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https://d.docs.live.net/fe6fcb493c1f62e8/Desktop/"/>
    </mc:Choice>
  </mc:AlternateContent>
  <xr:revisionPtr revIDLastSave="146" documentId="8_{CB1076A3-40D5-4A56-BEEE-42ED2CF3266F}" xr6:coauthVersionLast="47" xr6:coauthVersionMax="47" xr10:uidLastSave="{8B050EEC-75C9-4F43-BD2D-CBCA026BBEF3}"/>
  <bookViews>
    <workbookView xWindow="-108" yWindow="-108" windowWidth="23256" windowHeight="12456" activeTab="1" xr2:uid="{00000000-000D-0000-FFFF-FFFF00000000}"/>
  </bookViews>
  <sheets>
    <sheet name="Adidas Sales" sheetId="1" r:id="rId1"/>
    <sheet name="Uniques &amp; Formulaes" sheetId="2" r:id="rId2"/>
    <sheet name="Match &amp; Filter" sheetId="4" r:id="rId3"/>
    <sheet name="Pivot Tables" sheetId="3" r:id="rId4"/>
    <sheet name="Adidas Sales Dashboard" sheetId="5" r:id="rId5"/>
  </sheets>
  <definedNames>
    <definedName name="Slicer_Month">#N/A</definedName>
    <definedName name="Slicer_Product">#N/A</definedName>
    <definedName name="Slicer_Sales_Method">#N/A</definedName>
    <definedName name="Slicer_State">#N/A</definedName>
    <definedName name="Slicer_Year">#N/A</definedName>
  </definedNames>
  <calcPr calcId="191029"/>
  <pivotCaches>
    <pivotCache cacheId="11"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4" i="4" l="1" a="1"/>
  <c r="J14" i="4" s="1"/>
  <c r="Q8" i="4"/>
  <c r="P8" i="4"/>
  <c r="O8" i="4"/>
  <c r="Q7" i="4"/>
  <c r="P7" i="4"/>
  <c r="O7" i="4"/>
  <c r="Q6" i="4"/>
  <c r="P6" i="4"/>
  <c r="O6" i="4"/>
  <c r="Q5" i="4"/>
  <c r="P5" i="4"/>
  <c r="O5" i="4"/>
  <c r="Q4" i="4"/>
  <c r="P4" i="4"/>
  <c r="O4" i="4"/>
  <c r="Q3" i="4"/>
  <c r="P3" i="4"/>
  <c r="O3" i="4"/>
  <c r="Q2" i="4"/>
  <c r="P2" i="4"/>
  <c r="O2" i="4"/>
  <c r="H10" i="4"/>
  <c r="G10" i="4"/>
  <c r="F10" i="4"/>
  <c r="A14" i="4" s="1" a="1"/>
  <c r="A14" i="4" s="1"/>
  <c r="H9" i="4"/>
  <c r="G9" i="4"/>
  <c r="F9" i="4"/>
  <c r="H7" i="4"/>
  <c r="G7" i="4"/>
  <c r="F7" i="4"/>
  <c r="H6" i="4"/>
  <c r="G6" i="4"/>
  <c r="F6" i="4"/>
  <c r="H5" i="4"/>
  <c r="G5" i="4"/>
  <c r="F5" i="4"/>
  <c r="H4" i="4"/>
  <c r="G4" i="4"/>
  <c r="F4" i="4"/>
  <c r="H3" i="4"/>
  <c r="G3" i="4"/>
  <c r="F3" i="4"/>
  <c r="H2" i="4"/>
  <c r="G2" i="4"/>
  <c r="F2" i="4"/>
  <c r="X5318" i="1"/>
  <c r="X5382" i="1"/>
  <c r="X5446" i="1"/>
  <c r="X5510" i="1"/>
  <c r="X5574" i="1"/>
  <c r="X5638" i="1"/>
  <c r="X5702" i="1"/>
  <c r="X5766" i="1"/>
  <c r="X5830" i="1"/>
  <c r="X5894" i="1"/>
  <c r="X5958" i="1"/>
  <c r="X6022" i="1"/>
  <c r="X6086" i="1"/>
  <c r="X6150" i="1"/>
  <c r="X6214" i="1"/>
  <c r="X6278" i="1"/>
  <c r="X6342" i="1"/>
  <c r="X6406" i="1"/>
  <c r="X6470" i="1"/>
  <c r="X6534" i="1"/>
  <c r="X6598" i="1"/>
  <c r="X6662" i="1"/>
  <c r="X6726" i="1"/>
  <c r="X6790" i="1"/>
  <c r="X6854" i="1"/>
  <c r="X6918" i="1"/>
  <c r="X6982" i="1"/>
  <c r="X7046" i="1"/>
  <c r="X7110" i="1"/>
  <c r="X7174" i="1"/>
  <c r="X7238" i="1"/>
  <c r="X7302" i="1"/>
  <c r="X7366" i="1"/>
  <c r="X7430" i="1"/>
  <c r="X7494" i="1"/>
  <c r="X7558" i="1"/>
  <c r="X7622" i="1"/>
  <c r="X7686" i="1"/>
  <c r="X7750" i="1"/>
  <c r="X7814" i="1"/>
  <c r="X7878" i="1"/>
  <c r="X7942" i="1"/>
  <c r="X8006" i="1"/>
  <c r="X8070" i="1"/>
  <c r="X8134" i="1"/>
  <c r="X8198" i="1"/>
  <c r="X8262" i="1"/>
  <c r="X8326" i="1"/>
  <c r="X8390" i="1"/>
  <c r="X8454" i="1"/>
  <c r="X8518" i="1"/>
  <c r="X8582" i="1"/>
  <c r="X8646" i="1"/>
  <c r="X8710" i="1"/>
  <c r="X8774" i="1"/>
  <c r="X8838" i="1"/>
  <c r="X8902" i="1"/>
  <c r="X8966" i="1"/>
  <c r="X9030" i="1"/>
  <c r="X9094" i="1"/>
  <c r="X9158" i="1"/>
  <c r="X9222" i="1"/>
  <c r="X9286" i="1"/>
  <c r="X9350" i="1"/>
  <c r="X9414" i="1"/>
  <c r="X9478" i="1"/>
  <c r="X9542" i="1"/>
  <c r="X9606" i="1"/>
  <c r="W2" i="1"/>
  <c r="X2" i="1" s="1"/>
  <c r="W3" i="1"/>
  <c r="X3" i="1" s="1"/>
  <c r="W4" i="1"/>
  <c r="X4" i="1" s="1"/>
  <c r="W5" i="1"/>
  <c r="X5" i="1" s="1"/>
  <c r="W6" i="1"/>
  <c r="X6" i="1" s="1"/>
  <c r="W7" i="1"/>
  <c r="X7" i="1" s="1"/>
  <c r="W8" i="1"/>
  <c r="X8" i="1" s="1"/>
  <c r="W9" i="1"/>
  <c r="X9" i="1" s="1"/>
  <c r="W10" i="1"/>
  <c r="X10" i="1" s="1"/>
  <c r="W11" i="1"/>
  <c r="X11" i="1" s="1"/>
  <c r="W12" i="1"/>
  <c r="X12" i="1" s="1"/>
  <c r="W13" i="1"/>
  <c r="X13" i="1" s="1"/>
  <c r="W14" i="1"/>
  <c r="X14" i="1" s="1"/>
  <c r="W15" i="1"/>
  <c r="X15" i="1" s="1"/>
  <c r="W16" i="1"/>
  <c r="X16" i="1" s="1"/>
  <c r="W17" i="1"/>
  <c r="X17" i="1" s="1"/>
  <c r="W18" i="1"/>
  <c r="X18" i="1" s="1"/>
  <c r="W19" i="1"/>
  <c r="X19" i="1" s="1"/>
  <c r="W20" i="1"/>
  <c r="X20" i="1" s="1"/>
  <c r="W21" i="1"/>
  <c r="X21" i="1" s="1"/>
  <c r="W22" i="1"/>
  <c r="X22" i="1" s="1"/>
  <c r="W23" i="1"/>
  <c r="X23" i="1" s="1"/>
  <c r="W24" i="1"/>
  <c r="X24" i="1" s="1"/>
  <c r="W25" i="1"/>
  <c r="X25" i="1" s="1"/>
  <c r="W26" i="1"/>
  <c r="X26" i="1" s="1"/>
  <c r="W27" i="1"/>
  <c r="X27" i="1" s="1"/>
  <c r="W28" i="1"/>
  <c r="X28" i="1" s="1"/>
  <c r="W29" i="1"/>
  <c r="X29" i="1" s="1"/>
  <c r="W30" i="1"/>
  <c r="X30" i="1" s="1"/>
  <c r="W31" i="1"/>
  <c r="X31" i="1" s="1"/>
  <c r="W32" i="1"/>
  <c r="X32" i="1" s="1"/>
  <c r="W33" i="1"/>
  <c r="X33" i="1" s="1"/>
  <c r="W34" i="1"/>
  <c r="X34" i="1" s="1"/>
  <c r="W35" i="1"/>
  <c r="X35" i="1" s="1"/>
  <c r="W36" i="1"/>
  <c r="X36" i="1" s="1"/>
  <c r="W37" i="1"/>
  <c r="X37" i="1" s="1"/>
  <c r="W38" i="1"/>
  <c r="X38" i="1" s="1"/>
  <c r="W39" i="1"/>
  <c r="X39" i="1" s="1"/>
  <c r="W40" i="1"/>
  <c r="X40" i="1" s="1"/>
  <c r="W41" i="1"/>
  <c r="X41" i="1" s="1"/>
  <c r="W42" i="1"/>
  <c r="X42" i="1" s="1"/>
  <c r="W43" i="1"/>
  <c r="X43" i="1" s="1"/>
  <c r="W44" i="1"/>
  <c r="X44" i="1" s="1"/>
  <c r="W45" i="1"/>
  <c r="X45" i="1" s="1"/>
  <c r="W46" i="1"/>
  <c r="X46" i="1" s="1"/>
  <c r="W47" i="1"/>
  <c r="X47" i="1" s="1"/>
  <c r="W48" i="1"/>
  <c r="X48" i="1" s="1"/>
  <c r="W49" i="1"/>
  <c r="X49" i="1" s="1"/>
  <c r="W50" i="1"/>
  <c r="X50" i="1" s="1"/>
  <c r="W51" i="1"/>
  <c r="X51" i="1" s="1"/>
  <c r="W52" i="1"/>
  <c r="X52" i="1" s="1"/>
  <c r="W53" i="1"/>
  <c r="X53" i="1" s="1"/>
  <c r="W54" i="1"/>
  <c r="X54" i="1" s="1"/>
  <c r="W55" i="1"/>
  <c r="X55" i="1" s="1"/>
  <c r="W56" i="1"/>
  <c r="X56" i="1" s="1"/>
  <c r="W57" i="1"/>
  <c r="X57" i="1" s="1"/>
  <c r="W58" i="1"/>
  <c r="X58" i="1" s="1"/>
  <c r="W59" i="1"/>
  <c r="X59" i="1" s="1"/>
  <c r="W60" i="1"/>
  <c r="X60" i="1" s="1"/>
  <c r="W61" i="1"/>
  <c r="X61" i="1" s="1"/>
  <c r="W62" i="1"/>
  <c r="X62" i="1" s="1"/>
  <c r="W63" i="1"/>
  <c r="X63" i="1" s="1"/>
  <c r="W64" i="1"/>
  <c r="X64" i="1" s="1"/>
  <c r="W65" i="1"/>
  <c r="X65" i="1" s="1"/>
  <c r="W66" i="1"/>
  <c r="X66" i="1" s="1"/>
  <c r="W67" i="1"/>
  <c r="X67" i="1" s="1"/>
  <c r="W68" i="1"/>
  <c r="X68" i="1" s="1"/>
  <c r="W69" i="1"/>
  <c r="X69" i="1" s="1"/>
  <c r="W70" i="1"/>
  <c r="X70" i="1" s="1"/>
  <c r="W71" i="1"/>
  <c r="X71" i="1" s="1"/>
  <c r="W72" i="1"/>
  <c r="X72" i="1" s="1"/>
  <c r="W73" i="1"/>
  <c r="X73" i="1" s="1"/>
  <c r="W74" i="1"/>
  <c r="X74" i="1" s="1"/>
  <c r="W75" i="1"/>
  <c r="X75" i="1" s="1"/>
  <c r="W76" i="1"/>
  <c r="X76" i="1" s="1"/>
  <c r="W77" i="1"/>
  <c r="X77" i="1" s="1"/>
  <c r="W78" i="1"/>
  <c r="X78" i="1" s="1"/>
  <c r="W79" i="1"/>
  <c r="X79" i="1" s="1"/>
  <c r="W80" i="1"/>
  <c r="X80" i="1" s="1"/>
  <c r="W81" i="1"/>
  <c r="X81" i="1" s="1"/>
  <c r="W82" i="1"/>
  <c r="X82" i="1" s="1"/>
  <c r="W83" i="1"/>
  <c r="X83" i="1" s="1"/>
  <c r="W84" i="1"/>
  <c r="X84" i="1" s="1"/>
  <c r="W85" i="1"/>
  <c r="X85" i="1" s="1"/>
  <c r="W86" i="1"/>
  <c r="X86" i="1" s="1"/>
  <c r="W87" i="1"/>
  <c r="X87" i="1" s="1"/>
  <c r="W88" i="1"/>
  <c r="X88" i="1" s="1"/>
  <c r="W89" i="1"/>
  <c r="X89" i="1" s="1"/>
  <c r="W90" i="1"/>
  <c r="X90" i="1" s="1"/>
  <c r="W91" i="1"/>
  <c r="X91" i="1" s="1"/>
  <c r="W92" i="1"/>
  <c r="X92" i="1" s="1"/>
  <c r="W93" i="1"/>
  <c r="X93" i="1" s="1"/>
  <c r="W94" i="1"/>
  <c r="X94" i="1" s="1"/>
  <c r="W95" i="1"/>
  <c r="X95" i="1" s="1"/>
  <c r="W96" i="1"/>
  <c r="X96" i="1" s="1"/>
  <c r="W97" i="1"/>
  <c r="X97" i="1" s="1"/>
  <c r="W98" i="1"/>
  <c r="X98" i="1" s="1"/>
  <c r="W99" i="1"/>
  <c r="X99" i="1" s="1"/>
  <c r="W100" i="1"/>
  <c r="X100" i="1" s="1"/>
  <c r="W101" i="1"/>
  <c r="X101" i="1" s="1"/>
  <c r="W102" i="1"/>
  <c r="X102" i="1" s="1"/>
  <c r="W103" i="1"/>
  <c r="X103" i="1" s="1"/>
  <c r="W104" i="1"/>
  <c r="X104" i="1" s="1"/>
  <c r="W105" i="1"/>
  <c r="X105" i="1" s="1"/>
  <c r="W106" i="1"/>
  <c r="X106" i="1" s="1"/>
  <c r="W107" i="1"/>
  <c r="X107" i="1" s="1"/>
  <c r="W108" i="1"/>
  <c r="X108" i="1" s="1"/>
  <c r="W109" i="1"/>
  <c r="X109" i="1" s="1"/>
  <c r="W110" i="1"/>
  <c r="X110" i="1" s="1"/>
  <c r="W111" i="1"/>
  <c r="X111" i="1" s="1"/>
  <c r="W112" i="1"/>
  <c r="X112" i="1" s="1"/>
  <c r="W113" i="1"/>
  <c r="X113" i="1" s="1"/>
  <c r="W114" i="1"/>
  <c r="X114" i="1" s="1"/>
  <c r="W115" i="1"/>
  <c r="X115" i="1" s="1"/>
  <c r="W116" i="1"/>
  <c r="X116" i="1" s="1"/>
  <c r="W117" i="1"/>
  <c r="X117" i="1" s="1"/>
  <c r="W118" i="1"/>
  <c r="X118" i="1" s="1"/>
  <c r="W119" i="1"/>
  <c r="X119" i="1" s="1"/>
  <c r="W120" i="1"/>
  <c r="X120" i="1" s="1"/>
  <c r="W121" i="1"/>
  <c r="X121" i="1" s="1"/>
  <c r="W122" i="1"/>
  <c r="X122" i="1" s="1"/>
  <c r="W123" i="1"/>
  <c r="X123" i="1" s="1"/>
  <c r="W124" i="1"/>
  <c r="X124" i="1" s="1"/>
  <c r="W125" i="1"/>
  <c r="X125" i="1" s="1"/>
  <c r="W126" i="1"/>
  <c r="X126" i="1" s="1"/>
  <c r="W127" i="1"/>
  <c r="X127" i="1" s="1"/>
  <c r="W128" i="1"/>
  <c r="X128" i="1" s="1"/>
  <c r="W129" i="1"/>
  <c r="X129" i="1" s="1"/>
  <c r="W130" i="1"/>
  <c r="X130" i="1" s="1"/>
  <c r="W131" i="1"/>
  <c r="X131" i="1" s="1"/>
  <c r="W132" i="1"/>
  <c r="X132" i="1" s="1"/>
  <c r="W133" i="1"/>
  <c r="X133" i="1" s="1"/>
  <c r="W134" i="1"/>
  <c r="X134" i="1" s="1"/>
  <c r="W135" i="1"/>
  <c r="X135" i="1" s="1"/>
  <c r="W136" i="1"/>
  <c r="X136" i="1" s="1"/>
  <c r="W137" i="1"/>
  <c r="X137" i="1" s="1"/>
  <c r="W138" i="1"/>
  <c r="X138" i="1" s="1"/>
  <c r="W139" i="1"/>
  <c r="X139" i="1" s="1"/>
  <c r="W140" i="1"/>
  <c r="X140" i="1" s="1"/>
  <c r="W141" i="1"/>
  <c r="X141" i="1" s="1"/>
  <c r="W142" i="1"/>
  <c r="X142" i="1" s="1"/>
  <c r="W143" i="1"/>
  <c r="X143" i="1" s="1"/>
  <c r="W144" i="1"/>
  <c r="X144" i="1" s="1"/>
  <c r="W145" i="1"/>
  <c r="X145" i="1" s="1"/>
  <c r="W146" i="1"/>
  <c r="X146" i="1" s="1"/>
  <c r="W147" i="1"/>
  <c r="X147" i="1" s="1"/>
  <c r="W148" i="1"/>
  <c r="X148" i="1" s="1"/>
  <c r="W149" i="1"/>
  <c r="X149" i="1" s="1"/>
  <c r="W150" i="1"/>
  <c r="X150" i="1" s="1"/>
  <c r="W151" i="1"/>
  <c r="X151" i="1" s="1"/>
  <c r="W152" i="1"/>
  <c r="X152" i="1" s="1"/>
  <c r="W153" i="1"/>
  <c r="X153" i="1" s="1"/>
  <c r="W154" i="1"/>
  <c r="X154" i="1" s="1"/>
  <c r="W155" i="1"/>
  <c r="X155" i="1" s="1"/>
  <c r="W156" i="1"/>
  <c r="X156" i="1" s="1"/>
  <c r="W157" i="1"/>
  <c r="X157" i="1" s="1"/>
  <c r="W158" i="1"/>
  <c r="X158" i="1" s="1"/>
  <c r="W159" i="1"/>
  <c r="X159" i="1" s="1"/>
  <c r="W160" i="1"/>
  <c r="X160" i="1" s="1"/>
  <c r="W161" i="1"/>
  <c r="X161" i="1" s="1"/>
  <c r="W162" i="1"/>
  <c r="X162" i="1" s="1"/>
  <c r="W163" i="1"/>
  <c r="X163" i="1" s="1"/>
  <c r="W164" i="1"/>
  <c r="X164" i="1" s="1"/>
  <c r="W165" i="1"/>
  <c r="X165" i="1" s="1"/>
  <c r="W166" i="1"/>
  <c r="X166" i="1" s="1"/>
  <c r="W167" i="1"/>
  <c r="X167" i="1" s="1"/>
  <c r="W168" i="1"/>
  <c r="X168" i="1" s="1"/>
  <c r="W169" i="1"/>
  <c r="X169" i="1" s="1"/>
  <c r="W170" i="1"/>
  <c r="X170" i="1" s="1"/>
  <c r="W171" i="1"/>
  <c r="X171" i="1" s="1"/>
  <c r="W172" i="1"/>
  <c r="X172" i="1" s="1"/>
  <c r="W173" i="1"/>
  <c r="X173" i="1" s="1"/>
  <c r="W174" i="1"/>
  <c r="X174" i="1" s="1"/>
  <c r="W175" i="1"/>
  <c r="X175" i="1" s="1"/>
  <c r="W176" i="1"/>
  <c r="X176" i="1" s="1"/>
  <c r="W177" i="1"/>
  <c r="X177" i="1" s="1"/>
  <c r="W178" i="1"/>
  <c r="X178" i="1" s="1"/>
  <c r="W179" i="1"/>
  <c r="X179" i="1" s="1"/>
  <c r="W180" i="1"/>
  <c r="X180" i="1" s="1"/>
  <c r="W181" i="1"/>
  <c r="X181" i="1" s="1"/>
  <c r="W182" i="1"/>
  <c r="X182" i="1" s="1"/>
  <c r="W183" i="1"/>
  <c r="X183" i="1" s="1"/>
  <c r="W184" i="1"/>
  <c r="X184" i="1" s="1"/>
  <c r="W185" i="1"/>
  <c r="X185" i="1" s="1"/>
  <c r="W186" i="1"/>
  <c r="X186" i="1" s="1"/>
  <c r="W187" i="1"/>
  <c r="X187" i="1" s="1"/>
  <c r="W188" i="1"/>
  <c r="X188" i="1" s="1"/>
  <c r="W189" i="1"/>
  <c r="X189" i="1" s="1"/>
  <c r="W190" i="1"/>
  <c r="X190" i="1" s="1"/>
  <c r="W191" i="1"/>
  <c r="X191" i="1" s="1"/>
  <c r="W192" i="1"/>
  <c r="X192" i="1" s="1"/>
  <c r="W193" i="1"/>
  <c r="X193" i="1" s="1"/>
  <c r="W194" i="1"/>
  <c r="X194" i="1" s="1"/>
  <c r="W195" i="1"/>
  <c r="X195" i="1" s="1"/>
  <c r="W196" i="1"/>
  <c r="X196" i="1" s="1"/>
  <c r="W197" i="1"/>
  <c r="X197" i="1" s="1"/>
  <c r="W198" i="1"/>
  <c r="X198" i="1" s="1"/>
  <c r="W199" i="1"/>
  <c r="X199" i="1" s="1"/>
  <c r="W200" i="1"/>
  <c r="X200" i="1" s="1"/>
  <c r="W201" i="1"/>
  <c r="X201" i="1" s="1"/>
  <c r="W202" i="1"/>
  <c r="X202" i="1" s="1"/>
  <c r="W203" i="1"/>
  <c r="X203" i="1" s="1"/>
  <c r="W204" i="1"/>
  <c r="X204" i="1" s="1"/>
  <c r="W205" i="1"/>
  <c r="X205" i="1" s="1"/>
  <c r="W206" i="1"/>
  <c r="X206" i="1" s="1"/>
  <c r="W207" i="1"/>
  <c r="X207" i="1" s="1"/>
  <c r="W208" i="1"/>
  <c r="X208" i="1" s="1"/>
  <c r="W209" i="1"/>
  <c r="X209" i="1" s="1"/>
  <c r="W210" i="1"/>
  <c r="X210" i="1" s="1"/>
  <c r="W211" i="1"/>
  <c r="X211" i="1" s="1"/>
  <c r="W212" i="1"/>
  <c r="X212" i="1" s="1"/>
  <c r="W213" i="1"/>
  <c r="X213" i="1" s="1"/>
  <c r="W214" i="1"/>
  <c r="X214" i="1" s="1"/>
  <c r="W215" i="1"/>
  <c r="X215" i="1" s="1"/>
  <c r="W216" i="1"/>
  <c r="X216" i="1" s="1"/>
  <c r="W217" i="1"/>
  <c r="X217" i="1" s="1"/>
  <c r="W218" i="1"/>
  <c r="X218" i="1" s="1"/>
  <c r="W219" i="1"/>
  <c r="X219" i="1" s="1"/>
  <c r="W220" i="1"/>
  <c r="X220" i="1" s="1"/>
  <c r="W221" i="1"/>
  <c r="X221" i="1" s="1"/>
  <c r="W222" i="1"/>
  <c r="X222" i="1" s="1"/>
  <c r="W223" i="1"/>
  <c r="X223" i="1" s="1"/>
  <c r="W224" i="1"/>
  <c r="X224" i="1" s="1"/>
  <c r="W225" i="1"/>
  <c r="X225" i="1" s="1"/>
  <c r="W226" i="1"/>
  <c r="X226" i="1" s="1"/>
  <c r="W227" i="1"/>
  <c r="X227" i="1" s="1"/>
  <c r="W228" i="1"/>
  <c r="X228" i="1" s="1"/>
  <c r="W229" i="1"/>
  <c r="X229" i="1" s="1"/>
  <c r="W230" i="1"/>
  <c r="X230" i="1" s="1"/>
  <c r="W231" i="1"/>
  <c r="X231" i="1" s="1"/>
  <c r="W232" i="1"/>
  <c r="X232" i="1" s="1"/>
  <c r="W233" i="1"/>
  <c r="X233" i="1" s="1"/>
  <c r="W234" i="1"/>
  <c r="X234" i="1" s="1"/>
  <c r="W235" i="1"/>
  <c r="X235" i="1" s="1"/>
  <c r="W236" i="1"/>
  <c r="X236" i="1" s="1"/>
  <c r="W237" i="1"/>
  <c r="X237" i="1" s="1"/>
  <c r="W238" i="1"/>
  <c r="X238" i="1" s="1"/>
  <c r="W239" i="1"/>
  <c r="X239" i="1" s="1"/>
  <c r="W240" i="1"/>
  <c r="X240" i="1" s="1"/>
  <c r="W241" i="1"/>
  <c r="X241" i="1" s="1"/>
  <c r="W242" i="1"/>
  <c r="X242" i="1" s="1"/>
  <c r="W243" i="1"/>
  <c r="X243" i="1" s="1"/>
  <c r="W244" i="1"/>
  <c r="X244" i="1" s="1"/>
  <c r="W245" i="1"/>
  <c r="X245" i="1" s="1"/>
  <c r="W246" i="1"/>
  <c r="X246" i="1" s="1"/>
  <c r="W247" i="1"/>
  <c r="X247" i="1" s="1"/>
  <c r="W248" i="1"/>
  <c r="X248" i="1" s="1"/>
  <c r="W249" i="1"/>
  <c r="X249" i="1" s="1"/>
  <c r="W250" i="1"/>
  <c r="X250" i="1" s="1"/>
  <c r="W251" i="1"/>
  <c r="X251" i="1" s="1"/>
  <c r="W252" i="1"/>
  <c r="X252" i="1" s="1"/>
  <c r="W253" i="1"/>
  <c r="X253" i="1" s="1"/>
  <c r="W254" i="1"/>
  <c r="X254" i="1" s="1"/>
  <c r="W255" i="1"/>
  <c r="X255" i="1" s="1"/>
  <c r="W256" i="1"/>
  <c r="X256" i="1" s="1"/>
  <c r="W257" i="1"/>
  <c r="X257" i="1" s="1"/>
  <c r="W258" i="1"/>
  <c r="X258" i="1" s="1"/>
  <c r="W259" i="1"/>
  <c r="X259" i="1" s="1"/>
  <c r="W260" i="1"/>
  <c r="X260" i="1" s="1"/>
  <c r="W261" i="1"/>
  <c r="X261" i="1" s="1"/>
  <c r="W262" i="1"/>
  <c r="X262" i="1" s="1"/>
  <c r="W263" i="1"/>
  <c r="X263" i="1" s="1"/>
  <c r="W264" i="1"/>
  <c r="X264" i="1" s="1"/>
  <c r="W265" i="1"/>
  <c r="X265" i="1" s="1"/>
  <c r="W266" i="1"/>
  <c r="X266" i="1" s="1"/>
  <c r="W267" i="1"/>
  <c r="X267" i="1" s="1"/>
  <c r="W268" i="1"/>
  <c r="X268" i="1" s="1"/>
  <c r="W269" i="1"/>
  <c r="X269" i="1" s="1"/>
  <c r="W270" i="1"/>
  <c r="X270" i="1" s="1"/>
  <c r="W271" i="1"/>
  <c r="X271" i="1" s="1"/>
  <c r="W272" i="1"/>
  <c r="X272" i="1" s="1"/>
  <c r="W273" i="1"/>
  <c r="X273" i="1" s="1"/>
  <c r="W274" i="1"/>
  <c r="X274" i="1" s="1"/>
  <c r="W275" i="1"/>
  <c r="X275" i="1" s="1"/>
  <c r="W276" i="1"/>
  <c r="X276" i="1" s="1"/>
  <c r="W277" i="1"/>
  <c r="X277" i="1" s="1"/>
  <c r="W278" i="1"/>
  <c r="X278" i="1" s="1"/>
  <c r="W279" i="1"/>
  <c r="X279" i="1" s="1"/>
  <c r="W280" i="1"/>
  <c r="X280" i="1" s="1"/>
  <c r="W281" i="1"/>
  <c r="X281" i="1" s="1"/>
  <c r="W282" i="1"/>
  <c r="X282" i="1" s="1"/>
  <c r="W283" i="1"/>
  <c r="X283" i="1" s="1"/>
  <c r="W284" i="1"/>
  <c r="X284" i="1" s="1"/>
  <c r="W285" i="1"/>
  <c r="X285" i="1" s="1"/>
  <c r="W286" i="1"/>
  <c r="X286" i="1" s="1"/>
  <c r="W287" i="1"/>
  <c r="X287" i="1" s="1"/>
  <c r="W288" i="1"/>
  <c r="X288" i="1" s="1"/>
  <c r="W289" i="1"/>
  <c r="X289" i="1" s="1"/>
  <c r="W290" i="1"/>
  <c r="X290" i="1" s="1"/>
  <c r="W291" i="1"/>
  <c r="X291" i="1" s="1"/>
  <c r="W292" i="1"/>
  <c r="X292" i="1" s="1"/>
  <c r="W293" i="1"/>
  <c r="X293" i="1" s="1"/>
  <c r="W294" i="1"/>
  <c r="X294" i="1" s="1"/>
  <c r="W295" i="1"/>
  <c r="X295" i="1" s="1"/>
  <c r="W296" i="1"/>
  <c r="X296" i="1" s="1"/>
  <c r="W297" i="1"/>
  <c r="X297" i="1" s="1"/>
  <c r="W298" i="1"/>
  <c r="X298" i="1" s="1"/>
  <c r="W299" i="1"/>
  <c r="X299" i="1" s="1"/>
  <c r="W300" i="1"/>
  <c r="X300" i="1" s="1"/>
  <c r="W301" i="1"/>
  <c r="X301" i="1" s="1"/>
  <c r="W302" i="1"/>
  <c r="X302" i="1" s="1"/>
  <c r="W303" i="1"/>
  <c r="X303" i="1" s="1"/>
  <c r="W304" i="1"/>
  <c r="X304" i="1" s="1"/>
  <c r="W305" i="1"/>
  <c r="X305" i="1" s="1"/>
  <c r="W306" i="1"/>
  <c r="X306" i="1" s="1"/>
  <c r="W307" i="1"/>
  <c r="X307" i="1" s="1"/>
  <c r="W308" i="1"/>
  <c r="X308" i="1" s="1"/>
  <c r="W309" i="1"/>
  <c r="X309" i="1" s="1"/>
  <c r="W310" i="1"/>
  <c r="X310" i="1" s="1"/>
  <c r="W311" i="1"/>
  <c r="X311" i="1" s="1"/>
  <c r="W312" i="1"/>
  <c r="X312" i="1" s="1"/>
  <c r="W313" i="1"/>
  <c r="X313" i="1" s="1"/>
  <c r="W314" i="1"/>
  <c r="X314" i="1" s="1"/>
  <c r="W315" i="1"/>
  <c r="X315" i="1" s="1"/>
  <c r="W316" i="1"/>
  <c r="X316" i="1" s="1"/>
  <c r="W317" i="1"/>
  <c r="X317" i="1" s="1"/>
  <c r="W318" i="1"/>
  <c r="X318" i="1" s="1"/>
  <c r="W319" i="1"/>
  <c r="X319" i="1" s="1"/>
  <c r="W320" i="1"/>
  <c r="X320" i="1" s="1"/>
  <c r="W321" i="1"/>
  <c r="X321" i="1" s="1"/>
  <c r="W322" i="1"/>
  <c r="X322" i="1" s="1"/>
  <c r="W323" i="1"/>
  <c r="X323" i="1" s="1"/>
  <c r="W324" i="1"/>
  <c r="X324" i="1" s="1"/>
  <c r="W325" i="1"/>
  <c r="X325" i="1" s="1"/>
  <c r="W326" i="1"/>
  <c r="X326" i="1" s="1"/>
  <c r="W327" i="1"/>
  <c r="X327" i="1" s="1"/>
  <c r="W328" i="1"/>
  <c r="X328" i="1" s="1"/>
  <c r="W329" i="1"/>
  <c r="X329" i="1" s="1"/>
  <c r="W330" i="1"/>
  <c r="X330" i="1" s="1"/>
  <c r="W331" i="1"/>
  <c r="X331" i="1" s="1"/>
  <c r="W332" i="1"/>
  <c r="X332" i="1" s="1"/>
  <c r="W333" i="1"/>
  <c r="X333" i="1" s="1"/>
  <c r="W334" i="1"/>
  <c r="X334" i="1" s="1"/>
  <c r="W335" i="1"/>
  <c r="X335" i="1" s="1"/>
  <c r="W336" i="1"/>
  <c r="X336" i="1" s="1"/>
  <c r="W337" i="1"/>
  <c r="X337" i="1" s="1"/>
  <c r="W338" i="1"/>
  <c r="X338" i="1" s="1"/>
  <c r="W339" i="1"/>
  <c r="X339" i="1" s="1"/>
  <c r="W340" i="1"/>
  <c r="X340" i="1" s="1"/>
  <c r="W341" i="1"/>
  <c r="X341" i="1" s="1"/>
  <c r="W342" i="1"/>
  <c r="X342" i="1" s="1"/>
  <c r="W343" i="1"/>
  <c r="X343" i="1" s="1"/>
  <c r="W344" i="1"/>
  <c r="X344" i="1" s="1"/>
  <c r="W345" i="1"/>
  <c r="X345" i="1" s="1"/>
  <c r="W346" i="1"/>
  <c r="X346" i="1" s="1"/>
  <c r="W347" i="1"/>
  <c r="X347" i="1" s="1"/>
  <c r="W348" i="1"/>
  <c r="X348" i="1" s="1"/>
  <c r="W349" i="1"/>
  <c r="X349" i="1" s="1"/>
  <c r="W350" i="1"/>
  <c r="X350" i="1" s="1"/>
  <c r="W351" i="1"/>
  <c r="X351" i="1" s="1"/>
  <c r="W352" i="1"/>
  <c r="X352" i="1" s="1"/>
  <c r="W353" i="1"/>
  <c r="X353" i="1" s="1"/>
  <c r="W354" i="1"/>
  <c r="X354" i="1" s="1"/>
  <c r="W355" i="1"/>
  <c r="X355" i="1" s="1"/>
  <c r="W356" i="1"/>
  <c r="X356" i="1" s="1"/>
  <c r="W357" i="1"/>
  <c r="X357" i="1" s="1"/>
  <c r="W358" i="1"/>
  <c r="X358" i="1" s="1"/>
  <c r="W359" i="1"/>
  <c r="X359" i="1" s="1"/>
  <c r="W360" i="1"/>
  <c r="X360" i="1" s="1"/>
  <c r="W361" i="1"/>
  <c r="X361" i="1" s="1"/>
  <c r="W362" i="1"/>
  <c r="X362" i="1" s="1"/>
  <c r="W363" i="1"/>
  <c r="X363" i="1" s="1"/>
  <c r="W364" i="1"/>
  <c r="X364" i="1" s="1"/>
  <c r="W365" i="1"/>
  <c r="X365" i="1" s="1"/>
  <c r="W366" i="1"/>
  <c r="X366" i="1" s="1"/>
  <c r="W367" i="1"/>
  <c r="X367" i="1" s="1"/>
  <c r="W368" i="1"/>
  <c r="X368" i="1" s="1"/>
  <c r="W369" i="1"/>
  <c r="X369" i="1" s="1"/>
  <c r="W370" i="1"/>
  <c r="X370" i="1" s="1"/>
  <c r="W371" i="1"/>
  <c r="X371" i="1" s="1"/>
  <c r="W372" i="1"/>
  <c r="X372" i="1" s="1"/>
  <c r="W373" i="1"/>
  <c r="X373" i="1" s="1"/>
  <c r="W374" i="1"/>
  <c r="X374" i="1" s="1"/>
  <c r="W375" i="1"/>
  <c r="X375" i="1" s="1"/>
  <c r="W376" i="1"/>
  <c r="X376" i="1" s="1"/>
  <c r="W377" i="1"/>
  <c r="X377" i="1" s="1"/>
  <c r="W378" i="1"/>
  <c r="X378" i="1" s="1"/>
  <c r="W379" i="1"/>
  <c r="X379" i="1" s="1"/>
  <c r="W380" i="1"/>
  <c r="X380" i="1" s="1"/>
  <c r="W381" i="1"/>
  <c r="X381" i="1" s="1"/>
  <c r="W382" i="1"/>
  <c r="X382" i="1" s="1"/>
  <c r="W383" i="1"/>
  <c r="X383" i="1" s="1"/>
  <c r="W384" i="1"/>
  <c r="X384" i="1" s="1"/>
  <c r="W385" i="1"/>
  <c r="X385" i="1" s="1"/>
  <c r="W386" i="1"/>
  <c r="X386" i="1" s="1"/>
  <c r="W387" i="1"/>
  <c r="X387" i="1" s="1"/>
  <c r="W388" i="1"/>
  <c r="X388" i="1" s="1"/>
  <c r="W389" i="1"/>
  <c r="X389" i="1" s="1"/>
  <c r="W390" i="1"/>
  <c r="X390" i="1" s="1"/>
  <c r="W391" i="1"/>
  <c r="X391" i="1" s="1"/>
  <c r="W392" i="1"/>
  <c r="X392" i="1" s="1"/>
  <c r="W393" i="1"/>
  <c r="X393" i="1" s="1"/>
  <c r="W394" i="1"/>
  <c r="X394" i="1" s="1"/>
  <c r="W395" i="1"/>
  <c r="X395" i="1" s="1"/>
  <c r="W396" i="1"/>
  <c r="X396" i="1" s="1"/>
  <c r="W397" i="1"/>
  <c r="X397" i="1" s="1"/>
  <c r="W398" i="1"/>
  <c r="X398" i="1" s="1"/>
  <c r="W399" i="1"/>
  <c r="X399" i="1" s="1"/>
  <c r="W400" i="1"/>
  <c r="X400" i="1" s="1"/>
  <c r="W401" i="1"/>
  <c r="X401" i="1" s="1"/>
  <c r="W402" i="1"/>
  <c r="X402" i="1" s="1"/>
  <c r="W403" i="1"/>
  <c r="X403" i="1" s="1"/>
  <c r="W404" i="1"/>
  <c r="X404" i="1" s="1"/>
  <c r="W405" i="1"/>
  <c r="X405" i="1" s="1"/>
  <c r="W406" i="1"/>
  <c r="X406" i="1" s="1"/>
  <c r="W407" i="1"/>
  <c r="X407" i="1" s="1"/>
  <c r="W408" i="1"/>
  <c r="X408" i="1" s="1"/>
  <c r="W409" i="1"/>
  <c r="X409" i="1" s="1"/>
  <c r="W410" i="1"/>
  <c r="X410" i="1" s="1"/>
  <c r="W411" i="1"/>
  <c r="X411" i="1" s="1"/>
  <c r="W412" i="1"/>
  <c r="X412" i="1" s="1"/>
  <c r="W413" i="1"/>
  <c r="X413" i="1" s="1"/>
  <c r="W414" i="1"/>
  <c r="X414" i="1" s="1"/>
  <c r="W415" i="1"/>
  <c r="X415" i="1" s="1"/>
  <c r="W416" i="1"/>
  <c r="X416" i="1" s="1"/>
  <c r="W417" i="1"/>
  <c r="X417" i="1" s="1"/>
  <c r="W418" i="1"/>
  <c r="X418" i="1" s="1"/>
  <c r="W419" i="1"/>
  <c r="X419" i="1" s="1"/>
  <c r="W420" i="1"/>
  <c r="X420" i="1" s="1"/>
  <c r="W421" i="1"/>
  <c r="X421" i="1" s="1"/>
  <c r="W422" i="1"/>
  <c r="X422" i="1" s="1"/>
  <c r="W423" i="1"/>
  <c r="X423" i="1" s="1"/>
  <c r="W424" i="1"/>
  <c r="X424" i="1" s="1"/>
  <c r="W425" i="1"/>
  <c r="X425" i="1" s="1"/>
  <c r="W426" i="1"/>
  <c r="X426" i="1" s="1"/>
  <c r="W427" i="1"/>
  <c r="X427" i="1" s="1"/>
  <c r="W428" i="1"/>
  <c r="X428" i="1" s="1"/>
  <c r="W429" i="1"/>
  <c r="X429" i="1" s="1"/>
  <c r="W430" i="1"/>
  <c r="X430" i="1" s="1"/>
  <c r="W431" i="1"/>
  <c r="X431" i="1" s="1"/>
  <c r="W432" i="1"/>
  <c r="X432" i="1" s="1"/>
  <c r="W433" i="1"/>
  <c r="X433" i="1" s="1"/>
  <c r="W434" i="1"/>
  <c r="X434" i="1" s="1"/>
  <c r="W435" i="1"/>
  <c r="X435" i="1" s="1"/>
  <c r="W436" i="1"/>
  <c r="X436" i="1" s="1"/>
  <c r="W437" i="1"/>
  <c r="X437" i="1" s="1"/>
  <c r="W438" i="1"/>
  <c r="X438" i="1" s="1"/>
  <c r="W439" i="1"/>
  <c r="X439" i="1" s="1"/>
  <c r="W440" i="1"/>
  <c r="X440" i="1" s="1"/>
  <c r="W441" i="1"/>
  <c r="X441" i="1" s="1"/>
  <c r="W442" i="1"/>
  <c r="X442" i="1" s="1"/>
  <c r="W443" i="1"/>
  <c r="X443" i="1" s="1"/>
  <c r="W444" i="1"/>
  <c r="X444" i="1" s="1"/>
  <c r="W445" i="1"/>
  <c r="X445" i="1" s="1"/>
  <c r="W446" i="1"/>
  <c r="X446" i="1" s="1"/>
  <c r="W447" i="1"/>
  <c r="X447" i="1" s="1"/>
  <c r="W448" i="1"/>
  <c r="X448" i="1" s="1"/>
  <c r="W449" i="1"/>
  <c r="X449" i="1" s="1"/>
  <c r="W450" i="1"/>
  <c r="X450" i="1" s="1"/>
  <c r="W451" i="1"/>
  <c r="X451" i="1" s="1"/>
  <c r="W452" i="1"/>
  <c r="X452" i="1" s="1"/>
  <c r="W453" i="1"/>
  <c r="X453" i="1" s="1"/>
  <c r="W454" i="1"/>
  <c r="X454" i="1" s="1"/>
  <c r="W455" i="1"/>
  <c r="X455" i="1" s="1"/>
  <c r="W456" i="1"/>
  <c r="X456" i="1" s="1"/>
  <c r="W457" i="1"/>
  <c r="X457" i="1" s="1"/>
  <c r="W458" i="1"/>
  <c r="X458" i="1" s="1"/>
  <c r="W459" i="1"/>
  <c r="X459" i="1" s="1"/>
  <c r="W460" i="1"/>
  <c r="X460" i="1" s="1"/>
  <c r="W461" i="1"/>
  <c r="X461" i="1" s="1"/>
  <c r="W462" i="1"/>
  <c r="X462" i="1" s="1"/>
  <c r="W463" i="1"/>
  <c r="X463" i="1" s="1"/>
  <c r="W464" i="1"/>
  <c r="X464" i="1" s="1"/>
  <c r="W465" i="1"/>
  <c r="X465" i="1" s="1"/>
  <c r="W466" i="1"/>
  <c r="X466" i="1" s="1"/>
  <c r="W467" i="1"/>
  <c r="X467" i="1" s="1"/>
  <c r="W468" i="1"/>
  <c r="X468" i="1" s="1"/>
  <c r="W469" i="1"/>
  <c r="X469" i="1" s="1"/>
  <c r="W470" i="1"/>
  <c r="X470" i="1" s="1"/>
  <c r="W471" i="1"/>
  <c r="X471" i="1" s="1"/>
  <c r="W472" i="1"/>
  <c r="X472" i="1" s="1"/>
  <c r="W473" i="1"/>
  <c r="X473" i="1" s="1"/>
  <c r="W474" i="1"/>
  <c r="X474" i="1" s="1"/>
  <c r="W475" i="1"/>
  <c r="X475" i="1" s="1"/>
  <c r="W476" i="1"/>
  <c r="X476" i="1" s="1"/>
  <c r="W477" i="1"/>
  <c r="X477" i="1" s="1"/>
  <c r="W478" i="1"/>
  <c r="X478" i="1" s="1"/>
  <c r="W479" i="1"/>
  <c r="X479" i="1" s="1"/>
  <c r="W480" i="1"/>
  <c r="X480" i="1" s="1"/>
  <c r="W481" i="1"/>
  <c r="X481" i="1" s="1"/>
  <c r="W482" i="1"/>
  <c r="X482" i="1" s="1"/>
  <c r="W483" i="1"/>
  <c r="X483" i="1" s="1"/>
  <c r="W484" i="1"/>
  <c r="X484" i="1" s="1"/>
  <c r="W485" i="1"/>
  <c r="X485" i="1" s="1"/>
  <c r="W486" i="1"/>
  <c r="X486" i="1" s="1"/>
  <c r="W487" i="1"/>
  <c r="X487" i="1" s="1"/>
  <c r="W488" i="1"/>
  <c r="X488" i="1" s="1"/>
  <c r="W489" i="1"/>
  <c r="X489" i="1" s="1"/>
  <c r="W490" i="1"/>
  <c r="X490" i="1" s="1"/>
  <c r="W491" i="1"/>
  <c r="X491" i="1" s="1"/>
  <c r="W492" i="1"/>
  <c r="X492" i="1" s="1"/>
  <c r="W493" i="1"/>
  <c r="X493" i="1" s="1"/>
  <c r="W494" i="1"/>
  <c r="X494" i="1" s="1"/>
  <c r="W495" i="1"/>
  <c r="X495" i="1" s="1"/>
  <c r="W496" i="1"/>
  <c r="X496" i="1" s="1"/>
  <c r="W497" i="1"/>
  <c r="X497" i="1" s="1"/>
  <c r="W498" i="1"/>
  <c r="X498" i="1" s="1"/>
  <c r="W499" i="1"/>
  <c r="X499" i="1" s="1"/>
  <c r="W500" i="1"/>
  <c r="X500" i="1" s="1"/>
  <c r="W501" i="1"/>
  <c r="X501" i="1" s="1"/>
  <c r="W502" i="1"/>
  <c r="X502" i="1" s="1"/>
  <c r="W503" i="1"/>
  <c r="X503" i="1" s="1"/>
  <c r="W504" i="1"/>
  <c r="X504" i="1" s="1"/>
  <c r="W505" i="1"/>
  <c r="X505" i="1" s="1"/>
  <c r="W506" i="1"/>
  <c r="X506" i="1" s="1"/>
  <c r="W507" i="1"/>
  <c r="X507" i="1" s="1"/>
  <c r="W508" i="1"/>
  <c r="X508" i="1" s="1"/>
  <c r="W509" i="1"/>
  <c r="X509" i="1" s="1"/>
  <c r="W510" i="1"/>
  <c r="X510" i="1" s="1"/>
  <c r="W511" i="1"/>
  <c r="X511" i="1" s="1"/>
  <c r="W512" i="1"/>
  <c r="X512" i="1" s="1"/>
  <c r="W513" i="1"/>
  <c r="X513" i="1" s="1"/>
  <c r="W514" i="1"/>
  <c r="X514" i="1" s="1"/>
  <c r="W515" i="1"/>
  <c r="X515" i="1" s="1"/>
  <c r="W516" i="1"/>
  <c r="X516" i="1" s="1"/>
  <c r="W517" i="1"/>
  <c r="X517" i="1" s="1"/>
  <c r="W518" i="1"/>
  <c r="X518" i="1" s="1"/>
  <c r="W519" i="1"/>
  <c r="X519" i="1" s="1"/>
  <c r="W520" i="1"/>
  <c r="X520" i="1" s="1"/>
  <c r="W521" i="1"/>
  <c r="X521" i="1" s="1"/>
  <c r="W522" i="1"/>
  <c r="X522" i="1" s="1"/>
  <c r="W523" i="1"/>
  <c r="X523" i="1" s="1"/>
  <c r="W524" i="1"/>
  <c r="X524" i="1" s="1"/>
  <c r="W525" i="1"/>
  <c r="X525" i="1" s="1"/>
  <c r="W526" i="1"/>
  <c r="X526" i="1" s="1"/>
  <c r="W527" i="1"/>
  <c r="X527" i="1" s="1"/>
  <c r="W528" i="1"/>
  <c r="X528" i="1" s="1"/>
  <c r="W529" i="1"/>
  <c r="X529" i="1" s="1"/>
  <c r="W530" i="1"/>
  <c r="X530" i="1" s="1"/>
  <c r="W531" i="1"/>
  <c r="X531" i="1" s="1"/>
  <c r="W532" i="1"/>
  <c r="X532" i="1" s="1"/>
  <c r="W533" i="1"/>
  <c r="X533" i="1" s="1"/>
  <c r="W534" i="1"/>
  <c r="X534" i="1" s="1"/>
  <c r="W535" i="1"/>
  <c r="X535" i="1" s="1"/>
  <c r="W536" i="1"/>
  <c r="X536" i="1" s="1"/>
  <c r="W537" i="1"/>
  <c r="X537" i="1" s="1"/>
  <c r="W538" i="1"/>
  <c r="X538" i="1" s="1"/>
  <c r="W539" i="1"/>
  <c r="X539" i="1" s="1"/>
  <c r="W540" i="1"/>
  <c r="X540" i="1" s="1"/>
  <c r="W541" i="1"/>
  <c r="X541" i="1" s="1"/>
  <c r="W542" i="1"/>
  <c r="X542" i="1" s="1"/>
  <c r="W543" i="1"/>
  <c r="X543" i="1" s="1"/>
  <c r="W544" i="1"/>
  <c r="X544" i="1" s="1"/>
  <c r="W545" i="1"/>
  <c r="X545" i="1" s="1"/>
  <c r="W546" i="1"/>
  <c r="X546" i="1" s="1"/>
  <c r="W547" i="1"/>
  <c r="X547" i="1" s="1"/>
  <c r="W548" i="1"/>
  <c r="X548" i="1" s="1"/>
  <c r="W549" i="1"/>
  <c r="X549" i="1" s="1"/>
  <c r="W550" i="1"/>
  <c r="X550" i="1" s="1"/>
  <c r="W551" i="1"/>
  <c r="X551" i="1" s="1"/>
  <c r="W552" i="1"/>
  <c r="X552" i="1" s="1"/>
  <c r="W553" i="1"/>
  <c r="X553" i="1" s="1"/>
  <c r="W554" i="1"/>
  <c r="X554" i="1" s="1"/>
  <c r="W555" i="1"/>
  <c r="X555" i="1" s="1"/>
  <c r="W556" i="1"/>
  <c r="X556" i="1" s="1"/>
  <c r="W557" i="1"/>
  <c r="X557" i="1" s="1"/>
  <c r="W558" i="1"/>
  <c r="X558" i="1" s="1"/>
  <c r="W559" i="1"/>
  <c r="X559" i="1" s="1"/>
  <c r="W560" i="1"/>
  <c r="X560" i="1" s="1"/>
  <c r="W561" i="1"/>
  <c r="X561" i="1" s="1"/>
  <c r="W562" i="1"/>
  <c r="X562" i="1" s="1"/>
  <c r="W563" i="1"/>
  <c r="X563" i="1" s="1"/>
  <c r="W564" i="1"/>
  <c r="X564" i="1" s="1"/>
  <c r="W565" i="1"/>
  <c r="X565" i="1" s="1"/>
  <c r="W566" i="1"/>
  <c r="X566" i="1" s="1"/>
  <c r="W567" i="1"/>
  <c r="X567" i="1" s="1"/>
  <c r="W568" i="1"/>
  <c r="X568" i="1" s="1"/>
  <c r="W569" i="1"/>
  <c r="X569" i="1" s="1"/>
  <c r="W570" i="1"/>
  <c r="X570" i="1" s="1"/>
  <c r="W571" i="1"/>
  <c r="X571" i="1" s="1"/>
  <c r="W572" i="1"/>
  <c r="X572" i="1" s="1"/>
  <c r="W573" i="1"/>
  <c r="X573" i="1" s="1"/>
  <c r="W574" i="1"/>
  <c r="X574" i="1" s="1"/>
  <c r="W575" i="1"/>
  <c r="X575" i="1" s="1"/>
  <c r="W576" i="1"/>
  <c r="X576" i="1" s="1"/>
  <c r="W577" i="1"/>
  <c r="X577" i="1" s="1"/>
  <c r="W578" i="1"/>
  <c r="X578" i="1" s="1"/>
  <c r="W579" i="1"/>
  <c r="X579" i="1" s="1"/>
  <c r="W580" i="1"/>
  <c r="X580" i="1" s="1"/>
  <c r="W581" i="1"/>
  <c r="X581" i="1" s="1"/>
  <c r="W582" i="1"/>
  <c r="X582" i="1" s="1"/>
  <c r="W583" i="1"/>
  <c r="X583" i="1" s="1"/>
  <c r="W584" i="1"/>
  <c r="X584" i="1" s="1"/>
  <c r="W585" i="1"/>
  <c r="X585" i="1" s="1"/>
  <c r="W586" i="1"/>
  <c r="X586" i="1" s="1"/>
  <c r="W587" i="1"/>
  <c r="X587" i="1" s="1"/>
  <c r="W588" i="1"/>
  <c r="X588" i="1" s="1"/>
  <c r="W589" i="1"/>
  <c r="X589" i="1" s="1"/>
  <c r="W590" i="1"/>
  <c r="X590" i="1" s="1"/>
  <c r="W591" i="1"/>
  <c r="X591" i="1" s="1"/>
  <c r="W592" i="1"/>
  <c r="X592" i="1" s="1"/>
  <c r="W593" i="1"/>
  <c r="X593" i="1" s="1"/>
  <c r="W594" i="1"/>
  <c r="X594" i="1" s="1"/>
  <c r="W595" i="1"/>
  <c r="X595" i="1" s="1"/>
  <c r="W596" i="1"/>
  <c r="X596" i="1" s="1"/>
  <c r="W597" i="1"/>
  <c r="X597" i="1" s="1"/>
  <c r="W598" i="1"/>
  <c r="X598" i="1" s="1"/>
  <c r="W599" i="1"/>
  <c r="X599" i="1" s="1"/>
  <c r="W600" i="1"/>
  <c r="X600" i="1" s="1"/>
  <c r="W601" i="1"/>
  <c r="X601" i="1" s="1"/>
  <c r="W602" i="1"/>
  <c r="X602" i="1" s="1"/>
  <c r="W603" i="1"/>
  <c r="X603" i="1" s="1"/>
  <c r="W604" i="1"/>
  <c r="X604" i="1" s="1"/>
  <c r="W605" i="1"/>
  <c r="X605" i="1" s="1"/>
  <c r="W606" i="1"/>
  <c r="X606" i="1" s="1"/>
  <c r="W607" i="1"/>
  <c r="X607" i="1" s="1"/>
  <c r="W608" i="1"/>
  <c r="X608" i="1" s="1"/>
  <c r="W609" i="1"/>
  <c r="X609" i="1" s="1"/>
  <c r="W610" i="1"/>
  <c r="X610" i="1" s="1"/>
  <c r="W611" i="1"/>
  <c r="X611" i="1" s="1"/>
  <c r="W612" i="1"/>
  <c r="X612" i="1" s="1"/>
  <c r="W613" i="1"/>
  <c r="X613" i="1" s="1"/>
  <c r="W614" i="1"/>
  <c r="X614" i="1" s="1"/>
  <c r="W615" i="1"/>
  <c r="X615" i="1" s="1"/>
  <c r="W616" i="1"/>
  <c r="X616" i="1" s="1"/>
  <c r="W617" i="1"/>
  <c r="X617" i="1" s="1"/>
  <c r="W618" i="1"/>
  <c r="X618" i="1" s="1"/>
  <c r="W619" i="1"/>
  <c r="X619" i="1" s="1"/>
  <c r="W620" i="1"/>
  <c r="X620" i="1" s="1"/>
  <c r="W621" i="1"/>
  <c r="X621" i="1" s="1"/>
  <c r="W622" i="1"/>
  <c r="X622" i="1" s="1"/>
  <c r="W623" i="1"/>
  <c r="X623" i="1" s="1"/>
  <c r="W624" i="1"/>
  <c r="X624" i="1" s="1"/>
  <c r="W625" i="1"/>
  <c r="X625" i="1" s="1"/>
  <c r="W626" i="1"/>
  <c r="X626" i="1" s="1"/>
  <c r="W627" i="1"/>
  <c r="X627" i="1" s="1"/>
  <c r="W628" i="1"/>
  <c r="X628" i="1" s="1"/>
  <c r="W629" i="1"/>
  <c r="X629" i="1" s="1"/>
  <c r="W630" i="1"/>
  <c r="X630" i="1" s="1"/>
  <c r="W631" i="1"/>
  <c r="X631" i="1" s="1"/>
  <c r="W632" i="1"/>
  <c r="X632" i="1" s="1"/>
  <c r="W633" i="1"/>
  <c r="X633" i="1" s="1"/>
  <c r="W634" i="1"/>
  <c r="X634" i="1" s="1"/>
  <c r="W635" i="1"/>
  <c r="X635" i="1" s="1"/>
  <c r="W636" i="1"/>
  <c r="X636" i="1" s="1"/>
  <c r="W637" i="1"/>
  <c r="X637" i="1" s="1"/>
  <c r="W638" i="1"/>
  <c r="X638" i="1" s="1"/>
  <c r="W639" i="1"/>
  <c r="X639" i="1" s="1"/>
  <c r="W640" i="1"/>
  <c r="X640" i="1" s="1"/>
  <c r="W641" i="1"/>
  <c r="X641" i="1" s="1"/>
  <c r="W642" i="1"/>
  <c r="X642" i="1" s="1"/>
  <c r="W643" i="1"/>
  <c r="X643" i="1" s="1"/>
  <c r="W644" i="1"/>
  <c r="X644" i="1" s="1"/>
  <c r="W645" i="1"/>
  <c r="X645" i="1" s="1"/>
  <c r="W646" i="1"/>
  <c r="X646" i="1" s="1"/>
  <c r="W647" i="1"/>
  <c r="X647" i="1" s="1"/>
  <c r="W648" i="1"/>
  <c r="X648" i="1" s="1"/>
  <c r="W649" i="1"/>
  <c r="X649" i="1" s="1"/>
  <c r="W650" i="1"/>
  <c r="X650" i="1" s="1"/>
  <c r="W651" i="1"/>
  <c r="X651" i="1" s="1"/>
  <c r="W652" i="1"/>
  <c r="X652" i="1" s="1"/>
  <c r="W653" i="1"/>
  <c r="X653" i="1" s="1"/>
  <c r="W654" i="1"/>
  <c r="X654" i="1" s="1"/>
  <c r="W655" i="1"/>
  <c r="X655" i="1" s="1"/>
  <c r="W656" i="1"/>
  <c r="X656" i="1" s="1"/>
  <c r="W657" i="1"/>
  <c r="X657" i="1" s="1"/>
  <c r="W658" i="1"/>
  <c r="X658" i="1" s="1"/>
  <c r="W659" i="1"/>
  <c r="X659" i="1" s="1"/>
  <c r="W660" i="1"/>
  <c r="X660" i="1" s="1"/>
  <c r="W661" i="1"/>
  <c r="X661" i="1" s="1"/>
  <c r="W662" i="1"/>
  <c r="X662" i="1" s="1"/>
  <c r="W663" i="1"/>
  <c r="X663" i="1" s="1"/>
  <c r="W664" i="1"/>
  <c r="X664" i="1" s="1"/>
  <c r="W665" i="1"/>
  <c r="X665" i="1" s="1"/>
  <c r="W666" i="1"/>
  <c r="X666" i="1" s="1"/>
  <c r="W667" i="1"/>
  <c r="X667" i="1" s="1"/>
  <c r="W668" i="1"/>
  <c r="X668" i="1" s="1"/>
  <c r="W669" i="1"/>
  <c r="X669" i="1" s="1"/>
  <c r="W670" i="1"/>
  <c r="X670" i="1" s="1"/>
  <c r="W671" i="1"/>
  <c r="X671" i="1" s="1"/>
  <c r="W672" i="1"/>
  <c r="X672" i="1" s="1"/>
  <c r="W673" i="1"/>
  <c r="X673" i="1" s="1"/>
  <c r="W674" i="1"/>
  <c r="X674" i="1" s="1"/>
  <c r="W675" i="1"/>
  <c r="X675" i="1" s="1"/>
  <c r="W676" i="1"/>
  <c r="X676" i="1" s="1"/>
  <c r="W677" i="1"/>
  <c r="X677" i="1" s="1"/>
  <c r="W678" i="1"/>
  <c r="X678" i="1" s="1"/>
  <c r="W679" i="1"/>
  <c r="X679" i="1" s="1"/>
  <c r="W680" i="1"/>
  <c r="X680" i="1" s="1"/>
  <c r="W681" i="1"/>
  <c r="X681" i="1" s="1"/>
  <c r="W682" i="1"/>
  <c r="X682" i="1" s="1"/>
  <c r="W683" i="1"/>
  <c r="X683" i="1" s="1"/>
  <c r="W684" i="1"/>
  <c r="X684" i="1" s="1"/>
  <c r="W685" i="1"/>
  <c r="X685" i="1" s="1"/>
  <c r="W686" i="1"/>
  <c r="X686" i="1" s="1"/>
  <c r="W687" i="1"/>
  <c r="X687" i="1" s="1"/>
  <c r="W688" i="1"/>
  <c r="X688" i="1" s="1"/>
  <c r="W689" i="1"/>
  <c r="X689" i="1" s="1"/>
  <c r="W690" i="1"/>
  <c r="X690" i="1" s="1"/>
  <c r="W691" i="1"/>
  <c r="X691" i="1" s="1"/>
  <c r="W692" i="1"/>
  <c r="X692" i="1" s="1"/>
  <c r="W693" i="1"/>
  <c r="X693" i="1" s="1"/>
  <c r="W694" i="1"/>
  <c r="X694" i="1" s="1"/>
  <c r="W695" i="1"/>
  <c r="X695" i="1" s="1"/>
  <c r="W696" i="1"/>
  <c r="X696" i="1" s="1"/>
  <c r="W697" i="1"/>
  <c r="X697" i="1" s="1"/>
  <c r="W698" i="1"/>
  <c r="X698" i="1" s="1"/>
  <c r="W699" i="1"/>
  <c r="X699" i="1" s="1"/>
  <c r="W700" i="1"/>
  <c r="X700" i="1" s="1"/>
  <c r="W701" i="1"/>
  <c r="X701" i="1" s="1"/>
  <c r="W702" i="1"/>
  <c r="X702" i="1" s="1"/>
  <c r="W703" i="1"/>
  <c r="X703" i="1" s="1"/>
  <c r="W704" i="1"/>
  <c r="X704" i="1" s="1"/>
  <c r="W705" i="1"/>
  <c r="X705" i="1" s="1"/>
  <c r="W706" i="1"/>
  <c r="X706" i="1" s="1"/>
  <c r="W707" i="1"/>
  <c r="X707" i="1" s="1"/>
  <c r="W708" i="1"/>
  <c r="X708" i="1" s="1"/>
  <c r="W709" i="1"/>
  <c r="X709" i="1" s="1"/>
  <c r="W710" i="1"/>
  <c r="X710" i="1" s="1"/>
  <c r="W711" i="1"/>
  <c r="X711" i="1" s="1"/>
  <c r="W712" i="1"/>
  <c r="X712" i="1" s="1"/>
  <c r="W713" i="1"/>
  <c r="X713" i="1" s="1"/>
  <c r="W714" i="1"/>
  <c r="X714" i="1" s="1"/>
  <c r="W715" i="1"/>
  <c r="X715" i="1" s="1"/>
  <c r="W716" i="1"/>
  <c r="X716" i="1" s="1"/>
  <c r="W717" i="1"/>
  <c r="X717" i="1" s="1"/>
  <c r="W718" i="1"/>
  <c r="X718" i="1" s="1"/>
  <c r="W719" i="1"/>
  <c r="X719" i="1" s="1"/>
  <c r="W720" i="1"/>
  <c r="X720" i="1" s="1"/>
  <c r="W721" i="1"/>
  <c r="X721" i="1" s="1"/>
  <c r="W722" i="1"/>
  <c r="X722" i="1" s="1"/>
  <c r="W723" i="1"/>
  <c r="X723" i="1" s="1"/>
  <c r="W724" i="1"/>
  <c r="X724" i="1" s="1"/>
  <c r="W725" i="1"/>
  <c r="X725" i="1" s="1"/>
  <c r="W726" i="1"/>
  <c r="X726" i="1" s="1"/>
  <c r="W727" i="1"/>
  <c r="X727" i="1" s="1"/>
  <c r="W728" i="1"/>
  <c r="X728" i="1" s="1"/>
  <c r="W729" i="1"/>
  <c r="X729" i="1" s="1"/>
  <c r="W730" i="1"/>
  <c r="X730" i="1" s="1"/>
  <c r="W731" i="1"/>
  <c r="X731" i="1" s="1"/>
  <c r="W732" i="1"/>
  <c r="X732" i="1" s="1"/>
  <c r="W733" i="1"/>
  <c r="X733" i="1" s="1"/>
  <c r="W734" i="1"/>
  <c r="X734" i="1" s="1"/>
  <c r="W735" i="1"/>
  <c r="X735" i="1" s="1"/>
  <c r="W736" i="1"/>
  <c r="X736" i="1" s="1"/>
  <c r="W737" i="1"/>
  <c r="X737" i="1" s="1"/>
  <c r="W738" i="1"/>
  <c r="X738" i="1" s="1"/>
  <c r="W739" i="1"/>
  <c r="X739" i="1" s="1"/>
  <c r="W740" i="1"/>
  <c r="X740" i="1" s="1"/>
  <c r="W741" i="1"/>
  <c r="X741" i="1" s="1"/>
  <c r="W742" i="1"/>
  <c r="X742" i="1" s="1"/>
  <c r="W743" i="1"/>
  <c r="X743" i="1" s="1"/>
  <c r="W744" i="1"/>
  <c r="X744" i="1" s="1"/>
  <c r="W745" i="1"/>
  <c r="X745" i="1" s="1"/>
  <c r="W746" i="1"/>
  <c r="X746" i="1" s="1"/>
  <c r="W747" i="1"/>
  <c r="X747" i="1" s="1"/>
  <c r="W748" i="1"/>
  <c r="X748" i="1" s="1"/>
  <c r="W749" i="1"/>
  <c r="X749" i="1" s="1"/>
  <c r="W750" i="1"/>
  <c r="X750" i="1" s="1"/>
  <c r="W751" i="1"/>
  <c r="X751" i="1" s="1"/>
  <c r="W752" i="1"/>
  <c r="X752" i="1" s="1"/>
  <c r="W753" i="1"/>
  <c r="X753" i="1" s="1"/>
  <c r="W754" i="1"/>
  <c r="X754" i="1" s="1"/>
  <c r="W755" i="1"/>
  <c r="X755" i="1" s="1"/>
  <c r="W756" i="1"/>
  <c r="X756" i="1" s="1"/>
  <c r="W757" i="1"/>
  <c r="X757" i="1" s="1"/>
  <c r="W758" i="1"/>
  <c r="X758" i="1" s="1"/>
  <c r="W759" i="1"/>
  <c r="X759" i="1" s="1"/>
  <c r="W760" i="1"/>
  <c r="X760" i="1" s="1"/>
  <c r="W761" i="1"/>
  <c r="X761" i="1" s="1"/>
  <c r="W762" i="1"/>
  <c r="X762" i="1" s="1"/>
  <c r="W763" i="1"/>
  <c r="X763" i="1" s="1"/>
  <c r="W764" i="1"/>
  <c r="X764" i="1" s="1"/>
  <c r="W765" i="1"/>
  <c r="X765" i="1" s="1"/>
  <c r="W766" i="1"/>
  <c r="X766" i="1" s="1"/>
  <c r="W767" i="1"/>
  <c r="X767" i="1" s="1"/>
  <c r="W768" i="1"/>
  <c r="X768" i="1" s="1"/>
  <c r="W769" i="1"/>
  <c r="X769" i="1" s="1"/>
  <c r="W770" i="1"/>
  <c r="X770" i="1" s="1"/>
  <c r="W771" i="1"/>
  <c r="X771" i="1" s="1"/>
  <c r="W772" i="1"/>
  <c r="X772" i="1" s="1"/>
  <c r="W773" i="1"/>
  <c r="X773" i="1" s="1"/>
  <c r="W774" i="1"/>
  <c r="X774" i="1" s="1"/>
  <c r="W775" i="1"/>
  <c r="X775" i="1" s="1"/>
  <c r="W776" i="1"/>
  <c r="X776" i="1" s="1"/>
  <c r="W777" i="1"/>
  <c r="X777" i="1" s="1"/>
  <c r="W778" i="1"/>
  <c r="X778" i="1" s="1"/>
  <c r="W779" i="1"/>
  <c r="X779" i="1" s="1"/>
  <c r="W780" i="1"/>
  <c r="X780" i="1" s="1"/>
  <c r="W781" i="1"/>
  <c r="X781" i="1" s="1"/>
  <c r="W782" i="1"/>
  <c r="X782" i="1" s="1"/>
  <c r="W783" i="1"/>
  <c r="X783" i="1" s="1"/>
  <c r="W784" i="1"/>
  <c r="X784" i="1" s="1"/>
  <c r="W785" i="1"/>
  <c r="X785" i="1" s="1"/>
  <c r="W786" i="1"/>
  <c r="X786" i="1" s="1"/>
  <c r="W787" i="1"/>
  <c r="X787" i="1" s="1"/>
  <c r="W788" i="1"/>
  <c r="X788" i="1" s="1"/>
  <c r="W789" i="1"/>
  <c r="X789" i="1" s="1"/>
  <c r="W790" i="1"/>
  <c r="X790" i="1" s="1"/>
  <c r="W791" i="1"/>
  <c r="X791" i="1" s="1"/>
  <c r="W792" i="1"/>
  <c r="X792" i="1" s="1"/>
  <c r="W793" i="1"/>
  <c r="X793" i="1" s="1"/>
  <c r="W794" i="1"/>
  <c r="X794" i="1" s="1"/>
  <c r="W795" i="1"/>
  <c r="X795" i="1" s="1"/>
  <c r="W796" i="1"/>
  <c r="X796" i="1" s="1"/>
  <c r="W797" i="1"/>
  <c r="X797" i="1" s="1"/>
  <c r="W798" i="1"/>
  <c r="X798" i="1" s="1"/>
  <c r="W799" i="1"/>
  <c r="X799" i="1" s="1"/>
  <c r="W800" i="1"/>
  <c r="X800" i="1" s="1"/>
  <c r="W801" i="1"/>
  <c r="X801" i="1" s="1"/>
  <c r="W802" i="1"/>
  <c r="X802" i="1" s="1"/>
  <c r="W803" i="1"/>
  <c r="X803" i="1" s="1"/>
  <c r="W804" i="1"/>
  <c r="X804" i="1" s="1"/>
  <c r="W805" i="1"/>
  <c r="X805" i="1" s="1"/>
  <c r="W806" i="1"/>
  <c r="X806" i="1" s="1"/>
  <c r="W807" i="1"/>
  <c r="X807" i="1" s="1"/>
  <c r="W808" i="1"/>
  <c r="X808" i="1" s="1"/>
  <c r="W809" i="1"/>
  <c r="X809" i="1" s="1"/>
  <c r="W810" i="1"/>
  <c r="X810" i="1" s="1"/>
  <c r="W811" i="1"/>
  <c r="X811" i="1" s="1"/>
  <c r="W812" i="1"/>
  <c r="X812" i="1" s="1"/>
  <c r="W813" i="1"/>
  <c r="X813" i="1" s="1"/>
  <c r="W814" i="1"/>
  <c r="X814" i="1" s="1"/>
  <c r="W815" i="1"/>
  <c r="X815" i="1" s="1"/>
  <c r="W816" i="1"/>
  <c r="X816" i="1" s="1"/>
  <c r="W817" i="1"/>
  <c r="X817" i="1" s="1"/>
  <c r="W818" i="1"/>
  <c r="X818" i="1" s="1"/>
  <c r="W819" i="1"/>
  <c r="X819" i="1" s="1"/>
  <c r="W820" i="1"/>
  <c r="X820" i="1" s="1"/>
  <c r="W821" i="1"/>
  <c r="X821" i="1" s="1"/>
  <c r="W822" i="1"/>
  <c r="X822" i="1" s="1"/>
  <c r="W823" i="1"/>
  <c r="X823" i="1" s="1"/>
  <c r="W824" i="1"/>
  <c r="X824" i="1" s="1"/>
  <c r="W825" i="1"/>
  <c r="X825" i="1" s="1"/>
  <c r="W826" i="1"/>
  <c r="X826" i="1" s="1"/>
  <c r="W827" i="1"/>
  <c r="X827" i="1" s="1"/>
  <c r="W828" i="1"/>
  <c r="X828" i="1" s="1"/>
  <c r="W829" i="1"/>
  <c r="X829" i="1" s="1"/>
  <c r="W830" i="1"/>
  <c r="X830" i="1" s="1"/>
  <c r="W831" i="1"/>
  <c r="X831" i="1" s="1"/>
  <c r="W832" i="1"/>
  <c r="X832" i="1" s="1"/>
  <c r="W833" i="1"/>
  <c r="X833" i="1" s="1"/>
  <c r="W834" i="1"/>
  <c r="X834" i="1" s="1"/>
  <c r="W835" i="1"/>
  <c r="X835" i="1" s="1"/>
  <c r="W836" i="1"/>
  <c r="X836" i="1" s="1"/>
  <c r="W837" i="1"/>
  <c r="X837" i="1" s="1"/>
  <c r="W838" i="1"/>
  <c r="X838" i="1" s="1"/>
  <c r="W839" i="1"/>
  <c r="X839" i="1" s="1"/>
  <c r="W840" i="1"/>
  <c r="X840" i="1" s="1"/>
  <c r="W841" i="1"/>
  <c r="X841" i="1" s="1"/>
  <c r="W842" i="1"/>
  <c r="X842" i="1" s="1"/>
  <c r="W843" i="1"/>
  <c r="X843" i="1" s="1"/>
  <c r="W844" i="1"/>
  <c r="X844" i="1" s="1"/>
  <c r="W845" i="1"/>
  <c r="X845" i="1" s="1"/>
  <c r="W846" i="1"/>
  <c r="X846" i="1" s="1"/>
  <c r="W847" i="1"/>
  <c r="X847" i="1" s="1"/>
  <c r="W848" i="1"/>
  <c r="X848" i="1" s="1"/>
  <c r="W849" i="1"/>
  <c r="X849" i="1" s="1"/>
  <c r="W850" i="1"/>
  <c r="X850" i="1" s="1"/>
  <c r="W851" i="1"/>
  <c r="X851" i="1" s="1"/>
  <c r="W852" i="1"/>
  <c r="X852" i="1" s="1"/>
  <c r="W853" i="1"/>
  <c r="X853" i="1" s="1"/>
  <c r="W854" i="1"/>
  <c r="X854" i="1" s="1"/>
  <c r="W855" i="1"/>
  <c r="X855" i="1" s="1"/>
  <c r="W856" i="1"/>
  <c r="X856" i="1" s="1"/>
  <c r="W857" i="1"/>
  <c r="X857" i="1" s="1"/>
  <c r="W858" i="1"/>
  <c r="X858" i="1" s="1"/>
  <c r="W859" i="1"/>
  <c r="X859" i="1" s="1"/>
  <c r="W860" i="1"/>
  <c r="X860" i="1" s="1"/>
  <c r="W861" i="1"/>
  <c r="X861" i="1" s="1"/>
  <c r="W862" i="1"/>
  <c r="X862" i="1" s="1"/>
  <c r="W863" i="1"/>
  <c r="X863" i="1" s="1"/>
  <c r="W864" i="1"/>
  <c r="X864" i="1" s="1"/>
  <c r="W865" i="1"/>
  <c r="X865" i="1" s="1"/>
  <c r="W866" i="1"/>
  <c r="X866" i="1" s="1"/>
  <c r="W867" i="1"/>
  <c r="X867" i="1" s="1"/>
  <c r="W868" i="1"/>
  <c r="X868" i="1" s="1"/>
  <c r="W869" i="1"/>
  <c r="X869" i="1" s="1"/>
  <c r="W870" i="1"/>
  <c r="X870" i="1" s="1"/>
  <c r="W871" i="1"/>
  <c r="X871" i="1" s="1"/>
  <c r="W872" i="1"/>
  <c r="X872" i="1" s="1"/>
  <c r="W873" i="1"/>
  <c r="X873" i="1" s="1"/>
  <c r="W874" i="1"/>
  <c r="X874" i="1" s="1"/>
  <c r="W875" i="1"/>
  <c r="X875" i="1" s="1"/>
  <c r="W876" i="1"/>
  <c r="X876" i="1" s="1"/>
  <c r="W877" i="1"/>
  <c r="X877" i="1" s="1"/>
  <c r="W878" i="1"/>
  <c r="X878" i="1" s="1"/>
  <c r="W879" i="1"/>
  <c r="X879" i="1" s="1"/>
  <c r="W880" i="1"/>
  <c r="X880" i="1" s="1"/>
  <c r="W881" i="1"/>
  <c r="X881" i="1" s="1"/>
  <c r="W882" i="1"/>
  <c r="X882" i="1" s="1"/>
  <c r="W883" i="1"/>
  <c r="X883" i="1" s="1"/>
  <c r="W884" i="1"/>
  <c r="X884" i="1" s="1"/>
  <c r="W885" i="1"/>
  <c r="X885" i="1" s="1"/>
  <c r="W886" i="1"/>
  <c r="X886" i="1" s="1"/>
  <c r="W887" i="1"/>
  <c r="X887" i="1" s="1"/>
  <c r="W888" i="1"/>
  <c r="X888" i="1" s="1"/>
  <c r="W889" i="1"/>
  <c r="X889" i="1" s="1"/>
  <c r="W890" i="1"/>
  <c r="X890" i="1" s="1"/>
  <c r="W891" i="1"/>
  <c r="X891" i="1" s="1"/>
  <c r="W892" i="1"/>
  <c r="X892" i="1" s="1"/>
  <c r="W893" i="1"/>
  <c r="X893" i="1" s="1"/>
  <c r="W894" i="1"/>
  <c r="X894" i="1" s="1"/>
  <c r="W895" i="1"/>
  <c r="X895" i="1" s="1"/>
  <c r="W896" i="1"/>
  <c r="X896" i="1" s="1"/>
  <c r="W897" i="1"/>
  <c r="X897" i="1" s="1"/>
  <c r="W898" i="1"/>
  <c r="X898" i="1" s="1"/>
  <c r="W899" i="1"/>
  <c r="X899" i="1" s="1"/>
  <c r="W900" i="1"/>
  <c r="X900" i="1" s="1"/>
  <c r="W901" i="1"/>
  <c r="X901" i="1" s="1"/>
  <c r="W902" i="1"/>
  <c r="X902" i="1" s="1"/>
  <c r="W903" i="1"/>
  <c r="X903" i="1" s="1"/>
  <c r="W904" i="1"/>
  <c r="X904" i="1" s="1"/>
  <c r="W905" i="1"/>
  <c r="X905" i="1" s="1"/>
  <c r="W906" i="1"/>
  <c r="X906" i="1" s="1"/>
  <c r="W907" i="1"/>
  <c r="X907" i="1" s="1"/>
  <c r="W908" i="1"/>
  <c r="X908" i="1" s="1"/>
  <c r="W909" i="1"/>
  <c r="X909" i="1" s="1"/>
  <c r="W910" i="1"/>
  <c r="X910" i="1" s="1"/>
  <c r="W911" i="1"/>
  <c r="X911" i="1" s="1"/>
  <c r="W912" i="1"/>
  <c r="X912" i="1" s="1"/>
  <c r="W913" i="1"/>
  <c r="X913" i="1" s="1"/>
  <c r="W914" i="1"/>
  <c r="X914" i="1" s="1"/>
  <c r="W915" i="1"/>
  <c r="X915" i="1" s="1"/>
  <c r="W916" i="1"/>
  <c r="X916" i="1" s="1"/>
  <c r="W917" i="1"/>
  <c r="X917" i="1" s="1"/>
  <c r="W918" i="1"/>
  <c r="X918" i="1" s="1"/>
  <c r="W919" i="1"/>
  <c r="X919" i="1" s="1"/>
  <c r="W920" i="1"/>
  <c r="X920" i="1" s="1"/>
  <c r="W921" i="1"/>
  <c r="X921" i="1" s="1"/>
  <c r="W922" i="1"/>
  <c r="X922" i="1" s="1"/>
  <c r="W923" i="1"/>
  <c r="X923" i="1" s="1"/>
  <c r="W924" i="1"/>
  <c r="X924" i="1" s="1"/>
  <c r="W925" i="1"/>
  <c r="X925" i="1" s="1"/>
  <c r="W926" i="1"/>
  <c r="X926" i="1" s="1"/>
  <c r="W927" i="1"/>
  <c r="X927" i="1" s="1"/>
  <c r="W928" i="1"/>
  <c r="X928" i="1" s="1"/>
  <c r="W929" i="1"/>
  <c r="X929" i="1" s="1"/>
  <c r="W930" i="1"/>
  <c r="X930" i="1" s="1"/>
  <c r="W931" i="1"/>
  <c r="X931" i="1" s="1"/>
  <c r="W932" i="1"/>
  <c r="X932" i="1" s="1"/>
  <c r="W933" i="1"/>
  <c r="X933" i="1" s="1"/>
  <c r="W934" i="1"/>
  <c r="X934" i="1" s="1"/>
  <c r="W935" i="1"/>
  <c r="X935" i="1" s="1"/>
  <c r="W936" i="1"/>
  <c r="X936" i="1" s="1"/>
  <c r="W937" i="1"/>
  <c r="X937" i="1" s="1"/>
  <c r="W938" i="1"/>
  <c r="X938" i="1" s="1"/>
  <c r="W939" i="1"/>
  <c r="X939" i="1" s="1"/>
  <c r="W940" i="1"/>
  <c r="X940" i="1" s="1"/>
  <c r="W941" i="1"/>
  <c r="X941" i="1" s="1"/>
  <c r="W942" i="1"/>
  <c r="X942" i="1" s="1"/>
  <c r="W943" i="1"/>
  <c r="X943" i="1" s="1"/>
  <c r="W944" i="1"/>
  <c r="X944" i="1" s="1"/>
  <c r="W945" i="1"/>
  <c r="X945" i="1" s="1"/>
  <c r="W946" i="1"/>
  <c r="X946" i="1" s="1"/>
  <c r="W947" i="1"/>
  <c r="X947" i="1" s="1"/>
  <c r="W948" i="1"/>
  <c r="X948" i="1" s="1"/>
  <c r="W949" i="1"/>
  <c r="X949" i="1" s="1"/>
  <c r="W950" i="1"/>
  <c r="X950" i="1" s="1"/>
  <c r="W951" i="1"/>
  <c r="X951" i="1" s="1"/>
  <c r="W952" i="1"/>
  <c r="X952" i="1" s="1"/>
  <c r="W953" i="1"/>
  <c r="X953" i="1" s="1"/>
  <c r="W954" i="1"/>
  <c r="X954" i="1" s="1"/>
  <c r="W955" i="1"/>
  <c r="X955" i="1" s="1"/>
  <c r="W956" i="1"/>
  <c r="X956" i="1" s="1"/>
  <c r="W957" i="1"/>
  <c r="X957" i="1" s="1"/>
  <c r="W958" i="1"/>
  <c r="X958" i="1" s="1"/>
  <c r="W959" i="1"/>
  <c r="X959" i="1" s="1"/>
  <c r="W960" i="1"/>
  <c r="X960" i="1" s="1"/>
  <c r="W961" i="1"/>
  <c r="X961" i="1" s="1"/>
  <c r="W962" i="1"/>
  <c r="X962" i="1" s="1"/>
  <c r="W963" i="1"/>
  <c r="X963" i="1" s="1"/>
  <c r="W964" i="1"/>
  <c r="X964" i="1" s="1"/>
  <c r="W965" i="1"/>
  <c r="X965" i="1" s="1"/>
  <c r="W966" i="1"/>
  <c r="X966" i="1" s="1"/>
  <c r="W967" i="1"/>
  <c r="X967" i="1" s="1"/>
  <c r="W968" i="1"/>
  <c r="X968" i="1" s="1"/>
  <c r="W969" i="1"/>
  <c r="X969" i="1" s="1"/>
  <c r="W970" i="1"/>
  <c r="X970" i="1" s="1"/>
  <c r="W971" i="1"/>
  <c r="X971" i="1" s="1"/>
  <c r="W972" i="1"/>
  <c r="X972" i="1" s="1"/>
  <c r="W973" i="1"/>
  <c r="X973" i="1" s="1"/>
  <c r="W974" i="1"/>
  <c r="X974" i="1" s="1"/>
  <c r="W975" i="1"/>
  <c r="X975" i="1" s="1"/>
  <c r="W976" i="1"/>
  <c r="X976" i="1" s="1"/>
  <c r="W977" i="1"/>
  <c r="X977" i="1" s="1"/>
  <c r="W978" i="1"/>
  <c r="X978" i="1" s="1"/>
  <c r="W979" i="1"/>
  <c r="X979" i="1" s="1"/>
  <c r="W980" i="1"/>
  <c r="X980" i="1" s="1"/>
  <c r="W981" i="1"/>
  <c r="X981" i="1" s="1"/>
  <c r="W982" i="1"/>
  <c r="X982" i="1" s="1"/>
  <c r="W983" i="1"/>
  <c r="X983" i="1" s="1"/>
  <c r="W984" i="1"/>
  <c r="X984" i="1" s="1"/>
  <c r="W985" i="1"/>
  <c r="X985" i="1" s="1"/>
  <c r="W986" i="1"/>
  <c r="X986" i="1" s="1"/>
  <c r="W987" i="1"/>
  <c r="X987" i="1" s="1"/>
  <c r="W988" i="1"/>
  <c r="X988" i="1" s="1"/>
  <c r="W989" i="1"/>
  <c r="X989" i="1" s="1"/>
  <c r="W990" i="1"/>
  <c r="X990" i="1" s="1"/>
  <c r="W991" i="1"/>
  <c r="X991" i="1" s="1"/>
  <c r="W992" i="1"/>
  <c r="X992" i="1" s="1"/>
  <c r="W993" i="1"/>
  <c r="X993" i="1" s="1"/>
  <c r="W994" i="1"/>
  <c r="X994" i="1" s="1"/>
  <c r="W995" i="1"/>
  <c r="X995" i="1" s="1"/>
  <c r="W996" i="1"/>
  <c r="X996" i="1" s="1"/>
  <c r="W997" i="1"/>
  <c r="X997" i="1" s="1"/>
  <c r="W998" i="1"/>
  <c r="X998" i="1" s="1"/>
  <c r="W999" i="1"/>
  <c r="X999" i="1" s="1"/>
  <c r="W1000" i="1"/>
  <c r="X1000" i="1" s="1"/>
  <c r="W1001" i="1"/>
  <c r="X1001" i="1" s="1"/>
  <c r="W1002" i="1"/>
  <c r="X1002" i="1" s="1"/>
  <c r="W1003" i="1"/>
  <c r="X1003" i="1" s="1"/>
  <c r="W1004" i="1"/>
  <c r="X1004" i="1" s="1"/>
  <c r="W1005" i="1"/>
  <c r="X1005" i="1" s="1"/>
  <c r="W1006" i="1"/>
  <c r="X1006" i="1" s="1"/>
  <c r="W1007" i="1"/>
  <c r="X1007" i="1" s="1"/>
  <c r="W1008" i="1"/>
  <c r="X1008" i="1" s="1"/>
  <c r="W1009" i="1"/>
  <c r="X1009" i="1" s="1"/>
  <c r="W1010" i="1"/>
  <c r="X1010" i="1" s="1"/>
  <c r="W1011" i="1"/>
  <c r="X1011" i="1" s="1"/>
  <c r="W1012" i="1"/>
  <c r="X1012" i="1" s="1"/>
  <c r="W1013" i="1"/>
  <c r="X1013" i="1" s="1"/>
  <c r="W1014" i="1"/>
  <c r="X1014" i="1" s="1"/>
  <c r="W1015" i="1"/>
  <c r="X1015" i="1" s="1"/>
  <c r="W1016" i="1"/>
  <c r="X1016" i="1" s="1"/>
  <c r="W1017" i="1"/>
  <c r="X1017" i="1" s="1"/>
  <c r="W1018" i="1"/>
  <c r="X1018" i="1" s="1"/>
  <c r="W1019" i="1"/>
  <c r="X1019" i="1" s="1"/>
  <c r="W1020" i="1"/>
  <c r="X1020" i="1" s="1"/>
  <c r="W1021" i="1"/>
  <c r="X1021" i="1" s="1"/>
  <c r="W1022" i="1"/>
  <c r="X1022" i="1" s="1"/>
  <c r="W1023" i="1"/>
  <c r="X1023" i="1" s="1"/>
  <c r="W1024" i="1"/>
  <c r="X1024" i="1" s="1"/>
  <c r="W1025" i="1"/>
  <c r="X1025" i="1" s="1"/>
  <c r="W1026" i="1"/>
  <c r="X1026" i="1" s="1"/>
  <c r="W1027" i="1"/>
  <c r="X1027" i="1" s="1"/>
  <c r="W1028" i="1"/>
  <c r="X1028" i="1" s="1"/>
  <c r="W1029" i="1"/>
  <c r="X1029" i="1" s="1"/>
  <c r="W1030" i="1"/>
  <c r="X1030" i="1" s="1"/>
  <c r="W1031" i="1"/>
  <c r="X1031" i="1" s="1"/>
  <c r="W1032" i="1"/>
  <c r="X1032" i="1" s="1"/>
  <c r="W1033" i="1"/>
  <c r="X1033" i="1" s="1"/>
  <c r="W1034" i="1"/>
  <c r="X1034" i="1" s="1"/>
  <c r="W1035" i="1"/>
  <c r="X1035" i="1" s="1"/>
  <c r="W1036" i="1"/>
  <c r="X1036" i="1" s="1"/>
  <c r="W1037" i="1"/>
  <c r="X1037" i="1" s="1"/>
  <c r="W1038" i="1"/>
  <c r="X1038" i="1" s="1"/>
  <c r="W1039" i="1"/>
  <c r="X1039" i="1" s="1"/>
  <c r="W1040" i="1"/>
  <c r="X1040" i="1" s="1"/>
  <c r="W1041" i="1"/>
  <c r="X1041" i="1" s="1"/>
  <c r="W1042" i="1"/>
  <c r="X1042" i="1" s="1"/>
  <c r="W1043" i="1"/>
  <c r="X1043" i="1" s="1"/>
  <c r="W1044" i="1"/>
  <c r="X1044" i="1" s="1"/>
  <c r="W1045" i="1"/>
  <c r="X1045" i="1" s="1"/>
  <c r="W1046" i="1"/>
  <c r="X1046" i="1" s="1"/>
  <c r="W1047" i="1"/>
  <c r="X1047" i="1" s="1"/>
  <c r="W1048" i="1"/>
  <c r="X1048" i="1" s="1"/>
  <c r="W1049" i="1"/>
  <c r="X1049" i="1" s="1"/>
  <c r="W1050" i="1"/>
  <c r="X1050" i="1" s="1"/>
  <c r="W1051" i="1"/>
  <c r="X1051" i="1" s="1"/>
  <c r="W1052" i="1"/>
  <c r="X1052" i="1" s="1"/>
  <c r="W1053" i="1"/>
  <c r="X1053" i="1" s="1"/>
  <c r="W1054" i="1"/>
  <c r="X1054" i="1" s="1"/>
  <c r="W1055" i="1"/>
  <c r="X1055" i="1" s="1"/>
  <c r="W1056" i="1"/>
  <c r="X1056" i="1" s="1"/>
  <c r="W1057" i="1"/>
  <c r="X1057" i="1" s="1"/>
  <c r="W1058" i="1"/>
  <c r="X1058" i="1" s="1"/>
  <c r="W1059" i="1"/>
  <c r="X1059" i="1" s="1"/>
  <c r="W1060" i="1"/>
  <c r="X1060" i="1" s="1"/>
  <c r="W1061" i="1"/>
  <c r="X1061" i="1" s="1"/>
  <c r="W1062" i="1"/>
  <c r="X1062" i="1" s="1"/>
  <c r="W1063" i="1"/>
  <c r="X1063" i="1" s="1"/>
  <c r="W1064" i="1"/>
  <c r="X1064" i="1" s="1"/>
  <c r="W1065" i="1"/>
  <c r="X1065" i="1" s="1"/>
  <c r="W1066" i="1"/>
  <c r="X1066" i="1" s="1"/>
  <c r="W1067" i="1"/>
  <c r="X1067" i="1" s="1"/>
  <c r="W1068" i="1"/>
  <c r="X1068" i="1" s="1"/>
  <c r="W1069" i="1"/>
  <c r="X1069" i="1" s="1"/>
  <c r="W1070" i="1"/>
  <c r="X1070" i="1" s="1"/>
  <c r="W1071" i="1"/>
  <c r="X1071" i="1" s="1"/>
  <c r="W1072" i="1"/>
  <c r="X1072" i="1" s="1"/>
  <c r="W1073" i="1"/>
  <c r="X1073" i="1" s="1"/>
  <c r="W1074" i="1"/>
  <c r="X1074" i="1" s="1"/>
  <c r="W1075" i="1"/>
  <c r="X1075" i="1" s="1"/>
  <c r="W1076" i="1"/>
  <c r="X1076" i="1" s="1"/>
  <c r="W1077" i="1"/>
  <c r="X1077" i="1" s="1"/>
  <c r="W1078" i="1"/>
  <c r="X1078" i="1" s="1"/>
  <c r="W1079" i="1"/>
  <c r="X1079" i="1" s="1"/>
  <c r="W1080" i="1"/>
  <c r="X1080" i="1" s="1"/>
  <c r="W1081" i="1"/>
  <c r="X1081" i="1" s="1"/>
  <c r="W1082" i="1"/>
  <c r="X1082" i="1" s="1"/>
  <c r="W1083" i="1"/>
  <c r="X1083" i="1" s="1"/>
  <c r="W1084" i="1"/>
  <c r="X1084" i="1" s="1"/>
  <c r="W1085" i="1"/>
  <c r="X1085" i="1" s="1"/>
  <c r="W1086" i="1"/>
  <c r="X1086" i="1" s="1"/>
  <c r="W1087" i="1"/>
  <c r="X1087" i="1" s="1"/>
  <c r="W1088" i="1"/>
  <c r="X1088" i="1" s="1"/>
  <c r="W1089" i="1"/>
  <c r="X1089" i="1" s="1"/>
  <c r="W1090" i="1"/>
  <c r="X1090" i="1" s="1"/>
  <c r="W1091" i="1"/>
  <c r="X1091" i="1" s="1"/>
  <c r="W1092" i="1"/>
  <c r="X1092" i="1" s="1"/>
  <c r="W1093" i="1"/>
  <c r="X1093" i="1" s="1"/>
  <c r="W1094" i="1"/>
  <c r="X1094" i="1" s="1"/>
  <c r="W1095" i="1"/>
  <c r="X1095" i="1" s="1"/>
  <c r="W1096" i="1"/>
  <c r="X1096" i="1" s="1"/>
  <c r="W1097" i="1"/>
  <c r="X1097" i="1" s="1"/>
  <c r="W1098" i="1"/>
  <c r="X1098" i="1" s="1"/>
  <c r="W1099" i="1"/>
  <c r="X1099" i="1" s="1"/>
  <c r="W1100" i="1"/>
  <c r="X1100" i="1" s="1"/>
  <c r="W1101" i="1"/>
  <c r="X1101" i="1" s="1"/>
  <c r="W1102" i="1"/>
  <c r="X1102" i="1" s="1"/>
  <c r="W1103" i="1"/>
  <c r="X1103" i="1" s="1"/>
  <c r="W1104" i="1"/>
  <c r="X1104" i="1" s="1"/>
  <c r="W1105" i="1"/>
  <c r="X1105" i="1" s="1"/>
  <c r="W1106" i="1"/>
  <c r="X1106" i="1" s="1"/>
  <c r="W1107" i="1"/>
  <c r="X1107" i="1" s="1"/>
  <c r="W1108" i="1"/>
  <c r="X1108" i="1" s="1"/>
  <c r="W1109" i="1"/>
  <c r="X1109" i="1" s="1"/>
  <c r="W1110" i="1"/>
  <c r="X1110" i="1" s="1"/>
  <c r="W1111" i="1"/>
  <c r="X1111" i="1" s="1"/>
  <c r="W1112" i="1"/>
  <c r="X1112" i="1" s="1"/>
  <c r="W1113" i="1"/>
  <c r="X1113" i="1" s="1"/>
  <c r="W1114" i="1"/>
  <c r="X1114" i="1" s="1"/>
  <c r="W1115" i="1"/>
  <c r="X1115" i="1" s="1"/>
  <c r="W1116" i="1"/>
  <c r="X1116" i="1" s="1"/>
  <c r="W1117" i="1"/>
  <c r="X1117" i="1" s="1"/>
  <c r="W1118" i="1"/>
  <c r="X1118" i="1" s="1"/>
  <c r="W1119" i="1"/>
  <c r="X1119" i="1" s="1"/>
  <c r="W1120" i="1"/>
  <c r="X1120" i="1" s="1"/>
  <c r="W1121" i="1"/>
  <c r="X1121" i="1" s="1"/>
  <c r="W1122" i="1"/>
  <c r="X1122" i="1" s="1"/>
  <c r="W1123" i="1"/>
  <c r="X1123" i="1" s="1"/>
  <c r="W1124" i="1"/>
  <c r="X1124" i="1" s="1"/>
  <c r="W1125" i="1"/>
  <c r="X1125" i="1" s="1"/>
  <c r="W1126" i="1"/>
  <c r="X1126" i="1" s="1"/>
  <c r="W1127" i="1"/>
  <c r="X1127" i="1" s="1"/>
  <c r="W1128" i="1"/>
  <c r="X1128" i="1" s="1"/>
  <c r="W1129" i="1"/>
  <c r="X1129" i="1" s="1"/>
  <c r="W1130" i="1"/>
  <c r="X1130" i="1" s="1"/>
  <c r="W1131" i="1"/>
  <c r="X1131" i="1" s="1"/>
  <c r="W1132" i="1"/>
  <c r="X1132" i="1" s="1"/>
  <c r="W1133" i="1"/>
  <c r="X1133" i="1" s="1"/>
  <c r="W1134" i="1"/>
  <c r="X1134" i="1" s="1"/>
  <c r="W1135" i="1"/>
  <c r="X1135" i="1" s="1"/>
  <c r="W1136" i="1"/>
  <c r="X1136" i="1" s="1"/>
  <c r="W1137" i="1"/>
  <c r="X1137" i="1" s="1"/>
  <c r="W1138" i="1"/>
  <c r="X1138" i="1" s="1"/>
  <c r="W1139" i="1"/>
  <c r="X1139" i="1" s="1"/>
  <c r="W1140" i="1"/>
  <c r="X1140" i="1" s="1"/>
  <c r="W1141" i="1"/>
  <c r="X1141" i="1" s="1"/>
  <c r="W1142" i="1"/>
  <c r="X1142" i="1" s="1"/>
  <c r="W1143" i="1"/>
  <c r="X1143" i="1" s="1"/>
  <c r="W1144" i="1"/>
  <c r="X1144" i="1" s="1"/>
  <c r="W1145" i="1"/>
  <c r="X1145" i="1" s="1"/>
  <c r="W1146" i="1"/>
  <c r="X1146" i="1" s="1"/>
  <c r="W1147" i="1"/>
  <c r="X1147" i="1" s="1"/>
  <c r="W1148" i="1"/>
  <c r="X1148" i="1" s="1"/>
  <c r="W1149" i="1"/>
  <c r="X1149" i="1" s="1"/>
  <c r="W1150" i="1"/>
  <c r="X1150" i="1" s="1"/>
  <c r="W1151" i="1"/>
  <c r="X1151" i="1" s="1"/>
  <c r="W1152" i="1"/>
  <c r="X1152" i="1" s="1"/>
  <c r="W1153" i="1"/>
  <c r="X1153" i="1" s="1"/>
  <c r="W1154" i="1"/>
  <c r="X1154" i="1" s="1"/>
  <c r="W1155" i="1"/>
  <c r="X1155" i="1" s="1"/>
  <c r="W1156" i="1"/>
  <c r="X1156" i="1" s="1"/>
  <c r="W1157" i="1"/>
  <c r="X1157" i="1" s="1"/>
  <c r="W1158" i="1"/>
  <c r="X1158" i="1" s="1"/>
  <c r="W1159" i="1"/>
  <c r="X1159" i="1" s="1"/>
  <c r="W1160" i="1"/>
  <c r="X1160" i="1" s="1"/>
  <c r="W1161" i="1"/>
  <c r="X1161" i="1" s="1"/>
  <c r="W1162" i="1"/>
  <c r="X1162" i="1" s="1"/>
  <c r="W1163" i="1"/>
  <c r="X1163" i="1" s="1"/>
  <c r="W1164" i="1"/>
  <c r="X1164" i="1" s="1"/>
  <c r="W1165" i="1"/>
  <c r="X1165" i="1" s="1"/>
  <c r="W1166" i="1"/>
  <c r="X1166" i="1" s="1"/>
  <c r="W1167" i="1"/>
  <c r="X1167" i="1" s="1"/>
  <c r="W1168" i="1"/>
  <c r="X1168" i="1" s="1"/>
  <c r="W1169" i="1"/>
  <c r="X1169" i="1" s="1"/>
  <c r="W1170" i="1"/>
  <c r="X1170" i="1" s="1"/>
  <c r="W1171" i="1"/>
  <c r="X1171" i="1" s="1"/>
  <c r="W1172" i="1"/>
  <c r="X1172" i="1" s="1"/>
  <c r="W1173" i="1"/>
  <c r="X1173" i="1" s="1"/>
  <c r="W1174" i="1"/>
  <c r="X1174" i="1" s="1"/>
  <c r="W1175" i="1"/>
  <c r="X1175" i="1" s="1"/>
  <c r="W1176" i="1"/>
  <c r="X1176" i="1" s="1"/>
  <c r="W1177" i="1"/>
  <c r="X1177" i="1" s="1"/>
  <c r="W1178" i="1"/>
  <c r="X1178" i="1" s="1"/>
  <c r="W1179" i="1"/>
  <c r="X1179" i="1" s="1"/>
  <c r="W1180" i="1"/>
  <c r="X1180" i="1" s="1"/>
  <c r="W1181" i="1"/>
  <c r="X1181" i="1" s="1"/>
  <c r="W1182" i="1"/>
  <c r="X1182" i="1" s="1"/>
  <c r="W1183" i="1"/>
  <c r="X1183" i="1" s="1"/>
  <c r="W1184" i="1"/>
  <c r="X1184" i="1" s="1"/>
  <c r="W1185" i="1"/>
  <c r="X1185" i="1" s="1"/>
  <c r="W1186" i="1"/>
  <c r="X1186" i="1" s="1"/>
  <c r="W1187" i="1"/>
  <c r="X1187" i="1" s="1"/>
  <c r="W1188" i="1"/>
  <c r="X1188" i="1" s="1"/>
  <c r="W1189" i="1"/>
  <c r="X1189" i="1" s="1"/>
  <c r="W1190" i="1"/>
  <c r="X1190" i="1" s="1"/>
  <c r="W1191" i="1"/>
  <c r="X1191" i="1" s="1"/>
  <c r="W1192" i="1"/>
  <c r="X1192" i="1" s="1"/>
  <c r="W1193" i="1"/>
  <c r="X1193" i="1" s="1"/>
  <c r="W1194" i="1"/>
  <c r="X1194" i="1" s="1"/>
  <c r="W1195" i="1"/>
  <c r="X1195" i="1" s="1"/>
  <c r="W1196" i="1"/>
  <c r="X1196" i="1" s="1"/>
  <c r="W1197" i="1"/>
  <c r="X1197" i="1" s="1"/>
  <c r="W1198" i="1"/>
  <c r="X1198" i="1" s="1"/>
  <c r="W1199" i="1"/>
  <c r="X1199" i="1" s="1"/>
  <c r="W1200" i="1"/>
  <c r="X1200" i="1" s="1"/>
  <c r="W1201" i="1"/>
  <c r="X1201" i="1" s="1"/>
  <c r="W1202" i="1"/>
  <c r="X1202" i="1" s="1"/>
  <c r="W1203" i="1"/>
  <c r="X1203" i="1" s="1"/>
  <c r="W1204" i="1"/>
  <c r="X1204" i="1" s="1"/>
  <c r="W1205" i="1"/>
  <c r="X1205" i="1" s="1"/>
  <c r="W1206" i="1"/>
  <c r="X1206" i="1" s="1"/>
  <c r="W1207" i="1"/>
  <c r="X1207" i="1" s="1"/>
  <c r="W1208" i="1"/>
  <c r="X1208" i="1" s="1"/>
  <c r="W1209" i="1"/>
  <c r="X1209" i="1" s="1"/>
  <c r="W1210" i="1"/>
  <c r="X1210" i="1" s="1"/>
  <c r="W1211" i="1"/>
  <c r="X1211" i="1" s="1"/>
  <c r="W1212" i="1"/>
  <c r="X1212" i="1" s="1"/>
  <c r="W1213" i="1"/>
  <c r="X1213" i="1" s="1"/>
  <c r="W1214" i="1"/>
  <c r="X1214" i="1" s="1"/>
  <c r="W1215" i="1"/>
  <c r="X1215" i="1" s="1"/>
  <c r="W1216" i="1"/>
  <c r="X1216" i="1" s="1"/>
  <c r="W1217" i="1"/>
  <c r="X1217" i="1" s="1"/>
  <c r="W1218" i="1"/>
  <c r="X1218" i="1" s="1"/>
  <c r="W1219" i="1"/>
  <c r="X1219" i="1" s="1"/>
  <c r="W1220" i="1"/>
  <c r="X1220" i="1" s="1"/>
  <c r="W1221" i="1"/>
  <c r="X1221" i="1" s="1"/>
  <c r="W1222" i="1"/>
  <c r="X1222" i="1" s="1"/>
  <c r="W1223" i="1"/>
  <c r="X1223" i="1" s="1"/>
  <c r="W1224" i="1"/>
  <c r="X1224" i="1" s="1"/>
  <c r="W1225" i="1"/>
  <c r="X1225" i="1" s="1"/>
  <c r="W1226" i="1"/>
  <c r="X1226" i="1" s="1"/>
  <c r="W1227" i="1"/>
  <c r="X1227" i="1" s="1"/>
  <c r="W1228" i="1"/>
  <c r="X1228" i="1" s="1"/>
  <c r="W1229" i="1"/>
  <c r="X1229" i="1" s="1"/>
  <c r="W1230" i="1"/>
  <c r="X1230" i="1" s="1"/>
  <c r="W1231" i="1"/>
  <c r="X1231" i="1" s="1"/>
  <c r="W1232" i="1"/>
  <c r="X1232" i="1" s="1"/>
  <c r="W1233" i="1"/>
  <c r="X1233" i="1" s="1"/>
  <c r="W1234" i="1"/>
  <c r="X1234" i="1" s="1"/>
  <c r="W1235" i="1"/>
  <c r="X1235" i="1" s="1"/>
  <c r="W1236" i="1"/>
  <c r="X1236" i="1" s="1"/>
  <c r="W1237" i="1"/>
  <c r="X1237" i="1" s="1"/>
  <c r="W1238" i="1"/>
  <c r="X1238" i="1" s="1"/>
  <c r="W1239" i="1"/>
  <c r="X1239" i="1" s="1"/>
  <c r="W1240" i="1"/>
  <c r="X1240" i="1" s="1"/>
  <c r="W1241" i="1"/>
  <c r="X1241" i="1" s="1"/>
  <c r="W1242" i="1"/>
  <c r="X1242" i="1" s="1"/>
  <c r="W1243" i="1"/>
  <c r="X1243" i="1" s="1"/>
  <c r="W1244" i="1"/>
  <c r="X1244" i="1" s="1"/>
  <c r="W1245" i="1"/>
  <c r="X1245" i="1" s="1"/>
  <c r="W1246" i="1"/>
  <c r="X1246" i="1" s="1"/>
  <c r="W1247" i="1"/>
  <c r="X1247" i="1" s="1"/>
  <c r="W1248" i="1"/>
  <c r="X1248" i="1" s="1"/>
  <c r="W1249" i="1"/>
  <c r="X1249" i="1" s="1"/>
  <c r="W1250" i="1"/>
  <c r="X1250" i="1" s="1"/>
  <c r="W1251" i="1"/>
  <c r="X1251" i="1" s="1"/>
  <c r="W1252" i="1"/>
  <c r="X1252" i="1" s="1"/>
  <c r="W1253" i="1"/>
  <c r="X1253" i="1" s="1"/>
  <c r="W1254" i="1"/>
  <c r="X1254" i="1" s="1"/>
  <c r="W1255" i="1"/>
  <c r="X1255" i="1" s="1"/>
  <c r="W1256" i="1"/>
  <c r="X1256" i="1" s="1"/>
  <c r="W1257" i="1"/>
  <c r="X1257" i="1" s="1"/>
  <c r="W1258" i="1"/>
  <c r="X1258" i="1" s="1"/>
  <c r="W1259" i="1"/>
  <c r="X1259" i="1" s="1"/>
  <c r="W1260" i="1"/>
  <c r="X1260" i="1" s="1"/>
  <c r="W1261" i="1"/>
  <c r="X1261" i="1" s="1"/>
  <c r="W1262" i="1"/>
  <c r="X1262" i="1" s="1"/>
  <c r="W1263" i="1"/>
  <c r="X1263" i="1" s="1"/>
  <c r="W1264" i="1"/>
  <c r="X1264" i="1" s="1"/>
  <c r="W1265" i="1"/>
  <c r="X1265" i="1" s="1"/>
  <c r="W1266" i="1"/>
  <c r="X1266" i="1" s="1"/>
  <c r="W1267" i="1"/>
  <c r="X1267" i="1" s="1"/>
  <c r="W1268" i="1"/>
  <c r="X1268" i="1" s="1"/>
  <c r="W1269" i="1"/>
  <c r="X1269" i="1" s="1"/>
  <c r="W1270" i="1"/>
  <c r="X1270" i="1" s="1"/>
  <c r="W1271" i="1"/>
  <c r="X1271" i="1" s="1"/>
  <c r="W1272" i="1"/>
  <c r="X1272" i="1" s="1"/>
  <c r="W1273" i="1"/>
  <c r="X1273" i="1" s="1"/>
  <c r="W1274" i="1"/>
  <c r="X1274" i="1" s="1"/>
  <c r="W1275" i="1"/>
  <c r="X1275" i="1" s="1"/>
  <c r="W1276" i="1"/>
  <c r="X1276" i="1" s="1"/>
  <c r="W1277" i="1"/>
  <c r="X1277" i="1" s="1"/>
  <c r="W1278" i="1"/>
  <c r="X1278" i="1" s="1"/>
  <c r="W1279" i="1"/>
  <c r="X1279" i="1" s="1"/>
  <c r="W1280" i="1"/>
  <c r="X1280" i="1" s="1"/>
  <c r="W1281" i="1"/>
  <c r="X1281" i="1" s="1"/>
  <c r="W1282" i="1"/>
  <c r="X1282" i="1" s="1"/>
  <c r="W1283" i="1"/>
  <c r="X1283" i="1" s="1"/>
  <c r="W1284" i="1"/>
  <c r="X1284" i="1" s="1"/>
  <c r="W1285" i="1"/>
  <c r="X1285" i="1" s="1"/>
  <c r="W1286" i="1"/>
  <c r="X1286" i="1" s="1"/>
  <c r="W1287" i="1"/>
  <c r="X1287" i="1" s="1"/>
  <c r="W1288" i="1"/>
  <c r="X1288" i="1" s="1"/>
  <c r="W1289" i="1"/>
  <c r="X1289" i="1" s="1"/>
  <c r="W1290" i="1"/>
  <c r="X1290" i="1" s="1"/>
  <c r="W1291" i="1"/>
  <c r="X1291" i="1" s="1"/>
  <c r="W1292" i="1"/>
  <c r="X1292" i="1" s="1"/>
  <c r="W1293" i="1"/>
  <c r="X1293" i="1" s="1"/>
  <c r="W1294" i="1"/>
  <c r="X1294" i="1" s="1"/>
  <c r="W1295" i="1"/>
  <c r="X1295" i="1" s="1"/>
  <c r="W1296" i="1"/>
  <c r="X1296" i="1" s="1"/>
  <c r="W1297" i="1"/>
  <c r="X1297" i="1" s="1"/>
  <c r="W1298" i="1"/>
  <c r="X1298" i="1" s="1"/>
  <c r="W1299" i="1"/>
  <c r="X1299" i="1" s="1"/>
  <c r="W1300" i="1"/>
  <c r="X1300" i="1" s="1"/>
  <c r="W1301" i="1"/>
  <c r="X1301" i="1" s="1"/>
  <c r="W1302" i="1"/>
  <c r="X1302" i="1" s="1"/>
  <c r="W1303" i="1"/>
  <c r="X1303" i="1" s="1"/>
  <c r="W1304" i="1"/>
  <c r="X1304" i="1" s="1"/>
  <c r="W1305" i="1"/>
  <c r="X1305" i="1" s="1"/>
  <c r="W1306" i="1"/>
  <c r="X1306" i="1" s="1"/>
  <c r="W1307" i="1"/>
  <c r="X1307" i="1" s="1"/>
  <c r="W1308" i="1"/>
  <c r="X1308" i="1" s="1"/>
  <c r="W1309" i="1"/>
  <c r="X1309" i="1" s="1"/>
  <c r="W1310" i="1"/>
  <c r="X1310" i="1" s="1"/>
  <c r="W1311" i="1"/>
  <c r="X1311" i="1" s="1"/>
  <c r="W1312" i="1"/>
  <c r="X1312" i="1" s="1"/>
  <c r="W1313" i="1"/>
  <c r="X1313" i="1" s="1"/>
  <c r="W1314" i="1"/>
  <c r="X1314" i="1" s="1"/>
  <c r="W1315" i="1"/>
  <c r="X1315" i="1" s="1"/>
  <c r="W1316" i="1"/>
  <c r="X1316" i="1" s="1"/>
  <c r="W1317" i="1"/>
  <c r="X1317" i="1" s="1"/>
  <c r="W1318" i="1"/>
  <c r="X1318" i="1" s="1"/>
  <c r="W1319" i="1"/>
  <c r="X1319" i="1" s="1"/>
  <c r="W1320" i="1"/>
  <c r="X1320" i="1" s="1"/>
  <c r="W1321" i="1"/>
  <c r="X1321" i="1" s="1"/>
  <c r="W1322" i="1"/>
  <c r="X1322" i="1" s="1"/>
  <c r="W1323" i="1"/>
  <c r="X1323" i="1" s="1"/>
  <c r="W1324" i="1"/>
  <c r="X1324" i="1" s="1"/>
  <c r="W1325" i="1"/>
  <c r="X1325" i="1" s="1"/>
  <c r="W1326" i="1"/>
  <c r="X1326" i="1" s="1"/>
  <c r="W1327" i="1"/>
  <c r="X1327" i="1" s="1"/>
  <c r="W1328" i="1"/>
  <c r="X1328" i="1" s="1"/>
  <c r="W1329" i="1"/>
  <c r="X1329" i="1" s="1"/>
  <c r="W1330" i="1"/>
  <c r="X1330" i="1" s="1"/>
  <c r="W1331" i="1"/>
  <c r="X1331" i="1" s="1"/>
  <c r="W1332" i="1"/>
  <c r="X1332" i="1" s="1"/>
  <c r="W1333" i="1"/>
  <c r="X1333" i="1" s="1"/>
  <c r="W1334" i="1"/>
  <c r="X1334" i="1" s="1"/>
  <c r="W1335" i="1"/>
  <c r="X1335" i="1" s="1"/>
  <c r="W1336" i="1"/>
  <c r="X1336" i="1" s="1"/>
  <c r="W1337" i="1"/>
  <c r="X1337" i="1" s="1"/>
  <c r="W1338" i="1"/>
  <c r="X1338" i="1" s="1"/>
  <c r="W1339" i="1"/>
  <c r="X1339" i="1" s="1"/>
  <c r="W1340" i="1"/>
  <c r="X1340" i="1" s="1"/>
  <c r="W1341" i="1"/>
  <c r="X1341" i="1" s="1"/>
  <c r="W1342" i="1"/>
  <c r="X1342" i="1" s="1"/>
  <c r="W1343" i="1"/>
  <c r="X1343" i="1" s="1"/>
  <c r="W1344" i="1"/>
  <c r="X1344" i="1" s="1"/>
  <c r="W1345" i="1"/>
  <c r="X1345" i="1" s="1"/>
  <c r="W1346" i="1"/>
  <c r="X1346" i="1" s="1"/>
  <c r="W1347" i="1"/>
  <c r="X1347" i="1" s="1"/>
  <c r="W1348" i="1"/>
  <c r="X1348" i="1" s="1"/>
  <c r="W1349" i="1"/>
  <c r="X1349" i="1" s="1"/>
  <c r="W1350" i="1"/>
  <c r="X1350" i="1" s="1"/>
  <c r="W1351" i="1"/>
  <c r="X1351" i="1" s="1"/>
  <c r="W1352" i="1"/>
  <c r="X1352" i="1" s="1"/>
  <c r="W1353" i="1"/>
  <c r="X1353" i="1" s="1"/>
  <c r="W1354" i="1"/>
  <c r="X1354" i="1" s="1"/>
  <c r="W1355" i="1"/>
  <c r="X1355" i="1" s="1"/>
  <c r="W1356" i="1"/>
  <c r="X1356" i="1" s="1"/>
  <c r="W1357" i="1"/>
  <c r="X1357" i="1" s="1"/>
  <c r="W1358" i="1"/>
  <c r="X1358" i="1" s="1"/>
  <c r="W1359" i="1"/>
  <c r="X1359" i="1" s="1"/>
  <c r="W1360" i="1"/>
  <c r="X1360" i="1" s="1"/>
  <c r="W1361" i="1"/>
  <c r="X1361" i="1" s="1"/>
  <c r="W1362" i="1"/>
  <c r="X1362" i="1" s="1"/>
  <c r="W1363" i="1"/>
  <c r="X1363" i="1" s="1"/>
  <c r="W1364" i="1"/>
  <c r="X1364" i="1" s="1"/>
  <c r="W1365" i="1"/>
  <c r="X1365" i="1" s="1"/>
  <c r="W1366" i="1"/>
  <c r="X1366" i="1" s="1"/>
  <c r="W1367" i="1"/>
  <c r="X1367" i="1" s="1"/>
  <c r="W1368" i="1"/>
  <c r="X1368" i="1" s="1"/>
  <c r="W1369" i="1"/>
  <c r="X1369" i="1" s="1"/>
  <c r="W1370" i="1"/>
  <c r="X1370" i="1" s="1"/>
  <c r="W1371" i="1"/>
  <c r="X1371" i="1" s="1"/>
  <c r="W1372" i="1"/>
  <c r="X1372" i="1" s="1"/>
  <c r="W1373" i="1"/>
  <c r="X1373" i="1" s="1"/>
  <c r="W1374" i="1"/>
  <c r="X1374" i="1" s="1"/>
  <c r="W1375" i="1"/>
  <c r="X1375" i="1" s="1"/>
  <c r="W1376" i="1"/>
  <c r="X1376" i="1" s="1"/>
  <c r="W1377" i="1"/>
  <c r="X1377" i="1" s="1"/>
  <c r="W1378" i="1"/>
  <c r="X1378" i="1" s="1"/>
  <c r="W1379" i="1"/>
  <c r="X1379" i="1" s="1"/>
  <c r="W1380" i="1"/>
  <c r="X1380" i="1" s="1"/>
  <c r="W1381" i="1"/>
  <c r="X1381" i="1" s="1"/>
  <c r="W1382" i="1"/>
  <c r="X1382" i="1" s="1"/>
  <c r="W1383" i="1"/>
  <c r="X1383" i="1" s="1"/>
  <c r="W1384" i="1"/>
  <c r="X1384" i="1" s="1"/>
  <c r="W1385" i="1"/>
  <c r="X1385" i="1" s="1"/>
  <c r="W1386" i="1"/>
  <c r="X1386" i="1" s="1"/>
  <c r="W1387" i="1"/>
  <c r="X1387" i="1" s="1"/>
  <c r="W1388" i="1"/>
  <c r="X1388" i="1" s="1"/>
  <c r="W1389" i="1"/>
  <c r="X1389" i="1" s="1"/>
  <c r="W1390" i="1"/>
  <c r="X1390" i="1" s="1"/>
  <c r="W1391" i="1"/>
  <c r="X1391" i="1" s="1"/>
  <c r="W1392" i="1"/>
  <c r="X1392" i="1" s="1"/>
  <c r="W1393" i="1"/>
  <c r="X1393" i="1" s="1"/>
  <c r="W1394" i="1"/>
  <c r="X1394" i="1" s="1"/>
  <c r="W1395" i="1"/>
  <c r="X1395" i="1" s="1"/>
  <c r="W1396" i="1"/>
  <c r="X1396" i="1" s="1"/>
  <c r="W1397" i="1"/>
  <c r="X1397" i="1" s="1"/>
  <c r="W1398" i="1"/>
  <c r="X1398" i="1" s="1"/>
  <c r="W1399" i="1"/>
  <c r="X1399" i="1" s="1"/>
  <c r="W1400" i="1"/>
  <c r="X1400" i="1" s="1"/>
  <c r="W1401" i="1"/>
  <c r="X1401" i="1" s="1"/>
  <c r="W1402" i="1"/>
  <c r="X1402" i="1" s="1"/>
  <c r="W1403" i="1"/>
  <c r="X1403" i="1" s="1"/>
  <c r="W1404" i="1"/>
  <c r="X1404" i="1" s="1"/>
  <c r="W1405" i="1"/>
  <c r="X1405" i="1" s="1"/>
  <c r="W1406" i="1"/>
  <c r="X1406" i="1" s="1"/>
  <c r="W1407" i="1"/>
  <c r="X1407" i="1" s="1"/>
  <c r="W1408" i="1"/>
  <c r="X1408" i="1" s="1"/>
  <c r="W1409" i="1"/>
  <c r="X1409" i="1" s="1"/>
  <c r="W1410" i="1"/>
  <c r="X1410" i="1" s="1"/>
  <c r="W1411" i="1"/>
  <c r="X1411" i="1" s="1"/>
  <c r="W1412" i="1"/>
  <c r="X1412" i="1" s="1"/>
  <c r="W1413" i="1"/>
  <c r="X1413" i="1" s="1"/>
  <c r="W1414" i="1"/>
  <c r="X1414" i="1" s="1"/>
  <c r="W1415" i="1"/>
  <c r="X1415" i="1" s="1"/>
  <c r="W1416" i="1"/>
  <c r="X1416" i="1" s="1"/>
  <c r="W1417" i="1"/>
  <c r="X1417" i="1" s="1"/>
  <c r="W1418" i="1"/>
  <c r="X1418" i="1" s="1"/>
  <c r="W1419" i="1"/>
  <c r="X1419" i="1" s="1"/>
  <c r="W1420" i="1"/>
  <c r="X1420" i="1" s="1"/>
  <c r="W1421" i="1"/>
  <c r="X1421" i="1" s="1"/>
  <c r="W1422" i="1"/>
  <c r="X1422" i="1" s="1"/>
  <c r="W1423" i="1"/>
  <c r="X1423" i="1" s="1"/>
  <c r="W1424" i="1"/>
  <c r="X1424" i="1" s="1"/>
  <c r="W1425" i="1"/>
  <c r="X1425" i="1" s="1"/>
  <c r="W1426" i="1"/>
  <c r="X1426" i="1" s="1"/>
  <c r="W1427" i="1"/>
  <c r="X1427" i="1" s="1"/>
  <c r="W1428" i="1"/>
  <c r="X1428" i="1" s="1"/>
  <c r="W1429" i="1"/>
  <c r="X1429" i="1" s="1"/>
  <c r="W1430" i="1"/>
  <c r="X1430" i="1" s="1"/>
  <c r="W1431" i="1"/>
  <c r="X1431" i="1" s="1"/>
  <c r="W1432" i="1"/>
  <c r="X1432" i="1" s="1"/>
  <c r="W1433" i="1"/>
  <c r="X1433" i="1" s="1"/>
  <c r="W1434" i="1"/>
  <c r="X1434" i="1" s="1"/>
  <c r="W1435" i="1"/>
  <c r="X1435" i="1" s="1"/>
  <c r="W1436" i="1"/>
  <c r="X1436" i="1" s="1"/>
  <c r="W1437" i="1"/>
  <c r="X1437" i="1" s="1"/>
  <c r="W1438" i="1"/>
  <c r="X1438" i="1" s="1"/>
  <c r="W1439" i="1"/>
  <c r="X1439" i="1" s="1"/>
  <c r="W1440" i="1"/>
  <c r="X1440" i="1" s="1"/>
  <c r="W1441" i="1"/>
  <c r="X1441" i="1" s="1"/>
  <c r="W1442" i="1"/>
  <c r="X1442" i="1" s="1"/>
  <c r="W1443" i="1"/>
  <c r="X1443" i="1" s="1"/>
  <c r="W1444" i="1"/>
  <c r="X1444" i="1" s="1"/>
  <c r="W1445" i="1"/>
  <c r="X1445" i="1" s="1"/>
  <c r="W1446" i="1"/>
  <c r="X1446" i="1" s="1"/>
  <c r="W1447" i="1"/>
  <c r="X1447" i="1" s="1"/>
  <c r="W1448" i="1"/>
  <c r="X1448" i="1" s="1"/>
  <c r="W1449" i="1"/>
  <c r="X1449" i="1" s="1"/>
  <c r="W1450" i="1"/>
  <c r="X1450" i="1" s="1"/>
  <c r="W1451" i="1"/>
  <c r="X1451" i="1" s="1"/>
  <c r="W1452" i="1"/>
  <c r="X1452" i="1" s="1"/>
  <c r="W1453" i="1"/>
  <c r="X1453" i="1" s="1"/>
  <c r="W1454" i="1"/>
  <c r="X1454" i="1" s="1"/>
  <c r="W1455" i="1"/>
  <c r="X1455" i="1" s="1"/>
  <c r="W1456" i="1"/>
  <c r="X1456" i="1" s="1"/>
  <c r="W1457" i="1"/>
  <c r="X1457" i="1" s="1"/>
  <c r="W1458" i="1"/>
  <c r="X1458" i="1" s="1"/>
  <c r="W1459" i="1"/>
  <c r="X1459" i="1" s="1"/>
  <c r="W1460" i="1"/>
  <c r="X1460" i="1" s="1"/>
  <c r="W1461" i="1"/>
  <c r="X1461" i="1" s="1"/>
  <c r="W1462" i="1"/>
  <c r="X1462" i="1" s="1"/>
  <c r="W1463" i="1"/>
  <c r="X1463" i="1" s="1"/>
  <c r="W1464" i="1"/>
  <c r="X1464" i="1" s="1"/>
  <c r="W1465" i="1"/>
  <c r="X1465" i="1" s="1"/>
  <c r="W1466" i="1"/>
  <c r="X1466" i="1" s="1"/>
  <c r="W1467" i="1"/>
  <c r="X1467" i="1" s="1"/>
  <c r="W1468" i="1"/>
  <c r="X1468" i="1" s="1"/>
  <c r="W1469" i="1"/>
  <c r="X1469" i="1" s="1"/>
  <c r="W1470" i="1"/>
  <c r="X1470" i="1" s="1"/>
  <c r="W1471" i="1"/>
  <c r="X1471" i="1" s="1"/>
  <c r="W1472" i="1"/>
  <c r="X1472" i="1" s="1"/>
  <c r="W1473" i="1"/>
  <c r="X1473" i="1" s="1"/>
  <c r="W1474" i="1"/>
  <c r="X1474" i="1" s="1"/>
  <c r="W1475" i="1"/>
  <c r="X1475" i="1" s="1"/>
  <c r="W1476" i="1"/>
  <c r="X1476" i="1" s="1"/>
  <c r="W1477" i="1"/>
  <c r="X1477" i="1" s="1"/>
  <c r="W1478" i="1"/>
  <c r="X1478" i="1" s="1"/>
  <c r="W1479" i="1"/>
  <c r="X1479" i="1" s="1"/>
  <c r="W1480" i="1"/>
  <c r="X1480" i="1" s="1"/>
  <c r="W1481" i="1"/>
  <c r="X1481" i="1" s="1"/>
  <c r="W1482" i="1"/>
  <c r="X1482" i="1" s="1"/>
  <c r="W1483" i="1"/>
  <c r="X1483" i="1" s="1"/>
  <c r="W1484" i="1"/>
  <c r="X1484" i="1" s="1"/>
  <c r="W1485" i="1"/>
  <c r="X1485" i="1" s="1"/>
  <c r="W1486" i="1"/>
  <c r="X1486" i="1" s="1"/>
  <c r="W1487" i="1"/>
  <c r="X1487" i="1" s="1"/>
  <c r="W1488" i="1"/>
  <c r="X1488" i="1" s="1"/>
  <c r="W1489" i="1"/>
  <c r="X1489" i="1" s="1"/>
  <c r="W1490" i="1"/>
  <c r="X1490" i="1" s="1"/>
  <c r="W1491" i="1"/>
  <c r="X1491" i="1" s="1"/>
  <c r="W1492" i="1"/>
  <c r="X1492" i="1" s="1"/>
  <c r="W1493" i="1"/>
  <c r="X1493" i="1" s="1"/>
  <c r="W1494" i="1"/>
  <c r="X1494" i="1" s="1"/>
  <c r="W1495" i="1"/>
  <c r="X1495" i="1" s="1"/>
  <c r="W1496" i="1"/>
  <c r="X1496" i="1" s="1"/>
  <c r="W1497" i="1"/>
  <c r="X1497" i="1" s="1"/>
  <c r="W1498" i="1"/>
  <c r="X1498" i="1" s="1"/>
  <c r="W1499" i="1"/>
  <c r="X1499" i="1" s="1"/>
  <c r="W1500" i="1"/>
  <c r="X1500" i="1" s="1"/>
  <c r="W1501" i="1"/>
  <c r="X1501" i="1" s="1"/>
  <c r="W1502" i="1"/>
  <c r="X1502" i="1" s="1"/>
  <c r="W1503" i="1"/>
  <c r="X1503" i="1" s="1"/>
  <c r="W1504" i="1"/>
  <c r="X1504" i="1" s="1"/>
  <c r="W1505" i="1"/>
  <c r="X1505" i="1" s="1"/>
  <c r="W1506" i="1"/>
  <c r="X1506" i="1" s="1"/>
  <c r="W1507" i="1"/>
  <c r="X1507" i="1" s="1"/>
  <c r="W1508" i="1"/>
  <c r="X1508" i="1" s="1"/>
  <c r="W1509" i="1"/>
  <c r="X1509" i="1" s="1"/>
  <c r="W1510" i="1"/>
  <c r="X1510" i="1" s="1"/>
  <c r="W1511" i="1"/>
  <c r="X1511" i="1" s="1"/>
  <c r="W1512" i="1"/>
  <c r="X1512" i="1" s="1"/>
  <c r="W1513" i="1"/>
  <c r="X1513" i="1" s="1"/>
  <c r="W1514" i="1"/>
  <c r="X1514" i="1" s="1"/>
  <c r="W1515" i="1"/>
  <c r="X1515" i="1" s="1"/>
  <c r="W1516" i="1"/>
  <c r="X1516" i="1" s="1"/>
  <c r="W1517" i="1"/>
  <c r="X1517" i="1" s="1"/>
  <c r="W1518" i="1"/>
  <c r="X1518" i="1" s="1"/>
  <c r="W1519" i="1"/>
  <c r="X1519" i="1" s="1"/>
  <c r="W1520" i="1"/>
  <c r="X1520" i="1" s="1"/>
  <c r="W1521" i="1"/>
  <c r="X1521" i="1" s="1"/>
  <c r="W1522" i="1"/>
  <c r="X1522" i="1" s="1"/>
  <c r="W1523" i="1"/>
  <c r="X1523" i="1" s="1"/>
  <c r="W1524" i="1"/>
  <c r="X1524" i="1" s="1"/>
  <c r="W1525" i="1"/>
  <c r="X1525" i="1" s="1"/>
  <c r="W1526" i="1"/>
  <c r="X1526" i="1" s="1"/>
  <c r="W1527" i="1"/>
  <c r="X1527" i="1" s="1"/>
  <c r="W1528" i="1"/>
  <c r="X1528" i="1" s="1"/>
  <c r="W1529" i="1"/>
  <c r="X1529" i="1" s="1"/>
  <c r="W1530" i="1"/>
  <c r="X1530" i="1" s="1"/>
  <c r="W1531" i="1"/>
  <c r="X1531" i="1" s="1"/>
  <c r="W1532" i="1"/>
  <c r="X1532" i="1" s="1"/>
  <c r="W1533" i="1"/>
  <c r="X1533" i="1" s="1"/>
  <c r="W1534" i="1"/>
  <c r="X1534" i="1" s="1"/>
  <c r="W1535" i="1"/>
  <c r="X1535" i="1" s="1"/>
  <c r="W1536" i="1"/>
  <c r="X1536" i="1" s="1"/>
  <c r="W1537" i="1"/>
  <c r="X1537" i="1" s="1"/>
  <c r="W1538" i="1"/>
  <c r="X1538" i="1" s="1"/>
  <c r="W1539" i="1"/>
  <c r="X1539" i="1" s="1"/>
  <c r="W1540" i="1"/>
  <c r="X1540" i="1" s="1"/>
  <c r="W1541" i="1"/>
  <c r="X1541" i="1" s="1"/>
  <c r="W1542" i="1"/>
  <c r="X1542" i="1" s="1"/>
  <c r="W1543" i="1"/>
  <c r="X1543" i="1" s="1"/>
  <c r="W1544" i="1"/>
  <c r="X1544" i="1" s="1"/>
  <c r="W1545" i="1"/>
  <c r="X1545" i="1" s="1"/>
  <c r="W1546" i="1"/>
  <c r="X1546" i="1" s="1"/>
  <c r="W1547" i="1"/>
  <c r="X1547" i="1" s="1"/>
  <c r="W1548" i="1"/>
  <c r="X1548" i="1" s="1"/>
  <c r="W1549" i="1"/>
  <c r="X1549" i="1" s="1"/>
  <c r="W1550" i="1"/>
  <c r="X1550" i="1" s="1"/>
  <c r="W1551" i="1"/>
  <c r="X1551" i="1" s="1"/>
  <c r="W1552" i="1"/>
  <c r="X1552" i="1" s="1"/>
  <c r="W1553" i="1"/>
  <c r="X1553" i="1" s="1"/>
  <c r="W1554" i="1"/>
  <c r="X1554" i="1" s="1"/>
  <c r="W1555" i="1"/>
  <c r="X1555" i="1" s="1"/>
  <c r="W1556" i="1"/>
  <c r="X1556" i="1" s="1"/>
  <c r="W1557" i="1"/>
  <c r="X1557" i="1" s="1"/>
  <c r="W1558" i="1"/>
  <c r="X1558" i="1" s="1"/>
  <c r="W1559" i="1"/>
  <c r="X1559" i="1" s="1"/>
  <c r="W1560" i="1"/>
  <c r="X1560" i="1" s="1"/>
  <c r="W1561" i="1"/>
  <c r="X1561" i="1" s="1"/>
  <c r="W1562" i="1"/>
  <c r="X1562" i="1" s="1"/>
  <c r="W1563" i="1"/>
  <c r="X1563" i="1" s="1"/>
  <c r="W1564" i="1"/>
  <c r="X1564" i="1" s="1"/>
  <c r="W1565" i="1"/>
  <c r="X1565" i="1" s="1"/>
  <c r="W1566" i="1"/>
  <c r="X1566" i="1" s="1"/>
  <c r="W1567" i="1"/>
  <c r="X1567" i="1" s="1"/>
  <c r="W1568" i="1"/>
  <c r="X1568" i="1" s="1"/>
  <c r="W1569" i="1"/>
  <c r="X1569" i="1" s="1"/>
  <c r="W1570" i="1"/>
  <c r="X1570" i="1" s="1"/>
  <c r="W1571" i="1"/>
  <c r="X1571" i="1" s="1"/>
  <c r="W1572" i="1"/>
  <c r="X1572" i="1" s="1"/>
  <c r="W1573" i="1"/>
  <c r="X1573" i="1" s="1"/>
  <c r="W1574" i="1"/>
  <c r="X1574" i="1" s="1"/>
  <c r="W1575" i="1"/>
  <c r="X1575" i="1" s="1"/>
  <c r="W1576" i="1"/>
  <c r="X1576" i="1" s="1"/>
  <c r="W1577" i="1"/>
  <c r="X1577" i="1" s="1"/>
  <c r="W1578" i="1"/>
  <c r="X1578" i="1" s="1"/>
  <c r="W1579" i="1"/>
  <c r="X1579" i="1" s="1"/>
  <c r="W1580" i="1"/>
  <c r="X1580" i="1" s="1"/>
  <c r="W1581" i="1"/>
  <c r="X1581" i="1" s="1"/>
  <c r="W1582" i="1"/>
  <c r="X1582" i="1" s="1"/>
  <c r="W1583" i="1"/>
  <c r="X1583" i="1" s="1"/>
  <c r="W1584" i="1"/>
  <c r="X1584" i="1" s="1"/>
  <c r="W1585" i="1"/>
  <c r="X1585" i="1" s="1"/>
  <c r="W1586" i="1"/>
  <c r="X1586" i="1" s="1"/>
  <c r="W1587" i="1"/>
  <c r="X1587" i="1" s="1"/>
  <c r="W1588" i="1"/>
  <c r="X1588" i="1" s="1"/>
  <c r="W1589" i="1"/>
  <c r="X1589" i="1" s="1"/>
  <c r="W1590" i="1"/>
  <c r="X1590" i="1" s="1"/>
  <c r="W1591" i="1"/>
  <c r="X1591" i="1" s="1"/>
  <c r="W1592" i="1"/>
  <c r="X1592" i="1" s="1"/>
  <c r="W1593" i="1"/>
  <c r="X1593" i="1" s="1"/>
  <c r="W1594" i="1"/>
  <c r="X1594" i="1" s="1"/>
  <c r="W1595" i="1"/>
  <c r="X1595" i="1" s="1"/>
  <c r="W1596" i="1"/>
  <c r="X1596" i="1" s="1"/>
  <c r="W1597" i="1"/>
  <c r="X1597" i="1" s="1"/>
  <c r="W1598" i="1"/>
  <c r="X1598" i="1" s="1"/>
  <c r="W1599" i="1"/>
  <c r="X1599" i="1" s="1"/>
  <c r="W1600" i="1"/>
  <c r="X1600" i="1" s="1"/>
  <c r="W1601" i="1"/>
  <c r="X1601" i="1" s="1"/>
  <c r="W1602" i="1"/>
  <c r="X1602" i="1" s="1"/>
  <c r="W1603" i="1"/>
  <c r="X1603" i="1" s="1"/>
  <c r="W1604" i="1"/>
  <c r="X1604" i="1" s="1"/>
  <c r="W1605" i="1"/>
  <c r="X1605" i="1" s="1"/>
  <c r="W1606" i="1"/>
  <c r="X1606" i="1" s="1"/>
  <c r="W1607" i="1"/>
  <c r="X1607" i="1" s="1"/>
  <c r="W1608" i="1"/>
  <c r="X1608" i="1" s="1"/>
  <c r="W1609" i="1"/>
  <c r="X1609" i="1" s="1"/>
  <c r="W1610" i="1"/>
  <c r="X1610" i="1" s="1"/>
  <c r="W1611" i="1"/>
  <c r="X1611" i="1" s="1"/>
  <c r="W1612" i="1"/>
  <c r="X1612" i="1" s="1"/>
  <c r="W1613" i="1"/>
  <c r="X1613" i="1" s="1"/>
  <c r="W1614" i="1"/>
  <c r="X1614" i="1" s="1"/>
  <c r="W1615" i="1"/>
  <c r="X1615" i="1" s="1"/>
  <c r="W1616" i="1"/>
  <c r="X1616" i="1" s="1"/>
  <c r="W1617" i="1"/>
  <c r="X1617" i="1" s="1"/>
  <c r="W1618" i="1"/>
  <c r="X1618" i="1" s="1"/>
  <c r="W1619" i="1"/>
  <c r="X1619" i="1" s="1"/>
  <c r="W1620" i="1"/>
  <c r="X1620" i="1" s="1"/>
  <c r="W1621" i="1"/>
  <c r="X1621" i="1" s="1"/>
  <c r="W1622" i="1"/>
  <c r="X1622" i="1" s="1"/>
  <c r="W1623" i="1"/>
  <c r="X1623" i="1" s="1"/>
  <c r="W1624" i="1"/>
  <c r="X1624" i="1" s="1"/>
  <c r="W1625" i="1"/>
  <c r="X1625" i="1" s="1"/>
  <c r="W1626" i="1"/>
  <c r="X1626" i="1" s="1"/>
  <c r="W1627" i="1"/>
  <c r="X1627" i="1" s="1"/>
  <c r="W1628" i="1"/>
  <c r="X1628" i="1" s="1"/>
  <c r="W1629" i="1"/>
  <c r="X1629" i="1" s="1"/>
  <c r="W1630" i="1"/>
  <c r="X1630" i="1" s="1"/>
  <c r="W1631" i="1"/>
  <c r="X1631" i="1" s="1"/>
  <c r="W1632" i="1"/>
  <c r="X1632" i="1" s="1"/>
  <c r="W1633" i="1"/>
  <c r="X1633" i="1" s="1"/>
  <c r="W1634" i="1"/>
  <c r="X1634" i="1" s="1"/>
  <c r="W1635" i="1"/>
  <c r="X1635" i="1" s="1"/>
  <c r="W1636" i="1"/>
  <c r="X1636" i="1" s="1"/>
  <c r="W1637" i="1"/>
  <c r="X1637" i="1" s="1"/>
  <c r="W1638" i="1"/>
  <c r="X1638" i="1" s="1"/>
  <c r="W1639" i="1"/>
  <c r="X1639" i="1" s="1"/>
  <c r="W1640" i="1"/>
  <c r="X1640" i="1" s="1"/>
  <c r="W1641" i="1"/>
  <c r="X1641" i="1" s="1"/>
  <c r="W1642" i="1"/>
  <c r="X1642" i="1" s="1"/>
  <c r="W1643" i="1"/>
  <c r="X1643" i="1" s="1"/>
  <c r="W1644" i="1"/>
  <c r="X1644" i="1" s="1"/>
  <c r="W1645" i="1"/>
  <c r="X1645" i="1" s="1"/>
  <c r="W1646" i="1"/>
  <c r="X1646" i="1" s="1"/>
  <c r="W1647" i="1"/>
  <c r="X1647" i="1" s="1"/>
  <c r="W1648" i="1"/>
  <c r="X1648" i="1" s="1"/>
  <c r="W1649" i="1"/>
  <c r="X1649" i="1" s="1"/>
  <c r="W1650" i="1"/>
  <c r="X1650" i="1" s="1"/>
  <c r="W1651" i="1"/>
  <c r="X1651" i="1" s="1"/>
  <c r="W1652" i="1"/>
  <c r="X1652" i="1" s="1"/>
  <c r="W1653" i="1"/>
  <c r="X1653" i="1" s="1"/>
  <c r="W1654" i="1"/>
  <c r="X1654" i="1" s="1"/>
  <c r="W1655" i="1"/>
  <c r="X1655" i="1" s="1"/>
  <c r="W1656" i="1"/>
  <c r="X1656" i="1" s="1"/>
  <c r="W1657" i="1"/>
  <c r="X1657" i="1" s="1"/>
  <c r="W1658" i="1"/>
  <c r="X1658" i="1" s="1"/>
  <c r="W1659" i="1"/>
  <c r="X1659" i="1" s="1"/>
  <c r="W1660" i="1"/>
  <c r="X1660" i="1" s="1"/>
  <c r="W1661" i="1"/>
  <c r="X1661" i="1" s="1"/>
  <c r="W1662" i="1"/>
  <c r="X1662" i="1" s="1"/>
  <c r="W1663" i="1"/>
  <c r="X1663" i="1" s="1"/>
  <c r="W1664" i="1"/>
  <c r="X1664" i="1" s="1"/>
  <c r="W1665" i="1"/>
  <c r="X1665" i="1" s="1"/>
  <c r="W1666" i="1"/>
  <c r="X1666" i="1" s="1"/>
  <c r="W1667" i="1"/>
  <c r="X1667" i="1" s="1"/>
  <c r="W1668" i="1"/>
  <c r="X1668" i="1" s="1"/>
  <c r="W1669" i="1"/>
  <c r="X1669" i="1" s="1"/>
  <c r="W1670" i="1"/>
  <c r="X1670" i="1" s="1"/>
  <c r="W1671" i="1"/>
  <c r="X1671" i="1" s="1"/>
  <c r="W1672" i="1"/>
  <c r="X1672" i="1" s="1"/>
  <c r="W1673" i="1"/>
  <c r="X1673" i="1" s="1"/>
  <c r="W1674" i="1"/>
  <c r="X1674" i="1" s="1"/>
  <c r="W1675" i="1"/>
  <c r="X1675" i="1" s="1"/>
  <c r="W1676" i="1"/>
  <c r="X1676" i="1" s="1"/>
  <c r="W1677" i="1"/>
  <c r="X1677" i="1" s="1"/>
  <c r="W1678" i="1"/>
  <c r="X1678" i="1" s="1"/>
  <c r="W1679" i="1"/>
  <c r="X1679" i="1" s="1"/>
  <c r="W1680" i="1"/>
  <c r="X1680" i="1" s="1"/>
  <c r="W1681" i="1"/>
  <c r="X1681" i="1" s="1"/>
  <c r="W1682" i="1"/>
  <c r="X1682" i="1" s="1"/>
  <c r="W1683" i="1"/>
  <c r="X1683" i="1" s="1"/>
  <c r="W1684" i="1"/>
  <c r="X1684" i="1" s="1"/>
  <c r="W1685" i="1"/>
  <c r="X1685" i="1" s="1"/>
  <c r="W1686" i="1"/>
  <c r="X1686" i="1" s="1"/>
  <c r="W1687" i="1"/>
  <c r="X1687" i="1" s="1"/>
  <c r="W1688" i="1"/>
  <c r="X1688" i="1" s="1"/>
  <c r="W1689" i="1"/>
  <c r="X1689" i="1" s="1"/>
  <c r="W1690" i="1"/>
  <c r="X1690" i="1" s="1"/>
  <c r="W1691" i="1"/>
  <c r="X1691" i="1" s="1"/>
  <c r="W1692" i="1"/>
  <c r="X1692" i="1" s="1"/>
  <c r="W1693" i="1"/>
  <c r="X1693" i="1" s="1"/>
  <c r="W1694" i="1"/>
  <c r="X1694" i="1" s="1"/>
  <c r="W1695" i="1"/>
  <c r="X1695" i="1" s="1"/>
  <c r="W1696" i="1"/>
  <c r="X1696" i="1" s="1"/>
  <c r="W1697" i="1"/>
  <c r="X1697" i="1" s="1"/>
  <c r="W1698" i="1"/>
  <c r="X1698" i="1" s="1"/>
  <c r="W1699" i="1"/>
  <c r="X1699" i="1" s="1"/>
  <c r="W1700" i="1"/>
  <c r="X1700" i="1" s="1"/>
  <c r="W1701" i="1"/>
  <c r="X1701" i="1" s="1"/>
  <c r="W1702" i="1"/>
  <c r="X1702" i="1" s="1"/>
  <c r="W1703" i="1"/>
  <c r="X1703" i="1" s="1"/>
  <c r="W1704" i="1"/>
  <c r="X1704" i="1" s="1"/>
  <c r="W1705" i="1"/>
  <c r="X1705" i="1" s="1"/>
  <c r="W1706" i="1"/>
  <c r="X1706" i="1" s="1"/>
  <c r="W1707" i="1"/>
  <c r="X1707" i="1" s="1"/>
  <c r="W1708" i="1"/>
  <c r="X1708" i="1" s="1"/>
  <c r="W1709" i="1"/>
  <c r="X1709" i="1" s="1"/>
  <c r="W1710" i="1"/>
  <c r="X1710" i="1" s="1"/>
  <c r="W1711" i="1"/>
  <c r="X1711" i="1" s="1"/>
  <c r="W1712" i="1"/>
  <c r="X1712" i="1" s="1"/>
  <c r="W1713" i="1"/>
  <c r="X1713" i="1" s="1"/>
  <c r="W1714" i="1"/>
  <c r="X1714" i="1" s="1"/>
  <c r="W1715" i="1"/>
  <c r="X1715" i="1" s="1"/>
  <c r="W1716" i="1"/>
  <c r="X1716" i="1" s="1"/>
  <c r="W1717" i="1"/>
  <c r="X1717" i="1" s="1"/>
  <c r="W1718" i="1"/>
  <c r="X1718" i="1" s="1"/>
  <c r="W1719" i="1"/>
  <c r="X1719" i="1" s="1"/>
  <c r="W1720" i="1"/>
  <c r="X1720" i="1" s="1"/>
  <c r="W1721" i="1"/>
  <c r="X1721" i="1" s="1"/>
  <c r="W1722" i="1"/>
  <c r="X1722" i="1" s="1"/>
  <c r="W1723" i="1"/>
  <c r="X1723" i="1" s="1"/>
  <c r="W1724" i="1"/>
  <c r="X1724" i="1" s="1"/>
  <c r="W1725" i="1"/>
  <c r="X1725" i="1" s="1"/>
  <c r="W1726" i="1"/>
  <c r="X1726" i="1" s="1"/>
  <c r="W1727" i="1"/>
  <c r="X1727" i="1" s="1"/>
  <c r="W1728" i="1"/>
  <c r="X1728" i="1" s="1"/>
  <c r="W1729" i="1"/>
  <c r="X1729" i="1" s="1"/>
  <c r="W1730" i="1"/>
  <c r="X1730" i="1" s="1"/>
  <c r="W1731" i="1"/>
  <c r="X1731" i="1" s="1"/>
  <c r="W1732" i="1"/>
  <c r="X1732" i="1" s="1"/>
  <c r="W1733" i="1"/>
  <c r="X1733" i="1" s="1"/>
  <c r="W1734" i="1"/>
  <c r="X1734" i="1" s="1"/>
  <c r="W1735" i="1"/>
  <c r="X1735" i="1" s="1"/>
  <c r="W1736" i="1"/>
  <c r="X1736" i="1" s="1"/>
  <c r="W1737" i="1"/>
  <c r="X1737" i="1" s="1"/>
  <c r="W1738" i="1"/>
  <c r="X1738" i="1" s="1"/>
  <c r="W1739" i="1"/>
  <c r="X1739" i="1" s="1"/>
  <c r="W1740" i="1"/>
  <c r="X1740" i="1" s="1"/>
  <c r="W1741" i="1"/>
  <c r="X1741" i="1" s="1"/>
  <c r="W1742" i="1"/>
  <c r="X1742" i="1" s="1"/>
  <c r="W1743" i="1"/>
  <c r="X1743" i="1" s="1"/>
  <c r="W1744" i="1"/>
  <c r="X1744" i="1" s="1"/>
  <c r="W1745" i="1"/>
  <c r="X1745" i="1" s="1"/>
  <c r="W1746" i="1"/>
  <c r="X1746" i="1" s="1"/>
  <c r="W1747" i="1"/>
  <c r="X1747" i="1" s="1"/>
  <c r="W1748" i="1"/>
  <c r="X1748" i="1" s="1"/>
  <c r="W1749" i="1"/>
  <c r="X1749" i="1" s="1"/>
  <c r="W1750" i="1"/>
  <c r="X1750" i="1" s="1"/>
  <c r="W1751" i="1"/>
  <c r="X1751" i="1" s="1"/>
  <c r="W1752" i="1"/>
  <c r="X1752" i="1" s="1"/>
  <c r="W1753" i="1"/>
  <c r="X1753" i="1" s="1"/>
  <c r="W1754" i="1"/>
  <c r="X1754" i="1" s="1"/>
  <c r="W1755" i="1"/>
  <c r="X1755" i="1" s="1"/>
  <c r="W1756" i="1"/>
  <c r="X1756" i="1" s="1"/>
  <c r="W1757" i="1"/>
  <c r="X1757" i="1" s="1"/>
  <c r="W1758" i="1"/>
  <c r="X1758" i="1" s="1"/>
  <c r="W1759" i="1"/>
  <c r="X1759" i="1" s="1"/>
  <c r="W1760" i="1"/>
  <c r="X1760" i="1" s="1"/>
  <c r="W1761" i="1"/>
  <c r="X1761" i="1" s="1"/>
  <c r="W1762" i="1"/>
  <c r="X1762" i="1" s="1"/>
  <c r="W1763" i="1"/>
  <c r="X1763" i="1" s="1"/>
  <c r="W1764" i="1"/>
  <c r="X1764" i="1" s="1"/>
  <c r="W1765" i="1"/>
  <c r="X1765" i="1" s="1"/>
  <c r="W1766" i="1"/>
  <c r="X1766" i="1" s="1"/>
  <c r="W1767" i="1"/>
  <c r="X1767" i="1" s="1"/>
  <c r="W1768" i="1"/>
  <c r="X1768" i="1" s="1"/>
  <c r="W1769" i="1"/>
  <c r="X1769" i="1" s="1"/>
  <c r="W1770" i="1"/>
  <c r="X1770" i="1" s="1"/>
  <c r="W1771" i="1"/>
  <c r="X1771" i="1" s="1"/>
  <c r="W1772" i="1"/>
  <c r="X1772" i="1" s="1"/>
  <c r="W1773" i="1"/>
  <c r="X1773" i="1" s="1"/>
  <c r="W1774" i="1"/>
  <c r="X1774" i="1" s="1"/>
  <c r="W1775" i="1"/>
  <c r="X1775" i="1" s="1"/>
  <c r="W1776" i="1"/>
  <c r="X1776" i="1" s="1"/>
  <c r="W1777" i="1"/>
  <c r="X1777" i="1" s="1"/>
  <c r="W1778" i="1"/>
  <c r="X1778" i="1" s="1"/>
  <c r="W1779" i="1"/>
  <c r="X1779" i="1" s="1"/>
  <c r="W1780" i="1"/>
  <c r="X1780" i="1" s="1"/>
  <c r="W1781" i="1"/>
  <c r="X1781" i="1" s="1"/>
  <c r="W1782" i="1"/>
  <c r="X1782" i="1" s="1"/>
  <c r="W1783" i="1"/>
  <c r="X1783" i="1" s="1"/>
  <c r="W1784" i="1"/>
  <c r="X1784" i="1" s="1"/>
  <c r="W1785" i="1"/>
  <c r="X1785" i="1" s="1"/>
  <c r="W1786" i="1"/>
  <c r="X1786" i="1" s="1"/>
  <c r="W1787" i="1"/>
  <c r="X1787" i="1" s="1"/>
  <c r="W1788" i="1"/>
  <c r="X1788" i="1" s="1"/>
  <c r="W1789" i="1"/>
  <c r="X1789" i="1" s="1"/>
  <c r="W1790" i="1"/>
  <c r="X1790" i="1" s="1"/>
  <c r="W1791" i="1"/>
  <c r="X1791" i="1" s="1"/>
  <c r="W1792" i="1"/>
  <c r="X1792" i="1" s="1"/>
  <c r="W1793" i="1"/>
  <c r="X1793" i="1" s="1"/>
  <c r="W1794" i="1"/>
  <c r="X1794" i="1" s="1"/>
  <c r="W1795" i="1"/>
  <c r="X1795" i="1" s="1"/>
  <c r="W1796" i="1"/>
  <c r="X1796" i="1" s="1"/>
  <c r="W1797" i="1"/>
  <c r="X1797" i="1" s="1"/>
  <c r="W1798" i="1"/>
  <c r="X1798" i="1" s="1"/>
  <c r="W1799" i="1"/>
  <c r="X1799" i="1" s="1"/>
  <c r="W1800" i="1"/>
  <c r="X1800" i="1" s="1"/>
  <c r="W1801" i="1"/>
  <c r="X1801" i="1" s="1"/>
  <c r="W1802" i="1"/>
  <c r="X1802" i="1" s="1"/>
  <c r="W1803" i="1"/>
  <c r="X1803" i="1" s="1"/>
  <c r="W1804" i="1"/>
  <c r="X1804" i="1" s="1"/>
  <c r="W1805" i="1"/>
  <c r="X1805" i="1" s="1"/>
  <c r="W1806" i="1"/>
  <c r="X1806" i="1" s="1"/>
  <c r="W1807" i="1"/>
  <c r="X1807" i="1" s="1"/>
  <c r="W1808" i="1"/>
  <c r="X1808" i="1" s="1"/>
  <c r="W1809" i="1"/>
  <c r="X1809" i="1" s="1"/>
  <c r="W1810" i="1"/>
  <c r="X1810" i="1" s="1"/>
  <c r="W1811" i="1"/>
  <c r="X1811" i="1" s="1"/>
  <c r="W1812" i="1"/>
  <c r="X1812" i="1" s="1"/>
  <c r="W1813" i="1"/>
  <c r="X1813" i="1" s="1"/>
  <c r="W1814" i="1"/>
  <c r="X1814" i="1" s="1"/>
  <c r="W1815" i="1"/>
  <c r="X1815" i="1" s="1"/>
  <c r="W1816" i="1"/>
  <c r="X1816" i="1" s="1"/>
  <c r="W1817" i="1"/>
  <c r="X1817" i="1" s="1"/>
  <c r="W1818" i="1"/>
  <c r="X1818" i="1" s="1"/>
  <c r="W1819" i="1"/>
  <c r="X1819" i="1" s="1"/>
  <c r="W1820" i="1"/>
  <c r="X1820" i="1" s="1"/>
  <c r="W1821" i="1"/>
  <c r="X1821" i="1" s="1"/>
  <c r="W1822" i="1"/>
  <c r="X1822" i="1" s="1"/>
  <c r="W1823" i="1"/>
  <c r="X1823" i="1" s="1"/>
  <c r="W1824" i="1"/>
  <c r="X1824" i="1" s="1"/>
  <c r="W1825" i="1"/>
  <c r="X1825" i="1" s="1"/>
  <c r="W1826" i="1"/>
  <c r="X1826" i="1" s="1"/>
  <c r="W1827" i="1"/>
  <c r="X1827" i="1" s="1"/>
  <c r="W1828" i="1"/>
  <c r="X1828" i="1" s="1"/>
  <c r="W1829" i="1"/>
  <c r="X1829" i="1" s="1"/>
  <c r="W1830" i="1"/>
  <c r="X1830" i="1" s="1"/>
  <c r="W1831" i="1"/>
  <c r="X1831" i="1" s="1"/>
  <c r="W1832" i="1"/>
  <c r="X1832" i="1" s="1"/>
  <c r="W1833" i="1"/>
  <c r="X1833" i="1" s="1"/>
  <c r="W1834" i="1"/>
  <c r="X1834" i="1" s="1"/>
  <c r="W1835" i="1"/>
  <c r="X1835" i="1" s="1"/>
  <c r="W1836" i="1"/>
  <c r="X1836" i="1" s="1"/>
  <c r="W1837" i="1"/>
  <c r="X1837" i="1" s="1"/>
  <c r="W1838" i="1"/>
  <c r="X1838" i="1" s="1"/>
  <c r="W1839" i="1"/>
  <c r="X1839" i="1" s="1"/>
  <c r="W1840" i="1"/>
  <c r="X1840" i="1" s="1"/>
  <c r="W1841" i="1"/>
  <c r="X1841" i="1" s="1"/>
  <c r="W1842" i="1"/>
  <c r="X1842" i="1" s="1"/>
  <c r="W1843" i="1"/>
  <c r="X1843" i="1" s="1"/>
  <c r="W1844" i="1"/>
  <c r="X1844" i="1" s="1"/>
  <c r="W1845" i="1"/>
  <c r="X1845" i="1" s="1"/>
  <c r="W1846" i="1"/>
  <c r="X1846" i="1" s="1"/>
  <c r="W1847" i="1"/>
  <c r="X1847" i="1" s="1"/>
  <c r="W1848" i="1"/>
  <c r="X1848" i="1" s="1"/>
  <c r="W1849" i="1"/>
  <c r="X1849" i="1" s="1"/>
  <c r="W1850" i="1"/>
  <c r="X1850" i="1" s="1"/>
  <c r="W1851" i="1"/>
  <c r="X1851" i="1" s="1"/>
  <c r="W1852" i="1"/>
  <c r="X1852" i="1" s="1"/>
  <c r="W1853" i="1"/>
  <c r="X1853" i="1" s="1"/>
  <c r="W1854" i="1"/>
  <c r="X1854" i="1" s="1"/>
  <c r="W1855" i="1"/>
  <c r="X1855" i="1" s="1"/>
  <c r="W1856" i="1"/>
  <c r="X1856" i="1" s="1"/>
  <c r="W1857" i="1"/>
  <c r="X1857" i="1" s="1"/>
  <c r="W1858" i="1"/>
  <c r="X1858" i="1" s="1"/>
  <c r="W1859" i="1"/>
  <c r="X1859" i="1" s="1"/>
  <c r="W1860" i="1"/>
  <c r="X1860" i="1" s="1"/>
  <c r="W1861" i="1"/>
  <c r="X1861" i="1" s="1"/>
  <c r="W1862" i="1"/>
  <c r="X1862" i="1" s="1"/>
  <c r="W1863" i="1"/>
  <c r="X1863" i="1" s="1"/>
  <c r="W1864" i="1"/>
  <c r="X1864" i="1" s="1"/>
  <c r="W1865" i="1"/>
  <c r="X1865" i="1" s="1"/>
  <c r="W1866" i="1"/>
  <c r="X1866" i="1" s="1"/>
  <c r="W1867" i="1"/>
  <c r="X1867" i="1" s="1"/>
  <c r="W1868" i="1"/>
  <c r="X1868" i="1" s="1"/>
  <c r="W1869" i="1"/>
  <c r="X1869" i="1" s="1"/>
  <c r="W1870" i="1"/>
  <c r="X1870" i="1" s="1"/>
  <c r="W1871" i="1"/>
  <c r="X1871" i="1" s="1"/>
  <c r="W1872" i="1"/>
  <c r="X1872" i="1" s="1"/>
  <c r="W1873" i="1"/>
  <c r="X1873" i="1" s="1"/>
  <c r="W1874" i="1"/>
  <c r="X1874" i="1" s="1"/>
  <c r="W1875" i="1"/>
  <c r="X1875" i="1" s="1"/>
  <c r="W1876" i="1"/>
  <c r="X1876" i="1" s="1"/>
  <c r="W1877" i="1"/>
  <c r="X1877" i="1" s="1"/>
  <c r="W1878" i="1"/>
  <c r="X1878" i="1" s="1"/>
  <c r="W1879" i="1"/>
  <c r="X1879" i="1" s="1"/>
  <c r="W1880" i="1"/>
  <c r="X1880" i="1" s="1"/>
  <c r="W1881" i="1"/>
  <c r="X1881" i="1" s="1"/>
  <c r="W1882" i="1"/>
  <c r="X1882" i="1" s="1"/>
  <c r="W1883" i="1"/>
  <c r="X1883" i="1" s="1"/>
  <c r="W1884" i="1"/>
  <c r="X1884" i="1" s="1"/>
  <c r="W1885" i="1"/>
  <c r="X1885" i="1" s="1"/>
  <c r="W1886" i="1"/>
  <c r="X1886" i="1" s="1"/>
  <c r="W1887" i="1"/>
  <c r="X1887" i="1" s="1"/>
  <c r="W1888" i="1"/>
  <c r="X1888" i="1" s="1"/>
  <c r="W1889" i="1"/>
  <c r="X1889" i="1" s="1"/>
  <c r="W1890" i="1"/>
  <c r="X1890" i="1" s="1"/>
  <c r="W1891" i="1"/>
  <c r="X1891" i="1" s="1"/>
  <c r="W1892" i="1"/>
  <c r="X1892" i="1" s="1"/>
  <c r="W1893" i="1"/>
  <c r="X1893" i="1" s="1"/>
  <c r="W1894" i="1"/>
  <c r="X1894" i="1" s="1"/>
  <c r="W1895" i="1"/>
  <c r="X1895" i="1" s="1"/>
  <c r="W1896" i="1"/>
  <c r="X1896" i="1" s="1"/>
  <c r="W1897" i="1"/>
  <c r="X1897" i="1" s="1"/>
  <c r="W1898" i="1"/>
  <c r="X1898" i="1" s="1"/>
  <c r="W1899" i="1"/>
  <c r="X1899" i="1" s="1"/>
  <c r="W1900" i="1"/>
  <c r="X1900" i="1" s="1"/>
  <c r="W1901" i="1"/>
  <c r="X1901" i="1" s="1"/>
  <c r="W1902" i="1"/>
  <c r="X1902" i="1" s="1"/>
  <c r="W1903" i="1"/>
  <c r="X1903" i="1" s="1"/>
  <c r="W1904" i="1"/>
  <c r="X1904" i="1" s="1"/>
  <c r="W1905" i="1"/>
  <c r="X1905" i="1" s="1"/>
  <c r="W1906" i="1"/>
  <c r="X1906" i="1" s="1"/>
  <c r="W1907" i="1"/>
  <c r="X1907" i="1" s="1"/>
  <c r="W1908" i="1"/>
  <c r="X1908" i="1" s="1"/>
  <c r="W1909" i="1"/>
  <c r="X1909" i="1" s="1"/>
  <c r="W1910" i="1"/>
  <c r="X1910" i="1" s="1"/>
  <c r="W1911" i="1"/>
  <c r="X1911" i="1" s="1"/>
  <c r="W1912" i="1"/>
  <c r="X1912" i="1" s="1"/>
  <c r="W1913" i="1"/>
  <c r="X1913" i="1" s="1"/>
  <c r="W1914" i="1"/>
  <c r="X1914" i="1" s="1"/>
  <c r="W1915" i="1"/>
  <c r="X1915" i="1" s="1"/>
  <c r="W1916" i="1"/>
  <c r="X1916" i="1" s="1"/>
  <c r="W1917" i="1"/>
  <c r="X1917" i="1" s="1"/>
  <c r="W1918" i="1"/>
  <c r="X1918" i="1" s="1"/>
  <c r="W1919" i="1"/>
  <c r="X1919" i="1" s="1"/>
  <c r="W1920" i="1"/>
  <c r="X1920" i="1" s="1"/>
  <c r="W1921" i="1"/>
  <c r="X1921" i="1" s="1"/>
  <c r="W1922" i="1"/>
  <c r="X1922" i="1" s="1"/>
  <c r="W1923" i="1"/>
  <c r="X1923" i="1" s="1"/>
  <c r="W1924" i="1"/>
  <c r="X1924" i="1" s="1"/>
  <c r="W1925" i="1"/>
  <c r="X1925" i="1" s="1"/>
  <c r="W1926" i="1"/>
  <c r="X1926" i="1" s="1"/>
  <c r="W1927" i="1"/>
  <c r="X1927" i="1" s="1"/>
  <c r="W1928" i="1"/>
  <c r="X1928" i="1" s="1"/>
  <c r="W1929" i="1"/>
  <c r="X1929" i="1" s="1"/>
  <c r="W1930" i="1"/>
  <c r="X1930" i="1" s="1"/>
  <c r="W1931" i="1"/>
  <c r="X1931" i="1" s="1"/>
  <c r="W1932" i="1"/>
  <c r="X1932" i="1" s="1"/>
  <c r="W1933" i="1"/>
  <c r="X1933" i="1" s="1"/>
  <c r="W1934" i="1"/>
  <c r="X1934" i="1" s="1"/>
  <c r="W1935" i="1"/>
  <c r="X1935" i="1" s="1"/>
  <c r="W1936" i="1"/>
  <c r="X1936" i="1" s="1"/>
  <c r="W1937" i="1"/>
  <c r="X1937" i="1" s="1"/>
  <c r="W1938" i="1"/>
  <c r="X1938" i="1" s="1"/>
  <c r="W1939" i="1"/>
  <c r="X1939" i="1" s="1"/>
  <c r="W1940" i="1"/>
  <c r="X1940" i="1" s="1"/>
  <c r="W1941" i="1"/>
  <c r="X1941" i="1" s="1"/>
  <c r="W1942" i="1"/>
  <c r="X1942" i="1" s="1"/>
  <c r="W1943" i="1"/>
  <c r="X1943" i="1" s="1"/>
  <c r="W1944" i="1"/>
  <c r="X1944" i="1" s="1"/>
  <c r="W1945" i="1"/>
  <c r="X1945" i="1" s="1"/>
  <c r="W1946" i="1"/>
  <c r="X1946" i="1" s="1"/>
  <c r="W1947" i="1"/>
  <c r="X1947" i="1" s="1"/>
  <c r="W1948" i="1"/>
  <c r="X1948" i="1" s="1"/>
  <c r="W1949" i="1"/>
  <c r="X1949" i="1" s="1"/>
  <c r="W1950" i="1"/>
  <c r="X1950" i="1" s="1"/>
  <c r="W1951" i="1"/>
  <c r="X1951" i="1" s="1"/>
  <c r="W1952" i="1"/>
  <c r="X1952" i="1" s="1"/>
  <c r="W1953" i="1"/>
  <c r="X1953" i="1" s="1"/>
  <c r="W1954" i="1"/>
  <c r="X1954" i="1" s="1"/>
  <c r="W1955" i="1"/>
  <c r="X1955" i="1" s="1"/>
  <c r="W1956" i="1"/>
  <c r="X1956" i="1" s="1"/>
  <c r="W1957" i="1"/>
  <c r="X1957" i="1" s="1"/>
  <c r="W1958" i="1"/>
  <c r="X1958" i="1" s="1"/>
  <c r="W1959" i="1"/>
  <c r="X1959" i="1" s="1"/>
  <c r="W1960" i="1"/>
  <c r="X1960" i="1" s="1"/>
  <c r="W1961" i="1"/>
  <c r="X1961" i="1" s="1"/>
  <c r="W1962" i="1"/>
  <c r="X1962" i="1" s="1"/>
  <c r="W1963" i="1"/>
  <c r="X1963" i="1" s="1"/>
  <c r="W1964" i="1"/>
  <c r="X1964" i="1" s="1"/>
  <c r="W1965" i="1"/>
  <c r="X1965" i="1" s="1"/>
  <c r="W1966" i="1"/>
  <c r="X1966" i="1" s="1"/>
  <c r="W1967" i="1"/>
  <c r="X1967" i="1" s="1"/>
  <c r="W1968" i="1"/>
  <c r="X1968" i="1" s="1"/>
  <c r="W1969" i="1"/>
  <c r="X1969" i="1" s="1"/>
  <c r="W1970" i="1"/>
  <c r="X1970" i="1" s="1"/>
  <c r="W1971" i="1"/>
  <c r="X1971" i="1" s="1"/>
  <c r="W1972" i="1"/>
  <c r="X1972" i="1" s="1"/>
  <c r="W1973" i="1"/>
  <c r="X1973" i="1" s="1"/>
  <c r="W1974" i="1"/>
  <c r="X1974" i="1" s="1"/>
  <c r="W1975" i="1"/>
  <c r="X1975" i="1" s="1"/>
  <c r="W1976" i="1"/>
  <c r="X1976" i="1" s="1"/>
  <c r="W1977" i="1"/>
  <c r="X1977" i="1" s="1"/>
  <c r="W1978" i="1"/>
  <c r="X1978" i="1" s="1"/>
  <c r="W1979" i="1"/>
  <c r="X1979" i="1" s="1"/>
  <c r="W1980" i="1"/>
  <c r="X1980" i="1" s="1"/>
  <c r="W1981" i="1"/>
  <c r="X1981" i="1" s="1"/>
  <c r="W1982" i="1"/>
  <c r="X1982" i="1" s="1"/>
  <c r="W1983" i="1"/>
  <c r="X1983" i="1" s="1"/>
  <c r="W1984" i="1"/>
  <c r="X1984" i="1" s="1"/>
  <c r="W1985" i="1"/>
  <c r="X1985" i="1" s="1"/>
  <c r="W1986" i="1"/>
  <c r="X1986" i="1" s="1"/>
  <c r="W1987" i="1"/>
  <c r="X1987" i="1" s="1"/>
  <c r="W1988" i="1"/>
  <c r="X1988" i="1" s="1"/>
  <c r="W1989" i="1"/>
  <c r="X1989" i="1" s="1"/>
  <c r="W1990" i="1"/>
  <c r="X1990" i="1" s="1"/>
  <c r="W1991" i="1"/>
  <c r="X1991" i="1" s="1"/>
  <c r="W1992" i="1"/>
  <c r="X1992" i="1" s="1"/>
  <c r="W1993" i="1"/>
  <c r="X1993" i="1" s="1"/>
  <c r="W1994" i="1"/>
  <c r="X1994" i="1" s="1"/>
  <c r="W1995" i="1"/>
  <c r="X1995" i="1" s="1"/>
  <c r="W1996" i="1"/>
  <c r="X1996" i="1" s="1"/>
  <c r="W1997" i="1"/>
  <c r="X1997" i="1" s="1"/>
  <c r="W1998" i="1"/>
  <c r="X1998" i="1" s="1"/>
  <c r="W1999" i="1"/>
  <c r="X1999" i="1" s="1"/>
  <c r="W2000" i="1"/>
  <c r="X2000" i="1" s="1"/>
  <c r="W2001" i="1"/>
  <c r="X2001" i="1" s="1"/>
  <c r="W2002" i="1"/>
  <c r="X2002" i="1" s="1"/>
  <c r="W2003" i="1"/>
  <c r="X2003" i="1" s="1"/>
  <c r="W2004" i="1"/>
  <c r="X2004" i="1" s="1"/>
  <c r="W2005" i="1"/>
  <c r="X2005" i="1" s="1"/>
  <c r="W2006" i="1"/>
  <c r="X2006" i="1" s="1"/>
  <c r="W2007" i="1"/>
  <c r="X2007" i="1" s="1"/>
  <c r="W2008" i="1"/>
  <c r="X2008" i="1" s="1"/>
  <c r="W2009" i="1"/>
  <c r="X2009" i="1" s="1"/>
  <c r="W2010" i="1"/>
  <c r="X2010" i="1" s="1"/>
  <c r="W2011" i="1"/>
  <c r="X2011" i="1" s="1"/>
  <c r="W2012" i="1"/>
  <c r="X2012" i="1" s="1"/>
  <c r="W2013" i="1"/>
  <c r="X2013" i="1" s="1"/>
  <c r="W2014" i="1"/>
  <c r="X2014" i="1" s="1"/>
  <c r="W2015" i="1"/>
  <c r="X2015" i="1" s="1"/>
  <c r="W2016" i="1"/>
  <c r="X2016" i="1" s="1"/>
  <c r="W2017" i="1"/>
  <c r="X2017" i="1" s="1"/>
  <c r="W2018" i="1"/>
  <c r="X2018" i="1" s="1"/>
  <c r="W2019" i="1"/>
  <c r="X2019" i="1" s="1"/>
  <c r="W2020" i="1"/>
  <c r="X2020" i="1" s="1"/>
  <c r="W2021" i="1"/>
  <c r="X2021" i="1" s="1"/>
  <c r="W2022" i="1"/>
  <c r="X2022" i="1" s="1"/>
  <c r="W2023" i="1"/>
  <c r="X2023" i="1" s="1"/>
  <c r="W2024" i="1"/>
  <c r="X2024" i="1" s="1"/>
  <c r="W2025" i="1"/>
  <c r="X2025" i="1" s="1"/>
  <c r="W2026" i="1"/>
  <c r="X2026" i="1" s="1"/>
  <c r="W2027" i="1"/>
  <c r="X2027" i="1" s="1"/>
  <c r="W2028" i="1"/>
  <c r="X2028" i="1" s="1"/>
  <c r="W2029" i="1"/>
  <c r="X2029" i="1" s="1"/>
  <c r="W2030" i="1"/>
  <c r="X2030" i="1" s="1"/>
  <c r="W2031" i="1"/>
  <c r="X2031" i="1" s="1"/>
  <c r="W2032" i="1"/>
  <c r="X2032" i="1" s="1"/>
  <c r="W2033" i="1"/>
  <c r="X2033" i="1" s="1"/>
  <c r="W2034" i="1"/>
  <c r="X2034" i="1" s="1"/>
  <c r="W2035" i="1"/>
  <c r="X2035" i="1" s="1"/>
  <c r="W2036" i="1"/>
  <c r="X2036" i="1" s="1"/>
  <c r="W2037" i="1"/>
  <c r="X2037" i="1" s="1"/>
  <c r="W2038" i="1"/>
  <c r="X2038" i="1" s="1"/>
  <c r="W2039" i="1"/>
  <c r="X2039" i="1" s="1"/>
  <c r="W2040" i="1"/>
  <c r="X2040" i="1" s="1"/>
  <c r="W2041" i="1"/>
  <c r="X2041" i="1" s="1"/>
  <c r="W2042" i="1"/>
  <c r="X2042" i="1" s="1"/>
  <c r="W2043" i="1"/>
  <c r="X2043" i="1" s="1"/>
  <c r="W2044" i="1"/>
  <c r="X2044" i="1" s="1"/>
  <c r="W2045" i="1"/>
  <c r="X2045" i="1" s="1"/>
  <c r="W2046" i="1"/>
  <c r="X2046" i="1" s="1"/>
  <c r="W2047" i="1"/>
  <c r="X2047" i="1" s="1"/>
  <c r="W2048" i="1"/>
  <c r="X2048" i="1" s="1"/>
  <c r="W2049" i="1"/>
  <c r="X2049" i="1" s="1"/>
  <c r="W2050" i="1"/>
  <c r="X2050" i="1" s="1"/>
  <c r="W2051" i="1"/>
  <c r="X2051" i="1" s="1"/>
  <c r="W2052" i="1"/>
  <c r="X2052" i="1" s="1"/>
  <c r="W2053" i="1"/>
  <c r="X2053" i="1" s="1"/>
  <c r="W2054" i="1"/>
  <c r="X2054" i="1" s="1"/>
  <c r="W2055" i="1"/>
  <c r="X2055" i="1" s="1"/>
  <c r="W2056" i="1"/>
  <c r="X2056" i="1" s="1"/>
  <c r="W2057" i="1"/>
  <c r="X2057" i="1" s="1"/>
  <c r="W2058" i="1"/>
  <c r="X2058" i="1" s="1"/>
  <c r="W2059" i="1"/>
  <c r="X2059" i="1" s="1"/>
  <c r="W2060" i="1"/>
  <c r="X2060" i="1" s="1"/>
  <c r="W2061" i="1"/>
  <c r="X2061" i="1" s="1"/>
  <c r="W2062" i="1"/>
  <c r="X2062" i="1" s="1"/>
  <c r="W2063" i="1"/>
  <c r="X2063" i="1" s="1"/>
  <c r="W2064" i="1"/>
  <c r="X2064" i="1" s="1"/>
  <c r="W2065" i="1"/>
  <c r="X2065" i="1" s="1"/>
  <c r="W2066" i="1"/>
  <c r="X2066" i="1" s="1"/>
  <c r="W2067" i="1"/>
  <c r="X2067" i="1" s="1"/>
  <c r="W2068" i="1"/>
  <c r="X2068" i="1" s="1"/>
  <c r="W2069" i="1"/>
  <c r="X2069" i="1" s="1"/>
  <c r="W2070" i="1"/>
  <c r="X2070" i="1" s="1"/>
  <c r="W2071" i="1"/>
  <c r="X2071" i="1" s="1"/>
  <c r="W2072" i="1"/>
  <c r="X2072" i="1" s="1"/>
  <c r="W2073" i="1"/>
  <c r="X2073" i="1" s="1"/>
  <c r="W2074" i="1"/>
  <c r="X2074" i="1" s="1"/>
  <c r="W2075" i="1"/>
  <c r="X2075" i="1" s="1"/>
  <c r="W2076" i="1"/>
  <c r="X2076" i="1" s="1"/>
  <c r="W2077" i="1"/>
  <c r="X2077" i="1" s="1"/>
  <c r="W2078" i="1"/>
  <c r="X2078" i="1" s="1"/>
  <c r="W2079" i="1"/>
  <c r="X2079" i="1" s="1"/>
  <c r="W2080" i="1"/>
  <c r="X2080" i="1" s="1"/>
  <c r="W2081" i="1"/>
  <c r="X2081" i="1" s="1"/>
  <c r="W2082" i="1"/>
  <c r="X2082" i="1" s="1"/>
  <c r="W2083" i="1"/>
  <c r="X2083" i="1" s="1"/>
  <c r="W2084" i="1"/>
  <c r="X2084" i="1" s="1"/>
  <c r="W2085" i="1"/>
  <c r="X2085" i="1" s="1"/>
  <c r="W2086" i="1"/>
  <c r="X2086" i="1" s="1"/>
  <c r="W2087" i="1"/>
  <c r="X2087" i="1" s="1"/>
  <c r="W2088" i="1"/>
  <c r="X2088" i="1" s="1"/>
  <c r="W2089" i="1"/>
  <c r="X2089" i="1" s="1"/>
  <c r="W2090" i="1"/>
  <c r="X2090" i="1" s="1"/>
  <c r="W2091" i="1"/>
  <c r="X2091" i="1" s="1"/>
  <c r="W2092" i="1"/>
  <c r="X2092" i="1" s="1"/>
  <c r="W2093" i="1"/>
  <c r="X2093" i="1" s="1"/>
  <c r="W2094" i="1"/>
  <c r="X2094" i="1" s="1"/>
  <c r="W2095" i="1"/>
  <c r="X2095" i="1" s="1"/>
  <c r="W2096" i="1"/>
  <c r="X2096" i="1" s="1"/>
  <c r="W2097" i="1"/>
  <c r="X2097" i="1" s="1"/>
  <c r="W2098" i="1"/>
  <c r="X2098" i="1" s="1"/>
  <c r="W2099" i="1"/>
  <c r="X2099" i="1" s="1"/>
  <c r="W2100" i="1"/>
  <c r="X2100" i="1" s="1"/>
  <c r="W2101" i="1"/>
  <c r="X2101" i="1" s="1"/>
  <c r="W2102" i="1"/>
  <c r="X2102" i="1" s="1"/>
  <c r="W2103" i="1"/>
  <c r="X2103" i="1" s="1"/>
  <c r="W2104" i="1"/>
  <c r="X2104" i="1" s="1"/>
  <c r="W2105" i="1"/>
  <c r="X2105" i="1" s="1"/>
  <c r="W2106" i="1"/>
  <c r="X2106" i="1" s="1"/>
  <c r="W2107" i="1"/>
  <c r="X2107" i="1" s="1"/>
  <c r="W2108" i="1"/>
  <c r="X2108" i="1" s="1"/>
  <c r="W2109" i="1"/>
  <c r="X2109" i="1" s="1"/>
  <c r="W2110" i="1"/>
  <c r="X2110" i="1" s="1"/>
  <c r="W2111" i="1"/>
  <c r="X2111" i="1" s="1"/>
  <c r="W2112" i="1"/>
  <c r="X2112" i="1" s="1"/>
  <c r="W2113" i="1"/>
  <c r="X2113" i="1" s="1"/>
  <c r="W2114" i="1"/>
  <c r="X2114" i="1" s="1"/>
  <c r="W2115" i="1"/>
  <c r="X2115" i="1" s="1"/>
  <c r="W2116" i="1"/>
  <c r="X2116" i="1" s="1"/>
  <c r="W2117" i="1"/>
  <c r="X2117" i="1" s="1"/>
  <c r="W2118" i="1"/>
  <c r="X2118" i="1" s="1"/>
  <c r="W2119" i="1"/>
  <c r="X2119" i="1" s="1"/>
  <c r="W2120" i="1"/>
  <c r="X2120" i="1" s="1"/>
  <c r="W2121" i="1"/>
  <c r="X2121" i="1" s="1"/>
  <c r="W2122" i="1"/>
  <c r="X2122" i="1" s="1"/>
  <c r="W2123" i="1"/>
  <c r="X2123" i="1" s="1"/>
  <c r="W2124" i="1"/>
  <c r="X2124" i="1" s="1"/>
  <c r="W2125" i="1"/>
  <c r="X2125" i="1" s="1"/>
  <c r="W2126" i="1"/>
  <c r="X2126" i="1" s="1"/>
  <c r="W2127" i="1"/>
  <c r="X2127" i="1" s="1"/>
  <c r="W2128" i="1"/>
  <c r="X2128" i="1" s="1"/>
  <c r="W2129" i="1"/>
  <c r="X2129" i="1" s="1"/>
  <c r="W2130" i="1"/>
  <c r="X2130" i="1" s="1"/>
  <c r="W2131" i="1"/>
  <c r="X2131" i="1" s="1"/>
  <c r="W2132" i="1"/>
  <c r="X2132" i="1" s="1"/>
  <c r="W2133" i="1"/>
  <c r="X2133" i="1" s="1"/>
  <c r="W2134" i="1"/>
  <c r="X2134" i="1" s="1"/>
  <c r="W2135" i="1"/>
  <c r="X2135" i="1" s="1"/>
  <c r="W2136" i="1"/>
  <c r="X2136" i="1" s="1"/>
  <c r="W2137" i="1"/>
  <c r="X2137" i="1" s="1"/>
  <c r="W2138" i="1"/>
  <c r="X2138" i="1" s="1"/>
  <c r="W2139" i="1"/>
  <c r="X2139" i="1" s="1"/>
  <c r="W2140" i="1"/>
  <c r="X2140" i="1" s="1"/>
  <c r="W2141" i="1"/>
  <c r="X2141" i="1" s="1"/>
  <c r="W2142" i="1"/>
  <c r="X2142" i="1" s="1"/>
  <c r="W2143" i="1"/>
  <c r="X2143" i="1" s="1"/>
  <c r="W2144" i="1"/>
  <c r="X2144" i="1" s="1"/>
  <c r="W2145" i="1"/>
  <c r="X2145" i="1" s="1"/>
  <c r="W2146" i="1"/>
  <c r="X2146" i="1" s="1"/>
  <c r="W2147" i="1"/>
  <c r="X2147" i="1" s="1"/>
  <c r="W2148" i="1"/>
  <c r="X2148" i="1" s="1"/>
  <c r="W2149" i="1"/>
  <c r="X2149" i="1" s="1"/>
  <c r="W2150" i="1"/>
  <c r="X2150" i="1" s="1"/>
  <c r="W2151" i="1"/>
  <c r="X2151" i="1" s="1"/>
  <c r="W2152" i="1"/>
  <c r="X2152" i="1" s="1"/>
  <c r="W2153" i="1"/>
  <c r="X2153" i="1" s="1"/>
  <c r="W2154" i="1"/>
  <c r="X2154" i="1" s="1"/>
  <c r="W2155" i="1"/>
  <c r="X2155" i="1" s="1"/>
  <c r="W2156" i="1"/>
  <c r="X2156" i="1" s="1"/>
  <c r="W2157" i="1"/>
  <c r="X2157" i="1" s="1"/>
  <c r="W2158" i="1"/>
  <c r="X2158" i="1" s="1"/>
  <c r="W2159" i="1"/>
  <c r="X2159" i="1" s="1"/>
  <c r="W2160" i="1"/>
  <c r="X2160" i="1" s="1"/>
  <c r="W2161" i="1"/>
  <c r="X2161" i="1" s="1"/>
  <c r="W2162" i="1"/>
  <c r="X2162" i="1" s="1"/>
  <c r="W2163" i="1"/>
  <c r="X2163" i="1" s="1"/>
  <c r="W2164" i="1"/>
  <c r="X2164" i="1" s="1"/>
  <c r="W2165" i="1"/>
  <c r="X2165" i="1" s="1"/>
  <c r="W2166" i="1"/>
  <c r="X2166" i="1" s="1"/>
  <c r="W2167" i="1"/>
  <c r="X2167" i="1" s="1"/>
  <c r="W2168" i="1"/>
  <c r="X2168" i="1" s="1"/>
  <c r="W2169" i="1"/>
  <c r="X2169" i="1" s="1"/>
  <c r="W2170" i="1"/>
  <c r="X2170" i="1" s="1"/>
  <c r="W2171" i="1"/>
  <c r="X2171" i="1" s="1"/>
  <c r="W2172" i="1"/>
  <c r="X2172" i="1" s="1"/>
  <c r="W2173" i="1"/>
  <c r="X2173" i="1" s="1"/>
  <c r="W2174" i="1"/>
  <c r="X2174" i="1" s="1"/>
  <c r="W2175" i="1"/>
  <c r="X2175" i="1" s="1"/>
  <c r="W2176" i="1"/>
  <c r="X2176" i="1" s="1"/>
  <c r="W2177" i="1"/>
  <c r="X2177" i="1" s="1"/>
  <c r="W2178" i="1"/>
  <c r="X2178" i="1" s="1"/>
  <c r="W2179" i="1"/>
  <c r="X2179" i="1" s="1"/>
  <c r="W2180" i="1"/>
  <c r="X2180" i="1" s="1"/>
  <c r="W2181" i="1"/>
  <c r="X2181" i="1" s="1"/>
  <c r="W2182" i="1"/>
  <c r="X2182" i="1" s="1"/>
  <c r="W2183" i="1"/>
  <c r="X2183" i="1" s="1"/>
  <c r="W2184" i="1"/>
  <c r="X2184" i="1" s="1"/>
  <c r="W2185" i="1"/>
  <c r="X2185" i="1" s="1"/>
  <c r="W2186" i="1"/>
  <c r="X2186" i="1" s="1"/>
  <c r="W2187" i="1"/>
  <c r="X2187" i="1" s="1"/>
  <c r="W2188" i="1"/>
  <c r="X2188" i="1" s="1"/>
  <c r="W2189" i="1"/>
  <c r="X2189" i="1" s="1"/>
  <c r="W2190" i="1"/>
  <c r="X2190" i="1" s="1"/>
  <c r="W2191" i="1"/>
  <c r="X2191" i="1" s="1"/>
  <c r="W2192" i="1"/>
  <c r="X2192" i="1" s="1"/>
  <c r="W2193" i="1"/>
  <c r="X2193" i="1" s="1"/>
  <c r="W2194" i="1"/>
  <c r="X2194" i="1" s="1"/>
  <c r="W2195" i="1"/>
  <c r="X2195" i="1" s="1"/>
  <c r="W2196" i="1"/>
  <c r="X2196" i="1" s="1"/>
  <c r="W2197" i="1"/>
  <c r="X2197" i="1" s="1"/>
  <c r="W2198" i="1"/>
  <c r="X2198" i="1" s="1"/>
  <c r="W2199" i="1"/>
  <c r="X2199" i="1" s="1"/>
  <c r="W2200" i="1"/>
  <c r="X2200" i="1" s="1"/>
  <c r="W2201" i="1"/>
  <c r="X2201" i="1" s="1"/>
  <c r="W2202" i="1"/>
  <c r="X2202" i="1" s="1"/>
  <c r="W2203" i="1"/>
  <c r="X2203" i="1" s="1"/>
  <c r="W2204" i="1"/>
  <c r="X2204" i="1" s="1"/>
  <c r="W2205" i="1"/>
  <c r="X2205" i="1" s="1"/>
  <c r="W2206" i="1"/>
  <c r="X2206" i="1" s="1"/>
  <c r="W2207" i="1"/>
  <c r="X2207" i="1" s="1"/>
  <c r="W2208" i="1"/>
  <c r="X2208" i="1" s="1"/>
  <c r="W2209" i="1"/>
  <c r="X2209" i="1" s="1"/>
  <c r="W2210" i="1"/>
  <c r="X2210" i="1" s="1"/>
  <c r="W2211" i="1"/>
  <c r="X2211" i="1" s="1"/>
  <c r="W2212" i="1"/>
  <c r="X2212" i="1" s="1"/>
  <c r="W2213" i="1"/>
  <c r="X2213" i="1" s="1"/>
  <c r="W2214" i="1"/>
  <c r="X2214" i="1" s="1"/>
  <c r="W2215" i="1"/>
  <c r="X2215" i="1" s="1"/>
  <c r="W2216" i="1"/>
  <c r="X2216" i="1" s="1"/>
  <c r="W2217" i="1"/>
  <c r="X2217" i="1" s="1"/>
  <c r="W2218" i="1"/>
  <c r="X2218" i="1" s="1"/>
  <c r="W2219" i="1"/>
  <c r="X2219" i="1" s="1"/>
  <c r="W2220" i="1"/>
  <c r="X2220" i="1" s="1"/>
  <c r="W2221" i="1"/>
  <c r="X2221" i="1" s="1"/>
  <c r="W2222" i="1"/>
  <c r="X2222" i="1" s="1"/>
  <c r="W2223" i="1"/>
  <c r="X2223" i="1" s="1"/>
  <c r="W2224" i="1"/>
  <c r="X2224" i="1" s="1"/>
  <c r="W2225" i="1"/>
  <c r="X2225" i="1" s="1"/>
  <c r="W2226" i="1"/>
  <c r="X2226" i="1" s="1"/>
  <c r="W2227" i="1"/>
  <c r="X2227" i="1" s="1"/>
  <c r="W2228" i="1"/>
  <c r="X2228" i="1" s="1"/>
  <c r="W2229" i="1"/>
  <c r="X2229" i="1" s="1"/>
  <c r="W2230" i="1"/>
  <c r="X2230" i="1" s="1"/>
  <c r="W2231" i="1"/>
  <c r="X2231" i="1" s="1"/>
  <c r="W2232" i="1"/>
  <c r="X2232" i="1" s="1"/>
  <c r="W2233" i="1"/>
  <c r="X2233" i="1" s="1"/>
  <c r="W2234" i="1"/>
  <c r="X2234" i="1" s="1"/>
  <c r="W2235" i="1"/>
  <c r="X2235" i="1" s="1"/>
  <c r="W2236" i="1"/>
  <c r="X2236" i="1" s="1"/>
  <c r="W2237" i="1"/>
  <c r="X2237" i="1" s="1"/>
  <c r="W2238" i="1"/>
  <c r="X2238" i="1" s="1"/>
  <c r="W2239" i="1"/>
  <c r="X2239" i="1" s="1"/>
  <c r="W2240" i="1"/>
  <c r="X2240" i="1" s="1"/>
  <c r="W2241" i="1"/>
  <c r="X2241" i="1" s="1"/>
  <c r="W2242" i="1"/>
  <c r="X2242" i="1" s="1"/>
  <c r="W2243" i="1"/>
  <c r="X2243" i="1" s="1"/>
  <c r="W2244" i="1"/>
  <c r="X2244" i="1" s="1"/>
  <c r="W2245" i="1"/>
  <c r="X2245" i="1" s="1"/>
  <c r="W2246" i="1"/>
  <c r="X2246" i="1" s="1"/>
  <c r="W2247" i="1"/>
  <c r="X2247" i="1" s="1"/>
  <c r="W2248" i="1"/>
  <c r="X2248" i="1" s="1"/>
  <c r="W2249" i="1"/>
  <c r="X2249" i="1" s="1"/>
  <c r="W2250" i="1"/>
  <c r="X2250" i="1" s="1"/>
  <c r="W2251" i="1"/>
  <c r="X2251" i="1" s="1"/>
  <c r="W2252" i="1"/>
  <c r="X2252" i="1" s="1"/>
  <c r="W2253" i="1"/>
  <c r="X2253" i="1" s="1"/>
  <c r="W2254" i="1"/>
  <c r="X2254" i="1" s="1"/>
  <c r="W2255" i="1"/>
  <c r="X2255" i="1" s="1"/>
  <c r="W2256" i="1"/>
  <c r="X2256" i="1" s="1"/>
  <c r="W2257" i="1"/>
  <c r="X2257" i="1" s="1"/>
  <c r="W2258" i="1"/>
  <c r="X2258" i="1" s="1"/>
  <c r="W2259" i="1"/>
  <c r="X2259" i="1" s="1"/>
  <c r="W2260" i="1"/>
  <c r="X2260" i="1" s="1"/>
  <c r="W2261" i="1"/>
  <c r="X2261" i="1" s="1"/>
  <c r="W2262" i="1"/>
  <c r="X2262" i="1" s="1"/>
  <c r="W2263" i="1"/>
  <c r="X2263" i="1" s="1"/>
  <c r="W2264" i="1"/>
  <c r="X2264" i="1" s="1"/>
  <c r="W2265" i="1"/>
  <c r="X2265" i="1" s="1"/>
  <c r="W2266" i="1"/>
  <c r="X2266" i="1" s="1"/>
  <c r="W2267" i="1"/>
  <c r="X2267" i="1" s="1"/>
  <c r="W2268" i="1"/>
  <c r="X2268" i="1" s="1"/>
  <c r="W2269" i="1"/>
  <c r="X2269" i="1" s="1"/>
  <c r="W2270" i="1"/>
  <c r="X2270" i="1" s="1"/>
  <c r="W2271" i="1"/>
  <c r="X2271" i="1" s="1"/>
  <c r="W2272" i="1"/>
  <c r="X2272" i="1" s="1"/>
  <c r="W2273" i="1"/>
  <c r="X2273" i="1" s="1"/>
  <c r="W2274" i="1"/>
  <c r="X2274" i="1" s="1"/>
  <c r="W2275" i="1"/>
  <c r="X2275" i="1" s="1"/>
  <c r="W2276" i="1"/>
  <c r="X2276" i="1" s="1"/>
  <c r="W2277" i="1"/>
  <c r="X2277" i="1" s="1"/>
  <c r="W2278" i="1"/>
  <c r="X2278" i="1" s="1"/>
  <c r="W2279" i="1"/>
  <c r="X2279" i="1" s="1"/>
  <c r="W2280" i="1"/>
  <c r="X2280" i="1" s="1"/>
  <c r="W2281" i="1"/>
  <c r="X2281" i="1" s="1"/>
  <c r="W2282" i="1"/>
  <c r="X2282" i="1" s="1"/>
  <c r="W2283" i="1"/>
  <c r="X2283" i="1" s="1"/>
  <c r="W2284" i="1"/>
  <c r="X2284" i="1" s="1"/>
  <c r="W2285" i="1"/>
  <c r="X2285" i="1" s="1"/>
  <c r="W2286" i="1"/>
  <c r="X2286" i="1" s="1"/>
  <c r="W2287" i="1"/>
  <c r="X2287" i="1" s="1"/>
  <c r="W2288" i="1"/>
  <c r="X2288" i="1" s="1"/>
  <c r="W2289" i="1"/>
  <c r="X2289" i="1" s="1"/>
  <c r="W2290" i="1"/>
  <c r="X2290" i="1" s="1"/>
  <c r="W2291" i="1"/>
  <c r="X2291" i="1" s="1"/>
  <c r="W2292" i="1"/>
  <c r="X2292" i="1" s="1"/>
  <c r="W2293" i="1"/>
  <c r="X2293" i="1" s="1"/>
  <c r="W2294" i="1"/>
  <c r="X2294" i="1" s="1"/>
  <c r="W2295" i="1"/>
  <c r="X2295" i="1" s="1"/>
  <c r="W2296" i="1"/>
  <c r="X2296" i="1" s="1"/>
  <c r="W2297" i="1"/>
  <c r="X2297" i="1" s="1"/>
  <c r="W2298" i="1"/>
  <c r="X2298" i="1" s="1"/>
  <c r="W2299" i="1"/>
  <c r="X2299" i="1" s="1"/>
  <c r="W2300" i="1"/>
  <c r="X2300" i="1" s="1"/>
  <c r="W2301" i="1"/>
  <c r="X2301" i="1" s="1"/>
  <c r="W2302" i="1"/>
  <c r="X2302" i="1" s="1"/>
  <c r="W2303" i="1"/>
  <c r="X2303" i="1" s="1"/>
  <c r="W2304" i="1"/>
  <c r="X2304" i="1" s="1"/>
  <c r="W2305" i="1"/>
  <c r="X2305" i="1" s="1"/>
  <c r="W2306" i="1"/>
  <c r="X2306" i="1" s="1"/>
  <c r="W2307" i="1"/>
  <c r="X2307" i="1" s="1"/>
  <c r="W2308" i="1"/>
  <c r="X2308" i="1" s="1"/>
  <c r="W2309" i="1"/>
  <c r="X2309" i="1" s="1"/>
  <c r="W2310" i="1"/>
  <c r="X2310" i="1" s="1"/>
  <c r="W2311" i="1"/>
  <c r="X2311" i="1" s="1"/>
  <c r="W2312" i="1"/>
  <c r="X2312" i="1" s="1"/>
  <c r="W2313" i="1"/>
  <c r="X2313" i="1" s="1"/>
  <c r="W2314" i="1"/>
  <c r="X2314" i="1" s="1"/>
  <c r="W2315" i="1"/>
  <c r="X2315" i="1" s="1"/>
  <c r="W2316" i="1"/>
  <c r="X2316" i="1" s="1"/>
  <c r="W2317" i="1"/>
  <c r="X2317" i="1" s="1"/>
  <c r="W2318" i="1"/>
  <c r="X2318" i="1" s="1"/>
  <c r="W2319" i="1"/>
  <c r="X2319" i="1" s="1"/>
  <c r="W2320" i="1"/>
  <c r="X2320" i="1" s="1"/>
  <c r="W2321" i="1"/>
  <c r="X2321" i="1" s="1"/>
  <c r="W2322" i="1"/>
  <c r="X2322" i="1" s="1"/>
  <c r="W2323" i="1"/>
  <c r="X2323" i="1" s="1"/>
  <c r="W2324" i="1"/>
  <c r="X2324" i="1" s="1"/>
  <c r="W2325" i="1"/>
  <c r="X2325" i="1" s="1"/>
  <c r="W2326" i="1"/>
  <c r="X2326" i="1" s="1"/>
  <c r="W2327" i="1"/>
  <c r="X2327" i="1" s="1"/>
  <c r="W2328" i="1"/>
  <c r="X2328" i="1" s="1"/>
  <c r="W2329" i="1"/>
  <c r="X2329" i="1" s="1"/>
  <c r="W2330" i="1"/>
  <c r="X2330" i="1" s="1"/>
  <c r="W2331" i="1"/>
  <c r="X2331" i="1" s="1"/>
  <c r="W2332" i="1"/>
  <c r="X2332" i="1" s="1"/>
  <c r="W2333" i="1"/>
  <c r="X2333" i="1" s="1"/>
  <c r="W2334" i="1"/>
  <c r="X2334" i="1" s="1"/>
  <c r="W2335" i="1"/>
  <c r="X2335" i="1" s="1"/>
  <c r="W2336" i="1"/>
  <c r="X2336" i="1" s="1"/>
  <c r="W2337" i="1"/>
  <c r="X2337" i="1" s="1"/>
  <c r="W2338" i="1"/>
  <c r="X2338" i="1" s="1"/>
  <c r="W2339" i="1"/>
  <c r="X2339" i="1" s="1"/>
  <c r="W2340" i="1"/>
  <c r="X2340" i="1" s="1"/>
  <c r="W2341" i="1"/>
  <c r="X2341" i="1" s="1"/>
  <c r="W2342" i="1"/>
  <c r="X2342" i="1" s="1"/>
  <c r="W2343" i="1"/>
  <c r="X2343" i="1" s="1"/>
  <c r="W2344" i="1"/>
  <c r="X2344" i="1" s="1"/>
  <c r="W2345" i="1"/>
  <c r="X2345" i="1" s="1"/>
  <c r="W2346" i="1"/>
  <c r="X2346" i="1" s="1"/>
  <c r="W2347" i="1"/>
  <c r="X2347" i="1" s="1"/>
  <c r="W2348" i="1"/>
  <c r="X2348" i="1" s="1"/>
  <c r="W2349" i="1"/>
  <c r="X2349" i="1" s="1"/>
  <c r="W2350" i="1"/>
  <c r="X2350" i="1" s="1"/>
  <c r="W2351" i="1"/>
  <c r="X2351" i="1" s="1"/>
  <c r="W2352" i="1"/>
  <c r="X2352" i="1" s="1"/>
  <c r="W2353" i="1"/>
  <c r="X2353" i="1" s="1"/>
  <c r="W2354" i="1"/>
  <c r="X2354" i="1" s="1"/>
  <c r="W2355" i="1"/>
  <c r="X2355" i="1" s="1"/>
  <c r="W2356" i="1"/>
  <c r="X2356" i="1" s="1"/>
  <c r="W2357" i="1"/>
  <c r="X2357" i="1" s="1"/>
  <c r="W2358" i="1"/>
  <c r="X2358" i="1" s="1"/>
  <c r="W2359" i="1"/>
  <c r="X2359" i="1" s="1"/>
  <c r="W2360" i="1"/>
  <c r="X2360" i="1" s="1"/>
  <c r="W2361" i="1"/>
  <c r="X2361" i="1" s="1"/>
  <c r="W2362" i="1"/>
  <c r="X2362" i="1" s="1"/>
  <c r="W2363" i="1"/>
  <c r="X2363" i="1" s="1"/>
  <c r="W2364" i="1"/>
  <c r="X2364" i="1" s="1"/>
  <c r="W2365" i="1"/>
  <c r="X2365" i="1" s="1"/>
  <c r="W2366" i="1"/>
  <c r="X2366" i="1" s="1"/>
  <c r="W2367" i="1"/>
  <c r="X2367" i="1" s="1"/>
  <c r="W2368" i="1"/>
  <c r="X2368" i="1" s="1"/>
  <c r="W2369" i="1"/>
  <c r="X2369" i="1" s="1"/>
  <c r="W2370" i="1"/>
  <c r="X2370" i="1" s="1"/>
  <c r="W2371" i="1"/>
  <c r="X2371" i="1" s="1"/>
  <c r="W2372" i="1"/>
  <c r="X2372" i="1" s="1"/>
  <c r="W2373" i="1"/>
  <c r="X2373" i="1" s="1"/>
  <c r="W2374" i="1"/>
  <c r="X2374" i="1" s="1"/>
  <c r="W2375" i="1"/>
  <c r="X2375" i="1" s="1"/>
  <c r="W2376" i="1"/>
  <c r="X2376" i="1" s="1"/>
  <c r="W2377" i="1"/>
  <c r="X2377" i="1" s="1"/>
  <c r="W2378" i="1"/>
  <c r="X2378" i="1" s="1"/>
  <c r="W2379" i="1"/>
  <c r="X2379" i="1" s="1"/>
  <c r="W2380" i="1"/>
  <c r="X2380" i="1" s="1"/>
  <c r="W2381" i="1"/>
  <c r="X2381" i="1" s="1"/>
  <c r="W2382" i="1"/>
  <c r="X2382" i="1" s="1"/>
  <c r="W2383" i="1"/>
  <c r="X2383" i="1" s="1"/>
  <c r="W2384" i="1"/>
  <c r="X2384" i="1" s="1"/>
  <c r="W2385" i="1"/>
  <c r="X2385" i="1" s="1"/>
  <c r="W2386" i="1"/>
  <c r="X2386" i="1" s="1"/>
  <c r="W2387" i="1"/>
  <c r="X2387" i="1" s="1"/>
  <c r="W2388" i="1"/>
  <c r="X2388" i="1" s="1"/>
  <c r="W2389" i="1"/>
  <c r="X2389" i="1" s="1"/>
  <c r="W2390" i="1"/>
  <c r="X2390" i="1" s="1"/>
  <c r="W2391" i="1"/>
  <c r="X2391" i="1" s="1"/>
  <c r="W2392" i="1"/>
  <c r="X2392" i="1" s="1"/>
  <c r="W2393" i="1"/>
  <c r="X2393" i="1" s="1"/>
  <c r="W2394" i="1"/>
  <c r="X2394" i="1" s="1"/>
  <c r="W2395" i="1"/>
  <c r="X2395" i="1" s="1"/>
  <c r="W2396" i="1"/>
  <c r="X2396" i="1" s="1"/>
  <c r="W2397" i="1"/>
  <c r="X2397" i="1" s="1"/>
  <c r="W2398" i="1"/>
  <c r="X2398" i="1" s="1"/>
  <c r="W2399" i="1"/>
  <c r="X2399" i="1" s="1"/>
  <c r="W2400" i="1"/>
  <c r="X2400" i="1" s="1"/>
  <c r="W2401" i="1"/>
  <c r="X2401" i="1" s="1"/>
  <c r="W2402" i="1"/>
  <c r="X2402" i="1" s="1"/>
  <c r="W2403" i="1"/>
  <c r="X2403" i="1" s="1"/>
  <c r="W2404" i="1"/>
  <c r="X2404" i="1" s="1"/>
  <c r="W2405" i="1"/>
  <c r="X2405" i="1" s="1"/>
  <c r="W2406" i="1"/>
  <c r="X2406" i="1" s="1"/>
  <c r="W2407" i="1"/>
  <c r="X2407" i="1" s="1"/>
  <c r="W2408" i="1"/>
  <c r="X2408" i="1" s="1"/>
  <c r="W2409" i="1"/>
  <c r="X2409" i="1" s="1"/>
  <c r="W2410" i="1"/>
  <c r="X2410" i="1" s="1"/>
  <c r="W2411" i="1"/>
  <c r="X2411" i="1" s="1"/>
  <c r="W2412" i="1"/>
  <c r="X2412" i="1" s="1"/>
  <c r="W2413" i="1"/>
  <c r="X2413" i="1" s="1"/>
  <c r="W2414" i="1"/>
  <c r="X2414" i="1" s="1"/>
  <c r="W2415" i="1"/>
  <c r="X2415" i="1" s="1"/>
  <c r="W2416" i="1"/>
  <c r="X2416" i="1" s="1"/>
  <c r="W2417" i="1"/>
  <c r="X2417" i="1" s="1"/>
  <c r="W2418" i="1"/>
  <c r="X2418" i="1" s="1"/>
  <c r="W2419" i="1"/>
  <c r="X2419" i="1" s="1"/>
  <c r="W2420" i="1"/>
  <c r="X2420" i="1" s="1"/>
  <c r="W2421" i="1"/>
  <c r="X2421" i="1" s="1"/>
  <c r="W2422" i="1"/>
  <c r="X2422" i="1" s="1"/>
  <c r="W2423" i="1"/>
  <c r="X2423" i="1" s="1"/>
  <c r="W2424" i="1"/>
  <c r="X2424" i="1" s="1"/>
  <c r="W2425" i="1"/>
  <c r="X2425" i="1" s="1"/>
  <c r="W2426" i="1"/>
  <c r="X2426" i="1" s="1"/>
  <c r="W2427" i="1"/>
  <c r="X2427" i="1" s="1"/>
  <c r="W2428" i="1"/>
  <c r="X2428" i="1" s="1"/>
  <c r="W2429" i="1"/>
  <c r="X2429" i="1" s="1"/>
  <c r="W2430" i="1"/>
  <c r="X2430" i="1" s="1"/>
  <c r="W2431" i="1"/>
  <c r="X2431" i="1" s="1"/>
  <c r="W2432" i="1"/>
  <c r="X2432" i="1" s="1"/>
  <c r="W2433" i="1"/>
  <c r="X2433" i="1" s="1"/>
  <c r="W2434" i="1"/>
  <c r="X2434" i="1" s="1"/>
  <c r="W2435" i="1"/>
  <c r="X2435" i="1" s="1"/>
  <c r="W2436" i="1"/>
  <c r="X2436" i="1" s="1"/>
  <c r="W2437" i="1"/>
  <c r="X2437" i="1" s="1"/>
  <c r="W2438" i="1"/>
  <c r="X2438" i="1" s="1"/>
  <c r="W2439" i="1"/>
  <c r="X2439" i="1" s="1"/>
  <c r="W2440" i="1"/>
  <c r="X2440" i="1" s="1"/>
  <c r="W2441" i="1"/>
  <c r="X2441" i="1" s="1"/>
  <c r="W2442" i="1"/>
  <c r="X2442" i="1" s="1"/>
  <c r="W2443" i="1"/>
  <c r="X2443" i="1" s="1"/>
  <c r="W2444" i="1"/>
  <c r="X2444" i="1" s="1"/>
  <c r="W2445" i="1"/>
  <c r="X2445" i="1" s="1"/>
  <c r="W2446" i="1"/>
  <c r="X2446" i="1" s="1"/>
  <c r="W2447" i="1"/>
  <c r="X2447" i="1" s="1"/>
  <c r="W2448" i="1"/>
  <c r="X2448" i="1" s="1"/>
  <c r="W2449" i="1"/>
  <c r="X2449" i="1" s="1"/>
  <c r="W2450" i="1"/>
  <c r="X2450" i="1" s="1"/>
  <c r="W2451" i="1"/>
  <c r="X2451" i="1" s="1"/>
  <c r="W2452" i="1"/>
  <c r="X2452" i="1" s="1"/>
  <c r="W2453" i="1"/>
  <c r="X2453" i="1" s="1"/>
  <c r="W2454" i="1"/>
  <c r="X2454" i="1" s="1"/>
  <c r="W2455" i="1"/>
  <c r="X2455" i="1" s="1"/>
  <c r="W2456" i="1"/>
  <c r="X2456" i="1" s="1"/>
  <c r="W2457" i="1"/>
  <c r="X2457" i="1" s="1"/>
  <c r="W2458" i="1"/>
  <c r="X2458" i="1" s="1"/>
  <c r="W2459" i="1"/>
  <c r="X2459" i="1" s="1"/>
  <c r="W2460" i="1"/>
  <c r="X2460" i="1" s="1"/>
  <c r="W2461" i="1"/>
  <c r="X2461" i="1" s="1"/>
  <c r="W2462" i="1"/>
  <c r="X2462" i="1" s="1"/>
  <c r="W2463" i="1"/>
  <c r="X2463" i="1" s="1"/>
  <c r="W2464" i="1"/>
  <c r="X2464" i="1" s="1"/>
  <c r="W2465" i="1"/>
  <c r="X2465" i="1" s="1"/>
  <c r="W2466" i="1"/>
  <c r="X2466" i="1" s="1"/>
  <c r="W2467" i="1"/>
  <c r="X2467" i="1" s="1"/>
  <c r="W2468" i="1"/>
  <c r="X2468" i="1" s="1"/>
  <c r="W2469" i="1"/>
  <c r="X2469" i="1" s="1"/>
  <c r="W2470" i="1"/>
  <c r="X2470" i="1" s="1"/>
  <c r="W2471" i="1"/>
  <c r="X2471" i="1" s="1"/>
  <c r="W2472" i="1"/>
  <c r="X2472" i="1" s="1"/>
  <c r="W2473" i="1"/>
  <c r="X2473" i="1" s="1"/>
  <c r="W2474" i="1"/>
  <c r="X2474" i="1" s="1"/>
  <c r="W2475" i="1"/>
  <c r="X2475" i="1" s="1"/>
  <c r="W2476" i="1"/>
  <c r="X2476" i="1" s="1"/>
  <c r="W2477" i="1"/>
  <c r="X2477" i="1" s="1"/>
  <c r="W2478" i="1"/>
  <c r="X2478" i="1" s="1"/>
  <c r="W2479" i="1"/>
  <c r="X2479" i="1" s="1"/>
  <c r="W2480" i="1"/>
  <c r="X2480" i="1" s="1"/>
  <c r="W2481" i="1"/>
  <c r="X2481" i="1" s="1"/>
  <c r="W2482" i="1"/>
  <c r="X2482" i="1" s="1"/>
  <c r="W2483" i="1"/>
  <c r="X2483" i="1" s="1"/>
  <c r="W2484" i="1"/>
  <c r="X2484" i="1" s="1"/>
  <c r="W2485" i="1"/>
  <c r="X2485" i="1" s="1"/>
  <c r="W2486" i="1"/>
  <c r="X2486" i="1" s="1"/>
  <c r="W2487" i="1"/>
  <c r="X2487" i="1" s="1"/>
  <c r="W2488" i="1"/>
  <c r="X2488" i="1" s="1"/>
  <c r="W2489" i="1"/>
  <c r="X2489" i="1" s="1"/>
  <c r="W2490" i="1"/>
  <c r="X2490" i="1" s="1"/>
  <c r="W2491" i="1"/>
  <c r="X2491" i="1" s="1"/>
  <c r="W2492" i="1"/>
  <c r="X2492" i="1" s="1"/>
  <c r="W2493" i="1"/>
  <c r="X2493" i="1" s="1"/>
  <c r="W2494" i="1"/>
  <c r="X2494" i="1" s="1"/>
  <c r="W2495" i="1"/>
  <c r="X2495" i="1" s="1"/>
  <c r="W2496" i="1"/>
  <c r="X2496" i="1" s="1"/>
  <c r="W2497" i="1"/>
  <c r="X2497" i="1" s="1"/>
  <c r="W2498" i="1"/>
  <c r="X2498" i="1" s="1"/>
  <c r="W2499" i="1"/>
  <c r="X2499" i="1" s="1"/>
  <c r="W2500" i="1"/>
  <c r="X2500" i="1" s="1"/>
  <c r="W2501" i="1"/>
  <c r="X2501" i="1" s="1"/>
  <c r="W2502" i="1"/>
  <c r="X2502" i="1" s="1"/>
  <c r="W2503" i="1"/>
  <c r="X2503" i="1" s="1"/>
  <c r="W2504" i="1"/>
  <c r="X2504" i="1" s="1"/>
  <c r="W2505" i="1"/>
  <c r="X2505" i="1" s="1"/>
  <c r="W2506" i="1"/>
  <c r="X2506" i="1" s="1"/>
  <c r="W2507" i="1"/>
  <c r="X2507" i="1" s="1"/>
  <c r="W2508" i="1"/>
  <c r="X2508" i="1" s="1"/>
  <c r="W2509" i="1"/>
  <c r="X2509" i="1" s="1"/>
  <c r="W2510" i="1"/>
  <c r="X2510" i="1" s="1"/>
  <c r="W2511" i="1"/>
  <c r="X2511" i="1" s="1"/>
  <c r="W2512" i="1"/>
  <c r="X2512" i="1" s="1"/>
  <c r="W2513" i="1"/>
  <c r="X2513" i="1" s="1"/>
  <c r="W2514" i="1"/>
  <c r="X2514" i="1" s="1"/>
  <c r="W2515" i="1"/>
  <c r="X2515" i="1" s="1"/>
  <c r="W2516" i="1"/>
  <c r="X2516" i="1" s="1"/>
  <c r="W2517" i="1"/>
  <c r="X2517" i="1" s="1"/>
  <c r="W2518" i="1"/>
  <c r="X2518" i="1" s="1"/>
  <c r="W2519" i="1"/>
  <c r="X2519" i="1" s="1"/>
  <c r="W2520" i="1"/>
  <c r="X2520" i="1" s="1"/>
  <c r="W2521" i="1"/>
  <c r="X2521" i="1" s="1"/>
  <c r="W2522" i="1"/>
  <c r="X2522" i="1" s="1"/>
  <c r="W2523" i="1"/>
  <c r="X2523" i="1" s="1"/>
  <c r="W2524" i="1"/>
  <c r="X2524" i="1" s="1"/>
  <c r="W2525" i="1"/>
  <c r="X2525" i="1" s="1"/>
  <c r="W2526" i="1"/>
  <c r="X2526" i="1" s="1"/>
  <c r="W2527" i="1"/>
  <c r="X2527" i="1" s="1"/>
  <c r="W2528" i="1"/>
  <c r="X2528" i="1" s="1"/>
  <c r="W2529" i="1"/>
  <c r="X2529" i="1" s="1"/>
  <c r="W2530" i="1"/>
  <c r="X2530" i="1" s="1"/>
  <c r="W2531" i="1"/>
  <c r="X2531" i="1" s="1"/>
  <c r="W2532" i="1"/>
  <c r="X2532" i="1" s="1"/>
  <c r="W2533" i="1"/>
  <c r="X2533" i="1" s="1"/>
  <c r="W2534" i="1"/>
  <c r="X2534" i="1" s="1"/>
  <c r="W2535" i="1"/>
  <c r="X2535" i="1" s="1"/>
  <c r="W2536" i="1"/>
  <c r="X2536" i="1" s="1"/>
  <c r="W2537" i="1"/>
  <c r="X2537" i="1" s="1"/>
  <c r="W2538" i="1"/>
  <c r="X2538" i="1" s="1"/>
  <c r="W2539" i="1"/>
  <c r="X2539" i="1" s="1"/>
  <c r="W2540" i="1"/>
  <c r="X2540" i="1" s="1"/>
  <c r="W2541" i="1"/>
  <c r="X2541" i="1" s="1"/>
  <c r="W2542" i="1"/>
  <c r="X2542" i="1" s="1"/>
  <c r="W2543" i="1"/>
  <c r="X2543" i="1" s="1"/>
  <c r="W2544" i="1"/>
  <c r="X2544" i="1" s="1"/>
  <c r="W2545" i="1"/>
  <c r="X2545" i="1" s="1"/>
  <c r="W2546" i="1"/>
  <c r="X2546" i="1" s="1"/>
  <c r="W2547" i="1"/>
  <c r="X2547" i="1" s="1"/>
  <c r="W2548" i="1"/>
  <c r="X2548" i="1" s="1"/>
  <c r="W2549" i="1"/>
  <c r="X2549" i="1" s="1"/>
  <c r="W2550" i="1"/>
  <c r="X2550" i="1" s="1"/>
  <c r="W2551" i="1"/>
  <c r="X2551" i="1" s="1"/>
  <c r="W2552" i="1"/>
  <c r="X2552" i="1" s="1"/>
  <c r="W2553" i="1"/>
  <c r="X2553" i="1" s="1"/>
  <c r="W2554" i="1"/>
  <c r="X2554" i="1" s="1"/>
  <c r="W2555" i="1"/>
  <c r="X2555" i="1" s="1"/>
  <c r="W2556" i="1"/>
  <c r="X2556" i="1" s="1"/>
  <c r="W2557" i="1"/>
  <c r="X2557" i="1" s="1"/>
  <c r="W2558" i="1"/>
  <c r="X2558" i="1" s="1"/>
  <c r="W2559" i="1"/>
  <c r="X2559" i="1" s="1"/>
  <c r="W2560" i="1"/>
  <c r="X2560" i="1" s="1"/>
  <c r="W2561" i="1"/>
  <c r="X2561" i="1" s="1"/>
  <c r="W2562" i="1"/>
  <c r="X2562" i="1" s="1"/>
  <c r="W2563" i="1"/>
  <c r="X2563" i="1" s="1"/>
  <c r="W2564" i="1"/>
  <c r="X2564" i="1" s="1"/>
  <c r="W2565" i="1"/>
  <c r="X2565" i="1" s="1"/>
  <c r="W2566" i="1"/>
  <c r="X2566" i="1" s="1"/>
  <c r="W2567" i="1"/>
  <c r="X2567" i="1" s="1"/>
  <c r="W2568" i="1"/>
  <c r="X2568" i="1" s="1"/>
  <c r="W2569" i="1"/>
  <c r="X2569" i="1" s="1"/>
  <c r="W2570" i="1"/>
  <c r="X2570" i="1" s="1"/>
  <c r="W2571" i="1"/>
  <c r="X2571" i="1" s="1"/>
  <c r="W2572" i="1"/>
  <c r="X2572" i="1" s="1"/>
  <c r="W2573" i="1"/>
  <c r="X2573" i="1" s="1"/>
  <c r="W2574" i="1"/>
  <c r="X2574" i="1" s="1"/>
  <c r="W2575" i="1"/>
  <c r="X2575" i="1" s="1"/>
  <c r="W2576" i="1"/>
  <c r="X2576" i="1" s="1"/>
  <c r="W2577" i="1"/>
  <c r="X2577" i="1" s="1"/>
  <c r="W2578" i="1"/>
  <c r="X2578" i="1" s="1"/>
  <c r="W2579" i="1"/>
  <c r="X2579" i="1" s="1"/>
  <c r="W2580" i="1"/>
  <c r="X2580" i="1" s="1"/>
  <c r="W2581" i="1"/>
  <c r="X2581" i="1" s="1"/>
  <c r="W2582" i="1"/>
  <c r="X2582" i="1" s="1"/>
  <c r="W2583" i="1"/>
  <c r="X2583" i="1" s="1"/>
  <c r="W2584" i="1"/>
  <c r="X2584" i="1" s="1"/>
  <c r="W2585" i="1"/>
  <c r="X2585" i="1" s="1"/>
  <c r="W2586" i="1"/>
  <c r="X2586" i="1" s="1"/>
  <c r="W2587" i="1"/>
  <c r="X2587" i="1" s="1"/>
  <c r="W2588" i="1"/>
  <c r="X2588" i="1" s="1"/>
  <c r="W2589" i="1"/>
  <c r="X2589" i="1" s="1"/>
  <c r="W2590" i="1"/>
  <c r="X2590" i="1" s="1"/>
  <c r="W2591" i="1"/>
  <c r="X2591" i="1" s="1"/>
  <c r="W2592" i="1"/>
  <c r="X2592" i="1" s="1"/>
  <c r="W2593" i="1"/>
  <c r="X2593" i="1" s="1"/>
  <c r="W2594" i="1"/>
  <c r="X2594" i="1" s="1"/>
  <c r="W2595" i="1"/>
  <c r="X2595" i="1" s="1"/>
  <c r="W2596" i="1"/>
  <c r="X2596" i="1" s="1"/>
  <c r="W2597" i="1"/>
  <c r="X2597" i="1" s="1"/>
  <c r="W2598" i="1"/>
  <c r="X2598" i="1" s="1"/>
  <c r="W2599" i="1"/>
  <c r="X2599" i="1" s="1"/>
  <c r="W2600" i="1"/>
  <c r="X2600" i="1" s="1"/>
  <c r="W2601" i="1"/>
  <c r="X2601" i="1" s="1"/>
  <c r="W2602" i="1"/>
  <c r="X2602" i="1" s="1"/>
  <c r="W2603" i="1"/>
  <c r="X2603" i="1" s="1"/>
  <c r="W2604" i="1"/>
  <c r="X2604" i="1" s="1"/>
  <c r="W2605" i="1"/>
  <c r="X2605" i="1" s="1"/>
  <c r="W2606" i="1"/>
  <c r="X2606" i="1" s="1"/>
  <c r="W2607" i="1"/>
  <c r="X2607" i="1" s="1"/>
  <c r="W2608" i="1"/>
  <c r="X2608" i="1" s="1"/>
  <c r="W2609" i="1"/>
  <c r="X2609" i="1" s="1"/>
  <c r="W2610" i="1"/>
  <c r="X2610" i="1" s="1"/>
  <c r="W2611" i="1"/>
  <c r="X2611" i="1" s="1"/>
  <c r="W2612" i="1"/>
  <c r="X2612" i="1" s="1"/>
  <c r="W2613" i="1"/>
  <c r="X2613" i="1" s="1"/>
  <c r="W2614" i="1"/>
  <c r="X2614" i="1" s="1"/>
  <c r="W2615" i="1"/>
  <c r="X2615" i="1" s="1"/>
  <c r="W2616" i="1"/>
  <c r="X2616" i="1" s="1"/>
  <c r="W2617" i="1"/>
  <c r="X2617" i="1" s="1"/>
  <c r="W2618" i="1"/>
  <c r="X2618" i="1" s="1"/>
  <c r="W2619" i="1"/>
  <c r="X2619" i="1" s="1"/>
  <c r="W2620" i="1"/>
  <c r="X2620" i="1" s="1"/>
  <c r="W2621" i="1"/>
  <c r="X2621" i="1" s="1"/>
  <c r="W2622" i="1"/>
  <c r="X2622" i="1" s="1"/>
  <c r="W2623" i="1"/>
  <c r="X2623" i="1" s="1"/>
  <c r="W2624" i="1"/>
  <c r="X2624" i="1" s="1"/>
  <c r="W2625" i="1"/>
  <c r="X2625" i="1" s="1"/>
  <c r="W2626" i="1"/>
  <c r="X2626" i="1" s="1"/>
  <c r="W2627" i="1"/>
  <c r="X2627" i="1" s="1"/>
  <c r="W2628" i="1"/>
  <c r="X2628" i="1" s="1"/>
  <c r="W2629" i="1"/>
  <c r="X2629" i="1" s="1"/>
  <c r="W2630" i="1"/>
  <c r="X2630" i="1" s="1"/>
  <c r="W2631" i="1"/>
  <c r="X2631" i="1" s="1"/>
  <c r="W2632" i="1"/>
  <c r="X2632" i="1" s="1"/>
  <c r="W2633" i="1"/>
  <c r="X2633" i="1" s="1"/>
  <c r="W2634" i="1"/>
  <c r="X2634" i="1" s="1"/>
  <c r="W2635" i="1"/>
  <c r="X2635" i="1" s="1"/>
  <c r="W2636" i="1"/>
  <c r="X2636" i="1" s="1"/>
  <c r="W2637" i="1"/>
  <c r="X2637" i="1" s="1"/>
  <c r="W2638" i="1"/>
  <c r="X2638" i="1" s="1"/>
  <c r="W2639" i="1"/>
  <c r="X2639" i="1" s="1"/>
  <c r="W2640" i="1"/>
  <c r="X2640" i="1" s="1"/>
  <c r="W2641" i="1"/>
  <c r="X2641" i="1" s="1"/>
  <c r="W2642" i="1"/>
  <c r="X2642" i="1" s="1"/>
  <c r="W2643" i="1"/>
  <c r="X2643" i="1" s="1"/>
  <c r="W2644" i="1"/>
  <c r="X2644" i="1" s="1"/>
  <c r="W2645" i="1"/>
  <c r="X2645" i="1" s="1"/>
  <c r="W2646" i="1"/>
  <c r="X2646" i="1" s="1"/>
  <c r="W2647" i="1"/>
  <c r="X2647" i="1" s="1"/>
  <c r="W2648" i="1"/>
  <c r="X2648" i="1" s="1"/>
  <c r="W2649" i="1"/>
  <c r="X2649" i="1" s="1"/>
  <c r="W2650" i="1"/>
  <c r="X2650" i="1" s="1"/>
  <c r="W2651" i="1"/>
  <c r="X2651" i="1" s="1"/>
  <c r="W2652" i="1"/>
  <c r="X2652" i="1" s="1"/>
  <c r="W2653" i="1"/>
  <c r="X2653" i="1" s="1"/>
  <c r="W2654" i="1"/>
  <c r="X2654" i="1" s="1"/>
  <c r="W2655" i="1"/>
  <c r="X2655" i="1" s="1"/>
  <c r="W2656" i="1"/>
  <c r="X2656" i="1" s="1"/>
  <c r="W2657" i="1"/>
  <c r="X2657" i="1" s="1"/>
  <c r="W2658" i="1"/>
  <c r="X2658" i="1" s="1"/>
  <c r="W2659" i="1"/>
  <c r="X2659" i="1" s="1"/>
  <c r="W2660" i="1"/>
  <c r="X2660" i="1" s="1"/>
  <c r="W2661" i="1"/>
  <c r="X2661" i="1" s="1"/>
  <c r="W2662" i="1"/>
  <c r="X2662" i="1" s="1"/>
  <c r="W2663" i="1"/>
  <c r="X2663" i="1" s="1"/>
  <c r="W2664" i="1"/>
  <c r="X2664" i="1" s="1"/>
  <c r="W2665" i="1"/>
  <c r="X2665" i="1" s="1"/>
  <c r="W2666" i="1"/>
  <c r="X2666" i="1" s="1"/>
  <c r="W2667" i="1"/>
  <c r="X2667" i="1" s="1"/>
  <c r="W2668" i="1"/>
  <c r="X2668" i="1" s="1"/>
  <c r="W2669" i="1"/>
  <c r="X2669" i="1" s="1"/>
  <c r="W2670" i="1"/>
  <c r="X2670" i="1" s="1"/>
  <c r="W2671" i="1"/>
  <c r="X2671" i="1" s="1"/>
  <c r="W2672" i="1"/>
  <c r="X2672" i="1" s="1"/>
  <c r="W2673" i="1"/>
  <c r="X2673" i="1" s="1"/>
  <c r="W2674" i="1"/>
  <c r="X2674" i="1" s="1"/>
  <c r="W2675" i="1"/>
  <c r="X2675" i="1" s="1"/>
  <c r="W2676" i="1"/>
  <c r="X2676" i="1" s="1"/>
  <c r="W2677" i="1"/>
  <c r="X2677" i="1" s="1"/>
  <c r="W2678" i="1"/>
  <c r="X2678" i="1" s="1"/>
  <c r="W2679" i="1"/>
  <c r="X2679" i="1" s="1"/>
  <c r="W2680" i="1"/>
  <c r="X2680" i="1" s="1"/>
  <c r="W2681" i="1"/>
  <c r="X2681" i="1" s="1"/>
  <c r="W2682" i="1"/>
  <c r="X2682" i="1" s="1"/>
  <c r="W2683" i="1"/>
  <c r="X2683" i="1" s="1"/>
  <c r="W2684" i="1"/>
  <c r="X2684" i="1" s="1"/>
  <c r="W2685" i="1"/>
  <c r="X2685" i="1" s="1"/>
  <c r="W2686" i="1"/>
  <c r="X2686" i="1" s="1"/>
  <c r="W2687" i="1"/>
  <c r="X2687" i="1" s="1"/>
  <c r="W2688" i="1"/>
  <c r="X2688" i="1" s="1"/>
  <c r="W2689" i="1"/>
  <c r="X2689" i="1" s="1"/>
  <c r="W2690" i="1"/>
  <c r="X2690" i="1" s="1"/>
  <c r="W2691" i="1"/>
  <c r="X2691" i="1" s="1"/>
  <c r="W2692" i="1"/>
  <c r="X2692" i="1" s="1"/>
  <c r="W2693" i="1"/>
  <c r="X2693" i="1" s="1"/>
  <c r="W2694" i="1"/>
  <c r="X2694" i="1" s="1"/>
  <c r="W2695" i="1"/>
  <c r="X2695" i="1" s="1"/>
  <c r="W2696" i="1"/>
  <c r="X2696" i="1" s="1"/>
  <c r="W2697" i="1"/>
  <c r="X2697" i="1" s="1"/>
  <c r="W2698" i="1"/>
  <c r="X2698" i="1" s="1"/>
  <c r="W2699" i="1"/>
  <c r="X2699" i="1" s="1"/>
  <c r="W2700" i="1"/>
  <c r="X2700" i="1" s="1"/>
  <c r="W2701" i="1"/>
  <c r="X2701" i="1" s="1"/>
  <c r="W2702" i="1"/>
  <c r="X2702" i="1" s="1"/>
  <c r="W2703" i="1"/>
  <c r="X2703" i="1" s="1"/>
  <c r="W2704" i="1"/>
  <c r="X2704" i="1" s="1"/>
  <c r="W2705" i="1"/>
  <c r="X2705" i="1" s="1"/>
  <c r="W2706" i="1"/>
  <c r="X2706" i="1" s="1"/>
  <c r="W2707" i="1"/>
  <c r="X2707" i="1" s="1"/>
  <c r="W2708" i="1"/>
  <c r="X2708" i="1" s="1"/>
  <c r="W2709" i="1"/>
  <c r="X2709" i="1" s="1"/>
  <c r="W2710" i="1"/>
  <c r="X2710" i="1" s="1"/>
  <c r="W2711" i="1"/>
  <c r="X2711" i="1" s="1"/>
  <c r="W2712" i="1"/>
  <c r="X2712" i="1" s="1"/>
  <c r="W2713" i="1"/>
  <c r="X2713" i="1" s="1"/>
  <c r="W2714" i="1"/>
  <c r="X2714" i="1" s="1"/>
  <c r="W2715" i="1"/>
  <c r="X2715" i="1" s="1"/>
  <c r="W2716" i="1"/>
  <c r="X2716" i="1" s="1"/>
  <c r="W2717" i="1"/>
  <c r="X2717" i="1" s="1"/>
  <c r="W2718" i="1"/>
  <c r="X2718" i="1" s="1"/>
  <c r="W2719" i="1"/>
  <c r="X2719" i="1" s="1"/>
  <c r="W2720" i="1"/>
  <c r="X2720" i="1" s="1"/>
  <c r="W2721" i="1"/>
  <c r="X2721" i="1" s="1"/>
  <c r="W2722" i="1"/>
  <c r="X2722" i="1" s="1"/>
  <c r="W2723" i="1"/>
  <c r="X2723" i="1" s="1"/>
  <c r="W2724" i="1"/>
  <c r="X2724" i="1" s="1"/>
  <c r="W2725" i="1"/>
  <c r="X2725" i="1" s="1"/>
  <c r="W2726" i="1"/>
  <c r="X2726" i="1" s="1"/>
  <c r="W2727" i="1"/>
  <c r="X2727" i="1" s="1"/>
  <c r="W2728" i="1"/>
  <c r="X2728" i="1" s="1"/>
  <c r="W2729" i="1"/>
  <c r="X2729" i="1" s="1"/>
  <c r="W2730" i="1"/>
  <c r="X2730" i="1" s="1"/>
  <c r="W2731" i="1"/>
  <c r="X2731" i="1" s="1"/>
  <c r="W2732" i="1"/>
  <c r="X2732" i="1" s="1"/>
  <c r="W2733" i="1"/>
  <c r="X2733" i="1" s="1"/>
  <c r="W2734" i="1"/>
  <c r="X2734" i="1" s="1"/>
  <c r="W2735" i="1"/>
  <c r="X2735" i="1" s="1"/>
  <c r="W2736" i="1"/>
  <c r="X2736" i="1" s="1"/>
  <c r="W2737" i="1"/>
  <c r="X2737" i="1" s="1"/>
  <c r="W2738" i="1"/>
  <c r="X2738" i="1" s="1"/>
  <c r="W2739" i="1"/>
  <c r="X2739" i="1" s="1"/>
  <c r="W2740" i="1"/>
  <c r="X2740" i="1" s="1"/>
  <c r="W2741" i="1"/>
  <c r="X2741" i="1" s="1"/>
  <c r="W2742" i="1"/>
  <c r="X2742" i="1" s="1"/>
  <c r="W2743" i="1"/>
  <c r="X2743" i="1" s="1"/>
  <c r="W2744" i="1"/>
  <c r="X2744" i="1" s="1"/>
  <c r="W2745" i="1"/>
  <c r="X2745" i="1" s="1"/>
  <c r="W2746" i="1"/>
  <c r="X2746" i="1" s="1"/>
  <c r="W2747" i="1"/>
  <c r="X2747" i="1" s="1"/>
  <c r="W2748" i="1"/>
  <c r="X2748" i="1" s="1"/>
  <c r="W2749" i="1"/>
  <c r="X2749" i="1" s="1"/>
  <c r="W2750" i="1"/>
  <c r="X2750" i="1" s="1"/>
  <c r="W2751" i="1"/>
  <c r="X2751" i="1" s="1"/>
  <c r="W2752" i="1"/>
  <c r="X2752" i="1" s="1"/>
  <c r="W2753" i="1"/>
  <c r="X2753" i="1" s="1"/>
  <c r="W2754" i="1"/>
  <c r="X2754" i="1" s="1"/>
  <c r="W2755" i="1"/>
  <c r="X2755" i="1" s="1"/>
  <c r="W2756" i="1"/>
  <c r="X2756" i="1" s="1"/>
  <c r="W2757" i="1"/>
  <c r="X2757" i="1" s="1"/>
  <c r="W2758" i="1"/>
  <c r="X2758" i="1" s="1"/>
  <c r="W2759" i="1"/>
  <c r="X2759" i="1" s="1"/>
  <c r="W2760" i="1"/>
  <c r="X2760" i="1" s="1"/>
  <c r="W2761" i="1"/>
  <c r="X2761" i="1" s="1"/>
  <c r="W2762" i="1"/>
  <c r="X2762" i="1" s="1"/>
  <c r="W2763" i="1"/>
  <c r="X2763" i="1" s="1"/>
  <c r="W2764" i="1"/>
  <c r="X2764" i="1" s="1"/>
  <c r="W2765" i="1"/>
  <c r="X2765" i="1" s="1"/>
  <c r="W2766" i="1"/>
  <c r="X2766" i="1" s="1"/>
  <c r="W2767" i="1"/>
  <c r="X2767" i="1" s="1"/>
  <c r="W2768" i="1"/>
  <c r="X2768" i="1" s="1"/>
  <c r="W2769" i="1"/>
  <c r="X2769" i="1" s="1"/>
  <c r="W2770" i="1"/>
  <c r="X2770" i="1" s="1"/>
  <c r="W2771" i="1"/>
  <c r="X2771" i="1" s="1"/>
  <c r="W2772" i="1"/>
  <c r="X2772" i="1" s="1"/>
  <c r="W2773" i="1"/>
  <c r="X2773" i="1" s="1"/>
  <c r="W2774" i="1"/>
  <c r="X2774" i="1" s="1"/>
  <c r="W2775" i="1"/>
  <c r="X2775" i="1" s="1"/>
  <c r="W2776" i="1"/>
  <c r="X2776" i="1" s="1"/>
  <c r="W2777" i="1"/>
  <c r="X2777" i="1" s="1"/>
  <c r="W2778" i="1"/>
  <c r="X2778" i="1" s="1"/>
  <c r="W2779" i="1"/>
  <c r="X2779" i="1" s="1"/>
  <c r="W2780" i="1"/>
  <c r="X2780" i="1" s="1"/>
  <c r="W2781" i="1"/>
  <c r="X2781" i="1" s="1"/>
  <c r="W2782" i="1"/>
  <c r="X2782" i="1" s="1"/>
  <c r="W2783" i="1"/>
  <c r="X2783" i="1" s="1"/>
  <c r="W2784" i="1"/>
  <c r="X2784" i="1" s="1"/>
  <c r="W2785" i="1"/>
  <c r="X2785" i="1" s="1"/>
  <c r="W2786" i="1"/>
  <c r="X2786" i="1" s="1"/>
  <c r="W2787" i="1"/>
  <c r="X2787" i="1" s="1"/>
  <c r="W2788" i="1"/>
  <c r="X2788" i="1" s="1"/>
  <c r="W2789" i="1"/>
  <c r="X2789" i="1" s="1"/>
  <c r="W2790" i="1"/>
  <c r="X2790" i="1" s="1"/>
  <c r="W2791" i="1"/>
  <c r="X2791" i="1" s="1"/>
  <c r="W2792" i="1"/>
  <c r="X2792" i="1" s="1"/>
  <c r="W2793" i="1"/>
  <c r="X2793" i="1" s="1"/>
  <c r="W2794" i="1"/>
  <c r="X2794" i="1" s="1"/>
  <c r="W2795" i="1"/>
  <c r="X2795" i="1" s="1"/>
  <c r="W2796" i="1"/>
  <c r="X2796" i="1" s="1"/>
  <c r="W2797" i="1"/>
  <c r="X2797" i="1" s="1"/>
  <c r="W2798" i="1"/>
  <c r="X2798" i="1" s="1"/>
  <c r="W2799" i="1"/>
  <c r="X2799" i="1" s="1"/>
  <c r="W2800" i="1"/>
  <c r="X2800" i="1" s="1"/>
  <c r="W2801" i="1"/>
  <c r="X2801" i="1" s="1"/>
  <c r="W2802" i="1"/>
  <c r="X2802" i="1" s="1"/>
  <c r="W2803" i="1"/>
  <c r="X2803" i="1" s="1"/>
  <c r="W2804" i="1"/>
  <c r="X2804" i="1" s="1"/>
  <c r="W2805" i="1"/>
  <c r="X2805" i="1" s="1"/>
  <c r="W2806" i="1"/>
  <c r="X2806" i="1" s="1"/>
  <c r="W2807" i="1"/>
  <c r="X2807" i="1" s="1"/>
  <c r="W2808" i="1"/>
  <c r="X2808" i="1" s="1"/>
  <c r="W2809" i="1"/>
  <c r="X2809" i="1" s="1"/>
  <c r="W2810" i="1"/>
  <c r="X2810" i="1" s="1"/>
  <c r="W2811" i="1"/>
  <c r="X2811" i="1" s="1"/>
  <c r="W2812" i="1"/>
  <c r="X2812" i="1" s="1"/>
  <c r="W2813" i="1"/>
  <c r="X2813" i="1" s="1"/>
  <c r="W2814" i="1"/>
  <c r="X2814" i="1" s="1"/>
  <c r="W2815" i="1"/>
  <c r="X2815" i="1" s="1"/>
  <c r="W2816" i="1"/>
  <c r="X2816" i="1" s="1"/>
  <c r="W2817" i="1"/>
  <c r="X2817" i="1" s="1"/>
  <c r="W2818" i="1"/>
  <c r="X2818" i="1" s="1"/>
  <c r="W2819" i="1"/>
  <c r="X2819" i="1" s="1"/>
  <c r="W2820" i="1"/>
  <c r="X2820" i="1" s="1"/>
  <c r="W2821" i="1"/>
  <c r="X2821" i="1" s="1"/>
  <c r="W2822" i="1"/>
  <c r="X2822" i="1" s="1"/>
  <c r="W2823" i="1"/>
  <c r="X2823" i="1" s="1"/>
  <c r="W2824" i="1"/>
  <c r="X2824" i="1" s="1"/>
  <c r="W2825" i="1"/>
  <c r="X2825" i="1" s="1"/>
  <c r="W2826" i="1"/>
  <c r="X2826" i="1" s="1"/>
  <c r="W2827" i="1"/>
  <c r="X2827" i="1" s="1"/>
  <c r="W2828" i="1"/>
  <c r="X2828" i="1" s="1"/>
  <c r="W2829" i="1"/>
  <c r="X2829" i="1" s="1"/>
  <c r="W2830" i="1"/>
  <c r="X2830" i="1" s="1"/>
  <c r="W2831" i="1"/>
  <c r="X2831" i="1" s="1"/>
  <c r="W2832" i="1"/>
  <c r="X2832" i="1" s="1"/>
  <c r="W2833" i="1"/>
  <c r="X2833" i="1" s="1"/>
  <c r="W2834" i="1"/>
  <c r="X2834" i="1" s="1"/>
  <c r="W2835" i="1"/>
  <c r="X2835" i="1" s="1"/>
  <c r="W2836" i="1"/>
  <c r="X2836" i="1" s="1"/>
  <c r="W2837" i="1"/>
  <c r="X2837" i="1" s="1"/>
  <c r="W2838" i="1"/>
  <c r="X2838" i="1" s="1"/>
  <c r="W2839" i="1"/>
  <c r="X2839" i="1" s="1"/>
  <c r="W2840" i="1"/>
  <c r="X2840" i="1" s="1"/>
  <c r="W2841" i="1"/>
  <c r="X2841" i="1" s="1"/>
  <c r="W2842" i="1"/>
  <c r="X2842" i="1" s="1"/>
  <c r="W2843" i="1"/>
  <c r="X2843" i="1" s="1"/>
  <c r="W2844" i="1"/>
  <c r="X2844" i="1" s="1"/>
  <c r="W2845" i="1"/>
  <c r="X2845" i="1" s="1"/>
  <c r="W2846" i="1"/>
  <c r="X2846" i="1" s="1"/>
  <c r="W2847" i="1"/>
  <c r="X2847" i="1" s="1"/>
  <c r="W2848" i="1"/>
  <c r="X2848" i="1" s="1"/>
  <c r="W2849" i="1"/>
  <c r="X2849" i="1" s="1"/>
  <c r="W2850" i="1"/>
  <c r="X2850" i="1" s="1"/>
  <c r="W2851" i="1"/>
  <c r="X2851" i="1" s="1"/>
  <c r="W2852" i="1"/>
  <c r="X2852" i="1" s="1"/>
  <c r="W2853" i="1"/>
  <c r="X2853" i="1" s="1"/>
  <c r="W2854" i="1"/>
  <c r="X2854" i="1" s="1"/>
  <c r="W2855" i="1"/>
  <c r="X2855" i="1" s="1"/>
  <c r="W2856" i="1"/>
  <c r="X2856" i="1" s="1"/>
  <c r="W2857" i="1"/>
  <c r="X2857" i="1" s="1"/>
  <c r="W2858" i="1"/>
  <c r="X2858" i="1" s="1"/>
  <c r="W2859" i="1"/>
  <c r="X2859" i="1" s="1"/>
  <c r="W2860" i="1"/>
  <c r="X2860" i="1" s="1"/>
  <c r="W2861" i="1"/>
  <c r="X2861" i="1" s="1"/>
  <c r="W2862" i="1"/>
  <c r="X2862" i="1" s="1"/>
  <c r="W2863" i="1"/>
  <c r="X2863" i="1" s="1"/>
  <c r="W2864" i="1"/>
  <c r="X2864" i="1" s="1"/>
  <c r="W2865" i="1"/>
  <c r="X2865" i="1" s="1"/>
  <c r="W2866" i="1"/>
  <c r="X2866" i="1" s="1"/>
  <c r="W2867" i="1"/>
  <c r="X2867" i="1" s="1"/>
  <c r="W2868" i="1"/>
  <c r="X2868" i="1" s="1"/>
  <c r="W2869" i="1"/>
  <c r="X2869" i="1" s="1"/>
  <c r="W2870" i="1"/>
  <c r="X2870" i="1" s="1"/>
  <c r="W2871" i="1"/>
  <c r="X2871" i="1" s="1"/>
  <c r="W2872" i="1"/>
  <c r="X2872" i="1" s="1"/>
  <c r="W2873" i="1"/>
  <c r="X2873" i="1" s="1"/>
  <c r="W2874" i="1"/>
  <c r="X2874" i="1" s="1"/>
  <c r="W2875" i="1"/>
  <c r="X2875" i="1" s="1"/>
  <c r="W2876" i="1"/>
  <c r="X2876" i="1" s="1"/>
  <c r="W2877" i="1"/>
  <c r="X2877" i="1" s="1"/>
  <c r="W2878" i="1"/>
  <c r="X2878" i="1" s="1"/>
  <c r="W2879" i="1"/>
  <c r="X2879" i="1" s="1"/>
  <c r="W2880" i="1"/>
  <c r="X2880" i="1" s="1"/>
  <c r="W2881" i="1"/>
  <c r="X2881" i="1" s="1"/>
  <c r="W2882" i="1"/>
  <c r="X2882" i="1" s="1"/>
  <c r="W2883" i="1"/>
  <c r="X2883" i="1" s="1"/>
  <c r="W2884" i="1"/>
  <c r="X2884" i="1" s="1"/>
  <c r="W2885" i="1"/>
  <c r="X2885" i="1" s="1"/>
  <c r="W2886" i="1"/>
  <c r="X2886" i="1" s="1"/>
  <c r="W2887" i="1"/>
  <c r="X2887" i="1" s="1"/>
  <c r="W2888" i="1"/>
  <c r="X2888" i="1" s="1"/>
  <c r="W2889" i="1"/>
  <c r="X2889" i="1" s="1"/>
  <c r="W2890" i="1"/>
  <c r="X2890" i="1" s="1"/>
  <c r="W2891" i="1"/>
  <c r="X2891" i="1" s="1"/>
  <c r="W2892" i="1"/>
  <c r="X2892" i="1" s="1"/>
  <c r="W2893" i="1"/>
  <c r="X2893" i="1" s="1"/>
  <c r="W2894" i="1"/>
  <c r="X2894" i="1" s="1"/>
  <c r="W2895" i="1"/>
  <c r="X2895" i="1" s="1"/>
  <c r="W2896" i="1"/>
  <c r="X2896" i="1" s="1"/>
  <c r="W2897" i="1"/>
  <c r="X2897" i="1" s="1"/>
  <c r="W2898" i="1"/>
  <c r="X2898" i="1" s="1"/>
  <c r="W2899" i="1"/>
  <c r="X2899" i="1" s="1"/>
  <c r="W2900" i="1"/>
  <c r="X2900" i="1" s="1"/>
  <c r="W2901" i="1"/>
  <c r="X2901" i="1" s="1"/>
  <c r="W2902" i="1"/>
  <c r="X2902" i="1" s="1"/>
  <c r="W2903" i="1"/>
  <c r="X2903" i="1" s="1"/>
  <c r="W2904" i="1"/>
  <c r="X2904" i="1" s="1"/>
  <c r="W2905" i="1"/>
  <c r="X2905" i="1" s="1"/>
  <c r="W2906" i="1"/>
  <c r="X2906" i="1" s="1"/>
  <c r="W2907" i="1"/>
  <c r="X2907" i="1" s="1"/>
  <c r="W2908" i="1"/>
  <c r="X2908" i="1" s="1"/>
  <c r="W2909" i="1"/>
  <c r="X2909" i="1" s="1"/>
  <c r="W2910" i="1"/>
  <c r="X2910" i="1" s="1"/>
  <c r="W2911" i="1"/>
  <c r="X2911" i="1" s="1"/>
  <c r="W2912" i="1"/>
  <c r="X2912" i="1" s="1"/>
  <c r="W2913" i="1"/>
  <c r="X2913" i="1" s="1"/>
  <c r="W2914" i="1"/>
  <c r="X2914" i="1" s="1"/>
  <c r="W2915" i="1"/>
  <c r="X2915" i="1" s="1"/>
  <c r="W2916" i="1"/>
  <c r="X2916" i="1" s="1"/>
  <c r="W2917" i="1"/>
  <c r="X2917" i="1" s="1"/>
  <c r="W2918" i="1"/>
  <c r="X2918" i="1" s="1"/>
  <c r="W2919" i="1"/>
  <c r="X2919" i="1" s="1"/>
  <c r="W2920" i="1"/>
  <c r="X2920" i="1" s="1"/>
  <c r="W2921" i="1"/>
  <c r="X2921" i="1" s="1"/>
  <c r="W2922" i="1"/>
  <c r="X2922" i="1" s="1"/>
  <c r="W2923" i="1"/>
  <c r="X2923" i="1" s="1"/>
  <c r="W2924" i="1"/>
  <c r="X2924" i="1" s="1"/>
  <c r="W2925" i="1"/>
  <c r="X2925" i="1" s="1"/>
  <c r="W2926" i="1"/>
  <c r="X2926" i="1" s="1"/>
  <c r="W2927" i="1"/>
  <c r="X2927" i="1" s="1"/>
  <c r="W2928" i="1"/>
  <c r="X2928" i="1" s="1"/>
  <c r="W2929" i="1"/>
  <c r="X2929" i="1" s="1"/>
  <c r="W2930" i="1"/>
  <c r="X2930" i="1" s="1"/>
  <c r="W2931" i="1"/>
  <c r="X2931" i="1" s="1"/>
  <c r="W2932" i="1"/>
  <c r="X2932" i="1" s="1"/>
  <c r="W2933" i="1"/>
  <c r="X2933" i="1" s="1"/>
  <c r="W2934" i="1"/>
  <c r="X2934" i="1" s="1"/>
  <c r="W2935" i="1"/>
  <c r="X2935" i="1" s="1"/>
  <c r="W2936" i="1"/>
  <c r="X2936" i="1" s="1"/>
  <c r="W2937" i="1"/>
  <c r="X2937" i="1" s="1"/>
  <c r="W2938" i="1"/>
  <c r="X2938" i="1" s="1"/>
  <c r="W2939" i="1"/>
  <c r="X2939" i="1" s="1"/>
  <c r="W2940" i="1"/>
  <c r="X2940" i="1" s="1"/>
  <c r="W2941" i="1"/>
  <c r="X2941" i="1" s="1"/>
  <c r="W2942" i="1"/>
  <c r="X2942" i="1" s="1"/>
  <c r="W2943" i="1"/>
  <c r="X2943" i="1" s="1"/>
  <c r="W2944" i="1"/>
  <c r="X2944" i="1" s="1"/>
  <c r="W2945" i="1"/>
  <c r="X2945" i="1" s="1"/>
  <c r="W2946" i="1"/>
  <c r="X2946" i="1" s="1"/>
  <c r="W2947" i="1"/>
  <c r="X2947" i="1" s="1"/>
  <c r="W2948" i="1"/>
  <c r="X2948" i="1" s="1"/>
  <c r="W2949" i="1"/>
  <c r="X2949" i="1" s="1"/>
  <c r="W2950" i="1"/>
  <c r="X2950" i="1" s="1"/>
  <c r="W2951" i="1"/>
  <c r="X2951" i="1" s="1"/>
  <c r="W2952" i="1"/>
  <c r="X2952" i="1" s="1"/>
  <c r="W2953" i="1"/>
  <c r="X2953" i="1" s="1"/>
  <c r="W2954" i="1"/>
  <c r="X2954" i="1" s="1"/>
  <c r="W2955" i="1"/>
  <c r="X2955" i="1" s="1"/>
  <c r="W2956" i="1"/>
  <c r="X2956" i="1" s="1"/>
  <c r="W2957" i="1"/>
  <c r="X2957" i="1" s="1"/>
  <c r="W2958" i="1"/>
  <c r="X2958" i="1" s="1"/>
  <c r="W2959" i="1"/>
  <c r="X2959" i="1" s="1"/>
  <c r="W2960" i="1"/>
  <c r="X2960" i="1" s="1"/>
  <c r="W2961" i="1"/>
  <c r="X2961" i="1" s="1"/>
  <c r="W2962" i="1"/>
  <c r="X2962" i="1" s="1"/>
  <c r="W2963" i="1"/>
  <c r="X2963" i="1" s="1"/>
  <c r="W2964" i="1"/>
  <c r="X2964" i="1" s="1"/>
  <c r="W2965" i="1"/>
  <c r="X2965" i="1" s="1"/>
  <c r="W2966" i="1"/>
  <c r="X2966" i="1" s="1"/>
  <c r="W2967" i="1"/>
  <c r="X2967" i="1" s="1"/>
  <c r="W2968" i="1"/>
  <c r="X2968" i="1" s="1"/>
  <c r="W2969" i="1"/>
  <c r="X2969" i="1" s="1"/>
  <c r="W2970" i="1"/>
  <c r="X2970" i="1" s="1"/>
  <c r="W2971" i="1"/>
  <c r="X2971" i="1" s="1"/>
  <c r="W2972" i="1"/>
  <c r="X2972" i="1" s="1"/>
  <c r="W2973" i="1"/>
  <c r="X2973" i="1" s="1"/>
  <c r="W2974" i="1"/>
  <c r="X2974" i="1" s="1"/>
  <c r="W2975" i="1"/>
  <c r="X2975" i="1" s="1"/>
  <c r="W2976" i="1"/>
  <c r="X2976" i="1" s="1"/>
  <c r="W2977" i="1"/>
  <c r="X2977" i="1" s="1"/>
  <c r="W2978" i="1"/>
  <c r="X2978" i="1" s="1"/>
  <c r="W2979" i="1"/>
  <c r="X2979" i="1" s="1"/>
  <c r="W2980" i="1"/>
  <c r="X2980" i="1" s="1"/>
  <c r="W2981" i="1"/>
  <c r="X2981" i="1" s="1"/>
  <c r="W2982" i="1"/>
  <c r="X2982" i="1" s="1"/>
  <c r="W2983" i="1"/>
  <c r="X2983" i="1" s="1"/>
  <c r="W2984" i="1"/>
  <c r="X2984" i="1" s="1"/>
  <c r="W2985" i="1"/>
  <c r="X2985" i="1" s="1"/>
  <c r="W2986" i="1"/>
  <c r="X2986" i="1" s="1"/>
  <c r="W2987" i="1"/>
  <c r="X2987" i="1" s="1"/>
  <c r="W2988" i="1"/>
  <c r="X2988" i="1" s="1"/>
  <c r="W2989" i="1"/>
  <c r="X2989" i="1" s="1"/>
  <c r="W2990" i="1"/>
  <c r="X2990" i="1" s="1"/>
  <c r="W2991" i="1"/>
  <c r="X2991" i="1" s="1"/>
  <c r="W2992" i="1"/>
  <c r="X2992" i="1" s="1"/>
  <c r="W2993" i="1"/>
  <c r="X2993" i="1" s="1"/>
  <c r="W2994" i="1"/>
  <c r="X2994" i="1" s="1"/>
  <c r="W2995" i="1"/>
  <c r="X2995" i="1" s="1"/>
  <c r="W2996" i="1"/>
  <c r="X2996" i="1" s="1"/>
  <c r="W2997" i="1"/>
  <c r="X2997" i="1" s="1"/>
  <c r="W2998" i="1"/>
  <c r="X2998" i="1" s="1"/>
  <c r="W2999" i="1"/>
  <c r="X2999" i="1" s="1"/>
  <c r="W3000" i="1"/>
  <c r="X3000" i="1" s="1"/>
  <c r="W3001" i="1"/>
  <c r="X3001" i="1" s="1"/>
  <c r="W3002" i="1"/>
  <c r="X3002" i="1" s="1"/>
  <c r="W3003" i="1"/>
  <c r="X3003" i="1" s="1"/>
  <c r="W3004" i="1"/>
  <c r="X3004" i="1" s="1"/>
  <c r="W3005" i="1"/>
  <c r="X3005" i="1" s="1"/>
  <c r="W3006" i="1"/>
  <c r="X3006" i="1" s="1"/>
  <c r="W3007" i="1"/>
  <c r="X3007" i="1" s="1"/>
  <c r="W3008" i="1"/>
  <c r="X3008" i="1" s="1"/>
  <c r="W3009" i="1"/>
  <c r="X3009" i="1" s="1"/>
  <c r="W3010" i="1"/>
  <c r="X3010" i="1" s="1"/>
  <c r="W3011" i="1"/>
  <c r="X3011" i="1" s="1"/>
  <c r="W3012" i="1"/>
  <c r="X3012" i="1" s="1"/>
  <c r="W3013" i="1"/>
  <c r="X3013" i="1" s="1"/>
  <c r="W3014" i="1"/>
  <c r="X3014" i="1" s="1"/>
  <c r="W3015" i="1"/>
  <c r="X3015" i="1" s="1"/>
  <c r="W3016" i="1"/>
  <c r="X3016" i="1" s="1"/>
  <c r="W3017" i="1"/>
  <c r="X3017" i="1" s="1"/>
  <c r="W3018" i="1"/>
  <c r="X3018" i="1" s="1"/>
  <c r="W3019" i="1"/>
  <c r="X3019" i="1" s="1"/>
  <c r="W3020" i="1"/>
  <c r="X3020" i="1" s="1"/>
  <c r="W3021" i="1"/>
  <c r="X3021" i="1" s="1"/>
  <c r="W3022" i="1"/>
  <c r="X3022" i="1" s="1"/>
  <c r="W3023" i="1"/>
  <c r="X3023" i="1" s="1"/>
  <c r="W3024" i="1"/>
  <c r="X3024" i="1" s="1"/>
  <c r="W3025" i="1"/>
  <c r="X3025" i="1" s="1"/>
  <c r="W3026" i="1"/>
  <c r="X3026" i="1" s="1"/>
  <c r="W3027" i="1"/>
  <c r="X3027" i="1" s="1"/>
  <c r="W3028" i="1"/>
  <c r="X3028" i="1" s="1"/>
  <c r="W3029" i="1"/>
  <c r="X3029" i="1" s="1"/>
  <c r="W3030" i="1"/>
  <c r="X3030" i="1" s="1"/>
  <c r="W3031" i="1"/>
  <c r="X3031" i="1" s="1"/>
  <c r="W3032" i="1"/>
  <c r="X3032" i="1" s="1"/>
  <c r="W3033" i="1"/>
  <c r="X3033" i="1" s="1"/>
  <c r="W3034" i="1"/>
  <c r="X3034" i="1" s="1"/>
  <c r="W3035" i="1"/>
  <c r="X3035" i="1" s="1"/>
  <c r="W3036" i="1"/>
  <c r="X3036" i="1" s="1"/>
  <c r="W3037" i="1"/>
  <c r="X3037" i="1" s="1"/>
  <c r="W3038" i="1"/>
  <c r="X3038" i="1" s="1"/>
  <c r="W3039" i="1"/>
  <c r="X3039" i="1" s="1"/>
  <c r="W3040" i="1"/>
  <c r="X3040" i="1" s="1"/>
  <c r="W3041" i="1"/>
  <c r="X3041" i="1" s="1"/>
  <c r="W3042" i="1"/>
  <c r="X3042" i="1" s="1"/>
  <c r="W3043" i="1"/>
  <c r="X3043" i="1" s="1"/>
  <c r="W3044" i="1"/>
  <c r="X3044" i="1" s="1"/>
  <c r="W3045" i="1"/>
  <c r="X3045" i="1" s="1"/>
  <c r="W3046" i="1"/>
  <c r="X3046" i="1" s="1"/>
  <c r="W3047" i="1"/>
  <c r="X3047" i="1" s="1"/>
  <c r="W3048" i="1"/>
  <c r="X3048" i="1" s="1"/>
  <c r="W3049" i="1"/>
  <c r="X3049" i="1" s="1"/>
  <c r="W3050" i="1"/>
  <c r="X3050" i="1" s="1"/>
  <c r="W3051" i="1"/>
  <c r="X3051" i="1" s="1"/>
  <c r="W3052" i="1"/>
  <c r="X3052" i="1" s="1"/>
  <c r="W3053" i="1"/>
  <c r="X3053" i="1" s="1"/>
  <c r="W3054" i="1"/>
  <c r="X3054" i="1" s="1"/>
  <c r="W3055" i="1"/>
  <c r="X3055" i="1" s="1"/>
  <c r="W3056" i="1"/>
  <c r="X3056" i="1" s="1"/>
  <c r="W3057" i="1"/>
  <c r="X3057" i="1" s="1"/>
  <c r="W3058" i="1"/>
  <c r="X3058" i="1" s="1"/>
  <c r="W3059" i="1"/>
  <c r="X3059" i="1" s="1"/>
  <c r="W3060" i="1"/>
  <c r="X3060" i="1" s="1"/>
  <c r="W3061" i="1"/>
  <c r="X3061" i="1" s="1"/>
  <c r="W3062" i="1"/>
  <c r="X3062" i="1" s="1"/>
  <c r="W3063" i="1"/>
  <c r="X3063" i="1" s="1"/>
  <c r="W3064" i="1"/>
  <c r="X3064" i="1" s="1"/>
  <c r="W3065" i="1"/>
  <c r="X3065" i="1" s="1"/>
  <c r="W3066" i="1"/>
  <c r="X3066" i="1" s="1"/>
  <c r="W3067" i="1"/>
  <c r="X3067" i="1" s="1"/>
  <c r="W3068" i="1"/>
  <c r="X3068" i="1" s="1"/>
  <c r="W3069" i="1"/>
  <c r="X3069" i="1" s="1"/>
  <c r="W3070" i="1"/>
  <c r="X3070" i="1" s="1"/>
  <c r="W3071" i="1"/>
  <c r="X3071" i="1" s="1"/>
  <c r="W3072" i="1"/>
  <c r="X3072" i="1" s="1"/>
  <c r="W3073" i="1"/>
  <c r="X3073" i="1" s="1"/>
  <c r="W3074" i="1"/>
  <c r="X3074" i="1" s="1"/>
  <c r="W3075" i="1"/>
  <c r="X3075" i="1" s="1"/>
  <c r="W3076" i="1"/>
  <c r="X3076" i="1" s="1"/>
  <c r="W3077" i="1"/>
  <c r="X3077" i="1" s="1"/>
  <c r="W3078" i="1"/>
  <c r="X3078" i="1" s="1"/>
  <c r="W3079" i="1"/>
  <c r="X3079" i="1" s="1"/>
  <c r="W3080" i="1"/>
  <c r="X3080" i="1" s="1"/>
  <c r="W3081" i="1"/>
  <c r="X3081" i="1" s="1"/>
  <c r="W3082" i="1"/>
  <c r="X3082" i="1" s="1"/>
  <c r="W3083" i="1"/>
  <c r="X3083" i="1" s="1"/>
  <c r="W3084" i="1"/>
  <c r="X3084" i="1" s="1"/>
  <c r="W3085" i="1"/>
  <c r="X3085" i="1" s="1"/>
  <c r="W3086" i="1"/>
  <c r="X3086" i="1" s="1"/>
  <c r="W3087" i="1"/>
  <c r="X3087" i="1" s="1"/>
  <c r="W3088" i="1"/>
  <c r="X3088" i="1" s="1"/>
  <c r="W3089" i="1"/>
  <c r="X3089" i="1" s="1"/>
  <c r="W3090" i="1"/>
  <c r="X3090" i="1" s="1"/>
  <c r="W3091" i="1"/>
  <c r="X3091" i="1" s="1"/>
  <c r="W3092" i="1"/>
  <c r="X3092" i="1" s="1"/>
  <c r="W3093" i="1"/>
  <c r="X3093" i="1" s="1"/>
  <c r="W3094" i="1"/>
  <c r="X3094" i="1" s="1"/>
  <c r="W3095" i="1"/>
  <c r="X3095" i="1" s="1"/>
  <c r="W3096" i="1"/>
  <c r="X3096" i="1" s="1"/>
  <c r="W3097" i="1"/>
  <c r="X3097" i="1" s="1"/>
  <c r="W3098" i="1"/>
  <c r="X3098" i="1" s="1"/>
  <c r="W3099" i="1"/>
  <c r="X3099" i="1" s="1"/>
  <c r="W3100" i="1"/>
  <c r="X3100" i="1" s="1"/>
  <c r="W3101" i="1"/>
  <c r="X3101" i="1" s="1"/>
  <c r="W3102" i="1"/>
  <c r="X3102" i="1" s="1"/>
  <c r="W3103" i="1"/>
  <c r="X3103" i="1" s="1"/>
  <c r="W3104" i="1"/>
  <c r="X3104" i="1" s="1"/>
  <c r="W3105" i="1"/>
  <c r="X3105" i="1" s="1"/>
  <c r="W3106" i="1"/>
  <c r="X3106" i="1" s="1"/>
  <c r="W3107" i="1"/>
  <c r="X3107" i="1" s="1"/>
  <c r="W3108" i="1"/>
  <c r="X3108" i="1" s="1"/>
  <c r="W3109" i="1"/>
  <c r="X3109" i="1" s="1"/>
  <c r="W3110" i="1"/>
  <c r="X3110" i="1" s="1"/>
  <c r="W3111" i="1"/>
  <c r="X3111" i="1" s="1"/>
  <c r="W3112" i="1"/>
  <c r="X3112" i="1" s="1"/>
  <c r="W3113" i="1"/>
  <c r="X3113" i="1" s="1"/>
  <c r="W3114" i="1"/>
  <c r="X3114" i="1" s="1"/>
  <c r="W3115" i="1"/>
  <c r="X3115" i="1" s="1"/>
  <c r="W3116" i="1"/>
  <c r="X3116" i="1" s="1"/>
  <c r="W3117" i="1"/>
  <c r="X3117" i="1" s="1"/>
  <c r="W3118" i="1"/>
  <c r="X3118" i="1" s="1"/>
  <c r="W3119" i="1"/>
  <c r="X3119" i="1" s="1"/>
  <c r="W3120" i="1"/>
  <c r="X3120" i="1" s="1"/>
  <c r="W3121" i="1"/>
  <c r="X3121" i="1" s="1"/>
  <c r="W3122" i="1"/>
  <c r="X3122" i="1" s="1"/>
  <c r="W3123" i="1"/>
  <c r="X3123" i="1" s="1"/>
  <c r="W3124" i="1"/>
  <c r="X3124" i="1" s="1"/>
  <c r="W3125" i="1"/>
  <c r="X3125" i="1" s="1"/>
  <c r="W3126" i="1"/>
  <c r="X3126" i="1" s="1"/>
  <c r="W3127" i="1"/>
  <c r="X3127" i="1" s="1"/>
  <c r="W3128" i="1"/>
  <c r="X3128" i="1" s="1"/>
  <c r="W3129" i="1"/>
  <c r="X3129" i="1" s="1"/>
  <c r="W3130" i="1"/>
  <c r="X3130" i="1" s="1"/>
  <c r="W3131" i="1"/>
  <c r="X3131" i="1" s="1"/>
  <c r="W3132" i="1"/>
  <c r="X3132" i="1" s="1"/>
  <c r="W3133" i="1"/>
  <c r="X3133" i="1" s="1"/>
  <c r="W3134" i="1"/>
  <c r="X3134" i="1" s="1"/>
  <c r="W3135" i="1"/>
  <c r="X3135" i="1" s="1"/>
  <c r="W3136" i="1"/>
  <c r="X3136" i="1" s="1"/>
  <c r="W3137" i="1"/>
  <c r="X3137" i="1" s="1"/>
  <c r="W3138" i="1"/>
  <c r="X3138" i="1" s="1"/>
  <c r="W3139" i="1"/>
  <c r="X3139" i="1" s="1"/>
  <c r="W3140" i="1"/>
  <c r="X3140" i="1" s="1"/>
  <c r="W3141" i="1"/>
  <c r="X3141" i="1" s="1"/>
  <c r="W3142" i="1"/>
  <c r="X3142" i="1" s="1"/>
  <c r="W3143" i="1"/>
  <c r="X3143" i="1" s="1"/>
  <c r="W3144" i="1"/>
  <c r="X3144" i="1" s="1"/>
  <c r="W3145" i="1"/>
  <c r="X3145" i="1" s="1"/>
  <c r="W3146" i="1"/>
  <c r="X3146" i="1" s="1"/>
  <c r="W3147" i="1"/>
  <c r="X3147" i="1" s="1"/>
  <c r="W3148" i="1"/>
  <c r="X3148" i="1" s="1"/>
  <c r="W3149" i="1"/>
  <c r="X3149" i="1" s="1"/>
  <c r="W3150" i="1"/>
  <c r="X3150" i="1" s="1"/>
  <c r="W3151" i="1"/>
  <c r="X3151" i="1" s="1"/>
  <c r="W3152" i="1"/>
  <c r="X3152" i="1" s="1"/>
  <c r="W3153" i="1"/>
  <c r="X3153" i="1" s="1"/>
  <c r="W3154" i="1"/>
  <c r="X3154" i="1" s="1"/>
  <c r="W3155" i="1"/>
  <c r="X3155" i="1" s="1"/>
  <c r="W3156" i="1"/>
  <c r="X3156" i="1" s="1"/>
  <c r="W3157" i="1"/>
  <c r="X3157" i="1" s="1"/>
  <c r="W3158" i="1"/>
  <c r="X3158" i="1" s="1"/>
  <c r="W3159" i="1"/>
  <c r="X3159" i="1" s="1"/>
  <c r="W3160" i="1"/>
  <c r="X3160" i="1" s="1"/>
  <c r="W3161" i="1"/>
  <c r="X3161" i="1" s="1"/>
  <c r="W3162" i="1"/>
  <c r="X3162" i="1" s="1"/>
  <c r="W3163" i="1"/>
  <c r="X3163" i="1" s="1"/>
  <c r="W3164" i="1"/>
  <c r="X3164" i="1" s="1"/>
  <c r="W3165" i="1"/>
  <c r="X3165" i="1" s="1"/>
  <c r="W3166" i="1"/>
  <c r="X3166" i="1" s="1"/>
  <c r="W3167" i="1"/>
  <c r="X3167" i="1" s="1"/>
  <c r="W3168" i="1"/>
  <c r="X3168" i="1" s="1"/>
  <c r="W3169" i="1"/>
  <c r="X3169" i="1" s="1"/>
  <c r="W3170" i="1"/>
  <c r="X3170" i="1" s="1"/>
  <c r="W3171" i="1"/>
  <c r="X3171" i="1" s="1"/>
  <c r="W3172" i="1"/>
  <c r="X3172" i="1" s="1"/>
  <c r="W3173" i="1"/>
  <c r="X3173" i="1" s="1"/>
  <c r="W3174" i="1"/>
  <c r="X3174" i="1" s="1"/>
  <c r="W3175" i="1"/>
  <c r="X3175" i="1" s="1"/>
  <c r="W3176" i="1"/>
  <c r="X3176" i="1" s="1"/>
  <c r="W3177" i="1"/>
  <c r="X3177" i="1" s="1"/>
  <c r="W3178" i="1"/>
  <c r="X3178" i="1" s="1"/>
  <c r="W3179" i="1"/>
  <c r="X3179" i="1" s="1"/>
  <c r="W3180" i="1"/>
  <c r="X3180" i="1" s="1"/>
  <c r="W3181" i="1"/>
  <c r="X3181" i="1" s="1"/>
  <c r="W3182" i="1"/>
  <c r="X3182" i="1" s="1"/>
  <c r="W3183" i="1"/>
  <c r="X3183" i="1" s="1"/>
  <c r="W3184" i="1"/>
  <c r="X3184" i="1" s="1"/>
  <c r="W3185" i="1"/>
  <c r="X3185" i="1" s="1"/>
  <c r="W3186" i="1"/>
  <c r="X3186" i="1" s="1"/>
  <c r="W3187" i="1"/>
  <c r="X3187" i="1" s="1"/>
  <c r="W3188" i="1"/>
  <c r="X3188" i="1" s="1"/>
  <c r="W3189" i="1"/>
  <c r="X3189" i="1" s="1"/>
  <c r="W3190" i="1"/>
  <c r="X3190" i="1" s="1"/>
  <c r="W3191" i="1"/>
  <c r="X3191" i="1" s="1"/>
  <c r="W3192" i="1"/>
  <c r="X3192" i="1" s="1"/>
  <c r="W3193" i="1"/>
  <c r="X3193" i="1" s="1"/>
  <c r="W3194" i="1"/>
  <c r="X3194" i="1" s="1"/>
  <c r="W3195" i="1"/>
  <c r="X3195" i="1" s="1"/>
  <c r="W3196" i="1"/>
  <c r="X3196" i="1" s="1"/>
  <c r="W3197" i="1"/>
  <c r="X3197" i="1" s="1"/>
  <c r="W3198" i="1"/>
  <c r="X3198" i="1" s="1"/>
  <c r="W3199" i="1"/>
  <c r="X3199" i="1" s="1"/>
  <c r="W3200" i="1"/>
  <c r="X3200" i="1" s="1"/>
  <c r="W3201" i="1"/>
  <c r="X3201" i="1" s="1"/>
  <c r="W3202" i="1"/>
  <c r="X3202" i="1" s="1"/>
  <c r="W3203" i="1"/>
  <c r="X3203" i="1" s="1"/>
  <c r="W3204" i="1"/>
  <c r="X3204" i="1" s="1"/>
  <c r="W3205" i="1"/>
  <c r="X3205" i="1" s="1"/>
  <c r="W3206" i="1"/>
  <c r="X3206" i="1" s="1"/>
  <c r="W3207" i="1"/>
  <c r="X3207" i="1" s="1"/>
  <c r="W3208" i="1"/>
  <c r="X3208" i="1" s="1"/>
  <c r="W3209" i="1"/>
  <c r="X3209" i="1" s="1"/>
  <c r="W3210" i="1"/>
  <c r="X3210" i="1" s="1"/>
  <c r="W3211" i="1"/>
  <c r="X3211" i="1" s="1"/>
  <c r="W3212" i="1"/>
  <c r="X3212" i="1" s="1"/>
  <c r="W3213" i="1"/>
  <c r="X3213" i="1" s="1"/>
  <c r="W3214" i="1"/>
  <c r="X3214" i="1" s="1"/>
  <c r="W3215" i="1"/>
  <c r="X3215" i="1" s="1"/>
  <c r="W3216" i="1"/>
  <c r="X3216" i="1" s="1"/>
  <c r="W3217" i="1"/>
  <c r="X3217" i="1" s="1"/>
  <c r="W3218" i="1"/>
  <c r="X3218" i="1" s="1"/>
  <c r="W3219" i="1"/>
  <c r="X3219" i="1" s="1"/>
  <c r="W3220" i="1"/>
  <c r="X3220" i="1" s="1"/>
  <c r="W3221" i="1"/>
  <c r="X3221" i="1" s="1"/>
  <c r="W3222" i="1"/>
  <c r="X3222" i="1" s="1"/>
  <c r="W3223" i="1"/>
  <c r="X3223" i="1" s="1"/>
  <c r="W3224" i="1"/>
  <c r="X3224" i="1" s="1"/>
  <c r="W3225" i="1"/>
  <c r="X3225" i="1" s="1"/>
  <c r="W3226" i="1"/>
  <c r="X3226" i="1" s="1"/>
  <c r="W3227" i="1"/>
  <c r="X3227" i="1" s="1"/>
  <c r="W3228" i="1"/>
  <c r="X3228" i="1" s="1"/>
  <c r="W3229" i="1"/>
  <c r="X3229" i="1" s="1"/>
  <c r="W3230" i="1"/>
  <c r="X3230" i="1" s="1"/>
  <c r="W3231" i="1"/>
  <c r="X3231" i="1" s="1"/>
  <c r="W3232" i="1"/>
  <c r="X3232" i="1" s="1"/>
  <c r="W3233" i="1"/>
  <c r="X3233" i="1" s="1"/>
  <c r="W3234" i="1"/>
  <c r="X3234" i="1" s="1"/>
  <c r="W3235" i="1"/>
  <c r="X3235" i="1" s="1"/>
  <c r="W3236" i="1"/>
  <c r="X3236" i="1" s="1"/>
  <c r="W3237" i="1"/>
  <c r="X3237" i="1" s="1"/>
  <c r="W3238" i="1"/>
  <c r="X3238" i="1" s="1"/>
  <c r="W3239" i="1"/>
  <c r="X3239" i="1" s="1"/>
  <c r="W3240" i="1"/>
  <c r="X3240" i="1" s="1"/>
  <c r="W3241" i="1"/>
  <c r="X3241" i="1" s="1"/>
  <c r="W3242" i="1"/>
  <c r="X3242" i="1" s="1"/>
  <c r="W3243" i="1"/>
  <c r="X3243" i="1" s="1"/>
  <c r="W3244" i="1"/>
  <c r="X3244" i="1" s="1"/>
  <c r="W3245" i="1"/>
  <c r="X3245" i="1" s="1"/>
  <c r="W3246" i="1"/>
  <c r="X3246" i="1" s="1"/>
  <c r="W3247" i="1"/>
  <c r="X3247" i="1" s="1"/>
  <c r="W3248" i="1"/>
  <c r="X3248" i="1" s="1"/>
  <c r="W3249" i="1"/>
  <c r="X3249" i="1" s="1"/>
  <c r="W3250" i="1"/>
  <c r="X3250" i="1" s="1"/>
  <c r="W3251" i="1"/>
  <c r="X3251" i="1" s="1"/>
  <c r="W3252" i="1"/>
  <c r="X3252" i="1" s="1"/>
  <c r="W3253" i="1"/>
  <c r="X3253" i="1" s="1"/>
  <c r="W3254" i="1"/>
  <c r="X3254" i="1" s="1"/>
  <c r="W3255" i="1"/>
  <c r="X3255" i="1" s="1"/>
  <c r="W3256" i="1"/>
  <c r="X3256" i="1" s="1"/>
  <c r="W3257" i="1"/>
  <c r="X3257" i="1" s="1"/>
  <c r="W3258" i="1"/>
  <c r="X3258" i="1" s="1"/>
  <c r="W3259" i="1"/>
  <c r="X3259" i="1" s="1"/>
  <c r="W3260" i="1"/>
  <c r="X3260" i="1" s="1"/>
  <c r="W3261" i="1"/>
  <c r="X3261" i="1" s="1"/>
  <c r="W3262" i="1"/>
  <c r="X3262" i="1" s="1"/>
  <c r="W3263" i="1"/>
  <c r="X3263" i="1" s="1"/>
  <c r="W3264" i="1"/>
  <c r="X3264" i="1" s="1"/>
  <c r="W3265" i="1"/>
  <c r="X3265" i="1" s="1"/>
  <c r="W3266" i="1"/>
  <c r="X3266" i="1" s="1"/>
  <c r="W3267" i="1"/>
  <c r="X3267" i="1" s="1"/>
  <c r="W3268" i="1"/>
  <c r="X3268" i="1" s="1"/>
  <c r="W3269" i="1"/>
  <c r="X3269" i="1" s="1"/>
  <c r="W3270" i="1"/>
  <c r="X3270" i="1" s="1"/>
  <c r="W3271" i="1"/>
  <c r="X3271" i="1" s="1"/>
  <c r="W3272" i="1"/>
  <c r="X3272" i="1" s="1"/>
  <c r="W3273" i="1"/>
  <c r="X3273" i="1" s="1"/>
  <c r="W3274" i="1"/>
  <c r="X3274" i="1" s="1"/>
  <c r="W3275" i="1"/>
  <c r="X3275" i="1" s="1"/>
  <c r="W3276" i="1"/>
  <c r="X3276" i="1" s="1"/>
  <c r="W3277" i="1"/>
  <c r="X3277" i="1" s="1"/>
  <c r="W3278" i="1"/>
  <c r="X3278" i="1" s="1"/>
  <c r="W3279" i="1"/>
  <c r="X3279" i="1" s="1"/>
  <c r="W3280" i="1"/>
  <c r="X3280" i="1" s="1"/>
  <c r="W3281" i="1"/>
  <c r="X3281" i="1" s="1"/>
  <c r="W3282" i="1"/>
  <c r="X3282" i="1" s="1"/>
  <c r="W3283" i="1"/>
  <c r="X3283" i="1" s="1"/>
  <c r="W3284" i="1"/>
  <c r="X3284" i="1" s="1"/>
  <c r="W3285" i="1"/>
  <c r="X3285" i="1" s="1"/>
  <c r="W3286" i="1"/>
  <c r="X3286" i="1" s="1"/>
  <c r="W3287" i="1"/>
  <c r="X3287" i="1" s="1"/>
  <c r="W3288" i="1"/>
  <c r="X3288" i="1" s="1"/>
  <c r="W3289" i="1"/>
  <c r="X3289" i="1" s="1"/>
  <c r="W3290" i="1"/>
  <c r="X3290" i="1" s="1"/>
  <c r="W3291" i="1"/>
  <c r="X3291" i="1" s="1"/>
  <c r="W3292" i="1"/>
  <c r="X3292" i="1" s="1"/>
  <c r="W3293" i="1"/>
  <c r="X3293" i="1" s="1"/>
  <c r="W3294" i="1"/>
  <c r="X3294" i="1" s="1"/>
  <c r="W3295" i="1"/>
  <c r="X3295" i="1" s="1"/>
  <c r="W3296" i="1"/>
  <c r="X3296" i="1" s="1"/>
  <c r="W3297" i="1"/>
  <c r="X3297" i="1" s="1"/>
  <c r="W3298" i="1"/>
  <c r="X3298" i="1" s="1"/>
  <c r="W3299" i="1"/>
  <c r="X3299" i="1" s="1"/>
  <c r="W3300" i="1"/>
  <c r="X3300" i="1" s="1"/>
  <c r="W3301" i="1"/>
  <c r="X3301" i="1" s="1"/>
  <c r="W3302" i="1"/>
  <c r="X3302" i="1" s="1"/>
  <c r="W3303" i="1"/>
  <c r="X3303" i="1" s="1"/>
  <c r="W3304" i="1"/>
  <c r="X3304" i="1" s="1"/>
  <c r="W3305" i="1"/>
  <c r="X3305" i="1" s="1"/>
  <c r="W3306" i="1"/>
  <c r="X3306" i="1" s="1"/>
  <c r="W3307" i="1"/>
  <c r="X3307" i="1" s="1"/>
  <c r="W3308" i="1"/>
  <c r="X3308" i="1" s="1"/>
  <c r="W3309" i="1"/>
  <c r="X3309" i="1" s="1"/>
  <c r="W3310" i="1"/>
  <c r="X3310" i="1" s="1"/>
  <c r="W3311" i="1"/>
  <c r="X3311" i="1" s="1"/>
  <c r="W3312" i="1"/>
  <c r="X3312" i="1" s="1"/>
  <c r="W3313" i="1"/>
  <c r="X3313" i="1" s="1"/>
  <c r="W3314" i="1"/>
  <c r="X3314" i="1" s="1"/>
  <c r="W3315" i="1"/>
  <c r="X3315" i="1" s="1"/>
  <c r="W3316" i="1"/>
  <c r="X3316" i="1" s="1"/>
  <c r="W3317" i="1"/>
  <c r="X3317" i="1" s="1"/>
  <c r="W3318" i="1"/>
  <c r="X3318" i="1" s="1"/>
  <c r="W3319" i="1"/>
  <c r="X3319" i="1" s="1"/>
  <c r="W3320" i="1"/>
  <c r="X3320" i="1" s="1"/>
  <c r="W3321" i="1"/>
  <c r="X3321" i="1" s="1"/>
  <c r="W3322" i="1"/>
  <c r="X3322" i="1" s="1"/>
  <c r="W3323" i="1"/>
  <c r="X3323" i="1" s="1"/>
  <c r="W3324" i="1"/>
  <c r="X3324" i="1" s="1"/>
  <c r="W3325" i="1"/>
  <c r="X3325" i="1" s="1"/>
  <c r="W3326" i="1"/>
  <c r="X3326" i="1" s="1"/>
  <c r="W3327" i="1"/>
  <c r="X3327" i="1" s="1"/>
  <c r="W3328" i="1"/>
  <c r="X3328" i="1" s="1"/>
  <c r="W3329" i="1"/>
  <c r="X3329" i="1" s="1"/>
  <c r="W3330" i="1"/>
  <c r="X3330" i="1" s="1"/>
  <c r="W3331" i="1"/>
  <c r="X3331" i="1" s="1"/>
  <c r="W3332" i="1"/>
  <c r="X3332" i="1" s="1"/>
  <c r="W3333" i="1"/>
  <c r="X3333" i="1" s="1"/>
  <c r="W3334" i="1"/>
  <c r="X3334" i="1" s="1"/>
  <c r="W3335" i="1"/>
  <c r="X3335" i="1" s="1"/>
  <c r="W3336" i="1"/>
  <c r="X3336" i="1" s="1"/>
  <c r="W3337" i="1"/>
  <c r="X3337" i="1" s="1"/>
  <c r="W3338" i="1"/>
  <c r="X3338" i="1" s="1"/>
  <c r="W3339" i="1"/>
  <c r="X3339" i="1" s="1"/>
  <c r="W3340" i="1"/>
  <c r="X3340" i="1" s="1"/>
  <c r="W3341" i="1"/>
  <c r="X3341" i="1" s="1"/>
  <c r="W3342" i="1"/>
  <c r="X3342" i="1" s="1"/>
  <c r="W3343" i="1"/>
  <c r="X3343" i="1" s="1"/>
  <c r="W3344" i="1"/>
  <c r="X3344" i="1" s="1"/>
  <c r="W3345" i="1"/>
  <c r="X3345" i="1" s="1"/>
  <c r="W3346" i="1"/>
  <c r="X3346" i="1" s="1"/>
  <c r="W3347" i="1"/>
  <c r="X3347" i="1" s="1"/>
  <c r="W3348" i="1"/>
  <c r="X3348" i="1" s="1"/>
  <c r="W3349" i="1"/>
  <c r="X3349" i="1" s="1"/>
  <c r="W3350" i="1"/>
  <c r="X3350" i="1" s="1"/>
  <c r="W3351" i="1"/>
  <c r="X3351" i="1" s="1"/>
  <c r="W3352" i="1"/>
  <c r="X3352" i="1" s="1"/>
  <c r="W3353" i="1"/>
  <c r="X3353" i="1" s="1"/>
  <c r="W3354" i="1"/>
  <c r="X3354" i="1" s="1"/>
  <c r="W3355" i="1"/>
  <c r="X3355" i="1" s="1"/>
  <c r="W3356" i="1"/>
  <c r="X3356" i="1" s="1"/>
  <c r="W3357" i="1"/>
  <c r="X3357" i="1" s="1"/>
  <c r="W3358" i="1"/>
  <c r="X3358" i="1" s="1"/>
  <c r="W3359" i="1"/>
  <c r="X3359" i="1" s="1"/>
  <c r="W3360" i="1"/>
  <c r="X3360" i="1" s="1"/>
  <c r="W3361" i="1"/>
  <c r="X3361" i="1" s="1"/>
  <c r="W3362" i="1"/>
  <c r="X3362" i="1" s="1"/>
  <c r="W3363" i="1"/>
  <c r="X3363" i="1" s="1"/>
  <c r="W3364" i="1"/>
  <c r="X3364" i="1" s="1"/>
  <c r="W3365" i="1"/>
  <c r="X3365" i="1" s="1"/>
  <c r="W3366" i="1"/>
  <c r="X3366" i="1" s="1"/>
  <c r="W3367" i="1"/>
  <c r="X3367" i="1" s="1"/>
  <c r="W3368" i="1"/>
  <c r="X3368" i="1" s="1"/>
  <c r="W3369" i="1"/>
  <c r="X3369" i="1" s="1"/>
  <c r="W3370" i="1"/>
  <c r="X3370" i="1" s="1"/>
  <c r="W3371" i="1"/>
  <c r="X3371" i="1" s="1"/>
  <c r="W3372" i="1"/>
  <c r="X3372" i="1" s="1"/>
  <c r="W3373" i="1"/>
  <c r="X3373" i="1" s="1"/>
  <c r="W3374" i="1"/>
  <c r="X3374" i="1" s="1"/>
  <c r="W3375" i="1"/>
  <c r="X3375" i="1" s="1"/>
  <c r="W3376" i="1"/>
  <c r="X3376" i="1" s="1"/>
  <c r="W3377" i="1"/>
  <c r="X3377" i="1" s="1"/>
  <c r="W3378" i="1"/>
  <c r="X3378" i="1" s="1"/>
  <c r="W3379" i="1"/>
  <c r="X3379" i="1" s="1"/>
  <c r="W3380" i="1"/>
  <c r="X3380" i="1" s="1"/>
  <c r="W3381" i="1"/>
  <c r="X3381" i="1" s="1"/>
  <c r="W3382" i="1"/>
  <c r="X3382" i="1" s="1"/>
  <c r="W3383" i="1"/>
  <c r="X3383" i="1" s="1"/>
  <c r="W3384" i="1"/>
  <c r="X3384" i="1" s="1"/>
  <c r="W3385" i="1"/>
  <c r="X3385" i="1" s="1"/>
  <c r="W3386" i="1"/>
  <c r="X3386" i="1" s="1"/>
  <c r="W3387" i="1"/>
  <c r="X3387" i="1" s="1"/>
  <c r="W3388" i="1"/>
  <c r="X3388" i="1" s="1"/>
  <c r="W3389" i="1"/>
  <c r="X3389" i="1" s="1"/>
  <c r="W3390" i="1"/>
  <c r="X3390" i="1" s="1"/>
  <c r="W3391" i="1"/>
  <c r="X3391" i="1" s="1"/>
  <c r="W3392" i="1"/>
  <c r="X3392" i="1" s="1"/>
  <c r="W3393" i="1"/>
  <c r="X3393" i="1" s="1"/>
  <c r="W3394" i="1"/>
  <c r="X3394" i="1" s="1"/>
  <c r="W3395" i="1"/>
  <c r="X3395" i="1" s="1"/>
  <c r="W3396" i="1"/>
  <c r="X3396" i="1" s="1"/>
  <c r="W3397" i="1"/>
  <c r="X3397" i="1" s="1"/>
  <c r="W3398" i="1"/>
  <c r="X3398" i="1" s="1"/>
  <c r="W3399" i="1"/>
  <c r="X3399" i="1" s="1"/>
  <c r="W3400" i="1"/>
  <c r="X3400" i="1" s="1"/>
  <c r="W3401" i="1"/>
  <c r="X3401" i="1" s="1"/>
  <c r="W3402" i="1"/>
  <c r="X3402" i="1" s="1"/>
  <c r="W3403" i="1"/>
  <c r="X3403" i="1" s="1"/>
  <c r="W3404" i="1"/>
  <c r="X3404" i="1" s="1"/>
  <c r="W3405" i="1"/>
  <c r="X3405" i="1" s="1"/>
  <c r="W3406" i="1"/>
  <c r="X3406" i="1" s="1"/>
  <c r="W3407" i="1"/>
  <c r="X3407" i="1" s="1"/>
  <c r="W3408" i="1"/>
  <c r="X3408" i="1" s="1"/>
  <c r="W3409" i="1"/>
  <c r="X3409" i="1" s="1"/>
  <c r="W3410" i="1"/>
  <c r="X3410" i="1" s="1"/>
  <c r="W3411" i="1"/>
  <c r="X3411" i="1" s="1"/>
  <c r="W3412" i="1"/>
  <c r="X3412" i="1" s="1"/>
  <c r="W3413" i="1"/>
  <c r="X3413" i="1" s="1"/>
  <c r="W3414" i="1"/>
  <c r="X3414" i="1" s="1"/>
  <c r="W3415" i="1"/>
  <c r="X3415" i="1" s="1"/>
  <c r="W3416" i="1"/>
  <c r="X3416" i="1" s="1"/>
  <c r="W3417" i="1"/>
  <c r="X3417" i="1" s="1"/>
  <c r="W3418" i="1"/>
  <c r="X3418" i="1" s="1"/>
  <c r="W3419" i="1"/>
  <c r="X3419" i="1" s="1"/>
  <c r="W3420" i="1"/>
  <c r="X3420" i="1" s="1"/>
  <c r="W3421" i="1"/>
  <c r="X3421" i="1" s="1"/>
  <c r="W3422" i="1"/>
  <c r="X3422" i="1" s="1"/>
  <c r="W3423" i="1"/>
  <c r="X3423" i="1" s="1"/>
  <c r="W3424" i="1"/>
  <c r="X3424" i="1" s="1"/>
  <c r="W3425" i="1"/>
  <c r="X3425" i="1" s="1"/>
  <c r="W3426" i="1"/>
  <c r="X3426" i="1" s="1"/>
  <c r="W3427" i="1"/>
  <c r="X3427" i="1" s="1"/>
  <c r="W3428" i="1"/>
  <c r="X3428" i="1" s="1"/>
  <c r="W3429" i="1"/>
  <c r="X3429" i="1" s="1"/>
  <c r="W3430" i="1"/>
  <c r="X3430" i="1" s="1"/>
  <c r="W3431" i="1"/>
  <c r="X3431" i="1" s="1"/>
  <c r="W3432" i="1"/>
  <c r="X3432" i="1" s="1"/>
  <c r="W3433" i="1"/>
  <c r="X3433" i="1" s="1"/>
  <c r="W3434" i="1"/>
  <c r="X3434" i="1" s="1"/>
  <c r="W3435" i="1"/>
  <c r="X3435" i="1" s="1"/>
  <c r="W3436" i="1"/>
  <c r="X3436" i="1" s="1"/>
  <c r="W3437" i="1"/>
  <c r="X3437" i="1" s="1"/>
  <c r="W3438" i="1"/>
  <c r="X3438" i="1" s="1"/>
  <c r="W3439" i="1"/>
  <c r="X3439" i="1" s="1"/>
  <c r="W3440" i="1"/>
  <c r="X3440" i="1" s="1"/>
  <c r="W3441" i="1"/>
  <c r="X3441" i="1" s="1"/>
  <c r="W3442" i="1"/>
  <c r="X3442" i="1" s="1"/>
  <c r="W3443" i="1"/>
  <c r="X3443" i="1" s="1"/>
  <c r="W3444" i="1"/>
  <c r="X3444" i="1" s="1"/>
  <c r="W3445" i="1"/>
  <c r="X3445" i="1" s="1"/>
  <c r="W3446" i="1"/>
  <c r="X3446" i="1" s="1"/>
  <c r="W3447" i="1"/>
  <c r="X3447" i="1" s="1"/>
  <c r="W3448" i="1"/>
  <c r="X3448" i="1" s="1"/>
  <c r="W3449" i="1"/>
  <c r="X3449" i="1" s="1"/>
  <c r="W3450" i="1"/>
  <c r="X3450" i="1" s="1"/>
  <c r="W3451" i="1"/>
  <c r="X3451" i="1" s="1"/>
  <c r="W3452" i="1"/>
  <c r="X3452" i="1" s="1"/>
  <c r="W3453" i="1"/>
  <c r="X3453" i="1" s="1"/>
  <c r="W3454" i="1"/>
  <c r="X3454" i="1" s="1"/>
  <c r="W3455" i="1"/>
  <c r="X3455" i="1" s="1"/>
  <c r="W3456" i="1"/>
  <c r="X3456" i="1" s="1"/>
  <c r="W3457" i="1"/>
  <c r="X3457" i="1" s="1"/>
  <c r="W3458" i="1"/>
  <c r="X3458" i="1" s="1"/>
  <c r="W3459" i="1"/>
  <c r="X3459" i="1" s="1"/>
  <c r="W3460" i="1"/>
  <c r="X3460" i="1" s="1"/>
  <c r="W3461" i="1"/>
  <c r="X3461" i="1" s="1"/>
  <c r="W3462" i="1"/>
  <c r="X3462" i="1" s="1"/>
  <c r="W3463" i="1"/>
  <c r="X3463" i="1" s="1"/>
  <c r="W3464" i="1"/>
  <c r="X3464" i="1" s="1"/>
  <c r="W3465" i="1"/>
  <c r="X3465" i="1" s="1"/>
  <c r="W3466" i="1"/>
  <c r="X3466" i="1" s="1"/>
  <c r="W3467" i="1"/>
  <c r="X3467" i="1" s="1"/>
  <c r="W3468" i="1"/>
  <c r="X3468" i="1" s="1"/>
  <c r="W3469" i="1"/>
  <c r="X3469" i="1" s="1"/>
  <c r="W3470" i="1"/>
  <c r="X3470" i="1" s="1"/>
  <c r="W3471" i="1"/>
  <c r="X3471" i="1" s="1"/>
  <c r="W3472" i="1"/>
  <c r="X3472" i="1" s="1"/>
  <c r="W3473" i="1"/>
  <c r="X3473" i="1" s="1"/>
  <c r="W3474" i="1"/>
  <c r="X3474" i="1" s="1"/>
  <c r="W3475" i="1"/>
  <c r="X3475" i="1" s="1"/>
  <c r="W3476" i="1"/>
  <c r="X3476" i="1" s="1"/>
  <c r="W3477" i="1"/>
  <c r="X3477" i="1" s="1"/>
  <c r="W3478" i="1"/>
  <c r="X3478" i="1" s="1"/>
  <c r="W3479" i="1"/>
  <c r="X3479" i="1" s="1"/>
  <c r="W3480" i="1"/>
  <c r="X3480" i="1" s="1"/>
  <c r="W3481" i="1"/>
  <c r="X3481" i="1" s="1"/>
  <c r="W3482" i="1"/>
  <c r="X3482" i="1" s="1"/>
  <c r="W3483" i="1"/>
  <c r="X3483" i="1" s="1"/>
  <c r="W3484" i="1"/>
  <c r="X3484" i="1" s="1"/>
  <c r="W3485" i="1"/>
  <c r="X3485" i="1" s="1"/>
  <c r="W3486" i="1"/>
  <c r="X3486" i="1" s="1"/>
  <c r="W3487" i="1"/>
  <c r="X3487" i="1" s="1"/>
  <c r="W3488" i="1"/>
  <c r="X3488" i="1" s="1"/>
  <c r="W3489" i="1"/>
  <c r="X3489" i="1" s="1"/>
  <c r="W3490" i="1"/>
  <c r="X3490" i="1" s="1"/>
  <c r="W3491" i="1"/>
  <c r="X3491" i="1" s="1"/>
  <c r="W3492" i="1"/>
  <c r="X3492" i="1" s="1"/>
  <c r="W3493" i="1"/>
  <c r="X3493" i="1" s="1"/>
  <c r="W3494" i="1"/>
  <c r="X3494" i="1" s="1"/>
  <c r="W3495" i="1"/>
  <c r="X3495" i="1" s="1"/>
  <c r="W3496" i="1"/>
  <c r="X3496" i="1" s="1"/>
  <c r="W3497" i="1"/>
  <c r="X3497" i="1" s="1"/>
  <c r="W3498" i="1"/>
  <c r="X3498" i="1" s="1"/>
  <c r="W3499" i="1"/>
  <c r="X3499" i="1" s="1"/>
  <c r="W3500" i="1"/>
  <c r="X3500" i="1" s="1"/>
  <c r="W3501" i="1"/>
  <c r="X3501" i="1" s="1"/>
  <c r="W3502" i="1"/>
  <c r="X3502" i="1" s="1"/>
  <c r="W3503" i="1"/>
  <c r="X3503" i="1" s="1"/>
  <c r="W3504" i="1"/>
  <c r="X3504" i="1" s="1"/>
  <c r="W3505" i="1"/>
  <c r="X3505" i="1" s="1"/>
  <c r="W3506" i="1"/>
  <c r="X3506" i="1" s="1"/>
  <c r="W3507" i="1"/>
  <c r="X3507" i="1" s="1"/>
  <c r="W3508" i="1"/>
  <c r="X3508" i="1" s="1"/>
  <c r="W3509" i="1"/>
  <c r="X3509" i="1" s="1"/>
  <c r="W3510" i="1"/>
  <c r="X3510" i="1" s="1"/>
  <c r="W3511" i="1"/>
  <c r="X3511" i="1" s="1"/>
  <c r="W3512" i="1"/>
  <c r="X3512" i="1" s="1"/>
  <c r="W3513" i="1"/>
  <c r="X3513" i="1" s="1"/>
  <c r="W3514" i="1"/>
  <c r="X3514" i="1" s="1"/>
  <c r="W3515" i="1"/>
  <c r="X3515" i="1" s="1"/>
  <c r="W3516" i="1"/>
  <c r="X3516" i="1" s="1"/>
  <c r="W3517" i="1"/>
  <c r="X3517" i="1" s="1"/>
  <c r="W3518" i="1"/>
  <c r="X3518" i="1" s="1"/>
  <c r="W3519" i="1"/>
  <c r="X3519" i="1" s="1"/>
  <c r="W3520" i="1"/>
  <c r="X3520" i="1" s="1"/>
  <c r="W3521" i="1"/>
  <c r="X3521" i="1" s="1"/>
  <c r="W3522" i="1"/>
  <c r="X3522" i="1" s="1"/>
  <c r="W3523" i="1"/>
  <c r="X3523" i="1" s="1"/>
  <c r="W3524" i="1"/>
  <c r="X3524" i="1" s="1"/>
  <c r="W3525" i="1"/>
  <c r="X3525" i="1" s="1"/>
  <c r="W3526" i="1"/>
  <c r="X3526" i="1" s="1"/>
  <c r="W3527" i="1"/>
  <c r="X3527" i="1" s="1"/>
  <c r="W3528" i="1"/>
  <c r="X3528" i="1" s="1"/>
  <c r="W3529" i="1"/>
  <c r="X3529" i="1" s="1"/>
  <c r="W3530" i="1"/>
  <c r="X3530" i="1" s="1"/>
  <c r="W3531" i="1"/>
  <c r="X3531" i="1" s="1"/>
  <c r="W3532" i="1"/>
  <c r="X3532" i="1" s="1"/>
  <c r="W3533" i="1"/>
  <c r="X3533" i="1" s="1"/>
  <c r="W3534" i="1"/>
  <c r="X3534" i="1" s="1"/>
  <c r="W3535" i="1"/>
  <c r="X3535" i="1" s="1"/>
  <c r="W3536" i="1"/>
  <c r="X3536" i="1" s="1"/>
  <c r="W3537" i="1"/>
  <c r="X3537" i="1" s="1"/>
  <c r="W3538" i="1"/>
  <c r="X3538" i="1" s="1"/>
  <c r="W3539" i="1"/>
  <c r="X3539" i="1" s="1"/>
  <c r="W3540" i="1"/>
  <c r="X3540" i="1" s="1"/>
  <c r="W3541" i="1"/>
  <c r="X3541" i="1" s="1"/>
  <c r="W3542" i="1"/>
  <c r="X3542" i="1" s="1"/>
  <c r="W3543" i="1"/>
  <c r="X3543" i="1" s="1"/>
  <c r="W3544" i="1"/>
  <c r="X3544" i="1" s="1"/>
  <c r="W3545" i="1"/>
  <c r="X3545" i="1" s="1"/>
  <c r="W3546" i="1"/>
  <c r="X3546" i="1" s="1"/>
  <c r="W3547" i="1"/>
  <c r="X3547" i="1" s="1"/>
  <c r="W3548" i="1"/>
  <c r="X3548" i="1" s="1"/>
  <c r="W3549" i="1"/>
  <c r="X3549" i="1" s="1"/>
  <c r="W3550" i="1"/>
  <c r="X3550" i="1" s="1"/>
  <c r="W3551" i="1"/>
  <c r="X3551" i="1" s="1"/>
  <c r="W3552" i="1"/>
  <c r="X3552" i="1" s="1"/>
  <c r="W3553" i="1"/>
  <c r="X3553" i="1" s="1"/>
  <c r="W3554" i="1"/>
  <c r="X3554" i="1" s="1"/>
  <c r="W3555" i="1"/>
  <c r="X3555" i="1" s="1"/>
  <c r="W3556" i="1"/>
  <c r="X3556" i="1" s="1"/>
  <c r="W3557" i="1"/>
  <c r="X3557" i="1" s="1"/>
  <c r="W3558" i="1"/>
  <c r="X3558" i="1" s="1"/>
  <c r="W3559" i="1"/>
  <c r="X3559" i="1" s="1"/>
  <c r="W3560" i="1"/>
  <c r="X3560" i="1" s="1"/>
  <c r="W3561" i="1"/>
  <c r="X3561" i="1" s="1"/>
  <c r="W3562" i="1"/>
  <c r="X3562" i="1" s="1"/>
  <c r="W3563" i="1"/>
  <c r="X3563" i="1" s="1"/>
  <c r="W3564" i="1"/>
  <c r="X3564" i="1" s="1"/>
  <c r="W3565" i="1"/>
  <c r="X3565" i="1" s="1"/>
  <c r="W3566" i="1"/>
  <c r="X3566" i="1" s="1"/>
  <c r="W3567" i="1"/>
  <c r="X3567" i="1" s="1"/>
  <c r="W3568" i="1"/>
  <c r="X3568" i="1" s="1"/>
  <c r="W3569" i="1"/>
  <c r="X3569" i="1" s="1"/>
  <c r="W3570" i="1"/>
  <c r="X3570" i="1" s="1"/>
  <c r="W3571" i="1"/>
  <c r="X3571" i="1" s="1"/>
  <c r="W3572" i="1"/>
  <c r="X3572" i="1" s="1"/>
  <c r="W3573" i="1"/>
  <c r="X3573" i="1" s="1"/>
  <c r="W3574" i="1"/>
  <c r="X3574" i="1" s="1"/>
  <c r="W3575" i="1"/>
  <c r="X3575" i="1" s="1"/>
  <c r="W3576" i="1"/>
  <c r="X3576" i="1" s="1"/>
  <c r="W3577" i="1"/>
  <c r="X3577" i="1" s="1"/>
  <c r="W3578" i="1"/>
  <c r="X3578" i="1" s="1"/>
  <c r="W3579" i="1"/>
  <c r="X3579" i="1" s="1"/>
  <c r="W3580" i="1"/>
  <c r="X3580" i="1" s="1"/>
  <c r="W3581" i="1"/>
  <c r="X3581" i="1" s="1"/>
  <c r="W3582" i="1"/>
  <c r="X3582" i="1" s="1"/>
  <c r="W3583" i="1"/>
  <c r="X3583" i="1" s="1"/>
  <c r="W3584" i="1"/>
  <c r="X3584" i="1" s="1"/>
  <c r="W3585" i="1"/>
  <c r="X3585" i="1" s="1"/>
  <c r="W3586" i="1"/>
  <c r="X3586" i="1" s="1"/>
  <c r="W3587" i="1"/>
  <c r="X3587" i="1" s="1"/>
  <c r="W3588" i="1"/>
  <c r="X3588" i="1" s="1"/>
  <c r="W3589" i="1"/>
  <c r="X3589" i="1" s="1"/>
  <c r="W3590" i="1"/>
  <c r="X3590" i="1" s="1"/>
  <c r="W3591" i="1"/>
  <c r="X3591" i="1" s="1"/>
  <c r="W3592" i="1"/>
  <c r="X3592" i="1" s="1"/>
  <c r="W3593" i="1"/>
  <c r="X3593" i="1" s="1"/>
  <c r="W3594" i="1"/>
  <c r="X3594" i="1" s="1"/>
  <c r="W3595" i="1"/>
  <c r="X3595" i="1" s="1"/>
  <c r="W3596" i="1"/>
  <c r="X3596" i="1" s="1"/>
  <c r="W3597" i="1"/>
  <c r="X3597" i="1" s="1"/>
  <c r="W3598" i="1"/>
  <c r="X3598" i="1" s="1"/>
  <c r="W3599" i="1"/>
  <c r="X3599" i="1" s="1"/>
  <c r="W3600" i="1"/>
  <c r="X3600" i="1" s="1"/>
  <c r="W3601" i="1"/>
  <c r="X3601" i="1" s="1"/>
  <c r="W3602" i="1"/>
  <c r="X3602" i="1" s="1"/>
  <c r="W3603" i="1"/>
  <c r="X3603" i="1" s="1"/>
  <c r="W3604" i="1"/>
  <c r="X3604" i="1" s="1"/>
  <c r="W3605" i="1"/>
  <c r="X3605" i="1" s="1"/>
  <c r="W3606" i="1"/>
  <c r="X3606" i="1" s="1"/>
  <c r="W3607" i="1"/>
  <c r="X3607" i="1" s="1"/>
  <c r="W3608" i="1"/>
  <c r="X3608" i="1" s="1"/>
  <c r="W3609" i="1"/>
  <c r="X3609" i="1" s="1"/>
  <c r="W3610" i="1"/>
  <c r="X3610" i="1" s="1"/>
  <c r="W3611" i="1"/>
  <c r="X3611" i="1" s="1"/>
  <c r="W3612" i="1"/>
  <c r="X3612" i="1" s="1"/>
  <c r="W3613" i="1"/>
  <c r="X3613" i="1" s="1"/>
  <c r="W3614" i="1"/>
  <c r="X3614" i="1" s="1"/>
  <c r="W3615" i="1"/>
  <c r="X3615" i="1" s="1"/>
  <c r="W3616" i="1"/>
  <c r="X3616" i="1" s="1"/>
  <c r="W3617" i="1"/>
  <c r="X3617" i="1" s="1"/>
  <c r="W3618" i="1"/>
  <c r="X3618" i="1" s="1"/>
  <c r="W3619" i="1"/>
  <c r="X3619" i="1" s="1"/>
  <c r="W3620" i="1"/>
  <c r="X3620" i="1" s="1"/>
  <c r="W3621" i="1"/>
  <c r="X3621" i="1" s="1"/>
  <c r="W3622" i="1"/>
  <c r="X3622" i="1" s="1"/>
  <c r="W3623" i="1"/>
  <c r="X3623" i="1" s="1"/>
  <c r="W3624" i="1"/>
  <c r="X3624" i="1" s="1"/>
  <c r="W3625" i="1"/>
  <c r="X3625" i="1" s="1"/>
  <c r="W3626" i="1"/>
  <c r="X3626" i="1" s="1"/>
  <c r="W3627" i="1"/>
  <c r="X3627" i="1" s="1"/>
  <c r="W3628" i="1"/>
  <c r="X3628" i="1" s="1"/>
  <c r="W3629" i="1"/>
  <c r="X3629" i="1" s="1"/>
  <c r="W3630" i="1"/>
  <c r="X3630" i="1" s="1"/>
  <c r="W3631" i="1"/>
  <c r="X3631" i="1" s="1"/>
  <c r="W3632" i="1"/>
  <c r="X3632" i="1" s="1"/>
  <c r="W3633" i="1"/>
  <c r="X3633" i="1" s="1"/>
  <c r="W3634" i="1"/>
  <c r="X3634" i="1" s="1"/>
  <c r="W3635" i="1"/>
  <c r="X3635" i="1" s="1"/>
  <c r="W3636" i="1"/>
  <c r="X3636" i="1" s="1"/>
  <c r="W3637" i="1"/>
  <c r="X3637" i="1" s="1"/>
  <c r="W3638" i="1"/>
  <c r="X3638" i="1" s="1"/>
  <c r="W3639" i="1"/>
  <c r="X3639" i="1" s="1"/>
  <c r="W3640" i="1"/>
  <c r="X3640" i="1" s="1"/>
  <c r="W3641" i="1"/>
  <c r="X3641" i="1" s="1"/>
  <c r="W3642" i="1"/>
  <c r="X3642" i="1" s="1"/>
  <c r="W3643" i="1"/>
  <c r="X3643" i="1" s="1"/>
  <c r="W3644" i="1"/>
  <c r="X3644" i="1" s="1"/>
  <c r="W3645" i="1"/>
  <c r="X3645" i="1" s="1"/>
  <c r="W3646" i="1"/>
  <c r="X3646" i="1" s="1"/>
  <c r="W3647" i="1"/>
  <c r="X3647" i="1" s="1"/>
  <c r="W3648" i="1"/>
  <c r="X3648" i="1" s="1"/>
  <c r="W3649" i="1"/>
  <c r="X3649" i="1" s="1"/>
  <c r="W3650" i="1"/>
  <c r="X3650" i="1" s="1"/>
  <c r="W3651" i="1"/>
  <c r="X3651" i="1" s="1"/>
  <c r="W3652" i="1"/>
  <c r="X3652" i="1" s="1"/>
  <c r="W3653" i="1"/>
  <c r="X3653" i="1" s="1"/>
  <c r="W3654" i="1"/>
  <c r="X3654" i="1" s="1"/>
  <c r="W3655" i="1"/>
  <c r="X3655" i="1" s="1"/>
  <c r="W3656" i="1"/>
  <c r="X3656" i="1" s="1"/>
  <c r="W3657" i="1"/>
  <c r="X3657" i="1" s="1"/>
  <c r="W3658" i="1"/>
  <c r="X3658" i="1" s="1"/>
  <c r="W3659" i="1"/>
  <c r="X3659" i="1" s="1"/>
  <c r="W3660" i="1"/>
  <c r="X3660" i="1" s="1"/>
  <c r="W3661" i="1"/>
  <c r="X3661" i="1" s="1"/>
  <c r="W3662" i="1"/>
  <c r="X3662" i="1" s="1"/>
  <c r="W3663" i="1"/>
  <c r="X3663" i="1" s="1"/>
  <c r="W3664" i="1"/>
  <c r="X3664" i="1" s="1"/>
  <c r="W3665" i="1"/>
  <c r="X3665" i="1" s="1"/>
  <c r="W3666" i="1"/>
  <c r="X3666" i="1" s="1"/>
  <c r="W3667" i="1"/>
  <c r="X3667" i="1" s="1"/>
  <c r="W3668" i="1"/>
  <c r="X3668" i="1" s="1"/>
  <c r="W3669" i="1"/>
  <c r="X3669" i="1" s="1"/>
  <c r="W3670" i="1"/>
  <c r="X3670" i="1" s="1"/>
  <c r="W3671" i="1"/>
  <c r="X3671" i="1" s="1"/>
  <c r="W3672" i="1"/>
  <c r="X3672" i="1" s="1"/>
  <c r="W3673" i="1"/>
  <c r="X3673" i="1" s="1"/>
  <c r="W3674" i="1"/>
  <c r="X3674" i="1" s="1"/>
  <c r="W3675" i="1"/>
  <c r="X3675" i="1" s="1"/>
  <c r="W3676" i="1"/>
  <c r="X3676" i="1" s="1"/>
  <c r="W3677" i="1"/>
  <c r="X3677" i="1" s="1"/>
  <c r="W3678" i="1"/>
  <c r="X3678" i="1" s="1"/>
  <c r="W3679" i="1"/>
  <c r="X3679" i="1" s="1"/>
  <c r="W3680" i="1"/>
  <c r="X3680" i="1" s="1"/>
  <c r="W3681" i="1"/>
  <c r="X3681" i="1" s="1"/>
  <c r="W3682" i="1"/>
  <c r="X3682" i="1" s="1"/>
  <c r="W3683" i="1"/>
  <c r="X3683" i="1" s="1"/>
  <c r="W3684" i="1"/>
  <c r="X3684" i="1" s="1"/>
  <c r="W3685" i="1"/>
  <c r="X3685" i="1" s="1"/>
  <c r="W3686" i="1"/>
  <c r="X3686" i="1" s="1"/>
  <c r="W3687" i="1"/>
  <c r="X3687" i="1" s="1"/>
  <c r="W3688" i="1"/>
  <c r="X3688" i="1" s="1"/>
  <c r="W3689" i="1"/>
  <c r="X3689" i="1" s="1"/>
  <c r="W3690" i="1"/>
  <c r="X3690" i="1" s="1"/>
  <c r="W3691" i="1"/>
  <c r="X3691" i="1" s="1"/>
  <c r="W3692" i="1"/>
  <c r="X3692" i="1" s="1"/>
  <c r="W3693" i="1"/>
  <c r="X3693" i="1" s="1"/>
  <c r="W3694" i="1"/>
  <c r="X3694" i="1" s="1"/>
  <c r="W3695" i="1"/>
  <c r="X3695" i="1" s="1"/>
  <c r="W3696" i="1"/>
  <c r="X3696" i="1" s="1"/>
  <c r="W3697" i="1"/>
  <c r="X3697" i="1" s="1"/>
  <c r="W3698" i="1"/>
  <c r="X3698" i="1" s="1"/>
  <c r="W3699" i="1"/>
  <c r="X3699" i="1" s="1"/>
  <c r="W3700" i="1"/>
  <c r="X3700" i="1" s="1"/>
  <c r="W3701" i="1"/>
  <c r="X3701" i="1" s="1"/>
  <c r="W3702" i="1"/>
  <c r="X3702" i="1" s="1"/>
  <c r="W3703" i="1"/>
  <c r="X3703" i="1" s="1"/>
  <c r="W3704" i="1"/>
  <c r="X3704" i="1" s="1"/>
  <c r="W3705" i="1"/>
  <c r="X3705" i="1" s="1"/>
  <c r="W3706" i="1"/>
  <c r="X3706" i="1" s="1"/>
  <c r="W3707" i="1"/>
  <c r="X3707" i="1" s="1"/>
  <c r="W3708" i="1"/>
  <c r="X3708" i="1" s="1"/>
  <c r="W3709" i="1"/>
  <c r="X3709" i="1" s="1"/>
  <c r="W3710" i="1"/>
  <c r="X3710" i="1" s="1"/>
  <c r="W3711" i="1"/>
  <c r="X3711" i="1" s="1"/>
  <c r="W3712" i="1"/>
  <c r="X3712" i="1" s="1"/>
  <c r="W3713" i="1"/>
  <c r="X3713" i="1" s="1"/>
  <c r="W3714" i="1"/>
  <c r="X3714" i="1" s="1"/>
  <c r="W3715" i="1"/>
  <c r="X3715" i="1" s="1"/>
  <c r="W3716" i="1"/>
  <c r="X3716" i="1" s="1"/>
  <c r="W3717" i="1"/>
  <c r="X3717" i="1" s="1"/>
  <c r="W3718" i="1"/>
  <c r="X3718" i="1" s="1"/>
  <c r="W3719" i="1"/>
  <c r="X3719" i="1" s="1"/>
  <c r="W3720" i="1"/>
  <c r="X3720" i="1" s="1"/>
  <c r="W3721" i="1"/>
  <c r="X3721" i="1" s="1"/>
  <c r="W3722" i="1"/>
  <c r="X3722" i="1" s="1"/>
  <c r="W3723" i="1"/>
  <c r="X3723" i="1" s="1"/>
  <c r="W3724" i="1"/>
  <c r="X3724" i="1" s="1"/>
  <c r="W3725" i="1"/>
  <c r="X3725" i="1" s="1"/>
  <c r="W3726" i="1"/>
  <c r="X3726" i="1" s="1"/>
  <c r="W3727" i="1"/>
  <c r="X3727" i="1" s="1"/>
  <c r="W3728" i="1"/>
  <c r="X3728" i="1" s="1"/>
  <c r="W3729" i="1"/>
  <c r="X3729" i="1" s="1"/>
  <c r="W3730" i="1"/>
  <c r="X3730" i="1" s="1"/>
  <c r="W3731" i="1"/>
  <c r="X3731" i="1" s="1"/>
  <c r="W3732" i="1"/>
  <c r="X3732" i="1" s="1"/>
  <c r="W3733" i="1"/>
  <c r="X3733" i="1" s="1"/>
  <c r="W3734" i="1"/>
  <c r="X3734" i="1" s="1"/>
  <c r="W3735" i="1"/>
  <c r="X3735" i="1" s="1"/>
  <c r="W3736" i="1"/>
  <c r="X3736" i="1" s="1"/>
  <c r="W3737" i="1"/>
  <c r="X3737" i="1" s="1"/>
  <c r="W3738" i="1"/>
  <c r="X3738" i="1" s="1"/>
  <c r="W3739" i="1"/>
  <c r="X3739" i="1" s="1"/>
  <c r="W3740" i="1"/>
  <c r="X3740" i="1" s="1"/>
  <c r="W3741" i="1"/>
  <c r="X3741" i="1" s="1"/>
  <c r="W3742" i="1"/>
  <c r="X3742" i="1" s="1"/>
  <c r="W3743" i="1"/>
  <c r="X3743" i="1" s="1"/>
  <c r="W3744" i="1"/>
  <c r="X3744" i="1" s="1"/>
  <c r="W3745" i="1"/>
  <c r="X3745" i="1" s="1"/>
  <c r="W3746" i="1"/>
  <c r="X3746" i="1" s="1"/>
  <c r="W3747" i="1"/>
  <c r="X3747" i="1" s="1"/>
  <c r="W3748" i="1"/>
  <c r="X3748" i="1" s="1"/>
  <c r="W3749" i="1"/>
  <c r="X3749" i="1" s="1"/>
  <c r="W3750" i="1"/>
  <c r="X3750" i="1" s="1"/>
  <c r="W3751" i="1"/>
  <c r="X3751" i="1" s="1"/>
  <c r="W3752" i="1"/>
  <c r="X3752" i="1" s="1"/>
  <c r="W3753" i="1"/>
  <c r="X3753" i="1" s="1"/>
  <c r="W3754" i="1"/>
  <c r="X3754" i="1" s="1"/>
  <c r="W3755" i="1"/>
  <c r="X3755" i="1" s="1"/>
  <c r="W3756" i="1"/>
  <c r="X3756" i="1" s="1"/>
  <c r="W3757" i="1"/>
  <c r="X3757" i="1" s="1"/>
  <c r="W3758" i="1"/>
  <c r="X3758" i="1" s="1"/>
  <c r="W3759" i="1"/>
  <c r="X3759" i="1" s="1"/>
  <c r="W3760" i="1"/>
  <c r="X3760" i="1" s="1"/>
  <c r="W3761" i="1"/>
  <c r="X3761" i="1" s="1"/>
  <c r="W3762" i="1"/>
  <c r="X3762" i="1" s="1"/>
  <c r="W3763" i="1"/>
  <c r="X3763" i="1" s="1"/>
  <c r="W3764" i="1"/>
  <c r="X3764" i="1" s="1"/>
  <c r="W3765" i="1"/>
  <c r="X3765" i="1" s="1"/>
  <c r="W3766" i="1"/>
  <c r="X3766" i="1" s="1"/>
  <c r="W3767" i="1"/>
  <c r="X3767" i="1" s="1"/>
  <c r="W3768" i="1"/>
  <c r="X3768" i="1" s="1"/>
  <c r="W3769" i="1"/>
  <c r="X3769" i="1" s="1"/>
  <c r="W3770" i="1"/>
  <c r="X3770" i="1" s="1"/>
  <c r="W3771" i="1"/>
  <c r="X3771" i="1" s="1"/>
  <c r="W3772" i="1"/>
  <c r="X3772" i="1" s="1"/>
  <c r="W3773" i="1"/>
  <c r="X3773" i="1" s="1"/>
  <c r="W3774" i="1"/>
  <c r="X3774" i="1" s="1"/>
  <c r="W3775" i="1"/>
  <c r="X3775" i="1" s="1"/>
  <c r="W3776" i="1"/>
  <c r="X3776" i="1" s="1"/>
  <c r="W3777" i="1"/>
  <c r="X3777" i="1" s="1"/>
  <c r="W3778" i="1"/>
  <c r="X3778" i="1" s="1"/>
  <c r="W3779" i="1"/>
  <c r="X3779" i="1" s="1"/>
  <c r="W3780" i="1"/>
  <c r="X3780" i="1" s="1"/>
  <c r="W3781" i="1"/>
  <c r="X3781" i="1" s="1"/>
  <c r="W3782" i="1"/>
  <c r="X3782" i="1" s="1"/>
  <c r="W3783" i="1"/>
  <c r="X3783" i="1" s="1"/>
  <c r="W3784" i="1"/>
  <c r="X3784" i="1" s="1"/>
  <c r="W3785" i="1"/>
  <c r="X3785" i="1" s="1"/>
  <c r="W3786" i="1"/>
  <c r="X3786" i="1" s="1"/>
  <c r="W3787" i="1"/>
  <c r="X3787" i="1" s="1"/>
  <c r="W3788" i="1"/>
  <c r="X3788" i="1" s="1"/>
  <c r="W3789" i="1"/>
  <c r="X3789" i="1" s="1"/>
  <c r="W3790" i="1"/>
  <c r="X3790" i="1" s="1"/>
  <c r="W3791" i="1"/>
  <c r="X3791" i="1" s="1"/>
  <c r="W3792" i="1"/>
  <c r="X3792" i="1" s="1"/>
  <c r="W3793" i="1"/>
  <c r="X3793" i="1" s="1"/>
  <c r="W3794" i="1"/>
  <c r="X3794" i="1" s="1"/>
  <c r="W3795" i="1"/>
  <c r="X3795" i="1" s="1"/>
  <c r="W3796" i="1"/>
  <c r="X3796" i="1" s="1"/>
  <c r="W3797" i="1"/>
  <c r="X3797" i="1" s="1"/>
  <c r="W3798" i="1"/>
  <c r="X3798" i="1" s="1"/>
  <c r="W3799" i="1"/>
  <c r="X3799" i="1" s="1"/>
  <c r="W3800" i="1"/>
  <c r="X3800" i="1" s="1"/>
  <c r="W3801" i="1"/>
  <c r="X3801" i="1" s="1"/>
  <c r="W3802" i="1"/>
  <c r="X3802" i="1" s="1"/>
  <c r="W3803" i="1"/>
  <c r="X3803" i="1" s="1"/>
  <c r="W3804" i="1"/>
  <c r="X3804" i="1" s="1"/>
  <c r="W3805" i="1"/>
  <c r="X3805" i="1" s="1"/>
  <c r="W3806" i="1"/>
  <c r="X3806" i="1" s="1"/>
  <c r="W3807" i="1"/>
  <c r="X3807" i="1" s="1"/>
  <c r="W3808" i="1"/>
  <c r="X3808" i="1" s="1"/>
  <c r="W3809" i="1"/>
  <c r="X3809" i="1" s="1"/>
  <c r="W3810" i="1"/>
  <c r="X3810" i="1" s="1"/>
  <c r="W3811" i="1"/>
  <c r="X3811" i="1" s="1"/>
  <c r="W3812" i="1"/>
  <c r="X3812" i="1" s="1"/>
  <c r="W3813" i="1"/>
  <c r="X3813" i="1" s="1"/>
  <c r="W3814" i="1"/>
  <c r="X3814" i="1" s="1"/>
  <c r="W3815" i="1"/>
  <c r="X3815" i="1" s="1"/>
  <c r="W3816" i="1"/>
  <c r="X3816" i="1" s="1"/>
  <c r="W3817" i="1"/>
  <c r="X3817" i="1" s="1"/>
  <c r="W3818" i="1"/>
  <c r="X3818" i="1" s="1"/>
  <c r="W3819" i="1"/>
  <c r="X3819" i="1" s="1"/>
  <c r="W3820" i="1"/>
  <c r="X3820" i="1" s="1"/>
  <c r="W3821" i="1"/>
  <c r="X3821" i="1" s="1"/>
  <c r="W3822" i="1"/>
  <c r="X3822" i="1" s="1"/>
  <c r="W3823" i="1"/>
  <c r="X3823" i="1" s="1"/>
  <c r="W3824" i="1"/>
  <c r="X3824" i="1" s="1"/>
  <c r="W3825" i="1"/>
  <c r="X3825" i="1" s="1"/>
  <c r="W3826" i="1"/>
  <c r="X3826" i="1" s="1"/>
  <c r="W3827" i="1"/>
  <c r="X3827" i="1" s="1"/>
  <c r="W3828" i="1"/>
  <c r="X3828" i="1" s="1"/>
  <c r="W3829" i="1"/>
  <c r="X3829" i="1" s="1"/>
  <c r="W3830" i="1"/>
  <c r="X3830" i="1" s="1"/>
  <c r="W3831" i="1"/>
  <c r="X3831" i="1" s="1"/>
  <c r="W3832" i="1"/>
  <c r="X3832" i="1" s="1"/>
  <c r="W3833" i="1"/>
  <c r="X3833" i="1" s="1"/>
  <c r="W3834" i="1"/>
  <c r="X3834" i="1" s="1"/>
  <c r="W3835" i="1"/>
  <c r="X3835" i="1" s="1"/>
  <c r="W3836" i="1"/>
  <c r="X3836" i="1" s="1"/>
  <c r="W3837" i="1"/>
  <c r="X3837" i="1" s="1"/>
  <c r="W3838" i="1"/>
  <c r="X3838" i="1" s="1"/>
  <c r="W3839" i="1"/>
  <c r="X3839" i="1" s="1"/>
  <c r="W3840" i="1"/>
  <c r="X3840" i="1" s="1"/>
  <c r="W3841" i="1"/>
  <c r="X3841" i="1" s="1"/>
  <c r="W3842" i="1"/>
  <c r="X3842" i="1" s="1"/>
  <c r="W3843" i="1"/>
  <c r="X3843" i="1" s="1"/>
  <c r="W3844" i="1"/>
  <c r="X3844" i="1" s="1"/>
  <c r="W3845" i="1"/>
  <c r="X3845" i="1" s="1"/>
  <c r="W3846" i="1"/>
  <c r="X3846" i="1" s="1"/>
  <c r="W3847" i="1"/>
  <c r="X3847" i="1" s="1"/>
  <c r="W3848" i="1"/>
  <c r="X3848" i="1" s="1"/>
  <c r="W3849" i="1"/>
  <c r="X3849" i="1" s="1"/>
  <c r="W3850" i="1"/>
  <c r="X3850" i="1" s="1"/>
  <c r="W3851" i="1"/>
  <c r="X3851" i="1" s="1"/>
  <c r="W3852" i="1"/>
  <c r="X3852" i="1" s="1"/>
  <c r="W3853" i="1"/>
  <c r="X3853" i="1" s="1"/>
  <c r="W3854" i="1"/>
  <c r="X3854" i="1" s="1"/>
  <c r="W3855" i="1"/>
  <c r="X3855" i="1" s="1"/>
  <c r="W3856" i="1"/>
  <c r="X3856" i="1" s="1"/>
  <c r="W3857" i="1"/>
  <c r="X3857" i="1" s="1"/>
  <c r="W3858" i="1"/>
  <c r="X3858" i="1" s="1"/>
  <c r="W3859" i="1"/>
  <c r="X3859" i="1" s="1"/>
  <c r="W3860" i="1"/>
  <c r="X3860" i="1" s="1"/>
  <c r="W3861" i="1"/>
  <c r="X3861" i="1" s="1"/>
  <c r="W3862" i="1"/>
  <c r="X3862" i="1" s="1"/>
  <c r="W3863" i="1"/>
  <c r="X3863" i="1" s="1"/>
  <c r="W3864" i="1"/>
  <c r="X3864" i="1" s="1"/>
  <c r="W3865" i="1"/>
  <c r="X3865" i="1" s="1"/>
  <c r="W3866" i="1"/>
  <c r="X3866" i="1" s="1"/>
  <c r="W3867" i="1"/>
  <c r="X3867" i="1" s="1"/>
  <c r="W3868" i="1"/>
  <c r="X3868" i="1" s="1"/>
  <c r="W3869" i="1"/>
  <c r="X3869" i="1" s="1"/>
  <c r="W3870" i="1"/>
  <c r="X3870" i="1" s="1"/>
  <c r="W3871" i="1"/>
  <c r="X3871" i="1" s="1"/>
  <c r="W3872" i="1"/>
  <c r="X3872" i="1" s="1"/>
  <c r="W3873" i="1"/>
  <c r="X3873" i="1" s="1"/>
  <c r="W3874" i="1"/>
  <c r="X3874" i="1" s="1"/>
  <c r="W3875" i="1"/>
  <c r="X3875" i="1" s="1"/>
  <c r="W3876" i="1"/>
  <c r="X3876" i="1" s="1"/>
  <c r="W3877" i="1"/>
  <c r="X3877" i="1" s="1"/>
  <c r="W3878" i="1"/>
  <c r="X3878" i="1" s="1"/>
  <c r="W3879" i="1"/>
  <c r="X3879" i="1" s="1"/>
  <c r="W3880" i="1"/>
  <c r="X3880" i="1" s="1"/>
  <c r="W3881" i="1"/>
  <c r="X3881" i="1" s="1"/>
  <c r="W3882" i="1"/>
  <c r="X3882" i="1" s="1"/>
  <c r="W3883" i="1"/>
  <c r="X3883" i="1" s="1"/>
  <c r="W3884" i="1"/>
  <c r="X3884" i="1" s="1"/>
  <c r="W3885" i="1"/>
  <c r="X3885" i="1" s="1"/>
  <c r="W3886" i="1"/>
  <c r="X3886" i="1" s="1"/>
  <c r="W3887" i="1"/>
  <c r="X3887" i="1" s="1"/>
  <c r="W3888" i="1"/>
  <c r="X3888" i="1" s="1"/>
  <c r="W3889" i="1"/>
  <c r="X3889" i="1" s="1"/>
  <c r="W3890" i="1"/>
  <c r="X3890" i="1" s="1"/>
  <c r="W3891" i="1"/>
  <c r="X3891" i="1" s="1"/>
  <c r="W3892" i="1"/>
  <c r="X3892" i="1" s="1"/>
  <c r="W3893" i="1"/>
  <c r="X3893" i="1" s="1"/>
  <c r="W3894" i="1"/>
  <c r="X3894" i="1" s="1"/>
  <c r="W3895" i="1"/>
  <c r="X3895" i="1" s="1"/>
  <c r="W3896" i="1"/>
  <c r="X3896" i="1" s="1"/>
  <c r="W3897" i="1"/>
  <c r="X3897" i="1" s="1"/>
  <c r="W3898" i="1"/>
  <c r="X3898" i="1" s="1"/>
  <c r="W3899" i="1"/>
  <c r="X3899" i="1" s="1"/>
  <c r="W3900" i="1"/>
  <c r="X3900" i="1" s="1"/>
  <c r="W3901" i="1"/>
  <c r="X3901" i="1" s="1"/>
  <c r="W3902" i="1"/>
  <c r="X3902" i="1" s="1"/>
  <c r="W3903" i="1"/>
  <c r="X3903" i="1" s="1"/>
  <c r="W3904" i="1"/>
  <c r="X3904" i="1" s="1"/>
  <c r="W3905" i="1"/>
  <c r="X3905" i="1" s="1"/>
  <c r="W3906" i="1"/>
  <c r="X3906" i="1" s="1"/>
  <c r="W3907" i="1"/>
  <c r="X3907" i="1" s="1"/>
  <c r="W3908" i="1"/>
  <c r="X3908" i="1" s="1"/>
  <c r="W3909" i="1"/>
  <c r="X3909" i="1" s="1"/>
  <c r="W3910" i="1"/>
  <c r="X3910" i="1" s="1"/>
  <c r="W3911" i="1"/>
  <c r="X3911" i="1" s="1"/>
  <c r="W3912" i="1"/>
  <c r="X3912" i="1" s="1"/>
  <c r="W3913" i="1"/>
  <c r="X3913" i="1" s="1"/>
  <c r="W3914" i="1"/>
  <c r="X3914" i="1" s="1"/>
  <c r="W3915" i="1"/>
  <c r="X3915" i="1" s="1"/>
  <c r="W3916" i="1"/>
  <c r="X3916" i="1" s="1"/>
  <c r="W3917" i="1"/>
  <c r="X3917" i="1" s="1"/>
  <c r="W3918" i="1"/>
  <c r="X3918" i="1" s="1"/>
  <c r="W3919" i="1"/>
  <c r="X3919" i="1" s="1"/>
  <c r="W3920" i="1"/>
  <c r="X3920" i="1" s="1"/>
  <c r="W3921" i="1"/>
  <c r="X3921" i="1" s="1"/>
  <c r="W3922" i="1"/>
  <c r="X3922" i="1" s="1"/>
  <c r="W3923" i="1"/>
  <c r="X3923" i="1" s="1"/>
  <c r="W3924" i="1"/>
  <c r="X3924" i="1" s="1"/>
  <c r="W3925" i="1"/>
  <c r="X3925" i="1" s="1"/>
  <c r="W3926" i="1"/>
  <c r="X3926" i="1" s="1"/>
  <c r="W3927" i="1"/>
  <c r="X3927" i="1" s="1"/>
  <c r="W3928" i="1"/>
  <c r="X3928" i="1" s="1"/>
  <c r="W3929" i="1"/>
  <c r="X3929" i="1" s="1"/>
  <c r="W3930" i="1"/>
  <c r="X3930" i="1" s="1"/>
  <c r="W3931" i="1"/>
  <c r="X3931" i="1" s="1"/>
  <c r="W3932" i="1"/>
  <c r="X3932" i="1" s="1"/>
  <c r="W3933" i="1"/>
  <c r="X3933" i="1" s="1"/>
  <c r="W3934" i="1"/>
  <c r="X3934" i="1" s="1"/>
  <c r="W3935" i="1"/>
  <c r="X3935" i="1" s="1"/>
  <c r="W3936" i="1"/>
  <c r="X3936" i="1" s="1"/>
  <c r="W3937" i="1"/>
  <c r="X3937" i="1" s="1"/>
  <c r="W3938" i="1"/>
  <c r="X3938" i="1" s="1"/>
  <c r="W3939" i="1"/>
  <c r="X3939" i="1" s="1"/>
  <c r="W3940" i="1"/>
  <c r="X3940" i="1" s="1"/>
  <c r="W3941" i="1"/>
  <c r="X3941" i="1" s="1"/>
  <c r="W3942" i="1"/>
  <c r="X3942" i="1" s="1"/>
  <c r="W3943" i="1"/>
  <c r="X3943" i="1" s="1"/>
  <c r="W3944" i="1"/>
  <c r="X3944" i="1" s="1"/>
  <c r="W3945" i="1"/>
  <c r="X3945" i="1" s="1"/>
  <c r="W3946" i="1"/>
  <c r="X3946" i="1" s="1"/>
  <c r="W3947" i="1"/>
  <c r="X3947" i="1" s="1"/>
  <c r="W3948" i="1"/>
  <c r="X3948" i="1" s="1"/>
  <c r="W3949" i="1"/>
  <c r="X3949" i="1" s="1"/>
  <c r="W3950" i="1"/>
  <c r="X3950" i="1" s="1"/>
  <c r="W3951" i="1"/>
  <c r="X3951" i="1" s="1"/>
  <c r="W3952" i="1"/>
  <c r="X3952" i="1" s="1"/>
  <c r="W3953" i="1"/>
  <c r="X3953" i="1" s="1"/>
  <c r="W3954" i="1"/>
  <c r="X3954" i="1" s="1"/>
  <c r="W3955" i="1"/>
  <c r="X3955" i="1" s="1"/>
  <c r="W3956" i="1"/>
  <c r="X3956" i="1" s="1"/>
  <c r="W3957" i="1"/>
  <c r="X3957" i="1" s="1"/>
  <c r="W3958" i="1"/>
  <c r="X3958" i="1" s="1"/>
  <c r="W3959" i="1"/>
  <c r="X3959" i="1" s="1"/>
  <c r="W3960" i="1"/>
  <c r="X3960" i="1" s="1"/>
  <c r="W3961" i="1"/>
  <c r="X3961" i="1" s="1"/>
  <c r="W3962" i="1"/>
  <c r="X3962" i="1" s="1"/>
  <c r="W3963" i="1"/>
  <c r="X3963" i="1" s="1"/>
  <c r="W3964" i="1"/>
  <c r="X3964" i="1" s="1"/>
  <c r="W3965" i="1"/>
  <c r="X3965" i="1" s="1"/>
  <c r="W3966" i="1"/>
  <c r="X3966" i="1" s="1"/>
  <c r="W3967" i="1"/>
  <c r="X3967" i="1" s="1"/>
  <c r="W3968" i="1"/>
  <c r="X3968" i="1" s="1"/>
  <c r="W3969" i="1"/>
  <c r="X3969" i="1" s="1"/>
  <c r="W3970" i="1"/>
  <c r="X3970" i="1" s="1"/>
  <c r="W3971" i="1"/>
  <c r="X3971" i="1" s="1"/>
  <c r="W3972" i="1"/>
  <c r="X3972" i="1" s="1"/>
  <c r="W3973" i="1"/>
  <c r="X3973" i="1" s="1"/>
  <c r="W3974" i="1"/>
  <c r="X3974" i="1" s="1"/>
  <c r="W3975" i="1"/>
  <c r="X3975" i="1" s="1"/>
  <c r="W3976" i="1"/>
  <c r="X3976" i="1" s="1"/>
  <c r="W3977" i="1"/>
  <c r="X3977" i="1" s="1"/>
  <c r="W3978" i="1"/>
  <c r="X3978" i="1" s="1"/>
  <c r="W3979" i="1"/>
  <c r="X3979" i="1" s="1"/>
  <c r="W3980" i="1"/>
  <c r="X3980" i="1" s="1"/>
  <c r="W3981" i="1"/>
  <c r="X3981" i="1" s="1"/>
  <c r="W3982" i="1"/>
  <c r="X3982" i="1" s="1"/>
  <c r="W3983" i="1"/>
  <c r="X3983" i="1" s="1"/>
  <c r="W3984" i="1"/>
  <c r="X3984" i="1" s="1"/>
  <c r="W3985" i="1"/>
  <c r="X3985" i="1" s="1"/>
  <c r="W3986" i="1"/>
  <c r="X3986" i="1" s="1"/>
  <c r="W3987" i="1"/>
  <c r="X3987" i="1" s="1"/>
  <c r="W3988" i="1"/>
  <c r="X3988" i="1" s="1"/>
  <c r="W3989" i="1"/>
  <c r="X3989" i="1" s="1"/>
  <c r="W3990" i="1"/>
  <c r="X3990" i="1" s="1"/>
  <c r="W3991" i="1"/>
  <c r="X3991" i="1" s="1"/>
  <c r="W3992" i="1"/>
  <c r="X3992" i="1" s="1"/>
  <c r="W3993" i="1"/>
  <c r="X3993" i="1" s="1"/>
  <c r="W3994" i="1"/>
  <c r="X3994" i="1" s="1"/>
  <c r="W3995" i="1"/>
  <c r="X3995" i="1" s="1"/>
  <c r="W3996" i="1"/>
  <c r="X3996" i="1" s="1"/>
  <c r="W3997" i="1"/>
  <c r="X3997" i="1" s="1"/>
  <c r="W3998" i="1"/>
  <c r="X3998" i="1" s="1"/>
  <c r="W3999" i="1"/>
  <c r="X3999" i="1" s="1"/>
  <c r="W4000" i="1"/>
  <c r="X4000" i="1" s="1"/>
  <c r="W4001" i="1"/>
  <c r="X4001" i="1" s="1"/>
  <c r="W4002" i="1"/>
  <c r="X4002" i="1" s="1"/>
  <c r="W4003" i="1"/>
  <c r="X4003" i="1" s="1"/>
  <c r="W4004" i="1"/>
  <c r="X4004" i="1" s="1"/>
  <c r="W4005" i="1"/>
  <c r="X4005" i="1" s="1"/>
  <c r="W4006" i="1"/>
  <c r="X4006" i="1" s="1"/>
  <c r="W4007" i="1"/>
  <c r="X4007" i="1" s="1"/>
  <c r="W4008" i="1"/>
  <c r="X4008" i="1" s="1"/>
  <c r="W4009" i="1"/>
  <c r="X4009" i="1" s="1"/>
  <c r="W4010" i="1"/>
  <c r="X4010" i="1" s="1"/>
  <c r="W4011" i="1"/>
  <c r="X4011" i="1" s="1"/>
  <c r="W4012" i="1"/>
  <c r="X4012" i="1" s="1"/>
  <c r="W4013" i="1"/>
  <c r="X4013" i="1" s="1"/>
  <c r="W4014" i="1"/>
  <c r="X4014" i="1" s="1"/>
  <c r="W4015" i="1"/>
  <c r="X4015" i="1" s="1"/>
  <c r="W4016" i="1"/>
  <c r="X4016" i="1" s="1"/>
  <c r="W4017" i="1"/>
  <c r="X4017" i="1" s="1"/>
  <c r="W4018" i="1"/>
  <c r="X4018" i="1" s="1"/>
  <c r="W4019" i="1"/>
  <c r="X4019" i="1" s="1"/>
  <c r="W4020" i="1"/>
  <c r="X4020" i="1" s="1"/>
  <c r="W4021" i="1"/>
  <c r="X4021" i="1" s="1"/>
  <c r="W4022" i="1"/>
  <c r="X4022" i="1" s="1"/>
  <c r="W4023" i="1"/>
  <c r="X4023" i="1" s="1"/>
  <c r="W4024" i="1"/>
  <c r="X4024" i="1" s="1"/>
  <c r="W4025" i="1"/>
  <c r="X4025" i="1" s="1"/>
  <c r="W4026" i="1"/>
  <c r="X4026" i="1" s="1"/>
  <c r="W4027" i="1"/>
  <c r="X4027" i="1" s="1"/>
  <c r="W4028" i="1"/>
  <c r="X4028" i="1" s="1"/>
  <c r="W4029" i="1"/>
  <c r="X4029" i="1" s="1"/>
  <c r="W4030" i="1"/>
  <c r="X4030" i="1" s="1"/>
  <c r="W4031" i="1"/>
  <c r="X4031" i="1" s="1"/>
  <c r="W4032" i="1"/>
  <c r="X4032" i="1" s="1"/>
  <c r="W4033" i="1"/>
  <c r="X4033" i="1" s="1"/>
  <c r="W4034" i="1"/>
  <c r="X4034" i="1" s="1"/>
  <c r="W4035" i="1"/>
  <c r="X4035" i="1" s="1"/>
  <c r="W4036" i="1"/>
  <c r="X4036" i="1" s="1"/>
  <c r="W4037" i="1"/>
  <c r="X4037" i="1" s="1"/>
  <c r="W4038" i="1"/>
  <c r="X4038" i="1" s="1"/>
  <c r="W4039" i="1"/>
  <c r="X4039" i="1" s="1"/>
  <c r="W4040" i="1"/>
  <c r="X4040" i="1" s="1"/>
  <c r="W4041" i="1"/>
  <c r="X4041" i="1" s="1"/>
  <c r="W4042" i="1"/>
  <c r="X4042" i="1" s="1"/>
  <c r="W4043" i="1"/>
  <c r="X4043" i="1" s="1"/>
  <c r="W4044" i="1"/>
  <c r="X4044" i="1" s="1"/>
  <c r="W4045" i="1"/>
  <c r="X4045" i="1" s="1"/>
  <c r="W4046" i="1"/>
  <c r="X4046" i="1" s="1"/>
  <c r="W4047" i="1"/>
  <c r="X4047" i="1" s="1"/>
  <c r="W4048" i="1"/>
  <c r="X4048" i="1" s="1"/>
  <c r="W4049" i="1"/>
  <c r="X4049" i="1" s="1"/>
  <c r="W4050" i="1"/>
  <c r="X4050" i="1" s="1"/>
  <c r="W4051" i="1"/>
  <c r="X4051" i="1" s="1"/>
  <c r="W4052" i="1"/>
  <c r="X4052" i="1" s="1"/>
  <c r="W4053" i="1"/>
  <c r="X4053" i="1" s="1"/>
  <c r="W4054" i="1"/>
  <c r="X4054" i="1" s="1"/>
  <c r="W4055" i="1"/>
  <c r="X4055" i="1" s="1"/>
  <c r="W4056" i="1"/>
  <c r="X4056" i="1" s="1"/>
  <c r="W4057" i="1"/>
  <c r="X4057" i="1" s="1"/>
  <c r="W4058" i="1"/>
  <c r="X4058" i="1" s="1"/>
  <c r="W4059" i="1"/>
  <c r="X4059" i="1" s="1"/>
  <c r="W4060" i="1"/>
  <c r="X4060" i="1" s="1"/>
  <c r="W4061" i="1"/>
  <c r="X4061" i="1" s="1"/>
  <c r="W4062" i="1"/>
  <c r="X4062" i="1" s="1"/>
  <c r="W4063" i="1"/>
  <c r="X4063" i="1" s="1"/>
  <c r="W4064" i="1"/>
  <c r="X4064" i="1" s="1"/>
  <c r="W4065" i="1"/>
  <c r="X4065" i="1" s="1"/>
  <c r="W4066" i="1"/>
  <c r="X4066" i="1" s="1"/>
  <c r="W4067" i="1"/>
  <c r="X4067" i="1" s="1"/>
  <c r="W4068" i="1"/>
  <c r="X4068" i="1" s="1"/>
  <c r="W4069" i="1"/>
  <c r="X4069" i="1" s="1"/>
  <c r="W4070" i="1"/>
  <c r="X4070" i="1" s="1"/>
  <c r="W4071" i="1"/>
  <c r="X4071" i="1" s="1"/>
  <c r="W4072" i="1"/>
  <c r="X4072" i="1" s="1"/>
  <c r="W4073" i="1"/>
  <c r="X4073" i="1" s="1"/>
  <c r="W4074" i="1"/>
  <c r="X4074" i="1" s="1"/>
  <c r="W4075" i="1"/>
  <c r="X4075" i="1" s="1"/>
  <c r="W4076" i="1"/>
  <c r="X4076" i="1" s="1"/>
  <c r="W4077" i="1"/>
  <c r="X4077" i="1" s="1"/>
  <c r="W4078" i="1"/>
  <c r="X4078" i="1" s="1"/>
  <c r="W4079" i="1"/>
  <c r="X4079" i="1" s="1"/>
  <c r="W4080" i="1"/>
  <c r="X4080" i="1" s="1"/>
  <c r="W4081" i="1"/>
  <c r="X4081" i="1" s="1"/>
  <c r="W4082" i="1"/>
  <c r="X4082" i="1" s="1"/>
  <c r="W4083" i="1"/>
  <c r="X4083" i="1" s="1"/>
  <c r="W4084" i="1"/>
  <c r="X4084" i="1" s="1"/>
  <c r="W4085" i="1"/>
  <c r="X4085" i="1" s="1"/>
  <c r="W4086" i="1"/>
  <c r="X4086" i="1" s="1"/>
  <c r="W4087" i="1"/>
  <c r="X4087" i="1" s="1"/>
  <c r="W4088" i="1"/>
  <c r="X4088" i="1" s="1"/>
  <c r="W4089" i="1"/>
  <c r="X4089" i="1" s="1"/>
  <c r="W4090" i="1"/>
  <c r="X4090" i="1" s="1"/>
  <c r="W4091" i="1"/>
  <c r="X4091" i="1" s="1"/>
  <c r="W4092" i="1"/>
  <c r="X4092" i="1" s="1"/>
  <c r="W4093" i="1"/>
  <c r="X4093" i="1" s="1"/>
  <c r="W4094" i="1"/>
  <c r="X4094" i="1" s="1"/>
  <c r="W4095" i="1"/>
  <c r="X4095" i="1" s="1"/>
  <c r="W4096" i="1"/>
  <c r="X4096" i="1" s="1"/>
  <c r="W4097" i="1"/>
  <c r="X4097" i="1" s="1"/>
  <c r="W4098" i="1"/>
  <c r="X4098" i="1" s="1"/>
  <c r="W4099" i="1"/>
  <c r="X4099" i="1" s="1"/>
  <c r="W4100" i="1"/>
  <c r="X4100" i="1" s="1"/>
  <c r="W4101" i="1"/>
  <c r="X4101" i="1" s="1"/>
  <c r="W4102" i="1"/>
  <c r="X4102" i="1" s="1"/>
  <c r="W4103" i="1"/>
  <c r="X4103" i="1" s="1"/>
  <c r="W4104" i="1"/>
  <c r="X4104" i="1" s="1"/>
  <c r="W4105" i="1"/>
  <c r="X4105" i="1" s="1"/>
  <c r="W4106" i="1"/>
  <c r="X4106" i="1" s="1"/>
  <c r="W4107" i="1"/>
  <c r="X4107" i="1" s="1"/>
  <c r="W4108" i="1"/>
  <c r="X4108" i="1" s="1"/>
  <c r="W4109" i="1"/>
  <c r="X4109" i="1" s="1"/>
  <c r="W4110" i="1"/>
  <c r="X4110" i="1" s="1"/>
  <c r="W4111" i="1"/>
  <c r="X4111" i="1" s="1"/>
  <c r="W4112" i="1"/>
  <c r="X4112" i="1" s="1"/>
  <c r="W4113" i="1"/>
  <c r="X4113" i="1" s="1"/>
  <c r="W4114" i="1"/>
  <c r="X4114" i="1" s="1"/>
  <c r="W4115" i="1"/>
  <c r="X4115" i="1" s="1"/>
  <c r="W4116" i="1"/>
  <c r="X4116" i="1" s="1"/>
  <c r="W4117" i="1"/>
  <c r="X4117" i="1" s="1"/>
  <c r="W4118" i="1"/>
  <c r="X4118" i="1" s="1"/>
  <c r="W4119" i="1"/>
  <c r="X4119" i="1" s="1"/>
  <c r="W4120" i="1"/>
  <c r="X4120" i="1" s="1"/>
  <c r="W4121" i="1"/>
  <c r="X4121" i="1" s="1"/>
  <c r="W4122" i="1"/>
  <c r="X4122" i="1" s="1"/>
  <c r="W4123" i="1"/>
  <c r="X4123" i="1" s="1"/>
  <c r="W4124" i="1"/>
  <c r="X4124" i="1" s="1"/>
  <c r="W4125" i="1"/>
  <c r="X4125" i="1" s="1"/>
  <c r="W4126" i="1"/>
  <c r="X4126" i="1" s="1"/>
  <c r="W4127" i="1"/>
  <c r="X4127" i="1" s="1"/>
  <c r="W4128" i="1"/>
  <c r="X4128" i="1" s="1"/>
  <c r="W4129" i="1"/>
  <c r="X4129" i="1" s="1"/>
  <c r="W4130" i="1"/>
  <c r="X4130" i="1" s="1"/>
  <c r="W4131" i="1"/>
  <c r="X4131" i="1" s="1"/>
  <c r="W4132" i="1"/>
  <c r="X4132" i="1" s="1"/>
  <c r="W4133" i="1"/>
  <c r="X4133" i="1" s="1"/>
  <c r="W4134" i="1"/>
  <c r="X4134" i="1" s="1"/>
  <c r="W4135" i="1"/>
  <c r="X4135" i="1" s="1"/>
  <c r="W4136" i="1"/>
  <c r="X4136" i="1" s="1"/>
  <c r="W4137" i="1"/>
  <c r="X4137" i="1" s="1"/>
  <c r="W4138" i="1"/>
  <c r="X4138" i="1" s="1"/>
  <c r="W4139" i="1"/>
  <c r="X4139" i="1" s="1"/>
  <c r="W4140" i="1"/>
  <c r="X4140" i="1" s="1"/>
  <c r="W4141" i="1"/>
  <c r="X4141" i="1" s="1"/>
  <c r="W4142" i="1"/>
  <c r="X4142" i="1" s="1"/>
  <c r="W4143" i="1"/>
  <c r="X4143" i="1" s="1"/>
  <c r="W4144" i="1"/>
  <c r="X4144" i="1" s="1"/>
  <c r="W4145" i="1"/>
  <c r="X4145" i="1" s="1"/>
  <c r="W4146" i="1"/>
  <c r="X4146" i="1" s="1"/>
  <c r="W4147" i="1"/>
  <c r="X4147" i="1" s="1"/>
  <c r="W4148" i="1"/>
  <c r="X4148" i="1" s="1"/>
  <c r="W4149" i="1"/>
  <c r="X4149" i="1" s="1"/>
  <c r="W4150" i="1"/>
  <c r="X4150" i="1" s="1"/>
  <c r="W4151" i="1"/>
  <c r="X4151" i="1" s="1"/>
  <c r="W4152" i="1"/>
  <c r="X4152" i="1" s="1"/>
  <c r="W4153" i="1"/>
  <c r="X4153" i="1" s="1"/>
  <c r="W4154" i="1"/>
  <c r="X4154" i="1" s="1"/>
  <c r="W4155" i="1"/>
  <c r="X4155" i="1" s="1"/>
  <c r="W4156" i="1"/>
  <c r="X4156" i="1" s="1"/>
  <c r="W4157" i="1"/>
  <c r="X4157" i="1" s="1"/>
  <c r="W4158" i="1"/>
  <c r="X4158" i="1" s="1"/>
  <c r="W4159" i="1"/>
  <c r="X4159" i="1" s="1"/>
  <c r="W4160" i="1"/>
  <c r="X4160" i="1" s="1"/>
  <c r="W4161" i="1"/>
  <c r="X4161" i="1" s="1"/>
  <c r="W4162" i="1"/>
  <c r="X4162" i="1" s="1"/>
  <c r="W4163" i="1"/>
  <c r="X4163" i="1" s="1"/>
  <c r="W4164" i="1"/>
  <c r="X4164" i="1" s="1"/>
  <c r="W4165" i="1"/>
  <c r="X4165" i="1" s="1"/>
  <c r="W4166" i="1"/>
  <c r="X4166" i="1" s="1"/>
  <c r="W4167" i="1"/>
  <c r="X4167" i="1" s="1"/>
  <c r="W4168" i="1"/>
  <c r="X4168" i="1" s="1"/>
  <c r="W4169" i="1"/>
  <c r="X4169" i="1" s="1"/>
  <c r="W4170" i="1"/>
  <c r="X4170" i="1" s="1"/>
  <c r="W4171" i="1"/>
  <c r="X4171" i="1" s="1"/>
  <c r="W4172" i="1"/>
  <c r="X4172" i="1" s="1"/>
  <c r="W4173" i="1"/>
  <c r="X4173" i="1" s="1"/>
  <c r="W4174" i="1"/>
  <c r="X4174" i="1" s="1"/>
  <c r="W4175" i="1"/>
  <c r="X4175" i="1" s="1"/>
  <c r="W4176" i="1"/>
  <c r="X4176" i="1" s="1"/>
  <c r="W4177" i="1"/>
  <c r="X4177" i="1" s="1"/>
  <c r="W4178" i="1"/>
  <c r="X4178" i="1" s="1"/>
  <c r="W4179" i="1"/>
  <c r="X4179" i="1" s="1"/>
  <c r="W4180" i="1"/>
  <c r="X4180" i="1" s="1"/>
  <c r="W4181" i="1"/>
  <c r="X4181" i="1" s="1"/>
  <c r="W4182" i="1"/>
  <c r="X4182" i="1" s="1"/>
  <c r="W4183" i="1"/>
  <c r="X4183" i="1" s="1"/>
  <c r="W4184" i="1"/>
  <c r="X4184" i="1" s="1"/>
  <c r="W4185" i="1"/>
  <c r="X4185" i="1" s="1"/>
  <c r="W4186" i="1"/>
  <c r="X4186" i="1" s="1"/>
  <c r="W4187" i="1"/>
  <c r="X4187" i="1" s="1"/>
  <c r="W4188" i="1"/>
  <c r="X4188" i="1" s="1"/>
  <c r="W4189" i="1"/>
  <c r="X4189" i="1" s="1"/>
  <c r="W4190" i="1"/>
  <c r="X4190" i="1" s="1"/>
  <c r="W4191" i="1"/>
  <c r="X4191" i="1" s="1"/>
  <c r="W4192" i="1"/>
  <c r="X4192" i="1" s="1"/>
  <c r="W4193" i="1"/>
  <c r="X4193" i="1" s="1"/>
  <c r="W4194" i="1"/>
  <c r="X4194" i="1" s="1"/>
  <c r="W4195" i="1"/>
  <c r="X4195" i="1" s="1"/>
  <c r="W4196" i="1"/>
  <c r="X4196" i="1" s="1"/>
  <c r="W4197" i="1"/>
  <c r="X4197" i="1" s="1"/>
  <c r="W4198" i="1"/>
  <c r="X4198" i="1" s="1"/>
  <c r="W4199" i="1"/>
  <c r="X4199" i="1" s="1"/>
  <c r="W4200" i="1"/>
  <c r="X4200" i="1" s="1"/>
  <c r="W4201" i="1"/>
  <c r="X4201" i="1" s="1"/>
  <c r="W4202" i="1"/>
  <c r="X4202" i="1" s="1"/>
  <c r="W4203" i="1"/>
  <c r="X4203" i="1" s="1"/>
  <c r="W4204" i="1"/>
  <c r="X4204" i="1" s="1"/>
  <c r="W4205" i="1"/>
  <c r="X4205" i="1" s="1"/>
  <c r="W4206" i="1"/>
  <c r="X4206" i="1" s="1"/>
  <c r="W4207" i="1"/>
  <c r="X4207" i="1" s="1"/>
  <c r="W4208" i="1"/>
  <c r="X4208" i="1" s="1"/>
  <c r="W4209" i="1"/>
  <c r="X4209" i="1" s="1"/>
  <c r="W4210" i="1"/>
  <c r="X4210" i="1" s="1"/>
  <c r="W4211" i="1"/>
  <c r="X4211" i="1" s="1"/>
  <c r="W4212" i="1"/>
  <c r="X4212" i="1" s="1"/>
  <c r="W4213" i="1"/>
  <c r="X4213" i="1" s="1"/>
  <c r="W4214" i="1"/>
  <c r="X4214" i="1" s="1"/>
  <c r="W4215" i="1"/>
  <c r="X4215" i="1" s="1"/>
  <c r="W4216" i="1"/>
  <c r="X4216" i="1" s="1"/>
  <c r="W4217" i="1"/>
  <c r="X4217" i="1" s="1"/>
  <c r="W4218" i="1"/>
  <c r="X4218" i="1" s="1"/>
  <c r="W4219" i="1"/>
  <c r="X4219" i="1" s="1"/>
  <c r="W4220" i="1"/>
  <c r="X4220" i="1" s="1"/>
  <c r="W4221" i="1"/>
  <c r="X4221" i="1" s="1"/>
  <c r="W4222" i="1"/>
  <c r="X4222" i="1" s="1"/>
  <c r="W4223" i="1"/>
  <c r="X4223" i="1" s="1"/>
  <c r="W4224" i="1"/>
  <c r="X4224" i="1" s="1"/>
  <c r="W4225" i="1"/>
  <c r="X4225" i="1" s="1"/>
  <c r="W4226" i="1"/>
  <c r="X4226" i="1" s="1"/>
  <c r="W4227" i="1"/>
  <c r="X4227" i="1" s="1"/>
  <c r="W4228" i="1"/>
  <c r="X4228" i="1" s="1"/>
  <c r="W4229" i="1"/>
  <c r="X4229" i="1" s="1"/>
  <c r="W4230" i="1"/>
  <c r="X4230" i="1" s="1"/>
  <c r="W4231" i="1"/>
  <c r="X4231" i="1" s="1"/>
  <c r="W4232" i="1"/>
  <c r="X4232" i="1" s="1"/>
  <c r="W4233" i="1"/>
  <c r="X4233" i="1" s="1"/>
  <c r="W4234" i="1"/>
  <c r="X4234" i="1" s="1"/>
  <c r="W4235" i="1"/>
  <c r="X4235" i="1" s="1"/>
  <c r="W4236" i="1"/>
  <c r="X4236" i="1" s="1"/>
  <c r="W4237" i="1"/>
  <c r="X4237" i="1" s="1"/>
  <c r="W4238" i="1"/>
  <c r="X4238" i="1" s="1"/>
  <c r="W4239" i="1"/>
  <c r="X4239" i="1" s="1"/>
  <c r="W4240" i="1"/>
  <c r="X4240" i="1" s="1"/>
  <c r="W4241" i="1"/>
  <c r="X4241" i="1" s="1"/>
  <c r="W4242" i="1"/>
  <c r="X4242" i="1" s="1"/>
  <c r="W4243" i="1"/>
  <c r="X4243" i="1" s="1"/>
  <c r="W4244" i="1"/>
  <c r="X4244" i="1" s="1"/>
  <c r="W4245" i="1"/>
  <c r="X4245" i="1" s="1"/>
  <c r="W4246" i="1"/>
  <c r="X4246" i="1" s="1"/>
  <c r="W4247" i="1"/>
  <c r="X4247" i="1" s="1"/>
  <c r="W4248" i="1"/>
  <c r="X4248" i="1" s="1"/>
  <c r="W4249" i="1"/>
  <c r="X4249" i="1" s="1"/>
  <c r="W4250" i="1"/>
  <c r="X4250" i="1" s="1"/>
  <c r="W4251" i="1"/>
  <c r="X4251" i="1" s="1"/>
  <c r="W4252" i="1"/>
  <c r="X4252" i="1" s="1"/>
  <c r="W4253" i="1"/>
  <c r="X4253" i="1" s="1"/>
  <c r="W4254" i="1"/>
  <c r="X4254" i="1" s="1"/>
  <c r="W4255" i="1"/>
  <c r="X4255" i="1" s="1"/>
  <c r="W4256" i="1"/>
  <c r="X4256" i="1" s="1"/>
  <c r="W4257" i="1"/>
  <c r="X4257" i="1" s="1"/>
  <c r="W4258" i="1"/>
  <c r="X4258" i="1" s="1"/>
  <c r="W4259" i="1"/>
  <c r="X4259" i="1" s="1"/>
  <c r="W4260" i="1"/>
  <c r="X4260" i="1" s="1"/>
  <c r="W4261" i="1"/>
  <c r="X4261" i="1" s="1"/>
  <c r="W4262" i="1"/>
  <c r="X4262" i="1" s="1"/>
  <c r="W4263" i="1"/>
  <c r="X4263" i="1" s="1"/>
  <c r="W4264" i="1"/>
  <c r="X4264" i="1" s="1"/>
  <c r="W4265" i="1"/>
  <c r="X4265" i="1" s="1"/>
  <c r="W4266" i="1"/>
  <c r="X4266" i="1" s="1"/>
  <c r="W4267" i="1"/>
  <c r="X4267" i="1" s="1"/>
  <c r="W4268" i="1"/>
  <c r="X4268" i="1" s="1"/>
  <c r="W4269" i="1"/>
  <c r="X4269" i="1" s="1"/>
  <c r="W4270" i="1"/>
  <c r="X4270" i="1" s="1"/>
  <c r="W4271" i="1"/>
  <c r="X4271" i="1" s="1"/>
  <c r="W4272" i="1"/>
  <c r="X4272" i="1" s="1"/>
  <c r="W4273" i="1"/>
  <c r="X4273" i="1" s="1"/>
  <c r="W4274" i="1"/>
  <c r="X4274" i="1" s="1"/>
  <c r="W4275" i="1"/>
  <c r="X4275" i="1" s="1"/>
  <c r="W4276" i="1"/>
  <c r="X4276" i="1" s="1"/>
  <c r="W4277" i="1"/>
  <c r="X4277" i="1" s="1"/>
  <c r="W4278" i="1"/>
  <c r="X4278" i="1" s="1"/>
  <c r="W4279" i="1"/>
  <c r="X4279" i="1" s="1"/>
  <c r="W4280" i="1"/>
  <c r="X4280" i="1" s="1"/>
  <c r="W4281" i="1"/>
  <c r="X4281" i="1" s="1"/>
  <c r="W4282" i="1"/>
  <c r="X4282" i="1" s="1"/>
  <c r="W4283" i="1"/>
  <c r="X4283" i="1" s="1"/>
  <c r="W4284" i="1"/>
  <c r="X4284" i="1" s="1"/>
  <c r="W4285" i="1"/>
  <c r="X4285" i="1" s="1"/>
  <c r="W4286" i="1"/>
  <c r="X4286" i="1" s="1"/>
  <c r="W4287" i="1"/>
  <c r="X4287" i="1" s="1"/>
  <c r="W4288" i="1"/>
  <c r="X4288" i="1" s="1"/>
  <c r="W4289" i="1"/>
  <c r="X4289" i="1" s="1"/>
  <c r="W4290" i="1"/>
  <c r="X4290" i="1" s="1"/>
  <c r="W4291" i="1"/>
  <c r="X4291" i="1" s="1"/>
  <c r="W4292" i="1"/>
  <c r="X4292" i="1" s="1"/>
  <c r="W4293" i="1"/>
  <c r="X4293" i="1" s="1"/>
  <c r="W4294" i="1"/>
  <c r="X4294" i="1" s="1"/>
  <c r="W4295" i="1"/>
  <c r="X4295" i="1" s="1"/>
  <c r="W4296" i="1"/>
  <c r="X4296" i="1" s="1"/>
  <c r="W4297" i="1"/>
  <c r="X4297" i="1" s="1"/>
  <c r="W4298" i="1"/>
  <c r="X4298" i="1" s="1"/>
  <c r="W4299" i="1"/>
  <c r="X4299" i="1" s="1"/>
  <c r="W4300" i="1"/>
  <c r="X4300" i="1" s="1"/>
  <c r="W4301" i="1"/>
  <c r="X4301" i="1" s="1"/>
  <c r="W4302" i="1"/>
  <c r="X4302" i="1" s="1"/>
  <c r="W4303" i="1"/>
  <c r="X4303" i="1" s="1"/>
  <c r="W4304" i="1"/>
  <c r="X4304" i="1" s="1"/>
  <c r="W4305" i="1"/>
  <c r="X4305" i="1" s="1"/>
  <c r="W4306" i="1"/>
  <c r="X4306" i="1" s="1"/>
  <c r="W4307" i="1"/>
  <c r="X4307" i="1" s="1"/>
  <c r="W4308" i="1"/>
  <c r="X4308" i="1" s="1"/>
  <c r="W4309" i="1"/>
  <c r="X4309" i="1" s="1"/>
  <c r="W4310" i="1"/>
  <c r="X4310" i="1" s="1"/>
  <c r="W4311" i="1"/>
  <c r="X4311" i="1" s="1"/>
  <c r="W4312" i="1"/>
  <c r="X4312" i="1" s="1"/>
  <c r="W4313" i="1"/>
  <c r="X4313" i="1" s="1"/>
  <c r="W4314" i="1"/>
  <c r="X4314" i="1" s="1"/>
  <c r="W4315" i="1"/>
  <c r="X4315" i="1" s="1"/>
  <c r="W4316" i="1"/>
  <c r="X4316" i="1" s="1"/>
  <c r="W4317" i="1"/>
  <c r="X4317" i="1" s="1"/>
  <c r="W4318" i="1"/>
  <c r="X4318" i="1" s="1"/>
  <c r="W4319" i="1"/>
  <c r="X4319" i="1" s="1"/>
  <c r="W4320" i="1"/>
  <c r="X4320" i="1" s="1"/>
  <c r="W4321" i="1"/>
  <c r="X4321" i="1" s="1"/>
  <c r="W4322" i="1"/>
  <c r="X4322" i="1" s="1"/>
  <c r="W4323" i="1"/>
  <c r="X4323" i="1" s="1"/>
  <c r="W4324" i="1"/>
  <c r="X4324" i="1" s="1"/>
  <c r="W4325" i="1"/>
  <c r="X4325" i="1" s="1"/>
  <c r="W4326" i="1"/>
  <c r="X4326" i="1" s="1"/>
  <c r="W4327" i="1"/>
  <c r="X4327" i="1" s="1"/>
  <c r="W4328" i="1"/>
  <c r="X4328" i="1" s="1"/>
  <c r="W4329" i="1"/>
  <c r="X4329" i="1" s="1"/>
  <c r="W4330" i="1"/>
  <c r="X4330" i="1" s="1"/>
  <c r="W4331" i="1"/>
  <c r="X4331" i="1" s="1"/>
  <c r="W4332" i="1"/>
  <c r="X4332" i="1" s="1"/>
  <c r="W4333" i="1"/>
  <c r="X4333" i="1" s="1"/>
  <c r="W4334" i="1"/>
  <c r="X4334" i="1" s="1"/>
  <c r="W4335" i="1"/>
  <c r="X4335" i="1" s="1"/>
  <c r="W4336" i="1"/>
  <c r="X4336" i="1" s="1"/>
  <c r="W4337" i="1"/>
  <c r="X4337" i="1" s="1"/>
  <c r="W4338" i="1"/>
  <c r="X4338" i="1" s="1"/>
  <c r="W4339" i="1"/>
  <c r="X4339" i="1" s="1"/>
  <c r="W4340" i="1"/>
  <c r="X4340" i="1" s="1"/>
  <c r="W4341" i="1"/>
  <c r="X4341" i="1" s="1"/>
  <c r="W4342" i="1"/>
  <c r="X4342" i="1" s="1"/>
  <c r="W4343" i="1"/>
  <c r="X4343" i="1" s="1"/>
  <c r="W4344" i="1"/>
  <c r="X4344" i="1" s="1"/>
  <c r="W4345" i="1"/>
  <c r="X4345" i="1" s="1"/>
  <c r="W4346" i="1"/>
  <c r="X4346" i="1" s="1"/>
  <c r="W4347" i="1"/>
  <c r="X4347" i="1" s="1"/>
  <c r="W4348" i="1"/>
  <c r="X4348" i="1" s="1"/>
  <c r="W4349" i="1"/>
  <c r="X4349" i="1" s="1"/>
  <c r="W4350" i="1"/>
  <c r="X4350" i="1" s="1"/>
  <c r="W4351" i="1"/>
  <c r="X4351" i="1" s="1"/>
  <c r="W4352" i="1"/>
  <c r="X4352" i="1" s="1"/>
  <c r="W4353" i="1"/>
  <c r="X4353" i="1" s="1"/>
  <c r="W4354" i="1"/>
  <c r="X4354" i="1" s="1"/>
  <c r="W4355" i="1"/>
  <c r="X4355" i="1" s="1"/>
  <c r="W4356" i="1"/>
  <c r="X4356" i="1" s="1"/>
  <c r="W4357" i="1"/>
  <c r="X4357" i="1" s="1"/>
  <c r="W4358" i="1"/>
  <c r="X4358" i="1" s="1"/>
  <c r="W4359" i="1"/>
  <c r="X4359" i="1" s="1"/>
  <c r="W4360" i="1"/>
  <c r="X4360" i="1" s="1"/>
  <c r="W4361" i="1"/>
  <c r="X4361" i="1" s="1"/>
  <c r="W4362" i="1"/>
  <c r="X4362" i="1" s="1"/>
  <c r="W4363" i="1"/>
  <c r="X4363" i="1" s="1"/>
  <c r="W4364" i="1"/>
  <c r="X4364" i="1" s="1"/>
  <c r="W4365" i="1"/>
  <c r="X4365" i="1" s="1"/>
  <c r="W4366" i="1"/>
  <c r="X4366" i="1" s="1"/>
  <c r="W4367" i="1"/>
  <c r="X4367" i="1" s="1"/>
  <c r="W4368" i="1"/>
  <c r="X4368" i="1" s="1"/>
  <c r="W4369" i="1"/>
  <c r="X4369" i="1" s="1"/>
  <c r="W4370" i="1"/>
  <c r="X4370" i="1" s="1"/>
  <c r="W4371" i="1"/>
  <c r="X4371" i="1" s="1"/>
  <c r="W4372" i="1"/>
  <c r="X4372" i="1" s="1"/>
  <c r="W4373" i="1"/>
  <c r="X4373" i="1" s="1"/>
  <c r="W4374" i="1"/>
  <c r="X4374" i="1" s="1"/>
  <c r="W4375" i="1"/>
  <c r="X4375" i="1" s="1"/>
  <c r="W4376" i="1"/>
  <c r="X4376" i="1" s="1"/>
  <c r="W4377" i="1"/>
  <c r="X4377" i="1" s="1"/>
  <c r="W4378" i="1"/>
  <c r="X4378" i="1" s="1"/>
  <c r="W4379" i="1"/>
  <c r="X4379" i="1" s="1"/>
  <c r="W4380" i="1"/>
  <c r="X4380" i="1" s="1"/>
  <c r="W4381" i="1"/>
  <c r="X4381" i="1" s="1"/>
  <c r="W4382" i="1"/>
  <c r="X4382" i="1" s="1"/>
  <c r="W4383" i="1"/>
  <c r="X4383" i="1" s="1"/>
  <c r="W4384" i="1"/>
  <c r="X4384" i="1" s="1"/>
  <c r="W4385" i="1"/>
  <c r="X4385" i="1" s="1"/>
  <c r="W4386" i="1"/>
  <c r="X4386" i="1" s="1"/>
  <c r="W4387" i="1"/>
  <c r="X4387" i="1" s="1"/>
  <c r="W4388" i="1"/>
  <c r="X4388" i="1" s="1"/>
  <c r="W4389" i="1"/>
  <c r="X4389" i="1" s="1"/>
  <c r="W4390" i="1"/>
  <c r="X4390" i="1" s="1"/>
  <c r="W4391" i="1"/>
  <c r="X4391" i="1" s="1"/>
  <c r="W4392" i="1"/>
  <c r="X4392" i="1" s="1"/>
  <c r="W4393" i="1"/>
  <c r="X4393" i="1" s="1"/>
  <c r="W4394" i="1"/>
  <c r="X4394" i="1" s="1"/>
  <c r="W4395" i="1"/>
  <c r="X4395" i="1" s="1"/>
  <c r="W4396" i="1"/>
  <c r="X4396" i="1" s="1"/>
  <c r="W4397" i="1"/>
  <c r="X4397" i="1" s="1"/>
  <c r="W4398" i="1"/>
  <c r="X4398" i="1" s="1"/>
  <c r="W4399" i="1"/>
  <c r="X4399" i="1" s="1"/>
  <c r="W4400" i="1"/>
  <c r="X4400" i="1" s="1"/>
  <c r="W4401" i="1"/>
  <c r="X4401" i="1" s="1"/>
  <c r="W4402" i="1"/>
  <c r="X4402" i="1" s="1"/>
  <c r="W4403" i="1"/>
  <c r="X4403" i="1" s="1"/>
  <c r="W4404" i="1"/>
  <c r="X4404" i="1" s="1"/>
  <c r="W4405" i="1"/>
  <c r="X4405" i="1" s="1"/>
  <c r="W4406" i="1"/>
  <c r="X4406" i="1" s="1"/>
  <c r="W4407" i="1"/>
  <c r="X4407" i="1" s="1"/>
  <c r="W4408" i="1"/>
  <c r="X4408" i="1" s="1"/>
  <c r="W4409" i="1"/>
  <c r="X4409" i="1" s="1"/>
  <c r="W4410" i="1"/>
  <c r="X4410" i="1" s="1"/>
  <c r="W4411" i="1"/>
  <c r="X4411" i="1" s="1"/>
  <c r="W4412" i="1"/>
  <c r="X4412" i="1" s="1"/>
  <c r="W4413" i="1"/>
  <c r="X4413" i="1" s="1"/>
  <c r="W4414" i="1"/>
  <c r="X4414" i="1" s="1"/>
  <c r="W4415" i="1"/>
  <c r="X4415" i="1" s="1"/>
  <c r="W4416" i="1"/>
  <c r="X4416" i="1" s="1"/>
  <c r="W4417" i="1"/>
  <c r="X4417" i="1" s="1"/>
  <c r="W4418" i="1"/>
  <c r="X4418" i="1" s="1"/>
  <c r="W4419" i="1"/>
  <c r="X4419" i="1" s="1"/>
  <c r="W4420" i="1"/>
  <c r="X4420" i="1" s="1"/>
  <c r="W4421" i="1"/>
  <c r="X4421" i="1" s="1"/>
  <c r="W4422" i="1"/>
  <c r="X4422" i="1" s="1"/>
  <c r="W4423" i="1"/>
  <c r="X4423" i="1" s="1"/>
  <c r="W4424" i="1"/>
  <c r="X4424" i="1" s="1"/>
  <c r="W4425" i="1"/>
  <c r="X4425" i="1" s="1"/>
  <c r="W4426" i="1"/>
  <c r="X4426" i="1" s="1"/>
  <c r="W4427" i="1"/>
  <c r="X4427" i="1" s="1"/>
  <c r="W4428" i="1"/>
  <c r="X4428" i="1" s="1"/>
  <c r="W4429" i="1"/>
  <c r="X4429" i="1" s="1"/>
  <c r="W4430" i="1"/>
  <c r="X4430" i="1" s="1"/>
  <c r="W4431" i="1"/>
  <c r="X4431" i="1" s="1"/>
  <c r="W4432" i="1"/>
  <c r="X4432" i="1" s="1"/>
  <c r="W4433" i="1"/>
  <c r="X4433" i="1" s="1"/>
  <c r="W4434" i="1"/>
  <c r="X4434" i="1" s="1"/>
  <c r="W4435" i="1"/>
  <c r="X4435" i="1" s="1"/>
  <c r="W4436" i="1"/>
  <c r="X4436" i="1" s="1"/>
  <c r="W4437" i="1"/>
  <c r="X4437" i="1" s="1"/>
  <c r="W4438" i="1"/>
  <c r="X4438" i="1" s="1"/>
  <c r="W4439" i="1"/>
  <c r="X4439" i="1" s="1"/>
  <c r="W4440" i="1"/>
  <c r="X4440" i="1" s="1"/>
  <c r="W4441" i="1"/>
  <c r="X4441" i="1" s="1"/>
  <c r="W4442" i="1"/>
  <c r="X4442" i="1" s="1"/>
  <c r="W4443" i="1"/>
  <c r="X4443" i="1" s="1"/>
  <c r="W4444" i="1"/>
  <c r="X4444" i="1" s="1"/>
  <c r="W4445" i="1"/>
  <c r="X4445" i="1" s="1"/>
  <c r="W4446" i="1"/>
  <c r="X4446" i="1" s="1"/>
  <c r="W4447" i="1"/>
  <c r="X4447" i="1" s="1"/>
  <c r="W4448" i="1"/>
  <c r="X4448" i="1" s="1"/>
  <c r="W4449" i="1"/>
  <c r="X4449" i="1" s="1"/>
  <c r="W4450" i="1"/>
  <c r="X4450" i="1" s="1"/>
  <c r="W4451" i="1"/>
  <c r="X4451" i="1" s="1"/>
  <c r="W4452" i="1"/>
  <c r="X4452" i="1" s="1"/>
  <c r="W4453" i="1"/>
  <c r="X4453" i="1" s="1"/>
  <c r="W4454" i="1"/>
  <c r="X4454" i="1" s="1"/>
  <c r="W4455" i="1"/>
  <c r="X4455" i="1" s="1"/>
  <c r="W4456" i="1"/>
  <c r="X4456" i="1" s="1"/>
  <c r="W4457" i="1"/>
  <c r="X4457" i="1" s="1"/>
  <c r="W4458" i="1"/>
  <c r="X4458" i="1" s="1"/>
  <c r="W4459" i="1"/>
  <c r="X4459" i="1" s="1"/>
  <c r="W4460" i="1"/>
  <c r="X4460" i="1" s="1"/>
  <c r="W4461" i="1"/>
  <c r="X4461" i="1" s="1"/>
  <c r="W4462" i="1"/>
  <c r="X4462" i="1" s="1"/>
  <c r="W4463" i="1"/>
  <c r="X4463" i="1" s="1"/>
  <c r="W4464" i="1"/>
  <c r="X4464" i="1" s="1"/>
  <c r="W4465" i="1"/>
  <c r="X4465" i="1" s="1"/>
  <c r="W4466" i="1"/>
  <c r="X4466" i="1" s="1"/>
  <c r="W4467" i="1"/>
  <c r="X4467" i="1" s="1"/>
  <c r="W4468" i="1"/>
  <c r="X4468" i="1" s="1"/>
  <c r="W4469" i="1"/>
  <c r="X4469" i="1" s="1"/>
  <c r="W4470" i="1"/>
  <c r="X4470" i="1" s="1"/>
  <c r="W4471" i="1"/>
  <c r="X4471" i="1" s="1"/>
  <c r="W4472" i="1"/>
  <c r="X4472" i="1" s="1"/>
  <c r="W4473" i="1"/>
  <c r="X4473" i="1" s="1"/>
  <c r="W4474" i="1"/>
  <c r="X4474" i="1" s="1"/>
  <c r="W4475" i="1"/>
  <c r="X4475" i="1" s="1"/>
  <c r="W4476" i="1"/>
  <c r="X4476" i="1" s="1"/>
  <c r="W4477" i="1"/>
  <c r="X4477" i="1" s="1"/>
  <c r="W4478" i="1"/>
  <c r="X4478" i="1" s="1"/>
  <c r="W4479" i="1"/>
  <c r="X4479" i="1" s="1"/>
  <c r="W4480" i="1"/>
  <c r="X4480" i="1" s="1"/>
  <c r="W4481" i="1"/>
  <c r="X4481" i="1" s="1"/>
  <c r="W4482" i="1"/>
  <c r="X4482" i="1" s="1"/>
  <c r="W4483" i="1"/>
  <c r="X4483" i="1" s="1"/>
  <c r="W4484" i="1"/>
  <c r="X4484" i="1" s="1"/>
  <c r="W4485" i="1"/>
  <c r="X4485" i="1" s="1"/>
  <c r="W4486" i="1"/>
  <c r="X4486" i="1" s="1"/>
  <c r="W4487" i="1"/>
  <c r="X4487" i="1" s="1"/>
  <c r="W4488" i="1"/>
  <c r="X4488" i="1" s="1"/>
  <c r="W4489" i="1"/>
  <c r="X4489" i="1" s="1"/>
  <c r="W4490" i="1"/>
  <c r="X4490" i="1" s="1"/>
  <c r="W4491" i="1"/>
  <c r="X4491" i="1" s="1"/>
  <c r="W4492" i="1"/>
  <c r="X4492" i="1" s="1"/>
  <c r="W4493" i="1"/>
  <c r="X4493" i="1" s="1"/>
  <c r="W4494" i="1"/>
  <c r="X4494" i="1" s="1"/>
  <c r="W4495" i="1"/>
  <c r="X4495" i="1" s="1"/>
  <c r="W4496" i="1"/>
  <c r="X4496" i="1" s="1"/>
  <c r="W4497" i="1"/>
  <c r="X4497" i="1" s="1"/>
  <c r="W4498" i="1"/>
  <c r="X4498" i="1" s="1"/>
  <c r="W4499" i="1"/>
  <c r="X4499" i="1" s="1"/>
  <c r="W4500" i="1"/>
  <c r="X4500" i="1" s="1"/>
  <c r="W4501" i="1"/>
  <c r="X4501" i="1" s="1"/>
  <c r="W4502" i="1"/>
  <c r="X4502" i="1" s="1"/>
  <c r="W4503" i="1"/>
  <c r="X4503" i="1" s="1"/>
  <c r="W4504" i="1"/>
  <c r="X4504" i="1" s="1"/>
  <c r="W4505" i="1"/>
  <c r="X4505" i="1" s="1"/>
  <c r="W4506" i="1"/>
  <c r="X4506" i="1" s="1"/>
  <c r="W4507" i="1"/>
  <c r="X4507" i="1" s="1"/>
  <c r="W4508" i="1"/>
  <c r="X4508" i="1" s="1"/>
  <c r="W4509" i="1"/>
  <c r="X4509" i="1" s="1"/>
  <c r="W4510" i="1"/>
  <c r="X4510" i="1" s="1"/>
  <c r="W4511" i="1"/>
  <c r="X4511" i="1" s="1"/>
  <c r="W4512" i="1"/>
  <c r="X4512" i="1" s="1"/>
  <c r="W4513" i="1"/>
  <c r="X4513" i="1" s="1"/>
  <c r="W4514" i="1"/>
  <c r="X4514" i="1" s="1"/>
  <c r="W4515" i="1"/>
  <c r="X4515" i="1" s="1"/>
  <c r="W4516" i="1"/>
  <c r="X4516" i="1" s="1"/>
  <c r="W4517" i="1"/>
  <c r="X4517" i="1" s="1"/>
  <c r="W4518" i="1"/>
  <c r="X4518" i="1" s="1"/>
  <c r="W4519" i="1"/>
  <c r="X4519" i="1" s="1"/>
  <c r="W4520" i="1"/>
  <c r="X4520" i="1" s="1"/>
  <c r="W4521" i="1"/>
  <c r="X4521" i="1" s="1"/>
  <c r="W4522" i="1"/>
  <c r="X4522" i="1" s="1"/>
  <c r="W4523" i="1"/>
  <c r="X4523" i="1" s="1"/>
  <c r="W4524" i="1"/>
  <c r="X4524" i="1" s="1"/>
  <c r="W4525" i="1"/>
  <c r="X4525" i="1" s="1"/>
  <c r="W4526" i="1"/>
  <c r="X4526" i="1" s="1"/>
  <c r="W4527" i="1"/>
  <c r="X4527" i="1" s="1"/>
  <c r="W4528" i="1"/>
  <c r="X4528" i="1" s="1"/>
  <c r="W4529" i="1"/>
  <c r="X4529" i="1" s="1"/>
  <c r="W4530" i="1"/>
  <c r="X4530" i="1" s="1"/>
  <c r="W4531" i="1"/>
  <c r="X4531" i="1" s="1"/>
  <c r="W4532" i="1"/>
  <c r="X4532" i="1" s="1"/>
  <c r="W4533" i="1"/>
  <c r="X4533" i="1" s="1"/>
  <c r="W4534" i="1"/>
  <c r="X4534" i="1" s="1"/>
  <c r="W4535" i="1"/>
  <c r="X4535" i="1" s="1"/>
  <c r="W4536" i="1"/>
  <c r="X4536" i="1" s="1"/>
  <c r="W4537" i="1"/>
  <c r="X4537" i="1" s="1"/>
  <c r="W4538" i="1"/>
  <c r="X4538" i="1" s="1"/>
  <c r="W4539" i="1"/>
  <c r="X4539" i="1" s="1"/>
  <c r="W4540" i="1"/>
  <c r="X4540" i="1" s="1"/>
  <c r="W4541" i="1"/>
  <c r="X4541" i="1" s="1"/>
  <c r="W4542" i="1"/>
  <c r="X4542" i="1" s="1"/>
  <c r="W4543" i="1"/>
  <c r="X4543" i="1" s="1"/>
  <c r="W4544" i="1"/>
  <c r="X4544" i="1" s="1"/>
  <c r="W4545" i="1"/>
  <c r="X4545" i="1" s="1"/>
  <c r="W4546" i="1"/>
  <c r="X4546" i="1" s="1"/>
  <c r="W4547" i="1"/>
  <c r="X4547" i="1" s="1"/>
  <c r="W4548" i="1"/>
  <c r="X4548" i="1" s="1"/>
  <c r="W4549" i="1"/>
  <c r="X4549" i="1" s="1"/>
  <c r="W4550" i="1"/>
  <c r="X4550" i="1" s="1"/>
  <c r="W4551" i="1"/>
  <c r="X4551" i="1" s="1"/>
  <c r="W4552" i="1"/>
  <c r="X4552" i="1" s="1"/>
  <c r="W4553" i="1"/>
  <c r="X4553" i="1" s="1"/>
  <c r="W4554" i="1"/>
  <c r="X4554" i="1" s="1"/>
  <c r="W4555" i="1"/>
  <c r="X4555" i="1" s="1"/>
  <c r="W4556" i="1"/>
  <c r="X4556" i="1" s="1"/>
  <c r="W4557" i="1"/>
  <c r="X4557" i="1" s="1"/>
  <c r="W4558" i="1"/>
  <c r="X4558" i="1" s="1"/>
  <c r="W4559" i="1"/>
  <c r="X4559" i="1" s="1"/>
  <c r="W4560" i="1"/>
  <c r="X4560" i="1" s="1"/>
  <c r="W4561" i="1"/>
  <c r="X4561" i="1" s="1"/>
  <c r="W4562" i="1"/>
  <c r="X4562" i="1" s="1"/>
  <c r="W4563" i="1"/>
  <c r="X4563" i="1" s="1"/>
  <c r="W4564" i="1"/>
  <c r="X4564" i="1" s="1"/>
  <c r="W4565" i="1"/>
  <c r="X4565" i="1" s="1"/>
  <c r="W4566" i="1"/>
  <c r="X4566" i="1" s="1"/>
  <c r="W4567" i="1"/>
  <c r="X4567" i="1" s="1"/>
  <c r="W4568" i="1"/>
  <c r="X4568" i="1" s="1"/>
  <c r="W4569" i="1"/>
  <c r="X4569" i="1" s="1"/>
  <c r="W4570" i="1"/>
  <c r="X4570" i="1" s="1"/>
  <c r="W4571" i="1"/>
  <c r="X4571" i="1" s="1"/>
  <c r="W4572" i="1"/>
  <c r="X4572" i="1" s="1"/>
  <c r="W4573" i="1"/>
  <c r="X4573" i="1" s="1"/>
  <c r="W4574" i="1"/>
  <c r="X4574" i="1" s="1"/>
  <c r="W4575" i="1"/>
  <c r="X4575" i="1" s="1"/>
  <c r="W4576" i="1"/>
  <c r="X4576" i="1" s="1"/>
  <c r="W4577" i="1"/>
  <c r="X4577" i="1" s="1"/>
  <c r="W4578" i="1"/>
  <c r="X4578" i="1" s="1"/>
  <c r="W4579" i="1"/>
  <c r="X4579" i="1" s="1"/>
  <c r="W4580" i="1"/>
  <c r="X4580" i="1" s="1"/>
  <c r="W4581" i="1"/>
  <c r="X4581" i="1" s="1"/>
  <c r="W4582" i="1"/>
  <c r="X4582" i="1" s="1"/>
  <c r="W4583" i="1"/>
  <c r="X4583" i="1" s="1"/>
  <c r="W4584" i="1"/>
  <c r="X4584" i="1" s="1"/>
  <c r="W4585" i="1"/>
  <c r="X4585" i="1" s="1"/>
  <c r="W4586" i="1"/>
  <c r="X4586" i="1" s="1"/>
  <c r="W4587" i="1"/>
  <c r="X4587" i="1" s="1"/>
  <c r="W4588" i="1"/>
  <c r="X4588" i="1" s="1"/>
  <c r="W4589" i="1"/>
  <c r="X4589" i="1" s="1"/>
  <c r="W4590" i="1"/>
  <c r="X4590" i="1" s="1"/>
  <c r="W4591" i="1"/>
  <c r="X4591" i="1" s="1"/>
  <c r="W4592" i="1"/>
  <c r="X4592" i="1" s="1"/>
  <c r="W4593" i="1"/>
  <c r="X4593" i="1" s="1"/>
  <c r="W4594" i="1"/>
  <c r="X4594" i="1" s="1"/>
  <c r="W4595" i="1"/>
  <c r="X4595" i="1" s="1"/>
  <c r="W4596" i="1"/>
  <c r="X4596" i="1" s="1"/>
  <c r="W4597" i="1"/>
  <c r="X4597" i="1" s="1"/>
  <c r="W4598" i="1"/>
  <c r="X4598" i="1" s="1"/>
  <c r="W4599" i="1"/>
  <c r="X4599" i="1" s="1"/>
  <c r="W4600" i="1"/>
  <c r="X4600" i="1" s="1"/>
  <c r="W4601" i="1"/>
  <c r="X4601" i="1" s="1"/>
  <c r="W4602" i="1"/>
  <c r="X4602" i="1" s="1"/>
  <c r="W4603" i="1"/>
  <c r="X4603" i="1" s="1"/>
  <c r="W4604" i="1"/>
  <c r="X4604" i="1" s="1"/>
  <c r="W4605" i="1"/>
  <c r="X4605" i="1" s="1"/>
  <c r="W4606" i="1"/>
  <c r="X4606" i="1" s="1"/>
  <c r="W4607" i="1"/>
  <c r="X4607" i="1" s="1"/>
  <c r="W4608" i="1"/>
  <c r="X4608" i="1" s="1"/>
  <c r="W4609" i="1"/>
  <c r="X4609" i="1" s="1"/>
  <c r="W4610" i="1"/>
  <c r="X4610" i="1" s="1"/>
  <c r="W4611" i="1"/>
  <c r="X4611" i="1" s="1"/>
  <c r="W4612" i="1"/>
  <c r="X4612" i="1" s="1"/>
  <c r="W4613" i="1"/>
  <c r="X4613" i="1" s="1"/>
  <c r="W4614" i="1"/>
  <c r="X4614" i="1" s="1"/>
  <c r="W4615" i="1"/>
  <c r="X4615" i="1" s="1"/>
  <c r="W4616" i="1"/>
  <c r="X4616" i="1" s="1"/>
  <c r="W4617" i="1"/>
  <c r="X4617" i="1" s="1"/>
  <c r="W4618" i="1"/>
  <c r="X4618" i="1" s="1"/>
  <c r="W4619" i="1"/>
  <c r="X4619" i="1" s="1"/>
  <c r="W4620" i="1"/>
  <c r="X4620" i="1" s="1"/>
  <c r="W4621" i="1"/>
  <c r="X4621" i="1" s="1"/>
  <c r="W4622" i="1"/>
  <c r="X4622" i="1" s="1"/>
  <c r="W4623" i="1"/>
  <c r="X4623" i="1" s="1"/>
  <c r="W4624" i="1"/>
  <c r="X4624" i="1" s="1"/>
  <c r="W4625" i="1"/>
  <c r="X4625" i="1" s="1"/>
  <c r="W4626" i="1"/>
  <c r="X4626" i="1" s="1"/>
  <c r="W4627" i="1"/>
  <c r="X4627" i="1" s="1"/>
  <c r="W4628" i="1"/>
  <c r="X4628" i="1" s="1"/>
  <c r="W4629" i="1"/>
  <c r="X4629" i="1" s="1"/>
  <c r="W4630" i="1"/>
  <c r="X4630" i="1" s="1"/>
  <c r="W4631" i="1"/>
  <c r="X4631" i="1" s="1"/>
  <c r="W4632" i="1"/>
  <c r="X4632" i="1" s="1"/>
  <c r="W4633" i="1"/>
  <c r="X4633" i="1" s="1"/>
  <c r="W4634" i="1"/>
  <c r="X4634" i="1" s="1"/>
  <c r="W4635" i="1"/>
  <c r="X4635" i="1" s="1"/>
  <c r="W4636" i="1"/>
  <c r="X4636" i="1" s="1"/>
  <c r="W4637" i="1"/>
  <c r="X4637" i="1" s="1"/>
  <c r="W4638" i="1"/>
  <c r="X4638" i="1" s="1"/>
  <c r="W4639" i="1"/>
  <c r="X4639" i="1" s="1"/>
  <c r="W4640" i="1"/>
  <c r="X4640" i="1" s="1"/>
  <c r="W4641" i="1"/>
  <c r="X4641" i="1" s="1"/>
  <c r="W4642" i="1"/>
  <c r="X4642" i="1" s="1"/>
  <c r="W4643" i="1"/>
  <c r="X4643" i="1" s="1"/>
  <c r="W4644" i="1"/>
  <c r="X4644" i="1" s="1"/>
  <c r="W4645" i="1"/>
  <c r="X4645" i="1" s="1"/>
  <c r="W4646" i="1"/>
  <c r="X4646" i="1" s="1"/>
  <c r="W4647" i="1"/>
  <c r="X4647" i="1" s="1"/>
  <c r="W4648" i="1"/>
  <c r="X4648" i="1" s="1"/>
  <c r="W4649" i="1"/>
  <c r="X4649" i="1" s="1"/>
  <c r="W4650" i="1"/>
  <c r="X4650" i="1" s="1"/>
  <c r="W4651" i="1"/>
  <c r="X4651" i="1" s="1"/>
  <c r="W4652" i="1"/>
  <c r="X4652" i="1" s="1"/>
  <c r="W4653" i="1"/>
  <c r="X4653" i="1" s="1"/>
  <c r="W4654" i="1"/>
  <c r="X4654" i="1" s="1"/>
  <c r="W4655" i="1"/>
  <c r="X4655" i="1" s="1"/>
  <c r="W4656" i="1"/>
  <c r="X4656" i="1" s="1"/>
  <c r="W4657" i="1"/>
  <c r="X4657" i="1" s="1"/>
  <c r="W4658" i="1"/>
  <c r="X4658" i="1" s="1"/>
  <c r="W4659" i="1"/>
  <c r="X4659" i="1" s="1"/>
  <c r="W4660" i="1"/>
  <c r="X4660" i="1" s="1"/>
  <c r="W4661" i="1"/>
  <c r="X4661" i="1" s="1"/>
  <c r="W4662" i="1"/>
  <c r="X4662" i="1" s="1"/>
  <c r="W4663" i="1"/>
  <c r="X4663" i="1" s="1"/>
  <c r="W4664" i="1"/>
  <c r="X4664" i="1" s="1"/>
  <c r="W4665" i="1"/>
  <c r="X4665" i="1" s="1"/>
  <c r="W4666" i="1"/>
  <c r="X4666" i="1" s="1"/>
  <c r="W4667" i="1"/>
  <c r="X4667" i="1" s="1"/>
  <c r="W4668" i="1"/>
  <c r="X4668" i="1" s="1"/>
  <c r="W4669" i="1"/>
  <c r="X4669" i="1" s="1"/>
  <c r="W4670" i="1"/>
  <c r="X4670" i="1" s="1"/>
  <c r="W4671" i="1"/>
  <c r="X4671" i="1" s="1"/>
  <c r="W4672" i="1"/>
  <c r="X4672" i="1" s="1"/>
  <c r="W4673" i="1"/>
  <c r="X4673" i="1" s="1"/>
  <c r="W4674" i="1"/>
  <c r="X4674" i="1" s="1"/>
  <c r="W4675" i="1"/>
  <c r="X4675" i="1" s="1"/>
  <c r="W4676" i="1"/>
  <c r="X4676" i="1" s="1"/>
  <c r="W4677" i="1"/>
  <c r="X4677" i="1" s="1"/>
  <c r="W4678" i="1"/>
  <c r="X4678" i="1" s="1"/>
  <c r="W4679" i="1"/>
  <c r="X4679" i="1" s="1"/>
  <c r="W4680" i="1"/>
  <c r="X4680" i="1" s="1"/>
  <c r="W4681" i="1"/>
  <c r="X4681" i="1" s="1"/>
  <c r="W4682" i="1"/>
  <c r="X4682" i="1" s="1"/>
  <c r="W4683" i="1"/>
  <c r="X4683" i="1" s="1"/>
  <c r="W4684" i="1"/>
  <c r="X4684" i="1" s="1"/>
  <c r="W4685" i="1"/>
  <c r="X4685" i="1" s="1"/>
  <c r="W4686" i="1"/>
  <c r="X4686" i="1" s="1"/>
  <c r="W4687" i="1"/>
  <c r="X4687" i="1" s="1"/>
  <c r="W4688" i="1"/>
  <c r="X4688" i="1" s="1"/>
  <c r="W4689" i="1"/>
  <c r="X4689" i="1" s="1"/>
  <c r="W4690" i="1"/>
  <c r="X4690" i="1" s="1"/>
  <c r="W4691" i="1"/>
  <c r="X4691" i="1" s="1"/>
  <c r="W4692" i="1"/>
  <c r="X4692" i="1" s="1"/>
  <c r="W4693" i="1"/>
  <c r="X4693" i="1" s="1"/>
  <c r="W4694" i="1"/>
  <c r="X4694" i="1" s="1"/>
  <c r="W4695" i="1"/>
  <c r="X4695" i="1" s="1"/>
  <c r="W4696" i="1"/>
  <c r="X4696" i="1" s="1"/>
  <c r="W4697" i="1"/>
  <c r="X4697" i="1" s="1"/>
  <c r="W4698" i="1"/>
  <c r="X4698" i="1" s="1"/>
  <c r="W4699" i="1"/>
  <c r="X4699" i="1" s="1"/>
  <c r="W4700" i="1"/>
  <c r="X4700" i="1" s="1"/>
  <c r="W4701" i="1"/>
  <c r="X4701" i="1" s="1"/>
  <c r="W4702" i="1"/>
  <c r="X4702" i="1" s="1"/>
  <c r="W4703" i="1"/>
  <c r="X4703" i="1" s="1"/>
  <c r="W4704" i="1"/>
  <c r="X4704" i="1" s="1"/>
  <c r="W4705" i="1"/>
  <c r="X4705" i="1" s="1"/>
  <c r="W4706" i="1"/>
  <c r="X4706" i="1" s="1"/>
  <c r="W4707" i="1"/>
  <c r="X4707" i="1" s="1"/>
  <c r="W4708" i="1"/>
  <c r="X4708" i="1" s="1"/>
  <c r="W4709" i="1"/>
  <c r="X4709" i="1" s="1"/>
  <c r="W4710" i="1"/>
  <c r="X4710" i="1" s="1"/>
  <c r="W4711" i="1"/>
  <c r="X4711" i="1" s="1"/>
  <c r="W4712" i="1"/>
  <c r="X4712" i="1" s="1"/>
  <c r="W4713" i="1"/>
  <c r="X4713" i="1" s="1"/>
  <c r="W4714" i="1"/>
  <c r="X4714" i="1" s="1"/>
  <c r="W4715" i="1"/>
  <c r="X4715" i="1" s="1"/>
  <c r="W4716" i="1"/>
  <c r="X4716" i="1" s="1"/>
  <c r="W4717" i="1"/>
  <c r="X4717" i="1" s="1"/>
  <c r="W4718" i="1"/>
  <c r="X4718" i="1" s="1"/>
  <c r="W4719" i="1"/>
  <c r="X4719" i="1" s="1"/>
  <c r="W4720" i="1"/>
  <c r="X4720" i="1" s="1"/>
  <c r="W4721" i="1"/>
  <c r="X4721" i="1" s="1"/>
  <c r="W4722" i="1"/>
  <c r="X4722" i="1" s="1"/>
  <c r="W4723" i="1"/>
  <c r="X4723" i="1" s="1"/>
  <c r="W4724" i="1"/>
  <c r="X4724" i="1" s="1"/>
  <c r="W4725" i="1"/>
  <c r="X4725" i="1" s="1"/>
  <c r="W4726" i="1"/>
  <c r="X4726" i="1" s="1"/>
  <c r="W4727" i="1"/>
  <c r="X4727" i="1" s="1"/>
  <c r="W4728" i="1"/>
  <c r="X4728" i="1" s="1"/>
  <c r="W4729" i="1"/>
  <c r="X4729" i="1" s="1"/>
  <c r="W4730" i="1"/>
  <c r="X4730" i="1" s="1"/>
  <c r="W4731" i="1"/>
  <c r="X4731" i="1" s="1"/>
  <c r="W4732" i="1"/>
  <c r="X4732" i="1" s="1"/>
  <c r="W4733" i="1"/>
  <c r="X4733" i="1" s="1"/>
  <c r="W4734" i="1"/>
  <c r="X4734" i="1" s="1"/>
  <c r="W4735" i="1"/>
  <c r="X4735" i="1" s="1"/>
  <c r="W4736" i="1"/>
  <c r="X4736" i="1" s="1"/>
  <c r="W4737" i="1"/>
  <c r="X4737" i="1" s="1"/>
  <c r="W4738" i="1"/>
  <c r="X4738" i="1" s="1"/>
  <c r="W4739" i="1"/>
  <c r="X4739" i="1" s="1"/>
  <c r="W4740" i="1"/>
  <c r="X4740" i="1" s="1"/>
  <c r="W4741" i="1"/>
  <c r="X4741" i="1" s="1"/>
  <c r="W4742" i="1"/>
  <c r="X4742" i="1" s="1"/>
  <c r="W4743" i="1"/>
  <c r="X4743" i="1" s="1"/>
  <c r="W4744" i="1"/>
  <c r="X4744" i="1" s="1"/>
  <c r="W4745" i="1"/>
  <c r="X4745" i="1" s="1"/>
  <c r="W4746" i="1"/>
  <c r="X4746" i="1" s="1"/>
  <c r="W4747" i="1"/>
  <c r="X4747" i="1" s="1"/>
  <c r="W4748" i="1"/>
  <c r="X4748" i="1" s="1"/>
  <c r="W4749" i="1"/>
  <c r="X4749" i="1" s="1"/>
  <c r="W4750" i="1"/>
  <c r="X4750" i="1" s="1"/>
  <c r="W4751" i="1"/>
  <c r="X4751" i="1" s="1"/>
  <c r="W4752" i="1"/>
  <c r="X4752" i="1" s="1"/>
  <c r="W4753" i="1"/>
  <c r="X4753" i="1" s="1"/>
  <c r="W4754" i="1"/>
  <c r="X4754" i="1" s="1"/>
  <c r="W4755" i="1"/>
  <c r="X4755" i="1" s="1"/>
  <c r="W4756" i="1"/>
  <c r="X4756" i="1" s="1"/>
  <c r="W4757" i="1"/>
  <c r="X4757" i="1" s="1"/>
  <c r="W4758" i="1"/>
  <c r="X4758" i="1" s="1"/>
  <c r="W4759" i="1"/>
  <c r="X4759" i="1" s="1"/>
  <c r="W4760" i="1"/>
  <c r="X4760" i="1" s="1"/>
  <c r="W4761" i="1"/>
  <c r="X4761" i="1" s="1"/>
  <c r="W4762" i="1"/>
  <c r="X4762" i="1" s="1"/>
  <c r="W4763" i="1"/>
  <c r="X4763" i="1" s="1"/>
  <c r="W4764" i="1"/>
  <c r="X4764" i="1" s="1"/>
  <c r="W4765" i="1"/>
  <c r="X4765" i="1" s="1"/>
  <c r="W4766" i="1"/>
  <c r="X4766" i="1" s="1"/>
  <c r="W4767" i="1"/>
  <c r="X4767" i="1" s="1"/>
  <c r="W4768" i="1"/>
  <c r="X4768" i="1" s="1"/>
  <c r="W4769" i="1"/>
  <c r="X4769" i="1" s="1"/>
  <c r="W4770" i="1"/>
  <c r="X4770" i="1" s="1"/>
  <c r="W4771" i="1"/>
  <c r="X4771" i="1" s="1"/>
  <c r="W4772" i="1"/>
  <c r="X4772" i="1" s="1"/>
  <c r="W4773" i="1"/>
  <c r="X4773" i="1" s="1"/>
  <c r="W4774" i="1"/>
  <c r="X4774" i="1" s="1"/>
  <c r="W4775" i="1"/>
  <c r="X4775" i="1" s="1"/>
  <c r="W4776" i="1"/>
  <c r="X4776" i="1" s="1"/>
  <c r="W4777" i="1"/>
  <c r="X4777" i="1" s="1"/>
  <c r="W4778" i="1"/>
  <c r="X4778" i="1" s="1"/>
  <c r="W4779" i="1"/>
  <c r="X4779" i="1" s="1"/>
  <c r="W4780" i="1"/>
  <c r="X4780" i="1" s="1"/>
  <c r="W4781" i="1"/>
  <c r="X4781" i="1" s="1"/>
  <c r="W4782" i="1"/>
  <c r="X4782" i="1" s="1"/>
  <c r="W4783" i="1"/>
  <c r="X4783" i="1" s="1"/>
  <c r="W4784" i="1"/>
  <c r="X4784" i="1" s="1"/>
  <c r="W4785" i="1"/>
  <c r="X4785" i="1" s="1"/>
  <c r="W4786" i="1"/>
  <c r="X4786" i="1" s="1"/>
  <c r="W4787" i="1"/>
  <c r="X4787" i="1" s="1"/>
  <c r="W4788" i="1"/>
  <c r="X4788" i="1" s="1"/>
  <c r="W4789" i="1"/>
  <c r="X4789" i="1" s="1"/>
  <c r="W4790" i="1"/>
  <c r="X4790" i="1" s="1"/>
  <c r="W4791" i="1"/>
  <c r="X4791" i="1" s="1"/>
  <c r="W4792" i="1"/>
  <c r="X4792" i="1" s="1"/>
  <c r="W4793" i="1"/>
  <c r="X4793" i="1" s="1"/>
  <c r="W4794" i="1"/>
  <c r="X4794" i="1" s="1"/>
  <c r="W4795" i="1"/>
  <c r="X4795" i="1" s="1"/>
  <c r="W4796" i="1"/>
  <c r="X4796" i="1" s="1"/>
  <c r="W4797" i="1"/>
  <c r="X4797" i="1" s="1"/>
  <c r="W4798" i="1"/>
  <c r="X4798" i="1" s="1"/>
  <c r="W4799" i="1"/>
  <c r="X4799" i="1" s="1"/>
  <c r="W4800" i="1"/>
  <c r="X4800" i="1" s="1"/>
  <c r="W4801" i="1"/>
  <c r="X4801" i="1" s="1"/>
  <c r="W4802" i="1"/>
  <c r="X4802" i="1" s="1"/>
  <c r="W4803" i="1"/>
  <c r="X4803" i="1" s="1"/>
  <c r="W4804" i="1"/>
  <c r="X4804" i="1" s="1"/>
  <c r="W4805" i="1"/>
  <c r="X4805" i="1" s="1"/>
  <c r="W4806" i="1"/>
  <c r="X4806" i="1" s="1"/>
  <c r="W4807" i="1"/>
  <c r="X4807" i="1" s="1"/>
  <c r="W4808" i="1"/>
  <c r="X4808" i="1" s="1"/>
  <c r="W4809" i="1"/>
  <c r="X4809" i="1" s="1"/>
  <c r="W4810" i="1"/>
  <c r="X4810" i="1" s="1"/>
  <c r="W4811" i="1"/>
  <c r="X4811" i="1" s="1"/>
  <c r="W4812" i="1"/>
  <c r="X4812" i="1" s="1"/>
  <c r="W4813" i="1"/>
  <c r="X4813" i="1" s="1"/>
  <c r="W4814" i="1"/>
  <c r="X4814" i="1" s="1"/>
  <c r="W4815" i="1"/>
  <c r="X4815" i="1" s="1"/>
  <c r="W4816" i="1"/>
  <c r="X4816" i="1" s="1"/>
  <c r="W4817" i="1"/>
  <c r="X4817" i="1" s="1"/>
  <c r="W4818" i="1"/>
  <c r="X4818" i="1" s="1"/>
  <c r="W4819" i="1"/>
  <c r="X4819" i="1" s="1"/>
  <c r="W4820" i="1"/>
  <c r="X4820" i="1" s="1"/>
  <c r="W4821" i="1"/>
  <c r="X4821" i="1" s="1"/>
  <c r="W4822" i="1"/>
  <c r="X4822" i="1" s="1"/>
  <c r="W4823" i="1"/>
  <c r="X4823" i="1" s="1"/>
  <c r="W4824" i="1"/>
  <c r="X4824" i="1" s="1"/>
  <c r="W4825" i="1"/>
  <c r="X4825" i="1" s="1"/>
  <c r="W4826" i="1"/>
  <c r="X4826" i="1" s="1"/>
  <c r="W4827" i="1"/>
  <c r="X4827" i="1" s="1"/>
  <c r="W4828" i="1"/>
  <c r="X4828" i="1" s="1"/>
  <c r="W4829" i="1"/>
  <c r="X4829" i="1" s="1"/>
  <c r="W4830" i="1"/>
  <c r="X4830" i="1" s="1"/>
  <c r="W4831" i="1"/>
  <c r="X4831" i="1" s="1"/>
  <c r="W4832" i="1"/>
  <c r="X4832" i="1" s="1"/>
  <c r="W4833" i="1"/>
  <c r="X4833" i="1" s="1"/>
  <c r="W4834" i="1"/>
  <c r="X4834" i="1" s="1"/>
  <c r="W4835" i="1"/>
  <c r="X4835" i="1" s="1"/>
  <c r="W4836" i="1"/>
  <c r="X4836" i="1" s="1"/>
  <c r="W4837" i="1"/>
  <c r="X4837" i="1" s="1"/>
  <c r="W4838" i="1"/>
  <c r="X4838" i="1" s="1"/>
  <c r="W4839" i="1"/>
  <c r="X4839" i="1" s="1"/>
  <c r="W4840" i="1"/>
  <c r="X4840" i="1" s="1"/>
  <c r="W4841" i="1"/>
  <c r="X4841" i="1" s="1"/>
  <c r="W4842" i="1"/>
  <c r="X4842" i="1" s="1"/>
  <c r="W4843" i="1"/>
  <c r="X4843" i="1" s="1"/>
  <c r="W4844" i="1"/>
  <c r="X4844" i="1" s="1"/>
  <c r="W4845" i="1"/>
  <c r="X4845" i="1" s="1"/>
  <c r="W4846" i="1"/>
  <c r="X4846" i="1" s="1"/>
  <c r="W4847" i="1"/>
  <c r="X4847" i="1" s="1"/>
  <c r="W4848" i="1"/>
  <c r="X4848" i="1" s="1"/>
  <c r="W4849" i="1"/>
  <c r="X4849" i="1" s="1"/>
  <c r="W4850" i="1"/>
  <c r="X4850" i="1" s="1"/>
  <c r="W4851" i="1"/>
  <c r="X4851" i="1" s="1"/>
  <c r="W4852" i="1"/>
  <c r="X4852" i="1" s="1"/>
  <c r="W4853" i="1"/>
  <c r="X4853" i="1" s="1"/>
  <c r="W4854" i="1"/>
  <c r="X4854" i="1" s="1"/>
  <c r="W4855" i="1"/>
  <c r="X4855" i="1" s="1"/>
  <c r="W4856" i="1"/>
  <c r="X4856" i="1" s="1"/>
  <c r="W4857" i="1"/>
  <c r="X4857" i="1" s="1"/>
  <c r="W4858" i="1"/>
  <c r="X4858" i="1" s="1"/>
  <c r="W4859" i="1"/>
  <c r="X4859" i="1" s="1"/>
  <c r="W4860" i="1"/>
  <c r="X4860" i="1" s="1"/>
  <c r="W4861" i="1"/>
  <c r="X4861" i="1" s="1"/>
  <c r="W4862" i="1"/>
  <c r="X4862" i="1" s="1"/>
  <c r="W4863" i="1"/>
  <c r="X4863" i="1" s="1"/>
  <c r="W4864" i="1"/>
  <c r="X4864" i="1" s="1"/>
  <c r="W4865" i="1"/>
  <c r="X4865" i="1" s="1"/>
  <c r="W4866" i="1"/>
  <c r="X4866" i="1" s="1"/>
  <c r="W4867" i="1"/>
  <c r="X4867" i="1" s="1"/>
  <c r="W4868" i="1"/>
  <c r="X4868" i="1" s="1"/>
  <c r="W4869" i="1"/>
  <c r="X4869" i="1" s="1"/>
  <c r="W4870" i="1"/>
  <c r="X4870" i="1" s="1"/>
  <c r="W4871" i="1"/>
  <c r="X4871" i="1" s="1"/>
  <c r="W4872" i="1"/>
  <c r="X4872" i="1" s="1"/>
  <c r="W4873" i="1"/>
  <c r="X4873" i="1" s="1"/>
  <c r="W4874" i="1"/>
  <c r="X4874" i="1" s="1"/>
  <c r="W4875" i="1"/>
  <c r="X4875" i="1" s="1"/>
  <c r="W4876" i="1"/>
  <c r="X4876" i="1" s="1"/>
  <c r="W4877" i="1"/>
  <c r="X4877" i="1" s="1"/>
  <c r="W4878" i="1"/>
  <c r="X4878" i="1" s="1"/>
  <c r="W4879" i="1"/>
  <c r="X4879" i="1" s="1"/>
  <c r="W4880" i="1"/>
  <c r="X4880" i="1" s="1"/>
  <c r="W4881" i="1"/>
  <c r="X4881" i="1" s="1"/>
  <c r="W4882" i="1"/>
  <c r="X4882" i="1" s="1"/>
  <c r="W4883" i="1"/>
  <c r="X4883" i="1" s="1"/>
  <c r="W4884" i="1"/>
  <c r="X4884" i="1" s="1"/>
  <c r="W4885" i="1"/>
  <c r="X4885" i="1" s="1"/>
  <c r="W4886" i="1"/>
  <c r="X4886" i="1" s="1"/>
  <c r="W4887" i="1"/>
  <c r="X4887" i="1" s="1"/>
  <c r="W4888" i="1"/>
  <c r="X4888" i="1" s="1"/>
  <c r="W4889" i="1"/>
  <c r="X4889" i="1" s="1"/>
  <c r="W4890" i="1"/>
  <c r="X4890" i="1" s="1"/>
  <c r="W4891" i="1"/>
  <c r="X4891" i="1" s="1"/>
  <c r="W4892" i="1"/>
  <c r="X4892" i="1" s="1"/>
  <c r="W4893" i="1"/>
  <c r="X4893" i="1" s="1"/>
  <c r="W4894" i="1"/>
  <c r="X4894" i="1" s="1"/>
  <c r="W4895" i="1"/>
  <c r="X4895" i="1" s="1"/>
  <c r="W4896" i="1"/>
  <c r="X4896" i="1" s="1"/>
  <c r="W4897" i="1"/>
  <c r="X4897" i="1" s="1"/>
  <c r="W4898" i="1"/>
  <c r="X4898" i="1" s="1"/>
  <c r="W4899" i="1"/>
  <c r="X4899" i="1" s="1"/>
  <c r="W4900" i="1"/>
  <c r="X4900" i="1" s="1"/>
  <c r="W4901" i="1"/>
  <c r="X4901" i="1" s="1"/>
  <c r="W4902" i="1"/>
  <c r="X4902" i="1" s="1"/>
  <c r="W4903" i="1"/>
  <c r="X4903" i="1" s="1"/>
  <c r="W4904" i="1"/>
  <c r="X4904" i="1" s="1"/>
  <c r="W4905" i="1"/>
  <c r="X4905" i="1" s="1"/>
  <c r="W4906" i="1"/>
  <c r="X4906" i="1" s="1"/>
  <c r="W4907" i="1"/>
  <c r="X4907" i="1" s="1"/>
  <c r="W4908" i="1"/>
  <c r="X4908" i="1" s="1"/>
  <c r="W4909" i="1"/>
  <c r="X4909" i="1" s="1"/>
  <c r="W4910" i="1"/>
  <c r="X4910" i="1" s="1"/>
  <c r="W4911" i="1"/>
  <c r="X4911" i="1" s="1"/>
  <c r="W4912" i="1"/>
  <c r="X4912" i="1" s="1"/>
  <c r="W4913" i="1"/>
  <c r="X4913" i="1" s="1"/>
  <c r="W4914" i="1"/>
  <c r="X4914" i="1" s="1"/>
  <c r="W4915" i="1"/>
  <c r="X4915" i="1" s="1"/>
  <c r="W4916" i="1"/>
  <c r="X4916" i="1" s="1"/>
  <c r="W4917" i="1"/>
  <c r="X4917" i="1" s="1"/>
  <c r="W4918" i="1"/>
  <c r="X4918" i="1" s="1"/>
  <c r="W4919" i="1"/>
  <c r="X4919" i="1" s="1"/>
  <c r="W4920" i="1"/>
  <c r="X4920" i="1" s="1"/>
  <c r="W4921" i="1"/>
  <c r="X4921" i="1" s="1"/>
  <c r="W4922" i="1"/>
  <c r="X4922" i="1" s="1"/>
  <c r="W4923" i="1"/>
  <c r="X4923" i="1" s="1"/>
  <c r="W4924" i="1"/>
  <c r="X4924" i="1" s="1"/>
  <c r="W4925" i="1"/>
  <c r="X4925" i="1" s="1"/>
  <c r="W4926" i="1"/>
  <c r="X4926" i="1" s="1"/>
  <c r="W4927" i="1"/>
  <c r="X4927" i="1" s="1"/>
  <c r="W4928" i="1"/>
  <c r="X4928" i="1" s="1"/>
  <c r="W4929" i="1"/>
  <c r="X4929" i="1" s="1"/>
  <c r="W4930" i="1"/>
  <c r="X4930" i="1" s="1"/>
  <c r="W4931" i="1"/>
  <c r="X4931" i="1" s="1"/>
  <c r="W4932" i="1"/>
  <c r="X4932" i="1" s="1"/>
  <c r="W4933" i="1"/>
  <c r="X4933" i="1" s="1"/>
  <c r="W4934" i="1"/>
  <c r="X4934" i="1" s="1"/>
  <c r="W4935" i="1"/>
  <c r="X4935" i="1" s="1"/>
  <c r="W4936" i="1"/>
  <c r="X4936" i="1" s="1"/>
  <c r="W4937" i="1"/>
  <c r="X4937" i="1" s="1"/>
  <c r="W4938" i="1"/>
  <c r="X4938" i="1" s="1"/>
  <c r="W4939" i="1"/>
  <c r="X4939" i="1" s="1"/>
  <c r="W4940" i="1"/>
  <c r="X4940" i="1" s="1"/>
  <c r="W4941" i="1"/>
  <c r="X4941" i="1" s="1"/>
  <c r="W4942" i="1"/>
  <c r="X4942" i="1" s="1"/>
  <c r="W4943" i="1"/>
  <c r="X4943" i="1" s="1"/>
  <c r="W4944" i="1"/>
  <c r="X4944" i="1" s="1"/>
  <c r="W4945" i="1"/>
  <c r="X4945" i="1" s="1"/>
  <c r="W4946" i="1"/>
  <c r="X4946" i="1" s="1"/>
  <c r="W4947" i="1"/>
  <c r="X4947" i="1" s="1"/>
  <c r="W4948" i="1"/>
  <c r="X4948" i="1" s="1"/>
  <c r="W4949" i="1"/>
  <c r="X4949" i="1" s="1"/>
  <c r="W4950" i="1"/>
  <c r="X4950" i="1" s="1"/>
  <c r="W4951" i="1"/>
  <c r="X4951" i="1" s="1"/>
  <c r="W4952" i="1"/>
  <c r="X4952" i="1" s="1"/>
  <c r="W4953" i="1"/>
  <c r="X4953" i="1" s="1"/>
  <c r="W4954" i="1"/>
  <c r="X4954" i="1" s="1"/>
  <c r="W4955" i="1"/>
  <c r="X4955" i="1" s="1"/>
  <c r="W4956" i="1"/>
  <c r="X4956" i="1" s="1"/>
  <c r="W4957" i="1"/>
  <c r="X4957" i="1" s="1"/>
  <c r="W4958" i="1"/>
  <c r="X4958" i="1" s="1"/>
  <c r="W4959" i="1"/>
  <c r="X4959" i="1" s="1"/>
  <c r="W4960" i="1"/>
  <c r="X4960" i="1" s="1"/>
  <c r="W4961" i="1"/>
  <c r="X4961" i="1" s="1"/>
  <c r="W4962" i="1"/>
  <c r="X4962" i="1" s="1"/>
  <c r="W4963" i="1"/>
  <c r="X4963" i="1" s="1"/>
  <c r="W4964" i="1"/>
  <c r="X4964" i="1" s="1"/>
  <c r="W4965" i="1"/>
  <c r="X4965" i="1" s="1"/>
  <c r="W4966" i="1"/>
  <c r="X4966" i="1" s="1"/>
  <c r="W4967" i="1"/>
  <c r="X4967" i="1" s="1"/>
  <c r="W4968" i="1"/>
  <c r="X4968" i="1" s="1"/>
  <c r="W4969" i="1"/>
  <c r="X4969" i="1" s="1"/>
  <c r="W4970" i="1"/>
  <c r="X4970" i="1" s="1"/>
  <c r="W4971" i="1"/>
  <c r="X4971" i="1" s="1"/>
  <c r="W4972" i="1"/>
  <c r="X4972" i="1" s="1"/>
  <c r="W4973" i="1"/>
  <c r="X4973" i="1" s="1"/>
  <c r="W4974" i="1"/>
  <c r="X4974" i="1" s="1"/>
  <c r="W4975" i="1"/>
  <c r="X4975" i="1" s="1"/>
  <c r="W4976" i="1"/>
  <c r="X4976" i="1" s="1"/>
  <c r="W4977" i="1"/>
  <c r="X4977" i="1" s="1"/>
  <c r="W4978" i="1"/>
  <c r="X4978" i="1" s="1"/>
  <c r="W4979" i="1"/>
  <c r="X4979" i="1" s="1"/>
  <c r="W4980" i="1"/>
  <c r="X4980" i="1" s="1"/>
  <c r="W4981" i="1"/>
  <c r="X4981" i="1" s="1"/>
  <c r="W4982" i="1"/>
  <c r="X4982" i="1" s="1"/>
  <c r="W4983" i="1"/>
  <c r="X4983" i="1" s="1"/>
  <c r="W4984" i="1"/>
  <c r="X4984" i="1" s="1"/>
  <c r="W4985" i="1"/>
  <c r="X4985" i="1" s="1"/>
  <c r="W4986" i="1"/>
  <c r="X4986" i="1" s="1"/>
  <c r="W4987" i="1"/>
  <c r="X4987" i="1" s="1"/>
  <c r="W4988" i="1"/>
  <c r="X4988" i="1" s="1"/>
  <c r="W4989" i="1"/>
  <c r="X4989" i="1" s="1"/>
  <c r="W4990" i="1"/>
  <c r="X4990" i="1" s="1"/>
  <c r="W4991" i="1"/>
  <c r="X4991" i="1" s="1"/>
  <c r="W4992" i="1"/>
  <c r="X4992" i="1" s="1"/>
  <c r="W4993" i="1"/>
  <c r="X4993" i="1" s="1"/>
  <c r="W4994" i="1"/>
  <c r="X4994" i="1" s="1"/>
  <c r="W4995" i="1"/>
  <c r="X4995" i="1" s="1"/>
  <c r="W4996" i="1"/>
  <c r="X4996" i="1" s="1"/>
  <c r="W4997" i="1"/>
  <c r="X4997" i="1" s="1"/>
  <c r="W4998" i="1"/>
  <c r="X4998" i="1" s="1"/>
  <c r="W4999" i="1"/>
  <c r="X4999" i="1" s="1"/>
  <c r="W5000" i="1"/>
  <c r="X5000" i="1" s="1"/>
  <c r="W5001" i="1"/>
  <c r="X5001" i="1" s="1"/>
  <c r="W5002" i="1"/>
  <c r="X5002" i="1" s="1"/>
  <c r="W5003" i="1"/>
  <c r="X5003" i="1" s="1"/>
  <c r="W5004" i="1"/>
  <c r="X5004" i="1" s="1"/>
  <c r="W5005" i="1"/>
  <c r="X5005" i="1" s="1"/>
  <c r="W5006" i="1"/>
  <c r="X5006" i="1" s="1"/>
  <c r="W5007" i="1"/>
  <c r="X5007" i="1" s="1"/>
  <c r="W5008" i="1"/>
  <c r="X5008" i="1" s="1"/>
  <c r="W5009" i="1"/>
  <c r="X5009" i="1" s="1"/>
  <c r="W5010" i="1"/>
  <c r="X5010" i="1" s="1"/>
  <c r="W5011" i="1"/>
  <c r="X5011" i="1" s="1"/>
  <c r="W5012" i="1"/>
  <c r="X5012" i="1" s="1"/>
  <c r="W5013" i="1"/>
  <c r="X5013" i="1" s="1"/>
  <c r="W5014" i="1"/>
  <c r="X5014" i="1" s="1"/>
  <c r="W5015" i="1"/>
  <c r="X5015" i="1" s="1"/>
  <c r="W5016" i="1"/>
  <c r="X5016" i="1" s="1"/>
  <c r="W5017" i="1"/>
  <c r="X5017" i="1" s="1"/>
  <c r="W5018" i="1"/>
  <c r="X5018" i="1" s="1"/>
  <c r="W5019" i="1"/>
  <c r="X5019" i="1" s="1"/>
  <c r="W5020" i="1"/>
  <c r="X5020" i="1" s="1"/>
  <c r="W5021" i="1"/>
  <c r="X5021" i="1" s="1"/>
  <c r="W5022" i="1"/>
  <c r="X5022" i="1" s="1"/>
  <c r="W5023" i="1"/>
  <c r="X5023" i="1" s="1"/>
  <c r="W5024" i="1"/>
  <c r="X5024" i="1" s="1"/>
  <c r="W5025" i="1"/>
  <c r="X5025" i="1" s="1"/>
  <c r="W5026" i="1"/>
  <c r="X5026" i="1" s="1"/>
  <c r="W5027" i="1"/>
  <c r="X5027" i="1" s="1"/>
  <c r="W5028" i="1"/>
  <c r="X5028" i="1" s="1"/>
  <c r="W5029" i="1"/>
  <c r="X5029" i="1" s="1"/>
  <c r="W5030" i="1"/>
  <c r="X5030" i="1" s="1"/>
  <c r="W5031" i="1"/>
  <c r="X5031" i="1" s="1"/>
  <c r="W5032" i="1"/>
  <c r="X5032" i="1" s="1"/>
  <c r="W5033" i="1"/>
  <c r="X5033" i="1" s="1"/>
  <c r="W5034" i="1"/>
  <c r="X5034" i="1" s="1"/>
  <c r="W5035" i="1"/>
  <c r="X5035" i="1" s="1"/>
  <c r="W5036" i="1"/>
  <c r="X5036" i="1" s="1"/>
  <c r="W5037" i="1"/>
  <c r="X5037" i="1" s="1"/>
  <c r="W5038" i="1"/>
  <c r="X5038" i="1" s="1"/>
  <c r="W5039" i="1"/>
  <c r="X5039" i="1" s="1"/>
  <c r="W5040" i="1"/>
  <c r="X5040" i="1" s="1"/>
  <c r="W5041" i="1"/>
  <c r="X5041" i="1" s="1"/>
  <c r="W5042" i="1"/>
  <c r="X5042" i="1" s="1"/>
  <c r="W5043" i="1"/>
  <c r="X5043" i="1" s="1"/>
  <c r="W5044" i="1"/>
  <c r="X5044" i="1" s="1"/>
  <c r="W5045" i="1"/>
  <c r="X5045" i="1" s="1"/>
  <c r="W5046" i="1"/>
  <c r="X5046" i="1" s="1"/>
  <c r="W5047" i="1"/>
  <c r="X5047" i="1" s="1"/>
  <c r="W5048" i="1"/>
  <c r="X5048" i="1" s="1"/>
  <c r="W5049" i="1"/>
  <c r="X5049" i="1" s="1"/>
  <c r="W5050" i="1"/>
  <c r="X5050" i="1" s="1"/>
  <c r="W5051" i="1"/>
  <c r="X5051" i="1" s="1"/>
  <c r="W5052" i="1"/>
  <c r="X5052" i="1" s="1"/>
  <c r="W5053" i="1"/>
  <c r="X5053" i="1" s="1"/>
  <c r="W5054" i="1"/>
  <c r="X5054" i="1" s="1"/>
  <c r="W5055" i="1"/>
  <c r="X5055" i="1" s="1"/>
  <c r="W5056" i="1"/>
  <c r="X5056" i="1" s="1"/>
  <c r="W5057" i="1"/>
  <c r="X5057" i="1" s="1"/>
  <c r="W5058" i="1"/>
  <c r="X5058" i="1" s="1"/>
  <c r="W5059" i="1"/>
  <c r="X5059" i="1" s="1"/>
  <c r="W5060" i="1"/>
  <c r="X5060" i="1" s="1"/>
  <c r="W5061" i="1"/>
  <c r="X5061" i="1" s="1"/>
  <c r="W5062" i="1"/>
  <c r="X5062" i="1" s="1"/>
  <c r="W5063" i="1"/>
  <c r="X5063" i="1" s="1"/>
  <c r="W5064" i="1"/>
  <c r="X5064" i="1" s="1"/>
  <c r="W5065" i="1"/>
  <c r="X5065" i="1" s="1"/>
  <c r="W5066" i="1"/>
  <c r="X5066" i="1" s="1"/>
  <c r="W5067" i="1"/>
  <c r="X5067" i="1" s="1"/>
  <c r="W5068" i="1"/>
  <c r="X5068" i="1" s="1"/>
  <c r="W5069" i="1"/>
  <c r="X5069" i="1" s="1"/>
  <c r="W5070" i="1"/>
  <c r="X5070" i="1" s="1"/>
  <c r="W5071" i="1"/>
  <c r="X5071" i="1" s="1"/>
  <c r="W5072" i="1"/>
  <c r="X5072" i="1" s="1"/>
  <c r="W5073" i="1"/>
  <c r="X5073" i="1" s="1"/>
  <c r="W5074" i="1"/>
  <c r="X5074" i="1" s="1"/>
  <c r="W5075" i="1"/>
  <c r="X5075" i="1" s="1"/>
  <c r="W5076" i="1"/>
  <c r="X5076" i="1" s="1"/>
  <c r="W5077" i="1"/>
  <c r="X5077" i="1" s="1"/>
  <c r="W5078" i="1"/>
  <c r="X5078" i="1" s="1"/>
  <c r="W5079" i="1"/>
  <c r="X5079" i="1" s="1"/>
  <c r="W5080" i="1"/>
  <c r="X5080" i="1" s="1"/>
  <c r="W5081" i="1"/>
  <c r="X5081" i="1" s="1"/>
  <c r="W5082" i="1"/>
  <c r="X5082" i="1" s="1"/>
  <c r="W5083" i="1"/>
  <c r="X5083" i="1" s="1"/>
  <c r="W5084" i="1"/>
  <c r="X5084" i="1" s="1"/>
  <c r="W5085" i="1"/>
  <c r="X5085" i="1" s="1"/>
  <c r="W5086" i="1"/>
  <c r="X5086" i="1" s="1"/>
  <c r="W5087" i="1"/>
  <c r="X5087" i="1" s="1"/>
  <c r="W5088" i="1"/>
  <c r="X5088" i="1" s="1"/>
  <c r="W5089" i="1"/>
  <c r="X5089" i="1" s="1"/>
  <c r="W5090" i="1"/>
  <c r="X5090" i="1" s="1"/>
  <c r="W5091" i="1"/>
  <c r="X5091" i="1" s="1"/>
  <c r="W5092" i="1"/>
  <c r="X5092" i="1" s="1"/>
  <c r="W5093" i="1"/>
  <c r="X5093" i="1" s="1"/>
  <c r="W5094" i="1"/>
  <c r="X5094" i="1" s="1"/>
  <c r="W5095" i="1"/>
  <c r="X5095" i="1" s="1"/>
  <c r="W5096" i="1"/>
  <c r="X5096" i="1" s="1"/>
  <c r="W5097" i="1"/>
  <c r="X5097" i="1" s="1"/>
  <c r="W5098" i="1"/>
  <c r="X5098" i="1" s="1"/>
  <c r="W5099" i="1"/>
  <c r="X5099" i="1" s="1"/>
  <c r="W5100" i="1"/>
  <c r="X5100" i="1" s="1"/>
  <c r="W5101" i="1"/>
  <c r="X5101" i="1" s="1"/>
  <c r="W5102" i="1"/>
  <c r="X5102" i="1" s="1"/>
  <c r="W5103" i="1"/>
  <c r="X5103" i="1" s="1"/>
  <c r="W5104" i="1"/>
  <c r="X5104" i="1" s="1"/>
  <c r="W5105" i="1"/>
  <c r="X5105" i="1" s="1"/>
  <c r="W5106" i="1"/>
  <c r="X5106" i="1" s="1"/>
  <c r="W5107" i="1"/>
  <c r="X5107" i="1" s="1"/>
  <c r="W5108" i="1"/>
  <c r="X5108" i="1" s="1"/>
  <c r="W5109" i="1"/>
  <c r="X5109" i="1" s="1"/>
  <c r="W5110" i="1"/>
  <c r="X5110" i="1" s="1"/>
  <c r="W5111" i="1"/>
  <c r="X5111" i="1" s="1"/>
  <c r="W5112" i="1"/>
  <c r="X5112" i="1" s="1"/>
  <c r="W5113" i="1"/>
  <c r="X5113" i="1" s="1"/>
  <c r="W5114" i="1"/>
  <c r="X5114" i="1" s="1"/>
  <c r="W5115" i="1"/>
  <c r="X5115" i="1" s="1"/>
  <c r="W5116" i="1"/>
  <c r="X5116" i="1" s="1"/>
  <c r="W5117" i="1"/>
  <c r="X5117" i="1" s="1"/>
  <c r="W5118" i="1"/>
  <c r="X5118" i="1" s="1"/>
  <c r="W5119" i="1"/>
  <c r="X5119" i="1" s="1"/>
  <c r="W5120" i="1"/>
  <c r="X5120" i="1" s="1"/>
  <c r="W5121" i="1"/>
  <c r="X5121" i="1" s="1"/>
  <c r="W5122" i="1"/>
  <c r="X5122" i="1" s="1"/>
  <c r="W5123" i="1"/>
  <c r="X5123" i="1" s="1"/>
  <c r="W5124" i="1"/>
  <c r="X5124" i="1" s="1"/>
  <c r="W5125" i="1"/>
  <c r="X5125" i="1" s="1"/>
  <c r="W5126" i="1"/>
  <c r="X5126" i="1" s="1"/>
  <c r="W5127" i="1"/>
  <c r="X5127" i="1" s="1"/>
  <c r="W5128" i="1"/>
  <c r="X5128" i="1" s="1"/>
  <c r="W5129" i="1"/>
  <c r="X5129" i="1" s="1"/>
  <c r="W5130" i="1"/>
  <c r="X5130" i="1" s="1"/>
  <c r="W5131" i="1"/>
  <c r="X5131" i="1" s="1"/>
  <c r="W5132" i="1"/>
  <c r="X5132" i="1" s="1"/>
  <c r="W5133" i="1"/>
  <c r="X5133" i="1" s="1"/>
  <c r="W5134" i="1"/>
  <c r="X5134" i="1" s="1"/>
  <c r="W5135" i="1"/>
  <c r="X5135" i="1" s="1"/>
  <c r="W5136" i="1"/>
  <c r="X5136" i="1" s="1"/>
  <c r="W5137" i="1"/>
  <c r="X5137" i="1" s="1"/>
  <c r="W5138" i="1"/>
  <c r="X5138" i="1" s="1"/>
  <c r="W5139" i="1"/>
  <c r="X5139" i="1" s="1"/>
  <c r="W5140" i="1"/>
  <c r="X5140" i="1" s="1"/>
  <c r="W5141" i="1"/>
  <c r="X5141" i="1" s="1"/>
  <c r="W5142" i="1"/>
  <c r="X5142" i="1" s="1"/>
  <c r="W5143" i="1"/>
  <c r="X5143" i="1" s="1"/>
  <c r="W5144" i="1"/>
  <c r="X5144" i="1" s="1"/>
  <c r="W5145" i="1"/>
  <c r="X5145" i="1" s="1"/>
  <c r="W5146" i="1"/>
  <c r="X5146" i="1" s="1"/>
  <c r="W5147" i="1"/>
  <c r="X5147" i="1" s="1"/>
  <c r="W5148" i="1"/>
  <c r="X5148" i="1" s="1"/>
  <c r="W5149" i="1"/>
  <c r="X5149" i="1" s="1"/>
  <c r="W5150" i="1"/>
  <c r="X5150" i="1" s="1"/>
  <c r="W5151" i="1"/>
  <c r="X5151" i="1" s="1"/>
  <c r="W5152" i="1"/>
  <c r="X5152" i="1" s="1"/>
  <c r="W5153" i="1"/>
  <c r="X5153" i="1" s="1"/>
  <c r="W5154" i="1"/>
  <c r="X5154" i="1" s="1"/>
  <c r="W5155" i="1"/>
  <c r="X5155" i="1" s="1"/>
  <c r="W5156" i="1"/>
  <c r="X5156" i="1" s="1"/>
  <c r="W5157" i="1"/>
  <c r="X5157" i="1" s="1"/>
  <c r="W5158" i="1"/>
  <c r="X5158" i="1" s="1"/>
  <c r="W5159" i="1"/>
  <c r="X5159" i="1" s="1"/>
  <c r="W5160" i="1"/>
  <c r="X5160" i="1" s="1"/>
  <c r="W5161" i="1"/>
  <c r="X5161" i="1" s="1"/>
  <c r="W5162" i="1"/>
  <c r="X5162" i="1" s="1"/>
  <c r="W5163" i="1"/>
  <c r="X5163" i="1" s="1"/>
  <c r="W5164" i="1"/>
  <c r="X5164" i="1" s="1"/>
  <c r="W5165" i="1"/>
  <c r="X5165" i="1" s="1"/>
  <c r="W5166" i="1"/>
  <c r="X5166" i="1" s="1"/>
  <c r="W5167" i="1"/>
  <c r="X5167" i="1" s="1"/>
  <c r="W5168" i="1"/>
  <c r="X5168" i="1" s="1"/>
  <c r="W5169" i="1"/>
  <c r="X5169" i="1" s="1"/>
  <c r="W5170" i="1"/>
  <c r="X5170" i="1" s="1"/>
  <c r="W5171" i="1"/>
  <c r="X5171" i="1" s="1"/>
  <c r="W5172" i="1"/>
  <c r="X5172" i="1" s="1"/>
  <c r="W5173" i="1"/>
  <c r="X5173" i="1" s="1"/>
  <c r="W5174" i="1"/>
  <c r="X5174" i="1" s="1"/>
  <c r="W5175" i="1"/>
  <c r="X5175" i="1" s="1"/>
  <c r="W5176" i="1"/>
  <c r="X5176" i="1" s="1"/>
  <c r="W5177" i="1"/>
  <c r="X5177" i="1" s="1"/>
  <c r="W5178" i="1"/>
  <c r="X5178" i="1" s="1"/>
  <c r="W5179" i="1"/>
  <c r="X5179" i="1" s="1"/>
  <c r="W5180" i="1"/>
  <c r="X5180" i="1" s="1"/>
  <c r="W5181" i="1"/>
  <c r="X5181" i="1" s="1"/>
  <c r="W5182" i="1"/>
  <c r="X5182" i="1" s="1"/>
  <c r="W5183" i="1"/>
  <c r="X5183" i="1" s="1"/>
  <c r="W5184" i="1"/>
  <c r="X5184" i="1" s="1"/>
  <c r="W5185" i="1"/>
  <c r="X5185" i="1" s="1"/>
  <c r="W5186" i="1"/>
  <c r="X5186" i="1" s="1"/>
  <c r="W5187" i="1"/>
  <c r="X5187" i="1" s="1"/>
  <c r="W5188" i="1"/>
  <c r="X5188" i="1" s="1"/>
  <c r="W5189" i="1"/>
  <c r="X5189" i="1" s="1"/>
  <c r="W5190" i="1"/>
  <c r="X5190" i="1" s="1"/>
  <c r="W5191" i="1"/>
  <c r="X5191" i="1" s="1"/>
  <c r="W5192" i="1"/>
  <c r="X5192" i="1" s="1"/>
  <c r="W5193" i="1"/>
  <c r="X5193" i="1" s="1"/>
  <c r="W5194" i="1"/>
  <c r="X5194" i="1" s="1"/>
  <c r="W5195" i="1"/>
  <c r="X5195" i="1" s="1"/>
  <c r="W5196" i="1"/>
  <c r="X5196" i="1" s="1"/>
  <c r="W5197" i="1"/>
  <c r="X5197" i="1" s="1"/>
  <c r="W5198" i="1"/>
  <c r="X5198" i="1" s="1"/>
  <c r="W5199" i="1"/>
  <c r="X5199" i="1" s="1"/>
  <c r="W5200" i="1"/>
  <c r="X5200" i="1" s="1"/>
  <c r="W5201" i="1"/>
  <c r="X5201" i="1" s="1"/>
  <c r="W5202" i="1"/>
  <c r="X5202" i="1" s="1"/>
  <c r="W5203" i="1"/>
  <c r="X5203" i="1" s="1"/>
  <c r="W5204" i="1"/>
  <c r="X5204" i="1" s="1"/>
  <c r="W5205" i="1"/>
  <c r="X5205" i="1" s="1"/>
  <c r="W5206" i="1"/>
  <c r="X5206" i="1" s="1"/>
  <c r="W5207" i="1"/>
  <c r="X5207" i="1" s="1"/>
  <c r="W5208" i="1"/>
  <c r="X5208" i="1" s="1"/>
  <c r="W5209" i="1"/>
  <c r="X5209" i="1" s="1"/>
  <c r="W5210" i="1"/>
  <c r="X5210" i="1" s="1"/>
  <c r="W5211" i="1"/>
  <c r="X5211" i="1" s="1"/>
  <c r="W5212" i="1"/>
  <c r="X5212" i="1" s="1"/>
  <c r="W5213" i="1"/>
  <c r="X5213" i="1" s="1"/>
  <c r="W5214" i="1"/>
  <c r="X5214" i="1" s="1"/>
  <c r="W5215" i="1"/>
  <c r="X5215" i="1" s="1"/>
  <c r="W5216" i="1"/>
  <c r="X5216" i="1" s="1"/>
  <c r="W5217" i="1"/>
  <c r="X5217" i="1" s="1"/>
  <c r="W5218" i="1"/>
  <c r="X5218" i="1" s="1"/>
  <c r="W5219" i="1"/>
  <c r="X5219" i="1" s="1"/>
  <c r="W5220" i="1"/>
  <c r="X5220" i="1" s="1"/>
  <c r="W5221" i="1"/>
  <c r="X5221" i="1" s="1"/>
  <c r="W5222" i="1"/>
  <c r="X5222" i="1" s="1"/>
  <c r="W5223" i="1"/>
  <c r="X5223" i="1" s="1"/>
  <c r="W5224" i="1"/>
  <c r="X5224" i="1" s="1"/>
  <c r="W5225" i="1"/>
  <c r="X5225" i="1" s="1"/>
  <c r="W5226" i="1"/>
  <c r="X5226" i="1" s="1"/>
  <c r="W5227" i="1"/>
  <c r="X5227" i="1" s="1"/>
  <c r="W5228" i="1"/>
  <c r="X5228" i="1" s="1"/>
  <c r="W5229" i="1"/>
  <c r="X5229" i="1" s="1"/>
  <c r="W5230" i="1"/>
  <c r="X5230" i="1" s="1"/>
  <c r="W5231" i="1"/>
  <c r="X5231" i="1" s="1"/>
  <c r="W5232" i="1"/>
  <c r="X5232" i="1" s="1"/>
  <c r="W5233" i="1"/>
  <c r="X5233" i="1" s="1"/>
  <c r="W5234" i="1"/>
  <c r="X5234" i="1" s="1"/>
  <c r="W5235" i="1"/>
  <c r="X5235" i="1" s="1"/>
  <c r="W5236" i="1"/>
  <c r="X5236" i="1" s="1"/>
  <c r="W5237" i="1"/>
  <c r="X5237" i="1" s="1"/>
  <c r="W5238" i="1"/>
  <c r="X5238" i="1" s="1"/>
  <c r="W5239" i="1"/>
  <c r="X5239" i="1" s="1"/>
  <c r="W5240" i="1"/>
  <c r="X5240" i="1" s="1"/>
  <c r="W5241" i="1"/>
  <c r="X5241" i="1" s="1"/>
  <c r="W5242" i="1"/>
  <c r="X5242" i="1" s="1"/>
  <c r="W5243" i="1"/>
  <c r="X5243" i="1" s="1"/>
  <c r="W5244" i="1"/>
  <c r="X5244" i="1" s="1"/>
  <c r="W5245" i="1"/>
  <c r="X5245" i="1" s="1"/>
  <c r="W5246" i="1"/>
  <c r="X5246" i="1" s="1"/>
  <c r="W5247" i="1"/>
  <c r="X5247" i="1" s="1"/>
  <c r="W5248" i="1"/>
  <c r="X5248" i="1" s="1"/>
  <c r="W5249" i="1"/>
  <c r="X5249" i="1" s="1"/>
  <c r="W5250" i="1"/>
  <c r="X5250" i="1" s="1"/>
  <c r="W5251" i="1"/>
  <c r="X5251" i="1" s="1"/>
  <c r="W5252" i="1"/>
  <c r="X5252" i="1" s="1"/>
  <c r="W5253" i="1"/>
  <c r="X5253" i="1" s="1"/>
  <c r="W5254" i="1"/>
  <c r="X5254" i="1" s="1"/>
  <c r="W5255" i="1"/>
  <c r="X5255" i="1" s="1"/>
  <c r="W5256" i="1"/>
  <c r="X5256" i="1" s="1"/>
  <c r="W5257" i="1"/>
  <c r="X5257" i="1" s="1"/>
  <c r="W5258" i="1"/>
  <c r="X5258" i="1" s="1"/>
  <c r="W5259" i="1"/>
  <c r="X5259" i="1" s="1"/>
  <c r="W5260" i="1"/>
  <c r="X5260" i="1" s="1"/>
  <c r="W5261" i="1"/>
  <c r="X5261" i="1" s="1"/>
  <c r="W5262" i="1"/>
  <c r="X5262" i="1" s="1"/>
  <c r="W5263" i="1"/>
  <c r="X5263" i="1" s="1"/>
  <c r="W5264" i="1"/>
  <c r="X5264" i="1" s="1"/>
  <c r="W5265" i="1"/>
  <c r="X5265" i="1" s="1"/>
  <c r="W5266" i="1"/>
  <c r="X5266" i="1" s="1"/>
  <c r="W5267" i="1"/>
  <c r="X5267" i="1" s="1"/>
  <c r="W5268" i="1"/>
  <c r="X5268" i="1" s="1"/>
  <c r="W5269" i="1"/>
  <c r="X5269" i="1" s="1"/>
  <c r="W5270" i="1"/>
  <c r="X5270" i="1" s="1"/>
  <c r="W5271" i="1"/>
  <c r="X5271" i="1" s="1"/>
  <c r="W5272" i="1"/>
  <c r="X5272" i="1" s="1"/>
  <c r="W5273" i="1"/>
  <c r="X5273" i="1" s="1"/>
  <c r="W5274" i="1"/>
  <c r="X5274" i="1" s="1"/>
  <c r="W5275" i="1"/>
  <c r="X5275" i="1" s="1"/>
  <c r="W5276" i="1"/>
  <c r="X5276" i="1" s="1"/>
  <c r="W5277" i="1"/>
  <c r="X5277" i="1" s="1"/>
  <c r="W5278" i="1"/>
  <c r="X5278" i="1" s="1"/>
  <c r="W5279" i="1"/>
  <c r="X5279" i="1" s="1"/>
  <c r="W5280" i="1"/>
  <c r="X5280" i="1" s="1"/>
  <c r="W5281" i="1"/>
  <c r="X5281" i="1" s="1"/>
  <c r="W5282" i="1"/>
  <c r="X5282" i="1" s="1"/>
  <c r="W5283" i="1"/>
  <c r="X5283" i="1" s="1"/>
  <c r="W5284" i="1"/>
  <c r="X5284" i="1" s="1"/>
  <c r="W5285" i="1"/>
  <c r="X5285" i="1" s="1"/>
  <c r="W5286" i="1"/>
  <c r="X5286" i="1" s="1"/>
  <c r="W5287" i="1"/>
  <c r="X5287" i="1" s="1"/>
  <c r="W5288" i="1"/>
  <c r="X5288" i="1" s="1"/>
  <c r="W5289" i="1"/>
  <c r="X5289" i="1" s="1"/>
  <c r="W5290" i="1"/>
  <c r="X5290" i="1" s="1"/>
  <c r="W5291" i="1"/>
  <c r="X5291" i="1" s="1"/>
  <c r="W5292" i="1"/>
  <c r="X5292" i="1" s="1"/>
  <c r="W5293" i="1"/>
  <c r="X5293" i="1" s="1"/>
  <c r="W5294" i="1"/>
  <c r="X5294" i="1" s="1"/>
  <c r="W5295" i="1"/>
  <c r="X5295" i="1" s="1"/>
  <c r="W5296" i="1"/>
  <c r="X5296" i="1" s="1"/>
  <c r="W5297" i="1"/>
  <c r="X5297" i="1" s="1"/>
  <c r="W5298" i="1"/>
  <c r="X5298" i="1" s="1"/>
  <c r="W5299" i="1"/>
  <c r="X5299" i="1" s="1"/>
  <c r="W5300" i="1"/>
  <c r="X5300" i="1" s="1"/>
  <c r="W5301" i="1"/>
  <c r="X5301" i="1" s="1"/>
  <c r="W5302" i="1"/>
  <c r="X5302" i="1" s="1"/>
  <c r="W5303" i="1"/>
  <c r="X5303" i="1" s="1"/>
  <c r="W5304" i="1"/>
  <c r="X5304" i="1" s="1"/>
  <c r="W5305" i="1"/>
  <c r="X5305" i="1" s="1"/>
  <c r="W5306" i="1"/>
  <c r="X5306" i="1" s="1"/>
  <c r="W5307" i="1"/>
  <c r="X5307" i="1" s="1"/>
  <c r="W5308" i="1"/>
  <c r="X5308" i="1" s="1"/>
  <c r="W5309" i="1"/>
  <c r="X5309" i="1" s="1"/>
  <c r="W5310" i="1"/>
  <c r="X5310" i="1" s="1"/>
  <c r="W5311" i="1"/>
  <c r="X5311" i="1" s="1"/>
  <c r="W5312" i="1"/>
  <c r="X5312" i="1" s="1"/>
  <c r="W5313" i="1"/>
  <c r="X5313" i="1" s="1"/>
  <c r="W5314" i="1"/>
  <c r="X5314" i="1" s="1"/>
  <c r="W5315" i="1"/>
  <c r="X5315" i="1" s="1"/>
  <c r="W5316" i="1"/>
  <c r="X5316" i="1" s="1"/>
  <c r="W5317" i="1"/>
  <c r="X5317" i="1" s="1"/>
  <c r="W5318" i="1"/>
  <c r="W5319" i="1"/>
  <c r="X5319" i="1" s="1"/>
  <c r="W5320" i="1"/>
  <c r="X5320" i="1" s="1"/>
  <c r="W5321" i="1"/>
  <c r="X5321" i="1" s="1"/>
  <c r="W5322" i="1"/>
  <c r="X5322" i="1" s="1"/>
  <c r="W5323" i="1"/>
  <c r="X5323" i="1" s="1"/>
  <c r="W5324" i="1"/>
  <c r="X5324" i="1" s="1"/>
  <c r="W5325" i="1"/>
  <c r="X5325" i="1" s="1"/>
  <c r="W5326" i="1"/>
  <c r="X5326" i="1" s="1"/>
  <c r="W5327" i="1"/>
  <c r="X5327" i="1" s="1"/>
  <c r="W5328" i="1"/>
  <c r="X5328" i="1" s="1"/>
  <c r="W5329" i="1"/>
  <c r="X5329" i="1" s="1"/>
  <c r="W5330" i="1"/>
  <c r="X5330" i="1" s="1"/>
  <c r="W5331" i="1"/>
  <c r="X5331" i="1" s="1"/>
  <c r="W5332" i="1"/>
  <c r="X5332" i="1" s="1"/>
  <c r="W5333" i="1"/>
  <c r="X5333" i="1" s="1"/>
  <c r="W5334" i="1"/>
  <c r="X5334" i="1" s="1"/>
  <c r="W5335" i="1"/>
  <c r="X5335" i="1" s="1"/>
  <c r="W5336" i="1"/>
  <c r="X5336" i="1" s="1"/>
  <c r="W5337" i="1"/>
  <c r="X5337" i="1" s="1"/>
  <c r="W5338" i="1"/>
  <c r="X5338" i="1" s="1"/>
  <c r="W5339" i="1"/>
  <c r="X5339" i="1" s="1"/>
  <c r="W5340" i="1"/>
  <c r="X5340" i="1" s="1"/>
  <c r="W5341" i="1"/>
  <c r="X5341" i="1" s="1"/>
  <c r="W5342" i="1"/>
  <c r="X5342" i="1" s="1"/>
  <c r="W5343" i="1"/>
  <c r="X5343" i="1" s="1"/>
  <c r="W5344" i="1"/>
  <c r="X5344" i="1" s="1"/>
  <c r="W5345" i="1"/>
  <c r="X5345" i="1" s="1"/>
  <c r="W5346" i="1"/>
  <c r="X5346" i="1" s="1"/>
  <c r="W5347" i="1"/>
  <c r="X5347" i="1" s="1"/>
  <c r="W5348" i="1"/>
  <c r="X5348" i="1" s="1"/>
  <c r="W5349" i="1"/>
  <c r="X5349" i="1" s="1"/>
  <c r="W5350" i="1"/>
  <c r="X5350" i="1" s="1"/>
  <c r="W5351" i="1"/>
  <c r="X5351" i="1" s="1"/>
  <c r="W5352" i="1"/>
  <c r="X5352" i="1" s="1"/>
  <c r="W5353" i="1"/>
  <c r="X5353" i="1" s="1"/>
  <c r="W5354" i="1"/>
  <c r="X5354" i="1" s="1"/>
  <c r="W5355" i="1"/>
  <c r="X5355" i="1" s="1"/>
  <c r="W5356" i="1"/>
  <c r="X5356" i="1" s="1"/>
  <c r="W5357" i="1"/>
  <c r="X5357" i="1" s="1"/>
  <c r="W5358" i="1"/>
  <c r="X5358" i="1" s="1"/>
  <c r="W5359" i="1"/>
  <c r="X5359" i="1" s="1"/>
  <c r="W5360" i="1"/>
  <c r="X5360" i="1" s="1"/>
  <c r="W5361" i="1"/>
  <c r="X5361" i="1" s="1"/>
  <c r="W5362" i="1"/>
  <c r="X5362" i="1" s="1"/>
  <c r="W5363" i="1"/>
  <c r="X5363" i="1" s="1"/>
  <c r="W5364" i="1"/>
  <c r="X5364" i="1" s="1"/>
  <c r="W5365" i="1"/>
  <c r="X5365" i="1" s="1"/>
  <c r="W5366" i="1"/>
  <c r="X5366" i="1" s="1"/>
  <c r="W5367" i="1"/>
  <c r="X5367" i="1" s="1"/>
  <c r="W5368" i="1"/>
  <c r="X5368" i="1" s="1"/>
  <c r="W5369" i="1"/>
  <c r="X5369" i="1" s="1"/>
  <c r="W5370" i="1"/>
  <c r="X5370" i="1" s="1"/>
  <c r="W5371" i="1"/>
  <c r="X5371" i="1" s="1"/>
  <c r="W5372" i="1"/>
  <c r="X5372" i="1" s="1"/>
  <c r="W5373" i="1"/>
  <c r="X5373" i="1" s="1"/>
  <c r="W5374" i="1"/>
  <c r="X5374" i="1" s="1"/>
  <c r="W5375" i="1"/>
  <c r="X5375" i="1" s="1"/>
  <c r="W5376" i="1"/>
  <c r="X5376" i="1" s="1"/>
  <c r="W5377" i="1"/>
  <c r="X5377" i="1" s="1"/>
  <c r="W5378" i="1"/>
  <c r="X5378" i="1" s="1"/>
  <c r="W5379" i="1"/>
  <c r="X5379" i="1" s="1"/>
  <c r="W5380" i="1"/>
  <c r="X5380" i="1" s="1"/>
  <c r="W5381" i="1"/>
  <c r="X5381" i="1" s="1"/>
  <c r="W5382" i="1"/>
  <c r="W5383" i="1"/>
  <c r="X5383" i="1" s="1"/>
  <c r="W5384" i="1"/>
  <c r="X5384" i="1" s="1"/>
  <c r="W5385" i="1"/>
  <c r="X5385" i="1" s="1"/>
  <c r="W5386" i="1"/>
  <c r="X5386" i="1" s="1"/>
  <c r="W5387" i="1"/>
  <c r="X5387" i="1" s="1"/>
  <c r="W5388" i="1"/>
  <c r="X5388" i="1" s="1"/>
  <c r="W5389" i="1"/>
  <c r="X5389" i="1" s="1"/>
  <c r="W5390" i="1"/>
  <c r="X5390" i="1" s="1"/>
  <c r="W5391" i="1"/>
  <c r="X5391" i="1" s="1"/>
  <c r="W5392" i="1"/>
  <c r="X5392" i="1" s="1"/>
  <c r="W5393" i="1"/>
  <c r="X5393" i="1" s="1"/>
  <c r="W5394" i="1"/>
  <c r="X5394" i="1" s="1"/>
  <c r="W5395" i="1"/>
  <c r="X5395" i="1" s="1"/>
  <c r="W5396" i="1"/>
  <c r="X5396" i="1" s="1"/>
  <c r="W5397" i="1"/>
  <c r="X5397" i="1" s="1"/>
  <c r="W5398" i="1"/>
  <c r="X5398" i="1" s="1"/>
  <c r="W5399" i="1"/>
  <c r="X5399" i="1" s="1"/>
  <c r="W5400" i="1"/>
  <c r="X5400" i="1" s="1"/>
  <c r="W5401" i="1"/>
  <c r="X5401" i="1" s="1"/>
  <c r="W5402" i="1"/>
  <c r="X5402" i="1" s="1"/>
  <c r="W5403" i="1"/>
  <c r="X5403" i="1" s="1"/>
  <c r="W5404" i="1"/>
  <c r="X5404" i="1" s="1"/>
  <c r="W5405" i="1"/>
  <c r="X5405" i="1" s="1"/>
  <c r="W5406" i="1"/>
  <c r="X5406" i="1" s="1"/>
  <c r="W5407" i="1"/>
  <c r="X5407" i="1" s="1"/>
  <c r="W5408" i="1"/>
  <c r="X5408" i="1" s="1"/>
  <c r="W5409" i="1"/>
  <c r="X5409" i="1" s="1"/>
  <c r="W5410" i="1"/>
  <c r="X5410" i="1" s="1"/>
  <c r="W5411" i="1"/>
  <c r="X5411" i="1" s="1"/>
  <c r="W5412" i="1"/>
  <c r="X5412" i="1" s="1"/>
  <c r="W5413" i="1"/>
  <c r="X5413" i="1" s="1"/>
  <c r="W5414" i="1"/>
  <c r="X5414" i="1" s="1"/>
  <c r="W5415" i="1"/>
  <c r="X5415" i="1" s="1"/>
  <c r="W5416" i="1"/>
  <c r="X5416" i="1" s="1"/>
  <c r="W5417" i="1"/>
  <c r="X5417" i="1" s="1"/>
  <c r="W5418" i="1"/>
  <c r="X5418" i="1" s="1"/>
  <c r="W5419" i="1"/>
  <c r="X5419" i="1" s="1"/>
  <c r="W5420" i="1"/>
  <c r="X5420" i="1" s="1"/>
  <c r="W5421" i="1"/>
  <c r="X5421" i="1" s="1"/>
  <c r="W5422" i="1"/>
  <c r="X5422" i="1" s="1"/>
  <c r="W5423" i="1"/>
  <c r="X5423" i="1" s="1"/>
  <c r="W5424" i="1"/>
  <c r="X5424" i="1" s="1"/>
  <c r="W5425" i="1"/>
  <c r="X5425" i="1" s="1"/>
  <c r="W5426" i="1"/>
  <c r="X5426" i="1" s="1"/>
  <c r="W5427" i="1"/>
  <c r="X5427" i="1" s="1"/>
  <c r="W5428" i="1"/>
  <c r="X5428" i="1" s="1"/>
  <c r="W5429" i="1"/>
  <c r="X5429" i="1" s="1"/>
  <c r="W5430" i="1"/>
  <c r="X5430" i="1" s="1"/>
  <c r="W5431" i="1"/>
  <c r="X5431" i="1" s="1"/>
  <c r="W5432" i="1"/>
  <c r="X5432" i="1" s="1"/>
  <c r="W5433" i="1"/>
  <c r="X5433" i="1" s="1"/>
  <c r="W5434" i="1"/>
  <c r="X5434" i="1" s="1"/>
  <c r="W5435" i="1"/>
  <c r="X5435" i="1" s="1"/>
  <c r="W5436" i="1"/>
  <c r="X5436" i="1" s="1"/>
  <c r="W5437" i="1"/>
  <c r="X5437" i="1" s="1"/>
  <c r="W5438" i="1"/>
  <c r="X5438" i="1" s="1"/>
  <c r="W5439" i="1"/>
  <c r="X5439" i="1" s="1"/>
  <c r="W5440" i="1"/>
  <c r="X5440" i="1" s="1"/>
  <c r="W5441" i="1"/>
  <c r="X5441" i="1" s="1"/>
  <c r="W5442" i="1"/>
  <c r="X5442" i="1" s="1"/>
  <c r="W5443" i="1"/>
  <c r="X5443" i="1" s="1"/>
  <c r="W5444" i="1"/>
  <c r="X5444" i="1" s="1"/>
  <c r="W5445" i="1"/>
  <c r="X5445" i="1" s="1"/>
  <c r="W5446" i="1"/>
  <c r="W5447" i="1"/>
  <c r="X5447" i="1" s="1"/>
  <c r="W5448" i="1"/>
  <c r="X5448" i="1" s="1"/>
  <c r="W5449" i="1"/>
  <c r="X5449" i="1" s="1"/>
  <c r="W5450" i="1"/>
  <c r="X5450" i="1" s="1"/>
  <c r="W5451" i="1"/>
  <c r="X5451" i="1" s="1"/>
  <c r="W5452" i="1"/>
  <c r="X5452" i="1" s="1"/>
  <c r="W5453" i="1"/>
  <c r="X5453" i="1" s="1"/>
  <c r="W5454" i="1"/>
  <c r="X5454" i="1" s="1"/>
  <c r="W5455" i="1"/>
  <c r="X5455" i="1" s="1"/>
  <c r="W5456" i="1"/>
  <c r="X5456" i="1" s="1"/>
  <c r="W5457" i="1"/>
  <c r="X5457" i="1" s="1"/>
  <c r="W5458" i="1"/>
  <c r="X5458" i="1" s="1"/>
  <c r="W5459" i="1"/>
  <c r="X5459" i="1" s="1"/>
  <c r="W5460" i="1"/>
  <c r="X5460" i="1" s="1"/>
  <c r="W5461" i="1"/>
  <c r="X5461" i="1" s="1"/>
  <c r="W5462" i="1"/>
  <c r="X5462" i="1" s="1"/>
  <c r="W5463" i="1"/>
  <c r="X5463" i="1" s="1"/>
  <c r="W5464" i="1"/>
  <c r="X5464" i="1" s="1"/>
  <c r="W5465" i="1"/>
  <c r="X5465" i="1" s="1"/>
  <c r="W5466" i="1"/>
  <c r="X5466" i="1" s="1"/>
  <c r="W5467" i="1"/>
  <c r="X5467" i="1" s="1"/>
  <c r="W5468" i="1"/>
  <c r="X5468" i="1" s="1"/>
  <c r="W5469" i="1"/>
  <c r="X5469" i="1" s="1"/>
  <c r="W5470" i="1"/>
  <c r="X5470" i="1" s="1"/>
  <c r="W5471" i="1"/>
  <c r="X5471" i="1" s="1"/>
  <c r="W5472" i="1"/>
  <c r="X5472" i="1" s="1"/>
  <c r="W5473" i="1"/>
  <c r="X5473" i="1" s="1"/>
  <c r="W5474" i="1"/>
  <c r="X5474" i="1" s="1"/>
  <c r="W5475" i="1"/>
  <c r="X5475" i="1" s="1"/>
  <c r="W5476" i="1"/>
  <c r="X5476" i="1" s="1"/>
  <c r="W5477" i="1"/>
  <c r="X5477" i="1" s="1"/>
  <c r="W5478" i="1"/>
  <c r="X5478" i="1" s="1"/>
  <c r="W5479" i="1"/>
  <c r="X5479" i="1" s="1"/>
  <c r="W5480" i="1"/>
  <c r="X5480" i="1" s="1"/>
  <c r="W5481" i="1"/>
  <c r="X5481" i="1" s="1"/>
  <c r="W5482" i="1"/>
  <c r="X5482" i="1" s="1"/>
  <c r="W5483" i="1"/>
  <c r="X5483" i="1" s="1"/>
  <c r="W5484" i="1"/>
  <c r="X5484" i="1" s="1"/>
  <c r="W5485" i="1"/>
  <c r="X5485" i="1" s="1"/>
  <c r="W5486" i="1"/>
  <c r="X5486" i="1" s="1"/>
  <c r="W5487" i="1"/>
  <c r="X5487" i="1" s="1"/>
  <c r="W5488" i="1"/>
  <c r="X5488" i="1" s="1"/>
  <c r="W5489" i="1"/>
  <c r="X5489" i="1" s="1"/>
  <c r="W5490" i="1"/>
  <c r="X5490" i="1" s="1"/>
  <c r="W5491" i="1"/>
  <c r="X5491" i="1" s="1"/>
  <c r="W5492" i="1"/>
  <c r="X5492" i="1" s="1"/>
  <c r="W5493" i="1"/>
  <c r="X5493" i="1" s="1"/>
  <c r="W5494" i="1"/>
  <c r="X5494" i="1" s="1"/>
  <c r="W5495" i="1"/>
  <c r="X5495" i="1" s="1"/>
  <c r="W5496" i="1"/>
  <c r="X5496" i="1" s="1"/>
  <c r="W5497" i="1"/>
  <c r="X5497" i="1" s="1"/>
  <c r="W5498" i="1"/>
  <c r="X5498" i="1" s="1"/>
  <c r="W5499" i="1"/>
  <c r="X5499" i="1" s="1"/>
  <c r="W5500" i="1"/>
  <c r="X5500" i="1" s="1"/>
  <c r="W5501" i="1"/>
  <c r="X5501" i="1" s="1"/>
  <c r="W5502" i="1"/>
  <c r="X5502" i="1" s="1"/>
  <c r="W5503" i="1"/>
  <c r="X5503" i="1" s="1"/>
  <c r="W5504" i="1"/>
  <c r="X5504" i="1" s="1"/>
  <c r="W5505" i="1"/>
  <c r="X5505" i="1" s="1"/>
  <c r="W5506" i="1"/>
  <c r="X5506" i="1" s="1"/>
  <c r="W5507" i="1"/>
  <c r="X5507" i="1" s="1"/>
  <c r="W5508" i="1"/>
  <c r="X5508" i="1" s="1"/>
  <c r="W5509" i="1"/>
  <c r="X5509" i="1" s="1"/>
  <c r="W5510" i="1"/>
  <c r="W5511" i="1"/>
  <c r="X5511" i="1" s="1"/>
  <c r="W5512" i="1"/>
  <c r="X5512" i="1" s="1"/>
  <c r="W5513" i="1"/>
  <c r="X5513" i="1" s="1"/>
  <c r="W5514" i="1"/>
  <c r="X5514" i="1" s="1"/>
  <c r="W5515" i="1"/>
  <c r="X5515" i="1" s="1"/>
  <c r="W5516" i="1"/>
  <c r="X5516" i="1" s="1"/>
  <c r="W5517" i="1"/>
  <c r="X5517" i="1" s="1"/>
  <c r="W5518" i="1"/>
  <c r="X5518" i="1" s="1"/>
  <c r="W5519" i="1"/>
  <c r="X5519" i="1" s="1"/>
  <c r="W5520" i="1"/>
  <c r="X5520" i="1" s="1"/>
  <c r="W5521" i="1"/>
  <c r="X5521" i="1" s="1"/>
  <c r="W5522" i="1"/>
  <c r="X5522" i="1" s="1"/>
  <c r="W5523" i="1"/>
  <c r="X5523" i="1" s="1"/>
  <c r="W5524" i="1"/>
  <c r="X5524" i="1" s="1"/>
  <c r="W5525" i="1"/>
  <c r="X5525" i="1" s="1"/>
  <c r="W5526" i="1"/>
  <c r="X5526" i="1" s="1"/>
  <c r="W5527" i="1"/>
  <c r="X5527" i="1" s="1"/>
  <c r="W5528" i="1"/>
  <c r="X5528" i="1" s="1"/>
  <c r="W5529" i="1"/>
  <c r="X5529" i="1" s="1"/>
  <c r="W5530" i="1"/>
  <c r="X5530" i="1" s="1"/>
  <c r="W5531" i="1"/>
  <c r="X5531" i="1" s="1"/>
  <c r="W5532" i="1"/>
  <c r="X5532" i="1" s="1"/>
  <c r="W5533" i="1"/>
  <c r="X5533" i="1" s="1"/>
  <c r="W5534" i="1"/>
  <c r="X5534" i="1" s="1"/>
  <c r="W5535" i="1"/>
  <c r="X5535" i="1" s="1"/>
  <c r="W5536" i="1"/>
  <c r="X5536" i="1" s="1"/>
  <c r="W5537" i="1"/>
  <c r="X5537" i="1" s="1"/>
  <c r="W5538" i="1"/>
  <c r="X5538" i="1" s="1"/>
  <c r="W5539" i="1"/>
  <c r="X5539" i="1" s="1"/>
  <c r="W5540" i="1"/>
  <c r="X5540" i="1" s="1"/>
  <c r="W5541" i="1"/>
  <c r="X5541" i="1" s="1"/>
  <c r="W5542" i="1"/>
  <c r="X5542" i="1" s="1"/>
  <c r="W5543" i="1"/>
  <c r="X5543" i="1" s="1"/>
  <c r="W5544" i="1"/>
  <c r="X5544" i="1" s="1"/>
  <c r="W5545" i="1"/>
  <c r="X5545" i="1" s="1"/>
  <c r="W5546" i="1"/>
  <c r="X5546" i="1" s="1"/>
  <c r="W5547" i="1"/>
  <c r="X5547" i="1" s="1"/>
  <c r="W5548" i="1"/>
  <c r="X5548" i="1" s="1"/>
  <c r="W5549" i="1"/>
  <c r="X5549" i="1" s="1"/>
  <c r="W5550" i="1"/>
  <c r="X5550" i="1" s="1"/>
  <c r="W5551" i="1"/>
  <c r="X5551" i="1" s="1"/>
  <c r="W5552" i="1"/>
  <c r="X5552" i="1" s="1"/>
  <c r="W5553" i="1"/>
  <c r="X5553" i="1" s="1"/>
  <c r="W5554" i="1"/>
  <c r="X5554" i="1" s="1"/>
  <c r="W5555" i="1"/>
  <c r="X5555" i="1" s="1"/>
  <c r="W5556" i="1"/>
  <c r="X5556" i="1" s="1"/>
  <c r="W5557" i="1"/>
  <c r="X5557" i="1" s="1"/>
  <c r="W5558" i="1"/>
  <c r="X5558" i="1" s="1"/>
  <c r="W5559" i="1"/>
  <c r="X5559" i="1" s="1"/>
  <c r="W5560" i="1"/>
  <c r="X5560" i="1" s="1"/>
  <c r="W5561" i="1"/>
  <c r="X5561" i="1" s="1"/>
  <c r="W5562" i="1"/>
  <c r="X5562" i="1" s="1"/>
  <c r="W5563" i="1"/>
  <c r="X5563" i="1" s="1"/>
  <c r="W5564" i="1"/>
  <c r="X5564" i="1" s="1"/>
  <c r="W5565" i="1"/>
  <c r="X5565" i="1" s="1"/>
  <c r="W5566" i="1"/>
  <c r="X5566" i="1" s="1"/>
  <c r="W5567" i="1"/>
  <c r="X5567" i="1" s="1"/>
  <c r="W5568" i="1"/>
  <c r="X5568" i="1" s="1"/>
  <c r="W5569" i="1"/>
  <c r="X5569" i="1" s="1"/>
  <c r="W5570" i="1"/>
  <c r="X5570" i="1" s="1"/>
  <c r="W5571" i="1"/>
  <c r="X5571" i="1" s="1"/>
  <c r="W5572" i="1"/>
  <c r="X5572" i="1" s="1"/>
  <c r="W5573" i="1"/>
  <c r="X5573" i="1" s="1"/>
  <c r="W5574" i="1"/>
  <c r="W5575" i="1"/>
  <c r="X5575" i="1" s="1"/>
  <c r="W5576" i="1"/>
  <c r="X5576" i="1" s="1"/>
  <c r="W5577" i="1"/>
  <c r="X5577" i="1" s="1"/>
  <c r="W5578" i="1"/>
  <c r="X5578" i="1" s="1"/>
  <c r="W5579" i="1"/>
  <c r="X5579" i="1" s="1"/>
  <c r="W5580" i="1"/>
  <c r="X5580" i="1" s="1"/>
  <c r="W5581" i="1"/>
  <c r="X5581" i="1" s="1"/>
  <c r="W5582" i="1"/>
  <c r="X5582" i="1" s="1"/>
  <c r="W5583" i="1"/>
  <c r="X5583" i="1" s="1"/>
  <c r="W5584" i="1"/>
  <c r="X5584" i="1" s="1"/>
  <c r="W5585" i="1"/>
  <c r="X5585" i="1" s="1"/>
  <c r="W5586" i="1"/>
  <c r="X5586" i="1" s="1"/>
  <c r="W5587" i="1"/>
  <c r="X5587" i="1" s="1"/>
  <c r="W5588" i="1"/>
  <c r="X5588" i="1" s="1"/>
  <c r="W5589" i="1"/>
  <c r="X5589" i="1" s="1"/>
  <c r="W5590" i="1"/>
  <c r="X5590" i="1" s="1"/>
  <c r="W5591" i="1"/>
  <c r="X5591" i="1" s="1"/>
  <c r="W5592" i="1"/>
  <c r="X5592" i="1" s="1"/>
  <c r="W5593" i="1"/>
  <c r="X5593" i="1" s="1"/>
  <c r="W5594" i="1"/>
  <c r="X5594" i="1" s="1"/>
  <c r="W5595" i="1"/>
  <c r="X5595" i="1" s="1"/>
  <c r="W5596" i="1"/>
  <c r="X5596" i="1" s="1"/>
  <c r="W5597" i="1"/>
  <c r="X5597" i="1" s="1"/>
  <c r="W5598" i="1"/>
  <c r="X5598" i="1" s="1"/>
  <c r="W5599" i="1"/>
  <c r="X5599" i="1" s="1"/>
  <c r="W5600" i="1"/>
  <c r="X5600" i="1" s="1"/>
  <c r="W5601" i="1"/>
  <c r="X5601" i="1" s="1"/>
  <c r="W5602" i="1"/>
  <c r="X5602" i="1" s="1"/>
  <c r="W5603" i="1"/>
  <c r="X5603" i="1" s="1"/>
  <c r="W5604" i="1"/>
  <c r="X5604" i="1" s="1"/>
  <c r="W5605" i="1"/>
  <c r="X5605" i="1" s="1"/>
  <c r="W5606" i="1"/>
  <c r="X5606" i="1" s="1"/>
  <c r="W5607" i="1"/>
  <c r="X5607" i="1" s="1"/>
  <c r="W5608" i="1"/>
  <c r="X5608" i="1" s="1"/>
  <c r="W5609" i="1"/>
  <c r="X5609" i="1" s="1"/>
  <c r="W5610" i="1"/>
  <c r="X5610" i="1" s="1"/>
  <c r="W5611" i="1"/>
  <c r="X5611" i="1" s="1"/>
  <c r="W5612" i="1"/>
  <c r="X5612" i="1" s="1"/>
  <c r="W5613" i="1"/>
  <c r="X5613" i="1" s="1"/>
  <c r="W5614" i="1"/>
  <c r="X5614" i="1" s="1"/>
  <c r="W5615" i="1"/>
  <c r="X5615" i="1" s="1"/>
  <c r="W5616" i="1"/>
  <c r="X5616" i="1" s="1"/>
  <c r="W5617" i="1"/>
  <c r="X5617" i="1" s="1"/>
  <c r="W5618" i="1"/>
  <c r="X5618" i="1" s="1"/>
  <c r="W5619" i="1"/>
  <c r="X5619" i="1" s="1"/>
  <c r="W5620" i="1"/>
  <c r="X5620" i="1" s="1"/>
  <c r="W5621" i="1"/>
  <c r="X5621" i="1" s="1"/>
  <c r="W5622" i="1"/>
  <c r="X5622" i="1" s="1"/>
  <c r="W5623" i="1"/>
  <c r="X5623" i="1" s="1"/>
  <c r="W5624" i="1"/>
  <c r="X5624" i="1" s="1"/>
  <c r="W5625" i="1"/>
  <c r="X5625" i="1" s="1"/>
  <c r="W5626" i="1"/>
  <c r="X5626" i="1" s="1"/>
  <c r="W5627" i="1"/>
  <c r="X5627" i="1" s="1"/>
  <c r="W5628" i="1"/>
  <c r="X5628" i="1" s="1"/>
  <c r="W5629" i="1"/>
  <c r="X5629" i="1" s="1"/>
  <c r="W5630" i="1"/>
  <c r="X5630" i="1" s="1"/>
  <c r="W5631" i="1"/>
  <c r="X5631" i="1" s="1"/>
  <c r="W5632" i="1"/>
  <c r="X5632" i="1" s="1"/>
  <c r="W5633" i="1"/>
  <c r="X5633" i="1" s="1"/>
  <c r="W5634" i="1"/>
  <c r="X5634" i="1" s="1"/>
  <c r="W5635" i="1"/>
  <c r="X5635" i="1" s="1"/>
  <c r="W5636" i="1"/>
  <c r="X5636" i="1" s="1"/>
  <c r="W5637" i="1"/>
  <c r="X5637" i="1" s="1"/>
  <c r="W5638" i="1"/>
  <c r="W5639" i="1"/>
  <c r="X5639" i="1" s="1"/>
  <c r="W5640" i="1"/>
  <c r="X5640" i="1" s="1"/>
  <c r="W5641" i="1"/>
  <c r="X5641" i="1" s="1"/>
  <c r="W5642" i="1"/>
  <c r="X5642" i="1" s="1"/>
  <c r="W5643" i="1"/>
  <c r="X5643" i="1" s="1"/>
  <c r="W5644" i="1"/>
  <c r="X5644" i="1" s="1"/>
  <c r="W5645" i="1"/>
  <c r="X5645" i="1" s="1"/>
  <c r="W5646" i="1"/>
  <c r="X5646" i="1" s="1"/>
  <c r="W5647" i="1"/>
  <c r="X5647" i="1" s="1"/>
  <c r="W5648" i="1"/>
  <c r="X5648" i="1" s="1"/>
  <c r="W5649" i="1"/>
  <c r="X5649" i="1" s="1"/>
  <c r="W5650" i="1"/>
  <c r="X5650" i="1" s="1"/>
  <c r="W5651" i="1"/>
  <c r="X5651" i="1" s="1"/>
  <c r="W5652" i="1"/>
  <c r="X5652" i="1" s="1"/>
  <c r="W5653" i="1"/>
  <c r="X5653" i="1" s="1"/>
  <c r="W5654" i="1"/>
  <c r="X5654" i="1" s="1"/>
  <c r="W5655" i="1"/>
  <c r="X5655" i="1" s="1"/>
  <c r="W5656" i="1"/>
  <c r="X5656" i="1" s="1"/>
  <c r="W5657" i="1"/>
  <c r="X5657" i="1" s="1"/>
  <c r="W5658" i="1"/>
  <c r="X5658" i="1" s="1"/>
  <c r="W5659" i="1"/>
  <c r="X5659" i="1" s="1"/>
  <c r="W5660" i="1"/>
  <c r="X5660" i="1" s="1"/>
  <c r="W5661" i="1"/>
  <c r="X5661" i="1" s="1"/>
  <c r="W5662" i="1"/>
  <c r="X5662" i="1" s="1"/>
  <c r="W5663" i="1"/>
  <c r="X5663" i="1" s="1"/>
  <c r="W5664" i="1"/>
  <c r="X5664" i="1" s="1"/>
  <c r="W5665" i="1"/>
  <c r="X5665" i="1" s="1"/>
  <c r="W5666" i="1"/>
  <c r="X5666" i="1" s="1"/>
  <c r="W5667" i="1"/>
  <c r="X5667" i="1" s="1"/>
  <c r="W5668" i="1"/>
  <c r="X5668" i="1" s="1"/>
  <c r="W5669" i="1"/>
  <c r="X5669" i="1" s="1"/>
  <c r="W5670" i="1"/>
  <c r="X5670" i="1" s="1"/>
  <c r="W5671" i="1"/>
  <c r="X5671" i="1" s="1"/>
  <c r="W5672" i="1"/>
  <c r="X5672" i="1" s="1"/>
  <c r="W5673" i="1"/>
  <c r="X5673" i="1" s="1"/>
  <c r="W5674" i="1"/>
  <c r="X5674" i="1" s="1"/>
  <c r="W5675" i="1"/>
  <c r="X5675" i="1" s="1"/>
  <c r="W5676" i="1"/>
  <c r="X5676" i="1" s="1"/>
  <c r="W5677" i="1"/>
  <c r="X5677" i="1" s="1"/>
  <c r="W5678" i="1"/>
  <c r="X5678" i="1" s="1"/>
  <c r="W5679" i="1"/>
  <c r="X5679" i="1" s="1"/>
  <c r="W5680" i="1"/>
  <c r="X5680" i="1" s="1"/>
  <c r="W5681" i="1"/>
  <c r="X5681" i="1" s="1"/>
  <c r="W5682" i="1"/>
  <c r="X5682" i="1" s="1"/>
  <c r="W5683" i="1"/>
  <c r="X5683" i="1" s="1"/>
  <c r="W5684" i="1"/>
  <c r="X5684" i="1" s="1"/>
  <c r="W5685" i="1"/>
  <c r="X5685" i="1" s="1"/>
  <c r="W5686" i="1"/>
  <c r="X5686" i="1" s="1"/>
  <c r="W5687" i="1"/>
  <c r="X5687" i="1" s="1"/>
  <c r="W5688" i="1"/>
  <c r="X5688" i="1" s="1"/>
  <c r="W5689" i="1"/>
  <c r="X5689" i="1" s="1"/>
  <c r="W5690" i="1"/>
  <c r="X5690" i="1" s="1"/>
  <c r="W5691" i="1"/>
  <c r="X5691" i="1" s="1"/>
  <c r="W5692" i="1"/>
  <c r="X5692" i="1" s="1"/>
  <c r="W5693" i="1"/>
  <c r="X5693" i="1" s="1"/>
  <c r="W5694" i="1"/>
  <c r="X5694" i="1" s="1"/>
  <c r="W5695" i="1"/>
  <c r="X5695" i="1" s="1"/>
  <c r="W5696" i="1"/>
  <c r="X5696" i="1" s="1"/>
  <c r="W5697" i="1"/>
  <c r="X5697" i="1" s="1"/>
  <c r="W5698" i="1"/>
  <c r="X5698" i="1" s="1"/>
  <c r="W5699" i="1"/>
  <c r="X5699" i="1" s="1"/>
  <c r="W5700" i="1"/>
  <c r="X5700" i="1" s="1"/>
  <c r="W5701" i="1"/>
  <c r="X5701" i="1" s="1"/>
  <c r="W5702" i="1"/>
  <c r="W5703" i="1"/>
  <c r="X5703" i="1" s="1"/>
  <c r="W5704" i="1"/>
  <c r="X5704" i="1" s="1"/>
  <c r="W5705" i="1"/>
  <c r="X5705" i="1" s="1"/>
  <c r="W5706" i="1"/>
  <c r="X5706" i="1" s="1"/>
  <c r="W5707" i="1"/>
  <c r="X5707" i="1" s="1"/>
  <c r="W5708" i="1"/>
  <c r="X5708" i="1" s="1"/>
  <c r="W5709" i="1"/>
  <c r="X5709" i="1" s="1"/>
  <c r="W5710" i="1"/>
  <c r="X5710" i="1" s="1"/>
  <c r="W5711" i="1"/>
  <c r="X5711" i="1" s="1"/>
  <c r="W5712" i="1"/>
  <c r="X5712" i="1" s="1"/>
  <c r="W5713" i="1"/>
  <c r="X5713" i="1" s="1"/>
  <c r="W5714" i="1"/>
  <c r="X5714" i="1" s="1"/>
  <c r="W5715" i="1"/>
  <c r="X5715" i="1" s="1"/>
  <c r="W5716" i="1"/>
  <c r="X5716" i="1" s="1"/>
  <c r="W5717" i="1"/>
  <c r="X5717" i="1" s="1"/>
  <c r="W5718" i="1"/>
  <c r="X5718" i="1" s="1"/>
  <c r="W5719" i="1"/>
  <c r="X5719" i="1" s="1"/>
  <c r="W5720" i="1"/>
  <c r="X5720" i="1" s="1"/>
  <c r="W5721" i="1"/>
  <c r="X5721" i="1" s="1"/>
  <c r="W5722" i="1"/>
  <c r="X5722" i="1" s="1"/>
  <c r="W5723" i="1"/>
  <c r="X5723" i="1" s="1"/>
  <c r="W5724" i="1"/>
  <c r="X5724" i="1" s="1"/>
  <c r="W5725" i="1"/>
  <c r="X5725" i="1" s="1"/>
  <c r="W5726" i="1"/>
  <c r="X5726" i="1" s="1"/>
  <c r="W5727" i="1"/>
  <c r="X5727" i="1" s="1"/>
  <c r="W5728" i="1"/>
  <c r="X5728" i="1" s="1"/>
  <c r="W5729" i="1"/>
  <c r="X5729" i="1" s="1"/>
  <c r="W5730" i="1"/>
  <c r="X5730" i="1" s="1"/>
  <c r="W5731" i="1"/>
  <c r="X5731" i="1" s="1"/>
  <c r="W5732" i="1"/>
  <c r="X5732" i="1" s="1"/>
  <c r="W5733" i="1"/>
  <c r="X5733" i="1" s="1"/>
  <c r="W5734" i="1"/>
  <c r="X5734" i="1" s="1"/>
  <c r="W5735" i="1"/>
  <c r="X5735" i="1" s="1"/>
  <c r="W5736" i="1"/>
  <c r="X5736" i="1" s="1"/>
  <c r="W5737" i="1"/>
  <c r="X5737" i="1" s="1"/>
  <c r="W5738" i="1"/>
  <c r="X5738" i="1" s="1"/>
  <c r="W5739" i="1"/>
  <c r="X5739" i="1" s="1"/>
  <c r="W5740" i="1"/>
  <c r="X5740" i="1" s="1"/>
  <c r="W5741" i="1"/>
  <c r="X5741" i="1" s="1"/>
  <c r="W5742" i="1"/>
  <c r="X5742" i="1" s="1"/>
  <c r="W5743" i="1"/>
  <c r="X5743" i="1" s="1"/>
  <c r="W5744" i="1"/>
  <c r="X5744" i="1" s="1"/>
  <c r="W5745" i="1"/>
  <c r="X5745" i="1" s="1"/>
  <c r="W5746" i="1"/>
  <c r="X5746" i="1" s="1"/>
  <c r="W5747" i="1"/>
  <c r="X5747" i="1" s="1"/>
  <c r="W5748" i="1"/>
  <c r="X5748" i="1" s="1"/>
  <c r="W5749" i="1"/>
  <c r="X5749" i="1" s="1"/>
  <c r="W5750" i="1"/>
  <c r="X5750" i="1" s="1"/>
  <c r="W5751" i="1"/>
  <c r="X5751" i="1" s="1"/>
  <c r="W5752" i="1"/>
  <c r="X5752" i="1" s="1"/>
  <c r="W5753" i="1"/>
  <c r="X5753" i="1" s="1"/>
  <c r="W5754" i="1"/>
  <c r="X5754" i="1" s="1"/>
  <c r="W5755" i="1"/>
  <c r="X5755" i="1" s="1"/>
  <c r="W5756" i="1"/>
  <c r="X5756" i="1" s="1"/>
  <c r="W5757" i="1"/>
  <c r="X5757" i="1" s="1"/>
  <c r="W5758" i="1"/>
  <c r="X5758" i="1" s="1"/>
  <c r="W5759" i="1"/>
  <c r="X5759" i="1" s="1"/>
  <c r="W5760" i="1"/>
  <c r="X5760" i="1" s="1"/>
  <c r="W5761" i="1"/>
  <c r="X5761" i="1" s="1"/>
  <c r="W5762" i="1"/>
  <c r="X5762" i="1" s="1"/>
  <c r="W5763" i="1"/>
  <c r="X5763" i="1" s="1"/>
  <c r="W5764" i="1"/>
  <c r="X5764" i="1" s="1"/>
  <c r="W5765" i="1"/>
  <c r="X5765" i="1" s="1"/>
  <c r="W5766" i="1"/>
  <c r="W5767" i="1"/>
  <c r="X5767" i="1" s="1"/>
  <c r="W5768" i="1"/>
  <c r="X5768" i="1" s="1"/>
  <c r="W5769" i="1"/>
  <c r="X5769" i="1" s="1"/>
  <c r="W5770" i="1"/>
  <c r="X5770" i="1" s="1"/>
  <c r="W5771" i="1"/>
  <c r="X5771" i="1" s="1"/>
  <c r="W5772" i="1"/>
  <c r="X5772" i="1" s="1"/>
  <c r="W5773" i="1"/>
  <c r="X5773" i="1" s="1"/>
  <c r="W5774" i="1"/>
  <c r="X5774" i="1" s="1"/>
  <c r="W5775" i="1"/>
  <c r="X5775" i="1" s="1"/>
  <c r="W5776" i="1"/>
  <c r="X5776" i="1" s="1"/>
  <c r="W5777" i="1"/>
  <c r="X5777" i="1" s="1"/>
  <c r="W5778" i="1"/>
  <c r="X5778" i="1" s="1"/>
  <c r="W5779" i="1"/>
  <c r="X5779" i="1" s="1"/>
  <c r="W5780" i="1"/>
  <c r="X5780" i="1" s="1"/>
  <c r="W5781" i="1"/>
  <c r="X5781" i="1" s="1"/>
  <c r="W5782" i="1"/>
  <c r="X5782" i="1" s="1"/>
  <c r="W5783" i="1"/>
  <c r="X5783" i="1" s="1"/>
  <c r="W5784" i="1"/>
  <c r="X5784" i="1" s="1"/>
  <c r="W5785" i="1"/>
  <c r="X5785" i="1" s="1"/>
  <c r="W5786" i="1"/>
  <c r="X5786" i="1" s="1"/>
  <c r="W5787" i="1"/>
  <c r="X5787" i="1" s="1"/>
  <c r="W5788" i="1"/>
  <c r="X5788" i="1" s="1"/>
  <c r="W5789" i="1"/>
  <c r="X5789" i="1" s="1"/>
  <c r="W5790" i="1"/>
  <c r="X5790" i="1" s="1"/>
  <c r="W5791" i="1"/>
  <c r="X5791" i="1" s="1"/>
  <c r="W5792" i="1"/>
  <c r="X5792" i="1" s="1"/>
  <c r="W5793" i="1"/>
  <c r="X5793" i="1" s="1"/>
  <c r="W5794" i="1"/>
  <c r="X5794" i="1" s="1"/>
  <c r="W5795" i="1"/>
  <c r="X5795" i="1" s="1"/>
  <c r="W5796" i="1"/>
  <c r="X5796" i="1" s="1"/>
  <c r="W5797" i="1"/>
  <c r="X5797" i="1" s="1"/>
  <c r="W5798" i="1"/>
  <c r="X5798" i="1" s="1"/>
  <c r="W5799" i="1"/>
  <c r="X5799" i="1" s="1"/>
  <c r="W5800" i="1"/>
  <c r="X5800" i="1" s="1"/>
  <c r="W5801" i="1"/>
  <c r="X5801" i="1" s="1"/>
  <c r="W5802" i="1"/>
  <c r="X5802" i="1" s="1"/>
  <c r="W5803" i="1"/>
  <c r="X5803" i="1" s="1"/>
  <c r="W5804" i="1"/>
  <c r="X5804" i="1" s="1"/>
  <c r="W5805" i="1"/>
  <c r="X5805" i="1" s="1"/>
  <c r="W5806" i="1"/>
  <c r="X5806" i="1" s="1"/>
  <c r="W5807" i="1"/>
  <c r="X5807" i="1" s="1"/>
  <c r="W5808" i="1"/>
  <c r="X5808" i="1" s="1"/>
  <c r="W5809" i="1"/>
  <c r="X5809" i="1" s="1"/>
  <c r="W5810" i="1"/>
  <c r="X5810" i="1" s="1"/>
  <c r="W5811" i="1"/>
  <c r="X5811" i="1" s="1"/>
  <c r="W5812" i="1"/>
  <c r="X5812" i="1" s="1"/>
  <c r="W5813" i="1"/>
  <c r="X5813" i="1" s="1"/>
  <c r="W5814" i="1"/>
  <c r="X5814" i="1" s="1"/>
  <c r="W5815" i="1"/>
  <c r="X5815" i="1" s="1"/>
  <c r="W5816" i="1"/>
  <c r="X5816" i="1" s="1"/>
  <c r="W5817" i="1"/>
  <c r="X5817" i="1" s="1"/>
  <c r="W5818" i="1"/>
  <c r="X5818" i="1" s="1"/>
  <c r="W5819" i="1"/>
  <c r="X5819" i="1" s="1"/>
  <c r="W5820" i="1"/>
  <c r="X5820" i="1" s="1"/>
  <c r="W5821" i="1"/>
  <c r="X5821" i="1" s="1"/>
  <c r="W5822" i="1"/>
  <c r="X5822" i="1" s="1"/>
  <c r="W5823" i="1"/>
  <c r="X5823" i="1" s="1"/>
  <c r="W5824" i="1"/>
  <c r="X5824" i="1" s="1"/>
  <c r="W5825" i="1"/>
  <c r="X5825" i="1" s="1"/>
  <c r="W5826" i="1"/>
  <c r="X5826" i="1" s="1"/>
  <c r="W5827" i="1"/>
  <c r="X5827" i="1" s="1"/>
  <c r="W5828" i="1"/>
  <c r="X5828" i="1" s="1"/>
  <c r="W5829" i="1"/>
  <c r="X5829" i="1" s="1"/>
  <c r="W5830" i="1"/>
  <c r="W5831" i="1"/>
  <c r="X5831" i="1" s="1"/>
  <c r="W5832" i="1"/>
  <c r="X5832" i="1" s="1"/>
  <c r="W5833" i="1"/>
  <c r="X5833" i="1" s="1"/>
  <c r="W5834" i="1"/>
  <c r="X5834" i="1" s="1"/>
  <c r="W5835" i="1"/>
  <c r="X5835" i="1" s="1"/>
  <c r="W5836" i="1"/>
  <c r="X5836" i="1" s="1"/>
  <c r="W5837" i="1"/>
  <c r="X5837" i="1" s="1"/>
  <c r="W5838" i="1"/>
  <c r="X5838" i="1" s="1"/>
  <c r="W5839" i="1"/>
  <c r="X5839" i="1" s="1"/>
  <c r="W5840" i="1"/>
  <c r="X5840" i="1" s="1"/>
  <c r="W5841" i="1"/>
  <c r="X5841" i="1" s="1"/>
  <c r="W5842" i="1"/>
  <c r="X5842" i="1" s="1"/>
  <c r="W5843" i="1"/>
  <c r="X5843" i="1" s="1"/>
  <c r="W5844" i="1"/>
  <c r="X5844" i="1" s="1"/>
  <c r="W5845" i="1"/>
  <c r="X5845" i="1" s="1"/>
  <c r="W5846" i="1"/>
  <c r="X5846" i="1" s="1"/>
  <c r="W5847" i="1"/>
  <c r="X5847" i="1" s="1"/>
  <c r="W5848" i="1"/>
  <c r="X5848" i="1" s="1"/>
  <c r="W5849" i="1"/>
  <c r="X5849" i="1" s="1"/>
  <c r="W5850" i="1"/>
  <c r="X5850" i="1" s="1"/>
  <c r="W5851" i="1"/>
  <c r="X5851" i="1" s="1"/>
  <c r="W5852" i="1"/>
  <c r="X5852" i="1" s="1"/>
  <c r="W5853" i="1"/>
  <c r="X5853" i="1" s="1"/>
  <c r="W5854" i="1"/>
  <c r="X5854" i="1" s="1"/>
  <c r="W5855" i="1"/>
  <c r="X5855" i="1" s="1"/>
  <c r="W5856" i="1"/>
  <c r="X5856" i="1" s="1"/>
  <c r="W5857" i="1"/>
  <c r="X5857" i="1" s="1"/>
  <c r="W5858" i="1"/>
  <c r="X5858" i="1" s="1"/>
  <c r="W5859" i="1"/>
  <c r="X5859" i="1" s="1"/>
  <c r="W5860" i="1"/>
  <c r="X5860" i="1" s="1"/>
  <c r="W5861" i="1"/>
  <c r="X5861" i="1" s="1"/>
  <c r="W5862" i="1"/>
  <c r="X5862" i="1" s="1"/>
  <c r="W5863" i="1"/>
  <c r="X5863" i="1" s="1"/>
  <c r="W5864" i="1"/>
  <c r="X5864" i="1" s="1"/>
  <c r="W5865" i="1"/>
  <c r="X5865" i="1" s="1"/>
  <c r="W5866" i="1"/>
  <c r="X5866" i="1" s="1"/>
  <c r="W5867" i="1"/>
  <c r="X5867" i="1" s="1"/>
  <c r="W5868" i="1"/>
  <c r="X5868" i="1" s="1"/>
  <c r="W5869" i="1"/>
  <c r="X5869" i="1" s="1"/>
  <c r="W5870" i="1"/>
  <c r="X5870" i="1" s="1"/>
  <c r="W5871" i="1"/>
  <c r="X5871" i="1" s="1"/>
  <c r="W5872" i="1"/>
  <c r="X5872" i="1" s="1"/>
  <c r="W5873" i="1"/>
  <c r="X5873" i="1" s="1"/>
  <c r="W5874" i="1"/>
  <c r="X5874" i="1" s="1"/>
  <c r="W5875" i="1"/>
  <c r="X5875" i="1" s="1"/>
  <c r="W5876" i="1"/>
  <c r="X5876" i="1" s="1"/>
  <c r="W5877" i="1"/>
  <c r="X5877" i="1" s="1"/>
  <c r="W5878" i="1"/>
  <c r="X5878" i="1" s="1"/>
  <c r="W5879" i="1"/>
  <c r="X5879" i="1" s="1"/>
  <c r="W5880" i="1"/>
  <c r="X5880" i="1" s="1"/>
  <c r="W5881" i="1"/>
  <c r="X5881" i="1" s="1"/>
  <c r="W5882" i="1"/>
  <c r="X5882" i="1" s="1"/>
  <c r="W5883" i="1"/>
  <c r="X5883" i="1" s="1"/>
  <c r="W5884" i="1"/>
  <c r="X5884" i="1" s="1"/>
  <c r="W5885" i="1"/>
  <c r="X5885" i="1" s="1"/>
  <c r="W5886" i="1"/>
  <c r="X5886" i="1" s="1"/>
  <c r="W5887" i="1"/>
  <c r="X5887" i="1" s="1"/>
  <c r="W5888" i="1"/>
  <c r="X5888" i="1" s="1"/>
  <c r="W5889" i="1"/>
  <c r="X5889" i="1" s="1"/>
  <c r="W5890" i="1"/>
  <c r="X5890" i="1" s="1"/>
  <c r="W5891" i="1"/>
  <c r="X5891" i="1" s="1"/>
  <c r="W5892" i="1"/>
  <c r="X5892" i="1" s="1"/>
  <c r="W5893" i="1"/>
  <c r="X5893" i="1" s="1"/>
  <c r="W5894" i="1"/>
  <c r="W5895" i="1"/>
  <c r="X5895" i="1" s="1"/>
  <c r="W5896" i="1"/>
  <c r="X5896" i="1" s="1"/>
  <c r="W5897" i="1"/>
  <c r="X5897" i="1" s="1"/>
  <c r="W5898" i="1"/>
  <c r="X5898" i="1" s="1"/>
  <c r="W5899" i="1"/>
  <c r="X5899" i="1" s="1"/>
  <c r="W5900" i="1"/>
  <c r="X5900" i="1" s="1"/>
  <c r="W5901" i="1"/>
  <c r="X5901" i="1" s="1"/>
  <c r="W5902" i="1"/>
  <c r="X5902" i="1" s="1"/>
  <c r="W5903" i="1"/>
  <c r="X5903" i="1" s="1"/>
  <c r="W5904" i="1"/>
  <c r="X5904" i="1" s="1"/>
  <c r="W5905" i="1"/>
  <c r="X5905" i="1" s="1"/>
  <c r="W5906" i="1"/>
  <c r="X5906" i="1" s="1"/>
  <c r="W5907" i="1"/>
  <c r="X5907" i="1" s="1"/>
  <c r="W5908" i="1"/>
  <c r="X5908" i="1" s="1"/>
  <c r="W5909" i="1"/>
  <c r="X5909" i="1" s="1"/>
  <c r="W5910" i="1"/>
  <c r="X5910" i="1" s="1"/>
  <c r="W5911" i="1"/>
  <c r="X5911" i="1" s="1"/>
  <c r="W5912" i="1"/>
  <c r="X5912" i="1" s="1"/>
  <c r="W5913" i="1"/>
  <c r="X5913" i="1" s="1"/>
  <c r="W5914" i="1"/>
  <c r="X5914" i="1" s="1"/>
  <c r="W5915" i="1"/>
  <c r="X5915" i="1" s="1"/>
  <c r="W5916" i="1"/>
  <c r="X5916" i="1" s="1"/>
  <c r="W5917" i="1"/>
  <c r="X5917" i="1" s="1"/>
  <c r="W5918" i="1"/>
  <c r="X5918" i="1" s="1"/>
  <c r="W5919" i="1"/>
  <c r="X5919" i="1" s="1"/>
  <c r="W5920" i="1"/>
  <c r="X5920" i="1" s="1"/>
  <c r="W5921" i="1"/>
  <c r="X5921" i="1" s="1"/>
  <c r="W5922" i="1"/>
  <c r="X5922" i="1" s="1"/>
  <c r="W5923" i="1"/>
  <c r="X5923" i="1" s="1"/>
  <c r="W5924" i="1"/>
  <c r="X5924" i="1" s="1"/>
  <c r="W5925" i="1"/>
  <c r="X5925" i="1" s="1"/>
  <c r="W5926" i="1"/>
  <c r="X5926" i="1" s="1"/>
  <c r="W5927" i="1"/>
  <c r="X5927" i="1" s="1"/>
  <c r="W5928" i="1"/>
  <c r="X5928" i="1" s="1"/>
  <c r="W5929" i="1"/>
  <c r="X5929" i="1" s="1"/>
  <c r="W5930" i="1"/>
  <c r="X5930" i="1" s="1"/>
  <c r="W5931" i="1"/>
  <c r="X5931" i="1" s="1"/>
  <c r="W5932" i="1"/>
  <c r="X5932" i="1" s="1"/>
  <c r="W5933" i="1"/>
  <c r="X5933" i="1" s="1"/>
  <c r="W5934" i="1"/>
  <c r="X5934" i="1" s="1"/>
  <c r="W5935" i="1"/>
  <c r="X5935" i="1" s="1"/>
  <c r="W5936" i="1"/>
  <c r="X5936" i="1" s="1"/>
  <c r="W5937" i="1"/>
  <c r="X5937" i="1" s="1"/>
  <c r="W5938" i="1"/>
  <c r="X5938" i="1" s="1"/>
  <c r="W5939" i="1"/>
  <c r="X5939" i="1" s="1"/>
  <c r="W5940" i="1"/>
  <c r="X5940" i="1" s="1"/>
  <c r="W5941" i="1"/>
  <c r="X5941" i="1" s="1"/>
  <c r="W5942" i="1"/>
  <c r="X5942" i="1" s="1"/>
  <c r="W5943" i="1"/>
  <c r="X5943" i="1" s="1"/>
  <c r="W5944" i="1"/>
  <c r="X5944" i="1" s="1"/>
  <c r="W5945" i="1"/>
  <c r="X5945" i="1" s="1"/>
  <c r="W5946" i="1"/>
  <c r="X5946" i="1" s="1"/>
  <c r="W5947" i="1"/>
  <c r="X5947" i="1" s="1"/>
  <c r="W5948" i="1"/>
  <c r="X5948" i="1" s="1"/>
  <c r="W5949" i="1"/>
  <c r="X5949" i="1" s="1"/>
  <c r="W5950" i="1"/>
  <c r="X5950" i="1" s="1"/>
  <c r="W5951" i="1"/>
  <c r="X5951" i="1" s="1"/>
  <c r="W5952" i="1"/>
  <c r="X5952" i="1" s="1"/>
  <c r="W5953" i="1"/>
  <c r="X5953" i="1" s="1"/>
  <c r="W5954" i="1"/>
  <c r="X5954" i="1" s="1"/>
  <c r="W5955" i="1"/>
  <c r="X5955" i="1" s="1"/>
  <c r="W5956" i="1"/>
  <c r="X5956" i="1" s="1"/>
  <c r="W5957" i="1"/>
  <c r="X5957" i="1" s="1"/>
  <c r="W5958" i="1"/>
  <c r="W5959" i="1"/>
  <c r="X5959" i="1" s="1"/>
  <c r="W5960" i="1"/>
  <c r="X5960" i="1" s="1"/>
  <c r="W5961" i="1"/>
  <c r="X5961" i="1" s="1"/>
  <c r="W5962" i="1"/>
  <c r="X5962" i="1" s="1"/>
  <c r="W5963" i="1"/>
  <c r="X5963" i="1" s="1"/>
  <c r="W5964" i="1"/>
  <c r="X5964" i="1" s="1"/>
  <c r="W5965" i="1"/>
  <c r="X5965" i="1" s="1"/>
  <c r="W5966" i="1"/>
  <c r="X5966" i="1" s="1"/>
  <c r="W5967" i="1"/>
  <c r="X5967" i="1" s="1"/>
  <c r="W5968" i="1"/>
  <c r="X5968" i="1" s="1"/>
  <c r="W5969" i="1"/>
  <c r="X5969" i="1" s="1"/>
  <c r="W5970" i="1"/>
  <c r="X5970" i="1" s="1"/>
  <c r="W5971" i="1"/>
  <c r="X5971" i="1" s="1"/>
  <c r="W5972" i="1"/>
  <c r="X5972" i="1" s="1"/>
  <c r="W5973" i="1"/>
  <c r="X5973" i="1" s="1"/>
  <c r="W5974" i="1"/>
  <c r="X5974" i="1" s="1"/>
  <c r="W5975" i="1"/>
  <c r="X5975" i="1" s="1"/>
  <c r="W5976" i="1"/>
  <c r="X5976" i="1" s="1"/>
  <c r="W5977" i="1"/>
  <c r="X5977" i="1" s="1"/>
  <c r="W5978" i="1"/>
  <c r="X5978" i="1" s="1"/>
  <c r="W5979" i="1"/>
  <c r="X5979" i="1" s="1"/>
  <c r="W5980" i="1"/>
  <c r="X5980" i="1" s="1"/>
  <c r="W5981" i="1"/>
  <c r="X5981" i="1" s="1"/>
  <c r="W5982" i="1"/>
  <c r="X5982" i="1" s="1"/>
  <c r="W5983" i="1"/>
  <c r="X5983" i="1" s="1"/>
  <c r="W5984" i="1"/>
  <c r="X5984" i="1" s="1"/>
  <c r="W5985" i="1"/>
  <c r="X5985" i="1" s="1"/>
  <c r="W5986" i="1"/>
  <c r="X5986" i="1" s="1"/>
  <c r="W5987" i="1"/>
  <c r="X5987" i="1" s="1"/>
  <c r="W5988" i="1"/>
  <c r="X5988" i="1" s="1"/>
  <c r="W5989" i="1"/>
  <c r="X5989" i="1" s="1"/>
  <c r="W5990" i="1"/>
  <c r="X5990" i="1" s="1"/>
  <c r="W5991" i="1"/>
  <c r="X5991" i="1" s="1"/>
  <c r="W5992" i="1"/>
  <c r="X5992" i="1" s="1"/>
  <c r="W5993" i="1"/>
  <c r="X5993" i="1" s="1"/>
  <c r="W5994" i="1"/>
  <c r="X5994" i="1" s="1"/>
  <c r="W5995" i="1"/>
  <c r="X5995" i="1" s="1"/>
  <c r="W5996" i="1"/>
  <c r="X5996" i="1" s="1"/>
  <c r="W5997" i="1"/>
  <c r="X5997" i="1" s="1"/>
  <c r="W5998" i="1"/>
  <c r="X5998" i="1" s="1"/>
  <c r="W5999" i="1"/>
  <c r="X5999" i="1" s="1"/>
  <c r="W6000" i="1"/>
  <c r="X6000" i="1" s="1"/>
  <c r="W6001" i="1"/>
  <c r="X6001" i="1" s="1"/>
  <c r="W6002" i="1"/>
  <c r="X6002" i="1" s="1"/>
  <c r="W6003" i="1"/>
  <c r="X6003" i="1" s="1"/>
  <c r="W6004" i="1"/>
  <c r="X6004" i="1" s="1"/>
  <c r="W6005" i="1"/>
  <c r="X6005" i="1" s="1"/>
  <c r="W6006" i="1"/>
  <c r="X6006" i="1" s="1"/>
  <c r="W6007" i="1"/>
  <c r="X6007" i="1" s="1"/>
  <c r="W6008" i="1"/>
  <c r="X6008" i="1" s="1"/>
  <c r="W6009" i="1"/>
  <c r="X6009" i="1" s="1"/>
  <c r="W6010" i="1"/>
  <c r="X6010" i="1" s="1"/>
  <c r="W6011" i="1"/>
  <c r="X6011" i="1" s="1"/>
  <c r="W6012" i="1"/>
  <c r="X6012" i="1" s="1"/>
  <c r="W6013" i="1"/>
  <c r="X6013" i="1" s="1"/>
  <c r="W6014" i="1"/>
  <c r="X6014" i="1" s="1"/>
  <c r="W6015" i="1"/>
  <c r="X6015" i="1" s="1"/>
  <c r="W6016" i="1"/>
  <c r="X6016" i="1" s="1"/>
  <c r="W6017" i="1"/>
  <c r="X6017" i="1" s="1"/>
  <c r="W6018" i="1"/>
  <c r="X6018" i="1" s="1"/>
  <c r="W6019" i="1"/>
  <c r="X6019" i="1" s="1"/>
  <c r="W6020" i="1"/>
  <c r="X6020" i="1" s="1"/>
  <c r="W6021" i="1"/>
  <c r="X6021" i="1" s="1"/>
  <c r="W6022" i="1"/>
  <c r="W6023" i="1"/>
  <c r="X6023" i="1" s="1"/>
  <c r="W6024" i="1"/>
  <c r="X6024" i="1" s="1"/>
  <c r="W6025" i="1"/>
  <c r="X6025" i="1" s="1"/>
  <c r="W6026" i="1"/>
  <c r="X6026" i="1" s="1"/>
  <c r="W6027" i="1"/>
  <c r="X6027" i="1" s="1"/>
  <c r="W6028" i="1"/>
  <c r="X6028" i="1" s="1"/>
  <c r="W6029" i="1"/>
  <c r="X6029" i="1" s="1"/>
  <c r="W6030" i="1"/>
  <c r="X6030" i="1" s="1"/>
  <c r="W6031" i="1"/>
  <c r="X6031" i="1" s="1"/>
  <c r="W6032" i="1"/>
  <c r="X6032" i="1" s="1"/>
  <c r="W6033" i="1"/>
  <c r="X6033" i="1" s="1"/>
  <c r="W6034" i="1"/>
  <c r="X6034" i="1" s="1"/>
  <c r="W6035" i="1"/>
  <c r="X6035" i="1" s="1"/>
  <c r="W6036" i="1"/>
  <c r="X6036" i="1" s="1"/>
  <c r="W6037" i="1"/>
  <c r="X6037" i="1" s="1"/>
  <c r="W6038" i="1"/>
  <c r="X6038" i="1" s="1"/>
  <c r="W6039" i="1"/>
  <c r="X6039" i="1" s="1"/>
  <c r="W6040" i="1"/>
  <c r="X6040" i="1" s="1"/>
  <c r="W6041" i="1"/>
  <c r="X6041" i="1" s="1"/>
  <c r="W6042" i="1"/>
  <c r="X6042" i="1" s="1"/>
  <c r="W6043" i="1"/>
  <c r="X6043" i="1" s="1"/>
  <c r="W6044" i="1"/>
  <c r="X6044" i="1" s="1"/>
  <c r="W6045" i="1"/>
  <c r="X6045" i="1" s="1"/>
  <c r="W6046" i="1"/>
  <c r="X6046" i="1" s="1"/>
  <c r="W6047" i="1"/>
  <c r="X6047" i="1" s="1"/>
  <c r="W6048" i="1"/>
  <c r="X6048" i="1" s="1"/>
  <c r="W6049" i="1"/>
  <c r="X6049" i="1" s="1"/>
  <c r="W6050" i="1"/>
  <c r="X6050" i="1" s="1"/>
  <c r="W6051" i="1"/>
  <c r="X6051" i="1" s="1"/>
  <c r="W6052" i="1"/>
  <c r="X6052" i="1" s="1"/>
  <c r="W6053" i="1"/>
  <c r="X6053" i="1" s="1"/>
  <c r="W6054" i="1"/>
  <c r="X6054" i="1" s="1"/>
  <c r="W6055" i="1"/>
  <c r="X6055" i="1" s="1"/>
  <c r="W6056" i="1"/>
  <c r="X6056" i="1" s="1"/>
  <c r="W6057" i="1"/>
  <c r="X6057" i="1" s="1"/>
  <c r="W6058" i="1"/>
  <c r="X6058" i="1" s="1"/>
  <c r="W6059" i="1"/>
  <c r="X6059" i="1" s="1"/>
  <c r="W6060" i="1"/>
  <c r="X6060" i="1" s="1"/>
  <c r="W6061" i="1"/>
  <c r="X6061" i="1" s="1"/>
  <c r="W6062" i="1"/>
  <c r="X6062" i="1" s="1"/>
  <c r="W6063" i="1"/>
  <c r="X6063" i="1" s="1"/>
  <c r="W6064" i="1"/>
  <c r="X6064" i="1" s="1"/>
  <c r="W6065" i="1"/>
  <c r="X6065" i="1" s="1"/>
  <c r="W6066" i="1"/>
  <c r="X6066" i="1" s="1"/>
  <c r="W6067" i="1"/>
  <c r="X6067" i="1" s="1"/>
  <c r="W6068" i="1"/>
  <c r="X6068" i="1" s="1"/>
  <c r="W6069" i="1"/>
  <c r="X6069" i="1" s="1"/>
  <c r="W6070" i="1"/>
  <c r="X6070" i="1" s="1"/>
  <c r="W6071" i="1"/>
  <c r="X6071" i="1" s="1"/>
  <c r="W6072" i="1"/>
  <c r="X6072" i="1" s="1"/>
  <c r="W6073" i="1"/>
  <c r="X6073" i="1" s="1"/>
  <c r="W6074" i="1"/>
  <c r="X6074" i="1" s="1"/>
  <c r="W6075" i="1"/>
  <c r="X6075" i="1" s="1"/>
  <c r="W6076" i="1"/>
  <c r="X6076" i="1" s="1"/>
  <c r="W6077" i="1"/>
  <c r="X6077" i="1" s="1"/>
  <c r="W6078" i="1"/>
  <c r="X6078" i="1" s="1"/>
  <c r="W6079" i="1"/>
  <c r="X6079" i="1" s="1"/>
  <c r="W6080" i="1"/>
  <c r="X6080" i="1" s="1"/>
  <c r="W6081" i="1"/>
  <c r="X6081" i="1" s="1"/>
  <c r="W6082" i="1"/>
  <c r="X6082" i="1" s="1"/>
  <c r="W6083" i="1"/>
  <c r="X6083" i="1" s="1"/>
  <c r="W6084" i="1"/>
  <c r="X6084" i="1" s="1"/>
  <c r="W6085" i="1"/>
  <c r="X6085" i="1" s="1"/>
  <c r="W6086" i="1"/>
  <c r="W6087" i="1"/>
  <c r="X6087" i="1" s="1"/>
  <c r="W6088" i="1"/>
  <c r="X6088" i="1" s="1"/>
  <c r="W6089" i="1"/>
  <c r="X6089" i="1" s="1"/>
  <c r="W6090" i="1"/>
  <c r="X6090" i="1" s="1"/>
  <c r="W6091" i="1"/>
  <c r="X6091" i="1" s="1"/>
  <c r="W6092" i="1"/>
  <c r="X6092" i="1" s="1"/>
  <c r="W6093" i="1"/>
  <c r="X6093" i="1" s="1"/>
  <c r="W6094" i="1"/>
  <c r="X6094" i="1" s="1"/>
  <c r="W6095" i="1"/>
  <c r="X6095" i="1" s="1"/>
  <c r="W6096" i="1"/>
  <c r="X6096" i="1" s="1"/>
  <c r="W6097" i="1"/>
  <c r="X6097" i="1" s="1"/>
  <c r="W6098" i="1"/>
  <c r="X6098" i="1" s="1"/>
  <c r="W6099" i="1"/>
  <c r="X6099" i="1" s="1"/>
  <c r="W6100" i="1"/>
  <c r="X6100" i="1" s="1"/>
  <c r="W6101" i="1"/>
  <c r="X6101" i="1" s="1"/>
  <c r="W6102" i="1"/>
  <c r="X6102" i="1" s="1"/>
  <c r="W6103" i="1"/>
  <c r="X6103" i="1" s="1"/>
  <c r="W6104" i="1"/>
  <c r="X6104" i="1" s="1"/>
  <c r="W6105" i="1"/>
  <c r="X6105" i="1" s="1"/>
  <c r="W6106" i="1"/>
  <c r="X6106" i="1" s="1"/>
  <c r="W6107" i="1"/>
  <c r="X6107" i="1" s="1"/>
  <c r="W6108" i="1"/>
  <c r="X6108" i="1" s="1"/>
  <c r="W6109" i="1"/>
  <c r="X6109" i="1" s="1"/>
  <c r="W6110" i="1"/>
  <c r="X6110" i="1" s="1"/>
  <c r="W6111" i="1"/>
  <c r="X6111" i="1" s="1"/>
  <c r="W6112" i="1"/>
  <c r="X6112" i="1" s="1"/>
  <c r="W6113" i="1"/>
  <c r="X6113" i="1" s="1"/>
  <c r="W6114" i="1"/>
  <c r="X6114" i="1" s="1"/>
  <c r="W6115" i="1"/>
  <c r="X6115" i="1" s="1"/>
  <c r="W6116" i="1"/>
  <c r="X6116" i="1" s="1"/>
  <c r="W6117" i="1"/>
  <c r="X6117" i="1" s="1"/>
  <c r="W6118" i="1"/>
  <c r="X6118" i="1" s="1"/>
  <c r="W6119" i="1"/>
  <c r="X6119" i="1" s="1"/>
  <c r="W6120" i="1"/>
  <c r="X6120" i="1" s="1"/>
  <c r="W6121" i="1"/>
  <c r="X6121" i="1" s="1"/>
  <c r="W6122" i="1"/>
  <c r="X6122" i="1" s="1"/>
  <c r="W6123" i="1"/>
  <c r="X6123" i="1" s="1"/>
  <c r="W6124" i="1"/>
  <c r="X6124" i="1" s="1"/>
  <c r="W6125" i="1"/>
  <c r="X6125" i="1" s="1"/>
  <c r="W6126" i="1"/>
  <c r="X6126" i="1" s="1"/>
  <c r="W6127" i="1"/>
  <c r="X6127" i="1" s="1"/>
  <c r="W6128" i="1"/>
  <c r="X6128" i="1" s="1"/>
  <c r="W6129" i="1"/>
  <c r="X6129" i="1" s="1"/>
  <c r="W6130" i="1"/>
  <c r="X6130" i="1" s="1"/>
  <c r="W6131" i="1"/>
  <c r="X6131" i="1" s="1"/>
  <c r="W6132" i="1"/>
  <c r="X6132" i="1" s="1"/>
  <c r="W6133" i="1"/>
  <c r="X6133" i="1" s="1"/>
  <c r="W6134" i="1"/>
  <c r="X6134" i="1" s="1"/>
  <c r="W6135" i="1"/>
  <c r="X6135" i="1" s="1"/>
  <c r="W6136" i="1"/>
  <c r="X6136" i="1" s="1"/>
  <c r="W6137" i="1"/>
  <c r="X6137" i="1" s="1"/>
  <c r="W6138" i="1"/>
  <c r="X6138" i="1" s="1"/>
  <c r="W6139" i="1"/>
  <c r="X6139" i="1" s="1"/>
  <c r="W6140" i="1"/>
  <c r="X6140" i="1" s="1"/>
  <c r="W6141" i="1"/>
  <c r="X6141" i="1" s="1"/>
  <c r="W6142" i="1"/>
  <c r="X6142" i="1" s="1"/>
  <c r="W6143" i="1"/>
  <c r="X6143" i="1" s="1"/>
  <c r="W6144" i="1"/>
  <c r="X6144" i="1" s="1"/>
  <c r="W6145" i="1"/>
  <c r="X6145" i="1" s="1"/>
  <c r="W6146" i="1"/>
  <c r="X6146" i="1" s="1"/>
  <c r="W6147" i="1"/>
  <c r="X6147" i="1" s="1"/>
  <c r="W6148" i="1"/>
  <c r="X6148" i="1" s="1"/>
  <c r="W6149" i="1"/>
  <c r="X6149" i="1" s="1"/>
  <c r="W6150" i="1"/>
  <c r="W6151" i="1"/>
  <c r="X6151" i="1" s="1"/>
  <c r="W6152" i="1"/>
  <c r="X6152" i="1" s="1"/>
  <c r="W6153" i="1"/>
  <c r="X6153" i="1" s="1"/>
  <c r="W6154" i="1"/>
  <c r="X6154" i="1" s="1"/>
  <c r="W6155" i="1"/>
  <c r="X6155" i="1" s="1"/>
  <c r="W6156" i="1"/>
  <c r="X6156" i="1" s="1"/>
  <c r="W6157" i="1"/>
  <c r="X6157" i="1" s="1"/>
  <c r="W6158" i="1"/>
  <c r="X6158" i="1" s="1"/>
  <c r="W6159" i="1"/>
  <c r="X6159" i="1" s="1"/>
  <c r="W6160" i="1"/>
  <c r="X6160" i="1" s="1"/>
  <c r="W6161" i="1"/>
  <c r="X6161" i="1" s="1"/>
  <c r="W6162" i="1"/>
  <c r="X6162" i="1" s="1"/>
  <c r="W6163" i="1"/>
  <c r="X6163" i="1" s="1"/>
  <c r="W6164" i="1"/>
  <c r="X6164" i="1" s="1"/>
  <c r="W6165" i="1"/>
  <c r="X6165" i="1" s="1"/>
  <c r="W6166" i="1"/>
  <c r="X6166" i="1" s="1"/>
  <c r="W6167" i="1"/>
  <c r="X6167" i="1" s="1"/>
  <c r="W6168" i="1"/>
  <c r="X6168" i="1" s="1"/>
  <c r="W6169" i="1"/>
  <c r="X6169" i="1" s="1"/>
  <c r="W6170" i="1"/>
  <c r="X6170" i="1" s="1"/>
  <c r="W6171" i="1"/>
  <c r="X6171" i="1" s="1"/>
  <c r="W6172" i="1"/>
  <c r="X6172" i="1" s="1"/>
  <c r="W6173" i="1"/>
  <c r="X6173" i="1" s="1"/>
  <c r="W6174" i="1"/>
  <c r="X6174" i="1" s="1"/>
  <c r="W6175" i="1"/>
  <c r="X6175" i="1" s="1"/>
  <c r="W6176" i="1"/>
  <c r="X6176" i="1" s="1"/>
  <c r="W6177" i="1"/>
  <c r="X6177" i="1" s="1"/>
  <c r="W6178" i="1"/>
  <c r="X6178" i="1" s="1"/>
  <c r="W6179" i="1"/>
  <c r="X6179" i="1" s="1"/>
  <c r="W6180" i="1"/>
  <c r="X6180" i="1" s="1"/>
  <c r="W6181" i="1"/>
  <c r="X6181" i="1" s="1"/>
  <c r="W6182" i="1"/>
  <c r="X6182" i="1" s="1"/>
  <c r="W6183" i="1"/>
  <c r="X6183" i="1" s="1"/>
  <c r="W6184" i="1"/>
  <c r="X6184" i="1" s="1"/>
  <c r="W6185" i="1"/>
  <c r="X6185" i="1" s="1"/>
  <c r="W6186" i="1"/>
  <c r="X6186" i="1" s="1"/>
  <c r="W6187" i="1"/>
  <c r="X6187" i="1" s="1"/>
  <c r="W6188" i="1"/>
  <c r="X6188" i="1" s="1"/>
  <c r="W6189" i="1"/>
  <c r="X6189" i="1" s="1"/>
  <c r="W6190" i="1"/>
  <c r="X6190" i="1" s="1"/>
  <c r="W6191" i="1"/>
  <c r="X6191" i="1" s="1"/>
  <c r="W6192" i="1"/>
  <c r="X6192" i="1" s="1"/>
  <c r="W6193" i="1"/>
  <c r="X6193" i="1" s="1"/>
  <c r="W6194" i="1"/>
  <c r="X6194" i="1" s="1"/>
  <c r="W6195" i="1"/>
  <c r="X6195" i="1" s="1"/>
  <c r="W6196" i="1"/>
  <c r="X6196" i="1" s="1"/>
  <c r="W6197" i="1"/>
  <c r="X6197" i="1" s="1"/>
  <c r="W6198" i="1"/>
  <c r="X6198" i="1" s="1"/>
  <c r="W6199" i="1"/>
  <c r="X6199" i="1" s="1"/>
  <c r="W6200" i="1"/>
  <c r="X6200" i="1" s="1"/>
  <c r="W6201" i="1"/>
  <c r="X6201" i="1" s="1"/>
  <c r="W6202" i="1"/>
  <c r="X6202" i="1" s="1"/>
  <c r="W6203" i="1"/>
  <c r="X6203" i="1" s="1"/>
  <c r="W6204" i="1"/>
  <c r="X6204" i="1" s="1"/>
  <c r="W6205" i="1"/>
  <c r="X6205" i="1" s="1"/>
  <c r="W6206" i="1"/>
  <c r="X6206" i="1" s="1"/>
  <c r="W6207" i="1"/>
  <c r="X6207" i="1" s="1"/>
  <c r="W6208" i="1"/>
  <c r="X6208" i="1" s="1"/>
  <c r="W6209" i="1"/>
  <c r="X6209" i="1" s="1"/>
  <c r="W6210" i="1"/>
  <c r="X6210" i="1" s="1"/>
  <c r="W6211" i="1"/>
  <c r="X6211" i="1" s="1"/>
  <c r="W6212" i="1"/>
  <c r="X6212" i="1" s="1"/>
  <c r="W6213" i="1"/>
  <c r="X6213" i="1" s="1"/>
  <c r="W6214" i="1"/>
  <c r="W6215" i="1"/>
  <c r="X6215" i="1" s="1"/>
  <c r="W6216" i="1"/>
  <c r="X6216" i="1" s="1"/>
  <c r="W6217" i="1"/>
  <c r="X6217" i="1" s="1"/>
  <c r="W6218" i="1"/>
  <c r="X6218" i="1" s="1"/>
  <c r="W6219" i="1"/>
  <c r="X6219" i="1" s="1"/>
  <c r="W6220" i="1"/>
  <c r="X6220" i="1" s="1"/>
  <c r="W6221" i="1"/>
  <c r="X6221" i="1" s="1"/>
  <c r="W6222" i="1"/>
  <c r="X6222" i="1" s="1"/>
  <c r="W6223" i="1"/>
  <c r="X6223" i="1" s="1"/>
  <c r="W6224" i="1"/>
  <c r="X6224" i="1" s="1"/>
  <c r="W6225" i="1"/>
  <c r="X6225" i="1" s="1"/>
  <c r="W6226" i="1"/>
  <c r="X6226" i="1" s="1"/>
  <c r="W6227" i="1"/>
  <c r="X6227" i="1" s="1"/>
  <c r="W6228" i="1"/>
  <c r="X6228" i="1" s="1"/>
  <c r="W6229" i="1"/>
  <c r="X6229" i="1" s="1"/>
  <c r="W6230" i="1"/>
  <c r="X6230" i="1" s="1"/>
  <c r="W6231" i="1"/>
  <c r="X6231" i="1" s="1"/>
  <c r="W6232" i="1"/>
  <c r="X6232" i="1" s="1"/>
  <c r="W6233" i="1"/>
  <c r="X6233" i="1" s="1"/>
  <c r="W6234" i="1"/>
  <c r="X6234" i="1" s="1"/>
  <c r="W6235" i="1"/>
  <c r="X6235" i="1" s="1"/>
  <c r="W6236" i="1"/>
  <c r="X6236" i="1" s="1"/>
  <c r="W6237" i="1"/>
  <c r="X6237" i="1" s="1"/>
  <c r="W6238" i="1"/>
  <c r="X6238" i="1" s="1"/>
  <c r="W6239" i="1"/>
  <c r="X6239" i="1" s="1"/>
  <c r="W6240" i="1"/>
  <c r="X6240" i="1" s="1"/>
  <c r="W6241" i="1"/>
  <c r="X6241" i="1" s="1"/>
  <c r="W6242" i="1"/>
  <c r="X6242" i="1" s="1"/>
  <c r="W6243" i="1"/>
  <c r="X6243" i="1" s="1"/>
  <c r="W6244" i="1"/>
  <c r="X6244" i="1" s="1"/>
  <c r="W6245" i="1"/>
  <c r="X6245" i="1" s="1"/>
  <c r="W6246" i="1"/>
  <c r="X6246" i="1" s="1"/>
  <c r="W6247" i="1"/>
  <c r="X6247" i="1" s="1"/>
  <c r="W6248" i="1"/>
  <c r="X6248" i="1" s="1"/>
  <c r="W6249" i="1"/>
  <c r="X6249" i="1" s="1"/>
  <c r="W6250" i="1"/>
  <c r="X6250" i="1" s="1"/>
  <c r="W6251" i="1"/>
  <c r="X6251" i="1" s="1"/>
  <c r="W6252" i="1"/>
  <c r="X6252" i="1" s="1"/>
  <c r="W6253" i="1"/>
  <c r="X6253" i="1" s="1"/>
  <c r="W6254" i="1"/>
  <c r="X6254" i="1" s="1"/>
  <c r="W6255" i="1"/>
  <c r="X6255" i="1" s="1"/>
  <c r="W6256" i="1"/>
  <c r="X6256" i="1" s="1"/>
  <c r="W6257" i="1"/>
  <c r="X6257" i="1" s="1"/>
  <c r="W6258" i="1"/>
  <c r="X6258" i="1" s="1"/>
  <c r="W6259" i="1"/>
  <c r="X6259" i="1" s="1"/>
  <c r="W6260" i="1"/>
  <c r="X6260" i="1" s="1"/>
  <c r="W6261" i="1"/>
  <c r="X6261" i="1" s="1"/>
  <c r="W6262" i="1"/>
  <c r="X6262" i="1" s="1"/>
  <c r="W6263" i="1"/>
  <c r="X6263" i="1" s="1"/>
  <c r="W6264" i="1"/>
  <c r="X6264" i="1" s="1"/>
  <c r="W6265" i="1"/>
  <c r="X6265" i="1" s="1"/>
  <c r="W6266" i="1"/>
  <c r="X6266" i="1" s="1"/>
  <c r="W6267" i="1"/>
  <c r="X6267" i="1" s="1"/>
  <c r="W6268" i="1"/>
  <c r="X6268" i="1" s="1"/>
  <c r="W6269" i="1"/>
  <c r="X6269" i="1" s="1"/>
  <c r="W6270" i="1"/>
  <c r="X6270" i="1" s="1"/>
  <c r="W6271" i="1"/>
  <c r="X6271" i="1" s="1"/>
  <c r="W6272" i="1"/>
  <c r="X6272" i="1" s="1"/>
  <c r="W6273" i="1"/>
  <c r="X6273" i="1" s="1"/>
  <c r="W6274" i="1"/>
  <c r="X6274" i="1" s="1"/>
  <c r="W6275" i="1"/>
  <c r="X6275" i="1" s="1"/>
  <c r="W6276" i="1"/>
  <c r="X6276" i="1" s="1"/>
  <c r="W6277" i="1"/>
  <c r="X6277" i="1" s="1"/>
  <c r="W6278" i="1"/>
  <c r="W6279" i="1"/>
  <c r="X6279" i="1" s="1"/>
  <c r="W6280" i="1"/>
  <c r="X6280" i="1" s="1"/>
  <c r="W6281" i="1"/>
  <c r="X6281" i="1" s="1"/>
  <c r="W6282" i="1"/>
  <c r="X6282" i="1" s="1"/>
  <c r="W6283" i="1"/>
  <c r="X6283" i="1" s="1"/>
  <c r="W6284" i="1"/>
  <c r="X6284" i="1" s="1"/>
  <c r="W6285" i="1"/>
  <c r="X6285" i="1" s="1"/>
  <c r="W6286" i="1"/>
  <c r="X6286" i="1" s="1"/>
  <c r="W6287" i="1"/>
  <c r="X6287" i="1" s="1"/>
  <c r="W6288" i="1"/>
  <c r="X6288" i="1" s="1"/>
  <c r="W6289" i="1"/>
  <c r="X6289" i="1" s="1"/>
  <c r="W6290" i="1"/>
  <c r="X6290" i="1" s="1"/>
  <c r="W6291" i="1"/>
  <c r="X6291" i="1" s="1"/>
  <c r="W6292" i="1"/>
  <c r="X6292" i="1" s="1"/>
  <c r="W6293" i="1"/>
  <c r="X6293" i="1" s="1"/>
  <c r="W6294" i="1"/>
  <c r="X6294" i="1" s="1"/>
  <c r="W6295" i="1"/>
  <c r="X6295" i="1" s="1"/>
  <c r="W6296" i="1"/>
  <c r="X6296" i="1" s="1"/>
  <c r="W6297" i="1"/>
  <c r="X6297" i="1" s="1"/>
  <c r="W6298" i="1"/>
  <c r="X6298" i="1" s="1"/>
  <c r="W6299" i="1"/>
  <c r="X6299" i="1" s="1"/>
  <c r="W6300" i="1"/>
  <c r="X6300" i="1" s="1"/>
  <c r="W6301" i="1"/>
  <c r="X6301" i="1" s="1"/>
  <c r="W6302" i="1"/>
  <c r="X6302" i="1" s="1"/>
  <c r="W6303" i="1"/>
  <c r="X6303" i="1" s="1"/>
  <c r="W6304" i="1"/>
  <c r="X6304" i="1" s="1"/>
  <c r="W6305" i="1"/>
  <c r="X6305" i="1" s="1"/>
  <c r="W6306" i="1"/>
  <c r="X6306" i="1" s="1"/>
  <c r="W6307" i="1"/>
  <c r="X6307" i="1" s="1"/>
  <c r="W6308" i="1"/>
  <c r="X6308" i="1" s="1"/>
  <c r="W6309" i="1"/>
  <c r="X6309" i="1" s="1"/>
  <c r="W6310" i="1"/>
  <c r="X6310" i="1" s="1"/>
  <c r="W6311" i="1"/>
  <c r="X6311" i="1" s="1"/>
  <c r="W6312" i="1"/>
  <c r="X6312" i="1" s="1"/>
  <c r="W6313" i="1"/>
  <c r="X6313" i="1" s="1"/>
  <c r="W6314" i="1"/>
  <c r="X6314" i="1" s="1"/>
  <c r="W6315" i="1"/>
  <c r="X6315" i="1" s="1"/>
  <c r="W6316" i="1"/>
  <c r="X6316" i="1" s="1"/>
  <c r="W6317" i="1"/>
  <c r="X6317" i="1" s="1"/>
  <c r="W6318" i="1"/>
  <c r="X6318" i="1" s="1"/>
  <c r="W6319" i="1"/>
  <c r="X6319" i="1" s="1"/>
  <c r="W6320" i="1"/>
  <c r="X6320" i="1" s="1"/>
  <c r="W6321" i="1"/>
  <c r="X6321" i="1" s="1"/>
  <c r="W6322" i="1"/>
  <c r="X6322" i="1" s="1"/>
  <c r="W6323" i="1"/>
  <c r="X6323" i="1" s="1"/>
  <c r="W6324" i="1"/>
  <c r="X6324" i="1" s="1"/>
  <c r="W6325" i="1"/>
  <c r="X6325" i="1" s="1"/>
  <c r="W6326" i="1"/>
  <c r="X6326" i="1" s="1"/>
  <c r="W6327" i="1"/>
  <c r="X6327" i="1" s="1"/>
  <c r="W6328" i="1"/>
  <c r="X6328" i="1" s="1"/>
  <c r="W6329" i="1"/>
  <c r="X6329" i="1" s="1"/>
  <c r="W6330" i="1"/>
  <c r="X6330" i="1" s="1"/>
  <c r="W6331" i="1"/>
  <c r="X6331" i="1" s="1"/>
  <c r="W6332" i="1"/>
  <c r="X6332" i="1" s="1"/>
  <c r="W6333" i="1"/>
  <c r="X6333" i="1" s="1"/>
  <c r="W6334" i="1"/>
  <c r="X6334" i="1" s="1"/>
  <c r="W6335" i="1"/>
  <c r="X6335" i="1" s="1"/>
  <c r="W6336" i="1"/>
  <c r="X6336" i="1" s="1"/>
  <c r="W6337" i="1"/>
  <c r="X6337" i="1" s="1"/>
  <c r="W6338" i="1"/>
  <c r="X6338" i="1" s="1"/>
  <c r="W6339" i="1"/>
  <c r="X6339" i="1" s="1"/>
  <c r="W6340" i="1"/>
  <c r="X6340" i="1" s="1"/>
  <c r="W6341" i="1"/>
  <c r="X6341" i="1" s="1"/>
  <c r="W6342" i="1"/>
  <c r="W6343" i="1"/>
  <c r="X6343" i="1" s="1"/>
  <c r="W6344" i="1"/>
  <c r="X6344" i="1" s="1"/>
  <c r="W6345" i="1"/>
  <c r="X6345" i="1" s="1"/>
  <c r="W6346" i="1"/>
  <c r="X6346" i="1" s="1"/>
  <c r="W6347" i="1"/>
  <c r="X6347" i="1" s="1"/>
  <c r="W6348" i="1"/>
  <c r="X6348" i="1" s="1"/>
  <c r="W6349" i="1"/>
  <c r="X6349" i="1" s="1"/>
  <c r="W6350" i="1"/>
  <c r="X6350" i="1" s="1"/>
  <c r="W6351" i="1"/>
  <c r="X6351" i="1" s="1"/>
  <c r="W6352" i="1"/>
  <c r="X6352" i="1" s="1"/>
  <c r="W6353" i="1"/>
  <c r="X6353" i="1" s="1"/>
  <c r="W6354" i="1"/>
  <c r="X6354" i="1" s="1"/>
  <c r="W6355" i="1"/>
  <c r="X6355" i="1" s="1"/>
  <c r="W6356" i="1"/>
  <c r="X6356" i="1" s="1"/>
  <c r="W6357" i="1"/>
  <c r="X6357" i="1" s="1"/>
  <c r="W6358" i="1"/>
  <c r="X6358" i="1" s="1"/>
  <c r="W6359" i="1"/>
  <c r="X6359" i="1" s="1"/>
  <c r="W6360" i="1"/>
  <c r="X6360" i="1" s="1"/>
  <c r="W6361" i="1"/>
  <c r="X6361" i="1" s="1"/>
  <c r="W6362" i="1"/>
  <c r="X6362" i="1" s="1"/>
  <c r="W6363" i="1"/>
  <c r="X6363" i="1" s="1"/>
  <c r="W6364" i="1"/>
  <c r="X6364" i="1" s="1"/>
  <c r="W6365" i="1"/>
  <c r="X6365" i="1" s="1"/>
  <c r="W6366" i="1"/>
  <c r="X6366" i="1" s="1"/>
  <c r="W6367" i="1"/>
  <c r="X6367" i="1" s="1"/>
  <c r="W6368" i="1"/>
  <c r="X6368" i="1" s="1"/>
  <c r="W6369" i="1"/>
  <c r="X6369" i="1" s="1"/>
  <c r="W6370" i="1"/>
  <c r="X6370" i="1" s="1"/>
  <c r="W6371" i="1"/>
  <c r="X6371" i="1" s="1"/>
  <c r="W6372" i="1"/>
  <c r="X6372" i="1" s="1"/>
  <c r="W6373" i="1"/>
  <c r="X6373" i="1" s="1"/>
  <c r="W6374" i="1"/>
  <c r="X6374" i="1" s="1"/>
  <c r="W6375" i="1"/>
  <c r="X6375" i="1" s="1"/>
  <c r="W6376" i="1"/>
  <c r="X6376" i="1" s="1"/>
  <c r="W6377" i="1"/>
  <c r="X6377" i="1" s="1"/>
  <c r="W6378" i="1"/>
  <c r="X6378" i="1" s="1"/>
  <c r="W6379" i="1"/>
  <c r="X6379" i="1" s="1"/>
  <c r="W6380" i="1"/>
  <c r="X6380" i="1" s="1"/>
  <c r="W6381" i="1"/>
  <c r="X6381" i="1" s="1"/>
  <c r="W6382" i="1"/>
  <c r="X6382" i="1" s="1"/>
  <c r="W6383" i="1"/>
  <c r="X6383" i="1" s="1"/>
  <c r="W6384" i="1"/>
  <c r="X6384" i="1" s="1"/>
  <c r="W6385" i="1"/>
  <c r="X6385" i="1" s="1"/>
  <c r="W6386" i="1"/>
  <c r="X6386" i="1" s="1"/>
  <c r="W6387" i="1"/>
  <c r="X6387" i="1" s="1"/>
  <c r="W6388" i="1"/>
  <c r="X6388" i="1" s="1"/>
  <c r="W6389" i="1"/>
  <c r="X6389" i="1" s="1"/>
  <c r="W6390" i="1"/>
  <c r="X6390" i="1" s="1"/>
  <c r="W6391" i="1"/>
  <c r="X6391" i="1" s="1"/>
  <c r="W6392" i="1"/>
  <c r="X6392" i="1" s="1"/>
  <c r="W6393" i="1"/>
  <c r="X6393" i="1" s="1"/>
  <c r="W6394" i="1"/>
  <c r="X6394" i="1" s="1"/>
  <c r="W6395" i="1"/>
  <c r="X6395" i="1" s="1"/>
  <c r="W6396" i="1"/>
  <c r="X6396" i="1" s="1"/>
  <c r="W6397" i="1"/>
  <c r="X6397" i="1" s="1"/>
  <c r="W6398" i="1"/>
  <c r="X6398" i="1" s="1"/>
  <c r="W6399" i="1"/>
  <c r="X6399" i="1" s="1"/>
  <c r="W6400" i="1"/>
  <c r="X6400" i="1" s="1"/>
  <c r="W6401" i="1"/>
  <c r="X6401" i="1" s="1"/>
  <c r="W6402" i="1"/>
  <c r="X6402" i="1" s="1"/>
  <c r="W6403" i="1"/>
  <c r="X6403" i="1" s="1"/>
  <c r="W6404" i="1"/>
  <c r="X6404" i="1" s="1"/>
  <c r="W6405" i="1"/>
  <c r="X6405" i="1" s="1"/>
  <c r="W6406" i="1"/>
  <c r="W6407" i="1"/>
  <c r="X6407" i="1" s="1"/>
  <c r="W6408" i="1"/>
  <c r="X6408" i="1" s="1"/>
  <c r="W6409" i="1"/>
  <c r="X6409" i="1" s="1"/>
  <c r="W6410" i="1"/>
  <c r="X6410" i="1" s="1"/>
  <c r="W6411" i="1"/>
  <c r="X6411" i="1" s="1"/>
  <c r="W6412" i="1"/>
  <c r="X6412" i="1" s="1"/>
  <c r="W6413" i="1"/>
  <c r="X6413" i="1" s="1"/>
  <c r="W6414" i="1"/>
  <c r="X6414" i="1" s="1"/>
  <c r="W6415" i="1"/>
  <c r="X6415" i="1" s="1"/>
  <c r="W6416" i="1"/>
  <c r="X6416" i="1" s="1"/>
  <c r="W6417" i="1"/>
  <c r="X6417" i="1" s="1"/>
  <c r="W6418" i="1"/>
  <c r="X6418" i="1" s="1"/>
  <c r="W6419" i="1"/>
  <c r="X6419" i="1" s="1"/>
  <c r="W6420" i="1"/>
  <c r="X6420" i="1" s="1"/>
  <c r="W6421" i="1"/>
  <c r="X6421" i="1" s="1"/>
  <c r="W6422" i="1"/>
  <c r="X6422" i="1" s="1"/>
  <c r="W6423" i="1"/>
  <c r="X6423" i="1" s="1"/>
  <c r="W6424" i="1"/>
  <c r="X6424" i="1" s="1"/>
  <c r="W6425" i="1"/>
  <c r="X6425" i="1" s="1"/>
  <c r="W6426" i="1"/>
  <c r="X6426" i="1" s="1"/>
  <c r="W6427" i="1"/>
  <c r="X6427" i="1" s="1"/>
  <c r="W6428" i="1"/>
  <c r="X6428" i="1" s="1"/>
  <c r="W6429" i="1"/>
  <c r="X6429" i="1" s="1"/>
  <c r="W6430" i="1"/>
  <c r="X6430" i="1" s="1"/>
  <c r="W6431" i="1"/>
  <c r="X6431" i="1" s="1"/>
  <c r="W6432" i="1"/>
  <c r="X6432" i="1" s="1"/>
  <c r="W6433" i="1"/>
  <c r="X6433" i="1" s="1"/>
  <c r="W6434" i="1"/>
  <c r="X6434" i="1" s="1"/>
  <c r="W6435" i="1"/>
  <c r="X6435" i="1" s="1"/>
  <c r="W6436" i="1"/>
  <c r="X6436" i="1" s="1"/>
  <c r="W6437" i="1"/>
  <c r="X6437" i="1" s="1"/>
  <c r="W6438" i="1"/>
  <c r="X6438" i="1" s="1"/>
  <c r="W6439" i="1"/>
  <c r="X6439" i="1" s="1"/>
  <c r="W6440" i="1"/>
  <c r="X6440" i="1" s="1"/>
  <c r="W6441" i="1"/>
  <c r="X6441" i="1" s="1"/>
  <c r="W6442" i="1"/>
  <c r="X6442" i="1" s="1"/>
  <c r="W6443" i="1"/>
  <c r="X6443" i="1" s="1"/>
  <c r="W6444" i="1"/>
  <c r="X6444" i="1" s="1"/>
  <c r="W6445" i="1"/>
  <c r="X6445" i="1" s="1"/>
  <c r="W6446" i="1"/>
  <c r="X6446" i="1" s="1"/>
  <c r="W6447" i="1"/>
  <c r="X6447" i="1" s="1"/>
  <c r="W6448" i="1"/>
  <c r="X6448" i="1" s="1"/>
  <c r="W6449" i="1"/>
  <c r="X6449" i="1" s="1"/>
  <c r="W6450" i="1"/>
  <c r="X6450" i="1" s="1"/>
  <c r="W6451" i="1"/>
  <c r="X6451" i="1" s="1"/>
  <c r="W6452" i="1"/>
  <c r="X6452" i="1" s="1"/>
  <c r="W6453" i="1"/>
  <c r="X6453" i="1" s="1"/>
  <c r="W6454" i="1"/>
  <c r="X6454" i="1" s="1"/>
  <c r="W6455" i="1"/>
  <c r="X6455" i="1" s="1"/>
  <c r="W6456" i="1"/>
  <c r="X6456" i="1" s="1"/>
  <c r="W6457" i="1"/>
  <c r="X6457" i="1" s="1"/>
  <c r="W6458" i="1"/>
  <c r="X6458" i="1" s="1"/>
  <c r="W6459" i="1"/>
  <c r="X6459" i="1" s="1"/>
  <c r="W6460" i="1"/>
  <c r="X6460" i="1" s="1"/>
  <c r="W6461" i="1"/>
  <c r="X6461" i="1" s="1"/>
  <c r="W6462" i="1"/>
  <c r="X6462" i="1" s="1"/>
  <c r="W6463" i="1"/>
  <c r="X6463" i="1" s="1"/>
  <c r="W6464" i="1"/>
  <c r="X6464" i="1" s="1"/>
  <c r="W6465" i="1"/>
  <c r="X6465" i="1" s="1"/>
  <c r="W6466" i="1"/>
  <c r="X6466" i="1" s="1"/>
  <c r="W6467" i="1"/>
  <c r="X6467" i="1" s="1"/>
  <c r="W6468" i="1"/>
  <c r="X6468" i="1" s="1"/>
  <c r="W6469" i="1"/>
  <c r="X6469" i="1" s="1"/>
  <c r="W6470" i="1"/>
  <c r="W6471" i="1"/>
  <c r="X6471" i="1" s="1"/>
  <c r="W6472" i="1"/>
  <c r="X6472" i="1" s="1"/>
  <c r="W6473" i="1"/>
  <c r="X6473" i="1" s="1"/>
  <c r="W6474" i="1"/>
  <c r="X6474" i="1" s="1"/>
  <c r="W6475" i="1"/>
  <c r="X6475" i="1" s="1"/>
  <c r="W6476" i="1"/>
  <c r="X6476" i="1" s="1"/>
  <c r="W6477" i="1"/>
  <c r="X6477" i="1" s="1"/>
  <c r="W6478" i="1"/>
  <c r="X6478" i="1" s="1"/>
  <c r="W6479" i="1"/>
  <c r="X6479" i="1" s="1"/>
  <c r="W6480" i="1"/>
  <c r="X6480" i="1" s="1"/>
  <c r="W6481" i="1"/>
  <c r="X6481" i="1" s="1"/>
  <c r="W6482" i="1"/>
  <c r="X6482" i="1" s="1"/>
  <c r="W6483" i="1"/>
  <c r="X6483" i="1" s="1"/>
  <c r="W6484" i="1"/>
  <c r="X6484" i="1" s="1"/>
  <c r="W6485" i="1"/>
  <c r="X6485" i="1" s="1"/>
  <c r="W6486" i="1"/>
  <c r="X6486" i="1" s="1"/>
  <c r="W6487" i="1"/>
  <c r="X6487" i="1" s="1"/>
  <c r="W6488" i="1"/>
  <c r="X6488" i="1" s="1"/>
  <c r="W6489" i="1"/>
  <c r="X6489" i="1" s="1"/>
  <c r="W6490" i="1"/>
  <c r="X6490" i="1" s="1"/>
  <c r="W6491" i="1"/>
  <c r="X6491" i="1" s="1"/>
  <c r="W6492" i="1"/>
  <c r="X6492" i="1" s="1"/>
  <c r="W6493" i="1"/>
  <c r="X6493" i="1" s="1"/>
  <c r="W6494" i="1"/>
  <c r="X6494" i="1" s="1"/>
  <c r="W6495" i="1"/>
  <c r="X6495" i="1" s="1"/>
  <c r="W6496" i="1"/>
  <c r="X6496" i="1" s="1"/>
  <c r="W6497" i="1"/>
  <c r="X6497" i="1" s="1"/>
  <c r="W6498" i="1"/>
  <c r="X6498" i="1" s="1"/>
  <c r="W6499" i="1"/>
  <c r="X6499" i="1" s="1"/>
  <c r="W6500" i="1"/>
  <c r="X6500" i="1" s="1"/>
  <c r="W6501" i="1"/>
  <c r="X6501" i="1" s="1"/>
  <c r="W6502" i="1"/>
  <c r="X6502" i="1" s="1"/>
  <c r="W6503" i="1"/>
  <c r="X6503" i="1" s="1"/>
  <c r="W6504" i="1"/>
  <c r="X6504" i="1" s="1"/>
  <c r="W6505" i="1"/>
  <c r="X6505" i="1" s="1"/>
  <c r="W6506" i="1"/>
  <c r="X6506" i="1" s="1"/>
  <c r="W6507" i="1"/>
  <c r="X6507" i="1" s="1"/>
  <c r="W6508" i="1"/>
  <c r="X6508" i="1" s="1"/>
  <c r="W6509" i="1"/>
  <c r="X6509" i="1" s="1"/>
  <c r="W6510" i="1"/>
  <c r="X6510" i="1" s="1"/>
  <c r="W6511" i="1"/>
  <c r="X6511" i="1" s="1"/>
  <c r="W6512" i="1"/>
  <c r="X6512" i="1" s="1"/>
  <c r="W6513" i="1"/>
  <c r="X6513" i="1" s="1"/>
  <c r="W6514" i="1"/>
  <c r="X6514" i="1" s="1"/>
  <c r="W6515" i="1"/>
  <c r="X6515" i="1" s="1"/>
  <c r="W6516" i="1"/>
  <c r="X6516" i="1" s="1"/>
  <c r="W6517" i="1"/>
  <c r="X6517" i="1" s="1"/>
  <c r="W6518" i="1"/>
  <c r="X6518" i="1" s="1"/>
  <c r="W6519" i="1"/>
  <c r="X6519" i="1" s="1"/>
  <c r="W6520" i="1"/>
  <c r="X6520" i="1" s="1"/>
  <c r="W6521" i="1"/>
  <c r="X6521" i="1" s="1"/>
  <c r="W6522" i="1"/>
  <c r="X6522" i="1" s="1"/>
  <c r="W6523" i="1"/>
  <c r="X6523" i="1" s="1"/>
  <c r="W6524" i="1"/>
  <c r="X6524" i="1" s="1"/>
  <c r="W6525" i="1"/>
  <c r="X6525" i="1" s="1"/>
  <c r="W6526" i="1"/>
  <c r="X6526" i="1" s="1"/>
  <c r="W6527" i="1"/>
  <c r="X6527" i="1" s="1"/>
  <c r="W6528" i="1"/>
  <c r="X6528" i="1" s="1"/>
  <c r="W6529" i="1"/>
  <c r="X6529" i="1" s="1"/>
  <c r="W6530" i="1"/>
  <c r="X6530" i="1" s="1"/>
  <c r="W6531" i="1"/>
  <c r="X6531" i="1" s="1"/>
  <c r="W6532" i="1"/>
  <c r="X6532" i="1" s="1"/>
  <c r="W6533" i="1"/>
  <c r="X6533" i="1" s="1"/>
  <c r="W6534" i="1"/>
  <c r="W6535" i="1"/>
  <c r="X6535" i="1" s="1"/>
  <c r="W6536" i="1"/>
  <c r="X6536" i="1" s="1"/>
  <c r="W6537" i="1"/>
  <c r="X6537" i="1" s="1"/>
  <c r="W6538" i="1"/>
  <c r="X6538" i="1" s="1"/>
  <c r="W6539" i="1"/>
  <c r="X6539" i="1" s="1"/>
  <c r="W6540" i="1"/>
  <c r="X6540" i="1" s="1"/>
  <c r="W6541" i="1"/>
  <c r="X6541" i="1" s="1"/>
  <c r="W6542" i="1"/>
  <c r="X6542" i="1" s="1"/>
  <c r="W6543" i="1"/>
  <c r="X6543" i="1" s="1"/>
  <c r="W6544" i="1"/>
  <c r="X6544" i="1" s="1"/>
  <c r="W6545" i="1"/>
  <c r="X6545" i="1" s="1"/>
  <c r="W6546" i="1"/>
  <c r="X6546" i="1" s="1"/>
  <c r="W6547" i="1"/>
  <c r="X6547" i="1" s="1"/>
  <c r="W6548" i="1"/>
  <c r="X6548" i="1" s="1"/>
  <c r="W6549" i="1"/>
  <c r="X6549" i="1" s="1"/>
  <c r="W6550" i="1"/>
  <c r="X6550" i="1" s="1"/>
  <c r="W6551" i="1"/>
  <c r="X6551" i="1" s="1"/>
  <c r="W6552" i="1"/>
  <c r="X6552" i="1" s="1"/>
  <c r="W6553" i="1"/>
  <c r="X6553" i="1" s="1"/>
  <c r="W6554" i="1"/>
  <c r="X6554" i="1" s="1"/>
  <c r="W6555" i="1"/>
  <c r="X6555" i="1" s="1"/>
  <c r="W6556" i="1"/>
  <c r="X6556" i="1" s="1"/>
  <c r="W6557" i="1"/>
  <c r="X6557" i="1" s="1"/>
  <c r="W6558" i="1"/>
  <c r="X6558" i="1" s="1"/>
  <c r="W6559" i="1"/>
  <c r="X6559" i="1" s="1"/>
  <c r="W6560" i="1"/>
  <c r="X6560" i="1" s="1"/>
  <c r="W6561" i="1"/>
  <c r="X6561" i="1" s="1"/>
  <c r="W6562" i="1"/>
  <c r="X6562" i="1" s="1"/>
  <c r="W6563" i="1"/>
  <c r="X6563" i="1" s="1"/>
  <c r="W6564" i="1"/>
  <c r="X6564" i="1" s="1"/>
  <c r="W6565" i="1"/>
  <c r="X6565" i="1" s="1"/>
  <c r="W6566" i="1"/>
  <c r="X6566" i="1" s="1"/>
  <c r="W6567" i="1"/>
  <c r="X6567" i="1" s="1"/>
  <c r="W6568" i="1"/>
  <c r="X6568" i="1" s="1"/>
  <c r="W6569" i="1"/>
  <c r="X6569" i="1" s="1"/>
  <c r="W6570" i="1"/>
  <c r="X6570" i="1" s="1"/>
  <c r="W6571" i="1"/>
  <c r="X6571" i="1" s="1"/>
  <c r="W6572" i="1"/>
  <c r="X6572" i="1" s="1"/>
  <c r="W6573" i="1"/>
  <c r="X6573" i="1" s="1"/>
  <c r="W6574" i="1"/>
  <c r="X6574" i="1" s="1"/>
  <c r="W6575" i="1"/>
  <c r="X6575" i="1" s="1"/>
  <c r="W6576" i="1"/>
  <c r="X6576" i="1" s="1"/>
  <c r="W6577" i="1"/>
  <c r="X6577" i="1" s="1"/>
  <c r="W6578" i="1"/>
  <c r="X6578" i="1" s="1"/>
  <c r="W6579" i="1"/>
  <c r="X6579" i="1" s="1"/>
  <c r="W6580" i="1"/>
  <c r="X6580" i="1" s="1"/>
  <c r="W6581" i="1"/>
  <c r="X6581" i="1" s="1"/>
  <c r="W6582" i="1"/>
  <c r="X6582" i="1" s="1"/>
  <c r="W6583" i="1"/>
  <c r="X6583" i="1" s="1"/>
  <c r="W6584" i="1"/>
  <c r="X6584" i="1" s="1"/>
  <c r="W6585" i="1"/>
  <c r="X6585" i="1" s="1"/>
  <c r="W6586" i="1"/>
  <c r="X6586" i="1" s="1"/>
  <c r="W6587" i="1"/>
  <c r="X6587" i="1" s="1"/>
  <c r="W6588" i="1"/>
  <c r="X6588" i="1" s="1"/>
  <c r="W6589" i="1"/>
  <c r="X6589" i="1" s="1"/>
  <c r="W6590" i="1"/>
  <c r="X6590" i="1" s="1"/>
  <c r="W6591" i="1"/>
  <c r="X6591" i="1" s="1"/>
  <c r="W6592" i="1"/>
  <c r="X6592" i="1" s="1"/>
  <c r="W6593" i="1"/>
  <c r="X6593" i="1" s="1"/>
  <c r="W6594" i="1"/>
  <c r="X6594" i="1" s="1"/>
  <c r="W6595" i="1"/>
  <c r="X6595" i="1" s="1"/>
  <c r="W6596" i="1"/>
  <c r="X6596" i="1" s="1"/>
  <c r="W6597" i="1"/>
  <c r="X6597" i="1" s="1"/>
  <c r="W6598" i="1"/>
  <c r="W6599" i="1"/>
  <c r="X6599" i="1" s="1"/>
  <c r="W6600" i="1"/>
  <c r="X6600" i="1" s="1"/>
  <c r="W6601" i="1"/>
  <c r="X6601" i="1" s="1"/>
  <c r="W6602" i="1"/>
  <c r="X6602" i="1" s="1"/>
  <c r="W6603" i="1"/>
  <c r="X6603" i="1" s="1"/>
  <c r="W6604" i="1"/>
  <c r="X6604" i="1" s="1"/>
  <c r="W6605" i="1"/>
  <c r="X6605" i="1" s="1"/>
  <c r="W6606" i="1"/>
  <c r="X6606" i="1" s="1"/>
  <c r="W6607" i="1"/>
  <c r="X6607" i="1" s="1"/>
  <c r="W6608" i="1"/>
  <c r="X6608" i="1" s="1"/>
  <c r="W6609" i="1"/>
  <c r="X6609" i="1" s="1"/>
  <c r="W6610" i="1"/>
  <c r="X6610" i="1" s="1"/>
  <c r="W6611" i="1"/>
  <c r="X6611" i="1" s="1"/>
  <c r="W6612" i="1"/>
  <c r="X6612" i="1" s="1"/>
  <c r="W6613" i="1"/>
  <c r="X6613" i="1" s="1"/>
  <c r="W6614" i="1"/>
  <c r="X6614" i="1" s="1"/>
  <c r="W6615" i="1"/>
  <c r="X6615" i="1" s="1"/>
  <c r="W6616" i="1"/>
  <c r="X6616" i="1" s="1"/>
  <c r="W6617" i="1"/>
  <c r="X6617" i="1" s="1"/>
  <c r="W6618" i="1"/>
  <c r="X6618" i="1" s="1"/>
  <c r="W6619" i="1"/>
  <c r="X6619" i="1" s="1"/>
  <c r="W6620" i="1"/>
  <c r="X6620" i="1" s="1"/>
  <c r="W6621" i="1"/>
  <c r="X6621" i="1" s="1"/>
  <c r="W6622" i="1"/>
  <c r="X6622" i="1" s="1"/>
  <c r="W6623" i="1"/>
  <c r="X6623" i="1" s="1"/>
  <c r="W6624" i="1"/>
  <c r="X6624" i="1" s="1"/>
  <c r="W6625" i="1"/>
  <c r="X6625" i="1" s="1"/>
  <c r="W6626" i="1"/>
  <c r="X6626" i="1" s="1"/>
  <c r="W6627" i="1"/>
  <c r="X6627" i="1" s="1"/>
  <c r="W6628" i="1"/>
  <c r="X6628" i="1" s="1"/>
  <c r="W6629" i="1"/>
  <c r="X6629" i="1" s="1"/>
  <c r="W6630" i="1"/>
  <c r="X6630" i="1" s="1"/>
  <c r="W6631" i="1"/>
  <c r="X6631" i="1" s="1"/>
  <c r="W6632" i="1"/>
  <c r="X6632" i="1" s="1"/>
  <c r="W6633" i="1"/>
  <c r="X6633" i="1" s="1"/>
  <c r="W6634" i="1"/>
  <c r="X6634" i="1" s="1"/>
  <c r="W6635" i="1"/>
  <c r="X6635" i="1" s="1"/>
  <c r="W6636" i="1"/>
  <c r="X6636" i="1" s="1"/>
  <c r="W6637" i="1"/>
  <c r="X6637" i="1" s="1"/>
  <c r="W6638" i="1"/>
  <c r="X6638" i="1" s="1"/>
  <c r="W6639" i="1"/>
  <c r="X6639" i="1" s="1"/>
  <c r="W6640" i="1"/>
  <c r="X6640" i="1" s="1"/>
  <c r="W6641" i="1"/>
  <c r="X6641" i="1" s="1"/>
  <c r="W6642" i="1"/>
  <c r="X6642" i="1" s="1"/>
  <c r="W6643" i="1"/>
  <c r="X6643" i="1" s="1"/>
  <c r="W6644" i="1"/>
  <c r="X6644" i="1" s="1"/>
  <c r="W6645" i="1"/>
  <c r="X6645" i="1" s="1"/>
  <c r="W6646" i="1"/>
  <c r="X6646" i="1" s="1"/>
  <c r="W6647" i="1"/>
  <c r="X6647" i="1" s="1"/>
  <c r="W6648" i="1"/>
  <c r="X6648" i="1" s="1"/>
  <c r="W6649" i="1"/>
  <c r="X6649" i="1" s="1"/>
  <c r="W6650" i="1"/>
  <c r="X6650" i="1" s="1"/>
  <c r="W6651" i="1"/>
  <c r="X6651" i="1" s="1"/>
  <c r="W6652" i="1"/>
  <c r="X6652" i="1" s="1"/>
  <c r="W6653" i="1"/>
  <c r="X6653" i="1" s="1"/>
  <c r="W6654" i="1"/>
  <c r="X6654" i="1" s="1"/>
  <c r="W6655" i="1"/>
  <c r="X6655" i="1" s="1"/>
  <c r="W6656" i="1"/>
  <c r="X6656" i="1" s="1"/>
  <c r="W6657" i="1"/>
  <c r="X6657" i="1" s="1"/>
  <c r="W6658" i="1"/>
  <c r="X6658" i="1" s="1"/>
  <c r="W6659" i="1"/>
  <c r="X6659" i="1" s="1"/>
  <c r="W6660" i="1"/>
  <c r="X6660" i="1" s="1"/>
  <c r="W6661" i="1"/>
  <c r="X6661" i="1" s="1"/>
  <c r="W6662" i="1"/>
  <c r="W6663" i="1"/>
  <c r="X6663" i="1" s="1"/>
  <c r="W6664" i="1"/>
  <c r="X6664" i="1" s="1"/>
  <c r="W6665" i="1"/>
  <c r="X6665" i="1" s="1"/>
  <c r="W6666" i="1"/>
  <c r="X6666" i="1" s="1"/>
  <c r="W6667" i="1"/>
  <c r="X6667" i="1" s="1"/>
  <c r="W6668" i="1"/>
  <c r="X6668" i="1" s="1"/>
  <c r="W6669" i="1"/>
  <c r="X6669" i="1" s="1"/>
  <c r="W6670" i="1"/>
  <c r="X6670" i="1" s="1"/>
  <c r="W6671" i="1"/>
  <c r="X6671" i="1" s="1"/>
  <c r="W6672" i="1"/>
  <c r="X6672" i="1" s="1"/>
  <c r="W6673" i="1"/>
  <c r="X6673" i="1" s="1"/>
  <c r="W6674" i="1"/>
  <c r="X6674" i="1" s="1"/>
  <c r="W6675" i="1"/>
  <c r="X6675" i="1" s="1"/>
  <c r="W6676" i="1"/>
  <c r="X6676" i="1" s="1"/>
  <c r="W6677" i="1"/>
  <c r="X6677" i="1" s="1"/>
  <c r="W6678" i="1"/>
  <c r="X6678" i="1" s="1"/>
  <c r="W6679" i="1"/>
  <c r="X6679" i="1" s="1"/>
  <c r="W6680" i="1"/>
  <c r="X6680" i="1" s="1"/>
  <c r="W6681" i="1"/>
  <c r="X6681" i="1" s="1"/>
  <c r="W6682" i="1"/>
  <c r="X6682" i="1" s="1"/>
  <c r="W6683" i="1"/>
  <c r="X6683" i="1" s="1"/>
  <c r="W6684" i="1"/>
  <c r="X6684" i="1" s="1"/>
  <c r="W6685" i="1"/>
  <c r="X6685" i="1" s="1"/>
  <c r="W6686" i="1"/>
  <c r="X6686" i="1" s="1"/>
  <c r="W6687" i="1"/>
  <c r="X6687" i="1" s="1"/>
  <c r="W6688" i="1"/>
  <c r="X6688" i="1" s="1"/>
  <c r="W6689" i="1"/>
  <c r="X6689" i="1" s="1"/>
  <c r="W6690" i="1"/>
  <c r="X6690" i="1" s="1"/>
  <c r="W6691" i="1"/>
  <c r="X6691" i="1" s="1"/>
  <c r="W6692" i="1"/>
  <c r="X6692" i="1" s="1"/>
  <c r="W6693" i="1"/>
  <c r="X6693" i="1" s="1"/>
  <c r="W6694" i="1"/>
  <c r="X6694" i="1" s="1"/>
  <c r="W6695" i="1"/>
  <c r="X6695" i="1" s="1"/>
  <c r="W6696" i="1"/>
  <c r="X6696" i="1" s="1"/>
  <c r="W6697" i="1"/>
  <c r="X6697" i="1" s="1"/>
  <c r="W6698" i="1"/>
  <c r="X6698" i="1" s="1"/>
  <c r="W6699" i="1"/>
  <c r="X6699" i="1" s="1"/>
  <c r="W6700" i="1"/>
  <c r="X6700" i="1" s="1"/>
  <c r="W6701" i="1"/>
  <c r="X6701" i="1" s="1"/>
  <c r="W6702" i="1"/>
  <c r="X6702" i="1" s="1"/>
  <c r="W6703" i="1"/>
  <c r="X6703" i="1" s="1"/>
  <c r="W6704" i="1"/>
  <c r="X6704" i="1" s="1"/>
  <c r="W6705" i="1"/>
  <c r="X6705" i="1" s="1"/>
  <c r="W6706" i="1"/>
  <c r="X6706" i="1" s="1"/>
  <c r="W6707" i="1"/>
  <c r="X6707" i="1" s="1"/>
  <c r="W6708" i="1"/>
  <c r="X6708" i="1" s="1"/>
  <c r="W6709" i="1"/>
  <c r="X6709" i="1" s="1"/>
  <c r="W6710" i="1"/>
  <c r="X6710" i="1" s="1"/>
  <c r="W6711" i="1"/>
  <c r="X6711" i="1" s="1"/>
  <c r="W6712" i="1"/>
  <c r="X6712" i="1" s="1"/>
  <c r="W6713" i="1"/>
  <c r="X6713" i="1" s="1"/>
  <c r="W6714" i="1"/>
  <c r="X6714" i="1" s="1"/>
  <c r="W6715" i="1"/>
  <c r="X6715" i="1" s="1"/>
  <c r="W6716" i="1"/>
  <c r="X6716" i="1" s="1"/>
  <c r="W6717" i="1"/>
  <c r="X6717" i="1" s="1"/>
  <c r="W6718" i="1"/>
  <c r="X6718" i="1" s="1"/>
  <c r="W6719" i="1"/>
  <c r="X6719" i="1" s="1"/>
  <c r="W6720" i="1"/>
  <c r="X6720" i="1" s="1"/>
  <c r="W6721" i="1"/>
  <c r="X6721" i="1" s="1"/>
  <c r="W6722" i="1"/>
  <c r="X6722" i="1" s="1"/>
  <c r="W6723" i="1"/>
  <c r="X6723" i="1" s="1"/>
  <c r="W6724" i="1"/>
  <c r="X6724" i="1" s="1"/>
  <c r="W6725" i="1"/>
  <c r="X6725" i="1" s="1"/>
  <c r="W6726" i="1"/>
  <c r="W6727" i="1"/>
  <c r="X6727" i="1" s="1"/>
  <c r="W6728" i="1"/>
  <c r="X6728" i="1" s="1"/>
  <c r="W6729" i="1"/>
  <c r="X6729" i="1" s="1"/>
  <c r="W6730" i="1"/>
  <c r="X6730" i="1" s="1"/>
  <c r="W6731" i="1"/>
  <c r="X6731" i="1" s="1"/>
  <c r="W6732" i="1"/>
  <c r="X6732" i="1" s="1"/>
  <c r="W6733" i="1"/>
  <c r="X6733" i="1" s="1"/>
  <c r="W6734" i="1"/>
  <c r="X6734" i="1" s="1"/>
  <c r="W6735" i="1"/>
  <c r="X6735" i="1" s="1"/>
  <c r="W6736" i="1"/>
  <c r="X6736" i="1" s="1"/>
  <c r="W6737" i="1"/>
  <c r="X6737" i="1" s="1"/>
  <c r="W6738" i="1"/>
  <c r="X6738" i="1" s="1"/>
  <c r="W6739" i="1"/>
  <c r="X6739" i="1" s="1"/>
  <c r="W6740" i="1"/>
  <c r="X6740" i="1" s="1"/>
  <c r="W6741" i="1"/>
  <c r="X6741" i="1" s="1"/>
  <c r="W6742" i="1"/>
  <c r="X6742" i="1" s="1"/>
  <c r="W6743" i="1"/>
  <c r="X6743" i="1" s="1"/>
  <c r="W6744" i="1"/>
  <c r="X6744" i="1" s="1"/>
  <c r="W6745" i="1"/>
  <c r="X6745" i="1" s="1"/>
  <c r="W6746" i="1"/>
  <c r="X6746" i="1" s="1"/>
  <c r="W6747" i="1"/>
  <c r="X6747" i="1" s="1"/>
  <c r="W6748" i="1"/>
  <c r="X6748" i="1" s="1"/>
  <c r="W6749" i="1"/>
  <c r="X6749" i="1" s="1"/>
  <c r="W6750" i="1"/>
  <c r="X6750" i="1" s="1"/>
  <c r="W6751" i="1"/>
  <c r="X6751" i="1" s="1"/>
  <c r="W6752" i="1"/>
  <c r="X6752" i="1" s="1"/>
  <c r="W6753" i="1"/>
  <c r="X6753" i="1" s="1"/>
  <c r="W6754" i="1"/>
  <c r="X6754" i="1" s="1"/>
  <c r="W6755" i="1"/>
  <c r="X6755" i="1" s="1"/>
  <c r="W6756" i="1"/>
  <c r="X6756" i="1" s="1"/>
  <c r="W6757" i="1"/>
  <c r="X6757" i="1" s="1"/>
  <c r="W6758" i="1"/>
  <c r="X6758" i="1" s="1"/>
  <c r="W6759" i="1"/>
  <c r="X6759" i="1" s="1"/>
  <c r="W6760" i="1"/>
  <c r="X6760" i="1" s="1"/>
  <c r="W6761" i="1"/>
  <c r="X6761" i="1" s="1"/>
  <c r="W6762" i="1"/>
  <c r="X6762" i="1" s="1"/>
  <c r="W6763" i="1"/>
  <c r="X6763" i="1" s="1"/>
  <c r="W6764" i="1"/>
  <c r="X6764" i="1" s="1"/>
  <c r="W6765" i="1"/>
  <c r="X6765" i="1" s="1"/>
  <c r="W6766" i="1"/>
  <c r="X6766" i="1" s="1"/>
  <c r="W6767" i="1"/>
  <c r="X6767" i="1" s="1"/>
  <c r="W6768" i="1"/>
  <c r="X6768" i="1" s="1"/>
  <c r="W6769" i="1"/>
  <c r="X6769" i="1" s="1"/>
  <c r="W6770" i="1"/>
  <c r="X6770" i="1" s="1"/>
  <c r="W6771" i="1"/>
  <c r="X6771" i="1" s="1"/>
  <c r="W6772" i="1"/>
  <c r="X6772" i="1" s="1"/>
  <c r="W6773" i="1"/>
  <c r="X6773" i="1" s="1"/>
  <c r="W6774" i="1"/>
  <c r="X6774" i="1" s="1"/>
  <c r="W6775" i="1"/>
  <c r="X6775" i="1" s="1"/>
  <c r="W6776" i="1"/>
  <c r="X6776" i="1" s="1"/>
  <c r="W6777" i="1"/>
  <c r="X6777" i="1" s="1"/>
  <c r="W6778" i="1"/>
  <c r="X6778" i="1" s="1"/>
  <c r="W6779" i="1"/>
  <c r="X6779" i="1" s="1"/>
  <c r="W6780" i="1"/>
  <c r="X6780" i="1" s="1"/>
  <c r="W6781" i="1"/>
  <c r="X6781" i="1" s="1"/>
  <c r="W6782" i="1"/>
  <c r="X6782" i="1" s="1"/>
  <c r="W6783" i="1"/>
  <c r="X6783" i="1" s="1"/>
  <c r="W6784" i="1"/>
  <c r="X6784" i="1" s="1"/>
  <c r="W6785" i="1"/>
  <c r="X6785" i="1" s="1"/>
  <c r="W6786" i="1"/>
  <c r="X6786" i="1" s="1"/>
  <c r="W6787" i="1"/>
  <c r="X6787" i="1" s="1"/>
  <c r="W6788" i="1"/>
  <c r="X6788" i="1" s="1"/>
  <c r="W6789" i="1"/>
  <c r="X6789" i="1" s="1"/>
  <c r="W6790" i="1"/>
  <c r="W6791" i="1"/>
  <c r="X6791" i="1" s="1"/>
  <c r="W6792" i="1"/>
  <c r="X6792" i="1" s="1"/>
  <c r="W6793" i="1"/>
  <c r="X6793" i="1" s="1"/>
  <c r="W6794" i="1"/>
  <c r="X6794" i="1" s="1"/>
  <c r="W6795" i="1"/>
  <c r="X6795" i="1" s="1"/>
  <c r="W6796" i="1"/>
  <c r="X6796" i="1" s="1"/>
  <c r="W6797" i="1"/>
  <c r="X6797" i="1" s="1"/>
  <c r="W6798" i="1"/>
  <c r="X6798" i="1" s="1"/>
  <c r="W6799" i="1"/>
  <c r="X6799" i="1" s="1"/>
  <c r="W6800" i="1"/>
  <c r="X6800" i="1" s="1"/>
  <c r="W6801" i="1"/>
  <c r="X6801" i="1" s="1"/>
  <c r="W6802" i="1"/>
  <c r="X6802" i="1" s="1"/>
  <c r="W6803" i="1"/>
  <c r="X6803" i="1" s="1"/>
  <c r="W6804" i="1"/>
  <c r="X6804" i="1" s="1"/>
  <c r="W6805" i="1"/>
  <c r="X6805" i="1" s="1"/>
  <c r="W6806" i="1"/>
  <c r="X6806" i="1" s="1"/>
  <c r="W6807" i="1"/>
  <c r="X6807" i="1" s="1"/>
  <c r="W6808" i="1"/>
  <c r="X6808" i="1" s="1"/>
  <c r="W6809" i="1"/>
  <c r="X6809" i="1" s="1"/>
  <c r="W6810" i="1"/>
  <c r="X6810" i="1" s="1"/>
  <c r="W6811" i="1"/>
  <c r="X6811" i="1" s="1"/>
  <c r="W6812" i="1"/>
  <c r="X6812" i="1" s="1"/>
  <c r="W6813" i="1"/>
  <c r="X6813" i="1" s="1"/>
  <c r="W6814" i="1"/>
  <c r="X6814" i="1" s="1"/>
  <c r="W6815" i="1"/>
  <c r="X6815" i="1" s="1"/>
  <c r="W6816" i="1"/>
  <c r="X6816" i="1" s="1"/>
  <c r="W6817" i="1"/>
  <c r="X6817" i="1" s="1"/>
  <c r="W6818" i="1"/>
  <c r="X6818" i="1" s="1"/>
  <c r="W6819" i="1"/>
  <c r="X6819" i="1" s="1"/>
  <c r="W6820" i="1"/>
  <c r="X6820" i="1" s="1"/>
  <c r="W6821" i="1"/>
  <c r="X6821" i="1" s="1"/>
  <c r="W6822" i="1"/>
  <c r="X6822" i="1" s="1"/>
  <c r="W6823" i="1"/>
  <c r="X6823" i="1" s="1"/>
  <c r="W6824" i="1"/>
  <c r="X6824" i="1" s="1"/>
  <c r="W6825" i="1"/>
  <c r="X6825" i="1" s="1"/>
  <c r="W6826" i="1"/>
  <c r="X6826" i="1" s="1"/>
  <c r="W6827" i="1"/>
  <c r="X6827" i="1" s="1"/>
  <c r="W6828" i="1"/>
  <c r="X6828" i="1" s="1"/>
  <c r="W6829" i="1"/>
  <c r="X6829" i="1" s="1"/>
  <c r="W6830" i="1"/>
  <c r="X6830" i="1" s="1"/>
  <c r="W6831" i="1"/>
  <c r="X6831" i="1" s="1"/>
  <c r="W6832" i="1"/>
  <c r="X6832" i="1" s="1"/>
  <c r="W6833" i="1"/>
  <c r="X6833" i="1" s="1"/>
  <c r="W6834" i="1"/>
  <c r="X6834" i="1" s="1"/>
  <c r="W6835" i="1"/>
  <c r="X6835" i="1" s="1"/>
  <c r="W6836" i="1"/>
  <c r="X6836" i="1" s="1"/>
  <c r="W6837" i="1"/>
  <c r="X6837" i="1" s="1"/>
  <c r="W6838" i="1"/>
  <c r="X6838" i="1" s="1"/>
  <c r="W6839" i="1"/>
  <c r="X6839" i="1" s="1"/>
  <c r="W6840" i="1"/>
  <c r="X6840" i="1" s="1"/>
  <c r="W6841" i="1"/>
  <c r="X6841" i="1" s="1"/>
  <c r="W6842" i="1"/>
  <c r="X6842" i="1" s="1"/>
  <c r="W6843" i="1"/>
  <c r="X6843" i="1" s="1"/>
  <c r="W6844" i="1"/>
  <c r="X6844" i="1" s="1"/>
  <c r="W6845" i="1"/>
  <c r="X6845" i="1" s="1"/>
  <c r="W6846" i="1"/>
  <c r="X6846" i="1" s="1"/>
  <c r="W6847" i="1"/>
  <c r="X6847" i="1" s="1"/>
  <c r="W6848" i="1"/>
  <c r="X6848" i="1" s="1"/>
  <c r="W6849" i="1"/>
  <c r="X6849" i="1" s="1"/>
  <c r="W6850" i="1"/>
  <c r="X6850" i="1" s="1"/>
  <c r="W6851" i="1"/>
  <c r="X6851" i="1" s="1"/>
  <c r="W6852" i="1"/>
  <c r="X6852" i="1" s="1"/>
  <c r="W6853" i="1"/>
  <c r="X6853" i="1" s="1"/>
  <c r="W6854" i="1"/>
  <c r="W6855" i="1"/>
  <c r="X6855" i="1" s="1"/>
  <c r="W6856" i="1"/>
  <c r="X6856" i="1" s="1"/>
  <c r="W6857" i="1"/>
  <c r="X6857" i="1" s="1"/>
  <c r="W6858" i="1"/>
  <c r="X6858" i="1" s="1"/>
  <c r="W6859" i="1"/>
  <c r="X6859" i="1" s="1"/>
  <c r="W6860" i="1"/>
  <c r="X6860" i="1" s="1"/>
  <c r="W6861" i="1"/>
  <c r="X6861" i="1" s="1"/>
  <c r="W6862" i="1"/>
  <c r="X6862" i="1" s="1"/>
  <c r="W6863" i="1"/>
  <c r="X6863" i="1" s="1"/>
  <c r="W6864" i="1"/>
  <c r="X6864" i="1" s="1"/>
  <c r="W6865" i="1"/>
  <c r="X6865" i="1" s="1"/>
  <c r="W6866" i="1"/>
  <c r="X6866" i="1" s="1"/>
  <c r="W6867" i="1"/>
  <c r="X6867" i="1" s="1"/>
  <c r="W6868" i="1"/>
  <c r="X6868" i="1" s="1"/>
  <c r="W6869" i="1"/>
  <c r="X6869" i="1" s="1"/>
  <c r="W6870" i="1"/>
  <c r="X6870" i="1" s="1"/>
  <c r="W6871" i="1"/>
  <c r="X6871" i="1" s="1"/>
  <c r="W6872" i="1"/>
  <c r="X6872" i="1" s="1"/>
  <c r="W6873" i="1"/>
  <c r="X6873" i="1" s="1"/>
  <c r="W6874" i="1"/>
  <c r="X6874" i="1" s="1"/>
  <c r="W6875" i="1"/>
  <c r="X6875" i="1" s="1"/>
  <c r="W6876" i="1"/>
  <c r="X6876" i="1" s="1"/>
  <c r="W6877" i="1"/>
  <c r="X6877" i="1" s="1"/>
  <c r="W6878" i="1"/>
  <c r="X6878" i="1" s="1"/>
  <c r="W6879" i="1"/>
  <c r="X6879" i="1" s="1"/>
  <c r="W6880" i="1"/>
  <c r="X6880" i="1" s="1"/>
  <c r="W6881" i="1"/>
  <c r="X6881" i="1" s="1"/>
  <c r="W6882" i="1"/>
  <c r="X6882" i="1" s="1"/>
  <c r="W6883" i="1"/>
  <c r="X6883" i="1" s="1"/>
  <c r="W6884" i="1"/>
  <c r="X6884" i="1" s="1"/>
  <c r="W6885" i="1"/>
  <c r="X6885" i="1" s="1"/>
  <c r="W6886" i="1"/>
  <c r="X6886" i="1" s="1"/>
  <c r="W6887" i="1"/>
  <c r="X6887" i="1" s="1"/>
  <c r="W6888" i="1"/>
  <c r="X6888" i="1" s="1"/>
  <c r="W6889" i="1"/>
  <c r="X6889" i="1" s="1"/>
  <c r="W6890" i="1"/>
  <c r="X6890" i="1" s="1"/>
  <c r="W6891" i="1"/>
  <c r="X6891" i="1" s="1"/>
  <c r="W6892" i="1"/>
  <c r="X6892" i="1" s="1"/>
  <c r="W6893" i="1"/>
  <c r="X6893" i="1" s="1"/>
  <c r="W6894" i="1"/>
  <c r="X6894" i="1" s="1"/>
  <c r="W6895" i="1"/>
  <c r="X6895" i="1" s="1"/>
  <c r="W6896" i="1"/>
  <c r="X6896" i="1" s="1"/>
  <c r="W6897" i="1"/>
  <c r="X6897" i="1" s="1"/>
  <c r="W6898" i="1"/>
  <c r="X6898" i="1" s="1"/>
  <c r="W6899" i="1"/>
  <c r="X6899" i="1" s="1"/>
  <c r="W6900" i="1"/>
  <c r="X6900" i="1" s="1"/>
  <c r="W6901" i="1"/>
  <c r="X6901" i="1" s="1"/>
  <c r="W6902" i="1"/>
  <c r="X6902" i="1" s="1"/>
  <c r="W6903" i="1"/>
  <c r="X6903" i="1" s="1"/>
  <c r="W6904" i="1"/>
  <c r="X6904" i="1" s="1"/>
  <c r="W6905" i="1"/>
  <c r="X6905" i="1" s="1"/>
  <c r="W6906" i="1"/>
  <c r="X6906" i="1" s="1"/>
  <c r="W6907" i="1"/>
  <c r="X6907" i="1" s="1"/>
  <c r="W6908" i="1"/>
  <c r="X6908" i="1" s="1"/>
  <c r="W6909" i="1"/>
  <c r="X6909" i="1" s="1"/>
  <c r="W6910" i="1"/>
  <c r="X6910" i="1" s="1"/>
  <c r="W6911" i="1"/>
  <c r="X6911" i="1" s="1"/>
  <c r="W6912" i="1"/>
  <c r="X6912" i="1" s="1"/>
  <c r="W6913" i="1"/>
  <c r="X6913" i="1" s="1"/>
  <c r="W6914" i="1"/>
  <c r="X6914" i="1" s="1"/>
  <c r="W6915" i="1"/>
  <c r="X6915" i="1" s="1"/>
  <c r="W6916" i="1"/>
  <c r="X6916" i="1" s="1"/>
  <c r="W6917" i="1"/>
  <c r="X6917" i="1" s="1"/>
  <c r="W6918" i="1"/>
  <c r="W6919" i="1"/>
  <c r="X6919" i="1" s="1"/>
  <c r="W6920" i="1"/>
  <c r="X6920" i="1" s="1"/>
  <c r="W6921" i="1"/>
  <c r="X6921" i="1" s="1"/>
  <c r="W6922" i="1"/>
  <c r="X6922" i="1" s="1"/>
  <c r="W6923" i="1"/>
  <c r="X6923" i="1" s="1"/>
  <c r="W6924" i="1"/>
  <c r="X6924" i="1" s="1"/>
  <c r="W6925" i="1"/>
  <c r="X6925" i="1" s="1"/>
  <c r="W6926" i="1"/>
  <c r="X6926" i="1" s="1"/>
  <c r="W6927" i="1"/>
  <c r="X6927" i="1" s="1"/>
  <c r="W6928" i="1"/>
  <c r="X6928" i="1" s="1"/>
  <c r="W6929" i="1"/>
  <c r="X6929" i="1" s="1"/>
  <c r="W6930" i="1"/>
  <c r="X6930" i="1" s="1"/>
  <c r="W6931" i="1"/>
  <c r="X6931" i="1" s="1"/>
  <c r="W6932" i="1"/>
  <c r="X6932" i="1" s="1"/>
  <c r="W6933" i="1"/>
  <c r="X6933" i="1" s="1"/>
  <c r="W6934" i="1"/>
  <c r="X6934" i="1" s="1"/>
  <c r="W6935" i="1"/>
  <c r="X6935" i="1" s="1"/>
  <c r="W6936" i="1"/>
  <c r="X6936" i="1" s="1"/>
  <c r="W6937" i="1"/>
  <c r="X6937" i="1" s="1"/>
  <c r="W6938" i="1"/>
  <c r="X6938" i="1" s="1"/>
  <c r="W6939" i="1"/>
  <c r="X6939" i="1" s="1"/>
  <c r="W6940" i="1"/>
  <c r="X6940" i="1" s="1"/>
  <c r="W6941" i="1"/>
  <c r="X6941" i="1" s="1"/>
  <c r="W6942" i="1"/>
  <c r="X6942" i="1" s="1"/>
  <c r="W6943" i="1"/>
  <c r="X6943" i="1" s="1"/>
  <c r="W6944" i="1"/>
  <c r="X6944" i="1" s="1"/>
  <c r="W6945" i="1"/>
  <c r="X6945" i="1" s="1"/>
  <c r="W6946" i="1"/>
  <c r="X6946" i="1" s="1"/>
  <c r="W6947" i="1"/>
  <c r="X6947" i="1" s="1"/>
  <c r="W6948" i="1"/>
  <c r="X6948" i="1" s="1"/>
  <c r="W6949" i="1"/>
  <c r="X6949" i="1" s="1"/>
  <c r="W6950" i="1"/>
  <c r="X6950" i="1" s="1"/>
  <c r="W6951" i="1"/>
  <c r="X6951" i="1" s="1"/>
  <c r="W6952" i="1"/>
  <c r="X6952" i="1" s="1"/>
  <c r="W6953" i="1"/>
  <c r="X6953" i="1" s="1"/>
  <c r="W6954" i="1"/>
  <c r="X6954" i="1" s="1"/>
  <c r="W6955" i="1"/>
  <c r="X6955" i="1" s="1"/>
  <c r="W6956" i="1"/>
  <c r="X6956" i="1" s="1"/>
  <c r="W6957" i="1"/>
  <c r="X6957" i="1" s="1"/>
  <c r="W6958" i="1"/>
  <c r="X6958" i="1" s="1"/>
  <c r="W6959" i="1"/>
  <c r="X6959" i="1" s="1"/>
  <c r="W6960" i="1"/>
  <c r="X6960" i="1" s="1"/>
  <c r="W6961" i="1"/>
  <c r="X6961" i="1" s="1"/>
  <c r="W6962" i="1"/>
  <c r="X6962" i="1" s="1"/>
  <c r="W6963" i="1"/>
  <c r="X6963" i="1" s="1"/>
  <c r="W6964" i="1"/>
  <c r="X6964" i="1" s="1"/>
  <c r="W6965" i="1"/>
  <c r="X6965" i="1" s="1"/>
  <c r="W6966" i="1"/>
  <c r="X6966" i="1" s="1"/>
  <c r="W6967" i="1"/>
  <c r="X6967" i="1" s="1"/>
  <c r="W6968" i="1"/>
  <c r="X6968" i="1" s="1"/>
  <c r="W6969" i="1"/>
  <c r="X6969" i="1" s="1"/>
  <c r="W6970" i="1"/>
  <c r="X6970" i="1" s="1"/>
  <c r="W6971" i="1"/>
  <c r="X6971" i="1" s="1"/>
  <c r="W6972" i="1"/>
  <c r="X6972" i="1" s="1"/>
  <c r="W6973" i="1"/>
  <c r="X6973" i="1" s="1"/>
  <c r="W6974" i="1"/>
  <c r="X6974" i="1" s="1"/>
  <c r="W6975" i="1"/>
  <c r="X6975" i="1" s="1"/>
  <c r="W6976" i="1"/>
  <c r="X6976" i="1" s="1"/>
  <c r="W6977" i="1"/>
  <c r="X6977" i="1" s="1"/>
  <c r="W6978" i="1"/>
  <c r="X6978" i="1" s="1"/>
  <c r="W6979" i="1"/>
  <c r="X6979" i="1" s="1"/>
  <c r="W6980" i="1"/>
  <c r="X6980" i="1" s="1"/>
  <c r="W6981" i="1"/>
  <c r="X6981" i="1" s="1"/>
  <c r="W6982" i="1"/>
  <c r="W6983" i="1"/>
  <c r="X6983" i="1" s="1"/>
  <c r="W6984" i="1"/>
  <c r="X6984" i="1" s="1"/>
  <c r="W6985" i="1"/>
  <c r="X6985" i="1" s="1"/>
  <c r="W6986" i="1"/>
  <c r="X6986" i="1" s="1"/>
  <c r="W6987" i="1"/>
  <c r="X6987" i="1" s="1"/>
  <c r="W6988" i="1"/>
  <c r="X6988" i="1" s="1"/>
  <c r="W6989" i="1"/>
  <c r="X6989" i="1" s="1"/>
  <c r="W6990" i="1"/>
  <c r="X6990" i="1" s="1"/>
  <c r="W6991" i="1"/>
  <c r="X6991" i="1" s="1"/>
  <c r="W6992" i="1"/>
  <c r="X6992" i="1" s="1"/>
  <c r="W6993" i="1"/>
  <c r="X6993" i="1" s="1"/>
  <c r="W6994" i="1"/>
  <c r="X6994" i="1" s="1"/>
  <c r="W6995" i="1"/>
  <c r="X6995" i="1" s="1"/>
  <c r="W6996" i="1"/>
  <c r="X6996" i="1" s="1"/>
  <c r="W6997" i="1"/>
  <c r="X6997" i="1" s="1"/>
  <c r="W6998" i="1"/>
  <c r="X6998" i="1" s="1"/>
  <c r="W6999" i="1"/>
  <c r="X6999" i="1" s="1"/>
  <c r="W7000" i="1"/>
  <c r="X7000" i="1" s="1"/>
  <c r="W7001" i="1"/>
  <c r="X7001" i="1" s="1"/>
  <c r="W7002" i="1"/>
  <c r="X7002" i="1" s="1"/>
  <c r="W7003" i="1"/>
  <c r="X7003" i="1" s="1"/>
  <c r="W7004" i="1"/>
  <c r="X7004" i="1" s="1"/>
  <c r="W7005" i="1"/>
  <c r="X7005" i="1" s="1"/>
  <c r="W7006" i="1"/>
  <c r="X7006" i="1" s="1"/>
  <c r="W7007" i="1"/>
  <c r="X7007" i="1" s="1"/>
  <c r="W7008" i="1"/>
  <c r="X7008" i="1" s="1"/>
  <c r="W7009" i="1"/>
  <c r="X7009" i="1" s="1"/>
  <c r="W7010" i="1"/>
  <c r="X7010" i="1" s="1"/>
  <c r="W7011" i="1"/>
  <c r="X7011" i="1" s="1"/>
  <c r="W7012" i="1"/>
  <c r="X7012" i="1" s="1"/>
  <c r="W7013" i="1"/>
  <c r="X7013" i="1" s="1"/>
  <c r="W7014" i="1"/>
  <c r="X7014" i="1" s="1"/>
  <c r="W7015" i="1"/>
  <c r="X7015" i="1" s="1"/>
  <c r="W7016" i="1"/>
  <c r="X7016" i="1" s="1"/>
  <c r="W7017" i="1"/>
  <c r="X7017" i="1" s="1"/>
  <c r="W7018" i="1"/>
  <c r="X7018" i="1" s="1"/>
  <c r="W7019" i="1"/>
  <c r="X7019" i="1" s="1"/>
  <c r="W7020" i="1"/>
  <c r="X7020" i="1" s="1"/>
  <c r="W7021" i="1"/>
  <c r="X7021" i="1" s="1"/>
  <c r="W7022" i="1"/>
  <c r="X7022" i="1" s="1"/>
  <c r="W7023" i="1"/>
  <c r="X7023" i="1" s="1"/>
  <c r="W7024" i="1"/>
  <c r="X7024" i="1" s="1"/>
  <c r="W7025" i="1"/>
  <c r="X7025" i="1" s="1"/>
  <c r="W7026" i="1"/>
  <c r="X7026" i="1" s="1"/>
  <c r="W7027" i="1"/>
  <c r="X7027" i="1" s="1"/>
  <c r="W7028" i="1"/>
  <c r="X7028" i="1" s="1"/>
  <c r="W7029" i="1"/>
  <c r="X7029" i="1" s="1"/>
  <c r="W7030" i="1"/>
  <c r="X7030" i="1" s="1"/>
  <c r="W7031" i="1"/>
  <c r="X7031" i="1" s="1"/>
  <c r="W7032" i="1"/>
  <c r="X7032" i="1" s="1"/>
  <c r="W7033" i="1"/>
  <c r="X7033" i="1" s="1"/>
  <c r="W7034" i="1"/>
  <c r="X7034" i="1" s="1"/>
  <c r="W7035" i="1"/>
  <c r="X7035" i="1" s="1"/>
  <c r="W7036" i="1"/>
  <c r="X7036" i="1" s="1"/>
  <c r="W7037" i="1"/>
  <c r="X7037" i="1" s="1"/>
  <c r="W7038" i="1"/>
  <c r="X7038" i="1" s="1"/>
  <c r="W7039" i="1"/>
  <c r="X7039" i="1" s="1"/>
  <c r="W7040" i="1"/>
  <c r="X7040" i="1" s="1"/>
  <c r="W7041" i="1"/>
  <c r="X7041" i="1" s="1"/>
  <c r="W7042" i="1"/>
  <c r="X7042" i="1" s="1"/>
  <c r="W7043" i="1"/>
  <c r="X7043" i="1" s="1"/>
  <c r="W7044" i="1"/>
  <c r="X7044" i="1" s="1"/>
  <c r="W7045" i="1"/>
  <c r="X7045" i="1" s="1"/>
  <c r="W7046" i="1"/>
  <c r="W7047" i="1"/>
  <c r="X7047" i="1" s="1"/>
  <c r="W7048" i="1"/>
  <c r="X7048" i="1" s="1"/>
  <c r="W7049" i="1"/>
  <c r="X7049" i="1" s="1"/>
  <c r="W7050" i="1"/>
  <c r="X7050" i="1" s="1"/>
  <c r="W7051" i="1"/>
  <c r="X7051" i="1" s="1"/>
  <c r="W7052" i="1"/>
  <c r="X7052" i="1" s="1"/>
  <c r="W7053" i="1"/>
  <c r="X7053" i="1" s="1"/>
  <c r="W7054" i="1"/>
  <c r="X7054" i="1" s="1"/>
  <c r="W7055" i="1"/>
  <c r="X7055" i="1" s="1"/>
  <c r="W7056" i="1"/>
  <c r="X7056" i="1" s="1"/>
  <c r="W7057" i="1"/>
  <c r="X7057" i="1" s="1"/>
  <c r="W7058" i="1"/>
  <c r="X7058" i="1" s="1"/>
  <c r="W7059" i="1"/>
  <c r="X7059" i="1" s="1"/>
  <c r="W7060" i="1"/>
  <c r="X7060" i="1" s="1"/>
  <c r="W7061" i="1"/>
  <c r="X7061" i="1" s="1"/>
  <c r="W7062" i="1"/>
  <c r="X7062" i="1" s="1"/>
  <c r="W7063" i="1"/>
  <c r="X7063" i="1" s="1"/>
  <c r="W7064" i="1"/>
  <c r="X7064" i="1" s="1"/>
  <c r="W7065" i="1"/>
  <c r="X7065" i="1" s="1"/>
  <c r="W7066" i="1"/>
  <c r="X7066" i="1" s="1"/>
  <c r="W7067" i="1"/>
  <c r="X7067" i="1" s="1"/>
  <c r="W7068" i="1"/>
  <c r="X7068" i="1" s="1"/>
  <c r="W7069" i="1"/>
  <c r="X7069" i="1" s="1"/>
  <c r="W7070" i="1"/>
  <c r="X7070" i="1" s="1"/>
  <c r="W7071" i="1"/>
  <c r="X7071" i="1" s="1"/>
  <c r="W7072" i="1"/>
  <c r="X7072" i="1" s="1"/>
  <c r="W7073" i="1"/>
  <c r="X7073" i="1" s="1"/>
  <c r="W7074" i="1"/>
  <c r="X7074" i="1" s="1"/>
  <c r="W7075" i="1"/>
  <c r="X7075" i="1" s="1"/>
  <c r="W7076" i="1"/>
  <c r="X7076" i="1" s="1"/>
  <c r="W7077" i="1"/>
  <c r="X7077" i="1" s="1"/>
  <c r="W7078" i="1"/>
  <c r="X7078" i="1" s="1"/>
  <c r="W7079" i="1"/>
  <c r="X7079" i="1" s="1"/>
  <c r="W7080" i="1"/>
  <c r="X7080" i="1" s="1"/>
  <c r="W7081" i="1"/>
  <c r="X7081" i="1" s="1"/>
  <c r="W7082" i="1"/>
  <c r="X7082" i="1" s="1"/>
  <c r="W7083" i="1"/>
  <c r="X7083" i="1" s="1"/>
  <c r="W7084" i="1"/>
  <c r="X7084" i="1" s="1"/>
  <c r="W7085" i="1"/>
  <c r="X7085" i="1" s="1"/>
  <c r="W7086" i="1"/>
  <c r="X7086" i="1" s="1"/>
  <c r="W7087" i="1"/>
  <c r="X7087" i="1" s="1"/>
  <c r="W7088" i="1"/>
  <c r="X7088" i="1" s="1"/>
  <c r="W7089" i="1"/>
  <c r="X7089" i="1" s="1"/>
  <c r="W7090" i="1"/>
  <c r="X7090" i="1" s="1"/>
  <c r="W7091" i="1"/>
  <c r="X7091" i="1" s="1"/>
  <c r="W7092" i="1"/>
  <c r="X7092" i="1" s="1"/>
  <c r="W7093" i="1"/>
  <c r="X7093" i="1" s="1"/>
  <c r="W7094" i="1"/>
  <c r="X7094" i="1" s="1"/>
  <c r="W7095" i="1"/>
  <c r="X7095" i="1" s="1"/>
  <c r="W7096" i="1"/>
  <c r="X7096" i="1" s="1"/>
  <c r="W7097" i="1"/>
  <c r="X7097" i="1" s="1"/>
  <c r="W7098" i="1"/>
  <c r="X7098" i="1" s="1"/>
  <c r="W7099" i="1"/>
  <c r="X7099" i="1" s="1"/>
  <c r="W7100" i="1"/>
  <c r="X7100" i="1" s="1"/>
  <c r="W7101" i="1"/>
  <c r="X7101" i="1" s="1"/>
  <c r="W7102" i="1"/>
  <c r="X7102" i="1" s="1"/>
  <c r="W7103" i="1"/>
  <c r="X7103" i="1" s="1"/>
  <c r="W7104" i="1"/>
  <c r="X7104" i="1" s="1"/>
  <c r="W7105" i="1"/>
  <c r="X7105" i="1" s="1"/>
  <c r="W7106" i="1"/>
  <c r="X7106" i="1" s="1"/>
  <c r="W7107" i="1"/>
  <c r="X7107" i="1" s="1"/>
  <c r="W7108" i="1"/>
  <c r="X7108" i="1" s="1"/>
  <c r="W7109" i="1"/>
  <c r="X7109" i="1" s="1"/>
  <c r="W7110" i="1"/>
  <c r="W7111" i="1"/>
  <c r="X7111" i="1" s="1"/>
  <c r="W7112" i="1"/>
  <c r="X7112" i="1" s="1"/>
  <c r="W7113" i="1"/>
  <c r="X7113" i="1" s="1"/>
  <c r="W7114" i="1"/>
  <c r="X7114" i="1" s="1"/>
  <c r="W7115" i="1"/>
  <c r="X7115" i="1" s="1"/>
  <c r="W7116" i="1"/>
  <c r="X7116" i="1" s="1"/>
  <c r="W7117" i="1"/>
  <c r="X7117" i="1" s="1"/>
  <c r="W7118" i="1"/>
  <c r="X7118" i="1" s="1"/>
  <c r="W7119" i="1"/>
  <c r="X7119" i="1" s="1"/>
  <c r="W7120" i="1"/>
  <c r="X7120" i="1" s="1"/>
  <c r="W7121" i="1"/>
  <c r="X7121" i="1" s="1"/>
  <c r="W7122" i="1"/>
  <c r="X7122" i="1" s="1"/>
  <c r="W7123" i="1"/>
  <c r="X7123" i="1" s="1"/>
  <c r="W7124" i="1"/>
  <c r="X7124" i="1" s="1"/>
  <c r="W7125" i="1"/>
  <c r="X7125" i="1" s="1"/>
  <c r="W7126" i="1"/>
  <c r="X7126" i="1" s="1"/>
  <c r="W7127" i="1"/>
  <c r="X7127" i="1" s="1"/>
  <c r="W7128" i="1"/>
  <c r="X7128" i="1" s="1"/>
  <c r="W7129" i="1"/>
  <c r="X7129" i="1" s="1"/>
  <c r="W7130" i="1"/>
  <c r="X7130" i="1" s="1"/>
  <c r="W7131" i="1"/>
  <c r="X7131" i="1" s="1"/>
  <c r="W7132" i="1"/>
  <c r="X7132" i="1" s="1"/>
  <c r="W7133" i="1"/>
  <c r="X7133" i="1" s="1"/>
  <c r="W7134" i="1"/>
  <c r="X7134" i="1" s="1"/>
  <c r="W7135" i="1"/>
  <c r="X7135" i="1" s="1"/>
  <c r="W7136" i="1"/>
  <c r="X7136" i="1" s="1"/>
  <c r="W7137" i="1"/>
  <c r="X7137" i="1" s="1"/>
  <c r="W7138" i="1"/>
  <c r="X7138" i="1" s="1"/>
  <c r="W7139" i="1"/>
  <c r="X7139" i="1" s="1"/>
  <c r="W7140" i="1"/>
  <c r="X7140" i="1" s="1"/>
  <c r="W7141" i="1"/>
  <c r="X7141" i="1" s="1"/>
  <c r="W7142" i="1"/>
  <c r="X7142" i="1" s="1"/>
  <c r="W7143" i="1"/>
  <c r="X7143" i="1" s="1"/>
  <c r="W7144" i="1"/>
  <c r="X7144" i="1" s="1"/>
  <c r="W7145" i="1"/>
  <c r="X7145" i="1" s="1"/>
  <c r="W7146" i="1"/>
  <c r="X7146" i="1" s="1"/>
  <c r="W7147" i="1"/>
  <c r="X7147" i="1" s="1"/>
  <c r="W7148" i="1"/>
  <c r="X7148" i="1" s="1"/>
  <c r="W7149" i="1"/>
  <c r="X7149" i="1" s="1"/>
  <c r="W7150" i="1"/>
  <c r="X7150" i="1" s="1"/>
  <c r="W7151" i="1"/>
  <c r="X7151" i="1" s="1"/>
  <c r="W7152" i="1"/>
  <c r="X7152" i="1" s="1"/>
  <c r="W7153" i="1"/>
  <c r="X7153" i="1" s="1"/>
  <c r="W7154" i="1"/>
  <c r="X7154" i="1" s="1"/>
  <c r="W7155" i="1"/>
  <c r="X7155" i="1" s="1"/>
  <c r="W7156" i="1"/>
  <c r="X7156" i="1" s="1"/>
  <c r="W7157" i="1"/>
  <c r="X7157" i="1" s="1"/>
  <c r="W7158" i="1"/>
  <c r="X7158" i="1" s="1"/>
  <c r="W7159" i="1"/>
  <c r="X7159" i="1" s="1"/>
  <c r="W7160" i="1"/>
  <c r="X7160" i="1" s="1"/>
  <c r="W7161" i="1"/>
  <c r="X7161" i="1" s="1"/>
  <c r="W7162" i="1"/>
  <c r="X7162" i="1" s="1"/>
  <c r="W7163" i="1"/>
  <c r="X7163" i="1" s="1"/>
  <c r="W7164" i="1"/>
  <c r="X7164" i="1" s="1"/>
  <c r="W7165" i="1"/>
  <c r="X7165" i="1" s="1"/>
  <c r="W7166" i="1"/>
  <c r="X7166" i="1" s="1"/>
  <c r="W7167" i="1"/>
  <c r="X7167" i="1" s="1"/>
  <c r="W7168" i="1"/>
  <c r="X7168" i="1" s="1"/>
  <c r="W7169" i="1"/>
  <c r="X7169" i="1" s="1"/>
  <c r="W7170" i="1"/>
  <c r="X7170" i="1" s="1"/>
  <c r="W7171" i="1"/>
  <c r="X7171" i="1" s="1"/>
  <c r="W7172" i="1"/>
  <c r="X7172" i="1" s="1"/>
  <c r="W7173" i="1"/>
  <c r="X7173" i="1" s="1"/>
  <c r="W7174" i="1"/>
  <c r="W7175" i="1"/>
  <c r="X7175" i="1" s="1"/>
  <c r="W7176" i="1"/>
  <c r="X7176" i="1" s="1"/>
  <c r="W7177" i="1"/>
  <c r="X7177" i="1" s="1"/>
  <c r="W7178" i="1"/>
  <c r="X7178" i="1" s="1"/>
  <c r="W7179" i="1"/>
  <c r="X7179" i="1" s="1"/>
  <c r="W7180" i="1"/>
  <c r="X7180" i="1" s="1"/>
  <c r="W7181" i="1"/>
  <c r="X7181" i="1" s="1"/>
  <c r="W7182" i="1"/>
  <c r="X7182" i="1" s="1"/>
  <c r="W7183" i="1"/>
  <c r="X7183" i="1" s="1"/>
  <c r="W7184" i="1"/>
  <c r="X7184" i="1" s="1"/>
  <c r="W7185" i="1"/>
  <c r="X7185" i="1" s="1"/>
  <c r="W7186" i="1"/>
  <c r="X7186" i="1" s="1"/>
  <c r="W7187" i="1"/>
  <c r="X7187" i="1" s="1"/>
  <c r="W7188" i="1"/>
  <c r="X7188" i="1" s="1"/>
  <c r="W7189" i="1"/>
  <c r="X7189" i="1" s="1"/>
  <c r="W7190" i="1"/>
  <c r="X7190" i="1" s="1"/>
  <c r="W7191" i="1"/>
  <c r="X7191" i="1" s="1"/>
  <c r="W7192" i="1"/>
  <c r="X7192" i="1" s="1"/>
  <c r="W7193" i="1"/>
  <c r="X7193" i="1" s="1"/>
  <c r="W7194" i="1"/>
  <c r="X7194" i="1" s="1"/>
  <c r="W7195" i="1"/>
  <c r="X7195" i="1" s="1"/>
  <c r="W7196" i="1"/>
  <c r="X7196" i="1" s="1"/>
  <c r="W7197" i="1"/>
  <c r="X7197" i="1" s="1"/>
  <c r="W7198" i="1"/>
  <c r="X7198" i="1" s="1"/>
  <c r="W7199" i="1"/>
  <c r="X7199" i="1" s="1"/>
  <c r="W7200" i="1"/>
  <c r="X7200" i="1" s="1"/>
  <c r="W7201" i="1"/>
  <c r="X7201" i="1" s="1"/>
  <c r="W7202" i="1"/>
  <c r="X7202" i="1" s="1"/>
  <c r="W7203" i="1"/>
  <c r="X7203" i="1" s="1"/>
  <c r="W7204" i="1"/>
  <c r="X7204" i="1" s="1"/>
  <c r="W7205" i="1"/>
  <c r="X7205" i="1" s="1"/>
  <c r="W7206" i="1"/>
  <c r="X7206" i="1" s="1"/>
  <c r="W7207" i="1"/>
  <c r="X7207" i="1" s="1"/>
  <c r="W7208" i="1"/>
  <c r="X7208" i="1" s="1"/>
  <c r="W7209" i="1"/>
  <c r="X7209" i="1" s="1"/>
  <c r="W7210" i="1"/>
  <c r="X7210" i="1" s="1"/>
  <c r="W7211" i="1"/>
  <c r="X7211" i="1" s="1"/>
  <c r="W7212" i="1"/>
  <c r="X7212" i="1" s="1"/>
  <c r="W7213" i="1"/>
  <c r="X7213" i="1" s="1"/>
  <c r="W7214" i="1"/>
  <c r="X7214" i="1" s="1"/>
  <c r="W7215" i="1"/>
  <c r="X7215" i="1" s="1"/>
  <c r="W7216" i="1"/>
  <c r="X7216" i="1" s="1"/>
  <c r="W7217" i="1"/>
  <c r="X7217" i="1" s="1"/>
  <c r="W7218" i="1"/>
  <c r="X7218" i="1" s="1"/>
  <c r="W7219" i="1"/>
  <c r="X7219" i="1" s="1"/>
  <c r="W7220" i="1"/>
  <c r="X7220" i="1" s="1"/>
  <c r="W7221" i="1"/>
  <c r="X7221" i="1" s="1"/>
  <c r="W7222" i="1"/>
  <c r="X7222" i="1" s="1"/>
  <c r="W7223" i="1"/>
  <c r="X7223" i="1" s="1"/>
  <c r="W7224" i="1"/>
  <c r="X7224" i="1" s="1"/>
  <c r="W7225" i="1"/>
  <c r="X7225" i="1" s="1"/>
  <c r="W7226" i="1"/>
  <c r="X7226" i="1" s="1"/>
  <c r="W7227" i="1"/>
  <c r="X7227" i="1" s="1"/>
  <c r="W7228" i="1"/>
  <c r="X7228" i="1" s="1"/>
  <c r="W7229" i="1"/>
  <c r="X7229" i="1" s="1"/>
  <c r="W7230" i="1"/>
  <c r="X7230" i="1" s="1"/>
  <c r="W7231" i="1"/>
  <c r="X7231" i="1" s="1"/>
  <c r="W7232" i="1"/>
  <c r="X7232" i="1" s="1"/>
  <c r="W7233" i="1"/>
  <c r="X7233" i="1" s="1"/>
  <c r="W7234" i="1"/>
  <c r="X7234" i="1" s="1"/>
  <c r="W7235" i="1"/>
  <c r="X7235" i="1" s="1"/>
  <c r="W7236" i="1"/>
  <c r="X7236" i="1" s="1"/>
  <c r="W7237" i="1"/>
  <c r="X7237" i="1" s="1"/>
  <c r="W7238" i="1"/>
  <c r="W7239" i="1"/>
  <c r="X7239" i="1" s="1"/>
  <c r="W7240" i="1"/>
  <c r="X7240" i="1" s="1"/>
  <c r="W7241" i="1"/>
  <c r="X7241" i="1" s="1"/>
  <c r="W7242" i="1"/>
  <c r="X7242" i="1" s="1"/>
  <c r="W7243" i="1"/>
  <c r="X7243" i="1" s="1"/>
  <c r="W7244" i="1"/>
  <c r="X7244" i="1" s="1"/>
  <c r="W7245" i="1"/>
  <c r="X7245" i="1" s="1"/>
  <c r="W7246" i="1"/>
  <c r="X7246" i="1" s="1"/>
  <c r="W7247" i="1"/>
  <c r="X7247" i="1" s="1"/>
  <c r="W7248" i="1"/>
  <c r="X7248" i="1" s="1"/>
  <c r="W7249" i="1"/>
  <c r="X7249" i="1" s="1"/>
  <c r="W7250" i="1"/>
  <c r="X7250" i="1" s="1"/>
  <c r="W7251" i="1"/>
  <c r="X7251" i="1" s="1"/>
  <c r="W7252" i="1"/>
  <c r="X7252" i="1" s="1"/>
  <c r="W7253" i="1"/>
  <c r="X7253" i="1" s="1"/>
  <c r="W7254" i="1"/>
  <c r="X7254" i="1" s="1"/>
  <c r="W7255" i="1"/>
  <c r="X7255" i="1" s="1"/>
  <c r="W7256" i="1"/>
  <c r="X7256" i="1" s="1"/>
  <c r="W7257" i="1"/>
  <c r="X7257" i="1" s="1"/>
  <c r="W7258" i="1"/>
  <c r="X7258" i="1" s="1"/>
  <c r="W7259" i="1"/>
  <c r="X7259" i="1" s="1"/>
  <c r="W7260" i="1"/>
  <c r="X7260" i="1" s="1"/>
  <c r="W7261" i="1"/>
  <c r="X7261" i="1" s="1"/>
  <c r="W7262" i="1"/>
  <c r="X7262" i="1" s="1"/>
  <c r="W7263" i="1"/>
  <c r="X7263" i="1" s="1"/>
  <c r="W7264" i="1"/>
  <c r="X7264" i="1" s="1"/>
  <c r="W7265" i="1"/>
  <c r="X7265" i="1" s="1"/>
  <c r="W7266" i="1"/>
  <c r="X7266" i="1" s="1"/>
  <c r="W7267" i="1"/>
  <c r="X7267" i="1" s="1"/>
  <c r="W7268" i="1"/>
  <c r="X7268" i="1" s="1"/>
  <c r="W7269" i="1"/>
  <c r="X7269" i="1" s="1"/>
  <c r="W7270" i="1"/>
  <c r="X7270" i="1" s="1"/>
  <c r="W7271" i="1"/>
  <c r="X7271" i="1" s="1"/>
  <c r="W7272" i="1"/>
  <c r="X7272" i="1" s="1"/>
  <c r="W7273" i="1"/>
  <c r="X7273" i="1" s="1"/>
  <c r="W7274" i="1"/>
  <c r="X7274" i="1" s="1"/>
  <c r="W7275" i="1"/>
  <c r="X7275" i="1" s="1"/>
  <c r="W7276" i="1"/>
  <c r="X7276" i="1" s="1"/>
  <c r="W7277" i="1"/>
  <c r="X7277" i="1" s="1"/>
  <c r="W7278" i="1"/>
  <c r="X7278" i="1" s="1"/>
  <c r="W7279" i="1"/>
  <c r="X7279" i="1" s="1"/>
  <c r="W7280" i="1"/>
  <c r="X7280" i="1" s="1"/>
  <c r="W7281" i="1"/>
  <c r="X7281" i="1" s="1"/>
  <c r="W7282" i="1"/>
  <c r="X7282" i="1" s="1"/>
  <c r="W7283" i="1"/>
  <c r="X7283" i="1" s="1"/>
  <c r="W7284" i="1"/>
  <c r="X7284" i="1" s="1"/>
  <c r="W7285" i="1"/>
  <c r="X7285" i="1" s="1"/>
  <c r="W7286" i="1"/>
  <c r="X7286" i="1" s="1"/>
  <c r="W7287" i="1"/>
  <c r="X7287" i="1" s="1"/>
  <c r="W7288" i="1"/>
  <c r="X7288" i="1" s="1"/>
  <c r="W7289" i="1"/>
  <c r="X7289" i="1" s="1"/>
  <c r="W7290" i="1"/>
  <c r="X7290" i="1" s="1"/>
  <c r="W7291" i="1"/>
  <c r="X7291" i="1" s="1"/>
  <c r="W7292" i="1"/>
  <c r="X7292" i="1" s="1"/>
  <c r="W7293" i="1"/>
  <c r="X7293" i="1" s="1"/>
  <c r="W7294" i="1"/>
  <c r="X7294" i="1" s="1"/>
  <c r="W7295" i="1"/>
  <c r="X7295" i="1" s="1"/>
  <c r="W7296" i="1"/>
  <c r="X7296" i="1" s="1"/>
  <c r="W7297" i="1"/>
  <c r="X7297" i="1" s="1"/>
  <c r="W7298" i="1"/>
  <c r="X7298" i="1" s="1"/>
  <c r="W7299" i="1"/>
  <c r="X7299" i="1" s="1"/>
  <c r="W7300" i="1"/>
  <c r="X7300" i="1" s="1"/>
  <c r="W7301" i="1"/>
  <c r="X7301" i="1" s="1"/>
  <c r="W7302" i="1"/>
  <c r="W7303" i="1"/>
  <c r="X7303" i="1" s="1"/>
  <c r="W7304" i="1"/>
  <c r="X7304" i="1" s="1"/>
  <c r="W7305" i="1"/>
  <c r="X7305" i="1" s="1"/>
  <c r="W7306" i="1"/>
  <c r="X7306" i="1" s="1"/>
  <c r="W7307" i="1"/>
  <c r="X7307" i="1" s="1"/>
  <c r="W7308" i="1"/>
  <c r="X7308" i="1" s="1"/>
  <c r="W7309" i="1"/>
  <c r="X7309" i="1" s="1"/>
  <c r="W7310" i="1"/>
  <c r="X7310" i="1" s="1"/>
  <c r="W7311" i="1"/>
  <c r="X7311" i="1" s="1"/>
  <c r="W7312" i="1"/>
  <c r="X7312" i="1" s="1"/>
  <c r="W7313" i="1"/>
  <c r="X7313" i="1" s="1"/>
  <c r="W7314" i="1"/>
  <c r="X7314" i="1" s="1"/>
  <c r="W7315" i="1"/>
  <c r="X7315" i="1" s="1"/>
  <c r="W7316" i="1"/>
  <c r="X7316" i="1" s="1"/>
  <c r="W7317" i="1"/>
  <c r="X7317" i="1" s="1"/>
  <c r="W7318" i="1"/>
  <c r="X7318" i="1" s="1"/>
  <c r="W7319" i="1"/>
  <c r="X7319" i="1" s="1"/>
  <c r="W7320" i="1"/>
  <c r="X7320" i="1" s="1"/>
  <c r="W7321" i="1"/>
  <c r="X7321" i="1" s="1"/>
  <c r="W7322" i="1"/>
  <c r="X7322" i="1" s="1"/>
  <c r="W7323" i="1"/>
  <c r="X7323" i="1" s="1"/>
  <c r="W7324" i="1"/>
  <c r="X7324" i="1" s="1"/>
  <c r="W7325" i="1"/>
  <c r="X7325" i="1" s="1"/>
  <c r="W7326" i="1"/>
  <c r="X7326" i="1" s="1"/>
  <c r="W7327" i="1"/>
  <c r="X7327" i="1" s="1"/>
  <c r="W7328" i="1"/>
  <c r="X7328" i="1" s="1"/>
  <c r="W7329" i="1"/>
  <c r="X7329" i="1" s="1"/>
  <c r="W7330" i="1"/>
  <c r="X7330" i="1" s="1"/>
  <c r="W7331" i="1"/>
  <c r="X7331" i="1" s="1"/>
  <c r="W7332" i="1"/>
  <c r="X7332" i="1" s="1"/>
  <c r="W7333" i="1"/>
  <c r="X7333" i="1" s="1"/>
  <c r="W7334" i="1"/>
  <c r="X7334" i="1" s="1"/>
  <c r="W7335" i="1"/>
  <c r="X7335" i="1" s="1"/>
  <c r="W7336" i="1"/>
  <c r="X7336" i="1" s="1"/>
  <c r="W7337" i="1"/>
  <c r="X7337" i="1" s="1"/>
  <c r="W7338" i="1"/>
  <c r="X7338" i="1" s="1"/>
  <c r="W7339" i="1"/>
  <c r="X7339" i="1" s="1"/>
  <c r="W7340" i="1"/>
  <c r="X7340" i="1" s="1"/>
  <c r="W7341" i="1"/>
  <c r="X7341" i="1" s="1"/>
  <c r="W7342" i="1"/>
  <c r="X7342" i="1" s="1"/>
  <c r="W7343" i="1"/>
  <c r="X7343" i="1" s="1"/>
  <c r="W7344" i="1"/>
  <c r="X7344" i="1" s="1"/>
  <c r="W7345" i="1"/>
  <c r="X7345" i="1" s="1"/>
  <c r="W7346" i="1"/>
  <c r="X7346" i="1" s="1"/>
  <c r="W7347" i="1"/>
  <c r="X7347" i="1" s="1"/>
  <c r="W7348" i="1"/>
  <c r="X7348" i="1" s="1"/>
  <c r="W7349" i="1"/>
  <c r="X7349" i="1" s="1"/>
  <c r="W7350" i="1"/>
  <c r="X7350" i="1" s="1"/>
  <c r="W7351" i="1"/>
  <c r="X7351" i="1" s="1"/>
  <c r="W7352" i="1"/>
  <c r="X7352" i="1" s="1"/>
  <c r="W7353" i="1"/>
  <c r="X7353" i="1" s="1"/>
  <c r="W7354" i="1"/>
  <c r="X7354" i="1" s="1"/>
  <c r="W7355" i="1"/>
  <c r="X7355" i="1" s="1"/>
  <c r="W7356" i="1"/>
  <c r="X7356" i="1" s="1"/>
  <c r="W7357" i="1"/>
  <c r="X7357" i="1" s="1"/>
  <c r="W7358" i="1"/>
  <c r="X7358" i="1" s="1"/>
  <c r="W7359" i="1"/>
  <c r="X7359" i="1" s="1"/>
  <c r="W7360" i="1"/>
  <c r="X7360" i="1" s="1"/>
  <c r="W7361" i="1"/>
  <c r="X7361" i="1" s="1"/>
  <c r="W7362" i="1"/>
  <c r="X7362" i="1" s="1"/>
  <c r="W7363" i="1"/>
  <c r="X7363" i="1" s="1"/>
  <c r="W7364" i="1"/>
  <c r="X7364" i="1" s="1"/>
  <c r="W7365" i="1"/>
  <c r="X7365" i="1" s="1"/>
  <c r="W7366" i="1"/>
  <c r="W7367" i="1"/>
  <c r="X7367" i="1" s="1"/>
  <c r="W7368" i="1"/>
  <c r="X7368" i="1" s="1"/>
  <c r="W7369" i="1"/>
  <c r="X7369" i="1" s="1"/>
  <c r="W7370" i="1"/>
  <c r="X7370" i="1" s="1"/>
  <c r="W7371" i="1"/>
  <c r="X7371" i="1" s="1"/>
  <c r="W7372" i="1"/>
  <c r="X7372" i="1" s="1"/>
  <c r="W7373" i="1"/>
  <c r="X7373" i="1" s="1"/>
  <c r="W7374" i="1"/>
  <c r="X7374" i="1" s="1"/>
  <c r="W7375" i="1"/>
  <c r="X7375" i="1" s="1"/>
  <c r="W7376" i="1"/>
  <c r="X7376" i="1" s="1"/>
  <c r="W7377" i="1"/>
  <c r="X7377" i="1" s="1"/>
  <c r="W7378" i="1"/>
  <c r="X7378" i="1" s="1"/>
  <c r="W7379" i="1"/>
  <c r="X7379" i="1" s="1"/>
  <c r="W7380" i="1"/>
  <c r="X7380" i="1" s="1"/>
  <c r="W7381" i="1"/>
  <c r="X7381" i="1" s="1"/>
  <c r="W7382" i="1"/>
  <c r="X7382" i="1" s="1"/>
  <c r="W7383" i="1"/>
  <c r="X7383" i="1" s="1"/>
  <c r="W7384" i="1"/>
  <c r="X7384" i="1" s="1"/>
  <c r="W7385" i="1"/>
  <c r="X7385" i="1" s="1"/>
  <c r="W7386" i="1"/>
  <c r="X7386" i="1" s="1"/>
  <c r="W7387" i="1"/>
  <c r="X7387" i="1" s="1"/>
  <c r="W7388" i="1"/>
  <c r="X7388" i="1" s="1"/>
  <c r="W7389" i="1"/>
  <c r="X7389" i="1" s="1"/>
  <c r="W7390" i="1"/>
  <c r="X7390" i="1" s="1"/>
  <c r="W7391" i="1"/>
  <c r="X7391" i="1" s="1"/>
  <c r="W7392" i="1"/>
  <c r="X7392" i="1" s="1"/>
  <c r="W7393" i="1"/>
  <c r="X7393" i="1" s="1"/>
  <c r="W7394" i="1"/>
  <c r="X7394" i="1" s="1"/>
  <c r="W7395" i="1"/>
  <c r="X7395" i="1" s="1"/>
  <c r="W7396" i="1"/>
  <c r="X7396" i="1" s="1"/>
  <c r="W7397" i="1"/>
  <c r="X7397" i="1" s="1"/>
  <c r="W7398" i="1"/>
  <c r="X7398" i="1" s="1"/>
  <c r="W7399" i="1"/>
  <c r="X7399" i="1" s="1"/>
  <c r="W7400" i="1"/>
  <c r="X7400" i="1" s="1"/>
  <c r="W7401" i="1"/>
  <c r="X7401" i="1" s="1"/>
  <c r="W7402" i="1"/>
  <c r="X7402" i="1" s="1"/>
  <c r="W7403" i="1"/>
  <c r="X7403" i="1" s="1"/>
  <c r="W7404" i="1"/>
  <c r="X7404" i="1" s="1"/>
  <c r="W7405" i="1"/>
  <c r="X7405" i="1" s="1"/>
  <c r="W7406" i="1"/>
  <c r="X7406" i="1" s="1"/>
  <c r="W7407" i="1"/>
  <c r="X7407" i="1" s="1"/>
  <c r="W7408" i="1"/>
  <c r="X7408" i="1" s="1"/>
  <c r="W7409" i="1"/>
  <c r="X7409" i="1" s="1"/>
  <c r="W7410" i="1"/>
  <c r="X7410" i="1" s="1"/>
  <c r="W7411" i="1"/>
  <c r="X7411" i="1" s="1"/>
  <c r="W7412" i="1"/>
  <c r="X7412" i="1" s="1"/>
  <c r="W7413" i="1"/>
  <c r="X7413" i="1" s="1"/>
  <c r="W7414" i="1"/>
  <c r="X7414" i="1" s="1"/>
  <c r="W7415" i="1"/>
  <c r="X7415" i="1" s="1"/>
  <c r="W7416" i="1"/>
  <c r="X7416" i="1" s="1"/>
  <c r="W7417" i="1"/>
  <c r="X7417" i="1" s="1"/>
  <c r="W7418" i="1"/>
  <c r="X7418" i="1" s="1"/>
  <c r="W7419" i="1"/>
  <c r="X7419" i="1" s="1"/>
  <c r="W7420" i="1"/>
  <c r="X7420" i="1" s="1"/>
  <c r="W7421" i="1"/>
  <c r="X7421" i="1" s="1"/>
  <c r="W7422" i="1"/>
  <c r="X7422" i="1" s="1"/>
  <c r="W7423" i="1"/>
  <c r="X7423" i="1" s="1"/>
  <c r="W7424" i="1"/>
  <c r="X7424" i="1" s="1"/>
  <c r="W7425" i="1"/>
  <c r="X7425" i="1" s="1"/>
  <c r="W7426" i="1"/>
  <c r="X7426" i="1" s="1"/>
  <c r="W7427" i="1"/>
  <c r="X7427" i="1" s="1"/>
  <c r="W7428" i="1"/>
  <c r="X7428" i="1" s="1"/>
  <c r="W7429" i="1"/>
  <c r="X7429" i="1" s="1"/>
  <c r="W7430" i="1"/>
  <c r="W7431" i="1"/>
  <c r="X7431" i="1" s="1"/>
  <c r="W7432" i="1"/>
  <c r="X7432" i="1" s="1"/>
  <c r="W7433" i="1"/>
  <c r="X7433" i="1" s="1"/>
  <c r="W7434" i="1"/>
  <c r="X7434" i="1" s="1"/>
  <c r="W7435" i="1"/>
  <c r="X7435" i="1" s="1"/>
  <c r="W7436" i="1"/>
  <c r="X7436" i="1" s="1"/>
  <c r="W7437" i="1"/>
  <c r="X7437" i="1" s="1"/>
  <c r="W7438" i="1"/>
  <c r="X7438" i="1" s="1"/>
  <c r="W7439" i="1"/>
  <c r="X7439" i="1" s="1"/>
  <c r="W7440" i="1"/>
  <c r="X7440" i="1" s="1"/>
  <c r="W7441" i="1"/>
  <c r="X7441" i="1" s="1"/>
  <c r="W7442" i="1"/>
  <c r="X7442" i="1" s="1"/>
  <c r="W7443" i="1"/>
  <c r="X7443" i="1" s="1"/>
  <c r="W7444" i="1"/>
  <c r="X7444" i="1" s="1"/>
  <c r="W7445" i="1"/>
  <c r="X7445" i="1" s="1"/>
  <c r="W7446" i="1"/>
  <c r="X7446" i="1" s="1"/>
  <c r="W7447" i="1"/>
  <c r="X7447" i="1" s="1"/>
  <c r="W7448" i="1"/>
  <c r="X7448" i="1" s="1"/>
  <c r="W7449" i="1"/>
  <c r="X7449" i="1" s="1"/>
  <c r="W7450" i="1"/>
  <c r="X7450" i="1" s="1"/>
  <c r="W7451" i="1"/>
  <c r="X7451" i="1" s="1"/>
  <c r="W7452" i="1"/>
  <c r="X7452" i="1" s="1"/>
  <c r="W7453" i="1"/>
  <c r="X7453" i="1" s="1"/>
  <c r="W7454" i="1"/>
  <c r="X7454" i="1" s="1"/>
  <c r="W7455" i="1"/>
  <c r="X7455" i="1" s="1"/>
  <c r="W7456" i="1"/>
  <c r="X7456" i="1" s="1"/>
  <c r="W7457" i="1"/>
  <c r="X7457" i="1" s="1"/>
  <c r="W7458" i="1"/>
  <c r="X7458" i="1" s="1"/>
  <c r="W7459" i="1"/>
  <c r="X7459" i="1" s="1"/>
  <c r="W7460" i="1"/>
  <c r="X7460" i="1" s="1"/>
  <c r="W7461" i="1"/>
  <c r="X7461" i="1" s="1"/>
  <c r="W7462" i="1"/>
  <c r="X7462" i="1" s="1"/>
  <c r="W7463" i="1"/>
  <c r="X7463" i="1" s="1"/>
  <c r="W7464" i="1"/>
  <c r="X7464" i="1" s="1"/>
  <c r="W7465" i="1"/>
  <c r="X7465" i="1" s="1"/>
  <c r="W7466" i="1"/>
  <c r="X7466" i="1" s="1"/>
  <c r="W7467" i="1"/>
  <c r="X7467" i="1" s="1"/>
  <c r="W7468" i="1"/>
  <c r="X7468" i="1" s="1"/>
  <c r="W7469" i="1"/>
  <c r="X7469" i="1" s="1"/>
  <c r="W7470" i="1"/>
  <c r="X7470" i="1" s="1"/>
  <c r="W7471" i="1"/>
  <c r="X7471" i="1" s="1"/>
  <c r="W7472" i="1"/>
  <c r="X7472" i="1" s="1"/>
  <c r="W7473" i="1"/>
  <c r="X7473" i="1" s="1"/>
  <c r="W7474" i="1"/>
  <c r="X7474" i="1" s="1"/>
  <c r="W7475" i="1"/>
  <c r="X7475" i="1" s="1"/>
  <c r="W7476" i="1"/>
  <c r="X7476" i="1" s="1"/>
  <c r="W7477" i="1"/>
  <c r="X7477" i="1" s="1"/>
  <c r="W7478" i="1"/>
  <c r="X7478" i="1" s="1"/>
  <c r="W7479" i="1"/>
  <c r="X7479" i="1" s="1"/>
  <c r="W7480" i="1"/>
  <c r="X7480" i="1" s="1"/>
  <c r="W7481" i="1"/>
  <c r="X7481" i="1" s="1"/>
  <c r="W7482" i="1"/>
  <c r="X7482" i="1" s="1"/>
  <c r="W7483" i="1"/>
  <c r="X7483" i="1" s="1"/>
  <c r="W7484" i="1"/>
  <c r="X7484" i="1" s="1"/>
  <c r="W7485" i="1"/>
  <c r="X7485" i="1" s="1"/>
  <c r="W7486" i="1"/>
  <c r="X7486" i="1" s="1"/>
  <c r="W7487" i="1"/>
  <c r="X7487" i="1" s="1"/>
  <c r="W7488" i="1"/>
  <c r="X7488" i="1" s="1"/>
  <c r="W7489" i="1"/>
  <c r="X7489" i="1" s="1"/>
  <c r="W7490" i="1"/>
  <c r="X7490" i="1" s="1"/>
  <c r="W7491" i="1"/>
  <c r="X7491" i="1" s="1"/>
  <c r="W7492" i="1"/>
  <c r="X7492" i="1" s="1"/>
  <c r="W7493" i="1"/>
  <c r="X7493" i="1" s="1"/>
  <c r="W7494" i="1"/>
  <c r="W7495" i="1"/>
  <c r="X7495" i="1" s="1"/>
  <c r="W7496" i="1"/>
  <c r="X7496" i="1" s="1"/>
  <c r="W7497" i="1"/>
  <c r="X7497" i="1" s="1"/>
  <c r="W7498" i="1"/>
  <c r="X7498" i="1" s="1"/>
  <c r="W7499" i="1"/>
  <c r="X7499" i="1" s="1"/>
  <c r="W7500" i="1"/>
  <c r="X7500" i="1" s="1"/>
  <c r="W7501" i="1"/>
  <c r="X7501" i="1" s="1"/>
  <c r="W7502" i="1"/>
  <c r="X7502" i="1" s="1"/>
  <c r="W7503" i="1"/>
  <c r="X7503" i="1" s="1"/>
  <c r="W7504" i="1"/>
  <c r="X7504" i="1" s="1"/>
  <c r="W7505" i="1"/>
  <c r="X7505" i="1" s="1"/>
  <c r="W7506" i="1"/>
  <c r="X7506" i="1" s="1"/>
  <c r="W7507" i="1"/>
  <c r="X7507" i="1" s="1"/>
  <c r="W7508" i="1"/>
  <c r="X7508" i="1" s="1"/>
  <c r="W7509" i="1"/>
  <c r="X7509" i="1" s="1"/>
  <c r="W7510" i="1"/>
  <c r="X7510" i="1" s="1"/>
  <c r="W7511" i="1"/>
  <c r="X7511" i="1" s="1"/>
  <c r="W7512" i="1"/>
  <c r="X7512" i="1" s="1"/>
  <c r="W7513" i="1"/>
  <c r="X7513" i="1" s="1"/>
  <c r="W7514" i="1"/>
  <c r="X7514" i="1" s="1"/>
  <c r="W7515" i="1"/>
  <c r="X7515" i="1" s="1"/>
  <c r="W7516" i="1"/>
  <c r="X7516" i="1" s="1"/>
  <c r="W7517" i="1"/>
  <c r="X7517" i="1" s="1"/>
  <c r="W7518" i="1"/>
  <c r="X7518" i="1" s="1"/>
  <c r="W7519" i="1"/>
  <c r="X7519" i="1" s="1"/>
  <c r="W7520" i="1"/>
  <c r="X7520" i="1" s="1"/>
  <c r="W7521" i="1"/>
  <c r="X7521" i="1" s="1"/>
  <c r="W7522" i="1"/>
  <c r="X7522" i="1" s="1"/>
  <c r="W7523" i="1"/>
  <c r="X7523" i="1" s="1"/>
  <c r="W7524" i="1"/>
  <c r="X7524" i="1" s="1"/>
  <c r="W7525" i="1"/>
  <c r="X7525" i="1" s="1"/>
  <c r="W7526" i="1"/>
  <c r="X7526" i="1" s="1"/>
  <c r="W7527" i="1"/>
  <c r="X7527" i="1" s="1"/>
  <c r="W7528" i="1"/>
  <c r="X7528" i="1" s="1"/>
  <c r="W7529" i="1"/>
  <c r="X7529" i="1" s="1"/>
  <c r="W7530" i="1"/>
  <c r="X7530" i="1" s="1"/>
  <c r="W7531" i="1"/>
  <c r="X7531" i="1" s="1"/>
  <c r="W7532" i="1"/>
  <c r="X7532" i="1" s="1"/>
  <c r="W7533" i="1"/>
  <c r="X7533" i="1" s="1"/>
  <c r="W7534" i="1"/>
  <c r="X7534" i="1" s="1"/>
  <c r="W7535" i="1"/>
  <c r="X7535" i="1" s="1"/>
  <c r="W7536" i="1"/>
  <c r="X7536" i="1" s="1"/>
  <c r="W7537" i="1"/>
  <c r="X7537" i="1" s="1"/>
  <c r="W7538" i="1"/>
  <c r="X7538" i="1" s="1"/>
  <c r="W7539" i="1"/>
  <c r="X7539" i="1" s="1"/>
  <c r="W7540" i="1"/>
  <c r="X7540" i="1" s="1"/>
  <c r="W7541" i="1"/>
  <c r="X7541" i="1" s="1"/>
  <c r="W7542" i="1"/>
  <c r="X7542" i="1" s="1"/>
  <c r="W7543" i="1"/>
  <c r="X7543" i="1" s="1"/>
  <c r="W7544" i="1"/>
  <c r="X7544" i="1" s="1"/>
  <c r="W7545" i="1"/>
  <c r="X7545" i="1" s="1"/>
  <c r="W7546" i="1"/>
  <c r="X7546" i="1" s="1"/>
  <c r="W7547" i="1"/>
  <c r="X7547" i="1" s="1"/>
  <c r="W7548" i="1"/>
  <c r="X7548" i="1" s="1"/>
  <c r="W7549" i="1"/>
  <c r="X7549" i="1" s="1"/>
  <c r="W7550" i="1"/>
  <c r="X7550" i="1" s="1"/>
  <c r="W7551" i="1"/>
  <c r="X7551" i="1" s="1"/>
  <c r="W7552" i="1"/>
  <c r="X7552" i="1" s="1"/>
  <c r="W7553" i="1"/>
  <c r="X7553" i="1" s="1"/>
  <c r="W7554" i="1"/>
  <c r="X7554" i="1" s="1"/>
  <c r="W7555" i="1"/>
  <c r="X7555" i="1" s="1"/>
  <c r="W7556" i="1"/>
  <c r="X7556" i="1" s="1"/>
  <c r="W7557" i="1"/>
  <c r="X7557" i="1" s="1"/>
  <c r="W7558" i="1"/>
  <c r="W7559" i="1"/>
  <c r="X7559" i="1" s="1"/>
  <c r="W7560" i="1"/>
  <c r="X7560" i="1" s="1"/>
  <c r="W7561" i="1"/>
  <c r="X7561" i="1" s="1"/>
  <c r="W7562" i="1"/>
  <c r="X7562" i="1" s="1"/>
  <c r="W7563" i="1"/>
  <c r="X7563" i="1" s="1"/>
  <c r="W7564" i="1"/>
  <c r="X7564" i="1" s="1"/>
  <c r="W7565" i="1"/>
  <c r="X7565" i="1" s="1"/>
  <c r="W7566" i="1"/>
  <c r="X7566" i="1" s="1"/>
  <c r="W7567" i="1"/>
  <c r="X7567" i="1" s="1"/>
  <c r="W7568" i="1"/>
  <c r="X7568" i="1" s="1"/>
  <c r="W7569" i="1"/>
  <c r="X7569" i="1" s="1"/>
  <c r="W7570" i="1"/>
  <c r="X7570" i="1" s="1"/>
  <c r="W7571" i="1"/>
  <c r="X7571" i="1" s="1"/>
  <c r="W7572" i="1"/>
  <c r="X7572" i="1" s="1"/>
  <c r="W7573" i="1"/>
  <c r="X7573" i="1" s="1"/>
  <c r="W7574" i="1"/>
  <c r="X7574" i="1" s="1"/>
  <c r="W7575" i="1"/>
  <c r="X7575" i="1" s="1"/>
  <c r="W7576" i="1"/>
  <c r="X7576" i="1" s="1"/>
  <c r="W7577" i="1"/>
  <c r="X7577" i="1" s="1"/>
  <c r="W7578" i="1"/>
  <c r="X7578" i="1" s="1"/>
  <c r="W7579" i="1"/>
  <c r="X7579" i="1" s="1"/>
  <c r="W7580" i="1"/>
  <c r="X7580" i="1" s="1"/>
  <c r="W7581" i="1"/>
  <c r="X7581" i="1" s="1"/>
  <c r="W7582" i="1"/>
  <c r="X7582" i="1" s="1"/>
  <c r="W7583" i="1"/>
  <c r="X7583" i="1" s="1"/>
  <c r="W7584" i="1"/>
  <c r="X7584" i="1" s="1"/>
  <c r="W7585" i="1"/>
  <c r="X7585" i="1" s="1"/>
  <c r="W7586" i="1"/>
  <c r="X7586" i="1" s="1"/>
  <c r="W7587" i="1"/>
  <c r="X7587" i="1" s="1"/>
  <c r="W7588" i="1"/>
  <c r="X7588" i="1" s="1"/>
  <c r="W7589" i="1"/>
  <c r="X7589" i="1" s="1"/>
  <c r="W7590" i="1"/>
  <c r="X7590" i="1" s="1"/>
  <c r="W7591" i="1"/>
  <c r="X7591" i="1" s="1"/>
  <c r="W7592" i="1"/>
  <c r="X7592" i="1" s="1"/>
  <c r="W7593" i="1"/>
  <c r="X7593" i="1" s="1"/>
  <c r="W7594" i="1"/>
  <c r="X7594" i="1" s="1"/>
  <c r="W7595" i="1"/>
  <c r="X7595" i="1" s="1"/>
  <c r="W7596" i="1"/>
  <c r="X7596" i="1" s="1"/>
  <c r="W7597" i="1"/>
  <c r="X7597" i="1" s="1"/>
  <c r="W7598" i="1"/>
  <c r="X7598" i="1" s="1"/>
  <c r="W7599" i="1"/>
  <c r="X7599" i="1" s="1"/>
  <c r="W7600" i="1"/>
  <c r="X7600" i="1" s="1"/>
  <c r="W7601" i="1"/>
  <c r="X7601" i="1" s="1"/>
  <c r="W7602" i="1"/>
  <c r="X7602" i="1" s="1"/>
  <c r="W7603" i="1"/>
  <c r="X7603" i="1" s="1"/>
  <c r="W7604" i="1"/>
  <c r="X7604" i="1" s="1"/>
  <c r="W7605" i="1"/>
  <c r="X7605" i="1" s="1"/>
  <c r="W7606" i="1"/>
  <c r="X7606" i="1" s="1"/>
  <c r="W7607" i="1"/>
  <c r="X7607" i="1" s="1"/>
  <c r="W7608" i="1"/>
  <c r="X7608" i="1" s="1"/>
  <c r="W7609" i="1"/>
  <c r="X7609" i="1" s="1"/>
  <c r="W7610" i="1"/>
  <c r="X7610" i="1" s="1"/>
  <c r="W7611" i="1"/>
  <c r="X7611" i="1" s="1"/>
  <c r="W7612" i="1"/>
  <c r="X7612" i="1" s="1"/>
  <c r="W7613" i="1"/>
  <c r="X7613" i="1" s="1"/>
  <c r="W7614" i="1"/>
  <c r="X7614" i="1" s="1"/>
  <c r="W7615" i="1"/>
  <c r="X7615" i="1" s="1"/>
  <c r="W7616" i="1"/>
  <c r="X7616" i="1" s="1"/>
  <c r="W7617" i="1"/>
  <c r="X7617" i="1" s="1"/>
  <c r="W7618" i="1"/>
  <c r="X7618" i="1" s="1"/>
  <c r="W7619" i="1"/>
  <c r="X7619" i="1" s="1"/>
  <c r="W7620" i="1"/>
  <c r="X7620" i="1" s="1"/>
  <c r="W7621" i="1"/>
  <c r="X7621" i="1" s="1"/>
  <c r="W7622" i="1"/>
  <c r="W7623" i="1"/>
  <c r="X7623" i="1" s="1"/>
  <c r="W7624" i="1"/>
  <c r="X7624" i="1" s="1"/>
  <c r="W7625" i="1"/>
  <c r="X7625" i="1" s="1"/>
  <c r="W7626" i="1"/>
  <c r="X7626" i="1" s="1"/>
  <c r="W7627" i="1"/>
  <c r="X7627" i="1" s="1"/>
  <c r="W7628" i="1"/>
  <c r="X7628" i="1" s="1"/>
  <c r="W7629" i="1"/>
  <c r="X7629" i="1" s="1"/>
  <c r="W7630" i="1"/>
  <c r="X7630" i="1" s="1"/>
  <c r="W7631" i="1"/>
  <c r="X7631" i="1" s="1"/>
  <c r="W7632" i="1"/>
  <c r="X7632" i="1" s="1"/>
  <c r="W7633" i="1"/>
  <c r="X7633" i="1" s="1"/>
  <c r="W7634" i="1"/>
  <c r="X7634" i="1" s="1"/>
  <c r="W7635" i="1"/>
  <c r="X7635" i="1" s="1"/>
  <c r="W7636" i="1"/>
  <c r="X7636" i="1" s="1"/>
  <c r="W7637" i="1"/>
  <c r="X7637" i="1" s="1"/>
  <c r="W7638" i="1"/>
  <c r="X7638" i="1" s="1"/>
  <c r="W7639" i="1"/>
  <c r="X7639" i="1" s="1"/>
  <c r="W7640" i="1"/>
  <c r="X7640" i="1" s="1"/>
  <c r="W7641" i="1"/>
  <c r="X7641" i="1" s="1"/>
  <c r="W7642" i="1"/>
  <c r="X7642" i="1" s="1"/>
  <c r="W7643" i="1"/>
  <c r="X7643" i="1" s="1"/>
  <c r="W7644" i="1"/>
  <c r="X7644" i="1" s="1"/>
  <c r="W7645" i="1"/>
  <c r="X7645" i="1" s="1"/>
  <c r="W7646" i="1"/>
  <c r="X7646" i="1" s="1"/>
  <c r="W7647" i="1"/>
  <c r="X7647" i="1" s="1"/>
  <c r="W7648" i="1"/>
  <c r="X7648" i="1" s="1"/>
  <c r="W7649" i="1"/>
  <c r="X7649" i="1" s="1"/>
  <c r="W7650" i="1"/>
  <c r="X7650" i="1" s="1"/>
  <c r="W7651" i="1"/>
  <c r="X7651" i="1" s="1"/>
  <c r="W7652" i="1"/>
  <c r="X7652" i="1" s="1"/>
  <c r="W7653" i="1"/>
  <c r="X7653" i="1" s="1"/>
  <c r="W7654" i="1"/>
  <c r="X7654" i="1" s="1"/>
  <c r="W7655" i="1"/>
  <c r="X7655" i="1" s="1"/>
  <c r="W7656" i="1"/>
  <c r="X7656" i="1" s="1"/>
  <c r="W7657" i="1"/>
  <c r="X7657" i="1" s="1"/>
  <c r="W7658" i="1"/>
  <c r="X7658" i="1" s="1"/>
  <c r="W7659" i="1"/>
  <c r="X7659" i="1" s="1"/>
  <c r="W7660" i="1"/>
  <c r="X7660" i="1" s="1"/>
  <c r="W7661" i="1"/>
  <c r="X7661" i="1" s="1"/>
  <c r="W7662" i="1"/>
  <c r="X7662" i="1" s="1"/>
  <c r="W7663" i="1"/>
  <c r="X7663" i="1" s="1"/>
  <c r="W7664" i="1"/>
  <c r="X7664" i="1" s="1"/>
  <c r="W7665" i="1"/>
  <c r="X7665" i="1" s="1"/>
  <c r="W7666" i="1"/>
  <c r="X7666" i="1" s="1"/>
  <c r="W7667" i="1"/>
  <c r="X7667" i="1" s="1"/>
  <c r="W7668" i="1"/>
  <c r="X7668" i="1" s="1"/>
  <c r="W7669" i="1"/>
  <c r="X7669" i="1" s="1"/>
  <c r="W7670" i="1"/>
  <c r="X7670" i="1" s="1"/>
  <c r="W7671" i="1"/>
  <c r="X7671" i="1" s="1"/>
  <c r="W7672" i="1"/>
  <c r="X7672" i="1" s="1"/>
  <c r="W7673" i="1"/>
  <c r="X7673" i="1" s="1"/>
  <c r="W7674" i="1"/>
  <c r="X7674" i="1" s="1"/>
  <c r="W7675" i="1"/>
  <c r="X7675" i="1" s="1"/>
  <c r="W7676" i="1"/>
  <c r="X7676" i="1" s="1"/>
  <c r="W7677" i="1"/>
  <c r="X7677" i="1" s="1"/>
  <c r="W7678" i="1"/>
  <c r="X7678" i="1" s="1"/>
  <c r="W7679" i="1"/>
  <c r="X7679" i="1" s="1"/>
  <c r="W7680" i="1"/>
  <c r="X7680" i="1" s="1"/>
  <c r="W7681" i="1"/>
  <c r="X7681" i="1" s="1"/>
  <c r="W7682" i="1"/>
  <c r="X7682" i="1" s="1"/>
  <c r="W7683" i="1"/>
  <c r="X7683" i="1" s="1"/>
  <c r="W7684" i="1"/>
  <c r="X7684" i="1" s="1"/>
  <c r="W7685" i="1"/>
  <c r="X7685" i="1" s="1"/>
  <c r="W7686" i="1"/>
  <c r="W7687" i="1"/>
  <c r="X7687" i="1" s="1"/>
  <c r="W7688" i="1"/>
  <c r="X7688" i="1" s="1"/>
  <c r="W7689" i="1"/>
  <c r="X7689" i="1" s="1"/>
  <c r="W7690" i="1"/>
  <c r="X7690" i="1" s="1"/>
  <c r="W7691" i="1"/>
  <c r="X7691" i="1" s="1"/>
  <c r="W7692" i="1"/>
  <c r="X7692" i="1" s="1"/>
  <c r="W7693" i="1"/>
  <c r="X7693" i="1" s="1"/>
  <c r="W7694" i="1"/>
  <c r="X7694" i="1" s="1"/>
  <c r="W7695" i="1"/>
  <c r="X7695" i="1" s="1"/>
  <c r="W7696" i="1"/>
  <c r="X7696" i="1" s="1"/>
  <c r="W7697" i="1"/>
  <c r="X7697" i="1" s="1"/>
  <c r="W7698" i="1"/>
  <c r="X7698" i="1" s="1"/>
  <c r="W7699" i="1"/>
  <c r="X7699" i="1" s="1"/>
  <c r="W7700" i="1"/>
  <c r="X7700" i="1" s="1"/>
  <c r="W7701" i="1"/>
  <c r="X7701" i="1" s="1"/>
  <c r="W7702" i="1"/>
  <c r="X7702" i="1" s="1"/>
  <c r="W7703" i="1"/>
  <c r="X7703" i="1" s="1"/>
  <c r="W7704" i="1"/>
  <c r="X7704" i="1" s="1"/>
  <c r="W7705" i="1"/>
  <c r="X7705" i="1" s="1"/>
  <c r="W7706" i="1"/>
  <c r="X7706" i="1" s="1"/>
  <c r="W7707" i="1"/>
  <c r="X7707" i="1" s="1"/>
  <c r="W7708" i="1"/>
  <c r="X7708" i="1" s="1"/>
  <c r="W7709" i="1"/>
  <c r="X7709" i="1" s="1"/>
  <c r="W7710" i="1"/>
  <c r="X7710" i="1" s="1"/>
  <c r="W7711" i="1"/>
  <c r="X7711" i="1" s="1"/>
  <c r="W7712" i="1"/>
  <c r="X7712" i="1" s="1"/>
  <c r="W7713" i="1"/>
  <c r="X7713" i="1" s="1"/>
  <c r="W7714" i="1"/>
  <c r="X7714" i="1" s="1"/>
  <c r="W7715" i="1"/>
  <c r="X7715" i="1" s="1"/>
  <c r="W7716" i="1"/>
  <c r="X7716" i="1" s="1"/>
  <c r="W7717" i="1"/>
  <c r="X7717" i="1" s="1"/>
  <c r="W7718" i="1"/>
  <c r="X7718" i="1" s="1"/>
  <c r="W7719" i="1"/>
  <c r="X7719" i="1" s="1"/>
  <c r="W7720" i="1"/>
  <c r="X7720" i="1" s="1"/>
  <c r="W7721" i="1"/>
  <c r="X7721" i="1" s="1"/>
  <c r="W7722" i="1"/>
  <c r="X7722" i="1" s="1"/>
  <c r="W7723" i="1"/>
  <c r="X7723" i="1" s="1"/>
  <c r="W7724" i="1"/>
  <c r="X7724" i="1" s="1"/>
  <c r="W7725" i="1"/>
  <c r="X7725" i="1" s="1"/>
  <c r="W7726" i="1"/>
  <c r="X7726" i="1" s="1"/>
  <c r="W7727" i="1"/>
  <c r="X7727" i="1" s="1"/>
  <c r="W7728" i="1"/>
  <c r="X7728" i="1" s="1"/>
  <c r="W7729" i="1"/>
  <c r="X7729" i="1" s="1"/>
  <c r="W7730" i="1"/>
  <c r="X7730" i="1" s="1"/>
  <c r="W7731" i="1"/>
  <c r="X7731" i="1" s="1"/>
  <c r="W7732" i="1"/>
  <c r="X7732" i="1" s="1"/>
  <c r="W7733" i="1"/>
  <c r="X7733" i="1" s="1"/>
  <c r="W7734" i="1"/>
  <c r="X7734" i="1" s="1"/>
  <c r="W7735" i="1"/>
  <c r="X7735" i="1" s="1"/>
  <c r="W7736" i="1"/>
  <c r="X7736" i="1" s="1"/>
  <c r="W7737" i="1"/>
  <c r="X7737" i="1" s="1"/>
  <c r="W7738" i="1"/>
  <c r="X7738" i="1" s="1"/>
  <c r="W7739" i="1"/>
  <c r="X7739" i="1" s="1"/>
  <c r="W7740" i="1"/>
  <c r="X7740" i="1" s="1"/>
  <c r="W7741" i="1"/>
  <c r="X7741" i="1" s="1"/>
  <c r="W7742" i="1"/>
  <c r="X7742" i="1" s="1"/>
  <c r="W7743" i="1"/>
  <c r="X7743" i="1" s="1"/>
  <c r="W7744" i="1"/>
  <c r="X7744" i="1" s="1"/>
  <c r="W7745" i="1"/>
  <c r="X7745" i="1" s="1"/>
  <c r="W7746" i="1"/>
  <c r="X7746" i="1" s="1"/>
  <c r="W7747" i="1"/>
  <c r="X7747" i="1" s="1"/>
  <c r="W7748" i="1"/>
  <c r="X7748" i="1" s="1"/>
  <c r="W7749" i="1"/>
  <c r="X7749" i="1" s="1"/>
  <c r="W7750" i="1"/>
  <c r="W7751" i="1"/>
  <c r="X7751" i="1" s="1"/>
  <c r="W7752" i="1"/>
  <c r="X7752" i="1" s="1"/>
  <c r="W7753" i="1"/>
  <c r="X7753" i="1" s="1"/>
  <c r="W7754" i="1"/>
  <c r="X7754" i="1" s="1"/>
  <c r="W7755" i="1"/>
  <c r="X7755" i="1" s="1"/>
  <c r="W7756" i="1"/>
  <c r="X7756" i="1" s="1"/>
  <c r="W7757" i="1"/>
  <c r="X7757" i="1" s="1"/>
  <c r="W7758" i="1"/>
  <c r="X7758" i="1" s="1"/>
  <c r="W7759" i="1"/>
  <c r="X7759" i="1" s="1"/>
  <c r="W7760" i="1"/>
  <c r="X7760" i="1" s="1"/>
  <c r="W7761" i="1"/>
  <c r="X7761" i="1" s="1"/>
  <c r="W7762" i="1"/>
  <c r="X7762" i="1" s="1"/>
  <c r="W7763" i="1"/>
  <c r="X7763" i="1" s="1"/>
  <c r="W7764" i="1"/>
  <c r="X7764" i="1" s="1"/>
  <c r="W7765" i="1"/>
  <c r="X7765" i="1" s="1"/>
  <c r="W7766" i="1"/>
  <c r="X7766" i="1" s="1"/>
  <c r="W7767" i="1"/>
  <c r="X7767" i="1" s="1"/>
  <c r="W7768" i="1"/>
  <c r="X7768" i="1" s="1"/>
  <c r="W7769" i="1"/>
  <c r="X7769" i="1" s="1"/>
  <c r="W7770" i="1"/>
  <c r="X7770" i="1" s="1"/>
  <c r="W7771" i="1"/>
  <c r="X7771" i="1" s="1"/>
  <c r="W7772" i="1"/>
  <c r="X7772" i="1" s="1"/>
  <c r="W7773" i="1"/>
  <c r="X7773" i="1" s="1"/>
  <c r="W7774" i="1"/>
  <c r="X7774" i="1" s="1"/>
  <c r="W7775" i="1"/>
  <c r="X7775" i="1" s="1"/>
  <c r="W7776" i="1"/>
  <c r="X7776" i="1" s="1"/>
  <c r="W7777" i="1"/>
  <c r="X7777" i="1" s="1"/>
  <c r="W7778" i="1"/>
  <c r="X7778" i="1" s="1"/>
  <c r="W7779" i="1"/>
  <c r="X7779" i="1" s="1"/>
  <c r="W7780" i="1"/>
  <c r="X7780" i="1" s="1"/>
  <c r="W7781" i="1"/>
  <c r="X7781" i="1" s="1"/>
  <c r="W7782" i="1"/>
  <c r="X7782" i="1" s="1"/>
  <c r="W7783" i="1"/>
  <c r="X7783" i="1" s="1"/>
  <c r="W7784" i="1"/>
  <c r="X7784" i="1" s="1"/>
  <c r="W7785" i="1"/>
  <c r="X7785" i="1" s="1"/>
  <c r="W7786" i="1"/>
  <c r="X7786" i="1" s="1"/>
  <c r="W7787" i="1"/>
  <c r="X7787" i="1" s="1"/>
  <c r="W7788" i="1"/>
  <c r="X7788" i="1" s="1"/>
  <c r="W7789" i="1"/>
  <c r="X7789" i="1" s="1"/>
  <c r="W7790" i="1"/>
  <c r="X7790" i="1" s="1"/>
  <c r="W7791" i="1"/>
  <c r="X7791" i="1" s="1"/>
  <c r="W7792" i="1"/>
  <c r="X7792" i="1" s="1"/>
  <c r="W7793" i="1"/>
  <c r="X7793" i="1" s="1"/>
  <c r="W7794" i="1"/>
  <c r="X7794" i="1" s="1"/>
  <c r="W7795" i="1"/>
  <c r="X7795" i="1" s="1"/>
  <c r="W7796" i="1"/>
  <c r="X7796" i="1" s="1"/>
  <c r="W7797" i="1"/>
  <c r="X7797" i="1" s="1"/>
  <c r="W7798" i="1"/>
  <c r="X7798" i="1" s="1"/>
  <c r="W7799" i="1"/>
  <c r="X7799" i="1" s="1"/>
  <c r="W7800" i="1"/>
  <c r="X7800" i="1" s="1"/>
  <c r="W7801" i="1"/>
  <c r="X7801" i="1" s="1"/>
  <c r="W7802" i="1"/>
  <c r="X7802" i="1" s="1"/>
  <c r="W7803" i="1"/>
  <c r="X7803" i="1" s="1"/>
  <c r="W7804" i="1"/>
  <c r="X7804" i="1" s="1"/>
  <c r="W7805" i="1"/>
  <c r="X7805" i="1" s="1"/>
  <c r="W7806" i="1"/>
  <c r="X7806" i="1" s="1"/>
  <c r="W7807" i="1"/>
  <c r="X7807" i="1" s="1"/>
  <c r="W7808" i="1"/>
  <c r="X7808" i="1" s="1"/>
  <c r="W7809" i="1"/>
  <c r="X7809" i="1" s="1"/>
  <c r="W7810" i="1"/>
  <c r="X7810" i="1" s="1"/>
  <c r="W7811" i="1"/>
  <c r="X7811" i="1" s="1"/>
  <c r="W7812" i="1"/>
  <c r="X7812" i="1" s="1"/>
  <c r="W7813" i="1"/>
  <c r="X7813" i="1" s="1"/>
  <c r="W7814" i="1"/>
  <c r="W7815" i="1"/>
  <c r="X7815" i="1" s="1"/>
  <c r="W7816" i="1"/>
  <c r="X7816" i="1" s="1"/>
  <c r="W7817" i="1"/>
  <c r="X7817" i="1" s="1"/>
  <c r="W7818" i="1"/>
  <c r="X7818" i="1" s="1"/>
  <c r="W7819" i="1"/>
  <c r="X7819" i="1" s="1"/>
  <c r="W7820" i="1"/>
  <c r="X7820" i="1" s="1"/>
  <c r="W7821" i="1"/>
  <c r="X7821" i="1" s="1"/>
  <c r="W7822" i="1"/>
  <c r="X7822" i="1" s="1"/>
  <c r="W7823" i="1"/>
  <c r="X7823" i="1" s="1"/>
  <c r="W7824" i="1"/>
  <c r="X7824" i="1" s="1"/>
  <c r="W7825" i="1"/>
  <c r="X7825" i="1" s="1"/>
  <c r="W7826" i="1"/>
  <c r="X7826" i="1" s="1"/>
  <c r="W7827" i="1"/>
  <c r="X7827" i="1" s="1"/>
  <c r="W7828" i="1"/>
  <c r="X7828" i="1" s="1"/>
  <c r="W7829" i="1"/>
  <c r="X7829" i="1" s="1"/>
  <c r="W7830" i="1"/>
  <c r="X7830" i="1" s="1"/>
  <c r="W7831" i="1"/>
  <c r="X7831" i="1" s="1"/>
  <c r="W7832" i="1"/>
  <c r="X7832" i="1" s="1"/>
  <c r="W7833" i="1"/>
  <c r="X7833" i="1" s="1"/>
  <c r="W7834" i="1"/>
  <c r="X7834" i="1" s="1"/>
  <c r="W7835" i="1"/>
  <c r="X7835" i="1" s="1"/>
  <c r="W7836" i="1"/>
  <c r="X7836" i="1" s="1"/>
  <c r="W7837" i="1"/>
  <c r="X7837" i="1" s="1"/>
  <c r="W7838" i="1"/>
  <c r="X7838" i="1" s="1"/>
  <c r="W7839" i="1"/>
  <c r="X7839" i="1" s="1"/>
  <c r="W7840" i="1"/>
  <c r="X7840" i="1" s="1"/>
  <c r="W7841" i="1"/>
  <c r="X7841" i="1" s="1"/>
  <c r="W7842" i="1"/>
  <c r="X7842" i="1" s="1"/>
  <c r="W7843" i="1"/>
  <c r="X7843" i="1" s="1"/>
  <c r="W7844" i="1"/>
  <c r="X7844" i="1" s="1"/>
  <c r="W7845" i="1"/>
  <c r="X7845" i="1" s="1"/>
  <c r="W7846" i="1"/>
  <c r="X7846" i="1" s="1"/>
  <c r="W7847" i="1"/>
  <c r="X7847" i="1" s="1"/>
  <c r="W7848" i="1"/>
  <c r="X7848" i="1" s="1"/>
  <c r="W7849" i="1"/>
  <c r="X7849" i="1" s="1"/>
  <c r="W7850" i="1"/>
  <c r="X7850" i="1" s="1"/>
  <c r="W7851" i="1"/>
  <c r="X7851" i="1" s="1"/>
  <c r="W7852" i="1"/>
  <c r="X7852" i="1" s="1"/>
  <c r="W7853" i="1"/>
  <c r="X7853" i="1" s="1"/>
  <c r="W7854" i="1"/>
  <c r="X7854" i="1" s="1"/>
  <c r="W7855" i="1"/>
  <c r="X7855" i="1" s="1"/>
  <c r="W7856" i="1"/>
  <c r="X7856" i="1" s="1"/>
  <c r="W7857" i="1"/>
  <c r="X7857" i="1" s="1"/>
  <c r="W7858" i="1"/>
  <c r="X7858" i="1" s="1"/>
  <c r="W7859" i="1"/>
  <c r="X7859" i="1" s="1"/>
  <c r="W7860" i="1"/>
  <c r="X7860" i="1" s="1"/>
  <c r="W7861" i="1"/>
  <c r="X7861" i="1" s="1"/>
  <c r="W7862" i="1"/>
  <c r="X7862" i="1" s="1"/>
  <c r="W7863" i="1"/>
  <c r="X7863" i="1" s="1"/>
  <c r="W7864" i="1"/>
  <c r="X7864" i="1" s="1"/>
  <c r="W7865" i="1"/>
  <c r="X7865" i="1" s="1"/>
  <c r="W7866" i="1"/>
  <c r="X7866" i="1" s="1"/>
  <c r="W7867" i="1"/>
  <c r="X7867" i="1" s="1"/>
  <c r="W7868" i="1"/>
  <c r="X7868" i="1" s="1"/>
  <c r="W7869" i="1"/>
  <c r="X7869" i="1" s="1"/>
  <c r="W7870" i="1"/>
  <c r="X7870" i="1" s="1"/>
  <c r="W7871" i="1"/>
  <c r="X7871" i="1" s="1"/>
  <c r="W7872" i="1"/>
  <c r="X7872" i="1" s="1"/>
  <c r="W7873" i="1"/>
  <c r="X7873" i="1" s="1"/>
  <c r="W7874" i="1"/>
  <c r="X7874" i="1" s="1"/>
  <c r="W7875" i="1"/>
  <c r="X7875" i="1" s="1"/>
  <c r="W7876" i="1"/>
  <c r="X7876" i="1" s="1"/>
  <c r="W7877" i="1"/>
  <c r="X7877" i="1" s="1"/>
  <c r="W7878" i="1"/>
  <c r="W7879" i="1"/>
  <c r="X7879" i="1" s="1"/>
  <c r="W7880" i="1"/>
  <c r="X7880" i="1" s="1"/>
  <c r="W7881" i="1"/>
  <c r="X7881" i="1" s="1"/>
  <c r="W7882" i="1"/>
  <c r="X7882" i="1" s="1"/>
  <c r="W7883" i="1"/>
  <c r="X7883" i="1" s="1"/>
  <c r="W7884" i="1"/>
  <c r="X7884" i="1" s="1"/>
  <c r="W7885" i="1"/>
  <c r="X7885" i="1" s="1"/>
  <c r="W7886" i="1"/>
  <c r="X7886" i="1" s="1"/>
  <c r="W7887" i="1"/>
  <c r="X7887" i="1" s="1"/>
  <c r="W7888" i="1"/>
  <c r="X7888" i="1" s="1"/>
  <c r="W7889" i="1"/>
  <c r="X7889" i="1" s="1"/>
  <c r="W7890" i="1"/>
  <c r="X7890" i="1" s="1"/>
  <c r="W7891" i="1"/>
  <c r="X7891" i="1" s="1"/>
  <c r="W7892" i="1"/>
  <c r="X7892" i="1" s="1"/>
  <c r="W7893" i="1"/>
  <c r="X7893" i="1" s="1"/>
  <c r="W7894" i="1"/>
  <c r="X7894" i="1" s="1"/>
  <c r="W7895" i="1"/>
  <c r="X7895" i="1" s="1"/>
  <c r="W7896" i="1"/>
  <c r="X7896" i="1" s="1"/>
  <c r="W7897" i="1"/>
  <c r="X7897" i="1" s="1"/>
  <c r="W7898" i="1"/>
  <c r="X7898" i="1" s="1"/>
  <c r="W7899" i="1"/>
  <c r="X7899" i="1" s="1"/>
  <c r="W7900" i="1"/>
  <c r="X7900" i="1" s="1"/>
  <c r="W7901" i="1"/>
  <c r="X7901" i="1" s="1"/>
  <c r="W7902" i="1"/>
  <c r="X7902" i="1" s="1"/>
  <c r="W7903" i="1"/>
  <c r="X7903" i="1" s="1"/>
  <c r="W7904" i="1"/>
  <c r="X7904" i="1" s="1"/>
  <c r="W7905" i="1"/>
  <c r="X7905" i="1" s="1"/>
  <c r="W7906" i="1"/>
  <c r="X7906" i="1" s="1"/>
  <c r="W7907" i="1"/>
  <c r="X7907" i="1" s="1"/>
  <c r="W7908" i="1"/>
  <c r="X7908" i="1" s="1"/>
  <c r="W7909" i="1"/>
  <c r="X7909" i="1" s="1"/>
  <c r="W7910" i="1"/>
  <c r="X7910" i="1" s="1"/>
  <c r="W7911" i="1"/>
  <c r="X7911" i="1" s="1"/>
  <c r="W7912" i="1"/>
  <c r="X7912" i="1" s="1"/>
  <c r="W7913" i="1"/>
  <c r="X7913" i="1" s="1"/>
  <c r="W7914" i="1"/>
  <c r="X7914" i="1" s="1"/>
  <c r="W7915" i="1"/>
  <c r="X7915" i="1" s="1"/>
  <c r="W7916" i="1"/>
  <c r="X7916" i="1" s="1"/>
  <c r="W7917" i="1"/>
  <c r="X7917" i="1" s="1"/>
  <c r="W7918" i="1"/>
  <c r="X7918" i="1" s="1"/>
  <c r="W7919" i="1"/>
  <c r="X7919" i="1" s="1"/>
  <c r="W7920" i="1"/>
  <c r="X7920" i="1" s="1"/>
  <c r="W7921" i="1"/>
  <c r="X7921" i="1" s="1"/>
  <c r="W7922" i="1"/>
  <c r="X7922" i="1" s="1"/>
  <c r="W7923" i="1"/>
  <c r="X7923" i="1" s="1"/>
  <c r="W7924" i="1"/>
  <c r="X7924" i="1" s="1"/>
  <c r="W7925" i="1"/>
  <c r="X7925" i="1" s="1"/>
  <c r="W7926" i="1"/>
  <c r="X7926" i="1" s="1"/>
  <c r="W7927" i="1"/>
  <c r="X7927" i="1" s="1"/>
  <c r="W7928" i="1"/>
  <c r="X7928" i="1" s="1"/>
  <c r="W7929" i="1"/>
  <c r="X7929" i="1" s="1"/>
  <c r="W7930" i="1"/>
  <c r="X7930" i="1" s="1"/>
  <c r="W7931" i="1"/>
  <c r="X7931" i="1" s="1"/>
  <c r="W7932" i="1"/>
  <c r="X7932" i="1" s="1"/>
  <c r="W7933" i="1"/>
  <c r="X7933" i="1" s="1"/>
  <c r="W7934" i="1"/>
  <c r="X7934" i="1" s="1"/>
  <c r="W7935" i="1"/>
  <c r="X7935" i="1" s="1"/>
  <c r="W7936" i="1"/>
  <c r="X7936" i="1" s="1"/>
  <c r="W7937" i="1"/>
  <c r="X7937" i="1" s="1"/>
  <c r="W7938" i="1"/>
  <c r="X7938" i="1" s="1"/>
  <c r="W7939" i="1"/>
  <c r="X7939" i="1" s="1"/>
  <c r="W7940" i="1"/>
  <c r="X7940" i="1" s="1"/>
  <c r="W7941" i="1"/>
  <c r="X7941" i="1" s="1"/>
  <c r="W7942" i="1"/>
  <c r="W7943" i="1"/>
  <c r="X7943" i="1" s="1"/>
  <c r="W7944" i="1"/>
  <c r="X7944" i="1" s="1"/>
  <c r="W7945" i="1"/>
  <c r="X7945" i="1" s="1"/>
  <c r="W7946" i="1"/>
  <c r="X7946" i="1" s="1"/>
  <c r="W7947" i="1"/>
  <c r="X7947" i="1" s="1"/>
  <c r="W7948" i="1"/>
  <c r="X7948" i="1" s="1"/>
  <c r="W7949" i="1"/>
  <c r="X7949" i="1" s="1"/>
  <c r="W7950" i="1"/>
  <c r="X7950" i="1" s="1"/>
  <c r="W7951" i="1"/>
  <c r="X7951" i="1" s="1"/>
  <c r="W7952" i="1"/>
  <c r="X7952" i="1" s="1"/>
  <c r="W7953" i="1"/>
  <c r="X7953" i="1" s="1"/>
  <c r="W7954" i="1"/>
  <c r="X7954" i="1" s="1"/>
  <c r="W7955" i="1"/>
  <c r="X7955" i="1" s="1"/>
  <c r="W7956" i="1"/>
  <c r="X7956" i="1" s="1"/>
  <c r="W7957" i="1"/>
  <c r="X7957" i="1" s="1"/>
  <c r="W7958" i="1"/>
  <c r="X7958" i="1" s="1"/>
  <c r="W7959" i="1"/>
  <c r="X7959" i="1" s="1"/>
  <c r="W7960" i="1"/>
  <c r="X7960" i="1" s="1"/>
  <c r="W7961" i="1"/>
  <c r="X7961" i="1" s="1"/>
  <c r="W7962" i="1"/>
  <c r="X7962" i="1" s="1"/>
  <c r="W7963" i="1"/>
  <c r="X7963" i="1" s="1"/>
  <c r="W7964" i="1"/>
  <c r="X7964" i="1" s="1"/>
  <c r="W7965" i="1"/>
  <c r="X7965" i="1" s="1"/>
  <c r="W7966" i="1"/>
  <c r="X7966" i="1" s="1"/>
  <c r="W7967" i="1"/>
  <c r="X7967" i="1" s="1"/>
  <c r="W7968" i="1"/>
  <c r="X7968" i="1" s="1"/>
  <c r="W7969" i="1"/>
  <c r="X7969" i="1" s="1"/>
  <c r="W7970" i="1"/>
  <c r="X7970" i="1" s="1"/>
  <c r="W7971" i="1"/>
  <c r="X7971" i="1" s="1"/>
  <c r="W7972" i="1"/>
  <c r="X7972" i="1" s="1"/>
  <c r="W7973" i="1"/>
  <c r="X7973" i="1" s="1"/>
  <c r="W7974" i="1"/>
  <c r="X7974" i="1" s="1"/>
  <c r="W7975" i="1"/>
  <c r="X7975" i="1" s="1"/>
  <c r="W7976" i="1"/>
  <c r="X7976" i="1" s="1"/>
  <c r="W7977" i="1"/>
  <c r="X7977" i="1" s="1"/>
  <c r="W7978" i="1"/>
  <c r="X7978" i="1" s="1"/>
  <c r="W7979" i="1"/>
  <c r="X7979" i="1" s="1"/>
  <c r="W7980" i="1"/>
  <c r="X7980" i="1" s="1"/>
  <c r="W7981" i="1"/>
  <c r="X7981" i="1" s="1"/>
  <c r="W7982" i="1"/>
  <c r="X7982" i="1" s="1"/>
  <c r="W7983" i="1"/>
  <c r="X7983" i="1" s="1"/>
  <c r="W7984" i="1"/>
  <c r="X7984" i="1" s="1"/>
  <c r="W7985" i="1"/>
  <c r="X7985" i="1" s="1"/>
  <c r="W7986" i="1"/>
  <c r="X7986" i="1" s="1"/>
  <c r="W7987" i="1"/>
  <c r="X7987" i="1" s="1"/>
  <c r="W7988" i="1"/>
  <c r="X7988" i="1" s="1"/>
  <c r="W7989" i="1"/>
  <c r="X7989" i="1" s="1"/>
  <c r="W7990" i="1"/>
  <c r="X7990" i="1" s="1"/>
  <c r="W7991" i="1"/>
  <c r="X7991" i="1" s="1"/>
  <c r="W7992" i="1"/>
  <c r="X7992" i="1" s="1"/>
  <c r="W7993" i="1"/>
  <c r="X7993" i="1" s="1"/>
  <c r="W7994" i="1"/>
  <c r="X7994" i="1" s="1"/>
  <c r="W7995" i="1"/>
  <c r="X7995" i="1" s="1"/>
  <c r="W7996" i="1"/>
  <c r="X7996" i="1" s="1"/>
  <c r="W7997" i="1"/>
  <c r="X7997" i="1" s="1"/>
  <c r="W7998" i="1"/>
  <c r="X7998" i="1" s="1"/>
  <c r="W7999" i="1"/>
  <c r="X7999" i="1" s="1"/>
  <c r="W8000" i="1"/>
  <c r="X8000" i="1" s="1"/>
  <c r="W8001" i="1"/>
  <c r="X8001" i="1" s="1"/>
  <c r="W8002" i="1"/>
  <c r="X8002" i="1" s="1"/>
  <c r="W8003" i="1"/>
  <c r="X8003" i="1" s="1"/>
  <c r="W8004" i="1"/>
  <c r="X8004" i="1" s="1"/>
  <c r="W8005" i="1"/>
  <c r="X8005" i="1" s="1"/>
  <c r="W8006" i="1"/>
  <c r="W8007" i="1"/>
  <c r="X8007" i="1" s="1"/>
  <c r="W8008" i="1"/>
  <c r="X8008" i="1" s="1"/>
  <c r="W8009" i="1"/>
  <c r="X8009" i="1" s="1"/>
  <c r="W8010" i="1"/>
  <c r="X8010" i="1" s="1"/>
  <c r="W8011" i="1"/>
  <c r="X8011" i="1" s="1"/>
  <c r="W8012" i="1"/>
  <c r="X8012" i="1" s="1"/>
  <c r="W8013" i="1"/>
  <c r="X8013" i="1" s="1"/>
  <c r="W8014" i="1"/>
  <c r="X8014" i="1" s="1"/>
  <c r="W8015" i="1"/>
  <c r="X8015" i="1" s="1"/>
  <c r="W8016" i="1"/>
  <c r="X8016" i="1" s="1"/>
  <c r="W8017" i="1"/>
  <c r="X8017" i="1" s="1"/>
  <c r="W8018" i="1"/>
  <c r="X8018" i="1" s="1"/>
  <c r="W8019" i="1"/>
  <c r="X8019" i="1" s="1"/>
  <c r="W8020" i="1"/>
  <c r="X8020" i="1" s="1"/>
  <c r="W8021" i="1"/>
  <c r="X8021" i="1" s="1"/>
  <c r="W8022" i="1"/>
  <c r="X8022" i="1" s="1"/>
  <c r="W8023" i="1"/>
  <c r="X8023" i="1" s="1"/>
  <c r="W8024" i="1"/>
  <c r="X8024" i="1" s="1"/>
  <c r="W8025" i="1"/>
  <c r="X8025" i="1" s="1"/>
  <c r="W8026" i="1"/>
  <c r="X8026" i="1" s="1"/>
  <c r="W8027" i="1"/>
  <c r="X8027" i="1" s="1"/>
  <c r="W8028" i="1"/>
  <c r="X8028" i="1" s="1"/>
  <c r="W8029" i="1"/>
  <c r="X8029" i="1" s="1"/>
  <c r="W8030" i="1"/>
  <c r="X8030" i="1" s="1"/>
  <c r="W8031" i="1"/>
  <c r="X8031" i="1" s="1"/>
  <c r="W8032" i="1"/>
  <c r="X8032" i="1" s="1"/>
  <c r="W8033" i="1"/>
  <c r="X8033" i="1" s="1"/>
  <c r="W8034" i="1"/>
  <c r="X8034" i="1" s="1"/>
  <c r="W8035" i="1"/>
  <c r="X8035" i="1" s="1"/>
  <c r="W8036" i="1"/>
  <c r="X8036" i="1" s="1"/>
  <c r="W8037" i="1"/>
  <c r="X8037" i="1" s="1"/>
  <c r="W8038" i="1"/>
  <c r="X8038" i="1" s="1"/>
  <c r="W8039" i="1"/>
  <c r="X8039" i="1" s="1"/>
  <c r="W8040" i="1"/>
  <c r="X8040" i="1" s="1"/>
  <c r="W8041" i="1"/>
  <c r="X8041" i="1" s="1"/>
  <c r="W8042" i="1"/>
  <c r="X8042" i="1" s="1"/>
  <c r="W8043" i="1"/>
  <c r="X8043" i="1" s="1"/>
  <c r="W8044" i="1"/>
  <c r="X8044" i="1" s="1"/>
  <c r="W8045" i="1"/>
  <c r="X8045" i="1" s="1"/>
  <c r="W8046" i="1"/>
  <c r="X8046" i="1" s="1"/>
  <c r="W8047" i="1"/>
  <c r="X8047" i="1" s="1"/>
  <c r="W8048" i="1"/>
  <c r="X8048" i="1" s="1"/>
  <c r="W8049" i="1"/>
  <c r="X8049" i="1" s="1"/>
  <c r="W8050" i="1"/>
  <c r="X8050" i="1" s="1"/>
  <c r="W8051" i="1"/>
  <c r="X8051" i="1" s="1"/>
  <c r="W8052" i="1"/>
  <c r="X8052" i="1" s="1"/>
  <c r="W8053" i="1"/>
  <c r="X8053" i="1" s="1"/>
  <c r="W8054" i="1"/>
  <c r="X8054" i="1" s="1"/>
  <c r="W8055" i="1"/>
  <c r="X8055" i="1" s="1"/>
  <c r="W8056" i="1"/>
  <c r="X8056" i="1" s="1"/>
  <c r="W8057" i="1"/>
  <c r="X8057" i="1" s="1"/>
  <c r="W8058" i="1"/>
  <c r="X8058" i="1" s="1"/>
  <c r="W8059" i="1"/>
  <c r="X8059" i="1" s="1"/>
  <c r="W8060" i="1"/>
  <c r="X8060" i="1" s="1"/>
  <c r="W8061" i="1"/>
  <c r="X8061" i="1" s="1"/>
  <c r="W8062" i="1"/>
  <c r="X8062" i="1" s="1"/>
  <c r="W8063" i="1"/>
  <c r="X8063" i="1" s="1"/>
  <c r="W8064" i="1"/>
  <c r="X8064" i="1" s="1"/>
  <c r="W8065" i="1"/>
  <c r="X8065" i="1" s="1"/>
  <c r="W8066" i="1"/>
  <c r="X8066" i="1" s="1"/>
  <c r="W8067" i="1"/>
  <c r="X8067" i="1" s="1"/>
  <c r="W8068" i="1"/>
  <c r="X8068" i="1" s="1"/>
  <c r="W8069" i="1"/>
  <c r="X8069" i="1" s="1"/>
  <c r="W8070" i="1"/>
  <c r="W8071" i="1"/>
  <c r="X8071" i="1" s="1"/>
  <c r="W8072" i="1"/>
  <c r="X8072" i="1" s="1"/>
  <c r="W8073" i="1"/>
  <c r="X8073" i="1" s="1"/>
  <c r="W8074" i="1"/>
  <c r="X8074" i="1" s="1"/>
  <c r="W8075" i="1"/>
  <c r="X8075" i="1" s="1"/>
  <c r="W8076" i="1"/>
  <c r="X8076" i="1" s="1"/>
  <c r="W8077" i="1"/>
  <c r="X8077" i="1" s="1"/>
  <c r="W8078" i="1"/>
  <c r="X8078" i="1" s="1"/>
  <c r="W8079" i="1"/>
  <c r="X8079" i="1" s="1"/>
  <c r="W8080" i="1"/>
  <c r="X8080" i="1" s="1"/>
  <c r="W8081" i="1"/>
  <c r="X8081" i="1" s="1"/>
  <c r="W8082" i="1"/>
  <c r="X8082" i="1" s="1"/>
  <c r="W8083" i="1"/>
  <c r="X8083" i="1" s="1"/>
  <c r="W8084" i="1"/>
  <c r="X8084" i="1" s="1"/>
  <c r="W8085" i="1"/>
  <c r="X8085" i="1" s="1"/>
  <c r="W8086" i="1"/>
  <c r="X8086" i="1" s="1"/>
  <c r="W8087" i="1"/>
  <c r="X8087" i="1" s="1"/>
  <c r="W8088" i="1"/>
  <c r="X8088" i="1" s="1"/>
  <c r="W8089" i="1"/>
  <c r="X8089" i="1" s="1"/>
  <c r="W8090" i="1"/>
  <c r="X8090" i="1" s="1"/>
  <c r="W8091" i="1"/>
  <c r="X8091" i="1" s="1"/>
  <c r="W8092" i="1"/>
  <c r="X8092" i="1" s="1"/>
  <c r="W8093" i="1"/>
  <c r="X8093" i="1" s="1"/>
  <c r="W8094" i="1"/>
  <c r="X8094" i="1" s="1"/>
  <c r="W8095" i="1"/>
  <c r="X8095" i="1" s="1"/>
  <c r="W8096" i="1"/>
  <c r="X8096" i="1" s="1"/>
  <c r="W8097" i="1"/>
  <c r="X8097" i="1" s="1"/>
  <c r="W8098" i="1"/>
  <c r="X8098" i="1" s="1"/>
  <c r="W8099" i="1"/>
  <c r="X8099" i="1" s="1"/>
  <c r="W8100" i="1"/>
  <c r="X8100" i="1" s="1"/>
  <c r="W8101" i="1"/>
  <c r="X8101" i="1" s="1"/>
  <c r="W8102" i="1"/>
  <c r="X8102" i="1" s="1"/>
  <c r="W8103" i="1"/>
  <c r="X8103" i="1" s="1"/>
  <c r="W8104" i="1"/>
  <c r="X8104" i="1" s="1"/>
  <c r="W8105" i="1"/>
  <c r="X8105" i="1" s="1"/>
  <c r="W8106" i="1"/>
  <c r="X8106" i="1" s="1"/>
  <c r="W8107" i="1"/>
  <c r="X8107" i="1" s="1"/>
  <c r="W8108" i="1"/>
  <c r="X8108" i="1" s="1"/>
  <c r="W8109" i="1"/>
  <c r="X8109" i="1" s="1"/>
  <c r="W8110" i="1"/>
  <c r="X8110" i="1" s="1"/>
  <c r="W8111" i="1"/>
  <c r="X8111" i="1" s="1"/>
  <c r="W8112" i="1"/>
  <c r="X8112" i="1" s="1"/>
  <c r="W8113" i="1"/>
  <c r="X8113" i="1" s="1"/>
  <c r="W8114" i="1"/>
  <c r="X8114" i="1" s="1"/>
  <c r="W8115" i="1"/>
  <c r="X8115" i="1" s="1"/>
  <c r="W8116" i="1"/>
  <c r="X8116" i="1" s="1"/>
  <c r="W8117" i="1"/>
  <c r="X8117" i="1" s="1"/>
  <c r="W8118" i="1"/>
  <c r="X8118" i="1" s="1"/>
  <c r="W8119" i="1"/>
  <c r="X8119" i="1" s="1"/>
  <c r="W8120" i="1"/>
  <c r="X8120" i="1" s="1"/>
  <c r="W8121" i="1"/>
  <c r="X8121" i="1" s="1"/>
  <c r="W8122" i="1"/>
  <c r="X8122" i="1" s="1"/>
  <c r="W8123" i="1"/>
  <c r="X8123" i="1" s="1"/>
  <c r="W8124" i="1"/>
  <c r="X8124" i="1" s="1"/>
  <c r="W8125" i="1"/>
  <c r="X8125" i="1" s="1"/>
  <c r="W8126" i="1"/>
  <c r="X8126" i="1" s="1"/>
  <c r="W8127" i="1"/>
  <c r="X8127" i="1" s="1"/>
  <c r="W8128" i="1"/>
  <c r="X8128" i="1" s="1"/>
  <c r="W8129" i="1"/>
  <c r="X8129" i="1" s="1"/>
  <c r="W8130" i="1"/>
  <c r="X8130" i="1" s="1"/>
  <c r="W8131" i="1"/>
  <c r="X8131" i="1" s="1"/>
  <c r="W8132" i="1"/>
  <c r="X8132" i="1" s="1"/>
  <c r="W8133" i="1"/>
  <c r="X8133" i="1" s="1"/>
  <c r="W8134" i="1"/>
  <c r="W8135" i="1"/>
  <c r="X8135" i="1" s="1"/>
  <c r="W8136" i="1"/>
  <c r="X8136" i="1" s="1"/>
  <c r="W8137" i="1"/>
  <c r="X8137" i="1" s="1"/>
  <c r="W8138" i="1"/>
  <c r="X8138" i="1" s="1"/>
  <c r="W8139" i="1"/>
  <c r="X8139" i="1" s="1"/>
  <c r="W8140" i="1"/>
  <c r="X8140" i="1" s="1"/>
  <c r="W8141" i="1"/>
  <c r="X8141" i="1" s="1"/>
  <c r="W8142" i="1"/>
  <c r="X8142" i="1" s="1"/>
  <c r="W8143" i="1"/>
  <c r="X8143" i="1" s="1"/>
  <c r="W8144" i="1"/>
  <c r="X8144" i="1" s="1"/>
  <c r="W8145" i="1"/>
  <c r="X8145" i="1" s="1"/>
  <c r="W8146" i="1"/>
  <c r="X8146" i="1" s="1"/>
  <c r="W8147" i="1"/>
  <c r="X8147" i="1" s="1"/>
  <c r="W8148" i="1"/>
  <c r="X8148" i="1" s="1"/>
  <c r="W8149" i="1"/>
  <c r="X8149" i="1" s="1"/>
  <c r="W8150" i="1"/>
  <c r="X8150" i="1" s="1"/>
  <c r="W8151" i="1"/>
  <c r="X8151" i="1" s="1"/>
  <c r="W8152" i="1"/>
  <c r="X8152" i="1" s="1"/>
  <c r="W8153" i="1"/>
  <c r="X8153" i="1" s="1"/>
  <c r="W8154" i="1"/>
  <c r="X8154" i="1" s="1"/>
  <c r="W8155" i="1"/>
  <c r="X8155" i="1" s="1"/>
  <c r="W8156" i="1"/>
  <c r="X8156" i="1" s="1"/>
  <c r="W8157" i="1"/>
  <c r="X8157" i="1" s="1"/>
  <c r="W8158" i="1"/>
  <c r="X8158" i="1" s="1"/>
  <c r="W8159" i="1"/>
  <c r="X8159" i="1" s="1"/>
  <c r="W8160" i="1"/>
  <c r="X8160" i="1" s="1"/>
  <c r="W8161" i="1"/>
  <c r="X8161" i="1" s="1"/>
  <c r="W8162" i="1"/>
  <c r="X8162" i="1" s="1"/>
  <c r="W8163" i="1"/>
  <c r="X8163" i="1" s="1"/>
  <c r="W8164" i="1"/>
  <c r="X8164" i="1" s="1"/>
  <c r="W8165" i="1"/>
  <c r="X8165" i="1" s="1"/>
  <c r="W8166" i="1"/>
  <c r="X8166" i="1" s="1"/>
  <c r="W8167" i="1"/>
  <c r="X8167" i="1" s="1"/>
  <c r="W8168" i="1"/>
  <c r="X8168" i="1" s="1"/>
  <c r="W8169" i="1"/>
  <c r="X8169" i="1" s="1"/>
  <c r="W8170" i="1"/>
  <c r="X8170" i="1" s="1"/>
  <c r="W8171" i="1"/>
  <c r="X8171" i="1" s="1"/>
  <c r="W8172" i="1"/>
  <c r="X8172" i="1" s="1"/>
  <c r="W8173" i="1"/>
  <c r="X8173" i="1" s="1"/>
  <c r="W8174" i="1"/>
  <c r="X8174" i="1" s="1"/>
  <c r="W8175" i="1"/>
  <c r="X8175" i="1" s="1"/>
  <c r="W8176" i="1"/>
  <c r="X8176" i="1" s="1"/>
  <c r="W8177" i="1"/>
  <c r="X8177" i="1" s="1"/>
  <c r="W8178" i="1"/>
  <c r="X8178" i="1" s="1"/>
  <c r="W8179" i="1"/>
  <c r="X8179" i="1" s="1"/>
  <c r="W8180" i="1"/>
  <c r="X8180" i="1" s="1"/>
  <c r="W8181" i="1"/>
  <c r="X8181" i="1" s="1"/>
  <c r="W8182" i="1"/>
  <c r="X8182" i="1" s="1"/>
  <c r="W8183" i="1"/>
  <c r="X8183" i="1" s="1"/>
  <c r="W8184" i="1"/>
  <c r="X8184" i="1" s="1"/>
  <c r="W8185" i="1"/>
  <c r="X8185" i="1" s="1"/>
  <c r="W8186" i="1"/>
  <c r="X8186" i="1" s="1"/>
  <c r="W8187" i="1"/>
  <c r="X8187" i="1" s="1"/>
  <c r="W8188" i="1"/>
  <c r="X8188" i="1" s="1"/>
  <c r="W8189" i="1"/>
  <c r="X8189" i="1" s="1"/>
  <c r="W8190" i="1"/>
  <c r="X8190" i="1" s="1"/>
  <c r="W8191" i="1"/>
  <c r="X8191" i="1" s="1"/>
  <c r="W8192" i="1"/>
  <c r="X8192" i="1" s="1"/>
  <c r="W8193" i="1"/>
  <c r="X8193" i="1" s="1"/>
  <c r="W8194" i="1"/>
  <c r="X8194" i="1" s="1"/>
  <c r="W8195" i="1"/>
  <c r="X8195" i="1" s="1"/>
  <c r="W8196" i="1"/>
  <c r="X8196" i="1" s="1"/>
  <c r="W8197" i="1"/>
  <c r="X8197" i="1" s="1"/>
  <c r="W8198" i="1"/>
  <c r="W8199" i="1"/>
  <c r="X8199" i="1" s="1"/>
  <c r="W8200" i="1"/>
  <c r="X8200" i="1" s="1"/>
  <c r="W8201" i="1"/>
  <c r="X8201" i="1" s="1"/>
  <c r="W8202" i="1"/>
  <c r="X8202" i="1" s="1"/>
  <c r="W8203" i="1"/>
  <c r="X8203" i="1" s="1"/>
  <c r="W8204" i="1"/>
  <c r="X8204" i="1" s="1"/>
  <c r="W8205" i="1"/>
  <c r="X8205" i="1" s="1"/>
  <c r="W8206" i="1"/>
  <c r="X8206" i="1" s="1"/>
  <c r="W8207" i="1"/>
  <c r="X8207" i="1" s="1"/>
  <c r="W8208" i="1"/>
  <c r="X8208" i="1" s="1"/>
  <c r="W8209" i="1"/>
  <c r="X8209" i="1" s="1"/>
  <c r="W8210" i="1"/>
  <c r="X8210" i="1" s="1"/>
  <c r="W8211" i="1"/>
  <c r="X8211" i="1" s="1"/>
  <c r="W8212" i="1"/>
  <c r="X8212" i="1" s="1"/>
  <c r="W8213" i="1"/>
  <c r="X8213" i="1" s="1"/>
  <c r="W8214" i="1"/>
  <c r="X8214" i="1" s="1"/>
  <c r="W8215" i="1"/>
  <c r="X8215" i="1" s="1"/>
  <c r="W8216" i="1"/>
  <c r="X8216" i="1" s="1"/>
  <c r="W8217" i="1"/>
  <c r="X8217" i="1" s="1"/>
  <c r="W8218" i="1"/>
  <c r="X8218" i="1" s="1"/>
  <c r="W8219" i="1"/>
  <c r="X8219" i="1" s="1"/>
  <c r="W8220" i="1"/>
  <c r="X8220" i="1" s="1"/>
  <c r="W8221" i="1"/>
  <c r="X8221" i="1" s="1"/>
  <c r="W8222" i="1"/>
  <c r="X8222" i="1" s="1"/>
  <c r="W8223" i="1"/>
  <c r="X8223" i="1" s="1"/>
  <c r="W8224" i="1"/>
  <c r="X8224" i="1" s="1"/>
  <c r="W8225" i="1"/>
  <c r="X8225" i="1" s="1"/>
  <c r="W8226" i="1"/>
  <c r="X8226" i="1" s="1"/>
  <c r="W8227" i="1"/>
  <c r="X8227" i="1" s="1"/>
  <c r="W8228" i="1"/>
  <c r="X8228" i="1" s="1"/>
  <c r="W8229" i="1"/>
  <c r="X8229" i="1" s="1"/>
  <c r="W8230" i="1"/>
  <c r="X8230" i="1" s="1"/>
  <c r="W8231" i="1"/>
  <c r="X8231" i="1" s="1"/>
  <c r="W8232" i="1"/>
  <c r="X8232" i="1" s="1"/>
  <c r="W8233" i="1"/>
  <c r="X8233" i="1" s="1"/>
  <c r="W8234" i="1"/>
  <c r="X8234" i="1" s="1"/>
  <c r="W8235" i="1"/>
  <c r="X8235" i="1" s="1"/>
  <c r="W8236" i="1"/>
  <c r="X8236" i="1" s="1"/>
  <c r="W8237" i="1"/>
  <c r="X8237" i="1" s="1"/>
  <c r="W8238" i="1"/>
  <c r="X8238" i="1" s="1"/>
  <c r="W8239" i="1"/>
  <c r="X8239" i="1" s="1"/>
  <c r="W8240" i="1"/>
  <c r="X8240" i="1" s="1"/>
  <c r="W8241" i="1"/>
  <c r="X8241" i="1" s="1"/>
  <c r="W8242" i="1"/>
  <c r="X8242" i="1" s="1"/>
  <c r="W8243" i="1"/>
  <c r="X8243" i="1" s="1"/>
  <c r="W8244" i="1"/>
  <c r="X8244" i="1" s="1"/>
  <c r="W8245" i="1"/>
  <c r="X8245" i="1" s="1"/>
  <c r="W8246" i="1"/>
  <c r="X8246" i="1" s="1"/>
  <c r="W8247" i="1"/>
  <c r="X8247" i="1" s="1"/>
  <c r="W8248" i="1"/>
  <c r="X8248" i="1" s="1"/>
  <c r="W8249" i="1"/>
  <c r="X8249" i="1" s="1"/>
  <c r="W8250" i="1"/>
  <c r="X8250" i="1" s="1"/>
  <c r="W8251" i="1"/>
  <c r="X8251" i="1" s="1"/>
  <c r="W8252" i="1"/>
  <c r="X8252" i="1" s="1"/>
  <c r="W8253" i="1"/>
  <c r="X8253" i="1" s="1"/>
  <c r="W8254" i="1"/>
  <c r="X8254" i="1" s="1"/>
  <c r="W8255" i="1"/>
  <c r="X8255" i="1" s="1"/>
  <c r="W8256" i="1"/>
  <c r="X8256" i="1" s="1"/>
  <c r="W8257" i="1"/>
  <c r="X8257" i="1" s="1"/>
  <c r="W8258" i="1"/>
  <c r="X8258" i="1" s="1"/>
  <c r="W8259" i="1"/>
  <c r="X8259" i="1" s="1"/>
  <c r="W8260" i="1"/>
  <c r="X8260" i="1" s="1"/>
  <c r="W8261" i="1"/>
  <c r="X8261" i="1" s="1"/>
  <c r="W8262" i="1"/>
  <c r="W8263" i="1"/>
  <c r="X8263" i="1" s="1"/>
  <c r="W8264" i="1"/>
  <c r="X8264" i="1" s="1"/>
  <c r="W8265" i="1"/>
  <c r="X8265" i="1" s="1"/>
  <c r="W8266" i="1"/>
  <c r="X8266" i="1" s="1"/>
  <c r="W8267" i="1"/>
  <c r="X8267" i="1" s="1"/>
  <c r="W8268" i="1"/>
  <c r="X8268" i="1" s="1"/>
  <c r="W8269" i="1"/>
  <c r="X8269" i="1" s="1"/>
  <c r="W8270" i="1"/>
  <c r="X8270" i="1" s="1"/>
  <c r="W8271" i="1"/>
  <c r="X8271" i="1" s="1"/>
  <c r="W8272" i="1"/>
  <c r="X8272" i="1" s="1"/>
  <c r="W8273" i="1"/>
  <c r="X8273" i="1" s="1"/>
  <c r="W8274" i="1"/>
  <c r="X8274" i="1" s="1"/>
  <c r="W8275" i="1"/>
  <c r="X8275" i="1" s="1"/>
  <c r="W8276" i="1"/>
  <c r="X8276" i="1" s="1"/>
  <c r="W8277" i="1"/>
  <c r="X8277" i="1" s="1"/>
  <c r="W8278" i="1"/>
  <c r="X8278" i="1" s="1"/>
  <c r="W8279" i="1"/>
  <c r="X8279" i="1" s="1"/>
  <c r="W8280" i="1"/>
  <c r="X8280" i="1" s="1"/>
  <c r="W8281" i="1"/>
  <c r="X8281" i="1" s="1"/>
  <c r="W8282" i="1"/>
  <c r="X8282" i="1" s="1"/>
  <c r="W8283" i="1"/>
  <c r="X8283" i="1" s="1"/>
  <c r="W8284" i="1"/>
  <c r="X8284" i="1" s="1"/>
  <c r="W8285" i="1"/>
  <c r="X8285" i="1" s="1"/>
  <c r="W8286" i="1"/>
  <c r="X8286" i="1" s="1"/>
  <c r="W8287" i="1"/>
  <c r="X8287" i="1" s="1"/>
  <c r="W8288" i="1"/>
  <c r="X8288" i="1" s="1"/>
  <c r="W8289" i="1"/>
  <c r="X8289" i="1" s="1"/>
  <c r="W8290" i="1"/>
  <c r="X8290" i="1" s="1"/>
  <c r="W8291" i="1"/>
  <c r="X8291" i="1" s="1"/>
  <c r="W8292" i="1"/>
  <c r="X8292" i="1" s="1"/>
  <c r="W8293" i="1"/>
  <c r="X8293" i="1" s="1"/>
  <c r="W8294" i="1"/>
  <c r="X8294" i="1" s="1"/>
  <c r="W8295" i="1"/>
  <c r="X8295" i="1" s="1"/>
  <c r="W8296" i="1"/>
  <c r="X8296" i="1" s="1"/>
  <c r="W8297" i="1"/>
  <c r="X8297" i="1" s="1"/>
  <c r="W8298" i="1"/>
  <c r="X8298" i="1" s="1"/>
  <c r="W8299" i="1"/>
  <c r="X8299" i="1" s="1"/>
  <c r="W8300" i="1"/>
  <c r="X8300" i="1" s="1"/>
  <c r="W8301" i="1"/>
  <c r="X8301" i="1" s="1"/>
  <c r="W8302" i="1"/>
  <c r="X8302" i="1" s="1"/>
  <c r="W8303" i="1"/>
  <c r="X8303" i="1" s="1"/>
  <c r="W8304" i="1"/>
  <c r="X8304" i="1" s="1"/>
  <c r="W8305" i="1"/>
  <c r="X8305" i="1" s="1"/>
  <c r="W8306" i="1"/>
  <c r="X8306" i="1" s="1"/>
  <c r="W8307" i="1"/>
  <c r="X8307" i="1" s="1"/>
  <c r="W8308" i="1"/>
  <c r="X8308" i="1" s="1"/>
  <c r="W8309" i="1"/>
  <c r="X8309" i="1" s="1"/>
  <c r="W8310" i="1"/>
  <c r="X8310" i="1" s="1"/>
  <c r="W8311" i="1"/>
  <c r="X8311" i="1" s="1"/>
  <c r="W8312" i="1"/>
  <c r="X8312" i="1" s="1"/>
  <c r="W8313" i="1"/>
  <c r="X8313" i="1" s="1"/>
  <c r="W8314" i="1"/>
  <c r="X8314" i="1" s="1"/>
  <c r="W8315" i="1"/>
  <c r="X8315" i="1" s="1"/>
  <c r="W8316" i="1"/>
  <c r="X8316" i="1" s="1"/>
  <c r="W8317" i="1"/>
  <c r="X8317" i="1" s="1"/>
  <c r="W8318" i="1"/>
  <c r="X8318" i="1" s="1"/>
  <c r="W8319" i="1"/>
  <c r="X8319" i="1" s="1"/>
  <c r="W8320" i="1"/>
  <c r="X8320" i="1" s="1"/>
  <c r="W8321" i="1"/>
  <c r="X8321" i="1" s="1"/>
  <c r="W8322" i="1"/>
  <c r="X8322" i="1" s="1"/>
  <c r="W8323" i="1"/>
  <c r="X8323" i="1" s="1"/>
  <c r="W8324" i="1"/>
  <c r="X8324" i="1" s="1"/>
  <c r="W8325" i="1"/>
  <c r="X8325" i="1" s="1"/>
  <c r="W8326" i="1"/>
  <c r="W8327" i="1"/>
  <c r="X8327" i="1" s="1"/>
  <c r="W8328" i="1"/>
  <c r="X8328" i="1" s="1"/>
  <c r="W8329" i="1"/>
  <c r="X8329" i="1" s="1"/>
  <c r="W8330" i="1"/>
  <c r="X8330" i="1" s="1"/>
  <c r="W8331" i="1"/>
  <c r="X8331" i="1" s="1"/>
  <c r="W8332" i="1"/>
  <c r="X8332" i="1" s="1"/>
  <c r="W8333" i="1"/>
  <c r="X8333" i="1" s="1"/>
  <c r="W8334" i="1"/>
  <c r="X8334" i="1" s="1"/>
  <c r="W8335" i="1"/>
  <c r="X8335" i="1" s="1"/>
  <c r="W8336" i="1"/>
  <c r="X8336" i="1" s="1"/>
  <c r="W8337" i="1"/>
  <c r="X8337" i="1" s="1"/>
  <c r="W8338" i="1"/>
  <c r="X8338" i="1" s="1"/>
  <c r="W8339" i="1"/>
  <c r="X8339" i="1" s="1"/>
  <c r="W8340" i="1"/>
  <c r="X8340" i="1" s="1"/>
  <c r="W8341" i="1"/>
  <c r="X8341" i="1" s="1"/>
  <c r="W8342" i="1"/>
  <c r="X8342" i="1" s="1"/>
  <c r="W8343" i="1"/>
  <c r="X8343" i="1" s="1"/>
  <c r="W8344" i="1"/>
  <c r="X8344" i="1" s="1"/>
  <c r="W8345" i="1"/>
  <c r="X8345" i="1" s="1"/>
  <c r="W8346" i="1"/>
  <c r="X8346" i="1" s="1"/>
  <c r="W8347" i="1"/>
  <c r="X8347" i="1" s="1"/>
  <c r="W8348" i="1"/>
  <c r="X8348" i="1" s="1"/>
  <c r="W8349" i="1"/>
  <c r="X8349" i="1" s="1"/>
  <c r="W8350" i="1"/>
  <c r="X8350" i="1" s="1"/>
  <c r="W8351" i="1"/>
  <c r="X8351" i="1" s="1"/>
  <c r="W8352" i="1"/>
  <c r="X8352" i="1" s="1"/>
  <c r="W8353" i="1"/>
  <c r="X8353" i="1" s="1"/>
  <c r="W8354" i="1"/>
  <c r="X8354" i="1" s="1"/>
  <c r="W8355" i="1"/>
  <c r="X8355" i="1" s="1"/>
  <c r="W8356" i="1"/>
  <c r="X8356" i="1" s="1"/>
  <c r="W8357" i="1"/>
  <c r="X8357" i="1" s="1"/>
  <c r="W8358" i="1"/>
  <c r="X8358" i="1" s="1"/>
  <c r="W8359" i="1"/>
  <c r="X8359" i="1" s="1"/>
  <c r="W8360" i="1"/>
  <c r="X8360" i="1" s="1"/>
  <c r="W8361" i="1"/>
  <c r="X8361" i="1" s="1"/>
  <c r="W8362" i="1"/>
  <c r="X8362" i="1" s="1"/>
  <c r="W8363" i="1"/>
  <c r="X8363" i="1" s="1"/>
  <c r="W8364" i="1"/>
  <c r="X8364" i="1" s="1"/>
  <c r="W8365" i="1"/>
  <c r="X8365" i="1" s="1"/>
  <c r="W8366" i="1"/>
  <c r="X8366" i="1" s="1"/>
  <c r="W8367" i="1"/>
  <c r="X8367" i="1" s="1"/>
  <c r="W8368" i="1"/>
  <c r="X8368" i="1" s="1"/>
  <c r="W8369" i="1"/>
  <c r="X8369" i="1" s="1"/>
  <c r="W8370" i="1"/>
  <c r="X8370" i="1" s="1"/>
  <c r="W8371" i="1"/>
  <c r="X8371" i="1" s="1"/>
  <c r="W8372" i="1"/>
  <c r="X8372" i="1" s="1"/>
  <c r="W8373" i="1"/>
  <c r="X8373" i="1" s="1"/>
  <c r="W8374" i="1"/>
  <c r="X8374" i="1" s="1"/>
  <c r="W8375" i="1"/>
  <c r="X8375" i="1" s="1"/>
  <c r="W8376" i="1"/>
  <c r="X8376" i="1" s="1"/>
  <c r="W8377" i="1"/>
  <c r="X8377" i="1" s="1"/>
  <c r="W8378" i="1"/>
  <c r="X8378" i="1" s="1"/>
  <c r="W8379" i="1"/>
  <c r="X8379" i="1" s="1"/>
  <c r="W8380" i="1"/>
  <c r="X8380" i="1" s="1"/>
  <c r="W8381" i="1"/>
  <c r="X8381" i="1" s="1"/>
  <c r="W8382" i="1"/>
  <c r="X8382" i="1" s="1"/>
  <c r="W8383" i="1"/>
  <c r="X8383" i="1" s="1"/>
  <c r="W8384" i="1"/>
  <c r="X8384" i="1" s="1"/>
  <c r="W8385" i="1"/>
  <c r="X8385" i="1" s="1"/>
  <c r="W8386" i="1"/>
  <c r="X8386" i="1" s="1"/>
  <c r="W8387" i="1"/>
  <c r="X8387" i="1" s="1"/>
  <c r="W8388" i="1"/>
  <c r="X8388" i="1" s="1"/>
  <c r="W8389" i="1"/>
  <c r="X8389" i="1" s="1"/>
  <c r="W8390" i="1"/>
  <c r="W8391" i="1"/>
  <c r="X8391" i="1" s="1"/>
  <c r="W8392" i="1"/>
  <c r="X8392" i="1" s="1"/>
  <c r="W8393" i="1"/>
  <c r="X8393" i="1" s="1"/>
  <c r="W8394" i="1"/>
  <c r="X8394" i="1" s="1"/>
  <c r="W8395" i="1"/>
  <c r="X8395" i="1" s="1"/>
  <c r="W8396" i="1"/>
  <c r="X8396" i="1" s="1"/>
  <c r="W8397" i="1"/>
  <c r="X8397" i="1" s="1"/>
  <c r="W8398" i="1"/>
  <c r="X8398" i="1" s="1"/>
  <c r="W8399" i="1"/>
  <c r="X8399" i="1" s="1"/>
  <c r="W8400" i="1"/>
  <c r="X8400" i="1" s="1"/>
  <c r="W8401" i="1"/>
  <c r="X8401" i="1" s="1"/>
  <c r="W8402" i="1"/>
  <c r="X8402" i="1" s="1"/>
  <c r="W8403" i="1"/>
  <c r="X8403" i="1" s="1"/>
  <c r="W8404" i="1"/>
  <c r="X8404" i="1" s="1"/>
  <c r="W8405" i="1"/>
  <c r="X8405" i="1" s="1"/>
  <c r="W8406" i="1"/>
  <c r="X8406" i="1" s="1"/>
  <c r="W8407" i="1"/>
  <c r="X8407" i="1" s="1"/>
  <c r="W8408" i="1"/>
  <c r="X8408" i="1" s="1"/>
  <c r="W8409" i="1"/>
  <c r="X8409" i="1" s="1"/>
  <c r="W8410" i="1"/>
  <c r="X8410" i="1" s="1"/>
  <c r="W8411" i="1"/>
  <c r="X8411" i="1" s="1"/>
  <c r="W8412" i="1"/>
  <c r="X8412" i="1" s="1"/>
  <c r="W8413" i="1"/>
  <c r="X8413" i="1" s="1"/>
  <c r="W8414" i="1"/>
  <c r="X8414" i="1" s="1"/>
  <c r="W8415" i="1"/>
  <c r="X8415" i="1" s="1"/>
  <c r="W8416" i="1"/>
  <c r="X8416" i="1" s="1"/>
  <c r="W8417" i="1"/>
  <c r="X8417" i="1" s="1"/>
  <c r="W8418" i="1"/>
  <c r="X8418" i="1" s="1"/>
  <c r="W8419" i="1"/>
  <c r="X8419" i="1" s="1"/>
  <c r="W8420" i="1"/>
  <c r="X8420" i="1" s="1"/>
  <c r="W8421" i="1"/>
  <c r="X8421" i="1" s="1"/>
  <c r="W8422" i="1"/>
  <c r="X8422" i="1" s="1"/>
  <c r="W8423" i="1"/>
  <c r="X8423" i="1" s="1"/>
  <c r="W8424" i="1"/>
  <c r="X8424" i="1" s="1"/>
  <c r="W8425" i="1"/>
  <c r="X8425" i="1" s="1"/>
  <c r="W8426" i="1"/>
  <c r="X8426" i="1" s="1"/>
  <c r="W8427" i="1"/>
  <c r="X8427" i="1" s="1"/>
  <c r="W8428" i="1"/>
  <c r="X8428" i="1" s="1"/>
  <c r="W8429" i="1"/>
  <c r="X8429" i="1" s="1"/>
  <c r="W8430" i="1"/>
  <c r="X8430" i="1" s="1"/>
  <c r="W8431" i="1"/>
  <c r="X8431" i="1" s="1"/>
  <c r="W8432" i="1"/>
  <c r="X8432" i="1" s="1"/>
  <c r="W8433" i="1"/>
  <c r="X8433" i="1" s="1"/>
  <c r="W8434" i="1"/>
  <c r="X8434" i="1" s="1"/>
  <c r="W8435" i="1"/>
  <c r="X8435" i="1" s="1"/>
  <c r="W8436" i="1"/>
  <c r="X8436" i="1" s="1"/>
  <c r="W8437" i="1"/>
  <c r="X8437" i="1" s="1"/>
  <c r="W8438" i="1"/>
  <c r="X8438" i="1" s="1"/>
  <c r="W8439" i="1"/>
  <c r="X8439" i="1" s="1"/>
  <c r="W8440" i="1"/>
  <c r="X8440" i="1" s="1"/>
  <c r="W8441" i="1"/>
  <c r="X8441" i="1" s="1"/>
  <c r="W8442" i="1"/>
  <c r="X8442" i="1" s="1"/>
  <c r="W8443" i="1"/>
  <c r="X8443" i="1" s="1"/>
  <c r="W8444" i="1"/>
  <c r="X8444" i="1" s="1"/>
  <c r="W8445" i="1"/>
  <c r="X8445" i="1" s="1"/>
  <c r="W8446" i="1"/>
  <c r="X8446" i="1" s="1"/>
  <c r="W8447" i="1"/>
  <c r="X8447" i="1" s="1"/>
  <c r="W8448" i="1"/>
  <c r="X8448" i="1" s="1"/>
  <c r="W8449" i="1"/>
  <c r="X8449" i="1" s="1"/>
  <c r="W8450" i="1"/>
  <c r="X8450" i="1" s="1"/>
  <c r="W8451" i="1"/>
  <c r="X8451" i="1" s="1"/>
  <c r="W8452" i="1"/>
  <c r="X8452" i="1" s="1"/>
  <c r="W8453" i="1"/>
  <c r="X8453" i="1" s="1"/>
  <c r="W8454" i="1"/>
  <c r="W8455" i="1"/>
  <c r="X8455" i="1" s="1"/>
  <c r="W8456" i="1"/>
  <c r="X8456" i="1" s="1"/>
  <c r="W8457" i="1"/>
  <c r="X8457" i="1" s="1"/>
  <c r="W8458" i="1"/>
  <c r="X8458" i="1" s="1"/>
  <c r="W8459" i="1"/>
  <c r="X8459" i="1" s="1"/>
  <c r="W8460" i="1"/>
  <c r="X8460" i="1" s="1"/>
  <c r="W8461" i="1"/>
  <c r="X8461" i="1" s="1"/>
  <c r="W8462" i="1"/>
  <c r="X8462" i="1" s="1"/>
  <c r="W8463" i="1"/>
  <c r="X8463" i="1" s="1"/>
  <c r="W8464" i="1"/>
  <c r="X8464" i="1" s="1"/>
  <c r="W8465" i="1"/>
  <c r="X8465" i="1" s="1"/>
  <c r="W8466" i="1"/>
  <c r="X8466" i="1" s="1"/>
  <c r="W8467" i="1"/>
  <c r="X8467" i="1" s="1"/>
  <c r="W8468" i="1"/>
  <c r="X8468" i="1" s="1"/>
  <c r="W8469" i="1"/>
  <c r="X8469" i="1" s="1"/>
  <c r="W8470" i="1"/>
  <c r="X8470" i="1" s="1"/>
  <c r="W8471" i="1"/>
  <c r="X8471" i="1" s="1"/>
  <c r="W8472" i="1"/>
  <c r="X8472" i="1" s="1"/>
  <c r="W8473" i="1"/>
  <c r="X8473" i="1" s="1"/>
  <c r="W8474" i="1"/>
  <c r="X8474" i="1" s="1"/>
  <c r="W8475" i="1"/>
  <c r="X8475" i="1" s="1"/>
  <c r="W8476" i="1"/>
  <c r="X8476" i="1" s="1"/>
  <c r="W8477" i="1"/>
  <c r="X8477" i="1" s="1"/>
  <c r="W8478" i="1"/>
  <c r="X8478" i="1" s="1"/>
  <c r="W8479" i="1"/>
  <c r="X8479" i="1" s="1"/>
  <c r="W8480" i="1"/>
  <c r="X8480" i="1" s="1"/>
  <c r="W8481" i="1"/>
  <c r="X8481" i="1" s="1"/>
  <c r="W8482" i="1"/>
  <c r="X8482" i="1" s="1"/>
  <c r="W8483" i="1"/>
  <c r="X8483" i="1" s="1"/>
  <c r="W8484" i="1"/>
  <c r="X8484" i="1" s="1"/>
  <c r="W8485" i="1"/>
  <c r="X8485" i="1" s="1"/>
  <c r="W8486" i="1"/>
  <c r="X8486" i="1" s="1"/>
  <c r="W8487" i="1"/>
  <c r="X8487" i="1" s="1"/>
  <c r="W8488" i="1"/>
  <c r="X8488" i="1" s="1"/>
  <c r="W8489" i="1"/>
  <c r="X8489" i="1" s="1"/>
  <c r="W8490" i="1"/>
  <c r="X8490" i="1" s="1"/>
  <c r="W8491" i="1"/>
  <c r="X8491" i="1" s="1"/>
  <c r="W8492" i="1"/>
  <c r="X8492" i="1" s="1"/>
  <c r="W8493" i="1"/>
  <c r="X8493" i="1" s="1"/>
  <c r="W8494" i="1"/>
  <c r="X8494" i="1" s="1"/>
  <c r="W8495" i="1"/>
  <c r="X8495" i="1" s="1"/>
  <c r="W8496" i="1"/>
  <c r="X8496" i="1" s="1"/>
  <c r="W8497" i="1"/>
  <c r="X8497" i="1" s="1"/>
  <c r="W8498" i="1"/>
  <c r="X8498" i="1" s="1"/>
  <c r="W8499" i="1"/>
  <c r="X8499" i="1" s="1"/>
  <c r="W8500" i="1"/>
  <c r="X8500" i="1" s="1"/>
  <c r="W8501" i="1"/>
  <c r="X8501" i="1" s="1"/>
  <c r="W8502" i="1"/>
  <c r="X8502" i="1" s="1"/>
  <c r="W8503" i="1"/>
  <c r="X8503" i="1" s="1"/>
  <c r="W8504" i="1"/>
  <c r="X8504" i="1" s="1"/>
  <c r="W8505" i="1"/>
  <c r="X8505" i="1" s="1"/>
  <c r="W8506" i="1"/>
  <c r="X8506" i="1" s="1"/>
  <c r="W8507" i="1"/>
  <c r="X8507" i="1" s="1"/>
  <c r="W8508" i="1"/>
  <c r="X8508" i="1" s="1"/>
  <c r="W8509" i="1"/>
  <c r="X8509" i="1" s="1"/>
  <c r="W8510" i="1"/>
  <c r="X8510" i="1" s="1"/>
  <c r="W8511" i="1"/>
  <c r="X8511" i="1" s="1"/>
  <c r="W8512" i="1"/>
  <c r="X8512" i="1" s="1"/>
  <c r="W8513" i="1"/>
  <c r="X8513" i="1" s="1"/>
  <c r="W8514" i="1"/>
  <c r="X8514" i="1" s="1"/>
  <c r="W8515" i="1"/>
  <c r="X8515" i="1" s="1"/>
  <c r="W8516" i="1"/>
  <c r="X8516" i="1" s="1"/>
  <c r="W8517" i="1"/>
  <c r="X8517" i="1" s="1"/>
  <c r="W8518" i="1"/>
  <c r="W8519" i="1"/>
  <c r="X8519" i="1" s="1"/>
  <c r="W8520" i="1"/>
  <c r="X8520" i="1" s="1"/>
  <c r="W8521" i="1"/>
  <c r="X8521" i="1" s="1"/>
  <c r="W8522" i="1"/>
  <c r="X8522" i="1" s="1"/>
  <c r="W8523" i="1"/>
  <c r="X8523" i="1" s="1"/>
  <c r="W8524" i="1"/>
  <c r="X8524" i="1" s="1"/>
  <c r="W8525" i="1"/>
  <c r="X8525" i="1" s="1"/>
  <c r="W8526" i="1"/>
  <c r="X8526" i="1" s="1"/>
  <c r="W8527" i="1"/>
  <c r="X8527" i="1" s="1"/>
  <c r="W8528" i="1"/>
  <c r="X8528" i="1" s="1"/>
  <c r="W8529" i="1"/>
  <c r="X8529" i="1" s="1"/>
  <c r="W8530" i="1"/>
  <c r="X8530" i="1" s="1"/>
  <c r="W8531" i="1"/>
  <c r="X8531" i="1" s="1"/>
  <c r="W8532" i="1"/>
  <c r="X8532" i="1" s="1"/>
  <c r="W8533" i="1"/>
  <c r="X8533" i="1" s="1"/>
  <c r="W8534" i="1"/>
  <c r="X8534" i="1" s="1"/>
  <c r="W8535" i="1"/>
  <c r="X8535" i="1" s="1"/>
  <c r="W8536" i="1"/>
  <c r="X8536" i="1" s="1"/>
  <c r="W8537" i="1"/>
  <c r="X8537" i="1" s="1"/>
  <c r="W8538" i="1"/>
  <c r="X8538" i="1" s="1"/>
  <c r="W8539" i="1"/>
  <c r="X8539" i="1" s="1"/>
  <c r="W8540" i="1"/>
  <c r="X8540" i="1" s="1"/>
  <c r="W8541" i="1"/>
  <c r="X8541" i="1" s="1"/>
  <c r="W8542" i="1"/>
  <c r="X8542" i="1" s="1"/>
  <c r="W8543" i="1"/>
  <c r="X8543" i="1" s="1"/>
  <c r="W8544" i="1"/>
  <c r="X8544" i="1" s="1"/>
  <c r="W8545" i="1"/>
  <c r="X8545" i="1" s="1"/>
  <c r="W8546" i="1"/>
  <c r="X8546" i="1" s="1"/>
  <c r="W8547" i="1"/>
  <c r="X8547" i="1" s="1"/>
  <c r="W8548" i="1"/>
  <c r="X8548" i="1" s="1"/>
  <c r="W8549" i="1"/>
  <c r="X8549" i="1" s="1"/>
  <c r="W8550" i="1"/>
  <c r="X8550" i="1" s="1"/>
  <c r="W8551" i="1"/>
  <c r="X8551" i="1" s="1"/>
  <c r="W8552" i="1"/>
  <c r="X8552" i="1" s="1"/>
  <c r="W8553" i="1"/>
  <c r="X8553" i="1" s="1"/>
  <c r="W8554" i="1"/>
  <c r="X8554" i="1" s="1"/>
  <c r="W8555" i="1"/>
  <c r="X8555" i="1" s="1"/>
  <c r="W8556" i="1"/>
  <c r="X8556" i="1" s="1"/>
  <c r="W8557" i="1"/>
  <c r="X8557" i="1" s="1"/>
  <c r="W8558" i="1"/>
  <c r="X8558" i="1" s="1"/>
  <c r="W8559" i="1"/>
  <c r="X8559" i="1" s="1"/>
  <c r="W8560" i="1"/>
  <c r="X8560" i="1" s="1"/>
  <c r="W8561" i="1"/>
  <c r="X8561" i="1" s="1"/>
  <c r="W8562" i="1"/>
  <c r="X8562" i="1" s="1"/>
  <c r="W8563" i="1"/>
  <c r="X8563" i="1" s="1"/>
  <c r="W8564" i="1"/>
  <c r="X8564" i="1" s="1"/>
  <c r="W8565" i="1"/>
  <c r="X8565" i="1" s="1"/>
  <c r="W8566" i="1"/>
  <c r="X8566" i="1" s="1"/>
  <c r="W8567" i="1"/>
  <c r="X8567" i="1" s="1"/>
  <c r="W8568" i="1"/>
  <c r="X8568" i="1" s="1"/>
  <c r="W8569" i="1"/>
  <c r="X8569" i="1" s="1"/>
  <c r="W8570" i="1"/>
  <c r="X8570" i="1" s="1"/>
  <c r="W8571" i="1"/>
  <c r="X8571" i="1" s="1"/>
  <c r="W8572" i="1"/>
  <c r="X8572" i="1" s="1"/>
  <c r="W8573" i="1"/>
  <c r="X8573" i="1" s="1"/>
  <c r="W8574" i="1"/>
  <c r="X8574" i="1" s="1"/>
  <c r="W8575" i="1"/>
  <c r="X8575" i="1" s="1"/>
  <c r="W8576" i="1"/>
  <c r="X8576" i="1" s="1"/>
  <c r="W8577" i="1"/>
  <c r="X8577" i="1" s="1"/>
  <c r="W8578" i="1"/>
  <c r="X8578" i="1" s="1"/>
  <c r="W8579" i="1"/>
  <c r="X8579" i="1" s="1"/>
  <c r="W8580" i="1"/>
  <c r="X8580" i="1" s="1"/>
  <c r="W8581" i="1"/>
  <c r="X8581" i="1" s="1"/>
  <c r="W8582" i="1"/>
  <c r="W8583" i="1"/>
  <c r="X8583" i="1" s="1"/>
  <c r="W8584" i="1"/>
  <c r="X8584" i="1" s="1"/>
  <c r="W8585" i="1"/>
  <c r="X8585" i="1" s="1"/>
  <c r="W8586" i="1"/>
  <c r="X8586" i="1" s="1"/>
  <c r="W8587" i="1"/>
  <c r="X8587" i="1" s="1"/>
  <c r="W8588" i="1"/>
  <c r="X8588" i="1" s="1"/>
  <c r="W8589" i="1"/>
  <c r="X8589" i="1" s="1"/>
  <c r="W8590" i="1"/>
  <c r="X8590" i="1" s="1"/>
  <c r="W8591" i="1"/>
  <c r="X8591" i="1" s="1"/>
  <c r="W8592" i="1"/>
  <c r="X8592" i="1" s="1"/>
  <c r="W8593" i="1"/>
  <c r="X8593" i="1" s="1"/>
  <c r="W8594" i="1"/>
  <c r="X8594" i="1" s="1"/>
  <c r="W8595" i="1"/>
  <c r="X8595" i="1" s="1"/>
  <c r="W8596" i="1"/>
  <c r="X8596" i="1" s="1"/>
  <c r="W8597" i="1"/>
  <c r="X8597" i="1" s="1"/>
  <c r="W8598" i="1"/>
  <c r="X8598" i="1" s="1"/>
  <c r="W8599" i="1"/>
  <c r="X8599" i="1" s="1"/>
  <c r="W8600" i="1"/>
  <c r="X8600" i="1" s="1"/>
  <c r="W8601" i="1"/>
  <c r="X8601" i="1" s="1"/>
  <c r="W8602" i="1"/>
  <c r="X8602" i="1" s="1"/>
  <c r="W8603" i="1"/>
  <c r="X8603" i="1" s="1"/>
  <c r="W8604" i="1"/>
  <c r="X8604" i="1" s="1"/>
  <c r="W8605" i="1"/>
  <c r="X8605" i="1" s="1"/>
  <c r="W8606" i="1"/>
  <c r="X8606" i="1" s="1"/>
  <c r="W8607" i="1"/>
  <c r="X8607" i="1" s="1"/>
  <c r="W8608" i="1"/>
  <c r="X8608" i="1" s="1"/>
  <c r="W8609" i="1"/>
  <c r="X8609" i="1" s="1"/>
  <c r="W8610" i="1"/>
  <c r="X8610" i="1" s="1"/>
  <c r="W8611" i="1"/>
  <c r="X8611" i="1" s="1"/>
  <c r="W8612" i="1"/>
  <c r="X8612" i="1" s="1"/>
  <c r="W8613" i="1"/>
  <c r="X8613" i="1" s="1"/>
  <c r="W8614" i="1"/>
  <c r="X8614" i="1" s="1"/>
  <c r="W8615" i="1"/>
  <c r="X8615" i="1" s="1"/>
  <c r="W8616" i="1"/>
  <c r="X8616" i="1" s="1"/>
  <c r="W8617" i="1"/>
  <c r="X8617" i="1" s="1"/>
  <c r="W8618" i="1"/>
  <c r="X8618" i="1" s="1"/>
  <c r="W8619" i="1"/>
  <c r="X8619" i="1" s="1"/>
  <c r="W8620" i="1"/>
  <c r="X8620" i="1" s="1"/>
  <c r="W8621" i="1"/>
  <c r="X8621" i="1" s="1"/>
  <c r="W8622" i="1"/>
  <c r="X8622" i="1" s="1"/>
  <c r="W8623" i="1"/>
  <c r="X8623" i="1" s="1"/>
  <c r="W8624" i="1"/>
  <c r="X8624" i="1" s="1"/>
  <c r="W8625" i="1"/>
  <c r="X8625" i="1" s="1"/>
  <c r="W8626" i="1"/>
  <c r="X8626" i="1" s="1"/>
  <c r="W8627" i="1"/>
  <c r="X8627" i="1" s="1"/>
  <c r="W8628" i="1"/>
  <c r="X8628" i="1" s="1"/>
  <c r="W8629" i="1"/>
  <c r="X8629" i="1" s="1"/>
  <c r="W8630" i="1"/>
  <c r="X8630" i="1" s="1"/>
  <c r="W8631" i="1"/>
  <c r="X8631" i="1" s="1"/>
  <c r="W8632" i="1"/>
  <c r="X8632" i="1" s="1"/>
  <c r="W8633" i="1"/>
  <c r="X8633" i="1" s="1"/>
  <c r="W8634" i="1"/>
  <c r="X8634" i="1" s="1"/>
  <c r="W8635" i="1"/>
  <c r="X8635" i="1" s="1"/>
  <c r="W8636" i="1"/>
  <c r="X8636" i="1" s="1"/>
  <c r="W8637" i="1"/>
  <c r="X8637" i="1" s="1"/>
  <c r="W8638" i="1"/>
  <c r="X8638" i="1" s="1"/>
  <c r="W8639" i="1"/>
  <c r="X8639" i="1" s="1"/>
  <c r="W8640" i="1"/>
  <c r="X8640" i="1" s="1"/>
  <c r="W8641" i="1"/>
  <c r="X8641" i="1" s="1"/>
  <c r="W8642" i="1"/>
  <c r="X8642" i="1" s="1"/>
  <c r="W8643" i="1"/>
  <c r="X8643" i="1" s="1"/>
  <c r="W8644" i="1"/>
  <c r="X8644" i="1" s="1"/>
  <c r="W8645" i="1"/>
  <c r="X8645" i="1" s="1"/>
  <c r="W8646" i="1"/>
  <c r="W8647" i="1"/>
  <c r="X8647" i="1" s="1"/>
  <c r="W8648" i="1"/>
  <c r="X8648" i="1" s="1"/>
  <c r="W8649" i="1"/>
  <c r="X8649" i="1" s="1"/>
  <c r="W8650" i="1"/>
  <c r="X8650" i="1" s="1"/>
  <c r="W8651" i="1"/>
  <c r="X8651" i="1" s="1"/>
  <c r="W8652" i="1"/>
  <c r="X8652" i="1" s="1"/>
  <c r="W8653" i="1"/>
  <c r="X8653" i="1" s="1"/>
  <c r="W8654" i="1"/>
  <c r="X8654" i="1" s="1"/>
  <c r="W8655" i="1"/>
  <c r="X8655" i="1" s="1"/>
  <c r="W8656" i="1"/>
  <c r="X8656" i="1" s="1"/>
  <c r="W8657" i="1"/>
  <c r="X8657" i="1" s="1"/>
  <c r="W8658" i="1"/>
  <c r="X8658" i="1" s="1"/>
  <c r="W8659" i="1"/>
  <c r="X8659" i="1" s="1"/>
  <c r="W8660" i="1"/>
  <c r="X8660" i="1" s="1"/>
  <c r="W8661" i="1"/>
  <c r="X8661" i="1" s="1"/>
  <c r="W8662" i="1"/>
  <c r="X8662" i="1" s="1"/>
  <c r="W8663" i="1"/>
  <c r="X8663" i="1" s="1"/>
  <c r="W8664" i="1"/>
  <c r="X8664" i="1" s="1"/>
  <c r="W8665" i="1"/>
  <c r="X8665" i="1" s="1"/>
  <c r="W8666" i="1"/>
  <c r="X8666" i="1" s="1"/>
  <c r="W8667" i="1"/>
  <c r="X8667" i="1" s="1"/>
  <c r="W8668" i="1"/>
  <c r="X8668" i="1" s="1"/>
  <c r="W8669" i="1"/>
  <c r="X8669" i="1" s="1"/>
  <c r="W8670" i="1"/>
  <c r="X8670" i="1" s="1"/>
  <c r="W8671" i="1"/>
  <c r="X8671" i="1" s="1"/>
  <c r="W8672" i="1"/>
  <c r="X8672" i="1" s="1"/>
  <c r="W8673" i="1"/>
  <c r="X8673" i="1" s="1"/>
  <c r="W8674" i="1"/>
  <c r="X8674" i="1" s="1"/>
  <c r="W8675" i="1"/>
  <c r="X8675" i="1" s="1"/>
  <c r="W8676" i="1"/>
  <c r="X8676" i="1" s="1"/>
  <c r="W8677" i="1"/>
  <c r="X8677" i="1" s="1"/>
  <c r="W8678" i="1"/>
  <c r="X8678" i="1" s="1"/>
  <c r="W8679" i="1"/>
  <c r="X8679" i="1" s="1"/>
  <c r="W8680" i="1"/>
  <c r="X8680" i="1" s="1"/>
  <c r="W8681" i="1"/>
  <c r="X8681" i="1" s="1"/>
  <c r="W8682" i="1"/>
  <c r="X8682" i="1" s="1"/>
  <c r="W8683" i="1"/>
  <c r="X8683" i="1" s="1"/>
  <c r="W8684" i="1"/>
  <c r="X8684" i="1" s="1"/>
  <c r="W8685" i="1"/>
  <c r="X8685" i="1" s="1"/>
  <c r="W8686" i="1"/>
  <c r="X8686" i="1" s="1"/>
  <c r="W8687" i="1"/>
  <c r="X8687" i="1" s="1"/>
  <c r="W8688" i="1"/>
  <c r="X8688" i="1" s="1"/>
  <c r="W8689" i="1"/>
  <c r="X8689" i="1" s="1"/>
  <c r="W8690" i="1"/>
  <c r="X8690" i="1" s="1"/>
  <c r="W8691" i="1"/>
  <c r="X8691" i="1" s="1"/>
  <c r="W8692" i="1"/>
  <c r="X8692" i="1" s="1"/>
  <c r="W8693" i="1"/>
  <c r="X8693" i="1" s="1"/>
  <c r="W8694" i="1"/>
  <c r="X8694" i="1" s="1"/>
  <c r="W8695" i="1"/>
  <c r="X8695" i="1" s="1"/>
  <c r="W8696" i="1"/>
  <c r="X8696" i="1" s="1"/>
  <c r="W8697" i="1"/>
  <c r="X8697" i="1" s="1"/>
  <c r="W8698" i="1"/>
  <c r="X8698" i="1" s="1"/>
  <c r="W8699" i="1"/>
  <c r="X8699" i="1" s="1"/>
  <c r="W8700" i="1"/>
  <c r="X8700" i="1" s="1"/>
  <c r="W8701" i="1"/>
  <c r="X8701" i="1" s="1"/>
  <c r="W8702" i="1"/>
  <c r="X8702" i="1" s="1"/>
  <c r="W8703" i="1"/>
  <c r="X8703" i="1" s="1"/>
  <c r="W8704" i="1"/>
  <c r="X8704" i="1" s="1"/>
  <c r="W8705" i="1"/>
  <c r="X8705" i="1" s="1"/>
  <c r="W8706" i="1"/>
  <c r="X8706" i="1" s="1"/>
  <c r="W8707" i="1"/>
  <c r="X8707" i="1" s="1"/>
  <c r="W8708" i="1"/>
  <c r="X8708" i="1" s="1"/>
  <c r="W8709" i="1"/>
  <c r="X8709" i="1" s="1"/>
  <c r="W8710" i="1"/>
  <c r="W8711" i="1"/>
  <c r="X8711" i="1" s="1"/>
  <c r="W8712" i="1"/>
  <c r="X8712" i="1" s="1"/>
  <c r="W8713" i="1"/>
  <c r="X8713" i="1" s="1"/>
  <c r="W8714" i="1"/>
  <c r="X8714" i="1" s="1"/>
  <c r="W8715" i="1"/>
  <c r="X8715" i="1" s="1"/>
  <c r="W8716" i="1"/>
  <c r="X8716" i="1" s="1"/>
  <c r="W8717" i="1"/>
  <c r="X8717" i="1" s="1"/>
  <c r="W8718" i="1"/>
  <c r="X8718" i="1" s="1"/>
  <c r="W8719" i="1"/>
  <c r="X8719" i="1" s="1"/>
  <c r="W8720" i="1"/>
  <c r="X8720" i="1" s="1"/>
  <c r="W8721" i="1"/>
  <c r="X8721" i="1" s="1"/>
  <c r="W8722" i="1"/>
  <c r="X8722" i="1" s="1"/>
  <c r="W8723" i="1"/>
  <c r="X8723" i="1" s="1"/>
  <c r="W8724" i="1"/>
  <c r="X8724" i="1" s="1"/>
  <c r="W8725" i="1"/>
  <c r="X8725" i="1" s="1"/>
  <c r="W8726" i="1"/>
  <c r="X8726" i="1" s="1"/>
  <c r="W8727" i="1"/>
  <c r="X8727" i="1" s="1"/>
  <c r="W8728" i="1"/>
  <c r="X8728" i="1" s="1"/>
  <c r="W8729" i="1"/>
  <c r="X8729" i="1" s="1"/>
  <c r="W8730" i="1"/>
  <c r="X8730" i="1" s="1"/>
  <c r="W8731" i="1"/>
  <c r="X8731" i="1" s="1"/>
  <c r="W8732" i="1"/>
  <c r="X8732" i="1" s="1"/>
  <c r="W8733" i="1"/>
  <c r="X8733" i="1" s="1"/>
  <c r="W8734" i="1"/>
  <c r="X8734" i="1" s="1"/>
  <c r="W8735" i="1"/>
  <c r="X8735" i="1" s="1"/>
  <c r="W8736" i="1"/>
  <c r="X8736" i="1" s="1"/>
  <c r="W8737" i="1"/>
  <c r="X8737" i="1" s="1"/>
  <c r="W8738" i="1"/>
  <c r="X8738" i="1" s="1"/>
  <c r="W8739" i="1"/>
  <c r="X8739" i="1" s="1"/>
  <c r="W8740" i="1"/>
  <c r="X8740" i="1" s="1"/>
  <c r="W8741" i="1"/>
  <c r="X8741" i="1" s="1"/>
  <c r="W8742" i="1"/>
  <c r="X8742" i="1" s="1"/>
  <c r="W8743" i="1"/>
  <c r="X8743" i="1" s="1"/>
  <c r="W8744" i="1"/>
  <c r="X8744" i="1" s="1"/>
  <c r="W8745" i="1"/>
  <c r="X8745" i="1" s="1"/>
  <c r="W8746" i="1"/>
  <c r="X8746" i="1" s="1"/>
  <c r="W8747" i="1"/>
  <c r="X8747" i="1" s="1"/>
  <c r="W8748" i="1"/>
  <c r="X8748" i="1" s="1"/>
  <c r="W8749" i="1"/>
  <c r="X8749" i="1" s="1"/>
  <c r="W8750" i="1"/>
  <c r="X8750" i="1" s="1"/>
  <c r="W8751" i="1"/>
  <c r="X8751" i="1" s="1"/>
  <c r="W8752" i="1"/>
  <c r="X8752" i="1" s="1"/>
  <c r="W8753" i="1"/>
  <c r="X8753" i="1" s="1"/>
  <c r="W8754" i="1"/>
  <c r="X8754" i="1" s="1"/>
  <c r="W8755" i="1"/>
  <c r="X8755" i="1" s="1"/>
  <c r="W8756" i="1"/>
  <c r="X8756" i="1" s="1"/>
  <c r="W8757" i="1"/>
  <c r="X8757" i="1" s="1"/>
  <c r="W8758" i="1"/>
  <c r="X8758" i="1" s="1"/>
  <c r="W8759" i="1"/>
  <c r="X8759" i="1" s="1"/>
  <c r="W8760" i="1"/>
  <c r="X8760" i="1" s="1"/>
  <c r="W8761" i="1"/>
  <c r="X8761" i="1" s="1"/>
  <c r="W8762" i="1"/>
  <c r="X8762" i="1" s="1"/>
  <c r="W8763" i="1"/>
  <c r="X8763" i="1" s="1"/>
  <c r="W8764" i="1"/>
  <c r="X8764" i="1" s="1"/>
  <c r="W8765" i="1"/>
  <c r="X8765" i="1" s="1"/>
  <c r="W8766" i="1"/>
  <c r="X8766" i="1" s="1"/>
  <c r="W8767" i="1"/>
  <c r="X8767" i="1" s="1"/>
  <c r="W8768" i="1"/>
  <c r="X8768" i="1" s="1"/>
  <c r="W8769" i="1"/>
  <c r="X8769" i="1" s="1"/>
  <c r="W8770" i="1"/>
  <c r="X8770" i="1" s="1"/>
  <c r="W8771" i="1"/>
  <c r="X8771" i="1" s="1"/>
  <c r="W8772" i="1"/>
  <c r="X8772" i="1" s="1"/>
  <c r="W8773" i="1"/>
  <c r="X8773" i="1" s="1"/>
  <c r="W8774" i="1"/>
  <c r="W8775" i="1"/>
  <c r="X8775" i="1" s="1"/>
  <c r="W8776" i="1"/>
  <c r="X8776" i="1" s="1"/>
  <c r="W8777" i="1"/>
  <c r="X8777" i="1" s="1"/>
  <c r="W8778" i="1"/>
  <c r="X8778" i="1" s="1"/>
  <c r="W8779" i="1"/>
  <c r="X8779" i="1" s="1"/>
  <c r="W8780" i="1"/>
  <c r="X8780" i="1" s="1"/>
  <c r="W8781" i="1"/>
  <c r="X8781" i="1" s="1"/>
  <c r="W8782" i="1"/>
  <c r="X8782" i="1" s="1"/>
  <c r="W8783" i="1"/>
  <c r="X8783" i="1" s="1"/>
  <c r="W8784" i="1"/>
  <c r="X8784" i="1" s="1"/>
  <c r="W8785" i="1"/>
  <c r="X8785" i="1" s="1"/>
  <c r="W8786" i="1"/>
  <c r="X8786" i="1" s="1"/>
  <c r="W8787" i="1"/>
  <c r="X8787" i="1" s="1"/>
  <c r="W8788" i="1"/>
  <c r="X8788" i="1" s="1"/>
  <c r="W8789" i="1"/>
  <c r="X8789" i="1" s="1"/>
  <c r="W8790" i="1"/>
  <c r="X8790" i="1" s="1"/>
  <c r="W8791" i="1"/>
  <c r="X8791" i="1" s="1"/>
  <c r="W8792" i="1"/>
  <c r="X8792" i="1" s="1"/>
  <c r="W8793" i="1"/>
  <c r="X8793" i="1" s="1"/>
  <c r="W8794" i="1"/>
  <c r="X8794" i="1" s="1"/>
  <c r="W8795" i="1"/>
  <c r="X8795" i="1" s="1"/>
  <c r="W8796" i="1"/>
  <c r="X8796" i="1" s="1"/>
  <c r="W8797" i="1"/>
  <c r="X8797" i="1" s="1"/>
  <c r="W8798" i="1"/>
  <c r="X8798" i="1" s="1"/>
  <c r="W8799" i="1"/>
  <c r="X8799" i="1" s="1"/>
  <c r="W8800" i="1"/>
  <c r="X8800" i="1" s="1"/>
  <c r="W8801" i="1"/>
  <c r="X8801" i="1" s="1"/>
  <c r="W8802" i="1"/>
  <c r="X8802" i="1" s="1"/>
  <c r="W8803" i="1"/>
  <c r="X8803" i="1" s="1"/>
  <c r="W8804" i="1"/>
  <c r="X8804" i="1" s="1"/>
  <c r="W8805" i="1"/>
  <c r="X8805" i="1" s="1"/>
  <c r="W8806" i="1"/>
  <c r="X8806" i="1" s="1"/>
  <c r="W8807" i="1"/>
  <c r="X8807" i="1" s="1"/>
  <c r="W8808" i="1"/>
  <c r="X8808" i="1" s="1"/>
  <c r="W8809" i="1"/>
  <c r="X8809" i="1" s="1"/>
  <c r="W8810" i="1"/>
  <c r="X8810" i="1" s="1"/>
  <c r="W8811" i="1"/>
  <c r="X8811" i="1" s="1"/>
  <c r="W8812" i="1"/>
  <c r="X8812" i="1" s="1"/>
  <c r="W8813" i="1"/>
  <c r="X8813" i="1" s="1"/>
  <c r="W8814" i="1"/>
  <c r="X8814" i="1" s="1"/>
  <c r="W8815" i="1"/>
  <c r="X8815" i="1" s="1"/>
  <c r="W8816" i="1"/>
  <c r="X8816" i="1" s="1"/>
  <c r="W8817" i="1"/>
  <c r="X8817" i="1" s="1"/>
  <c r="W8818" i="1"/>
  <c r="X8818" i="1" s="1"/>
  <c r="W8819" i="1"/>
  <c r="X8819" i="1" s="1"/>
  <c r="W8820" i="1"/>
  <c r="X8820" i="1" s="1"/>
  <c r="W8821" i="1"/>
  <c r="X8821" i="1" s="1"/>
  <c r="W8822" i="1"/>
  <c r="X8822" i="1" s="1"/>
  <c r="W8823" i="1"/>
  <c r="X8823" i="1" s="1"/>
  <c r="W8824" i="1"/>
  <c r="X8824" i="1" s="1"/>
  <c r="W8825" i="1"/>
  <c r="X8825" i="1" s="1"/>
  <c r="W8826" i="1"/>
  <c r="X8826" i="1" s="1"/>
  <c r="W8827" i="1"/>
  <c r="X8827" i="1" s="1"/>
  <c r="W8828" i="1"/>
  <c r="X8828" i="1" s="1"/>
  <c r="W8829" i="1"/>
  <c r="X8829" i="1" s="1"/>
  <c r="W8830" i="1"/>
  <c r="X8830" i="1" s="1"/>
  <c r="W8831" i="1"/>
  <c r="X8831" i="1" s="1"/>
  <c r="W8832" i="1"/>
  <c r="X8832" i="1" s="1"/>
  <c r="W8833" i="1"/>
  <c r="X8833" i="1" s="1"/>
  <c r="W8834" i="1"/>
  <c r="X8834" i="1" s="1"/>
  <c r="W8835" i="1"/>
  <c r="X8835" i="1" s="1"/>
  <c r="W8836" i="1"/>
  <c r="X8836" i="1" s="1"/>
  <c r="W8837" i="1"/>
  <c r="X8837" i="1" s="1"/>
  <c r="W8838" i="1"/>
  <c r="W8839" i="1"/>
  <c r="X8839" i="1" s="1"/>
  <c r="W8840" i="1"/>
  <c r="X8840" i="1" s="1"/>
  <c r="W8841" i="1"/>
  <c r="X8841" i="1" s="1"/>
  <c r="W8842" i="1"/>
  <c r="X8842" i="1" s="1"/>
  <c r="W8843" i="1"/>
  <c r="X8843" i="1" s="1"/>
  <c r="W8844" i="1"/>
  <c r="X8844" i="1" s="1"/>
  <c r="W8845" i="1"/>
  <c r="X8845" i="1" s="1"/>
  <c r="W8846" i="1"/>
  <c r="X8846" i="1" s="1"/>
  <c r="W8847" i="1"/>
  <c r="X8847" i="1" s="1"/>
  <c r="W8848" i="1"/>
  <c r="X8848" i="1" s="1"/>
  <c r="W8849" i="1"/>
  <c r="X8849" i="1" s="1"/>
  <c r="W8850" i="1"/>
  <c r="X8850" i="1" s="1"/>
  <c r="W8851" i="1"/>
  <c r="X8851" i="1" s="1"/>
  <c r="W8852" i="1"/>
  <c r="X8852" i="1" s="1"/>
  <c r="W8853" i="1"/>
  <c r="X8853" i="1" s="1"/>
  <c r="W8854" i="1"/>
  <c r="X8854" i="1" s="1"/>
  <c r="W8855" i="1"/>
  <c r="X8855" i="1" s="1"/>
  <c r="W8856" i="1"/>
  <c r="X8856" i="1" s="1"/>
  <c r="W8857" i="1"/>
  <c r="X8857" i="1" s="1"/>
  <c r="W8858" i="1"/>
  <c r="X8858" i="1" s="1"/>
  <c r="W8859" i="1"/>
  <c r="X8859" i="1" s="1"/>
  <c r="W8860" i="1"/>
  <c r="X8860" i="1" s="1"/>
  <c r="W8861" i="1"/>
  <c r="X8861" i="1" s="1"/>
  <c r="W8862" i="1"/>
  <c r="X8862" i="1" s="1"/>
  <c r="W8863" i="1"/>
  <c r="X8863" i="1" s="1"/>
  <c r="W8864" i="1"/>
  <c r="X8864" i="1" s="1"/>
  <c r="W8865" i="1"/>
  <c r="X8865" i="1" s="1"/>
  <c r="W8866" i="1"/>
  <c r="X8866" i="1" s="1"/>
  <c r="W8867" i="1"/>
  <c r="X8867" i="1" s="1"/>
  <c r="W8868" i="1"/>
  <c r="X8868" i="1" s="1"/>
  <c r="W8869" i="1"/>
  <c r="X8869" i="1" s="1"/>
  <c r="W8870" i="1"/>
  <c r="X8870" i="1" s="1"/>
  <c r="W8871" i="1"/>
  <c r="X8871" i="1" s="1"/>
  <c r="W8872" i="1"/>
  <c r="X8872" i="1" s="1"/>
  <c r="W8873" i="1"/>
  <c r="X8873" i="1" s="1"/>
  <c r="W8874" i="1"/>
  <c r="X8874" i="1" s="1"/>
  <c r="W8875" i="1"/>
  <c r="X8875" i="1" s="1"/>
  <c r="W8876" i="1"/>
  <c r="X8876" i="1" s="1"/>
  <c r="W8877" i="1"/>
  <c r="X8877" i="1" s="1"/>
  <c r="W8878" i="1"/>
  <c r="X8878" i="1" s="1"/>
  <c r="W8879" i="1"/>
  <c r="X8879" i="1" s="1"/>
  <c r="W8880" i="1"/>
  <c r="X8880" i="1" s="1"/>
  <c r="W8881" i="1"/>
  <c r="X8881" i="1" s="1"/>
  <c r="W8882" i="1"/>
  <c r="X8882" i="1" s="1"/>
  <c r="W8883" i="1"/>
  <c r="X8883" i="1" s="1"/>
  <c r="W8884" i="1"/>
  <c r="X8884" i="1" s="1"/>
  <c r="W8885" i="1"/>
  <c r="X8885" i="1" s="1"/>
  <c r="W8886" i="1"/>
  <c r="X8886" i="1" s="1"/>
  <c r="W8887" i="1"/>
  <c r="X8887" i="1" s="1"/>
  <c r="W8888" i="1"/>
  <c r="X8888" i="1" s="1"/>
  <c r="W8889" i="1"/>
  <c r="X8889" i="1" s="1"/>
  <c r="W8890" i="1"/>
  <c r="X8890" i="1" s="1"/>
  <c r="W8891" i="1"/>
  <c r="X8891" i="1" s="1"/>
  <c r="W8892" i="1"/>
  <c r="X8892" i="1" s="1"/>
  <c r="W8893" i="1"/>
  <c r="X8893" i="1" s="1"/>
  <c r="W8894" i="1"/>
  <c r="X8894" i="1" s="1"/>
  <c r="W8895" i="1"/>
  <c r="X8895" i="1" s="1"/>
  <c r="W8896" i="1"/>
  <c r="X8896" i="1" s="1"/>
  <c r="W8897" i="1"/>
  <c r="X8897" i="1" s="1"/>
  <c r="W8898" i="1"/>
  <c r="X8898" i="1" s="1"/>
  <c r="W8899" i="1"/>
  <c r="X8899" i="1" s="1"/>
  <c r="W8900" i="1"/>
  <c r="X8900" i="1" s="1"/>
  <c r="W8901" i="1"/>
  <c r="X8901" i="1" s="1"/>
  <c r="W8902" i="1"/>
  <c r="W8903" i="1"/>
  <c r="X8903" i="1" s="1"/>
  <c r="W8904" i="1"/>
  <c r="X8904" i="1" s="1"/>
  <c r="W8905" i="1"/>
  <c r="X8905" i="1" s="1"/>
  <c r="W8906" i="1"/>
  <c r="X8906" i="1" s="1"/>
  <c r="W8907" i="1"/>
  <c r="X8907" i="1" s="1"/>
  <c r="W8908" i="1"/>
  <c r="X8908" i="1" s="1"/>
  <c r="W8909" i="1"/>
  <c r="X8909" i="1" s="1"/>
  <c r="W8910" i="1"/>
  <c r="X8910" i="1" s="1"/>
  <c r="W8911" i="1"/>
  <c r="X8911" i="1" s="1"/>
  <c r="W8912" i="1"/>
  <c r="X8912" i="1" s="1"/>
  <c r="W8913" i="1"/>
  <c r="X8913" i="1" s="1"/>
  <c r="W8914" i="1"/>
  <c r="X8914" i="1" s="1"/>
  <c r="W8915" i="1"/>
  <c r="X8915" i="1" s="1"/>
  <c r="W8916" i="1"/>
  <c r="X8916" i="1" s="1"/>
  <c r="W8917" i="1"/>
  <c r="X8917" i="1" s="1"/>
  <c r="W8918" i="1"/>
  <c r="X8918" i="1" s="1"/>
  <c r="W8919" i="1"/>
  <c r="X8919" i="1" s="1"/>
  <c r="W8920" i="1"/>
  <c r="X8920" i="1" s="1"/>
  <c r="W8921" i="1"/>
  <c r="X8921" i="1" s="1"/>
  <c r="W8922" i="1"/>
  <c r="X8922" i="1" s="1"/>
  <c r="W8923" i="1"/>
  <c r="X8923" i="1" s="1"/>
  <c r="W8924" i="1"/>
  <c r="X8924" i="1" s="1"/>
  <c r="W8925" i="1"/>
  <c r="X8925" i="1" s="1"/>
  <c r="W8926" i="1"/>
  <c r="X8926" i="1" s="1"/>
  <c r="W8927" i="1"/>
  <c r="X8927" i="1" s="1"/>
  <c r="W8928" i="1"/>
  <c r="X8928" i="1" s="1"/>
  <c r="W8929" i="1"/>
  <c r="X8929" i="1" s="1"/>
  <c r="W8930" i="1"/>
  <c r="X8930" i="1" s="1"/>
  <c r="W8931" i="1"/>
  <c r="X8931" i="1" s="1"/>
  <c r="W8932" i="1"/>
  <c r="X8932" i="1" s="1"/>
  <c r="W8933" i="1"/>
  <c r="X8933" i="1" s="1"/>
  <c r="W8934" i="1"/>
  <c r="X8934" i="1" s="1"/>
  <c r="W8935" i="1"/>
  <c r="X8935" i="1" s="1"/>
  <c r="W8936" i="1"/>
  <c r="X8936" i="1" s="1"/>
  <c r="W8937" i="1"/>
  <c r="X8937" i="1" s="1"/>
  <c r="W8938" i="1"/>
  <c r="X8938" i="1" s="1"/>
  <c r="W8939" i="1"/>
  <c r="X8939" i="1" s="1"/>
  <c r="W8940" i="1"/>
  <c r="X8940" i="1" s="1"/>
  <c r="W8941" i="1"/>
  <c r="X8941" i="1" s="1"/>
  <c r="W8942" i="1"/>
  <c r="X8942" i="1" s="1"/>
  <c r="W8943" i="1"/>
  <c r="X8943" i="1" s="1"/>
  <c r="W8944" i="1"/>
  <c r="X8944" i="1" s="1"/>
  <c r="W8945" i="1"/>
  <c r="X8945" i="1" s="1"/>
  <c r="W8946" i="1"/>
  <c r="X8946" i="1" s="1"/>
  <c r="W8947" i="1"/>
  <c r="X8947" i="1" s="1"/>
  <c r="W8948" i="1"/>
  <c r="X8948" i="1" s="1"/>
  <c r="W8949" i="1"/>
  <c r="X8949" i="1" s="1"/>
  <c r="W8950" i="1"/>
  <c r="X8950" i="1" s="1"/>
  <c r="W8951" i="1"/>
  <c r="X8951" i="1" s="1"/>
  <c r="W8952" i="1"/>
  <c r="X8952" i="1" s="1"/>
  <c r="W8953" i="1"/>
  <c r="X8953" i="1" s="1"/>
  <c r="W8954" i="1"/>
  <c r="X8954" i="1" s="1"/>
  <c r="W8955" i="1"/>
  <c r="X8955" i="1" s="1"/>
  <c r="W8956" i="1"/>
  <c r="X8956" i="1" s="1"/>
  <c r="W8957" i="1"/>
  <c r="X8957" i="1" s="1"/>
  <c r="W8958" i="1"/>
  <c r="X8958" i="1" s="1"/>
  <c r="W8959" i="1"/>
  <c r="X8959" i="1" s="1"/>
  <c r="W8960" i="1"/>
  <c r="X8960" i="1" s="1"/>
  <c r="W8961" i="1"/>
  <c r="X8961" i="1" s="1"/>
  <c r="W8962" i="1"/>
  <c r="X8962" i="1" s="1"/>
  <c r="W8963" i="1"/>
  <c r="X8963" i="1" s="1"/>
  <c r="W8964" i="1"/>
  <c r="X8964" i="1" s="1"/>
  <c r="W8965" i="1"/>
  <c r="X8965" i="1" s="1"/>
  <c r="W8966" i="1"/>
  <c r="W8967" i="1"/>
  <c r="X8967" i="1" s="1"/>
  <c r="W8968" i="1"/>
  <c r="X8968" i="1" s="1"/>
  <c r="W8969" i="1"/>
  <c r="X8969" i="1" s="1"/>
  <c r="W8970" i="1"/>
  <c r="X8970" i="1" s="1"/>
  <c r="W8971" i="1"/>
  <c r="X8971" i="1" s="1"/>
  <c r="W8972" i="1"/>
  <c r="X8972" i="1" s="1"/>
  <c r="W8973" i="1"/>
  <c r="X8973" i="1" s="1"/>
  <c r="W8974" i="1"/>
  <c r="X8974" i="1" s="1"/>
  <c r="W8975" i="1"/>
  <c r="X8975" i="1" s="1"/>
  <c r="W8976" i="1"/>
  <c r="X8976" i="1" s="1"/>
  <c r="W8977" i="1"/>
  <c r="X8977" i="1" s="1"/>
  <c r="W8978" i="1"/>
  <c r="X8978" i="1" s="1"/>
  <c r="W8979" i="1"/>
  <c r="X8979" i="1" s="1"/>
  <c r="W8980" i="1"/>
  <c r="X8980" i="1" s="1"/>
  <c r="W8981" i="1"/>
  <c r="X8981" i="1" s="1"/>
  <c r="W8982" i="1"/>
  <c r="X8982" i="1" s="1"/>
  <c r="W8983" i="1"/>
  <c r="X8983" i="1" s="1"/>
  <c r="W8984" i="1"/>
  <c r="X8984" i="1" s="1"/>
  <c r="W8985" i="1"/>
  <c r="X8985" i="1" s="1"/>
  <c r="W8986" i="1"/>
  <c r="X8986" i="1" s="1"/>
  <c r="W8987" i="1"/>
  <c r="X8987" i="1" s="1"/>
  <c r="W8988" i="1"/>
  <c r="X8988" i="1" s="1"/>
  <c r="W8989" i="1"/>
  <c r="X8989" i="1" s="1"/>
  <c r="W8990" i="1"/>
  <c r="X8990" i="1" s="1"/>
  <c r="W8991" i="1"/>
  <c r="X8991" i="1" s="1"/>
  <c r="W8992" i="1"/>
  <c r="X8992" i="1" s="1"/>
  <c r="W8993" i="1"/>
  <c r="X8993" i="1" s="1"/>
  <c r="W8994" i="1"/>
  <c r="X8994" i="1" s="1"/>
  <c r="W8995" i="1"/>
  <c r="X8995" i="1" s="1"/>
  <c r="W8996" i="1"/>
  <c r="X8996" i="1" s="1"/>
  <c r="W8997" i="1"/>
  <c r="X8997" i="1" s="1"/>
  <c r="W8998" i="1"/>
  <c r="X8998" i="1" s="1"/>
  <c r="W8999" i="1"/>
  <c r="X8999" i="1" s="1"/>
  <c r="W9000" i="1"/>
  <c r="X9000" i="1" s="1"/>
  <c r="W9001" i="1"/>
  <c r="X9001" i="1" s="1"/>
  <c r="W9002" i="1"/>
  <c r="X9002" i="1" s="1"/>
  <c r="W9003" i="1"/>
  <c r="X9003" i="1" s="1"/>
  <c r="W9004" i="1"/>
  <c r="X9004" i="1" s="1"/>
  <c r="W9005" i="1"/>
  <c r="X9005" i="1" s="1"/>
  <c r="W9006" i="1"/>
  <c r="X9006" i="1" s="1"/>
  <c r="W9007" i="1"/>
  <c r="X9007" i="1" s="1"/>
  <c r="W9008" i="1"/>
  <c r="X9008" i="1" s="1"/>
  <c r="W9009" i="1"/>
  <c r="X9009" i="1" s="1"/>
  <c r="W9010" i="1"/>
  <c r="X9010" i="1" s="1"/>
  <c r="W9011" i="1"/>
  <c r="X9011" i="1" s="1"/>
  <c r="W9012" i="1"/>
  <c r="X9012" i="1" s="1"/>
  <c r="W9013" i="1"/>
  <c r="X9013" i="1" s="1"/>
  <c r="W9014" i="1"/>
  <c r="X9014" i="1" s="1"/>
  <c r="W9015" i="1"/>
  <c r="X9015" i="1" s="1"/>
  <c r="W9016" i="1"/>
  <c r="X9016" i="1" s="1"/>
  <c r="W9017" i="1"/>
  <c r="X9017" i="1" s="1"/>
  <c r="W9018" i="1"/>
  <c r="X9018" i="1" s="1"/>
  <c r="W9019" i="1"/>
  <c r="X9019" i="1" s="1"/>
  <c r="W9020" i="1"/>
  <c r="X9020" i="1" s="1"/>
  <c r="W9021" i="1"/>
  <c r="X9021" i="1" s="1"/>
  <c r="W9022" i="1"/>
  <c r="X9022" i="1" s="1"/>
  <c r="W9023" i="1"/>
  <c r="X9023" i="1" s="1"/>
  <c r="W9024" i="1"/>
  <c r="X9024" i="1" s="1"/>
  <c r="W9025" i="1"/>
  <c r="X9025" i="1" s="1"/>
  <c r="W9026" i="1"/>
  <c r="X9026" i="1" s="1"/>
  <c r="W9027" i="1"/>
  <c r="X9027" i="1" s="1"/>
  <c r="W9028" i="1"/>
  <c r="X9028" i="1" s="1"/>
  <c r="W9029" i="1"/>
  <c r="X9029" i="1" s="1"/>
  <c r="W9030" i="1"/>
  <c r="W9031" i="1"/>
  <c r="X9031" i="1" s="1"/>
  <c r="W9032" i="1"/>
  <c r="X9032" i="1" s="1"/>
  <c r="W9033" i="1"/>
  <c r="X9033" i="1" s="1"/>
  <c r="W9034" i="1"/>
  <c r="X9034" i="1" s="1"/>
  <c r="W9035" i="1"/>
  <c r="X9035" i="1" s="1"/>
  <c r="W9036" i="1"/>
  <c r="X9036" i="1" s="1"/>
  <c r="W9037" i="1"/>
  <c r="X9037" i="1" s="1"/>
  <c r="W9038" i="1"/>
  <c r="X9038" i="1" s="1"/>
  <c r="W9039" i="1"/>
  <c r="X9039" i="1" s="1"/>
  <c r="W9040" i="1"/>
  <c r="X9040" i="1" s="1"/>
  <c r="W9041" i="1"/>
  <c r="X9041" i="1" s="1"/>
  <c r="W9042" i="1"/>
  <c r="X9042" i="1" s="1"/>
  <c r="W9043" i="1"/>
  <c r="X9043" i="1" s="1"/>
  <c r="W9044" i="1"/>
  <c r="X9044" i="1" s="1"/>
  <c r="W9045" i="1"/>
  <c r="X9045" i="1" s="1"/>
  <c r="W9046" i="1"/>
  <c r="X9046" i="1" s="1"/>
  <c r="W9047" i="1"/>
  <c r="X9047" i="1" s="1"/>
  <c r="W9048" i="1"/>
  <c r="X9048" i="1" s="1"/>
  <c r="W9049" i="1"/>
  <c r="X9049" i="1" s="1"/>
  <c r="W9050" i="1"/>
  <c r="X9050" i="1" s="1"/>
  <c r="W9051" i="1"/>
  <c r="X9051" i="1" s="1"/>
  <c r="W9052" i="1"/>
  <c r="X9052" i="1" s="1"/>
  <c r="W9053" i="1"/>
  <c r="X9053" i="1" s="1"/>
  <c r="W9054" i="1"/>
  <c r="X9054" i="1" s="1"/>
  <c r="W9055" i="1"/>
  <c r="X9055" i="1" s="1"/>
  <c r="W9056" i="1"/>
  <c r="X9056" i="1" s="1"/>
  <c r="W9057" i="1"/>
  <c r="X9057" i="1" s="1"/>
  <c r="W9058" i="1"/>
  <c r="X9058" i="1" s="1"/>
  <c r="W9059" i="1"/>
  <c r="X9059" i="1" s="1"/>
  <c r="W9060" i="1"/>
  <c r="X9060" i="1" s="1"/>
  <c r="W9061" i="1"/>
  <c r="X9061" i="1" s="1"/>
  <c r="W9062" i="1"/>
  <c r="X9062" i="1" s="1"/>
  <c r="W9063" i="1"/>
  <c r="X9063" i="1" s="1"/>
  <c r="W9064" i="1"/>
  <c r="X9064" i="1" s="1"/>
  <c r="W9065" i="1"/>
  <c r="X9065" i="1" s="1"/>
  <c r="W9066" i="1"/>
  <c r="X9066" i="1" s="1"/>
  <c r="W9067" i="1"/>
  <c r="X9067" i="1" s="1"/>
  <c r="W9068" i="1"/>
  <c r="X9068" i="1" s="1"/>
  <c r="W9069" i="1"/>
  <c r="X9069" i="1" s="1"/>
  <c r="W9070" i="1"/>
  <c r="X9070" i="1" s="1"/>
  <c r="W9071" i="1"/>
  <c r="X9071" i="1" s="1"/>
  <c r="W9072" i="1"/>
  <c r="X9072" i="1" s="1"/>
  <c r="W9073" i="1"/>
  <c r="X9073" i="1" s="1"/>
  <c r="W9074" i="1"/>
  <c r="X9074" i="1" s="1"/>
  <c r="W9075" i="1"/>
  <c r="X9075" i="1" s="1"/>
  <c r="W9076" i="1"/>
  <c r="X9076" i="1" s="1"/>
  <c r="W9077" i="1"/>
  <c r="X9077" i="1" s="1"/>
  <c r="W9078" i="1"/>
  <c r="X9078" i="1" s="1"/>
  <c r="W9079" i="1"/>
  <c r="X9079" i="1" s="1"/>
  <c r="W9080" i="1"/>
  <c r="X9080" i="1" s="1"/>
  <c r="W9081" i="1"/>
  <c r="X9081" i="1" s="1"/>
  <c r="W9082" i="1"/>
  <c r="X9082" i="1" s="1"/>
  <c r="W9083" i="1"/>
  <c r="X9083" i="1" s="1"/>
  <c r="W9084" i="1"/>
  <c r="X9084" i="1" s="1"/>
  <c r="W9085" i="1"/>
  <c r="X9085" i="1" s="1"/>
  <c r="W9086" i="1"/>
  <c r="X9086" i="1" s="1"/>
  <c r="W9087" i="1"/>
  <c r="X9087" i="1" s="1"/>
  <c r="W9088" i="1"/>
  <c r="X9088" i="1" s="1"/>
  <c r="W9089" i="1"/>
  <c r="X9089" i="1" s="1"/>
  <c r="W9090" i="1"/>
  <c r="X9090" i="1" s="1"/>
  <c r="W9091" i="1"/>
  <c r="X9091" i="1" s="1"/>
  <c r="W9092" i="1"/>
  <c r="X9092" i="1" s="1"/>
  <c r="W9093" i="1"/>
  <c r="X9093" i="1" s="1"/>
  <c r="W9094" i="1"/>
  <c r="W9095" i="1"/>
  <c r="X9095" i="1" s="1"/>
  <c r="W9096" i="1"/>
  <c r="X9096" i="1" s="1"/>
  <c r="W9097" i="1"/>
  <c r="X9097" i="1" s="1"/>
  <c r="W9098" i="1"/>
  <c r="X9098" i="1" s="1"/>
  <c r="W9099" i="1"/>
  <c r="X9099" i="1" s="1"/>
  <c r="W9100" i="1"/>
  <c r="X9100" i="1" s="1"/>
  <c r="W9101" i="1"/>
  <c r="X9101" i="1" s="1"/>
  <c r="W9102" i="1"/>
  <c r="X9102" i="1" s="1"/>
  <c r="W9103" i="1"/>
  <c r="X9103" i="1" s="1"/>
  <c r="W9104" i="1"/>
  <c r="X9104" i="1" s="1"/>
  <c r="W9105" i="1"/>
  <c r="X9105" i="1" s="1"/>
  <c r="W9106" i="1"/>
  <c r="X9106" i="1" s="1"/>
  <c r="W9107" i="1"/>
  <c r="X9107" i="1" s="1"/>
  <c r="W9108" i="1"/>
  <c r="X9108" i="1" s="1"/>
  <c r="W9109" i="1"/>
  <c r="X9109" i="1" s="1"/>
  <c r="W9110" i="1"/>
  <c r="X9110" i="1" s="1"/>
  <c r="W9111" i="1"/>
  <c r="X9111" i="1" s="1"/>
  <c r="W9112" i="1"/>
  <c r="X9112" i="1" s="1"/>
  <c r="W9113" i="1"/>
  <c r="X9113" i="1" s="1"/>
  <c r="W9114" i="1"/>
  <c r="X9114" i="1" s="1"/>
  <c r="W9115" i="1"/>
  <c r="X9115" i="1" s="1"/>
  <c r="W9116" i="1"/>
  <c r="X9116" i="1" s="1"/>
  <c r="W9117" i="1"/>
  <c r="X9117" i="1" s="1"/>
  <c r="W9118" i="1"/>
  <c r="X9118" i="1" s="1"/>
  <c r="W9119" i="1"/>
  <c r="X9119" i="1" s="1"/>
  <c r="W9120" i="1"/>
  <c r="X9120" i="1" s="1"/>
  <c r="W9121" i="1"/>
  <c r="X9121" i="1" s="1"/>
  <c r="W9122" i="1"/>
  <c r="X9122" i="1" s="1"/>
  <c r="W9123" i="1"/>
  <c r="X9123" i="1" s="1"/>
  <c r="W9124" i="1"/>
  <c r="X9124" i="1" s="1"/>
  <c r="W9125" i="1"/>
  <c r="X9125" i="1" s="1"/>
  <c r="W9126" i="1"/>
  <c r="X9126" i="1" s="1"/>
  <c r="W9127" i="1"/>
  <c r="X9127" i="1" s="1"/>
  <c r="W9128" i="1"/>
  <c r="X9128" i="1" s="1"/>
  <c r="W9129" i="1"/>
  <c r="X9129" i="1" s="1"/>
  <c r="W9130" i="1"/>
  <c r="X9130" i="1" s="1"/>
  <c r="W9131" i="1"/>
  <c r="X9131" i="1" s="1"/>
  <c r="W9132" i="1"/>
  <c r="X9132" i="1" s="1"/>
  <c r="W9133" i="1"/>
  <c r="X9133" i="1" s="1"/>
  <c r="W9134" i="1"/>
  <c r="X9134" i="1" s="1"/>
  <c r="W9135" i="1"/>
  <c r="X9135" i="1" s="1"/>
  <c r="W9136" i="1"/>
  <c r="X9136" i="1" s="1"/>
  <c r="W9137" i="1"/>
  <c r="X9137" i="1" s="1"/>
  <c r="W9138" i="1"/>
  <c r="X9138" i="1" s="1"/>
  <c r="W9139" i="1"/>
  <c r="X9139" i="1" s="1"/>
  <c r="W9140" i="1"/>
  <c r="X9140" i="1" s="1"/>
  <c r="W9141" i="1"/>
  <c r="X9141" i="1" s="1"/>
  <c r="W9142" i="1"/>
  <c r="X9142" i="1" s="1"/>
  <c r="W9143" i="1"/>
  <c r="X9143" i="1" s="1"/>
  <c r="W9144" i="1"/>
  <c r="X9144" i="1" s="1"/>
  <c r="W9145" i="1"/>
  <c r="X9145" i="1" s="1"/>
  <c r="W9146" i="1"/>
  <c r="X9146" i="1" s="1"/>
  <c r="W9147" i="1"/>
  <c r="X9147" i="1" s="1"/>
  <c r="W9148" i="1"/>
  <c r="X9148" i="1" s="1"/>
  <c r="W9149" i="1"/>
  <c r="X9149" i="1" s="1"/>
  <c r="W9150" i="1"/>
  <c r="X9150" i="1" s="1"/>
  <c r="W9151" i="1"/>
  <c r="X9151" i="1" s="1"/>
  <c r="W9152" i="1"/>
  <c r="X9152" i="1" s="1"/>
  <c r="W9153" i="1"/>
  <c r="X9153" i="1" s="1"/>
  <c r="W9154" i="1"/>
  <c r="X9154" i="1" s="1"/>
  <c r="W9155" i="1"/>
  <c r="X9155" i="1" s="1"/>
  <c r="W9156" i="1"/>
  <c r="X9156" i="1" s="1"/>
  <c r="W9157" i="1"/>
  <c r="X9157" i="1" s="1"/>
  <c r="W9158" i="1"/>
  <c r="W9159" i="1"/>
  <c r="X9159" i="1" s="1"/>
  <c r="W9160" i="1"/>
  <c r="X9160" i="1" s="1"/>
  <c r="W9161" i="1"/>
  <c r="X9161" i="1" s="1"/>
  <c r="W9162" i="1"/>
  <c r="X9162" i="1" s="1"/>
  <c r="W9163" i="1"/>
  <c r="X9163" i="1" s="1"/>
  <c r="W9164" i="1"/>
  <c r="X9164" i="1" s="1"/>
  <c r="W9165" i="1"/>
  <c r="X9165" i="1" s="1"/>
  <c r="W9166" i="1"/>
  <c r="X9166" i="1" s="1"/>
  <c r="W9167" i="1"/>
  <c r="X9167" i="1" s="1"/>
  <c r="W9168" i="1"/>
  <c r="X9168" i="1" s="1"/>
  <c r="W9169" i="1"/>
  <c r="X9169" i="1" s="1"/>
  <c r="W9170" i="1"/>
  <c r="X9170" i="1" s="1"/>
  <c r="W9171" i="1"/>
  <c r="X9171" i="1" s="1"/>
  <c r="W9172" i="1"/>
  <c r="X9172" i="1" s="1"/>
  <c r="W9173" i="1"/>
  <c r="X9173" i="1" s="1"/>
  <c r="W9174" i="1"/>
  <c r="X9174" i="1" s="1"/>
  <c r="W9175" i="1"/>
  <c r="X9175" i="1" s="1"/>
  <c r="W9176" i="1"/>
  <c r="X9176" i="1" s="1"/>
  <c r="W9177" i="1"/>
  <c r="X9177" i="1" s="1"/>
  <c r="W9178" i="1"/>
  <c r="X9178" i="1" s="1"/>
  <c r="W9179" i="1"/>
  <c r="X9179" i="1" s="1"/>
  <c r="W9180" i="1"/>
  <c r="X9180" i="1" s="1"/>
  <c r="W9181" i="1"/>
  <c r="X9181" i="1" s="1"/>
  <c r="W9182" i="1"/>
  <c r="X9182" i="1" s="1"/>
  <c r="W9183" i="1"/>
  <c r="X9183" i="1" s="1"/>
  <c r="W9184" i="1"/>
  <c r="X9184" i="1" s="1"/>
  <c r="W9185" i="1"/>
  <c r="X9185" i="1" s="1"/>
  <c r="W9186" i="1"/>
  <c r="X9186" i="1" s="1"/>
  <c r="W9187" i="1"/>
  <c r="X9187" i="1" s="1"/>
  <c r="W9188" i="1"/>
  <c r="X9188" i="1" s="1"/>
  <c r="W9189" i="1"/>
  <c r="X9189" i="1" s="1"/>
  <c r="W9190" i="1"/>
  <c r="X9190" i="1" s="1"/>
  <c r="W9191" i="1"/>
  <c r="X9191" i="1" s="1"/>
  <c r="W9192" i="1"/>
  <c r="X9192" i="1" s="1"/>
  <c r="W9193" i="1"/>
  <c r="X9193" i="1" s="1"/>
  <c r="W9194" i="1"/>
  <c r="X9194" i="1" s="1"/>
  <c r="W9195" i="1"/>
  <c r="X9195" i="1" s="1"/>
  <c r="W9196" i="1"/>
  <c r="X9196" i="1" s="1"/>
  <c r="W9197" i="1"/>
  <c r="X9197" i="1" s="1"/>
  <c r="W9198" i="1"/>
  <c r="X9198" i="1" s="1"/>
  <c r="W9199" i="1"/>
  <c r="X9199" i="1" s="1"/>
  <c r="W9200" i="1"/>
  <c r="X9200" i="1" s="1"/>
  <c r="W9201" i="1"/>
  <c r="X9201" i="1" s="1"/>
  <c r="W9202" i="1"/>
  <c r="X9202" i="1" s="1"/>
  <c r="W9203" i="1"/>
  <c r="X9203" i="1" s="1"/>
  <c r="W9204" i="1"/>
  <c r="X9204" i="1" s="1"/>
  <c r="W9205" i="1"/>
  <c r="X9205" i="1" s="1"/>
  <c r="W9206" i="1"/>
  <c r="X9206" i="1" s="1"/>
  <c r="W9207" i="1"/>
  <c r="X9207" i="1" s="1"/>
  <c r="W9208" i="1"/>
  <c r="X9208" i="1" s="1"/>
  <c r="W9209" i="1"/>
  <c r="X9209" i="1" s="1"/>
  <c r="W9210" i="1"/>
  <c r="X9210" i="1" s="1"/>
  <c r="W9211" i="1"/>
  <c r="X9211" i="1" s="1"/>
  <c r="W9212" i="1"/>
  <c r="X9212" i="1" s="1"/>
  <c r="W9213" i="1"/>
  <c r="X9213" i="1" s="1"/>
  <c r="W9214" i="1"/>
  <c r="X9214" i="1" s="1"/>
  <c r="W9215" i="1"/>
  <c r="X9215" i="1" s="1"/>
  <c r="W9216" i="1"/>
  <c r="X9216" i="1" s="1"/>
  <c r="W9217" i="1"/>
  <c r="X9217" i="1" s="1"/>
  <c r="W9218" i="1"/>
  <c r="X9218" i="1" s="1"/>
  <c r="W9219" i="1"/>
  <c r="X9219" i="1" s="1"/>
  <c r="W9220" i="1"/>
  <c r="X9220" i="1" s="1"/>
  <c r="W9221" i="1"/>
  <c r="X9221" i="1" s="1"/>
  <c r="W9222" i="1"/>
  <c r="W9223" i="1"/>
  <c r="X9223" i="1" s="1"/>
  <c r="W9224" i="1"/>
  <c r="X9224" i="1" s="1"/>
  <c r="W9225" i="1"/>
  <c r="X9225" i="1" s="1"/>
  <c r="W9226" i="1"/>
  <c r="X9226" i="1" s="1"/>
  <c r="W9227" i="1"/>
  <c r="X9227" i="1" s="1"/>
  <c r="W9228" i="1"/>
  <c r="X9228" i="1" s="1"/>
  <c r="W9229" i="1"/>
  <c r="X9229" i="1" s="1"/>
  <c r="W9230" i="1"/>
  <c r="X9230" i="1" s="1"/>
  <c r="W9231" i="1"/>
  <c r="X9231" i="1" s="1"/>
  <c r="W9232" i="1"/>
  <c r="X9232" i="1" s="1"/>
  <c r="W9233" i="1"/>
  <c r="X9233" i="1" s="1"/>
  <c r="W9234" i="1"/>
  <c r="X9234" i="1" s="1"/>
  <c r="W9235" i="1"/>
  <c r="X9235" i="1" s="1"/>
  <c r="W9236" i="1"/>
  <c r="X9236" i="1" s="1"/>
  <c r="W9237" i="1"/>
  <c r="X9237" i="1" s="1"/>
  <c r="W9238" i="1"/>
  <c r="X9238" i="1" s="1"/>
  <c r="W9239" i="1"/>
  <c r="X9239" i="1" s="1"/>
  <c r="W9240" i="1"/>
  <c r="X9240" i="1" s="1"/>
  <c r="W9241" i="1"/>
  <c r="X9241" i="1" s="1"/>
  <c r="W9242" i="1"/>
  <c r="X9242" i="1" s="1"/>
  <c r="W9243" i="1"/>
  <c r="X9243" i="1" s="1"/>
  <c r="W9244" i="1"/>
  <c r="X9244" i="1" s="1"/>
  <c r="W9245" i="1"/>
  <c r="X9245" i="1" s="1"/>
  <c r="W9246" i="1"/>
  <c r="X9246" i="1" s="1"/>
  <c r="W9247" i="1"/>
  <c r="X9247" i="1" s="1"/>
  <c r="W9248" i="1"/>
  <c r="X9248" i="1" s="1"/>
  <c r="W9249" i="1"/>
  <c r="X9249" i="1" s="1"/>
  <c r="W9250" i="1"/>
  <c r="X9250" i="1" s="1"/>
  <c r="W9251" i="1"/>
  <c r="X9251" i="1" s="1"/>
  <c r="W9252" i="1"/>
  <c r="X9252" i="1" s="1"/>
  <c r="W9253" i="1"/>
  <c r="X9253" i="1" s="1"/>
  <c r="W9254" i="1"/>
  <c r="X9254" i="1" s="1"/>
  <c r="W9255" i="1"/>
  <c r="X9255" i="1" s="1"/>
  <c r="W9256" i="1"/>
  <c r="X9256" i="1" s="1"/>
  <c r="W9257" i="1"/>
  <c r="X9257" i="1" s="1"/>
  <c r="W9258" i="1"/>
  <c r="X9258" i="1" s="1"/>
  <c r="W9259" i="1"/>
  <c r="X9259" i="1" s="1"/>
  <c r="W9260" i="1"/>
  <c r="X9260" i="1" s="1"/>
  <c r="W9261" i="1"/>
  <c r="X9261" i="1" s="1"/>
  <c r="W9262" i="1"/>
  <c r="X9262" i="1" s="1"/>
  <c r="W9263" i="1"/>
  <c r="X9263" i="1" s="1"/>
  <c r="W9264" i="1"/>
  <c r="X9264" i="1" s="1"/>
  <c r="W9265" i="1"/>
  <c r="X9265" i="1" s="1"/>
  <c r="W9266" i="1"/>
  <c r="X9266" i="1" s="1"/>
  <c r="W9267" i="1"/>
  <c r="X9267" i="1" s="1"/>
  <c r="W9268" i="1"/>
  <c r="X9268" i="1" s="1"/>
  <c r="W9269" i="1"/>
  <c r="X9269" i="1" s="1"/>
  <c r="W9270" i="1"/>
  <c r="X9270" i="1" s="1"/>
  <c r="W9271" i="1"/>
  <c r="X9271" i="1" s="1"/>
  <c r="W9272" i="1"/>
  <c r="X9272" i="1" s="1"/>
  <c r="W9273" i="1"/>
  <c r="X9273" i="1" s="1"/>
  <c r="W9274" i="1"/>
  <c r="X9274" i="1" s="1"/>
  <c r="W9275" i="1"/>
  <c r="X9275" i="1" s="1"/>
  <c r="W9276" i="1"/>
  <c r="X9276" i="1" s="1"/>
  <c r="W9277" i="1"/>
  <c r="X9277" i="1" s="1"/>
  <c r="W9278" i="1"/>
  <c r="X9278" i="1" s="1"/>
  <c r="W9279" i="1"/>
  <c r="X9279" i="1" s="1"/>
  <c r="W9280" i="1"/>
  <c r="X9280" i="1" s="1"/>
  <c r="W9281" i="1"/>
  <c r="X9281" i="1" s="1"/>
  <c r="W9282" i="1"/>
  <c r="X9282" i="1" s="1"/>
  <c r="W9283" i="1"/>
  <c r="X9283" i="1" s="1"/>
  <c r="W9284" i="1"/>
  <c r="X9284" i="1" s="1"/>
  <c r="W9285" i="1"/>
  <c r="X9285" i="1" s="1"/>
  <c r="W9286" i="1"/>
  <c r="W9287" i="1"/>
  <c r="X9287" i="1" s="1"/>
  <c r="W9288" i="1"/>
  <c r="X9288" i="1" s="1"/>
  <c r="W9289" i="1"/>
  <c r="X9289" i="1" s="1"/>
  <c r="W9290" i="1"/>
  <c r="X9290" i="1" s="1"/>
  <c r="W9291" i="1"/>
  <c r="X9291" i="1" s="1"/>
  <c r="W9292" i="1"/>
  <c r="X9292" i="1" s="1"/>
  <c r="W9293" i="1"/>
  <c r="X9293" i="1" s="1"/>
  <c r="W9294" i="1"/>
  <c r="X9294" i="1" s="1"/>
  <c r="W9295" i="1"/>
  <c r="X9295" i="1" s="1"/>
  <c r="W9296" i="1"/>
  <c r="X9296" i="1" s="1"/>
  <c r="W9297" i="1"/>
  <c r="X9297" i="1" s="1"/>
  <c r="W9298" i="1"/>
  <c r="X9298" i="1" s="1"/>
  <c r="W9299" i="1"/>
  <c r="X9299" i="1" s="1"/>
  <c r="W9300" i="1"/>
  <c r="X9300" i="1" s="1"/>
  <c r="W9301" i="1"/>
  <c r="X9301" i="1" s="1"/>
  <c r="W9302" i="1"/>
  <c r="X9302" i="1" s="1"/>
  <c r="W9303" i="1"/>
  <c r="X9303" i="1" s="1"/>
  <c r="W9304" i="1"/>
  <c r="X9304" i="1" s="1"/>
  <c r="W9305" i="1"/>
  <c r="X9305" i="1" s="1"/>
  <c r="W9306" i="1"/>
  <c r="X9306" i="1" s="1"/>
  <c r="W9307" i="1"/>
  <c r="X9307" i="1" s="1"/>
  <c r="W9308" i="1"/>
  <c r="X9308" i="1" s="1"/>
  <c r="W9309" i="1"/>
  <c r="X9309" i="1" s="1"/>
  <c r="W9310" i="1"/>
  <c r="X9310" i="1" s="1"/>
  <c r="W9311" i="1"/>
  <c r="X9311" i="1" s="1"/>
  <c r="W9312" i="1"/>
  <c r="X9312" i="1" s="1"/>
  <c r="W9313" i="1"/>
  <c r="X9313" i="1" s="1"/>
  <c r="W9314" i="1"/>
  <c r="X9314" i="1" s="1"/>
  <c r="W9315" i="1"/>
  <c r="X9315" i="1" s="1"/>
  <c r="W9316" i="1"/>
  <c r="X9316" i="1" s="1"/>
  <c r="W9317" i="1"/>
  <c r="X9317" i="1" s="1"/>
  <c r="W9318" i="1"/>
  <c r="X9318" i="1" s="1"/>
  <c r="W9319" i="1"/>
  <c r="X9319" i="1" s="1"/>
  <c r="W9320" i="1"/>
  <c r="X9320" i="1" s="1"/>
  <c r="W9321" i="1"/>
  <c r="X9321" i="1" s="1"/>
  <c r="W9322" i="1"/>
  <c r="X9322" i="1" s="1"/>
  <c r="W9323" i="1"/>
  <c r="X9323" i="1" s="1"/>
  <c r="W9324" i="1"/>
  <c r="X9324" i="1" s="1"/>
  <c r="W9325" i="1"/>
  <c r="X9325" i="1" s="1"/>
  <c r="W9326" i="1"/>
  <c r="X9326" i="1" s="1"/>
  <c r="W9327" i="1"/>
  <c r="X9327" i="1" s="1"/>
  <c r="W9328" i="1"/>
  <c r="X9328" i="1" s="1"/>
  <c r="W9329" i="1"/>
  <c r="X9329" i="1" s="1"/>
  <c r="W9330" i="1"/>
  <c r="X9330" i="1" s="1"/>
  <c r="W9331" i="1"/>
  <c r="X9331" i="1" s="1"/>
  <c r="W9332" i="1"/>
  <c r="X9332" i="1" s="1"/>
  <c r="W9333" i="1"/>
  <c r="X9333" i="1" s="1"/>
  <c r="W9334" i="1"/>
  <c r="X9334" i="1" s="1"/>
  <c r="W9335" i="1"/>
  <c r="X9335" i="1" s="1"/>
  <c r="W9336" i="1"/>
  <c r="X9336" i="1" s="1"/>
  <c r="W9337" i="1"/>
  <c r="X9337" i="1" s="1"/>
  <c r="W9338" i="1"/>
  <c r="X9338" i="1" s="1"/>
  <c r="W9339" i="1"/>
  <c r="X9339" i="1" s="1"/>
  <c r="W9340" i="1"/>
  <c r="X9340" i="1" s="1"/>
  <c r="W9341" i="1"/>
  <c r="X9341" i="1" s="1"/>
  <c r="W9342" i="1"/>
  <c r="X9342" i="1" s="1"/>
  <c r="W9343" i="1"/>
  <c r="X9343" i="1" s="1"/>
  <c r="W9344" i="1"/>
  <c r="X9344" i="1" s="1"/>
  <c r="W9345" i="1"/>
  <c r="X9345" i="1" s="1"/>
  <c r="W9346" i="1"/>
  <c r="X9346" i="1" s="1"/>
  <c r="W9347" i="1"/>
  <c r="X9347" i="1" s="1"/>
  <c r="W9348" i="1"/>
  <c r="X9348" i="1" s="1"/>
  <c r="W9349" i="1"/>
  <c r="X9349" i="1" s="1"/>
  <c r="W9350" i="1"/>
  <c r="W9351" i="1"/>
  <c r="X9351" i="1" s="1"/>
  <c r="W9352" i="1"/>
  <c r="X9352" i="1" s="1"/>
  <c r="W9353" i="1"/>
  <c r="X9353" i="1" s="1"/>
  <c r="W9354" i="1"/>
  <c r="X9354" i="1" s="1"/>
  <c r="W9355" i="1"/>
  <c r="X9355" i="1" s="1"/>
  <c r="W9356" i="1"/>
  <c r="X9356" i="1" s="1"/>
  <c r="W9357" i="1"/>
  <c r="X9357" i="1" s="1"/>
  <c r="W9358" i="1"/>
  <c r="X9358" i="1" s="1"/>
  <c r="W9359" i="1"/>
  <c r="X9359" i="1" s="1"/>
  <c r="W9360" i="1"/>
  <c r="X9360" i="1" s="1"/>
  <c r="W9361" i="1"/>
  <c r="X9361" i="1" s="1"/>
  <c r="W9362" i="1"/>
  <c r="X9362" i="1" s="1"/>
  <c r="W9363" i="1"/>
  <c r="X9363" i="1" s="1"/>
  <c r="W9364" i="1"/>
  <c r="X9364" i="1" s="1"/>
  <c r="W9365" i="1"/>
  <c r="X9365" i="1" s="1"/>
  <c r="W9366" i="1"/>
  <c r="X9366" i="1" s="1"/>
  <c r="W9367" i="1"/>
  <c r="X9367" i="1" s="1"/>
  <c r="W9368" i="1"/>
  <c r="X9368" i="1" s="1"/>
  <c r="W9369" i="1"/>
  <c r="X9369" i="1" s="1"/>
  <c r="W9370" i="1"/>
  <c r="X9370" i="1" s="1"/>
  <c r="W9371" i="1"/>
  <c r="X9371" i="1" s="1"/>
  <c r="W9372" i="1"/>
  <c r="X9372" i="1" s="1"/>
  <c r="W9373" i="1"/>
  <c r="X9373" i="1" s="1"/>
  <c r="W9374" i="1"/>
  <c r="X9374" i="1" s="1"/>
  <c r="W9375" i="1"/>
  <c r="X9375" i="1" s="1"/>
  <c r="W9376" i="1"/>
  <c r="X9376" i="1" s="1"/>
  <c r="W9377" i="1"/>
  <c r="X9377" i="1" s="1"/>
  <c r="W9378" i="1"/>
  <c r="X9378" i="1" s="1"/>
  <c r="W9379" i="1"/>
  <c r="X9379" i="1" s="1"/>
  <c r="W9380" i="1"/>
  <c r="X9380" i="1" s="1"/>
  <c r="W9381" i="1"/>
  <c r="X9381" i="1" s="1"/>
  <c r="W9382" i="1"/>
  <c r="X9382" i="1" s="1"/>
  <c r="W9383" i="1"/>
  <c r="X9383" i="1" s="1"/>
  <c r="W9384" i="1"/>
  <c r="X9384" i="1" s="1"/>
  <c r="W9385" i="1"/>
  <c r="X9385" i="1" s="1"/>
  <c r="W9386" i="1"/>
  <c r="X9386" i="1" s="1"/>
  <c r="W9387" i="1"/>
  <c r="X9387" i="1" s="1"/>
  <c r="W9388" i="1"/>
  <c r="X9388" i="1" s="1"/>
  <c r="W9389" i="1"/>
  <c r="X9389" i="1" s="1"/>
  <c r="W9390" i="1"/>
  <c r="X9390" i="1" s="1"/>
  <c r="W9391" i="1"/>
  <c r="X9391" i="1" s="1"/>
  <c r="W9392" i="1"/>
  <c r="X9392" i="1" s="1"/>
  <c r="W9393" i="1"/>
  <c r="X9393" i="1" s="1"/>
  <c r="W9394" i="1"/>
  <c r="X9394" i="1" s="1"/>
  <c r="W9395" i="1"/>
  <c r="X9395" i="1" s="1"/>
  <c r="W9396" i="1"/>
  <c r="X9396" i="1" s="1"/>
  <c r="W9397" i="1"/>
  <c r="X9397" i="1" s="1"/>
  <c r="W9398" i="1"/>
  <c r="X9398" i="1" s="1"/>
  <c r="W9399" i="1"/>
  <c r="X9399" i="1" s="1"/>
  <c r="W9400" i="1"/>
  <c r="X9400" i="1" s="1"/>
  <c r="W9401" i="1"/>
  <c r="X9401" i="1" s="1"/>
  <c r="W9402" i="1"/>
  <c r="X9402" i="1" s="1"/>
  <c r="W9403" i="1"/>
  <c r="X9403" i="1" s="1"/>
  <c r="W9404" i="1"/>
  <c r="X9404" i="1" s="1"/>
  <c r="W9405" i="1"/>
  <c r="X9405" i="1" s="1"/>
  <c r="W9406" i="1"/>
  <c r="X9406" i="1" s="1"/>
  <c r="W9407" i="1"/>
  <c r="X9407" i="1" s="1"/>
  <c r="W9408" i="1"/>
  <c r="X9408" i="1" s="1"/>
  <c r="W9409" i="1"/>
  <c r="X9409" i="1" s="1"/>
  <c r="W9410" i="1"/>
  <c r="X9410" i="1" s="1"/>
  <c r="W9411" i="1"/>
  <c r="X9411" i="1" s="1"/>
  <c r="W9412" i="1"/>
  <c r="X9412" i="1" s="1"/>
  <c r="W9413" i="1"/>
  <c r="X9413" i="1" s="1"/>
  <c r="W9414" i="1"/>
  <c r="W9415" i="1"/>
  <c r="X9415" i="1" s="1"/>
  <c r="W9416" i="1"/>
  <c r="X9416" i="1" s="1"/>
  <c r="W9417" i="1"/>
  <c r="X9417" i="1" s="1"/>
  <c r="W9418" i="1"/>
  <c r="X9418" i="1" s="1"/>
  <c r="W9419" i="1"/>
  <c r="X9419" i="1" s="1"/>
  <c r="W9420" i="1"/>
  <c r="X9420" i="1" s="1"/>
  <c r="W9421" i="1"/>
  <c r="X9421" i="1" s="1"/>
  <c r="W9422" i="1"/>
  <c r="X9422" i="1" s="1"/>
  <c r="W9423" i="1"/>
  <c r="X9423" i="1" s="1"/>
  <c r="W9424" i="1"/>
  <c r="X9424" i="1" s="1"/>
  <c r="W9425" i="1"/>
  <c r="X9425" i="1" s="1"/>
  <c r="W9426" i="1"/>
  <c r="X9426" i="1" s="1"/>
  <c r="W9427" i="1"/>
  <c r="X9427" i="1" s="1"/>
  <c r="W9428" i="1"/>
  <c r="X9428" i="1" s="1"/>
  <c r="W9429" i="1"/>
  <c r="X9429" i="1" s="1"/>
  <c r="W9430" i="1"/>
  <c r="X9430" i="1" s="1"/>
  <c r="W9431" i="1"/>
  <c r="X9431" i="1" s="1"/>
  <c r="W9432" i="1"/>
  <c r="X9432" i="1" s="1"/>
  <c r="W9433" i="1"/>
  <c r="X9433" i="1" s="1"/>
  <c r="W9434" i="1"/>
  <c r="X9434" i="1" s="1"/>
  <c r="W9435" i="1"/>
  <c r="X9435" i="1" s="1"/>
  <c r="W9436" i="1"/>
  <c r="X9436" i="1" s="1"/>
  <c r="W9437" i="1"/>
  <c r="X9437" i="1" s="1"/>
  <c r="W9438" i="1"/>
  <c r="X9438" i="1" s="1"/>
  <c r="W9439" i="1"/>
  <c r="X9439" i="1" s="1"/>
  <c r="W9440" i="1"/>
  <c r="X9440" i="1" s="1"/>
  <c r="W9441" i="1"/>
  <c r="X9441" i="1" s="1"/>
  <c r="W9442" i="1"/>
  <c r="X9442" i="1" s="1"/>
  <c r="W9443" i="1"/>
  <c r="X9443" i="1" s="1"/>
  <c r="W9444" i="1"/>
  <c r="X9444" i="1" s="1"/>
  <c r="W9445" i="1"/>
  <c r="X9445" i="1" s="1"/>
  <c r="W9446" i="1"/>
  <c r="X9446" i="1" s="1"/>
  <c r="W9447" i="1"/>
  <c r="X9447" i="1" s="1"/>
  <c r="W9448" i="1"/>
  <c r="X9448" i="1" s="1"/>
  <c r="W9449" i="1"/>
  <c r="X9449" i="1" s="1"/>
  <c r="W9450" i="1"/>
  <c r="X9450" i="1" s="1"/>
  <c r="W9451" i="1"/>
  <c r="X9451" i="1" s="1"/>
  <c r="W9452" i="1"/>
  <c r="X9452" i="1" s="1"/>
  <c r="W9453" i="1"/>
  <c r="X9453" i="1" s="1"/>
  <c r="W9454" i="1"/>
  <c r="X9454" i="1" s="1"/>
  <c r="W9455" i="1"/>
  <c r="X9455" i="1" s="1"/>
  <c r="W9456" i="1"/>
  <c r="X9456" i="1" s="1"/>
  <c r="W9457" i="1"/>
  <c r="X9457" i="1" s="1"/>
  <c r="W9458" i="1"/>
  <c r="X9458" i="1" s="1"/>
  <c r="W9459" i="1"/>
  <c r="X9459" i="1" s="1"/>
  <c r="W9460" i="1"/>
  <c r="X9460" i="1" s="1"/>
  <c r="W9461" i="1"/>
  <c r="X9461" i="1" s="1"/>
  <c r="W9462" i="1"/>
  <c r="X9462" i="1" s="1"/>
  <c r="W9463" i="1"/>
  <c r="X9463" i="1" s="1"/>
  <c r="W9464" i="1"/>
  <c r="X9464" i="1" s="1"/>
  <c r="W9465" i="1"/>
  <c r="X9465" i="1" s="1"/>
  <c r="W9466" i="1"/>
  <c r="X9466" i="1" s="1"/>
  <c r="W9467" i="1"/>
  <c r="X9467" i="1" s="1"/>
  <c r="W9468" i="1"/>
  <c r="X9468" i="1" s="1"/>
  <c r="W9469" i="1"/>
  <c r="X9469" i="1" s="1"/>
  <c r="W9470" i="1"/>
  <c r="X9470" i="1" s="1"/>
  <c r="W9471" i="1"/>
  <c r="X9471" i="1" s="1"/>
  <c r="W9472" i="1"/>
  <c r="X9472" i="1" s="1"/>
  <c r="W9473" i="1"/>
  <c r="X9473" i="1" s="1"/>
  <c r="W9474" i="1"/>
  <c r="X9474" i="1" s="1"/>
  <c r="W9475" i="1"/>
  <c r="X9475" i="1" s="1"/>
  <c r="W9476" i="1"/>
  <c r="X9476" i="1" s="1"/>
  <c r="W9477" i="1"/>
  <c r="X9477" i="1" s="1"/>
  <c r="W9478" i="1"/>
  <c r="W9479" i="1"/>
  <c r="X9479" i="1" s="1"/>
  <c r="W9480" i="1"/>
  <c r="X9480" i="1" s="1"/>
  <c r="W9481" i="1"/>
  <c r="X9481" i="1" s="1"/>
  <c r="W9482" i="1"/>
  <c r="X9482" i="1" s="1"/>
  <c r="W9483" i="1"/>
  <c r="X9483" i="1" s="1"/>
  <c r="W9484" i="1"/>
  <c r="X9484" i="1" s="1"/>
  <c r="W9485" i="1"/>
  <c r="X9485" i="1" s="1"/>
  <c r="W9486" i="1"/>
  <c r="X9486" i="1" s="1"/>
  <c r="W9487" i="1"/>
  <c r="X9487" i="1" s="1"/>
  <c r="W9488" i="1"/>
  <c r="X9488" i="1" s="1"/>
  <c r="W9489" i="1"/>
  <c r="X9489" i="1" s="1"/>
  <c r="W9490" i="1"/>
  <c r="X9490" i="1" s="1"/>
  <c r="W9491" i="1"/>
  <c r="X9491" i="1" s="1"/>
  <c r="W9492" i="1"/>
  <c r="X9492" i="1" s="1"/>
  <c r="W9493" i="1"/>
  <c r="X9493" i="1" s="1"/>
  <c r="W9494" i="1"/>
  <c r="X9494" i="1" s="1"/>
  <c r="W9495" i="1"/>
  <c r="X9495" i="1" s="1"/>
  <c r="W9496" i="1"/>
  <c r="X9496" i="1" s="1"/>
  <c r="W9497" i="1"/>
  <c r="X9497" i="1" s="1"/>
  <c r="W9498" i="1"/>
  <c r="X9498" i="1" s="1"/>
  <c r="W9499" i="1"/>
  <c r="X9499" i="1" s="1"/>
  <c r="W9500" i="1"/>
  <c r="X9500" i="1" s="1"/>
  <c r="W9501" i="1"/>
  <c r="X9501" i="1" s="1"/>
  <c r="W9502" i="1"/>
  <c r="X9502" i="1" s="1"/>
  <c r="W9503" i="1"/>
  <c r="X9503" i="1" s="1"/>
  <c r="W9504" i="1"/>
  <c r="X9504" i="1" s="1"/>
  <c r="W9505" i="1"/>
  <c r="X9505" i="1" s="1"/>
  <c r="W9506" i="1"/>
  <c r="X9506" i="1" s="1"/>
  <c r="W9507" i="1"/>
  <c r="X9507" i="1" s="1"/>
  <c r="W9508" i="1"/>
  <c r="X9508" i="1" s="1"/>
  <c r="W9509" i="1"/>
  <c r="X9509" i="1" s="1"/>
  <c r="W9510" i="1"/>
  <c r="X9510" i="1" s="1"/>
  <c r="W9511" i="1"/>
  <c r="X9511" i="1" s="1"/>
  <c r="W9512" i="1"/>
  <c r="X9512" i="1" s="1"/>
  <c r="W9513" i="1"/>
  <c r="X9513" i="1" s="1"/>
  <c r="W9514" i="1"/>
  <c r="X9514" i="1" s="1"/>
  <c r="W9515" i="1"/>
  <c r="X9515" i="1" s="1"/>
  <c r="W9516" i="1"/>
  <c r="X9516" i="1" s="1"/>
  <c r="W9517" i="1"/>
  <c r="X9517" i="1" s="1"/>
  <c r="W9518" i="1"/>
  <c r="X9518" i="1" s="1"/>
  <c r="W9519" i="1"/>
  <c r="X9519" i="1" s="1"/>
  <c r="W9520" i="1"/>
  <c r="X9520" i="1" s="1"/>
  <c r="W9521" i="1"/>
  <c r="X9521" i="1" s="1"/>
  <c r="W9522" i="1"/>
  <c r="X9522" i="1" s="1"/>
  <c r="W9523" i="1"/>
  <c r="X9523" i="1" s="1"/>
  <c r="W9524" i="1"/>
  <c r="X9524" i="1" s="1"/>
  <c r="W9525" i="1"/>
  <c r="X9525" i="1" s="1"/>
  <c r="W9526" i="1"/>
  <c r="X9526" i="1" s="1"/>
  <c r="W9527" i="1"/>
  <c r="X9527" i="1" s="1"/>
  <c r="W9528" i="1"/>
  <c r="X9528" i="1" s="1"/>
  <c r="W9529" i="1"/>
  <c r="X9529" i="1" s="1"/>
  <c r="W9530" i="1"/>
  <c r="X9530" i="1" s="1"/>
  <c r="W9531" i="1"/>
  <c r="X9531" i="1" s="1"/>
  <c r="W9532" i="1"/>
  <c r="X9532" i="1" s="1"/>
  <c r="W9533" i="1"/>
  <c r="X9533" i="1" s="1"/>
  <c r="W9534" i="1"/>
  <c r="X9534" i="1" s="1"/>
  <c r="W9535" i="1"/>
  <c r="X9535" i="1" s="1"/>
  <c r="W9536" i="1"/>
  <c r="X9536" i="1" s="1"/>
  <c r="W9537" i="1"/>
  <c r="X9537" i="1" s="1"/>
  <c r="W9538" i="1"/>
  <c r="X9538" i="1" s="1"/>
  <c r="W9539" i="1"/>
  <c r="X9539" i="1" s="1"/>
  <c r="W9540" i="1"/>
  <c r="X9540" i="1" s="1"/>
  <c r="W9541" i="1"/>
  <c r="X9541" i="1" s="1"/>
  <c r="W9542" i="1"/>
  <c r="W9543" i="1"/>
  <c r="X9543" i="1" s="1"/>
  <c r="W9544" i="1"/>
  <c r="X9544" i="1" s="1"/>
  <c r="W9545" i="1"/>
  <c r="X9545" i="1" s="1"/>
  <c r="W9546" i="1"/>
  <c r="X9546" i="1" s="1"/>
  <c r="W9547" i="1"/>
  <c r="X9547" i="1" s="1"/>
  <c r="W9548" i="1"/>
  <c r="X9548" i="1" s="1"/>
  <c r="W9549" i="1"/>
  <c r="X9549" i="1" s="1"/>
  <c r="W9550" i="1"/>
  <c r="X9550" i="1" s="1"/>
  <c r="W9551" i="1"/>
  <c r="X9551" i="1" s="1"/>
  <c r="W9552" i="1"/>
  <c r="X9552" i="1" s="1"/>
  <c r="W9553" i="1"/>
  <c r="X9553" i="1" s="1"/>
  <c r="W9554" i="1"/>
  <c r="X9554" i="1" s="1"/>
  <c r="W9555" i="1"/>
  <c r="X9555" i="1" s="1"/>
  <c r="W9556" i="1"/>
  <c r="X9556" i="1" s="1"/>
  <c r="W9557" i="1"/>
  <c r="X9557" i="1" s="1"/>
  <c r="W9558" i="1"/>
  <c r="X9558" i="1" s="1"/>
  <c r="W9559" i="1"/>
  <c r="X9559" i="1" s="1"/>
  <c r="W9560" i="1"/>
  <c r="X9560" i="1" s="1"/>
  <c r="W9561" i="1"/>
  <c r="X9561" i="1" s="1"/>
  <c r="W9562" i="1"/>
  <c r="X9562" i="1" s="1"/>
  <c r="W9563" i="1"/>
  <c r="X9563" i="1" s="1"/>
  <c r="W9564" i="1"/>
  <c r="X9564" i="1" s="1"/>
  <c r="W9565" i="1"/>
  <c r="X9565" i="1" s="1"/>
  <c r="W9566" i="1"/>
  <c r="X9566" i="1" s="1"/>
  <c r="W9567" i="1"/>
  <c r="X9567" i="1" s="1"/>
  <c r="W9568" i="1"/>
  <c r="X9568" i="1" s="1"/>
  <c r="W9569" i="1"/>
  <c r="X9569" i="1" s="1"/>
  <c r="W9570" i="1"/>
  <c r="X9570" i="1" s="1"/>
  <c r="W9571" i="1"/>
  <c r="X9571" i="1" s="1"/>
  <c r="W9572" i="1"/>
  <c r="X9572" i="1" s="1"/>
  <c r="W9573" i="1"/>
  <c r="X9573" i="1" s="1"/>
  <c r="W9574" i="1"/>
  <c r="X9574" i="1" s="1"/>
  <c r="W9575" i="1"/>
  <c r="X9575" i="1" s="1"/>
  <c r="W9576" i="1"/>
  <c r="X9576" i="1" s="1"/>
  <c r="W9577" i="1"/>
  <c r="X9577" i="1" s="1"/>
  <c r="W9578" i="1"/>
  <c r="X9578" i="1" s="1"/>
  <c r="W9579" i="1"/>
  <c r="X9579" i="1" s="1"/>
  <c r="W9580" i="1"/>
  <c r="X9580" i="1" s="1"/>
  <c r="W9581" i="1"/>
  <c r="X9581" i="1" s="1"/>
  <c r="W9582" i="1"/>
  <c r="X9582" i="1" s="1"/>
  <c r="W9583" i="1"/>
  <c r="X9583" i="1" s="1"/>
  <c r="W9584" i="1"/>
  <c r="X9584" i="1" s="1"/>
  <c r="W9585" i="1"/>
  <c r="X9585" i="1" s="1"/>
  <c r="W9586" i="1"/>
  <c r="X9586" i="1" s="1"/>
  <c r="W9587" i="1"/>
  <c r="X9587" i="1" s="1"/>
  <c r="W9588" i="1"/>
  <c r="X9588" i="1" s="1"/>
  <c r="W9589" i="1"/>
  <c r="X9589" i="1" s="1"/>
  <c r="W9590" i="1"/>
  <c r="X9590" i="1" s="1"/>
  <c r="W9591" i="1"/>
  <c r="X9591" i="1" s="1"/>
  <c r="W9592" i="1"/>
  <c r="X9592" i="1" s="1"/>
  <c r="W9593" i="1"/>
  <c r="X9593" i="1" s="1"/>
  <c r="W9594" i="1"/>
  <c r="X9594" i="1" s="1"/>
  <c r="W9595" i="1"/>
  <c r="X9595" i="1" s="1"/>
  <c r="W9596" i="1"/>
  <c r="X9596" i="1" s="1"/>
  <c r="W9597" i="1"/>
  <c r="X9597" i="1" s="1"/>
  <c r="W9598" i="1"/>
  <c r="X9598" i="1" s="1"/>
  <c r="W9599" i="1"/>
  <c r="X9599" i="1" s="1"/>
  <c r="W9600" i="1"/>
  <c r="X9600" i="1" s="1"/>
  <c r="W9601" i="1"/>
  <c r="X9601" i="1" s="1"/>
  <c r="W9602" i="1"/>
  <c r="X9602" i="1" s="1"/>
  <c r="W9603" i="1"/>
  <c r="X9603" i="1" s="1"/>
  <c r="W9604" i="1"/>
  <c r="X9604" i="1" s="1"/>
  <c r="W9605" i="1"/>
  <c r="X9605" i="1" s="1"/>
  <c r="W9606" i="1"/>
  <c r="W9607" i="1"/>
  <c r="X9607" i="1" s="1"/>
  <c r="W9608" i="1"/>
  <c r="X9608" i="1" s="1"/>
  <c r="W9609" i="1"/>
  <c r="X9609" i="1" s="1"/>
  <c r="W9610" i="1"/>
  <c r="X9610" i="1" s="1"/>
  <c r="W9611" i="1"/>
  <c r="X9611" i="1" s="1"/>
  <c r="W9612" i="1"/>
  <c r="X9612" i="1" s="1"/>
  <c r="W9613" i="1"/>
  <c r="X9613" i="1" s="1"/>
  <c r="W9614" i="1"/>
  <c r="X9614" i="1" s="1"/>
  <c r="W9615" i="1"/>
  <c r="X9615" i="1" s="1"/>
  <c r="W9616" i="1"/>
  <c r="X9616" i="1" s="1"/>
  <c r="W9617" i="1"/>
  <c r="X9617" i="1" s="1"/>
  <c r="W9618" i="1"/>
  <c r="X9618" i="1" s="1"/>
  <c r="W9619" i="1"/>
  <c r="X9619" i="1" s="1"/>
  <c r="W9620" i="1"/>
  <c r="X9620" i="1" s="1"/>
  <c r="W9621" i="1"/>
  <c r="X9621" i="1" s="1"/>
  <c r="W9622" i="1"/>
  <c r="X9622" i="1" s="1"/>
  <c r="W9623" i="1"/>
  <c r="X9623" i="1" s="1"/>
  <c r="W9624" i="1"/>
  <c r="X9624" i="1" s="1"/>
  <c r="W9625" i="1"/>
  <c r="X9625" i="1" s="1"/>
  <c r="W9626" i="1"/>
  <c r="X9626" i="1" s="1"/>
  <c r="W9627" i="1"/>
  <c r="X9627" i="1" s="1"/>
  <c r="W9628" i="1"/>
  <c r="X9628" i="1" s="1"/>
  <c r="W9629" i="1"/>
  <c r="X9629" i="1" s="1"/>
  <c r="W9630" i="1"/>
  <c r="X9630" i="1" s="1"/>
  <c r="W9631" i="1"/>
  <c r="X9631" i="1" s="1"/>
  <c r="W9632" i="1"/>
  <c r="X9632" i="1" s="1"/>
  <c r="W9633" i="1"/>
  <c r="X9633" i="1" s="1"/>
  <c r="W9634" i="1"/>
  <c r="X9634" i="1" s="1"/>
  <c r="W9635" i="1"/>
  <c r="X9635" i="1" s="1"/>
  <c r="W9636" i="1"/>
  <c r="X9636" i="1" s="1"/>
  <c r="W9637" i="1"/>
  <c r="X9637" i="1" s="1"/>
  <c r="W9638" i="1"/>
  <c r="X9638" i="1" s="1"/>
  <c r="W9639" i="1"/>
  <c r="X9639" i="1" s="1"/>
  <c r="W9640" i="1"/>
  <c r="X9640" i="1" s="1"/>
  <c r="W9641" i="1"/>
  <c r="X9641" i="1" s="1"/>
  <c r="W9642" i="1"/>
  <c r="X9642" i="1" s="1"/>
  <c r="W9643" i="1"/>
  <c r="X9643" i="1" s="1"/>
  <c r="W9644" i="1"/>
  <c r="X9644" i="1" s="1"/>
  <c r="Y9644" i="1" s="1"/>
  <c r="W9645" i="1"/>
  <c r="X9645" i="1" s="1"/>
  <c r="W9646" i="1"/>
  <c r="X9646" i="1" s="1"/>
  <c r="W9647" i="1"/>
  <c r="X9647" i="1" s="1"/>
  <c r="W9648" i="1"/>
  <c r="X9648" i="1" s="1"/>
  <c r="W9649" i="1"/>
  <c r="X9649" i="1" s="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J25" i="2"/>
  <c r="L20" i="2"/>
  <c r="K20" i="2"/>
  <c r="J20" i="2"/>
  <c r="N16" i="2"/>
  <c r="N15" i="2"/>
  <c r="N14" i="2"/>
  <c r="M16" i="2"/>
  <c r="M15" i="2"/>
  <c r="M14" i="2"/>
  <c r="I15" i="2"/>
  <c r="I14" i="2"/>
  <c r="H14" i="2"/>
  <c r="M2" i="2"/>
  <c r="L2" i="2"/>
  <c r="K2" i="2"/>
  <c r="J2" i="2"/>
  <c r="I2" i="2"/>
  <c r="H2" i="2"/>
  <c r="E2" i="1"/>
  <c r="E3" i="1"/>
  <c r="E4" i="1"/>
  <c r="E5" i="1"/>
  <c r="E6" i="1"/>
  <c r="E7" i="1"/>
  <c r="E8" i="1"/>
  <c r="E9" i="1"/>
  <c r="J23" i="2" s="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F2" i="2" a="1"/>
  <c r="F2" i="2" s="1"/>
  <c r="E2" i="2" a="1"/>
  <c r="E2" i="2" s="1"/>
  <c r="D2" i="2" a="1"/>
  <c r="D2" i="2" s="1"/>
  <c r="C2" i="2" a="1"/>
  <c r="C2" i="2" s="1"/>
  <c r="B2" i="2" a="1"/>
  <c r="B2" i="2" s="1"/>
  <c r="A2" i="2" a="1"/>
  <c r="A2" i="2" s="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2" i="1"/>
  <c r="Y9646" i="1" l="1"/>
  <c r="Y9638" i="1"/>
  <c r="Y9630" i="1"/>
  <c r="Y9622" i="1"/>
  <c r="Y9614" i="1"/>
  <c r="Y9598" i="1"/>
  <c r="Y9590" i="1"/>
  <c r="Y9582" i="1"/>
  <c r="Y9574" i="1"/>
  <c r="Y9566" i="1"/>
  <c r="Y9558" i="1"/>
  <c r="Y9550" i="1"/>
  <c r="Y9534" i="1"/>
  <c r="Y9526" i="1"/>
  <c r="Y9518" i="1"/>
  <c r="Y9510" i="1"/>
  <c r="Y9502" i="1"/>
  <c r="Y9494" i="1"/>
  <c r="Y9486" i="1"/>
  <c r="Y9470" i="1"/>
  <c r="Y9462" i="1"/>
  <c r="Y9454" i="1"/>
  <c r="Y9446" i="1"/>
  <c r="Y9438" i="1"/>
  <c r="Y9430" i="1"/>
  <c r="Y9422" i="1"/>
  <c r="Y9406" i="1"/>
  <c r="Y9398" i="1"/>
  <c r="Y9390" i="1"/>
  <c r="Y9382" i="1"/>
  <c r="Y9374" i="1"/>
  <c r="Y9366" i="1"/>
  <c r="Y9358" i="1"/>
  <c r="Y9342" i="1"/>
  <c r="Y9334" i="1"/>
  <c r="Y9326" i="1"/>
  <c r="Y9318" i="1"/>
  <c r="Y9310" i="1"/>
  <c r="Y9302" i="1"/>
  <c r="Y9294" i="1"/>
  <c r="Y9278" i="1"/>
  <c r="Y9270" i="1"/>
  <c r="Y9262" i="1"/>
  <c r="Y9254" i="1"/>
  <c r="Y9246" i="1"/>
  <c r="Y9238" i="1"/>
  <c r="Y9230" i="1"/>
  <c r="Y9214" i="1"/>
  <c r="Y9206" i="1"/>
  <c r="Y9198" i="1"/>
  <c r="Y9190" i="1"/>
  <c r="Y9182" i="1"/>
  <c r="Y9174" i="1"/>
  <c r="Y9166" i="1"/>
  <c r="Y9150" i="1"/>
  <c r="Y9142" i="1"/>
  <c r="Y9134" i="1"/>
  <c r="Y9126" i="1"/>
  <c r="Y9118" i="1"/>
  <c r="Y9110" i="1"/>
  <c r="Y9102" i="1"/>
  <c r="Y9086" i="1"/>
  <c r="Y9078" i="1"/>
  <c r="Y9070" i="1"/>
  <c r="Y9062" i="1"/>
  <c r="Y9054" i="1"/>
  <c r="Y9046" i="1"/>
  <c r="Y9038" i="1"/>
  <c r="Y9022" i="1"/>
  <c r="Y9014" i="1"/>
  <c r="Y9006" i="1"/>
  <c r="Y8998" i="1"/>
  <c r="Y8990" i="1"/>
  <c r="Y8982" i="1"/>
  <c r="Y8974" i="1"/>
  <c r="Y8958" i="1"/>
  <c r="Y8950" i="1"/>
  <c r="Y8942" i="1"/>
  <c r="Y8934" i="1"/>
  <c r="Y8926" i="1"/>
  <c r="Y8918" i="1"/>
  <c r="Y8910" i="1"/>
  <c r="Y8894" i="1"/>
  <c r="Y8886" i="1"/>
  <c r="Y8878" i="1"/>
  <c r="Y8870" i="1"/>
  <c r="Y8862" i="1"/>
  <c r="Y8854" i="1"/>
  <c r="Y8846" i="1"/>
  <c r="Y8830" i="1"/>
  <c r="Y8822" i="1"/>
  <c r="Y8814" i="1"/>
  <c r="Y8806" i="1"/>
  <c r="Y8798" i="1"/>
  <c r="Y8790" i="1"/>
  <c r="Y8782" i="1"/>
  <c r="Y8766" i="1"/>
  <c r="Y8758" i="1"/>
  <c r="Y8750" i="1"/>
  <c r="Y8742" i="1"/>
  <c r="Y8734" i="1"/>
  <c r="Y8726" i="1"/>
  <c r="Y8718" i="1"/>
  <c r="Y8702" i="1"/>
  <c r="Y8694" i="1"/>
  <c r="Y8686" i="1"/>
  <c r="Y8678" i="1"/>
  <c r="Y8670" i="1"/>
  <c r="Y8662" i="1"/>
  <c r="Y8654" i="1"/>
  <c r="Y8638" i="1"/>
  <c r="Y8630" i="1"/>
  <c r="Y8622" i="1"/>
  <c r="Y8614" i="1"/>
  <c r="Y8606" i="1"/>
  <c r="Y8598" i="1"/>
  <c r="Y8590" i="1"/>
  <c r="Y8574" i="1"/>
  <c r="Y8566" i="1"/>
  <c r="Y8558" i="1"/>
  <c r="Y8550" i="1"/>
  <c r="Y8542" i="1"/>
  <c r="Y8534" i="1"/>
  <c r="Y8526" i="1"/>
  <c r="Y8510" i="1"/>
  <c r="Y8502" i="1"/>
  <c r="Y8494" i="1"/>
  <c r="Y8486" i="1"/>
  <c r="Y8478" i="1"/>
  <c r="Y8470" i="1"/>
  <c r="Y8462" i="1"/>
  <c r="Y8446" i="1"/>
  <c r="Y8438" i="1"/>
  <c r="Y8430" i="1"/>
  <c r="Y8422" i="1"/>
  <c r="Y8414" i="1"/>
  <c r="Y8406" i="1"/>
  <c r="Y8398" i="1"/>
  <c r="Y8382" i="1"/>
  <c r="Y8374" i="1"/>
  <c r="Y8366" i="1"/>
  <c r="Y8358" i="1"/>
  <c r="Y8350" i="1"/>
  <c r="Y8342" i="1"/>
  <c r="Y8334" i="1"/>
  <c r="Y8318" i="1"/>
  <c r="Y8310" i="1"/>
  <c r="Y8302" i="1"/>
  <c r="Y8294" i="1"/>
  <c r="Y8286" i="1"/>
  <c r="Y8278" i="1"/>
  <c r="Y8270" i="1"/>
  <c r="Y8254" i="1"/>
  <c r="Y8246" i="1"/>
  <c r="Y8238" i="1"/>
  <c r="Y8230" i="1"/>
  <c r="Y8222" i="1"/>
  <c r="Y8214" i="1"/>
  <c r="Y8206" i="1"/>
  <c r="Y8190" i="1"/>
  <c r="Y8182" i="1"/>
  <c r="Y8174" i="1"/>
  <c r="Y8166" i="1"/>
  <c r="Y8158" i="1"/>
  <c r="Y8150" i="1"/>
  <c r="Y8142" i="1"/>
  <c r="Y8126" i="1"/>
  <c r="Y8118" i="1"/>
  <c r="Y8110" i="1"/>
  <c r="Y8102" i="1"/>
  <c r="Y8094" i="1"/>
  <c r="Y8086" i="1"/>
  <c r="Y8078" i="1"/>
  <c r="Y8062" i="1"/>
  <c r="Y8054" i="1"/>
  <c r="Y8046" i="1"/>
  <c r="Y8038" i="1"/>
  <c r="Y8030" i="1"/>
  <c r="Y8022" i="1"/>
  <c r="Y8014" i="1"/>
  <c r="Y7998" i="1"/>
  <c r="Y7990" i="1"/>
  <c r="Y7982" i="1"/>
  <c r="Y7974" i="1"/>
  <c r="Y7966" i="1"/>
  <c r="Y7958" i="1"/>
  <c r="Y7950" i="1"/>
  <c r="Y7934" i="1"/>
  <c r="Y7926" i="1"/>
  <c r="Y7918" i="1"/>
  <c r="Y7910" i="1"/>
  <c r="Y7902" i="1"/>
  <c r="Y7894" i="1"/>
  <c r="Y7886" i="1"/>
  <c r="Y7870" i="1"/>
  <c r="Y7862" i="1"/>
  <c r="Y7854" i="1"/>
  <c r="Y7846" i="1"/>
  <c r="Y7838" i="1"/>
  <c r="Y7830" i="1"/>
  <c r="Y7822" i="1"/>
  <c r="Y7806" i="1"/>
  <c r="Y7798" i="1"/>
  <c r="Y7790" i="1"/>
  <c r="Y7782" i="1"/>
  <c r="Y7774" i="1"/>
  <c r="Y7766" i="1"/>
  <c r="Y7758" i="1"/>
  <c r="Y7742" i="1"/>
  <c r="Y7734" i="1"/>
  <c r="Y7726" i="1"/>
  <c r="Y7718" i="1"/>
  <c r="Y7710" i="1"/>
  <c r="Y7702" i="1"/>
  <c r="Y7694" i="1"/>
  <c r="Y7678" i="1"/>
  <c r="Y7670" i="1"/>
  <c r="Y7662" i="1"/>
  <c r="Y7654" i="1"/>
  <c r="Y7646" i="1"/>
  <c r="Y7638" i="1"/>
  <c r="Y7630" i="1"/>
  <c r="Y7614" i="1"/>
  <c r="Y7606" i="1"/>
  <c r="Y7598" i="1"/>
  <c r="Y7590" i="1"/>
  <c r="Y7582" i="1"/>
  <c r="Y7574" i="1"/>
  <c r="Y7566" i="1"/>
  <c r="Y7550" i="1"/>
  <c r="Y7542" i="1"/>
  <c r="Y7534" i="1"/>
  <c r="Y7526" i="1"/>
  <c r="Y7518" i="1"/>
  <c r="Y7510" i="1"/>
  <c r="Y7502" i="1"/>
  <c r="Y7486" i="1"/>
  <c r="Y7478" i="1"/>
  <c r="Y7470" i="1"/>
  <c r="Y7462" i="1"/>
  <c r="Y7454" i="1"/>
  <c r="Y7446" i="1"/>
  <c r="Y7438" i="1"/>
  <c r="Y7422" i="1"/>
  <c r="Y7414" i="1"/>
  <c r="Y7406" i="1"/>
  <c r="Y7398" i="1"/>
  <c r="Y7390" i="1"/>
  <c r="Y7382" i="1"/>
  <c r="Y7374" i="1"/>
  <c r="Y7358" i="1"/>
  <c r="Y7350" i="1"/>
  <c r="Y7342" i="1"/>
  <c r="Y7334" i="1"/>
  <c r="Y7326" i="1"/>
  <c r="Y7318" i="1"/>
  <c r="Y7310" i="1"/>
  <c r="Y7294" i="1"/>
  <c r="Y7286" i="1"/>
  <c r="Y7278" i="1"/>
  <c r="Y7270" i="1"/>
  <c r="Y7262" i="1"/>
  <c r="Y7254" i="1"/>
  <c r="Y7246" i="1"/>
  <c r="Y7230" i="1"/>
  <c r="Y7222" i="1"/>
  <c r="Y7214" i="1"/>
  <c r="Y7206" i="1"/>
  <c r="Y7198" i="1"/>
  <c r="Y7190" i="1"/>
  <c r="Y7182" i="1"/>
  <c r="Y7166" i="1"/>
  <c r="Y7158" i="1"/>
  <c r="Y7150" i="1"/>
  <c r="Y7142" i="1"/>
  <c r="Y7134" i="1"/>
  <c r="Y7126" i="1"/>
  <c r="Y7118" i="1"/>
  <c r="Y7102" i="1"/>
  <c r="Y7094" i="1"/>
  <c r="Y7086" i="1"/>
  <c r="Y7078" i="1"/>
  <c r="Y7070" i="1"/>
  <c r="Y7062" i="1"/>
  <c r="Y7054" i="1"/>
  <c r="Y7038" i="1"/>
  <c r="Y7030" i="1"/>
  <c r="Y7022" i="1"/>
  <c r="Y7014" i="1"/>
  <c r="Y7006" i="1"/>
  <c r="Y6998" i="1"/>
  <c r="Y6990" i="1"/>
  <c r="Y6974" i="1"/>
  <c r="Y6966" i="1"/>
  <c r="Y6958" i="1"/>
  <c r="Y6950" i="1"/>
  <c r="Y6942" i="1"/>
  <c r="Y6934" i="1"/>
  <c r="Y6926" i="1"/>
  <c r="Y6910" i="1"/>
  <c r="Y6902" i="1"/>
  <c r="Y6894" i="1"/>
  <c r="Y6886" i="1"/>
  <c r="Y6878" i="1"/>
  <c r="Y6870" i="1"/>
  <c r="Y6862" i="1"/>
  <c r="Y6846" i="1"/>
  <c r="Y6838" i="1"/>
  <c r="Y6830" i="1"/>
  <c r="Y6822" i="1"/>
  <c r="Y6814" i="1"/>
  <c r="Y6806" i="1"/>
  <c r="Y6798" i="1"/>
  <c r="Y6782" i="1"/>
  <c r="Y6774" i="1"/>
  <c r="Y6766" i="1"/>
  <c r="Y6758" i="1"/>
  <c r="Y6750" i="1"/>
  <c r="Y6742" i="1"/>
  <c r="Y6734" i="1"/>
  <c r="Y6718" i="1"/>
  <c r="Y6710" i="1"/>
  <c r="Y6702" i="1"/>
  <c r="Y6694" i="1"/>
  <c r="Y6686" i="1"/>
  <c r="Y6678" i="1"/>
  <c r="Y6670" i="1"/>
  <c r="Y6654" i="1"/>
  <c r="Y6646" i="1"/>
  <c r="Y6638" i="1"/>
  <c r="Y6630" i="1"/>
  <c r="Y6622" i="1"/>
  <c r="Y6614" i="1"/>
  <c r="Y6606" i="1"/>
  <c r="Y6590" i="1"/>
  <c r="Y6582" i="1"/>
  <c r="Y6574" i="1"/>
  <c r="Y6566" i="1"/>
  <c r="Y6558" i="1"/>
  <c r="Y6550" i="1"/>
  <c r="Y6542" i="1"/>
  <c r="Y6526" i="1"/>
  <c r="Y6518" i="1"/>
  <c r="Y6510" i="1"/>
  <c r="Y6502" i="1"/>
  <c r="Y6494" i="1"/>
  <c r="Y6486" i="1"/>
  <c r="Y6478" i="1"/>
  <c r="Y6462" i="1"/>
  <c r="Y6454" i="1"/>
  <c r="Y6446" i="1"/>
  <c r="Y6438" i="1"/>
  <c r="Y6430" i="1"/>
  <c r="Y6422" i="1"/>
  <c r="Y6414" i="1"/>
  <c r="Y6398" i="1"/>
  <c r="Y6390" i="1"/>
  <c r="Y6382" i="1"/>
  <c r="Y6374" i="1"/>
  <c r="Y6366" i="1"/>
  <c r="Y6358" i="1"/>
  <c r="Y6350" i="1"/>
  <c r="Y6334" i="1"/>
  <c r="Y6326" i="1"/>
  <c r="Y6318" i="1"/>
  <c r="Y6310" i="1"/>
  <c r="Y6302" i="1"/>
  <c r="Y6294" i="1"/>
  <c r="Y6286" i="1"/>
  <c r="Y6270" i="1"/>
  <c r="Y6262" i="1"/>
  <c r="Y6254" i="1"/>
  <c r="Y6246" i="1"/>
  <c r="Y6238" i="1"/>
  <c r="Y6230" i="1"/>
  <c r="Y6222" i="1"/>
  <c r="Y6206" i="1"/>
  <c r="Y6198" i="1"/>
  <c r="Y6190" i="1"/>
  <c r="Y6182" i="1"/>
  <c r="Y6174" i="1"/>
  <c r="Y6166" i="1"/>
  <c r="Y6158" i="1"/>
  <c r="Y6142" i="1"/>
  <c r="Y6134" i="1"/>
  <c r="Y6126" i="1"/>
  <c r="Y6118" i="1"/>
  <c r="Y6110" i="1"/>
  <c r="Y6102" i="1"/>
  <c r="Y6094" i="1"/>
  <c r="Y6078" i="1"/>
  <c r="Y6070" i="1"/>
  <c r="Y6062" i="1"/>
  <c r="Y6054" i="1"/>
  <c r="Y6046" i="1"/>
  <c r="Y6038" i="1"/>
  <c r="Y6030" i="1"/>
  <c r="Y6014" i="1"/>
  <c r="Y6006" i="1"/>
  <c r="Y5998" i="1"/>
  <c r="Y5990" i="1"/>
  <c r="Y5982" i="1"/>
  <c r="Y5974" i="1"/>
  <c r="Y5966" i="1"/>
  <c r="Y5950" i="1"/>
  <c r="Y5942" i="1"/>
  <c r="Y5934" i="1"/>
  <c r="Y5926" i="1"/>
  <c r="Y5918" i="1"/>
  <c r="Y5910" i="1"/>
  <c r="Y5902" i="1"/>
  <c r="Y5886" i="1"/>
  <c r="Y5878" i="1"/>
  <c r="Y5870" i="1"/>
  <c r="Y5862" i="1"/>
  <c r="Y5854" i="1"/>
  <c r="Y5846" i="1"/>
  <c r="Y5838" i="1"/>
  <c r="Y5822" i="1"/>
  <c r="Y5814" i="1"/>
  <c r="Y5806" i="1"/>
  <c r="Y5798" i="1"/>
  <c r="Y5790" i="1"/>
  <c r="Y5782" i="1"/>
  <c r="Y5774" i="1"/>
  <c r="Y5758" i="1"/>
  <c r="Y5750" i="1"/>
  <c r="Y5742" i="1"/>
  <c r="Y5734" i="1"/>
  <c r="Y5726" i="1"/>
  <c r="Y5718" i="1"/>
  <c r="Y5710" i="1"/>
  <c r="Y5694" i="1"/>
  <c r="Y5686" i="1"/>
  <c r="Y5678" i="1"/>
  <c r="Y5670" i="1"/>
  <c r="Y5662" i="1"/>
  <c r="Y5654" i="1"/>
  <c r="Y5646" i="1"/>
  <c r="Y5630" i="1"/>
  <c r="Y5622" i="1"/>
  <c r="Y5614" i="1"/>
  <c r="Y5606" i="1"/>
  <c r="Y5598" i="1"/>
  <c r="Y5590" i="1"/>
  <c r="Y5582" i="1"/>
  <c r="Y5566" i="1"/>
  <c r="Y5558" i="1"/>
  <c r="Y5550" i="1"/>
  <c r="Y5542" i="1"/>
  <c r="Y5534" i="1"/>
  <c r="Y5526" i="1"/>
  <c r="Y5518" i="1"/>
  <c r="Y5502" i="1"/>
  <c r="Y5494" i="1"/>
  <c r="Y5486" i="1"/>
  <c r="Y5478" i="1"/>
  <c r="Y5470" i="1"/>
  <c r="Y5462" i="1"/>
  <c r="Y5454" i="1"/>
  <c r="Y5438" i="1"/>
  <c r="Y5430" i="1"/>
  <c r="Y5422" i="1"/>
  <c r="Y5414" i="1"/>
  <c r="Y5406" i="1"/>
  <c r="Y5398" i="1"/>
  <c r="Y5390" i="1"/>
  <c r="Y5374" i="1"/>
  <c r="Y5366" i="1"/>
  <c r="Y5358" i="1"/>
  <c r="Y5350" i="1"/>
  <c r="Y5342" i="1"/>
  <c r="Y5334" i="1"/>
  <c r="Y5326" i="1"/>
  <c r="Y5310" i="1"/>
  <c r="Y5302" i="1"/>
  <c r="Y5294" i="1"/>
  <c r="Y5286" i="1"/>
  <c r="Y5278" i="1"/>
  <c r="Y5270" i="1"/>
  <c r="Y5262" i="1"/>
  <c r="Y9636" i="1"/>
  <c r="Y9628" i="1"/>
  <c r="Y9620" i="1"/>
  <c r="Y9612" i="1"/>
  <c r="Y9604" i="1"/>
  <c r="Y9596" i="1"/>
  <c r="Y9588" i="1"/>
  <c r="Y9580" i="1"/>
  <c r="Y9572" i="1"/>
  <c r="Y9564" i="1"/>
  <c r="Y9556" i="1"/>
  <c r="Y9548" i="1"/>
  <c r="Y9540" i="1"/>
  <c r="Y9532" i="1"/>
  <c r="Y9524" i="1"/>
  <c r="Y9516" i="1"/>
  <c r="Y9508" i="1"/>
  <c r="Y9500" i="1"/>
  <c r="Y9492" i="1"/>
  <c r="Y9484" i="1"/>
  <c r="Y9476" i="1"/>
  <c r="Y9468" i="1"/>
  <c r="Y9460" i="1"/>
  <c r="Y9452" i="1"/>
  <c r="Y9444" i="1"/>
  <c r="Y9436" i="1"/>
  <c r="Y9428" i="1"/>
  <c r="Y9420" i="1"/>
  <c r="Y9412" i="1"/>
  <c r="Y9404" i="1"/>
  <c r="Y9396" i="1"/>
  <c r="Y9388" i="1"/>
  <c r="Y9380" i="1"/>
  <c r="Y9372" i="1"/>
  <c r="Y9364" i="1"/>
  <c r="Y9356" i="1"/>
  <c r="Y9348" i="1"/>
  <c r="Y9340" i="1"/>
  <c r="Y9332" i="1"/>
  <c r="Y9324" i="1"/>
  <c r="Y9316" i="1"/>
  <c r="Y9308" i="1"/>
  <c r="Y9300" i="1"/>
  <c r="Y9292" i="1"/>
  <c r="Y9284" i="1"/>
  <c r="Y9276" i="1"/>
  <c r="Y9268" i="1"/>
  <c r="Y9260" i="1"/>
  <c r="Y9252" i="1"/>
  <c r="Y9244" i="1"/>
  <c r="Y9236" i="1"/>
  <c r="Y9228" i="1"/>
  <c r="Y9220" i="1"/>
  <c r="Y9212" i="1"/>
  <c r="Y9204" i="1"/>
  <c r="Y9196" i="1"/>
  <c r="Y9188" i="1"/>
  <c r="Y9180" i="1"/>
  <c r="Y9172" i="1"/>
  <c r="Y9164" i="1"/>
  <c r="Y9156" i="1"/>
  <c r="Y9148" i="1"/>
  <c r="Y9140" i="1"/>
  <c r="Y9132" i="1"/>
  <c r="Y9124" i="1"/>
  <c r="Y9116" i="1"/>
  <c r="Y9108" i="1"/>
  <c r="Y9100" i="1"/>
  <c r="Y9092" i="1"/>
  <c r="Y9084" i="1"/>
  <c r="Y9076" i="1"/>
  <c r="Y9068" i="1"/>
  <c r="Y9060" i="1"/>
  <c r="Y9052" i="1"/>
  <c r="Y9044" i="1"/>
  <c r="Y9036" i="1"/>
  <c r="Y9028" i="1"/>
  <c r="Y9020" i="1"/>
  <c r="Y9012" i="1"/>
  <c r="Y9004" i="1"/>
  <c r="Y8996" i="1"/>
  <c r="Y8988" i="1"/>
  <c r="Y8980" i="1"/>
  <c r="Y8972" i="1"/>
  <c r="Y8964" i="1"/>
  <c r="Y8956" i="1"/>
  <c r="Y8948" i="1"/>
  <c r="Y8940" i="1"/>
  <c r="Y8932" i="1"/>
  <c r="Y8924" i="1"/>
  <c r="Y8916" i="1"/>
  <c r="Y8908" i="1"/>
  <c r="Y8900" i="1"/>
  <c r="Y8892" i="1"/>
  <c r="Y8884" i="1"/>
  <c r="Y8876" i="1"/>
  <c r="Y8868" i="1"/>
  <c r="Y8860" i="1"/>
  <c r="Y8852" i="1"/>
  <c r="Y8844" i="1"/>
  <c r="Y8836" i="1"/>
  <c r="Y8828" i="1"/>
  <c r="Y8820" i="1"/>
  <c r="Y8812" i="1"/>
  <c r="Y8804" i="1"/>
  <c r="Y8796" i="1"/>
  <c r="Y8788" i="1"/>
  <c r="Y8780" i="1"/>
  <c r="Y8772" i="1"/>
  <c r="Y8764" i="1"/>
  <c r="Y8756" i="1"/>
  <c r="Y8748" i="1"/>
  <c r="Y8740" i="1"/>
  <c r="Y8732" i="1"/>
  <c r="Y8724" i="1"/>
  <c r="Y8716" i="1"/>
  <c r="Y8708" i="1"/>
  <c r="Y8700" i="1"/>
  <c r="Y8692" i="1"/>
  <c r="Y8684" i="1"/>
  <c r="Y8676" i="1"/>
  <c r="Y8668" i="1"/>
  <c r="Y8660" i="1"/>
  <c r="Y8652" i="1"/>
  <c r="Y8644" i="1"/>
  <c r="Y8636" i="1"/>
  <c r="Y8628" i="1"/>
  <c r="Y8620" i="1"/>
  <c r="Y8612" i="1"/>
  <c r="Y8604" i="1"/>
  <c r="Y8596" i="1"/>
  <c r="Y8588" i="1"/>
  <c r="Y8580" i="1"/>
  <c r="Y8572" i="1"/>
  <c r="Y8564" i="1"/>
  <c r="Y8556" i="1"/>
  <c r="Y8548" i="1"/>
  <c r="Y8540" i="1"/>
  <c r="Y8532" i="1"/>
  <c r="Y8524" i="1"/>
  <c r="Y8516" i="1"/>
  <c r="Y8508" i="1"/>
  <c r="Y8500" i="1"/>
  <c r="Y8492" i="1"/>
  <c r="Y8484" i="1"/>
  <c r="Y8476" i="1"/>
  <c r="Y8468" i="1"/>
  <c r="Y8460" i="1"/>
  <c r="Y8452" i="1"/>
  <c r="Y8444" i="1"/>
  <c r="Y8436" i="1"/>
  <c r="Y8428" i="1"/>
  <c r="Y8420" i="1"/>
  <c r="Y8412" i="1"/>
  <c r="Y8404" i="1"/>
  <c r="Y8396" i="1"/>
  <c r="Y8388" i="1"/>
  <c r="Y8380" i="1"/>
  <c r="Y8372" i="1"/>
  <c r="Y8364" i="1"/>
  <c r="Y8356" i="1"/>
  <c r="Y8348" i="1"/>
  <c r="Y8340" i="1"/>
  <c r="Y8332" i="1"/>
  <c r="Y8324" i="1"/>
  <c r="Y8316" i="1"/>
  <c r="Y8308" i="1"/>
  <c r="Y8300" i="1"/>
  <c r="Y8292" i="1"/>
  <c r="Y8284" i="1"/>
  <c r="Y8276" i="1"/>
  <c r="Y8268" i="1"/>
  <c r="Y8260" i="1"/>
  <c r="Y8252" i="1"/>
  <c r="Y8244" i="1"/>
  <c r="Y8236" i="1"/>
  <c r="Y8228" i="1"/>
  <c r="Y8220" i="1"/>
  <c r="Y8212" i="1"/>
  <c r="Y8204" i="1"/>
  <c r="Y8196" i="1"/>
  <c r="Y8188" i="1"/>
  <c r="Y8180" i="1"/>
  <c r="Y8172" i="1"/>
  <c r="Y8164" i="1"/>
  <c r="Y8156" i="1"/>
  <c r="Y8148" i="1"/>
  <c r="Y8140" i="1"/>
  <c r="Y8132" i="1"/>
  <c r="Y8124" i="1"/>
  <c r="Y8116" i="1"/>
  <c r="Y8108" i="1"/>
  <c r="Y8100" i="1"/>
  <c r="Y8092" i="1"/>
  <c r="Y8084" i="1"/>
  <c r="Y8076" i="1"/>
  <c r="Y8068" i="1"/>
  <c r="Y8060" i="1"/>
  <c r="Y8052" i="1"/>
  <c r="Y8044" i="1"/>
  <c r="Y8036" i="1"/>
  <c r="Y8028" i="1"/>
  <c r="Y8020" i="1"/>
  <c r="Y8012" i="1"/>
  <c r="Y8004" i="1"/>
  <c r="Y7996" i="1"/>
  <c r="Y7988" i="1"/>
  <c r="Y7980" i="1"/>
  <c r="Y7972" i="1"/>
  <c r="Y7964" i="1"/>
  <c r="Y7956" i="1"/>
  <c r="Y7948" i="1"/>
  <c r="Y7940" i="1"/>
  <c r="Y7932" i="1"/>
  <c r="Y7924" i="1"/>
  <c r="Y7916" i="1"/>
  <c r="Y7908" i="1"/>
  <c r="Y7900" i="1"/>
  <c r="Y7892" i="1"/>
  <c r="Y7884" i="1"/>
  <c r="Y7876" i="1"/>
  <c r="Y7868" i="1"/>
  <c r="Y7860" i="1"/>
  <c r="Y7852" i="1"/>
  <c r="Y7844" i="1"/>
  <c r="Y7836" i="1"/>
  <c r="Y7828" i="1"/>
  <c r="Y7820" i="1"/>
  <c r="Y7812" i="1"/>
  <c r="Y7804" i="1"/>
  <c r="Y7796" i="1"/>
  <c r="Y7788" i="1"/>
  <c r="Y7780" i="1"/>
  <c r="Y7772" i="1"/>
  <c r="Y7764" i="1"/>
  <c r="Y7756" i="1"/>
  <c r="Y7748" i="1"/>
  <c r="Y7740" i="1"/>
  <c r="Y7732" i="1"/>
  <c r="Y7724" i="1"/>
  <c r="Y7716" i="1"/>
  <c r="Y7708" i="1"/>
  <c r="Y7700" i="1"/>
  <c r="Y7692" i="1"/>
  <c r="Y7684" i="1"/>
  <c r="Y7676" i="1"/>
  <c r="Y7668" i="1"/>
  <c r="Y7660" i="1"/>
  <c r="Y7652" i="1"/>
  <c r="Y7644" i="1"/>
  <c r="Y7636" i="1"/>
  <c r="Y7628" i="1"/>
  <c r="Y7620" i="1"/>
  <c r="Y7612" i="1"/>
  <c r="Y7604" i="1"/>
  <c r="Y7596" i="1"/>
  <c r="Y7588" i="1"/>
  <c r="Y7580" i="1"/>
  <c r="Y7572" i="1"/>
  <c r="Y7564" i="1"/>
  <c r="Y7556" i="1"/>
  <c r="Y7548" i="1"/>
  <c r="Y7540" i="1"/>
  <c r="Y7532" i="1"/>
  <c r="Y7524" i="1"/>
  <c r="Y7516" i="1"/>
  <c r="Y7508" i="1"/>
  <c r="Y7500" i="1"/>
  <c r="Y7492" i="1"/>
  <c r="Y7484" i="1"/>
  <c r="Y7476" i="1"/>
  <c r="Y7468" i="1"/>
  <c r="Y7460" i="1"/>
  <c r="Y7452" i="1"/>
  <c r="Y7444" i="1"/>
  <c r="Y7436" i="1"/>
  <c r="Y7428" i="1"/>
  <c r="Y7420" i="1"/>
  <c r="Y7412" i="1"/>
  <c r="Y7404" i="1"/>
  <c r="Y7396" i="1"/>
  <c r="Y7388" i="1"/>
  <c r="Y7380" i="1"/>
  <c r="Y7372" i="1"/>
  <c r="Y7364" i="1"/>
  <c r="Y7356" i="1"/>
  <c r="Y7348" i="1"/>
  <c r="Y7340" i="1"/>
  <c r="Y7332" i="1"/>
  <c r="Y7324" i="1"/>
  <c r="Y7316" i="1"/>
  <c r="Y7308" i="1"/>
  <c r="Y7300" i="1"/>
  <c r="Y7292" i="1"/>
  <c r="Y7284" i="1"/>
  <c r="Y7276" i="1"/>
  <c r="Y7268" i="1"/>
  <c r="Y7260" i="1"/>
  <c r="Y7252" i="1"/>
  <c r="Y7244" i="1"/>
  <c r="Y7236" i="1"/>
  <c r="Y7228" i="1"/>
  <c r="Y7220" i="1"/>
  <c r="Y7212" i="1"/>
  <c r="Y7204" i="1"/>
  <c r="Y7196" i="1"/>
  <c r="Y7188" i="1"/>
  <c r="Y7180" i="1"/>
  <c r="Y7172" i="1"/>
  <c r="Y7164" i="1"/>
  <c r="Y7156" i="1"/>
  <c r="Y7148" i="1"/>
  <c r="Y7140" i="1"/>
  <c r="Y7132" i="1"/>
  <c r="Y7124" i="1"/>
  <c r="Y7116" i="1"/>
  <c r="Y7108" i="1"/>
  <c r="Y7100" i="1"/>
  <c r="Y7092" i="1"/>
  <c r="Y7084" i="1"/>
  <c r="Y7076" i="1"/>
  <c r="Y7068" i="1"/>
  <c r="Y7060" i="1"/>
  <c r="Y7052" i="1"/>
  <c r="Y7044" i="1"/>
  <c r="Y7036" i="1"/>
  <c r="Y7028" i="1"/>
  <c r="Y7020" i="1"/>
  <c r="Y7012" i="1"/>
  <c r="Y7004" i="1"/>
  <c r="Y6996" i="1"/>
  <c r="Y6988" i="1"/>
  <c r="Y6980" i="1"/>
  <c r="Y6972" i="1"/>
  <c r="Y6964" i="1"/>
  <c r="Y6956" i="1"/>
  <c r="Y6948" i="1"/>
  <c r="Y6940" i="1"/>
  <c r="Y6932" i="1"/>
  <c r="Y6924" i="1"/>
  <c r="Y6916" i="1"/>
  <c r="Y6908" i="1"/>
  <c r="Y6900" i="1"/>
  <c r="Y6892" i="1"/>
  <c r="Y6884" i="1"/>
  <c r="Y6876" i="1"/>
  <c r="Y6868" i="1"/>
  <c r="Y6860" i="1"/>
  <c r="Y6852" i="1"/>
  <c r="Y6844" i="1"/>
  <c r="Y6836" i="1"/>
  <c r="Y6828" i="1"/>
  <c r="Y6820" i="1"/>
  <c r="Y6812" i="1"/>
  <c r="Y6804" i="1"/>
  <c r="Y6796" i="1"/>
  <c r="Y6788" i="1"/>
  <c r="Y6780" i="1"/>
  <c r="Y6772" i="1"/>
  <c r="Y6764" i="1"/>
  <c r="Y6756" i="1"/>
  <c r="Y6748" i="1"/>
  <c r="Y6740" i="1"/>
  <c r="Y6732" i="1"/>
  <c r="Y6724" i="1"/>
  <c r="Y6716" i="1"/>
  <c r="Y6708" i="1"/>
  <c r="Y6700" i="1"/>
  <c r="Y6692" i="1"/>
  <c r="Y6684" i="1"/>
  <c r="Y6676" i="1"/>
  <c r="Y6668" i="1"/>
  <c r="Y6660" i="1"/>
  <c r="Y6652" i="1"/>
  <c r="Y6644" i="1"/>
  <c r="Y6636" i="1"/>
  <c r="Y6628" i="1"/>
  <c r="Y6620" i="1"/>
  <c r="Y6612" i="1"/>
  <c r="Y6604" i="1"/>
  <c r="Y6596" i="1"/>
  <c r="Y6588" i="1"/>
  <c r="Y6580" i="1"/>
  <c r="Y6572" i="1"/>
  <c r="Y6564" i="1"/>
  <c r="Y6556" i="1"/>
  <c r="Y6548" i="1"/>
  <c r="Y6540" i="1"/>
  <c r="Y6532" i="1"/>
  <c r="Y6524" i="1"/>
  <c r="Y6516" i="1"/>
  <c r="Y6508" i="1"/>
  <c r="Y6500" i="1"/>
  <c r="Y6492" i="1"/>
  <c r="Y6484" i="1"/>
  <c r="Y6476" i="1"/>
  <c r="Y6468" i="1"/>
  <c r="Y6460" i="1"/>
  <c r="Y6452" i="1"/>
  <c r="Y6444" i="1"/>
  <c r="Y6436" i="1"/>
  <c r="Y6428" i="1"/>
  <c r="Y6420" i="1"/>
  <c r="Y6412" i="1"/>
  <c r="Y6404" i="1"/>
  <c r="Y6396" i="1"/>
  <c r="Y6388" i="1"/>
  <c r="Y6380" i="1"/>
  <c r="Y6372" i="1"/>
  <c r="Y6364" i="1"/>
  <c r="Y6356" i="1"/>
  <c r="Y6348" i="1"/>
  <c r="Y6340" i="1"/>
  <c r="Y6332" i="1"/>
  <c r="Y6324" i="1"/>
  <c r="Y6316" i="1"/>
  <c r="Y6308" i="1"/>
  <c r="Y6300" i="1"/>
  <c r="Y6292" i="1"/>
  <c r="Y6284" i="1"/>
  <c r="Y6276" i="1"/>
  <c r="Y6268" i="1"/>
  <c r="Y6260" i="1"/>
  <c r="Y6252" i="1"/>
  <c r="Y6244" i="1"/>
  <c r="Y6236" i="1"/>
  <c r="Y6228" i="1"/>
  <c r="Y6220" i="1"/>
  <c r="Y6212" i="1"/>
  <c r="Y6204" i="1"/>
  <c r="Y6196" i="1"/>
  <c r="Y6188" i="1"/>
  <c r="Y6180" i="1"/>
  <c r="Y6172" i="1"/>
  <c r="Y6164" i="1"/>
  <c r="Y6156" i="1"/>
  <c r="Y6148" i="1"/>
  <c r="Y6140" i="1"/>
  <c r="Y6132" i="1"/>
  <c r="Y6124" i="1"/>
  <c r="Y6116" i="1"/>
  <c r="Y6108" i="1"/>
  <c r="Y6100" i="1"/>
  <c r="Y6092" i="1"/>
  <c r="Y6084" i="1"/>
  <c r="Y6076" i="1"/>
  <c r="Y6068" i="1"/>
  <c r="Y6060" i="1"/>
  <c r="Y6052" i="1"/>
  <c r="Y6044" i="1"/>
  <c r="Y6036" i="1"/>
  <c r="Y6028" i="1"/>
  <c r="Y6020" i="1"/>
  <c r="Y6012" i="1"/>
  <c r="Y6004" i="1"/>
  <c r="Y5996" i="1"/>
  <c r="Y5988" i="1"/>
  <c r="Y5980" i="1"/>
  <c r="Y5972" i="1"/>
  <c r="Y5964" i="1"/>
  <c r="Y5956" i="1"/>
  <c r="Y5948" i="1"/>
  <c r="Y5940" i="1"/>
  <c r="Y5932" i="1"/>
  <c r="Y5924" i="1"/>
  <c r="Y5916" i="1"/>
  <c r="Y5908" i="1"/>
  <c r="Y5900" i="1"/>
  <c r="Y5892" i="1"/>
  <c r="Y5884" i="1"/>
  <c r="Y5876" i="1"/>
  <c r="Y5868" i="1"/>
  <c r="Y5860" i="1"/>
  <c r="Y5852" i="1"/>
  <c r="Y5844" i="1"/>
  <c r="Y5836" i="1"/>
  <c r="Y5828" i="1"/>
  <c r="Y5820" i="1"/>
  <c r="Y5812" i="1"/>
  <c r="Y5804" i="1"/>
  <c r="Y5796" i="1"/>
  <c r="Y5788" i="1"/>
  <c r="Y5780" i="1"/>
  <c r="Y5772" i="1"/>
  <c r="Y5764" i="1"/>
  <c r="Y5756" i="1"/>
  <c r="Y5748" i="1"/>
  <c r="Y5740" i="1"/>
  <c r="Y5732" i="1"/>
  <c r="Y5724" i="1"/>
  <c r="Y5716" i="1"/>
  <c r="Y5708" i="1"/>
  <c r="Y5700" i="1"/>
  <c r="Y5692" i="1"/>
  <c r="Y5684" i="1"/>
  <c r="Y5676" i="1"/>
  <c r="Y5668" i="1"/>
  <c r="Y5660" i="1"/>
  <c r="Y5652" i="1"/>
  <c r="Y5644" i="1"/>
  <c r="Y5636" i="1"/>
  <c r="Y5628" i="1"/>
  <c r="Y5620" i="1"/>
  <c r="Y5612" i="1"/>
  <c r="Y5604" i="1"/>
  <c r="Y5596" i="1"/>
  <c r="Y5588" i="1"/>
  <c r="Y5580" i="1"/>
  <c r="Y5572" i="1"/>
  <c r="Y5564" i="1"/>
  <c r="Y5556" i="1"/>
  <c r="Y5548" i="1"/>
  <c r="Y5540" i="1"/>
  <c r="Y5532" i="1"/>
  <c r="Y5524" i="1"/>
  <c r="Y5516" i="1"/>
  <c r="Y5508" i="1"/>
  <c r="Y5500" i="1"/>
  <c r="Y5492" i="1"/>
  <c r="Y5484" i="1"/>
  <c r="Y5476" i="1"/>
  <c r="Y5468" i="1"/>
  <c r="Y5460" i="1"/>
  <c r="Y5452" i="1"/>
  <c r="Y5444" i="1"/>
  <c r="Y5436" i="1"/>
  <c r="Y5428" i="1"/>
  <c r="Y5420" i="1"/>
  <c r="Y5412" i="1"/>
  <c r="Y5404" i="1"/>
  <c r="Y5396" i="1"/>
  <c r="Y5388" i="1"/>
  <c r="Y5380" i="1"/>
  <c r="Y5372" i="1"/>
  <c r="Y5364" i="1"/>
  <c r="Y5356" i="1"/>
  <c r="Y5348" i="1"/>
  <c r="Y5340" i="1"/>
  <c r="Y5332" i="1"/>
  <c r="Y5324" i="1"/>
  <c r="Y5316" i="1"/>
  <c r="Y5308" i="1"/>
  <c r="Y5300" i="1"/>
  <c r="Y5292" i="1"/>
  <c r="Y5284" i="1"/>
  <c r="Y5276" i="1"/>
  <c r="Y5268" i="1"/>
  <c r="Y5260" i="1"/>
  <c r="Y5252" i="1"/>
  <c r="Y5244" i="1"/>
  <c r="Y5236" i="1"/>
  <c r="Y5228" i="1"/>
  <c r="Y5220" i="1"/>
  <c r="Y5212" i="1"/>
  <c r="Y5204" i="1"/>
  <c r="Y5196" i="1"/>
  <c r="Y5188" i="1"/>
  <c r="Y5180" i="1"/>
  <c r="Y5172" i="1"/>
  <c r="Y5164" i="1"/>
  <c r="Y5156" i="1"/>
  <c r="Y5148" i="1"/>
  <c r="Y5140" i="1"/>
  <c r="Y5132" i="1"/>
  <c r="Y5124" i="1"/>
  <c r="Y5116" i="1"/>
  <c r="Y5108" i="1"/>
  <c r="Y5100" i="1"/>
  <c r="Y5092" i="1"/>
  <c r="Y5084" i="1"/>
  <c r="Y5076" i="1"/>
  <c r="Y5068" i="1"/>
  <c r="Y5060" i="1"/>
  <c r="Y5052" i="1"/>
  <c r="Y5044" i="1"/>
  <c r="Y5036" i="1"/>
  <c r="Y5028" i="1"/>
  <c r="Y5020" i="1"/>
  <c r="Y5012" i="1"/>
  <c r="Y5004" i="1"/>
  <c r="Y4996" i="1"/>
  <c r="Y4988" i="1"/>
  <c r="Y4980" i="1"/>
  <c r="Y4972" i="1"/>
  <c r="Y4964" i="1"/>
  <c r="Y4956" i="1"/>
  <c r="Y4948" i="1"/>
  <c r="Y4940" i="1"/>
  <c r="Y4932" i="1"/>
  <c r="Y4924" i="1"/>
  <c r="Y4916" i="1"/>
  <c r="Y4908" i="1"/>
  <c r="Y4900" i="1"/>
  <c r="Y4892" i="1"/>
  <c r="Y4884" i="1"/>
  <c r="Y4876" i="1"/>
  <c r="Y4868" i="1"/>
  <c r="Y4860" i="1"/>
  <c r="Y4852" i="1"/>
  <c r="Y4844" i="1"/>
  <c r="Y4836" i="1"/>
  <c r="Y4828" i="1"/>
  <c r="Y4820" i="1"/>
  <c r="Y4812" i="1"/>
  <c r="Y4804" i="1"/>
  <c r="Y4796" i="1"/>
  <c r="Y4788" i="1"/>
  <c r="Y4780" i="1"/>
  <c r="Y4772" i="1"/>
  <c r="Y4764" i="1"/>
  <c r="Y4756" i="1"/>
  <c r="Y4748" i="1"/>
  <c r="Y4740" i="1"/>
  <c r="Y4732" i="1"/>
  <c r="Y4724" i="1"/>
  <c r="Y4716" i="1"/>
  <c r="Y4708" i="1"/>
  <c r="Y4700" i="1"/>
  <c r="Y4692" i="1"/>
  <c r="Y4684" i="1"/>
  <c r="Y4676" i="1"/>
  <c r="Y4668" i="1"/>
  <c r="Y4660" i="1"/>
  <c r="Y4652" i="1"/>
  <c r="Y4644" i="1"/>
  <c r="Y4636" i="1"/>
  <c r="Y4628" i="1"/>
  <c r="Y4620" i="1"/>
  <c r="Y4612" i="1"/>
  <c r="Y4604" i="1"/>
  <c r="Y4596" i="1"/>
  <c r="Y4588" i="1"/>
  <c r="Y4580" i="1"/>
  <c r="Y4572" i="1"/>
  <c r="Y4564" i="1"/>
  <c r="Y4556" i="1"/>
  <c r="Y4548" i="1"/>
  <c r="Y4540" i="1"/>
  <c r="Y4532" i="1"/>
  <c r="Y4524" i="1"/>
  <c r="Y4516" i="1"/>
  <c r="Y4508" i="1"/>
  <c r="Y4500" i="1"/>
  <c r="Y4492" i="1"/>
  <c r="Y4484" i="1"/>
  <c r="Y4476" i="1"/>
  <c r="Y4468" i="1"/>
  <c r="Y4460" i="1"/>
  <c r="Y4452" i="1"/>
  <c r="Y4444" i="1"/>
  <c r="Y4436" i="1"/>
  <c r="Y4428" i="1"/>
  <c r="Y4420" i="1"/>
  <c r="Y4412" i="1"/>
  <c r="Y4404" i="1"/>
  <c r="Y4396" i="1"/>
  <c r="Y4388" i="1"/>
  <c r="Y4380" i="1"/>
  <c r="Y4372" i="1"/>
  <c r="Y4364" i="1"/>
  <c r="Y4356" i="1"/>
  <c r="Y4348" i="1"/>
  <c r="Y4340" i="1"/>
  <c r="Y4332" i="1"/>
  <c r="Y4324" i="1"/>
  <c r="Y4316" i="1"/>
  <c r="Y4308" i="1"/>
  <c r="Y4300" i="1"/>
  <c r="Y4292" i="1"/>
  <c r="Y4284" i="1"/>
  <c r="Y4276" i="1"/>
  <c r="Y4268" i="1"/>
  <c r="Y4260" i="1"/>
  <c r="Y4252" i="1"/>
  <c r="Y4244" i="1"/>
  <c r="Y4236" i="1"/>
  <c r="Y4228" i="1"/>
  <c r="Y4220" i="1"/>
  <c r="Y4212" i="1"/>
  <c r="Y4204" i="1"/>
  <c r="Y4196" i="1"/>
  <c r="Y4188" i="1"/>
  <c r="Y4180" i="1"/>
  <c r="Y4172" i="1"/>
  <c r="Y4164" i="1"/>
  <c r="Y4156" i="1"/>
  <c r="Y4148" i="1"/>
  <c r="Y4140" i="1"/>
  <c r="Y4132" i="1"/>
  <c r="Y4124" i="1"/>
  <c r="Y4116" i="1"/>
  <c r="Y4108" i="1"/>
  <c r="Y4100" i="1"/>
  <c r="Y4092" i="1"/>
  <c r="Y4084" i="1"/>
  <c r="Y4076" i="1"/>
  <c r="Y4068" i="1"/>
  <c r="Y4060" i="1"/>
  <c r="Y4052" i="1"/>
  <c r="Y4044" i="1"/>
  <c r="Y4036" i="1"/>
  <c r="Y4028" i="1"/>
  <c r="Y4020" i="1"/>
  <c r="Y4012" i="1"/>
  <c r="Y4004" i="1"/>
  <c r="Y3996" i="1"/>
  <c r="Y3988" i="1"/>
  <c r="Y3980" i="1"/>
  <c r="Y3972" i="1"/>
  <c r="Y3964" i="1"/>
  <c r="Y3956" i="1"/>
  <c r="Y3948" i="1"/>
  <c r="Y3940" i="1"/>
  <c r="Y3932" i="1"/>
  <c r="Y3924" i="1"/>
  <c r="Y3916" i="1"/>
  <c r="Y3908" i="1"/>
  <c r="Y3900" i="1"/>
  <c r="Y3892" i="1"/>
  <c r="Y3884" i="1"/>
  <c r="Y3876" i="1"/>
  <c r="Y3868" i="1"/>
  <c r="Y3860" i="1"/>
  <c r="Y3852" i="1"/>
  <c r="Y3844" i="1"/>
  <c r="Y3836" i="1"/>
  <c r="Y3828" i="1"/>
  <c r="Y3820" i="1"/>
  <c r="Y3812" i="1"/>
  <c r="Y3804" i="1"/>
  <c r="Y3796" i="1"/>
  <c r="Y3788" i="1"/>
  <c r="Y3780" i="1"/>
  <c r="Y3772" i="1"/>
  <c r="Y3764" i="1"/>
  <c r="Y3756" i="1"/>
  <c r="Y3748" i="1"/>
  <c r="Y3740" i="1"/>
  <c r="Y3732" i="1"/>
  <c r="Y3724" i="1"/>
  <c r="Y3716" i="1"/>
  <c r="Y3708" i="1"/>
  <c r="Y3700" i="1"/>
  <c r="Y3692" i="1"/>
  <c r="Y3684" i="1"/>
  <c r="Y3676" i="1"/>
  <c r="Y3668" i="1"/>
  <c r="Y3660" i="1"/>
  <c r="Y3652" i="1"/>
  <c r="Y3644" i="1"/>
  <c r="Y3636" i="1"/>
  <c r="Y3628" i="1"/>
  <c r="Y3620" i="1"/>
  <c r="Y3612" i="1"/>
  <c r="Y3604" i="1"/>
  <c r="Y3596" i="1"/>
  <c r="Y3588" i="1"/>
  <c r="Y3580" i="1"/>
  <c r="Y3572" i="1"/>
  <c r="Y3564" i="1"/>
  <c r="Y3556" i="1"/>
  <c r="Y3548" i="1"/>
  <c r="Y3540" i="1"/>
  <c r="Y3532" i="1"/>
  <c r="Y3524" i="1"/>
  <c r="Y3516" i="1"/>
  <c r="Y3508" i="1"/>
  <c r="Y3500" i="1"/>
  <c r="Y3492" i="1"/>
  <c r="Y3484" i="1"/>
  <c r="Y3476" i="1"/>
  <c r="Y3468" i="1"/>
  <c r="Y3460" i="1"/>
  <c r="Y3452" i="1"/>
  <c r="Y3444" i="1"/>
  <c r="Y3436" i="1"/>
  <c r="Y3428" i="1"/>
  <c r="Y3420" i="1"/>
  <c r="Y3412" i="1"/>
  <c r="Y3404" i="1"/>
  <c r="Y3396" i="1"/>
  <c r="Y3388" i="1"/>
  <c r="Y3380" i="1"/>
  <c r="Y3372" i="1"/>
  <c r="Y3364" i="1"/>
  <c r="Y3356" i="1"/>
  <c r="Y3348" i="1"/>
  <c r="Y3340" i="1"/>
  <c r="Y3332" i="1"/>
  <c r="Y3324" i="1"/>
  <c r="Y3316" i="1"/>
  <c r="Y3308" i="1"/>
  <c r="Y3300" i="1"/>
  <c r="Y3292" i="1"/>
  <c r="Y3284" i="1"/>
  <c r="Y3276" i="1"/>
  <c r="Y3268" i="1"/>
  <c r="Y3260" i="1"/>
  <c r="Y3252" i="1"/>
  <c r="Y3244" i="1"/>
  <c r="Y3236" i="1"/>
  <c r="Y3228" i="1"/>
  <c r="Y3220" i="1"/>
  <c r="Y3212" i="1"/>
  <c r="Y3204" i="1"/>
  <c r="Y3196" i="1"/>
  <c r="Y3188" i="1"/>
  <c r="Y3180" i="1"/>
  <c r="Y3172" i="1"/>
  <c r="Y3164" i="1"/>
  <c r="Y3156" i="1"/>
  <c r="Y3148" i="1"/>
  <c r="Y3140" i="1"/>
  <c r="Y3132" i="1"/>
  <c r="Y3124" i="1"/>
  <c r="Y3116" i="1"/>
  <c r="Y3108" i="1"/>
  <c r="Y3100" i="1"/>
  <c r="Y3092" i="1"/>
  <c r="Y3084" i="1"/>
  <c r="Y3076" i="1"/>
  <c r="Y3068" i="1"/>
  <c r="Y3060" i="1"/>
  <c r="Y3052" i="1"/>
  <c r="Y3044" i="1"/>
  <c r="Y3036" i="1"/>
  <c r="Y3028" i="1"/>
  <c r="Y3020" i="1"/>
  <c r="Y3012" i="1"/>
  <c r="Y3004" i="1"/>
  <c r="Y2996" i="1"/>
  <c r="Y2988" i="1"/>
  <c r="Y2980" i="1"/>
  <c r="Y2972" i="1"/>
  <c r="Y2964" i="1"/>
  <c r="Y2956" i="1"/>
  <c r="Y2948" i="1"/>
  <c r="Y2940" i="1"/>
  <c r="Y9645" i="1"/>
  <c r="Y9637" i="1"/>
  <c r="Y9629" i="1"/>
  <c r="Y9621" i="1"/>
  <c r="Y9613" i="1"/>
  <c r="Y9605" i="1"/>
  <c r="Y9597" i="1"/>
  <c r="Y9589" i="1"/>
  <c r="Y9581" i="1"/>
  <c r="Y9573" i="1"/>
  <c r="Y9565" i="1"/>
  <c r="Y9557" i="1"/>
  <c r="Y9549" i="1"/>
  <c r="Y9541" i="1"/>
  <c r="Y9533" i="1"/>
  <c r="Y9525" i="1"/>
  <c r="Y9517" i="1"/>
  <c r="Y9509" i="1"/>
  <c r="Y9501" i="1"/>
  <c r="Y9493" i="1"/>
  <c r="Y9485" i="1"/>
  <c r="Y9477" i="1"/>
  <c r="Y9469" i="1"/>
  <c r="Y9461" i="1"/>
  <c r="Y9453" i="1"/>
  <c r="Y9445" i="1"/>
  <c r="Y9437" i="1"/>
  <c r="Y9429" i="1"/>
  <c r="Y9421" i="1"/>
  <c r="Y9413" i="1"/>
  <c r="Y9405" i="1"/>
  <c r="Y9397" i="1"/>
  <c r="Y9389" i="1"/>
  <c r="Y9381" i="1"/>
  <c r="Y9373" i="1"/>
  <c r="Y9365" i="1"/>
  <c r="Y9357" i="1"/>
  <c r="Y9349" i="1"/>
  <c r="Y9341" i="1"/>
  <c r="Y9333" i="1"/>
  <c r="Y9325" i="1"/>
  <c r="Y9317" i="1"/>
  <c r="Y9309" i="1"/>
  <c r="Y9301" i="1"/>
  <c r="Y9293" i="1"/>
  <c r="Y9285" i="1"/>
  <c r="Y9277" i="1"/>
  <c r="Y9269" i="1"/>
  <c r="Y9261" i="1"/>
  <c r="Y9253" i="1"/>
  <c r="Y9245" i="1"/>
  <c r="Y9237" i="1"/>
  <c r="Y9229" i="1"/>
  <c r="Y9221" i="1"/>
  <c r="Y9213" i="1"/>
  <c r="Y9205" i="1"/>
  <c r="Y9197" i="1"/>
  <c r="Y9189" i="1"/>
  <c r="Y9181" i="1"/>
  <c r="Y9173" i="1"/>
  <c r="Y9165" i="1"/>
  <c r="Y9157" i="1"/>
  <c r="Y9149" i="1"/>
  <c r="Y9141" i="1"/>
  <c r="Y9133" i="1"/>
  <c r="Y9125" i="1"/>
  <c r="Y9117" i="1"/>
  <c r="Y9109" i="1"/>
  <c r="Y9101" i="1"/>
  <c r="Y9093" i="1"/>
  <c r="Y9085" i="1"/>
  <c r="Y9077" i="1"/>
  <c r="Y9069" i="1"/>
  <c r="Y9061" i="1"/>
  <c r="Y9053" i="1"/>
  <c r="Y9045" i="1"/>
  <c r="Y9037" i="1"/>
  <c r="Y9029" i="1"/>
  <c r="Y9021" i="1"/>
  <c r="Y9013" i="1"/>
  <c r="Y9005" i="1"/>
  <c r="Y8997" i="1"/>
  <c r="Y8989" i="1"/>
  <c r="Y8981" i="1"/>
  <c r="Y8973" i="1"/>
  <c r="Y8965" i="1"/>
  <c r="Y8957" i="1"/>
  <c r="Y8949" i="1"/>
  <c r="Y8941" i="1"/>
  <c r="Y8933" i="1"/>
  <c r="Y8925" i="1"/>
  <c r="Y8917" i="1"/>
  <c r="Y8909" i="1"/>
  <c r="Y8901" i="1"/>
  <c r="Y8893" i="1"/>
  <c r="Y8885" i="1"/>
  <c r="Y8877" i="1"/>
  <c r="Y8869" i="1"/>
  <c r="Y8861" i="1"/>
  <c r="Y8853" i="1"/>
  <c r="Y8845" i="1"/>
  <c r="Y8837" i="1"/>
  <c r="Y8829" i="1"/>
  <c r="Y8821" i="1"/>
  <c r="Y8813" i="1"/>
  <c r="Y8805" i="1"/>
  <c r="Y8797" i="1"/>
  <c r="Y8789" i="1"/>
  <c r="Y8781" i="1"/>
  <c r="Y8773" i="1"/>
  <c r="Y8765" i="1"/>
  <c r="Y8757" i="1"/>
  <c r="Y8749" i="1"/>
  <c r="Y8741" i="1"/>
  <c r="Y8733" i="1"/>
  <c r="Y8725" i="1"/>
  <c r="Y8717" i="1"/>
  <c r="Y8709" i="1"/>
  <c r="Y8701" i="1"/>
  <c r="Y8693" i="1"/>
  <c r="Y8685" i="1"/>
  <c r="Y8677" i="1"/>
  <c r="Y8669" i="1"/>
  <c r="Y8661" i="1"/>
  <c r="Y8653" i="1"/>
  <c r="Y8645" i="1"/>
  <c r="Y8637" i="1"/>
  <c r="Y8629" i="1"/>
  <c r="Y8621" i="1"/>
  <c r="Y8613" i="1"/>
  <c r="Y8605" i="1"/>
  <c r="Y8597" i="1"/>
  <c r="Y8589" i="1"/>
  <c r="Y8581" i="1"/>
  <c r="Y8573" i="1"/>
  <c r="Y8565" i="1"/>
  <c r="Y8557" i="1"/>
  <c r="Y8549" i="1"/>
  <c r="Y8541" i="1"/>
  <c r="Y8533" i="1"/>
  <c r="Y8525" i="1"/>
  <c r="Y8517" i="1"/>
  <c r="Y8509" i="1"/>
  <c r="Y8501" i="1"/>
  <c r="Y8493" i="1"/>
  <c r="Y8485" i="1"/>
  <c r="Y8477" i="1"/>
  <c r="Y8469" i="1"/>
  <c r="Y8461" i="1"/>
  <c r="Y8453" i="1"/>
  <c r="Y8445" i="1"/>
  <c r="Y8437" i="1"/>
  <c r="Y8429" i="1"/>
  <c r="Y8421" i="1"/>
  <c r="Y8413" i="1"/>
  <c r="Y8405" i="1"/>
  <c r="Y8397" i="1"/>
  <c r="Y8389" i="1"/>
  <c r="Y8381" i="1"/>
  <c r="Y8373" i="1"/>
  <c r="Y8365" i="1"/>
  <c r="Y8357" i="1"/>
  <c r="Y8349" i="1"/>
  <c r="Y8341" i="1"/>
  <c r="Y8333" i="1"/>
  <c r="Y8325" i="1"/>
  <c r="Y8317" i="1"/>
  <c r="Y8309" i="1"/>
  <c r="Y8301" i="1"/>
  <c r="Y8293" i="1"/>
  <c r="Y8285" i="1"/>
  <c r="Y8277" i="1"/>
  <c r="Y8269" i="1"/>
  <c r="Y8261" i="1"/>
  <c r="Y8253" i="1"/>
  <c r="Y8245" i="1"/>
  <c r="Y8237" i="1"/>
  <c r="Y8229" i="1"/>
  <c r="Y8221" i="1"/>
  <c r="Y8213" i="1"/>
  <c r="Y8205" i="1"/>
  <c r="Y8197" i="1"/>
  <c r="Y8189" i="1"/>
  <c r="Y8181" i="1"/>
  <c r="Y8173" i="1"/>
  <c r="Y8165" i="1"/>
  <c r="Y8157" i="1"/>
  <c r="Y8149" i="1"/>
  <c r="Y8141" i="1"/>
  <c r="Y8133" i="1"/>
  <c r="Y8125" i="1"/>
  <c r="Y8117" i="1"/>
  <c r="Y8109" i="1"/>
  <c r="Y8101" i="1"/>
  <c r="Y8093" i="1"/>
  <c r="Y8085" i="1"/>
  <c r="Y8077" i="1"/>
  <c r="Y8069" i="1"/>
  <c r="Y8061" i="1"/>
  <c r="Y8053" i="1"/>
  <c r="Y8045" i="1"/>
  <c r="Y8037" i="1"/>
  <c r="Y8029" i="1"/>
  <c r="Y8021" i="1"/>
  <c r="Y8013" i="1"/>
  <c r="Y8005" i="1"/>
  <c r="Y7997" i="1"/>
  <c r="Y7989" i="1"/>
  <c r="Y7981" i="1"/>
  <c r="Y7973" i="1"/>
  <c r="Y7965" i="1"/>
  <c r="Y7957" i="1"/>
  <c r="Y7949" i="1"/>
  <c r="Y7941" i="1"/>
  <c r="Y7933" i="1"/>
  <c r="Y7925" i="1"/>
  <c r="Y7917" i="1"/>
  <c r="Y7909" i="1"/>
  <c r="Y7901" i="1"/>
  <c r="Y7893" i="1"/>
  <c r="Y7885" i="1"/>
  <c r="Y7877" i="1"/>
  <c r="Y7869" i="1"/>
  <c r="Y7861" i="1"/>
  <c r="Y7853" i="1"/>
  <c r="Y7845" i="1"/>
  <c r="Y7837" i="1"/>
  <c r="Y7829" i="1"/>
  <c r="Y7821" i="1"/>
  <c r="Y7813" i="1"/>
  <c r="Y7805" i="1"/>
  <c r="Y7797" i="1"/>
  <c r="Y7789" i="1"/>
  <c r="Y7781" i="1"/>
  <c r="Y7773" i="1"/>
  <c r="Y7765" i="1"/>
  <c r="Y7757" i="1"/>
  <c r="Y7749" i="1"/>
  <c r="Y7741" i="1"/>
  <c r="Y7733" i="1"/>
  <c r="Y7725" i="1"/>
  <c r="Y7717" i="1"/>
  <c r="Y7709" i="1"/>
  <c r="Y7701" i="1"/>
  <c r="Y7693" i="1"/>
  <c r="Y7685" i="1"/>
  <c r="Y7677" i="1"/>
  <c r="Y7669" i="1"/>
  <c r="Y7661" i="1"/>
  <c r="Y7653" i="1"/>
  <c r="Y7645" i="1"/>
  <c r="Y7637" i="1"/>
  <c r="Y7629" i="1"/>
  <c r="Y7621" i="1"/>
  <c r="Y7613" i="1"/>
  <c r="Y7605" i="1"/>
  <c r="Y7597" i="1"/>
  <c r="Y7589" i="1"/>
  <c r="Y7581" i="1"/>
  <c r="Y7573" i="1"/>
  <c r="Y7565" i="1"/>
  <c r="Y7557" i="1"/>
  <c r="Y7549" i="1"/>
  <c r="Y7541" i="1"/>
  <c r="Y7533" i="1"/>
  <c r="Y7525" i="1"/>
  <c r="Y7517" i="1"/>
  <c r="Y7509" i="1"/>
  <c r="Y7501" i="1"/>
  <c r="Y7493" i="1"/>
  <c r="Y7485" i="1"/>
  <c r="Y7477" i="1"/>
  <c r="Y7469" i="1"/>
  <c r="Y7461" i="1"/>
  <c r="Y7453" i="1"/>
  <c r="Y7445" i="1"/>
  <c r="Y7437" i="1"/>
  <c r="Y7429" i="1"/>
  <c r="Y7421" i="1"/>
  <c r="Y7413" i="1"/>
  <c r="Y7405" i="1"/>
  <c r="Y7397" i="1"/>
  <c r="Y7389" i="1"/>
  <c r="Y7381" i="1"/>
  <c r="Y7373" i="1"/>
  <c r="Y7365" i="1"/>
  <c r="Y7357" i="1"/>
  <c r="Y7349" i="1"/>
  <c r="Y7341" i="1"/>
  <c r="Y7333" i="1"/>
  <c r="Y7325" i="1"/>
  <c r="Y7317" i="1"/>
  <c r="Y7309" i="1"/>
  <c r="Y7301" i="1"/>
  <c r="Y7293" i="1"/>
  <c r="Y7285" i="1"/>
  <c r="Y7277" i="1"/>
  <c r="Y7269" i="1"/>
  <c r="Y7261" i="1"/>
  <c r="Y7253" i="1"/>
  <c r="Y7245" i="1"/>
  <c r="Y7237" i="1"/>
  <c r="Y7229" i="1"/>
  <c r="Y7221" i="1"/>
  <c r="Y7213" i="1"/>
  <c r="Y7205" i="1"/>
  <c r="Y7197" i="1"/>
  <c r="Y7189" i="1"/>
  <c r="Y7181" i="1"/>
  <c r="Y7173" i="1"/>
  <c r="Y7165" i="1"/>
  <c r="Y7157" i="1"/>
  <c r="Y7149" i="1"/>
  <c r="Y7141" i="1"/>
  <c r="Y7133" i="1"/>
  <c r="Y7125" i="1"/>
  <c r="Y7117" i="1"/>
  <c r="Y7109" i="1"/>
  <c r="Y7101" i="1"/>
  <c r="Y7093" i="1"/>
  <c r="Y7085" i="1"/>
  <c r="Y7077" i="1"/>
  <c r="Y7069" i="1"/>
  <c r="Y7061" i="1"/>
  <c r="Y7053" i="1"/>
  <c r="Y7045" i="1"/>
  <c r="Y7037" i="1"/>
  <c r="Y7029" i="1"/>
  <c r="Y7021" i="1"/>
  <c r="Y7013" i="1"/>
  <c r="Y7005" i="1"/>
  <c r="Y6997" i="1"/>
  <c r="Y6989" i="1"/>
  <c r="Y6981" i="1"/>
  <c r="Y6973" i="1"/>
  <c r="Y6965" i="1"/>
  <c r="Y6957" i="1"/>
  <c r="Y6949" i="1"/>
  <c r="Y6941" i="1"/>
  <c r="Y6933" i="1"/>
  <c r="Y6925" i="1"/>
  <c r="Y6917" i="1"/>
  <c r="Y6909" i="1"/>
  <c r="Y6901" i="1"/>
  <c r="Y6893" i="1"/>
  <c r="Y6885" i="1"/>
  <c r="Y6877" i="1"/>
  <c r="Y6869" i="1"/>
  <c r="Y6861" i="1"/>
  <c r="Y6853" i="1"/>
  <c r="Y6845" i="1"/>
  <c r="Y6837" i="1"/>
  <c r="Y6829" i="1"/>
  <c r="Y6821" i="1"/>
  <c r="Y6813" i="1"/>
  <c r="Y6805" i="1"/>
  <c r="Y6797" i="1"/>
  <c r="Y6789" i="1"/>
  <c r="Y6781" i="1"/>
  <c r="Y6773" i="1"/>
  <c r="Y6765" i="1"/>
  <c r="Y6757" i="1"/>
  <c r="Y6749" i="1"/>
  <c r="Y6741" i="1"/>
  <c r="Y6733" i="1"/>
  <c r="Y6725" i="1"/>
  <c r="Y6717" i="1"/>
  <c r="Y6709" i="1"/>
  <c r="Y6701" i="1"/>
  <c r="Y6693" i="1"/>
  <c r="Y6685" i="1"/>
  <c r="Y6677" i="1"/>
  <c r="Y6669" i="1"/>
  <c r="Y6661" i="1"/>
  <c r="Y6653" i="1"/>
  <c r="Y6645" i="1"/>
  <c r="Y6637" i="1"/>
  <c r="Y6629" i="1"/>
  <c r="Y6621" i="1"/>
  <c r="Y6613" i="1"/>
  <c r="Y6605" i="1"/>
  <c r="Y6597" i="1"/>
  <c r="Y6589" i="1"/>
  <c r="Y6581" i="1"/>
  <c r="Y6573" i="1"/>
  <c r="Y6565" i="1"/>
  <c r="Y6557" i="1"/>
  <c r="Y6549" i="1"/>
  <c r="Y6541" i="1"/>
  <c r="Y6533" i="1"/>
  <c r="Y6525" i="1"/>
  <c r="Y6517" i="1"/>
  <c r="Y6509" i="1"/>
  <c r="Y6501" i="1"/>
  <c r="Y6493" i="1"/>
  <c r="Y6485" i="1"/>
  <c r="Y6477" i="1"/>
  <c r="Y6469" i="1"/>
  <c r="Y6461" i="1"/>
  <c r="Y6453" i="1"/>
  <c r="Y6445" i="1"/>
  <c r="Y6437" i="1"/>
  <c r="Y6429" i="1"/>
  <c r="Y6421" i="1"/>
  <c r="Y6413" i="1"/>
  <c r="Y6405" i="1"/>
  <c r="Y6397" i="1"/>
  <c r="Y6389" i="1"/>
  <c r="Y6381" i="1"/>
  <c r="Y6373" i="1"/>
  <c r="Y6365" i="1"/>
  <c r="Y6357" i="1"/>
  <c r="Y6349" i="1"/>
  <c r="Y6341" i="1"/>
  <c r="Y6333" i="1"/>
  <c r="Y6325" i="1"/>
  <c r="Y6317" i="1"/>
  <c r="Y6309" i="1"/>
  <c r="Y6301" i="1"/>
  <c r="Y6293" i="1"/>
  <c r="Y6285" i="1"/>
  <c r="Y6277" i="1"/>
  <c r="Y6269" i="1"/>
  <c r="Y6261" i="1"/>
  <c r="Y6253" i="1"/>
  <c r="Y6245" i="1"/>
  <c r="Y6237" i="1"/>
  <c r="Y6229" i="1"/>
  <c r="Y6221" i="1"/>
  <c r="Y6213" i="1"/>
  <c r="Y6205" i="1"/>
  <c r="Y6197" i="1"/>
  <c r="Y6189" i="1"/>
  <c r="Y6181" i="1"/>
  <c r="Y6173" i="1"/>
  <c r="Y6165" i="1"/>
  <c r="Y6157" i="1"/>
  <c r="Y6149" i="1"/>
  <c r="Y6141" i="1"/>
  <c r="Y6133" i="1"/>
  <c r="Y6125" i="1"/>
  <c r="Y6117" i="1"/>
  <c r="Y6109" i="1"/>
  <c r="Y6101" i="1"/>
  <c r="Y6093" i="1"/>
  <c r="Y6085" i="1"/>
  <c r="Y6077" i="1"/>
  <c r="Y6069" i="1"/>
  <c r="Y6061" i="1"/>
  <c r="Y6053" i="1"/>
  <c r="Y6045" i="1"/>
  <c r="Y6037" i="1"/>
  <c r="Y6029" i="1"/>
  <c r="Y6021" i="1"/>
  <c r="Y6013" i="1"/>
  <c r="Y6005" i="1"/>
  <c r="Y5997" i="1"/>
  <c r="Y5989" i="1"/>
  <c r="Y5981" i="1"/>
  <c r="Y5973" i="1"/>
  <c r="Y5965" i="1"/>
  <c r="Y5957" i="1"/>
  <c r="Y5949" i="1"/>
  <c r="Y5941" i="1"/>
  <c r="Y5933" i="1"/>
  <c r="Y5925" i="1"/>
  <c r="Y5917" i="1"/>
  <c r="Y5909" i="1"/>
  <c r="Y5901" i="1"/>
  <c r="Y5893" i="1"/>
  <c r="Y5885" i="1"/>
  <c r="Y5877" i="1"/>
  <c r="Y5869" i="1"/>
  <c r="Y5861" i="1"/>
  <c r="Y5853" i="1"/>
  <c r="Y5845" i="1"/>
  <c r="Y5837" i="1"/>
  <c r="Y5829" i="1"/>
  <c r="Y5821" i="1"/>
  <c r="Y5813" i="1"/>
  <c r="Y5805" i="1"/>
  <c r="Y5797" i="1"/>
  <c r="Y5789" i="1"/>
  <c r="Y5781" i="1"/>
  <c r="Y5773" i="1"/>
  <c r="Y5765" i="1"/>
  <c r="Y5757" i="1"/>
  <c r="Y5749" i="1"/>
  <c r="Y5741" i="1"/>
  <c r="Y5733" i="1"/>
  <c r="Y5725" i="1"/>
  <c r="Y5717" i="1"/>
  <c r="Y5709" i="1"/>
  <c r="Y5701" i="1"/>
  <c r="Y5693" i="1"/>
  <c r="Y5685" i="1"/>
  <c r="Y5677" i="1"/>
  <c r="Y5669" i="1"/>
  <c r="Y5661" i="1"/>
  <c r="Y5653" i="1"/>
  <c r="Y5645" i="1"/>
  <c r="Y5637" i="1"/>
  <c r="Y5629" i="1"/>
  <c r="Y5621" i="1"/>
  <c r="Y5613" i="1"/>
  <c r="Y5605" i="1"/>
  <c r="Y5597" i="1"/>
  <c r="Y5589" i="1"/>
  <c r="Y5581" i="1"/>
  <c r="Y5573" i="1"/>
  <c r="Y5565" i="1"/>
  <c r="Y5557" i="1"/>
  <c r="Y5549" i="1"/>
  <c r="Y5541" i="1"/>
  <c r="Y5533" i="1"/>
  <c r="Y5525" i="1"/>
  <c r="Y5517" i="1"/>
  <c r="Y5509" i="1"/>
  <c r="Y5501" i="1"/>
  <c r="Y5493" i="1"/>
  <c r="Y5485" i="1"/>
  <c r="Y5477" i="1"/>
  <c r="Y5469" i="1"/>
  <c r="Y5461" i="1"/>
  <c r="Y5453" i="1"/>
  <c r="Y5445" i="1"/>
  <c r="Y5437" i="1"/>
  <c r="Y5429" i="1"/>
  <c r="Y5421" i="1"/>
  <c r="Y5413" i="1"/>
  <c r="Y5405" i="1"/>
  <c r="Y5397" i="1"/>
  <c r="Y5389" i="1"/>
  <c r="Y5381" i="1"/>
  <c r="Y5373" i="1"/>
  <c r="Y5365" i="1"/>
  <c r="Y5357" i="1"/>
  <c r="Y5349" i="1"/>
  <c r="Y5341" i="1"/>
  <c r="Y5333" i="1"/>
  <c r="Y5325" i="1"/>
  <c r="Y5317" i="1"/>
  <c r="Y5309" i="1"/>
  <c r="Y5301" i="1"/>
  <c r="Y5293" i="1"/>
  <c r="Y5285" i="1"/>
  <c r="Y5277" i="1"/>
  <c r="Y5269" i="1"/>
  <c r="Y5261" i="1"/>
  <c r="Y5253" i="1"/>
  <c r="Y5245" i="1"/>
  <c r="Y5237" i="1"/>
  <c r="Y5229" i="1"/>
  <c r="Y5221" i="1"/>
  <c r="Y5213" i="1"/>
  <c r="Y5205" i="1"/>
  <c r="Y5197" i="1"/>
  <c r="Y5189" i="1"/>
  <c r="Y5181" i="1"/>
  <c r="Y5173" i="1"/>
  <c r="Y5165" i="1"/>
  <c r="Y5157" i="1"/>
  <c r="Y5149" i="1"/>
  <c r="Y5141" i="1"/>
  <c r="Y5133" i="1"/>
  <c r="Y5125" i="1"/>
  <c r="Y5117" i="1"/>
  <c r="Y5109" i="1"/>
  <c r="Y5101" i="1"/>
  <c r="Y5093" i="1"/>
  <c r="Y5085" i="1"/>
  <c r="Y5077" i="1"/>
  <c r="Y5069" i="1"/>
  <c r="Y5061" i="1"/>
  <c r="Y5053" i="1"/>
  <c r="Y5045" i="1"/>
  <c r="Y5037" i="1"/>
  <c r="Y5029" i="1"/>
  <c r="Y5021" i="1"/>
  <c r="Y5013" i="1"/>
  <c r="Y5005" i="1"/>
  <c r="Y4997" i="1"/>
  <c r="Y4989" i="1"/>
  <c r="Y4981" i="1"/>
  <c r="Y4973" i="1"/>
  <c r="Y4965" i="1"/>
  <c r="Y4957" i="1"/>
  <c r="Y4949" i="1"/>
  <c r="Y4941" i="1"/>
  <c r="Y4933" i="1"/>
  <c r="Y4925" i="1"/>
  <c r="Y4917" i="1"/>
  <c r="Y4909" i="1"/>
  <c r="Y4901" i="1"/>
  <c r="Y4893" i="1"/>
  <c r="Y4885" i="1"/>
  <c r="Y4877" i="1"/>
  <c r="Y4869" i="1"/>
  <c r="Y4861" i="1"/>
  <c r="Y4853" i="1"/>
  <c r="Y4845" i="1"/>
  <c r="Y4837" i="1"/>
  <c r="Y4829" i="1"/>
  <c r="Y4821" i="1"/>
  <c r="Y4813" i="1"/>
  <c r="Y4805" i="1"/>
  <c r="Y4797" i="1"/>
  <c r="Y4789" i="1"/>
  <c r="Y4781" i="1"/>
  <c r="Y4773" i="1"/>
  <c r="Y4765" i="1"/>
  <c r="Y4757" i="1"/>
  <c r="Y4749" i="1"/>
  <c r="Y4741" i="1"/>
  <c r="Y4733" i="1"/>
  <c r="Y4725" i="1"/>
  <c r="Y4717" i="1"/>
  <c r="Y4709" i="1"/>
  <c r="Y4701" i="1"/>
  <c r="Y4693" i="1"/>
  <c r="Y4685" i="1"/>
  <c r="Y4677" i="1"/>
  <c r="Y4669" i="1"/>
  <c r="Y4661" i="1"/>
  <c r="Y4653" i="1"/>
  <c r="Y4645" i="1"/>
  <c r="Y4637" i="1"/>
  <c r="Y4629" i="1"/>
  <c r="Y4621" i="1"/>
  <c r="Y4613" i="1"/>
  <c r="Y4605" i="1"/>
  <c r="Y4597" i="1"/>
  <c r="Y4589" i="1"/>
  <c r="Y4581" i="1"/>
  <c r="Y4573" i="1"/>
  <c r="Y4565" i="1"/>
  <c r="Y4557" i="1"/>
  <c r="Y4549" i="1"/>
  <c r="Y4541" i="1"/>
  <c r="Y4533" i="1"/>
  <c r="Y4525" i="1"/>
  <c r="Y4517" i="1"/>
  <c r="Y4509" i="1"/>
  <c r="Y4501" i="1"/>
  <c r="Y4493" i="1"/>
  <c r="Y4485" i="1"/>
  <c r="Y4477" i="1"/>
  <c r="Y4469" i="1"/>
  <c r="Y4461" i="1"/>
  <c r="Y4453" i="1"/>
  <c r="Y4445" i="1"/>
  <c r="Y4437" i="1"/>
  <c r="Y4429" i="1"/>
  <c r="Y4421" i="1"/>
  <c r="Y4413" i="1"/>
  <c r="Y4405" i="1"/>
  <c r="Y4397" i="1"/>
  <c r="Y4389" i="1"/>
  <c r="Y4381" i="1"/>
  <c r="Y4373" i="1"/>
  <c r="Y4365" i="1"/>
  <c r="Y4357" i="1"/>
  <c r="Y4349" i="1"/>
  <c r="Y4341" i="1"/>
  <c r="Y4333" i="1"/>
  <c r="Y4325" i="1"/>
  <c r="Y4317" i="1"/>
  <c r="Y4309" i="1"/>
  <c r="Y4301" i="1"/>
  <c r="Y4293" i="1"/>
  <c r="Y4285" i="1"/>
  <c r="Y4277" i="1"/>
  <c r="Y4269" i="1"/>
  <c r="Y4261" i="1"/>
  <c r="Y4253" i="1"/>
  <c r="Y4245" i="1"/>
  <c r="Y4237" i="1"/>
  <c r="Y4229" i="1"/>
  <c r="Y4221" i="1"/>
  <c r="Y4213" i="1"/>
  <c r="Y4205" i="1"/>
  <c r="Y4197" i="1"/>
  <c r="Y4189" i="1"/>
  <c r="Y4181" i="1"/>
  <c r="Y4173" i="1"/>
  <c r="Y4165" i="1"/>
  <c r="Y4157" i="1"/>
  <c r="Y4149" i="1"/>
  <c r="Y4141" i="1"/>
  <c r="Y4133" i="1"/>
  <c r="Y4125" i="1"/>
  <c r="Y4117" i="1"/>
  <c r="Y4109" i="1"/>
  <c r="Y4101" i="1"/>
  <c r="Y4093" i="1"/>
  <c r="Y4085" i="1"/>
  <c r="Y4077" i="1"/>
  <c r="Y4069" i="1"/>
  <c r="Y4061" i="1"/>
  <c r="Y4053" i="1"/>
  <c r="Y4045" i="1"/>
  <c r="Y4037" i="1"/>
  <c r="Y4029" i="1"/>
  <c r="Y4021" i="1"/>
  <c r="Y4013" i="1"/>
  <c r="Y4005" i="1"/>
  <c r="Y3997" i="1"/>
  <c r="Y3989" i="1"/>
  <c r="Y3981" i="1"/>
  <c r="Y3973" i="1"/>
  <c r="Y3965" i="1"/>
  <c r="Y3957" i="1"/>
  <c r="Y3949" i="1"/>
  <c r="Y3941" i="1"/>
  <c r="Y3933" i="1"/>
  <c r="Y3925" i="1"/>
  <c r="Y3917" i="1"/>
  <c r="Y3909" i="1"/>
  <c r="Y3901" i="1"/>
  <c r="Y3893" i="1"/>
  <c r="Y3885" i="1"/>
  <c r="Y3877" i="1"/>
  <c r="Y3869" i="1"/>
  <c r="Y3861" i="1"/>
  <c r="Y3853" i="1"/>
  <c r="Y3845" i="1"/>
  <c r="Y3837" i="1"/>
  <c r="Y3829" i="1"/>
  <c r="Y3821" i="1"/>
  <c r="Y3813" i="1"/>
  <c r="Y3805" i="1"/>
  <c r="Y3797" i="1"/>
  <c r="Y3789" i="1"/>
  <c r="Y3781" i="1"/>
  <c r="Y3773" i="1"/>
  <c r="Y3765" i="1"/>
  <c r="Y3757" i="1"/>
  <c r="Y3749" i="1"/>
  <c r="Y3741" i="1"/>
  <c r="Y3733" i="1"/>
  <c r="Y3725" i="1"/>
  <c r="Y3717" i="1"/>
  <c r="Y3709" i="1"/>
  <c r="Y3701" i="1"/>
  <c r="Y3693" i="1"/>
  <c r="Y3685" i="1"/>
  <c r="Y3677" i="1"/>
  <c r="Y3669" i="1"/>
  <c r="Y3661" i="1"/>
  <c r="Y3653" i="1"/>
  <c r="Y3645" i="1"/>
  <c r="Y3637" i="1"/>
  <c r="Y3629" i="1"/>
  <c r="Y3621" i="1"/>
  <c r="Y3613" i="1"/>
  <c r="Y3605" i="1"/>
  <c r="Y3597" i="1"/>
  <c r="Y3589" i="1"/>
  <c r="Y3581" i="1"/>
  <c r="Y3573" i="1"/>
  <c r="Y3565" i="1"/>
  <c r="Y3557" i="1"/>
  <c r="Y3549" i="1"/>
  <c r="Y3541" i="1"/>
  <c r="Y3533" i="1"/>
  <c r="Y3525" i="1"/>
  <c r="Y3517" i="1"/>
  <c r="Y3509" i="1"/>
  <c r="Y3501" i="1"/>
  <c r="Y3493" i="1"/>
  <c r="Y3485" i="1"/>
  <c r="Y3477" i="1"/>
  <c r="Y3469" i="1"/>
  <c r="Y3461" i="1"/>
  <c r="Y3453" i="1"/>
  <c r="Y3445" i="1"/>
  <c r="Y3437" i="1"/>
  <c r="Y3429" i="1"/>
  <c r="Y3421" i="1"/>
  <c r="Y3413" i="1"/>
  <c r="Y3405" i="1"/>
  <c r="Y3397" i="1"/>
  <c r="Y3389" i="1"/>
  <c r="Y3381" i="1"/>
  <c r="Y3373" i="1"/>
  <c r="Y3365" i="1"/>
  <c r="Y3357" i="1"/>
  <c r="Y3349" i="1"/>
  <c r="Y3341" i="1"/>
  <c r="Y3333" i="1"/>
  <c r="Y3325" i="1"/>
  <c r="Y3317" i="1"/>
  <c r="Y3309" i="1"/>
  <c r="Y3301" i="1"/>
  <c r="Y3293" i="1"/>
  <c r="Y3285" i="1"/>
  <c r="Y3277" i="1"/>
  <c r="Y3269" i="1"/>
  <c r="Y3261" i="1"/>
  <c r="Y3253" i="1"/>
  <c r="Y3245" i="1"/>
  <c r="Y3237" i="1"/>
  <c r="Y3229" i="1"/>
  <c r="Y3221" i="1"/>
  <c r="Y3213" i="1"/>
  <c r="Y3205" i="1"/>
  <c r="Y3197" i="1"/>
  <c r="Y3189" i="1"/>
  <c r="Y3181" i="1"/>
  <c r="Y3173" i="1"/>
  <c r="Y3165" i="1"/>
  <c r="Y3157" i="1"/>
  <c r="Y3149" i="1"/>
  <c r="Y3141" i="1"/>
  <c r="Y3133" i="1"/>
  <c r="Y3125" i="1"/>
  <c r="Y3117" i="1"/>
  <c r="Y3109" i="1"/>
  <c r="Y3101" i="1"/>
  <c r="Y3093" i="1"/>
  <c r="Y3085" i="1"/>
  <c r="Y3077" i="1"/>
  <c r="Y3069" i="1"/>
  <c r="Y3061" i="1"/>
  <c r="Y3053" i="1"/>
  <c r="Y3045" i="1"/>
  <c r="Y3037" i="1"/>
  <c r="Y3029" i="1"/>
  <c r="Y3021" i="1"/>
  <c r="Y3013" i="1"/>
  <c r="Y3005" i="1"/>
  <c r="Y2997" i="1"/>
  <c r="Y2989" i="1"/>
  <c r="Y2981" i="1"/>
  <c r="Y2973" i="1"/>
  <c r="Y2965" i="1"/>
  <c r="Y2957" i="1"/>
  <c r="Y2949" i="1"/>
  <c r="Y2941" i="1"/>
  <c r="Y2933" i="1"/>
  <c r="Y2925" i="1"/>
  <c r="Y2917" i="1"/>
  <c r="Y2909" i="1"/>
  <c r="Y2901" i="1"/>
  <c r="Y2893" i="1"/>
  <c r="Y2885" i="1"/>
  <c r="Y2877" i="1"/>
  <c r="Y2869" i="1"/>
  <c r="Y2861" i="1"/>
  <c r="Y2853" i="1"/>
  <c r="Y2845" i="1"/>
  <c r="Y2837" i="1"/>
  <c r="Y2829" i="1"/>
  <c r="Y2821" i="1"/>
  <c r="Y2813" i="1"/>
  <c r="Y2805" i="1"/>
  <c r="Y2797" i="1"/>
  <c r="Y2789" i="1"/>
  <c r="Y2781" i="1"/>
  <c r="Y2773" i="1"/>
  <c r="Y2765" i="1"/>
  <c r="Y2757" i="1"/>
  <c r="Y2749" i="1"/>
  <c r="Y2741" i="1"/>
  <c r="Y2733" i="1"/>
  <c r="Y2725" i="1"/>
  <c r="Y2717" i="1"/>
  <c r="Y2709" i="1"/>
  <c r="Y2701" i="1"/>
  <c r="Y2693" i="1"/>
  <c r="Y2685" i="1"/>
  <c r="Y2677" i="1"/>
  <c r="Y2669" i="1"/>
  <c r="Y2661" i="1"/>
  <c r="Y2653" i="1"/>
  <c r="Y2645" i="1"/>
  <c r="Y2637" i="1"/>
  <c r="Y2629" i="1"/>
  <c r="Y2621" i="1"/>
  <c r="Y2613" i="1"/>
  <c r="Y2605" i="1"/>
  <c r="Y2597" i="1"/>
  <c r="Y2589" i="1"/>
  <c r="Y2581" i="1"/>
  <c r="Y2573" i="1"/>
  <c r="Y2565" i="1"/>
  <c r="Y2557" i="1"/>
  <c r="Y2549" i="1"/>
  <c r="Y2541" i="1"/>
  <c r="Y2533" i="1"/>
  <c r="Y2525" i="1"/>
  <c r="Y2517" i="1"/>
  <c r="Y2509" i="1"/>
  <c r="Y2501" i="1"/>
  <c r="Y2493" i="1"/>
  <c r="Y2485" i="1"/>
  <c r="Y2477" i="1"/>
  <c r="Y2469" i="1"/>
  <c r="Y2461" i="1"/>
  <c r="Y2453" i="1"/>
  <c r="Y2445" i="1"/>
  <c r="Y2437" i="1"/>
  <c r="Y2429" i="1"/>
  <c r="Y2421" i="1"/>
  <c r="Y2413" i="1"/>
  <c r="Y2405" i="1"/>
  <c r="Y2397" i="1"/>
  <c r="Y2389" i="1"/>
  <c r="Y2381" i="1"/>
  <c r="Y2373" i="1"/>
  <c r="Y2365" i="1"/>
  <c r="Y2357" i="1"/>
  <c r="Y2349" i="1"/>
  <c r="Y2341" i="1"/>
  <c r="Y2333" i="1"/>
  <c r="Y2325" i="1"/>
  <c r="Y2317" i="1"/>
  <c r="Y2309" i="1"/>
  <c r="Y2301" i="1"/>
  <c r="Y2293" i="1"/>
  <c r="Y2285" i="1"/>
  <c r="Y2277" i="1"/>
  <c r="Y2269" i="1"/>
  <c r="Y2261" i="1"/>
  <c r="Y2253" i="1"/>
  <c r="Y2245" i="1"/>
  <c r="Y2237" i="1"/>
  <c r="Y2229" i="1"/>
  <c r="Y2221" i="1"/>
  <c r="Y2213" i="1"/>
  <c r="Y2205" i="1"/>
  <c r="Y2197" i="1"/>
  <c r="Y2189" i="1"/>
  <c r="Y2181" i="1"/>
  <c r="Y2173" i="1"/>
  <c r="Y2165" i="1"/>
  <c r="Y2157" i="1"/>
  <c r="Y2149" i="1"/>
  <c r="Y2141" i="1"/>
  <c r="Y2133" i="1"/>
  <c r="Y2125" i="1"/>
  <c r="Y2117" i="1"/>
  <c r="Y2109" i="1"/>
  <c r="Y2101" i="1"/>
  <c r="Y2093" i="1"/>
  <c r="Y2085" i="1"/>
  <c r="Y2077" i="1"/>
  <c r="Y2069" i="1"/>
  <c r="Y2061" i="1"/>
  <c r="Y2053" i="1"/>
  <c r="Y2045" i="1"/>
  <c r="Y2037" i="1"/>
  <c r="Y2029" i="1"/>
  <c r="Y2021" i="1"/>
  <c r="Y2013" i="1"/>
  <c r="Y2005" i="1"/>
  <c r="Y1997" i="1"/>
  <c r="Y1989" i="1"/>
  <c r="Y1981" i="1"/>
  <c r="Y1973" i="1"/>
  <c r="Y1965" i="1"/>
  <c r="Y1957" i="1"/>
  <c r="Y1949" i="1"/>
  <c r="Y1941" i="1"/>
  <c r="Y1933" i="1"/>
  <c r="Y1925" i="1"/>
  <c r="Y1917" i="1"/>
  <c r="Y1909" i="1"/>
  <c r="Y1901" i="1"/>
  <c r="Y1893" i="1"/>
  <c r="Y1885" i="1"/>
  <c r="Y1877" i="1"/>
  <c r="Y1869" i="1"/>
  <c r="Y1861" i="1"/>
  <c r="Y1853" i="1"/>
  <c r="Y1845" i="1"/>
  <c r="Y1837" i="1"/>
  <c r="Y1829" i="1"/>
  <c r="Y1821" i="1"/>
  <c r="Y1813" i="1"/>
  <c r="Y1805" i="1"/>
  <c r="Y1797" i="1"/>
  <c r="Y1789" i="1"/>
  <c r="Y1781" i="1"/>
  <c r="Y1773" i="1"/>
  <c r="Y1765" i="1"/>
  <c r="Y1757" i="1"/>
  <c r="Y1749" i="1"/>
  <c r="Y1741" i="1"/>
  <c r="Y1733" i="1"/>
  <c r="Y1725" i="1"/>
  <c r="Y1717" i="1"/>
  <c r="Y1709" i="1"/>
  <c r="Y1701" i="1"/>
  <c r="Y1693" i="1"/>
  <c r="Y1685" i="1"/>
  <c r="Y1677" i="1"/>
  <c r="Y1669" i="1"/>
  <c r="Y1661" i="1"/>
  <c r="Y1653" i="1"/>
  <c r="Y1645" i="1"/>
  <c r="Y1637" i="1"/>
  <c r="Y1629" i="1"/>
  <c r="Y1621" i="1"/>
  <c r="Y1613" i="1"/>
  <c r="Y1605" i="1"/>
  <c r="Y1597" i="1"/>
  <c r="Y1589" i="1"/>
  <c r="Y1581" i="1"/>
  <c r="Y1573" i="1"/>
  <c r="Y1565" i="1"/>
  <c r="Y1557" i="1"/>
  <c r="Y1549" i="1"/>
  <c r="Y1541" i="1"/>
  <c r="Y1533" i="1"/>
  <c r="Y1525" i="1"/>
  <c r="Y1517" i="1"/>
  <c r="Y1509" i="1"/>
  <c r="Y1501" i="1"/>
  <c r="Y1493" i="1"/>
  <c r="Y1485" i="1"/>
  <c r="Y1477" i="1"/>
  <c r="Y1469" i="1"/>
  <c r="Y1461" i="1"/>
  <c r="Y1453" i="1"/>
  <c r="Y1445" i="1"/>
  <c r="Y1437" i="1"/>
  <c r="Y1429" i="1"/>
  <c r="Y1421" i="1"/>
  <c r="Y1413" i="1"/>
  <c r="Y1405" i="1"/>
  <c r="Y1397" i="1"/>
  <c r="Y1389" i="1"/>
  <c r="Y1381" i="1"/>
  <c r="Y1373" i="1"/>
  <c r="Y1365" i="1"/>
  <c r="Y1357" i="1"/>
  <c r="Y1349" i="1"/>
  <c r="Y1341" i="1"/>
  <c r="Y1333" i="1"/>
  <c r="Y1325" i="1"/>
  <c r="Y1317" i="1"/>
  <c r="Y1309" i="1"/>
  <c r="Y1301" i="1"/>
  <c r="Y1293" i="1"/>
  <c r="Y1285" i="1"/>
  <c r="Y1277" i="1"/>
  <c r="Y1269" i="1"/>
  <c r="Y1261" i="1"/>
  <c r="Y1253" i="1"/>
  <c r="Y1245" i="1"/>
  <c r="Y1237" i="1"/>
  <c r="Y1229" i="1"/>
  <c r="Y1221" i="1"/>
  <c r="Y1213" i="1"/>
  <c r="Y1205" i="1"/>
  <c r="Y1197" i="1"/>
  <c r="Y1189" i="1"/>
  <c r="Y1181" i="1"/>
  <c r="Y1173" i="1"/>
  <c r="Y1165" i="1"/>
  <c r="Y1157" i="1"/>
  <c r="Y1149" i="1"/>
  <c r="Y1141" i="1"/>
  <c r="Y1133" i="1"/>
  <c r="Y1125" i="1"/>
  <c r="Y1117" i="1"/>
  <c r="Y1109" i="1"/>
  <c r="Y1101" i="1"/>
  <c r="Y1093" i="1"/>
  <c r="Y1085" i="1"/>
  <c r="Y1077" i="1"/>
  <c r="Y1069" i="1"/>
  <c r="Y1061" i="1"/>
  <c r="Y2932" i="1"/>
  <c r="Y2924" i="1"/>
  <c r="Y2916" i="1"/>
  <c r="Y2908" i="1"/>
  <c r="Y2900" i="1"/>
  <c r="Y2892" i="1"/>
  <c r="Y2884" i="1"/>
  <c r="Y2876" i="1"/>
  <c r="Y2868" i="1"/>
  <c r="Y2860" i="1"/>
  <c r="Y2852" i="1"/>
  <c r="Y2844" i="1"/>
  <c r="Y2836" i="1"/>
  <c r="Y2828" i="1"/>
  <c r="Y2820" i="1"/>
  <c r="Y2812" i="1"/>
  <c r="Y2804" i="1"/>
  <c r="Y2796" i="1"/>
  <c r="Y2788" i="1"/>
  <c r="Y2780" i="1"/>
  <c r="Y2772" i="1"/>
  <c r="Y2764" i="1"/>
  <c r="Y2756" i="1"/>
  <c r="Y2748" i="1"/>
  <c r="Y2740" i="1"/>
  <c r="Y2732" i="1"/>
  <c r="Y2724" i="1"/>
  <c r="Y2716" i="1"/>
  <c r="Y2708" i="1"/>
  <c r="Y2700" i="1"/>
  <c r="Y2692" i="1"/>
  <c r="Y2684" i="1"/>
  <c r="Y2676" i="1"/>
  <c r="Y2668" i="1"/>
  <c r="Y2660" i="1"/>
  <c r="Y2652" i="1"/>
  <c r="Y2644" i="1"/>
  <c r="Y2636" i="1"/>
  <c r="Y2628" i="1"/>
  <c r="Y2620" i="1"/>
  <c r="Y2612" i="1"/>
  <c r="Y2604" i="1"/>
  <c r="Y2596" i="1"/>
  <c r="Y2588" i="1"/>
  <c r="Y2580" i="1"/>
  <c r="Y2572" i="1"/>
  <c r="Y2564" i="1"/>
  <c r="Y2556" i="1"/>
  <c r="Y2548" i="1"/>
  <c r="Y2540" i="1"/>
  <c r="Y2532" i="1"/>
  <c r="Y2524" i="1"/>
  <c r="Y2516" i="1"/>
  <c r="Y2508" i="1"/>
  <c r="Y2500" i="1"/>
  <c r="Y2492" i="1"/>
  <c r="Y2484" i="1"/>
  <c r="Y2476" i="1"/>
  <c r="Y2468" i="1"/>
  <c r="Y2460" i="1"/>
  <c r="Y2452" i="1"/>
  <c r="Y2444" i="1"/>
  <c r="Y2436" i="1"/>
  <c r="Y2428" i="1"/>
  <c r="Y2420" i="1"/>
  <c r="Y2412" i="1"/>
  <c r="Y2404" i="1"/>
  <c r="Y2396" i="1"/>
  <c r="Y2388" i="1"/>
  <c r="Y2380" i="1"/>
  <c r="Y2372" i="1"/>
  <c r="Y2364" i="1"/>
  <c r="Y2356" i="1"/>
  <c r="Y2348" i="1"/>
  <c r="Y2340" i="1"/>
  <c r="Y2332" i="1"/>
  <c r="Y2324" i="1"/>
  <c r="Y2316" i="1"/>
  <c r="Y2308" i="1"/>
  <c r="Y2300" i="1"/>
  <c r="Y2292" i="1"/>
  <c r="Y2284" i="1"/>
  <c r="Y2276" i="1"/>
  <c r="Y2268" i="1"/>
  <c r="Y2260" i="1"/>
  <c r="Y2252" i="1"/>
  <c r="Y2244" i="1"/>
  <c r="Y2236" i="1"/>
  <c r="Y2228" i="1"/>
  <c r="Y2220" i="1"/>
  <c r="Y2212" i="1"/>
  <c r="Y2204" i="1"/>
  <c r="Y2196" i="1"/>
  <c r="Y2188" i="1"/>
  <c r="Y2180" i="1"/>
  <c r="Y2172" i="1"/>
  <c r="Y2164" i="1"/>
  <c r="Y2156" i="1"/>
  <c r="Y2148" i="1"/>
  <c r="Y2140" i="1"/>
  <c r="Y2132" i="1"/>
  <c r="Y2124" i="1"/>
  <c r="Y2116" i="1"/>
  <c r="Y2108" i="1"/>
  <c r="Y2100" i="1"/>
  <c r="Y2092" i="1"/>
  <c r="Y2084" i="1"/>
  <c r="Y2076" i="1"/>
  <c r="Y2068" i="1"/>
  <c r="Y2060" i="1"/>
  <c r="Y2052" i="1"/>
  <c r="Y2044" i="1"/>
  <c r="Y2036" i="1"/>
  <c r="Y2028" i="1"/>
  <c r="Y2020" i="1"/>
  <c r="Y2012" i="1"/>
  <c r="Y2004" i="1"/>
  <c r="Y1996" i="1"/>
  <c r="Y1988" i="1"/>
  <c r="Y1980" i="1"/>
  <c r="Y1972" i="1"/>
  <c r="Y1964" i="1"/>
  <c r="Y1956" i="1"/>
  <c r="Y1948" i="1"/>
  <c r="Y1940" i="1"/>
  <c r="Y1932" i="1"/>
  <c r="Y1924" i="1"/>
  <c r="Y1916" i="1"/>
  <c r="Y1908" i="1"/>
  <c r="Y1900" i="1"/>
  <c r="Y1892" i="1"/>
  <c r="Y1884" i="1"/>
  <c r="Y1876" i="1"/>
  <c r="Y1868" i="1"/>
  <c r="Y1860" i="1"/>
  <c r="Y1852" i="1"/>
  <c r="Y1844" i="1"/>
  <c r="Y1836" i="1"/>
  <c r="Y1828" i="1"/>
  <c r="Y1820" i="1"/>
  <c r="Y1812" i="1"/>
  <c r="Y1804" i="1"/>
  <c r="Y1796" i="1"/>
  <c r="Y1788" i="1"/>
  <c r="Y1780" i="1"/>
  <c r="Y1772" i="1"/>
  <c r="Y1764" i="1"/>
  <c r="Y1756" i="1"/>
  <c r="Y1748" i="1"/>
  <c r="Y1740" i="1"/>
  <c r="Y1732" i="1"/>
  <c r="Y1724" i="1"/>
  <c r="Y1716" i="1"/>
  <c r="Y1708" i="1"/>
  <c r="Y1700" i="1"/>
  <c r="Y1692" i="1"/>
  <c r="Y1684" i="1"/>
  <c r="Y1676" i="1"/>
  <c r="Y1668" i="1"/>
  <c r="Y1660" i="1"/>
  <c r="Y1652" i="1"/>
  <c r="Y1644" i="1"/>
  <c r="Y1636" i="1"/>
  <c r="Y1628" i="1"/>
  <c r="Y1620" i="1"/>
  <c r="Y1612" i="1"/>
  <c r="Y1604" i="1"/>
  <c r="Y1596" i="1"/>
  <c r="Y1588" i="1"/>
  <c r="Y1580" i="1"/>
  <c r="Y1572" i="1"/>
  <c r="Y1564" i="1"/>
  <c r="Y1556" i="1"/>
  <c r="Y1548" i="1"/>
  <c r="Y1540" i="1"/>
  <c r="Y1532" i="1"/>
  <c r="Y1524" i="1"/>
  <c r="Y1516" i="1"/>
  <c r="Y1508" i="1"/>
  <c r="Y1500" i="1"/>
  <c r="Y1492" i="1"/>
  <c r="Y1484" i="1"/>
  <c r="Y1476" i="1"/>
  <c r="Y1468" i="1"/>
  <c r="Y1460" i="1"/>
  <c r="Y1452" i="1"/>
  <c r="Y1444" i="1"/>
  <c r="Y1436" i="1"/>
  <c r="Y1428" i="1"/>
  <c r="Y1420" i="1"/>
  <c r="Y1412" i="1"/>
  <c r="Y1404" i="1"/>
  <c r="Y1396" i="1"/>
  <c r="Y1388" i="1"/>
  <c r="Y1380" i="1"/>
  <c r="Y1372" i="1"/>
  <c r="Y1364" i="1"/>
  <c r="Y1356" i="1"/>
  <c r="Y1348" i="1"/>
  <c r="Y1340" i="1"/>
  <c r="Y1332" i="1"/>
  <c r="Y1324" i="1"/>
  <c r="Y1316" i="1"/>
  <c r="Y1308" i="1"/>
  <c r="Y1300" i="1"/>
  <c r="Y1292" i="1"/>
  <c r="Y1284" i="1"/>
  <c r="Y1276" i="1"/>
  <c r="Y1268" i="1"/>
  <c r="Y1260" i="1"/>
  <c r="Y1252" i="1"/>
  <c r="Y1244" i="1"/>
  <c r="Y1236" i="1"/>
  <c r="Y1228" i="1"/>
  <c r="Y1220" i="1"/>
  <c r="Y1212" i="1"/>
  <c r="Y1204" i="1"/>
  <c r="Y1196" i="1"/>
  <c r="Y1188" i="1"/>
  <c r="Y1180" i="1"/>
  <c r="Y1172" i="1"/>
  <c r="Y1164" i="1"/>
  <c r="Y1156" i="1"/>
  <c r="Y1148" i="1"/>
  <c r="Y1140" i="1"/>
  <c r="Y1132" i="1"/>
  <c r="Y1124" i="1"/>
  <c r="Y1116" i="1"/>
  <c r="Y1108" i="1"/>
  <c r="Y1100" i="1"/>
  <c r="Y1092" i="1"/>
  <c r="Y1084" i="1"/>
  <c r="Y1076" i="1"/>
  <c r="Y1068" i="1"/>
  <c r="Y1060" i="1"/>
  <c r="Y1052" i="1"/>
  <c r="Y1044" i="1"/>
  <c r="Y1036" i="1"/>
  <c r="Y1028" i="1"/>
  <c r="Y1020" i="1"/>
  <c r="Y1012" i="1"/>
  <c r="Y1004" i="1"/>
  <c r="Y996" i="1"/>
  <c r="Y988" i="1"/>
  <c r="Y980" i="1"/>
  <c r="Y972" i="1"/>
  <c r="Y964" i="1"/>
  <c r="Y956" i="1"/>
  <c r="Y948" i="1"/>
  <c r="Y940" i="1"/>
  <c r="Y932" i="1"/>
  <c r="Y924" i="1"/>
  <c r="Y916" i="1"/>
  <c r="Y908" i="1"/>
  <c r="Y900" i="1"/>
  <c r="Y892" i="1"/>
  <c r="Y884" i="1"/>
  <c r="Y876" i="1"/>
  <c r="Y868" i="1"/>
  <c r="Y860" i="1"/>
  <c r="Y852" i="1"/>
  <c r="Y844" i="1"/>
  <c r="Y836" i="1"/>
  <c r="Y828" i="1"/>
  <c r="Y820" i="1"/>
  <c r="Y812" i="1"/>
  <c r="Y804" i="1"/>
  <c r="Y796" i="1"/>
  <c r="Y788" i="1"/>
  <c r="Y780" i="1"/>
  <c r="Y772" i="1"/>
  <c r="Y764" i="1"/>
  <c r="Y756" i="1"/>
  <c r="Y9606" i="1"/>
  <c r="Y9542" i="1"/>
  <c r="Y9478" i="1"/>
  <c r="Y9414" i="1"/>
  <c r="Y9350" i="1"/>
  <c r="Y9286" i="1"/>
  <c r="Y9222" i="1"/>
  <c r="Y9158" i="1"/>
  <c r="Y9094" i="1"/>
  <c r="Y9030" i="1"/>
  <c r="Y8966" i="1"/>
  <c r="Y8902" i="1"/>
  <c r="Y8838" i="1"/>
  <c r="Y8774" i="1"/>
  <c r="Y8710" i="1"/>
  <c r="Y8646" i="1"/>
  <c r="Y8582" i="1"/>
  <c r="Y8518" i="1"/>
  <c r="Y8454" i="1"/>
  <c r="Y8390" i="1"/>
  <c r="Y8326" i="1"/>
  <c r="Y8262" i="1"/>
  <c r="Y8198" i="1"/>
  <c r="Y8134" i="1"/>
  <c r="Y8070" i="1"/>
  <c r="Y8006" i="1"/>
  <c r="Y7942" i="1"/>
  <c r="Y7878" i="1"/>
  <c r="Y7814" i="1"/>
  <c r="Y7750" i="1"/>
  <c r="Y7686" i="1"/>
  <c r="Y7622" i="1"/>
  <c r="Y7558" i="1"/>
  <c r="Y7494" i="1"/>
  <c r="Y7430" i="1"/>
  <c r="Y7366" i="1"/>
  <c r="Y7302" i="1"/>
  <c r="Y7238" i="1"/>
  <c r="Y7174" i="1"/>
  <c r="Y7110" i="1"/>
  <c r="Y7046" i="1"/>
  <c r="Y6982" i="1"/>
  <c r="Y6918" i="1"/>
  <c r="Y6854" i="1"/>
  <c r="Y6790" i="1"/>
  <c r="Y6726" i="1"/>
  <c r="Y6662" i="1"/>
  <c r="Y6598" i="1"/>
  <c r="Y6534" i="1"/>
  <c r="Y6470" i="1"/>
  <c r="Y6406" i="1"/>
  <c r="Y6342" i="1"/>
  <c r="Y6278" i="1"/>
  <c r="Y6214" i="1"/>
  <c r="Y6150" i="1"/>
  <c r="Y6086" i="1"/>
  <c r="Y6022" i="1"/>
  <c r="Y5958" i="1"/>
  <c r="Y5894" i="1"/>
  <c r="Y5830" i="1"/>
  <c r="Y5766" i="1"/>
  <c r="Y5702" i="1"/>
  <c r="Y5638" i="1"/>
  <c r="Y5574" i="1"/>
  <c r="Y5510" i="1"/>
  <c r="Y5446" i="1"/>
  <c r="Y5382" i="1"/>
  <c r="Y5318" i="1"/>
  <c r="Y9643" i="1"/>
  <c r="Y9635" i="1"/>
  <c r="Y9627" i="1"/>
  <c r="Y9619" i="1"/>
  <c r="Y9611" i="1"/>
  <c r="Y9603" i="1"/>
  <c r="Y9595" i="1"/>
  <c r="Y9587" i="1"/>
  <c r="Y9579" i="1"/>
  <c r="Y9571" i="1"/>
  <c r="Y9563" i="1"/>
  <c r="Y9555" i="1"/>
  <c r="Y9547" i="1"/>
  <c r="Y9539" i="1"/>
  <c r="Y9531" i="1"/>
  <c r="Y9523" i="1"/>
  <c r="Y9515" i="1"/>
  <c r="Y9507" i="1"/>
  <c r="Y9499" i="1"/>
  <c r="Y9491" i="1"/>
  <c r="Y9483" i="1"/>
  <c r="Y9475" i="1"/>
  <c r="Y9467" i="1"/>
  <c r="Y9459" i="1"/>
  <c r="Y9451" i="1"/>
  <c r="Y9443" i="1"/>
  <c r="Y9435" i="1"/>
  <c r="Y9427" i="1"/>
  <c r="Y9419" i="1"/>
  <c r="Y9411" i="1"/>
  <c r="Y9403" i="1"/>
  <c r="Y9395" i="1"/>
  <c r="Y9387" i="1"/>
  <c r="Y9379" i="1"/>
  <c r="Y9371" i="1"/>
  <c r="Y9363" i="1"/>
  <c r="Y9355" i="1"/>
  <c r="Y9347" i="1"/>
  <c r="Y9339" i="1"/>
  <c r="Y9331" i="1"/>
  <c r="Y9323" i="1"/>
  <c r="Y9315" i="1"/>
  <c r="Y9307" i="1"/>
  <c r="Y9299" i="1"/>
  <c r="Y9291" i="1"/>
  <c r="Y9283" i="1"/>
  <c r="Y9275" i="1"/>
  <c r="Y9267" i="1"/>
  <c r="Y9259" i="1"/>
  <c r="Y9251" i="1"/>
  <c r="Y9243" i="1"/>
  <c r="Y9235" i="1"/>
  <c r="Y9227" i="1"/>
  <c r="Y9219" i="1"/>
  <c r="Y9211" i="1"/>
  <c r="Y9203" i="1"/>
  <c r="Y9195" i="1"/>
  <c r="Y9187" i="1"/>
  <c r="Y9179" i="1"/>
  <c r="Y9171" i="1"/>
  <c r="Y9163" i="1"/>
  <c r="Y9155" i="1"/>
  <c r="Y9147" i="1"/>
  <c r="Y9139" i="1"/>
  <c r="Y9131" i="1"/>
  <c r="Y9123" i="1"/>
  <c r="Y9115" i="1"/>
  <c r="Y9107" i="1"/>
  <c r="Y9099" i="1"/>
  <c r="Y9091" i="1"/>
  <c r="Y9083" i="1"/>
  <c r="Y9075" i="1"/>
  <c r="Y9067" i="1"/>
  <c r="Y9059" i="1"/>
  <c r="Y9051" i="1"/>
  <c r="Y9043" i="1"/>
  <c r="Y9035" i="1"/>
  <c r="Y9027" i="1"/>
  <c r="Y9019" i="1"/>
  <c r="Y9011" i="1"/>
  <c r="Y9003" i="1"/>
  <c r="Y8995" i="1"/>
  <c r="Y8987" i="1"/>
  <c r="Y8979" i="1"/>
  <c r="Y8971" i="1"/>
  <c r="Y8963" i="1"/>
  <c r="Y8955" i="1"/>
  <c r="Y8947" i="1"/>
  <c r="Y8939" i="1"/>
  <c r="Y8931" i="1"/>
  <c r="Y8923" i="1"/>
  <c r="Y8915" i="1"/>
  <c r="Y8907" i="1"/>
  <c r="Y8899" i="1"/>
  <c r="Y8891" i="1"/>
  <c r="Y8883" i="1"/>
  <c r="Y8875" i="1"/>
  <c r="Y8867" i="1"/>
  <c r="Y8859" i="1"/>
  <c r="Y8851" i="1"/>
  <c r="Y8843" i="1"/>
  <c r="Y8835" i="1"/>
  <c r="Y8827" i="1"/>
  <c r="Y8819" i="1"/>
  <c r="Y8811" i="1"/>
  <c r="Y8803" i="1"/>
  <c r="Y8795" i="1"/>
  <c r="Y8787" i="1"/>
  <c r="Y8779" i="1"/>
  <c r="Y8771" i="1"/>
  <c r="Y8763" i="1"/>
  <c r="Y8755" i="1"/>
  <c r="Y8747" i="1"/>
  <c r="Y8739" i="1"/>
  <c r="Y8731" i="1"/>
  <c r="Y8723" i="1"/>
  <c r="Y8715" i="1"/>
  <c r="Y8707" i="1"/>
  <c r="Y8699" i="1"/>
  <c r="Y8691" i="1"/>
  <c r="Y8683" i="1"/>
  <c r="Y8675" i="1"/>
  <c r="Y8667" i="1"/>
  <c r="Y8659" i="1"/>
  <c r="Y8651" i="1"/>
  <c r="Y8643" i="1"/>
  <c r="Y8635" i="1"/>
  <c r="Y8627" i="1"/>
  <c r="Y8619" i="1"/>
  <c r="Y8611" i="1"/>
  <c r="Y8603" i="1"/>
  <c r="Y8595" i="1"/>
  <c r="Y8587" i="1"/>
  <c r="Y8579" i="1"/>
  <c r="Y8571" i="1"/>
  <c r="Y8563" i="1"/>
  <c r="Y8555" i="1"/>
  <c r="Y8547" i="1"/>
  <c r="Y8539" i="1"/>
  <c r="Y8531" i="1"/>
  <c r="Y8523" i="1"/>
  <c r="Y8515" i="1"/>
  <c r="Y8507" i="1"/>
  <c r="Y8499" i="1"/>
  <c r="Y8491" i="1"/>
  <c r="Y8483" i="1"/>
  <c r="Y8475" i="1"/>
  <c r="Y8467" i="1"/>
  <c r="Y8459" i="1"/>
  <c r="Y8451" i="1"/>
  <c r="Y8443" i="1"/>
  <c r="Y8435" i="1"/>
  <c r="Y8427" i="1"/>
  <c r="Y8419" i="1"/>
  <c r="Y8411" i="1"/>
  <c r="Y8403" i="1"/>
  <c r="Y8395" i="1"/>
  <c r="Y8387" i="1"/>
  <c r="Y8379" i="1"/>
  <c r="Y8371" i="1"/>
  <c r="Y8363" i="1"/>
  <c r="Y8355" i="1"/>
  <c r="Y8347" i="1"/>
  <c r="Y8339" i="1"/>
  <c r="Y8331" i="1"/>
  <c r="Y8323" i="1"/>
  <c r="Y8315" i="1"/>
  <c r="Y8307" i="1"/>
  <c r="Y8299" i="1"/>
  <c r="Y8291" i="1"/>
  <c r="Y8283" i="1"/>
  <c r="Y8275" i="1"/>
  <c r="Y8267" i="1"/>
  <c r="Y8259" i="1"/>
  <c r="Y8251" i="1"/>
  <c r="Y8243" i="1"/>
  <c r="Y8235" i="1"/>
  <c r="Y8227" i="1"/>
  <c r="Y8219" i="1"/>
  <c r="Y8211" i="1"/>
  <c r="Y8203" i="1"/>
  <c r="Y8195" i="1"/>
  <c r="Y8187" i="1"/>
  <c r="Y8179" i="1"/>
  <c r="Y8171" i="1"/>
  <c r="Y8163" i="1"/>
  <c r="Y8155" i="1"/>
  <c r="Y8147" i="1"/>
  <c r="Y8139" i="1"/>
  <c r="Y8131" i="1"/>
  <c r="Y8123" i="1"/>
  <c r="Y8115" i="1"/>
  <c r="Y8107" i="1"/>
  <c r="Y8099" i="1"/>
  <c r="Y8091" i="1"/>
  <c r="Y8083" i="1"/>
  <c r="Y8075" i="1"/>
  <c r="Y8067" i="1"/>
  <c r="Y8059" i="1"/>
  <c r="Y8051" i="1"/>
  <c r="Y8043" i="1"/>
  <c r="Y8035" i="1"/>
  <c r="Y8027" i="1"/>
  <c r="Y8019" i="1"/>
  <c r="Y8011" i="1"/>
  <c r="Y8003" i="1"/>
  <c r="Y7995" i="1"/>
  <c r="Y7987" i="1"/>
  <c r="Y7979" i="1"/>
  <c r="Y7971" i="1"/>
  <c r="Y7963" i="1"/>
  <c r="Y7955" i="1"/>
  <c r="Y7947" i="1"/>
  <c r="Y7939" i="1"/>
  <c r="Y7931" i="1"/>
  <c r="Y7923" i="1"/>
  <c r="Y7915" i="1"/>
  <c r="Y7907" i="1"/>
  <c r="Y7899" i="1"/>
  <c r="Y7891" i="1"/>
  <c r="Y7883" i="1"/>
  <c r="Y7875" i="1"/>
  <c r="Y7867" i="1"/>
  <c r="Y7859" i="1"/>
  <c r="Y7851" i="1"/>
  <c r="Y7843" i="1"/>
  <c r="Y7835" i="1"/>
  <c r="Y7827" i="1"/>
  <c r="Y7819" i="1"/>
  <c r="Y7811" i="1"/>
  <c r="Y7803" i="1"/>
  <c r="Y7795" i="1"/>
  <c r="Y7787" i="1"/>
  <c r="Y7779" i="1"/>
  <c r="Y7771" i="1"/>
  <c r="Y7763" i="1"/>
  <c r="Y7755" i="1"/>
  <c r="Y7747" i="1"/>
  <c r="Y7739" i="1"/>
  <c r="Y7731" i="1"/>
  <c r="Y7723" i="1"/>
  <c r="Y7715" i="1"/>
  <c r="Y7707" i="1"/>
  <c r="Y7699" i="1"/>
  <c r="Y7691" i="1"/>
  <c r="Y7683" i="1"/>
  <c r="Y7675" i="1"/>
  <c r="Y7667" i="1"/>
  <c r="Y7659" i="1"/>
  <c r="Y7651" i="1"/>
  <c r="Y7643" i="1"/>
  <c r="Y7635" i="1"/>
  <c r="Y7627" i="1"/>
  <c r="Y7619" i="1"/>
  <c r="Y7611" i="1"/>
  <c r="Y7603" i="1"/>
  <c r="Y7595" i="1"/>
  <c r="Y7587" i="1"/>
  <c r="Y7579" i="1"/>
  <c r="Y7571" i="1"/>
  <c r="Y7563" i="1"/>
  <c r="Y7555" i="1"/>
  <c r="Y7547" i="1"/>
  <c r="Y7539" i="1"/>
  <c r="Y7531" i="1"/>
  <c r="Y7523" i="1"/>
  <c r="Y7515" i="1"/>
  <c r="Y7507" i="1"/>
  <c r="Y7499" i="1"/>
  <c r="Y7491" i="1"/>
  <c r="Y7483" i="1"/>
  <c r="Y7475" i="1"/>
  <c r="Y7467" i="1"/>
  <c r="Y7459" i="1"/>
  <c r="Y7451" i="1"/>
  <c r="Y7443" i="1"/>
  <c r="Y7435" i="1"/>
  <c r="Y7427" i="1"/>
  <c r="Y7419" i="1"/>
  <c r="Y7411" i="1"/>
  <c r="Y7403" i="1"/>
  <c r="Y7395" i="1"/>
  <c r="Y7387" i="1"/>
  <c r="Y7379" i="1"/>
  <c r="Y7371" i="1"/>
  <c r="Y7363" i="1"/>
  <c r="Y7355" i="1"/>
  <c r="Y7347" i="1"/>
  <c r="Y7339" i="1"/>
  <c r="Y7331" i="1"/>
  <c r="Y7323" i="1"/>
  <c r="Y7315" i="1"/>
  <c r="Y7307" i="1"/>
  <c r="Y7299" i="1"/>
  <c r="Y7291" i="1"/>
  <c r="Y7283" i="1"/>
  <c r="Y7275" i="1"/>
  <c r="Y7267" i="1"/>
  <c r="Y7259" i="1"/>
  <c r="Y7251" i="1"/>
  <c r="Y7243" i="1"/>
  <c r="Y7235" i="1"/>
  <c r="Y7227" i="1"/>
  <c r="Y7219" i="1"/>
  <c r="Y7211" i="1"/>
  <c r="Y7203" i="1"/>
  <c r="Y7195" i="1"/>
  <c r="Y7187" i="1"/>
  <c r="Y7179" i="1"/>
  <c r="Y7171" i="1"/>
  <c r="Y7163" i="1"/>
  <c r="Y7155" i="1"/>
  <c r="Y7147" i="1"/>
  <c r="Y7139" i="1"/>
  <c r="Y7131" i="1"/>
  <c r="Y7123" i="1"/>
  <c r="Y7115" i="1"/>
  <c r="Y7107" i="1"/>
  <c r="Y7099" i="1"/>
  <c r="Y7091" i="1"/>
  <c r="Y7083" i="1"/>
  <c r="Y7075" i="1"/>
  <c r="Y7067" i="1"/>
  <c r="Y7059" i="1"/>
  <c r="Y7051" i="1"/>
  <c r="Y7043" i="1"/>
  <c r="Y7035" i="1"/>
  <c r="Y7027" i="1"/>
  <c r="Y7019" i="1"/>
  <c r="Y7011" i="1"/>
  <c r="Y7003" i="1"/>
  <c r="Y6995" i="1"/>
  <c r="Y6987" i="1"/>
  <c r="Y6979" i="1"/>
  <c r="Y6971" i="1"/>
  <c r="Y6963" i="1"/>
  <c r="Y6955" i="1"/>
  <c r="Y6947" i="1"/>
  <c r="Y6939" i="1"/>
  <c r="Y6931" i="1"/>
  <c r="Y6923" i="1"/>
  <c r="Y6915" i="1"/>
  <c r="Y6907" i="1"/>
  <c r="Y6899" i="1"/>
  <c r="Y6891" i="1"/>
  <c r="Y6883" i="1"/>
  <c r="Y6875" i="1"/>
  <c r="Y6867" i="1"/>
  <c r="Y6859" i="1"/>
  <c r="Y6851" i="1"/>
  <c r="Y6843" i="1"/>
  <c r="Y6835" i="1"/>
  <c r="Y6827" i="1"/>
  <c r="Y6819" i="1"/>
  <c r="Y6811" i="1"/>
  <c r="Y6803" i="1"/>
  <c r="Y6795" i="1"/>
  <c r="Y6787" i="1"/>
  <c r="Y6779" i="1"/>
  <c r="Y6771" i="1"/>
  <c r="Y6763" i="1"/>
  <c r="Y6755" i="1"/>
  <c r="Y6747" i="1"/>
  <c r="Y6739" i="1"/>
  <c r="Y6731" i="1"/>
  <c r="Y6723" i="1"/>
  <c r="Y6715" i="1"/>
  <c r="Y6707" i="1"/>
  <c r="Y6699" i="1"/>
  <c r="Y6691" i="1"/>
  <c r="Y6683" i="1"/>
  <c r="Y6675" i="1"/>
  <c r="Y6667" i="1"/>
  <c r="Y6659" i="1"/>
  <c r="Y6651" i="1"/>
  <c r="Y6643" i="1"/>
  <c r="Y6635" i="1"/>
  <c r="Y6627" i="1"/>
  <c r="Y6619" i="1"/>
  <c r="Y6611" i="1"/>
  <c r="Y6603" i="1"/>
  <c r="Y6595" i="1"/>
  <c r="Y6587" i="1"/>
  <c r="Y6579" i="1"/>
  <c r="Y6571" i="1"/>
  <c r="Y6563" i="1"/>
  <c r="Y6555" i="1"/>
  <c r="Y6547" i="1"/>
  <c r="Y6539" i="1"/>
  <c r="Y6531" i="1"/>
  <c r="Y6523" i="1"/>
  <c r="Y6515" i="1"/>
  <c r="Y6507" i="1"/>
  <c r="Y6499" i="1"/>
  <c r="Y6491" i="1"/>
  <c r="Y6483" i="1"/>
  <c r="Y6475" i="1"/>
  <c r="Y6467" i="1"/>
  <c r="Y6459" i="1"/>
  <c r="Y6451" i="1"/>
  <c r="Y6443" i="1"/>
  <c r="Y6435" i="1"/>
  <c r="Y6427" i="1"/>
  <c r="Y6419" i="1"/>
  <c r="Y6411" i="1"/>
  <c r="Y6403" i="1"/>
  <c r="Y6395" i="1"/>
  <c r="Y6387" i="1"/>
  <c r="Y6379" i="1"/>
  <c r="Y6371" i="1"/>
  <c r="Y6363" i="1"/>
  <c r="Y6355" i="1"/>
  <c r="Y6347" i="1"/>
  <c r="Y6339" i="1"/>
  <c r="Y6331" i="1"/>
  <c r="Y6323" i="1"/>
  <c r="Y6315" i="1"/>
  <c r="Y6307" i="1"/>
  <c r="Y6299" i="1"/>
  <c r="Y6291" i="1"/>
  <c r="Y6283" i="1"/>
  <c r="Y6275" i="1"/>
  <c r="Y6267" i="1"/>
  <c r="Y6259" i="1"/>
  <c r="Y6251" i="1"/>
  <c r="Y6243" i="1"/>
  <c r="Y6235" i="1"/>
  <c r="Y6227" i="1"/>
  <c r="Y6219" i="1"/>
  <c r="Y6211" i="1"/>
  <c r="Y6203" i="1"/>
  <c r="Y6195" i="1"/>
  <c r="Y6187" i="1"/>
  <c r="Y6179" i="1"/>
  <c r="Y6171" i="1"/>
  <c r="Y6163" i="1"/>
  <c r="Y6155" i="1"/>
  <c r="Y6147" i="1"/>
  <c r="Y6139" i="1"/>
  <c r="Y6131" i="1"/>
  <c r="Y6123" i="1"/>
  <c r="Y6115" i="1"/>
  <c r="Y6107" i="1"/>
  <c r="Y6099" i="1"/>
  <c r="Y6091" i="1"/>
  <c r="Y6083" i="1"/>
  <c r="Y6075" i="1"/>
  <c r="Y6067" i="1"/>
  <c r="Y6059" i="1"/>
  <c r="Y6051" i="1"/>
  <c r="Y6043" i="1"/>
  <c r="Y6035" i="1"/>
  <c r="Y6027" i="1"/>
  <c r="Y6019" i="1"/>
  <c r="Y6011" i="1"/>
  <c r="Y6003" i="1"/>
  <c r="Y5995" i="1"/>
  <c r="Y5987" i="1"/>
  <c r="Y5979" i="1"/>
  <c r="Y5971" i="1"/>
  <c r="Y5963" i="1"/>
  <c r="Y5955" i="1"/>
  <c r="Y5947" i="1"/>
  <c r="Y5939" i="1"/>
  <c r="Y5931" i="1"/>
  <c r="Y5923" i="1"/>
  <c r="Y5915" i="1"/>
  <c r="Y5907" i="1"/>
  <c r="Y5899" i="1"/>
  <c r="Y5891" i="1"/>
  <c r="Y5883" i="1"/>
  <c r="Y5875" i="1"/>
  <c r="Y5867" i="1"/>
  <c r="Y5859" i="1"/>
  <c r="Y5851" i="1"/>
  <c r="Y5843" i="1"/>
  <c r="Y5835" i="1"/>
  <c r="Y5827" i="1"/>
  <c r="Y5819" i="1"/>
  <c r="Y5811" i="1"/>
  <c r="Y5803" i="1"/>
  <c r="Y5795" i="1"/>
  <c r="Y5787" i="1"/>
  <c r="Y5779" i="1"/>
  <c r="Y5771" i="1"/>
  <c r="Y5763" i="1"/>
  <c r="Y5755" i="1"/>
  <c r="Y5747" i="1"/>
  <c r="Y5739" i="1"/>
  <c r="Y5731" i="1"/>
  <c r="Y5723" i="1"/>
  <c r="Y5715" i="1"/>
  <c r="Y5707" i="1"/>
  <c r="Y5699" i="1"/>
  <c r="Y5691" i="1"/>
  <c r="Y5683" i="1"/>
  <c r="Y5675" i="1"/>
  <c r="Y5667" i="1"/>
  <c r="Y5659" i="1"/>
  <c r="Y5651" i="1"/>
  <c r="Y5643" i="1"/>
  <c r="Y5635" i="1"/>
  <c r="Y5627" i="1"/>
  <c r="Y5619" i="1"/>
  <c r="Y5611" i="1"/>
  <c r="Y5603" i="1"/>
  <c r="Y5595" i="1"/>
  <c r="Y5587" i="1"/>
  <c r="Y5579" i="1"/>
  <c r="Y5571" i="1"/>
  <c r="Y5563" i="1"/>
  <c r="Y5555" i="1"/>
  <c r="Y5547" i="1"/>
  <c r="Y5539" i="1"/>
  <c r="Y5531" i="1"/>
  <c r="Y5523" i="1"/>
  <c r="Y5515" i="1"/>
  <c r="Y5507" i="1"/>
  <c r="Y5499" i="1"/>
  <c r="Y5491" i="1"/>
  <c r="Y5483" i="1"/>
  <c r="Y5475" i="1"/>
  <c r="Y5467" i="1"/>
  <c r="Y5459" i="1"/>
  <c r="Y5451" i="1"/>
  <c r="Y5443" i="1"/>
  <c r="Y5435" i="1"/>
  <c r="Y5427" i="1"/>
  <c r="Y5419" i="1"/>
  <c r="Y5411" i="1"/>
  <c r="Y5403" i="1"/>
  <c r="Y5395" i="1"/>
  <c r="Y5387" i="1"/>
  <c r="Y5379" i="1"/>
  <c r="Y5371" i="1"/>
  <c r="Y5363" i="1"/>
  <c r="Y5355" i="1"/>
  <c r="Y5347" i="1"/>
  <c r="Y5339" i="1"/>
  <c r="Y5331" i="1"/>
  <c r="Y5323" i="1"/>
  <c r="Y5315" i="1"/>
  <c r="Y5307" i="1"/>
  <c r="Y5299" i="1"/>
  <c r="Y5291" i="1"/>
  <c r="Y5283" i="1"/>
  <c r="Y5275" i="1"/>
  <c r="Y5267" i="1"/>
  <c r="Y5259" i="1"/>
  <c r="Y5251" i="1"/>
  <c r="Y5243" i="1"/>
  <c r="Y5235" i="1"/>
  <c r="Y5227" i="1"/>
  <c r="Y5219" i="1"/>
  <c r="Y5211" i="1"/>
  <c r="Y5203" i="1"/>
  <c r="Y5195" i="1"/>
  <c r="Y5187" i="1"/>
  <c r="Y5179" i="1"/>
  <c r="Y5171" i="1"/>
  <c r="Y5163" i="1"/>
  <c r="Y5155" i="1"/>
  <c r="Y5147" i="1"/>
  <c r="Y5139" i="1"/>
  <c r="Y5131" i="1"/>
  <c r="Y5123" i="1"/>
  <c r="Y5115" i="1"/>
  <c r="Y5107" i="1"/>
  <c r="Y5099" i="1"/>
  <c r="Y5091" i="1"/>
  <c r="Y5083" i="1"/>
  <c r="Y5075" i="1"/>
  <c r="Y5067" i="1"/>
  <c r="Y5059" i="1"/>
  <c r="Y5051" i="1"/>
  <c r="Y5043" i="1"/>
  <c r="Y5035" i="1"/>
  <c r="Y5027" i="1"/>
  <c r="Y5019" i="1"/>
  <c r="Y5011" i="1"/>
  <c r="Y5003" i="1"/>
  <c r="Y4995" i="1"/>
  <c r="Y4987" i="1"/>
  <c r="Y4979" i="1"/>
  <c r="Y4971" i="1"/>
  <c r="Y4963" i="1"/>
  <c r="Y4955" i="1"/>
  <c r="Y4947" i="1"/>
  <c r="Y4939" i="1"/>
  <c r="Y4931" i="1"/>
  <c r="Y4923" i="1"/>
  <c r="Y4915" i="1"/>
  <c r="Y4907" i="1"/>
  <c r="Y4899" i="1"/>
  <c r="Y4891" i="1"/>
  <c r="Y4883" i="1"/>
  <c r="Y4875" i="1"/>
  <c r="Y4867" i="1"/>
  <c r="Y4859" i="1"/>
  <c r="Y4851" i="1"/>
  <c r="Y4843" i="1"/>
  <c r="Y4835" i="1"/>
  <c r="Y4827" i="1"/>
  <c r="Y4819" i="1"/>
  <c r="Y4811" i="1"/>
  <c r="Y4803" i="1"/>
  <c r="Y4795" i="1"/>
  <c r="Y4787" i="1"/>
  <c r="Y4779" i="1"/>
  <c r="Y4771" i="1"/>
  <c r="Y4763" i="1"/>
  <c r="Y4755" i="1"/>
  <c r="Y4747" i="1"/>
  <c r="Y4739" i="1"/>
  <c r="Y4731" i="1"/>
  <c r="Y4723" i="1"/>
  <c r="Y4715" i="1"/>
  <c r="Y4707" i="1"/>
  <c r="Y4699" i="1"/>
  <c r="Y4691" i="1"/>
  <c r="Y4683" i="1"/>
  <c r="Y4675" i="1"/>
  <c r="Y4667" i="1"/>
  <c r="Y4659" i="1"/>
  <c r="Y4651" i="1"/>
  <c r="Y4643" i="1"/>
  <c r="Y4635" i="1"/>
  <c r="Y4627" i="1"/>
  <c r="Y4619" i="1"/>
  <c r="Y4611" i="1"/>
  <c r="Y4603" i="1"/>
  <c r="Y4595" i="1"/>
  <c r="Y4587" i="1"/>
  <c r="Y4579" i="1"/>
  <c r="Y4571" i="1"/>
  <c r="Y4563" i="1"/>
  <c r="Y4555" i="1"/>
  <c r="Y4547" i="1"/>
  <c r="Y4539" i="1"/>
  <c r="Y4531" i="1"/>
  <c r="Y4523" i="1"/>
  <c r="Y4515" i="1"/>
  <c r="Y4507" i="1"/>
  <c r="Y4499" i="1"/>
  <c r="Y4491" i="1"/>
  <c r="Y4483" i="1"/>
  <c r="Y4475" i="1"/>
  <c r="Y4467" i="1"/>
  <c r="Y4459" i="1"/>
  <c r="Y4451" i="1"/>
  <c r="Y4443" i="1"/>
  <c r="Y4435" i="1"/>
  <c r="Y4427" i="1"/>
  <c r="Y4419" i="1"/>
  <c r="Y4411" i="1"/>
  <c r="Y4403" i="1"/>
  <c r="Y4395" i="1"/>
  <c r="Y4387" i="1"/>
  <c r="Y4379" i="1"/>
  <c r="Y4371" i="1"/>
  <c r="Y4363" i="1"/>
  <c r="Y4355" i="1"/>
  <c r="Y4347" i="1"/>
  <c r="Y4339" i="1"/>
  <c r="Y4331" i="1"/>
  <c r="Y4323" i="1"/>
  <c r="Y4315" i="1"/>
  <c r="Y4307" i="1"/>
  <c r="Y4299" i="1"/>
  <c r="Y4291" i="1"/>
  <c r="Y4283" i="1"/>
  <c r="Y4275" i="1"/>
  <c r="Y4267" i="1"/>
  <c r="Y4259" i="1"/>
  <c r="Y4251" i="1"/>
  <c r="Y4243" i="1"/>
  <c r="Y4235" i="1"/>
  <c r="Y4227" i="1"/>
  <c r="Y4219" i="1"/>
  <c r="Y4211" i="1"/>
  <c r="Y4203" i="1"/>
  <c r="Y4195" i="1"/>
  <c r="Y4187" i="1"/>
  <c r="Y4179" i="1"/>
  <c r="Y4171" i="1"/>
  <c r="Y4163" i="1"/>
  <c r="Y4155" i="1"/>
  <c r="Y4147" i="1"/>
  <c r="Y4139" i="1"/>
  <c r="Y4131" i="1"/>
  <c r="Y4123" i="1"/>
  <c r="Y4115" i="1"/>
  <c r="Y4107" i="1"/>
  <c r="Y4099" i="1"/>
  <c r="Y4091" i="1"/>
  <c r="Y4083" i="1"/>
  <c r="Y4075" i="1"/>
  <c r="Y4067" i="1"/>
  <c r="Y4059" i="1"/>
  <c r="Y4051" i="1"/>
  <c r="Y4043" i="1"/>
  <c r="Y4035" i="1"/>
  <c r="Y4027" i="1"/>
  <c r="Y4019" i="1"/>
  <c r="Y4011" i="1"/>
  <c r="Y4003" i="1"/>
  <c r="Y3995" i="1"/>
  <c r="Y3987" i="1"/>
  <c r="Y3979" i="1"/>
  <c r="Y3971" i="1"/>
  <c r="Y3963" i="1"/>
  <c r="Y3955" i="1"/>
  <c r="Y3947" i="1"/>
  <c r="Y3939" i="1"/>
  <c r="Y3931" i="1"/>
  <c r="Y3923" i="1"/>
  <c r="Y3915" i="1"/>
  <c r="Y3907" i="1"/>
  <c r="Y3899" i="1"/>
  <c r="Y3891" i="1"/>
  <c r="Y3883" i="1"/>
  <c r="Y3875" i="1"/>
  <c r="Y3867" i="1"/>
  <c r="Y3859" i="1"/>
  <c r="Y3851" i="1"/>
  <c r="Y3843" i="1"/>
  <c r="Y3835" i="1"/>
  <c r="Y3827" i="1"/>
  <c r="Y3819" i="1"/>
  <c r="Y3811" i="1"/>
  <c r="Y3803" i="1"/>
  <c r="Y3795" i="1"/>
  <c r="Y3787" i="1"/>
  <c r="Y3779" i="1"/>
  <c r="Y3771" i="1"/>
  <c r="Y3763" i="1"/>
  <c r="Y3755" i="1"/>
  <c r="Y3747" i="1"/>
  <c r="Y3739" i="1"/>
  <c r="Y3731" i="1"/>
  <c r="Y3723" i="1"/>
  <c r="Y3715" i="1"/>
  <c r="Y3707" i="1"/>
  <c r="Y3699" i="1"/>
  <c r="Y3691" i="1"/>
  <c r="Y3683" i="1"/>
  <c r="Y3675" i="1"/>
  <c r="Y3667" i="1"/>
  <c r="Y3659" i="1"/>
  <c r="Y3651" i="1"/>
  <c r="Y3643" i="1"/>
  <c r="Y3635" i="1"/>
  <c r="Y3627" i="1"/>
  <c r="Y3619" i="1"/>
  <c r="Y3611" i="1"/>
  <c r="Y3603" i="1"/>
  <c r="Y3595" i="1"/>
  <c r="Y3587" i="1"/>
  <c r="Y3579" i="1"/>
  <c r="Y3571" i="1"/>
  <c r="Y3563" i="1"/>
  <c r="Y3555" i="1"/>
  <c r="Y3547" i="1"/>
  <c r="Y3539" i="1"/>
  <c r="Y3531" i="1"/>
  <c r="Y3523" i="1"/>
  <c r="Y3515" i="1"/>
  <c r="Y3507" i="1"/>
  <c r="Y3499" i="1"/>
  <c r="Y3491" i="1"/>
  <c r="Y3483" i="1"/>
  <c r="Y3475" i="1"/>
  <c r="Y3467" i="1"/>
  <c r="Y3459" i="1"/>
  <c r="Y3451" i="1"/>
  <c r="Y3443" i="1"/>
  <c r="Y3435" i="1"/>
  <c r="Y3427" i="1"/>
  <c r="Y3419" i="1"/>
  <c r="Y3411" i="1"/>
  <c r="Y3403" i="1"/>
  <c r="Y3395" i="1"/>
  <c r="Y3387" i="1"/>
  <c r="Y3379" i="1"/>
  <c r="Y3371" i="1"/>
  <c r="Y3363" i="1"/>
  <c r="Y3355" i="1"/>
  <c r="Y3347" i="1"/>
  <c r="Y3339" i="1"/>
  <c r="Y3331" i="1"/>
  <c r="Y3323" i="1"/>
  <c r="Y3315" i="1"/>
  <c r="Y3307" i="1"/>
  <c r="Y3299" i="1"/>
  <c r="Y3291" i="1"/>
  <c r="Y3283" i="1"/>
  <c r="Y3275" i="1"/>
  <c r="Y3267" i="1"/>
  <c r="Y3259" i="1"/>
  <c r="Y3251" i="1"/>
  <c r="Y3243" i="1"/>
  <c r="Y3235" i="1"/>
  <c r="Y3227" i="1"/>
  <c r="Y3219" i="1"/>
  <c r="Y3211" i="1"/>
  <c r="Y3203" i="1"/>
  <c r="Y3195" i="1"/>
  <c r="Y3187" i="1"/>
  <c r="Y3179" i="1"/>
  <c r="Y3171" i="1"/>
  <c r="Y3163" i="1"/>
  <c r="Y3155" i="1"/>
  <c r="Y3147" i="1"/>
  <c r="Y3139" i="1"/>
  <c r="Y3131" i="1"/>
  <c r="Y3123" i="1"/>
  <c r="Y3115" i="1"/>
  <c r="Y3107" i="1"/>
  <c r="Y3099" i="1"/>
  <c r="Y3091" i="1"/>
  <c r="Y3083" i="1"/>
  <c r="Y3075" i="1"/>
  <c r="Y3067" i="1"/>
  <c r="Y3059" i="1"/>
  <c r="Y3051" i="1"/>
  <c r="Y3043" i="1"/>
  <c r="Y3035" i="1"/>
  <c r="Y3027" i="1"/>
  <c r="Y3019" i="1"/>
  <c r="Y3011" i="1"/>
  <c r="Y3003" i="1"/>
  <c r="Y2995" i="1"/>
  <c r="Y2987" i="1"/>
  <c r="Y2979" i="1"/>
  <c r="Y2971" i="1"/>
  <c r="Y2963" i="1"/>
  <c r="Y2955" i="1"/>
  <c r="Y2947" i="1"/>
  <c r="Y2939" i="1"/>
  <c r="Y2931" i="1"/>
  <c r="Y2923" i="1"/>
  <c r="Y2915" i="1"/>
  <c r="Y2907" i="1"/>
  <c r="Y2899" i="1"/>
  <c r="Y2891" i="1"/>
  <c r="Y2883" i="1"/>
  <c r="Y2875" i="1"/>
  <c r="Y2867" i="1"/>
  <c r="Y2859" i="1"/>
  <c r="Y2851" i="1"/>
  <c r="Y2843" i="1"/>
  <c r="Y2835" i="1"/>
  <c r="Y2827" i="1"/>
  <c r="Y2819" i="1"/>
  <c r="Y2811" i="1"/>
  <c r="Y2803" i="1"/>
  <c r="Y2795" i="1"/>
  <c r="Y2787" i="1"/>
  <c r="Y2779" i="1"/>
  <c r="Y2771" i="1"/>
  <c r="Y2763" i="1"/>
  <c r="Y2755" i="1"/>
  <c r="Y2747" i="1"/>
  <c r="Y2739" i="1"/>
  <c r="Y2731" i="1"/>
  <c r="Y2723" i="1"/>
  <c r="Y2715" i="1"/>
  <c r="Y2707" i="1"/>
  <c r="Y2699" i="1"/>
  <c r="Y2691" i="1"/>
  <c r="Y2683" i="1"/>
  <c r="Y2675" i="1"/>
  <c r="Y2667" i="1"/>
  <c r="Y2659" i="1"/>
  <c r="Y2651" i="1"/>
  <c r="Y2643" i="1"/>
  <c r="Y2635" i="1"/>
  <c r="Y2627" i="1"/>
  <c r="Y2619" i="1"/>
  <c r="Y2611" i="1"/>
  <c r="Y2603" i="1"/>
  <c r="Y2595" i="1"/>
  <c r="Y2587" i="1"/>
  <c r="Y2579" i="1"/>
  <c r="Y2571" i="1"/>
  <c r="Y2563" i="1"/>
  <c r="Y2555" i="1"/>
  <c r="Y2547" i="1"/>
  <c r="Y2539" i="1"/>
  <c r="Y2531" i="1"/>
  <c r="Y2523" i="1"/>
  <c r="Y2515" i="1"/>
  <c r="Y2507" i="1"/>
  <c r="Y2499" i="1"/>
  <c r="Y2491" i="1"/>
  <c r="Y2483" i="1"/>
  <c r="Y2475" i="1"/>
  <c r="Y2467" i="1"/>
  <c r="Y2459" i="1"/>
  <c r="Y2451" i="1"/>
  <c r="Y2443" i="1"/>
  <c r="Y2435" i="1"/>
  <c r="Y2427" i="1"/>
  <c r="Y2419" i="1"/>
  <c r="Y2411" i="1"/>
  <c r="Y2403" i="1"/>
  <c r="Y2395" i="1"/>
  <c r="Y2387" i="1"/>
  <c r="Y2379" i="1"/>
  <c r="Y2371" i="1"/>
  <c r="Y2363" i="1"/>
  <c r="Y2355" i="1"/>
  <c r="Y2347" i="1"/>
  <c r="Y2339" i="1"/>
  <c r="Y2331" i="1"/>
  <c r="Y2323" i="1"/>
  <c r="Y2315" i="1"/>
  <c r="Y2307" i="1"/>
  <c r="Y2299" i="1"/>
  <c r="Y2291" i="1"/>
  <c r="Y2283" i="1"/>
  <c r="Y2275" i="1"/>
  <c r="Y2267" i="1"/>
  <c r="Y2259" i="1"/>
  <c r="Y2251" i="1"/>
  <c r="Y2243" i="1"/>
  <c r="Y2235" i="1"/>
  <c r="Y2227" i="1"/>
  <c r="Y2219" i="1"/>
  <c r="Y2211" i="1"/>
  <c r="Y2203" i="1"/>
  <c r="Y2195" i="1"/>
  <c r="Y2187" i="1"/>
  <c r="Y2179" i="1"/>
  <c r="Y2171" i="1"/>
  <c r="Y2163" i="1"/>
  <c r="Y2155" i="1"/>
  <c r="Y2147" i="1"/>
  <c r="Y2139" i="1"/>
  <c r="Y2131" i="1"/>
  <c r="Y2123" i="1"/>
  <c r="Y2115" i="1"/>
  <c r="Y2107" i="1"/>
  <c r="Y2099" i="1"/>
  <c r="Y2091" i="1"/>
  <c r="Y2083" i="1"/>
  <c r="Y2075" i="1"/>
  <c r="Y2067" i="1"/>
  <c r="Y2059" i="1"/>
  <c r="Y2051" i="1"/>
  <c r="Y2043" i="1"/>
  <c r="Y2035" i="1"/>
  <c r="Y2027" i="1"/>
  <c r="Y2019" i="1"/>
  <c r="Y2011" i="1"/>
  <c r="Y2003" i="1"/>
  <c r="Y1995" i="1"/>
  <c r="Y1987" i="1"/>
  <c r="Y1979" i="1"/>
  <c r="Y1971" i="1"/>
  <c r="Y1963" i="1"/>
  <c r="Y1955" i="1"/>
  <c r="Y1947" i="1"/>
  <c r="Y1939" i="1"/>
  <c r="Y1931" i="1"/>
  <c r="Y1923" i="1"/>
  <c r="Y1915" i="1"/>
  <c r="Y1907" i="1"/>
  <c r="Y1899" i="1"/>
  <c r="Y1891" i="1"/>
  <c r="Y1883" i="1"/>
  <c r="Y1875" i="1"/>
  <c r="Y1867" i="1"/>
  <c r="Y1859" i="1"/>
  <c r="Y1851" i="1"/>
  <c r="Y1843" i="1"/>
  <c r="Y1835" i="1"/>
  <c r="Y1827" i="1"/>
  <c r="Y1819" i="1"/>
  <c r="Y1811" i="1"/>
  <c r="Y1803" i="1"/>
  <c r="Y1795" i="1"/>
  <c r="Y1787" i="1"/>
  <c r="Y1779" i="1"/>
  <c r="Y1771" i="1"/>
  <c r="Y1763" i="1"/>
  <c r="Y1755" i="1"/>
  <c r="Y1747" i="1"/>
  <c r="Y1739" i="1"/>
  <c r="Y1731" i="1"/>
  <c r="Y1723" i="1"/>
  <c r="Y1715" i="1"/>
  <c r="Y1707" i="1"/>
  <c r="Y1699" i="1"/>
  <c r="Y1691" i="1"/>
  <c r="Y1683" i="1"/>
  <c r="Y1675" i="1"/>
  <c r="Y1667" i="1"/>
  <c r="Y1659" i="1"/>
  <c r="Y1651" i="1"/>
  <c r="Y1643" i="1"/>
  <c r="Y1635" i="1"/>
  <c r="Y1627" i="1"/>
  <c r="Y1619" i="1"/>
  <c r="Y1611" i="1"/>
  <c r="Y1603" i="1"/>
  <c r="Y1595" i="1"/>
  <c r="Y1587" i="1"/>
  <c r="Y1579" i="1"/>
  <c r="Y1571" i="1"/>
  <c r="Y1563" i="1"/>
  <c r="Y1555" i="1"/>
  <c r="Y1547" i="1"/>
  <c r="Y1539" i="1"/>
  <c r="Y1531" i="1"/>
  <c r="Y1523" i="1"/>
  <c r="Y1515" i="1"/>
  <c r="Y1507" i="1"/>
  <c r="Y1499" i="1"/>
  <c r="Y1491" i="1"/>
  <c r="Y1483" i="1"/>
  <c r="Y1475" i="1"/>
  <c r="Y1467" i="1"/>
  <c r="Y1459" i="1"/>
  <c r="Y1451" i="1"/>
  <c r="Y1443" i="1"/>
  <c r="Y1435" i="1"/>
  <c r="Y1427" i="1"/>
  <c r="Y1419" i="1"/>
  <c r="Y1411" i="1"/>
  <c r="Y1403" i="1"/>
  <c r="Y1395" i="1"/>
  <c r="Y1387" i="1"/>
  <c r="Y1379" i="1"/>
  <c r="Y1371" i="1"/>
  <c r="Y1363" i="1"/>
  <c r="Y1355" i="1"/>
  <c r="Y1347" i="1"/>
  <c r="Y1339" i="1"/>
  <c r="Y1331" i="1"/>
  <c r="Y1323" i="1"/>
  <c r="Y1315" i="1"/>
  <c r="Y1307" i="1"/>
  <c r="Y1299" i="1"/>
  <c r="Y1291" i="1"/>
  <c r="Y1283" i="1"/>
  <c r="Y1275" i="1"/>
  <c r="Y1267" i="1"/>
  <c r="Y1259" i="1"/>
  <c r="Y1251" i="1"/>
  <c r="Y1243" i="1"/>
  <c r="Y1235" i="1"/>
  <c r="Y1227" i="1"/>
  <c r="Y1219" i="1"/>
  <c r="Y1211" i="1"/>
  <c r="Y1203" i="1"/>
  <c r="Y1195" i="1"/>
  <c r="Y1187" i="1"/>
  <c r="Y1179" i="1"/>
  <c r="Y1171" i="1"/>
  <c r="Y1163" i="1"/>
  <c r="Y1155" i="1"/>
  <c r="Y1147" i="1"/>
  <c r="Y1139" i="1"/>
  <c r="Y1131" i="1"/>
  <c r="Y1123" i="1"/>
  <c r="Y1115" i="1"/>
  <c r="Y1107" i="1"/>
  <c r="Y1099" i="1"/>
  <c r="Y1091" i="1"/>
  <c r="Y1083" i="1"/>
  <c r="Y1075" i="1"/>
  <c r="Y1067" i="1"/>
  <c r="Y9642" i="1"/>
  <c r="Y9634" i="1"/>
  <c r="Y9626" i="1"/>
  <c r="Y9618" i="1"/>
  <c r="Y9610" i="1"/>
  <c r="Y9602" i="1"/>
  <c r="Y9594" i="1"/>
  <c r="Y9586" i="1"/>
  <c r="Y9578" i="1"/>
  <c r="Y9570" i="1"/>
  <c r="Y9562" i="1"/>
  <c r="Y9554" i="1"/>
  <c r="Y9546" i="1"/>
  <c r="Y9538" i="1"/>
  <c r="Y9530" i="1"/>
  <c r="Y9522" i="1"/>
  <c r="Y9514" i="1"/>
  <c r="Y9506" i="1"/>
  <c r="Y9498" i="1"/>
  <c r="Y9490" i="1"/>
  <c r="Y9482" i="1"/>
  <c r="Y9474" i="1"/>
  <c r="Y9466" i="1"/>
  <c r="Y9458" i="1"/>
  <c r="Y9450" i="1"/>
  <c r="Y9442" i="1"/>
  <c r="Y9434" i="1"/>
  <c r="Y9426" i="1"/>
  <c r="Y9418" i="1"/>
  <c r="Y9410" i="1"/>
  <c r="Y9402" i="1"/>
  <c r="Y9394" i="1"/>
  <c r="Y9386" i="1"/>
  <c r="Y9378" i="1"/>
  <c r="Y9370" i="1"/>
  <c r="Y9362" i="1"/>
  <c r="Y9354" i="1"/>
  <c r="Y9346" i="1"/>
  <c r="Y9338" i="1"/>
  <c r="Y9330" i="1"/>
  <c r="Y9322" i="1"/>
  <c r="Y9314" i="1"/>
  <c r="Y9306" i="1"/>
  <c r="Y9298" i="1"/>
  <c r="Y9290" i="1"/>
  <c r="Y9282" i="1"/>
  <c r="Y9274" i="1"/>
  <c r="Y9266" i="1"/>
  <c r="Y9258" i="1"/>
  <c r="Y9250" i="1"/>
  <c r="Y9242" i="1"/>
  <c r="Y9234" i="1"/>
  <c r="Y9226" i="1"/>
  <c r="Y9218" i="1"/>
  <c r="Y9210" i="1"/>
  <c r="Y9202" i="1"/>
  <c r="Y9194" i="1"/>
  <c r="Y9186" i="1"/>
  <c r="Y9178" i="1"/>
  <c r="Y9170" i="1"/>
  <c r="Y9162" i="1"/>
  <c r="Y9154" i="1"/>
  <c r="Y9146" i="1"/>
  <c r="Y9138" i="1"/>
  <c r="Y9130" i="1"/>
  <c r="Y9122" i="1"/>
  <c r="Y9114" i="1"/>
  <c r="Y9106" i="1"/>
  <c r="Y9098" i="1"/>
  <c r="Y9090" i="1"/>
  <c r="Y9082" i="1"/>
  <c r="Y9074" i="1"/>
  <c r="Y9066" i="1"/>
  <c r="Y9058" i="1"/>
  <c r="Y9050" i="1"/>
  <c r="Y9042" i="1"/>
  <c r="Y9034" i="1"/>
  <c r="Y9026" i="1"/>
  <c r="Y9018" i="1"/>
  <c r="Y9010" i="1"/>
  <c r="Y9002" i="1"/>
  <c r="Y8994" i="1"/>
  <c r="Y8986" i="1"/>
  <c r="Y8978" i="1"/>
  <c r="Y8970" i="1"/>
  <c r="Y8962" i="1"/>
  <c r="Y8954" i="1"/>
  <c r="Y8946" i="1"/>
  <c r="Y8938" i="1"/>
  <c r="Y8930" i="1"/>
  <c r="Y8922" i="1"/>
  <c r="Y8914" i="1"/>
  <c r="Y8906" i="1"/>
  <c r="Y8898" i="1"/>
  <c r="Y8890" i="1"/>
  <c r="Y8882" i="1"/>
  <c r="Y8874" i="1"/>
  <c r="Y8866" i="1"/>
  <c r="Y8858" i="1"/>
  <c r="Y8850" i="1"/>
  <c r="Y8842" i="1"/>
  <c r="Y8834" i="1"/>
  <c r="Y8826" i="1"/>
  <c r="Y8818" i="1"/>
  <c r="Y8810" i="1"/>
  <c r="Y8802" i="1"/>
  <c r="Y8794" i="1"/>
  <c r="Y8786" i="1"/>
  <c r="Y8778" i="1"/>
  <c r="Y8770" i="1"/>
  <c r="Y8762" i="1"/>
  <c r="Y8754" i="1"/>
  <c r="Y8746" i="1"/>
  <c r="Y8738" i="1"/>
  <c r="Y8730" i="1"/>
  <c r="Y8722" i="1"/>
  <c r="Y8714" i="1"/>
  <c r="Y8706" i="1"/>
  <c r="Y8698" i="1"/>
  <c r="Y8690" i="1"/>
  <c r="Y8682" i="1"/>
  <c r="Y8674" i="1"/>
  <c r="Y8666" i="1"/>
  <c r="Y8658" i="1"/>
  <c r="Y8650" i="1"/>
  <c r="Y8642" i="1"/>
  <c r="Y8634" i="1"/>
  <c r="Y8626" i="1"/>
  <c r="Y8618" i="1"/>
  <c r="Y8610" i="1"/>
  <c r="Y8602" i="1"/>
  <c r="Y8594" i="1"/>
  <c r="Y8586" i="1"/>
  <c r="Y8578" i="1"/>
  <c r="Y8570" i="1"/>
  <c r="Y8562" i="1"/>
  <c r="Y8554" i="1"/>
  <c r="Y8546" i="1"/>
  <c r="Y8538" i="1"/>
  <c r="Y8530" i="1"/>
  <c r="Y8522" i="1"/>
  <c r="Y8514" i="1"/>
  <c r="Y8506" i="1"/>
  <c r="Y8498" i="1"/>
  <c r="Y8490" i="1"/>
  <c r="Y8482" i="1"/>
  <c r="Y8474" i="1"/>
  <c r="Y8466" i="1"/>
  <c r="Y8458" i="1"/>
  <c r="Y8450" i="1"/>
  <c r="Y8442" i="1"/>
  <c r="Y8434" i="1"/>
  <c r="Y8426" i="1"/>
  <c r="Y8418" i="1"/>
  <c r="Y8410" i="1"/>
  <c r="Y8402" i="1"/>
  <c r="Y8394" i="1"/>
  <c r="Y8386" i="1"/>
  <c r="Y8378" i="1"/>
  <c r="Y8370" i="1"/>
  <c r="Y8362" i="1"/>
  <c r="Y8354" i="1"/>
  <c r="Y8346" i="1"/>
  <c r="Y8338" i="1"/>
  <c r="Y8330" i="1"/>
  <c r="Y8322" i="1"/>
  <c r="Y8314" i="1"/>
  <c r="Y8306" i="1"/>
  <c r="Y8298" i="1"/>
  <c r="Y8290" i="1"/>
  <c r="Y8282" i="1"/>
  <c r="Y8274" i="1"/>
  <c r="Y8266" i="1"/>
  <c r="Y8258" i="1"/>
  <c r="Y8250" i="1"/>
  <c r="Y8242" i="1"/>
  <c r="Y8234" i="1"/>
  <c r="Y8226" i="1"/>
  <c r="Y8218" i="1"/>
  <c r="Y8210" i="1"/>
  <c r="Y8202" i="1"/>
  <c r="Y8194" i="1"/>
  <c r="Y8186" i="1"/>
  <c r="Y8178" i="1"/>
  <c r="Y8170" i="1"/>
  <c r="Y8162" i="1"/>
  <c r="Y8154" i="1"/>
  <c r="Y8146" i="1"/>
  <c r="Y8138" i="1"/>
  <c r="Y8130" i="1"/>
  <c r="Y8122" i="1"/>
  <c r="Y8114" i="1"/>
  <c r="Y8106" i="1"/>
  <c r="Y8098" i="1"/>
  <c r="Y8090" i="1"/>
  <c r="Y8082" i="1"/>
  <c r="Y8074" i="1"/>
  <c r="Y8066" i="1"/>
  <c r="Y8058" i="1"/>
  <c r="Y8050" i="1"/>
  <c r="Y8042" i="1"/>
  <c r="Y8034" i="1"/>
  <c r="Y8026" i="1"/>
  <c r="Y8018" i="1"/>
  <c r="Y8010" i="1"/>
  <c r="Y8002" i="1"/>
  <c r="Y7994" i="1"/>
  <c r="Y7986" i="1"/>
  <c r="Y7978" i="1"/>
  <c r="Y7970" i="1"/>
  <c r="Y7962" i="1"/>
  <c r="Y7954" i="1"/>
  <c r="Y7946" i="1"/>
  <c r="Y7938" i="1"/>
  <c r="Y7930" i="1"/>
  <c r="Y7922" i="1"/>
  <c r="Y7914" i="1"/>
  <c r="Y7906" i="1"/>
  <c r="Y7898" i="1"/>
  <c r="Y7890" i="1"/>
  <c r="Y7882" i="1"/>
  <c r="Y7874" i="1"/>
  <c r="Y7866" i="1"/>
  <c r="Y7858" i="1"/>
  <c r="Y7850" i="1"/>
  <c r="Y7842" i="1"/>
  <c r="Y7834" i="1"/>
  <c r="Y7826" i="1"/>
  <c r="Y7818" i="1"/>
  <c r="Y7810" i="1"/>
  <c r="Y7802" i="1"/>
  <c r="Y7794" i="1"/>
  <c r="Y7786" i="1"/>
  <c r="Y7778" i="1"/>
  <c r="Y7770" i="1"/>
  <c r="Y7762" i="1"/>
  <c r="Y7754" i="1"/>
  <c r="Y7746" i="1"/>
  <c r="Y7738" i="1"/>
  <c r="Y7730" i="1"/>
  <c r="Y7722" i="1"/>
  <c r="Y7714" i="1"/>
  <c r="Y7706" i="1"/>
  <c r="Y7698" i="1"/>
  <c r="Y7690" i="1"/>
  <c r="Y7682" i="1"/>
  <c r="Y7674" i="1"/>
  <c r="Y7666" i="1"/>
  <c r="Y7658" i="1"/>
  <c r="Y7650" i="1"/>
  <c r="Y7642" i="1"/>
  <c r="Y7634" i="1"/>
  <c r="Y7626" i="1"/>
  <c r="Y7618" i="1"/>
  <c r="Y7610" i="1"/>
  <c r="Y7602" i="1"/>
  <c r="Y7594" i="1"/>
  <c r="Y7586" i="1"/>
  <c r="Y7578" i="1"/>
  <c r="Y7570" i="1"/>
  <c r="Y7562" i="1"/>
  <c r="Y7554" i="1"/>
  <c r="Y7546" i="1"/>
  <c r="Y7538" i="1"/>
  <c r="Y7530" i="1"/>
  <c r="Y7522" i="1"/>
  <c r="Y7514" i="1"/>
  <c r="Y7506" i="1"/>
  <c r="Y7498" i="1"/>
  <c r="Y7490" i="1"/>
  <c r="Y7482" i="1"/>
  <c r="Y7474" i="1"/>
  <c r="Y7466" i="1"/>
  <c r="Y7458" i="1"/>
  <c r="Y7450" i="1"/>
  <c r="Y7442" i="1"/>
  <c r="Y7434" i="1"/>
  <c r="Y7426" i="1"/>
  <c r="Y7418" i="1"/>
  <c r="Y7410" i="1"/>
  <c r="Y7402" i="1"/>
  <c r="Y7394" i="1"/>
  <c r="Y7386" i="1"/>
  <c r="Y7378" i="1"/>
  <c r="Y7370" i="1"/>
  <c r="Y7362" i="1"/>
  <c r="Y7354" i="1"/>
  <c r="Y7346" i="1"/>
  <c r="Y7338" i="1"/>
  <c r="Y7330" i="1"/>
  <c r="Y7322" i="1"/>
  <c r="Y7314" i="1"/>
  <c r="Y7306" i="1"/>
  <c r="Y7298" i="1"/>
  <c r="Y7290" i="1"/>
  <c r="Y7282" i="1"/>
  <c r="Y7274" i="1"/>
  <c r="Y7266" i="1"/>
  <c r="Y7258" i="1"/>
  <c r="Y7250" i="1"/>
  <c r="Y7242" i="1"/>
  <c r="Y7234" i="1"/>
  <c r="Y7226" i="1"/>
  <c r="Y7218" i="1"/>
  <c r="Y7210" i="1"/>
  <c r="Y7202" i="1"/>
  <c r="Y7194" i="1"/>
  <c r="Y7186" i="1"/>
  <c r="Y7178" i="1"/>
  <c r="Y7170" i="1"/>
  <c r="Y7162" i="1"/>
  <c r="Y7154" i="1"/>
  <c r="Y7146" i="1"/>
  <c r="Y7138" i="1"/>
  <c r="Y7130" i="1"/>
  <c r="Y7122" i="1"/>
  <c r="Y7114" i="1"/>
  <c r="Y7106" i="1"/>
  <c r="Y7098" i="1"/>
  <c r="Y7090" i="1"/>
  <c r="Y7082" i="1"/>
  <c r="Y7074" i="1"/>
  <c r="Y7066" i="1"/>
  <c r="Y7058" i="1"/>
  <c r="Y7050" i="1"/>
  <c r="Y7042" i="1"/>
  <c r="Y7034" i="1"/>
  <c r="Y7026" i="1"/>
  <c r="Y7018" i="1"/>
  <c r="Y7010" i="1"/>
  <c r="Y7002" i="1"/>
  <c r="Y6994" i="1"/>
  <c r="Y6986" i="1"/>
  <c r="Y6978" i="1"/>
  <c r="Y6970" i="1"/>
  <c r="Y6962" i="1"/>
  <c r="Y6954" i="1"/>
  <c r="Y6946" i="1"/>
  <c r="Y6938" i="1"/>
  <c r="Y6930" i="1"/>
  <c r="Y6922" i="1"/>
  <c r="Y6914" i="1"/>
  <c r="Y6906" i="1"/>
  <c r="Y6898" i="1"/>
  <c r="Y6890" i="1"/>
  <c r="Y6882" i="1"/>
  <c r="Y6874" i="1"/>
  <c r="Y6866" i="1"/>
  <c r="Y6858" i="1"/>
  <c r="Y6850" i="1"/>
  <c r="Y6842" i="1"/>
  <c r="Y6834" i="1"/>
  <c r="Y6826" i="1"/>
  <c r="Y6818" i="1"/>
  <c r="Y6810" i="1"/>
  <c r="Y6802" i="1"/>
  <c r="Y6794" i="1"/>
  <c r="Y6786" i="1"/>
  <c r="Y6778" i="1"/>
  <c r="Y6770" i="1"/>
  <c r="Y6762" i="1"/>
  <c r="Y6754" i="1"/>
  <c r="Y6746" i="1"/>
  <c r="Y6738" i="1"/>
  <c r="Y6730" i="1"/>
  <c r="Y6722" i="1"/>
  <c r="Y6714" i="1"/>
  <c r="Y6706" i="1"/>
  <c r="Y6698" i="1"/>
  <c r="Y6690" i="1"/>
  <c r="Y6682" i="1"/>
  <c r="Y6674" i="1"/>
  <c r="Y6666" i="1"/>
  <c r="Y6658" i="1"/>
  <c r="Y6650" i="1"/>
  <c r="Y6642" i="1"/>
  <c r="Y6634" i="1"/>
  <c r="Y6626" i="1"/>
  <c r="Y6618" i="1"/>
  <c r="Y6610" i="1"/>
  <c r="Y6602" i="1"/>
  <c r="Y6594" i="1"/>
  <c r="Y6586" i="1"/>
  <c r="Y6578" i="1"/>
  <c r="Y6570" i="1"/>
  <c r="Y6562" i="1"/>
  <c r="Y6554" i="1"/>
  <c r="Y6546" i="1"/>
  <c r="Y6538" i="1"/>
  <c r="Y6530" i="1"/>
  <c r="Y6522" i="1"/>
  <c r="Y6514" i="1"/>
  <c r="Y6506" i="1"/>
  <c r="Y6498" i="1"/>
  <c r="Y6490" i="1"/>
  <c r="Y6482" i="1"/>
  <c r="Y6474" i="1"/>
  <c r="Y6466" i="1"/>
  <c r="Y6458" i="1"/>
  <c r="Y6450" i="1"/>
  <c r="Y6442" i="1"/>
  <c r="Y6434" i="1"/>
  <c r="Y6426" i="1"/>
  <c r="Y6418" i="1"/>
  <c r="Y6410" i="1"/>
  <c r="Y6402" i="1"/>
  <c r="Y6394" i="1"/>
  <c r="Y6386" i="1"/>
  <c r="Y6378" i="1"/>
  <c r="Y6370" i="1"/>
  <c r="Y6362" i="1"/>
  <c r="Y6354" i="1"/>
  <c r="Y6346" i="1"/>
  <c r="Y6338" i="1"/>
  <c r="Y6330" i="1"/>
  <c r="Y6322" i="1"/>
  <c r="Y6314" i="1"/>
  <c r="Y6306" i="1"/>
  <c r="Y6298" i="1"/>
  <c r="Y6290" i="1"/>
  <c r="Y6282" i="1"/>
  <c r="Y6274" i="1"/>
  <c r="Y6266" i="1"/>
  <c r="Y6258" i="1"/>
  <c r="Y6250" i="1"/>
  <c r="Y6242" i="1"/>
  <c r="Y6234" i="1"/>
  <c r="Y6226" i="1"/>
  <c r="Y6218" i="1"/>
  <c r="Y6210" i="1"/>
  <c r="Y6202" i="1"/>
  <c r="Y6194" i="1"/>
  <c r="Y6186" i="1"/>
  <c r="Y6178" i="1"/>
  <c r="Y6170" i="1"/>
  <c r="Y6162" i="1"/>
  <c r="Y6154" i="1"/>
  <c r="Y6146" i="1"/>
  <c r="Y6138" i="1"/>
  <c r="Y6130" i="1"/>
  <c r="Y6122" i="1"/>
  <c r="Y6114" i="1"/>
  <c r="Y6106" i="1"/>
  <c r="Y6098" i="1"/>
  <c r="Y6090" i="1"/>
  <c r="Y6082" i="1"/>
  <c r="Y6074" i="1"/>
  <c r="Y6066" i="1"/>
  <c r="Y6058" i="1"/>
  <c r="Y6050" i="1"/>
  <c r="Y6042" i="1"/>
  <c r="Y6034" i="1"/>
  <c r="Y6026" i="1"/>
  <c r="Y6018" i="1"/>
  <c r="Y6010" i="1"/>
  <c r="Y6002" i="1"/>
  <c r="Y5994" i="1"/>
  <c r="Y5986" i="1"/>
  <c r="Y5978" i="1"/>
  <c r="Y5970" i="1"/>
  <c r="Y5962" i="1"/>
  <c r="Y5954" i="1"/>
  <c r="Y5946" i="1"/>
  <c r="Y5938" i="1"/>
  <c r="Y5930" i="1"/>
  <c r="Y5922" i="1"/>
  <c r="Y5914" i="1"/>
  <c r="Y5906" i="1"/>
  <c r="Y5898" i="1"/>
  <c r="Y5890" i="1"/>
  <c r="Y5882" i="1"/>
  <c r="Y5874" i="1"/>
  <c r="Y5866" i="1"/>
  <c r="Y5858" i="1"/>
  <c r="Y5850" i="1"/>
  <c r="Y5842" i="1"/>
  <c r="Y5834" i="1"/>
  <c r="Y5826" i="1"/>
  <c r="Y5818" i="1"/>
  <c r="Y5810" i="1"/>
  <c r="Y5802" i="1"/>
  <c r="Y5794" i="1"/>
  <c r="Y5786" i="1"/>
  <c r="Y5778" i="1"/>
  <c r="Y5770" i="1"/>
  <c r="Y5762" i="1"/>
  <c r="Y5754" i="1"/>
  <c r="Y5746" i="1"/>
  <c r="Y5738" i="1"/>
  <c r="Y5730" i="1"/>
  <c r="Y5722" i="1"/>
  <c r="Y5714" i="1"/>
  <c r="Y5706" i="1"/>
  <c r="Y5698" i="1"/>
  <c r="Y5690" i="1"/>
  <c r="Y5682" i="1"/>
  <c r="Y5674" i="1"/>
  <c r="Y5666" i="1"/>
  <c r="Y5658" i="1"/>
  <c r="Y5650" i="1"/>
  <c r="Y5642" i="1"/>
  <c r="Y5634" i="1"/>
  <c r="Y5626" i="1"/>
  <c r="Y5618" i="1"/>
  <c r="Y5610" i="1"/>
  <c r="Y5602" i="1"/>
  <c r="Y5594" i="1"/>
  <c r="Y5586" i="1"/>
  <c r="Y5578" i="1"/>
  <c r="Y5570" i="1"/>
  <c r="Y5562" i="1"/>
  <c r="Y5554" i="1"/>
  <c r="Y5546" i="1"/>
  <c r="Y5538" i="1"/>
  <c r="Y5530" i="1"/>
  <c r="Y5522" i="1"/>
  <c r="Y5514" i="1"/>
  <c r="Y5506" i="1"/>
  <c r="Y5498" i="1"/>
  <c r="Y5490" i="1"/>
  <c r="Y5482" i="1"/>
  <c r="Y5474" i="1"/>
  <c r="Y5466" i="1"/>
  <c r="Y5458" i="1"/>
  <c r="Y5450" i="1"/>
  <c r="Y5442" i="1"/>
  <c r="Y5434" i="1"/>
  <c r="Y5426" i="1"/>
  <c r="Y5418" i="1"/>
  <c r="Y5410" i="1"/>
  <c r="Y5402" i="1"/>
  <c r="Y5394" i="1"/>
  <c r="Y5386" i="1"/>
  <c r="Y5378" i="1"/>
  <c r="Y5370" i="1"/>
  <c r="Y5362" i="1"/>
  <c r="Y5354" i="1"/>
  <c r="Y5346" i="1"/>
  <c r="Y5338" i="1"/>
  <c r="Y5330" i="1"/>
  <c r="Y5322" i="1"/>
  <c r="Y5314" i="1"/>
  <c r="Y5306" i="1"/>
  <c r="Y5298" i="1"/>
  <c r="Y5290" i="1"/>
  <c r="Y5282" i="1"/>
  <c r="Y5274" i="1"/>
  <c r="Y5266" i="1"/>
  <c r="Y5258" i="1"/>
  <c r="Y5250" i="1"/>
  <c r="Y5242" i="1"/>
  <c r="Y5234" i="1"/>
  <c r="Y5226" i="1"/>
  <c r="Y5218" i="1"/>
  <c r="Y5210" i="1"/>
  <c r="Y5202" i="1"/>
  <c r="Y5194" i="1"/>
  <c r="Y5186" i="1"/>
  <c r="Y5178" i="1"/>
  <c r="Y5170" i="1"/>
  <c r="Y5162" i="1"/>
  <c r="Y5154" i="1"/>
  <c r="Y5146" i="1"/>
  <c r="Y5138" i="1"/>
  <c r="Y5130" i="1"/>
  <c r="Y5122" i="1"/>
  <c r="Y5114" i="1"/>
  <c r="Y5106" i="1"/>
  <c r="Y5098" i="1"/>
  <c r="Y5090" i="1"/>
  <c r="Y5082" i="1"/>
  <c r="Y5074" i="1"/>
  <c r="Y5066" i="1"/>
  <c r="Y5058" i="1"/>
  <c r="Y5050" i="1"/>
  <c r="Y5042" i="1"/>
  <c r="Y5034" i="1"/>
  <c r="Y5026" i="1"/>
  <c r="Y5018" i="1"/>
  <c r="Y5010" i="1"/>
  <c r="Y5002" i="1"/>
  <c r="Y4994" i="1"/>
  <c r="Y4986" i="1"/>
  <c r="Y4978" i="1"/>
  <c r="Y4970" i="1"/>
  <c r="Y4962" i="1"/>
  <c r="Y4954" i="1"/>
  <c r="Y4946" i="1"/>
  <c r="Y4938" i="1"/>
  <c r="Y4930" i="1"/>
  <c r="Y4922" i="1"/>
  <c r="Y4914" i="1"/>
  <c r="Y4906" i="1"/>
  <c r="Y4898" i="1"/>
  <c r="Y4890" i="1"/>
  <c r="Y4882" i="1"/>
  <c r="Y4874" i="1"/>
  <c r="Y4866" i="1"/>
  <c r="Y4858" i="1"/>
  <c r="Y4850" i="1"/>
  <c r="Y4842" i="1"/>
  <c r="Y4834" i="1"/>
  <c r="Y4826" i="1"/>
  <c r="Y4818" i="1"/>
  <c r="Y4810" i="1"/>
  <c r="Y4802" i="1"/>
  <c r="Y4794" i="1"/>
  <c r="Y4786" i="1"/>
  <c r="Y4778" i="1"/>
  <c r="Y4770" i="1"/>
  <c r="Y4762" i="1"/>
  <c r="Y4754" i="1"/>
  <c r="Y4746" i="1"/>
  <c r="Y4738" i="1"/>
  <c r="Y4730" i="1"/>
  <c r="Y4722" i="1"/>
  <c r="Y4714" i="1"/>
  <c r="Y4706" i="1"/>
  <c r="Y4698" i="1"/>
  <c r="Y4690" i="1"/>
  <c r="Y4682" i="1"/>
  <c r="Y4674" i="1"/>
  <c r="Y4666" i="1"/>
  <c r="Y4658" i="1"/>
  <c r="Y4650" i="1"/>
  <c r="Y4642" i="1"/>
  <c r="Y4634" i="1"/>
  <c r="Y4626" i="1"/>
  <c r="Y4618" i="1"/>
  <c r="Y4610" i="1"/>
  <c r="Y4602" i="1"/>
  <c r="Y4594" i="1"/>
  <c r="Y4586" i="1"/>
  <c r="Y4578" i="1"/>
  <c r="Y4570" i="1"/>
  <c r="Y4562" i="1"/>
  <c r="Y4554" i="1"/>
  <c r="Y4546" i="1"/>
  <c r="Y4538" i="1"/>
  <c r="Y4530" i="1"/>
  <c r="Y4522" i="1"/>
  <c r="Y4514" i="1"/>
  <c r="Y4506" i="1"/>
  <c r="Y4498" i="1"/>
  <c r="Y4490" i="1"/>
  <c r="Y4482" i="1"/>
  <c r="Y4474" i="1"/>
  <c r="Y4466" i="1"/>
  <c r="Y4458" i="1"/>
  <c r="Y4450" i="1"/>
  <c r="Y4442" i="1"/>
  <c r="Y4434" i="1"/>
  <c r="Y4426" i="1"/>
  <c r="Y4418" i="1"/>
  <c r="Y4410" i="1"/>
  <c r="Y4402" i="1"/>
  <c r="Y4394" i="1"/>
  <c r="Y4386" i="1"/>
  <c r="Y4378" i="1"/>
  <c r="Y4370" i="1"/>
  <c r="Y4362" i="1"/>
  <c r="Y4354" i="1"/>
  <c r="Y4346" i="1"/>
  <c r="Y4338" i="1"/>
  <c r="Y4330" i="1"/>
  <c r="Y4322" i="1"/>
  <c r="Y4314" i="1"/>
  <c r="Y4306" i="1"/>
  <c r="Y4298" i="1"/>
  <c r="Y4290" i="1"/>
  <c r="Y4282" i="1"/>
  <c r="Y4274" i="1"/>
  <c r="Y4266" i="1"/>
  <c r="Y4258" i="1"/>
  <c r="Y4250" i="1"/>
  <c r="Y4242" i="1"/>
  <c r="Y4234" i="1"/>
  <c r="Y4226" i="1"/>
  <c r="Y4218" i="1"/>
  <c r="Y4210" i="1"/>
  <c r="Y4202" i="1"/>
  <c r="Y4194" i="1"/>
  <c r="Y4186" i="1"/>
  <c r="Y4178" i="1"/>
  <c r="Y4170" i="1"/>
  <c r="Y4162" i="1"/>
  <c r="Y4154" i="1"/>
  <c r="Y4146" i="1"/>
  <c r="Y4138" i="1"/>
  <c r="Y4130" i="1"/>
  <c r="Y4122" i="1"/>
  <c r="Y4114" i="1"/>
  <c r="Y4106" i="1"/>
  <c r="Y4098" i="1"/>
  <c r="Y4090" i="1"/>
  <c r="Y4082" i="1"/>
  <c r="Y4074" i="1"/>
  <c r="Y4066" i="1"/>
  <c r="Y4058" i="1"/>
  <c r="Y4050" i="1"/>
  <c r="Y4042" i="1"/>
  <c r="Y4034" i="1"/>
  <c r="Y4026" i="1"/>
  <c r="Y4018" i="1"/>
  <c r="Y4010" i="1"/>
  <c r="Y4002" i="1"/>
  <c r="Y3994" i="1"/>
  <c r="Y3986" i="1"/>
  <c r="Y3978" i="1"/>
  <c r="Y3970" i="1"/>
  <c r="Y3962" i="1"/>
  <c r="Y3954" i="1"/>
  <c r="Y3946" i="1"/>
  <c r="Y3938" i="1"/>
  <c r="Y3930" i="1"/>
  <c r="Y3922" i="1"/>
  <c r="Y3914" i="1"/>
  <c r="Y3906" i="1"/>
  <c r="Y3898" i="1"/>
  <c r="Y3890" i="1"/>
  <c r="Y3882" i="1"/>
  <c r="Y3874" i="1"/>
  <c r="Y3866" i="1"/>
  <c r="Y3858" i="1"/>
  <c r="Y3850" i="1"/>
  <c r="Y3842" i="1"/>
  <c r="Y3834" i="1"/>
  <c r="Y3826" i="1"/>
  <c r="Y3818" i="1"/>
  <c r="Y3810" i="1"/>
  <c r="Y3802" i="1"/>
  <c r="Y3794" i="1"/>
  <c r="Y3786" i="1"/>
  <c r="Y3778" i="1"/>
  <c r="Y3770" i="1"/>
  <c r="Y3762" i="1"/>
  <c r="Y3754" i="1"/>
  <c r="Y3746" i="1"/>
  <c r="Y3738" i="1"/>
  <c r="Y3730" i="1"/>
  <c r="Y3722" i="1"/>
  <c r="Y3714" i="1"/>
  <c r="Y3706" i="1"/>
  <c r="Y3698" i="1"/>
  <c r="Y3690" i="1"/>
  <c r="Y3682" i="1"/>
  <c r="Y3674" i="1"/>
  <c r="Y3666" i="1"/>
  <c r="Y3658" i="1"/>
  <c r="Y3650" i="1"/>
  <c r="Y3642" i="1"/>
  <c r="Y3634" i="1"/>
  <c r="Y3626" i="1"/>
  <c r="Y3618" i="1"/>
  <c r="Y3610" i="1"/>
  <c r="Y3602" i="1"/>
  <c r="Y3594" i="1"/>
  <c r="Y3586" i="1"/>
  <c r="Y3578" i="1"/>
  <c r="Y3570" i="1"/>
  <c r="Y3562" i="1"/>
  <c r="Y3554" i="1"/>
  <c r="Y3546" i="1"/>
  <c r="Y3538" i="1"/>
  <c r="Y3530" i="1"/>
  <c r="Y3522" i="1"/>
  <c r="Y3514" i="1"/>
  <c r="Y3506" i="1"/>
  <c r="Y3498" i="1"/>
  <c r="Y3490" i="1"/>
  <c r="Y3482" i="1"/>
  <c r="Y3474" i="1"/>
  <c r="Y3466" i="1"/>
  <c r="Y3458" i="1"/>
  <c r="Y3450" i="1"/>
  <c r="Y3442" i="1"/>
  <c r="Y3434" i="1"/>
  <c r="Y3426" i="1"/>
  <c r="Y3418" i="1"/>
  <c r="Y3410" i="1"/>
  <c r="Y3402" i="1"/>
  <c r="Y3394" i="1"/>
  <c r="Y3386" i="1"/>
  <c r="Y3378" i="1"/>
  <c r="Y3370" i="1"/>
  <c r="Y3362" i="1"/>
  <c r="Y3354" i="1"/>
  <c r="Y3346" i="1"/>
  <c r="Y3338" i="1"/>
  <c r="Y3330" i="1"/>
  <c r="Y3322" i="1"/>
  <c r="Y3314" i="1"/>
  <c r="Y3306" i="1"/>
  <c r="Y3298" i="1"/>
  <c r="Y3290" i="1"/>
  <c r="Y3282" i="1"/>
  <c r="Y3274" i="1"/>
  <c r="Y3266" i="1"/>
  <c r="Y3258" i="1"/>
  <c r="Y3250" i="1"/>
  <c r="Y3242" i="1"/>
  <c r="Y3234" i="1"/>
  <c r="Y3226" i="1"/>
  <c r="Y3218" i="1"/>
  <c r="Y3210" i="1"/>
  <c r="Y3202" i="1"/>
  <c r="Y3194" i="1"/>
  <c r="Y3186" i="1"/>
  <c r="Y3178" i="1"/>
  <c r="Y3170" i="1"/>
  <c r="Y3162" i="1"/>
  <c r="Y3154" i="1"/>
  <c r="Y3146" i="1"/>
  <c r="Y3138" i="1"/>
  <c r="Y3130" i="1"/>
  <c r="Y3122" i="1"/>
  <c r="Y3114" i="1"/>
  <c r="Y3106" i="1"/>
  <c r="Y3098" i="1"/>
  <c r="Y3090" i="1"/>
  <c r="Y3082" i="1"/>
  <c r="Y3074" i="1"/>
  <c r="Y3066" i="1"/>
  <c r="Y3058" i="1"/>
  <c r="Y3050" i="1"/>
  <c r="Y3042" i="1"/>
  <c r="Y3034" i="1"/>
  <c r="Y3026" i="1"/>
  <c r="Y3018" i="1"/>
  <c r="Y3010" i="1"/>
  <c r="Y3002" i="1"/>
  <c r="Y2994" i="1"/>
  <c r="Y2986" i="1"/>
  <c r="Y2978" i="1"/>
  <c r="Y2970" i="1"/>
  <c r="Y2962" i="1"/>
  <c r="Y2954" i="1"/>
  <c r="Y2946" i="1"/>
  <c r="Y2938" i="1"/>
  <c r="Y2930" i="1"/>
  <c r="Y2922" i="1"/>
  <c r="Y2914" i="1"/>
  <c r="Y2906" i="1"/>
  <c r="Y2898" i="1"/>
  <c r="Y2890" i="1"/>
  <c r="Y2882" i="1"/>
  <c r="Y2874" i="1"/>
  <c r="Y2866" i="1"/>
  <c r="Y2858" i="1"/>
  <c r="Y2850" i="1"/>
  <c r="Y2842" i="1"/>
  <c r="Y2834" i="1"/>
  <c r="Y2826" i="1"/>
  <c r="Y2818" i="1"/>
  <c r="Y2810" i="1"/>
  <c r="Y2802" i="1"/>
  <c r="Y2794" i="1"/>
  <c r="Y2786" i="1"/>
  <c r="Y2778" i="1"/>
  <c r="Y2770" i="1"/>
  <c r="Y2762" i="1"/>
  <c r="Y2754" i="1"/>
  <c r="Y2746" i="1"/>
  <c r="Y2738" i="1"/>
  <c r="Y2730" i="1"/>
  <c r="Y2722" i="1"/>
  <c r="Y2714" i="1"/>
  <c r="Y2706" i="1"/>
  <c r="Y2698" i="1"/>
  <c r="Y2690" i="1"/>
  <c r="Y2682" i="1"/>
  <c r="Y2674" i="1"/>
  <c r="Y2666" i="1"/>
  <c r="Y2658" i="1"/>
  <c r="Y2650" i="1"/>
  <c r="Y2642" i="1"/>
  <c r="Y2634" i="1"/>
  <c r="Y2626" i="1"/>
  <c r="Y2618" i="1"/>
  <c r="Y2610" i="1"/>
  <c r="Y2602" i="1"/>
  <c r="Y2594" i="1"/>
  <c r="Y2586" i="1"/>
  <c r="Y2578" i="1"/>
  <c r="Y2570" i="1"/>
  <c r="Y2562" i="1"/>
  <c r="Y2554" i="1"/>
  <c r="Y2546" i="1"/>
  <c r="Y2538" i="1"/>
  <c r="Y2530" i="1"/>
  <c r="Y2522" i="1"/>
  <c r="Y2514" i="1"/>
  <c r="Y2506" i="1"/>
  <c r="Y2498" i="1"/>
  <c r="Y2490" i="1"/>
  <c r="Y2482" i="1"/>
  <c r="Y2474" i="1"/>
  <c r="Y2466" i="1"/>
  <c r="Y2458" i="1"/>
  <c r="Y2450" i="1"/>
  <c r="Y2442" i="1"/>
  <c r="Y2434" i="1"/>
  <c r="Y2426" i="1"/>
  <c r="Y2418" i="1"/>
  <c r="Y2410" i="1"/>
  <c r="Y2402" i="1"/>
  <c r="Y2394" i="1"/>
  <c r="Y2386" i="1"/>
  <c r="Y2378" i="1"/>
  <c r="Y2370" i="1"/>
  <c r="Y2362" i="1"/>
  <c r="Y2354" i="1"/>
  <c r="Y2346" i="1"/>
  <c r="Y2338" i="1"/>
  <c r="Y2330" i="1"/>
  <c r="Y2322" i="1"/>
  <c r="Y2314" i="1"/>
  <c r="Y2306" i="1"/>
  <c r="Y2298" i="1"/>
  <c r="Y2290" i="1"/>
  <c r="Y2282" i="1"/>
  <c r="Y2274" i="1"/>
  <c r="Y2266" i="1"/>
  <c r="Y2258" i="1"/>
  <c r="Y2250" i="1"/>
  <c r="Y2242" i="1"/>
  <c r="Y2234" i="1"/>
  <c r="Y2226" i="1"/>
  <c r="Y2218" i="1"/>
  <c r="Y2210" i="1"/>
  <c r="Y2202" i="1"/>
  <c r="Y2194" i="1"/>
  <c r="Y2186" i="1"/>
  <c r="Y2178" i="1"/>
  <c r="Y2170" i="1"/>
  <c r="Y2162" i="1"/>
  <c r="Y2154" i="1"/>
  <c r="Y2146" i="1"/>
  <c r="Y2138" i="1"/>
  <c r="Y2130" i="1"/>
  <c r="Y2122" i="1"/>
  <c r="Y2114" i="1"/>
  <c r="Y2106" i="1"/>
  <c r="Y2098" i="1"/>
  <c r="Y2090" i="1"/>
  <c r="Y2082" i="1"/>
  <c r="Y2074" i="1"/>
  <c r="Y2066" i="1"/>
  <c r="Y2058" i="1"/>
  <c r="Y2050" i="1"/>
  <c r="Y2042" i="1"/>
  <c r="Y2034" i="1"/>
  <c r="Y2026" i="1"/>
  <c r="Y2018" i="1"/>
  <c r="Y2010" i="1"/>
  <c r="Y2002" i="1"/>
  <c r="Y1994" i="1"/>
  <c r="Y1986" i="1"/>
  <c r="Y1978" i="1"/>
  <c r="Y1970" i="1"/>
  <c r="Y1962" i="1"/>
  <c r="Y1954" i="1"/>
  <c r="Y1946" i="1"/>
  <c r="Y1938" i="1"/>
  <c r="Y1930" i="1"/>
  <c r="Y1922" i="1"/>
  <c r="Y1914" i="1"/>
  <c r="Y1906" i="1"/>
  <c r="Y1898" i="1"/>
  <c r="Y1890" i="1"/>
  <c r="Y1882" i="1"/>
  <c r="Y1874" i="1"/>
  <c r="Y1866" i="1"/>
  <c r="Y1858" i="1"/>
  <c r="Y1850" i="1"/>
  <c r="Y1842" i="1"/>
  <c r="Y1834" i="1"/>
  <c r="Y1826" i="1"/>
  <c r="Y1818" i="1"/>
  <c r="Y1810" i="1"/>
  <c r="Y1802" i="1"/>
  <c r="Y1794" i="1"/>
  <c r="Y1786" i="1"/>
  <c r="Y1778" i="1"/>
  <c r="Y1770" i="1"/>
  <c r="Y1762" i="1"/>
  <c r="Y1754" i="1"/>
  <c r="Y1746" i="1"/>
  <c r="Y1738" i="1"/>
  <c r="Y1730" i="1"/>
  <c r="Y1722" i="1"/>
  <c r="Y1714" i="1"/>
  <c r="Y1706" i="1"/>
  <c r="Y1698" i="1"/>
  <c r="Y1690" i="1"/>
  <c r="Y1682" i="1"/>
  <c r="Y1674" i="1"/>
  <c r="Y1666" i="1"/>
  <c r="Y1658" i="1"/>
  <c r="Y1650" i="1"/>
  <c r="Y1642" i="1"/>
  <c r="Y1634" i="1"/>
  <c r="Y1626" i="1"/>
  <c r="Y1618" i="1"/>
  <c r="Y1610" i="1"/>
  <c r="Y1602" i="1"/>
  <c r="Y1594" i="1"/>
  <c r="Y1586" i="1"/>
  <c r="Y1578" i="1"/>
  <c r="Y1570" i="1"/>
  <c r="Y1562" i="1"/>
  <c r="Y1554" i="1"/>
  <c r="Y1546" i="1"/>
  <c r="Y1538" i="1"/>
  <c r="Y1530" i="1"/>
  <c r="Y1522" i="1"/>
  <c r="Y1514" i="1"/>
  <c r="Y1506" i="1"/>
  <c r="Y1498" i="1"/>
  <c r="Y1490" i="1"/>
  <c r="Y1482" i="1"/>
  <c r="Y1474" i="1"/>
  <c r="Y1466" i="1"/>
  <c r="Y1458" i="1"/>
  <c r="Y1450" i="1"/>
  <c r="Y1442" i="1"/>
  <c r="Y1434" i="1"/>
  <c r="Y1426" i="1"/>
  <c r="Y1418" i="1"/>
  <c r="Y1410" i="1"/>
  <c r="Y1402" i="1"/>
  <c r="Y1394" i="1"/>
  <c r="Y1386" i="1"/>
  <c r="Y1378" i="1"/>
  <c r="Y1370" i="1"/>
  <c r="Y1362" i="1"/>
  <c r="Y1354" i="1"/>
  <c r="Y1346" i="1"/>
  <c r="Y1338" i="1"/>
  <c r="Y1330" i="1"/>
  <c r="Y1322" i="1"/>
  <c r="Y1314" i="1"/>
  <c r="Y1306" i="1"/>
  <c r="Y1298" i="1"/>
  <c r="Y1290" i="1"/>
  <c r="Y1282" i="1"/>
  <c r="Y1274" i="1"/>
  <c r="Y1266" i="1"/>
  <c r="Y1258" i="1"/>
  <c r="Y1250" i="1"/>
  <c r="Y1242" i="1"/>
  <c r="Y1234" i="1"/>
  <c r="Y1226" i="1"/>
  <c r="Y1218" i="1"/>
  <c r="Y1210" i="1"/>
  <c r="Y1202" i="1"/>
  <c r="Y1194" i="1"/>
  <c r="Y1186" i="1"/>
  <c r="Y1178" i="1"/>
  <c r="Y1170" i="1"/>
  <c r="Y1162" i="1"/>
  <c r="Y1154" i="1"/>
  <c r="Y1146" i="1"/>
  <c r="Y1138" i="1"/>
  <c r="Y1130" i="1"/>
  <c r="Y1122" i="1"/>
  <c r="Y1114" i="1"/>
  <c r="Y1106" i="1"/>
  <c r="Y1098" i="1"/>
  <c r="Y1090" i="1"/>
  <c r="Y1082" i="1"/>
  <c r="Y1074" i="1"/>
  <c r="Y1066" i="1"/>
  <c r="Y9649" i="1"/>
  <c r="Y9641" i="1"/>
  <c r="Y9633" i="1"/>
  <c r="Y9625" i="1"/>
  <c r="Y9617" i="1"/>
  <c r="Y9609" i="1"/>
  <c r="Y9601" i="1"/>
  <c r="Y9593" i="1"/>
  <c r="Y9585" i="1"/>
  <c r="Y9577" i="1"/>
  <c r="Y9569" i="1"/>
  <c r="Y9561" i="1"/>
  <c r="Y9553" i="1"/>
  <c r="Y9545" i="1"/>
  <c r="Y9537" i="1"/>
  <c r="Y9529" i="1"/>
  <c r="Y9521" i="1"/>
  <c r="Y9513" i="1"/>
  <c r="Y9505" i="1"/>
  <c r="Y9497" i="1"/>
  <c r="Y9489" i="1"/>
  <c r="Y9481" i="1"/>
  <c r="Y9473" i="1"/>
  <c r="Y9465" i="1"/>
  <c r="Y9457" i="1"/>
  <c r="Y9449" i="1"/>
  <c r="Y9441" i="1"/>
  <c r="Y9433" i="1"/>
  <c r="Y9425" i="1"/>
  <c r="Y9417" i="1"/>
  <c r="Y9409" i="1"/>
  <c r="Y9401" i="1"/>
  <c r="Y9393" i="1"/>
  <c r="Y9385" i="1"/>
  <c r="Y9377" i="1"/>
  <c r="Y9369" i="1"/>
  <c r="Y9361" i="1"/>
  <c r="Y9353" i="1"/>
  <c r="Y9345" i="1"/>
  <c r="Y9337" i="1"/>
  <c r="Y9329" i="1"/>
  <c r="Y9321" i="1"/>
  <c r="Y9313" i="1"/>
  <c r="Y9305" i="1"/>
  <c r="Y9297" i="1"/>
  <c r="Y9289" i="1"/>
  <c r="Y9281" i="1"/>
  <c r="Y9273" i="1"/>
  <c r="Y9265" i="1"/>
  <c r="Y9257" i="1"/>
  <c r="Y9249" i="1"/>
  <c r="Y9241" i="1"/>
  <c r="Y9233" i="1"/>
  <c r="Y9225" i="1"/>
  <c r="Y9217" i="1"/>
  <c r="Y9209" i="1"/>
  <c r="Y9201" i="1"/>
  <c r="Y9193" i="1"/>
  <c r="Y9185" i="1"/>
  <c r="Y9177" i="1"/>
  <c r="Y9169" i="1"/>
  <c r="Y9161" i="1"/>
  <c r="Y9153" i="1"/>
  <c r="Y9145" i="1"/>
  <c r="Y9137" i="1"/>
  <c r="Y9129" i="1"/>
  <c r="Y9121" i="1"/>
  <c r="Y9113" i="1"/>
  <c r="Y9105" i="1"/>
  <c r="Y9097" i="1"/>
  <c r="Y9089" i="1"/>
  <c r="Y9081" i="1"/>
  <c r="Y9073" i="1"/>
  <c r="Y9065" i="1"/>
  <c r="Y9057" i="1"/>
  <c r="Y9049" i="1"/>
  <c r="Y9041" i="1"/>
  <c r="Y9033" i="1"/>
  <c r="Y9025" i="1"/>
  <c r="Y9017" i="1"/>
  <c r="Y9009" i="1"/>
  <c r="Y9001" i="1"/>
  <c r="Y8993" i="1"/>
  <c r="Y8985" i="1"/>
  <c r="Y8977" i="1"/>
  <c r="Y8969" i="1"/>
  <c r="Y8961" i="1"/>
  <c r="Y8953" i="1"/>
  <c r="Y8945" i="1"/>
  <c r="Y8937" i="1"/>
  <c r="Y8929" i="1"/>
  <c r="Y8921" i="1"/>
  <c r="Y8913" i="1"/>
  <c r="Y8905" i="1"/>
  <c r="Y8897" i="1"/>
  <c r="Y8889" i="1"/>
  <c r="Y8881" i="1"/>
  <c r="Y8873" i="1"/>
  <c r="Y8865" i="1"/>
  <c r="Y8857" i="1"/>
  <c r="Y8849" i="1"/>
  <c r="Y8841" i="1"/>
  <c r="Y8833" i="1"/>
  <c r="Y8825" i="1"/>
  <c r="Y8817" i="1"/>
  <c r="Y8809" i="1"/>
  <c r="Y8801" i="1"/>
  <c r="Y8793" i="1"/>
  <c r="Y8785" i="1"/>
  <c r="Y8777" i="1"/>
  <c r="Y8769" i="1"/>
  <c r="Y8761" i="1"/>
  <c r="Y8753" i="1"/>
  <c r="Y8745" i="1"/>
  <c r="Y8737" i="1"/>
  <c r="Y8729" i="1"/>
  <c r="Y8721" i="1"/>
  <c r="Y8713" i="1"/>
  <c r="Y8705" i="1"/>
  <c r="Y8697" i="1"/>
  <c r="Y8689" i="1"/>
  <c r="Y8681" i="1"/>
  <c r="Y8673" i="1"/>
  <c r="Y8665" i="1"/>
  <c r="Y8657" i="1"/>
  <c r="Y8649" i="1"/>
  <c r="Y8641" i="1"/>
  <c r="Y8633" i="1"/>
  <c r="Y8625" i="1"/>
  <c r="Y8617" i="1"/>
  <c r="Y8609" i="1"/>
  <c r="Y8601" i="1"/>
  <c r="Y8593" i="1"/>
  <c r="Y8585" i="1"/>
  <c r="Y8577" i="1"/>
  <c r="Y8569" i="1"/>
  <c r="Y8561" i="1"/>
  <c r="Y8553" i="1"/>
  <c r="Y8545" i="1"/>
  <c r="Y8537" i="1"/>
  <c r="Y8529" i="1"/>
  <c r="Y8521" i="1"/>
  <c r="Y8513" i="1"/>
  <c r="Y8505" i="1"/>
  <c r="Y8497" i="1"/>
  <c r="Y8489" i="1"/>
  <c r="Y8481" i="1"/>
  <c r="Y8473" i="1"/>
  <c r="Y8465" i="1"/>
  <c r="Y8457" i="1"/>
  <c r="Y8449" i="1"/>
  <c r="Y8441" i="1"/>
  <c r="Y8433" i="1"/>
  <c r="Y8425" i="1"/>
  <c r="Y8417" i="1"/>
  <c r="Y8409" i="1"/>
  <c r="Y8401" i="1"/>
  <c r="Y8393" i="1"/>
  <c r="Y8385" i="1"/>
  <c r="Y8377" i="1"/>
  <c r="Y8369" i="1"/>
  <c r="Y8361" i="1"/>
  <c r="Y8353" i="1"/>
  <c r="Y8345" i="1"/>
  <c r="Y8337" i="1"/>
  <c r="Y8329" i="1"/>
  <c r="Y8321" i="1"/>
  <c r="Y8313" i="1"/>
  <c r="Y8305" i="1"/>
  <c r="Y8297" i="1"/>
  <c r="Y8289" i="1"/>
  <c r="Y8281" i="1"/>
  <c r="Y8273" i="1"/>
  <c r="Y8265" i="1"/>
  <c r="Y8257" i="1"/>
  <c r="Y8249" i="1"/>
  <c r="Y8241" i="1"/>
  <c r="Y8233" i="1"/>
  <c r="Y8225" i="1"/>
  <c r="Y8217" i="1"/>
  <c r="Y8209" i="1"/>
  <c r="Y8201" i="1"/>
  <c r="Y8193" i="1"/>
  <c r="Y8185" i="1"/>
  <c r="Y8177" i="1"/>
  <c r="Y8169" i="1"/>
  <c r="Y8161" i="1"/>
  <c r="Y8153" i="1"/>
  <c r="Y8145" i="1"/>
  <c r="Y8137" i="1"/>
  <c r="Y8129" i="1"/>
  <c r="Y8121" i="1"/>
  <c r="Y8113" i="1"/>
  <c r="Y8105" i="1"/>
  <c r="Y8097" i="1"/>
  <c r="Y8089" i="1"/>
  <c r="Y8081" i="1"/>
  <c r="Y8073" i="1"/>
  <c r="Y8065" i="1"/>
  <c r="Y8057" i="1"/>
  <c r="Y8049" i="1"/>
  <c r="Y8041" i="1"/>
  <c r="Y8033" i="1"/>
  <c r="Y8025" i="1"/>
  <c r="Y8017" i="1"/>
  <c r="Y8009" i="1"/>
  <c r="Y8001" i="1"/>
  <c r="Y7993" i="1"/>
  <c r="Y7985" i="1"/>
  <c r="Y7977" i="1"/>
  <c r="Y7969" i="1"/>
  <c r="Y7961" i="1"/>
  <c r="Y7953" i="1"/>
  <c r="Y7945" i="1"/>
  <c r="Y7937" i="1"/>
  <c r="Y7929" i="1"/>
  <c r="Y7921" i="1"/>
  <c r="Y7913" i="1"/>
  <c r="Y7905" i="1"/>
  <c r="Y7897" i="1"/>
  <c r="Y7889" i="1"/>
  <c r="Y7881" i="1"/>
  <c r="Y7873" i="1"/>
  <c r="Y7865" i="1"/>
  <c r="Y7857" i="1"/>
  <c r="Y7849" i="1"/>
  <c r="Y7841" i="1"/>
  <c r="Y7833" i="1"/>
  <c r="Y7825" i="1"/>
  <c r="Y7817" i="1"/>
  <c r="Y7809" i="1"/>
  <c r="Y7801" i="1"/>
  <c r="Y7793" i="1"/>
  <c r="Y7785" i="1"/>
  <c r="Y7777" i="1"/>
  <c r="Y7769" i="1"/>
  <c r="Y7761" i="1"/>
  <c r="Y7753" i="1"/>
  <c r="Y7745" i="1"/>
  <c r="Y7737" i="1"/>
  <c r="Y7729" i="1"/>
  <c r="Y7721" i="1"/>
  <c r="Y7713" i="1"/>
  <c r="Y7705" i="1"/>
  <c r="Y7697" i="1"/>
  <c r="Y7689" i="1"/>
  <c r="Y7681" i="1"/>
  <c r="Y7673" i="1"/>
  <c r="Y7665" i="1"/>
  <c r="Y7657" i="1"/>
  <c r="Y7649" i="1"/>
  <c r="Y7641" i="1"/>
  <c r="Y7633" i="1"/>
  <c r="Y7625" i="1"/>
  <c r="Y7617" i="1"/>
  <c r="Y7609" i="1"/>
  <c r="Y7601" i="1"/>
  <c r="Y7593" i="1"/>
  <c r="Y7585" i="1"/>
  <c r="Y7577" i="1"/>
  <c r="Y7569" i="1"/>
  <c r="Y7561" i="1"/>
  <c r="Y7553" i="1"/>
  <c r="Y7545" i="1"/>
  <c r="Y7537" i="1"/>
  <c r="Y7529" i="1"/>
  <c r="Y7521" i="1"/>
  <c r="Y7513" i="1"/>
  <c r="Y7505" i="1"/>
  <c r="Y7497" i="1"/>
  <c r="Y7489" i="1"/>
  <c r="Y7481" i="1"/>
  <c r="Y7473" i="1"/>
  <c r="Y7465" i="1"/>
  <c r="Y7457" i="1"/>
  <c r="Y7449" i="1"/>
  <c r="Y7441" i="1"/>
  <c r="Y7433" i="1"/>
  <c r="Y7425" i="1"/>
  <c r="Y7417" i="1"/>
  <c r="Y7409" i="1"/>
  <c r="Y7401" i="1"/>
  <c r="Y7393" i="1"/>
  <c r="Y7385" i="1"/>
  <c r="Y7377" i="1"/>
  <c r="Y7369" i="1"/>
  <c r="Y7361" i="1"/>
  <c r="Y7353" i="1"/>
  <c r="Y7345" i="1"/>
  <c r="Y7337" i="1"/>
  <c r="Y7329" i="1"/>
  <c r="Y7321" i="1"/>
  <c r="Y7313" i="1"/>
  <c r="Y7305" i="1"/>
  <c r="Y7297" i="1"/>
  <c r="Y7289" i="1"/>
  <c r="Y7281" i="1"/>
  <c r="Y7273" i="1"/>
  <c r="Y7265" i="1"/>
  <c r="Y7257" i="1"/>
  <c r="Y7249" i="1"/>
  <c r="Y7241" i="1"/>
  <c r="Y7233" i="1"/>
  <c r="Y7225" i="1"/>
  <c r="Y7217" i="1"/>
  <c r="Y7209" i="1"/>
  <c r="Y7201" i="1"/>
  <c r="Y7193" i="1"/>
  <c r="Y7185" i="1"/>
  <c r="Y7177" i="1"/>
  <c r="Y7169" i="1"/>
  <c r="Y7161" i="1"/>
  <c r="Y7153" i="1"/>
  <c r="Y7145" i="1"/>
  <c r="Y7137" i="1"/>
  <c r="Y7129" i="1"/>
  <c r="Y7121" i="1"/>
  <c r="Y7113" i="1"/>
  <c r="Y7105" i="1"/>
  <c r="Y7097" i="1"/>
  <c r="Y7089" i="1"/>
  <c r="Y7081" i="1"/>
  <c r="Y7073" i="1"/>
  <c r="Y7065" i="1"/>
  <c r="Y7057" i="1"/>
  <c r="Y7049" i="1"/>
  <c r="Y7041" i="1"/>
  <c r="Y7033" i="1"/>
  <c r="Y7025" i="1"/>
  <c r="Y7017" i="1"/>
  <c r="Y7009" i="1"/>
  <c r="Y7001" i="1"/>
  <c r="Y6993" i="1"/>
  <c r="Y6985" i="1"/>
  <c r="Y6977" i="1"/>
  <c r="Y6969" i="1"/>
  <c r="Y6961" i="1"/>
  <c r="Y6953" i="1"/>
  <c r="Y6945" i="1"/>
  <c r="Y6937" i="1"/>
  <c r="Y6929" i="1"/>
  <c r="Y6921" i="1"/>
  <c r="Y6913" i="1"/>
  <c r="Y6905" i="1"/>
  <c r="Y6897" i="1"/>
  <c r="Y6889" i="1"/>
  <c r="Y6881" i="1"/>
  <c r="Y6873" i="1"/>
  <c r="Y6865" i="1"/>
  <c r="Y6857" i="1"/>
  <c r="Y6849" i="1"/>
  <c r="Y6841" i="1"/>
  <c r="Y6833" i="1"/>
  <c r="Y6825" i="1"/>
  <c r="Y6817" i="1"/>
  <c r="Y6809" i="1"/>
  <c r="Y6801" i="1"/>
  <c r="Y6793" i="1"/>
  <c r="Y6785" i="1"/>
  <c r="Y6777" i="1"/>
  <c r="Y6769" i="1"/>
  <c r="Y6761" i="1"/>
  <c r="Y6753" i="1"/>
  <c r="Y6745" i="1"/>
  <c r="Y6737" i="1"/>
  <c r="Y6729" i="1"/>
  <c r="Y6721" i="1"/>
  <c r="Y6713" i="1"/>
  <c r="Y6705" i="1"/>
  <c r="Y6697" i="1"/>
  <c r="Y6689" i="1"/>
  <c r="Y6681" i="1"/>
  <c r="Y6673" i="1"/>
  <c r="Y6665" i="1"/>
  <c r="Y6657" i="1"/>
  <c r="Y6649" i="1"/>
  <c r="Y6641" i="1"/>
  <c r="Y6633" i="1"/>
  <c r="Y6625" i="1"/>
  <c r="Y6617" i="1"/>
  <c r="Y6609" i="1"/>
  <c r="Y6601" i="1"/>
  <c r="Y6593" i="1"/>
  <c r="Y6585" i="1"/>
  <c r="Y6577" i="1"/>
  <c r="Y6569" i="1"/>
  <c r="Y6561" i="1"/>
  <c r="Y6553" i="1"/>
  <c r="Y6545" i="1"/>
  <c r="Y6537" i="1"/>
  <c r="Y6529" i="1"/>
  <c r="Y6521" i="1"/>
  <c r="Y6513" i="1"/>
  <c r="Y6505" i="1"/>
  <c r="Y6497" i="1"/>
  <c r="Y6489" i="1"/>
  <c r="Y6481" i="1"/>
  <c r="Y6473" i="1"/>
  <c r="Y6465" i="1"/>
  <c r="Y6457" i="1"/>
  <c r="Y6449" i="1"/>
  <c r="Y6441" i="1"/>
  <c r="Y6433" i="1"/>
  <c r="Y6425" i="1"/>
  <c r="Y6417" i="1"/>
  <c r="Y6409" i="1"/>
  <c r="Y6401" i="1"/>
  <c r="Y6393" i="1"/>
  <c r="Y6385" i="1"/>
  <c r="Y6377" i="1"/>
  <c r="Y6369" i="1"/>
  <c r="Y6361" i="1"/>
  <c r="Y6353" i="1"/>
  <c r="Y6345" i="1"/>
  <c r="Y6337" i="1"/>
  <c r="Y6329" i="1"/>
  <c r="Y6321" i="1"/>
  <c r="Y6313" i="1"/>
  <c r="Y6305" i="1"/>
  <c r="Y6297" i="1"/>
  <c r="Y6289" i="1"/>
  <c r="Y6281" i="1"/>
  <c r="Y6273" i="1"/>
  <c r="Y6265" i="1"/>
  <c r="Y6257" i="1"/>
  <c r="Y6249" i="1"/>
  <c r="Y6241" i="1"/>
  <c r="Y6233" i="1"/>
  <c r="Y6225" i="1"/>
  <c r="Y6217" i="1"/>
  <c r="Y6209" i="1"/>
  <c r="Y6201" i="1"/>
  <c r="Y6193" i="1"/>
  <c r="Y6185" i="1"/>
  <c r="Y6177" i="1"/>
  <c r="Y6169" i="1"/>
  <c r="Y6161" i="1"/>
  <c r="Y6153" i="1"/>
  <c r="Y6145" i="1"/>
  <c r="Y6137" i="1"/>
  <c r="Y6129" i="1"/>
  <c r="Y6121" i="1"/>
  <c r="Y6113" i="1"/>
  <c r="Y6105" i="1"/>
  <c r="Y6097" i="1"/>
  <c r="Y6089" i="1"/>
  <c r="Y6081" i="1"/>
  <c r="Y6073" i="1"/>
  <c r="Y6065" i="1"/>
  <c r="Y6057" i="1"/>
  <c r="Y6049" i="1"/>
  <c r="Y6041" i="1"/>
  <c r="Y6033" i="1"/>
  <c r="Y6025" i="1"/>
  <c r="Y6017" i="1"/>
  <c r="Y6009" i="1"/>
  <c r="Y6001" i="1"/>
  <c r="Y5993" i="1"/>
  <c r="Y5985" i="1"/>
  <c r="Y5977" i="1"/>
  <c r="Y5969" i="1"/>
  <c r="Y5961" i="1"/>
  <c r="Y5953" i="1"/>
  <c r="Y5945" i="1"/>
  <c r="Y5937" i="1"/>
  <c r="Y5929" i="1"/>
  <c r="Y5921" i="1"/>
  <c r="Y5913" i="1"/>
  <c r="Y5905" i="1"/>
  <c r="Y5897" i="1"/>
  <c r="Y5889" i="1"/>
  <c r="Y5881" i="1"/>
  <c r="Y5873" i="1"/>
  <c r="Y5865" i="1"/>
  <c r="Y5857" i="1"/>
  <c r="Y5849" i="1"/>
  <c r="Y5841" i="1"/>
  <c r="Y5833" i="1"/>
  <c r="Y5825" i="1"/>
  <c r="Y5817" i="1"/>
  <c r="Y5809" i="1"/>
  <c r="Y5801" i="1"/>
  <c r="Y5793" i="1"/>
  <c r="Y5785" i="1"/>
  <c r="Y5777" i="1"/>
  <c r="Y5769" i="1"/>
  <c r="Y5761" i="1"/>
  <c r="Y5753" i="1"/>
  <c r="Y5745" i="1"/>
  <c r="Y5737" i="1"/>
  <c r="Y5729" i="1"/>
  <c r="Y5721" i="1"/>
  <c r="Y5713" i="1"/>
  <c r="Y5705" i="1"/>
  <c r="Y5697" i="1"/>
  <c r="Y5689" i="1"/>
  <c r="Y5681" i="1"/>
  <c r="Y5673" i="1"/>
  <c r="Y5665" i="1"/>
  <c r="Y5657" i="1"/>
  <c r="Y5649" i="1"/>
  <c r="Y5641" i="1"/>
  <c r="Y5633" i="1"/>
  <c r="Y5625" i="1"/>
  <c r="Y5617" i="1"/>
  <c r="Y5609" i="1"/>
  <c r="Y5601" i="1"/>
  <c r="Y5593" i="1"/>
  <c r="Y5585" i="1"/>
  <c r="Y5577" i="1"/>
  <c r="Y5569" i="1"/>
  <c r="Y5561" i="1"/>
  <c r="Y5553" i="1"/>
  <c r="Y5545" i="1"/>
  <c r="Y5537" i="1"/>
  <c r="Y5529" i="1"/>
  <c r="Y5521" i="1"/>
  <c r="Y5513" i="1"/>
  <c r="Y5505" i="1"/>
  <c r="Y5497" i="1"/>
  <c r="Y5489" i="1"/>
  <c r="Y5481" i="1"/>
  <c r="Y5473" i="1"/>
  <c r="Y5465" i="1"/>
  <c r="Y5457" i="1"/>
  <c r="Y5449" i="1"/>
  <c r="Y5441" i="1"/>
  <c r="Y5433" i="1"/>
  <c r="Y5425" i="1"/>
  <c r="Y5417" i="1"/>
  <c r="Y5409" i="1"/>
  <c r="Y5401" i="1"/>
  <c r="Y5393" i="1"/>
  <c r="Y5385" i="1"/>
  <c r="Y5377" i="1"/>
  <c r="Y5369" i="1"/>
  <c r="Y5361" i="1"/>
  <c r="Y5353" i="1"/>
  <c r="Y5345" i="1"/>
  <c r="Y5337" i="1"/>
  <c r="Y5329" i="1"/>
  <c r="Y5321" i="1"/>
  <c r="Y5313" i="1"/>
  <c r="Y5305" i="1"/>
  <c r="Y5297" i="1"/>
  <c r="Y5289" i="1"/>
  <c r="Y5281" i="1"/>
  <c r="Y5273" i="1"/>
  <c r="Y5265" i="1"/>
  <c r="Y5257" i="1"/>
  <c r="Y5249" i="1"/>
  <c r="Y5241" i="1"/>
  <c r="Y5233" i="1"/>
  <c r="Y5225" i="1"/>
  <c r="Y5217" i="1"/>
  <c r="Y5209" i="1"/>
  <c r="Y5201" i="1"/>
  <c r="Y5193" i="1"/>
  <c r="Y5185" i="1"/>
  <c r="Y5177" i="1"/>
  <c r="Y5169" i="1"/>
  <c r="Y5161" i="1"/>
  <c r="Y5153" i="1"/>
  <c r="Y5145" i="1"/>
  <c r="Y5137" i="1"/>
  <c r="Y5129" i="1"/>
  <c r="Y5121" i="1"/>
  <c r="Y5113" i="1"/>
  <c r="Y5105" i="1"/>
  <c r="Y5097" i="1"/>
  <c r="Y5089" i="1"/>
  <c r="Y5081" i="1"/>
  <c r="Y5073" i="1"/>
  <c r="Y5065" i="1"/>
  <c r="Y5057" i="1"/>
  <c r="Y5049" i="1"/>
  <c r="Y5041" i="1"/>
  <c r="Y5033" i="1"/>
  <c r="Y5025" i="1"/>
  <c r="Y5017" i="1"/>
  <c r="Y5009" i="1"/>
  <c r="Y5001" i="1"/>
  <c r="Y4993" i="1"/>
  <c r="Y4985" i="1"/>
  <c r="Y4977" i="1"/>
  <c r="Y4969" i="1"/>
  <c r="Y4961" i="1"/>
  <c r="Y4953" i="1"/>
  <c r="Y4945" i="1"/>
  <c r="Y4937" i="1"/>
  <c r="Y4929" i="1"/>
  <c r="Y4921" i="1"/>
  <c r="Y4913" i="1"/>
  <c r="Y4905" i="1"/>
  <c r="Y4897" i="1"/>
  <c r="Y4889" i="1"/>
  <c r="Y4881" i="1"/>
  <c r="Y4873" i="1"/>
  <c r="Y4865" i="1"/>
  <c r="Y4857" i="1"/>
  <c r="Y4849" i="1"/>
  <c r="Y4841" i="1"/>
  <c r="Y4833" i="1"/>
  <c r="Y4825" i="1"/>
  <c r="Y4817" i="1"/>
  <c r="Y4809" i="1"/>
  <c r="Y4801" i="1"/>
  <c r="Y4793" i="1"/>
  <c r="Y4785" i="1"/>
  <c r="Y4777" i="1"/>
  <c r="Y4769" i="1"/>
  <c r="Y4761" i="1"/>
  <c r="Y4753" i="1"/>
  <c r="Y4745" i="1"/>
  <c r="Y4737" i="1"/>
  <c r="Y4729" i="1"/>
  <c r="Y4721" i="1"/>
  <c r="Y4713" i="1"/>
  <c r="Y4705" i="1"/>
  <c r="Y4697" i="1"/>
  <c r="Y4689" i="1"/>
  <c r="Y4681" i="1"/>
  <c r="Y4673" i="1"/>
  <c r="Y4665" i="1"/>
  <c r="Y4657" i="1"/>
  <c r="Y4649" i="1"/>
  <c r="Y4641" i="1"/>
  <c r="Y4633" i="1"/>
  <c r="Y4625" i="1"/>
  <c r="Y4617" i="1"/>
  <c r="Y4609" i="1"/>
  <c r="Y4601" i="1"/>
  <c r="Y4593" i="1"/>
  <c r="Y4585" i="1"/>
  <c r="Y4577" i="1"/>
  <c r="Y4569" i="1"/>
  <c r="Y4561" i="1"/>
  <c r="Y4553" i="1"/>
  <c r="Y4545" i="1"/>
  <c r="Y4537" i="1"/>
  <c r="Y4529" i="1"/>
  <c r="Y4521" i="1"/>
  <c r="Y4513" i="1"/>
  <c r="Y4505" i="1"/>
  <c r="Y4497" i="1"/>
  <c r="Y4489" i="1"/>
  <c r="Y4481" i="1"/>
  <c r="Y4473" i="1"/>
  <c r="Y4465" i="1"/>
  <c r="Y4457" i="1"/>
  <c r="Y4449" i="1"/>
  <c r="Y4441" i="1"/>
  <c r="Y4433" i="1"/>
  <c r="Y4425" i="1"/>
  <c r="Y4417" i="1"/>
  <c r="Y4409" i="1"/>
  <c r="Y4401" i="1"/>
  <c r="Y4393" i="1"/>
  <c r="Y4385" i="1"/>
  <c r="Y4377" i="1"/>
  <c r="Y4369" i="1"/>
  <c r="Y4361" i="1"/>
  <c r="Y4353" i="1"/>
  <c r="Y4345" i="1"/>
  <c r="Y4337" i="1"/>
  <c r="Y4329" i="1"/>
  <c r="Y4321" i="1"/>
  <c r="Y4313" i="1"/>
  <c r="Y4305" i="1"/>
  <c r="Y4297" i="1"/>
  <c r="Y4289" i="1"/>
  <c r="Y4281" i="1"/>
  <c r="Y4273" i="1"/>
  <c r="Y4265" i="1"/>
  <c r="Y4257" i="1"/>
  <c r="Y4249" i="1"/>
  <c r="Y4241" i="1"/>
  <c r="Y4233" i="1"/>
  <c r="Y4225" i="1"/>
  <c r="Y4217" i="1"/>
  <c r="Y4209" i="1"/>
  <c r="Y4201" i="1"/>
  <c r="Y4193" i="1"/>
  <c r="Y4185" i="1"/>
  <c r="Y4177" i="1"/>
  <c r="Y4169" i="1"/>
  <c r="Y4161" i="1"/>
  <c r="Y4153" i="1"/>
  <c r="Y4145" i="1"/>
  <c r="Y4137" i="1"/>
  <c r="Y4129" i="1"/>
  <c r="Y4121" i="1"/>
  <c r="Y4113" i="1"/>
  <c r="Y4105" i="1"/>
  <c r="Y4097" i="1"/>
  <c r="Y4089" i="1"/>
  <c r="Y4081" i="1"/>
  <c r="Y4073" i="1"/>
  <c r="Y4065" i="1"/>
  <c r="Y4057" i="1"/>
  <c r="Y4049" i="1"/>
  <c r="Y4041" i="1"/>
  <c r="Y4033" i="1"/>
  <c r="Y4025" i="1"/>
  <c r="Y4017" i="1"/>
  <c r="Y4009" i="1"/>
  <c r="Y4001" i="1"/>
  <c r="Y3993" i="1"/>
  <c r="Y3985" i="1"/>
  <c r="Y3977" i="1"/>
  <c r="Y3969" i="1"/>
  <c r="Y3961" i="1"/>
  <c r="Y3953" i="1"/>
  <c r="Y3945" i="1"/>
  <c r="Y3937" i="1"/>
  <c r="Y3929" i="1"/>
  <c r="Y3921" i="1"/>
  <c r="Y3913" i="1"/>
  <c r="Y3905" i="1"/>
  <c r="Y3897" i="1"/>
  <c r="Y3889" i="1"/>
  <c r="Y3881" i="1"/>
  <c r="Y3873" i="1"/>
  <c r="Y3865" i="1"/>
  <c r="Y3857" i="1"/>
  <c r="Y3849" i="1"/>
  <c r="Y3841" i="1"/>
  <c r="Y3833" i="1"/>
  <c r="Y3825" i="1"/>
  <c r="Y3817" i="1"/>
  <c r="Y3809" i="1"/>
  <c r="Y3801" i="1"/>
  <c r="Y3793" i="1"/>
  <c r="Y3785" i="1"/>
  <c r="Y3777" i="1"/>
  <c r="Y3769" i="1"/>
  <c r="Y3761" i="1"/>
  <c r="Y3753" i="1"/>
  <c r="Y3745" i="1"/>
  <c r="Y3737" i="1"/>
  <c r="Y3729" i="1"/>
  <c r="Y3721" i="1"/>
  <c r="Y3713" i="1"/>
  <c r="Y3705" i="1"/>
  <c r="Y3697" i="1"/>
  <c r="Y3689" i="1"/>
  <c r="Y3681" i="1"/>
  <c r="Y3673" i="1"/>
  <c r="Y3665" i="1"/>
  <c r="Y3657" i="1"/>
  <c r="Y3649" i="1"/>
  <c r="Y3641" i="1"/>
  <c r="Y3633" i="1"/>
  <c r="Y3625" i="1"/>
  <c r="Y3617" i="1"/>
  <c r="Y3609" i="1"/>
  <c r="Y3601" i="1"/>
  <c r="Y3593" i="1"/>
  <c r="Y3585" i="1"/>
  <c r="Y3577" i="1"/>
  <c r="Y3569" i="1"/>
  <c r="Y3561" i="1"/>
  <c r="Y3553" i="1"/>
  <c r="Y3545" i="1"/>
  <c r="Y3537" i="1"/>
  <c r="Y3529" i="1"/>
  <c r="Y3521" i="1"/>
  <c r="Y3513" i="1"/>
  <c r="Y3505" i="1"/>
  <c r="Y3497" i="1"/>
  <c r="Y3489" i="1"/>
  <c r="Y3481" i="1"/>
  <c r="Y3473" i="1"/>
  <c r="Y3465" i="1"/>
  <c r="Y3457" i="1"/>
  <c r="Y3449" i="1"/>
  <c r="Y3441" i="1"/>
  <c r="Y3433" i="1"/>
  <c r="Y3425" i="1"/>
  <c r="Y3417" i="1"/>
  <c r="Y3409" i="1"/>
  <c r="Y3401" i="1"/>
  <c r="Y3393" i="1"/>
  <c r="Y3385" i="1"/>
  <c r="Y3377" i="1"/>
  <c r="Y3369" i="1"/>
  <c r="Y3361" i="1"/>
  <c r="Y3353" i="1"/>
  <c r="Y3345" i="1"/>
  <c r="Y3337" i="1"/>
  <c r="Y3329" i="1"/>
  <c r="Y3321" i="1"/>
  <c r="Y3313" i="1"/>
  <c r="Y3305" i="1"/>
  <c r="Y3297" i="1"/>
  <c r="Y3289" i="1"/>
  <c r="Y3281" i="1"/>
  <c r="Y3273" i="1"/>
  <c r="Y3265" i="1"/>
  <c r="Y3257" i="1"/>
  <c r="Y3249" i="1"/>
  <c r="Y3241" i="1"/>
  <c r="Y3233" i="1"/>
  <c r="Y3225" i="1"/>
  <c r="Y3217" i="1"/>
  <c r="Y3209" i="1"/>
  <c r="Y3201" i="1"/>
  <c r="Y3193" i="1"/>
  <c r="Y3185" i="1"/>
  <c r="Y3177" i="1"/>
  <c r="Y3169" i="1"/>
  <c r="Y3161" i="1"/>
  <c r="Y3153" i="1"/>
  <c r="Y3145" i="1"/>
  <c r="Y3137" i="1"/>
  <c r="Y3129" i="1"/>
  <c r="Y3121" i="1"/>
  <c r="Y3113" i="1"/>
  <c r="Y3105" i="1"/>
  <c r="Y3097" i="1"/>
  <c r="Y3089" i="1"/>
  <c r="Y3081" i="1"/>
  <c r="Y3073" i="1"/>
  <c r="Y3065" i="1"/>
  <c r="Y3057" i="1"/>
  <c r="Y3049" i="1"/>
  <c r="Y3041" i="1"/>
  <c r="Y3033" i="1"/>
  <c r="Y3025" i="1"/>
  <c r="Y3017" i="1"/>
  <c r="Y3009" i="1"/>
  <c r="Y3001" i="1"/>
  <c r="Y2993" i="1"/>
  <c r="Y2985" i="1"/>
  <c r="Y2977" i="1"/>
  <c r="Y2969" i="1"/>
  <c r="Y2961" i="1"/>
  <c r="Y2953" i="1"/>
  <c r="Y2945" i="1"/>
  <c r="Y2937" i="1"/>
  <c r="Y2929" i="1"/>
  <c r="Y2921" i="1"/>
  <c r="Y2913" i="1"/>
  <c r="Y2905" i="1"/>
  <c r="Y2897" i="1"/>
  <c r="Y2889" i="1"/>
  <c r="Y2881" i="1"/>
  <c r="Y2873" i="1"/>
  <c r="Y2865" i="1"/>
  <c r="Y2857" i="1"/>
  <c r="Y2849" i="1"/>
  <c r="Y2841" i="1"/>
  <c r="Y2833" i="1"/>
  <c r="Y2825" i="1"/>
  <c r="Y2817" i="1"/>
  <c r="Y2809" i="1"/>
  <c r="Y2801" i="1"/>
  <c r="Y2793" i="1"/>
  <c r="Y2785" i="1"/>
  <c r="Y2777" i="1"/>
  <c r="Y2769" i="1"/>
  <c r="Y2761" i="1"/>
  <c r="Y2753" i="1"/>
  <c r="Y2745" i="1"/>
  <c r="Y2737" i="1"/>
  <c r="Y2729" i="1"/>
  <c r="Y2721" i="1"/>
  <c r="Y2713" i="1"/>
  <c r="Y2705" i="1"/>
  <c r="Y2697" i="1"/>
  <c r="Y2689" i="1"/>
  <c r="Y2681" i="1"/>
  <c r="Y2673" i="1"/>
  <c r="Y2665" i="1"/>
  <c r="Y2657" i="1"/>
  <c r="Y2649" i="1"/>
  <c r="Y2641" i="1"/>
  <c r="Y2633" i="1"/>
  <c r="Y2625" i="1"/>
  <c r="Y2617" i="1"/>
  <c r="Y2609" i="1"/>
  <c r="Y2601" i="1"/>
  <c r="Y2593" i="1"/>
  <c r="Y2585" i="1"/>
  <c r="Y2577" i="1"/>
  <c r="Y2569" i="1"/>
  <c r="Y2561" i="1"/>
  <c r="Y2553" i="1"/>
  <c r="Y2545" i="1"/>
  <c r="Y2537" i="1"/>
  <c r="Y2529" i="1"/>
  <c r="Y2521" i="1"/>
  <c r="Y2513" i="1"/>
  <c r="Y2505" i="1"/>
  <c r="Y2497" i="1"/>
  <c r="Y2489" i="1"/>
  <c r="Y2481" i="1"/>
  <c r="Y2473" i="1"/>
  <c r="Y2465" i="1"/>
  <c r="Y2457" i="1"/>
  <c r="Y2449" i="1"/>
  <c r="Y2441" i="1"/>
  <c r="Y2433" i="1"/>
  <c r="Y2425" i="1"/>
  <c r="Y2417" i="1"/>
  <c r="Y2409" i="1"/>
  <c r="Y2401" i="1"/>
  <c r="Y2393" i="1"/>
  <c r="Y2385" i="1"/>
  <c r="Y2377" i="1"/>
  <c r="Y2369" i="1"/>
  <c r="Y2361" i="1"/>
  <c r="Y2353" i="1"/>
  <c r="Y2345" i="1"/>
  <c r="Y2337" i="1"/>
  <c r="Y2329" i="1"/>
  <c r="Y2321" i="1"/>
  <c r="Y2313" i="1"/>
  <c r="Y2305" i="1"/>
  <c r="Y2297" i="1"/>
  <c r="Y2289" i="1"/>
  <c r="Y2281" i="1"/>
  <c r="Y2273" i="1"/>
  <c r="Y2265" i="1"/>
  <c r="Y2257" i="1"/>
  <c r="Y2249" i="1"/>
  <c r="Y2241" i="1"/>
  <c r="Y2233" i="1"/>
  <c r="Y2225" i="1"/>
  <c r="Y2217" i="1"/>
  <c r="Y2209" i="1"/>
  <c r="Y2201" i="1"/>
  <c r="Y2193" i="1"/>
  <c r="Y2185" i="1"/>
  <c r="Y2177" i="1"/>
  <c r="Y2169" i="1"/>
  <c r="Y2161" i="1"/>
  <c r="Y2153" i="1"/>
  <c r="Y2145" i="1"/>
  <c r="Y2137" i="1"/>
  <c r="Y2129" i="1"/>
  <c r="Y2121" i="1"/>
  <c r="Y2113" i="1"/>
  <c r="Y2105" i="1"/>
  <c r="Y2097" i="1"/>
  <c r="Y2089" i="1"/>
  <c r="Y2081" i="1"/>
  <c r="Y2073" i="1"/>
  <c r="Y2065" i="1"/>
  <c r="Y2057" i="1"/>
  <c r="Y2049" i="1"/>
  <c r="Y2041" i="1"/>
  <c r="Y2033" i="1"/>
  <c r="Y2025" i="1"/>
  <c r="Y2017" i="1"/>
  <c r="Y2009" i="1"/>
  <c r="Y2001" i="1"/>
  <c r="Y1993" i="1"/>
  <c r="Y1985" i="1"/>
  <c r="Y1977" i="1"/>
  <c r="Y1969" i="1"/>
  <c r="Y1961" i="1"/>
  <c r="Y1953" i="1"/>
  <c r="Y1945" i="1"/>
  <c r="Y1937" i="1"/>
  <c r="Y1929" i="1"/>
  <c r="Y1921" i="1"/>
  <c r="Y1913" i="1"/>
  <c r="Y1905" i="1"/>
  <c r="Y1897" i="1"/>
  <c r="Y1889" i="1"/>
  <c r="Y1881" i="1"/>
  <c r="Y1873" i="1"/>
  <c r="Y1865" i="1"/>
  <c r="Y1857" i="1"/>
  <c r="Y1849" i="1"/>
  <c r="Y1841" i="1"/>
  <c r="Y1833" i="1"/>
  <c r="Y1825" i="1"/>
  <c r="Y1817" i="1"/>
  <c r="Y1809" i="1"/>
  <c r="Y1801" i="1"/>
  <c r="Y1793" i="1"/>
  <c r="Y1785" i="1"/>
  <c r="Y1777" i="1"/>
  <c r="Y1769" i="1"/>
  <c r="Y1761" i="1"/>
  <c r="Y1753" i="1"/>
  <c r="Y1745" i="1"/>
  <c r="Y1737" i="1"/>
  <c r="Y1729" i="1"/>
  <c r="Y1721" i="1"/>
  <c r="Y1713" i="1"/>
  <c r="Y1705" i="1"/>
  <c r="Y1697" i="1"/>
  <c r="Y1689" i="1"/>
  <c r="Y1681" i="1"/>
  <c r="Y1673" i="1"/>
  <c r="Y1665" i="1"/>
  <c r="Y1657" i="1"/>
  <c r="Y1649" i="1"/>
  <c r="Y1641" i="1"/>
  <c r="Y1633" i="1"/>
  <c r="Y1625" i="1"/>
  <c r="Y1617" i="1"/>
  <c r="Y1609" i="1"/>
  <c r="Y1601" i="1"/>
  <c r="Y1593" i="1"/>
  <c r="Y1585" i="1"/>
  <c r="Y1577" i="1"/>
  <c r="Y1569" i="1"/>
  <c r="Y1561" i="1"/>
  <c r="Y1553" i="1"/>
  <c r="Y1545" i="1"/>
  <c r="Y1537" i="1"/>
  <c r="Y1529" i="1"/>
  <c r="Y1521" i="1"/>
  <c r="Y1513" i="1"/>
  <c r="Y1505" i="1"/>
  <c r="Y1497" i="1"/>
  <c r="Y1489" i="1"/>
  <c r="Y1481" i="1"/>
  <c r="Y1473" i="1"/>
  <c r="Y1465" i="1"/>
  <c r="Y1457" i="1"/>
  <c r="Y1449" i="1"/>
  <c r="Y1441" i="1"/>
  <c r="Y1433" i="1"/>
  <c r="Y1425" i="1"/>
  <c r="Y1417" i="1"/>
  <c r="Y1409" i="1"/>
  <c r="Y1401" i="1"/>
  <c r="Y1393" i="1"/>
  <c r="Y1385" i="1"/>
  <c r="Y1377" i="1"/>
  <c r="Y1369" i="1"/>
  <c r="Y1361" i="1"/>
  <c r="Y1353" i="1"/>
  <c r="Y1345" i="1"/>
  <c r="Y1337" i="1"/>
  <c r="Y1329" i="1"/>
  <c r="Y1321" i="1"/>
  <c r="Y1313" i="1"/>
  <c r="Y1305" i="1"/>
  <c r="Y1297" i="1"/>
  <c r="Y1289" i="1"/>
  <c r="Y1281" i="1"/>
  <c r="Y1273" i="1"/>
  <c r="Y1265" i="1"/>
  <c r="Y1257" i="1"/>
  <c r="Y1249" i="1"/>
  <c r="Y1241" i="1"/>
  <c r="Y1233" i="1"/>
  <c r="Y1225" i="1"/>
  <c r="Y1217" i="1"/>
  <c r="Y1209" i="1"/>
  <c r="Y1201" i="1"/>
  <c r="Y1193" i="1"/>
  <c r="Y1185" i="1"/>
  <c r="Y1177" i="1"/>
  <c r="Y1169" i="1"/>
  <c r="Y1161" i="1"/>
  <c r="Y1153" i="1"/>
  <c r="Y1145" i="1"/>
  <c r="Y1137" i="1"/>
  <c r="Y1129" i="1"/>
  <c r="Y1121" i="1"/>
  <c r="Y1113" i="1"/>
  <c r="Y1105" i="1"/>
  <c r="Y1097" i="1"/>
  <c r="Y1089" i="1"/>
  <c r="Y1081" i="1"/>
  <c r="Y1073" i="1"/>
  <c r="Y1065" i="1"/>
  <c r="Y9648" i="1"/>
  <c r="Y9640" i="1"/>
  <c r="Y9632" i="1"/>
  <c r="Y9624" i="1"/>
  <c r="Y9616" i="1"/>
  <c r="Y9608" i="1"/>
  <c r="Y9600" i="1"/>
  <c r="Y9592" i="1"/>
  <c r="Y9584" i="1"/>
  <c r="Y9576" i="1"/>
  <c r="Y9568" i="1"/>
  <c r="Y9560" i="1"/>
  <c r="Y9552" i="1"/>
  <c r="Y9544" i="1"/>
  <c r="Y9536" i="1"/>
  <c r="Y9528" i="1"/>
  <c r="Y9520" i="1"/>
  <c r="Y9512" i="1"/>
  <c r="Y9504" i="1"/>
  <c r="Y9496" i="1"/>
  <c r="Y9488" i="1"/>
  <c r="Y9480" i="1"/>
  <c r="Y9472" i="1"/>
  <c r="Y9464" i="1"/>
  <c r="Y9456" i="1"/>
  <c r="Y9448" i="1"/>
  <c r="Y9440" i="1"/>
  <c r="Y9432" i="1"/>
  <c r="Y9424" i="1"/>
  <c r="Y9416" i="1"/>
  <c r="Y9408" i="1"/>
  <c r="Y9400" i="1"/>
  <c r="Y9392" i="1"/>
  <c r="Y9384" i="1"/>
  <c r="Y9376" i="1"/>
  <c r="Y9368" i="1"/>
  <c r="Y9360" i="1"/>
  <c r="Y9352" i="1"/>
  <c r="Y9344" i="1"/>
  <c r="Y9336" i="1"/>
  <c r="Y9328" i="1"/>
  <c r="Y9320" i="1"/>
  <c r="Y9312" i="1"/>
  <c r="Y9304" i="1"/>
  <c r="Y9296" i="1"/>
  <c r="Y9288" i="1"/>
  <c r="Y9280" i="1"/>
  <c r="Y9272" i="1"/>
  <c r="Y9264" i="1"/>
  <c r="Y9256" i="1"/>
  <c r="Y9248" i="1"/>
  <c r="Y9240" i="1"/>
  <c r="Y9232" i="1"/>
  <c r="Y9224" i="1"/>
  <c r="Y9216" i="1"/>
  <c r="Y9208" i="1"/>
  <c r="Y9200" i="1"/>
  <c r="Y9192" i="1"/>
  <c r="Y9184" i="1"/>
  <c r="Y9176" i="1"/>
  <c r="Y9168" i="1"/>
  <c r="Y9160" i="1"/>
  <c r="Y9152" i="1"/>
  <c r="Y9144" i="1"/>
  <c r="Y9136" i="1"/>
  <c r="Y9128" i="1"/>
  <c r="Y9120" i="1"/>
  <c r="Y9112" i="1"/>
  <c r="Y9104" i="1"/>
  <c r="Y9096" i="1"/>
  <c r="Y9088" i="1"/>
  <c r="Y9080" i="1"/>
  <c r="Y9072" i="1"/>
  <c r="Y9064" i="1"/>
  <c r="Y9056" i="1"/>
  <c r="Y9048" i="1"/>
  <c r="Y9040" i="1"/>
  <c r="Y9032" i="1"/>
  <c r="Y9024" i="1"/>
  <c r="Y9016" i="1"/>
  <c r="Y9008" i="1"/>
  <c r="Y9000" i="1"/>
  <c r="Y8992" i="1"/>
  <c r="Y8984" i="1"/>
  <c r="Y8976" i="1"/>
  <c r="Y8968" i="1"/>
  <c r="Y8960" i="1"/>
  <c r="Y8952" i="1"/>
  <c r="Y8944" i="1"/>
  <c r="Y8936" i="1"/>
  <c r="Y8928" i="1"/>
  <c r="Y8920" i="1"/>
  <c r="Y8912" i="1"/>
  <c r="Y8904" i="1"/>
  <c r="Y8896" i="1"/>
  <c r="Y8888" i="1"/>
  <c r="Y8880" i="1"/>
  <c r="Y8872" i="1"/>
  <c r="Y8864" i="1"/>
  <c r="Y8856" i="1"/>
  <c r="Y8848" i="1"/>
  <c r="Y8840" i="1"/>
  <c r="Y8832" i="1"/>
  <c r="Y8824" i="1"/>
  <c r="Y8816" i="1"/>
  <c r="Y8808" i="1"/>
  <c r="Y8800" i="1"/>
  <c r="Y8792" i="1"/>
  <c r="Y8784" i="1"/>
  <c r="Y8776" i="1"/>
  <c r="Y8768" i="1"/>
  <c r="Y8760" i="1"/>
  <c r="Y8752" i="1"/>
  <c r="Y8744" i="1"/>
  <c r="Y8736" i="1"/>
  <c r="Y8728" i="1"/>
  <c r="Y8720" i="1"/>
  <c r="Y8712" i="1"/>
  <c r="Y8704" i="1"/>
  <c r="Y8696" i="1"/>
  <c r="Y8688" i="1"/>
  <c r="Y8680" i="1"/>
  <c r="Y8672" i="1"/>
  <c r="Y8664" i="1"/>
  <c r="Y8656" i="1"/>
  <c r="Y8648" i="1"/>
  <c r="Y8640" i="1"/>
  <c r="Y8632" i="1"/>
  <c r="Y8624" i="1"/>
  <c r="Y8616" i="1"/>
  <c r="Y8608" i="1"/>
  <c r="Y8600" i="1"/>
  <c r="Y8592" i="1"/>
  <c r="Y8584" i="1"/>
  <c r="Y8576" i="1"/>
  <c r="Y8568" i="1"/>
  <c r="Y8560" i="1"/>
  <c r="Y8552" i="1"/>
  <c r="Y8544" i="1"/>
  <c r="Y8536" i="1"/>
  <c r="Y8528" i="1"/>
  <c r="Y8520" i="1"/>
  <c r="Y8512" i="1"/>
  <c r="Y8504" i="1"/>
  <c r="Y8496" i="1"/>
  <c r="Y8488" i="1"/>
  <c r="Y8480" i="1"/>
  <c r="Y8472" i="1"/>
  <c r="Y8464" i="1"/>
  <c r="Y8456" i="1"/>
  <c r="Y8448" i="1"/>
  <c r="Y8440" i="1"/>
  <c r="Y8432" i="1"/>
  <c r="Y8424" i="1"/>
  <c r="Y8416" i="1"/>
  <c r="Y8408" i="1"/>
  <c r="Y8400" i="1"/>
  <c r="Y8392" i="1"/>
  <c r="Y8384" i="1"/>
  <c r="Y8376" i="1"/>
  <c r="Y8368" i="1"/>
  <c r="Y8360" i="1"/>
  <c r="Y8352" i="1"/>
  <c r="Y8344" i="1"/>
  <c r="Y8336" i="1"/>
  <c r="Y8328" i="1"/>
  <c r="Y8320" i="1"/>
  <c r="Y8312" i="1"/>
  <c r="Y8304" i="1"/>
  <c r="Y8296" i="1"/>
  <c r="Y8288" i="1"/>
  <c r="Y8280" i="1"/>
  <c r="Y8272" i="1"/>
  <c r="Y8264" i="1"/>
  <c r="Y8256" i="1"/>
  <c r="Y8248" i="1"/>
  <c r="Y8240" i="1"/>
  <c r="Y8232" i="1"/>
  <c r="Y8224" i="1"/>
  <c r="Y8216" i="1"/>
  <c r="Y8208" i="1"/>
  <c r="Y8200" i="1"/>
  <c r="Y8192" i="1"/>
  <c r="Y8184" i="1"/>
  <c r="Y8176" i="1"/>
  <c r="Y8168" i="1"/>
  <c r="Y8160" i="1"/>
  <c r="Y8152" i="1"/>
  <c r="Y8144" i="1"/>
  <c r="Y8136" i="1"/>
  <c r="Y8128" i="1"/>
  <c r="Y8120" i="1"/>
  <c r="Y8112" i="1"/>
  <c r="Y8104" i="1"/>
  <c r="Y8096" i="1"/>
  <c r="Y8088" i="1"/>
  <c r="Y8080" i="1"/>
  <c r="Y8072" i="1"/>
  <c r="Y8064" i="1"/>
  <c r="Y8056" i="1"/>
  <c r="Y8048" i="1"/>
  <c r="Y8040" i="1"/>
  <c r="Y8032" i="1"/>
  <c r="Y8024" i="1"/>
  <c r="Y8016" i="1"/>
  <c r="Y8008" i="1"/>
  <c r="Y8000" i="1"/>
  <c r="Y7992" i="1"/>
  <c r="Y7984" i="1"/>
  <c r="Y7976" i="1"/>
  <c r="Y7968" i="1"/>
  <c r="Y7960" i="1"/>
  <c r="Y7952" i="1"/>
  <c r="Y7944" i="1"/>
  <c r="Y7936" i="1"/>
  <c r="Y7928" i="1"/>
  <c r="Y7920" i="1"/>
  <c r="Y7912" i="1"/>
  <c r="Y7904" i="1"/>
  <c r="Y7896" i="1"/>
  <c r="Y7888" i="1"/>
  <c r="Y7880" i="1"/>
  <c r="Y7872" i="1"/>
  <c r="Y7864" i="1"/>
  <c r="Y7856" i="1"/>
  <c r="Y7848" i="1"/>
  <c r="Y7840" i="1"/>
  <c r="Y7832" i="1"/>
  <c r="Y7824" i="1"/>
  <c r="Y7816" i="1"/>
  <c r="Y7808" i="1"/>
  <c r="Y7800" i="1"/>
  <c r="Y7792" i="1"/>
  <c r="Y7784" i="1"/>
  <c r="Y7776" i="1"/>
  <c r="Y7768" i="1"/>
  <c r="Y7760" i="1"/>
  <c r="Y7752" i="1"/>
  <c r="Y7744" i="1"/>
  <c r="Y7736" i="1"/>
  <c r="Y7728" i="1"/>
  <c r="Y7720" i="1"/>
  <c r="Y7712" i="1"/>
  <c r="Y7704" i="1"/>
  <c r="Y7696" i="1"/>
  <c r="Y7688" i="1"/>
  <c r="Y7680" i="1"/>
  <c r="Y7672" i="1"/>
  <c r="Y7664" i="1"/>
  <c r="Y7656" i="1"/>
  <c r="Y7648" i="1"/>
  <c r="Y7640" i="1"/>
  <c r="Y7632" i="1"/>
  <c r="Y7624" i="1"/>
  <c r="Y7616" i="1"/>
  <c r="Y7608" i="1"/>
  <c r="Y7600" i="1"/>
  <c r="Y7592" i="1"/>
  <c r="Y7584" i="1"/>
  <c r="Y7576" i="1"/>
  <c r="Y7568" i="1"/>
  <c r="Y7560" i="1"/>
  <c r="Y7552" i="1"/>
  <c r="Y7544" i="1"/>
  <c r="Y7536" i="1"/>
  <c r="Y7528" i="1"/>
  <c r="Y7520" i="1"/>
  <c r="Y7512" i="1"/>
  <c r="Y7504" i="1"/>
  <c r="Y7496" i="1"/>
  <c r="Y7488" i="1"/>
  <c r="Y7480" i="1"/>
  <c r="Y7472" i="1"/>
  <c r="Y7464" i="1"/>
  <c r="Y7456" i="1"/>
  <c r="Y7448" i="1"/>
  <c r="Y7440" i="1"/>
  <c r="Y7432" i="1"/>
  <c r="Y7424" i="1"/>
  <c r="Y7416" i="1"/>
  <c r="Y7408" i="1"/>
  <c r="Y7400" i="1"/>
  <c r="Y7392" i="1"/>
  <c r="Y7384" i="1"/>
  <c r="Y7376" i="1"/>
  <c r="Y7368" i="1"/>
  <c r="Y7360" i="1"/>
  <c r="Y7352" i="1"/>
  <c r="Y7344" i="1"/>
  <c r="Y7336" i="1"/>
  <c r="Y7328" i="1"/>
  <c r="Y7320" i="1"/>
  <c r="Y7312" i="1"/>
  <c r="Y7304" i="1"/>
  <c r="Y7296" i="1"/>
  <c r="Y7288" i="1"/>
  <c r="Y7280" i="1"/>
  <c r="Y7272" i="1"/>
  <c r="Y7264" i="1"/>
  <c r="Y7256" i="1"/>
  <c r="Y7248" i="1"/>
  <c r="Y7240" i="1"/>
  <c r="Y7232" i="1"/>
  <c r="Y7224" i="1"/>
  <c r="Y7216" i="1"/>
  <c r="Y7208" i="1"/>
  <c r="Y7200" i="1"/>
  <c r="Y7192" i="1"/>
  <c r="Y7184" i="1"/>
  <c r="Y7176" i="1"/>
  <c r="Y7168" i="1"/>
  <c r="Y7160" i="1"/>
  <c r="Y7152" i="1"/>
  <c r="Y7144" i="1"/>
  <c r="Y7136" i="1"/>
  <c r="Y7128" i="1"/>
  <c r="Y7120" i="1"/>
  <c r="Y7112" i="1"/>
  <c r="Y7104" i="1"/>
  <c r="Y7096" i="1"/>
  <c r="Y7088" i="1"/>
  <c r="Y7080" i="1"/>
  <c r="Y7072" i="1"/>
  <c r="Y7064" i="1"/>
  <c r="Y7056" i="1"/>
  <c r="Y7048" i="1"/>
  <c r="Y7040" i="1"/>
  <c r="Y7032" i="1"/>
  <c r="Y7024" i="1"/>
  <c r="Y7016" i="1"/>
  <c r="Y7008" i="1"/>
  <c r="Y7000" i="1"/>
  <c r="Y6992" i="1"/>
  <c r="Y6984" i="1"/>
  <c r="Y6976" i="1"/>
  <c r="Y6968" i="1"/>
  <c r="Y6960" i="1"/>
  <c r="Y6952" i="1"/>
  <c r="Y6944" i="1"/>
  <c r="Y6936" i="1"/>
  <c r="Y6928" i="1"/>
  <c r="Y6920" i="1"/>
  <c r="Y6912" i="1"/>
  <c r="Y6904" i="1"/>
  <c r="Y6896" i="1"/>
  <c r="Y6888" i="1"/>
  <c r="Y6880" i="1"/>
  <c r="Y6872" i="1"/>
  <c r="Y6864" i="1"/>
  <c r="Y6856" i="1"/>
  <c r="Y6848" i="1"/>
  <c r="Y6840" i="1"/>
  <c r="Y6832" i="1"/>
  <c r="Y6824" i="1"/>
  <c r="Y6816" i="1"/>
  <c r="Y6808" i="1"/>
  <c r="Y6800" i="1"/>
  <c r="Y6792" i="1"/>
  <c r="Y6784" i="1"/>
  <c r="Y6776" i="1"/>
  <c r="Y6768" i="1"/>
  <c r="Y6760" i="1"/>
  <c r="Y6752" i="1"/>
  <c r="Y6744" i="1"/>
  <c r="Y6736" i="1"/>
  <c r="Y6728" i="1"/>
  <c r="Y6720" i="1"/>
  <c r="Y6712" i="1"/>
  <c r="Y6704" i="1"/>
  <c r="Y6696" i="1"/>
  <c r="Y6688" i="1"/>
  <c r="Y6680" i="1"/>
  <c r="Y6672" i="1"/>
  <c r="Y6664" i="1"/>
  <c r="Y6656" i="1"/>
  <c r="Y6648" i="1"/>
  <c r="Y6640" i="1"/>
  <c r="Y6632" i="1"/>
  <c r="Y6624" i="1"/>
  <c r="Y6616" i="1"/>
  <c r="Y6608" i="1"/>
  <c r="Y6600" i="1"/>
  <c r="Y6592" i="1"/>
  <c r="Y6584" i="1"/>
  <c r="Y6576" i="1"/>
  <c r="Y6568" i="1"/>
  <c r="Y6560" i="1"/>
  <c r="Y6552" i="1"/>
  <c r="Y6544" i="1"/>
  <c r="Y6536" i="1"/>
  <c r="Y6528" i="1"/>
  <c r="Y6520" i="1"/>
  <c r="Y6512" i="1"/>
  <c r="Y6504" i="1"/>
  <c r="Y6496" i="1"/>
  <c r="Y6488" i="1"/>
  <c r="Y6480" i="1"/>
  <c r="Y6472" i="1"/>
  <c r="Y6464" i="1"/>
  <c r="Y6456" i="1"/>
  <c r="Y6448" i="1"/>
  <c r="Y6440" i="1"/>
  <c r="Y6432" i="1"/>
  <c r="Y6424" i="1"/>
  <c r="Y6416" i="1"/>
  <c r="Y6408" i="1"/>
  <c r="Y6400" i="1"/>
  <c r="Y6392" i="1"/>
  <c r="Y6384" i="1"/>
  <c r="Y6376" i="1"/>
  <c r="Y6368" i="1"/>
  <c r="Y6360" i="1"/>
  <c r="Y6352" i="1"/>
  <c r="Y6344" i="1"/>
  <c r="Y6336" i="1"/>
  <c r="Y6328" i="1"/>
  <c r="Y6320" i="1"/>
  <c r="Y6312" i="1"/>
  <c r="Y6304" i="1"/>
  <c r="Y6296" i="1"/>
  <c r="Y6288" i="1"/>
  <c r="Y6280" i="1"/>
  <c r="Y6272" i="1"/>
  <c r="Y6264" i="1"/>
  <c r="Y6256" i="1"/>
  <c r="Y6248" i="1"/>
  <c r="Y6240" i="1"/>
  <c r="Y6232" i="1"/>
  <c r="Y6224" i="1"/>
  <c r="Y6216" i="1"/>
  <c r="Y6208" i="1"/>
  <c r="Y6200" i="1"/>
  <c r="Y6192" i="1"/>
  <c r="Y6184" i="1"/>
  <c r="Y6176" i="1"/>
  <c r="Y6168" i="1"/>
  <c r="Y6160" i="1"/>
  <c r="Y6152" i="1"/>
  <c r="Y6144" i="1"/>
  <c r="Y6136" i="1"/>
  <c r="Y6128" i="1"/>
  <c r="Y6120" i="1"/>
  <c r="Y6112" i="1"/>
  <c r="Y6104" i="1"/>
  <c r="Y6096" i="1"/>
  <c r="Y6088" i="1"/>
  <c r="Y6080" i="1"/>
  <c r="Y6072" i="1"/>
  <c r="Y6064" i="1"/>
  <c r="Y6056" i="1"/>
  <c r="Y6048" i="1"/>
  <c r="Y6040" i="1"/>
  <c r="Y6032" i="1"/>
  <c r="Y6024" i="1"/>
  <c r="Y6016" i="1"/>
  <c r="Y6008" i="1"/>
  <c r="Y6000" i="1"/>
  <c r="Y5992" i="1"/>
  <c r="Y5984" i="1"/>
  <c r="Y5976" i="1"/>
  <c r="Y5968" i="1"/>
  <c r="Y5960" i="1"/>
  <c r="Y5952" i="1"/>
  <c r="Y5944" i="1"/>
  <c r="Y5936" i="1"/>
  <c r="Y5928" i="1"/>
  <c r="Y5920" i="1"/>
  <c r="Y5912" i="1"/>
  <c r="Y5904" i="1"/>
  <c r="Y5896" i="1"/>
  <c r="Y5888" i="1"/>
  <c r="Y5880" i="1"/>
  <c r="Y5872" i="1"/>
  <c r="Y5864" i="1"/>
  <c r="Y5856" i="1"/>
  <c r="Y5848" i="1"/>
  <c r="Y5840" i="1"/>
  <c r="Y5832" i="1"/>
  <c r="Y5824" i="1"/>
  <c r="Y5816" i="1"/>
  <c r="Y5808" i="1"/>
  <c r="Y5800" i="1"/>
  <c r="Y5792" i="1"/>
  <c r="Y5784" i="1"/>
  <c r="Y5776" i="1"/>
  <c r="Y5768" i="1"/>
  <c r="Y5760" i="1"/>
  <c r="Y5752" i="1"/>
  <c r="Y5744" i="1"/>
  <c r="Y5736" i="1"/>
  <c r="Y5728" i="1"/>
  <c r="Y5720" i="1"/>
  <c r="Y5712" i="1"/>
  <c r="Y5704" i="1"/>
  <c r="Y5696" i="1"/>
  <c r="Y5688" i="1"/>
  <c r="Y5680" i="1"/>
  <c r="Y5672" i="1"/>
  <c r="Y5664" i="1"/>
  <c r="Y5656" i="1"/>
  <c r="Y5648" i="1"/>
  <c r="Y5640" i="1"/>
  <c r="Y5632" i="1"/>
  <c r="Y5624" i="1"/>
  <c r="Y5616" i="1"/>
  <c r="Y5608" i="1"/>
  <c r="Y5600" i="1"/>
  <c r="Y5592" i="1"/>
  <c r="Y5584" i="1"/>
  <c r="Y5576" i="1"/>
  <c r="Y5568" i="1"/>
  <c r="Y5560" i="1"/>
  <c r="Y5552" i="1"/>
  <c r="Y5544" i="1"/>
  <c r="Y5536" i="1"/>
  <c r="Y5528" i="1"/>
  <c r="Y5520" i="1"/>
  <c r="Y5512" i="1"/>
  <c r="Y5504" i="1"/>
  <c r="Y5496" i="1"/>
  <c r="Y5488" i="1"/>
  <c r="Y5480" i="1"/>
  <c r="Y5472" i="1"/>
  <c r="Y5464" i="1"/>
  <c r="Y5456" i="1"/>
  <c r="Y5448" i="1"/>
  <c r="Y5440" i="1"/>
  <c r="Y5432" i="1"/>
  <c r="Y5424" i="1"/>
  <c r="Y5416" i="1"/>
  <c r="Y5408" i="1"/>
  <c r="Y5400" i="1"/>
  <c r="Y5392" i="1"/>
  <c r="Y5384" i="1"/>
  <c r="Y5376" i="1"/>
  <c r="Y5368" i="1"/>
  <c r="Y5360" i="1"/>
  <c r="Y5352" i="1"/>
  <c r="Y5344" i="1"/>
  <c r="Y5336" i="1"/>
  <c r="Y5328" i="1"/>
  <c r="Y5320" i="1"/>
  <c r="Y5312" i="1"/>
  <c r="Y5304" i="1"/>
  <c r="Y5296" i="1"/>
  <c r="Y5288" i="1"/>
  <c r="Y5280" i="1"/>
  <c r="Y5272" i="1"/>
  <c r="Y5264" i="1"/>
  <c r="Y5256" i="1"/>
  <c r="Y5248" i="1"/>
  <c r="Y5240" i="1"/>
  <c r="Y5232" i="1"/>
  <c r="Y5224" i="1"/>
  <c r="Y5216" i="1"/>
  <c r="Y5208" i="1"/>
  <c r="Y5200" i="1"/>
  <c r="Y5192" i="1"/>
  <c r="Y5184" i="1"/>
  <c r="Y5176" i="1"/>
  <c r="Y5168" i="1"/>
  <c r="Y5160" i="1"/>
  <c r="Y5152" i="1"/>
  <c r="Y5144" i="1"/>
  <c r="Y5136" i="1"/>
  <c r="Y5128" i="1"/>
  <c r="Y5120" i="1"/>
  <c r="Y5112" i="1"/>
  <c r="Y5104" i="1"/>
  <c r="Y5096" i="1"/>
  <c r="Y5088" i="1"/>
  <c r="Y5080" i="1"/>
  <c r="Y5072" i="1"/>
  <c r="Y5064" i="1"/>
  <c r="Y5056" i="1"/>
  <c r="Y5048" i="1"/>
  <c r="Y5040" i="1"/>
  <c r="Y5032" i="1"/>
  <c r="Y5024" i="1"/>
  <c r="Y5016" i="1"/>
  <c r="Y5008" i="1"/>
  <c r="Y5000" i="1"/>
  <c r="Y4992" i="1"/>
  <c r="Y4984" i="1"/>
  <c r="Y4976" i="1"/>
  <c r="Y4968" i="1"/>
  <c r="Y4960" i="1"/>
  <c r="Y4952" i="1"/>
  <c r="Y4944" i="1"/>
  <c r="Y4936" i="1"/>
  <c r="Y4928" i="1"/>
  <c r="Y4920" i="1"/>
  <c r="Y4912" i="1"/>
  <c r="Y4904" i="1"/>
  <c r="Y4896" i="1"/>
  <c r="Y4888" i="1"/>
  <c r="Y4880" i="1"/>
  <c r="Y4872" i="1"/>
  <c r="Y4864" i="1"/>
  <c r="Y4856" i="1"/>
  <c r="Y4848" i="1"/>
  <c r="Y4840" i="1"/>
  <c r="Y4832" i="1"/>
  <c r="Y4824" i="1"/>
  <c r="Y4816" i="1"/>
  <c r="Y4808" i="1"/>
  <c r="Y4800" i="1"/>
  <c r="Y4792" i="1"/>
  <c r="Y4784" i="1"/>
  <c r="Y4776" i="1"/>
  <c r="Y4768" i="1"/>
  <c r="Y4760" i="1"/>
  <c r="Y4752" i="1"/>
  <c r="Y4744" i="1"/>
  <c r="Y4736" i="1"/>
  <c r="Y4728" i="1"/>
  <c r="Y4720" i="1"/>
  <c r="Y4712" i="1"/>
  <c r="Y4704" i="1"/>
  <c r="Y4696" i="1"/>
  <c r="Y4688" i="1"/>
  <c r="Y4680" i="1"/>
  <c r="Y4672" i="1"/>
  <c r="Y4664" i="1"/>
  <c r="Y4656" i="1"/>
  <c r="Y4648" i="1"/>
  <c r="Y4640" i="1"/>
  <c r="Y4632" i="1"/>
  <c r="Y4624" i="1"/>
  <c r="Y4616" i="1"/>
  <c r="Y4608" i="1"/>
  <c r="Y4600" i="1"/>
  <c r="Y4592" i="1"/>
  <c r="Y4584" i="1"/>
  <c r="Y4576" i="1"/>
  <c r="Y4568" i="1"/>
  <c r="Y4560" i="1"/>
  <c r="Y4552" i="1"/>
  <c r="Y4544" i="1"/>
  <c r="Y4536" i="1"/>
  <c r="Y4528" i="1"/>
  <c r="Y4520" i="1"/>
  <c r="Y4512" i="1"/>
  <c r="Y4504" i="1"/>
  <c r="Y4496" i="1"/>
  <c r="Y4488" i="1"/>
  <c r="Y4480" i="1"/>
  <c r="Y4472" i="1"/>
  <c r="Y4464" i="1"/>
  <c r="Y4456" i="1"/>
  <c r="Y4448" i="1"/>
  <c r="Y4440" i="1"/>
  <c r="Y4432" i="1"/>
  <c r="Y4424" i="1"/>
  <c r="Y4416" i="1"/>
  <c r="Y4408" i="1"/>
  <c r="Y4400" i="1"/>
  <c r="Y4392" i="1"/>
  <c r="Y4384" i="1"/>
  <c r="Y4376" i="1"/>
  <c r="Y4368" i="1"/>
  <c r="Y4360" i="1"/>
  <c r="Y4352" i="1"/>
  <c r="Y4344" i="1"/>
  <c r="Y4336" i="1"/>
  <c r="Y4328" i="1"/>
  <c r="Y4320" i="1"/>
  <c r="Y4312" i="1"/>
  <c r="Y4304" i="1"/>
  <c r="Y4296" i="1"/>
  <c r="Y4288" i="1"/>
  <c r="Y4280" i="1"/>
  <c r="Y4272" i="1"/>
  <c r="Y4264" i="1"/>
  <c r="Y4256" i="1"/>
  <c r="Y4248" i="1"/>
  <c r="Y4240" i="1"/>
  <c r="Y4232" i="1"/>
  <c r="Y4224" i="1"/>
  <c r="Y4216" i="1"/>
  <c r="Y4208" i="1"/>
  <c r="Y4200" i="1"/>
  <c r="Y4192" i="1"/>
  <c r="Y4184" i="1"/>
  <c r="Y4176" i="1"/>
  <c r="Y4168" i="1"/>
  <c r="Y4160" i="1"/>
  <c r="Y4152" i="1"/>
  <c r="Y4144" i="1"/>
  <c r="Y4136" i="1"/>
  <c r="Y4128" i="1"/>
  <c r="Y4120" i="1"/>
  <c r="Y4112" i="1"/>
  <c r="Y4104" i="1"/>
  <c r="Y4096" i="1"/>
  <c r="Y4088" i="1"/>
  <c r="Y4080" i="1"/>
  <c r="Y4072" i="1"/>
  <c r="Y4064" i="1"/>
  <c r="Y4056" i="1"/>
  <c r="Y4048" i="1"/>
  <c r="Y4040" i="1"/>
  <c r="Y4032" i="1"/>
  <c r="Y4024" i="1"/>
  <c r="Y4016" i="1"/>
  <c r="Y4008" i="1"/>
  <c r="Y4000" i="1"/>
  <c r="Y3992" i="1"/>
  <c r="Y3984" i="1"/>
  <c r="Y3976" i="1"/>
  <c r="Y3968" i="1"/>
  <c r="Y3960" i="1"/>
  <c r="Y3952" i="1"/>
  <c r="Y3944" i="1"/>
  <c r="Y3936" i="1"/>
  <c r="Y3928" i="1"/>
  <c r="Y3920" i="1"/>
  <c r="Y3912" i="1"/>
  <c r="Y3904" i="1"/>
  <c r="Y3896" i="1"/>
  <c r="Y3888" i="1"/>
  <c r="Y3880" i="1"/>
  <c r="Y3872" i="1"/>
  <c r="Y3864" i="1"/>
  <c r="Y3856" i="1"/>
  <c r="Y3848" i="1"/>
  <c r="Y3840" i="1"/>
  <c r="Y3832" i="1"/>
  <c r="Y3824" i="1"/>
  <c r="Y3816" i="1"/>
  <c r="Y3808" i="1"/>
  <c r="Y3800" i="1"/>
  <c r="Y3792" i="1"/>
  <c r="Y3784" i="1"/>
  <c r="Y3776" i="1"/>
  <c r="Y3768" i="1"/>
  <c r="Y3760" i="1"/>
  <c r="Y3752" i="1"/>
  <c r="Y3744" i="1"/>
  <c r="Y3736" i="1"/>
  <c r="Y3728" i="1"/>
  <c r="Y3720" i="1"/>
  <c r="Y3712" i="1"/>
  <c r="Y3704" i="1"/>
  <c r="Y3696" i="1"/>
  <c r="Y3688" i="1"/>
  <c r="Y3680" i="1"/>
  <c r="Y3672" i="1"/>
  <c r="Y3664" i="1"/>
  <c r="Y3656" i="1"/>
  <c r="Y3648" i="1"/>
  <c r="Y3640" i="1"/>
  <c r="Y3632" i="1"/>
  <c r="Y3624" i="1"/>
  <c r="Y3616" i="1"/>
  <c r="Y3608" i="1"/>
  <c r="Y3600" i="1"/>
  <c r="Y3592" i="1"/>
  <c r="Y3584" i="1"/>
  <c r="Y3576" i="1"/>
  <c r="Y3568" i="1"/>
  <c r="Y3560" i="1"/>
  <c r="Y3552" i="1"/>
  <c r="Y3544" i="1"/>
  <c r="Y3536" i="1"/>
  <c r="Y3528" i="1"/>
  <c r="Y3520" i="1"/>
  <c r="Y3512" i="1"/>
  <c r="Y3504" i="1"/>
  <c r="Y3496" i="1"/>
  <c r="Y3488" i="1"/>
  <c r="Y3480" i="1"/>
  <c r="Y3472" i="1"/>
  <c r="Y3464" i="1"/>
  <c r="Y3456" i="1"/>
  <c r="Y3448" i="1"/>
  <c r="Y3440" i="1"/>
  <c r="Y3432" i="1"/>
  <c r="Y3424" i="1"/>
  <c r="Y3416" i="1"/>
  <c r="Y3408" i="1"/>
  <c r="Y3400" i="1"/>
  <c r="Y3392" i="1"/>
  <c r="Y3384" i="1"/>
  <c r="Y3376" i="1"/>
  <c r="Y3368" i="1"/>
  <c r="Y3360" i="1"/>
  <c r="Y3352" i="1"/>
  <c r="Y3344" i="1"/>
  <c r="Y3336" i="1"/>
  <c r="Y3328" i="1"/>
  <c r="Y3320" i="1"/>
  <c r="Y3312" i="1"/>
  <c r="Y3304" i="1"/>
  <c r="Y3296" i="1"/>
  <c r="Y3288" i="1"/>
  <c r="Y3280" i="1"/>
  <c r="Y3272" i="1"/>
  <c r="Y3264" i="1"/>
  <c r="Y3256" i="1"/>
  <c r="Y3248" i="1"/>
  <c r="Y3240" i="1"/>
  <c r="Y3232" i="1"/>
  <c r="Y3224" i="1"/>
  <c r="Y3216" i="1"/>
  <c r="Y3208" i="1"/>
  <c r="Y3200" i="1"/>
  <c r="Y3192" i="1"/>
  <c r="Y3184" i="1"/>
  <c r="Y3176" i="1"/>
  <c r="Y3168" i="1"/>
  <c r="Y3160" i="1"/>
  <c r="Y3152" i="1"/>
  <c r="Y3144" i="1"/>
  <c r="Y3136" i="1"/>
  <c r="Y3128" i="1"/>
  <c r="Y3120" i="1"/>
  <c r="Y3112" i="1"/>
  <c r="Y3104" i="1"/>
  <c r="Y3096" i="1"/>
  <c r="Y3088" i="1"/>
  <c r="Y3080" i="1"/>
  <c r="Y3072" i="1"/>
  <c r="Y3064" i="1"/>
  <c r="Y3056" i="1"/>
  <c r="Y3048" i="1"/>
  <c r="Y3040" i="1"/>
  <c r="Y3032" i="1"/>
  <c r="Y3024" i="1"/>
  <c r="Y3016" i="1"/>
  <c r="Y3008" i="1"/>
  <c r="Y3000" i="1"/>
  <c r="Y2992" i="1"/>
  <c r="Y2984" i="1"/>
  <c r="Y2976" i="1"/>
  <c r="Y2968" i="1"/>
  <c r="Y2960" i="1"/>
  <c r="Y2952" i="1"/>
  <c r="Y2944" i="1"/>
  <c r="Y2936" i="1"/>
  <c r="Y2928" i="1"/>
  <c r="Y2920" i="1"/>
  <c r="Y2912" i="1"/>
  <c r="Y2904" i="1"/>
  <c r="Y2896" i="1"/>
  <c r="Y2888" i="1"/>
  <c r="Y2880" i="1"/>
  <c r="Y2872" i="1"/>
  <c r="Y2864" i="1"/>
  <c r="Y2856" i="1"/>
  <c r="Y2848" i="1"/>
  <c r="Y2840" i="1"/>
  <c r="Y2832" i="1"/>
  <c r="Y2824" i="1"/>
  <c r="Y2816" i="1"/>
  <c r="Y2808" i="1"/>
  <c r="Y2800" i="1"/>
  <c r="Y2792" i="1"/>
  <c r="Y2784" i="1"/>
  <c r="Y2776" i="1"/>
  <c r="Y2768" i="1"/>
  <c r="Y2760" i="1"/>
  <c r="Y2752" i="1"/>
  <c r="Y2744" i="1"/>
  <c r="Y2736" i="1"/>
  <c r="Y2728" i="1"/>
  <c r="Y2720" i="1"/>
  <c r="Y2712" i="1"/>
  <c r="Y2704" i="1"/>
  <c r="Y2696" i="1"/>
  <c r="Y2688" i="1"/>
  <c r="Y2680" i="1"/>
  <c r="Y2672" i="1"/>
  <c r="Y2664" i="1"/>
  <c r="Y2656" i="1"/>
  <c r="Y2648" i="1"/>
  <c r="Y2640" i="1"/>
  <c r="Y2632" i="1"/>
  <c r="Y2624" i="1"/>
  <c r="Y2616" i="1"/>
  <c r="Y2608" i="1"/>
  <c r="Y2600" i="1"/>
  <c r="Y2592" i="1"/>
  <c r="Y2584" i="1"/>
  <c r="Y2576" i="1"/>
  <c r="Y2568" i="1"/>
  <c r="Y2560" i="1"/>
  <c r="Y2552" i="1"/>
  <c r="Y2544" i="1"/>
  <c r="Y2536" i="1"/>
  <c r="Y2528" i="1"/>
  <c r="Y2520" i="1"/>
  <c r="Y2512" i="1"/>
  <c r="Y2504" i="1"/>
  <c r="Y2496" i="1"/>
  <c r="Y2488" i="1"/>
  <c r="Y2480" i="1"/>
  <c r="Y2472" i="1"/>
  <c r="Y2464" i="1"/>
  <c r="Y2456" i="1"/>
  <c r="Y2448" i="1"/>
  <c r="Y2440" i="1"/>
  <c r="Y2432" i="1"/>
  <c r="Y2424" i="1"/>
  <c r="Y2416" i="1"/>
  <c r="Y2408" i="1"/>
  <c r="Y2400" i="1"/>
  <c r="Y2392" i="1"/>
  <c r="Y2384" i="1"/>
  <c r="Y2376" i="1"/>
  <c r="Y2368" i="1"/>
  <c r="Y2360" i="1"/>
  <c r="Y2352" i="1"/>
  <c r="Y2344" i="1"/>
  <c r="Y2336" i="1"/>
  <c r="Y2328" i="1"/>
  <c r="Y2320" i="1"/>
  <c r="Y2312" i="1"/>
  <c r="Y2304" i="1"/>
  <c r="Y2296" i="1"/>
  <c r="Y2288" i="1"/>
  <c r="Y2280" i="1"/>
  <c r="Y2272" i="1"/>
  <c r="Y2264" i="1"/>
  <c r="Y2256" i="1"/>
  <c r="Y2248" i="1"/>
  <c r="Y2240" i="1"/>
  <c r="Y2232" i="1"/>
  <c r="Y2224" i="1"/>
  <c r="Y2216" i="1"/>
  <c r="Y2208" i="1"/>
  <c r="Y2200" i="1"/>
  <c r="Y2192" i="1"/>
  <c r="Y2184" i="1"/>
  <c r="Y2176" i="1"/>
  <c r="Y2168" i="1"/>
  <c r="Y2160" i="1"/>
  <c r="Y2152" i="1"/>
  <c r="Y2144" i="1"/>
  <c r="Y2136" i="1"/>
  <c r="Y2128" i="1"/>
  <c r="Y2120" i="1"/>
  <c r="Y2112" i="1"/>
  <c r="Y2104" i="1"/>
  <c r="Y2096" i="1"/>
  <c r="Y2088" i="1"/>
  <c r="Y2080" i="1"/>
  <c r="Y2072" i="1"/>
  <c r="Y2064" i="1"/>
  <c r="Y2056" i="1"/>
  <c r="Y2048" i="1"/>
  <c r="Y2040" i="1"/>
  <c r="Y2032" i="1"/>
  <c r="Y2024" i="1"/>
  <c r="Y2016" i="1"/>
  <c r="Y2008" i="1"/>
  <c r="Y2000" i="1"/>
  <c r="Y1992" i="1"/>
  <c r="Y1984" i="1"/>
  <c r="Y1976" i="1"/>
  <c r="Y1968" i="1"/>
  <c r="Y1960" i="1"/>
  <c r="Y1952" i="1"/>
  <c r="Y1944" i="1"/>
  <c r="Y1936" i="1"/>
  <c r="Y1928" i="1"/>
  <c r="Y1920" i="1"/>
  <c r="Y1912" i="1"/>
  <c r="Y1904" i="1"/>
  <c r="Y1896" i="1"/>
  <c r="Y1888" i="1"/>
  <c r="Y1880" i="1"/>
  <c r="Y1872" i="1"/>
  <c r="Y1864" i="1"/>
  <c r="Y1856" i="1"/>
  <c r="Y1848" i="1"/>
  <c r="Y1840" i="1"/>
  <c r="Y1832" i="1"/>
  <c r="Y1824" i="1"/>
  <c r="Y1816" i="1"/>
  <c r="Y1808" i="1"/>
  <c r="Y1800" i="1"/>
  <c r="Y1792" i="1"/>
  <c r="Y1784" i="1"/>
  <c r="Y1776" i="1"/>
  <c r="Y1768" i="1"/>
  <c r="Y1760" i="1"/>
  <c r="Y1752" i="1"/>
  <c r="Y1744" i="1"/>
  <c r="Y1736" i="1"/>
  <c r="Y1728" i="1"/>
  <c r="Y1720" i="1"/>
  <c r="Y1712" i="1"/>
  <c r="Y1704" i="1"/>
  <c r="Y1696" i="1"/>
  <c r="Y1688" i="1"/>
  <c r="Y1680" i="1"/>
  <c r="Y1672" i="1"/>
  <c r="Y1664" i="1"/>
  <c r="Y1656" i="1"/>
  <c r="Y1648" i="1"/>
  <c r="Y1640" i="1"/>
  <c r="Y1632" i="1"/>
  <c r="Y1624" i="1"/>
  <c r="Y1616" i="1"/>
  <c r="Y1608" i="1"/>
  <c r="Y1600" i="1"/>
  <c r="Y1592" i="1"/>
  <c r="Y1584" i="1"/>
  <c r="Y1576" i="1"/>
  <c r="Y1568" i="1"/>
  <c r="Y1560" i="1"/>
  <c r="Y1552" i="1"/>
  <c r="Y1544" i="1"/>
  <c r="Y1536" i="1"/>
  <c r="Y1528" i="1"/>
  <c r="Y1520" i="1"/>
  <c r="Y1512" i="1"/>
  <c r="Y1504" i="1"/>
  <c r="Y1496" i="1"/>
  <c r="Y1488" i="1"/>
  <c r="Y1480" i="1"/>
  <c r="Y1472" i="1"/>
  <c r="Y1464" i="1"/>
  <c r="Y1456" i="1"/>
  <c r="Y1448" i="1"/>
  <c r="Y1440" i="1"/>
  <c r="Y1432" i="1"/>
  <c r="Y1424" i="1"/>
  <c r="Y1416" i="1"/>
  <c r="Y1408" i="1"/>
  <c r="Y1400" i="1"/>
  <c r="Y1392" i="1"/>
  <c r="Y1384" i="1"/>
  <c r="Y1376" i="1"/>
  <c r="Y1368" i="1"/>
  <c r="Y1360" i="1"/>
  <c r="Y1352" i="1"/>
  <c r="Y1344" i="1"/>
  <c r="Y1336" i="1"/>
  <c r="Y1328" i="1"/>
  <c r="Y1320" i="1"/>
  <c r="Y1312" i="1"/>
  <c r="Y1304" i="1"/>
  <c r="Y1296" i="1"/>
  <c r="Y1288" i="1"/>
  <c r="Y1280" i="1"/>
  <c r="Y1272" i="1"/>
  <c r="Y1264" i="1"/>
  <c r="Y1256" i="1"/>
  <c r="Y1248" i="1"/>
  <c r="Y1240" i="1"/>
  <c r="Y1232" i="1"/>
  <c r="Y1224" i="1"/>
  <c r="Y1216" i="1"/>
  <c r="Y1208" i="1"/>
  <c r="Y1200" i="1"/>
  <c r="Y1192" i="1"/>
  <c r="Y1184" i="1"/>
  <c r="Y1176" i="1"/>
  <c r="Y1168" i="1"/>
  <c r="Y1160" i="1"/>
  <c r="Y1152" i="1"/>
  <c r="Y1144" i="1"/>
  <c r="Y1136" i="1"/>
  <c r="Y1128" i="1"/>
  <c r="Y1120" i="1"/>
  <c r="Y1112" i="1"/>
  <c r="Y1104" i="1"/>
  <c r="Y1096" i="1"/>
  <c r="Y1088" i="1"/>
  <c r="Y1080" i="1"/>
  <c r="Y1072" i="1"/>
  <c r="Y1064" i="1"/>
  <c r="Y9647" i="1"/>
  <c r="Y9639" i="1"/>
  <c r="Y9631" i="1"/>
  <c r="Y9623" i="1"/>
  <c r="Y9615" i="1"/>
  <c r="Y9607" i="1"/>
  <c r="Y9599" i="1"/>
  <c r="Y9591" i="1"/>
  <c r="Y9583" i="1"/>
  <c r="Y9575" i="1"/>
  <c r="Y9567" i="1"/>
  <c r="Y9559" i="1"/>
  <c r="Y9551" i="1"/>
  <c r="Y9543" i="1"/>
  <c r="Y9535" i="1"/>
  <c r="Y9527" i="1"/>
  <c r="Y9519" i="1"/>
  <c r="Y9511" i="1"/>
  <c r="Y9503" i="1"/>
  <c r="Y9495" i="1"/>
  <c r="Y9487" i="1"/>
  <c r="Y9479" i="1"/>
  <c r="Y9471" i="1"/>
  <c r="Y9463" i="1"/>
  <c r="Y9455" i="1"/>
  <c r="Y9447" i="1"/>
  <c r="Y9439" i="1"/>
  <c r="Y9431" i="1"/>
  <c r="Y9423" i="1"/>
  <c r="Y9415" i="1"/>
  <c r="Y9407" i="1"/>
  <c r="Y9399" i="1"/>
  <c r="Y9391" i="1"/>
  <c r="Y9383" i="1"/>
  <c r="Y9375" i="1"/>
  <c r="Y9367" i="1"/>
  <c r="Y9359" i="1"/>
  <c r="Y9351" i="1"/>
  <c r="Y9343" i="1"/>
  <c r="Y9335" i="1"/>
  <c r="Y9327" i="1"/>
  <c r="Y9319" i="1"/>
  <c r="Y9311" i="1"/>
  <c r="Y9303" i="1"/>
  <c r="Y9295" i="1"/>
  <c r="Y9287" i="1"/>
  <c r="Y9279" i="1"/>
  <c r="Y9271" i="1"/>
  <c r="Y9263" i="1"/>
  <c r="Y9255" i="1"/>
  <c r="Y9247" i="1"/>
  <c r="Y9239" i="1"/>
  <c r="Y9231" i="1"/>
  <c r="Y9223" i="1"/>
  <c r="Y9215" i="1"/>
  <c r="Y9207" i="1"/>
  <c r="Y9199" i="1"/>
  <c r="Y9191" i="1"/>
  <c r="Y9183" i="1"/>
  <c r="Y9175" i="1"/>
  <c r="Y9167" i="1"/>
  <c r="Y9159" i="1"/>
  <c r="Y9151" i="1"/>
  <c r="Y9143" i="1"/>
  <c r="Y9135" i="1"/>
  <c r="Y9127" i="1"/>
  <c r="Y9119" i="1"/>
  <c r="Y9111" i="1"/>
  <c r="Y9103" i="1"/>
  <c r="Y9095" i="1"/>
  <c r="Y9087" i="1"/>
  <c r="Y9079" i="1"/>
  <c r="Y9071" i="1"/>
  <c r="Y9063" i="1"/>
  <c r="Y9055" i="1"/>
  <c r="Y9047" i="1"/>
  <c r="Y9039" i="1"/>
  <c r="Y9031" i="1"/>
  <c r="Y9023" i="1"/>
  <c r="Y9015" i="1"/>
  <c r="Y9007" i="1"/>
  <c r="Y8999" i="1"/>
  <c r="Y8991" i="1"/>
  <c r="Y8983" i="1"/>
  <c r="Y8975" i="1"/>
  <c r="Y8967" i="1"/>
  <c r="Y8959" i="1"/>
  <c r="Y8951" i="1"/>
  <c r="Y8943" i="1"/>
  <c r="Y8935" i="1"/>
  <c r="Y8927" i="1"/>
  <c r="Y8919" i="1"/>
  <c r="Y8911" i="1"/>
  <c r="Y8903" i="1"/>
  <c r="Y8895" i="1"/>
  <c r="Y8887" i="1"/>
  <c r="Y8879" i="1"/>
  <c r="Y8871" i="1"/>
  <c r="Y8863" i="1"/>
  <c r="Y8855" i="1"/>
  <c r="Y8847" i="1"/>
  <c r="Y8839" i="1"/>
  <c r="Y8831" i="1"/>
  <c r="Y8823" i="1"/>
  <c r="Y8815" i="1"/>
  <c r="Y8807" i="1"/>
  <c r="Y8799" i="1"/>
  <c r="Y8791" i="1"/>
  <c r="Y8783" i="1"/>
  <c r="Y8775" i="1"/>
  <c r="Y8767" i="1"/>
  <c r="Y8759" i="1"/>
  <c r="Y8751" i="1"/>
  <c r="Y8743" i="1"/>
  <c r="Y8735" i="1"/>
  <c r="Y8727" i="1"/>
  <c r="Y8719" i="1"/>
  <c r="Y8711" i="1"/>
  <c r="Y8703" i="1"/>
  <c r="Y8695" i="1"/>
  <c r="Y8687" i="1"/>
  <c r="Y8679" i="1"/>
  <c r="Y8671" i="1"/>
  <c r="Y8663" i="1"/>
  <c r="Y8655" i="1"/>
  <c r="Y8647" i="1"/>
  <c r="Y8639" i="1"/>
  <c r="Y8631" i="1"/>
  <c r="Y8623" i="1"/>
  <c r="Y8615" i="1"/>
  <c r="Y8607" i="1"/>
  <c r="Y8599" i="1"/>
  <c r="Y8591" i="1"/>
  <c r="Y8583" i="1"/>
  <c r="Y8575" i="1"/>
  <c r="Y8567" i="1"/>
  <c r="Y8559" i="1"/>
  <c r="Y8551" i="1"/>
  <c r="Y8543" i="1"/>
  <c r="Y8535" i="1"/>
  <c r="Y8527" i="1"/>
  <c r="Y8519" i="1"/>
  <c r="Y8511" i="1"/>
  <c r="Y8503" i="1"/>
  <c r="Y8495" i="1"/>
  <c r="Y8487" i="1"/>
  <c r="Y8479" i="1"/>
  <c r="Y8471" i="1"/>
  <c r="Y8463" i="1"/>
  <c r="Y8455" i="1"/>
  <c r="Y8447" i="1"/>
  <c r="Y8439" i="1"/>
  <c r="Y8431" i="1"/>
  <c r="Y8423" i="1"/>
  <c r="Y8415" i="1"/>
  <c r="Y8407" i="1"/>
  <c r="Y8399" i="1"/>
  <c r="Y8391" i="1"/>
  <c r="Y8383" i="1"/>
  <c r="Y8375" i="1"/>
  <c r="Y8367" i="1"/>
  <c r="Y8359" i="1"/>
  <c r="Y8351" i="1"/>
  <c r="Y8343" i="1"/>
  <c r="Y8335" i="1"/>
  <c r="Y8327" i="1"/>
  <c r="Y8319" i="1"/>
  <c r="Y8311" i="1"/>
  <c r="Y8303" i="1"/>
  <c r="Y8295" i="1"/>
  <c r="Y8287" i="1"/>
  <c r="Y8279" i="1"/>
  <c r="Y8271" i="1"/>
  <c r="Y8263" i="1"/>
  <c r="Y8255" i="1"/>
  <c r="Y8247" i="1"/>
  <c r="Y8239" i="1"/>
  <c r="Y8231" i="1"/>
  <c r="Y8223" i="1"/>
  <c r="Y8215" i="1"/>
  <c r="Y8207" i="1"/>
  <c r="Y8199" i="1"/>
  <c r="Y8191" i="1"/>
  <c r="Y8183" i="1"/>
  <c r="Y8175" i="1"/>
  <c r="Y8167" i="1"/>
  <c r="Y8159" i="1"/>
  <c r="Y8151" i="1"/>
  <c r="Y8143" i="1"/>
  <c r="Y8135" i="1"/>
  <c r="Y8127" i="1"/>
  <c r="Y8119" i="1"/>
  <c r="Y8111" i="1"/>
  <c r="Y8103" i="1"/>
  <c r="Y8095" i="1"/>
  <c r="Y8087" i="1"/>
  <c r="Y8079" i="1"/>
  <c r="Y8071" i="1"/>
  <c r="Y8063" i="1"/>
  <c r="Y8055" i="1"/>
  <c r="Y8047" i="1"/>
  <c r="Y8039" i="1"/>
  <c r="Y8031" i="1"/>
  <c r="Y8023" i="1"/>
  <c r="Y8015" i="1"/>
  <c r="Y8007" i="1"/>
  <c r="Y7999" i="1"/>
  <c r="Y7991" i="1"/>
  <c r="Y7983" i="1"/>
  <c r="Y7975" i="1"/>
  <c r="Y7967" i="1"/>
  <c r="Y7959" i="1"/>
  <c r="Y7951" i="1"/>
  <c r="Y7943" i="1"/>
  <c r="Y7935" i="1"/>
  <c r="Y7927" i="1"/>
  <c r="Y7919" i="1"/>
  <c r="Y7911" i="1"/>
  <c r="Y7903" i="1"/>
  <c r="Y7895" i="1"/>
  <c r="Y7887" i="1"/>
  <c r="Y7879" i="1"/>
  <c r="Y7871" i="1"/>
  <c r="Y7863" i="1"/>
  <c r="Y7855" i="1"/>
  <c r="Y7847" i="1"/>
  <c r="Y7839" i="1"/>
  <c r="Y7831" i="1"/>
  <c r="Y7823" i="1"/>
  <c r="Y7815" i="1"/>
  <c r="Y7807" i="1"/>
  <c r="Y7799" i="1"/>
  <c r="Y7791" i="1"/>
  <c r="Y7783" i="1"/>
  <c r="Y7775" i="1"/>
  <c r="Y7767" i="1"/>
  <c r="Y7759" i="1"/>
  <c r="Y7751" i="1"/>
  <c r="Y7743" i="1"/>
  <c r="Y7735" i="1"/>
  <c r="Y7727" i="1"/>
  <c r="Y7719" i="1"/>
  <c r="Y7711" i="1"/>
  <c r="Y7703" i="1"/>
  <c r="Y7695" i="1"/>
  <c r="Y7687" i="1"/>
  <c r="Y7679" i="1"/>
  <c r="Y7671" i="1"/>
  <c r="Y7663" i="1"/>
  <c r="Y7655" i="1"/>
  <c r="Y7647" i="1"/>
  <c r="Y7639" i="1"/>
  <c r="Y7631" i="1"/>
  <c r="Y7623" i="1"/>
  <c r="Y7615" i="1"/>
  <c r="Y7607" i="1"/>
  <c r="Y7599" i="1"/>
  <c r="Y7591" i="1"/>
  <c r="Y7583" i="1"/>
  <c r="Y7575" i="1"/>
  <c r="Y7567" i="1"/>
  <c r="Y7559" i="1"/>
  <c r="Y7551" i="1"/>
  <c r="Y7543" i="1"/>
  <c r="Y7535" i="1"/>
  <c r="Y7527" i="1"/>
  <c r="Y7519" i="1"/>
  <c r="Y7511" i="1"/>
  <c r="Y7503" i="1"/>
  <c r="Y7495" i="1"/>
  <c r="Y7487" i="1"/>
  <c r="Y7479" i="1"/>
  <c r="Y7471" i="1"/>
  <c r="Y7463" i="1"/>
  <c r="Y7455" i="1"/>
  <c r="Y7447" i="1"/>
  <c r="Y7439" i="1"/>
  <c r="Y7431" i="1"/>
  <c r="Y7423" i="1"/>
  <c r="Y7415" i="1"/>
  <c r="Y7407" i="1"/>
  <c r="Y7399" i="1"/>
  <c r="Y7391" i="1"/>
  <c r="Y7383" i="1"/>
  <c r="Y7375" i="1"/>
  <c r="Y7367" i="1"/>
  <c r="Y7359" i="1"/>
  <c r="Y7351" i="1"/>
  <c r="Y7343" i="1"/>
  <c r="Y7335" i="1"/>
  <c r="Y7327" i="1"/>
  <c r="Y7319" i="1"/>
  <c r="Y7311" i="1"/>
  <c r="Y7303" i="1"/>
  <c r="Y7295" i="1"/>
  <c r="Y7287" i="1"/>
  <c r="Y7279" i="1"/>
  <c r="Y7271" i="1"/>
  <c r="Y7263" i="1"/>
  <c r="Y7255" i="1"/>
  <c r="Y7247" i="1"/>
  <c r="Y7239" i="1"/>
  <c r="Y7231" i="1"/>
  <c r="Y7223" i="1"/>
  <c r="Y7215" i="1"/>
  <c r="Y7207" i="1"/>
  <c r="Y7199" i="1"/>
  <c r="Y7191" i="1"/>
  <c r="Y7183" i="1"/>
  <c r="Y7175" i="1"/>
  <c r="Y7167" i="1"/>
  <c r="Y7159" i="1"/>
  <c r="Y7151" i="1"/>
  <c r="Y7143" i="1"/>
  <c r="Y7135" i="1"/>
  <c r="Y7127" i="1"/>
  <c r="Y7119" i="1"/>
  <c r="Y7111" i="1"/>
  <c r="Y7103" i="1"/>
  <c r="Y7095" i="1"/>
  <c r="Y7087" i="1"/>
  <c r="Y7079" i="1"/>
  <c r="Y7071" i="1"/>
  <c r="Y7063" i="1"/>
  <c r="Y7055" i="1"/>
  <c r="Y7047" i="1"/>
  <c r="Y7039" i="1"/>
  <c r="Y7031" i="1"/>
  <c r="Y7023" i="1"/>
  <c r="Y7015" i="1"/>
  <c r="Y7007" i="1"/>
  <c r="Y6999" i="1"/>
  <c r="Y6991" i="1"/>
  <c r="Y6983" i="1"/>
  <c r="Y6975" i="1"/>
  <c r="Y6967" i="1"/>
  <c r="Y6959" i="1"/>
  <c r="Y6951" i="1"/>
  <c r="Y6943" i="1"/>
  <c r="Y6935" i="1"/>
  <c r="Y6927" i="1"/>
  <c r="Y6919" i="1"/>
  <c r="Y6911" i="1"/>
  <c r="Y6903" i="1"/>
  <c r="Y6895" i="1"/>
  <c r="Y6887" i="1"/>
  <c r="Y6879" i="1"/>
  <c r="Y6871" i="1"/>
  <c r="Y6863" i="1"/>
  <c r="Y6855" i="1"/>
  <c r="Y6847" i="1"/>
  <c r="Y6839" i="1"/>
  <c r="Y6831" i="1"/>
  <c r="Y6823" i="1"/>
  <c r="Y6815" i="1"/>
  <c r="Y6807" i="1"/>
  <c r="Y6799" i="1"/>
  <c r="Y6791" i="1"/>
  <c r="Y6783" i="1"/>
  <c r="Y6775" i="1"/>
  <c r="Y6767" i="1"/>
  <c r="Y6759" i="1"/>
  <c r="Y6751" i="1"/>
  <c r="Y6743" i="1"/>
  <c r="Y6735" i="1"/>
  <c r="Y6727" i="1"/>
  <c r="Y6719" i="1"/>
  <c r="Y6711" i="1"/>
  <c r="Y6703" i="1"/>
  <c r="Y6695" i="1"/>
  <c r="Y6687" i="1"/>
  <c r="Y6679" i="1"/>
  <c r="Y6671" i="1"/>
  <c r="Y6663" i="1"/>
  <c r="Y6655" i="1"/>
  <c r="Y6647" i="1"/>
  <c r="Y6639" i="1"/>
  <c r="Y6631" i="1"/>
  <c r="Y6623" i="1"/>
  <c r="Y6615" i="1"/>
  <c r="Y6607" i="1"/>
  <c r="Y6599" i="1"/>
  <c r="Y6591" i="1"/>
  <c r="Y6583" i="1"/>
  <c r="Y6575" i="1"/>
  <c r="Y6567" i="1"/>
  <c r="Y6559" i="1"/>
  <c r="Y6551" i="1"/>
  <c r="Y6543" i="1"/>
  <c r="Y6535" i="1"/>
  <c r="Y6527" i="1"/>
  <c r="Y6519" i="1"/>
  <c r="Y6511" i="1"/>
  <c r="Y6503" i="1"/>
  <c r="Y6495" i="1"/>
  <c r="Y6487" i="1"/>
  <c r="Y6479" i="1"/>
  <c r="Y6471" i="1"/>
  <c r="Y6463" i="1"/>
  <c r="Y6455" i="1"/>
  <c r="Y6447" i="1"/>
  <c r="Y6439" i="1"/>
  <c r="Y6431" i="1"/>
  <c r="Y6423" i="1"/>
  <c r="Y6415" i="1"/>
  <c r="Y6407" i="1"/>
  <c r="Y6399" i="1"/>
  <c r="Y6391" i="1"/>
  <c r="Y6383" i="1"/>
  <c r="Y6375" i="1"/>
  <c r="Y6367" i="1"/>
  <c r="Y6359" i="1"/>
  <c r="Y6351" i="1"/>
  <c r="Y6343" i="1"/>
  <c r="Y6335" i="1"/>
  <c r="Y6327" i="1"/>
  <c r="Y6319" i="1"/>
  <c r="Y6311" i="1"/>
  <c r="Y6303" i="1"/>
  <c r="Y6295" i="1"/>
  <c r="Y6287" i="1"/>
  <c r="Y6279" i="1"/>
  <c r="Y6271" i="1"/>
  <c r="Y6263" i="1"/>
  <c r="Y6255" i="1"/>
  <c r="Y6247" i="1"/>
  <c r="Y6239" i="1"/>
  <c r="Y6231" i="1"/>
  <c r="Y6223" i="1"/>
  <c r="Y6215" i="1"/>
  <c r="Y6207" i="1"/>
  <c r="Y6199" i="1"/>
  <c r="Y6191" i="1"/>
  <c r="Y6183" i="1"/>
  <c r="Y6175" i="1"/>
  <c r="Y6167" i="1"/>
  <c r="Y6159" i="1"/>
  <c r="Y6151" i="1"/>
  <c r="Y6143" i="1"/>
  <c r="Y6135" i="1"/>
  <c r="Y6127" i="1"/>
  <c r="Y6119" i="1"/>
  <c r="Y6111" i="1"/>
  <c r="Y6103" i="1"/>
  <c r="Y6095" i="1"/>
  <c r="Y6087" i="1"/>
  <c r="Y6079" i="1"/>
  <c r="Y6071" i="1"/>
  <c r="Y6063" i="1"/>
  <c r="Y6055" i="1"/>
  <c r="Y6047" i="1"/>
  <c r="Y6039" i="1"/>
  <c r="Y6031" i="1"/>
  <c r="Y6023" i="1"/>
  <c r="Y6015" i="1"/>
  <c r="Y6007" i="1"/>
  <c r="Y5999" i="1"/>
  <c r="Y5991" i="1"/>
  <c r="Y5983" i="1"/>
  <c r="Y5975" i="1"/>
  <c r="Y5967" i="1"/>
  <c r="Y5959" i="1"/>
  <c r="Y5951" i="1"/>
  <c r="Y5943" i="1"/>
  <c r="Y5935" i="1"/>
  <c r="Y5927" i="1"/>
  <c r="Y5919" i="1"/>
  <c r="Y5911" i="1"/>
  <c r="Y5903" i="1"/>
  <c r="Y5895" i="1"/>
  <c r="Y5887" i="1"/>
  <c r="Y5879" i="1"/>
  <c r="Y5871" i="1"/>
  <c r="Y5863" i="1"/>
  <c r="Y5855" i="1"/>
  <c r="Y5847" i="1"/>
  <c r="Y5839" i="1"/>
  <c r="Y5831" i="1"/>
  <c r="Y5823" i="1"/>
  <c r="Y5815" i="1"/>
  <c r="Y5807" i="1"/>
  <c r="Y5799" i="1"/>
  <c r="Y5791" i="1"/>
  <c r="Y5783" i="1"/>
  <c r="Y5775" i="1"/>
  <c r="Y5767" i="1"/>
  <c r="Y5759" i="1"/>
  <c r="Y5751" i="1"/>
  <c r="Y5743" i="1"/>
  <c r="Y5735" i="1"/>
  <c r="Y5727" i="1"/>
  <c r="Y5719" i="1"/>
  <c r="Y5711" i="1"/>
  <c r="Y5703" i="1"/>
  <c r="Y5695" i="1"/>
  <c r="Y5687" i="1"/>
  <c r="Y5679" i="1"/>
  <c r="Y5671" i="1"/>
  <c r="Y5663" i="1"/>
  <c r="Y5655" i="1"/>
  <c r="Y5647" i="1"/>
  <c r="Y5639" i="1"/>
  <c r="Y5631" i="1"/>
  <c r="Y5623" i="1"/>
  <c r="Y5615" i="1"/>
  <c r="Y5607" i="1"/>
  <c r="Y5599" i="1"/>
  <c r="Y5591" i="1"/>
  <c r="Y5583" i="1"/>
  <c r="Y5575" i="1"/>
  <c r="Y5567" i="1"/>
  <c r="Y5559" i="1"/>
  <c r="Y5551" i="1"/>
  <c r="Y5543" i="1"/>
  <c r="Y5535" i="1"/>
  <c r="Y5527" i="1"/>
  <c r="Y5519" i="1"/>
  <c r="Y5511" i="1"/>
  <c r="Y5503" i="1"/>
  <c r="Y5495" i="1"/>
  <c r="Y5487" i="1"/>
  <c r="Y5479" i="1"/>
  <c r="Y5471" i="1"/>
  <c r="Y5463" i="1"/>
  <c r="Y5455" i="1"/>
  <c r="Y5447" i="1"/>
  <c r="Y5439" i="1"/>
  <c r="Y5431" i="1"/>
  <c r="Y5423" i="1"/>
  <c r="Y5415" i="1"/>
  <c r="Y5407" i="1"/>
  <c r="Y5399" i="1"/>
  <c r="Y5391" i="1"/>
  <c r="Y5383" i="1"/>
  <c r="Y5375" i="1"/>
  <c r="Y5367" i="1"/>
  <c r="Y5359" i="1"/>
  <c r="Y5351" i="1"/>
  <c r="Y5343" i="1"/>
  <c r="Y5335" i="1"/>
  <c r="Y5327" i="1"/>
  <c r="Y5319" i="1"/>
  <c r="Y5311" i="1"/>
  <c r="Y5303" i="1"/>
  <c r="Y5295" i="1"/>
  <c r="Y5287" i="1"/>
  <c r="Y5279" i="1"/>
  <c r="Y5271" i="1"/>
  <c r="Y5263" i="1"/>
  <c r="Y5255" i="1"/>
  <c r="Y5247" i="1"/>
  <c r="Y5239" i="1"/>
  <c r="Y5231" i="1"/>
  <c r="Y5223" i="1"/>
  <c r="Y5215" i="1"/>
  <c r="Y5207" i="1"/>
  <c r="Y5199" i="1"/>
  <c r="Y5191" i="1"/>
  <c r="Y5183" i="1"/>
  <c r="Y5175" i="1"/>
  <c r="Y5167" i="1"/>
  <c r="Y5159" i="1"/>
  <c r="Y5151" i="1"/>
  <c r="Y5143" i="1"/>
  <c r="Y5135" i="1"/>
  <c r="Y5127" i="1"/>
  <c r="Y5119" i="1"/>
  <c r="Y5111" i="1"/>
  <c r="Y5103" i="1"/>
  <c r="Y5095" i="1"/>
  <c r="Y5087" i="1"/>
  <c r="Y5079" i="1"/>
  <c r="Y5071" i="1"/>
  <c r="Y5063" i="1"/>
  <c r="Y5055" i="1"/>
  <c r="Y5047" i="1"/>
  <c r="Y5039" i="1"/>
  <c r="Y5031" i="1"/>
  <c r="Y5023" i="1"/>
  <c r="Y5015" i="1"/>
  <c r="Y5007" i="1"/>
  <c r="Y4999" i="1"/>
  <c r="Y4991" i="1"/>
  <c r="Y4983" i="1"/>
  <c r="Y4975" i="1"/>
  <c r="Y4967" i="1"/>
  <c r="Y4959" i="1"/>
  <c r="Y4951" i="1"/>
  <c r="Y4943" i="1"/>
  <c r="Y4935" i="1"/>
  <c r="Y4927" i="1"/>
  <c r="Y4919" i="1"/>
  <c r="Y4911" i="1"/>
  <c r="Y4903" i="1"/>
  <c r="Y4895" i="1"/>
  <c r="Y4887" i="1"/>
  <c r="Y4879" i="1"/>
  <c r="Y4871" i="1"/>
  <c r="Y4863" i="1"/>
  <c r="Y4855" i="1"/>
  <c r="Y4847" i="1"/>
  <c r="Y4839" i="1"/>
  <c r="Y4831" i="1"/>
  <c r="Y4823" i="1"/>
  <c r="Y4815" i="1"/>
  <c r="Y4807" i="1"/>
  <c r="Y4799" i="1"/>
  <c r="Y4791" i="1"/>
  <c r="Y4783" i="1"/>
  <c r="Y4775" i="1"/>
  <c r="Y4767" i="1"/>
  <c r="Y4759" i="1"/>
  <c r="Y4751" i="1"/>
  <c r="Y4743" i="1"/>
  <c r="Y4735" i="1"/>
  <c r="Y4727" i="1"/>
  <c r="Y4719" i="1"/>
  <c r="Y4711" i="1"/>
  <c r="Y4703" i="1"/>
  <c r="Y4695" i="1"/>
  <c r="Y4687" i="1"/>
  <c r="Y4679" i="1"/>
  <c r="Y4671" i="1"/>
  <c r="Y4663" i="1"/>
  <c r="Y4655" i="1"/>
  <c r="Y4647" i="1"/>
  <c r="Y4639" i="1"/>
  <c r="Y4631" i="1"/>
  <c r="Y4623" i="1"/>
  <c r="Y4615" i="1"/>
  <c r="Y4607" i="1"/>
  <c r="Y4599" i="1"/>
  <c r="Y4591" i="1"/>
  <c r="Y4583" i="1"/>
  <c r="Y4575" i="1"/>
  <c r="Y4567" i="1"/>
  <c r="Y4559" i="1"/>
  <c r="Y4551" i="1"/>
  <c r="Y4543" i="1"/>
  <c r="Y4535" i="1"/>
  <c r="Y4527" i="1"/>
  <c r="Y4519" i="1"/>
  <c r="Y4511" i="1"/>
  <c r="Y4503" i="1"/>
  <c r="Y4495" i="1"/>
  <c r="Y4487" i="1"/>
  <c r="Y4479" i="1"/>
  <c r="Y4471" i="1"/>
  <c r="Y4463" i="1"/>
  <c r="Y4455" i="1"/>
  <c r="Y4447" i="1"/>
  <c r="Y4439" i="1"/>
  <c r="Y4431" i="1"/>
  <c r="Y4423" i="1"/>
  <c r="Y4415" i="1"/>
  <c r="Y4407" i="1"/>
  <c r="Y4399" i="1"/>
  <c r="Y4391" i="1"/>
  <c r="Y4383" i="1"/>
  <c r="Y4375" i="1"/>
  <c r="Y4367" i="1"/>
  <c r="Y4359" i="1"/>
  <c r="Y4351" i="1"/>
  <c r="Y4343" i="1"/>
  <c r="Y4335" i="1"/>
  <c r="Y4327" i="1"/>
  <c r="Y4319" i="1"/>
  <c r="Y4311" i="1"/>
  <c r="Y4303" i="1"/>
  <c r="Y4295" i="1"/>
  <c r="Y4287" i="1"/>
  <c r="Y4279" i="1"/>
  <c r="Y4271" i="1"/>
  <c r="Y4263" i="1"/>
  <c r="Y4255" i="1"/>
  <c r="Y4247" i="1"/>
  <c r="Y4239" i="1"/>
  <c r="Y4231" i="1"/>
  <c r="Y4223" i="1"/>
  <c r="Y4215" i="1"/>
  <c r="Y4207" i="1"/>
  <c r="Y4199" i="1"/>
  <c r="Y4191" i="1"/>
  <c r="Y4183" i="1"/>
  <c r="Y4175" i="1"/>
  <c r="Y4167" i="1"/>
  <c r="Y4159" i="1"/>
  <c r="Y4151" i="1"/>
  <c r="Y4143" i="1"/>
  <c r="Y4135" i="1"/>
  <c r="Y4127" i="1"/>
  <c r="Y4119" i="1"/>
  <c r="Y4111" i="1"/>
  <c r="Y4103" i="1"/>
  <c r="Y4095" i="1"/>
  <c r="Y4087" i="1"/>
  <c r="Y4079" i="1"/>
  <c r="Y4071" i="1"/>
  <c r="Y4063" i="1"/>
  <c r="Y4055" i="1"/>
  <c r="Y4047" i="1"/>
  <c r="Y4039" i="1"/>
  <c r="Y4031" i="1"/>
  <c r="Y4023" i="1"/>
  <c r="Y4015" i="1"/>
  <c r="Y4007" i="1"/>
  <c r="Y3999" i="1"/>
  <c r="Y3991" i="1"/>
  <c r="Y3983" i="1"/>
  <c r="Y3975" i="1"/>
  <c r="Y3967" i="1"/>
  <c r="Y3959" i="1"/>
  <c r="Y3951" i="1"/>
  <c r="Y3943" i="1"/>
  <c r="Y3935" i="1"/>
  <c r="Y3927" i="1"/>
  <c r="Y3919" i="1"/>
  <c r="Y3911" i="1"/>
  <c r="Y3903" i="1"/>
  <c r="Y3895" i="1"/>
  <c r="Y3887" i="1"/>
  <c r="Y3879" i="1"/>
  <c r="Y3871" i="1"/>
  <c r="Y3863" i="1"/>
  <c r="Y3855" i="1"/>
  <c r="Y3847" i="1"/>
  <c r="Y3839" i="1"/>
  <c r="Y3831" i="1"/>
  <c r="Y3823" i="1"/>
  <c r="Y3815" i="1"/>
  <c r="Y3807" i="1"/>
  <c r="Y3799" i="1"/>
  <c r="Y3791" i="1"/>
  <c r="Y3783" i="1"/>
  <c r="Y3775" i="1"/>
  <c r="Y3767" i="1"/>
  <c r="Y3759" i="1"/>
  <c r="Y3751" i="1"/>
  <c r="Y3743" i="1"/>
  <c r="Y3735" i="1"/>
  <c r="Y3727" i="1"/>
  <c r="Y3719" i="1"/>
  <c r="Y3711" i="1"/>
  <c r="Y3703" i="1"/>
  <c r="Y3695" i="1"/>
  <c r="Y3687" i="1"/>
  <c r="Y3679" i="1"/>
  <c r="Y3671" i="1"/>
  <c r="Y3663" i="1"/>
  <c r="Y3655" i="1"/>
  <c r="Y3647" i="1"/>
  <c r="Y3639" i="1"/>
  <c r="Y3631" i="1"/>
  <c r="Y3623" i="1"/>
  <c r="Y3615" i="1"/>
  <c r="Y3607" i="1"/>
  <c r="Y3599" i="1"/>
  <c r="Y3591" i="1"/>
  <c r="Y3583" i="1"/>
  <c r="Y3575" i="1"/>
  <c r="Y3567" i="1"/>
  <c r="Y3559" i="1"/>
  <c r="Y3551" i="1"/>
  <c r="Y3543" i="1"/>
  <c r="Y3535" i="1"/>
  <c r="Y3527" i="1"/>
  <c r="Y3519" i="1"/>
  <c r="Y3511" i="1"/>
  <c r="Y3503" i="1"/>
  <c r="Y3495" i="1"/>
  <c r="Y3487" i="1"/>
  <c r="Y3479" i="1"/>
  <c r="Y3471" i="1"/>
  <c r="Y3463" i="1"/>
  <c r="Y3455" i="1"/>
  <c r="Y3447" i="1"/>
  <c r="Y3439" i="1"/>
  <c r="Y3431" i="1"/>
  <c r="Y3423" i="1"/>
  <c r="Y3415" i="1"/>
  <c r="Y3407" i="1"/>
  <c r="Y3399" i="1"/>
  <c r="Y3391" i="1"/>
  <c r="Y3383" i="1"/>
  <c r="Y3375" i="1"/>
  <c r="Y3367" i="1"/>
  <c r="Y3359" i="1"/>
  <c r="Y3351" i="1"/>
  <c r="Y3343" i="1"/>
  <c r="Y3335" i="1"/>
  <c r="Y3327" i="1"/>
  <c r="Y3319" i="1"/>
  <c r="Y3311" i="1"/>
  <c r="Y3303" i="1"/>
  <c r="Y3295" i="1"/>
  <c r="Y3287" i="1"/>
  <c r="Y3279" i="1"/>
  <c r="Y3271" i="1"/>
  <c r="Y3263" i="1"/>
  <c r="Y3255" i="1"/>
  <c r="Y3247" i="1"/>
  <c r="Y3239" i="1"/>
  <c r="Y3231" i="1"/>
  <c r="Y3223" i="1"/>
  <c r="Y3215" i="1"/>
  <c r="Y3207" i="1"/>
  <c r="Y3199" i="1"/>
  <c r="Y3191" i="1"/>
  <c r="Y3183" i="1"/>
  <c r="Y3175" i="1"/>
  <c r="Y3167" i="1"/>
  <c r="Y3159" i="1"/>
  <c r="Y3151" i="1"/>
  <c r="Y3143" i="1"/>
  <c r="Y3135" i="1"/>
  <c r="Y3127" i="1"/>
  <c r="Y3119" i="1"/>
  <c r="Y3111" i="1"/>
  <c r="Y3103" i="1"/>
  <c r="Y3095" i="1"/>
  <c r="Y3087" i="1"/>
  <c r="Y3079" i="1"/>
  <c r="Y3071" i="1"/>
  <c r="Y3063" i="1"/>
  <c r="Y3055" i="1"/>
  <c r="Y3047" i="1"/>
  <c r="Y3039" i="1"/>
  <c r="Y3031" i="1"/>
  <c r="Y3023" i="1"/>
  <c r="Y3015" i="1"/>
  <c r="Y3007" i="1"/>
  <c r="Y2999" i="1"/>
  <c r="Y2991" i="1"/>
  <c r="Y2983" i="1"/>
  <c r="Y2975" i="1"/>
  <c r="Y2967" i="1"/>
  <c r="Y2959" i="1"/>
  <c r="Y2951" i="1"/>
  <c r="Y2943" i="1"/>
  <c r="Y2935" i="1"/>
  <c r="Y2927" i="1"/>
  <c r="Y2919" i="1"/>
  <c r="Y2911" i="1"/>
  <c r="Y2903" i="1"/>
  <c r="Y2895" i="1"/>
  <c r="Y2887" i="1"/>
  <c r="Y2879" i="1"/>
  <c r="Y2871" i="1"/>
  <c r="Y2863" i="1"/>
  <c r="Y2855" i="1"/>
  <c r="Y2847" i="1"/>
  <c r="Y2839" i="1"/>
  <c r="Y2831" i="1"/>
  <c r="Y2823" i="1"/>
  <c r="Y2815" i="1"/>
  <c r="Y2807" i="1"/>
  <c r="Y2799" i="1"/>
  <c r="Y2791" i="1"/>
  <c r="Y2783" i="1"/>
  <c r="Y2775" i="1"/>
  <c r="Y2767" i="1"/>
  <c r="Y2759" i="1"/>
  <c r="Y2751" i="1"/>
  <c r="Y2743" i="1"/>
  <c r="Y2735" i="1"/>
  <c r="Y2727" i="1"/>
  <c r="Y2719" i="1"/>
  <c r="Y2711" i="1"/>
  <c r="Y2703" i="1"/>
  <c r="Y2695" i="1"/>
  <c r="Y2687" i="1"/>
  <c r="Y2679" i="1"/>
  <c r="Y2671" i="1"/>
  <c r="Y2663" i="1"/>
  <c r="Y2655" i="1"/>
  <c r="Y2647" i="1"/>
  <c r="Y2639" i="1"/>
  <c r="Y2631" i="1"/>
  <c r="Y2623" i="1"/>
  <c r="Y2615" i="1"/>
  <c r="Y2607" i="1"/>
  <c r="Y2599" i="1"/>
  <c r="Y2591" i="1"/>
  <c r="Y2583" i="1"/>
  <c r="Y2575" i="1"/>
  <c r="Y2567" i="1"/>
  <c r="Y2559" i="1"/>
  <c r="Y2551" i="1"/>
  <c r="Y2543" i="1"/>
  <c r="Y2535" i="1"/>
  <c r="Y2527" i="1"/>
  <c r="Y2519" i="1"/>
  <c r="Y2511" i="1"/>
  <c r="Y2503" i="1"/>
  <c r="Y2495" i="1"/>
  <c r="Y2487" i="1"/>
  <c r="Y2479" i="1"/>
  <c r="Y2471" i="1"/>
  <c r="Y2463" i="1"/>
  <c r="Y2455" i="1"/>
  <c r="Y2447" i="1"/>
  <c r="Y2439" i="1"/>
  <c r="Y2431" i="1"/>
  <c r="Y2423" i="1"/>
  <c r="Y2415" i="1"/>
  <c r="Y2407" i="1"/>
  <c r="Y2399" i="1"/>
  <c r="Y2391" i="1"/>
  <c r="Y2383" i="1"/>
  <c r="Y2375" i="1"/>
  <c r="Y2367" i="1"/>
  <c r="Y2359" i="1"/>
  <c r="Y2351" i="1"/>
  <c r="Y2343" i="1"/>
  <c r="Y2335" i="1"/>
  <c r="Y2327" i="1"/>
  <c r="Y2319" i="1"/>
  <c r="Y2311" i="1"/>
  <c r="Y2303" i="1"/>
  <c r="Y2295" i="1"/>
  <c r="Y2287" i="1"/>
  <c r="Y2279" i="1"/>
  <c r="Y2271" i="1"/>
  <c r="Y2263" i="1"/>
  <c r="Y2255" i="1"/>
  <c r="Y2247" i="1"/>
  <c r="Y2239" i="1"/>
  <c r="Y2231" i="1"/>
  <c r="Y2223" i="1"/>
  <c r="Y2215" i="1"/>
  <c r="Y2207" i="1"/>
  <c r="Y2199" i="1"/>
  <c r="Y2191" i="1"/>
  <c r="Y2183" i="1"/>
  <c r="Y2175" i="1"/>
  <c r="Y2167" i="1"/>
  <c r="Y2159" i="1"/>
  <c r="Y2151" i="1"/>
  <c r="Y2143" i="1"/>
  <c r="Y2135" i="1"/>
  <c r="Y2127" i="1"/>
  <c r="Y2119" i="1"/>
  <c r="Y2111" i="1"/>
  <c r="Y2103" i="1"/>
  <c r="Y2095" i="1"/>
  <c r="Y2087" i="1"/>
  <c r="Y2079" i="1"/>
  <c r="Y2071" i="1"/>
  <c r="Y2063" i="1"/>
  <c r="Y2055" i="1"/>
  <c r="Y2047" i="1"/>
  <c r="Y2039" i="1"/>
  <c r="Y2031" i="1"/>
  <c r="Y2023" i="1"/>
  <c r="Y2015" i="1"/>
  <c r="Y2007" i="1"/>
  <c r="Y1999" i="1"/>
  <c r="Y1991" i="1"/>
  <c r="Y1983" i="1"/>
  <c r="Y1975" i="1"/>
  <c r="Y1967" i="1"/>
  <c r="Y1959" i="1"/>
  <c r="Y1951" i="1"/>
  <c r="Y1943" i="1"/>
  <c r="Y1935" i="1"/>
  <c r="Y1927" i="1"/>
  <c r="Y1919" i="1"/>
  <c r="Y1911" i="1"/>
  <c r="Y1903" i="1"/>
  <c r="Y1895" i="1"/>
  <c r="Y1887" i="1"/>
  <c r="Y1879" i="1"/>
  <c r="Y1871" i="1"/>
  <c r="Y1863" i="1"/>
  <c r="Y1855" i="1"/>
  <c r="Y1847" i="1"/>
  <c r="Y1839" i="1"/>
  <c r="Y1831" i="1"/>
  <c r="Y1823" i="1"/>
  <c r="Y1815" i="1"/>
  <c r="Y1807" i="1"/>
  <c r="Y1799" i="1"/>
  <c r="Y1791" i="1"/>
  <c r="Y1783" i="1"/>
  <c r="Y1775" i="1"/>
  <c r="Y1767" i="1"/>
  <c r="Y1759" i="1"/>
  <c r="Y1751" i="1"/>
  <c r="Y1743" i="1"/>
  <c r="Y1735" i="1"/>
  <c r="Y1727" i="1"/>
  <c r="Y1719" i="1"/>
  <c r="Y1711" i="1"/>
  <c r="Y1703" i="1"/>
  <c r="Y1695" i="1"/>
  <c r="Y1687" i="1"/>
  <c r="Y1679" i="1"/>
  <c r="Y1671" i="1"/>
  <c r="Y1663" i="1"/>
  <c r="Y1655" i="1"/>
  <c r="Y1647" i="1"/>
  <c r="Y1639" i="1"/>
  <c r="Y1631" i="1"/>
  <c r="Y1623" i="1"/>
  <c r="Y1615" i="1"/>
  <c r="Y1607" i="1"/>
  <c r="Y1599" i="1"/>
  <c r="Y1591" i="1"/>
  <c r="Y1583" i="1"/>
  <c r="Y1575" i="1"/>
  <c r="Y1567" i="1"/>
  <c r="Y1559" i="1"/>
  <c r="Y1551" i="1"/>
  <c r="Y1543" i="1"/>
  <c r="Y1535" i="1"/>
  <c r="Y1527" i="1"/>
  <c r="Y1519" i="1"/>
  <c r="Y1511" i="1"/>
  <c r="Y1503" i="1"/>
  <c r="Y1495" i="1"/>
  <c r="Y1487" i="1"/>
  <c r="Y1479" i="1"/>
  <c r="Y1471" i="1"/>
  <c r="Y1463" i="1"/>
  <c r="Y1455" i="1"/>
  <c r="Y1447" i="1"/>
  <c r="Y1439" i="1"/>
  <c r="Y1431" i="1"/>
  <c r="Y1423" i="1"/>
  <c r="Y1415" i="1"/>
  <c r="Y1407" i="1"/>
  <c r="Y1399" i="1"/>
  <c r="Y1391" i="1"/>
  <c r="Y1383" i="1"/>
  <c r="Y1375" i="1"/>
  <c r="Y1367" i="1"/>
  <c r="Y1359" i="1"/>
  <c r="Y1351" i="1"/>
  <c r="Y1343" i="1"/>
  <c r="Y1335" i="1"/>
  <c r="Y1327" i="1"/>
  <c r="Y1319" i="1"/>
  <c r="Y1311" i="1"/>
  <c r="Y1303" i="1"/>
  <c r="Y1295" i="1"/>
  <c r="Y1287" i="1"/>
  <c r="Y1279" i="1"/>
  <c r="Y1271" i="1"/>
  <c r="Y1263" i="1"/>
  <c r="Y1255" i="1"/>
  <c r="Y1247" i="1"/>
  <c r="Y1239" i="1"/>
  <c r="Y1231" i="1"/>
  <c r="Y1223" i="1"/>
  <c r="Y1215" i="1"/>
  <c r="Y1207" i="1"/>
  <c r="Y1199" i="1"/>
  <c r="Y1191" i="1"/>
  <c r="Y1183" i="1"/>
  <c r="Y1175" i="1"/>
  <c r="Y1167" i="1"/>
  <c r="Y1159" i="1"/>
  <c r="Y1151" i="1"/>
  <c r="Y1143" i="1"/>
  <c r="Y1135" i="1"/>
  <c r="Y1127" i="1"/>
  <c r="Y1119" i="1"/>
  <c r="Y1111" i="1"/>
  <c r="Y1103" i="1"/>
  <c r="Y1095" i="1"/>
  <c r="Y1087" i="1"/>
  <c r="Y1079" i="1"/>
  <c r="Y1071" i="1"/>
  <c r="Y1063" i="1"/>
  <c r="Y5254" i="1"/>
  <c r="Y5246" i="1"/>
  <c r="Y5238" i="1"/>
  <c r="Y5230" i="1"/>
  <c r="Y5222" i="1"/>
  <c r="Y5214" i="1"/>
  <c r="Y5206" i="1"/>
  <c r="Y5198" i="1"/>
  <c r="Y5190" i="1"/>
  <c r="Y5182" i="1"/>
  <c r="Y5174" i="1"/>
  <c r="Y5166" i="1"/>
  <c r="Y5158" i="1"/>
  <c r="Y5150" i="1"/>
  <c r="Y5142" i="1"/>
  <c r="Y5134" i="1"/>
  <c r="Y5126" i="1"/>
  <c r="Y5118" i="1"/>
  <c r="Y5110" i="1"/>
  <c r="Y5102" i="1"/>
  <c r="Y5094" i="1"/>
  <c r="Y5086" i="1"/>
  <c r="Y5078" i="1"/>
  <c r="Y5070" i="1"/>
  <c r="Y5062" i="1"/>
  <c r="Y5054" i="1"/>
  <c r="Y5046" i="1"/>
  <c r="Y5038" i="1"/>
  <c r="Y5030" i="1"/>
  <c r="Y5022" i="1"/>
  <c r="Y5014" i="1"/>
  <c r="Y5006" i="1"/>
  <c r="Y4998" i="1"/>
  <c r="Y4990" i="1"/>
  <c r="Y4982" i="1"/>
  <c r="Y4974" i="1"/>
  <c r="Y4966" i="1"/>
  <c r="Y4958" i="1"/>
  <c r="Y4950" i="1"/>
  <c r="Y4942" i="1"/>
  <c r="Y4934" i="1"/>
  <c r="Y4926" i="1"/>
  <c r="Y4918" i="1"/>
  <c r="Y4910" i="1"/>
  <c r="Y4902" i="1"/>
  <c r="Y4894" i="1"/>
  <c r="Y4886" i="1"/>
  <c r="Y4878" i="1"/>
  <c r="Y4870" i="1"/>
  <c r="Y4862" i="1"/>
  <c r="Y4854" i="1"/>
  <c r="Y4846" i="1"/>
  <c r="Y4838" i="1"/>
  <c r="Y4830" i="1"/>
  <c r="Y4822" i="1"/>
  <c r="Y4814" i="1"/>
  <c r="Y4806" i="1"/>
  <c r="Y4798" i="1"/>
  <c r="Y4790" i="1"/>
  <c r="Y4782" i="1"/>
  <c r="Y4774" i="1"/>
  <c r="Y4766" i="1"/>
  <c r="Y4758" i="1"/>
  <c r="Y4750" i="1"/>
  <c r="Y4742" i="1"/>
  <c r="Y4734" i="1"/>
  <c r="Y4726" i="1"/>
  <c r="Y4718" i="1"/>
  <c r="Y4710" i="1"/>
  <c r="Y4702" i="1"/>
  <c r="Y4694" i="1"/>
  <c r="Y4686" i="1"/>
  <c r="Y4678" i="1"/>
  <c r="Y4670" i="1"/>
  <c r="Y4662" i="1"/>
  <c r="Y4654" i="1"/>
  <c r="Y4646" i="1"/>
  <c r="Y4638" i="1"/>
  <c r="Y4630" i="1"/>
  <c r="Y4622" i="1"/>
  <c r="Y4614" i="1"/>
  <c r="Y4606" i="1"/>
  <c r="Y4598" i="1"/>
  <c r="Y4590" i="1"/>
  <c r="Y4582" i="1"/>
  <c r="Y4574" i="1"/>
  <c r="Y4566" i="1"/>
  <c r="Y4558" i="1"/>
  <c r="Y4550" i="1"/>
  <c r="Y4542" i="1"/>
  <c r="Y4534" i="1"/>
  <c r="Y4526" i="1"/>
  <c r="Y4518" i="1"/>
  <c r="Y4510" i="1"/>
  <c r="Y4502" i="1"/>
  <c r="Y4494" i="1"/>
  <c r="Y4486" i="1"/>
  <c r="Y4478" i="1"/>
  <c r="Y4470" i="1"/>
  <c r="Y4462" i="1"/>
  <c r="Y4454" i="1"/>
  <c r="Y4446" i="1"/>
  <c r="Y4438" i="1"/>
  <c r="Y4430" i="1"/>
  <c r="Y4422" i="1"/>
  <c r="Y4414" i="1"/>
  <c r="Y4406" i="1"/>
  <c r="Y4398" i="1"/>
  <c r="Y4390" i="1"/>
  <c r="Y4382" i="1"/>
  <c r="Y4374" i="1"/>
  <c r="Y4366" i="1"/>
  <c r="Y4358" i="1"/>
  <c r="Y4350" i="1"/>
  <c r="Y4342" i="1"/>
  <c r="Y4334" i="1"/>
  <c r="Y4326" i="1"/>
  <c r="Y4318" i="1"/>
  <c r="Y4310" i="1"/>
  <c r="Y4302" i="1"/>
  <c r="Y4294" i="1"/>
  <c r="Y4286" i="1"/>
  <c r="Y4278" i="1"/>
  <c r="Y4270" i="1"/>
  <c r="Y4262" i="1"/>
  <c r="Y4254" i="1"/>
  <c r="Y4246" i="1"/>
  <c r="Y4238" i="1"/>
  <c r="Y4230" i="1"/>
  <c r="Y4222" i="1"/>
  <c r="Y4214" i="1"/>
  <c r="Y4206" i="1"/>
  <c r="Y4198" i="1"/>
  <c r="Y4190" i="1"/>
  <c r="Y4182" i="1"/>
  <c r="Y4174" i="1"/>
  <c r="Y4166" i="1"/>
  <c r="Y4158" i="1"/>
  <c r="Y4150" i="1"/>
  <c r="Y4142" i="1"/>
  <c r="Y4134" i="1"/>
  <c r="Y4126" i="1"/>
  <c r="Y4118" i="1"/>
  <c r="Y4110" i="1"/>
  <c r="Y4102" i="1"/>
  <c r="Y4094" i="1"/>
  <c r="Y4086" i="1"/>
  <c r="Y4078" i="1"/>
  <c r="Y4070" i="1"/>
  <c r="Y4062" i="1"/>
  <c r="Y4054" i="1"/>
  <c r="Y4046" i="1"/>
  <c r="Y4038" i="1"/>
  <c r="Y4030" i="1"/>
  <c r="Y4022" i="1"/>
  <c r="Y4014" i="1"/>
  <c r="Y4006" i="1"/>
  <c r="Y3998" i="1"/>
  <c r="Y3990" i="1"/>
  <c r="Y3982" i="1"/>
  <c r="Y3974" i="1"/>
  <c r="Y3966" i="1"/>
  <c r="Y3958" i="1"/>
  <c r="Y3950" i="1"/>
  <c r="Y3942" i="1"/>
  <c r="Y3934" i="1"/>
  <c r="Y3926" i="1"/>
  <c r="Y3918" i="1"/>
  <c r="Y3910" i="1"/>
  <c r="Y3902" i="1"/>
  <c r="Y3894" i="1"/>
  <c r="Y3886" i="1"/>
  <c r="Y3878" i="1"/>
  <c r="Y3870" i="1"/>
  <c r="Y3862" i="1"/>
  <c r="Y3854" i="1"/>
  <c r="Y3846" i="1"/>
  <c r="Y3838" i="1"/>
  <c r="Y3830" i="1"/>
  <c r="Y3822" i="1"/>
  <c r="Y3814" i="1"/>
  <c r="Y3806" i="1"/>
  <c r="Y3798" i="1"/>
  <c r="Y3790" i="1"/>
  <c r="Y3782" i="1"/>
  <c r="Y3774" i="1"/>
  <c r="Y3766" i="1"/>
  <c r="Y3758" i="1"/>
  <c r="Y3750" i="1"/>
  <c r="Y3742" i="1"/>
  <c r="Y3734" i="1"/>
  <c r="Y3726" i="1"/>
  <c r="Y3718" i="1"/>
  <c r="Y3710" i="1"/>
  <c r="Y3702" i="1"/>
  <c r="Y3694" i="1"/>
  <c r="Y3686" i="1"/>
  <c r="Y3678" i="1"/>
  <c r="Y3670" i="1"/>
  <c r="Y3662" i="1"/>
  <c r="Y3654" i="1"/>
  <c r="Y3646" i="1"/>
  <c r="Y3638" i="1"/>
  <c r="Y3630" i="1"/>
  <c r="Y3622" i="1"/>
  <c r="Y3614" i="1"/>
  <c r="Y3606" i="1"/>
  <c r="Y3598" i="1"/>
  <c r="Y3590" i="1"/>
  <c r="Y3582" i="1"/>
  <c r="Y3574" i="1"/>
  <c r="Y3566" i="1"/>
  <c r="Y3558" i="1"/>
  <c r="Y3550" i="1"/>
  <c r="Y3542" i="1"/>
  <c r="Y3534" i="1"/>
  <c r="Y3526" i="1"/>
  <c r="Y3518" i="1"/>
  <c r="Y3510" i="1"/>
  <c r="Y3502" i="1"/>
  <c r="Y3494" i="1"/>
  <c r="Y3486" i="1"/>
  <c r="Y3478" i="1"/>
  <c r="Y3470" i="1"/>
  <c r="Y3462" i="1"/>
  <c r="Y3454" i="1"/>
  <c r="Y3446" i="1"/>
  <c r="Y3438" i="1"/>
  <c r="Y3430" i="1"/>
  <c r="Y3422" i="1"/>
  <c r="Y3414" i="1"/>
  <c r="Y3406" i="1"/>
  <c r="Y3398" i="1"/>
  <c r="Y3390" i="1"/>
  <c r="Y3382" i="1"/>
  <c r="Y3374" i="1"/>
  <c r="Y3366" i="1"/>
  <c r="Y3358" i="1"/>
  <c r="Y3350" i="1"/>
  <c r="Y3342" i="1"/>
  <c r="Y3334" i="1"/>
  <c r="Y3326" i="1"/>
  <c r="Y3318" i="1"/>
  <c r="Y3310" i="1"/>
  <c r="Y3302" i="1"/>
  <c r="Y3294" i="1"/>
  <c r="Y3286" i="1"/>
  <c r="Y3278" i="1"/>
  <c r="Y3270" i="1"/>
  <c r="Y3262" i="1"/>
  <c r="Y3254" i="1"/>
  <c r="Y3246" i="1"/>
  <c r="Y3238" i="1"/>
  <c r="Y3230" i="1"/>
  <c r="Y3222" i="1"/>
  <c r="Y3214" i="1"/>
  <c r="Y3206" i="1"/>
  <c r="Y3198" i="1"/>
  <c r="Y3190" i="1"/>
  <c r="Y3182" i="1"/>
  <c r="Y3174" i="1"/>
  <c r="Y3166" i="1"/>
  <c r="Y3158" i="1"/>
  <c r="Y3150" i="1"/>
  <c r="Y3142" i="1"/>
  <c r="Y3134" i="1"/>
  <c r="Y3126" i="1"/>
  <c r="Y3118" i="1"/>
  <c r="Y3110" i="1"/>
  <c r="Y3102" i="1"/>
  <c r="Y3094" i="1"/>
  <c r="Y3086" i="1"/>
  <c r="Y3078" i="1"/>
  <c r="Y3070" i="1"/>
  <c r="Y3062" i="1"/>
  <c r="Y3054" i="1"/>
  <c r="Y3046" i="1"/>
  <c r="Y3038" i="1"/>
  <c r="Y3030" i="1"/>
  <c r="Y3022" i="1"/>
  <c r="Y3014" i="1"/>
  <c r="Y3006" i="1"/>
  <c r="Y2998" i="1"/>
  <c r="Y2990" i="1"/>
  <c r="Y2982" i="1"/>
  <c r="Y2974" i="1"/>
  <c r="Y2966" i="1"/>
  <c r="Y2958" i="1"/>
  <c r="Y2950" i="1"/>
  <c r="Y2942" i="1"/>
  <c r="Y2934" i="1"/>
  <c r="Y2926" i="1"/>
  <c r="Y2918" i="1"/>
  <c r="Y2910" i="1"/>
  <c r="Y2902" i="1"/>
  <c r="Y2894" i="1"/>
  <c r="Y2886" i="1"/>
  <c r="Y2878" i="1"/>
  <c r="Y2870" i="1"/>
  <c r="Y2862" i="1"/>
  <c r="Y2854" i="1"/>
  <c r="Y2846" i="1"/>
  <c r="Y2838" i="1"/>
  <c r="Y2830" i="1"/>
  <c r="Y2822" i="1"/>
  <c r="Y2814" i="1"/>
  <c r="Y2806" i="1"/>
  <c r="Y2798" i="1"/>
  <c r="Y2790" i="1"/>
  <c r="Y2782" i="1"/>
  <c r="Y2774" i="1"/>
  <c r="Y2766" i="1"/>
  <c r="Y2758" i="1"/>
  <c r="Y2750" i="1"/>
  <c r="Y2742" i="1"/>
  <c r="Y2734" i="1"/>
  <c r="Y2726" i="1"/>
  <c r="Y2718" i="1"/>
  <c r="Y2710" i="1"/>
  <c r="Y2702" i="1"/>
  <c r="Y2694" i="1"/>
  <c r="Y2686" i="1"/>
  <c r="Y2678" i="1"/>
  <c r="Y2670" i="1"/>
  <c r="Y2662" i="1"/>
  <c r="Y2654" i="1"/>
  <c r="Y2646" i="1"/>
  <c r="Y2638" i="1"/>
  <c r="Y2630" i="1"/>
  <c r="Y2622" i="1"/>
  <c r="Y2614" i="1"/>
  <c r="Y2606" i="1"/>
  <c r="Y2598" i="1"/>
  <c r="Y2590" i="1"/>
  <c r="Y2582" i="1"/>
  <c r="Y2574" i="1"/>
  <c r="Y2566" i="1"/>
  <c r="Y2558" i="1"/>
  <c r="Y2550" i="1"/>
  <c r="Y2542" i="1"/>
  <c r="Y2534" i="1"/>
  <c r="Y2526" i="1"/>
  <c r="Y2518" i="1"/>
  <c r="Y2510" i="1"/>
  <c r="Y2502" i="1"/>
  <c r="Y2494" i="1"/>
  <c r="Y2486" i="1"/>
  <c r="Y2478" i="1"/>
  <c r="Y2470" i="1"/>
  <c r="Y2462" i="1"/>
  <c r="Y2454" i="1"/>
  <c r="Y2446" i="1"/>
  <c r="Y2438" i="1"/>
  <c r="Y2430" i="1"/>
  <c r="Y2422" i="1"/>
  <c r="Y2414" i="1"/>
  <c r="Y2406" i="1"/>
  <c r="Y2398" i="1"/>
  <c r="Y2390" i="1"/>
  <c r="Y2382" i="1"/>
  <c r="Y2374" i="1"/>
  <c r="Y2366" i="1"/>
  <c r="Y2358" i="1"/>
  <c r="Y2350" i="1"/>
  <c r="Y2342" i="1"/>
  <c r="Y2334" i="1"/>
  <c r="Y2326" i="1"/>
  <c r="Y2318" i="1"/>
  <c r="Y2310" i="1"/>
  <c r="Y2302" i="1"/>
  <c r="Y2294" i="1"/>
  <c r="Y2286" i="1"/>
  <c r="Y2278" i="1"/>
  <c r="Y2270" i="1"/>
  <c r="Y2262" i="1"/>
  <c r="Y2254" i="1"/>
  <c r="Y2246" i="1"/>
  <c r="Y2238" i="1"/>
  <c r="Y2230" i="1"/>
  <c r="Y2222" i="1"/>
  <c r="Y2214" i="1"/>
  <c r="Y2206" i="1"/>
  <c r="Y2198" i="1"/>
  <c r="Y2190" i="1"/>
  <c r="Y2182" i="1"/>
  <c r="Y2174" i="1"/>
  <c r="Y2166" i="1"/>
  <c r="Y2158" i="1"/>
  <c r="Y2150" i="1"/>
  <c r="Y2142" i="1"/>
  <c r="Y2134" i="1"/>
  <c r="Y2126" i="1"/>
  <c r="Y2118" i="1"/>
  <c r="Y2110" i="1"/>
  <c r="Y2102" i="1"/>
  <c r="Y2094" i="1"/>
  <c r="Y2086" i="1"/>
  <c r="Y2078" i="1"/>
  <c r="Y2070" i="1"/>
  <c r="Y2062" i="1"/>
  <c r="Y2054" i="1"/>
  <c r="Y2046" i="1"/>
  <c r="Y2038" i="1"/>
  <c r="Y2030" i="1"/>
  <c r="Y2022" i="1"/>
  <c r="Y2014" i="1"/>
  <c r="Y2006" i="1"/>
  <c r="Y1998" i="1"/>
  <c r="Y1990" i="1"/>
  <c r="Y1982" i="1"/>
  <c r="Y1974" i="1"/>
  <c r="Y1966" i="1"/>
  <c r="Y1958" i="1"/>
  <c r="Y1950" i="1"/>
  <c r="Y1942" i="1"/>
  <c r="Y1934" i="1"/>
  <c r="Y1926" i="1"/>
  <c r="Y1918" i="1"/>
  <c r="Y1910" i="1"/>
  <c r="Y1902" i="1"/>
  <c r="Y1894" i="1"/>
  <c r="Y1886" i="1"/>
  <c r="Y1878" i="1"/>
  <c r="Y1870" i="1"/>
  <c r="Y1862" i="1"/>
  <c r="Y1854" i="1"/>
  <c r="Y1846" i="1"/>
  <c r="Y1838" i="1"/>
  <c r="Y1830" i="1"/>
  <c r="Y1822" i="1"/>
  <c r="Y1814" i="1"/>
  <c r="Y1806" i="1"/>
  <c r="Y1798" i="1"/>
  <c r="Y1790" i="1"/>
  <c r="Y1782" i="1"/>
  <c r="Y1774" i="1"/>
  <c r="Y1766" i="1"/>
  <c r="Y1758" i="1"/>
  <c r="Y1750" i="1"/>
  <c r="Y1742" i="1"/>
  <c r="Y1734" i="1"/>
  <c r="Y1726" i="1"/>
  <c r="Y1718" i="1"/>
  <c r="Y1710" i="1"/>
  <c r="Y1702" i="1"/>
  <c r="Y1694" i="1"/>
  <c r="Y1686" i="1"/>
  <c r="Y1678" i="1"/>
  <c r="Y1670" i="1"/>
  <c r="Y1662" i="1"/>
  <c r="Y1654" i="1"/>
  <c r="Y1646" i="1"/>
  <c r="Y1638" i="1"/>
  <c r="Y1630" i="1"/>
  <c r="Y1622" i="1"/>
  <c r="Y1614" i="1"/>
  <c r="Y1606" i="1"/>
  <c r="Y1598" i="1"/>
  <c r="Y1590" i="1"/>
  <c r="Y1582" i="1"/>
  <c r="Y1574" i="1"/>
  <c r="Y1566" i="1"/>
  <c r="Y1558" i="1"/>
  <c r="Y1550" i="1"/>
  <c r="Y1542" i="1"/>
  <c r="Y1534" i="1"/>
  <c r="Y1526" i="1"/>
  <c r="Y1518" i="1"/>
  <c r="Y1510" i="1"/>
  <c r="Y1502" i="1"/>
  <c r="Y1494" i="1"/>
  <c r="Y1486" i="1"/>
  <c r="Y1478" i="1"/>
  <c r="Y1470" i="1"/>
  <c r="Y1462" i="1"/>
  <c r="Y1454" i="1"/>
  <c r="Y1446" i="1"/>
  <c r="Y1438" i="1"/>
  <c r="Y1430" i="1"/>
  <c r="Y1422" i="1"/>
  <c r="Y1414" i="1"/>
  <c r="Y1406" i="1"/>
  <c r="Y1398" i="1"/>
  <c r="Y1390" i="1"/>
  <c r="Y1382" i="1"/>
  <c r="Y1374" i="1"/>
  <c r="Y1366" i="1"/>
  <c r="Y1358" i="1"/>
  <c r="Y1350" i="1"/>
  <c r="Y1342" i="1"/>
  <c r="Y1334" i="1"/>
  <c r="Y1326" i="1"/>
  <c r="Y1318" i="1"/>
  <c r="Y1310" i="1"/>
  <c r="Y1302" i="1"/>
  <c r="Y1294" i="1"/>
  <c r="Y1286" i="1"/>
  <c r="Y1278" i="1"/>
  <c r="Y1270" i="1"/>
  <c r="Y1262" i="1"/>
  <c r="Y1254" i="1"/>
  <c r="Y1246" i="1"/>
  <c r="Y1238" i="1"/>
  <c r="Y1230" i="1"/>
  <c r="Y1222" i="1"/>
  <c r="Y1214" i="1"/>
  <c r="Y1206" i="1"/>
  <c r="Y1198" i="1"/>
  <c r="Y1190" i="1"/>
  <c r="Y1182" i="1"/>
  <c r="Y1174" i="1"/>
  <c r="Y1166" i="1"/>
  <c r="Y1158" i="1"/>
  <c r="Y1150" i="1"/>
  <c r="Y1142" i="1"/>
  <c r="Y1134" i="1"/>
  <c r="Y1126" i="1"/>
  <c r="Y1118" i="1"/>
  <c r="Y1110" i="1"/>
  <c r="Y1102" i="1"/>
  <c r="Y1094" i="1"/>
  <c r="Y1086" i="1"/>
  <c r="Y1078" i="1"/>
  <c r="Y1070" i="1"/>
  <c r="Y1062" i="1"/>
  <c r="Y1054" i="1"/>
  <c r="Y1046" i="1"/>
  <c r="Y1038" i="1"/>
  <c r="Y1030" i="1"/>
  <c r="Y1022" i="1"/>
  <c r="Y1014" i="1"/>
  <c r="Y1006" i="1"/>
  <c r="Y998" i="1"/>
  <c r="Y990" i="1"/>
  <c r="Y982" i="1"/>
  <c r="Y974" i="1"/>
  <c r="Y966" i="1"/>
  <c r="Y958" i="1"/>
  <c r="Y950" i="1"/>
  <c r="Y942" i="1"/>
  <c r="Y934" i="1"/>
  <c r="Y926" i="1"/>
  <c r="Y918" i="1"/>
  <c r="Y910" i="1"/>
  <c r="Y902" i="1"/>
  <c r="Y894" i="1"/>
  <c r="Y886" i="1"/>
  <c r="Y878" i="1"/>
  <c r="Y870" i="1"/>
  <c r="Y862" i="1"/>
  <c r="Y854" i="1"/>
  <c r="Y846" i="1"/>
  <c r="Y838" i="1"/>
  <c r="Y830" i="1"/>
  <c r="Y822" i="1"/>
  <c r="Y814" i="1"/>
  <c r="Y806" i="1"/>
  <c r="Y798" i="1"/>
  <c r="Y790" i="1"/>
  <c r="Y782" i="1"/>
  <c r="Y774" i="1"/>
  <c r="Y766" i="1"/>
  <c r="Y758" i="1"/>
  <c r="Y750" i="1"/>
  <c r="Y742" i="1"/>
  <c r="Y734" i="1"/>
  <c r="Y726" i="1"/>
  <c r="Y718" i="1"/>
  <c r="Y710" i="1"/>
  <c r="Y702" i="1"/>
  <c r="Y694" i="1"/>
  <c r="Y686" i="1"/>
  <c r="Y678" i="1"/>
  <c r="Y670" i="1"/>
  <c r="Y662" i="1"/>
  <c r="Y654" i="1"/>
  <c r="Y646" i="1"/>
  <c r="Y638" i="1"/>
  <c r="Y630" i="1"/>
  <c r="Y622" i="1"/>
  <c r="Y614" i="1"/>
  <c r="Y606" i="1"/>
  <c r="Y598" i="1"/>
  <c r="Y590" i="1"/>
  <c r="Y582" i="1"/>
  <c r="Y574" i="1"/>
  <c r="Y566" i="1"/>
  <c r="Y558" i="1"/>
  <c r="Y550" i="1"/>
  <c r="Y542" i="1"/>
  <c r="Y534" i="1"/>
  <c r="Y526" i="1"/>
  <c r="Y518" i="1"/>
  <c r="Y510" i="1"/>
  <c r="Y502" i="1"/>
  <c r="Y494" i="1"/>
  <c r="Y486" i="1"/>
  <c r="Y478" i="1"/>
  <c r="Y470" i="1"/>
  <c r="Y462" i="1"/>
  <c r="Y454" i="1"/>
  <c r="Y446" i="1"/>
  <c r="Y438" i="1"/>
  <c r="Y430" i="1"/>
  <c r="Y422" i="1"/>
  <c r="Y414" i="1"/>
  <c r="Y406" i="1"/>
  <c r="Y398" i="1"/>
  <c r="Y390" i="1"/>
  <c r="Y382" i="1"/>
  <c r="Y374" i="1"/>
  <c r="Y366" i="1"/>
  <c r="Y358" i="1"/>
  <c r="Y350" i="1"/>
  <c r="Y342" i="1"/>
  <c r="Y334" i="1"/>
  <c r="Y326" i="1"/>
  <c r="Y318" i="1"/>
  <c r="Y310" i="1"/>
  <c r="Y302" i="1"/>
  <c r="Y294" i="1"/>
  <c r="Y286" i="1"/>
  <c r="Y278" i="1"/>
  <c r="Y270" i="1"/>
  <c r="Y262" i="1"/>
  <c r="Y254" i="1"/>
  <c r="Y246" i="1"/>
  <c r="Y238" i="1"/>
  <c r="Y230" i="1"/>
  <c r="Y222" i="1"/>
  <c r="Y214" i="1"/>
  <c r="Y206" i="1"/>
  <c r="Y198" i="1"/>
  <c r="Y190" i="1"/>
  <c r="Y182" i="1"/>
  <c r="Y174" i="1"/>
  <c r="Y166" i="1"/>
  <c r="Y158" i="1"/>
  <c r="Y150" i="1"/>
  <c r="Y142" i="1"/>
  <c r="Y134" i="1"/>
  <c r="Y126" i="1"/>
  <c r="Y118" i="1"/>
  <c r="Y110" i="1"/>
  <c r="Y102" i="1"/>
  <c r="Y94" i="1"/>
  <c r="Y86" i="1"/>
  <c r="Y78" i="1"/>
  <c r="Y70" i="1"/>
  <c r="Y62" i="1"/>
  <c r="Y54" i="1"/>
  <c r="Y46" i="1"/>
  <c r="Y38" i="1"/>
  <c r="Y30" i="1"/>
  <c r="Y22" i="1"/>
  <c r="Y14" i="1"/>
  <c r="Y6" i="1"/>
  <c r="Y1055" i="1"/>
  <c r="Y1047" i="1"/>
  <c r="Y1039" i="1"/>
  <c r="Y1031" i="1"/>
  <c r="Y1023" i="1"/>
  <c r="Y1015" i="1"/>
  <c r="Y1007" i="1"/>
  <c r="Y999" i="1"/>
  <c r="Y991" i="1"/>
  <c r="Y983" i="1"/>
  <c r="Y975" i="1"/>
  <c r="Y967" i="1"/>
  <c r="Y959" i="1"/>
  <c r="Y951" i="1"/>
  <c r="Y943" i="1"/>
  <c r="Y935" i="1"/>
  <c r="Y927" i="1"/>
  <c r="Y919" i="1"/>
  <c r="Y911" i="1"/>
  <c r="Y903" i="1"/>
  <c r="Y895" i="1"/>
  <c r="Y887" i="1"/>
  <c r="Y879" i="1"/>
  <c r="Y871" i="1"/>
  <c r="Y863" i="1"/>
  <c r="Y855" i="1"/>
  <c r="Y847" i="1"/>
  <c r="Y839" i="1"/>
  <c r="Y831" i="1"/>
  <c r="Y823" i="1"/>
  <c r="Y815" i="1"/>
  <c r="Y807" i="1"/>
  <c r="Y799" i="1"/>
  <c r="Y791" i="1"/>
  <c r="Y783" i="1"/>
  <c r="Y775" i="1"/>
  <c r="Y767" i="1"/>
  <c r="Y759" i="1"/>
  <c r="Y751" i="1"/>
  <c r="Y743" i="1"/>
  <c r="Y735" i="1"/>
  <c r="Y727" i="1"/>
  <c r="Y719" i="1"/>
  <c r="Y711" i="1"/>
  <c r="Y703" i="1"/>
  <c r="Y695" i="1"/>
  <c r="Y687" i="1"/>
  <c r="Y679" i="1"/>
  <c r="Y671" i="1"/>
  <c r="Y663" i="1"/>
  <c r="Y655" i="1"/>
  <c r="Y647" i="1"/>
  <c r="Y639" i="1"/>
  <c r="Y631" i="1"/>
  <c r="Y623" i="1"/>
  <c r="Y615" i="1"/>
  <c r="Y607" i="1"/>
  <c r="Y599" i="1"/>
  <c r="Y591" i="1"/>
  <c r="Y583" i="1"/>
  <c r="Y575" i="1"/>
  <c r="Y567" i="1"/>
  <c r="Y559" i="1"/>
  <c r="Y551" i="1"/>
  <c r="Y543" i="1"/>
  <c r="Y535" i="1"/>
  <c r="Y527" i="1"/>
  <c r="Y519" i="1"/>
  <c r="Y511" i="1"/>
  <c r="Y503" i="1"/>
  <c r="Y495" i="1"/>
  <c r="Y487" i="1"/>
  <c r="Y479" i="1"/>
  <c r="Y471" i="1"/>
  <c r="Y463" i="1"/>
  <c r="Y455" i="1"/>
  <c r="Y447" i="1"/>
  <c r="Y439" i="1"/>
  <c r="Y431" i="1"/>
  <c r="Y423" i="1"/>
  <c r="Y415" i="1"/>
  <c r="Y407" i="1"/>
  <c r="Y399" i="1"/>
  <c r="Y391" i="1"/>
  <c r="Y383" i="1"/>
  <c r="Y375" i="1"/>
  <c r="Y367" i="1"/>
  <c r="Y359" i="1"/>
  <c r="Y351" i="1"/>
  <c r="Y343" i="1"/>
  <c r="Y335" i="1"/>
  <c r="Y327" i="1"/>
  <c r="Y319" i="1"/>
  <c r="Y311" i="1"/>
  <c r="Y303" i="1"/>
  <c r="Y295" i="1"/>
  <c r="Y287" i="1"/>
  <c r="Y279" i="1"/>
  <c r="Y271" i="1"/>
  <c r="Y263" i="1"/>
  <c r="Y255" i="1"/>
  <c r="Y247" i="1"/>
  <c r="Y239" i="1"/>
  <c r="Y231" i="1"/>
  <c r="Y223" i="1"/>
  <c r="Y215" i="1"/>
  <c r="Y207" i="1"/>
  <c r="Y199" i="1"/>
  <c r="Y191" i="1"/>
  <c r="Y183" i="1"/>
  <c r="Y175" i="1"/>
  <c r="Y167" i="1"/>
  <c r="Y159" i="1"/>
  <c r="Y151" i="1"/>
  <c r="Y143" i="1"/>
  <c r="Y135" i="1"/>
  <c r="Y127" i="1"/>
  <c r="Y119" i="1"/>
  <c r="Y111" i="1"/>
  <c r="Y103" i="1"/>
  <c r="Y95" i="1"/>
  <c r="Y87" i="1"/>
  <c r="Y79" i="1"/>
  <c r="Y71" i="1"/>
  <c r="Y63" i="1"/>
  <c r="Y55" i="1"/>
  <c r="Y47" i="1"/>
  <c r="Y39" i="1"/>
  <c r="Y31" i="1"/>
  <c r="Y23" i="1"/>
  <c r="Y15" i="1"/>
  <c r="Y7" i="1"/>
  <c r="Y1053" i="1"/>
  <c r="Y1045" i="1"/>
  <c r="Y1037" i="1"/>
  <c r="Y1029" i="1"/>
  <c r="Y1021" i="1"/>
  <c r="Y1013" i="1"/>
  <c r="Y1005" i="1"/>
  <c r="Y997" i="1"/>
  <c r="Y989" i="1"/>
  <c r="Y981" i="1"/>
  <c r="Y973" i="1"/>
  <c r="Y965" i="1"/>
  <c r="Y957" i="1"/>
  <c r="Y949" i="1"/>
  <c r="Y941" i="1"/>
  <c r="Y933" i="1"/>
  <c r="Y925" i="1"/>
  <c r="Y917" i="1"/>
  <c r="Y909" i="1"/>
  <c r="Y901" i="1"/>
  <c r="Y893" i="1"/>
  <c r="Y885" i="1"/>
  <c r="Y877" i="1"/>
  <c r="Y869" i="1"/>
  <c r="Y861" i="1"/>
  <c r="Y853" i="1"/>
  <c r="Y845" i="1"/>
  <c r="Y837" i="1"/>
  <c r="Y829" i="1"/>
  <c r="Y821" i="1"/>
  <c r="Y813" i="1"/>
  <c r="Y805" i="1"/>
  <c r="Y797" i="1"/>
  <c r="Y789" i="1"/>
  <c r="Y781" i="1"/>
  <c r="Y773" i="1"/>
  <c r="Y765" i="1"/>
  <c r="Y757" i="1"/>
  <c r="Y749" i="1"/>
  <c r="Y741" i="1"/>
  <c r="Y733" i="1"/>
  <c r="Y725" i="1"/>
  <c r="Y717" i="1"/>
  <c r="Y709" i="1"/>
  <c r="Y701" i="1"/>
  <c r="Y693" i="1"/>
  <c r="Y685" i="1"/>
  <c r="Y677" i="1"/>
  <c r="Y669" i="1"/>
  <c r="Y661" i="1"/>
  <c r="Y653" i="1"/>
  <c r="Y645" i="1"/>
  <c r="Y637" i="1"/>
  <c r="Y629" i="1"/>
  <c r="Y621" i="1"/>
  <c r="Y613" i="1"/>
  <c r="Y605" i="1"/>
  <c r="Y597" i="1"/>
  <c r="Y589" i="1"/>
  <c r="Y581" i="1"/>
  <c r="Y573" i="1"/>
  <c r="Y565" i="1"/>
  <c r="Y557" i="1"/>
  <c r="Y549" i="1"/>
  <c r="Y541" i="1"/>
  <c r="Y533" i="1"/>
  <c r="Y525" i="1"/>
  <c r="Y517" i="1"/>
  <c r="Y509" i="1"/>
  <c r="Y501" i="1"/>
  <c r="Y493" i="1"/>
  <c r="Y485" i="1"/>
  <c r="Y477" i="1"/>
  <c r="Y469" i="1"/>
  <c r="Y461" i="1"/>
  <c r="Y453" i="1"/>
  <c r="Y445" i="1"/>
  <c r="Y437" i="1"/>
  <c r="Y429" i="1"/>
  <c r="Y421" i="1"/>
  <c r="Y413" i="1"/>
  <c r="Y405" i="1"/>
  <c r="Y397" i="1"/>
  <c r="Y389" i="1"/>
  <c r="Y381" i="1"/>
  <c r="Y373" i="1"/>
  <c r="Y365" i="1"/>
  <c r="Y357" i="1"/>
  <c r="Y349" i="1"/>
  <c r="Y341" i="1"/>
  <c r="Y333" i="1"/>
  <c r="Y325" i="1"/>
  <c r="Y317" i="1"/>
  <c r="Y309" i="1"/>
  <c r="Y301" i="1"/>
  <c r="Y293" i="1"/>
  <c r="Y285" i="1"/>
  <c r="Y277" i="1"/>
  <c r="Y269" i="1"/>
  <c r="Y261" i="1"/>
  <c r="Y253" i="1"/>
  <c r="Y245" i="1"/>
  <c r="Y237" i="1"/>
  <c r="Y229" i="1"/>
  <c r="Y221" i="1"/>
  <c r="Y213" i="1"/>
  <c r="Y205" i="1"/>
  <c r="Y197" i="1"/>
  <c r="Y189" i="1"/>
  <c r="Y181" i="1"/>
  <c r="Y173" i="1"/>
  <c r="Y165" i="1"/>
  <c r="Y157" i="1"/>
  <c r="Y149" i="1"/>
  <c r="Y141" i="1"/>
  <c r="Y133" i="1"/>
  <c r="Y125" i="1"/>
  <c r="Y117" i="1"/>
  <c r="Y109" i="1"/>
  <c r="Y101" i="1"/>
  <c r="Y93" i="1"/>
  <c r="Y85" i="1"/>
  <c r="Y77" i="1"/>
  <c r="Y69" i="1"/>
  <c r="Y61" i="1"/>
  <c r="Y53" i="1"/>
  <c r="Y45" i="1"/>
  <c r="Y37" i="1"/>
  <c r="Y29" i="1"/>
  <c r="Y21" i="1"/>
  <c r="Y13" i="1"/>
  <c r="Y5" i="1"/>
  <c r="Y748" i="1"/>
  <c r="Y740" i="1"/>
  <c r="Y732" i="1"/>
  <c r="Y724" i="1"/>
  <c r="Y716" i="1"/>
  <c r="Y708" i="1"/>
  <c r="Y700" i="1"/>
  <c r="Y692" i="1"/>
  <c r="Y684" i="1"/>
  <c r="Y676" i="1"/>
  <c r="Y668" i="1"/>
  <c r="Y660" i="1"/>
  <c r="Y652" i="1"/>
  <c r="Y644" i="1"/>
  <c r="Y636" i="1"/>
  <c r="Y628" i="1"/>
  <c r="Y620" i="1"/>
  <c r="Y612" i="1"/>
  <c r="Y604" i="1"/>
  <c r="Y596" i="1"/>
  <c r="Y588" i="1"/>
  <c r="Y580" i="1"/>
  <c r="Y572" i="1"/>
  <c r="Y564" i="1"/>
  <c r="Y556" i="1"/>
  <c r="Y548" i="1"/>
  <c r="Y540" i="1"/>
  <c r="Y532" i="1"/>
  <c r="Y524" i="1"/>
  <c r="Y516" i="1"/>
  <c r="Y508" i="1"/>
  <c r="Y500" i="1"/>
  <c r="Y492" i="1"/>
  <c r="Y484" i="1"/>
  <c r="Y476" i="1"/>
  <c r="Y468" i="1"/>
  <c r="Y460" i="1"/>
  <c r="Y452" i="1"/>
  <c r="Y444" i="1"/>
  <c r="Y436" i="1"/>
  <c r="Y428" i="1"/>
  <c r="Y420" i="1"/>
  <c r="Y412" i="1"/>
  <c r="Y404" i="1"/>
  <c r="Y396" i="1"/>
  <c r="Y388" i="1"/>
  <c r="Y380" i="1"/>
  <c r="Y372" i="1"/>
  <c r="Y364" i="1"/>
  <c r="Y356" i="1"/>
  <c r="Y348" i="1"/>
  <c r="Y340" i="1"/>
  <c r="Y332" i="1"/>
  <c r="Y324" i="1"/>
  <c r="Y316" i="1"/>
  <c r="Y308" i="1"/>
  <c r="Y300" i="1"/>
  <c r="Y292" i="1"/>
  <c r="Y284" i="1"/>
  <c r="Y276" i="1"/>
  <c r="Y268" i="1"/>
  <c r="Y260" i="1"/>
  <c r="Y252" i="1"/>
  <c r="Y244" i="1"/>
  <c r="Y236" i="1"/>
  <c r="Y228" i="1"/>
  <c r="Y220" i="1"/>
  <c r="Y212" i="1"/>
  <c r="Y204" i="1"/>
  <c r="Y196" i="1"/>
  <c r="Y188" i="1"/>
  <c r="Y180" i="1"/>
  <c r="Y172" i="1"/>
  <c r="Y164" i="1"/>
  <c r="Y156" i="1"/>
  <c r="Y148" i="1"/>
  <c r="Y140" i="1"/>
  <c r="Y132" i="1"/>
  <c r="Y124" i="1"/>
  <c r="Y116" i="1"/>
  <c r="Y108" i="1"/>
  <c r="Y100" i="1"/>
  <c r="Y92" i="1"/>
  <c r="Y84" i="1"/>
  <c r="Y76" i="1"/>
  <c r="Y68" i="1"/>
  <c r="Y60" i="1"/>
  <c r="Y52" i="1"/>
  <c r="Y44" i="1"/>
  <c r="Y36" i="1"/>
  <c r="Y28" i="1"/>
  <c r="Y20" i="1"/>
  <c r="Y12" i="1"/>
  <c r="Y4" i="1"/>
  <c r="Y1059" i="1"/>
  <c r="Y1051" i="1"/>
  <c r="Y1043" i="1"/>
  <c r="Y1035" i="1"/>
  <c r="Y1027" i="1"/>
  <c r="Y1019" i="1"/>
  <c r="Y1011" i="1"/>
  <c r="Y1003" i="1"/>
  <c r="Y995" i="1"/>
  <c r="Y987" i="1"/>
  <c r="Y979" i="1"/>
  <c r="Y971" i="1"/>
  <c r="Y963" i="1"/>
  <c r="Y955" i="1"/>
  <c r="Y947" i="1"/>
  <c r="Y939" i="1"/>
  <c r="Y931" i="1"/>
  <c r="Y923" i="1"/>
  <c r="Y915" i="1"/>
  <c r="Y907" i="1"/>
  <c r="Y899" i="1"/>
  <c r="Y891" i="1"/>
  <c r="Y883" i="1"/>
  <c r="Y875" i="1"/>
  <c r="Y867" i="1"/>
  <c r="Y859" i="1"/>
  <c r="Y851" i="1"/>
  <c r="Y843" i="1"/>
  <c r="Y835" i="1"/>
  <c r="Y827" i="1"/>
  <c r="Y819" i="1"/>
  <c r="Y811" i="1"/>
  <c r="Y803" i="1"/>
  <c r="Y795" i="1"/>
  <c r="Y787" i="1"/>
  <c r="Y779" i="1"/>
  <c r="Y771" i="1"/>
  <c r="Y763" i="1"/>
  <c r="Y755" i="1"/>
  <c r="Y747" i="1"/>
  <c r="Y739" i="1"/>
  <c r="Y731" i="1"/>
  <c r="Y723" i="1"/>
  <c r="Y715" i="1"/>
  <c r="Y707" i="1"/>
  <c r="Y699" i="1"/>
  <c r="Y691" i="1"/>
  <c r="Y683" i="1"/>
  <c r="Y675" i="1"/>
  <c r="Y667" i="1"/>
  <c r="Y659" i="1"/>
  <c r="Y651" i="1"/>
  <c r="Y643" i="1"/>
  <c r="Y635" i="1"/>
  <c r="Y627" i="1"/>
  <c r="Y619" i="1"/>
  <c r="Y611" i="1"/>
  <c r="Y603" i="1"/>
  <c r="Y595" i="1"/>
  <c r="Y587" i="1"/>
  <c r="Y579" i="1"/>
  <c r="Y571" i="1"/>
  <c r="Y563" i="1"/>
  <c r="Y555" i="1"/>
  <c r="Y547" i="1"/>
  <c r="Y539" i="1"/>
  <c r="Y531" i="1"/>
  <c r="Y523" i="1"/>
  <c r="Y515" i="1"/>
  <c r="Y507" i="1"/>
  <c r="Y499" i="1"/>
  <c r="Y491" i="1"/>
  <c r="Y483" i="1"/>
  <c r="Y475" i="1"/>
  <c r="Y467" i="1"/>
  <c r="Y459" i="1"/>
  <c r="Y451" i="1"/>
  <c r="Y443" i="1"/>
  <c r="Y435" i="1"/>
  <c r="Y427" i="1"/>
  <c r="Y419" i="1"/>
  <c r="Y411" i="1"/>
  <c r="Y403" i="1"/>
  <c r="Y395" i="1"/>
  <c r="Y387" i="1"/>
  <c r="Y379" i="1"/>
  <c r="Y371" i="1"/>
  <c r="Y363" i="1"/>
  <c r="Y355" i="1"/>
  <c r="Y347" i="1"/>
  <c r="Y339" i="1"/>
  <c r="Y331" i="1"/>
  <c r="Y323" i="1"/>
  <c r="Y315" i="1"/>
  <c r="Y307" i="1"/>
  <c r="Y299" i="1"/>
  <c r="Y291" i="1"/>
  <c r="Y283" i="1"/>
  <c r="Y275" i="1"/>
  <c r="Y267" i="1"/>
  <c r="Y259" i="1"/>
  <c r="Y251" i="1"/>
  <c r="Y243" i="1"/>
  <c r="Y235" i="1"/>
  <c r="Y227" i="1"/>
  <c r="Y219" i="1"/>
  <c r="Y211" i="1"/>
  <c r="Y203" i="1"/>
  <c r="Y195" i="1"/>
  <c r="Y187" i="1"/>
  <c r="Y179" i="1"/>
  <c r="Y171" i="1"/>
  <c r="Y163" i="1"/>
  <c r="Y155" i="1"/>
  <c r="Y147" i="1"/>
  <c r="Y139" i="1"/>
  <c r="Y131" i="1"/>
  <c r="Y123" i="1"/>
  <c r="Y115" i="1"/>
  <c r="Y107" i="1"/>
  <c r="Y99" i="1"/>
  <c r="Y91" i="1"/>
  <c r="Y83" i="1"/>
  <c r="Y75" i="1"/>
  <c r="Y67" i="1"/>
  <c r="Y59" i="1"/>
  <c r="Y51" i="1"/>
  <c r="Y43" i="1"/>
  <c r="Y35" i="1"/>
  <c r="Y27" i="1"/>
  <c r="Y19" i="1"/>
  <c r="Y11" i="1"/>
  <c r="Y3" i="1"/>
  <c r="Y1058" i="1"/>
  <c r="Y1050" i="1"/>
  <c r="Y1042" i="1"/>
  <c r="Y1034" i="1"/>
  <c r="Y1026" i="1"/>
  <c r="Y1018" i="1"/>
  <c r="Y1010" i="1"/>
  <c r="Y1002" i="1"/>
  <c r="Y994" i="1"/>
  <c r="Y986" i="1"/>
  <c r="Y978" i="1"/>
  <c r="Y970" i="1"/>
  <c r="Y962" i="1"/>
  <c r="Y954" i="1"/>
  <c r="Y946" i="1"/>
  <c r="Y938" i="1"/>
  <c r="Y930" i="1"/>
  <c r="Y922" i="1"/>
  <c r="Y914" i="1"/>
  <c r="Y906" i="1"/>
  <c r="Y898" i="1"/>
  <c r="Y890" i="1"/>
  <c r="Y882" i="1"/>
  <c r="Y874" i="1"/>
  <c r="Y866" i="1"/>
  <c r="Y858" i="1"/>
  <c r="Y850" i="1"/>
  <c r="Y842" i="1"/>
  <c r="Y834" i="1"/>
  <c r="Y826" i="1"/>
  <c r="Y818" i="1"/>
  <c r="Y810" i="1"/>
  <c r="Y802" i="1"/>
  <c r="Y794" i="1"/>
  <c r="Y786" i="1"/>
  <c r="Y778" i="1"/>
  <c r="Y770" i="1"/>
  <c r="Y762" i="1"/>
  <c r="Y754" i="1"/>
  <c r="Y746" i="1"/>
  <c r="Y738" i="1"/>
  <c r="Y730" i="1"/>
  <c r="Y722" i="1"/>
  <c r="Y714" i="1"/>
  <c r="Y706" i="1"/>
  <c r="Y698" i="1"/>
  <c r="Y690" i="1"/>
  <c r="Y682" i="1"/>
  <c r="Y674" i="1"/>
  <c r="Y666" i="1"/>
  <c r="Y658" i="1"/>
  <c r="Y650" i="1"/>
  <c r="Y642" i="1"/>
  <c r="Y634" i="1"/>
  <c r="Y626" i="1"/>
  <c r="Y618" i="1"/>
  <c r="Y610" i="1"/>
  <c r="Y602" i="1"/>
  <c r="Y594" i="1"/>
  <c r="Y586" i="1"/>
  <c r="Y578" i="1"/>
  <c r="Y570" i="1"/>
  <c r="Y562" i="1"/>
  <c r="Y554" i="1"/>
  <c r="Y546" i="1"/>
  <c r="Y538" i="1"/>
  <c r="Y530" i="1"/>
  <c r="Y522" i="1"/>
  <c r="Y514" i="1"/>
  <c r="Y506" i="1"/>
  <c r="Y498" i="1"/>
  <c r="Y490" i="1"/>
  <c r="Y482" i="1"/>
  <c r="Y474" i="1"/>
  <c r="Y466" i="1"/>
  <c r="Y458" i="1"/>
  <c r="Y450" i="1"/>
  <c r="Y442" i="1"/>
  <c r="Y434" i="1"/>
  <c r="Y426" i="1"/>
  <c r="Y418" i="1"/>
  <c r="Y410" i="1"/>
  <c r="Y402" i="1"/>
  <c r="Y394" i="1"/>
  <c r="Y386" i="1"/>
  <c r="Y378" i="1"/>
  <c r="Y370" i="1"/>
  <c r="Y362" i="1"/>
  <c r="Y354" i="1"/>
  <c r="Y346" i="1"/>
  <c r="Y338" i="1"/>
  <c r="Y330" i="1"/>
  <c r="Y322" i="1"/>
  <c r="Y314" i="1"/>
  <c r="Y306" i="1"/>
  <c r="Y298" i="1"/>
  <c r="Y290" i="1"/>
  <c r="Y282" i="1"/>
  <c r="Y274" i="1"/>
  <c r="Y266" i="1"/>
  <c r="Y258" i="1"/>
  <c r="Y250" i="1"/>
  <c r="Y242" i="1"/>
  <c r="Y234" i="1"/>
  <c r="Y226" i="1"/>
  <c r="Y218" i="1"/>
  <c r="Y210" i="1"/>
  <c r="Y202" i="1"/>
  <c r="Y194" i="1"/>
  <c r="Y186" i="1"/>
  <c r="Y178" i="1"/>
  <c r="Y170" i="1"/>
  <c r="Y162" i="1"/>
  <c r="Y154" i="1"/>
  <c r="Y146" i="1"/>
  <c r="Y138" i="1"/>
  <c r="Y130" i="1"/>
  <c r="Y122" i="1"/>
  <c r="Y114" i="1"/>
  <c r="Y106" i="1"/>
  <c r="Y98" i="1"/>
  <c r="Y90" i="1"/>
  <c r="Y82" i="1"/>
  <c r="Y74" i="1"/>
  <c r="Y66" i="1"/>
  <c r="Y58" i="1"/>
  <c r="Y50" i="1"/>
  <c r="Y42" i="1"/>
  <c r="Y34" i="1"/>
  <c r="Y26" i="1"/>
  <c r="Y18" i="1"/>
  <c r="Y10" i="1"/>
  <c r="Y2" i="1"/>
  <c r="Y1057" i="1"/>
  <c r="Y1049" i="1"/>
  <c r="Y1041" i="1"/>
  <c r="Y1033" i="1"/>
  <c r="Y1025" i="1"/>
  <c r="Y1017" i="1"/>
  <c r="Y1009" i="1"/>
  <c r="Y1001" i="1"/>
  <c r="Y993" i="1"/>
  <c r="Y985" i="1"/>
  <c r="Y977" i="1"/>
  <c r="Y969" i="1"/>
  <c r="Y961" i="1"/>
  <c r="Y953" i="1"/>
  <c r="Y945" i="1"/>
  <c r="Y937" i="1"/>
  <c r="Y929" i="1"/>
  <c r="Y921" i="1"/>
  <c r="Y913" i="1"/>
  <c r="Y905" i="1"/>
  <c r="Y897" i="1"/>
  <c r="Y889" i="1"/>
  <c r="Y881" i="1"/>
  <c r="Y873" i="1"/>
  <c r="Y865" i="1"/>
  <c r="Y857" i="1"/>
  <c r="Y849" i="1"/>
  <c r="Y841" i="1"/>
  <c r="Y833" i="1"/>
  <c r="Y825" i="1"/>
  <c r="Y817" i="1"/>
  <c r="Y809" i="1"/>
  <c r="Y801" i="1"/>
  <c r="Y793" i="1"/>
  <c r="Y785" i="1"/>
  <c r="Y777" i="1"/>
  <c r="Y769" i="1"/>
  <c r="Y761" i="1"/>
  <c r="Y753" i="1"/>
  <c r="Y745" i="1"/>
  <c r="Y737" i="1"/>
  <c r="Y729" i="1"/>
  <c r="Y721" i="1"/>
  <c r="Y713" i="1"/>
  <c r="Y705" i="1"/>
  <c r="Y697" i="1"/>
  <c r="Y689" i="1"/>
  <c r="Y681" i="1"/>
  <c r="Y673" i="1"/>
  <c r="Y665" i="1"/>
  <c r="Y657" i="1"/>
  <c r="Y649" i="1"/>
  <c r="Y641" i="1"/>
  <c r="Y633" i="1"/>
  <c r="Y625" i="1"/>
  <c r="Y617" i="1"/>
  <c r="Y609" i="1"/>
  <c r="Y601" i="1"/>
  <c r="Y593" i="1"/>
  <c r="Y585" i="1"/>
  <c r="Y577" i="1"/>
  <c r="Y569" i="1"/>
  <c r="Y561" i="1"/>
  <c r="Y553" i="1"/>
  <c r="Y545" i="1"/>
  <c r="Y537" i="1"/>
  <c r="Y529" i="1"/>
  <c r="Y521" i="1"/>
  <c r="Y513" i="1"/>
  <c r="Y505" i="1"/>
  <c r="Y497" i="1"/>
  <c r="Y489" i="1"/>
  <c r="Y481" i="1"/>
  <c r="Y473" i="1"/>
  <c r="Y465" i="1"/>
  <c r="Y457" i="1"/>
  <c r="Y449" i="1"/>
  <c r="Y441" i="1"/>
  <c r="Y433" i="1"/>
  <c r="Y425" i="1"/>
  <c r="Y417" i="1"/>
  <c r="Y409" i="1"/>
  <c r="Y401" i="1"/>
  <c r="Y393" i="1"/>
  <c r="Y385" i="1"/>
  <c r="Y377" i="1"/>
  <c r="Y369" i="1"/>
  <c r="Y361" i="1"/>
  <c r="Y353" i="1"/>
  <c r="Y345" i="1"/>
  <c r="Y337" i="1"/>
  <c r="Y329" i="1"/>
  <c r="Y321" i="1"/>
  <c r="Y313" i="1"/>
  <c r="Y305" i="1"/>
  <c r="Y297" i="1"/>
  <c r="Y289" i="1"/>
  <c r="Y281" i="1"/>
  <c r="Y273" i="1"/>
  <c r="Y265" i="1"/>
  <c r="Y257" i="1"/>
  <c r="Y249" i="1"/>
  <c r="Y241" i="1"/>
  <c r="Y233" i="1"/>
  <c r="Y225" i="1"/>
  <c r="Y217" i="1"/>
  <c r="Y209" i="1"/>
  <c r="Y201" i="1"/>
  <c r="Y193" i="1"/>
  <c r="Y185" i="1"/>
  <c r="Y177" i="1"/>
  <c r="Y169" i="1"/>
  <c r="Y161" i="1"/>
  <c r="Y153" i="1"/>
  <c r="Y145" i="1"/>
  <c r="Y137" i="1"/>
  <c r="Y129" i="1"/>
  <c r="Y121" i="1"/>
  <c r="Y113" i="1"/>
  <c r="Y105" i="1"/>
  <c r="Y97" i="1"/>
  <c r="Y89" i="1"/>
  <c r="Y81" i="1"/>
  <c r="Y73" i="1"/>
  <c r="Y65" i="1"/>
  <c r="Y57" i="1"/>
  <c r="Y49" i="1"/>
  <c r="Y41" i="1"/>
  <c r="Y33" i="1"/>
  <c r="Y25" i="1"/>
  <c r="Y17" i="1"/>
  <c r="Y9" i="1"/>
  <c r="Y1056" i="1"/>
  <c r="Y1048" i="1"/>
  <c r="Y1040" i="1"/>
  <c r="Y1032" i="1"/>
  <c r="Y1024" i="1"/>
  <c r="Y1016" i="1"/>
  <c r="Y1008" i="1"/>
  <c r="Y1000" i="1"/>
  <c r="Y992" i="1"/>
  <c r="Y984" i="1"/>
  <c r="Y976" i="1"/>
  <c r="Y968" i="1"/>
  <c r="Y960" i="1"/>
  <c r="Y952" i="1"/>
  <c r="Y944" i="1"/>
  <c r="Y936" i="1"/>
  <c r="Y928" i="1"/>
  <c r="Y920" i="1"/>
  <c r="Y912" i="1"/>
  <c r="Y904" i="1"/>
  <c r="Y896" i="1"/>
  <c r="Y888" i="1"/>
  <c r="Y880" i="1"/>
  <c r="Y872" i="1"/>
  <c r="Y864" i="1"/>
  <c r="Y856" i="1"/>
  <c r="Y848" i="1"/>
  <c r="Y840" i="1"/>
  <c r="Y832" i="1"/>
  <c r="Y824" i="1"/>
  <c r="Y816" i="1"/>
  <c r="Y808" i="1"/>
  <c r="Y800" i="1"/>
  <c r="Y792" i="1"/>
  <c r="Y784" i="1"/>
  <c r="Y776" i="1"/>
  <c r="Y768" i="1"/>
  <c r="Y760" i="1"/>
  <c r="Y752" i="1"/>
  <c r="Y744" i="1"/>
  <c r="Y736" i="1"/>
  <c r="Y728" i="1"/>
  <c r="Y720" i="1"/>
  <c r="Y712" i="1"/>
  <c r="Y704" i="1"/>
  <c r="Y696" i="1"/>
  <c r="Y688" i="1"/>
  <c r="Y680" i="1"/>
  <c r="Y672" i="1"/>
  <c r="Y664" i="1"/>
  <c r="Y656" i="1"/>
  <c r="Y648" i="1"/>
  <c r="Y640" i="1"/>
  <c r="Y632" i="1"/>
  <c r="Y624" i="1"/>
  <c r="Y616" i="1"/>
  <c r="Y608" i="1"/>
  <c r="Y600" i="1"/>
  <c r="Y592" i="1"/>
  <c r="Y584" i="1"/>
  <c r="Y576" i="1"/>
  <c r="Y568" i="1"/>
  <c r="Y560" i="1"/>
  <c r="Y552" i="1"/>
  <c r="Y544" i="1"/>
  <c r="Y536" i="1"/>
  <c r="Y528" i="1"/>
  <c r="Y520" i="1"/>
  <c r="Y512" i="1"/>
  <c r="Y504" i="1"/>
  <c r="Y496" i="1"/>
  <c r="Y488" i="1"/>
  <c r="Y480" i="1"/>
  <c r="Y472" i="1"/>
  <c r="Y464" i="1"/>
  <c r="Y456" i="1"/>
  <c r="Y448" i="1"/>
  <c r="Y440" i="1"/>
  <c r="Y432" i="1"/>
  <c r="Y424" i="1"/>
  <c r="Y416" i="1"/>
  <c r="Y408" i="1"/>
  <c r="Y400" i="1"/>
  <c r="Y392" i="1"/>
  <c r="Y384" i="1"/>
  <c r="Y376" i="1"/>
  <c r="Y368" i="1"/>
  <c r="Y360" i="1"/>
  <c r="Y352" i="1"/>
  <c r="Y344" i="1"/>
  <c r="Y336" i="1"/>
  <c r="Y328" i="1"/>
  <c r="Y320" i="1"/>
  <c r="Y312" i="1"/>
  <c r="Y304" i="1"/>
  <c r="Y296" i="1"/>
  <c r="Y288" i="1"/>
  <c r="Y280" i="1"/>
  <c r="Y272" i="1"/>
  <c r="Y264" i="1"/>
  <c r="Y256" i="1"/>
  <c r="Y248" i="1"/>
  <c r="Y240" i="1"/>
  <c r="Y232" i="1"/>
  <c r="Y224" i="1"/>
  <c r="Y216" i="1"/>
  <c r="Y208" i="1"/>
  <c r="Y200" i="1"/>
  <c r="Y192" i="1"/>
  <c r="Y184" i="1"/>
  <c r="Y176" i="1"/>
  <c r="Y168" i="1"/>
  <c r="Y160" i="1"/>
  <c r="Y152" i="1"/>
  <c r="Y144" i="1"/>
  <c r="Y136" i="1"/>
  <c r="Y128" i="1"/>
  <c r="Y120" i="1"/>
  <c r="Y112" i="1"/>
  <c r="Y104" i="1"/>
  <c r="Y96" i="1"/>
  <c r="Y88" i="1"/>
  <c r="Y80" i="1"/>
  <c r="Y72" i="1"/>
  <c r="Y64" i="1"/>
  <c r="Y56" i="1"/>
  <c r="Y48" i="1"/>
  <c r="Y40" i="1"/>
  <c r="Y32" i="1"/>
  <c r="Y24" i="1"/>
  <c r="Y16" i="1"/>
  <c r="Y8" i="1"/>
  <c r="J21" i="2" a="1"/>
  <c r="J21"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<sst xmlns="http://schemas.openxmlformats.org/spreadsheetml/2006/main" count="67714" uniqueCount="172">
  <si>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</si>
  <si>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</si>
  <si>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</si>
  <si>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</si>
  <si>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</si>
  <si>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</si>
  <si>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</si>
  <si>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</si>
  <si>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</si>
  <si>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</si>
  <si>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</si>
  <si>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</si>
  <si>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</si>
  <si>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</si>
  <si>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</si>
  <si>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</si>
  <si>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</si>
  <si>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</si>
  <si>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</si>
  <si>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</si>
  <si>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</si>
  <si>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</si>
  <si>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</si>
  <si>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</si>
  <si>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</si>
  <si>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</si>
  <si>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</si>
  <si>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</si>
  <si>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</si>
  <si>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</si>
  <si>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</si>
  <si>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</si>
  <si>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</si>
  <si>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</si>
  <si>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</si>
  <si>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</si>
  <si>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</si>
  <si>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</si>
  <si>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</si>
  <si>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</si>
  <si>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</si>
  <si>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</si>
  <si>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</si>
  <si>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</si>
  <si>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</si>
  <si>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</si>
  <si>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</si>
  <si>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</si>
  <si>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</si>
  <si>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</si>
  <si>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</si>
  <si>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</si>
  <si>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</si>
  <si>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</si>
  <si>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</si>
  <si>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</si>
  <si>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</si>
  <si>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</si>
  <si>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</si>
  <si>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</si>
  <si>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</si>
  <si>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</si>
  <si>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</si>
  <si>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</si>
  <si>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</si>
  <si>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</si>
  <si>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</si>
  <si>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</si>
  <si>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</si>
  <si>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</si>
  <si>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</si>
  <si>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</si>
  <si>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</si>
  <si>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</si>
  <si>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</si>
  <si>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</si>
  <si>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</si>
  <si>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</si>
  <si>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</si>
  <si>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</si>
  <si>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</si>
  <si>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</si>
  <si>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</si>
  <si>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</si>
  <si>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</si>
  <si>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</si>
  <si>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</si>
  <si>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</si>
  <si>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</si>
  <si>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</si>
  <si>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</si>
  <si>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</si>
  <si>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</si>
  <si>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</si>
  <si>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</si>
  <si>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</si>
  <si>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</si>
  <si>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</si>
  <si>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</si>
  <si>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</si>
  <si>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</si>
  <si>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</si>
  <si>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</si>
  <si>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</si>
  <si>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</si>
  <si>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</si>
  <si>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</si>
  <si>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</si>
  <si>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</si>
  <si>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</si>
  <si>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</si>
  <si>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</si>
  <si>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</si>
  <si>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</si>
  <si>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</si>
  <si>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</si>
  <si>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</si>
  <si>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</si>
  <si>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</si>
  <si>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</si>
  <si>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</si>
  <si>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</si>
  <si>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</si>
  <si>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</si>
  <si>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</si>
  <si>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</si>
  <si>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</si>
  <si>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</si>
  <si>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</si>
  <si>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</si>
  <si>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</si>
  <si>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</si>
  <si>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</si>
  <si>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</si>
  <si>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</si>
  <si>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Year</t>
  </si>
  <si>
    <t>Weekday</t>
  </si>
  <si>
    <t>Day of Month</t>
  </si>
  <si>
    <t>Column1</t>
  </si>
  <si>
    <t>Invoice Date2</t>
  </si>
  <si>
    <t>sumif</t>
  </si>
  <si>
    <t>countif</t>
  </si>
  <si>
    <t>sumifs</t>
  </si>
  <si>
    <t>countifs</t>
  </si>
  <si>
    <t xml:space="preserve">xlookup </t>
  </si>
  <si>
    <t xml:space="preserve">vlookup </t>
  </si>
  <si>
    <t>hlookup</t>
  </si>
  <si>
    <t>Greater(1)</t>
  </si>
  <si>
    <t>Smaller(1)</t>
  </si>
  <si>
    <t>Exactmatch (0)</t>
  </si>
  <si>
    <t>Lookup</t>
  </si>
  <si>
    <t>Operating Margin percentage</t>
  </si>
  <si>
    <t>Row Labels</t>
  </si>
  <si>
    <t>Grand Total</t>
  </si>
  <si>
    <t>Sum of Operating Margin percentage</t>
  </si>
  <si>
    <t>Sum of Total Sales Sum</t>
  </si>
  <si>
    <t>Cost</t>
  </si>
  <si>
    <t>Sales</t>
  </si>
  <si>
    <t>profit/loss</t>
  </si>
  <si>
    <t>profit/loss %</t>
  </si>
  <si>
    <t>Sum of Cost</t>
  </si>
  <si>
    <t>Sum of Total Sales Sum2</t>
  </si>
  <si>
    <t>Sum of Cost2</t>
  </si>
  <si>
    <t>Sum of Profit</t>
  </si>
  <si>
    <t>Sum of Profit2</t>
  </si>
  <si>
    <t>IDs</t>
  </si>
  <si>
    <t xml:space="preserve">ADIDAS SALES DASHBOARD </t>
  </si>
  <si>
    <t>Sum of Units Sold</t>
  </si>
  <si>
    <t>Column Labels</t>
  </si>
  <si>
    <t>Sum of Total Sales</t>
  </si>
  <si>
    <t>2020</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</si>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</sst>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
      <patternFill patternType="solid">
        <fgColor theme="0"/>
        <bgColor theme="4" tint="0.79998168889431442"/>
      </patternFill>
    </fill>
    <fill>
      <patternFill patternType="solid">
        <fgColor theme="5"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14" fontId="0" fillId="0" borderId="0" xfId="0" applyNumberFormat="1"/>
    <xf numFmtId="0" fontId="13" fillId="33" borderId="10" xfId="0" applyFont="1" applyFill="1" applyBorder="1"/>
    <xf numFmtId="0" fontId="13" fillId="33" borderId="11" xfId="0" applyFont="1" applyFill="1" applyBorder="1"/>
    <xf numFmtId="0" fontId="0" fillId="34" borderId="10" xfId="0" applyFill="1" applyBorder="1"/>
    <xf numFmtId="0" fontId="0" fillId="34" borderId="11" xfId="0" applyFill="1" applyBorder="1"/>
    <xf numFmtId="0" fontId="0" fillId="0" borderId="10" xfId="0" applyBorder="1"/>
    <xf numFmtId="0" fontId="0" fillId="0" borderId="11" xfId="0" applyBorder="1"/>
    <xf numFmtId="164" fontId="0" fillId="0" borderId="0" xfId="0" applyNumberFormat="1"/>
    <xf numFmtId="49" fontId="0" fillId="0" borderId="0" xfId="0" applyNumberFormat="1"/>
    <xf numFmtId="0" fontId="0" fillId="35" borderId="0" xfId="0" applyFill="1"/>
    <xf numFmtId="0" fontId="0" fillId="0" borderId="0" xfId="0" pivotButton="1"/>
    <xf numFmtId="0" fontId="0" fillId="0" borderId="0" xfId="0" applyAlignment="1">
      <alignment horizontal="left"/>
    </xf>
    <xf numFmtId="10" fontId="0" fillId="0" borderId="0" xfId="0" applyNumberFormat="1"/>
    <xf numFmtId="164" fontId="13" fillId="33" borderId="11" xfId="0" applyNumberFormat="1" applyFont="1" applyFill="1" applyBorder="1"/>
    <xf numFmtId="49" fontId="0" fillId="34" borderId="11" xfId="0" applyNumberFormat="1" applyFill="1" applyBorder="1"/>
    <xf numFmtId="164" fontId="0" fillId="34" borderId="11" xfId="0" applyNumberFormat="1" applyFill="1" applyBorder="1"/>
    <xf numFmtId="14" fontId="0" fillId="34" borderId="11" xfId="0" applyNumberFormat="1" applyFill="1" applyBorder="1"/>
    <xf numFmtId="49" fontId="0" fillId="0" borderId="11" xfId="0" applyNumberFormat="1" applyBorder="1"/>
    <xf numFmtId="164" fontId="0" fillId="0" borderId="11" xfId="0" applyNumberFormat="1" applyBorder="1"/>
    <xf numFmtId="14" fontId="0" fillId="0" borderId="11" xfId="0" applyNumberFormat="1" applyBorder="1"/>
    <xf numFmtId="0" fontId="13" fillId="33" borderId="0" xfId="0" applyFont="1" applyFill="1"/>
    <xf numFmtId="0" fontId="0" fillId="36" borderId="0" xfId="0" applyFill="1"/>
    <xf numFmtId="0" fontId="0" fillId="36" borderId="10" xfId="0" applyFill="1" applyBorder="1"/>
    <xf numFmtId="0" fontId="0" fillId="36" borderId="11" xfId="0" applyFill="1" applyBorder="1"/>
    <xf numFmtId="49" fontId="0" fillId="36" borderId="11" xfId="0" applyNumberFormat="1" applyFill="1" applyBorder="1"/>
    <xf numFmtId="164" fontId="0" fillId="36" borderId="11" xfId="0" applyNumberFormat="1" applyFill="1" applyBorder="1"/>
    <xf numFmtId="14" fontId="0" fillId="36" borderId="11" xfId="0" applyNumberFormat="1" applyFill="1" applyBorder="1"/>
    <xf numFmtId="0" fontId="0" fillId="37" borderId="10" xfId="0" applyFill="1" applyBorder="1"/>
    <xf numFmtId="0" fontId="0" fillId="37" borderId="11" xfId="0" applyFill="1" applyBorder="1"/>
    <xf numFmtId="49" fontId="0" fillId="37" borderId="11" xfId="0" applyNumberFormat="1" applyFill="1" applyBorder="1"/>
    <xf numFmtId="164" fontId="0" fillId="37" borderId="11" xfId="0" applyNumberFormat="1" applyFill="1" applyBorder="1"/>
    <xf numFmtId="14" fontId="0" fillId="37" borderId="11" xfId="0" applyNumberFormat="1" applyFill="1" applyBorder="1"/>
    <xf numFmtId="0" fontId="0" fillId="0" borderId="0" xfId="0" applyNumberFormat="1"/>
    <xf numFmtId="0" fontId="18" fillId="38" borderId="0" xfId="0" applyFont="1" applyFill="1" applyAlignment="1">
      <alignment horizontal="center"/>
    </xf>
    <xf numFmtId="0" fontId="0" fillId="38"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64" formatCode="[$-F800]dddd\,\ mmmm\ dd\,\ yyyy"/>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 Tables!PivotTable1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Tables'!$A$2:$A$8</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'Pivot Tables'!$B$2:$B$8</c:f>
              <c:numCache>
                <c:formatCode>General</c:formatCode>
                <c:ptCount val="6"/>
                <c:pt idx="0">
                  <c:v>24.930312248037424</c:v>
                </c:pt>
                <c:pt idx="1">
                  <c:v>20.669598441323494</c:v>
                </c:pt>
                <c:pt idx="2">
                  <c:v>15.610202163443619</c:v>
                </c:pt>
                <c:pt idx="3">
                  <c:v>13.577575514582312</c:v>
                </c:pt>
                <c:pt idx="4">
                  <c:v>13.477375933762303</c:v>
                </c:pt>
                <c:pt idx="5">
                  <c:v>11.734935698850903</c:v>
                </c:pt>
              </c:numCache>
            </c:numRef>
          </c:val>
          <c:extLst>
            <c:ext xmlns:c16="http://schemas.microsoft.com/office/drawing/2014/chart" uri="{C3380CC4-5D6E-409C-BE32-E72D297353CC}">
              <c16:uniqueId val="{00000000-2315-4D31-A156-8906A6E1CDB5}"/>
            </c:ext>
          </c:extLst>
        </c:ser>
        <c:dLbls>
          <c:showLegendKey val="0"/>
          <c:showVal val="0"/>
          <c:showCatName val="0"/>
          <c:showSerName val="0"/>
          <c:showPercent val="0"/>
          <c:showBubbleSize val="0"/>
        </c:dLbls>
        <c:gapWidth val="219"/>
        <c:overlap val="-27"/>
        <c:axId val="1000629199"/>
        <c:axId val="999831119"/>
      </c:barChart>
      <c:catAx>
        <c:axId val="100062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831119"/>
        <c:crosses val="autoZero"/>
        <c:auto val="1"/>
        <c:lblAlgn val="ctr"/>
        <c:lblOffset val="100"/>
        <c:noMultiLvlLbl val="0"/>
      </c:catAx>
      <c:valAx>
        <c:axId val="999831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62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 Tables!PivotTable3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Tables'!$B$16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116-47A2-83FF-0DAF913EAAC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116-47A2-83FF-0DAF913EAAC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116-47A2-83FF-0DAF913EAAC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116-47A2-83FF-0DAF913EAAC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116-47A2-83FF-0DAF913EAAC4}"/>
              </c:ext>
            </c:extLst>
          </c:dPt>
          <c:cat>
            <c:strRef>
              <c:f>'Pivot Tables'!$A$17:$A$22</c:f>
              <c:strCache>
                <c:ptCount val="5"/>
                <c:pt idx="0">
                  <c:v>Midwest</c:v>
                </c:pt>
                <c:pt idx="1">
                  <c:v>Northeast</c:v>
                </c:pt>
                <c:pt idx="2">
                  <c:v>South</c:v>
                </c:pt>
                <c:pt idx="3">
                  <c:v>Southeast</c:v>
                </c:pt>
                <c:pt idx="4">
                  <c:v>West</c:v>
                </c:pt>
              </c:strCache>
            </c:strRef>
          </c:cat>
          <c:val>
            <c:numRef>
              <c:f>'Pivot Tables'!$B$17:$B$22</c:f>
              <c:numCache>
                <c:formatCode>General</c:formatCode>
                <c:ptCount val="5"/>
                <c:pt idx="0">
                  <c:v>391337</c:v>
                </c:pt>
                <c:pt idx="1">
                  <c:v>501279</c:v>
                </c:pt>
                <c:pt idx="2">
                  <c:v>492260</c:v>
                </c:pt>
                <c:pt idx="3">
                  <c:v>407000</c:v>
                </c:pt>
                <c:pt idx="4">
                  <c:v>686985</c:v>
                </c:pt>
              </c:numCache>
            </c:numRef>
          </c:val>
          <c:extLst>
            <c:ext xmlns:c16="http://schemas.microsoft.com/office/drawing/2014/chart" uri="{C3380CC4-5D6E-409C-BE32-E72D297353CC}">
              <c16:uniqueId val="{0000000A-B116-47A2-83FF-0DAF913EAAC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 Tables!PivotTable4</c:name>
    <c:fmtId val="3"/>
  </c:pivotSource>
  <c:chart>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92526233621995"/>
          <c:y val="0.14214186602470869"/>
          <c:w val="0.58702882948014734"/>
          <c:h val="0.43928147516592275"/>
        </c:manualLayout>
      </c:layout>
      <c:barChart>
        <c:barDir val="col"/>
        <c:grouping val="clustered"/>
        <c:varyColors val="0"/>
        <c:ser>
          <c:idx val="0"/>
          <c:order val="0"/>
          <c:tx>
            <c:strRef>
              <c:f>'Pivot Tables'!$B$26:$B$27</c:f>
              <c:strCache>
                <c:ptCount val="1"/>
                <c:pt idx="0">
                  <c:v>In-store</c:v>
                </c:pt>
              </c:strCache>
            </c:strRef>
          </c:tx>
          <c:spPr>
            <a:solidFill>
              <a:schemeClr val="accent1"/>
            </a:solidFill>
            <a:ln>
              <a:noFill/>
            </a:ln>
            <a:effectLst/>
          </c:spPr>
          <c:invertIfNegative val="0"/>
          <c:cat>
            <c:strRef>
              <c:f>'Pivot Tables'!$A$28:$A$34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Tables'!$B$28:$B$34</c:f>
              <c:numCache>
                <c:formatCode>General</c:formatCode>
                <c:ptCount val="6"/>
                <c:pt idx="0">
                  <c:v>49325000</c:v>
                </c:pt>
                <c:pt idx="1">
                  <c:v>59348750</c:v>
                </c:pt>
                <c:pt idx="2">
                  <c:v>88852000</c:v>
                </c:pt>
                <c:pt idx="3">
                  <c:v>70248750</c:v>
                </c:pt>
                <c:pt idx="4">
                  <c:v>40520000</c:v>
                </c:pt>
                <c:pt idx="5">
                  <c:v>48349250</c:v>
                </c:pt>
              </c:numCache>
            </c:numRef>
          </c:val>
          <c:extLst>
            <c:ext xmlns:c16="http://schemas.microsoft.com/office/drawing/2014/chart" uri="{C3380CC4-5D6E-409C-BE32-E72D297353CC}">
              <c16:uniqueId val="{00000000-8DEC-4E3A-B5D7-D9BBCDDB0AAB}"/>
            </c:ext>
          </c:extLst>
        </c:ser>
        <c:ser>
          <c:idx val="1"/>
          <c:order val="1"/>
          <c:tx>
            <c:strRef>
              <c:f>'Pivot Tables'!$C$26:$C$27</c:f>
              <c:strCache>
                <c:ptCount val="1"/>
                <c:pt idx="0">
                  <c:v>Online</c:v>
                </c:pt>
              </c:strCache>
            </c:strRef>
          </c:tx>
          <c:spPr>
            <a:solidFill>
              <a:schemeClr val="accent2"/>
            </a:solidFill>
            <a:ln>
              <a:noFill/>
            </a:ln>
            <a:effectLst/>
          </c:spPr>
          <c:invertIfNegative val="0"/>
          <c:cat>
            <c:strRef>
              <c:f>'Pivot Tables'!$A$28:$A$34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Tables'!$C$28:$C$34</c:f>
              <c:numCache>
                <c:formatCode>General</c:formatCode>
                <c:ptCount val="6"/>
                <c:pt idx="0">
                  <c:v>35528995</c:v>
                </c:pt>
                <c:pt idx="1">
                  <c:v>41715609</c:v>
                </c:pt>
                <c:pt idx="2">
                  <c:v>56844308</c:v>
                </c:pt>
                <c:pt idx="3">
                  <c:v>49763155</c:v>
                </c:pt>
                <c:pt idx="4">
                  <c:v>29593467</c:v>
                </c:pt>
                <c:pt idx="5">
                  <c:v>34227348</c:v>
                </c:pt>
              </c:numCache>
            </c:numRef>
          </c:val>
          <c:extLst>
            <c:ext xmlns:c16="http://schemas.microsoft.com/office/drawing/2014/chart" uri="{C3380CC4-5D6E-409C-BE32-E72D297353CC}">
              <c16:uniqueId val="{00000001-8DEC-4E3A-B5D7-D9BBCDDB0AAB}"/>
            </c:ext>
          </c:extLst>
        </c:ser>
        <c:ser>
          <c:idx val="2"/>
          <c:order val="2"/>
          <c:tx>
            <c:strRef>
              <c:f>'Pivot Tables'!$D$26:$D$27</c:f>
              <c:strCache>
                <c:ptCount val="1"/>
                <c:pt idx="0">
                  <c:v>Outlet</c:v>
                </c:pt>
              </c:strCache>
            </c:strRef>
          </c:tx>
          <c:spPr>
            <a:solidFill>
              <a:schemeClr val="accent3"/>
            </a:solidFill>
            <a:ln>
              <a:noFill/>
            </a:ln>
            <a:effectLst/>
          </c:spPr>
          <c:invertIfNegative val="0"/>
          <c:cat>
            <c:strRef>
              <c:f>'Pivot Tables'!$A$28:$A$34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Tables'!$D$28:$D$34</c:f>
              <c:numCache>
                <c:formatCode>General</c:formatCode>
                <c:ptCount val="6"/>
                <c:pt idx="0">
                  <c:v>38874637</c:v>
                </c:pt>
                <c:pt idx="1">
                  <c:v>52609321</c:v>
                </c:pt>
                <c:pt idx="2">
                  <c:v>63129936</c:v>
                </c:pt>
                <c:pt idx="3">
                  <c:v>59026955</c:v>
                </c:pt>
                <c:pt idx="4">
                  <c:v>36518429</c:v>
                </c:pt>
                <c:pt idx="5">
                  <c:v>45426215</c:v>
                </c:pt>
              </c:numCache>
            </c:numRef>
          </c:val>
          <c:extLst>
            <c:ext xmlns:c16="http://schemas.microsoft.com/office/drawing/2014/chart" uri="{C3380CC4-5D6E-409C-BE32-E72D297353CC}">
              <c16:uniqueId val="{00000002-8DEC-4E3A-B5D7-D9BBCDDB0AAB}"/>
            </c:ext>
          </c:extLst>
        </c:ser>
        <c:dLbls>
          <c:showLegendKey val="0"/>
          <c:showVal val="0"/>
          <c:showCatName val="0"/>
          <c:showSerName val="0"/>
          <c:showPercent val="0"/>
          <c:showBubbleSize val="0"/>
        </c:dLbls>
        <c:gapWidth val="219"/>
        <c:overlap val="-27"/>
        <c:axId val="528357919"/>
        <c:axId val="516995935"/>
      </c:barChart>
      <c:catAx>
        <c:axId val="52835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995935"/>
        <c:crosses val="autoZero"/>
        <c:auto val="1"/>
        <c:lblAlgn val="ctr"/>
        <c:lblOffset val="100"/>
        <c:noMultiLvlLbl val="0"/>
      </c:catAx>
      <c:valAx>
        <c:axId val="51699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357919"/>
        <c:crosses val="autoZero"/>
        <c:crossBetween val="between"/>
      </c:valAx>
      <c:spPr>
        <a:noFill/>
        <a:ln>
          <a:noFill/>
        </a:ln>
        <a:effectLst/>
      </c:spPr>
    </c:plotArea>
    <c:legend>
      <c:legendPos val="r"/>
      <c:layout>
        <c:manualLayout>
          <c:xMode val="edge"/>
          <c:yMode val="edge"/>
          <c:x val="0.78958749168329989"/>
          <c:y val="2.4535667118043374E-2"/>
          <c:w val="0.19710578842315368"/>
          <c:h val="0.345832706421251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 Tables!PivotTable5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Tables'!$B$37:$B$38</c:f>
              <c:strCache>
                <c:ptCount val="1"/>
                <c:pt idx="0">
                  <c:v>Outlet</c:v>
                </c:pt>
              </c:strCache>
            </c:strRef>
          </c:tx>
          <c:spPr>
            <a:solidFill>
              <a:schemeClr val="accent1"/>
            </a:solidFill>
            <a:ln>
              <a:noFill/>
            </a:ln>
            <a:effectLst/>
          </c:spPr>
          <c:invertIfNegative val="0"/>
          <c:cat>
            <c:strRef>
              <c:f>'Pivot Tables'!$A$39:$A$44</c:f>
              <c:strCache>
                <c:ptCount val="5"/>
                <c:pt idx="0">
                  <c:v>Charleston</c:v>
                </c:pt>
                <c:pt idx="1">
                  <c:v>New York</c:v>
                </c:pt>
                <c:pt idx="2">
                  <c:v>San Francisco</c:v>
                </c:pt>
                <c:pt idx="3">
                  <c:v>Miami</c:v>
                </c:pt>
                <c:pt idx="4">
                  <c:v>Portland</c:v>
                </c:pt>
              </c:strCache>
            </c:strRef>
          </c:cat>
          <c:val>
            <c:numRef>
              <c:f>'Pivot Tables'!$B$39:$B$44</c:f>
              <c:numCache>
                <c:formatCode>General</c:formatCode>
                <c:ptCount val="5"/>
                <c:pt idx="1">
                  <c:v>35277364</c:v>
                </c:pt>
                <c:pt idx="2">
                  <c:v>33680352</c:v>
                </c:pt>
                <c:pt idx="4">
                  <c:v>9445482</c:v>
                </c:pt>
              </c:numCache>
            </c:numRef>
          </c:val>
          <c:extLst>
            <c:ext xmlns:c16="http://schemas.microsoft.com/office/drawing/2014/chart" uri="{C3380CC4-5D6E-409C-BE32-E72D297353CC}">
              <c16:uniqueId val="{00000000-CB08-48D4-A075-695E458B16AF}"/>
            </c:ext>
          </c:extLst>
        </c:ser>
        <c:ser>
          <c:idx val="1"/>
          <c:order val="1"/>
          <c:tx>
            <c:strRef>
              <c:f>'Pivot Tables'!$C$37:$C$38</c:f>
              <c:strCache>
                <c:ptCount val="1"/>
                <c:pt idx="0">
                  <c:v>Online</c:v>
                </c:pt>
              </c:strCache>
            </c:strRef>
          </c:tx>
          <c:spPr>
            <a:solidFill>
              <a:schemeClr val="accent2"/>
            </a:solidFill>
            <a:ln>
              <a:noFill/>
            </a:ln>
            <a:effectLst/>
          </c:spPr>
          <c:invertIfNegative val="0"/>
          <c:cat>
            <c:strRef>
              <c:f>'Pivot Tables'!$A$39:$A$44</c:f>
              <c:strCache>
                <c:ptCount val="5"/>
                <c:pt idx="0">
                  <c:v>Charleston</c:v>
                </c:pt>
                <c:pt idx="1">
                  <c:v>New York</c:v>
                </c:pt>
                <c:pt idx="2">
                  <c:v>San Francisco</c:v>
                </c:pt>
                <c:pt idx="3">
                  <c:v>Miami</c:v>
                </c:pt>
                <c:pt idx="4">
                  <c:v>Portland</c:v>
                </c:pt>
              </c:strCache>
            </c:strRef>
          </c:cat>
          <c:val>
            <c:numRef>
              <c:f>'Pivot Tables'!$C$39:$C$44</c:f>
              <c:numCache>
                <c:formatCode>General</c:formatCode>
                <c:ptCount val="5"/>
                <c:pt idx="0">
                  <c:v>29554797</c:v>
                </c:pt>
                <c:pt idx="1">
                  <c:v>976371</c:v>
                </c:pt>
                <c:pt idx="2">
                  <c:v>858868</c:v>
                </c:pt>
                <c:pt idx="3">
                  <c:v>793363</c:v>
                </c:pt>
                <c:pt idx="4">
                  <c:v>763920</c:v>
                </c:pt>
              </c:numCache>
            </c:numRef>
          </c:val>
          <c:extLst>
            <c:ext xmlns:c16="http://schemas.microsoft.com/office/drawing/2014/chart" uri="{C3380CC4-5D6E-409C-BE32-E72D297353CC}">
              <c16:uniqueId val="{00000001-CB08-48D4-A075-695E458B16AF}"/>
            </c:ext>
          </c:extLst>
        </c:ser>
        <c:ser>
          <c:idx val="2"/>
          <c:order val="2"/>
          <c:tx>
            <c:strRef>
              <c:f>'Pivot Tables'!$D$37:$D$38</c:f>
              <c:strCache>
                <c:ptCount val="1"/>
                <c:pt idx="0">
                  <c:v>In-store</c:v>
                </c:pt>
              </c:strCache>
            </c:strRef>
          </c:tx>
          <c:spPr>
            <a:solidFill>
              <a:schemeClr val="accent3"/>
            </a:solidFill>
            <a:ln>
              <a:noFill/>
            </a:ln>
            <a:effectLst/>
          </c:spPr>
          <c:invertIfNegative val="0"/>
          <c:cat>
            <c:strRef>
              <c:f>'Pivot Tables'!$A$39:$A$44</c:f>
              <c:strCache>
                <c:ptCount val="5"/>
                <c:pt idx="0">
                  <c:v>Charleston</c:v>
                </c:pt>
                <c:pt idx="1">
                  <c:v>New York</c:v>
                </c:pt>
                <c:pt idx="2">
                  <c:v>San Francisco</c:v>
                </c:pt>
                <c:pt idx="3">
                  <c:v>Miami</c:v>
                </c:pt>
                <c:pt idx="4">
                  <c:v>Portland</c:v>
                </c:pt>
              </c:strCache>
            </c:strRef>
          </c:cat>
          <c:val>
            <c:numRef>
              <c:f>'Pivot Tables'!$D$39:$D$44</c:f>
              <c:numCache>
                <c:formatCode>General</c:formatCode>
                <c:ptCount val="5"/>
                <c:pt idx="0">
                  <c:v>10420000</c:v>
                </c:pt>
                <c:pt idx="1">
                  <c:v>3547500</c:v>
                </c:pt>
                <c:pt idx="3">
                  <c:v>30807500</c:v>
                </c:pt>
                <c:pt idx="4">
                  <c:v>20336250</c:v>
                </c:pt>
              </c:numCache>
            </c:numRef>
          </c:val>
          <c:extLst>
            <c:ext xmlns:c16="http://schemas.microsoft.com/office/drawing/2014/chart" uri="{C3380CC4-5D6E-409C-BE32-E72D297353CC}">
              <c16:uniqueId val="{00000002-CB08-48D4-A075-695E458B16AF}"/>
            </c:ext>
          </c:extLst>
        </c:ser>
        <c:dLbls>
          <c:showLegendKey val="0"/>
          <c:showVal val="0"/>
          <c:showCatName val="0"/>
          <c:showSerName val="0"/>
          <c:showPercent val="0"/>
          <c:showBubbleSize val="0"/>
        </c:dLbls>
        <c:gapWidth val="150"/>
        <c:overlap val="100"/>
        <c:axId val="541735135"/>
        <c:axId val="340689727"/>
      </c:barChart>
      <c:catAx>
        <c:axId val="54173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689727"/>
        <c:crosses val="autoZero"/>
        <c:auto val="1"/>
        <c:lblAlgn val="ctr"/>
        <c:lblOffset val="100"/>
        <c:noMultiLvlLbl val="0"/>
      </c:catAx>
      <c:valAx>
        <c:axId val="34068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3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 Tables!PivotTable6</c:name>
    <c:fmtId val="3"/>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ofPieChart>
        <c:ofPieType val="bar"/>
        <c:varyColors val="1"/>
        <c:ser>
          <c:idx val="0"/>
          <c:order val="0"/>
          <c:tx>
            <c:strRef>
              <c:f>'Pivot Tables'!$B$46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27-4965-9E0F-3949E57910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27-4965-9E0F-3949E57910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27-4965-9E0F-3949E579106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E27-4965-9E0F-3949E579106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E27-4965-9E0F-3949E579106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E27-4965-9E0F-3949E579106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E27-4965-9E0F-3949E5791062}"/>
              </c:ext>
            </c:extLst>
          </c:dPt>
          <c:cat>
            <c:strRef>
              <c:f>'Pivot Tables'!$A$47:$A$53</c:f>
              <c:strCache>
                <c:ptCount val="6"/>
                <c:pt idx="0">
                  <c:v>Amazon</c:v>
                </c:pt>
                <c:pt idx="1">
                  <c:v>Foot Locker</c:v>
                </c:pt>
                <c:pt idx="2">
                  <c:v>Kohl's</c:v>
                </c:pt>
                <c:pt idx="3">
                  <c:v>Sports Direct</c:v>
                </c:pt>
                <c:pt idx="4">
                  <c:v>Walmart</c:v>
                </c:pt>
                <c:pt idx="5">
                  <c:v>West Gear</c:v>
                </c:pt>
              </c:strCache>
            </c:strRef>
          </c:cat>
          <c:val>
            <c:numRef>
              <c:f>'Pivot Tables'!$B$47:$B$53</c:f>
              <c:numCache>
                <c:formatCode>General</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E-CE27-4965-9E0F-3949E5791062}"/>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Sales.xlsx]Pivot Tables!PivotTable7</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Tables'!$B$56:$B$57</c:f>
              <c:strCache>
                <c:ptCount val="1"/>
                <c:pt idx="0">
                  <c:v>Men's Apparel</c:v>
                </c:pt>
              </c:strCache>
            </c:strRef>
          </c:tx>
          <c:spPr>
            <a:solidFill>
              <a:schemeClr val="accent1"/>
            </a:solidFill>
            <a:ln>
              <a:noFill/>
            </a:ln>
            <a:effectLst/>
          </c:spPr>
          <c:invertIfNegative val="0"/>
          <c:cat>
            <c:strRef>
              <c:f>'Pivot Tables'!$A$58:$A$60</c:f>
              <c:strCache>
                <c:ptCount val="2"/>
                <c:pt idx="0">
                  <c:v>2020</c:v>
                </c:pt>
                <c:pt idx="1">
                  <c:v>2021</c:v>
                </c:pt>
              </c:strCache>
            </c:strRef>
          </c:cat>
          <c:val>
            <c:numRef>
              <c:f>'Pivot Tables'!$B$58:$B$60</c:f>
              <c:numCache>
                <c:formatCode>General</c:formatCode>
                <c:ptCount val="2"/>
                <c:pt idx="0">
                  <c:v>26216964</c:v>
                </c:pt>
                <c:pt idx="1">
                  <c:v>97511668</c:v>
                </c:pt>
              </c:numCache>
            </c:numRef>
          </c:val>
          <c:extLst>
            <c:ext xmlns:c16="http://schemas.microsoft.com/office/drawing/2014/chart" uri="{C3380CC4-5D6E-409C-BE32-E72D297353CC}">
              <c16:uniqueId val="{00000000-9D27-48B9-A877-7DDDF6666169}"/>
            </c:ext>
          </c:extLst>
        </c:ser>
        <c:ser>
          <c:idx val="1"/>
          <c:order val="1"/>
          <c:tx>
            <c:strRef>
              <c:f>'Pivot Tables'!$C$56:$C$57</c:f>
              <c:strCache>
                <c:ptCount val="1"/>
                <c:pt idx="0">
                  <c:v>Men's Athletic Footwear</c:v>
                </c:pt>
              </c:strCache>
            </c:strRef>
          </c:tx>
          <c:spPr>
            <a:solidFill>
              <a:schemeClr val="accent2"/>
            </a:solidFill>
            <a:ln>
              <a:noFill/>
            </a:ln>
            <a:effectLst/>
          </c:spPr>
          <c:invertIfNegative val="0"/>
          <c:cat>
            <c:strRef>
              <c:f>'Pivot Tables'!$A$58:$A$60</c:f>
              <c:strCache>
                <c:ptCount val="2"/>
                <c:pt idx="0">
                  <c:v>2020</c:v>
                </c:pt>
                <c:pt idx="1">
                  <c:v>2021</c:v>
                </c:pt>
              </c:strCache>
            </c:strRef>
          </c:cat>
          <c:val>
            <c:numRef>
              <c:f>'Pivot Tables'!$C$58:$C$60</c:f>
              <c:numCache>
                <c:formatCode>General</c:formatCode>
                <c:ptCount val="2"/>
                <c:pt idx="0">
                  <c:v>31794462</c:v>
                </c:pt>
                <c:pt idx="1">
                  <c:v>121879218</c:v>
                </c:pt>
              </c:numCache>
            </c:numRef>
          </c:val>
          <c:extLst>
            <c:ext xmlns:c16="http://schemas.microsoft.com/office/drawing/2014/chart" uri="{C3380CC4-5D6E-409C-BE32-E72D297353CC}">
              <c16:uniqueId val="{00000001-9D27-48B9-A877-7DDDF6666169}"/>
            </c:ext>
          </c:extLst>
        </c:ser>
        <c:ser>
          <c:idx val="2"/>
          <c:order val="2"/>
          <c:tx>
            <c:strRef>
              <c:f>'Pivot Tables'!$D$56:$D$57</c:f>
              <c:strCache>
                <c:ptCount val="1"/>
                <c:pt idx="0">
                  <c:v>Men's Street Footwear</c:v>
                </c:pt>
              </c:strCache>
            </c:strRef>
          </c:tx>
          <c:spPr>
            <a:solidFill>
              <a:schemeClr val="accent3"/>
            </a:solidFill>
            <a:ln>
              <a:noFill/>
            </a:ln>
            <a:effectLst/>
          </c:spPr>
          <c:invertIfNegative val="0"/>
          <c:cat>
            <c:strRef>
              <c:f>'Pivot Tables'!$A$58:$A$60</c:f>
              <c:strCache>
                <c:ptCount val="2"/>
                <c:pt idx="0">
                  <c:v>2020</c:v>
                </c:pt>
                <c:pt idx="1">
                  <c:v>2021</c:v>
                </c:pt>
              </c:strCache>
            </c:strRef>
          </c:cat>
          <c:val>
            <c:numRef>
              <c:f>'Pivot Tables'!$D$58:$D$60</c:f>
              <c:numCache>
                <c:formatCode>General</c:formatCode>
                <c:ptCount val="2"/>
                <c:pt idx="0">
                  <c:v>37823020</c:v>
                </c:pt>
                <c:pt idx="1">
                  <c:v>171003224</c:v>
                </c:pt>
              </c:numCache>
            </c:numRef>
          </c:val>
          <c:extLst>
            <c:ext xmlns:c16="http://schemas.microsoft.com/office/drawing/2014/chart" uri="{C3380CC4-5D6E-409C-BE32-E72D297353CC}">
              <c16:uniqueId val="{00000002-9D27-48B9-A877-7DDDF6666169}"/>
            </c:ext>
          </c:extLst>
        </c:ser>
        <c:dLbls>
          <c:showLegendKey val="0"/>
          <c:showVal val="0"/>
          <c:showCatName val="0"/>
          <c:showSerName val="0"/>
          <c:showPercent val="0"/>
          <c:showBubbleSize val="0"/>
        </c:dLbls>
        <c:gapWidth val="219"/>
        <c:overlap val="-27"/>
        <c:axId val="541769215"/>
        <c:axId val="560936447"/>
      </c:barChart>
      <c:lineChart>
        <c:grouping val="standard"/>
        <c:varyColors val="0"/>
        <c:ser>
          <c:idx val="3"/>
          <c:order val="3"/>
          <c:tx>
            <c:strRef>
              <c:f>'Pivot Tables'!$E$56:$E$57</c:f>
              <c:strCache>
                <c:ptCount val="1"/>
                <c:pt idx="0">
                  <c:v>Women's Apparel</c:v>
                </c:pt>
              </c:strCache>
            </c:strRef>
          </c:tx>
          <c:spPr>
            <a:ln w="28575" cap="rnd">
              <a:solidFill>
                <a:schemeClr val="accent4"/>
              </a:solidFill>
              <a:round/>
            </a:ln>
            <a:effectLst/>
          </c:spPr>
          <c:marker>
            <c:symbol val="none"/>
          </c:marker>
          <c:cat>
            <c:strRef>
              <c:f>'Pivot Tables'!$A$58:$A$60</c:f>
              <c:strCache>
                <c:ptCount val="2"/>
                <c:pt idx="0">
                  <c:v>2020</c:v>
                </c:pt>
                <c:pt idx="1">
                  <c:v>2021</c:v>
                </c:pt>
              </c:strCache>
            </c:strRef>
          </c:cat>
          <c:val>
            <c:numRef>
              <c:f>'Pivot Tables'!$E$58:$E$60</c:f>
              <c:numCache>
                <c:formatCode>General</c:formatCode>
                <c:ptCount val="2"/>
                <c:pt idx="0">
                  <c:v>35190332</c:v>
                </c:pt>
                <c:pt idx="1">
                  <c:v>143848528</c:v>
                </c:pt>
              </c:numCache>
            </c:numRef>
          </c:val>
          <c:smooth val="0"/>
          <c:extLst>
            <c:ext xmlns:c16="http://schemas.microsoft.com/office/drawing/2014/chart" uri="{C3380CC4-5D6E-409C-BE32-E72D297353CC}">
              <c16:uniqueId val="{00000003-9D27-48B9-A877-7DDDF6666169}"/>
            </c:ext>
          </c:extLst>
        </c:ser>
        <c:ser>
          <c:idx val="4"/>
          <c:order val="4"/>
          <c:tx>
            <c:strRef>
              <c:f>'Pivot Tables'!$F$56:$F$57</c:f>
              <c:strCache>
                <c:ptCount val="1"/>
                <c:pt idx="0">
                  <c:v>Women's Athletic Footwear</c:v>
                </c:pt>
              </c:strCache>
            </c:strRef>
          </c:tx>
          <c:spPr>
            <a:ln w="28575" cap="rnd">
              <a:solidFill>
                <a:schemeClr val="accent5"/>
              </a:solidFill>
              <a:round/>
            </a:ln>
            <a:effectLst/>
          </c:spPr>
          <c:marker>
            <c:symbol val="none"/>
          </c:marker>
          <c:cat>
            <c:strRef>
              <c:f>'Pivot Tables'!$A$58:$A$60</c:f>
              <c:strCache>
                <c:ptCount val="2"/>
                <c:pt idx="0">
                  <c:v>2020</c:v>
                </c:pt>
                <c:pt idx="1">
                  <c:v>2021</c:v>
                </c:pt>
              </c:strCache>
            </c:strRef>
          </c:cat>
          <c:val>
            <c:numRef>
              <c:f>'Pivot Tables'!$F$58:$F$60</c:f>
              <c:numCache>
                <c:formatCode>General</c:formatCode>
                <c:ptCount val="2"/>
                <c:pt idx="0">
                  <c:v>23629892</c:v>
                </c:pt>
                <c:pt idx="1">
                  <c:v>83002004</c:v>
                </c:pt>
              </c:numCache>
            </c:numRef>
          </c:val>
          <c:smooth val="0"/>
          <c:extLst>
            <c:ext xmlns:c16="http://schemas.microsoft.com/office/drawing/2014/chart" uri="{C3380CC4-5D6E-409C-BE32-E72D297353CC}">
              <c16:uniqueId val="{00000004-9D27-48B9-A877-7DDDF6666169}"/>
            </c:ext>
          </c:extLst>
        </c:ser>
        <c:ser>
          <c:idx val="5"/>
          <c:order val="5"/>
          <c:tx>
            <c:strRef>
              <c:f>'Pivot Tables'!$G$56:$G$57</c:f>
              <c:strCache>
                <c:ptCount val="1"/>
                <c:pt idx="0">
                  <c:v>Women's Street Footwear</c:v>
                </c:pt>
              </c:strCache>
            </c:strRef>
          </c:tx>
          <c:spPr>
            <a:ln w="28575" cap="rnd">
              <a:solidFill>
                <a:schemeClr val="accent6"/>
              </a:solidFill>
              <a:round/>
            </a:ln>
            <a:effectLst/>
          </c:spPr>
          <c:marker>
            <c:symbol val="none"/>
          </c:marker>
          <c:cat>
            <c:strRef>
              <c:f>'Pivot Tables'!$A$58:$A$60</c:f>
              <c:strCache>
                <c:ptCount val="2"/>
                <c:pt idx="0">
                  <c:v>2020</c:v>
                </c:pt>
                <c:pt idx="1">
                  <c:v>2021</c:v>
                </c:pt>
              </c:strCache>
            </c:strRef>
          </c:cat>
          <c:val>
            <c:numRef>
              <c:f>'Pivot Tables'!$G$58:$G$60</c:f>
              <c:numCache>
                <c:formatCode>General</c:formatCode>
                <c:ptCount val="2"/>
                <c:pt idx="0">
                  <c:v>27426005</c:v>
                </c:pt>
                <c:pt idx="1">
                  <c:v>100576808</c:v>
                </c:pt>
              </c:numCache>
            </c:numRef>
          </c:val>
          <c:smooth val="0"/>
          <c:extLst>
            <c:ext xmlns:c16="http://schemas.microsoft.com/office/drawing/2014/chart" uri="{C3380CC4-5D6E-409C-BE32-E72D297353CC}">
              <c16:uniqueId val="{00000005-9D27-48B9-A877-7DDDF6666169}"/>
            </c:ext>
          </c:extLst>
        </c:ser>
        <c:dLbls>
          <c:showLegendKey val="0"/>
          <c:showVal val="0"/>
          <c:showCatName val="0"/>
          <c:showSerName val="0"/>
          <c:showPercent val="0"/>
          <c:showBubbleSize val="0"/>
        </c:dLbls>
        <c:marker val="1"/>
        <c:smooth val="0"/>
        <c:axId val="541769215"/>
        <c:axId val="560936447"/>
      </c:lineChart>
      <c:catAx>
        <c:axId val="54176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936447"/>
        <c:crosses val="autoZero"/>
        <c:auto val="1"/>
        <c:lblAlgn val="ctr"/>
        <c:lblOffset val="100"/>
        <c:noMultiLvlLbl val="0"/>
      </c:catAx>
      <c:valAx>
        <c:axId val="560936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6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568657</xdr:colOff>
      <xdr:row>2</xdr:row>
      <xdr:rowOff>15240</xdr:rowOff>
    </xdr:from>
    <xdr:to>
      <xdr:col>9</xdr:col>
      <xdr:colOff>99061</xdr:colOff>
      <xdr:row>15</xdr:row>
      <xdr:rowOff>76200</xdr:rowOff>
    </xdr:to>
    <xdr:graphicFrame macro="">
      <xdr:nvGraphicFramePr>
        <xdr:cNvPr id="2" name="Chart 1">
          <a:extLst>
            <a:ext uri="{FF2B5EF4-FFF2-40B4-BE49-F238E27FC236}">
              <a16:creationId xmlns:a16="http://schemas.microsoft.com/office/drawing/2014/main" id="{4997F29D-079E-459A-B31D-F65DA1654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xdr:row>
      <xdr:rowOff>7621</xdr:rowOff>
    </xdr:from>
    <xdr:to>
      <xdr:col>2</xdr:col>
      <xdr:colOff>545910</xdr:colOff>
      <xdr:row>18</xdr:row>
      <xdr:rowOff>0</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E35FCD01-649F-4937-9402-CA58E0A43FC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371561"/>
              <a:ext cx="1774209" cy="29039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121920</xdr:colOff>
      <xdr:row>2</xdr:row>
      <xdr:rowOff>15240</xdr:rowOff>
    </xdr:from>
    <xdr:to>
      <xdr:col>15</xdr:col>
      <xdr:colOff>243840</xdr:colOff>
      <xdr:row>15</xdr:row>
      <xdr:rowOff>91440</xdr:rowOff>
    </xdr:to>
    <xdr:graphicFrame macro="">
      <xdr:nvGraphicFramePr>
        <xdr:cNvPr id="4" name="Chart 3">
          <a:extLst>
            <a:ext uri="{FF2B5EF4-FFF2-40B4-BE49-F238E27FC236}">
              <a16:creationId xmlns:a16="http://schemas.microsoft.com/office/drawing/2014/main" id="{AA0AA58C-DF29-48BF-BCE5-2E5A158E6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571500</xdr:colOff>
      <xdr:row>15</xdr:row>
      <xdr:rowOff>91440</xdr:rowOff>
    </xdr:from>
    <xdr:to>
      <xdr:col>9</xdr:col>
      <xdr:colOff>121920</xdr:colOff>
      <xdr:row>28</xdr:row>
      <xdr:rowOff>106680</xdr:rowOff>
    </xdr:to>
    <xdr:graphicFrame macro="">
      <xdr:nvGraphicFramePr>
        <xdr:cNvPr id="5" name="Chart 4">
          <a:extLst>
            <a:ext uri="{FF2B5EF4-FFF2-40B4-BE49-F238E27FC236}">
              <a16:creationId xmlns:a16="http://schemas.microsoft.com/office/drawing/2014/main" id="{ACF8F41E-0274-45B1-B554-57BADAB24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129540</xdr:colOff>
      <xdr:row>15</xdr:row>
      <xdr:rowOff>106680</xdr:rowOff>
    </xdr:from>
    <xdr:to>
      <xdr:col>15</xdr:col>
      <xdr:colOff>274320</xdr:colOff>
      <xdr:row>28</xdr:row>
      <xdr:rowOff>160020</xdr:rowOff>
    </xdr:to>
    <xdr:graphicFrame macro="">
      <xdr:nvGraphicFramePr>
        <xdr:cNvPr id="6" name="Chart 5">
          <a:extLst>
            <a:ext uri="{FF2B5EF4-FFF2-40B4-BE49-F238E27FC236}">
              <a16:creationId xmlns:a16="http://schemas.microsoft.com/office/drawing/2014/main" id="{3000CCF3-6BF9-45D8-8209-5912F9B3E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236221</xdr:colOff>
      <xdr:row>15</xdr:row>
      <xdr:rowOff>99060</xdr:rowOff>
    </xdr:from>
    <xdr:to>
      <xdr:col>22</xdr:col>
      <xdr:colOff>101082</xdr:colOff>
      <xdr:row>28</xdr:row>
      <xdr:rowOff>152400</xdr:rowOff>
    </xdr:to>
    <xdr:graphicFrame macro="">
      <xdr:nvGraphicFramePr>
        <xdr:cNvPr id="7" name="Chart 6">
          <a:extLst>
            <a:ext uri="{FF2B5EF4-FFF2-40B4-BE49-F238E27FC236}">
              <a16:creationId xmlns:a16="http://schemas.microsoft.com/office/drawing/2014/main" id="{BC82621B-0EA8-4FC9-8BB2-D6D6271392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233266</xdr:colOff>
      <xdr:row>2</xdr:row>
      <xdr:rowOff>15552</xdr:rowOff>
    </xdr:from>
    <xdr:to>
      <xdr:col>22</xdr:col>
      <xdr:colOff>116632</xdr:colOff>
      <xdr:row>15</xdr:row>
      <xdr:rowOff>99525</xdr:rowOff>
    </xdr:to>
    <xdr:graphicFrame macro="">
      <xdr:nvGraphicFramePr>
        <xdr:cNvPr id="8" name="Chart 7">
          <a:extLst>
            <a:ext uri="{FF2B5EF4-FFF2-40B4-BE49-F238E27FC236}">
              <a16:creationId xmlns:a16="http://schemas.microsoft.com/office/drawing/2014/main" id="{4305D7F6-E250-45FC-A606-5EBCF5D0BA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113732</xdr:colOff>
      <xdr:row>2</xdr:row>
      <xdr:rowOff>343</xdr:rowOff>
    </xdr:from>
    <xdr:to>
      <xdr:col>25</xdr:col>
      <xdr:colOff>100085</xdr:colOff>
      <xdr:row>15</xdr:row>
      <xdr:rowOff>113731</xdr:rowOff>
    </xdr:to>
    <mc:AlternateContent xmlns:mc="http://schemas.openxmlformats.org/markup-compatibility/2006">
      <mc:Choice xmlns:a14="http://schemas.microsoft.com/office/drawing/2010/main" Requires="a14">
        <xdr:graphicFrame macro="">
          <xdr:nvGraphicFramePr>
            <xdr:cNvPr id="9" name="Month">
              <a:extLst>
                <a:ext uri="{FF2B5EF4-FFF2-40B4-BE49-F238E27FC236}">
                  <a16:creationId xmlns:a16="http://schemas.microsoft.com/office/drawing/2014/main" id="{F946848F-16D4-5561-9329-5CACB2DFD12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3625016" y="364283"/>
              <a:ext cx="1828800" cy="2479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11373</xdr:colOff>
      <xdr:row>17</xdr:row>
      <xdr:rowOff>170939</xdr:rowOff>
    </xdr:from>
    <xdr:to>
      <xdr:col>2</xdr:col>
      <xdr:colOff>568656</xdr:colOff>
      <xdr:row>28</xdr:row>
      <xdr:rowOff>125106</xdr:rowOff>
    </xdr:to>
    <mc:AlternateContent xmlns:mc="http://schemas.openxmlformats.org/markup-compatibility/2006">
      <mc:Choice xmlns:a14="http://schemas.microsoft.com/office/drawing/2010/main" Requires="a14">
        <xdr:graphicFrame macro="">
          <xdr:nvGraphicFramePr>
            <xdr:cNvPr id="10" name="Product">
              <a:extLst>
                <a:ext uri="{FF2B5EF4-FFF2-40B4-BE49-F238E27FC236}">
                  <a16:creationId xmlns:a16="http://schemas.microsoft.com/office/drawing/2014/main" id="{71C11DCC-22E3-B0C4-C579-D531F64D30B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1373" y="3264432"/>
              <a:ext cx="1785582" cy="19558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117256</xdr:colOff>
      <xdr:row>15</xdr:row>
      <xdr:rowOff>136819</xdr:rowOff>
    </xdr:from>
    <xdr:to>
      <xdr:col>25</xdr:col>
      <xdr:colOff>103609</xdr:colOff>
      <xdr:row>21</xdr:row>
      <xdr:rowOff>125104</xdr:rowOff>
    </xdr:to>
    <mc:AlternateContent xmlns:mc="http://schemas.openxmlformats.org/markup-compatibility/2006">
      <mc:Choice xmlns:a14="http://schemas.microsoft.com/office/drawing/2010/main" Requires="a14">
        <xdr:graphicFrame macro="">
          <xdr:nvGraphicFramePr>
            <xdr:cNvPr id="11" name="Year">
              <a:extLst>
                <a:ext uri="{FF2B5EF4-FFF2-40B4-BE49-F238E27FC236}">
                  <a16:creationId xmlns:a16="http://schemas.microsoft.com/office/drawing/2014/main" id="{AA93DB75-4EDA-C699-3E35-E8EB4085627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628540" y="2866371"/>
              <a:ext cx="1828800" cy="10801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105883</xdr:colOff>
      <xdr:row>21</xdr:row>
      <xdr:rowOff>91327</xdr:rowOff>
    </xdr:from>
    <xdr:to>
      <xdr:col>25</xdr:col>
      <xdr:colOff>92236</xdr:colOff>
      <xdr:row>28</xdr:row>
      <xdr:rowOff>147852</xdr:rowOff>
    </xdr:to>
    <mc:AlternateContent xmlns:mc="http://schemas.openxmlformats.org/markup-compatibility/2006">
      <mc:Choice xmlns:a14="http://schemas.microsoft.com/office/drawing/2010/main" Requires="a14">
        <xdr:graphicFrame macro="">
          <xdr:nvGraphicFramePr>
            <xdr:cNvPr id="12" name="Sales Method">
              <a:extLst>
                <a:ext uri="{FF2B5EF4-FFF2-40B4-BE49-F238E27FC236}">
                  <a16:creationId xmlns:a16="http://schemas.microsoft.com/office/drawing/2014/main" id="{49343394-C5F6-2CE5-8C7D-800F91CA65B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3617167" y="3912700"/>
              <a:ext cx="1828800" cy="1330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IR PARMAR" refreshedDate="45248.517820833331" createdVersion="8" refreshedVersion="8" minRefreshableVersion="3" recordCount="9648" xr:uid="{00000000-000A-0000-FFFF-FFFF0E000000}">
  <cacheSource type="worksheet">
    <worksheetSource name="Table1"/>
  </cacheSource>
  <cacheFields count="25">
    <cacheField name="Retailer" numFmtId="0">
      <sharedItems count="6">
        <s v="Foot Locker"/>
        <s v="Walmart"/>
        <s v="Sports Direct"/>
        <s v="West Gear"/>
        <s v="Kohl's"/>
        <s v="Amazon"/>
      </sharedItems>
    </cacheField>
    <cacheField name="Lookup" numFmtId="0">
      <sharedItems/>
    </cacheField>
    <cacheField name="Retailer ID" numFmtId="0">
      <sharedItems containsSemiMixedTypes="0" containsString="0" containsNumber="1" containsInteger="1" minValue="1128299" maxValue="1197831"/>
    </cacheField>
    <cacheField name="Invoice Date" numFmtId="49">
      <sharedItems containsSemiMixedTypes="0" containsString="0" containsNumber="1" containsInteger="1" minValue="43831" maxValue="44561"/>
    </cacheField>
    <cacheField name="Invoice Date2" numFmtId="164">
      <sharedItems/>
    </cacheField>
    <cacheField name="Month" numFmtId="14">
      <sharedItems count="12">
        <s v="January"/>
        <s v="February"/>
        <s v="March"/>
        <s v="April"/>
        <s v="May"/>
        <s v="July"/>
        <s v="August"/>
        <s v="September"/>
        <s v="October"/>
        <s v="November"/>
        <s v="December"/>
        <s v="June"/>
      </sharedItems>
    </cacheField>
    <cacheField name="Year" numFmtId="14">
      <sharedItems count="2">
        <s v="2020"/>
        <s v="2021"/>
      </sharedItems>
    </cacheField>
    <cacheField name="Weekday" numFmtId="14">
      <sharedItems/>
    </cacheField>
    <cacheField name="Day of Month" numFmtId="14">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containsInteger="1" minValue="0" maxValue="825000"/>
    </cacheField>
    <cacheField name="Operating Profit" numFmtId="0">
      <sharedItems containsSemiMixedTypes="0" containsString="0" containsNumber="1" containsInteger="1" minValue="0" maxValue="390000"/>
    </cacheField>
    <cacheField name="Operating Margin" numFmtId="0">
      <sharedItems containsSemiMixedTypes="0" containsString="0" containsNumber="1" minValue="0.1" maxValue="0.8"/>
    </cacheField>
    <cacheField name="Sales Method" numFmtId="0">
      <sharedItems count="3">
        <s v="In-store"/>
        <s v="Outlet"/>
        <s v="Online"/>
      </sharedItems>
    </cacheField>
    <cacheField name="Column1" numFmtId="0">
      <sharedItems/>
    </cacheField>
    <cacheField name="Operating Margin percentage" numFmtId="0">
      <sharedItems containsSemiMixedTypes="0" containsString="0" containsNumber="1" minValue="0" maxValue="0.11742208943503421"/>
    </cacheField>
    <cacheField name="Total Sales Sum" numFmtId="0" formula="SUM('Total Sales')" databaseField="0"/>
    <cacheField name="Sales Percentage" numFmtId="0" formula="'Total Sales'/'Total Sales Sum'" databaseField="0"/>
    <cacheField name="Cost" numFmtId="0" formula="SUM('Total Sales')-SUM('Operating Profit')" databaseField="0"/>
    <cacheField name="Profit" numFmtId="0" formula="SUM('Total Sales')-SUM(Cost)" databaseField="0"/>
  </cacheFields>
  <extLst>
    <ext xmlns:x14="http://schemas.microsoft.com/office/spreadsheetml/2009/9/main" uri="{725AE2AE-9491-48be-B2B4-4EB974FC3084}">
      <x14:pivotCacheDefinition pivotCacheId="12914177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s v="In-store"/>
    <n v="1185732"/>
    <n v="43831"/>
    <s v="01-01-2020"/>
    <x v="0"/>
    <x v="0"/>
    <s v="Wednesday"/>
    <s v="01"/>
    <x v="0"/>
    <x v="0"/>
    <x v="0"/>
    <x v="0"/>
    <n v="50"/>
    <n v="1200"/>
    <n v="600000"/>
    <n v="300000"/>
    <n v="0.5"/>
    <x v="0"/>
    <s v="High Units"/>
    <n v="9.0324684180795548E-2"/>
  </r>
  <r>
    <x v="0"/>
    <s v="In-store"/>
    <n v="1185732"/>
    <n v="43832"/>
    <s v="02-01-2020"/>
    <x v="0"/>
    <x v="0"/>
    <s v="Thursday"/>
    <s v="02"/>
    <x v="0"/>
    <x v="0"/>
    <x v="0"/>
    <x v="1"/>
    <n v="50"/>
    <n v="1000"/>
    <n v="500000"/>
    <n v="150000"/>
    <n v="0.3"/>
    <x v="0"/>
    <s v="High Units"/>
    <n v="4.5162342090397774E-2"/>
  </r>
  <r>
    <x v="0"/>
    <s v="In-store"/>
    <n v="1185732"/>
    <n v="43833"/>
    <s v="03-01-2020"/>
    <x v="0"/>
    <x v="0"/>
    <s v="Friday"/>
    <s v="03"/>
    <x v="0"/>
    <x v="0"/>
    <x v="0"/>
    <x v="2"/>
    <n v="40"/>
    <n v="1000"/>
    <n v="400000"/>
    <n v="140000"/>
    <n v="0.35"/>
    <x v="0"/>
    <s v="High Units"/>
    <n v="4.2151519284371261E-2"/>
  </r>
  <r>
    <x v="0"/>
    <s v="In-store"/>
    <n v="1185732"/>
    <n v="43834"/>
    <s v="04-01-2020"/>
    <x v="0"/>
    <x v="0"/>
    <s v="Saturday"/>
    <s v="04"/>
    <x v="0"/>
    <x v="0"/>
    <x v="0"/>
    <x v="3"/>
    <n v="45"/>
    <n v="850"/>
    <n v="382500"/>
    <n v="133875"/>
    <n v="0.35"/>
    <x v="0"/>
    <s v="High Units"/>
    <n v="4.0307390315680015E-2"/>
  </r>
  <r>
    <x v="0"/>
    <s v="In-store"/>
    <n v="1185732"/>
    <n v="43835"/>
    <s v="05-01-2020"/>
    <x v="0"/>
    <x v="0"/>
    <s v="Sunday"/>
    <s v="05"/>
    <x v="0"/>
    <x v="0"/>
    <x v="0"/>
    <x v="4"/>
    <n v="60"/>
    <n v="900"/>
    <n v="540000"/>
    <n v="162000"/>
    <n v="0.3"/>
    <x v="0"/>
    <s v="High Units"/>
    <n v="4.87753294576296E-2"/>
  </r>
  <r>
    <x v="0"/>
    <s v="In-store"/>
    <n v="1185732"/>
    <n v="43836"/>
    <s v="06-01-2020"/>
    <x v="0"/>
    <x v="0"/>
    <s v="Monday"/>
    <s v="06"/>
    <x v="0"/>
    <x v="0"/>
    <x v="0"/>
    <x v="5"/>
    <n v="50"/>
    <n v="1000"/>
    <n v="500000"/>
    <n v="125000"/>
    <n v="0.25"/>
    <x v="0"/>
    <s v="High Units"/>
    <n v="3.7635285075331482E-2"/>
  </r>
  <r>
    <x v="0"/>
    <s v="In-store"/>
    <n v="1185732"/>
    <n v="43837"/>
    <s v="07-01-2020"/>
    <x v="0"/>
    <x v="0"/>
    <s v="Tuesday"/>
    <s v="07"/>
    <x v="0"/>
    <x v="0"/>
    <x v="0"/>
    <x v="0"/>
    <n v="50"/>
    <n v="1250"/>
    <n v="625000"/>
    <n v="312500"/>
    <n v="0.5"/>
    <x v="0"/>
    <s v="High Units"/>
    <n v="9.408821268832869E-2"/>
  </r>
  <r>
    <x v="0"/>
    <s v="Outlet"/>
    <n v="1185732"/>
    <n v="43838"/>
    <s v="08-01-2020"/>
    <x v="0"/>
    <x v="0"/>
    <s v="Wednesday"/>
    <s v="08"/>
    <x v="0"/>
    <x v="0"/>
    <x v="0"/>
    <x v="1"/>
    <n v="50"/>
    <n v="900"/>
    <n v="450000"/>
    <n v="135000"/>
    <n v="0.3"/>
    <x v="1"/>
    <s v="High Units"/>
    <n v="4.0646107881357994E-2"/>
  </r>
  <r>
    <x v="0"/>
    <s v="Outlet"/>
    <n v="1185732"/>
    <n v="43851"/>
    <s v="21-01-2020"/>
    <x v="0"/>
    <x v="0"/>
    <s v="Tuesday"/>
    <s v="21"/>
    <x v="0"/>
    <x v="0"/>
    <x v="0"/>
    <x v="2"/>
    <n v="40"/>
    <n v="950"/>
    <n v="380000"/>
    <n v="133000"/>
    <n v="0.35"/>
    <x v="1"/>
    <s v="High Units"/>
    <n v="4.0043943320152695E-2"/>
  </r>
  <r>
    <x v="0"/>
    <s v="Outlet"/>
    <n v="1185732"/>
    <n v="43852"/>
    <s v="22-01-2020"/>
    <x v="0"/>
    <x v="0"/>
    <s v="Wednesday"/>
    <s v="22"/>
    <x v="0"/>
    <x v="0"/>
    <x v="0"/>
    <x v="3"/>
    <n v="45"/>
    <n v="825"/>
    <n v="371250"/>
    <n v="129938"/>
    <n v="0.35"/>
    <x v="1"/>
    <s v="High Units"/>
    <n v="3.9122029376947379E-2"/>
  </r>
  <r>
    <x v="0"/>
    <s v="Outlet"/>
    <n v="1185732"/>
    <n v="43853"/>
    <s v="23-01-2020"/>
    <x v="0"/>
    <x v="0"/>
    <s v="Thursday"/>
    <s v="23"/>
    <x v="0"/>
    <x v="0"/>
    <x v="0"/>
    <x v="4"/>
    <n v="60"/>
    <n v="900"/>
    <n v="540000"/>
    <n v="162000"/>
    <n v="0.3"/>
    <x v="1"/>
    <s v="High Units"/>
    <n v="4.87753294576296E-2"/>
  </r>
  <r>
    <x v="0"/>
    <s v="Outlet"/>
    <n v="1185732"/>
    <n v="43854"/>
    <s v="24-01-2020"/>
    <x v="0"/>
    <x v="0"/>
    <s v="Friday"/>
    <s v="24"/>
    <x v="0"/>
    <x v="0"/>
    <x v="0"/>
    <x v="5"/>
    <n v="50"/>
    <n v="1000"/>
    <n v="500000"/>
    <n v="125000"/>
    <n v="0.25"/>
    <x v="1"/>
    <s v="High Units"/>
    <n v="3.7635285075331482E-2"/>
  </r>
  <r>
    <x v="0"/>
    <s v="Outlet"/>
    <n v="1185732"/>
    <n v="43855"/>
    <s v="25-01-2020"/>
    <x v="0"/>
    <x v="0"/>
    <s v="Saturday"/>
    <s v="25"/>
    <x v="0"/>
    <x v="0"/>
    <x v="0"/>
    <x v="0"/>
    <n v="50"/>
    <n v="1220"/>
    <n v="610000"/>
    <n v="305000"/>
    <n v="0.5"/>
    <x v="1"/>
    <s v="High Units"/>
    <n v="9.1830095583808807E-2"/>
  </r>
  <r>
    <x v="0"/>
    <s v="Outlet"/>
    <n v="1185732"/>
    <n v="43856"/>
    <s v="26-01-2020"/>
    <x v="0"/>
    <x v="0"/>
    <s v="Sunday"/>
    <s v="26"/>
    <x v="0"/>
    <x v="0"/>
    <x v="0"/>
    <x v="1"/>
    <n v="50"/>
    <n v="925"/>
    <n v="462500"/>
    <n v="138750"/>
    <n v="0.3"/>
    <x v="1"/>
    <s v="High Units"/>
    <n v="4.1775166433617943E-2"/>
  </r>
  <r>
    <x v="0"/>
    <s v="Outlet"/>
    <n v="1185732"/>
    <n v="43857"/>
    <s v="27-01-2020"/>
    <x v="0"/>
    <x v="0"/>
    <s v="Monday"/>
    <s v="27"/>
    <x v="0"/>
    <x v="0"/>
    <x v="0"/>
    <x v="2"/>
    <n v="40"/>
    <n v="950"/>
    <n v="380000"/>
    <n v="133000"/>
    <n v="0.35"/>
    <x v="1"/>
    <s v="High Units"/>
    <n v="4.0043943320152695E-2"/>
  </r>
  <r>
    <x v="0"/>
    <s v="Outlet"/>
    <n v="1185732"/>
    <n v="43858"/>
    <s v="28-01-2020"/>
    <x v="0"/>
    <x v="0"/>
    <s v="Tuesday"/>
    <s v="28"/>
    <x v="0"/>
    <x v="0"/>
    <x v="0"/>
    <x v="3"/>
    <n v="45"/>
    <n v="800"/>
    <n v="360000"/>
    <n v="126000"/>
    <n v="0.35"/>
    <x v="1"/>
    <s v="High Units"/>
    <n v="3.7936367355934128E-2"/>
  </r>
  <r>
    <x v="0"/>
    <s v="Outlet"/>
    <n v="1185732"/>
    <n v="43859"/>
    <s v="29-01-2020"/>
    <x v="0"/>
    <x v="0"/>
    <s v="Wednesday"/>
    <s v="29"/>
    <x v="0"/>
    <x v="0"/>
    <x v="0"/>
    <x v="4"/>
    <n v="60"/>
    <n v="850"/>
    <n v="510000"/>
    <n v="153000"/>
    <n v="0.3"/>
    <x v="1"/>
    <s v="High Units"/>
    <n v="4.6065588932205734E-2"/>
  </r>
  <r>
    <x v="0"/>
    <s v="Outlet"/>
    <n v="1185732"/>
    <n v="43860"/>
    <s v="30-01-2020"/>
    <x v="0"/>
    <x v="0"/>
    <s v="Thursday"/>
    <s v="30"/>
    <x v="0"/>
    <x v="0"/>
    <x v="0"/>
    <x v="5"/>
    <n v="50"/>
    <n v="950"/>
    <n v="475000"/>
    <n v="118750"/>
    <n v="0.25"/>
    <x v="1"/>
    <s v="High Units"/>
    <n v="3.5753520821564903E-2"/>
  </r>
  <r>
    <x v="0"/>
    <s v="Outlet"/>
    <n v="1185732"/>
    <n v="43861"/>
    <s v="31-01-2020"/>
    <x v="0"/>
    <x v="0"/>
    <s v="Friday"/>
    <s v="31"/>
    <x v="0"/>
    <x v="0"/>
    <x v="0"/>
    <x v="0"/>
    <n v="50"/>
    <n v="1200"/>
    <n v="600000"/>
    <n v="300000"/>
    <n v="0.5"/>
    <x v="1"/>
    <s v="High Units"/>
    <n v="9.0324684180795548E-2"/>
  </r>
  <r>
    <x v="0"/>
    <s v="Outlet"/>
    <n v="1185732"/>
    <n v="43862"/>
    <s v="01-02-2020"/>
    <x v="1"/>
    <x v="0"/>
    <s v="Saturday"/>
    <s v="01"/>
    <x v="0"/>
    <x v="0"/>
    <x v="0"/>
    <x v="1"/>
    <n v="50"/>
    <n v="900"/>
    <n v="450000"/>
    <n v="135000"/>
    <n v="0.3"/>
    <x v="1"/>
    <s v="High Units"/>
    <n v="4.0646107881357994E-2"/>
  </r>
  <r>
    <x v="0"/>
    <s v="Outlet"/>
    <n v="1185732"/>
    <n v="43863"/>
    <s v="02-02-2020"/>
    <x v="1"/>
    <x v="0"/>
    <s v="Sunday"/>
    <s v="02"/>
    <x v="0"/>
    <x v="0"/>
    <x v="0"/>
    <x v="2"/>
    <n v="40"/>
    <n v="900"/>
    <n v="360000"/>
    <n v="126000"/>
    <n v="0.35"/>
    <x v="1"/>
    <s v="High Units"/>
    <n v="3.7936367355934128E-2"/>
  </r>
  <r>
    <x v="0"/>
    <s v="Outlet"/>
    <n v="1185732"/>
    <n v="43864"/>
    <s v="03-02-2020"/>
    <x v="1"/>
    <x v="0"/>
    <s v="Monday"/>
    <s v="03"/>
    <x v="0"/>
    <x v="0"/>
    <x v="0"/>
    <x v="3"/>
    <n v="45"/>
    <n v="825"/>
    <n v="371250"/>
    <n v="129938"/>
    <n v="0.35"/>
    <x v="1"/>
    <s v="High Units"/>
    <n v="3.9122029376947379E-2"/>
  </r>
  <r>
    <x v="0"/>
    <s v="Outlet"/>
    <n v="1185732"/>
    <n v="43865"/>
    <s v="04-02-2020"/>
    <x v="1"/>
    <x v="0"/>
    <s v="Tuesday"/>
    <s v="04"/>
    <x v="0"/>
    <x v="0"/>
    <x v="0"/>
    <x v="4"/>
    <n v="60"/>
    <n v="825"/>
    <n v="495000"/>
    <n v="148500"/>
    <n v="0.3"/>
    <x v="1"/>
    <s v="High Units"/>
    <n v="4.4710718669493797E-2"/>
  </r>
  <r>
    <x v="0"/>
    <s v="Outlet"/>
    <n v="1185732"/>
    <n v="43866"/>
    <s v="05-02-2020"/>
    <x v="1"/>
    <x v="0"/>
    <s v="Wednesday"/>
    <s v="05"/>
    <x v="0"/>
    <x v="0"/>
    <x v="0"/>
    <x v="5"/>
    <n v="50"/>
    <n v="950"/>
    <n v="475000"/>
    <n v="118750"/>
    <n v="0.25"/>
    <x v="1"/>
    <s v="High Units"/>
    <n v="3.5753520821564903E-2"/>
  </r>
  <r>
    <x v="0"/>
    <s v="Outlet"/>
    <n v="1185732"/>
    <n v="43867"/>
    <s v="06-02-2020"/>
    <x v="1"/>
    <x v="0"/>
    <s v="Thursday"/>
    <s v="06"/>
    <x v="0"/>
    <x v="0"/>
    <x v="0"/>
    <x v="0"/>
    <n v="60"/>
    <n v="1220"/>
    <n v="732000"/>
    <n v="366000"/>
    <n v="0.5"/>
    <x v="1"/>
    <s v="High Units"/>
    <n v="0.11019611470057056"/>
  </r>
  <r>
    <x v="0"/>
    <s v="Outlet"/>
    <n v="1185732"/>
    <n v="43868"/>
    <s v="07-02-2020"/>
    <x v="1"/>
    <x v="0"/>
    <s v="Friday"/>
    <s v="07"/>
    <x v="0"/>
    <x v="0"/>
    <x v="0"/>
    <x v="1"/>
    <n v="55"/>
    <n v="925"/>
    <n v="508750"/>
    <n v="152625"/>
    <n v="0.3"/>
    <x v="1"/>
    <s v="High Units"/>
    <n v="4.5952683076979736E-2"/>
  </r>
  <r>
    <x v="0"/>
    <s v="Outlet"/>
    <n v="1185732"/>
    <n v="43869"/>
    <s v="08-02-2020"/>
    <x v="1"/>
    <x v="0"/>
    <s v="Saturday"/>
    <s v="08"/>
    <x v="0"/>
    <x v="0"/>
    <x v="0"/>
    <x v="2"/>
    <n v="50"/>
    <n v="900"/>
    <n v="450000"/>
    <n v="157500"/>
    <n v="0.35"/>
    <x v="1"/>
    <s v="High Units"/>
    <n v="4.7420459194917663E-2"/>
  </r>
  <r>
    <x v="0"/>
    <s v="Outlet"/>
    <n v="1185732"/>
    <n v="43870"/>
    <s v="09-02-2020"/>
    <x v="1"/>
    <x v="0"/>
    <s v="Sunday"/>
    <s v="09"/>
    <x v="0"/>
    <x v="0"/>
    <x v="0"/>
    <x v="3"/>
    <n v="50"/>
    <n v="850"/>
    <n v="425000"/>
    <n v="148750"/>
    <n v="0.35"/>
    <x v="1"/>
    <s v="High Units"/>
    <n v="4.4785989239644462E-2"/>
  </r>
  <r>
    <x v="0"/>
    <s v="Outlet"/>
    <n v="1185732"/>
    <n v="43871"/>
    <s v="10-02-2020"/>
    <x v="1"/>
    <x v="0"/>
    <s v="Monday"/>
    <s v="10"/>
    <x v="0"/>
    <x v="0"/>
    <x v="0"/>
    <x v="4"/>
    <n v="60"/>
    <n v="875"/>
    <n v="525000"/>
    <n v="157500"/>
    <n v="0.3"/>
    <x v="1"/>
    <s v="High Units"/>
    <n v="4.7420459194917663E-2"/>
  </r>
  <r>
    <x v="0"/>
    <s v="Outlet"/>
    <n v="1185732"/>
    <n v="43893"/>
    <s v="03-03-2020"/>
    <x v="2"/>
    <x v="0"/>
    <s v="Tuesday"/>
    <s v="03"/>
    <x v="0"/>
    <x v="0"/>
    <x v="0"/>
    <x v="5"/>
    <n v="65"/>
    <n v="1000"/>
    <n v="650000"/>
    <n v="162500"/>
    <n v="0.25"/>
    <x v="1"/>
    <s v="High Units"/>
    <n v="4.8925870597930923E-2"/>
  </r>
  <r>
    <x v="0"/>
    <s v="Outlet"/>
    <n v="1185732"/>
    <n v="43894"/>
    <s v="04-03-2020"/>
    <x v="2"/>
    <x v="0"/>
    <s v="Wednesday"/>
    <s v="04"/>
    <x v="0"/>
    <x v="0"/>
    <x v="0"/>
    <x v="0"/>
    <n v="60"/>
    <n v="1250"/>
    <n v="750000"/>
    <n v="375000"/>
    <n v="0.5"/>
    <x v="1"/>
    <s v="High Units"/>
    <n v="0.11290585522599444"/>
  </r>
  <r>
    <x v="0"/>
    <s v="Outlet"/>
    <n v="1185732"/>
    <n v="43895"/>
    <s v="05-03-2020"/>
    <x v="2"/>
    <x v="0"/>
    <s v="Thursday"/>
    <s v="05"/>
    <x v="0"/>
    <x v="0"/>
    <x v="0"/>
    <x v="1"/>
    <n v="55"/>
    <n v="1000"/>
    <n v="550000"/>
    <n v="165000"/>
    <n v="0.3"/>
    <x v="1"/>
    <s v="High Units"/>
    <n v="4.9678576299437546E-2"/>
  </r>
  <r>
    <x v="0"/>
    <s v="Outlet"/>
    <n v="1185732"/>
    <n v="43896"/>
    <s v="06-03-2020"/>
    <x v="2"/>
    <x v="0"/>
    <s v="Friday"/>
    <s v="06"/>
    <x v="0"/>
    <x v="0"/>
    <x v="0"/>
    <x v="2"/>
    <n v="50"/>
    <n v="925"/>
    <n v="462500"/>
    <n v="161875"/>
    <n v="0.35"/>
    <x v="1"/>
    <s v="High Units"/>
    <n v="4.8737694172554261E-2"/>
  </r>
  <r>
    <x v="0"/>
    <s v="Outlet"/>
    <n v="1185732"/>
    <n v="43897"/>
    <s v="07-03-2020"/>
    <x v="2"/>
    <x v="0"/>
    <s v="Saturday"/>
    <s v="07"/>
    <x v="0"/>
    <x v="0"/>
    <x v="0"/>
    <x v="3"/>
    <n v="50"/>
    <n v="900"/>
    <n v="450000"/>
    <n v="157500"/>
    <n v="0.35"/>
    <x v="1"/>
    <s v="High Units"/>
    <n v="4.7420459194917663E-2"/>
  </r>
  <r>
    <x v="0"/>
    <s v="Outlet"/>
    <n v="1185732"/>
    <n v="43898"/>
    <s v="08-03-2020"/>
    <x v="2"/>
    <x v="0"/>
    <s v="Sunday"/>
    <s v="08"/>
    <x v="0"/>
    <x v="0"/>
    <x v="0"/>
    <x v="4"/>
    <n v="60"/>
    <n v="900"/>
    <n v="540000"/>
    <n v="162000"/>
    <n v="0.3"/>
    <x v="1"/>
    <s v="High Units"/>
    <n v="4.87753294576296E-2"/>
  </r>
  <r>
    <x v="0"/>
    <s v="Outlet"/>
    <n v="1185732"/>
    <n v="43899"/>
    <s v="09-03-2020"/>
    <x v="2"/>
    <x v="0"/>
    <s v="Monday"/>
    <s v="09"/>
    <x v="0"/>
    <x v="0"/>
    <x v="0"/>
    <x v="5"/>
    <n v="65"/>
    <n v="1050"/>
    <n v="682500"/>
    <n v="170625"/>
    <n v="0.25"/>
    <x v="1"/>
    <s v="High Units"/>
    <n v="5.1372164127827469E-2"/>
  </r>
  <r>
    <x v="0"/>
    <s v="Outlet"/>
    <n v="1185732"/>
    <n v="43900"/>
    <s v="10-03-2020"/>
    <x v="2"/>
    <x v="0"/>
    <s v="Tuesday"/>
    <s v="10"/>
    <x v="0"/>
    <x v="0"/>
    <x v="0"/>
    <x v="0"/>
    <n v="60"/>
    <n v="1275"/>
    <n v="765000"/>
    <n v="382500"/>
    <n v="0.5"/>
    <x v="1"/>
    <s v="High Units"/>
    <n v="0.11516397233051433"/>
  </r>
  <r>
    <x v="0"/>
    <s v="Outlet"/>
    <n v="1185732"/>
    <n v="43901"/>
    <s v="11-03-2020"/>
    <x v="2"/>
    <x v="0"/>
    <s v="Wednesday"/>
    <s v="11"/>
    <x v="0"/>
    <x v="0"/>
    <x v="0"/>
    <x v="1"/>
    <n v="55"/>
    <n v="1025"/>
    <n v="563750"/>
    <n v="169125"/>
    <n v="0.3"/>
    <x v="1"/>
    <s v="High Units"/>
    <n v="5.0920540706923485E-2"/>
  </r>
  <r>
    <x v="0"/>
    <s v="Outlet"/>
    <n v="1185732"/>
    <n v="43902"/>
    <s v="12-03-2020"/>
    <x v="2"/>
    <x v="0"/>
    <s v="Thursday"/>
    <s v="12"/>
    <x v="0"/>
    <x v="0"/>
    <x v="0"/>
    <x v="2"/>
    <n v="50"/>
    <n v="950"/>
    <n v="475000"/>
    <n v="166250"/>
    <n v="0.35"/>
    <x v="1"/>
    <s v="High Units"/>
    <n v="5.0054929150190865E-2"/>
  </r>
  <r>
    <x v="0"/>
    <s v="Outlet"/>
    <n v="1185732"/>
    <n v="43903"/>
    <s v="13-03-2020"/>
    <x v="2"/>
    <x v="0"/>
    <s v="Friday"/>
    <s v="13"/>
    <x v="0"/>
    <x v="0"/>
    <x v="0"/>
    <x v="3"/>
    <n v="50"/>
    <n v="900"/>
    <n v="450000"/>
    <n v="157500"/>
    <n v="0.35"/>
    <x v="1"/>
    <s v="High Units"/>
    <n v="4.7420459194917663E-2"/>
  </r>
  <r>
    <x v="0"/>
    <s v="Outlet"/>
    <n v="1185732"/>
    <n v="43904"/>
    <s v="14-03-2020"/>
    <x v="2"/>
    <x v="0"/>
    <s v="Saturday"/>
    <s v="14"/>
    <x v="0"/>
    <x v="0"/>
    <x v="0"/>
    <x v="4"/>
    <n v="60"/>
    <n v="925"/>
    <n v="555000"/>
    <n v="166500"/>
    <n v="0.3"/>
    <x v="1"/>
    <s v="High Units"/>
    <n v="5.0130199720341537E-2"/>
  </r>
  <r>
    <x v="0"/>
    <s v="Outlet"/>
    <n v="1185732"/>
    <n v="43905"/>
    <s v="15-03-2020"/>
    <x v="2"/>
    <x v="0"/>
    <s v="Sunday"/>
    <s v="15"/>
    <x v="0"/>
    <x v="0"/>
    <x v="0"/>
    <x v="5"/>
    <n v="65"/>
    <n v="1100"/>
    <n v="715000"/>
    <n v="178750"/>
    <n v="0.25"/>
    <x v="1"/>
    <s v="High Units"/>
    <n v="5.3818457657724021E-2"/>
  </r>
  <r>
    <x v="0"/>
    <s v="Outlet"/>
    <n v="1185732"/>
    <n v="43906"/>
    <s v="16-03-2020"/>
    <x v="2"/>
    <x v="0"/>
    <s v="Monday"/>
    <s v="16"/>
    <x v="0"/>
    <x v="0"/>
    <x v="0"/>
    <x v="0"/>
    <n v="60"/>
    <n v="1250"/>
    <n v="750000"/>
    <n v="375000"/>
    <n v="0.5"/>
    <x v="1"/>
    <s v="High Units"/>
    <n v="0.11290585522599444"/>
  </r>
  <r>
    <x v="0"/>
    <s v="Outlet"/>
    <n v="1185732"/>
    <n v="43907"/>
    <s v="17-03-2020"/>
    <x v="2"/>
    <x v="0"/>
    <s v="Tuesday"/>
    <s v="17"/>
    <x v="0"/>
    <x v="0"/>
    <x v="0"/>
    <x v="1"/>
    <n v="55"/>
    <n v="1025"/>
    <n v="563750"/>
    <n v="169125"/>
    <n v="0.3"/>
    <x v="1"/>
    <s v="High Units"/>
    <n v="5.0920540706923485E-2"/>
  </r>
  <r>
    <x v="0"/>
    <s v="Outlet"/>
    <n v="1185732"/>
    <n v="43908"/>
    <s v="18-03-2020"/>
    <x v="2"/>
    <x v="0"/>
    <s v="Wednesday"/>
    <s v="18"/>
    <x v="0"/>
    <x v="0"/>
    <x v="0"/>
    <x v="2"/>
    <n v="50"/>
    <n v="950"/>
    <n v="475000"/>
    <n v="166250"/>
    <n v="0.35"/>
    <x v="1"/>
    <s v="High Units"/>
    <n v="5.0054929150190865E-2"/>
  </r>
  <r>
    <x v="0"/>
    <s v="Outlet"/>
    <n v="1185732"/>
    <n v="43921"/>
    <s v="31-03-2020"/>
    <x v="2"/>
    <x v="0"/>
    <s v="Tuesday"/>
    <s v="31"/>
    <x v="0"/>
    <x v="0"/>
    <x v="0"/>
    <x v="3"/>
    <n v="50"/>
    <n v="925"/>
    <n v="462500"/>
    <n v="161875"/>
    <n v="0.35"/>
    <x v="1"/>
    <s v="High Units"/>
    <n v="4.8737694172554261E-2"/>
  </r>
  <r>
    <x v="1"/>
    <s v="Outlet"/>
    <n v="1185732"/>
    <n v="43938"/>
    <s v="17-04-2020"/>
    <x v="3"/>
    <x v="0"/>
    <s v="Friday"/>
    <s v="17"/>
    <x v="0"/>
    <x v="0"/>
    <x v="0"/>
    <x v="4"/>
    <n v="60"/>
    <n v="900"/>
    <n v="540000"/>
    <n v="162000"/>
    <n v="0.3"/>
    <x v="1"/>
    <s v="High Units"/>
    <n v="4.87753294576296E-2"/>
  </r>
  <r>
    <x v="1"/>
    <s v="Outlet"/>
    <n v="1185732"/>
    <n v="43939"/>
    <s v="18-04-2020"/>
    <x v="3"/>
    <x v="0"/>
    <s v="Saturday"/>
    <s v="18"/>
    <x v="0"/>
    <x v="0"/>
    <x v="0"/>
    <x v="5"/>
    <n v="65"/>
    <n v="1075"/>
    <n v="698750"/>
    <n v="174688"/>
    <n v="0.25"/>
    <x v="1"/>
    <s v="High Units"/>
    <n v="5.2595461433916038E-2"/>
  </r>
  <r>
    <x v="1"/>
    <s v="Outlet"/>
    <n v="1185732"/>
    <n v="43940"/>
    <s v="19-04-2020"/>
    <x v="3"/>
    <x v="0"/>
    <s v="Sunday"/>
    <s v="19"/>
    <x v="0"/>
    <x v="0"/>
    <x v="0"/>
    <x v="0"/>
    <n v="60"/>
    <n v="1200"/>
    <n v="720000"/>
    <n v="360000"/>
    <n v="0.5"/>
    <x v="1"/>
    <s v="High Units"/>
    <n v="0.10838962101695467"/>
  </r>
  <r>
    <x v="1"/>
    <s v="Outlet"/>
    <n v="1185732"/>
    <n v="43941"/>
    <s v="20-04-2020"/>
    <x v="3"/>
    <x v="0"/>
    <s v="Monday"/>
    <s v="20"/>
    <x v="0"/>
    <x v="0"/>
    <x v="0"/>
    <x v="1"/>
    <n v="55"/>
    <n v="1000"/>
    <n v="550000"/>
    <n v="165000"/>
    <n v="0.3"/>
    <x v="1"/>
    <s v="High Units"/>
    <n v="4.9678576299437546E-2"/>
  </r>
  <r>
    <x v="1"/>
    <s v="Outlet"/>
    <n v="1185732"/>
    <n v="43942"/>
    <s v="21-04-2020"/>
    <x v="3"/>
    <x v="0"/>
    <s v="Tuesday"/>
    <s v="21"/>
    <x v="0"/>
    <x v="0"/>
    <x v="0"/>
    <x v="2"/>
    <n v="50"/>
    <n v="925"/>
    <n v="462500"/>
    <n v="161875"/>
    <n v="0.35"/>
    <x v="1"/>
    <s v="High Units"/>
    <n v="4.8737694172554261E-2"/>
  </r>
  <r>
    <x v="1"/>
    <s v="Outlet"/>
    <n v="1185732"/>
    <n v="43943"/>
    <s v="22-04-2020"/>
    <x v="3"/>
    <x v="0"/>
    <s v="Wednesday"/>
    <s v="22"/>
    <x v="0"/>
    <x v="0"/>
    <x v="0"/>
    <x v="3"/>
    <n v="50"/>
    <n v="900"/>
    <n v="450000"/>
    <n v="157500"/>
    <n v="0.35"/>
    <x v="1"/>
    <s v="High Units"/>
    <n v="4.7420459194917663E-2"/>
  </r>
  <r>
    <x v="1"/>
    <s v="Outlet"/>
    <n v="1185732"/>
    <n v="43944"/>
    <s v="23-04-2020"/>
    <x v="3"/>
    <x v="0"/>
    <s v="Thursday"/>
    <s v="23"/>
    <x v="0"/>
    <x v="0"/>
    <x v="0"/>
    <x v="4"/>
    <n v="60"/>
    <n v="900"/>
    <n v="540000"/>
    <n v="162000"/>
    <n v="0.3"/>
    <x v="1"/>
    <s v="High Units"/>
    <n v="4.87753294576296E-2"/>
  </r>
  <r>
    <x v="1"/>
    <s v="Outlet"/>
    <n v="1185732"/>
    <n v="43945"/>
    <s v="24-04-2020"/>
    <x v="3"/>
    <x v="0"/>
    <s v="Friday"/>
    <s v="24"/>
    <x v="0"/>
    <x v="0"/>
    <x v="0"/>
    <x v="5"/>
    <n v="65"/>
    <n v="1000"/>
    <n v="650000"/>
    <n v="162500"/>
    <n v="0.25"/>
    <x v="1"/>
    <s v="High Units"/>
    <n v="4.8925870597930923E-2"/>
  </r>
  <r>
    <x v="1"/>
    <s v="Outlet"/>
    <n v="1185732"/>
    <n v="43946"/>
    <s v="25-04-2020"/>
    <x v="3"/>
    <x v="0"/>
    <s v="Saturday"/>
    <s v="25"/>
    <x v="0"/>
    <x v="0"/>
    <x v="0"/>
    <x v="4"/>
    <n v="65"/>
    <n v="875"/>
    <n v="568750"/>
    <n v="170625"/>
    <n v="0.3"/>
    <x v="1"/>
    <s v="High Units"/>
    <n v="5.1372164127827469E-2"/>
  </r>
  <r>
    <x v="1"/>
    <s v="Outlet"/>
    <n v="1185732"/>
    <n v="43947"/>
    <s v="26-04-2020"/>
    <x v="3"/>
    <x v="0"/>
    <s v="Sunday"/>
    <s v="26"/>
    <x v="0"/>
    <x v="0"/>
    <x v="0"/>
    <x v="5"/>
    <n v="70"/>
    <n v="1000"/>
    <n v="700000"/>
    <n v="175000"/>
    <n v="0.25"/>
    <x v="1"/>
    <s v="High Units"/>
    <n v="5.2689399105464066E-2"/>
  </r>
  <r>
    <x v="1"/>
    <s v="Outlet"/>
    <n v="1185732"/>
    <n v="43948"/>
    <s v="27-04-2020"/>
    <x v="3"/>
    <x v="0"/>
    <s v="Monday"/>
    <s v="27"/>
    <x v="0"/>
    <x v="0"/>
    <x v="0"/>
    <x v="0"/>
    <n v="65"/>
    <n v="1150"/>
    <n v="747500"/>
    <n v="373750"/>
    <n v="0.5"/>
    <x v="1"/>
    <s v="High Units"/>
    <n v="0.11252950237524112"/>
  </r>
  <r>
    <x v="1"/>
    <s v="Outlet"/>
    <n v="1185732"/>
    <n v="43949"/>
    <s v="28-04-2020"/>
    <x v="3"/>
    <x v="0"/>
    <s v="Tuesday"/>
    <s v="28"/>
    <x v="0"/>
    <x v="0"/>
    <x v="0"/>
    <x v="1"/>
    <n v="55"/>
    <n v="975"/>
    <n v="536250"/>
    <n v="160875"/>
    <n v="0.3"/>
    <x v="1"/>
    <s v="High Units"/>
    <n v="4.8436611891951614E-2"/>
  </r>
  <r>
    <x v="1"/>
    <s v="Outlet"/>
    <n v="1185732"/>
    <n v="43950"/>
    <s v="29-04-2020"/>
    <x v="3"/>
    <x v="0"/>
    <s v="Wednesday"/>
    <s v="29"/>
    <x v="0"/>
    <x v="0"/>
    <x v="0"/>
    <x v="2"/>
    <n v="55"/>
    <n v="920"/>
    <n v="506000"/>
    <n v="177100"/>
    <n v="0.35"/>
    <x v="1"/>
    <s v="High Units"/>
    <n v="5.3321671894729646E-2"/>
  </r>
  <r>
    <x v="1"/>
    <s v="Outlet"/>
    <n v="1185732"/>
    <n v="43951"/>
    <s v="30-04-2020"/>
    <x v="3"/>
    <x v="0"/>
    <s v="Thursday"/>
    <s v="30"/>
    <x v="0"/>
    <x v="0"/>
    <x v="0"/>
    <x v="3"/>
    <n v="55"/>
    <n v="900"/>
    <n v="495000"/>
    <n v="173250"/>
    <n v="0.35"/>
    <x v="1"/>
    <s v="High Units"/>
    <n v="5.2162505114409431E-2"/>
  </r>
  <r>
    <x v="1"/>
    <s v="Outlet"/>
    <n v="1185732"/>
    <n v="43952"/>
    <s v="01-05-2020"/>
    <x v="4"/>
    <x v="0"/>
    <s v="Friday"/>
    <s v="01"/>
    <x v="0"/>
    <x v="0"/>
    <x v="0"/>
    <x v="4"/>
    <n v="65"/>
    <n v="875"/>
    <n v="568750"/>
    <n v="170625"/>
    <n v="0.3"/>
    <x v="1"/>
    <s v="High Units"/>
    <n v="5.1372164127827469E-2"/>
  </r>
  <r>
    <x v="1"/>
    <s v="Outlet"/>
    <n v="1185732"/>
    <n v="43953"/>
    <s v="02-05-2020"/>
    <x v="4"/>
    <x v="0"/>
    <s v="Saturday"/>
    <s v="02"/>
    <x v="0"/>
    <x v="0"/>
    <x v="0"/>
    <x v="5"/>
    <n v="70"/>
    <n v="975"/>
    <n v="682500"/>
    <n v="170625"/>
    <n v="0.25"/>
    <x v="1"/>
    <s v="High Units"/>
    <n v="5.1372164127827469E-2"/>
  </r>
  <r>
    <x v="1"/>
    <s v="Outlet"/>
    <n v="1185732"/>
    <n v="43954"/>
    <s v="03-05-2020"/>
    <x v="4"/>
    <x v="0"/>
    <s v="Sunday"/>
    <s v="03"/>
    <x v="0"/>
    <x v="0"/>
    <x v="0"/>
    <x v="0"/>
    <n v="65"/>
    <n v="1200"/>
    <n v="780000"/>
    <n v="390000"/>
    <n v="0.5"/>
    <x v="1"/>
    <s v="High Units"/>
    <n v="0.11742208943503421"/>
  </r>
  <r>
    <x v="1"/>
    <s v="Outlet"/>
    <n v="1185732"/>
    <n v="43955"/>
    <s v="04-05-2020"/>
    <x v="4"/>
    <x v="0"/>
    <s v="Monday"/>
    <s v="04"/>
    <x v="0"/>
    <x v="0"/>
    <x v="0"/>
    <x v="1"/>
    <n v="55"/>
    <n v="1000"/>
    <n v="550000"/>
    <n v="165000"/>
    <n v="0.3"/>
    <x v="1"/>
    <s v="High Units"/>
    <n v="4.9678576299437546E-2"/>
  </r>
  <r>
    <x v="1"/>
    <s v="Outlet"/>
    <n v="1185732"/>
    <n v="43956"/>
    <s v="05-05-2020"/>
    <x v="4"/>
    <x v="0"/>
    <s v="Tuesday"/>
    <s v="05"/>
    <x v="0"/>
    <x v="0"/>
    <x v="0"/>
    <x v="2"/>
    <n v="55"/>
    <n v="950"/>
    <n v="522500"/>
    <n v="182875"/>
    <n v="0.35"/>
    <x v="1"/>
    <s v="High Units"/>
    <n v="5.506042206520996E-2"/>
  </r>
  <r>
    <x v="1"/>
    <s v="Outlet"/>
    <n v="1185732"/>
    <n v="43957"/>
    <s v="06-05-2020"/>
    <x v="4"/>
    <x v="0"/>
    <s v="Wednesday"/>
    <s v="06"/>
    <x v="0"/>
    <x v="0"/>
    <x v="0"/>
    <x v="3"/>
    <n v="55"/>
    <n v="900"/>
    <n v="495000"/>
    <n v="173250"/>
    <n v="0.35"/>
    <x v="1"/>
    <s v="High Units"/>
    <n v="5.2162505114409431E-2"/>
  </r>
  <r>
    <x v="1"/>
    <s v="Outlet"/>
    <n v="1185732"/>
    <n v="43958"/>
    <s v="07-05-2020"/>
    <x v="4"/>
    <x v="0"/>
    <s v="Thursday"/>
    <s v="07"/>
    <x v="0"/>
    <x v="0"/>
    <x v="0"/>
    <x v="4"/>
    <n v="65"/>
    <n v="900"/>
    <n v="585000"/>
    <n v="175500"/>
    <n v="0.3"/>
    <x v="1"/>
    <s v="High Units"/>
    <n v="5.2839940245765396E-2"/>
  </r>
  <r>
    <x v="1"/>
    <s v="Outlet"/>
    <n v="1185732"/>
    <n v="44030"/>
    <s v="18-07-2020"/>
    <x v="5"/>
    <x v="0"/>
    <s v="Saturday"/>
    <s v="18"/>
    <x v="0"/>
    <x v="0"/>
    <x v="0"/>
    <x v="5"/>
    <n v="70"/>
    <n v="1000"/>
    <n v="700000"/>
    <n v="175000"/>
    <n v="0.25"/>
    <x v="1"/>
    <s v="High Units"/>
    <n v="5.2689399105464066E-2"/>
  </r>
  <r>
    <x v="2"/>
    <s v="Outlet"/>
    <n v="1197831"/>
    <n v="44031"/>
    <s v="19-07-2020"/>
    <x v="5"/>
    <x v="0"/>
    <s v="Sunday"/>
    <s v="19"/>
    <x v="0"/>
    <x v="0"/>
    <x v="0"/>
    <x v="0"/>
    <n v="25"/>
    <n v="900"/>
    <n v="225000"/>
    <n v="78750"/>
    <n v="0.35"/>
    <x v="1"/>
    <s v="High Units"/>
    <n v="2.3710229597458832E-2"/>
  </r>
  <r>
    <x v="2"/>
    <s v="Outlet"/>
    <n v="1197831"/>
    <n v="44032"/>
    <s v="20-07-2020"/>
    <x v="5"/>
    <x v="0"/>
    <s v="Monday"/>
    <s v="20"/>
    <x v="0"/>
    <x v="0"/>
    <x v="0"/>
    <x v="1"/>
    <n v="35"/>
    <n v="900"/>
    <n v="315000"/>
    <n v="110250"/>
    <n v="0.35"/>
    <x v="1"/>
    <s v="High Units"/>
    <n v="3.319432143644236E-2"/>
  </r>
  <r>
    <x v="2"/>
    <s v="Outlet"/>
    <n v="1197831"/>
    <n v="44033"/>
    <s v="21-07-2020"/>
    <x v="5"/>
    <x v="0"/>
    <s v="Tuesday"/>
    <s v="21"/>
    <x v="0"/>
    <x v="0"/>
    <x v="0"/>
    <x v="2"/>
    <n v="35"/>
    <n v="700"/>
    <n v="245000"/>
    <n v="85750"/>
    <n v="0.35"/>
    <x v="1"/>
    <s v="low Units"/>
    <n v="2.5817805561677395E-2"/>
  </r>
  <r>
    <x v="2"/>
    <s v="Outlet"/>
    <n v="1197831"/>
    <n v="44034"/>
    <s v="22-07-2020"/>
    <x v="5"/>
    <x v="0"/>
    <s v="Wednesday"/>
    <s v="22"/>
    <x v="0"/>
    <x v="0"/>
    <x v="0"/>
    <x v="3"/>
    <n v="35"/>
    <n v="700"/>
    <n v="245000"/>
    <n v="110250"/>
    <n v="0.45"/>
    <x v="1"/>
    <s v="low Units"/>
    <n v="3.319432143644236E-2"/>
  </r>
  <r>
    <x v="2"/>
    <s v="Outlet"/>
    <n v="1197831"/>
    <n v="44035"/>
    <s v="23-07-2020"/>
    <x v="5"/>
    <x v="0"/>
    <s v="Thursday"/>
    <s v="23"/>
    <x v="1"/>
    <x v="1"/>
    <x v="1"/>
    <x v="4"/>
    <n v="40"/>
    <n v="550"/>
    <n v="220000"/>
    <n v="66000"/>
    <n v="0.3"/>
    <x v="1"/>
    <s v="low Units"/>
    <n v="1.9871430519775021E-2"/>
  </r>
  <r>
    <x v="2"/>
    <s v="Outlet"/>
    <n v="1197831"/>
    <n v="44036"/>
    <s v="24-07-2020"/>
    <x v="5"/>
    <x v="0"/>
    <s v="Friday"/>
    <s v="24"/>
    <x v="1"/>
    <x v="1"/>
    <x v="1"/>
    <x v="5"/>
    <n v="35"/>
    <n v="700"/>
    <n v="245000"/>
    <n v="122500"/>
    <n v="0.5"/>
    <x v="1"/>
    <s v="low Units"/>
    <n v="3.6882579373824852E-2"/>
  </r>
  <r>
    <x v="2"/>
    <s v="Outlet"/>
    <n v="1197831"/>
    <n v="44037"/>
    <s v="25-07-2020"/>
    <x v="5"/>
    <x v="0"/>
    <s v="Saturday"/>
    <s v="25"/>
    <x v="1"/>
    <x v="1"/>
    <x v="1"/>
    <x v="0"/>
    <n v="25"/>
    <n v="850"/>
    <n v="212500"/>
    <n v="74375"/>
    <n v="0.35"/>
    <x v="1"/>
    <s v="High Units"/>
    <n v="2.2392994619822231E-2"/>
  </r>
  <r>
    <x v="2"/>
    <s v="Outlet"/>
    <n v="1197831"/>
    <n v="44038"/>
    <s v="26-07-2020"/>
    <x v="5"/>
    <x v="0"/>
    <s v="Sunday"/>
    <s v="26"/>
    <x v="1"/>
    <x v="1"/>
    <x v="1"/>
    <x v="1"/>
    <n v="35"/>
    <n v="850"/>
    <n v="297500"/>
    <n v="104125"/>
    <n v="0.35"/>
    <x v="1"/>
    <s v="High Units"/>
    <n v="3.1350192467751122E-2"/>
  </r>
  <r>
    <x v="2"/>
    <s v="Outlet"/>
    <n v="1197831"/>
    <n v="44039"/>
    <s v="27-07-2020"/>
    <x v="5"/>
    <x v="0"/>
    <s v="Monday"/>
    <s v="27"/>
    <x v="1"/>
    <x v="1"/>
    <x v="1"/>
    <x v="2"/>
    <n v="35"/>
    <n v="675"/>
    <n v="236250"/>
    <n v="82688"/>
    <n v="0.35"/>
    <x v="1"/>
    <s v="low Units"/>
    <n v="2.4895891618472072E-2"/>
  </r>
  <r>
    <x v="2"/>
    <s v="Outlet"/>
    <n v="1197831"/>
    <n v="44040"/>
    <s v="28-07-2020"/>
    <x v="5"/>
    <x v="0"/>
    <s v="Tuesday"/>
    <s v="28"/>
    <x v="1"/>
    <x v="1"/>
    <x v="1"/>
    <x v="3"/>
    <n v="35"/>
    <n v="625"/>
    <n v="218750"/>
    <n v="98438"/>
    <n v="0.45"/>
    <x v="1"/>
    <s v="low Units"/>
    <n v="2.963793753796384E-2"/>
  </r>
  <r>
    <x v="2"/>
    <s v="Outlet"/>
    <n v="1197831"/>
    <n v="44041"/>
    <s v="29-07-2020"/>
    <x v="5"/>
    <x v="0"/>
    <s v="Wednesday"/>
    <s v="29"/>
    <x v="1"/>
    <x v="1"/>
    <x v="1"/>
    <x v="4"/>
    <n v="40"/>
    <n v="500"/>
    <n v="200000"/>
    <n v="60000"/>
    <n v="0.3"/>
    <x v="1"/>
    <s v="low Units"/>
    <n v="1.8064936836159111E-2"/>
  </r>
  <r>
    <x v="2"/>
    <s v="Outlet"/>
    <n v="1197831"/>
    <n v="44042"/>
    <s v="30-07-2020"/>
    <x v="5"/>
    <x v="0"/>
    <s v="Thursday"/>
    <s v="30"/>
    <x v="1"/>
    <x v="1"/>
    <x v="1"/>
    <x v="5"/>
    <n v="35"/>
    <n v="700"/>
    <n v="245000"/>
    <n v="122500"/>
    <n v="0.5"/>
    <x v="1"/>
    <s v="low Units"/>
    <n v="3.6882579373824852E-2"/>
  </r>
  <r>
    <x v="2"/>
    <s v="Outlet"/>
    <n v="1197831"/>
    <n v="44043"/>
    <s v="31-07-2020"/>
    <x v="5"/>
    <x v="0"/>
    <s v="Friday"/>
    <s v="31"/>
    <x v="1"/>
    <x v="1"/>
    <x v="1"/>
    <x v="0"/>
    <n v="30"/>
    <n v="875"/>
    <n v="262500"/>
    <n v="91875"/>
    <n v="0.35"/>
    <x v="1"/>
    <s v="High Units"/>
    <n v="2.7661934530368641E-2"/>
  </r>
  <r>
    <x v="2"/>
    <s v="Outlet"/>
    <n v="1197831"/>
    <n v="44044"/>
    <s v="01-08-2020"/>
    <x v="6"/>
    <x v="0"/>
    <s v="Saturday"/>
    <s v="01"/>
    <x v="1"/>
    <x v="1"/>
    <x v="1"/>
    <x v="1"/>
    <n v="40"/>
    <n v="875"/>
    <n v="350000"/>
    <n v="122500"/>
    <n v="0.35"/>
    <x v="1"/>
    <s v="High Units"/>
    <n v="3.6882579373824852E-2"/>
  </r>
  <r>
    <x v="2"/>
    <s v="Outlet"/>
    <n v="1197831"/>
    <n v="44045"/>
    <s v="02-08-2020"/>
    <x v="6"/>
    <x v="0"/>
    <s v="Sunday"/>
    <s v="02"/>
    <x v="1"/>
    <x v="1"/>
    <x v="1"/>
    <x v="2"/>
    <n v="35"/>
    <n v="700"/>
    <n v="245000"/>
    <n v="85750"/>
    <n v="0.35"/>
    <x v="1"/>
    <s v="low Units"/>
    <n v="2.5817805561677395E-2"/>
  </r>
  <r>
    <x v="2"/>
    <s v="Outlet"/>
    <n v="1197831"/>
    <n v="44046"/>
    <s v="03-08-2020"/>
    <x v="6"/>
    <x v="0"/>
    <s v="Monday"/>
    <s v="03"/>
    <x v="1"/>
    <x v="1"/>
    <x v="1"/>
    <x v="3"/>
    <n v="40"/>
    <n v="600"/>
    <n v="240000"/>
    <n v="108000"/>
    <n v="0.45"/>
    <x v="1"/>
    <s v="low Units"/>
    <n v="3.2516886305086395E-2"/>
  </r>
  <r>
    <x v="2"/>
    <s v="Outlet"/>
    <n v="1197831"/>
    <n v="44047"/>
    <s v="04-08-2020"/>
    <x v="6"/>
    <x v="0"/>
    <s v="Tuesday"/>
    <s v="04"/>
    <x v="1"/>
    <x v="1"/>
    <x v="1"/>
    <x v="4"/>
    <n v="45"/>
    <n v="500"/>
    <n v="225000"/>
    <n v="67500"/>
    <n v="0.3"/>
    <x v="1"/>
    <s v="low Units"/>
    <n v="2.0323053940678997E-2"/>
  </r>
  <r>
    <x v="2"/>
    <s v="Outlet"/>
    <n v="1197831"/>
    <n v="44048"/>
    <s v="05-08-2020"/>
    <x v="6"/>
    <x v="0"/>
    <s v="Wednesday"/>
    <s v="05"/>
    <x v="1"/>
    <x v="1"/>
    <x v="1"/>
    <x v="5"/>
    <n v="40"/>
    <n v="650"/>
    <n v="260000"/>
    <n v="130000"/>
    <n v="0.5"/>
    <x v="1"/>
    <s v="low Units"/>
    <n v="3.9140696478344734E-2"/>
  </r>
  <r>
    <x v="2"/>
    <s v="Outlet"/>
    <n v="1197831"/>
    <n v="44049"/>
    <s v="06-08-2020"/>
    <x v="6"/>
    <x v="0"/>
    <s v="Thursday"/>
    <s v="06"/>
    <x v="1"/>
    <x v="1"/>
    <x v="1"/>
    <x v="0"/>
    <n v="30"/>
    <n v="900"/>
    <n v="270000"/>
    <n v="94500"/>
    <n v="0.35"/>
    <x v="1"/>
    <s v="High Units"/>
    <n v="2.8452275516950596E-2"/>
  </r>
  <r>
    <x v="2"/>
    <s v="Outlet"/>
    <n v="1197831"/>
    <n v="44050"/>
    <s v="07-08-2020"/>
    <x v="6"/>
    <x v="0"/>
    <s v="Friday"/>
    <s v="07"/>
    <x v="1"/>
    <x v="1"/>
    <x v="1"/>
    <x v="1"/>
    <n v="40"/>
    <n v="900"/>
    <n v="360000"/>
    <n v="126000"/>
    <n v="0.35"/>
    <x v="1"/>
    <s v="High Units"/>
    <n v="3.7936367355934128E-2"/>
  </r>
  <r>
    <x v="2"/>
    <s v="Outlet"/>
    <n v="1197831"/>
    <n v="44051"/>
    <s v="08-08-2020"/>
    <x v="6"/>
    <x v="0"/>
    <s v="Saturday"/>
    <s v="08"/>
    <x v="1"/>
    <x v="1"/>
    <x v="1"/>
    <x v="2"/>
    <n v="35"/>
    <n v="725"/>
    <n v="253750"/>
    <n v="88813"/>
    <n v="0.35"/>
    <x v="1"/>
    <s v="High Units"/>
    <n v="2.6740020587163314E-2"/>
  </r>
  <r>
    <x v="2"/>
    <s v="Outlet"/>
    <n v="1197831"/>
    <n v="44052"/>
    <s v="09-08-2020"/>
    <x v="6"/>
    <x v="0"/>
    <s v="Sunday"/>
    <s v="09"/>
    <x v="1"/>
    <x v="1"/>
    <x v="1"/>
    <x v="3"/>
    <n v="40"/>
    <n v="625"/>
    <n v="250000"/>
    <n v="112500"/>
    <n v="0.45"/>
    <x v="1"/>
    <s v="low Units"/>
    <n v="3.3871756567798325E-2"/>
  </r>
  <r>
    <x v="1"/>
    <s v="Outlet"/>
    <n v="1197831"/>
    <n v="44053"/>
    <s v="10-08-2020"/>
    <x v="6"/>
    <x v="0"/>
    <s v="Monday"/>
    <s v="10"/>
    <x v="1"/>
    <x v="1"/>
    <x v="1"/>
    <x v="4"/>
    <n v="45"/>
    <n v="525"/>
    <n v="236250"/>
    <n v="70875"/>
    <n v="0.3"/>
    <x v="1"/>
    <s v="low Units"/>
    <n v="2.1339206637712948E-2"/>
  </r>
  <r>
    <x v="1"/>
    <s v="Outlet"/>
    <n v="1197831"/>
    <n v="44054"/>
    <s v="11-08-2020"/>
    <x v="6"/>
    <x v="0"/>
    <s v="Tuesday"/>
    <s v="11"/>
    <x v="1"/>
    <x v="1"/>
    <x v="1"/>
    <x v="5"/>
    <n v="40"/>
    <n v="800"/>
    <n v="320000"/>
    <n v="160000"/>
    <n v="0.5"/>
    <x v="1"/>
    <s v="High Units"/>
    <n v="4.8173164896424293E-2"/>
  </r>
  <r>
    <x v="1"/>
    <s v="Outlet"/>
    <n v="1197831"/>
    <n v="44055"/>
    <s v="12-08-2020"/>
    <x v="6"/>
    <x v="0"/>
    <s v="Wednesday"/>
    <s v="12"/>
    <x v="1"/>
    <x v="1"/>
    <x v="1"/>
    <x v="0"/>
    <n v="30"/>
    <n v="925"/>
    <n v="277500"/>
    <n v="97125"/>
    <n v="0.35"/>
    <x v="1"/>
    <s v="High Units"/>
    <n v="2.9242616503532562E-2"/>
  </r>
  <r>
    <x v="1"/>
    <s v="Outlet"/>
    <n v="1197831"/>
    <n v="44056"/>
    <s v="13-08-2020"/>
    <x v="6"/>
    <x v="0"/>
    <s v="Thursday"/>
    <s v="13"/>
    <x v="1"/>
    <x v="1"/>
    <x v="1"/>
    <x v="1"/>
    <n v="40"/>
    <n v="925"/>
    <n v="370000"/>
    <n v="129500"/>
    <n v="0.35"/>
    <x v="1"/>
    <s v="High Units"/>
    <n v="3.8990155338043411E-2"/>
  </r>
  <r>
    <x v="1"/>
    <s v="Outlet"/>
    <n v="1197831"/>
    <n v="44057"/>
    <s v="14-08-2020"/>
    <x v="6"/>
    <x v="0"/>
    <s v="Friday"/>
    <s v="14"/>
    <x v="1"/>
    <x v="1"/>
    <x v="1"/>
    <x v="2"/>
    <n v="35"/>
    <n v="775"/>
    <n v="271250"/>
    <n v="94938"/>
    <n v="0.35"/>
    <x v="1"/>
    <s v="High Units"/>
    <n v="2.858414955585456E-2"/>
  </r>
  <r>
    <x v="1"/>
    <s v="Outlet"/>
    <n v="1197831"/>
    <n v="44058"/>
    <s v="15-08-2020"/>
    <x v="6"/>
    <x v="0"/>
    <s v="Saturday"/>
    <s v="15"/>
    <x v="1"/>
    <x v="1"/>
    <x v="1"/>
    <x v="3"/>
    <n v="40"/>
    <n v="700"/>
    <n v="280000"/>
    <n v="126000"/>
    <n v="0.45"/>
    <x v="1"/>
    <s v="low Units"/>
    <n v="3.7936367355934128E-2"/>
  </r>
  <r>
    <x v="1"/>
    <s v="Outlet"/>
    <n v="1197831"/>
    <n v="44059"/>
    <s v="16-08-2020"/>
    <x v="6"/>
    <x v="0"/>
    <s v="Sunday"/>
    <s v="16"/>
    <x v="1"/>
    <x v="1"/>
    <x v="1"/>
    <x v="4"/>
    <n v="45"/>
    <n v="600"/>
    <n v="270000"/>
    <n v="81000"/>
    <n v="0.3"/>
    <x v="1"/>
    <s v="low Units"/>
    <n v="2.43876647288148E-2"/>
  </r>
  <r>
    <x v="1"/>
    <s v="Outlet"/>
    <n v="1197831"/>
    <n v="44060"/>
    <s v="17-08-2020"/>
    <x v="6"/>
    <x v="0"/>
    <s v="Monday"/>
    <s v="17"/>
    <x v="1"/>
    <x v="1"/>
    <x v="1"/>
    <x v="5"/>
    <n v="40"/>
    <n v="950"/>
    <n v="380000"/>
    <n v="190000"/>
    <n v="0.5"/>
    <x v="1"/>
    <s v="High Units"/>
    <n v="5.7205633314503852E-2"/>
  </r>
  <r>
    <x v="1"/>
    <s v="Outlet"/>
    <n v="1197831"/>
    <n v="44061"/>
    <s v="18-08-2020"/>
    <x v="6"/>
    <x v="0"/>
    <s v="Tuesday"/>
    <s v="18"/>
    <x v="1"/>
    <x v="1"/>
    <x v="1"/>
    <x v="0"/>
    <n v="40"/>
    <n v="950"/>
    <n v="380000"/>
    <n v="133000"/>
    <n v="0.35"/>
    <x v="1"/>
    <s v="High Units"/>
    <n v="4.0043943320152695E-2"/>
  </r>
  <r>
    <x v="1"/>
    <s v="Outlet"/>
    <n v="1197831"/>
    <n v="44062"/>
    <s v="19-08-2020"/>
    <x v="6"/>
    <x v="0"/>
    <s v="Wednesday"/>
    <s v="19"/>
    <x v="1"/>
    <x v="1"/>
    <x v="1"/>
    <x v="1"/>
    <n v="45"/>
    <n v="950"/>
    <n v="427500"/>
    <n v="149625"/>
    <n v="0.35"/>
    <x v="1"/>
    <s v="High Units"/>
    <n v="4.5049436235171783E-2"/>
  </r>
  <r>
    <x v="1"/>
    <s v="Outlet"/>
    <n v="1197831"/>
    <n v="44063"/>
    <s v="20-08-2020"/>
    <x v="6"/>
    <x v="0"/>
    <s v="Thursday"/>
    <s v="20"/>
    <x v="1"/>
    <x v="1"/>
    <x v="1"/>
    <x v="2"/>
    <n v="40"/>
    <n v="800"/>
    <n v="320000"/>
    <n v="112000"/>
    <n v="0.35"/>
    <x v="1"/>
    <s v="High Units"/>
    <n v="3.3721215427497009E-2"/>
  </r>
  <r>
    <x v="1"/>
    <s v="Outlet"/>
    <n v="1197831"/>
    <n v="44064"/>
    <s v="21-08-2020"/>
    <x v="6"/>
    <x v="0"/>
    <s v="Friday"/>
    <s v="21"/>
    <x v="1"/>
    <x v="1"/>
    <x v="1"/>
    <x v="3"/>
    <n v="40"/>
    <n v="750"/>
    <n v="300000"/>
    <n v="135000"/>
    <n v="0.45"/>
    <x v="1"/>
    <s v="High Units"/>
    <n v="4.0646107881357994E-2"/>
  </r>
  <r>
    <x v="1"/>
    <s v="Outlet"/>
    <n v="1197831"/>
    <n v="44065"/>
    <s v="22-08-2020"/>
    <x v="6"/>
    <x v="0"/>
    <s v="Saturday"/>
    <s v="22"/>
    <x v="1"/>
    <x v="1"/>
    <x v="1"/>
    <x v="4"/>
    <n v="45"/>
    <n v="650"/>
    <n v="292500"/>
    <n v="87750"/>
    <n v="0.3"/>
    <x v="1"/>
    <s v="low Units"/>
    <n v="2.6419970122882698E-2"/>
  </r>
  <r>
    <x v="1"/>
    <s v="Outlet"/>
    <n v="1197831"/>
    <n v="44066"/>
    <s v="23-08-2020"/>
    <x v="6"/>
    <x v="0"/>
    <s v="Sunday"/>
    <s v="23"/>
    <x v="1"/>
    <x v="1"/>
    <x v="1"/>
    <x v="5"/>
    <n v="50"/>
    <n v="1000"/>
    <n v="500000"/>
    <n v="250000"/>
    <n v="0.5"/>
    <x v="1"/>
    <s v="High Units"/>
    <n v="7.5270570150662963E-2"/>
  </r>
  <r>
    <x v="1"/>
    <s v="Outlet"/>
    <n v="1197831"/>
    <n v="44067"/>
    <s v="24-08-2020"/>
    <x v="6"/>
    <x v="0"/>
    <s v="Monday"/>
    <s v="24"/>
    <x v="1"/>
    <x v="1"/>
    <x v="1"/>
    <x v="0"/>
    <n v="40"/>
    <n v="950"/>
    <n v="380000"/>
    <n v="133000"/>
    <n v="0.35"/>
    <x v="1"/>
    <s v="High Units"/>
    <n v="4.0043943320152695E-2"/>
  </r>
  <r>
    <x v="1"/>
    <s v="Outlet"/>
    <n v="1197831"/>
    <n v="44068"/>
    <s v="25-08-2020"/>
    <x v="6"/>
    <x v="0"/>
    <s v="Tuesday"/>
    <s v="25"/>
    <x v="1"/>
    <x v="1"/>
    <x v="1"/>
    <x v="1"/>
    <n v="45"/>
    <n v="950"/>
    <n v="427500"/>
    <n v="149625"/>
    <n v="0.35"/>
    <x v="1"/>
    <s v="High Units"/>
    <n v="4.5049436235171783E-2"/>
  </r>
  <r>
    <x v="1"/>
    <s v="Outlet"/>
    <n v="1197831"/>
    <n v="44069"/>
    <s v="26-08-2020"/>
    <x v="6"/>
    <x v="0"/>
    <s v="Wednesday"/>
    <s v="26"/>
    <x v="1"/>
    <x v="1"/>
    <x v="1"/>
    <x v="2"/>
    <n v="40"/>
    <n v="1100"/>
    <n v="440000"/>
    <n v="154000"/>
    <n v="0.35"/>
    <x v="1"/>
    <s v="High Units"/>
    <n v="4.636667121280838E-2"/>
  </r>
  <r>
    <x v="1"/>
    <s v="Outlet"/>
    <n v="1197831"/>
    <n v="44070"/>
    <s v="27-08-2020"/>
    <x v="6"/>
    <x v="0"/>
    <s v="Thursday"/>
    <s v="27"/>
    <x v="1"/>
    <x v="1"/>
    <x v="1"/>
    <x v="3"/>
    <n v="40"/>
    <n v="700"/>
    <n v="280000"/>
    <n v="126000"/>
    <n v="0.45"/>
    <x v="1"/>
    <s v="low Units"/>
    <n v="3.7936367355934128E-2"/>
  </r>
  <r>
    <x v="1"/>
    <s v="Outlet"/>
    <n v="1197831"/>
    <n v="44071"/>
    <s v="28-08-2020"/>
    <x v="6"/>
    <x v="0"/>
    <s v="Friday"/>
    <s v="28"/>
    <x v="1"/>
    <x v="1"/>
    <x v="1"/>
    <x v="4"/>
    <n v="45"/>
    <n v="700"/>
    <n v="315000"/>
    <n v="94500"/>
    <n v="0.3"/>
    <x v="1"/>
    <s v="low Units"/>
    <n v="2.8452275516950596E-2"/>
  </r>
  <r>
    <x v="1"/>
    <s v="Outlet"/>
    <n v="1197831"/>
    <n v="44072"/>
    <s v="29-08-2020"/>
    <x v="6"/>
    <x v="0"/>
    <s v="Saturday"/>
    <s v="29"/>
    <x v="1"/>
    <x v="1"/>
    <x v="1"/>
    <x v="5"/>
    <n v="50"/>
    <n v="975"/>
    <n v="487500"/>
    <n v="243750"/>
    <n v="0.5"/>
    <x v="1"/>
    <s v="High Units"/>
    <n v="7.3388805896896392E-2"/>
  </r>
  <r>
    <x v="1"/>
    <s v="Outlet"/>
    <n v="1197831"/>
    <n v="44073"/>
    <s v="30-08-2020"/>
    <x v="6"/>
    <x v="0"/>
    <s v="Sunday"/>
    <s v="30"/>
    <x v="1"/>
    <x v="1"/>
    <x v="1"/>
    <x v="0"/>
    <n v="40"/>
    <n v="925"/>
    <n v="370000"/>
    <n v="129500"/>
    <n v="0.35"/>
    <x v="1"/>
    <s v="High Units"/>
    <n v="3.8990155338043411E-2"/>
  </r>
  <r>
    <x v="1"/>
    <s v="Outlet"/>
    <n v="1197831"/>
    <n v="44074"/>
    <s v="31-08-2020"/>
    <x v="6"/>
    <x v="0"/>
    <s v="Monday"/>
    <s v="31"/>
    <x v="1"/>
    <x v="1"/>
    <x v="1"/>
    <x v="1"/>
    <n v="45"/>
    <n v="925"/>
    <n v="416250"/>
    <n v="145688"/>
    <n v="0.35"/>
    <x v="1"/>
    <s v="High Units"/>
    <n v="4.3864075296439139E-2"/>
  </r>
  <r>
    <x v="1"/>
    <s v="Outlet"/>
    <n v="1197831"/>
    <n v="44075"/>
    <s v="01-09-2020"/>
    <x v="7"/>
    <x v="0"/>
    <s v="Tuesday"/>
    <s v="01"/>
    <x v="1"/>
    <x v="1"/>
    <x v="1"/>
    <x v="2"/>
    <n v="40"/>
    <n v="1100"/>
    <n v="440000"/>
    <n v="154000"/>
    <n v="0.35"/>
    <x v="1"/>
    <s v="High Units"/>
    <n v="4.636667121280838E-2"/>
  </r>
  <r>
    <x v="1"/>
    <s v="Outlet"/>
    <n v="1197831"/>
    <n v="44076"/>
    <s v="02-09-2020"/>
    <x v="7"/>
    <x v="0"/>
    <s v="Wednesday"/>
    <s v="02"/>
    <x v="1"/>
    <x v="1"/>
    <x v="1"/>
    <x v="3"/>
    <n v="40"/>
    <n v="650"/>
    <n v="260000"/>
    <n v="117000"/>
    <n v="0.45"/>
    <x v="1"/>
    <s v="low Units"/>
    <n v="3.5226626830510262E-2"/>
  </r>
  <r>
    <x v="1"/>
    <s v="Outlet"/>
    <n v="1197831"/>
    <n v="44077"/>
    <s v="03-09-2020"/>
    <x v="7"/>
    <x v="0"/>
    <s v="Thursday"/>
    <s v="03"/>
    <x v="1"/>
    <x v="1"/>
    <x v="1"/>
    <x v="4"/>
    <n v="45"/>
    <n v="650"/>
    <n v="292500"/>
    <n v="87750"/>
    <n v="0.3"/>
    <x v="1"/>
    <s v="low Units"/>
    <n v="2.6419970122882698E-2"/>
  </r>
  <r>
    <x v="1"/>
    <s v="Outlet"/>
    <n v="1197831"/>
    <n v="44078"/>
    <s v="04-09-2020"/>
    <x v="7"/>
    <x v="0"/>
    <s v="Friday"/>
    <s v="04"/>
    <x v="1"/>
    <x v="1"/>
    <x v="1"/>
    <x v="5"/>
    <n v="50"/>
    <n v="900"/>
    <n v="450000"/>
    <n v="225000"/>
    <n v="0.5"/>
    <x v="1"/>
    <s v="High Units"/>
    <n v="6.774351313559665E-2"/>
  </r>
  <r>
    <x v="1"/>
    <s v="Outlet"/>
    <n v="1197831"/>
    <n v="44079"/>
    <s v="05-09-2020"/>
    <x v="7"/>
    <x v="0"/>
    <s v="Saturday"/>
    <s v="05"/>
    <x v="1"/>
    <x v="1"/>
    <x v="1"/>
    <x v="0"/>
    <n v="45"/>
    <n v="850"/>
    <n v="382500"/>
    <n v="133875"/>
    <n v="0.35"/>
    <x v="1"/>
    <s v="High Units"/>
    <n v="4.0307390315680015E-2"/>
  </r>
  <r>
    <x v="1"/>
    <s v="Outlet"/>
    <n v="1197831"/>
    <n v="44080"/>
    <s v="06-09-2020"/>
    <x v="7"/>
    <x v="0"/>
    <s v="Sunday"/>
    <s v="06"/>
    <x v="1"/>
    <x v="1"/>
    <x v="1"/>
    <x v="1"/>
    <n v="45"/>
    <n v="850"/>
    <n v="382500"/>
    <n v="133875"/>
    <n v="0.35"/>
    <x v="1"/>
    <s v="High Units"/>
    <n v="4.0307390315680015E-2"/>
  </r>
  <r>
    <x v="1"/>
    <s v="Outlet"/>
    <n v="1197831"/>
    <n v="44081"/>
    <s v="07-09-2020"/>
    <x v="7"/>
    <x v="0"/>
    <s v="Monday"/>
    <s v="07"/>
    <x v="1"/>
    <x v="1"/>
    <x v="1"/>
    <x v="2"/>
    <n v="50"/>
    <n v="900"/>
    <n v="450000"/>
    <n v="157500"/>
    <n v="0.35"/>
    <x v="1"/>
    <s v="High Units"/>
    <n v="4.7420459194917663E-2"/>
  </r>
  <r>
    <x v="1"/>
    <s v="Outlet"/>
    <n v="1197831"/>
    <n v="44082"/>
    <s v="08-09-2020"/>
    <x v="7"/>
    <x v="0"/>
    <s v="Tuesday"/>
    <s v="08"/>
    <x v="1"/>
    <x v="1"/>
    <x v="1"/>
    <x v="3"/>
    <n v="50"/>
    <n v="625"/>
    <n v="312500"/>
    <n v="140625"/>
    <n v="0.45"/>
    <x v="1"/>
    <s v="low Units"/>
    <n v="4.2339695709747917E-2"/>
  </r>
  <r>
    <x v="1"/>
    <s v="Outlet"/>
    <n v="1197831"/>
    <n v="44083"/>
    <s v="09-09-2020"/>
    <x v="7"/>
    <x v="0"/>
    <s v="Wednesday"/>
    <s v="09"/>
    <x v="1"/>
    <x v="1"/>
    <x v="1"/>
    <x v="4"/>
    <n v="45"/>
    <n v="625"/>
    <n v="281250"/>
    <n v="84375"/>
    <n v="0.3"/>
    <x v="1"/>
    <s v="low Units"/>
    <n v="2.5403817425848747E-2"/>
  </r>
  <r>
    <x v="1"/>
    <s v="Outlet"/>
    <n v="1197831"/>
    <n v="44084"/>
    <s v="10-09-2020"/>
    <x v="7"/>
    <x v="0"/>
    <s v="Thursday"/>
    <s v="10"/>
    <x v="1"/>
    <x v="1"/>
    <x v="1"/>
    <x v="5"/>
    <n v="55"/>
    <n v="850"/>
    <n v="467500"/>
    <n v="233750"/>
    <n v="0.5"/>
    <x v="1"/>
    <s v="High Units"/>
    <n v="7.0377983090869872E-2"/>
  </r>
  <r>
    <x v="1"/>
    <s v="Outlet"/>
    <n v="1197831"/>
    <n v="44085"/>
    <s v="11-09-2020"/>
    <x v="7"/>
    <x v="0"/>
    <s v="Friday"/>
    <s v="11"/>
    <x v="1"/>
    <x v="1"/>
    <x v="1"/>
    <x v="0"/>
    <n v="45"/>
    <n v="800"/>
    <n v="360000"/>
    <n v="126000"/>
    <n v="0.35"/>
    <x v="1"/>
    <s v="High Units"/>
    <n v="3.7936367355934128E-2"/>
  </r>
  <r>
    <x v="1"/>
    <s v="Outlet"/>
    <n v="1197831"/>
    <n v="44086"/>
    <s v="12-09-2020"/>
    <x v="7"/>
    <x v="0"/>
    <s v="Saturday"/>
    <s v="12"/>
    <x v="1"/>
    <x v="1"/>
    <x v="1"/>
    <x v="1"/>
    <n v="45"/>
    <n v="800"/>
    <n v="360000"/>
    <n v="126000"/>
    <n v="0.35"/>
    <x v="1"/>
    <s v="High Units"/>
    <n v="3.7936367355934128E-2"/>
  </r>
  <r>
    <x v="1"/>
    <s v="Outlet"/>
    <n v="1197831"/>
    <n v="44087"/>
    <s v="13-09-2020"/>
    <x v="7"/>
    <x v="0"/>
    <s v="Sunday"/>
    <s v="13"/>
    <x v="1"/>
    <x v="1"/>
    <x v="1"/>
    <x v="2"/>
    <n v="50"/>
    <n v="750"/>
    <n v="375000"/>
    <n v="131250"/>
    <n v="0.35"/>
    <x v="1"/>
    <s v="High Units"/>
    <n v="3.9517049329098053E-2"/>
  </r>
  <r>
    <x v="1"/>
    <s v="Outlet"/>
    <n v="1197831"/>
    <n v="44088"/>
    <s v="14-09-2020"/>
    <x v="7"/>
    <x v="0"/>
    <s v="Monday"/>
    <s v="14"/>
    <x v="1"/>
    <x v="1"/>
    <x v="1"/>
    <x v="3"/>
    <n v="50"/>
    <n v="600"/>
    <n v="300000"/>
    <n v="135000"/>
    <n v="0.45"/>
    <x v="1"/>
    <s v="low Units"/>
    <n v="4.0646107881357994E-2"/>
  </r>
  <r>
    <x v="1"/>
    <s v="Outlet"/>
    <n v="1197831"/>
    <n v="44089"/>
    <s v="15-09-2020"/>
    <x v="7"/>
    <x v="0"/>
    <s v="Tuesday"/>
    <s v="15"/>
    <x v="1"/>
    <x v="1"/>
    <x v="1"/>
    <x v="4"/>
    <n v="45"/>
    <n v="575"/>
    <n v="258750"/>
    <n v="77625"/>
    <n v="0.3"/>
    <x v="1"/>
    <s v="low Units"/>
    <n v="2.3371512031780849E-2"/>
  </r>
  <r>
    <x v="1"/>
    <s v="Outlet"/>
    <n v="1197831"/>
    <n v="44090"/>
    <s v="16-09-2020"/>
    <x v="7"/>
    <x v="0"/>
    <s v="Wednesday"/>
    <s v="16"/>
    <x v="1"/>
    <x v="1"/>
    <x v="1"/>
    <x v="5"/>
    <n v="55"/>
    <n v="750"/>
    <n v="412500"/>
    <n v="206250"/>
    <n v="0.5"/>
    <x v="1"/>
    <s v="High Units"/>
    <n v="6.2098220374296936E-2"/>
  </r>
  <r>
    <x v="1"/>
    <s v="Outlet"/>
    <n v="1197831"/>
    <n v="44124"/>
    <s v="20-10-2020"/>
    <x v="8"/>
    <x v="0"/>
    <s v="Tuesday"/>
    <s v="20"/>
    <x v="1"/>
    <x v="1"/>
    <x v="1"/>
    <x v="0"/>
    <n v="45"/>
    <n v="900"/>
    <n v="405000"/>
    <n v="141750"/>
    <n v="0.35"/>
    <x v="1"/>
    <s v="High Units"/>
    <n v="4.2678413275425896E-2"/>
  </r>
  <r>
    <x v="1"/>
    <s v="Outlet"/>
    <n v="1197831"/>
    <n v="44125"/>
    <s v="21-10-2020"/>
    <x v="8"/>
    <x v="0"/>
    <s v="Wednesday"/>
    <s v="21"/>
    <x v="1"/>
    <x v="1"/>
    <x v="1"/>
    <x v="1"/>
    <n v="45"/>
    <n v="900"/>
    <n v="405000"/>
    <n v="141750"/>
    <n v="0.35"/>
    <x v="1"/>
    <s v="High Units"/>
    <n v="4.2678413275425896E-2"/>
  </r>
  <r>
    <x v="1"/>
    <s v="Outlet"/>
    <n v="1197831"/>
    <n v="44126"/>
    <s v="22-10-2020"/>
    <x v="8"/>
    <x v="0"/>
    <s v="Thursday"/>
    <s v="22"/>
    <x v="1"/>
    <x v="1"/>
    <x v="1"/>
    <x v="2"/>
    <n v="50"/>
    <n v="825"/>
    <n v="412500"/>
    <n v="144375"/>
    <n v="0.35"/>
    <x v="1"/>
    <s v="High Units"/>
    <n v="4.3468754262007858E-2"/>
  </r>
  <r>
    <x v="1"/>
    <s v="Outlet"/>
    <n v="1197831"/>
    <n v="44127"/>
    <s v="23-10-2020"/>
    <x v="8"/>
    <x v="0"/>
    <s v="Friday"/>
    <s v="23"/>
    <x v="1"/>
    <x v="1"/>
    <x v="1"/>
    <x v="3"/>
    <n v="50"/>
    <n v="675"/>
    <n v="337500"/>
    <n v="151875"/>
    <n v="0.45"/>
    <x v="1"/>
    <s v="low Units"/>
    <n v="4.5726871366527748E-2"/>
  </r>
  <r>
    <x v="1"/>
    <s v="Outlet"/>
    <n v="1197831"/>
    <n v="44128"/>
    <s v="24-10-2020"/>
    <x v="8"/>
    <x v="0"/>
    <s v="Saturday"/>
    <s v="24"/>
    <x v="1"/>
    <x v="1"/>
    <x v="1"/>
    <x v="4"/>
    <n v="45"/>
    <n v="650"/>
    <n v="292500"/>
    <n v="87750"/>
    <n v="0.3"/>
    <x v="1"/>
    <s v="low Units"/>
    <n v="2.6419970122882698E-2"/>
  </r>
  <r>
    <x v="1"/>
    <s v="Outlet"/>
    <n v="1197831"/>
    <n v="44129"/>
    <s v="25-10-2020"/>
    <x v="8"/>
    <x v="0"/>
    <s v="Sunday"/>
    <s v="25"/>
    <x v="1"/>
    <x v="1"/>
    <x v="1"/>
    <x v="5"/>
    <n v="55"/>
    <n v="850"/>
    <n v="467500"/>
    <n v="233750"/>
    <n v="0.5"/>
    <x v="1"/>
    <s v="High Units"/>
    <n v="7.0377983090869872E-2"/>
  </r>
  <r>
    <x v="1"/>
    <s v="Outlet"/>
    <n v="1197831"/>
    <n v="44130"/>
    <s v="26-10-2020"/>
    <x v="8"/>
    <x v="0"/>
    <s v="Monday"/>
    <s v="26"/>
    <x v="1"/>
    <x v="1"/>
    <x v="1"/>
    <x v="0"/>
    <n v="45"/>
    <n v="950"/>
    <n v="427500"/>
    <n v="149625"/>
    <n v="0.35"/>
    <x v="1"/>
    <s v="High Units"/>
    <n v="4.5049436235171783E-2"/>
  </r>
  <r>
    <x v="1"/>
    <s v="Outlet"/>
    <n v="1197831"/>
    <n v="44131"/>
    <s v="27-10-2020"/>
    <x v="8"/>
    <x v="0"/>
    <s v="Tuesday"/>
    <s v="27"/>
    <x v="1"/>
    <x v="1"/>
    <x v="1"/>
    <x v="1"/>
    <n v="45"/>
    <n v="950"/>
    <n v="427500"/>
    <n v="149625"/>
    <n v="0.35"/>
    <x v="1"/>
    <s v="High Units"/>
    <n v="4.5049436235171783E-2"/>
  </r>
  <r>
    <x v="1"/>
    <s v="Outlet"/>
    <n v="1197831"/>
    <n v="44132"/>
    <s v="28-10-2020"/>
    <x v="8"/>
    <x v="0"/>
    <s v="Wednesday"/>
    <s v="28"/>
    <x v="1"/>
    <x v="1"/>
    <x v="1"/>
    <x v="2"/>
    <n v="50"/>
    <n v="850"/>
    <n v="425000"/>
    <n v="148750"/>
    <n v="0.35"/>
    <x v="1"/>
    <s v="High Units"/>
    <n v="4.4785989239644462E-2"/>
  </r>
  <r>
    <x v="1"/>
    <s v="Outlet"/>
    <n v="1197831"/>
    <n v="44133"/>
    <s v="29-10-2020"/>
    <x v="8"/>
    <x v="0"/>
    <s v="Thursday"/>
    <s v="29"/>
    <x v="1"/>
    <x v="1"/>
    <x v="1"/>
    <x v="3"/>
    <n v="50"/>
    <n v="700"/>
    <n v="350000"/>
    <n v="157500"/>
    <n v="0.45"/>
    <x v="1"/>
    <s v="low Units"/>
    <n v="4.7420459194917663E-2"/>
  </r>
  <r>
    <x v="1"/>
    <s v="Outlet"/>
    <n v="1197831"/>
    <n v="44134"/>
    <s v="30-10-2020"/>
    <x v="8"/>
    <x v="0"/>
    <s v="Friday"/>
    <s v="30"/>
    <x v="1"/>
    <x v="1"/>
    <x v="1"/>
    <x v="4"/>
    <n v="45"/>
    <n v="650"/>
    <n v="292500"/>
    <n v="87750"/>
    <n v="0.3"/>
    <x v="1"/>
    <s v="low Units"/>
    <n v="2.6419970122882698E-2"/>
  </r>
  <r>
    <x v="1"/>
    <s v="Outlet"/>
    <n v="1197831"/>
    <n v="44135"/>
    <s v="31-10-2020"/>
    <x v="8"/>
    <x v="0"/>
    <s v="Saturday"/>
    <s v="31"/>
    <x v="1"/>
    <x v="1"/>
    <x v="1"/>
    <x v="5"/>
    <n v="55"/>
    <n v="900"/>
    <n v="495000"/>
    <n v="247500"/>
    <n v="0.5"/>
    <x v="1"/>
    <s v="High Units"/>
    <n v="7.4517864449156326E-2"/>
  </r>
  <r>
    <x v="3"/>
    <s v="Outlet"/>
    <n v="1128299"/>
    <n v="44136"/>
    <s v="01-11-2020"/>
    <x v="9"/>
    <x v="0"/>
    <s v="Sunday"/>
    <s v="01"/>
    <x v="1"/>
    <x v="1"/>
    <x v="1"/>
    <x v="0"/>
    <n v="40"/>
    <n v="775"/>
    <n v="310000"/>
    <n v="108500"/>
    <n v="0.35"/>
    <x v="1"/>
    <s v="High Units"/>
    <n v="3.2667427445387726E-2"/>
  </r>
  <r>
    <x v="3"/>
    <s v="Outlet"/>
    <n v="1128299"/>
    <n v="44137"/>
    <s v="02-11-2020"/>
    <x v="9"/>
    <x v="0"/>
    <s v="Monday"/>
    <s v="02"/>
    <x v="1"/>
    <x v="1"/>
    <x v="1"/>
    <x v="1"/>
    <n v="50"/>
    <n v="775"/>
    <n v="387500"/>
    <n v="77500"/>
    <n v="0.2"/>
    <x v="1"/>
    <s v="High Units"/>
    <n v="2.3333876746705517E-2"/>
  </r>
  <r>
    <x v="3"/>
    <s v="Outlet"/>
    <n v="1128299"/>
    <n v="44138"/>
    <s v="03-11-2020"/>
    <x v="9"/>
    <x v="0"/>
    <s v="Tuesday"/>
    <s v="03"/>
    <x v="1"/>
    <x v="1"/>
    <x v="1"/>
    <x v="2"/>
    <n v="50"/>
    <n v="775"/>
    <n v="387500"/>
    <n v="135625"/>
    <n v="0.35"/>
    <x v="1"/>
    <s v="High Units"/>
    <n v="4.083428430673465E-2"/>
  </r>
  <r>
    <x v="3"/>
    <s v="Outlet"/>
    <n v="1128299"/>
    <n v="44139"/>
    <s v="04-11-2020"/>
    <x v="9"/>
    <x v="0"/>
    <s v="Wednesday"/>
    <s v="04"/>
    <x v="1"/>
    <x v="1"/>
    <x v="1"/>
    <x v="3"/>
    <n v="50"/>
    <n v="625"/>
    <n v="312500"/>
    <n v="93750"/>
    <n v="0.3"/>
    <x v="1"/>
    <s v="low Units"/>
    <n v="2.8226463806498611E-2"/>
  </r>
  <r>
    <x v="3"/>
    <s v="Outlet"/>
    <n v="1128299"/>
    <n v="44140"/>
    <s v="05-11-2020"/>
    <x v="9"/>
    <x v="0"/>
    <s v="Thursday"/>
    <s v="05"/>
    <x v="2"/>
    <x v="2"/>
    <x v="2"/>
    <x v="4"/>
    <n v="55"/>
    <n v="575"/>
    <n v="316250"/>
    <n v="158125"/>
    <n v="0.5"/>
    <x v="1"/>
    <s v="low Units"/>
    <n v="4.7608635620294319E-2"/>
  </r>
  <r>
    <x v="3"/>
    <s v="Outlet"/>
    <n v="1128299"/>
    <n v="44141"/>
    <s v="06-11-2020"/>
    <x v="9"/>
    <x v="0"/>
    <s v="Friday"/>
    <s v="06"/>
    <x v="2"/>
    <x v="2"/>
    <x v="2"/>
    <x v="5"/>
    <n v="50"/>
    <n v="775"/>
    <n v="387500"/>
    <n v="58125"/>
    <n v="0.15"/>
    <x v="1"/>
    <s v="High Units"/>
    <n v="1.750040756002914E-2"/>
  </r>
  <r>
    <x v="3"/>
    <s v="Outlet"/>
    <n v="1128299"/>
    <n v="44142"/>
    <s v="07-11-2020"/>
    <x v="9"/>
    <x v="0"/>
    <s v="Saturday"/>
    <s v="07"/>
    <x v="2"/>
    <x v="2"/>
    <x v="2"/>
    <x v="0"/>
    <n v="40"/>
    <n v="825"/>
    <n v="330000"/>
    <n v="115500"/>
    <n v="0.35"/>
    <x v="1"/>
    <s v="High Units"/>
    <n v="3.4775003409606285E-2"/>
  </r>
  <r>
    <x v="3"/>
    <s v="Outlet"/>
    <n v="1128299"/>
    <n v="44143"/>
    <s v="08-11-2020"/>
    <x v="9"/>
    <x v="0"/>
    <s v="Sunday"/>
    <s v="08"/>
    <x v="2"/>
    <x v="2"/>
    <x v="2"/>
    <x v="1"/>
    <n v="50"/>
    <n v="725"/>
    <n v="362500"/>
    <n v="72500"/>
    <n v="0.2"/>
    <x v="1"/>
    <s v="High Units"/>
    <n v="2.1828465343692257E-2"/>
  </r>
  <r>
    <x v="3"/>
    <s v="Outlet"/>
    <n v="1128299"/>
    <n v="44144"/>
    <s v="09-11-2020"/>
    <x v="9"/>
    <x v="0"/>
    <s v="Monday"/>
    <s v="09"/>
    <x v="2"/>
    <x v="2"/>
    <x v="2"/>
    <x v="2"/>
    <n v="50"/>
    <n v="725"/>
    <n v="362500"/>
    <n v="126875"/>
    <n v="0.35"/>
    <x v="1"/>
    <s v="High Units"/>
    <n v="3.8199814351461449E-2"/>
  </r>
  <r>
    <x v="3"/>
    <s v="Outlet"/>
    <n v="1128299"/>
    <n v="44145"/>
    <s v="10-11-2020"/>
    <x v="9"/>
    <x v="0"/>
    <s v="Tuesday"/>
    <s v="10"/>
    <x v="2"/>
    <x v="2"/>
    <x v="2"/>
    <x v="3"/>
    <n v="50"/>
    <n v="575"/>
    <n v="287500"/>
    <n v="86250"/>
    <n v="0.3"/>
    <x v="1"/>
    <s v="low Units"/>
    <n v="2.5968346701978718E-2"/>
  </r>
  <r>
    <x v="3"/>
    <s v="Outlet"/>
    <n v="1128299"/>
    <n v="44146"/>
    <s v="11-11-2020"/>
    <x v="9"/>
    <x v="0"/>
    <s v="Wednesday"/>
    <s v="11"/>
    <x v="2"/>
    <x v="2"/>
    <x v="2"/>
    <x v="4"/>
    <n v="55"/>
    <n v="500"/>
    <n v="275000"/>
    <n v="137500"/>
    <n v="0.5"/>
    <x v="1"/>
    <s v="low Units"/>
    <n v="4.1398813582864624E-2"/>
  </r>
  <r>
    <x v="3"/>
    <s v="Outlet"/>
    <n v="1128299"/>
    <n v="44147"/>
    <s v="12-11-2020"/>
    <x v="9"/>
    <x v="0"/>
    <s v="Thursday"/>
    <s v="12"/>
    <x v="2"/>
    <x v="2"/>
    <x v="2"/>
    <x v="5"/>
    <n v="50"/>
    <n v="700"/>
    <n v="350000"/>
    <n v="52500"/>
    <n v="0.15"/>
    <x v="1"/>
    <s v="low Units"/>
    <n v="1.5806819731639221E-2"/>
  </r>
  <r>
    <x v="3"/>
    <s v="Outlet"/>
    <n v="1128299"/>
    <n v="44148"/>
    <s v="13-11-2020"/>
    <x v="9"/>
    <x v="0"/>
    <s v="Friday"/>
    <s v="13"/>
    <x v="2"/>
    <x v="2"/>
    <x v="2"/>
    <x v="0"/>
    <n v="50"/>
    <n v="850"/>
    <n v="425000"/>
    <n v="148750"/>
    <n v="0.35"/>
    <x v="1"/>
    <s v="High Units"/>
    <n v="4.4785989239644462E-2"/>
  </r>
  <r>
    <x v="3"/>
    <s v="Outlet"/>
    <n v="1128299"/>
    <n v="44149"/>
    <s v="14-11-2020"/>
    <x v="9"/>
    <x v="0"/>
    <s v="Saturday"/>
    <s v="14"/>
    <x v="2"/>
    <x v="2"/>
    <x v="2"/>
    <x v="1"/>
    <n v="60"/>
    <n v="700"/>
    <n v="420000"/>
    <n v="84000"/>
    <n v="0.2"/>
    <x v="1"/>
    <s v="low Units"/>
    <n v="2.5290911570622753E-2"/>
  </r>
  <r>
    <x v="3"/>
    <s v="Outlet"/>
    <n v="1128299"/>
    <n v="44150"/>
    <s v="15-11-2020"/>
    <x v="9"/>
    <x v="0"/>
    <s v="Sunday"/>
    <s v="15"/>
    <x v="2"/>
    <x v="2"/>
    <x v="2"/>
    <x v="2"/>
    <n v="60"/>
    <n v="700"/>
    <n v="420000"/>
    <n v="147000"/>
    <n v="0.35"/>
    <x v="1"/>
    <s v="low Units"/>
    <n v="4.4259095248589821E-2"/>
  </r>
  <r>
    <x v="3"/>
    <s v="Outlet"/>
    <n v="1128299"/>
    <n v="44187"/>
    <s v="22-12-2020"/>
    <x v="10"/>
    <x v="0"/>
    <s v="Tuesday"/>
    <s v="22"/>
    <x v="2"/>
    <x v="2"/>
    <x v="2"/>
    <x v="3"/>
    <n v="60"/>
    <n v="600"/>
    <n v="360000"/>
    <n v="108000"/>
    <n v="0.3"/>
    <x v="1"/>
    <s v="low Units"/>
    <n v="3.2516886305086395E-2"/>
  </r>
  <r>
    <x v="3"/>
    <s v="Outlet"/>
    <n v="1128299"/>
    <n v="44188"/>
    <s v="23-12-2020"/>
    <x v="10"/>
    <x v="0"/>
    <s v="Wednesday"/>
    <s v="23"/>
    <x v="2"/>
    <x v="2"/>
    <x v="2"/>
    <x v="4"/>
    <n v="65"/>
    <n v="500"/>
    <n v="325000"/>
    <n v="162500"/>
    <n v="0.5"/>
    <x v="1"/>
    <s v="low Units"/>
    <n v="4.8925870597930923E-2"/>
  </r>
  <r>
    <x v="3"/>
    <s v="Outlet"/>
    <n v="1128299"/>
    <n v="44189"/>
    <s v="24-12-2020"/>
    <x v="10"/>
    <x v="0"/>
    <s v="Thursday"/>
    <s v="24"/>
    <x v="2"/>
    <x v="2"/>
    <x v="2"/>
    <x v="5"/>
    <n v="60"/>
    <n v="700"/>
    <n v="420000"/>
    <n v="63000"/>
    <n v="0.15"/>
    <x v="1"/>
    <s v="low Units"/>
    <n v="1.8968183677967064E-2"/>
  </r>
  <r>
    <x v="3"/>
    <s v="Outlet"/>
    <n v="1128299"/>
    <n v="44190"/>
    <s v="25-12-2020"/>
    <x v="10"/>
    <x v="0"/>
    <s v="Friday"/>
    <s v="25"/>
    <x v="2"/>
    <x v="2"/>
    <x v="2"/>
    <x v="0"/>
    <n v="60"/>
    <n v="875"/>
    <n v="525000"/>
    <n v="183750"/>
    <n v="0.35"/>
    <x v="1"/>
    <s v="High Units"/>
    <n v="5.5323869060737281E-2"/>
  </r>
  <r>
    <x v="3"/>
    <s v="Outlet"/>
    <n v="1128299"/>
    <n v="44191"/>
    <s v="26-12-2020"/>
    <x v="10"/>
    <x v="0"/>
    <s v="Saturday"/>
    <s v="26"/>
    <x v="2"/>
    <x v="2"/>
    <x v="2"/>
    <x v="1"/>
    <n v="65"/>
    <n v="675"/>
    <n v="438750"/>
    <n v="87750"/>
    <n v="0.2"/>
    <x v="1"/>
    <s v="low Units"/>
    <n v="2.6419970122882698E-2"/>
  </r>
  <r>
    <x v="3"/>
    <s v="Outlet"/>
    <n v="1128299"/>
    <n v="44192"/>
    <s v="27-12-2020"/>
    <x v="10"/>
    <x v="0"/>
    <s v="Sunday"/>
    <s v="27"/>
    <x v="2"/>
    <x v="2"/>
    <x v="2"/>
    <x v="2"/>
    <n v="65"/>
    <n v="725"/>
    <n v="471250"/>
    <n v="164938"/>
    <n v="0.35"/>
    <x v="1"/>
    <s v="High Units"/>
    <n v="4.9659909198040184E-2"/>
  </r>
  <r>
    <x v="3"/>
    <s v="Outlet"/>
    <n v="1128299"/>
    <n v="44193"/>
    <s v="28-12-2020"/>
    <x v="10"/>
    <x v="0"/>
    <s v="Monday"/>
    <s v="28"/>
    <x v="2"/>
    <x v="2"/>
    <x v="2"/>
    <x v="3"/>
    <n v="60"/>
    <n v="625"/>
    <n v="375000"/>
    <n v="112500"/>
    <n v="0.3"/>
    <x v="1"/>
    <s v="low Units"/>
    <n v="3.3871756567798325E-2"/>
  </r>
  <r>
    <x v="3"/>
    <s v="Outlet"/>
    <n v="1128299"/>
    <n v="44194"/>
    <s v="29-12-2020"/>
    <x v="10"/>
    <x v="0"/>
    <s v="Tuesday"/>
    <s v="29"/>
    <x v="2"/>
    <x v="2"/>
    <x v="2"/>
    <x v="4"/>
    <n v="65"/>
    <n v="525"/>
    <n v="341250"/>
    <n v="170625"/>
    <n v="0.5"/>
    <x v="1"/>
    <s v="low Units"/>
    <n v="5.1372164127827469E-2"/>
  </r>
  <r>
    <x v="3"/>
    <s v="Outlet"/>
    <n v="1128299"/>
    <n v="44195"/>
    <s v="30-12-2020"/>
    <x v="10"/>
    <x v="0"/>
    <s v="Wednesday"/>
    <s v="30"/>
    <x v="2"/>
    <x v="2"/>
    <x v="2"/>
    <x v="5"/>
    <n v="80"/>
    <n v="700"/>
    <n v="560000"/>
    <n v="84000"/>
    <n v="0.15"/>
    <x v="1"/>
    <s v="low Units"/>
    <n v="2.5290911570622753E-2"/>
  </r>
  <r>
    <x v="3"/>
    <s v="Outlet"/>
    <n v="1128299"/>
    <n v="44196"/>
    <s v="31-12-2020"/>
    <x v="10"/>
    <x v="0"/>
    <s v="Thursday"/>
    <s v="31"/>
    <x v="2"/>
    <x v="2"/>
    <x v="2"/>
    <x v="0"/>
    <n v="60"/>
    <n v="900"/>
    <n v="540000"/>
    <n v="216000"/>
    <n v="0.4"/>
    <x v="1"/>
    <s v="High Units"/>
    <n v="6.5033772610172791E-2"/>
  </r>
  <r>
    <x v="3"/>
    <s v="Outlet"/>
    <n v="1128299"/>
    <n v="44197"/>
    <s v="01-01-2021"/>
    <x v="0"/>
    <x v="1"/>
    <s v="Friday"/>
    <s v="01"/>
    <x v="2"/>
    <x v="2"/>
    <x v="2"/>
    <x v="1"/>
    <n v="65"/>
    <n v="750"/>
    <n v="487500"/>
    <n v="121875"/>
    <n v="0.25"/>
    <x v="1"/>
    <s v="High Units"/>
    <n v="3.6694402948448196E-2"/>
  </r>
  <r>
    <x v="3"/>
    <s v="Outlet"/>
    <n v="1128299"/>
    <n v="44198"/>
    <s v="02-01-2021"/>
    <x v="0"/>
    <x v="1"/>
    <s v="Saturday"/>
    <s v="02"/>
    <x v="2"/>
    <x v="2"/>
    <x v="2"/>
    <x v="2"/>
    <n v="65"/>
    <n v="750"/>
    <n v="487500"/>
    <n v="195000"/>
    <n v="0.4"/>
    <x v="1"/>
    <s v="High Units"/>
    <n v="5.8711044717517105E-2"/>
  </r>
  <r>
    <x v="3"/>
    <s v="Outlet"/>
    <n v="1128299"/>
    <n v="44199"/>
    <s v="03-01-2021"/>
    <x v="0"/>
    <x v="1"/>
    <s v="Sunday"/>
    <s v="03"/>
    <x v="2"/>
    <x v="2"/>
    <x v="2"/>
    <x v="3"/>
    <n v="60"/>
    <n v="650"/>
    <n v="390000"/>
    <n v="136500"/>
    <n v="0.35"/>
    <x v="1"/>
    <s v="low Units"/>
    <n v="4.1097731302261971E-2"/>
  </r>
  <r>
    <x v="3"/>
    <s v="Outlet"/>
    <n v="1128299"/>
    <n v="44200"/>
    <s v="04-01-2021"/>
    <x v="0"/>
    <x v="1"/>
    <s v="Monday"/>
    <s v="04"/>
    <x v="2"/>
    <x v="2"/>
    <x v="2"/>
    <x v="4"/>
    <n v="65"/>
    <n v="550"/>
    <n v="357500"/>
    <n v="196625"/>
    <n v="0.55000000000000004"/>
    <x v="1"/>
    <s v="low Units"/>
    <n v="5.9200303423496414E-2"/>
  </r>
  <r>
    <x v="3"/>
    <s v="Outlet"/>
    <n v="1128299"/>
    <n v="44201"/>
    <s v="05-01-2021"/>
    <x v="0"/>
    <x v="1"/>
    <s v="Tuesday"/>
    <s v="05"/>
    <x v="2"/>
    <x v="2"/>
    <x v="2"/>
    <x v="5"/>
    <n v="80"/>
    <n v="725"/>
    <n v="580000"/>
    <n v="116000"/>
    <n v="0.2"/>
    <x v="1"/>
    <s v="High Units"/>
    <n v="3.4925544549907615E-2"/>
  </r>
  <r>
    <x v="3"/>
    <s v="Outlet"/>
    <n v="1128299"/>
    <n v="44202"/>
    <s v="06-01-2021"/>
    <x v="0"/>
    <x v="1"/>
    <s v="Wednesday"/>
    <s v="06"/>
    <x v="2"/>
    <x v="2"/>
    <x v="2"/>
    <x v="0"/>
    <n v="60"/>
    <n v="975"/>
    <n v="585000"/>
    <n v="234000"/>
    <n v="0.4"/>
    <x v="1"/>
    <s v="High Units"/>
    <n v="7.0453253661020523E-2"/>
  </r>
  <r>
    <x v="3"/>
    <s v="Outlet"/>
    <n v="1128299"/>
    <n v="44203"/>
    <s v="07-01-2021"/>
    <x v="0"/>
    <x v="1"/>
    <s v="Thursday"/>
    <s v="07"/>
    <x v="2"/>
    <x v="2"/>
    <x v="2"/>
    <x v="1"/>
    <n v="65"/>
    <n v="825"/>
    <n v="536250"/>
    <n v="134063"/>
    <n v="0.25"/>
    <x v="1"/>
    <s v="High Units"/>
    <n v="4.0363993784433311E-2"/>
  </r>
  <r>
    <x v="3"/>
    <s v="Outlet"/>
    <n v="1128299"/>
    <n v="44204"/>
    <s v="08-01-2021"/>
    <x v="0"/>
    <x v="1"/>
    <s v="Friday"/>
    <s v="08"/>
    <x v="2"/>
    <x v="2"/>
    <x v="2"/>
    <x v="2"/>
    <n v="65"/>
    <n v="825"/>
    <n v="536250"/>
    <n v="214500"/>
    <n v="0.4"/>
    <x v="1"/>
    <s v="High Units"/>
    <n v="6.4582149189268814E-2"/>
  </r>
  <r>
    <x v="3"/>
    <s v="Outlet"/>
    <n v="1128299"/>
    <n v="44205"/>
    <s v="09-01-2021"/>
    <x v="0"/>
    <x v="1"/>
    <s v="Saturday"/>
    <s v="09"/>
    <x v="2"/>
    <x v="2"/>
    <x v="2"/>
    <x v="3"/>
    <n v="60"/>
    <n v="700"/>
    <n v="420000"/>
    <n v="147000"/>
    <n v="0.35"/>
    <x v="1"/>
    <s v="low Units"/>
    <n v="4.4259095248589821E-2"/>
  </r>
  <r>
    <x v="3"/>
    <s v="Outlet"/>
    <n v="1128299"/>
    <n v="44206"/>
    <s v="10-01-2021"/>
    <x v="0"/>
    <x v="1"/>
    <s v="Sunday"/>
    <s v="10"/>
    <x v="2"/>
    <x v="2"/>
    <x v="2"/>
    <x v="4"/>
    <n v="65"/>
    <n v="575"/>
    <n v="373750"/>
    <n v="205563"/>
    <n v="0.55000000000000004"/>
    <x v="1"/>
    <s v="low Units"/>
    <n v="6.1891376847522925E-2"/>
  </r>
  <r>
    <x v="3"/>
    <s v="Outlet"/>
    <n v="1128299"/>
    <n v="44207"/>
    <s v="11-01-2021"/>
    <x v="0"/>
    <x v="1"/>
    <s v="Monday"/>
    <s v="11"/>
    <x v="2"/>
    <x v="2"/>
    <x v="2"/>
    <x v="5"/>
    <n v="80"/>
    <n v="875"/>
    <n v="700000"/>
    <n v="140000"/>
    <n v="0.2"/>
    <x v="1"/>
    <s v="High Units"/>
    <n v="4.2151519284371261E-2"/>
  </r>
  <r>
    <x v="3"/>
    <s v="Outlet"/>
    <n v="1128299"/>
    <n v="44208"/>
    <s v="12-01-2021"/>
    <x v="0"/>
    <x v="1"/>
    <s v="Tuesday"/>
    <s v="12"/>
    <x v="2"/>
    <x v="2"/>
    <x v="2"/>
    <x v="0"/>
    <n v="60"/>
    <n v="1025"/>
    <n v="615000"/>
    <n v="215250"/>
    <n v="0.35"/>
    <x v="1"/>
    <s v="High Units"/>
    <n v="6.480796089972081E-2"/>
  </r>
  <r>
    <x v="3"/>
    <s v="Outlet"/>
    <n v="1128299"/>
    <n v="44209"/>
    <s v="13-01-2021"/>
    <x v="0"/>
    <x v="1"/>
    <s v="Wednesday"/>
    <s v="13"/>
    <x v="2"/>
    <x v="2"/>
    <x v="2"/>
    <x v="1"/>
    <n v="65"/>
    <n v="875"/>
    <n v="568750"/>
    <n v="113750"/>
    <n v="0.2"/>
    <x v="1"/>
    <s v="High Units"/>
    <n v="3.424810941855165E-2"/>
  </r>
  <r>
    <x v="3"/>
    <s v="Outlet"/>
    <n v="1128299"/>
    <n v="44210"/>
    <s v="14-01-2021"/>
    <x v="0"/>
    <x v="1"/>
    <s v="Thursday"/>
    <s v="14"/>
    <x v="2"/>
    <x v="2"/>
    <x v="2"/>
    <x v="2"/>
    <n v="65"/>
    <n v="825"/>
    <n v="536250"/>
    <n v="187688"/>
    <n v="0.35"/>
    <x v="1"/>
    <s v="High Units"/>
    <n v="5.6509531081750511E-2"/>
  </r>
  <r>
    <x v="3"/>
    <s v="Outlet"/>
    <n v="1128299"/>
    <n v="44211"/>
    <s v="15-01-2021"/>
    <x v="0"/>
    <x v="1"/>
    <s v="Friday"/>
    <s v="15"/>
    <x v="2"/>
    <x v="2"/>
    <x v="2"/>
    <x v="3"/>
    <n v="60"/>
    <n v="725"/>
    <n v="435000"/>
    <n v="130500"/>
    <n v="0.3"/>
    <x v="1"/>
    <s v="High Units"/>
    <n v="3.9291237618646065E-2"/>
  </r>
  <r>
    <x v="3"/>
    <s v="Outlet"/>
    <n v="1128299"/>
    <n v="44212"/>
    <s v="16-01-2021"/>
    <x v="0"/>
    <x v="1"/>
    <s v="Saturday"/>
    <s v="16"/>
    <x v="2"/>
    <x v="2"/>
    <x v="2"/>
    <x v="4"/>
    <n v="65"/>
    <n v="775"/>
    <n v="503750"/>
    <n v="251875"/>
    <n v="0.5"/>
    <x v="1"/>
    <s v="High Units"/>
    <n v="7.5835099426792937E-2"/>
  </r>
  <r>
    <x v="3"/>
    <s v="Outlet"/>
    <n v="1128299"/>
    <n v="44213"/>
    <s v="17-01-2021"/>
    <x v="0"/>
    <x v="1"/>
    <s v="Sunday"/>
    <s v="17"/>
    <x v="2"/>
    <x v="2"/>
    <x v="2"/>
    <x v="5"/>
    <n v="80"/>
    <n v="775"/>
    <n v="620000"/>
    <n v="93000"/>
    <n v="0.15"/>
    <x v="1"/>
    <s v="High Units"/>
    <n v="2.8000652096046619E-2"/>
  </r>
  <r>
    <x v="3"/>
    <s v="Outlet"/>
    <n v="1128299"/>
    <n v="44214"/>
    <s v="18-01-2021"/>
    <x v="0"/>
    <x v="1"/>
    <s v="Monday"/>
    <s v="18"/>
    <x v="2"/>
    <x v="2"/>
    <x v="2"/>
    <x v="0"/>
    <n v="65"/>
    <n v="975"/>
    <n v="633750"/>
    <n v="221813"/>
    <n v="0.35"/>
    <x v="1"/>
    <s v="High Units"/>
    <n v="6.6783963907316016E-2"/>
  </r>
  <r>
    <x v="3"/>
    <s v="Outlet"/>
    <n v="1128299"/>
    <n v="44215"/>
    <s v="19-01-2021"/>
    <x v="0"/>
    <x v="1"/>
    <s v="Tuesday"/>
    <s v="19"/>
    <x v="2"/>
    <x v="2"/>
    <x v="2"/>
    <x v="1"/>
    <n v="70"/>
    <n v="925"/>
    <n v="647500"/>
    <n v="129500"/>
    <n v="0.2"/>
    <x v="1"/>
    <s v="High Units"/>
    <n v="3.8990155338043411E-2"/>
  </r>
  <r>
    <x v="3"/>
    <s v="Outlet"/>
    <n v="1128299"/>
    <n v="44216"/>
    <s v="20-01-2021"/>
    <x v="0"/>
    <x v="1"/>
    <s v="Wednesday"/>
    <s v="20"/>
    <x v="2"/>
    <x v="2"/>
    <x v="2"/>
    <x v="2"/>
    <n v="65"/>
    <n v="800"/>
    <n v="520000"/>
    <n v="182000"/>
    <n v="0.35"/>
    <x v="1"/>
    <s v="High Units"/>
    <n v="5.4796975069682632E-2"/>
  </r>
  <r>
    <x v="3"/>
    <s v="Outlet"/>
    <n v="1128299"/>
    <n v="44217"/>
    <s v="21-01-2021"/>
    <x v="0"/>
    <x v="1"/>
    <s v="Thursday"/>
    <s v="21"/>
    <x v="2"/>
    <x v="2"/>
    <x v="2"/>
    <x v="3"/>
    <n v="65"/>
    <n v="750"/>
    <n v="487500"/>
    <n v="146250"/>
    <n v="0.3"/>
    <x v="1"/>
    <s v="High Units"/>
    <n v="4.4033283538137832E-2"/>
  </r>
  <r>
    <x v="3"/>
    <s v="Outlet"/>
    <n v="1128299"/>
    <n v="44218"/>
    <s v="22-01-2021"/>
    <x v="0"/>
    <x v="1"/>
    <s v="Friday"/>
    <s v="22"/>
    <x v="2"/>
    <x v="2"/>
    <x v="2"/>
    <x v="4"/>
    <n v="75"/>
    <n v="750"/>
    <n v="562500"/>
    <n v="281250"/>
    <n v="0.5"/>
    <x v="1"/>
    <s v="High Units"/>
    <n v="8.4679391419495834E-2"/>
  </r>
  <r>
    <x v="3"/>
    <s v="Outlet"/>
    <n v="1128299"/>
    <n v="44219"/>
    <s v="23-01-2021"/>
    <x v="0"/>
    <x v="1"/>
    <s v="Saturday"/>
    <s v="23"/>
    <x v="2"/>
    <x v="2"/>
    <x v="2"/>
    <x v="5"/>
    <n v="80"/>
    <n v="725"/>
    <n v="580000"/>
    <n v="87000"/>
    <n v="0.15"/>
    <x v="1"/>
    <s v="High Units"/>
    <n v="2.619415841243071E-2"/>
  </r>
  <r>
    <x v="3"/>
    <s v="Outlet"/>
    <n v="1128299"/>
    <n v="44220"/>
    <s v="24-01-2021"/>
    <x v="0"/>
    <x v="1"/>
    <s v="Sunday"/>
    <s v="24"/>
    <x v="2"/>
    <x v="2"/>
    <x v="2"/>
    <x v="0"/>
    <n v="55"/>
    <n v="925"/>
    <n v="508750"/>
    <n v="152625"/>
    <n v="0.3"/>
    <x v="1"/>
    <s v="High Units"/>
    <n v="4.5952683076979736E-2"/>
  </r>
  <r>
    <x v="3"/>
    <s v="Outlet"/>
    <n v="1128299"/>
    <n v="44221"/>
    <s v="25-01-2021"/>
    <x v="0"/>
    <x v="1"/>
    <s v="Monday"/>
    <s v="25"/>
    <x v="2"/>
    <x v="2"/>
    <x v="2"/>
    <x v="1"/>
    <n v="60"/>
    <n v="925"/>
    <n v="555000"/>
    <n v="83250"/>
    <n v="0.15"/>
    <x v="1"/>
    <s v="High Units"/>
    <n v="2.5065099860170768E-2"/>
  </r>
  <r>
    <x v="3"/>
    <s v="Outlet"/>
    <n v="1128299"/>
    <n v="44222"/>
    <s v="26-01-2021"/>
    <x v="0"/>
    <x v="1"/>
    <s v="Tuesday"/>
    <s v="26"/>
    <x v="2"/>
    <x v="2"/>
    <x v="2"/>
    <x v="2"/>
    <n v="55"/>
    <n v="775"/>
    <n v="426250"/>
    <n v="127875"/>
    <n v="0.3"/>
    <x v="1"/>
    <s v="High Units"/>
    <n v="3.8500896632064102E-2"/>
  </r>
  <r>
    <x v="3"/>
    <s v="Outlet"/>
    <n v="1128299"/>
    <n v="44223"/>
    <s v="27-01-2021"/>
    <x v="0"/>
    <x v="1"/>
    <s v="Wednesday"/>
    <s v="27"/>
    <x v="2"/>
    <x v="2"/>
    <x v="2"/>
    <x v="3"/>
    <n v="55"/>
    <n v="725"/>
    <n v="398750"/>
    <n v="99688"/>
    <n v="0.25"/>
    <x v="1"/>
    <s v="High Units"/>
    <n v="3.0014290388717158E-2"/>
  </r>
  <r>
    <x v="3"/>
    <s v="Outlet"/>
    <n v="1128299"/>
    <n v="44224"/>
    <s v="28-01-2021"/>
    <x v="0"/>
    <x v="1"/>
    <s v="Thursday"/>
    <s v="28"/>
    <x v="2"/>
    <x v="2"/>
    <x v="2"/>
    <x v="4"/>
    <n v="65"/>
    <n v="725"/>
    <n v="471250"/>
    <n v="212063"/>
    <n v="0.45"/>
    <x v="1"/>
    <s v="High Units"/>
    <n v="6.3848411671440147E-2"/>
  </r>
  <r>
    <x v="3"/>
    <s v="Outlet"/>
    <n v="1128299"/>
    <n v="44225"/>
    <s v="29-01-2021"/>
    <x v="0"/>
    <x v="1"/>
    <s v="Friday"/>
    <s v="29"/>
    <x v="2"/>
    <x v="2"/>
    <x v="2"/>
    <x v="5"/>
    <n v="70"/>
    <n v="775"/>
    <n v="542500"/>
    <n v="54250"/>
    <n v="0.1"/>
    <x v="1"/>
    <s v="High Units"/>
    <n v="1.6333713722693863E-2"/>
  </r>
  <r>
    <x v="3"/>
    <s v="Outlet"/>
    <n v="1128299"/>
    <n v="44226"/>
    <s v="30-01-2021"/>
    <x v="0"/>
    <x v="1"/>
    <s v="Saturday"/>
    <s v="30"/>
    <x v="2"/>
    <x v="2"/>
    <x v="2"/>
    <x v="0"/>
    <n v="55"/>
    <n v="875"/>
    <n v="481250"/>
    <n v="144375"/>
    <n v="0.3"/>
    <x v="1"/>
    <s v="High Units"/>
    <n v="4.3468754262007858E-2"/>
  </r>
  <r>
    <x v="3"/>
    <s v="Outlet"/>
    <n v="1128299"/>
    <n v="44227"/>
    <s v="31-01-2021"/>
    <x v="0"/>
    <x v="1"/>
    <s v="Sunday"/>
    <s v="31"/>
    <x v="2"/>
    <x v="2"/>
    <x v="2"/>
    <x v="1"/>
    <n v="60"/>
    <n v="875"/>
    <n v="525000"/>
    <n v="78750"/>
    <n v="0.15"/>
    <x v="1"/>
    <s v="High Units"/>
    <n v="2.3710229597458832E-2"/>
  </r>
  <r>
    <x v="3"/>
    <s v="Outlet"/>
    <n v="1128299"/>
    <n v="44228"/>
    <s v="01-02-2021"/>
    <x v="1"/>
    <x v="1"/>
    <s v="Monday"/>
    <s v="01"/>
    <x v="2"/>
    <x v="2"/>
    <x v="2"/>
    <x v="2"/>
    <n v="55"/>
    <n v="700"/>
    <n v="385000"/>
    <n v="115500"/>
    <n v="0.3"/>
    <x v="1"/>
    <s v="low Units"/>
    <n v="3.4775003409606285E-2"/>
  </r>
  <r>
    <x v="3"/>
    <s v="Outlet"/>
    <n v="1128299"/>
    <n v="44229"/>
    <s v="02-02-2021"/>
    <x v="1"/>
    <x v="1"/>
    <s v="Tuesday"/>
    <s v="02"/>
    <x v="2"/>
    <x v="2"/>
    <x v="2"/>
    <x v="3"/>
    <n v="55"/>
    <n v="675"/>
    <n v="371250"/>
    <n v="92813"/>
    <n v="0.25"/>
    <x v="1"/>
    <s v="low Units"/>
    <n v="2.7944349709573924E-2"/>
  </r>
  <r>
    <x v="3"/>
    <s v="Outlet"/>
    <n v="1128299"/>
    <n v="44230"/>
    <s v="03-02-2021"/>
    <x v="1"/>
    <x v="1"/>
    <s v="Wednesday"/>
    <s v="03"/>
    <x v="2"/>
    <x v="2"/>
    <x v="2"/>
    <x v="4"/>
    <n v="65"/>
    <n v="650"/>
    <n v="422500"/>
    <n v="190125"/>
    <n v="0.45"/>
    <x v="1"/>
    <s v="low Units"/>
    <n v="5.7243268599579178E-2"/>
  </r>
  <r>
    <x v="3"/>
    <s v="Outlet"/>
    <n v="1128299"/>
    <n v="44231"/>
    <s v="04-02-2021"/>
    <x v="1"/>
    <x v="1"/>
    <s v="Thursday"/>
    <s v="04"/>
    <x v="2"/>
    <x v="2"/>
    <x v="2"/>
    <x v="5"/>
    <n v="70"/>
    <n v="700"/>
    <n v="490000"/>
    <n v="49000"/>
    <n v="0.1"/>
    <x v="1"/>
    <s v="low Units"/>
    <n v="1.4753031749529941E-2"/>
  </r>
  <r>
    <x v="3"/>
    <s v="Outlet"/>
    <n v="1128299"/>
    <n v="44232"/>
    <s v="05-02-2021"/>
    <x v="1"/>
    <x v="1"/>
    <s v="Friday"/>
    <s v="05"/>
    <x v="2"/>
    <x v="2"/>
    <x v="2"/>
    <x v="0"/>
    <n v="55"/>
    <n v="875"/>
    <n v="481250"/>
    <n v="144375"/>
    <n v="0.3"/>
    <x v="1"/>
    <s v="High Units"/>
    <n v="4.3468754262007858E-2"/>
  </r>
  <r>
    <x v="3"/>
    <s v="Outlet"/>
    <n v="1128299"/>
    <n v="44233"/>
    <s v="06-02-2021"/>
    <x v="1"/>
    <x v="1"/>
    <s v="Saturday"/>
    <s v="06"/>
    <x v="2"/>
    <x v="2"/>
    <x v="2"/>
    <x v="1"/>
    <n v="60"/>
    <n v="875"/>
    <n v="525000"/>
    <n v="78750"/>
    <n v="0.15"/>
    <x v="1"/>
    <s v="High Units"/>
    <n v="2.3710229597458832E-2"/>
  </r>
  <r>
    <x v="3"/>
    <s v="Outlet"/>
    <n v="1128299"/>
    <n v="44234"/>
    <s v="07-02-2021"/>
    <x v="1"/>
    <x v="1"/>
    <s v="Sunday"/>
    <s v="07"/>
    <x v="2"/>
    <x v="2"/>
    <x v="2"/>
    <x v="2"/>
    <n v="55"/>
    <n v="725"/>
    <n v="398750"/>
    <n v="119625"/>
    <n v="0.3"/>
    <x v="1"/>
    <s v="High Units"/>
    <n v="3.6016967817092231E-2"/>
  </r>
  <r>
    <x v="3"/>
    <s v="Outlet"/>
    <n v="1128299"/>
    <n v="44235"/>
    <s v="08-02-2021"/>
    <x v="1"/>
    <x v="1"/>
    <s v="Monday"/>
    <s v="08"/>
    <x v="2"/>
    <x v="2"/>
    <x v="2"/>
    <x v="3"/>
    <n v="55"/>
    <n v="700"/>
    <n v="385000"/>
    <n v="96250"/>
    <n v="0.25"/>
    <x v="1"/>
    <s v="low Units"/>
    <n v="2.8979169508005241E-2"/>
  </r>
  <r>
    <x v="3"/>
    <s v="Outlet"/>
    <n v="1128299"/>
    <n v="44236"/>
    <s v="09-02-2021"/>
    <x v="1"/>
    <x v="1"/>
    <s v="Tuesday"/>
    <s v="09"/>
    <x v="2"/>
    <x v="2"/>
    <x v="2"/>
    <x v="4"/>
    <n v="65"/>
    <n v="650"/>
    <n v="422500"/>
    <n v="190125"/>
    <n v="0.45"/>
    <x v="1"/>
    <s v="low Units"/>
    <n v="5.7243268599579178E-2"/>
  </r>
  <r>
    <x v="3"/>
    <s v="Outlet"/>
    <n v="1128299"/>
    <n v="44237"/>
    <s v="10-02-2021"/>
    <x v="1"/>
    <x v="1"/>
    <s v="Wednesday"/>
    <s v="10"/>
    <x v="2"/>
    <x v="2"/>
    <x v="2"/>
    <x v="5"/>
    <n v="70"/>
    <n v="775"/>
    <n v="542500"/>
    <n v="54250"/>
    <n v="0.1"/>
    <x v="1"/>
    <s v="High Units"/>
    <n v="1.6333713722693863E-2"/>
  </r>
  <r>
    <x v="3"/>
    <s v="Outlet"/>
    <n v="1128299"/>
    <n v="44238"/>
    <s v="11-02-2021"/>
    <x v="1"/>
    <x v="1"/>
    <s v="Thursday"/>
    <s v="11"/>
    <x v="2"/>
    <x v="2"/>
    <x v="2"/>
    <x v="0"/>
    <n v="55"/>
    <n v="975"/>
    <n v="536250"/>
    <n v="160875"/>
    <n v="0.3"/>
    <x v="1"/>
    <s v="High Units"/>
    <n v="4.8436611891951614E-2"/>
  </r>
  <r>
    <x v="3"/>
    <s v="Outlet"/>
    <n v="1128299"/>
    <n v="44239"/>
    <s v="12-02-2021"/>
    <x v="1"/>
    <x v="1"/>
    <s v="Friday"/>
    <s v="12"/>
    <x v="2"/>
    <x v="2"/>
    <x v="2"/>
    <x v="1"/>
    <n v="60"/>
    <n v="975"/>
    <n v="585000"/>
    <n v="87750"/>
    <n v="0.15"/>
    <x v="1"/>
    <s v="High Units"/>
    <n v="2.6419970122882698E-2"/>
  </r>
  <r>
    <x v="3"/>
    <s v="Outlet"/>
    <n v="1128299"/>
    <n v="44240"/>
    <s v="13-02-2021"/>
    <x v="1"/>
    <x v="1"/>
    <s v="Saturday"/>
    <s v="13"/>
    <x v="2"/>
    <x v="2"/>
    <x v="2"/>
    <x v="2"/>
    <n v="55"/>
    <n v="775"/>
    <n v="426250"/>
    <n v="127875"/>
    <n v="0.3"/>
    <x v="1"/>
    <s v="High Units"/>
    <n v="3.8500896632064102E-2"/>
  </r>
  <r>
    <x v="3"/>
    <s v="Outlet"/>
    <n v="1128299"/>
    <n v="44241"/>
    <s v="14-02-2021"/>
    <x v="1"/>
    <x v="1"/>
    <s v="Sunday"/>
    <s v="14"/>
    <x v="2"/>
    <x v="2"/>
    <x v="2"/>
    <x v="3"/>
    <n v="55"/>
    <n v="775"/>
    <n v="426250"/>
    <n v="106563"/>
    <n v="0.25"/>
    <x v="1"/>
    <s v="High Units"/>
    <n v="3.2084231067860389E-2"/>
  </r>
  <r>
    <x v="3"/>
    <s v="Outlet"/>
    <n v="1128299"/>
    <n v="44242"/>
    <s v="15-02-2021"/>
    <x v="1"/>
    <x v="1"/>
    <s v="Monday"/>
    <s v="15"/>
    <x v="2"/>
    <x v="2"/>
    <x v="2"/>
    <x v="4"/>
    <n v="65"/>
    <n v="700"/>
    <n v="455000"/>
    <n v="204750"/>
    <n v="0.45"/>
    <x v="1"/>
    <s v="low Units"/>
    <n v="6.1646596953392967E-2"/>
  </r>
  <r>
    <x v="3"/>
    <s v="Outlet"/>
    <n v="1128299"/>
    <n v="44243"/>
    <s v="16-02-2021"/>
    <x v="1"/>
    <x v="1"/>
    <s v="Tuesday"/>
    <s v="16"/>
    <x v="2"/>
    <x v="2"/>
    <x v="2"/>
    <x v="5"/>
    <n v="70"/>
    <n v="800"/>
    <n v="560000"/>
    <n v="56000"/>
    <n v="0.1"/>
    <x v="1"/>
    <s v="High Units"/>
    <n v="1.6860607713748504E-2"/>
  </r>
  <r>
    <x v="4"/>
    <s v="Outlet"/>
    <n v="1189833"/>
    <n v="44244"/>
    <s v="17-02-2021"/>
    <x v="1"/>
    <x v="1"/>
    <s v="Wednesday"/>
    <s v="17"/>
    <x v="2"/>
    <x v="2"/>
    <x v="2"/>
    <x v="0"/>
    <n v="35"/>
    <n v="700"/>
    <n v="245000"/>
    <n v="98000"/>
    <n v="0.4"/>
    <x v="1"/>
    <s v="low Units"/>
    <n v="2.9506063499059883E-2"/>
  </r>
  <r>
    <x v="4"/>
    <s v="Outlet"/>
    <n v="1189833"/>
    <n v="44245"/>
    <s v="18-02-2021"/>
    <x v="1"/>
    <x v="1"/>
    <s v="Thursday"/>
    <s v="18"/>
    <x v="2"/>
    <x v="2"/>
    <x v="2"/>
    <x v="1"/>
    <n v="45"/>
    <n v="700"/>
    <n v="315000"/>
    <n v="78750"/>
    <n v="0.25"/>
    <x v="1"/>
    <s v="low Units"/>
    <n v="2.3710229597458832E-2"/>
  </r>
  <r>
    <x v="4"/>
    <s v="Outlet"/>
    <n v="1189833"/>
    <n v="44264"/>
    <s v="09-03-2021"/>
    <x v="2"/>
    <x v="1"/>
    <s v="Tuesday"/>
    <s v="09"/>
    <x v="2"/>
    <x v="2"/>
    <x v="2"/>
    <x v="2"/>
    <n v="45"/>
    <n v="700"/>
    <n v="315000"/>
    <n v="126000"/>
    <n v="0.4"/>
    <x v="1"/>
    <s v="low Units"/>
    <n v="3.7936367355934128E-2"/>
  </r>
  <r>
    <x v="4"/>
    <s v="Outlet"/>
    <n v="1189833"/>
    <n v="44265"/>
    <s v="10-03-2021"/>
    <x v="2"/>
    <x v="1"/>
    <s v="Wednesday"/>
    <s v="10"/>
    <x v="2"/>
    <x v="2"/>
    <x v="2"/>
    <x v="3"/>
    <n v="45"/>
    <n v="550"/>
    <n v="247500"/>
    <n v="86625"/>
    <n v="0.35"/>
    <x v="1"/>
    <s v="low Units"/>
    <n v="2.6081252557204716E-2"/>
  </r>
  <r>
    <x v="4"/>
    <s v="Outlet"/>
    <n v="1189833"/>
    <n v="44266"/>
    <s v="11-03-2021"/>
    <x v="2"/>
    <x v="1"/>
    <s v="Thursday"/>
    <s v="11"/>
    <x v="2"/>
    <x v="2"/>
    <x v="3"/>
    <x v="4"/>
    <n v="50"/>
    <n v="500"/>
    <n v="250000"/>
    <n v="137500"/>
    <n v="0.55000000000000004"/>
    <x v="1"/>
    <s v="low Units"/>
    <n v="4.1398813582864624E-2"/>
  </r>
  <r>
    <x v="4"/>
    <s v="Outlet"/>
    <n v="1189833"/>
    <n v="44267"/>
    <s v="12-03-2021"/>
    <x v="2"/>
    <x v="1"/>
    <s v="Friday"/>
    <s v="12"/>
    <x v="2"/>
    <x v="2"/>
    <x v="3"/>
    <x v="5"/>
    <n v="45"/>
    <n v="700"/>
    <n v="315000"/>
    <n v="63000"/>
    <n v="0.2"/>
    <x v="1"/>
    <s v="low Units"/>
    <n v="1.8968183677967064E-2"/>
  </r>
  <r>
    <x v="4"/>
    <s v="Outlet"/>
    <n v="1189833"/>
    <n v="44268"/>
    <s v="13-03-2021"/>
    <x v="2"/>
    <x v="1"/>
    <s v="Saturday"/>
    <s v="13"/>
    <x v="2"/>
    <x v="2"/>
    <x v="3"/>
    <x v="0"/>
    <n v="35"/>
    <n v="750"/>
    <n v="262500"/>
    <n v="105000"/>
    <n v="0.4"/>
    <x v="1"/>
    <s v="High Units"/>
    <n v="3.1613639463278442E-2"/>
  </r>
  <r>
    <x v="4"/>
    <s v="Outlet"/>
    <n v="1189833"/>
    <n v="44269"/>
    <s v="14-03-2021"/>
    <x v="2"/>
    <x v="1"/>
    <s v="Sunday"/>
    <s v="14"/>
    <x v="2"/>
    <x v="2"/>
    <x v="3"/>
    <x v="1"/>
    <n v="45"/>
    <n v="650"/>
    <n v="292500"/>
    <n v="73125"/>
    <n v="0.25"/>
    <x v="1"/>
    <s v="low Units"/>
    <n v="2.2016641769068916E-2"/>
  </r>
  <r>
    <x v="4"/>
    <s v="Outlet"/>
    <n v="1189833"/>
    <n v="44270"/>
    <s v="15-03-2021"/>
    <x v="2"/>
    <x v="1"/>
    <s v="Monday"/>
    <s v="15"/>
    <x v="2"/>
    <x v="2"/>
    <x v="3"/>
    <x v="2"/>
    <n v="45"/>
    <n v="675"/>
    <n v="303750"/>
    <n v="121500"/>
    <n v="0.4"/>
    <x v="1"/>
    <s v="low Units"/>
    <n v="3.6581497093222198E-2"/>
  </r>
  <r>
    <x v="4"/>
    <s v="Outlet"/>
    <n v="1189833"/>
    <n v="44271"/>
    <s v="16-03-2021"/>
    <x v="2"/>
    <x v="1"/>
    <s v="Tuesday"/>
    <s v="16"/>
    <x v="2"/>
    <x v="2"/>
    <x v="3"/>
    <x v="3"/>
    <n v="45"/>
    <n v="525"/>
    <n v="236250"/>
    <n v="82688"/>
    <n v="0.35"/>
    <x v="1"/>
    <s v="low Units"/>
    <n v="2.4895891618472072E-2"/>
  </r>
  <r>
    <x v="4"/>
    <s v="Outlet"/>
    <n v="1189833"/>
    <n v="44272"/>
    <s v="17-03-2021"/>
    <x v="2"/>
    <x v="1"/>
    <s v="Wednesday"/>
    <s v="17"/>
    <x v="2"/>
    <x v="2"/>
    <x v="3"/>
    <x v="4"/>
    <n v="50"/>
    <n v="450"/>
    <n v="225000"/>
    <n v="123750"/>
    <n v="0.55000000000000004"/>
    <x v="1"/>
    <s v="low Units"/>
    <n v="3.7258932224578163E-2"/>
  </r>
  <r>
    <x v="4"/>
    <s v="Outlet"/>
    <n v="1189833"/>
    <n v="44273"/>
    <s v="18-03-2021"/>
    <x v="2"/>
    <x v="1"/>
    <s v="Thursday"/>
    <s v="18"/>
    <x v="2"/>
    <x v="2"/>
    <x v="3"/>
    <x v="5"/>
    <n v="45"/>
    <n v="650"/>
    <n v="292500"/>
    <n v="58500"/>
    <n v="0.2"/>
    <x v="1"/>
    <s v="low Units"/>
    <n v="1.7613313415255131E-2"/>
  </r>
  <r>
    <x v="4"/>
    <s v="Outlet"/>
    <n v="1189833"/>
    <n v="44274"/>
    <s v="19-03-2021"/>
    <x v="2"/>
    <x v="1"/>
    <s v="Friday"/>
    <s v="19"/>
    <x v="2"/>
    <x v="2"/>
    <x v="3"/>
    <x v="0"/>
    <n v="35"/>
    <n v="800"/>
    <n v="280000"/>
    <n v="112000"/>
    <n v="0.4"/>
    <x v="1"/>
    <s v="High Units"/>
    <n v="3.3721215427497009E-2"/>
  </r>
  <r>
    <x v="4"/>
    <s v="Outlet"/>
    <n v="1189833"/>
    <n v="44275"/>
    <s v="20-03-2021"/>
    <x v="2"/>
    <x v="1"/>
    <s v="Saturday"/>
    <s v="20"/>
    <x v="2"/>
    <x v="2"/>
    <x v="3"/>
    <x v="1"/>
    <n v="45"/>
    <n v="650"/>
    <n v="292500"/>
    <n v="73125"/>
    <n v="0.25"/>
    <x v="1"/>
    <s v="low Units"/>
    <n v="2.2016641769068916E-2"/>
  </r>
  <r>
    <x v="4"/>
    <s v="Outlet"/>
    <n v="1189833"/>
    <n v="44276"/>
    <s v="21-03-2021"/>
    <x v="2"/>
    <x v="1"/>
    <s v="Sunday"/>
    <s v="21"/>
    <x v="2"/>
    <x v="2"/>
    <x v="3"/>
    <x v="2"/>
    <n v="45"/>
    <n v="650"/>
    <n v="292500"/>
    <n v="117000"/>
    <n v="0.4"/>
    <x v="1"/>
    <s v="low Units"/>
    <n v="3.5226626830510262E-2"/>
  </r>
  <r>
    <x v="4"/>
    <s v="Outlet"/>
    <n v="1189833"/>
    <n v="44277"/>
    <s v="22-03-2021"/>
    <x v="2"/>
    <x v="1"/>
    <s v="Monday"/>
    <s v="22"/>
    <x v="2"/>
    <x v="2"/>
    <x v="3"/>
    <x v="3"/>
    <n v="45"/>
    <n v="550"/>
    <n v="247500"/>
    <n v="86625"/>
    <n v="0.35"/>
    <x v="1"/>
    <s v="low Units"/>
    <n v="2.6081252557204716E-2"/>
  </r>
  <r>
    <x v="4"/>
    <s v="Outlet"/>
    <n v="1189833"/>
    <n v="44278"/>
    <s v="23-03-2021"/>
    <x v="2"/>
    <x v="1"/>
    <s v="Tuesday"/>
    <s v="23"/>
    <x v="2"/>
    <x v="2"/>
    <x v="3"/>
    <x v="4"/>
    <n v="50"/>
    <n v="425"/>
    <n v="212500"/>
    <n v="116875"/>
    <n v="0.55000000000000004"/>
    <x v="1"/>
    <s v="low Units"/>
    <n v="3.5188991545434936E-2"/>
  </r>
  <r>
    <x v="4"/>
    <s v="Outlet"/>
    <n v="1189833"/>
    <n v="44292"/>
    <s v="06-04-2021"/>
    <x v="3"/>
    <x v="1"/>
    <s v="Tuesday"/>
    <s v="06"/>
    <x v="2"/>
    <x v="2"/>
    <x v="3"/>
    <x v="5"/>
    <n v="45"/>
    <n v="625"/>
    <n v="281250"/>
    <n v="56250"/>
    <n v="0.2"/>
    <x v="1"/>
    <s v="low Units"/>
    <n v="1.6935878283899163E-2"/>
  </r>
  <r>
    <x v="4"/>
    <s v="Outlet"/>
    <n v="1189833"/>
    <n v="44293"/>
    <s v="07-04-2021"/>
    <x v="3"/>
    <x v="1"/>
    <s v="Wednesday"/>
    <s v="07"/>
    <x v="2"/>
    <x v="2"/>
    <x v="3"/>
    <x v="0"/>
    <n v="45"/>
    <n v="800"/>
    <n v="360000"/>
    <n v="144000"/>
    <n v="0.4"/>
    <x v="1"/>
    <s v="High Units"/>
    <n v="4.3355848406781868E-2"/>
  </r>
  <r>
    <x v="4"/>
    <s v="Outlet"/>
    <n v="1189833"/>
    <n v="44294"/>
    <s v="08-04-2021"/>
    <x v="3"/>
    <x v="1"/>
    <s v="Thursday"/>
    <s v="08"/>
    <x v="2"/>
    <x v="2"/>
    <x v="3"/>
    <x v="1"/>
    <n v="50"/>
    <n v="600"/>
    <n v="300000"/>
    <n v="75000"/>
    <n v="0.25"/>
    <x v="1"/>
    <s v="low Units"/>
    <n v="2.2581171045198887E-2"/>
  </r>
  <r>
    <x v="4"/>
    <s v="Outlet"/>
    <n v="1189833"/>
    <n v="44295"/>
    <s v="09-04-2021"/>
    <x v="3"/>
    <x v="1"/>
    <s v="Friday"/>
    <s v="09"/>
    <x v="2"/>
    <x v="2"/>
    <x v="3"/>
    <x v="2"/>
    <n v="50"/>
    <n v="625"/>
    <n v="312500"/>
    <n v="125000"/>
    <n v="0.4"/>
    <x v="1"/>
    <s v="low Units"/>
    <n v="3.7635285075331482E-2"/>
  </r>
  <r>
    <x v="4"/>
    <s v="Outlet"/>
    <n v="1189833"/>
    <n v="44296"/>
    <s v="10-04-2021"/>
    <x v="3"/>
    <x v="1"/>
    <s v="Saturday"/>
    <s v="10"/>
    <x v="2"/>
    <x v="2"/>
    <x v="3"/>
    <x v="3"/>
    <n v="45"/>
    <n v="525"/>
    <n v="236250"/>
    <n v="82688"/>
    <n v="0.35"/>
    <x v="1"/>
    <s v="low Units"/>
    <n v="2.4895891618472072E-2"/>
  </r>
  <r>
    <x v="4"/>
    <s v="Outlet"/>
    <n v="1189833"/>
    <n v="44297"/>
    <s v="11-04-2021"/>
    <x v="3"/>
    <x v="1"/>
    <s v="Sunday"/>
    <s v="11"/>
    <x v="2"/>
    <x v="2"/>
    <x v="3"/>
    <x v="4"/>
    <n v="50"/>
    <n v="425"/>
    <n v="212500"/>
    <n v="116875"/>
    <n v="0.55000000000000004"/>
    <x v="1"/>
    <s v="low Units"/>
    <n v="3.5188991545434936E-2"/>
  </r>
  <r>
    <x v="4"/>
    <s v="Outlet"/>
    <n v="1189833"/>
    <n v="44298"/>
    <s v="12-04-2021"/>
    <x v="3"/>
    <x v="1"/>
    <s v="Monday"/>
    <s v="12"/>
    <x v="2"/>
    <x v="2"/>
    <x v="3"/>
    <x v="5"/>
    <n v="65"/>
    <n v="600"/>
    <n v="390000"/>
    <n v="78000"/>
    <n v="0.2"/>
    <x v="1"/>
    <s v="low Units"/>
    <n v="2.3484417887006843E-2"/>
  </r>
  <r>
    <x v="4"/>
    <s v="Outlet"/>
    <n v="1189833"/>
    <n v="44299"/>
    <s v="13-04-2021"/>
    <x v="3"/>
    <x v="1"/>
    <s v="Tuesday"/>
    <s v="13"/>
    <x v="2"/>
    <x v="2"/>
    <x v="3"/>
    <x v="0"/>
    <n v="45"/>
    <n v="800"/>
    <n v="360000"/>
    <n v="144000"/>
    <n v="0.4"/>
    <x v="1"/>
    <s v="High Units"/>
    <n v="4.3355848406781868E-2"/>
  </r>
  <r>
    <x v="4"/>
    <s v="Outlet"/>
    <n v="1189833"/>
    <n v="44300"/>
    <s v="14-04-2021"/>
    <x v="3"/>
    <x v="1"/>
    <s v="Wednesday"/>
    <s v="14"/>
    <x v="2"/>
    <x v="2"/>
    <x v="3"/>
    <x v="1"/>
    <n v="50"/>
    <n v="650"/>
    <n v="325000"/>
    <n v="81250"/>
    <n v="0.25"/>
    <x v="1"/>
    <s v="low Units"/>
    <n v="2.4462935298965462E-2"/>
  </r>
  <r>
    <x v="4"/>
    <s v="Outlet"/>
    <n v="1189833"/>
    <n v="44301"/>
    <s v="15-04-2021"/>
    <x v="3"/>
    <x v="1"/>
    <s v="Thursday"/>
    <s v="15"/>
    <x v="2"/>
    <x v="2"/>
    <x v="3"/>
    <x v="2"/>
    <n v="50"/>
    <n v="650"/>
    <n v="325000"/>
    <n v="130000"/>
    <n v="0.4"/>
    <x v="1"/>
    <s v="low Units"/>
    <n v="3.9140696478344734E-2"/>
  </r>
  <r>
    <x v="4"/>
    <s v="Outlet"/>
    <n v="1189833"/>
    <n v="44302"/>
    <s v="16-04-2021"/>
    <x v="3"/>
    <x v="1"/>
    <s v="Friday"/>
    <s v="16"/>
    <x v="2"/>
    <x v="2"/>
    <x v="3"/>
    <x v="3"/>
    <n v="45"/>
    <n v="550"/>
    <n v="247500"/>
    <n v="86625"/>
    <n v="0.35"/>
    <x v="1"/>
    <s v="low Units"/>
    <n v="2.6081252557204716E-2"/>
  </r>
  <r>
    <x v="4"/>
    <s v="Outlet"/>
    <n v="1189833"/>
    <n v="44303"/>
    <s v="17-04-2021"/>
    <x v="3"/>
    <x v="1"/>
    <s v="Saturday"/>
    <s v="17"/>
    <x v="2"/>
    <x v="2"/>
    <x v="3"/>
    <x v="4"/>
    <n v="50"/>
    <n v="450"/>
    <n v="225000"/>
    <n v="123750"/>
    <n v="0.55000000000000004"/>
    <x v="1"/>
    <s v="low Units"/>
    <n v="3.7258932224578163E-2"/>
  </r>
  <r>
    <x v="4"/>
    <s v="Outlet"/>
    <n v="1189833"/>
    <n v="44304"/>
    <s v="18-04-2021"/>
    <x v="3"/>
    <x v="1"/>
    <s v="Sunday"/>
    <s v="18"/>
    <x v="2"/>
    <x v="2"/>
    <x v="3"/>
    <x v="5"/>
    <n v="65"/>
    <n v="625"/>
    <n v="406250"/>
    <n v="81250"/>
    <n v="0.2"/>
    <x v="1"/>
    <s v="low Units"/>
    <n v="2.4462935298965462E-2"/>
  </r>
  <r>
    <x v="4"/>
    <s v="Outlet"/>
    <n v="1189833"/>
    <n v="44305"/>
    <s v="19-04-2021"/>
    <x v="3"/>
    <x v="1"/>
    <s v="Monday"/>
    <s v="19"/>
    <x v="2"/>
    <x v="2"/>
    <x v="3"/>
    <x v="0"/>
    <n v="45"/>
    <n v="900"/>
    <n v="405000"/>
    <n v="162000"/>
    <n v="0.4"/>
    <x v="1"/>
    <s v="High Units"/>
    <n v="4.87753294576296E-2"/>
  </r>
  <r>
    <x v="4"/>
    <s v="Outlet"/>
    <n v="1189833"/>
    <n v="44306"/>
    <s v="20-04-2021"/>
    <x v="3"/>
    <x v="1"/>
    <s v="Tuesday"/>
    <s v="20"/>
    <x v="2"/>
    <x v="2"/>
    <x v="3"/>
    <x v="1"/>
    <n v="50"/>
    <n v="750"/>
    <n v="375000"/>
    <n v="93750"/>
    <n v="0.25"/>
    <x v="1"/>
    <s v="High Units"/>
    <n v="2.8226463806498611E-2"/>
  </r>
  <r>
    <x v="4"/>
    <s v="Outlet"/>
    <n v="1189833"/>
    <n v="44307"/>
    <s v="21-04-2021"/>
    <x v="3"/>
    <x v="1"/>
    <s v="Wednesday"/>
    <s v="21"/>
    <x v="2"/>
    <x v="2"/>
    <x v="3"/>
    <x v="2"/>
    <n v="50"/>
    <n v="750"/>
    <n v="375000"/>
    <n v="150000"/>
    <n v="0.4"/>
    <x v="1"/>
    <s v="High Units"/>
    <n v="4.5162342090397774E-2"/>
  </r>
  <r>
    <x v="4"/>
    <s v="Outlet"/>
    <n v="1189833"/>
    <n v="44308"/>
    <s v="22-04-2021"/>
    <x v="3"/>
    <x v="1"/>
    <s v="Thursday"/>
    <s v="22"/>
    <x v="2"/>
    <x v="2"/>
    <x v="3"/>
    <x v="3"/>
    <n v="45"/>
    <n v="625"/>
    <n v="281250"/>
    <n v="98438"/>
    <n v="0.35"/>
    <x v="1"/>
    <s v="low Units"/>
    <n v="2.963793753796384E-2"/>
  </r>
  <r>
    <x v="4"/>
    <s v="Outlet"/>
    <n v="1189833"/>
    <n v="44309"/>
    <s v="23-04-2021"/>
    <x v="3"/>
    <x v="1"/>
    <s v="Friday"/>
    <s v="23"/>
    <x v="2"/>
    <x v="2"/>
    <x v="3"/>
    <x v="4"/>
    <n v="50"/>
    <n v="500"/>
    <n v="250000"/>
    <n v="137500"/>
    <n v="0.55000000000000004"/>
    <x v="1"/>
    <s v="low Units"/>
    <n v="4.1398813582864624E-2"/>
  </r>
  <r>
    <x v="4"/>
    <s v="Outlet"/>
    <n v="1189833"/>
    <n v="44310"/>
    <s v="24-04-2021"/>
    <x v="3"/>
    <x v="1"/>
    <s v="Saturday"/>
    <s v="24"/>
    <x v="2"/>
    <x v="2"/>
    <x v="3"/>
    <x v="5"/>
    <n v="65"/>
    <n v="800"/>
    <n v="520000"/>
    <n v="104000"/>
    <n v="0.2"/>
    <x v="1"/>
    <s v="High Units"/>
    <n v="3.1312557182675789E-2"/>
  </r>
  <r>
    <x v="4"/>
    <s v="Outlet"/>
    <n v="1189833"/>
    <n v="44311"/>
    <s v="25-04-2021"/>
    <x v="3"/>
    <x v="1"/>
    <s v="Sunday"/>
    <s v="25"/>
    <x v="2"/>
    <x v="2"/>
    <x v="3"/>
    <x v="0"/>
    <n v="45"/>
    <n v="950"/>
    <n v="427500"/>
    <n v="171000"/>
    <n v="0.4"/>
    <x v="1"/>
    <s v="High Units"/>
    <n v="5.1485069983053466E-2"/>
  </r>
  <r>
    <x v="4"/>
    <s v="Outlet"/>
    <n v="1189833"/>
    <n v="44312"/>
    <s v="26-04-2021"/>
    <x v="3"/>
    <x v="1"/>
    <s v="Monday"/>
    <s v="26"/>
    <x v="2"/>
    <x v="2"/>
    <x v="3"/>
    <x v="1"/>
    <n v="50"/>
    <n v="800"/>
    <n v="400000"/>
    <n v="100000"/>
    <n v="0.25"/>
    <x v="1"/>
    <s v="High Units"/>
    <n v="3.0108228060265183E-2"/>
  </r>
  <r>
    <x v="4"/>
    <s v="Outlet"/>
    <n v="1189833"/>
    <n v="44313"/>
    <s v="27-04-2021"/>
    <x v="3"/>
    <x v="1"/>
    <s v="Tuesday"/>
    <s v="27"/>
    <x v="2"/>
    <x v="2"/>
    <x v="3"/>
    <x v="2"/>
    <n v="50"/>
    <n v="750"/>
    <n v="375000"/>
    <n v="150000"/>
    <n v="0.4"/>
    <x v="1"/>
    <s v="High Units"/>
    <n v="4.5162342090397774E-2"/>
  </r>
  <r>
    <x v="4"/>
    <s v="Outlet"/>
    <n v="1189833"/>
    <n v="44314"/>
    <s v="28-04-2021"/>
    <x v="3"/>
    <x v="1"/>
    <s v="Wednesday"/>
    <s v="28"/>
    <x v="2"/>
    <x v="2"/>
    <x v="3"/>
    <x v="3"/>
    <n v="45"/>
    <n v="650"/>
    <n v="292500"/>
    <n v="102375"/>
    <n v="0.35"/>
    <x v="1"/>
    <s v="low Units"/>
    <n v="3.0823298476696483E-2"/>
  </r>
  <r>
    <x v="4"/>
    <s v="Outlet"/>
    <n v="1189833"/>
    <n v="44315"/>
    <s v="29-04-2021"/>
    <x v="3"/>
    <x v="1"/>
    <s v="Thursday"/>
    <s v="29"/>
    <x v="2"/>
    <x v="2"/>
    <x v="3"/>
    <x v="4"/>
    <n v="50"/>
    <n v="700"/>
    <n v="350000"/>
    <n v="192500"/>
    <n v="0.55000000000000004"/>
    <x v="1"/>
    <s v="low Units"/>
    <n v="5.7958339016010482E-2"/>
  </r>
  <r>
    <x v="4"/>
    <s v="Outlet"/>
    <n v="1189833"/>
    <n v="44316"/>
    <s v="30-04-2021"/>
    <x v="3"/>
    <x v="1"/>
    <s v="Friday"/>
    <s v="30"/>
    <x v="2"/>
    <x v="2"/>
    <x v="3"/>
    <x v="5"/>
    <n v="65"/>
    <n v="700"/>
    <n v="455000"/>
    <n v="91000"/>
    <n v="0.2"/>
    <x v="1"/>
    <s v="low Units"/>
    <n v="2.7398487534841316E-2"/>
  </r>
  <r>
    <x v="4"/>
    <s v="Outlet"/>
    <n v="1189833"/>
    <n v="44317"/>
    <s v="01-05-2021"/>
    <x v="4"/>
    <x v="1"/>
    <s v="Saturday"/>
    <s v="01"/>
    <x v="2"/>
    <x v="2"/>
    <x v="3"/>
    <x v="0"/>
    <n v="50"/>
    <n v="900"/>
    <n v="450000"/>
    <n v="180000"/>
    <n v="0.4"/>
    <x v="1"/>
    <s v="High Units"/>
    <n v="5.4194810508477333E-2"/>
  </r>
  <r>
    <x v="4"/>
    <s v="Outlet"/>
    <n v="1189833"/>
    <n v="44318"/>
    <s v="02-05-2021"/>
    <x v="4"/>
    <x v="1"/>
    <s v="Sunday"/>
    <s v="02"/>
    <x v="2"/>
    <x v="2"/>
    <x v="3"/>
    <x v="1"/>
    <n v="55"/>
    <n v="850"/>
    <n v="467500"/>
    <n v="116875"/>
    <n v="0.25"/>
    <x v="1"/>
    <s v="High Units"/>
    <n v="3.5188991545434936E-2"/>
  </r>
  <r>
    <x v="4"/>
    <s v="Outlet"/>
    <n v="1189833"/>
    <n v="44319"/>
    <s v="03-05-2021"/>
    <x v="4"/>
    <x v="1"/>
    <s v="Monday"/>
    <s v="03"/>
    <x v="2"/>
    <x v="2"/>
    <x v="3"/>
    <x v="2"/>
    <n v="50"/>
    <n v="725"/>
    <n v="362500"/>
    <n v="145000"/>
    <n v="0.4"/>
    <x v="1"/>
    <s v="High Units"/>
    <n v="4.3656930687384514E-2"/>
  </r>
  <r>
    <x v="4"/>
    <s v="Outlet"/>
    <n v="1189833"/>
    <n v="44320"/>
    <s v="04-05-2021"/>
    <x v="4"/>
    <x v="1"/>
    <s v="Tuesday"/>
    <s v="04"/>
    <x v="2"/>
    <x v="2"/>
    <x v="3"/>
    <x v="3"/>
    <n v="50"/>
    <n v="675"/>
    <n v="337500"/>
    <n v="118125"/>
    <n v="0.35"/>
    <x v="1"/>
    <s v="low Units"/>
    <n v="3.5565344396188248E-2"/>
  </r>
  <r>
    <x v="4"/>
    <s v="Outlet"/>
    <n v="1189833"/>
    <n v="44321"/>
    <s v="05-05-2021"/>
    <x v="4"/>
    <x v="1"/>
    <s v="Wednesday"/>
    <s v="05"/>
    <x v="2"/>
    <x v="2"/>
    <x v="3"/>
    <x v="4"/>
    <n v="60"/>
    <n v="675"/>
    <n v="405000"/>
    <n v="222750"/>
    <n v="0.55000000000000004"/>
    <x v="1"/>
    <s v="low Units"/>
    <n v="6.7066078004240692E-2"/>
  </r>
  <r>
    <x v="4"/>
    <s v="Outlet"/>
    <n v="1189833"/>
    <n v="44322"/>
    <s v="06-05-2021"/>
    <x v="4"/>
    <x v="1"/>
    <s v="Thursday"/>
    <s v="06"/>
    <x v="2"/>
    <x v="2"/>
    <x v="3"/>
    <x v="5"/>
    <n v="65"/>
    <n v="650"/>
    <n v="422500"/>
    <n v="84500"/>
    <n v="0.2"/>
    <x v="1"/>
    <s v="low Units"/>
    <n v="2.544145271092408E-2"/>
  </r>
  <r>
    <x v="4"/>
    <s v="Outlet"/>
    <n v="1189833"/>
    <n v="44323"/>
    <s v="07-05-2021"/>
    <x v="4"/>
    <x v="1"/>
    <s v="Friday"/>
    <s v="07"/>
    <x v="2"/>
    <x v="2"/>
    <x v="3"/>
    <x v="0"/>
    <n v="50"/>
    <n v="850"/>
    <n v="425000"/>
    <n v="170000"/>
    <n v="0.4"/>
    <x v="1"/>
    <s v="High Units"/>
    <n v="5.1183987702450806E-2"/>
  </r>
  <r>
    <x v="4"/>
    <s v="Outlet"/>
    <n v="1189833"/>
    <n v="44324"/>
    <s v="08-05-2021"/>
    <x v="4"/>
    <x v="1"/>
    <s v="Saturday"/>
    <s v="08"/>
    <x v="2"/>
    <x v="2"/>
    <x v="3"/>
    <x v="1"/>
    <n v="55"/>
    <n v="850"/>
    <n v="467500"/>
    <n v="116875"/>
    <n v="0.25"/>
    <x v="1"/>
    <s v="High Units"/>
    <n v="3.5188991545434936E-2"/>
  </r>
  <r>
    <x v="4"/>
    <s v="Outlet"/>
    <n v="1189833"/>
    <n v="44325"/>
    <s v="09-05-2021"/>
    <x v="4"/>
    <x v="1"/>
    <s v="Sunday"/>
    <s v="09"/>
    <x v="2"/>
    <x v="2"/>
    <x v="3"/>
    <x v="2"/>
    <n v="50"/>
    <n v="700"/>
    <n v="350000"/>
    <n v="140000"/>
    <n v="0.4"/>
    <x v="1"/>
    <s v="low Units"/>
    <n v="4.2151519284371261E-2"/>
  </r>
  <r>
    <x v="4"/>
    <s v="Outlet"/>
    <n v="1189833"/>
    <n v="44326"/>
    <s v="10-05-2021"/>
    <x v="4"/>
    <x v="1"/>
    <s v="Monday"/>
    <s v="10"/>
    <x v="2"/>
    <x v="2"/>
    <x v="3"/>
    <x v="3"/>
    <n v="50"/>
    <n v="650"/>
    <n v="325000"/>
    <n v="113750"/>
    <n v="0.35"/>
    <x v="1"/>
    <s v="low Units"/>
    <n v="3.424810941855165E-2"/>
  </r>
  <r>
    <x v="4"/>
    <s v="Outlet"/>
    <n v="1189833"/>
    <n v="44327"/>
    <s v="11-05-2021"/>
    <x v="4"/>
    <x v="1"/>
    <s v="Tuesday"/>
    <s v="11"/>
    <x v="2"/>
    <x v="2"/>
    <x v="3"/>
    <x v="4"/>
    <n v="60"/>
    <n v="650"/>
    <n v="390000"/>
    <n v="214500"/>
    <n v="0.55000000000000004"/>
    <x v="1"/>
    <s v="low Units"/>
    <n v="6.4582149189268814E-2"/>
  </r>
  <r>
    <x v="4"/>
    <s v="Outlet"/>
    <n v="1189833"/>
    <n v="44328"/>
    <s v="12-05-2021"/>
    <x v="4"/>
    <x v="1"/>
    <s v="Wednesday"/>
    <s v="12"/>
    <x v="2"/>
    <x v="2"/>
    <x v="3"/>
    <x v="5"/>
    <n v="65"/>
    <n v="700"/>
    <n v="455000"/>
    <n v="91000"/>
    <n v="0.2"/>
    <x v="1"/>
    <s v="low Units"/>
    <n v="2.7398487534841316E-2"/>
  </r>
  <r>
    <x v="4"/>
    <s v="Outlet"/>
    <n v="1189833"/>
    <n v="44329"/>
    <s v="13-05-2021"/>
    <x v="4"/>
    <x v="1"/>
    <s v="Thursday"/>
    <s v="13"/>
    <x v="2"/>
    <x v="2"/>
    <x v="3"/>
    <x v="0"/>
    <n v="50"/>
    <n v="800"/>
    <n v="400000"/>
    <n v="160000"/>
    <n v="0.4"/>
    <x v="1"/>
    <s v="High Units"/>
    <n v="4.8173164896424293E-2"/>
  </r>
  <r>
    <x v="4"/>
    <s v="Outlet"/>
    <n v="1189833"/>
    <n v="44330"/>
    <s v="14-05-2021"/>
    <x v="4"/>
    <x v="1"/>
    <s v="Friday"/>
    <s v="14"/>
    <x v="2"/>
    <x v="2"/>
    <x v="3"/>
    <x v="1"/>
    <n v="55"/>
    <n v="800"/>
    <n v="440000"/>
    <n v="110000"/>
    <n v="0.25"/>
    <x v="1"/>
    <s v="High Units"/>
    <n v="3.3119050866291702E-2"/>
  </r>
  <r>
    <x v="4"/>
    <s v="Outlet"/>
    <n v="1189833"/>
    <n v="44331"/>
    <s v="15-05-2021"/>
    <x v="4"/>
    <x v="1"/>
    <s v="Saturday"/>
    <s v="15"/>
    <x v="2"/>
    <x v="2"/>
    <x v="3"/>
    <x v="2"/>
    <n v="50"/>
    <n v="650"/>
    <n v="325000"/>
    <n v="130000"/>
    <n v="0.4"/>
    <x v="1"/>
    <s v="low Units"/>
    <n v="3.9140696478344734E-2"/>
  </r>
  <r>
    <x v="4"/>
    <s v="Outlet"/>
    <n v="1189833"/>
    <n v="44332"/>
    <s v="16-05-2021"/>
    <x v="4"/>
    <x v="1"/>
    <s v="Sunday"/>
    <s v="16"/>
    <x v="2"/>
    <x v="2"/>
    <x v="3"/>
    <x v="3"/>
    <n v="50"/>
    <n v="625"/>
    <n v="312500"/>
    <n v="109375"/>
    <n v="0.35"/>
    <x v="1"/>
    <s v="low Units"/>
    <n v="3.2930874440915039E-2"/>
  </r>
  <r>
    <x v="4"/>
    <s v="Outlet"/>
    <n v="1189833"/>
    <n v="44333"/>
    <s v="17-05-2021"/>
    <x v="4"/>
    <x v="1"/>
    <s v="Monday"/>
    <s v="17"/>
    <x v="2"/>
    <x v="2"/>
    <x v="3"/>
    <x v="4"/>
    <n v="60"/>
    <n v="600"/>
    <n v="360000"/>
    <n v="198000"/>
    <n v="0.55000000000000004"/>
    <x v="1"/>
    <s v="low Units"/>
    <n v="5.9614291559325065E-2"/>
  </r>
  <r>
    <x v="4"/>
    <s v="Outlet"/>
    <n v="1189833"/>
    <n v="44334"/>
    <s v="18-05-2021"/>
    <x v="4"/>
    <x v="1"/>
    <s v="Tuesday"/>
    <s v="18"/>
    <x v="2"/>
    <x v="2"/>
    <x v="3"/>
    <x v="5"/>
    <n v="65"/>
    <n v="650"/>
    <n v="422500"/>
    <n v="84500"/>
    <n v="0.2"/>
    <x v="1"/>
    <s v="low Units"/>
    <n v="2.544145271092408E-2"/>
  </r>
  <r>
    <x v="4"/>
    <s v="Outlet"/>
    <n v="1189833"/>
    <n v="44335"/>
    <s v="19-05-2021"/>
    <x v="4"/>
    <x v="1"/>
    <s v="Wednesday"/>
    <s v="19"/>
    <x v="2"/>
    <x v="2"/>
    <x v="3"/>
    <x v="0"/>
    <n v="50"/>
    <n v="825"/>
    <n v="412500"/>
    <n v="165000"/>
    <n v="0.4"/>
    <x v="1"/>
    <s v="High Units"/>
    <n v="4.9678576299437546E-2"/>
  </r>
  <r>
    <x v="4"/>
    <s v="Outlet"/>
    <n v="1189833"/>
    <n v="44336"/>
    <s v="20-05-2021"/>
    <x v="4"/>
    <x v="1"/>
    <s v="Thursday"/>
    <s v="20"/>
    <x v="2"/>
    <x v="2"/>
    <x v="3"/>
    <x v="1"/>
    <n v="55"/>
    <n v="825"/>
    <n v="453750"/>
    <n v="113438"/>
    <n v="0.25"/>
    <x v="1"/>
    <s v="High Units"/>
    <n v="3.4154171747003616E-2"/>
  </r>
  <r>
    <x v="4"/>
    <s v="Outlet"/>
    <n v="1189833"/>
    <n v="44337"/>
    <s v="21-05-2021"/>
    <x v="4"/>
    <x v="1"/>
    <s v="Friday"/>
    <s v="21"/>
    <x v="2"/>
    <x v="2"/>
    <x v="3"/>
    <x v="2"/>
    <n v="50"/>
    <n v="675"/>
    <n v="337500"/>
    <n v="135000"/>
    <n v="0.4"/>
    <x v="1"/>
    <s v="low Units"/>
    <n v="4.0646107881357994E-2"/>
  </r>
  <r>
    <x v="4"/>
    <s v="Outlet"/>
    <n v="1189833"/>
    <n v="44338"/>
    <s v="22-05-2021"/>
    <x v="4"/>
    <x v="1"/>
    <s v="Saturday"/>
    <s v="22"/>
    <x v="2"/>
    <x v="2"/>
    <x v="3"/>
    <x v="3"/>
    <n v="50"/>
    <n v="650"/>
    <n v="325000"/>
    <n v="113750"/>
    <n v="0.35"/>
    <x v="1"/>
    <s v="low Units"/>
    <n v="3.424810941855165E-2"/>
  </r>
  <r>
    <x v="4"/>
    <s v="Outlet"/>
    <n v="1189833"/>
    <n v="44339"/>
    <s v="23-05-2021"/>
    <x v="4"/>
    <x v="1"/>
    <s v="Sunday"/>
    <s v="23"/>
    <x v="2"/>
    <x v="2"/>
    <x v="3"/>
    <x v="4"/>
    <n v="60"/>
    <n v="600"/>
    <n v="360000"/>
    <n v="198000"/>
    <n v="0.55000000000000004"/>
    <x v="1"/>
    <s v="low Units"/>
    <n v="5.9614291559325065E-2"/>
  </r>
  <r>
    <x v="4"/>
    <s v="Outlet"/>
    <n v="1189833"/>
    <n v="44340"/>
    <s v="24-05-2021"/>
    <x v="4"/>
    <x v="1"/>
    <s v="Monday"/>
    <s v="24"/>
    <x v="2"/>
    <x v="2"/>
    <x v="3"/>
    <x v="5"/>
    <n v="65"/>
    <n v="700"/>
    <n v="455000"/>
    <n v="91000"/>
    <n v="0.2"/>
    <x v="1"/>
    <s v="low Units"/>
    <n v="2.7398487534841316E-2"/>
  </r>
  <r>
    <x v="4"/>
    <s v="Outlet"/>
    <n v="1189833"/>
    <n v="44341"/>
    <s v="25-05-2021"/>
    <x v="4"/>
    <x v="1"/>
    <s v="Tuesday"/>
    <s v="25"/>
    <x v="2"/>
    <x v="2"/>
    <x v="3"/>
    <x v="0"/>
    <n v="50"/>
    <n v="900"/>
    <n v="450000"/>
    <n v="180000"/>
    <n v="0.4"/>
    <x v="1"/>
    <s v="High Units"/>
    <n v="5.4194810508477333E-2"/>
  </r>
  <r>
    <x v="4"/>
    <s v="Outlet"/>
    <n v="1189833"/>
    <n v="44342"/>
    <s v="26-05-2021"/>
    <x v="4"/>
    <x v="1"/>
    <s v="Wednesday"/>
    <s v="26"/>
    <x v="2"/>
    <x v="2"/>
    <x v="3"/>
    <x v="1"/>
    <n v="55"/>
    <n v="900"/>
    <n v="495000"/>
    <n v="123750"/>
    <n v="0.25"/>
    <x v="1"/>
    <s v="High Units"/>
    <n v="3.7258932224578163E-2"/>
  </r>
  <r>
    <x v="4"/>
    <s v="Outlet"/>
    <n v="1189833"/>
    <n v="44343"/>
    <s v="27-05-2021"/>
    <x v="4"/>
    <x v="1"/>
    <s v="Thursday"/>
    <s v="27"/>
    <x v="2"/>
    <x v="2"/>
    <x v="3"/>
    <x v="2"/>
    <n v="50"/>
    <n v="700"/>
    <n v="350000"/>
    <n v="140000"/>
    <n v="0.4"/>
    <x v="1"/>
    <s v="low Units"/>
    <n v="4.2151519284371261E-2"/>
  </r>
  <r>
    <x v="4"/>
    <s v="Outlet"/>
    <n v="1189833"/>
    <n v="44344"/>
    <s v="28-05-2021"/>
    <x v="4"/>
    <x v="1"/>
    <s v="Friday"/>
    <s v="28"/>
    <x v="2"/>
    <x v="2"/>
    <x v="3"/>
    <x v="3"/>
    <n v="50"/>
    <n v="700"/>
    <n v="350000"/>
    <n v="122500"/>
    <n v="0.35"/>
    <x v="1"/>
    <s v="low Units"/>
    <n v="3.6882579373824852E-2"/>
  </r>
  <r>
    <x v="4"/>
    <s v="Outlet"/>
    <n v="1189833"/>
    <n v="44345"/>
    <s v="29-05-2021"/>
    <x v="4"/>
    <x v="1"/>
    <s v="Saturday"/>
    <s v="29"/>
    <x v="2"/>
    <x v="2"/>
    <x v="3"/>
    <x v="4"/>
    <n v="60"/>
    <n v="625"/>
    <n v="375000"/>
    <n v="206250"/>
    <n v="0.55000000000000004"/>
    <x v="1"/>
    <s v="low Units"/>
    <n v="6.2098220374296936E-2"/>
  </r>
  <r>
    <x v="4"/>
    <s v="Outlet"/>
    <n v="1189833"/>
    <n v="44346"/>
    <s v="30-05-2021"/>
    <x v="4"/>
    <x v="1"/>
    <s v="Sunday"/>
    <s v="30"/>
    <x v="2"/>
    <x v="2"/>
    <x v="3"/>
    <x v="5"/>
    <n v="65"/>
    <n v="725"/>
    <n v="471250"/>
    <n v="94250"/>
    <n v="0.2"/>
    <x v="1"/>
    <s v="High Units"/>
    <n v="2.8377004946799934E-2"/>
  </r>
  <r>
    <x v="0"/>
    <s v="Outlet"/>
    <n v="1185732"/>
    <n v="44347"/>
    <s v="31-05-2021"/>
    <x v="4"/>
    <x v="1"/>
    <s v="Monday"/>
    <s v="31"/>
    <x v="2"/>
    <x v="2"/>
    <x v="3"/>
    <x v="0"/>
    <n v="45"/>
    <n v="475"/>
    <n v="213750"/>
    <n v="85500"/>
    <n v="0.4"/>
    <x v="1"/>
    <s v="low Units"/>
    <n v="2.5742534991526733E-2"/>
  </r>
  <r>
    <x v="0"/>
    <s v="Outlet"/>
    <n v="1185732"/>
    <n v="44348"/>
    <s v="01-06-2021"/>
    <x v="11"/>
    <x v="1"/>
    <s v="Tuesday"/>
    <s v="01"/>
    <x v="2"/>
    <x v="2"/>
    <x v="3"/>
    <x v="1"/>
    <n v="45"/>
    <n v="275"/>
    <n v="123750"/>
    <n v="43313"/>
    <n v="0.35"/>
    <x v="1"/>
    <s v="low Units"/>
    <n v="1.304077681974266E-2"/>
  </r>
  <r>
    <x v="0"/>
    <s v="Outlet"/>
    <n v="1185732"/>
    <n v="44349"/>
    <s v="02-06-2021"/>
    <x v="11"/>
    <x v="1"/>
    <s v="Wednesday"/>
    <s v="02"/>
    <x v="2"/>
    <x v="2"/>
    <x v="3"/>
    <x v="2"/>
    <n v="35"/>
    <n v="275"/>
    <n v="96250"/>
    <n v="33688"/>
    <n v="0.35"/>
    <x v="1"/>
    <s v="low Units"/>
    <n v="1.0142859868942136E-2"/>
  </r>
  <r>
    <x v="0"/>
    <s v="Outlet"/>
    <n v="1185732"/>
    <n v="44350"/>
    <s v="03-06-2021"/>
    <x v="11"/>
    <x v="1"/>
    <s v="Thursday"/>
    <s v="03"/>
    <x v="2"/>
    <x v="2"/>
    <x v="3"/>
    <x v="3"/>
    <n v="40"/>
    <n v="125"/>
    <n v="50000"/>
    <n v="20000"/>
    <n v="0.4"/>
    <x v="1"/>
    <s v="low Units"/>
    <n v="6.0216456120530367E-3"/>
  </r>
  <r>
    <x v="0"/>
    <s v="Outlet"/>
    <n v="1185732"/>
    <n v="44351"/>
    <s v="04-06-2021"/>
    <x v="11"/>
    <x v="1"/>
    <s v="Friday"/>
    <s v="04"/>
    <x v="3"/>
    <x v="3"/>
    <x v="4"/>
    <x v="4"/>
    <n v="55"/>
    <n v="175"/>
    <n v="96250"/>
    <n v="33688"/>
    <n v="0.35"/>
    <x v="1"/>
    <s v="low Units"/>
    <n v="1.0142859868942136E-2"/>
  </r>
  <r>
    <x v="0"/>
    <s v="Outlet"/>
    <n v="1185732"/>
    <n v="44352"/>
    <s v="05-06-2021"/>
    <x v="11"/>
    <x v="1"/>
    <s v="Saturday"/>
    <s v="05"/>
    <x v="3"/>
    <x v="3"/>
    <x v="4"/>
    <x v="5"/>
    <n v="45"/>
    <n v="275"/>
    <n v="123750"/>
    <n v="61875"/>
    <n v="0.5"/>
    <x v="1"/>
    <s v="low Units"/>
    <n v="1.8629466112289082E-2"/>
  </r>
  <r>
    <x v="0"/>
    <s v="Outlet"/>
    <n v="1185732"/>
    <n v="44353"/>
    <s v="06-06-2021"/>
    <x v="11"/>
    <x v="1"/>
    <s v="Sunday"/>
    <s v="06"/>
    <x v="3"/>
    <x v="3"/>
    <x v="4"/>
    <x v="0"/>
    <n v="45"/>
    <n v="525"/>
    <n v="236250"/>
    <n v="94500"/>
    <n v="0.4"/>
    <x v="1"/>
    <s v="low Units"/>
    <n v="2.8452275516950596E-2"/>
  </r>
  <r>
    <x v="0"/>
    <s v="Outlet"/>
    <n v="1185732"/>
    <n v="44354"/>
    <s v="07-06-2021"/>
    <x v="11"/>
    <x v="1"/>
    <s v="Monday"/>
    <s v="07"/>
    <x v="3"/>
    <x v="3"/>
    <x v="4"/>
    <x v="1"/>
    <n v="45"/>
    <n v="175"/>
    <n v="78750"/>
    <n v="27563"/>
    <n v="0.35"/>
    <x v="1"/>
    <s v="low Units"/>
    <n v="8.2987309002508919E-3"/>
  </r>
  <r>
    <x v="0"/>
    <s v="Outlet"/>
    <n v="1185732"/>
    <n v="44355"/>
    <s v="08-06-2021"/>
    <x v="11"/>
    <x v="1"/>
    <s v="Tuesday"/>
    <s v="08"/>
    <x v="3"/>
    <x v="3"/>
    <x v="4"/>
    <x v="2"/>
    <n v="35"/>
    <n v="225"/>
    <n v="78750"/>
    <n v="27563"/>
    <n v="0.35"/>
    <x v="1"/>
    <s v="low Units"/>
    <n v="8.2987309002508919E-3"/>
  </r>
  <r>
    <x v="0"/>
    <s v="Outlet"/>
    <n v="1185732"/>
    <n v="44356"/>
    <s v="09-06-2021"/>
    <x v="11"/>
    <x v="1"/>
    <s v="Wednesday"/>
    <s v="09"/>
    <x v="3"/>
    <x v="3"/>
    <x v="4"/>
    <x v="3"/>
    <n v="40"/>
    <n v="100"/>
    <n v="40000"/>
    <n v="16000"/>
    <n v="0.4"/>
    <x v="1"/>
    <s v="low Units"/>
    <n v="4.8173164896424293E-3"/>
  </r>
  <r>
    <x v="0"/>
    <s v="Outlet"/>
    <n v="1185732"/>
    <n v="44357"/>
    <s v="10-06-2021"/>
    <x v="11"/>
    <x v="1"/>
    <s v="Thursday"/>
    <s v="10"/>
    <x v="3"/>
    <x v="3"/>
    <x v="4"/>
    <x v="4"/>
    <n v="55"/>
    <n v="175"/>
    <n v="96250"/>
    <n v="33688"/>
    <n v="0.35"/>
    <x v="1"/>
    <s v="low Units"/>
    <n v="1.0142859868942136E-2"/>
  </r>
  <r>
    <x v="0"/>
    <s v="Outlet"/>
    <n v="1185732"/>
    <n v="44358"/>
    <s v="11-06-2021"/>
    <x v="11"/>
    <x v="1"/>
    <s v="Friday"/>
    <s v="11"/>
    <x v="3"/>
    <x v="3"/>
    <x v="4"/>
    <x v="5"/>
    <n v="45"/>
    <n v="275"/>
    <n v="123750"/>
    <n v="61875"/>
    <n v="0.5"/>
    <x v="1"/>
    <s v="low Units"/>
    <n v="1.8629466112289082E-2"/>
  </r>
  <r>
    <x v="0"/>
    <s v="Outlet"/>
    <n v="1185732"/>
    <n v="44359"/>
    <s v="12-06-2021"/>
    <x v="11"/>
    <x v="1"/>
    <s v="Saturday"/>
    <s v="12"/>
    <x v="3"/>
    <x v="3"/>
    <x v="4"/>
    <x v="0"/>
    <n v="50"/>
    <n v="495"/>
    <n v="247500"/>
    <n v="99000"/>
    <n v="0.4"/>
    <x v="1"/>
    <s v="low Units"/>
    <n v="2.9807145779662533E-2"/>
  </r>
  <r>
    <x v="0"/>
    <s v="Outlet"/>
    <n v="1185732"/>
    <n v="44360"/>
    <s v="13-06-2021"/>
    <x v="11"/>
    <x v="1"/>
    <s v="Sunday"/>
    <s v="13"/>
    <x v="3"/>
    <x v="3"/>
    <x v="4"/>
    <x v="1"/>
    <n v="50"/>
    <n v="200"/>
    <n v="100000"/>
    <n v="35000"/>
    <n v="0.35"/>
    <x v="1"/>
    <s v="low Units"/>
    <n v="1.0537879821092815E-2"/>
  </r>
  <r>
    <x v="0"/>
    <s v="Outlet"/>
    <n v="1185732"/>
    <n v="44361"/>
    <s v="14-06-2021"/>
    <x v="11"/>
    <x v="1"/>
    <s v="Monday"/>
    <s v="14"/>
    <x v="3"/>
    <x v="3"/>
    <x v="4"/>
    <x v="2"/>
    <n v="40"/>
    <n v="225"/>
    <n v="90000"/>
    <n v="31500"/>
    <n v="0.35"/>
    <x v="1"/>
    <s v="low Units"/>
    <n v="9.484091838983532E-3"/>
  </r>
  <r>
    <x v="0"/>
    <s v="Outlet"/>
    <n v="1185732"/>
    <n v="44362"/>
    <s v="15-06-2021"/>
    <x v="11"/>
    <x v="1"/>
    <s v="Tuesday"/>
    <s v="15"/>
    <x v="3"/>
    <x v="3"/>
    <x v="4"/>
    <x v="3"/>
    <n v="45"/>
    <n v="75"/>
    <n v="33750"/>
    <n v="13500"/>
    <n v="0.4"/>
    <x v="1"/>
    <s v="low Units"/>
    <n v="4.0646107881357994E-3"/>
  </r>
  <r>
    <x v="0"/>
    <s v="Outlet"/>
    <n v="1185732"/>
    <n v="44363"/>
    <s v="16-06-2021"/>
    <x v="11"/>
    <x v="1"/>
    <s v="Wednesday"/>
    <s v="16"/>
    <x v="3"/>
    <x v="3"/>
    <x v="4"/>
    <x v="4"/>
    <n v="60"/>
    <n v="125"/>
    <n v="75000"/>
    <n v="26250"/>
    <n v="0.35"/>
    <x v="1"/>
    <s v="low Units"/>
    <n v="7.9034098658196106E-3"/>
  </r>
  <r>
    <x v="0"/>
    <s v="Outlet"/>
    <n v="1185732"/>
    <n v="44364"/>
    <s v="17-06-2021"/>
    <x v="11"/>
    <x v="1"/>
    <s v="Thursday"/>
    <s v="17"/>
    <x v="3"/>
    <x v="3"/>
    <x v="4"/>
    <x v="5"/>
    <n v="50"/>
    <n v="225"/>
    <n v="112500"/>
    <n v="56250"/>
    <n v="0.5"/>
    <x v="1"/>
    <s v="low Units"/>
    <n v="1.6935878283899163E-2"/>
  </r>
  <r>
    <x v="0"/>
    <s v="Outlet"/>
    <n v="1185732"/>
    <n v="44365"/>
    <s v="18-06-2021"/>
    <x v="11"/>
    <x v="1"/>
    <s v="Friday"/>
    <s v="18"/>
    <x v="3"/>
    <x v="3"/>
    <x v="4"/>
    <x v="0"/>
    <n v="50"/>
    <n v="450"/>
    <n v="225000"/>
    <n v="90000"/>
    <n v="0.4"/>
    <x v="1"/>
    <s v="low Units"/>
    <n v="2.7097405254238666E-2"/>
  </r>
  <r>
    <x v="0"/>
    <s v="Outlet"/>
    <n v="1185732"/>
    <n v="44366"/>
    <s v="19-06-2021"/>
    <x v="11"/>
    <x v="1"/>
    <s v="Saturday"/>
    <s v="19"/>
    <x v="3"/>
    <x v="3"/>
    <x v="4"/>
    <x v="1"/>
    <n v="50"/>
    <n v="150"/>
    <n v="75000"/>
    <n v="26250"/>
    <n v="0.35"/>
    <x v="1"/>
    <s v="low Units"/>
    <n v="7.9034098658196106E-3"/>
  </r>
  <r>
    <x v="0"/>
    <s v="Outlet"/>
    <n v="1185732"/>
    <n v="44367"/>
    <s v="20-06-2021"/>
    <x v="11"/>
    <x v="1"/>
    <s v="Sunday"/>
    <s v="20"/>
    <x v="3"/>
    <x v="3"/>
    <x v="4"/>
    <x v="2"/>
    <n v="40"/>
    <n v="150"/>
    <n v="60000"/>
    <n v="21000"/>
    <n v="0.35"/>
    <x v="1"/>
    <s v="low Units"/>
    <n v="6.3227278926556883E-3"/>
  </r>
  <r>
    <x v="0"/>
    <s v="Outlet"/>
    <n v="1185732"/>
    <n v="44368"/>
    <s v="21-06-2021"/>
    <x v="11"/>
    <x v="1"/>
    <s v="Monday"/>
    <s v="21"/>
    <x v="3"/>
    <x v="3"/>
    <x v="4"/>
    <x v="3"/>
    <n v="45"/>
    <n v="75"/>
    <n v="33750"/>
    <n v="13500"/>
    <n v="0.4"/>
    <x v="1"/>
    <s v="low Units"/>
    <n v="4.0646107881357994E-3"/>
  </r>
  <r>
    <x v="0"/>
    <s v="Outlet"/>
    <n v="1185732"/>
    <n v="44369"/>
    <s v="22-06-2021"/>
    <x v="11"/>
    <x v="1"/>
    <s v="Tuesday"/>
    <s v="22"/>
    <x v="3"/>
    <x v="3"/>
    <x v="4"/>
    <x v="4"/>
    <n v="60"/>
    <n v="100"/>
    <n v="60000"/>
    <n v="21000"/>
    <n v="0.35"/>
    <x v="1"/>
    <s v="low Units"/>
    <n v="6.3227278926556883E-3"/>
  </r>
  <r>
    <x v="0"/>
    <s v="Outlet"/>
    <n v="1185732"/>
    <n v="44370"/>
    <s v="23-06-2021"/>
    <x v="11"/>
    <x v="1"/>
    <s v="Wednesday"/>
    <s v="23"/>
    <x v="3"/>
    <x v="3"/>
    <x v="4"/>
    <x v="5"/>
    <n v="50"/>
    <n v="225"/>
    <n v="112500"/>
    <n v="56250"/>
    <n v="0.5"/>
    <x v="1"/>
    <s v="low Units"/>
    <n v="1.6935878283899163E-2"/>
  </r>
  <r>
    <x v="0"/>
    <s v="Outlet"/>
    <n v="1185732"/>
    <n v="44371"/>
    <s v="24-06-2021"/>
    <x v="11"/>
    <x v="1"/>
    <s v="Thursday"/>
    <s v="24"/>
    <x v="3"/>
    <x v="3"/>
    <x v="4"/>
    <x v="0"/>
    <n v="60"/>
    <n v="495"/>
    <n v="297000"/>
    <n v="118800"/>
    <n v="0.4"/>
    <x v="1"/>
    <s v="low Units"/>
    <n v="3.5768574935595036E-2"/>
  </r>
  <r>
    <x v="0"/>
    <s v="Outlet"/>
    <n v="1185732"/>
    <n v="44372"/>
    <s v="25-06-2021"/>
    <x v="11"/>
    <x v="1"/>
    <s v="Friday"/>
    <s v="25"/>
    <x v="3"/>
    <x v="3"/>
    <x v="4"/>
    <x v="1"/>
    <n v="55"/>
    <n v="200"/>
    <n v="110000"/>
    <n v="38500"/>
    <n v="0.35"/>
    <x v="1"/>
    <s v="low Units"/>
    <n v="1.1591667803202095E-2"/>
  </r>
  <r>
    <x v="0"/>
    <s v="Outlet"/>
    <n v="1185732"/>
    <n v="44373"/>
    <s v="26-06-2021"/>
    <x v="11"/>
    <x v="1"/>
    <s v="Saturday"/>
    <s v="26"/>
    <x v="3"/>
    <x v="3"/>
    <x v="4"/>
    <x v="2"/>
    <n v="50"/>
    <n v="175"/>
    <n v="87500"/>
    <n v="30625"/>
    <n v="0.35"/>
    <x v="1"/>
    <s v="low Units"/>
    <n v="9.2206448434562129E-3"/>
  </r>
  <r>
    <x v="0"/>
    <s v="Outlet"/>
    <n v="1185732"/>
    <n v="44374"/>
    <s v="27-06-2021"/>
    <x v="11"/>
    <x v="1"/>
    <s v="Sunday"/>
    <s v="27"/>
    <x v="3"/>
    <x v="3"/>
    <x v="4"/>
    <x v="3"/>
    <n v="50"/>
    <n v="100"/>
    <n v="50000"/>
    <n v="20000"/>
    <n v="0.4"/>
    <x v="1"/>
    <s v="low Units"/>
    <n v="6.0216456120530367E-3"/>
  </r>
  <r>
    <x v="0"/>
    <s v="Outlet"/>
    <n v="1185732"/>
    <n v="44375"/>
    <s v="28-06-2021"/>
    <x v="11"/>
    <x v="1"/>
    <s v="Monday"/>
    <s v="28"/>
    <x v="3"/>
    <x v="3"/>
    <x v="4"/>
    <x v="4"/>
    <n v="60"/>
    <n v="125"/>
    <n v="75000"/>
    <n v="26250"/>
    <n v="0.35"/>
    <x v="1"/>
    <s v="low Units"/>
    <n v="7.9034098658196106E-3"/>
  </r>
  <r>
    <x v="0"/>
    <s v="Outlet"/>
    <n v="1185732"/>
    <n v="44376"/>
    <s v="29-06-2021"/>
    <x v="11"/>
    <x v="1"/>
    <s v="Tuesday"/>
    <s v="29"/>
    <x v="3"/>
    <x v="3"/>
    <x v="4"/>
    <x v="5"/>
    <n v="65"/>
    <n v="250"/>
    <n v="162500"/>
    <n v="81250"/>
    <n v="0.5"/>
    <x v="1"/>
    <s v="low Units"/>
    <n v="2.4462935298965462E-2"/>
  </r>
  <r>
    <x v="0"/>
    <s v="Outlet"/>
    <n v="1185732"/>
    <n v="44377"/>
    <s v="30-06-2021"/>
    <x v="11"/>
    <x v="1"/>
    <s v="Wednesday"/>
    <s v="30"/>
    <x v="3"/>
    <x v="3"/>
    <x v="4"/>
    <x v="0"/>
    <n v="50"/>
    <n v="500"/>
    <n v="250000"/>
    <n v="100000"/>
    <n v="0.4"/>
    <x v="1"/>
    <s v="low Units"/>
    <n v="3.0108228060265183E-2"/>
  </r>
  <r>
    <x v="0"/>
    <s v="Outlet"/>
    <n v="1185732"/>
    <n v="44378"/>
    <s v="01-07-2021"/>
    <x v="5"/>
    <x v="1"/>
    <s v="Thursday"/>
    <s v="01"/>
    <x v="3"/>
    <x v="3"/>
    <x v="4"/>
    <x v="1"/>
    <n v="45"/>
    <n v="250"/>
    <n v="112500"/>
    <n v="39375"/>
    <n v="0.35"/>
    <x v="1"/>
    <s v="low Units"/>
    <n v="1.1855114798729416E-2"/>
  </r>
  <r>
    <x v="0"/>
    <s v="Outlet"/>
    <n v="1185732"/>
    <n v="44379"/>
    <s v="02-07-2021"/>
    <x v="5"/>
    <x v="1"/>
    <s v="Friday"/>
    <s v="02"/>
    <x v="3"/>
    <x v="3"/>
    <x v="4"/>
    <x v="2"/>
    <n v="40"/>
    <n v="200"/>
    <n v="80000"/>
    <n v="28000"/>
    <n v="0.35"/>
    <x v="1"/>
    <s v="low Units"/>
    <n v="8.4303038568742522E-3"/>
  </r>
  <r>
    <x v="0"/>
    <s v="Outlet"/>
    <n v="1185732"/>
    <n v="44380"/>
    <s v="03-07-2021"/>
    <x v="5"/>
    <x v="1"/>
    <s v="Saturday"/>
    <s v="03"/>
    <x v="3"/>
    <x v="3"/>
    <x v="4"/>
    <x v="3"/>
    <n v="40"/>
    <n v="175"/>
    <n v="70000"/>
    <n v="28000"/>
    <n v="0.4"/>
    <x v="1"/>
    <s v="low Units"/>
    <n v="8.4303038568742522E-3"/>
  </r>
  <r>
    <x v="0"/>
    <s v="Outlet"/>
    <n v="1185732"/>
    <n v="44381"/>
    <s v="04-07-2021"/>
    <x v="5"/>
    <x v="1"/>
    <s v="Sunday"/>
    <s v="04"/>
    <x v="3"/>
    <x v="3"/>
    <x v="4"/>
    <x v="4"/>
    <n v="50"/>
    <n v="175"/>
    <n v="87500"/>
    <n v="30625"/>
    <n v="0.35"/>
    <x v="1"/>
    <s v="low Units"/>
    <n v="9.2206448434562129E-3"/>
  </r>
  <r>
    <x v="0"/>
    <s v="Outlet"/>
    <n v="1185732"/>
    <n v="44382"/>
    <s v="05-07-2021"/>
    <x v="5"/>
    <x v="1"/>
    <s v="Monday"/>
    <s v="05"/>
    <x v="3"/>
    <x v="3"/>
    <x v="4"/>
    <x v="5"/>
    <n v="55"/>
    <n v="350"/>
    <n v="192500"/>
    <n v="96250"/>
    <n v="0.5"/>
    <x v="1"/>
    <s v="low Units"/>
    <n v="2.8979169508005241E-2"/>
  </r>
  <r>
    <x v="0"/>
    <s v="Outlet"/>
    <n v="1185732"/>
    <n v="44383"/>
    <s v="06-07-2021"/>
    <x v="5"/>
    <x v="1"/>
    <s v="Tuesday"/>
    <s v="06"/>
    <x v="3"/>
    <x v="3"/>
    <x v="4"/>
    <x v="0"/>
    <n v="50"/>
    <n v="575"/>
    <n v="287500"/>
    <n v="115000"/>
    <n v="0.4"/>
    <x v="1"/>
    <s v="low Units"/>
    <n v="3.4624462269304962E-2"/>
  </r>
  <r>
    <x v="0"/>
    <s v="Outlet"/>
    <n v="1185732"/>
    <n v="44384"/>
    <s v="07-07-2021"/>
    <x v="5"/>
    <x v="1"/>
    <s v="Wednesday"/>
    <s v="07"/>
    <x v="3"/>
    <x v="3"/>
    <x v="4"/>
    <x v="1"/>
    <n v="45"/>
    <n v="325"/>
    <n v="146250"/>
    <n v="51188"/>
    <n v="0.35"/>
    <x v="1"/>
    <s v="low Units"/>
    <n v="1.5411799779488543E-2"/>
  </r>
  <r>
    <x v="0"/>
    <s v="Outlet"/>
    <n v="1185732"/>
    <n v="44385"/>
    <s v="08-07-2021"/>
    <x v="5"/>
    <x v="1"/>
    <s v="Thursday"/>
    <s v="08"/>
    <x v="3"/>
    <x v="3"/>
    <x v="4"/>
    <x v="2"/>
    <n v="40"/>
    <n v="250"/>
    <n v="100000"/>
    <n v="35000"/>
    <n v="0.35"/>
    <x v="1"/>
    <s v="low Units"/>
    <n v="1.0537879821092815E-2"/>
  </r>
  <r>
    <x v="0"/>
    <s v="Outlet"/>
    <n v="1185732"/>
    <n v="44386"/>
    <s v="09-07-2021"/>
    <x v="5"/>
    <x v="1"/>
    <s v="Friday"/>
    <s v="09"/>
    <x v="3"/>
    <x v="3"/>
    <x v="4"/>
    <x v="3"/>
    <n v="40"/>
    <n v="200"/>
    <n v="80000"/>
    <n v="32000"/>
    <n v="0.4"/>
    <x v="1"/>
    <s v="low Units"/>
    <n v="9.6346329792848587E-3"/>
  </r>
  <r>
    <x v="0"/>
    <s v="Outlet"/>
    <n v="1185732"/>
    <n v="44387"/>
    <s v="10-07-2021"/>
    <x v="5"/>
    <x v="1"/>
    <s v="Saturday"/>
    <s v="10"/>
    <x v="3"/>
    <x v="3"/>
    <x v="4"/>
    <x v="4"/>
    <n v="50"/>
    <n v="225"/>
    <n v="112500"/>
    <n v="39375"/>
    <n v="0.35"/>
    <x v="1"/>
    <s v="low Units"/>
    <n v="1.1855114798729416E-2"/>
  </r>
  <r>
    <x v="0"/>
    <s v="Outlet"/>
    <n v="1185732"/>
    <n v="44388"/>
    <s v="11-07-2021"/>
    <x v="5"/>
    <x v="1"/>
    <s v="Sunday"/>
    <s v="11"/>
    <x v="3"/>
    <x v="3"/>
    <x v="4"/>
    <x v="5"/>
    <n v="55"/>
    <n v="400"/>
    <n v="220000"/>
    <n v="110000"/>
    <n v="0.5"/>
    <x v="1"/>
    <s v="low Units"/>
    <n v="3.3119050866291702E-2"/>
  </r>
  <r>
    <x v="0"/>
    <s v="Outlet"/>
    <n v="1185732"/>
    <n v="44389"/>
    <s v="12-07-2021"/>
    <x v="5"/>
    <x v="1"/>
    <s v="Monday"/>
    <s v="12"/>
    <x v="3"/>
    <x v="3"/>
    <x v="4"/>
    <x v="0"/>
    <n v="50"/>
    <n v="550"/>
    <n v="275000"/>
    <n v="110000"/>
    <n v="0.4"/>
    <x v="1"/>
    <s v="low Units"/>
    <n v="3.3119050866291702E-2"/>
  </r>
  <r>
    <x v="0"/>
    <s v="Outlet"/>
    <n v="1185732"/>
    <n v="44390"/>
    <s v="13-07-2021"/>
    <x v="5"/>
    <x v="1"/>
    <s v="Tuesday"/>
    <s v="13"/>
    <x v="3"/>
    <x v="3"/>
    <x v="4"/>
    <x v="1"/>
    <n v="45"/>
    <n v="325"/>
    <n v="146250"/>
    <n v="51188"/>
    <n v="0.35"/>
    <x v="1"/>
    <s v="low Units"/>
    <n v="1.5411799779488543E-2"/>
  </r>
  <r>
    <x v="0"/>
    <s v="Outlet"/>
    <n v="1185732"/>
    <n v="44391"/>
    <s v="14-07-2021"/>
    <x v="5"/>
    <x v="1"/>
    <s v="Wednesday"/>
    <s v="14"/>
    <x v="3"/>
    <x v="3"/>
    <x v="4"/>
    <x v="2"/>
    <n v="40"/>
    <n v="250"/>
    <n v="100000"/>
    <n v="35000"/>
    <n v="0.35"/>
    <x v="1"/>
    <s v="low Units"/>
    <n v="1.0537879821092815E-2"/>
  </r>
  <r>
    <x v="0"/>
    <s v="Outlet"/>
    <n v="1185732"/>
    <n v="44392"/>
    <s v="15-07-2021"/>
    <x v="5"/>
    <x v="1"/>
    <s v="Thursday"/>
    <s v="15"/>
    <x v="3"/>
    <x v="3"/>
    <x v="4"/>
    <x v="3"/>
    <n v="40"/>
    <n v="225"/>
    <n v="90000"/>
    <n v="36000"/>
    <n v="0.4"/>
    <x v="1"/>
    <s v="low Units"/>
    <n v="1.0838962101695467E-2"/>
  </r>
  <r>
    <x v="0"/>
    <s v="Outlet"/>
    <n v="1185732"/>
    <n v="44393"/>
    <s v="16-07-2021"/>
    <x v="5"/>
    <x v="1"/>
    <s v="Friday"/>
    <s v="16"/>
    <x v="3"/>
    <x v="3"/>
    <x v="4"/>
    <x v="4"/>
    <n v="50"/>
    <n v="200"/>
    <n v="100000"/>
    <n v="35000"/>
    <n v="0.35"/>
    <x v="1"/>
    <s v="low Units"/>
    <n v="1.0537879821092815E-2"/>
  </r>
  <r>
    <x v="0"/>
    <s v="Outlet"/>
    <n v="1185732"/>
    <n v="44394"/>
    <s v="17-07-2021"/>
    <x v="5"/>
    <x v="1"/>
    <s v="Saturday"/>
    <s v="17"/>
    <x v="3"/>
    <x v="3"/>
    <x v="4"/>
    <x v="5"/>
    <n v="55"/>
    <n v="375"/>
    <n v="206250"/>
    <n v="103125"/>
    <n v="0.5"/>
    <x v="1"/>
    <s v="low Units"/>
    <n v="3.1049110187148468E-2"/>
  </r>
  <r>
    <x v="0"/>
    <s v="Outlet"/>
    <n v="1185732"/>
    <n v="44395"/>
    <s v="18-07-2021"/>
    <x v="5"/>
    <x v="1"/>
    <s v="Sunday"/>
    <s v="18"/>
    <x v="3"/>
    <x v="3"/>
    <x v="4"/>
    <x v="0"/>
    <n v="50"/>
    <n v="500"/>
    <n v="250000"/>
    <n v="100000"/>
    <n v="0.4"/>
    <x v="1"/>
    <s v="low Units"/>
    <n v="3.0108228060265183E-2"/>
  </r>
  <r>
    <x v="0"/>
    <s v="Outlet"/>
    <n v="1185732"/>
    <n v="44396"/>
    <s v="19-07-2021"/>
    <x v="5"/>
    <x v="1"/>
    <s v="Monday"/>
    <s v="19"/>
    <x v="3"/>
    <x v="3"/>
    <x v="4"/>
    <x v="1"/>
    <n v="45"/>
    <n v="300"/>
    <n v="135000"/>
    <n v="47250"/>
    <n v="0.35"/>
    <x v="1"/>
    <s v="low Units"/>
    <n v="1.4226137758475298E-2"/>
  </r>
  <r>
    <x v="0"/>
    <s v="Outlet"/>
    <n v="1185732"/>
    <n v="44397"/>
    <s v="20-07-2021"/>
    <x v="5"/>
    <x v="1"/>
    <s v="Tuesday"/>
    <s v="20"/>
    <x v="3"/>
    <x v="3"/>
    <x v="4"/>
    <x v="2"/>
    <n v="40"/>
    <n v="200"/>
    <n v="80000"/>
    <n v="28000"/>
    <n v="0.35"/>
    <x v="1"/>
    <s v="low Units"/>
    <n v="8.4303038568742522E-3"/>
  </r>
  <r>
    <x v="0"/>
    <s v="Outlet"/>
    <n v="1185732"/>
    <n v="44398"/>
    <s v="21-07-2021"/>
    <x v="5"/>
    <x v="1"/>
    <s v="Wednesday"/>
    <s v="21"/>
    <x v="3"/>
    <x v="3"/>
    <x v="4"/>
    <x v="3"/>
    <n v="40"/>
    <n v="175"/>
    <n v="70000"/>
    <n v="28000"/>
    <n v="0.4"/>
    <x v="1"/>
    <s v="low Units"/>
    <n v="8.4303038568742522E-3"/>
  </r>
  <r>
    <x v="0"/>
    <s v="Outlet"/>
    <n v="1185732"/>
    <n v="44399"/>
    <s v="22-07-2021"/>
    <x v="5"/>
    <x v="1"/>
    <s v="Thursday"/>
    <s v="22"/>
    <x v="3"/>
    <x v="3"/>
    <x v="4"/>
    <x v="4"/>
    <n v="50"/>
    <n v="175"/>
    <n v="87500"/>
    <n v="30625"/>
    <n v="0.35"/>
    <x v="1"/>
    <s v="low Units"/>
    <n v="9.2206448434562129E-3"/>
  </r>
  <r>
    <x v="0"/>
    <s v="Outlet"/>
    <n v="1185732"/>
    <n v="44400"/>
    <s v="23-07-2021"/>
    <x v="5"/>
    <x v="1"/>
    <s v="Friday"/>
    <s v="23"/>
    <x v="3"/>
    <x v="3"/>
    <x v="4"/>
    <x v="5"/>
    <n v="55"/>
    <n v="250"/>
    <n v="137500"/>
    <n v="68750"/>
    <n v="0.5"/>
    <x v="1"/>
    <s v="low Units"/>
    <n v="2.0699406791432312E-2"/>
  </r>
  <r>
    <x v="0"/>
    <s v="Outlet"/>
    <n v="1185732"/>
    <n v="44401"/>
    <s v="24-07-2021"/>
    <x v="5"/>
    <x v="1"/>
    <s v="Saturday"/>
    <s v="24"/>
    <x v="3"/>
    <x v="3"/>
    <x v="4"/>
    <x v="0"/>
    <n v="60"/>
    <n v="425"/>
    <n v="255000"/>
    <n v="102000"/>
    <n v="0.4"/>
    <x v="1"/>
    <s v="low Units"/>
    <n v="3.0710392621470486E-2"/>
  </r>
  <r>
    <x v="0"/>
    <s v="Outlet"/>
    <n v="1185732"/>
    <n v="44402"/>
    <s v="25-07-2021"/>
    <x v="5"/>
    <x v="1"/>
    <s v="Sunday"/>
    <s v="25"/>
    <x v="3"/>
    <x v="3"/>
    <x v="4"/>
    <x v="1"/>
    <n v="50"/>
    <n v="250"/>
    <n v="125000"/>
    <n v="43750"/>
    <n v="0.35"/>
    <x v="1"/>
    <s v="low Units"/>
    <n v="1.3172349776366016E-2"/>
  </r>
  <r>
    <x v="0"/>
    <s v="Outlet"/>
    <n v="1185732"/>
    <n v="44403"/>
    <s v="26-07-2021"/>
    <x v="5"/>
    <x v="1"/>
    <s v="Monday"/>
    <s v="26"/>
    <x v="3"/>
    <x v="3"/>
    <x v="4"/>
    <x v="2"/>
    <n v="50"/>
    <n v="150"/>
    <n v="75000"/>
    <n v="26250"/>
    <n v="0.35"/>
    <x v="1"/>
    <s v="low Units"/>
    <n v="7.9034098658196106E-3"/>
  </r>
  <r>
    <x v="0"/>
    <s v="Outlet"/>
    <n v="1185732"/>
    <n v="44404"/>
    <s v="27-07-2021"/>
    <x v="5"/>
    <x v="1"/>
    <s v="Tuesday"/>
    <s v="27"/>
    <x v="3"/>
    <x v="3"/>
    <x v="4"/>
    <x v="3"/>
    <n v="50"/>
    <n v="125"/>
    <n v="62500"/>
    <n v="25000"/>
    <n v="0.4"/>
    <x v="1"/>
    <s v="low Units"/>
    <n v="7.5270570150662956E-3"/>
  </r>
  <r>
    <x v="0"/>
    <s v="Outlet"/>
    <n v="1185732"/>
    <n v="44405"/>
    <s v="28-07-2021"/>
    <x v="5"/>
    <x v="1"/>
    <s v="Wednesday"/>
    <s v="28"/>
    <x v="3"/>
    <x v="3"/>
    <x v="4"/>
    <x v="4"/>
    <n v="60"/>
    <n v="125"/>
    <n v="75000"/>
    <n v="26250"/>
    <n v="0.35"/>
    <x v="1"/>
    <s v="low Units"/>
    <n v="7.9034098658196106E-3"/>
  </r>
  <r>
    <x v="0"/>
    <s v="Outlet"/>
    <n v="1185732"/>
    <n v="44406"/>
    <s v="29-07-2021"/>
    <x v="5"/>
    <x v="1"/>
    <s v="Thursday"/>
    <s v="29"/>
    <x v="3"/>
    <x v="3"/>
    <x v="4"/>
    <x v="5"/>
    <n v="65"/>
    <n v="250"/>
    <n v="162500"/>
    <n v="81250"/>
    <n v="0.5"/>
    <x v="1"/>
    <s v="low Units"/>
    <n v="2.4462935298965462E-2"/>
  </r>
  <r>
    <x v="0"/>
    <s v="Outlet"/>
    <n v="1185732"/>
    <n v="44407"/>
    <s v="30-07-2021"/>
    <x v="5"/>
    <x v="1"/>
    <s v="Friday"/>
    <s v="30"/>
    <x v="3"/>
    <x v="3"/>
    <x v="4"/>
    <x v="0"/>
    <n v="60"/>
    <n v="400"/>
    <n v="240000"/>
    <n v="96000"/>
    <n v="0.4"/>
    <x v="1"/>
    <s v="low Units"/>
    <n v="2.8903898937854576E-2"/>
  </r>
  <r>
    <x v="0"/>
    <s v="Outlet"/>
    <n v="1185732"/>
    <n v="44408"/>
    <s v="31-07-2021"/>
    <x v="5"/>
    <x v="1"/>
    <s v="Saturday"/>
    <s v="31"/>
    <x v="3"/>
    <x v="3"/>
    <x v="4"/>
    <x v="1"/>
    <n v="50"/>
    <n v="250"/>
    <n v="125000"/>
    <n v="43750"/>
    <n v="0.35"/>
    <x v="1"/>
    <s v="low Units"/>
    <n v="1.3172349776366016E-2"/>
  </r>
  <r>
    <x v="0"/>
    <s v="Outlet"/>
    <n v="1185732"/>
    <n v="44409"/>
    <s v="01-08-2021"/>
    <x v="6"/>
    <x v="1"/>
    <s v="Sunday"/>
    <s v="01"/>
    <x v="3"/>
    <x v="3"/>
    <x v="4"/>
    <x v="2"/>
    <n v="50"/>
    <n v="195"/>
    <n v="97500"/>
    <n v="34125"/>
    <n v="0.35"/>
    <x v="1"/>
    <s v="low Units"/>
    <n v="1.0274432825565493E-2"/>
  </r>
  <r>
    <x v="0"/>
    <s v="Outlet"/>
    <n v="1185732"/>
    <n v="44410"/>
    <s v="02-08-2021"/>
    <x v="6"/>
    <x v="1"/>
    <s v="Monday"/>
    <s v="02"/>
    <x v="3"/>
    <x v="3"/>
    <x v="4"/>
    <x v="3"/>
    <n v="50"/>
    <n v="175"/>
    <n v="87500"/>
    <n v="35000"/>
    <n v="0.4"/>
    <x v="1"/>
    <s v="low Units"/>
    <n v="1.0537879821092815E-2"/>
  </r>
  <r>
    <x v="0"/>
    <s v="Outlet"/>
    <n v="1185732"/>
    <n v="44411"/>
    <s v="03-08-2021"/>
    <x v="6"/>
    <x v="1"/>
    <s v="Tuesday"/>
    <s v="03"/>
    <x v="3"/>
    <x v="3"/>
    <x v="4"/>
    <x v="4"/>
    <n v="60"/>
    <n v="150"/>
    <n v="90000"/>
    <n v="31500"/>
    <n v="0.35"/>
    <x v="1"/>
    <s v="low Units"/>
    <n v="9.484091838983532E-3"/>
  </r>
  <r>
    <x v="0"/>
    <s v="Outlet"/>
    <n v="1185732"/>
    <n v="44412"/>
    <s v="04-08-2021"/>
    <x v="6"/>
    <x v="1"/>
    <s v="Wednesday"/>
    <s v="04"/>
    <x v="3"/>
    <x v="3"/>
    <x v="4"/>
    <x v="5"/>
    <n v="65"/>
    <n v="250"/>
    <n v="162500"/>
    <n v="81250"/>
    <n v="0.5"/>
    <x v="1"/>
    <s v="low Units"/>
    <n v="2.4462935298965462E-2"/>
  </r>
  <r>
    <x v="0"/>
    <s v="Outlet"/>
    <n v="1185732"/>
    <n v="44413"/>
    <s v="05-08-2021"/>
    <x v="6"/>
    <x v="1"/>
    <s v="Thursday"/>
    <s v="05"/>
    <x v="3"/>
    <x v="3"/>
    <x v="4"/>
    <x v="0"/>
    <n v="60"/>
    <n v="500"/>
    <n v="300000"/>
    <n v="120000"/>
    <n v="0.4"/>
    <x v="1"/>
    <s v="low Units"/>
    <n v="3.6129873672318222E-2"/>
  </r>
  <r>
    <x v="0"/>
    <s v="Outlet"/>
    <n v="1185732"/>
    <n v="44414"/>
    <s v="06-08-2021"/>
    <x v="6"/>
    <x v="1"/>
    <s v="Friday"/>
    <s v="06"/>
    <x v="3"/>
    <x v="3"/>
    <x v="4"/>
    <x v="1"/>
    <n v="50"/>
    <n v="300"/>
    <n v="150000"/>
    <n v="52500"/>
    <n v="0.35"/>
    <x v="1"/>
    <s v="low Units"/>
    <n v="1.5806819731639221E-2"/>
  </r>
  <r>
    <x v="0"/>
    <s v="Outlet"/>
    <n v="1185732"/>
    <n v="44415"/>
    <s v="07-08-2021"/>
    <x v="6"/>
    <x v="1"/>
    <s v="Saturday"/>
    <s v="07"/>
    <x v="3"/>
    <x v="3"/>
    <x v="4"/>
    <x v="2"/>
    <n v="50"/>
    <n v="250"/>
    <n v="125000"/>
    <n v="43750"/>
    <n v="0.35"/>
    <x v="1"/>
    <s v="low Units"/>
    <n v="1.3172349776366016E-2"/>
  </r>
  <r>
    <x v="0"/>
    <s v="Outlet"/>
    <n v="1185732"/>
    <n v="44416"/>
    <s v="08-08-2021"/>
    <x v="6"/>
    <x v="1"/>
    <s v="Sunday"/>
    <s v="08"/>
    <x v="3"/>
    <x v="3"/>
    <x v="4"/>
    <x v="3"/>
    <n v="50"/>
    <n v="200"/>
    <n v="100000"/>
    <n v="40000"/>
    <n v="0.4"/>
    <x v="1"/>
    <s v="low Units"/>
    <n v="1.2043291224106073E-2"/>
  </r>
  <r>
    <x v="0"/>
    <s v="Outlet"/>
    <n v="1185732"/>
    <n v="44417"/>
    <s v="09-08-2021"/>
    <x v="6"/>
    <x v="1"/>
    <s v="Monday"/>
    <s v="09"/>
    <x v="3"/>
    <x v="3"/>
    <x v="4"/>
    <x v="4"/>
    <n v="60"/>
    <n v="200"/>
    <n v="120000"/>
    <n v="42000"/>
    <n v="0.35"/>
    <x v="1"/>
    <s v="low Units"/>
    <n v="1.2645455785311377E-2"/>
  </r>
  <r>
    <x v="0"/>
    <s v="Outlet"/>
    <n v="1185732"/>
    <n v="44418"/>
    <s v="10-08-2021"/>
    <x v="6"/>
    <x v="1"/>
    <s v="Tuesday"/>
    <s v="10"/>
    <x v="3"/>
    <x v="3"/>
    <x v="4"/>
    <x v="5"/>
    <n v="65"/>
    <n v="300"/>
    <n v="195000"/>
    <n v="97500"/>
    <n v="0.5"/>
    <x v="1"/>
    <s v="low Units"/>
    <n v="2.9355522358758553E-2"/>
  </r>
  <r>
    <x v="2"/>
    <s v="Outlet"/>
    <n v="1197831"/>
    <n v="44419"/>
    <s v="11-08-2021"/>
    <x v="6"/>
    <x v="1"/>
    <s v="Wednesday"/>
    <s v="11"/>
    <x v="3"/>
    <x v="3"/>
    <x v="4"/>
    <x v="0"/>
    <n v="20"/>
    <n v="725"/>
    <n v="145000"/>
    <n v="43500"/>
    <n v="0.3"/>
    <x v="1"/>
    <s v="High Units"/>
    <n v="1.3097079206215355E-2"/>
  </r>
  <r>
    <x v="2"/>
    <s v="Outlet"/>
    <n v="1197831"/>
    <n v="44420"/>
    <s v="12-08-2021"/>
    <x v="6"/>
    <x v="1"/>
    <s v="Thursday"/>
    <s v="12"/>
    <x v="3"/>
    <x v="3"/>
    <x v="4"/>
    <x v="1"/>
    <n v="30"/>
    <n v="725"/>
    <n v="217500"/>
    <n v="65250"/>
    <n v="0.3"/>
    <x v="1"/>
    <s v="High Units"/>
    <n v="1.9645618809323032E-2"/>
  </r>
  <r>
    <x v="2"/>
    <s v="Outlet"/>
    <n v="1197831"/>
    <n v="44421"/>
    <s v="13-08-2021"/>
    <x v="6"/>
    <x v="1"/>
    <s v="Friday"/>
    <s v="13"/>
    <x v="3"/>
    <x v="3"/>
    <x v="4"/>
    <x v="2"/>
    <n v="30"/>
    <n v="525"/>
    <n v="157500"/>
    <n v="47250"/>
    <n v="0.3"/>
    <x v="1"/>
    <s v="low Units"/>
    <n v="1.4226137758475298E-2"/>
  </r>
  <r>
    <x v="2"/>
    <s v="Outlet"/>
    <n v="1197831"/>
    <n v="44422"/>
    <s v="14-08-2021"/>
    <x v="6"/>
    <x v="1"/>
    <s v="Saturday"/>
    <s v="14"/>
    <x v="3"/>
    <x v="3"/>
    <x v="4"/>
    <x v="3"/>
    <n v="35"/>
    <n v="525"/>
    <n v="183750"/>
    <n v="73500"/>
    <n v="0.4"/>
    <x v="1"/>
    <s v="low Units"/>
    <n v="2.212954762429491E-2"/>
  </r>
  <r>
    <x v="2"/>
    <s v="Outlet"/>
    <n v="1197831"/>
    <n v="44423"/>
    <s v="15-08-2021"/>
    <x v="6"/>
    <x v="1"/>
    <s v="Sunday"/>
    <s v="15"/>
    <x v="1"/>
    <x v="1"/>
    <x v="5"/>
    <x v="4"/>
    <n v="40"/>
    <n v="375"/>
    <n v="150000"/>
    <n v="37500"/>
    <n v="0.25"/>
    <x v="1"/>
    <s v="low Units"/>
    <n v="1.1290585522599443E-2"/>
  </r>
  <r>
    <x v="2"/>
    <s v="Outlet"/>
    <n v="1197831"/>
    <n v="44424"/>
    <s v="16-08-2021"/>
    <x v="6"/>
    <x v="1"/>
    <s v="Monday"/>
    <s v="16"/>
    <x v="1"/>
    <x v="1"/>
    <x v="5"/>
    <x v="5"/>
    <n v="35"/>
    <n v="525"/>
    <n v="183750"/>
    <n v="82688"/>
    <n v="0.45"/>
    <x v="1"/>
    <s v="low Units"/>
    <n v="2.4895891618472072E-2"/>
  </r>
  <r>
    <x v="2"/>
    <s v="Outlet"/>
    <n v="1197831"/>
    <n v="44425"/>
    <s v="17-08-2021"/>
    <x v="6"/>
    <x v="1"/>
    <s v="Tuesday"/>
    <s v="17"/>
    <x v="1"/>
    <x v="1"/>
    <x v="5"/>
    <x v="0"/>
    <n v="25"/>
    <n v="675"/>
    <n v="168750"/>
    <n v="50625"/>
    <n v="0.3"/>
    <x v="1"/>
    <s v="low Units"/>
    <n v="1.5242290455509249E-2"/>
  </r>
  <r>
    <x v="2"/>
    <s v="Outlet"/>
    <n v="1197831"/>
    <n v="44426"/>
    <s v="18-08-2021"/>
    <x v="6"/>
    <x v="1"/>
    <s v="Wednesday"/>
    <s v="18"/>
    <x v="1"/>
    <x v="1"/>
    <x v="5"/>
    <x v="1"/>
    <n v="35"/>
    <n v="650"/>
    <n v="227500"/>
    <n v="68250"/>
    <n v="0.3"/>
    <x v="1"/>
    <s v="low Units"/>
    <n v="2.0548865651130985E-2"/>
  </r>
  <r>
    <x v="2"/>
    <s v="Outlet"/>
    <n v="1197831"/>
    <n v="44427"/>
    <s v="19-08-2021"/>
    <x v="6"/>
    <x v="1"/>
    <s v="Thursday"/>
    <s v="19"/>
    <x v="1"/>
    <x v="1"/>
    <x v="5"/>
    <x v="2"/>
    <n v="35"/>
    <n v="475"/>
    <n v="166250"/>
    <n v="49875"/>
    <n v="0.3"/>
    <x v="1"/>
    <s v="low Units"/>
    <n v="1.501647874505726E-2"/>
  </r>
  <r>
    <x v="2"/>
    <s v="Outlet"/>
    <n v="1197831"/>
    <n v="44428"/>
    <s v="20-08-2021"/>
    <x v="6"/>
    <x v="1"/>
    <s v="Friday"/>
    <s v="20"/>
    <x v="1"/>
    <x v="1"/>
    <x v="5"/>
    <x v="3"/>
    <n v="35"/>
    <n v="425"/>
    <n v="148750"/>
    <n v="59500"/>
    <n v="0.4"/>
    <x v="1"/>
    <s v="low Units"/>
    <n v="1.7914395695857784E-2"/>
  </r>
  <r>
    <x v="2"/>
    <s v="Outlet"/>
    <n v="1197831"/>
    <n v="44429"/>
    <s v="21-08-2021"/>
    <x v="6"/>
    <x v="1"/>
    <s v="Saturday"/>
    <s v="21"/>
    <x v="1"/>
    <x v="1"/>
    <x v="5"/>
    <x v="4"/>
    <n v="40"/>
    <n v="300"/>
    <n v="120000"/>
    <n v="30000"/>
    <n v="0.25"/>
    <x v="1"/>
    <s v="low Units"/>
    <n v="9.0324684180795554E-3"/>
  </r>
  <r>
    <x v="2"/>
    <s v="Outlet"/>
    <n v="1197831"/>
    <n v="44430"/>
    <s v="22-08-2021"/>
    <x v="6"/>
    <x v="1"/>
    <s v="Sunday"/>
    <s v="22"/>
    <x v="1"/>
    <x v="1"/>
    <x v="5"/>
    <x v="5"/>
    <n v="35"/>
    <n v="500"/>
    <n v="175000"/>
    <n v="78750"/>
    <n v="0.45"/>
    <x v="1"/>
    <s v="low Units"/>
    <n v="2.3710229597458832E-2"/>
  </r>
  <r>
    <x v="2"/>
    <s v="Outlet"/>
    <n v="1197831"/>
    <n v="44431"/>
    <s v="23-08-2021"/>
    <x v="6"/>
    <x v="1"/>
    <s v="Monday"/>
    <s v="23"/>
    <x v="1"/>
    <x v="1"/>
    <x v="5"/>
    <x v="0"/>
    <n v="30"/>
    <n v="675"/>
    <n v="202500"/>
    <n v="70875"/>
    <n v="0.35"/>
    <x v="1"/>
    <s v="low Units"/>
    <n v="2.1339206637712948E-2"/>
  </r>
  <r>
    <x v="2"/>
    <s v="Outlet"/>
    <n v="1197831"/>
    <n v="44432"/>
    <s v="24-08-2021"/>
    <x v="6"/>
    <x v="1"/>
    <s v="Tuesday"/>
    <s v="24"/>
    <x v="1"/>
    <x v="1"/>
    <x v="5"/>
    <x v="1"/>
    <n v="40"/>
    <n v="675"/>
    <n v="270000"/>
    <n v="94500"/>
    <n v="0.35"/>
    <x v="1"/>
    <s v="low Units"/>
    <n v="2.8452275516950596E-2"/>
  </r>
  <r>
    <x v="2"/>
    <s v="Outlet"/>
    <n v="1197831"/>
    <n v="44433"/>
    <s v="25-08-2021"/>
    <x v="6"/>
    <x v="1"/>
    <s v="Wednesday"/>
    <s v="25"/>
    <x v="1"/>
    <x v="1"/>
    <x v="5"/>
    <x v="2"/>
    <n v="30"/>
    <n v="500"/>
    <n v="150000"/>
    <n v="52500"/>
    <n v="0.35"/>
    <x v="1"/>
    <s v="low Units"/>
    <n v="1.5806819731639221E-2"/>
  </r>
  <r>
    <x v="2"/>
    <s v="Outlet"/>
    <n v="1197831"/>
    <n v="44434"/>
    <s v="26-08-2021"/>
    <x v="6"/>
    <x v="1"/>
    <s v="Thursday"/>
    <s v="26"/>
    <x v="1"/>
    <x v="1"/>
    <x v="5"/>
    <x v="3"/>
    <n v="35"/>
    <n v="400"/>
    <n v="140000"/>
    <n v="63000"/>
    <n v="0.45"/>
    <x v="1"/>
    <s v="low Units"/>
    <n v="1.8968183677967064E-2"/>
  </r>
  <r>
    <x v="2"/>
    <s v="Outlet"/>
    <n v="1197831"/>
    <n v="44435"/>
    <s v="27-08-2021"/>
    <x v="6"/>
    <x v="1"/>
    <s v="Friday"/>
    <s v="27"/>
    <x v="1"/>
    <x v="1"/>
    <x v="5"/>
    <x v="4"/>
    <n v="40"/>
    <n v="300"/>
    <n v="120000"/>
    <n v="36000"/>
    <n v="0.3"/>
    <x v="1"/>
    <s v="low Units"/>
    <n v="1.0838962101695467E-2"/>
  </r>
  <r>
    <x v="2"/>
    <s v="Outlet"/>
    <n v="1197831"/>
    <n v="44436"/>
    <s v="28-08-2021"/>
    <x v="6"/>
    <x v="1"/>
    <s v="Saturday"/>
    <s v="28"/>
    <x v="1"/>
    <x v="1"/>
    <x v="5"/>
    <x v="5"/>
    <n v="35"/>
    <n v="450"/>
    <n v="157500"/>
    <n v="78750"/>
    <n v="0.5"/>
    <x v="1"/>
    <s v="low Units"/>
    <n v="2.3710229597458832E-2"/>
  </r>
  <r>
    <x v="2"/>
    <s v="Outlet"/>
    <n v="1197831"/>
    <n v="44437"/>
    <s v="29-08-2021"/>
    <x v="6"/>
    <x v="1"/>
    <s v="Sunday"/>
    <s v="29"/>
    <x v="1"/>
    <x v="1"/>
    <x v="5"/>
    <x v="0"/>
    <n v="20"/>
    <n v="700"/>
    <n v="140000"/>
    <n v="49000"/>
    <n v="0.35"/>
    <x v="1"/>
    <s v="low Units"/>
    <n v="1.4753031749529941E-2"/>
  </r>
  <r>
    <x v="2"/>
    <s v="Outlet"/>
    <n v="1197831"/>
    <n v="44438"/>
    <s v="30-08-2021"/>
    <x v="6"/>
    <x v="1"/>
    <s v="Monday"/>
    <s v="30"/>
    <x v="1"/>
    <x v="1"/>
    <x v="5"/>
    <x v="1"/>
    <n v="30"/>
    <n v="700"/>
    <n v="210000"/>
    <n v="73500"/>
    <n v="0.35"/>
    <x v="1"/>
    <s v="low Units"/>
    <n v="2.212954762429491E-2"/>
  </r>
  <r>
    <x v="2"/>
    <s v="Outlet"/>
    <n v="1197831"/>
    <n v="44439"/>
    <s v="31-08-2021"/>
    <x v="6"/>
    <x v="1"/>
    <s v="Tuesday"/>
    <s v="31"/>
    <x v="1"/>
    <x v="1"/>
    <x v="5"/>
    <x v="2"/>
    <n v="25"/>
    <n v="525"/>
    <n v="131250"/>
    <n v="45938"/>
    <n v="0.35"/>
    <x v="1"/>
    <s v="low Units"/>
    <n v="1.383111780632462E-2"/>
  </r>
  <r>
    <x v="2"/>
    <s v="Outlet"/>
    <n v="1197831"/>
    <n v="44440"/>
    <s v="01-09-2021"/>
    <x v="7"/>
    <x v="1"/>
    <s v="Wednesday"/>
    <s v="01"/>
    <x v="1"/>
    <x v="1"/>
    <x v="5"/>
    <x v="3"/>
    <n v="30"/>
    <n v="425"/>
    <n v="127500"/>
    <n v="57375"/>
    <n v="0.45"/>
    <x v="1"/>
    <s v="low Units"/>
    <n v="1.7274595849577148E-2"/>
  </r>
  <r>
    <x v="2"/>
    <s v="Outlet"/>
    <n v="1197831"/>
    <n v="44441"/>
    <s v="02-09-2021"/>
    <x v="7"/>
    <x v="1"/>
    <s v="Thursday"/>
    <s v="02"/>
    <x v="1"/>
    <x v="1"/>
    <x v="5"/>
    <x v="4"/>
    <n v="35"/>
    <n v="325"/>
    <n v="113750"/>
    <n v="34125"/>
    <n v="0.3"/>
    <x v="1"/>
    <s v="low Units"/>
    <n v="1.0274432825565493E-2"/>
  </r>
  <r>
    <x v="2"/>
    <s v="Outlet"/>
    <n v="1197831"/>
    <n v="44442"/>
    <s v="03-09-2021"/>
    <x v="7"/>
    <x v="1"/>
    <s v="Friday"/>
    <s v="03"/>
    <x v="1"/>
    <x v="1"/>
    <x v="5"/>
    <x v="5"/>
    <n v="30"/>
    <n v="600"/>
    <n v="180000"/>
    <n v="90000"/>
    <n v="0.5"/>
    <x v="1"/>
    <s v="low Units"/>
    <n v="2.7097405254238666E-2"/>
  </r>
  <r>
    <x v="2"/>
    <s v="Outlet"/>
    <n v="1197831"/>
    <n v="44443"/>
    <s v="04-09-2021"/>
    <x v="7"/>
    <x v="1"/>
    <s v="Saturday"/>
    <s v="04"/>
    <x v="1"/>
    <x v="1"/>
    <x v="5"/>
    <x v="0"/>
    <n v="20"/>
    <n v="750"/>
    <n v="150000"/>
    <n v="52500"/>
    <n v="0.35"/>
    <x v="1"/>
    <s v="High Units"/>
    <n v="1.5806819731639221E-2"/>
  </r>
  <r>
    <x v="2"/>
    <s v="Outlet"/>
    <n v="1197831"/>
    <n v="44444"/>
    <s v="05-09-2021"/>
    <x v="7"/>
    <x v="1"/>
    <s v="Sunday"/>
    <s v="05"/>
    <x v="1"/>
    <x v="1"/>
    <x v="5"/>
    <x v="1"/>
    <n v="30"/>
    <n v="775"/>
    <n v="232500"/>
    <n v="81375"/>
    <n v="0.35"/>
    <x v="1"/>
    <s v="High Units"/>
    <n v="2.4500570584040794E-2"/>
  </r>
  <r>
    <x v="2"/>
    <s v="Outlet"/>
    <n v="1197831"/>
    <n v="44445"/>
    <s v="06-09-2021"/>
    <x v="7"/>
    <x v="1"/>
    <s v="Monday"/>
    <s v="06"/>
    <x v="1"/>
    <x v="1"/>
    <x v="5"/>
    <x v="2"/>
    <n v="25"/>
    <n v="625"/>
    <n v="156250"/>
    <n v="54688"/>
    <n v="0.35"/>
    <x v="1"/>
    <s v="low Units"/>
    <n v="1.6465587761597823E-2"/>
  </r>
  <r>
    <x v="2"/>
    <s v="Outlet"/>
    <n v="1197831"/>
    <n v="44446"/>
    <s v="07-09-2021"/>
    <x v="7"/>
    <x v="1"/>
    <s v="Tuesday"/>
    <s v="07"/>
    <x v="1"/>
    <x v="1"/>
    <x v="5"/>
    <x v="3"/>
    <n v="35"/>
    <n v="550"/>
    <n v="192500"/>
    <n v="86625"/>
    <n v="0.45"/>
    <x v="1"/>
    <s v="low Units"/>
    <n v="2.6081252557204716E-2"/>
  </r>
  <r>
    <x v="2"/>
    <s v="Outlet"/>
    <n v="1197831"/>
    <n v="44447"/>
    <s v="08-09-2021"/>
    <x v="7"/>
    <x v="1"/>
    <s v="Wednesday"/>
    <s v="08"/>
    <x v="1"/>
    <x v="1"/>
    <x v="5"/>
    <x v="4"/>
    <n v="50"/>
    <n v="450"/>
    <n v="225000"/>
    <n v="67500"/>
    <n v="0.3"/>
    <x v="1"/>
    <s v="low Units"/>
    <n v="2.0323053940678997E-2"/>
  </r>
  <r>
    <x v="2"/>
    <s v="Outlet"/>
    <n v="1197831"/>
    <n v="44448"/>
    <s v="09-09-2021"/>
    <x v="7"/>
    <x v="1"/>
    <s v="Thursday"/>
    <s v="09"/>
    <x v="1"/>
    <x v="1"/>
    <x v="5"/>
    <x v="5"/>
    <n v="45"/>
    <n v="800"/>
    <n v="360000"/>
    <n v="180000"/>
    <n v="0.5"/>
    <x v="1"/>
    <s v="High Units"/>
    <n v="5.4194810508477333E-2"/>
  </r>
  <r>
    <x v="2"/>
    <s v="Outlet"/>
    <n v="1197831"/>
    <n v="44449"/>
    <s v="10-09-2021"/>
    <x v="7"/>
    <x v="1"/>
    <s v="Friday"/>
    <s v="10"/>
    <x v="1"/>
    <x v="1"/>
    <x v="5"/>
    <x v="0"/>
    <n v="45"/>
    <n v="800"/>
    <n v="360000"/>
    <n v="126000"/>
    <n v="0.35"/>
    <x v="1"/>
    <s v="High Units"/>
    <n v="3.7936367355934128E-2"/>
  </r>
  <r>
    <x v="2"/>
    <s v="Outlet"/>
    <n v="1197831"/>
    <n v="44450"/>
    <s v="11-09-2021"/>
    <x v="7"/>
    <x v="1"/>
    <s v="Saturday"/>
    <s v="11"/>
    <x v="1"/>
    <x v="1"/>
    <x v="5"/>
    <x v="1"/>
    <n v="50"/>
    <n v="800"/>
    <n v="400000"/>
    <n v="140000"/>
    <n v="0.35"/>
    <x v="1"/>
    <s v="High Units"/>
    <n v="4.2151519284371261E-2"/>
  </r>
  <r>
    <x v="2"/>
    <s v="Outlet"/>
    <n v="1197831"/>
    <n v="44451"/>
    <s v="12-09-2021"/>
    <x v="7"/>
    <x v="1"/>
    <s v="Sunday"/>
    <s v="12"/>
    <x v="1"/>
    <x v="1"/>
    <x v="5"/>
    <x v="2"/>
    <n v="45"/>
    <n v="650"/>
    <n v="292500"/>
    <n v="102375"/>
    <n v="0.35"/>
    <x v="1"/>
    <s v="low Units"/>
    <n v="3.0823298476696483E-2"/>
  </r>
  <r>
    <x v="2"/>
    <s v="Outlet"/>
    <n v="1197831"/>
    <n v="44452"/>
    <s v="13-09-2021"/>
    <x v="7"/>
    <x v="1"/>
    <s v="Monday"/>
    <s v="13"/>
    <x v="1"/>
    <x v="1"/>
    <x v="5"/>
    <x v="3"/>
    <n v="45"/>
    <n v="600"/>
    <n v="270000"/>
    <n v="121500"/>
    <n v="0.45"/>
    <x v="1"/>
    <s v="low Units"/>
    <n v="3.6581497093222198E-2"/>
  </r>
  <r>
    <x v="2"/>
    <s v="Outlet"/>
    <n v="1197831"/>
    <n v="44453"/>
    <s v="14-09-2021"/>
    <x v="7"/>
    <x v="1"/>
    <s v="Tuesday"/>
    <s v="14"/>
    <x v="1"/>
    <x v="1"/>
    <x v="5"/>
    <x v="4"/>
    <n v="50"/>
    <n v="500"/>
    <n v="250000"/>
    <n v="75000"/>
    <n v="0.3"/>
    <x v="1"/>
    <s v="low Units"/>
    <n v="2.2581171045198887E-2"/>
  </r>
  <r>
    <x v="2"/>
    <s v="Outlet"/>
    <n v="1197831"/>
    <n v="44454"/>
    <s v="15-09-2021"/>
    <x v="7"/>
    <x v="1"/>
    <s v="Wednesday"/>
    <s v="15"/>
    <x v="1"/>
    <x v="1"/>
    <x v="5"/>
    <x v="5"/>
    <n v="55"/>
    <n v="875"/>
    <n v="481250"/>
    <n v="240625"/>
    <n v="0.5"/>
    <x v="1"/>
    <s v="High Units"/>
    <n v="7.2447923770013092E-2"/>
  </r>
  <r>
    <x v="2"/>
    <s v="Outlet"/>
    <n v="1197831"/>
    <n v="44455"/>
    <s v="16-09-2021"/>
    <x v="7"/>
    <x v="1"/>
    <s v="Thursday"/>
    <s v="16"/>
    <x v="1"/>
    <x v="1"/>
    <x v="5"/>
    <x v="0"/>
    <n v="45"/>
    <n v="825"/>
    <n v="371250"/>
    <n v="148500"/>
    <n v="0.4"/>
    <x v="1"/>
    <s v="High Units"/>
    <n v="4.4710718669493797E-2"/>
  </r>
  <r>
    <x v="2"/>
    <s v="Outlet"/>
    <n v="1197831"/>
    <n v="44456"/>
    <s v="17-09-2021"/>
    <x v="7"/>
    <x v="1"/>
    <s v="Friday"/>
    <s v="17"/>
    <x v="1"/>
    <x v="1"/>
    <x v="5"/>
    <x v="1"/>
    <n v="50"/>
    <n v="825"/>
    <n v="412500"/>
    <n v="165000"/>
    <n v="0.4"/>
    <x v="1"/>
    <s v="High Units"/>
    <n v="4.9678576299437546E-2"/>
  </r>
  <r>
    <x v="2"/>
    <s v="Outlet"/>
    <n v="1197831"/>
    <n v="44457"/>
    <s v="18-09-2021"/>
    <x v="7"/>
    <x v="1"/>
    <s v="Saturday"/>
    <s v="18"/>
    <x v="1"/>
    <x v="1"/>
    <x v="5"/>
    <x v="2"/>
    <n v="45"/>
    <n v="975"/>
    <n v="438750"/>
    <n v="175500"/>
    <n v="0.4"/>
    <x v="1"/>
    <s v="High Units"/>
    <n v="5.2839940245765396E-2"/>
  </r>
  <r>
    <x v="2"/>
    <s v="Outlet"/>
    <n v="1197831"/>
    <n v="44458"/>
    <s v="19-09-2021"/>
    <x v="7"/>
    <x v="1"/>
    <s v="Sunday"/>
    <s v="19"/>
    <x v="1"/>
    <x v="1"/>
    <x v="5"/>
    <x v="3"/>
    <n v="45"/>
    <n v="575"/>
    <n v="258750"/>
    <n v="129375"/>
    <n v="0.5"/>
    <x v="1"/>
    <s v="low Units"/>
    <n v="3.8952520052968079E-2"/>
  </r>
  <r>
    <x v="2"/>
    <s v="Outlet"/>
    <n v="1197831"/>
    <n v="44459"/>
    <s v="20-09-2021"/>
    <x v="7"/>
    <x v="1"/>
    <s v="Monday"/>
    <s v="20"/>
    <x v="1"/>
    <x v="1"/>
    <x v="5"/>
    <x v="4"/>
    <n v="50"/>
    <n v="575"/>
    <n v="287500"/>
    <n v="100625"/>
    <n v="0.35"/>
    <x v="1"/>
    <s v="low Units"/>
    <n v="3.0296404485641842E-2"/>
  </r>
  <r>
    <x v="2"/>
    <s v="Outlet"/>
    <n v="1197831"/>
    <n v="44460"/>
    <s v="21-09-2021"/>
    <x v="7"/>
    <x v="1"/>
    <s v="Tuesday"/>
    <s v="21"/>
    <x v="1"/>
    <x v="1"/>
    <x v="5"/>
    <x v="5"/>
    <n v="60"/>
    <n v="850"/>
    <n v="510000"/>
    <n v="280500"/>
    <n v="0.55000000000000004"/>
    <x v="1"/>
    <s v="High Units"/>
    <n v="8.4453579709043838E-2"/>
  </r>
  <r>
    <x v="2"/>
    <s v="Outlet"/>
    <n v="1197831"/>
    <n v="44461"/>
    <s v="22-09-2021"/>
    <x v="7"/>
    <x v="1"/>
    <s v="Wednesday"/>
    <s v="22"/>
    <x v="1"/>
    <x v="1"/>
    <x v="5"/>
    <x v="0"/>
    <n v="50"/>
    <n v="800"/>
    <n v="400000"/>
    <n v="160000"/>
    <n v="0.4"/>
    <x v="1"/>
    <s v="High Units"/>
    <n v="4.8173164896424293E-2"/>
  </r>
  <r>
    <x v="2"/>
    <s v="Outlet"/>
    <n v="1197831"/>
    <n v="44462"/>
    <s v="23-09-2021"/>
    <x v="7"/>
    <x v="1"/>
    <s v="Thursday"/>
    <s v="23"/>
    <x v="1"/>
    <x v="1"/>
    <x v="5"/>
    <x v="1"/>
    <n v="55"/>
    <n v="800"/>
    <n v="440000"/>
    <n v="176000"/>
    <n v="0.4"/>
    <x v="1"/>
    <s v="High Units"/>
    <n v="5.2990481386066719E-2"/>
  </r>
  <r>
    <x v="2"/>
    <s v="Outlet"/>
    <n v="1197831"/>
    <n v="44463"/>
    <s v="24-09-2021"/>
    <x v="7"/>
    <x v="1"/>
    <s v="Friday"/>
    <s v="24"/>
    <x v="1"/>
    <x v="1"/>
    <x v="5"/>
    <x v="2"/>
    <n v="50"/>
    <n v="975"/>
    <n v="487500"/>
    <n v="195000"/>
    <n v="0.4"/>
    <x v="1"/>
    <s v="High Units"/>
    <n v="5.8711044717517105E-2"/>
  </r>
  <r>
    <x v="2"/>
    <s v="Outlet"/>
    <n v="1197831"/>
    <n v="44464"/>
    <s v="25-09-2021"/>
    <x v="7"/>
    <x v="1"/>
    <s v="Saturday"/>
    <s v="25"/>
    <x v="1"/>
    <x v="1"/>
    <x v="5"/>
    <x v="3"/>
    <n v="50"/>
    <n v="525"/>
    <n v="262500"/>
    <n v="131250"/>
    <n v="0.5"/>
    <x v="1"/>
    <s v="low Units"/>
    <n v="3.9517049329098053E-2"/>
  </r>
  <r>
    <x v="2"/>
    <s v="Outlet"/>
    <n v="1197831"/>
    <n v="44465"/>
    <s v="26-09-2021"/>
    <x v="7"/>
    <x v="1"/>
    <s v="Sunday"/>
    <s v="26"/>
    <x v="1"/>
    <x v="1"/>
    <x v="5"/>
    <x v="4"/>
    <n v="55"/>
    <n v="525"/>
    <n v="288750"/>
    <n v="101063"/>
    <n v="0.35"/>
    <x v="1"/>
    <s v="low Units"/>
    <n v="3.0428278524545802E-2"/>
  </r>
  <r>
    <x v="2"/>
    <s v="Outlet"/>
    <n v="1197831"/>
    <n v="44466"/>
    <s v="27-09-2021"/>
    <x v="7"/>
    <x v="1"/>
    <s v="Monday"/>
    <s v="27"/>
    <x v="1"/>
    <x v="1"/>
    <x v="5"/>
    <x v="5"/>
    <n v="60"/>
    <n v="775"/>
    <n v="465000"/>
    <n v="255750"/>
    <n v="0.55000000000000004"/>
    <x v="1"/>
    <s v="High Units"/>
    <n v="7.7001793264128204E-2"/>
  </r>
  <r>
    <x v="2"/>
    <s v="Outlet"/>
    <n v="1197831"/>
    <n v="44467"/>
    <s v="28-09-2021"/>
    <x v="7"/>
    <x v="1"/>
    <s v="Tuesday"/>
    <s v="28"/>
    <x v="1"/>
    <x v="1"/>
    <x v="5"/>
    <x v="0"/>
    <n v="55"/>
    <n v="725"/>
    <n v="398750"/>
    <n v="159500"/>
    <n v="0.4"/>
    <x v="1"/>
    <s v="High Units"/>
    <n v="4.802262375612297E-2"/>
  </r>
  <r>
    <x v="2"/>
    <s v="Outlet"/>
    <n v="1197831"/>
    <n v="44468"/>
    <s v="29-09-2021"/>
    <x v="7"/>
    <x v="1"/>
    <s v="Wednesday"/>
    <s v="29"/>
    <x v="1"/>
    <x v="1"/>
    <x v="5"/>
    <x v="1"/>
    <n v="55"/>
    <n v="675"/>
    <n v="371250"/>
    <n v="148500"/>
    <n v="0.4"/>
    <x v="1"/>
    <s v="low Units"/>
    <n v="4.4710718669493797E-2"/>
  </r>
  <r>
    <x v="2"/>
    <s v="Outlet"/>
    <n v="1197831"/>
    <n v="44469"/>
    <s v="30-09-2021"/>
    <x v="7"/>
    <x v="1"/>
    <s v="Thursday"/>
    <s v="30"/>
    <x v="1"/>
    <x v="1"/>
    <x v="5"/>
    <x v="2"/>
    <n v="60"/>
    <n v="725"/>
    <n v="435000"/>
    <n v="174000"/>
    <n v="0.4"/>
    <x v="1"/>
    <s v="High Units"/>
    <n v="5.2388316824861419E-2"/>
  </r>
  <r>
    <x v="2"/>
    <s v="Outlet"/>
    <n v="1197831"/>
    <n v="44470"/>
    <s v="01-10-2021"/>
    <x v="8"/>
    <x v="1"/>
    <s v="Friday"/>
    <s v="01"/>
    <x v="1"/>
    <x v="1"/>
    <x v="5"/>
    <x v="3"/>
    <n v="60"/>
    <n v="450"/>
    <n v="270000"/>
    <n v="135000"/>
    <n v="0.5"/>
    <x v="1"/>
    <s v="low Units"/>
    <n v="4.0646107881357994E-2"/>
  </r>
  <r>
    <x v="2"/>
    <s v="Outlet"/>
    <n v="1197831"/>
    <n v="44471"/>
    <s v="02-10-2021"/>
    <x v="8"/>
    <x v="1"/>
    <s v="Saturday"/>
    <s v="02"/>
    <x v="1"/>
    <x v="1"/>
    <x v="5"/>
    <x v="4"/>
    <n v="55"/>
    <n v="450"/>
    <n v="247500"/>
    <n v="86625"/>
    <n v="0.35"/>
    <x v="1"/>
    <s v="low Units"/>
    <n v="2.6081252557204716E-2"/>
  </r>
  <r>
    <x v="2"/>
    <s v="Outlet"/>
    <n v="1197831"/>
    <n v="44472"/>
    <s v="03-10-2021"/>
    <x v="8"/>
    <x v="1"/>
    <s v="Sunday"/>
    <s v="03"/>
    <x v="1"/>
    <x v="1"/>
    <x v="5"/>
    <x v="5"/>
    <n v="50"/>
    <n v="675"/>
    <n v="337500"/>
    <n v="185625"/>
    <n v="0.55000000000000004"/>
    <x v="1"/>
    <s v="low Units"/>
    <n v="5.5888398336867241E-2"/>
  </r>
  <r>
    <x v="2"/>
    <s v="Outlet"/>
    <n v="1197831"/>
    <n v="44473"/>
    <s v="04-10-2021"/>
    <x v="8"/>
    <x v="1"/>
    <s v="Monday"/>
    <s v="04"/>
    <x v="1"/>
    <x v="1"/>
    <x v="5"/>
    <x v="0"/>
    <n v="40"/>
    <n v="625"/>
    <n v="250000"/>
    <n v="100000"/>
    <n v="0.4"/>
    <x v="1"/>
    <s v="low Units"/>
    <n v="3.0108228060265183E-2"/>
  </r>
  <r>
    <x v="2"/>
    <s v="Outlet"/>
    <n v="1197831"/>
    <n v="44474"/>
    <s v="05-10-2021"/>
    <x v="8"/>
    <x v="1"/>
    <s v="Tuesday"/>
    <s v="05"/>
    <x v="1"/>
    <x v="1"/>
    <x v="5"/>
    <x v="1"/>
    <n v="40"/>
    <n v="625"/>
    <n v="250000"/>
    <n v="100000"/>
    <n v="0.4"/>
    <x v="1"/>
    <s v="low Units"/>
    <n v="3.0108228060265183E-2"/>
  </r>
  <r>
    <x v="2"/>
    <s v="Outlet"/>
    <n v="1197831"/>
    <n v="44475"/>
    <s v="06-10-2021"/>
    <x v="8"/>
    <x v="1"/>
    <s v="Wednesday"/>
    <s v="06"/>
    <x v="1"/>
    <x v="1"/>
    <x v="5"/>
    <x v="2"/>
    <n v="45"/>
    <n v="575"/>
    <n v="258750"/>
    <n v="103500"/>
    <n v="0.4"/>
    <x v="1"/>
    <s v="low Units"/>
    <n v="3.1162016042374462E-2"/>
  </r>
  <r>
    <x v="2"/>
    <s v="Outlet"/>
    <n v="1197831"/>
    <n v="44476"/>
    <s v="07-10-2021"/>
    <x v="8"/>
    <x v="1"/>
    <s v="Thursday"/>
    <s v="07"/>
    <x v="1"/>
    <x v="1"/>
    <x v="5"/>
    <x v="3"/>
    <n v="45"/>
    <n v="425"/>
    <n v="191250"/>
    <n v="95625"/>
    <n v="0.5"/>
    <x v="1"/>
    <s v="low Units"/>
    <n v="2.8790993082628582E-2"/>
  </r>
  <r>
    <x v="2"/>
    <s v="Outlet"/>
    <n v="1197831"/>
    <n v="44477"/>
    <s v="08-10-2021"/>
    <x v="8"/>
    <x v="1"/>
    <s v="Friday"/>
    <s v="08"/>
    <x v="1"/>
    <x v="1"/>
    <x v="5"/>
    <x v="4"/>
    <n v="40"/>
    <n v="400"/>
    <n v="160000"/>
    <n v="56000"/>
    <n v="0.35"/>
    <x v="1"/>
    <s v="low Units"/>
    <n v="1.6860607713748504E-2"/>
  </r>
  <r>
    <x v="2"/>
    <s v="Outlet"/>
    <n v="1197831"/>
    <n v="44478"/>
    <s v="09-10-2021"/>
    <x v="8"/>
    <x v="1"/>
    <s v="Saturday"/>
    <s v="09"/>
    <x v="1"/>
    <x v="1"/>
    <x v="5"/>
    <x v="5"/>
    <n v="50"/>
    <n v="575"/>
    <n v="287500"/>
    <n v="158125"/>
    <n v="0.55000000000000004"/>
    <x v="1"/>
    <s v="low Units"/>
    <n v="4.7608635620294319E-2"/>
  </r>
  <r>
    <x v="2"/>
    <s v="Outlet"/>
    <n v="1197831"/>
    <n v="44479"/>
    <s v="10-10-2021"/>
    <x v="8"/>
    <x v="1"/>
    <s v="Sunday"/>
    <s v="10"/>
    <x v="1"/>
    <x v="1"/>
    <x v="5"/>
    <x v="0"/>
    <n v="40"/>
    <n v="725"/>
    <n v="290000"/>
    <n v="116000"/>
    <n v="0.4"/>
    <x v="1"/>
    <s v="High Units"/>
    <n v="3.4925544549907615E-2"/>
  </r>
  <r>
    <x v="2"/>
    <s v="Outlet"/>
    <n v="1197831"/>
    <n v="44480"/>
    <s v="11-10-2021"/>
    <x v="8"/>
    <x v="1"/>
    <s v="Monday"/>
    <s v="11"/>
    <x v="1"/>
    <x v="1"/>
    <x v="5"/>
    <x v="1"/>
    <n v="40"/>
    <n v="725"/>
    <n v="290000"/>
    <n v="116000"/>
    <n v="0.4"/>
    <x v="1"/>
    <s v="High Units"/>
    <n v="3.4925544549907615E-2"/>
  </r>
  <r>
    <x v="2"/>
    <s v="Outlet"/>
    <n v="1197831"/>
    <n v="44481"/>
    <s v="12-10-2021"/>
    <x v="8"/>
    <x v="1"/>
    <s v="Tuesday"/>
    <s v="12"/>
    <x v="1"/>
    <x v="1"/>
    <x v="5"/>
    <x v="2"/>
    <n v="65"/>
    <n v="650"/>
    <n v="422500"/>
    <n v="169000"/>
    <n v="0.4"/>
    <x v="1"/>
    <s v="low Units"/>
    <n v="5.088290542184816E-2"/>
  </r>
  <r>
    <x v="2"/>
    <s v="Outlet"/>
    <n v="1197831"/>
    <n v="44482"/>
    <s v="13-10-2021"/>
    <x v="8"/>
    <x v="1"/>
    <s v="Wednesday"/>
    <s v="13"/>
    <x v="1"/>
    <x v="1"/>
    <x v="5"/>
    <x v="3"/>
    <n v="65"/>
    <n v="500"/>
    <n v="325000"/>
    <n v="162500"/>
    <n v="0.5"/>
    <x v="1"/>
    <s v="low Units"/>
    <n v="4.8925870597930923E-2"/>
  </r>
  <r>
    <x v="2"/>
    <s v="Outlet"/>
    <n v="1197831"/>
    <n v="44483"/>
    <s v="14-10-2021"/>
    <x v="8"/>
    <x v="1"/>
    <s v="Thursday"/>
    <s v="14"/>
    <x v="1"/>
    <x v="1"/>
    <x v="5"/>
    <x v="4"/>
    <n v="60"/>
    <n v="475"/>
    <n v="285000"/>
    <n v="99750"/>
    <n v="0.35"/>
    <x v="1"/>
    <s v="low Units"/>
    <n v="3.0032957490114521E-2"/>
  </r>
  <r>
    <x v="2"/>
    <s v="Outlet"/>
    <n v="1197831"/>
    <n v="44484"/>
    <s v="15-10-2021"/>
    <x v="8"/>
    <x v="1"/>
    <s v="Friday"/>
    <s v="15"/>
    <x v="1"/>
    <x v="1"/>
    <x v="5"/>
    <x v="5"/>
    <n v="70"/>
    <n v="675"/>
    <n v="472500"/>
    <n v="259875"/>
    <n v="0.55000000000000004"/>
    <x v="1"/>
    <s v="low Units"/>
    <n v="7.8243757671614136E-2"/>
  </r>
  <r>
    <x v="2"/>
    <s v="Outlet"/>
    <n v="1197831"/>
    <n v="44485"/>
    <s v="16-10-2021"/>
    <x v="8"/>
    <x v="1"/>
    <s v="Saturday"/>
    <s v="16"/>
    <x v="1"/>
    <x v="1"/>
    <x v="5"/>
    <x v="0"/>
    <n v="60"/>
    <n v="825"/>
    <n v="495000"/>
    <n v="198000"/>
    <n v="0.4"/>
    <x v="1"/>
    <s v="High Units"/>
    <n v="5.9614291559325065E-2"/>
  </r>
  <r>
    <x v="2"/>
    <s v="Outlet"/>
    <n v="1197831"/>
    <n v="44486"/>
    <s v="17-10-2021"/>
    <x v="8"/>
    <x v="1"/>
    <s v="Sunday"/>
    <s v="17"/>
    <x v="1"/>
    <x v="1"/>
    <x v="5"/>
    <x v="1"/>
    <n v="60"/>
    <n v="825"/>
    <n v="495000"/>
    <n v="198000"/>
    <n v="0.4"/>
    <x v="1"/>
    <s v="High Units"/>
    <n v="5.9614291559325065E-2"/>
  </r>
  <r>
    <x v="2"/>
    <s v="Outlet"/>
    <n v="1197831"/>
    <n v="44487"/>
    <s v="18-10-2021"/>
    <x v="8"/>
    <x v="1"/>
    <s v="Monday"/>
    <s v="18"/>
    <x v="1"/>
    <x v="1"/>
    <x v="5"/>
    <x v="2"/>
    <n v="65"/>
    <n v="725"/>
    <n v="471250"/>
    <n v="188500"/>
    <n v="0.4"/>
    <x v="1"/>
    <s v="High Units"/>
    <n v="5.6754009893599869E-2"/>
  </r>
  <r>
    <x v="2"/>
    <s v="Outlet"/>
    <n v="1197831"/>
    <n v="44488"/>
    <s v="19-10-2021"/>
    <x v="8"/>
    <x v="1"/>
    <s v="Tuesday"/>
    <s v="19"/>
    <x v="1"/>
    <x v="1"/>
    <x v="5"/>
    <x v="3"/>
    <n v="65"/>
    <n v="575"/>
    <n v="373750"/>
    <n v="186875"/>
    <n v="0.5"/>
    <x v="1"/>
    <s v="low Units"/>
    <n v="5.626475118762056E-2"/>
  </r>
  <r>
    <x v="2"/>
    <s v="Outlet"/>
    <n v="1197831"/>
    <n v="44489"/>
    <s v="20-10-2021"/>
    <x v="8"/>
    <x v="1"/>
    <s v="Wednesday"/>
    <s v="20"/>
    <x v="1"/>
    <x v="1"/>
    <x v="5"/>
    <x v="4"/>
    <n v="60"/>
    <n v="525"/>
    <n v="315000"/>
    <n v="110250"/>
    <n v="0.35"/>
    <x v="1"/>
    <s v="low Units"/>
    <n v="3.319432143644236E-2"/>
  </r>
  <r>
    <x v="2"/>
    <s v="Outlet"/>
    <n v="1197831"/>
    <n v="44490"/>
    <s v="21-10-2021"/>
    <x v="8"/>
    <x v="1"/>
    <s v="Thursday"/>
    <s v="21"/>
    <x v="1"/>
    <x v="1"/>
    <x v="5"/>
    <x v="5"/>
    <n v="70"/>
    <n v="775"/>
    <n v="542500"/>
    <n v="298375"/>
    <n v="0.55000000000000004"/>
    <x v="1"/>
    <s v="High Units"/>
    <n v="8.9835425474816238E-2"/>
  </r>
  <r>
    <x v="0"/>
    <s v="Outlet"/>
    <n v="1185732"/>
    <n v="44491"/>
    <s v="22-10-2021"/>
    <x v="8"/>
    <x v="1"/>
    <s v="Friday"/>
    <s v="22"/>
    <x v="1"/>
    <x v="1"/>
    <x v="5"/>
    <x v="0"/>
    <n v="45"/>
    <n v="425"/>
    <n v="191250"/>
    <n v="105188"/>
    <n v="0.55000000000000004"/>
    <x v="1"/>
    <s v="low Units"/>
    <n v="3.1670242932031738E-2"/>
  </r>
  <r>
    <x v="0"/>
    <s v="Outlet"/>
    <n v="1185732"/>
    <n v="44492"/>
    <s v="23-10-2021"/>
    <x v="8"/>
    <x v="1"/>
    <s v="Saturday"/>
    <s v="23"/>
    <x v="1"/>
    <x v="1"/>
    <x v="5"/>
    <x v="1"/>
    <n v="45"/>
    <n v="225"/>
    <n v="101250"/>
    <n v="35438"/>
    <n v="0.35"/>
    <x v="1"/>
    <s v="low Units"/>
    <n v="1.0669753859996776E-2"/>
  </r>
  <r>
    <x v="0"/>
    <s v="Outlet"/>
    <n v="1185732"/>
    <n v="44493"/>
    <s v="24-10-2021"/>
    <x v="8"/>
    <x v="1"/>
    <s v="Sunday"/>
    <s v="24"/>
    <x v="1"/>
    <x v="1"/>
    <x v="5"/>
    <x v="2"/>
    <n v="35"/>
    <n v="225"/>
    <n v="78750"/>
    <n v="31500"/>
    <n v="0.4"/>
    <x v="1"/>
    <s v="low Units"/>
    <n v="9.484091838983532E-3"/>
  </r>
  <r>
    <x v="0"/>
    <s v="Outlet"/>
    <n v="1185732"/>
    <n v="44494"/>
    <s v="25-10-2021"/>
    <x v="8"/>
    <x v="1"/>
    <s v="Monday"/>
    <s v="25"/>
    <x v="1"/>
    <x v="1"/>
    <x v="5"/>
    <x v="3"/>
    <n v="40"/>
    <n v="75"/>
    <n v="30000"/>
    <n v="12000"/>
    <n v="0.4"/>
    <x v="1"/>
    <s v="low Units"/>
    <n v="3.612987367231822E-3"/>
  </r>
  <r>
    <x v="0"/>
    <s v="Outlet"/>
    <n v="1185732"/>
    <n v="44495"/>
    <s v="26-10-2021"/>
    <x v="8"/>
    <x v="1"/>
    <s v="Tuesday"/>
    <s v="26"/>
    <x v="0"/>
    <x v="4"/>
    <x v="6"/>
    <x v="4"/>
    <n v="55"/>
    <n v="125"/>
    <n v="68750"/>
    <n v="24063"/>
    <n v="0.35"/>
    <x v="1"/>
    <s v="low Units"/>
    <n v="7.2449429181416112E-3"/>
  </r>
  <r>
    <x v="0"/>
    <s v="Outlet"/>
    <n v="1185732"/>
    <n v="44496"/>
    <s v="27-10-2021"/>
    <x v="8"/>
    <x v="1"/>
    <s v="Wednesday"/>
    <s v="27"/>
    <x v="0"/>
    <x v="4"/>
    <x v="6"/>
    <x v="5"/>
    <n v="45"/>
    <n v="225"/>
    <n v="101250"/>
    <n v="30375"/>
    <n v="0.3"/>
    <x v="1"/>
    <s v="low Units"/>
    <n v="9.1453742733055496E-3"/>
  </r>
  <r>
    <x v="0"/>
    <s v="Outlet"/>
    <n v="1185732"/>
    <n v="44497"/>
    <s v="28-10-2021"/>
    <x v="8"/>
    <x v="1"/>
    <s v="Thursday"/>
    <s v="28"/>
    <x v="0"/>
    <x v="4"/>
    <x v="6"/>
    <x v="0"/>
    <n v="45"/>
    <n v="475"/>
    <n v="213750"/>
    <n v="117563"/>
    <n v="0.55000000000000004"/>
    <x v="1"/>
    <s v="low Units"/>
    <n v="3.5396136154489555E-2"/>
  </r>
  <r>
    <x v="0"/>
    <s v="Outlet"/>
    <n v="1185732"/>
    <n v="44498"/>
    <s v="29-10-2021"/>
    <x v="8"/>
    <x v="1"/>
    <s v="Friday"/>
    <s v="29"/>
    <x v="0"/>
    <x v="4"/>
    <x v="6"/>
    <x v="1"/>
    <n v="45"/>
    <n v="125"/>
    <n v="56250"/>
    <n v="19688"/>
    <n v="0.35"/>
    <x v="1"/>
    <s v="low Units"/>
    <n v="5.9277079405050098E-3"/>
  </r>
  <r>
    <x v="0"/>
    <s v="Outlet"/>
    <n v="1185732"/>
    <n v="44499"/>
    <s v="30-10-2021"/>
    <x v="8"/>
    <x v="1"/>
    <s v="Saturday"/>
    <s v="30"/>
    <x v="0"/>
    <x v="4"/>
    <x v="6"/>
    <x v="2"/>
    <n v="35"/>
    <n v="175"/>
    <n v="61250"/>
    <n v="24500"/>
    <n v="0.4"/>
    <x v="1"/>
    <s v="low Units"/>
    <n v="7.3765158747649707E-3"/>
  </r>
  <r>
    <x v="0"/>
    <s v="Outlet"/>
    <n v="1185732"/>
    <n v="44500"/>
    <s v="31-10-2021"/>
    <x v="8"/>
    <x v="1"/>
    <s v="Sunday"/>
    <s v="31"/>
    <x v="0"/>
    <x v="4"/>
    <x v="6"/>
    <x v="3"/>
    <n v="40"/>
    <n v="50"/>
    <n v="20000"/>
    <n v="8000"/>
    <n v="0.4"/>
    <x v="1"/>
    <s v="low Units"/>
    <n v="2.4086582448212147E-3"/>
  </r>
  <r>
    <x v="0"/>
    <s v="Outlet"/>
    <n v="1185732"/>
    <n v="44501"/>
    <s v="01-11-2021"/>
    <x v="9"/>
    <x v="1"/>
    <s v="Monday"/>
    <s v="01"/>
    <x v="0"/>
    <x v="4"/>
    <x v="6"/>
    <x v="4"/>
    <n v="55"/>
    <n v="125"/>
    <n v="68750"/>
    <n v="24063"/>
    <n v="0.35"/>
    <x v="1"/>
    <s v="low Units"/>
    <n v="7.2449429181416112E-3"/>
  </r>
  <r>
    <x v="0"/>
    <s v="Outlet"/>
    <n v="1185732"/>
    <n v="44502"/>
    <s v="02-11-2021"/>
    <x v="9"/>
    <x v="1"/>
    <s v="Tuesday"/>
    <s v="02"/>
    <x v="0"/>
    <x v="4"/>
    <x v="6"/>
    <x v="5"/>
    <n v="45"/>
    <n v="225"/>
    <n v="101250"/>
    <n v="30375"/>
    <n v="0.3"/>
    <x v="1"/>
    <s v="low Units"/>
    <n v="9.1453742733055496E-3"/>
  </r>
  <r>
    <x v="0"/>
    <s v="Outlet"/>
    <n v="1185732"/>
    <n v="44503"/>
    <s v="03-11-2021"/>
    <x v="9"/>
    <x v="1"/>
    <s v="Wednesday"/>
    <s v="03"/>
    <x v="0"/>
    <x v="4"/>
    <x v="6"/>
    <x v="0"/>
    <n v="50"/>
    <n v="445"/>
    <n v="222500"/>
    <n v="122375"/>
    <n v="0.55000000000000004"/>
    <x v="1"/>
    <s v="low Units"/>
    <n v="3.6844944088749512E-2"/>
  </r>
  <r>
    <x v="0"/>
    <s v="Outlet"/>
    <n v="1185732"/>
    <n v="44504"/>
    <s v="04-11-2021"/>
    <x v="9"/>
    <x v="1"/>
    <s v="Thursday"/>
    <s v="04"/>
    <x v="0"/>
    <x v="4"/>
    <x v="6"/>
    <x v="1"/>
    <n v="50"/>
    <n v="150"/>
    <n v="75000"/>
    <n v="26250"/>
    <n v="0.35"/>
    <x v="1"/>
    <s v="low Units"/>
    <n v="7.9034098658196106E-3"/>
  </r>
  <r>
    <x v="0"/>
    <s v="Outlet"/>
    <n v="1185732"/>
    <n v="44505"/>
    <s v="05-11-2021"/>
    <x v="9"/>
    <x v="1"/>
    <s v="Friday"/>
    <s v="05"/>
    <x v="0"/>
    <x v="4"/>
    <x v="6"/>
    <x v="2"/>
    <n v="40"/>
    <n v="175"/>
    <n v="70000"/>
    <n v="28000"/>
    <n v="0.4"/>
    <x v="1"/>
    <s v="low Units"/>
    <n v="8.4303038568742522E-3"/>
  </r>
  <r>
    <x v="0"/>
    <s v="Outlet"/>
    <n v="1185732"/>
    <n v="44506"/>
    <s v="06-11-2021"/>
    <x v="9"/>
    <x v="1"/>
    <s v="Saturday"/>
    <s v="06"/>
    <x v="0"/>
    <x v="4"/>
    <x v="6"/>
    <x v="3"/>
    <n v="45"/>
    <n v="25"/>
    <n v="11250"/>
    <n v="4500"/>
    <n v="0.4"/>
    <x v="1"/>
    <s v="low Units"/>
    <n v="1.3548702627119334E-3"/>
  </r>
  <r>
    <x v="0"/>
    <s v="Outlet"/>
    <n v="1185732"/>
    <n v="44507"/>
    <s v="07-11-2021"/>
    <x v="9"/>
    <x v="1"/>
    <s v="Sunday"/>
    <s v="07"/>
    <x v="0"/>
    <x v="4"/>
    <x v="6"/>
    <x v="4"/>
    <n v="60"/>
    <n v="75"/>
    <n v="45000"/>
    <n v="13500"/>
    <n v="0.3"/>
    <x v="1"/>
    <s v="low Units"/>
    <n v="4.0646107881357994E-3"/>
  </r>
  <r>
    <x v="0"/>
    <s v="Outlet"/>
    <n v="1185732"/>
    <n v="44508"/>
    <s v="08-11-2021"/>
    <x v="9"/>
    <x v="1"/>
    <s v="Monday"/>
    <s v="08"/>
    <x v="0"/>
    <x v="4"/>
    <x v="6"/>
    <x v="5"/>
    <n v="50"/>
    <n v="175"/>
    <n v="87500"/>
    <n v="21875"/>
    <n v="0.25"/>
    <x v="1"/>
    <s v="low Units"/>
    <n v="6.5861748881830082E-3"/>
  </r>
  <r>
    <x v="0"/>
    <s v="Outlet"/>
    <n v="1185732"/>
    <n v="44509"/>
    <s v="09-11-2021"/>
    <x v="9"/>
    <x v="1"/>
    <s v="Tuesday"/>
    <s v="09"/>
    <x v="0"/>
    <x v="4"/>
    <x v="6"/>
    <x v="0"/>
    <n v="50"/>
    <n v="450"/>
    <n v="225000"/>
    <n v="112500"/>
    <n v="0.5"/>
    <x v="1"/>
    <s v="low Units"/>
    <n v="3.3871756567798325E-2"/>
  </r>
  <r>
    <x v="0"/>
    <s v="Outlet"/>
    <n v="1185732"/>
    <n v="44510"/>
    <s v="10-11-2021"/>
    <x v="9"/>
    <x v="1"/>
    <s v="Wednesday"/>
    <s v="10"/>
    <x v="0"/>
    <x v="4"/>
    <x v="6"/>
    <x v="1"/>
    <n v="50"/>
    <n v="150"/>
    <n v="75000"/>
    <n v="22500"/>
    <n v="0.3"/>
    <x v="1"/>
    <s v="low Units"/>
    <n v="6.7743513135596666E-3"/>
  </r>
  <r>
    <x v="0"/>
    <s v="Outlet"/>
    <n v="1185732"/>
    <n v="44511"/>
    <s v="11-11-2021"/>
    <x v="9"/>
    <x v="1"/>
    <s v="Thursday"/>
    <s v="11"/>
    <x v="0"/>
    <x v="4"/>
    <x v="6"/>
    <x v="2"/>
    <n v="40"/>
    <n v="150"/>
    <n v="60000"/>
    <n v="21000"/>
    <n v="0.35"/>
    <x v="1"/>
    <s v="low Units"/>
    <n v="6.3227278926556883E-3"/>
  </r>
  <r>
    <x v="0"/>
    <s v="Outlet"/>
    <n v="1185732"/>
    <n v="44512"/>
    <s v="12-11-2021"/>
    <x v="9"/>
    <x v="1"/>
    <s v="Friday"/>
    <s v="12"/>
    <x v="0"/>
    <x v="4"/>
    <x v="6"/>
    <x v="3"/>
    <n v="45"/>
    <n v="75"/>
    <n v="33750"/>
    <n v="11813"/>
    <n v="0.35"/>
    <x v="1"/>
    <s v="low Units"/>
    <n v="3.5566849807591259E-3"/>
  </r>
  <r>
    <x v="0"/>
    <s v="Outlet"/>
    <n v="1185732"/>
    <n v="44513"/>
    <s v="13-11-2021"/>
    <x v="9"/>
    <x v="1"/>
    <s v="Saturday"/>
    <s v="13"/>
    <x v="0"/>
    <x v="4"/>
    <x v="6"/>
    <x v="4"/>
    <n v="60"/>
    <n v="75"/>
    <n v="45000"/>
    <n v="13500"/>
    <n v="0.3"/>
    <x v="1"/>
    <s v="low Units"/>
    <n v="4.0646107881357994E-3"/>
  </r>
  <r>
    <x v="0"/>
    <s v="Outlet"/>
    <n v="1185732"/>
    <n v="44514"/>
    <s v="14-11-2021"/>
    <x v="9"/>
    <x v="1"/>
    <s v="Sunday"/>
    <s v="14"/>
    <x v="0"/>
    <x v="4"/>
    <x v="6"/>
    <x v="5"/>
    <n v="50"/>
    <n v="200"/>
    <n v="100000"/>
    <n v="25000"/>
    <n v="0.25"/>
    <x v="1"/>
    <s v="low Units"/>
    <n v="7.5270570150662956E-3"/>
  </r>
  <r>
    <x v="0"/>
    <s v="Outlet"/>
    <n v="1185732"/>
    <n v="44515"/>
    <s v="15-11-2021"/>
    <x v="9"/>
    <x v="1"/>
    <s v="Monday"/>
    <s v="15"/>
    <x v="0"/>
    <x v="4"/>
    <x v="6"/>
    <x v="0"/>
    <n v="60"/>
    <n v="470"/>
    <n v="282000"/>
    <n v="141000"/>
    <n v="0.5"/>
    <x v="1"/>
    <s v="low Units"/>
    <n v="4.2452601564973907E-2"/>
  </r>
  <r>
    <x v="0"/>
    <s v="Outlet"/>
    <n v="1185732"/>
    <n v="44516"/>
    <s v="16-11-2021"/>
    <x v="9"/>
    <x v="1"/>
    <s v="Tuesday"/>
    <s v="16"/>
    <x v="0"/>
    <x v="4"/>
    <x v="6"/>
    <x v="1"/>
    <n v="60"/>
    <n v="175"/>
    <n v="105000"/>
    <n v="31500"/>
    <n v="0.3"/>
    <x v="1"/>
    <s v="low Units"/>
    <n v="9.484091838983532E-3"/>
  </r>
  <r>
    <x v="0"/>
    <s v="Outlet"/>
    <n v="1185732"/>
    <n v="44517"/>
    <s v="17-11-2021"/>
    <x v="9"/>
    <x v="1"/>
    <s v="Wednesday"/>
    <s v="17"/>
    <x v="0"/>
    <x v="4"/>
    <x v="6"/>
    <x v="2"/>
    <n v="55"/>
    <n v="150"/>
    <n v="82500"/>
    <n v="28875"/>
    <n v="0.35"/>
    <x v="1"/>
    <s v="low Units"/>
    <n v="8.6937508524015713E-3"/>
  </r>
  <r>
    <x v="0"/>
    <s v="Outlet"/>
    <n v="1185732"/>
    <n v="44518"/>
    <s v="18-11-2021"/>
    <x v="9"/>
    <x v="1"/>
    <s v="Thursday"/>
    <s v="18"/>
    <x v="0"/>
    <x v="4"/>
    <x v="6"/>
    <x v="3"/>
    <n v="55"/>
    <n v="100"/>
    <n v="55000"/>
    <n v="19250"/>
    <n v="0.35"/>
    <x v="1"/>
    <s v="low Units"/>
    <n v="5.7958339016010475E-3"/>
  </r>
  <r>
    <x v="0"/>
    <s v="Outlet"/>
    <n v="1185732"/>
    <n v="44519"/>
    <s v="19-11-2021"/>
    <x v="9"/>
    <x v="1"/>
    <s v="Friday"/>
    <s v="19"/>
    <x v="0"/>
    <x v="4"/>
    <x v="6"/>
    <x v="4"/>
    <n v="65"/>
    <n v="125"/>
    <n v="81250"/>
    <n v="24375"/>
    <n v="0.3"/>
    <x v="1"/>
    <s v="low Units"/>
    <n v="7.3388805896896381E-3"/>
  </r>
  <r>
    <x v="0"/>
    <s v="Outlet"/>
    <n v="1185732"/>
    <n v="44520"/>
    <s v="20-11-2021"/>
    <x v="9"/>
    <x v="1"/>
    <s v="Saturday"/>
    <s v="20"/>
    <x v="0"/>
    <x v="4"/>
    <x v="6"/>
    <x v="5"/>
    <n v="70"/>
    <n v="250"/>
    <n v="175000"/>
    <n v="52500"/>
    <n v="0.3"/>
    <x v="1"/>
    <s v="low Units"/>
    <n v="1.5806819731639221E-2"/>
  </r>
  <r>
    <x v="0"/>
    <s v="Outlet"/>
    <n v="1185732"/>
    <n v="44521"/>
    <s v="21-11-2021"/>
    <x v="9"/>
    <x v="1"/>
    <s v="Sunday"/>
    <s v="21"/>
    <x v="0"/>
    <x v="4"/>
    <x v="6"/>
    <x v="0"/>
    <n v="65"/>
    <n v="500"/>
    <n v="325000"/>
    <n v="178750"/>
    <n v="0.55000000000000004"/>
    <x v="1"/>
    <s v="low Units"/>
    <n v="5.3818457657724021E-2"/>
  </r>
  <r>
    <x v="0"/>
    <s v="Outlet"/>
    <n v="1185732"/>
    <n v="44522"/>
    <s v="22-11-2021"/>
    <x v="9"/>
    <x v="1"/>
    <s v="Monday"/>
    <s v="22"/>
    <x v="0"/>
    <x v="4"/>
    <x v="6"/>
    <x v="1"/>
    <n v="60"/>
    <n v="250"/>
    <n v="150000"/>
    <n v="52500"/>
    <n v="0.35"/>
    <x v="1"/>
    <s v="low Units"/>
    <n v="1.5806819731639221E-2"/>
  </r>
  <r>
    <x v="0"/>
    <s v="Outlet"/>
    <n v="1185732"/>
    <n v="44523"/>
    <s v="23-11-2021"/>
    <x v="9"/>
    <x v="1"/>
    <s v="Tuesday"/>
    <s v="23"/>
    <x v="0"/>
    <x v="4"/>
    <x v="6"/>
    <x v="2"/>
    <n v="55"/>
    <n v="175"/>
    <n v="96250"/>
    <n v="38500"/>
    <n v="0.4"/>
    <x v="1"/>
    <s v="low Units"/>
    <n v="1.1591667803202095E-2"/>
  </r>
  <r>
    <x v="0"/>
    <s v="Outlet"/>
    <n v="1185732"/>
    <n v="44524"/>
    <s v="24-11-2021"/>
    <x v="9"/>
    <x v="1"/>
    <s v="Wednesday"/>
    <s v="24"/>
    <x v="0"/>
    <x v="4"/>
    <x v="6"/>
    <x v="3"/>
    <n v="55"/>
    <n v="150"/>
    <n v="82500"/>
    <n v="33000"/>
    <n v="0.4"/>
    <x v="1"/>
    <s v="low Units"/>
    <n v="9.9357152598875103E-3"/>
  </r>
  <r>
    <x v="0"/>
    <s v="Outlet"/>
    <n v="1185732"/>
    <n v="44525"/>
    <s v="25-11-2021"/>
    <x v="9"/>
    <x v="1"/>
    <s v="Thursday"/>
    <s v="25"/>
    <x v="0"/>
    <x v="4"/>
    <x v="6"/>
    <x v="4"/>
    <n v="65"/>
    <n v="150"/>
    <n v="97500"/>
    <n v="34125"/>
    <n v="0.35"/>
    <x v="1"/>
    <s v="low Units"/>
    <n v="1.0274432825565493E-2"/>
  </r>
  <r>
    <x v="0"/>
    <s v="Outlet"/>
    <n v="1185732"/>
    <n v="44526"/>
    <s v="26-11-2021"/>
    <x v="9"/>
    <x v="1"/>
    <s v="Friday"/>
    <s v="26"/>
    <x v="0"/>
    <x v="4"/>
    <x v="6"/>
    <x v="5"/>
    <n v="70"/>
    <n v="300"/>
    <n v="210000"/>
    <n v="63000"/>
    <n v="0.3"/>
    <x v="1"/>
    <s v="low Units"/>
    <n v="1.8968183677967064E-2"/>
  </r>
  <r>
    <x v="0"/>
    <s v="Outlet"/>
    <n v="1185732"/>
    <n v="44527"/>
    <s v="27-11-2021"/>
    <x v="9"/>
    <x v="1"/>
    <s v="Saturday"/>
    <s v="27"/>
    <x v="0"/>
    <x v="4"/>
    <x v="6"/>
    <x v="0"/>
    <n v="65"/>
    <n v="500"/>
    <n v="325000"/>
    <n v="178750"/>
    <n v="0.55000000000000004"/>
    <x v="1"/>
    <s v="low Units"/>
    <n v="5.3818457657724021E-2"/>
  </r>
  <r>
    <x v="0"/>
    <s v="Outlet"/>
    <n v="1185732"/>
    <n v="44528"/>
    <s v="28-11-2021"/>
    <x v="9"/>
    <x v="1"/>
    <s v="Sunday"/>
    <s v="28"/>
    <x v="0"/>
    <x v="4"/>
    <x v="6"/>
    <x v="1"/>
    <n v="60"/>
    <n v="300"/>
    <n v="180000"/>
    <n v="63000"/>
    <n v="0.35"/>
    <x v="1"/>
    <s v="low Units"/>
    <n v="1.8968183677967064E-2"/>
  </r>
  <r>
    <x v="0"/>
    <s v="Outlet"/>
    <n v="1185732"/>
    <n v="44529"/>
    <s v="29-11-2021"/>
    <x v="9"/>
    <x v="1"/>
    <s v="Monday"/>
    <s v="29"/>
    <x v="0"/>
    <x v="4"/>
    <x v="6"/>
    <x v="2"/>
    <n v="55"/>
    <n v="225"/>
    <n v="123750"/>
    <n v="49500"/>
    <n v="0.4"/>
    <x v="1"/>
    <s v="low Units"/>
    <n v="1.4903572889831266E-2"/>
  </r>
  <r>
    <x v="0"/>
    <s v="Outlet"/>
    <n v="1185732"/>
    <n v="44530"/>
    <s v="30-11-2021"/>
    <x v="9"/>
    <x v="1"/>
    <s v="Tuesday"/>
    <s v="30"/>
    <x v="0"/>
    <x v="4"/>
    <x v="6"/>
    <x v="3"/>
    <n v="55"/>
    <n v="175"/>
    <n v="96250"/>
    <n v="38500"/>
    <n v="0.4"/>
    <x v="1"/>
    <s v="low Units"/>
    <n v="1.1591667803202095E-2"/>
  </r>
  <r>
    <x v="0"/>
    <s v="Outlet"/>
    <n v="1185732"/>
    <n v="44531"/>
    <s v="01-12-2021"/>
    <x v="10"/>
    <x v="1"/>
    <s v="Wednesday"/>
    <s v="01"/>
    <x v="0"/>
    <x v="4"/>
    <x v="6"/>
    <x v="4"/>
    <n v="65"/>
    <n v="200"/>
    <n v="130000"/>
    <n v="45500"/>
    <n v="0.35"/>
    <x v="1"/>
    <s v="low Units"/>
    <n v="1.3699243767420658E-2"/>
  </r>
  <r>
    <x v="0"/>
    <s v="Outlet"/>
    <n v="1185732"/>
    <n v="44532"/>
    <s v="02-12-2021"/>
    <x v="10"/>
    <x v="1"/>
    <s v="Thursday"/>
    <s v="02"/>
    <x v="0"/>
    <x v="4"/>
    <x v="6"/>
    <x v="5"/>
    <n v="70"/>
    <n v="375"/>
    <n v="262500"/>
    <n v="78750"/>
    <n v="0.3"/>
    <x v="1"/>
    <s v="low Units"/>
    <n v="2.3710229597458832E-2"/>
  </r>
  <r>
    <x v="0"/>
    <s v="Outlet"/>
    <n v="1185732"/>
    <n v="44533"/>
    <s v="03-12-2021"/>
    <x v="10"/>
    <x v="1"/>
    <s v="Friday"/>
    <s v="03"/>
    <x v="0"/>
    <x v="4"/>
    <x v="6"/>
    <x v="0"/>
    <n v="65"/>
    <n v="525"/>
    <n v="341250"/>
    <n v="187688"/>
    <n v="0.55000000000000004"/>
    <x v="1"/>
    <s v="low Units"/>
    <n v="5.6509531081750511E-2"/>
  </r>
  <r>
    <x v="0"/>
    <s v="Outlet"/>
    <n v="1185732"/>
    <n v="44534"/>
    <s v="04-12-2021"/>
    <x v="10"/>
    <x v="1"/>
    <s v="Saturday"/>
    <s v="04"/>
    <x v="0"/>
    <x v="4"/>
    <x v="6"/>
    <x v="1"/>
    <n v="60"/>
    <n v="300"/>
    <n v="180000"/>
    <n v="63000"/>
    <n v="0.35"/>
    <x v="1"/>
    <s v="low Units"/>
    <n v="1.8968183677967064E-2"/>
  </r>
  <r>
    <x v="0"/>
    <s v="Outlet"/>
    <n v="1185732"/>
    <n v="44535"/>
    <s v="05-12-2021"/>
    <x v="10"/>
    <x v="1"/>
    <s v="Sunday"/>
    <s v="05"/>
    <x v="0"/>
    <x v="4"/>
    <x v="6"/>
    <x v="2"/>
    <n v="55"/>
    <n v="225"/>
    <n v="123750"/>
    <n v="49500"/>
    <n v="0.4"/>
    <x v="1"/>
    <s v="low Units"/>
    <n v="1.4903572889831266E-2"/>
  </r>
  <r>
    <x v="0"/>
    <s v="Outlet"/>
    <n v="1185732"/>
    <n v="44536"/>
    <s v="06-12-2021"/>
    <x v="10"/>
    <x v="1"/>
    <s v="Monday"/>
    <s v="06"/>
    <x v="0"/>
    <x v="4"/>
    <x v="6"/>
    <x v="3"/>
    <n v="55"/>
    <n v="200"/>
    <n v="110000"/>
    <n v="44000"/>
    <n v="0.4"/>
    <x v="1"/>
    <s v="low Units"/>
    <n v="1.324762034651668E-2"/>
  </r>
  <r>
    <x v="0"/>
    <s v="Outlet"/>
    <n v="1185732"/>
    <n v="44537"/>
    <s v="07-12-2021"/>
    <x v="10"/>
    <x v="1"/>
    <s v="Tuesday"/>
    <s v="07"/>
    <x v="0"/>
    <x v="4"/>
    <x v="6"/>
    <x v="4"/>
    <n v="65"/>
    <n v="175"/>
    <n v="113750"/>
    <n v="39813"/>
    <n v="0.35"/>
    <x v="1"/>
    <s v="low Units"/>
    <n v="1.1986988837633378E-2"/>
  </r>
  <r>
    <x v="0"/>
    <s v="Outlet"/>
    <n v="1185732"/>
    <n v="44538"/>
    <s v="08-12-2021"/>
    <x v="10"/>
    <x v="1"/>
    <s v="Wednesday"/>
    <s v="08"/>
    <x v="0"/>
    <x v="4"/>
    <x v="6"/>
    <x v="5"/>
    <n v="70"/>
    <n v="350"/>
    <n v="245000"/>
    <n v="73500"/>
    <n v="0.3"/>
    <x v="1"/>
    <s v="low Units"/>
    <n v="2.212954762429491E-2"/>
  </r>
  <r>
    <x v="0"/>
    <s v="Outlet"/>
    <n v="1185732"/>
    <n v="44539"/>
    <s v="09-12-2021"/>
    <x v="10"/>
    <x v="1"/>
    <s v="Thursday"/>
    <s v="09"/>
    <x v="0"/>
    <x v="4"/>
    <x v="6"/>
    <x v="0"/>
    <n v="65"/>
    <n v="475"/>
    <n v="308750"/>
    <n v="154375"/>
    <n v="0.5"/>
    <x v="1"/>
    <s v="low Units"/>
    <n v="4.6479577068034378E-2"/>
  </r>
  <r>
    <x v="0"/>
    <s v="Outlet"/>
    <n v="1185732"/>
    <n v="44540"/>
    <s v="10-12-2021"/>
    <x v="10"/>
    <x v="1"/>
    <s v="Friday"/>
    <s v="10"/>
    <x v="0"/>
    <x v="4"/>
    <x v="6"/>
    <x v="1"/>
    <n v="50"/>
    <n v="275"/>
    <n v="137500"/>
    <n v="41250"/>
    <n v="0.3"/>
    <x v="1"/>
    <s v="low Units"/>
    <n v="1.2419644074859387E-2"/>
  </r>
  <r>
    <x v="0"/>
    <s v="Outlet"/>
    <n v="1185732"/>
    <n v="44541"/>
    <s v="11-12-2021"/>
    <x v="10"/>
    <x v="1"/>
    <s v="Saturday"/>
    <s v="11"/>
    <x v="0"/>
    <x v="4"/>
    <x v="6"/>
    <x v="2"/>
    <n v="45"/>
    <n v="200"/>
    <n v="90000"/>
    <n v="31500"/>
    <n v="0.35"/>
    <x v="1"/>
    <s v="low Units"/>
    <n v="9.484091838983532E-3"/>
  </r>
  <r>
    <x v="0"/>
    <s v="Outlet"/>
    <n v="1185732"/>
    <n v="44542"/>
    <s v="12-12-2021"/>
    <x v="10"/>
    <x v="1"/>
    <s v="Sunday"/>
    <s v="12"/>
    <x v="0"/>
    <x v="4"/>
    <x v="6"/>
    <x v="3"/>
    <n v="45"/>
    <n v="175"/>
    <n v="78750"/>
    <n v="27563"/>
    <n v="0.35"/>
    <x v="1"/>
    <s v="low Units"/>
    <n v="8.2987309002508919E-3"/>
  </r>
  <r>
    <x v="0"/>
    <s v="Outlet"/>
    <n v="1185732"/>
    <n v="44543"/>
    <s v="13-12-2021"/>
    <x v="10"/>
    <x v="1"/>
    <s v="Monday"/>
    <s v="13"/>
    <x v="0"/>
    <x v="4"/>
    <x v="6"/>
    <x v="4"/>
    <n v="55"/>
    <n v="125"/>
    <n v="68750"/>
    <n v="20625"/>
    <n v="0.3"/>
    <x v="1"/>
    <s v="low Units"/>
    <n v="6.2098220374296933E-3"/>
  </r>
  <r>
    <x v="0"/>
    <s v="Outlet"/>
    <n v="1185732"/>
    <n v="44544"/>
    <s v="14-12-2021"/>
    <x v="10"/>
    <x v="1"/>
    <s v="Tuesday"/>
    <s v="14"/>
    <x v="0"/>
    <x v="4"/>
    <x v="6"/>
    <x v="5"/>
    <n v="60"/>
    <n v="225"/>
    <n v="135000"/>
    <n v="33750"/>
    <n v="0.25"/>
    <x v="1"/>
    <s v="low Units"/>
    <n v="1.0161526970339499E-2"/>
  </r>
  <r>
    <x v="0"/>
    <s v="Outlet"/>
    <n v="1185732"/>
    <n v="44545"/>
    <s v="15-12-2021"/>
    <x v="10"/>
    <x v="1"/>
    <s v="Wednesday"/>
    <s v="15"/>
    <x v="0"/>
    <x v="4"/>
    <x v="6"/>
    <x v="0"/>
    <n v="60"/>
    <n v="400"/>
    <n v="240000"/>
    <n v="120000"/>
    <n v="0.5"/>
    <x v="1"/>
    <s v="low Units"/>
    <n v="3.6129873672318222E-2"/>
  </r>
  <r>
    <x v="0"/>
    <s v="Outlet"/>
    <n v="1185732"/>
    <n v="44546"/>
    <s v="16-12-2021"/>
    <x v="10"/>
    <x v="1"/>
    <s v="Thursday"/>
    <s v="16"/>
    <x v="0"/>
    <x v="4"/>
    <x v="6"/>
    <x v="1"/>
    <n v="50"/>
    <n v="225"/>
    <n v="112500"/>
    <n v="33750"/>
    <n v="0.3"/>
    <x v="1"/>
    <s v="low Units"/>
    <n v="1.0161526970339499E-2"/>
  </r>
  <r>
    <x v="0"/>
    <s v="Outlet"/>
    <n v="1185732"/>
    <n v="44547"/>
    <s v="17-12-2021"/>
    <x v="10"/>
    <x v="1"/>
    <s v="Friday"/>
    <s v="17"/>
    <x v="0"/>
    <x v="4"/>
    <x v="6"/>
    <x v="2"/>
    <n v="50"/>
    <n v="125"/>
    <n v="62500"/>
    <n v="21875"/>
    <n v="0.35"/>
    <x v="1"/>
    <s v="low Units"/>
    <n v="6.5861748881830082E-3"/>
  </r>
  <r>
    <x v="0"/>
    <s v="Outlet"/>
    <n v="1185732"/>
    <n v="44548"/>
    <s v="18-12-2021"/>
    <x v="10"/>
    <x v="1"/>
    <s v="Saturday"/>
    <s v="18"/>
    <x v="0"/>
    <x v="4"/>
    <x v="6"/>
    <x v="3"/>
    <n v="50"/>
    <n v="100"/>
    <n v="50000"/>
    <n v="17500"/>
    <n v="0.35"/>
    <x v="1"/>
    <s v="low Units"/>
    <n v="5.2689399105464076E-3"/>
  </r>
  <r>
    <x v="0"/>
    <s v="Outlet"/>
    <n v="1185732"/>
    <n v="44549"/>
    <s v="19-12-2021"/>
    <x v="10"/>
    <x v="1"/>
    <s v="Sunday"/>
    <s v="19"/>
    <x v="0"/>
    <x v="4"/>
    <x v="6"/>
    <x v="4"/>
    <n v="60"/>
    <n v="100"/>
    <n v="60000"/>
    <n v="18000"/>
    <n v="0.3"/>
    <x v="1"/>
    <s v="low Units"/>
    <n v="5.4194810508477334E-3"/>
  </r>
  <r>
    <x v="0"/>
    <s v="Outlet"/>
    <n v="1185732"/>
    <n v="44550"/>
    <s v="20-12-2021"/>
    <x v="10"/>
    <x v="1"/>
    <s v="Monday"/>
    <s v="20"/>
    <x v="0"/>
    <x v="4"/>
    <x v="6"/>
    <x v="5"/>
    <n v="65"/>
    <n v="225"/>
    <n v="146250"/>
    <n v="36563"/>
    <n v="0.25"/>
    <x v="1"/>
    <s v="low Units"/>
    <n v="1.1008471425674758E-2"/>
  </r>
  <r>
    <x v="0"/>
    <s v="Outlet"/>
    <n v="1185732"/>
    <n v="44551"/>
    <s v="21-12-2021"/>
    <x v="10"/>
    <x v="1"/>
    <s v="Tuesday"/>
    <s v="21"/>
    <x v="0"/>
    <x v="4"/>
    <x v="6"/>
    <x v="0"/>
    <n v="70"/>
    <n v="375"/>
    <n v="262500"/>
    <n v="144375"/>
    <n v="0.55000000000000004"/>
    <x v="1"/>
    <s v="low Units"/>
    <n v="4.3468754262007858E-2"/>
  </r>
  <r>
    <x v="0"/>
    <s v="Outlet"/>
    <n v="1185732"/>
    <n v="44552"/>
    <s v="22-12-2021"/>
    <x v="10"/>
    <x v="1"/>
    <s v="Wednesday"/>
    <s v="22"/>
    <x v="0"/>
    <x v="4"/>
    <x v="6"/>
    <x v="1"/>
    <n v="60"/>
    <n v="200"/>
    <n v="120000"/>
    <n v="42000"/>
    <n v="0.35"/>
    <x v="1"/>
    <s v="low Units"/>
    <n v="1.2645455785311377E-2"/>
  </r>
  <r>
    <x v="0"/>
    <s v="Outlet"/>
    <n v="1185732"/>
    <n v="44553"/>
    <s v="23-12-2021"/>
    <x v="10"/>
    <x v="1"/>
    <s v="Thursday"/>
    <s v="23"/>
    <x v="0"/>
    <x v="4"/>
    <x v="6"/>
    <x v="2"/>
    <n v="60"/>
    <n v="195"/>
    <n v="117000"/>
    <n v="46800"/>
    <n v="0.4"/>
    <x v="1"/>
    <s v="low Units"/>
    <n v="1.4090650732204106E-2"/>
  </r>
  <r>
    <x v="0"/>
    <s v="Outlet"/>
    <n v="1185732"/>
    <n v="44554"/>
    <s v="24-12-2021"/>
    <x v="10"/>
    <x v="1"/>
    <s v="Friday"/>
    <s v="24"/>
    <x v="0"/>
    <x v="4"/>
    <x v="6"/>
    <x v="3"/>
    <n v="60"/>
    <n v="175"/>
    <n v="105000"/>
    <n v="42000"/>
    <n v="0.4"/>
    <x v="1"/>
    <s v="low Units"/>
    <n v="1.2645455785311377E-2"/>
  </r>
  <r>
    <x v="0"/>
    <s v="Outlet"/>
    <n v="1185732"/>
    <n v="44555"/>
    <s v="25-12-2021"/>
    <x v="10"/>
    <x v="1"/>
    <s v="Saturday"/>
    <s v="25"/>
    <x v="0"/>
    <x v="4"/>
    <x v="6"/>
    <x v="4"/>
    <n v="70"/>
    <n v="150"/>
    <n v="105000"/>
    <n v="36750"/>
    <n v="0.35"/>
    <x v="1"/>
    <s v="low Units"/>
    <n v="1.1064773812147455E-2"/>
  </r>
  <r>
    <x v="0"/>
    <s v="Outlet"/>
    <n v="1185732"/>
    <n v="44556"/>
    <s v="26-12-2021"/>
    <x v="10"/>
    <x v="1"/>
    <s v="Sunday"/>
    <s v="26"/>
    <x v="0"/>
    <x v="4"/>
    <x v="6"/>
    <x v="5"/>
    <n v="75"/>
    <n v="250"/>
    <n v="187500"/>
    <n v="56250"/>
    <n v="0.3"/>
    <x v="1"/>
    <s v="low Units"/>
    <n v="1.6935878283899163E-2"/>
  </r>
  <r>
    <x v="0"/>
    <s v="Outlet"/>
    <n v="1185732"/>
    <n v="44557"/>
    <s v="27-12-2021"/>
    <x v="10"/>
    <x v="1"/>
    <s v="Monday"/>
    <s v="27"/>
    <x v="0"/>
    <x v="4"/>
    <x v="6"/>
    <x v="0"/>
    <n v="70"/>
    <n v="475"/>
    <n v="332500"/>
    <n v="182875"/>
    <n v="0.55000000000000004"/>
    <x v="1"/>
    <s v="low Units"/>
    <n v="5.506042206520996E-2"/>
  </r>
  <r>
    <x v="0"/>
    <s v="Outlet"/>
    <n v="1185732"/>
    <n v="44558"/>
    <s v="28-12-2021"/>
    <x v="10"/>
    <x v="1"/>
    <s v="Tuesday"/>
    <s v="28"/>
    <x v="0"/>
    <x v="4"/>
    <x v="6"/>
    <x v="1"/>
    <n v="60"/>
    <n v="275"/>
    <n v="165000"/>
    <n v="57750"/>
    <n v="0.35"/>
    <x v="1"/>
    <s v="low Units"/>
    <n v="1.7387501704803143E-2"/>
  </r>
  <r>
    <x v="0"/>
    <s v="Outlet"/>
    <n v="1185732"/>
    <n v="44559"/>
    <s v="29-12-2021"/>
    <x v="10"/>
    <x v="1"/>
    <s v="Wednesday"/>
    <s v="29"/>
    <x v="0"/>
    <x v="4"/>
    <x v="6"/>
    <x v="2"/>
    <n v="60"/>
    <n v="225"/>
    <n v="135000"/>
    <n v="54000"/>
    <n v="0.4"/>
    <x v="1"/>
    <s v="low Units"/>
    <n v="1.6258443152543198E-2"/>
  </r>
  <r>
    <x v="0"/>
    <s v="Outlet"/>
    <n v="1185732"/>
    <n v="44560"/>
    <s v="30-12-2021"/>
    <x v="10"/>
    <x v="1"/>
    <s v="Thursday"/>
    <s v="30"/>
    <x v="0"/>
    <x v="4"/>
    <x v="6"/>
    <x v="3"/>
    <n v="60"/>
    <n v="175"/>
    <n v="105000"/>
    <n v="42000"/>
    <n v="0.4"/>
    <x v="1"/>
    <s v="low Units"/>
    <n v="1.2645455785311377E-2"/>
  </r>
  <r>
    <x v="0"/>
    <s v="Outlet"/>
    <n v="1185732"/>
    <n v="44561"/>
    <s v="31-12-2021"/>
    <x v="10"/>
    <x v="1"/>
    <s v="Friday"/>
    <s v="31"/>
    <x v="0"/>
    <x v="4"/>
    <x v="6"/>
    <x v="4"/>
    <n v="70"/>
    <n v="175"/>
    <n v="122500"/>
    <n v="42875"/>
    <n v="0.35"/>
    <x v="1"/>
    <s v="low Units"/>
    <n v="1.2908902780838697E-2"/>
  </r>
  <r>
    <x v="0"/>
    <s v="Outlet"/>
    <n v="1185732"/>
    <n v="43831"/>
    <s v="01-01-2020"/>
    <x v="0"/>
    <x v="0"/>
    <s v="Wednesday"/>
    <s v="01"/>
    <x v="0"/>
    <x v="4"/>
    <x v="6"/>
    <x v="5"/>
    <n v="75"/>
    <n v="275"/>
    <n v="206250"/>
    <n v="61875"/>
    <n v="0.3"/>
    <x v="1"/>
    <s v="low Units"/>
    <n v="1.8629466112289082E-2"/>
  </r>
  <r>
    <x v="3"/>
    <s v="Outlet"/>
    <n v="1128299"/>
    <n v="43832"/>
    <s v="02-01-2020"/>
    <x v="0"/>
    <x v="0"/>
    <s v="Thursday"/>
    <s v="02"/>
    <x v="0"/>
    <x v="4"/>
    <x v="6"/>
    <x v="0"/>
    <n v="35"/>
    <n v="450"/>
    <n v="157500"/>
    <n v="63000"/>
    <n v="0.4"/>
    <x v="1"/>
    <s v="low Units"/>
    <n v="1.8968183677967064E-2"/>
  </r>
  <r>
    <x v="3"/>
    <s v="Outlet"/>
    <n v="1128299"/>
    <n v="43833"/>
    <s v="03-01-2020"/>
    <x v="0"/>
    <x v="0"/>
    <s v="Friday"/>
    <s v="03"/>
    <x v="0"/>
    <x v="4"/>
    <x v="6"/>
    <x v="1"/>
    <n v="45"/>
    <n v="450"/>
    <n v="202500"/>
    <n v="50625"/>
    <n v="0.25"/>
    <x v="1"/>
    <s v="low Units"/>
    <n v="1.5242290455509249E-2"/>
  </r>
  <r>
    <x v="3"/>
    <s v="Outlet"/>
    <n v="1128299"/>
    <n v="43834"/>
    <s v="04-01-2020"/>
    <x v="0"/>
    <x v="0"/>
    <s v="Saturday"/>
    <s v="04"/>
    <x v="0"/>
    <x v="4"/>
    <x v="6"/>
    <x v="2"/>
    <n v="45"/>
    <n v="450"/>
    <n v="202500"/>
    <n v="81000"/>
    <n v="0.4"/>
    <x v="1"/>
    <s v="low Units"/>
    <n v="2.43876647288148E-2"/>
  </r>
  <r>
    <x v="3"/>
    <s v="Outlet"/>
    <n v="1128299"/>
    <n v="43835"/>
    <s v="05-01-2020"/>
    <x v="0"/>
    <x v="0"/>
    <s v="Sunday"/>
    <s v="05"/>
    <x v="0"/>
    <x v="4"/>
    <x v="6"/>
    <x v="3"/>
    <n v="45"/>
    <n v="300"/>
    <n v="135000"/>
    <n v="47250"/>
    <n v="0.35"/>
    <x v="1"/>
    <s v="low Units"/>
    <n v="1.4226137758475298E-2"/>
  </r>
  <r>
    <x v="3"/>
    <s v="Outlet"/>
    <n v="1128299"/>
    <n v="43836"/>
    <s v="06-01-2020"/>
    <x v="0"/>
    <x v="0"/>
    <s v="Monday"/>
    <s v="06"/>
    <x v="2"/>
    <x v="5"/>
    <x v="7"/>
    <x v="4"/>
    <n v="50"/>
    <n v="250"/>
    <n v="125000"/>
    <n v="68750"/>
    <n v="0.55000000000000004"/>
    <x v="1"/>
    <s v="low Units"/>
    <n v="2.0699406791432312E-2"/>
  </r>
  <r>
    <x v="3"/>
    <s v="Outlet"/>
    <n v="1128299"/>
    <n v="43837"/>
    <s v="07-01-2020"/>
    <x v="0"/>
    <x v="0"/>
    <s v="Tuesday"/>
    <s v="07"/>
    <x v="2"/>
    <x v="5"/>
    <x v="7"/>
    <x v="5"/>
    <n v="45"/>
    <n v="475"/>
    <n v="213750"/>
    <n v="42750"/>
    <n v="0.2"/>
    <x v="1"/>
    <s v="low Units"/>
    <n v="1.2871267495763367E-2"/>
  </r>
  <r>
    <x v="3"/>
    <s v="Outlet"/>
    <n v="1128299"/>
    <n v="43838"/>
    <s v="08-01-2020"/>
    <x v="0"/>
    <x v="0"/>
    <s v="Wednesday"/>
    <s v="08"/>
    <x v="2"/>
    <x v="5"/>
    <x v="7"/>
    <x v="0"/>
    <n v="35"/>
    <n v="525"/>
    <n v="183750"/>
    <n v="73500"/>
    <n v="0.4"/>
    <x v="1"/>
    <s v="low Units"/>
    <n v="2.212954762429491E-2"/>
  </r>
  <r>
    <x v="3"/>
    <s v="Outlet"/>
    <n v="1128299"/>
    <n v="43839"/>
    <s v="09-01-2020"/>
    <x v="0"/>
    <x v="0"/>
    <s v="Thursday"/>
    <s v="09"/>
    <x v="2"/>
    <x v="5"/>
    <x v="7"/>
    <x v="1"/>
    <n v="45"/>
    <n v="425"/>
    <n v="191250"/>
    <n v="47813"/>
    <n v="0.25"/>
    <x v="1"/>
    <s v="low Units"/>
    <n v="1.4395647082454593E-2"/>
  </r>
  <r>
    <x v="3"/>
    <s v="Outlet"/>
    <n v="1128299"/>
    <n v="43840"/>
    <s v="10-01-2020"/>
    <x v="0"/>
    <x v="0"/>
    <s v="Friday"/>
    <s v="10"/>
    <x v="2"/>
    <x v="5"/>
    <x v="7"/>
    <x v="2"/>
    <n v="45"/>
    <n v="425"/>
    <n v="191250"/>
    <n v="76500"/>
    <n v="0.4"/>
    <x v="1"/>
    <s v="low Units"/>
    <n v="2.3032794466102867E-2"/>
  </r>
  <r>
    <x v="3"/>
    <s v="Outlet"/>
    <n v="1128299"/>
    <n v="43841"/>
    <s v="11-01-2020"/>
    <x v="0"/>
    <x v="0"/>
    <s v="Saturday"/>
    <s v="11"/>
    <x v="2"/>
    <x v="5"/>
    <x v="7"/>
    <x v="3"/>
    <n v="45"/>
    <n v="275"/>
    <n v="123750"/>
    <n v="43313"/>
    <n v="0.35"/>
    <x v="1"/>
    <s v="low Units"/>
    <n v="1.304077681974266E-2"/>
  </r>
  <r>
    <x v="3"/>
    <s v="Outlet"/>
    <n v="1128299"/>
    <n v="43842"/>
    <s v="12-01-2020"/>
    <x v="0"/>
    <x v="0"/>
    <s v="Sunday"/>
    <s v="12"/>
    <x v="2"/>
    <x v="5"/>
    <x v="7"/>
    <x v="4"/>
    <n v="50"/>
    <n v="200"/>
    <n v="100000"/>
    <n v="55000"/>
    <n v="0.55000000000000004"/>
    <x v="1"/>
    <s v="low Units"/>
    <n v="1.6559525433145851E-2"/>
  </r>
  <r>
    <x v="3"/>
    <s v="Outlet"/>
    <n v="1128299"/>
    <n v="43843"/>
    <s v="13-01-2020"/>
    <x v="0"/>
    <x v="0"/>
    <s v="Monday"/>
    <s v="13"/>
    <x v="2"/>
    <x v="5"/>
    <x v="7"/>
    <x v="5"/>
    <n v="45"/>
    <n v="400"/>
    <n v="180000"/>
    <n v="36000"/>
    <n v="0.2"/>
    <x v="1"/>
    <s v="low Units"/>
    <n v="1.0838962101695467E-2"/>
  </r>
  <r>
    <x v="3"/>
    <s v="Outlet"/>
    <n v="1128299"/>
    <n v="43844"/>
    <s v="14-01-2020"/>
    <x v="0"/>
    <x v="0"/>
    <s v="Tuesday"/>
    <s v="14"/>
    <x v="2"/>
    <x v="5"/>
    <x v="7"/>
    <x v="0"/>
    <n v="45"/>
    <n v="550"/>
    <n v="247500"/>
    <n v="99000"/>
    <n v="0.4"/>
    <x v="1"/>
    <s v="low Units"/>
    <n v="2.9807145779662533E-2"/>
  </r>
  <r>
    <x v="3"/>
    <s v="Outlet"/>
    <n v="1128299"/>
    <n v="43845"/>
    <s v="15-01-2020"/>
    <x v="0"/>
    <x v="0"/>
    <s v="Wednesday"/>
    <s v="15"/>
    <x v="2"/>
    <x v="5"/>
    <x v="7"/>
    <x v="1"/>
    <n v="55"/>
    <n v="400"/>
    <n v="220000"/>
    <n v="55000"/>
    <n v="0.25"/>
    <x v="1"/>
    <s v="low Units"/>
    <n v="1.6559525433145851E-2"/>
  </r>
  <r>
    <x v="3"/>
    <s v="Outlet"/>
    <n v="1128299"/>
    <n v="43846"/>
    <s v="16-01-2020"/>
    <x v="0"/>
    <x v="0"/>
    <s v="Thursday"/>
    <s v="16"/>
    <x v="2"/>
    <x v="5"/>
    <x v="7"/>
    <x v="2"/>
    <n v="55"/>
    <n v="400"/>
    <n v="220000"/>
    <n v="88000"/>
    <n v="0.4"/>
    <x v="1"/>
    <s v="low Units"/>
    <n v="2.649524069303336E-2"/>
  </r>
  <r>
    <x v="3"/>
    <s v="Outlet"/>
    <n v="1128299"/>
    <n v="43847"/>
    <s v="17-01-2020"/>
    <x v="0"/>
    <x v="0"/>
    <s v="Friday"/>
    <s v="17"/>
    <x v="2"/>
    <x v="5"/>
    <x v="7"/>
    <x v="3"/>
    <n v="55"/>
    <n v="300"/>
    <n v="165000"/>
    <n v="57750"/>
    <n v="0.35"/>
    <x v="1"/>
    <s v="low Units"/>
    <n v="1.7387501704803143E-2"/>
  </r>
  <r>
    <x v="3"/>
    <s v="Outlet"/>
    <n v="1128299"/>
    <n v="43848"/>
    <s v="18-01-2020"/>
    <x v="0"/>
    <x v="0"/>
    <s v="Saturday"/>
    <s v="18"/>
    <x v="2"/>
    <x v="5"/>
    <x v="7"/>
    <x v="4"/>
    <n v="60"/>
    <n v="175"/>
    <n v="105000"/>
    <n v="57750"/>
    <n v="0.55000000000000004"/>
    <x v="1"/>
    <s v="low Units"/>
    <n v="1.7387501704803143E-2"/>
  </r>
  <r>
    <x v="3"/>
    <s v="Outlet"/>
    <n v="1128299"/>
    <n v="43849"/>
    <s v="19-01-2020"/>
    <x v="0"/>
    <x v="0"/>
    <s v="Sunday"/>
    <s v="19"/>
    <x v="2"/>
    <x v="5"/>
    <x v="7"/>
    <x v="5"/>
    <n v="55"/>
    <n v="375"/>
    <n v="206250"/>
    <n v="41250"/>
    <n v="0.2"/>
    <x v="1"/>
    <s v="low Units"/>
    <n v="1.2419644074859387E-2"/>
  </r>
  <r>
    <x v="3"/>
    <s v="Outlet"/>
    <n v="1128299"/>
    <n v="43850"/>
    <s v="20-01-2020"/>
    <x v="0"/>
    <x v="0"/>
    <s v="Monday"/>
    <s v="20"/>
    <x v="2"/>
    <x v="5"/>
    <x v="7"/>
    <x v="0"/>
    <n v="60"/>
    <n v="550"/>
    <n v="330000"/>
    <n v="132000"/>
    <n v="0.4"/>
    <x v="1"/>
    <s v="low Units"/>
    <n v="3.9742861039550041E-2"/>
  </r>
  <r>
    <x v="3"/>
    <s v="Outlet"/>
    <n v="1128299"/>
    <n v="43851"/>
    <s v="21-01-2020"/>
    <x v="0"/>
    <x v="0"/>
    <s v="Tuesday"/>
    <s v="21"/>
    <x v="2"/>
    <x v="5"/>
    <x v="7"/>
    <x v="1"/>
    <n v="65"/>
    <n v="350"/>
    <n v="227500"/>
    <n v="56875"/>
    <n v="0.25"/>
    <x v="1"/>
    <s v="low Units"/>
    <n v="1.7124054709275825E-2"/>
  </r>
  <r>
    <x v="3"/>
    <s v="Outlet"/>
    <n v="1128299"/>
    <n v="43852"/>
    <s v="22-01-2020"/>
    <x v="0"/>
    <x v="0"/>
    <s v="Wednesday"/>
    <s v="22"/>
    <x v="2"/>
    <x v="5"/>
    <x v="7"/>
    <x v="2"/>
    <n v="65"/>
    <n v="400"/>
    <n v="260000"/>
    <n v="104000"/>
    <n v="0.4"/>
    <x v="1"/>
    <s v="low Units"/>
    <n v="3.1312557182675789E-2"/>
  </r>
  <r>
    <x v="3"/>
    <s v="Outlet"/>
    <n v="1128299"/>
    <n v="43853"/>
    <s v="23-01-2020"/>
    <x v="0"/>
    <x v="0"/>
    <s v="Thursday"/>
    <s v="23"/>
    <x v="2"/>
    <x v="5"/>
    <x v="7"/>
    <x v="3"/>
    <n v="60"/>
    <n v="300"/>
    <n v="180000"/>
    <n v="63000"/>
    <n v="0.35"/>
    <x v="1"/>
    <s v="low Units"/>
    <n v="1.8968183677967064E-2"/>
  </r>
  <r>
    <x v="3"/>
    <s v="Outlet"/>
    <n v="1128299"/>
    <n v="43854"/>
    <s v="24-01-2020"/>
    <x v="0"/>
    <x v="0"/>
    <s v="Friday"/>
    <s v="24"/>
    <x v="2"/>
    <x v="5"/>
    <x v="7"/>
    <x v="4"/>
    <n v="65"/>
    <n v="200"/>
    <n v="130000"/>
    <n v="71500"/>
    <n v="0.55000000000000004"/>
    <x v="1"/>
    <s v="low Units"/>
    <n v="2.1527383063089604E-2"/>
  </r>
  <r>
    <x v="3"/>
    <s v="Outlet"/>
    <n v="1128299"/>
    <n v="43855"/>
    <s v="25-01-2020"/>
    <x v="0"/>
    <x v="0"/>
    <s v="Saturday"/>
    <s v="25"/>
    <x v="2"/>
    <x v="5"/>
    <x v="7"/>
    <x v="5"/>
    <n v="80"/>
    <n v="350"/>
    <n v="280000"/>
    <n v="56000"/>
    <n v="0.2"/>
    <x v="1"/>
    <s v="low Units"/>
    <n v="1.6860607713748504E-2"/>
  </r>
  <r>
    <x v="3"/>
    <s v="Outlet"/>
    <n v="1128299"/>
    <n v="43856"/>
    <s v="26-01-2020"/>
    <x v="0"/>
    <x v="0"/>
    <s v="Sunday"/>
    <s v="26"/>
    <x v="2"/>
    <x v="5"/>
    <x v="7"/>
    <x v="0"/>
    <n v="60"/>
    <n v="550"/>
    <n v="330000"/>
    <n v="148500"/>
    <n v="0.45"/>
    <x v="1"/>
    <s v="low Units"/>
    <n v="4.4710718669493797E-2"/>
  </r>
  <r>
    <x v="3"/>
    <s v="Outlet"/>
    <n v="1128299"/>
    <n v="43857"/>
    <s v="27-01-2020"/>
    <x v="0"/>
    <x v="0"/>
    <s v="Monday"/>
    <s v="27"/>
    <x v="2"/>
    <x v="5"/>
    <x v="7"/>
    <x v="1"/>
    <n v="65"/>
    <n v="400"/>
    <n v="260000"/>
    <n v="78000"/>
    <n v="0.3"/>
    <x v="1"/>
    <s v="low Units"/>
    <n v="2.3484417887006843E-2"/>
  </r>
  <r>
    <x v="3"/>
    <s v="Outlet"/>
    <n v="1128299"/>
    <n v="43858"/>
    <s v="28-01-2020"/>
    <x v="0"/>
    <x v="0"/>
    <s v="Tuesday"/>
    <s v="28"/>
    <x v="2"/>
    <x v="5"/>
    <x v="7"/>
    <x v="2"/>
    <n v="65"/>
    <n v="400"/>
    <n v="260000"/>
    <n v="117000"/>
    <n v="0.45"/>
    <x v="1"/>
    <s v="low Units"/>
    <n v="3.5226626830510262E-2"/>
  </r>
  <r>
    <x v="3"/>
    <s v="Outlet"/>
    <n v="1128299"/>
    <n v="43859"/>
    <s v="29-01-2020"/>
    <x v="0"/>
    <x v="0"/>
    <s v="Wednesday"/>
    <s v="29"/>
    <x v="2"/>
    <x v="5"/>
    <x v="7"/>
    <x v="3"/>
    <n v="60"/>
    <n v="300"/>
    <n v="180000"/>
    <n v="72000"/>
    <n v="0.4"/>
    <x v="1"/>
    <s v="low Units"/>
    <n v="2.1677924203390934E-2"/>
  </r>
  <r>
    <x v="3"/>
    <s v="Outlet"/>
    <n v="1128299"/>
    <n v="43860"/>
    <s v="30-01-2020"/>
    <x v="0"/>
    <x v="0"/>
    <s v="Thursday"/>
    <s v="30"/>
    <x v="2"/>
    <x v="5"/>
    <x v="7"/>
    <x v="4"/>
    <n v="65"/>
    <n v="200"/>
    <n v="130000"/>
    <n v="78000"/>
    <n v="0.6"/>
    <x v="1"/>
    <s v="low Units"/>
    <n v="2.3484417887006843E-2"/>
  </r>
  <r>
    <x v="3"/>
    <s v="Outlet"/>
    <n v="1128299"/>
    <n v="43861"/>
    <s v="31-01-2020"/>
    <x v="0"/>
    <x v="0"/>
    <s v="Friday"/>
    <s v="31"/>
    <x v="2"/>
    <x v="5"/>
    <x v="7"/>
    <x v="5"/>
    <n v="80"/>
    <n v="450"/>
    <n v="360000"/>
    <n v="90000"/>
    <n v="0.25"/>
    <x v="1"/>
    <s v="low Units"/>
    <n v="2.7097405254238666E-2"/>
  </r>
  <r>
    <x v="3"/>
    <s v="Outlet"/>
    <n v="1128299"/>
    <n v="43862"/>
    <s v="01-02-2020"/>
    <x v="1"/>
    <x v="0"/>
    <s v="Saturday"/>
    <s v="01"/>
    <x v="2"/>
    <x v="5"/>
    <x v="7"/>
    <x v="0"/>
    <n v="60"/>
    <n v="700"/>
    <n v="420000"/>
    <n v="189000"/>
    <n v="0.45"/>
    <x v="1"/>
    <s v="low Units"/>
    <n v="5.6904551033901192E-2"/>
  </r>
  <r>
    <x v="3"/>
    <s v="Outlet"/>
    <n v="1128299"/>
    <n v="43863"/>
    <s v="02-02-2020"/>
    <x v="1"/>
    <x v="0"/>
    <s v="Sunday"/>
    <s v="02"/>
    <x v="2"/>
    <x v="5"/>
    <x v="7"/>
    <x v="1"/>
    <n v="65"/>
    <n v="550"/>
    <n v="357500"/>
    <n v="107250"/>
    <n v="0.3"/>
    <x v="1"/>
    <s v="low Units"/>
    <n v="3.2291074594634407E-2"/>
  </r>
  <r>
    <x v="3"/>
    <s v="Outlet"/>
    <n v="1128299"/>
    <n v="43864"/>
    <s v="03-02-2020"/>
    <x v="1"/>
    <x v="0"/>
    <s v="Monday"/>
    <s v="03"/>
    <x v="2"/>
    <x v="5"/>
    <x v="7"/>
    <x v="2"/>
    <n v="65"/>
    <n v="550"/>
    <n v="357500"/>
    <n v="160875"/>
    <n v="0.45"/>
    <x v="1"/>
    <s v="low Units"/>
    <n v="4.8436611891951614E-2"/>
  </r>
  <r>
    <x v="3"/>
    <s v="Outlet"/>
    <n v="1128299"/>
    <n v="43865"/>
    <s v="04-02-2020"/>
    <x v="1"/>
    <x v="0"/>
    <s v="Tuesday"/>
    <s v="04"/>
    <x v="2"/>
    <x v="5"/>
    <x v="7"/>
    <x v="3"/>
    <n v="60"/>
    <n v="425"/>
    <n v="255000"/>
    <n v="102000"/>
    <n v="0.4"/>
    <x v="1"/>
    <s v="low Units"/>
    <n v="3.0710392621470486E-2"/>
  </r>
  <r>
    <x v="3"/>
    <s v="Outlet"/>
    <n v="1128299"/>
    <n v="43866"/>
    <s v="05-02-2020"/>
    <x v="1"/>
    <x v="0"/>
    <s v="Wednesday"/>
    <s v="05"/>
    <x v="2"/>
    <x v="5"/>
    <x v="7"/>
    <x v="4"/>
    <n v="65"/>
    <n v="300"/>
    <n v="195000"/>
    <n v="117000"/>
    <n v="0.6"/>
    <x v="1"/>
    <s v="low Units"/>
    <n v="3.5226626830510262E-2"/>
  </r>
  <r>
    <x v="3"/>
    <s v="Outlet"/>
    <n v="1128299"/>
    <n v="43867"/>
    <s v="06-02-2020"/>
    <x v="1"/>
    <x v="0"/>
    <s v="Thursday"/>
    <s v="06"/>
    <x v="2"/>
    <x v="5"/>
    <x v="7"/>
    <x v="5"/>
    <n v="80"/>
    <n v="600"/>
    <n v="480000"/>
    <n v="120000"/>
    <n v="0.25"/>
    <x v="1"/>
    <s v="low Units"/>
    <n v="3.6129873672318222E-2"/>
  </r>
  <r>
    <x v="3"/>
    <s v="Outlet"/>
    <n v="1128299"/>
    <n v="43868"/>
    <s v="07-02-2020"/>
    <x v="1"/>
    <x v="0"/>
    <s v="Friday"/>
    <s v="07"/>
    <x v="2"/>
    <x v="5"/>
    <x v="7"/>
    <x v="0"/>
    <n v="60"/>
    <n v="750"/>
    <n v="450000"/>
    <n v="180000"/>
    <n v="0.4"/>
    <x v="1"/>
    <s v="High Units"/>
    <n v="5.4194810508477333E-2"/>
  </r>
  <r>
    <x v="3"/>
    <s v="Outlet"/>
    <n v="1128299"/>
    <n v="43869"/>
    <s v="08-02-2020"/>
    <x v="1"/>
    <x v="0"/>
    <s v="Saturday"/>
    <s v="08"/>
    <x v="2"/>
    <x v="5"/>
    <x v="7"/>
    <x v="1"/>
    <n v="65"/>
    <n v="600"/>
    <n v="390000"/>
    <n v="97500"/>
    <n v="0.25"/>
    <x v="1"/>
    <s v="low Units"/>
    <n v="2.9355522358758553E-2"/>
  </r>
  <r>
    <x v="3"/>
    <s v="In-store"/>
    <n v="1128299"/>
    <n v="43870"/>
    <s v="09-02-2020"/>
    <x v="1"/>
    <x v="0"/>
    <s v="Sunday"/>
    <s v="09"/>
    <x v="2"/>
    <x v="5"/>
    <x v="7"/>
    <x v="2"/>
    <n v="65"/>
    <n v="550"/>
    <n v="357500"/>
    <n v="143000"/>
    <n v="0.4"/>
    <x v="0"/>
    <s v="low Units"/>
    <n v="4.3054766126179207E-2"/>
  </r>
  <r>
    <x v="3"/>
    <s v="In-store"/>
    <n v="1128299"/>
    <n v="43871"/>
    <s v="10-02-2020"/>
    <x v="1"/>
    <x v="0"/>
    <s v="Monday"/>
    <s v="10"/>
    <x v="2"/>
    <x v="5"/>
    <x v="7"/>
    <x v="3"/>
    <n v="60"/>
    <n v="450"/>
    <n v="270000"/>
    <n v="94500"/>
    <n v="0.35"/>
    <x v="0"/>
    <s v="low Units"/>
    <n v="2.8452275516950596E-2"/>
  </r>
  <r>
    <x v="3"/>
    <s v="In-store"/>
    <n v="1128299"/>
    <n v="43872"/>
    <s v="11-02-2020"/>
    <x v="1"/>
    <x v="0"/>
    <s v="Tuesday"/>
    <s v="11"/>
    <x v="2"/>
    <x v="5"/>
    <x v="7"/>
    <x v="4"/>
    <n v="65"/>
    <n v="500"/>
    <n v="325000"/>
    <n v="178750"/>
    <n v="0.55000000000000004"/>
    <x v="0"/>
    <s v="low Units"/>
    <n v="5.3818457657724021E-2"/>
  </r>
  <r>
    <x v="3"/>
    <s v="In-store"/>
    <n v="1128299"/>
    <n v="43873"/>
    <s v="12-02-2020"/>
    <x v="1"/>
    <x v="0"/>
    <s v="Wednesday"/>
    <s v="12"/>
    <x v="2"/>
    <x v="5"/>
    <x v="7"/>
    <x v="5"/>
    <n v="80"/>
    <n v="500"/>
    <n v="400000"/>
    <n v="80000"/>
    <n v="0.2"/>
    <x v="0"/>
    <s v="low Units"/>
    <n v="2.4086582448212147E-2"/>
  </r>
  <r>
    <x v="3"/>
    <s v="In-store"/>
    <n v="1128299"/>
    <n v="43874"/>
    <s v="13-02-2020"/>
    <x v="1"/>
    <x v="0"/>
    <s v="Thursday"/>
    <s v="13"/>
    <x v="2"/>
    <x v="5"/>
    <x v="7"/>
    <x v="0"/>
    <n v="65"/>
    <n v="700"/>
    <n v="455000"/>
    <n v="182000"/>
    <n v="0.4"/>
    <x v="0"/>
    <s v="low Units"/>
    <n v="5.4796975069682632E-2"/>
  </r>
  <r>
    <x v="3"/>
    <s v="In-store"/>
    <n v="1128299"/>
    <n v="43875"/>
    <s v="14-02-2020"/>
    <x v="1"/>
    <x v="0"/>
    <s v="Friday"/>
    <s v="14"/>
    <x v="2"/>
    <x v="5"/>
    <x v="7"/>
    <x v="1"/>
    <n v="70"/>
    <n v="650"/>
    <n v="455000"/>
    <n v="113750"/>
    <n v="0.25"/>
    <x v="0"/>
    <s v="low Units"/>
    <n v="3.424810941855165E-2"/>
  </r>
  <r>
    <x v="3"/>
    <s v="In-store"/>
    <n v="1128299"/>
    <n v="43876"/>
    <s v="15-02-2020"/>
    <x v="1"/>
    <x v="0"/>
    <s v="Saturday"/>
    <s v="15"/>
    <x v="2"/>
    <x v="5"/>
    <x v="7"/>
    <x v="2"/>
    <n v="65"/>
    <n v="525"/>
    <n v="341250"/>
    <n v="136500"/>
    <n v="0.4"/>
    <x v="0"/>
    <s v="low Units"/>
    <n v="4.1097731302261971E-2"/>
  </r>
  <r>
    <x v="3"/>
    <s v="In-store"/>
    <n v="1128299"/>
    <n v="43877"/>
    <s v="16-02-2020"/>
    <x v="1"/>
    <x v="0"/>
    <s v="Sunday"/>
    <s v="16"/>
    <x v="2"/>
    <x v="5"/>
    <x v="7"/>
    <x v="3"/>
    <n v="65"/>
    <n v="475"/>
    <n v="308750"/>
    <n v="108063"/>
    <n v="0.35"/>
    <x v="0"/>
    <s v="low Units"/>
    <n v="3.2535854488764365E-2"/>
  </r>
  <r>
    <x v="3"/>
    <s v="In-store"/>
    <n v="1128299"/>
    <n v="43878"/>
    <s v="17-02-2020"/>
    <x v="1"/>
    <x v="0"/>
    <s v="Monday"/>
    <s v="17"/>
    <x v="2"/>
    <x v="5"/>
    <x v="7"/>
    <x v="4"/>
    <n v="75"/>
    <n v="475"/>
    <n v="356250"/>
    <n v="195938"/>
    <n v="0.55000000000000004"/>
    <x v="0"/>
    <s v="low Units"/>
    <n v="5.8993459896722396E-2"/>
  </r>
  <r>
    <x v="3"/>
    <s v="In-store"/>
    <n v="1128299"/>
    <n v="43879"/>
    <s v="18-02-2020"/>
    <x v="1"/>
    <x v="0"/>
    <s v="Tuesday"/>
    <s v="18"/>
    <x v="2"/>
    <x v="5"/>
    <x v="7"/>
    <x v="5"/>
    <n v="80"/>
    <n v="400"/>
    <n v="320000"/>
    <n v="64000"/>
    <n v="0.2"/>
    <x v="0"/>
    <s v="low Units"/>
    <n v="1.9269265958569717E-2"/>
  </r>
  <r>
    <x v="3"/>
    <s v="In-store"/>
    <n v="1128299"/>
    <n v="43880"/>
    <s v="19-02-2020"/>
    <x v="1"/>
    <x v="0"/>
    <s v="Wednesday"/>
    <s v="19"/>
    <x v="2"/>
    <x v="5"/>
    <x v="7"/>
    <x v="0"/>
    <n v="60"/>
    <n v="600"/>
    <n v="360000"/>
    <n v="126000"/>
    <n v="0.35"/>
    <x v="0"/>
    <s v="low Units"/>
    <n v="3.7936367355934128E-2"/>
  </r>
  <r>
    <x v="3"/>
    <s v="In-store"/>
    <n v="1128299"/>
    <n v="43881"/>
    <s v="20-02-2020"/>
    <x v="1"/>
    <x v="0"/>
    <s v="Thursday"/>
    <s v="20"/>
    <x v="2"/>
    <x v="5"/>
    <x v="7"/>
    <x v="1"/>
    <n v="65"/>
    <n v="600"/>
    <n v="390000"/>
    <n v="78000"/>
    <n v="0.2"/>
    <x v="0"/>
    <s v="low Units"/>
    <n v="2.3484417887006843E-2"/>
  </r>
  <r>
    <x v="3"/>
    <s v="In-store"/>
    <n v="1128299"/>
    <n v="43882"/>
    <s v="21-02-2020"/>
    <x v="1"/>
    <x v="0"/>
    <s v="Friday"/>
    <s v="21"/>
    <x v="2"/>
    <x v="5"/>
    <x v="7"/>
    <x v="2"/>
    <n v="60"/>
    <n v="450"/>
    <n v="270000"/>
    <n v="94500"/>
    <n v="0.35"/>
    <x v="0"/>
    <s v="low Units"/>
    <n v="2.8452275516950596E-2"/>
  </r>
  <r>
    <x v="3"/>
    <s v="In-store"/>
    <n v="1128299"/>
    <n v="43883"/>
    <s v="22-02-2020"/>
    <x v="1"/>
    <x v="0"/>
    <s v="Saturday"/>
    <s v="22"/>
    <x v="2"/>
    <x v="5"/>
    <x v="7"/>
    <x v="3"/>
    <n v="60"/>
    <n v="400"/>
    <n v="240000"/>
    <n v="72000"/>
    <n v="0.3"/>
    <x v="0"/>
    <s v="low Units"/>
    <n v="2.1677924203390934E-2"/>
  </r>
  <r>
    <x v="3"/>
    <s v="In-store"/>
    <n v="1128299"/>
    <n v="43884"/>
    <s v="23-02-2020"/>
    <x v="1"/>
    <x v="0"/>
    <s v="Sunday"/>
    <s v="23"/>
    <x v="2"/>
    <x v="5"/>
    <x v="7"/>
    <x v="4"/>
    <n v="70"/>
    <n v="400"/>
    <n v="280000"/>
    <n v="140000"/>
    <n v="0.5"/>
    <x v="0"/>
    <s v="low Units"/>
    <n v="4.2151519284371261E-2"/>
  </r>
  <r>
    <x v="3"/>
    <s v="In-store"/>
    <n v="1128299"/>
    <n v="43885"/>
    <s v="24-02-2020"/>
    <x v="1"/>
    <x v="0"/>
    <s v="Monday"/>
    <s v="24"/>
    <x v="2"/>
    <x v="5"/>
    <x v="7"/>
    <x v="5"/>
    <n v="75"/>
    <n v="450"/>
    <n v="337500"/>
    <n v="50625"/>
    <n v="0.15"/>
    <x v="0"/>
    <s v="low Units"/>
    <n v="1.5242290455509249E-2"/>
  </r>
  <r>
    <x v="3"/>
    <s v="In-store"/>
    <n v="1128299"/>
    <n v="43886"/>
    <s v="25-02-2020"/>
    <x v="1"/>
    <x v="0"/>
    <s v="Tuesday"/>
    <s v="25"/>
    <x v="2"/>
    <x v="5"/>
    <x v="7"/>
    <x v="0"/>
    <n v="60"/>
    <n v="550"/>
    <n v="330000"/>
    <n v="115500"/>
    <n v="0.35"/>
    <x v="0"/>
    <s v="low Units"/>
    <n v="3.4775003409606285E-2"/>
  </r>
  <r>
    <x v="3"/>
    <s v="In-store"/>
    <n v="1128299"/>
    <n v="43887"/>
    <s v="26-02-2020"/>
    <x v="1"/>
    <x v="0"/>
    <s v="Wednesday"/>
    <s v="26"/>
    <x v="2"/>
    <x v="5"/>
    <x v="7"/>
    <x v="1"/>
    <n v="65"/>
    <n v="550"/>
    <n v="357500"/>
    <n v="71500"/>
    <n v="0.2"/>
    <x v="0"/>
    <s v="low Units"/>
    <n v="2.1527383063089604E-2"/>
  </r>
  <r>
    <x v="3"/>
    <s v="In-store"/>
    <n v="1128299"/>
    <n v="43888"/>
    <s v="27-02-2020"/>
    <x v="1"/>
    <x v="0"/>
    <s v="Thursday"/>
    <s v="27"/>
    <x v="2"/>
    <x v="5"/>
    <x v="7"/>
    <x v="2"/>
    <n v="60"/>
    <n v="375"/>
    <n v="225000"/>
    <n v="78750"/>
    <n v="0.35"/>
    <x v="0"/>
    <s v="low Units"/>
    <n v="2.3710229597458832E-2"/>
  </r>
  <r>
    <x v="3"/>
    <s v="In-store"/>
    <n v="1128299"/>
    <n v="43889"/>
    <s v="28-02-2020"/>
    <x v="1"/>
    <x v="0"/>
    <s v="Friday"/>
    <s v="28"/>
    <x v="2"/>
    <x v="5"/>
    <x v="7"/>
    <x v="3"/>
    <n v="60"/>
    <n v="350"/>
    <n v="210000"/>
    <n v="63000"/>
    <n v="0.3"/>
    <x v="0"/>
    <s v="low Units"/>
    <n v="1.8968183677967064E-2"/>
  </r>
  <r>
    <x v="3"/>
    <s v="In-store"/>
    <n v="1128299"/>
    <n v="43891"/>
    <s v="01-03-2020"/>
    <x v="2"/>
    <x v="0"/>
    <s v="Sunday"/>
    <s v="01"/>
    <x v="2"/>
    <x v="5"/>
    <x v="7"/>
    <x v="4"/>
    <n v="70"/>
    <n v="325"/>
    <n v="227500"/>
    <n v="113750"/>
    <n v="0.5"/>
    <x v="0"/>
    <s v="low Units"/>
    <n v="3.424810941855165E-2"/>
  </r>
  <r>
    <x v="3"/>
    <s v="In-store"/>
    <n v="1128299"/>
    <n v="43892"/>
    <s v="02-03-2020"/>
    <x v="2"/>
    <x v="0"/>
    <s v="Monday"/>
    <s v="02"/>
    <x v="2"/>
    <x v="5"/>
    <x v="7"/>
    <x v="5"/>
    <n v="75"/>
    <n v="375"/>
    <n v="281250"/>
    <n v="42188"/>
    <n v="0.15"/>
    <x v="0"/>
    <s v="low Units"/>
    <n v="1.2702059254064674E-2"/>
  </r>
  <r>
    <x v="3"/>
    <s v="In-store"/>
    <n v="1128299"/>
    <n v="43893"/>
    <s v="03-03-2020"/>
    <x v="2"/>
    <x v="0"/>
    <s v="Tuesday"/>
    <s v="03"/>
    <x v="2"/>
    <x v="5"/>
    <x v="7"/>
    <x v="0"/>
    <n v="60"/>
    <n v="575"/>
    <n v="345000"/>
    <n v="120750"/>
    <n v="0.35"/>
    <x v="0"/>
    <s v="low Units"/>
    <n v="3.635568538277021E-2"/>
  </r>
  <r>
    <x v="3"/>
    <s v="In-store"/>
    <n v="1128299"/>
    <n v="43894"/>
    <s v="04-03-2020"/>
    <x v="2"/>
    <x v="0"/>
    <s v="Wednesday"/>
    <s v="04"/>
    <x v="2"/>
    <x v="5"/>
    <x v="7"/>
    <x v="1"/>
    <n v="65"/>
    <n v="575"/>
    <n v="373750"/>
    <n v="74750"/>
    <n v="0.2"/>
    <x v="0"/>
    <s v="low Units"/>
    <n v="2.2505900475048225E-2"/>
  </r>
  <r>
    <x v="3"/>
    <s v="In-store"/>
    <n v="1128299"/>
    <n v="43895"/>
    <s v="05-03-2020"/>
    <x v="2"/>
    <x v="0"/>
    <s v="Thursday"/>
    <s v="05"/>
    <x v="2"/>
    <x v="5"/>
    <x v="7"/>
    <x v="2"/>
    <n v="60"/>
    <n v="425"/>
    <n v="255000"/>
    <n v="89250"/>
    <n v="0.35"/>
    <x v="0"/>
    <s v="low Units"/>
    <n v="2.6871593543786675E-2"/>
  </r>
  <r>
    <x v="3"/>
    <s v="In-store"/>
    <n v="1128299"/>
    <n v="43896"/>
    <s v="06-03-2020"/>
    <x v="2"/>
    <x v="0"/>
    <s v="Friday"/>
    <s v="06"/>
    <x v="2"/>
    <x v="5"/>
    <x v="7"/>
    <x v="3"/>
    <n v="60"/>
    <n v="400"/>
    <n v="240000"/>
    <n v="72000"/>
    <n v="0.3"/>
    <x v="0"/>
    <s v="low Units"/>
    <n v="2.1677924203390934E-2"/>
  </r>
  <r>
    <x v="3"/>
    <s v="In-store"/>
    <n v="1128299"/>
    <n v="43897"/>
    <s v="07-03-2020"/>
    <x v="2"/>
    <x v="0"/>
    <s v="Saturday"/>
    <s v="07"/>
    <x v="2"/>
    <x v="5"/>
    <x v="7"/>
    <x v="4"/>
    <n v="70"/>
    <n v="350"/>
    <n v="245000"/>
    <n v="122500"/>
    <n v="0.5"/>
    <x v="0"/>
    <s v="low Units"/>
    <n v="3.6882579373824852E-2"/>
  </r>
  <r>
    <x v="3"/>
    <s v="In-store"/>
    <n v="1128299"/>
    <n v="43898"/>
    <s v="08-03-2020"/>
    <x v="2"/>
    <x v="0"/>
    <s v="Sunday"/>
    <s v="08"/>
    <x v="2"/>
    <x v="5"/>
    <x v="7"/>
    <x v="5"/>
    <n v="75"/>
    <n v="475"/>
    <n v="356250"/>
    <n v="53438"/>
    <n v="0.15"/>
    <x v="0"/>
    <s v="low Units"/>
    <n v="1.6089234910844508E-2"/>
  </r>
  <r>
    <x v="3"/>
    <s v="In-store"/>
    <n v="1128299"/>
    <n v="43899"/>
    <s v="09-03-2020"/>
    <x v="2"/>
    <x v="0"/>
    <s v="Monday"/>
    <s v="09"/>
    <x v="2"/>
    <x v="5"/>
    <x v="7"/>
    <x v="0"/>
    <n v="60"/>
    <n v="675"/>
    <n v="405000"/>
    <n v="141750"/>
    <n v="0.35"/>
    <x v="0"/>
    <s v="low Units"/>
    <n v="4.2678413275425896E-2"/>
  </r>
  <r>
    <x v="3"/>
    <s v="In-store"/>
    <n v="1128299"/>
    <n v="43900"/>
    <s v="10-03-2020"/>
    <x v="2"/>
    <x v="0"/>
    <s v="Tuesday"/>
    <s v="10"/>
    <x v="2"/>
    <x v="5"/>
    <x v="7"/>
    <x v="1"/>
    <n v="65"/>
    <n v="675"/>
    <n v="438750"/>
    <n v="87750"/>
    <n v="0.2"/>
    <x v="0"/>
    <s v="low Units"/>
    <n v="2.6419970122882698E-2"/>
  </r>
  <r>
    <x v="3"/>
    <s v="In-store"/>
    <n v="1128299"/>
    <n v="43901"/>
    <s v="11-03-2020"/>
    <x v="2"/>
    <x v="0"/>
    <s v="Wednesday"/>
    <s v="11"/>
    <x v="2"/>
    <x v="5"/>
    <x v="7"/>
    <x v="2"/>
    <n v="60"/>
    <n v="475"/>
    <n v="285000"/>
    <n v="99750"/>
    <n v="0.35"/>
    <x v="0"/>
    <s v="low Units"/>
    <n v="3.0032957490114521E-2"/>
  </r>
  <r>
    <x v="3"/>
    <s v="In-store"/>
    <n v="1128299"/>
    <n v="43902"/>
    <s v="12-03-2020"/>
    <x v="2"/>
    <x v="0"/>
    <s v="Thursday"/>
    <s v="12"/>
    <x v="2"/>
    <x v="5"/>
    <x v="7"/>
    <x v="3"/>
    <n v="60"/>
    <n v="475"/>
    <n v="285000"/>
    <n v="85500"/>
    <n v="0.3"/>
    <x v="0"/>
    <s v="low Units"/>
    <n v="2.5742534991526733E-2"/>
  </r>
  <r>
    <x v="3"/>
    <s v="In-store"/>
    <n v="1128299"/>
    <n v="43903"/>
    <s v="13-03-2020"/>
    <x v="2"/>
    <x v="0"/>
    <s v="Friday"/>
    <s v="13"/>
    <x v="2"/>
    <x v="5"/>
    <x v="7"/>
    <x v="4"/>
    <n v="70"/>
    <n v="400"/>
    <n v="280000"/>
    <n v="140000"/>
    <n v="0.5"/>
    <x v="0"/>
    <s v="low Units"/>
    <n v="4.2151519284371261E-2"/>
  </r>
  <r>
    <x v="3"/>
    <s v="In-store"/>
    <n v="1128299"/>
    <n v="43904"/>
    <s v="14-03-2020"/>
    <x v="2"/>
    <x v="0"/>
    <s v="Saturday"/>
    <s v="14"/>
    <x v="2"/>
    <x v="5"/>
    <x v="7"/>
    <x v="5"/>
    <n v="75"/>
    <n v="500"/>
    <n v="375000"/>
    <n v="56250"/>
    <n v="0.15"/>
    <x v="0"/>
    <s v="low Units"/>
    <n v="1.6935878283899163E-2"/>
  </r>
  <r>
    <x v="3"/>
    <s v="In-store"/>
    <n v="1128299"/>
    <n v="43905"/>
    <s v="15-03-2020"/>
    <x v="2"/>
    <x v="0"/>
    <s v="Sunday"/>
    <s v="15"/>
    <x v="2"/>
    <x v="5"/>
    <x v="7"/>
    <x v="0"/>
    <n v="30"/>
    <n v="425"/>
    <n v="127500"/>
    <n v="44625"/>
    <n v="0.35"/>
    <x v="0"/>
    <s v="low Units"/>
    <n v="1.3435796771893337E-2"/>
  </r>
  <r>
    <x v="3"/>
    <s v="In-store"/>
    <n v="1128299"/>
    <n v="43906"/>
    <s v="16-03-2020"/>
    <x v="2"/>
    <x v="0"/>
    <s v="Monday"/>
    <s v="16"/>
    <x v="2"/>
    <x v="5"/>
    <x v="7"/>
    <x v="1"/>
    <n v="40"/>
    <n v="425"/>
    <n v="170000"/>
    <n v="34000"/>
    <n v="0.2"/>
    <x v="0"/>
    <s v="low Units"/>
    <n v="1.0236797540490164E-2"/>
  </r>
  <r>
    <x v="3"/>
    <s v="In-store"/>
    <n v="1128299"/>
    <n v="43907"/>
    <s v="17-03-2020"/>
    <x v="2"/>
    <x v="0"/>
    <s v="Tuesday"/>
    <s v="17"/>
    <x v="2"/>
    <x v="5"/>
    <x v="7"/>
    <x v="2"/>
    <n v="40"/>
    <n v="425"/>
    <n v="170000"/>
    <n v="59500"/>
    <n v="0.35"/>
    <x v="0"/>
    <s v="low Units"/>
    <n v="1.7914395695857784E-2"/>
  </r>
  <r>
    <x v="3"/>
    <s v="In-store"/>
    <n v="1128299"/>
    <n v="43908"/>
    <s v="18-03-2020"/>
    <x v="2"/>
    <x v="0"/>
    <s v="Wednesday"/>
    <s v="18"/>
    <x v="2"/>
    <x v="5"/>
    <x v="7"/>
    <x v="3"/>
    <n v="40"/>
    <n v="275"/>
    <n v="110000"/>
    <n v="33000"/>
    <n v="0.3"/>
    <x v="0"/>
    <s v="low Units"/>
    <n v="9.9357152598875103E-3"/>
  </r>
  <r>
    <x v="3"/>
    <s v="In-store"/>
    <n v="1128299"/>
    <n v="43909"/>
    <s v="19-03-2020"/>
    <x v="2"/>
    <x v="0"/>
    <s v="Thursday"/>
    <s v="19"/>
    <x v="2"/>
    <x v="6"/>
    <x v="8"/>
    <x v="4"/>
    <n v="45"/>
    <n v="225"/>
    <n v="101250"/>
    <n v="50625"/>
    <n v="0.5"/>
    <x v="0"/>
    <s v="low Units"/>
    <n v="1.5242290455509249E-2"/>
  </r>
  <r>
    <x v="3"/>
    <s v="In-store"/>
    <n v="1128299"/>
    <n v="43910"/>
    <s v="20-03-2020"/>
    <x v="2"/>
    <x v="0"/>
    <s v="Friday"/>
    <s v="20"/>
    <x v="2"/>
    <x v="6"/>
    <x v="8"/>
    <x v="5"/>
    <n v="40"/>
    <n v="475"/>
    <n v="190000"/>
    <n v="28500"/>
    <n v="0.15"/>
    <x v="0"/>
    <s v="low Units"/>
    <n v="8.5808449971755772E-3"/>
  </r>
  <r>
    <x v="3"/>
    <s v="In-store"/>
    <n v="1128299"/>
    <n v="43911"/>
    <s v="21-03-2020"/>
    <x v="2"/>
    <x v="0"/>
    <s v="Saturday"/>
    <s v="21"/>
    <x v="2"/>
    <x v="6"/>
    <x v="8"/>
    <x v="0"/>
    <n v="30"/>
    <n v="525"/>
    <n v="157500"/>
    <n v="55125"/>
    <n v="0.35"/>
    <x v="0"/>
    <s v="low Units"/>
    <n v="1.659716071822118E-2"/>
  </r>
  <r>
    <x v="3"/>
    <s v="In-store"/>
    <n v="1128299"/>
    <n v="43912"/>
    <s v="22-03-2020"/>
    <x v="2"/>
    <x v="0"/>
    <s v="Sunday"/>
    <s v="22"/>
    <x v="2"/>
    <x v="6"/>
    <x v="8"/>
    <x v="1"/>
    <n v="40"/>
    <n v="425"/>
    <n v="170000"/>
    <n v="34000"/>
    <n v="0.2"/>
    <x v="0"/>
    <s v="low Units"/>
    <n v="1.0236797540490164E-2"/>
  </r>
  <r>
    <x v="3"/>
    <s v="In-store"/>
    <n v="1128299"/>
    <n v="43913"/>
    <s v="23-03-2020"/>
    <x v="2"/>
    <x v="0"/>
    <s v="Monday"/>
    <s v="23"/>
    <x v="2"/>
    <x v="6"/>
    <x v="8"/>
    <x v="2"/>
    <n v="40"/>
    <n v="425"/>
    <n v="170000"/>
    <n v="59500"/>
    <n v="0.35"/>
    <x v="0"/>
    <s v="low Units"/>
    <n v="1.7914395695857784E-2"/>
  </r>
  <r>
    <x v="3"/>
    <s v="In-store"/>
    <n v="1128299"/>
    <n v="43914"/>
    <s v="24-03-2020"/>
    <x v="2"/>
    <x v="0"/>
    <s v="Tuesday"/>
    <s v="24"/>
    <x v="2"/>
    <x v="6"/>
    <x v="8"/>
    <x v="3"/>
    <n v="40"/>
    <n v="275"/>
    <n v="110000"/>
    <n v="33000"/>
    <n v="0.3"/>
    <x v="0"/>
    <s v="low Units"/>
    <n v="9.9357152598875103E-3"/>
  </r>
  <r>
    <x v="3"/>
    <s v="In-store"/>
    <n v="1128299"/>
    <n v="43915"/>
    <s v="25-03-2020"/>
    <x v="2"/>
    <x v="0"/>
    <s v="Wednesday"/>
    <s v="25"/>
    <x v="2"/>
    <x v="6"/>
    <x v="8"/>
    <x v="4"/>
    <n v="45"/>
    <n v="200"/>
    <n v="90000"/>
    <n v="45000"/>
    <n v="0.5"/>
    <x v="0"/>
    <s v="low Units"/>
    <n v="1.3548702627119333E-2"/>
  </r>
  <r>
    <x v="3"/>
    <s v="In-store"/>
    <n v="1128299"/>
    <n v="43916"/>
    <s v="26-03-2020"/>
    <x v="2"/>
    <x v="0"/>
    <s v="Thursday"/>
    <s v="26"/>
    <x v="2"/>
    <x v="6"/>
    <x v="8"/>
    <x v="5"/>
    <n v="40"/>
    <n v="400"/>
    <n v="160000"/>
    <n v="24000"/>
    <n v="0.15"/>
    <x v="0"/>
    <s v="low Units"/>
    <n v="7.225974734463644E-3"/>
  </r>
  <r>
    <x v="3"/>
    <s v="In-store"/>
    <n v="1128299"/>
    <n v="43917"/>
    <s v="27-03-2020"/>
    <x v="2"/>
    <x v="0"/>
    <s v="Friday"/>
    <s v="27"/>
    <x v="2"/>
    <x v="6"/>
    <x v="8"/>
    <x v="0"/>
    <n v="40"/>
    <n v="550"/>
    <n v="220000"/>
    <n v="77000"/>
    <n v="0.35"/>
    <x v="0"/>
    <s v="low Units"/>
    <n v="2.318333560640419E-2"/>
  </r>
  <r>
    <x v="3"/>
    <s v="In-store"/>
    <n v="1128299"/>
    <n v="43918"/>
    <s v="28-03-2020"/>
    <x v="2"/>
    <x v="0"/>
    <s v="Saturday"/>
    <s v="28"/>
    <x v="2"/>
    <x v="6"/>
    <x v="8"/>
    <x v="1"/>
    <n v="50"/>
    <n v="400"/>
    <n v="200000"/>
    <n v="40000"/>
    <n v="0.2"/>
    <x v="0"/>
    <s v="low Units"/>
    <n v="1.2043291224106073E-2"/>
  </r>
  <r>
    <x v="3"/>
    <s v="In-store"/>
    <n v="1128299"/>
    <n v="43919"/>
    <s v="29-03-2020"/>
    <x v="2"/>
    <x v="0"/>
    <s v="Sunday"/>
    <s v="29"/>
    <x v="2"/>
    <x v="6"/>
    <x v="8"/>
    <x v="2"/>
    <n v="55"/>
    <n v="400"/>
    <n v="220000"/>
    <n v="77000"/>
    <n v="0.35"/>
    <x v="0"/>
    <s v="low Units"/>
    <n v="2.318333560640419E-2"/>
  </r>
  <r>
    <x v="3"/>
    <s v="In-store"/>
    <n v="1128299"/>
    <n v="43920"/>
    <s v="30-03-2020"/>
    <x v="2"/>
    <x v="0"/>
    <s v="Monday"/>
    <s v="30"/>
    <x v="2"/>
    <x v="6"/>
    <x v="8"/>
    <x v="3"/>
    <n v="55"/>
    <n v="300"/>
    <n v="165000"/>
    <n v="49500"/>
    <n v="0.3"/>
    <x v="0"/>
    <s v="low Units"/>
    <n v="1.4903572889831266E-2"/>
  </r>
  <r>
    <x v="3"/>
    <s v="In-store"/>
    <n v="1128299"/>
    <n v="43921"/>
    <s v="31-03-2020"/>
    <x v="2"/>
    <x v="0"/>
    <s v="Tuesday"/>
    <s v="31"/>
    <x v="2"/>
    <x v="6"/>
    <x v="8"/>
    <x v="4"/>
    <n v="60"/>
    <n v="150"/>
    <n v="90000"/>
    <n v="45000"/>
    <n v="0.5"/>
    <x v="0"/>
    <s v="low Units"/>
    <n v="1.3548702627119333E-2"/>
  </r>
  <r>
    <x v="3"/>
    <s v="In-store"/>
    <n v="1128299"/>
    <n v="43922"/>
    <s v="01-04-2020"/>
    <x v="3"/>
    <x v="0"/>
    <s v="Wednesday"/>
    <s v="01"/>
    <x v="2"/>
    <x v="6"/>
    <x v="8"/>
    <x v="5"/>
    <n v="55"/>
    <n v="350"/>
    <n v="192500"/>
    <n v="28875"/>
    <n v="0.15"/>
    <x v="0"/>
    <s v="low Units"/>
    <n v="8.6937508524015713E-3"/>
  </r>
  <r>
    <x v="3"/>
    <s v="In-store"/>
    <n v="1128299"/>
    <n v="43923"/>
    <s v="02-04-2020"/>
    <x v="3"/>
    <x v="0"/>
    <s v="Thursday"/>
    <s v="02"/>
    <x v="2"/>
    <x v="6"/>
    <x v="8"/>
    <x v="0"/>
    <n v="60"/>
    <n v="525"/>
    <n v="315000"/>
    <n v="110250"/>
    <n v="0.35"/>
    <x v="0"/>
    <s v="low Units"/>
    <n v="3.319432143644236E-2"/>
  </r>
  <r>
    <x v="3"/>
    <s v="In-store"/>
    <n v="1128299"/>
    <n v="43924"/>
    <s v="03-04-2020"/>
    <x v="3"/>
    <x v="0"/>
    <s v="Friday"/>
    <s v="03"/>
    <x v="2"/>
    <x v="6"/>
    <x v="8"/>
    <x v="1"/>
    <n v="65"/>
    <n v="325"/>
    <n v="211250"/>
    <n v="42250"/>
    <n v="0.2"/>
    <x v="0"/>
    <s v="low Units"/>
    <n v="1.272072635546204E-2"/>
  </r>
  <r>
    <x v="3"/>
    <s v="In-store"/>
    <n v="1128299"/>
    <n v="43925"/>
    <s v="04-04-2020"/>
    <x v="3"/>
    <x v="0"/>
    <s v="Saturday"/>
    <s v="04"/>
    <x v="2"/>
    <x v="6"/>
    <x v="8"/>
    <x v="2"/>
    <n v="65"/>
    <n v="375"/>
    <n v="243750"/>
    <n v="85313"/>
    <n v="0.35"/>
    <x v="0"/>
    <s v="low Units"/>
    <n v="2.5686232605054038E-2"/>
  </r>
  <r>
    <x v="3"/>
    <s v="In-store"/>
    <n v="1128299"/>
    <n v="43926"/>
    <s v="05-04-2020"/>
    <x v="3"/>
    <x v="0"/>
    <s v="Sunday"/>
    <s v="05"/>
    <x v="2"/>
    <x v="6"/>
    <x v="8"/>
    <x v="3"/>
    <n v="60"/>
    <n v="275"/>
    <n v="165000"/>
    <n v="49500"/>
    <n v="0.3"/>
    <x v="0"/>
    <s v="low Units"/>
    <n v="1.4903572889831266E-2"/>
  </r>
  <r>
    <x v="3"/>
    <s v="In-store"/>
    <n v="1128299"/>
    <n v="43927"/>
    <s v="06-04-2020"/>
    <x v="3"/>
    <x v="0"/>
    <s v="Monday"/>
    <s v="06"/>
    <x v="2"/>
    <x v="6"/>
    <x v="8"/>
    <x v="4"/>
    <n v="65"/>
    <n v="175"/>
    <n v="113750"/>
    <n v="56875"/>
    <n v="0.5"/>
    <x v="0"/>
    <s v="low Units"/>
    <n v="1.7124054709275825E-2"/>
  </r>
  <r>
    <x v="3"/>
    <s v="In-store"/>
    <n v="1128299"/>
    <n v="43928"/>
    <s v="07-04-2020"/>
    <x v="3"/>
    <x v="0"/>
    <s v="Tuesday"/>
    <s v="07"/>
    <x v="2"/>
    <x v="6"/>
    <x v="8"/>
    <x v="5"/>
    <n v="80"/>
    <n v="325"/>
    <n v="260000"/>
    <n v="39000"/>
    <n v="0.15"/>
    <x v="0"/>
    <s v="low Units"/>
    <n v="1.1742208943503422E-2"/>
  </r>
  <r>
    <x v="3"/>
    <s v="In-store"/>
    <n v="1128299"/>
    <n v="43929"/>
    <s v="08-04-2020"/>
    <x v="3"/>
    <x v="0"/>
    <s v="Wednesday"/>
    <s v="08"/>
    <x v="2"/>
    <x v="6"/>
    <x v="8"/>
    <x v="0"/>
    <n v="60"/>
    <n v="525"/>
    <n v="315000"/>
    <n v="157500"/>
    <n v="0.5"/>
    <x v="0"/>
    <s v="low Units"/>
    <n v="4.7420459194917663E-2"/>
  </r>
  <r>
    <x v="3"/>
    <s v="In-store"/>
    <n v="1128299"/>
    <n v="43930"/>
    <s v="09-04-2020"/>
    <x v="3"/>
    <x v="0"/>
    <s v="Thursday"/>
    <s v="09"/>
    <x v="2"/>
    <x v="6"/>
    <x v="8"/>
    <x v="1"/>
    <n v="65"/>
    <n v="375"/>
    <n v="243750"/>
    <n v="85313"/>
    <n v="0.35"/>
    <x v="0"/>
    <s v="low Units"/>
    <n v="2.5686232605054038E-2"/>
  </r>
  <r>
    <x v="3"/>
    <s v="In-store"/>
    <n v="1128299"/>
    <n v="43931"/>
    <s v="10-04-2020"/>
    <x v="3"/>
    <x v="0"/>
    <s v="Friday"/>
    <s v="10"/>
    <x v="2"/>
    <x v="6"/>
    <x v="8"/>
    <x v="2"/>
    <n v="65"/>
    <n v="375"/>
    <n v="243750"/>
    <n v="121875"/>
    <n v="0.5"/>
    <x v="0"/>
    <s v="low Units"/>
    <n v="3.6694402948448196E-2"/>
  </r>
  <r>
    <x v="3"/>
    <s v="In-store"/>
    <n v="1128299"/>
    <n v="43932"/>
    <s v="11-04-2020"/>
    <x v="3"/>
    <x v="0"/>
    <s v="Saturday"/>
    <s v="11"/>
    <x v="2"/>
    <x v="6"/>
    <x v="8"/>
    <x v="3"/>
    <n v="60"/>
    <n v="275"/>
    <n v="165000"/>
    <n v="74250"/>
    <n v="0.45"/>
    <x v="0"/>
    <s v="low Units"/>
    <n v="2.2355359334746899E-2"/>
  </r>
  <r>
    <x v="3"/>
    <s v="In-store"/>
    <n v="1128299"/>
    <n v="43933"/>
    <s v="12-04-2020"/>
    <x v="3"/>
    <x v="0"/>
    <s v="Sunday"/>
    <s v="12"/>
    <x v="2"/>
    <x v="6"/>
    <x v="8"/>
    <x v="4"/>
    <n v="65"/>
    <n v="175"/>
    <n v="113750"/>
    <n v="73938"/>
    <n v="0.65"/>
    <x v="0"/>
    <s v="low Units"/>
    <n v="2.2261421663198871E-2"/>
  </r>
  <r>
    <x v="3"/>
    <s v="In-store"/>
    <n v="1128299"/>
    <n v="43934"/>
    <s v="13-04-2020"/>
    <x v="3"/>
    <x v="0"/>
    <s v="Monday"/>
    <s v="13"/>
    <x v="2"/>
    <x v="6"/>
    <x v="8"/>
    <x v="5"/>
    <n v="80"/>
    <n v="475"/>
    <n v="380000"/>
    <n v="114000"/>
    <n v="0.3"/>
    <x v="0"/>
    <s v="low Units"/>
    <n v="3.4323379988702309E-2"/>
  </r>
  <r>
    <x v="3"/>
    <s v="In-store"/>
    <n v="1128299"/>
    <n v="43935"/>
    <s v="14-04-2020"/>
    <x v="3"/>
    <x v="0"/>
    <s v="Tuesday"/>
    <s v="14"/>
    <x v="2"/>
    <x v="6"/>
    <x v="8"/>
    <x v="0"/>
    <n v="60"/>
    <n v="725"/>
    <n v="435000"/>
    <n v="217500"/>
    <n v="0.5"/>
    <x v="0"/>
    <s v="High Units"/>
    <n v="6.5485396031076767E-2"/>
  </r>
  <r>
    <x v="3"/>
    <s v="In-store"/>
    <n v="1128299"/>
    <n v="43936"/>
    <s v="15-04-2020"/>
    <x v="3"/>
    <x v="0"/>
    <s v="Wednesday"/>
    <s v="15"/>
    <x v="2"/>
    <x v="6"/>
    <x v="8"/>
    <x v="1"/>
    <n v="65"/>
    <n v="575"/>
    <n v="373750"/>
    <n v="130813"/>
    <n v="0.35"/>
    <x v="0"/>
    <s v="low Units"/>
    <n v="3.9385476372474693E-2"/>
  </r>
  <r>
    <x v="3"/>
    <s v="In-store"/>
    <n v="1128299"/>
    <n v="43937"/>
    <s v="16-04-2020"/>
    <x v="3"/>
    <x v="0"/>
    <s v="Thursday"/>
    <s v="16"/>
    <x v="2"/>
    <x v="6"/>
    <x v="8"/>
    <x v="2"/>
    <n v="65"/>
    <n v="575"/>
    <n v="373750"/>
    <n v="186875"/>
    <n v="0.5"/>
    <x v="0"/>
    <s v="low Units"/>
    <n v="5.626475118762056E-2"/>
  </r>
  <r>
    <x v="3"/>
    <s v="In-store"/>
    <n v="1128299"/>
    <n v="43938"/>
    <s v="17-04-2020"/>
    <x v="3"/>
    <x v="0"/>
    <s v="Friday"/>
    <s v="17"/>
    <x v="2"/>
    <x v="6"/>
    <x v="8"/>
    <x v="3"/>
    <n v="65"/>
    <n v="450"/>
    <n v="292500"/>
    <n v="131625"/>
    <n v="0.45"/>
    <x v="0"/>
    <s v="low Units"/>
    <n v="3.9629955184324044E-2"/>
  </r>
  <r>
    <x v="3"/>
    <s v="In-store"/>
    <n v="1128299"/>
    <n v="43939"/>
    <s v="18-04-2020"/>
    <x v="3"/>
    <x v="0"/>
    <s v="Saturday"/>
    <s v="18"/>
    <x v="2"/>
    <x v="6"/>
    <x v="8"/>
    <x v="4"/>
    <n v="70"/>
    <n v="325"/>
    <n v="227500"/>
    <n v="147875"/>
    <n v="0.65"/>
    <x v="0"/>
    <s v="low Units"/>
    <n v="4.4522542244117141E-2"/>
  </r>
  <r>
    <x v="3"/>
    <s v="In-store"/>
    <n v="1128299"/>
    <n v="43940"/>
    <s v="19-04-2020"/>
    <x v="3"/>
    <x v="0"/>
    <s v="Sunday"/>
    <s v="19"/>
    <x v="2"/>
    <x v="6"/>
    <x v="8"/>
    <x v="5"/>
    <n v="85"/>
    <n v="625"/>
    <n v="531250"/>
    <n v="159375"/>
    <n v="0.3"/>
    <x v="0"/>
    <s v="low Units"/>
    <n v="4.7984988471047631E-2"/>
  </r>
  <r>
    <x v="3"/>
    <s v="In-store"/>
    <n v="1128299"/>
    <n v="43941"/>
    <s v="20-04-2020"/>
    <x v="3"/>
    <x v="0"/>
    <s v="Monday"/>
    <s v="20"/>
    <x v="2"/>
    <x v="6"/>
    <x v="8"/>
    <x v="0"/>
    <n v="65"/>
    <n v="775"/>
    <n v="503750"/>
    <n v="226688"/>
    <n v="0.45"/>
    <x v="0"/>
    <s v="High Units"/>
    <n v="6.8251740025253929E-2"/>
  </r>
  <r>
    <x v="3"/>
    <s v="In-store"/>
    <n v="1128299"/>
    <n v="43942"/>
    <s v="21-04-2020"/>
    <x v="3"/>
    <x v="0"/>
    <s v="Tuesday"/>
    <s v="21"/>
    <x v="2"/>
    <x v="6"/>
    <x v="8"/>
    <x v="1"/>
    <n v="70"/>
    <n v="625"/>
    <n v="437500"/>
    <n v="131250"/>
    <n v="0.3"/>
    <x v="0"/>
    <s v="low Units"/>
    <n v="3.9517049329098053E-2"/>
  </r>
  <r>
    <x v="3"/>
    <s v="In-store"/>
    <n v="1128299"/>
    <n v="43943"/>
    <s v="22-04-2020"/>
    <x v="3"/>
    <x v="0"/>
    <s v="Wednesday"/>
    <s v="22"/>
    <x v="2"/>
    <x v="6"/>
    <x v="8"/>
    <x v="2"/>
    <n v="70"/>
    <n v="575"/>
    <n v="402500"/>
    <n v="181125"/>
    <n v="0.45"/>
    <x v="0"/>
    <s v="low Units"/>
    <n v="5.4533528074155312E-2"/>
  </r>
  <r>
    <x v="3"/>
    <s v="In-store"/>
    <n v="1128299"/>
    <n v="43944"/>
    <s v="23-04-2020"/>
    <x v="3"/>
    <x v="0"/>
    <s v="Thursday"/>
    <s v="23"/>
    <x v="2"/>
    <x v="6"/>
    <x v="8"/>
    <x v="3"/>
    <n v="65"/>
    <n v="475"/>
    <n v="308750"/>
    <n v="123500"/>
    <n v="0.4"/>
    <x v="0"/>
    <s v="low Units"/>
    <n v="3.7183661654427498E-2"/>
  </r>
  <r>
    <x v="3"/>
    <s v="In-store"/>
    <n v="1128299"/>
    <n v="43945"/>
    <s v="24-04-2020"/>
    <x v="3"/>
    <x v="0"/>
    <s v="Friday"/>
    <s v="24"/>
    <x v="2"/>
    <x v="6"/>
    <x v="8"/>
    <x v="4"/>
    <n v="70"/>
    <n v="525"/>
    <n v="367500"/>
    <n v="220500"/>
    <n v="0.6"/>
    <x v="0"/>
    <s v="low Units"/>
    <n v="6.6388642872884721E-2"/>
  </r>
  <r>
    <x v="3"/>
    <s v="In-store"/>
    <n v="1128299"/>
    <n v="43946"/>
    <s v="25-04-2020"/>
    <x v="3"/>
    <x v="0"/>
    <s v="Saturday"/>
    <s v="25"/>
    <x v="2"/>
    <x v="6"/>
    <x v="8"/>
    <x v="5"/>
    <n v="85"/>
    <n v="525"/>
    <n v="446250"/>
    <n v="111563"/>
    <n v="0.25"/>
    <x v="0"/>
    <s v="low Units"/>
    <n v="3.3589642470873649E-2"/>
  </r>
  <r>
    <x v="3"/>
    <s v="In-store"/>
    <n v="1128299"/>
    <n v="43947"/>
    <s v="26-04-2020"/>
    <x v="3"/>
    <x v="0"/>
    <s v="Sunday"/>
    <s v="26"/>
    <x v="2"/>
    <x v="6"/>
    <x v="8"/>
    <x v="0"/>
    <n v="70"/>
    <n v="725"/>
    <n v="507500"/>
    <n v="228375"/>
    <n v="0.45"/>
    <x v="0"/>
    <s v="High Units"/>
    <n v="6.8759665832630601E-2"/>
  </r>
  <r>
    <x v="3"/>
    <s v="In-store"/>
    <n v="1128299"/>
    <n v="43948"/>
    <s v="27-04-2020"/>
    <x v="3"/>
    <x v="0"/>
    <s v="Monday"/>
    <s v="27"/>
    <x v="2"/>
    <x v="6"/>
    <x v="8"/>
    <x v="1"/>
    <n v="75"/>
    <n v="675"/>
    <n v="506250"/>
    <n v="151875"/>
    <n v="0.3"/>
    <x v="0"/>
    <s v="low Units"/>
    <n v="4.5726871366527748E-2"/>
  </r>
  <r>
    <x v="3"/>
    <s v="In-store"/>
    <n v="1128299"/>
    <n v="43949"/>
    <s v="28-04-2020"/>
    <x v="3"/>
    <x v="0"/>
    <s v="Tuesday"/>
    <s v="28"/>
    <x v="2"/>
    <x v="6"/>
    <x v="8"/>
    <x v="2"/>
    <n v="70"/>
    <n v="550"/>
    <n v="385000"/>
    <n v="173250"/>
    <n v="0.45"/>
    <x v="0"/>
    <s v="low Units"/>
    <n v="5.2162505114409431E-2"/>
  </r>
  <r>
    <x v="3"/>
    <s v="In-store"/>
    <n v="1128299"/>
    <n v="43950"/>
    <s v="29-04-2020"/>
    <x v="3"/>
    <x v="0"/>
    <s v="Wednesday"/>
    <s v="29"/>
    <x v="2"/>
    <x v="6"/>
    <x v="8"/>
    <x v="3"/>
    <n v="70"/>
    <n v="500"/>
    <n v="350000"/>
    <n v="140000"/>
    <n v="0.4"/>
    <x v="0"/>
    <s v="low Units"/>
    <n v="4.2151519284371261E-2"/>
  </r>
  <r>
    <x v="3"/>
    <s v="In-store"/>
    <n v="1128299"/>
    <n v="43951"/>
    <s v="30-04-2020"/>
    <x v="3"/>
    <x v="0"/>
    <s v="Thursday"/>
    <s v="30"/>
    <x v="2"/>
    <x v="6"/>
    <x v="8"/>
    <x v="4"/>
    <n v="75"/>
    <n v="500"/>
    <n v="375000"/>
    <n v="225000"/>
    <n v="0.6"/>
    <x v="0"/>
    <s v="low Units"/>
    <n v="6.774351313559665E-2"/>
  </r>
  <r>
    <x v="3"/>
    <s v="In-store"/>
    <n v="1128299"/>
    <n v="43952"/>
    <s v="01-05-2020"/>
    <x v="4"/>
    <x v="0"/>
    <s v="Friday"/>
    <s v="01"/>
    <x v="2"/>
    <x v="6"/>
    <x v="8"/>
    <x v="5"/>
    <n v="80"/>
    <n v="400"/>
    <n v="320000"/>
    <n v="80000"/>
    <n v="0.25"/>
    <x v="0"/>
    <s v="low Units"/>
    <n v="2.4086582448212147E-2"/>
  </r>
  <r>
    <x v="3"/>
    <s v="In-store"/>
    <n v="1128299"/>
    <n v="43953"/>
    <s v="02-05-2020"/>
    <x v="4"/>
    <x v="0"/>
    <s v="Saturday"/>
    <s v="02"/>
    <x v="2"/>
    <x v="6"/>
    <x v="8"/>
    <x v="0"/>
    <n v="65"/>
    <n v="600"/>
    <n v="390000"/>
    <n v="156000"/>
    <n v="0.4"/>
    <x v="0"/>
    <s v="low Units"/>
    <n v="4.6968835774013687E-2"/>
  </r>
  <r>
    <x v="3"/>
    <s v="In-store"/>
    <n v="1128299"/>
    <n v="43954"/>
    <s v="03-05-2020"/>
    <x v="4"/>
    <x v="0"/>
    <s v="Sunday"/>
    <s v="03"/>
    <x v="2"/>
    <x v="6"/>
    <x v="8"/>
    <x v="1"/>
    <n v="70"/>
    <n v="600"/>
    <n v="420000"/>
    <n v="105000"/>
    <n v="0.25"/>
    <x v="0"/>
    <s v="low Units"/>
    <n v="3.1613639463278442E-2"/>
  </r>
  <r>
    <x v="3"/>
    <s v="In-store"/>
    <n v="1128299"/>
    <n v="43955"/>
    <s v="04-05-2020"/>
    <x v="4"/>
    <x v="0"/>
    <s v="Monday"/>
    <s v="04"/>
    <x v="2"/>
    <x v="6"/>
    <x v="8"/>
    <x v="2"/>
    <n v="65"/>
    <n v="450"/>
    <n v="292500"/>
    <n v="117000"/>
    <n v="0.4"/>
    <x v="0"/>
    <s v="low Units"/>
    <n v="3.5226626830510262E-2"/>
  </r>
  <r>
    <x v="3"/>
    <s v="In-store"/>
    <n v="1128299"/>
    <n v="43956"/>
    <s v="05-05-2020"/>
    <x v="4"/>
    <x v="0"/>
    <s v="Tuesday"/>
    <s v="05"/>
    <x v="2"/>
    <x v="6"/>
    <x v="8"/>
    <x v="3"/>
    <n v="65"/>
    <n v="400"/>
    <n v="260000"/>
    <n v="91000"/>
    <n v="0.35"/>
    <x v="0"/>
    <s v="low Units"/>
    <n v="2.7398487534841316E-2"/>
  </r>
  <r>
    <x v="3"/>
    <s v="In-store"/>
    <n v="1128299"/>
    <n v="43957"/>
    <s v="06-05-2020"/>
    <x v="4"/>
    <x v="0"/>
    <s v="Wednesday"/>
    <s v="06"/>
    <x v="2"/>
    <x v="6"/>
    <x v="8"/>
    <x v="4"/>
    <n v="75"/>
    <n v="400"/>
    <n v="300000"/>
    <n v="165000"/>
    <n v="0.55000000000000004"/>
    <x v="0"/>
    <s v="low Units"/>
    <n v="4.9678576299437546E-2"/>
  </r>
  <r>
    <x v="3"/>
    <s v="In-store"/>
    <n v="1128299"/>
    <n v="43958"/>
    <s v="07-05-2020"/>
    <x v="4"/>
    <x v="0"/>
    <s v="Thursday"/>
    <s v="07"/>
    <x v="2"/>
    <x v="6"/>
    <x v="8"/>
    <x v="5"/>
    <n v="70"/>
    <n v="425"/>
    <n v="297500"/>
    <n v="59500"/>
    <n v="0.2"/>
    <x v="0"/>
    <s v="low Units"/>
    <n v="1.7914395695857784E-2"/>
  </r>
  <r>
    <x v="3"/>
    <s v="In-store"/>
    <n v="1128299"/>
    <n v="43959"/>
    <s v="08-05-2020"/>
    <x v="4"/>
    <x v="0"/>
    <s v="Friday"/>
    <s v="08"/>
    <x v="2"/>
    <x v="6"/>
    <x v="8"/>
    <x v="0"/>
    <n v="55"/>
    <n v="525"/>
    <n v="288750"/>
    <n v="115500"/>
    <n v="0.4"/>
    <x v="0"/>
    <s v="low Units"/>
    <n v="3.4775003409606285E-2"/>
  </r>
  <r>
    <x v="3"/>
    <s v="In-store"/>
    <n v="1128299"/>
    <n v="43960"/>
    <s v="09-05-2020"/>
    <x v="4"/>
    <x v="0"/>
    <s v="Saturday"/>
    <s v="09"/>
    <x v="2"/>
    <x v="6"/>
    <x v="8"/>
    <x v="1"/>
    <n v="60"/>
    <n v="525"/>
    <n v="315000"/>
    <n v="78750"/>
    <n v="0.25"/>
    <x v="0"/>
    <s v="low Units"/>
    <n v="2.3710229597458832E-2"/>
  </r>
  <r>
    <x v="3"/>
    <s v="In-store"/>
    <n v="1128299"/>
    <n v="43961"/>
    <s v="10-05-2020"/>
    <x v="4"/>
    <x v="0"/>
    <s v="Sunday"/>
    <s v="10"/>
    <x v="2"/>
    <x v="6"/>
    <x v="8"/>
    <x v="2"/>
    <n v="55"/>
    <n v="350"/>
    <n v="192500"/>
    <n v="77000"/>
    <n v="0.4"/>
    <x v="0"/>
    <s v="low Units"/>
    <n v="2.318333560640419E-2"/>
  </r>
  <r>
    <x v="3"/>
    <s v="In-store"/>
    <n v="1128299"/>
    <n v="43962"/>
    <s v="11-05-2020"/>
    <x v="4"/>
    <x v="0"/>
    <s v="Monday"/>
    <s v="11"/>
    <x v="2"/>
    <x v="6"/>
    <x v="8"/>
    <x v="3"/>
    <n v="55"/>
    <n v="325"/>
    <n v="178750"/>
    <n v="62563"/>
    <n v="0.35"/>
    <x v="0"/>
    <s v="low Units"/>
    <n v="1.8836610721343704E-2"/>
  </r>
  <r>
    <x v="3"/>
    <s v="In-store"/>
    <n v="1128299"/>
    <n v="43963"/>
    <s v="12-05-2020"/>
    <x v="4"/>
    <x v="0"/>
    <s v="Tuesday"/>
    <s v="12"/>
    <x v="2"/>
    <x v="6"/>
    <x v="8"/>
    <x v="4"/>
    <n v="65"/>
    <n v="300"/>
    <n v="195000"/>
    <n v="107250"/>
    <n v="0.55000000000000004"/>
    <x v="0"/>
    <s v="low Units"/>
    <n v="3.2291074594634407E-2"/>
  </r>
  <r>
    <x v="3"/>
    <s v="In-store"/>
    <n v="1128299"/>
    <n v="43964"/>
    <s v="13-05-2020"/>
    <x v="4"/>
    <x v="0"/>
    <s v="Wednesday"/>
    <s v="13"/>
    <x v="2"/>
    <x v="6"/>
    <x v="8"/>
    <x v="5"/>
    <n v="70"/>
    <n v="350"/>
    <n v="245000"/>
    <n v="49000"/>
    <n v="0.2"/>
    <x v="0"/>
    <s v="low Units"/>
    <n v="1.4753031749529941E-2"/>
  </r>
  <r>
    <x v="3"/>
    <s v="In-store"/>
    <n v="1128299"/>
    <n v="43965"/>
    <s v="14-05-2020"/>
    <x v="4"/>
    <x v="0"/>
    <s v="Thursday"/>
    <s v="14"/>
    <x v="2"/>
    <x v="6"/>
    <x v="8"/>
    <x v="0"/>
    <n v="55"/>
    <n v="575"/>
    <n v="316250"/>
    <n v="126500"/>
    <n v="0.4"/>
    <x v="0"/>
    <s v="low Units"/>
    <n v="3.8086908496235458E-2"/>
  </r>
  <r>
    <x v="3"/>
    <s v="In-store"/>
    <n v="1128299"/>
    <n v="43966"/>
    <s v="15-05-2020"/>
    <x v="4"/>
    <x v="0"/>
    <s v="Friday"/>
    <s v="15"/>
    <x v="2"/>
    <x v="6"/>
    <x v="8"/>
    <x v="1"/>
    <n v="60"/>
    <n v="575"/>
    <n v="345000"/>
    <n v="86250"/>
    <n v="0.25"/>
    <x v="0"/>
    <s v="low Units"/>
    <n v="2.5968346701978718E-2"/>
  </r>
  <r>
    <x v="3"/>
    <s v="In-store"/>
    <n v="1128299"/>
    <n v="43967"/>
    <s v="16-05-2020"/>
    <x v="4"/>
    <x v="0"/>
    <s v="Saturday"/>
    <s v="16"/>
    <x v="2"/>
    <x v="6"/>
    <x v="8"/>
    <x v="2"/>
    <n v="55"/>
    <n v="425"/>
    <n v="233750"/>
    <n v="93500"/>
    <n v="0.4"/>
    <x v="0"/>
    <s v="low Units"/>
    <n v="2.8151193236347946E-2"/>
  </r>
  <r>
    <x v="3"/>
    <s v="In-store"/>
    <n v="1128299"/>
    <n v="43968"/>
    <s v="17-05-2020"/>
    <x v="4"/>
    <x v="0"/>
    <s v="Sunday"/>
    <s v="17"/>
    <x v="2"/>
    <x v="6"/>
    <x v="8"/>
    <x v="3"/>
    <n v="65"/>
    <n v="400"/>
    <n v="260000"/>
    <n v="91000"/>
    <n v="0.35"/>
    <x v="0"/>
    <s v="low Units"/>
    <n v="2.7398487534841316E-2"/>
  </r>
  <r>
    <x v="3"/>
    <s v="In-store"/>
    <n v="1128299"/>
    <n v="43969"/>
    <s v="18-05-2020"/>
    <x v="4"/>
    <x v="0"/>
    <s v="Monday"/>
    <s v="18"/>
    <x v="2"/>
    <x v="6"/>
    <x v="8"/>
    <x v="4"/>
    <n v="75"/>
    <n v="375"/>
    <n v="281250"/>
    <n v="154688"/>
    <n v="0.55000000000000004"/>
    <x v="0"/>
    <s v="low Units"/>
    <n v="4.6573815821863006E-2"/>
  </r>
  <r>
    <x v="3"/>
    <s v="In-store"/>
    <n v="1128299"/>
    <n v="43970"/>
    <s v="19-05-2020"/>
    <x v="4"/>
    <x v="0"/>
    <s v="Tuesday"/>
    <s v="19"/>
    <x v="2"/>
    <x v="6"/>
    <x v="8"/>
    <x v="5"/>
    <n v="80"/>
    <n v="500"/>
    <n v="400000"/>
    <n v="80000"/>
    <n v="0.2"/>
    <x v="0"/>
    <s v="low Units"/>
    <n v="2.4086582448212147E-2"/>
  </r>
  <r>
    <x v="3"/>
    <s v="In-store"/>
    <n v="1128299"/>
    <n v="43971"/>
    <s v="20-05-2020"/>
    <x v="4"/>
    <x v="0"/>
    <s v="Wednesday"/>
    <s v="20"/>
    <x v="2"/>
    <x v="6"/>
    <x v="8"/>
    <x v="0"/>
    <n v="65"/>
    <n v="700"/>
    <n v="455000"/>
    <n v="182000"/>
    <n v="0.4"/>
    <x v="0"/>
    <s v="low Units"/>
    <n v="5.4796975069682632E-2"/>
  </r>
  <r>
    <x v="3"/>
    <s v="In-store"/>
    <n v="1128299"/>
    <n v="43972"/>
    <s v="21-05-2020"/>
    <x v="4"/>
    <x v="0"/>
    <s v="Thursday"/>
    <s v="21"/>
    <x v="2"/>
    <x v="6"/>
    <x v="8"/>
    <x v="1"/>
    <n v="70"/>
    <n v="700"/>
    <n v="490000"/>
    <n v="122500"/>
    <n v="0.25"/>
    <x v="0"/>
    <s v="low Units"/>
    <n v="3.6882579373824852E-2"/>
  </r>
  <r>
    <x v="3"/>
    <s v="In-store"/>
    <n v="1128299"/>
    <n v="43973"/>
    <s v="22-05-2020"/>
    <x v="4"/>
    <x v="0"/>
    <s v="Friday"/>
    <s v="22"/>
    <x v="2"/>
    <x v="6"/>
    <x v="8"/>
    <x v="2"/>
    <n v="65"/>
    <n v="500"/>
    <n v="325000"/>
    <n v="130000"/>
    <n v="0.4"/>
    <x v="0"/>
    <s v="low Units"/>
    <n v="3.9140696478344734E-2"/>
  </r>
  <r>
    <x v="3"/>
    <s v="In-store"/>
    <n v="1128299"/>
    <n v="43974"/>
    <s v="23-05-2020"/>
    <x v="4"/>
    <x v="0"/>
    <s v="Saturday"/>
    <s v="23"/>
    <x v="2"/>
    <x v="6"/>
    <x v="8"/>
    <x v="3"/>
    <n v="65"/>
    <n v="500"/>
    <n v="325000"/>
    <n v="113750"/>
    <n v="0.35"/>
    <x v="0"/>
    <s v="low Units"/>
    <n v="3.424810941855165E-2"/>
  </r>
  <r>
    <x v="3"/>
    <s v="In-store"/>
    <n v="1128299"/>
    <n v="43975"/>
    <s v="24-05-2020"/>
    <x v="4"/>
    <x v="0"/>
    <s v="Sunday"/>
    <s v="24"/>
    <x v="2"/>
    <x v="6"/>
    <x v="8"/>
    <x v="4"/>
    <n v="75"/>
    <n v="425"/>
    <n v="318750"/>
    <n v="175313"/>
    <n v="0.55000000000000004"/>
    <x v="0"/>
    <s v="low Units"/>
    <n v="5.2783637859292701E-2"/>
  </r>
  <r>
    <x v="3"/>
    <s v="In-store"/>
    <n v="1128299"/>
    <n v="43976"/>
    <s v="25-05-2020"/>
    <x v="4"/>
    <x v="0"/>
    <s v="Monday"/>
    <s v="25"/>
    <x v="2"/>
    <x v="6"/>
    <x v="8"/>
    <x v="5"/>
    <n v="80"/>
    <n v="525"/>
    <n v="420000"/>
    <n v="84000"/>
    <n v="0.2"/>
    <x v="0"/>
    <s v="low Units"/>
    <n v="2.5290911570622753E-2"/>
  </r>
  <r>
    <x v="3"/>
    <s v="In-store"/>
    <n v="1128299"/>
    <n v="43977"/>
    <s v="26-05-2020"/>
    <x v="4"/>
    <x v="0"/>
    <s v="Tuesday"/>
    <s v="26"/>
    <x v="2"/>
    <x v="6"/>
    <x v="8"/>
    <x v="0"/>
    <n v="40"/>
    <n v="450"/>
    <n v="180000"/>
    <n v="54000"/>
    <n v="0.3"/>
    <x v="0"/>
    <s v="low Units"/>
    <n v="1.6258443152543198E-2"/>
  </r>
  <r>
    <x v="3"/>
    <s v="In-store"/>
    <n v="1128299"/>
    <n v="43978"/>
    <s v="27-05-2020"/>
    <x v="4"/>
    <x v="0"/>
    <s v="Wednesday"/>
    <s v="27"/>
    <x v="2"/>
    <x v="6"/>
    <x v="8"/>
    <x v="1"/>
    <n v="50"/>
    <n v="450"/>
    <n v="225000"/>
    <n v="56250"/>
    <n v="0.25"/>
    <x v="0"/>
    <s v="low Units"/>
    <n v="1.6935878283899163E-2"/>
  </r>
  <r>
    <x v="3"/>
    <s v="In-store"/>
    <n v="1128299"/>
    <n v="43979"/>
    <s v="28-05-2020"/>
    <x v="4"/>
    <x v="0"/>
    <s v="Thursday"/>
    <s v="28"/>
    <x v="2"/>
    <x v="6"/>
    <x v="8"/>
    <x v="2"/>
    <n v="50"/>
    <n v="450"/>
    <n v="225000"/>
    <n v="56250"/>
    <n v="0.25"/>
    <x v="0"/>
    <s v="low Units"/>
    <n v="1.6935878283899163E-2"/>
  </r>
  <r>
    <x v="3"/>
    <s v="In-store"/>
    <n v="1128299"/>
    <n v="43980"/>
    <s v="29-05-2020"/>
    <x v="4"/>
    <x v="0"/>
    <s v="Friday"/>
    <s v="29"/>
    <x v="2"/>
    <x v="6"/>
    <x v="8"/>
    <x v="3"/>
    <n v="50"/>
    <n v="300"/>
    <n v="150000"/>
    <n v="45000"/>
    <n v="0.3"/>
    <x v="0"/>
    <s v="low Units"/>
    <n v="1.3548702627119333E-2"/>
  </r>
  <r>
    <x v="3"/>
    <s v="In-store"/>
    <n v="1128299"/>
    <n v="43981"/>
    <s v="30-05-2020"/>
    <x v="4"/>
    <x v="0"/>
    <s v="Saturday"/>
    <s v="30"/>
    <x v="2"/>
    <x v="7"/>
    <x v="9"/>
    <x v="4"/>
    <n v="55"/>
    <n v="250"/>
    <n v="137500"/>
    <n v="34375"/>
    <n v="0.25"/>
    <x v="0"/>
    <s v="low Units"/>
    <n v="1.0349703395716156E-2"/>
  </r>
  <r>
    <x v="3"/>
    <s v="In-store"/>
    <n v="1128299"/>
    <n v="43982"/>
    <s v="31-05-2020"/>
    <x v="4"/>
    <x v="0"/>
    <s v="Sunday"/>
    <s v="31"/>
    <x v="2"/>
    <x v="7"/>
    <x v="9"/>
    <x v="5"/>
    <n v="50"/>
    <n v="500"/>
    <n v="250000"/>
    <n v="50000"/>
    <n v="0.2"/>
    <x v="0"/>
    <s v="low Units"/>
    <n v="1.5054114030132591E-2"/>
  </r>
  <r>
    <x v="3"/>
    <s v="In-store"/>
    <n v="1128299"/>
    <n v="43983"/>
    <s v="01-06-2020"/>
    <x v="11"/>
    <x v="0"/>
    <s v="Monday"/>
    <s v="01"/>
    <x v="2"/>
    <x v="7"/>
    <x v="9"/>
    <x v="0"/>
    <n v="40"/>
    <n v="550"/>
    <n v="220000"/>
    <n v="66000"/>
    <n v="0.3"/>
    <x v="0"/>
    <s v="low Units"/>
    <n v="1.9871430519775021E-2"/>
  </r>
  <r>
    <x v="3"/>
    <s v="In-store"/>
    <n v="1128299"/>
    <n v="43984"/>
    <s v="02-06-2020"/>
    <x v="11"/>
    <x v="0"/>
    <s v="Tuesday"/>
    <s v="02"/>
    <x v="2"/>
    <x v="7"/>
    <x v="9"/>
    <x v="1"/>
    <n v="50"/>
    <n v="450"/>
    <n v="225000"/>
    <n v="56250"/>
    <n v="0.25"/>
    <x v="0"/>
    <s v="low Units"/>
    <n v="1.6935878283899163E-2"/>
  </r>
  <r>
    <x v="3"/>
    <s v="In-store"/>
    <n v="1128299"/>
    <n v="43985"/>
    <s v="03-06-2020"/>
    <x v="11"/>
    <x v="0"/>
    <s v="Wednesday"/>
    <s v="03"/>
    <x v="2"/>
    <x v="7"/>
    <x v="9"/>
    <x v="2"/>
    <n v="50"/>
    <n v="450"/>
    <n v="225000"/>
    <n v="56250"/>
    <n v="0.25"/>
    <x v="0"/>
    <s v="low Units"/>
    <n v="1.6935878283899163E-2"/>
  </r>
  <r>
    <x v="3"/>
    <s v="In-store"/>
    <n v="1128299"/>
    <n v="43986"/>
    <s v="04-06-2020"/>
    <x v="11"/>
    <x v="0"/>
    <s v="Thursday"/>
    <s v="04"/>
    <x v="2"/>
    <x v="7"/>
    <x v="9"/>
    <x v="3"/>
    <n v="50"/>
    <n v="300"/>
    <n v="150000"/>
    <n v="45000"/>
    <n v="0.3"/>
    <x v="0"/>
    <s v="low Units"/>
    <n v="1.3548702627119333E-2"/>
  </r>
  <r>
    <x v="3"/>
    <s v="In-store"/>
    <n v="1128299"/>
    <n v="43987"/>
    <s v="05-06-2020"/>
    <x v="11"/>
    <x v="0"/>
    <s v="Friday"/>
    <s v="05"/>
    <x v="2"/>
    <x v="7"/>
    <x v="9"/>
    <x v="4"/>
    <n v="55"/>
    <n v="225"/>
    <n v="123750"/>
    <n v="30938"/>
    <n v="0.25"/>
    <x v="0"/>
    <s v="low Units"/>
    <n v="9.3148835972848426E-3"/>
  </r>
  <r>
    <x v="3"/>
    <s v="In-store"/>
    <n v="1128299"/>
    <n v="43988"/>
    <s v="06-06-2020"/>
    <x v="11"/>
    <x v="0"/>
    <s v="Saturday"/>
    <s v="06"/>
    <x v="2"/>
    <x v="7"/>
    <x v="9"/>
    <x v="5"/>
    <n v="50"/>
    <n v="425"/>
    <n v="212500"/>
    <n v="42500"/>
    <n v="0.2"/>
    <x v="0"/>
    <s v="low Units"/>
    <n v="1.2795996925612702E-2"/>
  </r>
  <r>
    <x v="3"/>
    <s v="In-store"/>
    <n v="1128299"/>
    <n v="43989"/>
    <s v="07-06-2020"/>
    <x v="11"/>
    <x v="0"/>
    <s v="Sunday"/>
    <s v="07"/>
    <x v="2"/>
    <x v="7"/>
    <x v="9"/>
    <x v="0"/>
    <n v="50"/>
    <n v="575"/>
    <n v="287500"/>
    <n v="86250"/>
    <n v="0.3"/>
    <x v="0"/>
    <s v="low Units"/>
    <n v="2.5968346701978718E-2"/>
  </r>
  <r>
    <x v="3"/>
    <s v="In-store"/>
    <n v="1128299"/>
    <n v="43990"/>
    <s v="08-06-2020"/>
    <x v="11"/>
    <x v="0"/>
    <s v="Monday"/>
    <s v="08"/>
    <x v="2"/>
    <x v="7"/>
    <x v="9"/>
    <x v="1"/>
    <n v="60"/>
    <n v="425"/>
    <n v="255000"/>
    <n v="63750"/>
    <n v="0.25"/>
    <x v="0"/>
    <s v="low Units"/>
    <n v="1.9193995388419056E-2"/>
  </r>
  <r>
    <x v="3"/>
    <s v="In-store"/>
    <n v="1128299"/>
    <n v="43991"/>
    <s v="09-06-2020"/>
    <x v="11"/>
    <x v="0"/>
    <s v="Tuesday"/>
    <s v="09"/>
    <x v="2"/>
    <x v="7"/>
    <x v="9"/>
    <x v="2"/>
    <n v="65"/>
    <n v="425"/>
    <n v="276250"/>
    <n v="69063"/>
    <n v="0.25"/>
    <x v="0"/>
    <s v="low Units"/>
    <n v="2.0793645545260944E-2"/>
  </r>
  <r>
    <x v="3"/>
    <s v="In-store"/>
    <n v="1128299"/>
    <n v="43992"/>
    <s v="10-06-2020"/>
    <x v="11"/>
    <x v="0"/>
    <s v="Wednesday"/>
    <s v="10"/>
    <x v="2"/>
    <x v="7"/>
    <x v="9"/>
    <x v="3"/>
    <n v="65"/>
    <n v="325"/>
    <n v="211250"/>
    <n v="63375"/>
    <n v="0.3"/>
    <x v="0"/>
    <s v="low Units"/>
    <n v="1.9081089533193062E-2"/>
  </r>
  <r>
    <x v="3"/>
    <s v="In-store"/>
    <n v="1128299"/>
    <n v="43993"/>
    <s v="11-06-2020"/>
    <x v="11"/>
    <x v="0"/>
    <s v="Thursday"/>
    <s v="11"/>
    <x v="2"/>
    <x v="7"/>
    <x v="9"/>
    <x v="4"/>
    <n v="70"/>
    <n v="175"/>
    <n v="122500"/>
    <n v="30625"/>
    <n v="0.25"/>
    <x v="0"/>
    <s v="low Units"/>
    <n v="9.2206448434562129E-3"/>
  </r>
  <r>
    <x v="3"/>
    <s v="In-store"/>
    <n v="1128299"/>
    <n v="43994"/>
    <s v="12-06-2020"/>
    <x v="11"/>
    <x v="0"/>
    <s v="Friday"/>
    <s v="12"/>
    <x v="2"/>
    <x v="7"/>
    <x v="9"/>
    <x v="5"/>
    <n v="65"/>
    <n v="375"/>
    <n v="243750"/>
    <n v="48750"/>
    <n v="0.2"/>
    <x v="0"/>
    <s v="low Units"/>
    <n v="1.4677761179379276E-2"/>
  </r>
  <r>
    <x v="3"/>
    <s v="In-store"/>
    <n v="1128299"/>
    <n v="43995"/>
    <s v="13-06-2020"/>
    <x v="11"/>
    <x v="0"/>
    <s v="Saturday"/>
    <s v="13"/>
    <x v="2"/>
    <x v="7"/>
    <x v="9"/>
    <x v="0"/>
    <n v="70"/>
    <n v="550"/>
    <n v="385000"/>
    <n v="115500"/>
    <n v="0.3"/>
    <x v="0"/>
    <s v="low Units"/>
    <n v="3.4775003409606285E-2"/>
  </r>
  <r>
    <x v="3"/>
    <s v="In-store"/>
    <n v="1128299"/>
    <n v="43996"/>
    <s v="14-06-2020"/>
    <x v="11"/>
    <x v="0"/>
    <s v="Sunday"/>
    <s v="14"/>
    <x v="2"/>
    <x v="7"/>
    <x v="9"/>
    <x v="1"/>
    <n v="75"/>
    <n v="350"/>
    <n v="262500"/>
    <n v="65625"/>
    <n v="0.25"/>
    <x v="0"/>
    <s v="low Units"/>
    <n v="1.9758524664549026E-2"/>
  </r>
  <r>
    <x v="3"/>
    <s v="In-store"/>
    <n v="1128299"/>
    <n v="43997"/>
    <s v="15-06-2020"/>
    <x v="11"/>
    <x v="0"/>
    <s v="Monday"/>
    <s v="15"/>
    <x v="2"/>
    <x v="7"/>
    <x v="9"/>
    <x v="2"/>
    <n v="75"/>
    <n v="400"/>
    <n v="300000"/>
    <n v="75000"/>
    <n v="0.25"/>
    <x v="0"/>
    <s v="low Units"/>
    <n v="2.2581171045198887E-2"/>
  </r>
  <r>
    <x v="3"/>
    <s v="In-store"/>
    <n v="1128299"/>
    <n v="43998"/>
    <s v="16-06-2020"/>
    <x v="11"/>
    <x v="0"/>
    <s v="Tuesday"/>
    <s v="16"/>
    <x v="2"/>
    <x v="7"/>
    <x v="9"/>
    <x v="3"/>
    <n v="60"/>
    <n v="300"/>
    <n v="180000"/>
    <n v="54000"/>
    <n v="0.3"/>
    <x v="0"/>
    <s v="low Units"/>
    <n v="1.6258443152543198E-2"/>
  </r>
  <r>
    <x v="3"/>
    <s v="In-store"/>
    <n v="1128299"/>
    <n v="43999"/>
    <s v="17-06-2020"/>
    <x v="11"/>
    <x v="0"/>
    <s v="Wednesday"/>
    <s v="17"/>
    <x v="2"/>
    <x v="7"/>
    <x v="9"/>
    <x v="4"/>
    <n v="65"/>
    <n v="200"/>
    <n v="130000"/>
    <n v="32500"/>
    <n v="0.25"/>
    <x v="0"/>
    <s v="low Units"/>
    <n v="9.7851741195861836E-3"/>
  </r>
  <r>
    <x v="3"/>
    <s v="In-store"/>
    <n v="1128299"/>
    <n v="44000"/>
    <s v="18-06-2020"/>
    <x v="11"/>
    <x v="0"/>
    <s v="Thursday"/>
    <s v="18"/>
    <x v="2"/>
    <x v="7"/>
    <x v="9"/>
    <x v="5"/>
    <n v="80"/>
    <n v="350"/>
    <n v="280000"/>
    <n v="56000"/>
    <n v="0.2"/>
    <x v="0"/>
    <s v="low Units"/>
    <n v="1.6860607713748504E-2"/>
  </r>
  <r>
    <x v="3"/>
    <s v="In-store"/>
    <n v="1128299"/>
    <n v="44001"/>
    <s v="19-06-2020"/>
    <x v="11"/>
    <x v="0"/>
    <s v="Friday"/>
    <s v="19"/>
    <x v="2"/>
    <x v="7"/>
    <x v="9"/>
    <x v="0"/>
    <n v="60"/>
    <n v="550"/>
    <n v="330000"/>
    <n v="99000"/>
    <n v="0.3"/>
    <x v="0"/>
    <s v="low Units"/>
    <n v="2.9807145779662533E-2"/>
  </r>
  <r>
    <x v="3"/>
    <s v="In-store"/>
    <n v="1128299"/>
    <n v="44002"/>
    <s v="20-06-2020"/>
    <x v="11"/>
    <x v="0"/>
    <s v="Saturday"/>
    <s v="20"/>
    <x v="2"/>
    <x v="7"/>
    <x v="9"/>
    <x v="1"/>
    <n v="65"/>
    <n v="400"/>
    <n v="260000"/>
    <n v="65000"/>
    <n v="0.25"/>
    <x v="0"/>
    <s v="low Units"/>
    <n v="1.9570348239172367E-2"/>
  </r>
  <r>
    <x v="3"/>
    <s v="In-store"/>
    <n v="1128299"/>
    <n v="44003"/>
    <s v="21-06-2020"/>
    <x v="11"/>
    <x v="0"/>
    <s v="Sunday"/>
    <s v="21"/>
    <x v="2"/>
    <x v="7"/>
    <x v="9"/>
    <x v="2"/>
    <n v="65"/>
    <n v="400"/>
    <n v="260000"/>
    <n v="65000"/>
    <n v="0.25"/>
    <x v="0"/>
    <s v="low Units"/>
    <n v="1.9570348239172367E-2"/>
  </r>
  <r>
    <x v="3"/>
    <s v="In-store"/>
    <n v="1128299"/>
    <n v="44004"/>
    <s v="22-06-2020"/>
    <x v="11"/>
    <x v="0"/>
    <s v="Monday"/>
    <s v="22"/>
    <x v="2"/>
    <x v="7"/>
    <x v="9"/>
    <x v="3"/>
    <n v="60"/>
    <n v="300"/>
    <n v="180000"/>
    <n v="54000"/>
    <n v="0.3"/>
    <x v="0"/>
    <s v="low Units"/>
    <n v="1.6258443152543198E-2"/>
  </r>
  <r>
    <x v="3"/>
    <s v="In-store"/>
    <n v="1128299"/>
    <n v="44005"/>
    <s v="23-06-2020"/>
    <x v="11"/>
    <x v="0"/>
    <s v="Tuesday"/>
    <s v="23"/>
    <x v="2"/>
    <x v="7"/>
    <x v="9"/>
    <x v="4"/>
    <n v="65"/>
    <n v="200"/>
    <n v="130000"/>
    <n v="32500"/>
    <n v="0.25"/>
    <x v="0"/>
    <s v="low Units"/>
    <n v="9.7851741195861836E-3"/>
  </r>
  <r>
    <x v="3"/>
    <s v="In-store"/>
    <n v="1128299"/>
    <n v="44006"/>
    <s v="24-06-2020"/>
    <x v="11"/>
    <x v="0"/>
    <s v="Wednesday"/>
    <s v="24"/>
    <x v="2"/>
    <x v="7"/>
    <x v="9"/>
    <x v="5"/>
    <n v="80"/>
    <n v="500"/>
    <n v="400000"/>
    <n v="80000"/>
    <n v="0.2"/>
    <x v="0"/>
    <s v="low Units"/>
    <n v="2.4086582448212147E-2"/>
  </r>
  <r>
    <x v="3"/>
    <s v="In-store"/>
    <n v="1128299"/>
    <n v="44007"/>
    <s v="25-06-2020"/>
    <x v="11"/>
    <x v="0"/>
    <s v="Thursday"/>
    <s v="25"/>
    <x v="2"/>
    <x v="7"/>
    <x v="9"/>
    <x v="0"/>
    <n v="75"/>
    <n v="750"/>
    <n v="562500"/>
    <n v="168750"/>
    <n v="0.3"/>
    <x v="0"/>
    <s v="High Units"/>
    <n v="5.0807634851697495E-2"/>
  </r>
  <r>
    <x v="3"/>
    <s v="In-store"/>
    <n v="1128299"/>
    <n v="44008"/>
    <s v="26-06-2020"/>
    <x v="11"/>
    <x v="0"/>
    <s v="Friday"/>
    <s v="26"/>
    <x v="2"/>
    <x v="7"/>
    <x v="9"/>
    <x v="1"/>
    <n v="80"/>
    <n v="625"/>
    <n v="500000"/>
    <n v="125000"/>
    <n v="0.25"/>
    <x v="0"/>
    <s v="low Units"/>
    <n v="3.7635285075331482E-2"/>
  </r>
  <r>
    <x v="3"/>
    <s v="In-store"/>
    <n v="1128299"/>
    <n v="44009"/>
    <s v="27-06-2020"/>
    <x v="11"/>
    <x v="0"/>
    <s v="Saturday"/>
    <s v="27"/>
    <x v="2"/>
    <x v="7"/>
    <x v="9"/>
    <x v="2"/>
    <n v="80"/>
    <n v="625"/>
    <n v="500000"/>
    <n v="125000"/>
    <n v="0.25"/>
    <x v="0"/>
    <s v="low Units"/>
    <n v="3.7635285075331482E-2"/>
  </r>
  <r>
    <x v="3"/>
    <s v="In-store"/>
    <n v="1128299"/>
    <n v="44010"/>
    <s v="28-06-2020"/>
    <x v="11"/>
    <x v="0"/>
    <s v="Sunday"/>
    <s v="28"/>
    <x v="2"/>
    <x v="7"/>
    <x v="9"/>
    <x v="3"/>
    <n v="80"/>
    <n v="500"/>
    <n v="400000"/>
    <n v="120000"/>
    <n v="0.3"/>
    <x v="0"/>
    <s v="low Units"/>
    <n v="3.6129873672318222E-2"/>
  </r>
  <r>
    <x v="3"/>
    <s v="In-store"/>
    <n v="1128299"/>
    <n v="44011"/>
    <s v="29-06-2020"/>
    <x v="11"/>
    <x v="0"/>
    <s v="Monday"/>
    <s v="29"/>
    <x v="2"/>
    <x v="7"/>
    <x v="9"/>
    <x v="4"/>
    <n v="85"/>
    <n v="375"/>
    <n v="318750"/>
    <n v="79688"/>
    <n v="0.25"/>
    <x v="0"/>
    <s v="low Units"/>
    <n v="2.3992644776664119E-2"/>
  </r>
  <r>
    <x v="3"/>
    <s v="In-store"/>
    <n v="1128299"/>
    <n v="44012"/>
    <s v="30-06-2020"/>
    <x v="11"/>
    <x v="0"/>
    <s v="Tuesday"/>
    <s v="30"/>
    <x v="2"/>
    <x v="7"/>
    <x v="9"/>
    <x v="5"/>
    <n v="100"/>
    <n v="675"/>
    <n v="675000"/>
    <n v="135000"/>
    <n v="0.2"/>
    <x v="0"/>
    <s v="low Units"/>
    <n v="4.0646107881357994E-2"/>
  </r>
  <r>
    <x v="3"/>
    <s v="In-store"/>
    <n v="1128299"/>
    <n v="44013"/>
    <s v="01-07-2020"/>
    <x v="5"/>
    <x v="0"/>
    <s v="Wednesday"/>
    <s v="01"/>
    <x v="2"/>
    <x v="7"/>
    <x v="9"/>
    <x v="0"/>
    <n v="80"/>
    <n v="825"/>
    <n v="660000"/>
    <n v="198000"/>
    <n v="0.3"/>
    <x v="0"/>
    <s v="High Units"/>
    <n v="5.9614291559325065E-2"/>
  </r>
  <r>
    <x v="3"/>
    <s v="In-store"/>
    <n v="1128299"/>
    <n v="44014"/>
    <s v="02-07-2020"/>
    <x v="5"/>
    <x v="0"/>
    <s v="Thursday"/>
    <s v="02"/>
    <x v="2"/>
    <x v="7"/>
    <x v="9"/>
    <x v="1"/>
    <n v="85"/>
    <n v="675"/>
    <n v="573750"/>
    <n v="143438"/>
    <n v="0.25"/>
    <x v="0"/>
    <s v="low Units"/>
    <n v="4.3186640165083175E-2"/>
  </r>
  <r>
    <x v="3"/>
    <s v="In-store"/>
    <n v="1128299"/>
    <n v="44015"/>
    <s v="03-07-2020"/>
    <x v="5"/>
    <x v="0"/>
    <s v="Friday"/>
    <s v="03"/>
    <x v="2"/>
    <x v="7"/>
    <x v="9"/>
    <x v="2"/>
    <n v="85"/>
    <n v="625"/>
    <n v="531250"/>
    <n v="132813"/>
    <n v="0.25"/>
    <x v="0"/>
    <s v="low Units"/>
    <n v="3.9987640933679999E-2"/>
  </r>
  <r>
    <x v="3"/>
    <s v="In-store"/>
    <n v="1128299"/>
    <n v="44016"/>
    <s v="04-07-2020"/>
    <x v="5"/>
    <x v="0"/>
    <s v="Saturday"/>
    <s v="04"/>
    <x v="2"/>
    <x v="7"/>
    <x v="9"/>
    <x v="3"/>
    <n v="80"/>
    <n v="525"/>
    <n v="420000"/>
    <n v="126000"/>
    <n v="0.3"/>
    <x v="0"/>
    <s v="low Units"/>
    <n v="3.7936367355934128E-2"/>
  </r>
  <r>
    <x v="3"/>
    <s v="In-store"/>
    <n v="1128299"/>
    <n v="44017"/>
    <s v="05-07-2020"/>
    <x v="5"/>
    <x v="0"/>
    <s v="Sunday"/>
    <s v="05"/>
    <x v="2"/>
    <x v="7"/>
    <x v="9"/>
    <x v="4"/>
    <n v="85"/>
    <n v="575"/>
    <n v="488750"/>
    <n v="122188"/>
    <n v="0.25"/>
    <x v="0"/>
    <s v="low Units"/>
    <n v="3.6788641702276817E-2"/>
  </r>
  <r>
    <x v="3"/>
    <s v="In-store"/>
    <n v="1128299"/>
    <n v="44018"/>
    <s v="06-07-2020"/>
    <x v="5"/>
    <x v="0"/>
    <s v="Monday"/>
    <s v="06"/>
    <x v="2"/>
    <x v="7"/>
    <x v="9"/>
    <x v="5"/>
    <n v="100"/>
    <n v="575"/>
    <n v="575000"/>
    <n v="115000"/>
    <n v="0.2"/>
    <x v="0"/>
    <s v="low Units"/>
    <n v="3.4624462269304962E-2"/>
  </r>
  <r>
    <x v="3"/>
    <s v="In-store"/>
    <n v="1128299"/>
    <n v="44019"/>
    <s v="07-07-2020"/>
    <x v="5"/>
    <x v="0"/>
    <s v="Tuesday"/>
    <s v="07"/>
    <x v="2"/>
    <x v="7"/>
    <x v="9"/>
    <x v="0"/>
    <n v="85"/>
    <n v="775"/>
    <n v="658750"/>
    <n v="197625"/>
    <n v="0.3"/>
    <x v="0"/>
    <s v="High Units"/>
    <n v="5.9501385704099075E-2"/>
  </r>
  <r>
    <x v="3"/>
    <s v="In-store"/>
    <n v="1128299"/>
    <n v="44020"/>
    <s v="08-07-2020"/>
    <x v="5"/>
    <x v="0"/>
    <s v="Wednesday"/>
    <s v="08"/>
    <x v="2"/>
    <x v="7"/>
    <x v="9"/>
    <x v="1"/>
    <n v="80"/>
    <n v="750"/>
    <n v="600000"/>
    <n v="150000"/>
    <n v="0.25"/>
    <x v="0"/>
    <s v="High Units"/>
    <n v="4.5162342090397774E-2"/>
  </r>
  <r>
    <x v="3"/>
    <s v="In-store"/>
    <n v="1128299"/>
    <n v="44021"/>
    <s v="09-07-2020"/>
    <x v="5"/>
    <x v="0"/>
    <s v="Thursday"/>
    <s v="09"/>
    <x v="2"/>
    <x v="7"/>
    <x v="9"/>
    <x v="2"/>
    <n v="75"/>
    <n v="625"/>
    <n v="468750"/>
    <n v="117188"/>
    <n v="0.25"/>
    <x v="0"/>
    <s v="low Units"/>
    <n v="3.5283230299263564E-2"/>
  </r>
  <r>
    <x v="3"/>
    <s v="In-store"/>
    <n v="1128299"/>
    <n v="44022"/>
    <s v="10-07-2020"/>
    <x v="5"/>
    <x v="0"/>
    <s v="Friday"/>
    <s v="10"/>
    <x v="2"/>
    <x v="7"/>
    <x v="9"/>
    <x v="3"/>
    <n v="75"/>
    <n v="575"/>
    <n v="431250"/>
    <n v="129375"/>
    <n v="0.3"/>
    <x v="0"/>
    <s v="low Units"/>
    <n v="3.8952520052968079E-2"/>
  </r>
  <r>
    <x v="3"/>
    <s v="In-store"/>
    <n v="1128299"/>
    <n v="44023"/>
    <s v="11-07-2020"/>
    <x v="5"/>
    <x v="0"/>
    <s v="Saturday"/>
    <s v="11"/>
    <x v="2"/>
    <x v="7"/>
    <x v="9"/>
    <x v="4"/>
    <n v="75"/>
    <n v="575"/>
    <n v="431250"/>
    <n v="107813"/>
    <n v="0.25"/>
    <x v="0"/>
    <s v="low Units"/>
    <n v="3.24605839186137E-2"/>
  </r>
  <r>
    <x v="3"/>
    <s v="In-store"/>
    <n v="1128299"/>
    <n v="44024"/>
    <s v="12-07-2020"/>
    <x v="5"/>
    <x v="0"/>
    <s v="Sunday"/>
    <s v="12"/>
    <x v="2"/>
    <x v="7"/>
    <x v="9"/>
    <x v="5"/>
    <n v="80"/>
    <n v="400"/>
    <n v="320000"/>
    <n v="64000"/>
    <n v="0.2"/>
    <x v="0"/>
    <s v="low Units"/>
    <n v="1.9269265958569717E-2"/>
  </r>
  <r>
    <x v="3"/>
    <s v="In-store"/>
    <n v="1128299"/>
    <n v="44025"/>
    <s v="13-07-2020"/>
    <x v="5"/>
    <x v="0"/>
    <s v="Monday"/>
    <s v="13"/>
    <x v="2"/>
    <x v="7"/>
    <x v="9"/>
    <x v="0"/>
    <n v="70"/>
    <n v="600"/>
    <n v="420000"/>
    <n v="126000"/>
    <n v="0.3"/>
    <x v="0"/>
    <s v="low Units"/>
    <n v="3.7936367355934128E-2"/>
  </r>
  <r>
    <x v="3"/>
    <s v="In-store"/>
    <n v="1128299"/>
    <n v="44026"/>
    <s v="14-07-2020"/>
    <x v="5"/>
    <x v="0"/>
    <s v="Tuesday"/>
    <s v="14"/>
    <x v="2"/>
    <x v="7"/>
    <x v="9"/>
    <x v="1"/>
    <n v="75"/>
    <n v="600"/>
    <n v="450000"/>
    <n v="112500"/>
    <n v="0.25"/>
    <x v="0"/>
    <s v="low Units"/>
    <n v="3.3871756567798325E-2"/>
  </r>
  <r>
    <x v="3"/>
    <s v="In-store"/>
    <n v="1128299"/>
    <n v="44027"/>
    <s v="15-07-2020"/>
    <x v="5"/>
    <x v="0"/>
    <s v="Wednesday"/>
    <s v="15"/>
    <x v="2"/>
    <x v="7"/>
    <x v="9"/>
    <x v="2"/>
    <n v="70"/>
    <n v="450"/>
    <n v="315000"/>
    <n v="78750"/>
    <n v="0.25"/>
    <x v="0"/>
    <s v="low Units"/>
    <n v="2.3710229597458832E-2"/>
  </r>
  <r>
    <x v="3"/>
    <s v="In-store"/>
    <n v="1128299"/>
    <n v="44028"/>
    <s v="16-07-2020"/>
    <x v="5"/>
    <x v="0"/>
    <s v="Thursday"/>
    <s v="16"/>
    <x v="2"/>
    <x v="7"/>
    <x v="9"/>
    <x v="3"/>
    <n v="70"/>
    <n v="400"/>
    <n v="280000"/>
    <n v="84000"/>
    <n v="0.3"/>
    <x v="0"/>
    <s v="low Units"/>
    <n v="2.5290911570622753E-2"/>
  </r>
  <r>
    <x v="3"/>
    <s v="In-store"/>
    <n v="1128299"/>
    <n v="44029"/>
    <s v="17-07-2020"/>
    <x v="5"/>
    <x v="0"/>
    <s v="Friday"/>
    <s v="17"/>
    <x v="2"/>
    <x v="7"/>
    <x v="9"/>
    <x v="4"/>
    <n v="80"/>
    <n v="425"/>
    <n v="340000"/>
    <n v="85000"/>
    <n v="0.25"/>
    <x v="0"/>
    <s v="low Units"/>
    <n v="2.5591993851225403E-2"/>
  </r>
  <r>
    <x v="3"/>
    <s v="In-store"/>
    <n v="1128299"/>
    <n v="44030"/>
    <s v="18-07-2020"/>
    <x v="5"/>
    <x v="0"/>
    <s v="Saturday"/>
    <s v="18"/>
    <x v="2"/>
    <x v="7"/>
    <x v="9"/>
    <x v="5"/>
    <n v="65"/>
    <n v="450"/>
    <n v="292500"/>
    <n v="58500"/>
    <n v="0.2"/>
    <x v="0"/>
    <s v="low Units"/>
    <n v="1.7613313415255131E-2"/>
  </r>
  <r>
    <x v="3"/>
    <s v="In-store"/>
    <n v="1128299"/>
    <n v="44031"/>
    <s v="19-07-2020"/>
    <x v="5"/>
    <x v="0"/>
    <s v="Sunday"/>
    <s v="19"/>
    <x v="2"/>
    <x v="7"/>
    <x v="9"/>
    <x v="0"/>
    <n v="60"/>
    <n v="550"/>
    <n v="330000"/>
    <n v="99000"/>
    <n v="0.3"/>
    <x v="0"/>
    <s v="low Units"/>
    <n v="2.9807145779662533E-2"/>
  </r>
  <r>
    <x v="3"/>
    <s v="In-store"/>
    <n v="1128299"/>
    <n v="44032"/>
    <s v="20-07-2020"/>
    <x v="5"/>
    <x v="0"/>
    <s v="Monday"/>
    <s v="20"/>
    <x v="2"/>
    <x v="7"/>
    <x v="9"/>
    <x v="1"/>
    <n v="65"/>
    <n v="550"/>
    <n v="357500"/>
    <n v="89375"/>
    <n v="0.25"/>
    <x v="0"/>
    <s v="low Units"/>
    <n v="2.6909228828862011E-2"/>
  </r>
  <r>
    <x v="3"/>
    <s v="In-store"/>
    <n v="1128299"/>
    <n v="44033"/>
    <s v="21-07-2020"/>
    <x v="5"/>
    <x v="0"/>
    <s v="Tuesday"/>
    <s v="21"/>
    <x v="2"/>
    <x v="7"/>
    <x v="9"/>
    <x v="2"/>
    <n v="60"/>
    <n v="375"/>
    <n v="225000"/>
    <n v="56250"/>
    <n v="0.25"/>
    <x v="0"/>
    <s v="low Units"/>
    <n v="1.6935878283899163E-2"/>
  </r>
  <r>
    <x v="3"/>
    <s v="In-store"/>
    <n v="1128299"/>
    <n v="44034"/>
    <s v="22-07-2020"/>
    <x v="5"/>
    <x v="0"/>
    <s v="Wednesday"/>
    <s v="22"/>
    <x v="2"/>
    <x v="7"/>
    <x v="9"/>
    <x v="3"/>
    <n v="60"/>
    <n v="350"/>
    <n v="210000"/>
    <n v="63000"/>
    <n v="0.3"/>
    <x v="0"/>
    <s v="low Units"/>
    <n v="1.8968183677967064E-2"/>
  </r>
  <r>
    <x v="3"/>
    <s v="In-store"/>
    <n v="1128299"/>
    <n v="44035"/>
    <s v="23-07-2020"/>
    <x v="5"/>
    <x v="0"/>
    <s v="Thursday"/>
    <s v="23"/>
    <x v="2"/>
    <x v="7"/>
    <x v="9"/>
    <x v="4"/>
    <n v="70"/>
    <n v="325"/>
    <n v="227500"/>
    <n v="56875"/>
    <n v="0.25"/>
    <x v="0"/>
    <s v="low Units"/>
    <n v="1.7124054709275825E-2"/>
  </r>
  <r>
    <x v="3"/>
    <s v="In-store"/>
    <n v="1128299"/>
    <n v="44036"/>
    <s v="24-07-2020"/>
    <x v="5"/>
    <x v="0"/>
    <s v="Friday"/>
    <s v="24"/>
    <x v="2"/>
    <x v="7"/>
    <x v="9"/>
    <x v="5"/>
    <n v="75"/>
    <n v="375"/>
    <n v="281250"/>
    <n v="56250"/>
    <n v="0.2"/>
    <x v="0"/>
    <s v="low Units"/>
    <n v="1.6935878283899163E-2"/>
  </r>
  <r>
    <x v="3"/>
    <s v="In-store"/>
    <n v="1128299"/>
    <n v="44037"/>
    <s v="25-07-2020"/>
    <x v="5"/>
    <x v="0"/>
    <s v="Saturday"/>
    <s v="25"/>
    <x v="2"/>
    <x v="7"/>
    <x v="9"/>
    <x v="0"/>
    <n v="60"/>
    <n v="600"/>
    <n v="360000"/>
    <n v="108000"/>
    <n v="0.3"/>
    <x v="0"/>
    <s v="low Units"/>
    <n v="3.2516886305086395E-2"/>
  </r>
  <r>
    <x v="3"/>
    <s v="In-store"/>
    <n v="1128299"/>
    <n v="44038"/>
    <s v="26-07-2020"/>
    <x v="5"/>
    <x v="0"/>
    <s v="Sunday"/>
    <s v="26"/>
    <x v="2"/>
    <x v="7"/>
    <x v="9"/>
    <x v="1"/>
    <n v="65"/>
    <n v="625"/>
    <n v="406250"/>
    <n v="101563"/>
    <n v="0.25"/>
    <x v="0"/>
    <s v="low Units"/>
    <n v="3.0578819664847129E-2"/>
  </r>
  <r>
    <x v="3"/>
    <s v="In-store"/>
    <n v="1128299"/>
    <n v="44039"/>
    <s v="27-07-2020"/>
    <x v="5"/>
    <x v="0"/>
    <s v="Monday"/>
    <s v="27"/>
    <x v="2"/>
    <x v="7"/>
    <x v="9"/>
    <x v="2"/>
    <n v="60"/>
    <n v="475"/>
    <n v="285000"/>
    <n v="71250"/>
    <n v="0.25"/>
    <x v="0"/>
    <s v="low Units"/>
    <n v="2.1452112492938945E-2"/>
  </r>
  <r>
    <x v="3"/>
    <s v="In-store"/>
    <n v="1128299"/>
    <n v="44040"/>
    <s v="28-07-2020"/>
    <x v="5"/>
    <x v="0"/>
    <s v="Tuesday"/>
    <s v="28"/>
    <x v="2"/>
    <x v="7"/>
    <x v="9"/>
    <x v="3"/>
    <n v="70"/>
    <n v="450"/>
    <n v="315000"/>
    <n v="94500"/>
    <n v="0.3"/>
    <x v="0"/>
    <s v="low Units"/>
    <n v="2.8452275516950596E-2"/>
  </r>
  <r>
    <x v="3"/>
    <s v="In-store"/>
    <n v="1128299"/>
    <n v="44041"/>
    <s v="29-07-2020"/>
    <x v="5"/>
    <x v="0"/>
    <s v="Wednesday"/>
    <s v="29"/>
    <x v="2"/>
    <x v="7"/>
    <x v="9"/>
    <x v="4"/>
    <n v="90"/>
    <n v="425"/>
    <n v="382500"/>
    <n v="95625"/>
    <n v="0.25"/>
    <x v="0"/>
    <s v="low Units"/>
    <n v="2.8790993082628582E-2"/>
  </r>
  <r>
    <x v="3"/>
    <s v="In-store"/>
    <n v="1128299"/>
    <n v="44042"/>
    <s v="30-07-2020"/>
    <x v="5"/>
    <x v="0"/>
    <s v="Thursday"/>
    <s v="30"/>
    <x v="2"/>
    <x v="7"/>
    <x v="9"/>
    <x v="5"/>
    <n v="95"/>
    <n v="550"/>
    <n v="522500"/>
    <n v="104500"/>
    <n v="0.2"/>
    <x v="0"/>
    <s v="low Units"/>
    <n v="3.1463098322977119E-2"/>
  </r>
  <r>
    <x v="3"/>
    <s v="In-store"/>
    <n v="1128299"/>
    <n v="44043"/>
    <s v="31-07-2020"/>
    <x v="5"/>
    <x v="0"/>
    <s v="Friday"/>
    <s v="31"/>
    <x v="2"/>
    <x v="7"/>
    <x v="9"/>
    <x v="0"/>
    <n v="80"/>
    <n v="750"/>
    <n v="600000"/>
    <n v="180000"/>
    <n v="0.3"/>
    <x v="0"/>
    <s v="High Units"/>
    <n v="5.4194810508477333E-2"/>
  </r>
  <r>
    <x v="3"/>
    <s v="In-store"/>
    <n v="1128299"/>
    <n v="44044"/>
    <s v="01-08-2020"/>
    <x v="6"/>
    <x v="0"/>
    <s v="Saturday"/>
    <s v="01"/>
    <x v="2"/>
    <x v="7"/>
    <x v="9"/>
    <x v="1"/>
    <n v="85"/>
    <n v="750"/>
    <n v="637500"/>
    <n v="159375"/>
    <n v="0.25"/>
    <x v="0"/>
    <s v="High Units"/>
    <n v="4.7984988471047631E-2"/>
  </r>
  <r>
    <x v="3"/>
    <s v="In-store"/>
    <n v="1128299"/>
    <n v="44045"/>
    <s v="02-08-2020"/>
    <x v="6"/>
    <x v="0"/>
    <s v="Sunday"/>
    <s v="02"/>
    <x v="2"/>
    <x v="7"/>
    <x v="9"/>
    <x v="2"/>
    <n v="80"/>
    <n v="550"/>
    <n v="440000"/>
    <n v="110000"/>
    <n v="0.25"/>
    <x v="0"/>
    <s v="low Units"/>
    <n v="3.3119050866291702E-2"/>
  </r>
  <r>
    <x v="3"/>
    <s v="In-store"/>
    <n v="1128299"/>
    <n v="44046"/>
    <s v="03-08-2020"/>
    <x v="6"/>
    <x v="0"/>
    <s v="Monday"/>
    <s v="03"/>
    <x v="2"/>
    <x v="7"/>
    <x v="9"/>
    <x v="3"/>
    <n v="80"/>
    <n v="550"/>
    <n v="440000"/>
    <n v="132000"/>
    <n v="0.3"/>
    <x v="0"/>
    <s v="low Units"/>
    <n v="3.9742861039550041E-2"/>
  </r>
  <r>
    <x v="3"/>
    <s v="In-store"/>
    <n v="1128299"/>
    <n v="44047"/>
    <s v="04-08-2020"/>
    <x v="6"/>
    <x v="0"/>
    <s v="Tuesday"/>
    <s v="04"/>
    <x v="2"/>
    <x v="7"/>
    <x v="9"/>
    <x v="4"/>
    <n v="90"/>
    <n v="475"/>
    <n v="427500"/>
    <n v="106875"/>
    <n v="0.25"/>
    <x v="0"/>
    <s v="low Units"/>
    <n v="3.2178168739408416E-2"/>
  </r>
  <r>
    <x v="3"/>
    <s v="In-store"/>
    <n v="1128299"/>
    <n v="44048"/>
    <s v="05-08-2020"/>
    <x v="6"/>
    <x v="0"/>
    <s v="Wednesday"/>
    <s v="05"/>
    <x v="2"/>
    <x v="7"/>
    <x v="9"/>
    <x v="5"/>
    <n v="95"/>
    <n v="575"/>
    <n v="546250"/>
    <n v="109250"/>
    <n v="0.2"/>
    <x v="0"/>
    <s v="low Units"/>
    <n v="3.2893239155839714E-2"/>
  </r>
  <r>
    <x v="0"/>
    <s v="In-store"/>
    <n v="1185732"/>
    <n v="44049"/>
    <s v="06-08-2020"/>
    <x v="6"/>
    <x v="0"/>
    <s v="Thursday"/>
    <s v="06"/>
    <x v="2"/>
    <x v="7"/>
    <x v="9"/>
    <x v="0"/>
    <n v="45"/>
    <n v="1050"/>
    <n v="472500"/>
    <n v="212625"/>
    <n v="0.45"/>
    <x v="0"/>
    <s v="High Units"/>
    <n v="6.401761991313884E-2"/>
  </r>
  <r>
    <x v="0"/>
    <s v="In-store"/>
    <n v="1185732"/>
    <n v="44050"/>
    <s v="07-08-2020"/>
    <x v="6"/>
    <x v="0"/>
    <s v="Friday"/>
    <s v="07"/>
    <x v="2"/>
    <x v="7"/>
    <x v="9"/>
    <x v="1"/>
    <n v="45"/>
    <n v="850"/>
    <n v="382500"/>
    <n v="133875"/>
    <n v="0.35"/>
    <x v="0"/>
    <s v="High Units"/>
    <n v="4.0307390315680015E-2"/>
  </r>
  <r>
    <x v="0"/>
    <s v="In-store"/>
    <n v="1185732"/>
    <n v="44051"/>
    <s v="08-08-2020"/>
    <x v="6"/>
    <x v="0"/>
    <s v="Saturday"/>
    <s v="08"/>
    <x v="2"/>
    <x v="7"/>
    <x v="9"/>
    <x v="2"/>
    <n v="35"/>
    <n v="850"/>
    <n v="297500"/>
    <n v="74375"/>
    <n v="0.25"/>
    <x v="0"/>
    <s v="High Units"/>
    <n v="2.2392994619822231E-2"/>
  </r>
  <r>
    <x v="0"/>
    <s v="In-store"/>
    <n v="1185732"/>
    <n v="44052"/>
    <s v="09-08-2020"/>
    <x v="6"/>
    <x v="0"/>
    <s v="Sunday"/>
    <s v="09"/>
    <x v="2"/>
    <x v="7"/>
    <x v="9"/>
    <x v="3"/>
    <n v="40"/>
    <n v="700"/>
    <n v="280000"/>
    <n v="84000"/>
    <n v="0.3"/>
    <x v="0"/>
    <s v="low Units"/>
    <n v="2.5290911570622753E-2"/>
  </r>
  <r>
    <x v="0"/>
    <s v="In-store"/>
    <n v="1185732"/>
    <n v="44053"/>
    <s v="10-08-2020"/>
    <x v="6"/>
    <x v="0"/>
    <s v="Monday"/>
    <s v="10"/>
    <x v="4"/>
    <x v="8"/>
    <x v="10"/>
    <x v="4"/>
    <n v="55"/>
    <n v="750"/>
    <n v="412500"/>
    <n v="144375"/>
    <n v="0.35"/>
    <x v="0"/>
    <s v="High Units"/>
    <n v="4.3468754262007858E-2"/>
  </r>
  <r>
    <x v="0"/>
    <s v="In-store"/>
    <n v="1185732"/>
    <n v="44054"/>
    <s v="11-08-2020"/>
    <x v="6"/>
    <x v="0"/>
    <s v="Tuesday"/>
    <s v="11"/>
    <x v="4"/>
    <x v="8"/>
    <x v="10"/>
    <x v="5"/>
    <n v="45"/>
    <n v="850"/>
    <n v="382500"/>
    <n v="191250"/>
    <n v="0.5"/>
    <x v="0"/>
    <s v="High Units"/>
    <n v="5.7581986165257164E-2"/>
  </r>
  <r>
    <x v="0"/>
    <s v="In-store"/>
    <n v="1185732"/>
    <n v="44055"/>
    <s v="12-08-2020"/>
    <x v="6"/>
    <x v="0"/>
    <s v="Wednesday"/>
    <s v="12"/>
    <x v="4"/>
    <x v="8"/>
    <x v="10"/>
    <x v="0"/>
    <n v="45"/>
    <n v="1100"/>
    <n v="495000"/>
    <n v="222750"/>
    <n v="0.45"/>
    <x v="0"/>
    <s v="High Units"/>
    <n v="6.7066078004240692E-2"/>
  </r>
  <r>
    <x v="0"/>
    <s v="In-store"/>
    <n v="1185732"/>
    <n v="44056"/>
    <s v="13-08-2020"/>
    <x v="6"/>
    <x v="0"/>
    <s v="Thursday"/>
    <s v="13"/>
    <x v="4"/>
    <x v="8"/>
    <x v="10"/>
    <x v="1"/>
    <n v="45"/>
    <n v="750"/>
    <n v="337500"/>
    <n v="118125"/>
    <n v="0.35"/>
    <x v="0"/>
    <s v="High Units"/>
    <n v="3.5565344396188248E-2"/>
  </r>
  <r>
    <x v="0"/>
    <s v="In-store"/>
    <n v="1185732"/>
    <n v="44057"/>
    <s v="14-08-2020"/>
    <x v="6"/>
    <x v="0"/>
    <s v="Friday"/>
    <s v="14"/>
    <x v="4"/>
    <x v="8"/>
    <x v="10"/>
    <x v="2"/>
    <n v="35"/>
    <n v="800"/>
    <n v="280000"/>
    <n v="70000"/>
    <n v="0.25"/>
    <x v="0"/>
    <s v="High Units"/>
    <n v="2.1075759642185631E-2"/>
  </r>
  <r>
    <x v="3"/>
    <s v="In-store"/>
    <n v="1185732"/>
    <n v="44058"/>
    <s v="15-08-2020"/>
    <x v="6"/>
    <x v="0"/>
    <s v="Saturday"/>
    <s v="15"/>
    <x v="4"/>
    <x v="8"/>
    <x v="10"/>
    <x v="3"/>
    <n v="40"/>
    <n v="675"/>
    <n v="270000"/>
    <n v="81000"/>
    <n v="0.3"/>
    <x v="0"/>
    <s v="low Units"/>
    <n v="2.43876647288148E-2"/>
  </r>
  <r>
    <x v="0"/>
    <s v="In-store"/>
    <n v="1185732"/>
    <n v="44059"/>
    <s v="16-08-2020"/>
    <x v="6"/>
    <x v="0"/>
    <s v="Sunday"/>
    <s v="16"/>
    <x v="4"/>
    <x v="8"/>
    <x v="10"/>
    <x v="4"/>
    <n v="55"/>
    <n v="750"/>
    <n v="412500"/>
    <n v="144375"/>
    <n v="0.35"/>
    <x v="0"/>
    <s v="High Units"/>
    <n v="4.3468754262007858E-2"/>
  </r>
  <r>
    <x v="0"/>
    <s v="In-store"/>
    <n v="1185732"/>
    <n v="44060"/>
    <s v="17-08-2020"/>
    <x v="6"/>
    <x v="0"/>
    <s v="Monday"/>
    <s v="17"/>
    <x v="4"/>
    <x v="8"/>
    <x v="10"/>
    <x v="5"/>
    <n v="45"/>
    <n v="850"/>
    <n v="382500"/>
    <n v="191250"/>
    <n v="0.5"/>
    <x v="0"/>
    <s v="High Units"/>
    <n v="5.7581986165257164E-2"/>
  </r>
  <r>
    <x v="0"/>
    <s v="In-store"/>
    <n v="1185732"/>
    <n v="44061"/>
    <s v="18-08-2020"/>
    <x v="6"/>
    <x v="0"/>
    <s v="Tuesday"/>
    <s v="18"/>
    <x v="4"/>
    <x v="8"/>
    <x v="10"/>
    <x v="0"/>
    <n v="45"/>
    <n v="1070"/>
    <n v="481500"/>
    <n v="216675"/>
    <n v="0.45"/>
    <x v="0"/>
    <s v="High Units"/>
    <n v="6.5237003149579587E-2"/>
  </r>
  <r>
    <x v="0"/>
    <s v="In-store"/>
    <n v="1185732"/>
    <n v="44062"/>
    <s v="19-08-2020"/>
    <x v="6"/>
    <x v="0"/>
    <s v="Wednesday"/>
    <s v="19"/>
    <x v="4"/>
    <x v="8"/>
    <x v="10"/>
    <x v="1"/>
    <n v="45"/>
    <n v="750"/>
    <n v="337500"/>
    <n v="118125"/>
    <n v="0.35"/>
    <x v="0"/>
    <s v="High Units"/>
    <n v="3.5565344396188248E-2"/>
  </r>
  <r>
    <x v="0"/>
    <s v="In-store"/>
    <n v="1185732"/>
    <n v="44063"/>
    <s v="20-08-2020"/>
    <x v="6"/>
    <x v="0"/>
    <s v="Thursday"/>
    <s v="20"/>
    <x v="4"/>
    <x v="8"/>
    <x v="10"/>
    <x v="2"/>
    <n v="35"/>
    <n v="775"/>
    <n v="271250"/>
    <n v="67813"/>
    <n v="0.25"/>
    <x v="0"/>
    <s v="High Units"/>
    <n v="2.0417292694507629E-2"/>
  </r>
  <r>
    <x v="0"/>
    <s v="In-store"/>
    <n v="1185732"/>
    <n v="44064"/>
    <s v="21-08-2020"/>
    <x v="6"/>
    <x v="0"/>
    <s v="Friday"/>
    <s v="21"/>
    <x v="4"/>
    <x v="8"/>
    <x v="10"/>
    <x v="3"/>
    <n v="40"/>
    <n v="625"/>
    <n v="250000"/>
    <n v="75000"/>
    <n v="0.3"/>
    <x v="0"/>
    <s v="low Units"/>
    <n v="2.2581171045198887E-2"/>
  </r>
  <r>
    <x v="0"/>
    <s v="In-store"/>
    <n v="1185732"/>
    <n v="44065"/>
    <s v="22-08-2020"/>
    <x v="6"/>
    <x v="0"/>
    <s v="Saturday"/>
    <s v="22"/>
    <x v="4"/>
    <x v="8"/>
    <x v="10"/>
    <x v="4"/>
    <n v="55"/>
    <n v="675"/>
    <n v="371250"/>
    <n v="129938"/>
    <n v="0.35"/>
    <x v="0"/>
    <s v="low Units"/>
    <n v="3.9122029376947379E-2"/>
  </r>
  <r>
    <x v="0"/>
    <s v="In-store"/>
    <n v="1185732"/>
    <n v="44066"/>
    <s v="23-08-2020"/>
    <x v="6"/>
    <x v="0"/>
    <s v="Sunday"/>
    <s v="23"/>
    <x v="4"/>
    <x v="8"/>
    <x v="10"/>
    <x v="5"/>
    <n v="45"/>
    <n v="775"/>
    <n v="348750"/>
    <n v="174375"/>
    <n v="0.5"/>
    <x v="0"/>
    <s v="High Units"/>
    <n v="5.2501222680087417E-2"/>
  </r>
  <r>
    <x v="0"/>
    <s v="In-store"/>
    <n v="1185732"/>
    <n v="43945"/>
    <s v="24-04-2020"/>
    <x v="3"/>
    <x v="0"/>
    <s v="Friday"/>
    <s v="24"/>
    <x v="4"/>
    <x v="8"/>
    <x v="10"/>
    <x v="0"/>
    <n v="45"/>
    <n v="1025"/>
    <n v="461250"/>
    <n v="207563"/>
    <n v="0.45"/>
    <x v="0"/>
    <s v="High Units"/>
    <n v="6.2493541408728225E-2"/>
  </r>
  <r>
    <x v="0"/>
    <s v="In-store"/>
    <n v="1185732"/>
    <n v="43945"/>
    <s v="24-04-2020"/>
    <x v="3"/>
    <x v="0"/>
    <s v="Friday"/>
    <s v="24"/>
    <x v="4"/>
    <x v="8"/>
    <x v="10"/>
    <x v="1"/>
    <n v="45"/>
    <n v="725"/>
    <n v="326250"/>
    <n v="114188"/>
    <n v="0.35"/>
    <x v="0"/>
    <s v="High Units"/>
    <n v="3.4379983457455604E-2"/>
  </r>
  <r>
    <x v="3"/>
    <s v="In-store"/>
    <n v="1185732"/>
    <n v="43945"/>
    <s v="24-04-2020"/>
    <x v="3"/>
    <x v="0"/>
    <s v="Friday"/>
    <s v="24"/>
    <x v="4"/>
    <x v="8"/>
    <x v="10"/>
    <x v="2"/>
    <n v="35"/>
    <n v="725"/>
    <n v="253750"/>
    <n v="63438"/>
    <n v="0.25"/>
    <x v="0"/>
    <s v="High Units"/>
    <n v="1.9100057716871028E-2"/>
  </r>
  <r>
    <x v="3"/>
    <s v="In-store"/>
    <n v="1185732"/>
    <n v="43945"/>
    <s v="24-04-2020"/>
    <x v="3"/>
    <x v="0"/>
    <s v="Friday"/>
    <s v="24"/>
    <x v="4"/>
    <x v="8"/>
    <x v="10"/>
    <x v="3"/>
    <n v="40"/>
    <n v="650"/>
    <n v="260000"/>
    <n v="78000"/>
    <n v="0.3"/>
    <x v="0"/>
    <s v="low Units"/>
    <n v="2.3484417887006843E-2"/>
  </r>
  <r>
    <x v="3"/>
    <s v="In-store"/>
    <n v="1185732"/>
    <n v="43945"/>
    <s v="24-04-2020"/>
    <x v="3"/>
    <x v="0"/>
    <s v="Friday"/>
    <s v="24"/>
    <x v="4"/>
    <x v="8"/>
    <x v="10"/>
    <x v="4"/>
    <n v="55"/>
    <n v="675"/>
    <n v="371250"/>
    <n v="129938"/>
    <n v="0.35"/>
    <x v="0"/>
    <s v="low Units"/>
    <n v="3.9122029376947379E-2"/>
  </r>
  <r>
    <x v="3"/>
    <s v="In-store"/>
    <n v="1185732"/>
    <n v="43945"/>
    <s v="24-04-2020"/>
    <x v="3"/>
    <x v="0"/>
    <s v="Friday"/>
    <s v="24"/>
    <x v="4"/>
    <x v="8"/>
    <x v="10"/>
    <x v="5"/>
    <n v="45"/>
    <n v="800"/>
    <n v="360000"/>
    <n v="180000"/>
    <n v="0.5"/>
    <x v="0"/>
    <s v="High Units"/>
    <n v="5.4194810508477333E-2"/>
  </r>
  <r>
    <x v="3"/>
    <s v="In-store"/>
    <n v="1185732"/>
    <n v="43945"/>
    <s v="24-04-2020"/>
    <x v="3"/>
    <x v="0"/>
    <s v="Friday"/>
    <s v="24"/>
    <x v="4"/>
    <x v="8"/>
    <x v="10"/>
    <x v="0"/>
    <n v="55"/>
    <n v="1070"/>
    <n v="588500"/>
    <n v="264825"/>
    <n v="0.45"/>
    <x v="0"/>
    <s v="High Units"/>
    <n v="7.9734114960597277E-2"/>
  </r>
  <r>
    <x v="3"/>
    <s v="In-store"/>
    <n v="1185732"/>
    <n v="43945"/>
    <s v="24-04-2020"/>
    <x v="3"/>
    <x v="0"/>
    <s v="Friday"/>
    <s v="24"/>
    <x v="4"/>
    <x v="8"/>
    <x v="10"/>
    <x v="1"/>
    <n v="55"/>
    <n v="775"/>
    <n v="426250"/>
    <n v="149188"/>
    <n v="0.35"/>
    <x v="0"/>
    <s v="High Units"/>
    <n v="4.4917863278548423E-2"/>
  </r>
  <r>
    <x v="3"/>
    <s v="In-store"/>
    <n v="1185732"/>
    <n v="43945"/>
    <s v="24-04-2020"/>
    <x v="3"/>
    <x v="0"/>
    <s v="Friday"/>
    <s v="24"/>
    <x v="4"/>
    <x v="8"/>
    <x v="10"/>
    <x v="2"/>
    <n v="50"/>
    <n v="750"/>
    <n v="375000"/>
    <n v="93750"/>
    <n v="0.25"/>
    <x v="0"/>
    <s v="High Units"/>
    <n v="2.8226463806498611E-2"/>
  </r>
  <r>
    <x v="3"/>
    <s v="In-store"/>
    <n v="1185732"/>
    <n v="43945"/>
    <s v="24-04-2020"/>
    <x v="3"/>
    <x v="0"/>
    <s v="Friday"/>
    <s v="24"/>
    <x v="4"/>
    <x v="8"/>
    <x v="10"/>
    <x v="3"/>
    <n v="50"/>
    <n v="700"/>
    <n v="350000"/>
    <n v="105000"/>
    <n v="0.3"/>
    <x v="0"/>
    <s v="low Units"/>
    <n v="3.1613639463278442E-2"/>
  </r>
  <r>
    <x v="3"/>
    <s v="In-store"/>
    <n v="1185732"/>
    <n v="43945"/>
    <s v="24-04-2020"/>
    <x v="3"/>
    <x v="0"/>
    <s v="Friday"/>
    <s v="24"/>
    <x v="4"/>
    <x v="8"/>
    <x v="10"/>
    <x v="4"/>
    <n v="60"/>
    <n v="725"/>
    <n v="435000"/>
    <n v="152250"/>
    <n v="0.35"/>
    <x v="0"/>
    <s v="High Units"/>
    <n v="4.5839777221753739E-2"/>
  </r>
  <r>
    <x v="3"/>
    <s v="In-store"/>
    <n v="1185732"/>
    <n v="43945"/>
    <s v="24-04-2020"/>
    <x v="3"/>
    <x v="0"/>
    <s v="Friday"/>
    <s v="24"/>
    <x v="4"/>
    <x v="8"/>
    <x v="10"/>
    <x v="5"/>
    <n v="65"/>
    <n v="825"/>
    <n v="536250"/>
    <n v="268125"/>
    <n v="0.5"/>
    <x v="0"/>
    <s v="High Units"/>
    <n v="8.0727686486586028E-2"/>
  </r>
  <r>
    <x v="3"/>
    <s v="In-store"/>
    <n v="1185732"/>
    <n v="43945"/>
    <s v="24-04-2020"/>
    <x v="3"/>
    <x v="0"/>
    <s v="Friday"/>
    <s v="24"/>
    <x v="4"/>
    <x v="8"/>
    <x v="10"/>
    <x v="0"/>
    <n v="60"/>
    <n v="1075"/>
    <n v="645000"/>
    <n v="290250"/>
    <n v="0.45"/>
    <x v="0"/>
    <s v="High Units"/>
    <n v="8.7389131944919693E-2"/>
  </r>
  <r>
    <x v="3"/>
    <s v="In-store"/>
    <n v="1185732"/>
    <n v="43945"/>
    <s v="24-04-2020"/>
    <x v="3"/>
    <x v="0"/>
    <s v="Friday"/>
    <s v="24"/>
    <x v="4"/>
    <x v="8"/>
    <x v="10"/>
    <x v="1"/>
    <n v="55"/>
    <n v="825"/>
    <n v="453750"/>
    <n v="158813"/>
    <n v="0.35"/>
    <x v="0"/>
    <s v="High Units"/>
    <n v="4.7815780229348945E-2"/>
  </r>
  <r>
    <x v="3"/>
    <s v="In-store"/>
    <n v="1185732"/>
    <n v="44081"/>
    <s v="07-09-2020"/>
    <x v="7"/>
    <x v="0"/>
    <s v="Monday"/>
    <s v="07"/>
    <x v="4"/>
    <x v="8"/>
    <x v="10"/>
    <x v="2"/>
    <n v="50"/>
    <n v="800"/>
    <n v="400000"/>
    <n v="100000"/>
    <n v="0.25"/>
    <x v="0"/>
    <s v="High Units"/>
    <n v="3.0108228060265183E-2"/>
  </r>
  <r>
    <x v="3"/>
    <s v="In-store"/>
    <n v="1185732"/>
    <n v="44082"/>
    <s v="08-09-2020"/>
    <x v="7"/>
    <x v="0"/>
    <s v="Tuesday"/>
    <s v="08"/>
    <x v="4"/>
    <x v="8"/>
    <x v="10"/>
    <x v="3"/>
    <n v="50"/>
    <n v="775"/>
    <n v="387500"/>
    <n v="116250"/>
    <n v="0.3"/>
    <x v="0"/>
    <s v="High Units"/>
    <n v="3.500081512005828E-2"/>
  </r>
  <r>
    <x v="3"/>
    <s v="In-store"/>
    <n v="1185732"/>
    <n v="44083"/>
    <s v="09-09-2020"/>
    <x v="7"/>
    <x v="0"/>
    <s v="Wednesday"/>
    <s v="09"/>
    <x v="4"/>
    <x v="8"/>
    <x v="10"/>
    <x v="4"/>
    <n v="65"/>
    <n v="775"/>
    <n v="503750"/>
    <n v="176313"/>
    <n v="0.35"/>
    <x v="0"/>
    <s v="High Units"/>
    <n v="5.3084720139895347E-2"/>
  </r>
  <r>
    <x v="3"/>
    <s v="In-store"/>
    <n v="1185732"/>
    <n v="44084"/>
    <s v="10-09-2020"/>
    <x v="7"/>
    <x v="0"/>
    <s v="Thursday"/>
    <s v="10"/>
    <x v="4"/>
    <x v="8"/>
    <x v="10"/>
    <x v="5"/>
    <n v="70"/>
    <n v="925"/>
    <n v="647500"/>
    <n v="323750"/>
    <n v="0.5"/>
    <x v="0"/>
    <s v="High Units"/>
    <n v="9.7475388345108521E-2"/>
  </r>
  <r>
    <x v="3"/>
    <s v="In-store"/>
    <n v="1185732"/>
    <n v="44085"/>
    <s v="11-09-2020"/>
    <x v="7"/>
    <x v="0"/>
    <s v="Friday"/>
    <s v="11"/>
    <x v="4"/>
    <x v="8"/>
    <x v="10"/>
    <x v="0"/>
    <n v="65"/>
    <n v="1150"/>
    <n v="747500"/>
    <n v="336375"/>
    <n v="0.45"/>
    <x v="0"/>
    <s v="High Units"/>
    <n v="0.10127655213771701"/>
  </r>
  <r>
    <x v="3"/>
    <s v="In-store"/>
    <n v="1185732"/>
    <n v="44086"/>
    <s v="12-09-2020"/>
    <x v="7"/>
    <x v="0"/>
    <s v="Saturday"/>
    <s v="12"/>
    <x v="4"/>
    <x v="8"/>
    <x v="10"/>
    <x v="1"/>
    <n v="60"/>
    <n v="900"/>
    <n v="540000"/>
    <n v="189000"/>
    <n v="0.35"/>
    <x v="0"/>
    <s v="High Units"/>
    <n v="5.6904551033901192E-2"/>
  </r>
  <r>
    <x v="3"/>
    <s v="In-store"/>
    <n v="1185732"/>
    <n v="44087"/>
    <s v="13-09-2020"/>
    <x v="7"/>
    <x v="0"/>
    <s v="Sunday"/>
    <s v="13"/>
    <x v="4"/>
    <x v="8"/>
    <x v="10"/>
    <x v="2"/>
    <n v="55"/>
    <n v="825"/>
    <n v="453750"/>
    <n v="113438"/>
    <n v="0.25"/>
    <x v="0"/>
    <s v="High Units"/>
    <n v="3.4154171747003616E-2"/>
  </r>
  <r>
    <x v="3"/>
    <s v="In-store"/>
    <n v="1185732"/>
    <n v="44088"/>
    <s v="14-09-2020"/>
    <x v="7"/>
    <x v="0"/>
    <s v="Monday"/>
    <s v="14"/>
    <x v="4"/>
    <x v="8"/>
    <x v="10"/>
    <x v="3"/>
    <n v="55"/>
    <n v="775"/>
    <n v="426250"/>
    <n v="127875"/>
    <n v="0.3"/>
    <x v="0"/>
    <s v="High Units"/>
    <n v="3.8500896632064102E-2"/>
  </r>
  <r>
    <x v="3"/>
    <s v="In-store"/>
    <n v="1185732"/>
    <n v="44089"/>
    <s v="15-09-2020"/>
    <x v="7"/>
    <x v="0"/>
    <s v="Tuesday"/>
    <s v="15"/>
    <x v="4"/>
    <x v="8"/>
    <x v="10"/>
    <x v="4"/>
    <n v="65"/>
    <n v="800"/>
    <n v="520000"/>
    <n v="182000"/>
    <n v="0.35"/>
    <x v="0"/>
    <s v="High Units"/>
    <n v="5.4796975069682632E-2"/>
  </r>
  <r>
    <x v="3"/>
    <s v="In-store"/>
    <n v="1185732"/>
    <n v="44090"/>
    <s v="16-09-2020"/>
    <x v="7"/>
    <x v="0"/>
    <s v="Wednesday"/>
    <s v="16"/>
    <x v="4"/>
    <x v="8"/>
    <x v="10"/>
    <x v="5"/>
    <n v="70"/>
    <n v="975"/>
    <n v="682500"/>
    <n v="341250"/>
    <n v="0.5"/>
    <x v="0"/>
    <s v="High Units"/>
    <n v="0.10274432825565494"/>
  </r>
  <r>
    <x v="3"/>
    <s v="In-store"/>
    <n v="1185732"/>
    <n v="44091"/>
    <s v="17-09-2020"/>
    <x v="7"/>
    <x v="0"/>
    <s v="Thursday"/>
    <s v="17"/>
    <x v="4"/>
    <x v="8"/>
    <x v="10"/>
    <x v="0"/>
    <n v="65"/>
    <n v="1125"/>
    <n v="731250"/>
    <n v="329063"/>
    <n v="0.45"/>
    <x v="0"/>
    <s v="High Units"/>
    <n v="9.9075038501950416E-2"/>
  </r>
  <r>
    <x v="3"/>
    <s v="In-store"/>
    <n v="1185732"/>
    <n v="44092"/>
    <s v="18-09-2020"/>
    <x v="7"/>
    <x v="0"/>
    <s v="Friday"/>
    <s v="18"/>
    <x v="4"/>
    <x v="8"/>
    <x v="10"/>
    <x v="1"/>
    <n v="60"/>
    <n v="900"/>
    <n v="540000"/>
    <n v="189000"/>
    <n v="0.35"/>
    <x v="0"/>
    <s v="High Units"/>
    <n v="5.6904551033901192E-2"/>
  </r>
  <r>
    <x v="3"/>
    <s v="In-store"/>
    <n v="1185732"/>
    <n v="44093"/>
    <s v="19-09-2020"/>
    <x v="7"/>
    <x v="0"/>
    <s v="Saturday"/>
    <s v="19"/>
    <x v="4"/>
    <x v="8"/>
    <x v="10"/>
    <x v="2"/>
    <n v="55"/>
    <n v="825"/>
    <n v="453750"/>
    <n v="113438"/>
    <n v="0.25"/>
    <x v="0"/>
    <s v="High Units"/>
    <n v="3.4154171747003616E-2"/>
  </r>
  <r>
    <x v="0"/>
    <s v="In-store"/>
    <n v="1185732"/>
    <n v="44094"/>
    <s v="20-09-2020"/>
    <x v="7"/>
    <x v="0"/>
    <s v="Sunday"/>
    <s v="20"/>
    <x v="4"/>
    <x v="8"/>
    <x v="10"/>
    <x v="3"/>
    <n v="45"/>
    <n v="775"/>
    <n v="348750"/>
    <n v="104625"/>
    <n v="0.3"/>
    <x v="0"/>
    <s v="High Units"/>
    <n v="3.1500733608052445E-2"/>
  </r>
  <r>
    <x v="0"/>
    <s v="In-store"/>
    <n v="1185732"/>
    <n v="44095"/>
    <s v="21-09-2020"/>
    <x v="7"/>
    <x v="0"/>
    <s v="Monday"/>
    <s v="21"/>
    <x v="4"/>
    <x v="8"/>
    <x v="10"/>
    <x v="4"/>
    <n v="55"/>
    <n v="750"/>
    <n v="412500"/>
    <n v="144375"/>
    <n v="0.35"/>
    <x v="0"/>
    <s v="High Units"/>
    <n v="4.3468754262007858E-2"/>
  </r>
  <r>
    <x v="0"/>
    <s v="In-store"/>
    <n v="1185732"/>
    <n v="44096"/>
    <s v="22-09-2020"/>
    <x v="7"/>
    <x v="0"/>
    <s v="Tuesday"/>
    <s v="22"/>
    <x v="4"/>
    <x v="8"/>
    <x v="10"/>
    <x v="5"/>
    <n v="60"/>
    <n v="925"/>
    <n v="555000"/>
    <n v="277500"/>
    <n v="0.5"/>
    <x v="0"/>
    <s v="High Units"/>
    <n v="8.3550332867235885E-2"/>
  </r>
  <r>
    <x v="0"/>
    <s v="In-store"/>
    <n v="1185732"/>
    <n v="44097"/>
    <s v="23-09-2020"/>
    <x v="7"/>
    <x v="0"/>
    <s v="Wednesday"/>
    <s v="23"/>
    <x v="4"/>
    <x v="8"/>
    <x v="10"/>
    <x v="0"/>
    <n v="55"/>
    <n v="1050"/>
    <n v="577500"/>
    <n v="259875"/>
    <n v="0.45"/>
    <x v="0"/>
    <s v="High Units"/>
    <n v="7.8243757671614136E-2"/>
  </r>
  <r>
    <x v="0"/>
    <s v="In-store"/>
    <n v="1185732"/>
    <n v="44098"/>
    <s v="24-09-2020"/>
    <x v="7"/>
    <x v="0"/>
    <s v="Thursday"/>
    <s v="24"/>
    <x v="4"/>
    <x v="8"/>
    <x v="10"/>
    <x v="1"/>
    <n v="50"/>
    <n v="850"/>
    <n v="425000"/>
    <n v="148750"/>
    <n v="0.35"/>
    <x v="0"/>
    <s v="High Units"/>
    <n v="4.4785989239644462E-2"/>
  </r>
  <r>
    <x v="2"/>
    <s v="In-store"/>
    <n v="1185732"/>
    <n v="44099"/>
    <s v="25-09-2020"/>
    <x v="7"/>
    <x v="0"/>
    <s v="Friday"/>
    <s v="25"/>
    <x v="4"/>
    <x v="8"/>
    <x v="10"/>
    <x v="2"/>
    <n v="45"/>
    <n v="750"/>
    <n v="337500"/>
    <n v="84375"/>
    <n v="0.25"/>
    <x v="0"/>
    <s v="High Units"/>
    <n v="2.5403817425848747E-2"/>
  </r>
  <r>
    <x v="2"/>
    <s v="In-store"/>
    <n v="1185732"/>
    <n v="44100"/>
    <s v="26-09-2020"/>
    <x v="7"/>
    <x v="0"/>
    <s v="Saturday"/>
    <s v="26"/>
    <x v="4"/>
    <x v="8"/>
    <x v="10"/>
    <x v="3"/>
    <n v="45"/>
    <n v="725"/>
    <n v="326250"/>
    <n v="97875"/>
    <n v="0.3"/>
    <x v="0"/>
    <s v="High Units"/>
    <n v="2.9468428213984547E-2"/>
  </r>
  <r>
    <x v="2"/>
    <s v="In-store"/>
    <n v="1185732"/>
    <n v="44101"/>
    <s v="27-09-2020"/>
    <x v="7"/>
    <x v="0"/>
    <s v="Sunday"/>
    <s v="27"/>
    <x v="4"/>
    <x v="8"/>
    <x v="10"/>
    <x v="4"/>
    <n v="55"/>
    <n v="725"/>
    <n v="398750"/>
    <n v="139563"/>
    <n v="0.35"/>
    <x v="0"/>
    <s v="High Units"/>
    <n v="4.2019946327747901E-2"/>
  </r>
  <r>
    <x v="2"/>
    <s v="In-store"/>
    <n v="1185732"/>
    <n v="44102"/>
    <s v="28-09-2020"/>
    <x v="7"/>
    <x v="0"/>
    <s v="Monday"/>
    <s v="28"/>
    <x v="4"/>
    <x v="8"/>
    <x v="10"/>
    <x v="5"/>
    <n v="60"/>
    <n v="825"/>
    <n v="495000"/>
    <n v="247500"/>
    <n v="0.5"/>
    <x v="0"/>
    <s v="High Units"/>
    <n v="7.4517864449156326E-2"/>
  </r>
  <r>
    <x v="2"/>
    <s v="In-store"/>
    <n v="1185732"/>
    <n v="44103"/>
    <s v="29-09-2020"/>
    <x v="7"/>
    <x v="0"/>
    <s v="Tuesday"/>
    <s v="29"/>
    <x v="4"/>
    <x v="8"/>
    <x v="10"/>
    <x v="0"/>
    <n v="60"/>
    <n v="1000"/>
    <n v="600000"/>
    <n v="270000"/>
    <n v="0.45"/>
    <x v="0"/>
    <s v="High Units"/>
    <n v="8.1292215762715989E-2"/>
  </r>
  <r>
    <x v="2"/>
    <s v="In-store"/>
    <n v="1185732"/>
    <n v="44104"/>
    <s v="30-09-2020"/>
    <x v="7"/>
    <x v="0"/>
    <s v="Wednesday"/>
    <s v="30"/>
    <x v="4"/>
    <x v="8"/>
    <x v="10"/>
    <x v="1"/>
    <n v="50"/>
    <n v="825"/>
    <n v="412500"/>
    <n v="144375"/>
    <n v="0.35"/>
    <x v="0"/>
    <s v="High Units"/>
    <n v="4.3468754262007858E-2"/>
  </r>
  <r>
    <x v="2"/>
    <s v="In-store"/>
    <n v="1185732"/>
    <n v="44105"/>
    <s v="01-10-2020"/>
    <x v="8"/>
    <x v="0"/>
    <s v="Thursday"/>
    <s v="01"/>
    <x v="4"/>
    <x v="8"/>
    <x v="10"/>
    <x v="2"/>
    <n v="50"/>
    <n v="725"/>
    <n v="362500"/>
    <n v="90625"/>
    <n v="0.25"/>
    <x v="0"/>
    <s v="High Units"/>
    <n v="2.7285581679615326E-2"/>
  </r>
  <r>
    <x v="2"/>
    <s v="In-store"/>
    <n v="1185732"/>
    <n v="44106"/>
    <s v="02-10-2020"/>
    <x v="8"/>
    <x v="0"/>
    <s v="Friday"/>
    <s v="02"/>
    <x v="4"/>
    <x v="8"/>
    <x v="10"/>
    <x v="3"/>
    <n v="50"/>
    <n v="700"/>
    <n v="350000"/>
    <n v="105000"/>
    <n v="0.3"/>
    <x v="0"/>
    <s v="low Units"/>
    <n v="3.1613639463278442E-2"/>
  </r>
  <r>
    <x v="2"/>
    <s v="In-store"/>
    <n v="1185732"/>
    <n v="44107"/>
    <s v="03-10-2020"/>
    <x v="8"/>
    <x v="0"/>
    <s v="Saturday"/>
    <s v="03"/>
    <x v="4"/>
    <x v="8"/>
    <x v="10"/>
    <x v="4"/>
    <n v="60"/>
    <n v="700"/>
    <n v="420000"/>
    <n v="147000"/>
    <n v="0.35"/>
    <x v="0"/>
    <s v="low Units"/>
    <n v="4.4259095248589821E-2"/>
  </r>
  <r>
    <x v="2"/>
    <s v="In-store"/>
    <n v="1185732"/>
    <n v="44108"/>
    <s v="04-10-2020"/>
    <x v="8"/>
    <x v="0"/>
    <s v="Sunday"/>
    <s v="04"/>
    <x v="4"/>
    <x v="8"/>
    <x v="10"/>
    <x v="5"/>
    <n v="65"/>
    <n v="825"/>
    <n v="536250"/>
    <n v="268125"/>
    <n v="0.5"/>
    <x v="0"/>
    <s v="High Units"/>
    <n v="8.0727686486586028E-2"/>
  </r>
  <r>
    <x v="2"/>
    <s v="In-store"/>
    <n v="1185732"/>
    <n v="44109"/>
    <s v="05-10-2020"/>
    <x v="8"/>
    <x v="0"/>
    <s v="Monday"/>
    <s v="05"/>
    <x v="4"/>
    <x v="8"/>
    <x v="10"/>
    <x v="0"/>
    <n v="60"/>
    <n v="975"/>
    <n v="585000"/>
    <n v="263250"/>
    <n v="0.45"/>
    <x v="0"/>
    <s v="High Units"/>
    <n v="7.9259910368648087E-2"/>
  </r>
  <r>
    <x v="2"/>
    <s v="In-store"/>
    <n v="1185732"/>
    <n v="44110"/>
    <s v="06-10-2020"/>
    <x v="8"/>
    <x v="0"/>
    <s v="Tuesday"/>
    <s v="06"/>
    <x v="4"/>
    <x v="8"/>
    <x v="10"/>
    <x v="1"/>
    <n v="50"/>
    <n v="800"/>
    <n v="400000"/>
    <n v="140000"/>
    <n v="0.35"/>
    <x v="0"/>
    <s v="High Units"/>
    <n v="4.2151519284371261E-2"/>
  </r>
  <r>
    <x v="2"/>
    <s v="In-store"/>
    <n v="1185732"/>
    <n v="44111"/>
    <s v="07-10-2020"/>
    <x v="8"/>
    <x v="0"/>
    <s v="Wednesday"/>
    <s v="07"/>
    <x v="4"/>
    <x v="8"/>
    <x v="10"/>
    <x v="2"/>
    <n v="50"/>
    <n v="745"/>
    <n v="372500"/>
    <n v="93125"/>
    <n v="0.25"/>
    <x v="0"/>
    <s v="High Units"/>
    <n v="2.8038287381121952E-2"/>
  </r>
  <r>
    <x v="2"/>
    <s v="In-store"/>
    <n v="1185732"/>
    <n v="44112"/>
    <s v="08-10-2020"/>
    <x v="8"/>
    <x v="0"/>
    <s v="Thursday"/>
    <s v="08"/>
    <x v="4"/>
    <x v="8"/>
    <x v="10"/>
    <x v="3"/>
    <n v="50"/>
    <n v="775"/>
    <n v="387500"/>
    <n v="116250"/>
    <n v="0.3"/>
    <x v="0"/>
    <s v="High Units"/>
    <n v="3.500081512005828E-2"/>
  </r>
  <r>
    <x v="2"/>
    <s v="In-store"/>
    <n v="1185732"/>
    <n v="44113"/>
    <s v="09-10-2020"/>
    <x v="8"/>
    <x v="0"/>
    <s v="Friday"/>
    <s v="09"/>
    <x v="4"/>
    <x v="8"/>
    <x v="10"/>
    <x v="4"/>
    <n v="65"/>
    <n v="750"/>
    <n v="487500"/>
    <n v="170625"/>
    <n v="0.35"/>
    <x v="0"/>
    <s v="High Units"/>
    <n v="5.1372164127827469E-2"/>
  </r>
  <r>
    <x v="2"/>
    <s v="In-store"/>
    <n v="1185732"/>
    <n v="44114"/>
    <s v="10-10-2020"/>
    <x v="8"/>
    <x v="0"/>
    <s v="Saturday"/>
    <s v="10"/>
    <x v="4"/>
    <x v="8"/>
    <x v="10"/>
    <x v="5"/>
    <n v="70"/>
    <n v="850"/>
    <n v="595000"/>
    <n v="297500"/>
    <n v="0.5"/>
    <x v="0"/>
    <s v="High Units"/>
    <n v="8.9571978479288925E-2"/>
  </r>
  <r>
    <x v="2"/>
    <s v="In-store"/>
    <n v="1185732"/>
    <n v="43975"/>
    <s v="24-05-2020"/>
    <x v="4"/>
    <x v="0"/>
    <s v="Sunday"/>
    <s v="24"/>
    <x v="4"/>
    <x v="8"/>
    <x v="10"/>
    <x v="0"/>
    <n v="65"/>
    <n v="1075"/>
    <n v="698750"/>
    <n v="314438"/>
    <n v="0.45"/>
    <x v="0"/>
    <s v="High Units"/>
    <n v="9.4671710148136634E-2"/>
  </r>
  <r>
    <x v="2"/>
    <s v="In-store"/>
    <n v="1185732"/>
    <n v="43975"/>
    <s v="24-05-2020"/>
    <x v="4"/>
    <x v="0"/>
    <s v="Sunday"/>
    <s v="24"/>
    <x v="4"/>
    <x v="8"/>
    <x v="10"/>
    <x v="1"/>
    <n v="55"/>
    <n v="875"/>
    <n v="481250"/>
    <n v="168438"/>
    <n v="0.35"/>
    <x v="0"/>
    <s v="High Units"/>
    <n v="5.0713697180149467E-2"/>
  </r>
  <r>
    <x v="2"/>
    <s v="In-store"/>
    <n v="1185732"/>
    <n v="43975"/>
    <s v="24-05-2020"/>
    <x v="4"/>
    <x v="0"/>
    <s v="Sunday"/>
    <s v="24"/>
    <x v="4"/>
    <x v="8"/>
    <x v="10"/>
    <x v="2"/>
    <n v="55"/>
    <n v="825"/>
    <n v="453750"/>
    <n v="113438"/>
    <n v="0.25"/>
    <x v="0"/>
    <s v="High Units"/>
    <n v="3.4154171747003616E-2"/>
  </r>
  <r>
    <x v="2"/>
    <s v="In-store"/>
    <n v="1185732"/>
    <n v="43975"/>
    <s v="24-05-2020"/>
    <x v="4"/>
    <x v="0"/>
    <s v="Sunday"/>
    <s v="24"/>
    <x v="4"/>
    <x v="8"/>
    <x v="10"/>
    <x v="3"/>
    <n v="55"/>
    <n v="775"/>
    <n v="426250"/>
    <n v="127875"/>
    <n v="0.3"/>
    <x v="0"/>
    <s v="High Units"/>
    <n v="3.8500896632064102E-2"/>
  </r>
  <r>
    <x v="0"/>
    <s v="In-store"/>
    <n v="1185732"/>
    <n v="43975"/>
    <s v="24-05-2020"/>
    <x v="4"/>
    <x v="0"/>
    <s v="Sunday"/>
    <s v="24"/>
    <x v="4"/>
    <x v="8"/>
    <x v="10"/>
    <x v="4"/>
    <n v="65"/>
    <n v="775"/>
    <n v="503750"/>
    <n v="176313"/>
    <n v="0.35"/>
    <x v="0"/>
    <s v="High Units"/>
    <n v="5.3084720139895347E-2"/>
  </r>
  <r>
    <x v="0"/>
    <s v="In-store"/>
    <n v="1185732"/>
    <n v="43975"/>
    <s v="24-05-2020"/>
    <x v="4"/>
    <x v="0"/>
    <s v="Sunday"/>
    <s v="24"/>
    <x v="4"/>
    <x v="8"/>
    <x v="10"/>
    <x v="5"/>
    <n v="70"/>
    <n v="875"/>
    <n v="612500"/>
    <n v="306250"/>
    <n v="0.5"/>
    <x v="0"/>
    <s v="High Units"/>
    <n v="9.2206448434562119E-2"/>
  </r>
  <r>
    <x v="0"/>
    <s v="In-store"/>
    <n v="1185732"/>
    <n v="44121"/>
    <s v="17-10-2020"/>
    <x v="8"/>
    <x v="0"/>
    <s v="Saturday"/>
    <s v="17"/>
    <x v="4"/>
    <x v="8"/>
    <x v="10"/>
    <x v="0"/>
    <n v="35"/>
    <n v="450"/>
    <n v="157500"/>
    <n v="55125"/>
    <n v="0.35"/>
    <x v="0"/>
    <s v="low Units"/>
    <n v="1.659716071822118E-2"/>
  </r>
  <r>
    <x v="0"/>
    <s v="In-store"/>
    <n v="1185732"/>
    <n v="44122"/>
    <s v="18-10-2020"/>
    <x v="8"/>
    <x v="0"/>
    <s v="Sunday"/>
    <s v="18"/>
    <x v="4"/>
    <x v="8"/>
    <x v="10"/>
    <x v="1"/>
    <n v="35"/>
    <n v="250"/>
    <n v="87500"/>
    <n v="26250"/>
    <n v="0.3"/>
    <x v="0"/>
    <s v="low Units"/>
    <n v="7.9034098658196106E-3"/>
  </r>
  <r>
    <x v="0"/>
    <s v="In-store"/>
    <n v="1185732"/>
    <n v="44123"/>
    <s v="19-10-2020"/>
    <x v="8"/>
    <x v="0"/>
    <s v="Monday"/>
    <s v="19"/>
    <x v="4"/>
    <x v="8"/>
    <x v="10"/>
    <x v="2"/>
    <n v="25"/>
    <n v="250"/>
    <n v="62500"/>
    <n v="18750"/>
    <n v="0.3"/>
    <x v="0"/>
    <s v="low Units"/>
    <n v="5.6452927612997217E-3"/>
  </r>
  <r>
    <x v="0"/>
    <s v="In-store"/>
    <n v="1185732"/>
    <n v="44124"/>
    <s v="20-10-2020"/>
    <x v="8"/>
    <x v="0"/>
    <s v="Tuesday"/>
    <s v="20"/>
    <x v="4"/>
    <x v="8"/>
    <x v="10"/>
    <x v="3"/>
    <n v="30"/>
    <n v="100"/>
    <n v="30000"/>
    <n v="10500"/>
    <n v="0.35"/>
    <x v="0"/>
    <s v="low Units"/>
    <n v="3.1613639463278441E-3"/>
  </r>
  <r>
    <x v="0"/>
    <s v="In-store"/>
    <n v="1185732"/>
    <n v="44125"/>
    <s v="21-10-2020"/>
    <x v="8"/>
    <x v="0"/>
    <s v="Wednesday"/>
    <s v="21"/>
    <x v="3"/>
    <x v="9"/>
    <x v="11"/>
    <x v="4"/>
    <n v="45"/>
    <n v="150"/>
    <n v="67500"/>
    <n v="20250"/>
    <n v="0.3"/>
    <x v="0"/>
    <s v="low Units"/>
    <n v="6.0969161822037E-3"/>
  </r>
  <r>
    <x v="0"/>
    <s v="In-store"/>
    <n v="1185732"/>
    <n v="44126"/>
    <s v="22-10-2020"/>
    <x v="8"/>
    <x v="0"/>
    <s v="Thursday"/>
    <s v="22"/>
    <x v="3"/>
    <x v="9"/>
    <x v="11"/>
    <x v="5"/>
    <n v="35"/>
    <n v="250"/>
    <n v="87500"/>
    <n v="39375"/>
    <n v="0.45"/>
    <x v="0"/>
    <s v="low Units"/>
    <n v="1.1855114798729416E-2"/>
  </r>
  <r>
    <x v="0"/>
    <s v="In-store"/>
    <n v="1185732"/>
    <n v="44127"/>
    <s v="23-10-2020"/>
    <x v="8"/>
    <x v="0"/>
    <s v="Friday"/>
    <s v="23"/>
    <x v="3"/>
    <x v="9"/>
    <x v="11"/>
    <x v="0"/>
    <n v="35"/>
    <n v="500"/>
    <n v="175000"/>
    <n v="61250"/>
    <n v="0.35"/>
    <x v="0"/>
    <s v="low Units"/>
    <n v="1.8441289686912426E-2"/>
  </r>
  <r>
    <x v="0"/>
    <s v="In-store"/>
    <n v="1185732"/>
    <n v="44128"/>
    <s v="24-10-2020"/>
    <x v="8"/>
    <x v="0"/>
    <s v="Saturday"/>
    <s v="24"/>
    <x v="3"/>
    <x v="9"/>
    <x v="11"/>
    <x v="1"/>
    <n v="35"/>
    <n v="150"/>
    <n v="52500"/>
    <n v="15750"/>
    <n v="0.3"/>
    <x v="0"/>
    <s v="low Units"/>
    <n v="4.742045919491766E-3"/>
  </r>
  <r>
    <x v="0"/>
    <s v="In-store"/>
    <n v="1185732"/>
    <n v="44129"/>
    <s v="25-10-2020"/>
    <x v="8"/>
    <x v="0"/>
    <s v="Sunday"/>
    <s v="25"/>
    <x v="3"/>
    <x v="9"/>
    <x v="11"/>
    <x v="2"/>
    <n v="25"/>
    <n v="200"/>
    <n v="50000"/>
    <n v="15000"/>
    <n v="0.3"/>
    <x v="0"/>
    <s v="low Units"/>
    <n v="4.5162342090397777E-3"/>
  </r>
  <r>
    <x v="0"/>
    <s v="In-store"/>
    <n v="1185732"/>
    <n v="44130"/>
    <s v="26-10-2020"/>
    <x v="8"/>
    <x v="0"/>
    <s v="Monday"/>
    <s v="26"/>
    <x v="3"/>
    <x v="9"/>
    <x v="11"/>
    <x v="3"/>
    <n v="30"/>
    <n v="75"/>
    <n v="22500"/>
    <n v="7875"/>
    <n v="0.35"/>
    <x v="0"/>
    <s v="low Units"/>
    <n v="2.371022959745883E-3"/>
  </r>
  <r>
    <x v="0"/>
    <s v="In-store"/>
    <n v="1185732"/>
    <n v="44131"/>
    <s v="27-10-2020"/>
    <x v="8"/>
    <x v="0"/>
    <s v="Tuesday"/>
    <s v="27"/>
    <x v="3"/>
    <x v="9"/>
    <x v="11"/>
    <x v="4"/>
    <n v="45"/>
    <n v="150"/>
    <n v="67500"/>
    <n v="20250"/>
    <n v="0.3"/>
    <x v="0"/>
    <s v="low Units"/>
    <n v="6.0969161822037E-3"/>
  </r>
  <r>
    <x v="0"/>
    <s v="In-store"/>
    <n v="1185732"/>
    <n v="44132"/>
    <s v="28-10-2020"/>
    <x v="8"/>
    <x v="0"/>
    <s v="Wednesday"/>
    <s v="28"/>
    <x v="3"/>
    <x v="9"/>
    <x v="11"/>
    <x v="5"/>
    <n v="35"/>
    <n v="225"/>
    <n v="78750"/>
    <n v="35438"/>
    <n v="0.45"/>
    <x v="0"/>
    <s v="low Units"/>
    <n v="1.0669753859996776E-2"/>
  </r>
  <r>
    <x v="0"/>
    <s v="In-store"/>
    <n v="1185732"/>
    <n v="44133"/>
    <s v="29-10-2020"/>
    <x v="8"/>
    <x v="0"/>
    <s v="Thursday"/>
    <s v="29"/>
    <x v="3"/>
    <x v="9"/>
    <x v="11"/>
    <x v="0"/>
    <n v="40"/>
    <n v="445"/>
    <n v="178000"/>
    <n v="62300"/>
    <n v="0.35"/>
    <x v="0"/>
    <s v="low Units"/>
    <n v="1.8757426081545209E-2"/>
  </r>
  <r>
    <x v="0"/>
    <s v="In-store"/>
    <n v="1185732"/>
    <n v="44134"/>
    <s v="30-10-2020"/>
    <x v="8"/>
    <x v="0"/>
    <s v="Friday"/>
    <s v="30"/>
    <x v="3"/>
    <x v="9"/>
    <x v="11"/>
    <x v="1"/>
    <n v="40"/>
    <n v="125"/>
    <n v="50000"/>
    <n v="15000"/>
    <n v="0.3"/>
    <x v="0"/>
    <s v="low Units"/>
    <n v="4.5162342090397777E-3"/>
  </r>
  <r>
    <x v="0"/>
    <s v="In-store"/>
    <n v="1185732"/>
    <n v="44135"/>
    <s v="31-10-2020"/>
    <x v="8"/>
    <x v="0"/>
    <s v="Saturday"/>
    <s v="31"/>
    <x v="3"/>
    <x v="9"/>
    <x v="11"/>
    <x v="2"/>
    <n v="30"/>
    <n v="175"/>
    <n v="52500"/>
    <n v="15750"/>
    <n v="0.3"/>
    <x v="0"/>
    <s v="low Units"/>
    <n v="4.742045919491766E-3"/>
  </r>
  <r>
    <x v="0"/>
    <s v="In-store"/>
    <n v="1185732"/>
    <n v="44136"/>
    <s v="01-11-2020"/>
    <x v="9"/>
    <x v="0"/>
    <s v="Sunday"/>
    <s v="01"/>
    <x v="3"/>
    <x v="9"/>
    <x v="11"/>
    <x v="3"/>
    <n v="35"/>
    <n v="25"/>
    <n v="8750"/>
    <n v="3063"/>
    <n v="0.35"/>
    <x v="0"/>
    <s v="low Units"/>
    <n v="9.222150254859225E-4"/>
  </r>
  <r>
    <x v="0"/>
    <s v="In-store"/>
    <n v="1185732"/>
    <n v="44137"/>
    <s v="02-11-2020"/>
    <x v="9"/>
    <x v="0"/>
    <s v="Monday"/>
    <s v="02"/>
    <x v="3"/>
    <x v="9"/>
    <x v="11"/>
    <x v="4"/>
    <n v="50"/>
    <n v="75"/>
    <n v="37500"/>
    <n v="11250"/>
    <n v="0.3"/>
    <x v="0"/>
    <s v="low Units"/>
    <n v="3.3871756567798333E-3"/>
  </r>
  <r>
    <x v="0"/>
    <s v="In-store"/>
    <n v="1185732"/>
    <n v="44138"/>
    <s v="03-11-2020"/>
    <x v="9"/>
    <x v="0"/>
    <s v="Tuesday"/>
    <s v="03"/>
    <x v="3"/>
    <x v="9"/>
    <x v="11"/>
    <x v="5"/>
    <n v="40"/>
    <n v="175"/>
    <n v="70000"/>
    <n v="31500"/>
    <n v="0.45"/>
    <x v="0"/>
    <s v="low Units"/>
    <n v="9.484091838983532E-3"/>
  </r>
  <r>
    <x v="0"/>
    <s v="In-store"/>
    <n v="1185732"/>
    <n v="44139"/>
    <s v="04-11-2020"/>
    <x v="9"/>
    <x v="0"/>
    <s v="Wednesday"/>
    <s v="04"/>
    <x v="3"/>
    <x v="9"/>
    <x v="11"/>
    <x v="0"/>
    <n v="40"/>
    <n v="400"/>
    <n v="160000"/>
    <n v="56000"/>
    <n v="0.35"/>
    <x v="0"/>
    <s v="low Units"/>
    <n v="1.6860607713748504E-2"/>
  </r>
  <r>
    <x v="0"/>
    <s v="In-store"/>
    <n v="1185732"/>
    <n v="44140"/>
    <s v="05-11-2020"/>
    <x v="9"/>
    <x v="0"/>
    <s v="Thursday"/>
    <s v="05"/>
    <x v="3"/>
    <x v="9"/>
    <x v="11"/>
    <x v="1"/>
    <n v="40"/>
    <n v="100"/>
    <n v="40000"/>
    <n v="12000"/>
    <n v="0.3"/>
    <x v="0"/>
    <s v="low Units"/>
    <n v="3.612987367231822E-3"/>
  </r>
  <r>
    <x v="0"/>
    <s v="In-store"/>
    <n v="1185732"/>
    <n v="44141"/>
    <s v="06-11-2020"/>
    <x v="9"/>
    <x v="0"/>
    <s v="Friday"/>
    <s v="06"/>
    <x v="3"/>
    <x v="9"/>
    <x v="11"/>
    <x v="2"/>
    <n v="30"/>
    <n v="100"/>
    <n v="30000"/>
    <n v="9000"/>
    <n v="0.3"/>
    <x v="0"/>
    <s v="low Units"/>
    <n v="2.7097405254238667E-3"/>
  </r>
  <r>
    <x v="0"/>
    <s v="In-store"/>
    <n v="1185732"/>
    <n v="44142"/>
    <s v="07-11-2020"/>
    <x v="9"/>
    <x v="0"/>
    <s v="Saturday"/>
    <s v="07"/>
    <x v="3"/>
    <x v="9"/>
    <x v="11"/>
    <x v="3"/>
    <n v="35"/>
    <n v="25"/>
    <n v="8750"/>
    <n v="3063"/>
    <n v="0.35"/>
    <x v="0"/>
    <s v="low Units"/>
    <n v="9.222150254859225E-4"/>
  </r>
  <r>
    <x v="0"/>
    <s v="In-store"/>
    <n v="1185732"/>
    <n v="44143"/>
    <s v="08-11-2020"/>
    <x v="9"/>
    <x v="0"/>
    <s v="Sunday"/>
    <s v="08"/>
    <x v="3"/>
    <x v="9"/>
    <x v="11"/>
    <x v="4"/>
    <n v="50"/>
    <n v="50"/>
    <n v="25000"/>
    <n v="7500"/>
    <n v="0.3"/>
    <x v="0"/>
    <s v="low Units"/>
    <n v="2.2581171045198889E-3"/>
  </r>
  <r>
    <x v="0"/>
    <s v="In-store"/>
    <n v="1185732"/>
    <n v="44144"/>
    <s v="09-11-2020"/>
    <x v="9"/>
    <x v="0"/>
    <s v="Monday"/>
    <s v="09"/>
    <x v="3"/>
    <x v="9"/>
    <x v="11"/>
    <x v="5"/>
    <n v="40"/>
    <n v="175"/>
    <n v="70000"/>
    <n v="31500"/>
    <n v="0.45"/>
    <x v="0"/>
    <s v="low Units"/>
    <n v="9.484091838983532E-3"/>
  </r>
  <r>
    <x v="0"/>
    <s v="In-store"/>
    <n v="1185732"/>
    <n v="44145"/>
    <s v="10-11-2020"/>
    <x v="9"/>
    <x v="0"/>
    <s v="Tuesday"/>
    <s v="10"/>
    <x v="3"/>
    <x v="9"/>
    <x v="11"/>
    <x v="0"/>
    <n v="50"/>
    <n v="445"/>
    <n v="222500"/>
    <n v="77875"/>
    <n v="0.35"/>
    <x v="0"/>
    <s v="low Units"/>
    <n v="2.3446782601931511E-2"/>
  </r>
  <r>
    <x v="0"/>
    <s v="In-store"/>
    <n v="1185732"/>
    <n v="44146"/>
    <s v="11-11-2020"/>
    <x v="9"/>
    <x v="0"/>
    <s v="Wednesday"/>
    <s v="11"/>
    <x v="3"/>
    <x v="9"/>
    <x v="11"/>
    <x v="1"/>
    <n v="45"/>
    <n v="150"/>
    <n v="67500"/>
    <n v="20250"/>
    <n v="0.3"/>
    <x v="0"/>
    <s v="low Units"/>
    <n v="6.0969161822037E-3"/>
  </r>
  <r>
    <x v="0"/>
    <s v="In-store"/>
    <n v="1185732"/>
    <n v="44147"/>
    <s v="12-11-2020"/>
    <x v="9"/>
    <x v="0"/>
    <s v="Thursday"/>
    <s v="12"/>
    <x v="3"/>
    <x v="9"/>
    <x v="11"/>
    <x v="2"/>
    <n v="40"/>
    <n v="125"/>
    <n v="50000"/>
    <n v="15000"/>
    <n v="0.3"/>
    <x v="0"/>
    <s v="low Units"/>
    <n v="4.5162342090397777E-3"/>
  </r>
  <r>
    <x v="0"/>
    <s v="In-store"/>
    <n v="1185732"/>
    <n v="44148"/>
    <s v="13-11-2020"/>
    <x v="9"/>
    <x v="0"/>
    <s v="Friday"/>
    <s v="13"/>
    <x v="3"/>
    <x v="9"/>
    <x v="11"/>
    <x v="3"/>
    <n v="40"/>
    <n v="50"/>
    <n v="20000"/>
    <n v="7000"/>
    <n v="0.35"/>
    <x v="0"/>
    <s v="low Units"/>
    <n v="2.1075759642185631E-3"/>
  </r>
  <r>
    <x v="0"/>
    <s v="In-store"/>
    <n v="1185732"/>
    <n v="44149"/>
    <s v="14-11-2020"/>
    <x v="9"/>
    <x v="0"/>
    <s v="Saturday"/>
    <s v="14"/>
    <x v="3"/>
    <x v="9"/>
    <x v="11"/>
    <x v="4"/>
    <n v="55"/>
    <n v="75"/>
    <n v="41250"/>
    <n v="12375"/>
    <n v="0.3"/>
    <x v="0"/>
    <s v="low Units"/>
    <n v="3.7258932224578166E-3"/>
  </r>
  <r>
    <x v="0"/>
    <s v="In-store"/>
    <n v="1185732"/>
    <n v="44150"/>
    <s v="15-11-2020"/>
    <x v="9"/>
    <x v="0"/>
    <s v="Sunday"/>
    <s v="15"/>
    <x v="3"/>
    <x v="9"/>
    <x v="11"/>
    <x v="5"/>
    <n v="60"/>
    <n v="175"/>
    <n v="105000"/>
    <n v="47250"/>
    <n v="0.45"/>
    <x v="0"/>
    <s v="low Units"/>
    <n v="1.4226137758475298E-2"/>
  </r>
  <r>
    <x v="0"/>
    <s v="Outlet"/>
    <n v="1185732"/>
    <n v="44151"/>
    <s v="16-11-2020"/>
    <x v="9"/>
    <x v="0"/>
    <s v="Monday"/>
    <s v="16"/>
    <x v="3"/>
    <x v="9"/>
    <x v="11"/>
    <x v="0"/>
    <n v="45"/>
    <n v="425"/>
    <n v="191250"/>
    <n v="66938"/>
    <n v="0.35"/>
    <x v="1"/>
    <s v="low Units"/>
    <n v="2.0153845698980308E-2"/>
  </r>
  <r>
    <x v="0"/>
    <s v="Outlet"/>
    <n v="1185732"/>
    <n v="44152"/>
    <s v="17-11-2020"/>
    <x v="9"/>
    <x v="0"/>
    <s v="Tuesday"/>
    <s v="17"/>
    <x v="3"/>
    <x v="9"/>
    <x v="11"/>
    <x v="1"/>
    <n v="40"/>
    <n v="175"/>
    <n v="70000"/>
    <n v="21000"/>
    <n v="0.3"/>
    <x v="1"/>
    <s v="low Units"/>
    <n v="6.3227278926556883E-3"/>
  </r>
  <r>
    <x v="0"/>
    <s v="Outlet"/>
    <n v="1185732"/>
    <n v="44153"/>
    <s v="18-11-2020"/>
    <x v="9"/>
    <x v="0"/>
    <s v="Wednesday"/>
    <s v="18"/>
    <x v="3"/>
    <x v="9"/>
    <x v="11"/>
    <x v="2"/>
    <n v="35"/>
    <n v="175"/>
    <n v="61250"/>
    <n v="18375"/>
    <n v="0.3"/>
    <x v="1"/>
    <s v="low Units"/>
    <n v="5.5323869060737276E-3"/>
  </r>
  <r>
    <x v="0"/>
    <s v="Outlet"/>
    <n v="1185732"/>
    <n v="44154"/>
    <s v="19-11-2020"/>
    <x v="9"/>
    <x v="0"/>
    <s v="Thursday"/>
    <s v="19"/>
    <x v="3"/>
    <x v="9"/>
    <x v="11"/>
    <x v="3"/>
    <n v="35"/>
    <n v="150"/>
    <n v="52500"/>
    <n v="18375"/>
    <n v="0.35"/>
    <x v="1"/>
    <s v="low Units"/>
    <n v="5.5323869060737276E-3"/>
  </r>
  <r>
    <x v="0"/>
    <s v="Outlet"/>
    <n v="1185732"/>
    <n v="44155"/>
    <s v="20-11-2020"/>
    <x v="9"/>
    <x v="0"/>
    <s v="Friday"/>
    <s v="20"/>
    <x v="3"/>
    <x v="9"/>
    <x v="11"/>
    <x v="4"/>
    <n v="50"/>
    <n v="150"/>
    <n v="75000"/>
    <n v="22500"/>
    <n v="0.3"/>
    <x v="1"/>
    <s v="low Units"/>
    <n v="6.7743513135596666E-3"/>
  </r>
  <r>
    <x v="0"/>
    <s v="Outlet"/>
    <n v="1185732"/>
    <n v="44156"/>
    <s v="21-11-2020"/>
    <x v="9"/>
    <x v="0"/>
    <s v="Saturday"/>
    <s v="21"/>
    <x v="3"/>
    <x v="9"/>
    <x v="11"/>
    <x v="5"/>
    <n v="55"/>
    <n v="325"/>
    <n v="178750"/>
    <n v="80438"/>
    <n v="0.45"/>
    <x v="1"/>
    <s v="low Units"/>
    <n v="2.4218456487116107E-2"/>
  </r>
  <r>
    <x v="0"/>
    <s v="Outlet"/>
    <n v="1185732"/>
    <n v="44157"/>
    <s v="22-11-2020"/>
    <x v="9"/>
    <x v="0"/>
    <s v="Sunday"/>
    <s v="22"/>
    <x v="3"/>
    <x v="9"/>
    <x v="11"/>
    <x v="0"/>
    <n v="50"/>
    <n v="550"/>
    <n v="275000"/>
    <n v="96250"/>
    <n v="0.35"/>
    <x v="1"/>
    <s v="low Units"/>
    <n v="2.8979169508005241E-2"/>
  </r>
  <r>
    <x v="0"/>
    <s v="Outlet"/>
    <n v="1185732"/>
    <n v="44158"/>
    <s v="23-11-2020"/>
    <x v="9"/>
    <x v="0"/>
    <s v="Monday"/>
    <s v="23"/>
    <x v="3"/>
    <x v="9"/>
    <x v="11"/>
    <x v="1"/>
    <n v="45"/>
    <n v="300"/>
    <n v="135000"/>
    <n v="40500"/>
    <n v="0.3"/>
    <x v="1"/>
    <s v="low Units"/>
    <n v="1.21938323644074E-2"/>
  </r>
  <r>
    <x v="0"/>
    <s v="Outlet"/>
    <n v="1185732"/>
    <n v="44159"/>
    <s v="24-11-2020"/>
    <x v="9"/>
    <x v="0"/>
    <s v="Tuesday"/>
    <s v="24"/>
    <x v="3"/>
    <x v="9"/>
    <x v="11"/>
    <x v="2"/>
    <n v="40"/>
    <n v="225"/>
    <n v="90000"/>
    <n v="27000"/>
    <n v="0.3"/>
    <x v="1"/>
    <s v="low Units"/>
    <n v="8.1292215762715989E-3"/>
  </r>
  <r>
    <x v="0"/>
    <s v="Outlet"/>
    <n v="1185732"/>
    <n v="44160"/>
    <s v="25-11-2020"/>
    <x v="9"/>
    <x v="0"/>
    <s v="Wednesday"/>
    <s v="25"/>
    <x v="3"/>
    <x v="9"/>
    <x v="11"/>
    <x v="3"/>
    <n v="40"/>
    <n v="175"/>
    <n v="70000"/>
    <n v="24500"/>
    <n v="0.35"/>
    <x v="1"/>
    <s v="low Units"/>
    <n v="7.3765158747649707E-3"/>
  </r>
  <r>
    <x v="0"/>
    <s v="Outlet"/>
    <n v="1185732"/>
    <n v="44161"/>
    <s v="26-11-2020"/>
    <x v="9"/>
    <x v="0"/>
    <s v="Thursday"/>
    <s v="26"/>
    <x v="3"/>
    <x v="9"/>
    <x v="11"/>
    <x v="4"/>
    <n v="50"/>
    <n v="200"/>
    <n v="100000"/>
    <n v="30000"/>
    <n v="0.3"/>
    <x v="1"/>
    <s v="low Units"/>
    <n v="9.0324684180795554E-3"/>
  </r>
  <r>
    <x v="0"/>
    <s v="Outlet"/>
    <n v="1185732"/>
    <n v="44162"/>
    <s v="27-11-2020"/>
    <x v="9"/>
    <x v="0"/>
    <s v="Friday"/>
    <s v="27"/>
    <x v="3"/>
    <x v="9"/>
    <x v="11"/>
    <x v="5"/>
    <n v="55"/>
    <n v="375"/>
    <n v="206250"/>
    <n v="92813"/>
    <n v="0.45"/>
    <x v="1"/>
    <s v="low Units"/>
    <n v="2.7944349709573924E-2"/>
  </r>
  <r>
    <x v="0"/>
    <s v="Outlet"/>
    <n v="1185732"/>
    <n v="44163"/>
    <s v="28-11-2020"/>
    <x v="9"/>
    <x v="0"/>
    <s v="Saturday"/>
    <s v="28"/>
    <x v="3"/>
    <x v="9"/>
    <x v="11"/>
    <x v="0"/>
    <n v="50"/>
    <n v="525"/>
    <n v="262500"/>
    <n v="91875"/>
    <n v="0.35"/>
    <x v="1"/>
    <s v="low Units"/>
    <n v="2.7661934530368641E-2"/>
  </r>
  <r>
    <x v="0"/>
    <s v="Outlet"/>
    <n v="1185732"/>
    <n v="44164"/>
    <s v="29-11-2020"/>
    <x v="9"/>
    <x v="0"/>
    <s v="Sunday"/>
    <s v="29"/>
    <x v="3"/>
    <x v="9"/>
    <x v="11"/>
    <x v="1"/>
    <n v="45"/>
    <n v="300"/>
    <n v="135000"/>
    <n v="40500"/>
    <n v="0.3"/>
    <x v="1"/>
    <s v="low Units"/>
    <n v="1.21938323644074E-2"/>
  </r>
  <r>
    <x v="0"/>
    <s v="Outlet"/>
    <n v="1185732"/>
    <n v="44165"/>
    <s v="30-11-2020"/>
    <x v="9"/>
    <x v="0"/>
    <s v="Monday"/>
    <s v="30"/>
    <x v="3"/>
    <x v="9"/>
    <x v="11"/>
    <x v="2"/>
    <n v="40"/>
    <n v="225"/>
    <n v="90000"/>
    <n v="27000"/>
    <n v="0.3"/>
    <x v="1"/>
    <s v="low Units"/>
    <n v="8.1292215762715989E-3"/>
  </r>
  <r>
    <x v="0"/>
    <s v="Outlet"/>
    <n v="1185732"/>
    <n v="44166"/>
    <s v="01-12-2020"/>
    <x v="10"/>
    <x v="0"/>
    <s v="Tuesday"/>
    <s v="01"/>
    <x v="3"/>
    <x v="9"/>
    <x v="11"/>
    <x v="3"/>
    <n v="35"/>
    <n v="175"/>
    <n v="61250"/>
    <n v="21438"/>
    <n v="0.35"/>
    <x v="1"/>
    <s v="low Units"/>
    <n v="6.4546019315596496E-3"/>
  </r>
  <r>
    <x v="0"/>
    <s v="Outlet"/>
    <n v="1185732"/>
    <n v="44167"/>
    <s v="02-12-2020"/>
    <x v="10"/>
    <x v="0"/>
    <s v="Wednesday"/>
    <s v="02"/>
    <x v="3"/>
    <x v="9"/>
    <x v="11"/>
    <x v="4"/>
    <n v="45"/>
    <n v="150"/>
    <n v="67500"/>
    <n v="20250"/>
    <n v="0.3"/>
    <x v="1"/>
    <s v="low Units"/>
    <n v="6.0969161822037E-3"/>
  </r>
  <r>
    <x v="0"/>
    <s v="Outlet"/>
    <n v="1185732"/>
    <n v="44168"/>
    <s v="03-12-2020"/>
    <x v="10"/>
    <x v="0"/>
    <s v="Thursday"/>
    <s v="03"/>
    <x v="3"/>
    <x v="9"/>
    <x v="11"/>
    <x v="5"/>
    <n v="50"/>
    <n v="325"/>
    <n v="162500"/>
    <n v="73125"/>
    <n v="0.45"/>
    <x v="1"/>
    <s v="low Units"/>
    <n v="2.2016641769068916E-2"/>
  </r>
  <r>
    <x v="0"/>
    <s v="Outlet"/>
    <n v="1185732"/>
    <n v="44169"/>
    <s v="04-12-2020"/>
    <x v="10"/>
    <x v="0"/>
    <s v="Friday"/>
    <s v="04"/>
    <x v="3"/>
    <x v="9"/>
    <x v="11"/>
    <x v="0"/>
    <n v="45"/>
    <n v="450"/>
    <n v="202500"/>
    <n v="70875"/>
    <n v="0.35"/>
    <x v="1"/>
    <s v="low Units"/>
    <n v="2.1339206637712948E-2"/>
  </r>
  <r>
    <x v="0"/>
    <s v="Outlet"/>
    <n v="1185732"/>
    <n v="44170"/>
    <s v="05-12-2020"/>
    <x v="10"/>
    <x v="0"/>
    <s v="Saturday"/>
    <s v="05"/>
    <x v="3"/>
    <x v="9"/>
    <x v="11"/>
    <x v="1"/>
    <n v="40"/>
    <n v="250"/>
    <n v="100000"/>
    <n v="30000"/>
    <n v="0.3"/>
    <x v="1"/>
    <s v="low Units"/>
    <n v="9.0324684180795554E-3"/>
  </r>
  <r>
    <x v="0"/>
    <s v="Outlet"/>
    <n v="1185732"/>
    <n v="44171"/>
    <s v="06-12-2020"/>
    <x v="10"/>
    <x v="0"/>
    <s v="Sunday"/>
    <s v="06"/>
    <x v="3"/>
    <x v="9"/>
    <x v="11"/>
    <x v="2"/>
    <n v="25"/>
    <n v="150"/>
    <n v="37500"/>
    <n v="11250"/>
    <n v="0.3"/>
    <x v="1"/>
    <s v="low Units"/>
    <n v="3.3871756567798333E-3"/>
  </r>
  <r>
    <x v="0"/>
    <s v="Outlet"/>
    <n v="1185732"/>
    <n v="44172"/>
    <s v="07-12-2020"/>
    <x v="10"/>
    <x v="0"/>
    <s v="Monday"/>
    <s v="07"/>
    <x v="3"/>
    <x v="9"/>
    <x v="11"/>
    <x v="3"/>
    <n v="25"/>
    <n v="125"/>
    <n v="31250"/>
    <n v="10938"/>
    <n v="0.35"/>
    <x v="1"/>
    <s v="low Units"/>
    <n v="3.2932379852318059E-3"/>
  </r>
  <r>
    <x v="0"/>
    <s v="Outlet"/>
    <n v="1185732"/>
    <n v="44173"/>
    <s v="08-12-2020"/>
    <x v="10"/>
    <x v="0"/>
    <s v="Tuesday"/>
    <s v="08"/>
    <x v="3"/>
    <x v="9"/>
    <x v="11"/>
    <x v="4"/>
    <n v="35"/>
    <n v="125"/>
    <n v="43750"/>
    <n v="13125"/>
    <n v="0.3"/>
    <x v="1"/>
    <s v="low Units"/>
    <n v="3.9517049329098053E-3"/>
  </r>
  <r>
    <x v="0"/>
    <s v="Outlet"/>
    <n v="1185732"/>
    <n v="44174"/>
    <s v="09-12-2020"/>
    <x v="10"/>
    <x v="0"/>
    <s v="Wednesday"/>
    <s v="09"/>
    <x v="3"/>
    <x v="9"/>
    <x v="11"/>
    <x v="5"/>
    <n v="40"/>
    <n v="200"/>
    <n v="80000"/>
    <n v="36000"/>
    <n v="0.45"/>
    <x v="1"/>
    <s v="low Units"/>
    <n v="1.0838962101695467E-2"/>
  </r>
  <r>
    <x v="0"/>
    <s v="Outlet"/>
    <n v="1185732"/>
    <n v="44175"/>
    <s v="10-12-2020"/>
    <x v="10"/>
    <x v="0"/>
    <s v="Thursday"/>
    <s v="10"/>
    <x v="3"/>
    <x v="9"/>
    <x v="11"/>
    <x v="0"/>
    <n v="45"/>
    <n v="375"/>
    <n v="168750"/>
    <n v="59063"/>
    <n v="0.35"/>
    <x v="1"/>
    <s v="low Units"/>
    <n v="1.7782822739234427E-2"/>
  </r>
  <r>
    <x v="0"/>
    <s v="Outlet"/>
    <n v="1185732"/>
    <n v="44176"/>
    <s v="11-12-2020"/>
    <x v="10"/>
    <x v="0"/>
    <s v="Friday"/>
    <s v="11"/>
    <x v="3"/>
    <x v="9"/>
    <x v="11"/>
    <x v="1"/>
    <n v="35"/>
    <n v="200"/>
    <n v="70000"/>
    <n v="21000"/>
    <n v="0.3"/>
    <x v="1"/>
    <s v="low Units"/>
    <n v="6.3227278926556883E-3"/>
  </r>
  <r>
    <x v="0"/>
    <s v="Outlet"/>
    <n v="1185732"/>
    <n v="44177"/>
    <s v="12-12-2020"/>
    <x v="10"/>
    <x v="0"/>
    <s v="Saturday"/>
    <s v="12"/>
    <x v="3"/>
    <x v="9"/>
    <x v="11"/>
    <x v="2"/>
    <n v="35"/>
    <n v="100"/>
    <n v="35000"/>
    <n v="10500"/>
    <n v="0.3"/>
    <x v="1"/>
    <s v="low Units"/>
    <n v="3.1613639463278441E-3"/>
  </r>
  <r>
    <x v="0"/>
    <s v="Outlet"/>
    <n v="1185732"/>
    <n v="44178"/>
    <s v="13-12-2020"/>
    <x v="10"/>
    <x v="0"/>
    <s v="Sunday"/>
    <s v="13"/>
    <x v="3"/>
    <x v="9"/>
    <x v="11"/>
    <x v="3"/>
    <n v="35"/>
    <n v="75"/>
    <n v="26250"/>
    <n v="9188"/>
    <n v="0.35"/>
    <x v="1"/>
    <s v="low Units"/>
    <n v="2.7663439941771652E-3"/>
  </r>
  <r>
    <x v="0"/>
    <s v="Outlet"/>
    <n v="1185732"/>
    <n v="44179"/>
    <s v="14-12-2020"/>
    <x v="10"/>
    <x v="0"/>
    <s v="Monday"/>
    <s v="14"/>
    <x v="3"/>
    <x v="9"/>
    <x v="11"/>
    <x v="4"/>
    <n v="45"/>
    <n v="75"/>
    <n v="33750"/>
    <n v="10125"/>
    <n v="0.3"/>
    <x v="1"/>
    <s v="low Units"/>
    <n v="3.04845809110185E-3"/>
  </r>
  <r>
    <x v="0"/>
    <s v="Outlet"/>
    <n v="1185732"/>
    <n v="44180"/>
    <s v="15-12-2020"/>
    <x v="10"/>
    <x v="0"/>
    <s v="Tuesday"/>
    <s v="15"/>
    <x v="3"/>
    <x v="9"/>
    <x v="11"/>
    <x v="5"/>
    <n v="50"/>
    <n v="200"/>
    <n v="100000"/>
    <n v="45000"/>
    <n v="0.45"/>
    <x v="1"/>
    <s v="low Units"/>
    <n v="1.3548702627119333E-2"/>
  </r>
  <r>
    <x v="0"/>
    <s v="Outlet"/>
    <n v="1185732"/>
    <n v="44181"/>
    <s v="16-12-2020"/>
    <x v="10"/>
    <x v="0"/>
    <s v="Wednesday"/>
    <s v="16"/>
    <x v="3"/>
    <x v="9"/>
    <x v="11"/>
    <x v="0"/>
    <n v="50"/>
    <n v="350"/>
    <n v="175000"/>
    <n v="61250"/>
    <n v="0.35"/>
    <x v="1"/>
    <s v="low Units"/>
    <n v="1.8441289686912426E-2"/>
  </r>
  <r>
    <x v="0"/>
    <s v="Outlet"/>
    <n v="1185732"/>
    <n v="44182"/>
    <s v="17-12-2020"/>
    <x v="10"/>
    <x v="0"/>
    <s v="Thursday"/>
    <s v="17"/>
    <x v="3"/>
    <x v="9"/>
    <x v="11"/>
    <x v="1"/>
    <n v="40"/>
    <n v="200"/>
    <n v="80000"/>
    <n v="24000"/>
    <n v="0.3"/>
    <x v="1"/>
    <s v="low Units"/>
    <n v="7.225974734463644E-3"/>
  </r>
  <r>
    <x v="0"/>
    <s v="Outlet"/>
    <n v="1185732"/>
    <n v="44183"/>
    <s v="18-12-2020"/>
    <x v="10"/>
    <x v="0"/>
    <s v="Friday"/>
    <s v="18"/>
    <x v="3"/>
    <x v="9"/>
    <x v="11"/>
    <x v="2"/>
    <n v="40"/>
    <n v="145"/>
    <n v="58000"/>
    <n v="17400"/>
    <n v="0.3"/>
    <x v="1"/>
    <s v="low Units"/>
    <n v="5.2388316824861416E-3"/>
  </r>
  <r>
    <x v="0"/>
    <s v="Outlet"/>
    <n v="1185732"/>
    <n v="44184"/>
    <s v="19-12-2020"/>
    <x v="10"/>
    <x v="0"/>
    <s v="Saturday"/>
    <s v="19"/>
    <x v="3"/>
    <x v="9"/>
    <x v="11"/>
    <x v="3"/>
    <n v="40"/>
    <n v="150"/>
    <n v="60000"/>
    <n v="21000"/>
    <n v="0.35"/>
    <x v="1"/>
    <s v="low Units"/>
    <n v="6.3227278926556883E-3"/>
  </r>
  <r>
    <x v="0"/>
    <s v="Outlet"/>
    <n v="1185732"/>
    <n v="44185"/>
    <s v="20-12-2020"/>
    <x v="10"/>
    <x v="0"/>
    <s v="Sunday"/>
    <s v="20"/>
    <x v="3"/>
    <x v="9"/>
    <x v="11"/>
    <x v="4"/>
    <n v="55"/>
    <n v="125"/>
    <n v="68750"/>
    <n v="20625"/>
    <n v="0.3"/>
    <x v="1"/>
    <s v="low Units"/>
    <n v="6.2098220374296933E-3"/>
  </r>
  <r>
    <x v="0"/>
    <s v="Outlet"/>
    <n v="1185732"/>
    <n v="44186"/>
    <s v="21-12-2020"/>
    <x v="10"/>
    <x v="0"/>
    <s v="Monday"/>
    <s v="21"/>
    <x v="3"/>
    <x v="9"/>
    <x v="11"/>
    <x v="5"/>
    <n v="60"/>
    <n v="225"/>
    <n v="135000"/>
    <n v="60750"/>
    <n v="0.45"/>
    <x v="1"/>
    <s v="low Units"/>
    <n v="1.8290748546611099E-2"/>
  </r>
  <r>
    <x v="0"/>
    <s v="Outlet"/>
    <n v="1185732"/>
    <n v="44187"/>
    <s v="22-12-2020"/>
    <x v="10"/>
    <x v="0"/>
    <s v="Tuesday"/>
    <s v="22"/>
    <x v="3"/>
    <x v="9"/>
    <x v="11"/>
    <x v="0"/>
    <n v="55"/>
    <n v="475"/>
    <n v="261250"/>
    <n v="91438"/>
    <n v="0.35"/>
    <x v="1"/>
    <s v="low Units"/>
    <n v="2.753036157374528E-2"/>
  </r>
  <r>
    <x v="0"/>
    <s v="Outlet"/>
    <n v="1185732"/>
    <n v="44188"/>
    <s v="23-12-2020"/>
    <x v="10"/>
    <x v="0"/>
    <s v="Wednesday"/>
    <s v="23"/>
    <x v="3"/>
    <x v="9"/>
    <x v="11"/>
    <x v="1"/>
    <n v="45"/>
    <n v="275"/>
    <n v="123750"/>
    <n v="37125"/>
    <n v="0.3"/>
    <x v="1"/>
    <s v="low Units"/>
    <n v="1.1177679667373449E-2"/>
  </r>
  <r>
    <x v="0"/>
    <s v="Outlet"/>
    <n v="1185732"/>
    <n v="44189"/>
    <s v="24-12-2020"/>
    <x v="10"/>
    <x v="0"/>
    <s v="Thursday"/>
    <s v="24"/>
    <x v="3"/>
    <x v="9"/>
    <x v="11"/>
    <x v="2"/>
    <n v="45"/>
    <n v="225"/>
    <n v="101250"/>
    <n v="30375"/>
    <n v="0.3"/>
    <x v="1"/>
    <s v="low Units"/>
    <n v="9.1453742733055496E-3"/>
  </r>
  <r>
    <x v="0"/>
    <s v="Outlet"/>
    <n v="1185732"/>
    <n v="44190"/>
    <s v="25-12-2020"/>
    <x v="10"/>
    <x v="0"/>
    <s v="Friday"/>
    <s v="25"/>
    <x v="3"/>
    <x v="9"/>
    <x v="11"/>
    <x v="3"/>
    <n v="45"/>
    <n v="175"/>
    <n v="78750"/>
    <n v="27563"/>
    <n v="0.35"/>
    <x v="1"/>
    <s v="low Units"/>
    <n v="8.2987309002508919E-3"/>
  </r>
  <r>
    <x v="0"/>
    <s v="Outlet"/>
    <n v="1185732"/>
    <n v="44191"/>
    <s v="26-12-2020"/>
    <x v="10"/>
    <x v="0"/>
    <s v="Saturday"/>
    <s v="26"/>
    <x v="3"/>
    <x v="9"/>
    <x v="11"/>
    <x v="4"/>
    <n v="55"/>
    <n v="175"/>
    <n v="96250"/>
    <n v="28875"/>
    <n v="0.3"/>
    <x v="1"/>
    <s v="low Units"/>
    <n v="8.6937508524015713E-3"/>
  </r>
  <r>
    <x v="0"/>
    <s v="Outlet"/>
    <n v="1185732"/>
    <n v="44192"/>
    <s v="27-12-2020"/>
    <x v="10"/>
    <x v="0"/>
    <s v="Sunday"/>
    <s v="27"/>
    <x v="3"/>
    <x v="9"/>
    <x v="11"/>
    <x v="5"/>
    <n v="60"/>
    <n v="275"/>
    <n v="165000"/>
    <n v="74250"/>
    <n v="0.45"/>
    <x v="1"/>
    <s v="low Units"/>
    <n v="2.2355359334746899E-2"/>
  </r>
  <r>
    <x v="4"/>
    <s v="Outlet"/>
    <n v="1189833"/>
    <n v="44193"/>
    <s v="28-12-2020"/>
    <x v="10"/>
    <x v="0"/>
    <s v="Monday"/>
    <s v="28"/>
    <x v="3"/>
    <x v="9"/>
    <x v="11"/>
    <x v="0"/>
    <n v="35"/>
    <n v="475"/>
    <n v="166250"/>
    <n v="74813"/>
    <n v="0.45"/>
    <x v="1"/>
    <s v="low Units"/>
    <n v="2.2524868658726192E-2"/>
  </r>
  <r>
    <x v="4"/>
    <s v="Outlet"/>
    <n v="1189833"/>
    <n v="44194"/>
    <s v="29-12-2020"/>
    <x v="10"/>
    <x v="0"/>
    <s v="Tuesday"/>
    <s v="29"/>
    <x v="3"/>
    <x v="9"/>
    <x v="11"/>
    <x v="1"/>
    <n v="45"/>
    <n v="475"/>
    <n v="213750"/>
    <n v="64125"/>
    <n v="0.3"/>
    <x v="1"/>
    <s v="low Units"/>
    <n v="1.930690124364505E-2"/>
  </r>
  <r>
    <x v="4"/>
    <s v="Outlet"/>
    <n v="1189833"/>
    <n v="44195"/>
    <s v="30-12-2020"/>
    <x v="10"/>
    <x v="0"/>
    <s v="Wednesday"/>
    <s v="30"/>
    <x v="3"/>
    <x v="9"/>
    <x v="11"/>
    <x v="2"/>
    <n v="45"/>
    <n v="475"/>
    <n v="213750"/>
    <n v="96188"/>
    <n v="0.45"/>
    <x v="1"/>
    <s v="low Units"/>
    <n v="2.8960502406607875E-2"/>
  </r>
  <r>
    <x v="4"/>
    <s v="Outlet"/>
    <n v="1189833"/>
    <n v="44196"/>
    <s v="31-12-2020"/>
    <x v="10"/>
    <x v="0"/>
    <s v="Thursday"/>
    <s v="31"/>
    <x v="3"/>
    <x v="9"/>
    <x v="11"/>
    <x v="3"/>
    <n v="45"/>
    <n v="325"/>
    <n v="146250"/>
    <n v="58500"/>
    <n v="0.4"/>
    <x v="1"/>
    <s v="low Units"/>
    <n v="1.7613313415255131E-2"/>
  </r>
  <r>
    <x v="4"/>
    <s v="Outlet"/>
    <n v="1189833"/>
    <n v="44197"/>
    <s v="01-01-2021"/>
    <x v="0"/>
    <x v="1"/>
    <s v="Friday"/>
    <s v="01"/>
    <x v="3"/>
    <x v="10"/>
    <x v="12"/>
    <x v="4"/>
    <n v="50"/>
    <n v="275"/>
    <n v="137500"/>
    <n v="82500"/>
    <n v="0.6"/>
    <x v="1"/>
    <s v="low Units"/>
    <n v="2.4839288149718773E-2"/>
  </r>
  <r>
    <x v="4"/>
    <s v="Outlet"/>
    <n v="1189833"/>
    <n v="44198"/>
    <s v="02-01-2021"/>
    <x v="0"/>
    <x v="1"/>
    <s v="Saturday"/>
    <s v="02"/>
    <x v="3"/>
    <x v="10"/>
    <x v="12"/>
    <x v="5"/>
    <n v="45"/>
    <n v="475"/>
    <n v="213750"/>
    <n v="53438"/>
    <n v="0.25"/>
    <x v="1"/>
    <s v="low Units"/>
    <n v="1.6089234910844508E-2"/>
  </r>
  <r>
    <x v="4"/>
    <s v="Outlet"/>
    <n v="1189833"/>
    <n v="44199"/>
    <s v="03-01-2021"/>
    <x v="0"/>
    <x v="1"/>
    <s v="Sunday"/>
    <s v="03"/>
    <x v="3"/>
    <x v="10"/>
    <x v="12"/>
    <x v="0"/>
    <n v="35"/>
    <n v="525"/>
    <n v="183750"/>
    <n v="82688"/>
    <n v="0.45"/>
    <x v="1"/>
    <s v="low Units"/>
    <n v="2.4895891618472072E-2"/>
  </r>
  <r>
    <x v="4"/>
    <s v="Outlet"/>
    <n v="1189833"/>
    <n v="44200"/>
    <s v="04-01-2021"/>
    <x v="0"/>
    <x v="1"/>
    <s v="Monday"/>
    <s v="04"/>
    <x v="3"/>
    <x v="10"/>
    <x v="12"/>
    <x v="1"/>
    <n v="45"/>
    <n v="425"/>
    <n v="191250"/>
    <n v="57375"/>
    <n v="0.3"/>
    <x v="1"/>
    <s v="low Units"/>
    <n v="1.7274595849577148E-2"/>
  </r>
  <r>
    <x v="4"/>
    <s v="Outlet"/>
    <n v="1189833"/>
    <n v="44201"/>
    <s v="05-01-2021"/>
    <x v="0"/>
    <x v="1"/>
    <s v="Tuesday"/>
    <s v="05"/>
    <x v="3"/>
    <x v="10"/>
    <x v="12"/>
    <x v="2"/>
    <n v="45"/>
    <n v="450"/>
    <n v="202500"/>
    <n v="91125"/>
    <n v="0.45"/>
    <x v="1"/>
    <s v="low Units"/>
    <n v="2.7436122819916649E-2"/>
  </r>
  <r>
    <x v="4"/>
    <s v="Outlet"/>
    <n v="1189833"/>
    <n v="44202"/>
    <s v="06-01-2021"/>
    <x v="0"/>
    <x v="1"/>
    <s v="Wednesday"/>
    <s v="06"/>
    <x v="3"/>
    <x v="10"/>
    <x v="12"/>
    <x v="3"/>
    <n v="45"/>
    <n v="300"/>
    <n v="135000"/>
    <n v="54000"/>
    <n v="0.4"/>
    <x v="1"/>
    <s v="low Units"/>
    <n v="1.6258443152543198E-2"/>
  </r>
  <r>
    <x v="4"/>
    <s v="Outlet"/>
    <n v="1189833"/>
    <n v="44203"/>
    <s v="07-01-2021"/>
    <x v="0"/>
    <x v="1"/>
    <s v="Thursday"/>
    <s v="07"/>
    <x v="3"/>
    <x v="10"/>
    <x v="12"/>
    <x v="4"/>
    <n v="50"/>
    <n v="225"/>
    <n v="112500"/>
    <n v="67500"/>
    <n v="0.6"/>
    <x v="1"/>
    <s v="low Units"/>
    <n v="2.0323053940678997E-2"/>
  </r>
  <r>
    <x v="4"/>
    <s v="Outlet"/>
    <n v="1189833"/>
    <n v="44204"/>
    <s v="08-01-2021"/>
    <x v="0"/>
    <x v="1"/>
    <s v="Friday"/>
    <s v="08"/>
    <x v="3"/>
    <x v="10"/>
    <x v="12"/>
    <x v="5"/>
    <n v="45"/>
    <n v="425"/>
    <n v="191250"/>
    <n v="47813"/>
    <n v="0.25"/>
    <x v="1"/>
    <s v="low Units"/>
    <n v="1.4395647082454593E-2"/>
  </r>
  <r>
    <x v="4"/>
    <s v="Outlet"/>
    <n v="1189833"/>
    <n v="44205"/>
    <s v="09-01-2021"/>
    <x v="0"/>
    <x v="1"/>
    <s v="Saturday"/>
    <s v="09"/>
    <x v="3"/>
    <x v="10"/>
    <x v="12"/>
    <x v="0"/>
    <n v="35"/>
    <n v="575"/>
    <n v="201250"/>
    <n v="90563"/>
    <n v="0.45"/>
    <x v="1"/>
    <s v="low Units"/>
    <n v="2.7266914578217959E-2"/>
  </r>
  <r>
    <x v="4"/>
    <s v="Outlet"/>
    <n v="1189833"/>
    <n v="44206"/>
    <s v="10-01-2021"/>
    <x v="0"/>
    <x v="1"/>
    <s v="Sunday"/>
    <s v="10"/>
    <x v="3"/>
    <x v="10"/>
    <x v="12"/>
    <x v="1"/>
    <n v="45"/>
    <n v="425"/>
    <n v="191250"/>
    <n v="57375"/>
    <n v="0.3"/>
    <x v="1"/>
    <s v="low Units"/>
    <n v="1.7274595849577148E-2"/>
  </r>
  <r>
    <x v="4"/>
    <s v="Outlet"/>
    <n v="1189833"/>
    <n v="44207"/>
    <s v="11-01-2021"/>
    <x v="0"/>
    <x v="1"/>
    <s v="Monday"/>
    <s v="11"/>
    <x v="3"/>
    <x v="10"/>
    <x v="12"/>
    <x v="2"/>
    <n v="45"/>
    <n v="425"/>
    <n v="191250"/>
    <n v="86063"/>
    <n v="0.45"/>
    <x v="1"/>
    <s v="low Units"/>
    <n v="2.5912044315506023E-2"/>
  </r>
  <r>
    <x v="4"/>
    <s v="Outlet"/>
    <n v="1189833"/>
    <n v="44208"/>
    <s v="12-01-2021"/>
    <x v="0"/>
    <x v="1"/>
    <s v="Tuesday"/>
    <s v="12"/>
    <x v="3"/>
    <x v="10"/>
    <x v="12"/>
    <x v="3"/>
    <n v="45"/>
    <n v="325"/>
    <n v="146250"/>
    <n v="58500"/>
    <n v="0.4"/>
    <x v="1"/>
    <s v="low Units"/>
    <n v="1.7613313415255131E-2"/>
  </r>
  <r>
    <x v="4"/>
    <s v="Outlet"/>
    <n v="1189833"/>
    <n v="44209"/>
    <s v="13-01-2021"/>
    <x v="0"/>
    <x v="1"/>
    <s v="Wednesday"/>
    <s v="13"/>
    <x v="3"/>
    <x v="10"/>
    <x v="12"/>
    <x v="4"/>
    <n v="50"/>
    <n v="200"/>
    <n v="100000"/>
    <n v="60000"/>
    <n v="0.6"/>
    <x v="1"/>
    <s v="low Units"/>
    <n v="1.8064936836159111E-2"/>
  </r>
  <r>
    <x v="4"/>
    <s v="Outlet"/>
    <n v="1189833"/>
    <n v="44210"/>
    <s v="14-01-2021"/>
    <x v="0"/>
    <x v="1"/>
    <s v="Thursday"/>
    <s v="14"/>
    <x v="3"/>
    <x v="10"/>
    <x v="12"/>
    <x v="5"/>
    <n v="45"/>
    <n v="400"/>
    <n v="180000"/>
    <n v="45000"/>
    <n v="0.25"/>
    <x v="1"/>
    <s v="low Units"/>
    <n v="1.3548702627119333E-2"/>
  </r>
  <r>
    <x v="4"/>
    <s v="Outlet"/>
    <n v="1189833"/>
    <n v="44211"/>
    <s v="15-01-2021"/>
    <x v="0"/>
    <x v="1"/>
    <s v="Friday"/>
    <s v="15"/>
    <x v="3"/>
    <x v="10"/>
    <x v="12"/>
    <x v="0"/>
    <n v="45"/>
    <n v="575"/>
    <n v="258750"/>
    <n v="116438"/>
    <n v="0.45"/>
    <x v="1"/>
    <s v="low Units"/>
    <n v="3.5057418588811576E-2"/>
  </r>
  <r>
    <x v="4"/>
    <s v="Outlet"/>
    <n v="1189833"/>
    <n v="44212"/>
    <s v="16-01-2021"/>
    <x v="0"/>
    <x v="1"/>
    <s v="Saturday"/>
    <s v="16"/>
    <x v="3"/>
    <x v="10"/>
    <x v="12"/>
    <x v="1"/>
    <n v="45"/>
    <n v="375"/>
    <n v="168750"/>
    <n v="50625"/>
    <n v="0.3"/>
    <x v="1"/>
    <s v="low Units"/>
    <n v="1.5242290455509249E-2"/>
  </r>
  <r>
    <x v="4"/>
    <s v="Outlet"/>
    <n v="1189833"/>
    <n v="44213"/>
    <s v="17-01-2021"/>
    <x v="0"/>
    <x v="1"/>
    <s v="Sunday"/>
    <s v="17"/>
    <x v="3"/>
    <x v="10"/>
    <x v="12"/>
    <x v="2"/>
    <n v="45"/>
    <n v="400"/>
    <n v="180000"/>
    <n v="81000"/>
    <n v="0.45"/>
    <x v="1"/>
    <s v="low Units"/>
    <n v="2.43876647288148E-2"/>
  </r>
  <r>
    <x v="4"/>
    <s v="Outlet"/>
    <n v="1189833"/>
    <n v="44214"/>
    <s v="18-01-2021"/>
    <x v="0"/>
    <x v="1"/>
    <s v="Monday"/>
    <s v="18"/>
    <x v="3"/>
    <x v="10"/>
    <x v="12"/>
    <x v="3"/>
    <n v="40"/>
    <n v="300"/>
    <n v="120000"/>
    <n v="48000"/>
    <n v="0.4"/>
    <x v="1"/>
    <s v="low Units"/>
    <n v="1.4451949468927288E-2"/>
  </r>
  <r>
    <x v="4"/>
    <s v="Outlet"/>
    <n v="1189833"/>
    <n v="44215"/>
    <s v="19-01-2021"/>
    <x v="0"/>
    <x v="1"/>
    <s v="Tuesday"/>
    <s v="19"/>
    <x v="3"/>
    <x v="10"/>
    <x v="12"/>
    <x v="4"/>
    <n v="45"/>
    <n v="200"/>
    <n v="90000"/>
    <n v="54000"/>
    <n v="0.6"/>
    <x v="1"/>
    <s v="low Units"/>
    <n v="1.6258443152543198E-2"/>
  </r>
  <r>
    <x v="4"/>
    <s v="Outlet"/>
    <n v="1189833"/>
    <n v="44216"/>
    <s v="20-01-2021"/>
    <x v="0"/>
    <x v="1"/>
    <s v="Wednesday"/>
    <s v="20"/>
    <x v="3"/>
    <x v="10"/>
    <x v="12"/>
    <x v="5"/>
    <n v="60"/>
    <n v="375"/>
    <n v="225000"/>
    <n v="56250"/>
    <n v="0.25"/>
    <x v="1"/>
    <s v="low Units"/>
    <n v="1.6935878283899163E-2"/>
  </r>
  <r>
    <x v="4"/>
    <s v="Outlet"/>
    <n v="1189833"/>
    <n v="44217"/>
    <s v="21-01-2021"/>
    <x v="0"/>
    <x v="1"/>
    <s v="Thursday"/>
    <s v="21"/>
    <x v="3"/>
    <x v="10"/>
    <x v="12"/>
    <x v="0"/>
    <n v="40"/>
    <n v="575"/>
    <n v="230000"/>
    <n v="103500"/>
    <n v="0.45"/>
    <x v="1"/>
    <s v="low Units"/>
    <n v="3.1162016042374462E-2"/>
  </r>
  <r>
    <x v="4"/>
    <s v="Outlet"/>
    <n v="1189833"/>
    <n v="44218"/>
    <s v="22-01-2021"/>
    <x v="0"/>
    <x v="1"/>
    <s v="Friday"/>
    <s v="22"/>
    <x v="3"/>
    <x v="10"/>
    <x v="12"/>
    <x v="1"/>
    <n v="45"/>
    <n v="425"/>
    <n v="191250"/>
    <n v="57375"/>
    <n v="0.3"/>
    <x v="1"/>
    <s v="low Units"/>
    <n v="1.7274595849577148E-2"/>
  </r>
  <r>
    <x v="4"/>
    <s v="Outlet"/>
    <n v="1189833"/>
    <n v="44219"/>
    <s v="23-01-2021"/>
    <x v="0"/>
    <x v="1"/>
    <s v="Saturday"/>
    <s v="23"/>
    <x v="3"/>
    <x v="10"/>
    <x v="12"/>
    <x v="2"/>
    <n v="45"/>
    <n v="425"/>
    <n v="191250"/>
    <n v="86063"/>
    <n v="0.45"/>
    <x v="1"/>
    <s v="low Units"/>
    <n v="2.5912044315506023E-2"/>
  </r>
  <r>
    <x v="4"/>
    <s v="Outlet"/>
    <n v="1189833"/>
    <n v="44220"/>
    <s v="24-01-2021"/>
    <x v="0"/>
    <x v="1"/>
    <s v="Sunday"/>
    <s v="24"/>
    <x v="3"/>
    <x v="10"/>
    <x v="12"/>
    <x v="3"/>
    <n v="40"/>
    <n v="325"/>
    <n v="130000"/>
    <n v="52000"/>
    <n v="0.4"/>
    <x v="1"/>
    <s v="low Units"/>
    <n v="1.5656278591337894E-2"/>
  </r>
  <r>
    <x v="4"/>
    <s v="Outlet"/>
    <n v="1189833"/>
    <n v="44221"/>
    <s v="25-01-2021"/>
    <x v="0"/>
    <x v="1"/>
    <s v="Monday"/>
    <s v="25"/>
    <x v="3"/>
    <x v="10"/>
    <x v="12"/>
    <x v="4"/>
    <n v="45"/>
    <n v="225"/>
    <n v="101250"/>
    <n v="60750"/>
    <n v="0.6"/>
    <x v="1"/>
    <s v="low Units"/>
    <n v="1.8290748546611099E-2"/>
  </r>
  <r>
    <x v="4"/>
    <s v="Outlet"/>
    <n v="1189833"/>
    <n v="44222"/>
    <s v="26-01-2021"/>
    <x v="0"/>
    <x v="1"/>
    <s v="Tuesday"/>
    <s v="26"/>
    <x v="3"/>
    <x v="10"/>
    <x v="12"/>
    <x v="5"/>
    <n v="60"/>
    <n v="400"/>
    <n v="240000"/>
    <n v="60000"/>
    <n v="0.25"/>
    <x v="1"/>
    <s v="low Units"/>
    <n v="1.8064936836159111E-2"/>
  </r>
  <r>
    <x v="4"/>
    <s v="Outlet"/>
    <n v="1189833"/>
    <n v="44223"/>
    <s v="27-01-2021"/>
    <x v="0"/>
    <x v="1"/>
    <s v="Wednesday"/>
    <s v="27"/>
    <x v="3"/>
    <x v="10"/>
    <x v="12"/>
    <x v="0"/>
    <n v="40"/>
    <n v="675"/>
    <n v="270000"/>
    <n v="121500"/>
    <n v="0.45"/>
    <x v="1"/>
    <s v="low Units"/>
    <n v="3.6581497093222198E-2"/>
  </r>
  <r>
    <x v="4"/>
    <s v="Outlet"/>
    <n v="1189833"/>
    <n v="44224"/>
    <s v="28-01-2021"/>
    <x v="0"/>
    <x v="1"/>
    <s v="Thursday"/>
    <s v="28"/>
    <x v="3"/>
    <x v="10"/>
    <x v="12"/>
    <x v="1"/>
    <n v="45"/>
    <n v="525"/>
    <n v="236250"/>
    <n v="70875"/>
    <n v="0.3"/>
    <x v="1"/>
    <s v="low Units"/>
    <n v="2.1339206637712948E-2"/>
  </r>
  <r>
    <x v="4"/>
    <s v="Outlet"/>
    <n v="1189833"/>
    <n v="44225"/>
    <s v="29-01-2021"/>
    <x v="0"/>
    <x v="1"/>
    <s v="Friday"/>
    <s v="29"/>
    <x v="3"/>
    <x v="10"/>
    <x v="12"/>
    <x v="2"/>
    <n v="45"/>
    <n v="550"/>
    <n v="247500"/>
    <n v="111375"/>
    <n v="0.45"/>
    <x v="1"/>
    <s v="low Units"/>
    <n v="3.3533039002120346E-2"/>
  </r>
  <r>
    <x v="4"/>
    <s v="Outlet"/>
    <n v="1189833"/>
    <n v="44226"/>
    <s v="30-01-2021"/>
    <x v="0"/>
    <x v="1"/>
    <s v="Saturday"/>
    <s v="30"/>
    <x v="3"/>
    <x v="10"/>
    <x v="12"/>
    <x v="3"/>
    <n v="40"/>
    <n v="425"/>
    <n v="170000"/>
    <n v="68000"/>
    <n v="0.4"/>
    <x v="1"/>
    <s v="low Units"/>
    <n v="2.0473595080980327E-2"/>
  </r>
  <r>
    <x v="4"/>
    <s v="Outlet"/>
    <n v="1189833"/>
    <n v="44227"/>
    <s v="31-01-2021"/>
    <x v="0"/>
    <x v="1"/>
    <s v="Sunday"/>
    <s v="31"/>
    <x v="3"/>
    <x v="10"/>
    <x v="12"/>
    <x v="4"/>
    <n v="45"/>
    <n v="300"/>
    <n v="135000"/>
    <n v="81000"/>
    <n v="0.6"/>
    <x v="1"/>
    <s v="low Units"/>
    <n v="2.43876647288148E-2"/>
  </r>
  <r>
    <x v="4"/>
    <s v="Outlet"/>
    <n v="1189833"/>
    <n v="44228"/>
    <s v="01-02-2021"/>
    <x v="1"/>
    <x v="1"/>
    <s v="Monday"/>
    <s v="01"/>
    <x v="3"/>
    <x v="10"/>
    <x v="12"/>
    <x v="5"/>
    <n v="60"/>
    <n v="600"/>
    <n v="360000"/>
    <n v="90000"/>
    <n v="0.25"/>
    <x v="1"/>
    <s v="low Units"/>
    <n v="2.7097405254238666E-2"/>
  </r>
  <r>
    <x v="4"/>
    <s v="Outlet"/>
    <n v="1189833"/>
    <n v="44229"/>
    <s v="02-02-2021"/>
    <x v="1"/>
    <x v="1"/>
    <s v="Tuesday"/>
    <s v="02"/>
    <x v="3"/>
    <x v="10"/>
    <x v="12"/>
    <x v="0"/>
    <n v="40"/>
    <n v="750"/>
    <n v="300000"/>
    <n v="135000"/>
    <n v="0.45"/>
    <x v="1"/>
    <s v="High Units"/>
    <n v="4.0646107881357994E-2"/>
  </r>
  <r>
    <x v="4"/>
    <s v="Outlet"/>
    <n v="1189833"/>
    <n v="44230"/>
    <s v="03-02-2021"/>
    <x v="1"/>
    <x v="1"/>
    <s v="Wednesday"/>
    <s v="03"/>
    <x v="3"/>
    <x v="10"/>
    <x v="12"/>
    <x v="1"/>
    <n v="45"/>
    <n v="600"/>
    <n v="270000"/>
    <n v="81000"/>
    <n v="0.3"/>
    <x v="1"/>
    <s v="low Units"/>
    <n v="2.43876647288148E-2"/>
  </r>
  <r>
    <x v="4"/>
    <s v="Outlet"/>
    <n v="1189833"/>
    <n v="44231"/>
    <s v="04-02-2021"/>
    <x v="1"/>
    <x v="1"/>
    <s v="Thursday"/>
    <s v="04"/>
    <x v="3"/>
    <x v="10"/>
    <x v="12"/>
    <x v="2"/>
    <n v="45"/>
    <n v="550"/>
    <n v="247500"/>
    <n v="111375"/>
    <n v="0.45"/>
    <x v="1"/>
    <s v="low Units"/>
    <n v="3.3533039002120346E-2"/>
  </r>
  <r>
    <x v="4"/>
    <s v="Outlet"/>
    <n v="1189833"/>
    <n v="44232"/>
    <s v="05-02-2021"/>
    <x v="1"/>
    <x v="1"/>
    <s v="Friday"/>
    <s v="05"/>
    <x v="3"/>
    <x v="10"/>
    <x v="12"/>
    <x v="3"/>
    <n v="40"/>
    <n v="450"/>
    <n v="180000"/>
    <n v="72000"/>
    <n v="0.4"/>
    <x v="1"/>
    <s v="low Units"/>
    <n v="2.1677924203390934E-2"/>
  </r>
  <r>
    <x v="4"/>
    <s v="Outlet"/>
    <n v="1189833"/>
    <n v="44233"/>
    <s v="06-02-2021"/>
    <x v="1"/>
    <x v="1"/>
    <s v="Saturday"/>
    <s v="06"/>
    <x v="3"/>
    <x v="10"/>
    <x v="12"/>
    <x v="4"/>
    <n v="45"/>
    <n v="475"/>
    <n v="213750"/>
    <n v="128250"/>
    <n v="0.6"/>
    <x v="1"/>
    <s v="low Units"/>
    <n v="3.86138024872901E-2"/>
  </r>
  <r>
    <x v="4"/>
    <s v="Outlet"/>
    <n v="1189833"/>
    <n v="44234"/>
    <s v="07-02-2021"/>
    <x v="1"/>
    <x v="1"/>
    <s v="Sunday"/>
    <s v="07"/>
    <x v="3"/>
    <x v="10"/>
    <x v="12"/>
    <x v="5"/>
    <n v="60"/>
    <n v="475"/>
    <n v="285000"/>
    <n v="71250"/>
    <n v="0.25"/>
    <x v="1"/>
    <s v="low Units"/>
    <n v="2.1452112492938945E-2"/>
  </r>
  <r>
    <x v="4"/>
    <s v="Outlet"/>
    <n v="1189833"/>
    <n v="44235"/>
    <s v="08-02-2021"/>
    <x v="1"/>
    <x v="1"/>
    <s v="Monday"/>
    <s v="08"/>
    <x v="3"/>
    <x v="10"/>
    <x v="12"/>
    <x v="0"/>
    <n v="45"/>
    <n v="675"/>
    <n v="303750"/>
    <n v="136688"/>
    <n v="0.45"/>
    <x v="1"/>
    <s v="low Units"/>
    <n v="4.1154334771015273E-2"/>
  </r>
  <r>
    <x v="4"/>
    <s v="Outlet"/>
    <n v="1189833"/>
    <n v="44236"/>
    <s v="09-02-2021"/>
    <x v="1"/>
    <x v="1"/>
    <s v="Tuesday"/>
    <s v="09"/>
    <x v="3"/>
    <x v="10"/>
    <x v="12"/>
    <x v="1"/>
    <n v="55"/>
    <n v="625"/>
    <n v="343750"/>
    <n v="103125"/>
    <n v="0.3"/>
    <x v="1"/>
    <s v="low Units"/>
    <n v="3.1049110187148468E-2"/>
  </r>
  <r>
    <x v="4"/>
    <s v="Outlet"/>
    <n v="1189833"/>
    <n v="44237"/>
    <s v="10-02-2021"/>
    <x v="1"/>
    <x v="1"/>
    <s v="Wednesday"/>
    <s v="10"/>
    <x v="3"/>
    <x v="10"/>
    <x v="12"/>
    <x v="2"/>
    <n v="50"/>
    <n v="500"/>
    <n v="250000"/>
    <n v="112500"/>
    <n v="0.45"/>
    <x v="1"/>
    <s v="low Units"/>
    <n v="3.3871756567798325E-2"/>
  </r>
  <r>
    <x v="4"/>
    <s v="Outlet"/>
    <n v="1189833"/>
    <n v="44238"/>
    <s v="11-02-2021"/>
    <x v="1"/>
    <x v="1"/>
    <s v="Thursday"/>
    <s v="11"/>
    <x v="3"/>
    <x v="10"/>
    <x v="12"/>
    <x v="3"/>
    <n v="45"/>
    <n v="425"/>
    <n v="191250"/>
    <n v="76500"/>
    <n v="0.4"/>
    <x v="1"/>
    <s v="low Units"/>
    <n v="2.3032794466102867E-2"/>
  </r>
  <r>
    <x v="4"/>
    <s v="Outlet"/>
    <n v="1189833"/>
    <n v="44239"/>
    <s v="12-02-2021"/>
    <x v="1"/>
    <x v="1"/>
    <s v="Friday"/>
    <s v="12"/>
    <x v="3"/>
    <x v="10"/>
    <x v="12"/>
    <x v="4"/>
    <n v="55"/>
    <n v="425"/>
    <n v="233750"/>
    <n v="140250"/>
    <n v="0.6"/>
    <x v="1"/>
    <s v="low Units"/>
    <n v="4.2226789854521919E-2"/>
  </r>
  <r>
    <x v="4"/>
    <s v="Outlet"/>
    <n v="1189833"/>
    <n v="44240"/>
    <s v="13-02-2021"/>
    <x v="1"/>
    <x v="1"/>
    <s v="Saturday"/>
    <s v="13"/>
    <x v="3"/>
    <x v="10"/>
    <x v="12"/>
    <x v="5"/>
    <n v="60"/>
    <n v="400"/>
    <n v="240000"/>
    <n v="60000"/>
    <n v="0.25"/>
    <x v="1"/>
    <s v="low Units"/>
    <n v="1.8064936836159111E-2"/>
  </r>
  <r>
    <x v="4"/>
    <s v="Outlet"/>
    <n v="1189833"/>
    <n v="44241"/>
    <s v="14-02-2021"/>
    <x v="1"/>
    <x v="1"/>
    <s v="Sunday"/>
    <s v="14"/>
    <x v="3"/>
    <x v="10"/>
    <x v="12"/>
    <x v="0"/>
    <n v="45"/>
    <n v="600"/>
    <n v="270000"/>
    <n v="121500"/>
    <n v="0.45"/>
    <x v="1"/>
    <s v="low Units"/>
    <n v="3.6581497093222198E-2"/>
  </r>
  <r>
    <x v="4"/>
    <s v="Outlet"/>
    <n v="1189833"/>
    <n v="44242"/>
    <s v="15-02-2021"/>
    <x v="1"/>
    <x v="1"/>
    <s v="Monday"/>
    <s v="15"/>
    <x v="3"/>
    <x v="10"/>
    <x v="12"/>
    <x v="1"/>
    <n v="50"/>
    <n v="600"/>
    <n v="300000"/>
    <n v="90000"/>
    <n v="0.3"/>
    <x v="1"/>
    <s v="low Units"/>
    <n v="2.7097405254238666E-2"/>
  </r>
  <r>
    <x v="4"/>
    <s v="Outlet"/>
    <n v="1189833"/>
    <n v="44243"/>
    <s v="16-02-2021"/>
    <x v="1"/>
    <x v="1"/>
    <s v="Tuesday"/>
    <s v="16"/>
    <x v="3"/>
    <x v="10"/>
    <x v="12"/>
    <x v="2"/>
    <n v="45"/>
    <n v="450"/>
    <n v="202500"/>
    <n v="91125"/>
    <n v="0.45"/>
    <x v="1"/>
    <s v="low Units"/>
    <n v="2.7436122819916649E-2"/>
  </r>
  <r>
    <x v="4"/>
    <s v="Outlet"/>
    <n v="1189833"/>
    <n v="44244"/>
    <s v="17-02-2021"/>
    <x v="1"/>
    <x v="1"/>
    <s v="Wednesday"/>
    <s v="17"/>
    <x v="3"/>
    <x v="10"/>
    <x v="12"/>
    <x v="3"/>
    <n v="45"/>
    <n v="400"/>
    <n v="180000"/>
    <n v="72000"/>
    <n v="0.4"/>
    <x v="1"/>
    <s v="low Units"/>
    <n v="2.1677924203390934E-2"/>
  </r>
  <r>
    <x v="4"/>
    <s v="Outlet"/>
    <n v="1189833"/>
    <n v="44245"/>
    <s v="18-02-2021"/>
    <x v="1"/>
    <x v="1"/>
    <s v="Thursday"/>
    <s v="18"/>
    <x v="3"/>
    <x v="10"/>
    <x v="12"/>
    <x v="4"/>
    <n v="55"/>
    <n v="400"/>
    <n v="220000"/>
    <n v="132000"/>
    <n v="0.6"/>
    <x v="1"/>
    <s v="low Units"/>
    <n v="3.9742861039550041E-2"/>
  </r>
  <r>
    <x v="4"/>
    <s v="Outlet"/>
    <n v="1189833"/>
    <n v="44246"/>
    <s v="19-02-2021"/>
    <x v="1"/>
    <x v="1"/>
    <s v="Friday"/>
    <s v="19"/>
    <x v="3"/>
    <x v="10"/>
    <x v="12"/>
    <x v="5"/>
    <n v="60"/>
    <n v="450"/>
    <n v="270000"/>
    <n v="67500"/>
    <n v="0.25"/>
    <x v="1"/>
    <s v="low Units"/>
    <n v="2.0323053940678997E-2"/>
  </r>
  <r>
    <x v="4"/>
    <s v="Outlet"/>
    <n v="1189833"/>
    <n v="44247"/>
    <s v="20-02-2021"/>
    <x v="1"/>
    <x v="1"/>
    <s v="Saturday"/>
    <s v="20"/>
    <x v="3"/>
    <x v="10"/>
    <x v="12"/>
    <x v="0"/>
    <n v="45"/>
    <n v="550"/>
    <n v="247500"/>
    <n v="111375"/>
    <n v="0.45"/>
    <x v="1"/>
    <s v="low Units"/>
    <n v="3.3533039002120346E-2"/>
  </r>
  <r>
    <x v="4"/>
    <s v="Outlet"/>
    <n v="1189833"/>
    <n v="44248"/>
    <s v="21-02-2021"/>
    <x v="1"/>
    <x v="1"/>
    <s v="Sunday"/>
    <s v="21"/>
    <x v="3"/>
    <x v="10"/>
    <x v="12"/>
    <x v="1"/>
    <n v="50"/>
    <n v="550"/>
    <n v="275000"/>
    <n v="82500"/>
    <n v="0.3"/>
    <x v="1"/>
    <s v="low Units"/>
    <n v="2.4839288149718773E-2"/>
  </r>
  <r>
    <x v="4"/>
    <s v="Outlet"/>
    <n v="1189833"/>
    <n v="44249"/>
    <s v="22-02-2021"/>
    <x v="1"/>
    <x v="1"/>
    <s v="Monday"/>
    <s v="22"/>
    <x v="3"/>
    <x v="10"/>
    <x v="12"/>
    <x v="2"/>
    <n v="45"/>
    <n v="400"/>
    <n v="180000"/>
    <n v="81000"/>
    <n v="0.45"/>
    <x v="1"/>
    <s v="low Units"/>
    <n v="2.43876647288148E-2"/>
  </r>
  <r>
    <x v="4"/>
    <s v="Outlet"/>
    <n v="1189833"/>
    <n v="44250"/>
    <s v="23-02-2021"/>
    <x v="1"/>
    <x v="1"/>
    <s v="Tuesday"/>
    <s v="23"/>
    <x v="3"/>
    <x v="10"/>
    <x v="12"/>
    <x v="3"/>
    <n v="45"/>
    <n v="375"/>
    <n v="168750"/>
    <n v="67500"/>
    <n v="0.4"/>
    <x v="1"/>
    <s v="low Units"/>
    <n v="2.0323053940678997E-2"/>
  </r>
  <r>
    <x v="4"/>
    <s v="Outlet"/>
    <n v="1189833"/>
    <n v="44251"/>
    <s v="24-02-2021"/>
    <x v="1"/>
    <x v="1"/>
    <s v="Wednesday"/>
    <s v="24"/>
    <x v="3"/>
    <x v="10"/>
    <x v="12"/>
    <x v="4"/>
    <n v="55"/>
    <n v="350"/>
    <n v="192500"/>
    <n v="115500"/>
    <n v="0.6"/>
    <x v="1"/>
    <s v="low Units"/>
    <n v="3.4775003409606285E-2"/>
  </r>
  <r>
    <x v="4"/>
    <s v="Outlet"/>
    <n v="1189833"/>
    <n v="44252"/>
    <s v="25-02-2021"/>
    <x v="1"/>
    <x v="1"/>
    <s v="Thursday"/>
    <s v="25"/>
    <x v="3"/>
    <x v="10"/>
    <x v="12"/>
    <x v="5"/>
    <n v="60"/>
    <n v="400"/>
    <n v="240000"/>
    <n v="60000"/>
    <n v="0.25"/>
    <x v="1"/>
    <s v="low Units"/>
    <n v="1.8064936836159111E-2"/>
  </r>
  <r>
    <x v="4"/>
    <s v="Outlet"/>
    <n v="1189833"/>
    <n v="44253"/>
    <s v="26-02-2021"/>
    <x v="1"/>
    <x v="1"/>
    <s v="Friday"/>
    <s v="26"/>
    <x v="3"/>
    <x v="10"/>
    <x v="12"/>
    <x v="0"/>
    <n v="40"/>
    <n v="575"/>
    <n v="230000"/>
    <n v="103500"/>
    <n v="0.45"/>
    <x v="1"/>
    <s v="low Units"/>
    <n v="3.1162016042374462E-2"/>
  </r>
  <r>
    <x v="4"/>
    <s v="Outlet"/>
    <n v="1189833"/>
    <n v="44254"/>
    <s v="27-02-2021"/>
    <x v="1"/>
    <x v="1"/>
    <s v="Saturday"/>
    <s v="27"/>
    <x v="3"/>
    <x v="10"/>
    <x v="12"/>
    <x v="1"/>
    <n v="45"/>
    <n v="575"/>
    <n v="258750"/>
    <n v="77625"/>
    <n v="0.3"/>
    <x v="1"/>
    <s v="low Units"/>
    <n v="2.3371512031780849E-2"/>
  </r>
  <r>
    <x v="4"/>
    <s v="Outlet"/>
    <n v="1189833"/>
    <n v="44255"/>
    <s v="28-02-2021"/>
    <x v="1"/>
    <x v="1"/>
    <s v="Sunday"/>
    <s v="28"/>
    <x v="3"/>
    <x v="10"/>
    <x v="12"/>
    <x v="2"/>
    <n v="40"/>
    <n v="425"/>
    <n v="170000"/>
    <n v="76500"/>
    <n v="0.45"/>
    <x v="1"/>
    <s v="low Units"/>
    <n v="2.3032794466102867E-2"/>
  </r>
  <r>
    <x v="4"/>
    <s v="Outlet"/>
    <n v="1189833"/>
    <n v="44256"/>
    <s v="01-03-2021"/>
    <x v="2"/>
    <x v="1"/>
    <s v="Monday"/>
    <s v="01"/>
    <x v="3"/>
    <x v="10"/>
    <x v="12"/>
    <x v="3"/>
    <n v="40"/>
    <n v="425"/>
    <n v="170000"/>
    <n v="68000"/>
    <n v="0.4"/>
    <x v="1"/>
    <s v="low Units"/>
    <n v="2.0473595080980327E-2"/>
  </r>
  <r>
    <x v="4"/>
    <s v="Outlet"/>
    <n v="1189833"/>
    <n v="44257"/>
    <s v="02-03-2021"/>
    <x v="2"/>
    <x v="1"/>
    <s v="Tuesday"/>
    <s v="02"/>
    <x v="3"/>
    <x v="10"/>
    <x v="12"/>
    <x v="4"/>
    <n v="55"/>
    <n v="375"/>
    <n v="206250"/>
    <n v="123750"/>
    <n v="0.6"/>
    <x v="1"/>
    <s v="low Units"/>
    <n v="3.7258932224578163E-2"/>
  </r>
  <r>
    <x v="4"/>
    <s v="Outlet"/>
    <n v="1189833"/>
    <n v="44258"/>
    <s v="03-03-2021"/>
    <x v="2"/>
    <x v="1"/>
    <s v="Wednesday"/>
    <s v="03"/>
    <x v="3"/>
    <x v="10"/>
    <x v="12"/>
    <x v="5"/>
    <n v="60"/>
    <n v="475"/>
    <n v="285000"/>
    <n v="71250"/>
    <n v="0.25"/>
    <x v="1"/>
    <s v="low Units"/>
    <n v="2.1452112492938945E-2"/>
  </r>
  <r>
    <x v="4"/>
    <s v="Outlet"/>
    <n v="1189833"/>
    <n v="44259"/>
    <s v="04-03-2021"/>
    <x v="2"/>
    <x v="1"/>
    <s v="Thursday"/>
    <s v="04"/>
    <x v="3"/>
    <x v="10"/>
    <x v="12"/>
    <x v="0"/>
    <n v="45"/>
    <n v="675"/>
    <n v="303750"/>
    <n v="136688"/>
    <n v="0.45"/>
    <x v="1"/>
    <s v="low Units"/>
    <n v="4.1154334771015273E-2"/>
  </r>
  <r>
    <x v="4"/>
    <s v="Outlet"/>
    <n v="1189833"/>
    <n v="44260"/>
    <s v="05-03-2021"/>
    <x v="2"/>
    <x v="1"/>
    <s v="Friday"/>
    <s v="05"/>
    <x v="3"/>
    <x v="10"/>
    <x v="12"/>
    <x v="1"/>
    <n v="50"/>
    <n v="675"/>
    <n v="337500"/>
    <n v="101250"/>
    <n v="0.3"/>
    <x v="1"/>
    <s v="low Units"/>
    <n v="3.0484580911018497E-2"/>
  </r>
  <r>
    <x v="4"/>
    <s v="Outlet"/>
    <n v="1189833"/>
    <n v="44261"/>
    <s v="06-03-2021"/>
    <x v="2"/>
    <x v="1"/>
    <s v="Saturday"/>
    <s v="06"/>
    <x v="3"/>
    <x v="10"/>
    <x v="12"/>
    <x v="2"/>
    <n v="45"/>
    <n v="475"/>
    <n v="213750"/>
    <n v="96188"/>
    <n v="0.45"/>
    <x v="1"/>
    <s v="low Units"/>
    <n v="2.8960502406607875E-2"/>
  </r>
  <r>
    <x v="4"/>
    <s v="Outlet"/>
    <n v="1189833"/>
    <n v="44262"/>
    <s v="07-03-2021"/>
    <x v="2"/>
    <x v="1"/>
    <s v="Sunday"/>
    <s v="07"/>
    <x v="3"/>
    <x v="10"/>
    <x v="12"/>
    <x v="3"/>
    <n v="45"/>
    <n v="475"/>
    <n v="213750"/>
    <n v="85500"/>
    <n v="0.4"/>
    <x v="1"/>
    <s v="low Units"/>
    <n v="2.5742534991526733E-2"/>
  </r>
  <r>
    <x v="4"/>
    <s v="Outlet"/>
    <n v="1189833"/>
    <n v="44263"/>
    <s v="08-03-2021"/>
    <x v="2"/>
    <x v="1"/>
    <s v="Monday"/>
    <s v="08"/>
    <x v="3"/>
    <x v="10"/>
    <x v="12"/>
    <x v="4"/>
    <n v="55"/>
    <n v="400"/>
    <n v="220000"/>
    <n v="132000"/>
    <n v="0.6"/>
    <x v="1"/>
    <s v="low Units"/>
    <n v="3.9742861039550041E-2"/>
  </r>
  <r>
    <x v="4"/>
    <s v="Outlet"/>
    <n v="1189833"/>
    <n v="44264"/>
    <s v="09-03-2021"/>
    <x v="2"/>
    <x v="1"/>
    <s v="Tuesday"/>
    <s v="09"/>
    <x v="3"/>
    <x v="10"/>
    <x v="12"/>
    <x v="5"/>
    <n v="60"/>
    <n v="500"/>
    <n v="300000"/>
    <n v="75000"/>
    <n v="0.25"/>
    <x v="1"/>
    <s v="low Units"/>
    <n v="2.2581171045198887E-2"/>
  </r>
  <r>
    <x v="2"/>
    <s v="Outlet"/>
    <n v="1197831"/>
    <n v="44265"/>
    <s v="10-03-2021"/>
    <x v="2"/>
    <x v="1"/>
    <s v="Wednesday"/>
    <s v="10"/>
    <x v="3"/>
    <x v="10"/>
    <x v="12"/>
    <x v="0"/>
    <n v="20"/>
    <n v="700"/>
    <n v="140000"/>
    <n v="49000"/>
    <n v="0.35"/>
    <x v="1"/>
    <s v="low Units"/>
    <n v="1.4753031749529941E-2"/>
  </r>
  <r>
    <x v="2"/>
    <s v="Outlet"/>
    <n v="1197831"/>
    <n v="44266"/>
    <s v="11-03-2021"/>
    <x v="2"/>
    <x v="1"/>
    <s v="Thursday"/>
    <s v="11"/>
    <x v="3"/>
    <x v="10"/>
    <x v="12"/>
    <x v="1"/>
    <n v="30"/>
    <n v="700"/>
    <n v="210000"/>
    <n v="73500"/>
    <n v="0.35"/>
    <x v="1"/>
    <s v="low Units"/>
    <n v="2.212954762429491E-2"/>
  </r>
  <r>
    <x v="2"/>
    <s v="Outlet"/>
    <n v="1197831"/>
    <n v="44267"/>
    <s v="12-03-2021"/>
    <x v="2"/>
    <x v="1"/>
    <s v="Friday"/>
    <s v="12"/>
    <x v="3"/>
    <x v="10"/>
    <x v="12"/>
    <x v="2"/>
    <n v="30"/>
    <n v="500"/>
    <n v="150000"/>
    <n v="52500"/>
    <n v="0.35"/>
    <x v="1"/>
    <s v="low Units"/>
    <n v="1.5806819731639221E-2"/>
  </r>
  <r>
    <x v="2"/>
    <s v="Outlet"/>
    <n v="1197831"/>
    <n v="44268"/>
    <s v="13-03-2021"/>
    <x v="2"/>
    <x v="1"/>
    <s v="Saturday"/>
    <s v="13"/>
    <x v="3"/>
    <x v="10"/>
    <x v="12"/>
    <x v="3"/>
    <n v="35"/>
    <n v="500"/>
    <n v="175000"/>
    <n v="78750"/>
    <n v="0.45"/>
    <x v="1"/>
    <s v="low Units"/>
    <n v="2.3710229597458832E-2"/>
  </r>
  <r>
    <x v="2"/>
    <s v="Outlet"/>
    <n v="1197831"/>
    <n v="44269"/>
    <s v="14-03-2021"/>
    <x v="2"/>
    <x v="1"/>
    <s v="Sunday"/>
    <s v="14"/>
    <x v="1"/>
    <x v="11"/>
    <x v="13"/>
    <x v="4"/>
    <n v="40"/>
    <n v="350"/>
    <n v="140000"/>
    <n v="42000"/>
    <n v="0.3"/>
    <x v="1"/>
    <s v="low Units"/>
    <n v="1.2645455785311377E-2"/>
  </r>
  <r>
    <x v="2"/>
    <s v="Outlet"/>
    <n v="1197831"/>
    <n v="44270"/>
    <s v="15-03-2021"/>
    <x v="2"/>
    <x v="1"/>
    <s v="Monday"/>
    <s v="15"/>
    <x v="1"/>
    <x v="11"/>
    <x v="13"/>
    <x v="5"/>
    <n v="35"/>
    <n v="500"/>
    <n v="175000"/>
    <n v="87500"/>
    <n v="0.5"/>
    <x v="1"/>
    <s v="low Units"/>
    <n v="2.6344699552732033E-2"/>
  </r>
  <r>
    <x v="2"/>
    <s v="Outlet"/>
    <n v="1197831"/>
    <n v="44271"/>
    <s v="16-03-2021"/>
    <x v="2"/>
    <x v="1"/>
    <s v="Tuesday"/>
    <s v="16"/>
    <x v="1"/>
    <x v="11"/>
    <x v="13"/>
    <x v="0"/>
    <n v="25"/>
    <n v="650"/>
    <n v="162500"/>
    <n v="56875"/>
    <n v="0.35"/>
    <x v="1"/>
    <s v="low Units"/>
    <n v="1.7124054709275825E-2"/>
  </r>
  <r>
    <x v="2"/>
    <s v="Outlet"/>
    <n v="1197831"/>
    <n v="44272"/>
    <s v="17-03-2021"/>
    <x v="2"/>
    <x v="1"/>
    <s v="Wednesday"/>
    <s v="17"/>
    <x v="1"/>
    <x v="11"/>
    <x v="13"/>
    <x v="1"/>
    <n v="35"/>
    <n v="625"/>
    <n v="218750"/>
    <n v="76563"/>
    <n v="0.35"/>
    <x v="1"/>
    <s v="low Units"/>
    <n v="2.3051762649780833E-2"/>
  </r>
  <r>
    <x v="2"/>
    <s v="Outlet"/>
    <n v="1197831"/>
    <n v="44273"/>
    <s v="18-03-2021"/>
    <x v="2"/>
    <x v="1"/>
    <s v="Thursday"/>
    <s v="18"/>
    <x v="1"/>
    <x v="11"/>
    <x v="13"/>
    <x v="2"/>
    <n v="35"/>
    <n v="450"/>
    <n v="157500"/>
    <n v="55125"/>
    <n v="0.35"/>
    <x v="1"/>
    <s v="low Units"/>
    <n v="1.659716071822118E-2"/>
  </r>
  <r>
    <x v="2"/>
    <s v="Outlet"/>
    <n v="1197831"/>
    <n v="44274"/>
    <s v="19-03-2021"/>
    <x v="2"/>
    <x v="1"/>
    <s v="Friday"/>
    <s v="19"/>
    <x v="1"/>
    <x v="11"/>
    <x v="13"/>
    <x v="3"/>
    <n v="35"/>
    <n v="400"/>
    <n v="140000"/>
    <n v="63000"/>
    <n v="0.45"/>
    <x v="1"/>
    <s v="low Units"/>
    <n v="1.8968183677967064E-2"/>
  </r>
  <r>
    <x v="2"/>
    <s v="Outlet"/>
    <n v="1197831"/>
    <n v="44275"/>
    <s v="20-03-2021"/>
    <x v="2"/>
    <x v="1"/>
    <s v="Saturday"/>
    <s v="20"/>
    <x v="1"/>
    <x v="11"/>
    <x v="13"/>
    <x v="4"/>
    <n v="40"/>
    <n v="275"/>
    <n v="110000"/>
    <n v="33000"/>
    <n v="0.3"/>
    <x v="1"/>
    <s v="low Units"/>
    <n v="9.9357152598875103E-3"/>
  </r>
  <r>
    <x v="2"/>
    <s v="Outlet"/>
    <n v="1197831"/>
    <n v="44276"/>
    <s v="21-03-2021"/>
    <x v="2"/>
    <x v="1"/>
    <s v="Sunday"/>
    <s v="21"/>
    <x v="1"/>
    <x v="11"/>
    <x v="13"/>
    <x v="5"/>
    <n v="35"/>
    <n v="475"/>
    <n v="166250"/>
    <n v="83125"/>
    <n v="0.5"/>
    <x v="1"/>
    <s v="low Units"/>
    <n v="2.5027464575095432E-2"/>
  </r>
  <r>
    <x v="2"/>
    <s v="Outlet"/>
    <n v="1197831"/>
    <n v="44277"/>
    <s v="22-03-2021"/>
    <x v="2"/>
    <x v="1"/>
    <s v="Monday"/>
    <s v="22"/>
    <x v="1"/>
    <x v="11"/>
    <x v="13"/>
    <x v="0"/>
    <n v="30"/>
    <n v="650"/>
    <n v="195000"/>
    <n v="78000"/>
    <n v="0.4"/>
    <x v="1"/>
    <s v="low Units"/>
    <n v="2.3484417887006843E-2"/>
  </r>
  <r>
    <x v="2"/>
    <s v="Outlet"/>
    <n v="1197831"/>
    <n v="44278"/>
    <s v="23-03-2021"/>
    <x v="2"/>
    <x v="1"/>
    <s v="Tuesday"/>
    <s v="23"/>
    <x v="1"/>
    <x v="11"/>
    <x v="13"/>
    <x v="1"/>
    <n v="40"/>
    <n v="650"/>
    <n v="260000"/>
    <n v="104000"/>
    <n v="0.4"/>
    <x v="1"/>
    <s v="low Units"/>
    <n v="3.1312557182675789E-2"/>
  </r>
  <r>
    <x v="2"/>
    <s v="Outlet"/>
    <n v="1197831"/>
    <n v="44279"/>
    <s v="24-03-2021"/>
    <x v="2"/>
    <x v="1"/>
    <s v="Wednesday"/>
    <s v="24"/>
    <x v="1"/>
    <x v="11"/>
    <x v="13"/>
    <x v="2"/>
    <n v="30"/>
    <n v="475"/>
    <n v="142500"/>
    <n v="57000"/>
    <n v="0.4"/>
    <x v="1"/>
    <s v="low Units"/>
    <n v="1.7161689994351154E-2"/>
  </r>
  <r>
    <x v="2"/>
    <s v="Outlet"/>
    <n v="1197831"/>
    <n v="44280"/>
    <s v="25-03-2021"/>
    <x v="2"/>
    <x v="1"/>
    <s v="Thursday"/>
    <s v="25"/>
    <x v="1"/>
    <x v="11"/>
    <x v="13"/>
    <x v="3"/>
    <n v="35"/>
    <n v="375"/>
    <n v="131250"/>
    <n v="65625"/>
    <n v="0.5"/>
    <x v="1"/>
    <s v="low Units"/>
    <n v="1.9758524664549026E-2"/>
  </r>
  <r>
    <x v="2"/>
    <s v="Outlet"/>
    <n v="1197831"/>
    <n v="44281"/>
    <s v="26-03-2021"/>
    <x v="2"/>
    <x v="1"/>
    <s v="Friday"/>
    <s v="26"/>
    <x v="1"/>
    <x v="11"/>
    <x v="13"/>
    <x v="4"/>
    <n v="40"/>
    <n v="275"/>
    <n v="110000"/>
    <n v="38500"/>
    <n v="0.35"/>
    <x v="1"/>
    <s v="low Units"/>
    <n v="1.1591667803202095E-2"/>
  </r>
  <r>
    <x v="2"/>
    <s v="Outlet"/>
    <n v="1197831"/>
    <n v="44282"/>
    <s v="27-03-2021"/>
    <x v="2"/>
    <x v="1"/>
    <s v="Saturday"/>
    <s v="27"/>
    <x v="1"/>
    <x v="11"/>
    <x v="13"/>
    <x v="5"/>
    <n v="35"/>
    <n v="425"/>
    <n v="148750"/>
    <n v="81813"/>
    <n v="0.55000000000000004"/>
    <x v="1"/>
    <s v="low Units"/>
    <n v="2.4632444622944758E-2"/>
  </r>
  <r>
    <x v="2"/>
    <s v="Outlet"/>
    <n v="1197831"/>
    <n v="44283"/>
    <s v="28-03-2021"/>
    <x v="2"/>
    <x v="1"/>
    <s v="Sunday"/>
    <s v="28"/>
    <x v="1"/>
    <x v="11"/>
    <x v="13"/>
    <x v="0"/>
    <n v="20"/>
    <n v="675"/>
    <n v="135000"/>
    <n v="54000"/>
    <n v="0.4"/>
    <x v="1"/>
    <s v="low Units"/>
    <n v="1.6258443152543198E-2"/>
  </r>
  <r>
    <x v="2"/>
    <s v="Outlet"/>
    <n v="1197831"/>
    <n v="44284"/>
    <s v="29-03-2021"/>
    <x v="2"/>
    <x v="1"/>
    <s v="Monday"/>
    <s v="29"/>
    <x v="1"/>
    <x v="11"/>
    <x v="13"/>
    <x v="1"/>
    <n v="25"/>
    <n v="675"/>
    <n v="168750"/>
    <n v="67500"/>
    <n v="0.4"/>
    <x v="1"/>
    <s v="low Units"/>
    <n v="2.0323053940678997E-2"/>
  </r>
  <r>
    <x v="2"/>
    <s v="Outlet"/>
    <n v="1197831"/>
    <n v="44285"/>
    <s v="30-03-2021"/>
    <x v="2"/>
    <x v="1"/>
    <s v="Tuesday"/>
    <s v="30"/>
    <x v="1"/>
    <x v="11"/>
    <x v="13"/>
    <x v="2"/>
    <n v="20"/>
    <n v="500"/>
    <n v="100000"/>
    <n v="40000"/>
    <n v="0.4"/>
    <x v="1"/>
    <s v="low Units"/>
    <n v="1.2043291224106073E-2"/>
  </r>
  <r>
    <x v="2"/>
    <s v="Outlet"/>
    <n v="1197831"/>
    <n v="44286"/>
    <s v="31-03-2021"/>
    <x v="2"/>
    <x v="1"/>
    <s v="Wednesday"/>
    <s v="31"/>
    <x v="1"/>
    <x v="11"/>
    <x v="13"/>
    <x v="3"/>
    <n v="25"/>
    <n v="400"/>
    <n v="100000"/>
    <n v="50000"/>
    <n v="0.5"/>
    <x v="1"/>
    <s v="low Units"/>
    <n v="1.5054114030132591E-2"/>
  </r>
  <r>
    <x v="2"/>
    <s v="Outlet"/>
    <n v="1197831"/>
    <n v="44287"/>
    <s v="01-04-2021"/>
    <x v="3"/>
    <x v="1"/>
    <s v="Thursday"/>
    <s v="01"/>
    <x v="1"/>
    <x v="11"/>
    <x v="13"/>
    <x v="4"/>
    <n v="30"/>
    <n v="300"/>
    <n v="90000"/>
    <n v="31500"/>
    <n v="0.35"/>
    <x v="1"/>
    <s v="low Units"/>
    <n v="9.484091838983532E-3"/>
  </r>
  <r>
    <x v="2"/>
    <s v="Outlet"/>
    <n v="1197831"/>
    <n v="44288"/>
    <s v="02-04-2021"/>
    <x v="3"/>
    <x v="1"/>
    <s v="Friday"/>
    <s v="02"/>
    <x v="1"/>
    <x v="11"/>
    <x v="13"/>
    <x v="5"/>
    <n v="25"/>
    <n v="575"/>
    <n v="143750"/>
    <n v="79063"/>
    <n v="0.55000000000000004"/>
    <x v="1"/>
    <s v="low Units"/>
    <n v="2.380446835128746E-2"/>
  </r>
  <r>
    <x v="2"/>
    <s v="Outlet"/>
    <n v="1197831"/>
    <n v="44289"/>
    <s v="03-04-2021"/>
    <x v="3"/>
    <x v="1"/>
    <s v="Saturday"/>
    <s v="03"/>
    <x v="1"/>
    <x v="11"/>
    <x v="13"/>
    <x v="0"/>
    <n v="15"/>
    <n v="725"/>
    <n v="108750"/>
    <n v="43500"/>
    <n v="0.4"/>
    <x v="1"/>
    <s v="High Units"/>
    <n v="1.3097079206215355E-2"/>
  </r>
  <r>
    <x v="2"/>
    <s v="Outlet"/>
    <n v="1197831"/>
    <n v="44290"/>
    <s v="04-04-2021"/>
    <x v="3"/>
    <x v="1"/>
    <s v="Sunday"/>
    <s v="04"/>
    <x v="1"/>
    <x v="11"/>
    <x v="13"/>
    <x v="1"/>
    <n v="25"/>
    <n v="750"/>
    <n v="187500"/>
    <n v="75000"/>
    <n v="0.4"/>
    <x v="1"/>
    <s v="High Units"/>
    <n v="2.2581171045198887E-2"/>
  </r>
  <r>
    <x v="2"/>
    <s v="Outlet"/>
    <n v="1197831"/>
    <n v="44291"/>
    <s v="05-04-2021"/>
    <x v="3"/>
    <x v="1"/>
    <s v="Monday"/>
    <s v="05"/>
    <x v="1"/>
    <x v="11"/>
    <x v="13"/>
    <x v="2"/>
    <n v="20"/>
    <n v="600"/>
    <n v="120000"/>
    <n v="48000"/>
    <n v="0.4"/>
    <x v="1"/>
    <s v="low Units"/>
    <n v="1.4451949468927288E-2"/>
  </r>
  <r>
    <x v="2"/>
    <s v="Outlet"/>
    <n v="1197831"/>
    <n v="44292"/>
    <s v="06-04-2021"/>
    <x v="3"/>
    <x v="1"/>
    <s v="Tuesday"/>
    <s v="06"/>
    <x v="1"/>
    <x v="11"/>
    <x v="13"/>
    <x v="3"/>
    <n v="30"/>
    <n v="525"/>
    <n v="157500"/>
    <n v="78750"/>
    <n v="0.5"/>
    <x v="1"/>
    <s v="low Units"/>
    <n v="2.3710229597458832E-2"/>
  </r>
  <r>
    <x v="2"/>
    <s v="Outlet"/>
    <n v="1197831"/>
    <n v="44293"/>
    <s v="07-04-2021"/>
    <x v="3"/>
    <x v="1"/>
    <s v="Wednesday"/>
    <s v="07"/>
    <x v="1"/>
    <x v="11"/>
    <x v="13"/>
    <x v="4"/>
    <n v="45"/>
    <n v="425"/>
    <n v="191250"/>
    <n v="66938"/>
    <n v="0.35"/>
    <x v="1"/>
    <s v="low Units"/>
    <n v="2.0153845698980308E-2"/>
  </r>
  <r>
    <x v="2"/>
    <s v="Outlet"/>
    <n v="1197831"/>
    <n v="44294"/>
    <s v="08-04-2021"/>
    <x v="3"/>
    <x v="1"/>
    <s v="Thursday"/>
    <s v="08"/>
    <x v="1"/>
    <x v="11"/>
    <x v="13"/>
    <x v="5"/>
    <n v="40"/>
    <n v="775"/>
    <n v="310000"/>
    <n v="170500"/>
    <n v="0.55000000000000004"/>
    <x v="1"/>
    <s v="High Units"/>
    <n v="5.1334528842752136E-2"/>
  </r>
  <r>
    <x v="2"/>
    <s v="Outlet"/>
    <n v="1197831"/>
    <n v="44295"/>
    <s v="09-04-2021"/>
    <x v="3"/>
    <x v="1"/>
    <s v="Friday"/>
    <s v="09"/>
    <x v="1"/>
    <x v="11"/>
    <x v="13"/>
    <x v="0"/>
    <n v="40"/>
    <n v="775"/>
    <n v="310000"/>
    <n v="124000"/>
    <n v="0.4"/>
    <x v="1"/>
    <s v="High Units"/>
    <n v="3.7334202794728828E-2"/>
  </r>
  <r>
    <x v="2"/>
    <s v="Outlet"/>
    <n v="1197831"/>
    <n v="44296"/>
    <s v="10-04-2021"/>
    <x v="3"/>
    <x v="1"/>
    <s v="Saturday"/>
    <s v="10"/>
    <x v="1"/>
    <x v="11"/>
    <x v="13"/>
    <x v="1"/>
    <n v="45"/>
    <n v="775"/>
    <n v="348750"/>
    <n v="139500"/>
    <n v="0.4"/>
    <x v="1"/>
    <s v="High Units"/>
    <n v="4.2000978144069931E-2"/>
  </r>
  <r>
    <x v="2"/>
    <s v="Outlet"/>
    <n v="1197831"/>
    <n v="44297"/>
    <s v="11-04-2021"/>
    <x v="3"/>
    <x v="1"/>
    <s v="Sunday"/>
    <s v="11"/>
    <x v="1"/>
    <x v="11"/>
    <x v="13"/>
    <x v="2"/>
    <n v="40"/>
    <n v="650"/>
    <n v="260000"/>
    <n v="104000"/>
    <n v="0.4"/>
    <x v="1"/>
    <s v="low Units"/>
    <n v="3.1312557182675789E-2"/>
  </r>
  <r>
    <x v="2"/>
    <s v="Outlet"/>
    <n v="1197831"/>
    <n v="44298"/>
    <s v="12-04-2021"/>
    <x v="3"/>
    <x v="1"/>
    <s v="Monday"/>
    <s v="12"/>
    <x v="1"/>
    <x v="11"/>
    <x v="13"/>
    <x v="3"/>
    <n v="40"/>
    <n v="600"/>
    <n v="240000"/>
    <n v="120000"/>
    <n v="0.5"/>
    <x v="1"/>
    <s v="low Units"/>
    <n v="3.6129873672318222E-2"/>
  </r>
  <r>
    <x v="2"/>
    <s v="Outlet"/>
    <n v="1197831"/>
    <n v="44299"/>
    <s v="13-04-2021"/>
    <x v="3"/>
    <x v="1"/>
    <s v="Tuesday"/>
    <s v="13"/>
    <x v="1"/>
    <x v="11"/>
    <x v="13"/>
    <x v="4"/>
    <n v="45"/>
    <n v="500"/>
    <n v="225000"/>
    <n v="78750"/>
    <n v="0.35"/>
    <x v="1"/>
    <s v="low Units"/>
    <n v="2.3710229597458832E-2"/>
  </r>
  <r>
    <x v="2"/>
    <s v="Outlet"/>
    <n v="1197831"/>
    <n v="44300"/>
    <s v="14-04-2021"/>
    <x v="3"/>
    <x v="1"/>
    <s v="Wednesday"/>
    <s v="14"/>
    <x v="1"/>
    <x v="11"/>
    <x v="13"/>
    <x v="5"/>
    <n v="50"/>
    <n v="875"/>
    <n v="437500"/>
    <n v="240625"/>
    <n v="0.55000000000000004"/>
    <x v="1"/>
    <s v="High Units"/>
    <n v="7.2447923770013092E-2"/>
  </r>
  <r>
    <x v="2"/>
    <s v="Outlet"/>
    <n v="1197831"/>
    <n v="44301"/>
    <s v="15-04-2021"/>
    <x v="3"/>
    <x v="1"/>
    <s v="Thursday"/>
    <s v="15"/>
    <x v="1"/>
    <x v="11"/>
    <x v="13"/>
    <x v="0"/>
    <n v="40"/>
    <n v="825"/>
    <n v="330000"/>
    <n v="148500"/>
    <n v="0.45"/>
    <x v="1"/>
    <s v="High Units"/>
    <n v="4.4710718669493797E-2"/>
  </r>
  <r>
    <x v="2"/>
    <s v="Outlet"/>
    <n v="1197831"/>
    <n v="44302"/>
    <s v="16-04-2021"/>
    <x v="3"/>
    <x v="1"/>
    <s v="Friday"/>
    <s v="16"/>
    <x v="1"/>
    <x v="11"/>
    <x v="13"/>
    <x v="1"/>
    <n v="45"/>
    <n v="825"/>
    <n v="371250"/>
    <n v="167063"/>
    <n v="0.45"/>
    <x v="1"/>
    <s v="High Units"/>
    <n v="5.0299709044320816E-2"/>
  </r>
  <r>
    <x v="2"/>
    <s v="Outlet"/>
    <n v="1197831"/>
    <n v="44303"/>
    <s v="17-04-2021"/>
    <x v="3"/>
    <x v="1"/>
    <s v="Saturday"/>
    <s v="17"/>
    <x v="1"/>
    <x v="11"/>
    <x v="13"/>
    <x v="2"/>
    <n v="40"/>
    <n v="975"/>
    <n v="390000"/>
    <n v="175500"/>
    <n v="0.45"/>
    <x v="1"/>
    <s v="High Units"/>
    <n v="5.2839940245765396E-2"/>
  </r>
  <r>
    <x v="2"/>
    <s v="Outlet"/>
    <n v="1197831"/>
    <n v="44304"/>
    <s v="18-04-2021"/>
    <x v="3"/>
    <x v="1"/>
    <s v="Sunday"/>
    <s v="18"/>
    <x v="1"/>
    <x v="11"/>
    <x v="13"/>
    <x v="3"/>
    <n v="40"/>
    <n v="575"/>
    <n v="230000"/>
    <n v="126500"/>
    <n v="0.55000000000000004"/>
    <x v="1"/>
    <s v="low Units"/>
    <n v="3.8086908496235458E-2"/>
  </r>
  <r>
    <x v="2"/>
    <s v="Outlet"/>
    <n v="1197831"/>
    <n v="44305"/>
    <s v="19-04-2021"/>
    <x v="3"/>
    <x v="1"/>
    <s v="Monday"/>
    <s v="19"/>
    <x v="1"/>
    <x v="11"/>
    <x v="13"/>
    <x v="4"/>
    <n v="45"/>
    <n v="550"/>
    <n v="247500"/>
    <n v="99000"/>
    <n v="0.4"/>
    <x v="1"/>
    <s v="low Units"/>
    <n v="2.9807145779662533E-2"/>
  </r>
  <r>
    <x v="2"/>
    <s v="Outlet"/>
    <n v="1197831"/>
    <n v="44306"/>
    <s v="20-04-2021"/>
    <x v="3"/>
    <x v="1"/>
    <s v="Tuesday"/>
    <s v="20"/>
    <x v="1"/>
    <x v="11"/>
    <x v="13"/>
    <x v="5"/>
    <n v="55"/>
    <n v="825"/>
    <n v="453750"/>
    <n v="272250"/>
    <n v="0.6"/>
    <x v="1"/>
    <s v="High Units"/>
    <n v="8.196965089407196E-2"/>
  </r>
  <r>
    <x v="2"/>
    <s v="Outlet"/>
    <n v="1197831"/>
    <n v="44307"/>
    <s v="21-04-2021"/>
    <x v="3"/>
    <x v="1"/>
    <s v="Wednesday"/>
    <s v="21"/>
    <x v="1"/>
    <x v="11"/>
    <x v="13"/>
    <x v="0"/>
    <n v="45"/>
    <n v="775"/>
    <n v="348750"/>
    <n v="156938"/>
    <n v="0.45"/>
    <x v="1"/>
    <s v="High Units"/>
    <n v="4.7251250953218971E-2"/>
  </r>
  <r>
    <x v="2"/>
    <s v="Outlet"/>
    <n v="1197831"/>
    <n v="44308"/>
    <s v="22-04-2021"/>
    <x v="3"/>
    <x v="1"/>
    <s v="Thursday"/>
    <s v="22"/>
    <x v="1"/>
    <x v="11"/>
    <x v="13"/>
    <x v="1"/>
    <n v="55"/>
    <n v="775"/>
    <n v="426250"/>
    <n v="191813"/>
    <n v="0.45"/>
    <x v="1"/>
    <s v="High Units"/>
    <n v="5.775149548923645E-2"/>
  </r>
  <r>
    <x v="2"/>
    <s v="Outlet"/>
    <n v="1197831"/>
    <n v="44309"/>
    <s v="23-04-2021"/>
    <x v="3"/>
    <x v="1"/>
    <s v="Friday"/>
    <s v="23"/>
    <x v="1"/>
    <x v="11"/>
    <x v="13"/>
    <x v="2"/>
    <n v="50"/>
    <n v="950"/>
    <n v="475000"/>
    <n v="213750"/>
    <n v="0.45"/>
    <x v="1"/>
    <s v="High Units"/>
    <n v="6.4356337478816833E-2"/>
  </r>
  <r>
    <x v="2"/>
    <s v="Outlet"/>
    <n v="1197831"/>
    <n v="44310"/>
    <s v="24-04-2021"/>
    <x v="3"/>
    <x v="1"/>
    <s v="Saturday"/>
    <s v="24"/>
    <x v="1"/>
    <x v="11"/>
    <x v="13"/>
    <x v="3"/>
    <n v="45"/>
    <n v="475"/>
    <n v="213750"/>
    <n v="117563"/>
    <n v="0.55000000000000004"/>
    <x v="1"/>
    <s v="low Units"/>
    <n v="3.5396136154489555E-2"/>
  </r>
  <r>
    <x v="2"/>
    <s v="Outlet"/>
    <n v="1197831"/>
    <n v="44311"/>
    <s v="25-04-2021"/>
    <x v="3"/>
    <x v="1"/>
    <s v="Sunday"/>
    <s v="25"/>
    <x v="1"/>
    <x v="11"/>
    <x v="13"/>
    <x v="4"/>
    <n v="50"/>
    <n v="475"/>
    <n v="237500"/>
    <n v="95000"/>
    <n v="0.4"/>
    <x v="1"/>
    <s v="low Units"/>
    <n v="2.8602816657251926E-2"/>
  </r>
  <r>
    <x v="2"/>
    <s v="Outlet"/>
    <n v="1197831"/>
    <n v="44312"/>
    <s v="26-04-2021"/>
    <x v="3"/>
    <x v="1"/>
    <s v="Monday"/>
    <s v="26"/>
    <x v="1"/>
    <x v="11"/>
    <x v="13"/>
    <x v="5"/>
    <n v="55"/>
    <n v="725"/>
    <n v="398750"/>
    <n v="239250"/>
    <n v="0.6"/>
    <x v="1"/>
    <s v="High Units"/>
    <n v="7.2033935634184462E-2"/>
  </r>
  <r>
    <x v="2"/>
    <s v="Outlet"/>
    <n v="1197831"/>
    <n v="44313"/>
    <s v="27-04-2021"/>
    <x v="3"/>
    <x v="1"/>
    <s v="Tuesday"/>
    <s v="27"/>
    <x v="1"/>
    <x v="11"/>
    <x v="13"/>
    <x v="0"/>
    <n v="50"/>
    <n v="675"/>
    <n v="337500"/>
    <n v="151875"/>
    <n v="0.45"/>
    <x v="1"/>
    <s v="low Units"/>
    <n v="4.5726871366527748E-2"/>
  </r>
  <r>
    <x v="2"/>
    <s v="Outlet"/>
    <n v="1197831"/>
    <n v="44314"/>
    <s v="28-04-2021"/>
    <x v="3"/>
    <x v="1"/>
    <s v="Wednesday"/>
    <s v="28"/>
    <x v="1"/>
    <x v="11"/>
    <x v="13"/>
    <x v="1"/>
    <n v="50"/>
    <n v="625"/>
    <n v="312500"/>
    <n v="140625"/>
    <n v="0.45"/>
    <x v="1"/>
    <s v="low Units"/>
    <n v="4.2339695709747917E-2"/>
  </r>
  <r>
    <x v="2"/>
    <s v="Outlet"/>
    <n v="1197831"/>
    <n v="44315"/>
    <s v="29-04-2021"/>
    <x v="3"/>
    <x v="1"/>
    <s v="Thursday"/>
    <s v="29"/>
    <x v="1"/>
    <x v="11"/>
    <x v="13"/>
    <x v="2"/>
    <n v="55"/>
    <n v="675"/>
    <n v="371250"/>
    <n v="167063"/>
    <n v="0.45"/>
    <x v="1"/>
    <s v="low Units"/>
    <n v="5.0299709044320816E-2"/>
  </r>
  <r>
    <x v="2"/>
    <s v="Outlet"/>
    <n v="1197831"/>
    <n v="44316"/>
    <s v="30-04-2021"/>
    <x v="3"/>
    <x v="1"/>
    <s v="Friday"/>
    <s v="30"/>
    <x v="1"/>
    <x v="11"/>
    <x v="13"/>
    <x v="3"/>
    <n v="55"/>
    <n v="400"/>
    <n v="220000"/>
    <n v="121000"/>
    <n v="0.55000000000000004"/>
    <x v="1"/>
    <s v="low Units"/>
    <n v="3.6430955952920868E-2"/>
  </r>
  <r>
    <x v="2"/>
    <s v="Outlet"/>
    <n v="1197831"/>
    <n v="44317"/>
    <s v="01-05-2021"/>
    <x v="4"/>
    <x v="1"/>
    <s v="Saturday"/>
    <s v="01"/>
    <x v="1"/>
    <x v="11"/>
    <x v="13"/>
    <x v="4"/>
    <n v="50"/>
    <n v="400"/>
    <n v="200000"/>
    <n v="80000"/>
    <n v="0.4"/>
    <x v="1"/>
    <s v="low Units"/>
    <n v="2.4086582448212147E-2"/>
  </r>
  <r>
    <x v="2"/>
    <s v="Outlet"/>
    <n v="1197831"/>
    <n v="44318"/>
    <s v="02-05-2021"/>
    <x v="4"/>
    <x v="1"/>
    <s v="Sunday"/>
    <s v="02"/>
    <x v="1"/>
    <x v="11"/>
    <x v="13"/>
    <x v="5"/>
    <n v="45"/>
    <n v="625"/>
    <n v="281250"/>
    <n v="168750"/>
    <n v="0.6"/>
    <x v="1"/>
    <s v="low Units"/>
    <n v="5.0807634851697495E-2"/>
  </r>
  <r>
    <x v="2"/>
    <s v="Outlet"/>
    <n v="1197831"/>
    <n v="44319"/>
    <s v="03-05-2021"/>
    <x v="4"/>
    <x v="1"/>
    <s v="Monday"/>
    <s v="03"/>
    <x v="1"/>
    <x v="11"/>
    <x v="13"/>
    <x v="0"/>
    <n v="35"/>
    <n v="575"/>
    <n v="201250"/>
    <n v="90563"/>
    <n v="0.45"/>
    <x v="1"/>
    <s v="low Units"/>
    <n v="2.7266914578217959E-2"/>
  </r>
  <r>
    <x v="2"/>
    <s v="Outlet"/>
    <n v="1197831"/>
    <n v="44320"/>
    <s v="04-05-2021"/>
    <x v="4"/>
    <x v="1"/>
    <s v="Tuesday"/>
    <s v="04"/>
    <x v="1"/>
    <x v="11"/>
    <x v="13"/>
    <x v="1"/>
    <n v="35"/>
    <n v="575"/>
    <n v="201250"/>
    <n v="90563"/>
    <n v="0.45"/>
    <x v="1"/>
    <s v="low Units"/>
    <n v="2.7266914578217959E-2"/>
  </r>
  <r>
    <x v="2"/>
    <s v="Outlet"/>
    <n v="1197831"/>
    <n v="44321"/>
    <s v="05-05-2021"/>
    <x v="4"/>
    <x v="1"/>
    <s v="Wednesday"/>
    <s v="05"/>
    <x v="1"/>
    <x v="11"/>
    <x v="13"/>
    <x v="2"/>
    <n v="40"/>
    <n v="525"/>
    <n v="210000"/>
    <n v="94500"/>
    <n v="0.45"/>
    <x v="1"/>
    <s v="low Units"/>
    <n v="2.8452275516950596E-2"/>
  </r>
  <r>
    <x v="2"/>
    <s v="Outlet"/>
    <n v="1197831"/>
    <n v="44322"/>
    <s v="06-05-2021"/>
    <x v="4"/>
    <x v="1"/>
    <s v="Thursday"/>
    <s v="06"/>
    <x v="1"/>
    <x v="11"/>
    <x v="13"/>
    <x v="3"/>
    <n v="40"/>
    <n v="375"/>
    <n v="150000"/>
    <n v="82500"/>
    <n v="0.55000000000000004"/>
    <x v="1"/>
    <s v="low Units"/>
    <n v="2.4839288149718773E-2"/>
  </r>
  <r>
    <x v="2"/>
    <s v="Outlet"/>
    <n v="1197831"/>
    <n v="44323"/>
    <s v="07-05-2021"/>
    <x v="4"/>
    <x v="1"/>
    <s v="Friday"/>
    <s v="07"/>
    <x v="1"/>
    <x v="11"/>
    <x v="13"/>
    <x v="4"/>
    <n v="35"/>
    <n v="350"/>
    <n v="122500"/>
    <n v="49000"/>
    <n v="0.4"/>
    <x v="1"/>
    <s v="low Units"/>
    <n v="1.4753031749529941E-2"/>
  </r>
  <r>
    <x v="2"/>
    <s v="Outlet"/>
    <n v="1197831"/>
    <n v="44324"/>
    <s v="08-05-2021"/>
    <x v="4"/>
    <x v="1"/>
    <s v="Saturday"/>
    <s v="08"/>
    <x v="1"/>
    <x v="11"/>
    <x v="13"/>
    <x v="5"/>
    <n v="45"/>
    <n v="525"/>
    <n v="236250"/>
    <n v="141750"/>
    <n v="0.6"/>
    <x v="1"/>
    <s v="low Units"/>
    <n v="4.2678413275425896E-2"/>
  </r>
  <r>
    <x v="2"/>
    <s v="Outlet"/>
    <n v="1197831"/>
    <n v="44325"/>
    <s v="09-05-2021"/>
    <x v="4"/>
    <x v="1"/>
    <s v="Sunday"/>
    <s v="09"/>
    <x v="1"/>
    <x v="11"/>
    <x v="13"/>
    <x v="0"/>
    <n v="30"/>
    <n v="675"/>
    <n v="202500"/>
    <n v="91125"/>
    <n v="0.45"/>
    <x v="1"/>
    <s v="low Units"/>
    <n v="2.7436122819916649E-2"/>
  </r>
  <r>
    <x v="2"/>
    <s v="Outlet"/>
    <n v="1197831"/>
    <n v="44326"/>
    <s v="10-05-2021"/>
    <x v="4"/>
    <x v="1"/>
    <s v="Monday"/>
    <s v="10"/>
    <x v="1"/>
    <x v="11"/>
    <x v="13"/>
    <x v="1"/>
    <n v="30"/>
    <n v="675"/>
    <n v="202500"/>
    <n v="91125"/>
    <n v="0.45"/>
    <x v="1"/>
    <s v="low Units"/>
    <n v="2.7436122819916649E-2"/>
  </r>
  <r>
    <x v="2"/>
    <s v="Outlet"/>
    <n v="1197831"/>
    <n v="44327"/>
    <s v="11-05-2021"/>
    <x v="4"/>
    <x v="1"/>
    <s v="Tuesday"/>
    <s v="11"/>
    <x v="1"/>
    <x v="11"/>
    <x v="13"/>
    <x v="2"/>
    <n v="55"/>
    <n v="600"/>
    <n v="330000"/>
    <n v="148500"/>
    <n v="0.45"/>
    <x v="1"/>
    <s v="low Units"/>
    <n v="4.4710718669493797E-2"/>
  </r>
  <r>
    <x v="2"/>
    <s v="Outlet"/>
    <n v="1197831"/>
    <n v="44328"/>
    <s v="12-05-2021"/>
    <x v="4"/>
    <x v="1"/>
    <s v="Wednesday"/>
    <s v="12"/>
    <x v="1"/>
    <x v="11"/>
    <x v="13"/>
    <x v="3"/>
    <n v="55"/>
    <n v="475"/>
    <n v="261250"/>
    <n v="143688"/>
    <n v="0.55000000000000004"/>
    <x v="1"/>
    <s v="low Units"/>
    <n v="4.3261910735233833E-2"/>
  </r>
  <r>
    <x v="2"/>
    <s v="Outlet"/>
    <n v="1197831"/>
    <n v="44329"/>
    <s v="13-05-2021"/>
    <x v="4"/>
    <x v="1"/>
    <s v="Thursday"/>
    <s v="13"/>
    <x v="1"/>
    <x v="11"/>
    <x v="13"/>
    <x v="4"/>
    <n v="55"/>
    <n v="450"/>
    <n v="247500"/>
    <n v="99000"/>
    <n v="0.4"/>
    <x v="1"/>
    <s v="low Units"/>
    <n v="2.9807145779662533E-2"/>
  </r>
  <r>
    <x v="2"/>
    <s v="Outlet"/>
    <n v="1197831"/>
    <n v="44330"/>
    <s v="14-05-2021"/>
    <x v="4"/>
    <x v="1"/>
    <s v="Friday"/>
    <s v="14"/>
    <x v="1"/>
    <x v="11"/>
    <x v="13"/>
    <x v="5"/>
    <n v="65"/>
    <n v="650"/>
    <n v="422500"/>
    <n v="253500"/>
    <n v="0.6"/>
    <x v="1"/>
    <s v="low Units"/>
    <n v="7.6324358132772246E-2"/>
  </r>
  <r>
    <x v="2"/>
    <s v="Outlet"/>
    <n v="1197831"/>
    <n v="44331"/>
    <s v="15-05-2021"/>
    <x v="4"/>
    <x v="1"/>
    <s v="Saturday"/>
    <s v="15"/>
    <x v="1"/>
    <x v="11"/>
    <x v="13"/>
    <x v="0"/>
    <n v="55"/>
    <n v="800"/>
    <n v="440000"/>
    <n v="198000"/>
    <n v="0.45"/>
    <x v="1"/>
    <s v="High Units"/>
    <n v="5.9614291559325065E-2"/>
  </r>
  <r>
    <x v="2"/>
    <s v="Outlet"/>
    <n v="1197831"/>
    <n v="44332"/>
    <s v="16-05-2021"/>
    <x v="4"/>
    <x v="1"/>
    <s v="Sunday"/>
    <s v="16"/>
    <x v="1"/>
    <x v="11"/>
    <x v="13"/>
    <x v="1"/>
    <n v="55"/>
    <n v="800"/>
    <n v="440000"/>
    <n v="198000"/>
    <n v="0.45"/>
    <x v="1"/>
    <s v="High Units"/>
    <n v="5.9614291559325065E-2"/>
  </r>
  <r>
    <x v="2"/>
    <s v="Outlet"/>
    <n v="1197831"/>
    <n v="44333"/>
    <s v="17-05-2021"/>
    <x v="4"/>
    <x v="1"/>
    <s v="Monday"/>
    <s v="17"/>
    <x v="1"/>
    <x v="11"/>
    <x v="13"/>
    <x v="2"/>
    <n v="60"/>
    <n v="700"/>
    <n v="420000"/>
    <n v="189000"/>
    <n v="0.45"/>
    <x v="1"/>
    <s v="low Units"/>
    <n v="5.6904551033901192E-2"/>
  </r>
  <r>
    <x v="2"/>
    <s v="Outlet"/>
    <n v="1197831"/>
    <n v="44334"/>
    <s v="18-05-2021"/>
    <x v="4"/>
    <x v="1"/>
    <s v="Tuesday"/>
    <s v="18"/>
    <x v="1"/>
    <x v="11"/>
    <x v="13"/>
    <x v="3"/>
    <n v="60"/>
    <n v="550"/>
    <n v="330000"/>
    <n v="181500"/>
    <n v="0.55000000000000004"/>
    <x v="1"/>
    <s v="low Units"/>
    <n v="5.4646433929381309E-2"/>
  </r>
  <r>
    <x v="2"/>
    <s v="Outlet"/>
    <n v="1197831"/>
    <n v="44335"/>
    <s v="19-05-2021"/>
    <x v="4"/>
    <x v="1"/>
    <s v="Wednesday"/>
    <s v="19"/>
    <x v="1"/>
    <x v="11"/>
    <x v="13"/>
    <x v="4"/>
    <n v="55"/>
    <n v="500"/>
    <n v="275000"/>
    <n v="110000"/>
    <n v="0.4"/>
    <x v="1"/>
    <s v="low Units"/>
    <n v="3.3119050866291702E-2"/>
  </r>
  <r>
    <x v="2"/>
    <s v="Outlet"/>
    <n v="1197831"/>
    <n v="44336"/>
    <s v="20-05-2021"/>
    <x v="4"/>
    <x v="1"/>
    <s v="Thursday"/>
    <s v="20"/>
    <x v="1"/>
    <x v="11"/>
    <x v="13"/>
    <x v="5"/>
    <n v="65"/>
    <n v="750"/>
    <n v="487500"/>
    <n v="292500"/>
    <n v="0.6"/>
    <x v="1"/>
    <s v="High Units"/>
    <n v="8.8066567076275665E-2"/>
  </r>
  <r>
    <x v="0"/>
    <s v="Outlet"/>
    <n v="1185732"/>
    <n v="44337"/>
    <s v="21-05-2021"/>
    <x v="4"/>
    <x v="1"/>
    <s v="Friday"/>
    <s v="21"/>
    <x v="1"/>
    <x v="11"/>
    <x v="13"/>
    <x v="0"/>
    <n v="35"/>
    <n v="425"/>
    <n v="148750"/>
    <n v="59500"/>
    <n v="0.4"/>
    <x v="1"/>
    <s v="low Units"/>
    <n v="1.7914395695857784E-2"/>
  </r>
  <r>
    <x v="0"/>
    <s v="Outlet"/>
    <n v="1185732"/>
    <n v="44338"/>
    <s v="22-05-2021"/>
    <x v="4"/>
    <x v="1"/>
    <s v="Saturday"/>
    <s v="22"/>
    <x v="1"/>
    <x v="11"/>
    <x v="13"/>
    <x v="1"/>
    <n v="35"/>
    <n v="225"/>
    <n v="78750"/>
    <n v="27563"/>
    <n v="0.35"/>
    <x v="1"/>
    <s v="low Units"/>
    <n v="8.2987309002508919E-3"/>
  </r>
  <r>
    <x v="0"/>
    <s v="Outlet"/>
    <n v="1185732"/>
    <n v="44339"/>
    <s v="23-05-2021"/>
    <x v="4"/>
    <x v="1"/>
    <s v="Sunday"/>
    <s v="23"/>
    <x v="1"/>
    <x v="11"/>
    <x v="13"/>
    <x v="2"/>
    <n v="25"/>
    <n v="225"/>
    <n v="56250"/>
    <n v="19688"/>
    <n v="0.35"/>
    <x v="1"/>
    <s v="low Units"/>
    <n v="5.9277079405050098E-3"/>
  </r>
  <r>
    <x v="0"/>
    <s v="Outlet"/>
    <n v="1185732"/>
    <n v="44340"/>
    <s v="24-05-2021"/>
    <x v="4"/>
    <x v="1"/>
    <s v="Monday"/>
    <s v="24"/>
    <x v="1"/>
    <x v="11"/>
    <x v="13"/>
    <x v="3"/>
    <n v="30"/>
    <n v="75"/>
    <n v="22500"/>
    <n v="9000"/>
    <n v="0.4"/>
    <x v="1"/>
    <s v="low Units"/>
    <n v="2.7097405254238667E-3"/>
  </r>
  <r>
    <x v="0"/>
    <s v="Outlet"/>
    <n v="1185732"/>
    <n v="44341"/>
    <s v="25-05-2021"/>
    <x v="4"/>
    <x v="1"/>
    <s v="Tuesday"/>
    <s v="25"/>
    <x v="3"/>
    <x v="12"/>
    <x v="14"/>
    <x v="4"/>
    <n v="45"/>
    <n v="125"/>
    <n v="56250"/>
    <n v="19688"/>
    <n v="0.35"/>
    <x v="1"/>
    <s v="low Units"/>
    <n v="5.9277079405050098E-3"/>
  </r>
  <r>
    <x v="0"/>
    <s v="Outlet"/>
    <n v="1185732"/>
    <n v="44342"/>
    <s v="26-05-2021"/>
    <x v="4"/>
    <x v="1"/>
    <s v="Wednesday"/>
    <s v="26"/>
    <x v="3"/>
    <x v="12"/>
    <x v="14"/>
    <x v="5"/>
    <n v="35"/>
    <n v="225"/>
    <n v="78750"/>
    <n v="39375"/>
    <n v="0.5"/>
    <x v="1"/>
    <s v="low Units"/>
    <n v="1.1855114798729416E-2"/>
  </r>
  <r>
    <x v="0"/>
    <s v="Outlet"/>
    <n v="1185732"/>
    <n v="44343"/>
    <s v="27-05-2021"/>
    <x v="4"/>
    <x v="1"/>
    <s v="Thursday"/>
    <s v="27"/>
    <x v="3"/>
    <x v="12"/>
    <x v="14"/>
    <x v="0"/>
    <n v="35"/>
    <n v="475"/>
    <n v="166250"/>
    <n v="66500"/>
    <n v="0.4"/>
    <x v="1"/>
    <s v="low Units"/>
    <n v="2.0021971660076347E-2"/>
  </r>
  <r>
    <x v="0"/>
    <s v="Outlet"/>
    <n v="1185732"/>
    <n v="44344"/>
    <s v="28-05-2021"/>
    <x v="4"/>
    <x v="1"/>
    <s v="Friday"/>
    <s v="28"/>
    <x v="3"/>
    <x v="12"/>
    <x v="14"/>
    <x v="1"/>
    <n v="35"/>
    <n v="125"/>
    <n v="43750"/>
    <n v="15313"/>
    <n v="0.35"/>
    <x v="1"/>
    <s v="low Units"/>
    <n v="4.6104729628684074E-3"/>
  </r>
  <r>
    <x v="0"/>
    <s v="Outlet"/>
    <n v="1185732"/>
    <n v="44345"/>
    <s v="29-05-2021"/>
    <x v="4"/>
    <x v="1"/>
    <s v="Saturday"/>
    <s v="29"/>
    <x v="3"/>
    <x v="12"/>
    <x v="14"/>
    <x v="2"/>
    <n v="25"/>
    <n v="175"/>
    <n v="43750"/>
    <n v="15313"/>
    <n v="0.35"/>
    <x v="1"/>
    <s v="low Units"/>
    <n v="4.6104729628684074E-3"/>
  </r>
  <r>
    <x v="0"/>
    <s v="Outlet"/>
    <n v="1185732"/>
    <n v="44346"/>
    <s v="30-05-2021"/>
    <x v="4"/>
    <x v="1"/>
    <s v="Sunday"/>
    <s v="30"/>
    <x v="3"/>
    <x v="12"/>
    <x v="14"/>
    <x v="3"/>
    <n v="30"/>
    <n v="50"/>
    <n v="15000"/>
    <n v="6000"/>
    <n v="0.4"/>
    <x v="1"/>
    <s v="low Units"/>
    <n v="1.806493683615911E-3"/>
  </r>
  <r>
    <x v="0"/>
    <s v="Outlet"/>
    <n v="1185732"/>
    <n v="44347"/>
    <s v="31-05-2021"/>
    <x v="4"/>
    <x v="1"/>
    <s v="Monday"/>
    <s v="31"/>
    <x v="3"/>
    <x v="12"/>
    <x v="14"/>
    <x v="4"/>
    <n v="45"/>
    <n v="125"/>
    <n v="56250"/>
    <n v="19688"/>
    <n v="0.35"/>
    <x v="1"/>
    <s v="low Units"/>
    <n v="5.9277079405050098E-3"/>
  </r>
  <r>
    <x v="0"/>
    <s v="Outlet"/>
    <n v="1185732"/>
    <n v="44348"/>
    <s v="01-06-2021"/>
    <x v="11"/>
    <x v="1"/>
    <s v="Tuesday"/>
    <s v="01"/>
    <x v="3"/>
    <x v="12"/>
    <x v="14"/>
    <x v="5"/>
    <n v="35"/>
    <n v="200"/>
    <n v="70000"/>
    <n v="35000"/>
    <n v="0.5"/>
    <x v="1"/>
    <s v="low Units"/>
    <n v="1.0537879821092815E-2"/>
  </r>
  <r>
    <x v="0"/>
    <s v="Outlet"/>
    <n v="1185732"/>
    <n v="44349"/>
    <s v="02-06-2021"/>
    <x v="11"/>
    <x v="1"/>
    <s v="Wednesday"/>
    <s v="02"/>
    <x v="3"/>
    <x v="12"/>
    <x v="14"/>
    <x v="0"/>
    <n v="40"/>
    <n v="420"/>
    <n v="168000"/>
    <n v="67200"/>
    <n v="0.4"/>
    <x v="1"/>
    <s v="low Units"/>
    <n v="2.0232729256498203E-2"/>
  </r>
  <r>
    <x v="0"/>
    <s v="Outlet"/>
    <n v="1185732"/>
    <n v="44350"/>
    <s v="03-06-2021"/>
    <x v="11"/>
    <x v="1"/>
    <s v="Thursday"/>
    <s v="03"/>
    <x v="3"/>
    <x v="12"/>
    <x v="14"/>
    <x v="1"/>
    <n v="40"/>
    <n v="100"/>
    <n v="40000"/>
    <n v="14000"/>
    <n v="0.35"/>
    <x v="1"/>
    <s v="low Units"/>
    <n v="4.2151519284371261E-3"/>
  </r>
  <r>
    <x v="0"/>
    <s v="Outlet"/>
    <n v="1185732"/>
    <n v="44351"/>
    <s v="04-06-2021"/>
    <x v="11"/>
    <x v="1"/>
    <s v="Friday"/>
    <s v="04"/>
    <x v="3"/>
    <x v="12"/>
    <x v="14"/>
    <x v="2"/>
    <n v="30"/>
    <n v="150"/>
    <n v="45000"/>
    <n v="15750"/>
    <n v="0.35"/>
    <x v="1"/>
    <s v="low Units"/>
    <n v="4.742045919491766E-3"/>
  </r>
  <r>
    <x v="0"/>
    <s v="Outlet"/>
    <n v="1185732"/>
    <n v="44352"/>
    <s v="05-06-2021"/>
    <x v="11"/>
    <x v="1"/>
    <s v="Saturday"/>
    <s v="05"/>
    <x v="3"/>
    <x v="12"/>
    <x v="14"/>
    <x v="3"/>
    <n v="35"/>
    <n v="0"/>
    <n v="0"/>
    <n v="0"/>
    <n v="0.4"/>
    <x v="1"/>
    <s v="low Units"/>
    <n v="0"/>
  </r>
  <r>
    <x v="0"/>
    <s v="Outlet"/>
    <n v="1185732"/>
    <n v="44353"/>
    <s v="06-06-2021"/>
    <x v="11"/>
    <x v="1"/>
    <s v="Sunday"/>
    <s v="06"/>
    <x v="3"/>
    <x v="12"/>
    <x v="14"/>
    <x v="4"/>
    <n v="50"/>
    <n v="50"/>
    <n v="25000"/>
    <n v="8750"/>
    <n v="0.35"/>
    <x v="1"/>
    <s v="low Units"/>
    <n v="2.6344699552732038E-3"/>
  </r>
  <r>
    <x v="0"/>
    <s v="Outlet"/>
    <n v="1185732"/>
    <n v="44354"/>
    <s v="07-06-2021"/>
    <x v="11"/>
    <x v="1"/>
    <s v="Monday"/>
    <s v="07"/>
    <x v="3"/>
    <x v="12"/>
    <x v="14"/>
    <x v="5"/>
    <n v="40"/>
    <n v="150"/>
    <n v="60000"/>
    <n v="30000"/>
    <n v="0.5"/>
    <x v="1"/>
    <s v="low Units"/>
    <n v="9.0324684180795554E-3"/>
  </r>
  <r>
    <x v="0"/>
    <s v="Outlet"/>
    <n v="1185732"/>
    <n v="44355"/>
    <s v="08-06-2021"/>
    <x v="11"/>
    <x v="1"/>
    <s v="Tuesday"/>
    <s v="08"/>
    <x v="3"/>
    <x v="12"/>
    <x v="14"/>
    <x v="0"/>
    <n v="40"/>
    <n v="375"/>
    <n v="150000"/>
    <n v="60000"/>
    <n v="0.4"/>
    <x v="1"/>
    <s v="low Units"/>
    <n v="1.8064936836159111E-2"/>
  </r>
  <r>
    <x v="0"/>
    <s v="Outlet"/>
    <n v="1185732"/>
    <n v="44356"/>
    <s v="09-06-2021"/>
    <x v="11"/>
    <x v="1"/>
    <s v="Wednesday"/>
    <s v="09"/>
    <x v="3"/>
    <x v="12"/>
    <x v="14"/>
    <x v="1"/>
    <n v="35"/>
    <n v="75"/>
    <n v="26250"/>
    <n v="9188"/>
    <n v="0.35"/>
    <x v="1"/>
    <s v="low Units"/>
    <n v="2.7663439941771652E-3"/>
  </r>
  <r>
    <x v="0"/>
    <s v="Outlet"/>
    <n v="1185732"/>
    <n v="44357"/>
    <s v="10-06-2021"/>
    <x v="11"/>
    <x v="1"/>
    <s v="Thursday"/>
    <s v="10"/>
    <x v="3"/>
    <x v="12"/>
    <x v="14"/>
    <x v="2"/>
    <n v="25"/>
    <n v="75"/>
    <n v="18750"/>
    <n v="6563"/>
    <n v="0.35"/>
    <x v="1"/>
    <s v="low Units"/>
    <n v="1.976003007595204E-3"/>
  </r>
  <r>
    <x v="0"/>
    <s v="Outlet"/>
    <n v="1185732"/>
    <n v="44358"/>
    <s v="11-06-2021"/>
    <x v="11"/>
    <x v="1"/>
    <s v="Friday"/>
    <s v="11"/>
    <x v="3"/>
    <x v="12"/>
    <x v="14"/>
    <x v="3"/>
    <n v="30"/>
    <n v="0"/>
    <n v="0"/>
    <n v="0"/>
    <n v="0.4"/>
    <x v="1"/>
    <s v="low Units"/>
    <n v="0"/>
  </r>
  <r>
    <x v="0"/>
    <s v="Outlet"/>
    <n v="1185732"/>
    <n v="44359"/>
    <s v="12-06-2021"/>
    <x v="11"/>
    <x v="1"/>
    <s v="Saturday"/>
    <s v="12"/>
    <x v="3"/>
    <x v="12"/>
    <x v="14"/>
    <x v="4"/>
    <n v="45"/>
    <n v="25"/>
    <n v="11250"/>
    <n v="3938"/>
    <n v="0.35"/>
    <x v="1"/>
    <s v="low Units"/>
    <n v="1.1856620210132429E-3"/>
  </r>
  <r>
    <x v="0"/>
    <s v="Outlet"/>
    <n v="1185732"/>
    <n v="44360"/>
    <s v="13-06-2021"/>
    <x v="11"/>
    <x v="1"/>
    <s v="Sunday"/>
    <s v="13"/>
    <x v="3"/>
    <x v="12"/>
    <x v="14"/>
    <x v="5"/>
    <n v="35"/>
    <n v="150"/>
    <n v="52500"/>
    <n v="26250"/>
    <n v="0.5"/>
    <x v="1"/>
    <s v="low Units"/>
    <n v="7.9034098658196106E-3"/>
  </r>
  <r>
    <x v="0"/>
    <s v="Outlet"/>
    <n v="1185732"/>
    <n v="44361"/>
    <s v="14-06-2021"/>
    <x v="11"/>
    <x v="1"/>
    <s v="Monday"/>
    <s v="14"/>
    <x v="3"/>
    <x v="12"/>
    <x v="14"/>
    <x v="0"/>
    <n v="45"/>
    <n v="420"/>
    <n v="189000"/>
    <n v="75600"/>
    <n v="0.4"/>
    <x v="1"/>
    <s v="low Units"/>
    <n v="2.276182041356048E-2"/>
  </r>
  <r>
    <x v="0"/>
    <s v="Outlet"/>
    <n v="1185732"/>
    <n v="44362"/>
    <s v="15-06-2021"/>
    <x v="11"/>
    <x v="1"/>
    <s v="Tuesday"/>
    <s v="15"/>
    <x v="3"/>
    <x v="12"/>
    <x v="14"/>
    <x v="1"/>
    <n v="40"/>
    <n v="125"/>
    <n v="50000"/>
    <n v="17500"/>
    <n v="0.35"/>
    <x v="1"/>
    <s v="low Units"/>
    <n v="5.2689399105464076E-3"/>
  </r>
  <r>
    <x v="0"/>
    <s v="Outlet"/>
    <n v="1185732"/>
    <n v="44363"/>
    <s v="16-06-2021"/>
    <x v="11"/>
    <x v="1"/>
    <s v="Wednesday"/>
    <s v="16"/>
    <x v="3"/>
    <x v="12"/>
    <x v="14"/>
    <x v="2"/>
    <n v="35"/>
    <n v="100"/>
    <n v="35000"/>
    <n v="12250"/>
    <n v="0.35"/>
    <x v="1"/>
    <s v="low Units"/>
    <n v="3.6882579373824853E-3"/>
  </r>
  <r>
    <x v="0"/>
    <s v="Outlet"/>
    <n v="1185732"/>
    <n v="44364"/>
    <s v="17-06-2021"/>
    <x v="11"/>
    <x v="1"/>
    <s v="Thursday"/>
    <s v="17"/>
    <x v="3"/>
    <x v="12"/>
    <x v="14"/>
    <x v="3"/>
    <n v="35"/>
    <n v="25"/>
    <n v="8750"/>
    <n v="3500"/>
    <n v="0.4"/>
    <x v="1"/>
    <s v="low Units"/>
    <n v="1.0537879821092815E-3"/>
  </r>
  <r>
    <x v="0"/>
    <s v="Outlet"/>
    <n v="1185732"/>
    <n v="44365"/>
    <s v="18-06-2021"/>
    <x v="11"/>
    <x v="1"/>
    <s v="Friday"/>
    <s v="18"/>
    <x v="3"/>
    <x v="12"/>
    <x v="14"/>
    <x v="4"/>
    <n v="50"/>
    <n v="50"/>
    <n v="25000"/>
    <n v="8750"/>
    <n v="0.35"/>
    <x v="1"/>
    <s v="low Units"/>
    <n v="2.6344699552732038E-3"/>
  </r>
  <r>
    <x v="0"/>
    <s v="Outlet"/>
    <n v="1185732"/>
    <n v="44366"/>
    <s v="19-06-2021"/>
    <x v="11"/>
    <x v="1"/>
    <s v="Saturday"/>
    <s v="19"/>
    <x v="3"/>
    <x v="12"/>
    <x v="14"/>
    <x v="5"/>
    <n v="55"/>
    <n v="150"/>
    <n v="82500"/>
    <n v="41250"/>
    <n v="0.5"/>
    <x v="1"/>
    <s v="low Units"/>
    <n v="1.2419644074859387E-2"/>
  </r>
  <r>
    <x v="0"/>
    <s v="Outlet"/>
    <n v="1185732"/>
    <n v="44367"/>
    <s v="20-06-2021"/>
    <x v="11"/>
    <x v="1"/>
    <s v="Sunday"/>
    <s v="20"/>
    <x v="3"/>
    <x v="12"/>
    <x v="14"/>
    <x v="0"/>
    <n v="40"/>
    <n v="400"/>
    <n v="160000"/>
    <n v="64000"/>
    <n v="0.4"/>
    <x v="1"/>
    <s v="low Units"/>
    <n v="1.9269265958569717E-2"/>
  </r>
  <r>
    <x v="0"/>
    <s v="Outlet"/>
    <n v="1185732"/>
    <n v="44368"/>
    <s v="21-06-2021"/>
    <x v="11"/>
    <x v="1"/>
    <s v="Monday"/>
    <s v="21"/>
    <x v="3"/>
    <x v="12"/>
    <x v="14"/>
    <x v="1"/>
    <n v="35"/>
    <n v="150"/>
    <n v="52500"/>
    <n v="18375"/>
    <n v="0.35"/>
    <x v="1"/>
    <s v="low Units"/>
    <n v="5.5323869060737276E-3"/>
  </r>
  <r>
    <x v="0"/>
    <s v="Outlet"/>
    <n v="1185732"/>
    <n v="44369"/>
    <s v="22-06-2021"/>
    <x v="11"/>
    <x v="1"/>
    <s v="Tuesday"/>
    <s v="22"/>
    <x v="3"/>
    <x v="12"/>
    <x v="14"/>
    <x v="2"/>
    <n v="30"/>
    <n v="175"/>
    <n v="52500"/>
    <n v="18375"/>
    <n v="0.35"/>
    <x v="1"/>
    <s v="low Units"/>
    <n v="5.5323869060737276E-3"/>
  </r>
  <r>
    <x v="0"/>
    <s v="Outlet"/>
    <n v="1185732"/>
    <n v="44370"/>
    <s v="23-06-2021"/>
    <x v="11"/>
    <x v="1"/>
    <s v="Wednesday"/>
    <s v="23"/>
    <x v="3"/>
    <x v="12"/>
    <x v="14"/>
    <x v="3"/>
    <n v="30"/>
    <n v="150"/>
    <n v="45000"/>
    <n v="18000"/>
    <n v="0.4"/>
    <x v="1"/>
    <s v="low Units"/>
    <n v="5.4194810508477334E-3"/>
  </r>
  <r>
    <x v="0"/>
    <s v="Outlet"/>
    <n v="1185732"/>
    <n v="44371"/>
    <s v="24-06-2021"/>
    <x v="11"/>
    <x v="1"/>
    <s v="Thursday"/>
    <s v="24"/>
    <x v="3"/>
    <x v="12"/>
    <x v="14"/>
    <x v="4"/>
    <n v="45"/>
    <n v="150"/>
    <n v="67500"/>
    <n v="23625"/>
    <n v="0.35"/>
    <x v="1"/>
    <s v="low Units"/>
    <n v="7.113068879237649E-3"/>
  </r>
  <r>
    <x v="0"/>
    <s v="Outlet"/>
    <n v="1185732"/>
    <n v="44372"/>
    <s v="25-06-2021"/>
    <x v="11"/>
    <x v="1"/>
    <s v="Friday"/>
    <s v="25"/>
    <x v="3"/>
    <x v="12"/>
    <x v="14"/>
    <x v="5"/>
    <n v="50"/>
    <n v="325"/>
    <n v="162500"/>
    <n v="81250"/>
    <n v="0.5"/>
    <x v="1"/>
    <s v="low Units"/>
    <n v="2.4462935298965462E-2"/>
  </r>
  <r>
    <x v="0"/>
    <s v="Outlet"/>
    <n v="1185732"/>
    <n v="44373"/>
    <s v="26-06-2021"/>
    <x v="11"/>
    <x v="1"/>
    <s v="Saturday"/>
    <s v="26"/>
    <x v="3"/>
    <x v="12"/>
    <x v="14"/>
    <x v="0"/>
    <n v="45"/>
    <n v="550"/>
    <n v="247500"/>
    <n v="99000"/>
    <n v="0.4"/>
    <x v="1"/>
    <s v="low Units"/>
    <n v="2.9807145779662533E-2"/>
  </r>
  <r>
    <x v="0"/>
    <s v="Outlet"/>
    <n v="1185732"/>
    <n v="44374"/>
    <s v="27-06-2021"/>
    <x v="11"/>
    <x v="1"/>
    <s v="Sunday"/>
    <s v="27"/>
    <x v="3"/>
    <x v="12"/>
    <x v="14"/>
    <x v="1"/>
    <n v="40"/>
    <n v="300"/>
    <n v="120000"/>
    <n v="42000"/>
    <n v="0.35"/>
    <x v="1"/>
    <s v="low Units"/>
    <n v="1.2645455785311377E-2"/>
  </r>
  <r>
    <x v="0"/>
    <s v="Outlet"/>
    <n v="1185732"/>
    <n v="44375"/>
    <s v="28-06-2021"/>
    <x v="11"/>
    <x v="1"/>
    <s v="Monday"/>
    <s v="28"/>
    <x v="3"/>
    <x v="12"/>
    <x v="14"/>
    <x v="2"/>
    <n v="35"/>
    <n v="225"/>
    <n v="78750"/>
    <n v="27563"/>
    <n v="0.35"/>
    <x v="1"/>
    <s v="low Units"/>
    <n v="8.2987309002508919E-3"/>
  </r>
  <r>
    <x v="0"/>
    <s v="Outlet"/>
    <n v="1185732"/>
    <n v="44376"/>
    <s v="29-06-2021"/>
    <x v="11"/>
    <x v="1"/>
    <s v="Tuesday"/>
    <s v="29"/>
    <x v="3"/>
    <x v="12"/>
    <x v="14"/>
    <x v="3"/>
    <n v="35"/>
    <n v="175"/>
    <n v="61250"/>
    <n v="24500"/>
    <n v="0.4"/>
    <x v="1"/>
    <s v="low Units"/>
    <n v="7.3765158747649707E-3"/>
  </r>
  <r>
    <x v="0"/>
    <s v="Outlet"/>
    <n v="1185732"/>
    <n v="44377"/>
    <s v="30-06-2021"/>
    <x v="11"/>
    <x v="1"/>
    <s v="Wednesday"/>
    <s v="30"/>
    <x v="3"/>
    <x v="12"/>
    <x v="14"/>
    <x v="4"/>
    <n v="45"/>
    <n v="175"/>
    <n v="78750"/>
    <n v="27563"/>
    <n v="0.35"/>
    <x v="1"/>
    <s v="low Units"/>
    <n v="8.2987309002508919E-3"/>
  </r>
  <r>
    <x v="0"/>
    <s v="Outlet"/>
    <n v="1185732"/>
    <n v="44378"/>
    <s v="01-07-2021"/>
    <x v="5"/>
    <x v="1"/>
    <s v="Thursday"/>
    <s v="01"/>
    <x v="3"/>
    <x v="12"/>
    <x v="14"/>
    <x v="5"/>
    <n v="50"/>
    <n v="350"/>
    <n v="175000"/>
    <n v="87500"/>
    <n v="0.5"/>
    <x v="1"/>
    <s v="low Units"/>
    <n v="2.6344699552732033E-2"/>
  </r>
  <r>
    <x v="0"/>
    <s v="Outlet"/>
    <n v="1185732"/>
    <n v="44379"/>
    <s v="02-07-2021"/>
    <x v="5"/>
    <x v="1"/>
    <s v="Friday"/>
    <s v="02"/>
    <x v="3"/>
    <x v="12"/>
    <x v="14"/>
    <x v="0"/>
    <n v="45"/>
    <n v="500"/>
    <n v="225000"/>
    <n v="90000"/>
    <n v="0.4"/>
    <x v="1"/>
    <s v="low Units"/>
    <n v="2.7097405254238666E-2"/>
  </r>
  <r>
    <x v="0"/>
    <s v="Outlet"/>
    <n v="1185732"/>
    <n v="44380"/>
    <s v="03-07-2021"/>
    <x v="5"/>
    <x v="1"/>
    <s v="Saturday"/>
    <s v="03"/>
    <x v="3"/>
    <x v="12"/>
    <x v="14"/>
    <x v="1"/>
    <n v="45"/>
    <n v="275"/>
    <n v="123750"/>
    <n v="43313"/>
    <n v="0.35"/>
    <x v="1"/>
    <s v="low Units"/>
    <n v="1.304077681974266E-2"/>
  </r>
  <r>
    <x v="0"/>
    <s v="Outlet"/>
    <n v="1185732"/>
    <n v="44381"/>
    <s v="04-07-2021"/>
    <x v="5"/>
    <x v="1"/>
    <s v="Sunday"/>
    <s v="04"/>
    <x v="3"/>
    <x v="12"/>
    <x v="14"/>
    <x v="2"/>
    <n v="40"/>
    <n v="200"/>
    <n v="80000"/>
    <n v="28000"/>
    <n v="0.35"/>
    <x v="1"/>
    <s v="low Units"/>
    <n v="8.4303038568742522E-3"/>
  </r>
  <r>
    <x v="0"/>
    <s v="Outlet"/>
    <n v="1185732"/>
    <n v="44382"/>
    <s v="05-07-2021"/>
    <x v="5"/>
    <x v="1"/>
    <s v="Monday"/>
    <s v="05"/>
    <x v="3"/>
    <x v="12"/>
    <x v="14"/>
    <x v="3"/>
    <n v="30"/>
    <n v="125"/>
    <n v="37500"/>
    <n v="15000"/>
    <n v="0.4"/>
    <x v="1"/>
    <s v="low Units"/>
    <n v="4.5162342090397777E-3"/>
  </r>
  <r>
    <x v="0"/>
    <s v="Outlet"/>
    <n v="1185732"/>
    <n v="44383"/>
    <s v="06-07-2021"/>
    <x v="5"/>
    <x v="1"/>
    <s v="Tuesday"/>
    <s v="06"/>
    <x v="3"/>
    <x v="12"/>
    <x v="14"/>
    <x v="4"/>
    <n v="40"/>
    <n v="100"/>
    <n v="40000"/>
    <n v="14000"/>
    <n v="0.35"/>
    <x v="1"/>
    <s v="low Units"/>
    <n v="4.2151519284371261E-3"/>
  </r>
  <r>
    <x v="0"/>
    <s v="Outlet"/>
    <n v="1185732"/>
    <n v="44384"/>
    <s v="07-07-2021"/>
    <x v="5"/>
    <x v="1"/>
    <s v="Wednesday"/>
    <s v="07"/>
    <x v="3"/>
    <x v="12"/>
    <x v="14"/>
    <x v="5"/>
    <n v="45"/>
    <n v="275"/>
    <n v="123750"/>
    <n v="61875"/>
    <n v="0.5"/>
    <x v="1"/>
    <s v="low Units"/>
    <n v="1.8629466112289082E-2"/>
  </r>
  <r>
    <x v="0"/>
    <s v="Outlet"/>
    <n v="1185732"/>
    <n v="44385"/>
    <s v="08-07-2021"/>
    <x v="5"/>
    <x v="1"/>
    <s v="Thursday"/>
    <s v="08"/>
    <x v="3"/>
    <x v="12"/>
    <x v="14"/>
    <x v="0"/>
    <n v="40"/>
    <n v="400"/>
    <n v="160000"/>
    <n v="64000"/>
    <n v="0.4"/>
    <x v="1"/>
    <s v="low Units"/>
    <n v="1.9269265958569717E-2"/>
  </r>
  <r>
    <x v="0"/>
    <s v="Outlet"/>
    <n v="1185732"/>
    <n v="44386"/>
    <s v="09-07-2021"/>
    <x v="5"/>
    <x v="1"/>
    <s v="Friday"/>
    <s v="09"/>
    <x v="3"/>
    <x v="12"/>
    <x v="14"/>
    <x v="1"/>
    <n v="35"/>
    <n v="200"/>
    <n v="70000"/>
    <n v="24500"/>
    <n v="0.35"/>
    <x v="1"/>
    <s v="low Units"/>
    <n v="7.3765158747649707E-3"/>
  </r>
  <r>
    <x v="0"/>
    <s v="Outlet"/>
    <n v="1185732"/>
    <n v="44387"/>
    <s v="10-07-2021"/>
    <x v="5"/>
    <x v="1"/>
    <s v="Saturday"/>
    <s v="10"/>
    <x v="3"/>
    <x v="12"/>
    <x v="14"/>
    <x v="2"/>
    <n v="20"/>
    <n v="100"/>
    <n v="20000"/>
    <n v="7000"/>
    <n v="0.35"/>
    <x v="1"/>
    <s v="low Units"/>
    <n v="2.1075759642185631E-3"/>
  </r>
  <r>
    <x v="0"/>
    <s v="Outlet"/>
    <n v="1185732"/>
    <n v="44388"/>
    <s v="11-07-2021"/>
    <x v="5"/>
    <x v="1"/>
    <s v="Sunday"/>
    <s v="11"/>
    <x v="3"/>
    <x v="12"/>
    <x v="14"/>
    <x v="3"/>
    <n v="20"/>
    <n v="75"/>
    <n v="15000"/>
    <n v="6000"/>
    <n v="0.4"/>
    <x v="1"/>
    <s v="low Units"/>
    <n v="1.806493683615911E-3"/>
  </r>
  <r>
    <x v="0"/>
    <s v="Outlet"/>
    <n v="1185732"/>
    <n v="44389"/>
    <s v="12-07-2021"/>
    <x v="5"/>
    <x v="1"/>
    <s v="Monday"/>
    <s v="12"/>
    <x v="3"/>
    <x v="12"/>
    <x v="14"/>
    <x v="4"/>
    <n v="30"/>
    <n v="75"/>
    <n v="22500"/>
    <n v="7875"/>
    <n v="0.35"/>
    <x v="1"/>
    <s v="low Units"/>
    <n v="2.371022959745883E-3"/>
  </r>
  <r>
    <x v="0"/>
    <s v="Outlet"/>
    <n v="1185732"/>
    <n v="44390"/>
    <s v="13-07-2021"/>
    <x v="5"/>
    <x v="1"/>
    <s v="Tuesday"/>
    <s v="13"/>
    <x v="3"/>
    <x v="12"/>
    <x v="14"/>
    <x v="5"/>
    <n v="35"/>
    <n v="150"/>
    <n v="52500"/>
    <n v="26250"/>
    <n v="0.5"/>
    <x v="1"/>
    <s v="low Units"/>
    <n v="7.9034098658196106E-3"/>
  </r>
  <r>
    <x v="0"/>
    <s v="Outlet"/>
    <n v="1185732"/>
    <n v="44391"/>
    <s v="14-07-2021"/>
    <x v="5"/>
    <x v="1"/>
    <s v="Wednesday"/>
    <s v="14"/>
    <x v="3"/>
    <x v="12"/>
    <x v="14"/>
    <x v="0"/>
    <n v="40"/>
    <n v="325"/>
    <n v="130000"/>
    <n v="52000"/>
    <n v="0.4"/>
    <x v="1"/>
    <s v="low Units"/>
    <n v="1.5656278591337894E-2"/>
  </r>
  <r>
    <x v="0"/>
    <s v="Outlet"/>
    <n v="1185732"/>
    <n v="44392"/>
    <s v="15-07-2021"/>
    <x v="5"/>
    <x v="1"/>
    <s v="Thursday"/>
    <s v="15"/>
    <x v="3"/>
    <x v="12"/>
    <x v="14"/>
    <x v="1"/>
    <n v="30"/>
    <n v="150"/>
    <n v="45000"/>
    <n v="15750"/>
    <n v="0.35"/>
    <x v="1"/>
    <s v="low Units"/>
    <n v="4.742045919491766E-3"/>
  </r>
  <r>
    <x v="0"/>
    <s v="Outlet"/>
    <n v="1185732"/>
    <n v="44393"/>
    <s v="16-07-2021"/>
    <x v="5"/>
    <x v="1"/>
    <s v="Friday"/>
    <s v="16"/>
    <x v="3"/>
    <x v="12"/>
    <x v="14"/>
    <x v="2"/>
    <n v="30"/>
    <n v="50"/>
    <n v="15000"/>
    <n v="5250"/>
    <n v="0.35"/>
    <x v="1"/>
    <s v="low Units"/>
    <n v="1.5806819731639221E-3"/>
  </r>
  <r>
    <x v="0"/>
    <s v="Outlet"/>
    <n v="1185732"/>
    <n v="44394"/>
    <s v="17-07-2021"/>
    <x v="5"/>
    <x v="1"/>
    <s v="Saturday"/>
    <s v="17"/>
    <x v="3"/>
    <x v="12"/>
    <x v="14"/>
    <x v="3"/>
    <n v="30"/>
    <n v="25"/>
    <n v="7500"/>
    <n v="3000"/>
    <n v="0.4"/>
    <x v="1"/>
    <s v="low Units"/>
    <n v="9.032468418079555E-4"/>
  </r>
  <r>
    <x v="0"/>
    <s v="Outlet"/>
    <n v="1185732"/>
    <n v="44395"/>
    <s v="18-07-2021"/>
    <x v="5"/>
    <x v="1"/>
    <s v="Sunday"/>
    <s v="18"/>
    <x v="3"/>
    <x v="12"/>
    <x v="14"/>
    <x v="4"/>
    <n v="40"/>
    <n v="25"/>
    <n v="10000"/>
    <n v="3500"/>
    <n v="0.35"/>
    <x v="1"/>
    <s v="low Units"/>
    <n v="1.0537879821092815E-3"/>
  </r>
  <r>
    <x v="0"/>
    <s v="Outlet"/>
    <n v="1185732"/>
    <n v="44396"/>
    <s v="19-07-2021"/>
    <x v="5"/>
    <x v="1"/>
    <s v="Monday"/>
    <s v="19"/>
    <x v="3"/>
    <x v="12"/>
    <x v="14"/>
    <x v="5"/>
    <n v="45"/>
    <n v="150"/>
    <n v="67500"/>
    <n v="33750"/>
    <n v="0.5"/>
    <x v="1"/>
    <s v="low Units"/>
    <n v="1.0161526970339499E-2"/>
  </r>
  <r>
    <x v="0"/>
    <s v="Outlet"/>
    <n v="1185732"/>
    <n v="44397"/>
    <s v="20-07-2021"/>
    <x v="5"/>
    <x v="1"/>
    <s v="Tuesday"/>
    <s v="20"/>
    <x v="3"/>
    <x v="12"/>
    <x v="14"/>
    <x v="0"/>
    <n v="40"/>
    <n v="300"/>
    <n v="120000"/>
    <n v="48000"/>
    <n v="0.4"/>
    <x v="1"/>
    <s v="low Units"/>
    <n v="1.4451949468927288E-2"/>
  </r>
  <r>
    <x v="0"/>
    <s v="Outlet"/>
    <n v="1185732"/>
    <n v="44398"/>
    <s v="21-07-2021"/>
    <x v="5"/>
    <x v="1"/>
    <s v="Wednesday"/>
    <s v="21"/>
    <x v="3"/>
    <x v="12"/>
    <x v="14"/>
    <x v="1"/>
    <n v="30"/>
    <n v="150"/>
    <n v="45000"/>
    <n v="15750"/>
    <n v="0.35"/>
    <x v="1"/>
    <s v="low Units"/>
    <n v="4.742045919491766E-3"/>
  </r>
  <r>
    <x v="0"/>
    <s v="Outlet"/>
    <n v="1185732"/>
    <n v="44399"/>
    <s v="22-07-2021"/>
    <x v="5"/>
    <x v="1"/>
    <s v="Thursday"/>
    <s v="22"/>
    <x v="3"/>
    <x v="12"/>
    <x v="14"/>
    <x v="2"/>
    <n v="30"/>
    <n v="95"/>
    <n v="28500"/>
    <n v="9975"/>
    <n v="0.35"/>
    <x v="1"/>
    <s v="low Units"/>
    <n v="3.0032957490114523E-3"/>
  </r>
  <r>
    <x v="0"/>
    <s v="Outlet"/>
    <n v="1185732"/>
    <n v="44400"/>
    <s v="23-07-2021"/>
    <x v="5"/>
    <x v="1"/>
    <s v="Friday"/>
    <s v="23"/>
    <x v="3"/>
    <x v="12"/>
    <x v="14"/>
    <x v="3"/>
    <n v="30"/>
    <n v="125"/>
    <n v="37500"/>
    <n v="15000"/>
    <n v="0.4"/>
    <x v="1"/>
    <s v="low Units"/>
    <n v="4.5162342090397777E-3"/>
  </r>
  <r>
    <x v="0"/>
    <s v="Outlet"/>
    <n v="1185732"/>
    <n v="44401"/>
    <s v="24-07-2021"/>
    <x v="5"/>
    <x v="1"/>
    <s v="Saturday"/>
    <s v="24"/>
    <x v="3"/>
    <x v="12"/>
    <x v="14"/>
    <x v="4"/>
    <n v="50"/>
    <n v="100"/>
    <n v="50000"/>
    <n v="17500"/>
    <n v="0.35"/>
    <x v="1"/>
    <s v="low Units"/>
    <n v="5.2689399105464076E-3"/>
  </r>
  <r>
    <x v="0"/>
    <s v="Outlet"/>
    <n v="1185732"/>
    <n v="44402"/>
    <s v="25-07-2021"/>
    <x v="5"/>
    <x v="1"/>
    <s v="Sunday"/>
    <s v="25"/>
    <x v="3"/>
    <x v="12"/>
    <x v="14"/>
    <x v="5"/>
    <n v="55"/>
    <n v="200"/>
    <n v="110000"/>
    <n v="55000"/>
    <n v="0.5"/>
    <x v="1"/>
    <s v="low Units"/>
    <n v="1.6559525433145851E-2"/>
  </r>
  <r>
    <x v="0"/>
    <s v="Outlet"/>
    <n v="1185732"/>
    <n v="44403"/>
    <s v="26-07-2021"/>
    <x v="5"/>
    <x v="1"/>
    <s v="Monday"/>
    <s v="26"/>
    <x v="3"/>
    <x v="12"/>
    <x v="14"/>
    <x v="0"/>
    <n v="50"/>
    <n v="450"/>
    <n v="225000"/>
    <n v="90000"/>
    <n v="0.4"/>
    <x v="1"/>
    <s v="low Units"/>
    <n v="2.7097405254238666E-2"/>
  </r>
  <r>
    <x v="0"/>
    <s v="Outlet"/>
    <n v="1185732"/>
    <n v="44404"/>
    <s v="27-07-2021"/>
    <x v="5"/>
    <x v="1"/>
    <s v="Tuesday"/>
    <s v="27"/>
    <x v="3"/>
    <x v="12"/>
    <x v="14"/>
    <x v="1"/>
    <n v="40"/>
    <n v="250"/>
    <n v="100000"/>
    <n v="35000"/>
    <n v="0.35"/>
    <x v="1"/>
    <s v="low Units"/>
    <n v="1.0537879821092815E-2"/>
  </r>
  <r>
    <x v="0"/>
    <s v="Outlet"/>
    <n v="1185732"/>
    <n v="44405"/>
    <s v="28-07-2021"/>
    <x v="5"/>
    <x v="1"/>
    <s v="Wednesday"/>
    <s v="28"/>
    <x v="3"/>
    <x v="12"/>
    <x v="14"/>
    <x v="2"/>
    <n v="40"/>
    <n v="200"/>
    <n v="80000"/>
    <n v="28000"/>
    <n v="0.35"/>
    <x v="1"/>
    <s v="low Units"/>
    <n v="8.4303038568742522E-3"/>
  </r>
  <r>
    <x v="0"/>
    <s v="Outlet"/>
    <n v="1185732"/>
    <n v="44406"/>
    <s v="29-07-2021"/>
    <x v="5"/>
    <x v="1"/>
    <s v="Thursday"/>
    <s v="29"/>
    <x v="3"/>
    <x v="12"/>
    <x v="14"/>
    <x v="3"/>
    <n v="40"/>
    <n v="150"/>
    <n v="60000"/>
    <n v="24000"/>
    <n v="0.4"/>
    <x v="1"/>
    <s v="low Units"/>
    <n v="7.225974734463644E-3"/>
  </r>
  <r>
    <x v="0"/>
    <s v="Outlet"/>
    <n v="1185732"/>
    <n v="44407"/>
    <s v="30-07-2021"/>
    <x v="5"/>
    <x v="1"/>
    <s v="Friday"/>
    <s v="30"/>
    <x v="3"/>
    <x v="12"/>
    <x v="14"/>
    <x v="4"/>
    <n v="50"/>
    <n v="150"/>
    <n v="75000"/>
    <n v="26250"/>
    <n v="0.35"/>
    <x v="1"/>
    <s v="low Units"/>
    <n v="7.9034098658196106E-3"/>
  </r>
  <r>
    <x v="0"/>
    <s v="Outlet"/>
    <n v="1185732"/>
    <n v="44408"/>
    <s v="31-07-2021"/>
    <x v="5"/>
    <x v="1"/>
    <s v="Saturday"/>
    <s v="31"/>
    <x v="3"/>
    <x v="12"/>
    <x v="14"/>
    <x v="5"/>
    <n v="55"/>
    <n v="250"/>
    <n v="137500"/>
    <n v="68750"/>
    <n v="0.5"/>
    <x v="1"/>
    <s v="low Units"/>
    <n v="2.0699406791432312E-2"/>
  </r>
  <r>
    <x v="2"/>
    <s v="Outlet"/>
    <n v="1197831"/>
    <n v="44409"/>
    <s v="01-08-2021"/>
    <x v="6"/>
    <x v="1"/>
    <s v="Sunday"/>
    <s v="01"/>
    <x v="3"/>
    <x v="12"/>
    <x v="14"/>
    <x v="0"/>
    <n v="20"/>
    <n v="675"/>
    <n v="135000"/>
    <n v="54000"/>
    <n v="0.4"/>
    <x v="1"/>
    <s v="low Units"/>
    <n v="1.6258443152543198E-2"/>
  </r>
  <r>
    <x v="2"/>
    <s v="Outlet"/>
    <n v="1197831"/>
    <n v="44410"/>
    <s v="02-08-2021"/>
    <x v="6"/>
    <x v="1"/>
    <s v="Monday"/>
    <s v="02"/>
    <x v="3"/>
    <x v="12"/>
    <x v="14"/>
    <x v="1"/>
    <n v="30"/>
    <n v="675"/>
    <n v="202500"/>
    <n v="81000"/>
    <n v="0.4"/>
    <x v="1"/>
    <s v="low Units"/>
    <n v="2.43876647288148E-2"/>
  </r>
  <r>
    <x v="2"/>
    <s v="Outlet"/>
    <n v="1197831"/>
    <n v="44411"/>
    <s v="03-08-2021"/>
    <x v="6"/>
    <x v="1"/>
    <s v="Tuesday"/>
    <s v="03"/>
    <x v="3"/>
    <x v="12"/>
    <x v="14"/>
    <x v="2"/>
    <n v="30"/>
    <n v="475"/>
    <n v="142500"/>
    <n v="57000"/>
    <n v="0.4"/>
    <x v="1"/>
    <s v="low Units"/>
    <n v="1.7161689994351154E-2"/>
  </r>
  <r>
    <x v="2"/>
    <s v="Outlet"/>
    <n v="1197831"/>
    <n v="44412"/>
    <s v="04-08-2021"/>
    <x v="6"/>
    <x v="1"/>
    <s v="Wednesday"/>
    <s v="04"/>
    <x v="3"/>
    <x v="12"/>
    <x v="14"/>
    <x v="3"/>
    <n v="35"/>
    <n v="475"/>
    <n v="166250"/>
    <n v="83125"/>
    <n v="0.5"/>
    <x v="1"/>
    <s v="low Units"/>
    <n v="2.5027464575095432E-2"/>
  </r>
  <r>
    <x v="2"/>
    <s v="Outlet"/>
    <n v="1197831"/>
    <n v="44413"/>
    <s v="05-08-2021"/>
    <x v="6"/>
    <x v="1"/>
    <s v="Thursday"/>
    <s v="05"/>
    <x v="1"/>
    <x v="13"/>
    <x v="15"/>
    <x v="4"/>
    <n v="40"/>
    <n v="325"/>
    <n v="130000"/>
    <n v="45500"/>
    <n v="0.35"/>
    <x v="1"/>
    <s v="low Units"/>
    <n v="1.3699243767420658E-2"/>
  </r>
  <r>
    <x v="2"/>
    <s v="Outlet"/>
    <n v="1197831"/>
    <n v="44414"/>
    <s v="06-08-2021"/>
    <x v="6"/>
    <x v="1"/>
    <s v="Friday"/>
    <s v="06"/>
    <x v="1"/>
    <x v="13"/>
    <x v="15"/>
    <x v="5"/>
    <n v="35"/>
    <n v="475"/>
    <n v="166250"/>
    <n v="91438"/>
    <n v="0.55000000000000004"/>
    <x v="1"/>
    <s v="low Units"/>
    <n v="2.753036157374528E-2"/>
  </r>
  <r>
    <x v="2"/>
    <s v="Outlet"/>
    <n v="1197831"/>
    <n v="44415"/>
    <s v="07-08-2021"/>
    <x v="6"/>
    <x v="1"/>
    <s v="Saturday"/>
    <s v="07"/>
    <x v="1"/>
    <x v="13"/>
    <x v="15"/>
    <x v="0"/>
    <n v="25"/>
    <n v="625"/>
    <n v="156250"/>
    <n v="62500"/>
    <n v="0.4"/>
    <x v="1"/>
    <s v="low Units"/>
    <n v="1.8817642537665741E-2"/>
  </r>
  <r>
    <x v="2"/>
    <s v="Outlet"/>
    <n v="1197831"/>
    <n v="44416"/>
    <s v="08-08-2021"/>
    <x v="6"/>
    <x v="1"/>
    <s v="Sunday"/>
    <s v="08"/>
    <x v="1"/>
    <x v="13"/>
    <x v="15"/>
    <x v="1"/>
    <n v="35"/>
    <n v="600"/>
    <n v="210000"/>
    <n v="84000"/>
    <n v="0.4"/>
    <x v="1"/>
    <s v="low Units"/>
    <n v="2.5290911570622753E-2"/>
  </r>
  <r>
    <x v="2"/>
    <s v="Outlet"/>
    <n v="1197831"/>
    <n v="44417"/>
    <s v="09-08-2021"/>
    <x v="6"/>
    <x v="1"/>
    <s v="Monday"/>
    <s v="09"/>
    <x v="1"/>
    <x v="13"/>
    <x v="15"/>
    <x v="2"/>
    <n v="35"/>
    <n v="425"/>
    <n v="148750"/>
    <n v="59500"/>
    <n v="0.4"/>
    <x v="1"/>
    <s v="low Units"/>
    <n v="1.7914395695857784E-2"/>
  </r>
  <r>
    <x v="2"/>
    <s v="Outlet"/>
    <n v="1197831"/>
    <n v="44418"/>
    <s v="10-08-2021"/>
    <x v="6"/>
    <x v="1"/>
    <s v="Tuesday"/>
    <s v="10"/>
    <x v="1"/>
    <x v="13"/>
    <x v="15"/>
    <x v="3"/>
    <n v="35"/>
    <n v="375"/>
    <n v="131250"/>
    <n v="65625"/>
    <n v="0.5"/>
    <x v="1"/>
    <s v="low Units"/>
    <n v="1.9758524664549026E-2"/>
  </r>
  <r>
    <x v="2"/>
    <s v="Outlet"/>
    <n v="1197831"/>
    <n v="44419"/>
    <s v="11-08-2021"/>
    <x v="6"/>
    <x v="1"/>
    <s v="Wednesday"/>
    <s v="11"/>
    <x v="1"/>
    <x v="13"/>
    <x v="15"/>
    <x v="4"/>
    <n v="40"/>
    <n v="250"/>
    <n v="100000"/>
    <n v="35000"/>
    <n v="0.35"/>
    <x v="1"/>
    <s v="low Units"/>
    <n v="1.0537879821092815E-2"/>
  </r>
  <r>
    <x v="2"/>
    <s v="Outlet"/>
    <n v="1197831"/>
    <n v="44420"/>
    <s v="12-08-2021"/>
    <x v="6"/>
    <x v="1"/>
    <s v="Thursday"/>
    <s v="12"/>
    <x v="1"/>
    <x v="13"/>
    <x v="15"/>
    <x v="5"/>
    <n v="35"/>
    <n v="450"/>
    <n v="157500"/>
    <n v="86625"/>
    <n v="0.55000000000000004"/>
    <x v="1"/>
    <s v="low Units"/>
    <n v="2.6081252557204716E-2"/>
  </r>
  <r>
    <x v="2"/>
    <s v="Outlet"/>
    <n v="1197831"/>
    <n v="44421"/>
    <s v="13-08-2021"/>
    <x v="6"/>
    <x v="1"/>
    <s v="Friday"/>
    <s v="13"/>
    <x v="1"/>
    <x v="13"/>
    <x v="15"/>
    <x v="0"/>
    <n v="30"/>
    <n v="625"/>
    <n v="187500"/>
    <n v="84375"/>
    <n v="0.45"/>
    <x v="1"/>
    <s v="low Units"/>
    <n v="2.5403817425848747E-2"/>
  </r>
  <r>
    <x v="2"/>
    <s v="Outlet"/>
    <n v="1197831"/>
    <n v="44422"/>
    <s v="14-08-2021"/>
    <x v="6"/>
    <x v="1"/>
    <s v="Saturday"/>
    <s v="14"/>
    <x v="1"/>
    <x v="13"/>
    <x v="15"/>
    <x v="1"/>
    <n v="40"/>
    <n v="625"/>
    <n v="250000"/>
    <n v="112500"/>
    <n v="0.45"/>
    <x v="1"/>
    <s v="low Units"/>
    <n v="3.3871756567798325E-2"/>
  </r>
  <r>
    <x v="2"/>
    <s v="Outlet"/>
    <n v="1197831"/>
    <n v="44423"/>
    <s v="15-08-2021"/>
    <x v="6"/>
    <x v="1"/>
    <s v="Sunday"/>
    <s v="15"/>
    <x v="1"/>
    <x v="13"/>
    <x v="15"/>
    <x v="2"/>
    <n v="30"/>
    <n v="450"/>
    <n v="135000"/>
    <n v="60750"/>
    <n v="0.45"/>
    <x v="1"/>
    <s v="low Units"/>
    <n v="1.8290748546611099E-2"/>
  </r>
  <r>
    <x v="2"/>
    <s v="Outlet"/>
    <n v="1197831"/>
    <n v="44424"/>
    <s v="16-08-2021"/>
    <x v="6"/>
    <x v="1"/>
    <s v="Monday"/>
    <s v="16"/>
    <x v="1"/>
    <x v="13"/>
    <x v="15"/>
    <x v="3"/>
    <n v="35"/>
    <n v="350"/>
    <n v="122500"/>
    <n v="67375"/>
    <n v="0.55000000000000004"/>
    <x v="1"/>
    <s v="low Units"/>
    <n v="2.0285418655603668E-2"/>
  </r>
  <r>
    <x v="2"/>
    <s v="Outlet"/>
    <n v="1197831"/>
    <n v="44425"/>
    <s v="17-08-2021"/>
    <x v="6"/>
    <x v="1"/>
    <s v="Tuesday"/>
    <s v="17"/>
    <x v="1"/>
    <x v="13"/>
    <x v="15"/>
    <x v="4"/>
    <n v="40"/>
    <n v="250"/>
    <n v="100000"/>
    <n v="40000"/>
    <n v="0.4"/>
    <x v="1"/>
    <s v="low Units"/>
    <n v="1.2043291224106073E-2"/>
  </r>
  <r>
    <x v="2"/>
    <s v="Outlet"/>
    <n v="1197831"/>
    <n v="44426"/>
    <s v="18-08-2021"/>
    <x v="6"/>
    <x v="1"/>
    <s v="Wednesday"/>
    <s v="18"/>
    <x v="1"/>
    <x v="13"/>
    <x v="15"/>
    <x v="5"/>
    <n v="35"/>
    <n v="400"/>
    <n v="140000"/>
    <n v="84000"/>
    <n v="0.6"/>
    <x v="1"/>
    <s v="low Units"/>
    <n v="2.5290911570622753E-2"/>
  </r>
  <r>
    <x v="2"/>
    <s v="Outlet"/>
    <n v="1197831"/>
    <n v="44427"/>
    <s v="19-08-2021"/>
    <x v="6"/>
    <x v="1"/>
    <s v="Thursday"/>
    <s v="19"/>
    <x v="1"/>
    <x v="13"/>
    <x v="15"/>
    <x v="0"/>
    <n v="20"/>
    <n v="650"/>
    <n v="130000"/>
    <n v="58500"/>
    <n v="0.45"/>
    <x v="1"/>
    <s v="low Units"/>
    <n v="1.7613313415255131E-2"/>
  </r>
  <r>
    <x v="2"/>
    <s v="Outlet"/>
    <n v="1197831"/>
    <n v="44428"/>
    <s v="20-08-2021"/>
    <x v="6"/>
    <x v="1"/>
    <s v="Friday"/>
    <s v="20"/>
    <x v="1"/>
    <x v="13"/>
    <x v="15"/>
    <x v="1"/>
    <n v="20"/>
    <n v="650"/>
    <n v="130000"/>
    <n v="58500"/>
    <n v="0.45"/>
    <x v="1"/>
    <s v="low Units"/>
    <n v="1.7613313415255131E-2"/>
  </r>
  <r>
    <x v="2"/>
    <s v="Outlet"/>
    <n v="1197831"/>
    <n v="44429"/>
    <s v="21-08-2021"/>
    <x v="6"/>
    <x v="1"/>
    <s v="Saturday"/>
    <s v="21"/>
    <x v="1"/>
    <x v="13"/>
    <x v="15"/>
    <x v="2"/>
    <n v="15"/>
    <n v="475"/>
    <n v="71250"/>
    <n v="32063"/>
    <n v="0.45"/>
    <x v="1"/>
    <s v="low Units"/>
    <n v="9.6536011629628268E-3"/>
  </r>
  <r>
    <x v="2"/>
    <s v="Outlet"/>
    <n v="1197831"/>
    <n v="44430"/>
    <s v="22-08-2021"/>
    <x v="6"/>
    <x v="1"/>
    <s v="Sunday"/>
    <s v="22"/>
    <x v="1"/>
    <x v="13"/>
    <x v="15"/>
    <x v="3"/>
    <n v="20"/>
    <n v="375"/>
    <n v="75000"/>
    <n v="41250"/>
    <n v="0.55000000000000004"/>
    <x v="1"/>
    <s v="low Units"/>
    <n v="1.2419644074859387E-2"/>
  </r>
  <r>
    <x v="2"/>
    <s v="Outlet"/>
    <n v="1197831"/>
    <n v="44431"/>
    <s v="23-08-2021"/>
    <x v="6"/>
    <x v="1"/>
    <s v="Monday"/>
    <s v="23"/>
    <x v="1"/>
    <x v="13"/>
    <x v="15"/>
    <x v="4"/>
    <n v="25"/>
    <n v="275"/>
    <n v="68750"/>
    <n v="27500"/>
    <n v="0.4"/>
    <x v="1"/>
    <s v="low Units"/>
    <n v="8.2797627165729255E-3"/>
  </r>
  <r>
    <x v="2"/>
    <s v="Outlet"/>
    <n v="1197831"/>
    <n v="44432"/>
    <s v="24-08-2021"/>
    <x v="6"/>
    <x v="1"/>
    <s v="Tuesday"/>
    <s v="24"/>
    <x v="1"/>
    <x v="13"/>
    <x v="15"/>
    <x v="5"/>
    <n v="20"/>
    <n v="550"/>
    <n v="110000"/>
    <n v="66000"/>
    <n v="0.6"/>
    <x v="1"/>
    <s v="low Units"/>
    <n v="1.9871430519775021E-2"/>
  </r>
  <r>
    <x v="2"/>
    <s v="Outlet"/>
    <n v="1197831"/>
    <n v="44433"/>
    <s v="25-08-2021"/>
    <x v="6"/>
    <x v="1"/>
    <s v="Wednesday"/>
    <s v="25"/>
    <x v="1"/>
    <x v="13"/>
    <x v="15"/>
    <x v="0"/>
    <n v="10"/>
    <n v="700"/>
    <n v="70000"/>
    <n v="31500"/>
    <n v="0.45"/>
    <x v="1"/>
    <s v="low Units"/>
    <n v="9.484091838983532E-3"/>
  </r>
  <r>
    <x v="2"/>
    <s v="Outlet"/>
    <n v="1197831"/>
    <n v="44434"/>
    <s v="26-08-2021"/>
    <x v="6"/>
    <x v="1"/>
    <s v="Thursday"/>
    <s v="26"/>
    <x v="1"/>
    <x v="13"/>
    <x v="15"/>
    <x v="1"/>
    <n v="20"/>
    <n v="725"/>
    <n v="145000"/>
    <n v="65250"/>
    <n v="0.45"/>
    <x v="1"/>
    <s v="High Units"/>
    <n v="1.9645618809323032E-2"/>
  </r>
  <r>
    <x v="2"/>
    <s v="Outlet"/>
    <n v="1197831"/>
    <n v="44435"/>
    <s v="27-08-2021"/>
    <x v="6"/>
    <x v="1"/>
    <s v="Friday"/>
    <s v="27"/>
    <x v="1"/>
    <x v="13"/>
    <x v="15"/>
    <x v="2"/>
    <n v="15"/>
    <n v="575"/>
    <n v="86250"/>
    <n v="38813"/>
    <n v="0.45"/>
    <x v="1"/>
    <s v="low Units"/>
    <n v="1.1685906557030725E-2"/>
  </r>
  <r>
    <x v="2"/>
    <s v="Outlet"/>
    <n v="1197831"/>
    <n v="44436"/>
    <s v="28-08-2021"/>
    <x v="6"/>
    <x v="1"/>
    <s v="Saturday"/>
    <s v="28"/>
    <x v="1"/>
    <x v="13"/>
    <x v="15"/>
    <x v="3"/>
    <n v="35"/>
    <n v="500"/>
    <n v="175000"/>
    <n v="96250"/>
    <n v="0.55000000000000004"/>
    <x v="1"/>
    <s v="low Units"/>
    <n v="2.8979169508005241E-2"/>
  </r>
  <r>
    <x v="2"/>
    <s v="Outlet"/>
    <n v="1197831"/>
    <n v="44437"/>
    <s v="29-08-2021"/>
    <x v="6"/>
    <x v="1"/>
    <s v="Sunday"/>
    <s v="29"/>
    <x v="1"/>
    <x v="13"/>
    <x v="15"/>
    <x v="4"/>
    <n v="50"/>
    <n v="400"/>
    <n v="200000"/>
    <n v="80000"/>
    <n v="0.4"/>
    <x v="1"/>
    <s v="low Units"/>
    <n v="2.4086582448212147E-2"/>
  </r>
  <r>
    <x v="2"/>
    <s v="Outlet"/>
    <n v="1197831"/>
    <n v="44438"/>
    <s v="30-08-2021"/>
    <x v="6"/>
    <x v="1"/>
    <s v="Monday"/>
    <s v="30"/>
    <x v="1"/>
    <x v="13"/>
    <x v="15"/>
    <x v="5"/>
    <n v="45"/>
    <n v="750"/>
    <n v="337500"/>
    <n v="202500"/>
    <n v="0.6"/>
    <x v="1"/>
    <s v="High Units"/>
    <n v="6.0969161822036995E-2"/>
  </r>
  <r>
    <x v="2"/>
    <s v="Outlet"/>
    <n v="1197831"/>
    <n v="44439"/>
    <s v="31-08-2021"/>
    <x v="6"/>
    <x v="1"/>
    <s v="Tuesday"/>
    <s v="31"/>
    <x v="1"/>
    <x v="13"/>
    <x v="15"/>
    <x v="0"/>
    <n v="45"/>
    <n v="750"/>
    <n v="337500"/>
    <n v="151875"/>
    <n v="0.45"/>
    <x v="1"/>
    <s v="High Units"/>
    <n v="4.5726871366527748E-2"/>
  </r>
  <r>
    <x v="2"/>
    <s v="Outlet"/>
    <n v="1197831"/>
    <n v="44440"/>
    <s v="01-09-2021"/>
    <x v="7"/>
    <x v="1"/>
    <s v="Wednesday"/>
    <s v="01"/>
    <x v="1"/>
    <x v="13"/>
    <x v="15"/>
    <x v="1"/>
    <n v="50"/>
    <n v="750"/>
    <n v="375000"/>
    <n v="168750"/>
    <n v="0.45"/>
    <x v="1"/>
    <s v="High Units"/>
    <n v="5.0807634851697495E-2"/>
  </r>
  <r>
    <x v="2"/>
    <s v="Outlet"/>
    <n v="1197831"/>
    <n v="44441"/>
    <s v="02-09-2021"/>
    <x v="7"/>
    <x v="1"/>
    <s v="Thursday"/>
    <s v="02"/>
    <x v="1"/>
    <x v="13"/>
    <x v="15"/>
    <x v="2"/>
    <n v="45"/>
    <n v="650"/>
    <n v="292500"/>
    <n v="131625"/>
    <n v="0.45"/>
    <x v="1"/>
    <s v="low Units"/>
    <n v="3.9629955184324044E-2"/>
  </r>
  <r>
    <x v="2"/>
    <s v="Outlet"/>
    <n v="1197831"/>
    <n v="44442"/>
    <s v="03-09-2021"/>
    <x v="7"/>
    <x v="1"/>
    <s v="Friday"/>
    <s v="03"/>
    <x v="1"/>
    <x v="13"/>
    <x v="15"/>
    <x v="3"/>
    <n v="45"/>
    <n v="600"/>
    <n v="270000"/>
    <n v="148500"/>
    <n v="0.55000000000000004"/>
    <x v="1"/>
    <s v="low Units"/>
    <n v="4.4710718669493797E-2"/>
  </r>
  <r>
    <x v="2"/>
    <s v="Outlet"/>
    <n v="1197831"/>
    <n v="44443"/>
    <s v="04-09-2021"/>
    <x v="7"/>
    <x v="1"/>
    <s v="Saturday"/>
    <s v="04"/>
    <x v="1"/>
    <x v="13"/>
    <x v="15"/>
    <x v="4"/>
    <n v="50"/>
    <n v="500"/>
    <n v="250000"/>
    <n v="100000"/>
    <n v="0.4"/>
    <x v="1"/>
    <s v="low Units"/>
    <n v="3.0108228060265183E-2"/>
  </r>
  <r>
    <x v="2"/>
    <s v="Outlet"/>
    <n v="1197831"/>
    <n v="44444"/>
    <s v="05-09-2021"/>
    <x v="7"/>
    <x v="1"/>
    <s v="Sunday"/>
    <s v="05"/>
    <x v="1"/>
    <x v="13"/>
    <x v="15"/>
    <x v="5"/>
    <n v="55"/>
    <n v="875"/>
    <n v="481250"/>
    <n v="288750"/>
    <n v="0.6"/>
    <x v="1"/>
    <s v="High Units"/>
    <n v="8.6937508524015716E-2"/>
  </r>
  <r>
    <x v="2"/>
    <s v="Outlet"/>
    <n v="1197831"/>
    <n v="44445"/>
    <s v="06-09-2021"/>
    <x v="7"/>
    <x v="1"/>
    <s v="Monday"/>
    <s v="06"/>
    <x v="1"/>
    <x v="13"/>
    <x v="15"/>
    <x v="0"/>
    <n v="45"/>
    <n v="825"/>
    <n v="371250"/>
    <n v="185625"/>
    <n v="0.5"/>
    <x v="1"/>
    <s v="High Units"/>
    <n v="5.5888398336867241E-2"/>
  </r>
  <r>
    <x v="2"/>
    <s v="Outlet"/>
    <n v="1197831"/>
    <n v="44446"/>
    <s v="07-09-2021"/>
    <x v="7"/>
    <x v="1"/>
    <s v="Tuesday"/>
    <s v="07"/>
    <x v="1"/>
    <x v="13"/>
    <x v="15"/>
    <x v="1"/>
    <n v="50"/>
    <n v="825"/>
    <n v="412500"/>
    <n v="206250"/>
    <n v="0.5"/>
    <x v="1"/>
    <s v="High Units"/>
    <n v="6.2098220374296936E-2"/>
  </r>
  <r>
    <x v="2"/>
    <s v="Outlet"/>
    <n v="1197831"/>
    <n v="44447"/>
    <s v="08-09-2021"/>
    <x v="7"/>
    <x v="1"/>
    <s v="Wednesday"/>
    <s v="08"/>
    <x v="1"/>
    <x v="13"/>
    <x v="15"/>
    <x v="2"/>
    <n v="45"/>
    <n v="975"/>
    <n v="438750"/>
    <n v="219375"/>
    <n v="0.5"/>
    <x v="1"/>
    <s v="High Units"/>
    <n v="6.6049925307206742E-2"/>
  </r>
  <r>
    <x v="2"/>
    <s v="Outlet"/>
    <n v="1197831"/>
    <n v="44448"/>
    <s v="09-09-2021"/>
    <x v="7"/>
    <x v="1"/>
    <s v="Thursday"/>
    <s v="09"/>
    <x v="1"/>
    <x v="13"/>
    <x v="15"/>
    <x v="3"/>
    <n v="45"/>
    <n v="575"/>
    <n v="258750"/>
    <n v="155250"/>
    <n v="0.6"/>
    <x v="1"/>
    <s v="low Units"/>
    <n v="4.6743024063561699E-2"/>
  </r>
  <r>
    <x v="2"/>
    <s v="Outlet"/>
    <n v="1197831"/>
    <n v="44449"/>
    <s v="10-09-2021"/>
    <x v="7"/>
    <x v="1"/>
    <s v="Friday"/>
    <s v="10"/>
    <x v="1"/>
    <x v="13"/>
    <x v="15"/>
    <x v="4"/>
    <n v="50"/>
    <n v="525"/>
    <n v="262500"/>
    <n v="118125"/>
    <n v="0.45"/>
    <x v="1"/>
    <s v="low Units"/>
    <n v="3.5565344396188248E-2"/>
  </r>
  <r>
    <x v="2"/>
    <s v="Outlet"/>
    <n v="1197831"/>
    <n v="44450"/>
    <s v="11-09-2021"/>
    <x v="7"/>
    <x v="1"/>
    <s v="Saturday"/>
    <s v="11"/>
    <x v="1"/>
    <x v="13"/>
    <x v="15"/>
    <x v="5"/>
    <n v="60"/>
    <n v="800"/>
    <n v="480000"/>
    <n v="312000"/>
    <n v="0.65"/>
    <x v="1"/>
    <s v="High Units"/>
    <n v="9.3937671548027374E-2"/>
  </r>
  <r>
    <x v="2"/>
    <s v="Outlet"/>
    <n v="1197831"/>
    <n v="44451"/>
    <s v="12-09-2021"/>
    <x v="7"/>
    <x v="1"/>
    <s v="Sunday"/>
    <s v="12"/>
    <x v="1"/>
    <x v="13"/>
    <x v="15"/>
    <x v="0"/>
    <n v="40"/>
    <n v="750"/>
    <n v="300000"/>
    <n v="150000"/>
    <n v="0.5"/>
    <x v="1"/>
    <s v="High Units"/>
    <n v="4.5162342090397774E-2"/>
  </r>
  <r>
    <x v="2"/>
    <s v="Outlet"/>
    <n v="1197831"/>
    <n v="44452"/>
    <s v="13-09-2021"/>
    <x v="7"/>
    <x v="1"/>
    <s v="Monday"/>
    <s v="13"/>
    <x v="1"/>
    <x v="13"/>
    <x v="15"/>
    <x v="1"/>
    <n v="55"/>
    <n v="750"/>
    <n v="412500"/>
    <n v="206250"/>
    <n v="0.5"/>
    <x v="1"/>
    <s v="High Units"/>
    <n v="6.2098220374296936E-2"/>
  </r>
  <r>
    <x v="2"/>
    <s v="Outlet"/>
    <n v="1197831"/>
    <n v="44453"/>
    <s v="14-09-2021"/>
    <x v="7"/>
    <x v="1"/>
    <s v="Tuesday"/>
    <s v="14"/>
    <x v="1"/>
    <x v="13"/>
    <x v="15"/>
    <x v="2"/>
    <n v="55"/>
    <n v="925"/>
    <n v="508750"/>
    <n v="254375"/>
    <n v="0.5"/>
    <x v="1"/>
    <s v="High Units"/>
    <n v="7.658780512829956E-2"/>
  </r>
  <r>
    <x v="2"/>
    <s v="Outlet"/>
    <n v="1197831"/>
    <n v="44454"/>
    <s v="15-09-2021"/>
    <x v="7"/>
    <x v="1"/>
    <s v="Wednesday"/>
    <s v="15"/>
    <x v="1"/>
    <x v="13"/>
    <x v="15"/>
    <x v="3"/>
    <n v="50"/>
    <n v="425"/>
    <n v="212500"/>
    <n v="127500"/>
    <n v="0.6"/>
    <x v="1"/>
    <s v="low Units"/>
    <n v="3.8387990776838112E-2"/>
  </r>
  <r>
    <x v="2"/>
    <s v="Outlet"/>
    <n v="1197831"/>
    <n v="44455"/>
    <s v="16-09-2021"/>
    <x v="7"/>
    <x v="1"/>
    <s v="Thursday"/>
    <s v="16"/>
    <x v="1"/>
    <x v="13"/>
    <x v="15"/>
    <x v="4"/>
    <n v="55"/>
    <n v="425"/>
    <n v="233750"/>
    <n v="105188"/>
    <n v="0.45"/>
    <x v="1"/>
    <s v="low Units"/>
    <n v="3.1670242932031738E-2"/>
  </r>
  <r>
    <x v="2"/>
    <s v="Outlet"/>
    <n v="1197831"/>
    <n v="44456"/>
    <s v="17-09-2021"/>
    <x v="7"/>
    <x v="1"/>
    <s v="Friday"/>
    <s v="17"/>
    <x v="1"/>
    <x v="13"/>
    <x v="15"/>
    <x v="5"/>
    <n v="60"/>
    <n v="675"/>
    <n v="405000"/>
    <n v="263250"/>
    <n v="0.65"/>
    <x v="1"/>
    <s v="low Units"/>
    <n v="7.9259910368648087E-2"/>
  </r>
  <r>
    <x v="2"/>
    <s v="Outlet"/>
    <n v="1197831"/>
    <n v="44457"/>
    <s v="18-09-2021"/>
    <x v="7"/>
    <x v="1"/>
    <s v="Saturday"/>
    <s v="18"/>
    <x v="1"/>
    <x v="13"/>
    <x v="15"/>
    <x v="0"/>
    <n v="55"/>
    <n v="625"/>
    <n v="343750"/>
    <n v="171875"/>
    <n v="0.5"/>
    <x v="1"/>
    <s v="low Units"/>
    <n v="5.1748516978580787E-2"/>
  </r>
  <r>
    <x v="2"/>
    <s v="Outlet"/>
    <n v="1197831"/>
    <n v="44458"/>
    <s v="19-09-2021"/>
    <x v="7"/>
    <x v="1"/>
    <s v="Sunday"/>
    <s v="19"/>
    <x v="1"/>
    <x v="13"/>
    <x v="15"/>
    <x v="1"/>
    <n v="55"/>
    <n v="575"/>
    <n v="316250"/>
    <n v="158125"/>
    <n v="0.5"/>
    <x v="1"/>
    <s v="low Units"/>
    <n v="4.7608635620294319E-2"/>
  </r>
  <r>
    <x v="2"/>
    <s v="Outlet"/>
    <n v="1197831"/>
    <n v="44459"/>
    <s v="20-09-2021"/>
    <x v="7"/>
    <x v="1"/>
    <s v="Monday"/>
    <s v="20"/>
    <x v="1"/>
    <x v="13"/>
    <x v="15"/>
    <x v="2"/>
    <n v="60"/>
    <n v="625"/>
    <n v="375000"/>
    <n v="187500"/>
    <n v="0.5"/>
    <x v="1"/>
    <s v="low Units"/>
    <n v="5.6452927612997222E-2"/>
  </r>
  <r>
    <x v="2"/>
    <s v="Outlet"/>
    <n v="1197831"/>
    <n v="44460"/>
    <s v="21-09-2021"/>
    <x v="7"/>
    <x v="1"/>
    <s v="Tuesday"/>
    <s v="21"/>
    <x v="1"/>
    <x v="13"/>
    <x v="15"/>
    <x v="3"/>
    <n v="60"/>
    <n v="350"/>
    <n v="210000"/>
    <n v="126000"/>
    <n v="0.6"/>
    <x v="1"/>
    <s v="low Units"/>
    <n v="3.7936367355934128E-2"/>
  </r>
  <r>
    <x v="2"/>
    <s v="Outlet"/>
    <n v="1197831"/>
    <n v="44461"/>
    <s v="22-09-2021"/>
    <x v="7"/>
    <x v="1"/>
    <s v="Wednesday"/>
    <s v="22"/>
    <x v="1"/>
    <x v="13"/>
    <x v="15"/>
    <x v="4"/>
    <n v="45"/>
    <n v="350"/>
    <n v="157500"/>
    <n v="70875"/>
    <n v="0.45"/>
    <x v="1"/>
    <s v="low Units"/>
    <n v="2.1339206637712948E-2"/>
  </r>
  <r>
    <x v="2"/>
    <s v="Outlet"/>
    <n v="1197831"/>
    <n v="44462"/>
    <s v="23-09-2021"/>
    <x v="7"/>
    <x v="1"/>
    <s v="Thursday"/>
    <s v="23"/>
    <x v="1"/>
    <x v="13"/>
    <x v="15"/>
    <x v="5"/>
    <n v="40"/>
    <n v="575"/>
    <n v="230000"/>
    <n v="149500"/>
    <n v="0.65"/>
    <x v="1"/>
    <s v="low Units"/>
    <n v="4.5011800950096451E-2"/>
  </r>
  <r>
    <x v="2"/>
    <s v="Outlet"/>
    <n v="1197831"/>
    <n v="44463"/>
    <s v="24-09-2021"/>
    <x v="7"/>
    <x v="1"/>
    <s v="Friday"/>
    <s v="24"/>
    <x v="1"/>
    <x v="13"/>
    <x v="15"/>
    <x v="0"/>
    <n v="30"/>
    <n v="525"/>
    <n v="157500"/>
    <n v="78750"/>
    <n v="0.5"/>
    <x v="1"/>
    <s v="low Units"/>
    <n v="2.3710229597458832E-2"/>
  </r>
  <r>
    <x v="2"/>
    <s v="Outlet"/>
    <n v="1197831"/>
    <n v="44464"/>
    <s v="25-09-2021"/>
    <x v="7"/>
    <x v="1"/>
    <s v="Saturday"/>
    <s v="25"/>
    <x v="1"/>
    <x v="13"/>
    <x v="15"/>
    <x v="1"/>
    <n v="30"/>
    <n v="525"/>
    <n v="157500"/>
    <n v="78750"/>
    <n v="0.5"/>
    <x v="1"/>
    <s v="low Units"/>
    <n v="2.3710229597458832E-2"/>
  </r>
  <r>
    <x v="2"/>
    <s v="Outlet"/>
    <n v="1197831"/>
    <n v="44465"/>
    <s v="26-09-2021"/>
    <x v="7"/>
    <x v="1"/>
    <s v="Sunday"/>
    <s v="26"/>
    <x v="1"/>
    <x v="13"/>
    <x v="15"/>
    <x v="2"/>
    <n v="35"/>
    <n v="475"/>
    <n v="166250"/>
    <n v="83125"/>
    <n v="0.5"/>
    <x v="1"/>
    <s v="low Units"/>
    <n v="2.5027464575095432E-2"/>
  </r>
  <r>
    <x v="2"/>
    <s v="Outlet"/>
    <n v="1197831"/>
    <n v="44466"/>
    <s v="27-09-2021"/>
    <x v="7"/>
    <x v="1"/>
    <s v="Monday"/>
    <s v="27"/>
    <x v="1"/>
    <x v="13"/>
    <x v="15"/>
    <x v="3"/>
    <n v="35"/>
    <n v="325"/>
    <n v="113750"/>
    <n v="68250"/>
    <n v="0.6"/>
    <x v="1"/>
    <s v="low Units"/>
    <n v="2.0548865651130985E-2"/>
  </r>
  <r>
    <x v="2"/>
    <s v="Outlet"/>
    <n v="1197831"/>
    <n v="44467"/>
    <s v="28-09-2021"/>
    <x v="7"/>
    <x v="1"/>
    <s v="Tuesday"/>
    <s v="28"/>
    <x v="1"/>
    <x v="13"/>
    <x v="15"/>
    <x v="4"/>
    <n v="30"/>
    <n v="300"/>
    <n v="90000"/>
    <n v="40500"/>
    <n v="0.45"/>
    <x v="1"/>
    <s v="low Units"/>
    <n v="1.21938323644074E-2"/>
  </r>
  <r>
    <x v="2"/>
    <s v="Outlet"/>
    <n v="1197831"/>
    <n v="44468"/>
    <s v="29-09-2021"/>
    <x v="7"/>
    <x v="1"/>
    <s v="Wednesday"/>
    <s v="29"/>
    <x v="1"/>
    <x v="13"/>
    <x v="15"/>
    <x v="5"/>
    <n v="40"/>
    <n v="475"/>
    <n v="190000"/>
    <n v="123500"/>
    <n v="0.65"/>
    <x v="1"/>
    <s v="low Units"/>
    <n v="3.7183661654427498E-2"/>
  </r>
  <r>
    <x v="2"/>
    <s v="Outlet"/>
    <n v="1197831"/>
    <n v="44469"/>
    <s v="30-09-2021"/>
    <x v="7"/>
    <x v="1"/>
    <s v="Thursday"/>
    <s v="30"/>
    <x v="1"/>
    <x v="13"/>
    <x v="15"/>
    <x v="0"/>
    <n v="20"/>
    <n v="625"/>
    <n v="125000"/>
    <n v="62500"/>
    <n v="0.5"/>
    <x v="1"/>
    <s v="low Units"/>
    <n v="1.8817642537665741E-2"/>
  </r>
  <r>
    <x v="2"/>
    <s v="Outlet"/>
    <n v="1197831"/>
    <n v="44470"/>
    <s v="01-10-2021"/>
    <x v="8"/>
    <x v="1"/>
    <s v="Friday"/>
    <s v="01"/>
    <x v="1"/>
    <x v="13"/>
    <x v="15"/>
    <x v="1"/>
    <n v="20"/>
    <n v="625"/>
    <n v="125000"/>
    <n v="62500"/>
    <n v="0.5"/>
    <x v="1"/>
    <s v="low Units"/>
    <n v="1.8817642537665741E-2"/>
  </r>
  <r>
    <x v="2"/>
    <s v="Outlet"/>
    <n v="1197831"/>
    <n v="44471"/>
    <s v="02-10-2021"/>
    <x v="8"/>
    <x v="1"/>
    <s v="Saturday"/>
    <s v="02"/>
    <x v="1"/>
    <x v="13"/>
    <x v="15"/>
    <x v="2"/>
    <n v="45"/>
    <n v="575"/>
    <n v="258750"/>
    <n v="129375"/>
    <n v="0.5"/>
    <x v="1"/>
    <s v="low Units"/>
    <n v="3.8952520052968079E-2"/>
  </r>
  <r>
    <x v="2"/>
    <s v="Outlet"/>
    <n v="1197831"/>
    <n v="44472"/>
    <s v="03-10-2021"/>
    <x v="8"/>
    <x v="1"/>
    <s v="Sunday"/>
    <s v="03"/>
    <x v="1"/>
    <x v="13"/>
    <x v="15"/>
    <x v="3"/>
    <n v="45"/>
    <n v="450"/>
    <n v="202500"/>
    <n v="121500"/>
    <n v="0.6"/>
    <x v="1"/>
    <s v="low Units"/>
    <n v="3.6581497093222198E-2"/>
  </r>
  <r>
    <x v="2"/>
    <s v="Outlet"/>
    <n v="1197831"/>
    <n v="44473"/>
    <s v="04-10-2021"/>
    <x v="8"/>
    <x v="1"/>
    <s v="Monday"/>
    <s v="04"/>
    <x v="1"/>
    <x v="13"/>
    <x v="15"/>
    <x v="4"/>
    <n v="50"/>
    <n v="425"/>
    <n v="212500"/>
    <n v="95625"/>
    <n v="0.45"/>
    <x v="1"/>
    <s v="low Units"/>
    <n v="2.8790993082628582E-2"/>
  </r>
  <r>
    <x v="2"/>
    <s v="Outlet"/>
    <n v="1197831"/>
    <n v="44474"/>
    <s v="05-10-2021"/>
    <x v="8"/>
    <x v="1"/>
    <s v="Tuesday"/>
    <s v="05"/>
    <x v="1"/>
    <x v="13"/>
    <x v="15"/>
    <x v="5"/>
    <n v="60"/>
    <n v="625"/>
    <n v="375000"/>
    <n v="243750"/>
    <n v="0.65"/>
    <x v="1"/>
    <s v="low Units"/>
    <n v="7.3388805896896392E-2"/>
  </r>
  <r>
    <x v="2"/>
    <s v="Outlet"/>
    <n v="1197831"/>
    <n v="44475"/>
    <s v="06-10-2021"/>
    <x v="8"/>
    <x v="1"/>
    <s v="Wednesday"/>
    <s v="06"/>
    <x v="1"/>
    <x v="13"/>
    <x v="15"/>
    <x v="0"/>
    <n v="60"/>
    <n v="775"/>
    <n v="465000"/>
    <n v="232500"/>
    <n v="0.5"/>
    <x v="1"/>
    <s v="High Units"/>
    <n v="7.0001630240116561E-2"/>
  </r>
  <r>
    <x v="2"/>
    <s v="Outlet"/>
    <n v="1197831"/>
    <n v="44476"/>
    <s v="07-10-2021"/>
    <x v="8"/>
    <x v="1"/>
    <s v="Thursday"/>
    <s v="07"/>
    <x v="1"/>
    <x v="13"/>
    <x v="15"/>
    <x v="1"/>
    <n v="60"/>
    <n v="775"/>
    <n v="465000"/>
    <n v="232500"/>
    <n v="0.5"/>
    <x v="1"/>
    <s v="High Units"/>
    <n v="7.0001630240116561E-2"/>
  </r>
  <r>
    <x v="2"/>
    <s v="Outlet"/>
    <n v="1197831"/>
    <n v="44477"/>
    <s v="08-10-2021"/>
    <x v="8"/>
    <x v="1"/>
    <s v="Friday"/>
    <s v="08"/>
    <x v="1"/>
    <x v="13"/>
    <x v="15"/>
    <x v="2"/>
    <n v="65"/>
    <n v="700"/>
    <n v="455000"/>
    <n v="227500"/>
    <n v="0.5"/>
    <x v="1"/>
    <s v="low Units"/>
    <n v="6.8496218837103301E-2"/>
  </r>
  <r>
    <x v="2"/>
    <s v="Outlet"/>
    <n v="1197831"/>
    <n v="44478"/>
    <s v="09-10-2021"/>
    <x v="8"/>
    <x v="1"/>
    <s v="Saturday"/>
    <s v="09"/>
    <x v="1"/>
    <x v="13"/>
    <x v="15"/>
    <x v="3"/>
    <n v="65"/>
    <n v="550"/>
    <n v="357500"/>
    <n v="214500"/>
    <n v="0.6"/>
    <x v="1"/>
    <s v="low Units"/>
    <n v="6.4582149189268814E-2"/>
  </r>
  <r>
    <x v="2"/>
    <s v="Outlet"/>
    <n v="1197831"/>
    <n v="44479"/>
    <s v="10-10-2021"/>
    <x v="8"/>
    <x v="1"/>
    <s v="Sunday"/>
    <s v="10"/>
    <x v="1"/>
    <x v="13"/>
    <x v="15"/>
    <x v="4"/>
    <n v="60"/>
    <n v="500"/>
    <n v="300000"/>
    <n v="135000"/>
    <n v="0.45"/>
    <x v="1"/>
    <s v="low Units"/>
    <n v="4.0646107881357994E-2"/>
  </r>
  <r>
    <x v="2"/>
    <s v="Outlet"/>
    <n v="1197831"/>
    <n v="44480"/>
    <s v="11-10-2021"/>
    <x v="8"/>
    <x v="1"/>
    <s v="Monday"/>
    <s v="11"/>
    <x v="1"/>
    <x v="13"/>
    <x v="15"/>
    <x v="5"/>
    <n v="70"/>
    <n v="750"/>
    <n v="525000"/>
    <n v="341250"/>
    <n v="0.65"/>
    <x v="1"/>
    <s v="High Units"/>
    <n v="0.10274432825565494"/>
  </r>
  <r>
    <x v="5"/>
    <s v="Outlet"/>
    <n v="1185732"/>
    <n v="44481"/>
    <s v="12-10-2021"/>
    <x v="8"/>
    <x v="1"/>
    <s v="Tuesday"/>
    <s v="12"/>
    <x v="1"/>
    <x v="13"/>
    <x v="15"/>
    <x v="0"/>
    <n v="40"/>
    <n v="450"/>
    <n v="180000"/>
    <n v="63000"/>
    <n v="0.35"/>
    <x v="1"/>
    <s v="low Units"/>
    <n v="1.8968183677967064E-2"/>
  </r>
  <r>
    <x v="5"/>
    <s v="Outlet"/>
    <n v="1185732"/>
    <n v="44482"/>
    <s v="13-10-2021"/>
    <x v="8"/>
    <x v="1"/>
    <s v="Wednesday"/>
    <s v="13"/>
    <x v="1"/>
    <x v="13"/>
    <x v="15"/>
    <x v="1"/>
    <n v="40"/>
    <n v="250"/>
    <n v="100000"/>
    <n v="35000"/>
    <n v="0.35"/>
    <x v="1"/>
    <s v="low Units"/>
    <n v="1.0537879821092815E-2"/>
  </r>
  <r>
    <x v="5"/>
    <s v="Outlet"/>
    <n v="1185732"/>
    <n v="44483"/>
    <s v="14-10-2021"/>
    <x v="8"/>
    <x v="1"/>
    <s v="Thursday"/>
    <s v="14"/>
    <x v="1"/>
    <x v="13"/>
    <x v="15"/>
    <x v="2"/>
    <n v="30"/>
    <n v="250"/>
    <n v="75000"/>
    <n v="30000"/>
    <n v="0.4"/>
    <x v="1"/>
    <s v="low Units"/>
    <n v="9.0324684180795554E-3"/>
  </r>
  <r>
    <x v="5"/>
    <s v="Outlet"/>
    <n v="1185732"/>
    <n v="44484"/>
    <s v="15-10-2021"/>
    <x v="8"/>
    <x v="1"/>
    <s v="Friday"/>
    <s v="15"/>
    <x v="1"/>
    <x v="13"/>
    <x v="15"/>
    <x v="3"/>
    <n v="35"/>
    <n v="100"/>
    <n v="35000"/>
    <n v="10500"/>
    <n v="0.3"/>
    <x v="1"/>
    <s v="low Units"/>
    <n v="3.1613639463278441E-3"/>
  </r>
  <r>
    <x v="5"/>
    <s v="Outlet"/>
    <n v="1185732"/>
    <n v="44485"/>
    <s v="16-10-2021"/>
    <x v="8"/>
    <x v="1"/>
    <s v="Saturday"/>
    <s v="16"/>
    <x v="0"/>
    <x v="14"/>
    <x v="16"/>
    <x v="4"/>
    <n v="50"/>
    <n v="150"/>
    <n v="75000"/>
    <n v="18750"/>
    <n v="0.25"/>
    <x v="1"/>
    <s v="low Units"/>
    <n v="5.6452927612997217E-3"/>
  </r>
  <r>
    <x v="5"/>
    <s v="Outlet"/>
    <n v="1185732"/>
    <n v="44486"/>
    <s v="17-10-2021"/>
    <x v="8"/>
    <x v="1"/>
    <s v="Sunday"/>
    <s v="17"/>
    <x v="0"/>
    <x v="14"/>
    <x v="16"/>
    <x v="5"/>
    <n v="40"/>
    <n v="250"/>
    <n v="100000"/>
    <n v="40000"/>
    <n v="0.4"/>
    <x v="1"/>
    <s v="low Units"/>
    <n v="1.2043291224106073E-2"/>
  </r>
  <r>
    <x v="5"/>
    <s v="Outlet"/>
    <n v="1185732"/>
    <n v="44487"/>
    <s v="18-10-2021"/>
    <x v="8"/>
    <x v="1"/>
    <s v="Monday"/>
    <s v="18"/>
    <x v="0"/>
    <x v="14"/>
    <x v="16"/>
    <x v="0"/>
    <n v="40"/>
    <n v="500"/>
    <n v="200000"/>
    <n v="70000"/>
    <n v="0.35"/>
    <x v="1"/>
    <s v="low Units"/>
    <n v="2.1075759642185631E-2"/>
  </r>
  <r>
    <x v="5"/>
    <s v="Outlet"/>
    <n v="1185732"/>
    <n v="44488"/>
    <s v="19-10-2021"/>
    <x v="8"/>
    <x v="1"/>
    <s v="Tuesday"/>
    <s v="19"/>
    <x v="0"/>
    <x v="14"/>
    <x v="16"/>
    <x v="1"/>
    <n v="40"/>
    <n v="150"/>
    <n v="60000"/>
    <n v="21000"/>
    <n v="0.35"/>
    <x v="1"/>
    <s v="low Units"/>
    <n v="6.3227278926556883E-3"/>
  </r>
  <r>
    <x v="5"/>
    <s v="Outlet"/>
    <n v="1185732"/>
    <n v="44489"/>
    <s v="20-10-2021"/>
    <x v="8"/>
    <x v="1"/>
    <s v="Wednesday"/>
    <s v="20"/>
    <x v="0"/>
    <x v="14"/>
    <x v="16"/>
    <x v="2"/>
    <n v="30"/>
    <n v="200"/>
    <n v="60000"/>
    <n v="24000"/>
    <n v="0.4"/>
    <x v="1"/>
    <s v="low Units"/>
    <n v="7.225974734463644E-3"/>
  </r>
  <r>
    <x v="5"/>
    <s v="Outlet"/>
    <n v="1185732"/>
    <n v="44490"/>
    <s v="21-10-2021"/>
    <x v="8"/>
    <x v="1"/>
    <s v="Thursday"/>
    <s v="21"/>
    <x v="0"/>
    <x v="14"/>
    <x v="16"/>
    <x v="3"/>
    <n v="35"/>
    <n v="75"/>
    <n v="26250"/>
    <n v="7875"/>
    <n v="0.3"/>
    <x v="1"/>
    <s v="low Units"/>
    <n v="2.371022959745883E-3"/>
  </r>
  <r>
    <x v="5"/>
    <s v="Outlet"/>
    <n v="1185732"/>
    <n v="44491"/>
    <s v="22-10-2021"/>
    <x v="8"/>
    <x v="1"/>
    <s v="Friday"/>
    <s v="22"/>
    <x v="0"/>
    <x v="14"/>
    <x v="16"/>
    <x v="4"/>
    <n v="50"/>
    <n v="150"/>
    <n v="75000"/>
    <n v="18750"/>
    <n v="0.25"/>
    <x v="1"/>
    <s v="low Units"/>
    <n v="5.6452927612997217E-3"/>
  </r>
  <r>
    <x v="5"/>
    <s v="Outlet"/>
    <n v="1185732"/>
    <n v="44492"/>
    <s v="23-10-2021"/>
    <x v="8"/>
    <x v="1"/>
    <s v="Saturday"/>
    <s v="23"/>
    <x v="0"/>
    <x v="14"/>
    <x v="16"/>
    <x v="5"/>
    <n v="40"/>
    <n v="250"/>
    <n v="100000"/>
    <n v="40000"/>
    <n v="0.4"/>
    <x v="1"/>
    <s v="low Units"/>
    <n v="1.2043291224106073E-2"/>
  </r>
  <r>
    <x v="5"/>
    <s v="Outlet"/>
    <n v="1185732"/>
    <n v="44493"/>
    <s v="24-10-2021"/>
    <x v="8"/>
    <x v="1"/>
    <s v="Sunday"/>
    <s v="24"/>
    <x v="0"/>
    <x v="14"/>
    <x v="16"/>
    <x v="0"/>
    <n v="40"/>
    <n v="470"/>
    <n v="188000"/>
    <n v="65800"/>
    <n v="0.35"/>
    <x v="1"/>
    <s v="low Units"/>
    <n v="1.9811214063654492E-2"/>
  </r>
  <r>
    <x v="5"/>
    <s v="Outlet"/>
    <n v="1185732"/>
    <n v="44494"/>
    <s v="25-10-2021"/>
    <x v="8"/>
    <x v="1"/>
    <s v="Monday"/>
    <s v="25"/>
    <x v="0"/>
    <x v="14"/>
    <x v="16"/>
    <x v="1"/>
    <n v="40"/>
    <n v="175"/>
    <n v="70000"/>
    <n v="24500"/>
    <n v="0.35"/>
    <x v="1"/>
    <s v="low Units"/>
    <n v="7.3765158747649707E-3"/>
  </r>
  <r>
    <x v="5"/>
    <s v="Outlet"/>
    <n v="1185732"/>
    <n v="44495"/>
    <s v="26-10-2021"/>
    <x v="8"/>
    <x v="1"/>
    <s v="Tuesday"/>
    <s v="26"/>
    <x v="0"/>
    <x v="14"/>
    <x v="16"/>
    <x v="2"/>
    <n v="30"/>
    <n v="200"/>
    <n v="60000"/>
    <n v="24000"/>
    <n v="0.4"/>
    <x v="1"/>
    <s v="low Units"/>
    <n v="7.225974734463644E-3"/>
  </r>
  <r>
    <x v="5"/>
    <s v="Outlet"/>
    <n v="1185732"/>
    <n v="44496"/>
    <s v="27-10-2021"/>
    <x v="8"/>
    <x v="1"/>
    <s v="Wednesday"/>
    <s v="27"/>
    <x v="0"/>
    <x v="14"/>
    <x v="16"/>
    <x v="3"/>
    <n v="35"/>
    <n v="50"/>
    <n v="17500"/>
    <n v="5250"/>
    <n v="0.3"/>
    <x v="1"/>
    <s v="low Units"/>
    <n v="1.5806819731639221E-3"/>
  </r>
  <r>
    <x v="5"/>
    <s v="Outlet"/>
    <n v="1185732"/>
    <n v="44497"/>
    <s v="28-10-2021"/>
    <x v="8"/>
    <x v="1"/>
    <s v="Thursday"/>
    <s v="28"/>
    <x v="0"/>
    <x v="14"/>
    <x v="16"/>
    <x v="4"/>
    <n v="50"/>
    <n v="100"/>
    <n v="50000"/>
    <n v="12500"/>
    <n v="0.25"/>
    <x v="1"/>
    <s v="low Units"/>
    <n v="3.7635285075331478E-3"/>
  </r>
  <r>
    <x v="5"/>
    <s v="Outlet"/>
    <n v="1185732"/>
    <n v="44498"/>
    <s v="29-10-2021"/>
    <x v="8"/>
    <x v="1"/>
    <s v="Friday"/>
    <s v="29"/>
    <x v="0"/>
    <x v="14"/>
    <x v="16"/>
    <x v="5"/>
    <n v="40"/>
    <n v="200"/>
    <n v="80000"/>
    <n v="32000"/>
    <n v="0.4"/>
    <x v="1"/>
    <s v="low Units"/>
    <n v="9.6346329792848587E-3"/>
  </r>
  <r>
    <x v="5"/>
    <s v="Outlet"/>
    <n v="1185732"/>
    <n v="44499"/>
    <s v="30-10-2021"/>
    <x v="8"/>
    <x v="1"/>
    <s v="Saturday"/>
    <s v="30"/>
    <x v="0"/>
    <x v="14"/>
    <x v="16"/>
    <x v="0"/>
    <n v="40"/>
    <n v="450"/>
    <n v="180000"/>
    <n v="63000"/>
    <n v="0.35"/>
    <x v="1"/>
    <s v="low Units"/>
    <n v="1.8968183677967064E-2"/>
  </r>
  <r>
    <x v="5"/>
    <s v="Outlet"/>
    <n v="1185732"/>
    <n v="44500"/>
    <s v="31-10-2021"/>
    <x v="8"/>
    <x v="1"/>
    <s v="Sunday"/>
    <s v="31"/>
    <x v="0"/>
    <x v="14"/>
    <x v="16"/>
    <x v="1"/>
    <n v="40"/>
    <n v="150"/>
    <n v="60000"/>
    <n v="21000"/>
    <n v="0.35"/>
    <x v="1"/>
    <s v="low Units"/>
    <n v="6.3227278926556883E-3"/>
  </r>
  <r>
    <x v="5"/>
    <s v="Outlet"/>
    <n v="1185732"/>
    <n v="44501"/>
    <s v="01-11-2021"/>
    <x v="9"/>
    <x v="1"/>
    <s v="Monday"/>
    <s v="01"/>
    <x v="0"/>
    <x v="14"/>
    <x v="16"/>
    <x v="2"/>
    <n v="30"/>
    <n v="150"/>
    <n v="45000"/>
    <n v="18000"/>
    <n v="0.4"/>
    <x v="1"/>
    <s v="low Units"/>
    <n v="5.4194810508477334E-3"/>
  </r>
  <r>
    <x v="5"/>
    <s v="Outlet"/>
    <n v="1185732"/>
    <n v="44502"/>
    <s v="02-11-2021"/>
    <x v="9"/>
    <x v="1"/>
    <s v="Tuesday"/>
    <s v="02"/>
    <x v="0"/>
    <x v="14"/>
    <x v="16"/>
    <x v="3"/>
    <n v="35"/>
    <n v="75"/>
    <n v="26250"/>
    <n v="7875"/>
    <n v="0.3"/>
    <x v="1"/>
    <s v="low Units"/>
    <n v="2.371022959745883E-3"/>
  </r>
  <r>
    <x v="5"/>
    <s v="Outlet"/>
    <n v="1185732"/>
    <n v="44503"/>
    <s v="03-11-2021"/>
    <x v="9"/>
    <x v="1"/>
    <s v="Wednesday"/>
    <s v="03"/>
    <x v="0"/>
    <x v="14"/>
    <x v="16"/>
    <x v="4"/>
    <n v="50"/>
    <n v="75"/>
    <n v="37500"/>
    <n v="9375"/>
    <n v="0.25"/>
    <x v="1"/>
    <s v="low Units"/>
    <n v="2.8226463806498609E-3"/>
  </r>
  <r>
    <x v="5"/>
    <s v="Outlet"/>
    <n v="1185732"/>
    <n v="44504"/>
    <s v="04-11-2021"/>
    <x v="9"/>
    <x v="1"/>
    <s v="Thursday"/>
    <s v="04"/>
    <x v="0"/>
    <x v="14"/>
    <x v="16"/>
    <x v="5"/>
    <n v="40"/>
    <n v="225"/>
    <n v="90000"/>
    <n v="36000"/>
    <n v="0.4"/>
    <x v="1"/>
    <s v="low Units"/>
    <n v="1.0838962101695467E-2"/>
  </r>
  <r>
    <x v="5"/>
    <s v="Outlet"/>
    <n v="1185732"/>
    <n v="44505"/>
    <s v="05-11-2021"/>
    <x v="9"/>
    <x v="1"/>
    <s v="Friday"/>
    <s v="05"/>
    <x v="0"/>
    <x v="14"/>
    <x v="16"/>
    <x v="0"/>
    <n v="55"/>
    <n v="495"/>
    <n v="272250"/>
    <n v="95288"/>
    <n v="0.35"/>
    <x v="1"/>
    <s v="low Units"/>
    <n v="2.8689528354065488E-2"/>
  </r>
  <r>
    <x v="5"/>
    <s v="Outlet"/>
    <n v="1185732"/>
    <n v="44506"/>
    <s v="06-11-2021"/>
    <x v="9"/>
    <x v="1"/>
    <s v="Saturday"/>
    <s v="06"/>
    <x v="0"/>
    <x v="14"/>
    <x v="16"/>
    <x v="1"/>
    <n v="50"/>
    <n v="200"/>
    <n v="100000"/>
    <n v="35000"/>
    <n v="0.35"/>
    <x v="1"/>
    <s v="low Units"/>
    <n v="1.0537879821092815E-2"/>
  </r>
  <r>
    <x v="5"/>
    <s v="Outlet"/>
    <n v="1185732"/>
    <n v="44507"/>
    <s v="07-11-2021"/>
    <x v="9"/>
    <x v="1"/>
    <s v="Sunday"/>
    <s v="07"/>
    <x v="0"/>
    <x v="14"/>
    <x v="16"/>
    <x v="2"/>
    <n v="45"/>
    <n v="175"/>
    <n v="78750"/>
    <n v="31500"/>
    <n v="0.4"/>
    <x v="1"/>
    <s v="low Units"/>
    <n v="9.484091838983532E-3"/>
  </r>
  <r>
    <x v="5"/>
    <s v="Outlet"/>
    <n v="1185732"/>
    <n v="44508"/>
    <s v="08-11-2021"/>
    <x v="9"/>
    <x v="1"/>
    <s v="Monday"/>
    <s v="08"/>
    <x v="0"/>
    <x v="14"/>
    <x v="16"/>
    <x v="3"/>
    <n v="45"/>
    <n v="125"/>
    <n v="56250"/>
    <n v="16875"/>
    <n v="0.3"/>
    <x v="1"/>
    <s v="low Units"/>
    <n v="5.0807634851697493E-3"/>
  </r>
  <r>
    <x v="5"/>
    <s v="Outlet"/>
    <n v="1185732"/>
    <n v="44509"/>
    <s v="09-11-2021"/>
    <x v="9"/>
    <x v="1"/>
    <s v="Tuesday"/>
    <s v="09"/>
    <x v="0"/>
    <x v="14"/>
    <x v="16"/>
    <x v="4"/>
    <n v="55"/>
    <n v="150"/>
    <n v="82500"/>
    <n v="20625"/>
    <n v="0.25"/>
    <x v="1"/>
    <s v="low Units"/>
    <n v="6.2098220374296933E-3"/>
  </r>
  <r>
    <x v="5"/>
    <s v="Outlet"/>
    <n v="1185732"/>
    <n v="44510"/>
    <s v="10-11-2021"/>
    <x v="9"/>
    <x v="1"/>
    <s v="Wednesday"/>
    <s v="10"/>
    <x v="0"/>
    <x v="14"/>
    <x v="16"/>
    <x v="5"/>
    <n v="60"/>
    <n v="275"/>
    <n v="165000"/>
    <n v="66000"/>
    <n v="0.4"/>
    <x v="1"/>
    <s v="low Units"/>
    <n v="1.9871430519775021E-2"/>
  </r>
  <r>
    <x v="5"/>
    <s v="Outlet"/>
    <n v="1185732"/>
    <n v="44511"/>
    <s v="11-11-2021"/>
    <x v="9"/>
    <x v="1"/>
    <s v="Thursday"/>
    <s v="11"/>
    <x v="0"/>
    <x v="14"/>
    <x v="16"/>
    <x v="0"/>
    <n v="55"/>
    <n v="525"/>
    <n v="288750"/>
    <n v="101063"/>
    <n v="0.35"/>
    <x v="1"/>
    <s v="low Units"/>
    <n v="3.0428278524545802E-2"/>
  </r>
  <r>
    <x v="5"/>
    <s v="Outlet"/>
    <n v="1185732"/>
    <n v="44512"/>
    <s v="12-11-2021"/>
    <x v="9"/>
    <x v="1"/>
    <s v="Friday"/>
    <s v="12"/>
    <x v="0"/>
    <x v="14"/>
    <x v="16"/>
    <x v="1"/>
    <n v="50"/>
    <n v="275"/>
    <n v="137500"/>
    <n v="48125"/>
    <n v="0.35"/>
    <x v="1"/>
    <s v="low Units"/>
    <n v="1.4489584754002621E-2"/>
  </r>
  <r>
    <x v="5"/>
    <s v="Outlet"/>
    <n v="1185732"/>
    <n v="44513"/>
    <s v="13-11-2021"/>
    <x v="9"/>
    <x v="1"/>
    <s v="Saturday"/>
    <s v="13"/>
    <x v="0"/>
    <x v="14"/>
    <x v="16"/>
    <x v="2"/>
    <n v="45"/>
    <n v="200"/>
    <n v="90000"/>
    <n v="36000"/>
    <n v="0.4"/>
    <x v="1"/>
    <s v="low Units"/>
    <n v="1.0838962101695467E-2"/>
  </r>
  <r>
    <x v="5"/>
    <s v="Outlet"/>
    <n v="1185732"/>
    <n v="44514"/>
    <s v="14-11-2021"/>
    <x v="9"/>
    <x v="1"/>
    <s v="Sunday"/>
    <s v="14"/>
    <x v="0"/>
    <x v="14"/>
    <x v="16"/>
    <x v="3"/>
    <n v="45"/>
    <n v="175"/>
    <n v="78750"/>
    <n v="23625"/>
    <n v="0.3"/>
    <x v="1"/>
    <s v="low Units"/>
    <n v="7.113068879237649E-3"/>
  </r>
  <r>
    <x v="5"/>
    <s v="Outlet"/>
    <n v="1185732"/>
    <n v="44515"/>
    <s v="15-11-2021"/>
    <x v="9"/>
    <x v="1"/>
    <s v="Monday"/>
    <s v="15"/>
    <x v="0"/>
    <x v="14"/>
    <x v="16"/>
    <x v="4"/>
    <n v="55"/>
    <n v="175"/>
    <n v="96250"/>
    <n v="24063"/>
    <n v="0.25"/>
    <x v="1"/>
    <s v="low Units"/>
    <n v="7.2449429181416112E-3"/>
  </r>
  <r>
    <x v="5"/>
    <s v="Outlet"/>
    <n v="1185732"/>
    <n v="44516"/>
    <s v="16-11-2021"/>
    <x v="9"/>
    <x v="1"/>
    <s v="Tuesday"/>
    <s v="16"/>
    <x v="0"/>
    <x v="14"/>
    <x v="16"/>
    <x v="5"/>
    <n v="60"/>
    <n v="325"/>
    <n v="195000"/>
    <n v="78000"/>
    <n v="0.4"/>
    <x v="1"/>
    <s v="low Units"/>
    <n v="2.3484417887006843E-2"/>
  </r>
  <r>
    <x v="5"/>
    <s v="Outlet"/>
    <n v="1185732"/>
    <n v="44517"/>
    <s v="17-11-2021"/>
    <x v="9"/>
    <x v="1"/>
    <s v="Wednesday"/>
    <s v="17"/>
    <x v="0"/>
    <x v="14"/>
    <x v="16"/>
    <x v="0"/>
    <n v="55"/>
    <n v="550"/>
    <n v="302500"/>
    <n v="105875"/>
    <n v="0.35"/>
    <x v="1"/>
    <s v="low Units"/>
    <n v="3.1877086458805763E-2"/>
  </r>
  <r>
    <x v="5"/>
    <s v="Outlet"/>
    <n v="1185732"/>
    <n v="44518"/>
    <s v="18-11-2021"/>
    <x v="9"/>
    <x v="1"/>
    <s v="Thursday"/>
    <s v="18"/>
    <x v="0"/>
    <x v="14"/>
    <x v="16"/>
    <x v="1"/>
    <n v="50"/>
    <n v="300"/>
    <n v="150000"/>
    <n v="52500"/>
    <n v="0.35"/>
    <x v="1"/>
    <s v="low Units"/>
    <n v="1.5806819731639221E-2"/>
  </r>
  <r>
    <x v="5"/>
    <s v="Outlet"/>
    <n v="1185732"/>
    <n v="44519"/>
    <s v="19-11-2021"/>
    <x v="9"/>
    <x v="1"/>
    <s v="Friday"/>
    <s v="19"/>
    <x v="0"/>
    <x v="14"/>
    <x v="16"/>
    <x v="2"/>
    <n v="45"/>
    <n v="225"/>
    <n v="101250"/>
    <n v="40500"/>
    <n v="0.4"/>
    <x v="1"/>
    <s v="low Units"/>
    <n v="1.21938323644074E-2"/>
  </r>
  <r>
    <x v="5"/>
    <s v="Outlet"/>
    <n v="1185732"/>
    <n v="44520"/>
    <s v="20-11-2021"/>
    <x v="9"/>
    <x v="1"/>
    <s v="Saturday"/>
    <s v="20"/>
    <x v="0"/>
    <x v="14"/>
    <x v="16"/>
    <x v="3"/>
    <n v="45"/>
    <n v="175"/>
    <n v="78750"/>
    <n v="23625"/>
    <n v="0.3"/>
    <x v="1"/>
    <s v="low Units"/>
    <n v="7.113068879237649E-3"/>
  </r>
  <r>
    <x v="5"/>
    <s v="Outlet"/>
    <n v="1185732"/>
    <n v="44521"/>
    <s v="21-11-2021"/>
    <x v="9"/>
    <x v="1"/>
    <s v="Sunday"/>
    <s v="21"/>
    <x v="0"/>
    <x v="14"/>
    <x v="16"/>
    <x v="4"/>
    <n v="55"/>
    <n v="200"/>
    <n v="110000"/>
    <n v="27500"/>
    <n v="0.25"/>
    <x v="1"/>
    <s v="low Units"/>
    <n v="8.2797627165729255E-3"/>
  </r>
  <r>
    <x v="5"/>
    <s v="Outlet"/>
    <n v="1185732"/>
    <n v="44550"/>
    <s v="20-12-2021"/>
    <x v="10"/>
    <x v="1"/>
    <s v="Monday"/>
    <s v="20"/>
    <x v="0"/>
    <x v="14"/>
    <x v="16"/>
    <x v="5"/>
    <n v="60"/>
    <n v="375"/>
    <n v="225000"/>
    <n v="90000"/>
    <n v="0.4"/>
    <x v="1"/>
    <s v="low Units"/>
    <n v="2.7097405254238666E-2"/>
  </r>
  <r>
    <x v="5"/>
    <s v="Outlet"/>
    <n v="1185732"/>
    <n v="44551"/>
    <s v="21-12-2021"/>
    <x v="10"/>
    <x v="1"/>
    <s v="Tuesday"/>
    <s v="21"/>
    <x v="0"/>
    <x v="14"/>
    <x v="16"/>
    <x v="0"/>
    <n v="55"/>
    <n v="525"/>
    <n v="288750"/>
    <n v="101063"/>
    <n v="0.35"/>
    <x v="1"/>
    <s v="low Units"/>
    <n v="3.0428278524545802E-2"/>
  </r>
  <r>
    <x v="5"/>
    <s v="Outlet"/>
    <n v="1185732"/>
    <n v="44552"/>
    <s v="22-12-2021"/>
    <x v="10"/>
    <x v="1"/>
    <s v="Wednesday"/>
    <s v="22"/>
    <x v="0"/>
    <x v="14"/>
    <x v="16"/>
    <x v="1"/>
    <n v="50"/>
    <n v="300"/>
    <n v="150000"/>
    <n v="52500"/>
    <n v="0.35"/>
    <x v="1"/>
    <s v="low Units"/>
    <n v="1.5806819731639221E-2"/>
  </r>
  <r>
    <x v="5"/>
    <s v="Outlet"/>
    <n v="1185732"/>
    <n v="44553"/>
    <s v="23-12-2021"/>
    <x v="10"/>
    <x v="1"/>
    <s v="Thursday"/>
    <s v="23"/>
    <x v="0"/>
    <x v="14"/>
    <x v="16"/>
    <x v="2"/>
    <n v="45"/>
    <n v="225"/>
    <n v="101250"/>
    <n v="40500"/>
    <n v="0.4"/>
    <x v="1"/>
    <s v="low Units"/>
    <n v="1.21938323644074E-2"/>
  </r>
  <r>
    <x v="5"/>
    <s v="Outlet"/>
    <n v="1185732"/>
    <n v="44554"/>
    <s v="24-12-2021"/>
    <x v="10"/>
    <x v="1"/>
    <s v="Friday"/>
    <s v="24"/>
    <x v="0"/>
    <x v="14"/>
    <x v="16"/>
    <x v="3"/>
    <n v="45"/>
    <n v="175"/>
    <n v="78750"/>
    <n v="23625"/>
    <n v="0.3"/>
    <x v="1"/>
    <s v="low Units"/>
    <n v="7.113068879237649E-3"/>
  </r>
  <r>
    <x v="5"/>
    <s v="Outlet"/>
    <n v="1185732"/>
    <n v="44555"/>
    <s v="25-12-2021"/>
    <x v="10"/>
    <x v="1"/>
    <s v="Saturday"/>
    <s v="25"/>
    <x v="0"/>
    <x v="14"/>
    <x v="16"/>
    <x v="4"/>
    <n v="55"/>
    <n v="150"/>
    <n v="82500"/>
    <n v="20625"/>
    <n v="0.25"/>
    <x v="1"/>
    <s v="low Units"/>
    <n v="6.2098220374296933E-3"/>
  </r>
  <r>
    <x v="5"/>
    <s v="Outlet"/>
    <n v="1185732"/>
    <n v="44556"/>
    <s v="26-12-2021"/>
    <x v="10"/>
    <x v="1"/>
    <s v="Sunday"/>
    <s v="26"/>
    <x v="0"/>
    <x v="14"/>
    <x v="16"/>
    <x v="5"/>
    <n v="60"/>
    <n v="325"/>
    <n v="195000"/>
    <n v="78000"/>
    <n v="0.4"/>
    <x v="1"/>
    <s v="low Units"/>
    <n v="2.3484417887006843E-2"/>
  </r>
  <r>
    <x v="5"/>
    <s v="Outlet"/>
    <n v="1185732"/>
    <n v="44557"/>
    <s v="27-12-2021"/>
    <x v="10"/>
    <x v="1"/>
    <s v="Monday"/>
    <s v="27"/>
    <x v="0"/>
    <x v="14"/>
    <x v="16"/>
    <x v="0"/>
    <n v="55"/>
    <n v="450"/>
    <n v="247500"/>
    <n v="86625"/>
    <n v="0.35"/>
    <x v="1"/>
    <s v="low Units"/>
    <n v="2.6081252557204716E-2"/>
  </r>
  <r>
    <x v="5"/>
    <s v="Outlet"/>
    <n v="1185732"/>
    <n v="44558"/>
    <s v="28-12-2021"/>
    <x v="10"/>
    <x v="1"/>
    <s v="Tuesday"/>
    <s v="28"/>
    <x v="0"/>
    <x v="14"/>
    <x v="16"/>
    <x v="1"/>
    <n v="50"/>
    <n v="250"/>
    <n v="125000"/>
    <n v="43750"/>
    <n v="0.35"/>
    <x v="1"/>
    <s v="low Units"/>
    <n v="1.3172349776366016E-2"/>
  </r>
  <r>
    <x v="5"/>
    <s v="Outlet"/>
    <n v="1185732"/>
    <n v="44559"/>
    <s v="29-12-2021"/>
    <x v="10"/>
    <x v="1"/>
    <s v="Wednesday"/>
    <s v="29"/>
    <x v="0"/>
    <x v="14"/>
    <x v="16"/>
    <x v="2"/>
    <n v="45"/>
    <n v="150"/>
    <n v="67500"/>
    <n v="27000"/>
    <n v="0.4"/>
    <x v="1"/>
    <s v="low Units"/>
    <n v="8.1292215762715989E-3"/>
  </r>
  <r>
    <x v="5"/>
    <s v="Outlet"/>
    <n v="1185732"/>
    <n v="44560"/>
    <s v="30-12-2021"/>
    <x v="10"/>
    <x v="1"/>
    <s v="Thursday"/>
    <s v="30"/>
    <x v="0"/>
    <x v="14"/>
    <x v="16"/>
    <x v="3"/>
    <n v="45"/>
    <n v="125"/>
    <n v="56250"/>
    <n v="16875"/>
    <n v="0.3"/>
    <x v="1"/>
    <s v="low Units"/>
    <n v="5.0807634851697493E-3"/>
  </r>
  <r>
    <x v="5"/>
    <s v="Outlet"/>
    <n v="1185732"/>
    <n v="44561"/>
    <s v="31-12-2021"/>
    <x v="10"/>
    <x v="1"/>
    <s v="Friday"/>
    <s v="31"/>
    <x v="0"/>
    <x v="14"/>
    <x v="16"/>
    <x v="4"/>
    <n v="55"/>
    <n v="125"/>
    <n v="68750"/>
    <n v="17188"/>
    <n v="0.25"/>
    <x v="1"/>
    <s v="low Units"/>
    <n v="5.1750022389983798E-3"/>
  </r>
  <r>
    <x v="5"/>
    <s v="Outlet"/>
    <n v="1185732"/>
    <n v="44456"/>
    <s v="17-09-2021"/>
    <x v="7"/>
    <x v="1"/>
    <s v="Friday"/>
    <s v="17"/>
    <x v="0"/>
    <x v="14"/>
    <x v="16"/>
    <x v="5"/>
    <n v="60"/>
    <n v="225"/>
    <n v="135000"/>
    <n v="54000"/>
    <n v="0.4"/>
    <x v="1"/>
    <s v="low Units"/>
    <n v="1.6258443152543198E-2"/>
  </r>
  <r>
    <x v="5"/>
    <s v="Outlet"/>
    <n v="1185732"/>
    <n v="44488"/>
    <s v="19-10-2021"/>
    <x v="8"/>
    <x v="1"/>
    <s v="Tuesday"/>
    <s v="19"/>
    <x v="0"/>
    <x v="14"/>
    <x v="16"/>
    <x v="0"/>
    <n v="60"/>
    <n v="400"/>
    <n v="240000"/>
    <n v="84000"/>
    <n v="0.35"/>
    <x v="1"/>
    <s v="low Units"/>
    <n v="2.5290911570622753E-2"/>
  </r>
  <r>
    <x v="5"/>
    <s v="Outlet"/>
    <n v="1185732"/>
    <n v="44488"/>
    <s v="19-10-2021"/>
    <x v="8"/>
    <x v="1"/>
    <s v="Tuesday"/>
    <s v="19"/>
    <x v="0"/>
    <x v="14"/>
    <x v="16"/>
    <x v="1"/>
    <n v="55"/>
    <n v="225"/>
    <n v="123750"/>
    <n v="43313"/>
    <n v="0.35"/>
    <x v="1"/>
    <s v="low Units"/>
    <n v="1.304077681974266E-2"/>
  </r>
  <r>
    <x v="5"/>
    <s v="Outlet"/>
    <n v="1185732"/>
    <n v="44488"/>
    <s v="19-10-2021"/>
    <x v="8"/>
    <x v="1"/>
    <s v="Tuesday"/>
    <s v="19"/>
    <x v="0"/>
    <x v="14"/>
    <x v="16"/>
    <x v="2"/>
    <n v="55"/>
    <n v="125"/>
    <n v="68750"/>
    <n v="27500"/>
    <n v="0.4"/>
    <x v="1"/>
    <s v="low Units"/>
    <n v="8.2797627165729255E-3"/>
  </r>
  <r>
    <x v="5"/>
    <s v="Outlet"/>
    <n v="1185732"/>
    <n v="44488"/>
    <s v="19-10-2021"/>
    <x v="8"/>
    <x v="1"/>
    <s v="Tuesday"/>
    <s v="19"/>
    <x v="0"/>
    <x v="14"/>
    <x v="16"/>
    <x v="3"/>
    <n v="55"/>
    <n v="100"/>
    <n v="55000"/>
    <n v="16500"/>
    <n v="0.3"/>
    <x v="1"/>
    <s v="low Units"/>
    <n v="4.9678576299437551E-3"/>
  </r>
  <r>
    <x v="5"/>
    <s v="Outlet"/>
    <n v="1185732"/>
    <n v="44488"/>
    <s v="19-10-2021"/>
    <x v="8"/>
    <x v="1"/>
    <s v="Tuesday"/>
    <s v="19"/>
    <x v="0"/>
    <x v="14"/>
    <x v="16"/>
    <x v="4"/>
    <n v="65"/>
    <n v="100"/>
    <n v="65000"/>
    <n v="16250"/>
    <n v="0.25"/>
    <x v="1"/>
    <s v="low Units"/>
    <n v="4.8925870597930918E-3"/>
  </r>
  <r>
    <x v="5"/>
    <s v="Outlet"/>
    <n v="1185732"/>
    <n v="44488"/>
    <s v="19-10-2021"/>
    <x v="8"/>
    <x v="1"/>
    <s v="Tuesday"/>
    <s v="19"/>
    <x v="0"/>
    <x v="14"/>
    <x v="16"/>
    <x v="5"/>
    <n v="70"/>
    <n v="225"/>
    <n v="157500"/>
    <n v="63000"/>
    <n v="0.4"/>
    <x v="1"/>
    <s v="low Units"/>
    <n v="1.8968183677967064E-2"/>
  </r>
  <r>
    <x v="5"/>
    <s v="Outlet"/>
    <n v="1185732"/>
    <n v="44518"/>
    <s v="18-11-2021"/>
    <x v="9"/>
    <x v="1"/>
    <s v="Thursday"/>
    <s v="18"/>
    <x v="0"/>
    <x v="14"/>
    <x v="16"/>
    <x v="0"/>
    <n v="65"/>
    <n v="375"/>
    <n v="243750"/>
    <n v="85313"/>
    <n v="0.35"/>
    <x v="1"/>
    <s v="low Units"/>
    <n v="2.5686232605054038E-2"/>
  </r>
  <r>
    <x v="5"/>
    <s v="Outlet"/>
    <n v="1185732"/>
    <n v="44518"/>
    <s v="18-11-2021"/>
    <x v="9"/>
    <x v="1"/>
    <s v="Thursday"/>
    <s v="18"/>
    <x v="0"/>
    <x v="14"/>
    <x v="16"/>
    <x v="1"/>
    <n v="55"/>
    <n v="200"/>
    <n v="110000"/>
    <n v="38500"/>
    <n v="0.35"/>
    <x v="1"/>
    <s v="low Units"/>
    <n v="1.1591667803202095E-2"/>
  </r>
  <r>
    <x v="5"/>
    <s v="Outlet"/>
    <n v="1185732"/>
    <n v="44518"/>
    <s v="18-11-2021"/>
    <x v="9"/>
    <x v="1"/>
    <s v="Thursday"/>
    <s v="18"/>
    <x v="0"/>
    <x v="14"/>
    <x v="16"/>
    <x v="2"/>
    <n v="55"/>
    <n v="195"/>
    <n v="107250"/>
    <n v="42900"/>
    <n v="0.4"/>
    <x v="1"/>
    <s v="low Units"/>
    <n v="1.2916429837853764E-2"/>
  </r>
  <r>
    <x v="5"/>
    <s v="Outlet"/>
    <n v="1185732"/>
    <n v="44518"/>
    <s v="18-11-2021"/>
    <x v="9"/>
    <x v="1"/>
    <s v="Thursday"/>
    <s v="18"/>
    <x v="0"/>
    <x v="14"/>
    <x v="16"/>
    <x v="3"/>
    <n v="55"/>
    <n v="175"/>
    <n v="96250"/>
    <n v="28875"/>
    <n v="0.3"/>
    <x v="1"/>
    <s v="low Units"/>
    <n v="8.6937508524015713E-3"/>
  </r>
  <r>
    <x v="5"/>
    <s v="Outlet"/>
    <n v="1185732"/>
    <n v="44518"/>
    <s v="18-11-2021"/>
    <x v="9"/>
    <x v="1"/>
    <s v="Thursday"/>
    <s v="18"/>
    <x v="0"/>
    <x v="14"/>
    <x v="16"/>
    <x v="4"/>
    <n v="65"/>
    <n v="150"/>
    <n v="97500"/>
    <n v="24375"/>
    <n v="0.25"/>
    <x v="1"/>
    <s v="low Units"/>
    <n v="7.3388805896896381E-3"/>
  </r>
  <r>
    <x v="5"/>
    <s v="Outlet"/>
    <n v="1185732"/>
    <n v="44518"/>
    <s v="18-11-2021"/>
    <x v="9"/>
    <x v="1"/>
    <s v="Thursday"/>
    <s v="18"/>
    <x v="0"/>
    <x v="14"/>
    <x v="16"/>
    <x v="5"/>
    <n v="70"/>
    <n v="250"/>
    <n v="175000"/>
    <n v="70000"/>
    <n v="0.4"/>
    <x v="1"/>
    <s v="low Units"/>
    <n v="2.1075759642185631E-2"/>
  </r>
  <r>
    <x v="5"/>
    <s v="Outlet"/>
    <n v="1185732"/>
    <n v="44547"/>
    <s v="17-12-2021"/>
    <x v="10"/>
    <x v="1"/>
    <s v="Friday"/>
    <s v="17"/>
    <x v="0"/>
    <x v="14"/>
    <x v="16"/>
    <x v="0"/>
    <n v="65"/>
    <n v="475"/>
    <n v="308750"/>
    <n v="108063"/>
    <n v="0.35"/>
    <x v="1"/>
    <s v="low Units"/>
    <n v="3.2535854488764365E-2"/>
  </r>
  <r>
    <x v="5"/>
    <s v="Outlet"/>
    <n v="1185732"/>
    <n v="44547"/>
    <s v="17-12-2021"/>
    <x v="10"/>
    <x v="1"/>
    <s v="Friday"/>
    <s v="17"/>
    <x v="0"/>
    <x v="14"/>
    <x v="16"/>
    <x v="1"/>
    <n v="55"/>
    <n v="275"/>
    <n v="151250"/>
    <n v="52938"/>
    <n v="0.35"/>
    <x v="1"/>
    <s v="low Units"/>
    <n v="1.5938693770543182E-2"/>
  </r>
  <r>
    <x v="5"/>
    <s v="Outlet"/>
    <n v="1185732"/>
    <n v="44547"/>
    <s v="17-12-2021"/>
    <x v="10"/>
    <x v="1"/>
    <s v="Friday"/>
    <s v="17"/>
    <x v="0"/>
    <x v="14"/>
    <x v="16"/>
    <x v="2"/>
    <n v="55"/>
    <n v="250"/>
    <n v="137500"/>
    <n v="55000"/>
    <n v="0.4"/>
    <x v="1"/>
    <s v="low Units"/>
    <n v="1.6559525433145851E-2"/>
  </r>
  <r>
    <x v="5"/>
    <s v="Outlet"/>
    <n v="1185732"/>
    <n v="44547"/>
    <s v="17-12-2021"/>
    <x v="10"/>
    <x v="1"/>
    <s v="Friday"/>
    <s v="17"/>
    <x v="0"/>
    <x v="14"/>
    <x v="16"/>
    <x v="3"/>
    <n v="55"/>
    <n v="200"/>
    <n v="110000"/>
    <n v="33000"/>
    <n v="0.3"/>
    <x v="1"/>
    <s v="low Units"/>
    <n v="9.9357152598875103E-3"/>
  </r>
  <r>
    <x v="5"/>
    <s v="Outlet"/>
    <n v="1185732"/>
    <n v="44547"/>
    <s v="17-12-2021"/>
    <x v="10"/>
    <x v="1"/>
    <s v="Friday"/>
    <s v="17"/>
    <x v="0"/>
    <x v="14"/>
    <x v="16"/>
    <x v="4"/>
    <n v="65"/>
    <n v="200"/>
    <n v="130000"/>
    <n v="32500"/>
    <n v="0.25"/>
    <x v="1"/>
    <s v="low Units"/>
    <n v="9.7851741195861836E-3"/>
  </r>
  <r>
    <x v="5"/>
    <s v="Outlet"/>
    <n v="1185732"/>
    <n v="44547"/>
    <s v="17-12-2021"/>
    <x v="10"/>
    <x v="1"/>
    <s v="Friday"/>
    <s v="17"/>
    <x v="0"/>
    <x v="14"/>
    <x v="16"/>
    <x v="5"/>
    <n v="70"/>
    <n v="300"/>
    <n v="210000"/>
    <n v="84000"/>
    <n v="0.4"/>
    <x v="1"/>
    <s v="low Units"/>
    <n v="2.5290911570622753E-2"/>
  </r>
  <r>
    <x v="3"/>
    <s v="Outlet"/>
    <n v="1128299"/>
    <n v="44206"/>
    <s v="10-01-2021"/>
    <x v="0"/>
    <x v="1"/>
    <s v="Sunday"/>
    <s v="10"/>
    <x v="0"/>
    <x v="14"/>
    <x v="16"/>
    <x v="0"/>
    <n v="35"/>
    <n v="375"/>
    <n v="131250"/>
    <n v="32813"/>
    <n v="0.25"/>
    <x v="1"/>
    <s v="low Units"/>
    <n v="9.8794128734148133E-3"/>
  </r>
  <r>
    <x v="3"/>
    <s v="Outlet"/>
    <n v="1128299"/>
    <n v="44206"/>
    <s v="10-01-2021"/>
    <x v="0"/>
    <x v="1"/>
    <s v="Sunday"/>
    <s v="10"/>
    <x v="0"/>
    <x v="14"/>
    <x v="16"/>
    <x v="1"/>
    <n v="45"/>
    <n v="375"/>
    <n v="168750"/>
    <n v="33750"/>
    <n v="0.2"/>
    <x v="1"/>
    <s v="low Units"/>
    <n v="1.0161526970339499E-2"/>
  </r>
  <r>
    <x v="3"/>
    <s v="Outlet"/>
    <n v="1128299"/>
    <n v="44206"/>
    <s v="10-01-2021"/>
    <x v="0"/>
    <x v="1"/>
    <s v="Sunday"/>
    <s v="10"/>
    <x v="0"/>
    <x v="14"/>
    <x v="16"/>
    <x v="2"/>
    <n v="45"/>
    <n v="375"/>
    <n v="168750"/>
    <n v="42188"/>
    <n v="0.25"/>
    <x v="1"/>
    <s v="low Units"/>
    <n v="1.2702059254064674E-2"/>
  </r>
  <r>
    <x v="3"/>
    <s v="Outlet"/>
    <n v="1128299"/>
    <n v="44206"/>
    <s v="10-01-2021"/>
    <x v="0"/>
    <x v="1"/>
    <s v="Sunday"/>
    <s v="10"/>
    <x v="0"/>
    <x v="14"/>
    <x v="16"/>
    <x v="3"/>
    <n v="45"/>
    <n v="225"/>
    <n v="101250"/>
    <n v="25313"/>
    <n v="0.25"/>
    <x v="1"/>
    <s v="low Units"/>
    <n v="7.6212957688949253E-3"/>
  </r>
  <r>
    <x v="5"/>
    <s v="Outlet"/>
    <n v="1185732"/>
    <n v="44220"/>
    <s v="24-01-2021"/>
    <x v="0"/>
    <x v="1"/>
    <s v="Sunday"/>
    <s v="24"/>
    <x v="2"/>
    <x v="15"/>
    <x v="17"/>
    <x v="5"/>
    <n v="55"/>
    <n v="300"/>
    <n v="165000"/>
    <n v="49500"/>
    <n v="0.3"/>
    <x v="1"/>
    <s v="low Units"/>
    <n v="1.4903572889831266E-2"/>
  </r>
  <r>
    <x v="5"/>
    <s v="Outlet"/>
    <n v="1185732"/>
    <n v="44249"/>
    <s v="22-02-2021"/>
    <x v="1"/>
    <x v="1"/>
    <s v="Monday"/>
    <s v="22"/>
    <x v="2"/>
    <x v="15"/>
    <x v="17"/>
    <x v="0"/>
    <n v="55"/>
    <n v="575"/>
    <n v="316250"/>
    <n v="110688"/>
    <n v="0.35"/>
    <x v="1"/>
    <s v="low Units"/>
    <n v="3.3326195475346328E-2"/>
  </r>
  <r>
    <x v="5"/>
    <s v="Outlet"/>
    <n v="1185732"/>
    <n v="44249"/>
    <s v="22-02-2021"/>
    <x v="1"/>
    <x v="1"/>
    <s v="Monday"/>
    <s v="22"/>
    <x v="2"/>
    <x v="15"/>
    <x v="17"/>
    <x v="1"/>
    <n v="55"/>
    <n v="225"/>
    <n v="123750"/>
    <n v="43313"/>
    <n v="0.35"/>
    <x v="1"/>
    <s v="low Units"/>
    <n v="1.304077681974266E-2"/>
  </r>
  <r>
    <x v="5"/>
    <s v="Outlet"/>
    <n v="1185732"/>
    <n v="44249"/>
    <s v="22-02-2021"/>
    <x v="1"/>
    <x v="1"/>
    <s v="Monday"/>
    <s v="22"/>
    <x v="2"/>
    <x v="15"/>
    <x v="17"/>
    <x v="2"/>
    <n v="45"/>
    <n v="275"/>
    <n v="123750"/>
    <n v="30938"/>
    <n v="0.25"/>
    <x v="1"/>
    <s v="low Units"/>
    <n v="9.3148835972848426E-3"/>
  </r>
  <r>
    <x v="5"/>
    <s v="Outlet"/>
    <n v="1185732"/>
    <n v="44249"/>
    <s v="22-02-2021"/>
    <x v="1"/>
    <x v="1"/>
    <s v="Monday"/>
    <s v="22"/>
    <x v="2"/>
    <x v="15"/>
    <x v="17"/>
    <x v="3"/>
    <n v="50"/>
    <n v="175"/>
    <n v="87500"/>
    <n v="21875"/>
    <n v="0.25"/>
    <x v="1"/>
    <s v="low Units"/>
    <n v="6.5861748881830082E-3"/>
  </r>
  <r>
    <x v="5"/>
    <s v="Outlet"/>
    <n v="1185732"/>
    <n v="44249"/>
    <s v="22-02-2021"/>
    <x v="1"/>
    <x v="1"/>
    <s v="Monday"/>
    <s v="22"/>
    <x v="2"/>
    <x v="15"/>
    <x v="17"/>
    <x v="4"/>
    <n v="65"/>
    <n v="250"/>
    <n v="162500"/>
    <n v="40625"/>
    <n v="0.25"/>
    <x v="1"/>
    <s v="low Units"/>
    <n v="1.2231467649482731E-2"/>
  </r>
  <r>
    <x v="5"/>
    <s v="Outlet"/>
    <n v="1185732"/>
    <n v="44249"/>
    <s v="22-02-2021"/>
    <x v="1"/>
    <x v="1"/>
    <s v="Monday"/>
    <s v="22"/>
    <x v="2"/>
    <x v="15"/>
    <x v="17"/>
    <x v="5"/>
    <n v="55"/>
    <n v="350"/>
    <n v="192500"/>
    <n v="57750"/>
    <n v="0.3"/>
    <x v="1"/>
    <s v="low Units"/>
    <n v="1.7387501704803143E-2"/>
  </r>
  <r>
    <x v="5"/>
    <s v="Outlet"/>
    <n v="1185732"/>
    <n v="44275"/>
    <s v="20-03-2021"/>
    <x v="2"/>
    <x v="1"/>
    <s v="Saturday"/>
    <s v="20"/>
    <x v="2"/>
    <x v="15"/>
    <x v="17"/>
    <x v="0"/>
    <n v="55"/>
    <n v="545"/>
    <n v="299750"/>
    <n v="104913"/>
    <n v="0.35"/>
    <x v="1"/>
    <s v="low Units"/>
    <n v="3.1587445304866013E-2"/>
  </r>
  <r>
    <x v="5"/>
    <s v="Outlet"/>
    <n v="1185732"/>
    <n v="44275"/>
    <s v="20-03-2021"/>
    <x v="2"/>
    <x v="1"/>
    <s v="Saturday"/>
    <s v="20"/>
    <x v="2"/>
    <x v="15"/>
    <x v="17"/>
    <x v="1"/>
    <n v="55"/>
    <n v="250"/>
    <n v="137500"/>
    <n v="48125"/>
    <n v="0.35"/>
    <x v="1"/>
    <s v="low Units"/>
    <n v="1.4489584754002621E-2"/>
  </r>
  <r>
    <x v="5"/>
    <s v="Outlet"/>
    <n v="1185732"/>
    <n v="44275"/>
    <s v="20-03-2021"/>
    <x v="2"/>
    <x v="1"/>
    <s v="Saturday"/>
    <s v="20"/>
    <x v="2"/>
    <x v="15"/>
    <x v="17"/>
    <x v="2"/>
    <n v="45"/>
    <n v="275"/>
    <n v="123750"/>
    <n v="30938"/>
    <n v="0.25"/>
    <x v="1"/>
    <s v="low Units"/>
    <n v="9.3148835972848426E-3"/>
  </r>
  <r>
    <x v="5"/>
    <s v="Outlet"/>
    <n v="1185732"/>
    <n v="44275"/>
    <s v="20-03-2021"/>
    <x v="2"/>
    <x v="1"/>
    <s v="Saturday"/>
    <s v="20"/>
    <x v="2"/>
    <x v="15"/>
    <x v="17"/>
    <x v="3"/>
    <n v="50"/>
    <n v="125"/>
    <n v="62500"/>
    <n v="15625"/>
    <n v="0.25"/>
    <x v="1"/>
    <s v="low Units"/>
    <n v="4.7044106344164352E-3"/>
  </r>
  <r>
    <x v="5"/>
    <s v="Outlet"/>
    <n v="1185732"/>
    <n v="44275"/>
    <s v="20-03-2021"/>
    <x v="2"/>
    <x v="1"/>
    <s v="Saturday"/>
    <s v="20"/>
    <x v="2"/>
    <x v="15"/>
    <x v="17"/>
    <x v="4"/>
    <n v="65"/>
    <n v="175"/>
    <n v="113750"/>
    <n v="28438"/>
    <n v="0.25"/>
    <x v="1"/>
    <s v="low Units"/>
    <n v="8.5621778957782127E-3"/>
  </r>
  <r>
    <x v="5"/>
    <s v="Outlet"/>
    <n v="1185732"/>
    <n v="44275"/>
    <s v="20-03-2021"/>
    <x v="2"/>
    <x v="1"/>
    <s v="Saturday"/>
    <s v="20"/>
    <x v="2"/>
    <x v="15"/>
    <x v="17"/>
    <x v="5"/>
    <n v="55"/>
    <n v="275"/>
    <n v="151250"/>
    <n v="45375"/>
    <n v="0.3"/>
    <x v="1"/>
    <s v="low Units"/>
    <n v="1.3661608482345327E-2"/>
  </r>
  <r>
    <x v="5"/>
    <s v="Outlet"/>
    <n v="1185732"/>
    <n v="44307"/>
    <s v="21-04-2021"/>
    <x v="3"/>
    <x v="1"/>
    <s v="Wednesday"/>
    <s v="21"/>
    <x v="2"/>
    <x v="15"/>
    <x v="17"/>
    <x v="0"/>
    <n v="55"/>
    <n v="525"/>
    <n v="288750"/>
    <n v="101063"/>
    <n v="0.35"/>
    <x v="1"/>
    <s v="low Units"/>
    <n v="3.0428278524545802E-2"/>
  </r>
  <r>
    <x v="5"/>
    <s v="Outlet"/>
    <n v="1185732"/>
    <n v="44307"/>
    <s v="21-04-2021"/>
    <x v="3"/>
    <x v="1"/>
    <s v="Wednesday"/>
    <s v="21"/>
    <x v="2"/>
    <x v="15"/>
    <x v="17"/>
    <x v="1"/>
    <n v="55"/>
    <n v="225"/>
    <n v="123750"/>
    <n v="43313"/>
    <n v="0.35"/>
    <x v="1"/>
    <s v="low Units"/>
    <n v="1.304077681974266E-2"/>
  </r>
  <r>
    <x v="5"/>
    <s v="Outlet"/>
    <n v="1185732"/>
    <n v="44307"/>
    <s v="21-04-2021"/>
    <x v="3"/>
    <x v="1"/>
    <s v="Wednesday"/>
    <s v="21"/>
    <x v="2"/>
    <x v="15"/>
    <x v="17"/>
    <x v="2"/>
    <n v="45"/>
    <n v="225"/>
    <n v="101250"/>
    <n v="25313"/>
    <n v="0.25"/>
    <x v="1"/>
    <s v="low Units"/>
    <n v="7.6212957688949253E-3"/>
  </r>
  <r>
    <x v="5"/>
    <s v="Outlet"/>
    <n v="1185732"/>
    <n v="44307"/>
    <s v="21-04-2021"/>
    <x v="3"/>
    <x v="1"/>
    <s v="Wednesday"/>
    <s v="21"/>
    <x v="2"/>
    <x v="15"/>
    <x v="17"/>
    <x v="3"/>
    <n v="50"/>
    <n v="150"/>
    <n v="75000"/>
    <n v="18750"/>
    <n v="0.25"/>
    <x v="1"/>
    <s v="low Units"/>
    <n v="5.6452927612997217E-3"/>
  </r>
  <r>
    <x v="5"/>
    <s v="Outlet"/>
    <n v="1185732"/>
    <n v="44307"/>
    <s v="21-04-2021"/>
    <x v="3"/>
    <x v="1"/>
    <s v="Wednesday"/>
    <s v="21"/>
    <x v="2"/>
    <x v="15"/>
    <x v="17"/>
    <x v="4"/>
    <n v="60"/>
    <n v="150"/>
    <n v="90000"/>
    <n v="22500"/>
    <n v="0.25"/>
    <x v="1"/>
    <s v="low Units"/>
    <n v="6.7743513135596666E-3"/>
  </r>
  <r>
    <x v="5"/>
    <s v="Outlet"/>
    <n v="1185732"/>
    <n v="44307"/>
    <s v="21-04-2021"/>
    <x v="3"/>
    <x v="1"/>
    <s v="Wednesday"/>
    <s v="21"/>
    <x v="2"/>
    <x v="15"/>
    <x v="17"/>
    <x v="5"/>
    <n v="50"/>
    <n v="300"/>
    <n v="150000"/>
    <n v="45000"/>
    <n v="0.3"/>
    <x v="1"/>
    <s v="low Units"/>
    <n v="1.3548702627119333E-2"/>
  </r>
  <r>
    <x v="5"/>
    <s v="Outlet"/>
    <n v="1185732"/>
    <n v="44336"/>
    <s v="20-05-2021"/>
    <x v="4"/>
    <x v="1"/>
    <s v="Thursday"/>
    <s v="20"/>
    <x v="2"/>
    <x v="15"/>
    <x v="17"/>
    <x v="0"/>
    <n v="65"/>
    <n v="570"/>
    <n v="370500"/>
    <n v="129675"/>
    <n v="0.35"/>
    <x v="1"/>
    <s v="low Units"/>
    <n v="3.9042844737148877E-2"/>
  </r>
  <r>
    <x v="5"/>
    <s v="Outlet"/>
    <n v="1185732"/>
    <n v="44336"/>
    <s v="20-05-2021"/>
    <x v="4"/>
    <x v="1"/>
    <s v="Thursday"/>
    <s v="20"/>
    <x v="2"/>
    <x v="15"/>
    <x v="17"/>
    <x v="1"/>
    <n v="60"/>
    <n v="275"/>
    <n v="165000"/>
    <n v="57750"/>
    <n v="0.35"/>
    <x v="1"/>
    <s v="low Units"/>
    <n v="1.7387501704803143E-2"/>
  </r>
  <r>
    <x v="5"/>
    <s v="Outlet"/>
    <n v="1185732"/>
    <n v="44336"/>
    <s v="20-05-2021"/>
    <x v="4"/>
    <x v="1"/>
    <s v="Thursday"/>
    <s v="20"/>
    <x v="2"/>
    <x v="15"/>
    <x v="17"/>
    <x v="2"/>
    <n v="55"/>
    <n v="300"/>
    <n v="165000"/>
    <n v="41250"/>
    <n v="0.25"/>
    <x v="1"/>
    <s v="low Units"/>
    <n v="1.2419644074859387E-2"/>
  </r>
  <r>
    <x v="5"/>
    <s v="Outlet"/>
    <n v="1185732"/>
    <n v="44336"/>
    <s v="20-05-2021"/>
    <x v="4"/>
    <x v="1"/>
    <s v="Thursday"/>
    <s v="20"/>
    <x v="2"/>
    <x v="15"/>
    <x v="17"/>
    <x v="3"/>
    <n v="55"/>
    <n v="250"/>
    <n v="137500"/>
    <n v="34375"/>
    <n v="0.25"/>
    <x v="1"/>
    <s v="low Units"/>
    <n v="1.0349703395716156E-2"/>
  </r>
  <r>
    <x v="5"/>
    <s v="Outlet"/>
    <n v="1185732"/>
    <n v="44336"/>
    <s v="20-05-2021"/>
    <x v="4"/>
    <x v="1"/>
    <s v="Thursday"/>
    <s v="20"/>
    <x v="2"/>
    <x v="15"/>
    <x v="17"/>
    <x v="4"/>
    <n v="65"/>
    <n v="275"/>
    <n v="178750"/>
    <n v="44688"/>
    <n v="0.25"/>
    <x v="1"/>
    <s v="low Units"/>
    <n v="1.3454764955571305E-2"/>
  </r>
  <r>
    <x v="5"/>
    <s v="Outlet"/>
    <n v="1185732"/>
    <n v="44336"/>
    <s v="20-05-2021"/>
    <x v="4"/>
    <x v="1"/>
    <s v="Thursday"/>
    <s v="20"/>
    <x v="2"/>
    <x v="15"/>
    <x v="17"/>
    <x v="5"/>
    <n v="70"/>
    <n v="400"/>
    <n v="280000"/>
    <n v="84000"/>
    <n v="0.3"/>
    <x v="1"/>
    <s v="low Units"/>
    <n v="2.5290911570622753E-2"/>
  </r>
  <r>
    <x v="5"/>
    <s v="Outlet"/>
    <n v="1185732"/>
    <n v="44369"/>
    <s v="22-06-2021"/>
    <x v="11"/>
    <x v="1"/>
    <s v="Tuesday"/>
    <s v="22"/>
    <x v="2"/>
    <x v="15"/>
    <x v="17"/>
    <x v="0"/>
    <n v="65"/>
    <n v="650"/>
    <n v="422500"/>
    <n v="147875"/>
    <n v="0.35"/>
    <x v="1"/>
    <s v="low Units"/>
    <n v="4.4522542244117141E-2"/>
  </r>
  <r>
    <x v="5"/>
    <s v="Outlet"/>
    <n v="1185732"/>
    <n v="44369"/>
    <s v="22-06-2021"/>
    <x v="11"/>
    <x v="1"/>
    <s v="Tuesday"/>
    <s v="22"/>
    <x v="2"/>
    <x v="15"/>
    <x v="17"/>
    <x v="1"/>
    <n v="60"/>
    <n v="400"/>
    <n v="240000"/>
    <n v="84000"/>
    <n v="0.35"/>
    <x v="1"/>
    <s v="low Units"/>
    <n v="2.5290911570622753E-2"/>
  </r>
  <r>
    <x v="5"/>
    <s v="Outlet"/>
    <n v="1185732"/>
    <n v="44369"/>
    <s v="22-06-2021"/>
    <x v="11"/>
    <x v="1"/>
    <s v="Tuesday"/>
    <s v="22"/>
    <x v="2"/>
    <x v="15"/>
    <x v="17"/>
    <x v="2"/>
    <n v="55"/>
    <n v="325"/>
    <n v="178750"/>
    <n v="44688"/>
    <n v="0.25"/>
    <x v="1"/>
    <s v="low Units"/>
    <n v="1.3454764955571305E-2"/>
  </r>
  <r>
    <x v="5"/>
    <s v="Outlet"/>
    <n v="1185732"/>
    <n v="44369"/>
    <s v="22-06-2021"/>
    <x v="11"/>
    <x v="1"/>
    <s v="Tuesday"/>
    <s v="22"/>
    <x v="2"/>
    <x v="15"/>
    <x v="17"/>
    <x v="3"/>
    <n v="55"/>
    <n v="300"/>
    <n v="165000"/>
    <n v="41250"/>
    <n v="0.25"/>
    <x v="1"/>
    <s v="low Units"/>
    <n v="1.2419644074859387E-2"/>
  </r>
  <r>
    <x v="5"/>
    <s v="Outlet"/>
    <n v="1185732"/>
    <n v="44369"/>
    <s v="22-06-2021"/>
    <x v="11"/>
    <x v="1"/>
    <s v="Tuesday"/>
    <s v="22"/>
    <x v="2"/>
    <x v="15"/>
    <x v="17"/>
    <x v="4"/>
    <n v="65"/>
    <n v="300"/>
    <n v="195000"/>
    <n v="48750"/>
    <n v="0.25"/>
    <x v="1"/>
    <s v="low Units"/>
    <n v="1.4677761179379276E-2"/>
  </r>
  <r>
    <x v="5"/>
    <s v="Outlet"/>
    <n v="1185732"/>
    <n v="44369"/>
    <s v="22-06-2021"/>
    <x v="11"/>
    <x v="1"/>
    <s v="Tuesday"/>
    <s v="22"/>
    <x v="2"/>
    <x v="15"/>
    <x v="17"/>
    <x v="5"/>
    <n v="70"/>
    <n v="450"/>
    <n v="315000"/>
    <n v="94500"/>
    <n v="0.3"/>
    <x v="1"/>
    <s v="low Units"/>
    <n v="2.8452275516950596E-2"/>
  </r>
  <r>
    <x v="5"/>
    <s v="Outlet"/>
    <n v="1185732"/>
    <n v="44397"/>
    <s v="20-07-2021"/>
    <x v="5"/>
    <x v="1"/>
    <s v="Tuesday"/>
    <s v="20"/>
    <x v="2"/>
    <x v="15"/>
    <x v="17"/>
    <x v="0"/>
    <n v="65"/>
    <n v="675"/>
    <n v="438750"/>
    <n v="153563"/>
    <n v="0.35"/>
    <x v="1"/>
    <s v="low Units"/>
    <n v="4.623509825618502E-2"/>
  </r>
  <r>
    <x v="5"/>
    <s v="Outlet"/>
    <n v="1185732"/>
    <n v="44397"/>
    <s v="20-07-2021"/>
    <x v="5"/>
    <x v="1"/>
    <s v="Tuesday"/>
    <s v="20"/>
    <x v="2"/>
    <x v="15"/>
    <x v="17"/>
    <x v="1"/>
    <n v="60"/>
    <n v="425"/>
    <n v="255000"/>
    <n v="89250"/>
    <n v="0.35"/>
    <x v="1"/>
    <s v="low Units"/>
    <n v="2.6871593543786675E-2"/>
  </r>
  <r>
    <x v="5"/>
    <s v="Outlet"/>
    <n v="1185732"/>
    <n v="44397"/>
    <s v="20-07-2021"/>
    <x v="5"/>
    <x v="1"/>
    <s v="Tuesday"/>
    <s v="20"/>
    <x v="2"/>
    <x v="15"/>
    <x v="17"/>
    <x v="2"/>
    <n v="55"/>
    <n v="350"/>
    <n v="192500"/>
    <n v="48125"/>
    <n v="0.25"/>
    <x v="1"/>
    <s v="low Units"/>
    <n v="1.4489584754002621E-2"/>
  </r>
  <r>
    <x v="5"/>
    <s v="Outlet"/>
    <n v="1185732"/>
    <n v="44397"/>
    <s v="20-07-2021"/>
    <x v="5"/>
    <x v="1"/>
    <s v="Tuesday"/>
    <s v="20"/>
    <x v="2"/>
    <x v="15"/>
    <x v="17"/>
    <x v="3"/>
    <n v="55"/>
    <n v="300"/>
    <n v="165000"/>
    <n v="41250"/>
    <n v="0.25"/>
    <x v="1"/>
    <s v="low Units"/>
    <n v="1.2419644074859387E-2"/>
  </r>
  <r>
    <x v="5"/>
    <s v="Outlet"/>
    <n v="1185732"/>
    <n v="44397"/>
    <s v="20-07-2021"/>
    <x v="5"/>
    <x v="1"/>
    <s v="Tuesday"/>
    <s v="20"/>
    <x v="2"/>
    <x v="15"/>
    <x v="17"/>
    <x v="4"/>
    <n v="65"/>
    <n v="325"/>
    <n v="211250"/>
    <n v="52813"/>
    <n v="0.25"/>
    <x v="1"/>
    <s v="low Units"/>
    <n v="1.5901058485467849E-2"/>
  </r>
  <r>
    <x v="5"/>
    <s v="Outlet"/>
    <n v="1185732"/>
    <n v="44397"/>
    <s v="20-07-2021"/>
    <x v="5"/>
    <x v="1"/>
    <s v="Tuesday"/>
    <s v="20"/>
    <x v="2"/>
    <x v="15"/>
    <x v="17"/>
    <x v="5"/>
    <n v="70"/>
    <n v="500"/>
    <n v="350000"/>
    <n v="105000"/>
    <n v="0.3"/>
    <x v="1"/>
    <s v="low Units"/>
    <n v="3.1613639463278442E-2"/>
  </r>
  <r>
    <x v="5"/>
    <s v="Outlet"/>
    <n v="1185732"/>
    <n v="44429"/>
    <s v="21-08-2021"/>
    <x v="6"/>
    <x v="1"/>
    <s v="Saturday"/>
    <s v="21"/>
    <x v="2"/>
    <x v="15"/>
    <x v="17"/>
    <x v="0"/>
    <n v="65"/>
    <n v="650"/>
    <n v="422500"/>
    <n v="147875"/>
    <n v="0.35"/>
    <x v="1"/>
    <s v="low Units"/>
    <n v="4.4522542244117141E-2"/>
  </r>
  <r>
    <x v="5"/>
    <s v="Outlet"/>
    <n v="1185732"/>
    <n v="44429"/>
    <s v="21-08-2021"/>
    <x v="6"/>
    <x v="1"/>
    <s v="Saturday"/>
    <s v="21"/>
    <x v="2"/>
    <x v="15"/>
    <x v="17"/>
    <x v="1"/>
    <n v="60"/>
    <n v="425"/>
    <n v="255000"/>
    <n v="89250"/>
    <n v="0.35"/>
    <x v="1"/>
    <s v="low Units"/>
    <n v="2.6871593543786675E-2"/>
  </r>
  <r>
    <x v="5"/>
    <s v="Outlet"/>
    <n v="1185732"/>
    <n v="44429"/>
    <s v="21-08-2021"/>
    <x v="6"/>
    <x v="1"/>
    <s v="Saturday"/>
    <s v="21"/>
    <x v="2"/>
    <x v="15"/>
    <x v="17"/>
    <x v="2"/>
    <n v="55"/>
    <n v="350"/>
    <n v="192500"/>
    <n v="48125"/>
    <n v="0.25"/>
    <x v="1"/>
    <s v="low Units"/>
    <n v="1.4489584754002621E-2"/>
  </r>
  <r>
    <x v="5"/>
    <s v="Outlet"/>
    <n v="1185732"/>
    <n v="44429"/>
    <s v="21-08-2021"/>
    <x v="6"/>
    <x v="1"/>
    <s v="Saturday"/>
    <s v="21"/>
    <x v="2"/>
    <x v="15"/>
    <x v="17"/>
    <x v="3"/>
    <n v="55"/>
    <n v="250"/>
    <n v="137500"/>
    <n v="34375"/>
    <n v="0.25"/>
    <x v="1"/>
    <s v="low Units"/>
    <n v="1.0349703395716156E-2"/>
  </r>
  <r>
    <x v="5"/>
    <s v="Outlet"/>
    <n v="1185732"/>
    <n v="44429"/>
    <s v="21-08-2021"/>
    <x v="6"/>
    <x v="1"/>
    <s v="Saturday"/>
    <s v="21"/>
    <x v="2"/>
    <x v="15"/>
    <x v="17"/>
    <x v="4"/>
    <n v="65"/>
    <n v="225"/>
    <n v="146250"/>
    <n v="36563"/>
    <n v="0.25"/>
    <x v="1"/>
    <s v="low Units"/>
    <n v="1.1008471425674758E-2"/>
  </r>
  <r>
    <x v="5"/>
    <s v="Outlet"/>
    <n v="1185732"/>
    <n v="44429"/>
    <s v="21-08-2021"/>
    <x v="6"/>
    <x v="1"/>
    <s v="Saturday"/>
    <s v="21"/>
    <x v="2"/>
    <x v="15"/>
    <x v="17"/>
    <x v="5"/>
    <n v="70"/>
    <n v="400"/>
    <n v="280000"/>
    <n v="84000"/>
    <n v="0.3"/>
    <x v="1"/>
    <s v="low Units"/>
    <n v="2.5290911570622753E-2"/>
  </r>
  <r>
    <x v="5"/>
    <s v="Outlet"/>
    <n v="1185732"/>
    <n v="44459"/>
    <s v="20-09-2021"/>
    <x v="7"/>
    <x v="1"/>
    <s v="Monday"/>
    <s v="20"/>
    <x v="2"/>
    <x v="15"/>
    <x v="17"/>
    <x v="0"/>
    <n v="65"/>
    <n v="525"/>
    <n v="341250"/>
    <n v="119438"/>
    <n v="0.35"/>
    <x v="1"/>
    <s v="low Units"/>
    <n v="3.5960665430619529E-2"/>
  </r>
  <r>
    <x v="5"/>
    <s v="Outlet"/>
    <n v="1185732"/>
    <n v="44459"/>
    <s v="20-09-2021"/>
    <x v="7"/>
    <x v="1"/>
    <s v="Monday"/>
    <s v="20"/>
    <x v="2"/>
    <x v="15"/>
    <x v="17"/>
    <x v="1"/>
    <n v="60"/>
    <n v="325"/>
    <n v="195000"/>
    <n v="68250"/>
    <n v="0.35"/>
    <x v="1"/>
    <s v="low Units"/>
    <n v="2.0548865651130985E-2"/>
  </r>
  <r>
    <x v="5"/>
    <s v="Outlet"/>
    <n v="1185732"/>
    <n v="44459"/>
    <s v="20-09-2021"/>
    <x v="7"/>
    <x v="1"/>
    <s v="Monday"/>
    <s v="20"/>
    <x v="2"/>
    <x v="15"/>
    <x v="17"/>
    <x v="2"/>
    <n v="55"/>
    <n v="225"/>
    <n v="123750"/>
    <n v="30938"/>
    <n v="0.25"/>
    <x v="1"/>
    <s v="low Units"/>
    <n v="9.3148835972848426E-3"/>
  </r>
  <r>
    <x v="5"/>
    <s v="Outlet"/>
    <n v="1185732"/>
    <n v="44459"/>
    <s v="20-09-2021"/>
    <x v="7"/>
    <x v="1"/>
    <s v="Monday"/>
    <s v="20"/>
    <x v="2"/>
    <x v="15"/>
    <x v="17"/>
    <x v="3"/>
    <n v="55"/>
    <n v="200"/>
    <n v="110000"/>
    <n v="27500"/>
    <n v="0.25"/>
    <x v="1"/>
    <s v="low Units"/>
    <n v="8.2797627165729255E-3"/>
  </r>
  <r>
    <x v="5"/>
    <s v="Outlet"/>
    <n v="1185732"/>
    <n v="44459"/>
    <s v="20-09-2021"/>
    <x v="7"/>
    <x v="1"/>
    <s v="Monday"/>
    <s v="20"/>
    <x v="2"/>
    <x v="15"/>
    <x v="17"/>
    <x v="4"/>
    <n v="65"/>
    <n v="200"/>
    <n v="130000"/>
    <n v="32500"/>
    <n v="0.25"/>
    <x v="1"/>
    <s v="low Units"/>
    <n v="9.7851741195861836E-3"/>
  </r>
  <r>
    <x v="5"/>
    <s v="Outlet"/>
    <n v="1185732"/>
    <n v="44459"/>
    <s v="20-09-2021"/>
    <x v="7"/>
    <x v="1"/>
    <s v="Monday"/>
    <s v="20"/>
    <x v="2"/>
    <x v="15"/>
    <x v="17"/>
    <x v="5"/>
    <n v="70"/>
    <n v="300"/>
    <n v="210000"/>
    <n v="63000"/>
    <n v="0.3"/>
    <x v="1"/>
    <s v="low Units"/>
    <n v="1.8968183677967064E-2"/>
  </r>
  <r>
    <x v="5"/>
    <s v="Outlet"/>
    <n v="1185732"/>
    <n v="44491"/>
    <s v="22-10-2021"/>
    <x v="8"/>
    <x v="1"/>
    <s v="Friday"/>
    <s v="22"/>
    <x v="2"/>
    <x v="15"/>
    <x v="17"/>
    <x v="0"/>
    <n v="70"/>
    <n v="450"/>
    <n v="315000"/>
    <n v="110250"/>
    <n v="0.35"/>
    <x v="1"/>
    <s v="low Units"/>
    <n v="3.319432143644236E-2"/>
  </r>
  <r>
    <x v="5"/>
    <s v="Outlet"/>
    <n v="1185732"/>
    <n v="44491"/>
    <s v="22-10-2021"/>
    <x v="8"/>
    <x v="1"/>
    <s v="Friday"/>
    <s v="22"/>
    <x v="2"/>
    <x v="15"/>
    <x v="17"/>
    <x v="1"/>
    <n v="65"/>
    <n v="275"/>
    <n v="178750"/>
    <n v="62563"/>
    <n v="0.35"/>
    <x v="1"/>
    <s v="low Units"/>
    <n v="1.8836610721343704E-2"/>
  </r>
  <r>
    <x v="5"/>
    <s v="Outlet"/>
    <n v="1185732"/>
    <n v="44491"/>
    <s v="22-10-2021"/>
    <x v="8"/>
    <x v="1"/>
    <s v="Friday"/>
    <s v="22"/>
    <x v="2"/>
    <x v="15"/>
    <x v="17"/>
    <x v="2"/>
    <n v="65"/>
    <n v="175"/>
    <n v="113750"/>
    <n v="28438"/>
    <n v="0.25"/>
    <x v="1"/>
    <s v="low Units"/>
    <n v="8.5621778957782127E-3"/>
  </r>
  <r>
    <x v="5"/>
    <s v="Outlet"/>
    <n v="1185732"/>
    <n v="44491"/>
    <s v="22-10-2021"/>
    <x v="8"/>
    <x v="1"/>
    <s v="Friday"/>
    <s v="22"/>
    <x v="2"/>
    <x v="15"/>
    <x v="17"/>
    <x v="3"/>
    <n v="65"/>
    <n v="150"/>
    <n v="97500"/>
    <n v="24375"/>
    <n v="0.25"/>
    <x v="1"/>
    <s v="low Units"/>
    <n v="7.3388805896896381E-3"/>
  </r>
  <r>
    <x v="5"/>
    <s v="Outlet"/>
    <n v="1185732"/>
    <n v="44491"/>
    <s v="22-10-2021"/>
    <x v="8"/>
    <x v="1"/>
    <s v="Friday"/>
    <s v="22"/>
    <x v="2"/>
    <x v="15"/>
    <x v="17"/>
    <x v="4"/>
    <n v="75"/>
    <n v="150"/>
    <n v="112500"/>
    <n v="28125"/>
    <n v="0.25"/>
    <x v="1"/>
    <s v="low Units"/>
    <n v="8.4679391419495813E-3"/>
  </r>
  <r>
    <x v="5"/>
    <s v="Outlet"/>
    <n v="1185732"/>
    <n v="44491"/>
    <s v="22-10-2021"/>
    <x v="8"/>
    <x v="1"/>
    <s v="Friday"/>
    <s v="22"/>
    <x v="2"/>
    <x v="15"/>
    <x v="17"/>
    <x v="5"/>
    <n v="80"/>
    <n v="275"/>
    <n v="220000"/>
    <n v="66000"/>
    <n v="0.3"/>
    <x v="1"/>
    <s v="low Units"/>
    <n v="1.9871430519775021E-2"/>
  </r>
  <r>
    <x v="5"/>
    <s v="Outlet"/>
    <n v="1185732"/>
    <n v="44521"/>
    <s v="21-11-2021"/>
    <x v="9"/>
    <x v="1"/>
    <s v="Sunday"/>
    <s v="21"/>
    <x v="2"/>
    <x v="15"/>
    <x v="17"/>
    <x v="0"/>
    <n v="75"/>
    <n v="425"/>
    <n v="318750"/>
    <n v="111563"/>
    <n v="0.35"/>
    <x v="1"/>
    <s v="low Units"/>
    <n v="3.3589642470873649E-2"/>
  </r>
  <r>
    <x v="5"/>
    <s v="Outlet"/>
    <n v="1185732"/>
    <n v="44521"/>
    <s v="21-11-2021"/>
    <x v="9"/>
    <x v="1"/>
    <s v="Sunday"/>
    <s v="21"/>
    <x v="2"/>
    <x v="15"/>
    <x v="17"/>
    <x v="1"/>
    <n v="65"/>
    <n v="300"/>
    <n v="195000"/>
    <n v="68250"/>
    <n v="0.35"/>
    <x v="1"/>
    <s v="low Units"/>
    <n v="2.0548865651130985E-2"/>
  </r>
  <r>
    <x v="5"/>
    <s v="Outlet"/>
    <n v="1185732"/>
    <n v="44521"/>
    <s v="21-11-2021"/>
    <x v="9"/>
    <x v="1"/>
    <s v="Sunday"/>
    <s v="21"/>
    <x v="2"/>
    <x v="15"/>
    <x v="17"/>
    <x v="2"/>
    <n v="65"/>
    <n v="320"/>
    <n v="208000"/>
    <n v="52000"/>
    <n v="0.25"/>
    <x v="1"/>
    <s v="low Units"/>
    <n v="1.5656278591337894E-2"/>
  </r>
  <r>
    <x v="5"/>
    <s v="Outlet"/>
    <n v="1185732"/>
    <n v="44521"/>
    <s v="21-11-2021"/>
    <x v="9"/>
    <x v="1"/>
    <s v="Sunday"/>
    <s v="21"/>
    <x v="2"/>
    <x v="15"/>
    <x v="17"/>
    <x v="3"/>
    <n v="65"/>
    <n v="300"/>
    <n v="195000"/>
    <n v="48750"/>
    <n v="0.25"/>
    <x v="1"/>
    <s v="low Units"/>
    <n v="1.4677761179379276E-2"/>
  </r>
  <r>
    <x v="5"/>
    <s v="Outlet"/>
    <n v="1185732"/>
    <n v="44521"/>
    <s v="21-11-2021"/>
    <x v="9"/>
    <x v="1"/>
    <s v="Sunday"/>
    <s v="21"/>
    <x v="2"/>
    <x v="15"/>
    <x v="17"/>
    <x v="4"/>
    <n v="75"/>
    <n v="275"/>
    <n v="206250"/>
    <n v="51563"/>
    <n v="0.25"/>
    <x v="1"/>
    <s v="low Units"/>
    <n v="1.5524705634714536E-2"/>
  </r>
  <r>
    <x v="5"/>
    <s v="Outlet"/>
    <n v="1185732"/>
    <n v="44521"/>
    <s v="21-11-2021"/>
    <x v="9"/>
    <x v="1"/>
    <s v="Sunday"/>
    <s v="21"/>
    <x v="2"/>
    <x v="15"/>
    <x v="17"/>
    <x v="5"/>
    <n v="80"/>
    <n v="375"/>
    <n v="300000"/>
    <n v="90000"/>
    <n v="0.3"/>
    <x v="1"/>
    <s v="low Units"/>
    <n v="2.7097405254238666E-2"/>
  </r>
  <r>
    <x v="5"/>
    <s v="Outlet"/>
    <n v="1185732"/>
    <n v="44550"/>
    <s v="20-12-2021"/>
    <x v="10"/>
    <x v="1"/>
    <s v="Monday"/>
    <s v="20"/>
    <x v="2"/>
    <x v="15"/>
    <x v="17"/>
    <x v="0"/>
    <n v="75"/>
    <n v="600"/>
    <n v="450000"/>
    <n v="157500"/>
    <n v="0.35"/>
    <x v="1"/>
    <s v="low Units"/>
    <n v="4.7420459194917663E-2"/>
  </r>
  <r>
    <x v="5"/>
    <s v="Outlet"/>
    <n v="1185732"/>
    <n v="44550"/>
    <s v="20-12-2021"/>
    <x v="10"/>
    <x v="1"/>
    <s v="Monday"/>
    <s v="20"/>
    <x v="2"/>
    <x v="15"/>
    <x v="17"/>
    <x v="1"/>
    <n v="65"/>
    <n v="400"/>
    <n v="260000"/>
    <n v="91000"/>
    <n v="0.35"/>
    <x v="1"/>
    <s v="low Units"/>
    <n v="2.7398487534841316E-2"/>
  </r>
  <r>
    <x v="0"/>
    <s v="Outlet"/>
    <n v="1128299"/>
    <n v="44206"/>
    <s v="10-01-2021"/>
    <x v="0"/>
    <x v="1"/>
    <s v="Sunday"/>
    <s v="10"/>
    <x v="2"/>
    <x v="15"/>
    <x v="17"/>
    <x v="0"/>
    <n v="35"/>
    <n v="375"/>
    <n v="131250"/>
    <n v="32813"/>
    <n v="0.25"/>
    <x v="1"/>
    <s v="low Units"/>
    <n v="9.8794128734148133E-3"/>
  </r>
  <r>
    <x v="0"/>
    <s v="Outlet"/>
    <n v="1128299"/>
    <n v="44206"/>
    <s v="10-01-2021"/>
    <x v="0"/>
    <x v="1"/>
    <s v="Sunday"/>
    <s v="10"/>
    <x v="2"/>
    <x v="15"/>
    <x v="17"/>
    <x v="1"/>
    <n v="45"/>
    <n v="375"/>
    <n v="168750"/>
    <n v="33750"/>
    <n v="0.2"/>
    <x v="1"/>
    <s v="low Units"/>
    <n v="1.0161526970339499E-2"/>
  </r>
  <r>
    <x v="0"/>
    <s v="Outlet"/>
    <n v="1128299"/>
    <n v="44206"/>
    <s v="10-01-2021"/>
    <x v="0"/>
    <x v="1"/>
    <s v="Sunday"/>
    <s v="10"/>
    <x v="2"/>
    <x v="15"/>
    <x v="17"/>
    <x v="2"/>
    <n v="45"/>
    <n v="375"/>
    <n v="168750"/>
    <n v="42188"/>
    <n v="0.25"/>
    <x v="1"/>
    <s v="low Units"/>
    <n v="1.2702059254064674E-2"/>
  </r>
  <r>
    <x v="0"/>
    <s v="Outlet"/>
    <n v="1128299"/>
    <n v="44206"/>
    <s v="10-01-2021"/>
    <x v="0"/>
    <x v="1"/>
    <s v="Sunday"/>
    <s v="10"/>
    <x v="2"/>
    <x v="15"/>
    <x v="17"/>
    <x v="3"/>
    <n v="45"/>
    <n v="225"/>
    <n v="101250"/>
    <n v="25313"/>
    <n v="0.25"/>
    <x v="1"/>
    <s v="low Units"/>
    <n v="7.6212957688949253E-3"/>
  </r>
  <r>
    <x v="0"/>
    <s v="Outlet"/>
    <n v="1128299"/>
    <n v="44206"/>
    <s v="10-01-2021"/>
    <x v="0"/>
    <x v="1"/>
    <s v="Sunday"/>
    <s v="10"/>
    <x v="2"/>
    <x v="15"/>
    <x v="17"/>
    <x v="4"/>
    <n v="50"/>
    <n v="175"/>
    <n v="87500"/>
    <n v="13125"/>
    <n v="0.15"/>
    <x v="1"/>
    <s v="low Units"/>
    <n v="3.9517049329098053E-3"/>
  </r>
  <r>
    <x v="0"/>
    <s v="Outlet"/>
    <n v="1128299"/>
    <n v="44206"/>
    <s v="10-01-2021"/>
    <x v="0"/>
    <x v="1"/>
    <s v="Sunday"/>
    <s v="10"/>
    <x v="2"/>
    <x v="15"/>
    <x v="17"/>
    <x v="5"/>
    <n v="45"/>
    <n v="425"/>
    <n v="191250"/>
    <n v="76500"/>
    <n v="0.4"/>
    <x v="1"/>
    <s v="low Units"/>
    <n v="2.3032794466102867E-2"/>
  </r>
  <r>
    <x v="0"/>
    <s v="Outlet"/>
    <n v="1128299"/>
    <n v="44237"/>
    <s v="10-02-2021"/>
    <x v="1"/>
    <x v="1"/>
    <s v="Wednesday"/>
    <s v="10"/>
    <x v="2"/>
    <x v="15"/>
    <x v="17"/>
    <x v="0"/>
    <n v="35"/>
    <n v="475"/>
    <n v="166250"/>
    <n v="41563"/>
    <n v="0.25"/>
    <x v="1"/>
    <s v="low Units"/>
    <n v="1.2513882828688018E-2"/>
  </r>
  <r>
    <x v="0"/>
    <s v="Outlet"/>
    <n v="1128299"/>
    <n v="44237"/>
    <s v="10-02-2021"/>
    <x v="1"/>
    <x v="1"/>
    <s v="Wednesday"/>
    <s v="10"/>
    <x v="2"/>
    <x v="15"/>
    <x v="17"/>
    <x v="1"/>
    <n v="45"/>
    <n v="375"/>
    <n v="168750"/>
    <n v="33750"/>
    <n v="0.2"/>
    <x v="1"/>
    <s v="low Units"/>
    <n v="1.0161526970339499E-2"/>
  </r>
  <r>
    <x v="0"/>
    <s v="Outlet"/>
    <n v="1128299"/>
    <n v="44237"/>
    <s v="10-02-2021"/>
    <x v="1"/>
    <x v="1"/>
    <s v="Wednesday"/>
    <s v="10"/>
    <x v="2"/>
    <x v="15"/>
    <x v="17"/>
    <x v="2"/>
    <n v="45"/>
    <n v="375"/>
    <n v="168750"/>
    <n v="42188"/>
    <n v="0.25"/>
    <x v="1"/>
    <s v="low Units"/>
    <n v="1.2702059254064674E-2"/>
  </r>
  <r>
    <x v="0"/>
    <s v="Outlet"/>
    <n v="1128299"/>
    <n v="44237"/>
    <s v="10-02-2021"/>
    <x v="1"/>
    <x v="1"/>
    <s v="Wednesday"/>
    <s v="10"/>
    <x v="2"/>
    <x v="16"/>
    <x v="18"/>
    <x v="3"/>
    <n v="45"/>
    <n v="225"/>
    <n v="101250"/>
    <n v="25313"/>
    <n v="0.25"/>
    <x v="1"/>
    <s v="low Units"/>
    <n v="7.6212957688949253E-3"/>
  </r>
  <r>
    <x v="0"/>
    <s v="Outlet"/>
    <n v="1128299"/>
    <n v="44237"/>
    <s v="10-02-2021"/>
    <x v="1"/>
    <x v="1"/>
    <s v="Wednesday"/>
    <s v="10"/>
    <x v="2"/>
    <x v="16"/>
    <x v="18"/>
    <x v="4"/>
    <n v="50"/>
    <n v="150"/>
    <n v="75000"/>
    <n v="11250"/>
    <n v="0.15"/>
    <x v="1"/>
    <s v="low Units"/>
    <n v="3.3871756567798333E-3"/>
  </r>
  <r>
    <x v="0"/>
    <s v="Outlet"/>
    <n v="1128299"/>
    <n v="44237"/>
    <s v="10-02-2021"/>
    <x v="1"/>
    <x v="1"/>
    <s v="Wednesday"/>
    <s v="10"/>
    <x v="2"/>
    <x v="16"/>
    <x v="18"/>
    <x v="5"/>
    <n v="45"/>
    <n v="350"/>
    <n v="157500"/>
    <n v="63000"/>
    <n v="0.4"/>
    <x v="1"/>
    <s v="low Units"/>
    <n v="1.8968183677967064E-2"/>
  </r>
  <r>
    <x v="0"/>
    <s v="Outlet"/>
    <n v="1128299"/>
    <n v="44264"/>
    <s v="09-03-2021"/>
    <x v="2"/>
    <x v="1"/>
    <s v="Tuesday"/>
    <s v="09"/>
    <x v="2"/>
    <x v="16"/>
    <x v="18"/>
    <x v="0"/>
    <n v="45"/>
    <n v="500"/>
    <n v="225000"/>
    <n v="56250"/>
    <n v="0.25"/>
    <x v="1"/>
    <s v="low Units"/>
    <n v="1.6935878283899163E-2"/>
  </r>
  <r>
    <x v="0"/>
    <s v="Outlet"/>
    <n v="1128299"/>
    <n v="44264"/>
    <s v="09-03-2021"/>
    <x v="2"/>
    <x v="1"/>
    <s v="Tuesday"/>
    <s v="09"/>
    <x v="2"/>
    <x v="16"/>
    <x v="18"/>
    <x v="1"/>
    <n v="55"/>
    <n v="350"/>
    <n v="192500"/>
    <n v="38500"/>
    <n v="0.2"/>
    <x v="1"/>
    <s v="low Units"/>
    <n v="1.1591667803202095E-2"/>
  </r>
  <r>
    <x v="0"/>
    <s v="Outlet"/>
    <n v="1128299"/>
    <n v="44264"/>
    <s v="09-03-2021"/>
    <x v="2"/>
    <x v="1"/>
    <s v="Tuesday"/>
    <s v="09"/>
    <x v="2"/>
    <x v="16"/>
    <x v="18"/>
    <x v="2"/>
    <n v="60"/>
    <n v="375"/>
    <n v="225000"/>
    <n v="56250"/>
    <n v="0.25"/>
    <x v="1"/>
    <s v="low Units"/>
    <n v="1.6935878283899163E-2"/>
  </r>
  <r>
    <x v="0"/>
    <s v="Outlet"/>
    <n v="1128299"/>
    <n v="44264"/>
    <s v="09-03-2021"/>
    <x v="2"/>
    <x v="1"/>
    <s v="Tuesday"/>
    <s v="09"/>
    <x v="2"/>
    <x v="16"/>
    <x v="18"/>
    <x v="3"/>
    <n v="55"/>
    <n v="275"/>
    <n v="151250"/>
    <n v="37813"/>
    <n v="0.25"/>
    <x v="1"/>
    <s v="low Units"/>
    <n v="1.1384824276428073E-2"/>
  </r>
  <r>
    <x v="0"/>
    <s v="Outlet"/>
    <n v="1128299"/>
    <n v="44264"/>
    <s v="09-03-2021"/>
    <x v="2"/>
    <x v="1"/>
    <s v="Tuesday"/>
    <s v="09"/>
    <x v="2"/>
    <x v="16"/>
    <x v="18"/>
    <x v="4"/>
    <n v="60"/>
    <n v="125"/>
    <n v="75000"/>
    <n v="11250"/>
    <n v="0.15"/>
    <x v="1"/>
    <s v="low Units"/>
    <n v="3.3871756567798333E-3"/>
  </r>
  <r>
    <x v="0"/>
    <s v="Outlet"/>
    <n v="1128299"/>
    <n v="44264"/>
    <s v="09-03-2021"/>
    <x v="2"/>
    <x v="1"/>
    <s v="Tuesday"/>
    <s v="09"/>
    <x v="2"/>
    <x v="16"/>
    <x v="18"/>
    <x v="5"/>
    <n v="55"/>
    <n v="325"/>
    <n v="178750"/>
    <n v="71500"/>
    <n v="0.4"/>
    <x v="1"/>
    <s v="low Units"/>
    <n v="2.1527383063089604E-2"/>
  </r>
  <r>
    <x v="0"/>
    <s v="Outlet"/>
    <n v="1128299"/>
    <n v="44296"/>
    <s v="10-04-2021"/>
    <x v="3"/>
    <x v="1"/>
    <s v="Saturday"/>
    <s v="10"/>
    <x v="2"/>
    <x v="16"/>
    <x v="18"/>
    <x v="0"/>
    <n v="60"/>
    <n v="500"/>
    <n v="300000"/>
    <n v="75000"/>
    <n v="0.25"/>
    <x v="1"/>
    <s v="low Units"/>
    <n v="2.2581171045198887E-2"/>
  </r>
  <r>
    <x v="0"/>
    <s v="Outlet"/>
    <n v="1128299"/>
    <n v="44296"/>
    <s v="10-04-2021"/>
    <x v="3"/>
    <x v="1"/>
    <s v="Saturday"/>
    <s v="10"/>
    <x v="2"/>
    <x v="16"/>
    <x v="18"/>
    <x v="1"/>
    <n v="65"/>
    <n v="300"/>
    <n v="195000"/>
    <n v="39000"/>
    <n v="0.2"/>
    <x v="1"/>
    <s v="low Units"/>
    <n v="1.1742208943503422E-2"/>
  </r>
  <r>
    <x v="0"/>
    <s v="Outlet"/>
    <n v="1128299"/>
    <n v="44296"/>
    <s v="10-04-2021"/>
    <x v="3"/>
    <x v="1"/>
    <s v="Saturday"/>
    <s v="10"/>
    <x v="2"/>
    <x v="16"/>
    <x v="18"/>
    <x v="2"/>
    <n v="65"/>
    <n v="350"/>
    <n v="227500"/>
    <n v="56875"/>
    <n v="0.25"/>
    <x v="1"/>
    <s v="low Units"/>
    <n v="1.7124054709275825E-2"/>
  </r>
  <r>
    <x v="0"/>
    <s v="Outlet"/>
    <n v="1128299"/>
    <n v="44296"/>
    <s v="10-04-2021"/>
    <x v="3"/>
    <x v="1"/>
    <s v="Saturday"/>
    <s v="10"/>
    <x v="2"/>
    <x v="16"/>
    <x v="18"/>
    <x v="3"/>
    <n v="50"/>
    <n v="250"/>
    <n v="125000"/>
    <n v="31250"/>
    <n v="0.25"/>
    <x v="1"/>
    <s v="low Units"/>
    <n v="9.4088212688328704E-3"/>
  </r>
  <r>
    <x v="0"/>
    <s v="Outlet"/>
    <n v="1128299"/>
    <n v="44296"/>
    <s v="10-04-2021"/>
    <x v="3"/>
    <x v="1"/>
    <s v="Saturday"/>
    <s v="10"/>
    <x v="2"/>
    <x v="16"/>
    <x v="18"/>
    <x v="4"/>
    <n v="55"/>
    <n v="150"/>
    <n v="82500"/>
    <n v="12375"/>
    <n v="0.15"/>
    <x v="1"/>
    <s v="low Units"/>
    <n v="3.7258932224578166E-3"/>
  </r>
  <r>
    <x v="0"/>
    <s v="Outlet"/>
    <n v="1128299"/>
    <n v="44296"/>
    <s v="10-04-2021"/>
    <x v="3"/>
    <x v="1"/>
    <s v="Saturday"/>
    <s v="10"/>
    <x v="2"/>
    <x v="16"/>
    <x v="18"/>
    <x v="5"/>
    <n v="70"/>
    <n v="325"/>
    <n v="227500"/>
    <n v="91000"/>
    <n v="0.4"/>
    <x v="1"/>
    <s v="low Units"/>
    <n v="2.7398487534841316E-2"/>
  </r>
  <r>
    <x v="0"/>
    <s v="Outlet"/>
    <n v="1128299"/>
    <n v="44327"/>
    <s v="11-05-2021"/>
    <x v="4"/>
    <x v="1"/>
    <s v="Tuesday"/>
    <s v="11"/>
    <x v="2"/>
    <x v="16"/>
    <x v="18"/>
    <x v="0"/>
    <n v="55"/>
    <n v="525"/>
    <n v="288750"/>
    <n v="72188"/>
    <n v="0.25"/>
    <x v="1"/>
    <s v="low Units"/>
    <n v="2.1734527672144233E-2"/>
  </r>
  <r>
    <x v="0"/>
    <s v="Outlet"/>
    <n v="1128299"/>
    <n v="44327"/>
    <s v="11-05-2021"/>
    <x v="4"/>
    <x v="1"/>
    <s v="Tuesday"/>
    <s v="11"/>
    <x v="2"/>
    <x v="16"/>
    <x v="18"/>
    <x v="1"/>
    <n v="60"/>
    <n v="375"/>
    <n v="225000"/>
    <n v="45000"/>
    <n v="0.2"/>
    <x v="1"/>
    <s v="low Units"/>
    <n v="1.3548702627119333E-2"/>
  </r>
  <r>
    <x v="0"/>
    <s v="Outlet"/>
    <n v="1128299"/>
    <n v="44327"/>
    <s v="11-05-2021"/>
    <x v="4"/>
    <x v="1"/>
    <s v="Tuesday"/>
    <s v="11"/>
    <x v="2"/>
    <x v="16"/>
    <x v="18"/>
    <x v="2"/>
    <n v="60"/>
    <n v="375"/>
    <n v="225000"/>
    <n v="56250"/>
    <n v="0.25"/>
    <x v="1"/>
    <s v="low Units"/>
    <n v="1.6935878283899163E-2"/>
  </r>
  <r>
    <x v="0"/>
    <s v="Outlet"/>
    <n v="1128299"/>
    <n v="44327"/>
    <s v="11-05-2021"/>
    <x v="4"/>
    <x v="1"/>
    <s v="Tuesday"/>
    <s v="11"/>
    <x v="2"/>
    <x v="16"/>
    <x v="18"/>
    <x v="3"/>
    <n v="55"/>
    <n v="275"/>
    <n v="151250"/>
    <n v="37813"/>
    <n v="0.25"/>
    <x v="1"/>
    <s v="low Units"/>
    <n v="1.1384824276428073E-2"/>
  </r>
  <r>
    <x v="0"/>
    <s v="Outlet"/>
    <n v="1128299"/>
    <n v="44327"/>
    <s v="11-05-2021"/>
    <x v="4"/>
    <x v="1"/>
    <s v="Tuesday"/>
    <s v="11"/>
    <x v="2"/>
    <x v="16"/>
    <x v="18"/>
    <x v="4"/>
    <n v="60"/>
    <n v="175"/>
    <n v="105000"/>
    <n v="15750"/>
    <n v="0.15"/>
    <x v="1"/>
    <s v="low Units"/>
    <n v="4.742045919491766E-3"/>
  </r>
  <r>
    <x v="0"/>
    <s v="Outlet"/>
    <n v="1128299"/>
    <n v="44327"/>
    <s v="11-05-2021"/>
    <x v="4"/>
    <x v="1"/>
    <s v="Tuesday"/>
    <s v="11"/>
    <x v="2"/>
    <x v="16"/>
    <x v="18"/>
    <x v="5"/>
    <n v="75"/>
    <n v="475"/>
    <n v="356250"/>
    <n v="142500"/>
    <n v="0.4"/>
    <x v="1"/>
    <s v="low Units"/>
    <n v="4.2904224985877891E-2"/>
  </r>
  <r>
    <x v="0"/>
    <s v="Outlet"/>
    <n v="1128299"/>
    <n v="44357"/>
    <s v="10-06-2021"/>
    <x v="11"/>
    <x v="1"/>
    <s v="Thursday"/>
    <s v="10"/>
    <x v="2"/>
    <x v="16"/>
    <x v="18"/>
    <x v="0"/>
    <n v="70"/>
    <n v="725"/>
    <n v="507500"/>
    <n v="126875"/>
    <n v="0.25"/>
    <x v="1"/>
    <s v="High Units"/>
    <n v="3.8199814351461449E-2"/>
  </r>
  <r>
    <x v="0"/>
    <s v="Outlet"/>
    <n v="1128299"/>
    <n v="44357"/>
    <s v="10-06-2021"/>
    <x v="11"/>
    <x v="1"/>
    <s v="Thursday"/>
    <s v="10"/>
    <x v="2"/>
    <x v="16"/>
    <x v="18"/>
    <x v="1"/>
    <n v="75"/>
    <n v="600"/>
    <n v="450000"/>
    <n v="90000"/>
    <n v="0.2"/>
    <x v="1"/>
    <s v="low Units"/>
    <n v="2.7097405254238666E-2"/>
  </r>
  <r>
    <x v="0"/>
    <s v="Outlet"/>
    <n v="1128299"/>
    <n v="44357"/>
    <s v="10-06-2021"/>
    <x v="11"/>
    <x v="1"/>
    <s v="Thursday"/>
    <s v="10"/>
    <x v="2"/>
    <x v="16"/>
    <x v="18"/>
    <x v="2"/>
    <n v="75"/>
    <n v="600"/>
    <n v="450000"/>
    <n v="112500"/>
    <n v="0.25"/>
    <x v="1"/>
    <s v="low Units"/>
    <n v="3.3871756567798325E-2"/>
  </r>
  <r>
    <x v="0"/>
    <s v="Outlet"/>
    <n v="1128299"/>
    <n v="44357"/>
    <s v="10-06-2021"/>
    <x v="11"/>
    <x v="1"/>
    <s v="Thursday"/>
    <s v="10"/>
    <x v="2"/>
    <x v="16"/>
    <x v="18"/>
    <x v="3"/>
    <n v="75"/>
    <n v="475"/>
    <n v="356250"/>
    <n v="89063"/>
    <n v="0.25"/>
    <x v="1"/>
    <s v="low Units"/>
    <n v="2.6815291157313979E-2"/>
  </r>
  <r>
    <x v="0"/>
    <s v="Outlet"/>
    <n v="1128299"/>
    <n v="44357"/>
    <s v="10-06-2021"/>
    <x v="11"/>
    <x v="1"/>
    <s v="Thursday"/>
    <s v="10"/>
    <x v="2"/>
    <x v="16"/>
    <x v="18"/>
    <x v="4"/>
    <n v="85"/>
    <n v="350"/>
    <n v="297500"/>
    <n v="44625"/>
    <n v="0.15"/>
    <x v="1"/>
    <s v="low Units"/>
    <n v="1.3435796771893337E-2"/>
  </r>
  <r>
    <x v="0"/>
    <s v="Outlet"/>
    <n v="1128299"/>
    <n v="44357"/>
    <s v="10-06-2021"/>
    <x v="11"/>
    <x v="1"/>
    <s v="Thursday"/>
    <s v="10"/>
    <x v="2"/>
    <x v="16"/>
    <x v="18"/>
    <x v="5"/>
    <n v="100"/>
    <n v="650"/>
    <n v="650000"/>
    <n v="260000"/>
    <n v="0.4"/>
    <x v="1"/>
    <s v="low Units"/>
    <n v="7.8281392956689469E-2"/>
  </r>
  <r>
    <x v="0"/>
    <s v="Outlet"/>
    <n v="1128299"/>
    <n v="44386"/>
    <s v="09-07-2021"/>
    <x v="5"/>
    <x v="1"/>
    <s v="Friday"/>
    <s v="09"/>
    <x v="2"/>
    <x v="16"/>
    <x v="18"/>
    <x v="0"/>
    <n v="80"/>
    <n v="800"/>
    <n v="640000"/>
    <n v="160000"/>
    <n v="0.25"/>
    <x v="1"/>
    <s v="High Units"/>
    <n v="4.8173164896424293E-2"/>
  </r>
  <r>
    <x v="0"/>
    <s v="Outlet"/>
    <n v="1128299"/>
    <n v="44386"/>
    <s v="09-07-2021"/>
    <x v="5"/>
    <x v="1"/>
    <s v="Friday"/>
    <s v="09"/>
    <x v="2"/>
    <x v="16"/>
    <x v="18"/>
    <x v="1"/>
    <n v="85"/>
    <n v="650"/>
    <n v="552500"/>
    <n v="110500"/>
    <n v="0.2"/>
    <x v="1"/>
    <s v="low Units"/>
    <n v="3.3269592006593025E-2"/>
  </r>
  <r>
    <x v="0"/>
    <s v="Outlet"/>
    <n v="1128299"/>
    <n v="44386"/>
    <s v="09-07-2021"/>
    <x v="5"/>
    <x v="1"/>
    <s v="Friday"/>
    <s v="09"/>
    <x v="2"/>
    <x v="16"/>
    <x v="18"/>
    <x v="2"/>
    <n v="85"/>
    <n v="600"/>
    <n v="510000"/>
    <n v="127500"/>
    <n v="0.25"/>
    <x v="1"/>
    <s v="low Units"/>
    <n v="3.8387990776838112E-2"/>
  </r>
  <r>
    <x v="0"/>
    <s v="Outlet"/>
    <n v="1128299"/>
    <n v="44386"/>
    <s v="09-07-2021"/>
    <x v="5"/>
    <x v="1"/>
    <s v="Friday"/>
    <s v="09"/>
    <x v="2"/>
    <x v="16"/>
    <x v="18"/>
    <x v="3"/>
    <n v="80"/>
    <n v="500"/>
    <n v="400000"/>
    <n v="100000"/>
    <n v="0.25"/>
    <x v="1"/>
    <s v="low Units"/>
    <n v="3.0108228060265183E-2"/>
  </r>
  <r>
    <x v="0"/>
    <s v="Outlet"/>
    <n v="1128299"/>
    <n v="44386"/>
    <s v="09-07-2021"/>
    <x v="5"/>
    <x v="1"/>
    <s v="Friday"/>
    <s v="09"/>
    <x v="2"/>
    <x v="16"/>
    <x v="18"/>
    <x v="4"/>
    <n v="85"/>
    <n v="550"/>
    <n v="467500"/>
    <n v="70125"/>
    <n v="0.15"/>
    <x v="1"/>
    <s v="low Units"/>
    <n v="2.111339492726096E-2"/>
  </r>
  <r>
    <x v="0"/>
    <s v="Outlet"/>
    <n v="1128299"/>
    <n v="44386"/>
    <s v="09-07-2021"/>
    <x v="5"/>
    <x v="1"/>
    <s v="Friday"/>
    <s v="09"/>
    <x v="2"/>
    <x v="16"/>
    <x v="18"/>
    <x v="5"/>
    <n v="100"/>
    <n v="550"/>
    <n v="550000"/>
    <n v="220000"/>
    <n v="0.4"/>
    <x v="1"/>
    <s v="low Units"/>
    <n v="6.6238101732583404E-2"/>
  </r>
  <r>
    <x v="0"/>
    <s v="Outlet"/>
    <n v="1128299"/>
    <n v="44418"/>
    <s v="10-08-2021"/>
    <x v="6"/>
    <x v="1"/>
    <s v="Tuesday"/>
    <s v="10"/>
    <x v="2"/>
    <x v="16"/>
    <x v="18"/>
    <x v="0"/>
    <n v="85"/>
    <n v="750"/>
    <n v="637500"/>
    <n v="159375"/>
    <n v="0.25"/>
    <x v="1"/>
    <s v="High Units"/>
    <n v="4.7984988471047631E-2"/>
  </r>
  <r>
    <x v="0"/>
    <s v="Outlet"/>
    <n v="1128299"/>
    <n v="44418"/>
    <s v="10-08-2021"/>
    <x v="6"/>
    <x v="1"/>
    <s v="Tuesday"/>
    <s v="10"/>
    <x v="2"/>
    <x v="16"/>
    <x v="18"/>
    <x v="1"/>
    <n v="75"/>
    <n v="725"/>
    <n v="543750"/>
    <n v="108750"/>
    <n v="0.2"/>
    <x v="1"/>
    <s v="High Units"/>
    <n v="3.2742698015538384E-2"/>
  </r>
  <r>
    <x v="0"/>
    <s v="Outlet"/>
    <n v="1128299"/>
    <n v="44418"/>
    <s v="10-08-2021"/>
    <x v="6"/>
    <x v="1"/>
    <s v="Tuesday"/>
    <s v="10"/>
    <x v="2"/>
    <x v="16"/>
    <x v="18"/>
    <x v="2"/>
    <n v="70"/>
    <n v="600"/>
    <n v="420000"/>
    <n v="105000"/>
    <n v="0.25"/>
    <x v="1"/>
    <s v="low Units"/>
    <n v="3.1613639463278442E-2"/>
  </r>
  <r>
    <x v="0"/>
    <s v="Outlet"/>
    <n v="1128299"/>
    <n v="44418"/>
    <s v="10-08-2021"/>
    <x v="6"/>
    <x v="1"/>
    <s v="Tuesday"/>
    <s v="10"/>
    <x v="2"/>
    <x v="16"/>
    <x v="18"/>
    <x v="3"/>
    <n v="70"/>
    <n v="525"/>
    <n v="367500"/>
    <n v="91875"/>
    <n v="0.25"/>
    <x v="1"/>
    <s v="low Units"/>
    <n v="2.7661934530368641E-2"/>
  </r>
  <r>
    <x v="1"/>
    <s v="Outlet"/>
    <n v="1128299"/>
    <n v="44418"/>
    <s v="10-08-2021"/>
    <x v="6"/>
    <x v="1"/>
    <s v="Tuesday"/>
    <s v="10"/>
    <x v="2"/>
    <x v="16"/>
    <x v="18"/>
    <x v="4"/>
    <n v="70"/>
    <n v="525"/>
    <n v="367500"/>
    <n v="55125"/>
    <n v="0.15"/>
    <x v="1"/>
    <s v="low Units"/>
    <n v="1.659716071822118E-2"/>
  </r>
  <r>
    <x v="1"/>
    <s v="Outlet"/>
    <n v="1128299"/>
    <n v="44418"/>
    <s v="10-08-2021"/>
    <x v="6"/>
    <x v="1"/>
    <s v="Tuesday"/>
    <s v="10"/>
    <x v="2"/>
    <x v="16"/>
    <x v="18"/>
    <x v="5"/>
    <n v="75"/>
    <n v="350"/>
    <n v="262500"/>
    <n v="105000"/>
    <n v="0.4"/>
    <x v="1"/>
    <s v="low Units"/>
    <n v="3.1613639463278442E-2"/>
  </r>
  <r>
    <x v="1"/>
    <s v="Outlet"/>
    <n v="1128299"/>
    <n v="44450"/>
    <s v="11-09-2021"/>
    <x v="7"/>
    <x v="1"/>
    <s v="Saturday"/>
    <s v="11"/>
    <x v="2"/>
    <x v="16"/>
    <x v="18"/>
    <x v="0"/>
    <n v="65"/>
    <n v="550"/>
    <n v="357500"/>
    <n v="89375"/>
    <n v="0.25"/>
    <x v="1"/>
    <s v="low Units"/>
    <n v="2.6909228828862011E-2"/>
  </r>
  <r>
    <x v="1"/>
    <s v="Outlet"/>
    <n v="1128299"/>
    <n v="44450"/>
    <s v="11-09-2021"/>
    <x v="7"/>
    <x v="1"/>
    <s v="Saturday"/>
    <s v="11"/>
    <x v="2"/>
    <x v="16"/>
    <x v="18"/>
    <x v="1"/>
    <n v="70"/>
    <n v="550"/>
    <n v="385000"/>
    <n v="77000"/>
    <n v="0.2"/>
    <x v="1"/>
    <s v="low Units"/>
    <n v="2.318333560640419E-2"/>
  </r>
  <r>
    <x v="1"/>
    <s v="Outlet"/>
    <n v="1128299"/>
    <n v="44450"/>
    <s v="11-09-2021"/>
    <x v="7"/>
    <x v="1"/>
    <s v="Saturday"/>
    <s v="11"/>
    <x v="2"/>
    <x v="16"/>
    <x v="18"/>
    <x v="2"/>
    <n v="65"/>
    <n v="375"/>
    <n v="243750"/>
    <n v="60938"/>
    <n v="0.25"/>
    <x v="1"/>
    <s v="low Units"/>
    <n v="1.8347352015364398E-2"/>
  </r>
  <r>
    <x v="1"/>
    <s v="Outlet"/>
    <n v="1128299"/>
    <n v="44450"/>
    <s v="11-09-2021"/>
    <x v="7"/>
    <x v="1"/>
    <s v="Saturday"/>
    <s v="11"/>
    <x v="2"/>
    <x v="16"/>
    <x v="18"/>
    <x v="3"/>
    <n v="65"/>
    <n v="325"/>
    <n v="211250"/>
    <n v="52813"/>
    <n v="0.25"/>
    <x v="1"/>
    <s v="low Units"/>
    <n v="1.5901058485467849E-2"/>
  </r>
  <r>
    <x v="1"/>
    <s v="Outlet"/>
    <n v="1128299"/>
    <n v="44450"/>
    <s v="11-09-2021"/>
    <x v="7"/>
    <x v="1"/>
    <s v="Saturday"/>
    <s v="11"/>
    <x v="2"/>
    <x v="16"/>
    <x v="18"/>
    <x v="4"/>
    <n v="75"/>
    <n v="350"/>
    <n v="262500"/>
    <n v="39375"/>
    <n v="0.15"/>
    <x v="1"/>
    <s v="low Units"/>
    <n v="1.1855114798729416E-2"/>
  </r>
  <r>
    <x v="1"/>
    <s v="Outlet"/>
    <n v="1128299"/>
    <n v="44450"/>
    <s v="11-09-2021"/>
    <x v="7"/>
    <x v="1"/>
    <s v="Saturday"/>
    <s v="11"/>
    <x v="2"/>
    <x v="16"/>
    <x v="18"/>
    <x v="5"/>
    <n v="60"/>
    <n v="375"/>
    <n v="225000"/>
    <n v="90000"/>
    <n v="0.4"/>
    <x v="1"/>
    <s v="low Units"/>
    <n v="2.7097405254238666E-2"/>
  </r>
  <r>
    <x v="1"/>
    <s v="Outlet"/>
    <n v="1128299"/>
    <n v="44479"/>
    <s v="10-10-2021"/>
    <x v="8"/>
    <x v="1"/>
    <s v="Sunday"/>
    <s v="10"/>
    <x v="2"/>
    <x v="16"/>
    <x v="18"/>
    <x v="0"/>
    <n v="55"/>
    <n v="475"/>
    <n v="261250"/>
    <n v="65313"/>
    <n v="0.25"/>
    <x v="1"/>
    <s v="low Units"/>
    <n v="1.9664586993000999E-2"/>
  </r>
  <r>
    <x v="1"/>
    <s v="Outlet"/>
    <n v="1128299"/>
    <n v="44479"/>
    <s v="10-10-2021"/>
    <x v="8"/>
    <x v="1"/>
    <s v="Sunday"/>
    <s v="10"/>
    <x v="2"/>
    <x v="16"/>
    <x v="18"/>
    <x v="1"/>
    <n v="65"/>
    <n v="475"/>
    <n v="308750"/>
    <n v="61750"/>
    <n v="0.2"/>
    <x v="1"/>
    <s v="low Units"/>
    <n v="1.8591830827213749E-2"/>
  </r>
  <r>
    <x v="1"/>
    <s v="Outlet"/>
    <n v="1128299"/>
    <n v="44479"/>
    <s v="10-10-2021"/>
    <x v="8"/>
    <x v="1"/>
    <s v="Sunday"/>
    <s v="10"/>
    <x v="2"/>
    <x v="16"/>
    <x v="18"/>
    <x v="2"/>
    <n v="60"/>
    <n v="300"/>
    <n v="180000"/>
    <n v="45000"/>
    <n v="0.25"/>
    <x v="1"/>
    <s v="low Units"/>
    <n v="1.3548702627119333E-2"/>
  </r>
  <r>
    <x v="1"/>
    <s v="Outlet"/>
    <n v="1128299"/>
    <n v="44479"/>
    <s v="10-10-2021"/>
    <x v="8"/>
    <x v="1"/>
    <s v="Sunday"/>
    <s v="10"/>
    <x v="2"/>
    <x v="16"/>
    <x v="18"/>
    <x v="3"/>
    <n v="55"/>
    <n v="275"/>
    <n v="151250"/>
    <n v="37813"/>
    <n v="0.25"/>
    <x v="1"/>
    <s v="low Units"/>
    <n v="1.1384824276428073E-2"/>
  </r>
  <r>
    <x v="1"/>
    <s v="Outlet"/>
    <n v="1128299"/>
    <n v="44479"/>
    <s v="10-10-2021"/>
    <x v="8"/>
    <x v="1"/>
    <s v="Sunday"/>
    <s v="10"/>
    <x v="2"/>
    <x v="16"/>
    <x v="18"/>
    <x v="4"/>
    <n v="65"/>
    <n v="250"/>
    <n v="162500"/>
    <n v="24375"/>
    <n v="0.15"/>
    <x v="1"/>
    <s v="low Units"/>
    <n v="7.3388805896896381E-3"/>
  </r>
  <r>
    <x v="1"/>
    <s v="Outlet"/>
    <n v="1128299"/>
    <n v="44479"/>
    <s v="10-10-2021"/>
    <x v="8"/>
    <x v="1"/>
    <s v="Sunday"/>
    <s v="10"/>
    <x v="2"/>
    <x v="16"/>
    <x v="18"/>
    <x v="5"/>
    <n v="70"/>
    <n v="300"/>
    <n v="210000"/>
    <n v="84000"/>
    <n v="0.4"/>
    <x v="1"/>
    <s v="low Units"/>
    <n v="2.5290911570622753E-2"/>
  </r>
  <r>
    <x v="1"/>
    <s v="Outlet"/>
    <n v="1128299"/>
    <n v="44510"/>
    <s v="10-11-2021"/>
    <x v="9"/>
    <x v="1"/>
    <s v="Wednesday"/>
    <s v="10"/>
    <x v="2"/>
    <x v="16"/>
    <x v="18"/>
    <x v="0"/>
    <n v="55"/>
    <n v="525"/>
    <n v="288750"/>
    <n v="72188"/>
    <n v="0.25"/>
    <x v="1"/>
    <s v="low Units"/>
    <n v="2.1734527672144233E-2"/>
  </r>
  <r>
    <x v="1"/>
    <s v="Outlet"/>
    <n v="1128299"/>
    <n v="44510"/>
    <s v="10-11-2021"/>
    <x v="9"/>
    <x v="1"/>
    <s v="Wednesday"/>
    <s v="10"/>
    <x v="2"/>
    <x v="16"/>
    <x v="18"/>
    <x v="1"/>
    <n v="60"/>
    <n v="600"/>
    <n v="360000"/>
    <n v="72000"/>
    <n v="0.2"/>
    <x v="1"/>
    <s v="low Units"/>
    <n v="2.1677924203390934E-2"/>
  </r>
  <r>
    <x v="1"/>
    <s v="Outlet"/>
    <n v="1128299"/>
    <n v="44510"/>
    <s v="10-11-2021"/>
    <x v="9"/>
    <x v="1"/>
    <s v="Wednesday"/>
    <s v="10"/>
    <x v="2"/>
    <x v="16"/>
    <x v="18"/>
    <x v="2"/>
    <n v="55"/>
    <n v="425"/>
    <n v="233750"/>
    <n v="58438"/>
    <n v="0.25"/>
    <x v="1"/>
    <s v="low Units"/>
    <n v="1.7594646313857768E-2"/>
  </r>
  <r>
    <x v="1"/>
    <s v="Outlet"/>
    <n v="1128299"/>
    <n v="44510"/>
    <s v="10-11-2021"/>
    <x v="9"/>
    <x v="1"/>
    <s v="Wednesday"/>
    <s v="10"/>
    <x v="2"/>
    <x v="16"/>
    <x v="18"/>
    <x v="3"/>
    <n v="65"/>
    <n v="400"/>
    <n v="260000"/>
    <n v="65000"/>
    <n v="0.25"/>
    <x v="1"/>
    <s v="low Units"/>
    <n v="1.9570348239172367E-2"/>
  </r>
  <r>
    <x v="1"/>
    <s v="Outlet"/>
    <n v="1128299"/>
    <n v="44510"/>
    <s v="10-11-2021"/>
    <x v="9"/>
    <x v="1"/>
    <s v="Wednesday"/>
    <s v="10"/>
    <x v="2"/>
    <x v="16"/>
    <x v="18"/>
    <x v="4"/>
    <n v="85"/>
    <n v="375"/>
    <n v="318750"/>
    <n v="47813"/>
    <n v="0.15"/>
    <x v="1"/>
    <s v="low Units"/>
    <n v="1.4395647082454593E-2"/>
  </r>
  <r>
    <x v="1"/>
    <s v="Outlet"/>
    <n v="1128299"/>
    <n v="44510"/>
    <s v="10-11-2021"/>
    <x v="9"/>
    <x v="1"/>
    <s v="Wednesday"/>
    <s v="10"/>
    <x v="2"/>
    <x v="16"/>
    <x v="18"/>
    <x v="5"/>
    <n v="90"/>
    <n v="500"/>
    <n v="450000"/>
    <n v="180000"/>
    <n v="0.4"/>
    <x v="1"/>
    <s v="low Units"/>
    <n v="5.4194810508477333E-2"/>
  </r>
  <r>
    <x v="1"/>
    <s v="Outlet"/>
    <n v="1128299"/>
    <n v="44539"/>
    <s v="09-12-2021"/>
    <x v="10"/>
    <x v="1"/>
    <s v="Thursday"/>
    <s v="09"/>
    <x v="2"/>
    <x v="16"/>
    <x v="18"/>
    <x v="0"/>
    <n v="75"/>
    <n v="700"/>
    <n v="525000"/>
    <n v="131250"/>
    <n v="0.25"/>
    <x v="1"/>
    <s v="low Units"/>
    <n v="3.9517049329098053E-2"/>
  </r>
  <r>
    <x v="1"/>
    <s v="Outlet"/>
    <n v="1128299"/>
    <n v="44539"/>
    <s v="09-12-2021"/>
    <x v="10"/>
    <x v="1"/>
    <s v="Thursday"/>
    <s v="09"/>
    <x v="2"/>
    <x v="16"/>
    <x v="18"/>
    <x v="1"/>
    <n v="85"/>
    <n v="700"/>
    <n v="595000"/>
    <n v="119000"/>
    <n v="0.2"/>
    <x v="1"/>
    <s v="low Units"/>
    <n v="3.5828791391715568E-2"/>
  </r>
  <r>
    <x v="2"/>
    <s v="Outlet"/>
    <n v="1128299"/>
    <n v="44539"/>
    <s v="09-12-2021"/>
    <x v="10"/>
    <x v="1"/>
    <s v="Thursday"/>
    <s v="09"/>
    <x v="2"/>
    <x v="16"/>
    <x v="18"/>
    <x v="2"/>
    <n v="80"/>
    <n v="500"/>
    <n v="400000"/>
    <n v="100000"/>
    <n v="0.25"/>
    <x v="1"/>
    <s v="low Units"/>
    <n v="3.0108228060265183E-2"/>
  </r>
  <r>
    <x v="2"/>
    <s v="Outlet"/>
    <n v="1128299"/>
    <n v="44539"/>
    <s v="09-12-2021"/>
    <x v="10"/>
    <x v="1"/>
    <s v="Thursday"/>
    <s v="09"/>
    <x v="2"/>
    <x v="16"/>
    <x v="18"/>
    <x v="3"/>
    <n v="80"/>
    <n v="500"/>
    <n v="400000"/>
    <n v="100000"/>
    <n v="0.25"/>
    <x v="1"/>
    <s v="low Units"/>
    <n v="3.0108228060265183E-2"/>
  </r>
  <r>
    <x v="2"/>
    <s v="Outlet"/>
    <n v="1128299"/>
    <n v="44539"/>
    <s v="09-12-2021"/>
    <x v="10"/>
    <x v="1"/>
    <s v="Thursday"/>
    <s v="09"/>
    <x v="2"/>
    <x v="16"/>
    <x v="18"/>
    <x v="4"/>
    <n v="90"/>
    <n v="425"/>
    <n v="382500"/>
    <n v="57375"/>
    <n v="0.15"/>
    <x v="1"/>
    <s v="low Units"/>
    <n v="1.7274595849577148E-2"/>
  </r>
  <r>
    <x v="2"/>
    <s v="Outlet"/>
    <n v="1128299"/>
    <n v="44539"/>
    <s v="09-12-2021"/>
    <x v="10"/>
    <x v="1"/>
    <s v="Thursday"/>
    <s v="09"/>
    <x v="2"/>
    <x v="16"/>
    <x v="18"/>
    <x v="5"/>
    <n v="95"/>
    <n v="525"/>
    <n v="498750"/>
    <n v="199500"/>
    <n v="0.4"/>
    <x v="1"/>
    <s v="low Units"/>
    <n v="6.0065914980229042E-2"/>
  </r>
  <r>
    <x v="2"/>
    <s v="Outlet"/>
    <n v="1128299"/>
    <n v="44213"/>
    <s v="17-01-2021"/>
    <x v="0"/>
    <x v="1"/>
    <s v="Sunday"/>
    <s v="17"/>
    <x v="2"/>
    <x v="16"/>
    <x v="18"/>
    <x v="0"/>
    <n v="40"/>
    <n v="425"/>
    <n v="170000"/>
    <n v="51000"/>
    <n v="0.3"/>
    <x v="1"/>
    <s v="low Units"/>
    <n v="1.5355196310735243E-2"/>
  </r>
  <r>
    <x v="2"/>
    <s v="Outlet"/>
    <n v="1128299"/>
    <n v="44213"/>
    <s v="17-01-2021"/>
    <x v="0"/>
    <x v="1"/>
    <s v="Sunday"/>
    <s v="17"/>
    <x v="2"/>
    <x v="16"/>
    <x v="18"/>
    <x v="1"/>
    <n v="50"/>
    <n v="425"/>
    <n v="212500"/>
    <n v="53125"/>
    <n v="0.25"/>
    <x v="1"/>
    <s v="low Units"/>
    <n v="1.5994996157015877E-2"/>
  </r>
  <r>
    <x v="2"/>
    <s v="Outlet"/>
    <n v="1128299"/>
    <n v="44213"/>
    <s v="17-01-2021"/>
    <x v="0"/>
    <x v="1"/>
    <s v="Sunday"/>
    <s v="17"/>
    <x v="2"/>
    <x v="16"/>
    <x v="18"/>
    <x v="2"/>
    <n v="50"/>
    <n v="425"/>
    <n v="212500"/>
    <n v="63750"/>
    <n v="0.3"/>
    <x v="1"/>
    <s v="low Units"/>
    <n v="1.9193995388419056E-2"/>
  </r>
  <r>
    <x v="2"/>
    <s v="Outlet"/>
    <n v="1128299"/>
    <n v="44213"/>
    <s v="17-01-2021"/>
    <x v="0"/>
    <x v="1"/>
    <s v="Sunday"/>
    <s v="17"/>
    <x v="2"/>
    <x v="16"/>
    <x v="18"/>
    <x v="3"/>
    <n v="50"/>
    <n v="275"/>
    <n v="137500"/>
    <n v="41250"/>
    <n v="0.3"/>
    <x v="1"/>
    <s v="low Units"/>
    <n v="1.2419644074859387E-2"/>
  </r>
  <r>
    <x v="2"/>
    <s v="Outlet"/>
    <n v="1128299"/>
    <n v="44213"/>
    <s v="17-01-2021"/>
    <x v="0"/>
    <x v="1"/>
    <s v="Sunday"/>
    <s v="17"/>
    <x v="2"/>
    <x v="16"/>
    <x v="18"/>
    <x v="4"/>
    <n v="55"/>
    <n v="225"/>
    <n v="123750"/>
    <n v="24750"/>
    <n v="0.2"/>
    <x v="1"/>
    <s v="low Units"/>
    <n v="7.4517864449156332E-3"/>
  </r>
  <r>
    <x v="2"/>
    <s v="Outlet"/>
    <n v="1128299"/>
    <n v="44213"/>
    <s v="17-01-2021"/>
    <x v="0"/>
    <x v="1"/>
    <s v="Sunday"/>
    <s v="17"/>
    <x v="2"/>
    <x v="16"/>
    <x v="18"/>
    <x v="5"/>
    <n v="50"/>
    <n v="475"/>
    <n v="237500"/>
    <n v="106875"/>
    <n v="0.45"/>
    <x v="1"/>
    <s v="low Units"/>
    <n v="3.2178168739408416E-2"/>
  </r>
  <r>
    <x v="2"/>
    <s v="Outlet"/>
    <n v="1128299"/>
    <n v="44244"/>
    <s v="17-02-2021"/>
    <x v="1"/>
    <x v="1"/>
    <s v="Wednesday"/>
    <s v="17"/>
    <x v="2"/>
    <x v="16"/>
    <x v="18"/>
    <x v="0"/>
    <n v="40"/>
    <n v="525"/>
    <n v="210000"/>
    <n v="63000"/>
    <n v="0.3"/>
    <x v="1"/>
    <s v="low Units"/>
    <n v="1.8968183677967064E-2"/>
  </r>
  <r>
    <x v="2"/>
    <s v="Outlet"/>
    <n v="1128299"/>
    <n v="44244"/>
    <s v="17-02-2021"/>
    <x v="1"/>
    <x v="1"/>
    <s v="Wednesday"/>
    <s v="17"/>
    <x v="2"/>
    <x v="16"/>
    <x v="18"/>
    <x v="1"/>
    <n v="50"/>
    <n v="425"/>
    <n v="212500"/>
    <n v="53125"/>
    <n v="0.25"/>
    <x v="1"/>
    <s v="low Units"/>
    <n v="1.5994996157015877E-2"/>
  </r>
  <r>
    <x v="2"/>
    <s v="Outlet"/>
    <n v="1128299"/>
    <n v="44244"/>
    <s v="17-02-2021"/>
    <x v="1"/>
    <x v="1"/>
    <s v="Wednesday"/>
    <s v="17"/>
    <x v="2"/>
    <x v="16"/>
    <x v="18"/>
    <x v="2"/>
    <n v="50"/>
    <n v="425"/>
    <n v="212500"/>
    <n v="63750"/>
    <n v="0.3"/>
    <x v="1"/>
    <s v="low Units"/>
    <n v="1.9193995388419056E-2"/>
  </r>
  <r>
    <x v="2"/>
    <s v="Outlet"/>
    <n v="1128299"/>
    <n v="44244"/>
    <s v="17-02-2021"/>
    <x v="1"/>
    <x v="1"/>
    <s v="Wednesday"/>
    <s v="17"/>
    <x v="4"/>
    <x v="8"/>
    <x v="19"/>
    <x v="3"/>
    <n v="50"/>
    <n v="275"/>
    <n v="137500"/>
    <n v="41250"/>
    <n v="0.3"/>
    <x v="1"/>
    <s v="low Units"/>
    <n v="1.2419644074859387E-2"/>
  </r>
  <r>
    <x v="2"/>
    <s v="Outlet"/>
    <n v="1128299"/>
    <n v="44244"/>
    <s v="17-02-2021"/>
    <x v="1"/>
    <x v="1"/>
    <s v="Wednesday"/>
    <s v="17"/>
    <x v="4"/>
    <x v="8"/>
    <x v="19"/>
    <x v="4"/>
    <n v="55"/>
    <n v="200"/>
    <n v="110000"/>
    <n v="22000"/>
    <n v="0.2"/>
    <x v="1"/>
    <s v="low Units"/>
    <n v="6.6238101732583399E-3"/>
  </r>
  <r>
    <x v="2"/>
    <s v="Outlet"/>
    <n v="1128299"/>
    <n v="44244"/>
    <s v="17-02-2021"/>
    <x v="1"/>
    <x v="1"/>
    <s v="Wednesday"/>
    <s v="17"/>
    <x v="4"/>
    <x v="8"/>
    <x v="19"/>
    <x v="5"/>
    <n v="50"/>
    <n v="400"/>
    <n v="200000"/>
    <n v="90000"/>
    <n v="0.45"/>
    <x v="1"/>
    <s v="low Units"/>
    <n v="2.7097405254238666E-2"/>
  </r>
  <r>
    <x v="2"/>
    <s v="Outlet"/>
    <n v="1128299"/>
    <n v="44271"/>
    <s v="16-03-2021"/>
    <x v="2"/>
    <x v="1"/>
    <s v="Tuesday"/>
    <s v="16"/>
    <x v="4"/>
    <x v="8"/>
    <x v="19"/>
    <x v="0"/>
    <n v="50"/>
    <n v="550"/>
    <n v="275000"/>
    <n v="82500"/>
    <n v="0.3"/>
    <x v="1"/>
    <s v="low Units"/>
    <n v="2.4839288149718773E-2"/>
  </r>
  <r>
    <x v="2"/>
    <s v="Outlet"/>
    <n v="1128299"/>
    <n v="44271"/>
    <s v="16-03-2021"/>
    <x v="2"/>
    <x v="1"/>
    <s v="Tuesday"/>
    <s v="16"/>
    <x v="4"/>
    <x v="8"/>
    <x v="19"/>
    <x v="1"/>
    <n v="60"/>
    <n v="400"/>
    <n v="240000"/>
    <n v="60000"/>
    <n v="0.25"/>
    <x v="1"/>
    <s v="low Units"/>
    <n v="1.8064936836159111E-2"/>
  </r>
  <r>
    <x v="2"/>
    <s v="Outlet"/>
    <n v="1128299"/>
    <n v="44271"/>
    <s v="16-03-2021"/>
    <x v="2"/>
    <x v="1"/>
    <s v="Tuesday"/>
    <s v="16"/>
    <x v="4"/>
    <x v="8"/>
    <x v="19"/>
    <x v="2"/>
    <n v="65"/>
    <n v="425"/>
    <n v="276250"/>
    <n v="82875"/>
    <n v="0.3"/>
    <x v="1"/>
    <s v="low Units"/>
    <n v="2.4952194004944774E-2"/>
  </r>
  <r>
    <x v="2"/>
    <s v="Outlet"/>
    <n v="1128299"/>
    <n v="44271"/>
    <s v="16-03-2021"/>
    <x v="2"/>
    <x v="1"/>
    <s v="Tuesday"/>
    <s v="16"/>
    <x v="4"/>
    <x v="8"/>
    <x v="19"/>
    <x v="3"/>
    <n v="60"/>
    <n v="325"/>
    <n v="195000"/>
    <n v="58500"/>
    <n v="0.3"/>
    <x v="1"/>
    <s v="low Units"/>
    <n v="1.7613313415255131E-2"/>
  </r>
  <r>
    <x v="2"/>
    <s v="Outlet"/>
    <n v="1128299"/>
    <n v="44271"/>
    <s v="16-03-2021"/>
    <x v="2"/>
    <x v="1"/>
    <s v="Tuesday"/>
    <s v="16"/>
    <x v="4"/>
    <x v="8"/>
    <x v="19"/>
    <x v="4"/>
    <n v="65"/>
    <n v="175"/>
    <n v="113750"/>
    <n v="22750"/>
    <n v="0.2"/>
    <x v="1"/>
    <s v="low Units"/>
    <n v="6.8496218837103291E-3"/>
  </r>
  <r>
    <x v="2"/>
    <s v="Outlet"/>
    <n v="1128299"/>
    <n v="44271"/>
    <s v="16-03-2021"/>
    <x v="2"/>
    <x v="1"/>
    <s v="Tuesday"/>
    <s v="16"/>
    <x v="4"/>
    <x v="8"/>
    <x v="19"/>
    <x v="5"/>
    <n v="60"/>
    <n v="375"/>
    <n v="225000"/>
    <n v="101250"/>
    <n v="0.45"/>
    <x v="1"/>
    <s v="low Units"/>
    <n v="3.0484580911018497E-2"/>
  </r>
  <r>
    <x v="1"/>
    <s v="Outlet"/>
    <n v="1128299"/>
    <n v="44303"/>
    <s v="17-04-2021"/>
    <x v="3"/>
    <x v="1"/>
    <s v="Saturday"/>
    <s v="17"/>
    <x v="4"/>
    <x v="8"/>
    <x v="19"/>
    <x v="0"/>
    <n v="65"/>
    <n v="550"/>
    <n v="357500"/>
    <n v="107250"/>
    <n v="0.3"/>
    <x v="1"/>
    <s v="low Units"/>
    <n v="3.2291074594634407E-2"/>
  </r>
  <r>
    <x v="1"/>
    <s v="Outlet"/>
    <n v="1128299"/>
    <n v="44303"/>
    <s v="17-04-2021"/>
    <x v="3"/>
    <x v="1"/>
    <s v="Saturday"/>
    <s v="17"/>
    <x v="4"/>
    <x v="8"/>
    <x v="19"/>
    <x v="1"/>
    <n v="70"/>
    <n v="350"/>
    <n v="245000"/>
    <n v="61250"/>
    <n v="0.25"/>
    <x v="1"/>
    <s v="low Units"/>
    <n v="1.8441289686912426E-2"/>
  </r>
  <r>
    <x v="1"/>
    <s v="Outlet"/>
    <n v="1128299"/>
    <n v="44303"/>
    <s v="17-04-2021"/>
    <x v="3"/>
    <x v="1"/>
    <s v="Saturday"/>
    <s v="17"/>
    <x v="4"/>
    <x v="8"/>
    <x v="19"/>
    <x v="2"/>
    <n v="70"/>
    <n v="400"/>
    <n v="280000"/>
    <n v="84000"/>
    <n v="0.3"/>
    <x v="1"/>
    <s v="low Units"/>
    <n v="2.5290911570622753E-2"/>
  </r>
  <r>
    <x v="1"/>
    <s v="Outlet"/>
    <n v="1128299"/>
    <n v="44303"/>
    <s v="17-04-2021"/>
    <x v="3"/>
    <x v="1"/>
    <s v="Saturday"/>
    <s v="17"/>
    <x v="4"/>
    <x v="8"/>
    <x v="19"/>
    <x v="3"/>
    <n v="55"/>
    <n v="300"/>
    <n v="165000"/>
    <n v="49500"/>
    <n v="0.3"/>
    <x v="1"/>
    <s v="low Units"/>
    <n v="1.4903572889831266E-2"/>
  </r>
  <r>
    <x v="1"/>
    <s v="Outlet"/>
    <n v="1128299"/>
    <n v="44303"/>
    <s v="17-04-2021"/>
    <x v="3"/>
    <x v="1"/>
    <s v="Saturday"/>
    <s v="17"/>
    <x v="4"/>
    <x v="8"/>
    <x v="19"/>
    <x v="4"/>
    <n v="60"/>
    <n v="200"/>
    <n v="120000"/>
    <n v="24000"/>
    <n v="0.2"/>
    <x v="1"/>
    <s v="low Units"/>
    <n v="7.225974734463644E-3"/>
  </r>
  <r>
    <x v="1"/>
    <s v="Outlet"/>
    <n v="1128299"/>
    <n v="44303"/>
    <s v="17-04-2021"/>
    <x v="3"/>
    <x v="1"/>
    <s v="Saturday"/>
    <s v="17"/>
    <x v="4"/>
    <x v="8"/>
    <x v="19"/>
    <x v="5"/>
    <n v="75"/>
    <n v="375"/>
    <n v="281250"/>
    <n v="126563"/>
    <n v="0.45"/>
    <x v="1"/>
    <s v="low Units"/>
    <n v="3.8105876679913428E-2"/>
  </r>
  <r>
    <x v="1"/>
    <s v="Outlet"/>
    <n v="1128299"/>
    <n v="44334"/>
    <s v="18-05-2021"/>
    <x v="4"/>
    <x v="1"/>
    <s v="Tuesday"/>
    <s v="18"/>
    <x v="4"/>
    <x v="8"/>
    <x v="19"/>
    <x v="0"/>
    <n v="60"/>
    <n v="575"/>
    <n v="345000"/>
    <n v="103500"/>
    <n v="0.3"/>
    <x v="1"/>
    <s v="low Units"/>
    <n v="3.1162016042374462E-2"/>
  </r>
  <r>
    <x v="1"/>
    <s v="Outlet"/>
    <n v="1128299"/>
    <n v="44334"/>
    <s v="18-05-2021"/>
    <x v="4"/>
    <x v="1"/>
    <s v="Tuesday"/>
    <s v="18"/>
    <x v="4"/>
    <x v="8"/>
    <x v="19"/>
    <x v="1"/>
    <n v="65"/>
    <n v="425"/>
    <n v="276250"/>
    <n v="69063"/>
    <n v="0.25"/>
    <x v="1"/>
    <s v="low Units"/>
    <n v="2.0793645545260944E-2"/>
  </r>
  <r>
    <x v="1"/>
    <s v="Outlet"/>
    <n v="1128299"/>
    <n v="44334"/>
    <s v="18-05-2021"/>
    <x v="4"/>
    <x v="1"/>
    <s v="Tuesday"/>
    <s v="18"/>
    <x v="4"/>
    <x v="8"/>
    <x v="19"/>
    <x v="2"/>
    <n v="65"/>
    <n v="425"/>
    <n v="276250"/>
    <n v="82875"/>
    <n v="0.3"/>
    <x v="1"/>
    <s v="low Units"/>
    <n v="2.4952194004944774E-2"/>
  </r>
  <r>
    <x v="1"/>
    <s v="Outlet"/>
    <n v="1128299"/>
    <n v="44334"/>
    <s v="18-05-2021"/>
    <x v="4"/>
    <x v="1"/>
    <s v="Tuesday"/>
    <s v="18"/>
    <x v="4"/>
    <x v="8"/>
    <x v="19"/>
    <x v="3"/>
    <n v="60"/>
    <n v="325"/>
    <n v="195000"/>
    <n v="58500"/>
    <n v="0.3"/>
    <x v="1"/>
    <s v="low Units"/>
    <n v="1.7613313415255131E-2"/>
  </r>
  <r>
    <x v="1"/>
    <s v="Outlet"/>
    <n v="1128299"/>
    <n v="44334"/>
    <s v="18-05-2021"/>
    <x v="4"/>
    <x v="1"/>
    <s v="Tuesday"/>
    <s v="18"/>
    <x v="4"/>
    <x v="8"/>
    <x v="19"/>
    <x v="4"/>
    <n v="55"/>
    <n v="225"/>
    <n v="123750"/>
    <n v="24750"/>
    <n v="0.2"/>
    <x v="1"/>
    <s v="low Units"/>
    <n v="7.4517864449156332E-3"/>
  </r>
  <r>
    <x v="1"/>
    <s v="Outlet"/>
    <n v="1128299"/>
    <n v="44334"/>
    <s v="18-05-2021"/>
    <x v="4"/>
    <x v="1"/>
    <s v="Tuesday"/>
    <s v="18"/>
    <x v="4"/>
    <x v="8"/>
    <x v="19"/>
    <x v="5"/>
    <n v="70"/>
    <n v="575"/>
    <n v="402500"/>
    <n v="181125"/>
    <n v="0.45"/>
    <x v="1"/>
    <s v="low Units"/>
    <n v="5.4533528074155312E-2"/>
  </r>
  <r>
    <x v="1"/>
    <s v="Outlet"/>
    <n v="1128299"/>
    <n v="44364"/>
    <s v="17-06-2021"/>
    <x v="11"/>
    <x v="1"/>
    <s v="Thursday"/>
    <s v="17"/>
    <x v="4"/>
    <x v="8"/>
    <x v="19"/>
    <x v="0"/>
    <n v="65"/>
    <n v="825"/>
    <n v="536250"/>
    <n v="160875"/>
    <n v="0.3"/>
    <x v="1"/>
    <s v="High Units"/>
    <n v="4.8436611891951614E-2"/>
  </r>
  <r>
    <x v="1"/>
    <s v="In-store"/>
    <n v="1128299"/>
    <n v="44364"/>
    <s v="17-06-2021"/>
    <x v="11"/>
    <x v="1"/>
    <s v="Thursday"/>
    <s v="17"/>
    <x v="4"/>
    <x v="8"/>
    <x v="19"/>
    <x v="1"/>
    <n v="70"/>
    <n v="700"/>
    <n v="490000"/>
    <n v="122500"/>
    <n v="0.25"/>
    <x v="0"/>
    <s v="low Units"/>
    <n v="3.6882579373824852E-2"/>
  </r>
  <r>
    <x v="1"/>
    <s v="In-store"/>
    <n v="1128299"/>
    <n v="44364"/>
    <s v="17-06-2021"/>
    <x v="11"/>
    <x v="1"/>
    <s v="Thursday"/>
    <s v="17"/>
    <x v="4"/>
    <x v="8"/>
    <x v="19"/>
    <x v="2"/>
    <n v="85"/>
    <n v="700"/>
    <n v="595000"/>
    <n v="178500"/>
    <n v="0.3"/>
    <x v="0"/>
    <s v="low Units"/>
    <n v="5.3743187087573349E-2"/>
  </r>
  <r>
    <x v="1"/>
    <s v="In-store"/>
    <n v="1128299"/>
    <n v="44364"/>
    <s v="17-06-2021"/>
    <x v="11"/>
    <x v="1"/>
    <s v="Thursday"/>
    <s v="17"/>
    <x v="4"/>
    <x v="8"/>
    <x v="19"/>
    <x v="3"/>
    <n v="85"/>
    <n v="575"/>
    <n v="488750"/>
    <n v="146625"/>
    <n v="0.3"/>
    <x v="0"/>
    <s v="low Units"/>
    <n v="4.4146189393363823E-2"/>
  </r>
  <r>
    <x v="1"/>
    <s v="In-store"/>
    <n v="1128299"/>
    <n v="44364"/>
    <s v="17-06-2021"/>
    <x v="11"/>
    <x v="1"/>
    <s v="Thursday"/>
    <s v="17"/>
    <x v="4"/>
    <x v="8"/>
    <x v="19"/>
    <x v="4"/>
    <n v="95"/>
    <n v="450"/>
    <n v="427500"/>
    <n v="85500"/>
    <n v="0.2"/>
    <x v="0"/>
    <s v="low Units"/>
    <n v="2.5742534991526733E-2"/>
  </r>
  <r>
    <x v="1"/>
    <s v="In-store"/>
    <n v="1128299"/>
    <n v="44364"/>
    <s v="17-06-2021"/>
    <x v="11"/>
    <x v="1"/>
    <s v="Thursday"/>
    <s v="17"/>
    <x v="4"/>
    <x v="8"/>
    <x v="19"/>
    <x v="5"/>
    <n v="110"/>
    <n v="750"/>
    <n v="825000"/>
    <n v="371250"/>
    <n v="0.45"/>
    <x v="0"/>
    <s v="High Units"/>
    <n v="0.11177679667373448"/>
  </r>
  <r>
    <x v="1"/>
    <s v="In-store"/>
    <n v="1128299"/>
    <n v="44393"/>
    <s v="16-07-2021"/>
    <x v="5"/>
    <x v="1"/>
    <s v="Friday"/>
    <s v="16"/>
    <x v="4"/>
    <x v="8"/>
    <x v="19"/>
    <x v="0"/>
    <n v="90"/>
    <n v="900"/>
    <n v="810000"/>
    <n v="243000"/>
    <n v="0.3"/>
    <x v="0"/>
    <s v="High Units"/>
    <n v="7.3162994186444397E-2"/>
  </r>
  <r>
    <x v="1"/>
    <s v="In-store"/>
    <n v="1128299"/>
    <n v="44393"/>
    <s v="16-07-2021"/>
    <x v="5"/>
    <x v="1"/>
    <s v="Friday"/>
    <s v="16"/>
    <x v="4"/>
    <x v="8"/>
    <x v="19"/>
    <x v="1"/>
    <n v="95"/>
    <n v="750"/>
    <n v="712500"/>
    <n v="178125"/>
    <n v="0.25"/>
    <x v="0"/>
    <s v="High Units"/>
    <n v="5.3630281232347358E-2"/>
  </r>
  <r>
    <x v="1"/>
    <s v="In-store"/>
    <n v="1128299"/>
    <n v="44393"/>
    <s v="16-07-2021"/>
    <x v="5"/>
    <x v="1"/>
    <s v="Friday"/>
    <s v="16"/>
    <x v="4"/>
    <x v="8"/>
    <x v="19"/>
    <x v="2"/>
    <n v="95"/>
    <n v="700"/>
    <n v="665000"/>
    <n v="199500"/>
    <n v="0.3"/>
    <x v="0"/>
    <s v="low Units"/>
    <n v="6.0065914980229042E-2"/>
  </r>
  <r>
    <x v="1"/>
    <s v="In-store"/>
    <n v="1128299"/>
    <n v="44393"/>
    <s v="16-07-2021"/>
    <x v="5"/>
    <x v="1"/>
    <s v="Friday"/>
    <s v="16"/>
    <x v="4"/>
    <x v="8"/>
    <x v="19"/>
    <x v="3"/>
    <n v="90"/>
    <n v="600"/>
    <n v="540000"/>
    <n v="162000"/>
    <n v="0.3"/>
    <x v="0"/>
    <s v="low Units"/>
    <n v="4.87753294576296E-2"/>
  </r>
  <r>
    <x v="1"/>
    <s v="In-store"/>
    <n v="1128299"/>
    <n v="44393"/>
    <s v="16-07-2021"/>
    <x v="5"/>
    <x v="1"/>
    <s v="Friday"/>
    <s v="16"/>
    <x v="4"/>
    <x v="8"/>
    <x v="19"/>
    <x v="4"/>
    <n v="95"/>
    <n v="650"/>
    <n v="617500"/>
    <n v="123500"/>
    <n v="0.2"/>
    <x v="0"/>
    <s v="low Units"/>
    <n v="3.7183661654427498E-2"/>
  </r>
  <r>
    <x v="1"/>
    <s v="In-store"/>
    <n v="1128299"/>
    <n v="44393"/>
    <s v="16-07-2021"/>
    <x v="5"/>
    <x v="1"/>
    <s v="Friday"/>
    <s v="16"/>
    <x v="4"/>
    <x v="8"/>
    <x v="19"/>
    <x v="5"/>
    <n v="110"/>
    <n v="650"/>
    <n v="715000"/>
    <n v="321750"/>
    <n v="0.45"/>
    <x v="0"/>
    <s v="low Units"/>
    <n v="9.6873223783903228E-2"/>
  </r>
  <r>
    <x v="1"/>
    <s v="In-store"/>
    <n v="1128299"/>
    <n v="44425"/>
    <s v="17-08-2021"/>
    <x v="6"/>
    <x v="1"/>
    <s v="Tuesday"/>
    <s v="17"/>
    <x v="4"/>
    <x v="8"/>
    <x v="19"/>
    <x v="0"/>
    <n v="95"/>
    <n v="850"/>
    <n v="807500"/>
    <n v="242250"/>
    <n v="0.3"/>
    <x v="0"/>
    <s v="High Units"/>
    <n v="7.2937182475992401E-2"/>
  </r>
  <r>
    <x v="1"/>
    <s v="In-store"/>
    <n v="1128299"/>
    <n v="44425"/>
    <s v="17-08-2021"/>
    <x v="6"/>
    <x v="1"/>
    <s v="Tuesday"/>
    <s v="17"/>
    <x v="4"/>
    <x v="8"/>
    <x v="19"/>
    <x v="1"/>
    <n v="85"/>
    <n v="825"/>
    <n v="701250"/>
    <n v="175313"/>
    <n v="0.25"/>
    <x v="0"/>
    <s v="High Units"/>
    <n v="5.2783637859292701E-2"/>
  </r>
  <r>
    <x v="1"/>
    <s v="In-store"/>
    <n v="1128299"/>
    <n v="44425"/>
    <s v="17-08-2021"/>
    <x v="6"/>
    <x v="1"/>
    <s v="Tuesday"/>
    <s v="17"/>
    <x v="4"/>
    <x v="8"/>
    <x v="19"/>
    <x v="2"/>
    <n v="80"/>
    <n v="700"/>
    <n v="560000"/>
    <n v="168000"/>
    <n v="0.3"/>
    <x v="0"/>
    <s v="low Units"/>
    <n v="5.0581823141245506E-2"/>
  </r>
  <r>
    <x v="1"/>
    <s v="In-store"/>
    <n v="1128299"/>
    <n v="44425"/>
    <s v="17-08-2021"/>
    <x v="6"/>
    <x v="1"/>
    <s v="Tuesday"/>
    <s v="17"/>
    <x v="4"/>
    <x v="8"/>
    <x v="19"/>
    <x v="3"/>
    <n v="80"/>
    <n v="475"/>
    <n v="380000"/>
    <n v="114000"/>
    <n v="0.3"/>
    <x v="0"/>
    <s v="low Units"/>
    <n v="3.4323379988702309E-2"/>
  </r>
  <r>
    <x v="1"/>
    <s v="In-store"/>
    <n v="1128299"/>
    <n v="44425"/>
    <s v="17-08-2021"/>
    <x v="6"/>
    <x v="1"/>
    <s v="Tuesday"/>
    <s v="17"/>
    <x v="4"/>
    <x v="8"/>
    <x v="19"/>
    <x v="4"/>
    <n v="80"/>
    <n v="475"/>
    <n v="380000"/>
    <n v="76000"/>
    <n v="0.2"/>
    <x v="0"/>
    <s v="low Units"/>
    <n v="2.2882253325801537E-2"/>
  </r>
  <r>
    <x v="1"/>
    <s v="In-store"/>
    <n v="1128299"/>
    <n v="44425"/>
    <s v="17-08-2021"/>
    <x v="6"/>
    <x v="1"/>
    <s v="Tuesday"/>
    <s v="17"/>
    <x v="4"/>
    <x v="8"/>
    <x v="19"/>
    <x v="5"/>
    <n v="85"/>
    <n v="300"/>
    <n v="255000"/>
    <n v="114750"/>
    <n v="0.45"/>
    <x v="0"/>
    <s v="low Units"/>
    <n v="3.4549191699154297E-2"/>
  </r>
  <r>
    <x v="1"/>
    <s v="In-store"/>
    <n v="1128299"/>
    <n v="44457"/>
    <s v="18-09-2021"/>
    <x v="7"/>
    <x v="1"/>
    <s v="Saturday"/>
    <s v="18"/>
    <x v="4"/>
    <x v="8"/>
    <x v="19"/>
    <x v="0"/>
    <n v="60"/>
    <n v="500"/>
    <n v="300000"/>
    <n v="90000"/>
    <n v="0.3"/>
    <x v="0"/>
    <s v="low Units"/>
    <n v="2.7097405254238666E-2"/>
  </r>
  <r>
    <x v="1"/>
    <s v="In-store"/>
    <n v="1128299"/>
    <n v="44457"/>
    <s v="18-09-2021"/>
    <x v="7"/>
    <x v="1"/>
    <s v="Saturday"/>
    <s v="18"/>
    <x v="4"/>
    <x v="8"/>
    <x v="19"/>
    <x v="1"/>
    <n v="65"/>
    <n v="500"/>
    <n v="325000"/>
    <n v="81250"/>
    <n v="0.25"/>
    <x v="0"/>
    <s v="low Units"/>
    <n v="2.4462935298965462E-2"/>
  </r>
  <r>
    <x v="1"/>
    <s v="In-store"/>
    <n v="1128299"/>
    <n v="44457"/>
    <s v="18-09-2021"/>
    <x v="7"/>
    <x v="1"/>
    <s v="Saturday"/>
    <s v="18"/>
    <x v="4"/>
    <x v="8"/>
    <x v="19"/>
    <x v="2"/>
    <n v="60"/>
    <n v="300"/>
    <n v="180000"/>
    <n v="54000"/>
    <n v="0.3"/>
    <x v="0"/>
    <s v="low Units"/>
    <n v="1.6258443152543198E-2"/>
  </r>
  <r>
    <x v="1"/>
    <s v="In-store"/>
    <n v="1128299"/>
    <n v="44457"/>
    <s v="18-09-2021"/>
    <x v="7"/>
    <x v="1"/>
    <s v="Saturday"/>
    <s v="18"/>
    <x v="4"/>
    <x v="8"/>
    <x v="19"/>
    <x v="3"/>
    <n v="60"/>
    <n v="250"/>
    <n v="150000"/>
    <n v="45000"/>
    <n v="0.3"/>
    <x v="0"/>
    <s v="low Units"/>
    <n v="1.3548702627119333E-2"/>
  </r>
  <r>
    <x v="1"/>
    <s v="In-store"/>
    <n v="1128299"/>
    <n v="44457"/>
    <s v="18-09-2021"/>
    <x v="7"/>
    <x v="1"/>
    <s v="Saturday"/>
    <s v="18"/>
    <x v="4"/>
    <x v="8"/>
    <x v="19"/>
    <x v="4"/>
    <n v="70"/>
    <n v="275"/>
    <n v="192500"/>
    <n v="38500"/>
    <n v="0.2"/>
    <x v="0"/>
    <s v="low Units"/>
    <n v="1.1591667803202095E-2"/>
  </r>
  <r>
    <x v="1"/>
    <s v="In-store"/>
    <n v="1128299"/>
    <n v="44457"/>
    <s v="18-09-2021"/>
    <x v="7"/>
    <x v="1"/>
    <s v="Saturday"/>
    <s v="18"/>
    <x v="4"/>
    <x v="8"/>
    <x v="19"/>
    <x v="5"/>
    <n v="55"/>
    <n v="300"/>
    <n v="165000"/>
    <n v="74250"/>
    <n v="0.45"/>
    <x v="0"/>
    <s v="low Units"/>
    <n v="2.2355359334746899E-2"/>
  </r>
  <r>
    <x v="1"/>
    <s v="In-store"/>
    <n v="1128299"/>
    <n v="44486"/>
    <s v="17-10-2021"/>
    <x v="8"/>
    <x v="1"/>
    <s v="Sunday"/>
    <s v="17"/>
    <x v="4"/>
    <x v="8"/>
    <x v="19"/>
    <x v="0"/>
    <n v="50"/>
    <n v="400"/>
    <n v="200000"/>
    <n v="60000"/>
    <n v="0.3"/>
    <x v="0"/>
    <s v="low Units"/>
    <n v="1.8064936836159111E-2"/>
  </r>
  <r>
    <x v="1"/>
    <s v="In-store"/>
    <n v="1128299"/>
    <n v="44486"/>
    <s v="17-10-2021"/>
    <x v="8"/>
    <x v="1"/>
    <s v="Sunday"/>
    <s v="17"/>
    <x v="4"/>
    <x v="8"/>
    <x v="19"/>
    <x v="1"/>
    <n v="65"/>
    <n v="575"/>
    <n v="373750"/>
    <n v="93438"/>
    <n v="0.25"/>
    <x v="0"/>
    <s v="low Units"/>
    <n v="2.813252613495058E-2"/>
  </r>
  <r>
    <x v="1"/>
    <s v="In-store"/>
    <n v="1128299"/>
    <n v="44486"/>
    <s v="17-10-2021"/>
    <x v="8"/>
    <x v="1"/>
    <s v="Sunday"/>
    <s v="17"/>
    <x v="4"/>
    <x v="8"/>
    <x v="19"/>
    <x v="2"/>
    <n v="60"/>
    <n v="400"/>
    <n v="240000"/>
    <n v="72000"/>
    <n v="0.3"/>
    <x v="0"/>
    <s v="low Units"/>
    <n v="2.1677924203390934E-2"/>
  </r>
  <r>
    <x v="1"/>
    <s v="In-store"/>
    <n v="1128299"/>
    <n v="44486"/>
    <s v="17-10-2021"/>
    <x v="8"/>
    <x v="1"/>
    <s v="Sunday"/>
    <s v="17"/>
    <x v="4"/>
    <x v="8"/>
    <x v="19"/>
    <x v="3"/>
    <n v="55"/>
    <n v="375"/>
    <n v="206250"/>
    <n v="61875"/>
    <n v="0.3"/>
    <x v="0"/>
    <s v="low Units"/>
    <n v="1.8629466112289082E-2"/>
  </r>
  <r>
    <x v="1"/>
    <s v="In-store"/>
    <n v="1128299"/>
    <n v="44486"/>
    <s v="17-10-2021"/>
    <x v="8"/>
    <x v="1"/>
    <s v="Sunday"/>
    <s v="17"/>
    <x v="4"/>
    <x v="8"/>
    <x v="19"/>
    <x v="4"/>
    <n v="65"/>
    <n v="350"/>
    <n v="227500"/>
    <n v="45500"/>
    <n v="0.2"/>
    <x v="0"/>
    <s v="low Units"/>
    <n v="1.3699243767420658E-2"/>
  </r>
  <r>
    <x v="1"/>
    <s v="In-store"/>
    <n v="1128299"/>
    <n v="44486"/>
    <s v="17-10-2021"/>
    <x v="8"/>
    <x v="1"/>
    <s v="Sunday"/>
    <s v="17"/>
    <x v="4"/>
    <x v="8"/>
    <x v="19"/>
    <x v="5"/>
    <n v="70"/>
    <n v="400"/>
    <n v="280000"/>
    <n v="126000"/>
    <n v="0.45"/>
    <x v="0"/>
    <s v="low Units"/>
    <n v="3.7936367355934128E-2"/>
  </r>
  <r>
    <x v="1"/>
    <s v="In-store"/>
    <n v="1128299"/>
    <n v="44517"/>
    <s v="17-11-2021"/>
    <x v="9"/>
    <x v="1"/>
    <s v="Wednesday"/>
    <s v="17"/>
    <x v="4"/>
    <x v="8"/>
    <x v="19"/>
    <x v="0"/>
    <n v="55"/>
    <n v="625"/>
    <n v="343750"/>
    <n v="103125"/>
    <n v="0.3"/>
    <x v="0"/>
    <s v="low Units"/>
    <n v="3.1049110187148468E-2"/>
  </r>
  <r>
    <x v="1"/>
    <s v="In-store"/>
    <n v="1128299"/>
    <n v="44517"/>
    <s v="17-11-2021"/>
    <x v="9"/>
    <x v="1"/>
    <s v="Wednesday"/>
    <s v="17"/>
    <x v="4"/>
    <x v="8"/>
    <x v="19"/>
    <x v="1"/>
    <n v="60"/>
    <n v="700"/>
    <n v="420000"/>
    <n v="105000"/>
    <n v="0.25"/>
    <x v="0"/>
    <s v="low Units"/>
    <n v="3.1613639463278442E-2"/>
  </r>
  <r>
    <x v="1"/>
    <s v="In-store"/>
    <n v="1128299"/>
    <n v="44517"/>
    <s v="17-11-2021"/>
    <x v="9"/>
    <x v="1"/>
    <s v="Wednesday"/>
    <s v="17"/>
    <x v="4"/>
    <x v="8"/>
    <x v="19"/>
    <x v="2"/>
    <n v="55"/>
    <n v="525"/>
    <n v="288750"/>
    <n v="86625"/>
    <n v="0.3"/>
    <x v="0"/>
    <s v="low Units"/>
    <n v="2.6081252557204716E-2"/>
  </r>
  <r>
    <x v="1"/>
    <s v="In-store"/>
    <n v="1128299"/>
    <n v="44517"/>
    <s v="17-11-2021"/>
    <x v="9"/>
    <x v="1"/>
    <s v="Wednesday"/>
    <s v="17"/>
    <x v="4"/>
    <x v="8"/>
    <x v="19"/>
    <x v="3"/>
    <n v="65"/>
    <n v="500"/>
    <n v="325000"/>
    <n v="97500"/>
    <n v="0.3"/>
    <x v="0"/>
    <s v="low Units"/>
    <n v="2.9355522358758553E-2"/>
  </r>
  <r>
    <x v="1"/>
    <s v="In-store"/>
    <n v="1128299"/>
    <n v="44517"/>
    <s v="17-11-2021"/>
    <x v="9"/>
    <x v="1"/>
    <s v="Wednesday"/>
    <s v="17"/>
    <x v="4"/>
    <x v="8"/>
    <x v="19"/>
    <x v="4"/>
    <n v="85"/>
    <n v="475"/>
    <n v="403750"/>
    <n v="80750"/>
    <n v="0.2"/>
    <x v="0"/>
    <s v="low Units"/>
    <n v="2.4312394158664135E-2"/>
  </r>
  <r>
    <x v="1"/>
    <s v="In-store"/>
    <n v="1128299"/>
    <n v="44517"/>
    <s v="17-11-2021"/>
    <x v="9"/>
    <x v="1"/>
    <s v="Wednesday"/>
    <s v="17"/>
    <x v="4"/>
    <x v="8"/>
    <x v="19"/>
    <x v="5"/>
    <n v="90"/>
    <n v="600"/>
    <n v="540000"/>
    <n v="243000"/>
    <n v="0.45"/>
    <x v="0"/>
    <s v="low Units"/>
    <n v="7.3162994186444397E-2"/>
  </r>
  <r>
    <x v="1"/>
    <s v="In-store"/>
    <n v="1128299"/>
    <n v="44546"/>
    <s v="16-12-2021"/>
    <x v="10"/>
    <x v="1"/>
    <s v="Thursday"/>
    <s v="16"/>
    <x v="4"/>
    <x v="8"/>
    <x v="19"/>
    <x v="0"/>
    <n v="75"/>
    <n v="800"/>
    <n v="600000"/>
    <n v="180000"/>
    <n v="0.3"/>
    <x v="0"/>
    <s v="High Units"/>
    <n v="5.4194810508477333E-2"/>
  </r>
  <r>
    <x v="1"/>
    <s v="In-store"/>
    <n v="1128299"/>
    <n v="44546"/>
    <s v="16-12-2021"/>
    <x v="10"/>
    <x v="1"/>
    <s v="Thursday"/>
    <s v="16"/>
    <x v="4"/>
    <x v="8"/>
    <x v="19"/>
    <x v="1"/>
    <n v="85"/>
    <n v="800"/>
    <n v="680000"/>
    <n v="170000"/>
    <n v="0.25"/>
    <x v="0"/>
    <s v="High Units"/>
    <n v="5.1183987702450806E-2"/>
  </r>
  <r>
    <x v="3"/>
    <s v="In-store"/>
    <n v="1128299"/>
    <n v="44546"/>
    <s v="16-12-2021"/>
    <x v="10"/>
    <x v="1"/>
    <s v="Thursday"/>
    <s v="16"/>
    <x v="4"/>
    <x v="8"/>
    <x v="19"/>
    <x v="2"/>
    <n v="80"/>
    <n v="600"/>
    <n v="480000"/>
    <n v="144000"/>
    <n v="0.3"/>
    <x v="0"/>
    <s v="low Units"/>
    <n v="4.3355848406781868E-2"/>
  </r>
  <r>
    <x v="3"/>
    <s v="In-store"/>
    <n v="1128299"/>
    <n v="44546"/>
    <s v="16-12-2021"/>
    <x v="10"/>
    <x v="1"/>
    <s v="Thursday"/>
    <s v="16"/>
    <x v="4"/>
    <x v="8"/>
    <x v="19"/>
    <x v="3"/>
    <n v="80"/>
    <n v="600"/>
    <n v="480000"/>
    <n v="144000"/>
    <n v="0.3"/>
    <x v="0"/>
    <s v="low Units"/>
    <n v="4.3355848406781868E-2"/>
  </r>
  <r>
    <x v="3"/>
    <s v="In-store"/>
    <n v="1128299"/>
    <n v="44546"/>
    <s v="16-12-2021"/>
    <x v="10"/>
    <x v="1"/>
    <s v="Thursday"/>
    <s v="16"/>
    <x v="4"/>
    <x v="8"/>
    <x v="19"/>
    <x v="4"/>
    <n v="90"/>
    <n v="525"/>
    <n v="472500"/>
    <n v="94500"/>
    <n v="0.2"/>
    <x v="0"/>
    <s v="low Units"/>
    <n v="2.8452275516950596E-2"/>
  </r>
  <r>
    <x v="3"/>
    <s v="In-store"/>
    <n v="1128299"/>
    <n v="44546"/>
    <s v="16-12-2021"/>
    <x v="10"/>
    <x v="1"/>
    <s v="Thursday"/>
    <s v="16"/>
    <x v="4"/>
    <x v="8"/>
    <x v="19"/>
    <x v="5"/>
    <n v="95"/>
    <n v="625"/>
    <n v="593750"/>
    <n v="267188"/>
    <n v="0.45"/>
    <x v="0"/>
    <s v="low Units"/>
    <n v="8.0445572389661338E-2"/>
  </r>
  <r>
    <x v="3"/>
    <s v="In-store"/>
    <n v="1185732"/>
    <n v="44208"/>
    <s v="12-01-2021"/>
    <x v="0"/>
    <x v="1"/>
    <s v="Tuesday"/>
    <s v="12"/>
    <x v="4"/>
    <x v="8"/>
    <x v="19"/>
    <x v="0"/>
    <n v="45"/>
    <n v="850"/>
    <n v="382500"/>
    <n v="172125"/>
    <n v="0.45"/>
    <x v="0"/>
    <s v="High Units"/>
    <n v="5.1823787548731445E-2"/>
  </r>
  <r>
    <x v="3"/>
    <s v="In-store"/>
    <n v="1185732"/>
    <n v="44208"/>
    <s v="12-01-2021"/>
    <x v="0"/>
    <x v="1"/>
    <s v="Tuesday"/>
    <s v="12"/>
    <x v="4"/>
    <x v="8"/>
    <x v="19"/>
    <x v="1"/>
    <n v="45"/>
    <n v="650"/>
    <n v="292500"/>
    <n v="102375"/>
    <n v="0.35"/>
    <x v="0"/>
    <s v="low Units"/>
    <n v="3.0823298476696483E-2"/>
  </r>
  <r>
    <x v="3"/>
    <s v="In-store"/>
    <n v="1185732"/>
    <n v="44208"/>
    <s v="12-01-2021"/>
    <x v="0"/>
    <x v="1"/>
    <s v="Tuesday"/>
    <s v="12"/>
    <x v="4"/>
    <x v="8"/>
    <x v="19"/>
    <x v="2"/>
    <n v="35"/>
    <n v="650"/>
    <n v="227500"/>
    <n v="56875"/>
    <n v="0.25"/>
    <x v="0"/>
    <s v="low Units"/>
    <n v="1.7124054709275825E-2"/>
  </r>
  <r>
    <x v="3"/>
    <s v="In-store"/>
    <n v="1185732"/>
    <n v="44208"/>
    <s v="12-01-2021"/>
    <x v="0"/>
    <x v="1"/>
    <s v="Tuesday"/>
    <s v="12"/>
    <x v="4"/>
    <x v="8"/>
    <x v="19"/>
    <x v="3"/>
    <n v="40"/>
    <n v="500"/>
    <n v="200000"/>
    <n v="60000"/>
    <n v="0.3"/>
    <x v="0"/>
    <s v="low Units"/>
    <n v="1.8064936836159111E-2"/>
  </r>
  <r>
    <x v="3"/>
    <s v="In-store"/>
    <n v="1185732"/>
    <n v="44208"/>
    <s v="12-01-2021"/>
    <x v="0"/>
    <x v="1"/>
    <s v="Tuesday"/>
    <s v="12"/>
    <x v="4"/>
    <x v="8"/>
    <x v="19"/>
    <x v="4"/>
    <n v="55"/>
    <n v="550"/>
    <n v="302500"/>
    <n v="105875"/>
    <n v="0.35"/>
    <x v="0"/>
    <s v="low Units"/>
    <n v="3.1877086458805763E-2"/>
  </r>
  <r>
    <x v="3"/>
    <s v="In-store"/>
    <n v="1185732"/>
    <n v="44208"/>
    <s v="12-01-2021"/>
    <x v="0"/>
    <x v="1"/>
    <s v="Tuesday"/>
    <s v="12"/>
    <x v="4"/>
    <x v="8"/>
    <x v="19"/>
    <x v="5"/>
    <n v="45"/>
    <n v="650"/>
    <n v="292500"/>
    <n v="146250"/>
    <n v="0.5"/>
    <x v="0"/>
    <s v="low Units"/>
    <n v="4.4033283538137832E-2"/>
  </r>
  <r>
    <x v="3"/>
    <s v="In-store"/>
    <n v="1185732"/>
    <n v="44237"/>
    <s v="10-02-2021"/>
    <x v="1"/>
    <x v="1"/>
    <s v="Wednesday"/>
    <s v="10"/>
    <x v="4"/>
    <x v="8"/>
    <x v="19"/>
    <x v="0"/>
    <n v="45"/>
    <n v="900"/>
    <n v="405000"/>
    <n v="182250"/>
    <n v="0.45"/>
    <x v="0"/>
    <s v="High Units"/>
    <n v="5.4872245639833298E-2"/>
  </r>
  <r>
    <x v="3"/>
    <s v="In-store"/>
    <n v="1185732"/>
    <n v="44237"/>
    <s v="10-02-2021"/>
    <x v="1"/>
    <x v="1"/>
    <s v="Wednesday"/>
    <s v="10"/>
    <x v="4"/>
    <x v="8"/>
    <x v="19"/>
    <x v="1"/>
    <n v="45"/>
    <n v="550"/>
    <n v="247500"/>
    <n v="86625"/>
    <n v="0.35"/>
    <x v="0"/>
    <s v="low Units"/>
    <n v="2.6081252557204716E-2"/>
  </r>
  <r>
    <x v="3"/>
    <s v="In-store"/>
    <n v="1185732"/>
    <n v="44237"/>
    <s v="10-02-2021"/>
    <x v="1"/>
    <x v="1"/>
    <s v="Wednesday"/>
    <s v="10"/>
    <x v="4"/>
    <x v="8"/>
    <x v="19"/>
    <x v="2"/>
    <n v="35"/>
    <n v="600"/>
    <n v="210000"/>
    <n v="52500"/>
    <n v="0.25"/>
    <x v="0"/>
    <s v="low Units"/>
    <n v="1.5806819731639221E-2"/>
  </r>
  <r>
    <x v="3"/>
    <s v="In-store"/>
    <n v="1185732"/>
    <n v="44237"/>
    <s v="10-02-2021"/>
    <x v="1"/>
    <x v="1"/>
    <s v="Wednesday"/>
    <s v="10"/>
    <x v="0"/>
    <x v="0"/>
    <x v="20"/>
    <x v="3"/>
    <n v="40"/>
    <n v="475"/>
    <n v="190000"/>
    <n v="57000"/>
    <n v="0.3"/>
    <x v="0"/>
    <s v="low Units"/>
    <n v="1.7161689994351154E-2"/>
  </r>
  <r>
    <x v="3"/>
    <s v="In-store"/>
    <n v="1185732"/>
    <n v="44237"/>
    <s v="10-02-2021"/>
    <x v="1"/>
    <x v="1"/>
    <s v="Wednesday"/>
    <s v="10"/>
    <x v="0"/>
    <x v="0"/>
    <x v="20"/>
    <x v="4"/>
    <n v="55"/>
    <n v="550"/>
    <n v="302500"/>
    <n v="105875"/>
    <n v="0.35"/>
    <x v="0"/>
    <s v="low Units"/>
    <n v="3.1877086458805763E-2"/>
  </r>
  <r>
    <x v="3"/>
    <s v="In-store"/>
    <n v="1185732"/>
    <n v="44237"/>
    <s v="10-02-2021"/>
    <x v="1"/>
    <x v="1"/>
    <s v="Wednesday"/>
    <s v="10"/>
    <x v="0"/>
    <x v="0"/>
    <x v="20"/>
    <x v="5"/>
    <n v="45"/>
    <n v="650"/>
    <n v="292500"/>
    <n v="146250"/>
    <n v="0.5"/>
    <x v="0"/>
    <s v="low Units"/>
    <n v="4.4033283538137832E-2"/>
  </r>
  <r>
    <x v="3"/>
    <s v="In-store"/>
    <n v="1185732"/>
    <n v="44263"/>
    <s v="08-03-2021"/>
    <x v="2"/>
    <x v="1"/>
    <s v="Monday"/>
    <s v="08"/>
    <x v="0"/>
    <x v="0"/>
    <x v="20"/>
    <x v="0"/>
    <n v="45"/>
    <n v="870"/>
    <n v="391500"/>
    <n v="176175"/>
    <n v="0.45"/>
    <x v="0"/>
    <s v="High Units"/>
    <n v="5.3043170785172185E-2"/>
  </r>
  <r>
    <x v="3"/>
    <s v="In-store"/>
    <n v="1185732"/>
    <n v="44263"/>
    <s v="08-03-2021"/>
    <x v="2"/>
    <x v="1"/>
    <s v="Monday"/>
    <s v="08"/>
    <x v="0"/>
    <x v="0"/>
    <x v="20"/>
    <x v="1"/>
    <n v="45"/>
    <n v="550"/>
    <n v="247500"/>
    <n v="86625"/>
    <n v="0.35"/>
    <x v="0"/>
    <s v="low Units"/>
    <n v="2.6081252557204716E-2"/>
  </r>
  <r>
    <x v="3"/>
    <s v="In-store"/>
    <n v="1185732"/>
    <n v="44263"/>
    <s v="08-03-2021"/>
    <x v="2"/>
    <x v="1"/>
    <s v="Monday"/>
    <s v="08"/>
    <x v="0"/>
    <x v="0"/>
    <x v="20"/>
    <x v="2"/>
    <n v="35"/>
    <n v="575"/>
    <n v="201250"/>
    <n v="50313"/>
    <n v="0.25"/>
    <x v="0"/>
    <s v="low Units"/>
    <n v="1.5148352783961221E-2"/>
  </r>
  <r>
    <x v="3"/>
    <s v="In-store"/>
    <n v="1185732"/>
    <n v="44263"/>
    <s v="08-03-2021"/>
    <x v="2"/>
    <x v="1"/>
    <s v="Monday"/>
    <s v="08"/>
    <x v="0"/>
    <x v="0"/>
    <x v="20"/>
    <x v="3"/>
    <n v="40"/>
    <n v="425"/>
    <n v="170000"/>
    <n v="51000"/>
    <n v="0.3"/>
    <x v="0"/>
    <s v="low Units"/>
    <n v="1.5355196310735243E-2"/>
  </r>
  <r>
    <x v="3"/>
    <s v="In-store"/>
    <n v="1185732"/>
    <n v="44263"/>
    <s v="08-03-2021"/>
    <x v="2"/>
    <x v="1"/>
    <s v="Monday"/>
    <s v="08"/>
    <x v="0"/>
    <x v="0"/>
    <x v="20"/>
    <x v="4"/>
    <n v="55"/>
    <n v="475"/>
    <n v="261250"/>
    <n v="91438"/>
    <n v="0.35"/>
    <x v="0"/>
    <s v="low Units"/>
    <n v="2.753036157374528E-2"/>
  </r>
  <r>
    <x v="3"/>
    <s v="In-store"/>
    <n v="1185732"/>
    <n v="44263"/>
    <s v="08-03-2021"/>
    <x v="2"/>
    <x v="1"/>
    <s v="Monday"/>
    <s v="08"/>
    <x v="0"/>
    <x v="0"/>
    <x v="20"/>
    <x v="5"/>
    <n v="45"/>
    <n v="575"/>
    <n v="258750"/>
    <n v="129375"/>
    <n v="0.5"/>
    <x v="0"/>
    <s v="low Units"/>
    <n v="3.8952520052968079E-2"/>
  </r>
  <r>
    <x v="3"/>
    <s v="In-store"/>
    <n v="1185732"/>
    <n v="44295"/>
    <s v="09-04-2021"/>
    <x v="3"/>
    <x v="1"/>
    <s v="Friday"/>
    <s v="09"/>
    <x v="0"/>
    <x v="0"/>
    <x v="20"/>
    <x v="0"/>
    <n v="45"/>
    <n v="825"/>
    <n v="371250"/>
    <n v="167063"/>
    <n v="0.45"/>
    <x v="0"/>
    <s v="High Units"/>
    <n v="5.0299709044320816E-2"/>
  </r>
  <r>
    <x v="3"/>
    <s v="In-store"/>
    <n v="1185732"/>
    <n v="44295"/>
    <s v="09-04-2021"/>
    <x v="3"/>
    <x v="1"/>
    <s v="Friday"/>
    <s v="09"/>
    <x v="0"/>
    <x v="0"/>
    <x v="20"/>
    <x v="1"/>
    <n v="45"/>
    <n v="525"/>
    <n v="236250"/>
    <n v="82688"/>
    <n v="0.35"/>
    <x v="0"/>
    <s v="low Units"/>
    <n v="2.4895891618472072E-2"/>
  </r>
  <r>
    <x v="3"/>
    <s v="In-store"/>
    <n v="1185732"/>
    <n v="44295"/>
    <s v="09-04-2021"/>
    <x v="3"/>
    <x v="1"/>
    <s v="Friday"/>
    <s v="09"/>
    <x v="0"/>
    <x v="0"/>
    <x v="20"/>
    <x v="2"/>
    <n v="35"/>
    <n v="525"/>
    <n v="183750"/>
    <n v="45938"/>
    <n v="0.25"/>
    <x v="0"/>
    <s v="low Units"/>
    <n v="1.383111780632462E-2"/>
  </r>
  <r>
    <x v="3"/>
    <s v="In-store"/>
    <n v="1185732"/>
    <n v="44295"/>
    <s v="09-04-2021"/>
    <x v="3"/>
    <x v="1"/>
    <s v="Friday"/>
    <s v="09"/>
    <x v="0"/>
    <x v="0"/>
    <x v="20"/>
    <x v="3"/>
    <n v="40"/>
    <n v="450"/>
    <n v="180000"/>
    <n v="54000"/>
    <n v="0.3"/>
    <x v="0"/>
    <s v="low Units"/>
    <n v="1.6258443152543198E-2"/>
  </r>
  <r>
    <x v="3"/>
    <s v="In-store"/>
    <n v="1185732"/>
    <n v="44295"/>
    <s v="09-04-2021"/>
    <x v="3"/>
    <x v="1"/>
    <s v="Friday"/>
    <s v="09"/>
    <x v="0"/>
    <x v="0"/>
    <x v="20"/>
    <x v="4"/>
    <n v="55"/>
    <n v="475"/>
    <n v="261250"/>
    <n v="91438"/>
    <n v="0.35"/>
    <x v="0"/>
    <s v="low Units"/>
    <n v="2.753036157374528E-2"/>
  </r>
  <r>
    <x v="3"/>
    <s v="In-store"/>
    <n v="1185732"/>
    <n v="44295"/>
    <s v="09-04-2021"/>
    <x v="3"/>
    <x v="1"/>
    <s v="Friday"/>
    <s v="09"/>
    <x v="0"/>
    <x v="0"/>
    <x v="20"/>
    <x v="5"/>
    <n v="45"/>
    <n v="600"/>
    <n v="270000"/>
    <n v="135000"/>
    <n v="0.5"/>
    <x v="0"/>
    <s v="low Units"/>
    <n v="4.0646107881357994E-2"/>
  </r>
  <r>
    <x v="3"/>
    <s v="In-store"/>
    <n v="1185732"/>
    <n v="44324"/>
    <s v="08-05-2021"/>
    <x v="4"/>
    <x v="1"/>
    <s v="Saturday"/>
    <s v="08"/>
    <x v="0"/>
    <x v="0"/>
    <x v="20"/>
    <x v="0"/>
    <n v="55"/>
    <n v="870"/>
    <n v="478500"/>
    <n v="215325"/>
    <n v="0.45"/>
    <x v="0"/>
    <s v="High Units"/>
    <n v="6.4830542070766009E-2"/>
  </r>
  <r>
    <x v="3"/>
    <s v="In-store"/>
    <n v="1185732"/>
    <n v="44324"/>
    <s v="08-05-2021"/>
    <x v="4"/>
    <x v="1"/>
    <s v="Saturday"/>
    <s v="08"/>
    <x v="0"/>
    <x v="0"/>
    <x v="20"/>
    <x v="1"/>
    <n v="55"/>
    <n v="575"/>
    <n v="316250"/>
    <n v="110688"/>
    <n v="0.35"/>
    <x v="0"/>
    <s v="low Units"/>
    <n v="3.3326195475346328E-2"/>
  </r>
  <r>
    <x v="3"/>
    <s v="In-store"/>
    <n v="1185732"/>
    <n v="44324"/>
    <s v="08-05-2021"/>
    <x v="4"/>
    <x v="1"/>
    <s v="Saturday"/>
    <s v="08"/>
    <x v="0"/>
    <x v="0"/>
    <x v="20"/>
    <x v="2"/>
    <n v="50"/>
    <n v="550"/>
    <n v="275000"/>
    <n v="68750"/>
    <n v="0.25"/>
    <x v="0"/>
    <s v="low Units"/>
    <n v="2.0699406791432312E-2"/>
  </r>
  <r>
    <x v="3"/>
    <s v="In-store"/>
    <n v="1185732"/>
    <n v="44324"/>
    <s v="08-05-2021"/>
    <x v="4"/>
    <x v="1"/>
    <s v="Saturday"/>
    <s v="08"/>
    <x v="0"/>
    <x v="0"/>
    <x v="20"/>
    <x v="3"/>
    <n v="50"/>
    <n v="500"/>
    <n v="250000"/>
    <n v="75000"/>
    <n v="0.3"/>
    <x v="0"/>
    <s v="low Units"/>
    <n v="2.2581171045198887E-2"/>
  </r>
  <r>
    <x v="3"/>
    <s v="In-store"/>
    <n v="1185732"/>
    <n v="44324"/>
    <s v="08-05-2021"/>
    <x v="4"/>
    <x v="1"/>
    <s v="Saturday"/>
    <s v="08"/>
    <x v="0"/>
    <x v="0"/>
    <x v="20"/>
    <x v="4"/>
    <n v="60"/>
    <n v="525"/>
    <n v="315000"/>
    <n v="110250"/>
    <n v="0.35"/>
    <x v="0"/>
    <s v="low Units"/>
    <n v="3.319432143644236E-2"/>
  </r>
  <r>
    <x v="3"/>
    <s v="In-store"/>
    <n v="1185732"/>
    <n v="44324"/>
    <s v="08-05-2021"/>
    <x v="4"/>
    <x v="1"/>
    <s v="Saturday"/>
    <s v="08"/>
    <x v="0"/>
    <x v="0"/>
    <x v="20"/>
    <x v="5"/>
    <n v="65"/>
    <n v="625"/>
    <n v="406250"/>
    <n v="203125"/>
    <n v="0.5"/>
    <x v="0"/>
    <s v="low Units"/>
    <n v="6.1157338247413658E-2"/>
  </r>
  <r>
    <x v="3"/>
    <s v="In-store"/>
    <n v="1185732"/>
    <n v="44357"/>
    <s v="10-06-2021"/>
    <x v="11"/>
    <x v="1"/>
    <s v="Thursday"/>
    <s v="10"/>
    <x v="0"/>
    <x v="0"/>
    <x v="20"/>
    <x v="0"/>
    <n v="60"/>
    <n v="875"/>
    <n v="525000"/>
    <n v="236250"/>
    <n v="0.45"/>
    <x v="0"/>
    <s v="High Units"/>
    <n v="7.1130688792376495E-2"/>
  </r>
  <r>
    <x v="3"/>
    <s v="In-store"/>
    <n v="1185732"/>
    <n v="44357"/>
    <s v="10-06-2021"/>
    <x v="11"/>
    <x v="1"/>
    <s v="Thursday"/>
    <s v="10"/>
    <x v="0"/>
    <x v="0"/>
    <x v="20"/>
    <x v="1"/>
    <n v="55"/>
    <n v="625"/>
    <n v="343750"/>
    <n v="120313"/>
    <n v="0.35"/>
    <x v="0"/>
    <s v="low Units"/>
    <n v="3.622411242614685E-2"/>
  </r>
  <r>
    <x v="3"/>
    <s v="In-store"/>
    <n v="1185732"/>
    <n v="44357"/>
    <s v="10-06-2021"/>
    <x v="11"/>
    <x v="1"/>
    <s v="Thursday"/>
    <s v="10"/>
    <x v="0"/>
    <x v="0"/>
    <x v="20"/>
    <x v="2"/>
    <n v="50"/>
    <n v="600"/>
    <n v="300000"/>
    <n v="75000"/>
    <n v="0.25"/>
    <x v="0"/>
    <s v="low Units"/>
    <n v="2.2581171045198887E-2"/>
  </r>
  <r>
    <x v="3"/>
    <s v="In-store"/>
    <n v="1185732"/>
    <n v="44357"/>
    <s v="10-06-2021"/>
    <x v="11"/>
    <x v="1"/>
    <s v="Thursday"/>
    <s v="10"/>
    <x v="0"/>
    <x v="0"/>
    <x v="20"/>
    <x v="3"/>
    <n v="50"/>
    <n v="575"/>
    <n v="287500"/>
    <n v="86250"/>
    <n v="0.3"/>
    <x v="0"/>
    <s v="low Units"/>
    <n v="2.5968346701978718E-2"/>
  </r>
  <r>
    <x v="3"/>
    <s v="In-store"/>
    <n v="1185732"/>
    <n v="44357"/>
    <s v="10-06-2021"/>
    <x v="11"/>
    <x v="1"/>
    <s v="Thursday"/>
    <s v="10"/>
    <x v="0"/>
    <x v="0"/>
    <x v="20"/>
    <x v="4"/>
    <n v="65"/>
    <n v="575"/>
    <n v="373750"/>
    <n v="130813"/>
    <n v="0.35"/>
    <x v="0"/>
    <s v="low Units"/>
    <n v="3.9385476372474693E-2"/>
  </r>
  <r>
    <x v="3"/>
    <s v="In-store"/>
    <n v="1185732"/>
    <n v="44357"/>
    <s v="10-06-2021"/>
    <x v="11"/>
    <x v="1"/>
    <s v="Thursday"/>
    <s v="10"/>
    <x v="0"/>
    <x v="0"/>
    <x v="20"/>
    <x v="5"/>
    <n v="70"/>
    <n v="725"/>
    <n v="507500"/>
    <n v="253750"/>
    <n v="0.5"/>
    <x v="0"/>
    <s v="High Units"/>
    <n v="7.6399628702922898E-2"/>
  </r>
  <r>
    <x v="3"/>
    <s v="In-store"/>
    <n v="1185732"/>
    <n v="44385"/>
    <s v="08-07-2021"/>
    <x v="5"/>
    <x v="1"/>
    <s v="Thursday"/>
    <s v="08"/>
    <x v="0"/>
    <x v="0"/>
    <x v="20"/>
    <x v="0"/>
    <n v="65"/>
    <n v="950"/>
    <n v="617500"/>
    <n v="277875"/>
    <n v="0.45"/>
    <x v="0"/>
    <s v="High Units"/>
    <n v="8.3663238722461883E-2"/>
  </r>
  <r>
    <x v="3"/>
    <s v="In-store"/>
    <n v="1185732"/>
    <n v="44385"/>
    <s v="08-07-2021"/>
    <x v="5"/>
    <x v="1"/>
    <s v="Thursday"/>
    <s v="08"/>
    <x v="0"/>
    <x v="0"/>
    <x v="20"/>
    <x v="1"/>
    <n v="60"/>
    <n v="700"/>
    <n v="420000"/>
    <n v="147000"/>
    <n v="0.35"/>
    <x v="0"/>
    <s v="low Units"/>
    <n v="4.4259095248589821E-2"/>
  </r>
  <r>
    <x v="3"/>
    <s v="In-store"/>
    <n v="1185732"/>
    <n v="44385"/>
    <s v="08-07-2021"/>
    <x v="5"/>
    <x v="1"/>
    <s v="Thursday"/>
    <s v="08"/>
    <x v="0"/>
    <x v="0"/>
    <x v="20"/>
    <x v="2"/>
    <n v="55"/>
    <n v="625"/>
    <n v="343750"/>
    <n v="85938"/>
    <n v="0.25"/>
    <x v="0"/>
    <s v="low Units"/>
    <n v="2.5874409030430694E-2"/>
  </r>
  <r>
    <x v="3"/>
    <s v="In-store"/>
    <n v="1185732"/>
    <n v="44385"/>
    <s v="08-07-2021"/>
    <x v="5"/>
    <x v="1"/>
    <s v="Thursday"/>
    <s v="08"/>
    <x v="0"/>
    <x v="0"/>
    <x v="20"/>
    <x v="3"/>
    <n v="55"/>
    <n v="575"/>
    <n v="316250"/>
    <n v="94875"/>
    <n v="0.3"/>
    <x v="0"/>
    <s v="low Units"/>
    <n v="2.856518137217659E-2"/>
  </r>
  <r>
    <x v="3"/>
    <s v="In-store"/>
    <n v="1185732"/>
    <n v="44385"/>
    <s v="08-07-2021"/>
    <x v="5"/>
    <x v="1"/>
    <s v="Thursday"/>
    <s v="08"/>
    <x v="0"/>
    <x v="0"/>
    <x v="20"/>
    <x v="4"/>
    <n v="65"/>
    <n v="600"/>
    <n v="390000"/>
    <n v="136500"/>
    <n v="0.35"/>
    <x v="0"/>
    <s v="low Units"/>
    <n v="4.1097731302261971E-2"/>
  </r>
  <r>
    <x v="3"/>
    <s v="In-store"/>
    <n v="1185732"/>
    <n v="44385"/>
    <s v="08-07-2021"/>
    <x v="5"/>
    <x v="1"/>
    <s v="Thursday"/>
    <s v="08"/>
    <x v="0"/>
    <x v="0"/>
    <x v="20"/>
    <x v="5"/>
    <n v="70"/>
    <n v="775"/>
    <n v="542500"/>
    <n v="271250"/>
    <n v="0.5"/>
    <x v="0"/>
    <s v="High Units"/>
    <n v="8.16685686134693E-2"/>
  </r>
  <r>
    <x v="3"/>
    <s v="In-store"/>
    <n v="1185732"/>
    <n v="44417"/>
    <s v="09-08-2021"/>
    <x v="6"/>
    <x v="1"/>
    <s v="Monday"/>
    <s v="09"/>
    <x v="0"/>
    <x v="0"/>
    <x v="20"/>
    <x v="0"/>
    <n v="65"/>
    <n v="925"/>
    <n v="601250"/>
    <n v="270563"/>
    <n v="0.45"/>
    <x v="0"/>
    <s v="High Units"/>
    <n v="8.1461725086695289E-2"/>
  </r>
  <r>
    <x v="3"/>
    <s v="In-store"/>
    <n v="1185732"/>
    <n v="44417"/>
    <s v="09-08-2021"/>
    <x v="6"/>
    <x v="1"/>
    <s v="Monday"/>
    <s v="09"/>
    <x v="0"/>
    <x v="0"/>
    <x v="20"/>
    <x v="1"/>
    <n v="60"/>
    <n v="700"/>
    <n v="420000"/>
    <n v="147000"/>
    <n v="0.35"/>
    <x v="0"/>
    <s v="low Units"/>
    <n v="4.4259095248589821E-2"/>
  </r>
  <r>
    <x v="3"/>
    <s v="In-store"/>
    <n v="1185732"/>
    <n v="44417"/>
    <s v="09-08-2021"/>
    <x v="6"/>
    <x v="1"/>
    <s v="Monday"/>
    <s v="09"/>
    <x v="0"/>
    <x v="0"/>
    <x v="20"/>
    <x v="2"/>
    <n v="55"/>
    <n v="625"/>
    <n v="343750"/>
    <n v="85938"/>
    <n v="0.25"/>
    <x v="0"/>
    <s v="low Units"/>
    <n v="2.5874409030430694E-2"/>
  </r>
  <r>
    <x v="3"/>
    <s v="In-store"/>
    <n v="1185732"/>
    <n v="44417"/>
    <s v="09-08-2021"/>
    <x v="6"/>
    <x v="1"/>
    <s v="Monday"/>
    <s v="09"/>
    <x v="0"/>
    <x v="0"/>
    <x v="20"/>
    <x v="3"/>
    <n v="45"/>
    <n v="575"/>
    <n v="258750"/>
    <n v="77625"/>
    <n v="0.3"/>
    <x v="0"/>
    <s v="low Units"/>
    <n v="2.3371512031780849E-2"/>
  </r>
  <r>
    <x v="3"/>
    <s v="In-store"/>
    <n v="1185732"/>
    <n v="44417"/>
    <s v="09-08-2021"/>
    <x v="6"/>
    <x v="1"/>
    <s v="Monday"/>
    <s v="09"/>
    <x v="0"/>
    <x v="0"/>
    <x v="20"/>
    <x v="4"/>
    <n v="55"/>
    <n v="550"/>
    <n v="302500"/>
    <n v="105875"/>
    <n v="0.35"/>
    <x v="0"/>
    <s v="low Units"/>
    <n v="3.1877086458805763E-2"/>
  </r>
  <r>
    <x v="3"/>
    <s v="In-store"/>
    <n v="1185732"/>
    <n v="44417"/>
    <s v="09-08-2021"/>
    <x v="6"/>
    <x v="1"/>
    <s v="Monday"/>
    <s v="09"/>
    <x v="0"/>
    <x v="0"/>
    <x v="20"/>
    <x v="5"/>
    <n v="60"/>
    <n v="725"/>
    <n v="435000"/>
    <n v="217500"/>
    <n v="0.5"/>
    <x v="0"/>
    <s v="High Units"/>
    <n v="6.5485396031076767E-2"/>
  </r>
  <r>
    <x v="3"/>
    <s v="In-store"/>
    <n v="1185732"/>
    <n v="44447"/>
    <s v="08-09-2021"/>
    <x v="7"/>
    <x v="1"/>
    <s v="Wednesday"/>
    <s v="08"/>
    <x v="0"/>
    <x v="0"/>
    <x v="20"/>
    <x v="0"/>
    <n v="55"/>
    <n v="850"/>
    <n v="467500"/>
    <n v="210375"/>
    <n v="0.45"/>
    <x v="0"/>
    <s v="High Units"/>
    <n v="6.3340184781782882E-2"/>
  </r>
  <r>
    <x v="3"/>
    <s v="In-store"/>
    <n v="1185732"/>
    <n v="44447"/>
    <s v="08-09-2021"/>
    <x v="7"/>
    <x v="1"/>
    <s v="Wednesday"/>
    <s v="08"/>
    <x v="0"/>
    <x v="0"/>
    <x v="20"/>
    <x v="1"/>
    <n v="50"/>
    <n v="650"/>
    <n v="325000"/>
    <n v="113750"/>
    <n v="0.35"/>
    <x v="0"/>
    <s v="low Units"/>
    <n v="3.424810941855165E-2"/>
  </r>
  <r>
    <x v="3"/>
    <s v="In-store"/>
    <n v="1185732"/>
    <n v="44447"/>
    <s v="08-09-2021"/>
    <x v="7"/>
    <x v="1"/>
    <s v="Wednesday"/>
    <s v="08"/>
    <x v="0"/>
    <x v="0"/>
    <x v="20"/>
    <x v="2"/>
    <n v="45"/>
    <n v="550"/>
    <n v="247500"/>
    <n v="61875"/>
    <n v="0.25"/>
    <x v="0"/>
    <s v="low Units"/>
    <n v="1.8629466112289082E-2"/>
  </r>
  <r>
    <x v="3"/>
    <s v="In-store"/>
    <n v="1185732"/>
    <n v="44447"/>
    <s v="08-09-2021"/>
    <x v="7"/>
    <x v="1"/>
    <s v="Wednesday"/>
    <s v="08"/>
    <x v="0"/>
    <x v="0"/>
    <x v="20"/>
    <x v="3"/>
    <n v="45"/>
    <n v="525"/>
    <n v="236250"/>
    <n v="70875"/>
    <n v="0.3"/>
    <x v="0"/>
    <s v="low Units"/>
    <n v="2.1339206637712948E-2"/>
  </r>
  <r>
    <x v="3"/>
    <s v="In-store"/>
    <n v="1185732"/>
    <n v="44447"/>
    <s v="08-09-2021"/>
    <x v="7"/>
    <x v="1"/>
    <s v="Wednesday"/>
    <s v="08"/>
    <x v="0"/>
    <x v="0"/>
    <x v="20"/>
    <x v="4"/>
    <n v="55"/>
    <n v="525"/>
    <n v="288750"/>
    <n v="101063"/>
    <n v="0.35"/>
    <x v="0"/>
    <s v="low Units"/>
    <n v="3.0428278524545802E-2"/>
  </r>
  <r>
    <x v="3"/>
    <s v="In-store"/>
    <n v="1185732"/>
    <n v="44447"/>
    <s v="08-09-2021"/>
    <x v="7"/>
    <x v="1"/>
    <s v="Wednesday"/>
    <s v="08"/>
    <x v="0"/>
    <x v="0"/>
    <x v="20"/>
    <x v="5"/>
    <n v="60"/>
    <n v="625"/>
    <n v="375000"/>
    <n v="187500"/>
    <n v="0.5"/>
    <x v="0"/>
    <s v="low Units"/>
    <n v="5.6452927612997222E-2"/>
  </r>
  <r>
    <x v="3"/>
    <s v="In-store"/>
    <n v="1185732"/>
    <n v="44479"/>
    <s v="10-10-2021"/>
    <x v="8"/>
    <x v="1"/>
    <s v="Sunday"/>
    <s v="10"/>
    <x v="0"/>
    <x v="0"/>
    <x v="20"/>
    <x v="0"/>
    <n v="60"/>
    <n v="800"/>
    <n v="480000"/>
    <n v="216000"/>
    <n v="0.45"/>
    <x v="0"/>
    <s v="High Units"/>
    <n v="6.5033772610172791E-2"/>
  </r>
  <r>
    <x v="3"/>
    <s v="In-store"/>
    <n v="1185732"/>
    <n v="44479"/>
    <s v="10-10-2021"/>
    <x v="8"/>
    <x v="1"/>
    <s v="Sunday"/>
    <s v="10"/>
    <x v="0"/>
    <x v="0"/>
    <x v="20"/>
    <x v="1"/>
    <n v="50"/>
    <n v="625"/>
    <n v="312500"/>
    <n v="109375"/>
    <n v="0.35"/>
    <x v="0"/>
    <s v="low Units"/>
    <n v="3.2930874440915039E-2"/>
  </r>
  <r>
    <x v="3"/>
    <s v="In-store"/>
    <n v="1185732"/>
    <n v="44479"/>
    <s v="10-10-2021"/>
    <x v="8"/>
    <x v="1"/>
    <s v="Sunday"/>
    <s v="10"/>
    <x v="0"/>
    <x v="0"/>
    <x v="20"/>
    <x v="2"/>
    <n v="50"/>
    <n v="525"/>
    <n v="262500"/>
    <n v="65625"/>
    <n v="0.25"/>
    <x v="0"/>
    <s v="low Units"/>
    <n v="1.9758524664549026E-2"/>
  </r>
  <r>
    <x v="3"/>
    <s v="In-store"/>
    <n v="1185732"/>
    <n v="44479"/>
    <s v="10-10-2021"/>
    <x v="8"/>
    <x v="1"/>
    <s v="Sunday"/>
    <s v="10"/>
    <x v="0"/>
    <x v="0"/>
    <x v="20"/>
    <x v="3"/>
    <n v="50"/>
    <n v="500"/>
    <n v="250000"/>
    <n v="75000"/>
    <n v="0.3"/>
    <x v="0"/>
    <s v="low Units"/>
    <n v="2.2581171045198887E-2"/>
  </r>
  <r>
    <x v="3"/>
    <s v="In-store"/>
    <n v="1185732"/>
    <n v="44479"/>
    <s v="10-10-2021"/>
    <x v="8"/>
    <x v="1"/>
    <s v="Sunday"/>
    <s v="10"/>
    <x v="0"/>
    <x v="0"/>
    <x v="20"/>
    <x v="4"/>
    <n v="60"/>
    <n v="500"/>
    <n v="300000"/>
    <n v="105000"/>
    <n v="0.35"/>
    <x v="0"/>
    <s v="low Units"/>
    <n v="3.1613639463278442E-2"/>
  </r>
  <r>
    <x v="3"/>
    <s v="In-store"/>
    <n v="1185732"/>
    <n v="44479"/>
    <s v="10-10-2021"/>
    <x v="8"/>
    <x v="1"/>
    <s v="Sunday"/>
    <s v="10"/>
    <x v="0"/>
    <x v="0"/>
    <x v="20"/>
    <x v="5"/>
    <n v="65"/>
    <n v="625"/>
    <n v="406250"/>
    <n v="203125"/>
    <n v="0.5"/>
    <x v="0"/>
    <s v="low Units"/>
    <n v="6.1157338247413658E-2"/>
  </r>
  <r>
    <x v="3"/>
    <s v="In-store"/>
    <n v="1185732"/>
    <n v="44509"/>
    <s v="09-11-2021"/>
    <x v="9"/>
    <x v="1"/>
    <s v="Tuesday"/>
    <s v="09"/>
    <x v="0"/>
    <x v="0"/>
    <x v="20"/>
    <x v="0"/>
    <n v="60"/>
    <n v="775"/>
    <n v="465000"/>
    <n v="209250"/>
    <n v="0.45"/>
    <x v="0"/>
    <s v="High Units"/>
    <n v="6.3001467216104889E-2"/>
  </r>
  <r>
    <x v="3"/>
    <s v="In-store"/>
    <n v="1185732"/>
    <n v="44509"/>
    <s v="09-11-2021"/>
    <x v="9"/>
    <x v="1"/>
    <s v="Tuesday"/>
    <s v="09"/>
    <x v="0"/>
    <x v="0"/>
    <x v="20"/>
    <x v="1"/>
    <n v="50"/>
    <n v="600"/>
    <n v="300000"/>
    <n v="105000"/>
    <n v="0.35"/>
    <x v="0"/>
    <s v="low Units"/>
    <n v="3.1613639463278442E-2"/>
  </r>
  <r>
    <x v="3"/>
    <s v="In-store"/>
    <n v="1185732"/>
    <n v="44509"/>
    <s v="09-11-2021"/>
    <x v="9"/>
    <x v="1"/>
    <s v="Tuesday"/>
    <s v="09"/>
    <x v="0"/>
    <x v="0"/>
    <x v="20"/>
    <x v="2"/>
    <n v="50"/>
    <n v="545"/>
    <n v="272500"/>
    <n v="68125"/>
    <n v="0.25"/>
    <x v="0"/>
    <s v="low Units"/>
    <n v="2.0511230366055656E-2"/>
  </r>
  <r>
    <x v="3"/>
    <s v="In-store"/>
    <n v="1185732"/>
    <n v="44509"/>
    <s v="09-11-2021"/>
    <x v="9"/>
    <x v="1"/>
    <s v="Tuesday"/>
    <s v="09"/>
    <x v="0"/>
    <x v="0"/>
    <x v="20"/>
    <x v="3"/>
    <n v="50"/>
    <n v="575"/>
    <n v="287500"/>
    <n v="86250"/>
    <n v="0.3"/>
    <x v="0"/>
    <s v="low Units"/>
    <n v="2.5968346701978718E-2"/>
  </r>
  <r>
    <x v="3"/>
    <s v="In-store"/>
    <n v="1185732"/>
    <n v="44509"/>
    <s v="09-11-2021"/>
    <x v="9"/>
    <x v="1"/>
    <s v="Tuesday"/>
    <s v="09"/>
    <x v="0"/>
    <x v="0"/>
    <x v="20"/>
    <x v="4"/>
    <n v="65"/>
    <n v="550"/>
    <n v="357500"/>
    <n v="125125"/>
    <n v="0.35"/>
    <x v="0"/>
    <s v="low Units"/>
    <n v="3.7672920360406807E-2"/>
  </r>
  <r>
    <x v="3"/>
    <s v="In-store"/>
    <n v="1185732"/>
    <n v="44509"/>
    <s v="09-11-2021"/>
    <x v="9"/>
    <x v="1"/>
    <s v="Tuesday"/>
    <s v="09"/>
    <x v="0"/>
    <x v="0"/>
    <x v="20"/>
    <x v="5"/>
    <n v="70"/>
    <n v="650"/>
    <n v="455000"/>
    <n v="227500"/>
    <n v="0.5"/>
    <x v="0"/>
    <s v="low Units"/>
    <n v="6.8496218837103301E-2"/>
  </r>
  <r>
    <x v="3"/>
    <s v="In-store"/>
    <n v="1185732"/>
    <n v="44538"/>
    <s v="08-12-2021"/>
    <x v="10"/>
    <x v="1"/>
    <s v="Wednesday"/>
    <s v="08"/>
    <x v="0"/>
    <x v="0"/>
    <x v="20"/>
    <x v="0"/>
    <n v="65"/>
    <n v="875"/>
    <n v="568750"/>
    <n v="255938"/>
    <n v="0.45"/>
    <x v="0"/>
    <s v="High Units"/>
    <n v="7.7058396732881507E-2"/>
  </r>
  <r>
    <x v="3"/>
    <s v="In-store"/>
    <n v="1185732"/>
    <n v="44538"/>
    <s v="08-12-2021"/>
    <x v="10"/>
    <x v="1"/>
    <s v="Wednesday"/>
    <s v="08"/>
    <x v="0"/>
    <x v="0"/>
    <x v="20"/>
    <x v="1"/>
    <n v="55"/>
    <n v="675"/>
    <n v="371250"/>
    <n v="129938"/>
    <n v="0.35"/>
    <x v="0"/>
    <s v="low Units"/>
    <n v="3.9122029376947379E-2"/>
  </r>
  <r>
    <x v="4"/>
    <s v="In-store"/>
    <n v="1185732"/>
    <n v="44538"/>
    <s v="08-12-2021"/>
    <x v="10"/>
    <x v="1"/>
    <s v="Wednesday"/>
    <s v="08"/>
    <x v="0"/>
    <x v="0"/>
    <x v="20"/>
    <x v="2"/>
    <n v="55"/>
    <n v="625"/>
    <n v="343750"/>
    <n v="85938"/>
    <n v="0.25"/>
    <x v="0"/>
    <s v="low Units"/>
    <n v="2.5874409030430694E-2"/>
  </r>
  <r>
    <x v="4"/>
    <s v="In-store"/>
    <n v="1185732"/>
    <n v="44538"/>
    <s v="08-12-2021"/>
    <x v="10"/>
    <x v="1"/>
    <s v="Wednesday"/>
    <s v="08"/>
    <x v="0"/>
    <x v="0"/>
    <x v="20"/>
    <x v="3"/>
    <n v="55"/>
    <n v="575"/>
    <n v="316250"/>
    <n v="94875"/>
    <n v="0.3"/>
    <x v="0"/>
    <s v="low Units"/>
    <n v="2.856518137217659E-2"/>
  </r>
  <r>
    <x v="4"/>
    <s v="In-store"/>
    <n v="1185732"/>
    <n v="44538"/>
    <s v="08-12-2021"/>
    <x v="10"/>
    <x v="1"/>
    <s v="Wednesday"/>
    <s v="08"/>
    <x v="0"/>
    <x v="0"/>
    <x v="20"/>
    <x v="4"/>
    <n v="65"/>
    <n v="575"/>
    <n v="373750"/>
    <n v="130813"/>
    <n v="0.35"/>
    <x v="0"/>
    <s v="low Units"/>
    <n v="3.9385476372474693E-2"/>
  </r>
  <r>
    <x v="4"/>
    <s v="In-store"/>
    <n v="1185732"/>
    <n v="44538"/>
    <s v="08-12-2021"/>
    <x v="10"/>
    <x v="1"/>
    <s v="Wednesday"/>
    <s v="08"/>
    <x v="0"/>
    <x v="0"/>
    <x v="20"/>
    <x v="5"/>
    <n v="70"/>
    <n v="675"/>
    <n v="472500"/>
    <n v="236250"/>
    <n v="0.5"/>
    <x v="0"/>
    <s v="low Units"/>
    <n v="7.1130688792376495E-2"/>
  </r>
  <r>
    <x v="4"/>
    <s v="In-store"/>
    <n v="1185732"/>
    <n v="44210"/>
    <s v="14-01-2021"/>
    <x v="0"/>
    <x v="1"/>
    <s v="Thursday"/>
    <s v="14"/>
    <x v="0"/>
    <x v="0"/>
    <x v="20"/>
    <x v="0"/>
    <n v="40"/>
    <n v="800"/>
    <n v="320000"/>
    <n v="160000"/>
    <n v="0.5"/>
    <x v="0"/>
    <s v="High Units"/>
    <n v="4.8173164896424293E-2"/>
  </r>
  <r>
    <x v="4"/>
    <s v="In-store"/>
    <n v="1185732"/>
    <n v="44210"/>
    <s v="14-01-2021"/>
    <x v="0"/>
    <x v="1"/>
    <s v="Thursday"/>
    <s v="14"/>
    <x v="0"/>
    <x v="0"/>
    <x v="20"/>
    <x v="1"/>
    <n v="40"/>
    <n v="600"/>
    <n v="240000"/>
    <n v="72000"/>
    <n v="0.3"/>
    <x v="0"/>
    <s v="low Units"/>
    <n v="2.1677924203390934E-2"/>
  </r>
  <r>
    <x v="4"/>
    <s v="In-store"/>
    <n v="1185732"/>
    <n v="44210"/>
    <s v="14-01-2021"/>
    <x v="0"/>
    <x v="1"/>
    <s v="Thursday"/>
    <s v="14"/>
    <x v="0"/>
    <x v="0"/>
    <x v="20"/>
    <x v="2"/>
    <n v="30"/>
    <n v="600"/>
    <n v="180000"/>
    <n v="63000"/>
    <n v="0.35"/>
    <x v="0"/>
    <s v="low Units"/>
    <n v="1.8968183677967064E-2"/>
  </r>
  <r>
    <x v="4"/>
    <s v="In-store"/>
    <n v="1185732"/>
    <n v="44210"/>
    <s v="14-01-2021"/>
    <x v="0"/>
    <x v="1"/>
    <s v="Thursday"/>
    <s v="14"/>
    <x v="0"/>
    <x v="0"/>
    <x v="20"/>
    <x v="3"/>
    <n v="35"/>
    <n v="450"/>
    <n v="157500"/>
    <n v="55125"/>
    <n v="0.35"/>
    <x v="0"/>
    <s v="low Units"/>
    <n v="1.659716071822118E-2"/>
  </r>
  <r>
    <x v="4"/>
    <s v="In-store"/>
    <n v="1185732"/>
    <n v="44210"/>
    <s v="14-01-2021"/>
    <x v="0"/>
    <x v="1"/>
    <s v="Thursday"/>
    <s v="14"/>
    <x v="0"/>
    <x v="0"/>
    <x v="20"/>
    <x v="4"/>
    <n v="50"/>
    <n v="500"/>
    <n v="250000"/>
    <n v="75000"/>
    <n v="0.3"/>
    <x v="0"/>
    <s v="low Units"/>
    <n v="2.2581171045198887E-2"/>
  </r>
  <r>
    <x v="4"/>
    <s v="In-store"/>
    <n v="1185732"/>
    <n v="44210"/>
    <s v="14-01-2021"/>
    <x v="0"/>
    <x v="1"/>
    <s v="Thursday"/>
    <s v="14"/>
    <x v="0"/>
    <x v="0"/>
    <x v="20"/>
    <x v="5"/>
    <n v="40"/>
    <n v="600"/>
    <n v="240000"/>
    <n v="60000"/>
    <n v="0.25"/>
    <x v="0"/>
    <s v="low Units"/>
    <n v="1.8064936836159111E-2"/>
  </r>
  <r>
    <x v="4"/>
    <s v="In-store"/>
    <n v="1185732"/>
    <n v="44239"/>
    <s v="12-02-2021"/>
    <x v="1"/>
    <x v="1"/>
    <s v="Friday"/>
    <s v="12"/>
    <x v="0"/>
    <x v="0"/>
    <x v="20"/>
    <x v="0"/>
    <n v="40"/>
    <n v="850"/>
    <n v="340000"/>
    <n v="170000"/>
    <n v="0.5"/>
    <x v="0"/>
    <s v="High Units"/>
    <n v="5.1183987702450806E-2"/>
  </r>
  <r>
    <x v="4"/>
    <s v="In-store"/>
    <n v="1185732"/>
    <n v="44239"/>
    <s v="12-02-2021"/>
    <x v="1"/>
    <x v="1"/>
    <s v="Friday"/>
    <s v="12"/>
    <x v="0"/>
    <x v="0"/>
    <x v="20"/>
    <x v="1"/>
    <n v="40"/>
    <n v="500"/>
    <n v="200000"/>
    <n v="60000"/>
    <n v="0.3"/>
    <x v="0"/>
    <s v="low Units"/>
    <n v="1.8064936836159111E-2"/>
  </r>
  <r>
    <x v="4"/>
    <s v="In-store"/>
    <n v="1185732"/>
    <n v="44239"/>
    <s v="12-02-2021"/>
    <x v="1"/>
    <x v="1"/>
    <s v="Friday"/>
    <s v="12"/>
    <x v="0"/>
    <x v="0"/>
    <x v="20"/>
    <x v="2"/>
    <n v="30"/>
    <n v="550"/>
    <n v="165000"/>
    <n v="57750"/>
    <n v="0.35"/>
    <x v="0"/>
    <s v="low Units"/>
    <n v="1.7387501704803143E-2"/>
  </r>
  <r>
    <x v="4"/>
    <s v="In-store"/>
    <n v="1185732"/>
    <n v="44239"/>
    <s v="12-02-2021"/>
    <x v="1"/>
    <x v="1"/>
    <s v="Friday"/>
    <s v="12"/>
    <x v="2"/>
    <x v="17"/>
    <x v="21"/>
    <x v="3"/>
    <n v="35"/>
    <n v="425"/>
    <n v="148750"/>
    <n v="52063"/>
    <n v="0.35"/>
    <x v="0"/>
    <s v="low Units"/>
    <n v="1.5675246775015861E-2"/>
  </r>
  <r>
    <x v="4"/>
    <s v="In-store"/>
    <n v="1185732"/>
    <n v="44239"/>
    <s v="12-02-2021"/>
    <x v="1"/>
    <x v="1"/>
    <s v="Friday"/>
    <s v="12"/>
    <x v="2"/>
    <x v="17"/>
    <x v="21"/>
    <x v="4"/>
    <n v="50"/>
    <n v="500"/>
    <n v="250000"/>
    <n v="75000"/>
    <n v="0.3"/>
    <x v="0"/>
    <s v="low Units"/>
    <n v="2.2581171045198887E-2"/>
  </r>
  <r>
    <x v="4"/>
    <s v="In-store"/>
    <n v="1185732"/>
    <n v="44239"/>
    <s v="12-02-2021"/>
    <x v="1"/>
    <x v="1"/>
    <s v="Friday"/>
    <s v="12"/>
    <x v="2"/>
    <x v="17"/>
    <x v="21"/>
    <x v="5"/>
    <n v="40"/>
    <n v="600"/>
    <n v="240000"/>
    <n v="60000"/>
    <n v="0.25"/>
    <x v="0"/>
    <s v="low Units"/>
    <n v="1.8064936836159111E-2"/>
  </r>
  <r>
    <x v="4"/>
    <s v="In-store"/>
    <n v="1185732"/>
    <n v="44265"/>
    <s v="10-03-2021"/>
    <x v="2"/>
    <x v="1"/>
    <s v="Wednesday"/>
    <s v="10"/>
    <x v="2"/>
    <x v="17"/>
    <x v="21"/>
    <x v="0"/>
    <n v="40"/>
    <n v="820"/>
    <n v="328000"/>
    <n v="164000"/>
    <n v="0.5"/>
    <x v="0"/>
    <s v="High Units"/>
    <n v="4.9377494018834907E-2"/>
  </r>
  <r>
    <x v="4"/>
    <s v="In-store"/>
    <n v="1185732"/>
    <n v="44265"/>
    <s v="10-03-2021"/>
    <x v="2"/>
    <x v="1"/>
    <s v="Wednesday"/>
    <s v="10"/>
    <x v="2"/>
    <x v="17"/>
    <x v="21"/>
    <x v="1"/>
    <n v="40"/>
    <n v="525"/>
    <n v="210000"/>
    <n v="63000"/>
    <n v="0.3"/>
    <x v="0"/>
    <s v="low Units"/>
    <n v="1.8968183677967064E-2"/>
  </r>
  <r>
    <x v="4"/>
    <s v="In-store"/>
    <n v="1185732"/>
    <n v="44265"/>
    <s v="10-03-2021"/>
    <x v="2"/>
    <x v="1"/>
    <s v="Wednesday"/>
    <s v="10"/>
    <x v="2"/>
    <x v="17"/>
    <x v="21"/>
    <x v="2"/>
    <n v="30"/>
    <n v="550"/>
    <n v="165000"/>
    <n v="57750"/>
    <n v="0.35"/>
    <x v="0"/>
    <s v="low Units"/>
    <n v="1.7387501704803143E-2"/>
  </r>
  <r>
    <x v="4"/>
    <s v="In-store"/>
    <n v="1185732"/>
    <n v="44265"/>
    <s v="10-03-2021"/>
    <x v="2"/>
    <x v="1"/>
    <s v="Wednesday"/>
    <s v="10"/>
    <x v="2"/>
    <x v="17"/>
    <x v="21"/>
    <x v="3"/>
    <n v="35"/>
    <n v="400"/>
    <n v="140000"/>
    <n v="49000"/>
    <n v="0.35"/>
    <x v="0"/>
    <s v="low Units"/>
    <n v="1.4753031749529941E-2"/>
  </r>
  <r>
    <x v="4"/>
    <s v="In-store"/>
    <n v="1185732"/>
    <n v="44265"/>
    <s v="10-03-2021"/>
    <x v="2"/>
    <x v="1"/>
    <s v="Wednesday"/>
    <s v="10"/>
    <x v="2"/>
    <x v="17"/>
    <x v="21"/>
    <x v="4"/>
    <n v="50"/>
    <n v="450"/>
    <n v="225000"/>
    <n v="67500"/>
    <n v="0.3"/>
    <x v="0"/>
    <s v="low Units"/>
    <n v="2.0323053940678997E-2"/>
  </r>
  <r>
    <x v="4"/>
    <s v="In-store"/>
    <n v="1185732"/>
    <n v="44265"/>
    <s v="10-03-2021"/>
    <x v="2"/>
    <x v="1"/>
    <s v="Wednesday"/>
    <s v="10"/>
    <x v="2"/>
    <x v="17"/>
    <x v="21"/>
    <x v="5"/>
    <n v="40"/>
    <n v="550"/>
    <n v="220000"/>
    <n v="55000"/>
    <n v="0.25"/>
    <x v="0"/>
    <s v="low Units"/>
    <n v="1.6559525433145851E-2"/>
  </r>
  <r>
    <x v="4"/>
    <s v="In-store"/>
    <n v="1185732"/>
    <n v="44297"/>
    <s v="11-04-2021"/>
    <x v="3"/>
    <x v="1"/>
    <s v="Sunday"/>
    <s v="11"/>
    <x v="2"/>
    <x v="17"/>
    <x v="21"/>
    <x v="0"/>
    <n v="40"/>
    <n v="800"/>
    <n v="320000"/>
    <n v="160000"/>
    <n v="0.5"/>
    <x v="0"/>
    <s v="High Units"/>
    <n v="4.8173164896424293E-2"/>
  </r>
  <r>
    <x v="4"/>
    <s v="In-store"/>
    <n v="1185732"/>
    <n v="44297"/>
    <s v="11-04-2021"/>
    <x v="3"/>
    <x v="1"/>
    <s v="Sunday"/>
    <s v="11"/>
    <x v="2"/>
    <x v="17"/>
    <x v="21"/>
    <x v="1"/>
    <n v="40"/>
    <n v="500"/>
    <n v="200000"/>
    <n v="60000"/>
    <n v="0.3"/>
    <x v="0"/>
    <s v="low Units"/>
    <n v="1.8064936836159111E-2"/>
  </r>
  <r>
    <x v="4"/>
    <s v="In-store"/>
    <n v="1185732"/>
    <n v="44297"/>
    <s v="11-04-2021"/>
    <x v="3"/>
    <x v="1"/>
    <s v="Sunday"/>
    <s v="11"/>
    <x v="2"/>
    <x v="17"/>
    <x v="21"/>
    <x v="2"/>
    <n v="30"/>
    <n v="500"/>
    <n v="150000"/>
    <n v="52500"/>
    <n v="0.35"/>
    <x v="0"/>
    <s v="low Units"/>
    <n v="1.5806819731639221E-2"/>
  </r>
  <r>
    <x v="4"/>
    <s v="In-store"/>
    <n v="1185732"/>
    <n v="44297"/>
    <s v="11-04-2021"/>
    <x v="3"/>
    <x v="1"/>
    <s v="Sunday"/>
    <s v="11"/>
    <x v="2"/>
    <x v="17"/>
    <x v="21"/>
    <x v="3"/>
    <n v="35"/>
    <n v="425"/>
    <n v="148750"/>
    <n v="52063"/>
    <n v="0.35"/>
    <x v="0"/>
    <s v="low Units"/>
    <n v="1.5675246775015861E-2"/>
  </r>
  <r>
    <x v="4"/>
    <s v="In-store"/>
    <n v="1185732"/>
    <n v="44297"/>
    <s v="11-04-2021"/>
    <x v="3"/>
    <x v="1"/>
    <s v="Sunday"/>
    <s v="11"/>
    <x v="2"/>
    <x v="17"/>
    <x v="21"/>
    <x v="4"/>
    <n v="50"/>
    <n v="425"/>
    <n v="212500"/>
    <n v="63750"/>
    <n v="0.3"/>
    <x v="0"/>
    <s v="low Units"/>
    <n v="1.9193995388419056E-2"/>
  </r>
  <r>
    <x v="4"/>
    <s v="In-store"/>
    <n v="1185732"/>
    <n v="44297"/>
    <s v="11-04-2021"/>
    <x v="3"/>
    <x v="1"/>
    <s v="Sunday"/>
    <s v="11"/>
    <x v="2"/>
    <x v="17"/>
    <x v="21"/>
    <x v="5"/>
    <n v="40"/>
    <n v="550"/>
    <n v="220000"/>
    <n v="55000"/>
    <n v="0.25"/>
    <x v="0"/>
    <s v="low Units"/>
    <n v="1.6559525433145851E-2"/>
  </r>
  <r>
    <x v="4"/>
    <s v="In-store"/>
    <n v="1185732"/>
    <n v="44326"/>
    <s v="10-05-2021"/>
    <x v="4"/>
    <x v="1"/>
    <s v="Monday"/>
    <s v="10"/>
    <x v="2"/>
    <x v="17"/>
    <x v="21"/>
    <x v="0"/>
    <n v="50"/>
    <n v="820"/>
    <n v="410000"/>
    <n v="205000"/>
    <n v="0.5"/>
    <x v="0"/>
    <s v="High Units"/>
    <n v="6.1721867523543625E-2"/>
  </r>
  <r>
    <x v="4"/>
    <s v="In-store"/>
    <n v="1185732"/>
    <n v="44326"/>
    <s v="10-05-2021"/>
    <x v="4"/>
    <x v="1"/>
    <s v="Monday"/>
    <s v="10"/>
    <x v="2"/>
    <x v="17"/>
    <x v="21"/>
    <x v="1"/>
    <n v="45"/>
    <n v="525"/>
    <n v="236250"/>
    <n v="70875"/>
    <n v="0.3"/>
    <x v="0"/>
    <s v="low Units"/>
    <n v="2.1339206637712948E-2"/>
  </r>
  <r>
    <x v="4"/>
    <s v="In-store"/>
    <n v="1185732"/>
    <n v="44326"/>
    <s v="10-05-2021"/>
    <x v="4"/>
    <x v="1"/>
    <s v="Monday"/>
    <s v="10"/>
    <x v="2"/>
    <x v="17"/>
    <x v="21"/>
    <x v="2"/>
    <n v="40"/>
    <n v="500"/>
    <n v="200000"/>
    <n v="70000"/>
    <n v="0.35"/>
    <x v="0"/>
    <s v="low Units"/>
    <n v="2.1075759642185631E-2"/>
  </r>
  <r>
    <x v="4"/>
    <s v="In-store"/>
    <n v="1185732"/>
    <n v="44326"/>
    <s v="10-05-2021"/>
    <x v="4"/>
    <x v="1"/>
    <s v="Monday"/>
    <s v="10"/>
    <x v="2"/>
    <x v="17"/>
    <x v="21"/>
    <x v="3"/>
    <n v="40"/>
    <n v="450"/>
    <n v="180000"/>
    <n v="63000"/>
    <n v="0.35"/>
    <x v="0"/>
    <s v="low Units"/>
    <n v="1.8968183677967064E-2"/>
  </r>
  <r>
    <x v="4"/>
    <s v="In-store"/>
    <n v="1185732"/>
    <n v="44326"/>
    <s v="10-05-2021"/>
    <x v="4"/>
    <x v="1"/>
    <s v="Monday"/>
    <s v="10"/>
    <x v="2"/>
    <x v="17"/>
    <x v="21"/>
    <x v="4"/>
    <n v="50"/>
    <n v="475"/>
    <n v="237500"/>
    <n v="71250"/>
    <n v="0.3"/>
    <x v="0"/>
    <s v="low Units"/>
    <n v="2.1452112492938945E-2"/>
  </r>
  <r>
    <x v="4"/>
    <s v="In-store"/>
    <n v="1185732"/>
    <n v="44326"/>
    <s v="10-05-2021"/>
    <x v="4"/>
    <x v="1"/>
    <s v="Monday"/>
    <s v="10"/>
    <x v="2"/>
    <x v="17"/>
    <x v="21"/>
    <x v="5"/>
    <n v="55"/>
    <n v="600"/>
    <n v="330000"/>
    <n v="82500"/>
    <n v="0.25"/>
    <x v="0"/>
    <s v="low Units"/>
    <n v="2.4839288149718773E-2"/>
  </r>
  <r>
    <x v="4"/>
    <s v="In-store"/>
    <n v="1185732"/>
    <n v="44359"/>
    <s v="12-06-2021"/>
    <x v="11"/>
    <x v="1"/>
    <s v="Saturday"/>
    <s v="12"/>
    <x v="2"/>
    <x v="17"/>
    <x v="21"/>
    <x v="0"/>
    <n v="50"/>
    <n v="850"/>
    <n v="425000"/>
    <n v="212500"/>
    <n v="0.5"/>
    <x v="0"/>
    <s v="High Units"/>
    <n v="6.3979984628063508E-2"/>
  </r>
  <r>
    <x v="4"/>
    <s v="In-store"/>
    <n v="1185732"/>
    <n v="44359"/>
    <s v="12-06-2021"/>
    <x v="11"/>
    <x v="1"/>
    <s v="Saturday"/>
    <s v="12"/>
    <x v="2"/>
    <x v="17"/>
    <x v="21"/>
    <x v="1"/>
    <n v="45"/>
    <n v="600"/>
    <n v="270000"/>
    <n v="81000"/>
    <n v="0.3"/>
    <x v="0"/>
    <s v="low Units"/>
    <n v="2.43876647288148E-2"/>
  </r>
  <r>
    <x v="4"/>
    <s v="In-store"/>
    <n v="1185732"/>
    <n v="44359"/>
    <s v="12-06-2021"/>
    <x v="11"/>
    <x v="1"/>
    <s v="Saturday"/>
    <s v="12"/>
    <x v="2"/>
    <x v="17"/>
    <x v="21"/>
    <x v="2"/>
    <n v="40"/>
    <n v="525"/>
    <n v="210000"/>
    <n v="73500"/>
    <n v="0.35"/>
    <x v="0"/>
    <s v="low Units"/>
    <n v="2.212954762429491E-2"/>
  </r>
  <r>
    <x v="4"/>
    <s v="In-store"/>
    <n v="1185732"/>
    <n v="44359"/>
    <s v="12-06-2021"/>
    <x v="11"/>
    <x v="1"/>
    <s v="Saturday"/>
    <s v="12"/>
    <x v="2"/>
    <x v="17"/>
    <x v="21"/>
    <x v="3"/>
    <n v="40"/>
    <n v="500"/>
    <n v="200000"/>
    <n v="70000"/>
    <n v="0.35"/>
    <x v="0"/>
    <s v="low Units"/>
    <n v="2.1075759642185631E-2"/>
  </r>
  <r>
    <x v="4"/>
    <s v="In-store"/>
    <n v="1185732"/>
    <n v="44359"/>
    <s v="12-06-2021"/>
    <x v="11"/>
    <x v="1"/>
    <s v="Saturday"/>
    <s v="12"/>
    <x v="2"/>
    <x v="17"/>
    <x v="21"/>
    <x v="4"/>
    <n v="50"/>
    <n v="500"/>
    <n v="250000"/>
    <n v="75000"/>
    <n v="0.3"/>
    <x v="0"/>
    <s v="low Units"/>
    <n v="2.2581171045198887E-2"/>
  </r>
  <r>
    <x v="4"/>
    <s v="In-store"/>
    <n v="1185732"/>
    <n v="44359"/>
    <s v="12-06-2021"/>
    <x v="11"/>
    <x v="1"/>
    <s v="Saturday"/>
    <s v="12"/>
    <x v="2"/>
    <x v="17"/>
    <x v="21"/>
    <x v="5"/>
    <n v="55"/>
    <n v="650"/>
    <n v="357500"/>
    <n v="89375"/>
    <n v="0.25"/>
    <x v="0"/>
    <s v="low Units"/>
    <n v="2.6909228828862011E-2"/>
  </r>
  <r>
    <x v="4"/>
    <s v="In-store"/>
    <n v="1185732"/>
    <n v="44387"/>
    <s v="10-07-2021"/>
    <x v="5"/>
    <x v="1"/>
    <s v="Saturday"/>
    <s v="10"/>
    <x v="2"/>
    <x v="17"/>
    <x v="21"/>
    <x v="0"/>
    <n v="50"/>
    <n v="875"/>
    <n v="437500"/>
    <n v="218750"/>
    <n v="0.5"/>
    <x v="0"/>
    <s v="High Units"/>
    <n v="6.5861748881830079E-2"/>
  </r>
  <r>
    <x v="4"/>
    <s v="In-store"/>
    <n v="1185732"/>
    <n v="44387"/>
    <s v="10-07-2021"/>
    <x v="5"/>
    <x v="1"/>
    <s v="Saturday"/>
    <s v="10"/>
    <x v="2"/>
    <x v="17"/>
    <x v="21"/>
    <x v="1"/>
    <n v="45"/>
    <n v="625"/>
    <n v="281250"/>
    <n v="84375"/>
    <n v="0.3"/>
    <x v="0"/>
    <s v="low Units"/>
    <n v="2.5403817425848747E-2"/>
  </r>
  <r>
    <x v="4"/>
    <s v="In-store"/>
    <n v="1185732"/>
    <n v="44387"/>
    <s v="10-07-2021"/>
    <x v="5"/>
    <x v="1"/>
    <s v="Saturday"/>
    <s v="10"/>
    <x v="2"/>
    <x v="17"/>
    <x v="21"/>
    <x v="2"/>
    <n v="40"/>
    <n v="550"/>
    <n v="220000"/>
    <n v="77000"/>
    <n v="0.35"/>
    <x v="0"/>
    <s v="low Units"/>
    <n v="2.318333560640419E-2"/>
  </r>
  <r>
    <x v="4"/>
    <s v="In-store"/>
    <n v="1185732"/>
    <n v="44387"/>
    <s v="10-07-2021"/>
    <x v="5"/>
    <x v="1"/>
    <s v="Saturday"/>
    <s v="10"/>
    <x v="2"/>
    <x v="17"/>
    <x v="21"/>
    <x v="3"/>
    <n v="40"/>
    <n v="500"/>
    <n v="200000"/>
    <n v="70000"/>
    <n v="0.35"/>
    <x v="0"/>
    <s v="low Units"/>
    <n v="2.1075759642185631E-2"/>
  </r>
  <r>
    <x v="4"/>
    <s v="In-store"/>
    <n v="1185732"/>
    <n v="44387"/>
    <s v="10-07-2021"/>
    <x v="5"/>
    <x v="1"/>
    <s v="Saturday"/>
    <s v="10"/>
    <x v="2"/>
    <x v="17"/>
    <x v="21"/>
    <x v="4"/>
    <n v="50"/>
    <n v="525"/>
    <n v="262500"/>
    <n v="78750"/>
    <n v="0.3"/>
    <x v="0"/>
    <s v="low Units"/>
    <n v="2.3710229597458832E-2"/>
  </r>
  <r>
    <x v="4"/>
    <s v="In-store"/>
    <n v="1185732"/>
    <n v="44387"/>
    <s v="10-07-2021"/>
    <x v="5"/>
    <x v="1"/>
    <s v="Saturday"/>
    <s v="10"/>
    <x v="2"/>
    <x v="17"/>
    <x v="21"/>
    <x v="5"/>
    <n v="55"/>
    <n v="700"/>
    <n v="385000"/>
    <n v="96250"/>
    <n v="0.25"/>
    <x v="0"/>
    <s v="low Units"/>
    <n v="2.8979169508005241E-2"/>
  </r>
  <r>
    <x v="4"/>
    <s v="In-store"/>
    <n v="1185732"/>
    <n v="44419"/>
    <s v="11-08-2021"/>
    <x v="6"/>
    <x v="1"/>
    <s v="Wednesday"/>
    <s v="11"/>
    <x v="2"/>
    <x v="17"/>
    <x v="21"/>
    <x v="0"/>
    <n v="50"/>
    <n v="850"/>
    <n v="425000"/>
    <n v="212500"/>
    <n v="0.5"/>
    <x v="0"/>
    <s v="High Units"/>
    <n v="6.3979984628063508E-2"/>
  </r>
  <r>
    <x v="4"/>
    <s v="In-store"/>
    <n v="1185732"/>
    <n v="44419"/>
    <s v="11-08-2021"/>
    <x v="6"/>
    <x v="1"/>
    <s v="Wednesday"/>
    <s v="11"/>
    <x v="2"/>
    <x v="17"/>
    <x v="21"/>
    <x v="1"/>
    <n v="45"/>
    <n v="625"/>
    <n v="281250"/>
    <n v="84375"/>
    <n v="0.3"/>
    <x v="0"/>
    <s v="low Units"/>
    <n v="2.5403817425848747E-2"/>
  </r>
  <r>
    <x v="4"/>
    <s v="In-store"/>
    <n v="1185732"/>
    <n v="44419"/>
    <s v="11-08-2021"/>
    <x v="6"/>
    <x v="1"/>
    <s v="Wednesday"/>
    <s v="11"/>
    <x v="2"/>
    <x v="17"/>
    <x v="21"/>
    <x v="2"/>
    <n v="40"/>
    <n v="550"/>
    <n v="220000"/>
    <n v="77000"/>
    <n v="0.35"/>
    <x v="0"/>
    <s v="low Units"/>
    <n v="2.318333560640419E-2"/>
  </r>
  <r>
    <x v="4"/>
    <s v="In-store"/>
    <n v="1185732"/>
    <n v="44419"/>
    <s v="11-08-2021"/>
    <x v="6"/>
    <x v="1"/>
    <s v="Wednesday"/>
    <s v="11"/>
    <x v="2"/>
    <x v="17"/>
    <x v="21"/>
    <x v="3"/>
    <n v="40"/>
    <n v="525"/>
    <n v="210000"/>
    <n v="73500"/>
    <n v="0.35"/>
    <x v="0"/>
    <s v="low Units"/>
    <n v="2.212954762429491E-2"/>
  </r>
  <r>
    <x v="4"/>
    <s v="In-store"/>
    <n v="1185732"/>
    <n v="44419"/>
    <s v="11-08-2021"/>
    <x v="6"/>
    <x v="1"/>
    <s v="Wednesday"/>
    <s v="11"/>
    <x v="2"/>
    <x v="17"/>
    <x v="21"/>
    <x v="4"/>
    <n v="50"/>
    <n v="500"/>
    <n v="250000"/>
    <n v="75000"/>
    <n v="0.3"/>
    <x v="0"/>
    <s v="low Units"/>
    <n v="2.2581171045198887E-2"/>
  </r>
  <r>
    <x v="4"/>
    <s v="In-store"/>
    <n v="1185732"/>
    <n v="44419"/>
    <s v="11-08-2021"/>
    <x v="6"/>
    <x v="1"/>
    <s v="Wednesday"/>
    <s v="11"/>
    <x v="2"/>
    <x v="17"/>
    <x v="21"/>
    <x v="5"/>
    <n v="55"/>
    <n v="675"/>
    <n v="371250"/>
    <n v="92813"/>
    <n v="0.25"/>
    <x v="0"/>
    <s v="low Units"/>
    <n v="2.7944349709573924E-2"/>
  </r>
  <r>
    <x v="4"/>
    <s v="In-store"/>
    <n v="1185732"/>
    <n v="44449"/>
    <s v="10-09-2021"/>
    <x v="7"/>
    <x v="1"/>
    <s v="Friday"/>
    <s v="10"/>
    <x v="2"/>
    <x v="17"/>
    <x v="21"/>
    <x v="0"/>
    <n v="50"/>
    <n v="800"/>
    <n v="400000"/>
    <n v="200000"/>
    <n v="0.5"/>
    <x v="0"/>
    <s v="High Units"/>
    <n v="6.0216456120530365E-2"/>
  </r>
  <r>
    <x v="4"/>
    <s v="In-store"/>
    <n v="1185732"/>
    <n v="44449"/>
    <s v="10-09-2021"/>
    <x v="7"/>
    <x v="1"/>
    <s v="Friday"/>
    <s v="10"/>
    <x v="2"/>
    <x v="17"/>
    <x v="21"/>
    <x v="1"/>
    <n v="45"/>
    <n v="600"/>
    <n v="270000"/>
    <n v="81000"/>
    <n v="0.3"/>
    <x v="0"/>
    <s v="low Units"/>
    <n v="2.43876647288148E-2"/>
  </r>
  <r>
    <x v="4"/>
    <s v="In-store"/>
    <n v="1185732"/>
    <n v="44449"/>
    <s v="10-09-2021"/>
    <x v="7"/>
    <x v="1"/>
    <s v="Friday"/>
    <s v="10"/>
    <x v="2"/>
    <x v="17"/>
    <x v="21"/>
    <x v="2"/>
    <n v="40"/>
    <n v="525"/>
    <n v="210000"/>
    <n v="73500"/>
    <n v="0.35"/>
    <x v="0"/>
    <s v="low Units"/>
    <n v="2.212954762429491E-2"/>
  </r>
  <r>
    <x v="4"/>
    <s v="In-store"/>
    <n v="1185732"/>
    <n v="44449"/>
    <s v="10-09-2021"/>
    <x v="7"/>
    <x v="1"/>
    <s v="Friday"/>
    <s v="10"/>
    <x v="2"/>
    <x v="17"/>
    <x v="21"/>
    <x v="3"/>
    <n v="40"/>
    <n v="500"/>
    <n v="200000"/>
    <n v="70000"/>
    <n v="0.35"/>
    <x v="0"/>
    <s v="low Units"/>
    <n v="2.1075759642185631E-2"/>
  </r>
  <r>
    <x v="4"/>
    <s v="In-store"/>
    <n v="1185732"/>
    <n v="44449"/>
    <s v="10-09-2021"/>
    <x v="7"/>
    <x v="1"/>
    <s v="Friday"/>
    <s v="10"/>
    <x v="2"/>
    <x v="17"/>
    <x v="21"/>
    <x v="4"/>
    <n v="50"/>
    <n v="500"/>
    <n v="250000"/>
    <n v="75000"/>
    <n v="0.3"/>
    <x v="0"/>
    <s v="low Units"/>
    <n v="2.2581171045198887E-2"/>
  </r>
  <r>
    <x v="4"/>
    <s v="In-store"/>
    <n v="1185732"/>
    <n v="44449"/>
    <s v="10-09-2021"/>
    <x v="7"/>
    <x v="1"/>
    <s v="Friday"/>
    <s v="10"/>
    <x v="2"/>
    <x v="17"/>
    <x v="21"/>
    <x v="5"/>
    <n v="55"/>
    <n v="600"/>
    <n v="330000"/>
    <n v="82500"/>
    <n v="0.25"/>
    <x v="0"/>
    <s v="low Units"/>
    <n v="2.4839288149718773E-2"/>
  </r>
  <r>
    <x v="4"/>
    <s v="In-store"/>
    <n v="1185732"/>
    <n v="44481"/>
    <s v="12-10-2021"/>
    <x v="8"/>
    <x v="1"/>
    <s v="Tuesday"/>
    <s v="12"/>
    <x v="2"/>
    <x v="17"/>
    <x v="21"/>
    <x v="0"/>
    <n v="55"/>
    <n v="775"/>
    <n v="426250"/>
    <n v="213125"/>
    <n v="0.5"/>
    <x v="0"/>
    <s v="High Units"/>
    <n v="6.416816105344017E-2"/>
  </r>
  <r>
    <x v="4"/>
    <s v="In-store"/>
    <n v="1185732"/>
    <n v="44481"/>
    <s v="12-10-2021"/>
    <x v="8"/>
    <x v="1"/>
    <s v="Tuesday"/>
    <s v="12"/>
    <x v="2"/>
    <x v="17"/>
    <x v="21"/>
    <x v="1"/>
    <n v="45"/>
    <n v="600"/>
    <n v="270000"/>
    <n v="81000"/>
    <n v="0.3"/>
    <x v="0"/>
    <s v="low Units"/>
    <n v="2.43876647288148E-2"/>
  </r>
  <r>
    <x v="4"/>
    <s v="In-store"/>
    <n v="1185732"/>
    <n v="44481"/>
    <s v="12-10-2021"/>
    <x v="8"/>
    <x v="1"/>
    <s v="Tuesday"/>
    <s v="12"/>
    <x v="2"/>
    <x v="17"/>
    <x v="21"/>
    <x v="2"/>
    <n v="45"/>
    <n v="500"/>
    <n v="225000"/>
    <n v="78750"/>
    <n v="0.35"/>
    <x v="0"/>
    <s v="low Units"/>
    <n v="2.3710229597458832E-2"/>
  </r>
  <r>
    <x v="4"/>
    <s v="In-store"/>
    <n v="1185732"/>
    <n v="44481"/>
    <s v="12-10-2021"/>
    <x v="8"/>
    <x v="1"/>
    <s v="Tuesday"/>
    <s v="12"/>
    <x v="2"/>
    <x v="17"/>
    <x v="21"/>
    <x v="3"/>
    <n v="45"/>
    <n v="475"/>
    <n v="213750"/>
    <n v="74813"/>
    <n v="0.35"/>
    <x v="0"/>
    <s v="low Units"/>
    <n v="2.2524868658726192E-2"/>
  </r>
  <r>
    <x v="4"/>
    <s v="In-store"/>
    <n v="1185732"/>
    <n v="44481"/>
    <s v="12-10-2021"/>
    <x v="8"/>
    <x v="1"/>
    <s v="Tuesday"/>
    <s v="12"/>
    <x v="2"/>
    <x v="17"/>
    <x v="21"/>
    <x v="4"/>
    <n v="55"/>
    <n v="475"/>
    <n v="261250"/>
    <n v="78375"/>
    <n v="0.3"/>
    <x v="0"/>
    <s v="low Units"/>
    <n v="2.3597323742232838E-2"/>
  </r>
  <r>
    <x v="4"/>
    <s v="In-store"/>
    <n v="1185732"/>
    <n v="44481"/>
    <s v="12-10-2021"/>
    <x v="8"/>
    <x v="1"/>
    <s v="Tuesday"/>
    <s v="12"/>
    <x v="2"/>
    <x v="17"/>
    <x v="21"/>
    <x v="5"/>
    <n v="60"/>
    <n v="600"/>
    <n v="360000"/>
    <n v="90000"/>
    <n v="0.25"/>
    <x v="0"/>
    <s v="low Units"/>
    <n v="2.7097405254238666E-2"/>
  </r>
  <r>
    <x v="4"/>
    <s v="In-store"/>
    <n v="1185732"/>
    <n v="44511"/>
    <s v="11-11-2021"/>
    <x v="9"/>
    <x v="1"/>
    <s v="Thursday"/>
    <s v="11"/>
    <x v="2"/>
    <x v="17"/>
    <x v="21"/>
    <x v="0"/>
    <n v="55"/>
    <n v="750"/>
    <n v="412500"/>
    <n v="206250"/>
    <n v="0.5"/>
    <x v="0"/>
    <s v="High Units"/>
    <n v="6.2098220374296936E-2"/>
  </r>
  <r>
    <x v="4"/>
    <s v="In-store"/>
    <n v="1185732"/>
    <n v="44511"/>
    <s v="11-11-2021"/>
    <x v="9"/>
    <x v="1"/>
    <s v="Thursday"/>
    <s v="11"/>
    <x v="2"/>
    <x v="17"/>
    <x v="21"/>
    <x v="1"/>
    <n v="45"/>
    <n v="575"/>
    <n v="258750"/>
    <n v="77625"/>
    <n v="0.3"/>
    <x v="0"/>
    <s v="low Units"/>
    <n v="2.3371512031780849E-2"/>
  </r>
  <r>
    <x v="4"/>
    <s v="In-store"/>
    <n v="1185732"/>
    <n v="44511"/>
    <s v="11-11-2021"/>
    <x v="9"/>
    <x v="1"/>
    <s v="Thursday"/>
    <s v="11"/>
    <x v="2"/>
    <x v="17"/>
    <x v="21"/>
    <x v="2"/>
    <n v="45"/>
    <n v="520"/>
    <n v="234000"/>
    <n v="81900"/>
    <n v="0.35"/>
    <x v="0"/>
    <s v="low Units"/>
    <n v="2.4658638781357187E-2"/>
  </r>
  <r>
    <x v="4"/>
    <s v="In-store"/>
    <n v="1185732"/>
    <n v="44511"/>
    <s v="11-11-2021"/>
    <x v="9"/>
    <x v="1"/>
    <s v="Thursday"/>
    <s v="11"/>
    <x v="2"/>
    <x v="17"/>
    <x v="21"/>
    <x v="3"/>
    <n v="45"/>
    <n v="500"/>
    <n v="225000"/>
    <n v="78750"/>
    <n v="0.35"/>
    <x v="0"/>
    <s v="low Units"/>
    <n v="2.3710229597458832E-2"/>
  </r>
  <r>
    <x v="4"/>
    <s v="In-store"/>
    <n v="1185732"/>
    <n v="44511"/>
    <s v="11-11-2021"/>
    <x v="9"/>
    <x v="1"/>
    <s v="Thursday"/>
    <s v="11"/>
    <x v="2"/>
    <x v="17"/>
    <x v="21"/>
    <x v="4"/>
    <n v="55"/>
    <n v="475"/>
    <n v="261250"/>
    <n v="78375"/>
    <n v="0.3"/>
    <x v="0"/>
    <s v="low Units"/>
    <n v="2.3597323742232838E-2"/>
  </r>
  <r>
    <x v="4"/>
    <s v="In-store"/>
    <n v="1185732"/>
    <n v="44511"/>
    <s v="11-11-2021"/>
    <x v="9"/>
    <x v="1"/>
    <s v="Thursday"/>
    <s v="11"/>
    <x v="2"/>
    <x v="17"/>
    <x v="21"/>
    <x v="5"/>
    <n v="60"/>
    <n v="575"/>
    <n v="345000"/>
    <n v="86250"/>
    <n v="0.25"/>
    <x v="0"/>
    <s v="low Units"/>
    <n v="2.5968346701978718E-2"/>
  </r>
  <r>
    <x v="4"/>
    <s v="In-store"/>
    <n v="1185732"/>
    <n v="44540"/>
    <s v="10-12-2021"/>
    <x v="10"/>
    <x v="1"/>
    <s v="Friday"/>
    <s v="10"/>
    <x v="2"/>
    <x v="17"/>
    <x v="21"/>
    <x v="0"/>
    <n v="55"/>
    <n v="800"/>
    <n v="440000"/>
    <n v="220000"/>
    <n v="0.5"/>
    <x v="0"/>
    <s v="High Units"/>
    <n v="6.6238101732583404E-2"/>
  </r>
  <r>
    <x v="4"/>
    <s v="In-store"/>
    <n v="1185732"/>
    <n v="44540"/>
    <s v="10-12-2021"/>
    <x v="10"/>
    <x v="1"/>
    <s v="Friday"/>
    <s v="10"/>
    <x v="2"/>
    <x v="17"/>
    <x v="21"/>
    <x v="1"/>
    <n v="45"/>
    <n v="600"/>
    <n v="270000"/>
    <n v="81000"/>
    <n v="0.3"/>
    <x v="0"/>
    <s v="low Units"/>
    <n v="2.43876647288148E-2"/>
  </r>
  <r>
    <x v="0"/>
    <s v="In-store"/>
    <n v="1185732"/>
    <n v="44540"/>
    <s v="10-12-2021"/>
    <x v="10"/>
    <x v="1"/>
    <s v="Friday"/>
    <s v="10"/>
    <x v="2"/>
    <x v="17"/>
    <x v="21"/>
    <x v="2"/>
    <n v="45"/>
    <n v="550"/>
    <n v="247500"/>
    <n v="86625"/>
    <n v="0.35"/>
    <x v="0"/>
    <s v="low Units"/>
    <n v="2.6081252557204716E-2"/>
  </r>
  <r>
    <x v="0"/>
    <s v="In-store"/>
    <n v="1185732"/>
    <n v="44540"/>
    <s v="10-12-2021"/>
    <x v="10"/>
    <x v="1"/>
    <s v="Friday"/>
    <s v="10"/>
    <x v="2"/>
    <x v="17"/>
    <x v="21"/>
    <x v="3"/>
    <n v="45"/>
    <n v="500"/>
    <n v="225000"/>
    <n v="78750"/>
    <n v="0.35"/>
    <x v="0"/>
    <s v="low Units"/>
    <n v="2.3710229597458832E-2"/>
  </r>
  <r>
    <x v="0"/>
    <s v="In-store"/>
    <n v="1185732"/>
    <n v="44540"/>
    <s v="10-12-2021"/>
    <x v="10"/>
    <x v="1"/>
    <s v="Friday"/>
    <s v="10"/>
    <x v="2"/>
    <x v="17"/>
    <x v="21"/>
    <x v="4"/>
    <n v="55"/>
    <n v="500"/>
    <n v="275000"/>
    <n v="82500"/>
    <n v="0.3"/>
    <x v="0"/>
    <s v="low Units"/>
    <n v="2.4839288149718773E-2"/>
  </r>
  <r>
    <x v="0"/>
    <s v="In-store"/>
    <n v="1185732"/>
    <n v="44540"/>
    <s v="10-12-2021"/>
    <x v="10"/>
    <x v="1"/>
    <s v="Friday"/>
    <s v="10"/>
    <x v="2"/>
    <x v="17"/>
    <x v="21"/>
    <x v="5"/>
    <n v="60"/>
    <n v="600"/>
    <n v="360000"/>
    <n v="90000"/>
    <n v="0.25"/>
    <x v="0"/>
    <s v="low Units"/>
    <n v="2.7097405254238666E-2"/>
  </r>
  <r>
    <x v="0"/>
    <s v="In-store"/>
    <n v="1128299"/>
    <n v="44220"/>
    <s v="24-01-2021"/>
    <x v="0"/>
    <x v="1"/>
    <s v="Sunday"/>
    <s v="24"/>
    <x v="2"/>
    <x v="17"/>
    <x v="21"/>
    <x v="0"/>
    <n v="30"/>
    <n v="350"/>
    <n v="105000"/>
    <n v="36750"/>
    <n v="0.35"/>
    <x v="0"/>
    <s v="low Units"/>
    <n v="1.1064773812147455E-2"/>
  </r>
  <r>
    <x v="0"/>
    <s v="In-store"/>
    <n v="1128299"/>
    <n v="44220"/>
    <s v="24-01-2021"/>
    <x v="0"/>
    <x v="1"/>
    <s v="Sunday"/>
    <s v="24"/>
    <x v="2"/>
    <x v="17"/>
    <x v="21"/>
    <x v="1"/>
    <n v="40"/>
    <n v="350"/>
    <n v="140000"/>
    <n v="49000"/>
    <n v="0.35"/>
    <x v="0"/>
    <s v="low Units"/>
    <n v="1.4753031749529941E-2"/>
  </r>
  <r>
    <x v="0"/>
    <s v="In-store"/>
    <n v="1128299"/>
    <n v="44220"/>
    <s v="24-01-2021"/>
    <x v="0"/>
    <x v="1"/>
    <s v="Sunday"/>
    <s v="24"/>
    <x v="2"/>
    <x v="17"/>
    <x v="21"/>
    <x v="2"/>
    <n v="40"/>
    <n v="350"/>
    <n v="140000"/>
    <n v="49000"/>
    <n v="0.35"/>
    <x v="0"/>
    <s v="low Units"/>
    <n v="1.4753031749529941E-2"/>
  </r>
  <r>
    <x v="0"/>
    <s v="In-store"/>
    <n v="1128299"/>
    <n v="44220"/>
    <s v="24-01-2021"/>
    <x v="0"/>
    <x v="1"/>
    <s v="Sunday"/>
    <s v="24"/>
    <x v="2"/>
    <x v="17"/>
    <x v="21"/>
    <x v="3"/>
    <n v="40"/>
    <n v="200"/>
    <n v="80000"/>
    <n v="28000"/>
    <n v="0.35"/>
    <x v="0"/>
    <s v="low Units"/>
    <n v="8.4303038568742522E-3"/>
  </r>
  <r>
    <x v="0"/>
    <s v="In-store"/>
    <n v="1128299"/>
    <n v="44220"/>
    <s v="24-01-2021"/>
    <x v="0"/>
    <x v="1"/>
    <s v="Sunday"/>
    <s v="24"/>
    <x v="2"/>
    <x v="17"/>
    <x v="21"/>
    <x v="4"/>
    <n v="45"/>
    <n v="150"/>
    <n v="67500"/>
    <n v="27000"/>
    <n v="0.4"/>
    <x v="0"/>
    <s v="low Units"/>
    <n v="8.1292215762715989E-3"/>
  </r>
  <r>
    <x v="0"/>
    <s v="In-store"/>
    <n v="1128299"/>
    <n v="44220"/>
    <s v="24-01-2021"/>
    <x v="0"/>
    <x v="1"/>
    <s v="Sunday"/>
    <s v="24"/>
    <x v="2"/>
    <x v="17"/>
    <x v="21"/>
    <x v="5"/>
    <n v="40"/>
    <n v="400"/>
    <n v="160000"/>
    <n v="48000"/>
    <n v="0.3"/>
    <x v="0"/>
    <s v="low Units"/>
    <n v="1.4451949468927288E-2"/>
  </r>
  <r>
    <x v="0"/>
    <s v="In-store"/>
    <n v="1128299"/>
    <n v="44251"/>
    <s v="24-02-2021"/>
    <x v="1"/>
    <x v="1"/>
    <s v="Wednesday"/>
    <s v="24"/>
    <x v="2"/>
    <x v="17"/>
    <x v="21"/>
    <x v="0"/>
    <n v="30"/>
    <n v="450"/>
    <n v="135000"/>
    <n v="47250"/>
    <n v="0.35"/>
    <x v="0"/>
    <s v="low Units"/>
    <n v="1.4226137758475298E-2"/>
  </r>
  <r>
    <x v="0"/>
    <s v="In-store"/>
    <n v="1128299"/>
    <n v="44251"/>
    <s v="24-02-2021"/>
    <x v="1"/>
    <x v="1"/>
    <s v="Wednesday"/>
    <s v="24"/>
    <x v="2"/>
    <x v="17"/>
    <x v="21"/>
    <x v="1"/>
    <n v="40"/>
    <n v="350"/>
    <n v="140000"/>
    <n v="49000"/>
    <n v="0.35"/>
    <x v="0"/>
    <s v="low Units"/>
    <n v="1.4753031749529941E-2"/>
  </r>
  <r>
    <x v="0"/>
    <s v="In-store"/>
    <n v="1128299"/>
    <n v="44251"/>
    <s v="24-02-2021"/>
    <x v="1"/>
    <x v="1"/>
    <s v="Wednesday"/>
    <s v="24"/>
    <x v="2"/>
    <x v="17"/>
    <x v="21"/>
    <x v="2"/>
    <n v="40"/>
    <n v="350"/>
    <n v="140000"/>
    <n v="49000"/>
    <n v="0.35"/>
    <x v="0"/>
    <s v="low Units"/>
    <n v="1.4753031749529941E-2"/>
  </r>
  <r>
    <x v="0"/>
    <s v="In-store"/>
    <n v="1128299"/>
    <n v="44251"/>
    <s v="24-02-2021"/>
    <x v="1"/>
    <x v="1"/>
    <s v="Wednesday"/>
    <s v="24"/>
    <x v="4"/>
    <x v="18"/>
    <x v="22"/>
    <x v="3"/>
    <n v="40"/>
    <n v="200"/>
    <n v="80000"/>
    <n v="28000"/>
    <n v="0.35"/>
    <x v="0"/>
    <s v="low Units"/>
    <n v="8.4303038568742522E-3"/>
  </r>
  <r>
    <x v="0"/>
    <s v="In-store"/>
    <n v="1128299"/>
    <n v="44251"/>
    <s v="24-02-2021"/>
    <x v="1"/>
    <x v="1"/>
    <s v="Wednesday"/>
    <s v="24"/>
    <x v="4"/>
    <x v="18"/>
    <x v="22"/>
    <x v="4"/>
    <n v="45"/>
    <n v="125"/>
    <n v="56250"/>
    <n v="22500"/>
    <n v="0.4"/>
    <x v="0"/>
    <s v="low Units"/>
    <n v="6.7743513135596666E-3"/>
  </r>
  <r>
    <x v="0"/>
    <s v="In-store"/>
    <n v="1128299"/>
    <n v="44251"/>
    <s v="24-02-2021"/>
    <x v="1"/>
    <x v="1"/>
    <s v="Wednesday"/>
    <s v="24"/>
    <x v="4"/>
    <x v="18"/>
    <x v="22"/>
    <x v="5"/>
    <n v="40"/>
    <n v="325"/>
    <n v="130000"/>
    <n v="39000"/>
    <n v="0.3"/>
    <x v="0"/>
    <s v="low Units"/>
    <n v="1.1742208943503422E-2"/>
  </r>
  <r>
    <x v="0"/>
    <s v="In-store"/>
    <n v="1128299"/>
    <n v="44278"/>
    <s v="23-03-2021"/>
    <x v="2"/>
    <x v="1"/>
    <s v="Tuesday"/>
    <s v="23"/>
    <x v="4"/>
    <x v="18"/>
    <x v="22"/>
    <x v="0"/>
    <n v="40"/>
    <n v="475"/>
    <n v="190000"/>
    <n v="66500"/>
    <n v="0.35"/>
    <x v="0"/>
    <s v="low Units"/>
    <n v="2.0021971660076347E-2"/>
  </r>
  <r>
    <x v="0"/>
    <s v="In-store"/>
    <n v="1128299"/>
    <n v="44278"/>
    <s v="23-03-2021"/>
    <x v="2"/>
    <x v="1"/>
    <s v="Tuesday"/>
    <s v="23"/>
    <x v="4"/>
    <x v="18"/>
    <x v="22"/>
    <x v="1"/>
    <n v="50"/>
    <n v="325"/>
    <n v="162500"/>
    <n v="56875"/>
    <n v="0.35"/>
    <x v="0"/>
    <s v="low Units"/>
    <n v="1.7124054709275825E-2"/>
  </r>
  <r>
    <x v="0"/>
    <s v="In-store"/>
    <n v="1128299"/>
    <n v="44278"/>
    <s v="23-03-2021"/>
    <x v="2"/>
    <x v="1"/>
    <s v="Tuesday"/>
    <s v="23"/>
    <x v="4"/>
    <x v="18"/>
    <x v="22"/>
    <x v="2"/>
    <n v="55"/>
    <n v="350"/>
    <n v="192500"/>
    <n v="67375"/>
    <n v="0.35"/>
    <x v="0"/>
    <s v="low Units"/>
    <n v="2.0285418655603668E-2"/>
  </r>
  <r>
    <x v="0"/>
    <s v="In-store"/>
    <n v="1128299"/>
    <n v="44278"/>
    <s v="23-03-2021"/>
    <x v="2"/>
    <x v="1"/>
    <s v="Tuesday"/>
    <s v="23"/>
    <x v="4"/>
    <x v="18"/>
    <x v="22"/>
    <x v="3"/>
    <n v="50"/>
    <n v="250"/>
    <n v="125000"/>
    <n v="43750"/>
    <n v="0.35"/>
    <x v="0"/>
    <s v="low Units"/>
    <n v="1.3172349776366016E-2"/>
  </r>
  <r>
    <x v="0"/>
    <s v="In-store"/>
    <n v="1128299"/>
    <n v="44278"/>
    <s v="23-03-2021"/>
    <x v="2"/>
    <x v="1"/>
    <s v="Tuesday"/>
    <s v="23"/>
    <x v="4"/>
    <x v="18"/>
    <x v="22"/>
    <x v="4"/>
    <n v="55"/>
    <n v="100"/>
    <n v="55000"/>
    <n v="22000"/>
    <n v="0.4"/>
    <x v="0"/>
    <s v="low Units"/>
    <n v="6.6238101732583399E-3"/>
  </r>
  <r>
    <x v="0"/>
    <s v="In-store"/>
    <n v="1128299"/>
    <n v="44278"/>
    <s v="23-03-2021"/>
    <x v="2"/>
    <x v="1"/>
    <s v="Tuesday"/>
    <s v="23"/>
    <x v="4"/>
    <x v="18"/>
    <x v="22"/>
    <x v="5"/>
    <n v="50"/>
    <n v="300"/>
    <n v="150000"/>
    <n v="45000"/>
    <n v="0.3"/>
    <x v="0"/>
    <s v="low Units"/>
    <n v="1.3548702627119333E-2"/>
  </r>
  <r>
    <x v="0"/>
    <s v="In-store"/>
    <n v="1128299"/>
    <n v="44310"/>
    <s v="24-04-2021"/>
    <x v="3"/>
    <x v="1"/>
    <s v="Saturday"/>
    <s v="24"/>
    <x v="4"/>
    <x v="18"/>
    <x v="22"/>
    <x v="0"/>
    <n v="55"/>
    <n v="475"/>
    <n v="261250"/>
    <n v="91438"/>
    <n v="0.35"/>
    <x v="0"/>
    <s v="low Units"/>
    <n v="2.753036157374528E-2"/>
  </r>
  <r>
    <x v="0"/>
    <s v="In-store"/>
    <n v="1128299"/>
    <n v="44310"/>
    <s v="24-04-2021"/>
    <x v="3"/>
    <x v="1"/>
    <s v="Saturday"/>
    <s v="24"/>
    <x v="4"/>
    <x v="18"/>
    <x v="22"/>
    <x v="1"/>
    <n v="60"/>
    <n v="275"/>
    <n v="165000"/>
    <n v="57750"/>
    <n v="0.35"/>
    <x v="0"/>
    <s v="low Units"/>
    <n v="1.7387501704803143E-2"/>
  </r>
  <r>
    <x v="0"/>
    <s v="In-store"/>
    <n v="1128299"/>
    <n v="44310"/>
    <s v="24-04-2021"/>
    <x v="3"/>
    <x v="1"/>
    <s v="Saturday"/>
    <s v="24"/>
    <x v="4"/>
    <x v="18"/>
    <x v="22"/>
    <x v="2"/>
    <n v="60"/>
    <n v="325"/>
    <n v="195000"/>
    <n v="68250"/>
    <n v="0.35"/>
    <x v="0"/>
    <s v="low Units"/>
    <n v="2.0548865651130985E-2"/>
  </r>
  <r>
    <x v="0"/>
    <s v="In-store"/>
    <n v="1128299"/>
    <n v="44310"/>
    <s v="24-04-2021"/>
    <x v="3"/>
    <x v="1"/>
    <s v="Saturday"/>
    <s v="24"/>
    <x v="4"/>
    <x v="18"/>
    <x v="22"/>
    <x v="3"/>
    <n v="45"/>
    <n v="225"/>
    <n v="101250"/>
    <n v="35438"/>
    <n v="0.35"/>
    <x v="0"/>
    <s v="low Units"/>
    <n v="1.0669753859996776E-2"/>
  </r>
  <r>
    <x v="0"/>
    <s v="In-store"/>
    <n v="1128299"/>
    <n v="44310"/>
    <s v="24-04-2021"/>
    <x v="3"/>
    <x v="1"/>
    <s v="Saturday"/>
    <s v="24"/>
    <x v="4"/>
    <x v="18"/>
    <x v="22"/>
    <x v="4"/>
    <n v="50"/>
    <n v="125"/>
    <n v="62500"/>
    <n v="25000"/>
    <n v="0.4"/>
    <x v="0"/>
    <s v="low Units"/>
    <n v="7.5270570150662956E-3"/>
  </r>
  <r>
    <x v="0"/>
    <s v="In-store"/>
    <n v="1128299"/>
    <n v="44310"/>
    <s v="24-04-2021"/>
    <x v="3"/>
    <x v="1"/>
    <s v="Saturday"/>
    <s v="24"/>
    <x v="4"/>
    <x v="18"/>
    <x v="22"/>
    <x v="5"/>
    <n v="65"/>
    <n v="300"/>
    <n v="195000"/>
    <n v="58500"/>
    <n v="0.3"/>
    <x v="0"/>
    <s v="low Units"/>
    <n v="1.7613313415255131E-2"/>
  </r>
  <r>
    <x v="0"/>
    <s v="In-store"/>
    <n v="1128299"/>
    <n v="44341"/>
    <s v="25-05-2021"/>
    <x v="4"/>
    <x v="1"/>
    <s v="Tuesday"/>
    <s v="25"/>
    <x v="4"/>
    <x v="18"/>
    <x v="22"/>
    <x v="0"/>
    <n v="50"/>
    <n v="500"/>
    <n v="250000"/>
    <n v="87500"/>
    <n v="0.35"/>
    <x v="0"/>
    <s v="low Units"/>
    <n v="2.6344699552732033E-2"/>
  </r>
  <r>
    <x v="0"/>
    <s v="In-store"/>
    <n v="1128299"/>
    <n v="44341"/>
    <s v="25-05-2021"/>
    <x v="4"/>
    <x v="1"/>
    <s v="Tuesday"/>
    <s v="25"/>
    <x v="4"/>
    <x v="18"/>
    <x v="22"/>
    <x v="1"/>
    <n v="55"/>
    <n v="350"/>
    <n v="192500"/>
    <n v="67375"/>
    <n v="0.35"/>
    <x v="0"/>
    <s v="low Units"/>
    <n v="2.0285418655603668E-2"/>
  </r>
  <r>
    <x v="0"/>
    <s v="In-store"/>
    <n v="1128299"/>
    <n v="44341"/>
    <s v="25-05-2021"/>
    <x v="4"/>
    <x v="1"/>
    <s v="Tuesday"/>
    <s v="25"/>
    <x v="4"/>
    <x v="18"/>
    <x v="22"/>
    <x v="2"/>
    <n v="55"/>
    <n v="350"/>
    <n v="192500"/>
    <n v="67375"/>
    <n v="0.35"/>
    <x v="0"/>
    <s v="low Units"/>
    <n v="2.0285418655603668E-2"/>
  </r>
  <r>
    <x v="0"/>
    <s v="In-store"/>
    <n v="1128299"/>
    <n v="44341"/>
    <s v="25-05-2021"/>
    <x v="4"/>
    <x v="1"/>
    <s v="Tuesday"/>
    <s v="25"/>
    <x v="4"/>
    <x v="18"/>
    <x v="22"/>
    <x v="3"/>
    <n v="50"/>
    <n v="275"/>
    <n v="137500"/>
    <n v="48125"/>
    <n v="0.35"/>
    <x v="0"/>
    <s v="low Units"/>
    <n v="1.4489584754002621E-2"/>
  </r>
  <r>
    <x v="0"/>
    <s v="In-store"/>
    <n v="1128299"/>
    <n v="44341"/>
    <s v="25-05-2021"/>
    <x v="4"/>
    <x v="1"/>
    <s v="Tuesday"/>
    <s v="25"/>
    <x v="4"/>
    <x v="18"/>
    <x v="22"/>
    <x v="4"/>
    <n v="45"/>
    <n v="175"/>
    <n v="78750"/>
    <n v="31500"/>
    <n v="0.4"/>
    <x v="0"/>
    <s v="low Units"/>
    <n v="9.484091838983532E-3"/>
  </r>
  <r>
    <x v="0"/>
    <s v="In-store"/>
    <n v="1128299"/>
    <n v="44341"/>
    <s v="25-05-2021"/>
    <x v="4"/>
    <x v="1"/>
    <s v="Tuesday"/>
    <s v="25"/>
    <x v="4"/>
    <x v="18"/>
    <x v="22"/>
    <x v="5"/>
    <n v="60"/>
    <n v="525"/>
    <n v="315000"/>
    <n v="94500"/>
    <n v="0.3"/>
    <x v="0"/>
    <s v="low Units"/>
    <n v="2.8452275516950596E-2"/>
  </r>
  <r>
    <x v="0"/>
    <s v="In-store"/>
    <n v="1128299"/>
    <n v="44371"/>
    <s v="24-06-2021"/>
    <x v="11"/>
    <x v="1"/>
    <s v="Thursday"/>
    <s v="24"/>
    <x v="4"/>
    <x v="18"/>
    <x v="22"/>
    <x v="0"/>
    <n v="55"/>
    <n v="775"/>
    <n v="426250"/>
    <n v="149188"/>
    <n v="0.35"/>
    <x v="0"/>
    <s v="High Units"/>
    <n v="4.4917863278548423E-2"/>
  </r>
  <r>
    <x v="0"/>
    <s v="In-store"/>
    <n v="1128299"/>
    <n v="44371"/>
    <s v="24-06-2021"/>
    <x v="11"/>
    <x v="1"/>
    <s v="Thursday"/>
    <s v="24"/>
    <x v="4"/>
    <x v="18"/>
    <x v="22"/>
    <x v="1"/>
    <n v="65"/>
    <n v="650"/>
    <n v="422500"/>
    <n v="147875"/>
    <n v="0.35"/>
    <x v="0"/>
    <s v="low Units"/>
    <n v="4.4522542244117141E-2"/>
  </r>
  <r>
    <x v="0"/>
    <s v="In-store"/>
    <n v="1128299"/>
    <n v="44371"/>
    <s v="24-06-2021"/>
    <x v="11"/>
    <x v="1"/>
    <s v="Thursday"/>
    <s v="24"/>
    <x v="4"/>
    <x v="18"/>
    <x v="22"/>
    <x v="2"/>
    <n v="80"/>
    <n v="650"/>
    <n v="520000"/>
    <n v="182000"/>
    <n v="0.35"/>
    <x v="0"/>
    <s v="low Units"/>
    <n v="5.4796975069682632E-2"/>
  </r>
  <r>
    <x v="0"/>
    <s v="In-store"/>
    <n v="1128299"/>
    <n v="44371"/>
    <s v="24-06-2021"/>
    <x v="11"/>
    <x v="1"/>
    <s v="Thursday"/>
    <s v="24"/>
    <x v="4"/>
    <x v="18"/>
    <x v="22"/>
    <x v="3"/>
    <n v="80"/>
    <n v="525"/>
    <n v="420000"/>
    <n v="147000"/>
    <n v="0.35"/>
    <x v="0"/>
    <s v="low Units"/>
    <n v="4.4259095248589821E-2"/>
  </r>
  <r>
    <x v="0"/>
    <s v="In-store"/>
    <n v="1128299"/>
    <n v="44371"/>
    <s v="24-06-2021"/>
    <x v="11"/>
    <x v="1"/>
    <s v="Thursday"/>
    <s v="24"/>
    <x v="4"/>
    <x v="18"/>
    <x v="22"/>
    <x v="4"/>
    <n v="90"/>
    <n v="400"/>
    <n v="360000"/>
    <n v="144000"/>
    <n v="0.4"/>
    <x v="0"/>
    <s v="low Units"/>
    <n v="4.3355848406781868E-2"/>
  </r>
  <r>
    <x v="0"/>
    <s v="In-store"/>
    <n v="1128299"/>
    <n v="44371"/>
    <s v="24-06-2021"/>
    <x v="11"/>
    <x v="1"/>
    <s v="Thursday"/>
    <s v="24"/>
    <x v="4"/>
    <x v="18"/>
    <x v="22"/>
    <x v="5"/>
    <n v="105"/>
    <n v="700"/>
    <n v="735000"/>
    <n v="220500"/>
    <n v="0.3"/>
    <x v="0"/>
    <s v="low Units"/>
    <n v="6.6388642872884721E-2"/>
  </r>
  <r>
    <x v="0"/>
    <s v="In-store"/>
    <n v="1128299"/>
    <n v="44400"/>
    <s v="23-07-2021"/>
    <x v="5"/>
    <x v="1"/>
    <s v="Friday"/>
    <s v="23"/>
    <x v="4"/>
    <x v="18"/>
    <x v="22"/>
    <x v="0"/>
    <n v="85"/>
    <n v="850"/>
    <n v="722500"/>
    <n v="252875"/>
    <n v="0.35"/>
    <x v="0"/>
    <s v="High Units"/>
    <n v="7.6136181707395584E-2"/>
  </r>
  <r>
    <x v="0"/>
    <s v="In-store"/>
    <n v="1128299"/>
    <n v="44400"/>
    <s v="23-07-2021"/>
    <x v="5"/>
    <x v="1"/>
    <s v="Friday"/>
    <s v="23"/>
    <x v="4"/>
    <x v="18"/>
    <x v="22"/>
    <x v="1"/>
    <n v="90"/>
    <n v="700"/>
    <n v="630000"/>
    <n v="220500"/>
    <n v="0.35"/>
    <x v="0"/>
    <s v="low Units"/>
    <n v="6.6388642872884721E-2"/>
  </r>
  <r>
    <x v="0"/>
    <s v="In-store"/>
    <n v="1128299"/>
    <n v="44400"/>
    <s v="23-07-2021"/>
    <x v="5"/>
    <x v="1"/>
    <s v="Friday"/>
    <s v="23"/>
    <x v="4"/>
    <x v="18"/>
    <x v="22"/>
    <x v="2"/>
    <n v="90"/>
    <n v="650"/>
    <n v="585000"/>
    <n v="204750"/>
    <n v="0.35"/>
    <x v="0"/>
    <s v="low Units"/>
    <n v="6.1646596953392967E-2"/>
  </r>
  <r>
    <x v="0"/>
    <s v="In-store"/>
    <n v="1128299"/>
    <n v="44400"/>
    <s v="23-07-2021"/>
    <x v="5"/>
    <x v="1"/>
    <s v="Friday"/>
    <s v="23"/>
    <x v="4"/>
    <x v="18"/>
    <x v="22"/>
    <x v="3"/>
    <n v="85"/>
    <n v="550"/>
    <n v="467500"/>
    <n v="163625"/>
    <n v="0.35"/>
    <x v="0"/>
    <s v="low Units"/>
    <n v="4.9264588163608909E-2"/>
  </r>
  <r>
    <x v="0"/>
    <s v="In-store"/>
    <n v="1128299"/>
    <n v="44400"/>
    <s v="23-07-2021"/>
    <x v="5"/>
    <x v="1"/>
    <s v="Friday"/>
    <s v="23"/>
    <x v="4"/>
    <x v="18"/>
    <x v="22"/>
    <x v="4"/>
    <n v="90"/>
    <n v="600"/>
    <n v="540000"/>
    <n v="216000"/>
    <n v="0.4"/>
    <x v="0"/>
    <s v="low Units"/>
    <n v="6.5033772610172791E-2"/>
  </r>
  <r>
    <x v="0"/>
    <s v="In-store"/>
    <n v="1128299"/>
    <n v="44400"/>
    <s v="23-07-2021"/>
    <x v="5"/>
    <x v="1"/>
    <s v="Friday"/>
    <s v="23"/>
    <x v="4"/>
    <x v="18"/>
    <x v="22"/>
    <x v="5"/>
    <n v="105"/>
    <n v="600"/>
    <n v="630000"/>
    <n v="189000"/>
    <n v="0.3"/>
    <x v="0"/>
    <s v="low Units"/>
    <n v="5.6904551033901192E-2"/>
  </r>
  <r>
    <x v="0"/>
    <s v="In-store"/>
    <n v="1128299"/>
    <n v="44432"/>
    <s v="24-08-2021"/>
    <x v="6"/>
    <x v="1"/>
    <s v="Tuesday"/>
    <s v="24"/>
    <x v="4"/>
    <x v="18"/>
    <x v="22"/>
    <x v="0"/>
    <n v="90"/>
    <n v="800"/>
    <n v="720000"/>
    <n v="252000"/>
    <n v="0.35"/>
    <x v="0"/>
    <s v="High Units"/>
    <n v="7.5872734711868256E-2"/>
  </r>
  <r>
    <x v="0"/>
    <s v="In-store"/>
    <n v="1128299"/>
    <n v="44432"/>
    <s v="24-08-2021"/>
    <x v="6"/>
    <x v="1"/>
    <s v="Tuesday"/>
    <s v="24"/>
    <x v="4"/>
    <x v="18"/>
    <x v="22"/>
    <x v="1"/>
    <n v="80"/>
    <n v="775"/>
    <n v="620000"/>
    <n v="217000"/>
    <n v="0.35"/>
    <x v="0"/>
    <s v="High Units"/>
    <n v="6.5334854890775451E-2"/>
  </r>
  <r>
    <x v="0"/>
    <s v="In-store"/>
    <n v="1128299"/>
    <n v="44432"/>
    <s v="24-08-2021"/>
    <x v="6"/>
    <x v="1"/>
    <s v="Tuesday"/>
    <s v="24"/>
    <x v="4"/>
    <x v="18"/>
    <x v="22"/>
    <x v="2"/>
    <n v="70"/>
    <n v="650"/>
    <n v="455000"/>
    <n v="159250"/>
    <n v="0.35"/>
    <x v="0"/>
    <s v="low Units"/>
    <n v="4.7947353185972305E-2"/>
  </r>
  <r>
    <x v="0"/>
    <s v="In-store"/>
    <n v="1128299"/>
    <n v="44432"/>
    <s v="24-08-2021"/>
    <x v="6"/>
    <x v="1"/>
    <s v="Tuesday"/>
    <s v="24"/>
    <x v="4"/>
    <x v="18"/>
    <x v="22"/>
    <x v="3"/>
    <n v="70"/>
    <n v="425"/>
    <n v="297500"/>
    <n v="104125"/>
    <n v="0.35"/>
    <x v="0"/>
    <s v="low Units"/>
    <n v="3.1350192467751122E-2"/>
  </r>
  <r>
    <x v="0"/>
    <s v="In-store"/>
    <n v="1128299"/>
    <n v="44432"/>
    <s v="24-08-2021"/>
    <x v="6"/>
    <x v="1"/>
    <s v="Tuesday"/>
    <s v="24"/>
    <x v="4"/>
    <x v="18"/>
    <x v="22"/>
    <x v="4"/>
    <n v="70"/>
    <n v="425"/>
    <n v="297500"/>
    <n v="119000"/>
    <n v="0.4"/>
    <x v="0"/>
    <s v="low Units"/>
    <n v="3.5828791391715568E-2"/>
  </r>
  <r>
    <x v="0"/>
    <s v="In-store"/>
    <n v="1128299"/>
    <n v="44432"/>
    <s v="24-08-2021"/>
    <x v="6"/>
    <x v="1"/>
    <s v="Tuesday"/>
    <s v="24"/>
    <x v="4"/>
    <x v="18"/>
    <x v="22"/>
    <x v="5"/>
    <n v="75"/>
    <n v="250"/>
    <n v="187500"/>
    <n v="56250"/>
    <n v="0.3"/>
    <x v="0"/>
    <s v="low Units"/>
    <n v="1.6935878283899163E-2"/>
  </r>
  <r>
    <x v="0"/>
    <s v="In-store"/>
    <n v="1128299"/>
    <n v="44464"/>
    <s v="25-09-2021"/>
    <x v="7"/>
    <x v="1"/>
    <s v="Saturday"/>
    <s v="25"/>
    <x v="4"/>
    <x v="18"/>
    <x v="22"/>
    <x v="0"/>
    <n v="50"/>
    <n v="450"/>
    <n v="225000"/>
    <n v="78750"/>
    <n v="0.35"/>
    <x v="0"/>
    <s v="low Units"/>
    <n v="2.3710229597458832E-2"/>
  </r>
  <r>
    <x v="0"/>
    <s v="In-store"/>
    <n v="1128299"/>
    <n v="44464"/>
    <s v="25-09-2021"/>
    <x v="7"/>
    <x v="1"/>
    <s v="Saturday"/>
    <s v="25"/>
    <x v="4"/>
    <x v="18"/>
    <x v="22"/>
    <x v="1"/>
    <n v="55"/>
    <n v="450"/>
    <n v="247500"/>
    <n v="86625"/>
    <n v="0.35"/>
    <x v="0"/>
    <s v="low Units"/>
    <n v="2.6081252557204716E-2"/>
  </r>
  <r>
    <x v="0"/>
    <s v="In-store"/>
    <n v="1128299"/>
    <n v="44464"/>
    <s v="25-09-2021"/>
    <x v="7"/>
    <x v="1"/>
    <s v="Saturday"/>
    <s v="25"/>
    <x v="4"/>
    <x v="18"/>
    <x v="22"/>
    <x v="2"/>
    <n v="50"/>
    <n v="250"/>
    <n v="125000"/>
    <n v="43750"/>
    <n v="0.35"/>
    <x v="0"/>
    <s v="low Units"/>
    <n v="1.3172349776366016E-2"/>
  </r>
  <r>
    <x v="0"/>
    <s v="In-store"/>
    <n v="1128299"/>
    <n v="44464"/>
    <s v="25-09-2021"/>
    <x v="7"/>
    <x v="1"/>
    <s v="Saturday"/>
    <s v="25"/>
    <x v="4"/>
    <x v="18"/>
    <x v="22"/>
    <x v="3"/>
    <n v="50"/>
    <n v="200"/>
    <n v="100000"/>
    <n v="35000"/>
    <n v="0.35"/>
    <x v="0"/>
    <s v="low Units"/>
    <n v="1.0537879821092815E-2"/>
  </r>
  <r>
    <x v="0"/>
    <s v="In-store"/>
    <n v="1128299"/>
    <n v="44464"/>
    <s v="25-09-2021"/>
    <x v="7"/>
    <x v="1"/>
    <s v="Saturday"/>
    <s v="25"/>
    <x v="4"/>
    <x v="18"/>
    <x v="22"/>
    <x v="4"/>
    <n v="60"/>
    <n v="225"/>
    <n v="135000"/>
    <n v="54000"/>
    <n v="0.4"/>
    <x v="0"/>
    <s v="low Units"/>
    <n v="1.6258443152543198E-2"/>
  </r>
  <r>
    <x v="0"/>
    <s v="In-store"/>
    <n v="1128299"/>
    <n v="44464"/>
    <s v="25-09-2021"/>
    <x v="7"/>
    <x v="1"/>
    <s v="Saturday"/>
    <s v="25"/>
    <x v="4"/>
    <x v="18"/>
    <x v="22"/>
    <x v="5"/>
    <n v="45"/>
    <n v="250"/>
    <n v="112500"/>
    <n v="33750"/>
    <n v="0.3"/>
    <x v="0"/>
    <s v="low Units"/>
    <n v="1.0161526970339499E-2"/>
  </r>
  <r>
    <x v="0"/>
    <s v="In-store"/>
    <n v="1128299"/>
    <n v="44493"/>
    <s v="24-10-2021"/>
    <x v="8"/>
    <x v="1"/>
    <s v="Sunday"/>
    <s v="24"/>
    <x v="4"/>
    <x v="18"/>
    <x v="22"/>
    <x v="0"/>
    <n v="40"/>
    <n v="350"/>
    <n v="140000"/>
    <n v="49000"/>
    <n v="0.35"/>
    <x v="0"/>
    <s v="low Units"/>
    <n v="1.4753031749529941E-2"/>
  </r>
  <r>
    <x v="0"/>
    <s v="In-store"/>
    <n v="1128299"/>
    <n v="44493"/>
    <s v="24-10-2021"/>
    <x v="8"/>
    <x v="1"/>
    <s v="Sunday"/>
    <s v="24"/>
    <x v="4"/>
    <x v="18"/>
    <x v="22"/>
    <x v="1"/>
    <n v="55"/>
    <n v="525"/>
    <n v="288750"/>
    <n v="101063"/>
    <n v="0.35"/>
    <x v="0"/>
    <s v="low Units"/>
    <n v="3.0428278524545802E-2"/>
  </r>
  <r>
    <x v="0"/>
    <s v="In-store"/>
    <n v="1128299"/>
    <n v="44493"/>
    <s v="24-10-2021"/>
    <x v="8"/>
    <x v="1"/>
    <s v="Sunday"/>
    <s v="24"/>
    <x v="4"/>
    <x v="18"/>
    <x v="22"/>
    <x v="2"/>
    <n v="50"/>
    <n v="350"/>
    <n v="175000"/>
    <n v="61250"/>
    <n v="0.35"/>
    <x v="0"/>
    <s v="low Units"/>
    <n v="1.8441289686912426E-2"/>
  </r>
  <r>
    <x v="0"/>
    <s v="In-store"/>
    <n v="1128299"/>
    <n v="44493"/>
    <s v="24-10-2021"/>
    <x v="8"/>
    <x v="1"/>
    <s v="Sunday"/>
    <s v="24"/>
    <x v="4"/>
    <x v="18"/>
    <x v="22"/>
    <x v="3"/>
    <n v="45"/>
    <n v="325"/>
    <n v="146250"/>
    <n v="51188"/>
    <n v="0.35"/>
    <x v="0"/>
    <s v="low Units"/>
    <n v="1.5411799779488543E-2"/>
  </r>
  <r>
    <x v="0"/>
    <s v="In-store"/>
    <n v="1128299"/>
    <n v="44493"/>
    <s v="24-10-2021"/>
    <x v="8"/>
    <x v="1"/>
    <s v="Sunday"/>
    <s v="24"/>
    <x v="4"/>
    <x v="18"/>
    <x v="22"/>
    <x v="4"/>
    <n v="55"/>
    <n v="300"/>
    <n v="165000"/>
    <n v="66000"/>
    <n v="0.4"/>
    <x v="0"/>
    <s v="low Units"/>
    <n v="1.9871430519775021E-2"/>
  </r>
  <r>
    <x v="0"/>
    <s v="In-store"/>
    <n v="1128299"/>
    <n v="44493"/>
    <s v="24-10-2021"/>
    <x v="8"/>
    <x v="1"/>
    <s v="Sunday"/>
    <s v="24"/>
    <x v="4"/>
    <x v="18"/>
    <x v="22"/>
    <x v="5"/>
    <n v="60"/>
    <n v="350"/>
    <n v="210000"/>
    <n v="63000"/>
    <n v="0.3"/>
    <x v="0"/>
    <s v="low Units"/>
    <n v="1.8968183677967064E-2"/>
  </r>
  <r>
    <x v="0"/>
    <s v="In-store"/>
    <n v="1128299"/>
    <n v="44524"/>
    <s v="24-11-2021"/>
    <x v="9"/>
    <x v="1"/>
    <s v="Wednesday"/>
    <s v="24"/>
    <x v="4"/>
    <x v="18"/>
    <x v="22"/>
    <x v="0"/>
    <n v="45"/>
    <n v="575"/>
    <n v="258750"/>
    <n v="90563"/>
    <n v="0.35"/>
    <x v="0"/>
    <s v="low Units"/>
    <n v="2.7266914578217959E-2"/>
  </r>
  <r>
    <x v="0"/>
    <s v="In-store"/>
    <n v="1128299"/>
    <n v="44524"/>
    <s v="24-11-2021"/>
    <x v="9"/>
    <x v="1"/>
    <s v="Wednesday"/>
    <s v="24"/>
    <x v="4"/>
    <x v="18"/>
    <x v="22"/>
    <x v="1"/>
    <n v="50"/>
    <n v="650"/>
    <n v="325000"/>
    <n v="113750"/>
    <n v="0.35"/>
    <x v="0"/>
    <s v="low Units"/>
    <n v="3.424810941855165E-2"/>
  </r>
  <r>
    <x v="0"/>
    <s v="In-store"/>
    <n v="1128299"/>
    <n v="44524"/>
    <s v="24-11-2021"/>
    <x v="9"/>
    <x v="1"/>
    <s v="Wednesday"/>
    <s v="24"/>
    <x v="4"/>
    <x v="18"/>
    <x v="22"/>
    <x v="2"/>
    <n v="45"/>
    <n v="475"/>
    <n v="213750"/>
    <n v="74813"/>
    <n v="0.35"/>
    <x v="0"/>
    <s v="low Units"/>
    <n v="2.2524868658726192E-2"/>
  </r>
  <r>
    <x v="0"/>
    <s v="In-store"/>
    <n v="1128299"/>
    <n v="44524"/>
    <s v="24-11-2021"/>
    <x v="9"/>
    <x v="1"/>
    <s v="Wednesday"/>
    <s v="24"/>
    <x v="4"/>
    <x v="18"/>
    <x v="22"/>
    <x v="3"/>
    <n v="55"/>
    <n v="450"/>
    <n v="247500"/>
    <n v="86625"/>
    <n v="0.35"/>
    <x v="0"/>
    <s v="low Units"/>
    <n v="2.6081252557204716E-2"/>
  </r>
  <r>
    <x v="0"/>
    <s v="In-store"/>
    <n v="1128299"/>
    <n v="44524"/>
    <s v="24-11-2021"/>
    <x v="9"/>
    <x v="1"/>
    <s v="Wednesday"/>
    <s v="24"/>
    <x v="4"/>
    <x v="18"/>
    <x v="22"/>
    <x v="4"/>
    <n v="75"/>
    <n v="425"/>
    <n v="318750"/>
    <n v="127500"/>
    <n v="0.4"/>
    <x v="0"/>
    <s v="low Units"/>
    <n v="3.8387990776838112E-2"/>
  </r>
  <r>
    <x v="0"/>
    <s v="In-store"/>
    <n v="1128299"/>
    <n v="44524"/>
    <s v="24-11-2021"/>
    <x v="9"/>
    <x v="1"/>
    <s v="Wednesday"/>
    <s v="24"/>
    <x v="4"/>
    <x v="18"/>
    <x v="22"/>
    <x v="5"/>
    <n v="80"/>
    <n v="550"/>
    <n v="440000"/>
    <n v="132000"/>
    <n v="0.3"/>
    <x v="0"/>
    <s v="low Units"/>
    <n v="3.9742861039550041E-2"/>
  </r>
  <r>
    <x v="0"/>
    <s v="In-store"/>
    <n v="1128299"/>
    <n v="44553"/>
    <s v="23-12-2021"/>
    <x v="10"/>
    <x v="1"/>
    <s v="Thursday"/>
    <s v="23"/>
    <x v="4"/>
    <x v="18"/>
    <x v="22"/>
    <x v="0"/>
    <n v="65"/>
    <n v="750"/>
    <n v="487500"/>
    <n v="170625"/>
    <n v="0.35"/>
    <x v="0"/>
    <s v="High Units"/>
    <n v="5.1372164127827469E-2"/>
  </r>
  <r>
    <x v="0"/>
    <s v="In-store"/>
    <n v="1128299"/>
    <n v="44553"/>
    <s v="23-12-2021"/>
    <x v="10"/>
    <x v="1"/>
    <s v="Thursday"/>
    <s v="23"/>
    <x v="4"/>
    <x v="18"/>
    <x v="22"/>
    <x v="1"/>
    <n v="75"/>
    <n v="750"/>
    <n v="562500"/>
    <n v="196875"/>
    <n v="0.35"/>
    <x v="0"/>
    <s v="High Units"/>
    <n v="5.9275573993647072E-2"/>
  </r>
  <r>
    <x v="2"/>
    <s v="In-store"/>
    <n v="1128299"/>
    <n v="44553"/>
    <s v="23-12-2021"/>
    <x v="10"/>
    <x v="1"/>
    <s v="Thursday"/>
    <s v="23"/>
    <x v="4"/>
    <x v="18"/>
    <x v="22"/>
    <x v="2"/>
    <n v="70"/>
    <n v="550"/>
    <n v="385000"/>
    <n v="134750"/>
    <n v="0.35"/>
    <x v="0"/>
    <s v="low Units"/>
    <n v="4.0570837311207336E-2"/>
  </r>
  <r>
    <x v="2"/>
    <s v="In-store"/>
    <n v="1128299"/>
    <n v="44553"/>
    <s v="23-12-2021"/>
    <x v="10"/>
    <x v="1"/>
    <s v="Thursday"/>
    <s v="23"/>
    <x v="4"/>
    <x v="18"/>
    <x v="22"/>
    <x v="3"/>
    <n v="70"/>
    <n v="550"/>
    <n v="385000"/>
    <n v="134750"/>
    <n v="0.35"/>
    <x v="0"/>
    <s v="low Units"/>
    <n v="4.0570837311207336E-2"/>
  </r>
  <r>
    <x v="2"/>
    <s v="In-store"/>
    <n v="1128299"/>
    <n v="44553"/>
    <s v="23-12-2021"/>
    <x v="10"/>
    <x v="1"/>
    <s v="Thursday"/>
    <s v="23"/>
    <x v="4"/>
    <x v="18"/>
    <x v="22"/>
    <x v="4"/>
    <n v="80"/>
    <n v="475"/>
    <n v="380000"/>
    <n v="152000"/>
    <n v="0.4"/>
    <x v="0"/>
    <s v="low Units"/>
    <n v="4.5764506651603074E-2"/>
  </r>
  <r>
    <x v="2"/>
    <s v="In-store"/>
    <n v="1128299"/>
    <n v="44553"/>
    <s v="23-12-2021"/>
    <x v="10"/>
    <x v="1"/>
    <s v="Thursday"/>
    <s v="23"/>
    <x v="4"/>
    <x v="18"/>
    <x v="22"/>
    <x v="5"/>
    <n v="85"/>
    <n v="575"/>
    <n v="488750"/>
    <n v="146625"/>
    <n v="0.3"/>
    <x v="0"/>
    <s v="low Units"/>
    <n v="4.4146189393363823E-2"/>
  </r>
  <r>
    <x v="2"/>
    <s v="In-store"/>
    <n v="1185732"/>
    <n v="44215"/>
    <s v="19-01-2021"/>
    <x v="0"/>
    <x v="1"/>
    <s v="Tuesday"/>
    <s v="19"/>
    <x v="4"/>
    <x v="18"/>
    <x v="22"/>
    <x v="0"/>
    <n v="35"/>
    <n v="750"/>
    <n v="262500"/>
    <n v="131250"/>
    <n v="0.5"/>
    <x v="0"/>
    <s v="High Units"/>
    <n v="3.9517049329098053E-2"/>
  </r>
  <r>
    <x v="2"/>
    <s v="In-store"/>
    <n v="1185732"/>
    <n v="44215"/>
    <s v="19-01-2021"/>
    <x v="0"/>
    <x v="1"/>
    <s v="Tuesday"/>
    <s v="19"/>
    <x v="4"/>
    <x v="18"/>
    <x v="22"/>
    <x v="1"/>
    <n v="35"/>
    <n v="550"/>
    <n v="192500"/>
    <n v="77000"/>
    <n v="0.4"/>
    <x v="0"/>
    <s v="low Units"/>
    <n v="2.318333560640419E-2"/>
  </r>
  <r>
    <x v="2"/>
    <s v="In-store"/>
    <n v="1185732"/>
    <n v="44215"/>
    <s v="19-01-2021"/>
    <x v="0"/>
    <x v="1"/>
    <s v="Tuesday"/>
    <s v="19"/>
    <x v="4"/>
    <x v="18"/>
    <x v="22"/>
    <x v="2"/>
    <n v="25"/>
    <n v="550"/>
    <n v="137500"/>
    <n v="41250"/>
    <n v="0.3"/>
    <x v="0"/>
    <s v="low Units"/>
    <n v="1.2419644074859387E-2"/>
  </r>
  <r>
    <x v="2"/>
    <s v="In-store"/>
    <n v="1185732"/>
    <n v="44215"/>
    <s v="19-01-2021"/>
    <x v="0"/>
    <x v="1"/>
    <s v="Tuesday"/>
    <s v="19"/>
    <x v="4"/>
    <x v="18"/>
    <x v="22"/>
    <x v="3"/>
    <n v="30"/>
    <n v="400"/>
    <n v="120000"/>
    <n v="42000"/>
    <n v="0.35"/>
    <x v="0"/>
    <s v="low Units"/>
    <n v="1.2645455785311377E-2"/>
  </r>
  <r>
    <x v="2"/>
    <s v="In-store"/>
    <n v="1185732"/>
    <n v="44215"/>
    <s v="19-01-2021"/>
    <x v="0"/>
    <x v="1"/>
    <s v="Tuesday"/>
    <s v="19"/>
    <x v="4"/>
    <x v="18"/>
    <x v="22"/>
    <x v="4"/>
    <n v="45"/>
    <n v="450"/>
    <n v="202500"/>
    <n v="81000"/>
    <n v="0.4"/>
    <x v="0"/>
    <s v="low Units"/>
    <n v="2.43876647288148E-2"/>
  </r>
  <r>
    <x v="2"/>
    <s v="In-store"/>
    <n v="1185732"/>
    <n v="44215"/>
    <s v="19-01-2021"/>
    <x v="0"/>
    <x v="1"/>
    <s v="Tuesday"/>
    <s v="19"/>
    <x v="4"/>
    <x v="18"/>
    <x v="22"/>
    <x v="5"/>
    <n v="35"/>
    <n v="550"/>
    <n v="192500"/>
    <n v="105875"/>
    <n v="0.55000000000000004"/>
    <x v="0"/>
    <s v="low Units"/>
    <n v="3.1877086458805763E-2"/>
  </r>
  <r>
    <x v="2"/>
    <s v="In-store"/>
    <n v="1185732"/>
    <n v="44244"/>
    <s v="17-02-2021"/>
    <x v="1"/>
    <x v="1"/>
    <s v="Wednesday"/>
    <s v="17"/>
    <x v="4"/>
    <x v="18"/>
    <x v="22"/>
    <x v="0"/>
    <n v="35"/>
    <n v="800"/>
    <n v="280000"/>
    <n v="140000"/>
    <n v="0.5"/>
    <x v="0"/>
    <s v="High Units"/>
    <n v="4.2151519284371261E-2"/>
  </r>
  <r>
    <x v="2"/>
    <s v="In-store"/>
    <n v="1185732"/>
    <n v="44244"/>
    <s v="17-02-2021"/>
    <x v="1"/>
    <x v="1"/>
    <s v="Wednesday"/>
    <s v="17"/>
    <x v="4"/>
    <x v="18"/>
    <x v="22"/>
    <x v="1"/>
    <n v="35"/>
    <n v="450"/>
    <n v="157500"/>
    <n v="63000"/>
    <n v="0.4"/>
    <x v="0"/>
    <s v="low Units"/>
    <n v="1.8968183677967064E-2"/>
  </r>
  <r>
    <x v="2"/>
    <s v="In-store"/>
    <n v="1185732"/>
    <n v="44244"/>
    <s v="17-02-2021"/>
    <x v="1"/>
    <x v="1"/>
    <s v="Wednesday"/>
    <s v="17"/>
    <x v="4"/>
    <x v="18"/>
    <x v="22"/>
    <x v="2"/>
    <n v="25"/>
    <n v="500"/>
    <n v="125000"/>
    <n v="37500"/>
    <n v="0.3"/>
    <x v="0"/>
    <s v="low Units"/>
    <n v="1.1290585522599443E-2"/>
  </r>
  <r>
    <x v="2"/>
    <s v="In-store"/>
    <n v="1185732"/>
    <n v="44244"/>
    <s v="17-02-2021"/>
    <x v="1"/>
    <x v="1"/>
    <s v="Wednesday"/>
    <s v="17"/>
    <x v="3"/>
    <x v="19"/>
    <x v="23"/>
    <x v="3"/>
    <n v="30"/>
    <n v="375"/>
    <n v="112500"/>
    <n v="39375"/>
    <n v="0.35"/>
    <x v="0"/>
    <s v="low Units"/>
    <n v="1.1855114798729416E-2"/>
  </r>
  <r>
    <x v="2"/>
    <s v="In-store"/>
    <n v="1185732"/>
    <n v="44244"/>
    <s v="17-02-2021"/>
    <x v="1"/>
    <x v="1"/>
    <s v="Wednesday"/>
    <s v="17"/>
    <x v="3"/>
    <x v="19"/>
    <x v="23"/>
    <x v="4"/>
    <n v="45"/>
    <n v="450"/>
    <n v="202500"/>
    <n v="81000"/>
    <n v="0.4"/>
    <x v="0"/>
    <s v="low Units"/>
    <n v="2.43876647288148E-2"/>
  </r>
  <r>
    <x v="2"/>
    <s v="In-store"/>
    <n v="1185732"/>
    <n v="44244"/>
    <s v="17-02-2021"/>
    <x v="1"/>
    <x v="1"/>
    <s v="Wednesday"/>
    <s v="17"/>
    <x v="3"/>
    <x v="19"/>
    <x v="23"/>
    <x v="5"/>
    <n v="35"/>
    <n v="550"/>
    <n v="192500"/>
    <n v="105875"/>
    <n v="0.55000000000000004"/>
    <x v="0"/>
    <s v="low Units"/>
    <n v="3.1877086458805763E-2"/>
  </r>
  <r>
    <x v="2"/>
    <s v="In-store"/>
    <n v="1185732"/>
    <n v="44270"/>
    <s v="15-03-2021"/>
    <x v="2"/>
    <x v="1"/>
    <s v="Monday"/>
    <s v="15"/>
    <x v="3"/>
    <x v="19"/>
    <x v="23"/>
    <x v="0"/>
    <n v="35"/>
    <n v="770"/>
    <n v="269500"/>
    <n v="134750"/>
    <n v="0.5"/>
    <x v="0"/>
    <s v="High Units"/>
    <n v="4.0570837311207336E-2"/>
  </r>
  <r>
    <x v="2"/>
    <s v="In-store"/>
    <n v="1185732"/>
    <n v="44270"/>
    <s v="15-03-2021"/>
    <x v="2"/>
    <x v="1"/>
    <s v="Monday"/>
    <s v="15"/>
    <x v="3"/>
    <x v="19"/>
    <x v="23"/>
    <x v="1"/>
    <n v="35"/>
    <n v="450"/>
    <n v="157500"/>
    <n v="63000"/>
    <n v="0.4"/>
    <x v="0"/>
    <s v="low Units"/>
    <n v="1.8968183677967064E-2"/>
  </r>
  <r>
    <x v="2"/>
    <s v="In-store"/>
    <n v="1185732"/>
    <n v="44270"/>
    <s v="15-03-2021"/>
    <x v="2"/>
    <x v="1"/>
    <s v="Monday"/>
    <s v="15"/>
    <x v="3"/>
    <x v="19"/>
    <x v="23"/>
    <x v="2"/>
    <n v="25"/>
    <n v="475"/>
    <n v="118750"/>
    <n v="35625"/>
    <n v="0.3"/>
    <x v="0"/>
    <s v="low Units"/>
    <n v="1.0726056246469473E-2"/>
  </r>
  <r>
    <x v="2"/>
    <s v="In-store"/>
    <n v="1185732"/>
    <n v="44270"/>
    <s v="15-03-2021"/>
    <x v="2"/>
    <x v="1"/>
    <s v="Monday"/>
    <s v="15"/>
    <x v="3"/>
    <x v="19"/>
    <x v="23"/>
    <x v="3"/>
    <n v="30"/>
    <n v="325"/>
    <n v="97500"/>
    <n v="34125"/>
    <n v="0.35"/>
    <x v="0"/>
    <s v="low Units"/>
    <n v="1.0274432825565493E-2"/>
  </r>
  <r>
    <x v="2"/>
    <s v="In-store"/>
    <n v="1185732"/>
    <n v="44270"/>
    <s v="15-03-2021"/>
    <x v="2"/>
    <x v="1"/>
    <s v="Monday"/>
    <s v="15"/>
    <x v="3"/>
    <x v="19"/>
    <x v="23"/>
    <x v="4"/>
    <n v="45"/>
    <n v="375"/>
    <n v="168750"/>
    <n v="67500"/>
    <n v="0.4"/>
    <x v="0"/>
    <s v="low Units"/>
    <n v="2.0323053940678997E-2"/>
  </r>
  <r>
    <x v="2"/>
    <s v="In-store"/>
    <n v="1185732"/>
    <n v="44270"/>
    <s v="15-03-2021"/>
    <x v="2"/>
    <x v="1"/>
    <s v="Monday"/>
    <s v="15"/>
    <x v="3"/>
    <x v="19"/>
    <x v="23"/>
    <x v="5"/>
    <n v="35"/>
    <n v="475"/>
    <n v="166250"/>
    <n v="91438"/>
    <n v="0.55000000000000004"/>
    <x v="0"/>
    <s v="low Units"/>
    <n v="2.753036157374528E-2"/>
  </r>
  <r>
    <x v="2"/>
    <s v="In-store"/>
    <n v="1185732"/>
    <n v="44302"/>
    <s v="16-04-2021"/>
    <x v="3"/>
    <x v="1"/>
    <s v="Friday"/>
    <s v="16"/>
    <x v="3"/>
    <x v="19"/>
    <x v="23"/>
    <x v="0"/>
    <n v="35"/>
    <n v="725"/>
    <n v="253750"/>
    <n v="126875"/>
    <n v="0.5"/>
    <x v="0"/>
    <s v="High Units"/>
    <n v="3.8199814351461449E-2"/>
  </r>
  <r>
    <x v="2"/>
    <s v="In-store"/>
    <n v="1185732"/>
    <n v="44302"/>
    <s v="16-04-2021"/>
    <x v="3"/>
    <x v="1"/>
    <s v="Friday"/>
    <s v="16"/>
    <x v="3"/>
    <x v="19"/>
    <x v="23"/>
    <x v="1"/>
    <n v="40"/>
    <n v="425"/>
    <n v="170000"/>
    <n v="68000"/>
    <n v="0.4"/>
    <x v="0"/>
    <s v="low Units"/>
    <n v="2.0473595080980327E-2"/>
  </r>
  <r>
    <x v="2"/>
    <s v="In-store"/>
    <n v="1185732"/>
    <n v="44302"/>
    <s v="16-04-2021"/>
    <x v="3"/>
    <x v="1"/>
    <s v="Friday"/>
    <s v="16"/>
    <x v="3"/>
    <x v="19"/>
    <x v="23"/>
    <x v="2"/>
    <n v="30"/>
    <n v="450"/>
    <n v="135000"/>
    <n v="40500"/>
    <n v="0.3"/>
    <x v="0"/>
    <s v="low Units"/>
    <n v="1.21938323644074E-2"/>
  </r>
  <r>
    <x v="2"/>
    <s v="In-store"/>
    <n v="1185732"/>
    <n v="44302"/>
    <s v="16-04-2021"/>
    <x v="3"/>
    <x v="1"/>
    <s v="Friday"/>
    <s v="16"/>
    <x v="3"/>
    <x v="19"/>
    <x v="23"/>
    <x v="3"/>
    <n v="35"/>
    <n v="375"/>
    <n v="131250"/>
    <n v="45938"/>
    <n v="0.35"/>
    <x v="0"/>
    <s v="low Units"/>
    <n v="1.383111780632462E-2"/>
  </r>
  <r>
    <x v="2"/>
    <s v="In-store"/>
    <n v="1185732"/>
    <n v="44302"/>
    <s v="16-04-2021"/>
    <x v="3"/>
    <x v="1"/>
    <s v="Friday"/>
    <s v="16"/>
    <x v="3"/>
    <x v="19"/>
    <x v="23"/>
    <x v="4"/>
    <n v="50"/>
    <n v="400"/>
    <n v="200000"/>
    <n v="80000"/>
    <n v="0.4"/>
    <x v="0"/>
    <s v="low Units"/>
    <n v="2.4086582448212147E-2"/>
  </r>
  <r>
    <x v="2"/>
    <s v="In-store"/>
    <n v="1185732"/>
    <n v="44302"/>
    <s v="16-04-2021"/>
    <x v="3"/>
    <x v="1"/>
    <s v="Friday"/>
    <s v="16"/>
    <x v="3"/>
    <x v="19"/>
    <x v="23"/>
    <x v="5"/>
    <n v="40"/>
    <n v="525"/>
    <n v="210000"/>
    <n v="115500"/>
    <n v="0.55000000000000004"/>
    <x v="0"/>
    <s v="low Units"/>
    <n v="3.4775003409606285E-2"/>
  </r>
  <r>
    <x v="2"/>
    <s v="In-store"/>
    <n v="1185732"/>
    <n v="44331"/>
    <s v="15-05-2021"/>
    <x v="4"/>
    <x v="1"/>
    <s v="Saturday"/>
    <s v="15"/>
    <x v="3"/>
    <x v="19"/>
    <x v="23"/>
    <x v="0"/>
    <n v="50"/>
    <n v="795"/>
    <n v="397500"/>
    <n v="198750"/>
    <n v="0.5"/>
    <x v="0"/>
    <s v="High Units"/>
    <n v="5.9840103269777054E-2"/>
  </r>
  <r>
    <x v="2"/>
    <s v="In-store"/>
    <n v="1185732"/>
    <n v="44331"/>
    <s v="15-05-2021"/>
    <x v="4"/>
    <x v="1"/>
    <s v="Saturday"/>
    <s v="15"/>
    <x v="3"/>
    <x v="19"/>
    <x v="23"/>
    <x v="1"/>
    <n v="50"/>
    <n v="500"/>
    <n v="250000"/>
    <n v="100000"/>
    <n v="0.4"/>
    <x v="0"/>
    <s v="low Units"/>
    <n v="3.0108228060265183E-2"/>
  </r>
  <r>
    <x v="2"/>
    <s v="In-store"/>
    <n v="1185732"/>
    <n v="44331"/>
    <s v="15-05-2021"/>
    <x v="4"/>
    <x v="1"/>
    <s v="Saturday"/>
    <s v="15"/>
    <x v="3"/>
    <x v="19"/>
    <x v="23"/>
    <x v="2"/>
    <n v="45"/>
    <n v="475"/>
    <n v="213750"/>
    <n v="64125"/>
    <n v="0.3"/>
    <x v="0"/>
    <s v="low Units"/>
    <n v="1.930690124364505E-2"/>
  </r>
  <r>
    <x v="2"/>
    <s v="In-store"/>
    <n v="1185732"/>
    <n v="44331"/>
    <s v="15-05-2021"/>
    <x v="4"/>
    <x v="1"/>
    <s v="Saturday"/>
    <s v="15"/>
    <x v="3"/>
    <x v="19"/>
    <x v="23"/>
    <x v="3"/>
    <n v="45"/>
    <n v="450"/>
    <n v="202500"/>
    <n v="70875"/>
    <n v="0.35"/>
    <x v="0"/>
    <s v="low Units"/>
    <n v="2.1339206637712948E-2"/>
  </r>
  <r>
    <x v="2"/>
    <s v="In-store"/>
    <n v="1185732"/>
    <n v="44331"/>
    <s v="15-05-2021"/>
    <x v="4"/>
    <x v="1"/>
    <s v="Saturday"/>
    <s v="15"/>
    <x v="3"/>
    <x v="19"/>
    <x v="23"/>
    <x v="4"/>
    <n v="55"/>
    <n v="475"/>
    <n v="261250"/>
    <n v="104500"/>
    <n v="0.4"/>
    <x v="0"/>
    <s v="low Units"/>
    <n v="3.1463098322977119E-2"/>
  </r>
  <r>
    <x v="2"/>
    <s v="In-store"/>
    <n v="1185732"/>
    <n v="44331"/>
    <s v="15-05-2021"/>
    <x v="4"/>
    <x v="1"/>
    <s v="Saturday"/>
    <s v="15"/>
    <x v="3"/>
    <x v="19"/>
    <x v="23"/>
    <x v="5"/>
    <n v="60"/>
    <n v="575"/>
    <n v="345000"/>
    <n v="189750"/>
    <n v="0.55000000000000004"/>
    <x v="0"/>
    <s v="low Units"/>
    <n v="5.713036274435318E-2"/>
  </r>
  <r>
    <x v="2"/>
    <s v="In-store"/>
    <n v="1185732"/>
    <n v="44364"/>
    <s v="17-06-2021"/>
    <x v="11"/>
    <x v="1"/>
    <s v="Thursday"/>
    <s v="17"/>
    <x v="3"/>
    <x v="19"/>
    <x v="23"/>
    <x v="0"/>
    <n v="55"/>
    <n v="825"/>
    <n v="453750"/>
    <n v="226875"/>
    <n v="0.5"/>
    <x v="0"/>
    <s v="High Units"/>
    <n v="6.8308042411726638E-2"/>
  </r>
  <r>
    <x v="2"/>
    <s v="In-store"/>
    <n v="1185732"/>
    <n v="44364"/>
    <s v="17-06-2021"/>
    <x v="11"/>
    <x v="1"/>
    <s v="Thursday"/>
    <s v="17"/>
    <x v="3"/>
    <x v="19"/>
    <x v="23"/>
    <x v="1"/>
    <n v="50"/>
    <n v="575"/>
    <n v="287500"/>
    <n v="115000"/>
    <n v="0.4"/>
    <x v="0"/>
    <s v="low Units"/>
    <n v="3.4624462269304962E-2"/>
  </r>
  <r>
    <x v="2"/>
    <s v="In-store"/>
    <n v="1185732"/>
    <n v="44364"/>
    <s v="17-06-2021"/>
    <x v="11"/>
    <x v="1"/>
    <s v="Thursday"/>
    <s v="17"/>
    <x v="3"/>
    <x v="19"/>
    <x v="23"/>
    <x v="2"/>
    <n v="45"/>
    <n v="550"/>
    <n v="247500"/>
    <n v="74250"/>
    <n v="0.3"/>
    <x v="0"/>
    <s v="low Units"/>
    <n v="2.2355359334746899E-2"/>
  </r>
  <r>
    <x v="2"/>
    <s v="In-store"/>
    <n v="1185732"/>
    <n v="44364"/>
    <s v="17-06-2021"/>
    <x v="11"/>
    <x v="1"/>
    <s v="Thursday"/>
    <s v="17"/>
    <x v="3"/>
    <x v="19"/>
    <x v="23"/>
    <x v="3"/>
    <n v="45"/>
    <n v="525"/>
    <n v="236250"/>
    <n v="82688"/>
    <n v="0.35"/>
    <x v="0"/>
    <s v="low Units"/>
    <n v="2.4895891618472072E-2"/>
  </r>
  <r>
    <x v="2"/>
    <s v="In-store"/>
    <n v="1185732"/>
    <n v="44364"/>
    <s v="17-06-2021"/>
    <x v="11"/>
    <x v="1"/>
    <s v="Thursday"/>
    <s v="17"/>
    <x v="3"/>
    <x v="19"/>
    <x v="23"/>
    <x v="4"/>
    <n v="60"/>
    <n v="525"/>
    <n v="315000"/>
    <n v="126000"/>
    <n v="0.4"/>
    <x v="0"/>
    <s v="low Units"/>
    <n v="3.7936367355934128E-2"/>
  </r>
  <r>
    <x v="2"/>
    <s v="In-store"/>
    <n v="1185732"/>
    <n v="44364"/>
    <s v="17-06-2021"/>
    <x v="11"/>
    <x v="1"/>
    <s v="Thursday"/>
    <s v="17"/>
    <x v="3"/>
    <x v="19"/>
    <x v="23"/>
    <x v="5"/>
    <n v="65"/>
    <n v="675"/>
    <n v="438750"/>
    <n v="241313"/>
    <n v="0.55000000000000004"/>
    <x v="0"/>
    <s v="low Units"/>
    <n v="7.2655068379067725E-2"/>
  </r>
  <r>
    <x v="2"/>
    <s v="In-store"/>
    <n v="1185732"/>
    <n v="44392"/>
    <s v="15-07-2021"/>
    <x v="5"/>
    <x v="1"/>
    <s v="Thursday"/>
    <s v="15"/>
    <x v="3"/>
    <x v="19"/>
    <x v="23"/>
    <x v="0"/>
    <n v="60"/>
    <n v="900"/>
    <n v="540000"/>
    <n v="270000"/>
    <n v="0.5"/>
    <x v="0"/>
    <s v="High Units"/>
    <n v="8.1292215762715989E-2"/>
  </r>
  <r>
    <x v="2"/>
    <s v="In-store"/>
    <n v="1185732"/>
    <n v="44392"/>
    <s v="15-07-2021"/>
    <x v="5"/>
    <x v="1"/>
    <s v="Thursday"/>
    <s v="15"/>
    <x v="3"/>
    <x v="19"/>
    <x v="23"/>
    <x v="1"/>
    <n v="55"/>
    <n v="650"/>
    <n v="357500"/>
    <n v="143000"/>
    <n v="0.4"/>
    <x v="0"/>
    <s v="low Units"/>
    <n v="4.3054766126179207E-2"/>
  </r>
  <r>
    <x v="2"/>
    <s v="In-store"/>
    <n v="1185732"/>
    <n v="44392"/>
    <s v="15-07-2021"/>
    <x v="5"/>
    <x v="1"/>
    <s v="Thursday"/>
    <s v="15"/>
    <x v="3"/>
    <x v="19"/>
    <x v="23"/>
    <x v="2"/>
    <n v="50"/>
    <n v="575"/>
    <n v="287500"/>
    <n v="86250"/>
    <n v="0.3"/>
    <x v="0"/>
    <s v="low Units"/>
    <n v="2.5968346701978718E-2"/>
  </r>
  <r>
    <x v="2"/>
    <s v="In-store"/>
    <n v="1185732"/>
    <n v="44392"/>
    <s v="15-07-2021"/>
    <x v="5"/>
    <x v="1"/>
    <s v="Thursday"/>
    <s v="15"/>
    <x v="3"/>
    <x v="19"/>
    <x v="23"/>
    <x v="3"/>
    <n v="50"/>
    <n v="525"/>
    <n v="262500"/>
    <n v="91875"/>
    <n v="0.35"/>
    <x v="0"/>
    <s v="low Units"/>
    <n v="2.7661934530368641E-2"/>
  </r>
  <r>
    <x v="2"/>
    <s v="In-store"/>
    <n v="1185732"/>
    <n v="44392"/>
    <s v="15-07-2021"/>
    <x v="5"/>
    <x v="1"/>
    <s v="Thursday"/>
    <s v="15"/>
    <x v="3"/>
    <x v="19"/>
    <x v="23"/>
    <x v="4"/>
    <n v="60"/>
    <n v="550"/>
    <n v="330000"/>
    <n v="132000"/>
    <n v="0.4"/>
    <x v="0"/>
    <s v="low Units"/>
    <n v="3.9742861039550041E-2"/>
  </r>
  <r>
    <x v="2"/>
    <s v="In-store"/>
    <n v="1185732"/>
    <n v="44392"/>
    <s v="15-07-2021"/>
    <x v="5"/>
    <x v="1"/>
    <s v="Thursday"/>
    <s v="15"/>
    <x v="3"/>
    <x v="19"/>
    <x v="23"/>
    <x v="5"/>
    <n v="65"/>
    <n v="725"/>
    <n v="471250"/>
    <n v="259188"/>
    <n v="0.55000000000000004"/>
    <x v="0"/>
    <s v="High Units"/>
    <n v="7.8036914144840125E-2"/>
  </r>
  <r>
    <x v="2"/>
    <s v="In-store"/>
    <n v="1185732"/>
    <n v="44424"/>
    <s v="16-08-2021"/>
    <x v="6"/>
    <x v="1"/>
    <s v="Monday"/>
    <s v="16"/>
    <x v="3"/>
    <x v="19"/>
    <x v="23"/>
    <x v="0"/>
    <n v="60"/>
    <n v="875"/>
    <n v="525000"/>
    <n v="262500"/>
    <n v="0.5"/>
    <x v="0"/>
    <s v="High Units"/>
    <n v="7.9034098658196106E-2"/>
  </r>
  <r>
    <x v="2"/>
    <s v="In-store"/>
    <n v="1185732"/>
    <n v="44424"/>
    <s v="16-08-2021"/>
    <x v="6"/>
    <x v="1"/>
    <s v="Monday"/>
    <s v="16"/>
    <x v="3"/>
    <x v="19"/>
    <x v="23"/>
    <x v="1"/>
    <n v="55"/>
    <n v="650"/>
    <n v="357500"/>
    <n v="143000"/>
    <n v="0.4"/>
    <x v="0"/>
    <s v="low Units"/>
    <n v="4.3054766126179207E-2"/>
  </r>
  <r>
    <x v="2"/>
    <s v="In-store"/>
    <n v="1185732"/>
    <n v="44424"/>
    <s v="16-08-2021"/>
    <x v="6"/>
    <x v="1"/>
    <s v="Monday"/>
    <s v="16"/>
    <x v="3"/>
    <x v="19"/>
    <x v="23"/>
    <x v="2"/>
    <n v="45"/>
    <n v="575"/>
    <n v="258750"/>
    <n v="77625"/>
    <n v="0.3"/>
    <x v="0"/>
    <s v="low Units"/>
    <n v="2.3371512031780849E-2"/>
  </r>
  <r>
    <x v="2"/>
    <s v="In-store"/>
    <n v="1185732"/>
    <n v="44424"/>
    <s v="16-08-2021"/>
    <x v="6"/>
    <x v="1"/>
    <s v="Monday"/>
    <s v="16"/>
    <x v="3"/>
    <x v="19"/>
    <x v="23"/>
    <x v="3"/>
    <n v="35"/>
    <n v="525"/>
    <n v="183750"/>
    <n v="64313"/>
    <n v="0.35"/>
    <x v="0"/>
    <s v="low Units"/>
    <n v="1.9363504712398349E-2"/>
  </r>
  <r>
    <x v="2"/>
    <s v="In-store"/>
    <n v="1185732"/>
    <n v="44424"/>
    <s v="16-08-2021"/>
    <x v="6"/>
    <x v="1"/>
    <s v="Monday"/>
    <s v="16"/>
    <x v="3"/>
    <x v="19"/>
    <x v="23"/>
    <x v="4"/>
    <n v="45"/>
    <n v="500"/>
    <n v="225000"/>
    <n v="90000"/>
    <n v="0.4"/>
    <x v="0"/>
    <s v="low Units"/>
    <n v="2.7097405254238666E-2"/>
  </r>
  <r>
    <x v="2"/>
    <s v="In-store"/>
    <n v="1185732"/>
    <n v="44424"/>
    <s v="16-08-2021"/>
    <x v="6"/>
    <x v="1"/>
    <s v="Monday"/>
    <s v="16"/>
    <x v="3"/>
    <x v="19"/>
    <x v="23"/>
    <x v="5"/>
    <n v="50"/>
    <n v="675"/>
    <n v="337500"/>
    <n v="185625"/>
    <n v="0.55000000000000004"/>
    <x v="0"/>
    <s v="low Units"/>
    <n v="5.5888398336867241E-2"/>
  </r>
  <r>
    <x v="2"/>
    <s v="In-store"/>
    <n v="1185732"/>
    <n v="44454"/>
    <s v="15-09-2021"/>
    <x v="7"/>
    <x v="1"/>
    <s v="Wednesday"/>
    <s v="15"/>
    <x v="3"/>
    <x v="19"/>
    <x v="23"/>
    <x v="0"/>
    <n v="45"/>
    <n v="800"/>
    <n v="360000"/>
    <n v="180000"/>
    <n v="0.5"/>
    <x v="0"/>
    <s v="High Units"/>
    <n v="5.4194810508477333E-2"/>
  </r>
  <r>
    <x v="2"/>
    <s v="In-store"/>
    <n v="1185732"/>
    <n v="44454"/>
    <s v="15-09-2021"/>
    <x v="7"/>
    <x v="1"/>
    <s v="Wednesday"/>
    <s v="15"/>
    <x v="3"/>
    <x v="19"/>
    <x v="23"/>
    <x v="1"/>
    <n v="40"/>
    <n v="600"/>
    <n v="240000"/>
    <n v="96000"/>
    <n v="0.4"/>
    <x v="0"/>
    <s v="low Units"/>
    <n v="2.8903898937854576E-2"/>
  </r>
  <r>
    <x v="2"/>
    <s v="In-store"/>
    <n v="1185732"/>
    <n v="44454"/>
    <s v="15-09-2021"/>
    <x v="7"/>
    <x v="1"/>
    <s v="Wednesday"/>
    <s v="15"/>
    <x v="3"/>
    <x v="19"/>
    <x v="23"/>
    <x v="2"/>
    <n v="35"/>
    <n v="500"/>
    <n v="175000"/>
    <n v="52500"/>
    <n v="0.3"/>
    <x v="0"/>
    <s v="low Units"/>
    <n v="1.5806819731639221E-2"/>
  </r>
  <r>
    <x v="2"/>
    <s v="In-store"/>
    <n v="1185732"/>
    <n v="44454"/>
    <s v="15-09-2021"/>
    <x v="7"/>
    <x v="1"/>
    <s v="Wednesday"/>
    <s v="15"/>
    <x v="3"/>
    <x v="19"/>
    <x v="23"/>
    <x v="3"/>
    <n v="35"/>
    <n v="475"/>
    <n v="166250"/>
    <n v="58188"/>
    <n v="0.35"/>
    <x v="0"/>
    <s v="low Units"/>
    <n v="1.7519375743707103E-2"/>
  </r>
  <r>
    <x v="2"/>
    <s v="In-store"/>
    <n v="1185732"/>
    <n v="44454"/>
    <s v="15-09-2021"/>
    <x v="7"/>
    <x v="1"/>
    <s v="Wednesday"/>
    <s v="15"/>
    <x v="3"/>
    <x v="19"/>
    <x v="23"/>
    <x v="4"/>
    <n v="45"/>
    <n v="475"/>
    <n v="213750"/>
    <n v="85500"/>
    <n v="0.4"/>
    <x v="0"/>
    <s v="low Units"/>
    <n v="2.5742534991526733E-2"/>
  </r>
  <r>
    <x v="2"/>
    <s v="In-store"/>
    <n v="1185732"/>
    <n v="44454"/>
    <s v="15-09-2021"/>
    <x v="7"/>
    <x v="1"/>
    <s v="Wednesday"/>
    <s v="15"/>
    <x v="3"/>
    <x v="19"/>
    <x v="23"/>
    <x v="5"/>
    <n v="50"/>
    <n v="575"/>
    <n v="287500"/>
    <n v="158125"/>
    <n v="0.55000000000000004"/>
    <x v="0"/>
    <s v="low Units"/>
    <n v="4.7608635620294319E-2"/>
  </r>
  <r>
    <x v="2"/>
    <s v="In-store"/>
    <n v="1185732"/>
    <n v="44486"/>
    <s v="17-10-2021"/>
    <x v="8"/>
    <x v="1"/>
    <s v="Sunday"/>
    <s v="17"/>
    <x v="3"/>
    <x v="19"/>
    <x v="23"/>
    <x v="0"/>
    <n v="50"/>
    <n v="750"/>
    <n v="375000"/>
    <n v="187500"/>
    <n v="0.5"/>
    <x v="0"/>
    <s v="High Units"/>
    <n v="5.6452927612997222E-2"/>
  </r>
  <r>
    <x v="2"/>
    <s v="In-store"/>
    <n v="1185732"/>
    <n v="44486"/>
    <s v="17-10-2021"/>
    <x v="8"/>
    <x v="1"/>
    <s v="Sunday"/>
    <s v="17"/>
    <x v="3"/>
    <x v="19"/>
    <x v="23"/>
    <x v="1"/>
    <n v="40"/>
    <n v="575"/>
    <n v="230000"/>
    <n v="92000"/>
    <n v="0.4"/>
    <x v="0"/>
    <s v="low Units"/>
    <n v="2.769956981544397E-2"/>
  </r>
  <r>
    <x v="2"/>
    <s v="In-store"/>
    <n v="1185732"/>
    <n v="44486"/>
    <s v="17-10-2021"/>
    <x v="8"/>
    <x v="1"/>
    <s v="Sunday"/>
    <s v="17"/>
    <x v="3"/>
    <x v="19"/>
    <x v="23"/>
    <x v="2"/>
    <n v="40"/>
    <n v="425"/>
    <n v="170000"/>
    <n v="51000"/>
    <n v="0.3"/>
    <x v="0"/>
    <s v="low Units"/>
    <n v="1.5355196310735243E-2"/>
  </r>
  <r>
    <x v="2"/>
    <s v="In-store"/>
    <n v="1185732"/>
    <n v="44486"/>
    <s v="17-10-2021"/>
    <x v="8"/>
    <x v="1"/>
    <s v="Sunday"/>
    <s v="17"/>
    <x v="3"/>
    <x v="19"/>
    <x v="23"/>
    <x v="3"/>
    <n v="40"/>
    <n v="400"/>
    <n v="160000"/>
    <n v="56000"/>
    <n v="0.35"/>
    <x v="0"/>
    <s v="low Units"/>
    <n v="1.6860607713748504E-2"/>
  </r>
  <r>
    <x v="2"/>
    <s v="In-store"/>
    <n v="1185732"/>
    <n v="44486"/>
    <s v="17-10-2021"/>
    <x v="8"/>
    <x v="1"/>
    <s v="Sunday"/>
    <s v="17"/>
    <x v="3"/>
    <x v="19"/>
    <x v="23"/>
    <x v="4"/>
    <n v="50"/>
    <n v="400"/>
    <n v="200000"/>
    <n v="80000"/>
    <n v="0.4"/>
    <x v="0"/>
    <s v="low Units"/>
    <n v="2.4086582448212147E-2"/>
  </r>
  <r>
    <x v="2"/>
    <s v="In-store"/>
    <n v="1185732"/>
    <n v="44486"/>
    <s v="17-10-2021"/>
    <x v="8"/>
    <x v="1"/>
    <s v="Sunday"/>
    <s v="17"/>
    <x v="3"/>
    <x v="19"/>
    <x v="23"/>
    <x v="5"/>
    <n v="55"/>
    <n v="525"/>
    <n v="288750"/>
    <n v="158813"/>
    <n v="0.55000000000000004"/>
    <x v="0"/>
    <s v="low Units"/>
    <n v="4.7815780229348945E-2"/>
  </r>
  <r>
    <x v="2"/>
    <s v="In-store"/>
    <n v="1185732"/>
    <n v="44516"/>
    <s v="16-11-2021"/>
    <x v="9"/>
    <x v="1"/>
    <s v="Tuesday"/>
    <s v="16"/>
    <x v="3"/>
    <x v="19"/>
    <x v="23"/>
    <x v="0"/>
    <n v="50"/>
    <n v="675"/>
    <n v="337500"/>
    <n v="168750"/>
    <n v="0.5"/>
    <x v="0"/>
    <s v="low Units"/>
    <n v="5.0807634851697495E-2"/>
  </r>
  <r>
    <x v="2"/>
    <s v="In-store"/>
    <n v="1185732"/>
    <n v="44516"/>
    <s v="16-11-2021"/>
    <x v="9"/>
    <x v="1"/>
    <s v="Tuesday"/>
    <s v="16"/>
    <x v="3"/>
    <x v="19"/>
    <x v="23"/>
    <x v="1"/>
    <n v="45"/>
    <n v="500"/>
    <n v="225000"/>
    <n v="90000"/>
    <n v="0.4"/>
    <x v="0"/>
    <s v="low Units"/>
    <n v="2.7097405254238666E-2"/>
  </r>
  <r>
    <x v="2"/>
    <s v="In-store"/>
    <n v="1185732"/>
    <n v="44516"/>
    <s v="16-11-2021"/>
    <x v="9"/>
    <x v="1"/>
    <s v="Tuesday"/>
    <s v="16"/>
    <x v="3"/>
    <x v="19"/>
    <x v="23"/>
    <x v="2"/>
    <n v="45"/>
    <n v="445"/>
    <n v="200250"/>
    <n v="60075"/>
    <n v="0.3"/>
    <x v="0"/>
    <s v="low Units"/>
    <n v="1.808751800720431E-2"/>
  </r>
  <r>
    <x v="2"/>
    <s v="In-store"/>
    <n v="1185732"/>
    <n v="44516"/>
    <s v="16-11-2021"/>
    <x v="9"/>
    <x v="1"/>
    <s v="Tuesday"/>
    <s v="16"/>
    <x v="3"/>
    <x v="19"/>
    <x v="23"/>
    <x v="3"/>
    <n v="45"/>
    <n v="475"/>
    <n v="213750"/>
    <n v="74813"/>
    <n v="0.35"/>
    <x v="0"/>
    <s v="low Units"/>
    <n v="2.2524868658726192E-2"/>
  </r>
  <r>
    <x v="2"/>
    <s v="In-store"/>
    <n v="1185732"/>
    <n v="44516"/>
    <s v="16-11-2021"/>
    <x v="9"/>
    <x v="1"/>
    <s v="Tuesday"/>
    <s v="16"/>
    <x v="3"/>
    <x v="19"/>
    <x v="23"/>
    <x v="4"/>
    <n v="60"/>
    <n v="450"/>
    <n v="270000"/>
    <n v="108000"/>
    <n v="0.4"/>
    <x v="0"/>
    <s v="low Units"/>
    <n v="3.2516886305086395E-2"/>
  </r>
  <r>
    <x v="2"/>
    <s v="In-store"/>
    <n v="1185732"/>
    <n v="44516"/>
    <s v="16-11-2021"/>
    <x v="9"/>
    <x v="1"/>
    <s v="Tuesday"/>
    <s v="16"/>
    <x v="3"/>
    <x v="19"/>
    <x v="23"/>
    <x v="5"/>
    <n v="65"/>
    <n v="625"/>
    <n v="406250"/>
    <n v="223438"/>
    <n v="0.55000000000000004"/>
    <x v="0"/>
    <s v="low Units"/>
    <n v="6.7273222613295325E-2"/>
  </r>
  <r>
    <x v="2"/>
    <s v="In-store"/>
    <n v="1185732"/>
    <n v="44545"/>
    <s v="15-12-2021"/>
    <x v="10"/>
    <x v="1"/>
    <s v="Wednesday"/>
    <s v="15"/>
    <x v="3"/>
    <x v="19"/>
    <x v="23"/>
    <x v="0"/>
    <n v="60"/>
    <n v="850"/>
    <n v="510000"/>
    <n v="255000"/>
    <n v="0.5"/>
    <x v="0"/>
    <s v="High Units"/>
    <n v="7.6775981553676223E-2"/>
  </r>
  <r>
    <x v="2"/>
    <s v="In-store"/>
    <n v="1185732"/>
    <n v="44545"/>
    <s v="15-12-2021"/>
    <x v="10"/>
    <x v="1"/>
    <s v="Wednesday"/>
    <s v="15"/>
    <x v="3"/>
    <x v="19"/>
    <x v="23"/>
    <x v="1"/>
    <n v="50"/>
    <n v="650"/>
    <n v="325000"/>
    <n v="130000"/>
    <n v="0.4"/>
    <x v="0"/>
    <s v="low Units"/>
    <n v="3.9140696478344734E-2"/>
  </r>
  <r>
    <x v="0"/>
    <s v="In-store"/>
    <n v="1185732"/>
    <n v="44545"/>
    <s v="15-12-2021"/>
    <x v="10"/>
    <x v="1"/>
    <s v="Wednesday"/>
    <s v="15"/>
    <x v="3"/>
    <x v="19"/>
    <x v="23"/>
    <x v="2"/>
    <n v="50"/>
    <n v="600"/>
    <n v="300000"/>
    <n v="90000"/>
    <n v="0.3"/>
    <x v="0"/>
    <s v="low Units"/>
    <n v="2.7097405254238666E-2"/>
  </r>
  <r>
    <x v="0"/>
    <s v="In-store"/>
    <n v="1185732"/>
    <n v="44545"/>
    <s v="15-12-2021"/>
    <x v="10"/>
    <x v="1"/>
    <s v="Wednesday"/>
    <s v="15"/>
    <x v="3"/>
    <x v="19"/>
    <x v="23"/>
    <x v="3"/>
    <n v="50"/>
    <n v="550"/>
    <n v="275000"/>
    <n v="96250"/>
    <n v="0.35"/>
    <x v="0"/>
    <s v="low Units"/>
    <n v="2.8979169508005241E-2"/>
  </r>
  <r>
    <x v="0"/>
    <s v="In-store"/>
    <n v="1185732"/>
    <n v="44545"/>
    <s v="15-12-2021"/>
    <x v="10"/>
    <x v="1"/>
    <s v="Wednesday"/>
    <s v="15"/>
    <x v="3"/>
    <x v="19"/>
    <x v="23"/>
    <x v="4"/>
    <n v="60"/>
    <n v="550"/>
    <n v="330000"/>
    <n v="132000"/>
    <n v="0.4"/>
    <x v="0"/>
    <s v="low Units"/>
    <n v="3.9742861039550041E-2"/>
  </r>
  <r>
    <x v="0"/>
    <s v="In-store"/>
    <n v="1185732"/>
    <n v="44545"/>
    <s v="15-12-2021"/>
    <x v="10"/>
    <x v="1"/>
    <s v="Wednesday"/>
    <s v="15"/>
    <x v="3"/>
    <x v="19"/>
    <x v="23"/>
    <x v="5"/>
    <n v="65"/>
    <n v="650"/>
    <n v="422500"/>
    <n v="232375"/>
    <n v="0.55000000000000004"/>
    <x v="0"/>
    <s v="low Units"/>
    <n v="6.9963994955041214E-2"/>
  </r>
  <r>
    <x v="0"/>
    <s v="In-store"/>
    <n v="1185732"/>
    <n v="44214"/>
    <s v="18-01-2021"/>
    <x v="0"/>
    <x v="1"/>
    <s v="Monday"/>
    <s v="18"/>
    <x v="3"/>
    <x v="19"/>
    <x v="23"/>
    <x v="0"/>
    <n v="30"/>
    <n v="625"/>
    <n v="187500"/>
    <n v="75000"/>
    <n v="0.4"/>
    <x v="0"/>
    <s v="low Units"/>
    <n v="2.2581171045198887E-2"/>
  </r>
  <r>
    <x v="0"/>
    <s v="In-store"/>
    <n v="1185732"/>
    <n v="44214"/>
    <s v="18-01-2021"/>
    <x v="0"/>
    <x v="1"/>
    <s v="Monday"/>
    <s v="18"/>
    <x v="3"/>
    <x v="19"/>
    <x v="23"/>
    <x v="1"/>
    <n v="30"/>
    <n v="425"/>
    <n v="127500"/>
    <n v="44625"/>
    <n v="0.35"/>
    <x v="0"/>
    <s v="low Units"/>
    <n v="1.3435796771893337E-2"/>
  </r>
  <r>
    <x v="0"/>
    <s v="In-store"/>
    <n v="1185732"/>
    <n v="44214"/>
    <s v="18-01-2021"/>
    <x v="0"/>
    <x v="1"/>
    <s v="Monday"/>
    <s v="18"/>
    <x v="3"/>
    <x v="19"/>
    <x v="23"/>
    <x v="2"/>
    <n v="20"/>
    <n v="425"/>
    <n v="85000"/>
    <n v="29750"/>
    <n v="0.35"/>
    <x v="0"/>
    <s v="low Units"/>
    <n v="8.9571978479288921E-3"/>
  </r>
  <r>
    <x v="0"/>
    <s v="In-store"/>
    <n v="1185732"/>
    <n v="44214"/>
    <s v="18-01-2021"/>
    <x v="0"/>
    <x v="1"/>
    <s v="Monday"/>
    <s v="18"/>
    <x v="3"/>
    <x v="19"/>
    <x v="23"/>
    <x v="3"/>
    <n v="25"/>
    <n v="275"/>
    <n v="68750"/>
    <n v="27500"/>
    <n v="0.4"/>
    <x v="0"/>
    <s v="low Units"/>
    <n v="8.2797627165729255E-3"/>
  </r>
  <r>
    <x v="0"/>
    <s v="In-store"/>
    <n v="1185732"/>
    <n v="44214"/>
    <s v="18-01-2021"/>
    <x v="0"/>
    <x v="1"/>
    <s v="Monday"/>
    <s v="18"/>
    <x v="3"/>
    <x v="19"/>
    <x v="23"/>
    <x v="4"/>
    <n v="40"/>
    <n v="325"/>
    <n v="130000"/>
    <n v="45500"/>
    <n v="0.35"/>
    <x v="0"/>
    <s v="low Units"/>
    <n v="1.3699243767420658E-2"/>
  </r>
  <r>
    <x v="0"/>
    <s v="In-store"/>
    <n v="1185732"/>
    <n v="44214"/>
    <s v="18-01-2021"/>
    <x v="0"/>
    <x v="1"/>
    <s v="Monday"/>
    <s v="18"/>
    <x v="3"/>
    <x v="19"/>
    <x v="23"/>
    <x v="5"/>
    <n v="30"/>
    <n v="425"/>
    <n v="127500"/>
    <n v="63750"/>
    <n v="0.5"/>
    <x v="0"/>
    <s v="low Units"/>
    <n v="1.9193995388419056E-2"/>
  </r>
  <r>
    <x v="0"/>
    <s v="In-store"/>
    <n v="1185732"/>
    <n v="44245"/>
    <s v="18-02-2021"/>
    <x v="1"/>
    <x v="1"/>
    <s v="Thursday"/>
    <s v="18"/>
    <x v="3"/>
    <x v="19"/>
    <x v="23"/>
    <x v="0"/>
    <n v="30"/>
    <n v="675"/>
    <n v="202500"/>
    <n v="81000"/>
    <n v="0.4"/>
    <x v="0"/>
    <s v="low Units"/>
    <n v="2.43876647288148E-2"/>
  </r>
  <r>
    <x v="0"/>
    <s v="In-store"/>
    <n v="1185732"/>
    <n v="44245"/>
    <s v="18-02-2021"/>
    <x v="1"/>
    <x v="1"/>
    <s v="Thursday"/>
    <s v="18"/>
    <x v="3"/>
    <x v="19"/>
    <x v="23"/>
    <x v="1"/>
    <n v="30"/>
    <n v="325"/>
    <n v="97500"/>
    <n v="34125"/>
    <n v="0.35"/>
    <x v="0"/>
    <s v="low Units"/>
    <n v="1.0274432825565493E-2"/>
  </r>
  <r>
    <x v="0"/>
    <s v="In-store"/>
    <n v="1185732"/>
    <n v="44245"/>
    <s v="18-02-2021"/>
    <x v="1"/>
    <x v="1"/>
    <s v="Thursday"/>
    <s v="18"/>
    <x v="3"/>
    <x v="19"/>
    <x v="23"/>
    <x v="2"/>
    <n v="20"/>
    <n v="375"/>
    <n v="75000"/>
    <n v="26250"/>
    <n v="0.35"/>
    <x v="0"/>
    <s v="low Units"/>
    <n v="7.9034098658196106E-3"/>
  </r>
  <r>
    <x v="0"/>
    <s v="In-store"/>
    <n v="1185732"/>
    <n v="44245"/>
    <s v="18-02-2021"/>
    <x v="1"/>
    <x v="1"/>
    <s v="Thursday"/>
    <s v="18"/>
    <x v="3"/>
    <x v="20"/>
    <x v="24"/>
    <x v="3"/>
    <n v="25"/>
    <n v="250"/>
    <n v="62500"/>
    <n v="25000"/>
    <n v="0.4"/>
    <x v="0"/>
    <s v="low Units"/>
    <n v="7.5270570150662956E-3"/>
  </r>
  <r>
    <x v="0"/>
    <s v="In-store"/>
    <n v="1185732"/>
    <n v="44245"/>
    <s v="18-02-2021"/>
    <x v="1"/>
    <x v="1"/>
    <s v="Thursday"/>
    <s v="18"/>
    <x v="3"/>
    <x v="20"/>
    <x v="24"/>
    <x v="4"/>
    <n v="40"/>
    <n v="325"/>
    <n v="130000"/>
    <n v="45500"/>
    <n v="0.35"/>
    <x v="0"/>
    <s v="low Units"/>
    <n v="1.3699243767420658E-2"/>
  </r>
  <r>
    <x v="0"/>
    <s v="In-store"/>
    <n v="1185732"/>
    <n v="44245"/>
    <s v="18-02-2021"/>
    <x v="1"/>
    <x v="1"/>
    <s v="Thursday"/>
    <s v="18"/>
    <x v="3"/>
    <x v="20"/>
    <x v="24"/>
    <x v="5"/>
    <n v="30"/>
    <n v="400"/>
    <n v="120000"/>
    <n v="60000"/>
    <n v="0.5"/>
    <x v="0"/>
    <s v="low Units"/>
    <n v="1.8064936836159111E-2"/>
  </r>
  <r>
    <x v="0"/>
    <s v="In-store"/>
    <n v="1185732"/>
    <n v="44272"/>
    <s v="17-03-2021"/>
    <x v="2"/>
    <x v="1"/>
    <s v="Wednesday"/>
    <s v="17"/>
    <x v="3"/>
    <x v="20"/>
    <x v="24"/>
    <x v="0"/>
    <n v="35"/>
    <n v="620"/>
    <n v="217000"/>
    <n v="86800"/>
    <n v="0.4"/>
    <x v="0"/>
    <s v="low Units"/>
    <n v="2.6133941956310178E-2"/>
  </r>
  <r>
    <x v="0"/>
    <s v="In-store"/>
    <n v="1185732"/>
    <n v="44272"/>
    <s v="17-03-2021"/>
    <x v="2"/>
    <x v="1"/>
    <s v="Wednesday"/>
    <s v="17"/>
    <x v="3"/>
    <x v="20"/>
    <x v="24"/>
    <x v="1"/>
    <n v="35"/>
    <n v="300"/>
    <n v="105000"/>
    <n v="36750"/>
    <n v="0.35"/>
    <x v="0"/>
    <s v="low Units"/>
    <n v="1.1064773812147455E-2"/>
  </r>
  <r>
    <x v="0"/>
    <s v="In-store"/>
    <n v="1185732"/>
    <n v="44272"/>
    <s v="17-03-2021"/>
    <x v="2"/>
    <x v="1"/>
    <s v="Wednesday"/>
    <s v="17"/>
    <x v="3"/>
    <x v="20"/>
    <x v="24"/>
    <x v="2"/>
    <n v="25"/>
    <n v="350"/>
    <n v="87500"/>
    <n v="30625"/>
    <n v="0.35"/>
    <x v="0"/>
    <s v="low Units"/>
    <n v="9.2206448434562129E-3"/>
  </r>
  <r>
    <x v="0"/>
    <s v="In-store"/>
    <n v="1185732"/>
    <n v="44272"/>
    <s v="17-03-2021"/>
    <x v="2"/>
    <x v="1"/>
    <s v="Wednesday"/>
    <s v="17"/>
    <x v="3"/>
    <x v="20"/>
    <x v="24"/>
    <x v="3"/>
    <n v="30"/>
    <n v="200"/>
    <n v="60000"/>
    <n v="24000"/>
    <n v="0.4"/>
    <x v="0"/>
    <s v="low Units"/>
    <n v="7.225974734463644E-3"/>
  </r>
  <r>
    <x v="0"/>
    <s v="In-store"/>
    <n v="1185732"/>
    <n v="44272"/>
    <s v="17-03-2021"/>
    <x v="2"/>
    <x v="1"/>
    <s v="Wednesday"/>
    <s v="17"/>
    <x v="3"/>
    <x v="20"/>
    <x v="24"/>
    <x v="4"/>
    <n v="45"/>
    <n v="250"/>
    <n v="112500"/>
    <n v="39375"/>
    <n v="0.35"/>
    <x v="0"/>
    <s v="low Units"/>
    <n v="1.1855114798729416E-2"/>
  </r>
  <r>
    <x v="0"/>
    <s v="In-store"/>
    <n v="1185732"/>
    <n v="44272"/>
    <s v="17-03-2021"/>
    <x v="2"/>
    <x v="1"/>
    <s v="Wednesday"/>
    <s v="17"/>
    <x v="3"/>
    <x v="20"/>
    <x v="24"/>
    <x v="5"/>
    <n v="35"/>
    <n v="350"/>
    <n v="122500"/>
    <n v="61250"/>
    <n v="0.5"/>
    <x v="0"/>
    <s v="low Units"/>
    <n v="1.8441289686912426E-2"/>
  </r>
  <r>
    <x v="0"/>
    <s v="In-store"/>
    <n v="1185732"/>
    <n v="44304"/>
    <s v="18-04-2021"/>
    <x v="3"/>
    <x v="1"/>
    <s v="Sunday"/>
    <s v="18"/>
    <x v="3"/>
    <x v="20"/>
    <x v="24"/>
    <x v="0"/>
    <n v="35"/>
    <n v="575"/>
    <n v="201250"/>
    <n v="80500"/>
    <n v="0.4"/>
    <x v="0"/>
    <s v="low Units"/>
    <n v="2.4237123588513473E-2"/>
  </r>
  <r>
    <x v="0"/>
    <s v="In-store"/>
    <n v="1185732"/>
    <n v="44304"/>
    <s v="18-04-2021"/>
    <x v="3"/>
    <x v="1"/>
    <s v="Sunday"/>
    <s v="18"/>
    <x v="3"/>
    <x v="20"/>
    <x v="24"/>
    <x v="1"/>
    <n v="30"/>
    <n v="275"/>
    <n v="82500"/>
    <n v="28875"/>
    <n v="0.35"/>
    <x v="0"/>
    <s v="low Units"/>
    <n v="8.6937508524015713E-3"/>
  </r>
  <r>
    <x v="0"/>
    <s v="In-store"/>
    <n v="1185732"/>
    <n v="44304"/>
    <s v="18-04-2021"/>
    <x v="3"/>
    <x v="1"/>
    <s v="Sunday"/>
    <s v="18"/>
    <x v="3"/>
    <x v="20"/>
    <x v="24"/>
    <x v="2"/>
    <n v="20"/>
    <n v="275"/>
    <n v="55000"/>
    <n v="19250"/>
    <n v="0.35"/>
    <x v="0"/>
    <s v="low Units"/>
    <n v="5.7958339016010475E-3"/>
  </r>
  <r>
    <x v="0"/>
    <s v="In-store"/>
    <n v="1185732"/>
    <n v="44304"/>
    <s v="18-04-2021"/>
    <x v="3"/>
    <x v="1"/>
    <s v="Sunday"/>
    <s v="18"/>
    <x v="3"/>
    <x v="20"/>
    <x v="24"/>
    <x v="3"/>
    <n v="25"/>
    <n v="200"/>
    <n v="50000"/>
    <n v="20000"/>
    <n v="0.4"/>
    <x v="0"/>
    <s v="low Units"/>
    <n v="6.0216456120530367E-3"/>
  </r>
  <r>
    <x v="0"/>
    <s v="In-store"/>
    <n v="1185732"/>
    <n v="44304"/>
    <s v="18-04-2021"/>
    <x v="3"/>
    <x v="1"/>
    <s v="Sunday"/>
    <s v="18"/>
    <x v="3"/>
    <x v="20"/>
    <x v="24"/>
    <x v="4"/>
    <n v="40"/>
    <n v="225"/>
    <n v="90000"/>
    <n v="31500"/>
    <n v="0.35"/>
    <x v="0"/>
    <s v="low Units"/>
    <n v="9.484091838983532E-3"/>
  </r>
  <r>
    <x v="0"/>
    <s v="In-store"/>
    <n v="1185732"/>
    <n v="44304"/>
    <s v="18-04-2021"/>
    <x v="3"/>
    <x v="1"/>
    <s v="Sunday"/>
    <s v="18"/>
    <x v="3"/>
    <x v="20"/>
    <x v="24"/>
    <x v="5"/>
    <n v="30"/>
    <n v="350"/>
    <n v="105000"/>
    <n v="52500"/>
    <n v="0.5"/>
    <x v="0"/>
    <s v="low Units"/>
    <n v="1.5806819731639221E-2"/>
  </r>
  <r>
    <x v="0"/>
    <s v="In-store"/>
    <n v="1185732"/>
    <n v="44335"/>
    <s v="19-05-2021"/>
    <x v="4"/>
    <x v="1"/>
    <s v="Wednesday"/>
    <s v="19"/>
    <x v="3"/>
    <x v="20"/>
    <x v="24"/>
    <x v="0"/>
    <n v="40"/>
    <n v="620"/>
    <n v="248000"/>
    <n v="99200"/>
    <n v="0.4"/>
    <x v="0"/>
    <s v="low Units"/>
    <n v="2.9867362235783065E-2"/>
  </r>
  <r>
    <x v="0"/>
    <s v="In-store"/>
    <n v="1185732"/>
    <n v="44335"/>
    <s v="19-05-2021"/>
    <x v="4"/>
    <x v="1"/>
    <s v="Wednesday"/>
    <s v="19"/>
    <x v="3"/>
    <x v="20"/>
    <x v="24"/>
    <x v="1"/>
    <n v="35"/>
    <n v="325"/>
    <n v="113750"/>
    <n v="39813"/>
    <n v="0.35"/>
    <x v="0"/>
    <s v="low Units"/>
    <n v="1.1986988837633378E-2"/>
  </r>
  <r>
    <x v="0"/>
    <s v="In-store"/>
    <n v="1185732"/>
    <n v="44335"/>
    <s v="19-05-2021"/>
    <x v="4"/>
    <x v="1"/>
    <s v="Wednesday"/>
    <s v="19"/>
    <x v="3"/>
    <x v="20"/>
    <x v="24"/>
    <x v="2"/>
    <n v="30"/>
    <n v="300"/>
    <n v="90000"/>
    <n v="31500"/>
    <n v="0.35"/>
    <x v="0"/>
    <s v="low Units"/>
    <n v="9.484091838983532E-3"/>
  </r>
  <r>
    <x v="0"/>
    <s v="In-store"/>
    <n v="1185732"/>
    <n v="44335"/>
    <s v="19-05-2021"/>
    <x v="4"/>
    <x v="1"/>
    <s v="Wednesday"/>
    <s v="19"/>
    <x v="3"/>
    <x v="20"/>
    <x v="24"/>
    <x v="3"/>
    <n v="30"/>
    <n v="225"/>
    <n v="67500"/>
    <n v="27000"/>
    <n v="0.4"/>
    <x v="0"/>
    <s v="low Units"/>
    <n v="8.1292215762715989E-3"/>
  </r>
  <r>
    <x v="0"/>
    <s v="In-store"/>
    <n v="1185732"/>
    <n v="44335"/>
    <s v="19-05-2021"/>
    <x v="4"/>
    <x v="1"/>
    <s v="Wednesday"/>
    <s v="19"/>
    <x v="3"/>
    <x v="20"/>
    <x v="24"/>
    <x v="4"/>
    <n v="45"/>
    <n v="250"/>
    <n v="112500"/>
    <n v="39375"/>
    <n v="0.35"/>
    <x v="0"/>
    <s v="low Units"/>
    <n v="1.1855114798729416E-2"/>
  </r>
  <r>
    <x v="0"/>
    <s v="In-store"/>
    <n v="1185732"/>
    <n v="44335"/>
    <s v="19-05-2021"/>
    <x v="4"/>
    <x v="1"/>
    <s v="Wednesday"/>
    <s v="19"/>
    <x v="3"/>
    <x v="20"/>
    <x v="24"/>
    <x v="5"/>
    <n v="50"/>
    <n v="350"/>
    <n v="175000"/>
    <n v="87500"/>
    <n v="0.5"/>
    <x v="0"/>
    <s v="low Units"/>
    <n v="2.6344699552732033E-2"/>
  </r>
  <r>
    <x v="0"/>
    <s v="In-store"/>
    <n v="1185732"/>
    <n v="44365"/>
    <s v="18-06-2021"/>
    <x v="11"/>
    <x v="1"/>
    <s v="Friday"/>
    <s v="18"/>
    <x v="3"/>
    <x v="20"/>
    <x v="24"/>
    <x v="0"/>
    <n v="35"/>
    <n v="600"/>
    <n v="210000"/>
    <n v="84000"/>
    <n v="0.4"/>
    <x v="0"/>
    <s v="low Units"/>
    <n v="2.5290911570622753E-2"/>
  </r>
  <r>
    <x v="0"/>
    <s v="In-store"/>
    <n v="1185732"/>
    <n v="44365"/>
    <s v="18-06-2021"/>
    <x v="11"/>
    <x v="1"/>
    <s v="Friday"/>
    <s v="18"/>
    <x v="3"/>
    <x v="20"/>
    <x v="24"/>
    <x v="1"/>
    <n v="30"/>
    <n v="350"/>
    <n v="105000"/>
    <n v="36750"/>
    <n v="0.35"/>
    <x v="0"/>
    <s v="low Units"/>
    <n v="1.1064773812147455E-2"/>
  </r>
  <r>
    <x v="0"/>
    <s v="In-store"/>
    <n v="1185732"/>
    <n v="44365"/>
    <s v="18-06-2021"/>
    <x v="11"/>
    <x v="1"/>
    <s v="Friday"/>
    <s v="18"/>
    <x v="3"/>
    <x v="20"/>
    <x v="24"/>
    <x v="2"/>
    <n v="25"/>
    <n v="375"/>
    <n v="93750"/>
    <n v="32813"/>
    <n v="0.35"/>
    <x v="0"/>
    <s v="low Units"/>
    <n v="9.8794128734148133E-3"/>
  </r>
  <r>
    <x v="0"/>
    <s v="In-store"/>
    <n v="1185732"/>
    <n v="44365"/>
    <s v="18-06-2021"/>
    <x v="11"/>
    <x v="1"/>
    <s v="Friday"/>
    <s v="18"/>
    <x v="3"/>
    <x v="20"/>
    <x v="24"/>
    <x v="3"/>
    <n v="25"/>
    <n v="350"/>
    <n v="87500"/>
    <n v="35000"/>
    <n v="0.4"/>
    <x v="0"/>
    <s v="low Units"/>
    <n v="1.0537879821092815E-2"/>
  </r>
  <r>
    <x v="0"/>
    <s v="In-store"/>
    <n v="1185732"/>
    <n v="44365"/>
    <s v="18-06-2021"/>
    <x v="11"/>
    <x v="1"/>
    <s v="Friday"/>
    <s v="18"/>
    <x v="3"/>
    <x v="20"/>
    <x v="24"/>
    <x v="4"/>
    <n v="40"/>
    <n v="350"/>
    <n v="140000"/>
    <n v="49000"/>
    <n v="0.35"/>
    <x v="0"/>
    <s v="low Units"/>
    <n v="1.4753031749529941E-2"/>
  </r>
  <r>
    <x v="0"/>
    <s v="In-store"/>
    <n v="1185732"/>
    <n v="44365"/>
    <s v="18-06-2021"/>
    <x v="11"/>
    <x v="1"/>
    <s v="Friday"/>
    <s v="18"/>
    <x v="3"/>
    <x v="20"/>
    <x v="24"/>
    <x v="5"/>
    <n v="45"/>
    <n v="525"/>
    <n v="236250"/>
    <n v="118125"/>
    <n v="0.5"/>
    <x v="0"/>
    <s v="low Units"/>
    <n v="3.5565344396188248E-2"/>
  </r>
  <r>
    <x v="0"/>
    <s v="In-store"/>
    <n v="1185732"/>
    <n v="44394"/>
    <s v="17-07-2021"/>
    <x v="5"/>
    <x v="1"/>
    <s v="Saturday"/>
    <s v="17"/>
    <x v="3"/>
    <x v="20"/>
    <x v="24"/>
    <x v="0"/>
    <n v="40"/>
    <n v="750"/>
    <n v="300000"/>
    <n v="120000"/>
    <n v="0.4"/>
    <x v="0"/>
    <s v="High Units"/>
    <n v="3.6129873672318222E-2"/>
  </r>
  <r>
    <x v="0"/>
    <s v="In-store"/>
    <n v="1185732"/>
    <n v="44394"/>
    <s v="17-07-2021"/>
    <x v="5"/>
    <x v="1"/>
    <s v="Saturday"/>
    <s v="17"/>
    <x v="3"/>
    <x v="20"/>
    <x v="24"/>
    <x v="1"/>
    <n v="35"/>
    <n v="500"/>
    <n v="175000"/>
    <n v="61250"/>
    <n v="0.35"/>
    <x v="0"/>
    <s v="low Units"/>
    <n v="1.8441289686912426E-2"/>
  </r>
  <r>
    <x v="0"/>
    <s v="In-store"/>
    <n v="1185732"/>
    <n v="44394"/>
    <s v="17-07-2021"/>
    <x v="5"/>
    <x v="1"/>
    <s v="Saturday"/>
    <s v="17"/>
    <x v="3"/>
    <x v="20"/>
    <x v="24"/>
    <x v="2"/>
    <n v="30"/>
    <n v="425"/>
    <n v="127500"/>
    <n v="44625"/>
    <n v="0.35"/>
    <x v="0"/>
    <s v="low Units"/>
    <n v="1.3435796771893337E-2"/>
  </r>
  <r>
    <x v="0"/>
    <s v="In-store"/>
    <n v="1185732"/>
    <n v="44394"/>
    <s v="17-07-2021"/>
    <x v="5"/>
    <x v="1"/>
    <s v="Saturday"/>
    <s v="17"/>
    <x v="3"/>
    <x v="20"/>
    <x v="24"/>
    <x v="3"/>
    <n v="30"/>
    <n v="375"/>
    <n v="112500"/>
    <n v="45000"/>
    <n v="0.4"/>
    <x v="0"/>
    <s v="low Units"/>
    <n v="1.3548702627119333E-2"/>
  </r>
  <r>
    <x v="0"/>
    <s v="In-store"/>
    <n v="1185732"/>
    <n v="44394"/>
    <s v="17-07-2021"/>
    <x v="5"/>
    <x v="1"/>
    <s v="Saturday"/>
    <s v="17"/>
    <x v="3"/>
    <x v="20"/>
    <x v="24"/>
    <x v="4"/>
    <n v="40"/>
    <n v="375"/>
    <n v="150000"/>
    <n v="52500"/>
    <n v="0.35"/>
    <x v="0"/>
    <s v="low Units"/>
    <n v="1.5806819731639221E-2"/>
  </r>
  <r>
    <x v="0"/>
    <s v="In-store"/>
    <n v="1185732"/>
    <n v="44394"/>
    <s v="17-07-2021"/>
    <x v="5"/>
    <x v="1"/>
    <s v="Saturday"/>
    <s v="17"/>
    <x v="3"/>
    <x v="20"/>
    <x v="24"/>
    <x v="5"/>
    <n v="45"/>
    <n v="550"/>
    <n v="247500"/>
    <n v="123750"/>
    <n v="0.5"/>
    <x v="0"/>
    <s v="low Units"/>
    <n v="3.7258932224578163E-2"/>
  </r>
  <r>
    <x v="0"/>
    <s v="In-store"/>
    <n v="1185732"/>
    <n v="44426"/>
    <s v="18-08-2021"/>
    <x v="6"/>
    <x v="1"/>
    <s v="Wednesday"/>
    <s v="18"/>
    <x v="3"/>
    <x v="20"/>
    <x v="24"/>
    <x v="0"/>
    <n v="40"/>
    <n v="700"/>
    <n v="280000"/>
    <n v="112000"/>
    <n v="0.4"/>
    <x v="0"/>
    <s v="low Units"/>
    <n v="3.3721215427497009E-2"/>
  </r>
  <r>
    <x v="0"/>
    <s v="In-store"/>
    <n v="1185732"/>
    <n v="44426"/>
    <s v="18-08-2021"/>
    <x v="6"/>
    <x v="1"/>
    <s v="Wednesday"/>
    <s v="18"/>
    <x v="3"/>
    <x v="20"/>
    <x v="24"/>
    <x v="1"/>
    <n v="40"/>
    <n v="475"/>
    <n v="190000"/>
    <n v="66500"/>
    <n v="0.35"/>
    <x v="0"/>
    <s v="low Units"/>
    <n v="2.0021971660076347E-2"/>
  </r>
  <r>
    <x v="0"/>
    <s v="In-store"/>
    <n v="1185732"/>
    <n v="44426"/>
    <s v="18-08-2021"/>
    <x v="6"/>
    <x v="1"/>
    <s v="Wednesday"/>
    <s v="18"/>
    <x v="3"/>
    <x v="20"/>
    <x v="24"/>
    <x v="2"/>
    <n v="35"/>
    <n v="400"/>
    <n v="140000"/>
    <n v="49000"/>
    <n v="0.35"/>
    <x v="0"/>
    <s v="low Units"/>
    <n v="1.4753031749529941E-2"/>
  </r>
  <r>
    <x v="0"/>
    <s v="In-store"/>
    <n v="1185732"/>
    <n v="44426"/>
    <s v="18-08-2021"/>
    <x v="6"/>
    <x v="1"/>
    <s v="Wednesday"/>
    <s v="18"/>
    <x v="3"/>
    <x v="20"/>
    <x v="24"/>
    <x v="3"/>
    <n v="25"/>
    <n v="325"/>
    <n v="81250"/>
    <n v="32500"/>
    <n v="0.4"/>
    <x v="0"/>
    <s v="low Units"/>
    <n v="9.7851741195861836E-3"/>
  </r>
  <r>
    <x v="0"/>
    <s v="In-store"/>
    <n v="1185732"/>
    <n v="44426"/>
    <s v="18-08-2021"/>
    <x v="6"/>
    <x v="1"/>
    <s v="Wednesday"/>
    <s v="18"/>
    <x v="3"/>
    <x v="20"/>
    <x v="24"/>
    <x v="4"/>
    <n v="35"/>
    <n v="300"/>
    <n v="105000"/>
    <n v="36750"/>
    <n v="0.35"/>
    <x v="0"/>
    <s v="low Units"/>
    <n v="1.1064773812147455E-2"/>
  </r>
  <r>
    <x v="0"/>
    <s v="In-store"/>
    <n v="1185732"/>
    <n v="44426"/>
    <s v="18-08-2021"/>
    <x v="6"/>
    <x v="1"/>
    <s v="Wednesday"/>
    <s v="18"/>
    <x v="3"/>
    <x v="20"/>
    <x v="24"/>
    <x v="5"/>
    <n v="40"/>
    <n v="475"/>
    <n v="190000"/>
    <n v="95000"/>
    <n v="0.5"/>
    <x v="0"/>
    <s v="low Units"/>
    <n v="2.8602816657251926E-2"/>
  </r>
  <r>
    <x v="0"/>
    <s v="In-store"/>
    <n v="1185732"/>
    <n v="44458"/>
    <s v="19-09-2021"/>
    <x v="7"/>
    <x v="1"/>
    <s v="Sunday"/>
    <s v="19"/>
    <x v="3"/>
    <x v="20"/>
    <x v="24"/>
    <x v="0"/>
    <n v="35"/>
    <n v="600"/>
    <n v="210000"/>
    <n v="84000"/>
    <n v="0.4"/>
    <x v="0"/>
    <s v="low Units"/>
    <n v="2.5290911570622753E-2"/>
  </r>
  <r>
    <x v="0"/>
    <s v="In-store"/>
    <n v="1185732"/>
    <n v="44458"/>
    <s v="19-09-2021"/>
    <x v="7"/>
    <x v="1"/>
    <s v="Sunday"/>
    <s v="19"/>
    <x v="3"/>
    <x v="20"/>
    <x v="24"/>
    <x v="1"/>
    <n v="30"/>
    <n v="400"/>
    <n v="120000"/>
    <n v="42000"/>
    <n v="0.35"/>
    <x v="0"/>
    <s v="low Units"/>
    <n v="1.2645455785311377E-2"/>
  </r>
  <r>
    <x v="0"/>
    <s v="In-store"/>
    <n v="1185732"/>
    <n v="44458"/>
    <s v="19-09-2021"/>
    <x v="7"/>
    <x v="1"/>
    <s v="Sunday"/>
    <s v="19"/>
    <x v="3"/>
    <x v="20"/>
    <x v="24"/>
    <x v="2"/>
    <n v="15"/>
    <n v="300"/>
    <n v="45000"/>
    <n v="15750"/>
    <n v="0.35"/>
    <x v="0"/>
    <s v="low Units"/>
    <n v="4.742045919491766E-3"/>
  </r>
  <r>
    <x v="0"/>
    <s v="In-store"/>
    <n v="1185732"/>
    <n v="44458"/>
    <s v="19-09-2021"/>
    <x v="7"/>
    <x v="1"/>
    <s v="Sunday"/>
    <s v="19"/>
    <x v="3"/>
    <x v="20"/>
    <x v="24"/>
    <x v="3"/>
    <n v="15"/>
    <n v="275"/>
    <n v="41250"/>
    <n v="16500"/>
    <n v="0.4"/>
    <x v="0"/>
    <s v="low Units"/>
    <n v="4.9678576299437551E-3"/>
  </r>
  <r>
    <x v="0"/>
    <s v="In-store"/>
    <n v="1185732"/>
    <n v="44458"/>
    <s v="19-09-2021"/>
    <x v="7"/>
    <x v="1"/>
    <s v="Sunday"/>
    <s v="19"/>
    <x v="3"/>
    <x v="20"/>
    <x v="24"/>
    <x v="4"/>
    <n v="25"/>
    <n v="275"/>
    <n v="68750"/>
    <n v="24063"/>
    <n v="0.35"/>
    <x v="0"/>
    <s v="low Units"/>
    <n v="7.2449429181416112E-3"/>
  </r>
  <r>
    <x v="0"/>
    <s v="In-store"/>
    <n v="1185732"/>
    <n v="44458"/>
    <s v="19-09-2021"/>
    <x v="7"/>
    <x v="1"/>
    <s v="Sunday"/>
    <s v="19"/>
    <x v="3"/>
    <x v="20"/>
    <x v="24"/>
    <x v="5"/>
    <n v="30"/>
    <n v="350"/>
    <n v="105000"/>
    <n v="52500"/>
    <n v="0.5"/>
    <x v="0"/>
    <s v="low Units"/>
    <n v="1.5806819731639221E-2"/>
  </r>
  <r>
    <x v="0"/>
    <s v="In-store"/>
    <n v="1185732"/>
    <n v="44487"/>
    <s v="18-10-2021"/>
    <x v="8"/>
    <x v="1"/>
    <s v="Monday"/>
    <s v="18"/>
    <x v="3"/>
    <x v="20"/>
    <x v="24"/>
    <x v="0"/>
    <n v="35"/>
    <n v="525"/>
    <n v="183750"/>
    <n v="73500"/>
    <n v="0.4"/>
    <x v="0"/>
    <s v="low Units"/>
    <n v="2.212954762429491E-2"/>
  </r>
  <r>
    <x v="0"/>
    <s v="In-store"/>
    <n v="1185732"/>
    <n v="44487"/>
    <s v="18-10-2021"/>
    <x v="8"/>
    <x v="1"/>
    <s v="Monday"/>
    <s v="18"/>
    <x v="3"/>
    <x v="20"/>
    <x v="24"/>
    <x v="1"/>
    <n v="25"/>
    <n v="350"/>
    <n v="87500"/>
    <n v="30625"/>
    <n v="0.35"/>
    <x v="0"/>
    <s v="low Units"/>
    <n v="9.2206448434562129E-3"/>
  </r>
  <r>
    <x v="0"/>
    <s v="In-store"/>
    <n v="1185732"/>
    <n v="44487"/>
    <s v="18-10-2021"/>
    <x v="8"/>
    <x v="1"/>
    <s v="Monday"/>
    <s v="18"/>
    <x v="3"/>
    <x v="20"/>
    <x v="24"/>
    <x v="2"/>
    <n v="25"/>
    <n v="250"/>
    <n v="62500"/>
    <n v="21875"/>
    <n v="0.35"/>
    <x v="0"/>
    <s v="low Units"/>
    <n v="6.5861748881830082E-3"/>
  </r>
  <r>
    <x v="0"/>
    <s v="In-store"/>
    <n v="1185732"/>
    <n v="44487"/>
    <s v="18-10-2021"/>
    <x v="8"/>
    <x v="1"/>
    <s v="Monday"/>
    <s v="18"/>
    <x v="3"/>
    <x v="20"/>
    <x v="24"/>
    <x v="3"/>
    <n v="25"/>
    <n v="225"/>
    <n v="56250"/>
    <n v="22500"/>
    <n v="0.4"/>
    <x v="0"/>
    <s v="low Units"/>
    <n v="6.7743513135596666E-3"/>
  </r>
  <r>
    <x v="0"/>
    <s v="In-store"/>
    <n v="1185732"/>
    <n v="44487"/>
    <s v="18-10-2021"/>
    <x v="8"/>
    <x v="1"/>
    <s v="Monday"/>
    <s v="18"/>
    <x v="3"/>
    <x v="20"/>
    <x v="24"/>
    <x v="4"/>
    <n v="35"/>
    <n v="225"/>
    <n v="78750"/>
    <n v="27563"/>
    <n v="0.35"/>
    <x v="0"/>
    <s v="low Units"/>
    <n v="8.2987309002508919E-3"/>
  </r>
  <r>
    <x v="0"/>
    <s v="In-store"/>
    <n v="1185732"/>
    <n v="44487"/>
    <s v="18-10-2021"/>
    <x v="8"/>
    <x v="1"/>
    <s v="Monday"/>
    <s v="18"/>
    <x v="3"/>
    <x v="20"/>
    <x v="24"/>
    <x v="5"/>
    <n v="40"/>
    <n v="350"/>
    <n v="140000"/>
    <n v="70000"/>
    <n v="0.5"/>
    <x v="0"/>
    <s v="low Units"/>
    <n v="2.1075759642185631E-2"/>
  </r>
  <r>
    <x v="0"/>
    <s v="In-store"/>
    <n v="1185732"/>
    <n v="44518"/>
    <s v="18-11-2021"/>
    <x v="9"/>
    <x v="1"/>
    <s v="Thursday"/>
    <s v="18"/>
    <x v="3"/>
    <x v="20"/>
    <x v="24"/>
    <x v="0"/>
    <n v="35"/>
    <n v="500"/>
    <n v="175000"/>
    <n v="70000"/>
    <n v="0.4"/>
    <x v="0"/>
    <s v="low Units"/>
    <n v="2.1075759642185631E-2"/>
  </r>
  <r>
    <x v="0"/>
    <s v="In-store"/>
    <n v="1185732"/>
    <n v="44518"/>
    <s v="18-11-2021"/>
    <x v="9"/>
    <x v="1"/>
    <s v="Thursday"/>
    <s v="18"/>
    <x v="3"/>
    <x v="20"/>
    <x v="24"/>
    <x v="1"/>
    <n v="25"/>
    <n v="350"/>
    <n v="87500"/>
    <n v="30625"/>
    <n v="0.35"/>
    <x v="0"/>
    <s v="low Units"/>
    <n v="9.2206448434562129E-3"/>
  </r>
  <r>
    <x v="0"/>
    <s v="In-store"/>
    <n v="1185732"/>
    <n v="44518"/>
    <s v="18-11-2021"/>
    <x v="9"/>
    <x v="1"/>
    <s v="Thursday"/>
    <s v="18"/>
    <x v="3"/>
    <x v="20"/>
    <x v="24"/>
    <x v="2"/>
    <n v="25"/>
    <n v="295"/>
    <n v="73750"/>
    <n v="25813"/>
    <n v="0.35"/>
    <x v="0"/>
    <s v="low Units"/>
    <n v="7.771836909196252E-3"/>
  </r>
  <r>
    <x v="0"/>
    <s v="In-store"/>
    <n v="1185732"/>
    <n v="44518"/>
    <s v="18-11-2021"/>
    <x v="9"/>
    <x v="1"/>
    <s v="Thursday"/>
    <s v="18"/>
    <x v="3"/>
    <x v="20"/>
    <x v="24"/>
    <x v="3"/>
    <n v="25"/>
    <n v="325"/>
    <n v="81250"/>
    <n v="32500"/>
    <n v="0.4"/>
    <x v="0"/>
    <s v="low Units"/>
    <n v="9.7851741195861836E-3"/>
  </r>
  <r>
    <x v="0"/>
    <s v="In-store"/>
    <n v="1185732"/>
    <n v="44518"/>
    <s v="18-11-2021"/>
    <x v="9"/>
    <x v="1"/>
    <s v="Thursday"/>
    <s v="18"/>
    <x v="3"/>
    <x v="20"/>
    <x v="24"/>
    <x v="4"/>
    <n v="45"/>
    <n v="300"/>
    <n v="135000"/>
    <n v="47250"/>
    <n v="0.35"/>
    <x v="0"/>
    <s v="low Units"/>
    <n v="1.4226137758475298E-2"/>
  </r>
  <r>
    <x v="0"/>
    <s v="In-store"/>
    <n v="1185732"/>
    <n v="44518"/>
    <s v="18-11-2021"/>
    <x v="9"/>
    <x v="1"/>
    <s v="Thursday"/>
    <s v="18"/>
    <x v="3"/>
    <x v="20"/>
    <x v="24"/>
    <x v="5"/>
    <n v="50"/>
    <n v="400"/>
    <n v="200000"/>
    <n v="100000"/>
    <n v="0.5"/>
    <x v="0"/>
    <s v="low Units"/>
    <n v="3.0108228060265183E-2"/>
  </r>
  <r>
    <x v="0"/>
    <s v="In-store"/>
    <n v="1185732"/>
    <n v="44547"/>
    <s v="17-12-2021"/>
    <x v="10"/>
    <x v="1"/>
    <s v="Friday"/>
    <s v="17"/>
    <x v="3"/>
    <x v="20"/>
    <x v="24"/>
    <x v="0"/>
    <n v="45"/>
    <n v="650"/>
    <n v="292500"/>
    <n v="117000"/>
    <n v="0.4"/>
    <x v="0"/>
    <s v="low Units"/>
    <n v="3.5226626830510262E-2"/>
  </r>
  <r>
    <x v="0"/>
    <s v="In-store"/>
    <n v="1185732"/>
    <n v="44547"/>
    <s v="17-12-2021"/>
    <x v="10"/>
    <x v="1"/>
    <s v="Friday"/>
    <s v="17"/>
    <x v="3"/>
    <x v="20"/>
    <x v="24"/>
    <x v="1"/>
    <n v="35"/>
    <n v="450"/>
    <n v="157500"/>
    <n v="55125"/>
    <n v="0.35"/>
    <x v="0"/>
    <s v="low Units"/>
    <n v="1.659716071822118E-2"/>
  </r>
  <r>
    <x v="3"/>
    <s v="In-store"/>
    <n v="1185732"/>
    <n v="44547"/>
    <s v="17-12-2021"/>
    <x v="10"/>
    <x v="1"/>
    <s v="Friday"/>
    <s v="17"/>
    <x v="3"/>
    <x v="20"/>
    <x v="24"/>
    <x v="2"/>
    <n v="35"/>
    <n v="400"/>
    <n v="140000"/>
    <n v="49000"/>
    <n v="0.35"/>
    <x v="0"/>
    <s v="low Units"/>
    <n v="1.4753031749529941E-2"/>
  </r>
  <r>
    <x v="3"/>
    <s v="In-store"/>
    <n v="1185732"/>
    <n v="44547"/>
    <s v="17-12-2021"/>
    <x v="10"/>
    <x v="1"/>
    <s v="Friday"/>
    <s v="17"/>
    <x v="3"/>
    <x v="20"/>
    <x v="24"/>
    <x v="3"/>
    <n v="35"/>
    <n v="350"/>
    <n v="122500"/>
    <n v="49000"/>
    <n v="0.4"/>
    <x v="0"/>
    <s v="low Units"/>
    <n v="1.4753031749529941E-2"/>
  </r>
  <r>
    <x v="3"/>
    <s v="In-store"/>
    <n v="1185732"/>
    <n v="44547"/>
    <s v="17-12-2021"/>
    <x v="10"/>
    <x v="1"/>
    <s v="Friday"/>
    <s v="17"/>
    <x v="3"/>
    <x v="20"/>
    <x v="24"/>
    <x v="4"/>
    <n v="45"/>
    <n v="350"/>
    <n v="157500"/>
    <n v="55125"/>
    <n v="0.35"/>
    <x v="0"/>
    <s v="low Units"/>
    <n v="1.659716071822118E-2"/>
  </r>
  <r>
    <x v="3"/>
    <s v="In-store"/>
    <n v="1185732"/>
    <n v="44547"/>
    <s v="17-12-2021"/>
    <x v="10"/>
    <x v="1"/>
    <s v="Friday"/>
    <s v="17"/>
    <x v="3"/>
    <x v="20"/>
    <x v="24"/>
    <x v="5"/>
    <n v="50"/>
    <n v="450"/>
    <n v="225000"/>
    <n v="112500"/>
    <n v="0.5"/>
    <x v="0"/>
    <s v="low Units"/>
    <n v="3.3871756567798325E-2"/>
  </r>
  <r>
    <x v="3"/>
    <s v="In-store"/>
    <n v="1185732"/>
    <n v="44207"/>
    <s v="11-01-2021"/>
    <x v="0"/>
    <x v="1"/>
    <s v="Monday"/>
    <s v="11"/>
    <x v="3"/>
    <x v="20"/>
    <x v="24"/>
    <x v="0"/>
    <n v="25"/>
    <n v="675"/>
    <n v="168750"/>
    <n v="67500"/>
    <n v="0.4"/>
    <x v="0"/>
    <s v="low Units"/>
    <n v="2.0323053940678997E-2"/>
  </r>
  <r>
    <x v="3"/>
    <s v="In-store"/>
    <n v="1185732"/>
    <n v="44207"/>
    <s v="11-01-2021"/>
    <x v="0"/>
    <x v="1"/>
    <s v="Monday"/>
    <s v="11"/>
    <x v="3"/>
    <x v="20"/>
    <x v="24"/>
    <x v="1"/>
    <n v="25"/>
    <n v="475"/>
    <n v="118750"/>
    <n v="41563"/>
    <n v="0.35"/>
    <x v="0"/>
    <s v="low Units"/>
    <n v="1.2513882828688018E-2"/>
  </r>
  <r>
    <x v="3"/>
    <s v="In-store"/>
    <n v="1185732"/>
    <n v="44207"/>
    <s v="11-01-2021"/>
    <x v="0"/>
    <x v="1"/>
    <s v="Monday"/>
    <s v="11"/>
    <x v="3"/>
    <x v="20"/>
    <x v="24"/>
    <x v="2"/>
    <n v="15"/>
    <n v="475"/>
    <n v="71250"/>
    <n v="24938"/>
    <n v="0.35"/>
    <x v="0"/>
    <s v="low Units"/>
    <n v="7.5083899136689312E-3"/>
  </r>
  <r>
    <x v="3"/>
    <s v="In-store"/>
    <n v="1185732"/>
    <n v="44207"/>
    <s v="11-01-2021"/>
    <x v="0"/>
    <x v="1"/>
    <s v="Monday"/>
    <s v="11"/>
    <x v="3"/>
    <x v="20"/>
    <x v="24"/>
    <x v="3"/>
    <n v="20"/>
    <n v="325"/>
    <n v="65000"/>
    <n v="26000"/>
    <n v="0.4"/>
    <x v="0"/>
    <s v="low Units"/>
    <n v="7.8281392956689472E-3"/>
  </r>
  <r>
    <x v="3"/>
    <s v="In-store"/>
    <n v="1185732"/>
    <n v="44207"/>
    <s v="11-01-2021"/>
    <x v="0"/>
    <x v="1"/>
    <s v="Monday"/>
    <s v="11"/>
    <x v="3"/>
    <x v="20"/>
    <x v="24"/>
    <x v="4"/>
    <n v="35"/>
    <n v="375"/>
    <n v="131250"/>
    <n v="45938"/>
    <n v="0.35"/>
    <x v="0"/>
    <s v="low Units"/>
    <n v="1.383111780632462E-2"/>
  </r>
  <r>
    <x v="3"/>
    <s v="In-store"/>
    <n v="1185732"/>
    <n v="44207"/>
    <s v="11-01-2021"/>
    <x v="0"/>
    <x v="1"/>
    <s v="Monday"/>
    <s v="11"/>
    <x v="3"/>
    <x v="20"/>
    <x v="24"/>
    <x v="5"/>
    <n v="25"/>
    <n v="475"/>
    <n v="118750"/>
    <n v="59375"/>
    <n v="0.5"/>
    <x v="0"/>
    <s v="low Units"/>
    <n v="1.7876760410782452E-2"/>
  </r>
  <r>
    <x v="3"/>
    <s v="In-store"/>
    <n v="1185732"/>
    <n v="44238"/>
    <s v="11-02-2021"/>
    <x v="1"/>
    <x v="1"/>
    <s v="Thursday"/>
    <s v="11"/>
    <x v="3"/>
    <x v="20"/>
    <x v="24"/>
    <x v="0"/>
    <n v="25"/>
    <n v="725"/>
    <n v="181250"/>
    <n v="72500"/>
    <n v="0.4"/>
    <x v="0"/>
    <s v="High Units"/>
    <n v="2.1828465343692257E-2"/>
  </r>
  <r>
    <x v="3"/>
    <s v="In-store"/>
    <n v="1185732"/>
    <n v="44238"/>
    <s v="11-02-2021"/>
    <x v="1"/>
    <x v="1"/>
    <s v="Thursday"/>
    <s v="11"/>
    <x v="3"/>
    <x v="20"/>
    <x v="24"/>
    <x v="1"/>
    <n v="25"/>
    <n v="375"/>
    <n v="93750"/>
    <n v="32813"/>
    <n v="0.35"/>
    <x v="0"/>
    <s v="low Units"/>
    <n v="9.8794128734148133E-3"/>
  </r>
  <r>
    <x v="3"/>
    <s v="In-store"/>
    <n v="1185732"/>
    <n v="44238"/>
    <s v="11-02-2021"/>
    <x v="1"/>
    <x v="1"/>
    <s v="Thursday"/>
    <s v="11"/>
    <x v="3"/>
    <x v="20"/>
    <x v="24"/>
    <x v="2"/>
    <n v="15"/>
    <n v="425"/>
    <n v="63750"/>
    <n v="22313"/>
    <n v="0.35"/>
    <x v="0"/>
    <s v="low Units"/>
    <n v="6.7180489270869696E-3"/>
  </r>
  <r>
    <x v="3"/>
    <s v="In-store"/>
    <n v="1185732"/>
    <n v="44238"/>
    <s v="11-02-2021"/>
    <x v="1"/>
    <x v="1"/>
    <s v="Thursday"/>
    <s v="11"/>
    <x v="2"/>
    <x v="21"/>
    <x v="25"/>
    <x v="3"/>
    <n v="20"/>
    <n v="300"/>
    <n v="60000"/>
    <n v="24000"/>
    <n v="0.4"/>
    <x v="0"/>
    <s v="low Units"/>
    <n v="7.225974734463644E-3"/>
  </r>
  <r>
    <x v="3"/>
    <s v="In-store"/>
    <n v="1185732"/>
    <n v="44238"/>
    <s v="11-02-2021"/>
    <x v="1"/>
    <x v="1"/>
    <s v="Thursday"/>
    <s v="11"/>
    <x v="2"/>
    <x v="21"/>
    <x v="25"/>
    <x v="4"/>
    <n v="35"/>
    <n v="375"/>
    <n v="131250"/>
    <n v="45938"/>
    <n v="0.35"/>
    <x v="0"/>
    <s v="low Units"/>
    <n v="1.383111780632462E-2"/>
  </r>
  <r>
    <x v="3"/>
    <s v="In-store"/>
    <n v="1185732"/>
    <n v="44238"/>
    <s v="11-02-2021"/>
    <x v="1"/>
    <x v="1"/>
    <s v="Thursday"/>
    <s v="11"/>
    <x v="2"/>
    <x v="21"/>
    <x v="25"/>
    <x v="5"/>
    <n v="25"/>
    <n v="450"/>
    <n v="112500"/>
    <n v="56250"/>
    <n v="0.5"/>
    <x v="0"/>
    <s v="low Units"/>
    <n v="1.6935878283899163E-2"/>
  </r>
  <r>
    <x v="3"/>
    <s v="In-store"/>
    <n v="1185732"/>
    <n v="44265"/>
    <s v="10-03-2021"/>
    <x v="2"/>
    <x v="1"/>
    <s v="Wednesday"/>
    <s v="10"/>
    <x v="2"/>
    <x v="21"/>
    <x v="25"/>
    <x v="0"/>
    <n v="30"/>
    <n v="670"/>
    <n v="201000"/>
    <n v="80400"/>
    <n v="0.4"/>
    <x v="0"/>
    <s v="low Units"/>
    <n v="2.4207015360453207E-2"/>
  </r>
  <r>
    <x v="3"/>
    <s v="In-store"/>
    <n v="1185732"/>
    <n v="44265"/>
    <s v="10-03-2021"/>
    <x v="2"/>
    <x v="1"/>
    <s v="Wednesday"/>
    <s v="10"/>
    <x v="2"/>
    <x v="21"/>
    <x v="25"/>
    <x v="1"/>
    <n v="30"/>
    <n v="350"/>
    <n v="105000"/>
    <n v="36750"/>
    <n v="0.35"/>
    <x v="0"/>
    <s v="low Units"/>
    <n v="1.1064773812147455E-2"/>
  </r>
  <r>
    <x v="3"/>
    <s v="In-store"/>
    <n v="1185732"/>
    <n v="44265"/>
    <s v="10-03-2021"/>
    <x v="2"/>
    <x v="1"/>
    <s v="Wednesday"/>
    <s v="10"/>
    <x v="2"/>
    <x v="21"/>
    <x v="25"/>
    <x v="2"/>
    <n v="20"/>
    <n v="400"/>
    <n v="80000"/>
    <n v="28000"/>
    <n v="0.35"/>
    <x v="0"/>
    <s v="low Units"/>
    <n v="8.4303038568742522E-3"/>
  </r>
  <r>
    <x v="3"/>
    <s v="In-store"/>
    <n v="1185732"/>
    <n v="44265"/>
    <s v="10-03-2021"/>
    <x v="2"/>
    <x v="1"/>
    <s v="Wednesday"/>
    <s v="10"/>
    <x v="2"/>
    <x v="21"/>
    <x v="25"/>
    <x v="3"/>
    <n v="25"/>
    <n v="250"/>
    <n v="62500"/>
    <n v="25000"/>
    <n v="0.4"/>
    <x v="0"/>
    <s v="low Units"/>
    <n v="7.5270570150662956E-3"/>
  </r>
  <r>
    <x v="3"/>
    <s v="In-store"/>
    <n v="1185732"/>
    <n v="44265"/>
    <s v="10-03-2021"/>
    <x v="2"/>
    <x v="1"/>
    <s v="Wednesday"/>
    <s v="10"/>
    <x v="2"/>
    <x v="21"/>
    <x v="25"/>
    <x v="4"/>
    <n v="40"/>
    <n v="300"/>
    <n v="120000"/>
    <n v="42000"/>
    <n v="0.35"/>
    <x v="0"/>
    <s v="low Units"/>
    <n v="1.2645455785311377E-2"/>
  </r>
  <r>
    <x v="3"/>
    <s v="In-store"/>
    <n v="1185732"/>
    <n v="44265"/>
    <s v="10-03-2021"/>
    <x v="2"/>
    <x v="1"/>
    <s v="Wednesday"/>
    <s v="10"/>
    <x v="2"/>
    <x v="21"/>
    <x v="25"/>
    <x v="5"/>
    <n v="30"/>
    <n v="400"/>
    <n v="120000"/>
    <n v="60000"/>
    <n v="0.5"/>
    <x v="0"/>
    <s v="low Units"/>
    <n v="1.8064936836159111E-2"/>
  </r>
  <r>
    <x v="3"/>
    <s v="In-store"/>
    <n v="1185732"/>
    <n v="44297"/>
    <s v="11-04-2021"/>
    <x v="3"/>
    <x v="1"/>
    <s v="Sunday"/>
    <s v="11"/>
    <x v="2"/>
    <x v="21"/>
    <x v="25"/>
    <x v="0"/>
    <n v="30"/>
    <n v="625"/>
    <n v="187500"/>
    <n v="75000"/>
    <n v="0.4"/>
    <x v="0"/>
    <s v="low Units"/>
    <n v="2.2581171045198887E-2"/>
  </r>
  <r>
    <x v="3"/>
    <s v="In-store"/>
    <n v="1185732"/>
    <n v="44297"/>
    <s v="11-04-2021"/>
    <x v="3"/>
    <x v="1"/>
    <s v="Sunday"/>
    <s v="11"/>
    <x v="2"/>
    <x v="21"/>
    <x v="25"/>
    <x v="1"/>
    <n v="25"/>
    <n v="325"/>
    <n v="81250"/>
    <n v="28438"/>
    <n v="0.35"/>
    <x v="0"/>
    <s v="low Units"/>
    <n v="8.5621778957782127E-3"/>
  </r>
  <r>
    <x v="3"/>
    <s v="In-store"/>
    <n v="1185732"/>
    <n v="44297"/>
    <s v="11-04-2021"/>
    <x v="3"/>
    <x v="1"/>
    <s v="Sunday"/>
    <s v="11"/>
    <x v="2"/>
    <x v="21"/>
    <x v="25"/>
    <x v="2"/>
    <n v="15"/>
    <n v="325"/>
    <n v="48750"/>
    <n v="17063"/>
    <n v="0.35"/>
    <x v="0"/>
    <s v="low Units"/>
    <n v="5.1373669539230482E-3"/>
  </r>
  <r>
    <x v="3"/>
    <s v="In-store"/>
    <n v="1185732"/>
    <n v="44297"/>
    <s v="11-04-2021"/>
    <x v="3"/>
    <x v="1"/>
    <s v="Sunday"/>
    <s v="11"/>
    <x v="2"/>
    <x v="21"/>
    <x v="25"/>
    <x v="3"/>
    <n v="20"/>
    <n v="250"/>
    <n v="50000"/>
    <n v="20000"/>
    <n v="0.4"/>
    <x v="0"/>
    <s v="low Units"/>
    <n v="6.0216456120530367E-3"/>
  </r>
  <r>
    <x v="3"/>
    <s v="In-store"/>
    <n v="1185732"/>
    <n v="44297"/>
    <s v="11-04-2021"/>
    <x v="3"/>
    <x v="1"/>
    <s v="Sunday"/>
    <s v="11"/>
    <x v="2"/>
    <x v="21"/>
    <x v="25"/>
    <x v="4"/>
    <n v="35"/>
    <n v="275"/>
    <n v="96250"/>
    <n v="33688"/>
    <n v="0.35"/>
    <x v="0"/>
    <s v="low Units"/>
    <n v="1.0142859868942136E-2"/>
  </r>
  <r>
    <x v="3"/>
    <s v="In-store"/>
    <n v="1185732"/>
    <n v="44297"/>
    <s v="11-04-2021"/>
    <x v="3"/>
    <x v="1"/>
    <s v="Sunday"/>
    <s v="11"/>
    <x v="2"/>
    <x v="21"/>
    <x v="25"/>
    <x v="5"/>
    <n v="25"/>
    <n v="400"/>
    <n v="100000"/>
    <n v="50000"/>
    <n v="0.5"/>
    <x v="0"/>
    <s v="low Units"/>
    <n v="1.5054114030132591E-2"/>
  </r>
  <r>
    <x v="3"/>
    <s v="In-store"/>
    <n v="1185732"/>
    <n v="44328"/>
    <s v="12-05-2021"/>
    <x v="4"/>
    <x v="1"/>
    <s v="Wednesday"/>
    <s v="12"/>
    <x v="2"/>
    <x v="21"/>
    <x v="25"/>
    <x v="0"/>
    <n v="35"/>
    <n v="670"/>
    <n v="234500"/>
    <n v="93800"/>
    <n v="0.4"/>
    <x v="0"/>
    <s v="low Units"/>
    <n v="2.8241517920528744E-2"/>
  </r>
  <r>
    <x v="3"/>
    <s v="In-store"/>
    <n v="1185732"/>
    <n v="44328"/>
    <s v="12-05-2021"/>
    <x v="4"/>
    <x v="1"/>
    <s v="Wednesday"/>
    <s v="12"/>
    <x v="2"/>
    <x v="21"/>
    <x v="25"/>
    <x v="1"/>
    <n v="30"/>
    <n v="375"/>
    <n v="112500"/>
    <n v="39375"/>
    <n v="0.35"/>
    <x v="0"/>
    <s v="low Units"/>
    <n v="1.1855114798729416E-2"/>
  </r>
  <r>
    <x v="3"/>
    <s v="In-store"/>
    <n v="1185732"/>
    <n v="44328"/>
    <s v="12-05-2021"/>
    <x v="4"/>
    <x v="1"/>
    <s v="Wednesday"/>
    <s v="12"/>
    <x v="2"/>
    <x v="21"/>
    <x v="25"/>
    <x v="2"/>
    <n v="25"/>
    <n v="350"/>
    <n v="87500"/>
    <n v="30625"/>
    <n v="0.35"/>
    <x v="0"/>
    <s v="low Units"/>
    <n v="9.2206448434562129E-3"/>
  </r>
  <r>
    <x v="3"/>
    <s v="In-store"/>
    <n v="1185732"/>
    <n v="44328"/>
    <s v="12-05-2021"/>
    <x v="4"/>
    <x v="1"/>
    <s v="Wednesday"/>
    <s v="12"/>
    <x v="2"/>
    <x v="21"/>
    <x v="25"/>
    <x v="3"/>
    <n v="25"/>
    <n v="275"/>
    <n v="68750"/>
    <n v="27500"/>
    <n v="0.4"/>
    <x v="0"/>
    <s v="low Units"/>
    <n v="8.2797627165729255E-3"/>
  </r>
  <r>
    <x v="3"/>
    <s v="In-store"/>
    <n v="1185732"/>
    <n v="44328"/>
    <s v="12-05-2021"/>
    <x v="4"/>
    <x v="1"/>
    <s v="Wednesday"/>
    <s v="12"/>
    <x v="2"/>
    <x v="21"/>
    <x v="25"/>
    <x v="4"/>
    <n v="40"/>
    <n v="300"/>
    <n v="120000"/>
    <n v="42000"/>
    <n v="0.35"/>
    <x v="0"/>
    <s v="low Units"/>
    <n v="1.2645455785311377E-2"/>
  </r>
  <r>
    <x v="3"/>
    <s v="In-store"/>
    <n v="1185732"/>
    <n v="44328"/>
    <s v="12-05-2021"/>
    <x v="4"/>
    <x v="1"/>
    <s v="Wednesday"/>
    <s v="12"/>
    <x v="2"/>
    <x v="21"/>
    <x v="25"/>
    <x v="5"/>
    <n v="45"/>
    <n v="400"/>
    <n v="180000"/>
    <n v="90000"/>
    <n v="0.5"/>
    <x v="0"/>
    <s v="low Units"/>
    <n v="2.7097405254238666E-2"/>
  </r>
  <r>
    <x v="3"/>
    <s v="In-store"/>
    <n v="1185732"/>
    <n v="44358"/>
    <s v="11-06-2021"/>
    <x v="11"/>
    <x v="1"/>
    <s v="Friday"/>
    <s v="11"/>
    <x v="2"/>
    <x v="21"/>
    <x v="25"/>
    <x v="0"/>
    <n v="30"/>
    <n v="650"/>
    <n v="195000"/>
    <n v="78000"/>
    <n v="0.4"/>
    <x v="0"/>
    <s v="low Units"/>
    <n v="2.3484417887006843E-2"/>
  </r>
  <r>
    <x v="3"/>
    <s v="In-store"/>
    <n v="1185732"/>
    <n v="44358"/>
    <s v="11-06-2021"/>
    <x v="11"/>
    <x v="1"/>
    <s v="Friday"/>
    <s v="11"/>
    <x v="2"/>
    <x v="21"/>
    <x v="25"/>
    <x v="1"/>
    <n v="25"/>
    <n v="400"/>
    <n v="100000"/>
    <n v="35000"/>
    <n v="0.35"/>
    <x v="0"/>
    <s v="low Units"/>
    <n v="1.0537879821092815E-2"/>
  </r>
  <r>
    <x v="3"/>
    <s v="In-store"/>
    <n v="1185732"/>
    <n v="44358"/>
    <s v="11-06-2021"/>
    <x v="11"/>
    <x v="1"/>
    <s v="Friday"/>
    <s v="11"/>
    <x v="2"/>
    <x v="21"/>
    <x v="25"/>
    <x v="2"/>
    <n v="20"/>
    <n v="425"/>
    <n v="85000"/>
    <n v="29750"/>
    <n v="0.35"/>
    <x v="0"/>
    <s v="low Units"/>
    <n v="8.9571978479288921E-3"/>
  </r>
  <r>
    <x v="3"/>
    <s v="In-store"/>
    <n v="1185732"/>
    <n v="44358"/>
    <s v="11-06-2021"/>
    <x v="11"/>
    <x v="1"/>
    <s v="Friday"/>
    <s v="11"/>
    <x v="2"/>
    <x v="21"/>
    <x v="25"/>
    <x v="3"/>
    <n v="20"/>
    <n v="400"/>
    <n v="80000"/>
    <n v="32000"/>
    <n v="0.4"/>
    <x v="0"/>
    <s v="low Units"/>
    <n v="9.6346329792848587E-3"/>
  </r>
  <r>
    <x v="3"/>
    <s v="In-store"/>
    <n v="1185732"/>
    <n v="44358"/>
    <s v="11-06-2021"/>
    <x v="11"/>
    <x v="1"/>
    <s v="Friday"/>
    <s v="11"/>
    <x v="2"/>
    <x v="21"/>
    <x v="25"/>
    <x v="4"/>
    <n v="35"/>
    <n v="400"/>
    <n v="140000"/>
    <n v="49000"/>
    <n v="0.35"/>
    <x v="0"/>
    <s v="low Units"/>
    <n v="1.4753031749529941E-2"/>
  </r>
  <r>
    <x v="3"/>
    <s v="In-store"/>
    <n v="1185732"/>
    <n v="44358"/>
    <s v="11-06-2021"/>
    <x v="11"/>
    <x v="1"/>
    <s v="Friday"/>
    <s v="11"/>
    <x v="2"/>
    <x v="21"/>
    <x v="25"/>
    <x v="5"/>
    <n v="40"/>
    <n v="575"/>
    <n v="230000"/>
    <n v="115000"/>
    <n v="0.5"/>
    <x v="0"/>
    <s v="low Units"/>
    <n v="3.4624462269304962E-2"/>
  </r>
  <r>
    <x v="3"/>
    <s v="In-store"/>
    <n v="1185732"/>
    <n v="44387"/>
    <s v="10-07-2021"/>
    <x v="5"/>
    <x v="1"/>
    <s v="Saturday"/>
    <s v="10"/>
    <x v="2"/>
    <x v="21"/>
    <x v="25"/>
    <x v="0"/>
    <n v="35"/>
    <n v="800"/>
    <n v="280000"/>
    <n v="112000"/>
    <n v="0.4"/>
    <x v="0"/>
    <s v="High Units"/>
    <n v="3.3721215427497009E-2"/>
  </r>
  <r>
    <x v="3"/>
    <s v="In-store"/>
    <n v="1185732"/>
    <n v="44387"/>
    <s v="10-07-2021"/>
    <x v="5"/>
    <x v="1"/>
    <s v="Saturday"/>
    <s v="10"/>
    <x v="2"/>
    <x v="21"/>
    <x v="25"/>
    <x v="1"/>
    <n v="30"/>
    <n v="550"/>
    <n v="165000"/>
    <n v="57750"/>
    <n v="0.35"/>
    <x v="0"/>
    <s v="low Units"/>
    <n v="1.7387501704803143E-2"/>
  </r>
  <r>
    <x v="3"/>
    <s v="In-store"/>
    <n v="1185732"/>
    <n v="44387"/>
    <s v="10-07-2021"/>
    <x v="5"/>
    <x v="1"/>
    <s v="Saturday"/>
    <s v="10"/>
    <x v="2"/>
    <x v="21"/>
    <x v="25"/>
    <x v="2"/>
    <n v="25"/>
    <n v="475"/>
    <n v="118750"/>
    <n v="41563"/>
    <n v="0.35"/>
    <x v="0"/>
    <s v="low Units"/>
    <n v="1.2513882828688018E-2"/>
  </r>
  <r>
    <x v="3"/>
    <s v="In-store"/>
    <n v="1185732"/>
    <n v="44387"/>
    <s v="10-07-2021"/>
    <x v="5"/>
    <x v="1"/>
    <s v="Saturday"/>
    <s v="10"/>
    <x v="2"/>
    <x v="21"/>
    <x v="25"/>
    <x v="3"/>
    <n v="25"/>
    <n v="425"/>
    <n v="106250"/>
    <n v="42500"/>
    <n v="0.4"/>
    <x v="0"/>
    <s v="low Units"/>
    <n v="1.2795996925612702E-2"/>
  </r>
  <r>
    <x v="3"/>
    <s v="In-store"/>
    <n v="1185732"/>
    <n v="44387"/>
    <s v="10-07-2021"/>
    <x v="5"/>
    <x v="1"/>
    <s v="Saturday"/>
    <s v="10"/>
    <x v="2"/>
    <x v="21"/>
    <x v="25"/>
    <x v="4"/>
    <n v="35"/>
    <n v="425"/>
    <n v="148750"/>
    <n v="52063"/>
    <n v="0.35"/>
    <x v="0"/>
    <s v="low Units"/>
    <n v="1.5675246775015861E-2"/>
  </r>
  <r>
    <x v="3"/>
    <s v="In-store"/>
    <n v="1185732"/>
    <n v="44387"/>
    <s v="10-07-2021"/>
    <x v="5"/>
    <x v="1"/>
    <s v="Saturday"/>
    <s v="10"/>
    <x v="2"/>
    <x v="21"/>
    <x v="25"/>
    <x v="5"/>
    <n v="40"/>
    <n v="600"/>
    <n v="240000"/>
    <n v="120000"/>
    <n v="0.5"/>
    <x v="0"/>
    <s v="low Units"/>
    <n v="3.6129873672318222E-2"/>
  </r>
  <r>
    <x v="3"/>
    <s v="In-store"/>
    <n v="1185732"/>
    <n v="44419"/>
    <s v="11-08-2021"/>
    <x v="6"/>
    <x v="1"/>
    <s v="Wednesday"/>
    <s v="11"/>
    <x v="2"/>
    <x v="21"/>
    <x v="25"/>
    <x v="0"/>
    <n v="35"/>
    <n v="750"/>
    <n v="262500"/>
    <n v="105000"/>
    <n v="0.4"/>
    <x v="0"/>
    <s v="High Units"/>
    <n v="3.1613639463278442E-2"/>
  </r>
  <r>
    <x v="3"/>
    <s v="In-store"/>
    <n v="1185732"/>
    <n v="44419"/>
    <s v="11-08-2021"/>
    <x v="6"/>
    <x v="1"/>
    <s v="Wednesday"/>
    <s v="11"/>
    <x v="2"/>
    <x v="21"/>
    <x v="25"/>
    <x v="1"/>
    <n v="35"/>
    <n v="525"/>
    <n v="183750"/>
    <n v="64313"/>
    <n v="0.35"/>
    <x v="0"/>
    <s v="low Units"/>
    <n v="1.9363504712398349E-2"/>
  </r>
  <r>
    <x v="3"/>
    <s v="In-store"/>
    <n v="1185732"/>
    <n v="44419"/>
    <s v="11-08-2021"/>
    <x v="6"/>
    <x v="1"/>
    <s v="Wednesday"/>
    <s v="11"/>
    <x v="2"/>
    <x v="21"/>
    <x v="25"/>
    <x v="2"/>
    <n v="30"/>
    <n v="450"/>
    <n v="135000"/>
    <n v="47250"/>
    <n v="0.35"/>
    <x v="0"/>
    <s v="low Units"/>
    <n v="1.4226137758475298E-2"/>
  </r>
  <r>
    <x v="3"/>
    <s v="In-store"/>
    <n v="1185732"/>
    <n v="44419"/>
    <s v="11-08-2021"/>
    <x v="6"/>
    <x v="1"/>
    <s v="Wednesday"/>
    <s v="11"/>
    <x v="2"/>
    <x v="21"/>
    <x v="25"/>
    <x v="3"/>
    <n v="20"/>
    <n v="375"/>
    <n v="75000"/>
    <n v="30000"/>
    <n v="0.4"/>
    <x v="0"/>
    <s v="low Units"/>
    <n v="9.0324684180795554E-3"/>
  </r>
  <r>
    <x v="3"/>
    <s v="In-store"/>
    <n v="1185732"/>
    <n v="44419"/>
    <s v="11-08-2021"/>
    <x v="6"/>
    <x v="1"/>
    <s v="Wednesday"/>
    <s v="11"/>
    <x v="2"/>
    <x v="21"/>
    <x v="25"/>
    <x v="4"/>
    <n v="30"/>
    <n v="350"/>
    <n v="105000"/>
    <n v="36750"/>
    <n v="0.35"/>
    <x v="0"/>
    <s v="low Units"/>
    <n v="1.1064773812147455E-2"/>
  </r>
  <r>
    <x v="3"/>
    <s v="In-store"/>
    <n v="1185732"/>
    <n v="44419"/>
    <s v="11-08-2021"/>
    <x v="6"/>
    <x v="1"/>
    <s v="Wednesday"/>
    <s v="11"/>
    <x v="2"/>
    <x v="21"/>
    <x v="25"/>
    <x v="5"/>
    <n v="35"/>
    <n v="525"/>
    <n v="183750"/>
    <n v="91875"/>
    <n v="0.5"/>
    <x v="0"/>
    <s v="low Units"/>
    <n v="2.7661934530368641E-2"/>
  </r>
  <r>
    <x v="3"/>
    <s v="In-store"/>
    <n v="1185732"/>
    <n v="44451"/>
    <s v="12-09-2021"/>
    <x v="7"/>
    <x v="1"/>
    <s v="Sunday"/>
    <s v="12"/>
    <x v="2"/>
    <x v="21"/>
    <x v="25"/>
    <x v="0"/>
    <n v="30"/>
    <n v="650"/>
    <n v="195000"/>
    <n v="78000"/>
    <n v="0.4"/>
    <x v="0"/>
    <s v="low Units"/>
    <n v="2.3484417887006843E-2"/>
  </r>
  <r>
    <x v="3"/>
    <s v="In-store"/>
    <n v="1185732"/>
    <n v="44451"/>
    <s v="12-09-2021"/>
    <x v="7"/>
    <x v="1"/>
    <s v="Sunday"/>
    <s v="12"/>
    <x v="2"/>
    <x v="21"/>
    <x v="25"/>
    <x v="1"/>
    <n v="25"/>
    <n v="450"/>
    <n v="112500"/>
    <n v="39375"/>
    <n v="0.35"/>
    <x v="0"/>
    <s v="low Units"/>
    <n v="1.1855114798729416E-2"/>
  </r>
  <r>
    <x v="3"/>
    <s v="In-store"/>
    <n v="1185732"/>
    <n v="44451"/>
    <s v="12-09-2021"/>
    <x v="7"/>
    <x v="1"/>
    <s v="Sunday"/>
    <s v="12"/>
    <x v="2"/>
    <x v="21"/>
    <x v="25"/>
    <x v="2"/>
    <n v="10"/>
    <n v="350"/>
    <n v="35000"/>
    <n v="12250"/>
    <n v="0.35"/>
    <x v="0"/>
    <s v="low Units"/>
    <n v="3.6882579373824853E-3"/>
  </r>
  <r>
    <x v="3"/>
    <s v="In-store"/>
    <n v="1185732"/>
    <n v="44451"/>
    <s v="12-09-2021"/>
    <x v="7"/>
    <x v="1"/>
    <s v="Sunday"/>
    <s v="12"/>
    <x v="2"/>
    <x v="21"/>
    <x v="25"/>
    <x v="3"/>
    <n v="10"/>
    <n v="325"/>
    <n v="32500"/>
    <n v="13000"/>
    <n v="0.4"/>
    <x v="0"/>
    <s v="low Units"/>
    <n v="3.9140696478344736E-3"/>
  </r>
  <r>
    <x v="3"/>
    <s v="In-store"/>
    <n v="1185732"/>
    <n v="44451"/>
    <s v="12-09-2021"/>
    <x v="7"/>
    <x v="1"/>
    <s v="Sunday"/>
    <s v="12"/>
    <x v="2"/>
    <x v="21"/>
    <x v="25"/>
    <x v="4"/>
    <n v="20"/>
    <n v="325"/>
    <n v="65000"/>
    <n v="22750"/>
    <n v="0.35"/>
    <x v="0"/>
    <s v="low Units"/>
    <n v="6.8496218837103291E-3"/>
  </r>
  <r>
    <x v="3"/>
    <s v="In-store"/>
    <n v="1185732"/>
    <n v="44451"/>
    <s v="12-09-2021"/>
    <x v="7"/>
    <x v="1"/>
    <s v="Sunday"/>
    <s v="12"/>
    <x v="2"/>
    <x v="21"/>
    <x v="25"/>
    <x v="5"/>
    <n v="25"/>
    <n v="400"/>
    <n v="100000"/>
    <n v="50000"/>
    <n v="0.5"/>
    <x v="0"/>
    <s v="low Units"/>
    <n v="1.5054114030132591E-2"/>
  </r>
  <r>
    <x v="3"/>
    <s v="In-store"/>
    <n v="1185732"/>
    <n v="44480"/>
    <s v="11-10-2021"/>
    <x v="8"/>
    <x v="1"/>
    <s v="Monday"/>
    <s v="11"/>
    <x v="2"/>
    <x v="21"/>
    <x v="25"/>
    <x v="0"/>
    <n v="30"/>
    <n v="575"/>
    <n v="172500"/>
    <n v="69000"/>
    <n v="0.4"/>
    <x v="0"/>
    <s v="low Units"/>
    <n v="2.0774677361582977E-2"/>
  </r>
  <r>
    <x v="3"/>
    <s v="In-store"/>
    <n v="1185732"/>
    <n v="44480"/>
    <s v="11-10-2021"/>
    <x v="8"/>
    <x v="1"/>
    <s v="Monday"/>
    <s v="11"/>
    <x v="2"/>
    <x v="21"/>
    <x v="25"/>
    <x v="1"/>
    <n v="20"/>
    <n v="400"/>
    <n v="80000"/>
    <n v="28000"/>
    <n v="0.35"/>
    <x v="0"/>
    <s v="low Units"/>
    <n v="8.4303038568742522E-3"/>
  </r>
  <r>
    <x v="3"/>
    <s v="In-store"/>
    <n v="1185732"/>
    <n v="44480"/>
    <s v="11-10-2021"/>
    <x v="8"/>
    <x v="1"/>
    <s v="Monday"/>
    <s v="11"/>
    <x v="2"/>
    <x v="21"/>
    <x v="25"/>
    <x v="2"/>
    <n v="20"/>
    <n v="300"/>
    <n v="60000"/>
    <n v="21000"/>
    <n v="0.35"/>
    <x v="0"/>
    <s v="low Units"/>
    <n v="6.3227278926556883E-3"/>
  </r>
  <r>
    <x v="3"/>
    <s v="In-store"/>
    <n v="1185732"/>
    <n v="44480"/>
    <s v="11-10-2021"/>
    <x v="8"/>
    <x v="1"/>
    <s v="Monday"/>
    <s v="11"/>
    <x v="2"/>
    <x v="21"/>
    <x v="25"/>
    <x v="3"/>
    <n v="20"/>
    <n v="275"/>
    <n v="55000"/>
    <n v="22000"/>
    <n v="0.4"/>
    <x v="0"/>
    <s v="low Units"/>
    <n v="6.6238101732583399E-3"/>
  </r>
  <r>
    <x v="3"/>
    <s v="In-store"/>
    <n v="1185732"/>
    <n v="44480"/>
    <s v="11-10-2021"/>
    <x v="8"/>
    <x v="1"/>
    <s v="Monday"/>
    <s v="11"/>
    <x v="2"/>
    <x v="21"/>
    <x v="25"/>
    <x v="4"/>
    <n v="30"/>
    <n v="275"/>
    <n v="82500"/>
    <n v="28875"/>
    <n v="0.35"/>
    <x v="0"/>
    <s v="low Units"/>
    <n v="8.6937508524015713E-3"/>
  </r>
  <r>
    <x v="3"/>
    <s v="In-store"/>
    <n v="1185732"/>
    <n v="44480"/>
    <s v="11-10-2021"/>
    <x v="8"/>
    <x v="1"/>
    <s v="Monday"/>
    <s v="11"/>
    <x v="2"/>
    <x v="21"/>
    <x v="25"/>
    <x v="5"/>
    <n v="35"/>
    <n v="400"/>
    <n v="140000"/>
    <n v="70000"/>
    <n v="0.5"/>
    <x v="0"/>
    <s v="low Units"/>
    <n v="2.1075759642185631E-2"/>
  </r>
  <r>
    <x v="3"/>
    <s v="In-store"/>
    <n v="1185732"/>
    <n v="44511"/>
    <s v="11-11-2021"/>
    <x v="9"/>
    <x v="1"/>
    <s v="Thursday"/>
    <s v="11"/>
    <x v="2"/>
    <x v="21"/>
    <x v="25"/>
    <x v="0"/>
    <n v="30"/>
    <n v="550"/>
    <n v="165000"/>
    <n v="66000"/>
    <n v="0.4"/>
    <x v="0"/>
    <s v="low Units"/>
    <n v="1.9871430519775021E-2"/>
  </r>
  <r>
    <x v="3"/>
    <s v="In-store"/>
    <n v="1185732"/>
    <n v="44511"/>
    <s v="11-11-2021"/>
    <x v="9"/>
    <x v="1"/>
    <s v="Thursday"/>
    <s v="11"/>
    <x v="2"/>
    <x v="21"/>
    <x v="25"/>
    <x v="1"/>
    <n v="20"/>
    <n v="400"/>
    <n v="80000"/>
    <n v="28000"/>
    <n v="0.35"/>
    <x v="0"/>
    <s v="low Units"/>
    <n v="8.4303038568742522E-3"/>
  </r>
  <r>
    <x v="3"/>
    <s v="In-store"/>
    <n v="1185732"/>
    <n v="44511"/>
    <s v="11-11-2021"/>
    <x v="9"/>
    <x v="1"/>
    <s v="Thursday"/>
    <s v="11"/>
    <x v="2"/>
    <x v="21"/>
    <x v="25"/>
    <x v="2"/>
    <n v="20"/>
    <n v="345"/>
    <n v="69000"/>
    <n v="24150"/>
    <n v="0.35"/>
    <x v="0"/>
    <s v="low Units"/>
    <n v="7.2711370765540422E-3"/>
  </r>
  <r>
    <x v="3"/>
    <s v="In-store"/>
    <n v="1185732"/>
    <n v="44511"/>
    <s v="11-11-2021"/>
    <x v="9"/>
    <x v="1"/>
    <s v="Thursday"/>
    <s v="11"/>
    <x v="2"/>
    <x v="21"/>
    <x v="25"/>
    <x v="3"/>
    <n v="20"/>
    <n v="375"/>
    <n v="75000"/>
    <n v="30000"/>
    <n v="0.4"/>
    <x v="0"/>
    <s v="low Units"/>
    <n v="9.0324684180795554E-3"/>
  </r>
  <r>
    <x v="3"/>
    <s v="In-store"/>
    <n v="1185732"/>
    <n v="44511"/>
    <s v="11-11-2021"/>
    <x v="9"/>
    <x v="1"/>
    <s v="Thursday"/>
    <s v="11"/>
    <x v="2"/>
    <x v="21"/>
    <x v="25"/>
    <x v="4"/>
    <n v="40"/>
    <n v="350"/>
    <n v="140000"/>
    <n v="49000"/>
    <n v="0.35"/>
    <x v="0"/>
    <s v="low Units"/>
    <n v="1.4753031749529941E-2"/>
  </r>
  <r>
    <x v="3"/>
    <s v="In-store"/>
    <n v="1185732"/>
    <n v="44511"/>
    <s v="11-11-2021"/>
    <x v="9"/>
    <x v="1"/>
    <s v="Thursday"/>
    <s v="11"/>
    <x v="2"/>
    <x v="21"/>
    <x v="25"/>
    <x v="5"/>
    <n v="45"/>
    <n v="450"/>
    <n v="202500"/>
    <n v="101250"/>
    <n v="0.5"/>
    <x v="0"/>
    <s v="low Units"/>
    <n v="3.0484580911018497E-2"/>
  </r>
  <r>
    <x v="3"/>
    <s v="In-store"/>
    <n v="1185732"/>
    <n v="44540"/>
    <s v="10-12-2021"/>
    <x v="10"/>
    <x v="1"/>
    <s v="Friday"/>
    <s v="10"/>
    <x v="2"/>
    <x v="21"/>
    <x v="25"/>
    <x v="0"/>
    <n v="40"/>
    <n v="700"/>
    <n v="280000"/>
    <n v="112000"/>
    <n v="0.4"/>
    <x v="0"/>
    <s v="low Units"/>
    <n v="3.3721215427497009E-2"/>
  </r>
  <r>
    <x v="3"/>
    <s v="In-store"/>
    <n v="1185732"/>
    <n v="44540"/>
    <s v="10-12-2021"/>
    <x v="10"/>
    <x v="1"/>
    <s v="Friday"/>
    <s v="10"/>
    <x v="2"/>
    <x v="21"/>
    <x v="25"/>
    <x v="1"/>
    <n v="30"/>
    <n v="500"/>
    <n v="150000"/>
    <n v="52500"/>
    <n v="0.35"/>
    <x v="0"/>
    <s v="low Units"/>
    <n v="1.5806819731639221E-2"/>
  </r>
  <r>
    <x v="3"/>
    <s v="In-store"/>
    <n v="1185732"/>
    <n v="44540"/>
    <s v="10-12-2021"/>
    <x v="10"/>
    <x v="1"/>
    <s v="Friday"/>
    <s v="10"/>
    <x v="2"/>
    <x v="21"/>
    <x v="25"/>
    <x v="2"/>
    <n v="30"/>
    <n v="450"/>
    <n v="135000"/>
    <n v="47250"/>
    <n v="0.35"/>
    <x v="0"/>
    <s v="low Units"/>
    <n v="1.4226137758475298E-2"/>
  </r>
  <r>
    <x v="3"/>
    <s v="In-store"/>
    <n v="1185732"/>
    <n v="44540"/>
    <s v="10-12-2021"/>
    <x v="10"/>
    <x v="1"/>
    <s v="Friday"/>
    <s v="10"/>
    <x v="2"/>
    <x v="21"/>
    <x v="25"/>
    <x v="3"/>
    <n v="30"/>
    <n v="400"/>
    <n v="120000"/>
    <n v="48000"/>
    <n v="0.4"/>
    <x v="0"/>
    <s v="low Units"/>
    <n v="1.4451949468927288E-2"/>
  </r>
  <r>
    <x v="3"/>
    <s v="In-store"/>
    <n v="1185732"/>
    <n v="44540"/>
    <s v="10-12-2021"/>
    <x v="10"/>
    <x v="1"/>
    <s v="Friday"/>
    <s v="10"/>
    <x v="2"/>
    <x v="21"/>
    <x v="25"/>
    <x v="4"/>
    <n v="40"/>
    <n v="400"/>
    <n v="160000"/>
    <n v="56000"/>
    <n v="0.35"/>
    <x v="0"/>
    <s v="low Units"/>
    <n v="1.6860607713748504E-2"/>
  </r>
  <r>
    <x v="3"/>
    <s v="In-store"/>
    <n v="1185732"/>
    <n v="44540"/>
    <s v="10-12-2021"/>
    <x v="10"/>
    <x v="1"/>
    <s v="Friday"/>
    <s v="10"/>
    <x v="2"/>
    <x v="21"/>
    <x v="25"/>
    <x v="5"/>
    <n v="45"/>
    <n v="500"/>
    <n v="225000"/>
    <n v="112500"/>
    <n v="0.5"/>
    <x v="0"/>
    <s v="low Units"/>
    <n v="3.3871756567798325E-2"/>
  </r>
  <r>
    <x v="3"/>
    <s v="In-store"/>
    <n v="1128299"/>
    <n v="44220"/>
    <s v="24-01-2021"/>
    <x v="0"/>
    <x v="1"/>
    <s v="Sunday"/>
    <s v="24"/>
    <x v="2"/>
    <x v="21"/>
    <x v="25"/>
    <x v="0"/>
    <n v="30"/>
    <n v="350"/>
    <n v="105000"/>
    <n v="36750"/>
    <n v="0.35"/>
    <x v="0"/>
    <s v="low Units"/>
    <n v="1.1064773812147455E-2"/>
  </r>
  <r>
    <x v="3"/>
    <s v="In-store"/>
    <n v="1128299"/>
    <n v="44220"/>
    <s v="24-01-2021"/>
    <x v="0"/>
    <x v="1"/>
    <s v="Sunday"/>
    <s v="24"/>
    <x v="2"/>
    <x v="21"/>
    <x v="25"/>
    <x v="1"/>
    <n v="40"/>
    <n v="350"/>
    <n v="140000"/>
    <n v="49000"/>
    <n v="0.35"/>
    <x v="0"/>
    <s v="low Units"/>
    <n v="1.4753031749529941E-2"/>
  </r>
  <r>
    <x v="3"/>
    <s v="In-store"/>
    <n v="1128299"/>
    <n v="44220"/>
    <s v="24-01-2021"/>
    <x v="0"/>
    <x v="1"/>
    <s v="Sunday"/>
    <s v="24"/>
    <x v="2"/>
    <x v="21"/>
    <x v="25"/>
    <x v="2"/>
    <n v="40"/>
    <n v="350"/>
    <n v="140000"/>
    <n v="49000"/>
    <n v="0.35"/>
    <x v="0"/>
    <s v="low Units"/>
    <n v="1.4753031749529941E-2"/>
  </r>
  <r>
    <x v="3"/>
    <s v="In-store"/>
    <n v="1128299"/>
    <n v="44220"/>
    <s v="24-01-2021"/>
    <x v="0"/>
    <x v="1"/>
    <s v="Sunday"/>
    <s v="24"/>
    <x v="2"/>
    <x v="21"/>
    <x v="25"/>
    <x v="3"/>
    <n v="40"/>
    <n v="200"/>
    <n v="80000"/>
    <n v="28000"/>
    <n v="0.35"/>
    <x v="0"/>
    <s v="low Units"/>
    <n v="8.4303038568742522E-3"/>
  </r>
  <r>
    <x v="3"/>
    <s v="In-store"/>
    <n v="1128299"/>
    <n v="44220"/>
    <s v="24-01-2021"/>
    <x v="0"/>
    <x v="1"/>
    <s v="Sunday"/>
    <s v="24"/>
    <x v="2"/>
    <x v="21"/>
    <x v="25"/>
    <x v="4"/>
    <n v="45"/>
    <n v="150"/>
    <n v="67500"/>
    <n v="27000"/>
    <n v="0.4"/>
    <x v="0"/>
    <s v="low Units"/>
    <n v="8.1292215762715989E-3"/>
  </r>
  <r>
    <x v="3"/>
    <s v="In-store"/>
    <n v="1128299"/>
    <n v="44220"/>
    <s v="24-01-2021"/>
    <x v="0"/>
    <x v="1"/>
    <s v="Sunday"/>
    <s v="24"/>
    <x v="2"/>
    <x v="21"/>
    <x v="25"/>
    <x v="5"/>
    <n v="40"/>
    <n v="400"/>
    <n v="160000"/>
    <n v="48000"/>
    <n v="0.3"/>
    <x v="0"/>
    <s v="low Units"/>
    <n v="1.4451949468927288E-2"/>
  </r>
  <r>
    <x v="3"/>
    <s v="In-store"/>
    <n v="1128299"/>
    <n v="44251"/>
    <s v="24-02-2021"/>
    <x v="1"/>
    <x v="1"/>
    <s v="Wednesday"/>
    <s v="24"/>
    <x v="2"/>
    <x v="21"/>
    <x v="25"/>
    <x v="0"/>
    <n v="30"/>
    <n v="450"/>
    <n v="135000"/>
    <n v="47250"/>
    <n v="0.35"/>
    <x v="0"/>
    <s v="low Units"/>
    <n v="1.4226137758475298E-2"/>
  </r>
  <r>
    <x v="3"/>
    <s v="In-store"/>
    <n v="1128299"/>
    <n v="44251"/>
    <s v="24-02-2021"/>
    <x v="1"/>
    <x v="1"/>
    <s v="Wednesday"/>
    <s v="24"/>
    <x v="2"/>
    <x v="21"/>
    <x v="25"/>
    <x v="1"/>
    <n v="40"/>
    <n v="350"/>
    <n v="140000"/>
    <n v="49000"/>
    <n v="0.35"/>
    <x v="0"/>
    <s v="low Units"/>
    <n v="1.4753031749529941E-2"/>
  </r>
  <r>
    <x v="3"/>
    <s v="In-store"/>
    <n v="1128299"/>
    <n v="44251"/>
    <s v="24-02-2021"/>
    <x v="1"/>
    <x v="1"/>
    <s v="Wednesday"/>
    <s v="24"/>
    <x v="2"/>
    <x v="21"/>
    <x v="25"/>
    <x v="2"/>
    <n v="40"/>
    <n v="350"/>
    <n v="140000"/>
    <n v="49000"/>
    <n v="0.35"/>
    <x v="0"/>
    <s v="low Units"/>
    <n v="1.4753031749529941E-2"/>
  </r>
  <r>
    <x v="3"/>
    <s v="In-store"/>
    <n v="1128299"/>
    <n v="44251"/>
    <s v="24-02-2021"/>
    <x v="1"/>
    <x v="1"/>
    <s v="Wednesday"/>
    <s v="24"/>
    <x v="2"/>
    <x v="22"/>
    <x v="16"/>
    <x v="3"/>
    <n v="40"/>
    <n v="200"/>
    <n v="80000"/>
    <n v="28000"/>
    <n v="0.35"/>
    <x v="0"/>
    <s v="low Units"/>
    <n v="8.4303038568742522E-3"/>
  </r>
  <r>
    <x v="3"/>
    <s v="In-store"/>
    <n v="1128299"/>
    <n v="44251"/>
    <s v="24-02-2021"/>
    <x v="1"/>
    <x v="1"/>
    <s v="Wednesday"/>
    <s v="24"/>
    <x v="2"/>
    <x v="22"/>
    <x v="16"/>
    <x v="4"/>
    <n v="45"/>
    <n v="125"/>
    <n v="56250"/>
    <n v="22500"/>
    <n v="0.4"/>
    <x v="0"/>
    <s v="low Units"/>
    <n v="6.7743513135596666E-3"/>
  </r>
  <r>
    <x v="3"/>
    <s v="In-store"/>
    <n v="1128299"/>
    <n v="44251"/>
    <s v="24-02-2021"/>
    <x v="1"/>
    <x v="1"/>
    <s v="Wednesday"/>
    <s v="24"/>
    <x v="2"/>
    <x v="22"/>
    <x v="16"/>
    <x v="5"/>
    <n v="40"/>
    <n v="325"/>
    <n v="130000"/>
    <n v="39000"/>
    <n v="0.3"/>
    <x v="0"/>
    <s v="low Units"/>
    <n v="1.1742208943503422E-2"/>
  </r>
  <r>
    <x v="3"/>
    <s v="In-store"/>
    <n v="1128299"/>
    <n v="44278"/>
    <s v="23-03-2021"/>
    <x v="2"/>
    <x v="1"/>
    <s v="Tuesday"/>
    <s v="23"/>
    <x v="2"/>
    <x v="22"/>
    <x v="16"/>
    <x v="0"/>
    <n v="40"/>
    <n v="475"/>
    <n v="190000"/>
    <n v="66500"/>
    <n v="0.35"/>
    <x v="0"/>
    <s v="low Units"/>
    <n v="2.0021971660076347E-2"/>
  </r>
  <r>
    <x v="3"/>
    <s v="In-store"/>
    <n v="1128299"/>
    <n v="44278"/>
    <s v="23-03-2021"/>
    <x v="2"/>
    <x v="1"/>
    <s v="Tuesday"/>
    <s v="23"/>
    <x v="2"/>
    <x v="22"/>
    <x v="16"/>
    <x v="1"/>
    <n v="50"/>
    <n v="325"/>
    <n v="162500"/>
    <n v="56875"/>
    <n v="0.35"/>
    <x v="0"/>
    <s v="low Units"/>
    <n v="1.7124054709275825E-2"/>
  </r>
  <r>
    <x v="3"/>
    <s v="In-store"/>
    <n v="1128299"/>
    <n v="44278"/>
    <s v="23-03-2021"/>
    <x v="2"/>
    <x v="1"/>
    <s v="Tuesday"/>
    <s v="23"/>
    <x v="2"/>
    <x v="22"/>
    <x v="16"/>
    <x v="2"/>
    <n v="55"/>
    <n v="350"/>
    <n v="192500"/>
    <n v="67375"/>
    <n v="0.35"/>
    <x v="0"/>
    <s v="low Units"/>
    <n v="2.0285418655603668E-2"/>
  </r>
  <r>
    <x v="3"/>
    <s v="In-store"/>
    <n v="1128299"/>
    <n v="44278"/>
    <s v="23-03-2021"/>
    <x v="2"/>
    <x v="1"/>
    <s v="Tuesday"/>
    <s v="23"/>
    <x v="2"/>
    <x v="22"/>
    <x v="16"/>
    <x v="3"/>
    <n v="50"/>
    <n v="250"/>
    <n v="125000"/>
    <n v="43750"/>
    <n v="0.35"/>
    <x v="0"/>
    <s v="low Units"/>
    <n v="1.3172349776366016E-2"/>
  </r>
  <r>
    <x v="3"/>
    <s v="In-store"/>
    <n v="1128299"/>
    <n v="44278"/>
    <s v="23-03-2021"/>
    <x v="2"/>
    <x v="1"/>
    <s v="Tuesday"/>
    <s v="23"/>
    <x v="2"/>
    <x v="22"/>
    <x v="16"/>
    <x v="4"/>
    <n v="55"/>
    <n v="100"/>
    <n v="55000"/>
    <n v="22000"/>
    <n v="0.4"/>
    <x v="0"/>
    <s v="low Units"/>
    <n v="6.6238101732583399E-3"/>
  </r>
  <r>
    <x v="3"/>
    <s v="In-store"/>
    <n v="1128299"/>
    <n v="44278"/>
    <s v="23-03-2021"/>
    <x v="2"/>
    <x v="1"/>
    <s v="Tuesday"/>
    <s v="23"/>
    <x v="2"/>
    <x v="22"/>
    <x v="16"/>
    <x v="5"/>
    <n v="50"/>
    <n v="300"/>
    <n v="150000"/>
    <n v="45000"/>
    <n v="0.3"/>
    <x v="0"/>
    <s v="low Units"/>
    <n v="1.3548702627119333E-2"/>
  </r>
  <r>
    <x v="3"/>
    <s v="In-store"/>
    <n v="1128299"/>
    <n v="44310"/>
    <s v="24-04-2021"/>
    <x v="3"/>
    <x v="1"/>
    <s v="Saturday"/>
    <s v="24"/>
    <x v="2"/>
    <x v="22"/>
    <x v="16"/>
    <x v="0"/>
    <n v="55"/>
    <n v="475"/>
    <n v="261250"/>
    <n v="91438"/>
    <n v="0.35"/>
    <x v="0"/>
    <s v="low Units"/>
    <n v="2.753036157374528E-2"/>
  </r>
  <r>
    <x v="3"/>
    <s v="In-store"/>
    <n v="1128299"/>
    <n v="44310"/>
    <s v="24-04-2021"/>
    <x v="3"/>
    <x v="1"/>
    <s v="Saturday"/>
    <s v="24"/>
    <x v="2"/>
    <x v="22"/>
    <x v="16"/>
    <x v="1"/>
    <n v="60"/>
    <n v="275"/>
    <n v="165000"/>
    <n v="57750"/>
    <n v="0.35"/>
    <x v="0"/>
    <s v="low Units"/>
    <n v="1.7387501704803143E-2"/>
  </r>
  <r>
    <x v="3"/>
    <s v="In-store"/>
    <n v="1128299"/>
    <n v="44310"/>
    <s v="24-04-2021"/>
    <x v="3"/>
    <x v="1"/>
    <s v="Saturday"/>
    <s v="24"/>
    <x v="2"/>
    <x v="22"/>
    <x v="16"/>
    <x v="2"/>
    <n v="60"/>
    <n v="325"/>
    <n v="195000"/>
    <n v="68250"/>
    <n v="0.35"/>
    <x v="0"/>
    <s v="low Units"/>
    <n v="2.0548865651130985E-2"/>
  </r>
  <r>
    <x v="3"/>
    <s v="In-store"/>
    <n v="1128299"/>
    <n v="44310"/>
    <s v="24-04-2021"/>
    <x v="3"/>
    <x v="1"/>
    <s v="Saturday"/>
    <s v="24"/>
    <x v="2"/>
    <x v="22"/>
    <x v="16"/>
    <x v="3"/>
    <n v="45"/>
    <n v="225"/>
    <n v="101250"/>
    <n v="35438"/>
    <n v="0.35"/>
    <x v="0"/>
    <s v="low Units"/>
    <n v="1.0669753859996776E-2"/>
  </r>
  <r>
    <x v="3"/>
    <s v="In-store"/>
    <n v="1128299"/>
    <n v="44310"/>
    <s v="24-04-2021"/>
    <x v="3"/>
    <x v="1"/>
    <s v="Saturday"/>
    <s v="24"/>
    <x v="2"/>
    <x v="22"/>
    <x v="16"/>
    <x v="4"/>
    <n v="50"/>
    <n v="125"/>
    <n v="62500"/>
    <n v="25000"/>
    <n v="0.4"/>
    <x v="0"/>
    <s v="low Units"/>
    <n v="7.5270570150662956E-3"/>
  </r>
  <r>
    <x v="3"/>
    <s v="In-store"/>
    <n v="1128299"/>
    <n v="44310"/>
    <s v="24-04-2021"/>
    <x v="3"/>
    <x v="1"/>
    <s v="Saturday"/>
    <s v="24"/>
    <x v="2"/>
    <x v="22"/>
    <x v="16"/>
    <x v="5"/>
    <n v="65"/>
    <n v="300"/>
    <n v="195000"/>
    <n v="58500"/>
    <n v="0.3"/>
    <x v="0"/>
    <s v="low Units"/>
    <n v="1.7613313415255131E-2"/>
  </r>
  <r>
    <x v="3"/>
    <s v="In-store"/>
    <n v="1128299"/>
    <n v="44341"/>
    <s v="25-05-2021"/>
    <x v="4"/>
    <x v="1"/>
    <s v="Tuesday"/>
    <s v="25"/>
    <x v="2"/>
    <x v="22"/>
    <x v="16"/>
    <x v="0"/>
    <n v="50"/>
    <n v="500"/>
    <n v="250000"/>
    <n v="87500"/>
    <n v="0.35"/>
    <x v="0"/>
    <s v="low Units"/>
    <n v="2.6344699552732033E-2"/>
  </r>
  <r>
    <x v="3"/>
    <s v="In-store"/>
    <n v="1128299"/>
    <n v="44341"/>
    <s v="25-05-2021"/>
    <x v="4"/>
    <x v="1"/>
    <s v="Tuesday"/>
    <s v="25"/>
    <x v="2"/>
    <x v="22"/>
    <x v="16"/>
    <x v="1"/>
    <n v="55"/>
    <n v="350"/>
    <n v="192500"/>
    <n v="67375"/>
    <n v="0.35"/>
    <x v="0"/>
    <s v="low Units"/>
    <n v="2.0285418655603668E-2"/>
  </r>
  <r>
    <x v="3"/>
    <s v="In-store"/>
    <n v="1128299"/>
    <n v="44341"/>
    <s v="25-05-2021"/>
    <x v="4"/>
    <x v="1"/>
    <s v="Tuesday"/>
    <s v="25"/>
    <x v="2"/>
    <x v="22"/>
    <x v="16"/>
    <x v="2"/>
    <n v="55"/>
    <n v="350"/>
    <n v="192500"/>
    <n v="67375"/>
    <n v="0.35"/>
    <x v="0"/>
    <s v="low Units"/>
    <n v="2.0285418655603668E-2"/>
  </r>
  <r>
    <x v="3"/>
    <s v="In-store"/>
    <n v="1128299"/>
    <n v="44341"/>
    <s v="25-05-2021"/>
    <x v="4"/>
    <x v="1"/>
    <s v="Tuesday"/>
    <s v="25"/>
    <x v="2"/>
    <x v="22"/>
    <x v="16"/>
    <x v="3"/>
    <n v="50"/>
    <n v="275"/>
    <n v="137500"/>
    <n v="48125"/>
    <n v="0.35"/>
    <x v="0"/>
    <s v="low Units"/>
    <n v="1.4489584754002621E-2"/>
  </r>
  <r>
    <x v="3"/>
    <s v="In-store"/>
    <n v="1128299"/>
    <n v="44341"/>
    <s v="25-05-2021"/>
    <x v="4"/>
    <x v="1"/>
    <s v="Tuesday"/>
    <s v="25"/>
    <x v="2"/>
    <x v="22"/>
    <x v="16"/>
    <x v="4"/>
    <n v="45"/>
    <n v="175"/>
    <n v="78750"/>
    <n v="31500"/>
    <n v="0.4"/>
    <x v="0"/>
    <s v="low Units"/>
    <n v="9.484091838983532E-3"/>
  </r>
  <r>
    <x v="3"/>
    <s v="In-store"/>
    <n v="1128299"/>
    <n v="44341"/>
    <s v="25-05-2021"/>
    <x v="4"/>
    <x v="1"/>
    <s v="Tuesday"/>
    <s v="25"/>
    <x v="2"/>
    <x v="22"/>
    <x v="16"/>
    <x v="5"/>
    <n v="60"/>
    <n v="525"/>
    <n v="315000"/>
    <n v="94500"/>
    <n v="0.3"/>
    <x v="0"/>
    <s v="low Units"/>
    <n v="2.8452275516950596E-2"/>
  </r>
  <r>
    <x v="3"/>
    <s v="In-store"/>
    <n v="1128299"/>
    <n v="44371"/>
    <s v="24-06-2021"/>
    <x v="11"/>
    <x v="1"/>
    <s v="Thursday"/>
    <s v="24"/>
    <x v="2"/>
    <x v="22"/>
    <x v="16"/>
    <x v="0"/>
    <n v="55"/>
    <n v="775"/>
    <n v="426250"/>
    <n v="149188"/>
    <n v="0.35"/>
    <x v="0"/>
    <s v="High Units"/>
    <n v="4.4917863278548423E-2"/>
  </r>
  <r>
    <x v="3"/>
    <s v="In-store"/>
    <n v="1128299"/>
    <n v="44371"/>
    <s v="24-06-2021"/>
    <x v="11"/>
    <x v="1"/>
    <s v="Thursday"/>
    <s v="24"/>
    <x v="2"/>
    <x v="22"/>
    <x v="16"/>
    <x v="1"/>
    <n v="65"/>
    <n v="650"/>
    <n v="422500"/>
    <n v="147875"/>
    <n v="0.35"/>
    <x v="0"/>
    <s v="low Units"/>
    <n v="4.4522542244117141E-2"/>
  </r>
  <r>
    <x v="3"/>
    <s v="In-store"/>
    <n v="1128299"/>
    <n v="44371"/>
    <s v="24-06-2021"/>
    <x v="11"/>
    <x v="1"/>
    <s v="Thursday"/>
    <s v="24"/>
    <x v="2"/>
    <x v="22"/>
    <x v="16"/>
    <x v="2"/>
    <n v="80"/>
    <n v="650"/>
    <n v="520000"/>
    <n v="182000"/>
    <n v="0.35"/>
    <x v="0"/>
    <s v="low Units"/>
    <n v="5.4796975069682632E-2"/>
  </r>
  <r>
    <x v="3"/>
    <s v="In-store"/>
    <n v="1128299"/>
    <n v="44371"/>
    <s v="24-06-2021"/>
    <x v="11"/>
    <x v="1"/>
    <s v="Thursday"/>
    <s v="24"/>
    <x v="2"/>
    <x v="22"/>
    <x v="16"/>
    <x v="3"/>
    <n v="80"/>
    <n v="525"/>
    <n v="420000"/>
    <n v="147000"/>
    <n v="0.35"/>
    <x v="0"/>
    <s v="low Units"/>
    <n v="4.4259095248589821E-2"/>
  </r>
  <r>
    <x v="3"/>
    <s v="In-store"/>
    <n v="1128299"/>
    <n v="44371"/>
    <s v="24-06-2021"/>
    <x v="11"/>
    <x v="1"/>
    <s v="Thursday"/>
    <s v="24"/>
    <x v="2"/>
    <x v="22"/>
    <x v="16"/>
    <x v="4"/>
    <n v="90"/>
    <n v="400"/>
    <n v="360000"/>
    <n v="144000"/>
    <n v="0.4"/>
    <x v="0"/>
    <s v="low Units"/>
    <n v="4.3355848406781868E-2"/>
  </r>
  <r>
    <x v="3"/>
    <s v="In-store"/>
    <n v="1128299"/>
    <n v="44371"/>
    <s v="24-06-2021"/>
    <x v="11"/>
    <x v="1"/>
    <s v="Thursday"/>
    <s v="24"/>
    <x v="2"/>
    <x v="22"/>
    <x v="16"/>
    <x v="5"/>
    <n v="105"/>
    <n v="700"/>
    <n v="735000"/>
    <n v="220500"/>
    <n v="0.3"/>
    <x v="0"/>
    <s v="low Units"/>
    <n v="6.6388642872884721E-2"/>
  </r>
  <r>
    <x v="3"/>
    <s v="In-store"/>
    <n v="1128299"/>
    <n v="44400"/>
    <s v="23-07-2021"/>
    <x v="5"/>
    <x v="1"/>
    <s v="Friday"/>
    <s v="23"/>
    <x v="2"/>
    <x v="22"/>
    <x v="16"/>
    <x v="0"/>
    <n v="85"/>
    <n v="850"/>
    <n v="722500"/>
    <n v="252875"/>
    <n v="0.35"/>
    <x v="0"/>
    <s v="High Units"/>
    <n v="7.6136181707395584E-2"/>
  </r>
  <r>
    <x v="3"/>
    <s v="In-store"/>
    <n v="1128299"/>
    <n v="44400"/>
    <s v="23-07-2021"/>
    <x v="5"/>
    <x v="1"/>
    <s v="Friday"/>
    <s v="23"/>
    <x v="2"/>
    <x v="22"/>
    <x v="16"/>
    <x v="1"/>
    <n v="90"/>
    <n v="700"/>
    <n v="630000"/>
    <n v="220500"/>
    <n v="0.35"/>
    <x v="0"/>
    <s v="low Units"/>
    <n v="6.6388642872884721E-2"/>
  </r>
  <r>
    <x v="3"/>
    <s v="In-store"/>
    <n v="1128299"/>
    <n v="44400"/>
    <s v="23-07-2021"/>
    <x v="5"/>
    <x v="1"/>
    <s v="Friday"/>
    <s v="23"/>
    <x v="2"/>
    <x v="22"/>
    <x v="16"/>
    <x v="2"/>
    <n v="90"/>
    <n v="650"/>
    <n v="585000"/>
    <n v="204750"/>
    <n v="0.35"/>
    <x v="0"/>
    <s v="low Units"/>
    <n v="6.1646596953392967E-2"/>
  </r>
  <r>
    <x v="3"/>
    <s v="In-store"/>
    <n v="1128299"/>
    <n v="44400"/>
    <s v="23-07-2021"/>
    <x v="5"/>
    <x v="1"/>
    <s v="Friday"/>
    <s v="23"/>
    <x v="2"/>
    <x v="22"/>
    <x v="16"/>
    <x v="3"/>
    <n v="85"/>
    <n v="550"/>
    <n v="467500"/>
    <n v="163625"/>
    <n v="0.35"/>
    <x v="0"/>
    <s v="low Units"/>
    <n v="4.9264588163608909E-2"/>
  </r>
  <r>
    <x v="3"/>
    <s v="In-store"/>
    <n v="1128299"/>
    <n v="44400"/>
    <s v="23-07-2021"/>
    <x v="5"/>
    <x v="1"/>
    <s v="Friday"/>
    <s v="23"/>
    <x v="2"/>
    <x v="22"/>
    <x v="16"/>
    <x v="4"/>
    <n v="90"/>
    <n v="600"/>
    <n v="540000"/>
    <n v="216000"/>
    <n v="0.4"/>
    <x v="0"/>
    <s v="low Units"/>
    <n v="6.5033772610172791E-2"/>
  </r>
  <r>
    <x v="3"/>
    <s v="In-store"/>
    <n v="1128299"/>
    <n v="44400"/>
    <s v="23-07-2021"/>
    <x v="5"/>
    <x v="1"/>
    <s v="Friday"/>
    <s v="23"/>
    <x v="2"/>
    <x v="22"/>
    <x v="16"/>
    <x v="5"/>
    <n v="105"/>
    <n v="600"/>
    <n v="630000"/>
    <n v="189000"/>
    <n v="0.3"/>
    <x v="0"/>
    <s v="low Units"/>
    <n v="5.6904551033901192E-2"/>
  </r>
  <r>
    <x v="3"/>
    <s v="In-store"/>
    <n v="1128299"/>
    <n v="44432"/>
    <s v="24-08-2021"/>
    <x v="6"/>
    <x v="1"/>
    <s v="Tuesday"/>
    <s v="24"/>
    <x v="2"/>
    <x v="22"/>
    <x v="16"/>
    <x v="0"/>
    <n v="90"/>
    <n v="800"/>
    <n v="720000"/>
    <n v="252000"/>
    <n v="0.35"/>
    <x v="0"/>
    <s v="High Units"/>
    <n v="7.5872734711868256E-2"/>
  </r>
  <r>
    <x v="3"/>
    <s v="In-store"/>
    <n v="1128299"/>
    <n v="44432"/>
    <s v="24-08-2021"/>
    <x v="6"/>
    <x v="1"/>
    <s v="Tuesday"/>
    <s v="24"/>
    <x v="2"/>
    <x v="22"/>
    <x v="16"/>
    <x v="1"/>
    <n v="80"/>
    <n v="775"/>
    <n v="620000"/>
    <n v="217000"/>
    <n v="0.35"/>
    <x v="0"/>
    <s v="High Units"/>
    <n v="6.5334854890775451E-2"/>
  </r>
  <r>
    <x v="3"/>
    <s v="In-store"/>
    <n v="1128299"/>
    <n v="44432"/>
    <s v="24-08-2021"/>
    <x v="6"/>
    <x v="1"/>
    <s v="Tuesday"/>
    <s v="24"/>
    <x v="2"/>
    <x v="22"/>
    <x v="16"/>
    <x v="2"/>
    <n v="70"/>
    <n v="650"/>
    <n v="455000"/>
    <n v="159250"/>
    <n v="0.35"/>
    <x v="0"/>
    <s v="low Units"/>
    <n v="4.7947353185972305E-2"/>
  </r>
  <r>
    <x v="3"/>
    <s v="In-store"/>
    <n v="1128299"/>
    <n v="44432"/>
    <s v="24-08-2021"/>
    <x v="6"/>
    <x v="1"/>
    <s v="Tuesday"/>
    <s v="24"/>
    <x v="2"/>
    <x v="22"/>
    <x v="16"/>
    <x v="3"/>
    <n v="70"/>
    <n v="425"/>
    <n v="297500"/>
    <n v="104125"/>
    <n v="0.35"/>
    <x v="0"/>
    <s v="low Units"/>
    <n v="3.1350192467751122E-2"/>
  </r>
  <r>
    <x v="3"/>
    <s v="In-store"/>
    <n v="1128299"/>
    <n v="44432"/>
    <s v="24-08-2021"/>
    <x v="6"/>
    <x v="1"/>
    <s v="Tuesday"/>
    <s v="24"/>
    <x v="2"/>
    <x v="22"/>
    <x v="16"/>
    <x v="4"/>
    <n v="70"/>
    <n v="425"/>
    <n v="297500"/>
    <n v="119000"/>
    <n v="0.4"/>
    <x v="0"/>
    <s v="low Units"/>
    <n v="3.5828791391715568E-2"/>
  </r>
  <r>
    <x v="3"/>
    <s v="In-store"/>
    <n v="1128299"/>
    <n v="44432"/>
    <s v="24-08-2021"/>
    <x v="6"/>
    <x v="1"/>
    <s v="Tuesday"/>
    <s v="24"/>
    <x v="2"/>
    <x v="22"/>
    <x v="16"/>
    <x v="5"/>
    <n v="75"/>
    <n v="250"/>
    <n v="187500"/>
    <n v="56250"/>
    <n v="0.3"/>
    <x v="0"/>
    <s v="low Units"/>
    <n v="1.6935878283899163E-2"/>
  </r>
  <r>
    <x v="3"/>
    <s v="In-store"/>
    <n v="1128299"/>
    <n v="44464"/>
    <s v="25-09-2021"/>
    <x v="7"/>
    <x v="1"/>
    <s v="Saturday"/>
    <s v="25"/>
    <x v="2"/>
    <x v="22"/>
    <x v="16"/>
    <x v="0"/>
    <n v="50"/>
    <n v="450"/>
    <n v="225000"/>
    <n v="78750"/>
    <n v="0.35"/>
    <x v="0"/>
    <s v="low Units"/>
    <n v="2.3710229597458832E-2"/>
  </r>
  <r>
    <x v="3"/>
    <s v="In-store"/>
    <n v="1128299"/>
    <n v="44464"/>
    <s v="25-09-2021"/>
    <x v="7"/>
    <x v="1"/>
    <s v="Saturday"/>
    <s v="25"/>
    <x v="2"/>
    <x v="22"/>
    <x v="16"/>
    <x v="1"/>
    <n v="55"/>
    <n v="450"/>
    <n v="247500"/>
    <n v="86625"/>
    <n v="0.35"/>
    <x v="0"/>
    <s v="low Units"/>
    <n v="2.6081252557204716E-2"/>
  </r>
  <r>
    <x v="3"/>
    <s v="In-store"/>
    <n v="1128299"/>
    <n v="44464"/>
    <s v="25-09-2021"/>
    <x v="7"/>
    <x v="1"/>
    <s v="Saturday"/>
    <s v="25"/>
    <x v="2"/>
    <x v="22"/>
    <x v="16"/>
    <x v="2"/>
    <n v="50"/>
    <n v="250"/>
    <n v="125000"/>
    <n v="43750"/>
    <n v="0.35"/>
    <x v="0"/>
    <s v="low Units"/>
    <n v="1.3172349776366016E-2"/>
  </r>
  <r>
    <x v="3"/>
    <s v="In-store"/>
    <n v="1128299"/>
    <n v="44464"/>
    <s v="25-09-2021"/>
    <x v="7"/>
    <x v="1"/>
    <s v="Saturday"/>
    <s v="25"/>
    <x v="2"/>
    <x v="22"/>
    <x v="16"/>
    <x v="3"/>
    <n v="50"/>
    <n v="200"/>
    <n v="100000"/>
    <n v="35000"/>
    <n v="0.35"/>
    <x v="0"/>
    <s v="low Units"/>
    <n v="1.0537879821092815E-2"/>
  </r>
  <r>
    <x v="3"/>
    <s v="In-store"/>
    <n v="1128299"/>
    <n v="44464"/>
    <s v="25-09-2021"/>
    <x v="7"/>
    <x v="1"/>
    <s v="Saturday"/>
    <s v="25"/>
    <x v="2"/>
    <x v="22"/>
    <x v="16"/>
    <x v="4"/>
    <n v="60"/>
    <n v="225"/>
    <n v="135000"/>
    <n v="54000"/>
    <n v="0.4"/>
    <x v="0"/>
    <s v="low Units"/>
    <n v="1.6258443152543198E-2"/>
  </r>
  <r>
    <x v="3"/>
    <s v="In-store"/>
    <n v="1128299"/>
    <n v="44464"/>
    <s v="25-09-2021"/>
    <x v="7"/>
    <x v="1"/>
    <s v="Saturday"/>
    <s v="25"/>
    <x v="2"/>
    <x v="22"/>
    <x v="16"/>
    <x v="5"/>
    <n v="45"/>
    <n v="250"/>
    <n v="112500"/>
    <n v="33750"/>
    <n v="0.3"/>
    <x v="0"/>
    <s v="low Units"/>
    <n v="1.0161526970339499E-2"/>
  </r>
  <r>
    <x v="3"/>
    <s v="In-store"/>
    <n v="1128299"/>
    <n v="44493"/>
    <s v="24-10-2021"/>
    <x v="8"/>
    <x v="1"/>
    <s v="Sunday"/>
    <s v="24"/>
    <x v="2"/>
    <x v="22"/>
    <x v="16"/>
    <x v="0"/>
    <n v="40"/>
    <n v="350"/>
    <n v="140000"/>
    <n v="49000"/>
    <n v="0.35"/>
    <x v="0"/>
    <s v="low Units"/>
    <n v="1.4753031749529941E-2"/>
  </r>
  <r>
    <x v="3"/>
    <s v="In-store"/>
    <n v="1128299"/>
    <n v="44493"/>
    <s v="24-10-2021"/>
    <x v="8"/>
    <x v="1"/>
    <s v="Sunday"/>
    <s v="24"/>
    <x v="2"/>
    <x v="22"/>
    <x v="16"/>
    <x v="1"/>
    <n v="55"/>
    <n v="525"/>
    <n v="288750"/>
    <n v="101063"/>
    <n v="0.35"/>
    <x v="0"/>
    <s v="low Units"/>
    <n v="3.0428278524545802E-2"/>
  </r>
  <r>
    <x v="3"/>
    <s v="In-store"/>
    <n v="1128299"/>
    <n v="44493"/>
    <s v="24-10-2021"/>
    <x v="8"/>
    <x v="1"/>
    <s v="Sunday"/>
    <s v="24"/>
    <x v="2"/>
    <x v="22"/>
    <x v="16"/>
    <x v="2"/>
    <n v="50"/>
    <n v="350"/>
    <n v="175000"/>
    <n v="61250"/>
    <n v="0.35"/>
    <x v="0"/>
    <s v="low Units"/>
    <n v="1.8441289686912426E-2"/>
  </r>
  <r>
    <x v="3"/>
    <s v="In-store"/>
    <n v="1128299"/>
    <n v="44493"/>
    <s v="24-10-2021"/>
    <x v="8"/>
    <x v="1"/>
    <s v="Sunday"/>
    <s v="24"/>
    <x v="2"/>
    <x v="22"/>
    <x v="16"/>
    <x v="3"/>
    <n v="45"/>
    <n v="325"/>
    <n v="146250"/>
    <n v="51188"/>
    <n v="0.35"/>
    <x v="0"/>
    <s v="low Units"/>
    <n v="1.5411799779488543E-2"/>
  </r>
  <r>
    <x v="3"/>
    <s v="In-store"/>
    <n v="1128299"/>
    <n v="44493"/>
    <s v="24-10-2021"/>
    <x v="8"/>
    <x v="1"/>
    <s v="Sunday"/>
    <s v="24"/>
    <x v="2"/>
    <x v="22"/>
    <x v="16"/>
    <x v="4"/>
    <n v="55"/>
    <n v="300"/>
    <n v="165000"/>
    <n v="66000"/>
    <n v="0.4"/>
    <x v="0"/>
    <s v="low Units"/>
    <n v="1.9871430519775021E-2"/>
  </r>
  <r>
    <x v="3"/>
    <s v="In-store"/>
    <n v="1128299"/>
    <n v="44493"/>
    <s v="24-10-2021"/>
    <x v="8"/>
    <x v="1"/>
    <s v="Sunday"/>
    <s v="24"/>
    <x v="2"/>
    <x v="22"/>
    <x v="16"/>
    <x v="5"/>
    <n v="60"/>
    <n v="350"/>
    <n v="210000"/>
    <n v="63000"/>
    <n v="0.3"/>
    <x v="0"/>
    <s v="low Units"/>
    <n v="1.8968183677967064E-2"/>
  </r>
  <r>
    <x v="3"/>
    <s v="In-store"/>
    <n v="1128299"/>
    <n v="44524"/>
    <s v="24-11-2021"/>
    <x v="9"/>
    <x v="1"/>
    <s v="Wednesday"/>
    <s v="24"/>
    <x v="2"/>
    <x v="22"/>
    <x v="16"/>
    <x v="0"/>
    <n v="45"/>
    <n v="575"/>
    <n v="258750"/>
    <n v="90563"/>
    <n v="0.35"/>
    <x v="0"/>
    <s v="low Units"/>
    <n v="2.7266914578217959E-2"/>
  </r>
  <r>
    <x v="3"/>
    <s v="In-store"/>
    <n v="1128299"/>
    <n v="44524"/>
    <s v="24-11-2021"/>
    <x v="9"/>
    <x v="1"/>
    <s v="Wednesday"/>
    <s v="24"/>
    <x v="2"/>
    <x v="22"/>
    <x v="16"/>
    <x v="1"/>
    <n v="50"/>
    <n v="650"/>
    <n v="325000"/>
    <n v="113750"/>
    <n v="0.35"/>
    <x v="0"/>
    <s v="low Units"/>
    <n v="3.424810941855165E-2"/>
  </r>
  <r>
    <x v="3"/>
    <s v="In-store"/>
    <n v="1128299"/>
    <n v="44524"/>
    <s v="24-11-2021"/>
    <x v="9"/>
    <x v="1"/>
    <s v="Wednesday"/>
    <s v="24"/>
    <x v="2"/>
    <x v="22"/>
    <x v="16"/>
    <x v="2"/>
    <n v="45"/>
    <n v="475"/>
    <n v="213750"/>
    <n v="74813"/>
    <n v="0.35"/>
    <x v="0"/>
    <s v="low Units"/>
    <n v="2.2524868658726192E-2"/>
  </r>
  <r>
    <x v="3"/>
    <s v="In-store"/>
    <n v="1128299"/>
    <n v="44524"/>
    <s v="24-11-2021"/>
    <x v="9"/>
    <x v="1"/>
    <s v="Wednesday"/>
    <s v="24"/>
    <x v="2"/>
    <x v="22"/>
    <x v="16"/>
    <x v="3"/>
    <n v="55"/>
    <n v="450"/>
    <n v="247500"/>
    <n v="86625"/>
    <n v="0.35"/>
    <x v="0"/>
    <s v="low Units"/>
    <n v="2.6081252557204716E-2"/>
  </r>
  <r>
    <x v="3"/>
    <s v="In-store"/>
    <n v="1128299"/>
    <n v="44524"/>
    <s v="24-11-2021"/>
    <x v="9"/>
    <x v="1"/>
    <s v="Wednesday"/>
    <s v="24"/>
    <x v="2"/>
    <x v="22"/>
    <x v="16"/>
    <x v="4"/>
    <n v="75"/>
    <n v="425"/>
    <n v="318750"/>
    <n v="127500"/>
    <n v="0.4"/>
    <x v="0"/>
    <s v="low Units"/>
    <n v="3.8387990776838112E-2"/>
  </r>
  <r>
    <x v="3"/>
    <s v="In-store"/>
    <n v="1128299"/>
    <n v="44524"/>
    <s v="24-11-2021"/>
    <x v="9"/>
    <x v="1"/>
    <s v="Wednesday"/>
    <s v="24"/>
    <x v="2"/>
    <x v="22"/>
    <x v="16"/>
    <x v="5"/>
    <n v="80"/>
    <n v="550"/>
    <n v="440000"/>
    <n v="132000"/>
    <n v="0.3"/>
    <x v="0"/>
    <s v="low Units"/>
    <n v="3.9742861039550041E-2"/>
  </r>
  <r>
    <x v="3"/>
    <s v="In-store"/>
    <n v="1128299"/>
    <n v="44553"/>
    <s v="23-12-2021"/>
    <x v="10"/>
    <x v="1"/>
    <s v="Thursday"/>
    <s v="23"/>
    <x v="2"/>
    <x v="22"/>
    <x v="16"/>
    <x v="0"/>
    <n v="65"/>
    <n v="750"/>
    <n v="487500"/>
    <n v="170625"/>
    <n v="0.35"/>
    <x v="0"/>
    <s v="High Units"/>
    <n v="5.1372164127827469E-2"/>
  </r>
  <r>
    <x v="3"/>
    <s v="In-store"/>
    <n v="1128299"/>
    <n v="44553"/>
    <s v="23-12-2021"/>
    <x v="10"/>
    <x v="1"/>
    <s v="Thursday"/>
    <s v="23"/>
    <x v="2"/>
    <x v="22"/>
    <x v="16"/>
    <x v="1"/>
    <n v="75"/>
    <n v="750"/>
    <n v="562500"/>
    <n v="196875"/>
    <n v="0.35"/>
    <x v="0"/>
    <s v="High Units"/>
    <n v="5.9275573993647072E-2"/>
  </r>
  <r>
    <x v="3"/>
    <s v="In-store"/>
    <n v="1128299"/>
    <n v="44553"/>
    <s v="23-12-2021"/>
    <x v="10"/>
    <x v="1"/>
    <s v="Thursday"/>
    <s v="23"/>
    <x v="2"/>
    <x v="22"/>
    <x v="16"/>
    <x v="2"/>
    <n v="70"/>
    <n v="550"/>
    <n v="385000"/>
    <n v="134750"/>
    <n v="0.35"/>
    <x v="0"/>
    <s v="low Units"/>
    <n v="4.0570837311207336E-2"/>
  </r>
  <r>
    <x v="3"/>
    <s v="In-store"/>
    <n v="1128299"/>
    <n v="44553"/>
    <s v="23-12-2021"/>
    <x v="10"/>
    <x v="1"/>
    <s v="Thursday"/>
    <s v="23"/>
    <x v="2"/>
    <x v="22"/>
    <x v="16"/>
    <x v="3"/>
    <n v="70"/>
    <n v="550"/>
    <n v="385000"/>
    <n v="134750"/>
    <n v="0.35"/>
    <x v="0"/>
    <s v="low Units"/>
    <n v="4.0570837311207336E-2"/>
  </r>
  <r>
    <x v="3"/>
    <s v="In-store"/>
    <n v="1128299"/>
    <n v="44553"/>
    <s v="23-12-2021"/>
    <x v="10"/>
    <x v="1"/>
    <s v="Thursday"/>
    <s v="23"/>
    <x v="2"/>
    <x v="22"/>
    <x v="16"/>
    <x v="4"/>
    <n v="80"/>
    <n v="475"/>
    <n v="380000"/>
    <n v="152000"/>
    <n v="0.4"/>
    <x v="0"/>
    <s v="low Units"/>
    <n v="4.5764506651603074E-2"/>
  </r>
  <r>
    <x v="3"/>
    <s v="In-store"/>
    <n v="1128299"/>
    <n v="44553"/>
    <s v="23-12-2021"/>
    <x v="10"/>
    <x v="1"/>
    <s v="Thursday"/>
    <s v="23"/>
    <x v="2"/>
    <x v="22"/>
    <x v="16"/>
    <x v="5"/>
    <n v="85"/>
    <n v="575"/>
    <n v="488750"/>
    <n v="146625"/>
    <n v="0.3"/>
    <x v="0"/>
    <s v="low Units"/>
    <n v="4.4146189393363823E-2"/>
  </r>
  <r>
    <x v="3"/>
    <s v="In-store"/>
    <n v="1128299"/>
    <n v="44213"/>
    <s v="17-01-2021"/>
    <x v="0"/>
    <x v="1"/>
    <s v="Sunday"/>
    <s v="17"/>
    <x v="2"/>
    <x v="22"/>
    <x v="16"/>
    <x v="0"/>
    <n v="35"/>
    <n v="400"/>
    <n v="140000"/>
    <n v="56000"/>
    <n v="0.4"/>
    <x v="0"/>
    <s v="low Units"/>
    <n v="1.6860607713748504E-2"/>
  </r>
  <r>
    <x v="3"/>
    <s v="In-store"/>
    <n v="1128299"/>
    <n v="44213"/>
    <s v="17-01-2021"/>
    <x v="0"/>
    <x v="1"/>
    <s v="Sunday"/>
    <s v="17"/>
    <x v="2"/>
    <x v="22"/>
    <x v="16"/>
    <x v="1"/>
    <n v="45"/>
    <n v="400"/>
    <n v="180000"/>
    <n v="72000"/>
    <n v="0.4"/>
    <x v="0"/>
    <s v="low Units"/>
    <n v="2.1677924203390934E-2"/>
  </r>
  <r>
    <x v="3"/>
    <s v="In-store"/>
    <n v="1128299"/>
    <n v="44213"/>
    <s v="17-01-2021"/>
    <x v="0"/>
    <x v="1"/>
    <s v="Sunday"/>
    <s v="17"/>
    <x v="2"/>
    <x v="22"/>
    <x v="16"/>
    <x v="2"/>
    <n v="45"/>
    <n v="400"/>
    <n v="180000"/>
    <n v="72000"/>
    <n v="0.4"/>
    <x v="0"/>
    <s v="low Units"/>
    <n v="2.1677924203390934E-2"/>
  </r>
  <r>
    <x v="3"/>
    <s v="In-store"/>
    <n v="1128299"/>
    <n v="44213"/>
    <s v="17-01-2021"/>
    <x v="0"/>
    <x v="1"/>
    <s v="Sunday"/>
    <s v="17"/>
    <x v="2"/>
    <x v="22"/>
    <x v="16"/>
    <x v="3"/>
    <n v="45"/>
    <n v="250"/>
    <n v="112500"/>
    <n v="45000"/>
    <n v="0.4"/>
    <x v="0"/>
    <s v="low Units"/>
    <n v="1.3548702627119333E-2"/>
  </r>
  <r>
    <x v="3"/>
    <s v="In-store"/>
    <n v="1128299"/>
    <n v="44213"/>
    <s v="17-01-2021"/>
    <x v="0"/>
    <x v="1"/>
    <s v="Sunday"/>
    <s v="17"/>
    <x v="2"/>
    <x v="22"/>
    <x v="16"/>
    <x v="4"/>
    <n v="50"/>
    <n v="200"/>
    <n v="100000"/>
    <n v="45000"/>
    <n v="0.45"/>
    <x v="0"/>
    <s v="low Units"/>
    <n v="1.3548702627119333E-2"/>
  </r>
  <r>
    <x v="3"/>
    <s v="In-store"/>
    <n v="1128299"/>
    <n v="44213"/>
    <s v="17-01-2021"/>
    <x v="0"/>
    <x v="1"/>
    <s v="Sunday"/>
    <s v="17"/>
    <x v="2"/>
    <x v="22"/>
    <x v="16"/>
    <x v="5"/>
    <n v="45"/>
    <n v="450"/>
    <n v="202500"/>
    <n v="70875"/>
    <n v="0.35"/>
    <x v="0"/>
    <s v="low Units"/>
    <n v="2.1339206637712948E-2"/>
  </r>
  <r>
    <x v="3"/>
    <s v="In-store"/>
    <n v="1128299"/>
    <n v="44244"/>
    <s v="17-02-2021"/>
    <x v="1"/>
    <x v="1"/>
    <s v="Wednesday"/>
    <s v="17"/>
    <x v="2"/>
    <x v="22"/>
    <x v="16"/>
    <x v="0"/>
    <n v="35"/>
    <n v="500"/>
    <n v="175000"/>
    <n v="70000"/>
    <n v="0.4"/>
    <x v="0"/>
    <s v="low Units"/>
    <n v="2.1075759642185631E-2"/>
  </r>
  <r>
    <x v="3"/>
    <s v="In-store"/>
    <n v="1128299"/>
    <n v="44244"/>
    <s v="17-02-2021"/>
    <x v="1"/>
    <x v="1"/>
    <s v="Wednesday"/>
    <s v="17"/>
    <x v="2"/>
    <x v="22"/>
    <x v="16"/>
    <x v="1"/>
    <n v="45"/>
    <n v="400"/>
    <n v="180000"/>
    <n v="72000"/>
    <n v="0.4"/>
    <x v="0"/>
    <s v="low Units"/>
    <n v="2.1677924203390934E-2"/>
  </r>
  <r>
    <x v="3"/>
    <s v="In-store"/>
    <n v="1128299"/>
    <n v="44244"/>
    <s v="17-02-2021"/>
    <x v="1"/>
    <x v="1"/>
    <s v="Wednesday"/>
    <s v="17"/>
    <x v="2"/>
    <x v="22"/>
    <x v="16"/>
    <x v="2"/>
    <n v="45"/>
    <n v="400"/>
    <n v="180000"/>
    <n v="72000"/>
    <n v="0.4"/>
    <x v="0"/>
    <s v="low Units"/>
    <n v="2.1677924203390934E-2"/>
  </r>
  <r>
    <x v="3"/>
    <s v="In-store"/>
    <n v="1128299"/>
    <n v="44244"/>
    <s v="17-02-2021"/>
    <x v="1"/>
    <x v="1"/>
    <s v="Wednesday"/>
    <s v="17"/>
    <x v="1"/>
    <x v="23"/>
    <x v="26"/>
    <x v="3"/>
    <n v="45"/>
    <n v="250"/>
    <n v="112500"/>
    <n v="45000"/>
    <n v="0.4"/>
    <x v="0"/>
    <s v="low Units"/>
    <n v="1.3548702627119333E-2"/>
  </r>
  <r>
    <x v="3"/>
    <s v="In-store"/>
    <n v="1128299"/>
    <n v="44244"/>
    <s v="17-02-2021"/>
    <x v="1"/>
    <x v="1"/>
    <s v="Wednesday"/>
    <s v="17"/>
    <x v="1"/>
    <x v="23"/>
    <x v="26"/>
    <x v="4"/>
    <n v="50"/>
    <n v="175"/>
    <n v="87500"/>
    <n v="39375"/>
    <n v="0.45"/>
    <x v="0"/>
    <s v="low Units"/>
    <n v="1.1855114798729416E-2"/>
  </r>
  <r>
    <x v="3"/>
    <s v="In-store"/>
    <n v="1128299"/>
    <n v="44244"/>
    <s v="17-02-2021"/>
    <x v="1"/>
    <x v="1"/>
    <s v="Wednesday"/>
    <s v="17"/>
    <x v="1"/>
    <x v="23"/>
    <x v="26"/>
    <x v="5"/>
    <n v="45"/>
    <n v="375"/>
    <n v="168750"/>
    <n v="59063"/>
    <n v="0.35"/>
    <x v="0"/>
    <s v="low Units"/>
    <n v="1.7782822739234427E-2"/>
  </r>
  <r>
    <x v="3"/>
    <s v="In-store"/>
    <n v="1128299"/>
    <n v="44271"/>
    <s v="16-03-2021"/>
    <x v="2"/>
    <x v="1"/>
    <s v="Tuesday"/>
    <s v="16"/>
    <x v="1"/>
    <x v="23"/>
    <x v="26"/>
    <x v="0"/>
    <n v="45"/>
    <n v="525"/>
    <n v="236250"/>
    <n v="94500"/>
    <n v="0.4"/>
    <x v="0"/>
    <s v="low Units"/>
    <n v="2.8452275516950596E-2"/>
  </r>
  <r>
    <x v="3"/>
    <s v="In-store"/>
    <n v="1128299"/>
    <n v="44271"/>
    <s v="16-03-2021"/>
    <x v="2"/>
    <x v="1"/>
    <s v="Tuesday"/>
    <s v="16"/>
    <x v="1"/>
    <x v="23"/>
    <x v="26"/>
    <x v="1"/>
    <n v="55"/>
    <n v="375"/>
    <n v="206250"/>
    <n v="82500"/>
    <n v="0.4"/>
    <x v="0"/>
    <s v="low Units"/>
    <n v="2.4839288149718773E-2"/>
  </r>
  <r>
    <x v="3"/>
    <s v="In-store"/>
    <n v="1128299"/>
    <n v="44271"/>
    <s v="16-03-2021"/>
    <x v="2"/>
    <x v="1"/>
    <s v="Tuesday"/>
    <s v="16"/>
    <x v="1"/>
    <x v="23"/>
    <x v="26"/>
    <x v="2"/>
    <n v="60"/>
    <n v="400"/>
    <n v="240000"/>
    <n v="96000"/>
    <n v="0.4"/>
    <x v="0"/>
    <s v="low Units"/>
    <n v="2.8903898937854576E-2"/>
  </r>
  <r>
    <x v="3"/>
    <s v="In-store"/>
    <n v="1128299"/>
    <n v="44271"/>
    <s v="16-03-2021"/>
    <x v="2"/>
    <x v="1"/>
    <s v="Tuesday"/>
    <s v="16"/>
    <x v="1"/>
    <x v="23"/>
    <x v="26"/>
    <x v="3"/>
    <n v="55"/>
    <n v="300"/>
    <n v="165000"/>
    <n v="66000"/>
    <n v="0.4"/>
    <x v="0"/>
    <s v="low Units"/>
    <n v="1.9871430519775021E-2"/>
  </r>
  <r>
    <x v="3"/>
    <s v="In-store"/>
    <n v="1128299"/>
    <n v="44271"/>
    <s v="16-03-2021"/>
    <x v="2"/>
    <x v="1"/>
    <s v="Tuesday"/>
    <s v="16"/>
    <x v="1"/>
    <x v="23"/>
    <x v="26"/>
    <x v="4"/>
    <n v="60"/>
    <n v="150"/>
    <n v="90000"/>
    <n v="40500"/>
    <n v="0.45"/>
    <x v="0"/>
    <s v="low Units"/>
    <n v="1.21938323644074E-2"/>
  </r>
  <r>
    <x v="3"/>
    <s v="In-store"/>
    <n v="1128299"/>
    <n v="44271"/>
    <s v="16-03-2021"/>
    <x v="2"/>
    <x v="1"/>
    <s v="Tuesday"/>
    <s v="16"/>
    <x v="1"/>
    <x v="23"/>
    <x v="26"/>
    <x v="5"/>
    <n v="45"/>
    <n v="350"/>
    <n v="157500"/>
    <n v="55125"/>
    <n v="0.35"/>
    <x v="0"/>
    <s v="low Units"/>
    <n v="1.659716071822118E-2"/>
  </r>
  <r>
    <x v="3"/>
    <s v="In-store"/>
    <n v="1128299"/>
    <n v="44303"/>
    <s v="17-04-2021"/>
    <x v="3"/>
    <x v="1"/>
    <s v="Saturday"/>
    <s v="17"/>
    <x v="1"/>
    <x v="23"/>
    <x v="26"/>
    <x v="0"/>
    <n v="50"/>
    <n v="525"/>
    <n v="262500"/>
    <n v="105000"/>
    <n v="0.4"/>
    <x v="0"/>
    <s v="low Units"/>
    <n v="3.1613639463278442E-2"/>
  </r>
  <r>
    <x v="3"/>
    <s v="In-store"/>
    <n v="1128299"/>
    <n v="44303"/>
    <s v="17-04-2021"/>
    <x v="3"/>
    <x v="1"/>
    <s v="Saturday"/>
    <s v="17"/>
    <x v="1"/>
    <x v="23"/>
    <x v="26"/>
    <x v="1"/>
    <n v="55"/>
    <n v="325"/>
    <n v="178750"/>
    <n v="71500"/>
    <n v="0.4"/>
    <x v="0"/>
    <s v="low Units"/>
    <n v="2.1527383063089604E-2"/>
  </r>
  <r>
    <x v="3"/>
    <s v="In-store"/>
    <n v="1128299"/>
    <n v="44303"/>
    <s v="17-04-2021"/>
    <x v="3"/>
    <x v="1"/>
    <s v="Saturday"/>
    <s v="17"/>
    <x v="1"/>
    <x v="23"/>
    <x v="26"/>
    <x v="2"/>
    <n v="55"/>
    <n v="375"/>
    <n v="206250"/>
    <n v="82500"/>
    <n v="0.4"/>
    <x v="0"/>
    <s v="low Units"/>
    <n v="2.4839288149718773E-2"/>
  </r>
  <r>
    <x v="3"/>
    <s v="In-store"/>
    <n v="1128299"/>
    <n v="44303"/>
    <s v="17-04-2021"/>
    <x v="3"/>
    <x v="1"/>
    <s v="Saturday"/>
    <s v="17"/>
    <x v="1"/>
    <x v="23"/>
    <x v="26"/>
    <x v="3"/>
    <n v="40"/>
    <n v="275"/>
    <n v="110000"/>
    <n v="44000"/>
    <n v="0.4"/>
    <x v="0"/>
    <s v="low Units"/>
    <n v="1.324762034651668E-2"/>
  </r>
  <r>
    <x v="3"/>
    <s v="In-store"/>
    <n v="1128299"/>
    <n v="44303"/>
    <s v="17-04-2021"/>
    <x v="3"/>
    <x v="1"/>
    <s v="Saturday"/>
    <s v="17"/>
    <x v="1"/>
    <x v="23"/>
    <x v="26"/>
    <x v="4"/>
    <n v="45"/>
    <n v="175"/>
    <n v="78750"/>
    <n v="35438"/>
    <n v="0.45"/>
    <x v="0"/>
    <s v="low Units"/>
    <n v="1.0669753859996776E-2"/>
  </r>
  <r>
    <x v="3"/>
    <s v="In-store"/>
    <n v="1128299"/>
    <n v="44303"/>
    <s v="17-04-2021"/>
    <x v="3"/>
    <x v="1"/>
    <s v="Saturday"/>
    <s v="17"/>
    <x v="1"/>
    <x v="23"/>
    <x v="26"/>
    <x v="5"/>
    <n v="60"/>
    <n v="350"/>
    <n v="210000"/>
    <n v="73500"/>
    <n v="0.35"/>
    <x v="0"/>
    <s v="low Units"/>
    <n v="2.212954762429491E-2"/>
  </r>
  <r>
    <x v="3"/>
    <s v="In-store"/>
    <n v="1128299"/>
    <n v="44334"/>
    <s v="18-05-2021"/>
    <x v="4"/>
    <x v="1"/>
    <s v="Tuesday"/>
    <s v="18"/>
    <x v="1"/>
    <x v="23"/>
    <x v="26"/>
    <x v="0"/>
    <n v="45"/>
    <n v="550"/>
    <n v="247500"/>
    <n v="99000"/>
    <n v="0.4"/>
    <x v="0"/>
    <s v="low Units"/>
    <n v="2.9807145779662533E-2"/>
  </r>
  <r>
    <x v="3"/>
    <s v="In-store"/>
    <n v="1128299"/>
    <n v="44334"/>
    <s v="18-05-2021"/>
    <x v="4"/>
    <x v="1"/>
    <s v="Tuesday"/>
    <s v="18"/>
    <x v="1"/>
    <x v="23"/>
    <x v="26"/>
    <x v="1"/>
    <n v="50"/>
    <n v="400"/>
    <n v="200000"/>
    <n v="80000"/>
    <n v="0.4"/>
    <x v="0"/>
    <s v="low Units"/>
    <n v="2.4086582448212147E-2"/>
  </r>
  <r>
    <x v="3"/>
    <s v="In-store"/>
    <n v="1128299"/>
    <n v="44334"/>
    <s v="18-05-2021"/>
    <x v="4"/>
    <x v="1"/>
    <s v="Tuesday"/>
    <s v="18"/>
    <x v="1"/>
    <x v="23"/>
    <x v="26"/>
    <x v="2"/>
    <n v="50"/>
    <n v="400"/>
    <n v="200000"/>
    <n v="80000"/>
    <n v="0.4"/>
    <x v="0"/>
    <s v="low Units"/>
    <n v="2.4086582448212147E-2"/>
  </r>
  <r>
    <x v="3"/>
    <s v="In-store"/>
    <n v="1128299"/>
    <n v="44334"/>
    <s v="18-05-2021"/>
    <x v="4"/>
    <x v="1"/>
    <s v="Tuesday"/>
    <s v="18"/>
    <x v="1"/>
    <x v="23"/>
    <x v="26"/>
    <x v="3"/>
    <n v="45"/>
    <n v="325"/>
    <n v="146250"/>
    <n v="58500"/>
    <n v="0.4"/>
    <x v="0"/>
    <s v="low Units"/>
    <n v="1.7613313415255131E-2"/>
  </r>
  <r>
    <x v="3"/>
    <s v="In-store"/>
    <n v="1128299"/>
    <n v="44334"/>
    <s v="18-05-2021"/>
    <x v="4"/>
    <x v="1"/>
    <s v="Tuesday"/>
    <s v="18"/>
    <x v="1"/>
    <x v="23"/>
    <x v="26"/>
    <x v="4"/>
    <n v="40"/>
    <n v="225"/>
    <n v="90000"/>
    <n v="40500"/>
    <n v="0.45"/>
    <x v="0"/>
    <s v="low Units"/>
    <n v="1.21938323644074E-2"/>
  </r>
  <r>
    <x v="3"/>
    <s v="Online"/>
    <n v="1128299"/>
    <n v="44334"/>
    <s v="18-05-2021"/>
    <x v="4"/>
    <x v="1"/>
    <s v="Tuesday"/>
    <s v="18"/>
    <x v="1"/>
    <x v="23"/>
    <x v="26"/>
    <x v="5"/>
    <n v="65"/>
    <n v="575"/>
    <n v="373750"/>
    <n v="130813"/>
    <n v="0.35"/>
    <x v="2"/>
    <s v="low Units"/>
    <n v="3.9385476372474693E-2"/>
  </r>
  <r>
    <x v="3"/>
    <s v="Online"/>
    <n v="1128299"/>
    <n v="44364"/>
    <s v="17-06-2021"/>
    <x v="11"/>
    <x v="1"/>
    <s v="Thursday"/>
    <s v="17"/>
    <x v="1"/>
    <x v="23"/>
    <x v="26"/>
    <x v="0"/>
    <n v="60"/>
    <n v="825"/>
    <n v="495000"/>
    <n v="198000"/>
    <n v="0.4"/>
    <x v="2"/>
    <s v="High Units"/>
    <n v="5.9614291559325065E-2"/>
  </r>
  <r>
    <x v="3"/>
    <s v="Online"/>
    <n v="1128299"/>
    <n v="44364"/>
    <s v="17-06-2021"/>
    <x v="11"/>
    <x v="1"/>
    <s v="Thursday"/>
    <s v="17"/>
    <x v="1"/>
    <x v="23"/>
    <x v="26"/>
    <x v="1"/>
    <n v="70"/>
    <n v="700"/>
    <n v="490000"/>
    <n v="196000"/>
    <n v="0.4"/>
    <x v="2"/>
    <s v="low Units"/>
    <n v="5.9012126998119765E-2"/>
  </r>
  <r>
    <x v="3"/>
    <s v="Online"/>
    <n v="1128299"/>
    <n v="44364"/>
    <s v="17-06-2021"/>
    <x v="11"/>
    <x v="1"/>
    <s v="Thursday"/>
    <s v="17"/>
    <x v="1"/>
    <x v="23"/>
    <x v="26"/>
    <x v="2"/>
    <n v="85"/>
    <n v="700"/>
    <n v="595000"/>
    <n v="238000"/>
    <n v="0.4"/>
    <x v="2"/>
    <s v="low Units"/>
    <n v="7.1657582783431137E-2"/>
  </r>
  <r>
    <x v="3"/>
    <s v="Online"/>
    <n v="1128299"/>
    <n v="44364"/>
    <s v="17-06-2021"/>
    <x v="11"/>
    <x v="1"/>
    <s v="Thursday"/>
    <s v="17"/>
    <x v="1"/>
    <x v="23"/>
    <x v="26"/>
    <x v="3"/>
    <n v="85"/>
    <n v="575"/>
    <n v="488750"/>
    <n v="195500"/>
    <n v="0.4"/>
    <x v="2"/>
    <s v="low Units"/>
    <n v="5.8861585857818435E-2"/>
  </r>
  <r>
    <x v="3"/>
    <s v="Online"/>
    <n v="1128299"/>
    <n v="44364"/>
    <s v="17-06-2021"/>
    <x v="11"/>
    <x v="1"/>
    <s v="Thursday"/>
    <s v="17"/>
    <x v="1"/>
    <x v="23"/>
    <x v="26"/>
    <x v="4"/>
    <n v="95"/>
    <n v="450"/>
    <n v="427500"/>
    <n v="192375"/>
    <n v="0.45"/>
    <x v="2"/>
    <s v="low Units"/>
    <n v="5.7920703730935143E-2"/>
  </r>
  <r>
    <x v="3"/>
    <s v="Online"/>
    <n v="1128299"/>
    <n v="44364"/>
    <s v="17-06-2021"/>
    <x v="11"/>
    <x v="1"/>
    <s v="Thursday"/>
    <s v="17"/>
    <x v="1"/>
    <x v="23"/>
    <x v="26"/>
    <x v="5"/>
    <n v="110"/>
    <n v="750"/>
    <n v="825000"/>
    <n v="288750"/>
    <n v="0.35"/>
    <x v="2"/>
    <s v="High Units"/>
    <n v="8.6937508524015716E-2"/>
  </r>
  <r>
    <x v="3"/>
    <s v="Online"/>
    <n v="1128299"/>
    <n v="44393"/>
    <s v="16-07-2021"/>
    <x v="5"/>
    <x v="1"/>
    <s v="Friday"/>
    <s v="16"/>
    <x v="1"/>
    <x v="23"/>
    <x v="26"/>
    <x v="0"/>
    <n v="90"/>
    <n v="900"/>
    <n v="810000"/>
    <n v="324000"/>
    <n v="0.4"/>
    <x v="2"/>
    <s v="High Units"/>
    <n v="9.75506589152592E-2"/>
  </r>
  <r>
    <x v="3"/>
    <s v="Online"/>
    <n v="1128299"/>
    <n v="44393"/>
    <s v="16-07-2021"/>
    <x v="5"/>
    <x v="1"/>
    <s v="Friday"/>
    <s v="16"/>
    <x v="1"/>
    <x v="23"/>
    <x v="26"/>
    <x v="1"/>
    <n v="95"/>
    <n v="750"/>
    <n v="712500"/>
    <n v="285000"/>
    <n v="0.4"/>
    <x v="2"/>
    <s v="High Units"/>
    <n v="8.5808449971755782E-2"/>
  </r>
  <r>
    <x v="3"/>
    <s v="Online"/>
    <n v="1128299"/>
    <n v="44393"/>
    <s v="16-07-2021"/>
    <x v="5"/>
    <x v="1"/>
    <s v="Friday"/>
    <s v="16"/>
    <x v="1"/>
    <x v="23"/>
    <x v="26"/>
    <x v="2"/>
    <n v="95"/>
    <n v="700"/>
    <n v="665000"/>
    <n v="266000"/>
    <n v="0.4"/>
    <x v="2"/>
    <s v="low Units"/>
    <n v="8.0087886640305389E-2"/>
  </r>
  <r>
    <x v="3"/>
    <s v="Online"/>
    <n v="1128299"/>
    <n v="44393"/>
    <s v="16-07-2021"/>
    <x v="5"/>
    <x v="1"/>
    <s v="Friday"/>
    <s v="16"/>
    <x v="1"/>
    <x v="23"/>
    <x v="26"/>
    <x v="3"/>
    <n v="90"/>
    <n v="600"/>
    <n v="540000"/>
    <n v="216000"/>
    <n v="0.4"/>
    <x v="2"/>
    <s v="low Units"/>
    <n v="6.5033772610172791E-2"/>
  </r>
  <r>
    <x v="3"/>
    <s v="Online"/>
    <n v="1128299"/>
    <n v="44393"/>
    <s v="16-07-2021"/>
    <x v="5"/>
    <x v="1"/>
    <s v="Friday"/>
    <s v="16"/>
    <x v="1"/>
    <x v="23"/>
    <x v="26"/>
    <x v="4"/>
    <n v="95"/>
    <n v="650"/>
    <n v="617500"/>
    <n v="277875"/>
    <n v="0.45"/>
    <x v="2"/>
    <s v="low Units"/>
    <n v="8.3663238722461883E-2"/>
  </r>
  <r>
    <x v="3"/>
    <s v="Online"/>
    <n v="1128299"/>
    <n v="44393"/>
    <s v="16-07-2021"/>
    <x v="5"/>
    <x v="1"/>
    <s v="Friday"/>
    <s v="16"/>
    <x v="1"/>
    <x v="23"/>
    <x v="26"/>
    <x v="5"/>
    <n v="110"/>
    <n v="650"/>
    <n v="715000"/>
    <n v="250250"/>
    <n v="0.35"/>
    <x v="2"/>
    <s v="low Units"/>
    <n v="7.5345840720813614E-2"/>
  </r>
  <r>
    <x v="3"/>
    <s v="Online"/>
    <n v="1128299"/>
    <n v="44425"/>
    <s v="17-08-2021"/>
    <x v="6"/>
    <x v="1"/>
    <s v="Tuesday"/>
    <s v="17"/>
    <x v="1"/>
    <x v="23"/>
    <x v="26"/>
    <x v="0"/>
    <n v="95"/>
    <n v="850"/>
    <n v="807500"/>
    <n v="323000"/>
    <n v="0.4"/>
    <x v="2"/>
    <s v="High Units"/>
    <n v="9.724957663465654E-2"/>
  </r>
  <r>
    <x v="3"/>
    <s v="Online"/>
    <n v="1128299"/>
    <n v="44425"/>
    <s v="17-08-2021"/>
    <x v="6"/>
    <x v="1"/>
    <s v="Tuesday"/>
    <s v="17"/>
    <x v="1"/>
    <x v="23"/>
    <x v="26"/>
    <x v="1"/>
    <n v="85"/>
    <n v="825"/>
    <n v="701250"/>
    <n v="280500"/>
    <n v="0.4"/>
    <x v="2"/>
    <s v="High Units"/>
    <n v="8.4453579709043838E-2"/>
  </r>
  <r>
    <x v="3"/>
    <s v="Online"/>
    <n v="1128299"/>
    <n v="44425"/>
    <s v="17-08-2021"/>
    <x v="6"/>
    <x v="1"/>
    <s v="Tuesday"/>
    <s v="17"/>
    <x v="1"/>
    <x v="23"/>
    <x v="26"/>
    <x v="2"/>
    <n v="75"/>
    <n v="700"/>
    <n v="525000"/>
    <n v="210000"/>
    <n v="0.4"/>
    <x v="2"/>
    <s v="low Units"/>
    <n v="6.3227278926556885E-2"/>
  </r>
  <r>
    <x v="3"/>
    <s v="Online"/>
    <n v="1128299"/>
    <n v="44425"/>
    <s v="17-08-2021"/>
    <x v="6"/>
    <x v="1"/>
    <s v="Tuesday"/>
    <s v="17"/>
    <x v="1"/>
    <x v="23"/>
    <x v="26"/>
    <x v="3"/>
    <n v="75"/>
    <n v="475"/>
    <n v="356250"/>
    <n v="142500"/>
    <n v="0.4"/>
    <x v="2"/>
    <s v="low Units"/>
    <n v="4.2904224985877891E-2"/>
  </r>
  <r>
    <x v="3"/>
    <s v="Online"/>
    <n v="1128299"/>
    <n v="44425"/>
    <s v="17-08-2021"/>
    <x v="6"/>
    <x v="1"/>
    <s v="Tuesday"/>
    <s v="17"/>
    <x v="1"/>
    <x v="23"/>
    <x v="26"/>
    <x v="4"/>
    <n v="65"/>
    <n v="475"/>
    <n v="308750"/>
    <n v="138938"/>
    <n v="0.45"/>
    <x v="2"/>
    <s v="low Units"/>
    <n v="4.1831769902371245E-2"/>
  </r>
  <r>
    <x v="3"/>
    <s v="Online"/>
    <n v="1128299"/>
    <n v="44425"/>
    <s v="17-08-2021"/>
    <x v="6"/>
    <x v="1"/>
    <s v="Tuesday"/>
    <s v="17"/>
    <x v="1"/>
    <x v="23"/>
    <x v="26"/>
    <x v="5"/>
    <n v="70"/>
    <n v="300"/>
    <n v="210000"/>
    <n v="73500"/>
    <n v="0.35"/>
    <x v="2"/>
    <s v="low Units"/>
    <n v="2.212954762429491E-2"/>
  </r>
  <r>
    <x v="3"/>
    <s v="Online"/>
    <n v="1128299"/>
    <n v="44457"/>
    <s v="18-09-2021"/>
    <x v="7"/>
    <x v="1"/>
    <s v="Saturday"/>
    <s v="18"/>
    <x v="1"/>
    <x v="23"/>
    <x v="26"/>
    <x v="0"/>
    <n v="45"/>
    <n v="500"/>
    <n v="225000"/>
    <n v="90000"/>
    <n v="0.4"/>
    <x v="2"/>
    <s v="low Units"/>
    <n v="2.7097405254238666E-2"/>
  </r>
  <r>
    <x v="3"/>
    <s v="Online"/>
    <n v="1128299"/>
    <n v="44457"/>
    <s v="18-09-2021"/>
    <x v="7"/>
    <x v="1"/>
    <s v="Saturday"/>
    <s v="18"/>
    <x v="1"/>
    <x v="23"/>
    <x v="26"/>
    <x v="1"/>
    <n v="50"/>
    <n v="500"/>
    <n v="250000"/>
    <n v="100000"/>
    <n v="0.4"/>
    <x v="2"/>
    <s v="low Units"/>
    <n v="3.0108228060265183E-2"/>
  </r>
  <r>
    <x v="3"/>
    <s v="Online"/>
    <n v="1128299"/>
    <n v="44457"/>
    <s v="18-09-2021"/>
    <x v="7"/>
    <x v="1"/>
    <s v="Saturday"/>
    <s v="18"/>
    <x v="1"/>
    <x v="23"/>
    <x v="26"/>
    <x v="2"/>
    <n v="45"/>
    <n v="300"/>
    <n v="135000"/>
    <n v="54000"/>
    <n v="0.4"/>
    <x v="2"/>
    <s v="low Units"/>
    <n v="1.6258443152543198E-2"/>
  </r>
  <r>
    <x v="3"/>
    <s v="Online"/>
    <n v="1128299"/>
    <n v="44457"/>
    <s v="18-09-2021"/>
    <x v="7"/>
    <x v="1"/>
    <s v="Saturday"/>
    <s v="18"/>
    <x v="1"/>
    <x v="23"/>
    <x v="26"/>
    <x v="3"/>
    <n v="45"/>
    <n v="250"/>
    <n v="112500"/>
    <n v="45000"/>
    <n v="0.4"/>
    <x v="2"/>
    <s v="low Units"/>
    <n v="1.3548702627119333E-2"/>
  </r>
  <r>
    <x v="3"/>
    <s v="Online"/>
    <n v="1128299"/>
    <n v="44457"/>
    <s v="18-09-2021"/>
    <x v="7"/>
    <x v="1"/>
    <s v="Saturday"/>
    <s v="18"/>
    <x v="1"/>
    <x v="23"/>
    <x v="26"/>
    <x v="4"/>
    <n v="55"/>
    <n v="275"/>
    <n v="151250"/>
    <n v="68063"/>
    <n v="0.45"/>
    <x v="2"/>
    <s v="low Units"/>
    <n v="2.049256326465829E-2"/>
  </r>
  <r>
    <x v="3"/>
    <s v="Online"/>
    <n v="1128299"/>
    <n v="44457"/>
    <s v="18-09-2021"/>
    <x v="7"/>
    <x v="1"/>
    <s v="Saturday"/>
    <s v="18"/>
    <x v="1"/>
    <x v="23"/>
    <x v="26"/>
    <x v="5"/>
    <n v="40"/>
    <n v="300"/>
    <n v="120000"/>
    <n v="42000"/>
    <n v="0.35"/>
    <x v="2"/>
    <s v="low Units"/>
    <n v="1.2645455785311377E-2"/>
  </r>
  <r>
    <x v="3"/>
    <s v="Online"/>
    <n v="1128299"/>
    <n v="44486"/>
    <s v="17-10-2021"/>
    <x v="8"/>
    <x v="1"/>
    <s v="Sunday"/>
    <s v="17"/>
    <x v="1"/>
    <x v="23"/>
    <x v="26"/>
    <x v="0"/>
    <n v="35"/>
    <n v="400"/>
    <n v="140000"/>
    <n v="56000"/>
    <n v="0.4"/>
    <x v="2"/>
    <s v="low Units"/>
    <n v="1.6860607713748504E-2"/>
  </r>
  <r>
    <x v="3"/>
    <s v="Online"/>
    <n v="1128299"/>
    <n v="44486"/>
    <s v="17-10-2021"/>
    <x v="8"/>
    <x v="1"/>
    <s v="Sunday"/>
    <s v="17"/>
    <x v="1"/>
    <x v="23"/>
    <x v="26"/>
    <x v="1"/>
    <n v="50"/>
    <n v="575"/>
    <n v="287500"/>
    <n v="115000"/>
    <n v="0.4"/>
    <x v="2"/>
    <s v="low Units"/>
    <n v="3.4624462269304962E-2"/>
  </r>
  <r>
    <x v="3"/>
    <s v="Online"/>
    <n v="1128299"/>
    <n v="44486"/>
    <s v="17-10-2021"/>
    <x v="8"/>
    <x v="1"/>
    <s v="Sunday"/>
    <s v="17"/>
    <x v="1"/>
    <x v="23"/>
    <x v="26"/>
    <x v="2"/>
    <n v="45"/>
    <n v="400"/>
    <n v="180000"/>
    <n v="72000"/>
    <n v="0.4"/>
    <x v="2"/>
    <s v="low Units"/>
    <n v="2.1677924203390934E-2"/>
  </r>
  <r>
    <x v="3"/>
    <s v="Online"/>
    <n v="1128299"/>
    <n v="44486"/>
    <s v="17-10-2021"/>
    <x v="8"/>
    <x v="1"/>
    <s v="Sunday"/>
    <s v="17"/>
    <x v="1"/>
    <x v="23"/>
    <x v="26"/>
    <x v="3"/>
    <n v="40"/>
    <n v="375"/>
    <n v="150000"/>
    <n v="60000"/>
    <n v="0.4"/>
    <x v="2"/>
    <s v="low Units"/>
    <n v="1.8064936836159111E-2"/>
  </r>
  <r>
    <x v="3"/>
    <s v="Online"/>
    <n v="1128299"/>
    <n v="44486"/>
    <s v="17-10-2021"/>
    <x v="8"/>
    <x v="1"/>
    <s v="Sunday"/>
    <s v="17"/>
    <x v="1"/>
    <x v="23"/>
    <x v="26"/>
    <x v="4"/>
    <n v="50"/>
    <n v="350"/>
    <n v="175000"/>
    <n v="78750"/>
    <n v="0.45"/>
    <x v="2"/>
    <s v="low Units"/>
    <n v="2.3710229597458832E-2"/>
  </r>
  <r>
    <x v="3"/>
    <s v="Online"/>
    <n v="1128299"/>
    <n v="44486"/>
    <s v="17-10-2021"/>
    <x v="8"/>
    <x v="1"/>
    <s v="Sunday"/>
    <s v="17"/>
    <x v="1"/>
    <x v="23"/>
    <x v="26"/>
    <x v="5"/>
    <n v="55"/>
    <n v="400"/>
    <n v="220000"/>
    <n v="77000"/>
    <n v="0.35"/>
    <x v="2"/>
    <s v="low Units"/>
    <n v="2.318333560640419E-2"/>
  </r>
  <r>
    <x v="3"/>
    <s v="Online"/>
    <n v="1128299"/>
    <n v="44517"/>
    <s v="17-11-2021"/>
    <x v="9"/>
    <x v="1"/>
    <s v="Wednesday"/>
    <s v="17"/>
    <x v="1"/>
    <x v="23"/>
    <x v="26"/>
    <x v="0"/>
    <n v="40"/>
    <n v="625"/>
    <n v="250000"/>
    <n v="100000"/>
    <n v="0.4"/>
    <x v="2"/>
    <s v="low Units"/>
    <n v="3.0108228060265183E-2"/>
  </r>
  <r>
    <x v="3"/>
    <s v="Online"/>
    <n v="1128299"/>
    <n v="44517"/>
    <s v="17-11-2021"/>
    <x v="9"/>
    <x v="1"/>
    <s v="Wednesday"/>
    <s v="17"/>
    <x v="1"/>
    <x v="23"/>
    <x v="26"/>
    <x v="1"/>
    <n v="45"/>
    <n v="700"/>
    <n v="315000"/>
    <n v="126000"/>
    <n v="0.4"/>
    <x v="2"/>
    <s v="low Units"/>
    <n v="3.7936367355934128E-2"/>
  </r>
  <r>
    <x v="3"/>
    <s v="Online"/>
    <n v="1128299"/>
    <n v="44517"/>
    <s v="17-11-2021"/>
    <x v="9"/>
    <x v="1"/>
    <s v="Wednesday"/>
    <s v="17"/>
    <x v="1"/>
    <x v="23"/>
    <x v="26"/>
    <x v="2"/>
    <n v="40"/>
    <n v="525"/>
    <n v="210000"/>
    <n v="84000"/>
    <n v="0.4"/>
    <x v="2"/>
    <s v="low Units"/>
    <n v="2.5290911570622753E-2"/>
  </r>
  <r>
    <x v="3"/>
    <s v="Online"/>
    <n v="1128299"/>
    <n v="44517"/>
    <s v="17-11-2021"/>
    <x v="9"/>
    <x v="1"/>
    <s v="Wednesday"/>
    <s v="17"/>
    <x v="1"/>
    <x v="23"/>
    <x v="26"/>
    <x v="3"/>
    <n v="50"/>
    <n v="500"/>
    <n v="250000"/>
    <n v="100000"/>
    <n v="0.4"/>
    <x v="2"/>
    <s v="low Units"/>
    <n v="3.0108228060265183E-2"/>
  </r>
  <r>
    <x v="3"/>
    <s v="Online"/>
    <n v="1128299"/>
    <n v="44517"/>
    <s v="17-11-2021"/>
    <x v="9"/>
    <x v="1"/>
    <s v="Wednesday"/>
    <s v="17"/>
    <x v="1"/>
    <x v="23"/>
    <x v="26"/>
    <x v="4"/>
    <n v="70"/>
    <n v="475"/>
    <n v="332500"/>
    <n v="149625"/>
    <n v="0.45"/>
    <x v="2"/>
    <s v="low Units"/>
    <n v="4.5049436235171783E-2"/>
  </r>
  <r>
    <x v="3"/>
    <s v="Online"/>
    <n v="1128299"/>
    <n v="44517"/>
    <s v="17-11-2021"/>
    <x v="9"/>
    <x v="1"/>
    <s v="Wednesday"/>
    <s v="17"/>
    <x v="1"/>
    <x v="23"/>
    <x v="26"/>
    <x v="5"/>
    <n v="85"/>
    <n v="600"/>
    <n v="510000"/>
    <n v="178500"/>
    <n v="0.35"/>
    <x v="2"/>
    <s v="low Units"/>
    <n v="5.3743187087573349E-2"/>
  </r>
  <r>
    <x v="3"/>
    <s v="Online"/>
    <n v="1128299"/>
    <n v="44546"/>
    <s v="16-12-2021"/>
    <x v="10"/>
    <x v="1"/>
    <s v="Thursday"/>
    <s v="16"/>
    <x v="1"/>
    <x v="23"/>
    <x v="26"/>
    <x v="0"/>
    <n v="70"/>
    <n v="800"/>
    <n v="560000"/>
    <n v="224000"/>
    <n v="0.4"/>
    <x v="2"/>
    <s v="High Units"/>
    <n v="6.7442430854994018E-2"/>
  </r>
  <r>
    <x v="3"/>
    <s v="Online"/>
    <n v="1128299"/>
    <n v="44546"/>
    <s v="16-12-2021"/>
    <x v="10"/>
    <x v="1"/>
    <s v="Thursday"/>
    <s v="16"/>
    <x v="1"/>
    <x v="23"/>
    <x v="26"/>
    <x v="1"/>
    <n v="80"/>
    <n v="800"/>
    <n v="640000"/>
    <n v="256000"/>
    <n v="0.4"/>
    <x v="2"/>
    <s v="High Units"/>
    <n v="7.7077063834278869E-2"/>
  </r>
  <r>
    <x v="0"/>
    <s v="Online"/>
    <n v="1128299"/>
    <n v="44546"/>
    <s v="16-12-2021"/>
    <x v="10"/>
    <x v="1"/>
    <s v="Thursday"/>
    <s v="16"/>
    <x v="1"/>
    <x v="23"/>
    <x v="26"/>
    <x v="2"/>
    <n v="75"/>
    <n v="600"/>
    <n v="450000"/>
    <n v="180000"/>
    <n v="0.4"/>
    <x v="2"/>
    <s v="low Units"/>
    <n v="5.4194810508477333E-2"/>
  </r>
  <r>
    <x v="0"/>
    <s v="Online"/>
    <n v="1128299"/>
    <n v="44546"/>
    <s v="16-12-2021"/>
    <x v="10"/>
    <x v="1"/>
    <s v="Thursday"/>
    <s v="16"/>
    <x v="1"/>
    <x v="23"/>
    <x v="26"/>
    <x v="3"/>
    <n v="75"/>
    <n v="600"/>
    <n v="450000"/>
    <n v="180000"/>
    <n v="0.4"/>
    <x v="2"/>
    <s v="low Units"/>
    <n v="5.4194810508477333E-2"/>
  </r>
  <r>
    <x v="0"/>
    <s v="Online"/>
    <n v="1128299"/>
    <n v="44546"/>
    <s v="16-12-2021"/>
    <x v="10"/>
    <x v="1"/>
    <s v="Thursday"/>
    <s v="16"/>
    <x v="1"/>
    <x v="23"/>
    <x v="26"/>
    <x v="4"/>
    <n v="85"/>
    <n v="525"/>
    <n v="446250"/>
    <n v="200813"/>
    <n v="0.45"/>
    <x v="2"/>
    <s v="low Units"/>
    <n v="6.0461236014660323E-2"/>
  </r>
  <r>
    <x v="0"/>
    <s v="Online"/>
    <n v="1128299"/>
    <n v="44546"/>
    <s v="16-12-2021"/>
    <x v="10"/>
    <x v="1"/>
    <s v="Thursday"/>
    <s v="16"/>
    <x v="1"/>
    <x v="23"/>
    <x v="26"/>
    <x v="5"/>
    <n v="90"/>
    <n v="625"/>
    <n v="562500"/>
    <n v="196875"/>
    <n v="0.35"/>
    <x v="2"/>
    <s v="low Units"/>
    <n v="5.9275573993647072E-2"/>
  </r>
  <r>
    <x v="0"/>
    <s v="Online"/>
    <n v="1197831"/>
    <n v="44201"/>
    <s v="05-01-2021"/>
    <x v="0"/>
    <x v="1"/>
    <s v="Tuesday"/>
    <s v="05"/>
    <x v="1"/>
    <x v="23"/>
    <x v="26"/>
    <x v="0"/>
    <n v="20"/>
    <n v="675"/>
    <n v="135000"/>
    <n v="40500"/>
    <n v="0.3"/>
    <x v="2"/>
    <s v="low Units"/>
    <n v="1.21938323644074E-2"/>
  </r>
  <r>
    <x v="0"/>
    <s v="Online"/>
    <n v="1197831"/>
    <n v="44201"/>
    <s v="05-01-2021"/>
    <x v="0"/>
    <x v="1"/>
    <s v="Tuesday"/>
    <s v="05"/>
    <x v="1"/>
    <x v="23"/>
    <x v="26"/>
    <x v="1"/>
    <n v="30"/>
    <n v="675"/>
    <n v="202500"/>
    <n v="60750"/>
    <n v="0.3"/>
    <x v="2"/>
    <s v="low Units"/>
    <n v="1.8290748546611099E-2"/>
  </r>
  <r>
    <x v="0"/>
    <s v="Online"/>
    <n v="1197831"/>
    <n v="44201"/>
    <s v="05-01-2021"/>
    <x v="0"/>
    <x v="1"/>
    <s v="Tuesday"/>
    <s v="05"/>
    <x v="1"/>
    <x v="23"/>
    <x v="26"/>
    <x v="2"/>
    <n v="30"/>
    <n v="475"/>
    <n v="142500"/>
    <n v="42750"/>
    <n v="0.3"/>
    <x v="2"/>
    <s v="low Units"/>
    <n v="1.2871267495763367E-2"/>
  </r>
  <r>
    <x v="0"/>
    <s v="Online"/>
    <n v="1197831"/>
    <n v="44201"/>
    <s v="05-01-2021"/>
    <x v="0"/>
    <x v="1"/>
    <s v="Tuesday"/>
    <s v="05"/>
    <x v="1"/>
    <x v="23"/>
    <x v="26"/>
    <x v="3"/>
    <n v="35"/>
    <n v="475"/>
    <n v="166250"/>
    <n v="66500"/>
    <n v="0.4"/>
    <x v="2"/>
    <s v="low Units"/>
    <n v="2.0021971660076347E-2"/>
  </r>
  <r>
    <x v="0"/>
    <s v="Online"/>
    <n v="1197831"/>
    <n v="44201"/>
    <s v="05-01-2021"/>
    <x v="0"/>
    <x v="1"/>
    <s v="Tuesday"/>
    <s v="05"/>
    <x v="1"/>
    <x v="23"/>
    <x v="26"/>
    <x v="4"/>
    <n v="40"/>
    <n v="325"/>
    <n v="130000"/>
    <n v="32500"/>
    <n v="0.25"/>
    <x v="2"/>
    <s v="low Units"/>
    <n v="9.7851741195861836E-3"/>
  </r>
  <r>
    <x v="3"/>
    <s v="Online"/>
    <n v="1197831"/>
    <n v="44201"/>
    <s v="05-01-2021"/>
    <x v="0"/>
    <x v="1"/>
    <s v="Tuesday"/>
    <s v="05"/>
    <x v="1"/>
    <x v="23"/>
    <x v="26"/>
    <x v="5"/>
    <n v="35"/>
    <n v="475"/>
    <n v="166250"/>
    <n v="74813"/>
    <n v="0.45"/>
    <x v="2"/>
    <s v="low Units"/>
    <n v="2.2524868658726192E-2"/>
  </r>
  <r>
    <x v="0"/>
    <s v="Online"/>
    <n v="1197831"/>
    <n v="44231"/>
    <s v="04-02-2021"/>
    <x v="1"/>
    <x v="1"/>
    <s v="Thursday"/>
    <s v="04"/>
    <x v="1"/>
    <x v="23"/>
    <x v="26"/>
    <x v="0"/>
    <n v="25"/>
    <n v="625"/>
    <n v="156250"/>
    <n v="46875"/>
    <n v="0.3"/>
    <x v="2"/>
    <s v="low Units"/>
    <n v="1.4113231903249306E-2"/>
  </r>
  <r>
    <x v="0"/>
    <s v="Online"/>
    <n v="1197831"/>
    <n v="44231"/>
    <s v="04-02-2021"/>
    <x v="1"/>
    <x v="1"/>
    <s v="Thursday"/>
    <s v="04"/>
    <x v="1"/>
    <x v="23"/>
    <x v="26"/>
    <x v="1"/>
    <n v="35"/>
    <n v="600"/>
    <n v="210000"/>
    <n v="63000"/>
    <n v="0.3"/>
    <x v="2"/>
    <s v="low Units"/>
    <n v="1.8968183677967064E-2"/>
  </r>
  <r>
    <x v="0"/>
    <s v="Online"/>
    <n v="1197831"/>
    <n v="44231"/>
    <s v="04-02-2021"/>
    <x v="1"/>
    <x v="1"/>
    <s v="Thursday"/>
    <s v="04"/>
    <x v="1"/>
    <x v="23"/>
    <x v="26"/>
    <x v="2"/>
    <n v="35"/>
    <n v="425"/>
    <n v="148750"/>
    <n v="44625"/>
    <n v="0.3"/>
    <x v="2"/>
    <s v="low Units"/>
    <n v="1.3435796771893337E-2"/>
  </r>
  <r>
    <x v="0"/>
    <s v="Online"/>
    <n v="1197831"/>
    <n v="44231"/>
    <s v="04-02-2021"/>
    <x v="1"/>
    <x v="1"/>
    <s v="Thursday"/>
    <s v="04"/>
    <x v="2"/>
    <x v="24"/>
    <x v="27"/>
    <x v="3"/>
    <n v="35"/>
    <n v="375"/>
    <n v="131250"/>
    <n v="52500"/>
    <n v="0.4"/>
    <x v="2"/>
    <s v="low Units"/>
    <n v="1.5806819731639221E-2"/>
  </r>
  <r>
    <x v="0"/>
    <s v="Online"/>
    <n v="1197831"/>
    <n v="44231"/>
    <s v="04-02-2021"/>
    <x v="1"/>
    <x v="1"/>
    <s v="Thursday"/>
    <s v="04"/>
    <x v="2"/>
    <x v="24"/>
    <x v="27"/>
    <x v="4"/>
    <n v="40"/>
    <n v="250"/>
    <n v="100000"/>
    <n v="25000"/>
    <n v="0.25"/>
    <x v="2"/>
    <s v="low Units"/>
    <n v="7.5270570150662956E-3"/>
  </r>
  <r>
    <x v="0"/>
    <s v="Online"/>
    <n v="1197831"/>
    <n v="44231"/>
    <s v="04-02-2021"/>
    <x v="1"/>
    <x v="1"/>
    <s v="Thursday"/>
    <s v="04"/>
    <x v="2"/>
    <x v="24"/>
    <x v="27"/>
    <x v="5"/>
    <n v="35"/>
    <n v="450"/>
    <n v="157500"/>
    <n v="70875"/>
    <n v="0.45"/>
    <x v="2"/>
    <s v="low Units"/>
    <n v="2.1339206637712948E-2"/>
  </r>
  <r>
    <x v="0"/>
    <s v="Online"/>
    <n v="1197831"/>
    <n v="44261"/>
    <s v="06-03-2021"/>
    <x v="2"/>
    <x v="1"/>
    <s v="Saturday"/>
    <s v="06"/>
    <x v="2"/>
    <x v="24"/>
    <x v="27"/>
    <x v="0"/>
    <n v="30"/>
    <n v="625"/>
    <n v="187500"/>
    <n v="65625"/>
    <n v="0.35"/>
    <x v="2"/>
    <s v="low Units"/>
    <n v="1.9758524664549026E-2"/>
  </r>
  <r>
    <x v="0"/>
    <s v="Online"/>
    <n v="1197831"/>
    <n v="44261"/>
    <s v="06-03-2021"/>
    <x v="2"/>
    <x v="1"/>
    <s v="Saturday"/>
    <s v="06"/>
    <x v="2"/>
    <x v="24"/>
    <x v="27"/>
    <x v="1"/>
    <n v="40"/>
    <n v="625"/>
    <n v="250000"/>
    <n v="87500"/>
    <n v="0.35"/>
    <x v="2"/>
    <s v="low Units"/>
    <n v="2.6344699552732033E-2"/>
  </r>
  <r>
    <x v="0"/>
    <s v="Online"/>
    <n v="1197831"/>
    <n v="44261"/>
    <s v="06-03-2021"/>
    <x v="2"/>
    <x v="1"/>
    <s v="Saturday"/>
    <s v="06"/>
    <x v="2"/>
    <x v="24"/>
    <x v="27"/>
    <x v="2"/>
    <n v="30"/>
    <n v="450"/>
    <n v="135000"/>
    <n v="47250"/>
    <n v="0.35"/>
    <x v="2"/>
    <s v="low Units"/>
    <n v="1.4226137758475298E-2"/>
  </r>
  <r>
    <x v="0"/>
    <s v="Online"/>
    <n v="1197831"/>
    <n v="44261"/>
    <s v="06-03-2021"/>
    <x v="2"/>
    <x v="1"/>
    <s v="Saturday"/>
    <s v="06"/>
    <x v="2"/>
    <x v="24"/>
    <x v="27"/>
    <x v="3"/>
    <n v="35"/>
    <n v="350"/>
    <n v="122500"/>
    <n v="55125"/>
    <n v="0.45"/>
    <x v="2"/>
    <s v="low Units"/>
    <n v="1.659716071822118E-2"/>
  </r>
  <r>
    <x v="3"/>
    <s v="Online"/>
    <n v="1197831"/>
    <n v="44261"/>
    <s v="06-03-2021"/>
    <x v="2"/>
    <x v="1"/>
    <s v="Saturday"/>
    <s v="06"/>
    <x v="2"/>
    <x v="24"/>
    <x v="27"/>
    <x v="4"/>
    <n v="40"/>
    <n v="250"/>
    <n v="100000"/>
    <n v="30000"/>
    <n v="0.3"/>
    <x v="2"/>
    <s v="low Units"/>
    <n v="9.0324684180795554E-3"/>
  </r>
  <r>
    <x v="3"/>
    <s v="Online"/>
    <n v="1197831"/>
    <n v="44261"/>
    <s v="06-03-2021"/>
    <x v="2"/>
    <x v="1"/>
    <s v="Saturday"/>
    <s v="06"/>
    <x v="2"/>
    <x v="24"/>
    <x v="27"/>
    <x v="5"/>
    <n v="35"/>
    <n v="400"/>
    <n v="140000"/>
    <n v="70000"/>
    <n v="0.5"/>
    <x v="2"/>
    <s v="low Units"/>
    <n v="2.1075759642185631E-2"/>
  </r>
  <r>
    <x v="3"/>
    <s v="Online"/>
    <n v="1197831"/>
    <n v="44291"/>
    <s v="05-04-2021"/>
    <x v="3"/>
    <x v="1"/>
    <s v="Monday"/>
    <s v="05"/>
    <x v="2"/>
    <x v="24"/>
    <x v="27"/>
    <x v="0"/>
    <n v="20"/>
    <n v="650"/>
    <n v="130000"/>
    <n v="45500"/>
    <n v="0.35"/>
    <x v="2"/>
    <s v="low Units"/>
    <n v="1.3699243767420658E-2"/>
  </r>
  <r>
    <x v="3"/>
    <s v="Online"/>
    <n v="1197831"/>
    <n v="44291"/>
    <s v="05-04-2021"/>
    <x v="3"/>
    <x v="1"/>
    <s v="Monday"/>
    <s v="05"/>
    <x v="2"/>
    <x v="24"/>
    <x v="27"/>
    <x v="1"/>
    <n v="30"/>
    <n v="650"/>
    <n v="195000"/>
    <n v="68250"/>
    <n v="0.35"/>
    <x v="2"/>
    <s v="low Units"/>
    <n v="2.0548865651130985E-2"/>
  </r>
  <r>
    <x v="3"/>
    <s v="Online"/>
    <n v="1197831"/>
    <n v="44291"/>
    <s v="05-04-2021"/>
    <x v="3"/>
    <x v="1"/>
    <s v="Monday"/>
    <s v="05"/>
    <x v="2"/>
    <x v="24"/>
    <x v="27"/>
    <x v="2"/>
    <n v="25"/>
    <n v="475"/>
    <n v="118750"/>
    <n v="41563"/>
    <n v="0.35"/>
    <x v="2"/>
    <s v="low Units"/>
    <n v="1.2513882828688018E-2"/>
  </r>
  <r>
    <x v="3"/>
    <s v="Online"/>
    <n v="1197831"/>
    <n v="44291"/>
    <s v="05-04-2021"/>
    <x v="3"/>
    <x v="1"/>
    <s v="Monday"/>
    <s v="05"/>
    <x v="2"/>
    <x v="24"/>
    <x v="27"/>
    <x v="3"/>
    <n v="30"/>
    <n v="375"/>
    <n v="112500"/>
    <n v="50625"/>
    <n v="0.45"/>
    <x v="2"/>
    <s v="low Units"/>
    <n v="1.5242290455509249E-2"/>
  </r>
  <r>
    <x v="3"/>
    <s v="Online"/>
    <n v="1197831"/>
    <n v="44291"/>
    <s v="05-04-2021"/>
    <x v="3"/>
    <x v="1"/>
    <s v="Monday"/>
    <s v="05"/>
    <x v="2"/>
    <x v="24"/>
    <x v="27"/>
    <x v="4"/>
    <n v="35"/>
    <n v="275"/>
    <n v="96250"/>
    <n v="28875"/>
    <n v="0.3"/>
    <x v="2"/>
    <s v="low Units"/>
    <n v="8.6937508524015713E-3"/>
  </r>
  <r>
    <x v="3"/>
    <s v="Online"/>
    <n v="1197831"/>
    <n v="44291"/>
    <s v="05-04-2021"/>
    <x v="3"/>
    <x v="1"/>
    <s v="Monday"/>
    <s v="05"/>
    <x v="2"/>
    <x v="24"/>
    <x v="27"/>
    <x v="5"/>
    <n v="30"/>
    <n v="550"/>
    <n v="165000"/>
    <n v="82500"/>
    <n v="0.5"/>
    <x v="2"/>
    <s v="low Units"/>
    <n v="2.4839288149718773E-2"/>
  </r>
  <r>
    <x v="3"/>
    <s v="Online"/>
    <n v="1197831"/>
    <n v="44321"/>
    <s v="05-05-2021"/>
    <x v="4"/>
    <x v="1"/>
    <s v="Wednesday"/>
    <s v="05"/>
    <x v="2"/>
    <x v="24"/>
    <x v="27"/>
    <x v="0"/>
    <n v="20"/>
    <n v="700"/>
    <n v="140000"/>
    <n v="49000"/>
    <n v="0.35"/>
    <x v="2"/>
    <s v="low Units"/>
    <n v="1.4753031749529941E-2"/>
  </r>
  <r>
    <x v="3"/>
    <s v="Online"/>
    <n v="1197831"/>
    <n v="44321"/>
    <s v="05-05-2021"/>
    <x v="4"/>
    <x v="1"/>
    <s v="Wednesday"/>
    <s v="05"/>
    <x v="2"/>
    <x v="24"/>
    <x v="27"/>
    <x v="1"/>
    <n v="30"/>
    <n v="725"/>
    <n v="217500"/>
    <n v="76125"/>
    <n v="0.35"/>
    <x v="2"/>
    <s v="High Units"/>
    <n v="2.2919888610876869E-2"/>
  </r>
  <r>
    <x v="3"/>
    <s v="Online"/>
    <n v="1197831"/>
    <n v="44321"/>
    <s v="05-05-2021"/>
    <x v="4"/>
    <x v="1"/>
    <s v="Wednesday"/>
    <s v="05"/>
    <x v="2"/>
    <x v="24"/>
    <x v="27"/>
    <x v="2"/>
    <n v="25"/>
    <n v="575"/>
    <n v="143750"/>
    <n v="50313"/>
    <n v="0.35"/>
    <x v="2"/>
    <s v="low Units"/>
    <n v="1.5148352783961221E-2"/>
  </r>
  <r>
    <x v="3"/>
    <s v="Online"/>
    <n v="1197831"/>
    <n v="44321"/>
    <s v="05-05-2021"/>
    <x v="4"/>
    <x v="1"/>
    <s v="Wednesday"/>
    <s v="05"/>
    <x v="2"/>
    <x v="24"/>
    <x v="27"/>
    <x v="3"/>
    <n v="35"/>
    <n v="500"/>
    <n v="175000"/>
    <n v="78750"/>
    <n v="0.45"/>
    <x v="2"/>
    <s v="low Units"/>
    <n v="2.3710229597458832E-2"/>
  </r>
  <r>
    <x v="3"/>
    <s v="Online"/>
    <n v="1197831"/>
    <n v="44321"/>
    <s v="05-05-2021"/>
    <x v="4"/>
    <x v="1"/>
    <s v="Wednesday"/>
    <s v="05"/>
    <x v="2"/>
    <x v="24"/>
    <x v="27"/>
    <x v="4"/>
    <n v="50"/>
    <n v="400"/>
    <n v="200000"/>
    <n v="60000"/>
    <n v="0.3"/>
    <x v="2"/>
    <s v="low Units"/>
    <n v="1.8064936836159111E-2"/>
  </r>
  <r>
    <x v="3"/>
    <s v="Online"/>
    <n v="1197831"/>
    <n v="44321"/>
    <s v="05-05-2021"/>
    <x v="4"/>
    <x v="1"/>
    <s v="Wednesday"/>
    <s v="05"/>
    <x v="2"/>
    <x v="24"/>
    <x v="27"/>
    <x v="5"/>
    <n v="45"/>
    <n v="750"/>
    <n v="337500"/>
    <n v="168750"/>
    <n v="0.5"/>
    <x v="2"/>
    <s v="High Units"/>
    <n v="5.0807634851697495E-2"/>
  </r>
  <r>
    <x v="3"/>
    <s v="Online"/>
    <n v="1197831"/>
    <n v="44351"/>
    <s v="04-06-2021"/>
    <x v="11"/>
    <x v="1"/>
    <s v="Friday"/>
    <s v="04"/>
    <x v="2"/>
    <x v="24"/>
    <x v="27"/>
    <x v="0"/>
    <n v="45"/>
    <n v="750"/>
    <n v="337500"/>
    <n v="118125"/>
    <n v="0.35"/>
    <x v="2"/>
    <s v="High Units"/>
    <n v="3.5565344396188248E-2"/>
  </r>
  <r>
    <x v="3"/>
    <s v="Online"/>
    <n v="1197831"/>
    <n v="44351"/>
    <s v="04-06-2021"/>
    <x v="11"/>
    <x v="1"/>
    <s v="Friday"/>
    <s v="04"/>
    <x v="2"/>
    <x v="24"/>
    <x v="27"/>
    <x v="1"/>
    <n v="50"/>
    <n v="750"/>
    <n v="375000"/>
    <n v="131250"/>
    <n v="0.35"/>
    <x v="2"/>
    <s v="High Units"/>
    <n v="3.9517049329098053E-2"/>
  </r>
  <r>
    <x v="3"/>
    <s v="Online"/>
    <n v="1197831"/>
    <n v="44351"/>
    <s v="04-06-2021"/>
    <x v="11"/>
    <x v="1"/>
    <s v="Friday"/>
    <s v="04"/>
    <x v="2"/>
    <x v="24"/>
    <x v="27"/>
    <x v="2"/>
    <n v="50"/>
    <n v="600"/>
    <n v="300000"/>
    <n v="105000"/>
    <n v="0.35"/>
    <x v="2"/>
    <s v="low Units"/>
    <n v="3.1613639463278442E-2"/>
  </r>
  <r>
    <x v="3"/>
    <s v="Online"/>
    <n v="1197831"/>
    <n v="44351"/>
    <s v="04-06-2021"/>
    <x v="11"/>
    <x v="1"/>
    <s v="Friday"/>
    <s v="04"/>
    <x v="2"/>
    <x v="24"/>
    <x v="27"/>
    <x v="3"/>
    <n v="50"/>
    <n v="550"/>
    <n v="275000"/>
    <n v="123750"/>
    <n v="0.45"/>
    <x v="2"/>
    <s v="low Units"/>
    <n v="3.7258932224578163E-2"/>
  </r>
  <r>
    <x v="3"/>
    <s v="Online"/>
    <n v="1197831"/>
    <n v="44351"/>
    <s v="04-06-2021"/>
    <x v="11"/>
    <x v="1"/>
    <s v="Friday"/>
    <s v="04"/>
    <x v="2"/>
    <x v="24"/>
    <x v="27"/>
    <x v="4"/>
    <n v="55"/>
    <n v="450"/>
    <n v="247500"/>
    <n v="74250"/>
    <n v="0.3"/>
    <x v="2"/>
    <s v="low Units"/>
    <n v="2.2355359334746899E-2"/>
  </r>
  <r>
    <x v="3"/>
    <s v="Online"/>
    <n v="1197831"/>
    <n v="44351"/>
    <s v="04-06-2021"/>
    <x v="11"/>
    <x v="1"/>
    <s v="Friday"/>
    <s v="04"/>
    <x v="2"/>
    <x v="24"/>
    <x v="27"/>
    <x v="5"/>
    <n v="60"/>
    <n v="825"/>
    <n v="495000"/>
    <n v="247500"/>
    <n v="0.5"/>
    <x v="2"/>
    <s v="High Units"/>
    <n v="7.4517864449156326E-2"/>
  </r>
  <r>
    <x v="3"/>
    <s v="Online"/>
    <n v="1197831"/>
    <n v="44383"/>
    <s v="06-07-2021"/>
    <x v="5"/>
    <x v="1"/>
    <s v="Tuesday"/>
    <s v="06"/>
    <x v="2"/>
    <x v="24"/>
    <x v="27"/>
    <x v="0"/>
    <n v="50"/>
    <n v="775"/>
    <n v="387500"/>
    <n v="155000"/>
    <n v="0.4"/>
    <x v="2"/>
    <s v="High Units"/>
    <n v="4.6667753493411034E-2"/>
  </r>
  <r>
    <x v="3"/>
    <s v="Online"/>
    <n v="1197831"/>
    <n v="44383"/>
    <s v="06-07-2021"/>
    <x v="5"/>
    <x v="1"/>
    <s v="Tuesday"/>
    <s v="06"/>
    <x v="2"/>
    <x v="24"/>
    <x v="27"/>
    <x v="1"/>
    <n v="55"/>
    <n v="775"/>
    <n v="426250"/>
    <n v="170500"/>
    <n v="0.4"/>
    <x v="2"/>
    <s v="High Units"/>
    <n v="5.1334528842752136E-2"/>
  </r>
  <r>
    <x v="3"/>
    <s v="Online"/>
    <n v="1197831"/>
    <n v="44383"/>
    <s v="06-07-2021"/>
    <x v="5"/>
    <x v="1"/>
    <s v="Tuesday"/>
    <s v="06"/>
    <x v="2"/>
    <x v="24"/>
    <x v="27"/>
    <x v="2"/>
    <n v="50"/>
    <n v="925"/>
    <n v="462500"/>
    <n v="185000"/>
    <n v="0.4"/>
    <x v="2"/>
    <s v="High Units"/>
    <n v="5.5700221911490592E-2"/>
  </r>
  <r>
    <x v="3"/>
    <s v="Online"/>
    <n v="1197831"/>
    <n v="44383"/>
    <s v="06-07-2021"/>
    <x v="5"/>
    <x v="1"/>
    <s v="Tuesday"/>
    <s v="06"/>
    <x v="2"/>
    <x v="24"/>
    <x v="27"/>
    <x v="3"/>
    <n v="50"/>
    <n v="525"/>
    <n v="262500"/>
    <n v="131250"/>
    <n v="0.5"/>
    <x v="2"/>
    <s v="low Units"/>
    <n v="3.9517049329098053E-2"/>
  </r>
  <r>
    <x v="3"/>
    <s v="Online"/>
    <n v="1197831"/>
    <n v="44383"/>
    <s v="06-07-2021"/>
    <x v="5"/>
    <x v="1"/>
    <s v="Tuesday"/>
    <s v="06"/>
    <x v="2"/>
    <x v="24"/>
    <x v="27"/>
    <x v="4"/>
    <n v="55"/>
    <n v="525"/>
    <n v="288750"/>
    <n v="101063"/>
    <n v="0.35"/>
    <x v="2"/>
    <s v="low Units"/>
    <n v="3.0428278524545802E-2"/>
  </r>
  <r>
    <x v="0"/>
    <s v="Online"/>
    <n v="1197831"/>
    <n v="44383"/>
    <s v="06-07-2021"/>
    <x v="5"/>
    <x v="1"/>
    <s v="Tuesday"/>
    <s v="06"/>
    <x v="2"/>
    <x v="24"/>
    <x v="27"/>
    <x v="5"/>
    <n v="65"/>
    <n v="800"/>
    <n v="520000"/>
    <n v="286000"/>
    <n v="0.55000000000000004"/>
    <x v="2"/>
    <s v="High Units"/>
    <n v="8.6109532252358414E-2"/>
  </r>
  <r>
    <x v="0"/>
    <s v="Online"/>
    <n v="1197831"/>
    <n v="44416"/>
    <s v="08-08-2021"/>
    <x v="6"/>
    <x v="1"/>
    <s v="Sunday"/>
    <s v="08"/>
    <x v="2"/>
    <x v="24"/>
    <x v="27"/>
    <x v="0"/>
    <n v="50"/>
    <n v="750"/>
    <n v="375000"/>
    <n v="150000"/>
    <n v="0.4"/>
    <x v="2"/>
    <s v="High Units"/>
    <n v="4.5162342090397774E-2"/>
  </r>
  <r>
    <x v="0"/>
    <s v="Online"/>
    <n v="1197831"/>
    <n v="44416"/>
    <s v="08-08-2021"/>
    <x v="6"/>
    <x v="1"/>
    <s v="Sunday"/>
    <s v="08"/>
    <x v="2"/>
    <x v="24"/>
    <x v="27"/>
    <x v="1"/>
    <n v="55"/>
    <n v="750"/>
    <n v="412500"/>
    <n v="165000"/>
    <n v="0.4"/>
    <x v="2"/>
    <s v="High Units"/>
    <n v="4.9678576299437546E-2"/>
  </r>
  <r>
    <x v="0"/>
    <s v="Online"/>
    <n v="1197831"/>
    <n v="44416"/>
    <s v="08-08-2021"/>
    <x v="6"/>
    <x v="1"/>
    <s v="Sunday"/>
    <s v="08"/>
    <x v="2"/>
    <x v="24"/>
    <x v="27"/>
    <x v="2"/>
    <n v="50"/>
    <n v="925"/>
    <n v="462500"/>
    <n v="185000"/>
    <n v="0.4"/>
    <x v="2"/>
    <s v="High Units"/>
    <n v="5.5700221911490592E-2"/>
  </r>
  <r>
    <x v="0"/>
    <s v="Online"/>
    <n v="1197831"/>
    <n v="44416"/>
    <s v="08-08-2021"/>
    <x v="6"/>
    <x v="1"/>
    <s v="Sunday"/>
    <s v="08"/>
    <x v="2"/>
    <x v="24"/>
    <x v="27"/>
    <x v="3"/>
    <n v="50"/>
    <n v="475"/>
    <n v="237500"/>
    <n v="118750"/>
    <n v="0.5"/>
    <x v="2"/>
    <s v="low Units"/>
    <n v="3.5753520821564903E-2"/>
  </r>
  <r>
    <x v="2"/>
    <s v="Online"/>
    <n v="1197831"/>
    <n v="44416"/>
    <s v="08-08-2021"/>
    <x v="6"/>
    <x v="1"/>
    <s v="Sunday"/>
    <s v="08"/>
    <x v="2"/>
    <x v="24"/>
    <x v="27"/>
    <x v="4"/>
    <n v="55"/>
    <n v="475"/>
    <n v="261250"/>
    <n v="91438"/>
    <n v="0.35"/>
    <x v="2"/>
    <s v="low Units"/>
    <n v="2.753036157374528E-2"/>
  </r>
  <r>
    <x v="2"/>
    <s v="Online"/>
    <n v="1197831"/>
    <n v="44416"/>
    <s v="08-08-2021"/>
    <x v="6"/>
    <x v="1"/>
    <s v="Sunday"/>
    <s v="08"/>
    <x v="2"/>
    <x v="24"/>
    <x v="27"/>
    <x v="5"/>
    <n v="60"/>
    <n v="725"/>
    <n v="435000"/>
    <n v="239250"/>
    <n v="0.55000000000000004"/>
    <x v="2"/>
    <s v="High Units"/>
    <n v="7.2033935634184462E-2"/>
  </r>
  <r>
    <x v="2"/>
    <s v="Online"/>
    <n v="1197831"/>
    <n v="44444"/>
    <s v="05-09-2021"/>
    <x v="7"/>
    <x v="1"/>
    <s v="Sunday"/>
    <s v="05"/>
    <x v="2"/>
    <x v="24"/>
    <x v="27"/>
    <x v="0"/>
    <n v="55"/>
    <n v="675"/>
    <n v="371250"/>
    <n v="148500"/>
    <n v="0.4"/>
    <x v="2"/>
    <s v="low Units"/>
    <n v="4.4710718669493797E-2"/>
  </r>
  <r>
    <x v="2"/>
    <s v="Online"/>
    <n v="1197831"/>
    <n v="44444"/>
    <s v="05-09-2021"/>
    <x v="7"/>
    <x v="1"/>
    <s v="Sunday"/>
    <s v="05"/>
    <x v="2"/>
    <x v="24"/>
    <x v="27"/>
    <x v="1"/>
    <n v="55"/>
    <n v="625"/>
    <n v="343750"/>
    <n v="137500"/>
    <n v="0.4"/>
    <x v="2"/>
    <s v="low Units"/>
    <n v="4.1398813582864624E-2"/>
  </r>
  <r>
    <x v="2"/>
    <s v="Online"/>
    <n v="1197831"/>
    <n v="44444"/>
    <s v="05-09-2021"/>
    <x v="7"/>
    <x v="1"/>
    <s v="Sunday"/>
    <s v="05"/>
    <x v="2"/>
    <x v="24"/>
    <x v="27"/>
    <x v="2"/>
    <n v="60"/>
    <n v="675"/>
    <n v="405000"/>
    <n v="162000"/>
    <n v="0.4"/>
    <x v="2"/>
    <s v="low Units"/>
    <n v="4.87753294576296E-2"/>
  </r>
  <r>
    <x v="2"/>
    <s v="Online"/>
    <n v="1197831"/>
    <n v="44444"/>
    <s v="05-09-2021"/>
    <x v="7"/>
    <x v="1"/>
    <s v="Sunday"/>
    <s v="05"/>
    <x v="2"/>
    <x v="24"/>
    <x v="27"/>
    <x v="3"/>
    <n v="60"/>
    <n v="400"/>
    <n v="240000"/>
    <n v="120000"/>
    <n v="0.5"/>
    <x v="2"/>
    <s v="low Units"/>
    <n v="3.6129873672318222E-2"/>
  </r>
  <r>
    <x v="2"/>
    <s v="Online"/>
    <n v="1197831"/>
    <n v="44444"/>
    <s v="05-09-2021"/>
    <x v="7"/>
    <x v="1"/>
    <s v="Sunday"/>
    <s v="05"/>
    <x v="2"/>
    <x v="24"/>
    <x v="27"/>
    <x v="4"/>
    <n v="55"/>
    <n v="400"/>
    <n v="220000"/>
    <n v="77000"/>
    <n v="0.35"/>
    <x v="2"/>
    <s v="low Units"/>
    <n v="2.318333560640419E-2"/>
  </r>
  <r>
    <x v="2"/>
    <s v="Online"/>
    <n v="1197831"/>
    <n v="44444"/>
    <s v="05-09-2021"/>
    <x v="7"/>
    <x v="1"/>
    <s v="Sunday"/>
    <s v="05"/>
    <x v="2"/>
    <x v="24"/>
    <x v="27"/>
    <x v="5"/>
    <n v="50"/>
    <n v="625"/>
    <n v="312500"/>
    <n v="171875"/>
    <n v="0.55000000000000004"/>
    <x v="2"/>
    <s v="low Units"/>
    <n v="5.1748516978580787E-2"/>
  </r>
  <r>
    <x v="2"/>
    <s v="Online"/>
    <n v="1197831"/>
    <n v="44473"/>
    <s v="04-10-2021"/>
    <x v="8"/>
    <x v="1"/>
    <s v="Monday"/>
    <s v="04"/>
    <x v="2"/>
    <x v="24"/>
    <x v="27"/>
    <x v="0"/>
    <n v="40"/>
    <n v="575"/>
    <n v="230000"/>
    <n v="92000"/>
    <n v="0.4"/>
    <x v="2"/>
    <s v="low Units"/>
    <n v="2.769956981544397E-2"/>
  </r>
  <r>
    <x v="2"/>
    <s v="Online"/>
    <n v="1197831"/>
    <n v="44473"/>
    <s v="04-10-2021"/>
    <x v="8"/>
    <x v="1"/>
    <s v="Monday"/>
    <s v="04"/>
    <x v="2"/>
    <x v="24"/>
    <x v="27"/>
    <x v="1"/>
    <n v="40"/>
    <n v="575"/>
    <n v="230000"/>
    <n v="92000"/>
    <n v="0.4"/>
    <x v="2"/>
    <s v="low Units"/>
    <n v="2.769956981544397E-2"/>
  </r>
  <r>
    <x v="2"/>
    <s v="Online"/>
    <n v="1197831"/>
    <n v="44473"/>
    <s v="04-10-2021"/>
    <x v="8"/>
    <x v="1"/>
    <s v="Monday"/>
    <s v="04"/>
    <x v="2"/>
    <x v="24"/>
    <x v="27"/>
    <x v="2"/>
    <n v="45"/>
    <n v="525"/>
    <n v="236250"/>
    <n v="94500"/>
    <n v="0.4"/>
    <x v="2"/>
    <s v="low Units"/>
    <n v="2.8452275516950596E-2"/>
  </r>
  <r>
    <x v="2"/>
    <s v="Online"/>
    <n v="1197831"/>
    <n v="44473"/>
    <s v="04-10-2021"/>
    <x v="8"/>
    <x v="1"/>
    <s v="Monday"/>
    <s v="04"/>
    <x v="2"/>
    <x v="24"/>
    <x v="27"/>
    <x v="3"/>
    <n v="45"/>
    <n v="375"/>
    <n v="168750"/>
    <n v="84375"/>
    <n v="0.5"/>
    <x v="2"/>
    <s v="low Units"/>
    <n v="2.5403817425848747E-2"/>
  </r>
  <r>
    <x v="2"/>
    <s v="Online"/>
    <n v="1197831"/>
    <n v="44473"/>
    <s v="04-10-2021"/>
    <x v="8"/>
    <x v="1"/>
    <s v="Monday"/>
    <s v="04"/>
    <x v="2"/>
    <x v="24"/>
    <x v="27"/>
    <x v="4"/>
    <n v="35"/>
    <n v="350"/>
    <n v="122500"/>
    <n v="42875"/>
    <n v="0.35"/>
    <x v="2"/>
    <s v="low Units"/>
    <n v="1.2908902780838697E-2"/>
  </r>
  <r>
    <x v="2"/>
    <s v="Online"/>
    <n v="1197831"/>
    <n v="44473"/>
    <s v="04-10-2021"/>
    <x v="8"/>
    <x v="1"/>
    <s v="Monday"/>
    <s v="04"/>
    <x v="2"/>
    <x v="24"/>
    <x v="27"/>
    <x v="5"/>
    <n v="45"/>
    <n v="525"/>
    <n v="236250"/>
    <n v="129938"/>
    <n v="0.55000000000000004"/>
    <x v="2"/>
    <s v="low Units"/>
    <n v="3.9122029376947379E-2"/>
  </r>
  <r>
    <x v="2"/>
    <s v="Online"/>
    <n v="1197831"/>
    <n v="44505"/>
    <s v="05-11-2021"/>
    <x v="9"/>
    <x v="1"/>
    <s v="Friday"/>
    <s v="05"/>
    <x v="2"/>
    <x v="24"/>
    <x v="27"/>
    <x v="0"/>
    <n v="35"/>
    <n v="675"/>
    <n v="236250"/>
    <n v="94500"/>
    <n v="0.4"/>
    <x v="2"/>
    <s v="low Units"/>
    <n v="2.8452275516950596E-2"/>
  </r>
  <r>
    <x v="2"/>
    <s v="Online"/>
    <n v="1197831"/>
    <n v="44505"/>
    <s v="05-11-2021"/>
    <x v="9"/>
    <x v="1"/>
    <s v="Friday"/>
    <s v="05"/>
    <x v="2"/>
    <x v="24"/>
    <x v="27"/>
    <x v="1"/>
    <n v="35"/>
    <n v="675"/>
    <n v="236250"/>
    <n v="94500"/>
    <n v="0.4"/>
    <x v="2"/>
    <s v="low Units"/>
    <n v="2.8452275516950596E-2"/>
  </r>
  <r>
    <x v="2"/>
    <s v="Online"/>
    <n v="1197831"/>
    <n v="44505"/>
    <s v="05-11-2021"/>
    <x v="9"/>
    <x v="1"/>
    <s v="Friday"/>
    <s v="05"/>
    <x v="2"/>
    <x v="24"/>
    <x v="27"/>
    <x v="2"/>
    <n v="60"/>
    <n v="600"/>
    <n v="360000"/>
    <n v="144000"/>
    <n v="0.4"/>
    <x v="2"/>
    <s v="low Units"/>
    <n v="4.3355848406781868E-2"/>
  </r>
  <r>
    <x v="2"/>
    <s v="Online"/>
    <n v="1197831"/>
    <n v="44505"/>
    <s v="05-11-2021"/>
    <x v="9"/>
    <x v="1"/>
    <s v="Friday"/>
    <s v="05"/>
    <x v="2"/>
    <x v="24"/>
    <x v="27"/>
    <x v="3"/>
    <n v="60"/>
    <n v="450"/>
    <n v="270000"/>
    <n v="135000"/>
    <n v="0.5"/>
    <x v="2"/>
    <s v="low Units"/>
    <n v="4.0646107881357994E-2"/>
  </r>
  <r>
    <x v="2"/>
    <s v="Online"/>
    <n v="1197831"/>
    <n v="44505"/>
    <s v="05-11-2021"/>
    <x v="9"/>
    <x v="1"/>
    <s v="Friday"/>
    <s v="05"/>
    <x v="2"/>
    <x v="24"/>
    <x v="27"/>
    <x v="4"/>
    <n v="55"/>
    <n v="425"/>
    <n v="233750"/>
    <n v="81813"/>
    <n v="0.35"/>
    <x v="2"/>
    <s v="low Units"/>
    <n v="2.4632444622944758E-2"/>
  </r>
  <r>
    <x v="2"/>
    <s v="Online"/>
    <n v="1197831"/>
    <n v="44505"/>
    <s v="05-11-2021"/>
    <x v="9"/>
    <x v="1"/>
    <s v="Friday"/>
    <s v="05"/>
    <x v="2"/>
    <x v="24"/>
    <x v="27"/>
    <x v="5"/>
    <n v="65"/>
    <n v="625"/>
    <n v="406250"/>
    <n v="223438"/>
    <n v="0.55000000000000004"/>
    <x v="2"/>
    <s v="low Units"/>
    <n v="6.7273222613295325E-2"/>
  </r>
  <r>
    <x v="0"/>
    <s v="Online"/>
    <n v="1197831"/>
    <n v="44534"/>
    <s v="04-12-2021"/>
    <x v="10"/>
    <x v="1"/>
    <s v="Saturday"/>
    <s v="04"/>
    <x v="2"/>
    <x v="24"/>
    <x v="27"/>
    <x v="0"/>
    <n v="55"/>
    <n v="775"/>
    <n v="426250"/>
    <n v="170500"/>
    <n v="0.4"/>
    <x v="2"/>
    <s v="High Units"/>
    <n v="5.1334528842752136E-2"/>
  </r>
  <r>
    <x v="0"/>
    <s v="Online"/>
    <n v="1197831"/>
    <n v="44534"/>
    <s v="04-12-2021"/>
    <x v="10"/>
    <x v="1"/>
    <s v="Saturday"/>
    <s v="04"/>
    <x v="2"/>
    <x v="24"/>
    <x v="27"/>
    <x v="1"/>
    <n v="55"/>
    <n v="775"/>
    <n v="426250"/>
    <n v="170500"/>
    <n v="0.4"/>
    <x v="2"/>
    <s v="High Units"/>
    <n v="5.1334528842752136E-2"/>
  </r>
  <r>
    <x v="0"/>
    <s v="Online"/>
    <n v="1197831"/>
    <n v="44534"/>
    <s v="04-12-2021"/>
    <x v="10"/>
    <x v="1"/>
    <s v="Saturday"/>
    <s v="04"/>
    <x v="2"/>
    <x v="24"/>
    <x v="27"/>
    <x v="2"/>
    <n v="60"/>
    <n v="675"/>
    <n v="405000"/>
    <n v="162000"/>
    <n v="0.4"/>
    <x v="2"/>
    <s v="low Units"/>
    <n v="4.87753294576296E-2"/>
  </r>
  <r>
    <x v="0"/>
    <s v="Online"/>
    <n v="1197831"/>
    <n v="44534"/>
    <s v="04-12-2021"/>
    <x v="10"/>
    <x v="1"/>
    <s v="Saturday"/>
    <s v="04"/>
    <x v="2"/>
    <x v="24"/>
    <x v="27"/>
    <x v="3"/>
    <n v="60"/>
    <n v="525"/>
    <n v="315000"/>
    <n v="157500"/>
    <n v="0.5"/>
    <x v="2"/>
    <s v="low Units"/>
    <n v="4.7420459194917663E-2"/>
  </r>
  <r>
    <x v="0"/>
    <s v="Online"/>
    <n v="1197831"/>
    <n v="44534"/>
    <s v="04-12-2021"/>
    <x v="10"/>
    <x v="1"/>
    <s v="Saturday"/>
    <s v="04"/>
    <x v="2"/>
    <x v="24"/>
    <x v="27"/>
    <x v="4"/>
    <n v="55"/>
    <n v="475"/>
    <n v="261250"/>
    <n v="91438"/>
    <n v="0.35"/>
    <x v="2"/>
    <s v="low Units"/>
    <n v="2.753036157374528E-2"/>
  </r>
  <r>
    <x v="0"/>
    <s v="Online"/>
    <n v="1197831"/>
    <n v="44534"/>
    <s v="04-12-2021"/>
    <x v="10"/>
    <x v="1"/>
    <s v="Saturday"/>
    <s v="04"/>
    <x v="2"/>
    <x v="24"/>
    <x v="27"/>
    <x v="5"/>
    <n v="65"/>
    <n v="725"/>
    <n v="471250"/>
    <n v="259188"/>
    <n v="0.55000000000000004"/>
    <x v="2"/>
    <s v="High Units"/>
    <n v="7.8036914144840125E-2"/>
  </r>
  <r>
    <x v="0"/>
    <s v="Online"/>
    <n v="1128299"/>
    <n v="44219"/>
    <s v="23-01-2021"/>
    <x v="0"/>
    <x v="1"/>
    <s v="Saturday"/>
    <s v="23"/>
    <x v="2"/>
    <x v="24"/>
    <x v="27"/>
    <x v="0"/>
    <n v="30"/>
    <n v="425"/>
    <n v="127500"/>
    <n v="44625"/>
    <n v="0.35"/>
    <x v="2"/>
    <s v="low Units"/>
    <n v="1.3435796771893337E-2"/>
  </r>
  <r>
    <x v="0"/>
    <s v="Online"/>
    <n v="1128299"/>
    <n v="44219"/>
    <s v="23-01-2021"/>
    <x v="0"/>
    <x v="1"/>
    <s v="Saturday"/>
    <s v="23"/>
    <x v="2"/>
    <x v="24"/>
    <x v="27"/>
    <x v="1"/>
    <n v="40"/>
    <n v="425"/>
    <n v="170000"/>
    <n v="68000"/>
    <n v="0.4"/>
    <x v="2"/>
    <s v="low Units"/>
    <n v="2.0473595080980327E-2"/>
  </r>
  <r>
    <x v="0"/>
    <s v="Online"/>
    <n v="1128299"/>
    <n v="44219"/>
    <s v="23-01-2021"/>
    <x v="0"/>
    <x v="1"/>
    <s v="Saturday"/>
    <s v="23"/>
    <x v="2"/>
    <x v="24"/>
    <x v="27"/>
    <x v="2"/>
    <n v="40"/>
    <n v="425"/>
    <n v="170000"/>
    <n v="59500"/>
    <n v="0.35"/>
    <x v="2"/>
    <s v="low Units"/>
    <n v="1.7914395695857784E-2"/>
  </r>
  <r>
    <x v="0"/>
    <s v="Online"/>
    <n v="1128299"/>
    <n v="44219"/>
    <s v="23-01-2021"/>
    <x v="0"/>
    <x v="1"/>
    <s v="Saturday"/>
    <s v="23"/>
    <x v="2"/>
    <x v="24"/>
    <x v="27"/>
    <x v="3"/>
    <n v="40"/>
    <n v="275"/>
    <n v="110000"/>
    <n v="38500"/>
    <n v="0.35"/>
    <x v="2"/>
    <s v="low Units"/>
    <n v="1.1591667803202095E-2"/>
  </r>
  <r>
    <x v="0"/>
    <s v="Online"/>
    <n v="1128299"/>
    <n v="44219"/>
    <s v="23-01-2021"/>
    <x v="0"/>
    <x v="1"/>
    <s v="Saturday"/>
    <s v="23"/>
    <x v="2"/>
    <x v="24"/>
    <x v="27"/>
    <x v="4"/>
    <n v="45"/>
    <n v="225"/>
    <n v="101250"/>
    <n v="30375"/>
    <n v="0.3"/>
    <x v="2"/>
    <s v="low Units"/>
    <n v="9.1453742733055496E-3"/>
  </r>
  <r>
    <x v="0"/>
    <s v="Online"/>
    <n v="1128299"/>
    <n v="44219"/>
    <s v="23-01-2021"/>
    <x v="0"/>
    <x v="1"/>
    <s v="Saturday"/>
    <s v="23"/>
    <x v="2"/>
    <x v="24"/>
    <x v="27"/>
    <x v="5"/>
    <n v="40"/>
    <n v="425"/>
    <n v="170000"/>
    <n v="42500"/>
    <n v="0.25"/>
    <x v="2"/>
    <s v="low Units"/>
    <n v="1.2795996925612702E-2"/>
  </r>
  <r>
    <x v="0"/>
    <s v="Online"/>
    <n v="1128299"/>
    <n v="44250"/>
    <s v="23-02-2021"/>
    <x v="1"/>
    <x v="1"/>
    <s v="Tuesday"/>
    <s v="23"/>
    <x v="2"/>
    <x v="24"/>
    <x v="27"/>
    <x v="0"/>
    <n v="30"/>
    <n v="475"/>
    <n v="142500"/>
    <n v="49875"/>
    <n v="0.35"/>
    <x v="2"/>
    <s v="low Units"/>
    <n v="1.501647874505726E-2"/>
  </r>
  <r>
    <x v="0"/>
    <s v="Online"/>
    <n v="1128299"/>
    <n v="44250"/>
    <s v="23-02-2021"/>
    <x v="1"/>
    <x v="1"/>
    <s v="Tuesday"/>
    <s v="23"/>
    <x v="2"/>
    <x v="24"/>
    <x v="27"/>
    <x v="1"/>
    <n v="40"/>
    <n v="375"/>
    <n v="150000"/>
    <n v="60000"/>
    <n v="0.4"/>
    <x v="2"/>
    <s v="low Units"/>
    <n v="1.8064936836159111E-2"/>
  </r>
  <r>
    <x v="0"/>
    <s v="Online"/>
    <n v="1128299"/>
    <n v="44250"/>
    <s v="23-02-2021"/>
    <x v="1"/>
    <x v="1"/>
    <s v="Tuesday"/>
    <s v="23"/>
    <x v="2"/>
    <x v="24"/>
    <x v="27"/>
    <x v="2"/>
    <n v="40"/>
    <n v="375"/>
    <n v="150000"/>
    <n v="52500"/>
    <n v="0.35"/>
    <x v="2"/>
    <s v="low Units"/>
    <n v="1.5806819731639221E-2"/>
  </r>
  <r>
    <x v="0"/>
    <s v="Online"/>
    <n v="1128299"/>
    <n v="44250"/>
    <s v="23-02-2021"/>
    <x v="1"/>
    <x v="1"/>
    <s v="Tuesday"/>
    <s v="23"/>
    <x v="2"/>
    <x v="25"/>
    <x v="28"/>
    <x v="3"/>
    <n v="40"/>
    <n v="225"/>
    <n v="90000"/>
    <n v="31500"/>
    <n v="0.35"/>
    <x v="2"/>
    <s v="low Units"/>
    <n v="9.484091838983532E-3"/>
  </r>
  <r>
    <x v="0"/>
    <s v="Online"/>
    <n v="1128299"/>
    <n v="44250"/>
    <s v="23-02-2021"/>
    <x v="1"/>
    <x v="1"/>
    <s v="Tuesday"/>
    <s v="23"/>
    <x v="2"/>
    <x v="25"/>
    <x v="28"/>
    <x v="4"/>
    <n v="45"/>
    <n v="150"/>
    <n v="67500"/>
    <n v="20250"/>
    <n v="0.3"/>
    <x v="2"/>
    <s v="low Units"/>
    <n v="6.0969161822037E-3"/>
  </r>
  <r>
    <x v="0"/>
    <s v="Online"/>
    <n v="1128299"/>
    <n v="44250"/>
    <s v="23-02-2021"/>
    <x v="1"/>
    <x v="1"/>
    <s v="Tuesday"/>
    <s v="23"/>
    <x v="2"/>
    <x v="25"/>
    <x v="28"/>
    <x v="5"/>
    <n v="40"/>
    <n v="350"/>
    <n v="140000"/>
    <n v="35000"/>
    <n v="0.25"/>
    <x v="2"/>
    <s v="low Units"/>
    <n v="1.0537879821092815E-2"/>
  </r>
  <r>
    <x v="0"/>
    <s v="Online"/>
    <n v="1128299"/>
    <n v="44277"/>
    <s v="22-03-2021"/>
    <x v="2"/>
    <x v="1"/>
    <s v="Monday"/>
    <s v="22"/>
    <x v="2"/>
    <x v="25"/>
    <x v="28"/>
    <x v="0"/>
    <n v="40"/>
    <n v="500"/>
    <n v="200000"/>
    <n v="70000"/>
    <n v="0.35"/>
    <x v="2"/>
    <s v="low Units"/>
    <n v="2.1075759642185631E-2"/>
  </r>
  <r>
    <x v="0"/>
    <s v="Online"/>
    <n v="1128299"/>
    <n v="44277"/>
    <s v="22-03-2021"/>
    <x v="2"/>
    <x v="1"/>
    <s v="Monday"/>
    <s v="22"/>
    <x v="2"/>
    <x v="25"/>
    <x v="28"/>
    <x v="1"/>
    <n v="50"/>
    <n v="350"/>
    <n v="175000"/>
    <n v="70000"/>
    <n v="0.4"/>
    <x v="2"/>
    <s v="low Units"/>
    <n v="2.1075759642185631E-2"/>
  </r>
  <r>
    <x v="0"/>
    <s v="Online"/>
    <n v="1128299"/>
    <n v="44277"/>
    <s v="22-03-2021"/>
    <x v="2"/>
    <x v="1"/>
    <s v="Monday"/>
    <s v="22"/>
    <x v="2"/>
    <x v="25"/>
    <x v="28"/>
    <x v="2"/>
    <n v="50"/>
    <n v="350"/>
    <n v="175000"/>
    <n v="61250"/>
    <n v="0.35"/>
    <x v="2"/>
    <s v="low Units"/>
    <n v="1.8441289686912426E-2"/>
  </r>
  <r>
    <x v="0"/>
    <s v="Online"/>
    <n v="1128299"/>
    <n v="44277"/>
    <s v="22-03-2021"/>
    <x v="2"/>
    <x v="1"/>
    <s v="Monday"/>
    <s v="22"/>
    <x v="2"/>
    <x v="25"/>
    <x v="28"/>
    <x v="3"/>
    <n v="50"/>
    <n v="225"/>
    <n v="112500"/>
    <n v="39375"/>
    <n v="0.35"/>
    <x v="2"/>
    <s v="low Units"/>
    <n v="1.1855114798729416E-2"/>
  </r>
  <r>
    <x v="0"/>
    <s v="Online"/>
    <n v="1128299"/>
    <n v="44277"/>
    <s v="22-03-2021"/>
    <x v="2"/>
    <x v="1"/>
    <s v="Monday"/>
    <s v="22"/>
    <x v="2"/>
    <x v="25"/>
    <x v="28"/>
    <x v="4"/>
    <n v="55"/>
    <n v="125"/>
    <n v="68750"/>
    <n v="20625"/>
    <n v="0.3"/>
    <x v="2"/>
    <s v="low Units"/>
    <n v="6.2098220374296933E-3"/>
  </r>
  <r>
    <x v="0"/>
    <s v="Online"/>
    <n v="1128299"/>
    <n v="44277"/>
    <s v="22-03-2021"/>
    <x v="2"/>
    <x v="1"/>
    <s v="Monday"/>
    <s v="22"/>
    <x v="2"/>
    <x v="25"/>
    <x v="28"/>
    <x v="5"/>
    <n v="50"/>
    <n v="325"/>
    <n v="162500"/>
    <n v="40625"/>
    <n v="0.25"/>
    <x v="2"/>
    <s v="low Units"/>
    <n v="1.2231467649482731E-2"/>
  </r>
  <r>
    <x v="0"/>
    <s v="Online"/>
    <n v="1128299"/>
    <n v="44309"/>
    <s v="23-04-2021"/>
    <x v="3"/>
    <x v="1"/>
    <s v="Friday"/>
    <s v="23"/>
    <x v="2"/>
    <x v="25"/>
    <x v="28"/>
    <x v="0"/>
    <n v="50"/>
    <n v="500"/>
    <n v="250000"/>
    <n v="87500"/>
    <n v="0.35"/>
    <x v="2"/>
    <s v="low Units"/>
    <n v="2.6344699552732033E-2"/>
  </r>
  <r>
    <x v="0"/>
    <s v="Online"/>
    <n v="1128299"/>
    <n v="44309"/>
    <s v="23-04-2021"/>
    <x v="3"/>
    <x v="1"/>
    <s v="Friday"/>
    <s v="23"/>
    <x v="2"/>
    <x v="25"/>
    <x v="28"/>
    <x v="1"/>
    <n v="55"/>
    <n v="300"/>
    <n v="165000"/>
    <n v="66000"/>
    <n v="0.4"/>
    <x v="2"/>
    <s v="low Units"/>
    <n v="1.9871430519775021E-2"/>
  </r>
  <r>
    <x v="0"/>
    <s v="Online"/>
    <n v="1128299"/>
    <n v="44309"/>
    <s v="23-04-2021"/>
    <x v="3"/>
    <x v="1"/>
    <s v="Friday"/>
    <s v="23"/>
    <x v="2"/>
    <x v="25"/>
    <x v="28"/>
    <x v="2"/>
    <n v="55"/>
    <n v="350"/>
    <n v="192500"/>
    <n v="67375"/>
    <n v="0.35"/>
    <x v="2"/>
    <s v="low Units"/>
    <n v="2.0285418655603668E-2"/>
  </r>
  <r>
    <x v="0"/>
    <s v="Online"/>
    <n v="1128299"/>
    <n v="44309"/>
    <s v="23-04-2021"/>
    <x v="3"/>
    <x v="1"/>
    <s v="Friday"/>
    <s v="23"/>
    <x v="2"/>
    <x v="25"/>
    <x v="28"/>
    <x v="3"/>
    <n v="50"/>
    <n v="250"/>
    <n v="125000"/>
    <n v="43750"/>
    <n v="0.35"/>
    <x v="2"/>
    <s v="low Units"/>
    <n v="1.3172349776366016E-2"/>
  </r>
  <r>
    <x v="0"/>
    <s v="Online"/>
    <n v="1128299"/>
    <n v="44309"/>
    <s v="23-04-2021"/>
    <x v="3"/>
    <x v="1"/>
    <s v="Friday"/>
    <s v="23"/>
    <x v="2"/>
    <x v="25"/>
    <x v="28"/>
    <x v="4"/>
    <n v="55"/>
    <n v="150"/>
    <n v="82500"/>
    <n v="24750"/>
    <n v="0.3"/>
    <x v="2"/>
    <s v="low Units"/>
    <n v="7.4517864449156332E-3"/>
  </r>
  <r>
    <x v="0"/>
    <s v="Online"/>
    <n v="1128299"/>
    <n v="44309"/>
    <s v="23-04-2021"/>
    <x v="3"/>
    <x v="1"/>
    <s v="Friday"/>
    <s v="23"/>
    <x v="2"/>
    <x v="25"/>
    <x v="28"/>
    <x v="5"/>
    <n v="70"/>
    <n v="325"/>
    <n v="227500"/>
    <n v="56875"/>
    <n v="0.25"/>
    <x v="2"/>
    <s v="low Units"/>
    <n v="1.7124054709275825E-2"/>
  </r>
  <r>
    <x v="0"/>
    <s v="Online"/>
    <n v="1128299"/>
    <n v="44340"/>
    <s v="24-05-2021"/>
    <x v="4"/>
    <x v="1"/>
    <s v="Monday"/>
    <s v="24"/>
    <x v="2"/>
    <x v="25"/>
    <x v="28"/>
    <x v="0"/>
    <n v="50"/>
    <n v="525"/>
    <n v="262500"/>
    <n v="91875"/>
    <n v="0.35"/>
    <x v="2"/>
    <s v="low Units"/>
    <n v="2.7661934530368641E-2"/>
  </r>
  <r>
    <x v="0"/>
    <s v="Online"/>
    <n v="1128299"/>
    <n v="44340"/>
    <s v="24-05-2021"/>
    <x v="4"/>
    <x v="1"/>
    <s v="Monday"/>
    <s v="24"/>
    <x v="2"/>
    <x v="25"/>
    <x v="28"/>
    <x v="1"/>
    <n v="55"/>
    <n v="375"/>
    <n v="206250"/>
    <n v="82500"/>
    <n v="0.4"/>
    <x v="2"/>
    <s v="low Units"/>
    <n v="2.4839288149718773E-2"/>
  </r>
  <r>
    <x v="0"/>
    <s v="Online"/>
    <n v="1128299"/>
    <n v="44340"/>
    <s v="24-05-2021"/>
    <x v="4"/>
    <x v="1"/>
    <s v="Monday"/>
    <s v="24"/>
    <x v="2"/>
    <x v="25"/>
    <x v="28"/>
    <x v="2"/>
    <n v="55"/>
    <n v="400"/>
    <n v="220000"/>
    <n v="77000"/>
    <n v="0.35"/>
    <x v="2"/>
    <s v="low Units"/>
    <n v="2.318333560640419E-2"/>
  </r>
  <r>
    <x v="0"/>
    <s v="Online"/>
    <n v="1128299"/>
    <n v="44340"/>
    <s v="24-05-2021"/>
    <x v="4"/>
    <x v="1"/>
    <s v="Monday"/>
    <s v="24"/>
    <x v="2"/>
    <x v="25"/>
    <x v="28"/>
    <x v="3"/>
    <n v="50"/>
    <n v="300"/>
    <n v="150000"/>
    <n v="52500"/>
    <n v="0.35"/>
    <x v="2"/>
    <s v="low Units"/>
    <n v="1.5806819731639221E-2"/>
  </r>
  <r>
    <x v="0"/>
    <s v="Online"/>
    <n v="1128299"/>
    <n v="44340"/>
    <s v="24-05-2021"/>
    <x v="4"/>
    <x v="1"/>
    <s v="Monday"/>
    <s v="24"/>
    <x v="2"/>
    <x v="25"/>
    <x v="28"/>
    <x v="4"/>
    <n v="55"/>
    <n v="200"/>
    <n v="110000"/>
    <n v="33000"/>
    <n v="0.3"/>
    <x v="2"/>
    <s v="low Units"/>
    <n v="9.9357152598875103E-3"/>
  </r>
  <r>
    <x v="0"/>
    <s v="Online"/>
    <n v="1128299"/>
    <n v="44340"/>
    <s v="24-05-2021"/>
    <x v="4"/>
    <x v="1"/>
    <s v="Monday"/>
    <s v="24"/>
    <x v="2"/>
    <x v="25"/>
    <x v="28"/>
    <x v="5"/>
    <n v="70"/>
    <n v="375"/>
    <n v="262500"/>
    <n v="65625"/>
    <n v="0.25"/>
    <x v="2"/>
    <s v="low Units"/>
    <n v="1.9758524664549026E-2"/>
  </r>
  <r>
    <x v="0"/>
    <s v="Online"/>
    <n v="1128299"/>
    <n v="44370"/>
    <s v="23-06-2021"/>
    <x v="11"/>
    <x v="1"/>
    <s v="Wednesday"/>
    <s v="23"/>
    <x v="2"/>
    <x v="25"/>
    <x v="28"/>
    <x v="0"/>
    <n v="50"/>
    <n v="625"/>
    <n v="312500"/>
    <n v="109375"/>
    <n v="0.35"/>
    <x v="2"/>
    <s v="low Units"/>
    <n v="3.2930874440915039E-2"/>
  </r>
  <r>
    <x v="0"/>
    <s v="Online"/>
    <n v="1128299"/>
    <n v="44370"/>
    <s v="23-06-2021"/>
    <x v="11"/>
    <x v="1"/>
    <s v="Wednesday"/>
    <s v="23"/>
    <x v="2"/>
    <x v="25"/>
    <x v="28"/>
    <x v="1"/>
    <n v="55"/>
    <n v="475"/>
    <n v="261250"/>
    <n v="104500"/>
    <n v="0.4"/>
    <x v="2"/>
    <s v="low Units"/>
    <n v="3.1463098322977119E-2"/>
  </r>
  <r>
    <x v="0"/>
    <s v="Online"/>
    <n v="1128299"/>
    <n v="44370"/>
    <s v="23-06-2021"/>
    <x v="11"/>
    <x v="1"/>
    <s v="Wednesday"/>
    <s v="23"/>
    <x v="2"/>
    <x v="25"/>
    <x v="28"/>
    <x v="2"/>
    <n v="55"/>
    <n v="475"/>
    <n v="261250"/>
    <n v="91438"/>
    <n v="0.35"/>
    <x v="2"/>
    <s v="low Units"/>
    <n v="2.753036157374528E-2"/>
  </r>
  <r>
    <x v="0"/>
    <s v="Online"/>
    <n v="1128299"/>
    <n v="44370"/>
    <s v="23-06-2021"/>
    <x v="11"/>
    <x v="1"/>
    <s v="Wednesday"/>
    <s v="23"/>
    <x v="2"/>
    <x v="25"/>
    <x v="28"/>
    <x v="3"/>
    <n v="50"/>
    <n v="350"/>
    <n v="175000"/>
    <n v="61250"/>
    <n v="0.35"/>
    <x v="2"/>
    <s v="low Units"/>
    <n v="1.8441289686912426E-2"/>
  </r>
  <r>
    <x v="0"/>
    <s v="Online"/>
    <n v="1128299"/>
    <n v="44370"/>
    <s v="23-06-2021"/>
    <x v="11"/>
    <x v="1"/>
    <s v="Wednesday"/>
    <s v="23"/>
    <x v="2"/>
    <x v="25"/>
    <x v="28"/>
    <x v="4"/>
    <n v="55"/>
    <n v="225"/>
    <n v="123750"/>
    <n v="37125"/>
    <n v="0.3"/>
    <x v="2"/>
    <s v="low Units"/>
    <n v="1.1177679667373449E-2"/>
  </r>
  <r>
    <x v="0"/>
    <s v="Online"/>
    <n v="1128299"/>
    <n v="44370"/>
    <s v="23-06-2021"/>
    <x v="11"/>
    <x v="1"/>
    <s v="Wednesday"/>
    <s v="23"/>
    <x v="2"/>
    <x v="25"/>
    <x v="28"/>
    <x v="5"/>
    <n v="70"/>
    <n v="525"/>
    <n v="367500"/>
    <n v="91875"/>
    <n v="0.25"/>
    <x v="2"/>
    <s v="low Units"/>
    <n v="2.7661934530368641E-2"/>
  </r>
  <r>
    <x v="0"/>
    <s v="Online"/>
    <n v="1128299"/>
    <n v="44399"/>
    <s v="22-07-2021"/>
    <x v="5"/>
    <x v="1"/>
    <s v="Thursday"/>
    <s v="22"/>
    <x v="2"/>
    <x v="25"/>
    <x v="28"/>
    <x v="0"/>
    <n v="50"/>
    <n v="675"/>
    <n v="337500"/>
    <n v="118125"/>
    <n v="0.35"/>
    <x v="2"/>
    <s v="low Units"/>
    <n v="3.5565344396188248E-2"/>
  </r>
  <r>
    <x v="0"/>
    <s v="Online"/>
    <n v="1128299"/>
    <n v="44399"/>
    <s v="22-07-2021"/>
    <x v="5"/>
    <x v="1"/>
    <s v="Thursday"/>
    <s v="22"/>
    <x v="2"/>
    <x v="25"/>
    <x v="28"/>
    <x v="1"/>
    <n v="55"/>
    <n v="525"/>
    <n v="288750"/>
    <n v="115500"/>
    <n v="0.4"/>
    <x v="2"/>
    <s v="low Units"/>
    <n v="3.4775003409606285E-2"/>
  </r>
  <r>
    <x v="0"/>
    <s v="Online"/>
    <n v="1128299"/>
    <n v="44399"/>
    <s v="22-07-2021"/>
    <x v="5"/>
    <x v="1"/>
    <s v="Thursday"/>
    <s v="22"/>
    <x v="2"/>
    <x v="25"/>
    <x v="28"/>
    <x v="2"/>
    <n v="55"/>
    <n v="475"/>
    <n v="261250"/>
    <n v="91438"/>
    <n v="0.35"/>
    <x v="2"/>
    <s v="low Units"/>
    <n v="2.753036157374528E-2"/>
  </r>
  <r>
    <x v="0"/>
    <s v="Online"/>
    <n v="1128299"/>
    <n v="44399"/>
    <s v="22-07-2021"/>
    <x v="5"/>
    <x v="1"/>
    <s v="Thursday"/>
    <s v="22"/>
    <x v="2"/>
    <x v="25"/>
    <x v="28"/>
    <x v="3"/>
    <n v="50"/>
    <n v="375"/>
    <n v="187500"/>
    <n v="65625"/>
    <n v="0.35"/>
    <x v="2"/>
    <s v="low Units"/>
    <n v="1.9758524664549026E-2"/>
  </r>
  <r>
    <x v="0"/>
    <s v="Online"/>
    <n v="1128299"/>
    <n v="44399"/>
    <s v="22-07-2021"/>
    <x v="5"/>
    <x v="1"/>
    <s v="Thursday"/>
    <s v="22"/>
    <x v="2"/>
    <x v="25"/>
    <x v="28"/>
    <x v="4"/>
    <n v="55"/>
    <n v="425"/>
    <n v="233750"/>
    <n v="70125"/>
    <n v="0.3"/>
    <x v="2"/>
    <s v="low Units"/>
    <n v="2.111339492726096E-2"/>
  </r>
  <r>
    <x v="0"/>
    <s v="Online"/>
    <n v="1128299"/>
    <n v="44399"/>
    <s v="22-07-2021"/>
    <x v="5"/>
    <x v="1"/>
    <s v="Thursday"/>
    <s v="22"/>
    <x v="2"/>
    <x v="25"/>
    <x v="28"/>
    <x v="5"/>
    <n v="70"/>
    <n v="425"/>
    <n v="297500"/>
    <n v="74375"/>
    <n v="0.25"/>
    <x v="2"/>
    <s v="low Units"/>
    <n v="2.2392994619822231E-2"/>
  </r>
  <r>
    <x v="0"/>
    <s v="Online"/>
    <n v="1128299"/>
    <n v="44431"/>
    <s v="23-08-2021"/>
    <x v="6"/>
    <x v="1"/>
    <s v="Monday"/>
    <s v="23"/>
    <x v="2"/>
    <x v="25"/>
    <x v="28"/>
    <x v="0"/>
    <n v="55"/>
    <n v="625"/>
    <n v="343750"/>
    <n v="120313"/>
    <n v="0.35"/>
    <x v="2"/>
    <s v="low Units"/>
    <n v="3.622411242614685E-2"/>
  </r>
  <r>
    <x v="0"/>
    <s v="Online"/>
    <n v="1128299"/>
    <n v="44431"/>
    <s v="23-08-2021"/>
    <x v="6"/>
    <x v="1"/>
    <s v="Monday"/>
    <s v="23"/>
    <x v="2"/>
    <x v="25"/>
    <x v="28"/>
    <x v="1"/>
    <n v="60"/>
    <n v="575"/>
    <n v="345000"/>
    <n v="138000"/>
    <n v="0.4"/>
    <x v="2"/>
    <s v="low Units"/>
    <n v="4.1549354723165954E-2"/>
  </r>
  <r>
    <x v="0"/>
    <s v="Online"/>
    <n v="1128299"/>
    <n v="44431"/>
    <s v="23-08-2021"/>
    <x v="6"/>
    <x v="1"/>
    <s v="Monday"/>
    <s v="23"/>
    <x v="2"/>
    <x v="25"/>
    <x v="28"/>
    <x v="2"/>
    <n v="55"/>
    <n v="450"/>
    <n v="247500"/>
    <n v="86625"/>
    <n v="0.35"/>
    <x v="2"/>
    <s v="low Units"/>
    <n v="2.6081252557204716E-2"/>
  </r>
  <r>
    <x v="0"/>
    <s v="Online"/>
    <n v="1128299"/>
    <n v="44431"/>
    <s v="23-08-2021"/>
    <x v="6"/>
    <x v="1"/>
    <s v="Monday"/>
    <s v="23"/>
    <x v="2"/>
    <x v="25"/>
    <x v="28"/>
    <x v="3"/>
    <n v="55"/>
    <n v="400"/>
    <n v="220000"/>
    <n v="77000"/>
    <n v="0.35"/>
    <x v="2"/>
    <s v="low Units"/>
    <n v="2.318333560640419E-2"/>
  </r>
  <r>
    <x v="0"/>
    <s v="Online"/>
    <n v="1128299"/>
    <n v="44431"/>
    <s v="23-08-2021"/>
    <x v="6"/>
    <x v="1"/>
    <s v="Monday"/>
    <s v="23"/>
    <x v="2"/>
    <x v="25"/>
    <x v="28"/>
    <x v="4"/>
    <n v="65"/>
    <n v="400"/>
    <n v="260000"/>
    <n v="78000"/>
    <n v="0.3"/>
    <x v="2"/>
    <s v="low Units"/>
    <n v="2.3484417887006843E-2"/>
  </r>
  <r>
    <x v="0"/>
    <s v="Online"/>
    <n v="1128299"/>
    <n v="44431"/>
    <s v="23-08-2021"/>
    <x v="6"/>
    <x v="1"/>
    <s v="Monday"/>
    <s v="23"/>
    <x v="2"/>
    <x v="25"/>
    <x v="28"/>
    <x v="5"/>
    <n v="70"/>
    <n v="375"/>
    <n v="262500"/>
    <n v="65625"/>
    <n v="0.25"/>
    <x v="2"/>
    <s v="low Units"/>
    <n v="1.9758524664549026E-2"/>
  </r>
  <r>
    <x v="0"/>
    <s v="Online"/>
    <n v="1128299"/>
    <n v="44463"/>
    <s v="24-09-2021"/>
    <x v="7"/>
    <x v="1"/>
    <s v="Friday"/>
    <s v="24"/>
    <x v="2"/>
    <x v="25"/>
    <x v="28"/>
    <x v="0"/>
    <n v="45"/>
    <n v="575"/>
    <n v="258750"/>
    <n v="90563"/>
    <n v="0.35"/>
    <x v="2"/>
    <s v="low Units"/>
    <n v="2.7266914578217959E-2"/>
  </r>
  <r>
    <x v="0"/>
    <s v="Online"/>
    <n v="1128299"/>
    <n v="44463"/>
    <s v="24-09-2021"/>
    <x v="7"/>
    <x v="1"/>
    <s v="Friday"/>
    <s v="24"/>
    <x v="2"/>
    <x v="25"/>
    <x v="28"/>
    <x v="1"/>
    <n v="50"/>
    <n v="575"/>
    <n v="287500"/>
    <n v="115000"/>
    <n v="0.4"/>
    <x v="2"/>
    <s v="low Units"/>
    <n v="3.4624462269304962E-2"/>
  </r>
  <r>
    <x v="0"/>
    <s v="Online"/>
    <n v="1128299"/>
    <n v="44463"/>
    <s v="24-09-2021"/>
    <x v="7"/>
    <x v="1"/>
    <s v="Friday"/>
    <s v="24"/>
    <x v="2"/>
    <x v="25"/>
    <x v="28"/>
    <x v="2"/>
    <n v="45"/>
    <n v="425"/>
    <n v="191250"/>
    <n v="66938"/>
    <n v="0.35"/>
    <x v="2"/>
    <s v="low Units"/>
    <n v="2.0153845698980308E-2"/>
  </r>
  <r>
    <x v="0"/>
    <s v="Online"/>
    <n v="1128299"/>
    <n v="44463"/>
    <s v="24-09-2021"/>
    <x v="7"/>
    <x v="1"/>
    <s v="Friday"/>
    <s v="24"/>
    <x v="2"/>
    <x v="25"/>
    <x v="28"/>
    <x v="3"/>
    <n v="45"/>
    <n v="375"/>
    <n v="168750"/>
    <n v="59063"/>
    <n v="0.35"/>
    <x v="2"/>
    <s v="low Units"/>
    <n v="1.7782822739234427E-2"/>
  </r>
  <r>
    <x v="0"/>
    <s v="Online"/>
    <n v="1128299"/>
    <n v="44463"/>
    <s v="24-09-2021"/>
    <x v="7"/>
    <x v="1"/>
    <s v="Friday"/>
    <s v="24"/>
    <x v="2"/>
    <x v="25"/>
    <x v="28"/>
    <x v="4"/>
    <n v="55"/>
    <n v="375"/>
    <n v="206250"/>
    <n v="61875"/>
    <n v="0.3"/>
    <x v="2"/>
    <s v="low Units"/>
    <n v="1.8629466112289082E-2"/>
  </r>
  <r>
    <x v="0"/>
    <s v="Online"/>
    <n v="1128299"/>
    <n v="44463"/>
    <s v="24-09-2021"/>
    <x v="7"/>
    <x v="1"/>
    <s v="Friday"/>
    <s v="24"/>
    <x v="2"/>
    <x v="25"/>
    <x v="28"/>
    <x v="5"/>
    <n v="60"/>
    <n v="425"/>
    <n v="255000"/>
    <n v="63750"/>
    <n v="0.25"/>
    <x v="2"/>
    <s v="low Units"/>
    <n v="1.9193995388419056E-2"/>
  </r>
  <r>
    <x v="0"/>
    <s v="Online"/>
    <n v="1128299"/>
    <n v="44492"/>
    <s v="23-10-2021"/>
    <x v="8"/>
    <x v="1"/>
    <s v="Saturday"/>
    <s v="23"/>
    <x v="2"/>
    <x v="25"/>
    <x v="28"/>
    <x v="0"/>
    <n v="45"/>
    <n v="500"/>
    <n v="225000"/>
    <n v="78750"/>
    <n v="0.35"/>
    <x v="2"/>
    <s v="low Units"/>
    <n v="2.3710229597458832E-2"/>
  </r>
  <r>
    <x v="0"/>
    <s v="Online"/>
    <n v="1128299"/>
    <n v="44492"/>
    <s v="23-10-2021"/>
    <x v="8"/>
    <x v="1"/>
    <s v="Saturday"/>
    <s v="23"/>
    <x v="2"/>
    <x v="25"/>
    <x v="28"/>
    <x v="1"/>
    <n v="50"/>
    <n v="500"/>
    <n v="250000"/>
    <n v="100000"/>
    <n v="0.4"/>
    <x v="2"/>
    <s v="low Units"/>
    <n v="3.0108228060265183E-2"/>
  </r>
  <r>
    <x v="0"/>
    <s v="Online"/>
    <n v="1128299"/>
    <n v="44492"/>
    <s v="23-10-2021"/>
    <x v="8"/>
    <x v="1"/>
    <s v="Saturday"/>
    <s v="23"/>
    <x v="2"/>
    <x v="25"/>
    <x v="28"/>
    <x v="2"/>
    <n v="45"/>
    <n v="325"/>
    <n v="146250"/>
    <n v="51188"/>
    <n v="0.35"/>
    <x v="2"/>
    <s v="low Units"/>
    <n v="1.5411799779488543E-2"/>
  </r>
  <r>
    <x v="0"/>
    <s v="Online"/>
    <n v="1128299"/>
    <n v="44492"/>
    <s v="23-10-2021"/>
    <x v="8"/>
    <x v="1"/>
    <s v="Saturday"/>
    <s v="23"/>
    <x v="2"/>
    <x v="25"/>
    <x v="28"/>
    <x v="3"/>
    <n v="45"/>
    <n v="300"/>
    <n v="135000"/>
    <n v="47250"/>
    <n v="0.35"/>
    <x v="2"/>
    <s v="low Units"/>
    <n v="1.4226137758475298E-2"/>
  </r>
  <r>
    <x v="0"/>
    <s v="Online"/>
    <n v="1128299"/>
    <n v="44492"/>
    <s v="23-10-2021"/>
    <x v="8"/>
    <x v="1"/>
    <s v="Saturday"/>
    <s v="23"/>
    <x v="2"/>
    <x v="25"/>
    <x v="28"/>
    <x v="4"/>
    <n v="55"/>
    <n v="275"/>
    <n v="151250"/>
    <n v="45375"/>
    <n v="0.3"/>
    <x v="2"/>
    <s v="low Units"/>
    <n v="1.3661608482345327E-2"/>
  </r>
  <r>
    <x v="0"/>
    <s v="Online"/>
    <n v="1128299"/>
    <n v="44492"/>
    <s v="23-10-2021"/>
    <x v="8"/>
    <x v="1"/>
    <s v="Saturday"/>
    <s v="23"/>
    <x v="2"/>
    <x v="25"/>
    <x v="28"/>
    <x v="5"/>
    <n v="60"/>
    <n v="325"/>
    <n v="195000"/>
    <n v="48750"/>
    <n v="0.25"/>
    <x v="2"/>
    <s v="low Units"/>
    <n v="1.4677761179379276E-2"/>
  </r>
  <r>
    <x v="0"/>
    <s v="Online"/>
    <n v="1128299"/>
    <n v="44523"/>
    <s v="23-11-2021"/>
    <x v="9"/>
    <x v="1"/>
    <s v="Tuesday"/>
    <s v="23"/>
    <x v="2"/>
    <x v="25"/>
    <x v="28"/>
    <x v="0"/>
    <n v="45"/>
    <n v="500"/>
    <n v="225000"/>
    <n v="78750"/>
    <n v="0.35"/>
    <x v="2"/>
    <s v="low Units"/>
    <n v="2.3710229597458832E-2"/>
  </r>
  <r>
    <x v="0"/>
    <s v="Online"/>
    <n v="1128299"/>
    <n v="44523"/>
    <s v="23-11-2021"/>
    <x v="9"/>
    <x v="1"/>
    <s v="Tuesday"/>
    <s v="23"/>
    <x v="2"/>
    <x v="25"/>
    <x v="28"/>
    <x v="1"/>
    <n v="50"/>
    <n v="525"/>
    <n v="262500"/>
    <n v="105000"/>
    <n v="0.4"/>
    <x v="2"/>
    <s v="low Units"/>
    <n v="3.1613639463278442E-2"/>
  </r>
  <r>
    <x v="0"/>
    <s v="Online"/>
    <n v="1128299"/>
    <n v="44523"/>
    <s v="23-11-2021"/>
    <x v="9"/>
    <x v="1"/>
    <s v="Tuesday"/>
    <s v="23"/>
    <x v="2"/>
    <x v="25"/>
    <x v="28"/>
    <x v="2"/>
    <n v="45"/>
    <n v="375"/>
    <n v="168750"/>
    <n v="59063"/>
    <n v="0.35"/>
    <x v="2"/>
    <s v="low Units"/>
    <n v="1.7782822739234427E-2"/>
  </r>
  <r>
    <x v="0"/>
    <s v="Online"/>
    <n v="1128299"/>
    <n v="44523"/>
    <s v="23-11-2021"/>
    <x v="9"/>
    <x v="1"/>
    <s v="Tuesday"/>
    <s v="23"/>
    <x v="2"/>
    <x v="25"/>
    <x v="28"/>
    <x v="3"/>
    <n v="45"/>
    <n v="350"/>
    <n v="157500"/>
    <n v="55125"/>
    <n v="0.35"/>
    <x v="2"/>
    <s v="low Units"/>
    <n v="1.659716071822118E-2"/>
  </r>
  <r>
    <x v="0"/>
    <s v="Online"/>
    <n v="1128299"/>
    <n v="44523"/>
    <s v="23-11-2021"/>
    <x v="9"/>
    <x v="1"/>
    <s v="Tuesday"/>
    <s v="23"/>
    <x v="2"/>
    <x v="25"/>
    <x v="28"/>
    <x v="4"/>
    <n v="55"/>
    <n v="300"/>
    <n v="165000"/>
    <n v="49500"/>
    <n v="0.3"/>
    <x v="2"/>
    <s v="low Units"/>
    <n v="1.4903572889831266E-2"/>
  </r>
  <r>
    <x v="0"/>
    <s v="Online"/>
    <n v="1128299"/>
    <n v="44523"/>
    <s v="23-11-2021"/>
    <x v="9"/>
    <x v="1"/>
    <s v="Tuesday"/>
    <s v="23"/>
    <x v="2"/>
    <x v="25"/>
    <x v="28"/>
    <x v="5"/>
    <n v="60"/>
    <n v="425"/>
    <n v="255000"/>
    <n v="63750"/>
    <n v="0.25"/>
    <x v="2"/>
    <s v="low Units"/>
    <n v="1.9193995388419056E-2"/>
  </r>
  <r>
    <x v="0"/>
    <s v="Online"/>
    <n v="1128299"/>
    <n v="44552"/>
    <s v="22-12-2021"/>
    <x v="10"/>
    <x v="1"/>
    <s v="Wednesday"/>
    <s v="22"/>
    <x v="2"/>
    <x v="25"/>
    <x v="28"/>
    <x v="0"/>
    <n v="45"/>
    <n v="625"/>
    <n v="281250"/>
    <n v="98438"/>
    <n v="0.35"/>
    <x v="2"/>
    <s v="low Units"/>
    <n v="2.963793753796384E-2"/>
  </r>
  <r>
    <x v="0"/>
    <s v="Online"/>
    <n v="1128299"/>
    <n v="44552"/>
    <s v="22-12-2021"/>
    <x v="10"/>
    <x v="1"/>
    <s v="Wednesday"/>
    <s v="22"/>
    <x v="2"/>
    <x v="25"/>
    <x v="28"/>
    <x v="1"/>
    <n v="50"/>
    <n v="625"/>
    <n v="312500"/>
    <n v="125000"/>
    <n v="0.4"/>
    <x v="2"/>
    <s v="low Units"/>
    <n v="3.7635285075331482E-2"/>
  </r>
  <r>
    <x v="4"/>
    <s v="Online"/>
    <n v="1128299"/>
    <n v="44552"/>
    <s v="22-12-2021"/>
    <x v="10"/>
    <x v="1"/>
    <s v="Wednesday"/>
    <s v="22"/>
    <x v="2"/>
    <x v="25"/>
    <x v="28"/>
    <x v="2"/>
    <n v="45"/>
    <n v="425"/>
    <n v="191250"/>
    <n v="66938"/>
    <n v="0.35"/>
    <x v="2"/>
    <s v="low Units"/>
    <n v="2.0153845698980308E-2"/>
  </r>
  <r>
    <x v="4"/>
    <s v="Online"/>
    <n v="1128299"/>
    <n v="44552"/>
    <s v="22-12-2021"/>
    <x v="10"/>
    <x v="1"/>
    <s v="Wednesday"/>
    <s v="22"/>
    <x v="2"/>
    <x v="25"/>
    <x v="28"/>
    <x v="3"/>
    <n v="45"/>
    <n v="425"/>
    <n v="191250"/>
    <n v="66938"/>
    <n v="0.35"/>
    <x v="2"/>
    <s v="low Units"/>
    <n v="2.0153845698980308E-2"/>
  </r>
  <r>
    <x v="4"/>
    <s v="Online"/>
    <n v="1128299"/>
    <n v="44552"/>
    <s v="22-12-2021"/>
    <x v="10"/>
    <x v="1"/>
    <s v="Wednesday"/>
    <s v="22"/>
    <x v="2"/>
    <x v="25"/>
    <x v="28"/>
    <x v="4"/>
    <n v="55"/>
    <n v="350"/>
    <n v="192500"/>
    <n v="57750"/>
    <n v="0.3"/>
    <x v="2"/>
    <s v="low Units"/>
    <n v="1.7387501704803143E-2"/>
  </r>
  <r>
    <x v="4"/>
    <s v="Online"/>
    <n v="1128299"/>
    <n v="44552"/>
    <s v="22-12-2021"/>
    <x v="10"/>
    <x v="1"/>
    <s v="Wednesday"/>
    <s v="22"/>
    <x v="2"/>
    <x v="25"/>
    <x v="28"/>
    <x v="5"/>
    <n v="60"/>
    <n v="450"/>
    <n v="270000"/>
    <n v="67500"/>
    <n v="0.25"/>
    <x v="2"/>
    <s v="low Units"/>
    <n v="2.0323053940678997E-2"/>
  </r>
  <r>
    <x v="4"/>
    <s v="Online"/>
    <n v="1128299"/>
    <n v="44222"/>
    <s v="26-01-2021"/>
    <x v="0"/>
    <x v="1"/>
    <s v="Tuesday"/>
    <s v="26"/>
    <x v="2"/>
    <x v="25"/>
    <x v="28"/>
    <x v="0"/>
    <n v="35"/>
    <n v="475"/>
    <n v="166250"/>
    <n v="58188"/>
    <n v="0.35"/>
    <x v="2"/>
    <s v="low Units"/>
    <n v="1.7519375743707103E-2"/>
  </r>
  <r>
    <x v="4"/>
    <s v="Online"/>
    <n v="1128299"/>
    <n v="44222"/>
    <s v="26-01-2021"/>
    <x v="0"/>
    <x v="1"/>
    <s v="Tuesday"/>
    <s v="26"/>
    <x v="2"/>
    <x v="25"/>
    <x v="28"/>
    <x v="1"/>
    <n v="45"/>
    <n v="475"/>
    <n v="213750"/>
    <n v="85500"/>
    <n v="0.4"/>
    <x v="2"/>
    <s v="low Units"/>
    <n v="2.5742534991526733E-2"/>
  </r>
  <r>
    <x v="4"/>
    <s v="Online"/>
    <n v="1128299"/>
    <n v="44222"/>
    <s v="26-01-2021"/>
    <x v="0"/>
    <x v="1"/>
    <s v="Tuesday"/>
    <s v="26"/>
    <x v="2"/>
    <x v="25"/>
    <x v="28"/>
    <x v="2"/>
    <n v="45"/>
    <n v="475"/>
    <n v="213750"/>
    <n v="74813"/>
    <n v="0.35"/>
    <x v="2"/>
    <s v="low Units"/>
    <n v="2.2524868658726192E-2"/>
  </r>
  <r>
    <x v="4"/>
    <s v="Online"/>
    <n v="1128299"/>
    <n v="44222"/>
    <s v="26-01-2021"/>
    <x v="0"/>
    <x v="1"/>
    <s v="Tuesday"/>
    <s v="26"/>
    <x v="2"/>
    <x v="25"/>
    <x v="28"/>
    <x v="3"/>
    <n v="45"/>
    <n v="325"/>
    <n v="146250"/>
    <n v="51188"/>
    <n v="0.35"/>
    <x v="2"/>
    <s v="low Units"/>
    <n v="1.5411799779488543E-2"/>
  </r>
  <r>
    <x v="4"/>
    <s v="Online"/>
    <n v="1128299"/>
    <n v="44222"/>
    <s v="26-01-2021"/>
    <x v="0"/>
    <x v="1"/>
    <s v="Tuesday"/>
    <s v="26"/>
    <x v="2"/>
    <x v="25"/>
    <x v="28"/>
    <x v="4"/>
    <n v="50"/>
    <n v="275"/>
    <n v="137500"/>
    <n v="41250"/>
    <n v="0.3"/>
    <x v="2"/>
    <s v="low Units"/>
    <n v="1.2419644074859387E-2"/>
  </r>
  <r>
    <x v="4"/>
    <s v="Online"/>
    <n v="1128299"/>
    <n v="44222"/>
    <s v="26-01-2021"/>
    <x v="0"/>
    <x v="1"/>
    <s v="Tuesday"/>
    <s v="26"/>
    <x v="2"/>
    <x v="25"/>
    <x v="28"/>
    <x v="5"/>
    <n v="45"/>
    <n v="475"/>
    <n v="213750"/>
    <n v="53438"/>
    <n v="0.25"/>
    <x v="2"/>
    <s v="low Units"/>
    <n v="1.6089234910844508E-2"/>
  </r>
  <r>
    <x v="4"/>
    <s v="Online"/>
    <n v="1128299"/>
    <n v="44253"/>
    <s v="26-02-2021"/>
    <x v="1"/>
    <x v="1"/>
    <s v="Friday"/>
    <s v="26"/>
    <x v="2"/>
    <x v="25"/>
    <x v="28"/>
    <x v="0"/>
    <n v="35"/>
    <n v="525"/>
    <n v="183750"/>
    <n v="64313"/>
    <n v="0.35"/>
    <x v="2"/>
    <s v="low Units"/>
    <n v="1.9363504712398349E-2"/>
  </r>
  <r>
    <x v="4"/>
    <s v="Online"/>
    <n v="1128299"/>
    <n v="44253"/>
    <s v="26-02-2021"/>
    <x v="1"/>
    <x v="1"/>
    <s v="Friday"/>
    <s v="26"/>
    <x v="2"/>
    <x v="25"/>
    <x v="28"/>
    <x v="1"/>
    <n v="45"/>
    <n v="425"/>
    <n v="191250"/>
    <n v="76500"/>
    <n v="0.4"/>
    <x v="2"/>
    <s v="low Units"/>
    <n v="2.3032794466102867E-2"/>
  </r>
  <r>
    <x v="4"/>
    <s v="Online"/>
    <n v="1128299"/>
    <n v="44253"/>
    <s v="26-02-2021"/>
    <x v="1"/>
    <x v="1"/>
    <s v="Friday"/>
    <s v="26"/>
    <x v="2"/>
    <x v="25"/>
    <x v="28"/>
    <x v="2"/>
    <n v="45"/>
    <n v="425"/>
    <n v="191250"/>
    <n v="66938"/>
    <n v="0.35"/>
    <x v="2"/>
    <s v="low Units"/>
    <n v="2.0153845698980308E-2"/>
  </r>
  <r>
    <x v="4"/>
    <s v="Online"/>
    <n v="1128299"/>
    <n v="44253"/>
    <s v="26-02-2021"/>
    <x v="1"/>
    <x v="1"/>
    <s v="Friday"/>
    <s v="26"/>
    <x v="2"/>
    <x v="26"/>
    <x v="29"/>
    <x v="3"/>
    <n v="45"/>
    <n v="275"/>
    <n v="123750"/>
    <n v="43313"/>
    <n v="0.35"/>
    <x v="2"/>
    <s v="low Units"/>
    <n v="1.304077681974266E-2"/>
  </r>
  <r>
    <x v="4"/>
    <s v="Online"/>
    <n v="1128299"/>
    <n v="44253"/>
    <s v="26-02-2021"/>
    <x v="1"/>
    <x v="1"/>
    <s v="Friday"/>
    <s v="26"/>
    <x v="2"/>
    <x v="26"/>
    <x v="29"/>
    <x v="4"/>
    <n v="50"/>
    <n v="200"/>
    <n v="100000"/>
    <n v="30000"/>
    <n v="0.3"/>
    <x v="2"/>
    <s v="low Units"/>
    <n v="9.0324684180795554E-3"/>
  </r>
  <r>
    <x v="4"/>
    <s v="Online"/>
    <n v="1128299"/>
    <n v="44253"/>
    <s v="26-02-2021"/>
    <x v="1"/>
    <x v="1"/>
    <s v="Friday"/>
    <s v="26"/>
    <x v="2"/>
    <x v="26"/>
    <x v="29"/>
    <x v="5"/>
    <n v="45"/>
    <n v="400"/>
    <n v="180000"/>
    <n v="45000"/>
    <n v="0.25"/>
    <x v="2"/>
    <s v="low Units"/>
    <n v="1.3548702627119333E-2"/>
  </r>
  <r>
    <x v="4"/>
    <s v="Online"/>
    <n v="1128299"/>
    <n v="44280"/>
    <s v="25-03-2021"/>
    <x v="2"/>
    <x v="1"/>
    <s v="Thursday"/>
    <s v="25"/>
    <x v="2"/>
    <x v="26"/>
    <x v="29"/>
    <x v="0"/>
    <n v="45"/>
    <n v="550"/>
    <n v="247500"/>
    <n v="86625"/>
    <n v="0.35"/>
    <x v="2"/>
    <s v="low Units"/>
    <n v="2.6081252557204716E-2"/>
  </r>
  <r>
    <x v="4"/>
    <s v="Online"/>
    <n v="1128299"/>
    <n v="44280"/>
    <s v="25-03-2021"/>
    <x v="2"/>
    <x v="1"/>
    <s v="Thursday"/>
    <s v="25"/>
    <x v="2"/>
    <x v="26"/>
    <x v="29"/>
    <x v="1"/>
    <n v="55"/>
    <n v="400"/>
    <n v="220000"/>
    <n v="88000"/>
    <n v="0.4"/>
    <x v="2"/>
    <s v="low Units"/>
    <n v="2.649524069303336E-2"/>
  </r>
  <r>
    <x v="4"/>
    <s v="Online"/>
    <n v="1128299"/>
    <n v="44280"/>
    <s v="25-03-2021"/>
    <x v="2"/>
    <x v="1"/>
    <s v="Thursday"/>
    <s v="25"/>
    <x v="2"/>
    <x v="26"/>
    <x v="29"/>
    <x v="2"/>
    <n v="55"/>
    <n v="400"/>
    <n v="220000"/>
    <n v="77000"/>
    <n v="0.35"/>
    <x v="2"/>
    <s v="low Units"/>
    <n v="2.318333560640419E-2"/>
  </r>
  <r>
    <x v="4"/>
    <s v="Online"/>
    <n v="1128299"/>
    <n v="44280"/>
    <s v="25-03-2021"/>
    <x v="2"/>
    <x v="1"/>
    <s v="Thursday"/>
    <s v="25"/>
    <x v="2"/>
    <x v="26"/>
    <x v="29"/>
    <x v="3"/>
    <n v="55"/>
    <n v="275"/>
    <n v="151250"/>
    <n v="52938"/>
    <n v="0.35"/>
    <x v="2"/>
    <s v="low Units"/>
    <n v="1.5938693770543182E-2"/>
  </r>
  <r>
    <x v="4"/>
    <s v="Online"/>
    <n v="1128299"/>
    <n v="44280"/>
    <s v="25-03-2021"/>
    <x v="2"/>
    <x v="1"/>
    <s v="Thursday"/>
    <s v="25"/>
    <x v="2"/>
    <x v="26"/>
    <x v="29"/>
    <x v="4"/>
    <n v="60"/>
    <n v="175"/>
    <n v="105000"/>
    <n v="31500"/>
    <n v="0.3"/>
    <x v="2"/>
    <s v="low Units"/>
    <n v="9.484091838983532E-3"/>
  </r>
  <r>
    <x v="4"/>
    <s v="Online"/>
    <n v="1128299"/>
    <n v="44280"/>
    <s v="25-03-2021"/>
    <x v="2"/>
    <x v="1"/>
    <s v="Thursday"/>
    <s v="25"/>
    <x v="2"/>
    <x v="26"/>
    <x v="29"/>
    <x v="5"/>
    <n v="55"/>
    <n v="375"/>
    <n v="206250"/>
    <n v="51563"/>
    <n v="0.25"/>
    <x v="2"/>
    <s v="low Units"/>
    <n v="1.5524705634714536E-2"/>
  </r>
  <r>
    <x v="4"/>
    <s v="Online"/>
    <n v="1128299"/>
    <n v="44312"/>
    <s v="26-04-2021"/>
    <x v="3"/>
    <x v="1"/>
    <s v="Monday"/>
    <s v="26"/>
    <x v="2"/>
    <x v="26"/>
    <x v="29"/>
    <x v="0"/>
    <n v="55"/>
    <n v="550"/>
    <n v="302500"/>
    <n v="105875"/>
    <n v="0.35"/>
    <x v="2"/>
    <s v="low Units"/>
    <n v="3.1877086458805763E-2"/>
  </r>
  <r>
    <x v="4"/>
    <s v="Online"/>
    <n v="1128299"/>
    <n v="44312"/>
    <s v="26-04-2021"/>
    <x v="3"/>
    <x v="1"/>
    <s v="Monday"/>
    <s v="26"/>
    <x v="2"/>
    <x v="26"/>
    <x v="29"/>
    <x v="1"/>
    <n v="60"/>
    <n v="350"/>
    <n v="210000"/>
    <n v="84000"/>
    <n v="0.4"/>
    <x v="2"/>
    <s v="low Units"/>
    <n v="2.5290911570622753E-2"/>
  </r>
  <r>
    <x v="4"/>
    <s v="Online"/>
    <n v="1128299"/>
    <n v="44312"/>
    <s v="26-04-2021"/>
    <x v="3"/>
    <x v="1"/>
    <s v="Monday"/>
    <s v="26"/>
    <x v="2"/>
    <x v="26"/>
    <x v="29"/>
    <x v="2"/>
    <n v="60"/>
    <n v="400"/>
    <n v="240000"/>
    <n v="84000"/>
    <n v="0.35"/>
    <x v="2"/>
    <s v="low Units"/>
    <n v="2.5290911570622753E-2"/>
  </r>
  <r>
    <x v="4"/>
    <s v="Online"/>
    <n v="1128299"/>
    <n v="44312"/>
    <s v="26-04-2021"/>
    <x v="3"/>
    <x v="1"/>
    <s v="Monday"/>
    <s v="26"/>
    <x v="2"/>
    <x v="26"/>
    <x v="29"/>
    <x v="3"/>
    <n v="55"/>
    <n v="300"/>
    <n v="165000"/>
    <n v="57750"/>
    <n v="0.35"/>
    <x v="2"/>
    <s v="low Units"/>
    <n v="1.7387501704803143E-2"/>
  </r>
  <r>
    <x v="4"/>
    <s v="Online"/>
    <n v="1128299"/>
    <n v="44312"/>
    <s v="26-04-2021"/>
    <x v="3"/>
    <x v="1"/>
    <s v="Monday"/>
    <s v="26"/>
    <x v="2"/>
    <x v="26"/>
    <x v="29"/>
    <x v="4"/>
    <n v="60"/>
    <n v="200"/>
    <n v="120000"/>
    <n v="36000"/>
    <n v="0.3"/>
    <x v="2"/>
    <s v="low Units"/>
    <n v="1.0838962101695467E-2"/>
  </r>
  <r>
    <x v="4"/>
    <s v="Online"/>
    <n v="1128299"/>
    <n v="44312"/>
    <s v="26-04-2021"/>
    <x v="3"/>
    <x v="1"/>
    <s v="Monday"/>
    <s v="26"/>
    <x v="2"/>
    <x v="26"/>
    <x v="29"/>
    <x v="5"/>
    <n v="75"/>
    <n v="375"/>
    <n v="281250"/>
    <n v="70313"/>
    <n v="0.25"/>
    <x v="2"/>
    <s v="low Units"/>
    <n v="2.1169998396014258E-2"/>
  </r>
  <r>
    <x v="4"/>
    <s v="Online"/>
    <n v="1128299"/>
    <n v="44343"/>
    <s v="27-05-2021"/>
    <x v="4"/>
    <x v="1"/>
    <s v="Thursday"/>
    <s v="27"/>
    <x v="2"/>
    <x v="26"/>
    <x v="29"/>
    <x v="0"/>
    <n v="55"/>
    <n v="575"/>
    <n v="316250"/>
    <n v="110688"/>
    <n v="0.35"/>
    <x v="2"/>
    <s v="low Units"/>
    <n v="3.3326195475346328E-2"/>
  </r>
  <r>
    <x v="4"/>
    <s v="Online"/>
    <n v="1128299"/>
    <n v="44343"/>
    <s v="27-05-2021"/>
    <x v="4"/>
    <x v="1"/>
    <s v="Thursday"/>
    <s v="27"/>
    <x v="2"/>
    <x v="26"/>
    <x v="29"/>
    <x v="1"/>
    <n v="60"/>
    <n v="425"/>
    <n v="255000"/>
    <n v="102000"/>
    <n v="0.4"/>
    <x v="2"/>
    <s v="low Units"/>
    <n v="3.0710392621470486E-2"/>
  </r>
  <r>
    <x v="4"/>
    <s v="Online"/>
    <n v="1128299"/>
    <n v="44343"/>
    <s v="27-05-2021"/>
    <x v="4"/>
    <x v="1"/>
    <s v="Thursday"/>
    <s v="27"/>
    <x v="2"/>
    <x v="26"/>
    <x v="29"/>
    <x v="2"/>
    <n v="60"/>
    <n v="450"/>
    <n v="270000"/>
    <n v="94500"/>
    <n v="0.35"/>
    <x v="2"/>
    <s v="low Units"/>
    <n v="2.8452275516950596E-2"/>
  </r>
  <r>
    <x v="4"/>
    <s v="Online"/>
    <n v="1128299"/>
    <n v="44343"/>
    <s v="27-05-2021"/>
    <x v="4"/>
    <x v="1"/>
    <s v="Thursday"/>
    <s v="27"/>
    <x v="2"/>
    <x v="26"/>
    <x v="29"/>
    <x v="3"/>
    <n v="55"/>
    <n v="350"/>
    <n v="192500"/>
    <n v="67375"/>
    <n v="0.35"/>
    <x v="2"/>
    <s v="low Units"/>
    <n v="2.0285418655603668E-2"/>
  </r>
  <r>
    <x v="4"/>
    <s v="Online"/>
    <n v="1128299"/>
    <n v="44343"/>
    <s v="27-05-2021"/>
    <x v="4"/>
    <x v="1"/>
    <s v="Thursday"/>
    <s v="27"/>
    <x v="2"/>
    <x v="26"/>
    <x v="29"/>
    <x v="4"/>
    <n v="60"/>
    <n v="250"/>
    <n v="150000"/>
    <n v="45000"/>
    <n v="0.3"/>
    <x v="2"/>
    <s v="low Units"/>
    <n v="1.3548702627119333E-2"/>
  </r>
  <r>
    <x v="4"/>
    <s v="Online"/>
    <n v="1128299"/>
    <n v="44343"/>
    <s v="27-05-2021"/>
    <x v="4"/>
    <x v="1"/>
    <s v="Thursday"/>
    <s v="27"/>
    <x v="2"/>
    <x v="26"/>
    <x v="29"/>
    <x v="5"/>
    <n v="75"/>
    <n v="425"/>
    <n v="318750"/>
    <n v="79688"/>
    <n v="0.25"/>
    <x v="2"/>
    <s v="low Units"/>
    <n v="2.3992644776664119E-2"/>
  </r>
  <r>
    <x v="4"/>
    <s v="Online"/>
    <n v="1128299"/>
    <n v="44373"/>
    <s v="26-06-2021"/>
    <x v="11"/>
    <x v="1"/>
    <s v="Saturday"/>
    <s v="26"/>
    <x v="2"/>
    <x v="26"/>
    <x v="29"/>
    <x v="0"/>
    <n v="55"/>
    <n v="700"/>
    <n v="385000"/>
    <n v="134750"/>
    <n v="0.35"/>
    <x v="2"/>
    <s v="low Units"/>
    <n v="4.0570837311207336E-2"/>
  </r>
  <r>
    <x v="4"/>
    <s v="Online"/>
    <n v="1128299"/>
    <n v="44373"/>
    <s v="26-06-2021"/>
    <x v="11"/>
    <x v="1"/>
    <s v="Saturday"/>
    <s v="26"/>
    <x v="2"/>
    <x v="26"/>
    <x v="29"/>
    <x v="1"/>
    <n v="60"/>
    <n v="550"/>
    <n v="330000"/>
    <n v="132000"/>
    <n v="0.4"/>
    <x v="2"/>
    <s v="low Units"/>
    <n v="3.9742861039550041E-2"/>
  </r>
  <r>
    <x v="4"/>
    <s v="Online"/>
    <n v="1128299"/>
    <n v="44373"/>
    <s v="26-06-2021"/>
    <x v="11"/>
    <x v="1"/>
    <s v="Saturday"/>
    <s v="26"/>
    <x v="2"/>
    <x v="26"/>
    <x v="29"/>
    <x v="2"/>
    <n v="60"/>
    <n v="550"/>
    <n v="330000"/>
    <n v="115500"/>
    <n v="0.35"/>
    <x v="2"/>
    <s v="low Units"/>
    <n v="3.4775003409606285E-2"/>
  </r>
  <r>
    <x v="4"/>
    <s v="Online"/>
    <n v="1128299"/>
    <n v="44373"/>
    <s v="26-06-2021"/>
    <x v="11"/>
    <x v="1"/>
    <s v="Saturday"/>
    <s v="26"/>
    <x v="2"/>
    <x v="26"/>
    <x v="29"/>
    <x v="3"/>
    <n v="55"/>
    <n v="425"/>
    <n v="233750"/>
    <n v="81813"/>
    <n v="0.35"/>
    <x v="2"/>
    <s v="low Units"/>
    <n v="2.4632444622944758E-2"/>
  </r>
  <r>
    <x v="4"/>
    <s v="Online"/>
    <n v="1128299"/>
    <n v="44373"/>
    <s v="26-06-2021"/>
    <x v="11"/>
    <x v="1"/>
    <s v="Saturday"/>
    <s v="26"/>
    <x v="2"/>
    <x v="26"/>
    <x v="29"/>
    <x v="4"/>
    <n v="60"/>
    <n v="300"/>
    <n v="180000"/>
    <n v="54000"/>
    <n v="0.3"/>
    <x v="2"/>
    <s v="low Units"/>
    <n v="1.6258443152543198E-2"/>
  </r>
  <r>
    <x v="4"/>
    <s v="Online"/>
    <n v="1128299"/>
    <n v="44373"/>
    <s v="26-06-2021"/>
    <x v="11"/>
    <x v="1"/>
    <s v="Saturday"/>
    <s v="26"/>
    <x v="2"/>
    <x v="26"/>
    <x v="29"/>
    <x v="5"/>
    <n v="75"/>
    <n v="600"/>
    <n v="450000"/>
    <n v="112500"/>
    <n v="0.25"/>
    <x v="2"/>
    <s v="low Units"/>
    <n v="3.3871756567798325E-2"/>
  </r>
  <r>
    <x v="4"/>
    <s v="Online"/>
    <n v="1128299"/>
    <n v="44402"/>
    <s v="25-07-2021"/>
    <x v="5"/>
    <x v="1"/>
    <s v="Sunday"/>
    <s v="25"/>
    <x v="2"/>
    <x v="26"/>
    <x v="29"/>
    <x v="0"/>
    <n v="55"/>
    <n v="750"/>
    <n v="412500"/>
    <n v="144375"/>
    <n v="0.35"/>
    <x v="2"/>
    <s v="High Units"/>
    <n v="4.3468754262007858E-2"/>
  </r>
  <r>
    <x v="4"/>
    <s v="Online"/>
    <n v="1128299"/>
    <n v="44402"/>
    <s v="25-07-2021"/>
    <x v="5"/>
    <x v="1"/>
    <s v="Sunday"/>
    <s v="25"/>
    <x v="2"/>
    <x v="26"/>
    <x v="29"/>
    <x v="1"/>
    <n v="60"/>
    <n v="600"/>
    <n v="360000"/>
    <n v="144000"/>
    <n v="0.4"/>
    <x v="2"/>
    <s v="low Units"/>
    <n v="4.3355848406781868E-2"/>
  </r>
  <r>
    <x v="4"/>
    <s v="Online"/>
    <n v="1128299"/>
    <n v="44402"/>
    <s v="25-07-2021"/>
    <x v="5"/>
    <x v="1"/>
    <s v="Sunday"/>
    <s v="25"/>
    <x v="2"/>
    <x v="26"/>
    <x v="29"/>
    <x v="2"/>
    <n v="60"/>
    <n v="550"/>
    <n v="330000"/>
    <n v="115500"/>
    <n v="0.35"/>
    <x v="2"/>
    <s v="low Units"/>
    <n v="3.4775003409606285E-2"/>
  </r>
  <r>
    <x v="4"/>
    <s v="Online"/>
    <n v="1128299"/>
    <n v="44402"/>
    <s v="25-07-2021"/>
    <x v="5"/>
    <x v="1"/>
    <s v="Sunday"/>
    <s v="25"/>
    <x v="2"/>
    <x v="26"/>
    <x v="29"/>
    <x v="3"/>
    <n v="55"/>
    <n v="450"/>
    <n v="247500"/>
    <n v="86625"/>
    <n v="0.35"/>
    <x v="2"/>
    <s v="low Units"/>
    <n v="2.6081252557204716E-2"/>
  </r>
  <r>
    <x v="4"/>
    <s v="Online"/>
    <n v="1128299"/>
    <n v="44402"/>
    <s v="25-07-2021"/>
    <x v="5"/>
    <x v="1"/>
    <s v="Sunday"/>
    <s v="25"/>
    <x v="2"/>
    <x v="26"/>
    <x v="29"/>
    <x v="4"/>
    <n v="60"/>
    <n v="500"/>
    <n v="300000"/>
    <n v="90000"/>
    <n v="0.3"/>
    <x v="2"/>
    <s v="low Units"/>
    <n v="2.7097405254238666E-2"/>
  </r>
  <r>
    <x v="4"/>
    <s v="Online"/>
    <n v="1128299"/>
    <n v="44402"/>
    <s v="25-07-2021"/>
    <x v="5"/>
    <x v="1"/>
    <s v="Sunday"/>
    <s v="25"/>
    <x v="2"/>
    <x v="26"/>
    <x v="29"/>
    <x v="5"/>
    <n v="75"/>
    <n v="500"/>
    <n v="375000"/>
    <n v="93750"/>
    <n v="0.25"/>
    <x v="2"/>
    <s v="low Units"/>
    <n v="2.8226463806498611E-2"/>
  </r>
  <r>
    <x v="4"/>
    <s v="Online"/>
    <n v="1128299"/>
    <n v="44434"/>
    <s v="26-08-2021"/>
    <x v="6"/>
    <x v="1"/>
    <s v="Thursday"/>
    <s v="26"/>
    <x v="2"/>
    <x v="26"/>
    <x v="29"/>
    <x v="0"/>
    <n v="60"/>
    <n v="700"/>
    <n v="420000"/>
    <n v="147000"/>
    <n v="0.35"/>
    <x v="2"/>
    <s v="low Units"/>
    <n v="4.4259095248589821E-2"/>
  </r>
  <r>
    <x v="4"/>
    <s v="Online"/>
    <n v="1128299"/>
    <n v="44434"/>
    <s v="26-08-2021"/>
    <x v="6"/>
    <x v="1"/>
    <s v="Thursday"/>
    <s v="26"/>
    <x v="2"/>
    <x v="26"/>
    <x v="29"/>
    <x v="1"/>
    <n v="65"/>
    <n v="650"/>
    <n v="422500"/>
    <n v="169000"/>
    <n v="0.4"/>
    <x v="2"/>
    <s v="low Units"/>
    <n v="5.088290542184816E-2"/>
  </r>
  <r>
    <x v="4"/>
    <s v="Online"/>
    <n v="1128299"/>
    <n v="44434"/>
    <s v="26-08-2021"/>
    <x v="6"/>
    <x v="1"/>
    <s v="Thursday"/>
    <s v="26"/>
    <x v="2"/>
    <x v="26"/>
    <x v="29"/>
    <x v="2"/>
    <n v="60"/>
    <n v="525"/>
    <n v="315000"/>
    <n v="110250"/>
    <n v="0.35"/>
    <x v="2"/>
    <s v="low Units"/>
    <n v="3.319432143644236E-2"/>
  </r>
  <r>
    <x v="4"/>
    <s v="Online"/>
    <n v="1128299"/>
    <n v="44434"/>
    <s v="26-08-2021"/>
    <x v="6"/>
    <x v="1"/>
    <s v="Thursday"/>
    <s v="26"/>
    <x v="2"/>
    <x v="26"/>
    <x v="29"/>
    <x v="3"/>
    <n v="60"/>
    <n v="475"/>
    <n v="285000"/>
    <n v="99750"/>
    <n v="0.35"/>
    <x v="2"/>
    <s v="low Units"/>
    <n v="3.0032957490114521E-2"/>
  </r>
  <r>
    <x v="4"/>
    <s v="Online"/>
    <n v="1128299"/>
    <n v="44434"/>
    <s v="26-08-2021"/>
    <x v="6"/>
    <x v="1"/>
    <s v="Thursday"/>
    <s v="26"/>
    <x v="2"/>
    <x v="26"/>
    <x v="29"/>
    <x v="4"/>
    <n v="70"/>
    <n v="475"/>
    <n v="332500"/>
    <n v="99750"/>
    <n v="0.3"/>
    <x v="2"/>
    <s v="low Units"/>
    <n v="3.0032957490114521E-2"/>
  </r>
  <r>
    <x v="4"/>
    <s v="Online"/>
    <n v="1128299"/>
    <n v="44434"/>
    <s v="26-08-2021"/>
    <x v="6"/>
    <x v="1"/>
    <s v="Thursday"/>
    <s v="26"/>
    <x v="2"/>
    <x v="26"/>
    <x v="29"/>
    <x v="5"/>
    <n v="75"/>
    <n v="450"/>
    <n v="337500"/>
    <n v="84375"/>
    <n v="0.25"/>
    <x v="2"/>
    <s v="low Units"/>
    <n v="2.5403817425848747E-2"/>
  </r>
  <r>
    <x v="4"/>
    <s v="Online"/>
    <n v="1128299"/>
    <n v="44466"/>
    <s v="27-09-2021"/>
    <x v="7"/>
    <x v="1"/>
    <s v="Monday"/>
    <s v="27"/>
    <x v="2"/>
    <x v="26"/>
    <x v="29"/>
    <x v="0"/>
    <n v="50"/>
    <n v="625"/>
    <n v="312500"/>
    <n v="109375"/>
    <n v="0.35"/>
    <x v="2"/>
    <s v="low Units"/>
    <n v="3.2930874440915039E-2"/>
  </r>
  <r>
    <x v="4"/>
    <s v="Online"/>
    <n v="1128299"/>
    <n v="44466"/>
    <s v="27-09-2021"/>
    <x v="7"/>
    <x v="1"/>
    <s v="Monday"/>
    <s v="27"/>
    <x v="2"/>
    <x v="26"/>
    <x v="29"/>
    <x v="1"/>
    <n v="55"/>
    <n v="625"/>
    <n v="343750"/>
    <n v="137500"/>
    <n v="0.4"/>
    <x v="2"/>
    <s v="low Units"/>
    <n v="4.1398813582864624E-2"/>
  </r>
  <r>
    <x v="4"/>
    <s v="Online"/>
    <n v="1128299"/>
    <n v="44466"/>
    <s v="27-09-2021"/>
    <x v="7"/>
    <x v="1"/>
    <s v="Monday"/>
    <s v="27"/>
    <x v="2"/>
    <x v="26"/>
    <x v="29"/>
    <x v="2"/>
    <n v="50"/>
    <n v="475"/>
    <n v="237500"/>
    <n v="83125"/>
    <n v="0.35"/>
    <x v="2"/>
    <s v="low Units"/>
    <n v="2.5027464575095432E-2"/>
  </r>
  <r>
    <x v="4"/>
    <s v="Online"/>
    <n v="1128299"/>
    <n v="44466"/>
    <s v="27-09-2021"/>
    <x v="7"/>
    <x v="1"/>
    <s v="Monday"/>
    <s v="27"/>
    <x v="2"/>
    <x v="26"/>
    <x v="29"/>
    <x v="3"/>
    <n v="50"/>
    <n v="425"/>
    <n v="212500"/>
    <n v="74375"/>
    <n v="0.35"/>
    <x v="2"/>
    <s v="low Units"/>
    <n v="2.2392994619822231E-2"/>
  </r>
  <r>
    <x v="4"/>
    <s v="Online"/>
    <n v="1128299"/>
    <n v="44466"/>
    <s v="27-09-2021"/>
    <x v="7"/>
    <x v="1"/>
    <s v="Monday"/>
    <s v="27"/>
    <x v="2"/>
    <x v="26"/>
    <x v="29"/>
    <x v="4"/>
    <n v="60"/>
    <n v="425"/>
    <n v="255000"/>
    <n v="76500"/>
    <n v="0.3"/>
    <x v="2"/>
    <s v="low Units"/>
    <n v="2.3032794466102867E-2"/>
  </r>
  <r>
    <x v="4"/>
    <s v="Online"/>
    <n v="1128299"/>
    <n v="44466"/>
    <s v="27-09-2021"/>
    <x v="7"/>
    <x v="1"/>
    <s v="Monday"/>
    <s v="27"/>
    <x v="2"/>
    <x v="26"/>
    <x v="29"/>
    <x v="5"/>
    <n v="65"/>
    <n v="475"/>
    <n v="308750"/>
    <n v="77188"/>
    <n v="0.25"/>
    <x v="2"/>
    <s v="low Units"/>
    <n v="2.3239939075157489E-2"/>
  </r>
  <r>
    <x v="4"/>
    <s v="Online"/>
    <n v="1128299"/>
    <n v="44495"/>
    <s v="26-10-2021"/>
    <x v="8"/>
    <x v="1"/>
    <s v="Tuesday"/>
    <s v="26"/>
    <x v="2"/>
    <x v="26"/>
    <x v="29"/>
    <x v="0"/>
    <n v="50"/>
    <n v="550"/>
    <n v="275000"/>
    <n v="96250"/>
    <n v="0.35"/>
    <x v="2"/>
    <s v="low Units"/>
    <n v="2.8979169508005241E-2"/>
  </r>
  <r>
    <x v="4"/>
    <s v="Online"/>
    <n v="1128299"/>
    <n v="44495"/>
    <s v="26-10-2021"/>
    <x v="8"/>
    <x v="1"/>
    <s v="Tuesday"/>
    <s v="26"/>
    <x v="2"/>
    <x v="26"/>
    <x v="29"/>
    <x v="1"/>
    <n v="55"/>
    <n v="550"/>
    <n v="302500"/>
    <n v="121000"/>
    <n v="0.4"/>
    <x v="2"/>
    <s v="low Units"/>
    <n v="3.6430955952920868E-2"/>
  </r>
  <r>
    <x v="4"/>
    <s v="Online"/>
    <n v="1128299"/>
    <n v="44495"/>
    <s v="26-10-2021"/>
    <x v="8"/>
    <x v="1"/>
    <s v="Tuesday"/>
    <s v="26"/>
    <x v="2"/>
    <x v="26"/>
    <x v="29"/>
    <x v="2"/>
    <n v="50"/>
    <n v="375"/>
    <n v="187500"/>
    <n v="65625"/>
    <n v="0.35"/>
    <x v="2"/>
    <s v="low Units"/>
    <n v="1.9758524664549026E-2"/>
  </r>
  <r>
    <x v="4"/>
    <s v="Online"/>
    <n v="1128299"/>
    <n v="44495"/>
    <s v="26-10-2021"/>
    <x v="8"/>
    <x v="1"/>
    <s v="Tuesday"/>
    <s v="26"/>
    <x v="2"/>
    <x v="26"/>
    <x v="29"/>
    <x v="3"/>
    <n v="50"/>
    <n v="350"/>
    <n v="175000"/>
    <n v="61250"/>
    <n v="0.35"/>
    <x v="2"/>
    <s v="low Units"/>
    <n v="1.8441289686912426E-2"/>
  </r>
  <r>
    <x v="4"/>
    <s v="Online"/>
    <n v="1128299"/>
    <n v="44495"/>
    <s v="26-10-2021"/>
    <x v="8"/>
    <x v="1"/>
    <s v="Tuesday"/>
    <s v="26"/>
    <x v="2"/>
    <x v="26"/>
    <x v="29"/>
    <x v="4"/>
    <n v="60"/>
    <n v="325"/>
    <n v="195000"/>
    <n v="58500"/>
    <n v="0.3"/>
    <x v="2"/>
    <s v="low Units"/>
    <n v="1.7613313415255131E-2"/>
  </r>
  <r>
    <x v="4"/>
    <s v="Online"/>
    <n v="1128299"/>
    <n v="44495"/>
    <s v="26-10-2021"/>
    <x v="8"/>
    <x v="1"/>
    <s v="Tuesday"/>
    <s v="26"/>
    <x v="2"/>
    <x v="26"/>
    <x v="29"/>
    <x v="5"/>
    <n v="75"/>
    <n v="375"/>
    <n v="281250"/>
    <n v="70313"/>
    <n v="0.25"/>
    <x v="2"/>
    <s v="low Units"/>
    <n v="2.1169998396014258E-2"/>
  </r>
  <r>
    <x v="4"/>
    <s v="Online"/>
    <n v="1128299"/>
    <n v="44526"/>
    <s v="26-11-2021"/>
    <x v="9"/>
    <x v="1"/>
    <s v="Friday"/>
    <s v="26"/>
    <x v="2"/>
    <x v="26"/>
    <x v="29"/>
    <x v="0"/>
    <n v="60"/>
    <n v="550"/>
    <n v="330000"/>
    <n v="115500"/>
    <n v="0.35"/>
    <x v="2"/>
    <s v="low Units"/>
    <n v="3.4775003409606285E-2"/>
  </r>
  <r>
    <x v="4"/>
    <s v="Online"/>
    <n v="1128299"/>
    <n v="44526"/>
    <s v="26-11-2021"/>
    <x v="9"/>
    <x v="1"/>
    <s v="Friday"/>
    <s v="26"/>
    <x v="2"/>
    <x v="26"/>
    <x v="29"/>
    <x v="1"/>
    <n v="65"/>
    <n v="600"/>
    <n v="390000"/>
    <n v="156000"/>
    <n v="0.4"/>
    <x v="2"/>
    <s v="low Units"/>
    <n v="4.6968835774013687E-2"/>
  </r>
  <r>
    <x v="4"/>
    <s v="Online"/>
    <n v="1128299"/>
    <n v="44526"/>
    <s v="26-11-2021"/>
    <x v="9"/>
    <x v="1"/>
    <s v="Friday"/>
    <s v="26"/>
    <x v="2"/>
    <x v="26"/>
    <x v="29"/>
    <x v="2"/>
    <n v="60"/>
    <n v="450"/>
    <n v="270000"/>
    <n v="94500"/>
    <n v="0.35"/>
    <x v="2"/>
    <s v="low Units"/>
    <n v="2.8452275516950596E-2"/>
  </r>
  <r>
    <x v="4"/>
    <s v="Online"/>
    <n v="1128299"/>
    <n v="44526"/>
    <s v="26-11-2021"/>
    <x v="9"/>
    <x v="1"/>
    <s v="Friday"/>
    <s v="26"/>
    <x v="2"/>
    <x v="26"/>
    <x v="29"/>
    <x v="3"/>
    <n v="60"/>
    <n v="425"/>
    <n v="255000"/>
    <n v="89250"/>
    <n v="0.35"/>
    <x v="2"/>
    <s v="low Units"/>
    <n v="2.6871593543786675E-2"/>
  </r>
  <r>
    <x v="4"/>
    <s v="Online"/>
    <n v="1128299"/>
    <n v="44526"/>
    <s v="26-11-2021"/>
    <x v="9"/>
    <x v="1"/>
    <s v="Friday"/>
    <s v="26"/>
    <x v="2"/>
    <x v="26"/>
    <x v="29"/>
    <x v="4"/>
    <n v="70"/>
    <n v="375"/>
    <n v="262500"/>
    <n v="78750"/>
    <n v="0.3"/>
    <x v="2"/>
    <s v="low Units"/>
    <n v="2.3710229597458832E-2"/>
  </r>
  <r>
    <x v="4"/>
    <s v="Online"/>
    <n v="1128299"/>
    <n v="44526"/>
    <s v="26-11-2021"/>
    <x v="9"/>
    <x v="1"/>
    <s v="Friday"/>
    <s v="26"/>
    <x v="2"/>
    <x v="26"/>
    <x v="29"/>
    <x v="5"/>
    <n v="75"/>
    <n v="500"/>
    <n v="375000"/>
    <n v="93750"/>
    <n v="0.25"/>
    <x v="2"/>
    <s v="low Units"/>
    <n v="2.8226463806498611E-2"/>
  </r>
  <r>
    <x v="4"/>
    <s v="Online"/>
    <n v="1128299"/>
    <n v="44555"/>
    <s v="25-12-2021"/>
    <x v="10"/>
    <x v="1"/>
    <s v="Saturday"/>
    <s v="25"/>
    <x v="2"/>
    <x v="26"/>
    <x v="29"/>
    <x v="0"/>
    <n v="60"/>
    <n v="700"/>
    <n v="420000"/>
    <n v="147000"/>
    <n v="0.35"/>
    <x v="2"/>
    <s v="low Units"/>
    <n v="4.4259095248589821E-2"/>
  </r>
  <r>
    <x v="4"/>
    <s v="Online"/>
    <n v="1128299"/>
    <n v="44555"/>
    <s v="25-12-2021"/>
    <x v="10"/>
    <x v="1"/>
    <s v="Saturday"/>
    <s v="25"/>
    <x v="2"/>
    <x v="26"/>
    <x v="29"/>
    <x v="1"/>
    <n v="65"/>
    <n v="700"/>
    <n v="455000"/>
    <n v="182000"/>
    <n v="0.4"/>
    <x v="2"/>
    <s v="low Units"/>
    <n v="5.4796975069682632E-2"/>
  </r>
  <r>
    <x v="2"/>
    <s v="Online"/>
    <n v="1128299"/>
    <n v="44555"/>
    <s v="25-12-2021"/>
    <x v="10"/>
    <x v="1"/>
    <s v="Saturday"/>
    <s v="25"/>
    <x v="2"/>
    <x v="26"/>
    <x v="29"/>
    <x v="2"/>
    <n v="60"/>
    <n v="500"/>
    <n v="300000"/>
    <n v="105000"/>
    <n v="0.35"/>
    <x v="2"/>
    <s v="low Units"/>
    <n v="3.1613639463278442E-2"/>
  </r>
  <r>
    <x v="2"/>
    <s v="Online"/>
    <n v="1128299"/>
    <n v="44555"/>
    <s v="25-12-2021"/>
    <x v="10"/>
    <x v="1"/>
    <s v="Saturday"/>
    <s v="25"/>
    <x v="2"/>
    <x v="26"/>
    <x v="29"/>
    <x v="3"/>
    <n v="60"/>
    <n v="500"/>
    <n v="300000"/>
    <n v="105000"/>
    <n v="0.35"/>
    <x v="2"/>
    <s v="low Units"/>
    <n v="3.1613639463278442E-2"/>
  </r>
  <r>
    <x v="2"/>
    <s v="Online"/>
    <n v="1128299"/>
    <n v="44555"/>
    <s v="25-12-2021"/>
    <x v="10"/>
    <x v="1"/>
    <s v="Saturday"/>
    <s v="25"/>
    <x v="2"/>
    <x v="26"/>
    <x v="29"/>
    <x v="4"/>
    <n v="70"/>
    <n v="425"/>
    <n v="297500"/>
    <n v="89250"/>
    <n v="0.3"/>
    <x v="2"/>
    <s v="low Units"/>
    <n v="2.6871593543786675E-2"/>
  </r>
  <r>
    <x v="2"/>
    <s v="Online"/>
    <n v="1128299"/>
    <n v="44555"/>
    <s v="25-12-2021"/>
    <x v="10"/>
    <x v="1"/>
    <s v="Saturday"/>
    <s v="25"/>
    <x v="2"/>
    <x v="26"/>
    <x v="29"/>
    <x v="5"/>
    <n v="75"/>
    <n v="525"/>
    <n v="393750"/>
    <n v="98438"/>
    <n v="0.25"/>
    <x v="2"/>
    <s v="low Units"/>
    <n v="2.963793753796384E-2"/>
  </r>
  <r>
    <x v="2"/>
    <s v="Online"/>
    <n v="1128299"/>
    <n v="44209"/>
    <s v="13-01-2021"/>
    <x v="0"/>
    <x v="1"/>
    <s v="Wednesday"/>
    <s v="13"/>
    <x v="2"/>
    <x v="26"/>
    <x v="29"/>
    <x v="0"/>
    <n v="30"/>
    <n v="450"/>
    <n v="135000"/>
    <n v="54000"/>
    <n v="0.4"/>
    <x v="2"/>
    <s v="low Units"/>
    <n v="1.6258443152543198E-2"/>
  </r>
  <r>
    <x v="2"/>
    <s v="Online"/>
    <n v="1128299"/>
    <n v="44209"/>
    <s v="13-01-2021"/>
    <x v="0"/>
    <x v="1"/>
    <s v="Wednesday"/>
    <s v="13"/>
    <x v="2"/>
    <x v="26"/>
    <x v="29"/>
    <x v="1"/>
    <n v="40"/>
    <n v="450"/>
    <n v="180000"/>
    <n v="72000"/>
    <n v="0.4"/>
    <x v="2"/>
    <s v="low Units"/>
    <n v="2.1677924203390934E-2"/>
  </r>
  <r>
    <x v="2"/>
    <s v="Online"/>
    <n v="1128299"/>
    <n v="44209"/>
    <s v="13-01-2021"/>
    <x v="0"/>
    <x v="1"/>
    <s v="Wednesday"/>
    <s v="13"/>
    <x v="2"/>
    <x v="26"/>
    <x v="29"/>
    <x v="2"/>
    <n v="40"/>
    <n v="450"/>
    <n v="180000"/>
    <n v="63000"/>
    <n v="0.35"/>
    <x v="2"/>
    <s v="low Units"/>
    <n v="1.8968183677967064E-2"/>
  </r>
  <r>
    <x v="2"/>
    <s v="Online"/>
    <n v="1128299"/>
    <n v="44209"/>
    <s v="13-01-2021"/>
    <x v="0"/>
    <x v="1"/>
    <s v="Wednesday"/>
    <s v="13"/>
    <x v="2"/>
    <x v="26"/>
    <x v="29"/>
    <x v="3"/>
    <n v="40"/>
    <n v="300"/>
    <n v="120000"/>
    <n v="48000"/>
    <n v="0.4"/>
    <x v="2"/>
    <s v="low Units"/>
    <n v="1.4451949468927288E-2"/>
  </r>
  <r>
    <x v="2"/>
    <s v="Online"/>
    <n v="1128299"/>
    <n v="44209"/>
    <s v="13-01-2021"/>
    <x v="0"/>
    <x v="1"/>
    <s v="Wednesday"/>
    <s v="13"/>
    <x v="2"/>
    <x v="26"/>
    <x v="29"/>
    <x v="4"/>
    <n v="45"/>
    <n v="250"/>
    <n v="112500"/>
    <n v="39375"/>
    <n v="0.35"/>
    <x v="2"/>
    <s v="low Units"/>
    <n v="1.1855114798729416E-2"/>
  </r>
  <r>
    <x v="2"/>
    <s v="Online"/>
    <n v="1128299"/>
    <n v="44209"/>
    <s v="13-01-2021"/>
    <x v="0"/>
    <x v="1"/>
    <s v="Wednesday"/>
    <s v="13"/>
    <x v="2"/>
    <x v="26"/>
    <x v="29"/>
    <x v="5"/>
    <n v="40"/>
    <n v="450"/>
    <n v="180000"/>
    <n v="45000"/>
    <n v="0.25"/>
    <x v="2"/>
    <s v="low Units"/>
    <n v="1.3548702627119333E-2"/>
  </r>
  <r>
    <x v="2"/>
    <s v="Online"/>
    <n v="1128299"/>
    <n v="44240"/>
    <s v="13-02-2021"/>
    <x v="1"/>
    <x v="1"/>
    <s v="Saturday"/>
    <s v="13"/>
    <x v="2"/>
    <x v="26"/>
    <x v="29"/>
    <x v="0"/>
    <n v="30"/>
    <n v="500"/>
    <n v="150000"/>
    <n v="60000"/>
    <n v="0.4"/>
    <x v="2"/>
    <s v="low Units"/>
    <n v="1.8064936836159111E-2"/>
  </r>
  <r>
    <x v="2"/>
    <s v="Online"/>
    <n v="1128299"/>
    <n v="44240"/>
    <s v="13-02-2021"/>
    <x v="1"/>
    <x v="1"/>
    <s v="Saturday"/>
    <s v="13"/>
    <x v="2"/>
    <x v="26"/>
    <x v="29"/>
    <x v="1"/>
    <n v="40"/>
    <n v="400"/>
    <n v="160000"/>
    <n v="64000"/>
    <n v="0.4"/>
    <x v="2"/>
    <s v="low Units"/>
    <n v="1.9269265958569717E-2"/>
  </r>
  <r>
    <x v="2"/>
    <s v="Online"/>
    <n v="1128299"/>
    <n v="44240"/>
    <s v="13-02-2021"/>
    <x v="1"/>
    <x v="1"/>
    <s v="Saturday"/>
    <s v="13"/>
    <x v="2"/>
    <x v="26"/>
    <x v="29"/>
    <x v="2"/>
    <n v="40"/>
    <n v="400"/>
    <n v="160000"/>
    <n v="56000"/>
    <n v="0.35"/>
    <x v="2"/>
    <s v="low Units"/>
    <n v="1.6860607713748504E-2"/>
  </r>
  <r>
    <x v="2"/>
    <s v="Online"/>
    <n v="1128299"/>
    <n v="44240"/>
    <s v="13-02-2021"/>
    <x v="1"/>
    <x v="1"/>
    <s v="Saturday"/>
    <s v="13"/>
    <x v="4"/>
    <x v="27"/>
    <x v="30"/>
    <x v="3"/>
    <n v="40"/>
    <n v="250"/>
    <n v="100000"/>
    <n v="40000"/>
    <n v="0.4"/>
    <x v="2"/>
    <s v="low Units"/>
    <n v="1.2043291224106073E-2"/>
  </r>
  <r>
    <x v="2"/>
    <s v="Online"/>
    <n v="1128299"/>
    <n v="44240"/>
    <s v="13-02-2021"/>
    <x v="1"/>
    <x v="1"/>
    <s v="Saturday"/>
    <s v="13"/>
    <x v="4"/>
    <x v="27"/>
    <x v="30"/>
    <x v="4"/>
    <n v="45"/>
    <n v="175"/>
    <n v="78750"/>
    <n v="27563"/>
    <n v="0.35"/>
    <x v="2"/>
    <s v="low Units"/>
    <n v="8.2987309002508919E-3"/>
  </r>
  <r>
    <x v="2"/>
    <s v="Online"/>
    <n v="1128299"/>
    <n v="44240"/>
    <s v="13-02-2021"/>
    <x v="1"/>
    <x v="1"/>
    <s v="Saturday"/>
    <s v="13"/>
    <x v="4"/>
    <x v="27"/>
    <x v="30"/>
    <x v="5"/>
    <n v="40"/>
    <n v="375"/>
    <n v="150000"/>
    <n v="37500"/>
    <n v="0.25"/>
    <x v="2"/>
    <s v="low Units"/>
    <n v="1.1290585522599443E-2"/>
  </r>
  <r>
    <x v="2"/>
    <s v="Online"/>
    <n v="1128299"/>
    <n v="44267"/>
    <s v="12-03-2021"/>
    <x v="2"/>
    <x v="1"/>
    <s v="Friday"/>
    <s v="12"/>
    <x v="4"/>
    <x v="27"/>
    <x v="30"/>
    <x v="0"/>
    <n v="40"/>
    <n v="525"/>
    <n v="210000"/>
    <n v="84000"/>
    <n v="0.4"/>
    <x v="2"/>
    <s v="low Units"/>
    <n v="2.5290911570622753E-2"/>
  </r>
  <r>
    <x v="2"/>
    <s v="Online"/>
    <n v="1128299"/>
    <n v="44267"/>
    <s v="12-03-2021"/>
    <x v="2"/>
    <x v="1"/>
    <s v="Friday"/>
    <s v="12"/>
    <x v="4"/>
    <x v="27"/>
    <x v="30"/>
    <x v="1"/>
    <n v="50"/>
    <n v="375"/>
    <n v="187500"/>
    <n v="75000"/>
    <n v="0.4"/>
    <x v="2"/>
    <s v="low Units"/>
    <n v="2.2581171045198887E-2"/>
  </r>
  <r>
    <x v="2"/>
    <s v="Online"/>
    <n v="1128299"/>
    <n v="44267"/>
    <s v="12-03-2021"/>
    <x v="2"/>
    <x v="1"/>
    <s v="Friday"/>
    <s v="12"/>
    <x v="4"/>
    <x v="27"/>
    <x v="30"/>
    <x v="2"/>
    <n v="50"/>
    <n v="375"/>
    <n v="187500"/>
    <n v="65625"/>
    <n v="0.35"/>
    <x v="2"/>
    <s v="low Units"/>
    <n v="1.9758524664549026E-2"/>
  </r>
  <r>
    <x v="2"/>
    <s v="Online"/>
    <n v="1128299"/>
    <n v="44267"/>
    <s v="12-03-2021"/>
    <x v="2"/>
    <x v="1"/>
    <s v="Friday"/>
    <s v="12"/>
    <x v="4"/>
    <x v="27"/>
    <x v="30"/>
    <x v="3"/>
    <n v="50"/>
    <n v="250"/>
    <n v="125000"/>
    <n v="50000"/>
    <n v="0.4"/>
    <x v="2"/>
    <s v="low Units"/>
    <n v="1.5054114030132591E-2"/>
  </r>
  <r>
    <x v="2"/>
    <s v="Online"/>
    <n v="1128299"/>
    <n v="44267"/>
    <s v="12-03-2021"/>
    <x v="2"/>
    <x v="1"/>
    <s v="Friday"/>
    <s v="12"/>
    <x v="4"/>
    <x v="27"/>
    <x v="30"/>
    <x v="4"/>
    <n v="55"/>
    <n v="150"/>
    <n v="82500"/>
    <n v="28875"/>
    <n v="0.35"/>
    <x v="2"/>
    <s v="low Units"/>
    <n v="8.6937508524015713E-3"/>
  </r>
  <r>
    <x v="2"/>
    <s v="Online"/>
    <n v="1128299"/>
    <n v="44267"/>
    <s v="12-03-2021"/>
    <x v="2"/>
    <x v="1"/>
    <s v="Friday"/>
    <s v="12"/>
    <x v="4"/>
    <x v="27"/>
    <x v="30"/>
    <x v="5"/>
    <n v="50"/>
    <n v="350"/>
    <n v="175000"/>
    <n v="43750"/>
    <n v="0.25"/>
    <x v="2"/>
    <s v="low Units"/>
    <n v="1.3172349776366016E-2"/>
  </r>
  <r>
    <x v="2"/>
    <s v="Online"/>
    <n v="1128299"/>
    <n v="44299"/>
    <s v="13-04-2021"/>
    <x v="3"/>
    <x v="1"/>
    <s v="Tuesday"/>
    <s v="13"/>
    <x v="4"/>
    <x v="27"/>
    <x v="30"/>
    <x v="0"/>
    <n v="50"/>
    <n v="525"/>
    <n v="262500"/>
    <n v="105000"/>
    <n v="0.4"/>
    <x v="2"/>
    <s v="low Units"/>
    <n v="3.1613639463278442E-2"/>
  </r>
  <r>
    <x v="2"/>
    <s v="Online"/>
    <n v="1128299"/>
    <n v="44299"/>
    <s v="13-04-2021"/>
    <x v="3"/>
    <x v="1"/>
    <s v="Tuesday"/>
    <s v="13"/>
    <x v="4"/>
    <x v="27"/>
    <x v="30"/>
    <x v="1"/>
    <n v="55"/>
    <n v="325"/>
    <n v="178750"/>
    <n v="71500"/>
    <n v="0.4"/>
    <x v="2"/>
    <s v="low Units"/>
    <n v="2.1527383063089604E-2"/>
  </r>
  <r>
    <x v="2"/>
    <s v="Online"/>
    <n v="1128299"/>
    <n v="44299"/>
    <s v="13-04-2021"/>
    <x v="3"/>
    <x v="1"/>
    <s v="Tuesday"/>
    <s v="13"/>
    <x v="4"/>
    <x v="27"/>
    <x v="30"/>
    <x v="2"/>
    <n v="55"/>
    <n v="375"/>
    <n v="206250"/>
    <n v="72188"/>
    <n v="0.35"/>
    <x v="2"/>
    <s v="low Units"/>
    <n v="2.1734527672144233E-2"/>
  </r>
  <r>
    <x v="2"/>
    <s v="Online"/>
    <n v="1128299"/>
    <n v="44299"/>
    <s v="13-04-2021"/>
    <x v="3"/>
    <x v="1"/>
    <s v="Tuesday"/>
    <s v="13"/>
    <x v="4"/>
    <x v="27"/>
    <x v="30"/>
    <x v="3"/>
    <n v="50"/>
    <n v="275"/>
    <n v="137500"/>
    <n v="55000"/>
    <n v="0.4"/>
    <x v="2"/>
    <s v="low Units"/>
    <n v="1.6559525433145851E-2"/>
  </r>
  <r>
    <x v="2"/>
    <s v="Online"/>
    <n v="1128299"/>
    <n v="44299"/>
    <s v="13-04-2021"/>
    <x v="3"/>
    <x v="1"/>
    <s v="Tuesday"/>
    <s v="13"/>
    <x v="4"/>
    <x v="27"/>
    <x v="30"/>
    <x v="4"/>
    <n v="55"/>
    <n v="175"/>
    <n v="96250"/>
    <n v="33688"/>
    <n v="0.35"/>
    <x v="2"/>
    <s v="low Units"/>
    <n v="1.0142859868942136E-2"/>
  </r>
  <r>
    <x v="2"/>
    <s v="Online"/>
    <n v="1128299"/>
    <n v="44299"/>
    <s v="13-04-2021"/>
    <x v="3"/>
    <x v="1"/>
    <s v="Tuesday"/>
    <s v="13"/>
    <x v="4"/>
    <x v="27"/>
    <x v="30"/>
    <x v="5"/>
    <n v="70"/>
    <n v="350"/>
    <n v="245000"/>
    <n v="61250"/>
    <n v="0.25"/>
    <x v="2"/>
    <s v="low Units"/>
    <n v="1.8441289686912426E-2"/>
  </r>
  <r>
    <x v="2"/>
    <s v="Online"/>
    <n v="1128299"/>
    <n v="44330"/>
    <s v="14-05-2021"/>
    <x v="4"/>
    <x v="1"/>
    <s v="Friday"/>
    <s v="14"/>
    <x v="4"/>
    <x v="27"/>
    <x v="30"/>
    <x v="0"/>
    <n v="50"/>
    <n v="550"/>
    <n v="275000"/>
    <n v="110000"/>
    <n v="0.4"/>
    <x v="2"/>
    <s v="low Units"/>
    <n v="3.3119050866291702E-2"/>
  </r>
  <r>
    <x v="2"/>
    <s v="Online"/>
    <n v="1128299"/>
    <n v="44330"/>
    <s v="14-05-2021"/>
    <x v="4"/>
    <x v="1"/>
    <s v="Friday"/>
    <s v="14"/>
    <x v="4"/>
    <x v="27"/>
    <x v="30"/>
    <x v="1"/>
    <n v="55"/>
    <n v="400"/>
    <n v="220000"/>
    <n v="88000"/>
    <n v="0.4"/>
    <x v="2"/>
    <s v="low Units"/>
    <n v="2.649524069303336E-2"/>
  </r>
  <r>
    <x v="2"/>
    <s v="Online"/>
    <n v="1128299"/>
    <n v="44330"/>
    <s v="14-05-2021"/>
    <x v="4"/>
    <x v="1"/>
    <s v="Friday"/>
    <s v="14"/>
    <x v="4"/>
    <x v="27"/>
    <x v="30"/>
    <x v="2"/>
    <n v="55"/>
    <n v="425"/>
    <n v="233750"/>
    <n v="81813"/>
    <n v="0.35"/>
    <x v="2"/>
    <s v="low Units"/>
    <n v="2.4632444622944758E-2"/>
  </r>
  <r>
    <x v="2"/>
    <s v="Online"/>
    <n v="1128299"/>
    <n v="44330"/>
    <s v="14-05-2021"/>
    <x v="4"/>
    <x v="1"/>
    <s v="Friday"/>
    <s v="14"/>
    <x v="4"/>
    <x v="27"/>
    <x v="30"/>
    <x v="3"/>
    <n v="50"/>
    <n v="325"/>
    <n v="162500"/>
    <n v="65000"/>
    <n v="0.4"/>
    <x v="2"/>
    <s v="low Units"/>
    <n v="1.9570348239172367E-2"/>
  </r>
  <r>
    <x v="2"/>
    <s v="Online"/>
    <n v="1128299"/>
    <n v="44330"/>
    <s v="14-05-2021"/>
    <x v="4"/>
    <x v="1"/>
    <s v="Friday"/>
    <s v="14"/>
    <x v="4"/>
    <x v="27"/>
    <x v="30"/>
    <x v="4"/>
    <n v="55"/>
    <n v="225"/>
    <n v="123750"/>
    <n v="43313"/>
    <n v="0.35"/>
    <x v="2"/>
    <s v="low Units"/>
    <n v="1.304077681974266E-2"/>
  </r>
  <r>
    <x v="2"/>
    <s v="Online"/>
    <n v="1128299"/>
    <n v="44330"/>
    <s v="14-05-2021"/>
    <x v="4"/>
    <x v="1"/>
    <s v="Friday"/>
    <s v="14"/>
    <x v="4"/>
    <x v="27"/>
    <x v="30"/>
    <x v="5"/>
    <n v="70"/>
    <n v="400"/>
    <n v="280000"/>
    <n v="70000"/>
    <n v="0.25"/>
    <x v="2"/>
    <s v="low Units"/>
    <n v="2.1075759642185631E-2"/>
  </r>
  <r>
    <x v="2"/>
    <s v="Online"/>
    <n v="1128299"/>
    <n v="44360"/>
    <s v="13-06-2021"/>
    <x v="11"/>
    <x v="1"/>
    <s v="Sunday"/>
    <s v="13"/>
    <x v="4"/>
    <x v="27"/>
    <x v="30"/>
    <x v="0"/>
    <n v="50"/>
    <n v="675"/>
    <n v="337500"/>
    <n v="135000"/>
    <n v="0.4"/>
    <x v="2"/>
    <s v="low Units"/>
    <n v="4.0646107881357994E-2"/>
  </r>
  <r>
    <x v="2"/>
    <s v="Online"/>
    <n v="1128299"/>
    <n v="44360"/>
    <s v="13-06-2021"/>
    <x v="11"/>
    <x v="1"/>
    <s v="Sunday"/>
    <s v="13"/>
    <x v="4"/>
    <x v="27"/>
    <x v="30"/>
    <x v="1"/>
    <n v="55"/>
    <n v="525"/>
    <n v="288750"/>
    <n v="115500"/>
    <n v="0.4"/>
    <x v="2"/>
    <s v="low Units"/>
    <n v="3.4775003409606285E-2"/>
  </r>
  <r>
    <x v="2"/>
    <s v="Online"/>
    <n v="1128299"/>
    <n v="44360"/>
    <s v="13-06-2021"/>
    <x v="11"/>
    <x v="1"/>
    <s v="Sunday"/>
    <s v="13"/>
    <x v="4"/>
    <x v="27"/>
    <x v="30"/>
    <x v="2"/>
    <n v="55"/>
    <n v="525"/>
    <n v="288750"/>
    <n v="101063"/>
    <n v="0.35"/>
    <x v="2"/>
    <s v="low Units"/>
    <n v="3.0428278524545802E-2"/>
  </r>
  <r>
    <x v="2"/>
    <s v="Online"/>
    <n v="1128299"/>
    <n v="44360"/>
    <s v="13-06-2021"/>
    <x v="11"/>
    <x v="1"/>
    <s v="Sunday"/>
    <s v="13"/>
    <x v="4"/>
    <x v="27"/>
    <x v="30"/>
    <x v="3"/>
    <n v="50"/>
    <n v="400"/>
    <n v="200000"/>
    <n v="80000"/>
    <n v="0.4"/>
    <x v="2"/>
    <s v="low Units"/>
    <n v="2.4086582448212147E-2"/>
  </r>
  <r>
    <x v="2"/>
    <s v="Online"/>
    <n v="1128299"/>
    <n v="44360"/>
    <s v="13-06-2021"/>
    <x v="11"/>
    <x v="1"/>
    <s v="Sunday"/>
    <s v="13"/>
    <x v="4"/>
    <x v="27"/>
    <x v="30"/>
    <x v="4"/>
    <n v="55"/>
    <n v="275"/>
    <n v="151250"/>
    <n v="52938"/>
    <n v="0.35"/>
    <x v="2"/>
    <s v="low Units"/>
    <n v="1.5938693770543182E-2"/>
  </r>
  <r>
    <x v="2"/>
    <s v="Online"/>
    <n v="1128299"/>
    <n v="44360"/>
    <s v="13-06-2021"/>
    <x v="11"/>
    <x v="1"/>
    <s v="Sunday"/>
    <s v="13"/>
    <x v="4"/>
    <x v="27"/>
    <x v="30"/>
    <x v="5"/>
    <n v="70"/>
    <n v="575"/>
    <n v="402500"/>
    <n v="100625"/>
    <n v="0.25"/>
    <x v="2"/>
    <s v="low Units"/>
    <n v="3.0296404485641842E-2"/>
  </r>
  <r>
    <x v="2"/>
    <s v="Online"/>
    <n v="1128299"/>
    <n v="44389"/>
    <s v="12-07-2021"/>
    <x v="5"/>
    <x v="1"/>
    <s v="Monday"/>
    <s v="12"/>
    <x v="4"/>
    <x v="27"/>
    <x v="30"/>
    <x v="0"/>
    <n v="50"/>
    <n v="725"/>
    <n v="362500"/>
    <n v="145000"/>
    <n v="0.4"/>
    <x v="2"/>
    <s v="High Units"/>
    <n v="4.3656930687384514E-2"/>
  </r>
  <r>
    <x v="2"/>
    <s v="Online"/>
    <n v="1128299"/>
    <n v="44389"/>
    <s v="12-07-2021"/>
    <x v="5"/>
    <x v="1"/>
    <s v="Monday"/>
    <s v="12"/>
    <x v="4"/>
    <x v="27"/>
    <x v="30"/>
    <x v="1"/>
    <n v="55"/>
    <n v="575"/>
    <n v="316250"/>
    <n v="126500"/>
    <n v="0.4"/>
    <x v="2"/>
    <s v="low Units"/>
    <n v="3.8086908496235458E-2"/>
  </r>
  <r>
    <x v="2"/>
    <s v="Online"/>
    <n v="1128299"/>
    <n v="44389"/>
    <s v="12-07-2021"/>
    <x v="5"/>
    <x v="1"/>
    <s v="Monday"/>
    <s v="12"/>
    <x v="4"/>
    <x v="27"/>
    <x v="30"/>
    <x v="2"/>
    <n v="55"/>
    <n v="525"/>
    <n v="288750"/>
    <n v="101063"/>
    <n v="0.35"/>
    <x v="2"/>
    <s v="low Units"/>
    <n v="3.0428278524545802E-2"/>
  </r>
  <r>
    <x v="2"/>
    <s v="Online"/>
    <n v="1128299"/>
    <n v="44389"/>
    <s v="12-07-2021"/>
    <x v="5"/>
    <x v="1"/>
    <s v="Monday"/>
    <s v="12"/>
    <x v="4"/>
    <x v="27"/>
    <x v="30"/>
    <x v="3"/>
    <n v="50"/>
    <n v="425"/>
    <n v="212500"/>
    <n v="85000"/>
    <n v="0.4"/>
    <x v="2"/>
    <s v="low Units"/>
    <n v="2.5591993851225403E-2"/>
  </r>
  <r>
    <x v="2"/>
    <s v="Online"/>
    <n v="1128299"/>
    <n v="44389"/>
    <s v="12-07-2021"/>
    <x v="5"/>
    <x v="1"/>
    <s v="Monday"/>
    <s v="12"/>
    <x v="4"/>
    <x v="27"/>
    <x v="30"/>
    <x v="4"/>
    <n v="55"/>
    <n v="475"/>
    <n v="261250"/>
    <n v="91438"/>
    <n v="0.35"/>
    <x v="2"/>
    <s v="low Units"/>
    <n v="2.753036157374528E-2"/>
  </r>
  <r>
    <x v="2"/>
    <s v="Online"/>
    <n v="1128299"/>
    <n v="44389"/>
    <s v="12-07-2021"/>
    <x v="5"/>
    <x v="1"/>
    <s v="Monday"/>
    <s v="12"/>
    <x v="4"/>
    <x v="27"/>
    <x v="30"/>
    <x v="5"/>
    <n v="70"/>
    <n v="475"/>
    <n v="332500"/>
    <n v="83125"/>
    <n v="0.25"/>
    <x v="2"/>
    <s v="low Units"/>
    <n v="2.5027464575095432E-2"/>
  </r>
  <r>
    <x v="2"/>
    <s v="Online"/>
    <n v="1128299"/>
    <n v="44421"/>
    <s v="13-08-2021"/>
    <x v="6"/>
    <x v="1"/>
    <s v="Friday"/>
    <s v="13"/>
    <x v="4"/>
    <x v="27"/>
    <x v="30"/>
    <x v="0"/>
    <n v="55"/>
    <n v="675"/>
    <n v="371250"/>
    <n v="148500"/>
    <n v="0.4"/>
    <x v="2"/>
    <s v="low Units"/>
    <n v="4.4710718669493797E-2"/>
  </r>
  <r>
    <x v="2"/>
    <s v="Online"/>
    <n v="1128299"/>
    <n v="44421"/>
    <s v="13-08-2021"/>
    <x v="6"/>
    <x v="1"/>
    <s v="Friday"/>
    <s v="13"/>
    <x v="4"/>
    <x v="27"/>
    <x v="30"/>
    <x v="1"/>
    <n v="60"/>
    <n v="625"/>
    <n v="375000"/>
    <n v="150000"/>
    <n v="0.4"/>
    <x v="2"/>
    <s v="low Units"/>
    <n v="4.5162342090397774E-2"/>
  </r>
  <r>
    <x v="2"/>
    <s v="Online"/>
    <n v="1128299"/>
    <n v="44421"/>
    <s v="13-08-2021"/>
    <x v="6"/>
    <x v="1"/>
    <s v="Friday"/>
    <s v="13"/>
    <x v="4"/>
    <x v="27"/>
    <x v="30"/>
    <x v="2"/>
    <n v="55"/>
    <n v="500"/>
    <n v="275000"/>
    <n v="96250"/>
    <n v="0.35"/>
    <x v="2"/>
    <s v="low Units"/>
    <n v="2.8979169508005241E-2"/>
  </r>
  <r>
    <x v="2"/>
    <s v="Online"/>
    <n v="1128299"/>
    <n v="44421"/>
    <s v="13-08-2021"/>
    <x v="6"/>
    <x v="1"/>
    <s v="Friday"/>
    <s v="13"/>
    <x v="4"/>
    <x v="27"/>
    <x v="30"/>
    <x v="3"/>
    <n v="55"/>
    <n v="450"/>
    <n v="247500"/>
    <n v="99000"/>
    <n v="0.4"/>
    <x v="2"/>
    <s v="low Units"/>
    <n v="2.9807145779662533E-2"/>
  </r>
  <r>
    <x v="2"/>
    <s v="Online"/>
    <n v="1128299"/>
    <n v="44421"/>
    <s v="13-08-2021"/>
    <x v="6"/>
    <x v="1"/>
    <s v="Friday"/>
    <s v="13"/>
    <x v="4"/>
    <x v="27"/>
    <x v="30"/>
    <x v="4"/>
    <n v="65"/>
    <n v="450"/>
    <n v="292500"/>
    <n v="102375"/>
    <n v="0.35"/>
    <x v="2"/>
    <s v="low Units"/>
    <n v="3.0823298476696483E-2"/>
  </r>
  <r>
    <x v="2"/>
    <s v="Online"/>
    <n v="1128299"/>
    <n v="44421"/>
    <s v="13-08-2021"/>
    <x v="6"/>
    <x v="1"/>
    <s v="Friday"/>
    <s v="13"/>
    <x v="4"/>
    <x v="27"/>
    <x v="30"/>
    <x v="5"/>
    <n v="70"/>
    <n v="425"/>
    <n v="297500"/>
    <n v="74375"/>
    <n v="0.25"/>
    <x v="2"/>
    <s v="low Units"/>
    <n v="2.2392994619822231E-2"/>
  </r>
  <r>
    <x v="2"/>
    <s v="Online"/>
    <n v="1128299"/>
    <n v="44453"/>
    <s v="14-09-2021"/>
    <x v="7"/>
    <x v="1"/>
    <s v="Tuesday"/>
    <s v="14"/>
    <x v="4"/>
    <x v="27"/>
    <x v="30"/>
    <x v="0"/>
    <n v="45"/>
    <n v="600"/>
    <n v="270000"/>
    <n v="108000"/>
    <n v="0.4"/>
    <x v="2"/>
    <s v="low Units"/>
    <n v="3.2516886305086395E-2"/>
  </r>
  <r>
    <x v="2"/>
    <s v="Online"/>
    <n v="1128299"/>
    <n v="44453"/>
    <s v="14-09-2021"/>
    <x v="7"/>
    <x v="1"/>
    <s v="Tuesday"/>
    <s v="14"/>
    <x v="4"/>
    <x v="27"/>
    <x v="30"/>
    <x v="1"/>
    <n v="50"/>
    <n v="600"/>
    <n v="300000"/>
    <n v="120000"/>
    <n v="0.4"/>
    <x v="2"/>
    <s v="low Units"/>
    <n v="3.6129873672318222E-2"/>
  </r>
  <r>
    <x v="2"/>
    <s v="Online"/>
    <n v="1128299"/>
    <n v="44453"/>
    <s v="14-09-2021"/>
    <x v="7"/>
    <x v="1"/>
    <s v="Tuesday"/>
    <s v="14"/>
    <x v="4"/>
    <x v="27"/>
    <x v="30"/>
    <x v="2"/>
    <n v="45"/>
    <n v="450"/>
    <n v="202500"/>
    <n v="70875"/>
    <n v="0.35"/>
    <x v="2"/>
    <s v="low Units"/>
    <n v="2.1339206637712948E-2"/>
  </r>
  <r>
    <x v="2"/>
    <s v="Online"/>
    <n v="1128299"/>
    <n v="44453"/>
    <s v="14-09-2021"/>
    <x v="7"/>
    <x v="1"/>
    <s v="Tuesday"/>
    <s v="14"/>
    <x v="4"/>
    <x v="27"/>
    <x v="30"/>
    <x v="3"/>
    <n v="45"/>
    <n v="400"/>
    <n v="180000"/>
    <n v="72000"/>
    <n v="0.4"/>
    <x v="2"/>
    <s v="low Units"/>
    <n v="2.1677924203390934E-2"/>
  </r>
  <r>
    <x v="2"/>
    <s v="Online"/>
    <n v="1128299"/>
    <n v="44453"/>
    <s v="14-09-2021"/>
    <x v="7"/>
    <x v="1"/>
    <s v="Tuesday"/>
    <s v="14"/>
    <x v="4"/>
    <x v="27"/>
    <x v="30"/>
    <x v="4"/>
    <n v="55"/>
    <n v="400"/>
    <n v="220000"/>
    <n v="77000"/>
    <n v="0.35"/>
    <x v="2"/>
    <s v="low Units"/>
    <n v="2.318333560640419E-2"/>
  </r>
  <r>
    <x v="2"/>
    <s v="Online"/>
    <n v="1128299"/>
    <n v="44453"/>
    <s v="14-09-2021"/>
    <x v="7"/>
    <x v="1"/>
    <s v="Tuesday"/>
    <s v="14"/>
    <x v="4"/>
    <x v="27"/>
    <x v="30"/>
    <x v="5"/>
    <n v="60"/>
    <n v="450"/>
    <n v="270000"/>
    <n v="67500"/>
    <n v="0.25"/>
    <x v="2"/>
    <s v="low Units"/>
    <n v="2.0323053940678997E-2"/>
  </r>
  <r>
    <x v="2"/>
    <s v="Online"/>
    <n v="1128299"/>
    <n v="44482"/>
    <s v="13-10-2021"/>
    <x v="8"/>
    <x v="1"/>
    <s v="Wednesday"/>
    <s v="13"/>
    <x v="4"/>
    <x v="27"/>
    <x v="30"/>
    <x v="0"/>
    <n v="45"/>
    <n v="525"/>
    <n v="236250"/>
    <n v="94500"/>
    <n v="0.4"/>
    <x v="2"/>
    <s v="low Units"/>
    <n v="2.8452275516950596E-2"/>
  </r>
  <r>
    <x v="2"/>
    <s v="Online"/>
    <n v="1128299"/>
    <n v="44482"/>
    <s v="13-10-2021"/>
    <x v="8"/>
    <x v="1"/>
    <s v="Wednesday"/>
    <s v="13"/>
    <x v="4"/>
    <x v="27"/>
    <x v="30"/>
    <x v="1"/>
    <n v="50"/>
    <n v="525"/>
    <n v="262500"/>
    <n v="105000"/>
    <n v="0.4"/>
    <x v="2"/>
    <s v="low Units"/>
    <n v="3.1613639463278442E-2"/>
  </r>
  <r>
    <x v="2"/>
    <s v="Online"/>
    <n v="1128299"/>
    <n v="44482"/>
    <s v="13-10-2021"/>
    <x v="8"/>
    <x v="1"/>
    <s v="Wednesday"/>
    <s v="13"/>
    <x v="4"/>
    <x v="27"/>
    <x v="30"/>
    <x v="2"/>
    <n v="45"/>
    <n v="350"/>
    <n v="157500"/>
    <n v="55125"/>
    <n v="0.35"/>
    <x v="2"/>
    <s v="low Units"/>
    <n v="1.659716071822118E-2"/>
  </r>
  <r>
    <x v="2"/>
    <s v="Online"/>
    <n v="1128299"/>
    <n v="44482"/>
    <s v="13-10-2021"/>
    <x v="8"/>
    <x v="1"/>
    <s v="Wednesday"/>
    <s v="13"/>
    <x v="4"/>
    <x v="27"/>
    <x v="30"/>
    <x v="3"/>
    <n v="45"/>
    <n v="325"/>
    <n v="146250"/>
    <n v="58500"/>
    <n v="0.4"/>
    <x v="2"/>
    <s v="low Units"/>
    <n v="1.7613313415255131E-2"/>
  </r>
  <r>
    <x v="2"/>
    <s v="Online"/>
    <n v="1128299"/>
    <n v="44482"/>
    <s v="13-10-2021"/>
    <x v="8"/>
    <x v="1"/>
    <s v="Wednesday"/>
    <s v="13"/>
    <x v="4"/>
    <x v="27"/>
    <x v="30"/>
    <x v="4"/>
    <n v="55"/>
    <n v="300"/>
    <n v="165000"/>
    <n v="57750"/>
    <n v="0.35"/>
    <x v="2"/>
    <s v="low Units"/>
    <n v="1.7387501704803143E-2"/>
  </r>
  <r>
    <x v="2"/>
    <s v="Online"/>
    <n v="1128299"/>
    <n v="44482"/>
    <s v="13-10-2021"/>
    <x v="8"/>
    <x v="1"/>
    <s v="Wednesday"/>
    <s v="13"/>
    <x v="4"/>
    <x v="27"/>
    <x v="30"/>
    <x v="5"/>
    <n v="70"/>
    <n v="350"/>
    <n v="245000"/>
    <n v="61250"/>
    <n v="0.25"/>
    <x v="2"/>
    <s v="low Units"/>
    <n v="1.8441289686912426E-2"/>
  </r>
  <r>
    <x v="2"/>
    <s v="Online"/>
    <n v="1128299"/>
    <n v="44513"/>
    <s v="13-11-2021"/>
    <x v="9"/>
    <x v="1"/>
    <s v="Saturday"/>
    <s v="13"/>
    <x v="4"/>
    <x v="27"/>
    <x v="30"/>
    <x v="0"/>
    <n v="55"/>
    <n v="525"/>
    <n v="288750"/>
    <n v="115500"/>
    <n v="0.4"/>
    <x v="2"/>
    <s v="low Units"/>
    <n v="3.4775003409606285E-2"/>
  </r>
  <r>
    <x v="2"/>
    <s v="Online"/>
    <n v="1128299"/>
    <n v="44513"/>
    <s v="13-11-2021"/>
    <x v="9"/>
    <x v="1"/>
    <s v="Saturday"/>
    <s v="13"/>
    <x v="4"/>
    <x v="27"/>
    <x v="30"/>
    <x v="1"/>
    <n v="60"/>
    <n v="575"/>
    <n v="345000"/>
    <n v="138000"/>
    <n v="0.4"/>
    <x v="2"/>
    <s v="low Units"/>
    <n v="4.1549354723165954E-2"/>
  </r>
  <r>
    <x v="2"/>
    <s v="Online"/>
    <n v="1128299"/>
    <n v="44513"/>
    <s v="13-11-2021"/>
    <x v="9"/>
    <x v="1"/>
    <s v="Saturday"/>
    <s v="13"/>
    <x v="4"/>
    <x v="27"/>
    <x v="30"/>
    <x v="2"/>
    <n v="55"/>
    <n v="425"/>
    <n v="233750"/>
    <n v="81813"/>
    <n v="0.35"/>
    <x v="2"/>
    <s v="low Units"/>
    <n v="2.4632444622944758E-2"/>
  </r>
  <r>
    <x v="2"/>
    <s v="Online"/>
    <n v="1128299"/>
    <n v="44513"/>
    <s v="13-11-2021"/>
    <x v="9"/>
    <x v="1"/>
    <s v="Saturday"/>
    <s v="13"/>
    <x v="4"/>
    <x v="27"/>
    <x v="30"/>
    <x v="3"/>
    <n v="55"/>
    <n v="400"/>
    <n v="220000"/>
    <n v="88000"/>
    <n v="0.4"/>
    <x v="2"/>
    <s v="low Units"/>
    <n v="2.649524069303336E-2"/>
  </r>
  <r>
    <x v="2"/>
    <s v="Online"/>
    <n v="1128299"/>
    <n v="44513"/>
    <s v="13-11-2021"/>
    <x v="9"/>
    <x v="1"/>
    <s v="Saturday"/>
    <s v="13"/>
    <x v="4"/>
    <x v="27"/>
    <x v="30"/>
    <x v="4"/>
    <n v="65"/>
    <n v="350"/>
    <n v="227500"/>
    <n v="79625"/>
    <n v="0.35"/>
    <x v="2"/>
    <s v="low Units"/>
    <n v="2.3973676592986153E-2"/>
  </r>
  <r>
    <x v="2"/>
    <s v="Online"/>
    <n v="1128299"/>
    <n v="44513"/>
    <s v="13-11-2021"/>
    <x v="9"/>
    <x v="1"/>
    <s v="Saturday"/>
    <s v="13"/>
    <x v="4"/>
    <x v="27"/>
    <x v="30"/>
    <x v="5"/>
    <n v="70"/>
    <n v="475"/>
    <n v="332500"/>
    <n v="83125"/>
    <n v="0.25"/>
    <x v="2"/>
    <s v="low Units"/>
    <n v="2.5027464575095432E-2"/>
  </r>
  <r>
    <x v="2"/>
    <s v="Online"/>
    <n v="1128299"/>
    <n v="44542"/>
    <s v="12-12-2021"/>
    <x v="10"/>
    <x v="1"/>
    <s v="Sunday"/>
    <s v="12"/>
    <x v="4"/>
    <x v="27"/>
    <x v="30"/>
    <x v="0"/>
    <n v="55"/>
    <n v="675"/>
    <n v="371250"/>
    <n v="148500"/>
    <n v="0.4"/>
    <x v="2"/>
    <s v="low Units"/>
    <n v="4.4710718669493797E-2"/>
  </r>
  <r>
    <x v="2"/>
    <s v="Online"/>
    <n v="1128299"/>
    <n v="44542"/>
    <s v="12-12-2021"/>
    <x v="10"/>
    <x v="1"/>
    <s v="Sunday"/>
    <s v="12"/>
    <x v="4"/>
    <x v="27"/>
    <x v="30"/>
    <x v="1"/>
    <n v="60"/>
    <n v="675"/>
    <n v="405000"/>
    <n v="162000"/>
    <n v="0.4"/>
    <x v="2"/>
    <s v="low Units"/>
    <n v="4.87753294576296E-2"/>
  </r>
  <r>
    <x v="0"/>
    <s v="Online"/>
    <n v="1128299"/>
    <n v="44542"/>
    <s v="12-12-2021"/>
    <x v="10"/>
    <x v="1"/>
    <s v="Sunday"/>
    <s v="12"/>
    <x v="4"/>
    <x v="27"/>
    <x v="30"/>
    <x v="2"/>
    <n v="55"/>
    <n v="475"/>
    <n v="261250"/>
    <n v="91438"/>
    <n v="0.35"/>
    <x v="2"/>
    <s v="low Units"/>
    <n v="2.753036157374528E-2"/>
  </r>
  <r>
    <x v="0"/>
    <s v="Online"/>
    <n v="1128299"/>
    <n v="44542"/>
    <s v="12-12-2021"/>
    <x v="10"/>
    <x v="1"/>
    <s v="Sunday"/>
    <s v="12"/>
    <x v="4"/>
    <x v="27"/>
    <x v="30"/>
    <x v="3"/>
    <n v="55"/>
    <n v="475"/>
    <n v="261250"/>
    <n v="104500"/>
    <n v="0.4"/>
    <x v="2"/>
    <s v="low Units"/>
    <n v="3.1463098322977119E-2"/>
  </r>
  <r>
    <x v="0"/>
    <s v="Online"/>
    <n v="1128299"/>
    <n v="44542"/>
    <s v="12-12-2021"/>
    <x v="10"/>
    <x v="1"/>
    <s v="Sunday"/>
    <s v="12"/>
    <x v="4"/>
    <x v="27"/>
    <x v="30"/>
    <x v="4"/>
    <n v="65"/>
    <n v="400"/>
    <n v="260000"/>
    <n v="91000"/>
    <n v="0.35"/>
    <x v="2"/>
    <s v="low Units"/>
    <n v="2.7398487534841316E-2"/>
  </r>
  <r>
    <x v="0"/>
    <s v="Online"/>
    <n v="1128299"/>
    <n v="44542"/>
    <s v="12-12-2021"/>
    <x v="10"/>
    <x v="1"/>
    <s v="Sunday"/>
    <s v="12"/>
    <x v="4"/>
    <x v="27"/>
    <x v="30"/>
    <x v="5"/>
    <n v="70"/>
    <n v="500"/>
    <n v="350000"/>
    <n v="87500"/>
    <n v="0.25"/>
    <x v="2"/>
    <s v="low Units"/>
    <n v="2.6344699552732033E-2"/>
  </r>
  <r>
    <x v="0"/>
    <s v="Online"/>
    <n v="1185732"/>
    <n v="44205"/>
    <s v="09-01-2021"/>
    <x v="0"/>
    <x v="1"/>
    <s v="Saturday"/>
    <s v="09"/>
    <x v="4"/>
    <x v="27"/>
    <x v="30"/>
    <x v="0"/>
    <n v="40"/>
    <n v="1025"/>
    <n v="410000"/>
    <n v="184500"/>
    <n v="0.45"/>
    <x v="2"/>
    <s v="High Units"/>
    <n v="5.5549680771189262E-2"/>
  </r>
  <r>
    <x v="0"/>
    <s v="Online"/>
    <n v="1185732"/>
    <n v="44205"/>
    <s v="09-01-2021"/>
    <x v="0"/>
    <x v="1"/>
    <s v="Saturday"/>
    <s v="09"/>
    <x v="4"/>
    <x v="27"/>
    <x v="30"/>
    <x v="1"/>
    <n v="40"/>
    <n v="825"/>
    <n v="330000"/>
    <n v="115500"/>
    <n v="0.35"/>
    <x v="2"/>
    <s v="High Units"/>
    <n v="3.4775003409606285E-2"/>
  </r>
  <r>
    <x v="0"/>
    <s v="Online"/>
    <n v="1185732"/>
    <n v="44205"/>
    <s v="09-01-2021"/>
    <x v="0"/>
    <x v="1"/>
    <s v="Saturday"/>
    <s v="09"/>
    <x v="4"/>
    <x v="27"/>
    <x v="30"/>
    <x v="2"/>
    <n v="30"/>
    <n v="825"/>
    <n v="247500"/>
    <n v="61875"/>
    <n v="0.25"/>
    <x v="2"/>
    <s v="High Units"/>
    <n v="1.8629466112289082E-2"/>
  </r>
  <r>
    <x v="0"/>
    <s v="Online"/>
    <n v="1185732"/>
    <n v="44205"/>
    <s v="09-01-2021"/>
    <x v="0"/>
    <x v="1"/>
    <s v="Saturday"/>
    <s v="09"/>
    <x v="4"/>
    <x v="27"/>
    <x v="30"/>
    <x v="3"/>
    <n v="35"/>
    <n v="675"/>
    <n v="236250"/>
    <n v="70875"/>
    <n v="0.3"/>
    <x v="2"/>
    <s v="low Units"/>
    <n v="2.1339206637712948E-2"/>
  </r>
  <r>
    <x v="0"/>
    <s v="Online"/>
    <n v="1185732"/>
    <n v="44205"/>
    <s v="09-01-2021"/>
    <x v="0"/>
    <x v="1"/>
    <s v="Saturday"/>
    <s v="09"/>
    <x v="4"/>
    <x v="27"/>
    <x v="30"/>
    <x v="4"/>
    <n v="50"/>
    <n v="725"/>
    <n v="362500"/>
    <n v="126875"/>
    <n v="0.35"/>
    <x v="2"/>
    <s v="High Units"/>
    <n v="3.8199814351461449E-2"/>
  </r>
  <r>
    <x v="0"/>
    <s v="Online"/>
    <n v="1185732"/>
    <n v="44205"/>
    <s v="09-01-2021"/>
    <x v="0"/>
    <x v="1"/>
    <s v="Saturday"/>
    <s v="09"/>
    <x v="4"/>
    <x v="27"/>
    <x v="30"/>
    <x v="5"/>
    <n v="40"/>
    <n v="825"/>
    <n v="330000"/>
    <n v="165000"/>
    <n v="0.5"/>
    <x v="2"/>
    <s v="High Units"/>
    <n v="4.9678576299437546E-2"/>
  </r>
  <r>
    <x v="0"/>
    <s v="Online"/>
    <n v="1185732"/>
    <n v="44234"/>
    <s v="07-02-2021"/>
    <x v="1"/>
    <x v="1"/>
    <s v="Sunday"/>
    <s v="07"/>
    <x v="4"/>
    <x v="27"/>
    <x v="30"/>
    <x v="0"/>
    <n v="40"/>
    <n v="1075"/>
    <n v="430000"/>
    <n v="193500"/>
    <n v="0.45"/>
    <x v="2"/>
    <s v="High Units"/>
    <n v="5.8259421296613122E-2"/>
  </r>
  <r>
    <x v="0"/>
    <s v="Online"/>
    <n v="1185732"/>
    <n v="44234"/>
    <s v="07-02-2021"/>
    <x v="1"/>
    <x v="1"/>
    <s v="Sunday"/>
    <s v="07"/>
    <x v="4"/>
    <x v="27"/>
    <x v="30"/>
    <x v="1"/>
    <n v="40"/>
    <n v="725"/>
    <n v="290000"/>
    <n v="101500"/>
    <n v="0.35"/>
    <x v="2"/>
    <s v="High Units"/>
    <n v="3.0559851481169163E-2"/>
  </r>
  <r>
    <x v="0"/>
    <s v="Online"/>
    <n v="1185732"/>
    <n v="44234"/>
    <s v="07-02-2021"/>
    <x v="1"/>
    <x v="1"/>
    <s v="Sunday"/>
    <s v="07"/>
    <x v="4"/>
    <x v="27"/>
    <x v="30"/>
    <x v="2"/>
    <n v="30"/>
    <n v="775"/>
    <n v="232500"/>
    <n v="58125"/>
    <n v="0.25"/>
    <x v="2"/>
    <s v="High Units"/>
    <n v="1.750040756002914E-2"/>
  </r>
  <r>
    <x v="0"/>
    <s v="Online"/>
    <n v="1185732"/>
    <n v="44234"/>
    <s v="07-02-2021"/>
    <x v="1"/>
    <x v="1"/>
    <s v="Sunday"/>
    <s v="07"/>
    <x v="4"/>
    <x v="28"/>
    <x v="31"/>
    <x v="3"/>
    <n v="35"/>
    <n v="625"/>
    <n v="218750"/>
    <n v="65625"/>
    <n v="0.3"/>
    <x v="2"/>
    <s v="low Units"/>
    <n v="1.9758524664549026E-2"/>
  </r>
  <r>
    <x v="0"/>
    <s v="Online"/>
    <n v="1185732"/>
    <n v="44234"/>
    <s v="07-02-2021"/>
    <x v="1"/>
    <x v="1"/>
    <s v="Sunday"/>
    <s v="07"/>
    <x v="4"/>
    <x v="28"/>
    <x v="31"/>
    <x v="4"/>
    <n v="50"/>
    <n v="700"/>
    <n v="350000"/>
    <n v="122500"/>
    <n v="0.35"/>
    <x v="2"/>
    <s v="low Units"/>
    <n v="3.6882579373824852E-2"/>
  </r>
  <r>
    <x v="0"/>
    <s v="Online"/>
    <n v="1185732"/>
    <n v="44234"/>
    <s v="07-02-2021"/>
    <x v="1"/>
    <x v="1"/>
    <s v="Sunday"/>
    <s v="07"/>
    <x v="4"/>
    <x v="28"/>
    <x v="31"/>
    <x v="5"/>
    <n v="35"/>
    <n v="800"/>
    <n v="280000"/>
    <n v="140000"/>
    <n v="0.5"/>
    <x v="2"/>
    <s v="High Units"/>
    <n v="4.2151519284371261E-2"/>
  </r>
  <r>
    <x v="0"/>
    <s v="Online"/>
    <n v="1185732"/>
    <n v="44260"/>
    <s v="05-03-2021"/>
    <x v="2"/>
    <x v="1"/>
    <s v="Friday"/>
    <s v="05"/>
    <x v="4"/>
    <x v="28"/>
    <x v="31"/>
    <x v="0"/>
    <n v="35"/>
    <n v="1020"/>
    <n v="357000"/>
    <n v="160650"/>
    <n v="0.45"/>
    <x v="2"/>
    <s v="High Units"/>
    <n v="4.8368868378816016E-2"/>
  </r>
  <r>
    <x v="0"/>
    <s v="Online"/>
    <n v="1185732"/>
    <n v="44260"/>
    <s v="05-03-2021"/>
    <x v="2"/>
    <x v="1"/>
    <s v="Friday"/>
    <s v="05"/>
    <x v="4"/>
    <x v="28"/>
    <x v="31"/>
    <x v="1"/>
    <n v="35"/>
    <n v="700"/>
    <n v="245000"/>
    <n v="85750"/>
    <n v="0.35"/>
    <x v="2"/>
    <s v="low Units"/>
    <n v="2.5817805561677395E-2"/>
  </r>
  <r>
    <x v="0"/>
    <s v="Online"/>
    <n v="1185732"/>
    <n v="44260"/>
    <s v="05-03-2021"/>
    <x v="2"/>
    <x v="1"/>
    <s v="Friday"/>
    <s v="05"/>
    <x v="4"/>
    <x v="28"/>
    <x v="31"/>
    <x v="2"/>
    <n v="25"/>
    <n v="725"/>
    <n v="181250"/>
    <n v="45313"/>
    <n v="0.25"/>
    <x v="2"/>
    <s v="High Units"/>
    <n v="1.3642941380947963E-2"/>
  </r>
  <r>
    <x v="0"/>
    <s v="Online"/>
    <n v="1185732"/>
    <n v="44260"/>
    <s v="05-03-2021"/>
    <x v="2"/>
    <x v="1"/>
    <s v="Friday"/>
    <s v="05"/>
    <x v="4"/>
    <x v="28"/>
    <x v="31"/>
    <x v="3"/>
    <n v="30"/>
    <n v="575"/>
    <n v="172500"/>
    <n v="51750"/>
    <n v="0.3"/>
    <x v="2"/>
    <s v="low Units"/>
    <n v="1.5581008021187231E-2"/>
  </r>
  <r>
    <x v="0"/>
    <s v="Online"/>
    <n v="1185732"/>
    <n v="44260"/>
    <s v="05-03-2021"/>
    <x v="2"/>
    <x v="1"/>
    <s v="Friday"/>
    <s v="05"/>
    <x v="4"/>
    <x v="28"/>
    <x v="31"/>
    <x v="4"/>
    <n v="45"/>
    <n v="625"/>
    <n v="281250"/>
    <n v="98438"/>
    <n v="0.35"/>
    <x v="2"/>
    <s v="low Units"/>
    <n v="2.963793753796384E-2"/>
  </r>
  <r>
    <x v="0"/>
    <s v="Online"/>
    <n v="1185732"/>
    <n v="44260"/>
    <s v="05-03-2021"/>
    <x v="2"/>
    <x v="1"/>
    <s v="Friday"/>
    <s v="05"/>
    <x v="4"/>
    <x v="28"/>
    <x v="31"/>
    <x v="5"/>
    <n v="35"/>
    <n v="725"/>
    <n v="253750"/>
    <n v="126875"/>
    <n v="0.5"/>
    <x v="2"/>
    <s v="High Units"/>
    <n v="3.8199814351461449E-2"/>
  </r>
  <r>
    <x v="0"/>
    <s v="Online"/>
    <n v="1185732"/>
    <n v="44292"/>
    <s v="06-04-2021"/>
    <x v="3"/>
    <x v="1"/>
    <s v="Tuesday"/>
    <s v="06"/>
    <x v="4"/>
    <x v="28"/>
    <x v="31"/>
    <x v="0"/>
    <n v="35"/>
    <n v="975"/>
    <n v="341250"/>
    <n v="153563"/>
    <n v="0.45"/>
    <x v="2"/>
    <s v="High Units"/>
    <n v="4.623509825618502E-2"/>
  </r>
  <r>
    <x v="0"/>
    <s v="Online"/>
    <n v="1185732"/>
    <n v="44292"/>
    <s v="06-04-2021"/>
    <x v="3"/>
    <x v="1"/>
    <s v="Tuesday"/>
    <s v="06"/>
    <x v="4"/>
    <x v="28"/>
    <x v="31"/>
    <x v="1"/>
    <n v="35"/>
    <n v="675"/>
    <n v="236250"/>
    <n v="82688"/>
    <n v="0.35"/>
    <x v="2"/>
    <s v="low Units"/>
    <n v="2.4895891618472072E-2"/>
  </r>
  <r>
    <x v="0"/>
    <s v="Online"/>
    <n v="1185732"/>
    <n v="44292"/>
    <s v="06-04-2021"/>
    <x v="3"/>
    <x v="1"/>
    <s v="Tuesday"/>
    <s v="06"/>
    <x v="4"/>
    <x v="28"/>
    <x v="31"/>
    <x v="2"/>
    <n v="25"/>
    <n v="675"/>
    <n v="168750"/>
    <n v="42188"/>
    <n v="0.25"/>
    <x v="2"/>
    <s v="low Units"/>
    <n v="1.2702059254064674E-2"/>
  </r>
  <r>
    <x v="0"/>
    <s v="Online"/>
    <n v="1185732"/>
    <n v="44292"/>
    <s v="06-04-2021"/>
    <x v="3"/>
    <x v="1"/>
    <s v="Tuesday"/>
    <s v="06"/>
    <x v="4"/>
    <x v="28"/>
    <x v="31"/>
    <x v="3"/>
    <n v="30"/>
    <n v="600"/>
    <n v="180000"/>
    <n v="54000"/>
    <n v="0.3"/>
    <x v="2"/>
    <s v="low Units"/>
    <n v="1.6258443152543198E-2"/>
  </r>
  <r>
    <x v="0"/>
    <s v="Online"/>
    <n v="1185732"/>
    <n v="44292"/>
    <s v="06-04-2021"/>
    <x v="3"/>
    <x v="1"/>
    <s v="Tuesday"/>
    <s v="06"/>
    <x v="4"/>
    <x v="28"/>
    <x v="31"/>
    <x v="4"/>
    <n v="50"/>
    <n v="625"/>
    <n v="312500"/>
    <n v="109375"/>
    <n v="0.35"/>
    <x v="2"/>
    <s v="low Units"/>
    <n v="3.2930874440915039E-2"/>
  </r>
  <r>
    <x v="0"/>
    <s v="Online"/>
    <n v="1185732"/>
    <n v="44292"/>
    <s v="06-04-2021"/>
    <x v="3"/>
    <x v="1"/>
    <s v="Tuesday"/>
    <s v="06"/>
    <x v="4"/>
    <x v="28"/>
    <x v="31"/>
    <x v="5"/>
    <n v="40"/>
    <n v="775"/>
    <n v="310000"/>
    <n v="155000"/>
    <n v="0.5"/>
    <x v="2"/>
    <s v="High Units"/>
    <n v="4.6667753493411034E-2"/>
  </r>
  <r>
    <x v="0"/>
    <s v="Online"/>
    <n v="1185732"/>
    <n v="44321"/>
    <s v="05-05-2021"/>
    <x v="4"/>
    <x v="1"/>
    <s v="Wednesday"/>
    <s v="05"/>
    <x v="4"/>
    <x v="28"/>
    <x v="31"/>
    <x v="0"/>
    <n v="50"/>
    <n v="1045"/>
    <n v="522500"/>
    <n v="235125"/>
    <n v="0.45"/>
    <x v="2"/>
    <s v="High Units"/>
    <n v="7.0791971226698502E-2"/>
  </r>
  <r>
    <x v="0"/>
    <s v="Online"/>
    <n v="1185732"/>
    <n v="44321"/>
    <s v="05-05-2021"/>
    <x v="4"/>
    <x v="1"/>
    <s v="Wednesday"/>
    <s v="05"/>
    <x v="4"/>
    <x v="28"/>
    <x v="31"/>
    <x v="1"/>
    <n v="50"/>
    <n v="750"/>
    <n v="375000"/>
    <n v="131250"/>
    <n v="0.35"/>
    <x v="2"/>
    <s v="High Units"/>
    <n v="3.9517049329098053E-2"/>
  </r>
  <r>
    <x v="0"/>
    <s v="Online"/>
    <n v="1185732"/>
    <n v="44321"/>
    <s v="05-05-2021"/>
    <x v="4"/>
    <x v="1"/>
    <s v="Wednesday"/>
    <s v="05"/>
    <x v="4"/>
    <x v="28"/>
    <x v="31"/>
    <x v="2"/>
    <n v="45"/>
    <n v="725"/>
    <n v="326250"/>
    <n v="81563"/>
    <n v="0.25"/>
    <x v="2"/>
    <s v="High Units"/>
    <n v="2.4557174052794093E-2"/>
  </r>
  <r>
    <x v="0"/>
    <s v="Online"/>
    <n v="1185732"/>
    <n v="44321"/>
    <s v="05-05-2021"/>
    <x v="4"/>
    <x v="1"/>
    <s v="Wednesday"/>
    <s v="05"/>
    <x v="4"/>
    <x v="28"/>
    <x v="31"/>
    <x v="3"/>
    <n v="45"/>
    <n v="675"/>
    <n v="303750"/>
    <n v="91125"/>
    <n v="0.3"/>
    <x v="2"/>
    <s v="low Units"/>
    <n v="2.7436122819916649E-2"/>
  </r>
  <r>
    <x v="0"/>
    <s v="Online"/>
    <n v="1185732"/>
    <n v="44321"/>
    <s v="05-05-2021"/>
    <x v="4"/>
    <x v="1"/>
    <s v="Wednesday"/>
    <s v="05"/>
    <x v="4"/>
    <x v="28"/>
    <x v="31"/>
    <x v="4"/>
    <n v="55"/>
    <n v="700"/>
    <n v="385000"/>
    <n v="134750"/>
    <n v="0.35"/>
    <x v="2"/>
    <s v="low Units"/>
    <n v="4.0570837311207336E-2"/>
  </r>
  <r>
    <x v="0"/>
    <s v="Online"/>
    <n v="1185732"/>
    <n v="44321"/>
    <s v="05-05-2021"/>
    <x v="4"/>
    <x v="1"/>
    <s v="Wednesday"/>
    <s v="05"/>
    <x v="4"/>
    <x v="28"/>
    <x v="31"/>
    <x v="5"/>
    <n v="60"/>
    <n v="800"/>
    <n v="480000"/>
    <n v="240000"/>
    <n v="0.5"/>
    <x v="2"/>
    <s v="High Units"/>
    <n v="7.2259747344636444E-2"/>
  </r>
  <r>
    <x v="0"/>
    <s v="Online"/>
    <n v="1185732"/>
    <n v="44354"/>
    <s v="07-06-2021"/>
    <x v="11"/>
    <x v="1"/>
    <s v="Monday"/>
    <s v="07"/>
    <x v="4"/>
    <x v="28"/>
    <x v="31"/>
    <x v="0"/>
    <n v="55"/>
    <n v="1050"/>
    <n v="577500"/>
    <n v="259875"/>
    <n v="0.45"/>
    <x v="2"/>
    <s v="High Units"/>
    <n v="7.8243757671614136E-2"/>
  </r>
  <r>
    <x v="0"/>
    <s v="Online"/>
    <n v="1185732"/>
    <n v="44354"/>
    <s v="07-06-2021"/>
    <x v="11"/>
    <x v="1"/>
    <s v="Monday"/>
    <s v="07"/>
    <x v="4"/>
    <x v="28"/>
    <x v="31"/>
    <x v="1"/>
    <n v="50"/>
    <n v="800"/>
    <n v="400000"/>
    <n v="140000"/>
    <n v="0.35"/>
    <x v="2"/>
    <s v="High Units"/>
    <n v="4.2151519284371261E-2"/>
  </r>
  <r>
    <x v="0"/>
    <s v="Online"/>
    <n v="1185732"/>
    <n v="44354"/>
    <s v="07-06-2021"/>
    <x v="11"/>
    <x v="1"/>
    <s v="Monday"/>
    <s v="07"/>
    <x v="4"/>
    <x v="28"/>
    <x v="31"/>
    <x v="2"/>
    <n v="50"/>
    <n v="775"/>
    <n v="387500"/>
    <n v="96875"/>
    <n v="0.25"/>
    <x v="2"/>
    <s v="High Units"/>
    <n v="2.9167345933381897E-2"/>
  </r>
  <r>
    <x v="0"/>
    <s v="Online"/>
    <n v="1185732"/>
    <n v="44354"/>
    <s v="07-06-2021"/>
    <x v="11"/>
    <x v="1"/>
    <s v="Monday"/>
    <s v="07"/>
    <x v="4"/>
    <x v="28"/>
    <x v="31"/>
    <x v="3"/>
    <n v="50"/>
    <n v="750"/>
    <n v="375000"/>
    <n v="112500"/>
    <n v="0.3"/>
    <x v="2"/>
    <s v="High Units"/>
    <n v="3.3871756567798325E-2"/>
  </r>
  <r>
    <x v="0"/>
    <s v="Online"/>
    <n v="1185732"/>
    <n v="44354"/>
    <s v="07-06-2021"/>
    <x v="11"/>
    <x v="1"/>
    <s v="Monday"/>
    <s v="07"/>
    <x v="4"/>
    <x v="28"/>
    <x v="31"/>
    <x v="4"/>
    <n v="65"/>
    <n v="750"/>
    <n v="487500"/>
    <n v="170625"/>
    <n v="0.35"/>
    <x v="2"/>
    <s v="High Units"/>
    <n v="5.1372164127827469E-2"/>
  </r>
  <r>
    <x v="0"/>
    <s v="Online"/>
    <n v="1185732"/>
    <n v="44354"/>
    <s v="07-06-2021"/>
    <x v="11"/>
    <x v="1"/>
    <s v="Monday"/>
    <s v="07"/>
    <x v="4"/>
    <x v="28"/>
    <x v="31"/>
    <x v="5"/>
    <n v="70"/>
    <n v="925"/>
    <n v="647500"/>
    <n v="323750"/>
    <n v="0.5"/>
    <x v="2"/>
    <s v="High Units"/>
    <n v="9.7475388345108521E-2"/>
  </r>
  <r>
    <x v="0"/>
    <s v="Online"/>
    <n v="1185732"/>
    <n v="44382"/>
    <s v="05-07-2021"/>
    <x v="5"/>
    <x v="1"/>
    <s v="Monday"/>
    <s v="05"/>
    <x v="4"/>
    <x v="28"/>
    <x v="31"/>
    <x v="0"/>
    <n v="65"/>
    <n v="1150"/>
    <n v="747500"/>
    <n v="336375"/>
    <n v="0.45"/>
    <x v="2"/>
    <s v="High Units"/>
    <n v="0.10127655213771701"/>
  </r>
  <r>
    <x v="0"/>
    <s v="Online"/>
    <n v="1185732"/>
    <n v="44382"/>
    <s v="05-07-2021"/>
    <x v="5"/>
    <x v="1"/>
    <s v="Monday"/>
    <s v="05"/>
    <x v="4"/>
    <x v="28"/>
    <x v="31"/>
    <x v="1"/>
    <n v="60"/>
    <n v="900"/>
    <n v="540000"/>
    <n v="189000"/>
    <n v="0.35"/>
    <x v="2"/>
    <s v="High Units"/>
    <n v="5.6904551033901192E-2"/>
  </r>
  <r>
    <x v="0"/>
    <s v="Online"/>
    <n v="1185732"/>
    <n v="44382"/>
    <s v="05-07-2021"/>
    <x v="5"/>
    <x v="1"/>
    <s v="Monday"/>
    <s v="05"/>
    <x v="4"/>
    <x v="28"/>
    <x v="31"/>
    <x v="2"/>
    <n v="55"/>
    <n v="825"/>
    <n v="453750"/>
    <n v="113438"/>
    <n v="0.25"/>
    <x v="2"/>
    <s v="High Units"/>
    <n v="3.4154171747003616E-2"/>
  </r>
  <r>
    <x v="0"/>
    <s v="Online"/>
    <n v="1185732"/>
    <n v="44382"/>
    <s v="05-07-2021"/>
    <x v="5"/>
    <x v="1"/>
    <s v="Monday"/>
    <s v="05"/>
    <x v="4"/>
    <x v="28"/>
    <x v="31"/>
    <x v="3"/>
    <n v="55"/>
    <n v="775"/>
    <n v="426250"/>
    <n v="127875"/>
    <n v="0.3"/>
    <x v="2"/>
    <s v="High Units"/>
    <n v="3.8500896632064102E-2"/>
  </r>
  <r>
    <x v="0"/>
    <s v="Online"/>
    <n v="1185732"/>
    <n v="44382"/>
    <s v="05-07-2021"/>
    <x v="5"/>
    <x v="1"/>
    <s v="Monday"/>
    <s v="05"/>
    <x v="4"/>
    <x v="28"/>
    <x v="31"/>
    <x v="4"/>
    <n v="65"/>
    <n v="800"/>
    <n v="520000"/>
    <n v="182000"/>
    <n v="0.35"/>
    <x v="2"/>
    <s v="High Units"/>
    <n v="5.4796975069682632E-2"/>
  </r>
  <r>
    <x v="0"/>
    <s v="Online"/>
    <n v="1185732"/>
    <n v="44382"/>
    <s v="05-07-2021"/>
    <x v="5"/>
    <x v="1"/>
    <s v="Monday"/>
    <s v="05"/>
    <x v="4"/>
    <x v="28"/>
    <x v="31"/>
    <x v="5"/>
    <n v="70"/>
    <n v="975"/>
    <n v="682500"/>
    <n v="341250"/>
    <n v="0.5"/>
    <x v="2"/>
    <s v="High Units"/>
    <n v="0.10274432825565494"/>
  </r>
  <r>
    <x v="0"/>
    <s v="Online"/>
    <n v="1185732"/>
    <n v="44414"/>
    <s v="06-08-2021"/>
    <x v="6"/>
    <x v="1"/>
    <s v="Friday"/>
    <s v="06"/>
    <x v="4"/>
    <x v="28"/>
    <x v="31"/>
    <x v="0"/>
    <n v="65"/>
    <n v="1125"/>
    <n v="731250"/>
    <n v="329063"/>
    <n v="0.45"/>
    <x v="2"/>
    <s v="High Units"/>
    <n v="9.9075038501950416E-2"/>
  </r>
  <r>
    <x v="0"/>
    <s v="Online"/>
    <n v="1185732"/>
    <n v="44414"/>
    <s v="06-08-2021"/>
    <x v="6"/>
    <x v="1"/>
    <s v="Friday"/>
    <s v="06"/>
    <x v="4"/>
    <x v="28"/>
    <x v="31"/>
    <x v="1"/>
    <n v="60"/>
    <n v="900"/>
    <n v="540000"/>
    <n v="189000"/>
    <n v="0.35"/>
    <x v="2"/>
    <s v="High Units"/>
    <n v="5.6904551033901192E-2"/>
  </r>
  <r>
    <x v="0"/>
    <s v="Online"/>
    <n v="1185732"/>
    <n v="44414"/>
    <s v="06-08-2021"/>
    <x v="6"/>
    <x v="1"/>
    <s v="Friday"/>
    <s v="06"/>
    <x v="4"/>
    <x v="28"/>
    <x v="31"/>
    <x v="2"/>
    <n v="55"/>
    <n v="825"/>
    <n v="453750"/>
    <n v="113438"/>
    <n v="0.25"/>
    <x v="2"/>
    <s v="High Units"/>
    <n v="3.4154171747003616E-2"/>
  </r>
  <r>
    <x v="0"/>
    <s v="Online"/>
    <n v="1185732"/>
    <n v="44414"/>
    <s v="06-08-2021"/>
    <x v="6"/>
    <x v="1"/>
    <s v="Friday"/>
    <s v="06"/>
    <x v="4"/>
    <x v="28"/>
    <x v="31"/>
    <x v="3"/>
    <n v="45"/>
    <n v="775"/>
    <n v="348750"/>
    <n v="104625"/>
    <n v="0.3"/>
    <x v="2"/>
    <s v="High Units"/>
    <n v="3.1500733608052445E-2"/>
  </r>
  <r>
    <x v="0"/>
    <s v="Online"/>
    <n v="1185732"/>
    <n v="44414"/>
    <s v="06-08-2021"/>
    <x v="6"/>
    <x v="1"/>
    <s v="Friday"/>
    <s v="06"/>
    <x v="4"/>
    <x v="28"/>
    <x v="31"/>
    <x v="4"/>
    <n v="55"/>
    <n v="750"/>
    <n v="412500"/>
    <n v="144375"/>
    <n v="0.35"/>
    <x v="2"/>
    <s v="High Units"/>
    <n v="4.3468754262007858E-2"/>
  </r>
  <r>
    <x v="0"/>
    <s v="Online"/>
    <n v="1185732"/>
    <n v="44414"/>
    <s v="06-08-2021"/>
    <x v="6"/>
    <x v="1"/>
    <s v="Friday"/>
    <s v="06"/>
    <x v="4"/>
    <x v="28"/>
    <x v="31"/>
    <x v="5"/>
    <n v="60"/>
    <n v="925"/>
    <n v="555000"/>
    <n v="277500"/>
    <n v="0.5"/>
    <x v="2"/>
    <s v="High Units"/>
    <n v="8.3550332867235885E-2"/>
  </r>
  <r>
    <x v="0"/>
    <s v="Online"/>
    <n v="1185732"/>
    <n v="44444"/>
    <s v="05-09-2021"/>
    <x v="7"/>
    <x v="1"/>
    <s v="Sunday"/>
    <s v="05"/>
    <x v="4"/>
    <x v="28"/>
    <x v="31"/>
    <x v="0"/>
    <n v="55"/>
    <n v="1025"/>
    <n v="563750"/>
    <n v="253688"/>
    <n v="0.45"/>
    <x v="2"/>
    <s v="High Units"/>
    <n v="7.6380961601525535E-2"/>
  </r>
  <r>
    <x v="0"/>
    <s v="Online"/>
    <n v="1185732"/>
    <n v="44444"/>
    <s v="05-09-2021"/>
    <x v="7"/>
    <x v="1"/>
    <s v="Sunday"/>
    <s v="05"/>
    <x v="4"/>
    <x v="28"/>
    <x v="31"/>
    <x v="1"/>
    <n v="50"/>
    <n v="825"/>
    <n v="412500"/>
    <n v="144375"/>
    <n v="0.35"/>
    <x v="2"/>
    <s v="High Units"/>
    <n v="4.3468754262007858E-2"/>
  </r>
  <r>
    <x v="0"/>
    <s v="Online"/>
    <n v="1185732"/>
    <n v="44444"/>
    <s v="05-09-2021"/>
    <x v="7"/>
    <x v="1"/>
    <s v="Sunday"/>
    <s v="05"/>
    <x v="4"/>
    <x v="28"/>
    <x v="31"/>
    <x v="2"/>
    <n v="40"/>
    <n v="725"/>
    <n v="290000"/>
    <n v="72500"/>
    <n v="0.25"/>
    <x v="2"/>
    <s v="High Units"/>
    <n v="2.1828465343692257E-2"/>
  </r>
  <r>
    <x v="0"/>
    <s v="Online"/>
    <n v="1185732"/>
    <n v="44444"/>
    <s v="05-09-2021"/>
    <x v="7"/>
    <x v="1"/>
    <s v="Sunday"/>
    <s v="05"/>
    <x v="4"/>
    <x v="28"/>
    <x v="31"/>
    <x v="3"/>
    <n v="40"/>
    <n v="700"/>
    <n v="280000"/>
    <n v="84000"/>
    <n v="0.3"/>
    <x v="2"/>
    <s v="low Units"/>
    <n v="2.5290911570622753E-2"/>
  </r>
  <r>
    <x v="0"/>
    <s v="Online"/>
    <n v="1185732"/>
    <n v="44444"/>
    <s v="05-09-2021"/>
    <x v="7"/>
    <x v="1"/>
    <s v="Sunday"/>
    <s v="05"/>
    <x v="4"/>
    <x v="28"/>
    <x v="31"/>
    <x v="4"/>
    <n v="50"/>
    <n v="700"/>
    <n v="350000"/>
    <n v="122500"/>
    <n v="0.35"/>
    <x v="2"/>
    <s v="low Units"/>
    <n v="3.6882579373824852E-2"/>
  </r>
  <r>
    <x v="0"/>
    <s v="Online"/>
    <n v="1185732"/>
    <n v="44444"/>
    <s v="05-09-2021"/>
    <x v="7"/>
    <x v="1"/>
    <s v="Sunday"/>
    <s v="05"/>
    <x v="4"/>
    <x v="28"/>
    <x v="31"/>
    <x v="5"/>
    <n v="55"/>
    <n v="800"/>
    <n v="440000"/>
    <n v="220000"/>
    <n v="0.5"/>
    <x v="2"/>
    <s v="High Units"/>
    <n v="6.6238101732583404E-2"/>
  </r>
  <r>
    <x v="0"/>
    <s v="Online"/>
    <n v="1185732"/>
    <n v="44476"/>
    <s v="07-10-2021"/>
    <x v="8"/>
    <x v="1"/>
    <s v="Thursday"/>
    <s v="07"/>
    <x v="4"/>
    <x v="28"/>
    <x v="31"/>
    <x v="0"/>
    <n v="55"/>
    <n v="975"/>
    <n v="536250"/>
    <n v="241313"/>
    <n v="0.45"/>
    <x v="2"/>
    <s v="High Units"/>
    <n v="7.2655068379067725E-2"/>
  </r>
  <r>
    <x v="0"/>
    <s v="Online"/>
    <n v="1185732"/>
    <n v="44476"/>
    <s v="07-10-2021"/>
    <x v="8"/>
    <x v="1"/>
    <s v="Thursday"/>
    <s v="07"/>
    <x v="4"/>
    <x v="28"/>
    <x v="31"/>
    <x v="1"/>
    <n v="45"/>
    <n v="800"/>
    <n v="360000"/>
    <n v="126000"/>
    <n v="0.35"/>
    <x v="2"/>
    <s v="High Units"/>
    <n v="3.7936367355934128E-2"/>
  </r>
  <r>
    <x v="0"/>
    <s v="Online"/>
    <n v="1185732"/>
    <n v="44476"/>
    <s v="07-10-2021"/>
    <x v="8"/>
    <x v="1"/>
    <s v="Thursday"/>
    <s v="07"/>
    <x v="4"/>
    <x v="28"/>
    <x v="31"/>
    <x v="2"/>
    <n v="45"/>
    <n v="675"/>
    <n v="303750"/>
    <n v="75938"/>
    <n v="0.25"/>
    <x v="2"/>
    <s v="low Units"/>
    <n v="2.2863586224404174E-2"/>
  </r>
  <r>
    <x v="0"/>
    <s v="Online"/>
    <n v="1185732"/>
    <n v="44476"/>
    <s v="07-10-2021"/>
    <x v="8"/>
    <x v="1"/>
    <s v="Thursday"/>
    <s v="07"/>
    <x v="4"/>
    <x v="28"/>
    <x v="31"/>
    <x v="3"/>
    <n v="45"/>
    <n v="650"/>
    <n v="292500"/>
    <n v="87750"/>
    <n v="0.3"/>
    <x v="2"/>
    <s v="low Units"/>
    <n v="2.6419970122882698E-2"/>
  </r>
  <r>
    <x v="0"/>
    <s v="Online"/>
    <n v="1185732"/>
    <n v="44476"/>
    <s v="07-10-2021"/>
    <x v="8"/>
    <x v="1"/>
    <s v="Thursday"/>
    <s v="07"/>
    <x v="4"/>
    <x v="28"/>
    <x v="31"/>
    <x v="4"/>
    <n v="55"/>
    <n v="650"/>
    <n v="357500"/>
    <n v="125125"/>
    <n v="0.35"/>
    <x v="2"/>
    <s v="low Units"/>
    <n v="3.7672920360406807E-2"/>
  </r>
  <r>
    <x v="0"/>
    <s v="Online"/>
    <n v="1185732"/>
    <n v="44476"/>
    <s v="07-10-2021"/>
    <x v="8"/>
    <x v="1"/>
    <s v="Thursday"/>
    <s v="07"/>
    <x v="4"/>
    <x v="28"/>
    <x v="31"/>
    <x v="5"/>
    <n v="60"/>
    <n v="775"/>
    <n v="465000"/>
    <n v="232500"/>
    <n v="0.5"/>
    <x v="2"/>
    <s v="High Units"/>
    <n v="7.0001630240116561E-2"/>
  </r>
  <r>
    <x v="0"/>
    <s v="Online"/>
    <n v="1185732"/>
    <n v="44506"/>
    <s v="06-11-2021"/>
    <x v="9"/>
    <x v="1"/>
    <s v="Saturday"/>
    <s v="06"/>
    <x v="4"/>
    <x v="28"/>
    <x v="31"/>
    <x v="0"/>
    <n v="55"/>
    <n v="925"/>
    <n v="508750"/>
    <n v="228938"/>
    <n v="0.45"/>
    <x v="2"/>
    <s v="High Units"/>
    <n v="6.8929175156609901E-2"/>
  </r>
  <r>
    <x v="0"/>
    <s v="Online"/>
    <n v="1185732"/>
    <n v="44506"/>
    <s v="06-11-2021"/>
    <x v="9"/>
    <x v="1"/>
    <s v="Saturday"/>
    <s v="06"/>
    <x v="4"/>
    <x v="28"/>
    <x v="31"/>
    <x v="1"/>
    <n v="45"/>
    <n v="750"/>
    <n v="337500"/>
    <n v="118125"/>
    <n v="0.35"/>
    <x v="2"/>
    <s v="High Units"/>
    <n v="3.5565344396188248E-2"/>
  </r>
  <r>
    <x v="0"/>
    <s v="Online"/>
    <n v="1185732"/>
    <n v="44506"/>
    <s v="06-11-2021"/>
    <x v="9"/>
    <x v="1"/>
    <s v="Saturday"/>
    <s v="06"/>
    <x v="4"/>
    <x v="28"/>
    <x v="31"/>
    <x v="2"/>
    <n v="45"/>
    <n v="695"/>
    <n v="312750"/>
    <n v="78188"/>
    <n v="0.25"/>
    <x v="2"/>
    <s v="low Units"/>
    <n v="2.3541021355760142E-2"/>
  </r>
  <r>
    <x v="0"/>
    <s v="Online"/>
    <n v="1185732"/>
    <n v="44506"/>
    <s v="06-11-2021"/>
    <x v="9"/>
    <x v="1"/>
    <s v="Saturday"/>
    <s v="06"/>
    <x v="4"/>
    <x v="28"/>
    <x v="31"/>
    <x v="3"/>
    <n v="55"/>
    <n v="750"/>
    <n v="412500"/>
    <n v="123750"/>
    <n v="0.3"/>
    <x v="2"/>
    <s v="High Units"/>
    <n v="3.7258932224578163E-2"/>
  </r>
  <r>
    <x v="0"/>
    <s v="Online"/>
    <n v="1185732"/>
    <n v="44506"/>
    <s v="06-11-2021"/>
    <x v="9"/>
    <x v="1"/>
    <s v="Saturday"/>
    <s v="06"/>
    <x v="4"/>
    <x v="28"/>
    <x v="31"/>
    <x v="4"/>
    <n v="70"/>
    <n v="725"/>
    <n v="507500"/>
    <n v="177625"/>
    <n v="0.35"/>
    <x v="2"/>
    <s v="High Units"/>
    <n v="5.3479740092046028E-2"/>
  </r>
  <r>
    <x v="0"/>
    <s v="Online"/>
    <n v="1185732"/>
    <n v="44506"/>
    <s v="06-11-2021"/>
    <x v="9"/>
    <x v="1"/>
    <s v="Saturday"/>
    <s v="06"/>
    <x v="4"/>
    <x v="28"/>
    <x v="31"/>
    <x v="5"/>
    <n v="75"/>
    <n v="825"/>
    <n v="618750"/>
    <n v="309375"/>
    <n v="0.5"/>
    <x v="2"/>
    <s v="High Units"/>
    <n v="9.3147330561445418E-2"/>
  </r>
  <r>
    <x v="0"/>
    <s v="Online"/>
    <n v="1185732"/>
    <n v="44535"/>
    <s v="05-12-2021"/>
    <x v="10"/>
    <x v="1"/>
    <s v="Sunday"/>
    <s v="05"/>
    <x v="4"/>
    <x v="28"/>
    <x v="31"/>
    <x v="0"/>
    <n v="70"/>
    <n v="1075"/>
    <n v="752500"/>
    <n v="338625"/>
    <n v="0.45"/>
    <x v="2"/>
    <s v="High Units"/>
    <n v="0.10195398726907298"/>
  </r>
  <r>
    <x v="0"/>
    <s v="Online"/>
    <n v="1185732"/>
    <n v="44535"/>
    <s v="05-12-2021"/>
    <x v="10"/>
    <x v="1"/>
    <s v="Sunday"/>
    <s v="05"/>
    <x v="4"/>
    <x v="28"/>
    <x v="31"/>
    <x v="1"/>
    <n v="60"/>
    <n v="875"/>
    <n v="525000"/>
    <n v="183750"/>
    <n v="0.35"/>
    <x v="2"/>
    <s v="High Units"/>
    <n v="5.5323869060737281E-2"/>
  </r>
  <r>
    <x v="2"/>
    <s v="Online"/>
    <n v="1185732"/>
    <n v="44535"/>
    <s v="05-12-2021"/>
    <x v="10"/>
    <x v="1"/>
    <s v="Sunday"/>
    <s v="05"/>
    <x v="4"/>
    <x v="28"/>
    <x v="31"/>
    <x v="2"/>
    <n v="60"/>
    <n v="825"/>
    <n v="495000"/>
    <n v="123750"/>
    <n v="0.25"/>
    <x v="2"/>
    <s v="High Units"/>
    <n v="3.7258932224578163E-2"/>
  </r>
  <r>
    <x v="2"/>
    <s v="Online"/>
    <n v="1185732"/>
    <n v="44535"/>
    <s v="05-12-2021"/>
    <x v="10"/>
    <x v="1"/>
    <s v="Sunday"/>
    <s v="05"/>
    <x v="4"/>
    <x v="28"/>
    <x v="31"/>
    <x v="3"/>
    <n v="60"/>
    <n v="775"/>
    <n v="465000"/>
    <n v="139500"/>
    <n v="0.3"/>
    <x v="2"/>
    <s v="High Units"/>
    <n v="4.2000978144069931E-2"/>
  </r>
  <r>
    <x v="2"/>
    <s v="Online"/>
    <n v="1185732"/>
    <n v="44535"/>
    <s v="05-12-2021"/>
    <x v="10"/>
    <x v="1"/>
    <s v="Sunday"/>
    <s v="05"/>
    <x v="4"/>
    <x v="28"/>
    <x v="31"/>
    <x v="4"/>
    <n v="70"/>
    <n v="775"/>
    <n v="542500"/>
    <n v="189875"/>
    <n v="0.35"/>
    <x v="2"/>
    <s v="High Units"/>
    <n v="5.7167998029428513E-2"/>
  </r>
  <r>
    <x v="2"/>
    <s v="Online"/>
    <n v="1185732"/>
    <n v="44535"/>
    <s v="05-12-2021"/>
    <x v="10"/>
    <x v="1"/>
    <s v="Sunday"/>
    <s v="05"/>
    <x v="4"/>
    <x v="28"/>
    <x v="31"/>
    <x v="5"/>
    <n v="75"/>
    <n v="875"/>
    <n v="656250"/>
    <n v="328125"/>
    <n v="0.5"/>
    <x v="2"/>
    <s v="High Units"/>
    <n v="9.8792623322745132E-2"/>
  </r>
  <r>
    <x v="2"/>
    <s v="Online"/>
    <n v="1185732"/>
    <n v="44202"/>
    <s v="06-01-2021"/>
    <x v="0"/>
    <x v="1"/>
    <s v="Wednesday"/>
    <s v="06"/>
    <x v="4"/>
    <x v="28"/>
    <x v="31"/>
    <x v="0"/>
    <n v="35"/>
    <n v="925"/>
    <n v="323750"/>
    <n v="129500"/>
    <n v="0.4"/>
    <x v="2"/>
    <s v="High Units"/>
    <n v="3.8990155338043411E-2"/>
  </r>
  <r>
    <x v="2"/>
    <s v="Online"/>
    <n v="1185732"/>
    <n v="44202"/>
    <s v="06-01-2021"/>
    <x v="0"/>
    <x v="1"/>
    <s v="Wednesday"/>
    <s v="06"/>
    <x v="4"/>
    <x v="28"/>
    <x v="31"/>
    <x v="1"/>
    <n v="35"/>
    <n v="725"/>
    <n v="253750"/>
    <n v="88813"/>
    <n v="0.35"/>
    <x v="2"/>
    <s v="High Units"/>
    <n v="2.6740020587163314E-2"/>
  </r>
  <r>
    <x v="2"/>
    <s v="Online"/>
    <n v="1185732"/>
    <n v="44202"/>
    <s v="06-01-2021"/>
    <x v="0"/>
    <x v="1"/>
    <s v="Wednesday"/>
    <s v="06"/>
    <x v="4"/>
    <x v="28"/>
    <x v="31"/>
    <x v="2"/>
    <n v="25"/>
    <n v="725"/>
    <n v="181250"/>
    <n v="72500"/>
    <n v="0.4"/>
    <x v="2"/>
    <s v="High Units"/>
    <n v="2.1828465343692257E-2"/>
  </r>
  <r>
    <x v="2"/>
    <s v="Online"/>
    <n v="1185732"/>
    <n v="44202"/>
    <s v="06-01-2021"/>
    <x v="0"/>
    <x v="1"/>
    <s v="Wednesday"/>
    <s v="06"/>
    <x v="4"/>
    <x v="28"/>
    <x v="31"/>
    <x v="3"/>
    <n v="30"/>
    <n v="575"/>
    <n v="172500"/>
    <n v="69000"/>
    <n v="0.4"/>
    <x v="2"/>
    <s v="low Units"/>
    <n v="2.0774677361582977E-2"/>
  </r>
  <r>
    <x v="2"/>
    <s v="Online"/>
    <n v="1185732"/>
    <n v="44202"/>
    <s v="06-01-2021"/>
    <x v="0"/>
    <x v="1"/>
    <s v="Wednesday"/>
    <s v="06"/>
    <x v="4"/>
    <x v="28"/>
    <x v="31"/>
    <x v="4"/>
    <n v="45"/>
    <n v="625"/>
    <n v="281250"/>
    <n v="98438"/>
    <n v="0.35"/>
    <x v="2"/>
    <s v="low Units"/>
    <n v="2.963793753796384E-2"/>
  </r>
  <r>
    <x v="2"/>
    <s v="Online"/>
    <n v="1185732"/>
    <n v="44202"/>
    <s v="06-01-2021"/>
    <x v="0"/>
    <x v="1"/>
    <s v="Wednesday"/>
    <s v="06"/>
    <x v="4"/>
    <x v="28"/>
    <x v="31"/>
    <x v="5"/>
    <n v="35"/>
    <n v="725"/>
    <n v="253750"/>
    <n v="126875"/>
    <n v="0.5"/>
    <x v="2"/>
    <s v="High Units"/>
    <n v="3.8199814351461449E-2"/>
  </r>
  <r>
    <x v="2"/>
    <s v="Online"/>
    <n v="1185732"/>
    <n v="44231"/>
    <s v="04-02-2021"/>
    <x v="1"/>
    <x v="1"/>
    <s v="Thursday"/>
    <s v="04"/>
    <x v="4"/>
    <x v="28"/>
    <x v="31"/>
    <x v="0"/>
    <n v="35"/>
    <n v="975"/>
    <n v="341250"/>
    <n v="136500"/>
    <n v="0.4"/>
    <x v="2"/>
    <s v="High Units"/>
    <n v="4.1097731302261971E-2"/>
  </r>
  <r>
    <x v="2"/>
    <s v="Online"/>
    <n v="1185732"/>
    <n v="44231"/>
    <s v="04-02-2021"/>
    <x v="1"/>
    <x v="1"/>
    <s v="Thursday"/>
    <s v="04"/>
    <x v="4"/>
    <x v="28"/>
    <x v="31"/>
    <x v="1"/>
    <n v="35"/>
    <n v="625"/>
    <n v="218750"/>
    <n v="76563"/>
    <n v="0.35"/>
    <x v="2"/>
    <s v="low Units"/>
    <n v="2.3051762649780833E-2"/>
  </r>
  <r>
    <x v="2"/>
    <s v="Online"/>
    <n v="1185732"/>
    <n v="44231"/>
    <s v="04-02-2021"/>
    <x v="1"/>
    <x v="1"/>
    <s v="Thursday"/>
    <s v="04"/>
    <x v="4"/>
    <x v="28"/>
    <x v="31"/>
    <x v="2"/>
    <n v="25"/>
    <n v="675"/>
    <n v="168750"/>
    <n v="67500"/>
    <n v="0.4"/>
    <x v="2"/>
    <s v="low Units"/>
    <n v="2.0323053940678997E-2"/>
  </r>
  <r>
    <x v="2"/>
    <s v="Online"/>
    <n v="1185732"/>
    <n v="44231"/>
    <s v="04-02-2021"/>
    <x v="1"/>
    <x v="1"/>
    <s v="Thursday"/>
    <s v="04"/>
    <x v="4"/>
    <x v="29"/>
    <x v="32"/>
    <x v="3"/>
    <n v="30"/>
    <n v="525"/>
    <n v="157500"/>
    <n v="63000"/>
    <n v="0.4"/>
    <x v="2"/>
    <s v="low Units"/>
    <n v="1.8968183677967064E-2"/>
  </r>
  <r>
    <x v="2"/>
    <s v="Online"/>
    <n v="1185732"/>
    <n v="44231"/>
    <s v="04-02-2021"/>
    <x v="1"/>
    <x v="1"/>
    <s v="Thursday"/>
    <s v="04"/>
    <x v="4"/>
    <x v="29"/>
    <x v="32"/>
    <x v="4"/>
    <n v="45"/>
    <n v="600"/>
    <n v="270000"/>
    <n v="94500"/>
    <n v="0.35"/>
    <x v="2"/>
    <s v="low Units"/>
    <n v="2.8452275516950596E-2"/>
  </r>
  <r>
    <x v="2"/>
    <s v="Online"/>
    <n v="1185732"/>
    <n v="44231"/>
    <s v="04-02-2021"/>
    <x v="1"/>
    <x v="1"/>
    <s v="Thursday"/>
    <s v="04"/>
    <x v="4"/>
    <x v="29"/>
    <x v="32"/>
    <x v="5"/>
    <n v="30"/>
    <n v="700"/>
    <n v="210000"/>
    <n v="105000"/>
    <n v="0.5"/>
    <x v="2"/>
    <s v="low Units"/>
    <n v="3.1613639463278442E-2"/>
  </r>
  <r>
    <x v="2"/>
    <s v="Online"/>
    <n v="1185732"/>
    <n v="44257"/>
    <s v="02-03-2021"/>
    <x v="2"/>
    <x v="1"/>
    <s v="Tuesday"/>
    <s v="02"/>
    <x v="4"/>
    <x v="29"/>
    <x v="32"/>
    <x v="0"/>
    <n v="30"/>
    <n v="920"/>
    <n v="276000"/>
    <n v="110400"/>
    <n v="0.4"/>
    <x v="2"/>
    <s v="High Units"/>
    <n v="3.3239483778532759E-2"/>
  </r>
  <r>
    <x v="2"/>
    <s v="Online"/>
    <n v="1185732"/>
    <n v="44257"/>
    <s v="02-03-2021"/>
    <x v="2"/>
    <x v="1"/>
    <s v="Tuesday"/>
    <s v="02"/>
    <x v="4"/>
    <x v="29"/>
    <x v="32"/>
    <x v="1"/>
    <n v="30"/>
    <n v="600"/>
    <n v="180000"/>
    <n v="63000"/>
    <n v="0.35"/>
    <x v="2"/>
    <s v="low Units"/>
    <n v="1.8968183677967064E-2"/>
  </r>
  <r>
    <x v="2"/>
    <s v="Online"/>
    <n v="1185732"/>
    <n v="44257"/>
    <s v="02-03-2021"/>
    <x v="2"/>
    <x v="1"/>
    <s v="Tuesday"/>
    <s v="02"/>
    <x v="4"/>
    <x v="29"/>
    <x v="32"/>
    <x v="2"/>
    <n v="20"/>
    <n v="625"/>
    <n v="125000"/>
    <n v="50000"/>
    <n v="0.4"/>
    <x v="2"/>
    <s v="low Units"/>
    <n v="1.5054114030132591E-2"/>
  </r>
  <r>
    <x v="2"/>
    <s v="Online"/>
    <n v="1185732"/>
    <n v="44257"/>
    <s v="02-03-2021"/>
    <x v="2"/>
    <x v="1"/>
    <s v="Tuesday"/>
    <s v="02"/>
    <x v="4"/>
    <x v="29"/>
    <x v="32"/>
    <x v="3"/>
    <n v="25"/>
    <n v="475"/>
    <n v="118750"/>
    <n v="47500"/>
    <n v="0.4"/>
    <x v="2"/>
    <s v="low Units"/>
    <n v="1.4301408328625963E-2"/>
  </r>
  <r>
    <x v="2"/>
    <s v="Online"/>
    <n v="1185732"/>
    <n v="44257"/>
    <s v="02-03-2021"/>
    <x v="2"/>
    <x v="1"/>
    <s v="Tuesday"/>
    <s v="02"/>
    <x v="4"/>
    <x v="29"/>
    <x v="32"/>
    <x v="4"/>
    <n v="40"/>
    <n v="525"/>
    <n v="210000"/>
    <n v="73500"/>
    <n v="0.35"/>
    <x v="2"/>
    <s v="low Units"/>
    <n v="2.212954762429491E-2"/>
  </r>
  <r>
    <x v="2"/>
    <s v="Online"/>
    <n v="1185732"/>
    <n v="44257"/>
    <s v="02-03-2021"/>
    <x v="2"/>
    <x v="1"/>
    <s v="Tuesday"/>
    <s v="02"/>
    <x v="4"/>
    <x v="29"/>
    <x v="32"/>
    <x v="5"/>
    <n v="30"/>
    <n v="625"/>
    <n v="187500"/>
    <n v="93750"/>
    <n v="0.5"/>
    <x v="2"/>
    <s v="low Units"/>
    <n v="2.8226463806498611E-2"/>
  </r>
  <r>
    <x v="2"/>
    <s v="Online"/>
    <n v="1185732"/>
    <n v="44289"/>
    <s v="03-04-2021"/>
    <x v="3"/>
    <x v="1"/>
    <s v="Saturday"/>
    <s v="03"/>
    <x v="4"/>
    <x v="29"/>
    <x v="32"/>
    <x v="0"/>
    <n v="30"/>
    <n v="875"/>
    <n v="262500"/>
    <n v="105000"/>
    <n v="0.4"/>
    <x v="2"/>
    <s v="High Units"/>
    <n v="3.1613639463278442E-2"/>
  </r>
  <r>
    <x v="2"/>
    <s v="Online"/>
    <n v="1185732"/>
    <n v="44289"/>
    <s v="03-04-2021"/>
    <x v="3"/>
    <x v="1"/>
    <s v="Saturday"/>
    <s v="03"/>
    <x v="4"/>
    <x v="29"/>
    <x v="32"/>
    <x v="1"/>
    <n v="30"/>
    <n v="575"/>
    <n v="172500"/>
    <n v="60375"/>
    <n v="0.35"/>
    <x v="2"/>
    <s v="low Units"/>
    <n v="1.8177842691385105E-2"/>
  </r>
  <r>
    <x v="2"/>
    <s v="Online"/>
    <n v="1185732"/>
    <n v="44289"/>
    <s v="03-04-2021"/>
    <x v="3"/>
    <x v="1"/>
    <s v="Saturday"/>
    <s v="03"/>
    <x v="4"/>
    <x v="29"/>
    <x v="32"/>
    <x v="2"/>
    <n v="20"/>
    <n v="575"/>
    <n v="115000"/>
    <n v="46000"/>
    <n v="0.4"/>
    <x v="2"/>
    <s v="low Units"/>
    <n v="1.3849784907721985E-2"/>
  </r>
  <r>
    <x v="2"/>
    <s v="Online"/>
    <n v="1185732"/>
    <n v="44289"/>
    <s v="03-04-2021"/>
    <x v="3"/>
    <x v="1"/>
    <s v="Saturday"/>
    <s v="03"/>
    <x v="4"/>
    <x v="29"/>
    <x v="32"/>
    <x v="3"/>
    <n v="25"/>
    <n v="500"/>
    <n v="125000"/>
    <n v="50000"/>
    <n v="0.4"/>
    <x v="2"/>
    <s v="low Units"/>
    <n v="1.5054114030132591E-2"/>
  </r>
  <r>
    <x v="2"/>
    <s v="Online"/>
    <n v="1185732"/>
    <n v="44289"/>
    <s v="03-04-2021"/>
    <x v="3"/>
    <x v="1"/>
    <s v="Saturday"/>
    <s v="03"/>
    <x v="4"/>
    <x v="29"/>
    <x v="32"/>
    <x v="4"/>
    <n v="45"/>
    <n v="525"/>
    <n v="236250"/>
    <n v="82688"/>
    <n v="0.35"/>
    <x v="2"/>
    <s v="low Units"/>
    <n v="2.4895891618472072E-2"/>
  </r>
  <r>
    <x v="2"/>
    <s v="Online"/>
    <n v="1185732"/>
    <n v="44289"/>
    <s v="03-04-2021"/>
    <x v="3"/>
    <x v="1"/>
    <s v="Saturday"/>
    <s v="03"/>
    <x v="4"/>
    <x v="29"/>
    <x v="32"/>
    <x v="5"/>
    <n v="35"/>
    <n v="675"/>
    <n v="236250"/>
    <n v="118125"/>
    <n v="0.5"/>
    <x v="2"/>
    <s v="low Units"/>
    <n v="3.5565344396188248E-2"/>
  </r>
  <r>
    <x v="2"/>
    <s v="Online"/>
    <n v="1185732"/>
    <n v="44318"/>
    <s v="02-05-2021"/>
    <x v="4"/>
    <x v="1"/>
    <s v="Sunday"/>
    <s v="02"/>
    <x v="4"/>
    <x v="29"/>
    <x v="32"/>
    <x v="0"/>
    <n v="45"/>
    <n v="945"/>
    <n v="425250"/>
    <n v="170100"/>
    <n v="0.4"/>
    <x v="2"/>
    <s v="High Units"/>
    <n v="5.1214095930511072E-2"/>
  </r>
  <r>
    <x v="2"/>
    <s v="Online"/>
    <n v="1185732"/>
    <n v="44318"/>
    <s v="02-05-2021"/>
    <x v="4"/>
    <x v="1"/>
    <s v="Sunday"/>
    <s v="02"/>
    <x v="4"/>
    <x v="29"/>
    <x v="32"/>
    <x v="1"/>
    <n v="45"/>
    <n v="650"/>
    <n v="292500"/>
    <n v="102375"/>
    <n v="0.35"/>
    <x v="2"/>
    <s v="low Units"/>
    <n v="3.0823298476696483E-2"/>
  </r>
  <r>
    <x v="2"/>
    <s v="Online"/>
    <n v="1185732"/>
    <n v="44318"/>
    <s v="02-05-2021"/>
    <x v="4"/>
    <x v="1"/>
    <s v="Sunday"/>
    <s v="02"/>
    <x v="4"/>
    <x v="29"/>
    <x v="32"/>
    <x v="2"/>
    <n v="40"/>
    <n v="625"/>
    <n v="250000"/>
    <n v="100000"/>
    <n v="0.4"/>
    <x v="2"/>
    <s v="low Units"/>
    <n v="3.0108228060265183E-2"/>
  </r>
  <r>
    <x v="2"/>
    <s v="Online"/>
    <n v="1185732"/>
    <n v="44318"/>
    <s v="02-05-2021"/>
    <x v="4"/>
    <x v="1"/>
    <s v="Sunday"/>
    <s v="02"/>
    <x v="4"/>
    <x v="29"/>
    <x v="32"/>
    <x v="3"/>
    <n v="40"/>
    <n v="575"/>
    <n v="230000"/>
    <n v="92000"/>
    <n v="0.4"/>
    <x v="2"/>
    <s v="low Units"/>
    <n v="2.769956981544397E-2"/>
  </r>
  <r>
    <x v="2"/>
    <s v="Online"/>
    <n v="1185732"/>
    <n v="44318"/>
    <s v="02-05-2021"/>
    <x v="4"/>
    <x v="1"/>
    <s v="Sunday"/>
    <s v="02"/>
    <x v="4"/>
    <x v="29"/>
    <x v="32"/>
    <x v="4"/>
    <n v="50"/>
    <n v="600"/>
    <n v="300000"/>
    <n v="105000"/>
    <n v="0.35"/>
    <x v="2"/>
    <s v="low Units"/>
    <n v="3.1613639463278442E-2"/>
  </r>
  <r>
    <x v="2"/>
    <s v="Online"/>
    <n v="1185732"/>
    <n v="44318"/>
    <s v="02-05-2021"/>
    <x v="4"/>
    <x v="1"/>
    <s v="Sunday"/>
    <s v="02"/>
    <x v="4"/>
    <x v="29"/>
    <x v="32"/>
    <x v="5"/>
    <n v="55"/>
    <n v="700"/>
    <n v="385000"/>
    <n v="192500"/>
    <n v="0.5"/>
    <x v="2"/>
    <s v="low Units"/>
    <n v="5.7958339016010482E-2"/>
  </r>
  <r>
    <x v="2"/>
    <s v="Online"/>
    <n v="1185732"/>
    <n v="44351"/>
    <s v="04-06-2021"/>
    <x v="11"/>
    <x v="1"/>
    <s v="Friday"/>
    <s v="04"/>
    <x v="4"/>
    <x v="29"/>
    <x v="32"/>
    <x v="0"/>
    <n v="50"/>
    <n v="950"/>
    <n v="475000"/>
    <n v="190000"/>
    <n v="0.4"/>
    <x v="2"/>
    <s v="High Units"/>
    <n v="5.7205633314503852E-2"/>
  </r>
  <r>
    <x v="2"/>
    <s v="Online"/>
    <n v="1185732"/>
    <n v="44351"/>
    <s v="04-06-2021"/>
    <x v="11"/>
    <x v="1"/>
    <s v="Friday"/>
    <s v="04"/>
    <x v="4"/>
    <x v="29"/>
    <x v="32"/>
    <x v="1"/>
    <n v="45"/>
    <n v="700"/>
    <n v="315000"/>
    <n v="110250"/>
    <n v="0.35"/>
    <x v="2"/>
    <s v="low Units"/>
    <n v="3.319432143644236E-2"/>
  </r>
  <r>
    <x v="2"/>
    <s v="Online"/>
    <n v="1185732"/>
    <n v="44351"/>
    <s v="04-06-2021"/>
    <x v="11"/>
    <x v="1"/>
    <s v="Friday"/>
    <s v="04"/>
    <x v="4"/>
    <x v="29"/>
    <x v="32"/>
    <x v="2"/>
    <n v="50"/>
    <n v="675"/>
    <n v="337500"/>
    <n v="135000"/>
    <n v="0.4"/>
    <x v="2"/>
    <s v="low Units"/>
    <n v="4.0646107881357994E-2"/>
  </r>
  <r>
    <x v="2"/>
    <s v="Online"/>
    <n v="1185732"/>
    <n v="44351"/>
    <s v="04-06-2021"/>
    <x v="11"/>
    <x v="1"/>
    <s v="Friday"/>
    <s v="04"/>
    <x v="4"/>
    <x v="29"/>
    <x v="32"/>
    <x v="3"/>
    <n v="50"/>
    <n v="650"/>
    <n v="325000"/>
    <n v="130000"/>
    <n v="0.4"/>
    <x v="2"/>
    <s v="low Units"/>
    <n v="3.9140696478344734E-2"/>
  </r>
  <r>
    <x v="2"/>
    <s v="Online"/>
    <n v="1185732"/>
    <n v="44351"/>
    <s v="04-06-2021"/>
    <x v="11"/>
    <x v="1"/>
    <s v="Friday"/>
    <s v="04"/>
    <x v="4"/>
    <x v="29"/>
    <x v="32"/>
    <x v="4"/>
    <n v="65"/>
    <n v="650"/>
    <n v="422500"/>
    <n v="147875"/>
    <n v="0.35"/>
    <x v="2"/>
    <s v="low Units"/>
    <n v="4.4522542244117141E-2"/>
  </r>
  <r>
    <x v="2"/>
    <s v="Online"/>
    <n v="1185732"/>
    <n v="44351"/>
    <s v="04-06-2021"/>
    <x v="11"/>
    <x v="1"/>
    <s v="Friday"/>
    <s v="04"/>
    <x v="4"/>
    <x v="29"/>
    <x v="32"/>
    <x v="5"/>
    <n v="70"/>
    <n v="825"/>
    <n v="577500"/>
    <n v="288750"/>
    <n v="0.5"/>
    <x v="2"/>
    <s v="High Units"/>
    <n v="8.6937508524015716E-2"/>
  </r>
  <r>
    <x v="2"/>
    <s v="Online"/>
    <n v="1185732"/>
    <n v="44379"/>
    <s v="02-07-2021"/>
    <x v="5"/>
    <x v="1"/>
    <s v="Friday"/>
    <s v="02"/>
    <x v="4"/>
    <x v="29"/>
    <x v="32"/>
    <x v="0"/>
    <n v="65"/>
    <n v="1050"/>
    <n v="682500"/>
    <n v="273000"/>
    <n v="0.4"/>
    <x v="2"/>
    <s v="High Units"/>
    <n v="8.2195462604523942E-2"/>
  </r>
  <r>
    <x v="2"/>
    <s v="Online"/>
    <n v="1185732"/>
    <n v="44379"/>
    <s v="02-07-2021"/>
    <x v="5"/>
    <x v="1"/>
    <s v="Friday"/>
    <s v="02"/>
    <x v="4"/>
    <x v="29"/>
    <x v="32"/>
    <x v="1"/>
    <n v="60"/>
    <n v="800"/>
    <n v="480000"/>
    <n v="168000"/>
    <n v="0.35"/>
    <x v="2"/>
    <s v="High Units"/>
    <n v="5.0581823141245506E-2"/>
  </r>
  <r>
    <x v="2"/>
    <s v="Online"/>
    <n v="1185732"/>
    <n v="44379"/>
    <s v="02-07-2021"/>
    <x v="5"/>
    <x v="1"/>
    <s v="Friday"/>
    <s v="02"/>
    <x v="4"/>
    <x v="29"/>
    <x v="32"/>
    <x v="2"/>
    <n v="55"/>
    <n v="725"/>
    <n v="398750"/>
    <n v="159500"/>
    <n v="0.4"/>
    <x v="2"/>
    <s v="High Units"/>
    <n v="4.802262375612297E-2"/>
  </r>
  <r>
    <x v="2"/>
    <s v="Online"/>
    <n v="1185732"/>
    <n v="44379"/>
    <s v="02-07-2021"/>
    <x v="5"/>
    <x v="1"/>
    <s v="Friday"/>
    <s v="02"/>
    <x v="4"/>
    <x v="29"/>
    <x v="32"/>
    <x v="3"/>
    <n v="55"/>
    <n v="675"/>
    <n v="371250"/>
    <n v="148500"/>
    <n v="0.4"/>
    <x v="2"/>
    <s v="low Units"/>
    <n v="4.4710718669493797E-2"/>
  </r>
  <r>
    <x v="2"/>
    <s v="Online"/>
    <n v="1185732"/>
    <n v="44379"/>
    <s v="02-07-2021"/>
    <x v="5"/>
    <x v="1"/>
    <s v="Friday"/>
    <s v="02"/>
    <x v="4"/>
    <x v="29"/>
    <x v="32"/>
    <x v="4"/>
    <n v="65"/>
    <n v="700"/>
    <n v="455000"/>
    <n v="159250"/>
    <n v="0.35"/>
    <x v="2"/>
    <s v="low Units"/>
    <n v="4.7947353185972305E-2"/>
  </r>
  <r>
    <x v="2"/>
    <s v="Online"/>
    <n v="1185732"/>
    <n v="44379"/>
    <s v="02-07-2021"/>
    <x v="5"/>
    <x v="1"/>
    <s v="Friday"/>
    <s v="02"/>
    <x v="4"/>
    <x v="29"/>
    <x v="32"/>
    <x v="5"/>
    <n v="70"/>
    <n v="875"/>
    <n v="612500"/>
    <n v="306250"/>
    <n v="0.5"/>
    <x v="2"/>
    <s v="High Units"/>
    <n v="9.2206448434562119E-2"/>
  </r>
  <r>
    <x v="2"/>
    <s v="Online"/>
    <n v="1185732"/>
    <n v="44411"/>
    <s v="03-08-2021"/>
    <x v="6"/>
    <x v="1"/>
    <s v="Tuesday"/>
    <s v="03"/>
    <x v="4"/>
    <x v="29"/>
    <x v="32"/>
    <x v="0"/>
    <n v="65"/>
    <n v="1025"/>
    <n v="666250"/>
    <n v="266500"/>
    <n v="0.4"/>
    <x v="2"/>
    <s v="High Units"/>
    <n v="8.0238427780606719E-2"/>
  </r>
  <r>
    <x v="2"/>
    <s v="Online"/>
    <n v="1185732"/>
    <n v="44411"/>
    <s v="03-08-2021"/>
    <x v="6"/>
    <x v="1"/>
    <s v="Tuesday"/>
    <s v="03"/>
    <x v="4"/>
    <x v="29"/>
    <x v="32"/>
    <x v="1"/>
    <n v="60"/>
    <n v="800"/>
    <n v="480000"/>
    <n v="168000"/>
    <n v="0.35"/>
    <x v="2"/>
    <s v="High Units"/>
    <n v="5.0581823141245506E-2"/>
  </r>
  <r>
    <x v="2"/>
    <s v="Online"/>
    <n v="1185732"/>
    <n v="44411"/>
    <s v="03-08-2021"/>
    <x v="6"/>
    <x v="1"/>
    <s v="Tuesday"/>
    <s v="03"/>
    <x v="4"/>
    <x v="29"/>
    <x v="32"/>
    <x v="2"/>
    <n v="55"/>
    <n v="725"/>
    <n v="398750"/>
    <n v="159500"/>
    <n v="0.4"/>
    <x v="2"/>
    <s v="High Units"/>
    <n v="4.802262375612297E-2"/>
  </r>
  <r>
    <x v="2"/>
    <s v="Online"/>
    <n v="1185732"/>
    <n v="44411"/>
    <s v="03-08-2021"/>
    <x v="6"/>
    <x v="1"/>
    <s v="Tuesday"/>
    <s v="03"/>
    <x v="4"/>
    <x v="29"/>
    <x v="32"/>
    <x v="3"/>
    <n v="45"/>
    <n v="675"/>
    <n v="303750"/>
    <n v="121500"/>
    <n v="0.4"/>
    <x v="2"/>
    <s v="low Units"/>
    <n v="3.6581497093222198E-2"/>
  </r>
  <r>
    <x v="2"/>
    <s v="Online"/>
    <n v="1185732"/>
    <n v="44411"/>
    <s v="03-08-2021"/>
    <x v="6"/>
    <x v="1"/>
    <s v="Tuesday"/>
    <s v="03"/>
    <x v="4"/>
    <x v="29"/>
    <x v="32"/>
    <x v="4"/>
    <n v="55"/>
    <n v="650"/>
    <n v="357500"/>
    <n v="125125"/>
    <n v="0.35"/>
    <x v="2"/>
    <s v="low Units"/>
    <n v="3.7672920360406807E-2"/>
  </r>
  <r>
    <x v="2"/>
    <s v="Online"/>
    <n v="1185732"/>
    <n v="44411"/>
    <s v="03-08-2021"/>
    <x v="6"/>
    <x v="1"/>
    <s v="Tuesday"/>
    <s v="03"/>
    <x v="4"/>
    <x v="29"/>
    <x v="32"/>
    <x v="5"/>
    <n v="60"/>
    <n v="825"/>
    <n v="495000"/>
    <n v="247500"/>
    <n v="0.5"/>
    <x v="2"/>
    <s v="High Units"/>
    <n v="7.4517864449156326E-2"/>
  </r>
  <r>
    <x v="2"/>
    <s v="Online"/>
    <n v="1185732"/>
    <n v="44441"/>
    <s v="02-09-2021"/>
    <x v="7"/>
    <x v="1"/>
    <s v="Thursday"/>
    <s v="02"/>
    <x v="4"/>
    <x v="29"/>
    <x v="32"/>
    <x v="0"/>
    <n v="55"/>
    <n v="925"/>
    <n v="508750"/>
    <n v="203500"/>
    <n v="0.4"/>
    <x v="2"/>
    <s v="High Units"/>
    <n v="6.1270244102639648E-2"/>
  </r>
  <r>
    <x v="2"/>
    <s v="Online"/>
    <n v="1185732"/>
    <n v="44441"/>
    <s v="02-09-2021"/>
    <x v="7"/>
    <x v="1"/>
    <s v="Thursday"/>
    <s v="02"/>
    <x v="4"/>
    <x v="29"/>
    <x v="32"/>
    <x v="1"/>
    <n v="50"/>
    <n v="725"/>
    <n v="362500"/>
    <n v="126875"/>
    <n v="0.35"/>
    <x v="2"/>
    <s v="High Units"/>
    <n v="3.8199814351461449E-2"/>
  </r>
  <r>
    <x v="2"/>
    <s v="Online"/>
    <n v="1185732"/>
    <n v="44441"/>
    <s v="02-09-2021"/>
    <x v="7"/>
    <x v="1"/>
    <s v="Thursday"/>
    <s v="02"/>
    <x v="4"/>
    <x v="29"/>
    <x v="32"/>
    <x v="2"/>
    <n v="30"/>
    <n v="625"/>
    <n v="187500"/>
    <n v="75000"/>
    <n v="0.4"/>
    <x v="2"/>
    <s v="low Units"/>
    <n v="2.2581171045198887E-2"/>
  </r>
  <r>
    <x v="2"/>
    <s v="Online"/>
    <n v="1185732"/>
    <n v="44441"/>
    <s v="02-09-2021"/>
    <x v="7"/>
    <x v="1"/>
    <s v="Thursday"/>
    <s v="02"/>
    <x v="4"/>
    <x v="29"/>
    <x v="32"/>
    <x v="3"/>
    <n v="30"/>
    <n v="600"/>
    <n v="180000"/>
    <n v="72000"/>
    <n v="0.4"/>
    <x v="2"/>
    <s v="low Units"/>
    <n v="2.1677924203390934E-2"/>
  </r>
  <r>
    <x v="2"/>
    <s v="Online"/>
    <n v="1185732"/>
    <n v="44441"/>
    <s v="02-09-2021"/>
    <x v="7"/>
    <x v="1"/>
    <s v="Thursday"/>
    <s v="02"/>
    <x v="4"/>
    <x v="29"/>
    <x v="32"/>
    <x v="4"/>
    <n v="40"/>
    <n v="600"/>
    <n v="240000"/>
    <n v="84000"/>
    <n v="0.35"/>
    <x v="2"/>
    <s v="low Units"/>
    <n v="2.5290911570622753E-2"/>
  </r>
  <r>
    <x v="2"/>
    <s v="Online"/>
    <n v="1185732"/>
    <n v="44441"/>
    <s v="02-09-2021"/>
    <x v="7"/>
    <x v="1"/>
    <s v="Thursday"/>
    <s v="02"/>
    <x v="4"/>
    <x v="29"/>
    <x v="32"/>
    <x v="5"/>
    <n v="45"/>
    <n v="700"/>
    <n v="315000"/>
    <n v="157500"/>
    <n v="0.5"/>
    <x v="2"/>
    <s v="low Units"/>
    <n v="4.7420459194917663E-2"/>
  </r>
  <r>
    <x v="2"/>
    <s v="Online"/>
    <n v="1185732"/>
    <n v="44473"/>
    <s v="04-10-2021"/>
    <x v="8"/>
    <x v="1"/>
    <s v="Monday"/>
    <s v="04"/>
    <x v="4"/>
    <x v="29"/>
    <x v="32"/>
    <x v="0"/>
    <n v="45"/>
    <n v="875"/>
    <n v="393750"/>
    <n v="157500"/>
    <n v="0.4"/>
    <x v="2"/>
    <s v="High Units"/>
    <n v="4.7420459194917663E-2"/>
  </r>
  <r>
    <x v="2"/>
    <s v="Online"/>
    <n v="1185732"/>
    <n v="44473"/>
    <s v="04-10-2021"/>
    <x v="8"/>
    <x v="1"/>
    <s v="Monday"/>
    <s v="04"/>
    <x v="4"/>
    <x v="29"/>
    <x v="32"/>
    <x v="1"/>
    <n v="35"/>
    <n v="700"/>
    <n v="245000"/>
    <n v="85750"/>
    <n v="0.35"/>
    <x v="2"/>
    <s v="low Units"/>
    <n v="2.5817805561677395E-2"/>
  </r>
  <r>
    <x v="2"/>
    <s v="Online"/>
    <n v="1185732"/>
    <n v="44473"/>
    <s v="04-10-2021"/>
    <x v="8"/>
    <x v="1"/>
    <s v="Monday"/>
    <s v="04"/>
    <x v="4"/>
    <x v="29"/>
    <x v="32"/>
    <x v="2"/>
    <n v="35"/>
    <n v="575"/>
    <n v="201250"/>
    <n v="80500"/>
    <n v="0.4"/>
    <x v="2"/>
    <s v="low Units"/>
    <n v="2.4237123588513473E-2"/>
  </r>
  <r>
    <x v="2"/>
    <s v="Online"/>
    <n v="1185732"/>
    <n v="44473"/>
    <s v="04-10-2021"/>
    <x v="8"/>
    <x v="1"/>
    <s v="Monday"/>
    <s v="04"/>
    <x v="4"/>
    <x v="29"/>
    <x v="32"/>
    <x v="3"/>
    <n v="35"/>
    <n v="550"/>
    <n v="192500"/>
    <n v="77000"/>
    <n v="0.4"/>
    <x v="2"/>
    <s v="low Units"/>
    <n v="2.318333560640419E-2"/>
  </r>
  <r>
    <x v="2"/>
    <s v="Online"/>
    <n v="1185732"/>
    <n v="44473"/>
    <s v="04-10-2021"/>
    <x v="8"/>
    <x v="1"/>
    <s v="Monday"/>
    <s v="04"/>
    <x v="4"/>
    <x v="29"/>
    <x v="32"/>
    <x v="4"/>
    <n v="45"/>
    <n v="550"/>
    <n v="247500"/>
    <n v="86625"/>
    <n v="0.35"/>
    <x v="2"/>
    <s v="low Units"/>
    <n v="2.6081252557204716E-2"/>
  </r>
  <r>
    <x v="2"/>
    <s v="Online"/>
    <n v="1185732"/>
    <n v="44473"/>
    <s v="04-10-2021"/>
    <x v="8"/>
    <x v="1"/>
    <s v="Monday"/>
    <s v="04"/>
    <x v="4"/>
    <x v="29"/>
    <x v="32"/>
    <x v="5"/>
    <n v="50"/>
    <n v="675"/>
    <n v="337500"/>
    <n v="168750"/>
    <n v="0.5"/>
    <x v="2"/>
    <s v="low Units"/>
    <n v="5.0807634851697495E-2"/>
  </r>
  <r>
    <x v="2"/>
    <s v="Online"/>
    <n v="1185732"/>
    <n v="44503"/>
    <s v="03-11-2021"/>
    <x v="9"/>
    <x v="1"/>
    <s v="Wednesday"/>
    <s v="03"/>
    <x v="4"/>
    <x v="29"/>
    <x v="32"/>
    <x v="0"/>
    <n v="45"/>
    <n v="825"/>
    <n v="371250"/>
    <n v="148500"/>
    <n v="0.4"/>
    <x v="2"/>
    <s v="High Units"/>
    <n v="4.4710718669493797E-2"/>
  </r>
  <r>
    <x v="2"/>
    <s v="Online"/>
    <n v="1185732"/>
    <n v="44503"/>
    <s v="03-11-2021"/>
    <x v="9"/>
    <x v="1"/>
    <s v="Wednesday"/>
    <s v="03"/>
    <x v="4"/>
    <x v="29"/>
    <x v="32"/>
    <x v="1"/>
    <n v="35"/>
    <n v="650"/>
    <n v="227500"/>
    <n v="79625"/>
    <n v="0.35"/>
    <x v="2"/>
    <s v="low Units"/>
    <n v="2.3973676592986153E-2"/>
  </r>
  <r>
    <x v="2"/>
    <s v="Online"/>
    <n v="1185732"/>
    <n v="44503"/>
    <s v="03-11-2021"/>
    <x v="9"/>
    <x v="1"/>
    <s v="Wednesday"/>
    <s v="03"/>
    <x v="4"/>
    <x v="29"/>
    <x v="32"/>
    <x v="2"/>
    <n v="40"/>
    <n v="595"/>
    <n v="238000"/>
    <n v="95200"/>
    <n v="0.4"/>
    <x v="2"/>
    <s v="low Units"/>
    <n v="2.8663033113372455E-2"/>
  </r>
  <r>
    <x v="2"/>
    <s v="Online"/>
    <n v="1185732"/>
    <n v="44503"/>
    <s v="03-11-2021"/>
    <x v="9"/>
    <x v="1"/>
    <s v="Wednesday"/>
    <s v="03"/>
    <x v="4"/>
    <x v="29"/>
    <x v="32"/>
    <x v="3"/>
    <n v="60"/>
    <n v="650"/>
    <n v="390000"/>
    <n v="156000"/>
    <n v="0.4"/>
    <x v="2"/>
    <s v="low Units"/>
    <n v="4.6968835774013687E-2"/>
  </r>
  <r>
    <x v="2"/>
    <s v="Online"/>
    <n v="1185732"/>
    <n v="44503"/>
    <s v="03-11-2021"/>
    <x v="9"/>
    <x v="1"/>
    <s v="Wednesday"/>
    <s v="03"/>
    <x v="4"/>
    <x v="29"/>
    <x v="32"/>
    <x v="4"/>
    <n v="75"/>
    <n v="625"/>
    <n v="468750"/>
    <n v="164063"/>
    <n v="0.35"/>
    <x v="2"/>
    <s v="low Units"/>
    <n v="4.939646220251287E-2"/>
  </r>
  <r>
    <x v="2"/>
    <s v="Online"/>
    <n v="1185732"/>
    <n v="44503"/>
    <s v="03-11-2021"/>
    <x v="9"/>
    <x v="1"/>
    <s v="Wednesday"/>
    <s v="03"/>
    <x v="4"/>
    <x v="29"/>
    <x v="32"/>
    <x v="5"/>
    <n v="75"/>
    <n v="725"/>
    <n v="543750"/>
    <n v="271875"/>
    <n v="0.5"/>
    <x v="2"/>
    <s v="High Units"/>
    <n v="8.1856745038845963E-2"/>
  </r>
  <r>
    <x v="2"/>
    <s v="Online"/>
    <n v="1185732"/>
    <n v="44532"/>
    <s v="02-12-2021"/>
    <x v="10"/>
    <x v="1"/>
    <s v="Thursday"/>
    <s v="02"/>
    <x v="4"/>
    <x v="29"/>
    <x v="32"/>
    <x v="0"/>
    <n v="70"/>
    <n v="975"/>
    <n v="682500"/>
    <n v="273000"/>
    <n v="0.4"/>
    <x v="2"/>
    <s v="High Units"/>
    <n v="8.2195462604523942E-2"/>
  </r>
  <r>
    <x v="2"/>
    <s v="Online"/>
    <n v="1185732"/>
    <n v="44532"/>
    <s v="02-12-2021"/>
    <x v="10"/>
    <x v="1"/>
    <s v="Thursday"/>
    <s v="02"/>
    <x v="4"/>
    <x v="29"/>
    <x v="32"/>
    <x v="1"/>
    <n v="60"/>
    <n v="775"/>
    <n v="465000"/>
    <n v="162750"/>
    <n v="0.35"/>
    <x v="2"/>
    <s v="High Units"/>
    <n v="4.9001141168081588E-2"/>
  </r>
  <r>
    <x v="5"/>
    <s v="Online"/>
    <n v="1185732"/>
    <n v="44532"/>
    <s v="02-12-2021"/>
    <x v="10"/>
    <x v="1"/>
    <s v="Thursday"/>
    <s v="02"/>
    <x v="4"/>
    <x v="29"/>
    <x v="32"/>
    <x v="2"/>
    <n v="60"/>
    <n v="725"/>
    <n v="435000"/>
    <n v="174000"/>
    <n v="0.4"/>
    <x v="2"/>
    <s v="High Units"/>
    <n v="5.2388316824861419E-2"/>
  </r>
  <r>
    <x v="5"/>
    <s v="Online"/>
    <n v="1185732"/>
    <n v="44532"/>
    <s v="02-12-2021"/>
    <x v="10"/>
    <x v="1"/>
    <s v="Thursday"/>
    <s v="02"/>
    <x v="4"/>
    <x v="29"/>
    <x v="32"/>
    <x v="3"/>
    <n v="60"/>
    <n v="675"/>
    <n v="405000"/>
    <n v="162000"/>
    <n v="0.4"/>
    <x v="2"/>
    <s v="low Units"/>
    <n v="4.87753294576296E-2"/>
  </r>
  <r>
    <x v="5"/>
    <s v="Online"/>
    <n v="1185732"/>
    <n v="44532"/>
    <s v="02-12-2021"/>
    <x v="10"/>
    <x v="1"/>
    <s v="Thursday"/>
    <s v="02"/>
    <x v="4"/>
    <x v="29"/>
    <x v="32"/>
    <x v="4"/>
    <n v="70"/>
    <n v="675"/>
    <n v="472500"/>
    <n v="165375"/>
    <n v="0.35"/>
    <x v="2"/>
    <s v="low Units"/>
    <n v="4.9791482154663544E-2"/>
  </r>
  <r>
    <x v="5"/>
    <s v="Online"/>
    <n v="1185732"/>
    <n v="44532"/>
    <s v="02-12-2021"/>
    <x v="10"/>
    <x v="1"/>
    <s v="Thursday"/>
    <s v="02"/>
    <x v="4"/>
    <x v="29"/>
    <x v="32"/>
    <x v="5"/>
    <n v="75"/>
    <n v="775"/>
    <n v="581250"/>
    <n v="290625"/>
    <n v="0.5"/>
    <x v="2"/>
    <s v="High Units"/>
    <n v="8.7502037800145691E-2"/>
  </r>
  <r>
    <x v="5"/>
    <s v="Online"/>
    <n v="1185732"/>
    <n v="44209"/>
    <s v="13-01-2021"/>
    <x v="0"/>
    <x v="1"/>
    <s v="Wednesday"/>
    <s v="13"/>
    <x v="4"/>
    <x v="29"/>
    <x v="32"/>
    <x v="0"/>
    <n v="35"/>
    <n v="775"/>
    <n v="271250"/>
    <n v="108500"/>
    <n v="0.4"/>
    <x v="2"/>
    <s v="High Units"/>
    <n v="3.2667427445387726E-2"/>
  </r>
  <r>
    <x v="5"/>
    <s v="Online"/>
    <n v="1185732"/>
    <n v="44209"/>
    <s v="13-01-2021"/>
    <x v="0"/>
    <x v="1"/>
    <s v="Wednesday"/>
    <s v="13"/>
    <x v="4"/>
    <x v="29"/>
    <x v="32"/>
    <x v="1"/>
    <n v="35"/>
    <n v="575"/>
    <n v="201250"/>
    <n v="70438"/>
    <n v="0.35"/>
    <x v="2"/>
    <s v="low Units"/>
    <n v="2.1207633681089588E-2"/>
  </r>
  <r>
    <x v="5"/>
    <s v="Online"/>
    <n v="1185732"/>
    <n v="44209"/>
    <s v="13-01-2021"/>
    <x v="0"/>
    <x v="1"/>
    <s v="Wednesday"/>
    <s v="13"/>
    <x v="4"/>
    <x v="29"/>
    <x v="32"/>
    <x v="2"/>
    <n v="25"/>
    <n v="575"/>
    <n v="143750"/>
    <n v="57500"/>
    <n v="0.4"/>
    <x v="2"/>
    <s v="low Units"/>
    <n v="1.7312231134652481E-2"/>
  </r>
  <r>
    <x v="5"/>
    <s v="Online"/>
    <n v="1185732"/>
    <n v="44209"/>
    <s v="13-01-2021"/>
    <x v="0"/>
    <x v="1"/>
    <s v="Wednesday"/>
    <s v="13"/>
    <x v="4"/>
    <x v="29"/>
    <x v="32"/>
    <x v="3"/>
    <n v="30"/>
    <n v="425"/>
    <n v="127500"/>
    <n v="51000"/>
    <n v="0.4"/>
    <x v="2"/>
    <s v="low Units"/>
    <n v="1.5355196310735243E-2"/>
  </r>
  <r>
    <x v="5"/>
    <s v="Online"/>
    <n v="1185732"/>
    <n v="44209"/>
    <s v="13-01-2021"/>
    <x v="0"/>
    <x v="1"/>
    <s v="Wednesday"/>
    <s v="13"/>
    <x v="4"/>
    <x v="29"/>
    <x v="32"/>
    <x v="4"/>
    <n v="45"/>
    <n v="475"/>
    <n v="213750"/>
    <n v="74813"/>
    <n v="0.35"/>
    <x v="2"/>
    <s v="low Units"/>
    <n v="2.2524868658726192E-2"/>
  </r>
  <r>
    <x v="5"/>
    <s v="Online"/>
    <n v="1185732"/>
    <n v="44209"/>
    <s v="13-01-2021"/>
    <x v="0"/>
    <x v="1"/>
    <s v="Wednesday"/>
    <s v="13"/>
    <x v="4"/>
    <x v="29"/>
    <x v="32"/>
    <x v="5"/>
    <n v="35"/>
    <n v="575"/>
    <n v="201250"/>
    <n v="100625"/>
    <n v="0.5"/>
    <x v="2"/>
    <s v="low Units"/>
    <n v="3.0296404485641842E-2"/>
  </r>
  <r>
    <x v="5"/>
    <s v="Online"/>
    <n v="1185732"/>
    <n v="44238"/>
    <s v="11-02-2021"/>
    <x v="1"/>
    <x v="1"/>
    <s v="Thursday"/>
    <s v="11"/>
    <x v="4"/>
    <x v="29"/>
    <x v="32"/>
    <x v="0"/>
    <n v="35"/>
    <n v="825"/>
    <n v="288750"/>
    <n v="115500"/>
    <n v="0.4"/>
    <x v="2"/>
    <s v="High Units"/>
    <n v="3.4775003409606285E-2"/>
  </r>
  <r>
    <x v="5"/>
    <s v="Online"/>
    <n v="1185732"/>
    <n v="44238"/>
    <s v="11-02-2021"/>
    <x v="1"/>
    <x v="1"/>
    <s v="Thursday"/>
    <s v="11"/>
    <x v="4"/>
    <x v="29"/>
    <x v="32"/>
    <x v="1"/>
    <n v="35"/>
    <n v="475"/>
    <n v="166250"/>
    <n v="58188"/>
    <n v="0.35"/>
    <x v="2"/>
    <s v="low Units"/>
    <n v="1.7519375743707103E-2"/>
  </r>
  <r>
    <x v="5"/>
    <s v="Online"/>
    <n v="1185732"/>
    <n v="44238"/>
    <s v="11-02-2021"/>
    <x v="1"/>
    <x v="1"/>
    <s v="Thursday"/>
    <s v="11"/>
    <x v="4"/>
    <x v="29"/>
    <x v="32"/>
    <x v="2"/>
    <n v="25"/>
    <n v="525"/>
    <n v="131250"/>
    <n v="52500"/>
    <n v="0.4"/>
    <x v="2"/>
    <s v="low Units"/>
    <n v="1.5806819731639221E-2"/>
  </r>
  <r>
    <x v="5"/>
    <s v="Online"/>
    <n v="1185732"/>
    <n v="44238"/>
    <s v="11-02-2021"/>
    <x v="1"/>
    <x v="1"/>
    <s v="Thursday"/>
    <s v="11"/>
    <x v="3"/>
    <x v="30"/>
    <x v="33"/>
    <x v="3"/>
    <n v="30"/>
    <n v="375"/>
    <n v="112500"/>
    <n v="45000"/>
    <n v="0.4"/>
    <x v="2"/>
    <s v="low Units"/>
    <n v="1.3548702627119333E-2"/>
  </r>
  <r>
    <x v="5"/>
    <s v="Online"/>
    <n v="1185732"/>
    <n v="44238"/>
    <s v="11-02-2021"/>
    <x v="1"/>
    <x v="1"/>
    <s v="Thursday"/>
    <s v="11"/>
    <x v="3"/>
    <x v="30"/>
    <x v="33"/>
    <x v="4"/>
    <n v="45"/>
    <n v="450"/>
    <n v="202500"/>
    <n v="70875"/>
    <n v="0.35"/>
    <x v="2"/>
    <s v="low Units"/>
    <n v="2.1339206637712948E-2"/>
  </r>
  <r>
    <x v="5"/>
    <s v="Online"/>
    <n v="1185732"/>
    <n v="44238"/>
    <s v="11-02-2021"/>
    <x v="1"/>
    <x v="1"/>
    <s v="Thursday"/>
    <s v="11"/>
    <x v="3"/>
    <x v="30"/>
    <x v="33"/>
    <x v="5"/>
    <n v="30"/>
    <n v="550"/>
    <n v="165000"/>
    <n v="82500"/>
    <n v="0.5"/>
    <x v="2"/>
    <s v="low Units"/>
    <n v="2.4839288149718773E-2"/>
  </r>
  <r>
    <x v="5"/>
    <s v="Online"/>
    <n v="1185732"/>
    <n v="44264"/>
    <s v="09-03-2021"/>
    <x v="2"/>
    <x v="1"/>
    <s v="Tuesday"/>
    <s v="09"/>
    <x v="3"/>
    <x v="30"/>
    <x v="33"/>
    <x v="0"/>
    <n v="30"/>
    <n v="770"/>
    <n v="231000"/>
    <n v="92400"/>
    <n v="0.4"/>
    <x v="2"/>
    <s v="High Units"/>
    <n v="2.782000272768503E-2"/>
  </r>
  <r>
    <x v="5"/>
    <s v="Online"/>
    <n v="1185732"/>
    <n v="44264"/>
    <s v="09-03-2021"/>
    <x v="2"/>
    <x v="1"/>
    <s v="Tuesday"/>
    <s v="09"/>
    <x v="3"/>
    <x v="30"/>
    <x v="33"/>
    <x v="1"/>
    <n v="30"/>
    <n v="450"/>
    <n v="135000"/>
    <n v="47250"/>
    <n v="0.35"/>
    <x v="2"/>
    <s v="low Units"/>
    <n v="1.4226137758475298E-2"/>
  </r>
  <r>
    <x v="5"/>
    <s v="Online"/>
    <n v="1185732"/>
    <n v="44264"/>
    <s v="09-03-2021"/>
    <x v="2"/>
    <x v="1"/>
    <s v="Tuesday"/>
    <s v="09"/>
    <x v="3"/>
    <x v="30"/>
    <x v="33"/>
    <x v="2"/>
    <n v="20"/>
    <n v="475"/>
    <n v="95000"/>
    <n v="38000"/>
    <n v="0.4"/>
    <x v="2"/>
    <s v="low Units"/>
    <n v="1.1441126662900768E-2"/>
  </r>
  <r>
    <x v="5"/>
    <s v="Online"/>
    <n v="1185732"/>
    <n v="44264"/>
    <s v="09-03-2021"/>
    <x v="2"/>
    <x v="1"/>
    <s v="Tuesday"/>
    <s v="09"/>
    <x v="3"/>
    <x v="30"/>
    <x v="33"/>
    <x v="3"/>
    <n v="25"/>
    <n v="325"/>
    <n v="81250"/>
    <n v="32500"/>
    <n v="0.4"/>
    <x v="2"/>
    <s v="low Units"/>
    <n v="9.7851741195861836E-3"/>
  </r>
  <r>
    <x v="5"/>
    <s v="Online"/>
    <n v="1185732"/>
    <n v="44264"/>
    <s v="09-03-2021"/>
    <x v="2"/>
    <x v="1"/>
    <s v="Tuesday"/>
    <s v="09"/>
    <x v="3"/>
    <x v="30"/>
    <x v="33"/>
    <x v="4"/>
    <n v="40"/>
    <n v="375"/>
    <n v="150000"/>
    <n v="52500"/>
    <n v="0.35"/>
    <x v="2"/>
    <s v="low Units"/>
    <n v="1.5806819731639221E-2"/>
  </r>
  <r>
    <x v="5"/>
    <s v="Online"/>
    <n v="1185732"/>
    <n v="44264"/>
    <s v="09-03-2021"/>
    <x v="2"/>
    <x v="1"/>
    <s v="Tuesday"/>
    <s v="09"/>
    <x v="3"/>
    <x v="30"/>
    <x v="33"/>
    <x v="5"/>
    <n v="30"/>
    <n v="475"/>
    <n v="142500"/>
    <n v="71250"/>
    <n v="0.5"/>
    <x v="2"/>
    <s v="low Units"/>
    <n v="2.1452112492938945E-2"/>
  </r>
  <r>
    <x v="5"/>
    <s v="Online"/>
    <n v="1185732"/>
    <n v="44296"/>
    <s v="10-04-2021"/>
    <x v="3"/>
    <x v="1"/>
    <s v="Saturday"/>
    <s v="10"/>
    <x v="3"/>
    <x v="30"/>
    <x v="33"/>
    <x v="0"/>
    <n v="30"/>
    <n v="725"/>
    <n v="217500"/>
    <n v="87000"/>
    <n v="0.4"/>
    <x v="2"/>
    <s v="High Units"/>
    <n v="2.619415841243071E-2"/>
  </r>
  <r>
    <x v="5"/>
    <s v="Online"/>
    <n v="1185732"/>
    <n v="44296"/>
    <s v="10-04-2021"/>
    <x v="3"/>
    <x v="1"/>
    <s v="Saturday"/>
    <s v="10"/>
    <x v="3"/>
    <x v="30"/>
    <x v="33"/>
    <x v="1"/>
    <n v="30"/>
    <n v="425"/>
    <n v="127500"/>
    <n v="44625"/>
    <n v="0.35"/>
    <x v="2"/>
    <s v="low Units"/>
    <n v="1.3435796771893337E-2"/>
  </r>
  <r>
    <x v="5"/>
    <s v="Online"/>
    <n v="1185732"/>
    <n v="44296"/>
    <s v="10-04-2021"/>
    <x v="3"/>
    <x v="1"/>
    <s v="Saturday"/>
    <s v="10"/>
    <x v="3"/>
    <x v="30"/>
    <x v="33"/>
    <x v="2"/>
    <n v="20"/>
    <n v="425"/>
    <n v="85000"/>
    <n v="34000"/>
    <n v="0.4"/>
    <x v="2"/>
    <s v="low Units"/>
    <n v="1.0236797540490164E-2"/>
  </r>
  <r>
    <x v="5"/>
    <s v="Online"/>
    <n v="1185732"/>
    <n v="44296"/>
    <s v="10-04-2021"/>
    <x v="3"/>
    <x v="1"/>
    <s v="Saturday"/>
    <s v="10"/>
    <x v="3"/>
    <x v="30"/>
    <x v="33"/>
    <x v="3"/>
    <n v="25"/>
    <n v="350"/>
    <n v="87500"/>
    <n v="35000"/>
    <n v="0.4"/>
    <x v="2"/>
    <s v="low Units"/>
    <n v="1.0537879821092815E-2"/>
  </r>
  <r>
    <x v="5"/>
    <s v="Online"/>
    <n v="1185732"/>
    <n v="44296"/>
    <s v="10-04-2021"/>
    <x v="3"/>
    <x v="1"/>
    <s v="Saturday"/>
    <s v="10"/>
    <x v="3"/>
    <x v="30"/>
    <x v="33"/>
    <x v="4"/>
    <n v="45"/>
    <n v="375"/>
    <n v="168750"/>
    <n v="59063"/>
    <n v="0.35"/>
    <x v="2"/>
    <s v="low Units"/>
    <n v="1.7782822739234427E-2"/>
  </r>
  <r>
    <x v="5"/>
    <s v="Online"/>
    <n v="1185732"/>
    <n v="44296"/>
    <s v="10-04-2021"/>
    <x v="3"/>
    <x v="1"/>
    <s v="Saturday"/>
    <s v="10"/>
    <x v="3"/>
    <x v="30"/>
    <x v="33"/>
    <x v="5"/>
    <n v="35"/>
    <n v="525"/>
    <n v="183750"/>
    <n v="91875"/>
    <n v="0.5"/>
    <x v="2"/>
    <s v="low Units"/>
    <n v="2.7661934530368641E-2"/>
  </r>
  <r>
    <x v="5"/>
    <s v="Online"/>
    <n v="1185732"/>
    <n v="44325"/>
    <s v="09-05-2021"/>
    <x v="4"/>
    <x v="1"/>
    <s v="Sunday"/>
    <s v="09"/>
    <x v="3"/>
    <x v="30"/>
    <x v="33"/>
    <x v="0"/>
    <n v="45"/>
    <n v="795"/>
    <n v="357750"/>
    <n v="143100"/>
    <n v="0.4"/>
    <x v="2"/>
    <s v="High Units"/>
    <n v="4.3084874354239473E-2"/>
  </r>
  <r>
    <x v="5"/>
    <s v="Online"/>
    <n v="1185732"/>
    <n v="44325"/>
    <s v="09-05-2021"/>
    <x v="4"/>
    <x v="1"/>
    <s v="Sunday"/>
    <s v="09"/>
    <x v="3"/>
    <x v="30"/>
    <x v="33"/>
    <x v="1"/>
    <n v="45"/>
    <n v="500"/>
    <n v="225000"/>
    <n v="78750"/>
    <n v="0.35"/>
    <x v="2"/>
    <s v="low Units"/>
    <n v="2.3710229597458832E-2"/>
  </r>
  <r>
    <x v="5"/>
    <s v="Online"/>
    <n v="1185732"/>
    <n v="44325"/>
    <s v="09-05-2021"/>
    <x v="4"/>
    <x v="1"/>
    <s v="Sunday"/>
    <s v="09"/>
    <x v="3"/>
    <x v="30"/>
    <x v="33"/>
    <x v="2"/>
    <n v="40"/>
    <n v="475"/>
    <n v="190000"/>
    <n v="76000"/>
    <n v="0.4"/>
    <x v="2"/>
    <s v="low Units"/>
    <n v="2.2882253325801537E-2"/>
  </r>
  <r>
    <x v="5"/>
    <s v="Online"/>
    <n v="1185732"/>
    <n v="44325"/>
    <s v="09-05-2021"/>
    <x v="4"/>
    <x v="1"/>
    <s v="Sunday"/>
    <s v="09"/>
    <x v="3"/>
    <x v="30"/>
    <x v="33"/>
    <x v="3"/>
    <n v="40"/>
    <n v="425"/>
    <n v="170000"/>
    <n v="68000"/>
    <n v="0.4"/>
    <x v="2"/>
    <s v="low Units"/>
    <n v="2.0473595080980327E-2"/>
  </r>
  <r>
    <x v="5"/>
    <s v="Online"/>
    <n v="1185732"/>
    <n v="44325"/>
    <s v="09-05-2021"/>
    <x v="4"/>
    <x v="1"/>
    <s v="Sunday"/>
    <s v="09"/>
    <x v="3"/>
    <x v="30"/>
    <x v="33"/>
    <x v="4"/>
    <n v="50"/>
    <n v="450"/>
    <n v="225000"/>
    <n v="78750"/>
    <n v="0.35"/>
    <x v="2"/>
    <s v="low Units"/>
    <n v="2.3710229597458832E-2"/>
  </r>
  <r>
    <x v="5"/>
    <s v="Online"/>
    <n v="1185732"/>
    <n v="44325"/>
    <s v="09-05-2021"/>
    <x v="4"/>
    <x v="1"/>
    <s v="Sunday"/>
    <s v="09"/>
    <x v="3"/>
    <x v="30"/>
    <x v="33"/>
    <x v="5"/>
    <n v="55"/>
    <n v="550"/>
    <n v="302500"/>
    <n v="151250"/>
    <n v="0.5"/>
    <x v="2"/>
    <s v="low Units"/>
    <n v="4.5538694941151092E-2"/>
  </r>
  <r>
    <x v="5"/>
    <s v="Online"/>
    <n v="1185732"/>
    <n v="44358"/>
    <s v="11-06-2021"/>
    <x v="11"/>
    <x v="1"/>
    <s v="Friday"/>
    <s v="11"/>
    <x v="3"/>
    <x v="30"/>
    <x v="33"/>
    <x v="0"/>
    <n v="50"/>
    <n v="800"/>
    <n v="400000"/>
    <n v="160000"/>
    <n v="0.4"/>
    <x v="2"/>
    <s v="High Units"/>
    <n v="4.8173164896424293E-2"/>
  </r>
  <r>
    <x v="5"/>
    <s v="Online"/>
    <n v="1185732"/>
    <n v="44358"/>
    <s v="11-06-2021"/>
    <x v="11"/>
    <x v="1"/>
    <s v="Friday"/>
    <s v="11"/>
    <x v="3"/>
    <x v="30"/>
    <x v="33"/>
    <x v="1"/>
    <n v="45"/>
    <n v="550"/>
    <n v="247500"/>
    <n v="86625"/>
    <n v="0.35"/>
    <x v="2"/>
    <s v="low Units"/>
    <n v="2.6081252557204716E-2"/>
  </r>
  <r>
    <x v="5"/>
    <s v="Online"/>
    <n v="1185732"/>
    <n v="44358"/>
    <s v="11-06-2021"/>
    <x v="11"/>
    <x v="1"/>
    <s v="Friday"/>
    <s v="11"/>
    <x v="3"/>
    <x v="30"/>
    <x v="33"/>
    <x v="2"/>
    <n v="50"/>
    <n v="525"/>
    <n v="262500"/>
    <n v="105000"/>
    <n v="0.4"/>
    <x v="2"/>
    <s v="low Units"/>
    <n v="3.1613639463278442E-2"/>
  </r>
  <r>
    <x v="5"/>
    <s v="Online"/>
    <n v="1185732"/>
    <n v="44358"/>
    <s v="11-06-2021"/>
    <x v="11"/>
    <x v="1"/>
    <s v="Friday"/>
    <s v="11"/>
    <x v="3"/>
    <x v="30"/>
    <x v="33"/>
    <x v="3"/>
    <n v="50"/>
    <n v="500"/>
    <n v="250000"/>
    <n v="100000"/>
    <n v="0.4"/>
    <x v="2"/>
    <s v="low Units"/>
    <n v="3.0108228060265183E-2"/>
  </r>
  <r>
    <x v="5"/>
    <s v="Online"/>
    <n v="1185732"/>
    <n v="44358"/>
    <s v="11-06-2021"/>
    <x v="11"/>
    <x v="1"/>
    <s v="Friday"/>
    <s v="11"/>
    <x v="3"/>
    <x v="30"/>
    <x v="33"/>
    <x v="4"/>
    <n v="65"/>
    <n v="500"/>
    <n v="325000"/>
    <n v="113750"/>
    <n v="0.35"/>
    <x v="2"/>
    <s v="low Units"/>
    <n v="3.424810941855165E-2"/>
  </r>
  <r>
    <x v="5"/>
    <s v="Online"/>
    <n v="1185732"/>
    <n v="44358"/>
    <s v="11-06-2021"/>
    <x v="11"/>
    <x v="1"/>
    <s v="Friday"/>
    <s v="11"/>
    <x v="3"/>
    <x v="30"/>
    <x v="33"/>
    <x v="5"/>
    <n v="70"/>
    <n v="675"/>
    <n v="472500"/>
    <n v="236250"/>
    <n v="0.5"/>
    <x v="2"/>
    <s v="low Units"/>
    <n v="7.1130688792376495E-2"/>
  </r>
  <r>
    <x v="5"/>
    <s v="Online"/>
    <n v="1185732"/>
    <n v="44386"/>
    <s v="09-07-2021"/>
    <x v="5"/>
    <x v="1"/>
    <s v="Friday"/>
    <s v="09"/>
    <x v="3"/>
    <x v="30"/>
    <x v="33"/>
    <x v="0"/>
    <n v="65"/>
    <n v="900"/>
    <n v="585000"/>
    <n v="234000"/>
    <n v="0.4"/>
    <x v="2"/>
    <s v="High Units"/>
    <n v="7.0453253661020523E-2"/>
  </r>
  <r>
    <x v="5"/>
    <s v="Online"/>
    <n v="1185732"/>
    <n v="44386"/>
    <s v="09-07-2021"/>
    <x v="5"/>
    <x v="1"/>
    <s v="Friday"/>
    <s v="09"/>
    <x v="3"/>
    <x v="30"/>
    <x v="33"/>
    <x v="1"/>
    <n v="60"/>
    <n v="650"/>
    <n v="390000"/>
    <n v="136500"/>
    <n v="0.35"/>
    <x v="2"/>
    <s v="low Units"/>
    <n v="4.1097731302261971E-2"/>
  </r>
  <r>
    <x v="5"/>
    <s v="Online"/>
    <n v="1185732"/>
    <n v="44386"/>
    <s v="09-07-2021"/>
    <x v="5"/>
    <x v="1"/>
    <s v="Friday"/>
    <s v="09"/>
    <x v="3"/>
    <x v="30"/>
    <x v="33"/>
    <x v="2"/>
    <n v="55"/>
    <n v="575"/>
    <n v="316250"/>
    <n v="126500"/>
    <n v="0.4"/>
    <x v="2"/>
    <s v="low Units"/>
    <n v="3.8086908496235458E-2"/>
  </r>
  <r>
    <x v="5"/>
    <s v="Online"/>
    <n v="1185732"/>
    <n v="44386"/>
    <s v="09-07-2021"/>
    <x v="5"/>
    <x v="1"/>
    <s v="Friday"/>
    <s v="09"/>
    <x v="3"/>
    <x v="30"/>
    <x v="33"/>
    <x v="3"/>
    <n v="55"/>
    <n v="525"/>
    <n v="288750"/>
    <n v="115500"/>
    <n v="0.4"/>
    <x v="2"/>
    <s v="low Units"/>
    <n v="3.4775003409606285E-2"/>
  </r>
  <r>
    <x v="5"/>
    <s v="Online"/>
    <n v="1185732"/>
    <n v="44386"/>
    <s v="09-07-2021"/>
    <x v="5"/>
    <x v="1"/>
    <s v="Friday"/>
    <s v="09"/>
    <x v="3"/>
    <x v="30"/>
    <x v="33"/>
    <x v="4"/>
    <n v="65"/>
    <n v="550"/>
    <n v="357500"/>
    <n v="125125"/>
    <n v="0.35"/>
    <x v="2"/>
    <s v="low Units"/>
    <n v="3.7672920360406807E-2"/>
  </r>
  <r>
    <x v="5"/>
    <s v="Online"/>
    <n v="1185732"/>
    <n v="44386"/>
    <s v="09-07-2021"/>
    <x v="5"/>
    <x v="1"/>
    <s v="Friday"/>
    <s v="09"/>
    <x v="3"/>
    <x v="30"/>
    <x v="33"/>
    <x v="5"/>
    <n v="70"/>
    <n v="725"/>
    <n v="507500"/>
    <n v="253750"/>
    <n v="0.5"/>
    <x v="2"/>
    <s v="High Units"/>
    <n v="7.6399628702922898E-2"/>
  </r>
  <r>
    <x v="5"/>
    <s v="Online"/>
    <n v="1185732"/>
    <n v="44418"/>
    <s v="10-08-2021"/>
    <x v="6"/>
    <x v="1"/>
    <s v="Tuesday"/>
    <s v="10"/>
    <x v="3"/>
    <x v="30"/>
    <x v="33"/>
    <x v="0"/>
    <n v="65"/>
    <n v="875"/>
    <n v="568750"/>
    <n v="227500"/>
    <n v="0.4"/>
    <x v="2"/>
    <s v="High Units"/>
    <n v="6.8496218837103301E-2"/>
  </r>
  <r>
    <x v="5"/>
    <s v="Online"/>
    <n v="1185732"/>
    <n v="44418"/>
    <s v="10-08-2021"/>
    <x v="6"/>
    <x v="1"/>
    <s v="Tuesday"/>
    <s v="10"/>
    <x v="3"/>
    <x v="30"/>
    <x v="33"/>
    <x v="1"/>
    <n v="60"/>
    <n v="650"/>
    <n v="390000"/>
    <n v="136500"/>
    <n v="0.35"/>
    <x v="2"/>
    <s v="low Units"/>
    <n v="4.1097731302261971E-2"/>
  </r>
  <r>
    <x v="5"/>
    <s v="Online"/>
    <n v="1185732"/>
    <n v="44418"/>
    <s v="10-08-2021"/>
    <x v="6"/>
    <x v="1"/>
    <s v="Tuesday"/>
    <s v="10"/>
    <x v="3"/>
    <x v="30"/>
    <x v="33"/>
    <x v="2"/>
    <n v="55"/>
    <n v="575"/>
    <n v="316250"/>
    <n v="126500"/>
    <n v="0.4"/>
    <x v="2"/>
    <s v="low Units"/>
    <n v="3.8086908496235458E-2"/>
  </r>
  <r>
    <x v="5"/>
    <s v="Online"/>
    <n v="1185732"/>
    <n v="44418"/>
    <s v="10-08-2021"/>
    <x v="6"/>
    <x v="1"/>
    <s v="Tuesday"/>
    <s v="10"/>
    <x v="3"/>
    <x v="30"/>
    <x v="33"/>
    <x v="3"/>
    <n v="45"/>
    <n v="525"/>
    <n v="236250"/>
    <n v="94500"/>
    <n v="0.4"/>
    <x v="2"/>
    <s v="low Units"/>
    <n v="2.8452275516950596E-2"/>
  </r>
  <r>
    <x v="5"/>
    <s v="Online"/>
    <n v="1185732"/>
    <n v="44418"/>
    <s v="10-08-2021"/>
    <x v="6"/>
    <x v="1"/>
    <s v="Tuesday"/>
    <s v="10"/>
    <x v="3"/>
    <x v="30"/>
    <x v="33"/>
    <x v="4"/>
    <n v="55"/>
    <n v="500"/>
    <n v="275000"/>
    <n v="96250"/>
    <n v="0.35"/>
    <x v="2"/>
    <s v="low Units"/>
    <n v="2.8979169508005241E-2"/>
  </r>
  <r>
    <x v="5"/>
    <s v="Online"/>
    <n v="1185732"/>
    <n v="44418"/>
    <s v="10-08-2021"/>
    <x v="6"/>
    <x v="1"/>
    <s v="Tuesday"/>
    <s v="10"/>
    <x v="3"/>
    <x v="30"/>
    <x v="33"/>
    <x v="5"/>
    <n v="60"/>
    <n v="675"/>
    <n v="405000"/>
    <n v="202500"/>
    <n v="0.5"/>
    <x v="2"/>
    <s v="low Units"/>
    <n v="6.0969161822036995E-2"/>
  </r>
  <r>
    <x v="5"/>
    <s v="Online"/>
    <n v="1185732"/>
    <n v="44448"/>
    <s v="09-09-2021"/>
    <x v="7"/>
    <x v="1"/>
    <s v="Thursday"/>
    <s v="09"/>
    <x v="3"/>
    <x v="30"/>
    <x v="33"/>
    <x v="0"/>
    <n v="55"/>
    <n v="775"/>
    <n v="426250"/>
    <n v="170500"/>
    <n v="0.4"/>
    <x v="2"/>
    <s v="High Units"/>
    <n v="5.1334528842752136E-2"/>
  </r>
  <r>
    <x v="5"/>
    <s v="Online"/>
    <n v="1185732"/>
    <n v="44448"/>
    <s v="09-09-2021"/>
    <x v="7"/>
    <x v="1"/>
    <s v="Thursday"/>
    <s v="09"/>
    <x v="3"/>
    <x v="30"/>
    <x v="33"/>
    <x v="1"/>
    <n v="50"/>
    <n v="575"/>
    <n v="287500"/>
    <n v="100625"/>
    <n v="0.35"/>
    <x v="2"/>
    <s v="low Units"/>
    <n v="3.0296404485641842E-2"/>
  </r>
  <r>
    <x v="5"/>
    <s v="Online"/>
    <n v="1185732"/>
    <n v="44448"/>
    <s v="09-09-2021"/>
    <x v="7"/>
    <x v="1"/>
    <s v="Thursday"/>
    <s v="09"/>
    <x v="3"/>
    <x v="30"/>
    <x v="33"/>
    <x v="2"/>
    <n v="25"/>
    <n v="475"/>
    <n v="118750"/>
    <n v="47500"/>
    <n v="0.4"/>
    <x v="2"/>
    <s v="low Units"/>
    <n v="1.4301408328625963E-2"/>
  </r>
  <r>
    <x v="5"/>
    <s v="Online"/>
    <n v="1185732"/>
    <n v="44448"/>
    <s v="09-09-2021"/>
    <x v="7"/>
    <x v="1"/>
    <s v="Thursday"/>
    <s v="09"/>
    <x v="3"/>
    <x v="30"/>
    <x v="33"/>
    <x v="3"/>
    <n v="25"/>
    <n v="450"/>
    <n v="112500"/>
    <n v="45000"/>
    <n v="0.4"/>
    <x v="2"/>
    <s v="low Units"/>
    <n v="1.3548702627119333E-2"/>
  </r>
  <r>
    <x v="5"/>
    <s v="Online"/>
    <n v="1185732"/>
    <n v="44448"/>
    <s v="09-09-2021"/>
    <x v="7"/>
    <x v="1"/>
    <s v="Thursday"/>
    <s v="09"/>
    <x v="3"/>
    <x v="30"/>
    <x v="33"/>
    <x v="4"/>
    <n v="35"/>
    <n v="450"/>
    <n v="157500"/>
    <n v="55125"/>
    <n v="0.35"/>
    <x v="2"/>
    <s v="low Units"/>
    <n v="1.659716071822118E-2"/>
  </r>
  <r>
    <x v="5"/>
    <s v="Online"/>
    <n v="1185732"/>
    <n v="44448"/>
    <s v="09-09-2021"/>
    <x v="7"/>
    <x v="1"/>
    <s v="Thursday"/>
    <s v="09"/>
    <x v="3"/>
    <x v="30"/>
    <x v="33"/>
    <x v="5"/>
    <n v="40"/>
    <n v="550"/>
    <n v="220000"/>
    <n v="110000"/>
    <n v="0.5"/>
    <x v="2"/>
    <s v="low Units"/>
    <n v="3.3119050866291702E-2"/>
  </r>
  <r>
    <x v="5"/>
    <s v="Online"/>
    <n v="1185732"/>
    <n v="44480"/>
    <s v="11-10-2021"/>
    <x v="8"/>
    <x v="1"/>
    <s v="Monday"/>
    <s v="11"/>
    <x v="3"/>
    <x v="30"/>
    <x v="33"/>
    <x v="0"/>
    <n v="40"/>
    <n v="725"/>
    <n v="290000"/>
    <n v="116000"/>
    <n v="0.4"/>
    <x v="2"/>
    <s v="High Units"/>
    <n v="3.4925544549907615E-2"/>
  </r>
  <r>
    <x v="5"/>
    <s v="Online"/>
    <n v="1185732"/>
    <n v="44480"/>
    <s v="11-10-2021"/>
    <x v="8"/>
    <x v="1"/>
    <s v="Monday"/>
    <s v="11"/>
    <x v="3"/>
    <x v="30"/>
    <x v="33"/>
    <x v="1"/>
    <n v="30"/>
    <n v="550"/>
    <n v="165000"/>
    <n v="57750"/>
    <n v="0.35"/>
    <x v="2"/>
    <s v="low Units"/>
    <n v="1.7387501704803143E-2"/>
  </r>
  <r>
    <x v="5"/>
    <s v="Online"/>
    <n v="1185732"/>
    <n v="44480"/>
    <s v="11-10-2021"/>
    <x v="8"/>
    <x v="1"/>
    <s v="Monday"/>
    <s v="11"/>
    <x v="3"/>
    <x v="30"/>
    <x v="33"/>
    <x v="2"/>
    <n v="30"/>
    <n v="425"/>
    <n v="127500"/>
    <n v="51000"/>
    <n v="0.4"/>
    <x v="2"/>
    <s v="low Units"/>
    <n v="1.5355196310735243E-2"/>
  </r>
  <r>
    <x v="5"/>
    <s v="Online"/>
    <n v="1185732"/>
    <n v="44480"/>
    <s v="11-10-2021"/>
    <x v="8"/>
    <x v="1"/>
    <s v="Monday"/>
    <s v="11"/>
    <x v="3"/>
    <x v="30"/>
    <x v="33"/>
    <x v="3"/>
    <n v="30"/>
    <n v="400"/>
    <n v="120000"/>
    <n v="48000"/>
    <n v="0.4"/>
    <x v="2"/>
    <s v="low Units"/>
    <n v="1.4451949468927288E-2"/>
  </r>
  <r>
    <x v="5"/>
    <s v="Online"/>
    <n v="1185732"/>
    <n v="44480"/>
    <s v="11-10-2021"/>
    <x v="8"/>
    <x v="1"/>
    <s v="Monday"/>
    <s v="11"/>
    <x v="3"/>
    <x v="30"/>
    <x v="33"/>
    <x v="4"/>
    <n v="40"/>
    <n v="400"/>
    <n v="160000"/>
    <n v="56000"/>
    <n v="0.35"/>
    <x v="2"/>
    <s v="low Units"/>
    <n v="1.6860607713748504E-2"/>
  </r>
  <r>
    <x v="5"/>
    <s v="Online"/>
    <n v="1185732"/>
    <n v="44480"/>
    <s v="11-10-2021"/>
    <x v="8"/>
    <x v="1"/>
    <s v="Monday"/>
    <s v="11"/>
    <x v="3"/>
    <x v="30"/>
    <x v="33"/>
    <x v="5"/>
    <n v="40"/>
    <n v="525"/>
    <n v="210000"/>
    <n v="105000"/>
    <n v="0.5"/>
    <x v="2"/>
    <s v="low Units"/>
    <n v="3.1613639463278442E-2"/>
  </r>
  <r>
    <x v="5"/>
    <s v="Online"/>
    <n v="1185732"/>
    <n v="44510"/>
    <s v="10-11-2021"/>
    <x v="9"/>
    <x v="1"/>
    <s v="Wednesday"/>
    <s v="10"/>
    <x v="3"/>
    <x v="30"/>
    <x v="33"/>
    <x v="0"/>
    <n v="35"/>
    <n v="675"/>
    <n v="236250"/>
    <n v="94500"/>
    <n v="0.4"/>
    <x v="2"/>
    <s v="low Units"/>
    <n v="2.8452275516950596E-2"/>
  </r>
  <r>
    <x v="5"/>
    <s v="Online"/>
    <n v="1185732"/>
    <n v="44510"/>
    <s v="10-11-2021"/>
    <x v="9"/>
    <x v="1"/>
    <s v="Wednesday"/>
    <s v="10"/>
    <x v="3"/>
    <x v="30"/>
    <x v="33"/>
    <x v="1"/>
    <n v="25"/>
    <n v="500"/>
    <n v="125000"/>
    <n v="43750"/>
    <n v="0.35"/>
    <x v="2"/>
    <s v="low Units"/>
    <n v="1.3172349776366016E-2"/>
  </r>
  <r>
    <x v="5"/>
    <s v="Online"/>
    <n v="1185732"/>
    <n v="44510"/>
    <s v="10-11-2021"/>
    <x v="9"/>
    <x v="1"/>
    <s v="Wednesday"/>
    <s v="10"/>
    <x v="3"/>
    <x v="30"/>
    <x v="33"/>
    <x v="2"/>
    <n v="35"/>
    <n v="445"/>
    <n v="155750"/>
    <n v="62300"/>
    <n v="0.4"/>
    <x v="2"/>
    <s v="low Units"/>
    <n v="1.8757426081545209E-2"/>
  </r>
  <r>
    <x v="5"/>
    <s v="Online"/>
    <n v="1185732"/>
    <n v="44510"/>
    <s v="10-11-2021"/>
    <x v="9"/>
    <x v="1"/>
    <s v="Wednesday"/>
    <s v="10"/>
    <x v="3"/>
    <x v="30"/>
    <x v="33"/>
    <x v="3"/>
    <n v="65"/>
    <n v="500"/>
    <n v="325000"/>
    <n v="130000"/>
    <n v="0.4"/>
    <x v="2"/>
    <s v="low Units"/>
    <n v="3.9140696478344734E-2"/>
  </r>
  <r>
    <x v="5"/>
    <s v="Online"/>
    <n v="1185732"/>
    <n v="44510"/>
    <s v="10-11-2021"/>
    <x v="9"/>
    <x v="1"/>
    <s v="Wednesday"/>
    <s v="10"/>
    <x v="3"/>
    <x v="30"/>
    <x v="33"/>
    <x v="4"/>
    <n v="80"/>
    <n v="475"/>
    <n v="380000"/>
    <n v="133000"/>
    <n v="0.35"/>
    <x v="2"/>
    <s v="low Units"/>
    <n v="4.0043943320152695E-2"/>
  </r>
  <r>
    <x v="5"/>
    <s v="Online"/>
    <n v="1185732"/>
    <n v="44510"/>
    <s v="10-11-2021"/>
    <x v="9"/>
    <x v="1"/>
    <s v="Wednesday"/>
    <s v="10"/>
    <x v="3"/>
    <x v="30"/>
    <x v="33"/>
    <x v="5"/>
    <n v="80"/>
    <n v="575"/>
    <n v="460000"/>
    <n v="230000"/>
    <n v="0.5"/>
    <x v="2"/>
    <s v="low Units"/>
    <n v="6.9248924538609924E-2"/>
  </r>
  <r>
    <x v="5"/>
    <s v="Online"/>
    <n v="1185732"/>
    <n v="44539"/>
    <s v="09-12-2021"/>
    <x v="10"/>
    <x v="1"/>
    <s v="Thursday"/>
    <s v="09"/>
    <x v="3"/>
    <x v="30"/>
    <x v="33"/>
    <x v="0"/>
    <n v="75"/>
    <n v="825"/>
    <n v="618750"/>
    <n v="247500"/>
    <n v="0.4"/>
    <x v="2"/>
    <s v="High Units"/>
    <n v="7.4517864449156326E-2"/>
  </r>
  <r>
    <x v="5"/>
    <s v="Online"/>
    <n v="1185732"/>
    <n v="44539"/>
    <s v="09-12-2021"/>
    <x v="10"/>
    <x v="1"/>
    <s v="Thursday"/>
    <s v="09"/>
    <x v="3"/>
    <x v="30"/>
    <x v="33"/>
    <x v="1"/>
    <n v="65"/>
    <n v="625"/>
    <n v="406250"/>
    <n v="142188"/>
    <n v="0.35"/>
    <x v="2"/>
    <s v="low Units"/>
    <n v="4.2810287314329856E-2"/>
  </r>
  <r>
    <x v="3"/>
    <s v="Online"/>
    <n v="1185732"/>
    <n v="44539"/>
    <s v="09-12-2021"/>
    <x v="10"/>
    <x v="1"/>
    <s v="Thursday"/>
    <s v="09"/>
    <x v="3"/>
    <x v="30"/>
    <x v="33"/>
    <x v="2"/>
    <n v="65"/>
    <n v="575"/>
    <n v="373750"/>
    <n v="149500"/>
    <n v="0.4"/>
    <x v="2"/>
    <s v="low Units"/>
    <n v="4.5011800950096451E-2"/>
  </r>
  <r>
    <x v="3"/>
    <s v="Online"/>
    <n v="1185732"/>
    <n v="44539"/>
    <s v="09-12-2021"/>
    <x v="10"/>
    <x v="1"/>
    <s v="Thursday"/>
    <s v="09"/>
    <x v="3"/>
    <x v="30"/>
    <x v="33"/>
    <x v="3"/>
    <n v="65"/>
    <n v="525"/>
    <n v="341250"/>
    <n v="136500"/>
    <n v="0.4"/>
    <x v="2"/>
    <s v="low Units"/>
    <n v="4.1097731302261971E-2"/>
  </r>
  <r>
    <x v="3"/>
    <s v="Online"/>
    <n v="1185732"/>
    <n v="44539"/>
    <s v="09-12-2021"/>
    <x v="10"/>
    <x v="1"/>
    <s v="Thursday"/>
    <s v="09"/>
    <x v="3"/>
    <x v="30"/>
    <x v="33"/>
    <x v="4"/>
    <n v="75"/>
    <n v="525"/>
    <n v="393750"/>
    <n v="137813"/>
    <n v="0.35"/>
    <x v="2"/>
    <s v="low Units"/>
    <n v="4.1493052336693259E-2"/>
  </r>
  <r>
    <x v="3"/>
    <s v="Online"/>
    <n v="1185732"/>
    <n v="44539"/>
    <s v="09-12-2021"/>
    <x v="10"/>
    <x v="1"/>
    <s v="Thursday"/>
    <s v="09"/>
    <x v="3"/>
    <x v="30"/>
    <x v="33"/>
    <x v="5"/>
    <n v="80"/>
    <n v="625"/>
    <n v="500000"/>
    <n v="250000"/>
    <n v="0.5"/>
    <x v="2"/>
    <s v="low Units"/>
    <n v="7.5270570150662963E-2"/>
  </r>
  <r>
    <x v="5"/>
    <s v="Online"/>
    <n v="1185732"/>
    <n v="44218"/>
    <s v="22-01-2021"/>
    <x v="0"/>
    <x v="1"/>
    <s v="Friday"/>
    <s v="22"/>
    <x v="3"/>
    <x v="30"/>
    <x v="33"/>
    <x v="0"/>
    <n v="40"/>
    <n v="500"/>
    <n v="200000"/>
    <n v="80000"/>
    <n v="0.4"/>
    <x v="2"/>
    <s v="low Units"/>
    <n v="2.4086582448212147E-2"/>
  </r>
  <r>
    <x v="5"/>
    <s v="Online"/>
    <n v="1185732"/>
    <n v="44218"/>
    <s v="22-01-2021"/>
    <x v="0"/>
    <x v="1"/>
    <s v="Friday"/>
    <s v="22"/>
    <x v="3"/>
    <x v="30"/>
    <x v="33"/>
    <x v="1"/>
    <n v="40"/>
    <n v="300"/>
    <n v="120000"/>
    <n v="42000"/>
    <n v="0.35"/>
    <x v="2"/>
    <s v="low Units"/>
    <n v="1.2645455785311377E-2"/>
  </r>
  <r>
    <x v="5"/>
    <s v="Online"/>
    <n v="1185732"/>
    <n v="44218"/>
    <s v="22-01-2021"/>
    <x v="0"/>
    <x v="1"/>
    <s v="Friday"/>
    <s v="22"/>
    <x v="3"/>
    <x v="30"/>
    <x v="33"/>
    <x v="2"/>
    <n v="30"/>
    <n v="300"/>
    <n v="90000"/>
    <n v="36000"/>
    <n v="0.4"/>
    <x v="2"/>
    <s v="low Units"/>
    <n v="1.0838962101695467E-2"/>
  </r>
  <r>
    <x v="5"/>
    <s v="Online"/>
    <n v="1185732"/>
    <n v="44218"/>
    <s v="22-01-2021"/>
    <x v="0"/>
    <x v="1"/>
    <s v="Friday"/>
    <s v="22"/>
    <x v="3"/>
    <x v="30"/>
    <x v="33"/>
    <x v="3"/>
    <n v="35"/>
    <n v="150"/>
    <n v="52500"/>
    <n v="21000"/>
    <n v="0.4"/>
    <x v="2"/>
    <s v="low Units"/>
    <n v="6.3227278926556883E-3"/>
  </r>
  <r>
    <x v="5"/>
    <s v="Online"/>
    <n v="1185732"/>
    <n v="44218"/>
    <s v="22-01-2021"/>
    <x v="0"/>
    <x v="1"/>
    <s v="Friday"/>
    <s v="22"/>
    <x v="3"/>
    <x v="30"/>
    <x v="33"/>
    <x v="4"/>
    <n v="50"/>
    <n v="200"/>
    <n v="100000"/>
    <n v="35000"/>
    <n v="0.35"/>
    <x v="2"/>
    <s v="low Units"/>
    <n v="1.0537879821092815E-2"/>
  </r>
  <r>
    <x v="5"/>
    <s v="Online"/>
    <n v="1185732"/>
    <n v="44218"/>
    <s v="22-01-2021"/>
    <x v="0"/>
    <x v="1"/>
    <s v="Friday"/>
    <s v="22"/>
    <x v="3"/>
    <x v="30"/>
    <x v="33"/>
    <x v="5"/>
    <n v="40"/>
    <n v="300"/>
    <n v="120000"/>
    <n v="48000"/>
    <n v="0.4"/>
    <x v="2"/>
    <s v="low Units"/>
    <n v="1.4451949468927288E-2"/>
  </r>
  <r>
    <x v="5"/>
    <s v="Online"/>
    <n v="1185732"/>
    <n v="44249"/>
    <s v="22-02-2021"/>
    <x v="1"/>
    <x v="1"/>
    <s v="Monday"/>
    <s v="22"/>
    <x v="3"/>
    <x v="30"/>
    <x v="33"/>
    <x v="0"/>
    <n v="40"/>
    <n v="550"/>
    <n v="220000"/>
    <n v="88000"/>
    <n v="0.4"/>
    <x v="2"/>
    <s v="low Units"/>
    <n v="2.649524069303336E-2"/>
  </r>
  <r>
    <x v="5"/>
    <s v="Online"/>
    <n v="1185732"/>
    <n v="44249"/>
    <s v="22-02-2021"/>
    <x v="1"/>
    <x v="1"/>
    <s v="Monday"/>
    <s v="22"/>
    <x v="3"/>
    <x v="30"/>
    <x v="33"/>
    <x v="1"/>
    <n v="40"/>
    <n v="200"/>
    <n v="80000"/>
    <n v="28000"/>
    <n v="0.35"/>
    <x v="2"/>
    <s v="low Units"/>
    <n v="8.4303038568742522E-3"/>
  </r>
  <r>
    <x v="5"/>
    <s v="Online"/>
    <n v="1185732"/>
    <n v="44249"/>
    <s v="22-02-2021"/>
    <x v="1"/>
    <x v="1"/>
    <s v="Monday"/>
    <s v="22"/>
    <x v="3"/>
    <x v="30"/>
    <x v="33"/>
    <x v="2"/>
    <n v="30"/>
    <n v="250"/>
    <n v="75000"/>
    <n v="30000"/>
    <n v="0.4"/>
    <x v="2"/>
    <s v="low Units"/>
    <n v="9.0324684180795554E-3"/>
  </r>
  <r>
    <x v="5"/>
    <s v="Online"/>
    <n v="1185732"/>
    <n v="44249"/>
    <s v="22-02-2021"/>
    <x v="1"/>
    <x v="1"/>
    <s v="Monday"/>
    <s v="22"/>
    <x v="4"/>
    <x v="31"/>
    <x v="34"/>
    <x v="3"/>
    <n v="35"/>
    <n v="125"/>
    <n v="43750"/>
    <n v="17500"/>
    <n v="0.4"/>
    <x v="2"/>
    <s v="low Units"/>
    <n v="5.2689399105464076E-3"/>
  </r>
  <r>
    <x v="5"/>
    <s v="Online"/>
    <n v="1185732"/>
    <n v="44249"/>
    <s v="22-02-2021"/>
    <x v="1"/>
    <x v="1"/>
    <s v="Monday"/>
    <s v="22"/>
    <x v="4"/>
    <x v="31"/>
    <x v="34"/>
    <x v="4"/>
    <n v="50"/>
    <n v="200"/>
    <n v="100000"/>
    <n v="35000"/>
    <n v="0.35"/>
    <x v="2"/>
    <s v="low Units"/>
    <n v="1.0537879821092815E-2"/>
  </r>
  <r>
    <x v="5"/>
    <s v="Online"/>
    <n v="1185732"/>
    <n v="44249"/>
    <s v="22-02-2021"/>
    <x v="1"/>
    <x v="1"/>
    <s v="Monday"/>
    <s v="22"/>
    <x v="4"/>
    <x v="31"/>
    <x v="34"/>
    <x v="5"/>
    <n v="40"/>
    <n v="300"/>
    <n v="120000"/>
    <n v="48000"/>
    <n v="0.4"/>
    <x v="2"/>
    <s v="low Units"/>
    <n v="1.4451949468927288E-2"/>
  </r>
  <r>
    <x v="5"/>
    <s v="Online"/>
    <n v="1185732"/>
    <n v="44276"/>
    <s v="21-03-2021"/>
    <x v="2"/>
    <x v="1"/>
    <s v="Sunday"/>
    <s v="21"/>
    <x v="4"/>
    <x v="31"/>
    <x v="34"/>
    <x v="0"/>
    <n v="45"/>
    <n v="520"/>
    <n v="234000"/>
    <n v="93600"/>
    <n v="0.4"/>
    <x v="2"/>
    <s v="low Units"/>
    <n v="2.8181301464408212E-2"/>
  </r>
  <r>
    <x v="5"/>
    <s v="Online"/>
    <n v="1185732"/>
    <n v="44276"/>
    <s v="21-03-2021"/>
    <x v="2"/>
    <x v="1"/>
    <s v="Sunday"/>
    <s v="21"/>
    <x v="4"/>
    <x v="31"/>
    <x v="34"/>
    <x v="1"/>
    <n v="45"/>
    <n v="225"/>
    <n v="101250"/>
    <n v="35438"/>
    <n v="0.35"/>
    <x v="2"/>
    <s v="low Units"/>
    <n v="1.0669753859996776E-2"/>
  </r>
  <r>
    <x v="5"/>
    <s v="Online"/>
    <n v="1185732"/>
    <n v="44276"/>
    <s v="21-03-2021"/>
    <x v="2"/>
    <x v="1"/>
    <s v="Sunday"/>
    <s v="21"/>
    <x v="4"/>
    <x v="31"/>
    <x v="34"/>
    <x v="2"/>
    <n v="35"/>
    <n v="250"/>
    <n v="87500"/>
    <n v="35000"/>
    <n v="0.4"/>
    <x v="2"/>
    <s v="low Units"/>
    <n v="1.0537879821092815E-2"/>
  </r>
  <r>
    <x v="5"/>
    <s v="Online"/>
    <n v="1185732"/>
    <n v="44276"/>
    <s v="21-03-2021"/>
    <x v="2"/>
    <x v="1"/>
    <s v="Sunday"/>
    <s v="21"/>
    <x v="4"/>
    <x v="31"/>
    <x v="34"/>
    <x v="3"/>
    <n v="40"/>
    <n v="100"/>
    <n v="40000"/>
    <n v="16000"/>
    <n v="0.4"/>
    <x v="2"/>
    <s v="low Units"/>
    <n v="4.8173164896424293E-3"/>
  </r>
  <r>
    <x v="5"/>
    <s v="Online"/>
    <n v="1185732"/>
    <n v="44276"/>
    <s v="21-03-2021"/>
    <x v="2"/>
    <x v="1"/>
    <s v="Sunday"/>
    <s v="21"/>
    <x v="4"/>
    <x v="31"/>
    <x v="34"/>
    <x v="4"/>
    <n v="55"/>
    <n v="150"/>
    <n v="82500"/>
    <n v="28875"/>
    <n v="0.35"/>
    <x v="2"/>
    <s v="low Units"/>
    <n v="8.6937508524015713E-3"/>
  </r>
  <r>
    <x v="5"/>
    <s v="Online"/>
    <n v="1185732"/>
    <n v="44276"/>
    <s v="21-03-2021"/>
    <x v="2"/>
    <x v="1"/>
    <s v="Sunday"/>
    <s v="21"/>
    <x v="4"/>
    <x v="31"/>
    <x v="34"/>
    <x v="5"/>
    <n v="45"/>
    <n v="250"/>
    <n v="112500"/>
    <n v="45000"/>
    <n v="0.4"/>
    <x v="2"/>
    <s v="low Units"/>
    <n v="1.3548702627119333E-2"/>
  </r>
  <r>
    <x v="5"/>
    <s v="Online"/>
    <n v="1185732"/>
    <n v="44308"/>
    <s v="22-04-2021"/>
    <x v="3"/>
    <x v="1"/>
    <s v="Thursday"/>
    <s v="22"/>
    <x v="4"/>
    <x v="31"/>
    <x v="34"/>
    <x v="0"/>
    <n v="45"/>
    <n v="475"/>
    <n v="213750"/>
    <n v="85500"/>
    <n v="0.4"/>
    <x v="2"/>
    <s v="low Units"/>
    <n v="2.5742534991526733E-2"/>
  </r>
  <r>
    <x v="5"/>
    <s v="Online"/>
    <n v="1185732"/>
    <n v="44308"/>
    <s v="22-04-2021"/>
    <x v="3"/>
    <x v="1"/>
    <s v="Thursday"/>
    <s v="22"/>
    <x v="4"/>
    <x v="31"/>
    <x v="34"/>
    <x v="1"/>
    <n v="45"/>
    <n v="175"/>
    <n v="78750"/>
    <n v="27563"/>
    <n v="0.35"/>
    <x v="2"/>
    <s v="low Units"/>
    <n v="8.2987309002508919E-3"/>
  </r>
  <r>
    <x v="5"/>
    <s v="Online"/>
    <n v="1185732"/>
    <n v="44308"/>
    <s v="22-04-2021"/>
    <x v="3"/>
    <x v="1"/>
    <s v="Thursday"/>
    <s v="22"/>
    <x v="4"/>
    <x v="31"/>
    <x v="34"/>
    <x v="2"/>
    <n v="40"/>
    <n v="175"/>
    <n v="70000"/>
    <n v="28000"/>
    <n v="0.4"/>
    <x v="2"/>
    <s v="low Units"/>
    <n v="8.4303038568742522E-3"/>
  </r>
  <r>
    <x v="5"/>
    <s v="Online"/>
    <n v="1185732"/>
    <n v="44308"/>
    <s v="22-04-2021"/>
    <x v="3"/>
    <x v="1"/>
    <s v="Thursday"/>
    <s v="22"/>
    <x v="4"/>
    <x v="31"/>
    <x v="34"/>
    <x v="3"/>
    <n v="45"/>
    <n v="100"/>
    <n v="45000"/>
    <n v="18000"/>
    <n v="0.4"/>
    <x v="2"/>
    <s v="low Units"/>
    <n v="5.4194810508477334E-3"/>
  </r>
  <r>
    <x v="5"/>
    <s v="Online"/>
    <n v="1185732"/>
    <n v="44308"/>
    <s v="22-04-2021"/>
    <x v="3"/>
    <x v="1"/>
    <s v="Thursday"/>
    <s v="22"/>
    <x v="4"/>
    <x v="31"/>
    <x v="34"/>
    <x v="4"/>
    <n v="50"/>
    <n v="125"/>
    <n v="62500"/>
    <n v="21875"/>
    <n v="0.35"/>
    <x v="2"/>
    <s v="low Units"/>
    <n v="6.5861748881830082E-3"/>
  </r>
  <r>
    <x v="5"/>
    <s v="Online"/>
    <n v="1185732"/>
    <n v="44308"/>
    <s v="22-04-2021"/>
    <x v="3"/>
    <x v="1"/>
    <s v="Thursday"/>
    <s v="22"/>
    <x v="4"/>
    <x v="31"/>
    <x v="34"/>
    <x v="5"/>
    <n v="40"/>
    <n v="250"/>
    <n v="100000"/>
    <n v="40000"/>
    <n v="0.4"/>
    <x v="2"/>
    <s v="low Units"/>
    <n v="1.2043291224106073E-2"/>
  </r>
  <r>
    <x v="5"/>
    <s v="Online"/>
    <n v="1185732"/>
    <n v="44339"/>
    <s v="23-05-2021"/>
    <x v="4"/>
    <x v="1"/>
    <s v="Sunday"/>
    <s v="23"/>
    <x v="4"/>
    <x v="31"/>
    <x v="34"/>
    <x v="0"/>
    <n v="50"/>
    <n v="520"/>
    <n v="260000"/>
    <n v="104000"/>
    <n v="0.4"/>
    <x v="2"/>
    <s v="low Units"/>
    <n v="3.1312557182675789E-2"/>
  </r>
  <r>
    <x v="5"/>
    <s v="Online"/>
    <n v="1185732"/>
    <n v="44339"/>
    <s v="23-05-2021"/>
    <x v="4"/>
    <x v="1"/>
    <s v="Sunday"/>
    <s v="23"/>
    <x v="4"/>
    <x v="31"/>
    <x v="34"/>
    <x v="1"/>
    <n v="45"/>
    <n v="225"/>
    <n v="101250"/>
    <n v="35438"/>
    <n v="0.35"/>
    <x v="2"/>
    <s v="low Units"/>
    <n v="1.0669753859996776E-2"/>
  </r>
  <r>
    <x v="5"/>
    <s v="Online"/>
    <n v="1185732"/>
    <n v="44339"/>
    <s v="23-05-2021"/>
    <x v="4"/>
    <x v="1"/>
    <s v="Sunday"/>
    <s v="23"/>
    <x v="4"/>
    <x v="31"/>
    <x v="34"/>
    <x v="2"/>
    <n v="40"/>
    <n v="200"/>
    <n v="80000"/>
    <n v="32000"/>
    <n v="0.4"/>
    <x v="2"/>
    <s v="low Units"/>
    <n v="9.6346329792848587E-3"/>
  </r>
  <r>
    <x v="5"/>
    <s v="Online"/>
    <n v="1185732"/>
    <n v="44339"/>
    <s v="23-05-2021"/>
    <x v="4"/>
    <x v="1"/>
    <s v="Sunday"/>
    <s v="23"/>
    <x v="4"/>
    <x v="31"/>
    <x v="34"/>
    <x v="3"/>
    <n v="40"/>
    <n v="125"/>
    <n v="50000"/>
    <n v="20000"/>
    <n v="0.4"/>
    <x v="2"/>
    <s v="low Units"/>
    <n v="6.0216456120530367E-3"/>
  </r>
  <r>
    <x v="5"/>
    <s v="Online"/>
    <n v="1185732"/>
    <n v="44339"/>
    <s v="23-05-2021"/>
    <x v="4"/>
    <x v="1"/>
    <s v="Sunday"/>
    <s v="23"/>
    <x v="4"/>
    <x v="31"/>
    <x v="34"/>
    <x v="4"/>
    <n v="50"/>
    <n v="150"/>
    <n v="75000"/>
    <n v="26250"/>
    <n v="0.35"/>
    <x v="2"/>
    <s v="low Units"/>
    <n v="7.9034098658196106E-3"/>
  </r>
  <r>
    <x v="5"/>
    <s v="Online"/>
    <n v="1185732"/>
    <n v="44339"/>
    <s v="23-05-2021"/>
    <x v="4"/>
    <x v="1"/>
    <s v="Sunday"/>
    <s v="23"/>
    <x v="4"/>
    <x v="31"/>
    <x v="34"/>
    <x v="5"/>
    <n v="55"/>
    <n v="275"/>
    <n v="151250"/>
    <n v="60500"/>
    <n v="0.4"/>
    <x v="2"/>
    <s v="low Units"/>
    <n v="1.8215477976460434E-2"/>
  </r>
  <r>
    <x v="5"/>
    <s v="Online"/>
    <n v="1185732"/>
    <n v="44369"/>
    <s v="22-06-2021"/>
    <x v="11"/>
    <x v="1"/>
    <s v="Tuesday"/>
    <s v="22"/>
    <x v="4"/>
    <x v="31"/>
    <x v="34"/>
    <x v="0"/>
    <n v="40"/>
    <n v="525"/>
    <n v="210000"/>
    <n v="84000"/>
    <n v="0.4"/>
    <x v="2"/>
    <s v="low Units"/>
    <n v="2.5290911570622753E-2"/>
  </r>
  <r>
    <x v="5"/>
    <s v="Online"/>
    <n v="1185732"/>
    <n v="44369"/>
    <s v="22-06-2021"/>
    <x v="11"/>
    <x v="1"/>
    <s v="Tuesday"/>
    <s v="22"/>
    <x v="4"/>
    <x v="31"/>
    <x v="34"/>
    <x v="1"/>
    <n v="35"/>
    <n v="275"/>
    <n v="96250"/>
    <n v="33688"/>
    <n v="0.35"/>
    <x v="2"/>
    <s v="low Units"/>
    <n v="1.0142859868942136E-2"/>
  </r>
  <r>
    <x v="5"/>
    <s v="Online"/>
    <n v="1185732"/>
    <n v="44369"/>
    <s v="22-06-2021"/>
    <x v="11"/>
    <x v="1"/>
    <s v="Tuesday"/>
    <s v="22"/>
    <x v="4"/>
    <x v="31"/>
    <x v="34"/>
    <x v="2"/>
    <n v="30"/>
    <n v="225"/>
    <n v="67500"/>
    <n v="27000"/>
    <n v="0.4"/>
    <x v="2"/>
    <s v="low Units"/>
    <n v="8.1292215762715989E-3"/>
  </r>
  <r>
    <x v="5"/>
    <s v="Online"/>
    <n v="1185732"/>
    <n v="44369"/>
    <s v="22-06-2021"/>
    <x v="11"/>
    <x v="1"/>
    <s v="Tuesday"/>
    <s v="22"/>
    <x v="4"/>
    <x v="31"/>
    <x v="34"/>
    <x v="3"/>
    <n v="30"/>
    <n v="200"/>
    <n v="60000"/>
    <n v="24000"/>
    <n v="0.4"/>
    <x v="2"/>
    <s v="low Units"/>
    <n v="7.225974734463644E-3"/>
  </r>
  <r>
    <x v="5"/>
    <s v="Online"/>
    <n v="1185732"/>
    <n v="44369"/>
    <s v="22-06-2021"/>
    <x v="11"/>
    <x v="1"/>
    <s v="Tuesday"/>
    <s v="22"/>
    <x v="4"/>
    <x v="31"/>
    <x v="34"/>
    <x v="4"/>
    <n v="50"/>
    <n v="200"/>
    <n v="100000"/>
    <n v="35000"/>
    <n v="0.35"/>
    <x v="2"/>
    <s v="low Units"/>
    <n v="1.0537879821092815E-2"/>
  </r>
  <r>
    <x v="5"/>
    <s v="Online"/>
    <n v="1185732"/>
    <n v="44369"/>
    <s v="22-06-2021"/>
    <x v="11"/>
    <x v="1"/>
    <s v="Tuesday"/>
    <s v="22"/>
    <x v="4"/>
    <x v="31"/>
    <x v="34"/>
    <x v="5"/>
    <n v="55"/>
    <n v="375"/>
    <n v="206250"/>
    <n v="82500"/>
    <n v="0.4"/>
    <x v="2"/>
    <s v="low Units"/>
    <n v="2.4839288149718773E-2"/>
  </r>
  <r>
    <x v="5"/>
    <s v="Online"/>
    <n v="1185732"/>
    <n v="44398"/>
    <s v="21-07-2021"/>
    <x v="5"/>
    <x v="1"/>
    <s v="Wednesday"/>
    <s v="21"/>
    <x v="4"/>
    <x v="31"/>
    <x v="34"/>
    <x v="0"/>
    <n v="50"/>
    <n v="600"/>
    <n v="300000"/>
    <n v="120000"/>
    <n v="0.4"/>
    <x v="2"/>
    <s v="low Units"/>
    <n v="3.6129873672318222E-2"/>
  </r>
  <r>
    <x v="5"/>
    <s v="Online"/>
    <n v="1185732"/>
    <n v="44398"/>
    <s v="21-07-2021"/>
    <x v="5"/>
    <x v="1"/>
    <s v="Wednesday"/>
    <s v="21"/>
    <x v="4"/>
    <x v="31"/>
    <x v="34"/>
    <x v="1"/>
    <n v="45"/>
    <n v="350"/>
    <n v="157500"/>
    <n v="55125"/>
    <n v="0.35"/>
    <x v="2"/>
    <s v="low Units"/>
    <n v="1.659716071822118E-2"/>
  </r>
  <r>
    <x v="5"/>
    <s v="Online"/>
    <n v="1185732"/>
    <n v="44398"/>
    <s v="21-07-2021"/>
    <x v="5"/>
    <x v="1"/>
    <s v="Wednesday"/>
    <s v="21"/>
    <x v="4"/>
    <x v="31"/>
    <x v="34"/>
    <x v="2"/>
    <n v="40"/>
    <n v="275"/>
    <n v="110000"/>
    <n v="44000"/>
    <n v="0.4"/>
    <x v="2"/>
    <s v="low Units"/>
    <n v="1.324762034651668E-2"/>
  </r>
  <r>
    <x v="5"/>
    <s v="Online"/>
    <n v="1185732"/>
    <n v="44398"/>
    <s v="21-07-2021"/>
    <x v="5"/>
    <x v="1"/>
    <s v="Wednesday"/>
    <s v="21"/>
    <x v="4"/>
    <x v="31"/>
    <x v="34"/>
    <x v="3"/>
    <n v="40"/>
    <n v="225"/>
    <n v="90000"/>
    <n v="36000"/>
    <n v="0.4"/>
    <x v="2"/>
    <s v="low Units"/>
    <n v="1.0838962101695467E-2"/>
  </r>
  <r>
    <x v="5"/>
    <s v="Online"/>
    <n v="1185732"/>
    <n v="44398"/>
    <s v="21-07-2021"/>
    <x v="5"/>
    <x v="1"/>
    <s v="Wednesday"/>
    <s v="21"/>
    <x v="4"/>
    <x v="31"/>
    <x v="34"/>
    <x v="4"/>
    <n v="50"/>
    <n v="250"/>
    <n v="125000"/>
    <n v="43750"/>
    <n v="0.35"/>
    <x v="2"/>
    <s v="low Units"/>
    <n v="1.3172349776366016E-2"/>
  </r>
  <r>
    <x v="5"/>
    <s v="Online"/>
    <n v="1185732"/>
    <n v="44398"/>
    <s v="21-07-2021"/>
    <x v="5"/>
    <x v="1"/>
    <s v="Wednesday"/>
    <s v="21"/>
    <x v="4"/>
    <x v="31"/>
    <x v="34"/>
    <x v="5"/>
    <n v="55"/>
    <n v="425"/>
    <n v="233750"/>
    <n v="93500"/>
    <n v="0.4"/>
    <x v="2"/>
    <s v="low Units"/>
    <n v="2.8151193236347946E-2"/>
  </r>
  <r>
    <x v="5"/>
    <s v="Online"/>
    <n v="1185732"/>
    <n v="44430"/>
    <s v="22-08-2021"/>
    <x v="6"/>
    <x v="1"/>
    <s v="Sunday"/>
    <s v="22"/>
    <x v="4"/>
    <x v="31"/>
    <x v="34"/>
    <x v="0"/>
    <n v="50"/>
    <n v="575"/>
    <n v="287500"/>
    <n v="115000"/>
    <n v="0.4"/>
    <x v="2"/>
    <s v="low Units"/>
    <n v="3.4624462269304962E-2"/>
  </r>
  <r>
    <x v="5"/>
    <s v="Online"/>
    <n v="1185732"/>
    <n v="44430"/>
    <s v="22-08-2021"/>
    <x v="6"/>
    <x v="1"/>
    <s v="Sunday"/>
    <s v="22"/>
    <x v="4"/>
    <x v="31"/>
    <x v="34"/>
    <x v="1"/>
    <n v="45"/>
    <n v="350"/>
    <n v="157500"/>
    <n v="55125"/>
    <n v="0.35"/>
    <x v="2"/>
    <s v="low Units"/>
    <n v="1.659716071822118E-2"/>
  </r>
  <r>
    <x v="5"/>
    <s v="Online"/>
    <n v="1185732"/>
    <n v="44430"/>
    <s v="22-08-2021"/>
    <x v="6"/>
    <x v="1"/>
    <s v="Sunday"/>
    <s v="22"/>
    <x v="4"/>
    <x v="31"/>
    <x v="34"/>
    <x v="2"/>
    <n v="40"/>
    <n v="275"/>
    <n v="110000"/>
    <n v="44000"/>
    <n v="0.4"/>
    <x v="2"/>
    <s v="low Units"/>
    <n v="1.324762034651668E-2"/>
  </r>
  <r>
    <x v="5"/>
    <s v="Online"/>
    <n v="1185732"/>
    <n v="44430"/>
    <s v="22-08-2021"/>
    <x v="6"/>
    <x v="1"/>
    <s v="Sunday"/>
    <s v="22"/>
    <x v="4"/>
    <x v="31"/>
    <x v="34"/>
    <x v="3"/>
    <n v="40"/>
    <n v="250"/>
    <n v="100000"/>
    <n v="40000"/>
    <n v="0.4"/>
    <x v="2"/>
    <s v="low Units"/>
    <n v="1.2043291224106073E-2"/>
  </r>
  <r>
    <x v="5"/>
    <s v="Online"/>
    <n v="1185732"/>
    <n v="44430"/>
    <s v="22-08-2021"/>
    <x v="6"/>
    <x v="1"/>
    <s v="Sunday"/>
    <s v="22"/>
    <x v="4"/>
    <x v="31"/>
    <x v="34"/>
    <x v="4"/>
    <n v="50"/>
    <n v="225"/>
    <n v="112500"/>
    <n v="39375"/>
    <n v="0.35"/>
    <x v="2"/>
    <s v="low Units"/>
    <n v="1.1855114798729416E-2"/>
  </r>
  <r>
    <x v="5"/>
    <s v="Online"/>
    <n v="1185732"/>
    <n v="44430"/>
    <s v="22-08-2021"/>
    <x v="6"/>
    <x v="1"/>
    <s v="Sunday"/>
    <s v="22"/>
    <x v="4"/>
    <x v="31"/>
    <x v="34"/>
    <x v="5"/>
    <n v="55"/>
    <n v="400"/>
    <n v="220000"/>
    <n v="88000"/>
    <n v="0.4"/>
    <x v="2"/>
    <s v="low Units"/>
    <n v="2.649524069303336E-2"/>
  </r>
  <r>
    <x v="5"/>
    <s v="Online"/>
    <n v="1185732"/>
    <n v="44462"/>
    <s v="23-09-2021"/>
    <x v="7"/>
    <x v="1"/>
    <s v="Thursday"/>
    <s v="23"/>
    <x v="4"/>
    <x v="31"/>
    <x v="34"/>
    <x v="0"/>
    <n v="50"/>
    <n v="525"/>
    <n v="262500"/>
    <n v="105000"/>
    <n v="0.4"/>
    <x v="2"/>
    <s v="low Units"/>
    <n v="3.1613639463278442E-2"/>
  </r>
  <r>
    <x v="5"/>
    <s v="Online"/>
    <n v="1185732"/>
    <n v="44462"/>
    <s v="23-09-2021"/>
    <x v="7"/>
    <x v="1"/>
    <s v="Thursday"/>
    <s v="23"/>
    <x v="4"/>
    <x v="31"/>
    <x v="34"/>
    <x v="1"/>
    <n v="45"/>
    <n v="325"/>
    <n v="146250"/>
    <n v="51188"/>
    <n v="0.35"/>
    <x v="2"/>
    <s v="low Units"/>
    <n v="1.5411799779488543E-2"/>
  </r>
  <r>
    <x v="5"/>
    <s v="Online"/>
    <n v="1185732"/>
    <n v="44462"/>
    <s v="23-09-2021"/>
    <x v="7"/>
    <x v="1"/>
    <s v="Thursday"/>
    <s v="23"/>
    <x v="4"/>
    <x v="31"/>
    <x v="34"/>
    <x v="2"/>
    <n v="35"/>
    <n v="225"/>
    <n v="78750"/>
    <n v="31500"/>
    <n v="0.4"/>
    <x v="2"/>
    <s v="low Units"/>
    <n v="9.484091838983532E-3"/>
  </r>
  <r>
    <x v="5"/>
    <s v="Online"/>
    <n v="1185732"/>
    <n v="44462"/>
    <s v="23-09-2021"/>
    <x v="7"/>
    <x v="1"/>
    <s v="Thursday"/>
    <s v="23"/>
    <x v="4"/>
    <x v="31"/>
    <x v="34"/>
    <x v="3"/>
    <n v="35"/>
    <n v="200"/>
    <n v="70000"/>
    <n v="28000"/>
    <n v="0.4"/>
    <x v="2"/>
    <s v="low Units"/>
    <n v="8.4303038568742522E-3"/>
  </r>
  <r>
    <x v="5"/>
    <s v="Online"/>
    <n v="1185732"/>
    <n v="44462"/>
    <s v="23-09-2021"/>
    <x v="7"/>
    <x v="1"/>
    <s v="Thursday"/>
    <s v="23"/>
    <x v="4"/>
    <x v="31"/>
    <x v="34"/>
    <x v="4"/>
    <n v="45"/>
    <n v="200"/>
    <n v="90000"/>
    <n v="31500"/>
    <n v="0.35"/>
    <x v="2"/>
    <s v="low Units"/>
    <n v="9.484091838983532E-3"/>
  </r>
  <r>
    <x v="5"/>
    <s v="Online"/>
    <n v="1185732"/>
    <n v="44462"/>
    <s v="23-09-2021"/>
    <x v="7"/>
    <x v="1"/>
    <s v="Thursday"/>
    <s v="23"/>
    <x v="4"/>
    <x v="31"/>
    <x v="34"/>
    <x v="5"/>
    <n v="50"/>
    <n v="275"/>
    <n v="137500"/>
    <n v="55000"/>
    <n v="0.4"/>
    <x v="2"/>
    <s v="low Units"/>
    <n v="1.6559525433145851E-2"/>
  </r>
  <r>
    <x v="5"/>
    <s v="Online"/>
    <n v="1185732"/>
    <n v="44491"/>
    <s v="22-10-2021"/>
    <x v="8"/>
    <x v="1"/>
    <s v="Friday"/>
    <s v="22"/>
    <x v="4"/>
    <x v="31"/>
    <x v="34"/>
    <x v="0"/>
    <n v="55"/>
    <n v="450"/>
    <n v="247500"/>
    <n v="99000"/>
    <n v="0.4"/>
    <x v="2"/>
    <s v="low Units"/>
    <n v="2.9807145779662533E-2"/>
  </r>
  <r>
    <x v="5"/>
    <s v="Online"/>
    <n v="1185732"/>
    <n v="44491"/>
    <s v="22-10-2021"/>
    <x v="8"/>
    <x v="1"/>
    <s v="Friday"/>
    <s v="22"/>
    <x v="4"/>
    <x v="31"/>
    <x v="34"/>
    <x v="1"/>
    <n v="45"/>
    <n v="275"/>
    <n v="123750"/>
    <n v="43313"/>
    <n v="0.35"/>
    <x v="2"/>
    <s v="low Units"/>
    <n v="1.304077681974266E-2"/>
  </r>
  <r>
    <x v="5"/>
    <s v="Online"/>
    <n v="1185732"/>
    <n v="44491"/>
    <s v="22-10-2021"/>
    <x v="8"/>
    <x v="1"/>
    <s v="Friday"/>
    <s v="22"/>
    <x v="4"/>
    <x v="31"/>
    <x v="34"/>
    <x v="2"/>
    <n v="45"/>
    <n v="175"/>
    <n v="78750"/>
    <n v="31500"/>
    <n v="0.4"/>
    <x v="2"/>
    <s v="low Units"/>
    <n v="9.484091838983532E-3"/>
  </r>
  <r>
    <x v="5"/>
    <s v="Online"/>
    <n v="1185732"/>
    <n v="44491"/>
    <s v="22-10-2021"/>
    <x v="8"/>
    <x v="1"/>
    <s v="Friday"/>
    <s v="22"/>
    <x v="4"/>
    <x v="31"/>
    <x v="34"/>
    <x v="3"/>
    <n v="45"/>
    <n v="150"/>
    <n v="67500"/>
    <n v="27000"/>
    <n v="0.4"/>
    <x v="2"/>
    <s v="low Units"/>
    <n v="8.1292215762715989E-3"/>
  </r>
  <r>
    <x v="5"/>
    <s v="Online"/>
    <n v="1185732"/>
    <n v="44491"/>
    <s v="22-10-2021"/>
    <x v="8"/>
    <x v="1"/>
    <s v="Friday"/>
    <s v="22"/>
    <x v="4"/>
    <x v="31"/>
    <x v="34"/>
    <x v="4"/>
    <n v="55"/>
    <n v="150"/>
    <n v="82500"/>
    <n v="28875"/>
    <n v="0.35"/>
    <x v="2"/>
    <s v="low Units"/>
    <n v="8.6937508524015713E-3"/>
  </r>
  <r>
    <x v="5"/>
    <s v="Online"/>
    <n v="1185732"/>
    <n v="44491"/>
    <s v="22-10-2021"/>
    <x v="8"/>
    <x v="1"/>
    <s v="Friday"/>
    <s v="22"/>
    <x v="4"/>
    <x v="31"/>
    <x v="34"/>
    <x v="5"/>
    <n v="55"/>
    <n v="275"/>
    <n v="151250"/>
    <n v="60500"/>
    <n v="0.4"/>
    <x v="2"/>
    <s v="low Units"/>
    <n v="1.8215477976460434E-2"/>
  </r>
  <r>
    <x v="5"/>
    <s v="Online"/>
    <n v="1185732"/>
    <n v="44522"/>
    <s v="22-11-2021"/>
    <x v="9"/>
    <x v="1"/>
    <s v="Monday"/>
    <s v="22"/>
    <x v="4"/>
    <x v="31"/>
    <x v="34"/>
    <x v="0"/>
    <n v="50"/>
    <n v="425"/>
    <n v="212500"/>
    <n v="85000"/>
    <n v="0.4"/>
    <x v="2"/>
    <s v="low Units"/>
    <n v="2.5591993851225403E-2"/>
  </r>
  <r>
    <x v="5"/>
    <s v="Online"/>
    <n v="1185732"/>
    <n v="44522"/>
    <s v="22-11-2021"/>
    <x v="9"/>
    <x v="1"/>
    <s v="Monday"/>
    <s v="22"/>
    <x v="4"/>
    <x v="31"/>
    <x v="34"/>
    <x v="1"/>
    <n v="40"/>
    <n v="275"/>
    <n v="110000"/>
    <n v="38500"/>
    <n v="0.35"/>
    <x v="2"/>
    <s v="low Units"/>
    <n v="1.1591667803202095E-2"/>
  </r>
  <r>
    <x v="5"/>
    <s v="Online"/>
    <n v="1185732"/>
    <n v="44522"/>
    <s v="22-11-2021"/>
    <x v="9"/>
    <x v="1"/>
    <s v="Monday"/>
    <s v="22"/>
    <x v="4"/>
    <x v="31"/>
    <x v="34"/>
    <x v="2"/>
    <n v="45"/>
    <n v="220"/>
    <n v="99000"/>
    <n v="39600"/>
    <n v="0.4"/>
    <x v="2"/>
    <s v="low Units"/>
    <n v="1.1922858311865013E-2"/>
  </r>
  <r>
    <x v="0"/>
    <s v="Online"/>
    <n v="1185732"/>
    <n v="44522"/>
    <s v="22-11-2021"/>
    <x v="9"/>
    <x v="1"/>
    <s v="Monday"/>
    <s v="22"/>
    <x v="4"/>
    <x v="31"/>
    <x v="34"/>
    <x v="3"/>
    <n v="55"/>
    <n v="200"/>
    <n v="110000"/>
    <n v="44000"/>
    <n v="0.4"/>
    <x v="2"/>
    <s v="low Units"/>
    <n v="1.324762034651668E-2"/>
  </r>
  <r>
    <x v="0"/>
    <s v="Online"/>
    <n v="1185732"/>
    <n v="44522"/>
    <s v="22-11-2021"/>
    <x v="9"/>
    <x v="1"/>
    <s v="Monday"/>
    <s v="22"/>
    <x v="4"/>
    <x v="31"/>
    <x v="34"/>
    <x v="4"/>
    <n v="65"/>
    <n v="175"/>
    <n v="113750"/>
    <n v="39813"/>
    <n v="0.35"/>
    <x v="2"/>
    <s v="low Units"/>
    <n v="1.1986988837633378E-2"/>
  </r>
  <r>
    <x v="0"/>
    <s v="Online"/>
    <n v="1185732"/>
    <n v="44522"/>
    <s v="22-11-2021"/>
    <x v="9"/>
    <x v="1"/>
    <s v="Monday"/>
    <s v="22"/>
    <x v="4"/>
    <x v="31"/>
    <x v="34"/>
    <x v="5"/>
    <n v="70"/>
    <n v="275"/>
    <n v="192500"/>
    <n v="77000"/>
    <n v="0.4"/>
    <x v="2"/>
    <s v="low Units"/>
    <n v="2.318333560640419E-2"/>
  </r>
  <r>
    <x v="0"/>
    <s v="Online"/>
    <n v="1185732"/>
    <n v="44551"/>
    <s v="21-12-2021"/>
    <x v="10"/>
    <x v="1"/>
    <s v="Tuesday"/>
    <s v="21"/>
    <x v="4"/>
    <x v="31"/>
    <x v="34"/>
    <x v="0"/>
    <n v="65"/>
    <n v="525"/>
    <n v="341250"/>
    <n v="136500"/>
    <n v="0.4"/>
    <x v="2"/>
    <s v="low Units"/>
    <n v="4.1097731302261971E-2"/>
  </r>
  <r>
    <x v="0"/>
    <s v="Online"/>
    <n v="1185732"/>
    <n v="44551"/>
    <s v="21-12-2021"/>
    <x v="10"/>
    <x v="1"/>
    <s v="Tuesday"/>
    <s v="21"/>
    <x v="4"/>
    <x v="31"/>
    <x v="34"/>
    <x v="1"/>
    <n v="55"/>
    <n v="325"/>
    <n v="178750"/>
    <n v="62563"/>
    <n v="0.35"/>
    <x v="2"/>
    <s v="low Units"/>
    <n v="1.8836610721343704E-2"/>
  </r>
  <r>
    <x v="0"/>
    <s v="Online"/>
    <n v="1185732"/>
    <n v="44551"/>
    <s v="21-12-2021"/>
    <x v="10"/>
    <x v="1"/>
    <s v="Tuesday"/>
    <s v="21"/>
    <x v="4"/>
    <x v="31"/>
    <x v="34"/>
    <x v="2"/>
    <n v="55"/>
    <n v="275"/>
    <n v="151250"/>
    <n v="60500"/>
    <n v="0.4"/>
    <x v="2"/>
    <s v="low Units"/>
    <n v="1.8215477976460434E-2"/>
  </r>
  <r>
    <x v="0"/>
    <s v="Online"/>
    <n v="1185732"/>
    <n v="44551"/>
    <s v="21-12-2021"/>
    <x v="10"/>
    <x v="1"/>
    <s v="Tuesday"/>
    <s v="21"/>
    <x v="4"/>
    <x v="31"/>
    <x v="34"/>
    <x v="3"/>
    <n v="50"/>
    <n v="225"/>
    <n v="112500"/>
    <n v="45000"/>
    <n v="0.4"/>
    <x v="2"/>
    <s v="low Units"/>
    <n v="1.3548702627119333E-2"/>
  </r>
  <r>
    <x v="0"/>
    <s v="Online"/>
    <n v="1185732"/>
    <n v="44551"/>
    <s v="21-12-2021"/>
    <x v="10"/>
    <x v="1"/>
    <s v="Tuesday"/>
    <s v="21"/>
    <x v="4"/>
    <x v="31"/>
    <x v="34"/>
    <x v="4"/>
    <n v="60"/>
    <n v="225"/>
    <n v="135000"/>
    <n v="47250"/>
    <n v="0.35"/>
    <x v="2"/>
    <s v="low Units"/>
    <n v="1.4226137758475298E-2"/>
  </r>
  <r>
    <x v="0"/>
    <s v="Online"/>
    <n v="1185732"/>
    <n v="44551"/>
    <s v="21-12-2021"/>
    <x v="10"/>
    <x v="1"/>
    <s v="Tuesday"/>
    <s v="21"/>
    <x v="4"/>
    <x v="31"/>
    <x v="34"/>
    <x v="5"/>
    <n v="65"/>
    <n v="325"/>
    <n v="211250"/>
    <n v="84500"/>
    <n v="0.4"/>
    <x v="2"/>
    <s v="low Units"/>
    <n v="2.544145271092408E-2"/>
  </r>
  <r>
    <x v="0"/>
    <s v="Online"/>
    <n v="1185732"/>
    <n v="44216"/>
    <s v="20-01-2021"/>
    <x v="0"/>
    <x v="1"/>
    <s v="Wednesday"/>
    <s v="20"/>
    <x v="4"/>
    <x v="31"/>
    <x v="34"/>
    <x v="0"/>
    <n v="30"/>
    <n v="725"/>
    <n v="217500"/>
    <n v="87000"/>
    <n v="0.4"/>
    <x v="2"/>
    <s v="High Units"/>
    <n v="2.619415841243071E-2"/>
  </r>
  <r>
    <x v="0"/>
    <s v="Online"/>
    <n v="1185732"/>
    <n v="44216"/>
    <s v="20-01-2021"/>
    <x v="0"/>
    <x v="1"/>
    <s v="Wednesday"/>
    <s v="20"/>
    <x v="4"/>
    <x v="31"/>
    <x v="34"/>
    <x v="1"/>
    <n v="30"/>
    <n v="525"/>
    <n v="157500"/>
    <n v="55125"/>
    <n v="0.35"/>
    <x v="2"/>
    <s v="low Units"/>
    <n v="1.659716071822118E-2"/>
  </r>
  <r>
    <x v="0"/>
    <s v="Online"/>
    <n v="1185732"/>
    <n v="44216"/>
    <s v="20-01-2021"/>
    <x v="0"/>
    <x v="1"/>
    <s v="Wednesday"/>
    <s v="20"/>
    <x v="4"/>
    <x v="31"/>
    <x v="34"/>
    <x v="2"/>
    <n v="20"/>
    <n v="525"/>
    <n v="105000"/>
    <n v="42000"/>
    <n v="0.4"/>
    <x v="2"/>
    <s v="low Units"/>
    <n v="1.2645455785311377E-2"/>
  </r>
  <r>
    <x v="0"/>
    <s v="Online"/>
    <n v="1185732"/>
    <n v="44216"/>
    <s v="20-01-2021"/>
    <x v="0"/>
    <x v="1"/>
    <s v="Wednesday"/>
    <s v="20"/>
    <x v="4"/>
    <x v="31"/>
    <x v="34"/>
    <x v="3"/>
    <n v="25"/>
    <n v="375"/>
    <n v="93750"/>
    <n v="37500"/>
    <n v="0.4"/>
    <x v="2"/>
    <s v="low Units"/>
    <n v="1.1290585522599443E-2"/>
  </r>
  <r>
    <x v="0"/>
    <s v="Online"/>
    <n v="1185732"/>
    <n v="44216"/>
    <s v="20-01-2021"/>
    <x v="0"/>
    <x v="1"/>
    <s v="Wednesday"/>
    <s v="20"/>
    <x v="4"/>
    <x v="31"/>
    <x v="34"/>
    <x v="4"/>
    <n v="40"/>
    <n v="425"/>
    <n v="170000"/>
    <n v="59500"/>
    <n v="0.35"/>
    <x v="2"/>
    <s v="low Units"/>
    <n v="1.7914395695857784E-2"/>
  </r>
  <r>
    <x v="0"/>
    <s v="Online"/>
    <n v="1185732"/>
    <n v="44216"/>
    <s v="20-01-2021"/>
    <x v="0"/>
    <x v="1"/>
    <s v="Wednesday"/>
    <s v="20"/>
    <x v="4"/>
    <x v="31"/>
    <x v="34"/>
    <x v="5"/>
    <n v="30"/>
    <n v="525"/>
    <n v="157500"/>
    <n v="78750"/>
    <n v="0.5"/>
    <x v="2"/>
    <s v="low Units"/>
    <n v="2.3710229597458832E-2"/>
  </r>
  <r>
    <x v="0"/>
    <s v="Online"/>
    <n v="1185732"/>
    <n v="44245"/>
    <s v="18-02-2021"/>
    <x v="1"/>
    <x v="1"/>
    <s v="Thursday"/>
    <s v="18"/>
    <x v="4"/>
    <x v="31"/>
    <x v="34"/>
    <x v="0"/>
    <n v="30"/>
    <n v="775"/>
    <n v="232500"/>
    <n v="93000"/>
    <n v="0.4"/>
    <x v="2"/>
    <s v="High Units"/>
    <n v="2.8000652096046619E-2"/>
  </r>
  <r>
    <x v="0"/>
    <s v="Online"/>
    <n v="1185732"/>
    <n v="44245"/>
    <s v="18-02-2021"/>
    <x v="1"/>
    <x v="1"/>
    <s v="Thursday"/>
    <s v="18"/>
    <x v="4"/>
    <x v="31"/>
    <x v="34"/>
    <x v="1"/>
    <n v="30"/>
    <n v="425"/>
    <n v="127500"/>
    <n v="44625"/>
    <n v="0.35"/>
    <x v="2"/>
    <s v="low Units"/>
    <n v="1.3435796771893337E-2"/>
  </r>
  <r>
    <x v="0"/>
    <s v="Online"/>
    <n v="1185732"/>
    <n v="44245"/>
    <s v="18-02-2021"/>
    <x v="1"/>
    <x v="1"/>
    <s v="Thursday"/>
    <s v="18"/>
    <x v="4"/>
    <x v="31"/>
    <x v="34"/>
    <x v="2"/>
    <n v="20"/>
    <n v="475"/>
    <n v="95000"/>
    <n v="38000"/>
    <n v="0.4"/>
    <x v="2"/>
    <s v="low Units"/>
    <n v="1.1441126662900768E-2"/>
  </r>
  <r>
    <x v="0"/>
    <s v="Online"/>
    <n v="1185732"/>
    <n v="44245"/>
    <s v="18-02-2021"/>
    <x v="1"/>
    <x v="1"/>
    <s v="Thursday"/>
    <s v="18"/>
    <x v="1"/>
    <x v="32"/>
    <x v="35"/>
    <x v="3"/>
    <n v="25"/>
    <n v="325"/>
    <n v="81250"/>
    <n v="32500"/>
    <n v="0.4"/>
    <x v="2"/>
    <s v="low Units"/>
    <n v="9.7851741195861836E-3"/>
  </r>
  <r>
    <x v="0"/>
    <s v="Online"/>
    <n v="1185732"/>
    <n v="44245"/>
    <s v="18-02-2021"/>
    <x v="1"/>
    <x v="1"/>
    <s v="Thursday"/>
    <s v="18"/>
    <x v="1"/>
    <x v="32"/>
    <x v="35"/>
    <x v="4"/>
    <n v="40"/>
    <n v="400"/>
    <n v="160000"/>
    <n v="56000"/>
    <n v="0.35"/>
    <x v="2"/>
    <s v="low Units"/>
    <n v="1.6860607713748504E-2"/>
  </r>
  <r>
    <x v="0"/>
    <s v="Online"/>
    <n v="1185732"/>
    <n v="44245"/>
    <s v="18-02-2021"/>
    <x v="1"/>
    <x v="1"/>
    <s v="Thursday"/>
    <s v="18"/>
    <x v="1"/>
    <x v="32"/>
    <x v="35"/>
    <x v="5"/>
    <n v="25"/>
    <n v="500"/>
    <n v="125000"/>
    <n v="62500"/>
    <n v="0.5"/>
    <x v="2"/>
    <s v="low Units"/>
    <n v="1.8817642537665741E-2"/>
  </r>
  <r>
    <x v="0"/>
    <s v="Online"/>
    <n v="1185732"/>
    <n v="44271"/>
    <s v="16-03-2021"/>
    <x v="2"/>
    <x v="1"/>
    <s v="Tuesday"/>
    <s v="16"/>
    <x v="1"/>
    <x v="32"/>
    <x v="35"/>
    <x v="0"/>
    <n v="25"/>
    <n v="720"/>
    <n v="180000"/>
    <n v="72000"/>
    <n v="0.4"/>
    <x v="2"/>
    <s v="High Units"/>
    <n v="2.1677924203390934E-2"/>
  </r>
  <r>
    <x v="0"/>
    <s v="Online"/>
    <n v="1185732"/>
    <n v="44271"/>
    <s v="16-03-2021"/>
    <x v="2"/>
    <x v="1"/>
    <s v="Tuesday"/>
    <s v="16"/>
    <x v="1"/>
    <x v="32"/>
    <x v="35"/>
    <x v="1"/>
    <n v="25"/>
    <n v="400"/>
    <n v="100000"/>
    <n v="35000"/>
    <n v="0.35"/>
    <x v="2"/>
    <s v="low Units"/>
    <n v="1.0537879821092815E-2"/>
  </r>
  <r>
    <x v="0"/>
    <s v="Online"/>
    <n v="1185732"/>
    <n v="44271"/>
    <s v="16-03-2021"/>
    <x v="2"/>
    <x v="1"/>
    <s v="Tuesday"/>
    <s v="16"/>
    <x v="1"/>
    <x v="32"/>
    <x v="35"/>
    <x v="2"/>
    <n v="15"/>
    <n v="425"/>
    <n v="63750"/>
    <n v="25500"/>
    <n v="0.4"/>
    <x v="2"/>
    <s v="low Units"/>
    <n v="7.6775981553676214E-3"/>
  </r>
  <r>
    <x v="0"/>
    <s v="Online"/>
    <n v="1185732"/>
    <n v="44271"/>
    <s v="16-03-2021"/>
    <x v="2"/>
    <x v="1"/>
    <s v="Tuesday"/>
    <s v="16"/>
    <x v="1"/>
    <x v="32"/>
    <x v="35"/>
    <x v="3"/>
    <n v="20"/>
    <n v="275"/>
    <n v="55000"/>
    <n v="22000"/>
    <n v="0.4"/>
    <x v="2"/>
    <s v="low Units"/>
    <n v="6.6238101732583399E-3"/>
  </r>
  <r>
    <x v="0"/>
    <s v="Online"/>
    <n v="1185732"/>
    <n v="44271"/>
    <s v="16-03-2021"/>
    <x v="2"/>
    <x v="1"/>
    <s v="Tuesday"/>
    <s v="16"/>
    <x v="1"/>
    <x v="32"/>
    <x v="35"/>
    <x v="4"/>
    <n v="35"/>
    <n v="325"/>
    <n v="113750"/>
    <n v="39813"/>
    <n v="0.35"/>
    <x v="2"/>
    <s v="low Units"/>
    <n v="1.1986988837633378E-2"/>
  </r>
  <r>
    <x v="0"/>
    <s v="Online"/>
    <n v="1185732"/>
    <n v="44271"/>
    <s v="16-03-2021"/>
    <x v="2"/>
    <x v="1"/>
    <s v="Tuesday"/>
    <s v="16"/>
    <x v="1"/>
    <x v="32"/>
    <x v="35"/>
    <x v="5"/>
    <n v="25"/>
    <n v="425"/>
    <n v="106250"/>
    <n v="53125"/>
    <n v="0.5"/>
    <x v="2"/>
    <s v="low Units"/>
    <n v="1.5994996157015877E-2"/>
  </r>
  <r>
    <x v="0"/>
    <s v="Online"/>
    <n v="1185732"/>
    <n v="44303"/>
    <s v="17-04-2021"/>
    <x v="3"/>
    <x v="1"/>
    <s v="Saturday"/>
    <s v="17"/>
    <x v="1"/>
    <x v="32"/>
    <x v="35"/>
    <x v="0"/>
    <n v="25"/>
    <n v="675"/>
    <n v="168750"/>
    <n v="67500"/>
    <n v="0.4"/>
    <x v="2"/>
    <s v="low Units"/>
    <n v="2.0323053940678997E-2"/>
  </r>
  <r>
    <x v="0"/>
    <s v="Online"/>
    <n v="1185732"/>
    <n v="44303"/>
    <s v="17-04-2021"/>
    <x v="3"/>
    <x v="1"/>
    <s v="Saturday"/>
    <s v="17"/>
    <x v="1"/>
    <x v="32"/>
    <x v="35"/>
    <x v="1"/>
    <n v="25"/>
    <n v="375"/>
    <n v="93750"/>
    <n v="32813"/>
    <n v="0.35"/>
    <x v="2"/>
    <s v="low Units"/>
    <n v="9.8794128734148133E-3"/>
  </r>
  <r>
    <x v="0"/>
    <s v="Online"/>
    <n v="1185732"/>
    <n v="44303"/>
    <s v="17-04-2021"/>
    <x v="3"/>
    <x v="1"/>
    <s v="Saturday"/>
    <s v="17"/>
    <x v="1"/>
    <x v="32"/>
    <x v="35"/>
    <x v="2"/>
    <n v="15"/>
    <n v="375"/>
    <n v="56250"/>
    <n v="22500"/>
    <n v="0.4"/>
    <x v="2"/>
    <s v="low Units"/>
    <n v="6.7743513135596666E-3"/>
  </r>
  <r>
    <x v="0"/>
    <s v="Online"/>
    <n v="1185732"/>
    <n v="44303"/>
    <s v="17-04-2021"/>
    <x v="3"/>
    <x v="1"/>
    <s v="Saturday"/>
    <s v="17"/>
    <x v="1"/>
    <x v="32"/>
    <x v="35"/>
    <x v="3"/>
    <n v="20"/>
    <n v="300"/>
    <n v="60000"/>
    <n v="24000"/>
    <n v="0.4"/>
    <x v="2"/>
    <s v="low Units"/>
    <n v="7.225974734463644E-3"/>
  </r>
  <r>
    <x v="0"/>
    <s v="Online"/>
    <n v="1185732"/>
    <n v="44303"/>
    <s v="17-04-2021"/>
    <x v="3"/>
    <x v="1"/>
    <s v="Saturday"/>
    <s v="17"/>
    <x v="1"/>
    <x v="32"/>
    <x v="35"/>
    <x v="4"/>
    <n v="40"/>
    <n v="325"/>
    <n v="130000"/>
    <n v="45500"/>
    <n v="0.35"/>
    <x v="2"/>
    <s v="low Units"/>
    <n v="1.3699243767420658E-2"/>
  </r>
  <r>
    <x v="0"/>
    <s v="Online"/>
    <n v="1185732"/>
    <n v="44303"/>
    <s v="17-04-2021"/>
    <x v="3"/>
    <x v="1"/>
    <s v="Saturday"/>
    <s v="17"/>
    <x v="1"/>
    <x v="32"/>
    <x v="35"/>
    <x v="5"/>
    <n v="30"/>
    <n v="475"/>
    <n v="142500"/>
    <n v="71250"/>
    <n v="0.5"/>
    <x v="2"/>
    <s v="low Units"/>
    <n v="2.1452112492938945E-2"/>
  </r>
  <r>
    <x v="0"/>
    <s v="Online"/>
    <n v="1185732"/>
    <n v="44332"/>
    <s v="16-05-2021"/>
    <x v="4"/>
    <x v="1"/>
    <s v="Sunday"/>
    <s v="16"/>
    <x v="1"/>
    <x v="32"/>
    <x v="35"/>
    <x v="0"/>
    <n v="40"/>
    <n v="745"/>
    <n v="298000"/>
    <n v="119200"/>
    <n v="0.4"/>
    <x v="2"/>
    <s v="High Units"/>
    <n v="3.5889007847836094E-2"/>
  </r>
  <r>
    <x v="0"/>
    <s v="Online"/>
    <n v="1185732"/>
    <n v="44332"/>
    <s v="16-05-2021"/>
    <x v="4"/>
    <x v="1"/>
    <s v="Sunday"/>
    <s v="16"/>
    <x v="1"/>
    <x v="32"/>
    <x v="35"/>
    <x v="1"/>
    <n v="40"/>
    <n v="450"/>
    <n v="180000"/>
    <n v="63000"/>
    <n v="0.35"/>
    <x v="2"/>
    <s v="low Units"/>
    <n v="1.8968183677967064E-2"/>
  </r>
  <r>
    <x v="0"/>
    <s v="Online"/>
    <n v="1185732"/>
    <n v="44332"/>
    <s v="16-05-2021"/>
    <x v="4"/>
    <x v="1"/>
    <s v="Sunday"/>
    <s v="16"/>
    <x v="1"/>
    <x v="32"/>
    <x v="35"/>
    <x v="2"/>
    <n v="35"/>
    <n v="425"/>
    <n v="148750"/>
    <n v="59500"/>
    <n v="0.4"/>
    <x v="2"/>
    <s v="low Units"/>
    <n v="1.7914395695857784E-2"/>
  </r>
  <r>
    <x v="0"/>
    <s v="Online"/>
    <n v="1185732"/>
    <n v="44332"/>
    <s v="16-05-2021"/>
    <x v="4"/>
    <x v="1"/>
    <s v="Sunday"/>
    <s v="16"/>
    <x v="1"/>
    <x v="32"/>
    <x v="35"/>
    <x v="3"/>
    <n v="35"/>
    <n v="375"/>
    <n v="131250"/>
    <n v="52500"/>
    <n v="0.4"/>
    <x v="2"/>
    <s v="low Units"/>
    <n v="1.5806819731639221E-2"/>
  </r>
  <r>
    <x v="0"/>
    <s v="Online"/>
    <n v="1185732"/>
    <n v="44332"/>
    <s v="16-05-2021"/>
    <x v="4"/>
    <x v="1"/>
    <s v="Sunday"/>
    <s v="16"/>
    <x v="1"/>
    <x v="32"/>
    <x v="35"/>
    <x v="4"/>
    <n v="45"/>
    <n v="400"/>
    <n v="180000"/>
    <n v="63000"/>
    <n v="0.35"/>
    <x v="2"/>
    <s v="low Units"/>
    <n v="1.8968183677967064E-2"/>
  </r>
  <r>
    <x v="0"/>
    <s v="Online"/>
    <n v="1185732"/>
    <n v="44332"/>
    <s v="16-05-2021"/>
    <x v="4"/>
    <x v="1"/>
    <s v="Sunday"/>
    <s v="16"/>
    <x v="1"/>
    <x v="32"/>
    <x v="35"/>
    <x v="5"/>
    <n v="50"/>
    <n v="500"/>
    <n v="250000"/>
    <n v="125000"/>
    <n v="0.5"/>
    <x v="2"/>
    <s v="low Units"/>
    <n v="3.7635285075331482E-2"/>
  </r>
  <r>
    <x v="0"/>
    <s v="Online"/>
    <n v="1185732"/>
    <n v="44365"/>
    <s v="18-06-2021"/>
    <x v="11"/>
    <x v="1"/>
    <s v="Friday"/>
    <s v="18"/>
    <x v="1"/>
    <x v="32"/>
    <x v="35"/>
    <x v="0"/>
    <n v="45"/>
    <n v="750"/>
    <n v="337500"/>
    <n v="135000"/>
    <n v="0.4"/>
    <x v="2"/>
    <s v="High Units"/>
    <n v="4.0646107881357994E-2"/>
  </r>
  <r>
    <x v="0"/>
    <s v="Online"/>
    <n v="1185732"/>
    <n v="44365"/>
    <s v="18-06-2021"/>
    <x v="11"/>
    <x v="1"/>
    <s v="Friday"/>
    <s v="18"/>
    <x v="1"/>
    <x v="32"/>
    <x v="35"/>
    <x v="1"/>
    <n v="40"/>
    <n v="500"/>
    <n v="200000"/>
    <n v="70000"/>
    <n v="0.35"/>
    <x v="2"/>
    <s v="low Units"/>
    <n v="2.1075759642185631E-2"/>
  </r>
  <r>
    <x v="0"/>
    <s v="Online"/>
    <n v="1185732"/>
    <n v="44365"/>
    <s v="18-06-2021"/>
    <x v="11"/>
    <x v="1"/>
    <s v="Friday"/>
    <s v="18"/>
    <x v="1"/>
    <x v="32"/>
    <x v="35"/>
    <x v="2"/>
    <n v="45"/>
    <n v="475"/>
    <n v="213750"/>
    <n v="85500"/>
    <n v="0.4"/>
    <x v="2"/>
    <s v="low Units"/>
    <n v="2.5742534991526733E-2"/>
  </r>
  <r>
    <x v="0"/>
    <s v="Online"/>
    <n v="1185732"/>
    <n v="44365"/>
    <s v="18-06-2021"/>
    <x v="11"/>
    <x v="1"/>
    <s v="Friday"/>
    <s v="18"/>
    <x v="1"/>
    <x v="32"/>
    <x v="35"/>
    <x v="3"/>
    <n v="45"/>
    <n v="450"/>
    <n v="202500"/>
    <n v="81000"/>
    <n v="0.4"/>
    <x v="2"/>
    <s v="low Units"/>
    <n v="2.43876647288148E-2"/>
  </r>
  <r>
    <x v="0"/>
    <s v="Online"/>
    <n v="1185732"/>
    <n v="44365"/>
    <s v="18-06-2021"/>
    <x v="11"/>
    <x v="1"/>
    <s v="Friday"/>
    <s v="18"/>
    <x v="1"/>
    <x v="32"/>
    <x v="35"/>
    <x v="4"/>
    <n v="60"/>
    <n v="450"/>
    <n v="270000"/>
    <n v="94500"/>
    <n v="0.35"/>
    <x v="2"/>
    <s v="low Units"/>
    <n v="2.8452275516950596E-2"/>
  </r>
  <r>
    <x v="0"/>
    <s v="Online"/>
    <n v="1185732"/>
    <n v="44365"/>
    <s v="18-06-2021"/>
    <x v="11"/>
    <x v="1"/>
    <s v="Friday"/>
    <s v="18"/>
    <x v="1"/>
    <x v="32"/>
    <x v="35"/>
    <x v="5"/>
    <n v="65"/>
    <n v="625"/>
    <n v="406250"/>
    <n v="203125"/>
    <n v="0.5"/>
    <x v="2"/>
    <s v="low Units"/>
    <n v="6.1157338247413658E-2"/>
  </r>
  <r>
    <x v="0"/>
    <s v="Online"/>
    <n v="1185732"/>
    <n v="44393"/>
    <s v="16-07-2021"/>
    <x v="5"/>
    <x v="1"/>
    <s v="Friday"/>
    <s v="16"/>
    <x v="1"/>
    <x v="32"/>
    <x v="35"/>
    <x v="0"/>
    <n v="60"/>
    <n v="850"/>
    <n v="510000"/>
    <n v="204000"/>
    <n v="0.4"/>
    <x v="2"/>
    <s v="High Units"/>
    <n v="6.1420785242940971E-2"/>
  </r>
  <r>
    <x v="1"/>
    <s v="Online"/>
    <n v="1185732"/>
    <n v="44393"/>
    <s v="16-07-2021"/>
    <x v="5"/>
    <x v="1"/>
    <s v="Friday"/>
    <s v="16"/>
    <x v="1"/>
    <x v="32"/>
    <x v="35"/>
    <x v="1"/>
    <n v="55"/>
    <n v="600"/>
    <n v="330000"/>
    <n v="115500"/>
    <n v="0.35"/>
    <x v="2"/>
    <s v="low Units"/>
    <n v="3.4775003409606285E-2"/>
  </r>
  <r>
    <x v="1"/>
    <s v="Online"/>
    <n v="1185732"/>
    <n v="44393"/>
    <s v="16-07-2021"/>
    <x v="5"/>
    <x v="1"/>
    <s v="Friday"/>
    <s v="16"/>
    <x v="1"/>
    <x v="32"/>
    <x v="35"/>
    <x v="2"/>
    <n v="50"/>
    <n v="525"/>
    <n v="262500"/>
    <n v="105000"/>
    <n v="0.4"/>
    <x v="2"/>
    <s v="low Units"/>
    <n v="3.1613639463278442E-2"/>
  </r>
  <r>
    <x v="1"/>
    <s v="Online"/>
    <n v="1185732"/>
    <n v="44393"/>
    <s v="16-07-2021"/>
    <x v="5"/>
    <x v="1"/>
    <s v="Friday"/>
    <s v="16"/>
    <x v="1"/>
    <x v="32"/>
    <x v="35"/>
    <x v="3"/>
    <n v="50"/>
    <n v="475"/>
    <n v="237500"/>
    <n v="95000"/>
    <n v="0.4"/>
    <x v="2"/>
    <s v="low Units"/>
    <n v="2.8602816657251926E-2"/>
  </r>
  <r>
    <x v="1"/>
    <s v="Online"/>
    <n v="1185732"/>
    <n v="44393"/>
    <s v="16-07-2021"/>
    <x v="5"/>
    <x v="1"/>
    <s v="Friday"/>
    <s v="16"/>
    <x v="1"/>
    <x v="32"/>
    <x v="35"/>
    <x v="4"/>
    <n v="60"/>
    <n v="500"/>
    <n v="300000"/>
    <n v="105000"/>
    <n v="0.35"/>
    <x v="2"/>
    <s v="low Units"/>
    <n v="3.1613639463278442E-2"/>
  </r>
  <r>
    <x v="1"/>
    <s v="Online"/>
    <n v="1185732"/>
    <n v="44393"/>
    <s v="16-07-2021"/>
    <x v="5"/>
    <x v="1"/>
    <s v="Friday"/>
    <s v="16"/>
    <x v="1"/>
    <x v="32"/>
    <x v="35"/>
    <x v="5"/>
    <n v="65"/>
    <n v="675"/>
    <n v="438750"/>
    <n v="219375"/>
    <n v="0.5"/>
    <x v="2"/>
    <s v="low Units"/>
    <n v="6.6049925307206742E-2"/>
  </r>
  <r>
    <x v="1"/>
    <s v="Online"/>
    <n v="1185732"/>
    <n v="44425"/>
    <s v="17-08-2021"/>
    <x v="6"/>
    <x v="1"/>
    <s v="Tuesday"/>
    <s v="17"/>
    <x v="1"/>
    <x v="32"/>
    <x v="35"/>
    <x v="0"/>
    <n v="60"/>
    <n v="825"/>
    <n v="495000"/>
    <n v="198000"/>
    <n v="0.4"/>
    <x v="2"/>
    <s v="High Units"/>
    <n v="5.9614291559325065E-2"/>
  </r>
  <r>
    <x v="1"/>
    <s v="Online"/>
    <n v="1185732"/>
    <n v="44425"/>
    <s v="17-08-2021"/>
    <x v="6"/>
    <x v="1"/>
    <s v="Tuesday"/>
    <s v="17"/>
    <x v="1"/>
    <x v="32"/>
    <x v="35"/>
    <x v="1"/>
    <n v="55"/>
    <n v="600"/>
    <n v="330000"/>
    <n v="115500"/>
    <n v="0.35"/>
    <x v="2"/>
    <s v="low Units"/>
    <n v="3.4775003409606285E-2"/>
  </r>
  <r>
    <x v="1"/>
    <s v="Online"/>
    <n v="1185732"/>
    <n v="44425"/>
    <s v="17-08-2021"/>
    <x v="6"/>
    <x v="1"/>
    <s v="Tuesday"/>
    <s v="17"/>
    <x v="1"/>
    <x v="32"/>
    <x v="35"/>
    <x v="2"/>
    <n v="50"/>
    <n v="525"/>
    <n v="262500"/>
    <n v="105000"/>
    <n v="0.4"/>
    <x v="2"/>
    <s v="low Units"/>
    <n v="3.1613639463278442E-2"/>
  </r>
  <r>
    <x v="1"/>
    <s v="Online"/>
    <n v="1185732"/>
    <n v="44425"/>
    <s v="17-08-2021"/>
    <x v="6"/>
    <x v="1"/>
    <s v="Tuesday"/>
    <s v="17"/>
    <x v="1"/>
    <x v="32"/>
    <x v="35"/>
    <x v="3"/>
    <n v="40"/>
    <n v="475"/>
    <n v="190000"/>
    <n v="76000"/>
    <n v="0.4"/>
    <x v="2"/>
    <s v="low Units"/>
    <n v="2.2882253325801537E-2"/>
  </r>
  <r>
    <x v="1"/>
    <s v="Online"/>
    <n v="1185732"/>
    <n v="44425"/>
    <s v="17-08-2021"/>
    <x v="6"/>
    <x v="1"/>
    <s v="Tuesday"/>
    <s v="17"/>
    <x v="1"/>
    <x v="32"/>
    <x v="35"/>
    <x v="4"/>
    <n v="50"/>
    <n v="450"/>
    <n v="225000"/>
    <n v="78750"/>
    <n v="0.35"/>
    <x v="2"/>
    <s v="low Units"/>
    <n v="2.3710229597458832E-2"/>
  </r>
  <r>
    <x v="1"/>
    <s v="Online"/>
    <n v="1185732"/>
    <n v="44425"/>
    <s v="17-08-2021"/>
    <x v="6"/>
    <x v="1"/>
    <s v="Tuesday"/>
    <s v="17"/>
    <x v="1"/>
    <x v="32"/>
    <x v="35"/>
    <x v="5"/>
    <n v="55"/>
    <n v="625"/>
    <n v="343750"/>
    <n v="171875"/>
    <n v="0.5"/>
    <x v="2"/>
    <s v="low Units"/>
    <n v="5.1748516978580787E-2"/>
  </r>
  <r>
    <x v="1"/>
    <s v="Online"/>
    <n v="1185732"/>
    <n v="44455"/>
    <s v="16-09-2021"/>
    <x v="7"/>
    <x v="1"/>
    <s v="Thursday"/>
    <s v="16"/>
    <x v="1"/>
    <x v="32"/>
    <x v="35"/>
    <x v="0"/>
    <n v="50"/>
    <n v="725"/>
    <n v="362500"/>
    <n v="145000"/>
    <n v="0.4"/>
    <x v="2"/>
    <s v="High Units"/>
    <n v="4.3656930687384514E-2"/>
  </r>
  <r>
    <x v="1"/>
    <s v="Online"/>
    <n v="1185732"/>
    <n v="44455"/>
    <s v="16-09-2021"/>
    <x v="7"/>
    <x v="1"/>
    <s v="Thursday"/>
    <s v="16"/>
    <x v="1"/>
    <x v="32"/>
    <x v="35"/>
    <x v="1"/>
    <n v="45"/>
    <n v="525"/>
    <n v="236250"/>
    <n v="82688"/>
    <n v="0.35"/>
    <x v="2"/>
    <s v="low Units"/>
    <n v="2.4895891618472072E-2"/>
  </r>
  <r>
    <x v="1"/>
    <s v="Online"/>
    <n v="1185732"/>
    <n v="44455"/>
    <s v="16-09-2021"/>
    <x v="7"/>
    <x v="1"/>
    <s v="Thursday"/>
    <s v="16"/>
    <x v="1"/>
    <x v="32"/>
    <x v="35"/>
    <x v="2"/>
    <n v="20"/>
    <n v="425"/>
    <n v="85000"/>
    <n v="34000"/>
    <n v="0.4"/>
    <x v="2"/>
    <s v="low Units"/>
    <n v="1.0236797540490164E-2"/>
  </r>
  <r>
    <x v="1"/>
    <s v="Online"/>
    <n v="1185732"/>
    <n v="44455"/>
    <s v="16-09-2021"/>
    <x v="7"/>
    <x v="1"/>
    <s v="Thursday"/>
    <s v="16"/>
    <x v="1"/>
    <x v="32"/>
    <x v="35"/>
    <x v="3"/>
    <n v="20"/>
    <n v="400"/>
    <n v="80000"/>
    <n v="32000"/>
    <n v="0.4"/>
    <x v="2"/>
    <s v="low Units"/>
    <n v="9.6346329792848587E-3"/>
  </r>
  <r>
    <x v="1"/>
    <s v="Online"/>
    <n v="1185732"/>
    <n v="44455"/>
    <s v="16-09-2021"/>
    <x v="7"/>
    <x v="1"/>
    <s v="Thursday"/>
    <s v="16"/>
    <x v="1"/>
    <x v="32"/>
    <x v="35"/>
    <x v="4"/>
    <n v="30"/>
    <n v="400"/>
    <n v="120000"/>
    <n v="42000"/>
    <n v="0.35"/>
    <x v="2"/>
    <s v="low Units"/>
    <n v="1.2645455785311377E-2"/>
  </r>
  <r>
    <x v="1"/>
    <s v="Online"/>
    <n v="1185732"/>
    <n v="44455"/>
    <s v="16-09-2021"/>
    <x v="7"/>
    <x v="1"/>
    <s v="Thursday"/>
    <s v="16"/>
    <x v="1"/>
    <x v="32"/>
    <x v="35"/>
    <x v="5"/>
    <n v="35"/>
    <n v="500"/>
    <n v="175000"/>
    <n v="87500"/>
    <n v="0.5"/>
    <x v="2"/>
    <s v="low Units"/>
    <n v="2.6344699552732033E-2"/>
  </r>
  <r>
    <x v="1"/>
    <s v="Online"/>
    <n v="1185732"/>
    <n v="44487"/>
    <s v="18-10-2021"/>
    <x v="8"/>
    <x v="1"/>
    <s v="Monday"/>
    <s v="18"/>
    <x v="1"/>
    <x v="32"/>
    <x v="35"/>
    <x v="0"/>
    <n v="35"/>
    <n v="675"/>
    <n v="236250"/>
    <n v="94500"/>
    <n v="0.4"/>
    <x v="2"/>
    <s v="low Units"/>
    <n v="2.8452275516950596E-2"/>
  </r>
  <r>
    <x v="1"/>
    <s v="Online"/>
    <n v="1185732"/>
    <n v="44487"/>
    <s v="18-10-2021"/>
    <x v="8"/>
    <x v="1"/>
    <s v="Monday"/>
    <s v="18"/>
    <x v="1"/>
    <x v="32"/>
    <x v="35"/>
    <x v="1"/>
    <n v="25"/>
    <n v="500"/>
    <n v="125000"/>
    <n v="43750"/>
    <n v="0.35"/>
    <x v="2"/>
    <s v="low Units"/>
    <n v="1.3172349776366016E-2"/>
  </r>
  <r>
    <x v="1"/>
    <s v="Online"/>
    <n v="1185732"/>
    <n v="44487"/>
    <s v="18-10-2021"/>
    <x v="8"/>
    <x v="1"/>
    <s v="Monday"/>
    <s v="18"/>
    <x v="1"/>
    <x v="32"/>
    <x v="35"/>
    <x v="2"/>
    <n v="25"/>
    <n v="375"/>
    <n v="93750"/>
    <n v="37500"/>
    <n v="0.4"/>
    <x v="2"/>
    <s v="low Units"/>
    <n v="1.1290585522599443E-2"/>
  </r>
  <r>
    <x v="1"/>
    <s v="Online"/>
    <n v="1185732"/>
    <n v="44487"/>
    <s v="18-10-2021"/>
    <x v="8"/>
    <x v="1"/>
    <s v="Monday"/>
    <s v="18"/>
    <x v="1"/>
    <x v="32"/>
    <x v="35"/>
    <x v="3"/>
    <n v="25"/>
    <n v="350"/>
    <n v="87500"/>
    <n v="35000"/>
    <n v="0.4"/>
    <x v="2"/>
    <s v="low Units"/>
    <n v="1.0537879821092815E-2"/>
  </r>
  <r>
    <x v="1"/>
    <s v="Online"/>
    <n v="1185732"/>
    <n v="44487"/>
    <s v="18-10-2021"/>
    <x v="8"/>
    <x v="1"/>
    <s v="Monday"/>
    <s v="18"/>
    <x v="1"/>
    <x v="32"/>
    <x v="35"/>
    <x v="4"/>
    <n v="35"/>
    <n v="350"/>
    <n v="122500"/>
    <n v="42875"/>
    <n v="0.35"/>
    <x v="2"/>
    <s v="low Units"/>
    <n v="1.2908902780838697E-2"/>
  </r>
  <r>
    <x v="2"/>
    <s v="Online"/>
    <n v="1185732"/>
    <n v="44487"/>
    <s v="18-10-2021"/>
    <x v="8"/>
    <x v="1"/>
    <s v="Monday"/>
    <s v="18"/>
    <x v="1"/>
    <x v="32"/>
    <x v="35"/>
    <x v="5"/>
    <n v="35"/>
    <n v="475"/>
    <n v="166250"/>
    <n v="83125"/>
    <n v="0.5"/>
    <x v="2"/>
    <s v="low Units"/>
    <n v="2.5027464575095432E-2"/>
  </r>
  <r>
    <x v="2"/>
    <s v="Online"/>
    <n v="1185732"/>
    <n v="44517"/>
    <s v="17-11-2021"/>
    <x v="9"/>
    <x v="1"/>
    <s v="Wednesday"/>
    <s v="17"/>
    <x v="1"/>
    <x v="32"/>
    <x v="35"/>
    <x v="0"/>
    <n v="30"/>
    <n v="625"/>
    <n v="187500"/>
    <n v="75000"/>
    <n v="0.4"/>
    <x v="2"/>
    <s v="low Units"/>
    <n v="2.2581171045198887E-2"/>
  </r>
  <r>
    <x v="2"/>
    <s v="Online"/>
    <n v="1185732"/>
    <n v="44517"/>
    <s v="17-11-2021"/>
    <x v="9"/>
    <x v="1"/>
    <s v="Wednesday"/>
    <s v="17"/>
    <x v="1"/>
    <x v="32"/>
    <x v="35"/>
    <x v="1"/>
    <n v="20"/>
    <n v="450"/>
    <n v="90000"/>
    <n v="31500"/>
    <n v="0.35"/>
    <x v="2"/>
    <s v="low Units"/>
    <n v="9.484091838983532E-3"/>
  </r>
  <r>
    <x v="2"/>
    <s v="Online"/>
    <n v="1185732"/>
    <n v="44517"/>
    <s v="17-11-2021"/>
    <x v="9"/>
    <x v="1"/>
    <s v="Wednesday"/>
    <s v="17"/>
    <x v="1"/>
    <x v="32"/>
    <x v="35"/>
    <x v="2"/>
    <n v="30"/>
    <n v="395"/>
    <n v="118500"/>
    <n v="47400"/>
    <n v="0.4"/>
    <x v="2"/>
    <s v="low Units"/>
    <n v="1.4271300100565697E-2"/>
  </r>
  <r>
    <x v="2"/>
    <s v="Online"/>
    <n v="1185732"/>
    <n v="44517"/>
    <s v="17-11-2021"/>
    <x v="9"/>
    <x v="1"/>
    <s v="Wednesday"/>
    <s v="17"/>
    <x v="1"/>
    <x v="32"/>
    <x v="35"/>
    <x v="3"/>
    <n v="60"/>
    <n v="450"/>
    <n v="270000"/>
    <n v="108000"/>
    <n v="0.4"/>
    <x v="2"/>
    <s v="low Units"/>
    <n v="3.2516886305086395E-2"/>
  </r>
  <r>
    <x v="2"/>
    <s v="Online"/>
    <n v="1185732"/>
    <n v="44517"/>
    <s v="17-11-2021"/>
    <x v="9"/>
    <x v="1"/>
    <s v="Wednesday"/>
    <s v="17"/>
    <x v="1"/>
    <x v="32"/>
    <x v="35"/>
    <x v="4"/>
    <n v="75"/>
    <n v="425"/>
    <n v="318750"/>
    <n v="111563"/>
    <n v="0.35"/>
    <x v="2"/>
    <s v="low Units"/>
    <n v="3.3589642470873649E-2"/>
  </r>
  <r>
    <x v="2"/>
    <s v="Online"/>
    <n v="1185732"/>
    <n v="44517"/>
    <s v="17-11-2021"/>
    <x v="9"/>
    <x v="1"/>
    <s v="Wednesday"/>
    <s v="17"/>
    <x v="1"/>
    <x v="32"/>
    <x v="35"/>
    <x v="5"/>
    <n v="75"/>
    <n v="525"/>
    <n v="393750"/>
    <n v="196875"/>
    <n v="0.5"/>
    <x v="2"/>
    <s v="low Units"/>
    <n v="5.9275573993647072E-2"/>
  </r>
  <r>
    <x v="2"/>
    <s v="Online"/>
    <n v="1185732"/>
    <n v="44546"/>
    <s v="16-12-2021"/>
    <x v="10"/>
    <x v="1"/>
    <s v="Thursday"/>
    <s v="16"/>
    <x v="1"/>
    <x v="32"/>
    <x v="35"/>
    <x v="0"/>
    <n v="70"/>
    <n v="775"/>
    <n v="542500"/>
    <n v="217000"/>
    <n v="0.4"/>
    <x v="2"/>
    <s v="High Units"/>
    <n v="6.5334854890775451E-2"/>
  </r>
  <r>
    <x v="2"/>
    <s v="Online"/>
    <n v="1185732"/>
    <n v="44546"/>
    <s v="16-12-2021"/>
    <x v="10"/>
    <x v="1"/>
    <s v="Thursday"/>
    <s v="16"/>
    <x v="1"/>
    <x v="32"/>
    <x v="35"/>
    <x v="1"/>
    <n v="60"/>
    <n v="575"/>
    <n v="345000"/>
    <n v="120750"/>
    <n v="0.35"/>
    <x v="2"/>
    <s v="low Units"/>
    <n v="3.635568538277021E-2"/>
  </r>
  <r>
    <x v="2"/>
    <s v="Online"/>
    <n v="1185732"/>
    <n v="44546"/>
    <s v="16-12-2021"/>
    <x v="10"/>
    <x v="1"/>
    <s v="Thursday"/>
    <s v="16"/>
    <x v="1"/>
    <x v="32"/>
    <x v="35"/>
    <x v="2"/>
    <n v="60"/>
    <n v="525"/>
    <n v="315000"/>
    <n v="126000"/>
    <n v="0.4"/>
    <x v="2"/>
    <s v="low Units"/>
    <n v="3.7936367355934128E-2"/>
  </r>
  <r>
    <x v="2"/>
    <s v="Online"/>
    <n v="1185732"/>
    <n v="44546"/>
    <s v="16-12-2021"/>
    <x v="10"/>
    <x v="1"/>
    <s v="Thursday"/>
    <s v="16"/>
    <x v="1"/>
    <x v="32"/>
    <x v="35"/>
    <x v="3"/>
    <n v="60"/>
    <n v="475"/>
    <n v="285000"/>
    <n v="114000"/>
    <n v="0.4"/>
    <x v="2"/>
    <s v="low Units"/>
    <n v="3.4323379988702309E-2"/>
  </r>
  <r>
    <x v="2"/>
    <s v="Online"/>
    <n v="1185732"/>
    <n v="44546"/>
    <s v="16-12-2021"/>
    <x v="10"/>
    <x v="1"/>
    <s v="Thursday"/>
    <s v="16"/>
    <x v="1"/>
    <x v="32"/>
    <x v="35"/>
    <x v="4"/>
    <n v="70"/>
    <n v="475"/>
    <n v="332500"/>
    <n v="116375"/>
    <n v="0.35"/>
    <x v="2"/>
    <s v="low Units"/>
    <n v="3.5038450405133606E-2"/>
  </r>
  <r>
    <x v="2"/>
    <s v="Online"/>
    <n v="1185732"/>
    <n v="44546"/>
    <s v="16-12-2021"/>
    <x v="10"/>
    <x v="1"/>
    <s v="Thursday"/>
    <s v="16"/>
    <x v="1"/>
    <x v="32"/>
    <x v="35"/>
    <x v="5"/>
    <n v="75"/>
    <n v="575"/>
    <n v="431250"/>
    <n v="215625"/>
    <n v="0.5"/>
    <x v="2"/>
    <s v="low Units"/>
    <n v="6.4920866754946807E-2"/>
  </r>
  <r>
    <x v="2"/>
    <s v="Online"/>
    <n v="1197831"/>
    <n v="44219"/>
    <s v="23-01-2021"/>
    <x v="0"/>
    <x v="1"/>
    <s v="Saturday"/>
    <s v="23"/>
    <x v="1"/>
    <x v="32"/>
    <x v="35"/>
    <x v="0"/>
    <n v="25"/>
    <n v="650"/>
    <n v="162500"/>
    <n v="65000"/>
    <n v="0.4"/>
    <x v="2"/>
    <s v="low Units"/>
    <n v="1.9570348239172367E-2"/>
  </r>
  <r>
    <x v="2"/>
    <s v="Online"/>
    <n v="1197831"/>
    <n v="44219"/>
    <s v="23-01-2021"/>
    <x v="0"/>
    <x v="1"/>
    <s v="Saturday"/>
    <s v="23"/>
    <x v="1"/>
    <x v="32"/>
    <x v="35"/>
    <x v="1"/>
    <n v="25"/>
    <n v="450"/>
    <n v="112500"/>
    <n v="39375"/>
    <n v="0.35"/>
    <x v="2"/>
    <s v="low Units"/>
    <n v="1.1855114798729416E-2"/>
  </r>
  <r>
    <x v="2"/>
    <s v="Online"/>
    <n v="1197831"/>
    <n v="44219"/>
    <s v="23-01-2021"/>
    <x v="0"/>
    <x v="1"/>
    <s v="Saturday"/>
    <s v="23"/>
    <x v="1"/>
    <x v="32"/>
    <x v="35"/>
    <x v="2"/>
    <n v="15"/>
    <n v="450"/>
    <n v="67500"/>
    <n v="27000"/>
    <n v="0.4"/>
    <x v="2"/>
    <s v="low Units"/>
    <n v="8.1292215762715989E-3"/>
  </r>
  <r>
    <x v="2"/>
    <s v="Online"/>
    <n v="1197831"/>
    <n v="44219"/>
    <s v="23-01-2021"/>
    <x v="0"/>
    <x v="1"/>
    <s v="Saturday"/>
    <s v="23"/>
    <x v="1"/>
    <x v="32"/>
    <x v="35"/>
    <x v="3"/>
    <n v="20"/>
    <n v="300"/>
    <n v="60000"/>
    <n v="24000"/>
    <n v="0.4"/>
    <x v="2"/>
    <s v="low Units"/>
    <n v="7.225974734463644E-3"/>
  </r>
  <r>
    <x v="2"/>
    <s v="Online"/>
    <n v="1197831"/>
    <n v="44219"/>
    <s v="23-01-2021"/>
    <x v="0"/>
    <x v="1"/>
    <s v="Saturday"/>
    <s v="23"/>
    <x v="1"/>
    <x v="32"/>
    <x v="35"/>
    <x v="4"/>
    <n v="35"/>
    <n v="350"/>
    <n v="122500"/>
    <n v="42875"/>
    <n v="0.35"/>
    <x v="2"/>
    <s v="low Units"/>
    <n v="1.2908902780838697E-2"/>
  </r>
  <r>
    <x v="2"/>
    <s v="Online"/>
    <n v="1197831"/>
    <n v="44219"/>
    <s v="23-01-2021"/>
    <x v="0"/>
    <x v="1"/>
    <s v="Saturday"/>
    <s v="23"/>
    <x v="1"/>
    <x v="32"/>
    <x v="35"/>
    <x v="5"/>
    <n v="25"/>
    <n v="450"/>
    <n v="112500"/>
    <n v="45000"/>
    <n v="0.4"/>
    <x v="2"/>
    <s v="low Units"/>
    <n v="1.3548702627119333E-2"/>
  </r>
  <r>
    <x v="2"/>
    <s v="Online"/>
    <n v="1197831"/>
    <n v="44248"/>
    <s v="21-02-2021"/>
    <x v="1"/>
    <x v="1"/>
    <s v="Sunday"/>
    <s v="21"/>
    <x v="1"/>
    <x v="32"/>
    <x v="35"/>
    <x v="0"/>
    <n v="25"/>
    <n v="700"/>
    <n v="175000"/>
    <n v="70000"/>
    <n v="0.4"/>
    <x v="2"/>
    <s v="low Units"/>
    <n v="2.1075759642185631E-2"/>
  </r>
  <r>
    <x v="2"/>
    <s v="Online"/>
    <n v="1197831"/>
    <n v="44248"/>
    <s v="21-02-2021"/>
    <x v="1"/>
    <x v="1"/>
    <s v="Sunday"/>
    <s v="21"/>
    <x v="1"/>
    <x v="32"/>
    <x v="35"/>
    <x v="1"/>
    <n v="25"/>
    <n v="350"/>
    <n v="87500"/>
    <n v="30625"/>
    <n v="0.35"/>
    <x v="2"/>
    <s v="low Units"/>
    <n v="9.2206448434562129E-3"/>
  </r>
  <r>
    <x v="2"/>
    <s v="Online"/>
    <n v="1197831"/>
    <n v="44248"/>
    <s v="21-02-2021"/>
    <x v="1"/>
    <x v="1"/>
    <s v="Sunday"/>
    <s v="21"/>
    <x v="1"/>
    <x v="32"/>
    <x v="35"/>
    <x v="2"/>
    <n v="15"/>
    <n v="400"/>
    <n v="60000"/>
    <n v="24000"/>
    <n v="0.4"/>
    <x v="2"/>
    <s v="low Units"/>
    <n v="7.225974734463644E-3"/>
  </r>
  <r>
    <x v="1"/>
    <s v="Online"/>
    <n v="1197831"/>
    <n v="44248"/>
    <s v="21-02-2021"/>
    <x v="1"/>
    <x v="1"/>
    <s v="Sunday"/>
    <s v="21"/>
    <x v="1"/>
    <x v="33"/>
    <x v="36"/>
    <x v="3"/>
    <n v="20"/>
    <n v="250"/>
    <n v="50000"/>
    <n v="20000"/>
    <n v="0.4"/>
    <x v="2"/>
    <s v="low Units"/>
    <n v="6.0216456120530367E-3"/>
  </r>
  <r>
    <x v="1"/>
    <s v="Online"/>
    <n v="1197831"/>
    <n v="44248"/>
    <s v="21-02-2021"/>
    <x v="1"/>
    <x v="1"/>
    <s v="Sunday"/>
    <s v="21"/>
    <x v="1"/>
    <x v="33"/>
    <x v="36"/>
    <x v="4"/>
    <n v="35"/>
    <n v="325"/>
    <n v="113750"/>
    <n v="39813"/>
    <n v="0.35"/>
    <x v="2"/>
    <s v="low Units"/>
    <n v="1.1986988837633378E-2"/>
  </r>
  <r>
    <x v="1"/>
    <s v="Online"/>
    <n v="1197831"/>
    <n v="44248"/>
    <s v="21-02-2021"/>
    <x v="1"/>
    <x v="1"/>
    <s v="Sunday"/>
    <s v="21"/>
    <x v="1"/>
    <x v="33"/>
    <x v="36"/>
    <x v="5"/>
    <n v="20"/>
    <n v="425"/>
    <n v="85000"/>
    <n v="34000"/>
    <n v="0.4"/>
    <x v="2"/>
    <s v="low Units"/>
    <n v="1.0236797540490164E-2"/>
  </r>
  <r>
    <x v="1"/>
    <s v="Online"/>
    <n v="1197831"/>
    <n v="44274"/>
    <s v="19-03-2021"/>
    <x v="2"/>
    <x v="1"/>
    <s v="Friday"/>
    <s v="19"/>
    <x v="1"/>
    <x v="33"/>
    <x v="36"/>
    <x v="0"/>
    <n v="20"/>
    <n v="645"/>
    <n v="129000"/>
    <n v="51600"/>
    <n v="0.4"/>
    <x v="2"/>
    <s v="low Units"/>
    <n v="1.5535845679096836E-2"/>
  </r>
  <r>
    <x v="1"/>
    <s v="Online"/>
    <n v="1197831"/>
    <n v="44274"/>
    <s v="19-03-2021"/>
    <x v="2"/>
    <x v="1"/>
    <s v="Friday"/>
    <s v="19"/>
    <x v="1"/>
    <x v="33"/>
    <x v="36"/>
    <x v="1"/>
    <n v="20"/>
    <n v="325"/>
    <n v="65000"/>
    <n v="22750"/>
    <n v="0.35"/>
    <x v="2"/>
    <s v="low Units"/>
    <n v="6.8496218837103291E-3"/>
  </r>
  <r>
    <x v="1"/>
    <s v="Online"/>
    <n v="1197831"/>
    <n v="44274"/>
    <s v="19-03-2021"/>
    <x v="2"/>
    <x v="1"/>
    <s v="Friday"/>
    <s v="19"/>
    <x v="1"/>
    <x v="33"/>
    <x v="36"/>
    <x v="2"/>
    <n v="10"/>
    <n v="350"/>
    <n v="35000"/>
    <n v="14000"/>
    <n v="0.4"/>
    <x v="2"/>
    <s v="low Units"/>
    <n v="4.2151519284371261E-3"/>
  </r>
  <r>
    <x v="1"/>
    <s v="Online"/>
    <n v="1197831"/>
    <n v="44274"/>
    <s v="19-03-2021"/>
    <x v="2"/>
    <x v="1"/>
    <s v="Friday"/>
    <s v="19"/>
    <x v="1"/>
    <x v="33"/>
    <x v="36"/>
    <x v="3"/>
    <n v="20"/>
    <n v="200"/>
    <n v="40000"/>
    <n v="16000"/>
    <n v="0.4"/>
    <x v="2"/>
    <s v="low Units"/>
    <n v="4.8173164896424293E-3"/>
  </r>
  <r>
    <x v="1"/>
    <s v="Online"/>
    <n v="1197831"/>
    <n v="44274"/>
    <s v="19-03-2021"/>
    <x v="2"/>
    <x v="1"/>
    <s v="Friday"/>
    <s v="19"/>
    <x v="1"/>
    <x v="33"/>
    <x v="36"/>
    <x v="4"/>
    <n v="35"/>
    <n v="250"/>
    <n v="87500"/>
    <n v="30625"/>
    <n v="0.35"/>
    <x v="2"/>
    <s v="low Units"/>
    <n v="9.2206448434562129E-3"/>
  </r>
  <r>
    <x v="1"/>
    <s v="Online"/>
    <n v="1197831"/>
    <n v="44274"/>
    <s v="19-03-2021"/>
    <x v="2"/>
    <x v="1"/>
    <s v="Friday"/>
    <s v="19"/>
    <x v="1"/>
    <x v="33"/>
    <x v="36"/>
    <x v="5"/>
    <n v="25"/>
    <n v="350"/>
    <n v="87500"/>
    <n v="35000"/>
    <n v="0.4"/>
    <x v="2"/>
    <s v="low Units"/>
    <n v="1.0537879821092815E-2"/>
  </r>
  <r>
    <x v="1"/>
    <s v="Online"/>
    <n v="1197831"/>
    <n v="44306"/>
    <s v="20-04-2021"/>
    <x v="3"/>
    <x v="1"/>
    <s v="Tuesday"/>
    <s v="20"/>
    <x v="1"/>
    <x v="33"/>
    <x v="36"/>
    <x v="0"/>
    <n v="25"/>
    <n v="600"/>
    <n v="150000"/>
    <n v="60000"/>
    <n v="0.4"/>
    <x v="2"/>
    <s v="low Units"/>
    <n v="1.8064936836159111E-2"/>
  </r>
  <r>
    <x v="1"/>
    <s v="Online"/>
    <n v="1197831"/>
    <n v="44306"/>
    <s v="20-04-2021"/>
    <x v="3"/>
    <x v="1"/>
    <s v="Tuesday"/>
    <s v="20"/>
    <x v="1"/>
    <x v="33"/>
    <x v="36"/>
    <x v="1"/>
    <n v="25"/>
    <n v="300"/>
    <n v="75000"/>
    <n v="26250"/>
    <n v="0.35"/>
    <x v="2"/>
    <s v="low Units"/>
    <n v="7.9034098658196106E-3"/>
  </r>
  <r>
    <x v="1"/>
    <s v="Online"/>
    <n v="1197831"/>
    <n v="44306"/>
    <s v="20-04-2021"/>
    <x v="3"/>
    <x v="1"/>
    <s v="Tuesday"/>
    <s v="20"/>
    <x v="1"/>
    <x v="33"/>
    <x v="36"/>
    <x v="2"/>
    <n v="15"/>
    <n v="300"/>
    <n v="45000"/>
    <n v="18000"/>
    <n v="0.4"/>
    <x v="2"/>
    <s v="low Units"/>
    <n v="5.4194810508477334E-3"/>
  </r>
  <r>
    <x v="1"/>
    <s v="Online"/>
    <n v="1197831"/>
    <n v="44306"/>
    <s v="20-04-2021"/>
    <x v="3"/>
    <x v="1"/>
    <s v="Tuesday"/>
    <s v="20"/>
    <x v="1"/>
    <x v="33"/>
    <x v="36"/>
    <x v="3"/>
    <n v="20"/>
    <n v="225"/>
    <n v="45000"/>
    <n v="18000"/>
    <n v="0.4"/>
    <x v="2"/>
    <s v="low Units"/>
    <n v="5.4194810508477334E-3"/>
  </r>
  <r>
    <x v="1"/>
    <s v="Online"/>
    <n v="1197831"/>
    <n v="44306"/>
    <s v="20-04-2021"/>
    <x v="3"/>
    <x v="1"/>
    <s v="Tuesday"/>
    <s v="20"/>
    <x v="1"/>
    <x v="33"/>
    <x v="36"/>
    <x v="4"/>
    <n v="40"/>
    <n v="250"/>
    <n v="100000"/>
    <n v="35000"/>
    <n v="0.35"/>
    <x v="2"/>
    <s v="low Units"/>
    <n v="1.0537879821092815E-2"/>
  </r>
  <r>
    <x v="1"/>
    <s v="Online"/>
    <n v="1197831"/>
    <n v="44306"/>
    <s v="20-04-2021"/>
    <x v="3"/>
    <x v="1"/>
    <s v="Tuesday"/>
    <s v="20"/>
    <x v="1"/>
    <x v="33"/>
    <x v="36"/>
    <x v="5"/>
    <n v="30"/>
    <n v="400"/>
    <n v="120000"/>
    <n v="48000"/>
    <n v="0.4"/>
    <x v="2"/>
    <s v="low Units"/>
    <n v="1.4451949468927288E-2"/>
  </r>
  <r>
    <x v="1"/>
    <s v="Online"/>
    <n v="1197831"/>
    <n v="44335"/>
    <s v="19-05-2021"/>
    <x v="4"/>
    <x v="1"/>
    <s v="Wednesday"/>
    <s v="19"/>
    <x v="1"/>
    <x v="33"/>
    <x v="36"/>
    <x v="0"/>
    <n v="40"/>
    <n v="670"/>
    <n v="268000"/>
    <n v="107200"/>
    <n v="0.4"/>
    <x v="2"/>
    <s v="low Units"/>
    <n v="3.2276020480604281E-2"/>
  </r>
  <r>
    <x v="1"/>
    <s v="Online"/>
    <n v="1197831"/>
    <n v="44335"/>
    <s v="19-05-2021"/>
    <x v="4"/>
    <x v="1"/>
    <s v="Wednesday"/>
    <s v="19"/>
    <x v="1"/>
    <x v="33"/>
    <x v="36"/>
    <x v="1"/>
    <n v="40"/>
    <n v="375"/>
    <n v="150000"/>
    <n v="52500"/>
    <n v="0.35"/>
    <x v="2"/>
    <s v="low Units"/>
    <n v="1.5806819731639221E-2"/>
  </r>
  <r>
    <x v="1"/>
    <s v="Online"/>
    <n v="1197831"/>
    <n v="44335"/>
    <s v="19-05-2021"/>
    <x v="4"/>
    <x v="1"/>
    <s v="Wednesday"/>
    <s v="19"/>
    <x v="1"/>
    <x v="33"/>
    <x v="36"/>
    <x v="2"/>
    <n v="35"/>
    <n v="350"/>
    <n v="122500"/>
    <n v="49000"/>
    <n v="0.4"/>
    <x v="2"/>
    <s v="low Units"/>
    <n v="1.4753031749529941E-2"/>
  </r>
  <r>
    <x v="1"/>
    <s v="Online"/>
    <n v="1197831"/>
    <n v="44335"/>
    <s v="19-05-2021"/>
    <x v="4"/>
    <x v="1"/>
    <s v="Wednesday"/>
    <s v="19"/>
    <x v="1"/>
    <x v="33"/>
    <x v="36"/>
    <x v="3"/>
    <n v="35"/>
    <n v="300"/>
    <n v="105000"/>
    <n v="42000"/>
    <n v="0.4"/>
    <x v="2"/>
    <s v="low Units"/>
    <n v="1.2645455785311377E-2"/>
  </r>
  <r>
    <x v="1"/>
    <s v="Online"/>
    <n v="1197831"/>
    <n v="44335"/>
    <s v="19-05-2021"/>
    <x v="4"/>
    <x v="1"/>
    <s v="Wednesday"/>
    <s v="19"/>
    <x v="1"/>
    <x v="33"/>
    <x v="36"/>
    <x v="4"/>
    <n v="45"/>
    <n v="325"/>
    <n v="146250"/>
    <n v="51188"/>
    <n v="0.35"/>
    <x v="2"/>
    <s v="low Units"/>
    <n v="1.5411799779488543E-2"/>
  </r>
  <r>
    <x v="1"/>
    <s v="Online"/>
    <n v="1197831"/>
    <n v="44335"/>
    <s v="19-05-2021"/>
    <x v="4"/>
    <x v="1"/>
    <s v="Wednesday"/>
    <s v="19"/>
    <x v="1"/>
    <x v="33"/>
    <x v="36"/>
    <x v="5"/>
    <n v="45"/>
    <n v="425"/>
    <n v="191250"/>
    <n v="76500"/>
    <n v="0.4"/>
    <x v="2"/>
    <s v="low Units"/>
    <n v="2.3032794466102867E-2"/>
  </r>
  <r>
    <x v="1"/>
    <s v="Online"/>
    <n v="1197831"/>
    <n v="44368"/>
    <s v="21-06-2021"/>
    <x v="11"/>
    <x v="1"/>
    <s v="Monday"/>
    <s v="21"/>
    <x v="1"/>
    <x v="33"/>
    <x v="36"/>
    <x v="0"/>
    <n v="40"/>
    <n v="675"/>
    <n v="270000"/>
    <n v="108000"/>
    <n v="0.4"/>
    <x v="2"/>
    <s v="low Units"/>
    <n v="3.2516886305086395E-2"/>
  </r>
  <r>
    <x v="1"/>
    <s v="Online"/>
    <n v="1197831"/>
    <n v="44368"/>
    <s v="21-06-2021"/>
    <x v="11"/>
    <x v="1"/>
    <s v="Monday"/>
    <s v="21"/>
    <x v="1"/>
    <x v="33"/>
    <x v="36"/>
    <x v="1"/>
    <n v="35"/>
    <n v="425"/>
    <n v="148750"/>
    <n v="52063"/>
    <n v="0.35"/>
    <x v="2"/>
    <s v="low Units"/>
    <n v="1.5675246775015861E-2"/>
  </r>
  <r>
    <x v="1"/>
    <s v="Online"/>
    <n v="1197831"/>
    <n v="44368"/>
    <s v="21-06-2021"/>
    <x v="11"/>
    <x v="1"/>
    <s v="Monday"/>
    <s v="21"/>
    <x v="1"/>
    <x v="33"/>
    <x v="36"/>
    <x v="2"/>
    <n v="40"/>
    <n v="400"/>
    <n v="160000"/>
    <n v="64000"/>
    <n v="0.4"/>
    <x v="2"/>
    <s v="low Units"/>
    <n v="1.9269265958569717E-2"/>
  </r>
  <r>
    <x v="1"/>
    <s v="Online"/>
    <n v="1197831"/>
    <n v="44368"/>
    <s v="21-06-2021"/>
    <x v="11"/>
    <x v="1"/>
    <s v="Monday"/>
    <s v="21"/>
    <x v="1"/>
    <x v="33"/>
    <x v="36"/>
    <x v="3"/>
    <n v="40"/>
    <n v="375"/>
    <n v="150000"/>
    <n v="60000"/>
    <n v="0.4"/>
    <x v="2"/>
    <s v="low Units"/>
    <n v="1.8064936836159111E-2"/>
  </r>
  <r>
    <x v="1"/>
    <s v="Online"/>
    <n v="1197831"/>
    <n v="44368"/>
    <s v="21-06-2021"/>
    <x v="11"/>
    <x v="1"/>
    <s v="Monday"/>
    <s v="21"/>
    <x v="1"/>
    <x v="33"/>
    <x v="36"/>
    <x v="4"/>
    <n v="55"/>
    <n v="375"/>
    <n v="206250"/>
    <n v="72188"/>
    <n v="0.35"/>
    <x v="2"/>
    <s v="low Units"/>
    <n v="2.1734527672144233E-2"/>
  </r>
  <r>
    <x v="1"/>
    <s v="Online"/>
    <n v="1197831"/>
    <n v="44368"/>
    <s v="21-06-2021"/>
    <x v="11"/>
    <x v="1"/>
    <s v="Monday"/>
    <s v="21"/>
    <x v="1"/>
    <x v="33"/>
    <x v="36"/>
    <x v="5"/>
    <n v="60"/>
    <n v="550"/>
    <n v="330000"/>
    <n v="132000"/>
    <n v="0.4"/>
    <x v="2"/>
    <s v="low Units"/>
    <n v="3.9742861039550041E-2"/>
  </r>
  <r>
    <x v="1"/>
    <s v="Online"/>
    <n v="1197831"/>
    <n v="44396"/>
    <s v="19-07-2021"/>
    <x v="5"/>
    <x v="1"/>
    <s v="Monday"/>
    <s v="19"/>
    <x v="1"/>
    <x v="33"/>
    <x v="36"/>
    <x v="0"/>
    <n v="55"/>
    <n v="775"/>
    <n v="426250"/>
    <n v="170500"/>
    <n v="0.4"/>
    <x v="2"/>
    <s v="High Units"/>
    <n v="5.1334528842752136E-2"/>
  </r>
  <r>
    <x v="1"/>
    <s v="Online"/>
    <n v="1197831"/>
    <n v="44396"/>
    <s v="19-07-2021"/>
    <x v="5"/>
    <x v="1"/>
    <s v="Monday"/>
    <s v="19"/>
    <x v="1"/>
    <x v="33"/>
    <x v="36"/>
    <x v="1"/>
    <n v="50"/>
    <n v="525"/>
    <n v="262500"/>
    <n v="91875"/>
    <n v="0.35"/>
    <x v="2"/>
    <s v="low Units"/>
    <n v="2.7661934530368641E-2"/>
  </r>
  <r>
    <x v="1"/>
    <s v="Online"/>
    <n v="1197831"/>
    <n v="44396"/>
    <s v="19-07-2021"/>
    <x v="5"/>
    <x v="1"/>
    <s v="Monday"/>
    <s v="19"/>
    <x v="1"/>
    <x v="33"/>
    <x v="36"/>
    <x v="2"/>
    <n v="45"/>
    <n v="450"/>
    <n v="202500"/>
    <n v="81000"/>
    <n v="0.4"/>
    <x v="2"/>
    <s v="low Units"/>
    <n v="2.43876647288148E-2"/>
  </r>
  <r>
    <x v="1"/>
    <s v="Online"/>
    <n v="1197831"/>
    <n v="44396"/>
    <s v="19-07-2021"/>
    <x v="5"/>
    <x v="1"/>
    <s v="Monday"/>
    <s v="19"/>
    <x v="1"/>
    <x v="33"/>
    <x v="36"/>
    <x v="3"/>
    <n v="45"/>
    <n v="400"/>
    <n v="180000"/>
    <n v="72000"/>
    <n v="0.4"/>
    <x v="2"/>
    <s v="low Units"/>
    <n v="2.1677924203390934E-2"/>
  </r>
  <r>
    <x v="1"/>
    <s v="Online"/>
    <n v="1197831"/>
    <n v="44396"/>
    <s v="19-07-2021"/>
    <x v="5"/>
    <x v="1"/>
    <s v="Monday"/>
    <s v="19"/>
    <x v="1"/>
    <x v="33"/>
    <x v="36"/>
    <x v="4"/>
    <n v="60"/>
    <n v="425"/>
    <n v="255000"/>
    <n v="89250"/>
    <n v="0.35"/>
    <x v="2"/>
    <s v="low Units"/>
    <n v="2.6871593543786675E-2"/>
  </r>
  <r>
    <x v="1"/>
    <s v="Online"/>
    <n v="1197831"/>
    <n v="44396"/>
    <s v="19-07-2021"/>
    <x v="5"/>
    <x v="1"/>
    <s v="Monday"/>
    <s v="19"/>
    <x v="1"/>
    <x v="33"/>
    <x v="36"/>
    <x v="5"/>
    <n v="65"/>
    <n v="600"/>
    <n v="390000"/>
    <n v="156000"/>
    <n v="0.4"/>
    <x v="2"/>
    <s v="low Units"/>
    <n v="4.6968835774013687E-2"/>
  </r>
  <r>
    <x v="1"/>
    <s v="Online"/>
    <n v="1197831"/>
    <n v="44428"/>
    <s v="20-08-2021"/>
    <x v="6"/>
    <x v="1"/>
    <s v="Friday"/>
    <s v="20"/>
    <x v="1"/>
    <x v="33"/>
    <x v="36"/>
    <x v="0"/>
    <n v="60"/>
    <n v="750"/>
    <n v="450000"/>
    <n v="180000"/>
    <n v="0.4"/>
    <x v="2"/>
    <s v="High Units"/>
    <n v="5.4194810508477333E-2"/>
  </r>
  <r>
    <x v="1"/>
    <s v="Online"/>
    <n v="1197831"/>
    <n v="44428"/>
    <s v="20-08-2021"/>
    <x v="6"/>
    <x v="1"/>
    <s v="Friday"/>
    <s v="20"/>
    <x v="1"/>
    <x v="33"/>
    <x v="36"/>
    <x v="1"/>
    <n v="55"/>
    <n v="525"/>
    <n v="288750"/>
    <n v="101063"/>
    <n v="0.35"/>
    <x v="2"/>
    <s v="low Units"/>
    <n v="3.0428278524545802E-2"/>
  </r>
  <r>
    <x v="1"/>
    <s v="Online"/>
    <n v="1197831"/>
    <n v="44428"/>
    <s v="20-08-2021"/>
    <x v="6"/>
    <x v="1"/>
    <s v="Friday"/>
    <s v="20"/>
    <x v="1"/>
    <x v="33"/>
    <x v="36"/>
    <x v="2"/>
    <n v="50"/>
    <n v="450"/>
    <n v="225000"/>
    <n v="90000"/>
    <n v="0.4"/>
    <x v="2"/>
    <s v="low Units"/>
    <n v="2.7097405254238666E-2"/>
  </r>
  <r>
    <x v="1"/>
    <s v="Online"/>
    <n v="1197831"/>
    <n v="44428"/>
    <s v="20-08-2021"/>
    <x v="6"/>
    <x v="1"/>
    <s v="Friday"/>
    <s v="20"/>
    <x v="1"/>
    <x v="33"/>
    <x v="36"/>
    <x v="3"/>
    <n v="40"/>
    <n v="400"/>
    <n v="160000"/>
    <n v="64000"/>
    <n v="0.4"/>
    <x v="2"/>
    <s v="low Units"/>
    <n v="1.9269265958569717E-2"/>
  </r>
  <r>
    <x v="1"/>
    <s v="Online"/>
    <n v="1197831"/>
    <n v="44428"/>
    <s v="20-08-2021"/>
    <x v="6"/>
    <x v="1"/>
    <s v="Friday"/>
    <s v="20"/>
    <x v="1"/>
    <x v="33"/>
    <x v="36"/>
    <x v="4"/>
    <n v="50"/>
    <n v="375"/>
    <n v="187500"/>
    <n v="65625"/>
    <n v="0.35"/>
    <x v="2"/>
    <s v="low Units"/>
    <n v="1.9758524664549026E-2"/>
  </r>
  <r>
    <x v="1"/>
    <s v="Online"/>
    <n v="1197831"/>
    <n v="44428"/>
    <s v="20-08-2021"/>
    <x v="6"/>
    <x v="1"/>
    <s v="Friday"/>
    <s v="20"/>
    <x v="1"/>
    <x v="33"/>
    <x v="36"/>
    <x v="5"/>
    <n v="55"/>
    <n v="550"/>
    <n v="302500"/>
    <n v="121000"/>
    <n v="0.4"/>
    <x v="2"/>
    <s v="low Units"/>
    <n v="3.6430955952920868E-2"/>
  </r>
  <r>
    <x v="1"/>
    <s v="Online"/>
    <n v="1197831"/>
    <n v="44458"/>
    <s v="19-09-2021"/>
    <x v="7"/>
    <x v="1"/>
    <s v="Sunday"/>
    <s v="19"/>
    <x v="1"/>
    <x v="33"/>
    <x v="36"/>
    <x v="0"/>
    <n v="50"/>
    <n v="650"/>
    <n v="325000"/>
    <n v="130000"/>
    <n v="0.4"/>
    <x v="2"/>
    <s v="low Units"/>
    <n v="3.9140696478344734E-2"/>
  </r>
  <r>
    <x v="1"/>
    <s v="Online"/>
    <n v="1197831"/>
    <n v="44458"/>
    <s v="19-09-2021"/>
    <x v="7"/>
    <x v="1"/>
    <s v="Sunday"/>
    <s v="19"/>
    <x v="1"/>
    <x v="33"/>
    <x v="36"/>
    <x v="1"/>
    <n v="40"/>
    <n v="450"/>
    <n v="180000"/>
    <n v="63000"/>
    <n v="0.35"/>
    <x v="2"/>
    <s v="low Units"/>
    <n v="1.8968183677967064E-2"/>
  </r>
  <r>
    <x v="1"/>
    <s v="Online"/>
    <n v="1197831"/>
    <n v="44458"/>
    <s v="19-09-2021"/>
    <x v="7"/>
    <x v="1"/>
    <s v="Sunday"/>
    <s v="19"/>
    <x v="1"/>
    <x v="33"/>
    <x v="36"/>
    <x v="2"/>
    <n v="15"/>
    <n v="350"/>
    <n v="52500"/>
    <n v="21000"/>
    <n v="0.4"/>
    <x v="2"/>
    <s v="low Units"/>
    <n v="6.3227278926556883E-3"/>
  </r>
  <r>
    <x v="1"/>
    <s v="Online"/>
    <n v="1197831"/>
    <n v="44458"/>
    <s v="19-09-2021"/>
    <x v="7"/>
    <x v="1"/>
    <s v="Sunday"/>
    <s v="19"/>
    <x v="1"/>
    <x v="33"/>
    <x v="36"/>
    <x v="3"/>
    <n v="15"/>
    <n v="325"/>
    <n v="48750"/>
    <n v="19500"/>
    <n v="0.4"/>
    <x v="2"/>
    <s v="low Units"/>
    <n v="5.8711044717517109E-3"/>
  </r>
  <r>
    <x v="1"/>
    <s v="Online"/>
    <n v="1197831"/>
    <n v="44458"/>
    <s v="19-09-2021"/>
    <x v="7"/>
    <x v="1"/>
    <s v="Sunday"/>
    <s v="19"/>
    <x v="1"/>
    <x v="33"/>
    <x v="36"/>
    <x v="4"/>
    <n v="25"/>
    <n v="325"/>
    <n v="81250"/>
    <n v="28438"/>
    <n v="0.35"/>
    <x v="2"/>
    <s v="low Units"/>
    <n v="8.5621778957782127E-3"/>
  </r>
  <r>
    <x v="1"/>
    <s v="Online"/>
    <n v="1197831"/>
    <n v="44458"/>
    <s v="19-09-2021"/>
    <x v="7"/>
    <x v="1"/>
    <s v="Sunday"/>
    <s v="19"/>
    <x v="1"/>
    <x v="33"/>
    <x v="36"/>
    <x v="5"/>
    <n v="30"/>
    <n v="425"/>
    <n v="127500"/>
    <n v="51000"/>
    <n v="0.4"/>
    <x v="2"/>
    <s v="low Units"/>
    <n v="1.5355196310735243E-2"/>
  </r>
  <r>
    <x v="1"/>
    <s v="Online"/>
    <n v="1197831"/>
    <n v="44490"/>
    <s v="21-10-2021"/>
    <x v="8"/>
    <x v="1"/>
    <s v="Thursday"/>
    <s v="21"/>
    <x v="1"/>
    <x v="33"/>
    <x v="36"/>
    <x v="0"/>
    <n v="30"/>
    <n v="600"/>
    <n v="180000"/>
    <n v="72000"/>
    <n v="0.4"/>
    <x v="2"/>
    <s v="low Units"/>
    <n v="2.1677924203390934E-2"/>
  </r>
  <r>
    <x v="1"/>
    <s v="Online"/>
    <n v="1197831"/>
    <n v="44490"/>
    <s v="21-10-2021"/>
    <x v="8"/>
    <x v="1"/>
    <s v="Thursday"/>
    <s v="21"/>
    <x v="1"/>
    <x v="33"/>
    <x v="36"/>
    <x v="1"/>
    <n v="20"/>
    <n v="425"/>
    <n v="85000"/>
    <n v="29750"/>
    <n v="0.35"/>
    <x v="2"/>
    <s v="low Units"/>
    <n v="8.9571978479288921E-3"/>
  </r>
  <r>
    <x v="1"/>
    <s v="Online"/>
    <n v="1197831"/>
    <n v="44490"/>
    <s v="21-10-2021"/>
    <x v="8"/>
    <x v="1"/>
    <s v="Thursday"/>
    <s v="21"/>
    <x v="1"/>
    <x v="33"/>
    <x v="36"/>
    <x v="2"/>
    <n v="20"/>
    <n v="300"/>
    <n v="60000"/>
    <n v="24000"/>
    <n v="0.4"/>
    <x v="2"/>
    <s v="low Units"/>
    <n v="7.225974734463644E-3"/>
  </r>
  <r>
    <x v="1"/>
    <s v="Online"/>
    <n v="1197831"/>
    <n v="44490"/>
    <s v="21-10-2021"/>
    <x v="8"/>
    <x v="1"/>
    <s v="Thursday"/>
    <s v="21"/>
    <x v="1"/>
    <x v="33"/>
    <x v="36"/>
    <x v="3"/>
    <n v="20"/>
    <n v="275"/>
    <n v="55000"/>
    <n v="22000"/>
    <n v="0.4"/>
    <x v="2"/>
    <s v="low Units"/>
    <n v="6.6238101732583399E-3"/>
  </r>
  <r>
    <x v="1"/>
    <s v="Online"/>
    <n v="1197831"/>
    <n v="44490"/>
    <s v="21-10-2021"/>
    <x v="8"/>
    <x v="1"/>
    <s v="Thursday"/>
    <s v="21"/>
    <x v="1"/>
    <x v="33"/>
    <x v="36"/>
    <x v="4"/>
    <n v="30"/>
    <n v="275"/>
    <n v="82500"/>
    <n v="28875"/>
    <n v="0.35"/>
    <x v="2"/>
    <s v="low Units"/>
    <n v="8.6937508524015713E-3"/>
  </r>
  <r>
    <x v="3"/>
    <s v="Online"/>
    <n v="1197831"/>
    <n v="44490"/>
    <s v="21-10-2021"/>
    <x v="8"/>
    <x v="1"/>
    <s v="Thursday"/>
    <s v="21"/>
    <x v="1"/>
    <x v="33"/>
    <x v="36"/>
    <x v="5"/>
    <n v="30"/>
    <n v="400"/>
    <n v="120000"/>
    <n v="48000"/>
    <n v="0.4"/>
    <x v="2"/>
    <s v="low Units"/>
    <n v="1.4451949468927288E-2"/>
  </r>
  <r>
    <x v="3"/>
    <s v="Online"/>
    <n v="1197831"/>
    <n v="44520"/>
    <s v="20-11-2021"/>
    <x v="9"/>
    <x v="1"/>
    <s v="Saturday"/>
    <s v="20"/>
    <x v="1"/>
    <x v="33"/>
    <x v="36"/>
    <x v="0"/>
    <n v="25"/>
    <n v="550"/>
    <n v="137500"/>
    <n v="55000"/>
    <n v="0.4"/>
    <x v="2"/>
    <s v="low Units"/>
    <n v="1.6559525433145851E-2"/>
  </r>
  <r>
    <x v="3"/>
    <s v="Online"/>
    <n v="1197831"/>
    <n v="44520"/>
    <s v="20-11-2021"/>
    <x v="9"/>
    <x v="1"/>
    <s v="Saturday"/>
    <s v="20"/>
    <x v="1"/>
    <x v="33"/>
    <x v="36"/>
    <x v="1"/>
    <n v="15"/>
    <n v="375"/>
    <n v="56250"/>
    <n v="19688"/>
    <n v="0.35"/>
    <x v="2"/>
    <s v="low Units"/>
    <n v="5.9277079405050098E-3"/>
  </r>
  <r>
    <x v="3"/>
    <s v="Online"/>
    <n v="1197831"/>
    <n v="44520"/>
    <s v="20-11-2021"/>
    <x v="9"/>
    <x v="1"/>
    <s v="Saturday"/>
    <s v="20"/>
    <x v="1"/>
    <x v="33"/>
    <x v="36"/>
    <x v="2"/>
    <n v="25"/>
    <n v="320"/>
    <n v="80000"/>
    <n v="32000"/>
    <n v="0.4"/>
    <x v="2"/>
    <s v="low Units"/>
    <n v="9.6346329792848587E-3"/>
  </r>
  <r>
    <x v="3"/>
    <s v="Online"/>
    <n v="1197831"/>
    <n v="44520"/>
    <s v="20-11-2021"/>
    <x v="9"/>
    <x v="1"/>
    <s v="Saturday"/>
    <s v="20"/>
    <x v="1"/>
    <x v="33"/>
    <x v="36"/>
    <x v="3"/>
    <n v="55"/>
    <n v="375"/>
    <n v="206250"/>
    <n v="82500"/>
    <n v="0.4"/>
    <x v="2"/>
    <s v="low Units"/>
    <n v="2.4839288149718773E-2"/>
  </r>
  <r>
    <x v="3"/>
    <s v="Online"/>
    <n v="1197831"/>
    <n v="44520"/>
    <s v="20-11-2021"/>
    <x v="9"/>
    <x v="1"/>
    <s v="Saturday"/>
    <s v="20"/>
    <x v="1"/>
    <x v="33"/>
    <x v="36"/>
    <x v="4"/>
    <n v="75"/>
    <n v="350"/>
    <n v="262500"/>
    <n v="91875"/>
    <n v="0.35"/>
    <x v="2"/>
    <s v="low Units"/>
    <n v="2.7661934530368641E-2"/>
  </r>
  <r>
    <x v="3"/>
    <s v="Online"/>
    <n v="1197831"/>
    <n v="44520"/>
    <s v="20-11-2021"/>
    <x v="9"/>
    <x v="1"/>
    <s v="Saturday"/>
    <s v="20"/>
    <x v="1"/>
    <x v="33"/>
    <x v="36"/>
    <x v="5"/>
    <n v="75"/>
    <n v="450"/>
    <n v="337500"/>
    <n v="135000"/>
    <n v="0.4"/>
    <x v="2"/>
    <s v="low Units"/>
    <n v="4.0646107881357994E-2"/>
  </r>
  <r>
    <x v="3"/>
    <s v="Online"/>
    <n v="1197831"/>
    <n v="44549"/>
    <s v="19-12-2021"/>
    <x v="10"/>
    <x v="1"/>
    <s v="Sunday"/>
    <s v="19"/>
    <x v="1"/>
    <x v="33"/>
    <x v="36"/>
    <x v="0"/>
    <n v="70"/>
    <n v="700"/>
    <n v="490000"/>
    <n v="196000"/>
    <n v="0.4"/>
    <x v="2"/>
    <s v="low Units"/>
    <n v="5.9012126998119765E-2"/>
  </r>
  <r>
    <x v="3"/>
    <s v="Online"/>
    <n v="1197831"/>
    <n v="44549"/>
    <s v="19-12-2021"/>
    <x v="10"/>
    <x v="1"/>
    <s v="Sunday"/>
    <s v="19"/>
    <x v="1"/>
    <x v="33"/>
    <x v="36"/>
    <x v="1"/>
    <n v="60"/>
    <n v="500"/>
    <n v="300000"/>
    <n v="105000"/>
    <n v="0.35"/>
    <x v="2"/>
    <s v="low Units"/>
    <n v="3.1613639463278442E-2"/>
  </r>
  <r>
    <x v="3"/>
    <s v="Online"/>
    <n v="1197831"/>
    <n v="44549"/>
    <s v="19-12-2021"/>
    <x v="10"/>
    <x v="1"/>
    <s v="Sunday"/>
    <s v="19"/>
    <x v="1"/>
    <x v="33"/>
    <x v="36"/>
    <x v="2"/>
    <n v="60"/>
    <n v="450"/>
    <n v="270000"/>
    <n v="108000"/>
    <n v="0.4"/>
    <x v="2"/>
    <s v="low Units"/>
    <n v="3.2516886305086395E-2"/>
  </r>
  <r>
    <x v="3"/>
    <s v="Online"/>
    <n v="1197831"/>
    <n v="44549"/>
    <s v="19-12-2021"/>
    <x v="10"/>
    <x v="1"/>
    <s v="Sunday"/>
    <s v="19"/>
    <x v="1"/>
    <x v="33"/>
    <x v="36"/>
    <x v="3"/>
    <n v="60"/>
    <n v="400"/>
    <n v="240000"/>
    <n v="96000"/>
    <n v="0.4"/>
    <x v="2"/>
    <s v="low Units"/>
    <n v="2.8903898937854576E-2"/>
  </r>
  <r>
    <x v="3"/>
    <s v="Online"/>
    <n v="1197831"/>
    <n v="44549"/>
    <s v="19-12-2021"/>
    <x v="10"/>
    <x v="1"/>
    <s v="Sunday"/>
    <s v="19"/>
    <x v="1"/>
    <x v="33"/>
    <x v="36"/>
    <x v="4"/>
    <n v="70"/>
    <n v="400"/>
    <n v="280000"/>
    <n v="98000"/>
    <n v="0.35"/>
    <x v="2"/>
    <s v="low Units"/>
    <n v="2.9506063499059883E-2"/>
  </r>
  <r>
    <x v="3"/>
    <s v="Online"/>
    <n v="1197831"/>
    <n v="44549"/>
    <s v="19-12-2021"/>
    <x v="10"/>
    <x v="1"/>
    <s v="Sunday"/>
    <s v="19"/>
    <x v="1"/>
    <x v="33"/>
    <x v="36"/>
    <x v="5"/>
    <n v="75"/>
    <n v="500"/>
    <n v="375000"/>
    <n v="150000"/>
    <n v="0.4"/>
    <x v="2"/>
    <s v="low Units"/>
    <n v="4.5162342090397774E-2"/>
  </r>
  <r>
    <x v="3"/>
    <s v="Online"/>
    <n v="1197831"/>
    <n v="44219"/>
    <s v="23-01-2021"/>
    <x v="0"/>
    <x v="1"/>
    <s v="Saturday"/>
    <s v="23"/>
    <x v="1"/>
    <x v="33"/>
    <x v="36"/>
    <x v="0"/>
    <n v="25"/>
    <n v="575"/>
    <n v="143750"/>
    <n v="57500"/>
    <n v="0.4"/>
    <x v="2"/>
    <s v="low Units"/>
    <n v="1.7312231134652481E-2"/>
  </r>
  <r>
    <x v="3"/>
    <s v="Online"/>
    <n v="1197831"/>
    <n v="44219"/>
    <s v="23-01-2021"/>
    <x v="0"/>
    <x v="1"/>
    <s v="Saturday"/>
    <s v="23"/>
    <x v="1"/>
    <x v="33"/>
    <x v="36"/>
    <x v="1"/>
    <n v="25"/>
    <n v="375"/>
    <n v="93750"/>
    <n v="32813"/>
    <n v="0.35"/>
    <x v="2"/>
    <s v="low Units"/>
    <n v="9.8794128734148133E-3"/>
  </r>
  <r>
    <x v="3"/>
    <s v="Online"/>
    <n v="1197831"/>
    <n v="44219"/>
    <s v="23-01-2021"/>
    <x v="0"/>
    <x v="1"/>
    <s v="Saturday"/>
    <s v="23"/>
    <x v="1"/>
    <x v="33"/>
    <x v="36"/>
    <x v="2"/>
    <n v="15"/>
    <n v="375"/>
    <n v="56250"/>
    <n v="22500"/>
    <n v="0.4"/>
    <x v="2"/>
    <s v="low Units"/>
    <n v="6.7743513135596666E-3"/>
  </r>
  <r>
    <x v="3"/>
    <s v="Online"/>
    <n v="1197831"/>
    <n v="44219"/>
    <s v="23-01-2021"/>
    <x v="0"/>
    <x v="1"/>
    <s v="Saturday"/>
    <s v="23"/>
    <x v="1"/>
    <x v="33"/>
    <x v="36"/>
    <x v="3"/>
    <n v="20"/>
    <n v="225"/>
    <n v="45000"/>
    <n v="18000"/>
    <n v="0.4"/>
    <x v="2"/>
    <s v="low Units"/>
    <n v="5.4194810508477334E-3"/>
  </r>
  <r>
    <x v="3"/>
    <s v="Online"/>
    <n v="1197831"/>
    <n v="44219"/>
    <s v="23-01-2021"/>
    <x v="0"/>
    <x v="1"/>
    <s v="Saturday"/>
    <s v="23"/>
    <x v="1"/>
    <x v="33"/>
    <x v="36"/>
    <x v="4"/>
    <n v="35"/>
    <n v="275"/>
    <n v="96250"/>
    <n v="33688"/>
    <n v="0.35"/>
    <x v="2"/>
    <s v="low Units"/>
    <n v="1.0142859868942136E-2"/>
  </r>
  <r>
    <x v="3"/>
    <s v="Online"/>
    <n v="1197831"/>
    <n v="44219"/>
    <s v="23-01-2021"/>
    <x v="0"/>
    <x v="1"/>
    <s v="Saturday"/>
    <s v="23"/>
    <x v="1"/>
    <x v="33"/>
    <x v="36"/>
    <x v="5"/>
    <n v="25"/>
    <n v="375"/>
    <n v="93750"/>
    <n v="37500"/>
    <n v="0.4"/>
    <x v="2"/>
    <s v="low Units"/>
    <n v="1.1290585522599443E-2"/>
  </r>
  <r>
    <x v="3"/>
    <s v="Online"/>
    <n v="1197831"/>
    <n v="44248"/>
    <s v="21-02-2021"/>
    <x v="1"/>
    <x v="1"/>
    <s v="Sunday"/>
    <s v="21"/>
    <x v="1"/>
    <x v="33"/>
    <x v="36"/>
    <x v="0"/>
    <n v="25"/>
    <n v="625"/>
    <n v="156250"/>
    <n v="62500"/>
    <n v="0.4"/>
    <x v="2"/>
    <s v="low Units"/>
    <n v="1.8817642537665741E-2"/>
  </r>
  <r>
    <x v="3"/>
    <s v="Online"/>
    <n v="1197831"/>
    <n v="44248"/>
    <s v="21-02-2021"/>
    <x v="1"/>
    <x v="1"/>
    <s v="Sunday"/>
    <s v="21"/>
    <x v="1"/>
    <x v="33"/>
    <x v="36"/>
    <x v="1"/>
    <n v="25"/>
    <n v="275"/>
    <n v="68750"/>
    <n v="24063"/>
    <n v="0.35"/>
    <x v="2"/>
    <s v="low Units"/>
    <n v="7.2449429181416112E-3"/>
  </r>
  <r>
    <x v="3"/>
    <s v="Online"/>
    <n v="1197831"/>
    <n v="44248"/>
    <s v="21-02-2021"/>
    <x v="1"/>
    <x v="1"/>
    <s v="Sunday"/>
    <s v="21"/>
    <x v="1"/>
    <x v="33"/>
    <x v="36"/>
    <x v="2"/>
    <n v="15"/>
    <n v="325"/>
    <n v="48750"/>
    <n v="19500"/>
    <n v="0.4"/>
    <x v="2"/>
    <s v="low Units"/>
    <n v="5.8711044717517109E-3"/>
  </r>
  <r>
    <x v="3"/>
    <s v="Online"/>
    <n v="1197831"/>
    <n v="44248"/>
    <s v="21-02-2021"/>
    <x v="1"/>
    <x v="1"/>
    <s v="Sunday"/>
    <s v="21"/>
    <x v="1"/>
    <x v="34"/>
    <x v="37"/>
    <x v="3"/>
    <n v="20"/>
    <n v="175"/>
    <n v="35000"/>
    <n v="14000"/>
    <n v="0.4"/>
    <x v="2"/>
    <s v="low Units"/>
    <n v="4.2151519284371261E-3"/>
  </r>
  <r>
    <x v="3"/>
    <s v="Online"/>
    <n v="1197831"/>
    <n v="44248"/>
    <s v="21-02-2021"/>
    <x v="1"/>
    <x v="1"/>
    <s v="Sunday"/>
    <s v="21"/>
    <x v="1"/>
    <x v="34"/>
    <x v="37"/>
    <x v="4"/>
    <n v="35"/>
    <n v="250"/>
    <n v="87500"/>
    <n v="30625"/>
    <n v="0.35"/>
    <x v="2"/>
    <s v="low Units"/>
    <n v="9.2206448434562129E-3"/>
  </r>
  <r>
    <x v="3"/>
    <s v="Online"/>
    <n v="1197831"/>
    <n v="44248"/>
    <s v="21-02-2021"/>
    <x v="1"/>
    <x v="1"/>
    <s v="Sunday"/>
    <s v="21"/>
    <x v="1"/>
    <x v="34"/>
    <x v="37"/>
    <x v="5"/>
    <n v="20"/>
    <n v="350"/>
    <n v="70000"/>
    <n v="28000"/>
    <n v="0.4"/>
    <x v="2"/>
    <s v="low Units"/>
    <n v="8.4303038568742522E-3"/>
  </r>
  <r>
    <x v="3"/>
    <s v="Online"/>
    <n v="1197831"/>
    <n v="44274"/>
    <s v="19-03-2021"/>
    <x v="2"/>
    <x v="1"/>
    <s v="Friday"/>
    <s v="19"/>
    <x v="1"/>
    <x v="34"/>
    <x v="37"/>
    <x v="0"/>
    <n v="20"/>
    <n v="570"/>
    <n v="114000"/>
    <n v="45600"/>
    <n v="0.4"/>
    <x v="2"/>
    <s v="low Units"/>
    <n v="1.3729351995480924E-2"/>
  </r>
  <r>
    <x v="3"/>
    <s v="Online"/>
    <n v="1197831"/>
    <n v="44274"/>
    <s v="19-03-2021"/>
    <x v="2"/>
    <x v="1"/>
    <s v="Friday"/>
    <s v="19"/>
    <x v="1"/>
    <x v="34"/>
    <x v="37"/>
    <x v="1"/>
    <n v="20"/>
    <n v="250"/>
    <n v="50000"/>
    <n v="17500"/>
    <n v="0.35"/>
    <x v="2"/>
    <s v="low Units"/>
    <n v="5.2689399105464076E-3"/>
  </r>
  <r>
    <x v="3"/>
    <s v="Online"/>
    <n v="1197831"/>
    <n v="44274"/>
    <s v="19-03-2021"/>
    <x v="2"/>
    <x v="1"/>
    <s v="Friday"/>
    <s v="19"/>
    <x v="1"/>
    <x v="34"/>
    <x v="37"/>
    <x v="2"/>
    <n v="10"/>
    <n v="275"/>
    <n v="27500"/>
    <n v="11000"/>
    <n v="0.4"/>
    <x v="2"/>
    <s v="low Units"/>
    <n v="3.31190508662917E-3"/>
  </r>
  <r>
    <x v="3"/>
    <s v="Online"/>
    <n v="1197831"/>
    <n v="44274"/>
    <s v="19-03-2021"/>
    <x v="2"/>
    <x v="1"/>
    <s v="Friday"/>
    <s v="19"/>
    <x v="1"/>
    <x v="34"/>
    <x v="37"/>
    <x v="3"/>
    <n v="20"/>
    <n v="125"/>
    <n v="25000"/>
    <n v="10000"/>
    <n v="0.4"/>
    <x v="2"/>
    <s v="low Units"/>
    <n v="3.0108228060265183E-3"/>
  </r>
  <r>
    <x v="3"/>
    <s v="Online"/>
    <n v="1197831"/>
    <n v="44274"/>
    <s v="19-03-2021"/>
    <x v="2"/>
    <x v="1"/>
    <s v="Friday"/>
    <s v="19"/>
    <x v="1"/>
    <x v="34"/>
    <x v="37"/>
    <x v="4"/>
    <n v="35"/>
    <n v="175"/>
    <n v="61250"/>
    <n v="21438"/>
    <n v="0.35"/>
    <x v="2"/>
    <s v="low Units"/>
    <n v="6.4546019315596496E-3"/>
  </r>
  <r>
    <x v="3"/>
    <s v="Online"/>
    <n v="1197831"/>
    <n v="44274"/>
    <s v="19-03-2021"/>
    <x v="2"/>
    <x v="1"/>
    <s v="Friday"/>
    <s v="19"/>
    <x v="1"/>
    <x v="34"/>
    <x v="37"/>
    <x v="5"/>
    <n v="25"/>
    <n v="275"/>
    <n v="68750"/>
    <n v="27500"/>
    <n v="0.4"/>
    <x v="2"/>
    <s v="low Units"/>
    <n v="8.2797627165729255E-3"/>
  </r>
  <r>
    <x v="3"/>
    <s v="Online"/>
    <n v="1197831"/>
    <n v="44306"/>
    <s v="20-04-2021"/>
    <x v="3"/>
    <x v="1"/>
    <s v="Tuesday"/>
    <s v="20"/>
    <x v="1"/>
    <x v="34"/>
    <x v="37"/>
    <x v="0"/>
    <n v="25"/>
    <n v="525"/>
    <n v="131250"/>
    <n v="52500"/>
    <n v="0.4"/>
    <x v="2"/>
    <s v="low Units"/>
    <n v="1.5806819731639221E-2"/>
  </r>
  <r>
    <x v="3"/>
    <s v="Online"/>
    <n v="1197831"/>
    <n v="44306"/>
    <s v="20-04-2021"/>
    <x v="3"/>
    <x v="1"/>
    <s v="Tuesday"/>
    <s v="20"/>
    <x v="1"/>
    <x v="34"/>
    <x v="37"/>
    <x v="1"/>
    <n v="25"/>
    <n v="225"/>
    <n v="56250"/>
    <n v="19688"/>
    <n v="0.35"/>
    <x v="2"/>
    <s v="low Units"/>
    <n v="5.9277079405050098E-3"/>
  </r>
  <r>
    <x v="3"/>
    <s v="Online"/>
    <n v="1197831"/>
    <n v="44306"/>
    <s v="20-04-2021"/>
    <x v="3"/>
    <x v="1"/>
    <s v="Tuesday"/>
    <s v="20"/>
    <x v="1"/>
    <x v="34"/>
    <x v="37"/>
    <x v="2"/>
    <n v="15"/>
    <n v="225"/>
    <n v="33750"/>
    <n v="13500"/>
    <n v="0.4"/>
    <x v="2"/>
    <s v="low Units"/>
    <n v="4.0646107881357994E-3"/>
  </r>
  <r>
    <x v="3"/>
    <s v="Online"/>
    <n v="1197831"/>
    <n v="44306"/>
    <s v="20-04-2021"/>
    <x v="3"/>
    <x v="1"/>
    <s v="Tuesday"/>
    <s v="20"/>
    <x v="1"/>
    <x v="34"/>
    <x v="37"/>
    <x v="3"/>
    <n v="20"/>
    <n v="150"/>
    <n v="30000"/>
    <n v="12000"/>
    <n v="0.4"/>
    <x v="2"/>
    <s v="low Units"/>
    <n v="3.612987367231822E-3"/>
  </r>
  <r>
    <x v="3"/>
    <s v="Online"/>
    <n v="1197831"/>
    <n v="44306"/>
    <s v="20-04-2021"/>
    <x v="3"/>
    <x v="1"/>
    <s v="Tuesday"/>
    <s v="20"/>
    <x v="1"/>
    <x v="34"/>
    <x v="37"/>
    <x v="4"/>
    <n v="40"/>
    <n v="175"/>
    <n v="70000"/>
    <n v="24500"/>
    <n v="0.35"/>
    <x v="2"/>
    <s v="low Units"/>
    <n v="7.3765158747649707E-3"/>
  </r>
  <r>
    <x v="3"/>
    <s v="Online"/>
    <n v="1197831"/>
    <n v="44306"/>
    <s v="20-04-2021"/>
    <x v="3"/>
    <x v="1"/>
    <s v="Tuesday"/>
    <s v="20"/>
    <x v="1"/>
    <x v="34"/>
    <x v="37"/>
    <x v="5"/>
    <n v="30"/>
    <n v="325"/>
    <n v="97500"/>
    <n v="39000"/>
    <n v="0.4"/>
    <x v="2"/>
    <s v="low Units"/>
    <n v="1.1742208943503422E-2"/>
  </r>
  <r>
    <x v="3"/>
    <s v="Online"/>
    <n v="1197831"/>
    <n v="44335"/>
    <s v="19-05-2021"/>
    <x v="4"/>
    <x v="1"/>
    <s v="Wednesday"/>
    <s v="19"/>
    <x v="1"/>
    <x v="34"/>
    <x v="37"/>
    <x v="0"/>
    <n v="40"/>
    <n v="595"/>
    <n v="238000"/>
    <n v="95200"/>
    <n v="0.4"/>
    <x v="2"/>
    <s v="low Units"/>
    <n v="2.8663033113372455E-2"/>
  </r>
  <r>
    <x v="3"/>
    <s v="Online"/>
    <n v="1197831"/>
    <n v="44335"/>
    <s v="19-05-2021"/>
    <x v="4"/>
    <x v="1"/>
    <s v="Wednesday"/>
    <s v="19"/>
    <x v="1"/>
    <x v="34"/>
    <x v="37"/>
    <x v="1"/>
    <n v="40"/>
    <n v="300"/>
    <n v="120000"/>
    <n v="42000"/>
    <n v="0.35"/>
    <x v="2"/>
    <s v="low Units"/>
    <n v="1.2645455785311377E-2"/>
  </r>
  <r>
    <x v="3"/>
    <s v="Online"/>
    <n v="1197831"/>
    <n v="44335"/>
    <s v="19-05-2021"/>
    <x v="4"/>
    <x v="1"/>
    <s v="Wednesday"/>
    <s v="19"/>
    <x v="1"/>
    <x v="34"/>
    <x v="37"/>
    <x v="2"/>
    <n v="35"/>
    <n v="275"/>
    <n v="96250"/>
    <n v="38500"/>
    <n v="0.4"/>
    <x v="2"/>
    <s v="low Units"/>
    <n v="1.1591667803202095E-2"/>
  </r>
  <r>
    <x v="3"/>
    <s v="Online"/>
    <n v="1197831"/>
    <n v="44335"/>
    <s v="19-05-2021"/>
    <x v="4"/>
    <x v="1"/>
    <s v="Wednesday"/>
    <s v="19"/>
    <x v="1"/>
    <x v="34"/>
    <x v="37"/>
    <x v="3"/>
    <n v="35"/>
    <n v="225"/>
    <n v="78750"/>
    <n v="31500"/>
    <n v="0.4"/>
    <x v="2"/>
    <s v="low Units"/>
    <n v="9.484091838983532E-3"/>
  </r>
  <r>
    <x v="3"/>
    <s v="Online"/>
    <n v="1197831"/>
    <n v="44335"/>
    <s v="19-05-2021"/>
    <x v="4"/>
    <x v="1"/>
    <s v="Wednesday"/>
    <s v="19"/>
    <x v="1"/>
    <x v="34"/>
    <x v="37"/>
    <x v="4"/>
    <n v="45"/>
    <n v="250"/>
    <n v="112500"/>
    <n v="39375"/>
    <n v="0.35"/>
    <x v="2"/>
    <s v="low Units"/>
    <n v="1.1855114798729416E-2"/>
  </r>
  <r>
    <x v="3"/>
    <s v="Online"/>
    <n v="1197831"/>
    <n v="44335"/>
    <s v="19-05-2021"/>
    <x v="4"/>
    <x v="1"/>
    <s v="Wednesday"/>
    <s v="19"/>
    <x v="1"/>
    <x v="34"/>
    <x v="37"/>
    <x v="5"/>
    <n v="45"/>
    <n v="350"/>
    <n v="157500"/>
    <n v="63000"/>
    <n v="0.4"/>
    <x v="2"/>
    <s v="low Units"/>
    <n v="1.8968183677967064E-2"/>
  </r>
  <r>
    <x v="3"/>
    <s v="Online"/>
    <n v="1197831"/>
    <n v="44368"/>
    <s v="21-06-2021"/>
    <x v="11"/>
    <x v="1"/>
    <s v="Monday"/>
    <s v="21"/>
    <x v="1"/>
    <x v="34"/>
    <x v="37"/>
    <x v="0"/>
    <n v="40"/>
    <n v="600"/>
    <n v="240000"/>
    <n v="96000"/>
    <n v="0.4"/>
    <x v="2"/>
    <s v="low Units"/>
    <n v="2.8903898937854576E-2"/>
  </r>
  <r>
    <x v="3"/>
    <s v="Online"/>
    <n v="1197831"/>
    <n v="44368"/>
    <s v="21-06-2021"/>
    <x v="11"/>
    <x v="1"/>
    <s v="Monday"/>
    <s v="21"/>
    <x v="1"/>
    <x v="34"/>
    <x v="37"/>
    <x v="1"/>
    <n v="35"/>
    <n v="350"/>
    <n v="122500"/>
    <n v="42875"/>
    <n v="0.35"/>
    <x v="2"/>
    <s v="low Units"/>
    <n v="1.2908902780838697E-2"/>
  </r>
  <r>
    <x v="3"/>
    <s v="Online"/>
    <n v="1197831"/>
    <n v="44368"/>
    <s v="21-06-2021"/>
    <x v="11"/>
    <x v="1"/>
    <s v="Monday"/>
    <s v="21"/>
    <x v="1"/>
    <x v="34"/>
    <x v="37"/>
    <x v="2"/>
    <n v="40"/>
    <n v="325"/>
    <n v="130000"/>
    <n v="52000"/>
    <n v="0.4"/>
    <x v="2"/>
    <s v="low Units"/>
    <n v="1.5656278591337894E-2"/>
  </r>
  <r>
    <x v="3"/>
    <s v="Online"/>
    <n v="1197831"/>
    <n v="44368"/>
    <s v="21-06-2021"/>
    <x v="11"/>
    <x v="1"/>
    <s v="Monday"/>
    <s v="21"/>
    <x v="1"/>
    <x v="34"/>
    <x v="37"/>
    <x v="3"/>
    <n v="40"/>
    <n v="300"/>
    <n v="120000"/>
    <n v="48000"/>
    <n v="0.4"/>
    <x v="2"/>
    <s v="low Units"/>
    <n v="1.4451949468927288E-2"/>
  </r>
  <r>
    <x v="3"/>
    <s v="Online"/>
    <n v="1197831"/>
    <n v="44368"/>
    <s v="21-06-2021"/>
    <x v="11"/>
    <x v="1"/>
    <s v="Monday"/>
    <s v="21"/>
    <x v="1"/>
    <x v="34"/>
    <x v="37"/>
    <x v="4"/>
    <n v="55"/>
    <n v="300"/>
    <n v="165000"/>
    <n v="57750"/>
    <n v="0.35"/>
    <x v="2"/>
    <s v="low Units"/>
    <n v="1.7387501704803143E-2"/>
  </r>
  <r>
    <x v="3"/>
    <s v="Online"/>
    <n v="1197831"/>
    <n v="44368"/>
    <s v="21-06-2021"/>
    <x v="11"/>
    <x v="1"/>
    <s v="Monday"/>
    <s v="21"/>
    <x v="1"/>
    <x v="34"/>
    <x v="37"/>
    <x v="5"/>
    <n v="60"/>
    <n v="475"/>
    <n v="285000"/>
    <n v="114000"/>
    <n v="0.4"/>
    <x v="2"/>
    <s v="low Units"/>
    <n v="3.4323379988702309E-2"/>
  </r>
  <r>
    <x v="3"/>
    <s v="Online"/>
    <n v="1197831"/>
    <n v="44396"/>
    <s v="19-07-2021"/>
    <x v="5"/>
    <x v="1"/>
    <s v="Monday"/>
    <s v="19"/>
    <x v="1"/>
    <x v="34"/>
    <x v="37"/>
    <x v="0"/>
    <n v="55"/>
    <n v="700"/>
    <n v="385000"/>
    <n v="154000"/>
    <n v="0.4"/>
    <x v="2"/>
    <s v="low Units"/>
    <n v="4.636667121280838E-2"/>
  </r>
  <r>
    <x v="3"/>
    <s v="Online"/>
    <n v="1197831"/>
    <n v="44396"/>
    <s v="19-07-2021"/>
    <x v="5"/>
    <x v="1"/>
    <s v="Monday"/>
    <s v="19"/>
    <x v="1"/>
    <x v="34"/>
    <x v="37"/>
    <x v="1"/>
    <n v="50"/>
    <n v="450"/>
    <n v="225000"/>
    <n v="78750"/>
    <n v="0.35"/>
    <x v="2"/>
    <s v="low Units"/>
    <n v="2.3710229597458832E-2"/>
  </r>
  <r>
    <x v="3"/>
    <s v="Online"/>
    <n v="1197831"/>
    <n v="44396"/>
    <s v="19-07-2021"/>
    <x v="5"/>
    <x v="1"/>
    <s v="Monday"/>
    <s v="19"/>
    <x v="1"/>
    <x v="34"/>
    <x v="37"/>
    <x v="2"/>
    <n v="45"/>
    <n v="375"/>
    <n v="168750"/>
    <n v="67500"/>
    <n v="0.4"/>
    <x v="2"/>
    <s v="low Units"/>
    <n v="2.0323053940678997E-2"/>
  </r>
  <r>
    <x v="3"/>
    <s v="Online"/>
    <n v="1197831"/>
    <n v="44396"/>
    <s v="19-07-2021"/>
    <x v="5"/>
    <x v="1"/>
    <s v="Monday"/>
    <s v="19"/>
    <x v="1"/>
    <x v="34"/>
    <x v="37"/>
    <x v="3"/>
    <n v="45"/>
    <n v="325"/>
    <n v="146250"/>
    <n v="58500"/>
    <n v="0.4"/>
    <x v="2"/>
    <s v="low Units"/>
    <n v="1.7613313415255131E-2"/>
  </r>
  <r>
    <x v="3"/>
    <s v="Online"/>
    <n v="1197831"/>
    <n v="44396"/>
    <s v="19-07-2021"/>
    <x v="5"/>
    <x v="1"/>
    <s v="Monday"/>
    <s v="19"/>
    <x v="1"/>
    <x v="34"/>
    <x v="37"/>
    <x v="4"/>
    <n v="60"/>
    <n v="350"/>
    <n v="210000"/>
    <n v="73500"/>
    <n v="0.35"/>
    <x v="2"/>
    <s v="low Units"/>
    <n v="2.212954762429491E-2"/>
  </r>
  <r>
    <x v="3"/>
    <s v="Online"/>
    <n v="1197831"/>
    <n v="44396"/>
    <s v="19-07-2021"/>
    <x v="5"/>
    <x v="1"/>
    <s v="Monday"/>
    <s v="19"/>
    <x v="1"/>
    <x v="34"/>
    <x v="37"/>
    <x v="5"/>
    <n v="65"/>
    <n v="525"/>
    <n v="341250"/>
    <n v="136500"/>
    <n v="0.4"/>
    <x v="2"/>
    <s v="low Units"/>
    <n v="4.1097731302261971E-2"/>
  </r>
  <r>
    <x v="3"/>
    <s v="Online"/>
    <n v="1197831"/>
    <n v="44428"/>
    <s v="20-08-2021"/>
    <x v="6"/>
    <x v="1"/>
    <s v="Friday"/>
    <s v="20"/>
    <x v="1"/>
    <x v="34"/>
    <x v="37"/>
    <x v="0"/>
    <n v="60"/>
    <n v="675"/>
    <n v="405000"/>
    <n v="162000"/>
    <n v="0.4"/>
    <x v="2"/>
    <s v="low Units"/>
    <n v="4.87753294576296E-2"/>
  </r>
  <r>
    <x v="3"/>
    <s v="Online"/>
    <n v="1197831"/>
    <n v="44428"/>
    <s v="20-08-2021"/>
    <x v="6"/>
    <x v="1"/>
    <s v="Friday"/>
    <s v="20"/>
    <x v="1"/>
    <x v="34"/>
    <x v="37"/>
    <x v="1"/>
    <n v="55"/>
    <n v="450"/>
    <n v="247500"/>
    <n v="86625"/>
    <n v="0.35"/>
    <x v="2"/>
    <s v="low Units"/>
    <n v="2.6081252557204716E-2"/>
  </r>
  <r>
    <x v="3"/>
    <s v="Online"/>
    <n v="1197831"/>
    <n v="44428"/>
    <s v="20-08-2021"/>
    <x v="6"/>
    <x v="1"/>
    <s v="Friday"/>
    <s v="20"/>
    <x v="1"/>
    <x v="34"/>
    <x v="37"/>
    <x v="2"/>
    <n v="50"/>
    <n v="375"/>
    <n v="187500"/>
    <n v="75000"/>
    <n v="0.4"/>
    <x v="2"/>
    <s v="low Units"/>
    <n v="2.2581171045198887E-2"/>
  </r>
  <r>
    <x v="3"/>
    <s v="Online"/>
    <n v="1197831"/>
    <n v="44428"/>
    <s v="20-08-2021"/>
    <x v="6"/>
    <x v="1"/>
    <s v="Friday"/>
    <s v="20"/>
    <x v="1"/>
    <x v="34"/>
    <x v="37"/>
    <x v="3"/>
    <n v="40"/>
    <n v="325"/>
    <n v="130000"/>
    <n v="52000"/>
    <n v="0.4"/>
    <x v="2"/>
    <s v="low Units"/>
    <n v="1.5656278591337894E-2"/>
  </r>
  <r>
    <x v="3"/>
    <s v="Online"/>
    <n v="1197831"/>
    <n v="44428"/>
    <s v="20-08-2021"/>
    <x v="6"/>
    <x v="1"/>
    <s v="Friday"/>
    <s v="20"/>
    <x v="1"/>
    <x v="34"/>
    <x v="37"/>
    <x v="4"/>
    <n v="50"/>
    <n v="300"/>
    <n v="150000"/>
    <n v="52500"/>
    <n v="0.35"/>
    <x v="2"/>
    <s v="low Units"/>
    <n v="1.5806819731639221E-2"/>
  </r>
  <r>
    <x v="3"/>
    <s v="Online"/>
    <n v="1197831"/>
    <n v="44428"/>
    <s v="20-08-2021"/>
    <x v="6"/>
    <x v="1"/>
    <s v="Friday"/>
    <s v="20"/>
    <x v="1"/>
    <x v="34"/>
    <x v="37"/>
    <x v="5"/>
    <n v="55"/>
    <n v="475"/>
    <n v="261250"/>
    <n v="104500"/>
    <n v="0.4"/>
    <x v="2"/>
    <s v="low Units"/>
    <n v="3.1463098322977119E-2"/>
  </r>
  <r>
    <x v="3"/>
    <s v="Online"/>
    <n v="1197831"/>
    <n v="44458"/>
    <s v="19-09-2021"/>
    <x v="7"/>
    <x v="1"/>
    <s v="Sunday"/>
    <s v="19"/>
    <x v="1"/>
    <x v="34"/>
    <x v="37"/>
    <x v="0"/>
    <n v="50"/>
    <n v="575"/>
    <n v="287500"/>
    <n v="115000"/>
    <n v="0.4"/>
    <x v="2"/>
    <s v="low Units"/>
    <n v="3.4624462269304962E-2"/>
  </r>
  <r>
    <x v="3"/>
    <s v="Online"/>
    <n v="1197831"/>
    <n v="44458"/>
    <s v="19-09-2021"/>
    <x v="7"/>
    <x v="1"/>
    <s v="Sunday"/>
    <s v="19"/>
    <x v="1"/>
    <x v="34"/>
    <x v="37"/>
    <x v="1"/>
    <n v="40"/>
    <n v="375"/>
    <n v="150000"/>
    <n v="52500"/>
    <n v="0.35"/>
    <x v="2"/>
    <s v="low Units"/>
    <n v="1.5806819731639221E-2"/>
  </r>
  <r>
    <x v="3"/>
    <s v="Online"/>
    <n v="1197831"/>
    <n v="44458"/>
    <s v="19-09-2021"/>
    <x v="7"/>
    <x v="1"/>
    <s v="Sunday"/>
    <s v="19"/>
    <x v="1"/>
    <x v="34"/>
    <x v="37"/>
    <x v="2"/>
    <n v="15"/>
    <n v="275"/>
    <n v="41250"/>
    <n v="16500"/>
    <n v="0.4"/>
    <x v="2"/>
    <s v="low Units"/>
    <n v="4.9678576299437551E-3"/>
  </r>
  <r>
    <x v="3"/>
    <s v="Online"/>
    <n v="1197831"/>
    <n v="44458"/>
    <s v="19-09-2021"/>
    <x v="7"/>
    <x v="1"/>
    <s v="Sunday"/>
    <s v="19"/>
    <x v="1"/>
    <x v="34"/>
    <x v="37"/>
    <x v="3"/>
    <n v="15"/>
    <n v="250"/>
    <n v="37500"/>
    <n v="15000"/>
    <n v="0.4"/>
    <x v="2"/>
    <s v="low Units"/>
    <n v="4.5162342090397777E-3"/>
  </r>
  <r>
    <x v="3"/>
    <s v="Online"/>
    <n v="1197831"/>
    <n v="44458"/>
    <s v="19-09-2021"/>
    <x v="7"/>
    <x v="1"/>
    <s v="Sunday"/>
    <s v="19"/>
    <x v="1"/>
    <x v="34"/>
    <x v="37"/>
    <x v="4"/>
    <n v="25"/>
    <n v="250"/>
    <n v="62500"/>
    <n v="21875"/>
    <n v="0.35"/>
    <x v="2"/>
    <s v="low Units"/>
    <n v="6.5861748881830082E-3"/>
  </r>
  <r>
    <x v="3"/>
    <s v="Online"/>
    <n v="1197831"/>
    <n v="44458"/>
    <s v="19-09-2021"/>
    <x v="7"/>
    <x v="1"/>
    <s v="Sunday"/>
    <s v="19"/>
    <x v="1"/>
    <x v="34"/>
    <x v="37"/>
    <x v="5"/>
    <n v="30"/>
    <n v="350"/>
    <n v="105000"/>
    <n v="42000"/>
    <n v="0.4"/>
    <x v="2"/>
    <s v="low Units"/>
    <n v="1.2645455785311377E-2"/>
  </r>
  <r>
    <x v="3"/>
    <s v="Online"/>
    <n v="1197831"/>
    <n v="44490"/>
    <s v="21-10-2021"/>
    <x v="8"/>
    <x v="1"/>
    <s v="Thursday"/>
    <s v="21"/>
    <x v="1"/>
    <x v="34"/>
    <x v="37"/>
    <x v="0"/>
    <n v="30"/>
    <n v="525"/>
    <n v="157500"/>
    <n v="63000"/>
    <n v="0.4"/>
    <x v="2"/>
    <s v="low Units"/>
    <n v="1.8968183677967064E-2"/>
  </r>
  <r>
    <x v="3"/>
    <s v="Online"/>
    <n v="1197831"/>
    <n v="44490"/>
    <s v="21-10-2021"/>
    <x v="8"/>
    <x v="1"/>
    <s v="Thursday"/>
    <s v="21"/>
    <x v="1"/>
    <x v="34"/>
    <x v="37"/>
    <x v="1"/>
    <n v="20"/>
    <n v="350"/>
    <n v="70000"/>
    <n v="24500"/>
    <n v="0.35"/>
    <x v="2"/>
    <s v="low Units"/>
    <n v="7.3765158747649707E-3"/>
  </r>
  <r>
    <x v="3"/>
    <s v="Online"/>
    <n v="1197831"/>
    <n v="44490"/>
    <s v="21-10-2021"/>
    <x v="8"/>
    <x v="1"/>
    <s v="Thursday"/>
    <s v="21"/>
    <x v="1"/>
    <x v="34"/>
    <x v="37"/>
    <x v="2"/>
    <n v="20"/>
    <n v="225"/>
    <n v="45000"/>
    <n v="18000"/>
    <n v="0.4"/>
    <x v="2"/>
    <s v="low Units"/>
    <n v="5.4194810508477334E-3"/>
  </r>
  <r>
    <x v="3"/>
    <s v="Online"/>
    <n v="1197831"/>
    <n v="44490"/>
    <s v="21-10-2021"/>
    <x v="8"/>
    <x v="1"/>
    <s v="Thursday"/>
    <s v="21"/>
    <x v="1"/>
    <x v="34"/>
    <x v="37"/>
    <x v="3"/>
    <n v="20"/>
    <n v="200"/>
    <n v="40000"/>
    <n v="16000"/>
    <n v="0.4"/>
    <x v="2"/>
    <s v="low Units"/>
    <n v="4.8173164896424293E-3"/>
  </r>
  <r>
    <x v="3"/>
    <s v="Online"/>
    <n v="1197831"/>
    <n v="44490"/>
    <s v="21-10-2021"/>
    <x v="8"/>
    <x v="1"/>
    <s v="Thursday"/>
    <s v="21"/>
    <x v="1"/>
    <x v="34"/>
    <x v="37"/>
    <x v="4"/>
    <n v="30"/>
    <n v="200"/>
    <n v="60000"/>
    <n v="21000"/>
    <n v="0.35"/>
    <x v="2"/>
    <s v="low Units"/>
    <n v="6.3227278926556883E-3"/>
  </r>
  <r>
    <x v="4"/>
    <s v="Online"/>
    <n v="1197831"/>
    <n v="44490"/>
    <s v="21-10-2021"/>
    <x v="8"/>
    <x v="1"/>
    <s v="Thursday"/>
    <s v="21"/>
    <x v="1"/>
    <x v="34"/>
    <x v="37"/>
    <x v="5"/>
    <n v="30"/>
    <n v="325"/>
    <n v="97500"/>
    <n v="39000"/>
    <n v="0.4"/>
    <x v="2"/>
    <s v="low Units"/>
    <n v="1.1742208943503422E-2"/>
  </r>
  <r>
    <x v="4"/>
    <s v="Online"/>
    <n v="1197831"/>
    <n v="44520"/>
    <s v="20-11-2021"/>
    <x v="9"/>
    <x v="1"/>
    <s v="Saturday"/>
    <s v="20"/>
    <x v="1"/>
    <x v="34"/>
    <x v="37"/>
    <x v="0"/>
    <n v="25"/>
    <n v="475"/>
    <n v="118750"/>
    <n v="47500"/>
    <n v="0.4"/>
    <x v="2"/>
    <s v="low Units"/>
    <n v="1.4301408328625963E-2"/>
  </r>
  <r>
    <x v="4"/>
    <s v="Online"/>
    <n v="1197831"/>
    <n v="44520"/>
    <s v="20-11-2021"/>
    <x v="9"/>
    <x v="1"/>
    <s v="Saturday"/>
    <s v="20"/>
    <x v="1"/>
    <x v="34"/>
    <x v="37"/>
    <x v="1"/>
    <n v="15"/>
    <n v="300"/>
    <n v="45000"/>
    <n v="15750"/>
    <n v="0.35"/>
    <x v="2"/>
    <s v="low Units"/>
    <n v="4.742045919491766E-3"/>
  </r>
  <r>
    <x v="4"/>
    <s v="Online"/>
    <n v="1197831"/>
    <n v="44520"/>
    <s v="20-11-2021"/>
    <x v="9"/>
    <x v="1"/>
    <s v="Saturday"/>
    <s v="20"/>
    <x v="1"/>
    <x v="34"/>
    <x v="37"/>
    <x v="2"/>
    <n v="25"/>
    <n v="245"/>
    <n v="61250"/>
    <n v="24500"/>
    <n v="0.4"/>
    <x v="2"/>
    <s v="low Units"/>
    <n v="7.3765158747649707E-3"/>
  </r>
  <r>
    <x v="4"/>
    <s v="Online"/>
    <n v="1197831"/>
    <n v="44520"/>
    <s v="20-11-2021"/>
    <x v="9"/>
    <x v="1"/>
    <s v="Saturday"/>
    <s v="20"/>
    <x v="1"/>
    <x v="34"/>
    <x v="37"/>
    <x v="3"/>
    <n v="55"/>
    <n v="300"/>
    <n v="165000"/>
    <n v="66000"/>
    <n v="0.4"/>
    <x v="2"/>
    <s v="low Units"/>
    <n v="1.9871430519775021E-2"/>
  </r>
  <r>
    <x v="4"/>
    <s v="Online"/>
    <n v="1197831"/>
    <n v="44520"/>
    <s v="20-11-2021"/>
    <x v="9"/>
    <x v="1"/>
    <s v="Saturday"/>
    <s v="20"/>
    <x v="1"/>
    <x v="34"/>
    <x v="37"/>
    <x v="4"/>
    <n v="75"/>
    <n v="275"/>
    <n v="206250"/>
    <n v="72188"/>
    <n v="0.35"/>
    <x v="2"/>
    <s v="low Units"/>
    <n v="2.1734527672144233E-2"/>
  </r>
  <r>
    <x v="4"/>
    <s v="Online"/>
    <n v="1197831"/>
    <n v="44520"/>
    <s v="20-11-2021"/>
    <x v="9"/>
    <x v="1"/>
    <s v="Saturday"/>
    <s v="20"/>
    <x v="1"/>
    <x v="34"/>
    <x v="37"/>
    <x v="5"/>
    <n v="75"/>
    <n v="375"/>
    <n v="281250"/>
    <n v="112500"/>
    <n v="0.4"/>
    <x v="2"/>
    <s v="low Units"/>
    <n v="3.3871756567798325E-2"/>
  </r>
  <r>
    <x v="4"/>
    <s v="Online"/>
    <n v="1197831"/>
    <n v="44549"/>
    <s v="19-12-2021"/>
    <x v="10"/>
    <x v="1"/>
    <s v="Sunday"/>
    <s v="19"/>
    <x v="1"/>
    <x v="34"/>
    <x v="37"/>
    <x v="0"/>
    <n v="70"/>
    <n v="625"/>
    <n v="437500"/>
    <n v="175000"/>
    <n v="0.4"/>
    <x v="2"/>
    <s v="low Units"/>
    <n v="5.2689399105464066E-2"/>
  </r>
  <r>
    <x v="4"/>
    <s v="Online"/>
    <n v="1197831"/>
    <n v="44549"/>
    <s v="19-12-2021"/>
    <x v="10"/>
    <x v="1"/>
    <s v="Sunday"/>
    <s v="19"/>
    <x v="1"/>
    <x v="34"/>
    <x v="37"/>
    <x v="1"/>
    <n v="60"/>
    <n v="425"/>
    <n v="255000"/>
    <n v="89250"/>
    <n v="0.35"/>
    <x v="2"/>
    <s v="low Units"/>
    <n v="2.6871593543786675E-2"/>
  </r>
  <r>
    <x v="4"/>
    <s v="Online"/>
    <n v="1197831"/>
    <n v="44549"/>
    <s v="19-12-2021"/>
    <x v="10"/>
    <x v="1"/>
    <s v="Sunday"/>
    <s v="19"/>
    <x v="1"/>
    <x v="34"/>
    <x v="37"/>
    <x v="2"/>
    <n v="60"/>
    <n v="375"/>
    <n v="225000"/>
    <n v="90000"/>
    <n v="0.4"/>
    <x v="2"/>
    <s v="low Units"/>
    <n v="2.7097405254238666E-2"/>
  </r>
  <r>
    <x v="4"/>
    <s v="Online"/>
    <n v="1197831"/>
    <n v="44549"/>
    <s v="19-12-2021"/>
    <x v="10"/>
    <x v="1"/>
    <s v="Sunday"/>
    <s v="19"/>
    <x v="1"/>
    <x v="34"/>
    <x v="37"/>
    <x v="3"/>
    <n v="60"/>
    <n v="325"/>
    <n v="195000"/>
    <n v="78000"/>
    <n v="0.4"/>
    <x v="2"/>
    <s v="low Units"/>
    <n v="2.3484417887006843E-2"/>
  </r>
  <r>
    <x v="4"/>
    <s v="Online"/>
    <n v="1197831"/>
    <n v="44549"/>
    <s v="19-12-2021"/>
    <x v="10"/>
    <x v="1"/>
    <s v="Sunday"/>
    <s v="19"/>
    <x v="1"/>
    <x v="34"/>
    <x v="37"/>
    <x v="4"/>
    <n v="70"/>
    <n v="325"/>
    <n v="227500"/>
    <n v="79625"/>
    <n v="0.35"/>
    <x v="2"/>
    <s v="low Units"/>
    <n v="2.3973676592986153E-2"/>
  </r>
  <r>
    <x v="4"/>
    <s v="Online"/>
    <n v="1197831"/>
    <n v="44549"/>
    <s v="19-12-2021"/>
    <x v="10"/>
    <x v="1"/>
    <s v="Sunday"/>
    <s v="19"/>
    <x v="1"/>
    <x v="34"/>
    <x v="37"/>
    <x v="5"/>
    <n v="75"/>
    <n v="425"/>
    <n v="318750"/>
    <n v="127500"/>
    <n v="0.4"/>
    <x v="2"/>
    <s v="low Units"/>
    <n v="3.8387990776838112E-2"/>
  </r>
  <r>
    <x v="4"/>
    <s v="Online"/>
    <n v="1197831"/>
    <n v="44212"/>
    <s v="16-01-2021"/>
    <x v="0"/>
    <x v="1"/>
    <s v="Saturday"/>
    <s v="16"/>
    <x v="1"/>
    <x v="34"/>
    <x v="37"/>
    <x v="0"/>
    <n v="25"/>
    <n v="550"/>
    <n v="137500"/>
    <n v="48125"/>
    <n v="0.35"/>
    <x v="2"/>
    <s v="low Units"/>
    <n v="1.4489584754002621E-2"/>
  </r>
  <r>
    <x v="4"/>
    <s v="Online"/>
    <n v="1197831"/>
    <n v="44212"/>
    <s v="16-01-2021"/>
    <x v="0"/>
    <x v="1"/>
    <s v="Saturday"/>
    <s v="16"/>
    <x v="1"/>
    <x v="34"/>
    <x v="37"/>
    <x v="1"/>
    <n v="25"/>
    <n v="350"/>
    <n v="87500"/>
    <n v="30625"/>
    <n v="0.35"/>
    <x v="2"/>
    <s v="low Units"/>
    <n v="9.2206448434562129E-3"/>
  </r>
  <r>
    <x v="4"/>
    <s v="Online"/>
    <n v="1197831"/>
    <n v="44212"/>
    <s v="16-01-2021"/>
    <x v="0"/>
    <x v="1"/>
    <s v="Saturday"/>
    <s v="16"/>
    <x v="1"/>
    <x v="34"/>
    <x v="37"/>
    <x v="2"/>
    <n v="15"/>
    <n v="350"/>
    <n v="52500"/>
    <n v="18375"/>
    <n v="0.35"/>
    <x v="2"/>
    <s v="low Units"/>
    <n v="5.5323869060737276E-3"/>
  </r>
  <r>
    <x v="4"/>
    <s v="Online"/>
    <n v="1197831"/>
    <n v="44212"/>
    <s v="16-01-2021"/>
    <x v="0"/>
    <x v="1"/>
    <s v="Saturday"/>
    <s v="16"/>
    <x v="1"/>
    <x v="34"/>
    <x v="37"/>
    <x v="3"/>
    <n v="20"/>
    <n v="200"/>
    <n v="40000"/>
    <n v="14000"/>
    <n v="0.35"/>
    <x v="2"/>
    <s v="low Units"/>
    <n v="4.2151519284371261E-3"/>
  </r>
  <r>
    <x v="4"/>
    <s v="Online"/>
    <n v="1197831"/>
    <n v="44212"/>
    <s v="16-01-2021"/>
    <x v="0"/>
    <x v="1"/>
    <s v="Saturday"/>
    <s v="16"/>
    <x v="1"/>
    <x v="34"/>
    <x v="37"/>
    <x v="4"/>
    <n v="35"/>
    <n v="250"/>
    <n v="87500"/>
    <n v="30625"/>
    <n v="0.35"/>
    <x v="2"/>
    <s v="low Units"/>
    <n v="9.2206448434562129E-3"/>
  </r>
  <r>
    <x v="4"/>
    <s v="Online"/>
    <n v="1197831"/>
    <n v="44212"/>
    <s v="16-01-2021"/>
    <x v="0"/>
    <x v="1"/>
    <s v="Saturday"/>
    <s v="16"/>
    <x v="1"/>
    <x v="34"/>
    <x v="37"/>
    <x v="5"/>
    <n v="25"/>
    <n v="350"/>
    <n v="87500"/>
    <n v="30625"/>
    <n v="0.35"/>
    <x v="2"/>
    <s v="low Units"/>
    <n v="9.2206448434562129E-3"/>
  </r>
  <r>
    <x v="4"/>
    <s v="Online"/>
    <n v="1197831"/>
    <n v="44241"/>
    <s v="14-02-2021"/>
    <x v="1"/>
    <x v="1"/>
    <s v="Sunday"/>
    <s v="14"/>
    <x v="1"/>
    <x v="34"/>
    <x v="37"/>
    <x v="0"/>
    <n v="25"/>
    <n v="600"/>
    <n v="150000"/>
    <n v="52500"/>
    <n v="0.35"/>
    <x v="2"/>
    <s v="low Units"/>
    <n v="1.5806819731639221E-2"/>
  </r>
  <r>
    <x v="4"/>
    <s v="Online"/>
    <n v="1197831"/>
    <n v="44241"/>
    <s v="14-02-2021"/>
    <x v="1"/>
    <x v="1"/>
    <s v="Sunday"/>
    <s v="14"/>
    <x v="1"/>
    <x v="34"/>
    <x v="37"/>
    <x v="1"/>
    <n v="25"/>
    <n v="250"/>
    <n v="62500"/>
    <n v="21875"/>
    <n v="0.35"/>
    <x v="2"/>
    <s v="low Units"/>
    <n v="6.5861748881830082E-3"/>
  </r>
  <r>
    <x v="4"/>
    <s v="Online"/>
    <n v="1197831"/>
    <n v="44241"/>
    <s v="14-02-2021"/>
    <x v="1"/>
    <x v="1"/>
    <s v="Sunday"/>
    <s v="14"/>
    <x v="1"/>
    <x v="34"/>
    <x v="37"/>
    <x v="2"/>
    <n v="15"/>
    <n v="300"/>
    <n v="45000"/>
    <n v="15750"/>
    <n v="0.35"/>
    <x v="2"/>
    <s v="low Units"/>
    <n v="4.742045919491766E-3"/>
  </r>
  <r>
    <x v="4"/>
    <s v="Online"/>
    <n v="1197831"/>
    <n v="44241"/>
    <s v="14-02-2021"/>
    <x v="1"/>
    <x v="1"/>
    <s v="Sunday"/>
    <s v="14"/>
    <x v="3"/>
    <x v="35"/>
    <x v="38"/>
    <x v="3"/>
    <n v="20"/>
    <n v="150"/>
    <n v="30000"/>
    <n v="10500"/>
    <n v="0.35"/>
    <x v="2"/>
    <s v="low Units"/>
    <n v="3.1613639463278441E-3"/>
  </r>
  <r>
    <x v="4"/>
    <s v="Online"/>
    <n v="1197831"/>
    <n v="44241"/>
    <s v="14-02-2021"/>
    <x v="1"/>
    <x v="1"/>
    <s v="Sunday"/>
    <s v="14"/>
    <x v="3"/>
    <x v="35"/>
    <x v="38"/>
    <x v="4"/>
    <n v="35"/>
    <n v="225"/>
    <n v="78750"/>
    <n v="27563"/>
    <n v="0.35"/>
    <x v="2"/>
    <s v="low Units"/>
    <n v="8.2987309002508919E-3"/>
  </r>
  <r>
    <x v="4"/>
    <s v="Online"/>
    <n v="1197831"/>
    <n v="44241"/>
    <s v="14-02-2021"/>
    <x v="1"/>
    <x v="1"/>
    <s v="Sunday"/>
    <s v="14"/>
    <x v="3"/>
    <x v="35"/>
    <x v="38"/>
    <x v="5"/>
    <n v="20"/>
    <n v="325"/>
    <n v="65000"/>
    <n v="22750"/>
    <n v="0.35"/>
    <x v="2"/>
    <s v="low Units"/>
    <n v="6.8496218837103291E-3"/>
  </r>
  <r>
    <x v="4"/>
    <s v="Online"/>
    <n v="1197831"/>
    <n v="44267"/>
    <s v="12-03-2021"/>
    <x v="2"/>
    <x v="1"/>
    <s v="Friday"/>
    <s v="12"/>
    <x v="3"/>
    <x v="35"/>
    <x v="38"/>
    <x v="0"/>
    <n v="20"/>
    <n v="545"/>
    <n v="109000"/>
    <n v="38150"/>
    <n v="0.35"/>
    <x v="2"/>
    <s v="low Units"/>
    <n v="1.1486289004991167E-2"/>
  </r>
  <r>
    <x v="4"/>
    <s v="Online"/>
    <n v="1197831"/>
    <n v="44267"/>
    <s v="12-03-2021"/>
    <x v="2"/>
    <x v="1"/>
    <s v="Friday"/>
    <s v="12"/>
    <x v="3"/>
    <x v="35"/>
    <x v="38"/>
    <x v="1"/>
    <n v="20"/>
    <n v="225"/>
    <n v="45000"/>
    <n v="15750"/>
    <n v="0.35"/>
    <x v="2"/>
    <s v="low Units"/>
    <n v="4.742045919491766E-3"/>
  </r>
  <r>
    <x v="4"/>
    <s v="Online"/>
    <n v="1197831"/>
    <n v="44267"/>
    <s v="12-03-2021"/>
    <x v="2"/>
    <x v="1"/>
    <s v="Friday"/>
    <s v="12"/>
    <x v="3"/>
    <x v="35"/>
    <x v="38"/>
    <x v="2"/>
    <n v="10"/>
    <n v="250"/>
    <n v="25000"/>
    <n v="8750"/>
    <n v="0.35"/>
    <x v="2"/>
    <s v="low Units"/>
    <n v="2.6344699552732038E-3"/>
  </r>
  <r>
    <x v="4"/>
    <s v="Online"/>
    <n v="1197831"/>
    <n v="44267"/>
    <s v="12-03-2021"/>
    <x v="2"/>
    <x v="1"/>
    <s v="Friday"/>
    <s v="12"/>
    <x v="3"/>
    <x v="35"/>
    <x v="38"/>
    <x v="3"/>
    <n v="20"/>
    <n v="100"/>
    <n v="20000"/>
    <n v="7000"/>
    <n v="0.35"/>
    <x v="2"/>
    <s v="low Units"/>
    <n v="2.1075759642185631E-3"/>
  </r>
  <r>
    <x v="4"/>
    <s v="Online"/>
    <n v="1197831"/>
    <n v="44267"/>
    <s v="12-03-2021"/>
    <x v="2"/>
    <x v="1"/>
    <s v="Friday"/>
    <s v="12"/>
    <x v="3"/>
    <x v="35"/>
    <x v="38"/>
    <x v="4"/>
    <n v="35"/>
    <n v="150"/>
    <n v="52500"/>
    <n v="18375"/>
    <n v="0.35"/>
    <x v="2"/>
    <s v="low Units"/>
    <n v="5.5323869060737276E-3"/>
  </r>
  <r>
    <x v="4"/>
    <s v="Online"/>
    <n v="1197831"/>
    <n v="44267"/>
    <s v="12-03-2021"/>
    <x v="2"/>
    <x v="1"/>
    <s v="Friday"/>
    <s v="12"/>
    <x v="3"/>
    <x v="35"/>
    <x v="38"/>
    <x v="5"/>
    <n v="25"/>
    <n v="250"/>
    <n v="62500"/>
    <n v="21875"/>
    <n v="0.35"/>
    <x v="2"/>
    <s v="low Units"/>
    <n v="6.5861748881830082E-3"/>
  </r>
  <r>
    <x v="4"/>
    <s v="Online"/>
    <n v="1197831"/>
    <n v="44299"/>
    <s v="13-04-2021"/>
    <x v="3"/>
    <x v="1"/>
    <s v="Tuesday"/>
    <s v="13"/>
    <x v="3"/>
    <x v="35"/>
    <x v="38"/>
    <x v="0"/>
    <n v="25"/>
    <n v="500"/>
    <n v="125000"/>
    <n v="43750"/>
    <n v="0.35"/>
    <x v="2"/>
    <s v="low Units"/>
    <n v="1.3172349776366016E-2"/>
  </r>
  <r>
    <x v="4"/>
    <s v="Online"/>
    <n v="1197831"/>
    <n v="44299"/>
    <s v="13-04-2021"/>
    <x v="3"/>
    <x v="1"/>
    <s v="Tuesday"/>
    <s v="13"/>
    <x v="3"/>
    <x v="35"/>
    <x v="38"/>
    <x v="1"/>
    <n v="25"/>
    <n v="200"/>
    <n v="50000"/>
    <n v="17500"/>
    <n v="0.35"/>
    <x v="2"/>
    <s v="low Units"/>
    <n v="5.2689399105464076E-3"/>
  </r>
  <r>
    <x v="4"/>
    <s v="Online"/>
    <n v="1197831"/>
    <n v="44299"/>
    <s v="13-04-2021"/>
    <x v="3"/>
    <x v="1"/>
    <s v="Tuesday"/>
    <s v="13"/>
    <x v="3"/>
    <x v="35"/>
    <x v="38"/>
    <x v="2"/>
    <n v="15"/>
    <n v="200"/>
    <n v="30000"/>
    <n v="10500"/>
    <n v="0.35"/>
    <x v="2"/>
    <s v="low Units"/>
    <n v="3.1613639463278441E-3"/>
  </r>
  <r>
    <x v="4"/>
    <s v="Online"/>
    <n v="1197831"/>
    <n v="44299"/>
    <s v="13-04-2021"/>
    <x v="3"/>
    <x v="1"/>
    <s v="Tuesday"/>
    <s v="13"/>
    <x v="3"/>
    <x v="35"/>
    <x v="38"/>
    <x v="3"/>
    <n v="20"/>
    <n v="125"/>
    <n v="25000"/>
    <n v="8750"/>
    <n v="0.35"/>
    <x v="2"/>
    <s v="low Units"/>
    <n v="2.6344699552732038E-3"/>
  </r>
  <r>
    <x v="4"/>
    <s v="Online"/>
    <n v="1197831"/>
    <n v="44299"/>
    <s v="13-04-2021"/>
    <x v="3"/>
    <x v="1"/>
    <s v="Tuesday"/>
    <s v="13"/>
    <x v="3"/>
    <x v="35"/>
    <x v="38"/>
    <x v="4"/>
    <n v="40"/>
    <n v="150"/>
    <n v="60000"/>
    <n v="21000"/>
    <n v="0.35"/>
    <x v="2"/>
    <s v="low Units"/>
    <n v="6.3227278926556883E-3"/>
  </r>
  <r>
    <x v="4"/>
    <s v="Online"/>
    <n v="1197831"/>
    <n v="44299"/>
    <s v="13-04-2021"/>
    <x v="3"/>
    <x v="1"/>
    <s v="Tuesday"/>
    <s v="13"/>
    <x v="3"/>
    <x v="35"/>
    <x v="38"/>
    <x v="5"/>
    <n v="30"/>
    <n v="300"/>
    <n v="90000"/>
    <n v="31500"/>
    <n v="0.35"/>
    <x v="2"/>
    <s v="low Units"/>
    <n v="9.484091838983532E-3"/>
  </r>
  <r>
    <x v="4"/>
    <s v="Online"/>
    <n v="1197831"/>
    <n v="44328"/>
    <s v="12-05-2021"/>
    <x v="4"/>
    <x v="1"/>
    <s v="Wednesday"/>
    <s v="12"/>
    <x v="3"/>
    <x v="35"/>
    <x v="38"/>
    <x v="0"/>
    <n v="40"/>
    <n v="570"/>
    <n v="228000"/>
    <n v="79800"/>
    <n v="0.35"/>
    <x v="2"/>
    <s v="low Units"/>
    <n v="2.4026365992091618E-2"/>
  </r>
  <r>
    <x v="4"/>
    <s v="Online"/>
    <n v="1197831"/>
    <n v="44328"/>
    <s v="12-05-2021"/>
    <x v="4"/>
    <x v="1"/>
    <s v="Wednesday"/>
    <s v="12"/>
    <x v="3"/>
    <x v="35"/>
    <x v="38"/>
    <x v="1"/>
    <n v="40"/>
    <n v="275"/>
    <n v="110000"/>
    <n v="38500"/>
    <n v="0.35"/>
    <x v="2"/>
    <s v="low Units"/>
    <n v="1.1591667803202095E-2"/>
  </r>
  <r>
    <x v="4"/>
    <s v="Online"/>
    <n v="1197831"/>
    <n v="44328"/>
    <s v="12-05-2021"/>
    <x v="4"/>
    <x v="1"/>
    <s v="Wednesday"/>
    <s v="12"/>
    <x v="3"/>
    <x v="35"/>
    <x v="38"/>
    <x v="2"/>
    <n v="35"/>
    <n v="250"/>
    <n v="87500"/>
    <n v="30625"/>
    <n v="0.35"/>
    <x v="2"/>
    <s v="low Units"/>
    <n v="9.2206448434562129E-3"/>
  </r>
  <r>
    <x v="4"/>
    <s v="Online"/>
    <n v="1197831"/>
    <n v="44328"/>
    <s v="12-05-2021"/>
    <x v="4"/>
    <x v="1"/>
    <s v="Wednesday"/>
    <s v="12"/>
    <x v="3"/>
    <x v="35"/>
    <x v="38"/>
    <x v="3"/>
    <n v="35"/>
    <n v="200"/>
    <n v="70000"/>
    <n v="24500"/>
    <n v="0.35"/>
    <x v="2"/>
    <s v="low Units"/>
    <n v="7.3765158747649707E-3"/>
  </r>
  <r>
    <x v="4"/>
    <s v="Online"/>
    <n v="1197831"/>
    <n v="44328"/>
    <s v="12-05-2021"/>
    <x v="4"/>
    <x v="1"/>
    <s v="Wednesday"/>
    <s v="12"/>
    <x v="3"/>
    <x v="35"/>
    <x v="38"/>
    <x v="4"/>
    <n v="45"/>
    <n v="225"/>
    <n v="101250"/>
    <n v="35438"/>
    <n v="0.35"/>
    <x v="2"/>
    <s v="low Units"/>
    <n v="1.0669753859996776E-2"/>
  </r>
  <r>
    <x v="4"/>
    <s v="Online"/>
    <n v="1197831"/>
    <n v="44328"/>
    <s v="12-05-2021"/>
    <x v="4"/>
    <x v="1"/>
    <s v="Wednesday"/>
    <s v="12"/>
    <x v="3"/>
    <x v="35"/>
    <x v="38"/>
    <x v="5"/>
    <n v="45"/>
    <n v="325"/>
    <n v="146250"/>
    <n v="51188"/>
    <n v="0.35"/>
    <x v="2"/>
    <s v="low Units"/>
    <n v="1.5411799779488543E-2"/>
  </r>
  <r>
    <x v="4"/>
    <s v="Online"/>
    <n v="1197831"/>
    <n v="44361"/>
    <s v="14-06-2021"/>
    <x v="11"/>
    <x v="1"/>
    <s v="Monday"/>
    <s v="14"/>
    <x v="3"/>
    <x v="35"/>
    <x v="38"/>
    <x v="0"/>
    <n v="40"/>
    <n v="575"/>
    <n v="230000"/>
    <n v="80500"/>
    <n v="0.35"/>
    <x v="2"/>
    <s v="low Units"/>
    <n v="2.4237123588513473E-2"/>
  </r>
  <r>
    <x v="4"/>
    <s v="Online"/>
    <n v="1197831"/>
    <n v="44361"/>
    <s v="14-06-2021"/>
    <x v="11"/>
    <x v="1"/>
    <s v="Monday"/>
    <s v="14"/>
    <x v="3"/>
    <x v="35"/>
    <x v="38"/>
    <x v="1"/>
    <n v="35"/>
    <n v="325"/>
    <n v="113750"/>
    <n v="39813"/>
    <n v="0.35"/>
    <x v="2"/>
    <s v="low Units"/>
    <n v="1.1986988837633378E-2"/>
  </r>
  <r>
    <x v="4"/>
    <s v="Online"/>
    <n v="1197831"/>
    <n v="44361"/>
    <s v="14-06-2021"/>
    <x v="11"/>
    <x v="1"/>
    <s v="Monday"/>
    <s v="14"/>
    <x v="3"/>
    <x v="35"/>
    <x v="38"/>
    <x v="2"/>
    <n v="40"/>
    <n v="300"/>
    <n v="120000"/>
    <n v="42000"/>
    <n v="0.35"/>
    <x v="2"/>
    <s v="low Units"/>
    <n v="1.2645455785311377E-2"/>
  </r>
  <r>
    <x v="4"/>
    <s v="Online"/>
    <n v="1197831"/>
    <n v="44361"/>
    <s v="14-06-2021"/>
    <x v="11"/>
    <x v="1"/>
    <s v="Monday"/>
    <s v="14"/>
    <x v="3"/>
    <x v="35"/>
    <x v="38"/>
    <x v="3"/>
    <n v="40"/>
    <n v="275"/>
    <n v="110000"/>
    <n v="38500"/>
    <n v="0.35"/>
    <x v="2"/>
    <s v="low Units"/>
    <n v="1.1591667803202095E-2"/>
  </r>
  <r>
    <x v="4"/>
    <s v="Online"/>
    <n v="1197831"/>
    <n v="44361"/>
    <s v="14-06-2021"/>
    <x v="11"/>
    <x v="1"/>
    <s v="Monday"/>
    <s v="14"/>
    <x v="3"/>
    <x v="35"/>
    <x v="38"/>
    <x v="4"/>
    <n v="55"/>
    <n v="275"/>
    <n v="151250"/>
    <n v="52938"/>
    <n v="0.35"/>
    <x v="2"/>
    <s v="low Units"/>
    <n v="1.5938693770543182E-2"/>
  </r>
  <r>
    <x v="4"/>
    <s v="Online"/>
    <n v="1197831"/>
    <n v="44361"/>
    <s v="14-06-2021"/>
    <x v="11"/>
    <x v="1"/>
    <s v="Monday"/>
    <s v="14"/>
    <x v="3"/>
    <x v="35"/>
    <x v="38"/>
    <x v="5"/>
    <n v="60"/>
    <n v="450"/>
    <n v="270000"/>
    <n v="94500"/>
    <n v="0.35"/>
    <x v="2"/>
    <s v="low Units"/>
    <n v="2.8452275516950596E-2"/>
  </r>
  <r>
    <x v="4"/>
    <s v="Online"/>
    <n v="1197831"/>
    <n v="44389"/>
    <s v="12-07-2021"/>
    <x v="5"/>
    <x v="1"/>
    <s v="Monday"/>
    <s v="12"/>
    <x v="3"/>
    <x v="35"/>
    <x v="38"/>
    <x v="0"/>
    <n v="55"/>
    <n v="675"/>
    <n v="371250"/>
    <n v="129938"/>
    <n v="0.35"/>
    <x v="2"/>
    <s v="low Units"/>
    <n v="3.9122029376947379E-2"/>
  </r>
  <r>
    <x v="4"/>
    <s v="Online"/>
    <n v="1197831"/>
    <n v="44389"/>
    <s v="12-07-2021"/>
    <x v="5"/>
    <x v="1"/>
    <s v="Monday"/>
    <s v="12"/>
    <x v="3"/>
    <x v="35"/>
    <x v="38"/>
    <x v="1"/>
    <n v="50"/>
    <n v="425"/>
    <n v="212500"/>
    <n v="74375"/>
    <n v="0.35"/>
    <x v="2"/>
    <s v="low Units"/>
    <n v="2.2392994619822231E-2"/>
  </r>
  <r>
    <x v="4"/>
    <s v="Online"/>
    <n v="1197831"/>
    <n v="44389"/>
    <s v="12-07-2021"/>
    <x v="5"/>
    <x v="1"/>
    <s v="Monday"/>
    <s v="12"/>
    <x v="3"/>
    <x v="35"/>
    <x v="38"/>
    <x v="2"/>
    <n v="45"/>
    <n v="350"/>
    <n v="157500"/>
    <n v="55125"/>
    <n v="0.35"/>
    <x v="2"/>
    <s v="low Units"/>
    <n v="1.659716071822118E-2"/>
  </r>
  <r>
    <x v="4"/>
    <s v="Online"/>
    <n v="1197831"/>
    <n v="44389"/>
    <s v="12-07-2021"/>
    <x v="5"/>
    <x v="1"/>
    <s v="Monday"/>
    <s v="12"/>
    <x v="3"/>
    <x v="35"/>
    <x v="38"/>
    <x v="3"/>
    <n v="45"/>
    <n v="300"/>
    <n v="135000"/>
    <n v="47250"/>
    <n v="0.35"/>
    <x v="2"/>
    <s v="low Units"/>
    <n v="1.4226137758475298E-2"/>
  </r>
  <r>
    <x v="4"/>
    <s v="Online"/>
    <n v="1197831"/>
    <n v="44389"/>
    <s v="12-07-2021"/>
    <x v="5"/>
    <x v="1"/>
    <s v="Monday"/>
    <s v="12"/>
    <x v="3"/>
    <x v="35"/>
    <x v="38"/>
    <x v="4"/>
    <n v="60"/>
    <n v="325"/>
    <n v="195000"/>
    <n v="68250"/>
    <n v="0.35"/>
    <x v="2"/>
    <s v="low Units"/>
    <n v="2.0548865651130985E-2"/>
  </r>
  <r>
    <x v="4"/>
    <s v="Online"/>
    <n v="1197831"/>
    <n v="44389"/>
    <s v="12-07-2021"/>
    <x v="5"/>
    <x v="1"/>
    <s v="Monday"/>
    <s v="12"/>
    <x v="3"/>
    <x v="35"/>
    <x v="38"/>
    <x v="5"/>
    <n v="65"/>
    <n v="500"/>
    <n v="325000"/>
    <n v="113750"/>
    <n v="0.35"/>
    <x v="2"/>
    <s v="low Units"/>
    <n v="3.424810941855165E-2"/>
  </r>
  <r>
    <x v="4"/>
    <s v="Online"/>
    <n v="1197831"/>
    <n v="44421"/>
    <s v="13-08-2021"/>
    <x v="6"/>
    <x v="1"/>
    <s v="Friday"/>
    <s v="13"/>
    <x v="3"/>
    <x v="35"/>
    <x v="38"/>
    <x v="0"/>
    <n v="60"/>
    <n v="650"/>
    <n v="390000"/>
    <n v="136500"/>
    <n v="0.35"/>
    <x v="2"/>
    <s v="low Units"/>
    <n v="4.1097731302261971E-2"/>
  </r>
  <r>
    <x v="4"/>
    <s v="Online"/>
    <n v="1197831"/>
    <n v="44421"/>
    <s v="13-08-2021"/>
    <x v="6"/>
    <x v="1"/>
    <s v="Friday"/>
    <s v="13"/>
    <x v="3"/>
    <x v="35"/>
    <x v="38"/>
    <x v="1"/>
    <n v="55"/>
    <n v="425"/>
    <n v="233750"/>
    <n v="81813"/>
    <n v="0.35"/>
    <x v="2"/>
    <s v="low Units"/>
    <n v="2.4632444622944758E-2"/>
  </r>
  <r>
    <x v="4"/>
    <s v="Online"/>
    <n v="1197831"/>
    <n v="44421"/>
    <s v="13-08-2021"/>
    <x v="6"/>
    <x v="1"/>
    <s v="Friday"/>
    <s v="13"/>
    <x v="3"/>
    <x v="35"/>
    <x v="38"/>
    <x v="2"/>
    <n v="50"/>
    <n v="350"/>
    <n v="175000"/>
    <n v="61250"/>
    <n v="0.35"/>
    <x v="2"/>
    <s v="low Units"/>
    <n v="1.8441289686912426E-2"/>
  </r>
  <r>
    <x v="4"/>
    <s v="Online"/>
    <n v="1197831"/>
    <n v="44421"/>
    <s v="13-08-2021"/>
    <x v="6"/>
    <x v="1"/>
    <s v="Friday"/>
    <s v="13"/>
    <x v="3"/>
    <x v="35"/>
    <x v="38"/>
    <x v="3"/>
    <n v="40"/>
    <n v="300"/>
    <n v="120000"/>
    <n v="42000"/>
    <n v="0.35"/>
    <x v="2"/>
    <s v="low Units"/>
    <n v="1.2645455785311377E-2"/>
  </r>
  <r>
    <x v="4"/>
    <s v="Online"/>
    <n v="1197831"/>
    <n v="44421"/>
    <s v="13-08-2021"/>
    <x v="6"/>
    <x v="1"/>
    <s v="Friday"/>
    <s v="13"/>
    <x v="3"/>
    <x v="35"/>
    <x v="38"/>
    <x v="4"/>
    <n v="50"/>
    <n v="275"/>
    <n v="137500"/>
    <n v="48125"/>
    <n v="0.35"/>
    <x v="2"/>
    <s v="low Units"/>
    <n v="1.4489584754002621E-2"/>
  </r>
  <r>
    <x v="4"/>
    <s v="Online"/>
    <n v="1197831"/>
    <n v="44421"/>
    <s v="13-08-2021"/>
    <x v="6"/>
    <x v="1"/>
    <s v="Friday"/>
    <s v="13"/>
    <x v="3"/>
    <x v="35"/>
    <x v="38"/>
    <x v="5"/>
    <n v="55"/>
    <n v="450"/>
    <n v="247500"/>
    <n v="86625"/>
    <n v="0.35"/>
    <x v="2"/>
    <s v="low Units"/>
    <n v="2.6081252557204716E-2"/>
  </r>
  <r>
    <x v="4"/>
    <s v="Online"/>
    <n v="1197831"/>
    <n v="44451"/>
    <s v="12-09-2021"/>
    <x v="7"/>
    <x v="1"/>
    <s v="Sunday"/>
    <s v="12"/>
    <x v="3"/>
    <x v="35"/>
    <x v="38"/>
    <x v="0"/>
    <n v="50"/>
    <n v="550"/>
    <n v="275000"/>
    <n v="96250"/>
    <n v="0.35"/>
    <x v="2"/>
    <s v="low Units"/>
    <n v="2.8979169508005241E-2"/>
  </r>
  <r>
    <x v="4"/>
    <s v="Online"/>
    <n v="1197831"/>
    <n v="44451"/>
    <s v="12-09-2021"/>
    <x v="7"/>
    <x v="1"/>
    <s v="Sunday"/>
    <s v="12"/>
    <x v="3"/>
    <x v="35"/>
    <x v="38"/>
    <x v="1"/>
    <n v="40"/>
    <n v="350"/>
    <n v="140000"/>
    <n v="49000"/>
    <n v="0.35"/>
    <x v="2"/>
    <s v="low Units"/>
    <n v="1.4753031749529941E-2"/>
  </r>
  <r>
    <x v="4"/>
    <s v="Online"/>
    <n v="1197831"/>
    <n v="44451"/>
    <s v="12-09-2021"/>
    <x v="7"/>
    <x v="1"/>
    <s v="Sunday"/>
    <s v="12"/>
    <x v="3"/>
    <x v="35"/>
    <x v="38"/>
    <x v="2"/>
    <n v="15"/>
    <n v="250"/>
    <n v="37500"/>
    <n v="13125"/>
    <n v="0.35"/>
    <x v="2"/>
    <s v="low Units"/>
    <n v="3.9517049329098053E-3"/>
  </r>
  <r>
    <x v="4"/>
    <s v="Online"/>
    <n v="1197831"/>
    <n v="44451"/>
    <s v="12-09-2021"/>
    <x v="7"/>
    <x v="1"/>
    <s v="Sunday"/>
    <s v="12"/>
    <x v="3"/>
    <x v="35"/>
    <x v="38"/>
    <x v="3"/>
    <n v="15"/>
    <n v="225"/>
    <n v="33750"/>
    <n v="11813"/>
    <n v="0.35"/>
    <x v="2"/>
    <s v="low Units"/>
    <n v="3.5566849807591259E-3"/>
  </r>
  <r>
    <x v="4"/>
    <s v="Online"/>
    <n v="1197831"/>
    <n v="44451"/>
    <s v="12-09-2021"/>
    <x v="7"/>
    <x v="1"/>
    <s v="Sunday"/>
    <s v="12"/>
    <x v="3"/>
    <x v="35"/>
    <x v="38"/>
    <x v="4"/>
    <n v="25"/>
    <n v="225"/>
    <n v="56250"/>
    <n v="19688"/>
    <n v="0.35"/>
    <x v="2"/>
    <s v="low Units"/>
    <n v="5.9277079405050098E-3"/>
  </r>
  <r>
    <x v="4"/>
    <s v="Online"/>
    <n v="1197831"/>
    <n v="44451"/>
    <s v="12-09-2021"/>
    <x v="7"/>
    <x v="1"/>
    <s v="Sunday"/>
    <s v="12"/>
    <x v="3"/>
    <x v="35"/>
    <x v="38"/>
    <x v="5"/>
    <n v="30"/>
    <n v="325"/>
    <n v="97500"/>
    <n v="34125"/>
    <n v="0.35"/>
    <x v="2"/>
    <s v="low Units"/>
    <n v="1.0274432825565493E-2"/>
  </r>
  <r>
    <x v="4"/>
    <s v="Online"/>
    <n v="1197831"/>
    <n v="44483"/>
    <s v="14-10-2021"/>
    <x v="8"/>
    <x v="1"/>
    <s v="Thursday"/>
    <s v="14"/>
    <x v="3"/>
    <x v="35"/>
    <x v="38"/>
    <x v="0"/>
    <n v="30"/>
    <n v="500"/>
    <n v="150000"/>
    <n v="52500"/>
    <n v="0.35"/>
    <x v="2"/>
    <s v="low Units"/>
    <n v="1.5806819731639221E-2"/>
  </r>
  <r>
    <x v="4"/>
    <s v="Online"/>
    <n v="1197831"/>
    <n v="44483"/>
    <s v="14-10-2021"/>
    <x v="8"/>
    <x v="1"/>
    <s v="Thursday"/>
    <s v="14"/>
    <x v="3"/>
    <x v="35"/>
    <x v="38"/>
    <x v="1"/>
    <n v="20"/>
    <n v="325"/>
    <n v="65000"/>
    <n v="22750"/>
    <n v="0.35"/>
    <x v="2"/>
    <s v="low Units"/>
    <n v="6.8496218837103291E-3"/>
  </r>
  <r>
    <x v="4"/>
    <s v="Online"/>
    <n v="1197831"/>
    <n v="44483"/>
    <s v="14-10-2021"/>
    <x v="8"/>
    <x v="1"/>
    <s v="Thursday"/>
    <s v="14"/>
    <x v="3"/>
    <x v="35"/>
    <x v="38"/>
    <x v="2"/>
    <n v="20"/>
    <n v="200"/>
    <n v="40000"/>
    <n v="14000"/>
    <n v="0.35"/>
    <x v="2"/>
    <s v="low Units"/>
    <n v="4.2151519284371261E-3"/>
  </r>
  <r>
    <x v="4"/>
    <s v="Online"/>
    <n v="1197831"/>
    <n v="44483"/>
    <s v="14-10-2021"/>
    <x v="8"/>
    <x v="1"/>
    <s v="Thursday"/>
    <s v="14"/>
    <x v="3"/>
    <x v="35"/>
    <x v="38"/>
    <x v="3"/>
    <n v="20"/>
    <n v="175"/>
    <n v="35000"/>
    <n v="12250"/>
    <n v="0.35"/>
    <x v="2"/>
    <s v="low Units"/>
    <n v="3.6882579373824853E-3"/>
  </r>
  <r>
    <x v="4"/>
    <s v="Online"/>
    <n v="1197831"/>
    <n v="44483"/>
    <s v="14-10-2021"/>
    <x v="8"/>
    <x v="1"/>
    <s v="Thursday"/>
    <s v="14"/>
    <x v="3"/>
    <x v="35"/>
    <x v="38"/>
    <x v="4"/>
    <n v="30"/>
    <n v="175"/>
    <n v="52500"/>
    <n v="18375"/>
    <n v="0.35"/>
    <x v="2"/>
    <s v="low Units"/>
    <n v="5.5323869060737276E-3"/>
  </r>
  <r>
    <x v="0"/>
    <s v="Online"/>
    <n v="1197831"/>
    <n v="44483"/>
    <s v="14-10-2021"/>
    <x v="8"/>
    <x v="1"/>
    <s v="Thursday"/>
    <s v="14"/>
    <x v="3"/>
    <x v="35"/>
    <x v="38"/>
    <x v="5"/>
    <n v="30"/>
    <n v="300"/>
    <n v="90000"/>
    <n v="31500"/>
    <n v="0.35"/>
    <x v="2"/>
    <s v="low Units"/>
    <n v="9.484091838983532E-3"/>
  </r>
  <r>
    <x v="0"/>
    <s v="Online"/>
    <n v="1197831"/>
    <n v="44513"/>
    <s v="13-11-2021"/>
    <x v="9"/>
    <x v="1"/>
    <s v="Saturday"/>
    <s v="13"/>
    <x v="3"/>
    <x v="35"/>
    <x v="38"/>
    <x v="0"/>
    <n v="25"/>
    <n v="450"/>
    <n v="112500"/>
    <n v="39375"/>
    <n v="0.35"/>
    <x v="2"/>
    <s v="low Units"/>
    <n v="1.1855114798729416E-2"/>
  </r>
  <r>
    <x v="0"/>
    <s v="Online"/>
    <n v="1197831"/>
    <n v="44513"/>
    <s v="13-11-2021"/>
    <x v="9"/>
    <x v="1"/>
    <s v="Saturday"/>
    <s v="13"/>
    <x v="3"/>
    <x v="35"/>
    <x v="38"/>
    <x v="1"/>
    <n v="15"/>
    <n v="275"/>
    <n v="41250"/>
    <n v="14438"/>
    <n v="0.35"/>
    <x v="2"/>
    <s v="low Units"/>
    <n v="4.3470259673410866E-3"/>
  </r>
  <r>
    <x v="0"/>
    <s v="Online"/>
    <n v="1197831"/>
    <n v="44513"/>
    <s v="13-11-2021"/>
    <x v="9"/>
    <x v="1"/>
    <s v="Saturday"/>
    <s v="13"/>
    <x v="3"/>
    <x v="35"/>
    <x v="38"/>
    <x v="2"/>
    <n v="25"/>
    <n v="220"/>
    <n v="55000"/>
    <n v="19250"/>
    <n v="0.35"/>
    <x v="2"/>
    <s v="low Units"/>
    <n v="5.7958339016010475E-3"/>
  </r>
  <r>
    <x v="0"/>
    <s v="Online"/>
    <n v="1197831"/>
    <n v="44513"/>
    <s v="13-11-2021"/>
    <x v="9"/>
    <x v="1"/>
    <s v="Saturday"/>
    <s v="13"/>
    <x v="3"/>
    <x v="35"/>
    <x v="38"/>
    <x v="3"/>
    <n v="55"/>
    <n v="275"/>
    <n v="151250"/>
    <n v="52938"/>
    <n v="0.35"/>
    <x v="2"/>
    <s v="low Units"/>
    <n v="1.5938693770543182E-2"/>
  </r>
  <r>
    <x v="0"/>
    <s v="Online"/>
    <n v="1197831"/>
    <n v="44513"/>
    <s v="13-11-2021"/>
    <x v="9"/>
    <x v="1"/>
    <s v="Saturday"/>
    <s v="13"/>
    <x v="3"/>
    <x v="35"/>
    <x v="38"/>
    <x v="4"/>
    <n v="75"/>
    <n v="250"/>
    <n v="187500"/>
    <n v="65625"/>
    <n v="0.35"/>
    <x v="2"/>
    <s v="low Units"/>
    <n v="1.9758524664549026E-2"/>
  </r>
  <r>
    <x v="0"/>
    <s v="Online"/>
    <n v="1197831"/>
    <n v="44513"/>
    <s v="13-11-2021"/>
    <x v="9"/>
    <x v="1"/>
    <s v="Saturday"/>
    <s v="13"/>
    <x v="3"/>
    <x v="35"/>
    <x v="38"/>
    <x v="5"/>
    <n v="75"/>
    <n v="350"/>
    <n v="262500"/>
    <n v="91875"/>
    <n v="0.35"/>
    <x v="2"/>
    <s v="low Units"/>
    <n v="2.7661934530368641E-2"/>
  </r>
  <r>
    <x v="0"/>
    <s v="Online"/>
    <n v="1197831"/>
    <n v="44542"/>
    <s v="12-12-2021"/>
    <x v="10"/>
    <x v="1"/>
    <s v="Sunday"/>
    <s v="12"/>
    <x v="3"/>
    <x v="35"/>
    <x v="38"/>
    <x v="0"/>
    <n v="70"/>
    <n v="600"/>
    <n v="420000"/>
    <n v="147000"/>
    <n v="0.35"/>
    <x v="2"/>
    <s v="low Units"/>
    <n v="4.4259095248589821E-2"/>
  </r>
  <r>
    <x v="0"/>
    <s v="Online"/>
    <n v="1197831"/>
    <n v="44542"/>
    <s v="12-12-2021"/>
    <x v="10"/>
    <x v="1"/>
    <s v="Sunday"/>
    <s v="12"/>
    <x v="3"/>
    <x v="35"/>
    <x v="38"/>
    <x v="1"/>
    <n v="60"/>
    <n v="400"/>
    <n v="240000"/>
    <n v="84000"/>
    <n v="0.35"/>
    <x v="2"/>
    <s v="low Units"/>
    <n v="2.5290911570622753E-2"/>
  </r>
  <r>
    <x v="0"/>
    <s v="Online"/>
    <n v="1197831"/>
    <n v="44542"/>
    <s v="12-12-2021"/>
    <x v="10"/>
    <x v="1"/>
    <s v="Sunday"/>
    <s v="12"/>
    <x v="3"/>
    <x v="35"/>
    <x v="38"/>
    <x v="2"/>
    <n v="60"/>
    <n v="350"/>
    <n v="210000"/>
    <n v="73500"/>
    <n v="0.35"/>
    <x v="2"/>
    <s v="low Units"/>
    <n v="2.212954762429491E-2"/>
  </r>
  <r>
    <x v="0"/>
    <s v="Online"/>
    <n v="1197831"/>
    <n v="44542"/>
    <s v="12-12-2021"/>
    <x v="10"/>
    <x v="1"/>
    <s v="Sunday"/>
    <s v="12"/>
    <x v="3"/>
    <x v="35"/>
    <x v="38"/>
    <x v="3"/>
    <n v="60"/>
    <n v="300"/>
    <n v="180000"/>
    <n v="63000"/>
    <n v="0.35"/>
    <x v="2"/>
    <s v="low Units"/>
    <n v="1.8968183677967064E-2"/>
  </r>
  <r>
    <x v="0"/>
    <s v="Online"/>
    <n v="1197831"/>
    <n v="44542"/>
    <s v="12-12-2021"/>
    <x v="10"/>
    <x v="1"/>
    <s v="Sunday"/>
    <s v="12"/>
    <x v="3"/>
    <x v="35"/>
    <x v="38"/>
    <x v="4"/>
    <n v="70"/>
    <n v="300"/>
    <n v="210000"/>
    <n v="73500"/>
    <n v="0.35"/>
    <x v="2"/>
    <s v="low Units"/>
    <n v="2.212954762429491E-2"/>
  </r>
  <r>
    <x v="0"/>
    <s v="Online"/>
    <n v="1197831"/>
    <n v="44542"/>
    <s v="12-12-2021"/>
    <x v="10"/>
    <x v="1"/>
    <s v="Sunday"/>
    <s v="12"/>
    <x v="3"/>
    <x v="35"/>
    <x v="38"/>
    <x v="5"/>
    <n v="75"/>
    <n v="400"/>
    <n v="300000"/>
    <n v="105000"/>
    <n v="0.35"/>
    <x v="2"/>
    <s v="low Units"/>
    <n v="3.1613639463278442E-2"/>
  </r>
  <r>
    <x v="0"/>
    <s v="Online"/>
    <n v="1185732"/>
    <n v="44208"/>
    <s v="12-01-2021"/>
    <x v="0"/>
    <x v="1"/>
    <s v="Tuesday"/>
    <s v="12"/>
    <x v="3"/>
    <x v="35"/>
    <x v="38"/>
    <x v="0"/>
    <n v="40"/>
    <n v="475"/>
    <n v="190000"/>
    <n v="66500"/>
    <n v="0.35"/>
    <x v="2"/>
    <s v="low Units"/>
    <n v="2.0021971660076347E-2"/>
  </r>
  <r>
    <x v="0"/>
    <s v="Online"/>
    <n v="1185732"/>
    <n v="44208"/>
    <s v="12-01-2021"/>
    <x v="0"/>
    <x v="1"/>
    <s v="Tuesday"/>
    <s v="12"/>
    <x v="3"/>
    <x v="35"/>
    <x v="38"/>
    <x v="1"/>
    <n v="40"/>
    <n v="275"/>
    <n v="110000"/>
    <n v="33000"/>
    <n v="0.3"/>
    <x v="2"/>
    <s v="low Units"/>
    <n v="9.9357152598875103E-3"/>
  </r>
  <r>
    <x v="0"/>
    <s v="Online"/>
    <n v="1185732"/>
    <n v="44208"/>
    <s v="12-01-2021"/>
    <x v="0"/>
    <x v="1"/>
    <s v="Tuesday"/>
    <s v="12"/>
    <x v="3"/>
    <x v="35"/>
    <x v="38"/>
    <x v="2"/>
    <n v="30"/>
    <n v="275"/>
    <n v="82500"/>
    <n v="24750"/>
    <n v="0.3"/>
    <x v="2"/>
    <s v="low Units"/>
    <n v="7.4517864449156332E-3"/>
  </r>
  <r>
    <x v="0"/>
    <s v="Online"/>
    <n v="1185732"/>
    <n v="44208"/>
    <s v="12-01-2021"/>
    <x v="0"/>
    <x v="1"/>
    <s v="Tuesday"/>
    <s v="12"/>
    <x v="3"/>
    <x v="35"/>
    <x v="38"/>
    <x v="3"/>
    <n v="35"/>
    <n v="125"/>
    <n v="43750"/>
    <n v="13125"/>
    <n v="0.3"/>
    <x v="2"/>
    <s v="low Units"/>
    <n v="3.9517049329098053E-3"/>
  </r>
  <r>
    <x v="0"/>
    <s v="Online"/>
    <n v="1185732"/>
    <n v="44208"/>
    <s v="12-01-2021"/>
    <x v="0"/>
    <x v="1"/>
    <s v="Tuesday"/>
    <s v="12"/>
    <x v="3"/>
    <x v="35"/>
    <x v="38"/>
    <x v="4"/>
    <n v="50"/>
    <n v="175"/>
    <n v="87500"/>
    <n v="30625"/>
    <n v="0.35"/>
    <x v="2"/>
    <s v="low Units"/>
    <n v="9.2206448434562129E-3"/>
  </r>
  <r>
    <x v="0"/>
    <s v="Online"/>
    <n v="1185732"/>
    <n v="44208"/>
    <s v="12-01-2021"/>
    <x v="0"/>
    <x v="1"/>
    <s v="Tuesday"/>
    <s v="12"/>
    <x v="3"/>
    <x v="35"/>
    <x v="38"/>
    <x v="5"/>
    <n v="40"/>
    <n v="275"/>
    <n v="110000"/>
    <n v="44000"/>
    <n v="0.4"/>
    <x v="2"/>
    <s v="low Units"/>
    <n v="1.324762034651668E-2"/>
  </r>
  <r>
    <x v="0"/>
    <s v="Online"/>
    <n v="1185732"/>
    <n v="44239"/>
    <s v="12-02-2021"/>
    <x v="1"/>
    <x v="1"/>
    <s v="Friday"/>
    <s v="12"/>
    <x v="3"/>
    <x v="35"/>
    <x v="38"/>
    <x v="0"/>
    <n v="40"/>
    <n v="525"/>
    <n v="210000"/>
    <n v="73500"/>
    <n v="0.35"/>
    <x v="2"/>
    <s v="low Units"/>
    <n v="2.212954762429491E-2"/>
  </r>
  <r>
    <x v="0"/>
    <s v="Online"/>
    <n v="1185732"/>
    <n v="44239"/>
    <s v="12-02-2021"/>
    <x v="1"/>
    <x v="1"/>
    <s v="Friday"/>
    <s v="12"/>
    <x v="3"/>
    <x v="35"/>
    <x v="38"/>
    <x v="1"/>
    <n v="40"/>
    <n v="175"/>
    <n v="70000"/>
    <n v="21000"/>
    <n v="0.3"/>
    <x v="2"/>
    <s v="low Units"/>
    <n v="6.3227278926556883E-3"/>
  </r>
  <r>
    <x v="0"/>
    <s v="Online"/>
    <n v="1185732"/>
    <n v="44239"/>
    <s v="12-02-2021"/>
    <x v="1"/>
    <x v="1"/>
    <s v="Friday"/>
    <s v="12"/>
    <x v="3"/>
    <x v="35"/>
    <x v="38"/>
    <x v="2"/>
    <n v="30"/>
    <n v="225"/>
    <n v="67500"/>
    <n v="20250"/>
    <n v="0.3"/>
    <x v="2"/>
    <s v="low Units"/>
    <n v="6.0969161822037E-3"/>
  </r>
  <r>
    <x v="0"/>
    <s v="Online"/>
    <n v="1185732"/>
    <n v="44239"/>
    <s v="12-02-2021"/>
    <x v="1"/>
    <x v="1"/>
    <s v="Friday"/>
    <s v="12"/>
    <x v="3"/>
    <x v="36"/>
    <x v="39"/>
    <x v="3"/>
    <n v="35"/>
    <n v="100"/>
    <n v="35000"/>
    <n v="10500"/>
    <n v="0.3"/>
    <x v="2"/>
    <s v="low Units"/>
    <n v="3.1613639463278441E-3"/>
  </r>
  <r>
    <x v="0"/>
    <s v="Online"/>
    <n v="1185732"/>
    <n v="44239"/>
    <s v="12-02-2021"/>
    <x v="1"/>
    <x v="1"/>
    <s v="Friday"/>
    <s v="12"/>
    <x v="3"/>
    <x v="36"/>
    <x v="39"/>
    <x v="4"/>
    <n v="50"/>
    <n v="175"/>
    <n v="87500"/>
    <n v="30625"/>
    <n v="0.35"/>
    <x v="2"/>
    <s v="low Units"/>
    <n v="9.2206448434562129E-3"/>
  </r>
  <r>
    <x v="0"/>
    <s v="Online"/>
    <n v="1185732"/>
    <n v="44239"/>
    <s v="12-02-2021"/>
    <x v="1"/>
    <x v="1"/>
    <s v="Friday"/>
    <s v="12"/>
    <x v="3"/>
    <x v="36"/>
    <x v="39"/>
    <x v="5"/>
    <n v="35"/>
    <n v="275"/>
    <n v="96250"/>
    <n v="38500"/>
    <n v="0.4"/>
    <x v="2"/>
    <s v="low Units"/>
    <n v="1.1591667803202095E-2"/>
  </r>
  <r>
    <x v="0"/>
    <s v="Online"/>
    <n v="1185732"/>
    <n v="44266"/>
    <s v="11-03-2021"/>
    <x v="2"/>
    <x v="1"/>
    <s v="Thursday"/>
    <s v="11"/>
    <x v="3"/>
    <x v="36"/>
    <x v="39"/>
    <x v="0"/>
    <n v="40"/>
    <n v="495"/>
    <n v="198000"/>
    <n v="69300"/>
    <n v="0.35"/>
    <x v="2"/>
    <s v="low Units"/>
    <n v="2.0865002045763772E-2"/>
  </r>
  <r>
    <x v="0"/>
    <s v="Online"/>
    <n v="1185732"/>
    <n v="44266"/>
    <s v="11-03-2021"/>
    <x v="2"/>
    <x v="1"/>
    <s v="Thursday"/>
    <s v="11"/>
    <x v="3"/>
    <x v="36"/>
    <x v="39"/>
    <x v="1"/>
    <n v="40"/>
    <n v="200"/>
    <n v="80000"/>
    <n v="24000"/>
    <n v="0.3"/>
    <x v="2"/>
    <s v="low Units"/>
    <n v="7.225974734463644E-3"/>
  </r>
  <r>
    <x v="0"/>
    <s v="Online"/>
    <n v="1185732"/>
    <n v="44266"/>
    <s v="11-03-2021"/>
    <x v="2"/>
    <x v="1"/>
    <s v="Thursday"/>
    <s v="11"/>
    <x v="3"/>
    <x v="36"/>
    <x v="39"/>
    <x v="2"/>
    <n v="30"/>
    <n v="225"/>
    <n v="67500"/>
    <n v="20250"/>
    <n v="0.3"/>
    <x v="2"/>
    <s v="low Units"/>
    <n v="6.0969161822037E-3"/>
  </r>
  <r>
    <x v="0"/>
    <s v="Online"/>
    <n v="1185732"/>
    <n v="44266"/>
    <s v="11-03-2021"/>
    <x v="2"/>
    <x v="1"/>
    <s v="Thursday"/>
    <s v="11"/>
    <x v="3"/>
    <x v="36"/>
    <x v="39"/>
    <x v="3"/>
    <n v="35"/>
    <n v="75"/>
    <n v="26250"/>
    <n v="7875"/>
    <n v="0.3"/>
    <x v="2"/>
    <s v="low Units"/>
    <n v="2.371022959745883E-3"/>
  </r>
  <r>
    <x v="0"/>
    <s v="Online"/>
    <n v="1185732"/>
    <n v="44266"/>
    <s v="11-03-2021"/>
    <x v="2"/>
    <x v="1"/>
    <s v="Thursday"/>
    <s v="11"/>
    <x v="3"/>
    <x v="36"/>
    <x v="39"/>
    <x v="4"/>
    <n v="50"/>
    <n v="125"/>
    <n v="62500"/>
    <n v="21875"/>
    <n v="0.35"/>
    <x v="2"/>
    <s v="low Units"/>
    <n v="6.5861748881830082E-3"/>
  </r>
  <r>
    <x v="0"/>
    <s v="Online"/>
    <n v="1185732"/>
    <n v="44266"/>
    <s v="11-03-2021"/>
    <x v="2"/>
    <x v="1"/>
    <s v="Thursday"/>
    <s v="11"/>
    <x v="3"/>
    <x v="36"/>
    <x v="39"/>
    <x v="5"/>
    <n v="40"/>
    <n v="225"/>
    <n v="90000"/>
    <n v="36000"/>
    <n v="0.4"/>
    <x v="2"/>
    <s v="low Units"/>
    <n v="1.0838962101695467E-2"/>
  </r>
  <r>
    <x v="0"/>
    <s v="Online"/>
    <n v="1185732"/>
    <n v="44298"/>
    <s v="12-04-2021"/>
    <x v="3"/>
    <x v="1"/>
    <s v="Monday"/>
    <s v="12"/>
    <x v="3"/>
    <x v="36"/>
    <x v="39"/>
    <x v="0"/>
    <n v="40"/>
    <n v="450"/>
    <n v="180000"/>
    <n v="63000"/>
    <n v="0.35"/>
    <x v="2"/>
    <s v="low Units"/>
    <n v="1.8968183677967064E-2"/>
  </r>
  <r>
    <x v="0"/>
    <s v="Online"/>
    <n v="1185732"/>
    <n v="44298"/>
    <s v="12-04-2021"/>
    <x v="3"/>
    <x v="1"/>
    <s v="Monday"/>
    <s v="12"/>
    <x v="3"/>
    <x v="36"/>
    <x v="39"/>
    <x v="1"/>
    <n v="40"/>
    <n v="150"/>
    <n v="60000"/>
    <n v="18000"/>
    <n v="0.3"/>
    <x v="2"/>
    <s v="low Units"/>
    <n v="5.4194810508477334E-3"/>
  </r>
  <r>
    <x v="0"/>
    <s v="Online"/>
    <n v="1185732"/>
    <n v="44298"/>
    <s v="12-04-2021"/>
    <x v="3"/>
    <x v="1"/>
    <s v="Monday"/>
    <s v="12"/>
    <x v="3"/>
    <x v="36"/>
    <x v="39"/>
    <x v="2"/>
    <n v="30"/>
    <n v="150"/>
    <n v="45000"/>
    <n v="13500"/>
    <n v="0.3"/>
    <x v="2"/>
    <s v="low Units"/>
    <n v="4.0646107881357994E-3"/>
  </r>
  <r>
    <x v="0"/>
    <s v="Online"/>
    <n v="1185732"/>
    <n v="44298"/>
    <s v="12-04-2021"/>
    <x v="3"/>
    <x v="1"/>
    <s v="Monday"/>
    <s v="12"/>
    <x v="3"/>
    <x v="36"/>
    <x v="39"/>
    <x v="3"/>
    <n v="35"/>
    <n v="75"/>
    <n v="26250"/>
    <n v="7875"/>
    <n v="0.3"/>
    <x v="2"/>
    <s v="low Units"/>
    <n v="2.371022959745883E-3"/>
  </r>
  <r>
    <x v="0"/>
    <s v="Online"/>
    <n v="1185732"/>
    <n v="44298"/>
    <s v="12-04-2021"/>
    <x v="3"/>
    <x v="1"/>
    <s v="Monday"/>
    <s v="12"/>
    <x v="3"/>
    <x v="36"/>
    <x v="39"/>
    <x v="4"/>
    <n v="60"/>
    <n v="100"/>
    <n v="60000"/>
    <n v="21000"/>
    <n v="0.35"/>
    <x v="2"/>
    <s v="low Units"/>
    <n v="6.3227278926556883E-3"/>
  </r>
  <r>
    <x v="0"/>
    <s v="Online"/>
    <n v="1185732"/>
    <n v="44298"/>
    <s v="12-04-2021"/>
    <x v="3"/>
    <x v="1"/>
    <s v="Monday"/>
    <s v="12"/>
    <x v="3"/>
    <x v="36"/>
    <x v="39"/>
    <x v="5"/>
    <n v="50"/>
    <n v="225"/>
    <n v="112500"/>
    <n v="45000"/>
    <n v="0.4"/>
    <x v="2"/>
    <s v="low Units"/>
    <n v="1.3548702627119333E-2"/>
  </r>
  <r>
    <x v="0"/>
    <s v="Online"/>
    <n v="1185732"/>
    <n v="44329"/>
    <s v="13-05-2021"/>
    <x v="4"/>
    <x v="1"/>
    <s v="Thursday"/>
    <s v="13"/>
    <x v="3"/>
    <x v="36"/>
    <x v="39"/>
    <x v="0"/>
    <n v="60"/>
    <n v="495"/>
    <n v="297000"/>
    <n v="103950"/>
    <n v="0.35"/>
    <x v="2"/>
    <s v="low Units"/>
    <n v="3.1297503068645656E-2"/>
  </r>
  <r>
    <x v="0"/>
    <s v="Online"/>
    <n v="1185732"/>
    <n v="44329"/>
    <s v="13-05-2021"/>
    <x v="4"/>
    <x v="1"/>
    <s v="Thursday"/>
    <s v="13"/>
    <x v="3"/>
    <x v="36"/>
    <x v="39"/>
    <x v="1"/>
    <n v="50"/>
    <n v="200"/>
    <n v="100000"/>
    <n v="30000"/>
    <n v="0.3"/>
    <x v="2"/>
    <s v="low Units"/>
    <n v="9.0324684180795554E-3"/>
  </r>
  <r>
    <x v="0"/>
    <s v="Online"/>
    <n v="1185732"/>
    <n v="44329"/>
    <s v="13-05-2021"/>
    <x v="4"/>
    <x v="1"/>
    <s v="Thursday"/>
    <s v="13"/>
    <x v="3"/>
    <x v="36"/>
    <x v="39"/>
    <x v="2"/>
    <n v="45"/>
    <n v="175"/>
    <n v="78750"/>
    <n v="23625"/>
    <n v="0.3"/>
    <x v="2"/>
    <s v="low Units"/>
    <n v="7.113068879237649E-3"/>
  </r>
  <r>
    <x v="0"/>
    <s v="Online"/>
    <n v="1185732"/>
    <n v="44329"/>
    <s v="13-05-2021"/>
    <x v="4"/>
    <x v="1"/>
    <s v="Thursday"/>
    <s v="13"/>
    <x v="3"/>
    <x v="36"/>
    <x v="39"/>
    <x v="3"/>
    <n v="45"/>
    <n v="100"/>
    <n v="45000"/>
    <n v="13500"/>
    <n v="0.3"/>
    <x v="2"/>
    <s v="low Units"/>
    <n v="4.0646107881357994E-3"/>
  </r>
  <r>
    <x v="0"/>
    <s v="Online"/>
    <n v="1185732"/>
    <n v="44329"/>
    <s v="13-05-2021"/>
    <x v="4"/>
    <x v="1"/>
    <s v="Thursday"/>
    <s v="13"/>
    <x v="3"/>
    <x v="36"/>
    <x v="39"/>
    <x v="4"/>
    <n v="55"/>
    <n v="125"/>
    <n v="68750"/>
    <n v="24063"/>
    <n v="0.35"/>
    <x v="2"/>
    <s v="low Units"/>
    <n v="7.2449429181416112E-3"/>
  </r>
  <r>
    <x v="0"/>
    <s v="Online"/>
    <n v="1185732"/>
    <n v="44329"/>
    <s v="13-05-2021"/>
    <x v="4"/>
    <x v="1"/>
    <s v="Thursday"/>
    <s v="13"/>
    <x v="3"/>
    <x v="36"/>
    <x v="39"/>
    <x v="5"/>
    <n v="60"/>
    <n v="250"/>
    <n v="150000"/>
    <n v="60000"/>
    <n v="0.4"/>
    <x v="2"/>
    <s v="low Units"/>
    <n v="1.8064936836159111E-2"/>
  </r>
  <r>
    <x v="0"/>
    <s v="Online"/>
    <n v="1185732"/>
    <n v="44359"/>
    <s v="12-06-2021"/>
    <x v="11"/>
    <x v="1"/>
    <s v="Saturday"/>
    <s v="12"/>
    <x v="3"/>
    <x v="36"/>
    <x v="39"/>
    <x v="0"/>
    <n v="45"/>
    <n v="500"/>
    <n v="225000"/>
    <n v="78750"/>
    <n v="0.35"/>
    <x v="2"/>
    <s v="low Units"/>
    <n v="2.3710229597458832E-2"/>
  </r>
  <r>
    <x v="0"/>
    <s v="Online"/>
    <n v="1185732"/>
    <n v="44359"/>
    <s v="12-06-2021"/>
    <x v="11"/>
    <x v="1"/>
    <s v="Saturday"/>
    <s v="12"/>
    <x v="3"/>
    <x v="36"/>
    <x v="39"/>
    <x v="1"/>
    <n v="40"/>
    <n v="250"/>
    <n v="100000"/>
    <n v="30000"/>
    <n v="0.3"/>
    <x v="2"/>
    <s v="low Units"/>
    <n v="9.0324684180795554E-3"/>
  </r>
  <r>
    <x v="0"/>
    <s v="Online"/>
    <n v="1185732"/>
    <n v="44359"/>
    <s v="12-06-2021"/>
    <x v="11"/>
    <x v="1"/>
    <s v="Saturday"/>
    <s v="12"/>
    <x v="3"/>
    <x v="36"/>
    <x v="39"/>
    <x v="2"/>
    <n v="35"/>
    <n v="200"/>
    <n v="70000"/>
    <n v="21000"/>
    <n v="0.3"/>
    <x v="2"/>
    <s v="low Units"/>
    <n v="6.3227278926556883E-3"/>
  </r>
  <r>
    <x v="0"/>
    <s v="Online"/>
    <n v="1185732"/>
    <n v="44359"/>
    <s v="12-06-2021"/>
    <x v="11"/>
    <x v="1"/>
    <s v="Saturday"/>
    <s v="12"/>
    <x v="3"/>
    <x v="36"/>
    <x v="39"/>
    <x v="3"/>
    <n v="35"/>
    <n v="175"/>
    <n v="61250"/>
    <n v="18375"/>
    <n v="0.3"/>
    <x v="2"/>
    <s v="low Units"/>
    <n v="5.5323869060737276E-3"/>
  </r>
  <r>
    <x v="0"/>
    <s v="Online"/>
    <n v="1185732"/>
    <n v="44359"/>
    <s v="12-06-2021"/>
    <x v="11"/>
    <x v="1"/>
    <s v="Saturday"/>
    <s v="12"/>
    <x v="3"/>
    <x v="36"/>
    <x v="39"/>
    <x v="4"/>
    <n v="45"/>
    <n v="175"/>
    <n v="78750"/>
    <n v="27563"/>
    <n v="0.35"/>
    <x v="2"/>
    <s v="low Units"/>
    <n v="8.2987309002508919E-3"/>
  </r>
  <r>
    <x v="0"/>
    <s v="Online"/>
    <n v="1185732"/>
    <n v="44359"/>
    <s v="12-06-2021"/>
    <x v="11"/>
    <x v="1"/>
    <s v="Saturday"/>
    <s v="12"/>
    <x v="3"/>
    <x v="36"/>
    <x v="39"/>
    <x v="5"/>
    <n v="55"/>
    <n v="325"/>
    <n v="178750"/>
    <n v="71500"/>
    <n v="0.4"/>
    <x v="2"/>
    <s v="low Units"/>
    <n v="2.1527383063089604E-2"/>
  </r>
  <r>
    <x v="0"/>
    <s v="Online"/>
    <n v="1185732"/>
    <n v="44388"/>
    <s v="11-07-2021"/>
    <x v="5"/>
    <x v="1"/>
    <s v="Sunday"/>
    <s v="11"/>
    <x v="3"/>
    <x v="36"/>
    <x v="39"/>
    <x v="0"/>
    <n v="50"/>
    <n v="550"/>
    <n v="275000"/>
    <n v="96250"/>
    <n v="0.35"/>
    <x v="2"/>
    <s v="low Units"/>
    <n v="2.8979169508005241E-2"/>
  </r>
  <r>
    <x v="0"/>
    <s v="Online"/>
    <n v="1185732"/>
    <n v="44388"/>
    <s v="11-07-2021"/>
    <x v="5"/>
    <x v="1"/>
    <s v="Sunday"/>
    <s v="11"/>
    <x v="3"/>
    <x v="36"/>
    <x v="39"/>
    <x v="1"/>
    <n v="45"/>
    <n v="300"/>
    <n v="135000"/>
    <n v="40500"/>
    <n v="0.3"/>
    <x v="2"/>
    <s v="low Units"/>
    <n v="1.21938323644074E-2"/>
  </r>
  <r>
    <x v="0"/>
    <s v="Online"/>
    <n v="1185732"/>
    <n v="44388"/>
    <s v="11-07-2021"/>
    <x v="5"/>
    <x v="1"/>
    <s v="Sunday"/>
    <s v="11"/>
    <x v="3"/>
    <x v="36"/>
    <x v="39"/>
    <x v="2"/>
    <n v="40"/>
    <n v="225"/>
    <n v="90000"/>
    <n v="27000"/>
    <n v="0.3"/>
    <x v="2"/>
    <s v="low Units"/>
    <n v="8.1292215762715989E-3"/>
  </r>
  <r>
    <x v="0"/>
    <s v="Online"/>
    <n v="1185732"/>
    <n v="44388"/>
    <s v="11-07-2021"/>
    <x v="5"/>
    <x v="1"/>
    <s v="Sunday"/>
    <s v="11"/>
    <x v="3"/>
    <x v="36"/>
    <x v="39"/>
    <x v="3"/>
    <n v="40"/>
    <n v="175"/>
    <n v="70000"/>
    <n v="21000"/>
    <n v="0.3"/>
    <x v="2"/>
    <s v="low Units"/>
    <n v="6.3227278926556883E-3"/>
  </r>
  <r>
    <x v="0"/>
    <s v="Online"/>
    <n v="1185732"/>
    <n v="44388"/>
    <s v="11-07-2021"/>
    <x v="5"/>
    <x v="1"/>
    <s v="Sunday"/>
    <s v="11"/>
    <x v="3"/>
    <x v="36"/>
    <x v="39"/>
    <x v="4"/>
    <n v="50"/>
    <n v="200"/>
    <n v="100000"/>
    <n v="35000"/>
    <n v="0.35"/>
    <x v="2"/>
    <s v="low Units"/>
    <n v="1.0537879821092815E-2"/>
  </r>
  <r>
    <x v="0"/>
    <s v="Online"/>
    <n v="1185732"/>
    <n v="44388"/>
    <s v="11-07-2021"/>
    <x v="5"/>
    <x v="1"/>
    <s v="Sunday"/>
    <s v="11"/>
    <x v="3"/>
    <x v="36"/>
    <x v="39"/>
    <x v="5"/>
    <n v="55"/>
    <n v="375"/>
    <n v="206250"/>
    <n v="82500"/>
    <n v="0.4"/>
    <x v="2"/>
    <s v="low Units"/>
    <n v="2.4839288149718773E-2"/>
  </r>
  <r>
    <x v="0"/>
    <s v="Online"/>
    <n v="1185732"/>
    <n v="44420"/>
    <s v="12-08-2021"/>
    <x v="6"/>
    <x v="1"/>
    <s v="Thursday"/>
    <s v="12"/>
    <x v="3"/>
    <x v="36"/>
    <x v="39"/>
    <x v="0"/>
    <n v="50"/>
    <n v="525"/>
    <n v="262500"/>
    <n v="91875"/>
    <n v="0.35"/>
    <x v="2"/>
    <s v="low Units"/>
    <n v="2.7661934530368641E-2"/>
  </r>
  <r>
    <x v="0"/>
    <s v="Online"/>
    <n v="1185732"/>
    <n v="44420"/>
    <s v="12-08-2021"/>
    <x v="6"/>
    <x v="1"/>
    <s v="Thursday"/>
    <s v="12"/>
    <x v="3"/>
    <x v="36"/>
    <x v="39"/>
    <x v="1"/>
    <n v="45"/>
    <n v="300"/>
    <n v="135000"/>
    <n v="40500"/>
    <n v="0.3"/>
    <x v="2"/>
    <s v="low Units"/>
    <n v="1.21938323644074E-2"/>
  </r>
  <r>
    <x v="0"/>
    <s v="Online"/>
    <n v="1185732"/>
    <n v="44420"/>
    <s v="12-08-2021"/>
    <x v="6"/>
    <x v="1"/>
    <s v="Thursday"/>
    <s v="12"/>
    <x v="3"/>
    <x v="36"/>
    <x v="39"/>
    <x v="2"/>
    <n v="40"/>
    <n v="225"/>
    <n v="90000"/>
    <n v="27000"/>
    <n v="0.3"/>
    <x v="2"/>
    <s v="low Units"/>
    <n v="8.1292215762715989E-3"/>
  </r>
  <r>
    <x v="0"/>
    <s v="Online"/>
    <n v="1185732"/>
    <n v="44420"/>
    <s v="12-08-2021"/>
    <x v="6"/>
    <x v="1"/>
    <s v="Thursday"/>
    <s v="12"/>
    <x v="3"/>
    <x v="36"/>
    <x v="39"/>
    <x v="3"/>
    <n v="40"/>
    <n v="200"/>
    <n v="80000"/>
    <n v="24000"/>
    <n v="0.3"/>
    <x v="2"/>
    <s v="low Units"/>
    <n v="7.225974734463644E-3"/>
  </r>
  <r>
    <x v="0"/>
    <s v="Online"/>
    <n v="1185732"/>
    <n v="44420"/>
    <s v="12-08-2021"/>
    <x v="6"/>
    <x v="1"/>
    <s v="Thursday"/>
    <s v="12"/>
    <x v="3"/>
    <x v="36"/>
    <x v="39"/>
    <x v="4"/>
    <n v="50"/>
    <n v="175"/>
    <n v="87500"/>
    <n v="30625"/>
    <n v="0.35"/>
    <x v="2"/>
    <s v="low Units"/>
    <n v="9.2206448434562129E-3"/>
  </r>
  <r>
    <x v="0"/>
    <s v="Online"/>
    <n v="1185732"/>
    <n v="44420"/>
    <s v="12-08-2021"/>
    <x v="6"/>
    <x v="1"/>
    <s v="Thursday"/>
    <s v="12"/>
    <x v="3"/>
    <x v="36"/>
    <x v="39"/>
    <x v="5"/>
    <n v="55"/>
    <n v="350"/>
    <n v="192500"/>
    <n v="77000"/>
    <n v="0.4"/>
    <x v="2"/>
    <s v="low Units"/>
    <n v="2.318333560640419E-2"/>
  </r>
  <r>
    <x v="0"/>
    <s v="Online"/>
    <n v="1185732"/>
    <n v="44452"/>
    <s v="13-09-2021"/>
    <x v="7"/>
    <x v="1"/>
    <s v="Monday"/>
    <s v="13"/>
    <x v="3"/>
    <x v="36"/>
    <x v="39"/>
    <x v="0"/>
    <n v="45"/>
    <n v="475"/>
    <n v="213750"/>
    <n v="74813"/>
    <n v="0.35"/>
    <x v="2"/>
    <s v="low Units"/>
    <n v="2.2524868658726192E-2"/>
  </r>
  <r>
    <x v="0"/>
    <s v="Online"/>
    <n v="1185732"/>
    <n v="44452"/>
    <s v="13-09-2021"/>
    <x v="7"/>
    <x v="1"/>
    <s v="Monday"/>
    <s v="13"/>
    <x v="3"/>
    <x v="36"/>
    <x v="39"/>
    <x v="1"/>
    <n v="40"/>
    <n v="275"/>
    <n v="110000"/>
    <n v="33000"/>
    <n v="0.3"/>
    <x v="2"/>
    <s v="low Units"/>
    <n v="9.9357152598875103E-3"/>
  </r>
  <r>
    <x v="0"/>
    <s v="Online"/>
    <n v="1185732"/>
    <n v="44452"/>
    <s v="13-09-2021"/>
    <x v="7"/>
    <x v="1"/>
    <s v="Monday"/>
    <s v="13"/>
    <x v="3"/>
    <x v="36"/>
    <x v="39"/>
    <x v="2"/>
    <n v="35"/>
    <n v="175"/>
    <n v="61250"/>
    <n v="18375"/>
    <n v="0.3"/>
    <x v="2"/>
    <s v="low Units"/>
    <n v="5.5323869060737276E-3"/>
  </r>
  <r>
    <x v="0"/>
    <s v="Online"/>
    <n v="1185732"/>
    <n v="44452"/>
    <s v="13-09-2021"/>
    <x v="7"/>
    <x v="1"/>
    <s v="Monday"/>
    <s v="13"/>
    <x v="3"/>
    <x v="36"/>
    <x v="39"/>
    <x v="3"/>
    <n v="35"/>
    <n v="150"/>
    <n v="52500"/>
    <n v="15750"/>
    <n v="0.3"/>
    <x v="2"/>
    <s v="low Units"/>
    <n v="4.742045919491766E-3"/>
  </r>
  <r>
    <x v="0"/>
    <s v="Online"/>
    <n v="1185732"/>
    <n v="44452"/>
    <s v="13-09-2021"/>
    <x v="7"/>
    <x v="1"/>
    <s v="Monday"/>
    <s v="13"/>
    <x v="3"/>
    <x v="36"/>
    <x v="39"/>
    <x v="4"/>
    <n v="45"/>
    <n v="150"/>
    <n v="67500"/>
    <n v="23625"/>
    <n v="0.35"/>
    <x v="2"/>
    <s v="low Units"/>
    <n v="7.113068879237649E-3"/>
  </r>
  <r>
    <x v="0"/>
    <s v="Online"/>
    <n v="1185732"/>
    <n v="44452"/>
    <s v="13-09-2021"/>
    <x v="7"/>
    <x v="1"/>
    <s v="Monday"/>
    <s v="13"/>
    <x v="3"/>
    <x v="36"/>
    <x v="39"/>
    <x v="5"/>
    <n v="50"/>
    <n v="225"/>
    <n v="112500"/>
    <n v="45000"/>
    <n v="0.4"/>
    <x v="2"/>
    <s v="low Units"/>
    <n v="1.3548702627119333E-2"/>
  </r>
  <r>
    <x v="0"/>
    <s v="Online"/>
    <n v="1185732"/>
    <n v="44481"/>
    <s v="12-10-2021"/>
    <x v="8"/>
    <x v="1"/>
    <s v="Tuesday"/>
    <s v="12"/>
    <x v="3"/>
    <x v="36"/>
    <x v="39"/>
    <x v="0"/>
    <n v="55"/>
    <n v="400"/>
    <n v="220000"/>
    <n v="77000"/>
    <n v="0.35"/>
    <x v="2"/>
    <s v="low Units"/>
    <n v="2.318333560640419E-2"/>
  </r>
  <r>
    <x v="0"/>
    <s v="Online"/>
    <n v="1185732"/>
    <n v="44481"/>
    <s v="12-10-2021"/>
    <x v="8"/>
    <x v="1"/>
    <s v="Tuesday"/>
    <s v="12"/>
    <x v="3"/>
    <x v="36"/>
    <x v="39"/>
    <x v="1"/>
    <n v="45"/>
    <n v="250"/>
    <n v="112500"/>
    <n v="33750"/>
    <n v="0.3"/>
    <x v="2"/>
    <s v="low Units"/>
    <n v="1.0161526970339499E-2"/>
  </r>
  <r>
    <x v="0"/>
    <s v="Online"/>
    <n v="1185732"/>
    <n v="44481"/>
    <s v="12-10-2021"/>
    <x v="8"/>
    <x v="1"/>
    <s v="Tuesday"/>
    <s v="12"/>
    <x v="3"/>
    <x v="36"/>
    <x v="39"/>
    <x v="2"/>
    <n v="45"/>
    <n v="150"/>
    <n v="67500"/>
    <n v="20250"/>
    <n v="0.3"/>
    <x v="2"/>
    <s v="low Units"/>
    <n v="6.0969161822037E-3"/>
  </r>
  <r>
    <x v="0"/>
    <s v="Online"/>
    <n v="1185732"/>
    <n v="44481"/>
    <s v="12-10-2021"/>
    <x v="8"/>
    <x v="1"/>
    <s v="Tuesday"/>
    <s v="12"/>
    <x v="3"/>
    <x v="36"/>
    <x v="39"/>
    <x v="3"/>
    <n v="45"/>
    <n v="125"/>
    <n v="56250"/>
    <n v="16875"/>
    <n v="0.3"/>
    <x v="2"/>
    <s v="low Units"/>
    <n v="5.0807634851697493E-3"/>
  </r>
  <r>
    <x v="0"/>
    <s v="Online"/>
    <n v="1185732"/>
    <n v="44481"/>
    <s v="12-10-2021"/>
    <x v="8"/>
    <x v="1"/>
    <s v="Tuesday"/>
    <s v="12"/>
    <x v="3"/>
    <x v="36"/>
    <x v="39"/>
    <x v="4"/>
    <n v="55"/>
    <n v="125"/>
    <n v="68750"/>
    <n v="24063"/>
    <n v="0.35"/>
    <x v="2"/>
    <s v="low Units"/>
    <n v="7.2449429181416112E-3"/>
  </r>
  <r>
    <x v="2"/>
    <s v="Online"/>
    <n v="1185732"/>
    <n v="44481"/>
    <s v="12-10-2021"/>
    <x v="8"/>
    <x v="1"/>
    <s v="Tuesday"/>
    <s v="12"/>
    <x v="3"/>
    <x v="36"/>
    <x v="39"/>
    <x v="5"/>
    <n v="60"/>
    <n v="250"/>
    <n v="150000"/>
    <n v="60000"/>
    <n v="0.4"/>
    <x v="2"/>
    <s v="low Units"/>
    <n v="1.8064936836159111E-2"/>
  </r>
  <r>
    <x v="2"/>
    <s v="Online"/>
    <n v="1185732"/>
    <n v="44512"/>
    <s v="12-11-2021"/>
    <x v="9"/>
    <x v="1"/>
    <s v="Friday"/>
    <s v="12"/>
    <x v="3"/>
    <x v="36"/>
    <x v="39"/>
    <x v="0"/>
    <n v="55"/>
    <n v="400"/>
    <n v="220000"/>
    <n v="77000"/>
    <n v="0.35"/>
    <x v="2"/>
    <s v="low Units"/>
    <n v="2.318333560640419E-2"/>
  </r>
  <r>
    <x v="2"/>
    <s v="Online"/>
    <n v="1185732"/>
    <n v="44512"/>
    <s v="12-11-2021"/>
    <x v="9"/>
    <x v="1"/>
    <s v="Friday"/>
    <s v="12"/>
    <x v="3"/>
    <x v="36"/>
    <x v="39"/>
    <x v="1"/>
    <n v="45"/>
    <n v="250"/>
    <n v="112500"/>
    <n v="33750"/>
    <n v="0.3"/>
    <x v="2"/>
    <s v="low Units"/>
    <n v="1.0161526970339499E-2"/>
  </r>
  <r>
    <x v="2"/>
    <s v="Online"/>
    <n v="1185732"/>
    <n v="44512"/>
    <s v="12-11-2021"/>
    <x v="9"/>
    <x v="1"/>
    <s v="Friday"/>
    <s v="12"/>
    <x v="3"/>
    <x v="36"/>
    <x v="39"/>
    <x v="2"/>
    <n v="45"/>
    <n v="195"/>
    <n v="87750"/>
    <n v="26325"/>
    <n v="0.3"/>
    <x v="2"/>
    <s v="low Units"/>
    <n v="7.9259910368648101E-3"/>
  </r>
  <r>
    <x v="2"/>
    <s v="Online"/>
    <n v="1185732"/>
    <n v="44512"/>
    <s v="12-11-2021"/>
    <x v="9"/>
    <x v="1"/>
    <s v="Friday"/>
    <s v="12"/>
    <x v="3"/>
    <x v="36"/>
    <x v="39"/>
    <x v="3"/>
    <n v="45"/>
    <n v="175"/>
    <n v="78750"/>
    <n v="23625"/>
    <n v="0.3"/>
    <x v="2"/>
    <s v="low Units"/>
    <n v="7.113068879237649E-3"/>
  </r>
  <r>
    <x v="2"/>
    <s v="Online"/>
    <n v="1185732"/>
    <n v="44512"/>
    <s v="12-11-2021"/>
    <x v="9"/>
    <x v="1"/>
    <s v="Friday"/>
    <s v="12"/>
    <x v="3"/>
    <x v="36"/>
    <x v="39"/>
    <x v="4"/>
    <n v="60"/>
    <n v="150"/>
    <n v="90000"/>
    <n v="31500"/>
    <n v="0.35"/>
    <x v="2"/>
    <s v="low Units"/>
    <n v="9.484091838983532E-3"/>
  </r>
  <r>
    <x v="2"/>
    <s v="Online"/>
    <n v="1185732"/>
    <n v="44512"/>
    <s v="12-11-2021"/>
    <x v="9"/>
    <x v="1"/>
    <s v="Friday"/>
    <s v="12"/>
    <x v="3"/>
    <x v="36"/>
    <x v="39"/>
    <x v="5"/>
    <n v="65"/>
    <n v="250"/>
    <n v="162500"/>
    <n v="65000"/>
    <n v="0.4"/>
    <x v="2"/>
    <s v="low Units"/>
    <n v="1.9570348239172367E-2"/>
  </r>
  <r>
    <x v="2"/>
    <s v="Online"/>
    <n v="1185732"/>
    <n v="44541"/>
    <s v="11-12-2021"/>
    <x v="10"/>
    <x v="1"/>
    <s v="Saturday"/>
    <s v="11"/>
    <x v="3"/>
    <x v="36"/>
    <x v="39"/>
    <x v="0"/>
    <n v="60"/>
    <n v="500"/>
    <n v="300000"/>
    <n v="105000"/>
    <n v="0.35"/>
    <x v="2"/>
    <s v="low Units"/>
    <n v="3.1613639463278442E-2"/>
  </r>
  <r>
    <x v="2"/>
    <s v="Online"/>
    <n v="1185732"/>
    <n v="44541"/>
    <s v="11-12-2021"/>
    <x v="10"/>
    <x v="1"/>
    <s v="Saturday"/>
    <s v="11"/>
    <x v="3"/>
    <x v="36"/>
    <x v="39"/>
    <x v="1"/>
    <n v="50"/>
    <n v="300"/>
    <n v="150000"/>
    <n v="45000"/>
    <n v="0.3"/>
    <x v="2"/>
    <s v="low Units"/>
    <n v="1.3548702627119333E-2"/>
  </r>
  <r>
    <x v="2"/>
    <s v="Online"/>
    <n v="1185732"/>
    <n v="44541"/>
    <s v="11-12-2021"/>
    <x v="10"/>
    <x v="1"/>
    <s v="Saturday"/>
    <s v="11"/>
    <x v="3"/>
    <x v="36"/>
    <x v="39"/>
    <x v="2"/>
    <n v="50"/>
    <n v="250"/>
    <n v="125000"/>
    <n v="37500"/>
    <n v="0.3"/>
    <x v="2"/>
    <s v="low Units"/>
    <n v="1.1290585522599443E-2"/>
  </r>
  <r>
    <x v="2"/>
    <s v="Online"/>
    <n v="1185732"/>
    <n v="44541"/>
    <s v="11-12-2021"/>
    <x v="10"/>
    <x v="1"/>
    <s v="Saturday"/>
    <s v="11"/>
    <x v="3"/>
    <x v="36"/>
    <x v="39"/>
    <x v="3"/>
    <n v="50"/>
    <n v="200"/>
    <n v="100000"/>
    <n v="30000"/>
    <n v="0.3"/>
    <x v="2"/>
    <s v="low Units"/>
    <n v="9.0324684180795554E-3"/>
  </r>
  <r>
    <x v="2"/>
    <s v="Online"/>
    <n v="1185732"/>
    <n v="44541"/>
    <s v="11-12-2021"/>
    <x v="10"/>
    <x v="1"/>
    <s v="Saturday"/>
    <s v="11"/>
    <x v="3"/>
    <x v="36"/>
    <x v="39"/>
    <x v="4"/>
    <n v="60"/>
    <n v="200"/>
    <n v="120000"/>
    <n v="42000"/>
    <n v="0.35"/>
    <x v="2"/>
    <s v="low Units"/>
    <n v="1.2645455785311377E-2"/>
  </r>
  <r>
    <x v="2"/>
    <s v="Online"/>
    <n v="1185732"/>
    <n v="44541"/>
    <s v="11-12-2021"/>
    <x v="10"/>
    <x v="1"/>
    <s v="Saturday"/>
    <s v="11"/>
    <x v="3"/>
    <x v="36"/>
    <x v="39"/>
    <x v="5"/>
    <n v="65"/>
    <n v="300"/>
    <n v="195000"/>
    <n v="78000"/>
    <n v="0.4"/>
    <x v="2"/>
    <s v="low Units"/>
    <n v="2.3484417887006843E-2"/>
  </r>
  <r>
    <x v="2"/>
    <s v="Online"/>
    <n v="1185732"/>
    <n v="44205"/>
    <s v="09-01-2021"/>
    <x v="0"/>
    <x v="1"/>
    <s v="Saturday"/>
    <s v="09"/>
    <x v="3"/>
    <x v="36"/>
    <x v="39"/>
    <x v="0"/>
    <n v="35"/>
    <n v="475"/>
    <n v="166250"/>
    <n v="58188"/>
    <n v="0.35"/>
    <x v="2"/>
    <s v="low Units"/>
    <n v="1.7519375743707103E-2"/>
  </r>
  <r>
    <x v="2"/>
    <s v="Online"/>
    <n v="1185732"/>
    <n v="44205"/>
    <s v="09-01-2021"/>
    <x v="0"/>
    <x v="1"/>
    <s v="Saturday"/>
    <s v="09"/>
    <x v="3"/>
    <x v="36"/>
    <x v="39"/>
    <x v="1"/>
    <n v="35"/>
    <n v="275"/>
    <n v="96250"/>
    <n v="28875"/>
    <n v="0.3"/>
    <x v="2"/>
    <s v="low Units"/>
    <n v="8.6937508524015713E-3"/>
  </r>
  <r>
    <x v="2"/>
    <s v="Online"/>
    <n v="1185732"/>
    <n v="44205"/>
    <s v="09-01-2021"/>
    <x v="0"/>
    <x v="1"/>
    <s v="Saturday"/>
    <s v="09"/>
    <x v="3"/>
    <x v="36"/>
    <x v="39"/>
    <x v="2"/>
    <n v="25"/>
    <n v="275"/>
    <n v="68750"/>
    <n v="20625"/>
    <n v="0.3"/>
    <x v="2"/>
    <s v="low Units"/>
    <n v="6.2098220374296933E-3"/>
  </r>
  <r>
    <x v="2"/>
    <s v="Online"/>
    <n v="1185732"/>
    <n v="44205"/>
    <s v="09-01-2021"/>
    <x v="0"/>
    <x v="1"/>
    <s v="Saturday"/>
    <s v="09"/>
    <x v="3"/>
    <x v="36"/>
    <x v="39"/>
    <x v="3"/>
    <n v="30"/>
    <n v="125"/>
    <n v="37500"/>
    <n v="11250"/>
    <n v="0.3"/>
    <x v="2"/>
    <s v="low Units"/>
    <n v="3.3871756567798333E-3"/>
  </r>
  <r>
    <x v="2"/>
    <s v="Online"/>
    <n v="1185732"/>
    <n v="44205"/>
    <s v="09-01-2021"/>
    <x v="0"/>
    <x v="1"/>
    <s v="Saturday"/>
    <s v="09"/>
    <x v="3"/>
    <x v="36"/>
    <x v="39"/>
    <x v="4"/>
    <n v="45"/>
    <n v="175"/>
    <n v="78750"/>
    <n v="27563"/>
    <n v="0.35"/>
    <x v="2"/>
    <s v="low Units"/>
    <n v="8.2987309002508919E-3"/>
  </r>
  <r>
    <x v="2"/>
    <s v="Online"/>
    <n v="1185732"/>
    <n v="44205"/>
    <s v="09-01-2021"/>
    <x v="0"/>
    <x v="1"/>
    <s v="Saturday"/>
    <s v="09"/>
    <x v="3"/>
    <x v="36"/>
    <x v="39"/>
    <x v="5"/>
    <n v="35"/>
    <n v="275"/>
    <n v="96250"/>
    <n v="38500"/>
    <n v="0.4"/>
    <x v="2"/>
    <s v="low Units"/>
    <n v="1.1591667803202095E-2"/>
  </r>
  <r>
    <x v="2"/>
    <s v="Online"/>
    <n v="1185732"/>
    <n v="44236"/>
    <s v="09-02-2021"/>
    <x v="1"/>
    <x v="1"/>
    <s v="Tuesday"/>
    <s v="09"/>
    <x v="3"/>
    <x v="36"/>
    <x v="39"/>
    <x v="0"/>
    <n v="35"/>
    <n v="525"/>
    <n v="183750"/>
    <n v="64313"/>
    <n v="0.35"/>
    <x v="2"/>
    <s v="low Units"/>
    <n v="1.9363504712398349E-2"/>
  </r>
  <r>
    <x v="2"/>
    <s v="Online"/>
    <n v="1185732"/>
    <n v="44236"/>
    <s v="09-02-2021"/>
    <x v="1"/>
    <x v="1"/>
    <s v="Tuesday"/>
    <s v="09"/>
    <x v="3"/>
    <x v="36"/>
    <x v="39"/>
    <x v="1"/>
    <n v="35"/>
    <n v="175"/>
    <n v="61250"/>
    <n v="18375"/>
    <n v="0.3"/>
    <x v="2"/>
    <s v="low Units"/>
    <n v="5.5323869060737276E-3"/>
  </r>
  <r>
    <x v="2"/>
    <s v="Online"/>
    <n v="1185732"/>
    <n v="44236"/>
    <s v="09-02-2021"/>
    <x v="1"/>
    <x v="1"/>
    <s v="Tuesday"/>
    <s v="09"/>
    <x v="3"/>
    <x v="36"/>
    <x v="39"/>
    <x v="2"/>
    <n v="25"/>
    <n v="225"/>
    <n v="56250"/>
    <n v="16875"/>
    <n v="0.3"/>
    <x v="2"/>
    <s v="low Units"/>
    <n v="5.0807634851697493E-3"/>
  </r>
  <r>
    <x v="2"/>
    <s v="Online"/>
    <n v="1185732"/>
    <n v="44236"/>
    <s v="09-02-2021"/>
    <x v="1"/>
    <x v="1"/>
    <s v="Tuesday"/>
    <s v="09"/>
    <x v="3"/>
    <x v="37"/>
    <x v="40"/>
    <x v="3"/>
    <n v="30"/>
    <n v="100"/>
    <n v="30000"/>
    <n v="9000"/>
    <n v="0.3"/>
    <x v="2"/>
    <s v="low Units"/>
    <n v="2.7097405254238667E-3"/>
  </r>
  <r>
    <x v="2"/>
    <s v="Online"/>
    <n v="1185732"/>
    <n v="44236"/>
    <s v="09-02-2021"/>
    <x v="1"/>
    <x v="1"/>
    <s v="Tuesday"/>
    <s v="09"/>
    <x v="3"/>
    <x v="37"/>
    <x v="40"/>
    <x v="4"/>
    <n v="45"/>
    <n v="175"/>
    <n v="78750"/>
    <n v="27563"/>
    <n v="0.35"/>
    <x v="2"/>
    <s v="low Units"/>
    <n v="8.2987309002508919E-3"/>
  </r>
  <r>
    <x v="2"/>
    <s v="Online"/>
    <n v="1185732"/>
    <n v="44236"/>
    <s v="09-02-2021"/>
    <x v="1"/>
    <x v="1"/>
    <s v="Tuesday"/>
    <s v="09"/>
    <x v="3"/>
    <x v="37"/>
    <x v="40"/>
    <x v="5"/>
    <n v="25"/>
    <n v="275"/>
    <n v="68750"/>
    <n v="27500"/>
    <n v="0.4"/>
    <x v="2"/>
    <s v="low Units"/>
    <n v="8.2797627165729255E-3"/>
  </r>
  <r>
    <x v="2"/>
    <s v="Online"/>
    <n v="1185732"/>
    <n v="44263"/>
    <s v="08-03-2021"/>
    <x v="2"/>
    <x v="1"/>
    <s v="Monday"/>
    <s v="08"/>
    <x v="3"/>
    <x v="37"/>
    <x v="40"/>
    <x v="0"/>
    <n v="30"/>
    <n v="495"/>
    <n v="148500"/>
    <n v="51975"/>
    <n v="0.35"/>
    <x v="2"/>
    <s v="low Units"/>
    <n v="1.5648751534322828E-2"/>
  </r>
  <r>
    <x v="2"/>
    <s v="Online"/>
    <n v="1185732"/>
    <n v="44263"/>
    <s v="08-03-2021"/>
    <x v="2"/>
    <x v="1"/>
    <s v="Monday"/>
    <s v="08"/>
    <x v="3"/>
    <x v="37"/>
    <x v="40"/>
    <x v="1"/>
    <n v="30"/>
    <n v="200"/>
    <n v="60000"/>
    <n v="18000"/>
    <n v="0.3"/>
    <x v="2"/>
    <s v="low Units"/>
    <n v="5.4194810508477334E-3"/>
  </r>
  <r>
    <x v="2"/>
    <s v="Online"/>
    <n v="1185732"/>
    <n v="44263"/>
    <s v="08-03-2021"/>
    <x v="2"/>
    <x v="1"/>
    <s v="Monday"/>
    <s v="08"/>
    <x v="3"/>
    <x v="37"/>
    <x v="40"/>
    <x v="2"/>
    <n v="20"/>
    <n v="225"/>
    <n v="45000"/>
    <n v="13500"/>
    <n v="0.3"/>
    <x v="2"/>
    <s v="low Units"/>
    <n v="4.0646107881357994E-3"/>
  </r>
  <r>
    <x v="2"/>
    <s v="Online"/>
    <n v="1185732"/>
    <n v="44263"/>
    <s v="08-03-2021"/>
    <x v="2"/>
    <x v="1"/>
    <s v="Monday"/>
    <s v="08"/>
    <x v="3"/>
    <x v="37"/>
    <x v="40"/>
    <x v="3"/>
    <n v="25"/>
    <n v="75"/>
    <n v="18750"/>
    <n v="5625"/>
    <n v="0.3"/>
    <x v="2"/>
    <s v="low Units"/>
    <n v="1.6935878283899166E-3"/>
  </r>
  <r>
    <x v="2"/>
    <s v="Online"/>
    <n v="1185732"/>
    <n v="44263"/>
    <s v="08-03-2021"/>
    <x v="2"/>
    <x v="1"/>
    <s v="Monday"/>
    <s v="08"/>
    <x v="3"/>
    <x v="37"/>
    <x v="40"/>
    <x v="4"/>
    <n v="40"/>
    <n v="125"/>
    <n v="50000"/>
    <n v="17500"/>
    <n v="0.35"/>
    <x v="2"/>
    <s v="low Units"/>
    <n v="5.2689399105464076E-3"/>
  </r>
  <r>
    <x v="2"/>
    <s v="Online"/>
    <n v="1185732"/>
    <n v="44263"/>
    <s v="08-03-2021"/>
    <x v="2"/>
    <x v="1"/>
    <s v="Monday"/>
    <s v="08"/>
    <x v="3"/>
    <x v="37"/>
    <x v="40"/>
    <x v="5"/>
    <n v="30"/>
    <n v="225"/>
    <n v="67500"/>
    <n v="27000"/>
    <n v="0.4"/>
    <x v="2"/>
    <s v="low Units"/>
    <n v="8.1292215762715989E-3"/>
  </r>
  <r>
    <x v="2"/>
    <s v="Online"/>
    <n v="1185732"/>
    <n v="44295"/>
    <s v="09-04-2021"/>
    <x v="3"/>
    <x v="1"/>
    <s v="Friday"/>
    <s v="09"/>
    <x v="3"/>
    <x v="37"/>
    <x v="40"/>
    <x v="0"/>
    <n v="30"/>
    <n v="450"/>
    <n v="135000"/>
    <n v="47250"/>
    <n v="0.35"/>
    <x v="2"/>
    <s v="low Units"/>
    <n v="1.4226137758475298E-2"/>
  </r>
  <r>
    <x v="2"/>
    <s v="Online"/>
    <n v="1185732"/>
    <n v="44295"/>
    <s v="09-04-2021"/>
    <x v="3"/>
    <x v="1"/>
    <s v="Friday"/>
    <s v="09"/>
    <x v="3"/>
    <x v="37"/>
    <x v="40"/>
    <x v="1"/>
    <n v="30"/>
    <n v="150"/>
    <n v="45000"/>
    <n v="13500"/>
    <n v="0.3"/>
    <x v="2"/>
    <s v="low Units"/>
    <n v="4.0646107881357994E-3"/>
  </r>
  <r>
    <x v="2"/>
    <s v="Online"/>
    <n v="1185732"/>
    <n v="44295"/>
    <s v="09-04-2021"/>
    <x v="3"/>
    <x v="1"/>
    <s v="Friday"/>
    <s v="09"/>
    <x v="3"/>
    <x v="37"/>
    <x v="40"/>
    <x v="2"/>
    <n v="20"/>
    <n v="150"/>
    <n v="30000"/>
    <n v="9000"/>
    <n v="0.3"/>
    <x v="2"/>
    <s v="low Units"/>
    <n v="2.7097405254238667E-3"/>
  </r>
  <r>
    <x v="2"/>
    <s v="Online"/>
    <n v="1185732"/>
    <n v="44295"/>
    <s v="09-04-2021"/>
    <x v="3"/>
    <x v="1"/>
    <s v="Friday"/>
    <s v="09"/>
    <x v="3"/>
    <x v="37"/>
    <x v="40"/>
    <x v="3"/>
    <n v="25"/>
    <n v="75"/>
    <n v="18750"/>
    <n v="5625"/>
    <n v="0.3"/>
    <x v="2"/>
    <s v="low Units"/>
    <n v="1.6935878283899166E-3"/>
  </r>
  <r>
    <x v="2"/>
    <s v="In-store"/>
    <n v="1185732"/>
    <n v="44295"/>
    <s v="09-04-2021"/>
    <x v="3"/>
    <x v="1"/>
    <s v="Friday"/>
    <s v="09"/>
    <x v="3"/>
    <x v="37"/>
    <x v="40"/>
    <x v="4"/>
    <n v="60"/>
    <n v="100"/>
    <n v="60000"/>
    <n v="21000"/>
    <n v="0.35"/>
    <x v="0"/>
    <s v="low Units"/>
    <n v="6.3227278926556883E-3"/>
  </r>
  <r>
    <x v="2"/>
    <s v="In-store"/>
    <n v="1185732"/>
    <n v="44295"/>
    <s v="09-04-2021"/>
    <x v="3"/>
    <x v="1"/>
    <s v="Friday"/>
    <s v="09"/>
    <x v="3"/>
    <x v="37"/>
    <x v="40"/>
    <x v="5"/>
    <n v="50"/>
    <n v="225"/>
    <n v="112500"/>
    <n v="45000"/>
    <n v="0.4"/>
    <x v="0"/>
    <s v="low Units"/>
    <n v="1.3548702627119333E-2"/>
  </r>
  <r>
    <x v="2"/>
    <s v="In-store"/>
    <n v="1185732"/>
    <n v="44326"/>
    <s v="10-05-2021"/>
    <x v="4"/>
    <x v="1"/>
    <s v="Monday"/>
    <s v="10"/>
    <x v="3"/>
    <x v="37"/>
    <x v="40"/>
    <x v="0"/>
    <n v="60"/>
    <n v="495"/>
    <n v="297000"/>
    <n v="103950"/>
    <n v="0.35"/>
    <x v="0"/>
    <s v="low Units"/>
    <n v="3.1297503068645656E-2"/>
  </r>
  <r>
    <x v="2"/>
    <s v="In-store"/>
    <n v="1185732"/>
    <n v="44326"/>
    <s v="10-05-2021"/>
    <x v="4"/>
    <x v="1"/>
    <s v="Monday"/>
    <s v="10"/>
    <x v="3"/>
    <x v="37"/>
    <x v="40"/>
    <x v="1"/>
    <n v="45"/>
    <n v="200"/>
    <n v="90000"/>
    <n v="27000"/>
    <n v="0.3"/>
    <x v="0"/>
    <s v="low Units"/>
    <n v="8.1292215762715989E-3"/>
  </r>
  <r>
    <x v="2"/>
    <s v="In-store"/>
    <n v="1185732"/>
    <n v="44326"/>
    <s v="10-05-2021"/>
    <x v="4"/>
    <x v="1"/>
    <s v="Monday"/>
    <s v="10"/>
    <x v="3"/>
    <x v="37"/>
    <x v="40"/>
    <x v="2"/>
    <n v="40"/>
    <n v="175"/>
    <n v="70000"/>
    <n v="21000"/>
    <n v="0.3"/>
    <x v="0"/>
    <s v="low Units"/>
    <n v="6.3227278926556883E-3"/>
  </r>
  <r>
    <x v="2"/>
    <s v="In-store"/>
    <n v="1185732"/>
    <n v="44326"/>
    <s v="10-05-2021"/>
    <x v="4"/>
    <x v="1"/>
    <s v="Monday"/>
    <s v="10"/>
    <x v="3"/>
    <x v="37"/>
    <x v="40"/>
    <x v="3"/>
    <n v="40"/>
    <n v="100"/>
    <n v="40000"/>
    <n v="12000"/>
    <n v="0.3"/>
    <x v="0"/>
    <s v="low Units"/>
    <n v="3.612987367231822E-3"/>
  </r>
  <r>
    <x v="2"/>
    <s v="In-store"/>
    <n v="1185732"/>
    <n v="44326"/>
    <s v="10-05-2021"/>
    <x v="4"/>
    <x v="1"/>
    <s v="Monday"/>
    <s v="10"/>
    <x v="3"/>
    <x v="37"/>
    <x v="40"/>
    <x v="4"/>
    <n v="50"/>
    <n v="125"/>
    <n v="62500"/>
    <n v="21875"/>
    <n v="0.35"/>
    <x v="0"/>
    <s v="low Units"/>
    <n v="6.5861748881830082E-3"/>
  </r>
  <r>
    <x v="2"/>
    <s v="In-store"/>
    <n v="1185732"/>
    <n v="44326"/>
    <s v="10-05-2021"/>
    <x v="4"/>
    <x v="1"/>
    <s v="Monday"/>
    <s v="10"/>
    <x v="3"/>
    <x v="37"/>
    <x v="40"/>
    <x v="5"/>
    <n v="55"/>
    <n v="250"/>
    <n v="137500"/>
    <n v="55000"/>
    <n v="0.4"/>
    <x v="0"/>
    <s v="low Units"/>
    <n v="1.6559525433145851E-2"/>
  </r>
  <r>
    <x v="2"/>
    <s v="In-store"/>
    <n v="1185732"/>
    <n v="44356"/>
    <s v="09-06-2021"/>
    <x v="11"/>
    <x v="1"/>
    <s v="Wednesday"/>
    <s v="09"/>
    <x v="3"/>
    <x v="37"/>
    <x v="40"/>
    <x v="0"/>
    <n v="40"/>
    <n v="500"/>
    <n v="200000"/>
    <n v="70000"/>
    <n v="0.35"/>
    <x v="0"/>
    <s v="low Units"/>
    <n v="2.1075759642185631E-2"/>
  </r>
  <r>
    <x v="2"/>
    <s v="In-store"/>
    <n v="1185732"/>
    <n v="44356"/>
    <s v="09-06-2021"/>
    <x v="11"/>
    <x v="1"/>
    <s v="Wednesday"/>
    <s v="09"/>
    <x v="3"/>
    <x v="37"/>
    <x v="40"/>
    <x v="1"/>
    <n v="35"/>
    <n v="250"/>
    <n v="87500"/>
    <n v="26250"/>
    <n v="0.3"/>
    <x v="0"/>
    <s v="low Units"/>
    <n v="7.9034098658196106E-3"/>
  </r>
  <r>
    <x v="2"/>
    <s v="In-store"/>
    <n v="1185732"/>
    <n v="44356"/>
    <s v="09-06-2021"/>
    <x v="11"/>
    <x v="1"/>
    <s v="Wednesday"/>
    <s v="09"/>
    <x v="3"/>
    <x v="37"/>
    <x v="40"/>
    <x v="2"/>
    <n v="30"/>
    <n v="200"/>
    <n v="60000"/>
    <n v="18000"/>
    <n v="0.3"/>
    <x v="0"/>
    <s v="low Units"/>
    <n v="5.4194810508477334E-3"/>
  </r>
  <r>
    <x v="2"/>
    <s v="In-store"/>
    <n v="1185732"/>
    <n v="44356"/>
    <s v="09-06-2021"/>
    <x v="11"/>
    <x v="1"/>
    <s v="Wednesday"/>
    <s v="09"/>
    <x v="3"/>
    <x v="37"/>
    <x v="40"/>
    <x v="3"/>
    <n v="30"/>
    <n v="175"/>
    <n v="52500"/>
    <n v="15750"/>
    <n v="0.3"/>
    <x v="0"/>
    <s v="low Units"/>
    <n v="4.742045919491766E-3"/>
  </r>
  <r>
    <x v="2"/>
    <s v="In-store"/>
    <n v="1185732"/>
    <n v="44356"/>
    <s v="09-06-2021"/>
    <x v="11"/>
    <x v="1"/>
    <s v="Wednesday"/>
    <s v="09"/>
    <x v="3"/>
    <x v="37"/>
    <x v="40"/>
    <x v="4"/>
    <n v="40"/>
    <n v="175"/>
    <n v="70000"/>
    <n v="24500"/>
    <n v="0.35"/>
    <x v="0"/>
    <s v="low Units"/>
    <n v="7.3765158747649707E-3"/>
  </r>
  <r>
    <x v="2"/>
    <s v="In-store"/>
    <n v="1185732"/>
    <n v="44356"/>
    <s v="09-06-2021"/>
    <x v="11"/>
    <x v="1"/>
    <s v="Wednesday"/>
    <s v="09"/>
    <x v="3"/>
    <x v="37"/>
    <x v="40"/>
    <x v="5"/>
    <n v="55"/>
    <n v="325"/>
    <n v="178750"/>
    <n v="71500"/>
    <n v="0.4"/>
    <x v="0"/>
    <s v="low Units"/>
    <n v="2.1527383063089604E-2"/>
  </r>
  <r>
    <x v="2"/>
    <s v="In-store"/>
    <n v="1185732"/>
    <n v="44385"/>
    <s v="08-07-2021"/>
    <x v="5"/>
    <x v="1"/>
    <s v="Thursday"/>
    <s v="08"/>
    <x v="3"/>
    <x v="37"/>
    <x v="40"/>
    <x v="0"/>
    <n v="50"/>
    <n v="550"/>
    <n v="275000"/>
    <n v="96250"/>
    <n v="0.35"/>
    <x v="0"/>
    <s v="low Units"/>
    <n v="2.8979169508005241E-2"/>
  </r>
  <r>
    <x v="2"/>
    <s v="In-store"/>
    <n v="1185732"/>
    <n v="44385"/>
    <s v="08-07-2021"/>
    <x v="5"/>
    <x v="1"/>
    <s v="Thursday"/>
    <s v="08"/>
    <x v="3"/>
    <x v="37"/>
    <x v="40"/>
    <x v="1"/>
    <n v="45"/>
    <n v="300"/>
    <n v="135000"/>
    <n v="40500"/>
    <n v="0.3"/>
    <x v="0"/>
    <s v="low Units"/>
    <n v="1.21938323644074E-2"/>
  </r>
  <r>
    <x v="2"/>
    <s v="In-store"/>
    <n v="1185732"/>
    <n v="44385"/>
    <s v="08-07-2021"/>
    <x v="5"/>
    <x v="1"/>
    <s v="Thursday"/>
    <s v="08"/>
    <x v="3"/>
    <x v="37"/>
    <x v="40"/>
    <x v="2"/>
    <n v="40"/>
    <n v="225"/>
    <n v="90000"/>
    <n v="27000"/>
    <n v="0.3"/>
    <x v="0"/>
    <s v="low Units"/>
    <n v="8.1292215762715989E-3"/>
  </r>
  <r>
    <x v="2"/>
    <s v="In-store"/>
    <n v="1185732"/>
    <n v="44385"/>
    <s v="08-07-2021"/>
    <x v="5"/>
    <x v="1"/>
    <s v="Thursday"/>
    <s v="08"/>
    <x v="3"/>
    <x v="37"/>
    <x v="40"/>
    <x v="3"/>
    <n v="40"/>
    <n v="175"/>
    <n v="70000"/>
    <n v="21000"/>
    <n v="0.3"/>
    <x v="0"/>
    <s v="low Units"/>
    <n v="6.3227278926556883E-3"/>
  </r>
  <r>
    <x v="2"/>
    <s v="In-store"/>
    <n v="1185732"/>
    <n v="44385"/>
    <s v="08-07-2021"/>
    <x v="5"/>
    <x v="1"/>
    <s v="Thursday"/>
    <s v="08"/>
    <x v="3"/>
    <x v="37"/>
    <x v="40"/>
    <x v="4"/>
    <n v="50"/>
    <n v="200"/>
    <n v="100000"/>
    <n v="35000"/>
    <n v="0.35"/>
    <x v="0"/>
    <s v="low Units"/>
    <n v="1.0537879821092815E-2"/>
  </r>
  <r>
    <x v="2"/>
    <s v="In-store"/>
    <n v="1185732"/>
    <n v="44385"/>
    <s v="08-07-2021"/>
    <x v="5"/>
    <x v="1"/>
    <s v="Thursday"/>
    <s v="08"/>
    <x v="3"/>
    <x v="37"/>
    <x v="40"/>
    <x v="5"/>
    <n v="55"/>
    <n v="375"/>
    <n v="206250"/>
    <n v="82500"/>
    <n v="0.4"/>
    <x v="0"/>
    <s v="low Units"/>
    <n v="2.4839288149718773E-2"/>
  </r>
  <r>
    <x v="2"/>
    <s v="In-store"/>
    <n v="1185732"/>
    <n v="44417"/>
    <s v="09-08-2021"/>
    <x v="6"/>
    <x v="1"/>
    <s v="Monday"/>
    <s v="09"/>
    <x v="3"/>
    <x v="37"/>
    <x v="40"/>
    <x v="0"/>
    <n v="50"/>
    <n v="525"/>
    <n v="262500"/>
    <n v="91875"/>
    <n v="0.35"/>
    <x v="0"/>
    <s v="low Units"/>
    <n v="2.7661934530368641E-2"/>
  </r>
  <r>
    <x v="2"/>
    <s v="In-store"/>
    <n v="1185732"/>
    <n v="44417"/>
    <s v="09-08-2021"/>
    <x v="6"/>
    <x v="1"/>
    <s v="Monday"/>
    <s v="09"/>
    <x v="3"/>
    <x v="37"/>
    <x v="40"/>
    <x v="1"/>
    <n v="45"/>
    <n v="300"/>
    <n v="135000"/>
    <n v="40500"/>
    <n v="0.3"/>
    <x v="0"/>
    <s v="low Units"/>
    <n v="1.21938323644074E-2"/>
  </r>
  <r>
    <x v="2"/>
    <s v="In-store"/>
    <n v="1185732"/>
    <n v="44417"/>
    <s v="09-08-2021"/>
    <x v="6"/>
    <x v="1"/>
    <s v="Monday"/>
    <s v="09"/>
    <x v="3"/>
    <x v="37"/>
    <x v="40"/>
    <x v="2"/>
    <n v="40"/>
    <n v="225"/>
    <n v="90000"/>
    <n v="27000"/>
    <n v="0.3"/>
    <x v="0"/>
    <s v="low Units"/>
    <n v="8.1292215762715989E-3"/>
  </r>
  <r>
    <x v="2"/>
    <s v="In-store"/>
    <n v="1185732"/>
    <n v="44417"/>
    <s v="09-08-2021"/>
    <x v="6"/>
    <x v="1"/>
    <s v="Monday"/>
    <s v="09"/>
    <x v="3"/>
    <x v="37"/>
    <x v="40"/>
    <x v="3"/>
    <n v="40"/>
    <n v="200"/>
    <n v="80000"/>
    <n v="24000"/>
    <n v="0.3"/>
    <x v="0"/>
    <s v="low Units"/>
    <n v="7.225974734463644E-3"/>
  </r>
  <r>
    <x v="2"/>
    <s v="In-store"/>
    <n v="1185732"/>
    <n v="44417"/>
    <s v="09-08-2021"/>
    <x v="6"/>
    <x v="1"/>
    <s v="Monday"/>
    <s v="09"/>
    <x v="3"/>
    <x v="37"/>
    <x v="40"/>
    <x v="4"/>
    <n v="50"/>
    <n v="175"/>
    <n v="87500"/>
    <n v="30625"/>
    <n v="0.35"/>
    <x v="0"/>
    <s v="low Units"/>
    <n v="9.2206448434562129E-3"/>
  </r>
  <r>
    <x v="2"/>
    <s v="In-store"/>
    <n v="1185732"/>
    <n v="44417"/>
    <s v="09-08-2021"/>
    <x v="6"/>
    <x v="1"/>
    <s v="Monday"/>
    <s v="09"/>
    <x v="3"/>
    <x v="37"/>
    <x v="40"/>
    <x v="5"/>
    <n v="55"/>
    <n v="350"/>
    <n v="192500"/>
    <n v="77000"/>
    <n v="0.4"/>
    <x v="0"/>
    <s v="low Units"/>
    <n v="2.318333560640419E-2"/>
  </r>
  <r>
    <x v="2"/>
    <s v="In-store"/>
    <n v="1185732"/>
    <n v="44449"/>
    <s v="10-09-2021"/>
    <x v="7"/>
    <x v="1"/>
    <s v="Friday"/>
    <s v="10"/>
    <x v="3"/>
    <x v="37"/>
    <x v="40"/>
    <x v="0"/>
    <n v="40"/>
    <n v="475"/>
    <n v="190000"/>
    <n v="66500"/>
    <n v="0.35"/>
    <x v="0"/>
    <s v="low Units"/>
    <n v="2.0021971660076347E-2"/>
  </r>
  <r>
    <x v="2"/>
    <s v="In-store"/>
    <n v="1185732"/>
    <n v="44449"/>
    <s v="10-09-2021"/>
    <x v="7"/>
    <x v="1"/>
    <s v="Friday"/>
    <s v="10"/>
    <x v="3"/>
    <x v="37"/>
    <x v="40"/>
    <x v="1"/>
    <n v="35"/>
    <n v="275"/>
    <n v="96250"/>
    <n v="28875"/>
    <n v="0.3"/>
    <x v="0"/>
    <s v="low Units"/>
    <n v="8.6937508524015713E-3"/>
  </r>
  <r>
    <x v="2"/>
    <s v="In-store"/>
    <n v="1185732"/>
    <n v="44449"/>
    <s v="10-09-2021"/>
    <x v="7"/>
    <x v="1"/>
    <s v="Friday"/>
    <s v="10"/>
    <x v="3"/>
    <x v="37"/>
    <x v="40"/>
    <x v="2"/>
    <n v="30"/>
    <n v="175"/>
    <n v="52500"/>
    <n v="15750"/>
    <n v="0.3"/>
    <x v="0"/>
    <s v="low Units"/>
    <n v="4.742045919491766E-3"/>
  </r>
  <r>
    <x v="2"/>
    <s v="In-store"/>
    <n v="1185732"/>
    <n v="44449"/>
    <s v="10-09-2021"/>
    <x v="7"/>
    <x v="1"/>
    <s v="Friday"/>
    <s v="10"/>
    <x v="3"/>
    <x v="37"/>
    <x v="40"/>
    <x v="3"/>
    <n v="30"/>
    <n v="150"/>
    <n v="45000"/>
    <n v="13500"/>
    <n v="0.3"/>
    <x v="0"/>
    <s v="low Units"/>
    <n v="4.0646107881357994E-3"/>
  </r>
  <r>
    <x v="2"/>
    <s v="In-store"/>
    <n v="1185732"/>
    <n v="44449"/>
    <s v="10-09-2021"/>
    <x v="7"/>
    <x v="1"/>
    <s v="Friday"/>
    <s v="10"/>
    <x v="3"/>
    <x v="37"/>
    <x v="40"/>
    <x v="4"/>
    <n v="40"/>
    <n v="150"/>
    <n v="60000"/>
    <n v="21000"/>
    <n v="0.35"/>
    <x v="0"/>
    <s v="low Units"/>
    <n v="6.3227278926556883E-3"/>
  </r>
  <r>
    <x v="2"/>
    <s v="In-store"/>
    <n v="1185732"/>
    <n v="44449"/>
    <s v="10-09-2021"/>
    <x v="7"/>
    <x v="1"/>
    <s v="Friday"/>
    <s v="10"/>
    <x v="3"/>
    <x v="37"/>
    <x v="40"/>
    <x v="5"/>
    <n v="45"/>
    <n v="225"/>
    <n v="101250"/>
    <n v="40500"/>
    <n v="0.4"/>
    <x v="0"/>
    <s v="low Units"/>
    <n v="1.21938323644074E-2"/>
  </r>
  <r>
    <x v="2"/>
    <s v="In-store"/>
    <n v="1185732"/>
    <n v="44478"/>
    <s v="09-10-2021"/>
    <x v="8"/>
    <x v="1"/>
    <s v="Saturday"/>
    <s v="09"/>
    <x v="3"/>
    <x v="37"/>
    <x v="40"/>
    <x v="0"/>
    <n v="50"/>
    <n v="400"/>
    <n v="200000"/>
    <n v="70000"/>
    <n v="0.35"/>
    <x v="0"/>
    <s v="low Units"/>
    <n v="2.1075759642185631E-2"/>
  </r>
  <r>
    <x v="2"/>
    <s v="In-store"/>
    <n v="1185732"/>
    <n v="44478"/>
    <s v="09-10-2021"/>
    <x v="8"/>
    <x v="1"/>
    <s v="Saturday"/>
    <s v="09"/>
    <x v="3"/>
    <x v="37"/>
    <x v="40"/>
    <x v="1"/>
    <n v="40"/>
    <n v="250"/>
    <n v="100000"/>
    <n v="30000"/>
    <n v="0.3"/>
    <x v="0"/>
    <s v="low Units"/>
    <n v="9.0324684180795554E-3"/>
  </r>
  <r>
    <x v="2"/>
    <s v="In-store"/>
    <n v="1185732"/>
    <n v="44478"/>
    <s v="09-10-2021"/>
    <x v="8"/>
    <x v="1"/>
    <s v="Saturday"/>
    <s v="09"/>
    <x v="3"/>
    <x v="37"/>
    <x v="40"/>
    <x v="2"/>
    <n v="40"/>
    <n v="150"/>
    <n v="60000"/>
    <n v="18000"/>
    <n v="0.3"/>
    <x v="0"/>
    <s v="low Units"/>
    <n v="5.4194810508477334E-3"/>
  </r>
  <r>
    <x v="2"/>
    <s v="In-store"/>
    <n v="1185732"/>
    <n v="44478"/>
    <s v="09-10-2021"/>
    <x v="8"/>
    <x v="1"/>
    <s v="Saturday"/>
    <s v="09"/>
    <x v="3"/>
    <x v="37"/>
    <x v="40"/>
    <x v="3"/>
    <n v="40"/>
    <n v="125"/>
    <n v="50000"/>
    <n v="15000"/>
    <n v="0.3"/>
    <x v="0"/>
    <s v="low Units"/>
    <n v="4.5162342090397777E-3"/>
  </r>
  <r>
    <x v="2"/>
    <s v="In-store"/>
    <n v="1185732"/>
    <n v="44478"/>
    <s v="09-10-2021"/>
    <x v="8"/>
    <x v="1"/>
    <s v="Saturday"/>
    <s v="09"/>
    <x v="3"/>
    <x v="37"/>
    <x v="40"/>
    <x v="4"/>
    <n v="50"/>
    <n v="125"/>
    <n v="62500"/>
    <n v="21875"/>
    <n v="0.35"/>
    <x v="0"/>
    <s v="low Units"/>
    <n v="6.5861748881830082E-3"/>
  </r>
  <r>
    <x v="0"/>
    <s v="In-store"/>
    <n v="1185732"/>
    <n v="44478"/>
    <s v="09-10-2021"/>
    <x v="8"/>
    <x v="1"/>
    <s v="Saturday"/>
    <s v="09"/>
    <x v="3"/>
    <x v="37"/>
    <x v="40"/>
    <x v="5"/>
    <n v="55"/>
    <n v="250"/>
    <n v="137500"/>
    <n v="55000"/>
    <n v="0.4"/>
    <x v="0"/>
    <s v="low Units"/>
    <n v="1.6559525433145851E-2"/>
  </r>
  <r>
    <x v="0"/>
    <s v="In-store"/>
    <n v="1185732"/>
    <n v="44509"/>
    <s v="09-11-2021"/>
    <x v="9"/>
    <x v="1"/>
    <s v="Tuesday"/>
    <s v="09"/>
    <x v="3"/>
    <x v="37"/>
    <x v="40"/>
    <x v="0"/>
    <n v="50"/>
    <n v="400"/>
    <n v="200000"/>
    <n v="70000"/>
    <n v="0.35"/>
    <x v="0"/>
    <s v="low Units"/>
    <n v="2.1075759642185631E-2"/>
  </r>
  <r>
    <x v="0"/>
    <s v="In-store"/>
    <n v="1185732"/>
    <n v="44509"/>
    <s v="09-11-2021"/>
    <x v="9"/>
    <x v="1"/>
    <s v="Tuesday"/>
    <s v="09"/>
    <x v="3"/>
    <x v="37"/>
    <x v="40"/>
    <x v="1"/>
    <n v="40"/>
    <n v="250"/>
    <n v="100000"/>
    <n v="30000"/>
    <n v="0.3"/>
    <x v="0"/>
    <s v="low Units"/>
    <n v="9.0324684180795554E-3"/>
  </r>
  <r>
    <x v="0"/>
    <s v="In-store"/>
    <n v="1185732"/>
    <n v="44509"/>
    <s v="09-11-2021"/>
    <x v="9"/>
    <x v="1"/>
    <s v="Tuesday"/>
    <s v="09"/>
    <x v="3"/>
    <x v="37"/>
    <x v="40"/>
    <x v="2"/>
    <n v="40"/>
    <n v="195"/>
    <n v="78000"/>
    <n v="23400"/>
    <n v="0.3"/>
    <x v="0"/>
    <s v="low Units"/>
    <n v="7.045325366102053E-3"/>
  </r>
  <r>
    <x v="0"/>
    <s v="In-store"/>
    <n v="1185732"/>
    <n v="44509"/>
    <s v="09-11-2021"/>
    <x v="9"/>
    <x v="1"/>
    <s v="Tuesday"/>
    <s v="09"/>
    <x v="3"/>
    <x v="37"/>
    <x v="40"/>
    <x v="3"/>
    <n v="40"/>
    <n v="175"/>
    <n v="70000"/>
    <n v="21000"/>
    <n v="0.3"/>
    <x v="0"/>
    <s v="low Units"/>
    <n v="6.3227278926556883E-3"/>
  </r>
  <r>
    <x v="0"/>
    <s v="In-store"/>
    <n v="1185732"/>
    <n v="44509"/>
    <s v="09-11-2021"/>
    <x v="9"/>
    <x v="1"/>
    <s v="Tuesday"/>
    <s v="09"/>
    <x v="3"/>
    <x v="37"/>
    <x v="40"/>
    <x v="4"/>
    <n v="60"/>
    <n v="150"/>
    <n v="90000"/>
    <n v="31500"/>
    <n v="0.35"/>
    <x v="0"/>
    <s v="low Units"/>
    <n v="9.484091838983532E-3"/>
  </r>
  <r>
    <x v="0"/>
    <s v="In-store"/>
    <n v="1185732"/>
    <n v="44509"/>
    <s v="09-11-2021"/>
    <x v="9"/>
    <x v="1"/>
    <s v="Tuesday"/>
    <s v="09"/>
    <x v="3"/>
    <x v="37"/>
    <x v="40"/>
    <x v="5"/>
    <n v="65"/>
    <n v="250"/>
    <n v="162500"/>
    <n v="65000"/>
    <n v="0.4"/>
    <x v="0"/>
    <s v="low Units"/>
    <n v="1.9570348239172367E-2"/>
  </r>
  <r>
    <x v="0"/>
    <s v="In-store"/>
    <n v="1185732"/>
    <n v="44538"/>
    <s v="08-12-2021"/>
    <x v="10"/>
    <x v="1"/>
    <s v="Wednesday"/>
    <s v="08"/>
    <x v="3"/>
    <x v="37"/>
    <x v="40"/>
    <x v="0"/>
    <n v="60"/>
    <n v="500"/>
    <n v="300000"/>
    <n v="105000"/>
    <n v="0.35"/>
    <x v="0"/>
    <s v="low Units"/>
    <n v="3.1613639463278442E-2"/>
  </r>
  <r>
    <x v="0"/>
    <s v="In-store"/>
    <n v="1185732"/>
    <n v="44538"/>
    <s v="08-12-2021"/>
    <x v="10"/>
    <x v="1"/>
    <s v="Wednesday"/>
    <s v="08"/>
    <x v="3"/>
    <x v="37"/>
    <x v="40"/>
    <x v="1"/>
    <n v="50"/>
    <n v="300"/>
    <n v="150000"/>
    <n v="45000"/>
    <n v="0.3"/>
    <x v="0"/>
    <s v="low Units"/>
    <n v="1.3548702627119333E-2"/>
  </r>
  <r>
    <x v="0"/>
    <s v="In-store"/>
    <n v="1185732"/>
    <n v="44538"/>
    <s v="08-12-2021"/>
    <x v="10"/>
    <x v="1"/>
    <s v="Wednesday"/>
    <s v="08"/>
    <x v="3"/>
    <x v="37"/>
    <x v="40"/>
    <x v="2"/>
    <n v="50"/>
    <n v="250"/>
    <n v="125000"/>
    <n v="37500"/>
    <n v="0.3"/>
    <x v="0"/>
    <s v="low Units"/>
    <n v="1.1290585522599443E-2"/>
  </r>
  <r>
    <x v="0"/>
    <s v="In-store"/>
    <n v="1185732"/>
    <n v="44538"/>
    <s v="08-12-2021"/>
    <x v="10"/>
    <x v="1"/>
    <s v="Wednesday"/>
    <s v="08"/>
    <x v="3"/>
    <x v="37"/>
    <x v="40"/>
    <x v="3"/>
    <n v="50"/>
    <n v="200"/>
    <n v="100000"/>
    <n v="30000"/>
    <n v="0.3"/>
    <x v="0"/>
    <s v="low Units"/>
    <n v="9.0324684180795554E-3"/>
  </r>
  <r>
    <x v="0"/>
    <s v="In-store"/>
    <n v="1185732"/>
    <n v="44538"/>
    <s v="08-12-2021"/>
    <x v="10"/>
    <x v="1"/>
    <s v="Wednesday"/>
    <s v="08"/>
    <x v="3"/>
    <x v="37"/>
    <x v="40"/>
    <x v="4"/>
    <n v="60"/>
    <n v="200"/>
    <n v="120000"/>
    <n v="42000"/>
    <n v="0.35"/>
    <x v="0"/>
    <s v="low Units"/>
    <n v="1.2645455785311377E-2"/>
  </r>
  <r>
    <x v="0"/>
    <s v="In-store"/>
    <n v="1185732"/>
    <n v="44538"/>
    <s v="08-12-2021"/>
    <x v="10"/>
    <x v="1"/>
    <s v="Wednesday"/>
    <s v="08"/>
    <x v="3"/>
    <x v="37"/>
    <x v="40"/>
    <x v="5"/>
    <n v="65"/>
    <n v="300"/>
    <n v="195000"/>
    <n v="78000"/>
    <n v="0.4"/>
    <x v="0"/>
    <s v="low Units"/>
    <n v="2.3484417887006843E-2"/>
  </r>
  <r>
    <x v="0"/>
    <s v="In-store"/>
    <n v="1185732"/>
    <n v="44202"/>
    <s v="06-01-2021"/>
    <x v="0"/>
    <x v="1"/>
    <s v="Wednesday"/>
    <s v="06"/>
    <x v="3"/>
    <x v="37"/>
    <x v="40"/>
    <x v="0"/>
    <n v="30"/>
    <n v="450"/>
    <n v="135000"/>
    <n v="40500"/>
    <n v="0.3"/>
    <x v="0"/>
    <s v="low Units"/>
    <n v="1.21938323644074E-2"/>
  </r>
  <r>
    <x v="0"/>
    <s v="In-store"/>
    <n v="1185732"/>
    <n v="44202"/>
    <s v="06-01-2021"/>
    <x v="0"/>
    <x v="1"/>
    <s v="Wednesday"/>
    <s v="06"/>
    <x v="3"/>
    <x v="37"/>
    <x v="40"/>
    <x v="1"/>
    <n v="30"/>
    <n v="250"/>
    <n v="75000"/>
    <n v="26250"/>
    <n v="0.35"/>
    <x v="0"/>
    <s v="low Units"/>
    <n v="7.9034098658196106E-3"/>
  </r>
  <r>
    <x v="0"/>
    <s v="In-store"/>
    <n v="1185732"/>
    <n v="44202"/>
    <s v="06-01-2021"/>
    <x v="0"/>
    <x v="1"/>
    <s v="Wednesday"/>
    <s v="06"/>
    <x v="3"/>
    <x v="37"/>
    <x v="40"/>
    <x v="2"/>
    <n v="20"/>
    <n v="250"/>
    <n v="50000"/>
    <n v="15000"/>
    <n v="0.3"/>
    <x v="0"/>
    <s v="low Units"/>
    <n v="4.5162342090397777E-3"/>
  </r>
  <r>
    <x v="0"/>
    <s v="In-store"/>
    <n v="1185732"/>
    <n v="44202"/>
    <s v="06-01-2021"/>
    <x v="0"/>
    <x v="1"/>
    <s v="Wednesday"/>
    <s v="06"/>
    <x v="3"/>
    <x v="37"/>
    <x v="40"/>
    <x v="3"/>
    <n v="25"/>
    <n v="100"/>
    <n v="25000"/>
    <n v="7500"/>
    <n v="0.3"/>
    <x v="0"/>
    <s v="low Units"/>
    <n v="2.2581171045198889E-3"/>
  </r>
  <r>
    <x v="0"/>
    <s v="In-store"/>
    <n v="1185732"/>
    <n v="44202"/>
    <s v="06-01-2021"/>
    <x v="0"/>
    <x v="1"/>
    <s v="Wednesday"/>
    <s v="06"/>
    <x v="3"/>
    <x v="37"/>
    <x v="40"/>
    <x v="4"/>
    <n v="40"/>
    <n v="150"/>
    <n v="60000"/>
    <n v="30000"/>
    <n v="0.5"/>
    <x v="0"/>
    <s v="low Units"/>
    <n v="9.0324684180795554E-3"/>
  </r>
  <r>
    <x v="0"/>
    <s v="In-store"/>
    <n v="1185732"/>
    <n v="44202"/>
    <s v="06-01-2021"/>
    <x v="0"/>
    <x v="1"/>
    <s v="Wednesday"/>
    <s v="06"/>
    <x v="3"/>
    <x v="37"/>
    <x v="40"/>
    <x v="5"/>
    <n v="30"/>
    <n v="250"/>
    <n v="75000"/>
    <n v="30000"/>
    <n v="0.4"/>
    <x v="0"/>
    <s v="low Units"/>
    <n v="9.0324684180795554E-3"/>
  </r>
  <r>
    <x v="0"/>
    <s v="In-store"/>
    <n v="1185732"/>
    <n v="44233"/>
    <s v="06-02-2021"/>
    <x v="1"/>
    <x v="1"/>
    <s v="Saturday"/>
    <s v="06"/>
    <x v="3"/>
    <x v="37"/>
    <x v="40"/>
    <x v="0"/>
    <n v="30"/>
    <n v="500"/>
    <n v="150000"/>
    <n v="45000"/>
    <n v="0.3"/>
    <x v="0"/>
    <s v="low Units"/>
    <n v="1.3548702627119333E-2"/>
  </r>
  <r>
    <x v="0"/>
    <s v="In-store"/>
    <n v="1185732"/>
    <n v="44233"/>
    <s v="06-02-2021"/>
    <x v="1"/>
    <x v="1"/>
    <s v="Saturday"/>
    <s v="06"/>
    <x v="3"/>
    <x v="37"/>
    <x v="40"/>
    <x v="1"/>
    <n v="30"/>
    <n v="150"/>
    <n v="45000"/>
    <n v="15750"/>
    <n v="0.35"/>
    <x v="0"/>
    <s v="low Units"/>
    <n v="4.742045919491766E-3"/>
  </r>
  <r>
    <x v="0"/>
    <s v="In-store"/>
    <n v="1185732"/>
    <n v="44233"/>
    <s v="06-02-2021"/>
    <x v="1"/>
    <x v="1"/>
    <s v="Saturday"/>
    <s v="06"/>
    <x v="3"/>
    <x v="37"/>
    <x v="40"/>
    <x v="2"/>
    <n v="20"/>
    <n v="200"/>
    <n v="40000"/>
    <n v="12000"/>
    <n v="0.3"/>
    <x v="0"/>
    <s v="low Units"/>
    <n v="3.612987367231822E-3"/>
  </r>
  <r>
    <x v="0"/>
    <s v="In-store"/>
    <n v="1185732"/>
    <n v="44233"/>
    <s v="06-02-2021"/>
    <x v="1"/>
    <x v="1"/>
    <s v="Saturday"/>
    <s v="06"/>
    <x v="3"/>
    <x v="38"/>
    <x v="41"/>
    <x v="3"/>
    <n v="25"/>
    <n v="75"/>
    <n v="18750"/>
    <n v="5625"/>
    <n v="0.3"/>
    <x v="0"/>
    <s v="low Units"/>
    <n v="1.6935878283899166E-3"/>
  </r>
  <r>
    <x v="0"/>
    <s v="In-store"/>
    <n v="1185732"/>
    <n v="44233"/>
    <s v="06-02-2021"/>
    <x v="1"/>
    <x v="1"/>
    <s v="Saturday"/>
    <s v="06"/>
    <x v="3"/>
    <x v="38"/>
    <x v="41"/>
    <x v="4"/>
    <n v="40"/>
    <n v="150"/>
    <n v="60000"/>
    <n v="30000"/>
    <n v="0.5"/>
    <x v="0"/>
    <s v="low Units"/>
    <n v="9.0324684180795554E-3"/>
  </r>
  <r>
    <x v="0"/>
    <s v="In-store"/>
    <n v="1185732"/>
    <n v="44233"/>
    <s v="06-02-2021"/>
    <x v="1"/>
    <x v="1"/>
    <s v="Saturday"/>
    <s v="06"/>
    <x v="3"/>
    <x v="38"/>
    <x v="41"/>
    <x v="5"/>
    <n v="15"/>
    <n v="250"/>
    <n v="37500"/>
    <n v="15000"/>
    <n v="0.4"/>
    <x v="0"/>
    <s v="low Units"/>
    <n v="4.5162342090397777E-3"/>
  </r>
  <r>
    <x v="0"/>
    <s v="In-store"/>
    <n v="1185732"/>
    <n v="44260"/>
    <s v="05-03-2021"/>
    <x v="2"/>
    <x v="1"/>
    <s v="Friday"/>
    <s v="05"/>
    <x v="3"/>
    <x v="38"/>
    <x v="41"/>
    <x v="0"/>
    <n v="20"/>
    <n v="470"/>
    <n v="94000"/>
    <n v="28200"/>
    <n v="0.3"/>
    <x v="0"/>
    <s v="low Units"/>
    <n v="8.4905203129947808E-3"/>
  </r>
  <r>
    <x v="0"/>
    <s v="In-store"/>
    <n v="1185732"/>
    <n v="44260"/>
    <s v="05-03-2021"/>
    <x v="2"/>
    <x v="1"/>
    <s v="Friday"/>
    <s v="05"/>
    <x v="3"/>
    <x v="38"/>
    <x v="41"/>
    <x v="1"/>
    <n v="20"/>
    <n v="175"/>
    <n v="35000"/>
    <n v="12250"/>
    <n v="0.35"/>
    <x v="0"/>
    <s v="low Units"/>
    <n v="3.6882579373824853E-3"/>
  </r>
  <r>
    <x v="0"/>
    <s v="In-store"/>
    <n v="1185732"/>
    <n v="44260"/>
    <s v="05-03-2021"/>
    <x v="2"/>
    <x v="1"/>
    <s v="Friday"/>
    <s v="05"/>
    <x v="3"/>
    <x v="38"/>
    <x v="41"/>
    <x v="2"/>
    <n v="10"/>
    <n v="225"/>
    <n v="22500"/>
    <n v="6750"/>
    <n v="0.3"/>
    <x v="0"/>
    <s v="low Units"/>
    <n v="2.0323053940678997E-3"/>
  </r>
  <r>
    <x v="0"/>
    <s v="In-store"/>
    <n v="1185732"/>
    <n v="44260"/>
    <s v="05-03-2021"/>
    <x v="2"/>
    <x v="1"/>
    <s v="Friday"/>
    <s v="05"/>
    <x v="3"/>
    <x v="38"/>
    <x v="41"/>
    <x v="3"/>
    <n v="15"/>
    <n v="100"/>
    <n v="15000"/>
    <n v="4500"/>
    <n v="0.3"/>
    <x v="0"/>
    <s v="low Units"/>
    <n v="1.3548702627119334E-3"/>
  </r>
  <r>
    <x v="0"/>
    <s v="In-store"/>
    <n v="1185732"/>
    <n v="44260"/>
    <s v="05-03-2021"/>
    <x v="2"/>
    <x v="1"/>
    <s v="Friday"/>
    <s v="05"/>
    <x v="3"/>
    <x v="38"/>
    <x v="41"/>
    <x v="4"/>
    <n v="30"/>
    <n v="150"/>
    <n v="45000"/>
    <n v="22500"/>
    <n v="0.5"/>
    <x v="0"/>
    <s v="low Units"/>
    <n v="6.7743513135596666E-3"/>
  </r>
  <r>
    <x v="0"/>
    <s v="In-store"/>
    <n v="1185732"/>
    <n v="44260"/>
    <s v="05-03-2021"/>
    <x v="2"/>
    <x v="1"/>
    <s v="Friday"/>
    <s v="05"/>
    <x v="3"/>
    <x v="38"/>
    <x v="41"/>
    <x v="5"/>
    <n v="20"/>
    <n v="250"/>
    <n v="50000"/>
    <n v="20000"/>
    <n v="0.4"/>
    <x v="0"/>
    <s v="low Units"/>
    <n v="6.0216456120530367E-3"/>
  </r>
  <r>
    <x v="0"/>
    <s v="In-store"/>
    <n v="1185732"/>
    <n v="44292"/>
    <s v="06-04-2021"/>
    <x v="3"/>
    <x v="1"/>
    <s v="Tuesday"/>
    <s v="06"/>
    <x v="3"/>
    <x v="38"/>
    <x v="41"/>
    <x v="0"/>
    <n v="20"/>
    <n v="475"/>
    <n v="95000"/>
    <n v="28500"/>
    <n v="0.3"/>
    <x v="0"/>
    <s v="low Units"/>
    <n v="8.5808449971755772E-3"/>
  </r>
  <r>
    <x v="0"/>
    <s v="In-store"/>
    <n v="1185732"/>
    <n v="44292"/>
    <s v="06-04-2021"/>
    <x v="3"/>
    <x v="1"/>
    <s v="Tuesday"/>
    <s v="06"/>
    <x v="3"/>
    <x v="38"/>
    <x v="41"/>
    <x v="1"/>
    <n v="20"/>
    <n v="175"/>
    <n v="35000"/>
    <n v="12250"/>
    <n v="0.35"/>
    <x v="0"/>
    <s v="low Units"/>
    <n v="3.6882579373824853E-3"/>
  </r>
  <r>
    <x v="0"/>
    <s v="In-store"/>
    <n v="1185732"/>
    <n v="44292"/>
    <s v="06-04-2021"/>
    <x v="3"/>
    <x v="1"/>
    <s v="Tuesday"/>
    <s v="06"/>
    <x v="3"/>
    <x v="38"/>
    <x v="41"/>
    <x v="2"/>
    <n v="10"/>
    <n v="175"/>
    <n v="17500"/>
    <n v="5250"/>
    <n v="0.3"/>
    <x v="0"/>
    <s v="low Units"/>
    <n v="1.5806819731639221E-3"/>
  </r>
  <r>
    <x v="0"/>
    <s v="In-store"/>
    <n v="1185732"/>
    <n v="44292"/>
    <s v="06-04-2021"/>
    <x v="3"/>
    <x v="1"/>
    <s v="Tuesday"/>
    <s v="06"/>
    <x v="3"/>
    <x v="38"/>
    <x v="41"/>
    <x v="3"/>
    <n v="15"/>
    <n v="100"/>
    <n v="15000"/>
    <n v="4500"/>
    <n v="0.3"/>
    <x v="0"/>
    <s v="low Units"/>
    <n v="1.3548702627119334E-3"/>
  </r>
  <r>
    <x v="0"/>
    <s v="In-store"/>
    <n v="1185732"/>
    <n v="44292"/>
    <s v="06-04-2021"/>
    <x v="3"/>
    <x v="1"/>
    <s v="Tuesday"/>
    <s v="06"/>
    <x v="3"/>
    <x v="38"/>
    <x v="41"/>
    <x v="4"/>
    <n v="60"/>
    <n v="125"/>
    <n v="75000"/>
    <n v="37500"/>
    <n v="0.5"/>
    <x v="0"/>
    <s v="low Units"/>
    <n v="1.1290585522599443E-2"/>
  </r>
  <r>
    <x v="0"/>
    <s v="In-store"/>
    <n v="1185732"/>
    <n v="44292"/>
    <s v="06-04-2021"/>
    <x v="3"/>
    <x v="1"/>
    <s v="Tuesday"/>
    <s v="06"/>
    <x v="3"/>
    <x v="38"/>
    <x v="41"/>
    <x v="5"/>
    <n v="50"/>
    <n v="250"/>
    <n v="125000"/>
    <n v="50000"/>
    <n v="0.4"/>
    <x v="0"/>
    <s v="low Units"/>
    <n v="1.5054114030132591E-2"/>
  </r>
  <r>
    <x v="0"/>
    <s v="In-store"/>
    <n v="1185732"/>
    <n v="44323"/>
    <s v="07-05-2021"/>
    <x v="4"/>
    <x v="1"/>
    <s v="Friday"/>
    <s v="07"/>
    <x v="3"/>
    <x v="38"/>
    <x v="41"/>
    <x v="0"/>
    <n v="60"/>
    <n v="520"/>
    <n v="312000"/>
    <n v="93600"/>
    <n v="0.3"/>
    <x v="0"/>
    <s v="low Units"/>
    <n v="2.8181301464408212E-2"/>
  </r>
  <r>
    <x v="0"/>
    <s v="In-store"/>
    <n v="1185732"/>
    <n v="44323"/>
    <s v="07-05-2021"/>
    <x v="4"/>
    <x v="1"/>
    <s v="Friday"/>
    <s v="07"/>
    <x v="3"/>
    <x v="38"/>
    <x v="41"/>
    <x v="1"/>
    <n v="40"/>
    <n v="225"/>
    <n v="90000"/>
    <n v="31500"/>
    <n v="0.35"/>
    <x v="0"/>
    <s v="low Units"/>
    <n v="9.484091838983532E-3"/>
  </r>
  <r>
    <x v="0"/>
    <s v="In-store"/>
    <n v="1185732"/>
    <n v="44323"/>
    <s v="07-05-2021"/>
    <x v="4"/>
    <x v="1"/>
    <s v="Friday"/>
    <s v="07"/>
    <x v="3"/>
    <x v="38"/>
    <x v="41"/>
    <x v="2"/>
    <n v="35"/>
    <n v="200"/>
    <n v="70000"/>
    <n v="21000"/>
    <n v="0.3"/>
    <x v="0"/>
    <s v="low Units"/>
    <n v="6.3227278926556883E-3"/>
  </r>
  <r>
    <x v="0"/>
    <s v="In-store"/>
    <n v="1185732"/>
    <n v="44323"/>
    <s v="07-05-2021"/>
    <x v="4"/>
    <x v="1"/>
    <s v="Friday"/>
    <s v="07"/>
    <x v="3"/>
    <x v="38"/>
    <x v="41"/>
    <x v="3"/>
    <n v="35"/>
    <n v="125"/>
    <n v="43750"/>
    <n v="13125"/>
    <n v="0.3"/>
    <x v="0"/>
    <s v="low Units"/>
    <n v="3.9517049329098053E-3"/>
  </r>
  <r>
    <x v="0"/>
    <s v="In-store"/>
    <n v="1185732"/>
    <n v="44323"/>
    <s v="07-05-2021"/>
    <x v="4"/>
    <x v="1"/>
    <s v="Friday"/>
    <s v="07"/>
    <x v="3"/>
    <x v="38"/>
    <x v="41"/>
    <x v="4"/>
    <n v="45"/>
    <n v="150"/>
    <n v="67500"/>
    <n v="33750"/>
    <n v="0.5"/>
    <x v="0"/>
    <s v="low Units"/>
    <n v="1.0161526970339499E-2"/>
  </r>
  <r>
    <x v="0"/>
    <s v="In-store"/>
    <n v="1185732"/>
    <n v="44323"/>
    <s v="07-05-2021"/>
    <x v="4"/>
    <x v="1"/>
    <s v="Friday"/>
    <s v="07"/>
    <x v="3"/>
    <x v="38"/>
    <x v="41"/>
    <x v="5"/>
    <n v="50"/>
    <n v="275"/>
    <n v="137500"/>
    <n v="55000"/>
    <n v="0.4"/>
    <x v="0"/>
    <s v="low Units"/>
    <n v="1.6559525433145851E-2"/>
  </r>
  <r>
    <x v="0"/>
    <s v="In-store"/>
    <n v="1185732"/>
    <n v="44353"/>
    <s v="06-06-2021"/>
    <x v="11"/>
    <x v="1"/>
    <s v="Sunday"/>
    <s v="06"/>
    <x v="3"/>
    <x v="38"/>
    <x v="41"/>
    <x v="0"/>
    <n v="35"/>
    <n v="525"/>
    <n v="183750"/>
    <n v="55125"/>
    <n v="0.3"/>
    <x v="0"/>
    <s v="low Units"/>
    <n v="1.659716071822118E-2"/>
  </r>
  <r>
    <x v="0"/>
    <s v="In-store"/>
    <n v="1185732"/>
    <n v="44353"/>
    <s v="06-06-2021"/>
    <x v="11"/>
    <x v="1"/>
    <s v="Sunday"/>
    <s v="06"/>
    <x v="3"/>
    <x v="38"/>
    <x v="41"/>
    <x v="1"/>
    <n v="30"/>
    <n v="275"/>
    <n v="82500"/>
    <n v="28875"/>
    <n v="0.35"/>
    <x v="0"/>
    <s v="low Units"/>
    <n v="8.6937508524015713E-3"/>
  </r>
  <r>
    <x v="0"/>
    <s v="In-store"/>
    <n v="1185732"/>
    <n v="44353"/>
    <s v="06-06-2021"/>
    <x v="11"/>
    <x v="1"/>
    <s v="Sunday"/>
    <s v="06"/>
    <x v="3"/>
    <x v="38"/>
    <x v="41"/>
    <x v="2"/>
    <n v="25"/>
    <n v="200"/>
    <n v="50000"/>
    <n v="15000"/>
    <n v="0.3"/>
    <x v="0"/>
    <s v="low Units"/>
    <n v="4.5162342090397777E-3"/>
  </r>
  <r>
    <x v="0"/>
    <s v="In-store"/>
    <n v="1185732"/>
    <n v="44353"/>
    <s v="06-06-2021"/>
    <x v="11"/>
    <x v="1"/>
    <s v="Sunday"/>
    <s v="06"/>
    <x v="3"/>
    <x v="38"/>
    <x v="41"/>
    <x v="3"/>
    <n v="25"/>
    <n v="175"/>
    <n v="43750"/>
    <n v="13125"/>
    <n v="0.3"/>
    <x v="0"/>
    <s v="low Units"/>
    <n v="3.9517049329098053E-3"/>
  </r>
  <r>
    <x v="0"/>
    <s v="In-store"/>
    <n v="1185732"/>
    <n v="44353"/>
    <s v="06-06-2021"/>
    <x v="11"/>
    <x v="1"/>
    <s v="Sunday"/>
    <s v="06"/>
    <x v="3"/>
    <x v="38"/>
    <x v="41"/>
    <x v="4"/>
    <n v="35"/>
    <n v="175"/>
    <n v="61250"/>
    <n v="30625"/>
    <n v="0.5"/>
    <x v="0"/>
    <s v="low Units"/>
    <n v="9.2206448434562129E-3"/>
  </r>
  <r>
    <x v="0"/>
    <s v="In-store"/>
    <n v="1185732"/>
    <n v="44353"/>
    <s v="06-06-2021"/>
    <x v="11"/>
    <x v="1"/>
    <s v="Sunday"/>
    <s v="06"/>
    <x v="3"/>
    <x v="38"/>
    <x v="41"/>
    <x v="5"/>
    <n v="55"/>
    <n v="325"/>
    <n v="178750"/>
    <n v="71500"/>
    <n v="0.4"/>
    <x v="0"/>
    <s v="low Units"/>
    <n v="2.1527383063089604E-2"/>
  </r>
  <r>
    <x v="0"/>
    <s v="In-store"/>
    <n v="1185732"/>
    <n v="44382"/>
    <s v="05-07-2021"/>
    <x v="5"/>
    <x v="1"/>
    <s v="Monday"/>
    <s v="05"/>
    <x v="3"/>
    <x v="38"/>
    <x v="41"/>
    <x v="0"/>
    <n v="50"/>
    <n v="550"/>
    <n v="275000"/>
    <n v="82500"/>
    <n v="0.3"/>
    <x v="0"/>
    <s v="low Units"/>
    <n v="2.4839288149718773E-2"/>
  </r>
  <r>
    <x v="0"/>
    <s v="In-store"/>
    <n v="1185732"/>
    <n v="44382"/>
    <s v="05-07-2021"/>
    <x v="5"/>
    <x v="1"/>
    <s v="Monday"/>
    <s v="05"/>
    <x v="3"/>
    <x v="38"/>
    <x v="41"/>
    <x v="1"/>
    <n v="45"/>
    <n v="300"/>
    <n v="135000"/>
    <n v="47250"/>
    <n v="0.35"/>
    <x v="0"/>
    <s v="low Units"/>
    <n v="1.4226137758475298E-2"/>
  </r>
  <r>
    <x v="0"/>
    <s v="In-store"/>
    <n v="1185732"/>
    <n v="44382"/>
    <s v="05-07-2021"/>
    <x v="5"/>
    <x v="1"/>
    <s v="Monday"/>
    <s v="05"/>
    <x v="3"/>
    <x v="38"/>
    <x v="41"/>
    <x v="2"/>
    <n v="40"/>
    <n v="225"/>
    <n v="90000"/>
    <n v="27000"/>
    <n v="0.3"/>
    <x v="0"/>
    <s v="low Units"/>
    <n v="8.1292215762715989E-3"/>
  </r>
  <r>
    <x v="0"/>
    <s v="In-store"/>
    <n v="1185732"/>
    <n v="44382"/>
    <s v="05-07-2021"/>
    <x v="5"/>
    <x v="1"/>
    <s v="Monday"/>
    <s v="05"/>
    <x v="3"/>
    <x v="38"/>
    <x v="41"/>
    <x v="3"/>
    <n v="40"/>
    <n v="175"/>
    <n v="70000"/>
    <n v="21000"/>
    <n v="0.3"/>
    <x v="0"/>
    <s v="low Units"/>
    <n v="6.3227278926556883E-3"/>
  </r>
  <r>
    <x v="0"/>
    <s v="In-store"/>
    <n v="1185732"/>
    <n v="44382"/>
    <s v="05-07-2021"/>
    <x v="5"/>
    <x v="1"/>
    <s v="Monday"/>
    <s v="05"/>
    <x v="3"/>
    <x v="38"/>
    <x v="41"/>
    <x v="4"/>
    <n v="50"/>
    <n v="200"/>
    <n v="100000"/>
    <n v="50000"/>
    <n v="0.5"/>
    <x v="0"/>
    <s v="low Units"/>
    <n v="1.5054114030132591E-2"/>
  </r>
  <r>
    <x v="0"/>
    <s v="In-store"/>
    <n v="1185732"/>
    <n v="44382"/>
    <s v="05-07-2021"/>
    <x v="5"/>
    <x v="1"/>
    <s v="Monday"/>
    <s v="05"/>
    <x v="3"/>
    <x v="38"/>
    <x v="41"/>
    <x v="5"/>
    <n v="55"/>
    <n v="375"/>
    <n v="206250"/>
    <n v="82500"/>
    <n v="0.4"/>
    <x v="0"/>
    <s v="low Units"/>
    <n v="2.4839288149718773E-2"/>
  </r>
  <r>
    <x v="0"/>
    <s v="In-store"/>
    <n v="1185732"/>
    <n v="44414"/>
    <s v="06-08-2021"/>
    <x v="6"/>
    <x v="1"/>
    <s v="Friday"/>
    <s v="06"/>
    <x v="3"/>
    <x v="38"/>
    <x v="41"/>
    <x v="0"/>
    <n v="50"/>
    <n v="525"/>
    <n v="262500"/>
    <n v="78750"/>
    <n v="0.3"/>
    <x v="0"/>
    <s v="low Units"/>
    <n v="2.3710229597458832E-2"/>
  </r>
  <r>
    <x v="0"/>
    <s v="In-store"/>
    <n v="1185732"/>
    <n v="44414"/>
    <s v="06-08-2021"/>
    <x v="6"/>
    <x v="1"/>
    <s v="Friday"/>
    <s v="06"/>
    <x v="3"/>
    <x v="38"/>
    <x v="41"/>
    <x v="1"/>
    <n v="45"/>
    <n v="300"/>
    <n v="135000"/>
    <n v="47250"/>
    <n v="0.35"/>
    <x v="0"/>
    <s v="low Units"/>
    <n v="1.4226137758475298E-2"/>
  </r>
  <r>
    <x v="0"/>
    <s v="In-store"/>
    <n v="1185732"/>
    <n v="44414"/>
    <s v="06-08-2021"/>
    <x v="6"/>
    <x v="1"/>
    <s v="Friday"/>
    <s v="06"/>
    <x v="3"/>
    <x v="38"/>
    <x v="41"/>
    <x v="2"/>
    <n v="40"/>
    <n v="225"/>
    <n v="90000"/>
    <n v="27000"/>
    <n v="0.3"/>
    <x v="0"/>
    <s v="low Units"/>
    <n v="8.1292215762715989E-3"/>
  </r>
  <r>
    <x v="0"/>
    <s v="In-store"/>
    <n v="1185732"/>
    <n v="44414"/>
    <s v="06-08-2021"/>
    <x v="6"/>
    <x v="1"/>
    <s v="Friday"/>
    <s v="06"/>
    <x v="3"/>
    <x v="38"/>
    <x v="41"/>
    <x v="3"/>
    <n v="40"/>
    <n v="200"/>
    <n v="80000"/>
    <n v="24000"/>
    <n v="0.3"/>
    <x v="0"/>
    <s v="low Units"/>
    <n v="7.225974734463644E-3"/>
  </r>
  <r>
    <x v="0"/>
    <s v="In-store"/>
    <n v="1185732"/>
    <n v="44414"/>
    <s v="06-08-2021"/>
    <x v="6"/>
    <x v="1"/>
    <s v="Friday"/>
    <s v="06"/>
    <x v="3"/>
    <x v="38"/>
    <x v="41"/>
    <x v="4"/>
    <n v="50"/>
    <n v="175"/>
    <n v="87500"/>
    <n v="43750"/>
    <n v="0.5"/>
    <x v="0"/>
    <s v="low Units"/>
    <n v="1.3172349776366016E-2"/>
  </r>
  <r>
    <x v="0"/>
    <s v="In-store"/>
    <n v="1185732"/>
    <n v="44414"/>
    <s v="06-08-2021"/>
    <x v="6"/>
    <x v="1"/>
    <s v="Friday"/>
    <s v="06"/>
    <x v="3"/>
    <x v="38"/>
    <x v="41"/>
    <x v="5"/>
    <n v="55"/>
    <n v="350"/>
    <n v="192500"/>
    <n v="77000"/>
    <n v="0.4"/>
    <x v="0"/>
    <s v="low Units"/>
    <n v="2.318333560640419E-2"/>
  </r>
  <r>
    <x v="0"/>
    <s v="In-store"/>
    <n v="1185732"/>
    <n v="44446"/>
    <s v="07-09-2021"/>
    <x v="7"/>
    <x v="1"/>
    <s v="Tuesday"/>
    <s v="07"/>
    <x v="3"/>
    <x v="38"/>
    <x v="41"/>
    <x v="0"/>
    <n v="35"/>
    <n v="475"/>
    <n v="166250"/>
    <n v="49875"/>
    <n v="0.3"/>
    <x v="0"/>
    <s v="low Units"/>
    <n v="1.501647874505726E-2"/>
  </r>
  <r>
    <x v="0"/>
    <s v="In-store"/>
    <n v="1185732"/>
    <n v="44446"/>
    <s v="07-09-2021"/>
    <x v="7"/>
    <x v="1"/>
    <s v="Tuesday"/>
    <s v="07"/>
    <x v="3"/>
    <x v="38"/>
    <x v="41"/>
    <x v="1"/>
    <n v="30"/>
    <n v="275"/>
    <n v="82500"/>
    <n v="28875"/>
    <n v="0.35"/>
    <x v="0"/>
    <s v="low Units"/>
    <n v="8.6937508524015713E-3"/>
  </r>
  <r>
    <x v="0"/>
    <s v="In-store"/>
    <n v="1185732"/>
    <n v="44446"/>
    <s v="07-09-2021"/>
    <x v="7"/>
    <x v="1"/>
    <s v="Tuesday"/>
    <s v="07"/>
    <x v="3"/>
    <x v="38"/>
    <x v="41"/>
    <x v="2"/>
    <n v="25"/>
    <n v="175"/>
    <n v="43750"/>
    <n v="13125"/>
    <n v="0.3"/>
    <x v="0"/>
    <s v="low Units"/>
    <n v="3.9517049329098053E-3"/>
  </r>
  <r>
    <x v="0"/>
    <s v="In-store"/>
    <n v="1185732"/>
    <n v="44446"/>
    <s v="07-09-2021"/>
    <x v="7"/>
    <x v="1"/>
    <s v="Tuesday"/>
    <s v="07"/>
    <x v="3"/>
    <x v="38"/>
    <x v="41"/>
    <x v="3"/>
    <n v="25"/>
    <n v="150"/>
    <n v="37500"/>
    <n v="11250"/>
    <n v="0.3"/>
    <x v="0"/>
    <s v="low Units"/>
    <n v="3.3871756567798333E-3"/>
  </r>
  <r>
    <x v="0"/>
    <s v="In-store"/>
    <n v="1185732"/>
    <n v="44446"/>
    <s v="07-09-2021"/>
    <x v="7"/>
    <x v="1"/>
    <s v="Tuesday"/>
    <s v="07"/>
    <x v="3"/>
    <x v="38"/>
    <x v="41"/>
    <x v="4"/>
    <n v="35"/>
    <n v="150"/>
    <n v="52500"/>
    <n v="26250"/>
    <n v="0.5"/>
    <x v="0"/>
    <s v="low Units"/>
    <n v="7.9034098658196106E-3"/>
  </r>
  <r>
    <x v="0"/>
    <s v="In-store"/>
    <n v="1185732"/>
    <n v="44446"/>
    <s v="07-09-2021"/>
    <x v="7"/>
    <x v="1"/>
    <s v="Tuesday"/>
    <s v="07"/>
    <x v="3"/>
    <x v="38"/>
    <x v="41"/>
    <x v="5"/>
    <n v="40"/>
    <n v="225"/>
    <n v="90000"/>
    <n v="36000"/>
    <n v="0.4"/>
    <x v="0"/>
    <s v="low Units"/>
    <n v="1.0838962101695467E-2"/>
  </r>
  <r>
    <x v="0"/>
    <s v="In-store"/>
    <n v="1185732"/>
    <n v="44475"/>
    <s v="06-10-2021"/>
    <x v="8"/>
    <x v="1"/>
    <s v="Wednesday"/>
    <s v="06"/>
    <x v="3"/>
    <x v="38"/>
    <x v="41"/>
    <x v="0"/>
    <n v="45"/>
    <n v="400"/>
    <n v="180000"/>
    <n v="54000"/>
    <n v="0.3"/>
    <x v="0"/>
    <s v="low Units"/>
    <n v="1.6258443152543198E-2"/>
  </r>
  <r>
    <x v="0"/>
    <s v="In-store"/>
    <n v="1185732"/>
    <n v="44475"/>
    <s v="06-10-2021"/>
    <x v="8"/>
    <x v="1"/>
    <s v="Wednesday"/>
    <s v="06"/>
    <x v="3"/>
    <x v="38"/>
    <x v="41"/>
    <x v="1"/>
    <n v="35"/>
    <n v="250"/>
    <n v="87500"/>
    <n v="30625"/>
    <n v="0.35"/>
    <x v="0"/>
    <s v="low Units"/>
    <n v="9.2206448434562129E-3"/>
  </r>
  <r>
    <x v="0"/>
    <s v="In-store"/>
    <n v="1185732"/>
    <n v="44475"/>
    <s v="06-10-2021"/>
    <x v="8"/>
    <x v="1"/>
    <s v="Wednesday"/>
    <s v="06"/>
    <x v="3"/>
    <x v="38"/>
    <x v="41"/>
    <x v="2"/>
    <n v="35"/>
    <n v="150"/>
    <n v="52500"/>
    <n v="15750"/>
    <n v="0.3"/>
    <x v="0"/>
    <s v="low Units"/>
    <n v="4.742045919491766E-3"/>
  </r>
  <r>
    <x v="0"/>
    <s v="In-store"/>
    <n v="1185732"/>
    <n v="44475"/>
    <s v="06-10-2021"/>
    <x v="8"/>
    <x v="1"/>
    <s v="Wednesday"/>
    <s v="06"/>
    <x v="3"/>
    <x v="38"/>
    <x v="41"/>
    <x v="3"/>
    <n v="35"/>
    <n v="125"/>
    <n v="43750"/>
    <n v="13125"/>
    <n v="0.3"/>
    <x v="0"/>
    <s v="low Units"/>
    <n v="3.9517049329098053E-3"/>
  </r>
  <r>
    <x v="0"/>
    <s v="In-store"/>
    <n v="1185732"/>
    <n v="44475"/>
    <s v="06-10-2021"/>
    <x v="8"/>
    <x v="1"/>
    <s v="Wednesday"/>
    <s v="06"/>
    <x v="3"/>
    <x v="38"/>
    <x v="41"/>
    <x v="4"/>
    <n v="45"/>
    <n v="125"/>
    <n v="56250"/>
    <n v="28125"/>
    <n v="0.5"/>
    <x v="0"/>
    <s v="low Units"/>
    <n v="8.4679391419495813E-3"/>
  </r>
  <r>
    <x v="3"/>
    <s v="In-store"/>
    <n v="1185732"/>
    <n v="44475"/>
    <s v="06-10-2021"/>
    <x v="8"/>
    <x v="1"/>
    <s v="Wednesday"/>
    <s v="06"/>
    <x v="3"/>
    <x v="38"/>
    <x v="41"/>
    <x v="5"/>
    <n v="50"/>
    <n v="250"/>
    <n v="125000"/>
    <n v="50000"/>
    <n v="0.4"/>
    <x v="0"/>
    <s v="low Units"/>
    <n v="1.5054114030132591E-2"/>
  </r>
  <r>
    <x v="3"/>
    <s v="In-store"/>
    <n v="1185732"/>
    <n v="44506"/>
    <s v="06-11-2021"/>
    <x v="9"/>
    <x v="1"/>
    <s v="Saturday"/>
    <s v="06"/>
    <x v="3"/>
    <x v="38"/>
    <x v="41"/>
    <x v="0"/>
    <n v="45"/>
    <n v="400"/>
    <n v="180000"/>
    <n v="54000"/>
    <n v="0.3"/>
    <x v="0"/>
    <s v="low Units"/>
    <n v="1.6258443152543198E-2"/>
  </r>
  <r>
    <x v="3"/>
    <s v="In-store"/>
    <n v="1185732"/>
    <n v="44506"/>
    <s v="06-11-2021"/>
    <x v="9"/>
    <x v="1"/>
    <s v="Saturday"/>
    <s v="06"/>
    <x v="3"/>
    <x v="38"/>
    <x v="41"/>
    <x v="1"/>
    <n v="35"/>
    <n v="275"/>
    <n v="96250"/>
    <n v="33688"/>
    <n v="0.35"/>
    <x v="0"/>
    <s v="low Units"/>
    <n v="1.0142859868942136E-2"/>
  </r>
  <r>
    <x v="3"/>
    <s v="In-store"/>
    <n v="1185732"/>
    <n v="44506"/>
    <s v="06-11-2021"/>
    <x v="9"/>
    <x v="1"/>
    <s v="Saturday"/>
    <s v="06"/>
    <x v="3"/>
    <x v="38"/>
    <x v="41"/>
    <x v="2"/>
    <n v="35"/>
    <n v="220"/>
    <n v="77000"/>
    <n v="23100"/>
    <n v="0.3"/>
    <x v="0"/>
    <s v="low Units"/>
    <n v="6.9550006819212576E-3"/>
  </r>
  <r>
    <x v="3"/>
    <s v="In-store"/>
    <n v="1185732"/>
    <n v="44506"/>
    <s v="06-11-2021"/>
    <x v="9"/>
    <x v="1"/>
    <s v="Saturday"/>
    <s v="06"/>
    <x v="3"/>
    <x v="38"/>
    <x v="41"/>
    <x v="3"/>
    <n v="35"/>
    <n v="200"/>
    <n v="70000"/>
    <n v="21000"/>
    <n v="0.3"/>
    <x v="0"/>
    <s v="low Units"/>
    <n v="6.3227278926556883E-3"/>
  </r>
  <r>
    <x v="3"/>
    <s v="In-store"/>
    <n v="1185732"/>
    <n v="44506"/>
    <s v="06-11-2021"/>
    <x v="9"/>
    <x v="1"/>
    <s v="Saturday"/>
    <s v="06"/>
    <x v="3"/>
    <x v="38"/>
    <x v="41"/>
    <x v="4"/>
    <n v="60"/>
    <n v="175"/>
    <n v="105000"/>
    <n v="52500"/>
    <n v="0.5"/>
    <x v="0"/>
    <s v="low Units"/>
    <n v="1.5806819731639221E-2"/>
  </r>
  <r>
    <x v="3"/>
    <s v="In-store"/>
    <n v="1185732"/>
    <n v="44506"/>
    <s v="06-11-2021"/>
    <x v="9"/>
    <x v="1"/>
    <s v="Saturday"/>
    <s v="06"/>
    <x v="3"/>
    <x v="38"/>
    <x v="41"/>
    <x v="5"/>
    <n v="65"/>
    <n v="275"/>
    <n v="178750"/>
    <n v="71500"/>
    <n v="0.4"/>
    <x v="0"/>
    <s v="low Units"/>
    <n v="2.1527383063089604E-2"/>
  </r>
  <r>
    <x v="3"/>
    <s v="In-store"/>
    <n v="1185732"/>
    <n v="44535"/>
    <s v="05-12-2021"/>
    <x v="10"/>
    <x v="1"/>
    <s v="Sunday"/>
    <s v="05"/>
    <x v="3"/>
    <x v="38"/>
    <x v="41"/>
    <x v="0"/>
    <n v="60"/>
    <n v="525"/>
    <n v="315000"/>
    <n v="94500"/>
    <n v="0.3"/>
    <x v="0"/>
    <s v="low Units"/>
    <n v="2.8452275516950596E-2"/>
  </r>
  <r>
    <x v="3"/>
    <s v="In-store"/>
    <n v="1185732"/>
    <n v="44535"/>
    <s v="05-12-2021"/>
    <x v="10"/>
    <x v="1"/>
    <s v="Sunday"/>
    <s v="05"/>
    <x v="3"/>
    <x v="38"/>
    <x v="41"/>
    <x v="1"/>
    <n v="50"/>
    <n v="325"/>
    <n v="162500"/>
    <n v="56875"/>
    <n v="0.35"/>
    <x v="0"/>
    <s v="low Units"/>
    <n v="1.7124054709275825E-2"/>
  </r>
  <r>
    <x v="3"/>
    <s v="In-store"/>
    <n v="1185732"/>
    <n v="44535"/>
    <s v="05-12-2021"/>
    <x v="10"/>
    <x v="1"/>
    <s v="Sunday"/>
    <s v="05"/>
    <x v="3"/>
    <x v="38"/>
    <x v="41"/>
    <x v="2"/>
    <n v="50"/>
    <n v="275"/>
    <n v="137500"/>
    <n v="41250"/>
    <n v="0.3"/>
    <x v="0"/>
    <s v="low Units"/>
    <n v="1.2419644074859387E-2"/>
  </r>
  <r>
    <x v="3"/>
    <s v="In-store"/>
    <n v="1185732"/>
    <n v="44535"/>
    <s v="05-12-2021"/>
    <x v="10"/>
    <x v="1"/>
    <s v="Sunday"/>
    <s v="05"/>
    <x v="3"/>
    <x v="38"/>
    <x v="41"/>
    <x v="3"/>
    <n v="50"/>
    <n v="225"/>
    <n v="112500"/>
    <n v="33750"/>
    <n v="0.3"/>
    <x v="0"/>
    <s v="low Units"/>
    <n v="1.0161526970339499E-2"/>
  </r>
  <r>
    <x v="3"/>
    <s v="In-store"/>
    <n v="1185732"/>
    <n v="44535"/>
    <s v="05-12-2021"/>
    <x v="10"/>
    <x v="1"/>
    <s v="Sunday"/>
    <s v="05"/>
    <x v="3"/>
    <x v="38"/>
    <x v="41"/>
    <x v="4"/>
    <n v="60"/>
    <n v="225"/>
    <n v="135000"/>
    <n v="67500"/>
    <n v="0.5"/>
    <x v="0"/>
    <s v="low Units"/>
    <n v="2.0323053940678997E-2"/>
  </r>
  <r>
    <x v="3"/>
    <s v="In-store"/>
    <n v="1185732"/>
    <n v="44535"/>
    <s v="05-12-2021"/>
    <x v="10"/>
    <x v="1"/>
    <s v="Sunday"/>
    <s v="05"/>
    <x v="3"/>
    <x v="38"/>
    <x v="41"/>
    <x v="5"/>
    <n v="65"/>
    <n v="325"/>
    <n v="211250"/>
    <n v="84500"/>
    <n v="0.4"/>
    <x v="0"/>
    <s v="low Units"/>
    <n v="2.544145271092408E-2"/>
  </r>
  <r>
    <x v="3"/>
    <s v="In-store"/>
    <n v="1185732"/>
    <n v="44199"/>
    <s v="03-01-2021"/>
    <x v="0"/>
    <x v="1"/>
    <s v="Sunday"/>
    <s v="03"/>
    <x v="3"/>
    <x v="38"/>
    <x v="41"/>
    <x v="0"/>
    <n v="30"/>
    <n v="450"/>
    <n v="135000"/>
    <n v="40500"/>
    <n v="0.3"/>
    <x v="0"/>
    <s v="low Units"/>
    <n v="1.21938323644074E-2"/>
  </r>
  <r>
    <x v="3"/>
    <s v="In-store"/>
    <n v="1185732"/>
    <n v="44199"/>
    <s v="03-01-2021"/>
    <x v="0"/>
    <x v="1"/>
    <s v="Sunday"/>
    <s v="03"/>
    <x v="3"/>
    <x v="38"/>
    <x v="41"/>
    <x v="1"/>
    <n v="30"/>
    <n v="250"/>
    <n v="75000"/>
    <n v="26250"/>
    <n v="0.35"/>
    <x v="0"/>
    <s v="low Units"/>
    <n v="7.9034098658196106E-3"/>
  </r>
  <r>
    <x v="3"/>
    <s v="In-store"/>
    <n v="1185732"/>
    <n v="44199"/>
    <s v="03-01-2021"/>
    <x v="0"/>
    <x v="1"/>
    <s v="Sunday"/>
    <s v="03"/>
    <x v="3"/>
    <x v="38"/>
    <x v="41"/>
    <x v="2"/>
    <n v="20"/>
    <n v="250"/>
    <n v="50000"/>
    <n v="15000"/>
    <n v="0.3"/>
    <x v="0"/>
    <s v="low Units"/>
    <n v="4.5162342090397777E-3"/>
  </r>
  <r>
    <x v="3"/>
    <s v="In-store"/>
    <n v="1185732"/>
    <n v="44199"/>
    <s v="03-01-2021"/>
    <x v="0"/>
    <x v="1"/>
    <s v="Sunday"/>
    <s v="03"/>
    <x v="3"/>
    <x v="38"/>
    <x v="41"/>
    <x v="3"/>
    <n v="25"/>
    <n v="100"/>
    <n v="25000"/>
    <n v="7500"/>
    <n v="0.3"/>
    <x v="0"/>
    <s v="low Units"/>
    <n v="2.2581171045198889E-3"/>
  </r>
  <r>
    <x v="3"/>
    <s v="In-store"/>
    <n v="1185732"/>
    <n v="44199"/>
    <s v="03-01-2021"/>
    <x v="0"/>
    <x v="1"/>
    <s v="Sunday"/>
    <s v="03"/>
    <x v="3"/>
    <x v="38"/>
    <x v="41"/>
    <x v="4"/>
    <n v="40"/>
    <n v="150"/>
    <n v="60000"/>
    <n v="30000"/>
    <n v="0.5"/>
    <x v="0"/>
    <s v="low Units"/>
    <n v="9.0324684180795554E-3"/>
  </r>
  <r>
    <x v="3"/>
    <s v="In-store"/>
    <n v="1185732"/>
    <n v="44199"/>
    <s v="03-01-2021"/>
    <x v="0"/>
    <x v="1"/>
    <s v="Sunday"/>
    <s v="03"/>
    <x v="3"/>
    <x v="38"/>
    <x v="41"/>
    <x v="5"/>
    <n v="30"/>
    <n v="250"/>
    <n v="75000"/>
    <n v="30000"/>
    <n v="0.4"/>
    <x v="0"/>
    <s v="low Units"/>
    <n v="9.0324684180795554E-3"/>
  </r>
  <r>
    <x v="3"/>
    <s v="In-store"/>
    <n v="1185732"/>
    <n v="44230"/>
    <s v="03-02-2021"/>
    <x v="1"/>
    <x v="1"/>
    <s v="Wednesday"/>
    <s v="03"/>
    <x v="3"/>
    <x v="38"/>
    <x v="41"/>
    <x v="0"/>
    <n v="30"/>
    <n v="500"/>
    <n v="150000"/>
    <n v="45000"/>
    <n v="0.3"/>
    <x v="0"/>
    <s v="low Units"/>
    <n v="1.3548702627119333E-2"/>
  </r>
  <r>
    <x v="3"/>
    <s v="In-store"/>
    <n v="1185732"/>
    <n v="44230"/>
    <s v="03-02-2021"/>
    <x v="1"/>
    <x v="1"/>
    <s v="Wednesday"/>
    <s v="03"/>
    <x v="3"/>
    <x v="38"/>
    <x v="41"/>
    <x v="1"/>
    <n v="30"/>
    <n v="150"/>
    <n v="45000"/>
    <n v="15750"/>
    <n v="0.35"/>
    <x v="0"/>
    <s v="low Units"/>
    <n v="4.742045919491766E-3"/>
  </r>
  <r>
    <x v="3"/>
    <s v="In-store"/>
    <n v="1185732"/>
    <n v="44230"/>
    <s v="03-02-2021"/>
    <x v="1"/>
    <x v="1"/>
    <s v="Wednesday"/>
    <s v="03"/>
    <x v="3"/>
    <x v="38"/>
    <x v="41"/>
    <x v="2"/>
    <n v="20"/>
    <n v="200"/>
    <n v="40000"/>
    <n v="12000"/>
    <n v="0.3"/>
    <x v="0"/>
    <s v="low Units"/>
    <n v="3.612987367231822E-3"/>
  </r>
  <r>
    <x v="3"/>
    <s v="In-store"/>
    <n v="1185732"/>
    <n v="44230"/>
    <s v="03-02-2021"/>
    <x v="1"/>
    <x v="1"/>
    <s v="Wednesday"/>
    <s v="03"/>
    <x v="3"/>
    <x v="39"/>
    <x v="42"/>
    <x v="3"/>
    <n v="25"/>
    <n v="75"/>
    <n v="18750"/>
    <n v="5625"/>
    <n v="0.3"/>
    <x v="0"/>
    <s v="low Units"/>
    <n v="1.6935878283899166E-3"/>
  </r>
  <r>
    <x v="3"/>
    <s v="In-store"/>
    <n v="1185732"/>
    <n v="44230"/>
    <s v="03-02-2021"/>
    <x v="1"/>
    <x v="1"/>
    <s v="Wednesday"/>
    <s v="03"/>
    <x v="3"/>
    <x v="39"/>
    <x v="42"/>
    <x v="4"/>
    <n v="40"/>
    <n v="150"/>
    <n v="60000"/>
    <n v="30000"/>
    <n v="0.5"/>
    <x v="0"/>
    <s v="low Units"/>
    <n v="9.0324684180795554E-3"/>
  </r>
  <r>
    <x v="3"/>
    <s v="In-store"/>
    <n v="1185732"/>
    <n v="44230"/>
    <s v="03-02-2021"/>
    <x v="1"/>
    <x v="1"/>
    <s v="Wednesday"/>
    <s v="03"/>
    <x v="3"/>
    <x v="39"/>
    <x v="42"/>
    <x v="5"/>
    <n v="15"/>
    <n v="250"/>
    <n v="37500"/>
    <n v="15000"/>
    <n v="0.4"/>
    <x v="0"/>
    <s v="low Units"/>
    <n v="4.5162342090397777E-3"/>
  </r>
  <r>
    <x v="3"/>
    <s v="In-store"/>
    <n v="1185732"/>
    <n v="44257"/>
    <s v="02-03-2021"/>
    <x v="2"/>
    <x v="1"/>
    <s v="Tuesday"/>
    <s v="02"/>
    <x v="3"/>
    <x v="39"/>
    <x v="42"/>
    <x v="0"/>
    <n v="20"/>
    <n v="470"/>
    <n v="94000"/>
    <n v="28200"/>
    <n v="0.3"/>
    <x v="0"/>
    <s v="low Units"/>
    <n v="8.4905203129947808E-3"/>
  </r>
  <r>
    <x v="3"/>
    <s v="In-store"/>
    <n v="1185732"/>
    <n v="44257"/>
    <s v="02-03-2021"/>
    <x v="2"/>
    <x v="1"/>
    <s v="Tuesday"/>
    <s v="02"/>
    <x v="3"/>
    <x v="39"/>
    <x v="42"/>
    <x v="1"/>
    <n v="20"/>
    <n v="175"/>
    <n v="35000"/>
    <n v="12250"/>
    <n v="0.35"/>
    <x v="0"/>
    <s v="low Units"/>
    <n v="3.6882579373824853E-3"/>
  </r>
  <r>
    <x v="3"/>
    <s v="In-store"/>
    <n v="1185732"/>
    <n v="44257"/>
    <s v="02-03-2021"/>
    <x v="2"/>
    <x v="1"/>
    <s v="Tuesday"/>
    <s v="02"/>
    <x v="3"/>
    <x v="39"/>
    <x v="42"/>
    <x v="2"/>
    <n v="10"/>
    <n v="225"/>
    <n v="22500"/>
    <n v="6750"/>
    <n v="0.3"/>
    <x v="0"/>
    <s v="low Units"/>
    <n v="2.0323053940678997E-3"/>
  </r>
  <r>
    <x v="3"/>
    <s v="In-store"/>
    <n v="1185732"/>
    <n v="44257"/>
    <s v="02-03-2021"/>
    <x v="2"/>
    <x v="1"/>
    <s v="Tuesday"/>
    <s v="02"/>
    <x v="3"/>
    <x v="39"/>
    <x v="42"/>
    <x v="3"/>
    <n v="15"/>
    <n v="75"/>
    <n v="11250"/>
    <n v="3375"/>
    <n v="0.3"/>
    <x v="0"/>
    <s v="low Units"/>
    <n v="1.0161526970339499E-3"/>
  </r>
  <r>
    <x v="3"/>
    <s v="In-store"/>
    <n v="1185732"/>
    <n v="44257"/>
    <s v="02-03-2021"/>
    <x v="2"/>
    <x v="1"/>
    <s v="Tuesday"/>
    <s v="02"/>
    <x v="3"/>
    <x v="39"/>
    <x v="42"/>
    <x v="4"/>
    <n v="30"/>
    <n v="125"/>
    <n v="37500"/>
    <n v="18750"/>
    <n v="0.5"/>
    <x v="0"/>
    <s v="low Units"/>
    <n v="5.6452927612997217E-3"/>
  </r>
  <r>
    <x v="3"/>
    <s v="In-store"/>
    <n v="1185732"/>
    <n v="44257"/>
    <s v="02-03-2021"/>
    <x v="2"/>
    <x v="1"/>
    <s v="Tuesday"/>
    <s v="02"/>
    <x v="3"/>
    <x v="39"/>
    <x v="42"/>
    <x v="5"/>
    <n v="20"/>
    <n v="225"/>
    <n v="45000"/>
    <n v="18000"/>
    <n v="0.4"/>
    <x v="0"/>
    <s v="low Units"/>
    <n v="5.4194810508477334E-3"/>
  </r>
  <r>
    <x v="3"/>
    <s v="In-store"/>
    <n v="1185732"/>
    <n v="44289"/>
    <s v="03-04-2021"/>
    <x v="3"/>
    <x v="1"/>
    <s v="Saturday"/>
    <s v="03"/>
    <x v="3"/>
    <x v="39"/>
    <x v="42"/>
    <x v="0"/>
    <n v="20"/>
    <n v="450"/>
    <n v="90000"/>
    <n v="27000"/>
    <n v="0.3"/>
    <x v="0"/>
    <s v="low Units"/>
    <n v="8.1292215762715989E-3"/>
  </r>
  <r>
    <x v="3"/>
    <s v="In-store"/>
    <n v="1185732"/>
    <n v="44289"/>
    <s v="03-04-2021"/>
    <x v="3"/>
    <x v="1"/>
    <s v="Saturday"/>
    <s v="03"/>
    <x v="3"/>
    <x v="39"/>
    <x v="42"/>
    <x v="1"/>
    <n v="20"/>
    <n v="150"/>
    <n v="30000"/>
    <n v="10500"/>
    <n v="0.35"/>
    <x v="0"/>
    <s v="low Units"/>
    <n v="3.1613639463278441E-3"/>
  </r>
  <r>
    <x v="3"/>
    <s v="In-store"/>
    <n v="1185732"/>
    <n v="44289"/>
    <s v="03-04-2021"/>
    <x v="3"/>
    <x v="1"/>
    <s v="Saturday"/>
    <s v="03"/>
    <x v="3"/>
    <x v="39"/>
    <x v="42"/>
    <x v="2"/>
    <n v="10"/>
    <n v="150"/>
    <n v="15000"/>
    <n v="4500"/>
    <n v="0.3"/>
    <x v="0"/>
    <s v="low Units"/>
    <n v="1.3548702627119334E-3"/>
  </r>
  <r>
    <x v="3"/>
    <s v="In-store"/>
    <n v="1185732"/>
    <n v="44289"/>
    <s v="03-04-2021"/>
    <x v="3"/>
    <x v="1"/>
    <s v="Saturday"/>
    <s v="03"/>
    <x v="3"/>
    <x v="39"/>
    <x v="42"/>
    <x v="3"/>
    <n v="15"/>
    <n v="75"/>
    <n v="11250"/>
    <n v="3375"/>
    <n v="0.3"/>
    <x v="0"/>
    <s v="low Units"/>
    <n v="1.0161526970339499E-3"/>
  </r>
  <r>
    <x v="3"/>
    <s v="In-store"/>
    <n v="1185732"/>
    <n v="44289"/>
    <s v="03-04-2021"/>
    <x v="3"/>
    <x v="1"/>
    <s v="Saturday"/>
    <s v="03"/>
    <x v="3"/>
    <x v="39"/>
    <x v="42"/>
    <x v="4"/>
    <n v="60"/>
    <n v="100"/>
    <n v="60000"/>
    <n v="30000"/>
    <n v="0.5"/>
    <x v="0"/>
    <s v="low Units"/>
    <n v="9.0324684180795554E-3"/>
  </r>
  <r>
    <x v="3"/>
    <s v="In-store"/>
    <n v="1185732"/>
    <n v="44289"/>
    <s v="03-04-2021"/>
    <x v="3"/>
    <x v="1"/>
    <s v="Saturday"/>
    <s v="03"/>
    <x v="3"/>
    <x v="39"/>
    <x v="42"/>
    <x v="5"/>
    <n v="50"/>
    <n v="225"/>
    <n v="112500"/>
    <n v="45000"/>
    <n v="0.4"/>
    <x v="0"/>
    <s v="low Units"/>
    <n v="1.3548702627119333E-2"/>
  </r>
  <r>
    <x v="3"/>
    <s v="In-store"/>
    <n v="1185732"/>
    <n v="44320"/>
    <s v="04-05-2021"/>
    <x v="4"/>
    <x v="1"/>
    <s v="Tuesday"/>
    <s v="04"/>
    <x v="3"/>
    <x v="39"/>
    <x v="42"/>
    <x v="0"/>
    <n v="60"/>
    <n v="495"/>
    <n v="297000"/>
    <n v="89100"/>
    <n v="0.3"/>
    <x v="0"/>
    <s v="low Units"/>
    <n v="2.6826431201696276E-2"/>
  </r>
  <r>
    <x v="3"/>
    <s v="In-store"/>
    <n v="1185732"/>
    <n v="44320"/>
    <s v="04-05-2021"/>
    <x v="4"/>
    <x v="1"/>
    <s v="Tuesday"/>
    <s v="04"/>
    <x v="3"/>
    <x v="39"/>
    <x v="42"/>
    <x v="1"/>
    <n v="40"/>
    <n v="200"/>
    <n v="80000"/>
    <n v="28000"/>
    <n v="0.35"/>
    <x v="0"/>
    <s v="low Units"/>
    <n v="8.4303038568742522E-3"/>
  </r>
  <r>
    <x v="3"/>
    <s v="In-store"/>
    <n v="1185732"/>
    <n v="44320"/>
    <s v="04-05-2021"/>
    <x v="4"/>
    <x v="1"/>
    <s v="Tuesday"/>
    <s v="04"/>
    <x v="3"/>
    <x v="39"/>
    <x v="42"/>
    <x v="2"/>
    <n v="35"/>
    <n v="175"/>
    <n v="61250"/>
    <n v="18375"/>
    <n v="0.3"/>
    <x v="0"/>
    <s v="low Units"/>
    <n v="5.5323869060737276E-3"/>
  </r>
  <r>
    <x v="3"/>
    <s v="In-store"/>
    <n v="1185732"/>
    <n v="44320"/>
    <s v="04-05-2021"/>
    <x v="4"/>
    <x v="1"/>
    <s v="Tuesday"/>
    <s v="04"/>
    <x v="3"/>
    <x v="39"/>
    <x v="42"/>
    <x v="3"/>
    <n v="35"/>
    <n v="150"/>
    <n v="52500"/>
    <n v="15750"/>
    <n v="0.3"/>
    <x v="0"/>
    <s v="low Units"/>
    <n v="4.742045919491766E-3"/>
  </r>
  <r>
    <x v="3"/>
    <s v="In-store"/>
    <n v="1185732"/>
    <n v="44320"/>
    <s v="04-05-2021"/>
    <x v="4"/>
    <x v="1"/>
    <s v="Tuesday"/>
    <s v="04"/>
    <x v="3"/>
    <x v="39"/>
    <x v="42"/>
    <x v="4"/>
    <n v="45"/>
    <n v="175"/>
    <n v="78750"/>
    <n v="39375"/>
    <n v="0.5"/>
    <x v="0"/>
    <s v="low Units"/>
    <n v="1.1855114798729416E-2"/>
  </r>
  <r>
    <x v="3"/>
    <s v="In-store"/>
    <n v="1185732"/>
    <n v="44320"/>
    <s v="04-05-2021"/>
    <x v="4"/>
    <x v="1"/>
    <s v="Tuesday"/>
    <s v="04"/>
    <x v="3"/>
    <x v="39"/>
    <x v="42"/>
    <x v="5"/>
    <n v="50"/>
    <n v="300"/>
    <n v="150000"/>
    <n v="60000"/>
    <n v="0.4"/>
    <x v="0"/>
    <s v="low Units"/>
    <n v="1.8064936836159111E-2"/>
  </r>
  <r>
    <x v="3"/>
    <s v="In-store"/>
    <n v="1185732"/>
    <n v="44350"/>
    <s v="03-06-2021"/>
    <x v="11"/>
    <x v="1"/>
    <s v="Thursday"/>
    <s v="03"/>
    <x v="3"/>
    <x v="39"/>
    <x v="42"/>
    <x v="0"/>
    <n v="35"/>
    <n v="550"/>
    <n v="192500"/>
    <n v="57750"/>
    <n v="0.3"/>
    <x v="0"/>
    <s v="low Units"/>
    <n v="1.7387501704803143E-2"/>
  </r>
  <r>
    <x v="3"/>
    <s v="In-store"/>
    <n v="1185732"/>
    <n v="44350"/>
    <s v="03-06-2021"/>
    <x v="11"/>
    <x v="1"/>
    <s v="Thursday"/>
    <s v="03"/>
    <x v="3"/>
    <x v="39"/>
    <x v="42"/>
    <x v="1"/>
    <n v="30"/>
    <n v="300"/>
    <n v="90000"/>
    <n v="31500"/>
    <n v="0.35"/>
    <x v="0"/>
    <s v="low Units"/>
    <n v="9.484091838983532E-3"/>
  </r>
  <r>
    <x v="3"/>
    <s v="In-store"/>
    <n v="1185732"/>
    <n v="44350"/>
    <s v="03-06-2021"/>
    <x v="11"/>
    <x v="1"/>
    <s v="Thursday"/>
    <s v="03"/>
    <x v="3"/>
    <x v="39"/>
    <x v="42"/>
    <x v="2"/>
    <n v="25"/>
    <n v="200"/>
    <n v="50000"/>
    <n v="15000"/>
    <n v="0.3"/>
    <x v="0"/>
    <s v="low Units"/>
    <n v="4.5162342090397777E-3"/>
  </r>
  <r>
    <x v="3"/>
    <s v="In-store"/>
    <n v="1185732"/>
    <n v="44350"/>
    <s v="03-06-2021"/>
    <x v="11"/>
    <x v="1"/>
    <s v="Thursday"/>
    <s v="03"/>
    <x v="3"/>
    <x v="39"/>
    <x v="42"/>
    <x v="3"/>
    <n v="25"/>
    <n v="175"/>
    <n v="43750"/>
    <n v="13125"/>
    <n v="0.3"/>
    <x v="0"/>
    <s v="low Units"/>
    <n v="3.9517049329098053E-3"/>
  </r>
  <r>
    <x v="3"/>
    <s v="In-store"/>
    <n v="1185732"/>
    <n v="44350"/>
    <s v="03-06-2021"/>
    <x v="11"/>
    <x v="1"/>
    <s v="Thursday"/>
    <s v="03"/>
    <x v="3"/>
    <x v="39"/>
    <x v="42"/>
    <x v="4"/>
    <n v="35"/>
    <n v="175"/>
    <n v="61250"/>
    <n v="30625"/>
    <n v="0.5"/>
    <x v="0"/>
    <s v="low Units"/>
    <n v="9.2206448434562129E-3"/>
  </r>
  <r>
    <x v="3"/>
    <s v="In-store"/>
    <n v="1185732"/>
    <n v="44350"/>
    <s v="03-06-2021"/>
    <x v="11"/>
    <x v="1"/>
    <s v="Thursday"/>
    <s v="03"/>
    <x v="3"/>
    <x v="39"/>
    <x v="42"/>
    <x v="5"/>
    <n v="55"/>
    <n v="325"/>
    <n v="178750"/>
    <n v="71500"/>
    <n v="0.4"/>
    <x v="0"/>
    <s v="low Units"/>
    <n v="2.1527383063089604E-2"/>
  </r>
  <r>
    <x v="3"/>
    <s v="In-store"/>
    <n v="1185732"/>
    <n v="44379"/>
    <s v="02-07-2021"/>
    <x v="5"/>
    <x v="1"/>
    <s v="Friday"/>
    <s v="02"/>
    <x v="3"/>
    <x v="39"/>
    <x v="42"/>
    <x v="0"/>
    <n v="50"/>
    <n v="550"/>
    <n v="275000"/>
    <n v="82500"/>
    <n v="0.3"/>
    <x v="0"/>
    <s v="low Units"/>
    <n v="2.4839288149718773E-2"/>
  </r>
  <r>
    <x v="3"/>
    <s v="In-store"/>
    <n v="1185732"/>
    <n v="44379"/>
    <s v="02-07-2021"/>
    <x v="5"/>
    <x v="1"/>
    <s v="Friday"/>
    <s v="02"/>
    <x v="3"/>
    <x v="39"/>
    <x v="42"/>
    <x v="1"/>
    <n v="45"/>
    <n v="300"/>
    <n v="135000"/>
    <n v="47250"/>
    <n v="0.35"/>
    <x v="0"/>
    <s v="low Units"/>
    <n v="1.4226137758475298E-2"/>
  </r>
  <r>
    <x v="3"/>
    <s v="In-store"/>
    <n v="1185732"/>
    <n v="44379"/>
    <s v="02-07-2021"/>
    <x v="5"/>
    <x v="1"/>
    <s v="Friday"/>
    <s v="02"/>
    <x v="3"/>
    <x v="39"/>
    <x v="42"/>
    <x v="2"/>
    <n v="40"/>
    <n v="225"/>
    <n v="90000"/>
    <n v="27000"/>
    <n v="0.3"/>
    <x v="0"/>
    <s v="low Units"/>
    <n v="8.1292215762715989E-3"/>
  </r>
  <r>
    <x v="3"/>
    <s v="In-store"/>
    <n v="1185732"/>
    <n v="44379"/>
    <s v="02-07-2021"/>
    <x v="5"/>
    <x v="1"/>
    <s v="Friday"/>
    <s v="02"/>
    <x v="3"/>
    <x v="39"/>
    <x v="42"/>
    <x v="3"/>
    <n v="40"/>
    <n v="175"/>
    <n v="70000"/>
    <n v="21000"/>
    <n v="0.3"/>
    <x v="0"/>
    <s v="low Units"/>
    <n v="6.3227278926556883E-3"/>
  </r>
  <r>
    <x v="3"/>
    <s v="In-store"/>
    <n v="1185732"/>
    <n v="44379"/>
    <s v="02-07-2021"/>
    <x v="5"/>
    <x v="1"/>
    <s v="Friday"/>
    <s v="02"/>
    <x v="3"/>
    <x v="39"/>
    <x v="42"/>
    <x v="4"/>
    <n v="50"/>
    <n v="200"/>
    <n v="100000"/>
    <n v="50000"/>
    <n v="0.5"/>
    <x v="0"/>
    <s v="low Units"/>
    <n v="1.5054114030132591E-2"/>
  </r>
  <r>
    <x v="3"/>
    <s v="In-store"/>
    <n v="1185732"/>
    <n v="44379"/>
    <s v="02-07-2021"/>
    <x v="5"/>
    <x v="1"/>
    <s v="Friday"/>
    <s v="02"/>
    <x v="3"/>
    <x v="39"/>
    <x v="42"/>
    <x v="5"/>
    <n v="55"/>
    <n v="375"/>
    <n v="206250"/>
    <n v="82500"/>
    <n v="0.4"/>
    <x v="0"/>
    <s v="low Units"/>
    <n v="2.4839288149718773E-2"/>
  </r>
  <r>
    <x v="3"/>
    <s v="In-store"/>
    <n v="1185732"/>
    <n v="44411"/>
    <s v="03-08-2021"/>
    <x v="6"/>
    <x v="1"/>
    <s v="Tuesday"/>
    <s v="03"/>
    <x v="3"/>
    <x v="39"/>
    <x v="42"/>
    <x v="0"/>
    <n v="50"/>
    <n v="525"/>
    <n v="262500"/>
    <n v="78750"/>
    <n v="0.3"/>
    <x v="0"/>
    <s v="low Units"/>
    <n v="2.3710229597458832E-2"/>
  </r>
  <r>
    <x v="3"/>
    <s v="In-store"/>
    <n v="1185732"/>
    <n v="44411"/>
    <s v="03-08-2021"/>
    <x v="6"/>
    <x v="1"/>
    <s v="Tuesday"/>
    <s v="03"/>
    <x v="3"/>
    <x v="39"/>
    <x v="42"/>
    <x v="1"/>
    <n v="45"/>
    <n v="300"/>
    <n v="135000"/>
    <n v="47250"/>
    <n v="0.35"/>
    <x v="0"/>
    <s v="low Units"/>
    <n v="1.4226137758475298E-2"/>
  </r>
  <r>
    <x v="3"/>
    <s v="In-store"/>
    <n v="1185732"/>
    <n v="44411"/>
    <s v="03-08-2021"/>
    <x v="6"/>
    <x v="1"/>
    <s v="Tuesday"/>
    <s v="03"/>
    <x v="3"/>
    <x v="39"/>
    <x v="42"/>
    <x v="2"/>
    <n v="40"/>
    <n v="225"/>
    <n v="90000"/>
    <n v="27000"/>
    <n v="0.3"/>
    <x v="0"/>
    <s v="low Units"/>
    <n v="8.1292215762715989E-3"/>
  </r>
  <r>
    <x v="3"/>
    <s v="In-store"/>
    <n v="1185732"/>
    <n v="44411"/>
    <s v="03-08-2021"/>
    <x v="6"/>
    <x v="1"/>
    <s v="Tuesday"/>
    <s v="03"/>
    <x v="3"/>
    <x v="39"/>
    <x v="42"/>
    <x v="3"/>
    <n v="40"/>
    <n v="200"/>
    <n v="80000"/>
    <n v="24000"/>
    <n v="0.3"/>
    <x v="0"/>
    <s v="low Units"/>
    <n v="7.225974734463644E-3"/>
  </r>
  <r>
    <x v="3"/>
    <s v="In-store"/>
    <n v="1185732"/>
    <n v="44411"/>
    <s v="03-08-2021"/>
    <x v="6"/>
    <x v="1"/>
    <s v="Tuesday"/>
    <s v="03"/>
    <x v="3"/>
    <x v="39"/>
    <x v="42"/>
    <x v="4"/>
    <n v="50"/>
    <n v="175"/>
    <n v="87500"/>
    <n v="43750"/>
    <n v="0.5"/>
    <x v="0"/>
    <s v="low Units"/>
    <n v="1.3172349776366016E-2"/>
  </r>
  <r>
    <x v="3"/>
    <s v="In-store"/>
    <n v="1185732"/>
    <n v="44411"/>
    <s v="03-08-2021"/>
    <x v="6"/>
    <x v="1"/>
    <s v="Tuesday"/>
    <s v="03"/>
    <x v="3"/>
    <x v="39"/>
    <x v="42"/>
    <x v="5"/>
    <n v="55"/>
    <n v="350"/>
    <n v="192500"/>
    <n v="77000"/>
    <n v="0.4"/>
    <x v="0"/>
    <s v="low Units"/>
    <n v="2.318333560640419E-2"/>
  </r>
  <r>
    <x v="3"/>
    <s v="In-store"/>
    <n v="1185732"/>
    <n v="44443"/>
    <s v="04-09-2021"/>
    <x v="7"/>
    <x v="1"/>
    <s v="Saturday"/>
    <s v="04"/>
    <x v="3"/>
    <x v="39"/>
    <x v="42"/>
    <x v="0"/>
    <n v="35"/>
    <n v="475"/>
    <n v="166250"/>
    <n v="49875"/>
    <n v="0.3"/>
    <x v="0"/>
    <s v="low Units"/>
    <n v="1.501647874505726E-2"/>
  </r>
  <r>
    <x v="3"/>
    <s v="In-store"/>
    <n v="1185732"/>
    <n v="44443"/>
    <s v="04-09-2021"/>
    <x v="7"/>
    <x v="1"/>
    <s v="Saturday"/>
    <s v="04"/>
    <x v="3"/>
    <x v="39"/>
    <x v="42"/>
    <x v="1"/>
    <n v="30"/>
    <n v="250"/>
    <n v="75000"/>
    <n v="26250"/>
    <n v="0.35"/>
    <x v="0"/>
    <s v="low Units"/>
    <n v="7.9034098658196106E-3"/>
  </r>
  <r>
    <x v="3"/>
    <s v="In-store"/>
    <n v="1185732"/>
    <n v="44443"/>
    <s v="04-09-2021"/>
    <x v="7"/>
    <x v="1"/>
    <s v="Saturday"/>
    <s v="04"/>
    <x v="3"/>
    <x v="39"/>
    <x v="42"/>
    <x v="2"/>
    <n v="25"/>
    <n v="150"/>
    <n v="37500"/>
    <n v="11250"/>
    <n v="0.3"/>
    <x v="0"/>
    <s v="low Units"/>
    <n v="3.3871756567798333E-3"/>
  </r>
  <r>
    <x v="3"/>
    <s v="In-store"/>
    <n v="1185732"/>
    <n v="44443"/>
    <s v="04-09-2021"/>
    <x v="7"/>
    <x v="1"/>
    <s v="Saturday"/>
    <s v="04"/>
    <x v="3"/>
    <x v="39"/>
    <x v="42"/>
    <x v="3"/>
    <n v="25"/>
    <n v="125"/>
    <n v="31250"/>
    <n v="9375"/>
    <n v="0.3"/>
    <x v="0"/>
    <s v="low Units"/>
    <n v="2.8226463806498609E-3"/>
  </r>
  <r>
    <x v="3"/>
    <s v="In-store"/>
    <n v="1185732"/>
    <n v="44443"/>
    <s v="04-09-2021"/>
    <x v="7"/>
    <x v="1"/>
    <s v="Saturday"/>
    <s v="04"/>
    <x v="3"/>
    <x v="39"/>
    <x v="42"/>
    <x v="4"/>
    <n v="35"/>
    <n v="125"/>
    <n v="43750"/>
    <n v="21875"/>
    <n v="0.5"/>
    <x v="0"/>
    <s v="low Units"/>
    <n v="6.5861748881830082E-3"/>
  </r>
  <r>
    <x v="3"/>
    <s v="In-store"/>
    <n v="1185732"/>
    <n v="44443"/>
    <s v="04-09-2021"/>
    <x v="7"/>
    <x v="1"/>
    <s v="Saturday"/>
    <s v="04"/>
    <x v="3"/>
    <x v="39"/>
    <x v="42"/>
    <x v="5"/>
    <n v="40"/>
    <n v="200"/>
    <n v="80000"/>
    <n v="32000"/>
    <n v="0.4"/>
    <x v="0"/>
    <s v="low Units"/>
    <n v="9.6346329792848587E-3"/>
  </r>
  <r>
    <x v="3"/>
    <s v="In-store"/>
    <n v="1185732"/>
    <n v="44472"/>
    <s v="03-10-2021"/>
    <x v="8"/>
    <x v="1"/>
    <s v="Sunday"/>
    <s v="03"/>
    <x v="3"/>
    <x v="39"/>
    <x v="42"/>
    <x v="0"/>
    <n v="45"/>
    <n v="375"/>
    <n v="168750"/>
    <n v="50625"/>
    <n v="0.3"/>
    <x v="0"/>
    <s v="low Units"/>
    <n v="1.5242290455509249E-2"/>
  </r>
  <r>
    <x v="3"/>
    <s v="In-store"/>
    <n v="1185732"/>
    <n v="44472"/>
    <s v="03-10-2021"/>
    <x v="8"/>
    <x v="1"/>
    <s v="Sunday"/>
    <s v="03"/>
    <x v="3"/>
    <x v="39"/>
    <x v="42"/>
    <x v="1"/>
    <n v="35"/>
    <n v="225"/>
    <n v="78750"/>
    <n v="27563"/>
    <n v="0.35"/>
    <x v="0"/>
    <s v="low Units"/>
    <n v="8.2987309002508919E-3"/>
  </r>
  <r>
    <x v="3"/>
    <s v="In-store"/>
    <n v="1185732"/>
    <n v="44472"/>
    <s v="03-10-2021"/>
    <x v="8"/>
    <x v="1"/>
    <s v="Sunday"/>
    <s v="03"/>
    <x v="3"/>
    <x v="39"/>
    <x v="42"/>
    <x v="2"/>
    <n v="35"/>
    <n v="125"/>
    <n v="43750"/>
    <n v="13125"/>
    <n v="0.3"/>
    <x v="0"/>
    <s v="low Units"/>
    <n v="3.9517049329098053E-3"/>
  </r>
  <r>
    <x v="3"/>
    <s v="In-store"/>
    <n v="1185732"/>
    <n v="44472"/>
    <s v="03-10-2021"/>
    <x v="8"/>
    <x v="1"/>
    <s v="Sunday"/>
    <s v="03"/>
    <x v="3"/>
    <x v="39"/>
    <x v="42"/>
    <x v="3"/>
    <n v="35"/>
    <n v="125"/>
    <n v="43750"/>
    <n v="13125"/>
    <n v="0.3"/>
    <x v="0"/>
    <s v="low Units"/>
    <n v="3.9517049329098053E-3"/>
  </r>
  <r>
    <x v="3"/>
    <s v="In-store"/>
    <n v="1185732"/>
    <n v="44472"/>
    <s v="03-10-2021"/>
    <x v="8"/>
    <x v="1"/>
    <s v="Sunday"/>
    <s v="03"/>
    <x v="3"/>
    <x v="39"/>
    <x v="42"/>
    <x v="4"/>
    <n v="45"/>
    <n v="125"/>
    <n v="56250"/>
    <n v="28125"/>
    <n v="0.5"/>
    <x v="0"/>
    <s v="low Units"/>
    <n v="8.4679391419495813E-3"/>
  </r>
  <r>
    <x v="3"/>
    <s v="In-store"/>
    <n v="1185732"/>
    <n v="44472"/>
    <s v="03-10-2021"/>
    <x v="8"/>
    <x v="1"/>
    <s v="Sunday"/>
    <s v="03"/>
    <x v="3"/>
    <x v="39"/>
    <x v="42"/>
    <x v="5"/>
    <n v="50"/>
    <n v="250"/>
    <n v="125000"/>
    <n v="50000"/>
    <n v="0.4"/>
    <x v="0"/>
    <s v="low Units"/>
    <n v="1.5054114030132591E-2"/>
  </r>
  <r>
    <x v="3"/>
    <s v="In-store"/>
    <n v="1185732"/>
    <n v="44503"/>
    <s v="03-11-2021"/>
    <x v="9"/>
    <x v="1"/>
    <s v="Wednesday"/>
    <s v="03"/>
    <x v="3"/>
    <x v="39"/>
    <x v="42"/>
    <x v="0"/>
    <n v="45"/>
    <n v="400"/>
    <n v="180000"/>
    <n v="54000"/>
    <n v="0.3"/>
    <x v="0"/>
    <s v="low Units"/>
    <n v="1.6258443152543198E-2"/>
  </r>
  <r>
    <x v="3"/>
    <s v="In-store"/>
    <n v="1185732"/>
    <n v="44503"/>
    <s v="03-11-2021"/>
    <x v="9"/>
    <x v="1"/>
    <s v="Wednesday"/>
    <s v="03"/>
    <x v="3"/>
    <x v="39"/>
    <x v="42"/>
    <x v="1"/>
    <n v="35"/>
    <n v="300"/>
    <n v="105000"/>
    <n v="36750"/>
    <n v="0.35"/>
    <x v="0"/>
    <s v="low Units"/>
    <n v="1.1064773812147455E-2"/>
  </r>
  <r>
    <x v="3"/>
    <s v="In-store"/>
    <n v="1185732"/>
    <n v="44503"/>
    <s v="03-11-2021"/>
    <x v="9"/>
    <x v="1"/>
    <s v="Wednesday"/>
    <s v="03"/>
    <x v="3"/>
    <x v="39"/>
    <x v="42"/>
    <x v="2"/>
    <n v="35"/>
    <n v="245"/>
    <n v="85750"/>
    <n v="25725"/>
    <n v="0.3"/>
    <x v="0"/>
    <s v="low Units"/>
    <n v="7.7453416685032191E-3"/>
  </r>
  <r>
    <x v="3"/>
    <s v="In-store"/>
    <n v="1185732"/>
    <n v="44503"/>
    <s v="03-11-2021"/>
    <x v="9"/>
    <x v="1"/>
    <s v="Wednesday"/>
    <s v="03"/>
    <x v="3"/>
    <x v="39"/>
    <x v="42"/>
    <x v="3"/>
    <n v="35"/>
    <n v="225"/>
    <n v="78750"/>
    <n v="23625"/>
    <n v="0.3"/>
    <x v="0"/>
    <s v="low Units"/>
    <n v="7.113068879237649E-3"/>
  </r>
  <r>
    <x v="3"/>
    <s v="In-store"/>
    <n v="1185732"/>
    <n v="44503"/>
    <s v="03-11-2021"/>
    <x v="9"/>
    <x v="1"/>
    <s v="Wednesday"/>
    <s v="03"/>
    <x v="3"/>
    <x v="39"/>
    <x v="42"/>
    <x v="4"/>
    <n v="60"/>
    <n v="200"/>
    <n v="120000"/>
    <n v="60000"/>
    <n v="0.5"/>
    <x v="0"/>
    <s v="low Units"/>
    <n v="1.8064936836159111E-2"/>
  </r>
  <r>
    <x v="3"/>
    <s v="In-store"/>
    <n v="1185732"/>
    <n v="44503"/>
    <s v="03-11-2021"/>
    <x v="9"/>
    <x v="1"/>
    <s v="Wednesday"/>
    <s v="03"/>
    <x v="3"/>
    <x v="39"/>
    <x v="42"/>
    <x v="5"/>
    <n v="65"/>
    <n v="300"/>
    <n v="195000"/>
    <n v="78000"/>
    <n v="0.4"/>
    <x v="0"/>
    <s v="low Units"/>
    <n v="2.3484417887006843E-2"/>
  </r>
  <r>
    <x v="3"/>
    <s v="In-store"/>
    <n v="1185732"/>
    <n v="44532"/>
    <s v="02-12-2021"/>
    <x v="10"/>
    <x v="1"/>
    <s v="Thursday"/>
    <s v="02"/>
    <x v="3"/>
    <x v="39"/>
    <x v="42"/>
    <x v="0"/>
    <n v="60"/>
    <n v="550"/>
    <n v="330000"/>
    <n v="99000"/>
    <n v="0.3"/>
    <x v="0"/>
    <s v="low Units"/>
    <n v="2.9807145779662533E-2"/>
  </r>
  <r>
    <x v="3"/>
    <s v="In-store"/>
    <n v="1185732"/>
    <n v="44532"/>
    <s v="02-12-2021"/>
    <x v="10"/>
    <x v="1"/>
    <s v="Thursday"/>
    <s v="02"/>
    <x v="3"/>
    <x v="39"/>
    <x v="42"/>
    <x v="1"/>
    <n v="50"/>
    <n v="350"/>
    <n v="175000"/>
    <n v="61250"/>
    <n v="0.35"/>
    <x v="0"/>
    <s v="low Units"/>
    <n v="1.8441289686912426E-2"/>
  </r>
  <r>
    <x v="3"/>
    <s v="In-store"/>
    <n v="1185732"/>
    <n v="44532"/>
    <s v="02-12-2021"/>
    <x v="10"/>
    <x v="1"/>
    <s v="Thursday"/>
    <s v="02"/>
    <x v="3"/>
    <x v="39"/>
    <x v="42"/>
    <x v="2"/>
    <n v="50"/>
    <n v="300"/>
    <n v="150000"/>
    <n v="45000"/>
    <n v="0.3"/>
    <x v="0"/>
    <s v="low Units"/>
    <n v="1.3548702627119333E-2"/>
  </r>
  <r>
    <x v="3"/>
    <s v="In-store"/>
    <n v="1185732"/>
    <n v="44532"/>
    <s v="02-12-2021"/>
    <x v="10"/>
    <x v="1"/>
    <s v="Thursday"/>
    <s v="02"/>
    <x v="3"/>
    <x v="39"/>
    <x v="42"/>
    <x v="3"/>
    <n v="50"/>
    <n v="250"/>
    <n v="125000"/>
    <n v="37500"/>
    <n v="0.3"/>
    <x v="0"/>
    <s v="low Units"/>
    <n v="1.1290585522599443E-2"/>
  </r>
  <r>
    <x v="3"/>
    <s v="In-store"/>
    <n v="1185732"/>
    <n v="44532"/>
    <s v="02-12-2021"/>
    <x v="10"/>
    <x v="1"/>
    <s v="Thursday"/>
    <s v="02"/>
    <x v="3"/>
    <x v="39"/>
    <x v="42"/>
    <x v="4"/>
    <n v="60"/>
    <n v="250"/>
    <n v="150000"/>
    <n v="75000"/>
    <n v="0.5"/>
    <x v="0"/>
    <s v="low Units"/>
    <n v="2.2581171045198887E-2"/>
  </r>
  <r>
    <x v="3"/>
    <s v="In-store"/>
    <n v="1185732"/>
    <n v="44532"/>
    <s v="02-12-2021"/>
    <x v="10"/>
    <x v="1"/>
    <s v="Thursday"/>
    <s v="02"/>
    <x v="3"/>
    <x v="39"/>
    <x v="42"/>
    <x v="5"/>
    <n v="65"/>
    <n v="350"/>
    <n v="227500"/>
    <n v="91000"/>
    <n v="0.4"/>
    <x v="0"/>
    <s v="low Units"/>
    <n v="2.7398487534841316E-2"/>
  </r>
  <r>
    <x v="3"/>
    <s v="In-store"/>
    <n v="1185732"/>
    <n v="44206"/>
    <s v="10-01-2021"/>
    <x v="0"/>
    <x v="1"/>
    <s v="Sunday"/>
    <s v="10"/>
    <x v="3"/>
    <x v="39"/>
    <x v="42"/>
    <x v="0"/>
    <n v="35"/>
    <n v="500"/>
    <n v="175000"/>
    <n v="70000"/>
    <n v="0.4"/>
    <x v="0"/>
    <s v="low Units"/>
    <n v="2.1075759642185631E-2"/>
  </r>
  <r>
    <x v="3"/>
    <s v="In-store"/>
    <n v="1185732"/>
    <n v="44206"/>
    <s v="10-01-2021"/>
    <x v="0"/>
    <x v="1"/>
    <s v="Sunday"/>
    <s v="10"/>
    <x v="3"/>
    <x v="39"/>
    <x v="42"/>
    <x v="1"/>
    <n v="35"/>
    <n v="300"/>
    <n v="105000"/>
    <n v="42000"/>
    <n v="0.4"/>
    <x v="0"/>
    <s v="low Units"/>
    <n v="1.2645455785311377E-2"/>
  </r>
  <r>
    <x v="3"/>
    <s v="In-store"/>
    <n v="1185732"/>
    <n v="44206"/>
    <s v="10-01-2021"/>
    <x v="0"/>
    <x v="1"/>
    <s v="Sunday"/>
    <s v="10"/>
    <x v="3"/>
    <x v="39"/>
    <x v="42"/>
    <x v="2"/>
    <n v="25"/>
    <n v="300"/>
    <n v="75000"/>
    <n v="26250"/>
    <n v="0.35"/>
    <x v="0"/>
    <s v="low Units"/>
    <n v="7.9034098658196106E-3"/>
  </r>
  <r>
    <x v="3"/>
    <s v="In-store"/>
    <n v="1185732"/>
    <n v="44206"/>
    <s v="10-01-2021"/>
    <x v="0"/>
    <x v="1"/>
    <s v="Sunday"/>
    <s v="10"/>
    <x v="3"/>
    <x v="39"/>
    <x v="42"/>
    <x v="3"/>
    <n v="30"/>
    <n v="150"/>
    <n v="45000"/>
    <n v="15750"/>
    <n v="0.35"/>
    <x v="0"/>
    <s v="low Units"/>
    <n v="4.742045919491766E-3"/>
  </r>
  <r>
    <x v="3"/>
    <s v="In-store"/>
    <n v="1185732"/>
    <n v="44206"/>
    <s v="10-01-2021"/>
    <x v="0"/>
    <x v="1"/>
    <s v="Sunday"/>
    <s v="10"/>
    <x v="3"/>
    <x v="39"/>
    <x v="42"/>
    <x v="4"/>
    <n v="45"/>
    <n v="200"/>
    <n v="90000"/>
    <n v="27000"/>
    <n v="0.3"/>
    <x v="0"/>
    <s v="low Units"/>
    <n v="8.1292215762715989E-3"/>
  </r>
  <r>
    <x v="3"/>
    <s v="In-store"/>
    <n v="1185732"/>
    <n v="44206"/>
    <s v="10-01-2021"/>
    <x v="0"/>
    <x v="1"/>
    <s v="Sunday"/>
    <s v="10"/>
    <x v="3"/>
    <x v="39"/>
    <x v="42"/>
    <x v="5"/>
    <n v="35"/>
    <n v="300"/>
    <n v="105000"/>
    <n v="42000"/>
    <n v="0.4"/>
    <x v="0"/>
    <s v="low Units"/>
    <n v="1.2645455785311377E-2"/>
  </r>
  <r>
    <x v="3"/>
    <s v="In-store"/>
    <n v="1185732"/>
    <n v="44237"/>
    <s v="10-02-2021"/>
    <x v="1"/>
    <x v="1"/>
    <s v="Wednesday"/>
    <s v="10"/>
    <x v="3"/>
    <x v="39"/>
    <x v="42"/>
    <x v="0"/>
    <n v="35"/>
    <n v="550"/>
    <n v="192500"/>
    <n v="77000"/>
    <n v="0.4"/>
    <x v="0"/>
    <s v="low Units"/>
    <n v="2.318333560640419E-2"/>
  </r>
  <r>
    <x v="3"/>
    <s v="In-store"/>
    <n v="1185732"/>
    <n v="44237"/>
    <s v="10-02-2021"/>
    <x v="1"/>
    <x v="1"/>
    <s v="Wednesday"/>
    <s v="10"/>
    <x v="3"/>
    <x v="39"/>
    <x v="42"/>
    <x v="1"/>
    <n v="35"/>
    <n v="200"/>
    <n v="70000"/>
    <n v="28000"/>
    <n v="0.4"/>
    <x v="0"/>
    <s v="low Units"/>
    <n v="8.4303038568742522E-3"/>
  </r>
  <r>
    <x v="3"/>
    <s v="In-store"/>
    <n v="1185732"/>
    <n v="44237"/>
    <s v="10-02-2021"/>
    <x v="1"/>
    <x v="1"/>
    <s v="Wednesday"/>
    <s v="10"/>
    <x v="3"/>
    <x v="39"/>
    <x v="42"/>
    <x v="2"/>
    <n v="25"/>
    <n v="250"/>
    <n v="62500"/>
    <n v="21875"/>
    <n v="0.35"/>
    <x v="0"/>
    <s v="low Units"/>
    <n v="6.5861748881830082E-3"/>
  </r>
  <r>
    <x v="3"/>
    <s v="In-store"/>
    <n v="1185732"/>
    <n v="44237"/>
    <s v="10-02-2021"/>
    <x v="1"/>
    <x v="1"/>
    <s v="Wednesday"/>
    <s v="10"/>
    <x v="3"/>
    <x v="40"/>
    <x v="43"/>
    <x v="3"/>
    <n v="30"/>
    <n v="125"/>
    <n v="37500"/>
    <n v="13125"/>
    <n v="0.35"/>
    <x v="0"/>
    <s v="low Units"/>
    <n v="3.9517049329098053E-3"/>
  </r>
  <r>
    <x v="3"/>
    <s v="In-store"/>
    <n v="1185732"/>
    <n v="44237"/>
    <s v="10-02-2021"/>
    <x v="1"/>
    <x v="1"/>
    <s v="Wednesday"/>
    <s v="10"/>
    <x v="3"/>
    <x v="40"/>
    <x v="43"/>
    <x v="4"/>
    <n v="45"/>
    <n v="200"/>
    <n v="90000"/>
    <n v="27000"/>
    <n v="0.3"/>
    <x v="0"/>
    <s v="low Units"/>
    <n v="8.1292215762715989E-3"/>
  </r>
  <r>
    <x v="3"/>
    <s v="In-store"/>
    <n v="1185732"/>
    <n v="44237"/>
    <s v="10-02-2021"/>
    <x v="1"/>
    <x v="1"/>
    <s v="Wednesday"/>
    <s v="10"/>
    <x v="3"/>
    <x v="40"/>
    <x v="43"/>
    <x v="5"/>
    <n v="20"/>
    <n v="300"/>
    <n v="60000"/>
    <n v="24000"/>
    <n v="0.4"/>
    <x v="0"/>
    <s v="low Units"/>
    <n v="7.225974734463644E-3"/>
  </r>
  <r>
    <x v="3"/>
    <s v="In-store"/>
    <n v="1185732"/>
    <n v="44264"/>
    <s v="09-03-2021"/>
    <x v="2"/>
    <x v="1"/>
    <s v="Tuesday"/>
    <s v="09"/>
    <x v="3"/>
    <x v="40"/>
    <x v="43"/>
    <x v="0"/>
    <n v="25"/>
    <n v="520"/>
    <n v="130000"/>
    <n v="52000"/>
    <n v="0.4"/>
    <x v="0"/>
    <s v="low Units"/>
    <n v="1.5656278591337894E-2"/>
  </r>
  <r>
    <x v="3"/>
    <s v="In-store"/>
    <n v="1185732"/>
    <n v="44264"/>
    <s v="09-03-2021"/>
    <x v="2"/>
    <x v="1"/>
    <s v="Tuesday"/>
    <s v="09"/>
    <x v="3"/>
    <x v="40"/>
    <x v="43"/>
    <x v="1"/>
    <n v="25"/>
    <n v="225"/>
    <n v="56250"/>
    <n v="22500"/>
    <n v="0.4"/>
    <x v="0"/>
    <s v="low Units"/>
    <n v="6.7743513135596666E-3"/>
  </r>
  <r>
    <x v="3"/>
    <s v="In-store"/>
    <n v="1185732"/>
    <n v="44264"/>
    <s v="09-03-2021"/>
    <x v="2"/>
    <x v="1"/>
    <s v="Tuesday"/>
    <s v="09"/>
    <x v="3"/>
    <x v="40"/>
    <x v="43"/>
    <x v="2"/>
    <n v="15"/>
    <n v="275"/>
    <n v="41250"/>
    <n v="14438"/>
    <n v="0.35"/>
    <x v="0"/>
    <s v="low Units"/>
    <n v="4.3470259673410866E-3"/>
  </r>
  <r>
    <x v="3"/>
    <s v="In-store"/>
    <n v="1185732"/>
    <n v="44264"/>
    <s v="09-03-2021"/>
    <x v="2"/>
    <x v="1"/>
    <s v="Tuesday"/>
    <s v="09"/>
    <x v="3"/>
    <x v="40"/>
    <x v="43"/>
    <x v="3"/>
    <n v="20"/>
    <n v="125"/>
    <n v="25000"/>
    <n v="8750"/>
    <n v="0.35"/>
    <x v="0"/>
    <s v="low Units"/>
    <n v="2.6344699552732038E-3"/>
  </r>
  <r>
    <x v="3"/>
    <s v="In-store"/>
    <n v="1185732"/>
    <n v="44264"/>
    <s v="09-03-2021"/>
    <x v="2"/>
    <x v="1"/>
    <s v="Tuesday"/>
    <s v="09"/>
    <x v="3"/>
    <x v="40"/>
    <x v="43"/>
    <x v="4"/>
    <n v="35"/>
    <n v="175"/>
    <n v="61250"/>
    <n v="18375"/>
    <n v="0.3"/>
    <x v="0"/>
    <s v="low Units"/>
    <n v="5.5323869060737276E-3"/>
  </r>
  <r>
    <x v="3"/>
    <s v="In-store"/>
    <n v="1185732"/>
    <n v="44264"/>
    <s v="09-03-2021"/>
    <x v="2"/>
    <x v="1"/>
    <s v="Tuesday"/>
    <s v="09"/>
    <x v="3"/>
    <x v="40"/>
    <x v="43"/>
    <x v="5"/>
    <n v="25"/>
    <n v="275"/>
    <n v="68750"/>
    <n v="27500"/>
    <n v="0.4"/>
    <x v="0"/>
    <s v="low Units"/>
    <n v="8.2797627165729255E-3"/>
  </r>
  <r>
    <x v="3"/>
    <s v="In-store"/>
    <n v="1185732"/>
    <n v="44296"/>
    <s v="10-04-2021"/>
    <x v="3"/>
    <x v="1"/>
    <s v="Saturday"/>
    <s v="10"/>
    <x v="3"/>
    <x v="40"/>
    <x v="43"/>
    <x v="0"/>
    <n v="25"/>
    <n v="500"/>
    <n v="125000"/>
    <n v="50000"/>
    <n v="0.4"/>
    <x v="0"/>
    <s v="low Units"/>
    <n v="1.5054114030132591E-2"/>
  </r>
  <r>
    <x v="3"/>
    <s v="In-store"/>
    <n v="1185732"/>
    <n v="44296"/>
    <s v="10-04-2021"/>
    <x v="3"/>
    <x v="1"/>
    <s v="Saturday"/>
    <s v="10"/>
    <x v="3"/>
    <x v="40"/>
    <x v="43"/>
    <x v="1"/>
    <n v="25"/>
    <n v="200"/>
    <n v="50000"/>
    <n v="20000"/>
    <n v="0.4"/>
    <x v="0"/>
    <s v="low Units"/>
    <n v="6.0216456120530367E-3"/>
  </r>
  <r>
    <x v="3"/>
    <s v="In-store"/>
    <n v="1185732"/>
    <n v="44296"/>
    <s v="10-04-2021"/>
    <x v="3"/>
    <x v="1"/>
    <s v="Saturday"/>
    <s v="10"/>
    <x v="3"/>
    <x v="40"/>
    <x v="43"/>
    <x v="2"/>
    <n v="15"/>
    <n v="200"/>
    <n v="30000"/>
    <n v="10500"/>
    <n v="0.35"/>
    <x v="0"/>
    <s v="low Units"/>
    <n v="3.1613639463278441E-3"/>
  </r>
  <r>
    <x v="3"/>
    <s v="In-store"/>
    <n v="1185732"/>
    <n v="44296"/>
    <s v="10-04-2021"/>
    <x v="3"/>
    <x v="1"/>
    <s v="Saturday"/>
    <s v="10"/>
    <x v="3"/>
    <x v="40"/>
    <x v="43"/>
    <x v="3"/>
    <n v="20"/>
    <n v="125"/>
    <n v="25000"/>
    <n v="8750"/>
    <n v="0.35"/>
    <x v="0"/>
    <s v="low Units"/>
    <n v="2.6344699552732038E-3"/>
  </r>
  <r>
    <x v="3"/>
    <s v="In-store"/>
    <n v="1185732"/>
    <n v="44296"/>
    <s v="10-04-2021"/>
    <x v="3"/>
    <x v="1"/>
    <s v="Saturday"/>
    <s v="10"/>
    <x v="3"/>
    <x v="40"/>
    <x v="43"/>
    <x v="4"/>
    <n v="65"/>
    <n v="150"/>
    <n v="97500"/>
    <n v="29250"/>
    <n v="0.3"/>
    <x v="0"/>
    <s v="low Units"/>
    <n v="8.8066567076275654E-3"/>
  </r>
  <r>
    <x v="3"/>
    <s v="In-store"/>
    <n v="1185732"/>
    <n v="44296"/>
    <s v="10-04-2021"/>
    <x v="3"/>
    <x v="1"/>
    <s v="Saturday"/>
    <s v="10"/>
    <x v="3"/>
    <x v="40"/>
    <x v="43"/>
    <x v="5"/>
    <n v="50"/>
    <n v="275"/>
    <n v="137500"/>
    <n v="55000"/>
    <n v="0.4"/>
    <x v="0"/>
    <s v="low Units"/>
    <n v="1.6559525433145851E-2"/>
  </r>
  <r>
    <x v="3"/>
    <s v="In-store"/>
    <n v="1185732"/>
    <n v="44327"/>
    <s v="11-05-2021"/>
    <x v="4"/>
    <x v="1"/>
    <s v="Tuesday"/>
    <s v="11"/>
    <x v="3"/>
    <x v="40"/>
    <x v="43"/>
    <x v="0"/>
    <n v="60"/>
    <n v="545"/>
    <n v="327000"/>
    <n v="130800"/>
    <n v="0.4"/>
    <x v="0"/>
    <s v="low Units"/>
    <n v="3.9381562302826863E-2"/>
  </r>
  <r>
    <x v="3"/>
    <s v="In-store"/>
    <n v="1185732"/>
    <n v="44327"/>
    <s v="11-05-2021"/>
    <x v="4"/>
    <x v="1"/>
    <s v="Tuesday"/>
    <s v="11"/>
    <x v="3"/>
    <x v="40"/>
    <x v="43"/>
    <x v="1"/>
    <n v="40"/>
    <n v="250"/>
    <n v="100000"/>
    <n v="40000"/>
    <n v="0.4"/>
    <x v="0"/>
    <s v="low Units"/>
    <n v="1.2043291224106073E-2"/>
  </r>
  <r>
    <x v="3"/>
    <s v="In-store"/>
    <n v="1185732"/>
    <n v="44327"/>
    <s v="11-05-2021"/>
    <x v="4"/>
    <x v="1"/>
    <s v="Tuesday"/>
    <s v="11"/>
    <x v="3"/>
    <x v="40"/>
    <x v="43"/>
    <x v="2"/>
    <n v="35"/>
    <n v="225"/>
    <n v="78750"/>
    <n v="27563"/>
    <n v="0.35"/>
    <x v="0"/>
    <s v="low Units"/>
    <n v="8.2987309002508919E-3"/>
  </r>
  <r>
    <x v="3"/>
    <s v="In-store"/>
    <n v="1185732"/>
    <n v="44327"/>
    <s v="11-05-2021"/>
    <x v="4"/>
    <x v="1"/>
    <s v="Tuesday"/>
    <s v="11"/>
    <x v="3"/>
    <x v="40"/>
    <x v="43"/>
    <x v="3"/>
    <n v="35"/>
    <n v="175"/>
    <n v="61250"/>
    <n v="21438"/>
    <n v="0.35"/>
    <x v="0"/>
    <s v="low Units"/>
    <n v="6.4546019315596496E-3"/>
  </r>
  <r>
    <x v="3"/>
    <s v="In-store"/>
    <n v="1185732"/>
    <n v="44327"/>
    <s v="11-05-2021"/>
    <x v="4"/>
    <x v="1"/>
    <s v="Tuesday"/>
    <s v="11"/>
    <x v="3"/>
    <x v="40"/>
    <x v="43"/>
    <x v="4"/>
    <n v="45"/>
    <n v="200"/>
    <n v="90000"/>
    <n v="27000"/>
    <n v="0.3"/>
    <x v="0"/>
    <s v="low Units"/>
    <n v="8.1292215762715989E-3"/>
  </r>
  <r>
    <x v="3"/>
    <s v="In-store"/>
    <n v="1185732"/>
    <n v="44327"/>
    <s v="11-05-2021"/>
    <x v="4"/>
    <x v="1"/>
    <s v="Tuesday"/>
    <s v="11"/>
    <x v="3"/>
    <x v="40"/>
    <x v="43"/>
    <x v="5"/>
    <n v="55"/>
    <n v="325"/>
    <n v="178750"/>
    <n v="71500"/>
    <n v="0.4"/>
    <x v="0"/>
    <s v="low Units"/>
    <n v="2.1527383063089604E-2"/>
  </r>
  <r>
    <x v="3"/>
    <s v="In-store"/>
    <n v="1185732"/>
    <n v="44357"/>
    <s v="10-06-2021"/>
    <x v="11"/>
    <x v="1"/>
    <s v="Thursday"/>
    <s v="10"/>
    <x v="3"/>
    <x v="40"/>
    <x v="43"/>
    <x v="0"/>
    <n v="40"/>
    <n v="575"/>
    <n v="230000"/>
    <n v="92000"/>
    <n v="0.4"/>
    <x v="0"/>
    <s v="low Units"/>
    <n v="2.769956981544397E-2"/>
  </r>
  <r>
    <x v="3"/>
    <s v="In-store"/>
    <n v="1185732"/>
    <n v="44357"/>
    <s v="10-06-2021"/>
    <x v="11"/>
    <x v="1"/>
    <s v="Thursday"/>
    <s v="10"/>
    <x v="3"/>
    <x v="40"/>
    <x v="43"/>
    <x v="1"/>
    <n v="35"/>
    <n v="325"/>
    <n v="113750"/>
    <n v="45500"/>
    <n v="0.4"/>
    <x v="0"/>
    <s v="low Units"/>
    <n v="1.3699243767420658E-2"/>
  </r>
  <r>
    <x v="3"/>
    <s v="In-store"/>
    <n v="1185732"/>
    <n v="44357"/>
    <s v="10-06-2021"/>
    <x v="11"/>
    <x v="1"/>
    <s v="Thursday"/>
    <s v="10"/>
    <x v="3"/>
    <x v="40"/>
    <x v="43"/>
    <x v="2"/>
    <n v="30"/>
    <n v="200"/>
    <n v="60000"/>
    <n v="21000"/>
    <n v="0.35"/>
    <x v="0"/>
    <s v="low Units"/>
    <n v="6.3227278926556883E-3"/>
  </r>
  <r>
    <x v="3"/>
    <s v="In-store"/>
    <n v="1185732"/>
    <n v="44357"/>
    <s v="10-06-2021"/>
    <x v="11"/>
    <x v="1"/>
    <s v="Thursday"/>
    <s v="10"/>
    <x v="3"/>
    <x v="40"/>
    <x v="43"/>
    <x v="3"/>
    <n v="30"/>
    <n v="175"/>
    <n v="52500"/>
    <n v="18375"/>
    <n v="0.35"/>
    <x v="0"/>
    <s v="low Units"/>
    <n v="5.5323869060737276E-3"/>
  </r>
  <r>
    <x v="3"/>
    <s v="In-store"/>
    <n v="1185732"/>
    <n v="44357"/>
    <s v="10-06-2021"/>
    <x v="11"/>
    <x v="1"/>
    <s v="Thursday"/>
    <s v="10"/>
    <x v="3"/>
    <x v="40"/>
    <x v="43"/>
    <x v="4"/>
    <n v="40"/>
    <n v="175"/>
    <n v="70000"/>
    <n v="21000"/>
    <n v="0.3"/>
    <x v="0"/>
    <s v="low Units"/>
    <n v="6.3227278926556883E-3"/>
  </r>
  <r>
    <x v="3"/>
    <s v="In-store"/>
    <n v="1185732"/>
    <n v="44357"/>
    <s v="10-06-2021"/>
    <x v="11"/>
    <x v="1"/>
    <s v="Thursday"/>
    <s v="10"/>
    <x v="3"/>
    <x v="40"/>
    <x v="43"/>
    <x v="5"/>
    <n v="60"/>
    <n v="325"/>
    <n v="195000"/>
    <n v="78000"/>
    <n v="0.4"/>
    <x v="0"/>
    <s v="low Units"/>
    <n v="2.3484417887006843E-2"/>
  </r>
  <r>
    <x v="3"/>
    <s v="In-store"/>
    <n v="1185732"/>
    <n v="44386"/>
    <s v="09-07-2021"/>
    <x v="5"/>
    <x v="1"/>
    <s v="Friday"/>
    <s v="09"/>
    <x v="3"/>
    <x v="40"/>
    <x v="43"/>
    <x v="0"/>
    <n v="55"/>
    <n v="550"/>
    <n v="302500"/>
    <n v="121000"/>
    <n v="0.4"/>
    <x v="0"/>
    <s v="low Units"/>
    <n v="3.6430955952920868E-2"/>
  </r>
  <r>
    <x v="3"/>
    <s v="In-store"/>
    <n v="1185732"/>
    <n v="44386"/>
    <s v="09-07-2021"/>
    <x v="5"/>
    <x v="1"/>
    <s v="Friday"/>
    <s v="09"/>
    <x v="3"/>
    <x v="40"/>
    <x v="43"/>
    <x v="1"/>
    <n v="50"/>
    <n v="300"/>
    <n v="150000"/>
    <n v="60000"/>
    <n v="0.4"/>
    <x v="0"/>
    <s v="low Units"/>
    <n v="1.8064936836159111E-2"/>
  </r>
  <r>
    <x v="3"/>
    <s v="In-store"/>
    <n v="1185732"/>
    <n v="44386"/>
    <s v="09-07-2021"/>
    <x v="5"/>
    <x v="1"/>
    <s v="Friday"/>
    <s v="09"/>
    <x v="3"/>
    <x v="40"/>
    <x v="43"/>
    <x v="2"/>
    <n v="45"/>
    <n v="225"/>
    <n v="101250"/>
    <n v="35438"/>
    <n v="0.35"/>
    <x v="0"/>
    <s v="low Units"/>
    <n v="1.0669753859996776E-2"/>
  </r>
  <r>
    <x v="3"/>
    <s v="In-store"/>
    <n v="1185732"/>
    <n v="44386"/>
    <s v="09-07-2021"/>
    <x v="5"/>
    <x v="1"/>
    <s v="Friday"/>
    <s v="09"/>
    <x v="3"/>
    <x v="40"/>
    <x v="43"/>
    <x v="3"/>
    <n v="45"/>
    <n v="175"/>
    <n v="78750"/>
    <n v="27563"/>
    <n v="0.35"/>
    <x v="0"/>
    <s v="low Units"/>
    <n v="8.2987309002508919E-3"/>
  </r>
  <r>
    <x v="3"/>
    <s v="In-store"/>
    <n v="1185732"/>
    <n v="44386"/>
    <s v="09-07-2021"/>
    <x v="5"/>
    <x v="1"/>
    <s v="Friday"/>
    <s v="09"/>
    <x v="3"/>
    <x v="40"/>
    <x v="43"/>
    <x v="4"/>
    <n v="55"/>
    <n v="200"/>
    <n v="110000"/>
    <n v="33000"/>
    <n v="0.3"/>
    <x v="0"/>
    <s v="low Units"/>
    <n v="9.9357152598875103E-3"/>
  </r>
  <r>
    <x v="3"/>
    <s v="In-store"/>
    <n v="1185732"/>
    <n v="44386"/>
    <s v="09-07-2021"/>
    <x v="5"/>
    <x v="1"/>
    <s v="Friday"/>
    <s v="09"/>
    <x v="3"/>
    <x v="40"/>
    <x v="43"/>
    <x v="5"/>
    <n v="60"/>
    <n v="375"/>
    <n v="225000"/>
    <n v="90000"/>
    <n v="0.4"/>
    <x v="0"/>
    <s v="low Units"/>
    <n v="2.7097405254238666E-2"/>
  </r>
  <r>
    <x v="3"/>
    <s v="In-store"/>
    <n v="1185732"/>
    <n v="44418"/>
    <s v="10-08-2021"/>
    <x v="6"/>
    <x v="1"/>
    <s v="Tuesday"/>
    <s v="10"/>
    <x v="3"/>
    <x v="40"/>
    <x v="43"/>
    <x v="0"/>
    <n v="50"/>
    <n v="525"/>
    <n v="262500"/>
    <n v="105000"/>
    <n v="0.4"/>
    <x v="0"/>
    <s v="low Units"/>
    <n v="3.1613639463278442E-2"/>
  </r>
  <r>
    <x v="3"/>
    <s v="In-store"/>
    <n v="1185732"/>
    <n v="44418"/>
    <s v="10-08-2021"/>
    <x v="6"/>
    <x v="1"/>
    <s v="Tuesday"/>
    <s v="10"/>
    <x v="3"/>
    <x v="40"/>
    <x v="43"/>
    <x v="1"/>
    <n v="45"/>
    <n v="300"/>
    <n v="135000"/>
    <n v="54000"/>
    <n v="0.4"/>
    <x v="0"/>
    <s v="low Units"/>
    <n v="1.6258443152543198E-2"/>
  </r>
  <r>
    <x v="3"/>
    <s v="In-store"/>
    <n v="1185732"/>
    <n v="44418"/>
    <s v="10-08-2021"/>
    <x v="6"/>
    <x v="1"/>
    <s v="Tuesday"/>
    <s v="10"/>
    <x v="3"/>
    <x v="40"/>
    <x v="43"/>
    <x v="2"/>
    <n v="40"/>
    <n v="225"/>
    <n v="90000"/>
    <n v="31500"/>
    <n v="0.35"/>
    <x v="0"/>
    <s v="low Units"/>
    <n v="9.484091838983532E-3"/>
  </r>
  <r>
    <x v="3"/>
    <s v="In-store"/>
    <n v="1185732"/>
    <n v="44418"/>
    <s v="10-08-2021"/>
    <x v="6"/>
    <x v="1"/>
    <s v="Tuesday"/>
    <s v="10"/>
    <x v="3"/>
    <x v="40"/>
    <x v="43"/>
    <x v="3"/>
    <n v="40"/>
    <n v="200"/>
    <n v="80000"/>
    <n v="28000"/>
    <n v="0.35"/>
    <x v="0"/>
    <s v="low Units"/>
    <n v="8.4303038568742522E-3"/>
  </r>
  <r>
    <x v="3"/>
    <s v="In-store"/>
    <n v="1185732"/>
    <n v="44418"/>
    <s v="10-08-2021"/>
    <x v="6"/>
    <x v="1"/>
    <s v="Tuesday"/>
    <s v="10"/>
    <x v="3"/>
    <x v="40"/>
    <x v="43"/>
    <x v="4"/>
    <n v="50"/>
    <n v="175"/>
    <n v="87500"/>
    <n v="26250"/>
    <n v="0.3"/>
    <x v="0"/>
    <s v="low Units"/>
    <n v="7.9034098658196106E-3"/>
  </r>
  <r>
    <x v="3"/>
    <s v="In-store"/>
    <n v="1185732"/>
    <n v="44418"/>
    <s v="10-08-2021"/>
    <x v="6"/>
    <x v="1"/>
    <s v="Tuesday"/>
    <s v="10"/>
    <x v="3"/>
    <x v="40"/>
    <x v="43"/>
    <x v="5"/>
    <n v="55"/>
    <n v="350"/>
    <n v="192500"/>
    <n v="77000"/>
    <n v="0.4"/>
    <x v="0"/>
    <s v="low Units"/>
    <n v="2.318333560640419E-2"/>
  </r>
  <r>
    <x v="3"/>
    <s v="In-store"/>
    <n v="1185732"/>
    <n v="44450"/>
    <s v="11-09-2021"/>
    <x v="7"/>
    <x v="1"/>
    <s v="Saturday"/>
    <s v="11"/>
    <x v="3"/>
    <x v="40"/>
    <x v="43"/>
    <x v="0"/>
    <n v="35"/>
    <n v="475"/>
    <n v="166250"/>
    <n v="66500"/>
    <n v="0.4"/>
    <x v="0"/>
    <s v="low Units"/>
    <n v="2.0021971660076347E-2"/>
  </r>
  <r>
    <x v="3"/>
    <s v="In-store"/>
    <n v="1185732"/>
    <n v="44450"/>
    <s v="11-09-2021"/>
    <x v="7"/>
    <x v="1"/>
    <s v="Saturday"/>
    <s v="11"/>
    <x v="3"/>
    <x v="40"/>
    <x v="43"/>
    <x v="1"/>
    <n v="30"/>
    <n v="275"/>
    <n v="82500"/>
    <n v="33000"/>
    <n v="0.4"/>
    <x v="0"/>
    <s v="low Units"/>
    <n v="9.9357152598875103E-3"/>
  </r>
  <r>
    <x v="3"/>
    <s v="In-store"/>
    <n v="1185732"/>
    <n v="44450"/>
    <s v="11-09-2021"/>
    <x v="7"/>
    <x v="1"/>
    <s v="Saturday"/>
    <s v="11"/>
    <x v="3"/>
    <x v="40"/>
    <x v="43"/>
    <x v="2"/>
    <n v="25"/>
    <n v="175"/>
    <n v="43750"/>
    <n v="15313"/>
    <n v="0.35"/>
    <x v="0"/>
    <s v="low Units"/>
    <n v="4.6104729628684074E-3"/>
  </r>
  <r>
    <x v="3"/>
    <s v="In-store"/>
    <n v="1185732"/>
    <n v="44450"/>
    <s v="11-09-2021"/>
    <x v="7"/>
    <x v="1"/>
    <s v="Saturday"/>
    <s v="11"/>
    <x v="3"/>
    <x v="40"/>
    <x v="43"/>
    <x v="3"/>
    <n v="25"/>
    <n v="150"/>
    <n v="37500"/>
    <n v="13125"/>
    <n v="0.35"/>
    <x v="0"/>
    <s v="low Units"/>
    <n v="3.9517049329098053E-3"/>
  </r>
  <r>
    <x v="3"/>
    <s v="In-store"/>
    <n v="1185732"/>
    <n v="44450"/>
    <s v="11-09-2021"/>
    <x v="7"/>
    <x v="1"/>
    <s v="Saturday"/>
    <s v="11"/>
    <x v="3"/>
    <x v="40"/>
    <x v="43"/>
    <x v="4"/>
    <n v="35"/>
    <n v="150"/>
    <n v="52500"/>
    <n v="15750"/>
    <n v="0.3"/>
    <x v="0"/>
    <s v="low Units"/>
    <n v="4.742045919491766E-3"/>
  </r>
  <r>
    <x v="3"/>
    <s v="In-store"/>
    <n v="1185732"/>
    <n v="44450"/>
    <s v="11-09-2021"/>
    <x v="7"/>
    <x v="1"/>
    <s v="Saturday"/>
    <s v="11"/>
    <x v="3"/>
    <x v="40"/>
    <x v="43"/>
    <x v="5"/>
    <n v="40"/>
    <n v="225"/>
    <n v="90000"/>
    <n v="36000"/>
    <n v="0.4"/>
    <x v="0"/>
    <s v="low Units"/>
    <n v="1.0838962101695467E-2"/>
  </r>
  <r>
    <x v="3"/>
    <s v="In-store"/>
    <n v="1185732"/>
    <n v="44479"/>
    <s v="10-10-2021"/>
    <x v="8"/>
    <x v="1"/>
    <s v="Sunday"/>
    <s v="10"/>
    <x v="3"/>
    <x v="40"/>
    <x v="43"/>
    <x v="0"/>
    <n v="45"/>
    <n v="400"/>
    <n v="180000"/>
    <n v="72000"/>
    <n v="0.4"/>
    <x v="0"/>
    <s v="low Units"/>
    <n v="2.1677924203390934E-2"/>
  </r>
  <r>
    <x v="3"/>
    <s v="In-store"/>
    <n v="1185732"/>
    <n v="44479"/>
    <s v="10-10-2021"/>
    <x v="8"/>
    <x v="1"/>
    <s v="Sunday"/>
    <s v="10"/>
    <x v="3"/>
    <x v="40"/>
    <x v="43"/>
    <x v="1"/>
    <n v="35"/>
    <n v="250"/>
    <n v="87500"/>
    <n v="35000"/>
    <n v="0.4"/>
    <x v="0"/>
    <s v="low Units"/>
    <n v="1.0537879821092815E-2"/>
  </r>
  <r>
    <x v="3"/>
    <s v="In-store"/>
    <n v="1185732"/>
    <n v="44479"/>
    <s v="10-10-2021"/>
    <x v="8"/>
    <x v="1"/>
    <s v="Sunday"/>
    <s v="10"/>
    <x v="3"/>
    <x v="40"/>
    <x v="43"/>
    <x v="2"/>
    <n v="35"/>
    <n v="150"/>
    <n v="52500"/>
    <n v="18375"/>
    <n v="0.35"/>
    <x v="0"/>
    <s v="low Units"/>
    <n v="5.5323869060737276E-3"/>
  </r>
  <r>
    <x v="3"/>
    <s v="In-store"/>
    <n v="1185732"/>
    <n v="44479"/>
    <s v="10-10-2021"/>
    <x v="8"/>
    <x v="1"/>
    <s v="Sunday"/>
    <s v="10"/>
    <x v="3"/>
    <x v="40"/>
    <x v="43"/>
    <x v="3"/>
    <n v="35"/>
    <n v="150"/>
    <n v="52500"/>
    <n v="18375"/>
    <n v="0.35"/>
    <x v="0"/>
    <s v="low Units"/>
    <n v="5.5323869060737276E-3"/>
  </r>
  <r>
    <x v="3"/>
    <s v="In-store"/>
    <n v="1185732"/>
    <n v="44479"/>
    <s v="10-10-2021"/>
    <x v="8"/>
    <x v="1"/>
    <s v="Sunday"/>
    <s v="10"/>
    <x v="3"/>
    <x v="40"/>
    <x v="43"/>
    <x v="4"/>
    <n v="45"/>
    <n v="150"/>
    <n v="67500"/>
    <n v="20250"/>
    <n v="0.3"/>
    <x v="0"/>
    <s v="low Units"/>
    <n v="6.0969161822037E-3"/>
  </r>
  <r>
    <x v="3"/>
    <s v="In-store"/>
    <n v="1185732"/>
    <n v="44479"/>
    <s v="10-10-2021"/>
    <x v="8"/>
    <x v="1"/>
    <s v="Sunday"/>
    <s v="10"/>
    <x v="3"/>
    <x v="40"/>
    <x v="43"/>
    <x v="5"/>
    <n v="50"/>
    <n v="275"/>
    <n v="137500"/>
    <n v="55000"/>
    <n v="0.4"/>
    <x v="0"/>
    <s v="low Units"/>
    <n v="1.6559525433145851E-2"/>
  </r>
  <r>
    <x v="3"/>
    <s v="In-store"/>
    <n v="1185732"/>
    <n v="44510"/>
    <s v="10-11-2021"/>
    <x v="9"/>
    <x v="1"/>
    <s v="Wednesday"/>
    <s v="10"/>
    <x v="3"/>
    <x v="40"/>
    <x v="43"/>
    <x v="0"/>
    <n v="45"/>
    <n v="425"/>
    <n v="191250"/>
    <n v="76500"/>
    <n v="0.4"/>
    <x v="0"/>
    <s v="low Units"/>
    <n v="2.3032794466102867E-2"/>
  </r>
  <r>
    <x v="3"/>
    <s v="In-store"/>
    <n v="1185732"/>
    <n v="44510"/>
    <s v="10-11-2021"/>
    <x v="9"/>
    <x v="1"/>
    <s v="Wednesday"/>
    <s v="10"/>
    <x v="3"/>
    <x v="40"/>
    <x v="43"/>
    <x v="1"/>
    <n v="35"/>
    <n v="325"/>
    <n v="113750"/>
    <n v="45500"/>
    <n v="0.4"/>
    <x v="0"/>
    <s v="low Units"/>
    <n v="1.3699243767420658E-2"/>
  </r>
  <r>
    <x v="3"/>
    <s v="In-store"/>
    <n v="1185732"/>
    <n v="44510"/>
    <s v="10-11-2021"/>
    <x v="9"/>
    <x v="1"/>
    <s v="Wednesday"/>
    <s v="10"/>
    <x v="3"/>
    <x v="40"/>
    <x v="43"/>
    <x v="2"/>
    <n v="35"/>
    <n v="270"/>
    <n v="94500"/>
    <n v="33075"/>
    <n v="0.35"/>
    <x v="0"/>
    <s v="low Units"/>
    <n v="9.9582964309327081E-3"/>
  </r>
  <r>
    <x v="3"/>
    <s v="In-store"/>
    <n v="1185732"/>
    <n v="44510"/>
    <s v="10-11-2021"/>
    <x v="9"/>
    <x v="1"/>
    <s v="Wednesday"/>
    <s v="10"/>
    <x v="3"/>
    <x v="40"/>
    <x v="43"/>
    <x v="3"/>
    <n v="35"/>
    <n v="275"/>
    <n v="96250"/>
    <n v="33688"/>
    <n v="0.35"/>
    <x v="0"/>
    <s v="low Units"/>
    <n v="1.0142859868942136E-2"/>
  </r>
  <r>
    <x v="3"/>
    <s v="In-store"/>
    <n v="1185732"/>
    <n v="44510"/>
    <s v="10-11-2021"/>
    <x v="9"/>
    <x v="1"/>
    <s v="Wednesday"/>
    <s v="10"/>
    <x v="3"/>
    <x v="40"/>
    <x v="43"/>
    <x v="4"/>
    <n v="60"/>
    <n v="250"/>
    <n v="150000"/>
    <n v="45000"/>
    <n v="0.3"/>
    <x v="0"/>
    <s v="low Units"/>
    <n v="1.3548702627119333E-2"/>
  </r>
  <r>
    <x v="3"/>
    <s v="In-store"/>
    <n v="1185732"/>
    <n v="44510"/>
    <s v="10-11-2021"/>
    <x v="9"/>
    <x v="1"/>
    <s v="Wednesday"/>
    <s v="10"/>
    <x v="3"/>
    <x v="40"/>
    <x v="43"/>
    <x v="5"/>
    <n v="65"/>
    <n v="350"/>
    <n v="227500"/>
    <n v="91000"/>
    <n v="0.4"/>
    <x v="0"/>
    <s v="low Units"/>
    <n v="2.7398487534841316E-2"/>
  </r>
  <r>
    <x v="3"/>
    <s v="In-store"/>
    <n v="1185732"/>
    <n v="44539"/>
    <s v="09-12-2021"/>
    <x v="10"/>
    <x v="1"/>
    <s v="Thursday"/>
    <s v="09"/>
    <x v="3"/>
    <x v="40"/>
    <x v="43"/>
    <x v="0"/>
    <n v="60"/>
    <n v="600"/>
    <n v="360000"/>
    <n v="144000"/>
    <n v="0.4"/>
    <x v="0"/>
    <s v="low Units"/>
    <n v="4.3355848406781868E-2"/>
  </r>
  <r>
    <x v="3"/>
    <s v="In-store"/>
    <n v="1185732"/>
    <n v="44539"/>
    <s v="09-12-2021"/>
    <x v="10"/>
    <x v="1"/>
    <s v="Thursday"/>
    <s v="09"/>
    <x v="3"/>
    <x v="40"/>
    <x v="43"/>
    <x v="1"/>
    <n v="50"/>
    <n v="400"/>
    <n v="200000"/>
    <n v="80000"/>
    <n v="0.4"/>
    <x v="0"/>
    <s v="low Units"/>
    <n v="2.4086582448212147E-2"/>
  </r>
  <r>
    <x v="3"/>
    <s v="In-store"/>
    <n v="1185732"/>
    <n v="44539"/>
    <s v="09-12-2021"/>
    <x v="10"/>
    <x v="1"/>
    <s v="Thursday"/>
    <s v="09"/>
    <x v="3"/>
    <x v="40"/>
    <x v="43"/>
    <x v="2"/>
    <n v="50"/>
    <n v="350"/>
    <n v="175000"/>
    <n v="61250"/>
    <n v="0.35"/>
    <x v="0"/>
    <s v="low Units"/>
    <n v="1.8441289686912426E-2"/>
  </r>
  <r>
    <x v="3"/>
    <s v="In-store"/>
    <n v="1185732"/>
    <n v="44539"/>
    <s v="09-12-2021"/>
    <x v="10"/>
    <x v="1"/>
    <s v="Thursday"/>
    <s v="09"/>
    <x v="3"/>
    <x v="40"/>
    <x v="43"/>
    <x v="3"/>
    <n v="50"/>
    <n v="300"/>
    <n v="150000"/>
    <n v="52500"/>
    <n v="0.35"/>
    <x v="0"/>
    <s v="low Units"/>
    <n v="1.5806819731639221E-2"/>
  </r>
  <r>
    <x v="3"/>
    <s v="In-store"/>
    <n v="1185732"/>
    <n v="44539"/>
    <s v="09-12-2021"/>
    <x v="10"/>
    <x v="1"/>
    <s v="Thursday"/>
    <s v="09"/>
    <x v="3"/>
    <x v="40"/>
    <x v="43"/>
    <x v="4"/>
    <n v="60"/>
    <n v="300"/>
    <n v="180000"/>
    <n v="54000"/>
    <n v="0.3"/>
    <x v="0"/>
    <s v="low Units"/>
    <n v="1.6258443152543198E-2"/>
  </r>
  <r>
    <x v="3"/>
    <s v="In-store"/>
    <n v="1185732"/>
    <n v="44539"/>
    <s v="09-12-2021"/>
    <x v="10"/>
    <x v="1"/>
    <s v="Thursday"/>
    <s v="09"/>
    <x v="3"/>
    <x v="40"/>
    <x v="43"/>
    <x v="5"/>
    <n v="65"/>
    <n v="400"/>
    <n v="260000"/>
    <n v="104000"/>
    <n v="0.4"/>
    <x v="0"/>
    <s v="low Units"/>
    <n v="3.1312557182675789E-2"/>
  </r>
  <r>
    <x v="3"/>
    <s v="In-store"/>
    <n v="1185732"/>
    <n v="44213"/>
    <s v="17-01-2021"/>
    <x v="0"/>
    <x v="1"/>
    <s v="Sunday"/>
    <s v="17"/>
    <x v="3"/>
    <x v="40"/>
    <x v="43"/>
    <x v="0"/>
    <n v="35"/>
    <n v="500"/>
    <n v="175000"/>
    <n v="70000"/>
    <n v="0.4"/>
    <x v="0"/>
    <s v="low Units"/>
    <n v="2.1075759642185631E-2"/>
  </r>
  <r>
    <x v="3"/>
    <s v="In-store"/>
    <n v="1185732"/>
    <n v="44213"/>
    <s v="17-01-2021"/>
    <x v="0"/>
    <x v="1"/>
    <s v="Sunday"/>
    <s v="17"/>
    <x v="3"/>
    <x v="40"/>
    <x v="43"/>
    <x v="1"/>
    <n v="35"/>
    <n v="300"/>
    <n v="105000"/>
    <n v="42000"/>
    <n v="0.4"/>
    <x v="0"/>
    <s v="low Units"/>
    <n v="1.2645455785311377E-2"/>
  </r>
  <r>
    <x v="3"/>
    <s v="In-store"/>
    <n v="1185732"/>
    <n v="44213"/>
    <s v="17-01-2021"/>
    <x v="0"/>
    <x v="1"/>
    <s v="Sunday"/>
    <s v="17"/>
    <x v="3"/>
    <x v="40"/>
    <x v="43"/>
    <x v="2"/>
    <n v="25"/>
    <n v="300"/>
    <n v="75000"/>
    <n v="30000"/>
    <n v="0.4"/>
    <x v="0"/>
    <s v="low Units"/>
    <n v="9.0324684180795554E-3"/>
  </r>
  <r>
    <x v="3"/>
    <s v="In-store"/>
    <n v="1185732"/>
    <n v="44213"/>
    <s v="17-01-2021"/>
    <x v="0"/>
    <x v="1"/>
    <s v="Sunday"/>
    <s v="17"/>
    <x v="3"/>
    <x v="40"/>
    <x v="43"/>
    <x v="3"/>
    <n v="30"/>
    <n v="150"/>
    <n v="45000"/>
    <n v="18000"/>
    <n v="0.4"/>
    <x v="0"/>
    <s v="low Units"/>
    <n v="5.4194810508477334E-3"/>
  </r>
  <r>
    <x v="3"/>
    <s v="In-store"/>
    <n v="1185732"/>
    <n v="44213"/>
    <s v="17-01-2021"/>
    <x v="0"/>
    <x v="1"/>
    <s v="Sunday"/>
    <s v="17"/>
    <x v="3"/>
    <x v="40"/>
    <x v="43"/>
    <x v="4"/>
    <n v="45"/>
    <n v="200"/>
    <n v="90000"/>
    <n v="36000"/>
    <n v="0.4"/>
    <x v="0"/>
    <s v="low Units"/>
    <n v="1.0838962101695467E-2"/>
  </r>
  <r>
    <x v="3"/>
    <s v="In-store"/>
    <n v="1185732"/>
    <n v="44213"/>
    <s v="17-01-2021"/>
    <x v="0"/>
    <x v="1"/>
    <s v="Sunday"/>
    <s v="17"/>
    <x v="3"/>
    <x v="40"/>
    <x v="43"/>
    <x v="5"/>
    <n v="35"/>
    <n v="300"/>
    <n v="105000"/>
    <n v="42000"/>
    <n v="0.4"/>
    <x v="0"/>
    <s v="low Units"/>
    <n v="1.2645455785311377E-2"/>
  </r>
  <r>
    <x v="3"/>
    <s v="In-store"/>
    <n v="1185732"/>
    <n v="44244"/>
    <s v="17-02-2021"/>
    <x v="1"/>
    <x v="1"/>
    <s v="Wednesday"/>
    <s v="17"/>
    <x v="3"/>
    <x v="40"/>
    <x v="43"/>
    <x v="0"/>
    <n v="35"/>
    <n v="550"/>
    <n v="192500"/>
    <n v="77000"/>
    <n v="0.4"/>
    <x v="0"/>
    <s v="low Units"/>
    <n v="2.318333560640419E-2"/>
  </r>
  <r>
    <x v="3"/>
    <s v="In-store"/>
    <n v="1185732"/>
    <n v="44244"/>
    <s v="17-02-2021"/>
    <x v="1"/>
    <x v="1"/>
    <s v="Wednesday"/>
    <s v="17"/>
    <x v="3"/>
    <x v="40"/>
    <x v="43"/>
    <x v="1"/>
    <n v="40"/>
    <n v="200"/>
    <n v="80000"/>
    <n v="32000"/>
    <n v="0.4"/>
    <x v="0"/>
    <s v="low Units"/>
    <n v="9.6346329792848587E-3"/>
  </r>
  <r>
    <x v="3"/>
    <s v="In-store"/>
    <n v="1185732"/>
    <n v="44244"/>
    <s v="17-02-2021"/>
    <x v="1"/>
    <x v="1"/>
    <s v="Wednesday"/>
    <s v="17"/>
    <x v="3"/>
    <x v="40"/>
    <x v="43"/>
    <x v="2"/>
    <n v="30"/>
    <n v="300"/>
    <n v="90000"/>
    <n v="36000"/>
    <n v="0.4"/>
    <x v="0"/>
    <s v="low Units"/>
    <n v="1.0838962101695467E-2"/>
  </r>
  <r>
    <x v="3"/>
    <s v="In-store"/>
    <n v="1185732"/>
    <n v="44244"/>
    <s v="17-02-2021"/>
    <x v="1"/>
    <x v="1"/>
    <s v="Wednesday"/>
    <s v="17"/>
    <x v="0"/>
    <x v="41"/>
    <x v="31"/>
    <x v="3"/>
    <n v="35"/>
    <n v="175"/>
    <n v="61250"/>
    <n v="24500"/>
    <n v="0.4"/>
    <x v="0"/>
    <s v="low Units"/>
    <n v="7.3765158747649707E-3"/>
  </r>
  <r>
    <x v="3"/>
    <s v="In-store"/>
    <n v="1185732"/>
    <n v="44244"/>
    <s v="17-02-2021"/>
    <x v="1"/>
    <x v="1"/>
    <s v="Wednesday"/>
    <s v="17"/>
    <x v="0"/>
    <x v="41"/>
    <x v="31"/>
    <x v="4"/>
    <n v="50"/>
    <n v="250"/>
    <n v="125000"/>
    <n v="50000"/>
    <n v="0.4"/>
    <x v="0"/>
    <s v="low Units"/>
    <n v="1.5054114030132591E-2"/>
  </r>
  <r>
    <x v="3"/>
    <s v="In-store"/>
    <n v="1185732"/>
    <n v="44244"/>
    <s v="17-02-2021"/>
    <x v="1"/>
    <x v="1"/>
    <s v="Wednesday"/>
    <s v="17"/>
    <x v="0"/>
    <x v="41"/>
    <x v="31"/>
    <x v="5"/>
    <n v="25"/>
    <n v="350"/>
    <n v="87500"/>
    <n v="35000"/>
    <n v="0.4"/>
    <x v="0"/>
    <s v="low Units"/>
    <n v="1.0537879821092815E-2"/>
  </r>
  <r>
    <x v="3"/>
    <s v="In-store"/>
    <n v="1185732"/>
    <n v="44271"/>
    <s v="16-03-2021"/>
    <x v="2"/>
    <x v="1"/>
    <s v="Tuesday"/>
    <s v="16"/>
    <x v="0"/>
    <x v="41"/>
    <x v="31"/>
    <x v="0"/>
    <n v="30"/>
    <n v="570"/>
    <n v="171000"/>
    <n v="68400"/>
    <n v="0.4"/>
    <x v="0"/>
    <s v="low Units"/>
    <n v="2.0594027993221384E-2"/>
  </r>
  <r>
    <x v="3"/>
    <s v="In-store"/>
    <n v="1185732"/>
    <n v="44271"/>
    <s v="16-03-2021"/>
    <x v="2"/>
    <x v="1"/>
    <s v="Tuesday"/>
    <s v="16"/>
    <x v="0"/>
    <x v="41"/>
    <x v="31"/>
    <x v="1"/>
    <n v="30"/>
    <n v="275"/>
    <n v="82500"/>
    <n v="33000"/>
    <n v="0.4"/>
    <x v="0"/>
    <s v="low Units"/>
    <n v="9.9357152598875103E-3"/>
  </r>
  <r>
    <x v="3"/>
    <s v="In-store"/>
    <n v="1185732"/>
    <n v="44271"/>
    <s v="16-03-2021"/>
    <x v="2"/>
    <x v="1"/>
    <s v="Tuesday"/>
    <s v="16"/>
    <x v="0"/>
    <x v="41"/>
    <x v="31"/>
    <x v="2"/>
    <n v="20"/>
    <n v="325"/>
    <n v="65000"/>
    <n v="26000"/>
    <n v="0.4"/>
    <x v="0"/>
    <s v="low Units"/>
    <n v="7.8281392956689472E-3"/>
  </r>
  <r>
    <x v="3"/>
    <s v="In-store"/>
    <n v="1185732"/>
    <n v="44271"/>
    <s v="16-03-2021"/>
    <x v="2"/>
    <x v="1"/>
    <s v="Tuesday"/>
    <s v="16"/>
    <x v="0"/>
    <x v="41"/>
    <x v="31"/>
    <x v="3"/>
    <n v="25"/>
    <n v="175"/>
    <n v="43750"/>
    <n v="17500"/>
    <n v="0.4"/>
    <x v="0"/>
    <s v="low Units"/>
    <n v="5.2689399105464076E-3"/>
  </r>
  <r>
    <x v="3"/>
    <s v="In-store"/>
    <n v="1185732"/>
    <n v="44271"/>
    <s v="16-03-2021"/>
    <x v="2"/>
    <x v="1"/>
    <s v="Tuesday"/>
    <s v="16"/>
    <x v="0"/>
    <x v="41"/>
    <x v="31"/>
    <x v="4"/>
    <n v="40"/>
    <n v="225"/>
    <n v="90000"/>
    <n v="36000"/>
    <n v="0.4"/>
    <x v="0"/>
    <s v="low Units"/>
    <n v="1.0838962101695467E-2"/>
  </r>
  <r>
    <x v="3"/>
    <s v="In-store"/>
    <n v="1185732"/>
    <n v="44271"/>
    <s v="16-03-2021"/>
    <x v="2"/>
    <x v="1"/>
    <s v="Tuesday"/>
    <s v="16"/>
    <x v="0"/>
    <x v="41"/>
    <x v="31"/>
    <x v="5"/>
    <n v="30"/>
    <n v="325"/>
    <n v="97500"/>
    <n v="39000"/>
    <n v="0.4"/>
    <x v="0"/>
    <s v="low Units"/>
    <n v="1.1742208943503422E-2"/>
  </r>
  <r>
    <x v="3"/>
    <s v="In-store"/>
    <n v="1185732"/>
    <n v="44303"/>
    <s v="17-04-2021"/>
    <x v="3"/>
    <x v="1"/>
    <s v="Saturday"/>
    <s v="17"/>
    <x v="0"/>
    <x v="41"/>
    <x v="31"/>
    <x v="0"/>
    <n v="30"/>
    <n v="550"/>
    <n v="165000"/>
    <n v="66000"/>
    <n v="0.4"/>
    <x v="0"/>
    <s v="low Units"/>
    <n v="1.9871430519775021E-2"/>
  </r>
  <r>
    <x v="3"/>
    <s v="In-store"/>
    <n v="1185732"/>
    <n v="44303"/>
    <s v="17-04-2021"/>
    <x v="3"/>
    <x v="1"/>
    <s v="Saturday"/>
    <s v="17"/>
    <x v="0"/>
    <x v="41"/>
    <x v="31"/>
    <x v="1"/>
    <n v="30"/>
    <n v="250"/>
    <n v="75000"/>
    <n v="30000"/>
    <n v="0.4"/>
    <x v="0"/>
    <s v="low Units"/>
    <n v="9.0324684180795554E-3"/>
  </r>
  <r>
    <x v="3"/>
    <s v="In-store"/>
    <n v="1185732"/>
    <n v="44303"/>
    <s v="17-04-2021"/>
    <x v="3"/>
    <x v="1"/>
    <s v="Saturday"/>
    <s v="17"/>
    <x v="0"/>
    <x v="41"/>
    <x v="31"/>
    <x v="2"/>
    <n v="20"/>
    <n v="250"/>
    <n v="50000"/>
    <n v="20000"/>
    <n v="0.4"/>
    <x v="0"/>
    <s v="low Units"/>
    <n v="6.0216456120530367E-3"/>
  </r>
  <r>
    <x v="3"/>
    <s v="In-store"/>
    <n v="1185732"/>
    <n v="44303"/>
    <s v="17-04-2021"/>
    <x v="3"/>
    <x v="1"/>
    <s v="Saturday"/>
    <s v="17"/>
    <x v="0"/>
    <x v="41"/>
    <x v="31"/>
    <x v="3"/>
    <n v="25"/>
    <n v="175"/>
    <n v="43750"/>
    <n v="17500"/>
    <n v="0.4"/>
    <x v="0"/>
    <s v="low Units"/>
    <n v="5.2689399105464076E-3"/>
  </r>
  <r>
    <x v="3"/>
    <s v="In-store"/>
    <n v="1185732"/>
    <n v="44303"/>
    <s v="17-04-2021"/>
    <x v="3"/>
    <x v="1"/>
    <s v="Saturday"/>
    <s v="17"/>
    <x v="0"/>
    <x v="41"/>
    <x v="31"/>
    <x v="4"/>
    <n v="65"/>
    <n v="200"/>
    <n v="130000"/>
    <n v="52000"/>
    <n v="0.4"/>
    <x v="0"/>
    <s v="low Units"/>
    <n v="1.5656278591337894E-2"/>
  </r>
  <r>
    <x v="3"/>
    <s v="In-store"/>
    <n v="1185732"/>
    <n v="44303"/>
    <s v="17-04-2021"/>
    <x v="3"/>
    <x v="1"/>
    <s v="Saturday"/>
    <s v="17"/>
    <x v="0"/>
    <x v="41"/>
    <x v="31"/>
    <x v="5"/>
    <n v="50"/>
    <n v="325"/>
    <n v="162500"/>
    <n v="65000"/>
    <n v="0.4"/>
    <x v="0"/>
    <s v="low Units"/>
    <n v="1.9570348239172367E-2"/>
  </r>
  <r>
    <x v="3"/>
    <s v="In-store"/>
    <n v="1185732"/>
    <n v="44334"/>
    <s v="18-05-2021"/>
    <x v="4"/>
    <x v="1"/>
    <s v="Tuesday"/>
    <s v="18"/>
    <x v="0"/>
    <x v="41"/>
    <x v="31"/>
    <x v="0"/>
    <n v="60"/>
    <n v="595"/>
    <n v="357000"/>
    <n v="142800"/>
    <n v="0.4"/>
    <x v="0"/>
    <s v="low Units"/>
    <n v="4.2994549670058682E-2"/>
  </r>
  <r>
    <x v="3"/>
    <s v="In-store"/>
    <n v="1185732"/>
    <n v="44334"/>
    <s v="18-05-2021"/>
    <x v="4"/>
    <x v="1"/>
    <s v="Tuesday"/>
    <s v="18"/>
    <x v="0"/>
    <x v="41"/>
    <x v="31"/>
    <x v="1"/>
    <n v="40"/>
    <n v="300"/>
    <n v="120000"/>
    <n v="48000"/>
    <n v="0.4"/>
    <x v="0"/>
    <s v="low Units"/>
    <n v="1.4451949468927288E-2"/>
  </r>
  <r>
    <x v="3"/>
    <s v="In-store"/>
    <n v="1185732"/>
    <n v="44334"/>
    <s v="18-05-2021"/>
    <x v="4"/>
    <x v="1"/>
    <s v="Tuesday"/>
    <s v="18"/>
    <x v="0"/>
    <x v="41"/>
    <x v="31"/>
    <x v="2"/>
    <n v="35"/>
    <n v="275"/>
    <n v="96250"/>
    <n v="38500"/>
    <n v="0.4"/>
    <x v="0"/>
    <s v="low Units"/>
    <n v="1.1591667803202095E-2"/>
  </r>
  <r>
    <x v="3"/>
    <s v="In-store"/>
    <n v="1185732"/>
    <n v="44334"/>
    <s v="18-05-2021"/>
    <x v="4"/>
    <x v="1"/>
    <s v="Tuesday"/>
    <s v="18"/>
    <x v="0"/>
    <x v="41"/>
    <x v="31"/>
    <x v="3"/>
    <n v="35"/>
    <n v="200"/>
    <n v="70000"/>
    <n v="28000"/>
    <n v="0.4"/>
    <x v="0"/>
    <s v="low Units"/>
    <n v="8.4303038568742522E-3"/>
  </r>
  <r>
    <x v="3"/>
    <s v="In-store"/>
    <n v="1185732"/>
    <n v="44334"/>
    <s v="18-05-2021"/>
    <x v="4"/>
    <x v="1"/>
    <s v="Tuesday"/>
    <s v="18"/>
    <x v="0"/>
    <x v="41"/>
    <x v="31"/>
    <x v="4"/>
    <n v="45"/>
    <n v="225"/>
    <n v="101250"/>
    <n v="40500"/>
    <n v="0.4"/>
    <x v="0"/>
    <s v="low Units"/>
    <n v="1.21938323644074E-2"/>
  </r>
  <r>
    <x v="3"/>
    <s v="In-store"/>
    <n v="1185732"/>
    <n v="44334"/>
    <s v="18-05-2021"/>
    <x v="4"/>
    <x v="1"/>
    <s v="Tuesday"/>
    <s v="18"/>
    <x v="0"/>
    <x v="41"/>
    <x v="31"/>
    <x v="5"/>
    <n v="55"/>
    <n v="350"/>
    <n v="192500"/>
    <n v="77000"/>
    <n v="0.4"/>
    <x v="0"/>
    <s v="low Units"/>
    <n v="2.318333560640419E-2"/>
  </r>
  <r>
    <x v="3"/>
    <s v="In-store"/>
    <n v="1185732"/>
    <n v="44364"/>
    <s v="17-06-2021"/>
    <x v="11"/>
    <x v="1"/>
    <s v="Thursday"/>
    <s v="17"/>
    <x v="0"/>
    <x v="41"/>
    <x v="31"/>
    <x v="0"/>
    <n v="45"/>
    <n v="600"/>
    <n v="270000"/>
    <n v="108000"/>
    <n v="0.4"/>
    <x v="0"/>
    <s v="low Units"/>
    <n v="3.2516886305086395E-2"/>
  </r>
  <r>
    <x v="3"/>
    <s v="In-store"/>
    <n v="1185732"/>
    <n v="44364"/>
    <s v="17-06-2021"/>
    <x v="11"/>
    <x v="1"/>
    <s v="Thursday"/>
    <s v="17"/>
    <x v="0"/>
    <x v="41"/>
    <x v="31"/>
    <x v="1"/>
    <n v="40"/>
    <n v="425"/>
    <n v="170000"/>
    <n v="68000"/>
    <n v="0.4"/>
    <x v="0"/>
    <s v="low Units"/>
    <n v="2.0473595080980327E-2"/>
  </r>
  <r>
    <x v="3"/>
    <s v="In-store"/>
    <n v="1185732"/>
    <n v="44364"/>
    <s v="17-06-2021"/>
    <x v="11"/>
    <x v="1"/>
    <s v="Thursday"/>
    <s v="17"/>
    <x v="0"/>
    <x v="41"/>
    <x v="31"/>
    <x v="2"/>
    <n v="35"/>
    <n v="300"/>
    <n v="105000"/>
    <n v="42000"/>
    <n v="0.4"/>
    <x v="0"/>
    <s v="low Units"/>
    <n v="1.2645455785311377E-2"/>
  </r>
  <r>
    <x v="3"/>
    <s v="In-store"/>
    <n v="1185732"/>
    <n v="44364"/>
    <s v="17-06-2021"/>
    <x v="11"/>
    <x v="1"/>
    <s v="Thursday"/>
    <s v="17"/>
    <x v="0"/>
    <x v="41"/>
    <x v="31"/>
    <x v="3"/>
    <n v="35"/>
    <n v="275"/>
    <n v="96250"/>
    <n v="38500"/>
    <n v="0.4"/>
    <x v="0"/>
    <s v="low Units"/>
    <n v="1.1591667803202095E-2"/>
  </r>
  <r>
    <x v="3"/>
    <s v="In-store"/>
    <n v="1185732"/>
    <n v="44364"/>
    <s v="17-06-2021"/>
    <x v="11"/>
    <x v="1"/>
    <s v="Thursday"/>
    <s v="17"/>
    <x v="0"/>
    <x v="41"/>
    <x v="31"/>
    <x v="4"/>
    <n v="45"/>
    <n v="275"/>
    <n v="123750"/>
    <n v="49500"/>
    <n v="0.4"/>
    <x v="0"/>
    <s v="low Units"/>
    <n v="1.4903572889831266E-2"/>
  </r>
  <r>
    <x v="3"/>
    <s v="In-store"/>
    <n v="1185732"/>
    <n v="44364"/>
    <s v="17-06-2021"/>
    <x v="11"/>
    <x v="1"/>
    <s v="Thursday"/>
    <s v="17"/>
    <x v="0"/>
    <x v="41"/>
    <x v="31"/>
    <x v="5"/>
    <n v="65"/>
    <n v="425"/>
    <n v="276250"/>
    <n v="110500"/>
    <n v="0.4"/>
    <x v="0"/>
    <s v="low Units"/>
    <n v="3.3269592006593025E-2"/>
  </r>
  <r>
    <x v="3"/>
    <s v="In-store"/>
    <n v="1185732"/>
    <n v="44393"/>
    <s v="16-07-2021"/>
    <x v="5"/>
    <x v="1"/>
    <s v="Friday"/>
    <s v="16"/>
    <x v="0"/>
    <x v="41"/>
    <x v="31"/>
    <x v="0"/>
    <n v="60"/>
    <n v="650"/>
    <n v="390000"/>
    <n v="156000"/>
    <n v="0.4"/>
    <x v="0"/>
    <s v="low Units"/>
    <n v="4.6968835774013687E-2"/>
  </r>
  <r>
    <x v="3"/>
    <s v="In-store"/>
    <n v="1185732"/>
    <n v="44393"/>
    <s v="16-07-2021"/>
    <x v="5"/>
    <x v="1"/>
    <s v="Friday"/>
    <s v="16"/>
    <x v="0"/>
    <x v="41"/>
    <x v="31"/>
    <x v="1"/>
    <n v="55"/>
    <n v="400"/>
    <n v="220000"/>
    <n v="88000"/>
    <n v="0.4"/>
    <x v="0"/>
    <s v="low Units"/>
    <n v="2.649524069303336E-2"/>
  </r>
  <r>
    <x v="3"/>
    <s v="In-store"/>
    <n v="1185732"/>
    <n v="44393"/>
    <s v="16-07-2021"/>
    <x v="5"/>
    <x v="1"/>
    <s v="Friday"/>
    <s v="16"/>
    <x v="0"/>
    <x v="41"/>
    <x v="31"/>
    <x v="2"/>
    <n v="50"/>
    <n v="325"/>
    <n v="162500"/>
    <n v="65000"/>
    <n v="0.4"/>
    <x v="0"/>
    <s v="low Units"/>
    <n v="1.9570348239172367E-2"/>
  </r>
  <r>
    <x v="3"/>
    <s v="In-store"/>
    <n v="1185732"/>
    <n v="44393"/>
    <s v="16-07-2021"/>
    <x v="5"/>
    <x v="1"/>
    <s v="Friday"/>
    <s v="16"/>
    <x v="0"/>
    <x v="41"/>
    <x v="31"/>
    <x v="3"/>
    <n v="50"/>
    <n v="275"/>
    <n v="137500"/>
    <n v="55000"/>
    <n v="0.4"/>
    <x v="0"/>
    <s v="low Units"/>
    <n v="1.6559525433145851E-2"/>
  </r>
  <r>
    <x v="3"/>
    <s v="In-store"/>
    <n v="1185732"/>
    <n v="44393"/>
    <s v="16-07-2021"/>
    <x v="5"/>
    <x v="1"/>
    <s v="Friday"/>
    <s v="16"/>
    <x v="0"/>
    <x v="41"/>
    <x v="31"/>
    <x v="4"/>
    <n v="60"/>
    <n v="300"/>
    <n v="180000"/>
    <n v="72000"/>
    <n v="0.4"/>
    <x v="0"/>
    <s v="low Units"/>
    <n v="2.1677924203390934E-2"/>
  </r>
  <r>
    <x v="3"/>
    <s v="In-store"/>
    <n v="1185732"/>
    <n v="44393"/>
    <s v="16-07-2021"/>
    <x v="5"/>
    <x v="1"/>
    <s v="Friday"/>
    <s v="16"/>
    <x v="0"/>
    <x v="41"/>
    <x v="31"/>
    <x v="5"/>
    <n v="65"/>
    <n v="475"/>
    <n v="308750"/>
    <n v="123500"/>
    <n v="0.4"/>
    <x v="0"/>
    <s v="low Units"/>
    <n v="3.7183661654427498E-2"/>
  </r>
  <r>
    <x v="3"/>
    <s v="In-store"/>
    <n v="1185732"/>
    <n v="44425"/>
    <s v="17-08-2021"/>
    <x v="6"/>
    <x v="1"/>
    <s v="Tuesday"/>
    <s v="17"/>
    <x v="0"/>
    <x v="41"/>
    <x v="31"/>
    <x v="0"/>
    <n v="50"/>
    <n v="525"/>
    <n v="262500"/>
    <n v="105000"/>
    <n v="0.4"/>
    <x v="0"/>
    <s v="low Units"/>
    <n v="3.1613639463278442E-2"/>
  </r>
  <r>
    <x v="3"/>
    <s v="In-store"/>
    <n v="1185732"/>
    <n v="44425"/>
    <s v="17-08-2021"/>
    <x v="6"/>
    <x v="1"/>
    <s v="Tuesday"/>
    <s v="17"/>
    <x v="0"/>
    <x v="41"/>
    <x v="31"/>
    <x v="1"/>
    <n v="45"/>
    <n v="300"/>
    <n v="135000"/>
    <n v="54000"/>
    <n v="0.4"/>
    <x v="0"/>
    <s v="low Units"/>
    <n v="1.6258443152543198E-2"/>
  </r>
  <r>
    <x v="3"/>
    <s v="In-store"/>
    <n v="1185732"/>
    <n v="44425"/>
    <s v="17-08-2021"/>
    <x v="6"/>
    <x v="1"/>
    <s v="Tuesday"/>
    <s v="17"/>
    <x v="0"/>
    <x v="41"/>
    <x v="31"/>
    <x v="2"/>
    <n v="40"/>
    <n v="300"/>
    <n v="120000"/>
    <n v="48000"/>
    <n v="0.4"/>
    <x v="0"/>
    <s v="low Units"/>
    <n v="1.4451949468927288E-2"/>
  </r>
  <r>
    <x v="3"/>
    <s v="In-store"/>
    <n v="1185732"/>
    <n v="44425"/>
    <s v="17-08-2021"/>
    <x v="6"/>
    <x v="1"/>
    <s v="Tuesday"/>
    <s v="17"/>
    <x v="0"/>
    <x v="41"/>
    <x v="31"/>
    <x v="3"/>
    <n v="40"/>
    <n v="275"/>
    <n v="110000"/>
    <n v="44000"/>
    <n v="0.4"/>
    <x v="0"/>
    <s v="low Units"/>
    <n v="1.324762034651668E-2"/>
  </r>
  <r>
    <x v="3"/>
    <s v="In-store"/>
    <n v="1185732"/>
    <n v="44425"/>
    <s v="17-08-2021"/>
    <x v="6"/>
    <x v="1"/>
    <s v="Tuesday"/>
    <s v="17"/>
    <x v="0"/>
    <x v="41"/>
    <x v="31"/>
    <x v="4"/>
    <n v="50"/>
    <n v="250"/>
    <n v="125000"/>
    <n v="50000"/>
    <n v="0.4"/>
    <x v="0"/>
    <s v="low Units"/>
    <n v="1.5054114030132591E-2"/>
  </r>
  <r>
    <x v="3"/>
    <s v="In-store"/>
    <n v="1185732"/>
    <n v="44425"/>
    <s v="17-08-2021"/>
    <x v="6"/>
    <x v="1"/>
    <s v="Tuesday"/>
    <s v="17"/>
    <x v="0"/>
    <x v="41"/>
    <x v="31"/>
    <x v="5"/>
    <n v="55"/>
    <n v="425"/>
    <n v="233750"/>
    <n v="93500"/>
    <n v="0.4"/>
    <x v="0"/>
    <s v="low Units"/>
    <n v="2.8151193236347946E-2"/>
  </r>
  <r>
    <x v="3"/>
    <s v="In-store"/>
    <n v="1185732"/>
    <n v="44457"/>
    <s v="18-09-2021"/>
    <x v="7"/>
    <x v="1"/>
    <s v="Saturday"/>
    <s v="18"/>
    <x v="0"/>
    <x v="41"/>
    <x v="31"/>
    <x v="0"/>
    <n v="35"/>
    <n v="550"/>
    <n v="192500"/>
    <n v="77000"/>
    <n v="0.4"/>
    <x v="0"/>
    <s v="low Units"/>
    <n v="2.318333560640419E-2"/>
  </r>
  <r>
    <x v="3"/>
    <s v="In-store"/>
    <n v="1185732"/>
    <n v="44457"/>
    <s v="18-09-2021"/>
    <x v="7"/>
    <x v="1"/>
    <s v="Saturday"/>
    <s v="18"/>
    <x v="0"/>
    <x v="41"/>
    <x v="31"/>
    <x v="1"/>
    <n v="30"/>
    <n v="350"/>
    <n v="105000"/>
    <n v="42000"/>
    <n v="0.4"/>
    <x v="0"/>
    <s v="low Units"/>
    <n v="1.2645455785311377E-2"/>
  </r>
  <r>
    <x v="3"/>
    <s v="In-store"/>
    <n v="1185732"/>
    <n v="44457"/>
    <s v="18-09-2021"/>
    <x v="7"/>
    <x v="1"/>
    <s v="Saturday"/>
    <s v="18"/>
    <x v="0"/>
    <x v="41"/>
    <x v="31"/>
    <x v="2"/>
    <n v="25"/>
    <n v="250"/>
    <n v="62500"/>
    <n v="25000"/>
    <n v="0.4"/>
    <x v="0"/>
    <s v="low Units"/>
    <n v="7.5270570150662956E-3"/>
  </r>
  <r>
    <x v="3"/>
    <s v="In-store"/>
    <n v="1185732"/>
    <n v="44457"/>
    <s v="18-09-2021"/>
    <x v="7"/>
    <x v="1"/>
    <s v="Saturday"/>
    <s v="18"/>
    <x v="0"/>
    <x v="41"/>
    <x v="31"/>
    <x v="3"/>
    <n v="25"/>
    <n v="225"/>
    <n v="56250"/>
    <n v="22500"/>
    <n v="0.4"/>
    <x v="0"/>
    <s v="low Units"/>
    <n v="6.7743513135596666E-3"/>
  </r>
  <r>
    <x v="3"/>
    <s v="In-store"/>
    <n v="1185732"/>
    <n v="44457"/>
    <s v="18-09-2021"/>
    <x v="7"/>
    <x v="1"/>
    <s v="Saturday"/>
    <s v="18"/>
    <x v="0"/>
    <x v="41"/>
    <x v="31"/>
    <x v="4"/>
    <n v="35"/>
    <n v="225"/>
    <n v="78750"/>
    <n v="31500"/>
    <n v="0.4"/>
    <x v="0"/>
    <s v="low Units"/>
    <n v="9.484091838983532E-3"/>
  </r>
  <r>
    <x v="3"/>
    <s v="In-store"/>
    <n v="1185732"/>
    <n v="44457"/>
    <s v="18-09-2021"/>
    <x v="7"/>
    <x v="1"/>
    <s v="Saturday"/>
    <s v="18"/>
    <x v="0"/>
    <x v="41"/>
    <x v="31"/>
    <x v="5"/>
    <n v="40"/>
    <n v="300"/>
    <n v="120000"/>
    <n v="48000"/>
    <n v="0.4"/>
    <x v="0"/>
    <s v="low Units"/>
    <n v="1.4451949468927288E-2"/>
  </r>
  <r>
    <x v="3"/>
    <s v="In-store"/>
    <n v="1185732"/>
    <n v="44486"/>
    <s v="17-10-2021"/>
    <x v="8"/>
    <x v="1"/>
    <s v="Sunday"/>
    <s v="17"/>
    <x v="0"/>
    <x v="41"/>
    <x v="31"/>
    <x v="0"/>
    <n v="45"/>
    <n v="425"/>
    <n v="191250"/>
    <n v="76500"/>
    <n v="0.4"/>
    <x v="0"/>
    <s v="low Units"/>
    <n v="2.3032794466102867E-2"/>
  </r>
  <r>
    <x v="3"/>
    <s v="In-store"/>
    <n v="1185732"/>
    <n v="44486"/>
    <s v="17-10-2021"/>
    <x v="8"/>
    <x v="1"/>
    <s v="Sunday"/>
    <s v="17"/>
    <x v="0"/>
    <x v="41"/>
    <x v="31"/>
    <x v="1"/>
    <n v="35"/>
    <n v="275"/>
    <n v="96250"/>
    <n v="38500"/>
    <n v="0.4"/>
    <x v="0"/>
    <s v="low Units"/>
    <n v="1.1591667803202095E-2"/>
  </r>
  <r>
    <x v="3"/>
    <s v="In-store"/>
    <n v="1185732"/>
    <n v="44486"/>
    <s v="17-10-2021"/>
    <x v="8"/>
    <x v="1"/>
    <s v="Sunday"/>
    <s v="17"/>
    <x v="0"/>
    <x v="41"/>
    <x v="31"/>
    <x v="2"/>
    <n v="35"/>
    <n v="175"/>
    <n v="61250"/>
    <n v="24500"/>
    <n v="0.4"/>
    <x v="0"/>
    <s v="low Units"/>
    <n v="7.3765158747649707E-3"/>
  </r>
  <r>
    <x v="3"/>
    <s v="In-store"/>
    <n v="1185732"/>
    <n v="44486"/>
    <s v="17-10-2021"/>
    <x v="8"/>
    <x v="1"/>
    <s v="Sunday"/>
    <s v="17"/>
    <x v="0"/>
    <x v="41"/>
    <x v="31"/>
    <x v="3"/>
    <n v="35"/>
    <n v="175"/>
    <n v="61250"/>
    <n v="24500"/>
    <n v="0.4"/>
    <x v="0"/>
    <s v="low Units"/>
    <n v="7.3765158747649707E-3"/>
  </r>
  <r>
    <x v="3"/>
    <s v="In-store"/>
    <n v="1185732"/>
    <n v="44486"/>
    <s v="17-10-2021"/>
    <x v="8"/>
    <x v="1"/>
    <s v="Sunday"/>
    <s v="17"/>
    <x v="0"/>
    <x v="41"/>
    <x v="31"/>
    <x v="4"/>
    <n v="45"/>
    <n v="175"/>
    <n v="78750"/>
    <n v="31500"/>
    <n v="0.4"/>
    <x v="0"/>
    <s v="low Units"/>
    <n v="9.484091838983532E-3"/>
  </r>
  <r>
    <x v="0"/>
    <s v="In-store"/>
    <n v="1185732"/>
    <n v="44486"/>
    <s v="17-10-2021"/>
    <x v="8"/>
    <x v="1"/>
    <s v="Sunday"/>
    <s v="17"/>
    <x v="0"/>
    <x v="41"/>
    <x v="31"/>
    <x v="5"/>
    <n v="50"/>
    <n v="300"/>
    <n v="150000"/>
    <n v="60000"/>
    <n v="0.4"/>
    <x v="0"/>
    <s v="low Units"/>
    <n v="1.8064936836159111E-2"/>
  </r>
  <r>
    <x v="0"/>
    <s v="In-store"/>
    <n v="1185732"/>
    <n v="44517"/>
    <s v="17-11-2021"/>
    <x v="9"/>
    <x v="1"/>
    <s v="Wednesday"/>
    <s v="17"/>
    <x v="0"/>
    <x v="41"/>
    <x v="31"/>
    <x v="0"/>
    <n v="45"/>
    <n v="450"/>
    <n v="202500"/>
    <n v="81000"/>
    <n v="0.4"/>
    <x v="0"/>
    <s v="low Units"/>
    <n v="2.43876647288148E-2"/>
  </r>
  <r>
    <x v="0"/>
    <s v="In-store"/>
    <n v="1185732"/>
    <n v="44517"/>
    <s v="17-11-2021"/>
    <x v="9"/>
    <x v="1"/>
    <s v="Wednesday"/>
    <s v="17"/>
    <x v="0"/>
    <x v="41"/>
    <x v="31"/>
    <x v="1"/>
    <n v="35"/>
    <n v="350"/>
    <n v="122500"/>
    <n v="49000"/>
    <n v="0.4"/>
    <x v="0"/>
    <s v="low Units"/>
    <n v="1.4753031749529941E-2"/>
  </r>
  <r>
    <x v="0"/>
    <s v="In-store"/>
    <n v="1185732"/>
    <n v="44517"/>
    <s v="17-11-2021"/>
    <x v="9"/>
    <x v="1"/>
    <s v="Wednesday"/>
    <s v="17"/>
    <x v="0"/>
    <x v="41"/>
    <x v="31"/>
    <x v="2"/>
    <n v="35"/>
    <n v="295"/>
    <n v="103250"/>
    <n v="41300"/>
    <n v="0.4"/>
    <x v="0"/>
    <s v="low Units"/>
    <n v="1.243469818888952E-2"/>
  </r>
  <r>
    <x v="0"/>
    <s v="In-store"/>
    <n v="1185732"/>
    <n v="44517"/>
    <s v="17-11-2021"/>
    <x v="9"/>
    <x v="1"/>
    <s v="Wednesday"/>
    <s v="17"/>
    <x v="0"/>
    <x v="41"/>
    <x v="31"/>
    <x v="3"/>
    <n v="40"/>
    <n v="325"/>
    <n v="130000"/>
    <n v="52000"/>
    <n v="0.4"/>
    <x v="0"/>
    <s v="low Units"/>
    <n v="1.5656278591337894E-2"/>
  </r>
  <r>
    <x v="0"/>
    <s v="In-store"/>
    <n v="1185732"/>
    <n v="44517"/>
    <s v="17-11-2021"/>
    <x v="9"/>
    <x v="1"/>
    <s v="Wednesday"/>
    <s v="17"/>
    <x v="0"/>
    <x v="41"/>
    <x v="31"/>
    <x v="4"/>
    <n v="65"/>
    <n v="300"/>
    <n v="195000"/>
    <n v="78000"/>
    <n v="0.4"/>
    <x v="0"/>
    <s v="low Units"/>
    <n v="2.3484417887006843E-2"/>
  </r>
  <r>
    <x v="0"/>
    <s v="In-store"/>
    <n v="1185732"/>
    <n v="44517"/>
    <s v="17-11-2021"/>
    <x v="9"/>
    <x v="1"/>
    <s v="Wednesday"/>
    <s v="17"/>
    <x v="0"/>
    <x v="41"/>
    <x v="31"/>
    <x v="5"/>
    <n v="70"/>
    <n v="400"/>
    <n v="280000"/>
    <n v="112000"/>
    <n v="0.4"/>
    <x v="0"/>
    <s v="low Units"/>
    <n v="3.3721215427497009E-2"/>
  </r>
  <r>
    <x v="0"/>
    <s v="In-store"/>
    <n v="1185732"/>
    <n v="44546"/>
    <s v="16-12-2021"/>
    <x v="10"/>
    <x v="1"/>
    <s v="Thursday"/>
    <s v="16"/>
    <x v="0"/>
    <x v="41"/>
    <x v="31"/>
    <x v="0"/>
    <n v="65"/>
    <n v="650"/>
    <n v="422500"/>
    <n v="169000"/>
    <n v="0.4"/>
    <x v="0"/>
    <s v="low Units"/>
    <n v="5.088290542184816E-2"/>
  </r>
  <r>
    <x v="0"/>
    <s v="In-store"/>
    <n v="1185732"/>
    <n v="44546"/>
    <s v="16-12-2021"/>
    <x v="10"/>
    <x v="1"/>
    <s v="Thursday"/>
    <s v="16"/>
    <x v="0"/>
    <x v="41"/>
    <x v="31"/>
    <x v="1"/>
    <n v="55"/>
    <n v="450"/>
    <n v="247500"/>
    <n v="99000"/>
    <n v="0.4"/>
    <x v="0"/>
    <s v="low Units"/>
    <n v="2.9807145779662533E-2"/>
  </r>
  <r>
    <x v="3"/>
    <s v="In-store"/>
    <n v="1185732"/>
    <n v="44546"/>
    <s v="16-12-2021"/>
    <x v="10"/>
    <x v="1"/>
    <s v="Thursday"/>
    <s v="16"/>
    <x v="0"/>
    <x v="41"/>
    <x v="31"/>
    <x v="2"/>
    <n v="55"/>
    <n v="400"/>
    <n v="220000"/>
    <n v="88000"/>
    <n v="0.4"/>
    <x v="0"/>
    <s v="low Units"/>
    <n v="2.649524069303336E-2"/>
  </r>
  <r>
    <x v="0"/>
    <s v="In-store"/>
    <n v="1185732"/>
    <n v="44546"/>
    <s v="16-12-2021"/>
    <x v="10"/>
    <x v="1"/>
    <s v="Thursday"/>
    <s v="16"/>
    <x v="0"/>
    <x v="41"/>
    <x v="31"/>
    <x v="3"/>
    <n v="55"/>
    <n v="350"/>
    <n v="192500"/>
    <n v="77000"/>
    <n v="0.4"/>
    <x v="0"/>
    <s v="low Units"/>
    <n v="2.318333560640419E-2"/>
  </r>
  <r>
    <x v="0"/>
    <s v="In-store"/>
    <n v="1185732"/>
    <n v="44546"/>
    <s v="16-12-2021"/>
    <x v="10"/>
    <x v="1"/>
    <s v="Thursday"/>
    <s v="16"/>
    <x v="0"/>
    <x v="41"/>
    <x v="31"/>
    <x v="4"/>
    <n v="65"/>
    <n v="350"/>
    <n v="227500"/>
    <n v="91000"/>
    <n v="0.4"/>
    <x v="0"/>
    <s v="low Units"/>
    <n v="2.7398487534841316E-2"/>
  </r>
  <r>
    <x v="0"/>
    <s v="In-store"/>
    <n v="1185732"/>
    <n v="44546"/>
    <s v="16-12-2021"/>
    <x v="10"/>
    <x v="1"/>
    <s v="Thursday"/>
    <s v="16"/>
    <x v="0"/>
    <x v="41"/>
    <x v="31"/>
    <x v="5"/>
    <n v="70"/>
    <n v="450"/>
    <n v="315000"/>
    <n v="126000"/>
    <n v="0.4"/>
    <x v="0"/>
    <s v="low Units"/>
    <n v="3.7936367355934128E-2"/>
  </r>
  <r>
    <x v="0"/>
    <s v="In-store"/>
    <n v="1185732"/>
    <n v="44220"/>
    <s v="24-01-2021"/>
    <x v="0"/>
    <x v="1"/>
    <s v="Sunday"/>
    <s v="24"/>
    <x v="0"/>
    <x v="41"/>
    <x v="31"/>
    <x v="0"/>
    <n v="35"/>
    <n v="425"/>
    <n v="148750"/>
    <n v="59500"/>
    <n v="0.4"/>
    <x v="0"/>
    <s v="low Units"/>
    <n v="1.7914395695857784E-2"/>
  </r>
  <r>
    <x v="0"/>
    <s v="In-store"/>
    <n v="1185732"/>
    <n v="44220"/>
    <s v="24-01-2021"/>
    <x v="0"/>
    <x v="1"/>
    <s v="Sunday"/>
    <s v="24"/>
    <x v="0"/>
    <x v="41"/>
    <x v="31"/>
    <x v="1"/>
    <n v="35"/>
    <n v="225"/>
    <n v="78750"/>
    <n v="27563"/>
    <n v="0.35"/>
    <x v="0"/>
    <s v="low Units"/>
    <n v="8.2987309002508919E-3"/>
  </r>
  <r>
    <x v="0"/>
    <s v="In-store"/>
    <n v="1185732"/>
    <n v="44220"/>
    <s v="24-01-2021"/>
    <x v="0"/>
    <x v="1"/>
    <s v="Sunday"/>
    <s v="24"/>
    <x v="0"/>
    <x v="41"/>
    <x v="31"/>
    <x v="2"/>
    <n v="25"/>
    <n v="225"/>
    <n v="56250"/>
    <n v="19688"/>
    <n v="0.35"/>
    <x v="0"/>
    <s v="low Units"/>
    <n v="5.9277079405050098E-3"/>
  </r>
  <r>
    <x v="0"/>
    <s v="In-store"/>
    <n v="1185732"/>
    <n v="44220"/>
    <s v="24-01-2021"/>
    <x v="0"/>
    <x v="1"/>
    <s v="Sunday"/>
    <s v="24"/>
    <x v="0"/>
    <x v="41"/>
    <x v="31"/>
    <x v="3"/>
    <n v="30"/>
    <n v="75"/>
    <n v="22500"/>
    <n v="7875"/>
    <n v="0.35"/>
    <x v="0"/>
    <s v="low Units"/>
    <n v="2.371022959745883E-3"/>
  </r>
  <r>
    <x v="0"/>
    <s v="In-store"/>
    <n v="1185732"/>
    <n v="44220"/>
    <s v="24-01-2021"/>
    <x v="0"/>
    <x v="1"/>
    <s v="Sunday"/>
    <s v="24"/>
    <x v="0"/>
    <x v="41"/>
    <x v="31"/>
    <x v="4"/>
    <n v="45"/>
    <n v="125"/>
    <n v="56250"/>
    <n v="16875"/>
    <n v="0.3"/>
    <x v="0"/>
    <s v="low Units"/>
    <n v="5.0807634851697493E-3"/>
  </r>
  <r>
    <x v="0"/>
    <s v="In-store"/>
    <n v="1185732"/>
    <n v="44220"/>
    <s v="24-01-2021"/>
    <x v="0"/>
    <x v="1"/>
    <s v="Sunday"/>
    <s v="24"/>
    <x v="0"/>
    <x v="41"/>
    <x v="31"/>
    <x v="5"/>
    <n v="35"/>
    <n v="225"/>
    <n v="78750"/>
    <n v="23625"/>
    <n v="0.3"/>
    <x v="0"/>
    <s v="low Units"/>
    <n v="7.113068879237649E-3"/>
  </r>
  <r>
    <x v="0"/>
    <s v="In-store"/>
    <n v="1185732"/>
    <n v="44249"/>
    <s v="22-02-2021"/>
    <x v="1"/>
    <x v="1"/>
    <s v="Monday"/>
    <s v="22"/>
    <x v="0"/>
    <x v="41"/>
    <x v="31"/>
    <x v="0"/>
    <n v="35"/>
    <n v="475"/>
    <n v="166250"/>
    <n v="66500"/>
    <n v="0.4"/>
    <x v="0"/>
    <s v="low Units"/>
    <n v="2.0021971660076347E-2"/>
  </r>
  <r>
    <x v="3"/>
    <s v="In-store"/>
    <n v="1185732"/>
    <n v="44249"/>
    <s v="22-02-2021"/>
    <x v="1"/>
    <x v="1"/>
    <s v="Monday"/>
    <s v="22"/>
    <x v="0"/>
    <x v="41"/>
    <x v="31"/>
    <x v="1"/>
    <n v="35"/>
    <n v="125"/>
    <n v="43750"/>
    <n v="15313"/>
    <n v="0.35"/>
    <x v="0"/>
    <s v="low Units"/>
    <n v="4.6104729628684074E-3"/>
  </r>
  <r>
    <x v="3"/>
    <s v="In-store"/>
    <n v="1185732"/>
    <n v="44249"/>
    <s v="22-02-2021"/>
    <x v="1"/>
    <x v="1"/>
    <s v="Monday"/>
    <s v="22"/>
    <x v="0"/>
    <x v="41"/>
    <x v="31"/>
    <x v="2"/>
    <n v="25"/>
    <n v="175"/>
    <n v="43750"/>
    <n v="15313"/>
    <n v="0.35"/>
    <x v="0"/>
    <s v="low Units"/>
    <n v="4.6104729628684074E-3"/>
  </r>
  <r>
    <x v="3"/>
    <s v="In-store"/>
    <n v="1185732"/>
    <n v="44249"/>
    <s v="22-02-2021"/>
    <x v="1"/>
    <x v="1"/>
    <s v="Monday"/>
    <s v="22"/>
    <x v="0"/>
    <x v="42"/>
    <x v="44"/>
    <x v="3"/>
    <n v="30"/>
    <n v="50"/>
    <n v="15000"/>
    <n v="5250"/>
    <n v="0.35"/>
    <x v="0"/>
    <s v="low Units"/>
    <n v="1.5806819731639221E-3"/>
  </r>
  <r>
    <x v="3"/>
    <s v="In-store"/>
    <n v="1185732"/>
    <n v="44249"/>
    <s v="22-02-2021"/>
    <x v="1"/>
    <x v="1"/>
    <s v="Monday"/>
    <s v="22"/>
    <x v="0"/>
    <x v="42"/>
    <x v="44"/>
    <x v="4"/>
    <n v="45"/>
    <n v="125"/>
    <n v="56250"/>
    <n v="16875"/>
    <n v="0.3"/>
    <x v="0"/>
    <s v="low Units"/>
    <n v="5.0807634851697493E-3"/>
  </r>
  <r>
    <x v="3"/>
    <s v="In-store"/>
    <n v="1185732"/>
    <n v="44249"/>
    <s v="22-02-2021"/>
    <x v="1"/>
    <x v="1"/>
    <s v="Monday"/>
    <s v="22"/>
    <x v="0"/>
    <x v="42"/>
    <x v="44"/>
    <x v="5"/>
    <n v="35"/>
    <n v="225"/>
    <n v="78750"/>
    <n v="23625"/>
    <n v="0.3"/>
    <x v="0"/>
    <s v="low Units"/>
    <n v="7.113068879237649E-3"/>
  </r>
  <r>
    <x v="3"/>
    <s v="In-store"/>
    <n v="1185732"/>
    <n v="44275"/>
    <s v="20-03-2021"/>
    <x v="2"/>
    <x v="1"/>
    <s v="Saturday"/>
    <s v="20"/>
    <x v="0"/>
    <x v="42"/>
    <x v="44"/>
    <x v="0"/>
    <n v="35"/>
    <n v="445"/>
    <n v="155750"/>
    <n v="62300"/>
    <n v="0.4"/>
    <x v="0"/>
    <s v="low Units"/>
    <n v="1.8757426081545209E-2"/>
  </r>
  <r>
    <x v="3"/>
    <s v="In-store"/>
    <n v="1185732"/>
    <n v="44275"/>
    <s v="20-03-2021"/>
    <x v="2"/>
    <x v="1"/>
    <s v="Saturday"/>
    <s v="20"/>
    <x v="0"/>
    <x v="42"/>
    <x v="44"/>
    <x v="1"/>
    <n v="35"/>
    <n v="150"/>
    <n v="52500"/>
    <n v="18375"/>
    <n v="0.35"/>
    <x v="0"/>
    <s v="low Units"/>
    <n v="5.5323869060737276E-3"/>
  </r>
  <r>
    <x v="3"/>
    <s v="In-store"/>
    <n v="1185732"/>
    <n v="44275"/>
    <s v="20-03-2021"/>
    <x v="2"/>
    <x v="1"/>
    <s v="Saturday"/>
    <s v="20"/>
    <x v="0"/>
    <x v="42"/>
    <x v="44"/>
    <x v="2"/>
    <n v="25"/>
    <n v="175"/>
    <n v="43750"/>
    <n v="15313"/>
    <n v="0.35"/>
    <x v="0"/>
    <s v="low Units"/>
    <n v="4.6104729628684074E-3"/>
  </r>
  <r>
    <x v="3"/>
    <s v="In-store"/>
    <n v="1185732"/>
    <n v="44275"/>
    <s v="20-03-2021"/>
    <x v="2"/>
    <x v="1"/>
    <s v="Saturday"/>
    <s v="20"/>
    <x v="0"/>
    <x v="42"/>
    <x v="44"/>
    <x v="3"/>
    <n v="30"/>
    <n v="25"/>
    <n v="7500"/>
    <n v="2625"/>
    <n v="0.35"/>
    <x v="0"/>
    <s v="low Units"/>
    <n v="7.9034098658196104E-4"/>
  </r>
  <r>
    <x v="3"/>
    <s v="In-store"/>
    <n v="1185732"/>
    <n v="44275"/>
    <s v="20-03-2021"/>
    <x v="2"/>
    <x v="1"/>
    <s v="Saturday"/>
    <s v="20"/>
    <x v="0"/>
    <x v="42"/>
    <x v="44"/>
    <x v="4"/>
    <n v="45"/>
    <n v="75"/>
    <n v="33750"/>
    <n v="10125"/>
    <n v="0.3"/>
    <x v="0"/>
    <s v="low Units"/>
    <n v="3.04845809110185E-3"/>
  </r>
  <r>
    <x v="3"/>
    <s v="In-store"/>
    <n v="1185732"/>
    <n v="44275"/>
    <s v="20-03-2021"/>
    <x v="2"/>
    <x v="1"/>
    <s v="Saturday"/>
    <s v="20"/>
    <x v="0"/>
    <x v="42"/>
    <x v="44"/>
    <x v="5"/>
    <n v="35"/>
    <n v="175"/>
    <n v="61250"/>
    <n v="18375"/>
    <n v="0.3"/>
    <x v="0"/>
    <s v="low Units"/>
    <n v="5.5323869060737276E-3"/>
  </r>
  <r>
    <x v="3"/>
    <s v="In-store"/>
    <n v="1185732"/>
    <n v="44307"/>
    <s v="21-04-2021"/>
    <x v="3"/>
    <x v="1"/>
    <s v="Wednesday"/>
    <s v="21"/>
    <x v="0"/>
    <x v="42"/>
    <x v="44"/>
    <x v="0"/>
    <n v="35"/>
    <n v="425"/>
    <n v="148750"/>
    <n v="59500"/>
    <n v="0.4"/>
    <x v="0"/>
    <s v="low Units"/>
    <n v="1.7914395695857784E-2"/>
  </r>
  <r>
    <x v="3"/>
    <s v="In-store"/>
    <n v="1185732"/>
    <n v="44307"/>
    <s v="21-04-2021"/>
    <x v="3"/>
    <x v="1"/>
    <s v="Wednesday"/>
    <s v="21"/>
    <x v="0"/>
    <x v="42"/>
    <x v="44"/>
    <x v="1"/>
    <n v="35"/>
    <n v="125"/>
    <n v="43750"/>
    <n v="15313"/>
    <n v="0.35"/>
    <x v="0"/>
    <s v="low Units"/>
    <n v="4.6104729628684074E-3"/>
  </r>
  <r>
    <x v="3"/>
    <s v="In-store"/>
    <n v="1185732"/>
    <n v="44307"/>
    <s v="21-04-2021"/>
    <x v="3"/>
    <x v="1"/>
    <s v="Wednesday"/>
    <s v="21"/>
    <x v="0"/>
    <x v="42"/>
    <x v="44"/>
    <x v="2"/>
    <n v="25"/>
    <n v="125"/>
    <n v="31250"/>
    <n v="10938"/>
    <n v="0.35"/>
    <x v="0"/>
    <s v="low Units"/>
    <n v="3.2932379852318059E-3"/>
  </r>
  <r>
    <x v="3"/>
    <s v="In-store"/>
    <n v="1185732"/>
    <n v="44307"/>
    <s v="21-04-2021"/>
    <x v="3"/>
    <x v="1"/>
    <s v="Wednesday"/>
    <s v="21"/>
    <x v="0"/>
    <x v="42"/>
    <x v="44"/>
    <x v="3"/>
    <n v="30"/>
    <n v="50"/>
    <n v="15000"/>
    <n v="5250"/>
    <n v="0.35"/>
    <x v="0"/>
    <s v="low Units"/>
    <n v="1.5806819731639221E-3"/>
  </r>
  <r>
    <x v="3"/>
    <s v="In-store"/>
    <n v="1185732"/>
    <n v="44307"/>
    <s v="21-04-2021"/>
    <x v="3"/>
    <x v="1"/>
    <s v="Wednesday"/>
    <s v="21"/>
    <x v="0"/>
    <x v="42"/>
    <x v="44"/>
    <x v="4"/>
    <n v="45"/>
    <n v="50"/>
    <n v="22500"/>
    <n v="6750"/>
    <n v="0.3"/>
    <x v="0"/>
    <s v="low Units"/>
    <n v="2.0323053940678997E-3"/>
  </r>
  <r>
    <x v="3"/>
    <s v="In-store"/>
    <n v="1185732"/>
    <n v="44307"/>
    <s v="21-04-2021"/>
    <x v="3"/>
    <x v="1"/>
    <s v="Wednesday"/>
    <s v="21"/>
    <x v="0"/>
    <x v="42"/>
    <x v="44"/>
    <x v="5"/>
    <n v="35"/>
    <n v="200"/>
    <n v="70000"/>
    <n v="21000"/>
    <n v="0.3"/>
    <x v="0"/>
    <s v="low Units"/>
    <n v="6.3227278926556883E-3"/>
  </r>
  <r>
    <x v="3"/>
    <s v="In-store"/>
    <n v="1185732"/>
    <n v="44336"/>
    <s v="20-05-2021"/>
    <x v="4"/>
    <x v="1"/>
    <s v="Thursday"/>
    <s v="20"/>
    <x v="0"/>
    <x v="42"/>
    <x v="44"/>
    <x v="0"/>
    <n v="50"/>
    <n v="470"/>
    <n v="235000"/>
    <n v="94000"/>
    <n v="0.4"/>
    <x v="0"/>
    <s v="low Units"/>
    <n v="2.8301734376649276E-2"/>
  </r>
  <r>
    <x v="3"/>
    <s v="In-store"/>
    <n v="1185732"/>
    <n v="44336"/>
    <s v="20-05-2021"/>
    <x v="4"/>
    <x v="1"/>
    <s v="Thursday"/>
    <s v="20"/>
    <x v="0"/>
    <x v="42"/>
    <x v="44"/>
    <x v="1"/>
    <n v="45"/>
    <n v="175"/>
    <n v="78750"/>
    <n v="27563"/>
    <n v="0.35"/>
    <x v="0"/>
    <s v="low Units"/>
    <n v="8.2987309002508919E-3"/>
  </r>
  <r>
    <x v="3"/>
    <s v="In-store"/>
    <n v="1185732"/>
    <n v="44336"/>
    <s v="20-05-2021"/>
    <x v="4"/>
    <x v="1"/>
    <s v="Thursday"/>
    <s v="20"/>
    <x v="0"/>
    <x v="42"/>
    <x v="44"/>
    <x v="2"/>
    <n v="40"/>
    <n v="150"/>
    <n v="60000"/>
    <n v="21000"/>
    <n v="0.35"/>
    <x v="0"/>
    <s v="low Units"/>
    <n v="6.3227278926556883E-3"/>
  </r>
  <r>
    <x v="3"/>
    <s v="In-store"/>
    <n v="1185732"/>
    <n v="44336"/>
    <s v="20-05-2021"/>
    <x v="4"/>
    <x v="1"/>
    <s v="Thursday"/>
    <s v="20"/>
    <x v="0"/>
    <x v="42"/>
    <x v="44"/>
    <x v="3"/>
    <n v="40"/>
    <n v="100"/>
    <n v="40000"/>
    <n v="14000"/>
    <n v="0.35"/>
    <x v="0"/>
    <s v="low Units"/>
    <n v="4.2151519284371261E-3"/>
  </r>
  <r>
    <x v="3"/>
    <s v="In-store"/>
    <n v="1185732"/>
    <n v="44336"/>
    <s v="20-05-2021"/>
    <x v="4"/>
    <x v="1"/>
    <s v="Thursday"/>
    <s v="20"/>
    <x v="0"/>
    <x v="42"/>
    <x v="44"/>
    <x v="4"/>
    <n v="50"/>
    <n v="125"/>
    <n v="62500"/>
    <n v="18750"/>
    <n v="0.3"/>
    <x v="0"/>
    <s v="low Units"/>
    <n v="5.6452927612997217E-3"/>
  </r>
  <r>
    <x v="3"/>
    <s v="In-store"/>
    <n v="1185732"/>
    <n v="44336"/>
    <s v="20-05-2021"/>
    <x v="4"/>
    <x v="1"/>
    <s v="Thursday"/>
    <s v="20"/>
    <x v="0"/>
    <x v="42"/>
    <x v="44"/>
    <x v="5"/>
    <n v="55"/>
    <n v="250"/>
    <n v="137500"/>
    <n v="41250"/>
    <n v="0.3"/>
    <x v="0"/>
    <s v="low Units"/>
    <n v="1.2419644074859387E-2"/>
  </r>
  <r>
    <x v="3"/>
    <s v="In-store"/>
    <n v="1185732"/>
    <n v="44369"/>
    <s v="22-06-2021"/>
    <x v="11"/>
    <x v="1"/>
    <s v="Tuesday"/>
    <s v="22"/>
    <x v="0"/>
    <x v="42"/>
    <x v="44"/>
    <x v="0"/>
    <n v="50"/>
    <n v="500"/>
    <n v="250000"/>
    <n v="100000"/>
    <n v="0.4"/>
    <x v="0"/>
    <s v="low Units"/>
    <n v="3.0108228060265183E-2"/>
  </r>
  <r>
    <x v="3"/>
    <s v="In-store"/>
    <n v="1185732"/>
    <n v="44369"/>
    <s v="22-06-2021"/>
    <x v="11"/>
    <x v="1"/>
    <s v="Tuesday"/>
    <s v="22"/>
    <x v="0"/>
    <x v="42"/>
    <x v="44"/>
    <x v="1"/>
    <n v="45"/>
    <n v="250"/>
    <n v="112500"/>
    <n v="39375"/>
    <n v="0.35"/>
    <x v="0"/>
    <s v="low Units"/>
    <n v="1.1855114798729416E-2"/>
  </r>
  <r>
    <x v="0"/>
    <s v="In-store"/>
    <n v="1185732"/>
    <n v="44369"/>
    <s v="22-06-2021"/>
    <x v="11"/>
    <x v="1"/>
    <s v="Tuesday"/>
    <s v="22"/>
    <x v="0"/>
    <x v="42"/>
    <x v="44"/>
    <x v="2"/>
    <n v="40"/>
    <n v="175"/>
    <n v="70000"/>
    <n v="24500"/>
    <n v="0.35"/>
    <x v="0"/>
    <s v="low Units"/>
    <n v="7.3765158747649707E-3"/>
  </r>
  <r>
    <x v="0"/>
    <s v="In-store"/>
    <n v="1185732"/>
    <n v="44369"/>
    <s v="22-06-2021"/>
    <x v="11"/>
    <x v="1"/>
    <s v="Tuesday"/>
    <s v="22"/>
    <x v="0"/>
    <x v="42"/>
    <x v="44"/>
    <x v="3"/>
    <n v="40"/>
    <n v="150"/>
    <n v="60000"/>
    <n v="21000"/>
    <n v="0.35"/>
    <x v="0"/>
    <s v="low Units"/>
    <n v="6.3227278926556883E-3"/>
  </r>
  <r>
    <x v="0"/>
    <s v="In-store"/>
    <n v="1185732"/>
    <n v="44369"/>
    <s v="22-06-2021"/>
    <x v="11"/>
    <x v="1"/>
    <s v="Tuesday"/>
    <s v="22"/>
    <x v="0"/>
    <x v="42"/>
    <x v="44"/>
    <x v="4"/>
    <n v="50"/>
    <n v="150"/>
    <n v="75000"/>
    <n v="22500"/>
    <n v="0.3"/>
    <x v="0"/>
    <s v="low Units"/>
    <n v="6.7743513135596666E-3"/>
  </r>
  <r>
    <x v="0"/>
    <s v="In-store"/>
    <n v="1185732"/>
    <n v="44369"/>
    <s v="22-06-2021"/>
    <x v="11"/>
    <x v="1"/>
    <s v="Tuesday"/>
    <s v="22"/>
    <x v="0"/>
    <x v="42"/>
    <x v="44"/>
    <x v="5"/>
    <n v="55"/>
    <n v="300"/>
    <n v="165000"/>
    <n v="49500"/>
    <n v="0.3"/>
    <x v="0"/>
    <s v="low Units"/>
    <n v="1.4903572889831266E-2"/>
  </r>
  <r>
    <x v="0"/>
    <s v="In-store"/>
    <n v="1185732"/>
    <n v="44397"/>
    <s v="20-07-2021"/>
    <x v="5"/>
    <x v="1"/>
    <s v="Tuesday"/>
    <s v="20"/>
    <x v="0"/>
    <x v="42"/>
    <x v="44"/>
    <x v="0"/>
    <n v="50"/>
    <n v="525"/>
    <n v="262500"/>
    <n v="105000"/>
    <n v="0.4"/>
    <x v="0"/>
    <s v="low Units"/>
    <n v="3.1613639463278442E-2"/>
  </r>
  <r>
    <x v="2"/>
    <s v="In-store"/>
    <n v="1185732"/>
    <n v="44397"/>
    <s v="20-07-2021"/>
    <x v="5"/>
    <x v="1"/>
    <s v="Tuesday"/>
    <s v="20"/>
    <x v="0"/>
    <x v="42"/>
    <x v="44"/>
    <x v="1"/>
    <n v="45"/>
    <n v="275"/>
    <n v="123750"/>
    <n v="43313"/>
    <n v="0.35"/>
    <x v="0"/>
    <s v="low Units"/>
    <n v="1.304077681974266E-2"/>
  </r>
  <r>
    <x v="2"/>
    <s v="In-store"/>
    <n v="1185732"/>
    <n v="44397"/>
    <s v="20-07-2021"/>
    <x v="5"/>
    <x v="1"/>
    <s v="Tuesday"/>
    <s v="20"/>
    <x v="0"/>
    <x v="42"/>
    <x v="44"/>
    <x v="2"/>
    <n v="40"/>
    <n v="200"/>
    <n v="80000"/>
    <n v="28000"/>
    <n v="0.35"/>
    <x v="0"/>
    <s v="low Units"/>
    <n v="8.4303038568742522E-3"/>
  </r>
  <r>
    <x v="2"/>
    <s v="In-store"/>
    <n v="1185732"/>
    <n v="44397"/>
    <s v="20-07-2021"/>
    <x v="5"/>
    <x v="1"/>
    <s v="Tuesday"/>
    <s v="20"/>
    <x v="0"/>
    <x v="42"/>
    <x v="44"/>
    <x v="3"/>
    <n v="40"/>
    <n v="150"/>
    <n v="60000"/>
    <n v="21000"/>
    <n v="0.35"/>
    <x v="0"/>
    <s v="low Units"/>
    <n v="6.3227278926556883E-3"/>
  </r>
  <r>
    <x v="2"/>
    <s v="In-store"/>
    <n v="1185732"/>
    <n v="44397"/>
    <s v="20-07-2021"/>
    <x v="5"/>
    <x v="1"/>
    <s v="Tuesday"/>
    <s v="20"/>
    <x v="0"/>
    <x v="42"/>
    <x v="44"/>
    <x v="4"/>
    <n v="50"/>
    <n v="175"/>
    <n v="87500"/>
    <n v="26250"/>
    <n v="0.3"/>
    <x v="0"/>
    <s v="low Units"/>
    <n v="7.9034098658196106E-3"/>
  </r>
  <r>
    <x v="2"/>
    <s v="In-store"/>
    <n v="1185732"/>
    <n v="44397"/>
    <s v="20-07-2021"/>
    <x v="5"/>
    <x v="1"/>
    <s v="Tuesday"/>
    <s v="20"/>
    <x v="0"/>
    <x v="42"/>
    <x v="44"/>
    <x v="5"/>
    <n v="55"/>
    <n v="350"/>
    <n v="192500"/>
    <n v="57750"/>
    <n v="0.3"/>
    <x v="0"/>
    <s v="low Units"/>
    <n v="1.7387501704803143E-2"/>
  </r>
  <r>
    <x v="2"/>
    <s v="In-store"/>
    <n v="1185732"/>
    <n v="44429"/>
    <s v="21-08-2021"/>
    <x v="6"/>
    <x v="1"/>
    <s v="Saturday"/>
    <s v="21"/>
    <x v="0"/>
    <x v="42"/>
    <x v="44"/>
    <x v="0"/>
    <n v="50"/>
    <n v="500"/>
    <n v="250000"/>
    <n v="100000"/>
    <n v="0.4"/>
    <x v="0"/>
    <s v="low Units"/>
    <n v="3.0108228060265183E-2"/>
  </r>
  <r>
    <x v="2"/>
    <s v="In-store"/>
    <n v="1185732"/>
    <n v="44429"/>
    <s v="21-08-2021"/>
    <x v="6"/>
    <x v="1"/>
    <s v="Saturday"/>
    <s v="21"/>
    <x v="0"/>
    <x v="42"/>
    <x v="44"/>
    <x v="1"/>
    <n v="45"/>
    <n v="275"/>
    <n v="123750"/>
    <n v="43313"/>
    <n v="0.35"/>
    <x v="0"/>
    <s v="low Units"/>
    <n v="1.304077681974266E-2"/>
  </r>
  <r>
    <x v="2"/>
    <s v="In-store"/>
    <n v="1185732"/>
    <n v="44429"/>
    <s v="21-08-2021"/>
    <x v="6"/>
    <x v="1"/>
    <s v="Saturday"/>
    <s v="21"/>
    <x v="0"/>
    <x v="42"/>
    <x v="44"/>
    <x v="2"/>
    <n v="40"/>
    <n v="200"/>
    <n v="80000"/>
    <n v="28000"/>
    <n v="0.35"/>
    <x v="0"/>
    <s v="low Units"/>
    <n v="8.4303038568742522E-3"/>
  </r>
  <r>
    <x v="2"/>
    <s v="In-store"/>
    <n v="1185732"/>
    <n v="44429"/>
    <s v="21-08-2021"/>
    <x v="6"/>
    <x v="1"/>
    <s v="Saturday"/>
    <s v="21"/>
    <x v="0"/>
    <x v="42"/>
    <x v="44"/>
    <x v="3"/>
    <n v="40"/>
    <n v="150"/>
    <n v="60000"/>
    <n v="21000"/>
    <n v="0.35"/>
    <x v="0"/>
    <s v="low Units"/>
    <n v="6.3227278926556883E-3"/>
  </r>
  <r>
    <x v="2"/>
    <s v="In-store"/>
    <n v="1185732"/>
    <n v="44429"/>
    <s v="21-08-2021"/>
    <x v="6"/>
    <x v="1"/>
    <s v="Saturday"/>
    <s v="21"/>
    <x v="0"/>
    <x v="42"/>
    <x v="44"/>
    <x v="4"/>
    <n v="50"/>
    <n v="125"/>
    <n v="62500"/>
    <n v="18750"/>
    <n v="0.3"/>
    <x v="0"/>
    <s v="low Units"/>
    <n v="5.6452927612997217E-3"/>
  </r>
  <r>
    <x v="2"/>
    <s v="In-store"/>
    <n v="1185732"/>
    <n v="44429"/>
    <s v="21-08-2021"/>
    <x v="6"/>
    <x v="1"/>
    <s v="Saturday"/>
    <s v="21"/>
    <x v="0"/>
    <x v="42"/>
    <x v="44"/>
    <x v="5"/>
    <n v="55"/>
    <n v="300"/>
    <n v="165000"/>
    <n v="49500"/>
    <n v="0.3"/>
    <x v="0"/>
    <s v="low Units"/>
    <n v="1.4903572889831266E-2"/>
  </r>
  <r>
    <x v="2"/>
    <s v="In-store"/>
    <n v="1185732"/>
    <n v="44459"/>
    <s v="20-09-2021"/>
    <x v="7"/>
    <x v="1"/>
    <s v="Monday"/>
    <s v="20"/>
    <x v="0"/>
    <x v="42"/>
    <x v="44"/>
    <x v="0"/>
    <n v="50"/>
    <n v="425"/>
    <n v="212500"/>
    <n v="85000"/>
    <n v="0.4"/>
    <x v="0"/>
    <s v="low Units"/>
    <n v="2.5591993851225403E-2"/>
  </r>
  <r>
    <x v="2"/>
    <s v="In-store"/>
    <n v="1185732"/>
    <n v="44459"/>
    <s v="20-09-2021"/>
    <x v="7"/>
    <x v="1"/>
    <s v="Monday"/>
    <s v="20"/>
    <x v="0"/>
    <x v="42"/>
    <x v="44"/>
    <x v="1"/>
    <n v="45"/>
    <n v="225"/>
    <n v="101250"/>
    <n v="35438"/>
    <n v="0.35"/>
    <x v="0"/>
    <s v="low Units"/>
    <n v="1.0669753859996776E-2"/>
  </r>
  <r>
    <x v="2"/>
    <s v="In-store"/>
    <n v="1185732"/>
    <n v="44459"/>
    <s v="20-09-2021"/>
    <x v="7"/>
    <x v="1"/>
    <s v="Monday"/>
    <s v="20"/>
    <x v="0"/>
    <x v="42"/>
    <x v="44"/>
    <x v="2"/>
    <n v="40"/>
    <n v="125"/>
    <n v="50000"/>
    <n v="17500"/>
    <n v="0.35"/>
    <x v="0"/>
    <s v="low Units"/>
    <n v="5.2689399105464076E-3"/>
  </r>
  <r>
    <x v="2"/>
    <s v="In-store"/>
    <n v="1185732"/>
    <n v="44459"/>
    <s v="20-09-2021"/>
    <x v="7"/>
    <x v="1"/>
    <s v="Monday"/>
    <s v="20"/>
    <x v="0"/>
    <x v="42"/>
    <x v="44"/>
    <x v="3"/>
    <n v="40"/>
    <n v="100"/>
    <n v="40000"/>
    <n v="14000"/>
    <n v="0.35"/>
    <x v="0"/>
    <s v="low Units"/>
    <n v="4.2151519284371261E-3"/>
  </r>
  <r>
    <x v="2"/>
    <s v="In-store"/>
    <n v="1185732"/>
    <n v="44459"/>
    <s v="20-09-2021"/>
    <x v="7"/>
    <x v="1"/>
    <s v="Monday"/>
    <s v="20"/>
    <x v="0"/>
    <x v="42"/>
    <x v="44"/>
    <x v="4"/>
    <n v="50"/>
    <n v="100"/>
    <n v="50000"/>
    <n v="15000"/>
    <n v="0.3"/>
    <x v="0"/>
    <s v="low Units"/>
    <n v="4.5162342090397777E-3"/>
  </r>
  <r>
    <x v="2"/>
    <s v="In-store"/>
    <n v="1185732"/>
    <n v="44459"/>
    <s v="20-09-2021"/>
    <x v="7"/>
    <x v="1"/>
    <s v="Monday"/>
    <s v="20"/>
    <x v="0"/>
    <x v="42"/>
    <x v="44"/>
    <x v="5"/>
    <n v="55"/>
    <n v="200"/>
    <n v="110000"/>
    <n v="33000"/>
    <n v="0.3"/>
    <x v="0"/>
    <s v="low Units"/>
    <n v="9.9357152598875103E-3"/>
  </r>
  <r>
    <x v="2"/>
    <s v="In-store"/>
    <n v="1185732"/>
    <n v="44491"/>
    <s v="22-10-2021"/>
    <x v="8"/>
    <x v="1"/>
    <s v="Friday"/>
    <s v="22"/>
    <x v="0"/>
    <x v="42"/>
    <x v="44"/>
    <x v="0"/>
    <n v="55"/>
    <n v="375"/>
    <n v="206250"/>
    <n v="82500"/>
    <n v="0.4"/>
    <x v="0"/>
    <s v="low Units"/>
    <n v="2.4839288149718773E-2"/>
  </r>
  <r>
    <x v="2"/>
    <s v="In-store"/>
    <n v="1185732"/>
    <n v="44491"/>
    <s v="22-10-2021"/>
    <x v="8"/>
    <x v="1"/>
    <s v="Friday"/>
    <s v="22"/>
    <x v="0"/>
    <x v="42"/>
    <x v="44"/>
    <x v="1"/>
    <n v="50"/>
    <n v="200"/>
    <n v="100000"/>
    <n v="35000"/>
    <n v="0.35"/>
    <x v="0"/>
    <s v="low Units"/>
    <n v="1.0537879821092815E-2"/>
  </r>
  <r>
    <x v="2"/>
    <s v="In-store"/>
    <n v="1185732"/>
    <n v="44491"/>
    <s v="22-10-2021"/>
    <x v="8"/>
    <x v="1"/>
    <s v="Friday"/>
    <s v="22"/>
    <x v="0"/>
    <x v="42"/>
    <x v="44"/>
    <x v="2"/>
    <n v="50"/>
    <n v="100"/>
    <n v="50000"/>
    <n v="17500"/>
    <n v="0.35"/>
    <x v="0"/>
    <s v="low Units"/>
    <n v="5.2689399105464076E-3"/>
  </r>
  <r>
    <x v="0"/>
    <s v="In-store"/>
    <n v="1185732"/>
    <n v="44491"/>
    <s v="22-10-2021"/>
    <x v="8"/>
    <x v="1"/>
    <s v="Friday"/>
    <s v="22"/>
    <x v="0"/>
    <x v="42"/>
    <x v="44"/>
    <x v="3"/>
    <n v="50"/>
    <n v="75"/>
    <n v="37500"/>
    <n v="13125"/>
    <n v="0.35"/>
    <x v="0"/>
    <s v="low Units"/>
    <n v="3.9517049329098053E-3"/>
  </r>
  <r>
    <x v="0"/>
    <s v="In-store"/>
    <n v="1185732"/>
    <n v="44491"/>
    <s v="22-10-2021"/>
    <x v="8"/>
    <x v="1"/>
    <s v="Friday"/>
    <s v="22"/>
    <x v="0"/>
    <x v="42"/>
    <x v="44"/>
    <x v="4"/>
    <n v="60"/>
    <n v="75"/>
    <n v="45000"/>
    <n v="13500"/>
    <n v="0.3"/>
    <x v="0"/>
    <s v="low Units"/>
    <n v="4.0646107881357994E-3"/>
  </r>
  <r>
    <x v="0"/>
    <s v="In-store"/>
    <n v="1185732"/>
    <n v="44491"/>
    <s v="22-10-2021"/>
    <x v="8"/>
    <x v="1"/>
    <s v="Friday"/>
    <s v="22"/>
    <x v="0"/>
    <x v="42"/>
    <x v="44"/>
    <x v="5"/>
    <n v="65"/>
    <n v="200"/>
    <n v="130000"/>
    <n v="39000"/>
    <n v="0.3"/>
    <x v="0"/>
    <s v="low Units"/>
    <n v="1.1742208943503422E-2"/>
  </r>
  <r>
    <x v="0"/>
    <s v="In-store"/>
    <n v="1185732"/>
    <n v="44521"/>
    <s v="21-11-2021"/>
    <x v="9"/>
    <x v="1"/>
    <s v="Sunday"/>
    <s v="21"/>
    <x v="0"/>
    <x v="42"/>
    <x v="44"/>
    <x v="0"/>
    <n v="60"/>
    <n v="350"/>
    <n v="210000"/>
    <n v="84000"/>
    <n v="0.4"/>
    <x v="0"/>
    <s v="low Units"/>
    <n v="2.5290911570622753E-2"/>
  </r>
  <r>
    <x v="0"/>
    <s v="In-store"/>
    <n v="1185732"/>
    <n v="44521"/>
    <s v="21-11-2021"/>
    <x v="9"/>
    <x v="1"/>
    <s v="Sunday"/>
    <s v="21"/>
    <x v="0"/>
    <x v="42"/>
    <x v="44"/>
    <x v="1"/>
    <n v="50"/>
    <n v="175"/>
    <n v="87500"/>
    <n v="30625"/>
    <n v="0.35"/>
    <x v="0"/>
    <s v="low Units"/>
    <n v="9.2206448434562129E-3"/>
  </r>
  <r>
    <x v="0"/>
    <s v="In-store"/>
    <n v="1185732"/>
    <n v="44521"/>
    <s v="21-11-2021"/>
    <x v="9"/>
    <x v="1"/>
    <s v="Sunday"/>
    <s v="21"/>
    <x v="0"/>
    <x v="42"/>
    <x v="44"/>
    <x v="2"/>
    <n v="50"/>
    <n v="170"/>
    <n v="85000"/>
    <n v="29750"/>
    <n v="0.35"/>
    <x v="0"/>
    <s v="low Units"/>
    <n v="8.9571978479288921E-3"/>
  </r>
  <r>
    <x v="0"/>
    <s v="In-store"/>
    <n v="1185732"/>
    <n v="44521"/>
    <s v="21-11-2021"/>
    <x v="9"/>
    <x v="1"/>
    <s v="Sunday"/>
    <s v="21"/>
    <x v="0"/>
    <x v="42"/>
    <x v="44"/>
    <x v="3"/>
    <n v="50"/>
    <n v="150"/>
    <n v="75000"/>
    <n v="26250"/>
    <n v="0.35"/>
    <x v="0"/>
    <s v="low Units"/>
    <n v="7.9034098658196106E-3"/>
  </r>
  <r>
    <x v="0"/>
    <s v="In-store"/>
    <n v="1185732"/>
    <n v="44521"/>
    <s v="21-11-2021"/>
    <x v="9"/>
    <x v="1"/>
    <s v="Sunday"/>
    <s v="21"/>
    <x v="0"/>
    <x v="42"/>
    <x v="44"/>
    <x v="4"/>
    <n v="60"/>
    <n v="125"/>
    <n v="75000"/>
    <n v="22500"/>
    <n v="0.3"/>
    <x v="0"/>
    <s v="low Units"/>
    <n v="6.7743513135596666E-3"/>
  </r>
  <r>
    <x v="0"/>
    <s v="In-store"/>
    <n v="1185732"/>
    <n v="44521"/>
    <s v="21-11-2021"/>
    <x v="9"/>
    <x v="1"/>
    <s v="Sunday"/>
    <s v="21"/>
    <x v="0"/>
    <x v="42"/>
    <x v="44"/>
    <x v="5"/>
    <n v="65"/>
    <n v="225"/>
    <n v="146250"/>
    <n v="43875"/>
    <n v="0.3"/>
    <x v="0"/>
    <s v="low Units"/>
    <n v="1.3209985061441349E-2"/>
  </r>
  <r>
    <x v="0"/>
    <s v="In-store"/>
    <n v="1185732"/>
    <n v="44550"/>
    <s v="20-12-2021"/>
    <x v="10"/>
    <x v="1"/>
    <s v="Monday"/>
    <s v="20"/>
    <x v="0"/>
    <x v="42"/>
    <x v="44"/>
    <x v="0"/>
    <n v="60"/>
    <n v="450"/>
    <n v="270000"/>
    <n v="108000"/>
    <n v="0.4"/>
    <x v="0"/>
    <s v="low Units"/>
    <n v="3.2516886305086395E-2"/>
  </r>
  <r>
    <x v="0"/>
    <s v="In-store"/>
    <n v="1185732"/>
    <n v="44550"/>
    <s v="20-12-2021"/>
    <x v="10"/>
    <x v="1"/>
    <s v="Monday"/>
    <s v="20"/>
    <x v="0"/>
    <x v="42"/>
    <x v="44"/>
    <x v="1"/>
    <n v="50"/>
    <n v="250"/>
    <n v="125000"/>
    <n v="43750"/>
    <n v="0.35"/>
    <x v="0"/>
    <s v="low Units"/>
    <n v="1.3172349776366016E-2"/>
  </r>
  <r>
    <x v="0"/>
    <s v="In-store"/>
    <n v="1185732"/>
    <n v="44550"/>
    <s v="20-12-2021"/>
    <x v="10"/>
    <x v="1"/>
    <s v="Monday"/>
    <s v="20"/>
    <x v="0"/>
    <x v="42"/>
    <x v="44"/>
    <x v="2"/>
    <n v="50"/>
    <n v="225"/>
    <n v="112500"/>
    <n v="39375"/>
    <n v="0.35"/>
    <x v="0"/>
    <s v="low Units"/>
    <n v="1.1855114798729416E-2"/>
  </r>
  <r>
    <x v="0"/>
    <s v="In-store"/>
    <n v="1185732"/>
    <n v="44550"/>
    <s v="20-12-2021"/>
    <x v="10"/>
    <x v="1"/>
    <s v="Monday"/>
    <s v="20"/>
    <x v="0"/>
    <x v="42"/>
    <x v="44"/>
    <x v="3"/>
    <n v="50"/>
    <n v="175"/>
    <n v="87500"/>
    <n v="30625"/>
    <n v="0.35"/>
    <x v="0"/>
    <s v="low Units"/>
    <n v="9.2206448434562129E-3"/>
  </r>
  <r>
    <x v="0"/>
    <s v="In-store"/>
    <n v="1185732"/>
    <n v="44550"/>
    <s v="20-12-2021"/>
    <x v="10"/>
    <x v="1"/>
    <s v="Monday"/>
    <s v="20"/>
    <x v="0"/>
    <x v="42"/>
    <x v="44"/>
    <x v="4"/>
    <n v="60"/>
    <n v="175"/>
    <n v="105000"/>
    <n v="31500"/>
    <n v="0.3"/>
    <x v="0"/>
    <s v="low Units"/>
    <n v="9.484091838983532E-3"/>
  </r>
  <r>
    <x v="0"/>
    <s v="In-store"/>
    <n v="1185732"/>
    <n v="44550"/>
    <s v="20-12-2021"/>
    <x v="10"/>
    <x v="1"/>
    <s v="Monday"/>
    <s v="20"/>
    <x v="0"/>
    <x v="42"/>
    <x v="44"/>
    <x v="5"/>
    <n v="65"/>
    <n v="275"/>
    <n v="178750"/>
    <n v="53625"/>
    <n v="0.3"/>
    <x v="0"/>
    <s v="low Units"/>
    <n v="1.6145537297317204E-2"/>
  </r>
  <r>
    <x v="0"/>
    <s v="In-store"/>
    <n v="1185732"/>
    <n v="44213"/>
    <s v="17-01-2021"/>
    <x v="0"/>
    <x v="1"/>
    <s v="Sunday"/>
    <s v="17"/>
    <x v="0"/>
    <x v="42"/>
    <x v="44"/>
    <x v="0"/>
    <n v="40"/>
    <n v="525"/>
    <n v="210000"/>
    <n v="73500"/>
    <n v="0.35"/>
    <x v="0"/>
    <s v="low Units"/>
    <n v="2.212954762429491E-2"/>
  </r>
  <r>
    <x v="0"/>
    <s v="In-store"/>
    <n v="1185732"/>
    <n v="44213"/>
    <s v="17-01-2021"/>
    <x v="0"/>
    <x v="1"/>
    <s v="Sunday"/>
    <s v="17"/>
    <x v="0"/>
    <x v="42"/>
    <x v="44"/>
    <x v="1"/>
    <n v="40"/>
    <n v="325"/>
    <n v="130000"/>
    <n v="45500"/>
    <n v="0.35"/>
    <x v="0"/>
    <s v="low Units"/>
    <n v="1.3699243767420658E-2"/>
  </r>
  <r>
    <x v="0"/>
    <s v="In-store"/>
    <n v="1185732"/>
    <n v="44213"/>
    <s v="17-01-2021"/>
    <x v="0"/>
    <x v="1"/>
    <s v="Sunday"/>
    <s v="17"/>
    <x v="0"/>
    <x v="42"/>
    <x v="44"/>
    <x v="2"/>
    <n v="30"/>
    <n v="325"/>
    <n v="97500"/>
    <n v="39000"/>
    <n v="0.4"/>
    <x v="0"/>
    <s v="low Units"/>
    <n v="1.1742208943503422E-2"/>
  </r>
  <r>
    <x v="0"/>
    <s v="In-store"/>
    <n v="1185732"/>
    <n v="44213"/>
    <s v="17-01-2021"/>
    <x v="0"/>
    <x v="1"/>
    <s v="Sunday"/>
    <s v="17"/>
    <x v="0"/>
    <x v="42"/>
    <x v="44"/>
    <x v="3"/>
    <n v="35"/>
    <n v="175"/>
    <n v="61250"/>
    <n v="24500"/>
    <n v="0.4"/>
    <x v="0"/>
    <s v="low Units"/>
    <n v="7.3765158747649707E-3"/>
  </r>
  <r>
    <x v="0"/>
    <s v="In-store"/>
    <n v="1185732"/>
    <n v="44213"/>
    <s v="17-01-2021"/>
    <x v="0"/>
    <x v="1"/>
    <s v="Sunday"/>
    <s v="17"/>
    <x v="0"/>
    <x v="42"/>
    <x v="44"/>
    <x v="4"/>
    <n v="50"/>
    <n v="225"/>
    <n v="112500"/>
    <n v="33750"/>
    <n v="0.3"/>
    <x v="0"/>
    <s v="low Units"/>
    <n v="1.0161526970339499E-2"/>
  </r>
  <r>
    <x v="0"/>
    <s v="In-store"/>
    <n v="1185732"/>
    <n v="44213"/>
    <s v="17-01-2021"/>
    <x v="0"/>
    <x v="1"/>
    <s v="Sunday"/>
    <s v="17"/>
    <x v="0"/>
    <x v="42"/>
    <x v="44"/>
    <x v="5"/>
    <n v="40"/>
    <n v="325"/>
    <n v="130000"/>
    <n v="52000"/>
    <n v="0.4"/>
    <x v="0"/>
    <s v="low Units"/>
    <n v="1.5656278591337894E-2"/>
  </r>
  <r>
    <x v="0"/>
    <s v="In-store"/>
    <n v="1185732"/>
    <n v="44242"/>
    <s v="15-02-2021"/>
    <x v="1"/>
    <x v="1"/>
    <s v="Monday"/>
    <s v="15"/>
    <x v="0"/>
    <x v="42"/>
    <x v="44"/>
    <x v="0"/>
    <n v="40"/>
    <n v="575"/>
    <n v="230000"/>
    <n v="80500"/>
    <n v="0.35"/>
    <x v="0"/>
    <s v="low Units"/>
    <n v="2.4237123588513473E-2"/>
  </r>
  <r>
    <x v="0"/>
    <s v="In-store"/>
    <n v="1185732"/>
    <n v="44242"/>
    <s v="15-02-2021"/>
    <x v="1"/>
    <x v="1"/>
    <s v="Monday"/>
    <s v="15"/>
    <x v="0"/>
    <x v="42"/>
    <x v="44"/>
    <x v="1"/>
    <n v="40"/>
    <n v="225"/>
    <n v="90000"/>
    <n v="31500"/>
    <n v="0.35"/>
    <x v="0"/>
    <s v="low Units"/>
    <n v="9.484091838983532E-3"/>
  </r>
  <r>
    <x v="0"/>
    <s v="In-store"/>
    <n v="1185732"/>
    <n v="44242"/>
    <s v="15-02-2021"/>
    <x v="1"/>
    <x v="1"/>
    <s v="Monday"/>
    <s v="15"/>
    <x v="0"/>
    <x v="42"/>
    <x v="44"/>
    <x v="2"/>
    <n v="30"/>
    <n v="275"/>
    <n v="82500"/>
    <n v="33000"/>
    <n v="0.4"/>
    <x v="0"/>
    <s v="low Units"/>
    <n v="9.9357152598875103E-3"/>
  </r>
  <r>
    <x v="0"/>
    <s v="In-store"/>
    <n v="1185732"/>
    <n v="44242"/>
    <s v="15-02-2021"/>
    <x v="1"/>
    <x v="1"/>
    <s v="Monday"/>
    <s v="15"/>
    <x v="0"/>
    <x v="43"/>
    <x v="45"/>
    <x v="3"/>
    <n v="35"/>
    <n v="150"/>
    <n v="52500"/>
    <n v="21000"/>
    <n v="0.4"/>
    <x v="0"/>
    <s v="low Units"/>
    <n v="6.3227278926556883E-3"/>
  </r>
  <r>
    <x v="0"/>
    <s v="In-store"/>
    <n v="1185732"/>
    <n v="44242"/>
    <s v="15-02-2021"/>
    <x v="1"/>
    <x v="1"/>
    <s v="Monday"/>
    <s v="15"/>
    <x v="0"/>
    <x v="43"/>
    <x v="45"/>
    <x v="4"/>
    <n v="50"/>
    <n v="225"/>
    <n v="112500"/>
    <n v="33750"/>
    <n v="0.3"/>
    <x v="0"/>
    <s v="low Units"/>
    <n v="1.0161526970339499E-2"/>
  </r>
  <r>
    <x v="0"/>
    <s v="In-store"/>
    <n v="1185732"/>
    <n v="44242"/>
    <s v="15-02-2021"/>
    <x v="1"/>
    <x v="1"/>
    <s v="Monday"/>
    <s v="15"/>
    <x v="0"/>
    <x v="43"/>
    <x v="45"/>
    <x v="5"/>
    <n v="40"/>
    <n v="325"/>
    <n v="130000"/>
    <n v="52000"/>
    <n v="0.4"/>
    <x v="0"/>
    <s v="low Units"/>
    <n v="1.5656278591337894E-2"/>
  </r>
  <r>
    <x v="0"/>
    <s v="In-store"/>
    <n v="1185732"/>
    <n v="44268"/>
    <s v="13-03-2021"/>
    <x v="2"/>
    <x v="1"/>
    <s v="Saturday"/>
    <s v="13"/>
    <x v="0"/>
    <x v="43"/>
    <x v="45"/>
    <x v="0"/>
    <n v="40"/>
    <n v="545"/>
    <n v="218000"/>
    <n v="76300"/>
    <n v="0.35"/>
    <x v="0"/>
    <s v="low Units"/>
    <n v="2.2972578009982335E-2"/>
  </r>
  <r>
    <x v="0"/>
    <s v="In-store"/>
    <n v="1185732"/>
    <n v="44268"/>
    <s v="13-03-2021"/>
    <x v="2"/>
    <x v="1"/>
    <s v="Saturday"/>
    <s v="13"/>
    <x v="0"/>
    <x v="43"/>
    <x v="45"/>
    <x v="1"/>
    <n v="40"/>
    <n v="250"/>
    <n v="100000"/>
    <n v="35000"/>
    <n v="0.35"/>
    <x v="0"/>
    <s v="low Units"/>
    <n v="1.0537879821092815E-2"/>
  </r>
  <r>
    <x v="0"/>
    <s v="In-store"/>
    <n v="1185732"/>
    <n v="44268"/>
    <s v="13-03-2021"/>
    <x v="2"/>
    <x v="1"/>
    <s v="Saturday"/>
    <s v="13"/>
    <x v="0"/>
    <x v="43"/>
    <x v="45"/>
    <x v="2"/>
    <n v="30"/>
    <n v="275"/>
    <n v="82500"/>
    <n v="33000"/>
    <n v="0.4"/>
    <x v="0"/>
    <s v="low Units"/>
    <n v="9.9357152598875103E-3"/>
  </r>
  <r>
    <x v="0"/>
    <s v="In-store"/>
    <n v="1185732"/>
    <n v="44268"/>
    <s v="13-03-2021"/>
    <x v="2"/>
    <x v="1"/>
    <s v="Saturday"/>
    <s v="13"/>
    <x v="0"/>
    <x v="43"/>
    <x v="45"/>
    <x v="3"/>
    <n v="35"/>
    <n v="125"/>
    <n v="43750"/>
    <n v="17500"/>
    <n v="0.4"/>
    <x v="0"/>
    <s v="low Units"/>
    <n v="5.2689399105464076E-3"/>
  </r>
  <r>
    <x v="0"/>
    <s v="In-store"/>
    <n v="1185732"/>
    <n v="44268"/>
    <s v="13-03-2021"/>
    <x v="2"/>
    <x v="1"/>
    <s v="Saturday"/>
    <s v="13"/>
    <x v="0"/>
    <x v="43"/>
    <x v="45"/>
    <x v="4"/>
    <n v="50"/>
    <n v="175"/>
    <n v="87500"/>
    <n v="26250"/>
    <n v="0.3"/>
    <x v="0"/>
    <s v="low Units"/>
    <n v="7.9034098658196106E-3"/>
  </r>
  <r>
    <x v="0"/>
    <s v="In-store"/>
    <n v="1185732"/>
    <n v="44268"/>
    <s v="13-03-2021"/>
    <x v="2"/>
    <x v="1"/>
    <s v="Saturday"/>
    <s v="13"/>
    <x v="0"/>
    <x v="43"/>
    <x v="45"/>
    <x v="5"/>
    <n v="40"/>
    <n v="275"/>
    <n v="110000"/>
    <n v="44000"/>
    <n v="0.4"/>
    <x v="0"/>
    <s v="low Units"/>
    <n v="1.324762034651668E-2"/>
  </r>
  <r>
    <x v="0"/>
    <s v="In-store"/>
    <n v="1185732"/>
    <n v="44300"/>
    <s v="14-04-2021"/>
    <x v="3"/>
    <x v="1"/>
    <s v="Wednesday"/>
    <s v="14"/>
    <x v="0"/>
    <x v="43"/>
    <x v="45"/>
    <x v="0"/>
    <n v="40"/>
    <n v="525"/>
    <n v="210000"/>
    <n v="73500"/>
    <n v="0.35"/>
    <x v="0"/>
    <s v="low Units"/>
    <n v="2.212954762429491E-2"/>
  </r>
  <r>
    <x v="0"/>
    <s v="In-store"/>
    <n v="1185732"/>
    <n v="44300"/>
    <s v="14-04-2021"/>
    <x v="3"/>
    <x v="1"/>
    <s v="Wednesday"/>
    <s v="14"/>
    <x v="0"/>
    <x v="43"/>
    <x v="45"/>
    <x v="1"/>
    <n v="40"/>
    <n v="225"/>
    <n v="90000"/>
    <n v="31500"/>
    <n v="0.35"/>
    <x v="0"/>
    <s v="low Units"/>
    <n v="9.484091838983532E-3"/>
  </r>
  <r>
    <x v="0"/>
    <s v="In-store"/>
    <n v="1185732"/>
    <n v="44300"/>
    <s v="14-04-2021"/>
    <x v="3"/>
    <x v="1"/>
    <s v="Wednesday"/>
    <s v="14"/>
    <x v="0"/>
    <x v="43"/>
    <x v="45"/>
    <x v="2"/>
    <n v="30"/>
    <n v="225"/>
    <n v="67500"/>
    <n v="27000"/>
    <n v="0.4"/>
    <x v="0"/>
    <s v="low Units"/>
    <n v="8.1292215762715989E-3"/>
  </r>
  <r>
    <x v="0"/>
    <s v="In-store"/>
    <n v="1185732"/>
    <n v="44300"/>
    <s v="14-04-2021"/>
    <x v="3"/>
    <x v="1"/>
    <s v="Wednesday"/>
    <s v="14"/>
    <x v="0"/>
    <x v="43"/>
    <x v="45"/>
    <x v="3"/>
    <n v="35"/>
    <n v="150"/>
    <n v="52500"/>
    <n v="21000"/>
    <n v="0.4"/>
    <x v="0"/>
    <s v="low Units"/>
    <n v="6.3227278926556883E-3"/>
  </r>
  <r>
    <x v="0"/>
    <s v="In-store"/>
    <n v="1185732"/>
    <n v="44300"/>
    <s v="14-04-2021"/>
    <x v="3"/>
    <x v="1"/>
    <s v="Wednesday"/>
    <s v="14"/>
    <x v="0"/>
    <x v="43"/>
    <x v="45"/>
    <x v="4"/>
    <n v="50"/>
    <n v="150"/>
    <n v="75000"/>
    <n v="22500"/>
    <n v="0.3"/>
    <x v="0"/>
    <s v="low Units"/>
    <n v="6.7743513135596666E-3"/>
  </r>
  <r>
    <x v="0"/>
    <s v="In-store"/>
    <n v="1185732"/>
    <n v="44300"/>
    <s v="14-04-2021"/>
    <x v="3"/>
    <x v="1"/>
    <s v="Wednesday"/>
    <s v="14"/>
    <x v="0"/>
    <x v="43"/>
    <x v="45"/>
    <x v="5"/>
    <n v="40"/>
    <n v="300"/>
    <n v="120000"/>
    <n v="48000"/>
    <n v="0.4"/>
    <x v="0"/>
    <s v="low Units"/>
    <n v="1.4451949468927288E-2"/>
  </r>
  <r>
    <x v="0"/>
    <s v="In-store"/>
    <n v="1185732"/>
    <n v="44329"/>
    <s v="13-05-2021"/>
    <x v="4"/>
    <x v="1"/>
    <s v="Thursday"/>
    <s v="13"/>
    <x v="0"/>
    <x v="43"/>
    <x v="45"/>
    <x v="0"/>
    <n v="55"/>
    <n v="570"/>
    <n v="313500"/>
    <n v="109725"/>
    <n v="0.35"/>
    <x v="0"/>
    <s v="low Units"/>
    <n v="3.3036253239125971E-2"/>
  </r>
  <r>
    <x v="0"/>
    <s v="In-store"/>
    <n v="1185732"/>
    <n v="44329"/>
    <s v="13-05-2021"/>
    <x v="4"/>
    <x v="1"/>
    <s v="Thursday"/>
    <s v="13"/>
    <x v="0"/>
    <x v="43"/>
    <x v="45"/>
    <x v="1"/>
    <n v="50"/>
    <n v="275"/>
    <n v="137500"/>
    <n v="48125"/>
    <n v="0.35"/>
    <x v="0"/>
    <s v="low Units"/>
    <n v="1.4489584754002621E-2"/>
  </r>
  <r>
    <x v="0"/>
    <s v="In-store"/>
    <n v="1185732"/>
    <n v="44329"/>
    <s v="13-05-2021"/>
    <x v="4"/>
    <x v="1"/>
    <s v="Thursday"/>
    <s v="13"/>
    <x v="0"/>
    <x v="43"/>
    <x v="45"/>
    <x v="2"/>
    <n v="45"/>
    <n v="300"/>
    <n v="135000"/>
    <n v="54000"/>
    <n v="0.4"/>
    <x v="0"/>
    <s v="low Units"/>
    <n v="1.6258443152543198E-2"/>
  </r>
  <r>
    <x v="0"/>
    <s v="In-store"/>
    <n v="1185732"/>
    <n v="44329"/>
    <s v="13-05-2021"/>
    <x v="4"/>
    <x v="1"/>
    <s v="Thursday"/>
    <s v="13"/>
    <x v="0"/>
    <x v="43"/>
    <x v="45"/>
    <x v="3"/>
    <n v="45"/>
    <n v="250"/>
    <n v="112500"/>
    <n v="45000"/>
    <n v="0.4"/>
    <x v="0"/>
    <s v="low Units"/>
    <n v="1.3548702627119333E-2"/>
  </r>
  <r>
    <x v="0"/>
    <s v="In-store"/>
    <n v="1185732"/>
    <n v="44329"/>
    <s v="13-05-2021"/>
    <x v="4"/>
    <x v="1"/>
    <s v="Thursday"/>
    <s v="13"/>
    <x v="0"/>
    <x v="43"/>
    <x v="45"/>
    <x v="4"/>
    <n v="55"/>
    <n v="275"/>
    <n v="151250"/>
    <n v="45375"/>
    <n v="0.3"/>
    <x v="0"/>
    <s v="low Units"/>
    <n v="1.3661608482345327E-2"/>
  </r>
  <r>
    <x v="0"/>
    <s v="In-store"/>
    <n v="1185732"/>
    <n v="44329"/>
    <s v="13-05-2021"/>
    <x v="4"/>
    <x v="1"/>
    <s v="Thursday"/>
    <s v="13"/>
    <x v="0"/>
    <x v="43"/>
    <x v="45"/>
    <x v="5"/>
    <n v="60"/>
    <n v="400"/>
    <n v="240000"/>
    <n v="96000"/>
    <n v="0.4"/>
    <x v="0"/>
    <s v="low Units"/>
    <n v="2.8903898937854576E-2"/>
  </r>
  <r>
    <x v="0"/>
    <s v="In-store"/>
    <n v="1185732"/>
    <n v="44362"/>
    <s v="15-06-2021"/>
    <x v="11"/>
    <x v="1"/>
    <s v="Tuesday"/>
    <s v="15"/>
    <x v="0"/>
    <x v="43"/>
    <x v="45"/>
    <x v="0"/>
    <n v="55"/>
    <n v="650"/>
    <n v="357500"/>
    <n v="125125"/>
    <n v="0.35"/>
    <x v="0"/>
    <s v="low Units"/>
    <n v="3.7672920360406807E-2"/>
  </r>
  <r>
    <x v="0"/>
    <s v="In-store"/>
    <n v="1185732"/>
    <n v="44362"/>
    <s v="15-06-2021"/>
    <x v="11"/>
    <x v="1"/>
    <s v="Tuesday"/>
    <s v="15"/>
    <x v="0"/>
    <x v="43"/>
    <x v="45"/>
    <x v="1"/>
    <n v="50"/>
    <n v="400"/>
    <n v="200000"/>
    <n v="70000"/>
    <n v="0.35"/>
    <x v="0"/>
    <s v="low Units"/>
    <n v="2.1075759642185631E-2"/>
  </r>
  <r>
    <x v="0"/>
    <s v="In-store"/>
    <n v="1185732"/>
    <n v="44362"/>
    <s v="15-06-2021"/>
    <x v="11"/>
    <x v="1"/>
    <s v="Tuesday"/>
    <s v="15"/>
    <x v="0"/>
    <x v="43"/>
    <x v="45"/>
    <x v="2"/>
    <n v="45"/>
    <n v="325"/>
    <n v="146250"/>
    <n v="58500"/>
    <n v="0.4"/>
    <x v="0"/>
    <s v="low Units"/>
    <n v="1.7613313415255131E-2"/>
  </r>
  <r>
    <x v="0"/>
    <s v="In-store"/>
    <n v="1185732"/>
    <n v="44362"/>
    <s v="15-06-2021"/>
    <x v="11"/>
    <x v="1"/>
    <s v="Tuesday"/>
    <s v="15"/>
    <x v="0"/>
    <x v="43"/>
    <x v="45"/>
    <x v="3"/>
    <n v="45"/>
    <n v="300"/>
    <n v="135000"/>
    <n v="54000"/>
    <n v="0.4"/>
    <x v="0"/>
    <s v="low Units"/>
    <n v="1.6258443152543198E-2"/>
  </r>
  <r>
    <x v="0"/>
    <s v="In-store"/>
    <n v="1185732"/>
    <n v="44362"/>
    <s v="15-06-2021"/>
    <x v="11"/>
    <x v="1"/>
    <s v="Tuesday"/>
    <s v="15"/>
    <x v="0"/>
    <x v="43"/>
    <x v="45"/>
    <x v="4"/>
    <n v="55"/>
    <n v="300"/>
    <n v="165000"/>
    <n v="49500"/>
    <n v="0.3"/>
    <x v="0"/>
    <s v="low Units"/>
    <n v="1.4903572889831266E-2"/>
  </r>
  <r>
    <x v="0"/>
    <s v="In-store"/>
    <n v="1185732"/>
    <n v="44362"/>
    <s v="15-06-2021"/>
    <x v="11"/>
    <x v="1"/>
    <s v="Tuesday"/>
    <s v="15"/>
    <x v="0"/>
    <x v="43"/>
    <x v="45"/>
    <x v="5"/>
    <n v="60"/>
    <n v="450"/>
    <n v="270000"/>
    <n v="108000"/>
    <n v="0.4"/>
    <x v="0"/>
    <s v="low Units"/>
    <n v="3.2516886305086395E-2"/>
  </r>
  <r>
    <x v="0"/>
    <s v="In-store"/>
    <n v="1185732"/>
    <n v="44390"/>
    <s v="13-07-2021"/>
    <x v="5"/>
    <x v="1"/>
    <s v="Tuesday"/>
    <s v="13"/>
    <x v="0"/>
    <x v="43"/>
    <x v="45"/>
    <x v="0"/>
    <n v="55"/>
    <n v="675"/>
    <n v="371250"/>
    <n v="129938"/>
    <n v="0.35"/>
    <x v="0"/>
    <s v="low Units"/>
    <n v="3.9122029376947379E-2"/>
  </r>
  <r>
    <x v="0"/>
    <s v="In-store"/>
    <n v="1185732"/>
    <n v="44390"/>
    <s v="13-07-2021"/>
    <x v="5"/>
    <x v="1"/>
    <s v="Tuesday"/>
    <s v="13"/>
    <x v="0"/>
    <x v="43"/>
    <x v="45"/>
    <x v="1"/>
    <n v="50"/>
    <n v="425"/>
    <n v="212500"/>
    <n v="74375"/>
    <n v="0.35"/>
    <x v="0"/>
    <s v="low Units"/>
    <n v="2.2392994619822231E-2"/>
  </r>
  <r>
    <x v="0"/>
    <s v="In-store"/>
    <n v="1185732"/>
    <n v="44390"/>
    <s v="13-07-2021"/>
    <x v="5"/>
    <x v="1"/>
    <s v="Tuesday"/>
    <s v="13"/>
    <x v="0"/>
    <x v="43"/>
    <x v="45"/>
    <x v="2"/>
    <n v="45"/>
    <n v="350"/>
    <n v="157500"/>
    <n v="63000"/>
    <n v="0.4"/>
    <x v="0"/>
    <s v="low Units"/>
    <n v="1.8968183677967064E-2"/>
  </r>
  <r>
    <x v="0"/>
    <s v="In-store"/>
    <n v="1185732"/>
    <n v="44390"/>
    <s v="13-07-2021"/>
    <x v="5"/>
    <x v="1"/>
    <s v="Tuesday"/>
    <s v="13"/>
    <x v="0"/>
    <x v="43"/>
    <x v="45"/>
    <x v="3"/>
    <n v="45"/>
    <n v="300"/>
    <n v="135000"/>
    <n v="54000"/>
    <n v="0.4"/>
    <x v="0"/>
    <s v="low Units"/>
    <n v="1.6258443152543198E-2"/>
  </r>
  <r>
    <x v="0"/>
    <s v="In-store"/>
    <n v="1185732"/>
    <n v="44390"/>
    <s v="13-07-2021"/>
    <x v="5"/>
    <x v="1"/>
    <s v="Tuesday"/>
    <s v="13"/>
    <x v="0"/>
    <x v="43"/>
    <x v="45"/>
    <x v="4"/>
    <n v="55"/>
    <n v="325"/>
    <n v="178750"/>
    <n v="53625"/>
    <n v="0.3"/>
    <x v="0"/>
    <s v="low Units"/>
    <n v="1.6145537297317204E-2"/>
  </r>
  <r>
    <x v="0"/>
    <s v="In-store"/>
    <n v="1185732"/>
    <n v="44390"/>
    <s v="13-07-2021"/>
    <x v="5"/>
    <x v="1"/>
    <s v="Tuesday"/>
    <s v="13"/>
    <x v="0"/>
    <x v="43"/>
    <x v="45"/>
    <x v="5"/>
    <n v="60"/>
    <n v="500"/>
    <n v="300000"/>
    <n v="120000"/>
    <n v="0.4"/>
    <x v="0"/>
    <s v="low Units"/>
    <n v="3.6129873672318222E-2"/>
  </r>
  <r>
    <x v="0"/>
    <s v="In-store"/>
    <n v="1185732"/>
    <n v="44422"/>
    <s v="14-08-2021"/>
    <x v="6"/>
    <x v="1"/>
    <s v="Saturday"/>
    <s v="14"/>
    <x v="0"/>
    <x v="43"/>
    <x v="45"/>
    <x v="0"/>
    <n v="55"/>
    <n v="650"/>
    <n v="357500"/>
    <n v="125125"/>
    <n v="0.35"/>
    <x v="0"/>
    <s v="low Units"/>
    <n v="3.7672920360406807E-2"/>
  </r>
  <r>
    <x v="0"/>
    <s v="In-store"/>
    <n v="1185732"/>
    <n v="44422"/>
    <s v="14-08-2021"/>
    <x v="6"/>
    <x v="1"/>
    <s v="Saturday"/>
    <s v="14"/>
    <x v="0"/>
    <x v="43"/>
    <x v="45"/>
    <x v="1"/>
    <n v="50"/>
    <n v="425"/>
    <n v="212500"/>
    <n v="74375"/>
    <n v="0.35"/>
    <x v="0"/>
    <s v="low Units"/>
    <n v="2.2392994619822231E-2"/>
  </r>
  <r>
    <x v="0"/>
    <s v="In-store"/>
    <n v="1185732"/>
    <n v="44422"/>
    <s v="14-08-2021"/>
    <x v="6"/>
    <x v="1"/>
    <s v="Saturday"/>
    <s v="14"/>
    <x v="0"/>
    <x v="43"/>
    <x v="45"/>
    <x v="2"/>
    <n v="45"/>
    <n v="350"/>
    <n v="157500"/>
    <n v="63000"/>
    <n v="0.4"/>
    <x v="0"/>
    <s v="low Units"/>
    <n v="1.8968183677967064E-2"/>
  </r>
  <r>
    <x v="0"/>
    <s v="In-store"/>
    <n v="1185732"/>
    <n v="44422"/>
    <s v="14-08-2021"/>
    <x v="6"/>
    <x v="1"/>
    <s v="Saturday"/>
    <s v="14"/>
    <x v="0"/>
    <x v="43"/>
    <x v="45"/>
    <x v="3"/>
    <n v="45"/>
    <n v="250"/>
    <n v="112500"/>
    <n v="45000"/>
    <n v="0.4"/>
    <x v="0"/>
    <s v="low Units"/>
    <n v="1.3548702627119333E-2"/>
  </r>
  <r>
    <x v="0"/>
    <s v="In-store"/>
    <n v="1185732"/>
    <n v="44422"/>
    <s v="14-08-2021"/>
    <x v="6"/>
    <x v="1"/>
    <s v="Saturday"/>
    <s v="14"/>
    <x v="0"/>
    <x v="43"/>
    <x v="45"/>
    <x v="4"/>
    <n v="55"/>
    <n v="225"/>
    <n v="123750"/>
    <n v="37125"/>
    <n v="0.3"/>
    <x v="0"/>
    <s v="low Units"/>
    <n v="1.1177679667373449E-2"/>
  </r>
  <r>
    <x v="0"/>
    <s v="In-store"/>
    <n v="1185732"/>
    <n v="44422"/>
    <s v="14-08-2021"/>
    <x v="6"/>
    <x v="1"/>
    <s v="Saturday"/>
    <s v="14"/>
    <x v="0"/>
    <x v="43"/>
    <x v="45"/>
    <x v="5"/>
    <n v="60"/>
    <n v="400"/>
    <n v="240000"/>
    <n v="96000"/>
    <n v="0.4"/>
    <x v="0"/>
    <s v="low Units"/>
    <n v="2.8903898937854576E-2"/>
  </r>
  <r>
    <x v="0"/>
    <s v="In-store"/>
    <n v="1185732"/>
    <n v="44452"/>
    <s v="13-09-2021"/>
    <x v="7"/>
    <x v="1"/>
    <s v="Monday"/>
    <s v="13"/>
    <x v="0"/>
    <x v="43"/>
    <x v="45"/>
    <x v="0"/>
    <n v="55"/>
    <n v="525"/>
    <n v="288750"/>
    <n v="101063"/>
    <n v="0.35"/>
    <x v="0"/>
    <s v="low Units"/>
    <n v="3.0428278524545802E-2"/>
  </r>
  <r>
    <x v="0"/>
    <s v="In-store"/>
    <n v="1185732"/>
    <n v="44452"/>
    <s v="13-09-2021"/>
    <x v="7"/>
    <x v="1"/>
    <s v="Monday"/>
    <s v="13"/>
    <x v="0"/>
    <x v="43"/>
    <x v="45"/>
    <x v="1"/>
    <n v="50"/>
    <n v="325"/>
    <n v="162500"/>
    <n v="56875"/>
    <n v="0.35"/>
    <x v="0"/>
    <s v="low Units"/>
    <n v="1.7124054709275825E-2"/>
  </r>
  <r>
    <x v="0"/>
    <s v="In-store"/>
    <n v="1185732"/>
    <n v="44452"/>
    <s v="13-09-2021"/>
    <x v="7"/>
    <x v="1"/>
    <s v="Monday"/>
    <s v="13"/>
    <x v="0"/>
    <x v="43"/>
    <x v="45"/>
    <x v="2"/>
    <n v="45"/>
    <n v="225"/>
    <n v="101250"/>
    <n v="40500"/>
    <n v="0.4"/>
    <x v="0"/>
    <s v="low Units"/>
    <n v="1.21938323644074E-2"/>
  </r>
  <r>
    <x v="0"/>
    <s v="In-store"/>
    <n v="1185732"/>
    <n v="44452"/>
    <s v="13-09-2021"/>
    <x v="7"/>
    <x v="1"/>
    <s v="Monday"/>
    <s v="13"/>
    <x v="0"/>
    <x v="43"/>
    <x v="45"/>
    <x v="3"/>
    <n v="45"/>
    <n v="200"/>
    <n v="90000"/>
    <n v="36000"/>
    <n v="0.4"/>
    <x v="0"/>
    <s v="low Units"/>
    <n v="1.0838962101695467E-2"/>
  </r>
  <r>
    <x v="0"/>
    <s v="In-store"/>
    <n v="1185732"/>
    <n v="44452"/>
    <s v="13-09-2021"/>
    <x v="7"/>
    <x v="1"/>
    <s v="Monday"/>
    <s v="13"/>
    <x v="0"/>
    <x v="43"/>
    <x v="45"/>
    <x v="4"/>
    <n v="55"/>
    <n v="200"/>
    <n v="110000"/>
    <n v="33000"/>
    <n v="0.3"/>
    <x v="0"/>
    <s v="low Units"/>
    <n v="9.9357152598875103E-3"/>
  </r>
  <r>
    <x v="0"/>
    <s v="In-store"/>
    <n v="1185732"/>
    <n v="44452"/>
    <s v="13-09-2021"/>
    <x v="7"/>
    <x v="1"/>
    <s v="Monday"/>
    <s v="13"/>
    <x v="0"/>
    <x v="43"/>
    <x v="45"/>
    <x v="5"/>
    <n v="60"/>
    <n v="300"/>
    <n v="180000"/>
    <n v="72000"/>
    <n v="0.4"/>
    <x v="0"/>
    <s v="low Units"/>
    <n v="2.1677924203390934E-2"/>
  </r>
  <r>
    <x v="0"/>
    <s v="In-store"/>
    <n v="1185732"/>
    <n v="44484"/>
    <s v="15-10-2021"/>
    <x v="8"/>
    <x v="1"/>
    <s v="Friday"/>
    <s v="15"/>
    <x v="0"/>
    <x v="43"/>
    <x v="45"/>
    <x v="0"/>
    <n v="60"/>
    <n v="475"/>
    <n v="285000"/>
    <n v="99750"/>
    <n v="0.35"/>
    <x v="0"/>
    <s v="low Units"/>
    <n v="3.0032957490114521E-2"/>
  </r>
  <r>
    <x v="0"/>
    <s v="In-store"/>
    <n v="1185732"/>
    <n v="44484"/>
    <s v="15-10-2021"/>
    <x v="8"/>
    <x v="1"/>
    <s v="Friday"/>
    <s v="15"/>
    <x v="0"/>
    <x v="43"/>
    <x v="45"/>
    <x v="1"/>
    <n v="55"/>
    <n v="300"/>
    <n v="165000"/>
    <n v="57750"/>
    <n v="0.35"/>
    <x v="0"/>
    <s v="low Units"/>
    <n v="1.7387501704803143E-2"/>
  </r>
  <r>
    <x v="0"/>
    <s v="In-store"/>
    <n v="1185732"/>
    <n v="44484"/>
    <s v="15-10-2021"/>
    <x v="8"/>
    <x v="1"/>
    <s v="Friday"/>
    <s v="15"/>
    <x v="0"/>
    <x v="43"/>
    <x v="45"/>
    <x v="2"/>
    <n v="55"/>
    <n v="200"/>
    <n v="110000"/>
    <n v="44000"/>
    <n v="0.4"/>
    <x v="0"/>
    <s v="low Units"/>
    <n v="1.324762034651668E-2"/>
  </r>
  <r>
    <x v="0"/>
    <s v="In-store"/>
    <n v="1185732"/>
    <n v="44484"/>
    <s v="15-10-2021"/>
    <x v="8"/>
    <x v="1"/>
    <s v="Friday"/>
    <s v="15"/>
    <x v="0"/>
    <x v="43"/>
    <x v="45"/>
    <x v="3"/>
    <n v="55"/>
    <n v="175"/>
    <n v="96250"/>
    <n v="38500"/>
    <n v="0.4"/>
    <x v="0"/>
    <s v="low Units"/>
    <n v="1.1591667803202095E-2"/>
  </r>
  <r>
    <x v="0"/>
    <s v="In-store"/>
    <n v="1185732"/>
    <n v="44484"/>
    <s v="15-10-2021"/>
    <x v="8"/>
    <x v="1"/>
    <s v="Friday"/>
    <s v="15"/>
    <x v="0"/>
    <x v="43"/>
    <x v="45"/>
    <x v="4"/>
    <n v="65"/>
    <n v="175"/>
    <n v="113750"/>
    <n v="34125"/>
    <n v="0.3"/>
    <x v="0"/>
    <s v="low Units"/>
    <n v="1.0274432825565493E-2"/>
  </r>
  <r>
    <x v="4"/>
    <s v="In-store"/>
    <n v="1185732"/>
    <n v="44484"/>
    <s v="15-10-2021"/>
    <x v="8"/>
    <x v="1"/>
    <s v="Friday"/>
    <s v="15"/>
    <x v="0"/>
    <x v="43"/>
    <x v="45"/>
    <x v="5"/>
    <n v="70"/>
    <n v="300"/>
    <n v="210000"/>
    <n v="84000"/>
    <n v="0.4"/>
    <x v="0"/>
    <s v="low Units"/>
    <n v="2.5290911570622753E-2"/>
  </r>
  <r>
    <x v="4"/>
    <s v="In-store"/>
    <n v="1185732"/>
    <n v="44514"/>
    <s v="14-11-2021"/>
    <x v="9"/>
    <x v="1"/>
    <s v="Sunday"/>
    <s v="14"/>
    <x v="0"/>
    <x v="43"/>
    <x v="45"/>
    <x v="0"/>
    <n v="65"/>
    <n v="450"/>
    <n v="292500"/>
    <n v="102375"/>
    <n v="0.35"/>
    <x v="0"/>
    <s v="low Units"/>
    <n v="3.0823298476696483E-2"/>
  </r>
  <r>
    <x v="4"/>
    <s v="In-store"/>
    <n v="1185732"/>
    <n v="44514"/>
    <s v="14-11-2021"/>
    <x v="9"/>
    <x v="1"/>
    <s v="Sunday"/>
    <s v="14"/>
    <x v="0"/>
    <x v="43"/>
    <x v="45"/>
    <x v="1"/>
    <n v="55"/>
    <n v="325"/>
    <n v="178750"/>
    <n v="62563"/>
    <n v="0.35"/>
    <x v="0"/>
    <s v="low Units"/>
    <n v="1.8836610721343704E-2"/>
  </r>
  <r>
    <x v="4"/>
    <s v="In-store"/>
    <n v="1185732"/>
    <n v="44514"/>
    <s v="14-11-2021"/>
    <x v="9"/>
    <x v="1"/>
    <s v="Sunday"/>
    <s v="14"/>
    <x v="0"/>
    <x v="43"/>
    <x v="45"/>
    <x v="2"/>
    <n v="55"/>
    <n v="320"/>
    <n v="176000"/>
    <n v="70400"/>
    <n v="0.4"/>
    <x v="0"/>
    <s v="low Units"/>
    <n v="2.1196192554426688E-2"/>
  </r>
  <r>
    <x v="4"/>
    <s v="In-store"/>
    <n v="1185732"/>
    <n v="44514"/>
    <s v="14-11-2021"/>
    <x v="9"/>
    <x v="1"/>
    <s v="Sunday"/>
    <s v="14"/>
    <x v="0"/>
    <x v="43"/>
    <x v="45"/>
    <x v="3"/>
    <n v="55"/>
    <n v="300"/>
    <n v="165000"/>
    <n v="66000"/>
    <n v="0.4"/>
    <x v="0"/>
    <s v="low Units"/>
    <n v="1.9871430519775021E-2"/>
  </r>
  <r>
    <x v="4"/>
    <s v="In-store"/>
    <n v="1185732"/>
    <n v="44514"/>
    <s v="14-11-2021"/>
    <x v="9"/>
    <x v="1"/>
    <s v="Sunday"/>
    <s v="14"/>
    <x v="0"/>
    <x v="43"/>
    <x v="45"/>
    <x v="4"/>
    <n v="65"/>
    <n v="275"/>
    <n v="178750"/>
    <n v="53625"/>
    <n v="0.3"/>
    <x v="0"/>
    <s v="low Units"/>
    <n v="1.6145537297317204E-2"/>
  </r>
  <r>
    <x v="4"/>
    <s v="In-store"/>
    <n v="1185732"/>
    <n v="44514"/>
    <s v="14-11-2021"/>
    <x v="9"/>
    <x v="1"/>
    <s v="Sunday"/>
    <s v="14"/>
    <x v="0"/>
    <x v="43"/>
    <x v="45"/>
    <x v="5"/>
    <n v="70"/>
    <n v="375"/>
    <n v="262500"/>
    <n v="105000"/>
    <n v="0.4"/>
    <x v="0"/>
    <s v="low Units"/>
    <n v="3.1613639463278442E-2"/>
  </r>
  <r>
    <x v="4"/>
    <s v="In-store"/>
    <n v="1185732"/>
    <n v="44543"/>
    <s v="13-12-2021"/>
    <x v="10"/>
    <x v="1"/>
    <s v="Monday"/>
    <s v="13"/>
    <x v="0"/>
    <x v="43"/>
    <x v="45"/>
    <x v="0"/>
    <n v="65"/>
    <n v="600"/>
    <n v="390000"/>
    <n v="136500"/>
    <n v="0.35"/>
    <x v="0"/>
    <s v="low Units"/>
    <n v="4.1097731302261971E-2"/>
  </r>
  <r>
    <x v="4"/>
    <s v="In-store"/>
    <n v="1185732"/>
    <n v="44543"/>
    <s v="13-12-2021"/>
    <x v="10"/>
    <x v="1"/>
    <s v="Monday"/>
    <s v="13"/>
    <x v="0"/>
    <x v="43"/>
    <x v="45"/>
    <x v="1"/>
    <n v="55"/>
    <n v="400"/>
    <n v="220000"/>
    <n v="77000"/>
    <n v="0.35"/>
    <x v="0"/>
    <s v="low Units"/>
    <n v="2.318333560640419E-2"/>
  </r>
  <r>
    <x v="4"/>
    <s v="In-store"/>
    <n v="1185732"/>
    <n v="44543"/>
    <s v="13-12-2021"/>
    <x v="10"/>
    <x v="1"/>
    <s v="Monday"/>
    <s v="13"/>
    <x v="0"/>
    <x v="43"/>
    <x v="45"/>
    <x v="2"/>
    <n v="55"/>
    <n v="375"/>
    <n v="206250"/>
    <n v="82500"/>
    <n v="0.4"/>
    <x v="0"/>
    <s v="low Units"/>
    <n v="2.4839288149718773E-2"/>
  </r>
  <r>
    <x v="4"/>
    <s v="In-store"/>
    <n v="1185732"/>
    <n v="44543"/>
    <s v="13-12-2021"/>
    <x v="10"/>
    <x v="1"/>
    <s v="Monday"/>
    <s v="13"/>
    <x v="0"/>
    <x v="43"/>
    <x v="45"/>
    <x v="3"/>
    <n v="55"/>
    <n v="325"/>
    <n v="178750"/>
    <n v="71500"/>
    <n v="0.4"/>
    <x v="0"/>
    <s v="low Units"/>
    <n v="2.1527383063089604E-2"/>
  </r>
  <r>
    <x v="4"/>
    <s v="In-store"/>
    <n v="1185732"/>
    <n v="44543"/>
    <s v="13-12-2021"/>
    <x v="10"/>
    <x v="1"/>
    <s v="Monday"/>
    <s v="13"/>
    <x v="0"/>
    <x v="43"/>
    <x v="45"/>
    <x v="4"/>
    <n v="65"/>
    <n v="325"/>
    <n v="211250"/>
    <n v="63375"/>
    <n v="0.3"/>
    <x v="0"/>
    <s v="low Units"/>
    <n v="1.9081089533193062E-2"/>
  </r>
  <r>
    <x v="4"/>
    <s v="In-store"/>
    <n v="1185732"/>
    <n v="44543"/>
    <s v="13-12-2021"/>
    <x v="10"/>
    <x v="1"/>
    <s v="Monday"/>
    <s v="13"/>
    <x v="0"/>
    <x v="43"/>
    <x v="45"/>
    <x v="5"/>
    <n v="70"/>
    <n v="425"/>
    <n v="297500"/>
    <n v="119000"/>
    <n v="0.4"/>
    <x v="0"/>
    <s v="low Units"/>
    <n v="3.5828791391715568E-2"/>
  </r>
  <r>
    <x v="4"/>
    <s v="In-store"/>
    <n v="1185732"/>
    <n v="44206"/>
    <s v="10-01-2021"/>
    <x v="0"/>
    <x v="1"/>
    <s v="Sunday"/>
    <s v="10"/>
    <x v="0"/>
    <x v="43"/>
    <x v="45"/>
    <x v="0"/>
    <n v="35"/>
    <n v="475"/>
    <n v="166250"/>
    <n v="58188"/>
    <n v="0.35"/>
    <x v="0"/>
    <s v="low Units"/>
    <n v="1.7519375743707103E-2"/>
  </r>
  <r>
    <x v="4"/>
    <s v="In-store"/>
    <n v="1185732"/>
    <n v="44206"/>
    <s v="10-01-2021"/>
    <x v="0"/>
    <x v="1"/>
    <s v="Sunday"/>
    <s v="10"/>
    <x v="0"/>
    <x v="43"/>
    <x v="45"/>
    <x v="1"/>
    <n v="35"/>
    <n v="275"/>
    <n v="96250"/>
    <n v="33688"/>
    <n v="0.35"/>
    <x v="0"/>
    <s v="low Units"/>
    <n v="1.0142859868942136E-2"/>
  </r>
  <r>
    <x v="4"/>
    <s v="In-store"/>
    <n v="1185732"/>
    <n v="44206"/>
    <s v="10-01-2021"/>
    <x v="0"/>
    <x v="1"/>
    <s v="Sunday"/>
    <s v="10"/>
    <x v="0"/>
    <x v="43"/>
    <x v="45"/>
    <x v="2"/>
    <n v="25"/>
    <n v="275"/>
    <n v="68750"/>
    <n v="27500"/>
    <n v="0.4"/>
    <x v="0"/>
    <s v="low Units"/>
    <n v="8.2797627165729255E-3"/>
  </r>
  <r>
    <x v="4"/>
    <s v="In-store"/>
    <n v="1185732"/>
    <n v="44206"/>
    <s v="10-01-2021"/>
    <x v="0"/>
    <x v="1"/>
    <s v="Sunday"/>
    <s v="10"/>
    <x v="0"/>
    <x v="43"/>
    <x v="45"/>
    <x v="3"/>
    <n v="30"/>
    <n v="125"/>
    <n v="37500"/>
    <n v="15000"/>
    <n v="0.4"/>
    <x v="0"/>
    <s v="low Units"/>
    <n v="4.5162342090397777E-3"/>
  </r>
  <r>
    <x v="4"/>
    <s v="In-store"/>
    <n v="1185732"/>
    <n v="44206"/>
    <s v="10-01-2021"/>
    <x v="0"/>
    <x v="1"/>
    <s v="Sunday"/>
    <s v="10"/>
    <x v="0"/>
    <x v="43"/>
    <x v="45"/>
    <x v="4"/>
    <n v="45"/>
    <n v="175"/>
    <n v="78750"/>
    <n v="23625"/>
    <n v="0.3"/>
    <x v="0"/>
    <s v="low Units"/>
    <n v="7.113068879237649E-3"/>
  </r>
  <r>
    <x v="4"/>
    <s v="In-store"/>
    <n v="1185732"/>
    <n v="44206"/>
    <s v="10-01-2021"/>
    <x v="0"/>
    <x v="1"/>
    <s v="Sunday"/>
    <s v="10"/>
    <x v="0"/>
    <x v="43"/>
    <x v="45"/>
    <x v="5"/>
    <n v="35"/>
    <n v="275"/>
    <n v="96250"/>
    <n v="38500"/>
    <n v="0.4"/>
    <x v="0"/>
    <s v="low Units"/>
    <n v="1.1591667803202095E-2"/>
  </r>
  <r>
    <x v="4"/>
    <s v="In-store"/>
    <n v="1185732"/>
    <n v="44235"/>
    <s v="08-02-2021"/>
    <x v="1"/>
    <x v="1"/>
    <s v="Monday"/>
    <s v="08"/>
    <x v="0"/>
    <x v="43"/>
    <x v="45"/>
    <x v="0"/>
    <n v="35"/>
    <n v="525"/>
    <n v="183750"/>
    <n v="64313"/>
    <n v="0.35"/>
    <x v="0"/>
    <s v="low Units"/>
    <n v="1.9363504712398349E-2"/>
  </r>
  <r>
    <x v="4"/>
    <s v="In-store"/>
    <n v="1185732"/>
    <n v="44235"/>
    <s v="08-02-2021"/>
    <x v="1"/>
    <x v="1"/>
    <s v="Monday"/>
    <s v="08"/>
    <x v="0"/>
    <x v="43"/>
    <x v="45"/>
    <x v="1"/>
    <n v="35"/>
    <n v="175"/>
    <n v="61250"/>
    <n v="21438"/>
    <n v="0.35"/>
    <x v="0"/>
    <s v="low Units"/>
    <n v="6.4546019315596496E-3"/>
  </r>
  <r>
    <x v="4"/>
    <s v="In-store"/>
    <n v="1185732"/>
    <n v="44235"/>
    <s v="08-02-2021"/>
    <x v="1"/>
    <x v="1"/>
    <s v="Monday"/>
    <s v="08"/>
    <x v="0"/>
    <x v="43"/>
    <x v="45"/>
    <x v="2"/>
    <n v="25"/>
    <n v="225"/>
    <n v="56250"/>
    <n v="22500"/>
    <n v="0.4"/>
    <x v="0"/>
    <s v="low Units"/>
    <n v="6.7743513135596666E-3"/>
  </r>
  <r>
    <x v="4"/>
    <s v="In-store"/>
    <n v="1185732"/>
    <n v="44235"/>
    <s v="08-02-2021"/>
    <x v="1"/>
    <x v="1"/>
    <s v="Monday"/>
    <s v="08"/>
    <x v="0"/>
    <x v="44"/>
    <x v="46"/>
    <x v="3"/>
    <n v="30"/>
    <n v="100"/>
    <n v="30000"/>
    <n v="12000"/>
    <n v="0.4"/>
    <x v="0"/>
    <s v="low Units"/>
    <n v="3.612987367231822E-3"/>
  </r>
  <r>
    <x v="4"/>
    <s v="In-store"/>
    <n v="1185732"/>
    <n v="44235"/>
    <s v="08-02-2021"/>
    <x v="1"/>
    <x v="1"/>
    <s v="Monday"/>
    <s v="08"/>
    <x v="0"/>
    <x v="44"/>
    <x v="46"/>
    <x v="4"/>
    <n v="45"/>
    <n v="175"/>
    <n v="78750"/>
    <n v="23625"/>
    <n v="0.3"/>
    <x v="0"/>
    <s v="low Units"/>
    <n v="7.113068879237649E-3"/>
  </r>
  <r>
    <x v="4"/>
    <s v="In-store"/>
    <n v="1185732"/>
    <n v="44235"/>
    <s v="08-02-2021"/>
    <x v="1"/>
    <x v="1"/>
    <s v="Monday"/>
    <s v="08"/>
    <x v="0"/>
    <x v="44"/>
    <x v="46"/>
    <x v="5"/>
    <n v="35"/>
    <n v="275"/>
    <n v="96250"/>
    <n v="38500"/>
    <n v="0.4"/>
    <x v="0"/>
    <s v="low Units"/>
    <n v="1.1591667803202095E-2"/>
  </r>
  <r>
    <x v="4"/>
    <s v="In-store"/>
    <n v="1185732"/>
    <n v="44261"/>
    <s v="06-03-2021"/>
    <x v="2"/>
    <x v="1"/>
    <s v="Saturday"/>
    <s v="06"/>
    <x v="0"/>
    <x v="44"/>
    <x v="46"/>
    <x v="0"/>
    <n v="35"/>
    <n v="495"/>
    <n v="173250"/>
    <n v="60638"/>
    <n v="0.35"/>
    <x v="0"/>
    <s v="low Units"/>
    <n v="1.82570273311836E-2"/>
  </r>
  <r>
    <x v="4"/>
    <s v="In-store"/>
    <n v="1185732"/>
    <n v="44261"/>
    <s v="06-03-2021"/>
    <x v="2"/>
    <x v="1"/>
    <s v="Saturday"/>
    <s v="06"/>
    <x v="0"/>
    <x v="44"/>
    <x v="46"/>
    <x v="1"/>
    <n v="35"/>
    <n v="200"/>
    <n v="70000"/>
    <n v="24500"/>
    <n v="0.35"/>
    <x v="0"/>
    <s v="low Units"/>
    <n v="7.3765158747649707E-3"/>
  </r>
  <r>
    <x v="4"/>
    <s v="In-store"/>
    <n v="1185732"/>
    <n v="44261"/>
    <s v="06-03-2021"/>
    <x v="2"/>
    <x v="1"/>
    <s v="Saturday"/>
    <s v="06"/>
    <x v="0"/>
    <x v="44"/>
    <x v="46"/>
    <x v="2"/>
    <n v="25"/>
    <n v="225"/>
    <n v="56250"/>
    <n v="22500"/>
    <n v="0.4"/>
    <x v="0"/>
    <s v="low Units"/>
    <n v="6.7743513135596666E-3"/>
  </r>
  <r>
    <x v="4"/>
    <s v="In-store"/>
    <n v="1185732"/>
    <n v="44261"/>
    <s v="06-03-2021"/>
    <x v="2"/>
    <x v="1"/>
    <s v="Saturday"/>
    <s v="06"/>
    <x v="0"/>
    <x v="44"/>
    <x v="46"/>
    <x v="3"/>
    <n v="30"/>
    <n v="75"/>
    <n v="22500"/>
    <n v="9000"/>
    <n v="0.4"/>
    <x v="0"/>
    <s v="low Units"/>
    <n v="2.7097405254238667E-3"/>
  </r>
  <r>
    <x v="4"/>
    <s v="In-store"/>
    <n v="1185732"/>
    <n v="44261"/>
    <s v="06-03-2021"/>
    <x v="2"/>
    <x v="1"/>
    <s v="Saturday"/>
    <s v="06"/>
    <x v="0"/>
    <x v="44"/>
    <x v="46"/>
    <x v="4"/>
    <n v="45"/>
    <n v="125"/>
    <n v="56250"/>
    <n v="16875"/>
    <n v="0.3"/>
    <x v="0"/>
    <s v="low Units"/>
    <n v="5.0807634851697493E-3"/>
  </r>
  <r>
    <x v="4"/>
    <s v="In-store"/>
    <n v="1185732"/>
    <n v="44261"/>
    <s v="06-03-2021"/>
    <x v="2"/>
    <x v="1"/>
    <s v="Saturday"/>
    <s v="06"/>
    <x v="0"/>
    <x v="44"/>
    <x v="46"/>
    <x v="5"/>
    <n v="35"/>
    <n v="225"/>
    <n v="78750"/>
    <n v="31500"/>
    <n v="0.4"/>
    <x v="0"/>
    <s v="low Units"/>
    <n v="9.484091838983532E-3"/>
  </r>
  <r>
    <x v="4"/>
    <s v="In-store"/>
    <n v="1185732"/>
    <n v="44293"/>
    <s v="07-04-2021"/>
    <x v="3"/>
    <x v="1"/>
    <s v="Wednesday"/>
    <s v="07"/>
    <x v="0"/>
    <x v="44"/>
    <x v="46"/>
    <x v="0"/>
    <n v="35"/>
    <n v="475"/>
    <n v="166250"/>
    <n v="58188"/>
    <n v="0.35"/>
    <x v="0"/>
    <s v="low Units"/>
    <n v="1.7519375743707103E-2"/>
  </r>
  <r>
    <x v="4"/>
    <s v="In-store"/>
    <n v="1185732"/>
    <n v="44293"/>
    <s v="07-04-2021"/>
    <x v="3"/>
    <x v="1"/>
    <s v="Wednesday"/>
    <s v="07"/>
    <x v="0"/>
    <x v="44"/>
    <x v="46"/>
    <x v="1"/>
    <n v="35"/>
    <n v="175"/>
    <n v="61250"/>
    <n v="21438"/>
    <n v="0.35"/>
    <x v="0"/>
    <s v="low Units"/>
    <n v="6.4546019315596496E-3"/>
  </r>
  <r>
    <x v="4"/>
    <s v="In-store"/>
    <n v="1185732"/>
    <n v="44293"/>
    <s v="07-04-2021"/>
    <x v="3"/>
    <x v="1"/>
    <s v="Wednesday"/>
    <s v="07"/>
    <x v="0"/>
    <x v="44"/>
    <x v="46"/>
    <x v="2"/>
    <n v="25"/>
    <n v="175"/>
    <n v="43750"/>
    <n v="17500"/>
    <n v="0.4"/>
    <x v="0"/>
    <s v="low Units"/>
    <n v="5.2689399105464076E-3"/>
  </r>
  <r>
    <x v="4"/>
    <s v="In-store"/>
    <n v="1185732"/>
    <n v="44293"/>
    <s v="07-04-2021"/>
    <x v="3"/>
    <x v="1"/>
    <s v="Wednesday"/>
    <s v="07"/>
    <x v="0"/>
    <x v="44"/>
    <x v="46"/>
    <x v="3"/>
    <n v="30"/>
    <n v="100"/>
    <n v="30000"/>
    <n v="12000"/>
    <n v="0.4"/>
    <x v="0"/>
    <s v="low Units"/>
    <n v="3.612987367231822E-3"/>
  </r>
  <r>
    <x v="4"/>
    <s v="In-store"/>
    <n v="1185732"/>
    <n v="44293"/>
    <s v="07-04-2021"/>
    <x v="3"/>
    <x v="1"/>
    <s v="Wednesday"/>
    <s v="07"/>
    <x v="0"/>
    <x v="44"/>
    <x v="46"/>
    <x v="4"/>
    <n v="45"/>
    <n v="100"/>
    <n v="45000"/>
    <n v="13500"/>
    <n v="0.3"/>
    <x v="0"/>
    <s v="low Units"/>
    <n v="4.0646107881357994E-3"/>
  </r>
  <r>
    <x v="4"/>
    <s v="In-store"/>
    <n v="1185732"/>
    <n v="44293"/>
    <s v="07-04-2021"/>
    <x v="3"/>
    <x v="1"/>
    <s v="Wednesday"/>
    <s v="07"/>
    <x v="0"/>
    <x v="44"/>
    <x v="46"/>
    <x v="5"/>
    <n v="35"/>
    <n v="250"/>
    <n v="87500"/>
    <n v="35000"/>
    <n v="0.4"/>
    <x v="0"/>
    <s v="low Units"/>
    <n v="1.0537879821092815E-2"/>
  </r>
  <r>
    <x v="4"/>
    <s v="In-store"/>
    <n v="1185732"/>
    <n v="44322"/>
    <s v="06-05-2021"/>
    <x v="4"/>
    <x v="1"/>
    <s v="Thursday"/>
    <s v="06"/>
    <x v="0"/>
    <x v="44"/>
    <x v="46"/>
    <x v="0"/>
    <n v="50"/>
    <n v="520"/>
    <n v="260000"/>
    <n v="91000"/>
    <n v="0.35"/>
    <x v="0"/>
    <s v="low Units"/>
    <n v="2.7398487534841316E-2"/>
  </r>
  <r>
    <x v="4"/>
    <s v="In-store"/>
    <n v="1185732"/>
    <n v="44322"/>
    <s v="06-05-2021"/>
    <x v="4"/>
    <x v="1"/>
    <s v="Thursday"/>
    <s v="06"/>
    <x v="0"/>
    <x v="44"/>
    <x v="46"/>
    <x v="1"/>
    <n v="45"/>
    <n v="225"/>
    <n v="101250"/>
    <n v="35438"/>
    <n v="0.35"/>
    <x v="0"/>
    <s v="low Units"/>
    <n v="1.0669753859996776E-2"/>
  </r>
  <r>
    <x v="4"/>
    <s v="In-store"/>
    <n v="1185732"/>
    <n v="44322"/>
    <s v="06-05-2021"/>
    <x v="4"/>
    <x v="1"/>
    <s v="Thursday"/>
    <s v="06"/>
    <x v="0"/>
    <x v="44"/>
    <x v="46"/>
    <x v="2"/>
    <n v="40"/>
    <n v="250"/>
    <n v="100000"/>
    <n v="40000"/>
    <n v="0.4"/>
    <x v="0"/>
    <s v="low Units"/>
    <n v="1.2043291224106073E-2"/>
  </r>
  <r>
    <x v="4"/>
    <s v="In-store"/>
    <n v="1185732"/>
    <n v="44322"/>
    <s v="06-05-2021"/>
    <x v="4"/>
    <x v="1"/>
    <s v="Thursday"/>
    <s v="06"/>
    <x v="0"/>
    <x v="44"/>
    <x v="46"/>
    <x v="3"/>
    <n v="40"/>
    <n v="200"/>
    <n v="80000"/>
    <n v="32000"/>
    <n v="0.4"/>
    <x v="0"/>
    <s v="low Units"/>
    <n v="9.6346329792848587E-3"/>
  </r>
  <r>
    <x v="4"/>
    <s v="In-store"/>
    <n v="1185732"/>
    <n v="44322"/>
    <s v="06-05-2021"/>
    <x v="4"/>
    <x v="1"/>
    <s v="Thursday"/>
    <s v="06"/>
    <x v="0"/>
    <x v="44"/>
    <x v="46"/>
    <x v="4"/>
    <n v="50"/>
    <n v="225"/>
    <n v="112500"/>
    <n v="33750"/>
    <n v="0.3"/>
    <x v="0"/>
    <s v="low Units"/>
    <n v="1.0161526970339499E-2"/>
  </r>
  <r>
    <x v="4"/>
    <s v="In-store"/>
    <n v="1185732"/>
    <n v="44322"/>
    <s v="06-05-2021"/>
    <x v="4"/>
    <x v="1"/>
    <s v="Thursday"/>
    <s v="06"/>
    <x v="0"/>
    <x v="44"/>
    <x v="46"/>
    <x v="5"/>
    <n v="55"/>
    <n v="350"/>
    <n v="192500"/>
    <n v="77000"/>
    <n v="0.4"/>
    <x v="0"/>
    <s v="low Units"/>
    <n v="2.318333560640419E-2"/>
  </r>
  <r>
    <x v="4"/>
    <s v="In-store"/>
    <n v="1185732"/>
    <n v="44355"/>
    <s v="08-06-2021"/>
    <x v="11"/>
    <x v="1"/>
    <s v="Tuesday"/>
    <s v="08"/>
    <x v="0"/>
    <x v="44"/>
    <x v="46"/>
    <x v="0"/>
    <n v="50"/>
    <n v="600"/>
    <n v="300000"/>
    <n v="105000"/>
    <n v="0.35"/>
    <x v="0"/>
    <s v="low Units"/>
    <n v="3.1613639463278442E-2"/>
  </r>
  <r>
    <x v="4"/>
    <s v="In-store"/>
    <n v="1185732"/>
    <n v="44355"/>
    <s v="08-06-2021"/>
    <x v="11"/>
    <x v="1"/>
    <s v="Tuesday"/>
    <s v="08"/>
    <x v="0"/>
    <x v="44"/>
    <x v="46"/>
    <x v="1"/>
    <n v="45"/>
    <n v="350"/>
    <n v="157500"/>
    <n v="55125"/>
    <n v="0.35"/>
    <x v="0"/>
    <s v="low Units"/>
    <n v="1.659716071822118E-2"/>
  </r>
  <r>
    <x v="4"/>
    <s v="In-store"/>
    <n v="1185732"/>
    <n v="44355"/>
    <s v="08-06-2021"/>
    <x v="11"/>
    <x v="1"/>
    <s v="Tuesday"/>
    <s v="08"/>
    <x v="0"/>
    <x v="44"/>
    <x v="46"/>
    <x v="2"/>
    <n v="40"/>
    <n v="275"/>
    <n v="110000"/>
    <n v="44000"/>
    <n v="0.4"/>
    <x v="0"/>
    <s v="low Units"/>
    <n v="1.324762034651668E-2"/>
  </r>
  <r>
    <x v="4"/>
    <s v="In-store"/>
    <n v="1185732"/>
    <n v="44355"/>
    <s v="08-06-2021"/>
    <x v="11"/>
    <x v="1"/>
    <s v="Tuesday"/>
    <s v="08"/>
    <x v="0"/>
    <x v="44"/>
    <x v="46"/>
    <x v="3"/>
    <n v="40"/>
    <n v="250"/>
    <n v="100000"/>
    <n v="40000"/>
    <n v="0.4"/>
    <x v="0"/>
    <s v="low Units"/>
    <n v="1.2043291224106073E-2"/>
  </r>
  <r>
    <x v="4"/>
    <s v="In-store"/>
    <n v="1185732"/>
    <n v="44355"/>
    <s v="08-06-2021"/>
    <x v="11"/>
    <x v="1"/>
    <s v="Tuesday"/>
    <s v="08"/>
    <x v="0"/>
    <x v="44"/>
    <x v="46"/>
    <x v="4"/>
    <n v="50"/>
    <n v="250"/>
    <n v="125000"/>
    <n v="37500"/>
    <n v="0.3"/>
    <x v="0"/>
    <s v="low Units"/>
    <n v="1.1290585522599443E-2"/>
  </r>
  <r>
    <x v="4"/>
    <s v="In-store"/>
    <n v="1185732"/>
    <n v="44355"/>
    <s v="08-06-2021"/>
    <x v="11"/>
    <x v="1"/>
    <s v="Tuesday"/>
    <s v="08"/>
    <x v="0"/>
    <x v="44"/>
    <x v="46"/>
    <x v="5"/>
    <n v="55"/>
    <n v="400"/>
    <n v="220000"/>
    <n v="88000"/>
    <n v="0.4"/>
    <x v="0"/>
    <s v="low Units"/>
    <n v="2.649524069303336E-2"/>
  </r>
  <r>
    <x v="4"/>
    <s v="In-store"/>
    <n v="1185732"/>
    <n v="44383"/>
    <s v="06-07-2021"/>
    <x v="5"/>
    <x v="1"/>
    <s v="Tuesday"/>
    <s v="06"/>
    <x v="0"/>
    <x v="44"/>
    <x v="46"/>
    <x v="0"/>
    <n v="50"/>
    <n v="625"/>
    <n v="312500"/>
    <n v="109375"/>
    <n v="0.35"/>
    <x v="0"/>
    <s v="low Units"/>
    <n v="3.2930874440915039E-2"/>
  </r>
  <r>
    <x v="4"/>
    <s v="In-store"/>
    <n v="1185732"/>
    <n v="44383"/>
    <s v="06-07-2021"/>
    <x v="5"/>
    <x v="1"/>
    <s v="Tuesday"/>
    <s v="06"/>
    <x v="0"/>
    <x v="44"/>
    <x v="46"/>
    <x v="1"/>
    <n v="45"/>
    <n v="375"/>
    <n v="168750"/>
    <n v="59063"/>
    <n v="0.35"/>
    <x v="0"/>
    <s v="low Units"/>
    <n v="1.7782822739234427E-2"/>
  </r>
  <r>
    <x v="4"/>
    <s v="In-store"/>
    <n v="1185732"/>
    <n v="44383"/>
    <s v="06-07-2021"/>
    <x v="5"/>
    <x v="1"/>
    <s v="Tuesday"/>
    <s v="06"/>
    <x v="0"/>
    <x v="44"/>
    <x v="46"/>
    <x v="2"/>
    <n v="40"/>
    <n v="300"/>
    <n v="120000"/>
    <n v="48000"/>
    <n v="0.4"/>
    <x v="0"/>
    <s v="low Units"/>
    <n v="1.4451949468927288E-2"/>
  </r>
  <r>
    <x v="4"/>
    <s v="In-store"/>
    <n v="1185732"/>
    <n v="44383"/>
    <s v="06-07-2021"/>
    <x v="5"/>
    <x v="1"/>
    <s v="Tuesday"/>
    <s v="06"/>
    <x v="0"/>
    <x v="44"/>
    <x v="46"/>
    <x v="3"/>
    <n v="40"/>
    <n v="250"/>
    <n v="100000"/>
    <n v="40000"/>
    <n v="0.4"/>
    <x v="0"/>
    <s v="low Units"/>
    <n v="1.2043291224106073E-2"/>
  </r>
  <r>
    <x v="4"/>
    <s v="In-store"/>
    <n v="1185732"/>
    <n v="44383"/>
    <s v="06-07-2021"/>
    <x v="5"/>
    <x v="1"/>
    <s v="Tuesday"/>
    <s v="06"/>
    <x v="0"/>
    <x v="44"/>
    <x v="46"/>
    <x v="4"/>
    <n v="50"/>
    <n v="275"/>
    <n v="137500"/>
    <n v="41250"/>
    <n v="0.3"/>
    <x v="0"/>
    <s v="low Units"/>
    <n v="1.2419644074859387E-2"/>
  </r>
  <r>
    <x v="4"/>
    <s v="In-store"/>
    <n v="1185732"/>
    <n v="44383"/>
    <s v="06-07-2021"/>
    <x v="5"/>
    <x v="1"/>
    <s v="Tuesday"/>
    <s v="06"/>
    <x v="0"/>
    <x v="44"/>
    <x v="46"/>
    <x v="5"/>
    <n v="55"/>
    <n v="450"/>
    <n v="247500"/>
    <n v="99000"/>
    <n v="0.4"/>
    <x v="0"/>
    <s v="low Units"/>
    <n v="2.9807145779662533E-2"/>
  </r>
  <r>
    <x v="4"/>
    <s v="In-store"/>
    <n v="1185732"/>
    <n v="44415"/>
    <s v="07-08-2021"/>
    <x v="6"/>
    <x v="1"/>
    <s v="Saturday"/>
    <s v="07"/>
    <x v="0"/>
    <x v="44"/>
    <x v="46"/>
    <x v="0"/>
    <n v="50"/>
    <n v="600"/>
    <n v="300000"/>
    <n v="105000"/>
    <n v="0.35"/>
    <x v="0"/>
    <s v="low Units"/>
    <n v="3.1613639463278442E-2"/>
  </r>
  <r>
    <x v="4"/>
    <s v="In-store"/>
    <n v="1185732"/>
    <n v="44415"/>
    <s v="07-08-2021"/>
    <x v="6"/>
    <x v="1"/>
    <s v="Saturday"/>
    <s v="07"/>
    <x v="0"/>
    <x v="44"/>
    <x v="46"/>
    <x v="1"/>
    <n v="45"/>
    <n v="375"/>
    <n v="168750"/>
    <n v="59063"/>
    <n v="0.35"/>
    <x v="0"/>
    <s v="low Units"/>
    <n v="1.7782822739234427E-2"/>
  </r>
  <r>
    <x v="4"/>
    <s v="In-store"/>
    <n v="1185732"/>
    <n v="44415"/>
    <s v="07-08-2021"/>
    <x v="6"/>
    <x v="1"/>
    <s v="Saturday"/>
    <s v="07"/>
    <x v="0"/>
    <x v="44"/>
    <x v="46"/>
    <x v="2"/>
    <n v="40"/>
    <n v="300"/>
    <n v="120000"/>
    <n v="48000"/>
    <n v="0.4"/>
    <x v="0"/>
    <s v="low Units"/>
    <n v="1.4451949468927288E-2"/>
  </r>
  <r>
    <x v="4"/>
    <s v="In-store"/>
    <n v="1185732"/>
    <n v="44415"/>
    <s v="07-08-2021"/>
    <x v="6"/>
    <x v="1"/>
    <s v="Saturday"/>
    <s v="07"/>
    <x v="0"/>
    <x v="44"/>
    <x v="46"/>
    <x v="3"/>
    <n v="40"/>
    <n v="200"/>
    <n v="80000"/>
    <n v="32000"/>
    <n v="0.4"/>
    <x v="0"/>
    <s v="low Units"/>
    <n v="9.6346329792848587E-3"/>
  </r>
  <r>
    <x v="4"/>
    <s v="In-store"/>
    <n v="1185732"/>
    <n v="44415"/>
    <s v="07-08-2021"/>
    <x v="6"/>
    <x v="1"/>
    <s v="Saturday"/>
    <s v="07"/>
    <x v="0"/>
    <x v="44"/>
    <x v="46"/>
    <x v="4"/>
    <n v="50"/>
    <n v="175"/>
    <n v="87500"/>
    <n v="26250"/>
    <n v="0.3"/>
    <x v="0"/>
    <s v="low Units"/>
    <n v="7.9034098658196106E-3"/>
  </r>
  <r>
    <x v="4"/>
    <s v="In-store"/>
    <n v="1185732"/>
    <n v="44415"/>
    <s v="07-08-2021"/>
    <x v="6"/>
    <x v="1"/>
    <s v="Saturday"/>
    <s v="07"/>
    <x v="0"/>
    <x v="44"/>
    <x v="46"/>
    <x v="5"/>
    <n v="55"/>
    <n v="350"/>
    <n v="192500"/>
    <n v="77000"/>
    <n v="0.4"/>
    <x v="0"/>
    <s v="low Units"/>
    <n v="2.318333560640419E-2"/>
  </r>
  <r>
    <x v="4"/>
    <s v="In-store"/>
    <n v="1185732"/>
    <n v="44445"/>
    <s v="06-09-2021"/>
    <x v="7"/>
    <x v="1"/>
    <s v="Monday"/>
    <s v="06"/>
    <x v="0"/>
    <x v="44"/>
    <x v="46"/>
    <x v="0"/>
    <n v="50"/>
    <n v="475"/>
    <n v="237500"/>
    <n v="83125"/>
    <n v="0.35"/>
    <x v="0"/>
    <s v="low Units"/>
    <n v="2.5027464575095432E-2"/>
  </r>
  <r>
    <x v="4"/>
    <s v="In-store"/>
    <n v="1185732"/>
    <n v="44445"/>
    <s v="06-09-2021"/>
    <x v="7"/>
    <x v="1"/>
    <s v="Monday"/>
    <s v="06"/>
    <x v="0"/>
    <x v="44"/>
    <x v="46"/>
    <x v="1"/>
    <n v="45"/>
    <n v="275"/>
    <n v="123750"/>
    <n v="43313"/>
    <n v="0.35"/>
    <x v="0"/>
    <s v="low Units"/>
    <n v="1.304077681974266E-2"/>
  </r>
  <r>
    <x v="4"/>
    <s v="In-store"/>
    <n v="1185732"/>
    <n v="44445"/>
    <s v="06-09-2021"/>
    <x v="7"/>
    <x v="1"/>
    <s v="Monday"/>
    <s v="06"/>
    <x v="0"/>
    <x v="44"/>
    <x v="46"/>
    <x v="2"/>
    <n v="40"/>
    <n v="175"/>
    <n v="70000"/>
    <n v="28000"/>
    <n v="0.4"/>
    <x v="0"/>
    <s v="low Units"/>
    <n v="8.4303038568742522E-3"/>
  </r>
  <r>
    <x v="4"/>
    <s v="In-store"/>
    <n v="1185732"/>
    <n v="44445"/>
    <s v="06-09-2021"/>
    <x v="7"/>
    <x v="1"/>
    <s v="Monday"/>
    <s v="06"/>
    <x v="0"/>
    <x v="44"/>
    <x v="46"/>
    <x v="3"/>
    <n v="40"/>
    <n v="150"/>
    <n v="60000"/>
    <n v="24000"/>
    <n v="0.4"/>
    <x v="0"/>
    <s v="low Units"/>
    <n v="7.225974734463644E-3"/>
  </r>
  <r>
    <x v="4"/>
    <s v="In-store"/>
    <n v="1185732"/>
    <n v="44445"/>
    <s v="06-09-2021"/>
    <x v="7"/>
    <x v="1"/>
    <s v="Monday"/>
    <s v="06"/>
    <x v="0"/>
    <x v="44"/>
    <x v="46"/>
    <x v="4"/>
    <n v="50"/>
    <n v="150"/>
    <n v="75000"/>
    <n v="22500"/>
    <n v="0.3"/>
    <x v="0"/>
    <s v="low Units"/>
    <n v="6.7743513135596666E-3"/>
  </r>
  <r>
    <x v="4"/>
    <s v="In-store"/>
    <n v="1185732"/>
    <n v="44445"/>
    <s v="06-09-2021"/>
    <x v="7"/>
    <x v="1"/>
    <s v="Monday"/>
    <s v="06"/>
    <x v="0"/>
    <x v="44"/>
    <x v="46"/>
    <x v="5"/>
    <n v="55"/>
    <n v="250"/>
    <n v="137500"/>
    <n v="55000"/>
    <n v="0.4"/>
    <x v="0"/>
    <s v="low Units"/>
    <n v="1.6559525433145851E-2"/>
  </r>
  <r>
    <x v="4"/>
    <s v="In-store"/>
    <n v="1185732"/>
    <n v="44477"/>
    <s v="08-10-2021"/>
    <x v="8"/>
    <x v="1"/>
    <s v="Friday"/>
    <s v="08"/>
    <x v="0"/>
    <x v="44"/>
    <x v="46"/>
    <x v="0"/>
    <n v="55"/>
    <n v="425"/>
    <n v="233750"/>
    <n v="81813"/>
    <n v="0.35"/>
    <x v="0"/>
    <s v="low Units"/>
    <n v="2.4632444622944758E-2"/>
  </r>
  <r>
    <x v="4"/>
    <s v="In-store"/>
    <n v="1185732"/>
    <n v="44477"/>
    <s v="08-10-2021"/>
    <x v="8"/>
    <x v="1"/>
    <s v="Friday"/>
    <s v="08"/>
    <x v="0"/>
    <x v="44"/>
    <x v="46"/>
    <x v="1"/>
    <n v="50"/>
    <n v="250"/>
    <n v="125000"/>
    <n v="43750"/>
    <n v="0.35"/>
    <x v="0"/>
    <s v="low Units"/>
    <n v="1.3172349776366016E-2"/>
  </r>
  <r>
    <x v="4"/>
    <s v="In-store"/>
    <n v="1185732"/>
    <n v="44477"/>
    <s v="08-10-2021"/>
    <x v="8"/>
    <x v="1"/>
    <s v="Friday"/>
    <s v="08"/>
    <x v="0"/>
    <x v="44"/>
    <x v="46"/>
    <x v="2"/>
    <n v="50"/>
    <n v="150"/>
    <n v="75000"/>
    <n v="30000"/>
    <n v="0.4"/>
    <x v="0"/>
    <s v="low Units"/>
    <n v="9.0324684180795554E-3"/>
  </r>
  <r>
    <x v="4"/>
    <s v="In-store"/>
    <n v="1185732"/>
    <n v="44477"/>
    <s v="08-10-2021"/>
    <x v="8"/>
    <x v="1"/>
    <s v="Friday"/>
    <s v="08"/>
    <x v="0"/>
    <x v="44"/>
    <x v="46"/>
    <x v="3"/>
    <n v="50"/>
    <n v="125"/>
    <n v="62500"/>
    <n v="25000"/>
    <n v="0.4"/>
    <x v="0"/>
    <s v="low Units"/>
    <n v="7.5270570150662956E-3"/>
  </r>
  <r>
    <x v="4"/>
    <s v="In-store"/>
    <n v="1185732"/>
    <n v="44477"/>
    <s v="08-10-2021"/>
    <x v="8"/>
    <x v="1"/>
    <s v="Friday"/>
    <s v="08"/>
    <x v="0"/>
    <x v="44"/>
    <x v="46"/>
    <x v="4"/>
    <n v="60"/>
    <n v="125"/>
    <n v="75000"/>
    <n v="22500"/>
    <n v="0.3"/>
    <x v="0"/>
    <s v="low Units"/>
    <n v="6.7743513135596666E-3"/>
  </r>
  <r>
    <x v="2"/>
    <s v="In-store"/>
    <n v="1185732"/>
    <n v="44477"/>
    <s v="08-10-2021"/>
    <x v="8"/>
    <x v="1"/>
    <s v="Friday"/>
    <s v="08"/>
    <x v="0"/>
    <x v="44"/>
    <x v="46"/>
    <x v="5"/>
    <n v="65"/>
    <n v="250"/>
    <n v="162500"/>
    <n v="65000"/>
    <n v="0.4"/>
    <x v="0"/>
    <s v="low Units"/>
    <n v="1.9570348239172367E-2"/>
  </r>
  <r>
    <x v="2"/>
    <s v="In-store"/>
    <n v="1185732"/>
    <n v="44507"/>
    <s v="07-11-2021"/>
    <x v="9"/>
    <x v="1"/>
    <s v="Sunday"/>
    <s v="07"/>
    <x v="0"/>
    <x v="44"/>
    <x v="46"/>
    <x v="0"/>
    <n v="60"/>
    <n v="400"/>
    <n v="240000"/>
    <n v="84000"/>
    <n v="0.35"/>
    <x v="0"/>
    <s v="low Units"/>
    <n v="2.5290911570622753E-2"/>
  </r>
  <r>
    <x v="2"/>
    <s v="In-store"/>
    <n v="1185732"/>
    <n v="44507"/>
    <s v="07-11-2021"/>
    <x v="9"/>
    <x v="1"/>
    <s v="Sunday"/>
    <s v="07"/>
    <x v="0"/>
    <x v="44"/>
    <x v="46"/>
    <x v="1"/>
    <n v="50"/>
    <n v="275"/>
    <n v="137500"/>
    <n v="48125"/>
    <n v="0.35"/>
    <x v="0"/>
    <s v="low Units"/>
    <n v="1.4489584754002621E-2"/>
  </r>
  <r>
    <x v="2"/>
    <s v="In-store"/>
    <n v="1185732"/>
    <n v="44507"/>
    <s v="07-11-2021"/>
    <x v="9"/>
    <x v="1"/>
    <s v="Sunday"/>
    <s v="07"/>
    <x v="0"/>
    <x v="44"/>
    <x v="46"/>
    <x v="2"/>
    <n v="50"/>
    <n v="270"/>
    <n v="135000"/>
    <n v="54000"/>
    <n v="0.4"/>
    <x v="0"/>
    <s v="low Units"/>
    <n v="1.6258443152543198E-2"/>
  </r>
  <r>
    <x v="2"/>
    <s v="In-store"/>
    <n v="1185732"/>
    <n v="44507"/>
    <s v="07-11-2021"/>
    <x v="9"/>
    <x v="1"/>
    <s v="Sunday"/>
    <s v="07"/>
    <x v="0"/>
    <x v="44"/>
    <x v="46"/>
    <x v="3"/>
    <n v="50"/>
    <n v="250"/>
    <n v="125000"/>
    <n v="50000"/>
    <n v="0.4"/>
    <x v="0"/>
    <s v="low Units"/>
    <n v="1.5054114030132591E-2"/>
  </r>
  <r>
    <x v="2"/>
    <s v="In-store"/>
    <n v="1185732"/>
    <n v="44507"/>
    <s v="07-11-2021"/>
    <x v="9"/>
    <x v="1"/>
    <s v="Sunday"/>
    <s v="07"/>
    <x v="0"/>
    <x v="44"/>
    <x v="46"/>
    <x v="4"/>
    <n v="60"/>
    <n v="225"/>
    <n v="135000"/>
    <n v="40500"/>
    <n v="0.3"/>
    <x v="0"/>
    <s v="low Units"/>
    <n v="1.21938323644074E-2"/>
  </r>
  <r>
    <x v="2"/>
    <s v="In-store"/>
    <n v="1185732"/>
    <n v="44507"/>
    <s v="07-11-2021"/>
    <x v="9"/>
    <x v="1"/>
    <s v="Sunday"/>
    <s v="07"/>
    <x v="0"/>
    <x v="44"/>
    <x v="46"/>
    <x v="5"/>
    <n v="65"/>
    <n v="325"/>
    <n v="211250"/>
    <n v="84500"/>
    <n v="0.4"/>
    <x v="0"/>
    <s v="low Units"/>
    <n v="2.544145271092408E-2"/>
  </r>
  <r>
    <x v="2"/>
    <s v="In-store"/>
    <n v="1185732"/>
    <n v="44536"/>
    <s v="06-12-2021"/>
    <x v="10"/>
    <x v="1"/>
    <s v="Monday"/>
    <s v="06"/>
    <x v="0"/>
    <x v="44"/>
    <x v="46"/>
    <x v="0"/>
    <n v="60"/>
    <n v="550"/>
    <n v="330000"/>
    <n v="115500"/>
    <n v="0.35"/>
    <x v="0"/>
    <s v="low Units"/>
    <n v="3.4775003409606285E-2"/>
  </r>
  <r>
    <x v="2"/>
    <s v="In-store"/>
    <n v="1185732"/>
    <n v="44536"/>
    <s v="06-12-2021"/>
    <x v="10"/>
    <x v="1"/>
    <s v="Monday"/>
    <s v="06"/>
    <x v="0"/>
    <x v="44"/>
    <x v="46"/>
    <x v="1"/>
    <n v="50"/>
    <n v="350"/>
    <n v="175000"/>
    <n v="61250"/>
    <n v="0.35"/>
    <x v="0"/>
    <s v="low Units"/>
    <n v="1.8441289686912426E-2"/>
  </r>
  <r>
    <x v="2"/>
    <s v="In-store"/>
    <n v="1185732"/>
    <n v="44536"/>
    <s v="06-12-2021"/>
    <x v="10"/>
    <x v="1"/>
    <s v="Monday"/>
    <s v="06"/>
    <x v="0"/>
    <x v="44"/>
    <x v="46"/>
    <x v="2"/>
    <n v="50"/>
    <n v="325"/>
    <n v="162500"/>
    <n v="65000"/>
    <n v="0.4"/>
    <x v="0"/>
    <s v="low Units"/>
    <n v="1.9570348239172367E-2"/>
  </r>
  <r>
    <x v="2"/>
    <s v="In-store"/>
    <n v="1185732"/>
    <n v="44536"/>
    <s v="06-12-2021"/>
    <x v="10"/>
    <x v="1"/>
    <s v="Monday"/>
    <s v="06"/>
    <x v="0"/>
    <x v="44"/>
    <x v="46"/>
    <x v="3"/>
    <n v="50"/>
    <n v="275"/>
    <n v="137500"/>
    <n v="55000"/>
    <n v="0.4"/>
    <x v="0"/>
    <s v="low Units"/>
    <n v="1.6559525433145851E-2"/>
  </r>
  <r>
    <x v="2"/>
    <s v="In-store"/>
    <n v="1185732"/>
    <n v="44536"/>
    <s v="06-12-2021"/>
    <x v="10"/>
    <x v="1"/>
    <s v="Monday"/>
    <s v="06"/>
    <x v="0"/>
    <x v="44"/>
    <x v="46"/>
    <x v="4"/>
    <n v="60"/>
    <n v="275"/>
    <n v="165000"/>
    <n v="49500"/>
    <n v="0.3"/>
    <x v="0"/>
    <s v="low Units"/>
    <n v="1.4903572889831266E-2"/>
  </r>
  <r>
    <x v="2"/>
    <s v="In-store"/>
    <n v="1185732"/>
    <n v="44536"/>
    <s v="06-12-2021"/>
    <x v="10"/>
    <x v="1"/>
    <s v="Monday"/>
    <s v="06"/>
    <x v="0"/>
    <x v="44"/>
    <x v="46"/>
    <x v="5"/>
    <n v="65"/>
    <n v="375"/>
    <n v="243750"/>
    <n v="97500"/>
    <n v="0.4"/>
    <x v="0"/>
    <s v="low Units"/>
    <n v="2.9355522358758553E-2"/>
  </r>
  <r>
    <x v="2"/>
    <s v="In-store"/>
    <n v="1185732"/>
    <n v="44203"/>
    <s v="07-01-2021"/>
    <x v="0"/>
    <x v="1"/>
    <s v="Thursday"/>
    <s v="07"/>
    <x v="0"/>
    <x v="44"/>
    <x v="46"/>
    <x v="0"/>
    <n v="40"/>
    <n v="500"/>
    <n v="200000"/>
    <n v="80000"/>
    <n v="0.4"/>
    <x v="0"/>
    <s v="low Units"/>
    <n v="2.4086582448212147E-2"/>
  </r>
  <r>
    <x v="2"/>
    <s v="In-store"/>
    <n v="1185732"/>
    <n v="44203"/>
    <s v="07-01-2021"/>
    <x v="0"/>
    <x v="1"/>
    <s v="Thursday"/>
    <s v="07"/>
    <x v="0"/>
    <x v="44"/>
    <x v="46"/>
    <x v="1"/>
    <n v="40"/>
    <n v="300"/>
    <n v="120000"/>
    <n v="48000"/>
    <n v="0.4"/>
    <x v="0"/>
    <s v="low Units"/>
    <n v="1.4451949468927288E-2"/>
  </r>
  <r>
    <x v="2"/>
    <s v="In-store"/>
    <n v="1185732"/>
    <n v="44203"/>
    <s v="07-01-2021"/>
    <x v="0"/>
    <x v="1"/>
    <s v="Thursday"/>
    <s v="07"/>
    <x v="0"/>
    <x v="44"/>
    <x v="46"/>
    <x v="2"/>
    <n v="30"/>
    <n v="300"/>
    <n v="90000"/>
    <n v="27000"/>
    <n v="0.3"/>
    <x v="0"/>
    <s v="low Units"/>
    <n v="8.1292215762715989E-3"/>
  </r>
  <r>
    <x v="2"/>
    <s v="In-store"/>
    <n v="1185732"/>
    <n v="44203"/>
    <s v="07-01-2021"/>
    <x v="0"/>
    <x v="1"/>
    <s v="Thursday"/>
    <s v="07"/>
    <x v="0"/>
    <x v="44"/>
    <x v="46"/>
    <x v="3"/>
    <n v="35"/>
    <n v="150"/>
    <n v="52500"/>
    <n v="15750"/>
    <n v="0.3"/>
    <x v="0"/>
    <s v="low Units"/>
    <n v="4.742045919491766E-3"/>
  </r>
  <r>
    <x v="2"/>
    <s v="In-store"/>
    <n v="1185732"/>
    <n v="44203"/>
    <s v="07-01-2021"/>
    <x v="0"/>
    <x v="1"/>
    <s v="Thursday"/>
    <s v="07"/>
    <x v="0"/>
    <x v="44"/>
    <x v="46"/>
    <x v="4"/>
    <n v="50"/>
    <n v="200"/>
    <n v="100000"/>
    <n v="30000"/>
    <n v="0.3"/>
    <x v="0"/>
    <s v="low Units"/>
    <n v="9.0324684180795554E-3"/>
  </r>
  <r>
    <x v="2"/>
    <s v="In-store"/>
    <n v="1185732"/>
    <n v="44203"/>
    <s v="07-01-2021"/>
    <x v="0"/>
    <x v="1"/>
    <s v="Thursday"/>
    <s v="07"/>
    <x v="0"/>
    <x v="44"/>
    <x v="46"/>
    <x v="5"/>
    <n v="40"/>
    <n v="300"/>
    <n v="120000"/>
    <n v="42000"/>
    <n v="0.35"/>
    <x v="0"/>
    <s v="low Units"/>
    <n v="1.2645455785311377E-2"/>
  </r>
  <r>
    <x v="2"/>
    <s v="In-store"/>
    <n v="1185732"/>
    <n v="44232"/>
    <s v="05-02-2021"/>
    <x v="1"/>
    <x v="1"/>
    <s v="Friday"/>
    <s v="05"/>
    <x v="0"/>
    <x v="44"/>
    <x v="46"/>
    <x v="0"/>
    <n v="40"/>
    <n v="550"/>
    <n v="220000"/>
    <n v="88000"/>
    <n v="0.4"/>
    <x v="0"/>
    <s v="low Units"/>
    <n v="2.649524069303336E-2"/>
  </r>
  <r>
    <x v="2"/>
    <s v="In-store"/>
    <n v="1185732"/>
    <n v="44232"/>
    <s v="05-02-2021"/>
    <x v="1"/>
    <x v="1"/>
    <s v="Friday"/>
    <s v="05"/>
    <x v="0"/>
    <x v="44"/>
    <x v="46"/>
    <x v="1"/>
    <n v="40"/>
    <n v="200"/>
    <n v="80000"/>
    <n v="32000"/>
    <n v="0.4"/>
    <x v="0"/>
    <s v="low Units"/>
    <n v="9.6346329792848587E-3"/>
  </r>
  <r>
    <x v="2"/>
    <s v="In-store"/>
    <n v="1185732"/>
    <n v="44232"/>
    <s v="05-02-2021"/>
    <x v="1"/>
    <x v="1"/>
    <s v="Friday"/>
    <s v="05"/>
    <x v="0"/>
    <x v="44"/>
    <x v="46"/>
    <x v="2"/>
    <n v="30"/>
    <n v="250"/>
    <n v="75000"/>
    <n v="22500"/>
    <n v="0.3"/>
    <x v="0"/>
    <s v="low Units"/>
    <n v="6.7743513135596666E-3"/>
  </r>
  <r>
    <x v="2"/>
    <s v="In-store"/>
    <n v="1185732"/>
    <n v="44232"/>
    <s v="05-02-2021"/>
    <x v="1"/>
    <x v="1"/>
    <s v="Friday"/>
    <s v="05"/>
    <x v="0"/>
    <x v="45"/>
    <x v="47"/>
    <x v="3"/>
    <n v="35"/>
    <n v="125"/>
    <n v="43750"/>
    <n v="13125"/>
    <n v="0.3"/>
    <x v="0"/>
    <s v="low Units"/>
    <n v="3.9517049329098053E-3"/>
  </r>
  <r>
    <x v="2"/>
    <s v="In-store"/>
    <n v="1185732"/>
    <n v="44232"/>
    <s v="05-02-2021"/>
    <x v="1"/>
    <x v="1"/>
    <s v="Friday"/>
    <s v="05"/>
    <x v="0"/>
    <x v="45"/>
    <x v="47"/>
    <x v="4"/>
    <n v="50"/>
    <n v="200"/>
    <n v="100000"/>
    <n v="30000"/>
    <n v="0.3"/>
    <x v="0"/>
    <s v="low Units"/>
    <n v="9.0324684180795554E-3"/>
  </r>
  <r>
    <x v="2"/>
    <s v="In-store"/>
    <n v="1185732"/>
    <n v="44232"/>
    <s v="05-02-2021"/>
    <x v="1"/>
    <x v="1"/>
    <s v="Friday"/>
    <s v="05"/>
    <x v="0"/>
    <x v="45"/>
    <x v="47"/>
    <x v="5"/>
    <n v="40"/>
    <n v="300"/>
    <n v="120000"/>
    <n v="42000"/>
    <n v="0.35"/>
    <x v="0"/>
    <s v="low Units"/>
    <n v="1.2645455785311377E-2"/>
  </r>
  <r>
    <x v="2"/>
    <s v="In-store"/>
    <n v="1185732"/>
    <n v="44258"/>
    <s v="03-03-2021"/>
    <x v="2"/>
    <x v="1"/>
    <s v="Wednesday"/>
    <s v="03"/>
    <x v="0"/>
    <x v="45"/>
    <x v="47"/>
    <x v="0"/>
    <n v="40"/>
    <n v="520"/>
    <n v="208000"/>
    <n v="83200"/>
    <n v="0.4"/>
    <x v="0"/>
    <s v="low Units"/>
    <n v="2.5050045746140635E-2"/>
  </r>
  <r>
    <x v="2"/>
    <s v="In-store"/>
    <n v="1185732"/>
    <n v="44258"/>
    <s v="03-03-2021"/>
    <x v="2"/>
    <x v="1"/>
    <s v="Wednesday"/>
    <s v="03"/>
    <x v="0"/>
    <x v="45"/>
    <x v="47"/>
    <x v="1"/>
    <n v="40"/>
    <n v="225"/>
    <n v="90000"/>
    <n v="36000"/>
    <n v="0.4"/>
    <x v="0"/>
    <s v="low Units"/>
    <n v="1.0838962101695467E-2"/>
  </r>
  <r>
    <x v="2"/>
    <s v="In-store"/>
    <n v="1185732"/>
    <n v="44258"/>
    <s v="03-03-2021"/>
    <x v="2"/>
    <x v="1"/>
    <s v="Wednesday"/>
    <s v="03"/>
    <x v="0"/>
    <x v="45"/>
    <x v="47"/>
    <x v="2"/>
    <n v="30"/>
    <n v="250"/>
    <n v="75000"/>
    <n v="22500"/>
    <n v="0.3"/>
    <x v="0"/>
    <s v="low Units"/>
    <n v="6.7743513135596666E-3"/>
  </r>
  <r>
    <x v="2"/>
    <s v="In-store"/>
    <n v="1185732"/>
    <n v="44258"/>
    <s v="03-03-2021"/>
    <x v="2"/>
    <x v="1"/>
    <s v="Wednesday"/>
    <s v="03"/>
    <x v="0"/>
    <x v="45"/>
    <x v="47"/>
    <x v="3"/>
    <n v="35"/>
    <n v="100"/>
    <n v="35000"/>
    <n v="10500"/>
    <n v="0.3"/>
    <x v="0"/>
    <s v="low Units"/>
    <n v="3.1613639463278441E-3"/>
  </r>
  <r>
    <x v="2"/>
    <s v="In-store"/>
    <n v="1185732"/>
    <n v="44258"/>
    <s v="03-03-2021"/>
    <x v="2"/>
    <x v="1"/>
    <s v="Wednesday"/>
    <s v="03"/>
    <x v="0"/>
    <x v="45"/>
    <x v="47"/>
    <x v="4"/>
    <n v="50"/>
    <n v="150"/>
    <n v="75000"/>
    <n v="22500"/>
    <n v="0.3"/>
    <x v="0"/>
    <s v="low Units"/>
    <n v="6.7743513135596666E-3"/>
  </r>
  <r>
    <x v="2"/>
    <s v="In-store"/>
    <n v="1185732"/>
    <n v="44258"/>
    <s v="03-03-2021"/>
    <x v="2"/>
    <x v="1"/>
    <s v="Wednesday"/>
    <s v="03"/>
    <x v="0"/>
    <x v="45"/>
    <x v="47"/>
    <x v="5"/>
    <n v="40"/>
    <n v="250"/>
    <n v="100000"/>
    <n v="35000"/>
    <n v="0.35"/>
    <x v="0"/>
    <s v="low Units"/>
    <n v="1.0537879821092815E-2"/>
  </r>
  <r>
    <x v="2"/>
    <s v="In-store"/>
    <n v="1185732"/>
    <n v="44290"/>
    <s v="04-04-2021"/>
    <x v="3"/>
    <x v="1"/>
    <s v="Sunday"/>
    <s v="04"/>
    <x v="0"/>
    <x v="45"/>
    <x v="47"/>
    <x v="0"/>
    <n v="40"/>
    <n v="500"/>
    <n v="200000"/>
    <n v="80000"/>
    <n v="0.4"/>
    <x v="0"/>
    <s v="low Units"/>
    <n v="2.4086582448212147E-2"/>
  </r>
  <r>
    <x v="2"/>
    <s v="In-store"/>
    <n v="1185732"/>
    <n v="44290"/>
    <s v="04-04-2021"/>
    <x v="3"/>
    <x v="1"/>
    <s v="Sunday"/>
    <s v="04"/>
    <x v="0"/>
    <x v="45"/>
    <x v="47"/>
    <x v="1"/>
    <n v="40"/>
    <n v="200"/>
    <n v="80000"/>
    <n v="32000"/>
    <n v="0.4"/>
    <x v="0"/>
    <s v="low Units"/>
    <n v="9.6346329792848587E-3"/>
  </r>
  <r>
    <x v="2"/>
    <s v="In-store"/>
    <n v="1185732"/>
    <n v="44290"/>
    <s v="04-04-2021"/>
    <x v="3"/>
    <x v="1"/>
    <s v="Sunday"/>
    <s v="04"/>
    <x v="0"/>
    <x v="45"/>
    <x v="47"/>
    <x v="2"/>
    <n v="30"/>
    <n v="200"/>
    <n v="60000"/>
    <n v="18000"/>
    <n v="0.3"/>
    <x v="0"/>
    <s v="low Units"/>
    <n v="5.4194810508477334E-3"/>
  </r>
  <r>
    <x v="2"/>
    <s v="In-store"/>
    <n v="1185732"/>
    <n v="44290"/>
    <s v="04-04-2021"/>
    <x v="3"/>
    <x v="1"/>
    <s v="Sunday"/>
    <s v="04"/>
    <x v="0"/>
    <x v="45"/>
    <x v="47"/>
    <x v="3"/>
    <n v="35"/>
    <n v="125"/>
    <n v="43750"/>
    <n v="13125"/>
    <n v="0.3"/>
    <x v="0"/>
    <s v="low Units"/>
    <n v="3.9517049329098053E-3"/>
  </r>
  <r>
    <x v="2"/>
    <s v="In-store"/>
    <n v="1185732"/>
    <n v="44290"/>
    <s v="04-04-2021"/>
    <x v="3"/>
    <x v="1"/>
    <s v="Sunday"/>
    <s v="04"/>
    <x v="0"/>
    <x v="45"/>
    <x v="47"/>
    <x v="4"/>
    <n v="50"/>
    <n v="125"/>
    <n v="62500"/>
    <n v="18750"/>
    <n v="0.3"/>
    <x v="0"/>
    <s v="low Units"/>
    <n v="5.6452927612997217E-3"/>
  </r>
  <r>
    <x v="2"/>
    <s v="In-store"/>
    <n v="1185732"/>
    <n v="44290"/>
    <s v="04-04-2021"/>
    <x v="3"/>
    <x v="1"/>
    <s v="Sunday"/>
    <s v="04"/>
    <x v="0"/>
    <x v="45"/>
    <x v="47"/>
    <x v="5"/>
    <n v="40"/>
    <n v="275"/>
    <n v="110000"/>
    <n v="38500"/>
    <n v="0.35"/>
    <x v="0"/>
    <s v="low Units"/>
    <n v="1.1591667803202095E-2"/>
  </r>
  <r>
    <x v="2"/>
    <s v="In-store"/>
    <n v="1185732"/>
    <n v="44319"/>
    <s v="03-05-2021"/>
    <x v="4"/>
    <x v="1"/>
    <s v="Monday"/>
    <s v="03"/>
    <x v="0"/>
    <x v="45"/>
    <x v="47"/>
    <x v="0"/>
    <n v="55"/>
    <n v="545"/>
    <n v="299750"/>
    <n v="119900"/>
    <n v="0.4"/>
    <x v="0"/>
    <s v="low Units"/>
    <n v="3.6099765444257956E-2"/>
  </r>
  <r>
    <x v="2"/>
    <s v="In-store"/>
    <n v="1185732"/>
    <n v="44319"/>
    <s v="03-05-2021"/>
    <x v="4"/>
    <x v="1"/>
    <s v="Monday"/>
    <s v="03"/>
    <x v="0"/>
    <x v="45"/>
    <x v="47"/>
    <x v="1"/>
    <n v="50"/>
    <n v="250"/>
    <n v="125000"/>
    <n v="50000"/>
    <n v="0.4"/>
    <x v="0"/>
    <s v="low Units"/>
    <n v="1.5054114030132591E-2"/>
  </r>
  <r>
    <x v="2"/>
    <s v="In-store"/>
    <n v="1185732"/>
    <n v="44319"/>
    <s v="03-05-2021"/>
    <x v="4"/>
    <x v="1"/>
    <s v="Monday"/>
    <s v="03"/>
    <x v="0"/>
    <x v="45"/>
    <x v="47"/>
    <x v="2"/>
    <n v="45"/>
    <n v="275"/>
    <n v="123750"/>
    <n v="37125"/>
    <n v="0.3"/>
    <x v="0"/>
    <s v="low Units"/>
    <n v="1.1177679667373449E-2"/>
  </r>
  <r>
    <x v="2"/>
    <s v="In-store"/>
    <n v="1185732"/>
    <n v="44319"/>
    <s v="03-05-2021"/>
    <x v="4"/>
    <x v="1"/>
    <s v="Monday"/>
    <s v="03"/>
    <x v="0"/>
    <x v="45"/>
    <x v="47"/>
    <x v="3"/>
    <n v="45"/>
    <n v="225"/>
    <n v="101250"/>
    <n v="30375"/>
    <n v="0.3"/>
    <x v="0"/>
    <s v="low Units"/>
    <n v="9.1453742733055496E-3"/>
  </r>
  <r>
    <x v="2"/>
    <s v="In-store"/>
    <n v="1185732"/>
    <n v="44319"/>
    <s v="03-05-2021"/>
    <x v="4"/>
    <x v="1"/>
    <s v="Monday"/>
    <s v="03"/>
    <x v="0"/>
    <x v="45"/>
    <x v="47"/>
    <x v="4"/>
    <n v="55"/>
    <n v="250"/>
    <n v="137500"/>
    <n v="41250"/>
    <n v="0.3"/>
    <x v="0"/>
    <s v="low Units"/>
    <n v="1.2419644074859387E-2"/>
  </r>
  <r>
    <x v="2"/>
    <s v="In-store"/>
    <n v="1185732"/>
    <n v="44319"/>
    <s v="03-05-2021"/>
    <x v="4"/>
    <x v="1"/>
    <s v="Monday"/>
    <s v="03"/>
    <x v="0"/>
    <x v="45"/>
    <x v="47"/>
    <x v="5"/>
    <n v="60"/>
    <n v="375"/>
    <n v="225000"/>
    <n v="78750"/>
    <n v="0.35"/>
    <x v="0"/>
    <s v="low Units"/>
    <n v="2.3710229597458832E-2"/>
  </r>
  <r>
    <x v="2"/>
    <s v="In-store"/>
    <n v="1185732"/>
    <n v="44352"/>
    <s v="05-06-2021"/>
    <x v="11"/>
    <x v="1"/>
    <s v="Saturday"/>
    <s v="05"/>
    <x v="0"/>
    <x v="45"/>
    <x v="47"/>
    <x v="0"/>
    <n v="55"/>
    <n v="625"/>
    <n v="343750"/>
    <n v="137500"/>
    <n v="0.4"/>
    <x v="0"/>
    <s v="low Units"/>
    <n v="4.1398813582864624E-2"/>
  </r>
  <r>
    <x v="2"/>
    <s v="In-store"/>
    <n v="1185732"/>
    <n v="44352"/>
    <s v="05-06-2021"/>
    <x v="11"/>
    <x v="1"/>
    <s v="Saturday"/>
    <s v="05"/>
    <x v="0"/>
    <x v="45"/>
    <x v="47"/>
    <x v="1"/>
    <n v="50"/>
    <n v="375"/>
    <n v="187500"/>
    <n v="75000"/>
    <n v="0.4"/>
    <x v="0"/>
    <s v="low Units"/>
    <n v="2.2581171045198887E-2"/>
  </r>
  <r>
    <x v="2"/>
    <s v="In-store"/>
    <n v="1185732"/>
    <n v="44352"/>
    <s v="05-06-2021"/>
    <x v="11"/>
    <x v="1"/>
    <s v="Saturday"/>
    <s v="05"/>
    <x v="0"/>
    <x v="45"/>
    <x v="47"/>
    <x v="2"/>
    <n v="45"/>
    <n v="300"/>
    <n v="135000"/>
    <n v="40500"/>
    <n v="0.3"/>
    <x v="0"/>
    <s v="low Units"/>
    <n v="1.21938323644074E-2"/>
  </r>
  <r>
    <x v="2"/>
    <s v="In-store"/>
    <n v="1185732"/>
    <n v="44352"/>
    <s v="05-06-2021"/>
    <x v="11"/>
    <x v="1"/>
    <s v="Saturday"/>
    <s v="05"/>
    <x v="0"/>
    <x v="45"/>
    <x v="47"/>
    <x v="3"/>
    <n v="45"/>
    <n v="275"/>
    <n v="123750"/>
    <n v="37125"/>
    <n v="0.3"/>
    <x v="0"/>
    <s v="low Units"/>
    <n v="1.1177679667373449E-2"/>
  </r>
  <r>
    <x v="2"/>
    <s v="In-store"/>
    <n v="1185732"/>
    <n v="44352"/>
    <s v="05-06-2021"/>
    <x v="11"/>
    <x v="1"/>
    <s v="Saturday"/>
    <s v="05"/>
    <x v="0"/>
    <x v="45"/>
    <x v="47"/>
    <x v="4"/>
    <n v="55"/>
    <n v="275"/>
    <n v="151250"/>
    <n v="45375"/>
    <n v="0.3"/>
    <x v="0"/>
    <s v="low Units"/>
    <n v="1.3661608482345327E-2"/>
  </r>
  <r>
    <x v="2"/>
    <s v="In-store"/>
    <n v="1185732"/>
    <n v="44352"/>
    <s v="05-06-2021"/>
    <x v="11"/>
    <x v="1"/>
    <s v="Saturday"/>
    <s v="05"/>
    <x v="0"/>
    <x v="45"/>
    <x v="47"/>
    <x v="5"/>
    <n v="60"/>
    <n v="425"/>
    <n v="255000"/>
    <n v="89250"/>
    <n v="0.35"/>
    <x v="0"/>
    <s v="low Units"/>
    <n v="2.6871593543786675E-2"/>
  </r>
  <r>
    <x v="2"/>
    <s v="In-store"/>
    <n v="1185732"/>
    <n v="44380"/>
    <s v="03-07-2021"/>
    <x v="5"/>
    <x v="1"/>
    <s v="Saturday"/>
    <s v="03"/>
    <x v="0"/>
    <x v="45"/>
    <x v="47"/>
    <x v="0"/>
    <n v="55"/>
    <n v="650"/>
    <n v="357500"/>
    <n v="143000"/>
    <n v="0.4"/>
    <x v="0"/>
    <s v="low Units"/>
    <n v="4.3054766126179207E-2"/>
  </r>
  <r>
    <x v="2"/>
    <s v="In-store"/>
    <n v="1185732"/>
    <n v="44380"/>
    <s v="03-07-2021"/>
    <x v="5"/>
    <x v="1"/>
    <s v="Saturday"/>
    <s v="03"/>
    <x v="0"/>
    <x v="45"/>
    <x v="47"/>
    <x v="1"/>
    <n v="50"/>
    <n v="400"/>
    <n v="200000"/>
    <n v="80000"/>
    <n v="0.4"/>
    <x v="0"/>
    <s v="low Units"/>
    <n v="2.4086582448212147E-2"/>
  </r>
  <r>
    <x v="2"/>
    <s v="In-store"/>
    <n v="1185732"/>
    <n v="44380"/>
    <s v="03-07-2021"/>
    <x v="5"/>
    <x v="1"/>
    <s v="Saturday"/>
    <s v="03"/>
    <x v="0"/>
    <x v="45"/>
    <x v="47"/>
    <x v="2"/>
    <n v="45"/>
    <n v="325"/>
    <n v="146250"/>
    <n v="43875"/>
    <n v="0.3"/>
    <x v="0"/>
    <s v="low Units"/>
    <n v="1.3209985061441349E-2"/>
  </r>
  <r>
    <x v="2"/>
    <s v="In-store"/>
    <n v="1185732"/>
    <n v="44380"/>
    <s v="03-07-2021"/>
    <x v="5"/>
    <x v="1"/>
    <s v="Saturday"/>
    <s v="03"/>
    <x v="0"/>
    <x v="45"/>
    <x v="47"/>
    <x v="3"/>
    <n v="45"/>
    <n v="275"/>
    <n v="123750"/>
    <n v="37125"/>
    <n v="0.3"/>
    <x v="0"/>
    <s v="low Units"/>
    <n v="1.1177679667373449E-2"/>
  </r>
  <r>
    <x v="2"/>
    <s v="In-store"/>
    <n v="1185732"/>
    <n v="44380"/>
    <s v="03-07-2021"/>
    <x v="5"/>
    <x v="1"/>
    <s v="Saturday"/>
    <s v="03"/>
    <x v="0"/>
    <x v="45"/>
    <x v="47"/>
    <x v="4"/>
    <n v="55"/>
    <n v="300"/>
    <n v="165000"/>
    <n v="49500"/>
    <n v="0.3"/>
    <x v="0"/>
    <s v="low Units"/>
    <n v="1.4903572889831266E-2"/>
  </r>
  <r>
    <x v="2"/>
    <s v="In-store"/>
    <n v="1185732"/>
    <n v="44380"/>
    <s v="03-07-2021"/>
    <x v="5"/>
    <x v="1"/>
    <s v="Saturday"/>
    <s v="03"/>
    <x v="0"/>
    <x v="45"/>
    <x v="47"/>
    <x v="5"/>
    <n v="60"/>
    <n v="475"/>
    <n v="285000"/>
    <n v="99750"/>
    <n v="0.35"/>
    <x v="0"/>
    <s v="low Units"/>
    <n v="3.0032957490114521E-2"/>
  </r>
  <r>
    <x v="2"/>
    <s v="In-store"/>
    <n v="1185732"/>
    <n v="44412"/>
    <s v="04-08-2021"/>
    <x v="6"/>
    <x v="1"/>
    <s v="Wednesday"/>
    <s v="04"/>
    <x v="0"/>
    <x v="45"/>
    <x v="47"/>
    <x v="0"/>
    <n v="55"/>
    <n v="625"/>
    <n v="343750"/>
    <n v="137500"/>
    <n v="0.4"/>
    <x v="0"/>
    <s v="low Units"/>
    <n v="4.1398813582864624E-2"/>
  </r>
  <r>
    <x v="2"/>
    <s v="In-store"/>
    <n v="1185732"/>
    <n v="44412"/>
    <s v="04-08-2021"/>
    <x v="6"/>
    <x v="1"/>
    <s v="Wednesday"/>
    <s v="04"/>
    <x v="0"/>
    <x v="45"/>
    <x v="47"/>
    <x v="1"/>
    <n v="50"/>
    <n v="400"/>
    <n v="200000"/>
    <n v="80000"/>
    <n v="0.4"/>
    <x v="0"/>
    <s v="low Units"/>
    <n v="2.4086582448212147E-2"/>
  </r>
  <r>
    <x v="2"/>
    <s v="In-store"/>
    <n v="1185732"/>
    <n v="44412"/>
    <s v="04-08-2021"/>
    <x v="6"/>
    <x v="1"/>
    <s v="Wednesday"/>
    <s v="04"/>
    <x v="0"/>
    <x v="45"/>
    <x v="47"/>
    <x v="2"/>
    <n v="45"/>
    <n v="325"/>
    <n v="146250"/>
    <n v="43875"/>
    <n v="0.3"/>
    <x v="0"/>
    <s v="low Units"/>
    <n v="1.3209985061441349E-2"/>
  </r>
  <r>
    <x v="2"/>
    <s v="In-store"/>
    <n v="1185732"/>
    <n v="44412"/>
    <s v="04-08-2021"/>
    <x v="6"/>
    <x v="1"/>
    <s v="Wednesday"/>
    <s v="04"/>
    <x v="0"/>
    <x v="45"/>
    <x v="47"/>
    <x v="3"/>
    <n v="45"/>
    <n v="225"/>
    <n v="101250"/>
    <n v="30375"/>
    <n v="0.3"/>
    <x v="0"/>
    <s v="low Units"/>
    <n v="9.1453742733055496E-3"/>
  </r>
  <r>
    <x v="2"/>
    <s v="In-store"/>
    <n v="1185732"/>
    <n v="44412"/>
    <s v="04-08-2021"/>
    <x v="6"/>
    <x v="1"/>
    <s v="Wednesday"/>
    <s v="04"/>
    <x v="0"/>
    <x v="45"/>
    <x v="47"/>
    <x v="4"/>
    <n v="55"/>
    <n v="200"/>
    <n v="110000"/>
    <n v="33000"/>
    <n v="0.3"/>
    <x v="0"/>
    <s v="low Units"/>
    <n v="9.9357152598875103E-3"/>
  </r>
  <r>
    <x v="2"/>
    <s v="In-store"/>
    <n v="1185732"/>
    <n v="44412"/>
    <s v="04-08-2021"/>
    <x v="6"/>
    <x v="1"/>
    <s v="Wednesday"/>
    <s v="04"/>
    <x v="0"/>
    <x v="45"/>
    <x v="47"/>
    <x v="5"/>
    <n v="60"/>
    <n v="375"/>
    <n v="225000"/>
    <n v="78750"/>
    <n v="0.35"/>
    <x v="0"/>
    <s v="low Units"/>
    <n v="2.3710229597458832E-2"/>
  </r>
  <r>
    <x v="2"/>
    <s v="In-store"/>
    <n v="1185732"/>
    <n v="44442"/>
    <s v="03-09-2021"/>
    <x v="7"/>
    <x v="1"/>
    <s v="Friday"/>
    <s v="03"/>
    <x v="0"/>
    <x v="45"/>
    <x v="47"/>
    <x v="0"/>
    <n v="55"/>
    <n v="500"/>
    <n v="275000"/>
    <n v="110000"/>
    <n v="0.4"/>
    <x v="0"/>
    <s v="low Units"/>
    <n v="3.3119050866291702E-2"/>
  </r>
  <r>
    <x v="2"/>
    <s v="In-store"/>
    <n v="1185732"/>
    <n v="44442"/>
    <s v="03-09-2021"/>
    <x v="7"/>
    <x v="1"/>
    <s v="Friday"/>
    <s v="03"/>
    <x v="0"/>
    <x v="45"/>
    <x v="47"/>
    <x v="1"/>
    <n v="50"/>
    <n v="300"/>
    <n v="150000"/>
    <n v="60000"/>
    <n v="0.4"/>
    <x v="0"/>
    <s v="low Units"/>
    <n v="1.8064936836159111E-2"/>
  </r>
  <r>
    <x v="2"/>
    <s v="In-store"/>
    <n v="1185732"/>
    <n v="44442"/>
    <s v="03-09-2021"/>
    <x v="7"/>
    <x v="1"/>
    <s v="Friday"/>
    <s v="03"/>
    <x v="0"/>
    <x v="45"/>
    <x v="47"/>
    <x v="2"/>
    <n v="45"/>
    <n v="200"/>
    <n v="90000"/>
    <n v="27000"/>
    <n v="0.3"/>
    <x v="0"/>
    <s v="low Units"/>
    <n v="8.1292215762715989E-3"/>
  </r>
  <r>
    <x v="2"/>
    <s v="In-store"/>
    <n v="1185732"/>
    <n v="44442"/>
    <s v="03-09-2021"/>
    <x v="7"/>
    <x v="1"/>
    <s v="Friday"/>
    <s v="03"/>
    <x v="0"/>
    <x v="45"/>
    <x v="47"/>
    <x v="3"/>
    <n v="45"/>
    <n v="175"/>
    <n v="78750"/>
    <n v="23625"/>
    <n v="0.3"/>
    <x v="0"/>
    <s v="low Units"/>
    <n v="7.113068879237649E-3"/>
  </r>
  <r>
    <x v="2"/>
    <s v="In-store"/>
    <n v="1185732"/>
    <n v="44442"/>
    <s v="03-09-2021"/>
    <x v="7"/>
    <x v="1"/>
    <s v="Friday"/>
    <s v="03"/>
    <x v="0"/>
    <x v="45"/>
    <x v="47"/>
    <x v="4"/>
    <n v="55"/>
    <n v="175"/>
    <n v="96250"/>
    <n v="28875"/>
    <n v="0.3"/>
    <x v="0"/>
    <s v="low Units"/>
    <n v="8.6937508524015713E-3"/>
  </r>
  <r>
    <x v="2"/>
    <s v="In-store"/>
    <n v="1185732"/>
    <n v="44442"/>
    <s v="03-09-2021"/>
    <x v="7"/>
    <x v="1"/>
    <s v="Friday"/>
    <s v="03"/>
    <x v="0"/>
    <x v="45"/>
    <x v="47"/>
    <x v="5"/>
    <n v="60"/>
    <n v="275"/>
    <n v="165000"/>
    <n v="57750"/>
    <n v="0.35"/>
    <x v="0"/>
    <s v="low Units"/>
    <n v="1.7387501704803143E-2"/>
  </r>
  <r>
    <x v="2"/>
    <s v="In-store"/>
    <n v="1185732"/>
    <n v="44474"/>
    <s v="05-10-2021"/>
    <x v="8"/>
    <x v="1"/>
    <s v="Tuesday"/>
    <s v="05"/>
    <x v="0"/>
    <x v="45"/>
    <x v="47"/>
    <x v="0"/>
    <n v="60"/>
    <n v="450"/>
    <n v="270000"/>
    <n v="108000"/>
    <n v="0.4"/>
    <x v="0"/>
    <s v="low Units"/>
    <n v="3.2516886305086395E-2"/>
  </r>
  <r>
    <x v="2"/>
    <s v="In-store"/>
    <n v="1185732"/>
    <n v="44474"/>
    <s v="05-10-2021"/>
    <x v="8"/>
    <x v="1"/>
    <s v="Tuesday"/>
    <s v="05"/>
    <x v="0"/>
    <x v="45"/>
    <x v="47"/>
    <x v="1"/>
    <n v="55"/>
    <n v="275"/>
    <n v="151250"/>
    <n v="60500"/>
    <n v="0.4"/>
    <x v="0"/>
    <s v="low Units"/>
    <n v="1.8215477976460434E-2"/>
  </r>
  <r>
    <x v="2"/>
    <s v="In-store"/>
    <n v="1185732"/>
    <n v="44474"/>
    <s v="05-10-2021"/>
    <x v="8"/>
    <x v="1"/>
    <s v="Tuesday"/>
    <s v="05"/>
    <x v="0"/>
    <x v="45"/>
    <x v="47"/>
    <x v="2"/>
    <n v="55"/>
    <n v="175"/>
    <n v="96250"/>
    <n v="28875"/>
    <n v="0.3"/>
    <x v="0"/>
    <s v="low Units"/>
    <n v="8.6937508524015713E-3"/>
  </r>
  <r>
    <x v="2"/>
    <s v="In-store"/>
    <n v="1185732"/>
    <n v="44474"/>
    <s v="05-10-2021"/>
    <x v="8"/>
    <x v="1"/>
    <s v="Tuesday"/>
    <s v="05"/>
    <x v="0"/>
    <x v="45"/>
    <x v="47"/>
    <x v="3"/>
    <n v="55"/>
    <n v="150"/>
    <n v="82500"/>
    <n v="24750"/>
    <n v="0.3"/>
    <x v="0"/>
    <s v="low Units"/>
    <n v="7.4517864449156332E-3"/>
  </r>
  <r>
    <x v="2"/>
    <s v="In-store"/>
    <n v="1185732"/>
    <n v="44474"/>
    <s v="05-10-2021"/>
    <x v="8"/>
    <x v="1"/>
    <s v="Tuesday"/>
    <s v="05"/>
    <x v="0"/>
    <x v="45"/>
    <x v="47"/>
    <x v="4"/>
    <n v="65"/>
    <n v="150"/>
    <n v="97500"/>
    <n v="29250"/>
    <n v="0.3"/>
    <x v="0"/>
    <s v="low Units"/>
    <n v="8.8066567076275654E-3"/>
  </r>
  <r>
    <x v="0"/>
    <s v="In-store"/>
    <n v="1185732"/>
    <n v="44474"/>
    <s v="05-10-2021"/>
    <x v="8"/>
    <x v="1"/>
    <s v="Tuesday"/>
    <s v="05"/>
    <x v="0"/>
    <x v="45"/>
    <x v="47"/>
    <x v="5"/>
    <n v="70"/>
    <n v="275"/>
    <n v="192500"/>
    <n v="67375"/>
    <n v="0.35"/>
    <x v="0"/>
    <s v="low Units"/>
    <n v="2.0285418655603668E-2"/>
  </r>
  <r>
    <x v="0"/>
    <s v="In-store"/>
    <n v="1185732"/>
    <n v="44504"/>
    <s v="04-11-2021"/>
    <x v="9"/>
    <x v="1"/>
    <s v="Thursday"/>
    <s v="04"/>
    <x v="0"/>
    <x v="45"/>
    <x v="47"/>
    <x v="0"/>
    <n v="65"/>
    <n v="425"/>
    <n v="276250"/>
    <n v="110500"/>
    <n v="0.4"/>
    <x v="0"/>
    <s v="low Units"/>
    <n v="3.3269592006593025E-2"/>
  </r>
  <r>
    <x v="0"/>
    <s v="In-store"/>
    <n v="1185732"/>
    <n v="44504"/>
    <s v="04-11-2021"/>
    <x v="9"/>
    <x v="1"/>
    <s v="Thursday"/>
    <s v="04"/>
    <x v="0"/>
    <x v="45"/>
    <x v="47"/>
    <x v="1"/>
    <n v="55"/>
    <n v="300"/>
    <n v="165000"/>
    <n v="66000"/>
    <n v="0.4"/>
    <x v="0"/>
    <s v="low Units"/>
    <n v="1.9871430519775021E-2"/>
  </r>
  <r>
    <x v="0"/>
    <s v="In-store"/>
    <n v="1185732"/>
    <n v="44504"/>
    <s v="04-11-2021"/>
    <x v="9"/>
    <x v="1"/>
    <s v="Thursday"/>
    <s v="04"/>
    <x v="0"/>
    <x v="45"/>
    <x v="47"/>
    <x v="2"/>
    <n v="55"/>
    <n v="295"/>
    <n v="162250"/>
    <n v="48675"/>
    <n v="0.3"/>
    <x v="0"/>
    <s v="low Units"/>
    <n v="1.4655180008334079E-2"/>
  </r>
  <r>
    <x v="0"/>
    <s v="In-store"/>
    <n v="1185732"/>
    <n v="44504"/>
    <s v="04-11-2021"/>
    <x v="9"/>
    <x v="1"/>
    <s v="Thursday"/>
    <s v="04"/>
    <x v="0"/>
    <x v="45"/>
    <x v="47"/>
    <x v="3"/>
    <n v="55"/>
    <n v="275"/>
    <n v="151250"/>
    <n v="45375"/>
    <n v="0.3"/>
    <x v="0"/>
    <s v="low Units"/>
    <n v="1.3661608482345327E-2"/>
  </r>
  <r>
    <x v="0"/>
    <s v="In-store"/>
    <n v="1185732"/>
    <n v="44504"/>
    <s v="04-11-2021"/>
    <x v="9"/>
    <x v="1"/>
    <s v="Thursday"/>
    <s v="04"/>
    <x v="0"/>
    <x v="45"/>
    <x v="47"/>
    <x v="4"/>
    <n v="65"/>
    <n v="250"/>
    <n v="162500"/>
    <n v="48750"/>
    <n v="0.3"/>
    <x v="0"/>
    <s v="low Units"/>
    <n v="1.4677761179379276E-2"/>
  </r>
  <r>
    <x v="0"/>
    <s v="In-store"/>
    <n v="1185732"/>
    <n v="44504"/>
    <s v="04-11-2021"/>
    <x v="9"/>
    <x v="1"/>
    <s v="Thursday"/>
    <s v="04"/>
    <x v="0"/>
    <x v="45"/>
    <x v="47"/>
    <x v="5"/>
    <n v="70"/>
    <n v="350"/>
    <n v="245000"/>
    <n v="85750"/>
    <n v="0.35"/>
    <x v="0"/>
    <s v="low Units"/>
    <n v="2.5817805561677395E-2"/>
  </r>
  <r>
    <x v="0"/>
    <s v="In-store"/>
    <n v="1185732"/>
    <n v="44533"/>
    <s v="03-12-2021"/>
    <x v="10"/>
    <x v="1"/>
    <s v="Friday"/>
    <s v="03"/>
    <x v="0"/>
    <x v="45"/>
    <x v="47"/>
    <x v="0"/>
    <n v="65"/>
    <n v="575"/>
    <n v="373750"/>
    <n v="149500"/>
    <n v="0.4"/>
    <x v="0"/>
    <s v="low Units"/>
    <n v="4.5011800950096451E-2"/>
  </r>
  <r>
    <x v="0"/>
    <s v="In-store"/>
    <n v="1185732"/>
    <n v="44533"/>
    <s v="03-12-2021"/>
    <x v="10"/>
    <x v="1"/>
    <s v="Friday"/>
    <s v="03"/>
    <x v="0"/>
    <x v="45"/>
    <x v="47"/>
    <x v="1"/>
    <n v="55"/>
    <n v="375"/>
    <n v="206250"/>
    <n v="82500"/>
    <n v="0.4"/>
    <x v="0"/>
    <s v="low Units"/>
    <n v="2.4839288149718773E-2"/>
  </r>
  <r>
    <x v="0"/>
    <s v="In-store"/>
    <n v="1185732"/>
    <n v="44533"/>
    <s v="03-12-2021"/>
    <x v="10"/>
    <x v="1"/>
    <s v="Friday"/>
    <s v="03"/>
    <x v="0"/>
    <x v="45"/>
    <x v="47"/>
    <x v="2"/>
    <n v="55"/>
    <n v="350"/>
    <n v="192500"/>
    <n v="57750"/>
    <n v="0.3"/>
    <x v="0"/>
    <s v="low Units"/>
    <n v="1.7387501704803143E-2"/>
  </r>
  <r>
    <x v="0"/>
    <s v="In-store"/>
    <n v="1185732"/>
    <n v="44533"/>
    <s v="03-12-2021"/>
    <x v="10"/>
    <x v="1"/>
    <s v="Friday"/>
    <s v="03"/>
    <x v="0"/>
    <x v="45"/>
    <x v="47"/>
    <x v="3"/>
    <n v="55"/>
    <n v="300"/>
    <n v="165000"/>
    <n v="49500"/>
    <n v="0.3"/>
    <x v="0"/>
    <s v="low Units"/>
    <n v="1.4903572889831266E-2"/>
  </r>
  <r>
    <x v="0"/>
    <s v="In-store"/>
    <n v="1185732"/>
    <n v="44533"/>
    <s v="03-12-2021"/>
    <x v="10"/>
    <x v="1"/>
    <s v="Friday"/>
    <s v="03"/>
    <x v="0"/>
    <x v="45"/>
    <x v="47"/>
    <x v="4"/>
    <n v="65"/>
    <n v="300"/>
    <n v="195000"/>
    <n v="58500"/>
    <n v="0.3"/>
    <x v="0"/>
    <s v="low Units"/>
    <n v="1.7613313415255131E-2"/>
  </r>
  <r>
    <x v="0"/>
    <s v="In-store"/>
    <n v="1185732"/>
    <n v="44533"/>
    <s v="03-12-2021"/>
    <x v="10"/>
    <x v="1"/>
    <s v="Friday"/>
    <s v="03"/>
    <x v="0"/>
    <x v="45"/>
    <x v="47"/>
    <x v="5"/>
    <n v="70"/>
    <n v="400"/>
    <n v="280000"/>
    <n v="98000"/>
    <n v="0.35"/>
    <x v="0"/>
    <s v="low Units"/>
    <n v="2.9506063499059883E-2"/>
  </r>
  <r>
    <x v="0"/>
    <s v="In-store"/>
    <n v="1185732"/>
    <n v="44206"/>
    <s v="10-01-2021"/>
    <x v="0"/>
    <x v="1"/>
    <s v="Sunday"/>
    <s v="10"/>
    <x v="0"/>
    <x v="45"/>
    <x v="47"/>
    <x v="0"/>
    <n v="35"/>
    <n v="425"/>
    <n v="148750"/>
    <n v="52063"/>
    <n v="0.35"/>
    <x v="0"/>
    <s v="low Units"/>
    <n v="1.5675246775015861E-2"/>
  </r>
  <r>
    <x v="0"/>
    <s v="In-store"/>
    <n v="1185732"/>
    <n v="44206"/>
    <s v="10-01-2021"/>
    <x v="0"/>
    <x v="1"/>
    <s v="Sunday"/>
    <s v="10"/>
    <x v="0"/>
    <x v="45"/>
    <x v="47"/>
    <x v="1"/>
    <n v="35"/>
    <n v="225"/>
    <n v="78750"/>
    <n v="27563"/>
    <n v="0.35"/>
    <x v="0"/>
    <s v="low Units"/>
    <n v="8.2987309002508919E-3"/>
  </r>
  <r>
    <x v="0"/>
    <s v="In-store"/>
    <n v="1185732"/>
    <n v="44206"/>
    <s v="10-01-2021"/>
    <x v="0"/>
    <x v="1"/>
    <s v="Sunday"/>
    <s v="10"/>
    <x v="0"/>
    <x v="45"/>
    <x v="47"/>
    <x v="2"/>
    <n v="25"/>
    <n v="225"/>
    <n v="56250"/>
    <n v="22500"/>
    <n v="0.4"/>
    <x v="0"/>
    <s v="low Units"/>
    <n v="6.7743513135596666E-3"/>
  </r>
  <r>
    <x v="0"/>
    <s v="In-store"/>
    <n v="1185732"/>
    <n v="44206"/>
    <s v="10-01-2021"/>
    <x v="0"/>
    <x v="1"/>
    <s v="Sunday"/>
    <s v="10"/>
    <x v="0"/>
    <x v="45"/>
    <x v="47"/>
    <x v="3"/>
    <n v="30"/>
    <n v="75"/>
    <n v="22500"/>
    <n v="9000"/>
    <n v="0.4"/>
    <x v="0"/>
    <s v="low Units"/>
    <n v="2.7097405254238667E-3"/>
  </r>
  <r>
    <x v="0"/>
    <s v="In-store"/>
    <n v="1185732"/>
    <n v="44206"/>
    <s v="10-01-2021"/>
    <x v="0"/>
    <x v="1"/>
    <s v="Sunday"/>
    <s v="10"/>
    <x v="0"/>
    <x v="45"/>
    <x v="47"/>
    <x v="4"/>
    <n v="45"/>
    <n v="125"/>
    <n v="56250"/>
    <n v="16875"/>
    <n v="0.3"/>
    <x v="0"/>
    <s v="low Units"/>
    <n v="5.0807634851697493E-3"/>
  </r>
  <r>
    <x v="0"/>
    <s v="In-store"/>
    <n v="1185732"/>
    <n v="44206"/>
    <s v="10-01-2021"/>
    <x v="0"/>
    <x v="1"/>
    <s v="Sunday"/>
    <s v="10"/>
    <x v="0"/>
    <x v="45"/>
    <x v="47"/>
    <x v="5"/>
    <n v="35"/>
    <n v="225"/>
    <n v="78750"/>
    <n v="31500"/>
    <n v="0.4"/>
    <x v="0"/>
    <s v="low Units"/>
    <n v="9.484091838983532E-3"/>
  </r>
  <r>
    <x v="0"/>
    <s v="In-store"/>
    <n v="1185732"/>
    <n v="44235"/>
    <s v="08-02-2021"/>
    <x v="1"/>
    <x v="1"/>
    <s v="Monday"/>
    <s v="08"/>
    <x v="0"/>
    <x v="45"/>
    <x v="47"/>
    <x v="0"/>
    <n v="35"/>
    <n v="475"/>
    <n v="166250"/>
    <n v="58188"/>
    <n v="0.35"/>
    <x v="0"/>
    <s v="low Units"/>
    <n v="1.7519375743707103E-2"/>
  </r>
  <r>
    <x v="0"/>
    <s v="In-store"/>
    <n v="1185732"/>
    <n v="44235"/>
    <s v="08-02-2021"/>
    <x v="1"/>
    <x v="1"/>
    <s v="Monday"/>
    <s v="08"/>
    <x v="0"/>
    <x v="45"/>
    <x v="47"/>
    <x v="1"/>
    <n v="35"/>
    <n v="125"/>
    <n v="43750"/>
    <n v="15313"/>
    <n v="0.35"/>
    <x v="0"/>
    <s v="low Units"/>
    <n v="4.6104729628684074E-3"/>
  </r>
  <r>
    <x v="0"/>
    <s v="In-store"/>
    <n v="1185732"/>
    <n v="44235"/>
    <s v="08-02-2021"/>
    <x v="1"/>
    <x v="1"/>
    <s v="Monday"/>
    <s v="08"/>
    <x v="0"/>
    <x v="45"/>
    <x v="47"/>
    <x v="2"/>
    <n v="25"/>
    <n v="175"/>
    <n v="43750"/>
    <n v="17500"/>
    <n v="0.4"/>
    <x v="0"/>
    <s v="low Units"/>
    <n v="5.2689399105464076E-3"/>
  </r>
  <r>
    <x v="0"/>
    <s v="In-store"/>
    <n v="1185732"/>
    <n v="44235"/>
    <s v="08-02-2021"/>
    <x v="1"/>
    <x v="1"/>
    <s v="Monday"/>
    <s v="08"/>
    <x v="0"/>
    <x v="46"/>
    <x v="48"/>
    <x v="3"/>
    <n v="30"/>
    <n v="50"/>
    <n v="15000"/>
    <n v="6000"/>
    <n v="0.4"/>
    <x v="0"/>
    <s v="low Units"/>
    <n v="1.806493683615911E-3"/>
  </r>
  <r>
    <x v="0"/>
    <s v="In-store"/>
    <n v="1185732"/>
    <n v="44235"/>
    <s v="08-02-2021"/>
    <x v="1"/>
    <x v="1"/>
    <s v="Monday"/>
    <s v="08"/>
    <x v="0"/>
    <x v="46"/>
    <x v="48"/>
    <x v="4"/>
    <n v="45"/>
    <n v="125"/>
    <n v="56250"/>
    <n v="16875"/>
    <n v="0.3"/>
    <x v="0"/>
    <s v="low Units"/>
    <n v="5.0807634851697493E-3"/>
  </r>
  <r>
    <x v="0"/>
    <s v="In-store"/>
    <n v="1185732"/>
    <n v="44235"/>
    <s v="08-02-2021"/>
    <x v="1"/>
    <x v="1"/>
    <s v="Monday"/>
    <s v="08"/>
    <x v="0"/>
    <x v="46"/>
    <x v="48"/>
    <x v="5"/>
    <n v="35"/>
    <n v="225"/>
    <n v="78750"/>
    <n v="31500"/>
    <n v="0.4"/>
    <x v="0"/>
    <s v="low Units"/>
    <n v="9.484091838983532E-3"/>
  </r>
  <r>
    <x v="0"/>
    <s v="In-store"/>
    <n v="1185732"/>
    <n v="44261"/>
    <s v="06-03-2021"/>
    <x v="2"/>
    <x v="1"/>
    <s v="Saturday"/>
    <s v="06"/>
    <x v="0"/>
    <x v="46"/>
    <x v="48"/>
    <x v="0"/>
    <n v="35"/>
    <n v="445"/>
    <n v="155750"/>
    <n v="54513"/>
    <n v="0.35"/>
    <x v="0"/>
    <s v="low Units"/>
    <n v="1.6412898362492361E-2"/>
  </r>
  <r>
    <x v="0"/>
    <s v="In-store"/>
    <n v="1185732"/>
    <n v="44261"/>
    <s v="06-03-2021"/>
    <x v="2"/>
    <x v="1"/>
    <s v="Saturday"/>
    <s v="06"/>
    <x v="0"/>
    <x v="46"/>
    <x v="48"/>
    <x v="1"/>
    <n v="35"/>
    <n v="150"/>
    <n v="52500"/>
    <n v="18375"/>
    <n v="0.35"/>
    <x v="0"/>
    <s v="low Units"/>
    <n v="5.5323869060737276E-3"/>
  </r>
  <r>
    <x v="0"/>
    <s v="In-store"/>
    <n v="1185732"/>
    <n v="44261"/>
    <s v="06-03-2021"/>
    <x v="2"/>
    <x v="1"/>
    <s v="Saturday"/>
    <s v="06"/>
    <x v="0"/>
    <x v="46"/>
    <x v="48"/>
    <x v="2"/>
    <n v="25"/>
    <n v="175"/>
    <n v="43750"/>
    <n v="17500"/>
    <n v="0.4"/>
    <x v="0"/>
    <s v="low Units"/>
    <n v="5.2689399105464076E-3"/>
  </r>
  <r>
    <x v="0"/>
    <s v="In-store"/>
    <n v="1185732"/>
    <n v="44261"/>
    <s v="06-03-2021"/>
    <x v="2"/>
    <x v="1"/>
    <s v="Saturday"/>
    <s v="06"/>
    <x v="0"/>
    <x v="46"/>
    <x v="48"/>
    <x v="3"/>
    <n v="30"/>
    <n v="25"/>
    <n v="7500"/>
    <n v="3000"/>
    <n v="0.4"/>
    <x v="0"/>
    <s v="low Units"/>
    <n v="9.032468418079555E-4"/>
  </r>
  <r>
    <x v="0"/>
    <s v="In-store"/>
    <n v="1185732"/>
    <n v="44261"/>
    <s v="06-03-2021"/>
    <x v="2"/>
    <x v="1"/>
    <s v="Saturday"/>
    <s v="06"/>
    <x v="0"/>
    <x v="46"/>
    <x v="48"/>
    <x v="4"/>
    <n v="45"/>
    <n v="75"/>
    <n v="33750"/>
    <n v="10125"/>
    <n v="0.3"/>
    <x v="0"/>
    <s v="low Units"/>
    <n v="3.04845809110185E-3"/>
  </r>
  <r>
    <x v="0"/>
    <s v="In-store"/>
    <n v="1185732"/>
    <n v="44261"/>
    <s v="06-03-2021"/>
    <x v="2"/>
    <x v="1"/>
    <s v="Saturday"/>
    <s v="06"/>
    <x v="0"/>
    <x v="46"/>
    <x v="48"/>
    <x v="5"/>
    <n v="35"/>
    <n v="175"/>
    <n v="61250"/>
    <n v="24500"/>
    <n v="0.4"/>
    <x v="0"/>
    <s v="low Units"/>
    <n v="7.3765158747649707E-3"/>
  </r>
  <r>
    <x v="0"/>
    <s v="In-store"/>
    <n v="1185732"/>
    <n v="44293"/>
    <s v="07-04-2021"/>
    <x v="3"/>
    <x v="1"/>
    <s v="Wednesday"/>
    <s v="07"/>
    <x v="0"/>
    <x v="46"/>
    <x v="48"/>
    <x v="0"/>
    <n v="35"/>
    <n v="425"/>
    <n v="148750"/>
    <n v="52063"/>
    <n v="0.35"/>
    <x v="0"/>
    <s v="low Units"/>
    <n v="1.5675246775015861E-2"/>
  </r>
  <r>
    <x v="0"/>
    <s v="In-store"/>
    <n v="1185732"/>
    <n v="44293"/>
    <s v="07-04-2021"/>
    <x v="3"/>
    <x v="1"/>
    <s v="Wednesday"/>
    <s v="07"/>
    <x v="0"/>
    <x v="46"/>
    <x v="48"/>
    <x v="1"/>
    <n v="35"/>
    <n v="125"/>
    <n v="43750"/>
    <n v="15313"/>
    <n v="0.35"/>
    <x v="0"/>
    <s v="low Units"/>
    <n v="4.6104729628684074E-3"/>
  </r>
  <r>
    <x v="0"/>
    <s v="In-store"/>
    <n v="1185732"/>
    <n v="44293"/>
    <s v="07-04-2021"/>
    <x v="3"/>
    <x v="1"/>
    <s v="Wednesday"/>
    <s v="07"/>
    <x v="0"/>
    <x v="46"/>
    <x v="48"/>
    <x v="2"/>
    <n v="25"/>
    <n v="125"/>
    <n v="31250"/>
    <n v="12500"/>
    <n v="0.4"/>
    <x v="0"/>
    <s v="low Units"/>
    <n v="3.7635285075331478E-3"/>
  </r>
  <r>
    <x v="0"/>
    <s v="In-store"/>
    <n v="1185732"/>
    <n v="44293"/>
    <s v="07-04-2021"/>
    <x v="3"/>
    <x v="1"/>
    <s v="Wednesday"/>
    <s v="07"/>
    <x v="0"/>
    <x v="46"/>
    <x v="48"/>
    <x v="3"/>
    <n v="30"/>
    <n v="50"/>
    <n v="15000"/>
    <n v="6000"/>
    <n v="0.4"/>
    <x v="0"/>
    <s v="low Units"/>
    <n v="1.806493683615911E-3"/>
  </r>
  <r>
    <x v="0"/>
    <s v="In-store"/>
    <n v="1185732"/>
    <n v="44293"/>
    <s v="07-04-2021"/>
    <x v="3"/>
    <x v="1"/>
    <s v="Wednesday"/>
    <s v="07"/>
    <x v="0"/>
    <x v="46"/>
    <x v="48"/>
    <x v="4"/>
    <n v="45"/>
    <n v="50"/>
    <n v="22500"/>
    <n v="6750"/>
    <n v="0.3"/>
    <x v="0"/>
    <s v="low Units"/>
    <n v="2.0323053940678997E-3"/>
  </r>
  <r>
    <x v="0"/>
    <s v="In-store"/>
    <n v="1185732"/>
    <n v="44293"/>
    <s v="07-04-2021"/>
    <x v="3"/>
    <x v="1"/>
    <s v="Wednesday"/>
    <s v="07"/>
    <x v="0"/>
    <x v="46"/>
    <x v="48"/>
    <x v="5"/>
    <n v="35"/>
    <n v="200"/>
    <n v="70000"/>
    <n v="28000"/>
    <n v="0.4"/>
    <x v="0"/>
    <s v="low Units"/>
    <n v="8.4303038568742522E-3"/>
  </r>
  <r>
    <x v="0"/>
    <s v="In-store"/>
    <n v="1185732"/>
    <n v="44322"/>
    <s v="06-05-2021"/>
    <x v="4"/>
    <x v="1"/>
    <s v="Thursday"/>
    <s v="06"/>
    <x v="0"/>
    <x v="46"/>
    <x v="48"/>
    <x v="0"/>
    <n v="50"/>
    <n v="470"/>
    <n v="235000"/>
    <n v="82250"/>
    <n v="0.35"/>
    <x v="0"/>
    <s v="low Units"/>
    <n v="2.4764017579568112E-2"/>
  </r>
  <r>
    <x v="0"/>
    <s v="In-store"/>
    <n v="1185732"/>
    <n v="44322"/>
    <s v="06-05-2021"/>
    <x v="4"/>
    <x v="1"/>
    <s v="Thursday"/>
    <s v="06"/>
    <x v="0"/>
    <x v="46"/>
    <x v="48"/>
    <x v="1"/>
    <n v="45"/>
    <n v="175"/>
    <n v="78750"/>
    <n v="27563"/>
    <n v="0.35"/>
    <x v="0"/>
    <s v="low Units"/>
    <n v="8.2987309002508919E-3"/>
  </r>
  <r>
    <x v="0"/>
    <s v="In-store"/>
    <n v="1185732"/>
    <n v="44322"/>
    <s v="06-05-2021"/>
    <x v="4"/>
    <x v="1"/>
    <s v="Thursday"/>
    <s v="06"/>
    <x v="0"/>
    <x v="46"/>
    <x v="48"/>
    <x v="2"/>
    <n v="40"/>
    <n v="200"/>
    <n v="80000"/>
    <n v="32000"/>
    <n v="0.4"/>
    <x v="0"/>
    <s v="low Units"/>
    <n v="9.6346329792848587E-3"/>
  </r>
  <r>
    <x v="0"/>
    <s v="In-store"/>
    <n v="1185732"/>
    <n v="44322"/>
    <s v="06-05-2021"/>
    <x v="4"/>
    <x v="1"/>
    <s v="Thursday"/>
    <s v="06"/>
    <x v="0"/>
    <x v="46"/>
    <x v="48"/>
    <x v="3"/>
    <n v="40"/>
    <n v="150"/>
    <n v="60000"/>
    <n v="24000"/>
    <n v="0.4"/>
    <x v="0"/>
    <s v="low Units"/>
    <n v="7.225974734463644E-3"/>
  </r>
  <r>
    <x v="0"/>
    <s v="In-store"/>
    <n v="1185732"/>
    <n v="44322"/>
    <s v="06-05-2021"/>
    <x v="4"/>
    <x v="1"/>
    <s v="Thursday"/>
    <s v="06"/>
    <x v="0"/>
    <x v="46"/>
    <x v="48"/>
    <x v="4"/>
    <n v="50"/>
    <n v="175"/>
    <n v="87500"/>
    <n v="26250"/>
    <n v="0.3"/>
    <x v="0"/>
    <s v="low Units"/>
    <n v="7.9034098658196106E-3"/>
  </r>
  <r>
    <x v="0"/>
    <s v="In-store"/>
    <n v="1185732"/>
    <n v="44322"/>
    <s v="06-05-2021"/>
    <x v="4"/>
    <x v="1"/>
    <s v="Thursday"/>
    <s v="06"/>
    <x v="0"/>
    <x v="46"/>
    <x v="48"/>
    <x v="5"/>
    <n v="55"/>
    <n v="300"/>
    <n v="165000"/>
    <n v="66000"/>
    <n v="0.4"/>
    <x v="0"/>
    <s v="low Units"/>
    <n v="1.9871430519775021E-2"/>
  </r>
  <r>
    <x v="0"/>
    <s v="In-store"/>
    <n v="1185732"/>
    <n v="44355"/>
    <s v="08-06-2021"/>
    <x v="11"/>
    <x v="1"/>
    <s v="Tuesday"/>
    <s v="08"/>
    <x v="0"/>
    <x v="46"/>
    <x v="48"/>
    <x v="0"/>
    <n v="50"/>
    <n v="550"/>
    <n v="275000"/>
    <n v="96250"/>
    <n v="0.35"/>
    <x v="0"/>
    <s v="low Units"/>
    <n v="2.8979169508005241E-2"/>
  </r>
  <r>
    <x v="0"/>
    <s v="In-store"/>
    <n v="1185732"/>
    <n v="44355"/>
    <s v="08-06-2021"/>
    <x v="11"/>
    <x v="1"/>
    <s v="Tuesday"/>
    <s v="08"/>
    <x v="0"/>
    <x v="46"/>
    <x v="48"/>
    <x v="1"/>
    <n v="45"/>
    <n v="300"/>
    <n v="135000"/>
    <n v="47250"/>
    <n v="0.35"/>
    <x v="0"/>
    <s v="low Units"/>
    <n v="1.4226137758475298E-2"/>
  </r>
  <r>
    <x v="0"/>
    <s v="In-store"/>
    <n v="1185732"/>
    <n v="44355"/>
    <s v="08-06-2021"/>
    <x v="11"/>
    <x v="1"/>
    <s v="Tuesday"/>
    <s v="08"/>
    <x v="0"/>
    <x v="46"/>
    <x v="48"/>
    <x v="2"/>
    <n v="40"/>
    <n v="225"/>
    <n v="90000"/>
    <n v="36000"/>
    <n v="0.4"/>
    <x v="0"/>
    <s v="low Units"/>
    <n v="1.0838962101695467E-2"/>
  </r>
  <r>
    <x v="0"/>
    <s v="In-store"/>
    <n v="1185732"/>
    <n v="44355"/>
    <s v="08-06-2021"/>
    <x v="11"/>
    <x v="1"/>
    <s v="Tuesday"/>
    <s v="08"/>
    <x v="0"/>
    <x v="46"/>
    <x v="48"/>
    <x v="3"/>
    <n v="40"/>
    <n v="200"/>
    <n v="80000"/>
    <n v="32000"/>
    <n v="0.4"/>
    <x v="0"/>
    <s v="low Units"/>
    <n v="9.6346329792848587E-3"/>
  </r>
  <r>
    <x v="0"/>
    <s v="In-store"/>
    <n v="1185732"/>
    <n v="44355"/>
    <s v="08-06-2021"/>
    <x v="11"/>
    <x v="1"/>
    <s v="Tuesday"/>
    <s v="08"/>
    <x v="0"/>
    <x v="46"/>
    <x v="48"/>
    <x v="4"/>
    <n v="50"/>
    <n v="200"/>
    <n v="100000"/>
    <n v="30000"/>
    <n v="0.3"/>
    <x v="0"/>
    <s v="low Units"/>
    <n v="9.0324684180795554E-3"/>
  </r>
  <r>
    <x v="0"/>
    <s v="In-store"/>
    <n v="1185732"/>
    <n v="44355"/>
    <s v="08-06-2021"/>
    <x v="11"/>
    <x v="1"/>
    <s v="Tuesday"/>
    <s v="08"/>
    <x v="0"/>
    <x v="46"/>
    <x v="48"/>
    <x v="5"/>
    <n v="55"/>
    <n v="350"/>
    <n v="192500"/>
    <n v="77000"/>
    <n v="0.4"/>
    <x v="0"/>
    <s v="low Units"/>
    <n v="2.318333560640419E-2"/>
  </r>
  <r>
    <x v="0"/>
    <s v="In-store"/>
    <n v="1185732"/>
    <n v="44383"/>
    <s v="06-07-2021"/>
    <x v="5"/>
    <x v="1"/>
    <s v="Tuesday"/>
    <s v="06"/>
    <x v="0"/>
    <x v="46"/>
    <x v="48"/>
    <x v="0"/>
    <n v="50"/>
    <n v="575"/>
    <n v="287500"/>
    <n v="100625"/>
    <n v="0.35"/>
    <x v="0"/>
    <s v="low Units"/>
    <n v="3.0296404485641842E-2"/>
  </r>
  <r>
    <x v="0"/>
    <s v="In-store"/>
    <n v="1185732"/>
    <n v="44383"/>
    <s v="06-07-2021"/>
    <x v="5"/>
    <x v="1"/>
    <s v="Tuesday"/>
    <s v="06"/>
    <x v="0"/>
    <x v="46"/>
    <x v="48"/>
    <x v="1"/>
    <n v="45"/>
    <n v="325"/>
    <n v="146250"/>
    <n v="51188"/>
    <n v="0.35"/>
    <x v="0"/>
    <s v="low Units"/>
    <n v="1.5411799779488543E-2"/>
  </r>
  <r>
    <x v="0"/>
    <s v="In-store"/>
    <n v="1185732"/>
    <n v="44383"/>
    <s v="06-07-2021"/>
    <x v="5"/>
    <x v="1"/>
    <s v="Tuesday"/>
    <s v="06"/>
    <x v="0"/>
    <x v="46"/>
    <x v="48"/>
    <x v="2"/>
    <n v="40"/>
    <n v="250"/>
    <n v="100000"/>
    <n v="40000"/>
    <n v="0.4"/>
    <x v="0"/>
    <s v="low Units"/>
    <n v="1.2043291224106073E-2"/>
  </r>
  <r>
    <x v="0"/>
    <s v="In-store"/>
    <n v="1185732"/>
    <n v="44383"/>
    <s v="06-07-2021"/>
    <x v="5"/>
    <x v="1"/>
    <s v="Tuesday"/>
    <s v="06"/>
    <x v="0"/>
    <x v="46"/>
    <x v="48"/>
    <x v="3"/>
    <n v="40"/>
    <n v="200"/>
    <n v="80000"/>
    <n v="32000"/>
    <n v="0.4"/>
    <x v="0"/>
    <s v="low Units"/>
    <n v="9.6346329792848587E-3"/>
  </r>
  <r>
    <x v="0"/>
    <s v="In-store"/>
    <n v="1185732"/>
    <n v="44383"/>
    <s v="06-07-2021"/>
    <x v="5"/>
    <x v="1"/>
    <s v="Tuesday"/>
    <s v="06"/>
    <x v="0"/>
    <x v="46"/>
    <x v="48"/>
    <x v="4"/>
    <n v="50"/>
    <n v="225"/>
    <n v="112500"/>
    <n v="33750"/>
    <n v="0.3"/>
    <x v="0"/>
    <s v="low Units"/>
    <n v="1.0161526970339499E-2"/>
  </r>
  <r>
    <x v="0"/>
    <s v="In-store"/>
    <n v="1185732"/>
    <n v="44383"/>
    <s v="06-07-2021"/>
    <x v="5"/>
    <x v="1"/>
    <s v="Tuesday"/>
    <s v="06"/>
    <x v="0"/>
    <x v="46"/>
    <x v="48"/>
    <x v="5"/>
    <n v="55"/>
    <n v="400"/>
    <n v="220000"/>
    <n v="88000"/>
    <n v="0.4"/>
    <x v="0"/>
    <s v="low Units"/>
    <n v="2.649524069303336E-2"/>
  </r>
  <r>
    <x v="0"/>
    <s v="In-store"/>
    <n v="1185732"/>
    <n v="44415"/>
    <s v="07-08-2021"/>
    <x v="6"/>
    <x v="1"/>
    <s v="Saturday"/>
    <s v="07"/>
    <x v="0"/>
    <x v="46"/>
    <x v="48"/>
    <x v="0"/>
    <n v="50"/>
    <n v="550"/>
    <n v="275000"/>
    <n v="96250"/>
    <n v="0.35"/>
    <x v="0"/>
    <s v="low Units"/>
    <n v="2.8979169508005241E-2"/>
  </r>
  <r>
    <x v="0"/>
    <s v="In-store"/>
    <n v="1185732"/>
    <n v="44415"/>
    <s v="07-08-2021"/>
    <x v="6"/>
    <x v="1"/>
    <s v="Saturday"/>
    <s v="07"/>
    <x v="0"/>
    <x v="46"/>
    <x v="48"/>
    <x v="1"/>
    <n v="45"/>
    <n v="325"/>
    <n v="146250"/>
    <n v="51188"/>
    <n v="0.35"/>
    <x v="0"/>
    <s v="low Units"/>
    <n v="1.5411799779488543E-2"/>
  </r>
  <r>
    <x v="0"/>
    <s v="In-store"/>
    <n v="1185732"/>
    <n v="44415"/>
    <s v="07-08-2021"/>
    <x v="6"/>
    <x v="1"/>
    <s v="Saturday"/>
    <s v="07"/>
    <x v="0"/>
    <x v="46"/>
    <x v="48"/>
    <x v="2"/>
    <n v="40"/>
    <n v="250"/>
    <n v="100000"/>
    <n v="40000"/>
    <n v="0.4"/>
    <x v="0"/>
    <s v="low Units"/>
    <n v="1.2043291224106073E-2"/>
  </r>
  <r>
    <x v="0"/>
    <s v="In-store"/>
    <n v="1185732"/>
    <n v="44415"/>
    <s v="07-08-2021"/>
    <x v="6"/>
    <x v="1"/>
    <s v="Saturday"/>
    <s v="07"/>
    <x v="0"/>
    <x v="46"/>
    <x v="48"/>
    <x v="3"/>
    <n v="40"/>
    <n v="150"/>
    <n v="60000"/>
    <n v="24000"/>
    <n v="0.4"/>
    <x v="0"/>
    <s v="low Units"/>
    <n v="7.225974734463644E-3"/>
  </r>
  <r>
    <x v="0"/>
    <s v="In-store"/>
    <n v="1185732"/>
    <n v="44415"/>
    <s v="07-08-2021"/>
    <x v="6"/>
    <x v="1"/>
    <s v="Saturday"/>
    <s v="07"/>
    <x v="0"/>
    <x v="46"/>
    <x v="48"/>
    <x v="4"/>
    <n v="50"/>
    <n v="125"/>
    <n v="62500"/>
    <n v="18750"/>
    <n v="0.3"/>
    <x v="0"/>
    <s v="low Units"/>
    <n v="5.6452927612997217E-3"/>
  </r>
  <r>
    <x v="0"/>
    <s v="In-store"/>
    <n v="1185732"/>
    <n v="44415"/>
    <s v="07-08-2021"/>
    <x v="6"/>
    <x v="1"/>
    <s v="Saturday"/>
    <s v="07"/>
    <x v="0"/>
    <x v="46"/>
    <x v="48"/>
    <x v="5"/>
    <n v="55"/>
    <n v="300"/>
    <n v="165000"/>
    <n v="66000"/>
    <n v="0.4"/>
    <x v="0"/>
    <s v="low Units"/>
    <n v="1.9871430519775021E-2"/>
  </r>
  <r>
    <x v="0"/>
    <s v="In-store"/>
    <n v="1185732"/>
    <n v="44445"/>
    <s v="06-09-2021"/>
    <x v="7"/>
    <x v="1"/>
    <s v="Monday"/>
    <s v="06"/>
    <x v="0"/>
    <x v="46"/>
    <x v="48"/>
    <x v="0"/>
    <n v="50"/>
    <n v="425"/>
    <n v="212500"/>
    <n v="74375"/>
    <n v="0.35"/>
    <x v="0"/>
    <s v="low Units"/>
    <n v="2.2392994619822231E-2"/>
  </r>
  <r>
    <x v="0"/>
    <s v="In-store"/>
    <n v="1185732"/>
    <n v="44445"/>
    <s v="06-09-2021"/>
    <x v="7"/>
    <x v="1"/>
    <s v="Monday"/>
    <s v="06"/>
    <x v="0"/>
    <x v="46"/>
    <x v="48"/>
    <x v="1"/>
    <n v="45"/>
    <n v="225"/>
    <n v="101250"/>
    <n v="35438"/>
    <n v="0.35"/>
    <x v="0"/>
    <s v="low Units"/>
    <n v="1.0669753859996776E-2"/>
  </r>
  <r>
    <x v="0"/>
    <s v="In-store"/>
    <n v="1185732"/>
    <n v="44445"/>
    <s v="06-09-2021"/>
    <x v="7"/>
    <x v="1"/>
    <s v="Monday"/>
    <s v="06"/>
    <x v="0"/>
    <x v="46"/>
    <x v="48"/>
    <x v="2"/>
    <n v="40"/>
    <n v="125"/>
    <n v="50000"/>
    <n v="20000"/>
    <n v="0.4"/>
    <x v="0"/>
    <s v="low Units"/>
    <n v="6.0216456120530367E-3"/>
  </r>
  <r>
    <x v="0"/>
    <s v="In-store"/>
    <n v="1185732"/>
    <n v="44445"/>
    <s v="06-09-2021"/>
    <x v="7"/>
    <x v="1"/>
    <s v="Monday"/>
    <s v="06"/>
    <x v="0"/>
    <x v="46"/>
    <x v="48"/>
    <x v="3"/>
    <n v="40"/>
    <n v="100"/>
    <n v="40000"/>
    <n v="16000"/>
    <n v="0.4"/>
    <x v="0"/>
    <s v="low Units"/>
    <n v="4.8173164896424293E-3"/>
  </r>
  <r>
    <x v="0"/>
    <s v="In-store"/>
    <n v="1185732"/>
    <n v="44445"/>
    <s v="06-09-2021"/>
    <x v="7"/>
    <x v="1"/>
    <s v="Monday"/>
    <s v="06"/>
    <x v="0"/>
    <x v="46"/>
    <x v="48"/>
    <x v="4"/>
    <n v="50"/>
    <n v="100"/>
    <n v="50000"/>
    <n v="15000"/>
    <n v="0.3"/>
    <x v="0"/>
    <s v="low Units"/>
    <n v="4.5162342090397777E-3"/>
  </r>
  <r>
    <x v="0"/>
    <s v="In-store"/>
    <n v="1185732"/>
    <n v="44445"/>
    <s v="06-09-2021"/>
    <x v="7"/>
    <x v="1"/>
    <s v="Monday"/>
    <s v="06"/>
    <x v="0"/>
    <x v="46"/>
    <x v="48"/>
    <x v="5"/>
    <n v="55"/>
    <n v="200"/>
    <n v="110000"/>
    <n v="44000"/>
    <n v="0.4"/>
    <x v="0"/>
    <s v="low Units"/>
    <n v="1.324762034651668E-2"/>
  </r>
  <r>
    <x v="0"/>
    <s v="In-store"/>
    <n v="1185732"/>
    <n v="44477"/>
    <s v="08-10-2021"/>
    <x v="8"/>
    <x v="1"/>
    <s v="Friday"/>
    <s v="08"/>
    <x v="0"/>
    <x v="46"/>
    <x v="48"/>
    <x v="0"/>
    <n v="55"/>
    <n v="375"/>
    <n v="206250"/>
    <n v="72188"/>
    <n v="0.35"/>
    <x v="0"/>
    <s v="low Units"/>
    <n v="2.1734527672144233E-2"/>
  </r>
  <r>
    <x v="0"/>
    <s v="In-store"/>
    <n v="1185732"/>
    <n v="44477"/>
    <s v="08-10-2021"/>
    <x v="8"/>
    <x v="1"/>
    <s v="Friday"/>
    <s v="08"/>
    <x v="0"/>
    <x v="46"/>
    <x v="48"/>
    <x v="1"/>
    <n v="50"/>
    <n v="200"/>
    <n v="100000"/>
    <n v="35000"/>
    <n v="0.35"/>
    <x v="0"/>
    <s v="low Units"/>
    <n v="1.0537879821092815E-2"/>
  </r>
  <r>
    <x v="0"/>
    <s v="In-store"/>
    <n v="1185732"/>
    <n v="44477"/>
    <s v="08-10-2021"/>
    <x v="8"/>
    <x v="1"/>
    <s v="Friday"/>
    <s v="08"/>
    <x v="0"/>
    <x v="46"/>
    <x v="48"/>
    <x v="2"/>
    <n v="50"/>
    <n v="100"/>
    <n v="50000"/>
    <n v="20000"/>
    <n v="0.4"/>
    <x v="0"/>
    <s v="low Units"/>
    <n v="6.0216456120530367E-3"/>
  </r>
  <r>
    <x v="0"/>
    <s v="In-store"/>
    <n v="1185732"/>
    <n v="44477"/>
    <s v="08-10-2021"/>
    <x v="8"/>
    <x v="1"/>
    <s v="Friday"/>
    <s v="08"/>
    <x v="0"/>
    <x v="46"/>
    <x v="48"/>
    <x v="3"/>
    <n v="50"/>
    <n v="75"/>
    <n v="37500"/>
    <n v="15000"/>
    <n v="0.4"/>
    <x v="0"/>
    <s v="low Units"/>
    <n v="4.5162342090397777E-3"/>
  </r>
  <r>
    <x v="0"/>
    <s v="In-store"/>
    <n v="1185732"/>
    <n v="44477"/>
    <s v="08-10-2021"/>
    <x v="8"/>
    <x v="1"/>
    <s v="Friday"/>
    <s v="08"/>
    <x v="0"/>
    <x v="46"/>
    <x v="48"/>
    <x v="4"/>
    <n v="60"/>
    <n v="75"/>
    <n v="45000"/>
    <n v="13500"/>
    <n v="0.3"/>
    <x v="0"/>
    <s v="low Units"/>
    <n v="4.0646107881357994E-3"/>
  </r>
  <r>
    <x v="2"/>
    <s v="In-store"/>
    <n v="1185732"/>
    <n v="44477"/>
    <s v="08-10-2021"/>
    <x v="8"/>
    <x v="1"/>
    <s v="Friday"/>
    <s v="08"/>
    <x v="0"/>
    <x v="46"/>
    <x v="48"/>
    <x v="5"/>
    <n v="65"/>
    <n v="200"/>
    <n v="130000"/>
    <n v="52000"/>
    <n v="0.4"/>
    <x v="0"/>
    <s v="low Units"/>
    <n v="1.5656278591337894E-2"/>
  </r>
  <r>
    <x v="2"/>
    <s v="In-store"/>
    <n v="1185732"/>
    <n v="44507"/>
    <s v="07-11-2021"/>
    <x v="9"/>
    <x v="1"/>
    <s v="Sunday"/>
    <s v="07"/>
    <x v="0"/>
    <x v="46"/>
    <x v="48"/>
    <x v="0"/>
    <n v="60"/>
    <n v="350"/>
    <n v="210000"/>
    <n v="73500"/>
    <n v="0.35"/>
    <x v="0"/>
    <s v="low Units"/>
    <n v="2.212954762429491E-2"/>
  </r>
  <r>
    <x v="2"/>
    <s v="In-store"/>
    <n v="1185732"/>
    <n v="44507"/>
    <s v="07-11-2021"/>
    <x v="9"/>
    <x v="1"/>
    <s v="Sunday"/>
    <s v="07"/>
    <x v="0"/>
    <x v="46"/>
    <x v="48"/>
    <x v="1"/>
    <n v="50"/>
    <n v="225"/>
    <n v="112500"/>
    <n v="39375"/>
    <n v="0.35"/>
    <x v="0"/>
    <s v="low Units"/>
    <n v="1.1855114798729416E-2"/>
  </r>
  <r>
    <x v="2"/>
    <s v="In-store"/>
    <n v="1185732"/>
    <n v="44507"/>
    <s v="07-11-2021"/>
    <x v="9"/>
    <x v="1"/>
    <s v="Sunday"/>
    <s v="07"/>
    <x v="0"/>
    <x v="46"/>
    <x v="48"/>
    <x v="2"/>
    <n v="50"/>
    <n v="220"/>
    <n v="110000"/>
    <n v="44000"/>
    <n v="0.4"/>
    <x v="0"/>
    <s v="low Units"/>
    <n v="1.324762034651668E-2"/>
  </r>
  <r>
    <x v="2"/>
    <s v="In-store"/>
    <n v="1185732"/>
    <n v="44507"/>
    <s v="07-11-2021"/>
    <x v="9"/>
    <x v="1"/>
    <s v="Sunday"/>
    <s v="07"/>
    <x v="0"/>
    <x v="46"/>
    <x v="48"/>
    <x v="3"/>
    <n v="50"/>
    <n v="200"/>
    <n v="100000"/>
    <n v="40000"/>
    <n v="0.4"/>
    <x v="0"/>
    <s v="low Units"/>
    <n v="1.2043291224106073E-2"/>
  </r>
  <r>
    <x v="2"/>
    <s v="In-store"/>
    <n v="1185732"/>
    <n v="44507"/>
    <s v="07-11-2021"/>
    <x v="9"/>
    <x v="1"/>
    <s v="Sunday"/>
    <s v="07"/>
    <x v="0"/>
    <x v="46"/>
    <x v="48"/>
    <x v="4"/>
    <n v="60"/>
    <n v="175"/>
    <n v="105000"/>
    <n v="31500"/>
    <n v="0.3"/>
    <x v="0"/>
    <s v="low Units"/>
    <n v="9.484091838983532E-3"/>
  </r>
  <r>
    <x v="2"/>
    <s v="In-store"/>
    <n v="1185732"/>
    <n v="44507"/>
    <s v="07-11-2021"/>
    <x v="9"/>
    <x v="1"/>
    <s v="Sunday"/>
    <s v="07"/>
    <x v="0"/>
    <x v="46"/>
    <x v="48"/>
    <x v="5"/>
    <n v="65"/>
    <n v="275"/>
    <n v="178750"/>
    <n v="71500"/>
    <n v="0.4"/>
    <x v="0"/>
    <s v="low Units"/>
    <n v="2.1527383063089604E-2"/>
  </r>
  <r>
    <x v="2"/>
    <s v="In-store"/>
    <n v="1185732"/>
    <n v="44536"/>
    <s v="06-12-2021"/>
    <x v="10"/>
    <x v="1"/>
    <s v="Monday"/>
    <s v="06"/>
    <x v="0"/>
    <x v="46"/>
    <x v="48"/>
    <x v="0"/>
    <n v="60"/>
    <n v="500"/>
    <n v="300000"/>
    <n v="105000"/>
    <n v="0.35"/>
    <x v="0"/>
    <s v="low Units"/>
    <n v="3.1613639463278442E-2"/>
  </r>
  <r>
    <x v="2"/>
    <s v="In-store"/>
    <n v="1185732"/>
    <n v="44536"/>
    <s v="06-12-2021"/>
    <x v="10"/>
    <x v="1"/>
    <s v="Monday"/>
    <s v="06"/>
    <x v="0"/>
    <x v="46"/>
    <x v="48"/>
    <x v="1"/>
    <n v="50"/>
    <n v="300"/>
    <n v="150000"/>
    <n v="52500"/>
    <n v="0.35"/>
    <x v="0"/>
    <s v="low Units"/>
    <n v="1.5806819731639221E-2"/>
  </r>
  <r>
    <x v="2"/>
    <s v="In-store"/>
    <n v="1185732"/>
    <n v="44536"/>
    <s v="06-12-2021"/>
    <x v="10"/>
    <x v="1"/>
    <s v="Monday"/>
    <s v="06"/>
    <x v="0"/>
    <x v="46"/>
    <x v="48"/>
    <x v="2"/>
    <n v="50"/>
    <n v="275"/>
    <n v="137500"/>
    <n v="55000"/>
    <n v="0.4"/>
    <x v="0"/>
    <s v="low Units"/>
    <n v="1.6559525433145851E-2"/>
  </r>
  <r>
    <x v="2"/>
    <s v="In-store"/>
    <n v="1185732"/>
    <n v="44536"/>
    <s v="06-12-2021"/>
    <x v="10"/>
    <x v="1"/>
    <s v="Monday"/>
    <s v="06"/>
    <x v="0"/>
    <x v="46"/>
    <x v="48"/>
    <x v="3"/>
    <n v="50"/>
    <n v="225"/>
    <n v="112500"/>
    <n v="45000"/>
    <n v="0.4"/>
    <x v="0"/>
    <s v="low Units"/>
    <n v="1.3548702627119333E-2"/>
  </r>
  <r>
    <x v="2"/>
    <s v="In-store"/>
    <n v="1185732"/>
    <n v="44536"/>
    <s v="06-12-2021"/>
    <x v="10"/>
    <x v="1"/>
    <s v="Monday"/>
    <s v="06"/>
    <x v="0"/>
    <x v="46"/>
    <x v="48"/>
    <x v="4"/>
    <n v="60"/>
    <n v="225"/>
    <n v="135000"/>
    <n v="40500"/>
    <n v="0.3"/>
    <x v="0"/>
    <s v="low Units"/>
    <n v="1.21938323644074E-2"/>
  </r>
  <r>
    <x v="2"/>
    <s v="In-store"/>
    <n v="1185732"/>
    <n v="44536"/>
    <s v="06-12-2021"/>
    <x v="10"/>
    <x v="1"/>
    <s v="Monday"/>
    <s v="06"/>
    <x v="0"/>
    <x v="46"/>
    <x v="48"/>
    <x v="5"/>
    <n v="65"/>
    <n v="325"/>
    <n v="211250"/>
    <n v="84500"/>
    <n v="0.4"/>
    <x v="0"/>
    <s v="low Units"/>
    <n v="2.544145271092408E-2"/>
  </r>
  <r>
    <x v="2"/>
    <s v="In-store"/>
    <n v="1185732"/>
    <n v="44213"/>
    <s v="17-01-2021"/>
    <x v="0"/>
    <x v="1"/>
    <s v="Sunday"/>
    <s v="17"/>
    <x v="0"/>
    <x v="46"/>
    <x v="48"/>
    <x v="0"/>
    <n v="40"/>
    <n v="450"/>
    <n v="180000"/>
    <n v="54000"/>
    <n v="0.3"/>
    <x v="0"/>
    <s v="low Units"/>
    <n v="1.6258443152543198E-2"/>
  </r>
  <r>
    <x v="2"/>
    <s v="In-store"/>
    <n v="1185732"/>
    <n v="44213"/>
    <s v="17-01-2021"/>
    <x v="0"/>
    <x v="1"/>
    <s v="Sunday"/>
    <s v="17"/>
    <x v="0"/>
    <x v="46"/>
    <x v="48"/>
    <x v="1"/>
    <n v="40"/>
    <n v="250"/>
    <n v="100000"/>
    <n v="30000"/>
    <n v="0.3"/>
    <x v="0"/>
    <s v="low Units"/>
    <n v="9.0324684180795554E-3"/>
  </r>
  <r>
    <x v="2"/>
    <s v="In-store"/>
    <n v="1185732"/>
    <n v="44213"/>
    <s v="17-01-2021"/>
    <x v="0"/>
    <x v="1"/>
    <s v="Sunday"/>
    <s v="17"/>
    <x v="0"/>
    <x v="46"/>
    <x v="48"/>
    <x v="2"/>
    <n v="30"/>
    <n v="250"/>
    <n v="75000"/>
    <n v="18750"/>
    <n v="0.25"/>
    <x v="0"/>
    <s v="low Units"/>
    <n v="5.6452927612997217E-3"/>
  </r>
  <r>
    <x v="2"/>
    <s v="In-store"/>
    <n v="1185732"/>
    <n v="44213"/>
    <s v="17-01-2021"/>
    <x v="0"/>
    <x v="1"/>
    <s v="Sunday"/>
    <s v="17"/>
    <x v="0"/>
    <x v="46"/>
    <x v="48"/>
    <x v="3"/>
    <n v="35"/>
    <n v="100"/>
    <n v="35000"/>
    <n v="8750"/>
    <n v="0.25"/>
    <x v="0"/>
    <s v="low Units"/>
    <n v="2.6344699552732038E-3"/>
  </r>
  <r>
    <x v="2"/>
    <s v="In-store"/>
    <n v="1185732"/>
    <n v="44213"/>
    <s v="17-01-2021"/>
    <x v="0"/>
    <x v="1"/>
    <s v="Sunday"/>
    <s v="17"/>
    <x v="0"/>
    <x v="46"/>
    <x v="48"/>
    <x v="4"/>
    <n v="50"/>
    <n v="150"/>
    <n v="75000"/>
    <n v="18750"/>
    <n v="0.25"/>
    <x v="0"/>
    <s v="low Units"/>
    <n v="5.6452927612997217E-3"/>
  </r>
  <r>
    <x v="2"/>
    <s v="In-store"/>
    <n v="1185732"/>
    <n v="44213"/>
    <s v="17-01-2021"/>
    <x v="0"/>
    <x v="1"/>
    <s v="Sunday"/>
    <s v="17"/>
    <x v="0"/>
    <x v="46"/>
    <x v="48"/>
    <x v="5"/>
    <n v="40"/>
    <n v="250"/>
    <n v="100000"/>
    <n v="30000"/>
    <n v="0.3"/>
    <x v="0"/>
    <s v="low Units"/>
    <n v="9.0324684180795554E-3"/>
  </r>
  <r>
    <x v="2"/>
    <s v="In-store"/>
    <n v="1185732"/>
    <n v="44242"/>
    <s v="15-02-2021"/>
    <x v="1"/>
    <x v="1"/>
    <s v="Monday"/>
    <s v="15"/>
    <x v="0"/>
    <x v="46"/>
    <x v="48"/>
    <x v="0"/>
    <n v="40"/>
    <n v="500"/>
    <n v="200000"/>
    <n v="60000"/>
    <n v="0.3"/>
    <x v="0"/>
    <s v="low Units"/>
    <n v="1.8064936836159111E-2"/>
  </r>
  <r>
    <x v="2"/>
    <s v="In-store"/>
    <n v="1185732"/>
    <n v="44242"/>
    <s v="15-02-2021"/>
    <x v="1"/>
    <x v="1"/>
    <s v="Monday"/>
    <s v="15"/>
    <x v="0"/>
    <x v="46"/>
    <x v="48"/>
    <x v="1"/>
    <n v="40"/>
    <n v="150"/>
    <n v="60000"/>
    <n v="18000"/>
    <n v="0.3"/>
    <x v="0"/>
    <s v="low Units"/>
    <n v="5.4194810508477334E-3"/>
  </r>
  <r>
    <x v="2"/>
    <s v="In-store"/>
    <n v="1185732"/>
    <n v="44242"/>
    <s v="15-02-2021"/>
    <x v="1"/>
    <x v="1"/>
    <s v="Monday"/>
    <s v="15"/>
    <x v="0"/>
    <x v="46"/>
    <x v="48"/>
    <x v="2"/>
    <n v="30"/>
    <n v="200"/>
    <n v="60000"/>
    <n v="15000"/>
    <n v="0.25"/>
    <x v="0"/>
    <s v="low Units"/>
    <n v="4.5162342090397777E-3"/>
  </r>
  <r>
    <x v="2"/>
    <s v="In-store"/>
    <n v="1185732"/>
    <n v="44242"/>
    <s v="15-02-2021"/>
    <x v="1"/>
    <x v="1"/>
    <s v="Monday"/>
    <s v="15"/>
    <x v="0"/>
    <x v="47"/>
    <x v="49"/>
    <x v="3"/>
    <n v="35"/>
    <n v="250"/>
    <n v="87500"/>
    <n v="21875"/>
    <n v="0.25"/>
    <x v="0"/>
    <s v="low Units"/>
    <n v="6.5861748881830082E-3"/>
  </r>
  <r>
    <x v="2"/>
    <s v="In-store"/>
    <n v="1185732"/>
    <n v="44242"/>
    <s v="15-02-2021"/>
    <x v="1"/>
    <x v="1"/>
    <s v="Monday"/>
    <s v="15"/>
    <x v="0"/>
    <x v="47"/>
    <x v="49"/>
    <x v="4"/>
    <n v="50"/>
    <n v="150"/>
    <n v="75000"/>
    <n v="18750"/>
    <n v="0.25"/>
    <x v="0"/>
    <s v="low Units"/>
    <n v="5.6452927612997217E-3"/>
  </r>
  <r>
    <x v="2"/>
    <s v="In-store"/>
    <n v="1185732"/>
    <n v="44242"/>
    <s v="15-02-2021"/>
    <x v="1"/>
    <x v="1"/>
    <s v="Monday"/>
    <s v="15"/>
    <x v="0"/>
    <x v="47"/>
    <x v="49"/>
    <x v="5"/>
    <n v="40"/>
    <n v="250"/>
    <n v="100000"/>
    <n v="30000"/>
    <n v="0.3"/>
    <x v="0"/>
    <s v="low Units"/>
    <n v="9.0324684180795554E-3"/>
  </r>
  <r>
    <x v="2"/>
    <s v="In-store"/>
    <n v="1185732"/>
    <n v="44268"/>
    <s v="13-03-2021"/>
    <x v="2"/>
    <x v="1"/>
    <s v="Saturday"/>
    <s v="13"/>
    <x v="0"/>
    <x v="47"/>
    <x v="49"/>
    <x v="0"/>
    <n v="40"/>
    <n v="470"/>
    <n v="188000"/>
    <n v="56400"/>
    <n v="0.3"/>
    <x v="0"/>
    <s v="low Units"/>
    <n v="1.6981040625989562E-2"/>
  </r>
  <r>
    <x v="2"/>
    <s v="In-store"/>
    <n v="1185732"/>
    <n v="44268"/>
    <s v="13-03-2021"/>
    <x v="2"/>
    <x v="1"/>
    <s v="Saturday"/>
    <s v="13"/>
    <x v="0"/>
    <x v="47"/>
    <x v="49"/>
    <x v="1"/>
    <n v="40"/>
    <n v="175"/>
    <n v="70000"/>
    <n v="21000"/>
    <n v="0.3"/>
    <x v="0"/>
    <s v="low Units"/>
    <n v="6.3227278926556883E-3"/>
  </r>
  <r>
    <x v="2"/>
    <s v="In-store"/>
    <n v="1185732"/>
    <n v="44268"/>
    <s v="13-03-2021"/>
    <x v="2"/>
    <x v="1"/>
    <s v="Saturday"/>
    <s v="13"/>
    <x v="0"/>
    <x v="47"/>
    <x v="49"/>
    <x v="2"/>
    <n v="30"/>
    <n v="200"/>
    <n v="60000"/>
    <n v="15000"/>
    <n v="0.25"/>
    <x v="0"/>
    <s v="low Units"/>
    <n v="4.5162342090397777E-3"/>
  </r>
  <r>
    <x v="2"/>
    <s v="In-store"/>
    <n v="1185732"/>
    <n v="44268"/>
    <s v="13-03-2021"/>
    <x v="2"/>
    <x v="1"/>
    <s v="Saturday"/>
    <s v="13"/>
    <x v="0"/>
    <x v="47"/>
    <x v="49"/>
    <x v="3"/>
    <n v="35"/>
    <n v="300"/>
    <n v="105000"/>
    <n v="26250"/>
    <n v="0.25"/>
    <x v="0"/>
    <s v="low Units"/>
    <n v="7.9034098658196106E-3"/>
  </r>
  <r>
    <x v="2"/>
    <s v="In-store"/>
    <n v="1185732"/>
    <n v="44268"/>
    <s v="13-03-2021"/>
    <x v="2"/>
    <x v="1"/>
    <s v="Saturday"/>
    <s v="13"/>
    <x v="0"/>
    <x v="47"/>
    <x v="49"/>
    <x v="4"/>
    <n v="50"/>
    <n v="100"/>
    <n v="50000"/>
    <n v="12500"/>
    <n v="0.25"/>
    <x v="0"/>
    <s v="low Units"/>
    <n v="3.7635285075331478E-3"/>
  </r>
  <r>
    <x v="2"/>
    <s v="In-store"/>
    <n v="1185732"/>
    <n v="44268"/>
    <s v="13-03-2021"/>
    <x v="2"/>
    <x v="1"/>
    <s v="Saturday"/>
    <s v="13"/>
    <x v="0"/>
    <x v="47"/>
    <x v="49"/>
    <x v="5"/>
    <n v="40"/>
    <n v="200"/>
    <n v="80000"/>
    <n v="24000"/>
    <n v="0.3"/>
    <x v="0"/>
    <s v="low Units"/>
    <n v="7.225974734463644E-3"/>
  </r>
  <r>
    <x v="2"/>
    <s v="In-store"/>
    <n v="1185732"/>
    <n v="44300"/>
    <s v="14-04-2021"/>
    <x v="3"/>
    <x v="1"/>
    <s v="Wednesday"/>
    <s v="14"/>
    <x v="0"/>
    <x v="47"/>
    <x v="49"/>
    <x v="0"/>
    <n v="40"/>
    <n v="450"/>
    <n v="180000"/>
    <n v="54000"/>
    <n v="0.3"/>
    <x v="0"/>
    <s v="low Units"/>
    <n v="1.6258443152543198E-2"/>
  </r>
  <r>
    <x v="2"/>
    <s v="In-store"/>
    <n v="1185732"/>
    <n v="44300"/>
    <s v="14-04-2021"/>
    <x v="3"/>
    <x v="1"/>
    <s v="Wednesday"/>
    <s v="14"/>
    <x v="0"/>
    <x v="47"/>
    <x v="49"/>
    <x v="1"/>
    <n v="40"/>
    <n v="150"/>
    <n v="60000"/>
    <n v="18000"/>
    <n v="0.3"/>
    <x v="0"/>
    <s v="low Units"/>
    <n v="5.4194810508477334E-3"/>
  </r>
  <r>
    <x v="2"/>
    <s v="In-store"/>
    <n v="1185732"/>
    <n v="44300"/>
    <s v="14-04-2021"/>
    <x v="3"/>
    <x v="1"/>
    <s v="Wednesday"/>
    <s v="14"/>
    <x v="0"/>
    <x v="47"/>
    <x v="49"/>
    <x v="2"/>
    <n v="30"/>
    <n v="150"/>
    <n v="45000"/>
    <n v="11250"/>
    <n v="0.25"/>
    <x v="0"/>
    <s v="low Units"/>
    <n v="3.3871756567798333E-3"/>
  </r>
  <r>
    <x v="2"/>
    <s v="In-store"/>
    <n v="1185732"/>
    <n v="44300"/>
    <s v="14-04-2021"/>
    <x v="3"/>
    <x v="1"/>
    <s v="Wednesday"/>
    <s v="14"/>
    <x v="0"/>
    <x v="47"/>
    <x v="49"/>
    <x v="3"/>
    <n v="35"/>
    <n v="125"/>
    <n v="43750"/>
    <n v="10938"/>
    <n v="0.25"/>
    <x v="0"/>
    <s v="low Units"/>
    <n v="3.2932379852318059E-3"/>
  </r>
  <r>
    <x v="2"/>
    <s v="In-store"/>
    <n v="1185732"/>
    <n v="44300"/>
    <s v="14-04-2021"/>
    <x v="3"/>
    <x v="1"/>
    <s v="Wednesday"/>
    <s v="14"/>
    <x v="0"/>
    <x v="47"/>
    <x v="49"/>
    <x v="4"/>
    <n v="50"/>
    <n v="125"/>
    <n v="62500"/>
    <n v="15625"/>
    <n v="0.25"/>
    <x v="0"/>
    <s v="low Units"/>
    <n v="4.7044106344164352E-3"/>
  </r>
  <r>
    <x v="2"/>
    <s v="In-store"/>
    <n v="1185732"/>
    <n v="44300"/>
    <s v="14-04-2021"/>
    <x v="3"/>
    <x v="1"/>
    <s v="Wednesday"/>
    <s v="14"/>
    <x v="0"/>
    <x v="47"/>
    <x v="49"/>
    <x v="5"/>
    <n v="40"/>
    <n v="275"/>
    <n v="110000"/>
    <n v="33000"/>
    <n v="0.3"/>
    <x v="0"/>
    <s v="low Units"/>
    <n v="9.9357152598875103E-3"/>
  </r>
  <r>
    <x v="2"/>
    <s v="In-store"/>
    <n v="1185732"/>
    <n v="44329"/>
    <s v="13-05-2021"/>
    <x v="4"/>
    <x v="1"/>
    <s v="Thursday"/>
    <s v="13"/>
    <x v="0"/>
    <x v="47"/>
    <x v="49"/>
    <x v="0"/>
    <n v="55"/>
    <n v="495"/>
    <n v="272250"/>
    <n v="81675"/>
    <n v="0.3"/>
    <x v="0"/>
    <s v="low Units"/>
    <n v="2.4590895268221585E-2"/>
  </r>
  <r>
    <x v="2"/>
    <s v="In-store"/>
    <n v="1185732"/>
    <n v="44329"/>
    <s v="13-05-2021"/>
    <x v="4"/>
    <x v="1"/>
    <s v="Thursday"/>
    <s v="13"/>
    <x v="0"/>
    <x v="47"/>
    <x v="49"/>
    <x v="1"/>
    <n v="50"/>
    <n v="200"/>
    <n v="100000"/>
    <n v="30000"/>
    <n v="0.3"/>
    <x v="0"/>
    <s v="low Units"/>
    <n v="9.0324684180795554E-3"/>
  </r>
  <r>
    <x v="2"/>
    <s v="In-store"/>
    <n v="1185732"/>
    <n v="44329"/>
    <s v="13-05-2021"/>
    <x v="4"/>
    <x v="1"/>
    <s v="Thursday"/>
    <s v="13"/>
    <x v="0"/>
    <x v="47"/>
    <x v="49"/>
    <x v="2"/>
    <n v="45"/>
    <n v="225"/>
    <n v="101250"/>
    <n v="25313"/>
    <n v="0.25"/>
    <x v="0"/>
    <s v="low Units"/>
    <n v="7.6212957688949253E-3"/>
  </r>
  <r>
    <x v="2"/>
    <s v="In-store"/>
    <n v="1185732"/>
    <n v="44329"/>
    <s v="13-05-2021"/>
    <x v="4"/>
    <x v="1"/>
    <s v="Thursday"/>
    <s v="13"/>
    <x v="0"/>
    <x v="47"/>
    <x v="49"/>
    <x v="3"/>
    <n v="45"/>
    <n v="175"/>
    <n v="78750"/>
    <n v="19688"/>
    <n v="0.25"/>
    <x v="0"/>
    <s v="low Units"/>
    <n v="5.9277079405050098E-3"/>
  </r>
  <r>
    <x v="2"/>
    <s v="In-store"/>
    <n v="1185732"/>
    <n v="44329"/>
    <s v="13-05-2021"/>
    <x v="4"/>
    <x v="1"/>
    <s v="Thursday"/>
    <s v="13"/>
    <x v="0"/>
    <x v="47"/>
    <x v="49"/>
    <x v="4"/>
    <n v="55"/>
    <n v="200"/>
    <n v="110000"/>
    <n v="27500"/>
    <n v="0.25"/>
    <x v="0"/>
    <s v="low Units"/>
    <n v="8.2797627165729255E-3"/>
  </r>
  <r>
    <x v="2"/>
    <s v="In-store"/>
    <n v="1185732"/>
    <n v="44329"/>
    <s v="13-05-2021"/>
    <x v="4"/>
    <x v="1"/>
    <s v="Thursday"/>
    <s v="13"/>
    <x v="0"/>
    <x v="47"/>
    <x v="49"/>
    <x v="5"/>
    <n v="60"/>
    <n v="325"/>
    <n v="195000"/>
    <n v="58500"/>
    <n v="0.3"/>
    <x v="0"/>
    <s v="low Units"/>
    <n v="1.7613313415255131E-2"/>
  </r>
  <r>
    <x v="2"/>
    <s v="In-store"/>
    <n v="1185732"/>
    <n v="44362"/>
    <s v="15-06-2021"/>
    <x v="11"/>
    <x v="1"/>
    <s v="Tuesday"/>
    <s v="15"/>
    <x v="0"/>
    <x v="47"/>
    <x v="49"/>
    <x v="0"/>
    <n v="55"/>
    <n v="575"/>
    <n v="316250"/>
    <n v="94875"/>
    <n v="0.3"/>
    <x v="0"/>
    <s v="low Units"/>
    <n v="2.856518137217659E-2"/>
  </r>
  <r>
    <x v="2"/>
    <s v="In-store"/>
    <n v="1185732"/>
    <n v="44362"/>
    <s v="15-06-2021"/>
    <x v="11"/>
    <x v="1"/>
    <s v="Tuesday"/>
    <s v="15"/>
    <x v="0"/>
    <x v="47"/>
    <x v="49"/>
    <x v="1"/>
    <n v="50"/>
    <n v="325"/>
    <n v="162500"/>
    <n v="48750"/>
    <n v="0.3"/>
    <x v="0"/>
    <s v="low Units"/>
    <n v="1.4677761179379276E-2"/>
  </r>
  <r>
    <x v="2"/>
    <s v="In-store"/>
    <n v="1185732"/>
    <n v="44362"/>
    <s v="15-06-2021"/>
    <x v="11"/>
    <x v="1"/>
    <s v="Tuesday"/>
    <s v="15"/>
    <x v="0"/>
    <x v="47"/>
    <x v="49"/>
    <x v="2"/>
    <n v="45"/>
    <n v="250"/>
    <n v="112500"/>
    <n v="28125"/>
    <n v="0.25"/>
    <x v="0"/>
    <s v="low Units"/>
    <n v="8.4679391419495813E-3"/>
  </r>
  <r>
    <x v="2"/>
    <s v="In-store"/>
    <n v="1185732"/>
    <n v="44362"/>
    <s v="15-06-2021"/>
    <x v="11"/>
    <x v="1"/>
    <s v="Tuesday"/>
    <s v="15"/>
    <x v="0"/>
    <x v="47"/>
    <x v="49"/>
    <x v="3"/>
    <n v="45"/>
    <n v="225"/>
    <n v="101250"/>
    <n v="25313"/>
    <n v="0.25"/>
    <x v="0"/>
    <s v="low Units"/>
    <n v="7.6212957688949253E-3"/>
  </r>
  <r>
    <x v="2"/>
    <s v="In-store"/>
    <n v="1185732"/>
    <n v="44362"/>
    <s v="15-06-2021"/>
    <x v="11"/>
    <x v="1"/>
    <s v="Tuesday"/>
    <s v="15"/>
    <x v="0"/>
    <x v="47"/>
    <x v="49"/>
    <x v="4"/>
    <n v="55"/>
    <n v="225"/>
    <n v="123750"/>
    <n v="30938"/>
    <n v="0.25"/>
    <x v="0"/>
    <s v="low Units"/>
    <n v="9.3148835972848426E-3"/>
  </r>
  <r>
    <x v="2"/>
    <s v="In-store"/>
    <n v="1185732"/>
    <n v="44362"/>
    <s v="15-06-2021"/>
    <x v="11"/>
    <x v="1"/>
    <s v="Tuesday"/>
    <s v="15"/>
    <x v="0"/>
    <x v="47"/>
    <x v="49"/>
    <x v="5"/>
    <n v="60"/>
    <n v="375"/>
    <n v="225000"/>
    <n v="67500"/>
    <n v="0.3"/>
    <x v="0"/>
    <s v="low Units"/>
    <n v="2.0323053940678997E-2"/>
  </r>
  <r>
    <x v="2"/>
    <s v="In-store"/>
    <n v="1185732"/>
    <n v="44390"/>
    <s v="13-07-2021"/>
    <x v="5"/>
    <x v="1"/>
    <s v="Tuesday"/>
    <s v="13"/>
    <x v="0"/>
    <x v="47"/>
    <x v="49"/>
    <x v="0"/>
    <n v="55"/>
    <n v="600"/>
    <n v="330000"/>
    <n v="99000"/>
    <n v="0.3"/>
    <x v="0"/>
    <s v="low Units"/>
    <n v="2.9807145779662533E-2"/>
  </r>
  <r>
    <x v="2"/>
    <s v="In-store"/>
    <n v="1185732"/>
    <n v="44390"/>
    <s v="13-07-2021"/>
    <x v="5"/>
    <x v="1"/>
    <s v="Tuesday"/>
    <s v="13"/>
    <x v="0"/>
    <x v="47"/>
    <x v="49"/>
    <x v="1"/>
    <n v="50"/>
    <n v="350"/>
    <n v="175000"/>
    <n v="52500"/>
    <n v="0.3"/>
    <x v="0"/>
    <s v="low Units"/>
    <n v="1.5806819731639221E-2"/>
  </r>
  <r>
    <x v="2"/>
    <s v="In-store"/>
    <n v="1185732"/>
    <n v="44390"/>
    <s v="13-07-2021"/>
    <x v="5"/>
    <x v="1"/>
    <s v="Tuesday"/>
    <s v="13"/>
    <x v="0"/>
    <x v="47"/>
    <x v="49"/>
    <x v="2"/>
    <n v="45"/>
    <n v="275"/>
    <n v="123750"/>
    <n v="30938"/>
    <n v="0.25"/>
    <x v="0"/>
    <s v="low Units"/>
    <n v="9.3148835972848426E-3"/>
  </r>
  <r>
    <x v="2"/>
    <s v="In-store"/>
    <n v="1185732"/>
    <n v="44390"/>
    <s v="13-07-2021"/>
    <x v="5"/>
    <x v="1"/>
    <s v="Tuesday"/>
    <s v="13"/>
    <x v="0"/>
    <x v="47"/>
    <x v="49"/>
    <x v="3"/>
    <n v="45"/>
    <n v="225"/>
    <n v="101250"/>
    <n v="25313"/>
    <n v="0.25"/>
    <x v="0"/>
    <s v="low Units"/>
    <n v="7.6212957688949253E-3"/>
  </r>
  <r>
    <x v="2"/>
    <s v="In-store"/>
    <n v="1185732"/>
    <n v="44390"/>
    <s v="13-07-2021"/>
    <x v="5"/>
    <x v="1"/>
    <s v="Tuesday"/>
    <s v="13"/>
    <x v="0"/>
    <x v="47"/>
    <x v="49"/>
    <x v="4"/>
    <n v="55"/>
    <n v="250"/>
    <n v="137500"/>
    <n v="34375"/>
    <n v="0.25"/>
    <x v="0"/>
    <s v="low Units"/>
    <n v="1.0349703395716156E-2"/>
  </r>
  <r>
    <x v="2"/>
    <s v="In-store"/>
    <n v="1185732"/>
    <n v="44390"/>
    <s v="13-07-2021"/>
    <x v="5"/>
    <x v="1"/>
    <s v="Tuesday"/>
    <s v="13"/>
    <x v="0"/>
    <x v="47"/>
    <x v="49"/>
    <x v="5"/>
    <n v="60"/>
    <n v="425"/>
    <n v="255000"/>
    <n v="76500"/>
    <n v="0.3"/>
    <x v="0"/>
    <s v="low Units"/>
    <n v="2.3032794466102867E-2"/>
  </r>
  <r>
    <x v="2"/>
    <s v="In-store"/>
    <n v="1185732"/>
    <n v="44422"/>
    <s v="14-08-2021"/>
    <x v="6"/>
    <x v="1"/>
    <s v="Saturday"/>
    <s v="14"/>
    <x v="0"/>
    <x v="47"/>
    <x v="49"/>
    <x v="0"/>
    <n v="55"/>
    <n v="575"/>
    <n v="316250"/>
    <n v="94875"/>
    <n v="0.3"/>
    <x v="0"/>
    <s v="low Units"/>
    <n v="2.856518137217659E-2"/>
  </r>
  <r>
    <x v="2"/>
    <s v="In-store"/>
    <n v="1185732"/>
    <n v="44422"/>
    <s v="14-08-2021"/>
    <x v="6"/>
    <x v="1"/>
    <s v="Saturday"/>
    <s v="14"/>
    <x v="0"/>
    <x v="47"/>
    <x v="49"/>
    <x v="1"/>
    <n v="50"/>
    <n v="350"/>
    <n v="175000"/>
    <n v="52500"/>
    <n v="0.3"/>
    <x v="0"/>
    <s v="low Units"/>
    <n v="1.5806819731639221E-2"/>
  </r>
  <r>
    <x v="2"/>
    <s v="In-store"/>
    <n v="1185732"/>
    <n v="44422"/>
    <s v="14-08-2021"/>
    <x v="6"/>
    <x v="1"/>
    <s v="Saturday"/>
    <s v="14"/>
    <x v="0"/>
    <x v="47"/>
    <x v="49"/>
    <x v="2"/>
    <n v="45"/>
    <n v="275"/>
    <n v="123750"/>
    <n v="30938"/>
    <n v="0.25"/>
    <x v="0"/>
    <s v="low Units"/>
    <n v="9.3148835972848426E-3"/>
  </r>
  <r>
    <x v="2"/>
    <s v="In-store"/>
    <n v="1185732"/>
    <n v="44422"/>
    <s v="14-08-2021"/>
    <x v="6"/>
    <x v="1"/>
    <s v="Saturday"/>
    <s v="14"/>
    <x v="0"/>
    <x v="47"/>
    <x v="49"/>
    <x v="3"/>
    <n v="45"/>
    <n v="175"/>
    <n v="78750"/>
    <n v="19688"/>
    <n v="0.25"/>
    <x v="0"/>
    <s v="low Units"/>
    <n v="5.9277079405050098E-3"/>
  </r>
  <r>
    <x v="2"/>
    <s v="In-store"/>
    <n v="1185732"/>
    <n v="44422"/>
    <s v="14-08-2021"/>
    <x v="6"/>
    <x v="1"/>
    <s v="Saturday"/>
    <s v="14"/>
    <x v="0"/>
    <x v="47"/>
    <x v="49"/>
    <x v="4"/>
    <n v="55"/>
    <n v="150"/>
    <n v="82500"/>
    <n v="20625"/>
    <n v="0.25"/>
    <x v="0"/>
    <s v="low Units"/>
    <n v="6.2098220374296933E-3"/>
  </r>
  <r>
    <x v="2"/>
    <s v="In-store"/>
    <n v="1185732"/>
    <n v="44422"/>
    <s v="14-08-2021"/>
    <x v="6"/>
    <x v="1"/>
    <s v="Saturday"/>
    <s v="14"/>
    <x v="0"/>
    <x v="47"/>
    <x v="49"/>
    <x v="5"/>
    <n v="60"/>
    <n v="325"/>
    <n v="195000"/>
    <n v="58500"/>
    <n v="0.3"/>
    <x v="0"/>
    <s v="low Units"/>
    <n v="1.7613313415255131E-2"/>
  </r>
  <r>
    <x v="2"/>
    <s v="In-store"/>
    <n v="1185732"/>
    <n v="44452"/>
    <s v="13-09-2021"/>
    <x v="7"/>
    <x v="1"/>
    <s v="Monday"/>
    <s v="13"/>
    <x v="0"/>
    <x v="47"/>
    <x v="49"/>
    <x v="0"/>
    <n v="55"/>
    <n v="450"/>
    <n v="247500"/>
    <n v="74250"/>
    <n v="0.3"/>
    <x v="0"/>
    <s v="low Units"/>
    <n v="2.2355359334746899E-2"/>
  </r>
  <r>
    <x v="2"/>
    <s v="In-store"/>
    <n v="1185732"/>
    <n v="44452"/>
    <s v="13-09-2021"/>
    <x v="7"/>
    <x v="1"/>
    <s v="Monday"/>
    <s v="13"/>
    <x v="0"/>
    <x v="47"/>
    <x v="49"/>
    <x v="1"/>
    <n v="50"/>
    <n v="250"/>
    <n v="125000"/>
    <n v="37500"/>
    <n v="0.3"/>
    <x v="0"/>
    <s v="low Units"/>
    <n v="1.1290585522599443E-2"/>
  </r>
  <r>
    <x v="2"/>
    <s v="In-store"/>
    <n v="1185732"/>
    <n v="44452"/>
    <s v="13-09-2021"/>
    <x v="7"/>
    <x v="1"/>
    <s v="Monday"/>
    <s v="13"/>
    <x v="0"/>
    <x v="47"/>
    <x v="49"/>
    <x v="2"/>
    <n v="45"/>
    <n v="150"/>
    <n v="67500"/>
    <n v="16875"/>
    <n v="0.25"/>
    <x v="0"/>
    <s v="low Units"/>
    <n v="5.0807634851697493E-3"/>
  </r>
  <r>
    <x v="2"/>
    <s v="In-store"/>
    <n v="1185732"/>
    <n v="44452"/>
    <s v="13-09-2021"/>
    <x v="7"/>
    <x v="1"/>
    <s v="Monday"/>
    <s v="13"/>
    <x v="0"/>
    <x v="47"/>
    <x v="49"/>
    <x v="3"/>
    <n v="45"/>
    <n v="125"/>
    <n v="56250"/>
    <n v="14063"/>
    <n v="0.25"/>
    <x v="0"/>
    <s v="low Units"/>
    <n v="4.2341201121150933E-3"/>
  </r>
  <r>
    <x v="2"/>
    <s v="In-store"/>
    <n v="1185732"/>
    <n v="44452"/>
    <s v="13-09-2021"/>
    <x v="7"/>
    <x v="1"/>
    <s v="Monday"/>
    <s v="13"/>
    <x v="0"/>
    <x v="47"/>
    <x v="49"/>
    <x v="4"/>
    <n v="55"/>
    <n v="125"/>
    <n v="68750"/>
    <n v="17188"/>
    <n v="0.25"/>
    <x v="0"/>
    <s v="low Units"/>
    <n v="5.1750022389983798E-3"/>
  </r>
  <r>
    <x v="2"/>
    <s v="In-store"/>
    <n v="1185732"/>
    <n v="44452"/>
    <s v="13-09-2021"/>
    <x v="7"/>
    <x v="1"/>
    <s v="Monday"/>
    <s v="13"/>
    <x v="0"/>
    <x v="47"/>
    <x v="49"/>
    <x v="5"/>
    <n v="60"/>
    <n v="225"/>
    <n v="135000"/>
    <n v="40500"/>
    <n v="0.3"/>
    <x v="0"/>
    <s v="low Units"/>
    <n v="1.21938323644074E-2"/>
  </r>
  <r>
    <x v="2"/>
    <s v="In-store"/>
    <n v="1185732"/>
    <n v="44484"/>
    <s v="15-10-2021"/>
    <x v="8"/>
    <x v="1"/>
    <s v="Friday"/>
    <s v="15"/>
    <x v="0"/>
    <x v="47"/>
    <x v="49"/>
    <x v="0"/>
    <n v="60"/>
    <n v="400"/>
    <n v="240000"/>
    <n v="72000"/>
    <n v="0.3"/>
    <x v="0"/>
    <s v="low Units"/>
    <n v="2.1677924203390934E-2"/>
  </r>
  <r>
    <x v="2"/>
    <s v="In-store"/>
    <n v="1185732"/>
    <n v="44484"/>
    <s v="15-10-2021"/>
    <x v="8"/>
    <x v="1"/>
    <s v="Friday"/>
    <s v="15"/>
    <x v="0"/>
    <x v="47"/>
    <x v="49"/>
    <x v="1"/>
    <n v="55"/>
    <n v="225"/>
    <n v="123750"/>
    <n v="37125"/>
    <n v="0.3"/>
    <x v="0"/>
    <s v="low Units"/>
    <n v="1.1177679667373449E-2"/>
  </r>
  <r>
    <x v="2"/>
    <s v="In-store"/>
    <n v="1185732"/>
    <n v="44484"/>
    <s v="15-10-2021"/>
    <x v="8"/>
    <x v="1"/>
    <s v="Friday"/>
    <s v="15"/>
    <x v="0"/>
    <x v="47"/>
    <x v="49"/>
    <x v="2"/>
    <n v="55"/>
    <n v="125"/>
    <n v="68750"/>
    <n v="17188"/>
    <n v="0.25"/>
    <x v="0"/>
    <s v="low Units"/>
    <n v="5.1750022389983798E-3"/>
  </r>
  <r>
    <x v="2"/>
    <s v="In-store"/>
    <n v="1185732"/>
    <n v="44484"/>
    <s v="15-10-2021"/>
    <x v="8"/>
    <x v="1"/>
    <s v="Friday"/>
    <s v="15"/>
    <x v="0"/>
    <x v="47"/>
    <x v="49"/>
    <x v="3"/>
    <n v="55"/>
    <n v="100"/>
    <n v="55000"/>
    <n v="13750"/>
    <n v="0.25"/>
    <x v="0"/>
    <s v="low Units"/>
    <n v="4.1398813582864628E-3"/>
  </r>
  <r>
    <x v="2"/>
    <s v="In-store"/>
    <n v="1185732"/>
    <n v="44484"/>
    <s v="15-10-2021"/>
    <x v="8"/>
    <x v="1"/>
    <s v="Friday"/>
    <s v="15"/>
    <x v="0"/>
    <x v="47"/>
    <x v="49"/>
    <x v="4"/>
    <n v="65"/>
    <n v="100"/>
    <n v="65000"/>
    <n v="16250"/>
    <n v="0.25"/>
    <x v="0"/>
    <s v="low Units"/>
    <n v="4.8925870597930918E-3"/>
  </r>
  <r>
    <x v="5"/>
    <s v="In-store"/>
    <n v="1185732"/>
    <n v="44484"/>
    <s v="15-10-2021"/>
    <x v="8"/>
    <x v="1"/>
    <s v="Friday"/>
    <s v="15"/>
    <x v="0"/>
    <x v="47"/>
    <x v="49"/>
    <x v="5"/>
    <n v="70"/>
    <n v="225"/>
    <n v="157500"/>
    <n v="47250"/>
    <n v="0.3"/>
    <x v="0"/>
    <s v="low Units"/>
    <n v="1.4226137758475298E-2"/>
  </r>
  <r>
    <x v="5"/>
    <s v="In-store"/>
    <n v="1185732"/>
    <n v="44514"/>
    <s v="14-11-2021"/>
    <x v="9"/>
    <x v="1"/>
    <s v="Sunday"/>
    <s v="14"/>
    <x v="0"/>
    <x v="47"/>
    <x v="49"/>
    <x v="0"/>
    <n v="65"/>
    <n v="375"/>
    <n v="243750"/>
    <n v="73125"/>
    <n v="0.3"/>
    <x v="0"/>
    <s v="low Units"/>
    <n v="2.2016641769068916E-2"/>
  </r>
  <r>
    <x v="5"/>
    <s v="In-store"/>
    <n v="1185732"/>
    <n v="44514"/>
    <s v="14-11-2021"/>
    <x v="9"/>
    <x v="1"/>
    <s v="Sunday"/>
    <s v="14"/>
    <x v="0"/>
    <x v="47"/>
    <x v="49"/>
    <x v="1"/>
    <n v="55"/>
    <n v="300"/>
    <n v="165000"/>
    <n v="49500"/>
    <n v="0.3"/>
    <x v="0"/>
    <s v="low Units"/>
    <n v="1.4903572889831266E-2"/>
  </r>
  <r>
    <x v="5"/>
    <s v="In-store"/>
    <n v="1185732"/>
    <n v="44514"/>
    <s v="14-11-2021"/>
    <x v="9"/>
    <x v="1"/>
    <s v="Sunday"/>
    <s v="14"/>
    <x v="0"/>
    <x v="47"/>
    <x v="49"/>
    <x v="2"/>
    <n v="55"/>
    <n v="295"/>
    <n v="162250"/>
    <n v="40563"/>
    <n v="0.25"/>
    <x v="0"/>
    <s v="low Units"/>
    <n v="1.2212800548085366E-2"/>
  </r>
  <r>
    <x v="5"/>
    <s v="In-store"/>
    <n v="1185732"/>
    <n v="44514"/>
    <s v="14-11-2021"/>
    <x v="9"/>
    <x v="1"/>
    <s v="Sunday"/>
    <s v="14"/>
    <x v="0"/>
    <x v="47"/>
    <x v="49"/>
    <x v="3"/>
    <n v="55"/>
    <n v="275"/>
    <n v="151250"/>
    <n v="37813"/>
    <n v="0.25"/>
    <x v="0"/>
    <s v="low Units"/>
    <n v="1.1384824276428073E-2"/>
  </r>
  <r>
    <x v="5"/>
    <s v="In-store"/>
    <n v="1185732"/>
    <n v="44514"/>
    <s v="14-11-2021"/>
    <x v="9"/>
    <x v="1"/>
    <s v="Sunday"/>
    <s v="14"/>
    <x v="0"/>
    <x v="47"/>
    <x v="49"/>
    <x v="4"/>
    <n v="65"/>
    <n v="250"/>
    <n v="162500"/>
    <n v="40625"/>
    <n v="0.25"/>
    <x v="0"/>
    <s v="low Units"/>
    <n v="1.2231467649482731E-2"/>
  </r>
  <r>
    <x v="5"/>
    <s v="In-store"/>
    <n v="1185732"/>
    <n v="44514"/>
    <s v="14-11-2021"/>
    <x v="9"/>
    <x v="1"/>
    <s v="Sunday"/>
    <s v="14"/>
    <x v="0"/>
    <x v="47"/>
    <x v="49"/>
    <x v="5"/>
    <n v="70"/>
    <n v="350"/>
    <n v="245000"/>
    <n v="73500"/>
    <n v="0.3"/>
    <x v="0"/>
    <s v="low Units"/>
    <n v="2.212954762429491E-2"/>
  </r>
  <r>
    <x v="5"/>
    <s v="In-store"/>
    <n v="1185732"/>
    <n v="44543"/>
    <s v="13-12-2021"/>
    <x v="10"/>
    <x v="1"/>
    <s v="Monday"/>
    <s v="13"/>
    <x v="0"/>
    <x v="47"/>
    <x v="49"/>
    <x v="0"/>
    <n v="65"/>
    <n v="575"/>
    <n v="373750"/>
    <n v="112125"/>
    <n v="0.3"/>
    <x v="0"/>
    <s v="low Units"/>
    <n v="3.3758850712572334E-2"/>
  </r>
  <r>
    <x v="5"/>
    <s v="In-store"/>
    <n v="1185732"/>
    <n v="44543"/>
    <s v="13-12-2021"/>
    <x v="10"/>
    <x v="1"/>
    <s v="Monday"/>
    <s v="13"/>
    <x v="0"/>
    <x v="47"/>
    <x v="49"/>
    <x v="1"/>
    <n v="55"/>
    <n v="375"/>
    <n v="206250"/>
    <n v="61875"/>
    <n v="0.3"/>
    <x v="0"/>
    <s v="low Units"/>
    <n v="1.8629466112289082E-2"/>
  </r>
  <r>
    <x v="5"/>
    <s v="In-store"/>
    <n v="1185732"/>
    <n v="44543"/>
    <s v="13-12-2021"/>
    <x v="10"/>
    <x v="1"/>
    <s v="Monday"/>
    <s v="13"/>
    <x v="0"/>
    <x v="47"/>
    <x v="49"/>
    <x v="2"/>
    <n v="55"/>
    <n v="350"/>
    <n v="192500"/>
    <n v="48125"/>
    <n v="0.25"/>
    <x v="0"/>
    <s v="low Units"/>
    <n v="1.4489584754002621E-2"/>
  </r>
  <r>
    <x v="5"/>
    <s v="In-store"/>
    <n v="1185732"/>
    <n v="44543"/>
    <s v="13-12-2021"/>
    <x v="10"/>
    <x v="1"/>
    <s v="Monday"/>
    <s v="13"/>
    <x v="0"/>
    <x v="47"/>
    <x v="49"/>
    <x v="3"/>
    <n v="55"/>
    <n v="300"/>
    <n v="165000"/>
    <n v="41250"/>
    <n v="0.25"/>
    <x v="0"/>
    <s v="low Units"/>
    <n v="1.2419644074859387E-2"/>
  </r>
  <r>
    <x v="5"/>
    <s v="In-store"/>
    <n v="1185732"/>
    <n v="44543"/>
    <s v="13-12-2021"/>
    <x v="10"/>
    <x v="1"/>
    <s v="Monday"/>
    <s v="13"/>
    <x v="0"/>
    <x v="47"/>
    <x v="49"/>
    <x v="4"/>
    <n v="65"/>
    <n v="300"/>
    <n v="195000"/>
    <n v="48750"/>
    <n v="0.25"/>
    <x v="0"/>
    <s v="low Units"/>
    <n v="1.4677761179379276E-2"/>
  </r>
  <r>
    <x v="5"/>
    <s v="In-store"/>
    <n v="1185732"/>
    <n v="44543"/>
    <s v="13-12-2021"/>
    <x v="10"/>
    <x v="1"/>
    <s v="Monday"/>
    <s v="13"/>
    <x v="0"/>
    <x v="47"/>
    <x v="49"/>
    <x v="5"/>
    <n v="70"/>
    <n v="400"/>
    <n v="280000"/>
    <n v="84000"/>
    <n v="0.3"/>
    <x v="0"/>
    <s v="low Units"/>
    <n v="2.5290911570622753E-2"/>
  </r>
  <r>
    <x v="5"/>
    <s v="In-store"/>
    <n v="1185732"/>
    <n v="44210"/>
    <s v="14-01-2021"/>
    <x v="0"/>
    <x v="1"/>
    <s v="Thursday"/>
    <s v="14"/>
    <x v="0"/>
    <x v="47"/>
    <x v="49"/>
    <x v="0"/>
    <n v="45"/>
    <n v="525"/>
    <n v="236250"/>
    <n v="106313"/>
    <n v="0.45"/>
    <x v="0"/>
    <s v="low Units"/>
    <n v="3.2008960497709724E-2"/>
  </r>
  <r>
    <x v="5"/>
    <s v="In-store"/>
    <n v="1185732"/>
    <n v="44210"/>
    <s v="14-01-2021"/>
    <x v="0"/>
    <x v="1"/>
    <s v="Thursday"/>
    <s v="14"/>
    <x v="0"/>
    <x v="47"/>
    <x v="49"/>
    <x v="1"/>
    <n v="45"/>
    <n v="325"/>
    <n v="146250"/>
    <n v="65813"/>
    <n v="0.45"/>
    <x v="0"/>
    <s v="low Units"/>
    <n v="1.9815128133302325E-2"/>
  </r>
  <r>
    <x v="5"/>
    <s v="In-store"/>
    <n v="1185732"/>
    <n v="44210"/>
    <s v="14-01-2021"/>
    <x v="0"/>
    <x v="1"/>
    <s v="Thursday"/>
    <s v="14"/>
    <x v="0"/>
    <x v="47"/>
    <x v="49"/>
    <x v="2"/>
    <n v="35"/>
    <n v="325"/>
    <n v="113750"/>
    <n v="39813"/>
    <n v="0.35"/>
    <x v="0"/>
    <s v="low Units"/>
    <n v="1.1986988837633378E-2"/>
  </r>
  <r>
    <x v="5"/>
    <s v="In-store"/>
    <n v="1185732"/>
    <n v="44210"/>
    <s v="14-01-2021"/>
    <x v="0"/>
    <x v="1"/>
    <s v="Thursday"/>
    <s v="14"/>
    <x v="0"/>
    <x v="47"/>
    <x v="49"/>
    <x v="3"/>
    <n v="40"/>
    <n v="175"/>
    <n v="70000"/>
    <n v="24500"/>
    <n v="0.35"/>
    <x v="0"/>
    <s v="low Units"/>
    <n v="7.3765158747649707E-3"/>
  </r>
  <r>
    <x v="5"/>
    <s v="In-store"/>
    <n v="1185732"/>
    <n v="44210"/>
    <s v="14-01-2021"/>
    <x v="0"/>
    <x v="1"/>
    <s v="Thursday"/>
    <s v="14"/>
    <x v="0"/>
    <x v="47"/>
    <x v="49"/>
    <x v="4"/>
    <n v="55"/>
    <n v="225"/>
    <n v="123750"/>
    <n v="43313"/>
    <n v="0.35"/>
    <x v="0"/>
    <s v="low Units"/>
    <n v="1.304077681974266E-2"/>
  </r>
  <r>
    <x v="5"/>
    <s v="In-store"/>
    <n v="1185732"/>
    <n v="44210"/>
    <s v="14-01-2021"/>
    <x v="0"/>
    <x v="1"/>
    <s v="Thursday"/>
    <s v="14"/>
    <x v="0"/>
    <x v="47"/>
    <x v="49"/>
    <x v="5"/>
    <n v="45"/>
    <n v="325"/>
    <n v="146250"/>
    <n v="58500"/>
    <n v="0.4"/>
    <x v="0"/>
    <s v="low Units"/>
    <n v="1.7613313415255131E-2"/>
  </r>
  <r>
    <x v="5"/>
    <s v="In-store"/>
    <n v="1185732"/>
    <n v="44239"/>
    <s v="12-02-2021"/>
    <x v="1"/>
    <x v="1"/>
    <s v="Friday"/>
    <s v="12"/>
    <x v="0"/>
    <x v="47"/>
    <x v="49"/>
    <x v="0"/>
    <n v="45"/>
    <n v="575"/>
    <n v="258750"/>
    <n v="116438"/>
    <n v="0.45"/>
    <x v="0"/>
    <s v="low Units"/>
    <n v="3.5057418588811576E-2"/>
  </r>
  <r>
    <x v="5"/>
    <s v="In-store"/>
    <n v="1185732"/>
    <n v="44239"/>
    <s v="12-02-2021"/>
    <x v="1"/>
    <x v="1"/>
    <s v="Friday"/>
    <s v="12"/>
    <x v="0"/>
    <x v="47"/>
    <x v="49"/>
    <x v="1"/>
    <n v="45"/>
    <n v="225"/>
    <n v="101250"/>
    <n v="45563"/>
    <n v="0.45"/>
    <x v="0"/>
    <s v="low Units"/>
    <n v="1.3718211951098624E-2"/>
  </r>
  <r>
    <x v="5"/>
    <s v="In-store"/>
    <n v="1185732"/>
    <n v="44239"/>
    <s v="12-02-2021"/>
    <x v="1"/>
    <x v="1"/>
    <s v="Friday"/>
    <s v="12"/>
    <x v="0"/>
    <x v="47"/>
    <x v="49"/>
    <x v="2"/>
    <n v="35"/>
    <n v="275"/>
    <n v="96250"/>
    <n v="33688"/>
    <n v="0.35"/>
    <x v="0"/>
    <s v="low Units"/>
    <n v="1.0142859868942136E-2"/>
  </r>
  <r>
    <x v="5"/>
    <s v="In-store"/>
    <n v="1185732"/>
    <n v="44239"/>
    <s v="12-02-2021"/>
    <x v="1"/>
    <x v="1"/>
    <s v="Friday"/>
    <s v="12"/>
    <x v="0"/>
    <x v="48"/>
    <x v="50"/>
    <x v="3"/>
    <n v="40"/>
    <n v="150"/>
    <n v="60000"/>
    <n v="21000"/>
    <n v="0.35"/>
    <x v="0"/>
    <s v="low Units"/>
    <n v="6.3227278926556883E-3"/>
  </r>
  <r>
    <x v="5"/>
    <s v="In-store"/>
    <n v="1185732"/>
    <n v="44239"/>
    <s v="12-02-2021"/>
    <x v="1"/>
    <x v="1"/>
    <s v="Friday"/>
    <s v="12"/>
    <x v="0"/>
    <x v="48"/>
    <x v="50"/>
    <x v="4"/>
    <n v="55"/>
    <n v="225"/>
    <n v="123750"/>
    <n v="43313"/>
    <n v="0.35"/>
    <x v="0"/>
    <s v="low Units"/>
    <n v="1.304077681974266E-2"/>
  </r>
  <r>
    <x v="5"/>
    <s v="In-store"/>
    <n v="1185732"/>
    <n v="44239"/>
    <s v="12-02-2021"/>
    <x v="1"/>
    <x v="1"/>
    <s v="Friday"/>
    <s v="12"/>
    <x v="0"/>
    <x v="48"/>
    <x v="50"/>
    <x v="5"/>
    <n v="45"/>
    <n v="325"/>
    <n v="146250"/>
    <n v="58500"/>
    <n v="0.4"/>
    <x v="0"/>
    <s v="low Units"/>
    <n v="1.7613313415255131E-2"/>
  </r>
  <r>
    <x v="5"/>
    <s v="In-store"/>
    <n v="1185732"/>
    <n v="44265"/>
    <s v="10-03-2021"/>
    <x v="2"/>
    <x v="1"/>
    <s v="Wednesday"/>
    <s v="10"/>
    <x v="0"/>
    <x v="48"/>
    <x v="50"/>
    <x v="0"/>
    <n v="45"/>
    <n v="545"/>
    <n v="245250"/>
    <n v="110363"/>
    <n v="0.45"/>
    <x v="0"/>
    <s v="low Units"/>
    <n v="3.3228343734150463E-2"/>
  </r>
  <r>
    <x v="5"/>
    <s v="In-store"/>
    <n v="1185732"/>
    <n v="44265"/>
    <s v="10-03-2021"/>
    <x v="2"/>
    <x v="1"/>
    <s v="Wednesday"/>
    <s v="10"/>
    <x v="0"/>
    <x v="48"/>
    <x v="50"/>
    <x v="1"/>
    <n v="45"/>
    <n v="250"/>
    <n v="112500"/>
    <n v="50625"/>
    <n v="0.45"/>
    <x v="0"/>
    <s v="low Units"/>
    <n v="1.5242290455509249E-2"/>
  </r>
  <r>
    <x v="5"/>
    <s v="In-store"/>
    <n v="1185732"/>
    <n v="44265"/>
    <s v="10-03-2021"/>
    <x v="2"/>
    <x v="1"/>
    <s v="Wednesday"/>
    <s v="10"/>
    <x v="0"/>
    <x v="48"/>
    <x v="50"/>
    <x v="2"/>
    <n v="35"/>
    <n v="275"/>
    <n v="96250"/>
    <n v="33688"/>
    <n v="0.35"/>
    <x v="0"/>
    <s v="low Units"/>
    <n v="1.0142859868942136E-2"/>
  </r>
  <r>
    <x v="5"/>
    <s v="In-store"/>
    <n v="1185732"/>
    <n v="44265"/>
    <s v="10-03-2021"/>
    <x v="2"/>
    <x v="1"/>
    <s v="Wednesday"/>
    <s v="10"/>
    <x v="0"/>
    <x v="48"/>
    <x v="50"/>
    <x v="3"/>
    <n v="40"/>
    <n v="125"/>
    <n v="50000"/>
    <n v="17500"/>
    <n v="0.35"/>
    <x v="0"/>
    <s v="low Units"/>
    <n v="5.2689399105464076E-3"/>
  </r>
  <r>
    <x v="5"/>
    <s v="In-store"/>
    <n v="1185732"/>
    <n v="44265"/>
    <s v="10-03-2021"/>
    <x v="2"/>
    <x v="1"/>
    <s v="Wednesday"/>
    <s v="10"/>
    <x v="0"/>
    <x v="48"/>
    <x v="50"/>
    <x v="4"/>
    <n v="55"/>
    <n v="175"/>
    <n v="96250"/>
    <n v="33688"/>
    <n v="0.35"/>
    <x v="0"/>
    <s v="low Units"/>
    <n v="1.0142859868942136E-2"/>
  </r>
  <r>
    <x v="5"/>
    <s v="In-store"/>
    <n v="1185732"/>
    <n v="44265"/>
    <s v="10-03-2021"/>
    <x v="2"/>
    <x v="1"/>
    <s v="Wednesday"/>
    <s v="10"/>
    <x v="0"/>
    <x v="48"/>
    <x v="50"/>
    <x v="5"/>
    <n v="45"/>
    <n v="275"/>
    <n v="123750"/>
    <n v="49500"/>
    <n v="0.4"/>
    <x v="0"/>
    <s v="low Units"/>
    <n v="1.4903572889831266E-2"/>
  </r>
  <r>
    <x v="5"/>
    <s v="In-store"/>
    <n v="1185732"/>
    <n v="44297"/>
    <s v="11-04-2021"/>
    <x v="3"/>
    <x v="1"/>
    <s v="Sunday"/>
    <s v="11"/>
    <x v="0"/>
    <x v="48"/>
    <x v="50"/>
    <x v="0"/>
    <n v="45"/>
    <n v="525"/>
    <n v="236250"/>
    <n v="106313"/>
    <n v="0.45"/>
    <x v="0"/>
    <s v="low Units"/>
    <n v="3.2008960497709724E-2"/>
  </r>
  <r>
    <x v="5"/>
    <s v="In-store"/>
    <n v="1185732"/>
    <n v="44297"/>
    <s v="11-04-2021"/>
    <x v="3"/>
    <x v="1"/>
    <s v="Sunday"/>
    <s v="11"/>
    <x v="0"/>
    <x v="48"/>
    <x v="50"/>
    <x v="1"/>
    <n v="45"/>
    <n v="225"/>
    <n v="101250"/>
    <n v="45563"/>
    <n v="0.45"/>
    <x v="0"/>
    <s v="low Units"/>
    <n v="1.3718211951098624E-2"/>
  </r>
  <r>
    <x v="5"/>
    <s v="In-store"/>
    <n v="1185732"/>
    <n v="44297"/>
    <s v="11-04-2021"/>
    <x v="3"/>
    <x v="1"/>
    <s v="Sunday"/>
    <s v="11"/>
    <x v="0"/>
    <x v="48"/>
    <x v="50"/>
    <x v="2"/>
    <n v="35"/>
    <n v="225"/>
    <n v="78750"/>
    <n v="27563"/>
    <n v="0.35"/>
    <x v="0"/>
    <s v="low Units"/>
    <n v="8.2987309002508919E-3"/>
  </r>
  <r>
    <x v="5"/>
    <s v="In-store"/>
    <n v="1185732"/>
    <n v="44297"/>
    <s v="11-04-2021"/>
    <x v="3"/>
    <x v="1"/>
    <s v="Sunday"/>
    <s v="11"/>
    <x v="0"/>
    <x v="48"/>
    <x v="50"/>
    <x v="3"/>
    <n v="40"/>
    <n v="150"/>
    <n v="60000"/>
    <n v="21000"/>
    <n v="0.35"/>
    <x v="0"/>
    <s v="low Units"/>
    <n v="6.3227278926556883E-3"/>
  </r>
  <r>
    <x v="5"/>
    <s v="In-store"/>
    <n v="1185732"/>
    <n v="44297"/>
    <s v="11-04-2021"/>
    <x v="3"/>
    <x v="1"/>
    <s v="Sunday"/>
    <s v="11"/>
    <x v="0"/>
    <x v="48"/>
    <x v="50"/>
    <x v="4"/>
    <n v="55"/>
    <n v="150"/>
    <n v="82500"/>
    <n v="28875"/>
    <n v="0.35"/>
    <x v="0"/>
    <s v="low Units"/>
    <n v="8.6937508524015713E-3"/>
  </r>
  <r>
    <x v="5"/>
    <s v="In-store"/>
    <n v="1185732"/>
    <n v="44297"/>
    <s v="11-04-2021"/>
    <x v="3"/>
    <x v="1"/>
    <s v="Sunday"/>
    <s v="11"/>
    <x v="0"/>
    <x v="48"/>
    <x v="50"/>
    <x v="5"/>
    <n v="45"/>
    <n v="300"/>
    <n v="135000"/>
    <n v="54000"/>
    <n v="0.4"/>
    <x v="0"/>
    <s v="low Units"/>
    <n v="1.6258443152543198E-2"/>
  </r>
  <r>
    <x v="5"/>
    <s v="In-store"/>
    <n v="1185732"/>
    <n v="44326"/>
    <s v="10-05-2021"/>
    <x v="4"/>
    <x v="1"/>
    <s v="Monday"/>
    <s v="10"/>
    <x v="0"/>
    <x v="48"/>
    <x v="50"/>
    <x v="0"/>
    <n v="60"/>
    <n v="570"/>
    <n v="342000"/>
    <n v="153900"/>
    <n v="0.45"/>
    <x v="0"/>
    <s v="low Units"/>
    <n v="4.6336562984748114E-2"/>
  </r>
  <r>
    <x v="5"/>
    <s v="In-store"/>
    <n v="1185732"/>
    <n v="44326"/>
    <s v="10-05-2021"/>
    <x v="4"/>
    <x v="1"/>
    <s v="Monday"/>
    <s v="10"/>
    <x v="0"/>
    <x v="48"/>
    <x v="50"/>
    <x v="1"/>
    <n v="55"/>
    <n v="275"/>
    <n v="151250"/>
    <n v="68063"/>
    <n v="0.45"/>
    <x v="0"/>
    <s v="low Units"/>
    <n v="2.049256326465829E-2"/>
  </r>
  <r>
    <x v="5"/>
    <s v="In-store"/>
    <n v="1185732"/>
    <n v="44326"/>
    <s v="10-05-2021"/>
    <x v="4"/>
    <x v="1"/>
    <s v="Monday"/>
    <s v="10"/>
    <x v="0"/>
    <x v="48"/>
    <x v="50"/>
    <x v="2"/>
    <n v="50"/>
    <n v="300"/>
    <n v="150000"/>
    <n v="52500"/>
    <n v="0.35"/>
    <x v="0"/>
    <s v="low Units"/>
    <n v="1.5806819731639221E-2"/>
  </r>
  <r>
    <x v="5"/>
    <s v="In-store"/>
    <n v="1185732"/>
    <n v="44326"/>
    <s v="10-05-2021"/>
    <x v="4"/>
    <x v="1"/>
    <s v="Monday"/>
    <s v="10"/>
    <x v="0"/>
    <x v="48"/>
    <x v="50"/>
    <x v="3"/>
    <n v="50"/>
    <n v="250"/>
    <n v="125000"/>
    <n v="43750"/>
    <n v="0.35"/>
    <x v="0"/>
    <s v="low Units"/>
    <n v="1.3172349776366016E-2"/>
  </r>
  <r>
    <x v="5"/>
    <s v="In-store"/>
    <n v="1185732"/>
    <n v="44326"/>
    <s v="10-05-2021"/>
    <x v="4"/>
    <x v="1"/>
    <s v="Monday"/>
    <s v="10"/>
    <x v="0"/>
    <x v="48"/>
    <x v="50"/>
    <x v="4"/>
    <n v="60"/>
    <n v="275"/>
    <n v="165000"/>
    <n v="57750"/>
    <n v="0.35"/>
    <x v="0"/>
    <s v="low Units"/>
    <n v="1.7387501704803143E-2"/>
  </r>
  <r>
    <x v="5"/>
    <s v="In-store"/>
    <n v="1185732"/>
    <n v="44326"/>
    <s v="10-05-2021"/>
    <x v="4"/>
    <x v="1"/>
    <s v="Monday"/>
    <s v="10"/>
    <x v="0"/>
    <x v="48"/>
    <x v="50"/>
    <x v="5"/>
    <n v="65"/>
    <n v="400"/>
    <n v="260000"/>
    <n v="104000"/>
    <n v="0.4"/>
    <x v="0"/>
    <s v="low Units"/>
    <n v="3.1312557182675789E-2"/>
  </r>
  <r>
    <x v="5"/>
    <s v="In-store"/>
    <n v="1185732"/>
    <n v="44359"/>
    <s v="12-06-2021"/>
    <x v="11"/>
    <x v="1"/>
    <s v="Saturday"/>
    <s v="12"/>
    <x v="0"/>
    <x v="48"/>
    <x v="50"/>
    <x v="0"/>
    <n v="60"/>
    <n v="650"/>
    <n v="390000"/>
    <n v="175500"/>
    <n v="0.45"/>
    <x v="0"/>
    <s v="low Units"/>
    <n v="5.2839940245765396E-2"/>
  </r>
  <r>
    <x v="5"/>
    <s v="In-store"/>
    <n v="1185732"/>
    <n v="44359"/>
    <s v="12-06-2021"/>
    <x v="11"/>
    <x v="1"/>
    <s v="Saturday"/>
    <s v="12"/>
    <x v="0"/>
    <x v="48"/>
    <x v="50"/>
    <x v="1"/>
    <n v="55"/>
    <n v="400"/>
    <n v="220000"/>
    <n v="99000"/>
    <n v="0.45"/>
    <x v="0"/>
    <s v="low Units"/>
    <n v="2.9807145779662533E-2"/>
  </r>
  <r>
    <x v="5"/>
    <s v="In-store"/>
    <n v="1185732"/>
    <n v="44359"/>
    <s v="12-06-2021"/>
    <x v="11"/>
    <x v="1"/>
    <s v="Saturday"/>
    <s v="12"/>
    <x v="0"/>
    <x v="48"/>
    <x v="50"/>
    <x v="2"/>
    <n v="50"/>
    <n v="325"/>
    <n v="162500"/>
    <n v="56875"/>
    <n v="0.35"/>
    <x v="0"/>
    <s v="low Units"/>
    <n v="1.7124054709275825E-2"/>
  </r>
  <r>
    <x v="5"/>
    <s v="In-store"/>
    <n v="1185732"/>
    <n v="44359"/>
    <s v="12-06-2021"/>
    <x v="11"/>
    <x v="1"/>
    <s v="Saturday"/>
    <s v="12"/>
    <x v="0"/>
    <x v="48"/>
    <x v="50"/>
    <x v="3"/>
    <n v="50"/>
    <n v="300"/>
    <n v="150000"/>
    <n v="52500"/>
    <n v="0.35"/>
    <x v="0"/>
    <s v="low Units"/>
    <n v="1.5806819731639221E-2"/>
  </r>
  <r>
    <x v="5"/>
    <s v="In-store"/>
    <n v="1185732"/>
    <n v="44359"/>
    <s v="12-06-2021"/>
    <x v="11"/>
    <x v="1"/>
    <s v="Saturday"/>
    <s v="12"/>
    <x v="0"/>
    <x v="48"/>
    <x v="50"/>
    <x v="4"/>
    <n v="60"/>
    <n v="300"/>
    <n v="180000"/>
    <n v="63000"/>
    <n v="0.35"/>
    <x v="0"/>
    <s v="low Units"/>
    <n v="1.8968183677967064E-2"/>
  </r>
  <r>
    <x v="5"/>
    <s v="In-store"/>
    <n v="1185732"/>
    <n v="44359"/>
    <s v="12-06-2021"/>
    <x v="11"/>
    <x v="1"/>
    <s v="Saturday"/>
    <s v="12"/>
    <x v="0"/>
    <x v="48"/>
    <x v="50"/>
    <x v="5"/>
    <n v="65"/>
    <n v="450"/>
    <n v="292500"/>
    <n v="117000"/>
    <n v="0.4"/>
    <x v="0"/>
    <s v="low Units"/>
    <n v="3.5226626830510262E-2"/>
  </r>
  <r>
    <x v="5"/>
    <s v="In-store"/>
    <n v="1185732"/>
    <n v="44387"/>
    <s v="10-07-2021"/>
    <x v="5"/>
    <x v="1"/>
    <s v="Saturday"/>
    <s v="10"/>
    <x v="0"/>
    <x v="48"/>
    <x v="50"/>
    <x v="0"/>
    <n v="60"/>
    <n v="675"/>
    <n v="405000"/>
    <n v="182250"/>
    <n v="0.45"/>
    <x v="0"/>
    <s v="low Units"/>
    <n v="5.4872245639833298E-2"/>
  </r>
  <r>
    <x v="5"/>
    <s v="In-store"/>
    <n v="1185732"/>
    <n v="44387"/>
    <s v="10-07-2021"/>
    <x v="5"/>
    <x v="1"/>
    <s v="Saturday"/>
    <s v="10"/>
    <x v="0"/>
    <x v="48"/>
    <x v="50"/>
    <x v="1"/>
    <n v="55"/>
    <n v="425"/>
    <n v="233750"/>
    <n v="105188"/>
    <n v="0.45"/>
    <x v="0"/>
    <s v="low Units"/>
    <n v="3.1670242932031738E-2"/>
  </r>
  <r>
    <x v="5"/>
    <s v="In-store"/>
    <n v="1185732"/>
    <n v="44387"/>
    <s v="10-07-2021"/>
    <x v="5"/>
    <x v="1"/>
    <s v="Saturday"/>
    <s v="10"/>
    <x v="0"/>
    <x v="48"/>
    <x v="50"/>
    <x v="2"/>
    <n v="50"/>
    <n v="350"/>
    <n v="175000"/>
    <n v="61250"/>
    <n v="0.35"/>
    <x v="0"/>
    <s v="low Units"/>
    <n v="1.8441289686912426E-2"/>
  </r>
  <r>
    <x v="5"/>
    <s v="In-store"/>
    <n v="1185732"/>
    <n v="44387"/>
    <s v="10-07-2021"/>
    <x v="5"/>
    <x v="1"/>
    <s v="Saturday"/>
    <s v="10"/>
    <x v="0"/>
    <x v="48"/>
    <x v="50"/>
    <x v="3"/>
    <n v="50"/>
    <n v="300"/>
    <n v="150000"/>
    <n v="52500"/>
    <n v="0.35"/>
    <x v="0"/>
    <s v="low Units"/>
    <n v="1.5806819731639221E-2"/>
  </r>
  <r>
    <x v="5"/>
    <s v="In-store"/>
    <n v="1185732"/>
    <n v="44387"/>
    <s v="10-07-2021"/>
    <x v="5"/>
    <x v="1"/>
    <s v="Saturday"/>
    <s v="10"/>
    <x v="0"/>
    <x v="48"/>
    <x v="50"/>
    <x v="4"/>
    <n v="60"/>
    <n v="325"/>
    <n v="195000"/>
    <n v="68250"/>
    <n v="0.35"/>
    <x v="0"/>
    <s v="low Units"/>
    <n v="2.0548865651130985E-2"/>
  </r>
  <r>
    <x v="5"/>
    <s v="In-store"/>
    <n v="1185732"/>
    <n v="44387"/>
    <s v="10-07-2021"/>
    <x v="5"/>
    <x v="1"/>
    <s v="Saturday"/>
    <s v="10"/>
    <x v="0"/>
    <x v="48"/>
    <x v="50"/>
    <x v="5"/>
    <n v="65"/>
    <n v="500"/>
    <n v="325000"/>
    <n v="130000"/>
    <n v="0.4"/>
    <x v="0"/>
    <s v="low Units"/>
    <n v="3.9140696478344734E-2"/>
  </r>
  <r>
    <x v="5"/>
    <s v="In-store"/>
    <n v="1185732"/>
    <n v="44419"/>
    <s v="11-08-2021"/>
    <x v="6"/>
    <x v="1"/>
    <s v="Wednesday"/>
    <s v="11"/>
    <x v="0"/>
    <x v="48"/>
    <x v="50"/>
    <x v="0"/>
    <n v="60"/>
    <n v="650"/>
    <n v="390000"/>
    <n v="175500"/>
    <n v="0.45"/>
    <x v="0"/>
    <s v="low Units"/>
    <n v="5.2839940245765396E-2"/>
  </r>
  <r>
    <x v="5"/>
    <s v="In-store"/>
    <n v="1185732"/>
    <n v="44419"/>
    <s v="11-08-2021"/>
    <x v="6"/>
    <x v="1"/>
    <s v="Wednesday"/>
    <s v="11"/>
    <x v="0"/>
    <x v="48"/>
    <x v="50"/>
    <x v="1"/>
    <n v="55"/>
    <n v="425"/>
    <n v="233750"/>
    <n v="105188"/>
    <n v="0.45"/>
    <x v="0"/>
    <s v="low Units"/>
    <n v="3.1670242932031738E-2"/>
  </r>
  <r>
    <x v="5"/>
    <s v="In-store"/>
    <n v="1185732"/>
    <n v="44419"/>
    <s v="11-08-2021"/>
    <x v="6"/>
    <x v="1"/>
    <s v="Wednesday"/>
    <s v="11"/>
    <x v="0"/>
    <x v="48"/>
    <x v="50"/>
    <x v="2"/>
    <n v="50"/>
    <n v="350"/>
    <n v="175000"/>
    <n v="61250"/>
    <n v="0.35"/>
    <x v="0"/>
    <s v="low Units"/>
    <n v="1.8441289686912426E-2"/>
  </r>
  <r>
    <x v="5"/>
    <s v="In-store"/>
    <n v="1185732"/>
    <n v="44419"/>
    <s v="11-08-2021"/>
    <x v="6"/>
    <x v="1"/>
    <s v="Wednesday"/>
    <s v="11"/>
    <x v="0"/>
    <x v="48"/>
    <x v="50"/>
    <x v="3"/>
    <n v="50"/>
    <n v="250"/>
    <n v="125000"/>
    <n v="43750"/>
    <n v="0.35"/>
    <x v="0"/>
    <s v="low Units"/>
    <n v="1.3172349776366016E-2"/>
  </r>
  <r>
    <x v="5"/>
    <s v="In-store"/>
    <n v="1185732"/>
    <n v="44419"/>
    <s v="11-08-2021"/>
    <x v="6"/>
    <x v="1"/>
    <s v="Wednesday"/>
    <s v="11"/>
    <x v="0"/>
    <x v="48"/>
    <x v="50"/>
    <x v="4"/>
    <n v="60"/>
    <n v="225"/>
    <n v="135000"/>
    <n v="47250"/>
    <n v="0.35"/>
    <x v="0"/>
    <s v="low Units"/>
    <n v="1.4226137758475298E-2"/>
  </r>
  <r>
    <x v="5"/>
    <s v="In-store"/>
    <n v="1185732"/>
    <n v="44419"/>
    <s v="11-08-2021"/>
    <x v="6"/>
    <x v="1"/>
    <s v="Wednesday"/>
    <s v="11"/>
    <x v="0"/>
    <x v="48"/>
    <x v="50"/>
    <x v="5"/>
    <n v="65"/>
    <n v="400"/>
    <n v="260000"/>
    <n v="104000"/>
    <n v="0.4"/>
    <x v="0"/>
    <s v="low Units"/>
    <n v="3.1312557182675789E-2"/>
  </r>
  <r>
    <x v="5"/>
    <s v="In-store"/>
    <n v="1185732"/>
    <n v="44449"/>
    <s v="10-09-2021"/>
    <x v="7"/>
    <x v="1"/>
    <s v="Friday"/>
    <s v="10"/>
    <x v="0"/>
    <x v="48"/>
    <x v="50"/>
    <x v="0"/>
    <n v="60"/>
    <n v="525"/>
    <n v="315000"/>
    <n v="141750"/>
    <n v="0.45"/>
    <x v="0"/>
    <s v="low Units"/>
    <n v="4.2678413275425896E-2"/>
  </r>
  <r>
    <x v="5"/>
    <s v="In-store"/>
    <n v="1185732"/>
    <n v="44449"/>
    <s v="10-09-2021"/>
    <x v="7"/>
    <x v="1"/>
    <s v="Friday"/>
    <s v="10"/>
    <x v="0"/>
    <x v="48"/>
    <x v="50"/>
    <x v="1"/>
    <n v="55"/>
    <n v="325"/>
    <n v="178750"/>
    <n v="80438"/>
    <n v="0.45"/>
    <x v="0"/>
    <s v="low Units"/>
    <n v="2.4218456487116107E-2"/>
  </r>
  <r>
    <x v="5"/>
    <s v="In-store"/>
    <n v="1185732"/>
    <n v="44449"/>
    <s v="10-09-2021"/>
    <x v="7"/>
    <x v="1"/>
    <s v="Friday"/>
    <s v="10"/>
    <x v="0"/>
    <x v="48"/>
    <x v="50"/>
    <x v="2"/>
    <n v="50"/>
    <n v="225"/>
    <n v="112500"/>
    <n v="39375"/>
    <n v="0.35"/>
    <x v="0"/>
    <s v="low Units"/>
    <n v="1.1855114798729416E-2"/>
  </r>
  <r>
    <x v="5"/>
    <s v="In-store"/>
    <n v="1185732"/>
    <n v="44449"/>
    <s v="10-09-2021"/>
    <x v="7"/>
    <x v="1"/>
    <s v="Friday"/>
    <s v="10"/>
    <x v="0"/>
    <x v="48"/>
    <x v="50"/>
    <x v="3"/>
    <n v="50"/>
    <n v="200"/>
    <n v="100000"/>
    <n v="35000"/>
    <n v="0.35"/>
    <x v="0"/>
    <s v="low Units"/>
    <n v="1.0537879821092815E-2"/>
  </r>
  <r>
    <x v="5"/>
    <s v="In-store"/>
    <n v="1185732"/>
    <n v="44449"/>
    <s v="10-09-2021"/>
    <x v="7"/>
    <x v="1"/>
    <s v="Friday"/>
    <s v="10"/>
    <x v="0"/>
    <x v="48"/>
    <x v="50"/>
    <x v="4"/>
    <n v="60"/>
    <n v="200"/>
    <n v="120000"/>
    <n v="42000"/>
    <n v="0.35"/>
    <x v="0"/>
    <s v="low Units"/>
    <n v="1.2645455785311377E-2"/>
  </r>
  <r>
    <x v="5"/>
    <s v="In-store"/>
    <n v="1185732"/>
    <n v="44449"/>
    <s v="10-09-2021"/>
    <x v="7"/>
    <x v="1"/>
    <s v="Friday"/>
    <s v="10"/>
    <x v="0"/>
    <x v="48"/>
    <x v="50"/>
    <x v="5"/>
    <n v="65"/>
    <n v="300"/>
    <n v="195000"/>
    <n v="78000"/>
    <n v="0.4"/>
    <x v="0"/>
    <s v="low Units"/>
    <n v="2.3484417887006843E-2"/>
  </r>
  <r>
    <x v="5"/>
    <s v="In-store"/>
    <n v="1185732"/>
    <n v="44481"/>
    <s v="12-10-2021"/>
    <x v="8"/>
    <x v="1"/>
    <s v="Tuesday"/>
    <s v="12"/>
    <x v="0"/>
    <x v="48"/>
    <x v="50"/>
    <x v="0"/>
    <n v="65"/>
    <n v="475"/>
    <n v="308750"/>
    <n v="138938"/>
    <n v="0.45"/>
    <x v="0"/>
    <s v="low Units"/>
    <n v="4.1831769902371245E-2"/>
  </r>
  <r>
    <x v="5"/>
    <s v="In-store"/>
    <n v="1185732"/>
    <n v="44481"/>
    <s v="12-10-2021"/>
    <x v="8"/>
    <x v="1"/>
    <s v="Tuesday"/>
    <s v="12"/>
    <x v="0"/>
    <x v="48"/>
    <x v="50"/>
    <x v="1"/>
    <n v="60"/>
    <n v="300"/>
    <n v="180000"/>
    <n v="81000"/>
    <n v="0.45"/>
    <x v="0"/>
    <s v="low Units"/>
    <n v="2.43876647288148E-2"/>
  </r>
  <r>
    <x v="5"/>
    <s v="In-store"/>
    <n v="1185732"/>
    <n v="44481"/>
    <s v="12-10-2021"/>
    <x v="8"/>
    <x v="1"/>
    <s v="Tuesday"/>
    <s v="12"/>
    <x v="0"/>
    <x v="48"/>
    <x v="50"/>
    <x v="2"/>
    <n v="60"/>
    <n v="200"/>
    <n v="120000"/>
    <n v="42000"/>
    <n v="0.35"/>
    <x v="0"/>
    <s v="low Units"/>
    <n v="1.2645455785311377E-2"/>
  </r>
  <r>
    <x v="5"/>
    <s v="In-store"/>
    <n v="1185732"/>
    <n v="44481"/>
    <s v="12-10-2021"/>
    <x v="8"/>
    <x v="1"/>
    <s v="Tuesday"/>
    <s v="12"/>
    <x v="0"/>
    <x v="48"/>
    <x v="50"/>
    <x v="3"/>
    <n v="60"/>
    <n v="175"/>
    <n v="105000"/>
    <n v="36750"/>
    <n v="0.35"/>
    <x v="0"/>
    <s v="low Units"/>
    <n v="1.1064773812147455E-2"/>
  </r>
  <r>
    <x v="5"/>
    <s v="In-store"/>
    <n v="1185732"/>
    <n v="44481"/>
    <s v="12-10-2021"/>
    <x v="8"/>
    <x v="1"/>
    <s v="Tuesday"/>
    <s v="12"/>
    <x v="0"/>
    <x v="48"/>
    <x v="50"/>
    <x v="4"/>
    <n v="70"/>
    <n v="175"/>
    <n v="122500"/>
    <n v="42875"/>
    <n v="0.35"/>
    <x v="0"/>
    <s v="low Units"/>
    <n v="1.2908902780838697E-2"/>
  </r>
  <r>
    <x v="3"/>
    <s v="In-store"/>
    <n v="1185732"/>
    <n v="44481"/>
    <s v="12-10-2021"/>
    <x v="8"/>
    <x v="1"/>
    <s v="Tuesday"/>
    <s v="12"/>
    <x v="0"/>
    <x v="48"/>
    <x v="50"/>
    <x v="5"/>
    <n v="75"/>
    <n v="300"/>
    <n v="225000"/>
    <n v="90000"/>
    <n v="0.4"/>
    <x v="0"/>
    <s v="low Units"/>
    <n v="2.7097405254238666E-2"/>
  </r>
  <r>
    <x v="3"/>
    <s v="In-store"/>
    <n v="1185732"/>
    <n v="44511"/>
    <s v="11-11-2021"/>
    <x v="9"/>
    <x v="1"/>
    <s v="Thursday"/>
    <s v="11"/>
    <x v="0"/>
    <x v="48"/>
    <x v="50"/>
    <x v="0"/>
    <n v="70"/>
    <n v="450"/>
    <n v="315000"/>
    <n v="141750"/>
    <n v="0.45"/>
    <x v="0"/>
    <s v="low Units"/>
    <n v="4.2678413275425896E-2"/>
  </r>
  <r>
    <x v="3"/>
    <s v="In-store"/>
    <n v="1185732"/>
    <n v="44511"/>
    <s v="11-11-2021"/>
    <x v="9"/>
    <x v="1"/>
    <s v="Thursday"/>
    <s v="11"/>
    <x v="0"/>
    <x v="48"/>
    <x v="50"/>
    <x v="1"/>
    <n v="60"/>
    <n v="325"/>
    <n v="195000"/>
    <n v="87750"/>
    <n v="0.45"/>
    <x v="0"/>
    <s v="low Units"/>
    <n v="2.6419970122882698E-2"/>
  </r>
  <r>
    <x v="3"/>
    <s v="In-store"/>
    <n v="1185732"/>
    <n v="44511"/>
    <s v="11-11-2021"/>
    <x v="9"/>
    <x v="1"/>
    <s v="Thursday"/>
    <s v="11"/>
    <x v="0"/>
    <x v="48"/>
    <x v="50"/>
    <x v="2"/>
    <n v="60"/>
    <n v="320"/>
    <n v="192000"/>
    <n v="67200"/>
    <n v="0.35"/>
    <x v="0"/>
    <s v="low Units"/>
    <n v="2.0232729256498203E-2"/>
  </r>
  <r>
    <x v="5"/>
    <s v="In-store"/>
    <n v="1185732"/>
    <n v="44511"/>
    <s v="11-11-2021"/>
    <x v="9"/>
    <x v="1"/>
    <s v="Thursday"/>
    <s v="11"/>
    <x v="0"/>
    <x v="48"/>
    <x v="50"/>
    <x v="3"/>
    <n v="60"/>
    <n v="300"/>
    <n v="180000"/>
    <n v="63000"/>
    <n v="0.35"/>
    <x v="0"/>
    <s v="low Units"/>
    <n v="1.8968183677967064E-2"/>
  </r>
  <r>
    <x v="5"/>
    <s v="In-store"/>
    <n v="1185732"/>
    <n v="44511"/>
    <s v="11-11-2021"/>
    <x v="9"/>
    <x v="1"/>
    <s v="Thursday"/>
    <s v="11"/>
    <x v="0"/>
    <x v="48"/>
    <x v="50"/>
    <x v="4"/>
    <n v="70"/>
    <n v="275"/>
    <n v="192500"/>
    <n v="67375"/>
    <n v="0.35"/>
    <x v="0"/>
    <s v="low Units"/>
    <n v="2.0285418655603668E-2"/>
  </r>
  <r>
    <x v="5"/>
    <s v="In-store"/>
    <n v="1185732"/>
    <n v="44511"/>
    <s v="11-11-2021"/>
    <x v="9"/>
    <x v="1"/>
    <s v="Thursday"/>
    <s v="11"/>
    <x v="0"/>
    <x v="48"/>
    <x v="50"/>
    <x v="5"/>
    <n v="75"/>
    <n v="375"/>
    <n v="281250"/>
    <n v="112500"/>
    <n v="0.4"/>
    <x v="0"/>
    <s v="low Units"/>
    <n v="3.3871756567798325E-2"/>
  </r>
  <r>
    <x v="5"/>
    <s v="In-store"/>
    <n v="1185732"/>
    <n v="44540"/>
    <s v="10-12-2021"/>
    <x v="10"/>
    <x v="1"/>
    <s v="Friday"/>
    <s v="10"/>
    <x v="0"/>
    <x v="48"/>
    <x v="50"/>
    <x v="0"/>
    <n v="70"/>
    <n v="600"/>
    <n v="420000"/>
    <n v="189000"/>
    <n v="0.45"/>
    <x v="0"/>
    <s v="low Units"/>
    <n v="5.6904551033901192E-2"/>
  </r>
  <r>
    <x v="5"/>
    <s v="In-store"/>
    <n v="1185732"/>
    <n v="44540"/>
    <s v="10-12-2021"/>
    <x v="10"/>
    <x v="1"/>
    <s v="Friday"/>
    <s v="10"/>
    <x v="0"/>
    <x v="48"/>
    <x v="50"/>
    <x v="1"/>
    <n v="60"/>
    <n v="400"/>
    <n v="240000"/>
    <n v="108000"/>
    <n v="0.45"/>
    <x v="0"/>
    <s v="low Units"/>
    <n v="3.2516886305086395E-2"/>
  </r>
  <r>
    <x v="5"/>
    <s v="In-store"/>
    <n v="1185732"/>
    <n v="44540"/>
    <s v="10-12-2021"/>
    <x v="10"/>
    <x v="1"/>
    <s v="Friday"/>
    <s v="10"/>
    <x v="0"/>
    <x v="48"/>
    <x v="50"/>
    <x v="2"/>
    <n v="60"/>
    <n v="375"/>
    <n v="225000"/>
    <n v="78750"/>
    <n v="0.35"/>
    <x v="0"/>
    <s v="low Units"/>
    <n v="2.3710229597458832E-2"/>
  </r>
  <r>
    <x v="5"/>
    <s v="In-store"/>
    <n v="1185732"/>
    <n v="44540"/>
    <s v="10-12-2021"/>
    <x v="10"/>
    <x v="1"/>
    <s v="Friday"/>
    <s v="10"/>
    <x v="0"/>
    <x v="48"/>
    <x v="50"/>
    <x v="3"/>
    <n v="60"/>
    <n v="325"/>
    <n v="195000"/>
    <n v="68250"/>
    <n v="0.35"/>
    <x v="0"/>
    <s v="low Units"/>
    <n v="2.0548865651130985E-2"/>
  </r>
  <r>
    <x v="5"/>
    <s v="In-store"/>
    <n v="1185732"/>
    <n v="44540"/>
    <s v="10-12-2021"/>
    <x v="10"/>
    <x v="1"/>
    <s v="Friday"/>
    <s v="10"/>
    <x v="0"/>
    <x v="48"/>
    <x v="50"/>
    <x v="4"/>
    <n v="70"/>
    <n v="325"/>
    <n v="227500"/>
    <n v="79625"/>
    <n v="0.35"/>
    <x v="0"/>
    <s v="low Units"/>
    <n v="2.3973676592986153E-2"/>
  </r>
  <r>
    <x v="5"/>
    <s v="In-store"/>
    <n v="1185732"/>
    <n v="44540"/>
    <s v="10-12-2021"/>
    <x v="10"/>
    <x v="1"/>
    <s v="Friday"/>
    <s v="10"/>
    <x v="0"/>
    <x v="48"/>
    <x v="50"/>
    <x v="5"/>
    <n v="75"/>
    <n v="425"/>
    <n v="318750"/>
    <n v="127500"/>
    <n v="0.4"/>
    <x v="0"/>
    <s v="low Units"/>
    <n v="3.8387990776838112E-2"/>
  </r>
  <r>
    <x v="5"/>
    <s v="In-store"/>
    <n v="1185732"/>
    <n v="44217"/>
    <s v="21-01-2021"/>
    <x v="0"/>
    <x v="1"/>
    <s v="Thursday"/>
    <s v="21"/>
    <x v="0"/>
    <x v="48"/>
    <x v="50"/>
    <x v="0"/>
    <n v="50"/>
    <n v="525"/>
    <n v="262500"/>
    <n v="105000"/>
    <n v="0.4"/>
    <x v="0"/>
    <s v="low Units"/>
    <n v="3.1613639463278442E-2"/>
  </r>
  <r>
    <x v="5"/>
    <s v="In-store"/>
    <n v="1185732"/>
    <n v="44217"/>
    <s v="21-01-2021"/>
    <x v="0"/>
    <x v="1"/>
    <s v="Thursday"/>
    <s v="21"/>
    <x v="0"/>
    <x v="48"/>
    <x v="50"/>
    <x v="1"/>
    <n v="50"/>
    <n v="325"/>
    <n v="162500"/>
    <n v="65000"/>
    <n v="0.4"/>
    <x v="0"/>
    <s v="low Units"/>
    <n v="1.9570348239172367E-2"/>
  </r>
  <r>
    <x v="5"/>
    <s v="In-store"/>
    <n v="1185732"/>
    <n v="44217"/>
    <s v="21-01-2021"/>
    <x v="0"/>
    <x v="1"/>
    <s v="Thursday"/>
    <s v="21"/>
    <x v="0"/>
    <x v="48"/>
    <x v="50"/>
    <x v="2"/>
    <n v="40"/>
    <n v="325"/>
    <n v="130000"/>
    <n v="39000"/>
    <n v="0.3"/>
    <x v="0"/>
    <s v="low Units"/>
    <n v="1.1742208943503422E-2"/>
  </r>
  <r>
    <x v="5"/>
    <s v="In-store"/>
    <n v="1185732"/>
    <n v="44217"/>
    <s v="21-01-2021"/>
    <x v="0"/>
    <x v="1"/>
    <s v="Thursday"/>
    <s v="21"/>
    <x v="0"/>
    <x v="48"/>
    <x v="50"/>
    <x v="3"/>
    <n v="45"/>
    <n v="175"/>
    <n v="78750"/>
    <n v="23625"/>
    <n v="0.3"/>
    <x v="0"/>
    <s v="low Units"/>
    <n v="7.113068879237649E-3"/>
  </r>
  <r>
    <x v="5"/>
    <s v="In-store"/>
    <n v="1185732"/>
    <n v="44217"/>
    <s v="21-01-2021"/>
    <x v="0"/>
    <x v="1"/>
    <s v="Thursday"/>
    <s v="21"/>
    <x v="0"/>
    <x v="48"/>
    <x v="50"/>
    <x v="4"/>
    <n v="60"/>
    <n v="225"/>
    <n v="135000"/>
    <n v="40500"/>
    <n v="0.3"/>
    <x v="0"/>
    <s v="low Units"/>
    <n v="1.21938323644074E-2"/>
  </r>
  <r>
    <x v="5"/>
    <s v="In-store"/>
    <n v="1185732"/>
    <n v="44217"/>
    <s v="21-01-2021"/>
    <x v="0"/>
    <x v="1"/>
    <s v="Thursday"/>
    <s v="21"/>
    <x v="0"/>
    <x v="48"/>
    <x v="50"/>
    <x v="5"/>
    <n v="50"/>
    <n v="325"/>
    <n v="162500"/>
    <n v="56875"/>
    <n v="0.35"/>
    <x v="0"/>
    <s v="low Units"/>
    <n v="1.7124054709275825E-2"/>
  </r>
  <r>
    <x v="5"/>
    <s v="In-store"/>
    <n v="1185732"/>
    <n v="44246"/>
    <s v="19-02-2021"/>
    <x v="1"/>
    <x v="1"/>
    <s v="Friday"/>
    <s v="19"/>
    <x v="0"/>
    <x v="48"/>
    <x v="50"/>
    <x v="0"/>
    <n v="50"/>
    <n v="600"/>
    <n v="300000"/>
    <n v="120000"/>
    <n v="0.4"/>
    <x v="0"/>
    <s v="low Units"/>
    <n v="3.6129873672318222E-2"/>
  </r>
  <r>
    <x v="5"/>
    <s v="In-store"/>
    <n v="1185732"/>
    <n v="44246"/>
    <s v="19-02-2021"/>
    <x v="1"/>
    <x v="1"/>
    <s v="Friday"/>
    <s v="19"/>
    <x v="0"/>
    <x v="48"/>
    <x v="50"/>
    <x v="1"/>
    <n v="50"/>
    <n v="250"/>
    <n v="125000"/>
    <n v="50000"/>
    <n v="0.4"/>
    <x v="0"/>
    <s v="low Units"/>
    <n v="1.5054114030132591E-2"/>
  </r>
  <r>
    <x v="5"/>
    <s v="In-store"/>
    <n v="1185732"/>
    <n v="44246"/>
    <s v="19-02-2021"/>
    <x v="1"/>
    <x v="1"/>
    <s v="Friday"/>
    <s v="19"/>
    <x v="0"/>
    <x v="48"/>
    <x v="50"/>
    <x v="2"/>
    <n v="40"/>
    <n v="300"/>
    <n v="120000"/>
    <n v="36000"/>
    <n v="0.3"/>
    <x v="0"/>
    <s v="low Units"/>
    <n v="1.0838962101695467E-2"/>
  </r>
  <r>
    <x v="5"/>
    <s v="In-store"/>
    <n v="1185732"/>
    <n v="44246"/>
    <s v="19-02-2021"/>
    <x v="1"/>
    <x v="1"/>
    <s v="Friday"/>
    <s v="19"/>
    <x v="0"/>
    <x v="49"/>
    <x v="51"/>
    <x v="3"/>
    <n v="45"/>
    <n v="200"/>
    <n v="90000"/>
    <n v="27000"/>
    <n v="0.3"/>
    <x v="0"/>
    <s v="low Units"/>
    <n v="8.1292215762715989E-3"/>
  </r>
  <r>
    <x v="5"/>
    <s v="In-store"/>
    <n v="1185732"/>
    <n v="44246"/>
    <s v="19-02-2021"/>
    <x v="1"/>
    <x v="1"/>
    <s v="Friday"/>
    <s v="19"/>
    <x v="0"/>
    <x v="49"/>
    <x v="51"/>
    <x v="4"/>
    <n v="60"/>
    <n v="275"/>
    <n v="165000"/>
    <n v="49500"/>
    <n v="0.3"/>
    <x v="0"/>
    <s v="low Units"/>
    <n v="1.4903572889831266E-2"/>
  </r>
  <r>
    <x v="5"/>
    <s v="In-store"/>
    <n v="1185732"/>
    <n v="44246"/>
    <s v="19-02-2021"/>
    <x v="1"/>
    <x v="1"/>
    <s v="Friday"/>
    <s v="19"/>
    <x v="0"/>
    <x v="49"/>
    <x v="51"/>
    <x v="5"/>
    <n v="50"/>
    <n v="375"/>
    <n v="187500"/>
    <n v="65625"/>
    <n v="0.35"/>
    <x v="0"/>
    <s v="low Units"/>
    <n v="1.9758524664549026E-2"/>
  </r>
  <r>
    <x v="5"/>
    <s v="In-store"/>
    <n v="1185732"/>
    <n v="44272"/>
    <s v="17-03-2021"/>
    <x v="2"/>
    <x v="1"/>
    <s v="Wednesday"/>
    <s v="17"/>
    <x v="0"/>
    <x v="49"/>
    <x v="51"/>
    <x v="0"/>
    <n v="50"/>
    <n v="570"/>
    <n v="285000"/>
    <n v="114000"/>
    <n v="0.4"/>
    <x v="0"/>
    <s v="low Units"/>
    <n v="3.4323379988702309E-2"/>
  </r>
  <r>
    <x v="5"/>
    <s v="In-store"/>
    <n v="1185732"/>
    <n v="44272"/>
    <s v="17-03-2021"/>
    <x v="2"/>
    <x v="1"/>
    <s v="Wednesday"/>
    <s v="17"/>
    <x v="0"/>
    <x v="49"/>
    <x v="51"/>
    <x v="1"/>
    <n v="50"/>
    <n v="275"/>
    <n v="137500"/>
    <n v="55000"/>
    <n v="0.4"/>
    <x v="0"/>
    <s v="low Units"/>
    <n v="1.6559525433145851E-2"/>
  </r>
  <r>
    <x v="5"/>
    <s v="In-store"/>
    <n v="1185732"/>
    <n v="44272"/>
    <s v="17-03-2021"/>
    <x v="2"/>
    <x v="1"/>
    <s v="Wednesday"/>
    <s v="17"/>
    <x v="0"/>
    <x v="49"/>
    <x v="51"/>
    <x v="2"/>
    <n v="40"/>
    <n v="300"/>
    <n v="120000"/>
    <n v="36000"/>
    <n v="0.3"/>
    <x v="0"/>
    <s v="low Units"/>
    <n v="1.0838962101695467E-2"/>
  </r>
  <r>
    <x v="5"/>
    <s v="In-store"/>
    <n v="1185732"/>
    <n v="44272"/>
    <s v="17-03-2021"/>
    <x v="2"/>
    <x v="1"/>
    <s v="Wednesday"/>
    <s v="17"/>
    <x v="0"/>
    <x v="49"/>
    <x v="51"/>
    <x v="3"/>
    <n v="45"/>
    <n v="150"/>
    <n v="67500"/>
    <n v="20250"/>
    <n v="0.3"/>
    <x v="0"/>
    <s v="low Units"/>
    <n v="6.0969161822037E-3"/>
  </r>
  <r>
    <x v="5"/>
    <s v="In-store"/>
    <n v="1185732"/>
    <n v="44272"/>
    <s v="17-03-2021"/>
    <x v="2"/>
    <x v="1"/>
    <s v="Wednesday"/>
    <s v="17"/>
    <x v="0"/>
    <x v="49"/>
    <x v="51"/>
    <x v="4"/>
    <n v="60"/>
    <n v="200"/>
    <n v="120000"/>
    <n v="36000"/>
    <n v="0.3"/>
    <x v="0"/>
    <s v="low Units"/>
    <n v="1.0838962101695467E-2"/>
  </r>
  <r>
    <x v="5"/>
    <s v="In-store"/>
    <n v="1185732"/>
    <n v="44272"/>
    <s v="17-03-2021"/>
    <x v="2"/>
    <x v="1"/>
    <s v="Wednesday"/>
    <s v="17"/>
    <x v="0"/>
    <x v="49"/>
    <x v="51"/>
    <x v="5"/>
    <n v="50"/>
    <n v="300"/>
    <n v="150000"/>
    <n v="52500"/>
    <n v="0.35"/>
    <x v="0"/>
    <s v="low Units"/>
    <n v="1.5806819731639221E-2"/>
  </r>
  <r>
    <x v="5"/>
    <s v="In-store"/>
    <n v="1185732"/>
    <n v="44304"/>
    <s v="18-04-2021"/>
    <x v="3"/>
    <x v="1"/>
    <s v="Sunday"/>
    <s v="18"/>
    <x v="0"/>
    <x v="49"/>
    <x v="51"/>
    <x v="0"/>
    <n v="50"/>
    <n v="550"/>
    <n v="275000"/>
    <n v="110000"/>
    <n v="0.4"/>
    <x v="0"/>
    <s v="low Units"/>
    <n v="3.3119050866291702E-2"/>
  </r>
  <r>
    <x v="5"/>
    <s v="In-store"/>
    <n v="1185732"/>
    <n v="44304"/>
    <s v="18-04-2021"/>
    <x v="3"/>
    <x v="1"/>
    <s v="Sunday"/>
    <s v="18"/>
    <x v="0"/>
    <x v="49"/>
    <x v="51"/>
    <x v="1"/>
    <n v="50"/>
    <n v="250"/>
    <n v="125000"/>
    <n v="50000"/>
    <n v="0.4"/>
    <x v="0"/>
    <s v="low Units"/>
    <n v="1.5054114030132591E-2"/>
  </r>
  <r>
    <x v="5"/>
    <s v="In-store"/>
    <n v="1185732"/>
    <n v="44304"/>
    <s v="18-04-2021"/>
    <x v="3"/>
    <x v="1"/>
    <s v="Sunday"/>
    <s v="18"/>
    <x v="0"/>
    <x v="49"/>
    <x v="51"/>
    <x v="2"/>
    <n v="40"/>
    <n v="250"/>
    <n v="100000"/>
    <n v="30000"/>
    <n v="0.3"/>
    <x v="0"/>
    <s v="low Units"/>
    <n v="9.0324684180795554E-3"/>
  </r>
  <r>
    <x v="5"/>
    <s v="In-store"/>
    <n v="1185732"/>
    <n v="44304"/>
    <s v="18-04-2021"/>
    <x v="3"/>
    <x v="1"/>
    <s v="Sunday"/>
    <s v="18"/>
    <x v="0"/>
    <x v="49"/>
    <x v="51"/>
    <x v="3"/>
    <n v="45"/>
    <n v="175"/>
    <n v="78750"/>
    <n v="23625"/>
    <n v="0.3"/>
    <x v="0"/>
    <s v="low Units"/>
    <n v="7.113068879237649E-3"/>
  </r>
  <r>
    <x v="5"/>
    <s v="In-store"/>
    <n v="1185732"/>
    <n v="44304"/>
    <s v="18-04-2021"/>
    <x v="3"/>
    <x v="1"/>
    <s v="Sunday"/>
    <s v="18"/>
    <x v="0"/>
    <x v="49"/>
    <x v="51"/>
    <x v="4"/>
    <n v="60"/>
    <n v="175"/>
    <n v="105000"/>
    <n v="31500"/>
    <n v="0.3"/>
    <x v="0"/>
    <s v="low Units"/>
    <n v="9.484091838983532E-3"/>
  </r>
  <r>
    <x v="5"/>
    <s v="In-store"/>
    <n v="1185732"/>
    <n v="44304"/>
    <s v="18-04-2021"/>
    <x v="3"/>
    <x v="1"/>
    <s v="Sunday"/>
    <s v="18"/>
    <x v="0"/>
    <x v="49"/>
    <x v="51"/>
    <x v="5"/>
    <n v="50"/>
    <n v="325"/>
    <n v="162500"/>
    <n v="56875"/>
    <n v="0.35"/>
    <x v="0"/>
    <s v="low Units"/>
    <n v="1.7124054709275825E-2"/>
  </r>
  <r>
    <x v="5"/>
    <s v="In-store"/>
    <n v="1185732"/>
    <n v="44333"/>
    <s v="17-05-2021"/>
    <x v="4"/>
    <x v="1"/>
    <s v="Monday"/>
    <s v="17"/>
    <x v="0"/>
    <x v="49"/>
    <x v="51"/>
    <x v="0"/>
    <n v="65"/>
    <n v="595"/>
    <n v="386750"/>
    <n v="154700"/>
    <n v="0.4"/>
    <x v="0"/>
    <s v="low Units"/>
    <n v="4.6577428809230235E-2"/>
  </r>
  <r>
    <x v="5"/>
    <s v="In-store"/>
    <n v="1185732"/>
    <n v="44333"/>
    <s v="17-05-2021"/>
    <x v="4"/>
    <x v="1"/>
    <s v="Monday"/>
    <s v="17"/>
    <x v="0"/>
    <x v="49"/>
    <x v="51"/>
    <x v="1"/>
    <n v="60"/>
    <n v="300"/>
    <n v="180000"/>
    <n v="72000"/>
    <n v="0.4"/>
    <x v="0"/>
    <s v="low Units"/>
    <n v="2.1677924203390934E-2"/>
  </r>
  <r>
    <x v="5"/>
    <s v="In-store"/>
    <n v="1185732"/>
    <n v="44333"/>
    <s v="17-05-2021"/>
    <x v="4"/>
    <x v="1"/>
    <s v="Monday"/>
    <s v="17"/>
    <x v="0"/>
    <x v="49"/>
    <x v="51"/>
    <x v="2"/>
    <n v="55"/>
    <n v="325"/>
    <n v="178750"/>
    <n v="53625"/>
    <n v="0.3"/>
    <x v="0"/>
    <s v="low Units"/>
    <n v="1.6145537297317204E-2"/>
  </r>
  <r>
    <x v="5"/>
    <s v="In-store"/>
    <n v="1185732"/>
    <n v="44333"/>
    <s v="17-05-2021"/>
    <x v="4"/>
    <x v="1"/>
    <s v="Monday"/>
    <s v="17"/>
    <x v="0"/>
    <x v="49"/>
    <x v="51"/>
    <x v="3"/>
    <n v="55"/>
    <n v="275"/>
    <n v="151250"/>
    <n v="45375"/>
    <n v="0.3"/>
    <x v="0"/>
    <s v="low Units"/>
    <n v="1.3661608482345327E-2"/>
  </r>
  <r>
    <x v="5"/>
    <s v="In-store"/>
    <n v="1185732"/>
    <n v="44333"/>
    <s v="17-05-2021"/>
    <x v="4"/>
    <x v="1"/>
    <s v="Monday"/>
    <s v="17"/>
    <x v="0"/>
    <x v="49"/>
    <x v="51"/>
    <x v="4"/>
    <n v="65"/>
    <n v="300"/>
    <n v="195000"/>
    <n v="58500"/>
    <n v="0.3"/>
    <x v="0"/>
    <s v="low Units"/>
    <n v="1.7613313415255131E-2"/>
  </r>
  <r>
    <x v="5"/>
    <s v="In-store"/>
    <n v="1185732"/>
    <n v="44333"/>
    <s v="17-05-2021"/>
    <x v="4"/>
    <x v="1"/>
    <s v="Monday"/>
    <s v="17"/>
    <x v="0"/>
    <x v="49"/>
    <x v="51"/>
    <x v="5"/>
    <n v="70"/>
    <n v="425"/>
    <n v="297500"/>
    <n v="104125"/>
    <n v="0.35"/>
    <x v="0"/>
    <s v="low Units"/>
    <n v="3.1350192467751122E-2"/>
  </r>
  <r>
    <x v="5"/>
    <s v="In-store"/>
    <n v="1185732"/>
    <n v="44366"/>
    <s v="19-06-2021"/>
    <x v="11"/>
    <x v="1"/>
    <s v="Saturday"/>
    <s v="19"/>
    <x v="0"/>
    <x v="49"/>
    <x v="51"/>
    <x v="0"/>
    <n v="65"/>
    <n v="675"/>
    <n v="438750"/>
    <n v="175500"/>
    <n v="0.4"/>
    <x v="0"/>
    <s v="low Units"/>
    <n v="5.2839940245765396E-2"/>
  </r>
  <r>
    <x v="5"/>
    <s v="In-store"/>
    <n v="1185732"/>
    <n v="44366"/>
    <s v="19-06-2021"/>
    <x v="11"/>
    <x v="1"/>
    <s v="Saturday"/>
    <s v="19"/>
    <x v="0"/>
    <x v="49"/>
    <x v="51"/>
    <x v="1"/>
    <n v="60"/>
    <n v="425"/>
    <n v="255000"/>
    <n v="102000"/>
    <n v="0.4"/>
    <x v="0"/>
    <s v="low Units"/>
    <n v="3.0710392621470486E-2"/>
  </r>
  <r>
    <x v="5"/>
    <s v="In-store"/>
    <n v="1185732"/>
    <n v="44366"/>
    <s v="19-06-2021"/>
    <x v="11"/>
    <x v="1"/>
    <s v="Saturday"/>
    <s v="19"/>
    <x v="0"/>
    <x v="49"/>
    <x v="51"/>
    <x v="2"/>
    <n v="55"/>
    <n v="350"/>
    <n v="192500"/>
    <n v="57750"/>
    <n v="0.3"/>
    <x v="0"/>
    <s v="low Units"/>
    <n v="1.7387501704803143E-2"/>
  </r>
  <r>
    <x v="5"/>
    <s v="In-store"/>
    <n v="1185732"/>
    <n v="44366"/>
    <s v="19-06-2021"/>
    <x v="11"/>
    <x v="1"/>
    <s v="Saturday"/>
    <s v="19"/>
    <x v="0"/>
    <x v="49"/>
    <x v="51"/>
    <x v="3"/>
    <n v="55"/>
    <n v="325"/>
    <n v="178750"/>
    <n v="53625"/>
    <n v="0.3"/>
    <x v="0"/>
    <s v="low Units"/>
    <n v="1.6145537297317204E-2"/>
  </r>
  <r>
    <x v="5"/>
    <s v="In-store"/>
    <n v="1185732"/>
    <n v="44366"/>
    <s v="19-06-2021"/>
    <x v="11"/>
    <x v="1"/>
    <s v="Saturday"/>
    <s v="19"/>
    <x v="0"/>
    <x v="49"/>
    <x v="51"/>
    <x v="4"/>
    <n v="65"/>
    <n v="325"/>
    <n v="211250"/>
    <n v="63375"/>
    <n v="0.3"/>
    <x v="0"/>
    <s v="low Units"/>
    <n v="1.9081089533193062E-2"/>
  </r>
  <r>
    <x v="5"/>
    <s v="In-store"/>
    <n v="1185732"/>
    <n v="44366"/>
    <s v="19-06-2021"/>
    <x v="11"/>
    <x v="1"/>
    <s v="Saturday"/>
    <s v="19"/>
    <x v="0"/>
    <x v="49"/>
    <x v="51"/>
    <x v="5"/>
    <n v="70"/>
    <n v="475"/>
    <n v="332500"/>
    <n v="116375"/>
    <n v="0.35"/>
    <x v="0"/>
    <s v="low Units"/>
    <n v="3.5038450405133606E-2"/>
  </r>
  <r>
    <x v="5"/>
    <s v="In-store"/>
    <n v="1185732"/>
    <n v="44394"/>
    <s v="17-07-2021"/>
    <x v="5"/>
    <x v="1"/>
    <s v="Saturday"/>
    <s v="17"/>
    <x v="0"/>
    <x v="49"/>
    <x v="51"/>
    <x v="0"/>
    <n v="65"/>
    <n v="700"/>
    <n v="455000"/>
    <n v="182000"/>
    <n v="0.4"/>
    <x v="0"/>
    <s v="low Units"/>
    <n v="5.4796975069682632E-2"/>
  </r>
  <r>
    <x v="5"/>
    <s v="Outlet"/>
    <n v="1185732"/>
    <n v="44394"/>
    <s v="17-07-2021"/>
    <x v="5"/>
    <x v="1"/>
    <s v="Saturday"/>
    <s v="17"/>
    <x v="0"/>
    <x v="49"/>
    <x v="51"/>
    <x v="1"/>
    <n v="60"/>
    <n v="450"/>
    <n v="270000"/>
    <n v="108000"/>
    <n v="0.4"/>
    <x v="1"/>
    <s v="low Units"/>
    <n v="3.2516886305086395E-2"/>
  </r>
  <r>
    <x v="5"/>
    <s v="Outlet"/>
    <n v="1185732"/>
    <n v="44394"/>
    <s v="17-07-2021"/>
    <x v="5"/>
    <x v="1"/>
    <s v="Saturday"/>
    <s v="17"/>
    <x v="0"/>
    <x v="49"/>
    <x v="51"/>
    <x v="2"/>
    <n v="55"/>
    <n v="375"/>
    <n v="206250"/>
    <n v="61875"/>
    <n v="0.3"/>
    <x v="1"/>
    <s v="low Units"/>
    <n v="1.8629466112289082E-2"/>
  </r>
  <r>
    <x v="5"/>
    <s v="Outlet"/>
    <n v="1185732"/>
    <n v="44394"/>
    <s v="17-07-2021"/>
    <x v="5"/>
    <x v="1"/>
    <s v="Saturday"/>
    <s v="17"/>
    <x v="0"/>
    <x v="49"/>
    <x v="51"/>
    <x v="3"/>
    <n v="55"/>
    <n v="325"/>
    <n v="178750"/>
    <n v="53625"/>
    <n v="0.3"/>
    <x v="1"/>
    <s v="low Units"/>
    <n v="1.6145537297317204E-2"/>
  </r>
  <r>
    <x v="5"/>
    <s v="Outlet"/>
    <n v="1185732"/>
    <n v="44394"/>
    <s v="17-07-2021"/>
    <x v="5"/>
    <x v="1"/>
    <s v="Saturday"/>
    <s v="17"/>
    <x v="0"/>
    <x v="49"/>
    <x v="51"/>
    <x v="4"/>
    <n v="65"/>
    <n v="350"/>
    <n v="227500"/>
    <n v="68250"/>
    <n v="0.3"/>
    <x v="1"/>
    <s v="low Units"/>
    <n v="2.0548865651130985E-2"/>
  </r>
  <r>
    <x v="5"/>
    <s v="Outlet"/>
    <n v="1185732"/>
    <n v="44394"/>
    <s v="17-07-2021"/>
    <x v="5"/>
    <x v="1"/>
    <s v="Saturday"/>
    <s v="17"/>
    <x v="0"/>
    <x v="49"/>
    <x v="51"/>
    <x v="5"/>
    <n v="70"/>
    <n v="525"/>
    <n v="367500"/>
    <n v="128625"/>
    <n v="0.35"/>
    <x v="1"/>
    <s v="low Units"/>
    <n v="3.872670834251609E-2"/>
  </r>
  <r>
    <x v="5"/>
    <s v="Outlet"/>
    <n v="1185732"/>
    <n v="44426"/>
    <s v="18-08-2021"/>
    <x v="6"/>
    <x v="1"/>
    <s v="Wednesday"/>
    <s v="18"/>
    <x v="0"/>
    <x v="49"/>
    <x v="51"/>
    <x v="0"/>
    <n v="65"/>
    <n v="675"/>
    <n v="438750"/>
    <n v="175500"/>
    <n v="0.4"/>
    <x v="1"/>
    <s v="low Units"/>
    <n v="5.2839940245765396E-2"/>
  </r>
  <r>
    <x v="5"/>
    <s v="Outlet"/>
    <n v="1185732"/>
    <n v="44426"/>
    <s v="18-08-2021"/>
    <x v="6"/>
    <x v="1"/>
    <s v="Wednesday"/>
    <s v="18"/>
    <x v="0"/>
    <x v="49"/>
    <x v="51"/>
    <x v="1"/>
    <n v="60"/>
    <n v="450"/>
    <n v="270000"/>
    <n v="108000"/>
    <n v="0.4"/>
    <x v="1"/>
    <s v="low Units"/>
    <n v="3.2516886305086395E-2"/>
  </r>
  <r>
    <x v="5"/>
    <s v="Outlet"/>
    <n v="1185732"/>
    <n v="44426"/>
    <s v="18-08-2021"/>
    <x v="6"/>
    <x v="1"/>
    <s v="Wednesday"/>
    <s v="18"/>
    <x v="0"/>
    <x v="49"/>
    <x v="51"/>
    <x v="2"/>
    <n v="55"/>
    <n v="375"/>
    <n v="206250"/>
    <n v="61875"/>
    <n v="0.3"/>
    <x v="1"/>
    <s v="low Units"/>
    <n v="1.8629466112289082E-2"/>
  </r>
  <r>
    <x v="5"/>
    <s v="Outlet"/>
    <n v="1185732"/>
    <n v="44426"/>
    <s v="18-08-2021"/>
    <x v="6"/>
    <x v="1"/>
    <s v="Wednesday"/>
    <s v="18"/>
    <x v="0"/>
    <x v="49"/>
    <x v="51"/>
    <x v="3"/>
    <n v="55"/>
    <n v="275"/>
    <n v="151250"/>
    <n v="45375"/>
    <n v="0.3"/>
    <x v="1"/>
    <s v="low Units"/>
    <n v="1.3661608482345327E-2"/>
  </r>
  <r>
    <x v="5"/>
    <s v="Outlet"/>
    <n v="1185732"/>
    <n v="44426"/>
    <s v="18-08-2021"/>
    <x v="6"/>
    <x v="1"/>
    <s v="Wednesday"/>
    <s v="18"/>
    <x v="0"/>
    <x v="49"/>
    <x v="51"/>
    <x v="4"/>
    <n v="65"/>
    <n v="250"/>
    <n v="162500"/>
    <n v="48750"/>
    <n v="0.3"/>
    <x v="1"/>
    <s v="low Units"/>
    <n v="1.4677761179379276E-2"/>
  </r>
  <r>
    <x v="5"/>
    <s v="Outlet"/>
    <n v="1185732"/>
    <n v="44426"/>
    <s v="18-08-2021"/>
    <x v="6"/>
    <x v="1"/>
    <s v="Wednesday"/>
    <s v="18"/>
    <x v="0"/>
    <x v="49"/>
    <x v="51"/>
    <x v="5"/>
    <n v="70"/>
    <n v="425"/>
    <n v="297500"/>
    <n v="104125"/>
    <n v="0.35"/>
    <x v="1"/>
    <s v="low Units"/>
    <n v="3.1350192467751122E-2"/>
  </r>
  <r>
    <x v="5"/>
    <s v="Outlet"/>
    <n v="1185732"/>
    <n v="44456"/>
    <s v="17-09-2021"/>
    <x v="7"/>
    <x v="1"/>
    <s v="Friday"/>
    <s v="17"/>
    <x v="0"/>
    <x v="49"/>
    <x v="51"/>
    <x v="0"/>
    <n v="65"/>
    <n v="550"/>
    <n v="357500"/>
    <n v="143000"/>
    <n v="0.4"/>
    <x v="1"/>
    <s v="low Units"/>
    <n v="4.3054766126179207E-2"/>
  </r>
  <r>
    <x v="5"/>
    <s v="Outlet"/>
    <n v="1185732"/>
    <n v="44456"/>
    <s v="17-09-2021"/>
    <x v="7"/>
    <x v="1"/>
    <s v="Friday"/>
    <s v="17"/>
    <x v="0"/>
    <x v="49"/>
    <x v="51"/>
    <x v="1"/>
    <n v="60"/>
    <n v="350"/>
    <n v="210000"/>
    <n v="84000"/>
    <n v="0.4"/>
    <x v="1"/>
    <s v="low Units"/>
    <n v="2.5290911570622753E-2"/>
  </r>
  <r>
    <x v="5"/>
    <s v="Outlet"/>
    <n v="1185732"/>
    <n v="44456"/>
    <s v="17-09-2021"/>
    <x v="7"/>
    <x v="1"/>
    <s v="Friday"/>
    <s v="17"/>
    <x v="0"/>
    <x v="49"/>
    <x v="51"/>
    <x v="2"/>
    <n v="55"/>
    <n v="250"/>
    <n v="137500"/>
    <n v="41250"/>
    <n v="0.3"/>
    <x v="1"/>
    <s v="low Units"/>
    <n v="1.2419644074859387E-2"/>
  </r>
  <r>
    <x v="5"/>
    <s v="Outlet"/>
    <n v="1185732"/>
    <n v="44456"/>
    <s v="17-09-2021"/>
    <x v="7"/>
    <x v="1"/>
    <s v="Friday"/>
    <s v="17"/>
    <x v="0"/>
    <x v="49"/>
    <x v="51"/>
    <x v="3"/>
    <n v="55"/>
    <n v="225"/>
    <n v="123750"/>
    <n v="37125"/>
    <n v="0.3"/>
    <x v="1"/>
    <s v="low Units"/>
    <n v="1.1177679667373449E-2"/>
  </r>
  <r>
    <x v="5"/>
    <s v="Outlet"/>
    <n v="1185732"/>
    <n v="44456"/>
    <s v="17-09-2021"/>
    <x v="7"/>
    <x v="1"/>
    <s v="Friday"/>
    <s v="17"/>
    <x v="0"/>
    <x v="49"/>
    <x v="51"/>
    <x v="4"/>
    <n v="65"/>
    <n v="225"/>
    <n v="146250"/>
    <n v="43875"/>
    <n v="0.3"/>
    <x v="1"/>
    <s v="low Units"/>
    <n v="1.3209985061441349E-2"/>
  </r>
  <r>
    <x v="5"/>
    <s v="Outlet"/>
    <n v="1185732"/>
    <n v="44456"/>
    <s v="17-09-2021"/>
    <x v="7"/>
    <x v="1"/>
    <s v="Friday"/>
    <s v="17"/>
    <x v="0"/>
    <x v="49"/>
    <x v="51"/>
    <x v="5"/>
    <n v="70"/>
    <n v="325"/>
    <n v="227500"/>
    <n v="79625"/>
    <n v="0.35"/>
    <x v="1"/>
    <s v="low Units"/>
    <n v="2.3973676592986153E-2"/>
  </r>
  <r>
    <x v="0"/>
    <s v="Outlet"/>
    <n v="1185732"/>
    <n v="44488"/>
    <s v="19-10-2021"/>
    <x v="8"/>
    <x v="1"/>
    <s v="Tuesday"/>
    <s v="19"/>
    <x v="0"/>
    <x v="49"/>
    <x v="51"/>
    <x v="0"/>
    <n v="70"/>
    <n v="475"/>
    <n v="332500"/>
    <n v="133000"/>
    <n v="0.4"/>
    <x v="1"/>
    <s v="low Units"/>
    <n v="4.0043943320152695E-2"/>
  </r>
  <r>
    <x v="0"/>
    <s v="Outlet"/>
    <n v="1185732"/>
    <n v="44488"/>
    <s v="19-10-2021"/>
    <x v="8"/>
    <x v="1"/>
    <s v="Tuesday"/>
    <s v="19"/>
    <x v="0"/>
    <x v="49"/>
    <x v="51"/>
    <x v="1"/>
    <n v="65"/>
    <n v="300"/>
    <n v="195000"/>
    <n v="78000"/>
    <n v="0.4"/>
    <x v="1"/>
    <s v="low Units"/>
    <n v="2.3484417887006843E-2"/>
  </r>
  <r>
    <x v="0"/>
    <s v="Outlet"/>
    <n v="1185732"/>
    <n v="44488"/>
    <s v="19-10-2021"/>
    <x v="8"/>
    <x v="1"/>
    <s v="Tuesday"/>
    <s v="19"/>
    <x v="0"/>
    <x v="49"/>
    <x v="51"/>
    <x v="2"/>
    <n v="65"/>
    <n v="200"/>
    <n v="130000"/>
    <n v="39000"/>
    <n v="0.3"/>
    <x v="1"/>
    <s v="low Units"/>
    <n v="1.1742208943503422E-2"/>
  </r>
  <r>
    <x v="0"/>
    <s v="Outlet"/>
    <n v="1185732"/>
    <n v="44488"/>
    <s v="19-10-2021"/>
    <x v="8"/>
    <x v="1"/>
    <s v="Tuesday"/>
    <s v="19"/>
    <x v="0"/>
    <x v="49"/>
    <x v="51"/>
    <x v="3"/>
    <n v="65"/>
    <n v="175"/>
    <n v="113750"/>
    <n v="34125"/>
    <n v="0.3"/>
    <x v="1"/>
    <s v="low Units"/>
    <n v="1.0274432825565493E-2"/>
  </r>
  <r>
    <x v="0"/>
    <s v="Outlet"/>
    <n v="1185732"/>
    <n v="44488"/>
    <s v="19-10-2021"/>
    <x v="8"/>
    <x v="1"/>
    <s v="Tuesday"/>
    <s v="19"/>
    <x v="0"/>
    <x v="49"/>
    <x v="51"/>
    <x v="4"/>
    <n v="75"/>
    <n v="175"/>
    <n v="131250"/>
    <n v="39375"/>
    <n v="0.3"/>
    <x v="1"/>
    <s v="low Units"/>
    <n v="1.1855114798729416E-2"/>
  </r>
  <r>
    <x v="0"/>
    <s v="Outlet"/>
    <n v="1185732"/>
    <n v="44488"/>
    <s v="19-10-2021"/>
    <x v="8"/>
    <x v="1"/>
    <s v="Tuesday"/>
    <s v="19"/>
    <x v="0"/>
    <x v="49"/>
    <x v="51"/>
    <x v="5"/>
    <n v="80"/>
    <n v="300"/>
    <n v="240000"/>
    <n v="84000"/>
    <n v="0.35"/>
    <x v="1"/>
    <s v="low Units"/>
    <n v="2.5290911570622753E-2"/>
  </r>
  <r>
    <x v="0"/>
    <s v="Outlet"/>
    <n v="1185732"/>
    <n v="44518"/>
    <s v="18-11-2021"/>
    <x v="9"/>
    <x v="1"/>
    <s v="Thursday"/>
    <s v="18"/>
    <x v="0"/>
    <x v="49"/>
    <x v="51"/>
    <x v="0"/>
    <n v="75"/>
    <n v="450"/>
    <n v="337500"/>
    <n v="135000"/>
    <n v="0.4"/>
    <x v="1"/>
    <s v="low Units"/>
    <n v="4.0646107881357994E-2"/>
  </r>
  <r>
    <x v="0"/>
    <s v="Outlet"/>
    <n v="1185732"/>
    <n v="44518"/>
    <s v="18-11-2021"/>
    <x v="9"/>
    <x v="1"/>
    <s v="Thursday"/>
    <s v="18"/>
    <x v="0"/>
    <x v="49"/>
    <x v="51"/>
    <x v="1"/>
    <n v="65"/>
    <n v="325"/>
    <n v="211250"/>
    <n v="84500"/>
    <n v="0.4"/>
    <x v="1"/>
    <s v="low Units"/>
    <n v="2.544145271092408E-2"/>
  </r>
  <r>
    <x v="0"/>
    <s v="Outlet"/>
    <n v="1185732"/>
    <n v="44518"/>
    <s v="18-11-2021"/>
    <x v="9"/>
    <x v="1"/>
    <s v="Thursday"/>
    <s v="18"/>
    <x v="0"/>
    <x v="49"/>
    <x v="51"/>
    <x v="2"/>
    <n v="65"/>
    <n v="345"/>
    <n v="224250"/>
    <n v="67275"/>
    <n v="0.3"/>
    <x v="1"/>
    <s v="low Units"/>
    <n v="2.0255310427543402E-2"/>
  </r>
  <r>
    <x v="0"/>
    <s v="Outlet"/>
    <n v="1185732"/>
    <n v="44518"/>
    <s v="18-11-2021"/>
    <x v="9"/>
    <x v="1"/>
    <s v="Thursday"/>
    <s v="18"/>
    <x v="0"/>
    <x v="49"/>
    <x v="51"/>
    <x v="3"/>
    <n v="65"/>
    <n v="325"/>
    <n v="211250"/>
    <n v="63375"/>
    <n v="0.3"/>
    <x v="1"/>
    <s v="low Units"/>
    <n v="1.9081089533193062E-2"/>
  </r>
  <r>
    <x v="0"/>
    <s v="Outlet"/>
    <n v="1185732"/>
    <n v="44518"/>
    <s v="18-11-2021"/>
    <x v="9"/>
    <x v="1"/>
    <s v="Thursday"/>
    <s v="18"/>
    <x v="0"/>
    <x v="49"/>
    <x v="51"/>
    <x v="4"/>
    <n v="75"/>
    <n v="300"/>
    <n v="225000"/>
    <n v="67500"/>
    <n v="0.3"/>
    <x v="1"/>
    <s v="low Units"/>
    <n v="2.0323053940678997E-2"/>
  </r>
  <r>
    <x v="0"/>
    <s v="Outlet"/>
    <n v="1185732"/>
    <n v="44518"/>
    <s v="18-11-2021"/>
    <x v="9"/>
    <x v="1"/>
    <s v="Thursday"/>
    <s v="18"/>
    <x v="0"/>
    <x v="49"/>
    <x v="51"/>
    <x v="5"/>
    <n v="80"/>
    <n v="400"/>
    <n v="320000"/>
    <n v="112000"/>
    <n v="0.35"/>
    <x v="1"/>
    <s v="low Units"/>
    <n v="3.3721215427497009E-2"/>
  </r>
  <r>
    <x v="0"/>
    <s v="Outlet"/>
    <n v="1185732"/>
    <n v="44547"/>
    <s v="17-12-2021"/>
    <x v="10"/>
    <x v="1"/>
    <s v="Friday"/>
    <s v="17"/>
    <x v="0"/>
    <x v="49"/>
    <x v="51"/>
    <x v="0"/>
    <n v="75"/>
    <n v="625"/>
    <n v="468750"/>
    <n v="187500"/>
    <n v="0.4"/>
    <x v="1"/>
    <s v="low Units"/>
    <n v="5.6452927612997222E-2"/>
  </r>
  <r>
    <x v="0"/>
    <s v="Outlet"/>
    <n v="1185732"/>
    <n v="44547"/>
    <s v="17-12-2021"/>
    <x v="10"/>
    <x v="1"/>
    <s v="Friday"/>
    <s v="17"/>
    <x v="0"/>
    <x v="49"/>
    <x v="51"/>
    <x v="1"/>
    <n v="65"/>
    <n v="425"/>
    <n v="276250"/>
    <n v="110500"/>
    <n v="0.4"/>
    <x v="1"/>
    <s v="low Units"/>
    <n v="3.3269592006593025E-2"/>
  </r>
  <r>
    <x v="0"/>
    <s v="Outlet"/>
    <n v="1185732"/>
    <n v="44547"/>
    <s v="17-12-2021"/>
    <x v="10"/>
    <x v="1"/>
    <s v="Friday"/>
    <s v="17"/>
    <x v="0"/>
    <x v="49"/>
    <x v="51"/>
    <x v="2"/>
    <n v="65"/>
    <n v="400"/>
    <n v="260000"/>
    <n v="78000"/>
    <n v="0.3"/>
    <x v="1"/>
    <s v="low Units"/>
    <n v="2.3484417887006843E-2"/>
  </r>
  <r>
    <x v="0"/>
    <s v="Outlet"/>
    <n v="1185732"/>
    <n v="44547"/>
    <s v="17-12-2021"/>
    <x v="10"/>
    <x v="1"/>
    <s v="Friday"/>
    <s v="17"/>
    <x v="0"/>
    <x v="49"/>
    <x v="51"/>
    <x v="3"/>
    <n v="65"/>
    <n v="350"/>
    <n v="227500"/>
    <n v="68250"/>
    <n v="0.3"/>
    <x v="1"/>
    <s v="low Units"/>
    <n v="2.0548865651130985E-2"/>
  </r>
  <r>
    <x v="0"/>
    <s v="Outlet"/>
    <n v="1185732"/>
    <n v="44547"/>
    <s v="17-12-2021"/>
    <x v="10"/>
    <x v="1"/>
    <s v="Friday"/>
    <s v="17"/>
    <x v="0"/>
    <x v="49"/>
    <x v="51"/>
    <x v="4"/>
    <n v="75"/>
    <n v="350"/>
    <n v="262500"/>
    <n v="78750"/>
    <n v="0.3"/>
    <x v="1"/>
    <s v="low Units"/>
    <n v="2.3710229597458832E-2"/>
  </r>
  <r>
    <x v="0"/>
    <s v="Outlet"/>
    <n v="1185732"/>
    <n v="44547"/>
    <s v="17-12-2021"/>
    <x v="10"/>
    <x v="1"/>
    <s v="Friday"/>
    <s v="17"/>
    <x v="0"/>
    <x v="49"/>
    <x v="51"/>
    <x v="5"/>
    <n v="80"/>
    <n v="450"/>
    <n v="360000"/>
    <n v="126000"/>
    <n v="0.35"/>
    <x v="1"/>
    <s v="low Units"/>
    <n v="3.7936367355934128E-2"/>
  </r>
  <r>
    <x v="0"/>
    <s v="Outlet"/>
    <n v="1185732"/>
    <n v="44220"/>
    <s v="24-01-2021"/>
    <x v="0"/>
    <x v="1"/>
    <s v="Sunday"/>
    <s v="24"/>
    <x v="0"/>
    <x v="49"/>
    <x v="51"/>
    <x v="0"/>
    <n v="55"/>
    <n v="500"/>
    <n v="275000"/>
    <n v="96250"/>
    <n v="0.35"/>
    <x v="1"/>
    <s v="low Units"/>
    <n v="2.8979169508005241E-2"/>
  </r>
  <r>
    <x v="0"/>
    <s v="Outlet"/>
    <n v="1185732"/>
    <n v="44220"/>
    <s v="24-01-2021"/>
    <x v="0"/>
    <x v="1"/>
    <s v="Sunday"/>
    <s v="24"/>
    <x v="0"/>
    <x v="49"/>
    <x v="51"/>
    <x v="1"/>
    <n v="55"/>
    <n v="300"/>
    <n v="165000"/>
    <n v="57750"/>
    <n v="0.35"/>
    <x v="1"/>
    <s v="low Units"/>
    <n v="1.7387501704803143E-2"/>
  </r>
  <r>
    <x v="0"/>
    <s v="Outlet"/>
    <n v="1185732"/>
    <n v="44220"/>
    <s v="24-01-2021"/>
    <x v="0"/>
    <x v="1"/>
    <s v="Sunday"/>
    <s v="24"/>
    <x v="0"/>
    <x v="49"/>
    <x v="51"/>
    <x v="2"/>
    <n v="45"/>
    <n v="300"/>
    <n v="135000"/>
    <n v="33750"/>
    <n v="0.25"/>
    <x v="1"/>
    <s v="low Units"/>
    <n v="1.0161526970339499E-2"/>
  </r>
  <r>
    <x v="0"/>
    <s v="Outlet"/>
    <n v="1185732"/>
    <n v="44220"/>
    <s v="24-01-2021"/>
    <x v="0"/>
    <x v="1"/>
    <s v="Sunday"/>
    <s v="24"/>
    <x v="0"/>
    <x v="49"/>
    <x v="51"/>
    <x v="3"/>
    <n v="50"/>
    <n v="150"/>
    <n v="75000"/>
    <n v="18750"/>
    <n v="0.25"/>
    <x v="1"/>
    <s v="low Units"/>
    <n v="5.6452927612997217E-3"/>
  </r>
  <r>
    <x v="0"/>
    <s v="Outlet"/>
    <n v="1185732"/>
    <n v="44220"/>
    <s v="24-01-2021"/>
    <x v="0"/>
    <x v="1"/>
    <s v="Sunday"/>
    <s v="24"/>
    <x v="0"/>
    <x v="49"/>
    <x v="51"/>
    <x v="4"/>
    <n v="65"/>
    <n v="200"/>
    <n v="130000"/>
    <n v="32500"/>
    <n v="0.25"/>
    <x v="1"/>
    <s v="low Units"/>
    <n v="9.7851741195861836E-3"/>
  </r>
  <r>
    <x v="0"/>
    <s v="Outlet"/>
    <n v="1185732"/>
    <n v="44220"/>
    <s v="24-01-2021"/>
    <x v="0"/>
    <x v="1"/>
    <s v="Sunday"/>
    <s v="24"/>
    <x v="0"/>
    <x v="49"/>
    <x v="51"/>
    <x v="5"/>
    <n v="55"/>
    <n v="300"/>
    <n v="165000"/>
    <n v="49500"/>
    <n v="0.3"/>
    <x v="1"/>
    <s v="low Units"/>
    <n v="1.4903572889831266E-2"/>
  </r>
  <r>
    <x v="0"/>
    <s v="Outlet"/>
    <n v="1185732"/>
    <n v="44249"/>
    <s v="22-02-2021"/>
    <x v="1"/>
    <x v="1"/>
    <s v="Monday"/>
    <s v="22"/>
    <x v="0"/>
    <x v="49"/>
    <x v="51"/>
    <x v="0"/>
    <n v="55"/>
    <n v="575"/>
    <n v="316250"/>
    <n v="110688"/>
    <n v="0.35"/>
    <x v="1"/>
    <s v="low Units"/>
    <n v="3.3326195475346328E-2"/>
  </r>
  <r>
    <x v="0"/>
    <s v="Outlet"/>
    <n v="1185732"/>
    <n v="44249"/>
    <s v="22-02-2021"/>
    <x v="1"/>
    <x v="1"/>
    <s v="Monday"/>
    <s v="22"/>
    <x v="0"/>
    <x v="49"/>
    <x v="51"/>
    <x v="1"/>
    <n v="55"/>
    <n v="225"/>
    <n v="123750"/>
    <n v="43313"/>
    <n v="0.35"/>
    <x v="1"/>
    <s v="low Units"/>
    <n v="1.304077681974266E-2"/>
  </r>
  <r>
    <x v="0"/>
    <s v="Outlet"/>
    <n v="1185732"/>
    <n v="44249"/>
    <s v="22-02-2021"/>
    <x v="1"/>
    <x v="1"/>
    <s v="Monday"/>
    <s v="22"/>
    <x v="0"/>
    <x v="49"/>
    <x v="51"/>
    <x v="2"/>
    <n v="45"/>
    <n v="275"/>
    <n v="123750"/>
    <n v="30938"/>
    <n v="0.25"/>
    <x v="1"/>
    <s v="low Units"/>
    <n v="9.3148835972848426E-3"/>
  </r>
  <r>
    <x v="0"/>
    <s v="Online"/>
    <n v="1185732"/>
    <n v="43831"/>
    <s v="01-01-2020"/>
    <x v="0"/>
    <x v="0"/>
    <s v="Wednesday"/>
    <s v="01"/>
    <x v="0"/>
    <x v="0"/>
    <x v="0"/>
    <x v="0"/>
    <n v="47"/>
    <n v="336"/>
    <n v="15792"/>
    <n v="9633"/>
    <n v="0.61"/>
    <x v="2"/>
    <s v="low Units"/>
    <n v="2.9003256090453454E-3"/>
  </r>
  <r>
    <x v="0"/>
    <s v="Online"/>
    <n v="1185732"/>
    <n v="43832"/>
    <s v="02-01-2020"/>
    <x v="0"/>
    <x v="0"/>
    <s v="Thursday"/>
    <s v="02"/>
    <x v="0"/>
    <x v="0"/>
    <x v="0"/>
    <x v="1"/>
    <n v="47"/>
    <n v="260"/>
    <n v="12220"/>
    <n v="5132"/>
    <n v="0.42"/>
    <x v="2"/>
    <s v="low Units"/>
    <n v="1.5451542640528091E-3"/>
  </r>
  <r>
    <x v="0"/>
    <s v="Online"/>
    <n v="1185732"/>
    <n v="43833"/>
    <s v="03-01-2020"/>
    <x v="0"/>
    <x v="0"/>
    <s v="Friday"/>
    <s v="03"/>
    <x v="0"/>
    <x v="0"/>
    <x v="0"/>
    <x v="2"/>
    <n v="36"/>
    <n v="250"/>
    <n v="9000"/>
    <n v="4140"/>
    <n v="0.46"/>
    <x v="2"/>
    <s v="low Units"/>
    <n v="1.2464806416949785E-3"/>
  </r>
  <r>
    <x v="0"/>
    <s v="Online"/>
    <n v="1185732"/>
    <n v="43834"/>
    <s v="04-01-2020"/>
    <x v="0"/>
    <x v="0"/>
    <s v="Saturday"/>
    <s v="04"/>
    <x v="0"/>
    <x v="0"/>
    <x v="0"/>
    <x v="3"/>
    <n v="41"/>
    <n v="247"/>
    <n v="10127"/>
    <n v="4658"/>
    <n v="0.46"/>
    <x v="2"/>
    <s v="low Units"/>
    <n v="1.4024412630471521E-3"/>
  </r>
  <r>
    <x v="0"/>
    <s v="Online"/>
    <n v="1185732"/>
    <n v="43835"/>
    <s v="05-01-2020"/>
    <x v="0"/>
    <x v="0"/>
    <s v="Sunday"/>
    <s v="05"/>
    <x v="0"/>
    <x v="0"/>
    <x v="0"/>
    <x v="4"/>
    <n v="55"/>
    <n v="234"/>
    <n v="12870"/>
    <n v="5148"/>
    <n v="0.4"/>
    <x v="2"/>
    <s v="low Units"/>
    <n v="1.5499715805424514E-3"/>
  </r>
  <r>
    <x v="0"/>
    <s v="Online"/>
    <n v="1185732"/>
    <n v="43836"/>
    <s v="06-01-2020"/>
    <x v="0"/>
    <x v="0"/>
    <s v="Monday"/>
    <s v="06"/>
    <x v="0"/>
    <x v="0"/>
    <x v="0"/>
    <x v="5"/>
    <n v="46"/>
    <n v="260"/>
    <n v="11960"/>
    <n v="4425"/>
    <n v="0.37"/>
    <x v="2"/>
    <s v="low Units"/>
    <n v="1.3322890916667343E-3"/>
  </r>
  <r>
    <x v="0"/>
    <s v="Online"/>
    <n v="1185732"/>
    <n v="43837"/>
    <s v="07-01-2020"/>
    <x v="0"/>
    <x v="0"/>
    <s v="Tuesday"/>
    <s v="07"/>
    <x v="0"/>
    <x v="0"/>
    <x v="0"/>
    <x v="0"/>
    <n v="46"/>
    <n v="313"/>
    <n v="14398"/>
    <n v="8927"/>
    <n v="0.62"/>
    <x v="2"/>
    <s v="low Units"/>
    <n v="2.6877615189398727E-3"/>
  </r>
  <r>
    <x v="0"/>
    <s v="Online"/>
    <n v="1185732"/>
    <n v="43838"/>
    <s v="08-01-2020"/>
    <x v="0"/>
    <x v="0"/>
    <s v="Wednesday"/>
    <s v="08"/>
    <x v="0"/>
    <x v="0"/>
    <x v="0"/>
    <x v="1"/>
    <n v="46"/>
    <n v="261"/>
    <n v="12006"/>
    <n v="5283"/>
    <n v="0.44"/>
    <x v="2"/>
    <s v="low Units"/>
    <n v="1.5906176884238094E-3"/>
  </r>
  <r>
    <x v="0"/>
    <s v="Online"/>
    <n v="1185732"/>
    <n v="43851"/>
    <s v="21-01-2020"/>
    <x v="0"/>
    <x v="0"/>
    <s v="Tuesday"/>
    <s v="21"/>
    <x v="0"/>
    <x v="0"/>
    <x v="0"/>
    <x v="2"/>
    <n v="36"/>
    <n v="276"/>
    <n v="9936"/>
    <n v="4670"/>
    <n v="0.47"/>
    <x v="2"/>
    <s v="low Units"/>
    <n v="1.406054250414384E-3"/>
  </r>
  <r>
    <x v="0"/>
    <s v="Online"/>
    <n v="1185732"/>
    <n v="43852"/>
    <s v="22-01-2020"/>
    <x v="0"/>
    <x v="0"/>
    <s v="Wednesday"/>
    <s v="22"/>
    <x v="0"/>
    <x v="0"/>
    <x v="0"/>
    <x v="3"/>
    <n v="44"/>
    <n v="206"/>
    <n v="9064"/>
    <n v="4441"/>
    <n v="0.49"/>
    <x v="2"/>
    <s v="low Units"/>
    <n v="1.3371064081563768E-3"/>
  </r>
  <r>
    <x v="0"/>
    <s v="Online"/>
    <n v="1185732"/>
    <n v="43853"/>
    <s v="23-01-2020"/>
    <x v="0"/>
    <x v="0"/>
    <s v="Thursday"/>
    <s v="23"/>
    <x v="0"/>
    <x v="0"/>
    <x v="0"/>
    <x v="4"/>
    <n v="58"/>
    <n v="243"/>
    <n v="14094"/>
    <n v="6060"/>
    <n v="0.43"/>
    <x v="2"/>
    <s v="low Units"/>
    <n v="1.8245586204520701E-3"/>
  </r>
  <r>
    <x v="0"/>
    <s v="Online"/>
    <n v="1185732"/>
    <n v="43854"/>
    <s v="24-01-2020"/>
    <x v="0"/>
    <x v="0"/>
    <s v="Friday"/>
    <s v="24"/>
    <x v="0"/>
    <x v="0"/>
    <x v="0"/>
    <x v="5"/>
    <n v="48"/>
    <n v="290"/>
    <n v="13920"/>
    <n v="5290"/>
    <n v="0.38"/>
    <x v="2"/>
    <s v="low Units"/>
    <n v="1.5927252643880281E-3"/>
  </r>
  <r>
    <x v="0"/>
    <s v="Online"/>
    <n v="1185732"/>
    <n v="43855"/>
    <s v="25-01-2020"/>
    <x v="0"/>
    <x v="0"/>
    <s v="Saturday"/>
    <s v="25"/>
    <x v="0"/>
    <x v="0"/>
    <x v="0"/>
    <x v="0"/>
    <n v="46"/>
    <n v="354"/>
    <n v="16284"/>
    <n v="10259"/>
    <n v="0.63"/>
    <x v="2"/>
    <s v="low Units"/>
    <n v="3.0888031167026053E-3"/>
  </r>
  <r>
    <x v="0"/>
    <s v="Online"/>
    <n v="1185732"/>
    <n v="43856"/>
    <s v="26-01-2020"/>
    <x v="0"/>
    <x v="0"/>
    <s v="Sunday"/>
    <s v="26"/>
    <x v="0"/>
    <x v="0"/>
    <x v="0"/>
    <x v="1"/>
    <n v="48"/>
    <n v="259"/>
    <n v="12432"/>
    <n v="5346"/>
    <n v="0.43"/>
    <x v="2"/>
    <s v="low Units"/>
    <n v="1.6095858721017766E-3"/>
  </r>
  <r>
    <x v="0"/>
    <s v="Online"/>
    <n v="1185732"/>
    <n v="43857"/>
    <s v="27-01-2020"/>
    <x v="0"/>
    <x v="0"/>
    <s v="Monday"/>
    <s v="27"/>
    <x v="0"/>
    <x v="0"/>
    <x v="0"/>
    <x v="2"/>
    <n v="39"/>
    <n v="247"/>
    <n v="9633"/>
    <n v="4720"/>
    <n v="0.49"/>
    <x v="2"/>
    <s v="low Units"/>
    <n v="1.4211083644445168E-3"/>
  </r>
  <r>
    <x v="0"/>
    <s v="Online"/>
    <n v="1185732"/>
    <n v="43858"/>
    <s v="28-01-2020"/>
    <x v="0"/>
    <x v="0"/>
    <s v="Tuesday"/>
    <s v="28"/>
    <x v="0"/>
    <x v="0"/>
    <x v="0"/>
    <x v="3"/>
    <n v="43"/>
    <n v="216"/>
    <n v="9288"/>
    <n v="4644"/>
    <n v="0.5"/>
    <x v="2"/>
    <s v="low Units"/>
    <n v="1.3982261111187152E-3"/>
  </r>
  <r>
    <x v="0"/>
    <s v="Online"/>
    <n v="1185732"/>
    <n v="43859"/>
    <s v="29-01-2020"/>
    <x v="0"/>
    <x v="0"/>
    <s v="Wednesday"/>
    <s v="29"/>
    <x v="0"/>
    <x v="0"/>
    <x v="0"/>
    <x v="4"/>
    <n v="59"/>
    <n v="230"/>
    <n v="13570"/>
    <n v="5699"/>
    <n v="0.42"/>
    <x v="2"/>
    <s v="low Units"/>
    <n v="1.715867917154513E-3"/>
  </r>
  <r>
    <x v="0"/>
    <s v="Online"/>
    <n v="1185732"/>
    <n v="43860"/>
    <s v="30-01-2020"/>
    <x v="0"/>
    <x v="0"/>
    <s v="Thursday"/>
    <s v="30"/>
    <x v="0"/>
    <x v="0"/>
    <x v="0"/>
    <x v="5"/>
    <n v="45"/>
    <n v="238"/>
    <n v="10710"/>
    <n v="3749"/>
    <n v="0.35"/>
    <x v="2"/>
    <s v="low Units"/>
    <n v="1.1287574699793417E-3"/>
  </r>
  <r>
    <x v="0"/>
    <s v="Online"/>
    <n v="1185732"/>
    <n v="43861"/>
    <s v="31-01-2020"/>
    <x v="0"/>
    <x v="0"/>
    <s v="Friday"/>
    <s v="31"/>
    <x v="0"/>
    <x v="0"/>
    <x v="0"/>
    <x v="0"/>
    <n v="45"/>
    <n v="300"/>
    <n v="13500"/>
    <n v="8370"/>
    <n v="0.62"/>
    <x v="2"/>
    <s v="low Units"/>
    <n v="2.5200586886441959E-3"/>
  </r>
  <r>
    <x v="0"/>
    <s v="Online"/>
    <n v="1185732"/>
    <n v="43862"/>
    <s v="01-02-2020"/>
    <x v="1"/>
    <x v="0"/>
    <s v="Saturday"/>
    <s v="01"/>
    <x v="0"/>
    <x v="0"/>
    <x v="0"/>
    <x v="1"/>
    <n v="47"/>
    <n v="234"/>
    <n v="10998"/>
    <n v="4509"/>
    <n v="0.41"/>
    <x v="2"/>
    <s v="low Units"/>
    <n v="1.3575800032373572E-3"/>
  </r>
  <r>
    <x v="0"/>
    <s v="Online"/>
    <n v="1185732"/>
    <n v="43863"/>
    <s v="02-02-2020"/>
    <x v="1"/>
    <x v="0"/>
    <s v="Sunday"/>
    <s v="02"/>
    <x v="0"/>
    <x v="0"/>
    <x v="0"/>
    <x v="2"/>
    <n v="39"/>
    <n v="252"/>
    <n v="9828"/>
    <n v="4914"/>
    <n v="0.5"/>
    <x v="2"/>
    <s v="low Units"/>
    <n v="1.479518326881431E-3"/>
  </r>
  <r>
    <x v="0"/>
    <s v="Online"/>
    <n v="1185732"/>
    <n v="43864"/>
    <s v="03-02-2020"/>
    <x v="1"/>
    <x v="0"/>
    <s v="Monday"/>
    <s v="03"/>
    <x v="0"/>
    <x v="0"/>
    <x v="0"/>
    <x v="3"/>
    <n v="41"/>
    <n v="239"/>
    <n v="9799"/>
    <n v="4802"/>
    <n v="0.49"/>
    <x v="2"/>
    <s v="low Units"/>
    <n v="1.4457971114539342E-3"/>
  </r>
  <r>
    <x v="0"/>
    <s v="Online"/>
    <n v="1185732"/>
    <n v="43865"/>
    <s v="04-02-2020"/>
    <x v="1"/>
    <x v="0"/>
    <s v="Tuesday"/>
    <s v="04"/>
    <x v="0"/>
    <x v="0"/>
    <x v="0"/>
    <x v="4"/>
    <n v="56"/>
    <n v="215"/>
    <n v="12040"/>
    <n v="5057"/>
    <n v="0.42"/>
    <x v="2"/>
    <s v="low Units"/>
    <n v="1.5225730930076102E-3"/>
  </r>
  <r>
    <x v="0"/>
    <s v="Online"/>
    <n v="1185732"/>
    <n v="43866"/>
    <s v="05-02-2020"/>
    <x v="1"/>
    <x v="0"/>
    <s v="Wednesday"/>
    <s v="05"/>
    <x v="0"/>
    <x v="0"/>
    <x v="0"/>
    <x v="5"/>
    <n v="49"/>
    <n v="238"/>
    <n v="11662"/>
    <n v="4315"/>
    <n v="0.37"/>
    <x v="2"/>
    <s v="low Units"/>
    <n v="1.2991700408004428E-3"/>
  </r>
  <r>
    <x v="0"/>
    <s v="Online"/>
    <n v="1185732"/>
    <n v="43867"/>
    <s v="06-02-2020"/>
    <x v="1"/>
    <x v="0"/>
    <s v="Thursday"/>
    <s v="06"/>
    <x v="0"/>
    <x v="0"/>
    <x v="0"/>
    <x v="0"/>
    <n v="54"/>
    <n v="317"/>
    <n v="17118"/>
    <n v="10956"/>
    <n v="0.64"/>
    <x v="2"/>
    <s v="low Units"/>
    <n v="3.2986574662826531E-3"/>
  </r>
  <r>
    <x v="0"/>
    <s v="Online"/>
    <n v="1185732"/>
    <n v="43868"/>
    <s v="07-02-2020"/>
    <x v="1"/>
    <x v="0"/>
    <s v="Friday"/>
    <s v="07"/>
    <x v="0"/>
    <x v="0"/>
    <x v="0"/>
    <x v="1"/>
    <n v="50"/>
    <n v="259"/>
    <n v="12950"/>
    <n v="5180"/>
    <n v="0.4"/>
    <x v="2"/>
    <s v="low Units"/>
    <n v="1.5596062135217366E-3"/>
  </r>
  <r>
    <x v="0"/>
    <s v="Online"/>
    <n v="1185732"/>
    <n v="43869"/>
    <s v="08-02-2020"/>
    <x v="1"/>
    <x v="0"/>
    <s v="Saturday"/>
    <s v="08"/>
    <x v="0"/>
    <x v="0"/>
    <x v="0"/>
    <x v="2"/>
    <n v="46"/>
    <n v="261"/>
    <n v="12006"/>
    <n v="5643"/>
    <n v="0.47"/>
    <x v="2"/>
    <s v="low Units"/>
    <n v="1.6990073094407645E-3"/>
  </r>
  <r>
    <x v="0"/>
    <s v="Online"/>
    <n v="1185732"/>
    <n v="43870"/>
    <s v="09-02-2020"/>
    <x v="1"/>
    <x v="0"/>
    <s v="Sunday"/>
    <s v="09"/>
    <x v="0"/>
    <x v="0"/>
    <x v="0"/>
    <x v="3"/>
    <n v="46"/>
    <n v="230"/>
    <n v="10580"/>
    <n v="5078"/>
    <n v="0.48"/>
    <x v="2"/>
    <s v="low Units"/>
    <n v="1.5288958209002659E-3"/>
  </r>
  <r>
    <x v="0"/>
    <s v="Online"/>
    <n v="1185732"/>
    <n v="43871"/>
    <s v="10-02-2020"/>
    <x v="1"/>
    <x v="0"/>
    <s v="Monday"/>
    <s v="10"/>
    <x v="0"/>
    <x v="0"/>
    <x v="0"/>
    <x v="4"/>
    <n v="59"/>
    <n v="245"/>
    <n v="14455"/>
    <n v="6505"/>
    <n v="0.45"/>
    <x v="2"/>
    <s v="low Units"/>
    <n v="1.9585402353202502E-3"/>
  </r>
  <r>
    <x v="0"/>
    <s v="Online"/>
    <n v="1185732"/>
    <n v="43893"/>
    <s v="03-03-2020"/>
    <x v="2"/>
    <x v="0"/>
    <s v="Tuesday"/>
    <s v="03"/>
    <x v="0"/>
    <x v="0"/>
    <x v="0"/>
    <x v="5"/>
    <n v="59"/>
    <n v="290"/>
    <n v="17110"/>
    <n v="6160"/>
    <n v="0.36"/>
    <x v="2"/>
    <s v="low Units"/>
    <n v="1.8546668485123353E-3"/>
  </r>
  <r>
    <x v="0"/>
    <s v="Online"/>
    <n v="1185732"/>
    <n v="43894"/>
    <s v="04-03-2020"/>
    <x v="2"/>
    <x v="0"/>
    <s v="Wednesday"/>
    <s v="04"/>
    <x v="0"/>
    <x v="0"/>
    <x v="0"/>
    <x v="0"/>
    <n v="55"/>
    <n v="313"/>
    <n v="17215"/>
    <n v="10501"/>
    <n v="0.61"/>
    <x v="2"/>
    <s v="low Units"/>
    <n v="3.1616650286084473E-3"/>
  </r>
  <r>
    <x v="0"/>
    <s v="Online"/>
    <n v="1185732"/>
    <n v="43895"/>
    <s v="05-03-2020"/>
    <x v="2"/>
    <x v="0"/>
    <s v="Thursday"/>
    <s v="05"/>
    <x v="0"/>
    <x v="0"/>
    <x v="0"/>
    <x v="1"/>
    <n v="54"/>
    <n v="270"/>
    <n v="14580"/>
    <n v="5978"/>
    <n v="0.41"/>
    <x v="2"/>
    <s v="low Units"/>
    <n v="1.7998698734426526E-3"/>
  </r>
  <r>
    <x v="0"/>
    <s v="Online"/>
    <n v="1185732"/>
    <n v="43896"/>
    <s v="06-03-2020"/>
    <x v="2"/>
    <x v="0"/>
    <s v="Friday"/>
    <s v="06"/>
    <x v="0"/>
    <x v="0"/>
    <x v="0"/>
    <x v="2"/>
    <n v="46"/>
    <n v="278"/>
    <n v="12788"/>
    <n v="6138"/>
    <n v="0.48"/>
    <x v="2"/>
    <s v="low Units"/>
    <n v="1.8480430383390771E-3"/>
  </r>
  <r>
    <x v="0"/>
    <s v="Online"/>
    <n v="1185732"/>
    <n v="43897"/>
    <s v="07-03-2020"/>
    <x v="2"/>
    <x v="0"/>
    <s v="Saturday"/>
    <s v="07"/>
    <x v="0"/>
    <x v="0"/>
    <x v="0"/>
    <x v="3"/>
    <n v="47"/>
    <n v="261"/>
    <n v="12267"/>
    <n v="5520"/>
    <n v="0.45"/>
    <x v="2"/>
    <s v="low Units"/>
    <n v="1.6619741889266381E-3"/>
  </r>
  <r>
    <x v="0"/>
    <s v="Online"/>
    <n v="1185732"/>
    <n v="43898"/>
    <s v="08-03-2020"/>
    <x v="2"/>
    <x v="0"/>
    <s v="Sunday"/>
    <s v="08"/>
    <x v="0"/>
    <x v="0"/>
    <x v="0"/>
    <x v="4"/>
    <n v="55"/>
    <n v="252"/>
    <n v="13860"/>
    <n v="6237"/>
    <n v="0.45"/>
    <x v="2"/>
    <s v="low Units"/>
    <n v="1.8778501841187397E-3"/>
  </r>
  <r>
    <x v="0"/>
    <s v="Online"/>
    <n v="1185732"/>
    <n v="43899"/>
    <s v="09-03-2020"/>
    <x v="2"/>
    <x v="0"/>
    <s v="Monday"/>
    <s v="09"/>
    <x v="0"/>
    <x v="0"/>
    <x v="0"/>
    <x v="5"/>
    <n v="64"/>
    <n v="305"/>
    <n v="19520"/>
    <n v="7613"/>
    <n v="0.39"/>
    <x v="2"/>
    <s v="low Units"/>
    <n v="2.2921394022279882E-3"/>
  </r>
  <r>
    <x v="0"/>
    <s v="Online"/>
    <n v="1185732"/>
    <n v="43900"/>
    <s v="10-03-2020"/>
    <x v="2"/>
    <x v="0"/>
    <s v="Tuesday"/>
    <s v="10"/>
    <x v="0"/>
    <x v="0"/>
    <x v="0"/>
    <x v="0"/>
    <n v="59"/>
    <n v="319"/>
    <n v="18821"/>
    <n v="11293"/>
    <n v="0.6"/>
    <x v="2"/>
    <s v="low Units"/>
    <n v="3.4001221948457474E-3"/>
  </r>
  <r>
    <x v="0"/>
    <s v="Online"/>
    <n v="1185732"/>
    <n v="43901"/>
    <s v="11-03-2020"/>
    <x v="2"/>
    <x v="0"/>
    <s v="Wednesday"/>
    <s v="11"/>
    <x v="0"/>
    <x v="0"/>
    <x v="0"/>
    <x v="1"/>
    <n v="53"/>
    <n v="267"/>
    <n v="14151"/>
    <n v="5943"/>
    <n v="0.42"/>
    <x v="2"/>
    <s v="low Units"/>
    <n v="1.7893319936215599E-3"/>
  </r>
  <r>
    <x v="0"/>
    <s v="Online"/>
    <n v="1185732"/>
    <n v="43902"/>
    <s v="12-03-2020"/>
    <x v="2"/>
    <x v="0"/>
    <s v="Thursday"/>
    <s v="12"/>
    <x v="0"/>
    <x v="0"/>
    <x v="0"/>
    <x v="2"/>
    <n v="46"/>
    <n v="247"/>
    <n v="11362"/>
    <n v="5113"/>
    <n v="0.45"/>
    <x v="2"/>
    <s v="low Units"/>
    <n v="1.5394337007213587E-3"/>
  </r>
  <r>
    <x v="0"/>
    <s v="Online"/>
    <n v="1185732"/>
    <n v="43903"/>
    <s v="13-03-2020"/>
    <x v="2"/>
    <x v="0"/>
    <s v="Friday"/>
    <s v="13"/>
    <x v="0"/>
    <x v="0"/>
    <x v="0"/>
    <x v="3"/>
    <n v="46"/>
    <n v="243"/>
    <n v="11178"/>
    <n v="5142"/>
    <n v="0.46"/>
    <x v="2"/>
    <s v="low Units"/>
    <n v="1.5481650868588359E-3"/>
  </r>
  <r>
    <x v="0"/>
    <s v="Online"/>
    <n v="1185732"/>
    <n v="43904"/>
    <s v="14-03-2020"/>
    <x v="2"/>
    <x v="0"/>
    <s v="Saturday"/>
    <s v="14"/>
    <x v="0"/>
    <x v="0"/>
    <x v="0"/>
    <x v="4"/>
    <n v="58"/>
    <n v="231"/>
    <n v="13398"/>
    <n v="5761"/>
    <n v="0.43"/>
    <x v="2"/>
    <s v="low Units"/>
    <n v="1.734535018551877E-3"/>
  </r>
  <r>
    <x v="0"/>
    <s v="Online"/>
    <n v="1185732"/>
    <n v="43905"/>
    <s v="15-03-2020"/>
    <x v="2"/>
    <x v="0"/>
    <s v="Sunday"/>
    <s v="15"/>
    <x v="0"/>
    <x v="0"/>
    <x v="0"/>
    <x v="5"/>
    <n v="61"/>
    <n v="286"/>
    <n v="17446"/>
    <n v="6978"/>
    <n v="0.4"/>
    <x v="2"/>
    <s v="low Units"/>
    <n v="2.1009521540453044E-3"/>
  </r>
  <r>
    <x v="0"/>
    <s v="Online"/>
    <n v="1185732"/>
    <n v="43906"/>
    <s v="16-03-2020"/>
    <x v="2"/>
    <x v="0"/>
    <s v="Monday"/>
    <s v="16"/>
    <x v="0"/>
    <x v="0"/>
    <x v="0"/>
    <x v="0"/>
    <n v="58"/>
    <n v="325"/>
    <n v="18850"/>
    <n v="11499"/>
    <n v="0.61"/>
    <x v="2"/>
    <s v="low Units"/>
    <n v="3.4621451446498939E-3"/>
  </r>
  <r>
    <x v="0"/>
    <s v="Online"/>
    <n v="1185732"/>
    <n v="43907"/>
    <s v="17-03-2020"/>
    <x v="2"/>
    <x v="0"/>
    <s v="Tuesday"/>
    <s v="17"/>
    <x v="0"/>
    <x v="0"/>
    <x v="0"/>
    <x v="1"/>
    <n v="53"/>
    <n v="308"/>
    <n v="16324"/>
    <n v="6693"/>
    <n v="0.41"/>
    <x v="2"/>
    <s v="low Units"/>
    <n v="2.0151437040735487E-3"/>
  </r>
  <r>
    <x v="0"/>
    <s v="Online"/>
    <n v="1185732"/>
    <n v="43908"/>
    <s v="18-03-2020"/>
    <x v="2"/>
    <x v="0"/>
    <s v="Wednesday"/>
    <s v="18"/>
    <x v="0"/>
    <x v="0"/>
    <x v="0"/>
    <x v="2"/>
    <n v="45"/>
    <n v="257"/>
    <n v="11565"/>
    <n v="5320"/>
    <n v="0.46"/>
    <x v="2"/>
    <s v="low Units"/>
    <n v="1.6017577328061076E-3"/>
  </r>
  <r>
    <x v="0"/>
    <s v="Online"/>
    <n v="1185732"/>
    <n v="43921"/>
    <s v="31-03-2020"/>
    <x v="2"/>
    <x v="0"/>
    <s v="Tuesday"/>
    <s v="31"/>
    <x v="0"/>
    <x v="0"/>
    <x v="0"/>
    <x v="3"/>
    <n v="47"/>
    <n v="241"/>
    <n v="11327"/>
    <n v="5324"/>
    <n v="0.47"/>
    <x v="2"/>
    <s v="low Units"/>
    <n v="1.6029620619285182E-3"/>
  </r>
  <r>
    <x v="1"/>
    <s v="Online"/>
    <n v="1185732"/>
    <n v="43938"/>
    <s v="17-04-2020"/>
    <x v="3"/>
    <x v="0"/>
    <s v="Friday"/>
    <s v="17"/>
    <x v="0"/>
    <x v="0"/>
    <x v="0"/>
    <x v="4"/>
    <n v="54"/>
    <n v="270"/>
    <n v="14580"/>
    <n v="6561"/>
    <n v="0.45"/>
    <x v="2"/>
    <s v="low Units"/>
    <n v="1.9754008430339989E-3"/>
  </r>
  <r>
    <x v="1"/>
    <s v="Online"/>
    <n v="1185732"/>
    <n v="43939"/>
    <s v="18-04-2020"/>
    <x v="3"/>
    <x v="0"/>
    <s v="Saturday"/>
    <s v="18"/>
    <x v="0"/>
    <x v="0"/>
    <x v="0"/>
    <x v="5"/>
    <n v="62"/>
    <n v="290"/>
    <n v="17980"/>
    <n v="6653"/>
    <n v="0.37"/>
    <x v="2"/>
    <s v="low Units"/>
    <n v="2.0031004128494428E-3"/>
  </r>
  <r>
    <x v="1"/>
    <s v="Online"/>
    <n v="1185732"/>
    <n v="43940"/>
    <s v="19-04-2020"/>
    <x v="3"/>
    <x v="0"/>
    <s v="Sunday"/>
    <s v="19"/>
    <x v="0"/>
    <x v="0"/>
    <x v="0"/>
    <x v="0"/>
    <n v="56"/>
    <n v="360"/>
    <n v="20160"/>
    <n v="12499"/>
    <n v="0.62"/>
    <x v="2"/>
    <s v="low Units"/>
    <n v="3.7632274252525455E-3"/>
  </r>
  <r>
    <x v="1"/>
    <s v="Online"/>
    <n v="1185732"/>
    <n v="43941"/>
    <s v="20-04-2020"/>
    <x v="3"/>
    <x v="0"/>
    <s v="Monday"/>
    <s v="20"/>
    <x v="0"/>
    <x v="0"/>
    <x v="0"/>
    <x v="1"/>
    <n v="50"/>
    <n v="270"/>
    <n v="13500"/>
    <n v="5940"/>
    <n v="0.44"/>
    <x v="2"/>
    <s v="low Units"/>
    <n v="1.7884287467797519E-3"/>
  </r>
  <r>
    <x v="1"/>
    <s v="Online"/>
    <n v="1185732"/>
    <n v="43942"/>
    <s v="21-04-2020"/>
    <x v="3"/>
    <x v="0"/>
    <s v="Tuesday"/>
    <s v="21"/>
    <x v="0"/>
    <x v="0"/>
    <x v="0"/>
    <x v="2"/>
    <n v="47"/>
    <n v="268"/>
    <n v="12596"/>
    <n v="5920"/>
    <n v="0.47"/>
    <x v="2"/>
    <s v="low Units"/>
    <n v="1.7824071011676987E-3"/>
  </r>
  <r>
    <x v="1"/>
    <s v="Online"/>
    <n v="1185732"/>
    <n v="43943"/>
    <s v="22-04-2020"/>
    <x v="3"/>
    <x v="0"/>
    <s v="Wednesday"/>
    <s v="22"/>
    <x v="0"/>
    <x v="0"/>
    <x v="0"/>
    <x v="3"/>
    <n v="47"/>
    <n v="252"/>
    <n v="11844"/>
    <n v="5448"/>
    <n v="0.46"/>
    <x v="2"/>
    <s v="low Units"/>
    <n v="1.6402962647232473E-3"/>
  </r>
  <r>
    <x v="1"/>
    <s v="Online"/>
    <n v="1185732"/>
    <n v="43944"/>
    <s v="23-04-2020"/>
    <x v="3"/>
    <x v="0"/>
    <s v="Thursday"/>
    <s v="23"/>
    <x v="0"/>
    <x v="0"/>
    <x v="0"/>
    <x v="4"/>
    <n v="58"/>
    <n v="252"/>
    <n v="14616"/>
    <n v="5846"/>
    <n v="0.4"/>
    <x v="2"/>
    <s v="low Units"/>
    <n v="1.7601270124031026E-3"/>
  </r>
  <r>
    <x v="1"/>
    <s v="Online"/>
    <n v="1185732"/>
    <n v="43945"/>
    <s v="24-04-2020"/>
    <x v="3"/>
    <x v="0"/>
    <s v="Friday"/>
    <s v="24"/>
    <x v="0"/>
    <x v="0"/>
    <x v="0"/>
    <x v="5"/>
    <n v="59"/>
    <n v="280"/>
    <n v="16520"/>
    <n v="6608"/>
    <n v="0.4"/>
    <x v="2"/>
    <s v="low Units"/>
    <n v="1.9895517102223232E-3"/>
  </r>
  <r>
    <x v="1"/>
    <s v="Online"/>
    <n v="1185732"/>
    <n v="43946"/>
    <s v="25-04-2020"/>
    <x v="3"/>
    <x v="0"/>
    <s v="Saturday"/>
    <s v="25"/>
    <x v="0"/>
    <x v="0"/>
    <x v="0"/>
    <x v="4"/>
    <n v="64"/>
    <n v="236"/>
    <n v="15104"/>
    <n v="6344"/>
    <n v="0.42"/>
    <x v="2"/>
    <s v="low Units"/>
    <n v="1.9100659881432231E-3"/>
  </r>
  <r>
    <x v="1"/>
    <s v="Online"/>
    <n v="1185732"/>
    <n v="43947"/>
    <s v="26-04-2020"/>
    <x v="3"/>
    <x v="0"/>
    <s v="Sunday"/>
    <s v="26"/>
    <x v="0"/>
    <x v="0"/>
    <x v="0"/>
    <x v="5"/>
    <n v="68"/>
    <n v="290"/>
    <n v="19720"/>
    <n v="7494"/>
    <n v="0.38"/>
    <x v="2"/>
    <s v="low Units"/>
    <n v="2.2563106108362727E-3"/>
  </r>
  <r>
    <x v="1"/>
    <s v="Online"/>
    <n v="1185732"/>
    <n v="43948"/>
    <s v="27-04-2020"/>
    <x v="3"/>
    <x v="0"/>
    <s v="Monday"/>
    <s v="27"/>
    <x v="0"/>
    <x v="0"/>
    <x v="0"/>
    <x v="0"/>
    <n v="60"/>
    <n v="299"/>
    <n v="17940"/>
    <n v="10764"/>
    <n v="0.6"/>
    <x v="2"/>
    <s v="low Units"/>
    <n v="3.240849668406944E-3"/>
  </r>
  <r>
    <x v="1"/>
    <s v="Online"/>
    <n v="1185732"/>
    <n v="43949"/>
    <s v="28-04-2020"/>
    <x v="3"/>
    <x v="0"/>
    <s v="Tuesday"/>
    <s v="28"/>
    <x v="0"/>
    <x v="0"/>
    <x v="0"/>
    <x v="1"/>
    <n v="53"/>
    <n v="273"/>
    <n v="14469"/>
    <n v="6222"/>
    <n v="0.43"/>
    <x v="2"/>
    <s v="low Units"/>
    <n v="1.8733339499096995E-3"/>
  </r>
  <r>
    <x v="1"/>
    <s v="Online"/>
    <n v="1185732"/>
    <n v="43950"/>
    <s v="29-04-2020"/>
    <x v="3"/>
    <x v="0"/>
    <s v="Wednesday"/>
    <s v="29"/>
    <x v="0"/>
    <x v="0"/>
    <x v="0"/>
    <x v="2"/>
    <n v="52"/>
    <n v="258"/>
    <n v="13416"/>
    <n v="6440"/>
    <n v="0.48"/>
    <x v="2"/>
    <s v="low Units"/>
    <n v="1.9389698870810779E-3"/>
  </r>
  <r>
    <x v="1"/>
    <s v="Online"/>
    <n v="1185732"/>
    <n v="43951"/>
    <s v="30-04-2020"/>
    <x v="3"/>
    <x v="0"/>
    <s v="Thursday"/>
    <s v="30"/>
    <x v="0"/>
    <x v="0"/>
    <x v="0"/>
    <x v="3"/>
    <n v="50"/>
    <n v="252"/>
    <n v="12600"/>
    <n v="6174"/>
    <n v="0.49"/>
    <x v="2"/>
    <s v="low Units"/>
    <n v="1.8588820004407725E-3"/>
  </r>
  <r>
    <x v="1"/>
    <s v="Online"/>
    <n v="1185732"/>
    <n v="43952"/>
    <s v="01-05-2020"/>
    <x v="4"/>
    <x v="0"/>
    <s v="Friday"/>
    <s v="01"/>
    <x v="0"/>
    <x v="0"/>
    <x v="0"/>
    <x v="4"/>
    <n v="64"/>
    <n v="254"/>
    <n v="16256"/>
    <n v="6828"/>
    <n v="0.42"/>
    <x v="2"/>
    <s v="low Units"/>
    <n v="2.0557898119549067E-3"/>
  </r>
  <r>
    <x v="1"/>
    <s v="Online"/>
    <n v="1185732"/>
    <n v="43953"/>
    <s v="02-05-2020"/>
    <x v="4"/>
    <x v="0"/>
    <s v="Saturday"/>
    <s v="02"/>
    <x v="0"/>
    <x v="0"/>
    <x v="0"/>
    <x v="5"/>
    <n v="66"/>
    <n v="263"/>
    <n v="17358"/>
    <n v="6422"/>
    <n v="0.37"/>
    <x v="2"/>
    <s v="low Units"/>
    <n v="1.9335504060302301E-3"/>
  </r>
  <r>
    <x v="1"/>
    <s v="Online"/>
    <n v="1185732"/>
    <n v="43954"/>
    <s v="03-05-2020"/>
    <x v="4"/>
    <x v="0"/>
    <s v="Sunday"/>
    <s v="03"/>
    <x v="0"/>
    <x v="0"/>
    <x v="0"/>
    <x v="0"/>
    <n v="62"/>
    <n v="312"/>
    <n v="19344"/>
    <n v="12380"/>
    <n v="0.64"/>
    <x v="2"/>
    <s v="low Units"/>
    <n v="3.7273986338608295E-3"/>
  </r>
  <r>
    <x v="1"/>
    <s v="Online"/>
    <n v="1185732"/>
    <n v="43955"/>
    <s v="04-05-2020"/>
    <x v="4"/>
    <x v="0"/>
    <s v="Monday"/>
    <s v="04"/>
    <x v="0"/>
    <x v="0"/>
    <x v="0"/>
    <x v="1"/>
    <n v="51"/>
    <n v="300"/>
    <n v="15300"/>
    <n v="6426"/>
    <n v="0.42"/>
    <x v="2"/>
    <s v="low Units"/>
    <n v="1.9347547351526407E-3"/>
  </r>
  <r>
    <x v="1"/>
    <s v="Online"/>
    <n v="1185732"/>
    <n v="43956"/>
    <s v="05-05-2020"/>
    <x v="4"/>
    <x v="0"/>
    <s v="Tuesday"/>
    <s v="05"/>
    <x v="0"/>
    <x v="0"/>
    <x v="0"/>
    <x v="2"/>
    <n v="54"/>
    <n v="285"/>
    <n v="15390"/>
    <n v="7233"/>
    <n v="0.47"/>
    <x v="2"/>
    <s v="low Units"/>
    <n v="2.1777281355989807E-3"/>
  </r>
  <r>
    <x v="1"/>
    <s v="Online"/>
    <n v="1185732"/>
    <n v="43957"/>
    <s v="06-05-2020"/>
    <x v="4"/>
    <x v="0"/>
    <s v="Wednesday"/>
    <s v="06"/>
    <x v="0"/>
    <x v="0"/>
    <x v="0"/>
    <x v="3"/>
    <n v="54"/>
    <n v="225"/>
    <n v="12150"/>
    <n v="5589"/>
    <n v="0.46"/>
    <x v="2"/>
    <s v="low Units"/>
    <n v="1.682748866288221E-3"/>
  </r>
  <r>
    <x v="1"/>
    <s v="Online"/>
    <n v="1185732"/>
    <n v="43958"/>
    <s v="07-05-2020"/>
    <x v="4"/>
    <x v="0"/>
    <s v="Thursday"/>
    <s v="07"/>
    <x v="0"/>
    <x v="0"/>
    <x v="0"/>
    <x v="4"/>
    <n v="60"/>
    <n v="261"/>
    <n v="15660"/>
    <n v="6734"/>
    <n v="0.43"/>
    <x v="2"/>
    <s v="low Units"/>
    <n v="2.0274880775782577E-3"/>
  </r>
  <r>
    <x v="1"/>
    <s v="Online"/>
    <n v="1185732"/>
    <n v="44030"/>
    <s v="18-07-2020"/>
    <x v="5"/>
    <x v="0"/>
    <s v="Saturday"/>
    <s v="18"/>
    <x v="0"/>
    <x v="0"/>
    <x v="0"/>
    <x v="5"/>
    <n v="68"/>
    <n v="290"/>
    <n v="19720"/>
    <n v="6902"/>
    <n v="0.35"/>
    <x v="2"/>
    <s v="low Units"/>
    <n v="2.078069900719503E-3"/>
  </r>
  <r>
    <x v="2"/>
    <s v="Online"/>
    <n v="1197831"/>
    <n v="44031"/>
    <s v="19-07-2020"/>
    <x v="5"/>
    <x v="0"/>
    <s v="Sunday"/>
    <s v="19"/>
    <x v="0"/>
    <x v="0"/>
    <x v="0"/>
    <x v="0"/>
    <n v="24"/>
    <n v="234"/>
    <n v="5616"/>
    <n v="2640"/>
    <n v="0.47"/>
    <x v="2"/>
    <s v="low Units"/>
    <n v="7.9485722079100088E-4"/>
  </r>
  <r>
    <x v="2"/>
    <s v="Online"/>
    <n v="1197831"/>
    <n v="44032"/>
    <s v="20-07-2020"/>
    <x v="5"/>
    <x v="0"/>
    <s v="Monday"/>
    <s v="20"/>
    <x v="0"/>
    <x v="0"/>
    <x v="0"/>
    <x v="1"/>
    <n v="34"/>
    <n v="225"/>
    <n v="7650"/>
    <n v="3749"/>
    <n v="0.49"/>
    <x v="2"/>
    <s v="low Units"/>
    <n v="1.1287574699793417E-3"/>
  </r>
  <r>
    <x v="2"/>
    <s v="Online"/>
    <n v="1197831"/>
    <n v="44033"/>
    <s v="21-07-2020"/>
    <x v="5"/>
    <x v="0"/>
    <s v="Tuesday"/>
    <s v="21"/>
    <x v="0"/>
    <x v="0"/>
    <x v="0"/>
    <x v="2"/>
    <n v="33"/>
    <n v="210"/>
    <n v="6930"/>
    <n v="3188"/>
    <n v="0.46"/>
    <x v="2"/>
    <s v="low Units"/>
    <n v="9.5985031056125395E-4"/>
  </r>
  <r>
    <x v="2"/>
    <s v="Online"/>
    <n v="1197831"/>
    <n v="44034"/>
    <s v="22-07-2020"/>
    <x v="5"/>
    <x v="0"/>
    <s v="Wednesday"/>
    <s v="22"/>
    <x v="0"/>
    <x v="0"/>
    <x v="0"/>
    <x v="3"/>
    <n v="34"/>
    <n v="175"/>
    <n v="5950"/>
    <n v="3273"/>
    <n v="0.55000000000000004"/>
    <x v="2"/>
    <s v="low Units"/>
    <n v="9.854423044124796E-4"/>
  </r>
  <r>
    <x v="2"/>
    <s v="Online"/>
    <n v="1197831"/>
    <n v="44035"/>
    <s v="23-07-2020"/>
    <x v="5"/>
    <x v="0"/>
    <s v="Thursday"/>
    <s v="23"/>
    <x v="1"/>
    <x v="1"/>
    <x v="1"/>
    <x v="4"/>
    <n v="36"/>
    <n v="154"/>
    <n v="5544"/>
    <n v="2384"/>
    <n v="0.43"/>
    <x v="2"/>
    <s v="low Units"/>
    <n v="7.1778015695672204E-4"/>
  </r>
  <r>
    <x v="2"/>
    <s v="Online"/>
    <n v="1197831"/>
    <n v="44036"/>
    <s v="24-07-2020"/>
    <x v="5"/>
    <x v="0"/>
    <s v="Friday"/>
    <s v="24"/>
    <x v="1"/>
    <x v="1"/>
    <x v="1"/>
    <x v="5"/>
    <n v="34"/>
    <n v="203"/>
    <n v="6902"/>
    <n v="4417"/>
    <n v="0.64"/>
    <x v="2"/>
    <s v="low Units"/>
    <n v="1.329880433421913E-3"/>
  </r>
  <r>
    <x v="2"/>
    <s v="Online"/>
    <n v="1197831"/>
    <n v="44037"/>
    <s v="25-07-2020"/>
    <x v="5"/>
    <x v="0"/>
    <s v="Saturday"/>
    <s v="25"/>
    <x v="1"/>
    <x v="1"/>
    <x v="1"/>
    <x v="0"/>
    <n v="23"/>
    <n v="213"/>
    <n v="4899"/>
    <n v="2450"/>
    <n v="0.5"/>
    <x v="2"/>
    <s v="low Units"/>
    <n v="7.37651587476497E-4"/>
  </r>
  <r>
    <x v="2"/>
    <s v="Online"/>
    <n v="1197831"/>
    <n v="44038"/>
    <s v="26-07-2020"/>
    <x v="5"/>
    <x v="0"/>
    <s v="Sunday"/>
    <s v="26"/>
    <x v="1"/>
    <x v="1"/>
    <x v="1"/>
    <x v="1"/>
    <n v="33"/>
    <n v="255"/>
    <n v="8415"/>
    <n v="3787"/>
    <n v="0.45"/>
    <x v="2"/>
    <s v="low Units"/>
    <n v="1.1401985966422426E-3"/>
  </r>
  <r>
    <x v="2"/>
    <s v="Online"/>
    <n v="1197831"/>
    <n v="44039"/>
    <s v="27-07-2020"/>
    <x v="5"/>
    <x v="0"/>
    <s v="Monday"/>
    <s v="27"/>
    <x v="1"/>
    <x v="1"/>
    <x v="1"/>
    <x v="2"/>
    <n v="32"/>
    <n v="176"/>
    <n v="5632"/>
    <n v="2534"/>
    <n v="0.45"/>
    <x v="2"/>
    <s v="low Units"/>
    <n v="7.6294249904711978E-4"/>
  </r>
  <r>
    <x v="2"/>
    <s v="Online"/>
    <n v="1197831"/>
    <n v="44040"/>
    <s v="28-07-2020"/>
    <x v="5"/>
    <x v="0"/>
    <s v="Tuesday"/>
    <s v="28"/>
    <x v="1"/>
    <x v="1"/>
    <x v="1"/>
    <x v="3"/>
    <n v="34"/>
    <n v="175"/>
    <n v="5950"/>
    <n v="3570"/>
    <n v="0.6"/>
    <x v="2"/>
    <s v="low Units"/>
    <n v="1.0748637417514672E-3"/>
  </r>
  <r>
    <x v="2"/>
    <s v="Online"/>
    <n v="1197831"/>
    <n v="44041"/>
    <s v="29-07-2020"/>
    <x v="5"/>
    <x v="0"/>
    <s v="Wednesday"/>
    <s v="29"/>
    <x v="1"/>
    <x v="1"/>
    <x v="1"/>
    <x v="4"/>
    <n v="38"/>
    <n v="125"/>
    <n v="4750"/>
    <n v="2138"/>
    <n v="0.45"/>
    <x v="2"/>
    <s v="low Units"/>
    <n v="6.4371391592846965E-4"/>
  </r>
  <r>
    <x v="2"/>
    <s v="Online"/>
    <n v="1197831"/>
    <n v="44042"/>
    <s v="30-07-2020"/>
    <x v="5"/>
    <x v="0"/>
    <s v="Thursday"/>
    <s v="30"/>
    <x v="1"/>
    <x v="1"/>
    <x v="1"/>
    <x v="5"/>
    <n v="34"/>
    <n v="196"/>
    <n v="6664"/>
    <n v="4198"/>
    <n v="0.63"/>
    <x v="2"/>
    <s v="low Units"/>
    <n v="1.2639434139699323E-3"/>
  </r>
  <r>
    <x v="2"/>
    <s v="Online"/>
    <n v="1197831"/>
    <n v="44043"/>
    <s v="31-07-2020"/>
    <x v="5"/>
    <x v="0"/>
    <s v="Friday"/>
    <s v="31"/>
    <x v="1"/>
    <x v="1"/>
    <x v="1"/>
    <x v="0"/>
    <n v="29"/>
    <n v="254"/>
    <n v="7366"/>
    <n v="3315"/>
    <n v="0.45"/>
    <x v="2"/>
    <s v="low Units"/>
    <n v="9.9808776019779072E-4"/>
  </r>
  <r>
    <x v="2"/>
    <s v="Online"/>
    <n v="1197831"/>
    <n v="44044"/>
    <s v="01-08-2020"/>
    <x v="6"/>
    <x v="0"/>
    <s v="Saturday"/>
    <s v="01"/>
    <x v="1"/>
    <x v="1"/>
    <x v="1"/>
    <x v="1"/>
    <n v="39"/>
    <n v="236"/>
    <n v="9204"/>
    <n v="4142"/>
    <n v="0.45"/>
    <x v="2"/>
    <s v="low Units"/>
    <n v="1.2470828062561838E-3"/>
  </r>
  <r>
    <x v="2"/>
    <s v="Online"/>
    <n v="1197831"/>
    <n v="44045"/>
    <s v="02-08-2020"/>
    <x v="6"/>
    <x v="0"/>
    <s v="Sunday"/>
    <s v="02"/>
    <x v="1"/>
    <x v="1"/>
    <x v="1"/>
    <x v="2"/>
    <n v="32"/>
    <n v="182"/>
    <n v="5824"/>
    <n v="2854"/>
    <n v="0.49"/>
    <x v="2"/>
    <s v="low Units"/>
    <n v="8.5928882883996827E-4"/>
  </r>
  <r>
    <x v="2"/>
    <s v="Online"/>
    <n v="1197831"/>
    <n v="44046"/>
    <s v="03-08-2020"/>
    <x v="6"/>
    <x v="0"/>
    <s v="Monday"/>
    <s v="03"/>
    <x v="1"/>
    <x v="1"/>
    <x v="1"/>
    <x v="3"/>
    <n v="37"/>
    <n v="174"/>
    <n v="6438"/>
    <n v="3734"/>
    <n v="0.57999999999999996"/>
    <x v="2"/>
    <s v="low Units"/>
    <n v="1.1242412357703019E-3"/>
  </r>
  <r>
    <x v="2"/>
    <s v="Online"/>
    <n v="1197831"/>
    <n v="44047"/>
    <s v="04-08-2020"/>
    <x v="6"/>
    <x v="0"/>
    <s v="Tuesday"/>
    <s v="04"/>
    <x v="1"/>
    <x v="1"/>
    <x v="1"/>
    <x v="4"/>
    <n v="41"/>
    <n v="125"/>
    <n v="5125"/>
    <n v="2050"/>
    <n v="0.4"/>
    <x v="2"/>
    <s v="low Units"/>
    <n v="6.1721867523543625E-4"/>
  </r>
  <r>
    <x v="2"/>
    <s v="Online"/>
    <n v="1197831"/>
    <n v="44048"/>
    <s v="05-08-2020"/>
    <x v="6"/>
    <x v="0"/>
    <s v="Wednesday"/>
    <s v="05"/>
    <x v="1"/>
    <x v="1"/>
    <x v="1"/>
    <x v="5"/>
    <n v="39"/>
    <n v="189"/>
    <n v="7371"/>
    <n v="4423"/>
    <n v="0.6"/>
    <x v="2"/>
    <s v="low Units"/>
    <n v="1.3316869271055292E-3"/>
  </r>
  <r>
    <x v="2"/>
    <s v="Online"/>
    <n v="1197831"/>
    <n v="44049"/>
    <s v="06-08-2020"/>
    <x v="6"/>
    <x v="0"/>
    <s v="Thursday"/>
    <s v="06"/>
    <x v="1"/>
    <x v="1"/>
    <x v="1"/>
    <x v="0"/>
    <n v="27"/>
    <n v="234"/>
    <n v="6318"/>
    <n v="3033"/>
    <n v="0.48"/>
    <x v="2"/>
    <s v="low Units"/>
    <n v="9.1318255706784304E-4"/>
  </r>
  <r>
    <x v="2"/>
    <s v="Online"/>
    <n v="1197831"/>
    <n v="44050"/>
    <s v="07-08-2020"/>
    <x v="6"/>
    <x v="0"/>
    <s v="Friday"/>
    <s v="07"/>
    <x v="1"/>
    <x v="1"/>
    <x v="1"/>
    <x v="1"/>
    <n v="38"/>
    <n v="225"/>
    <n v="8550"/>
    <n v="3848"/>
    <n v="0.45"/>
    <x v="2"/>
    <s v="low Units"/>
    <n v="1.1585646157590043E-3"/>
  </r>
  <r>
    <x v="2"/>
    <s v="Online"/>
    <n v="1197831"/>
    <n v="44051"/>
    <s v="08-08-2020"/>
    <x v="6"/>
    <x v="0"/>
    <s v="Saturday"/>
    <s v="08"/>
    <x v="1"/>
    <x v="1"/>
    <x v="1"/>
    <x v="2"/>
    <n v="34"/>
    <n v="203"/>
    <n v="6902"/>
    <n v="3175"/>
    <n v="0.46"/>
    <x v="2"/>
    <s v="low Units"/>
    <n v="9.5593624091341964E-4"/>
  </r>
  <r>
    <x v="2"/>
    <s v="Online"/>
    <n v="1197831"/>
    <n v="44052"/>
    <s v="09-08-2020"/>
    <x v="6"/>
    <x v="0"/>
    <s v="Sunday"/>
    <s v="09"/>
    <x v="1"/>
    <x v="1"/>
    <x v="1"/>
    <x v="3"/>
    <n v="36"/>
    <n v="163"/>
    <n v="5868"/>
    <n v="3462"/>
    <n v="0.59"/>
    <x v="2"/>
    <s v="low Units"/>
    <n v="1.0423468554463806E-3"/>
  </r>
  <r>
    <x v="1"/>
    <s v="Online"/>
    <n v="1197831"/>
    <n v="44053"/>
    <s v="10-08-2020"/>
    <x v="6"/>
    <x v="0"/>
    <s v="Monday"/>
    <s v="10"/>
    <x v="1"/>
    <x v="1"/>
    <x v="1"/>
    <x v="4"/>
    <n v="42"/>
    <n v="147"/>
    <n v="6174"/>
    <n v="2593"/>
    <n v="0.42"/>
    <x v="2"/>
    <s v="low Units"/>
    <n v="7.8070635360267615E-4"/>
  </r>
  <r>
    <x v="1"/>
    <s v="Online"/>
    <n v="1197831"/>
    <n v="44054"/>
    <s v="11-08-2020"/>
    <x v="6"/>
    <x v="0"/>
    <s v="Tuesday"/>
    <s v="11"/>
    <x v="1"/>
    <x v="1"/>
    <x v="1"/>
    <x v="5"/>
    <n v="39"/>
    <n v="232"/>
    <n v="9048"/>
    <n v="5519"/>
    <n v="0.61"/>
    <x v="2"/>
    <s v="low Units"/>
    <n v="1.6616731066460353E-3"/>
  </r>
  <r>
    <x v="1"/>
    <s v="Online"/>
    <n v="1197831"/>
    <n v="44055"/>
    <s v="12-08-2020"/>
    <x v="6"/>
    <x v="0"/>
    <s v="Wednesday"/>
    <s v="12"/>
    <x v="1"/>
    <x v="1"/>
    <x v="1"/>
    <x v="0"/>
    <n v="29"/>
    <n v="268"/>
    <n v="7772"/>
    <n v="3731"/>
    <n v="0.48"/>
    <x v="2"/>
    <s v="low Units"/>
    <n v="1.1233379889284941E-3"/>
  </r>
  <r>
    <x v="1"/>
    <s v="Online"/>
    <n v="1197831"/>
    <n v="44056"/>
    <s v="13-08-2020"/>
    <x v="6"/>
    <x v="0"/>
    <s v="Thursday"/>
    <s v="13"/>
    <x v="1"/>
    <x v="1"/>
    <x v="1"/>
    <x v="1"/>
    <n v="38"/>
    <n v="259"/>
    <n v="9842"/>
    <n v="4527"/>
    <n v="0.46"/>
    <x v="2"/>
    <s v="low Units"/>
    <n v="1.362999484288205E-3"/>
  </r>
  <r>
    <x v="1"/>
    <s v="Online"/>
    <n v="1197831"/>
    <n v="44057"/>
    <s v="14-08-2020"/>
    <x v="6"/>
    <x v="0"/>
    <s v="Friday"/>
    <s v="14"/>
    <x v="1"/>
    <x v="1"/>
    <x v="1"/>
    <x v="2"/>
    <n v="33"/>
    <n v="225"/>
    <n v="7425"/>
    <n v="3564"/>
    <n v="0.48"/>
    <x v="2"/>
    <s v="low Units"/>
    <n v="1.0730572480678511E-3"/>
  </r>
  <r>
    <x v="1"/>
    <s v="Online"/>
    <n v="1197831"/>
    <n v="44058"/>
    <s v="15-08-2020"/>
    <x v="6"/>
    <x v="0"/>
    <s v="Saturday"/>
    <s v="15"/>
    <x v="1"/>
    <x v="1"/>
    <x v="1"/>
    <x v="3"/>
    <n v="39"/>
    <n v="189"/>
    <n v="7371"/>
    <n v="4275"/>
    <n v="0.57999999999999996"/>
    <x v="2"/>
    <s v="low Units"/>
    <n v="1.2871267495763365E-3"/>
  </r>
  <r>
    <x v="1"/>
    <s v="Online"/>
    <n v="1197831"/>
    <n v="44059"/>
    <s v="16-08-2020"/>
    <x v="6"/>
    <x v="0"/>
    <s v="Sunday"/>
    <s v="16"/>
    <x v="1"/>
    <x v="1"/>
    <x v="1"/>
    <x v="4"/>
    <n v="42"/>
    <n v="168"/>
    <n v="7056"/>
    <n v="2822"/>
    <n v="0.4"/>
    <x v="2"/>
    <s v="low Units"/>
    <n v="8.496541958606835E-4"/>
  </r>
  <r>
    <x v="1"/>
    <s v="Online"/>
    <n v="1197831"/>
    <n v="44060"/>
    <s v="17-08-2020"/>
    <x v="6"/>
    <x v="0"/>
    <s v="Monday"/>
    <s v="17"/>
    <x v="1"/>
    <x v="1"/>
    <x v="1"/>
    <x v="5"/>
    <n v="37"/>
    <n v="276"/>
    <n v="10212"/>
    <n v="6434"/>
    <n v="0.63"/>
    <x v="2"/>
    <s v="low Units"/>
    <n v="1.9371633933974617E-3"/>
  </r>
  <r>
    <x v="1"/>
    <s v="Online"/>
    <n v="1197831"/>
    <n v="44061"/>
    <s v="18-08-2020"/>
    <x v="6"/>
    <x v="0"/>
    <s v="Tuesday"/>
    <s v="18"/>
    <x v="1"/>
    <x v="1"/>
    <x v="1"/>
    <x v="0"/>
    <n v="39"/>
    <n v="238"/>
    <n v="9282"/>
    <n v="4363"/>
    <n v="0.47"/>
    <x v="2"/>
    <s v="low Units"/>
    <n v="1.31362199026937E-3"/>
  </r>
  <r>
    <x v="1"/>
    <s v="Online"/>
    <n v="1197831"/>
    <n v="44062"/>
    <s v="19-08-2020"/>
    <x v="6"/>
    <x v="0"/>
    <s v="Wednesday"/>
    <s v="19"/>
    <x v="1"/>
    <x v="1"/>
    <x v="1"/>
    <x v="1"/>
    <n v="42"/>
    <n v="238"/>
    <n v="9996"/>
    <n v="4498"/>
    <n v="0.45"/>
    <x v="2"/>
    <s v="low Units"/>
    <n v="1.354268098150728E-3"/>
  </r>
  <r>
    <x v="1"/>
    <s v="Online"/>
    <n v="1197831"/>
    <n v="44063"/>
    <s v="20-08-2020"/>
    <x v="6"/>
    <x v="0"/>
    <s v="Thursday"/>
    <s v="20"/>
    <x v="1"/>
    <x v="1"/>
    <x v="1"/>
    <x v="2"/>
    <n v="37"/>
    <n v="232"/>
    <n v="8584"/>
    <n v="4206"/>
    <n v="0.49"/>
    <x v="2"/>
    <s v="low Units"/>
    <n v="1.2663520722147536E-3"/>
  </r>
  <r>
    <x v="1"/>
    <s v="Online"/>
    <n v="1197831"/>
    <n v="44064"/>
    <s v="21-08-2020"/>
    <x v="6"/>
    <x v="0"/>
    <s v="Friday"/>
    <s v="21"/>
    <x v="1"/>
    <x v="1"/>
    <x v="1"/>
    <x v="3"/>
    <n v="38"/>
    <n v="203"/>
    <n v="7714"/>
    <n v="4397"/>
    <n v="0.56999999999999995"/>
    <x v="2"/>
    <s v="low Units"/>
    <n v="1.3238587878098601E-3"/>
  </r>
  <r>
    <x v="1"/>
    <s v="Online"/>
    <n v="1197831"/>
    <n v="44065"/>
    <s v="22-08-2020"/>
    <x v="6"/>
    <x v="0"/>
    <s v="Saturday"/>
    <s v="22"/>
    <x v="1"/>
    <x v="1"/>
    <x v="1"/>
    <x v="4"/>
    <n v="41"/>
    <n v="169"/>
    <n v="6929"/>
    <n v="3118"/>
    <n v="0.45"/>
    <x v="2"/>
    <s v="low Units"/>
    <n v="9.3877455091906847E-4"/>
  </r>
  <r>
    <x v="1"/>
    <s v="Online"/>
    <n v="1197831"/>
    <n v="44066"/>
    <s v="23-08-2020"/>
    <x v="6"/>
    <x v="0"/>
    <s v="Sunday"/>
    <s v="23"/>
    <x v="1"/>
    <x v="1"/>
    <x v="1"/>
    <x v="5"/>
    <n v="47"/>
    <n v="250"/>
    <n v="11750"/>
    <n v="7520"/>
    <n v="0.64"/>
    <x v="2"/>
    <s v="low Units"/>
    <n v="2.264138750131942E-3"/>
  </r>
  <r>
    <x v="1"/>
    <s v="Online"/>
    <n v="1197831"/>
    <n v="44067"/>
    <s v="24-08-2020"/>
    <x v="6"/>
    <x v="0"/>
    <s v="Monday"/>
    <s v="24"/>
    <x v="1"/>
    <x v="1"/>
    <x v="1"/>
    <x v="0"/>
    <n v="37"/>
    <n v="238"/>
    <n v="8806"/>
    <n v="3963"/>
    <n v="0.45"/>
    <x v="2"/>
    <s v="low Units"/>
    <n v="1.1931890780283094E-3"/>
  </r>
  <r>
    <x v="1"/>
    <s v="Online"/>
    <n v="1197831"/>
    <n v="44068"/>
    <s v="25-08-2020"/>
    <x v="6"/>
    <x v="0"/>
    <s v="Tuesday"/>
    <s v="25"/>
    <x v="1"/>
    <x v="1"/>
    <x v="1"/>
    <x v="1"/>
    <n v="42"/>
    <n v="238"/>
    <n v="9996"/>
    <n v="4598"/>
    <n v="0.46"/>
    <x v="2"/>
    <s v="low Units"/>
    <n v="1.384376326210993E-3"/>
  </r>
  <r>
    <x v="1"/>
    <s v="Online"/>
    <n v="1197831"/>
    <n v="44069"/>
    <s v="26-08-2020"/>
    <x v="6"/>
    <x v="0"/>
    <s v="Wednesday"/>
    <s v="26"/>
    <x v="1"/>
    <x v="1"/>
    <x v="1"/>
    <x v="2"/>
    <n v="37"/>
    <n v="319"/>
    <n v="11803"/>
    <n v="5311"/>
    <n v="0.45"/>
    <x v="2"/>
    <s v="low Units"/>
    <n v="1.599047992280684E-3"/>
  </r>
  <r>
    <x v="1"/>
    <s v="Online"/>
    <n v="1197831"/>
    <n v="44070"/>
    <s v="27-08-2020"/>
    <x v="6"/>
    <x v="0"/>
    <s v="Thursday"/>
    <s v="27"/>
    <x v="1"/>
    <x v="1"/>
    <x v="1"/>
    <x v="3"/>
    <n v="36"/>
    <n v="210"/>
    <n v="7560"/>
    <n v="4536"/>
    <n v="0.6"/>
    <x v="2"/>
    <s v="low Units"/>
    <n v="1.3657092248136288E-3"/>
  </r>
  <r>
    <x v="1"/>
    <s v="Online"/>
    <n v="1197831"/>
    <n v="44071"/>
    <s v="28-08-2020"/>
    <x v="6"/>
    <x v="0"/>
    <s v="Friday"/>
    <s v="28"/>
    <x v="1"/>
    <x v="1"/>
    <x v="1"/>
    <x v="4"/>
    <n v="41"/>
    <n v="196"/>
    <n v="8036"/>
    <n v="3214"/>
    <n v="0.4"/>
    <x v="2"/>
    <s v="low Units"/>
    <n v="9.6767844985692301E-4"/>
  </r>
  <r>
    <x v="1"/>
    <s v="Online"/>
    <n v="1197831"/>
    <n v="44072"/>
    <s v="29-08-2020"/>
    <x v="6"/>
    <x v="0"/>
    <s v="Saturday"/>
    <s v="29"/>
    <x v="1"/>
    <x v="1"/>
    <x v="1"/>
    <x v="5"/>
    <n v="47"/>
    <n v="293"/>
    <n v="13771"/>
    <n v="8676"/>
    <n v="0.63"/>
    <x v="2"/>
    <s v="low Units"/>
    <n v="2.6121898665086071E-3"/>
  </r>
  <r>
    <x v="1"/>
    <s v="Online"/>
    <n v="1197831"/>
    <n v="44073"/>
    <s v="30-08-2020"/>
    <x v="6"/>
    <x v="0"/>
    <s v="Sunday"/>
    <s v="30"/>
    <x v="1"/>
    <x v="1"/>
    <x v="1"/>
    <x v="0"/>
    <n v="37"/>
    <n v="268"/>
    <n v="9916"/>
    <n v="4859"/>
    <n v="0.49"/>
    <x v="2"/>
    <s v="low Units"/>
    <n v="1.4629588014482852E-3"/>
  </r>
  <r>
    <x v="1"/>
    <s v="Online"/>
    <n v="1197831"/>
    <n v="44074"/>
    <s v="31-08-2020"/>
    <x v="6"/>
    <x v="0"/>
    <s v="Monday"/>
    <s v="31"/>
    <x v="1"/>
    <x v="1"/>
    <x v="1"/>
    <x v="1"/>
    <n v="41"/>
    <n v="259"/>
    <n v="10619"/>
    <n v="4779"/>
    <n v="0.45"/>
    <x v="2"/>
    <s v="low Units"/>
    <n v="1.438872219000073E-3"/>
  </r>
  <r>
    <x v="1"/>
    <s v="Online"/>
    <n v="1197831"/>
    <n v="44075"/>
    <s v="01-09-2020"/>
    <x v="7"/>
    <x v="0"/>
    <s v="Tuesday"/>
    <s v="01"/>
    <x v="1"/>
    <x v="1"/>
    <x v="1"/>
    <x v="2"/>
    <n v="39"/>
    <n v="297"/>
    <n v="11583"/>
    <n v="5328"/>
    <n v="0.46"/>
    <x v="2"/>
    <s v="low Units"/>
    <n v="1.604166391050929E-3"/>
  </r>
  <r>
    <x v="1"/>
    <s v="Online"/>
    <n v="1197831"/>
    <n v="44076"/>
    <s v="02-09-2020"/>
    <x v="7"/>
    <x v="0"/>
    <s v="Wednesday"/>
    <s v="02"/>
    <x v="1"/>
    <x v="1"/>
    <x v="1"/>
    <x v="3"/>
    <n v="38"/>
    <n v="189"/>
    <n v="7182"/>
    <n v="4237"/>
    <n v="0.59"/>
    <x v="2"/>
    <s v="low Units"/>
    <n v="1.2756856229134358E-3"/>
  </r>
  <r>
    <x v="1"/>
    <s v="Online"/>
    <n v="1197831"/>
    <n v="44077"/>
    <s v="03-09-2020"/>
    <x v="7"/>
    <x v="0"/>
    <s v="Thursday"/>
    <s v="03"/>
    <x v="1"/>
    <x v="1"/>
    <x v="1"/>
    <x v="4"/>
    <n v="41"/>
    <n v="169"/>
    <n v="6929"/>
    <n v="2772"/>
    <n v="0.4"/>
    <x v="2"/>
    <s v="low Units"/>
    <n v="8.3460008183055092E-4"/>
  </r>
  <r>
    <x v="1"/>
    <s v="Online"/>
    <n v="1197831"/>
    <n v="44078"/>
    <s v="04-09-2020"/>
    <x v="7"/>
    <x v="0"/>
    <s v="Friday"/>
    <s v="04"/>
    <x v="1"/>
    <x v="1"/>
    <x v="1"/>
    <x v="5"/>
    <n v="46"/>
    <n v="225"/>
    <n v="10350"/>
    <n v="6728"/>
    <n v="0.65"/>
    <x v="2"/>
    <s v="low Units"/>
    <n v="2.0256815838946415E-3"/>
  </r>
  <r>
    <x v="1"/>
    <s v="Online"/>
    <n v="1197831"/>
    <n v="44079"/>
    <s v="05-09-2020"/>
    <x v="7"/>
    <x v="0"/>
    <s v="Saturday"/>
    <s v="05"/>
    <x v="1"/>
    <x v="1"/>
    <x v="1"/>
    <x v="0"/>
    <n v="44"/>
    <n v="255"/>
    <n v="11220"/>
    <n v="5386"/>
    <n v="0.48"/>
    <x v="2"/>
    <s v="low Units"/>
    <n v="1.6216291633258828E-3"/>
  </r>
  <r>
    <x v="1"/>
    <s v="Online"/>
    <n v="1197831"/>
    <n v="44080"/>
    <s v="06-09-2020"/>
    <x v="7"/>
    <x v="0"/>
    <s v="Sunday"/>
    <s v="06"/>
    <x v="1"/>
    <x v="1"/>
    <x v="1"/>
    <x v="1"/>
    <n v="41"/>
    <n v="213"/>
    <n v="8733"/>
    <n v="4017"/>
    <n v="0.46"/>
    <x v="2"/>
    <s v="low Units"/>
    <n v="1.2094475211808524E-3"/>
  </r>
  <r>
    <x v="1"/>
    <s v="Online"/>
    <n v="1197831"/>
    <n v="44081"/>
    <s v="07-09-2020"/>
    <x v="7"/>
    <x v="0"/>
    <s v="Monday"/>
    <s v="07"/>
    <x v="1"/>
    <x v="1"/>
    <x v="1"/>
    <x v="2"/>
    <n v="46"/>
    <n v="234"/>
    <n v="10764"/>
    <n v="5274"/>
    <n v="0.49"/>
    <x v="2"/>
    <s v="low Units"/>
    <n v="1.5879079478983858E-3"/>
  </r>
  <r>
    <x v="1"/>
    <s v="Online"/>
    <n v="1197831"/>
    <n v="44082"/>
    <s v="08-09-2020"/>
    <x v="7"/>
    <x v="0"/>
    <s v="Tuesday"/>
    <s v="08"/>
    <x v="1"/>
    <x v="1"/>
    <x v="1"/>
    <x v="3"/>
    <n v="47"/>
    <n v="181"/>
    <n v="8507"/>
    <n v="4679"/>
    <n v="0.55000000000000004"/>
    <x v="2"/>
    <s v="low Units"/>
    <n v="1.408763990939808E-3"/>
  </r>
  <r>
    <x v="1"/>
    <s v="Online"/>
    <n v="1197831"/>
    <n v="44083"/>
    <s v="09-09-2020"/>
    <x v="7"/>
    <x v="0"/>
    <s v="Wednesday"/>
    <s v="09"/>
    <x v="1"/>
    <x v="1"/>
    <x v="1"/>
    <x v="4"/>
    <n v="44"/>
    <n v="175"/>
    <n v="7700"/>
    <n v="3311"/>
    <n v="0.43"/>
    <x v="2"/>
    <s v="low Units"/>
    <n v="9.9688343107538031E-4"/>
  </r>
  <r>
    <x v="1"/>
    <s v="Online"/>
    <n v="1197831"/>
    <n v="44084"/>
    <s v="10-09-2020"/>
    <x v="7"/>
    <x v="0"/>
    <s v="Thursday"/>
    <s v="10"/>
    <x v="1"/>
    <x v="1"/>
    <x v="1"/>
    <x v="5"/>
    <n v="50"/>
    <n v="213"/>
    <n v="10650"/>
    <n v="6816"/>
    <n v="0.64"/>
    <x v="2"/>
    <s v="low Units"/>
    <n v="2.0521768245876748E-3"/>
  </r>
  <r>
    <x v="1"/>
    <s v="Online"/>
    <n v="1197831"/>
    <n v="44085"/>
    <s v="11-09-2020"/>
    <x v="7"/>
    <x v="0"/>
    <s v="Friday"/>
    <s v="11"/>
    <x v="1"/>
    <x v="1"/>
    <x v="1"/>
    <x v="0"/>
    <n v="44"/>
    <n v="240"/>
    <n v="10560"/>
    <n v="5280"/>
    <n v="0.5"/>
    <x v="2"/>
    <s v="low Units"/>
    <n v="1.5897144415820018E-3"/>
  </r>
  <r>
    <x v="1"/>
    <s v="Online"/>
    <n v="1197831"/>
    <n v="44086"/>
    <s v="12-09-2020"/>
    <x v="7"/>
    <x v="0"/>
    <s v="Saturday"/>
    <s v="12"/>
    <x v="1"/>
    <x v="1"/>
    <x v="1"/>
    <x v="1"/>
    <n v="43"/>
    <n v="216"/>
    <n v="9288"/>
    <n v="4365"/>
    <n v="0.47"/>
    <x v="2"/>
    <s v="low Units"/>
    <n v="1.3142241548305753E-3"/>
  </r>
  <r>
    <x v="1"/>
    <s v="Online"/>
    <n v="1197831"/>
    <n v="44087"/>
    <s v="13-09-2020"/>
    <x v="7"/>
    <x v="0"/>
    <s v="Sunday"/>
    <s v="13"/>
    <x v="1"/>
    <x v="1"/>
    <x v="1"/>
    <x v="2"/>
    <n v="48"/>
    <n v="188"/>
    <n v="9024"/>
    <n v="4241"/>
    <n v="0.47"/>
    <x v="2"/>
    <s v="low Units"/>
    <n v="1.2768899520358464E-3"/>
  </r>
  <r>
    <x v="1"/>
    <s v="Online"/>
    <n v="1197831"/>
    <n v="44088"/>
    <s v="14-09-2020"/>
    <x v="7"/>
    <x v="0"/>
    <s v="Monday"/>
    <s v="14"/>
    <x v="1"/>
    <x v="1"/>
    <x v="1"/>
    <x v="3"/>
    <n v="45"/>
    <n v="168"/>
    <n v="7560"/>
    <n v="4385"/>
    <n v="0.57999999999999996"/>
    <x v="2"/>
    <s v="low Units"/>
    <n v="1.3202458004426285E-3"/>
  </r>
  <r>
    <x v="1"/>
    <s v="Online"/>
    <n v="1197831"/>
    <n v="44089"/>
    <s v="15-09-2020"/>
    <x v="7"/>
    <x v="0"/>
    <s v="Tuesday"/>
    <s v="15"/>
    <x v="1"/>
    <x v="1"/>
    <x v="1"/>
    <x v="4"/>
    <n v="42"/>
    <n v="150"/>
    <n v="6300"/>
    <n v="2583"/>
    <n v="0.41"/>
    <x v="2"/>
    <s v="low Units"/>
    <n v="7.7769553079664981E-4"/>
  </r>
  <r>
    <x v="1"/>
    <s v="Online"/>
    <n v="1197831"/>
    <n v="44090"/>
    <s v="16-09-2020"/>
    <x v="7"/>
    <x v="0"/>
    <s v="Wednesday"/>
    <s v="16"/>
    <x v="1"/>
    <x v="1"/>
    <x v="1"/>
    <x v="5"/>
    <n v="53"/>
    <n v="210"/>
    <n v="11130"/>
    <n v="6901"/>
    <n v="0.62"/>
    <x v="2"/>
    <s v="low Units"/>
    <n v="2.0777688184389002E-3"/>
  </r>
  <r>
    <x v="1"/>
    <s v="Online"/>
    <n v="1197831"/>
    <n v="44124"/>
    <s v="20-10-2020"/>
    <x v="8"/>
    <x v="0"/>
    <s v="Tuesday"/>
    <s v="20"/>
    <x v="1"/>
    <x v="1"/>
    <x v="1"/>
    <x v="0"/>
    <n v="43"/>
    <n v="234"/>
    <n v="10062"/>
    <n v="4930"/>
    <n v="0.49"/>
    <x v="2"/>
    <s v="low Units"/>
    <n v="1.4843356433710737E-3"/>
  </r>
  <r>
    <x v="1"/>
    <s v="Online"/>
    <n v="1197831"/>
    <n v="44125"/>
    <s v="21-10-2020"/>
    <x v="8"/>
    <x v="0"/>
    <s v="Wednesday"/>
    <s v="21"/>
    <x v="1"/>
    <x v="1"/>
    <x v="1"/>
    <x v="1"/>
    <n v="43"/>
    <n v="243"/>
    <n v="10449"/>
    <n v="5120"/>
    <n v="0.49"/>
    <x v="2"/>
    <s v="low Units"/>
    <n v="1.5415412766855774E-3"/>
  </r>
  <r>
    <x v="1"/>
    <s v="Online"/>
    <n v="1197831"/>
    <n v="44126"/>
    <s v="22-10-2020"/>
    <x v="8"/>
    <x v="0"/>
    <s v="Thursday"/>
    <s v="22"/>
    <x v="1"/>
    <x v="1"/>
    <x v="1"/>
    <x v="2"/>
    <n v="47"/>
    <n v="206"/>
    <n v="9682"/>
    <n v="4647"/>
    <n v="0.48"/>
    <x v="2"/>
    <s v="low Units"/>
    <n v="1.399129357960523E-3"/>
  </r>
  <r>
    <x v="1"/>
    <s v="Online"/>
    <n v="1197831"/>
    <n v="44127"/>
    <s v="23-10-2020"/>
    <x v="8"/>
    <x v="0"/>
    <s v="Friday"/>
    <s v="23"/>
    <x v="1"/>
    <x v="1"/>
    <x v="1"/>
    <x v="3"/>
    <n v="48"/>
    <n v="203"/>
    <n v="9744"/>
    <n v="5359"/>
    <n v="0.55000000000000004"/>
    <x v="2"/>
    <s v="low Units"/>
    <n v="1.613499941749611E-3"/>
  </r>
  <r>
    <x v="1"/>
    <s v="Online"/>
    <n v="1197831"/>
    <n v="44128"/>
    <s v="24-10-2020"/>
    <x v="8"/>
    <x v="0"/>
    <s v="Saturday"/>
    <s v="24"/>
    <x v="1"/>
    <x v="1"/>
    <x v="1"/>
    <x v="4"/>
    <n v="42"/>
    <n v="195"/>
    <n v="8190"/>
    <n v="3686"/>
    <n v="0.45"/>
    <x v="2"/>
    <s v="low Units"/>
    <n v="1.1097892863013747E-3"/>
  </r>
  <r>
    <x v="1"/>
    <s v="Online"/>
    <n v="1197831"/>
    <n v="44129"/>
    <s v="25-10-2020"/>
    <x v="8"/>
    <x v="0"/>
    <s v="Sunday"/>
    <s v="25"/>
    <x v="1"/>
    <x v="1"/>
    <x v="1"/>
    <x v="5"/>
    <n v="51"/>
    <n v="247"/>
    <n v="12597"/>
    <n v="7810"/>
    <n v="0.62"/>
    <x v="2"/>
    <s v="low Units"/>
    <n v="2.3514526115067111E-3"/>
  </r>
  <r>
    <x v="1"/>
    <s v="Online"/>
    <n v="1197831"/>
    <n v="44130"/>
    <s v="26-10-2020"/>
    <x v="8"/>
    <x v="0"/>
    <s v="Monday"/>
    <s v="26"/>
    <x v="1"/>
    <x v="1"/>
    <x v="1"/>
    <x v="0"/>
    <n v="41"/>
    <n v="238"/>
    <n v="9758"/>
    <n v="4684"/>
    <n v="0.48"/>
    <x v="2"/>
    <s v="low Units"/>
    <n v="1.4102694023428212E-3"/>
  </r>
  <r>
    <x v="1"/>
    <s v="Online"/>
    <n v="1197831"/>
    <n v="44131"/>
    <s v="27-10-2020"/>
    <x v="8"/>
    <x v="0"/>
    <s v="Tuesday"/>
    <s v="27"/>
    <x v="1"/>
    <x v="1"/>
    <x v="1"/>
    <x v="1"/>
    <n v="44"/>
    <n v="285"/>
    <n v="12540"/>
    <n v="6019"/>
    <n v="0.48"/>
    <x v="2"/>
    <s v="low Units"/>
    <n v="1.8122142469473614E-3"/>
  </r>
  <r>
    <x v="1"/>
    <s v="Online"/>
    <n v="1197831"/>
    <n v="44132"/>
    <s v="28-10-2020"/>
    <x v="8"/>
    <x v="0"/>
    <s v="Wednesday"/>
    <s v="28"/>
    <x v="1"/>
    <x v="1"/>
    <x v="1"/>
    <x v="2"/>
    <n v="47"/>
    <n v="255"/>
    <n v="11985"/>
    <n v="5873"/>
    <n v="0.49"/>
    <x v="2"/>
    <s v="low Units"/>
    <n v="1.7682562339793742E-3"/>
  </r>
  <r>
    <x v="1"/>
    <s v="Online"/>
    <n v="1197831"/>
    <n v="44133"/>
    <s v="29-10-2020"/>
    <x v="8"/>
    <x v="0"/>
    <s v="Thursday"/>
    <s v="29"/>
    <x v="1"/>
    <x v="1"/>
    <x v="1"/>
    <x v="3"/>
    <n v="47"/>
    <n v="182"/>
    <n v="8554"/>
    <n v="4961"/>
    <n v="0.57999999999999996"/>
    <x v="2"/>
    <s v="low Units"/>
    <n v="1.4936691940697557E-3"/>
  </r>
  <r>
    <x v="1"/>
    <s v="Online"/>
    <n v="1197831"/>
    <n v="44134"/>
    <s v="30-10-2020"/>
    <x v="8"/>
    <x v="0"/>
    <s v="Friday"/>
    <s v="30"/>
    <x v="1"/>
    <x v="1"/>
    <x v="1"/>
    <x v="4"/>
    <n v="42"/>
    <n v="169"/>
    <n v="7098"/>
    <n v="3194"/>
    <n v="0.45"/>
    <x v="2"/>
    <s v="low Units"/>
    <n v="9.6165680424487E-4"/>
  </r>
  <r>
    <x v="1"/>
    <s v="Online"/>
    <n v="1197831"/>
    <n v="44135"/>
    <s v="31-10-2020"/>
    <x v="8"/>
    <x v="0"/>
    <s v="Saturday"/>
    <s v="31"/>
    <x v="1"/>
    <x v="1"/>
    <x v="1"/>
    <x v="5"/>
    <n v="53"/>
    <n v="261"/>
    <n v="13833"/>
    <n v="8576"/>
    <n v="0.62"/>
    <x v="2"/>
    <s v="low Units"/>
    <n v="2.5820816384483423E-3"/>
  </r>
  <r>
    <x v="3"/>
    <s v="Online"/>
    <n v="1128299"/>
    <n v="44136"/>
    <s v="01-11-2020"/>
    <x v="9"/>
    <x v="0"/>
    <s v="Sunday"/>
    <s v="01"/>
    <x v="1"/>
    <x v="1"/>
    <x v="1"/>
    <x v="0"/>
    <n v="37"/>
    <n v="209"/>
    <n v="7733"/>
    <n v="3480"/>
    <n v="0.45"/>
    <x v="2"/>
    <s v="low Units"/>
    <n v="1.0477663364972284E-3"/>
  </r>
  <r>
    <x v="3"/>
    <s v="Online"/>
    <n v="1128299"/>
    <n v="44137"/>
    <s v="02-11-2020"/>
    <x v="9"/>
    <x v="0"/>
    <s v="Monday"/>
    <s v="02"/>
    <x v="1"/>
    <x v="1"/>
    <x v="1"/>
    <x v="1"/>
    <n v="49"/>
    <n v="194"/>
    <n v="9506"/>
    <n v="2947"/>
    <n v="0.31"/>
    <x v="2"/>
    <s v="low Units"/>
    <n v="8.8728948093601506E-4"/>
  </r>
  <r>
    <x v="3"/>
    <s v="Online"/>
    <n v="1128299"/>
    <n v="44138"/>
    <s v="03-11-2020"/>
    <x v="9"/>
    <x v="0"/>
    <s v="Tuesday"/>
    <s v="03"/>
    <x v="1"/>
    <x v="1"/>
    <x v="1"/>
    <x v="2"/>
    <n v="46"/>
    <n v="217"/>
    <n v="9982"/>
    <n v="4492"/>
    <n v="0.45"/>
    <x v="2"/>
    <s v="low Units"/>
    <n v="1.3524616044671119E-3"/>
  </r>
  <r>
    <x v="3"/>
    <s v="Online"/>
    <n v="1128299"/>
    <n v="44139"/>
    <s v="04-11-2020"/>
    <x v="9"/>
    <x v="0"/>
    <s v="Wednesday"/>
    <s v="04"/>
    <x v="1"/>
    <x v="1"/>
    <x v="1"/>
    <x v="3"/>
    <n v="48"/>
    <n v="175"/>
    <n v="8400"/>
    <n v="3360"/>
    <n v="0.4"/>
    <x v="2"/>
    <s v="low Units"/>
    <n v="1.0116364628249101E-3"/>
  </r>
  <r>
    <x v="3"/>
    <s v="Online"/>
    <n v="1128299"/>
    <n v="44140"/>
    <s v="05-11-2020"/>
    <x v="9"/>
    <x v="0"/>
    <s v="Thursday"/>
    <s v="05"/>
    <x v="2"/>
    <x v="2"/>
    <x v="2"/>
    <x v="4"/>
    <n v="51"/>
    <n v="161"/>
    <n v="8211"/>
    <n v="5173"/>
    <n v="0.63"/>
    <x v="2"/>
    <s v="low Units"/>
    <n v="1.5574986375575179E-3"/>
  </r>
  <r>
    <x v="3"/>
    <s v="Online"/>
    <n v="1128299"/>
    <n v="44141"/>
    <s v="06-11-2020"/>
    <x v="9"/>
    <x v="0"/>
    <s v="Friday"/>
    <s v="06"/>
    <x v="2"/>
    <x v="2"/>
    <x v="2"/>
    <x v="5"/>
    <n v="49"/>
    <n v="233"/>
    <n v="11417"/>
    <n v="2854"/>
    <n v="0.25"/>
    <x v="2"/>
    <s v="low Units"/>
    <n v="8.5928882883996827E-4"/>
  </r>
  <r>
    <x v="3"/>
    <s v="Online"/>
    <n v="1128299"/>
    <n v="44142"/>
    <s v="07-11-2020"/>
    <x v="9"/>
    <x v="0"/>
    <s v="Saturday"/>
    <s v="07"/>
    <x v="2"/>
    <x v="2"/>
    <x v="2"/>
    <x v="0"/>
    <n v="37"/>
    <n v="223"/>
    <n v="8251"/>
    <n v="4126"/>
    <n v="0.5"/>
    <x v="2"/>
    <s v="low Units"/>
    <n v="1.2422654897665416E-3"/>
  </r>
  <r>
    <x v="3"/>
    <s v="Online"/>
    <n v="1128299"/>
    <n v="44143"/>
    <s v="08-11-2020"/>
    <x v="9"/>
    <x v="0"/>
    <s v="Sunday"/>
    <s v="08"/>
    <x v="2"/>
    <x v="2"/>
    <x v="2"/>
    <x v="1"/>
    <n v="49"/>
    <n v="210"/>
    <n v="10290"/>
    <n v="3190"/>
    <n v="0.31"/>
    <x v="2"/>
    <s v="low Units"/>
    <n v="9.6045247512245926E-4"/>
  </r>
  <r>
    <x v="3"/>
    <s v="Online"/>
    <n v="1128299"/>
    <n v="44144"/>
    <s v="09-11-2020"/>
    <x v="9"/>
    <x v="0"/>
    <s v="Monday"/>
    <s v="09"/>
    <x v="2"/>
    <x v="2"/>
    <x v="2"/>
    <x v="2"/>
    <n v="49"/>
    <n v="196"/>
    <n v="9604"/>
    <n v="4706"/>
    <n v="0.49"/>
    <x v="2"/>
    <s v="low Units"/>
    <n v="1.4168932125160796E-3"/>
  </r>
  <r>
    <x v="3"/>
    <s v="Online"/>
    <n v="1128299"/>
    <n v="44145"/>
    <s v="10-11-2020"/>
    <x v="9"/>
    <x v="0"/>
    <s v="Tuesday"/>
    <s v="10"/>
    <x v="2"/>
    <x v="2"/>
    <x v="2"/>
    <x v="3"/>
    <n v="47"/>
    <n v="150"/>
    <n v="7050"/>
    <n v="2961"/>
    <n v="0.42"/>
    <x v="2"/>
    <s v="low Units"/>
    <n v="8.9150463286445203E-4"/>
  </r>
  <r>
    <x v="3"/>
    <s v="Online"/>
    <n v="1128299"/>
    <n v="44146"/>
    <s v="11-11-2020"/>
    <x v="9"/>
    <x v="0"/>
    <s v="Wednesday"/>
    <s v="11"/>
    <x v="2"/>
    <x v="2"/>
    <x v="2"/>
    <x v="4"/>
    <n v="50"/>
    <n v="140"/>
    <n v="7000"/>
    <n v="4270"/>
    <n v="0.61"/>
    <x v="2"/>
    <s v="low Units"/>
    <n v="1.2856213381733234E-3"/>
  </r>
  <r>
    <x v="3"/>
    <s v="Online"/>
    <n v="1128299"/>
    <n v="44147"/>
    <s v="12-11-2020"/>
    <x v="9"/>
    <x v="0"/>
    <s v="Thursday"/>
    <s v="12"/>
    <x v="2"/>
    <x v="2"/>
    <x v="2"/>
    <x v="5"/>
    <n v="46"/>
    <n v="182"/>
    <n v="8372"/>
    <n v="2344"/>
    <n v="0.28000000000000003"/>
    <x v="2"/>
    <s v="low Units"/>
    <n v="7.0573686573261591E-4"/>
  </r>
  <r>
    <x v="3"/>
    <s v="Online"/>
    <n v="1128299"/>
    <n v="44148"/>
    <s v="13-11-2020"/>
    <x v="9"/>
    <x v="0"/>
    <s v="Friday"/>
    <s v="13"/>
    <x v="2"/>
    <x v="2"/>
    <x v="2"/>
    <x v="0"/>
    <n v="49"/>
    <n v="230"/>
    <n v="11270"/>
    <n v="5072"/>
    <n v="0.45"/>
    <x v="2"/>
    <s v="low Units"/>
    <n v="1.52708932721665E-3"/>
  </r>
  <r>
    <x v="3"/>
    <s v="Online"/>
    <n v="1128299"/>
    <n v="44149"/>
    <s v="14-11-2020"/>
    <x v="9"/>
    <x v="0"/>
    <s v="Saturday"/>
    <s v="14"/>
    <x v="2"/>
    <x v="2"/>
    <x v="2"/>
    <x v="1"/>
    <n v="58"/>
    <n v="175"/>
    <n v="10150"/>
    <n v="3045"/>
    <n v="0.3"/>
    <x v="2"/>
    <s v="low Units"/>
    <n v="9.167955444350748E-4"/>
  </r>
  <r>
    <x v="3"/>
    <s v="Online"/>
    <n v="1128299"/>
    <n v="44150"/>
    <s v="15-11-2020"/>
    <x v="9"/>
    <x v="0"/>
    <s v="Sunday"/>
    <s v="15"/>
    <x v="2"/>
    <x v="2"/>
    <x v="2"/>
    <x v="2"/>
    <n v="55"/>
    <n v="203"/>
    <n v="11165"/>
    <n v="5248"/>
    <n v="0.47"/>
    <x v="2"/>
    <s v="low Units"/>
    <n v="1.5800798086027168E-3"/>
  </r>
  <r>
    <x v="3"/>
    <s v="Online"/>
    <n v="1128299"/>
    <n v="44187"/>
    <s v="22-12-2020"/>
    <x v="10"/>
    <x v="0"/>
    <s v="Tuesday"/>
    <s v="22"/>
    <x v="2"/>
    <x v="2"/>
    <x v="2"/>
    <x v="3"/>
    <n v="58"/>
    <n v="174"/>
    <n v="10092"/>
    <n v="4340"/>
    <n v="0.43"/>
    <x v="2"/>
    <s v="low Units"/>
    <n v="1.3066970978155088E-3"/>
  </r>
  <r>
    <x v="3"/>
    <s v="Online"/>
    <n v="1128299"/>
    <n v="44188"/>
    <s v="23-12-2020"/>
    <x v="10"/>
    <x v="0"/>
    <s v="Wednesday"/>
    <s v="23"/>
    <x v="2"/>
    <x v="2"/>
    <x v="2"/>
    <x v="4"/>
    <n v="62"/>
    <n v="145"/>
    <n v="8990"/>
    <n v="5664"/>
    <n v="0.63"/>
    <x v="2"/>
    <s v="low Units"/>
    <n v="1.7053300373334201E-3"/>
  </r>
  <r>
    <x v="3"/>
    <s v="Online"/>
    <n v="1128299"/>
    <n v="44189"/>
    <s v="24-12-2020"/>
    <x v="10"/>
    <x v="0"/>
    <s v="Thursday"/>
    <s v="24"/>
    <x v="2"/>
    <x v="2"/>
    <x v="2"/>
    <x v="5"/>
    <n v="54"/>
    <n v="210"/>
    <n v="11340"/>
    <n v="3062"/>
    <n v="0.27"/>
    <x v="2"/>
    <s v="low Units"/>
    <n v="9.2191394320531995E-4"/>
  </r>
  <r>
    <x v="3"/>
    <s v="Online"/>
    <n v="1128299"/>
    <n v="44190"/>
    <s v="25-12-2020"/>
    <x v="10"/>
    <x v="0"/>
    <s v="Friday"/>
    <s v="25"/>
    <x v="2"/>
    <x v="2"/>
    <x v="2"/>
    <x v="0"/>
    <n v="56"/>
    <n v="228"/>
    <n v="12768"/>
    <n v="6001"/>
    <n v="0.47"/>
    <x v="2"/>
    <s v="low Units"/>
    <n v="1.8067947658965138E-3"/>
  </r>
  <r>
    <x v="3"/>
    <s v="Online"/>
    <n v="1128299"/>
    <n v="44191"/>
    <s v="26-12-2020"/>
    <x v="10"/>
    <x v="0"/>
    <s v="Saturday"/>
    <s v="26"/>
    <x v="2"/>
    <x v="2"/>
    <x v="2"/>
    <x v="1"/>
    <n v="62"/>
    <n v="203"/>
    <n v="12586"/>
    <n v="3776"/>
    <n v="0.3"/>
    <x v="2"/>
    <s v="low Units"/>
    <n v="1.1368866915556133E-3"/>
  </r>
  <r>
    <x v="3"/>
    <s v="Online"/>
    <n v="1128299"/>
    <n v="44192"/>
    <s v="27-12-2020"/>
    <x v="10"/>
    <x v="0"/>
    <s v="Sunday"/>
    <s v="27"/>
    <x v="2"/>
    <x v="2"/>
    <x v="2"/>
    <x v="2"/>
    <n v="64"/>
    <n v="210"/>
    <n v="13440"/>
    <n v="6720"/>
    <n v="0.5"/>
    <x v="2"/>
    <s v="low Units"/>
    <n v="2.0232729256498203E-3"/>
  </r>
  <r>
    <x v="3"/>
    <s v="Online"/>
    <n v="1128299"/>
    <n v="44193"/>
    <s v="28-12-2020"/>
    <x v="10"/>
    <x v="0"/>
    <s v="Monday"/>
    <s v="28"/>
    <x v="2"/>
    <x v="2"/>
    <x v="2"/>
    <x v="3"/>
    <n v="54"/>
    <n v="188"/>
    <n v="10152"/>
    <n v="4162"/>
    <n v="0.41"/>
    <x v="2"/>
    <s v="low Units"/>
    <n v="1.2531044518682369E-3"/>
  </r>
  <r>
    <x v="3"/>
    <s v="Online"/>
    <n v="1128299"/>
    <n v="44194"/>
    <s v="29-12-2020"/>
    <x v="10"/>
    <x v="0"/>
    <s v="Tuesday"/>
    <s v="29"/>
    <x v="2"/>
    <x v="2"/>
    <x v="2"/>
    <x v="4"/>
    <n v="59"/>
    <n v="152"/>
    <n v="8968"/>
    <n v="5829"/>
    <n v="0.65"/>
    <x v="2"/>
    <s v="low Units"/>
    <n v="1.7550086136328576E-3"/>
  </r>
  <r>
    <x v="3"/>
    <s v="Online"/>
    <n v="1128299"/>
    <n v="44195"/>
    <s v="30-12-2020"/>
    <x v="10"/>
    <x v="0"/>
    <s v="Wednesday"/>
    <s v="30"/>
    <x v="2"/>
    <x v="2"/>
    <x v="2"/>
    <x v="5"/>
    <n v="72"/>
    <n v="203"/>
    <n v="14616"/>
    <n v="3946"/>
    <n v="0.27"/>
    <x v="2"/>
    <s v="low Units"/>
    <n v="1.1880706792580641E-3"/>
  </r>
  <r>
    <x v="3"/>
    <s v="Online"/>
    <n v="1128299"/>
    <n v="44196"/>
    <s v="31-12-2020"/>
    <x v="10"/>
    <x v="0"/>
    <s v="Thursday"/>
    <s v="31"/>
    <x v="2"/>
    <x v="2"/>
    <x v="2"/>
    <x v="0"/>
    <n v="56"/>
    <n v="252"/>
    <n v="14112"/>
    <n v="7056"/>
    <n v="0.5"/>
    <x v="2"/>
    <s v="low Units"/>
    <n v="2.1244365719323114E-3"/>
  </r>
  <r>
    <x v="3"/>
    <s v="Online"/>
    <n v="1128299"/>
    <n v="44197"/>
    <s v="01-01-2021"/>
    <x v="0"/>
    <x v="1"/>
    <s v="Friday"/>
    <s v="01"/>
    <x v="2"/>
    <x v="2"/>
    <x v="2"/>
    <x v="1"/>
    <n v="64"/>
    <n v="225"/>
    <n v="14400"/>
    <n v="5184"/>
    <n v="0.36"/>
    <x v="2"/>
    <s v="low Units"/>
    <n v="1.5608105426441472E-3"/>
  </r>
  <r>
    <x v="3"/>
    <s v="Online"/>
    <n v="1128299"/>
    <n v="44198"/>
    <s v="02-01-2021"/>
    <x v="0"/>
    <x v="1"/>
    <s v="Saturday"/>
    <s v="02"/>
    <x v="2"/>
    <x v="2"/>
    <x v="2"/>
    <x v="2"/>
    <n v="60"/>
    <n v="218"/>
    <n v="13080"/>
    <n v="6671"/>
    <n v="0.51"/>
    <x v="2"/>
    <s v="low Units"/>
    <n v="2.0085198939002904E-3"/>
  </r>
  <r>
    <x v="3"/>
    <s v="Online"/>
    <n v="1128299"/>
    <n v="44199"/>
    <s v="03-01-2021"/>
    <x v="0"/>
    <x v="1"/>
    <s v="Sunday"/>
    <s v="03"/>
    <x v="2"/>
    <x v="2"/>
    <x v="2"/>
    <x v="3"/>
    <n v="56"/>
    <n v="182"/>
    <n v="10192"/>
    <n v="4586"/>
    <n v="0.45"/>
    <x v="2"/>
    <s v="low Units"/>
    <n v="1.3807633388437613E-3"/>
  </r>
  <r>
    <x v="3"/>
    <s v="Online"/>
    <n v="1128299"/>
    <n v="44200"/>
    <s v="04-01-2021"/>
    <x v="0"/>
    <x v="1"/>
    <s v="Monday"/>
    <s v="04"/>
    <x v="2"/>
    <x v="2"/>
    <x v="2"/>
    <x v="4"/>
    <n v="60"/>
    <n v="154"/>
    <n v="9240"/>
    <n v="6098"/>
    <n v="0.66"/>
    <x v="2"/>
    <s v="low Units"/>
    <n v="1.8359997471149709E-3"/>
  </r>
  <r>
    <x v="3"/>
    <s v="Online"/>
    <n v="1128299"/>
    <n v="44201"/>
    <s v="05-01-2021"/>
    <x v="0"/>
    <x v="1"/>
    <s v="Tuesday"/>
    <s v="05"/>
    <x v="2"/>
    <x v="2"/>
    <x v="2"/>
    <x v="5"/>
    <n v="72"/>
    <n v="189"/>
    <n v="13608"/>
    <n v="4491"/>
    <n v="0.33"/>
    <x v="2"/>
    <s v="low Units"/>
    <n v="1.3521605221865093E-3"/>
  </r>
  <r>
    <x v="3"/>
    <s v="Online"/>
    <n v="1128299"/>
    <n v="44202"/>
    <s v="06-01-2021"/>
    <x v="0"/>
    <x v="1"/>
    <s v="Wednesday"/>
    <s v="06"/>
    <x v="2"/>
    <x v="2"/>
    <x v="2"/>
    <x v="0"/>
    <n v="56"/>
    <n v="273"/>
    <n v="15288"/>
    <n v="7644"/>
    <n v="0.5"/>
    <x v="2"/>
    <s v="low Units"/>
    <n v="2.3014729529266705E-3"/>
  </r>
  <r>
    <x v="3"/>
    <s v="Online"/>
    <n v="1128299"/>
    <n v="44203"/>
    <s v="07-01-2021"/>
    <x v="0"/>
    <x v="1"/>
    <s v="Thursday"/>
    <s v="07"/>
    <x v="2"/>
    <x v="2"/>
    <x v="2"/>
    <x v="1"/>
    <n v="63"/>
    <n v="248"/>
    <n v="15624"/>
    <n v="5781"/>
    <n v="0.37"/>
    <x v="2"/>
    <s v="low Units"/>
    <n v="1.7405566641639301E-3"/>
  </r>
  <r>
    <x v="3"/>
    <s v="Online"/>
    <n v="1128299"/>
    <n v="44204"/>
    <s v="08-01-2021"/>
    <x v="0"/>
    <x v="1"/>
    <s v="Friday"/>
    <s v="08"/>
    <x v="2"/>
    <x v="2"/>
    <x v="2"/>
    <x v="2"/>
    <n v="64"/>
    <n v="206"/>
    <n v="13184"/>
    <n v="7251"/>
    <n v="0.55000000000000004"/>
    <x v="2"/>
    <s v="low Units"/>
    <n v="2.1831476166498287E-3"/>
  </r>
  <r>
    <x v="3"/>
    <s v="Online"/>
    <n v="1128299"/>
    <n v="44205"/>
    <s v="09-01-2021"/>
    <x v="0"/>
    <x v="1"/>
    <s v="Saturday"/>
    <s v="09"/>
    <x v="2"/>
    <x v="2"/>
    <x v="2"/>
    <x v="3"/>
    <n v="59"/>
    <n v="210"/>
    <n v="12390"/>
    <n v="6071"/>
    <n v="0.49"/>
    <x v="2"/>
    <s v="low Units"/>
    <n v="1.8278705255386992E-3"/>
  </r>
  <r>
    <x v="3"/>
    <s v="Online"/>
    <n v="1128299"/>
    <n v="44206"/>
    <s v="10-01-2021"/>
    <x v="0"/>
    <x v="1"/>
    <s v="Sunday"/>
    <s v="10"/>
    <x v="2"/>
    <x v="2"/>
    <x v="2"/>
    <x v="4"/>
    <n v="62"/>
    <n v="155"/>
    <n v="9610"/>
    <n v="6343"/>
    <n v="0.66"/>
    <x v="2"/>
    <s v="low Units"/>
    <n v="1.9097649058626206E-3"/>
  </r>
  <r>
    <x v="3"/>
    <s v="Online"/>
    <n v="1128299"/>
    <n v="44207"/>
    <s v="11-01-2021"/>
    <x v="0"/>
    <x v="1"/>
    <s v="Monday"/>
    <s v="11"/>
    <x v="2"/>
    <x v="2"/>
    <x v="2"/>
    <x v="5"/>
    <n v="72"/>
    <n v="219"/>
    <n v="15768"/>
    <n v="5519"/>
    <n v="0.35"/>
    <x v="2"/>
    <s v="low Units"/>
    <n v="1.6616731066460353E-3"/>
  </r>
  <r>
    <x v="3"/>
    <s v="Online"/>
    <n v="1128299"/>
    <n v="44208"/>
    <s v="12-01-2021"/>
    <x v="0"/>
    <x v="1"/>
    <s v="Tuesday"/>
    <s v="12"/>
    <x v="2"/>
    <x v="2"/>
    <x v="2"/>
    <x v="0"/>
    <n v="56"/>
    <n v="277"/>
    <n v="15512"/>
    <n v="6980"/>
    <n v="0.45"/>
    <x v="2"/>
    <s v="low Units"/>
    <n v="2.1015543186065099E-3"/>
  </r>
  <r>
    <x v="3"/>
    <s v="Online"/>
    <n v="1128299"/>
    <n v="44209"/>
    <s v="13-01-2021"/>
    <x v="0"/>
    <x v="1"/>
    <s v="Wednesday"/>
    <s v="13"/>
    <x v="2"/>
    <x v="2"/>
    <x v="2"/>
    <x v="1"/>
    <n v="59"/>
    <n v="245"/>
    <n v="14455"/>
    <n v="4915"/>
    <n v="0.34"/>
    <x v="2"/>
    <s v="low Units"/>
    <n v="1.4798194091620337E-3"/>
  </r>
  <r>
    <x v="3"/>
    <s v="Online"/>
    <n v="1128299"/>
    <n v="44210"/>
    <s v="14-01-2021"/>
    <x v="0"/>
    <x v="1"/>
    <s v="Thursday"/>
    <s v="14"/>
    <x v="2"/>
    <x v="2"/>
    <x v="2"/>
    <x v="2"/>
    <n v="62"/>
    <n v="248"/>
    <n v="15376"/>
    <n v="7073"/>
    <n v="0.46"/>
    <x v="2"/>
    <s v="low Units"/>
    <n v="2.1295549707025562E-3"/>
  </r>
  <r>
    <x v="3"/>
    <s v="Online"/>
    <n v="1128299"/>
    <n v="44211"/>
    <s v="15-01-2021"/>
    <x v="0"/>
    <x v="1"/>
    <s v="Friday"/>
    <s v="15"/>
    <x v="2"/>
    <x v="2"/>
    <x v="2"/>
    <x v="3"/>
    <n v="55"/>
    <n v="218"/>
    <n v="11990"/>
    <n v="4796"/>
    <n v="0.4"/>
    <x v="2"/>
    <s v="low Units"/>
    <n v="1.4439906177703182E-3"/>
  </r>
  <r>
    <x v="3"/>
    <s v="Online"/>
    <n v="1128299"/>
    <n v="44212"/>
    <s v="16-01-2021"/>
    <x v="0"/>
    <x v="1"/>
    <s v="Saturday"/>
    <s v="16"/>
    <x v="2"/>
    <x v="2"/>
    <x v="2"/>
    <x v="4"/>
    <n v="64"/>
    <n v="233"/>
    <n v="14912"/>
    <n v="9544"/>
    <n v="0.64"/>
    <x v="2"/>
    <s v="low Units"/>
    <n v="2.873529286071709E-3"/>
  </r>
  <r>
    <x v="3"/>
    <s v="Online"/>
    <n v="1128299"/>
    <n v="44213"/>
    <s v="17-01-2021"/>
    <x v="0"/>
    <x v="1"/>
    <s v="Sunday"/>
    <s v="17"/>
    <x v="2"/>
    <x v="2"/>
    <x v="2"/>
    <x v="5"/>
    <n v="72"/>
    <n v="233"/>
    <n v="16776"/>
    <n v="4865"/>
    <n v="0.28999999999999998"/>
    <x v="2"/>
    <s v="low Units"/>
    <n v="1.4647652951319012E-3"/>
  </r>
  <r>
    <x v="3"/>
    <s v="Online"/>
    <n v="1128299"/>
    <n v="44214"/>
    <s v="18-01-2021"/>
    <x v="0"/>
    <x v="1"/>
    <s v="Monday"/>
    <s v="18"/>
    <x v="2"/>
    <x v="2"/>
    <x v="2"/>
    <x v="0"/>
    <n v="62"/>
    <n v="273"/>
    <n v="16926"/>
    <n v="7786"/>
    <n v="0.46"/>
    <x v="2"/>
    <s v="low Units"/>
    <n v="2.3442266367722474E-3"/>
  </r>
  <r>
    <x v="3"/>
    <s v="Online"/>
    <n v="1128299"/>
    <n v="44215"/>
    <s v="19-01-2021"/>
    <x v="0"/>
    <x v="1"/>
    <s v="Tuesday"/>
    <s v="19"/>
    <x v="2"/>
    <x v="2"/>
    <x v="2"/>
    <x v="1"/>
    <n v="66"/>
    <n v="259"/>
    <n v="17094"/>
    <n v="5128"/>
    <n v="0.3"/>
    <x v="2"/>
    <s v="low Units"/>
    <n v="1.5439499349303987E-3"/>
  </r>
  <r>
    <x v="3"/>
    <s v="Online"/>
    <n v="1128299"/>
    <n v="44216"/>
    <s v="20-01-2021"/>
    <x v="0"/>
    <x v="1"/>
    <s v="Wednesday"/>
    <s v="20"/>
    <x v="2"/>
    <x v="2"/>
    <x v="2"/>
    <x v="2"/>
    <n v="60"/>
    <n v="200"/>
    <n v="12000"/>
    <n v="5640"/>
    <n v="0.47"/>
    <x v="2"/>
    <s v="low Units"/>
    <n v="1.6981040625989564E-3"/>
  </r>
  <r>
    <x v="3"/>
    <s v="Online"/>
    <n v="1128299"/>
    <n v="44217"/>
    <s v="21-01-2021"/>
    <x v="0"/>
    <x v="1"/>
    <s v="Thursday"/>
    <s v="21"/>
    <x v="2"/>
    <x v="2"/>
    <x v="2"/>
    <x v="3"/>
    <n v="59"/>
    <n v="188"/>
    <n v="11092"/>
    <n v="4548"/>
    <n v="0.41"/>
    <x v="2"/>
    <s v="low Units"/>
    <n v="1.3693222121808606E-3"/>
  </r>
  <r>
    <x v="3"/>
    <s v="Online"/>
    <n v="1128299"/>
    <n v="44218"/>
    <s v="22-01-2021"/>
    <x v="0"/>
    <x v="1"/>
    <s v="Friday"/>
    <s v="22"/>
    <x v="2"/>
    <x v="2"/>
    <x v="2"/>
    <x v="4"/>
    <n v="69"/>
    <n v="188"/>
    <n v="12972"/>
    <n v="7913"/>
    <n v="0.61"/>
    <x v="2"/>
    <s v="low Units"/>
    <n v="2.3824640864087837E-3"/>
  </r>
  <r>
    <x v="3"/>
    <s v="Online"/>
    <n v="1128299"/>
    <n v="44219"/>
    <s v="23-01-2021"/>
    <x v="0"/>
    <x v="1"/>
    <s v="Saturday"/>
    <s v="23"/>
    <x v="2"/>
    <x v="2"/>
    <x v="2"/>
    <x v="5"/>
    <n v="76"/>
    <n v="181"/>
    <n v="13756"/>
    <n v="3439"/>
    <n v="0.25"/>
    <x v="2"/>
    <s v="low Units"/>
    <n v="1.0354219629925196E-3"/>
  </r>
  <r>
    <x v="3"/>
    <s v="Online"/>
    <n v="1128299"/>
    <n v="44220"/>
    <s v="24-01-2021"/>
    <x v="0"/>
    <x v="1"/>
    <s v="Sunday"/>
    <s v="24"/>
    <x v="2"/>
    <x v="2"/>
    <x v="2"/>
    <x v="0"/>
    <n v="51"/>
    <n v="241"/>
    <n v="12291"/>
    <n v="5162"/>
    <n v="0.42"/>
    <x v="2"/>
    <s v="low Units"/>
    <n v="1.5541867324708888E-3"/>
  </r>
  <r>
    <x v="3"/>
    <s v="Online"/>
    <n v="1128299"/>
    <n v="44221"/>
    <s v="25-01-2021"/>
    <x v="0"/>
    <x v="1"/>
    <s v="Monday"/>
    <s v="25"/>
    <x v="2"/>
    <x v="2"/>
    <x v="2"/>
    <x v="1"/>
    <n v="56"/>
    <n v="268"/>
    <n v="15008"/>
    <n v="4202"/>
    <n v="0.28000000000000003"/>
    <x v="2"/>
    <s v="low Units"/>
    <n v="1.265147743092343E-3"/>
  </r>
  <r>
    <x v="3"/>
    <s v="Online"/>
    <n v="1128299"/>
    <n v="44222"/>
    <s v="26-01-2021"/>
    <x v="0"/>
    <x v="1"/>
    <s v="Tuesday"/>
    <s v="26"/>
    <x v="2"/>
    <x v="2"/>
    <x v="2"/>
    <x v="2"/>
    <n v="52"/>
    <n v="225"/>
    <n v="11700"/>
    <n v="4680"/>
    <n v="0.4"/>
    <x v="2"/>
    <s v="low Units"/>
    <n v="1.4090650732204106E-3"/>
  </r>
  <r>
    <x v="3"/>
    <s v="Online"/>
    <n v="1128299"/>
    <n v="44223"/>
    <s v="27-01-2021"/>
    <x v="0"/>
    <x v="1"/>
    <s v="Wednesday"/>
    <s v="27"/>
    <x v="2"/>
    <x v="2"/>
    <x v="2"/>
    <x v="3"/>
    <n v="53"/>
    <n v="203"/>
    <n v="10759"/>
    <n v="3766"/>
    <n v="0.35"/>
    <x v="2"/>
    <s v="low Units"/>
    <n v="1.1338758687495867E-3"/>
  </r>
  <r>
    <x v="3"/>
    <s v="Online"/>
    <n v="1128299"/>
    <n v="44224"/>
    <s v="28-01-2021"/>
    <x v="0"/>
    <x v="1"/>
    <s v="Thursday"/>
    <s v="28"/>
    <x v="2"/>
    <x v="2"/>
    <x v="2"/>
    <x v="4"/>
    <n v="63"/>
    <n v="218"/>
    <n v="13734"/>
    <n v="7966"/>
    <n v="0.57999999999999996"/>
    <x v="2"/>
    <s v="low Units"/>
    <n v="2.3984214472807242E-3"/>
  </r>
  <r>
    <x v="3"/>
    <s v="Online"/>
    <n v="1128299"/>
    <n v="44225"/>
    <s v="29-01-2021"/>
    <x v="0"/>
    <x v="1"/>
    <s v="Friday"/>
    <s v="29"/>
    <x v="2"/>
    <x v="2"/>
    <x v="2"/>
    <x v="5"/>
    <n v="65"/>
    <n v="217"/>
    <n v="14105"/>
    <n v="3385"/>
    <n v="0.24"/>
    <x v="2"/>
    <s v="low Units"/>
    <n v="1.0191635198399764E-3"/>
  </r>
  <r>
    <x v="3"/>
    <s v="Online"/>
    <n v="1128299"/>
    <n v="44226"/>
    <s v="30-01-2021"/>
    <x v="0"/>
    <x v="1"/>
    <s v="Saturday"/>
    <s v="30"/>
    <x v="2"/>
    <x v="2"/>
    <x v="2"/>
    <x v="0"/>
    <n v="51"/>
    <n v="236"/>
    <n v="12036"/>
    <n v="5416"/>
    <n v="0.45"/>
    <x v="2"/>
    <s v="low Units"/>
    <n v="1.6306616317439621E-3"/>
  </r>
  <r>
    <x v="3"/>
    <s v="Online"/>
    <n v="1128299"/>
    <n v="44227"/>
    <s v="31-01-2021"/>
    <x v="0"/>
    <x v="1"/>
    <s v="Sunday"/>
    <s v="31"/>
    <x v="2"/>
    <x v="2"/>
    <x v="2"/>
    <x v="1"/>
    <n v="59"/>
    <n v="219"/>
    <n v="12921"/>
    <n v="3747"/>
    <n v="0.28999999999999998"/>
    <x v="2"/>
    <s v="low Units"/>
    <n v="1.1281553054181364E-3"/>
  </r>
  <r>
    <x v="3"/>
    <s v="Online"/>
    <n v="1128299"/>
    <n v="44228"/>
    <s v="01-02-2021"/>
    <x v="1"/>
    <x v="1"/>
    <s v="Monday"/>
    <s v="01"/>
    <x v="2"/>
    <x v="2"/>
    <x v="2"/>
    <x v="2"/>
    <n v="50"/>
    <n v="182"/>
    <n v="9100"/>
    <n v="3822"/>
    <n v="0.42"/>
    <x v="2"/>
    <s v="low Units"/>
    <n v="1.1507364764633352E-3"/>
  </r>
  <r>
    <x v="3"/>
    <s v="Online"/>
    <n v="1128299"/>
    <n v="44229"/>
    <s v="02-02-2021"/>
    <x v="1"/>
    <x v="1"/>
    <s v="Tuesday"/>
    <s v="02"/>
    <x v="2"/>
    <x v="2"/>
    <x v="2"/>
    <x v="3"/>
    <n v="51"/>
    <n v="203"/>
    <n v="10353"/>
    <n v="3727"/>
    <n v="0.36"/>
    <x v="2"/>
    <s v="low Units"/>
    <n v="1.1221336598060835E-3"/>
  </r>
  <r>
    <x v="3"/>
    <s v="Online"/>
    <n v="1128299"/>
    <n v="44230"/>
    <s v="03-02-2021"/>
    <x v="1"/>
    <x v="1"/>
    <s v="Wednesday"/>
    <s v="03"/>
    <x v="2"/>
    <x v="2"/>
    <x v="2"/>
    <x v="4"/>
    <n v="59"/>
    <n v="182"/>
    <n v="10738"/>
    <n v="6228"/>
    <n v="0.57999999999999996"/>
    <x v="2"/>
    <s v="low Units"/>
    <n v="1.8751404435933155E-3"/>
  </r>
  <r>
    <x v="3"/>
    <s v="Online"/>
    <n v="1128299"/>
    <n v="44231"/>
    <s v="04-02-2021"/>
    <x v="1"/>
    <x v="1"/>
    <s v="Thursday"/>
    <s v="04"/>
    <x v="2"/>
    <x v="2"/>
    <x v="2"/>
    <x v="5"/>
    <n v="63"/>
    <n v="196"/>
    <n v="12348"/>
    <n v="2840"/>
    <n v="0.23"/>
    <x v="2"/>
    <s v="low Units"/>
    <n v="8.550736769115312E-4"/>
  </r>
  <r>
    <x v="3"/>
    <s v="Online"/>
    <n v="1128299"/>
    <n v="44232"/>
    <s v="05-02-2021"/>
    <x v="1"/>
    <x v="1"/>
    <s v="Friday"/>
    <s v="05"/>
    <x v="2"/>
    <x v="2"/>
    <x v="2"/>
    <x v="0"/>
    <n v="52"/>
    <n v="263"/>
    <n v="13676"/>
    <n v="6017"/>
    <n v="0.44"/>
    <x v="2"/>
    <s v="low Units"/>
    <n v="1.811612082386156E-3"/>
  </r>
  <r>
    <x v="3"/>
    <s v="Online"/>
    <n v="1128299"/>
    <n v="44233"/>
    <s v="06-02-2021"/>
    <x v="1"/>
    <x v="1"/>
    <s v="Saturday"/>
    <s v="06"/>
    <x v="2"/>
    <x v="2"/>
    <x v="2"/>
    <x v="1"/>
    <n v="58"/>
    <n v="236"/>
    <n v="13688"/>
    <n v="3422"/>
    <n v="0.25"/>
    <x v="2"/>
    <s v="low Units"/>
    <n v="1.0303035642222746E-3"/>
  </r>
  <r>
    <x v="3"/>
    <s v="Online"/>
    <n v="1128299"/>
    <n v="44234"/>
    <s v="07-02-2021"/>
    <x v="1"/>
    <x v="1"/>
    <s v="Sunday"/>
    <s v="07"/>
    <x v="2"/>
    <x v="2"/>
    <x v="2"/>
    <x v="2"/>
    <n v="50"/>
    <n v="210"/>
    <n v="10500"/>
    <n v="4200"/>
    <n v="0.4"/>
    <x v="2"/>
    <s v="low Units"/>
    <n v="1.2645455785311377E-3"/>
  </r>
  <r>
    <x v="3"/>
    <s v="Online"/>
    <n v="1128299"/>
    <n v="44235"/>
    <s v="08-02-2021"/>
    <x v="1"/>
    <x v="1"/>
    <s v="Monday"/>
    <s v="08"/>
    <x v="2"/>
    <x v="2"/>
    <x v="2"/>
    <x v="3"/>
    <n v="53"/>
    <n v="210"/>
    <n v="11130"/>
    <n v="4452"/>
    <n v="0.4"/>
    <x v="2"/>
    <s v="low Units"/>
    <n v="1.3404183132430061E-3"/>
  </r>
  <r>
    <x v="3"/>
    <s v="Online"/>
    <n v="1128299"/>
    <n v="44236"/>
    <s v="09-02-2021"/>
    <x v="1"/>
    <x v="1"/>
    <s v="Tuesday"/>
    <s v="09"/>
    <x v="2"/>
    <x v="2"/>
    <x v="2"/>
    <x v="4"/>
    <n v="63"/>
    <n v="163"/>
    <n v="10269"/>
    <n v="5853"/>
    <n v="0.56999999999999995"/>
    <x v="2"/>
    <s v="low Units"/>
    <n v="1.7622345883673213E-3"/>
  </r>
  <r>
    <x v="3"/>
    <s v="Online"/>
    <n v="1128299"/>
    <n v="44237"/>
    <s v="10-02-2021"/>
    <x v="1"/>
    <x v="1"/>
    <s v="Wednesday"/>
    <s v="10"/>
    <x v="2"/>
    <x v="2"/>
    <x v="2"/>
    <x v="5"/>
    <n v="67"/>
    <n v="202"/>
    <n v="13534"/>
    <n v="2842"/>
    <n v="0.21"/>
    <x v="2"/>
    <s v="low Units"/>
    <n v="8.5567584147273662E-4"/>
  </r>
  <r>
    <x v="3"/>
    <s v="Online"/>
    <n v="1128299"/>
    <n v="44238"/>
    <s v="11-02-2021"/>
    <x v="1"/>
    <x v="1"/>
    <s v="Thursday"/>
    <s v="11"/>
    <x v="2"/>
    <x v="2"/>
    <x v="2"/>
    <x v="0"/>
    <n v="51"/>
    <n v="293"/>
    <n v="14943"/>
    <n v="5977"/>
    <n v="0.4"/>
    <x v="2"/>
    <s v="low Units"/>
    <n v="1.79956879116205E-3"/>
  </r>
  <r>
    <x v="3"/>
    <s v="Online"/>
    <n v="1128299"/>
    <n v="44239"/>
    <s v="12-02-2021"/>
    <x v="1"/>
    <x v="1"/>
    <s v="Friday"/>
    <s v="12"/>
    <x v="2"/>
    <x v="2"/>
    <x v="2"/>
    <x v="1"/>
    <n v="58"/>
    <n v="273"/>
    <n v="15834"/>
    <n v="4275"/>
    <n v="0.27"/>
    <x v="2"/>
    <s v="low Units"/>
    <n v="1.2871267495763365E-3"/>
  </r>
  <r>
    <x v="3"/>
    <s v="Online"/>
    <n v="1128299"/>
    <n v="44240"/>
    <s v="13-02-2021"/>
    <x v="1"/>
    <x v="1"/>
    <s v="Saturday"/>
    <s v="13"/>
    <x v="2"/>
    <x v="2"/>
    <x v="2"/>
    <x v="2"/>
    <n v="52"/>
    <n v="233"/>
    <n v="12116"/>
    <n v="4846"/>
    <n v="0.4"/>
    <x v="2"/>
    <s v="low Units"/>
    <n v="1.4590447318004508E-3"/>
  </r>
  <r>
    <x v="3"/>
    <s v="Online"/>
    <n v="1128299"/>
    <n v="44241"/>
    <s v="14-02-2021"/>
    <x v="1"/>
    <x v="1"/>
    <s v="Sunday"/>
    <s v="14"/>
    <x v="2"/>
    <x v="2"/>
    <x v="2"/>
    <x v="3"/>
    <n v="51"/>
    <n v="194"/>
    <n v="9894"/>
    <n v="3958"/>
    <n v="0.4"/>
    <x v="2"/>
    <s v="low Units"/>
    <n v="1.191683666625296E-3"/>
  </r>
  <r>
    <x v="3"/>
    <s v="Online"/>
    <n v="1128299"/>
    <n v="44242"/>
    <s v="15-02-2021"/>
    <x v="1"/>
    <x v="1"/>
    <s v="Monday"/>
    <s v="15"/>
    <x v="2"/>
    <x v="2"/>
    <x v="2"/>
    <x v="4"/>
    <n v="59"/>
    <n v="175"/>
    <n v="10325"/>
    <n v="6195"/>
    <n v="0.6"/>
    <x v="2"/>
    <s v="low Units"/>
    <n v="1.8652047283334282E-3"/>
  </r>
  <r>
    <x v="3"/>
    <s v="Online"/>
    <n v="1128299"/>
    <n v="44243"/>
    <s v="16-02-2021"/>
    <x v="1"/>
    <x v="1"/>
    <s v="Tuesday"/>
    <s v="16"/>
    <x v="2"/>
    <x v="2"/>
    <x v="2"/>
    <x v="5"/>
    <n v="67"/>
    <n v="208"/>
    <n v="13936"/>
    <n v="3205"/>
    <n v="0.23"/>
    <x v="2"/>
    <s v="low Units"/>
    <n v="9.6496870933149921E-4"/>
  </r>
  <r>
    <x v="4"/>
    <s v="Online"/>
    <n v="1189833"/>
    <n v="44244"/>
    <s v="17-02-2021"/>
    <x v="1"/>
    <x v="1"/>
    <s v="Wednesday"/>
    <s v="17"/>
    <x v="2"/>
    <x v="2"/>
    <x v="2"/>
    <x v="0"/>
    <n v="32"/>
    <n v="203"/>
    <n v="6496"/>
    <n v="3313"/>
    <n v="0.51"/>
    <x v="2"/>
    <s v="low Units"/>
    <n v="9.9748559563658541E-4"/>
  </r>
  <r>
    <x v="4"/>
    <s v="Online"/>
    <n v="1189833"/>
    <n v="44245"/>
    <s v="18-02-2021"/>
    <x v="1"/>
    <x v="1"/>
    <s v="Thursday"/>
    <s v="18"/>
    <x v="2"/>
    <x v="2"/>
    <x v="2"/>
    <x v="1"/>
    <n v="41"/>
    <n v="196"/>
    <n v="8036"/>
    <n v="2893"/>
    <n v="0.36"/>
    <x v="2"/>
    <s v="low Units"/>
    <n v="8.7103103778347175E-4"/>
  </r>
  <r>
    <x v="4"/>
    <s v="Online"/>
    <n v="1189833"/>
    <n v="44264"/>
    <s v="09-03-2021"/>
    <x v="2"/>
    <x v="1"/>
    <s v="Tuesday"/>
    <s v="09"/>
    <x v="2"/>
    <x v="2"/>
    <x v="2"/>
    <x v="2"/>
    <n v="41"/>
    <n v="189"/>
    <n v="7749"/>
    <n v="4029"/>
    <n v="0.52"/>
    <x v="2"/>
    <s v="low Units"/>
    <n v="1.2130605085480842E-3"/>
  </r>
  <r>
    <x v="4"/>
    <s v="Online"/>
    <n v="1189833"/>
    <n v="44265"/>
    <s v="10-03-2021"/>
    <x v="2"/>
    <x v="1"/>
    <s v="Wednesday"/>
    <s v="10"/>
    <x v="2"/>
    <x v="2"/>
    <x v="2"/>
    <x v="3"/>
    <n v="41"/>
    <n v="160"/>
    <n v="6560"/>
    <n v="3214"/>
    <n v="0.49"/>
    <x v="2"/>
    <s v="low Units"/>
    <n v="9.6767844985692301E-4"/>
  </r>
  <r>
    <x v="4"/>
    <s v="Online"/>
    <n v="1189833"/>
    <n v="44266"/>
    <s v="11-03-2021"/>
    <x v="2"/>
    <x v="1"/>
    <s v="Thursday"/>
    <s v="11"/>
    <x v="2"/>
    <x v="2"/>
    <x v="3"/>
    <x v="4"/>
    <n v="49"/>
    <n v="145"/>
    <n v="7105"/>
    <n v="4689"/>
    <n v="0.66"/>
    <x v="2"/>
    <s v="low Units"/>
    <n v="1.4117748137458346E-3"/>
  </r>
  <r>
    <x v="4"/>
    <s v="Online"/>
    <n v="1189833"/>
    <n v="44267"/>
    <s v="12-03-2021"/>
    <x v="2"/>
    <x v="1"/>
    <s v="Friday"/>
    <s v="12"/>
    <x v="2"/>
    <x v="2"/>
    <x v="3"/>
    <x v="5"/>
    <n v="41"/>
    <n v="182"/>
    <n v="7462"/>
    <n v="2313"/>
    <n v="0.31"/>
    <x v="2"/>
    <s v="low Units"/>
    <n v="6.9640331503393368E-4"/>
  </r>
  <r>
    <x v="4"/>
    <s v="Online"/>
    <n v="1189833"/>
    <n v="44268"/>
    <s v="13-03-2021"/>
    <x v="2"/>
    <x v="1"/>
    <s v="Saturday"/>
    <s v="13"/>
    <x v="2"/>
    <x v="2"/>
    <x v="3"/>
    <x v="0"/>
    <n v="34"/>
    <n v="225"/>
    <n v="7650"/>
    <n v="4055"/>
    <n v="0.53"/>
    <x v="2"/>
    <s v="low Units"/>
    <n v="1.2208886478437531E-3"/>
  </r>
  <r>
    <x v="4"/>
    <s v="Online"/>
    <n v="1189833"/>
    <n v="44269"/>
    <s v="14-03-2021"/>
    <x v="2"/>
    <x v="1"/>
    <s v="Sunday"/>
    <s v="14"/>
    <x v="2"/>
    <x v="2"/>
    <x v="3"/>
    <x v="1"/>
    <n v="43"/>
    <n v="195"/>
    <n v="8385"/>
    <n v="3354"/>
    <n v="0.4"/>
    <x v="2"/>
    <s v="low Units"/>
    <n v="1.0098299691412942E-3"/>
  </r>
  <r>
    <x v="4"/>
    <s v="Online"/>
    <n v="1189833"/>
    <n v="44270"/>
    <s v="15-03-2021"/>
    <x v="2"/>
    <x v="1"/>
    <s v="Monday"/>
    <s v="15"/>
    <x v="2"/>
    <x v="2"/>
    <x v="3"/>
    <x v="2"/>
    <n v="44"/>
    <n v="169"/>
    <n v="7436"/>
    <n v="3718"/>
    <n v="0.5"/>
    <x v="2"/>
    <s v="low Units"/>
    <n v="1.1194239192806594E-3"/>
  </r>
  <r>
    <x v="4"/>
    <s v="Online"/>
    <n v="1189833"/>
    <n v="44271"/>
    <s v="16-03-2021"/>
    <x v="2"/>
    <x v="1"/>
    <s v="Tuesday"/>
    <s v="16"/>
    <x v="2"/>
    <x v="2"/>
    <x v="3"/>
    <x v="3"/>
    <n v="41"/>
    <n v="152"/>
    <n v="6232"/>
    <n v="3054"/>
    <n v="0.49"/>
    <x v="2"/>
    <s v="low Units"/>
    <n v="9.195052849604986E-4"/>
  </r>
  <r>
    <x v="4"/>
    <s v="Online"/>
    <n v="1189833"/>
    <n v="44272"/>
    <s v="17-03-2021"/>
    <x v="2"/>
    <x v="1"/>
    <s v="Wednesday"/>
    <s v="17"/>
    <x v="2"/>
    <x v="2"/>
    <x v="3"/>
    <x v="4"/>
    <n v="46"/>
    <n v="113"/>
    <n v="5198"/>
    <n v="3535"/>
    <n v="0.68"/>
    <x v="2"/>
    <s v="low Units"/>
    <n v="1.0643258619303742E-3"/>
  </r>
  <r>
    <x v="4"/>
    <s v="Online"/>
    <n v="1189833"/>
    <n v="44273"/>
    <s v="18-03-2021"/>
    <x v="2"/>
    <x v="1"/>
    <s v="Thursday"/>
    <s v="18"/>
    <x v="2"/>
    <x v="2"/>
    <x v="3"/>
    <x v="5"/>
    <n v="41"/>
    <n v="176"/>
    <n v="7216"/>
    <n v="2165"/>
    <n v="0.3"/>
    <x v="2"/>
    <s v="low Units"/>
    <n v="6.5184313750474114E-4"/>
  </r>
  <r>
    <x v="4"/>
    <s v="Online"/>
    <n v="1189833"/>
    <n v="44274"/>
    <s v="19-03-2021"/>
    <x v="2"/>
    <x v="1"/>
    <s v="Friday"/>
    <s v="19"/>
    <x v="2"/>
    <x v="2"/>
    <x v="3"/>
    <x v="0"/>
    <n v="32"/>
    <n v="216"/>
    <n v="6912"/>
    <n v="3456"/>
    <n v="0.5"/>
    <x v="2"/>
    <s v="low Units"/>
    <n v="1.0405403617627647E-3"/>
  </r>
  <r>
    <x v="4"/>
    <s v="Online"/>
    <n v="1189833"/>
    <n v="44275"/>
    <s v="20-03-2021"/>
    <x v="2"/>
    <x v="1"/>
    <s v="Saturday"/>
    <s v="20"/>
    <x v="2"/>
    <x v="2"/>
    <x v="3"/>
    <x v="1"/>
    <n v="41"/>
    <n v="195"/>
    <n v="7995"/>
    <n v="2798"/>
    <n v="0.35"/>
    <x v="2"/>
    <s v="low Units"/>
    <n v="8.4242822112621987E-4"/>
  </r>
  <r>
    <x v="4"/>
    <s v="Online"/>
    <n v="1189833"/>
    <n v="44276"/>
    <s v="21-03-2021"/>
    <x v="2"/>
    <x v="1"/>
    <s v="Sunday"/>
    <s v="21"/>
    <x v="2"/>
    <x v="2"/>
    <x v="3"/>
    <x v="2"/>
    <n v="42"/>
    <n v="169"/>
    <n v="7098"/>
    <n v="3904"/>
    <n v="0.55000000000000004"/>
    <x v="2"/>
    <s v="low Units"/>
    <n v="1.1754252234727528E-3"/>
  </r>
  <r>
    <x v="4"/>
    <s v="Online"/>
    <n v="1189833"/>
    <n v="44277"/>
    <s v="22-03-2021"/>
    <x v="2"/>
    <x v="1"/>
    <s v="Monday"/>
    <s v="22"/>
    <x v="2"/>
    <x v="2"/>
    <x v="3"/>
    <x v="3"/>
    <n v="41"/>
    <n v="154"/>
    <n v="6314"/>
    <n v="2841"/>
    <n v="0.45"/>
    <x v="2"/>
    <s v="low Units"/>
    <n v="8.5537475919213396E-4"/>
  </r>
  <r>
    <x v="4"/>
    <s v="Online"/>
    <n v="1189833"/>
    <n v="44278"/>
    <s v="23-03-2021"/>
    <x v="2"/>
    <x v="1"/>
    <s v="Tuesday"/>
    <s v="23"/>
    <x v="2"/>
    <x v="2"/>
    <x v="3"/>
    <x v="4"/>
    <n v="46"/>
    <n v="106"/>
    <n v="4876"/>
    <n v="3316"/>
    <n v="0.68"/>
    <x v="2"/>
    <s v="low Units"/>
    <n v="9.9838884247839348E-4"/>
  </r>
  <r>
    <x v="4"/>
    <s v="Online"/>
    <n v="1189833"/>
    <n v="44292"/>
    <s v="06-04-2021"/>
    <x v="3"/>
    <x v="1"/>
    <s v="Tuesday"/>
    <s v="06"/>
    <x v="2"/>
    <x v="2"/>
    <x v="3"/>
    <x v="5"/>
    <n v="41"/>
    <n v="188"/>
    <n v="7708"/>
    <n v="2698"/>
    <n v="0.35"/>
    <x v="2"/>
    <s v="low Units"/>
    <n v="8.123199930659547E-4"/>
  </r>
  <r>
    <x v="4"/>
    <s v="Online"/>
    <n v="1189833"/>
    <n v="44293"/>
    <s v="07-04-2021"/>
    <x v="3"/>
    <x v="1"/>
    <s v="Wednesday"/>
    <s v="07"/>
    <x v="2"/>
    <x v="2"/>
    <x v="3"/>
    <x v="0"/>
    <n v="43"/>
    <n v="240"/>
    <n v="10320"/>
    <n v="5160"/>
    <n v="0.5"/>
    <x v="2"/>
    <s v="low Units"/>
    <n v="1.5535845679096835E-3"/>
  </r>
  <r>
    <x v="4"/>
    <s v="Online"/>
    <n v="1189833"/>
    <n v="44294"/>
    <s v="08-04-2021"/>
    <x v="3"/>
    <x v="1"/>
    <s v="Thursday"/>
    <s v="08"/>
    <x v="2"/>
    <x v="2"/>
    <x v="3"/>
    <x v="1"/>
    <n v="49"/>
    <n v="156"/>
    <n v="7644"/>
    <n v="2752"/>
    <n v="0.36"/>
    <x v="2"/>
    <s v="low Units"/>
    <n v="8.2857843621849791E-4"/>
  </r>
  <r>
    <x v="4"/>
    <s v="Online"/>
    <n v="1189833"/>
    <n v="44295"/>
    <s v="09-04-2021"/>
    <x v="3"/>
    <x v="1"/>
    <s v="Friday"/>
    <s v="09"/>
    <x v="2"/>
    <x v="2"/>
    <x v="3"/>
    <x v="2"/>
    <n v="49"/>
    <n v="175"/>
    <n v="8575"/>
    <n v="4716"/>
    <n v="0.55000000000000004"/>
    <x v="2"/>
    <s v="low Units"/>
    <n v="1.419904035322106E-3"/>
  </r>
  <r>
    <x v="4"/>
    <s v="Online"/>
    <n v="1189833"/>
    <n v="44296"/>
    <s v="10-04-2021"/>
    <x v="3"/>
    <x v="1"/>
    <s v="Saturday"/>
    <s v="10"/>
    <x v="2"/>
    <x v="2"/>
    <x v="3"/>
    <x v="3"/>
    <n v="43"/>
    <n v="152"/>
    <n v="6536"/>
    <n v="3203"/>
    <n v="0.49"/>
    <x v="2"/>
    <s v="low Units"/>
    <n v="9.643665447702939E-4"/>
  </r>
  <r>
    <x v="4"/>
    <s v="Online"/>
    <n v="1189833"/>
    <n v="44297"/>
    <s v="11-04-2021"/>
    <x v="3"/>
    <x v="1"/>
    <s v="Sunday"/>
    <s v="11"/>
    <x v="2"/>
    <x v="2"/>
    <x v="3"/>
    <x v="4"/>
    <n v="49"/>
    <n v="119"/>
    <n v="5831"/>
    <n v="3848"/>
    <n v="0.66"/>
    <x v="2"/>
    <s v="low Units"/>
    <n v="1.1585646157590043E-3"/>
  </r>
  <r>
    <x v="4"/>
    <s v="Online"/>
    <n v="1189833"/>
    <n v="44298"/>
    <s v="12-04-2021"/>
    <x v="3"/>
    <x v="1"/>
    <s v="Monday"/>
    <s v="12"/>
    <x v="2"/>
    <x v="2"/>
    <x v="3"/>
    <x v="5"/>
    <n v="62"/>
    <n v="174"/>
    <n v="10788"/>
    <n v="3560"/>
    <n v="0.33"/>
    <x v="2"/>
    <s v="low Units"/>
    <n v="1.0718529189454407E-3"/>
  </r>
  <r>
    <x v="4"/>
    <s v="Online"/>
    <n v="1189833"/>
    <n v="44299"/>
    <s v="13-04-2021"/>
    <x v="3"/>
    <x v="1"/>
    <s v="Tuesday"/>
    <s v="13"/>
    <x v="2"/>
    <x v="2"/>
    <x v="3"/>
    <x v="0"/>
    <n v="41"/>
    <n v="208"/>
    <n v="8528"/>
    <n v="4435"/>
    <n v="0.52"/>
    <x v="2"/>
    <s v="low Units"/>
    <n v="1.3352999144727608E-3"/>
  </r>
  <r>
    <x v="4"/>
    <s v="Online"/>
    <n v="1189833"/>
    <n v="44300"/>
    <s v="14-04-2021"/>
    <x v="3"/>
    <x v="1"/>
    <s v="Wednesday"/>
    <s v="14"/>
    <x v="2"/>
    <x v="2"/>
    <x v="3"/>
    <x v="1"/>
    <n v="47"/>
    <n v="169"/>
    <n v="7943"/>
    <n v="2780"/>
    <n v="0.35"/>
    <x v="2"/>
    <s v="low Units"/>
    <n v="8.3700874007537206E-4"/>
  </r>
  <r>
    <x v="4"/>
    <s v="Online"/>
    <n v="1189833"/>
    <n v="44301"/>
    <s v="15-04-2021"/>
    <x v="3"/>
    <x v="1"/>
    <s v="Thursday"/>
    <s v="15"/>
    <x v="2"/>
    <x v="2"/>
    <x v="3"/>
    <x v="2"/>
    <n v="45"/>
    <n v="163"/>
    <n v="7335"/>
    <n v="3814"/>
    <n v="0.52"/>
    <x v="2"/>
    <s v="low Units"/>
    <n v="1.148327818218514E-3"/>
  </r>
  <r>
    <x v="4"/>
    <s v="Online"/>
    <n v="1189833"/>
    <n v="44302"/>
    <s v="16-04-2021"/>
    <x v="3"/>
    <x v="1"/>
    <s v="Friday"/>
    <s v="16"/>
    <x v="2"/>
    <x v="2"/>
    <x v="3"/>
    <x v="3"/>
    <n v="41"/>
    <n v="154"/>
    <n v="6314"/>
    <n v="3031"/>
    <n v="0.48"/>
    <x v="2"/>
    <s v="low Units"/>
    <n v="9.1258039250663773E-4"/>
  </r>
  <r>
    <x v="4"/>
    <s v="Online"/>
    <n v="1189833"/>
    <n v="44303"/>
    <s v="17-04-2021"/>
    <x v="3"/>
    <x v="1"/>
    <s v="Saturday"/>
    <s v="17"/>
    <x v="2"/>
    <x v="2"/>
    <x v="3"/>
    <x v="4"/>
    <n v="45"/>
    <n v="131"/>
    <n v="5895"/>
    <n v="3832"/>
    <n v="0.65"/>
    <x v="2"/>
    <s v="low Units"/>
    <n v="1.1537472992693618E-3"/>
  </r>
  <r>
    <x v="4"/>
    <s v="Online"/>
    <n v="1189833"/>
    <n v="44304"/>
    <s v="18-04-2021"/>
    <x v="3"/>
    <x v="1"/>
    <s v="Sunday"/>
    <s v="18"/>
    <x v="2"/>
    <x v="2"/>
    <x v="3"/>
    <x v="5"/>
    <n v="64"/>
    <n v="181"/>
    <n v="11584"/>
    <n v="3591"/>
    <n v="0.31"/>
    <x v="2"/>
    <s v="low Units"/>
    <n v="1.0811864696441227E-3"/>
  </r>
  <r>
    <x v="4"/>
    <s v="Online"/>
    <n v="1189833"/>
    <n v="44305"/>
    <s v="19-04-2021"/>
    <x v="3"/>
    <x v="1"/>
    <s v="Monday"/>
    <s v="19"/>
    <x v="2"/>
    <x v="2"/>
    <x v="3"/>
    <x v="0"/>
    <n v="44"/>
    <n v="270"/>
    <n v="11880"/>
    <n v="6534"/>
    <n v="0.55000000000000004"/>
    <x v="2"/>
    <s v="low Units"/>
    <n v="1.9672716214577269E-3"/>
  </r>
  <r>
    <x v="4"/>
    <s v="Online"/>
    <n v="1189833"/>
    <n v="44306"/>
    <s v="20-04-2021"/>
    <x v="3"/>
    <x v="1"/>
    <s v="Tuesday"/>
    <s v="20"/>
    <x v="2"/>
    <x v="2"/>
    <x v="3"/>
    <x v="1"/>
    <n v="47"/>
    <n v="225"/>
    <n v="10575"/>
    <n v="3701"/>
    <n v="0.35"/>
    <x v="2"/>
    <s v="low Units"/>
    <n v="1.1143055205104144E-3"/>
  </r>
  <r>
    <x v="4"/>
    <s v="Online"/>
    <n v="1189833"/>
    <n v="44307"/>
    <s v="21-04-2021"/>
    <x v="3"/>
    <x v="1"/>
    <s v="Wednesday"/>
    <s v="21"/>
    <x v="2"/>
    <x v="2"/>
    <x v="3"/>
    <x v="2"/>
    <n v="48"/>
    <n v="203"/>
    <n v="9744"/>
    <n v="5359"/>
    <n v="0.55000000000000004"/>
    <x v="2"/>
    <s v="low Units"/>
    <n v="1.613499941749611E-3"/>
  </r>
  <r>
    <x v="4"/>
    <s v="Online"/>
    <n v="1189833"/>
    <n v="44308"/>
    <s v="22-04-2021"/>
    <x v="3"/>
    <x v="1"/>
    <s v="Thursday"/>
    <s v="22"/>
    <x v="2"/>
    <x v="2"/>
    <x v="3"/>
    <x v="3"/>
    <n v="44"/>
    <n v="175"/>
    <n v="7700"/>
    <n v="3696"/>
    <n v="0.48"/>
    <x v="2"/>
    <s v="low Units"/>
    <n v="1.112800109107401E-3"/>
  </r>
  <r>
    <x v="4"/>
    <s v="Online"/>
    <n v="1189833"/>
    <n v="44309"/>
    <s v="23-04-2021"/>
    <x v="3"/>
    <x v="1"/>
    <s v="Friday"/>
    <s v="23"/>
    <x v="2"/>
    <x v="2"/>
    <x v="3"/>
    <x v="4"/>
    <n v="45"/>
    <n v="125"/>
    <n v="5625"/>
    <n v="3881"/>
    <n v="0.69"/>
    <x v="2"/>
    <s v="low Units"/>
    <n v="1.1685003310188918E-3"/>
  </r>
  <r>
    <x v="4"/>
    <s v="Online"/>
    <n v="1189833"/>
    <n v="44310"/>
    <s v="24-04-2021"/>
    <x v="3"/>
    <x v="1"/>
    <s v="Saturday"/>
    <s v="24"/>
    <x v="2"/>
    <x v="2"/>
    <x v="3"/>
    <x v="5"/>
    <n v="60"/>
    <n v="200"/>
    <n v="12000"/>
    <n v="3720"/>
    <n v="0.31"/>
    <x v="2"/>
    <s v="low Units"/>
    <n v="1.1200260838418648E-3"/>
  </r>
  <r>
    <x v="4"/>
    <s v="Online"/>
    <n v="1189833"/>
    <n v="44311"/>
    <s v="25-04-2021"/>
    <x v="3"/>
    <x v="1"/>
    <s v="Sunday"/>
    <s v="25"/>
    <x v="2"/>
    <x v="2"/>
    <x v="3"/>
    <x v="0"/>
    <n v="41"/>
    <n v="238"/>
    <n v="9758"/>
    <n v="4977"/>
    <n v="0.51"/>
    <x v="2"/>
    <s v="low Units"/>
    <n v="1.4984865105593982E-3"/>
  </r>
  <r>
    <x v="4"/>
    <s v="Online"/>
    <n v="1189833"/>
    <n v="44312"/>
    <s v="26-04-2021"/>
    <x v="3"/>
    <x v="1"/>
    <s v="Monday"/>
    <s v="26"/>
    <x v="2"/>
    <x v="2"/>
    <x v="3"/>
    <x v="1"/>
    <n v="46"/>
    <n v="216"/>
    <n v="9936"/>
    <n v="3776"/>
    <n v="0.38"/>
    <x v="2"/>
    <s v="low Units"/>
    <n v="1.1368866915556133E-3"/>
  </r>
  <r>
    <x v="4"/>
    <s v="Online"/>
    <n v="1189833"/>
    <n v="44313"/>
    <s v="27-04-2021"/>
    <x v="3"/>
    <x v="1"/>
    <s v="Tuesday"/>
    <s v="27"/>
    <x v="2"/>
    <x v="2"/>
    <x v="3"/>
    <x v="2"/>
    <n v="47"/>
    <n v="218"/>
    <n v="10246"/>
    <n v="5328"/>
    <n v="0.52"/>
    <x v="2"/>
    <s v="low Units"/>
    <n v="1.604166391050929E-3"/>
  </r>
  <r>
    <x v="4"/>
    <s v="Online"/>
    <n v="1189833"/>
    <n v="44314"/>
    <s v="28-04-2021"/>
    <x v="3"/>
    <x v="1"/>
    <s v="Wednesday"/>
    <s v="28"/>
    <x v="2"/>
    <x v="2"/>
    <x v="3"/>
    <x v="3"/>
    <n v="44"/>
    <n v="189"/>
    <n v="8316"/>
    <n v="3992"/>
    <n v="0.48"/>
    <x v="2"/>
    <s v="low Units"/>
    <n v="1.2019204641657861E-3"/>
  </r>
  <r>
    <x v="4"/>
    <s v="Online"/>
    <n v="1189833"/>
    <n v="44315"/>
    <s v="29-04-2021"/>
    <x v="3"/>
    <x v="1"/>
    <s v="Thursday"/>
    <s v="29"/>
    <x v="2"/>
    <x v="2"/>
    <x v="3"/>
    <x v="4"/>
    <n v="46"/>
    <n v="189"/>
    <n v="8694"/>
    <n v="5738"/>
    <n v="0.66"/>
    <x v="2"/>
    <s v="low Units"/>
    <n v="1.7276101260980162E-3"/>
  </r>
  <r>
    <x v="4"/>
    <s v="Online"/>
    <n v="1189833"/>
    <n v="44316"/>
    <s v="30-04-2021"/>
    <x v="3"/>
    <x v="1"/>
    <s v="Friday"/>
    <s v="30"/>
    <x v="2"/>
    <x v="2"/>
    <x v="3"/>
    <x v="5"/>
    <n v="59"/>
    <n v="203"/>
    <n v="11977"/>
    <n v="3593"/>
    <n v="0.3"/>
    <x v="2"/>
    <s v="low Units"/>
    <n v="1.081788634205328E-3"/>
  </r>
  <r>
    <x v="4"/>
    <s v="Online"/>
    <n v="1189833"/>
    <n v="44317"/>
    <s v="01-05-2021"/>
    <x v="4"/>
    <x v="1"/>
    <s v="Saturday"/>
    <s v="01"/>
    <x v="2"/>
    <x v="2"/>
    <x v="3"/>
    <x v="0"/>
    <n v="47"/>
    <n v="252"/>
    <n v="11844"/>
    <n v="6159"/>
    <n v="0.52"/>
    <x v="2"/>
    <s v="low Units"/>
    <n v="1.8543657662317328E-3"/>
  </r>
  <r>
    <x v="4"/>
    <s v="Online"/>
    <n v="1189833"/>
    <n v="44318"/>
    <s v="02-05-2021"/>
    <x v="4"/>
    <x v="1"/>
    <s v="Sunday"/>
    <s v="02"/>
    <x v="2"/>
    <x v="2"/>
    <x v="3"/>
    <x v="1"/>
    <n v="51"/>
    <n v="221"/>
    <n v="11271"/>
    <n v="4508"/>
    <n v="0.4"/>
    <x v="2"/>
    <s v="low Units"/>
    <n v="1.3572789209567546E-3"/>
  </r>
  <r>
    <x v="4"/>
    <s v="Online"/>
    <n v="1189833"/>
    <n v="44319"/>
    <s v="03-05-2021"/>
    <x v="4"/>
    <x v="1"/>
    <s v="Monday"/>
    <s v="03"/>
    <x v="2"/>
    <x v="2"/>
    <x v="3"/>
    <x v="2"/>
    <n v="48"/>
    <n v="218"/>
    <n v="10464"/>
    <n v="5337"/>
    <n v="0.51"/>
    <x v="2"/>
    <s v="low Units"/>
    <n v="1.606876131576353E-3"/>
  </r>
  <r>
    <x v="4"/>
    <s v="Online"/>
    <n v="1189833"/>
    <n v="44320"/>
    <s v="04-05-2021"/>
    <x v="4"/>
    <x v="1"/>
    <s v="Tuesday"/>
    <s v="04"/>
    <x v="2"/>
    <x v="2"/>
    <x v="3"/>
    <x v="3"/>
    <n v="47"/>
    <n v="169"/>
    <n v="7943"/>
    <n v="3813"/>
    <n v="0.48"/>
    <x v="2"/>
    <s v="low Units"/>
    <n v="1.1480267359379114E-3"/>
  </r>
  <r>
    <x v="4"/>
    <s v="Online"/>
    <n v="1189833"/>
    <n v="44321"/>
    <s v="05-05-2021"/>
    <x v="4"/>
    <x v="1"/>
    <s v="Wednesday"/>
    <s v="05"/>
    <x v="2"/>
    <x v="2"/>
    <x v="3"/>
    <x v="4"/>
    <n v="58"/>
    <n v="182"/>
    <n v="10556"/>
    <n v="7073"/>
    <n v="0.67"/>
    <x v="2"/>
    <s v="low Units"/>
    <n v="2.1295549707025562E-3"/>
  </r>
  <r>
    <x v="4"/>
    <s v="Online"/>
    <n v="1189833"/>
    <n v="44322"/>
    <s v="06-05-2021"/>
    <x v="4"/>
    <x v="1"/>
    <s v="Thursday"/>
    <s v="06"/>
    <x v="2"/>
    <x v="2"/>
    <x v="3"/>
    <x v="5"/>
    <n v="61"/>
    <n v="189"/>
    <n v="11529"/>
    <n v="4035"/>
    <n v="0.35"/>
    <x v="2"/>
    <s v="low Units"/>
    <n v="1.2148670022317002E-3"/>
  </r>
  <r>
    <x v="4"/>
    <s v="Online"/>
    <n v="1189833"/>
    <n v="44323"/>
    <s v="07-05-2021"/>
    <x v="4"/>
    <x v="1"/>
    <s v="Friday"/>
    <s v="07"/>
    <x v="2"/>
    <x v="2"/>
    <x v="3"/>
    <x v="0"/>
    <n v="47"/>
    <n v="213"/>
    <n v="10011"/>
    <n v="5406"/>
    <n v="0.54"/>
    <x v="2"/>
    <s v="low Units"/>
    <n v="1.6276508089379358E-3"/>
  </r>
  <r>
    <x v="4"/>
    <s v="Online"/>
    <n v="1189833"/>
    <n v="44324"/>
    <s v="08-05-2021"/>
    <x v="4"/>
    <x v="1"/>
    <s v="Saturday"/>
    <s v="08"/>
    <x v="2"/>
    <x v="2"/>
    <x v="3"/>
    <x v="1"/>
    <n v="50"/>
    <n v="247"/>
    <n v="12350"/>
    <n v="4570"/>
    <n v="0.37"/>
    <x v="2"/>
    <s v="low Units"/>
    <n v="1.3759460223541188E-3"/>
  </r>
  <r>
    <x v="4"/>
    <s v="Online"/>
    <n v="1189833"/>
    <n v="44325"/>
    <s v="09-05-2021"/>
    <x v="4"/>
    <x v="1"/>
    <s v="Sunday"/>
    <s v="09"/>
    <x v="2"/>
    <x v="2"/>
    <x v="3"/>
    <x v="2"/>
    <n v="46"/>
    <n v="196"/>
    <n v="9016"/>
    <n v="4508"/>
    <n v="0.5"/>
    <x v="2"/>
    <s v="low Units"/>
    <n v="1.3572789209567546E-3"/>
  </r>
  <r>
    <x v="4"/>
    <s v="Online"/>
    <n v="1189833"/>
    <n v="44326"/>
    <s v="10-05-2021"/>
    <x v="4"/>
    <x v="1"/>
    <s v="Monday"/>
    <s v="10"/>
    <x v="2"/>
    <x v="2"/>
    <x v="3"/>
    <x v="3"/>
    <n v="46"/>
    <n v="176"/>
    <n v="8096"/>
    <n v="4048"/>
    <n v="0.5"/>
    <x v="2"/>
    <s v="low Units"/>
    <n v="1.2187810718795346E-3"/>
  </r>
  <r>
    <x v="4"/>
    <s v="Online"/>
    <n v="1189833"/>
    <n v="44327"/>
    <s v="11-05-2021"/>
    <x v="4"/>
    <x v="1"/>
    <s v="Tuesday"/>
    <s v="11"/>
    <x v="2"/>
    <x v="2"/>
    <x v="3"/>
    <x v="4"/>
    <n v="58"/>
    <n v="163"/>
    <n v="9454"/>
    <n v="6334"/>
    <n v="0.67"/>
    <x v="2"/>
    <s v="low Units"/>
    <n v="1.9070551653371968E-3"/>
  </r>
  <r>
    <x v="4"/>
    <s v="Online"/>
    <n v="1189833"/>
    <n v="44328"/>
    <s v="12-05-2021"/>
    <x v="4"/>
    <x v="1"/>
    <s v="Wednesday"/>
    <s v="12"/>
    <x v="2"/>
    <x v="2"/>
    <x v="3"/>
    <x v="5"/>
    <n v="59"/>
    <n v="189"/>
    <n v="11151"/>
    <n v="3457"/>
    <n v="0.31"/>
    <x v="2"/>
    <s v="low Units"/>
    <n v="1.0408414440433674E-3"/>
  </r>
  <r>
    <x v="4"/>
    <s v="Online"/>
    <n v="1189833"/>
    <n v="44329"/>
    <s v="13-05-2021"/>
    <x v="4"/>
    <x v="1"/>
    <s v="Thursday"/>
    <s v="13"/>
    <x v="2"/>
    <x v="2"/>
    <x v="3"/>
    <x v="0"/>
    <n v="49"/>
    <n v="224"/>
    <n v="10976"/>
    <n v="5488"/>
    <n v="0.5"/>
    <x v="2"/>
    <s v="low Units"/>
    <n v="1.6523395559473533E-3"/>
  </r>
  <r>
    <x v="4"/>
    <s v="Online"/>
    <n v="1189833"/>
    <n v="44330"/>
    <s v="14-05-2021"/>
    <x v="4"/>
    <x v="1"/>
    <s v="Friday"/>
    <s v="14"/>
    <x v="2"/>
    <x v="2"/>
    <x v="3"/>
    <x v="1"/>
    <n v="51"/>
    <n v="232"/>
    <n v="11832"/>
    <n v="4260"/>
    <n v="0.36"/>
    <x v="2"/>
    <s v="low Units"/>
    <n v="1.2826105153672968E-3"/>
  </r>
  <r>
    <x v="4"/>
    <s v="Online"/>
    <n v="1189833"/>
    <n v="44331"/>
    <s v="15-05-2021"/>
    <x v="4"/>
    <x v="1"/>
    <s v="Saturday"/>
    <s v="15"/>
    <x v="2"/>
    <x v="2"/>
    <x v="3"/>
    <x v="2"/>
    <n v="49"/>
    <n v="176"/>
    <n v="8624"/>
    <n v="4398"/>
    <n v="0.51"/>
    <x v="2"/>
    <s v="low Units"/>
    <n v="1.3241598700904627E-3"/>
  </r>
  <r>
    <x v="4"/>
    <s v="Online"/>
    <n v="1189833"/>
    <n v="44332"/>
    <s v="16-05-2021"/>
    <x v="4"/>
    <x v="1"/>
    <s v="Sunday"/>
    <s v="16"/>
    <x v="2"/>
    <x v="2"/>
    <x v="3"/>
    <x v="3"/>
    <n v="48"/>
    <n v="175"/>
    <n v="8400"/>
    <n v="3780"/>
    <n v="0.45"/>
    <x v="2"/>
    <s v="low Units"/>
    <n v="1.1380910206780239E-3"/>
  </r>
  <r>
    <x v="4"/>
    <s v="Online"/>
    <n v="1189833"/>
    <n v="44333"/>
    <s v="17-05-2021"/>
    <x v="4"/>
    <x v="1"/>
    <s v="Monday"/>
    <s v="17"/>
    <x v="2"/>
    <x v="2"/>
    <x v="3"/>
    <x v="4"/>
    <n v="56"/>
    <n v="174"/>
    <n v="9744"/>
    <n v="6626"/>
    <n v="0.68"/>
    <x v="2"/>
    <s v="low Units"/>
    <n v="1.9949711912731708E-3"/>
  </r>
  <r>
    <x v="4"/>
    <s v="Online"/>
    <n v="1189833"/>
    <n v="44334"/>
    <s v="18-05-2021"/>
    <x v="4"/>
    <x v="1"/>
    <s v="Tuesday"/>
    <s v="18"/>
    <x v="2"/>
    <x v="2"/>
    <x v="3"/>
    <x v="5"/>
    <n v="62"/>
    <n v="176"/>
    <n v="10912"/>
    <n v="3819"/>
    <n v="0.35"/>
    <x v="2"/>
    <s v="low Units"/>
    <n v="1.1498332296215274E-3"/>
  </r>
  <r>
    <x v="4"/>
    <s v="Online"/>
    <n v="1189833"/>
    <n v="44335"/>
    <s v="19-05-2021"/>
    <x v="4"/>
    <x v="1"/>
    <s v="Wednesday"/>
    <s v="19"/>
    <x v="2"/>
    <x v="2"/>
    <x v="3"/>
    <x v="0"/>
    <n v="49"/>
    <n v="231"/>
    <n v="11319"/>
    <n v="5660"/>
    <n v="0.5"/>
    <x v="2"/>
    <s v="low Units"/>
    <n v="1.7041257082110095E-3"/>
  </r>
  <r>
    <x v="4"/>
    <s v="Online"/>
    <n v="1189833"/>
    <n v="44336"/>
    <s v="20-05-2021"/>
    <x v="4"/>
    <x v="1"/>
    <s v="Thursday"/>
    <s v="20"/>
    <x v="2"/>
    <x v="2"/>
    <x v="3"/>
    <x v="1"/>
    <n v="54"/>
    <n v="215"/>
    <n v="11610"/>
    <n v="4412"/>
    <n v="0.38"/>
    <x v="2"/>
    <s v="low Units"/>
    <n v="1.3283750220188999E-3"/>
  </r>
  <r>
    <x v="4"/>
    <s v="Online"/>
    <n v="1189833"/>
    <n v="44337"/>
    <s v="21-05-2021"/>
    <x v="4"/>
    <x v="1"/>
    <s v="Friday"/>
    <s v="21"/>
    <x v="2"/>
    <x v="2"/>
    <x v="3"/>
    <x v="2"/>
    <n v="47"/>
    <n v="169"/>
    <n v="7943"/>
    <n v="3972"/>
    <n v="0.5"/>
    <x v="2"/>
    <s v="low Units"/>
    <n v="1.1958988185537332E-3"/>
  </r>
  <r>
    <x v="4"/>
    <s v="Online"/>
    <n v="1189833"/>
    <n v="44338"/>
    <s v="22-05-2021"/>
    <x v="4"/>
    <x v="1"/>
    <s v="Saturday"/>
    <s v="22"/>
    <x v="2"/>
    <x v="2"/>
    <x v="3"/>
    <x v="3"/>
    <n v="47"/>
    <n v="176"/>
    <n v="8272"/>
    <n v="3722"/>
    <n v="0.45"/>
    <x v="2"/>
    <s v="low Units"/>
    <n v="1.1206282484030701E-3"/>
  </r>
  <r>
    <x v="4"/>
    <s v="Online"/>
    <n v="1189833"/>
    <n v="44339"/>
    <s v="23-05-2021"/>
    <x v="4"/>
    <x v="1"/>
    <s v="Sunday"/>
    <s v="23"/>
    <x v="2"/>
    <x v="2"/>
    <x v="3"/>
    <x v="4"/>
    <n v="55"/>
    <n v="174"/>
    <n v="9570"/>
    <n v="6603"/>
    <n v="0.69"/>
    <x v="2"/>
    <s v="low Units"/>
    <n v="1.9880462988193103E-3"/>
  </r>
  <r>
    <x v="4"/>
    <s v="Online"/>
    <n v="1189833"/>
    <n v="44340"/>
    <s v="24-05-2021"/>
    <x v="4"/>
    <x v="1"/>
    <s v="Monday"/>
    <s v="24"/>
    <x v="2"/>
    <x v="2"/>
    <x v="3"/>
    <x v="5"/>
    <n v="59"/>
    <n v="189"/>
    <n v="11151"/>
    <n v="3791"/>
    <n v="0.34"/>
    <x v="2"/>
    <s v="low Units"/>
    <n v="1.1414029257646532E-3"/>
  </r>
  <r>
    <x v="4"/>
    <s v="Online"/>
    <n v="1189833"/>
    <n v="44341"/>
    <s v="25-05-2021"/>
    <x v="4"/>
    <x v="1"/>
    <s v="Tuesday"/>
    <s v="25"/>
    <x v="2"/>
    <x v="2"/>
    <x v="3"/>
    <x v="0"/>
    <n v="49"/>
    <n v="225"/>
    <n v="11025"/>
    <n v="5623"/>
    <n v="0.51"/>
    <x v="2"/>
    <s v="low Units"/>
    <n v="1.6929856638287113E-3"/>
  </r>
  <r>
    <x v="4"/>
    <s v="Online"/>
    <n v="1189833"/>
    <n v="44342"/>
    <s v="26-05-2021"/>
    <x v="4"/>
    <x v="1"/>
    <s v="Wednesday"/>
    <s v="26"/>
    <x v="2"/>
    <x v="2"/>
    <x v="3"/>
    <x v="1"/>
    <n v="50"/>
    <n v="243"/>
    <n v="12150"/>
    <n v="4617"/>
    <n v="0.38"/>
    <x v="2"/>
    <s v="low Units"/>
    <n v="1.3900968895424436E-3"/>
  </r>
  <r>
    <x v="4"/>
    <s v="Online"/>
    <n v="1189833"/>
    <n v="44343"/>
    <s v="27-05-2021"/>
    <x v="4"/>
    <x v="1"/>
    <s v="Thursday"/>
    <s v="27"/>
    <x v="2"/>
    <x v="2"/>
    <x v="3"/>
    <x v="2"/>
    <n v="46"/>
    <n v="182"/>
    <n v="8372"/>
    <n v="4521"/>
    <n v="0.54"/>
    <x v="2"/>
    <s v="low Units"/>
    <n v="1.3611929906045888E-3"/>
  </r>
  <r>
    <x v="4"/>
    <s v="Online"/>
    <n v="1189833"/>
    <n v="44344"/>
    <s v="28-05-2021"/>
    <x v="4"/>
    <x v="1"/>
    <s v="Friday"/>
    <s v="28"/>
    <x v="2"/>
    <x v="2"/>
    <x v="3"/>
    <x v="3"/>
    <n v="49"/>
    <n v="210"/>
    <n v="10290"/>
    <n v="5145"/>
    <n v="0.5"/>
    <x v="2"/>
    <s v="low Units"/>
    <n v="1.5490683337006437E-3"/>
  </r>
  <r>
    <x v="4"/>
    <s v="Online"/>
    <n v="1189833"/>
    <n v="44345"/>
    <s v="29-05-2021"/>
    <x v="4"/>
    <x v="1"/>
    <s v="Saturday"/>
    <s v="29"/>
    <x v="2"/>
    <x v="2"/>
    <x v="3"/>
    <x v="4"/>
    <n v="55"/>
    <n v="156"/>
    <n v="8580"/>
    <n v="5577"/>
    <n v="0.65"/>
    <x v="2"/>
    <s v="low Units"/>
    <n v="1.6791358789209892E-3"/>
  </r>
  <r>
    <x v="4"/>
    <s v="Online"/>
    <n v="1189833"/>
    <n v="44346"/>
    <s v="30-05-2021"/>
    <x v="4"/>
    <x v="1"/>
    <s v="Sunday"/>
    <s v="30"/>
    <x v="2"/>
    <x v="2"/>
    <x v="3"/>
    <x v="5"/>
    <n v="59"/>
    <n v="196"/>
    <n v="11564"/>
    <n v="4047"/>
    <n v="0.35"/>
    <x v="2"/>
    <s v="low Units"/>
    <n v="1.2184799895989321E-3"/>
  </r>
  <r>
    <x v="0"/>
    <s v="Online"/>
    <n v="1185732"/>
    <n v="44347"/>
    <s v="31-05-2021"/>
    <x v="4"/>
    <x v="1"/>
    <s v="Monday"/>
    <s v="31"/>
    <x v="2"/>
    <x v="2"/>
    <x v="3"/>
    <x v="0"/>
    <n v="44"/>
    <n v="124"/>
    <n v="5456"/>
    <n v="2837"/>
    <n v="0.52"/>
    <x v="2"/>
    <s v="low Units"/>
    <n v="8.5417043006972323E-4"/>
  </r>
  <r>
    <x v="0"/>
    <s v="Online"/>
    <n v="1185732"/>
    <n v="44348"/>
    <s v="01-06-2021"/>
    <x v="11"/>
    <x v="1"/>
    <s v="Tuesday"/>
    <s v="01"/>
    <x v="2"/>
    <x v="2"/>
    <x v="3"/>
    <x v="1"/>
    <n v="41"/>
    <n v="77"/>
    <n v="3157"/>
    <n v="1452"/>
    <n v="0.46"/>
    <x v="2"/>
    <s v="low Units"/>
    <n v="4.3717147143505048E-4"/>
  </r>
  <r>
    <x v="0"/>
    <s v="Online"/>
    <n v="1185732"/>
    <n v="44349"/>
    <s v="02-06-2021"/>
    <x v="11"/>
    <x v="1"/>
    <s v="Wednesday"/>
    <s v="02"/>
    <x v="2"/>
    <x v="2"/>
    <x v="3"/>
    <x v="2"/>
    <n v="32"/>
    <n v="83"/>
    <n v="2656"/>
    <n v="1248"/>
    <n v="0.47"/>
    <x v="2"/>
    <s v="low Units"/>
    <n v="3.7575068619210948E-4"/>
  </r>
  <r>
    <x v="0"/>
    <s v="Online"/>
    <n v="1185732"/>
    <n v="44350"/>
    <s v="03-06-2021"/>
    <x v="11"/>
    <x v="1"/>
    <s v="Thursday"/>
    <s v="03"/>
    <x v="2"/>
    <x v="2"/>
    <x v="3"/>
    <x v="3"/>
    <n v="37"/>
    <n v="34"/>
    <n v="1258"/>
    <n v="654"/>
    <n v="0.52"/>
    <x v="2"/>
    <s v="low Units"/>
    <n v="1.9690781151413428E-4"/>
  </r>
  <r>
    <x v="0"/>
    <s v="Online"/>
    <n v="1185732"/>
    <n v="44351"/>
    <s v="04-06-2021"/>
    <x v="11"/>
    <x v="1"/>
    <s v="Friday"/>
    <s v="04"/>
    <x v="3"/>
    <x v="3"/>
    <x v="4"/>
    <x v="4"/>
    <n v="53"/>
    <n v="47"/>
    <n v="2491"/>
    <n v="1221"/>
    <n v="0.49"/>
    <x v="2"/>
    <s v="low Units"/>
    <n v="3.6762146461583788E-4"/>
  </r>
  <r>
    <x v="0"/>
    <s v="Online"/>
    <n v="1185732"/>
    <n v="44352"/>
    <s v="05-06-2021"/>
    <x v="11"/>
    <x v="1"/>
    <s v="Saturday"/>
    <s v="05"/>
    <x v="3"/>
    <x v="3"/>
    <x v="4"/>
    <x v="5"/>
    <n v="41"/>
    <n v="69"/>
    <n v="2829"/>
    <n v="1697"/>
    <n v="0.6"/>
    <x v="2"/>
    <s v="low Units"/>
    <n v="5.1093663018270021E-4"/>
  </r>
  <r>
    <x v="0"/>
    <s v="Online"/>
    <n v="1185732"/>
    <n v="44353"/>
    <s v="06-06-2021"/>
    <x v="11"/>
    <x v="1"/>
    <s v="Sunday"/>
    <s v="06"/>
    <x v="3"/>
    <x v="3"/>
    <x v="4"/>
    <x v="0"/>
    <n v="44"/>
    <n v="158"/>
    <n v="6952"/>
    <n v="3546"/>
    <n v="0.51"/>
    <x v="2"/>
    <s v="low Units"/>
    <n v="1.0676377670170035E-3"/>
  </r>
  <r>
    <x v="0"/>
    <s v="Online"/>
    <n v="1185732"/>
    <n v="44354"/>
    <s v="07-06-2021"/>
    <x v="11"/>
    <x v="1"/>
    <s v="Monday"/>
    <s v="07"/>
    <x v="3"/>
    <x v="3"/>
    <x v="4"/>
    <x v="1"/>
    <n v="43"/>
    <n v="51"/>
    <n v="2193"/>
    <n v="1031"/>
    <n v="0.47"/>
    <x v="2"/>
    <s v="low Units"/>
    <n v="3.1041583130133406E-4"/>
  </r>
  <r>
    <x v="0"/>
    <s v="Online"/>
    <n v="1185732"/>
    <n v="44355"/>
    <s v="08-06-2021"/>
    <x v="11"/>
    <x v="1"/>
    <s v="Tuesday"/>
    <s v="08"/>
    <x v="3"/>
    <x v="3"/>
    <x v="4"/>
    <x v="2"/>
    <n v="32"/>
    <n v="61"/>
    <n v="1952"/>
    <n v="898"/>
    <n v="0.46"/>
    <x v="2"/>
    <s v="low Units"/>
    <n v="2.7037188798118136E-4"/>
  </r>
  <r>
    <x v="0"/>
    <s v="Online"/>
    <n v="1185732"/>
    <n v="44356"/>
    <s v="09-06-2021"/>
    <x v="11"/>
    <x v="1"/>
    <s v="Wednesday"/>
    <s v="09"/>
    <x v="3"/>
    <x v="3"/>
    <x v="4"/>
    <x v="3"/>
    <n v="39"/>
    <n v="28"/>
    <n v="1092"/>
    <n v="579"/>
    <n v="0.53"/>
    <x v="2"/>
    <s v="low Units"/>
    <n v="1.7432664046893541E-4"/>
  </r>
  <r>
    <x v="0"/>
    <s v="Online"/>
    <n v="1185732"/>
    <n v="44357"/>
    <s v="10-06-2021"/>
    <x v="11"/>
    <x v="1"/>
    <s v="Thursday"/>
    <s v="10"/>
    <x v="3"/>
    <x v="3"/>
    <x v="4"/>
    <x v="4"/>
    <n v="50"/>
    <n v="44"/>
    <n v="2200"/>
    <n v="1034"/>
    <n v="0.47"/>
    <x v="2"/>
    <s v="low Units"/>
    <n v="3.1131907814314203E-4"/>
  </r>
  <r>
    <x v="0"/>
    <s v="Online"/>
    <n v="1185732"/>
    <n v="44358"/>
    <s v="11-06-2021"/>
    <x v="11"/>
    <x v="1"/>
    <s v="Friday"/>
    <s v="11"/>
    <x v="3"/>
    <x v="3"/>
    <x v="4"/>
    <x v="5"/>
    <n v="43"/>
    <n v="77"/>
    <n v="3311"/>
    <n v="2152"/>
    <n v="0.65"/>
    <x v="2"/>
    <s v="low Units"/>
    <n v="6.4792906785690672E-4"/>
  </r>
  <r>
    <x v="0"/>
    <s v="Online"/>
    <n v="1185732"/>
    <n v="44359"/>
    <s v="12-06-2021"/>
    <x v="11"/>
    <x v="1"/>
    <s v="Saturday"/>
    <s v="12"/>
    <x v="3"/>
    <x v="3"/>
    <x v="4"/>
    <x v="0"/>
    <n v="47"/>
    <n v="144"/>
    <n v="6768"/>
    <n v="3722"/>
    <n v="0.55000000000000004"/>
    <x v="2"/>
    <s v="low Units"/>
    <n v="1.1206282484030701E-3"/>
  </r>
  <r>
    <x v="0"/>
    <s v="Online"/>
    <n v="1185732"/>
    <n v="44360"/>
    <s v="13-06-2021"/>
    <x v="11"/>
    <x v="1"/>
    <s v="Sunday"/>
    <s v="13"/>
    <x v="3"/>
    <x v="3"/>
    <x v="4"/>
    <x v="1"/>
    <n v="46"/>
    <n v="60"/>
    <n v="2760"/>
    <n v="1325"/>
    <n v="0.48"/>
    <x v="2"/>
    <s v="low Units"/>
    <n v="3.9893402179851372E-4"/>
  </r>
  <r>
    <x v="0"/>
    <s v="Online"/>
    <n v="1185732"/>
    <n v="44361"/>
    <s v="14-06-2021"/>
    <x v="11"/>
    <x v="1"/>
    <s v="Monday"/>
    <s v="14"/>
    <x v="3"/>
    <x v="3"/>
    <x v="4"/>
    <x v="2"/>
    <n v="37"/>
    <n v="68"/>
    <n v="2516"/>
    <n v="1132"/>
    <n v="0.45"/>
    <x v="2"/>
    <s v="low Units"/>
    <n v="3.4082514164220188E-4"/>
  </r>
  <r>
    <x v="0"/>
    <s v="Online"/>
    <n v="1185732"/>
    <n v="44362"/>
    <s v="15-06-2021"/>
    <x v="11"/>
    <x v="1"/>
    <s v="Tuesday"/>
    <s v="15"/>
    <x v="3"/>
    <x v="3"/>
    <x v="4"/>
    <x v="3"/>
    <n v="41"/>
    <n v="19"/>
    <n v="779"/>
    <n v="413"/>
    <n v="0.53"/>
    <x v="2"/>
    <s v="low Units"/>
    <n v="1.243469818888952E-4"/>
  </r>
  <r>
    <x v="0"/>
    <s v="Online"/>
    <n v="1185732"/>
    <n v="44363"/>
    <s v="16-06-2021"/>
    <x v="11"/>
    <x v="1"/>
    <s v="Wednesday"/>
    <s v="16"/>
    <x v="3"/>
    <x v="3"/>
    <x v="4"/>
    <x v="4"/>
    <n v="56"/>
    <n v="38"/>
    <n v="2128"/>
    <n v="1000"/>
    <n v="0.47"/>
    <x v="2"/>
    <s v="low Units"/>
    <n v="3.0108228060265183E-4"/>
  </r>
  <r>
    <x v="0"/>
    <s v="Online"/>
    <n v="1185732"/>
    <n v="44364"/>
    <s v="17-06-2021"/>
    <x v="11"/>
    <x v="1"/>
    <s v="Thursday"/>
    <s v="17"/>
    <x v="3"/>
    <x v="3"/>
    <x v="4"/>
    <x v="5"/>
    <n v="45"/>
    <n v="63"/>
    <n v="2835"/>
    <n v="1786"/>
    <n v="0.63"/>
    <x v="2"/>
    <s v="low Units"/>
    <n v="5.3773295315633616E-4"/>
  </r>
  <r>
    <x v="0"/>
    <s v="Online"/>
    <n v="1185732"/>
    <n v="44365"/>
    <s v="18-06-2021"/>
    <x v="11"/>
    <x v="1"/>
    <s v="Friday"/>
    <s v="18"/>
    <x v="3"/>
    <x v="3"/>
    <x v="4"/>
    <x v="0"/>
    <n v="48"/>
    <n v="122"/>
    <n v="5856"/>
    <n v="3045"/>
    <n v="0.52"/>
    <x v="2"/>
    <s v="low Units"/>
    <n v="9.167955444350748E-4"/>
  </r>
  <r>
    <x v="0"/>
    <s v="Online"/>
    <n v="1185732"/>
    <n v="44366"/>
    <s v="19-06-2021"/>
    <x v="11"/>
    <x v="1"/>
    <s v="Saturday"/>
    <s v="19"/>
    <x v="3"/>
    <x v="3"/>
    <x v="4"/>
    <x v="1"/>
    <n v="48"/>
    <n v="44"/>
    <n v="2112"/>
    <n v="972"/>
    <n v="0.46"/>
    <x v="2"/>
    <s v="low Units"/>
    <n v="2.9265197674577758E-4"/>
  </r>
  <r>
    <x v="0"/>
    <s v="Online"/>
    <n v="1185732"/>
    <n v="44367"/>
    <s v="20-06-2021"/>
    <x v="11"/>
    <x v="1"/>
    <s v="Sunday"/>
    <s v="20"/>
    <x v="3"/>
    <x v="3"/>
    <x v="4"/>
    <x v="2"/>
    <n v="36"/>
    <n v="42"/>
    <n v="1512"/>
    <n v="726"/>
    <n v="0.48"/>
    <x v="2"/>
    <s v="low Units"/>
    <n v="2.1858573571752524E-4"/>
  </r>
  <r>
    <x v="0"/>
    <s v="Online"/>
    <n v="1185732"/>
    <n v="44368"/>
    <s v="21-06-2021"/>
    <x v="11"/>
    <x v="1"/>
    <s v="Monday"/>
    <s v="21"/>
    <x v="3"/>
    <x v="3"/>
    <x v="4"/>
    <x v="3"/>
    <n v="44"/>
    <n v="20"/>
    <n v="880"/>
    <n v="440"/>
    <n v="0.5"/>
    <x v="2"/>
    <s v="low Units"/>
    <n v="1.324762034651668E-4"/>
  </r>
  <r>
    <x v="0"/>
    <s v="Online"/>
    <n v="1185732"/>
    <n v="44369"/>
    <s v="22-06-2021"/>
    <x v="11"/>
    <x v="1"/>
    <s v="Tuesday"/>
    <s v="22"/>
    <x v="3"/>
    <x v="3"/>
    <x v="4"/>
    <x v="4"/>
    <n v="54"/>
    <n v="28"/>
    <n v="1512"/>
    <n v="711"/>
    <n v="0.47"/>
    <x v="2"/>
    <s v="low Units"/>
    <n v="2.1406950150848543E-4"/>
  </r>
  <r>
    <x v="0"/>
    <s v="Online"/>
    <n v="1185732"/>
    <n v="44370"/>
    <s v="23-06-2021"/>
    <x v="11"/>
    <x v="1"/>
    <s v="Wednesday"/>
    <s v="23"/>
    <x v="3"/>
    <x v="3"/>
    <x v="4"/>
    <x v="5"/>
    <n v="49"/>
    <n v="65"/>
    <n v="3185"/>
    <n v="1911"/>
    <n v="0.6"/>
    <x v="2"/>
    <s v="low Units"/>
    <n v="5.7536823823166761E-4"/>
  </r>
  <r>
    <x v="0"/>
    <s v="Online"/>
    <n v="1185732"/>
    <n v="44371"/>
    <s v="24-06-2021"/>
    <x v="11"/>
    <x v="1"/>
    <s v="Thursday"/>
    <s v="24"/>
    <x v="3"/>
    <x v="3"/>
    <x v="4"/>
    <x v="0"/>
    <n v="58"/>
    <n v="134"/>
    <n v="7772"/>
    <n v="4197"/>
    <n v="0.54"/>
    <x v="2"/>
    <s v="low Units"/>
    <n v="1.2636423316893298E-3"/>
  </r>
  <r>
    <x v="0"/>
    <s v="Online"/>
    <n v="1185732"/>
    <n v="44372"/>
    <s v="25-06-2021"/>
    <x v="11"/>
    <x v="1"/>
    <s v="Friday"/>
    <s v="25"/>
    <x v="3"/>
    <x v="3"/>
    <x v="4"/>
    <x v="1"/>
    <n v="53"/>
    <n v="54"/>
    <n v="2862"/>
    <n v="1288"/>
    <n v="0.45"/>
    <x v="2"/>
    <s v="low Units"/>
    <n v="3.8779397741621556E-4"/>
  </r>
  <r>
    <x v="0"/>
    <s v="Online"/>
    <n v="1185732"/>
    <n v="44373"/>
    <s v="26-06-2021"/>
    <x v="11"/>
    <x v="1"/>
    <s v="Saturday"/>
    <s v="26"/>
    <x v="3"/>
    <x v="3"/>
    <x v="4"/>
    <x v="2"/>
    <n v="49"/>
    <n v="44"/>
    <n v="2156"/>
    <n v="992"/>
    <n v="0.46"/>
    <x v="2"/>
    <s v="low Units"/>
    <n v="2.9867362235783064E-4"/>
  </r>
  <r>
    <x v="0"/>
    <s v="Online"/>
    <n v="1185732"/>
    <n v="44374"/>
    <s v="27-06-2021"/>
    <x v="11"/>
    <x v="1"/>
    <s v="Sunday"/>
    <s v="27"/>
    <x v="3"/>
    <x v="3"/>
    <x v="4"/>
    <x v="3"/>
    <n v="48"/>
    <n v="28"/>
    <n v="1344"/>
    <n v="712"/>
    <n v="0.53"/>
    <x v="2"/>
    <s v="low Units"/>
    <n v="2.1437058378908811E-4"/>
  </r>
  <r>
    <x v="0"/>
    <s v="Online"/>
    <n v="1185732"/>
    <n v="44375"/>
    <s v="28-06-2021"/>
    <x v="11"/>
    <x v="1"/>
    <s v="Monday"/>
    <s v="28"/>
    <x v="3"/>
    <x v="3"/>
    <x v="4"/>
    <x v="4"/>
    <n v="59"/>
    <n v="35"/>
    <n v="2065"/>
    <n v="950"/>
    <n v="0.46"/>
    <x v="2"/>
    <s v="low Units"/>
    <n v="2.8602816657251925E-4"/>
  </r>
  <r>
    <x v="0"/>
    <s v="Online"/>
    <n v="1185732"/>
    <n v="44376"/>
    <s v="29-06-2021"/>
    <x v="11"/>
    <x v="1"/>
    <s v="Tuesday"/>
    <s v="29"/>
    <x v="3"/>
    <x v="3"/>
    <x v="4"/>
    <x v="5"/>
    <n v="64"/>
    <n v="63"/>
    <n v="4032"/>
    <n v="2419"/>
    <n v="0.6"/>
    <x v="2"/>
    <s v="low Units"/>
    <n v="7.2831803677781478E-4"/>
  </r>
  <r>
    <x v="0"/>
    <s v="Online"/>
    <n v="1185732"/>
    <n v="44377"/>
    <s v="30-06-2021"/>
    <x v="11"/>
    <x v="1"/>
    <s v="Wednesday"/>
    <s v="30"/>
    <x v="3"/>
    <x v="3"/>
    <x v="4"/>
    <x v="0"/>
    <n v="46"/>
    <n v="135"/>
    <n v="6210"/>
    <n v="3416"/>
    <n v="0.55000000000000004"/>
    <x v="2"/>
    <s v="low Units"/>
    <n v="1.0284970705386586E-3"/>
  </r>
  <r>
    <x v="0"/>
    <s v="Online"/>
    <n v="1185732"/>
    <n v="44378"/>
    <s v="01-07-2021"/>
    <x v="5"/>
    <x v="1"/>
    <s v="Thursday"/>
    <s v="01"/>
    <x v="3"/>
    <x v="3"/>
    <x v="4"/>
    <x v="1"/>
    <n v="43"/>
    <n v="63"/>
    <n v="2709"/>
    <n v="1219"/>
    <n v="0.45"/>
    <x v="2"/>
    <s v="low Units"/>
    <n v="3.6701930005463257E-4"/>
  </r>
  <r>
    <x v="0"/>
    <s v="Online"/>
    <n v="1185732"/>
    <n v="44379"/>
    <s v="02-07-2021"/>
    <x v="5"/>
    <x v="1"/>
    <s v="Friday"/>
    <s v="02"/>
    <x v="3"/>
    <x v="3"/>
    <x v="4"/>
    <x v="2"/>
    <n v="39"/>
    <n v="54"/>
    <n v="2106"/>
    <n v="948"/>
    <n v="0.45"/>
    <x v="2"/>
    <s v="low Units"/>
    <n v="2.8542600201131394E-4"/>
  </r>
  <r>
    <x v="0"/>
    <s v="Online"/>
    <n v="1185732"/>
    <n v="44380"/>
    <s v="03-07-2021"/>
    <x v="5"/>
    <x v="1"/>
    <s v="Saturday"/>
    <s v="03"/>
    <x v="3"/>
    <x v="3"/>
    <x v="4"/>
    <x v="3"/>
    <n v="38"/>
    <n v="47"/>
    <n v="1786"/>
    <n v="947"/>
    <n v="0.53"/>
    <x v="2"/>
    <s v="low Units"/>
    <n v="2.8512491973071128E-4"/>
  </r>
  <r>
    <x v="0"/>
    <s v="Online"/>
    <n v="1185732"/>
    <n v="44381"/>
    <s v="04-07-2021"/>
    <x v="5"/>
    <x v="1"/>
    <s v="Sunday"/>
    <s v="04"/>
    <x v="3"/>
    <x v="3"/>
    <x v="4"/>
    <x v="4"/>
    <n v="46"/>
    <n v="51"/>
    <n v="2346"/>
    <n v="1173"/>
    <n v="0.5"/>
    <x v="2"/>
    <s v="low Units"/>
    <n v="3.5316951514691061E-4"/>
  </r>
  <r>
    <x v="0"/>
    <s v="Online"/>
    <n v="1185732"/>
    <n v="44382"/>
    <s v="05-07-2021"/>
    <x v="5"/>
    <x v="1"/>
    <s v="Monday"/>
    <s v="05"/>
    <x v="3"/>
    <x v="3"/>
    <x v="4"/>
    <x v="5"/>
    <n v="51"/>
    <n v="105"/>
    <n v="5355"/>
    <n v="3374"/>
    <n v="0.63"/>
    <x v="2"/>
    <s v="low Units"/>
    <n v="1.0158516147533473E-3"/>
  </r>
  <r>
    <x v="0"/>
    <s v="Online"/>
    <n v="1185732"/>
    <n v="44383"/>
    <s v="06-07-2021"/>
    <x v="5"/>
    <x v="1"/>
    <s v="Tuesday"/>
    <s v="06"/>
    <x v="3"/>
    <x v="3"/>
    <x v="4"/>
    <x v="0"/>
    <n v="47"/>
    <n v="161"/>
    <n v="7567"/>
    <n v="3935"/>
    <n v="0.52"/>
    <x v="2"/>
    <s v="low Units"/>
    <n v="1.1847587741714348E-3"/>
  </r>
  <r>
    <x v="0"/>
    <s v="Online"/>
    <n v="1185732"/>
    <n v="44384"/>
    <s v="07-07-2021"/>
    <x v="5"/>
    <x v="1"/>
    <s v="Wednesday"/>
    <s v="07"/>
    <x v="3"/>
    <x v="3"/>
    <x v="4"/>
    <x v="1"/>
    <n v="43"/>
    <n v="81"/>
    <n v="3483"/>
    <n v="1567"/>
    <n v="0.45"/>
    <x v="2"/>
    <s v="low Units"/>
    <n v="4.7179593370435543E-4"/>
  </r>
  <r>
    <x v="0"/>
    <s v="Online"/>
    <n v="1185732"/>
    <n v="44385"/>
    <s v="08-07-2021"/>
    <x v="5"/>
    <x v="1"/>
    <s v="Thursday"/>
    <s v="08"/>
    <x v="3"/>
    <x v="3"/>
    <x v="4"/>
    <x v="2"/>
    <n v="36"/>
    <n v="65"/>
    <n v="2340"/>
    <n v="1053"/>
    <n v="0.45"/>
    <x v="2"/>
    <s v="low Units"/>
    <n v="3.1703964147459238E-4"/>
  </r>
  <r>
    <x v="0"/>
    <s v="Online"/>
    <n v="1185732"/>
    <n v="44386"/>
    <s v="09-07-2021"/>
    <x v="5"/>
    <x v="1"/>
    <s v="Friday"/>
    <s v="09"/>
    <x v="3"/>
    <x v="3"/>
    <x v="4"/>
    <x v="3"/>
    <n v="39"/>
    <n v="50"/>
    <n v="1950"/>
    <n v="1053"/>
    <n v="0.54"/>
    <x v="2"/>
    <s v="low Units"/>
    <n v="3.1703964147459238E-4"/>
  </r>
  <r>
    <x v="0"/>
    <s v="Online"/>
    <n v="1185732"/>
    <n v="44387"/>
    <s v="10-07-2021"/>
    <x v="5"/>
    <x v="1"/>
    <s v="Saturday"/>
    <s v="10"/>
    <x v="3"/>
    <x v="3"/>
    <x v="4"/>
    <x v="4"/>
    <n v="47"/>
    <n v="56"/>
    <n v="2632"/>
    <n v="1211"/>
    <n v="0.46"/>
    <x v="2"/>
    <s v="low Units"/>
    <n v="3.6461064180981137E-4"/>
  </r>
  <r>
    <x v="0"/>
    <s v="Online"/>
    <n v="1185732"/>
    <n v="44388"/>
    <s v="11-07-2021"/>
    <x v="5"/>
    <x v="1"/>
    <s v="Sunday"/>
    <s v="11"/>
    <x v="3"/>
    <x v="3"/>
    <x v="4"/>
    <x v="5"/>
    <n v="54"/>
    <n v="120"/>
    <n v="6480"/>
    <n v="3953"/>
    <n v="0.61"/>
    <x v="2"/>
    <s v="low Units"/>
    <n v="1.1901782552222828E-3"/>
  </r>
  <r>
    <x v="0"/>
    <s v="Online"/>
    <n v="1185732"/>
    <n v="44389"/>
    <s v="12-07-2021"/>
    <x v="5"/>
    <x v="1"/>
    <s v="Monday"/>
    <s v="12"/>
    <x v="3"/>
    <x v="3"/>
    <x v="4"/>
    <x v="0"/>
    <n v="49"/>
    <n v="149"/>
    <n v="7301"/>
    <n v="3724"/>
    <n v="0.51"/>
    <x v="2"/>
    <s v="low Units"/>
    <n v="1.1212304129642754E-3"/>
  </r>
  <r>
    <x v="0"/>
    <s v="Online"/>
    <n v="1185732"/>
    <n v="44390"/>
    <s v="13-07-2021"/>
    <x v="5"/>
    <x v="1"/>
    <s v="Tuesday"/>
    <s v="13"/>
    <x v="3"/>
    <x v="3"/>
    <x v="4"/>
    <x v="1"/>
    <n v="41"/>
    <n v="94"/>
    <n v="3854"/>
    <n v="1773"/>
    <n v="0.46"/>
    <x v="2"/>
    <s v="low Units"/>
    <n v="5.3381888350850174E-4"/>
  </r>
  <r>
    <x v="0"/>
    <s v="Online"/>
    <n v="1185732"/>
    <n v="44391"/>
    <s v="14-07-2021"/>
    <x v="5"/>
    <x v="1"/>
    <s v="Wednesday"/>
    <s v="14"/>
    <x v="3"/>
    <x v="3"/>
    <x v="4"/>
    <x v="2"/>
    <n v="38"/>
    <n v="75"/>
    <n v="2850"/>
    <n v="1397"/>
    <n v="0.49"/>
    <x v="2"/>
    <s v="low Units"/>
    <n v="4.2061194600190468E-4"/>
  </r>
  <r>
    <x v="0"/>
    <s v="Online"/>
    <n v="1185732"/>
    <n v="44392"/>
    <s v="15-07-2021"/>
    <x v="5"/>
    <x v="1"/>
    <s v="Thursday"/>
    <s v="15"/>
    <x v="3"/>
    <x v="3"/>
    <x v="4"/>
    <x v="3"/>
    <n v="37"/>
    <n v="63"/>
    <n v="2331"/>
    <n v="1166"/>
    <n v="0.5"/>
    <x v="2"/>
    <s v="low Units"/>
    <n v="3.5106193918269202E-4"/>
  </r>
  <r>
    <x v="0"/>
    <s v="Online"/>
    <n v="1185732"/>
    <n v="44393"/>
    <s v="16-07-2021"/>
    <x v="5"/>
    <x v="1"/>
    <s v="Friday"/>
    <s v="16"/>
    <x v="3"/>
    <x v="3"/>
    <x v="4"/>
    <x v="4"/>
    <n v="49"/>
    <n v="50"/>
    <n v="2450"/>
    <n v="1225"/>
    <n v="0.5"/>
    <x v="2"/>
    <s v="low Units"/>
    <n v="3.688257937382485E-4"/>
  </r>
  <r>
    <x v="0"/>
    <s v="Online"/>
    <n v="1185732"/>
    <n v="44394"/>
    <s v="17-07-2021"/>
    <x v="5"/>
    <x v="1"/>
    <s v="Saturday"/>
    <s v="17"/>
    <x v="3"/>
    <x v="3"/>
    <x v="4"/>
    <x v="5"/>
    <n v="50"/>
    <n v="94"/>
    <n v="4700"/>
    <n v="3055"/>
    <n v="0.65"/>
    <x v="2"/>
    <s v="low Units"/>
    <n v="9.1980636724110125E-4"/>
  </r>
  <r>
    <x v="0"/>
    <s v="Online"/>
    <n v="1185732"/>
    <n v="44395"/>
    <s v="18-07-2021"/>
    <x v="5"/>
    <x v="1"/>
    <s v="Sunday"/>
    <s v="18"/>
    <x v="3"/>
    <x v="3"/>
    <x v="4"/>
    <x v="0"/>
    <n v="47"/>
    <n v="135"/>
    <n v="6345"/>
    <n v="3173"/>
    <n v="0.5"/>
    <x v="2"/>
    <s v="low Units"/>
    <n v="9.5533407635221422E-4"/>
  </r>
  <r>
    <x v="0"/>
    <s v="Online"/>
    <n v="1185732"/>
    <n v="44396"/>
    <s v="19-07-2021"/>
    <x v="5"/>
    <x v="1"/>
    <s v="Monday"/>
    <s v="19"/>
    <x v="3"/>
    <x v="3"/>
    <x v="4"/>
    <x v="1"/>
    <n v="41"/>
    <n v="84"/>
    <n v="3444"/>
    <n v="1688"/>
    <n v="0.49"/>
    <x v="2"/>
    <s v="low Units"/>
    <n v="5.0822688965727631E-4"/>
  </r>
  <r>
    <x v="0"/>
    <s v="Online"/>
    <n v="1185732"/>
    <n v="44397"/>
    <s v="20-07-2021"/>
    <x v="5"/>
    <x v="1"/>
    <s v="Tuesday"/>
    <s v="20"/>
    <x v="3"/>
    <x v="3"/>
    <x v="4"/>
    <x v="2"/>
    <n v="36"/>
    <n v="60"/>
    <n v="2160"/>
    <n v="1015"/>
    <n v="0.47"/>
    <x v="2"/>
    <s v="low Units"/>
    <n v="3.0559851481169156E-4"/>
  </r>
  <r>
    <x v="0"/>
    <s v="Online"/>
    <n v="1185732"/>
    <n v="44398"/>
    <s v="21-07-2021"/>
    <x v="5"/>
    <x v="1"/>
    <s v="Wednesday"/>
    <s v="21"/>
    <x v="3"/>
    <x v="3"/>
    <x v="4"/>
    <x v="3"/>
    <n v="36"/>
    <n v="44"/>
    <n v="1584"/>
    <n v="840"/>
    <n v="0.53"/>
    <x v="2"/>
    <s v="low Units"/>
    <n v="2.5290911570622753E-4"/>
  </r>
  <r>
    <x v="0"/>
    <s v="Online"/>
    <n v="1185732"/>
    <n v="44399"/>
    <s v="22-07-2021"/>
    <x v="5"/>
    <x v="1"/>
    <s v="Thursday"/>
    <s v="22"/>
    <x v="3"/>
    <x v="3"/>
    <x v="4"/>
    <x v="4"/>
    <n v="49"/>
    <n v="49"/>
    <n v="2401"/>
    <n v="1104"/>
    <n v="0.46"/>
    <x v="2"/>
    <s v="low Units"/>
    <n v="3.3239483778532762E-4"/>
  </r>
  <r>
    <x v="0"/>
    <s v="Online"/>
    <n v="1185732"/>
    <n v="44400"/>
    <s v="23-07-2021"/>
    <x v="5"/>
    <x v="1"/>
    <s v="Friday"/>
    <s v="23"/>
    <x v="3"/>
    <x v="3"/>
    <x v="4"/>
    <x v="5"/>
    <n v="53"/>
    <n v="73"/>
    <n v="3869"/>
    <n v="2476"/>
    <n v="0.64"/>
    <x v="2"/>
    <s v="low Units"/>
    <n v="7.4547972677216595E-4"/>
  </r>
  <r>
    <x v="0"/>
    <s v="Online"/>
    <n v="1185732"/>
    <n v="44401"/>
    <s v="24-07-2021"/>
    <x v="5"/>
    <x v="1"/>
    <s v="Saturday"/>
    <s v="24"/>
    <x v="3"/>
    <x v="3"/>
    <x v="4"/>
    <x v="0"/>
    <n v="56"/>
    <n v="115"/>
    <n v="6440"/>
    <n v="3542"/>
    <n v="0.55000000000000004"/>
    <x v="2"/>
    <s v="low Units"/>
    <n v="1.0664334378945926E-3"/>
  </r>
  <r>
    <x v="0"/>
    <s v="Online"/>
    <n v="1185732"/>
    <n v="44402"/>
    <s v="25-07-2021"/>
    <x v="5"/>
    <x v="1"/>
    <s v="Sunday"/>
    <s v="25"/>
    <x v="3"/>
    <x v="3"/>
    <x v="4"/>
    <x v="1"/>
    <n v="49"/>
    <n v="75"/>
    <n v="3675"/>
    <n v="1801"/>
    <n v="0.49"/>
    <x v="2"/>
    <s v="low Units"/>
    <n v="5.4224918736537589E-4"/>
  </r>
  <r>
    <x v="0"/>
    <s v="Online"/>
    <n v="1185732"/>
    <n v="44403"/>
    <s v="26-07-2021"/>
    <x v="5"/>
    <x v="1"/>
    <s v="Monday"/>
    <s v="26"/>
    <x v="3"/>
    <x v="3"/>
    <x v="4"/>
    <x v="2"/>
    <n v="48"/>
    <n v="39"/>
    <n v="1872"/>
    <n v="842"/>
    <n v="0.45"/>
    <x v="2"/>
    <s v="low Units"/>
    <n v="2.5351128026743284E-4"/>
  </r>
  <r>
    <x v="0"/>
    <s v="Online"/>
    <n v="1185732"/>
    <n v="44404"/>
    <s v="27-07-2021"/>
    <x v="5"/>
    <x v="1"/>
    <s v="Tuesday"/>
    <s v="27"/>
    <x v="3"/>
    <x v="3"/>
    <x v="4"/>
    <x v="3"/>
    <n v="47"/>
    <n v="33"/>
    <n v="1551"/>
    <n v="791"/>
    <n v="0.51"/>
    <x v="2"/>
    <s v="low Units"/>
    <n v="2.3815608395669761E-4"/>
  </r>
  <r>
    <x v="0"/>
    <s v="Online"/>
    <n v="1185732"/>
    <n v="44405"/>
    <s v="28-07-2021"/>
    <x v="5"/>
    <x v="1"/>
    <s v="Wednesday"/>
    <s v="28"/>
    <x v="3"/>
    <x v="3"/>
    <x v="4"/>
    <x v="4"/>
    <n v="56"/>
    <n v="33"/>
    <n v="1848"/>
    <n v="869"/>
    <n v="0.47"/>
    <x v="2"/>
    <s v="low Units"/>
    <n v="2.6164050184370445E-4"/>
  </r>
  <r>
    <x v="0"/>
    <s v="Online"/>
    <n v="1185732"/>
    <n v="44406"/>
    <s v="29-07-2021"/>
    <x v="5"/>
    <x v="1"/>
    <s v="Thursday"/>
    <s v="29"/>
    <x v="3"/>
    <x v="3"/>
    <x v="4"/>
    <x v="5"/>
    <n v="60"/>
    <n v="65"/>
    <n v="3900"/>
    <n v="2340"/>
    <n v="0.6"/>
    <x v="2"/>
    <s v="low Units"/>
    <n v="7.0453253661020528E-4"/>
  </r>
  <r>
    <x v="0"/>
    <s v="Online"/>
    <n v="1185732"/>
    <n v="44407"/>
    <s v="30-07-2021"/>
    <x v="5"/>
    <x v="1"/>
    <s v="Friday"/>
    <s v="30"/>
    <x v="3"/>
    <x v="3"/>
    <x v="4"/>
    <x v="0"/>
    <n v="55"/>
    <n v="112"/>
    <n v="6160"/>
    <n v="3326"/>
    <n v="0.54"/>
    <x v="2"/>
    <s v="low Units"/>
    <n v="1.00139966528442E-3"/>
  </r>
  <r>
    <x v="0"/>
    <s v="Online"/>
    <n v="1185732"/>
    <n v="44408"/>
    <s v="31-07-2021"/>
    <x v="5"/>
    <x v="1"/>
    <s v="Saturday"/>
    <s v="31"/>
    <x v="3"/>
    <x v="3"/>
    <x v="4"/>
    <x v="1"/>
    <n v="46"/>
    <n v="65"/>
    <n v="2990"/>
    <n v="1405"/>
    <n v="0.47"/>
    <x v="2"/>
    <s v="low Units"/>
    <n v="4.2302060424672581E-4"/>
  </r>
  <r>
    <x v="0"/>
    <s v="Online"/>
    <n v="1185732"/>
    <n v="44409"/>
    <s v="01-08-2021"/>
    <x v="6"/>
    <x v="1"/>
    <s v="Sunday"/>
    <s v="01"/>
    <x v="3"/>
    <x v="3"/>
    <x v="4"/>
    <x v="2"/>
    <n v="48"/>
    <n v="49"/>
    <n v="2352"/>
    <n v="1105"/>
    <n v="0.47"/>
    <x v="2"/>
    <s v="low Units"/>
    <n v="3.3269592006593028E-4"/>
  </r>
  <r>
    <x v="0"/>
    <s v="Online"/>
    <n v="1185732"/>
    <n v="44410"/>
    <s v="02-08-2021"/>
    <x v="6"/>
    <x v="1"/>
    <s v="Monday"/>
    <s v="02"/>
    <x v="3"/>
    <x v="3"/>
    <x v="4"/>
    <x v="3"/>
    <n v="46"/>
    <n v="53"/>
    <n v="2438"/>
    <n v="1292"/>
    <n v="0.53"/>
    <x v="2"/>
    <s v="low Units"/>
    <n v="3.8899830653862613E-4"/>
  </r>
  <r>
    <x v="0"/>
    <s v="Online"/>
    <n v="1185732"/>
    <n v="44411"/>
    <s v="03-08-2021"/>
    <x v="6"/>
    <x v="1"/>
    <s v="Tuesday"/>
    <s v="03"/>
    <x v="3"/>
    <x v="3"/>
    <x v="4"/>
    <x v="4"/>
    <n v="56"/>
    <n v="41"/>
    <n v="2296"/>
    <n v="1148"/>
    <n v="0.5"/>
    <x v="2"/>
    <s v="low Units"/>
    <n v="3.4564245813184432E-4"/>
  </r>
  <r>
    <x v="0"/>
    <s v="Online"/>
    <n v="1185732"/>
    <n v="44412"/>
    <s v="04-08-2021"/>
    <x v="6"/>
    <x v="1"/>
    <s v="Wednesday"/>
    <s v="04"/>
    <x v="3"/>
    <x v="3"/>
    <x v="4"/>
    <x v="5"/>
    <n v="61"/>
    <n v="65"/>
    <n v="3965"/>
    <n v="2379"/>
    <n v="0.6"/>
    <x v="2"/>
    <s v="low Units"/>
    <n v="7.1627474555370876E-4"/>
  </r>
  <r>
    <x v="0"/>
    <s v="Online"/>
    <n v="1185732"/>
    <n v="44413"/>
    <s v="05-08-2021"/>
    <x v="6"/>
    <x v="1"/>
    <s v="Thursday"/>
    <s v="05"/>
    <x v="3"/>
    <x v="3"/>
    <x v="4"/>
    <x v="0"/>
    <n v="57"/>
    <n v="150"/>
    <n v="8550"/>
    <n v="4703"/>
    <n v="0.55000000000000004"/>
    <x v="2"/>
    <s v="low Units"/>
    <n v="1.4159899656742715E-3"/>
  </r>
  <r>
    <x v="0"/>
    <s v="Online"/>
    <n v="1185732"/>
    <n v="44414"/>
    <s v="06-08-2021"/>
    <x v="6"/>
    <x v="1"/>
    <s v="Friday"/>
    <s v="06"/>
    <x v="3"/>
    <x v="3"/>
    <x v="4"/>
    <x v="1"/>
    <n v="46"/>
    <n v="75"/>
    <n v="3450"/>
    <n v="1656"/>
    <n v="0.48"/>
    <x v="2"/>
    <s v="low Units"/>
    <n v="4.9859225667799143E-4"/>
  </r>
  <r>
    <x v="0"/>
    <s v="Online"/>
    <n v="1185732"/>
    <n v="44415"/>
    <s v="07-08-2021"/>
    <x v="6"/>
    <x v="1"/>
    <s v="Saturday"/>
    <s v="07"/>
    <x v="3"/>
    <x v="3"/>
    <x v="4"/>
    <x v="2"/>
    <n v="46"/>
    <n v="75"/>
    <n v="3450"/>
    <n v="1691"/>
    <n v="0.49"/>
    <x v="2"/>
    <s v="low Units"/>
    <n v="5.0913013649908428E-4"/>
  </r>
  <r>
    <x v="0"/>
    <s v="Online"/>
    <n v="1185732"/>
    <n v="44416"/>
    <s v="08-08-2021"/>
    <x v="6"/>
    <x v="1"/>
    <s v="Sunday"/>
    <s v="08"/>
    <x v="3"/>
    <x v="3"/>
    <x v="4"/>
    <x v="3"/>
    <n v="49"/>
    <n v="54"/>
    <n v="2646"/>
    <n v="1402"/>
    <n v="0.53"/>
    <x v="2"/>
    <s v="low Units"/>
    <n v="4.2211735740491785E-4"/>
  </r>
  <r>
    <x v="0"/>
    <s v="Online"/>
    <n v="1185732"/>
    <n v="44417"/>
    <s v="09-08-2021"/>
    <x v="6"/>
    <x v="1"/>
    <s v="Monday"/>
    <s v="09"/>
    <x v="3"/>
    <x v="3"/>
    <x v="4"/>
    <x v="4"/>
    <n v="59"/>
    <n v="58"/>
    <n v="3422"/>
    <n v="1540"/>
    <n v="0.45"/>
    <x v="2"/>
    <s v="low Units"/>
    <n v="4.6366671212808383E-4"/>
  </r>
  <r>
    <x v="0"/>
    <s v="Online"/>
    <n v="1185732"/>
    <n v="44418"/>
    <s v="10-08-2021"/>
    <x v="6"/>
    <x v="1"/>
    <s v="Tuesday"/>
    <s v="10"/>
    <x v="3"/>
    <x v="3"/>
    <x v="4"/>
    <x v="5"/>
    <n v="64"/>
    <n v="81"/>
    <n v="5184"/>
    <n v="3266"/>
    <n v="0.63"/>
    <x v="2"/>
    <s v="low Units"/>
    <n v="9.833347284482609E-4"/>
  </r>
  <r>
    <x v="2"/>
    <s v="Online"/>
    <n v="1197831"/>
    <n v="44419"/>
    <s v="11-08-2021"/>
    <x v="6"/>
    <x v="1"/>
    <s v="Wednesday"/>
    <s v="11"/>
    <x v="3"/>
    <x v="3"/>
    <x v="4"/>
    <x v="0"/>
    <n v="20"/>
    <n v="189"/>
    <n v="3780"/>
    <n v="1512"/>
    <n v="0.4"/>
    <x v="2"/>
    <s v="low Units"/>
    <n v="4.5523640827120962E-4"/>
  </r>
  <r>
    <x v="2"/>
    <s v="Online"/>
    <n v="1197831"/>
    <n v="44420"/>
    <s v="12-08-2021"/>
    <x v="6"/>
    <x v="1"/>
    <s v="Thursday"/>
    <s v="12"/>
    <x v="3"/>
    <x v="3"/>
    <x v="4"/>
    <x v="1"/>
    <n v="28"/>
    <n v="196"/>
    <n v="5488"/>
    <n v="2195"/>
    <n v="0.4"/>
    <x v="2"/>
    <s v="low Units"/>
    <n v="6.6087560592282082E-4"/>
  </r>
  <r>
    <x v="2"/>
    <s v="Online"/>
    <n v="1197831"/>
    <n v="44421"/>
    <s v="13-08-2021"/>
    <x v="6"/>
    <x v="1"/>
    <s v="Friday"/>
    <s v="13"/>
    <x v="3"/>
    <x v="3"/>
    <x v="4"/>
    <x v="2"/>
    <n v="27"/>
    <n v="158"/>
    <n v="4266"/>
    <n v="1749"/>
    <n v="0.41"/>
    <x v="2"/>
    <s v="low Units"/>
    <n v="5.26592908774038E-4"/>
  </r>
  <r>
    <x v="2"/>
    <s v="Online"/>
    <n v="1197831"/>
    <n v="44422"/>
    <s v="14-08-2021"/>
    <x v="6"/>
    <x v="1"/>
    <s v="Saturday"/>
    <s v="14"/>
    <x v="3"/>
    <x v="3"/>
    <x v="4"/>
    <x v="3"/>
    <n v="34"/>
    <n v="152"/>
    <n v="5168"/>
    <n v="2636"/>
    <n v="0.51"/>
    <x v="2"/>
    <s v="low Units"/>
    <n v="7.9365289166859025E-4"/>
  </r>
  <r>
    <x v="2"/>
    <s v="Online"/>
    <n v="1197831"/>
    <n v="44423"/>
    <s v="15-08-2021"/>
    <x v="6"/>
    <x v="1"/>
    <s v="Sunday"/>
    <s v="15"/>
    <x v="1"/>
    <x v="1"/>
    <x v="5"/>
    <x v="4"/>
    <n v="37"/>
    <n v="94"/>
    <n v="3478"/>
    <n v="1217"/>
    <n v="0.35"/>
    <x v="2"/>
    <s v="low Units"/>
    <n v="3.6641713549342725E-4"/>
  </r>
  <r>
    <x v="2"/>
    <s v="Online"/>
    <n v="1197831"/>
    <n v="44424"/>
    <s v="16-08-2021"/>
    <x v="6"/>
    <x v="1"/>
    <s v="Monday"/>
    <s v="16"/>
    <x v="1"/>
    <x v="1"/>
    <x v="5"/>
    <x v="5"/>
    <n v="33"/>
    <n v="147"/>
    <n v="4851"/>
    <n v="2668"/>
    <n v="0.55000000000000004"/>
    <x v="2"/>
    <s v="low Units"/>
    <n v="8.0328752464787513E-4"/>
  </r>
  <r>
    <x v="2"/>
    <s v="Online"/>
    <n v="1197831"/>
    <n v="44425"/>
    <s v="17-08-2021"/>
    <x v="6"/>
    <x v="1"/>
    <s v="Tuesday"/>
    <s v="17"/>
    <x v="1"/>
    <x v="1"/>
    <x v="5"/>
    <x v="0"/>
    <n v="23"/>
    <n v="176"/>
    <n v="4048"/>
    <n v="1741"/>
    <n v="0.43"/>
    <x v="2"/>
    <s v="low Units"/>
    <n v="5.2418425052921686E-4"/>
  </r>
  <r>
    <x v="2"/>
    <s v="Online"/>
    <n v="1197831"/>
    <n v="44426"/>
    <s v="18-08-2021"/>
    <x v="6"/>
    <x v="1"/>
    <s v="Wednesday"/>
    <s v="18"/>
    <x v="1"/>
    <x v="1"/>
    <x v="5"/>
    <x v="1"/>
    <n v="32"/>
    <n v="163"/>
    <n v="5216"/>
    <n v="2086"/>
    <n v="0.4"/>
    <x v="2"/>
    <s v="low Units"/>
    <n v="6.2805763733713175E-4"/>
  </r>
  <r>
    <x v="2"/>
    <s v="Online"/>
    <n v="1197831"/>
    <n v="44427"/>
    <s v="19-08-2021"/>
    <x v="6"/>
    <x v="1"/>
    <s v="Thursday"/>
    <s v="19"/>
    <x v="1"/>
    <x v="1"/>
    <x v="5"/>
    <x v="2"/>
    <n v="34"/>
    <n v="119"/>
    <n v="4046"/>
    <n v="1740"/>
    <n v="0.43"/>
    <x v="2"/>
    <s v="low Units"/>
    <n v="5.238831682486142E-4"/>
  </r>
  <r>
    <x v="2"/>
    <s v="Online"/>
    <n v="1197831"/>
    <n v="44428"/>
    <s v="20-08-2021"/>
    <x v="6"/>
    <x v="1"/>
    <s v="Friday"/>
    <s v="20"/>
    <x v="1"/>
    <x v="1"/>
    <x v="5"/>
    <x v="3"/>
    <n v="32"/>
    <n v="128"/>
    <n v="4096"/>
    <n v="2171"/>
    <n v="0.53"/>
    <x v="2"/>
    <s v="low Units"/>
    <n v="6.5364963118835708E-4"/>
  </r>
  <r>
    <x v="2"/>
    <s v="Online"/>
    <n v="1197831"/>
    <n v="44429"/>
    <s v="21-08-2021"/>
    <x v="6"/>
    <x v="1"/>
    <s v="Saturday"/>
    <s v="21"/>
    <x v="1"/>
    <x v="1"/>
    <x v="5"/>
    <x v="4"/>
    <n v="38"/>
    <n v="75"/>
    <n v="2850"/>
    <n v="998"/>
    <n v="0.35"/>
    <x v="2"/>
    <s v="low Units"/>
    <n v="3.0048011604144652E-4"/>
  </r>
  <r>
    <x v="2"/>
    <s v="Online"/>
    <n v="1197831"/>
    <n v="44430"/>
    <s v="22-08-2021"/>
    <x v="6"/>
    <x v="1"/>
    <s v="Sunday"/>
    <s v="22"/>
    <x v="1"/>
    <x v="1"/>
    <x v="5"/>
    <x v="5"/>
    <n v="32"/>
    <n v="140"/>
    <n v="4480"/>
    <n v="2509"/>
    <n v="0.56000000000000005"/>
    <x v="2"/>
    <s v="low Units"/>
    <n v="7.5541544203205338E-4"/>
  </r>
  <r>
    <x v="2"/>
    <s v="Online"/>
    <n v="1197831"/>
    <n v="44431"/>
    <s v="23-08-2021"/>
    <x v="6"/>
    <x v="1"/>
    <s v="Monday"/>
    <s v="23"/>
    <x v="1"/>
    <x v="1"/>
    <x v="5"/>
    <x v="0"/>
    <n v="29"/>
    <n v="182"/>
    <n v="5278"/>
    <n v="2639"/>
    <n v="0.5"/>
    <x v="2"/>
    <s v="low Units"/>
    <n v="7.9455613851039822E-4"/>
  </r>
  <r>
    <x v="2"/>
    <s v="Online"/>
    <n v="1197831"/>
    <n v="44432"/>
    <s v="24-08-2021"/>
    <x v="6"/>
    <x v="1"/>
    <s v="Tuesday"/>
    <s v="24"/>
    <x v="1"/>
    <x v="1"/>
    <x v="5"/>
    <x v="1"/>
    <n v="39"/>
    <n v="169"/>
    <n v="6591"/>
    <n v="3296"/>
    <n v="0.5"/>
    <x v="2"/>
    <s v="low Units"/>
    <n v="9.9236719686634036E-4"/>
  </r>
  <r>
    <x v="2"/>
    <s v="Online"/>
    <n v="1197831"/>
    <n v="44433"/>
    <s v="25-08-2021"/>
    <x v="6"/>
    <x v="1"/>
    <s v="Wednesday"/>
    <s v="25"/>
    <x v="1"/>
    <x v="1"/>
    <x v="5"/>
    <x v="2"/>
    <n v="28"/>
    <n v="145"/>
    <n v="4060"/>
    <n v="1908"/>
    <n v="0.47"/>
    <x v="2"/>
    <s v="low Units"/>
    <n v="5.7446499138985975E-4"/>
  </r>
  <r>
    <x v="2"/>
    <s v="Online"/>
    <n v="1197831"/>
    <n v="44434"/>
    <s v="26-08-2021"/>
    <x v="6"/>
    <x v="1"/>
    <s v="Thursday"/>
    <s v="26"/>
    <x v="1"/>
    <x v="1"/>
    <x v="5"/>
    <x v="3"/>
    <n v="32"/>
    <n v="116"/>
    <n v="3712"/>
    <n v="2116"/>
    <n v="0.56999999999999995"/>
    <x v="2"/>
    <s v="low Units"/>
    <n v="6.3709010575521122E-4"/>
  </r>
  <r>
    <x v="2"/>
    <s v="Online"/>
    <n v="1197831"/>
    <n v="44435"/>
    <s v="27-08-2021"/>
    <x v="6"/>
    <x v="1"/>
    <s v="Friday"/>
    <s v="27"/>
    <x v="1"/>
    <x v="1"/>
    <x v="5"/>
    <x v="4"/>
    <n v="38"/>
    <n v="81"/>
    <n v="3078"/>
    <n v="1385"/>
    <n v="0.45"/>
    <x v="2"/>
    <s v="low Units"/>
    <n v="4.169989586346728E-4"/>
  </r>
  <r>
    <x v="2"/>
    <s v="Online"/>
    <n v="1197831"/>
    <n v="44436"/>
    <s v="28-08-2021"/>
    <x v="6"/>
    <x v="1"/>
    <s v="Saturday"/>
    <s v="28"/>
    <x v="1"/>
    <x v="1"/>
    <x v="5"/>
    <x v="5"/>
    <n v="32"/>
    <n v="135"/>
    <n v="4320"/>
    <n v="2722"/>
    <n v="0.63"/>
    <x v="2"/>
    <s v="low Units"/>
    <n v="8.1954596780041823E-4"/>
  </r>
  <r>
    <x v="2"/>
    <s v="Online"/>
    <n v="1197831"/>
    <n v="44437"/>
    <s v="29-08-2021"/>
    <x v="6"/>
    <x v="1"/>
    <s v="Sunday"/>
    <s v="29"/>
    <x v="1"/>
    <x v="1"/>
    <x v="5"/>
    <x v="0"/>
    <n v="18"/>
    <n v="182"/>
    <n v="3276"/>
    <n v="1474"/>
    <n v="0.45"/>
    <x v="2"/>
    <s v="low Units"/>
    <n v="4.4379528160830875E-4"/>
  </r>
  <r>
    <x v="2"/>
    <s v="Online"/>
    <n v="1197831"/>
    <n v="44438"/>
    <s v="30-08-2021"/>
    <x v="6"/>
    <x v="1"/>
    <s v="Monday"/>
    <s v="30"/>
    <x v="1"/>
    <x v="1"/>
    <x v="5"/>
    <x v="1"/>
    <n v="28"/>
    <n v="175"/>
    <n v="4900"/>
    <n v="2352"/>
    <n v="0.48"/>
    <x v="2"/>
    <s v="low Units"/>
    <n v="7.0814552397743705E-4"/>
  </r>
  <r>
    <x v="2"/>
    <s v="Online"/>
    <n v="1197831"/>
    <n v="44439"/>
    <s v="31-08-2021"/>
    <x v="6"/>
    <x v="1"/>
    <s v="Tuesday"/>
    <s v="31"/>
    <x v="1"/>
    <x v="1"/>
    <x v="5"/>
    <x v="2"/>
    <n v="25"/>
    <n v="152"/>
    <n v="3800"/>
    <n v="1862"/>
    <n v="0.49"/>
    <x v="2"/>
    <s v="low Units"/>
    <n v="5.6061520648213769E-4"/>
  </r>
  <r>
    <x v="2"/>
    <s v="Online"/>
    <n v="1197831"/>
    <n v="44440"/>
    <s v="01-09-2021"/>
    <x v="7"/>
    <x v="1"/>
    <s v="Wednesday"/>
    <s v="01"/>
    <x v="1"/>
    <x v="1"/>
    <x v="5"/>
    <x v="3"/>
    <n v="29"/>
    <n v="128"/>
    <n v="3712"/>
    <n v="2190"/>
    <n v="0.59"/>
    <x v="2"/>
    <s v="low Units"/>
    <n v="6.5937019451980754E-4"/>
  </r>
  <r>
    <x v="2"/>
    <s v="Online"/>
    <n v="1197831"/>
    <n v="44441"/>
    <s v="02-09-2021"/>
    <x v="7"/>
    <x v="1"/>
    <s v="Thursday"/>
    <s v="02"/>
    <x v="1"/>
    <x v="1"/>
    <x v="5"/>
    <x v="4"/>
    <n v="34"/>
    <n v="85"/>
    <n v="2890"/>
    <n v="1156"/>
    <n v="0.4"/>
    <x v="2"/>
    <s v="low Units"/>
    <n v="3.4805111637666551E-4"/>
  </r>
  <r>
    <x v="2"/>
    <s v="Online"/>
    <n v="1197831"/>
    <n v="44442"/>
    <s v="03-09-2021"/>
    <x v="7"/>
    <x v="1"/>
    <s v="Friday"/>
    <s v="03"/>
    <x v="1"/>
    <x v="1"/>
    <x v="5"/>
    <x v="5"/>
    <n v="29"/>
    <n v="156"/>
    <n v="4524"/>
    <n v="2805"/>
    <n v="0.62"/>
    <x v="2"/>
    <s v="low Units"/>
    <n v="8.4453579709043835E-4"/>
  </r>
  <r>
    <x v="2"/>
    <s v="Online"/>
    <n v="1197831"/>
    <n v="44443"/>
    <s v="04-09-2021"/>
    <x v="7"/>
    <x v="1"/>
    <s v="Saturday"/>
    <s v="04"/>
    <x v="1"/>
    <x v="1"/>
    <x v="5"/>
    <x v="0"/>
    <n v="19"/>
    <n v="195"/>
    <n v="3705"/>
    <n v="1853"/>
    <n v="0.5"/>
    <x v="2"/>
    <s v="low Units"/>
    <n v="5.5790546595671378E-4"/>
  </r>
  <r>
    <x v="2"/>
    <s v="Online"/>
    <n v="1197831"/>
    <n v="44444"/>
    <s v="05-09-2021"/>
    <x v="7"/>
    <x v="1"/>
    <s v="Sunday"/>
    <s v="05"/>
    <x v="1"/>
    <x v="1"/>
    <x v="5"/>
    <x v="1"/>
    <n v="29"/>
    <n v="194"/>
    <n v="5626"/>
    <n v="2757"/>
    <n v="0.49"/>
    <x v="2"/>
    <s v="low Units"/>
    <n v="8.3008384762151108E-4"/>
  </r>
  <r>
    <x v="2"/>
    <s v="Online"/>
    <n v="1197831"/>
    <n v="44445"/>
    <s v="06-09-2021"/>
    <x v="7"/>
    <x v="1"/>
    <s v="Monday"/>
    <s v="06"/>
    <x v="1"/>
    <x v="1"/>
    <x v="5"/>
    <x v="2"/>
    <n v="24"/>
    <n v="175"/>
    <n v="4200"/>
    <n v="1974"/>
    <n v="0.47"/>
    <x v="2"/>
    <s v="low Units"/>
    <n v="5.9433642190963472E-4"/>
  </r>
  <r>
    <x v="2"/>
    <s v="Online"/>
    <n v="1197831"/>
    <n v="44446"/>
    <s v="07-09-2021"/>
    <x v="7"/>
    <x v="1"/>
    <s v="Tuesday"/>
    <s v="07"/>
    <x v="1"/>
    <x v="1"/>
    <x v="5"/>
    <x v="3"/>
    <n v="34"/>
    <n v="154"/>
    <n v="5236"/>
    <n v="3142"/>
    <n v="0.6"/>
    <x v="2"/>
    <s v="low Units"/>
    <n v="9.46000525653532E-4"/>
  </r>
  <r>
    <x v="2"/>
    <s v="Online"/>
    <n v="1197831"/>
    <n v="44447"/>
    <s v="08-09-2021"/>
    <x v="7"/>
    <x v="1"/>
    <s v="Wednesday"/>
    <s v="08"/>
    <x v="1"/>
    <x v="1"/>
    <x v="5"/>
    <x v="4"/>
    <n v="49"/>
    <n v="131"/>
    <n v="6419"/>
    <n v="2889"/>
    <n v="0.45"/>
    <x v="2"/>
    <s v="low Units"/>
    <n v="8.6982670866106123E-4"/>
  </r>
  <r>
    <x v="2"/>
    <s v="Online"/>
    <n v="1197831"/>
    <n v="44448"/>
    <s v="09-09-2021"/>
    <x v="7"/>
    <x v="1"/>
    <s v="Thursday"/>
    <s v="09"/>
    <x v="1"/>
    <x v="1"/>
    <x v="5"/>
    <x v="5"/>
    <n v="43"/>
    <n v="224"/>
    <n v="9632"/>
    <n v="6261"/>
    <n v="0.65"/>
    <x v="2"/>
    <s v="low Units"/>
    <n v="1.885076158853203E-3"/>
  </r>
  <r>
    <x v="2"/>
    <s v="Online"/>
    <n v="1197831"/>
    <n v="44449"/>
    <s v="10-09-2021"/>
    <x v="7"/>
    <x v="1"/>
    <s v="Friday"/>
    <s v="10"/>
    <x v="1"/>
    <x v="1"/>
    <x v="5"/>
    <x v="0"/>
    <n v="41"/>
    <n v="224"/>
    <n v="9184"/>
    <n v="4133"/>
    <n v="0.45"/>
    <x v="2"/>
    <s v="low Units"/>
    <n v="1.24437306573076E-3"/>
  </r>
  <r>
    <x v="2"/>
    <s v="Online"/>
    <n v="1197831"/>
    <n v="44450"/>
    <s v="11-09-2021"/>
    <x v="7"/>
    <x v="1"/>
    <s v="Saturday"/>
    <s v="11"/>
    <x v="1"/>
    <x v="1"/>
    <x v="5"/>
    <x v="1"/>
    <n v="49"/>
    <n v="200"/>
    <n v="9800"/>
    <n v="4704"/>
    <n v="0.48"/>
    <x v="2"/>
    <s v="low Units"/>
    <n v="1.4162910479548741E-3"/>
  </r>
  <r>
    <x v="2"/>
    <s v="Online"/>
    <n v="1197831"/>
    <n v="44451"/>
    <s v="12-09-2021"/>
    <x v="7"/>
    <x v="1"/>
    <s v="Sunday"/>
    <s v="12"/>
    <x v="1"/>
    <x v="1"/>
    <x v="5"/>
    <x v="2"/>
    <n v="44"/>
    <n v="176"/>
    <n v="7744"/>
    <n v="3640"/>
    <n v="0.47"/>
    <x v="2"/>
    <s v="low Units"/>
    <n v="1.0959395013936527E-3"/>
  </r>
  <r>
    <x v="2"/>
    <s v="Online"/>
    <n v="1197831"/>
    <n v="44452"/>
    <s v="13-09-2021"/>
    <x v="7"/>
    <x v="1"/>
    <s v="Monday"/>
    <s v="13"/>
    <x v="1"/>
    <x v="1"/>
    <x v="5"/>
    <x v="3"/>
    <n v="43"/>
    <n v="174"/>
    <n v="7482"/>
    <n v="4115"/>
    <n v="0.55000000000000004"/>
    <x v="2"/>
    <s v="low Units"/>
    <n v="1.2389535846799124E-3"/>
  </r>
  <r>
    <x v="2"/>
    <s v="Online"/>
    <n v="1197831"/>
    <n v="44453"/>
    <s v="14-09-2021"/>
    <x v="7"/>
    <x v="1"/>
    <s v="Tuesday"/>
    <s v="14"/>
    <x v="1"/>
    <x v="1"/>
    <x v="5"/>
    <x v="4"/>
    <n v="45"/>
    <n v="145"/>
    <n v="6525"/>
    <n v="2806"/>
    <n v="0.43"/>
    <x v="2"/>
    <s v="low Units"/>
    <n v="8.4483687937104101E-4"/>
  </r>
  <r>
    <x v="2"/>
    <s v="Online"/>
    <n v="1197831"/>
    <n v="44454"/>
    <s v="15-09-2021"/>
    <x v="7"/>
    <x v="1"/>
    <s v="Wednesday"/>
    <s v="15"/>
    <x v="1"/>
    <x v="1"/>
    <x v="5"/>
    <x v="5"/>
    <n v="53"/>
    <n v="263"/>
    <n v="13939"/>
    <n v="8782"/>
    <n v="0.63"/>
    <x v="2"/>
    <s v="low Units"/>
    <n v="2.6441045882524884E-3"/>
  </r>
  <r>
    <x v="2"/>
    <s v="Online"/>
    <n v="1197831"/>
    <n v="44455"/>
    <s v="16-09-2021"/>
    <x v="7"/>
    <x v="1"/>
    <s v="Thursday"/>
    <s v="16"/>
    <x v="1"/>
    <x v="1"/>
    <x v="5"/>
    <x v="0"/>
    <n v="41"/>
    <n v="231"/>
    <n v="9471"/>
    <n v="4925"/>
    <n v="0.52"/>
    <x v="2"/>
    <s v="low Units"/>
    <n v="1.4828302319680603E-3"/>
  </r>
  <r>
    <x v="2"/>
    <s v="Online"/>
    <n v="1197831"/>
    <n v="44456"/>
    <s v="17-09-2021"/>
    <x v="7"/>
    <x v="1"/>
    <s v="Friday"/>
    <s v="17"/>
    <x v="1"/>
    <x v="1"/>
    <x v="5"/>
    <x v="1"/>
    <n v="48"/>
    <n v="215"/>
    <n v="10320"/>
    <n v="5573"/>
    <n v="0.54"/>
    <x v="2"/>
    <s v="low Units"/>
    <n v="1.6779315497985785E-3"/>
  </r>
  <r>
    <x v="2"/>
    <s v="Online"/>
    <n v="1197831"/>
    <n v="44457"/>
    <s v="18-09-2021"/>
    <x v="7"/>
    <x v="1"/>
    <s v="Saturday"/>
    <s v="18"/>
    <x v="1"/>
    <x v="1"/>
    <x v="5"/>
    <x v="2"/>
    <n v="44"/>
    <n v="254"/>
    <n v="11176"/>
    <n v="6147"/>
    <n v="0.55000000000000004"/>
    <x v="2"/>
    <s v="low Units"/>
    <n v="1.8507527788645007E-3"/>
  </r>
  <r>
    <x v="2"/>
    <s v="Online"/>
    <n v="1197831"/>
    <n v="44458"/>
    <s v="19-09-2021"/>
    <x v="7"/>
    <x v="1"/>
    <s v="Sunday"/>
    <s v="19"/>
    <x v="1"/>
    <x v="1"/>
    <x v="5"/>
    <x v="3"/>
    <n v="43"/>
    <n v="150"/>
    <n v="6450"/>
    <n v="3935"/>
    <n v="0.61"/>
    <x v="2"/>
    <s v="low Units"/>
    <n v="1.1847587741714348E-3"/>
  </r>
  <r>
    <x v="2"/>
    <s v="Online"/>
    <n v="1197831"/>
    <n v="44459"/>
    <s v="20-09-2021"/>
    <x v="7"/>
    <x v="1"/>
    <s v="Monday"/>
    <s v="20"/>
    <x v="1"/>
    <x v="1"/>
    <x v="5"/>
    <x v="4"/>
    <n v="47"/>
    <n v="167"/>
    <n v="7849"/>
    <n v="3611"/>
    <n v="0.46"/>
    <x v="2"/>
    <s v="low Units"/>
    <n v="1.0872081152561758E-3"/>
  </r>
  <r>
    <x v="2"/>
    <s v="Online"/>
    <n v="1197831"/>
    <n v="44460"/>
    <s v="21-09-2021"/>
    <x v="7"/>
    <x v="1"/>
    <s v="Tuesday"/>
    <s v="21"/>
    <x v="1"/>
    <x v="1"/>
    <x v="5"/>
    <x v="5"/>
    <n v="54"/>
    <n v="255"/>
    <n v="13770"/>
    <n v="9226"/>
    <n v="0.67"/>
    <x v="2"/>
    <s v="low Units"/>
    <n v="2.7777851208400659E-3"/>
  </r>
  <r>
    <x v="2"/>
    <s v="Online"/>
    <n v="1197831"/>
    <n v="44461"/>
    <s v="22-09-2021"/>
    <x v="7"/>
    <x v="1"/>
    <s v="Wednesday"/>
    <s v="22"/>
    <x v="1"/>
    <x v="1"/>
    <x v="5"/>
    <x v="0"/>
    <n v="49"/>
    <n v="208"/>
    <n v="10192"/>
    <n v="5198"/>
    <n v="0.51"/>
    <x v="2"/>
    <s v="low Units"/>
    <n v="1.5650256945725842E-3"/>
  </r>
  <r>
    <x v="2"/>
    <s v="Online"/>
    <n v="1197831"/>
    <n v="44462"/>
    <s v="23-09-2021"/>
    <x v="7"/>
    <x v="1"/>
    <s v="Thursday"/>
    <s v="23"/>
    <x v="1"/>
    <x v="1"/>
    <x v="5"/>
    <x v="1"/>
    <n v="53"/>
    <n v="208"/>
    <n v="11024"/>
    <n v="5512"/>
    <n v="0.5"/>
    <x v="2"/>
    <s v="low Units"/>
    <n v="1.6595655306818166E-3"/>
  </r>
  <r>
    <x v="2"/>
    <s v="Online"/>
    <n v="1197831"/>
    <n v="44463"/>
    <s v="24-09-2021"/>
    <x v="7"/>
    <x v="1"/>
    <s v="Friday"/>
    <s v="24"/>
    <x v="1"/>
    <x v="1"/>
    <x v="5"/>
    <x v="2"/>
    <n v="46"/>
    <n v="273"/>
    <n v="12558"/>
    <n v="6907"/>
    <n v="0.55000000000000004"/>
    <x v="2"/>
    <s v="low Units"/>
    <n v="2.0795753121225164E-3"/>
  </r>
  <r>
    <x v="2"/>
    <s v="Online"/>
    <n v="1197831"/>
    <n v="44464"/>
    <s v="25-09-2021"/>
    <x v="7"/>
    <x v="1"/>
    <s v="Saturday"/>
    <s v="25"/>
    <x v="1"/>
    <x v="1"/>
    <x v="5"/>
    <x v="3"/>
    <n v="47"/>
    <n v="147"/>
    <n v="6909"/>
    <n v="4491"/>
    <n v="0.65"/>
    <x v="2"/>
    <s v="low Units"/>
    <n v="1.3521605221865093E-3"/>
  </r>
  <r>
    <x v="2"/>
    <s v="Online"/>
    <n v="1197831"/>
    <n v="44465"/>
    <s v="26-09-2021"/>
    <x v="7"/>
    <x v="1"/>
    <s v="Sunday"/>
    <s v="26"/>
    <x v="1"/>
    <x v="1"/>
    <x v="5"/>
    <x v="4"/>
    <n v="53"/>
    <n v="142"/>
    <n v="7526"/>
    <n v="3612"/>
    <n v="0.48"/>
    <x v="2"/>
    <s v="low Units"/>
    <n v="1.0875091975367783E-3"/>
  </r>
  <r>
    <x v="2"/>
    <s v="Online"/>
    <n v="1197831"/>
    <n v="44466"/>
    <s v="27-09-2021"/>
    <x v="7"/>
    <x v="1"/>
    <s v="Monday"/>
    <s v="27"/>
    <x v="1"/>
    <x v="1"/>
    <x v="5"/>
    <x v="5"/>
    <n v="56"/>
    <n v="233"/>
    <n v="13048"/>
    <n v="9134"/>
    <n v="0.7"/>
    <x v="2"/>
    <s v="low Units"/>
    <n v="2.750085551024622E-3"/>
  </r>
  <r>
    <x v="2"/>
    <s v="Online"/>
    <n v="1197831"/>
    <n v="44467"/>
    <s v="28-09-2021"/>
    <x v="7"/>
    <x v="1"/>
    <s v="Tuesday"/>
    <s v="28"/>
    <x v="1"/>
    <x v="1"/>
    <x v="5"/>
    <x v="0"/>
    <n v="53"/>
    <n v="181"/>
    <n v="9593"/>
    <n v="5276"/>
    <n v="0.55000000000000004"/>
    <x v="2"/>
    <s v="low Units"/>
    <n v="1.5885101124595911E-3"/>
  </r>
  <r>
    <x v="2"/>
    <s v="Online"/>
    <n v="1197831"/>
    <n v="44468"/>
    <s v="29-09-2021"/>
    <x v="7"/>
    <x v="1"/>
    <s v="Wednesday"/>
    <s v="29"/>
    <x v="1"/>
    <x v="1"/>
    <x v="5"/>
    <x v="1"/>
    <n v="54"/>
    <n v="176"/>
    <n v="9504"/>
    <n v="4847"/>
    <n v="0.51"/>
    <x v="2"/>
    <s v="low Units"/>
    <n v="1.4593458140810533E-3"/>
  </r>
  <r>
    <x v="2"/>
    <s v="Online"/>
    <n v="1197831"/>
    <n v="44469"/>
    <s v="30-09-2021"/>
    <x v="7"/>
    <x v="1"/>
    <s v="Thursday"/>
    <s v="30"/>
    <x v="1"/>
    <x v="1"/>
    <x v="5"/>
    <x v="2"/>
    <n v="59"/>
    <n v="203"/>
    <n v="11977"/>
    <n v="6348"/>
    <n v="0.53"/>
    <x v="2"/>
    <s v="low Units"/>
    <n v="1.911270317265634E-3"/>
  </r>
  <r>
    <x v="2"/>
    <s v="Online"/>
    <n v="1197831"/>
    <n v="44470"/>
    <s v="01-10-2021"/>
    <x v="8"/>
    <x v="1"/>
    <s v="Friday"/>
    <s v="01"/>
    <x v="1"/>
    <x v="1"/>
    <x v="5"/>
    <x v="3"/>
    <n v="56"/>
    <n v="126"/>
    <n v="7056"/>
    <n v="4586"/>
    <n v="0.65"/>
    <x v="2"/>
    <s v="low Units"/>
    <n v="1.3807633388437613E-3"/>
  </r>
  <r>
    <x v="2"/>
    <s v="Online"/>
    <n v="1197831"/>
    <n v="44471"/>
    <s v="02-10-2021"/>
    <x v="8"/>
    <x v="1"/>
    <s v="Saturday"/>
    <s v="02"/>
    <x v="1"/>
    <x v="1"/>
    <x v="5"/>
    <x v="4"/>
    <n v="53"/>
    <n v="135"/>
    <n v="7155"/>
    <n v="3506"/>
    <n v="0.49"/>
    <x v="2"/>
    <s v="low Units"/>
    <n v="1.0555944757928972E-3"/>
  </r>
  <r>
    <x v="2"/>
    <s v="Online"/>
    <n v="1197831"/>
    <n v="44472"/>
    <s v="03-10-2021"/>
    <x v="8"/>
    <x v="1"/>
    <s v="Sunday"/>
    <s v="03"/>
    <x v="1"/>
    <x v="1"/>
    <x v="5"/>
    <x v="5"/>
    <n v="48"/>
    <n v="203"/>
    <n v="9744"/>
    <n v="6821"/>
    <n v="0.7"/>
    <x v="2"/>
    <s v="low Units"/>
    <n v="2.0536822359906882E-3"/>
  </r>
  <r>
    <x v="2"/>
    <s v="Online"/>
    <n v="1197831"/>
    <n v="44473"/>
    <s v="04-10-2021"/>
    <x v="8"/>
    <x v="1"/>
    <s v="Monday"/>
    <s v="04"/>
    <x v="1"/>
    <x v="1"/>
    <x v="5"/>
    <x v="0"/>
    <n v="39"/>
    <n v="156"/>
    <n v="6084"/>
    <n v="3042"/>
    <n v="0.5"/>
    <x v="2"/>
    <s v="low Units"/>
    <n v="9.1589229759326694E-4"/>
  </r>
  <r>
    <x v="2"/>
    <s v="Online"/>
    <n v="1197831"/>
    <n v="44474"/>
    <s v="05-10-2021"/>
    <x v="8"/>
    <x v="1"/>
    <s v="Tuesday"/>
    <s v="05"/>
    <x v="1"/>
    <x v="1"/>
    <x v="5"/>
    <x v="1"/>
    <n v="38"/>
    <n v="169"/>
    <n v="6422"/>
    <n v="3275"/>
    <n v="0.51"/>
    <x v="2"/>
    <s v="low Units"/>
    <n v="9.860444689736847E-4"/>
  </r>
  <r>
    <x v="2"/>
    <s v="Online"/>
    <n v="1197831"/>
    <n v="44475"/>
    <s v="06-10-2021"/>
    <x v="8"/>
    <x v="1"/>
    <s v="Wednesday"/>
    <s v="06"/>
    <x v="1"/>
    <x v="1"/>
    <x v="5"/>
    <x v="2"/>
    <n v="41"/>
    <n v="144"/>
    <n v="5904"/>
    <n v="3070"/>
    <n v="0.52"/>
    <x v="2"/>
    <s v="low Units"/>
    <n v="9.243226014501412E-4"/>
  </r>
  <r>
    <x v="2"/>
    <s v="Online"/>
    <n v="1197831"/>
    <n v="44476"/>
    <s v="07-10-2021"/>
    <x v="8"/>
    <x v="1"/>
    <s v="Thursday"/>
    <s v="07"/>
    <x v="1"/>
    <x v="1"/>
    <x v="5"/>
    <x v="3"/>
    <n v="41"/>
    <n v="111"/>
    <n v="4551"/>
    <n v="2731"/>
    <n v="0.6"/>
    <x v="2"/>
    <s v="low Units"/>
    <n v="8.2225570832584213E-4"/>
  </r>
  <r>
    <x v="2"/>
    <s v="Online"/>
    <n v="1197831"/>
    <n v="44477"/>
    <s v="08-10-2021"/>
    <x v="8"/>
    <x v="1"/>
    <s v="Friday"/>
    <s v="08"/>
    <x v="1"/>
    <x v="1"/>
    <x v="5"/>
    <x v="4"/>
    <n v="36"/>
    <n v="100"/>
    <n v="3600"/>
    <n v="1620"/>
    <n v="0.45"/>
    <x v="2"/>
    <s v="low Units"/>
    <n v="4.8775329457629598E-4"/>
  </r>
  <r>
    <x v="2"/>
    <s v="Online"/>
    <n v="1197831"/>
    <n v="44478"/>
    <s v="09-10-2021"/>
    <x v="8"/>
    <x v="1"/>
    <s v="Saturday"/>
    <s v="09"/>
    <x v="1"/>
    <x v="1"/>
    <x v="5"/>
    <x v="5"/>
    <n v="45"/>
    <n v="161"/>
    <n v="7245"/>
    <n v="5072"/>
    <n v="0.7"/>
    <x v="2"/>
    <s v="low Units"/>
    <n v="1.52708932721665E-3"/>
  </r>
  <r>
    <x v="2"/>
    <s v="Online"/>
    <n v="1197831"/>
    <n v="44479"/>
    <s v="10-10-2021"/>
    <x v="8"/>
    <x v="1"/>
    <s v="Sunday"/>
    <s v="10"/>
    <x v="1"/>
    <x v="1"/>
    <x v="5"/>
    <x v="0"/>
    <n v="38"/>
    <n v="181"/>
    <n v="6878"/>
    <n v="3783"/>
    <n v="0.55000000000000004"/>
    <x v="2"/>
    <s v="low Units"/>
    <n v="1.1389942675198318E-3"/>
  </r>
  <r>
    <x v="2"/>
    <s v="Online"/>
    <n v="1197831"/>
    <n v="44480"/>
    <s v="11-10-2021"/>
    <x v="8"/>
    <x v="1"/>
    <s v="Monday"/>
    <s v="11"/>
    <x v="1"/>
    <x v="1"/>
    <x v="5"/>
    <x v="1"/>
    <n v="37"/>
    <n v="218"/>
    <n v="8066"/>
    <n v="4033"/>
    <n v="0.5"/>
    <x v="2"/>
    <s v="low Units"/>
    <n v="1.2142648376704949E-3"/>
  </r>
  <r>
    <x v="2"/>
    <s v="Online"/>
    <n v="1197831"/>
    <n v="44481"/>
    <s v="12-10-2021"/>
    <x v="8"/>
    <x v="1"/>
    <s v="Tuesday"/>
    <s v="12"/>
    <x v="1"/>
    <x v="1"/>
    <x v="5"/>
    <x v="2"/>
    <n v="63"/>
    <n v="176"/>
    <n v="11088"/>
    <n v="6098"/>
    <n v="0.55000000000000004"/>
    <x v="2"/>
    <s v="low Units"/>
    <n v="1.8359997471149709E-3"/>
  </r>
  <r>
    <x v="2"/>
    <s v="Online"/>
    <n v="1197831"/>
    <n v="44482"/>
    <s v="13-10-2021"/>
    <x v="8"/>
    <x v="1"/>
    <s v="Wednesday"/>
    <s v="13"/>
    <x v="1"/>
    <x v="1"/>
    <x v="5"/>
    <x v="3"/>
    <n v="59"/>
    <n v="145"/>
    <n v="8555"/>
    <n v="5304"/>
    <n v="0.62"/>
    <x v="2"/>
    <s v="low Units"/>
    <n v="1.5969404163164653E-3"/>
  </r>
  <r>
    <x v="2"/>
    <s v="Online"/>
    <n v="1197831"/>
    <n v="44483"/>
    <s v="14-10-2021"/>
    <x v="8"/>
    <x v="1"/>
    <s v="Thursday"/>
    <s v="14"/>
    <x v="1"/>
    <x v="1"/>
    <x v="5"/>
    <x v="4"/>
    <n v="56"/>
    <n v="138"/>
    <n v="7728"/>
    <n v="3709"/>
    <n v="0.48"/>
    <x v="2"/>
    <s v="low Units"/>
    <n v="1.1167141787552356E-3"/>
  </r>
  <r>
    <x v="2"/>
    <s v="Online"/>
    <n v="1197831"/>
    <n v="44484"/>
    <s v="15-10-2021"/>
    <x v="8"/>
    <x v="1"/>
    <s v="Friday"/>
    <s v="15"/>
    <x v="1"/>
    <x v="1"/>
    <x v="5"/>
    <x v="5"/>
    <n v="67"/>
    <n v="176"/>
    <n v="11792"/>
    <n v="7665"/>
    <n v="0.65"/>
    <x v="2"/>
    <s v="low Units"/>
    <n v="2.3077956808193263E-3"/>
  </r>
  <r>
    <x v="2"/>
    <s v="Online"/>
    <n v="1197831"/>
    <n v="44485"/>
    <s v="16-10-2021"/>
    <x v="8"/>
    <x v="1"/>
    <s v="Saturday"/>
    <s v="16"/>
    <x v="1"/>
    <x v="1"/>
    <x v="5"/>
    <x v="0"/>
    <n v="59"/>
    <n v="223"/>
    <n v="13157"/>
    <n v="7105"/>
    <n v="0.54"/>
    <x v="2"/>
    <s v="low Units"/>
    <n v="2.1391896036818412E-3"/>
  </r>
  <r>
    <x v="2"/>
    <s v="Online"/>
    <n v="1197831"/>
    <n v="44486"/>
    <s v="17-10-2021"/>
    <x v="8"/>
    <x v="1"/>
    <s v="Sunday"/>
    <s v="17"/>
    <x v="1"/>
    <x v="1"/>
    <x v="5"/>
    <x v="1"/>
    <n v="56"/>
    <n v="231"/>
    <n v="12936"/>
    <n v="6727"/>
    <n v="0.52"/>
    <x v="2"/>
    <s v="low Units"/>
    <n v="2.0253805016140387E-3"/>
  </r>
  <r>
    <x v="2"/>
    <s v="Online"/>
    <n v="1197831"/>
    <n v="44487"/>
    <s v="18-10-2021"/>
    <x v="8"/>
    <x v="1"/>
    <s v="Monday"/>
    <s v="18"/>
    <x v="1"/>
    <x v="1"/>
    <x v="5"/>
    <x v="2"/>
    <n v="62"/>
    <n v="189"/>
    <n v="11718"/>
    <n v="6328"/>
    <n v="0.54"/>
    <x v="2"/>
    <s v="low Units"/>
    <n v="1.9052486716535809E-3"/>
  </r>
  <r>
    <x v="2"/>
    <s v="Online"/>
    <n v="1197831"/>
    <n v="44488"/>
    <s v="19-10-2021"/>
    <x v="8"/>
    <x v="1"/>
    <s v="Tuesday"/>
    <s v="19"/>
    <x v="1"/>
    <x v="1"/>
    <x v="5"/>
    <x v="3"/>
    <n v="59"/>
    <n v="173"/>
    <n v="10207"/>
    <n v="6328"/>
    <n v="0.62"/>
    <x v="2"/>
    <s v="low Units"/>
    <n v="1.9052486716535809E-3"/>
  </r>
  <r>
    <x v="2"/>
    <s v="Online"/>
    <n v="1197831"/>
    <n v="44489"/>
    <s v="20-10-2021"/>
    <x v="8"/>
    <x v="1"/>
    <s v="Wednesday"/>
    <s v="20"/>
    <x v="1"/>
    <x v="1"/>
    <x v="5"/>
    <x v="4"/>
    <n v="58"/>
    <n v="158"/>
    <n v="9164"/>
    <n v="4582"/>
    <n v="0.5"/>
    <x v="2"/>
    <s v="low Units"/>
    <n v="1.3795590097213507E-3"/>
  </r>
  <r>
    <x v="2"/>
    <s v="Online"/>
    <n v="1197831"/>
    <n v="44490"/>
    <s v="21-10-2021"/>
    <x v="8"/>
    <x v="1"/>
    <s v="Thursday"/>
    <s v="21"/>
    <x v="1"/>
    <x v="1"/>
    <x v="5"/>
    <x v="5"/>
    <n v="65"/>
    <n v="233"/>
    <n v="15145"/>
    <n v="9996"/>
    <n v="0.66"/>
    <x v="2"/>
    <s v="low Units"/>
    <n v="3.0096184769041077E-3"/>
  </r>
  <r>
    <x v="0"/>
    <s v="Online"/>
    <n v="1185732"/>
    <n v="44491"/>
    <s v="22-10-2021"/>
    <x v="8"/>
    <x v="1"/>
    <s v="Friday"/>
    <s v="22"/>
    <x v="1"/>
    <x v="1"/>
    <x v="5"/>
    <x v="0"/>
    <n v="44"/>
    <n v="111"/>
    <n v="4884"/>
    <n v="3419"/>
    <n v="0.7"/>
    <x v="2"/>
    <s v="low Units"/>
    <n v="1.0294003173804665E-3"/>
  </r>
  <r>
    <x v="0"/>
    <s v="Online"/>
    <n v="1185732"/>
    <n v="44492"/>
    <s v="23-10-2021"/>
    <x v="8"/>
    <x v="1"/>
    <s v="Saturday"/>
    <s v="23"/>
    <x v="1"/>
    <x v="1"/>
    <x v="5"/>
    <x v="1"/>
    <n v="41"/>
    <n v="68"/>
    <n v="2788"/>
    <n v="1310"/>
    <n v="0.47"/>
    <x v="2"/>
    <s v="low Units"/>
    <n v="3.9441778758947393E-4"/>
  </r>
  <r>
    <x v="0"/>
    <s v="Online"/>
    <n v="1185732"/>
    <n v="44493"/>
    <s v="24-10-2021"/>
    <x v="8"/>
    <x v="1"/>
    <s v="Sunday"/>
    <s v="24"/>
    <x v="1"/>
    <x v="1"/>
    <x v="5"/>
    <x v="2"/>
    <n v="33"/>
    <n v="56"/>
    <n v="1848"/>
    <n v="942"/>
    <n v="0.51"/>
    <x v="2"/>
    <s v="low Units"/>
    <n v="2.8361950832769801E-4"/>
  </r>
  <r>
    <x v="0"/>
    <s v="Online"/>
    <n v="1185732"/>
    <n v="44494"/>
    <s v="25-10-2021"/>
    <x v="8"/>
    <x v="1"/>
    <s v="Monday"/>
    <s v="25"/>
    <x v="1"/>
    <x v="1"/>
    <x v="5"/>
    <x v="3"/>
    <n v="38"/>
    <n v="19"/>
    <n v="722"/>
    <n v="368"/>
    <n v="0.51"/>
    <x v="2"/>
    <s v="low Units"/>
    <n v="1.1079827926177587E-4"/>
  </r>
  <r>
    <x v="0"/>
    <s v="Online"/>
    <n v="1185732"/>
    <n v="44495"/>
    <s v="26-10-2021"/>
    <x v="8"/>
    <x v="1"/>
    <s v="Tuesday"/>
    <s v="26"/>
    <x v="0"/>
    <x v="4"/>
    <x v="6"/>
    <x v="4"/>
    <n v="54"/>
    <n v="36"/>
    <n v="1944"/>
    <n v="875"/>
    <n v="0.45"/>
    <x v="2"/>
    <s v="low Units"/>
    <n v="2.6344699552732038E-4"/>
  </r>
  <r>
    <x v="0"/>
    <s v="Online"/>
    <n v="1185732"/>
    <n v="44496"/>
    <s v="27-10-2021"/>
    <x v="8"/>
    <x v="1"/>
    <s v="Wednesday"/>
    <s v="27"/>
    <x v="0"/>
    <x v="4"/>
    <x v="6"/>
    <x v="5"/>
    <n v="43"/>
    <n v="61"/>
    <n v="2623"/>
    <n v="1154"/>
    <n v="0.44"/>
    <x v="2"/>
    <s v="low Units"/>
    <n v="3.474489518154602E-4"/>
  </r>
  <r>
    <x v="0"/>
    <s v="Online"/>
    <n v="1185732"/>
    <n v="44497"/>
    <s v="28-10-2021"/>
    <x v="8"/>
    <x v="1"/>
    <s v="Thursday"/>
    <s v="28"/>
    <x v="0"/>
    <x v="4"/>
    <x v="6"/>
    <x v="0"/>
    <n v="42"/>
    <n v="119"/>
    <n v="4998"/>
    <n v="3349"/>
    <n v="0.67"/>
    <x v="2"/>
    <s v="low Units"/>
    <n v="1.008324557738281E-3"/>
  </r>
  <r>
    <x v="0"/>
    <s v="Online"/>
    <n v="1185732"/>
    <n v="44498"/>
    <s v="29-10-2021"/>
    <x v="8"/>
    <x v="1"/>
    <s v="Friday"/>
    <s v="29"/>
    <x v="0"/>
    <x v="4"/>
    <x v="6"/>
    <x v="1"/>
    <n v="44"/>
    <n v="35"/>
    <n v="1540"/>
    <n v="739"/>
    <n v="0.48"/>
    <x v="2"/>
    <s v="low Units"/>
    <n v="2.2249980536535971E-4"/>
  </r>
  <r>
    <x v="0"/>
    <s v="Online"/>
    <n v="1185732"/>
    <n v="44499"/>
    <s v="30-10-2021"/>
    <x v="8"/>
    <x v="1"/>
    <s v="Saturday"/>
    <s v="30"/>
    <x v="0"/>
    <x v="4"/>
    <x v="6"/>
    <x v="2"/>
    <n v="34"/>
    <n v="46"/>
    <n v="1564"/>
    <n v="813"/>
    <n v="0.52"/>
    <x v="2"/>
    <s v="low Units"/>
    <n v="2.4477989412995593E-4"/>
  </r>
  <r>
    <x v="0"/>
    <s v="Online"/>
    <n v="1185732"/>
    <n v="44500"/>
    <s v="31-10-2021"/>
    <x v="8"/>
    <x v="1"/>
    <s v="Sunday"/>
    <s v="31"/>
    <x v="0"/>
    <x v="4"/>
    <x v="6"/>
    <x v="3"/>
    <n v="39"/>
    <n v="13"/>
    <n v="507"/>
    <n v="264"/>
    <n v="0.52"/>
    <x v="2"/>
    <s v="low Units"/>
    <n v="7.9485722079100074E-5"/>
  </r>
  <r>
    <x v="0"/>
    <s v="Online"/>
    <n v="1185732"/>
    <n v="44501"/>
    <s v="01-11-2021"/>
    <x v="9"/>
    <x v="1"/>
    <s v="Monday"/>
    <s v="01"/>
    <x v="0"/>
    <x v="4"/>
    <x v="6"/>
    <x v="4"/>
    <n v="51"/>
    <n v="36"/>
    <n v="1836"/>
    <n v="845"/>
    <n v="0.46"/>
    <x v="2"/>
    <s v="low Units"/>
    <n v="2.5441452710924076E-4"/>
  </r>
  <r>
    <x v="0"/>
    <s v="Online"/>
    <n v="1185732"/>
    <n v="44502"/>
    <s v="02-11-2021"/>
    <x v="9"/>
    <x v="1"/>
    <s v="Tuesday"/>
    <s v="02"/>
    <x v="0"/>
    <x v="4"/>
    <x v="6"/>
    <x v="5"/>
    <n v="44"/>
    <n v="68"/>
    <n v="2992"/>
    <n v="1346"/>
    <n v="0.45"/>
    <x v="2"/>
    <s v="low Units"/>
    <n v="4.0525674969116933E-4"/>
  </r>
  <r>
    <x v="0"/>
    <s v="Online"/>
    <n v="1185732"/>
    <n v="44503"/>
    <s v="03-11-2021"/>
    <x v="9"/>
    <x v="1"/>
    <s v="Wednesday"/>
    <s v="03"/>
    <x v="0"/>
    <x v="4"/>
    <x v="6"/>
    <x v="0"/>
    <n v="49"/>
    <n v="120"/>
    <n v="5880"/>
    <n v="4116"/>
    <n v="0.7"/>
    <x v="2"/>
    <s v="low Units"/>
    <n v="1.239254666960515E-3"/>
  </r>
  <r>
    <x v="0"/>
    <s v="Online"/>
    <n v="1185732"/>
    <n v="44504"/>
    <s v="04-11-2021"/>
    <x v="9"/>
    <x v="1"/>
    <s v="Thursday"/>
    <s v="04"/>
    <x v="0"/>
    <x v="4"/>
    <x v="6"/>
    <x v="1"/>
    <n v="47"/>
    <n v="38"/>
    <n v="1786"/>
    <n v="875"/>
    <n v="0.49"/>
    <x v="2"/>
    <s v="low Units"/>
    <n v="2.6344699552732038E-4"/>
  </r>
  <r>
    <x v="0"/>
    <s v="Online"/>
    <n v="1185732"/>
    <n v="44505"/>
    <s v="05-11-2021"/>
    <x v="9"/>
    <x v="1"/>
    <s v="Friday"/>
    <s v="05"/>
    <x v="0"/>
    <x v="4"/>
    <x v="6"/>
    <x v="2"/>
    <n v="36"/>
    <n v="51"/>
    <n v="1836"/>
    <n v="991"/>
    <n v="0.54"/>
    <x v="2"/>
    <s v="low Units"/>
    <n v="2.9837254007722793E-4"/>
  </r>
  <r>
    <x v="0"/>
    <s v="Online"/>
    <n v="1185732"/>
    <n v="44506"/>
    <s v="06-11-2021"/>
    <x v="9"/>
    <x v="1"/>
    <s v="Saturday"/>
    <s v="06"/>
    <x v="0"/>
    <x v="4"/>
    <x v="6"/>
    <x v="3"/>
    <n v="43"/>
    <n v="8"/>
    <n v="344"/>
    <n v="175"/>
    <n v="0.51"/>
    <x v="2"/>
    <s v="low Units"/>
    <n v="5.2689399105464074E-5"/>
  </r>
  <r>
    <x v="0"/>
    <s v="Online"/>
    <n v="1185732"/>
    <n v="44507"/>
    <s v="07-11-2021"/>
    <x v="9"/>
    <x v="1"/>
    <s v="Sunday"/>
    <s v="07"/>
    <x v="0"/>
    <x v="4"/>
    <x v="6"/>
    <x v="4"/>
    <n v="58"/>
    <n v="20"/>
    <n v="1160"/>
    <n v="464"/>
    <n v="0.4"/>
    <x v="2"/>
    <s v="low Units"/>
    <n v="1.3970217819963047E-4"/>
  </r>
  <r>
    <x v="0"/>
    <s v="Online"/>
    <n v="1185732"/>
    <n v="44508"/>
    <s v="08-11-2021"/>
    <x v="9"/>
    <x v="1"/>
    <s v="Monday"/>
    <s v="08"/>
    <x v="0"/>
    <x v="4"/>
    <x v="6"/>
    <x v="5"/>
    <n v="47"/>
    <n v="44"/>
    <n v="2068"/>
    <n v="724"/>
    <n v="0.35"/>
    <x v="2"/>
    <s v="low Units"/>
    <n v="2.1798357115631993E-4"/>
  </r>
  <r>
    <x v="0"/>
    <s v="Online"/>
    <n v="1185732"/>
    <n v="44509"/>
    <s v="09-11-2021"/>
    <x v="9"/>
    <x v="1"/>
    <s v="Tuesday"/>
    <s v="09"/>
    <x v="0"/>
    <x v="4"/>
    <x v="6"/>
    <x v="0"/>
    <n v="46"/>
    <n v="122"/>
    <n v="5612"/>
    <n v="3536"/>
    <n v="0.63"/>
    <x v="2"/>
    <s v="low Units"/>
    <n v="1.0646269442109769E-3"/>
  </r>
  <r>
    <x v="0"/>
    <s v="Online"/>
    <n v="1185732"/>
    <n v="44510"/>
    <s v="10-11-2021"/>
    <x v="9"/>
    <x v="1"/>
    <s v="Wednesday"/>
    <s v="10"/>
    <x v="0"/>
    <x v="4"/>
    <x v="6"/>
    <x v="1"/>
    <n v="45"/>
    <n v="45"/>
    <n v="2025"/>
    <n v="851"/>
    <n v="0.42"/>
    <x v="2"/>
    <s v="low Units"/>
    <n v="2.5622102079285669E-4"/>
  </r>
  <r>
    <x v="0"/>
    <s v="Online"/>
    <n v="1185732"/>
    <n v="44511"/>
    <s v="11-11-2021"/>
    <x v="9"/>
    <x v="1"/>
    <s v="Thursday"/>
    <s v="11"/>
    <x v="0"/>
    <x v="4"/>
    <x v="6"/>
    <x v="2"/>
    <n v="38"/>
    <n v="38"/>
    <n v="1444"/>
    <n v="664"/>
    <n v="0.46"/>
    <x v="2"/>
    <s v="low Units"/>
    <n v="1.9991863432016082E-4"/>
  </r>
  <r>
    <x v="0"/>
    <s v="Online"/>
    <n v="1185732"/>
    <n v="44512"/>
    <s v="12-11-2021"/>
    <x v="9"/>
    <x v="1"/>
    <s v="Friday"/>
    <s v="12"/>
    <x v="0"/>
    <x v="4"/>
    <x v="6"/>
    <x v="3"/>
    <n v="42"/>
    <n v="20"/>
    <n v="840"/>
    <n v="386"/>
    <n v="0.46"/>
    <x v="2"/>
    <s v="low Units"/>
    <n v="1.1621776031262361E-4"/>
  </r>
  <r>
    <x v="0"/>
    <s v="Online"/>
    <n v="1185732"/>
    <n v="44513"/>
    <s v="13-11-2021"/>
    <x v="9"/>
    <x v="1"/>
    <s v="Saturday"/>
    <s v="13"/>
    <x v="0"/>
    <x v="4"/>
    <x v="6"/>
    <x v="4"/>
    <n v="55"/>
    <n v="22"/>
    <n v="1210"/>
    <n v="508"/>
    <n v="0.42"/>
    <x v="2"/>
    <s v="low Units"/>
    <n v="1.5294979854614714E-4"/>
  </r>
  <r>
    <x v="0"/>
    <s v="Online"/>
    <n v="1185732"/>
    <n v="44514"/>
    <s v="14-11-2021"/>
    <x v="9"/>
    <x v="1"/>
    <s v="Sunday"/>
    <s v="14"/>
    <x v="0"/>
    <x v="4"/>
    <x v="6"/>
    <x v="5"/>
    <n v="48"/>
    <n v="54"/>
    <n v="2592"/>
    <n v="933"/>
    <n v="0.36"/>
    <x v="2"/>
    <s v="low Units"/>
    <n v="2.8090976780227416E-4"/>
  </r>
  <r>
    <x v="0"/>
    <s v="Online"/>
    <n v="1185732"/>
    <n v="44515"/>
    <s v="15-11-2021"/>
    <x v="9"/>
    <x v="1"/>
    <s v="Monday"/>
    <s v="15"/>
    <x v="0"/>
    <x v="4"/>
    <x v="6"/>
    <x v="0"/>
    <n v="58"/>
    <n v="136"/>
    <n v="7888"/>
    <n v="4969"/>
    <n v="0.63"/>
    <x v="2"/>
    <s v="low Units"/>
    <n v="1.4960778523145769E-3"/>
  </r>
  <r>
    <x v="0"/>
    <s v="Online"/>
    <n v="1185732"/>
    <n v="44516"/>
    <s v="16-11-2021"/>
    <x v="9"/>
    <x v="1"/>
    <s v="Tuesday"/>
    <s v="16"/>
    <x v="0"/>
    <x v="4"/>
    <x v="6"/>
    <x v="1"/>
    <n v="54"/>
    <n v="53"/>
    <n v="2862"/>
    <n v="1145"/>
    <n v="0.4"/>
    <x v="2"/>
    <s v="low Units"/>
    <n v="3.4473921129003635E-4"/>
  </r>
  <r>
    <x v="0"/>
    <s v="Online"/>
    <n v="1185732"/>
    <n v="44517"/>
    <s v="17-11-2021"/>
    <x v="9"/>
    <x v="1"/>
    <s v="Wednesday"/>
    <s v="17"/>
    <x v="0"/>
    <x v="4"/>
    <x v="6"/>
    <x v="2"/>
    <n v="52"/>
    <n v="42"/>
    <n v="2184"/>
    <n v="1005"/>
    <n v="0.46"/>
    <x v="2"/>
    <s v="low Units"/>
    <n v="3.0258769200566511E-4"/>
  </r>
  <r>
    <x v="0"/>
    <s v="Online"/>
    <n v="1185732"/>
    <n v="44518"/>
    <s v="18-11-2021"/>
    <x v="9"/>
    <x v="1"/>
    <s v="Thursday"/>
    <s v="18"/>
    <x v="0"/>
    <x v="4"/>
    <x v="6"/>
    <x v="3"/>
    <n v="51"/>
    <n v="29"/>
    <n v="1479"/>
    <n v="695"/>
    <n v="0.47"/>
    <x v="2"/>
    <s v="low Units"/>
    <n v="2.0925218501884301E-4"/>
  </r>
  <r>
    <x v="0"/>
    <s v="Online"/>
    <n v="1185732"/>
    <n v="44519"/>
    <s v="19-11-2021"/>
    <x v="9"/>
    <x v="1"/>
    <s v="Friday"/>
    <s v="19"/>
    <x v="0"/>
    <x v="4"/>
    <x v="6"/>
    <x v="4"/>
    <n v="59"/>
    <n v="31"/>
    <n v="1829"/>
    <n v="768"/>
    <n v="0.42"/>
    <x v="2"/>
    <s v="low Units"/>
    <n v="2.3123119150283663E-4"/>
  </r>
  <r>
    <x v="0"/>
    <s v="Online"/>
    <n v="1185732"/>
    <n v="44520"/>
    <s v="20-11-2021"/>
    <x v="9"/>
    <x v="1"/>
    <s v="Saturday"/>
    <s v="20"/>
    <x v="0"/>
    <x v="4"/>
    <x v="6"/>
    <x v="5"/>
    <n v="64"/>
    <n v="63"/>
    <n v="4032"/>
    <n v="1814"/>
    <n v="0.45"/>
    <x v="2"/>
    <s v="low Units"/>
    <n v="5.4616325701321042E-4"/>
  </r>
  <r>
    <x v="0"/>
    <s v="Online"/>
    <n v="1185732"/>
    <n v="44521"/>
    <s v="21-11-2021"/>
    <x v="9"/>
    <x v="1"/>
    <s v="Sunday"/>
    <s v="21"/>
    <x v="0"/>
    <x v="4"/>
    <x v="6"/>
    <x v="0"/>
    <n v="64"/>
    <n v="135"/>
    <n v="8640"/>
    <n v="5616"/>
    <n v="0.65"/>
    <x v="2"/>
    <s v="low Units"/>
    <n v="1.6908780878644926E-3"/>
  </r>
  <r>
    <x v="0"/>
    <s v="Online"/>
    <n v="1185732"/>
    <n v="44522"/>
    <s v="22-11-2021"/>
    <x v="9"/>
    <x v="1"/>
    <s v="Monday"/>
    <s v="22"/>
    <x v="0"/>
    <x v="4"/>
    <x v="6"/>
    <x v="1"/>
    <n v="59"/>
    <n v="70"/>
    <n v="4130"/>
    <n v="1900"/>
    <n v="0.46"/>
    <x v="2"/>
    <s v="low Units"/>
    <n v="5.7205633314503851E-4"/>
  </r>
  <r>
    <x v="0"/>
    <s v="Online"/>
    <n v="1185732"/>
    <n v="44523"/>
    <s v="23-11-2021"/>
    <x v="9"/>
    <x v="1"/>
    <s v="Tuesday"/>
    <s v="23"/>
    <x v="0"/>
    <x v="4"/>
    <x v="6"/>
    <x v="2"/>
    <n v="52"/>
    <n v="44"/>
    <n v="2288"/>
    <n v="1144"/>
    <n v="0.5"/>
    <x v="2"/>
    <s v="low Units"/>
    <n v="3.4443812900943369E-4"/>
  </r>
  <r>
    <x v="0"/>
    <s v="Online"/>
    <n v="1185732"/>
    <n v="44524"/>
    <s v="24-11-2021"/>
    <x v="9"/>
    <x v="1"/>
    <s v="Wednesday"/>
    <s v="24"/>
    <x v="0"/>
    <x v="4"/>
    <x v="6"/>
    <x v="3"/>
    <n v="52"/>
    <n v="39"/>
    <n v="2028"/>
    <n v="1075"/>
    <n v="0.53"/>
    <x v="2"/>
    <s v="low Units"/>
    <n v="3.236634516478507E-4"/>
  </r>
  <r>
    <x v="0"/>
    <s v="Online"/>
    <n v="1185732"/>
    <n v="44525"/>
    <s v="25-11-2021"/>
    <x v="9"/>
    <x v="1"/>
    <s v="Thursday"/>
    <s v="25"/>
    <x v="0"/>
    <x v="4"/>
    <x v="6"/>
    <x v="4"/>
    <n v="60"/>
    <n v="45"/>
    <n v="2700"/>
    <n v="1242"/>
    <n v="0.46"/>
    <x v="2"/>
    <s v="low Units"/>
    <n v="3.739441925084936E-4"/>
  </r>
  <r>
    <x v="0"/>
    <s v="Online"/>
    <n v="1185732"/>
    <n v="44526"/>
    <s v="26-11-2021"/>
    <x v="9"/>
    <x v="1"/>
    <s v="Friday"/>
    <s v="26"/>
    <x v="0"/>
    <x v="4"/>
    <x v="6"/>
    <x v="5"/>
    <n v="65"/>
    <n v="81"/>
    <n v="5265"/>
    <n v="2211"/>
    <n v="0.42"/>
    <x v="2"/>
    <s v="low Units"/>
    <n v="6.6569292241246321E-4"/>
  </r>
  <r>
    <x v="0"/>
    <s v="Online"/>
    <n v="1185732"/>
    <n v="44527"/>
    <s v="27-11-2021"/>
    <x v="9"/>
    <x v="1"/>
    <s v="Saturday"/>
    <s v="27"/>
    <x v="0"/>
    <x v="4"/>
    <x v="6"/>
    <x v="0"/>
    <n v="60"/>
    <n v="145"/>
    <n v="8700"/>
    <n v="5829"/>
    <n v="0.67"/>
    <x v="2"/>
    <s v="low Units"/>
    <n v="1.7550086136328576E-3"/>
  </r>
  <r>
    <x v="0"/>
    <s v="Online"/>
    <n v="1185732"/>
    <n v="44528"/>
    <s v="28-11-2021"/>
    <x v="9"/>
    <x v="1"/>
    <s v="Sunday"/>
    <s v="28"/>
    <x v="0"/>
    <x v="4"/>
    <x v="6"/>
    <x v="1"/>
    <n v="55"/>
    <n v="90"/>
    <n v="4950"/>
    <n v="2475"/>
    <n v="0.5"/>
    <x v="2"/>
    <s v="low Units"/>
    <n v="7.4517864449156329E-4"/>
  </r>
  <r>
    <x v="0"/>
    <s v="Online"/>
    <n v="1185732"/>
    <n v="44529"/>
    <s v="29-11-2021"/>
    <x v="9"/>
    <x v="1"/>
    <s v="Monday"/>
    <s v="29"/>
    <x v="0"/>
    <x v="4"/>
    <x v="6"/>
    <x v="2"/>
    <n v="51"/>
    <n v="59"/>
    <n v="3009"/>
    <n v="1505"/>
    <n v="0.5"/>
    <x v="2"/>
    <s v="low Units"/>
    <n v="4.5312883230699103E-4"/>
  </r>
  <r>
    <x v="0"/>
    <s v="Online"/>
    <n v="1185732"/>
    <n v="44530"/>
    <s v="30-11-2021"/>
    <x v="9"/>
    <x v="1"/>
    <s v="Tuesday"/>
    <s v="30"/>
    <x v="0"/>
    <x v="4"/>
    <x v="6"/>
    <x v="3"/>
    <n v="51"/>
    <n v="44"/>
    <n v="2244"/>
    <n v="1189"/>
    <n v="0.53"/>
    <x v="2"/>
    <s v="low Units"/>
    <n v="3.5798683163655305E-4"/>
  </r>
  <r>
    <x v="0"/>
    <s v="Online"/>
    <n v="1185732"/>
    <n v="44531"/>
    <s v="01-12-2021"/>
    <x v="10"/>
    <x v="1"/>
    <s v="Wednesday"/>
    <s v="01"/>
    <x v="0"/>
    <x v="4"/>
    <x v="6"/>
    <x v="4"/>
    <n v="64"/>
    <n v="60"/>
    <n v="3840"/>
    <n v="1843"/>
    <n v="0.48"/>
    <x v="2"/>
    <s v="low Units"/>
    <n v="5.5489464315068733E-4"/>
  </r>
  <r>
    <x v="0"/>
    <s v="Online"/>
    <n v="1185732"/>
    <n v="44532"/>
    <s v="02-12-2021"/>
    <x v="10"/>
    <x v="1"/>
    <s v="Thursday"/>
    <s v="02"/>
    <x v="0"/>
    <x v="4"/>
    <x v="6"/>
    <x v="5"/>
    <n v="64"/>
    <n v="98"/>
    <n v="6272"/>
    <n v="2634"/>
    <n v="0.42"/>
    <x v="2"/>
    <s v="low Units"/>
    <n v="7.9305072710738494E-4"/>
  </r>
  <r>
    <x v="0"/>
    <s v="Online"/>
    <n v="1185732"/>
    <n v="44533"/>
    <s v="03-12-2021"/>
    <x v="10"/>
    <x v="1"/>
    <s v="Friday"/>
    <s v="03"/>
    <x v="0"/>
    <x v="4"/>
    <x v="6"/>
    <x v="0"/>
    <n v="60"/>
    <n v="158"/>
    <n v="9480"/>
    <n v="6257"/>
    <n v="0.66"/>
    <x v="2"/>
    <s v="low Units"/>
    <n v="1.8838718297307926E-3"/>
  </r>
  <r>
    <x v="0"/>
    <s v="Online"/>
    <n v="1185732"/>
    <n v="44534"/>
    <s v="04-12-2021"/>
    <x v="10"/>
    <x v="1"/>
    <s v="Saturday"/>
    <s v="04"/>
    <x v="0"/>
    <x v="4"/>
    <x v="6"/>
    <x v="1"/>
    <n v="54"/>
    <n v="75"/>
    <n v="4050"/>
    <n v="1904"/>
    <n v="0.47"/>
    <x v="2"/>
    <s v="low Units"/>
    <n v="5.7326066226744913E-4"/>
  </r>
  <r>
    <x v="0"/>
    <s v="Online"/>
    <n v="1185732"/>
    <n v="44535"/>
    <s v="05-12-2021"/>
    <x v="10"/>
    <x v="1"/>
    <s v="Sunday"/>
    <s v="05"/>
    <x v="0"/>
    <x v="4"/>
    <x v="6"/>
    <x v="2"/>
    <n v="54"/>
    <n v="61"/>
    <n v="3294"/>
    <n v="1812"/>
    <n v="0.55000000000000004"/>
    <x v="2"/>
    <s v="low Units"/>
    <n v="5.4556109245200511E-4"/>
  </r>
  <r>
    <x v="0"/>
    <s v="Online"/>
    <n v="1185732"/>
    <n v="44536"/>
    <s v="06-12-2021"/>
    <x v="10"/>
    <x v="1"/>
    <s v="Monday"/>
    <s v="06"/>
    <x v="0"/>
    <x v="4"/>
    <x v="6"/>
    <x v="3"/>
    <n v="53"/>
    <n v="58"/>
    <n v="3074"/>
    <n v="1660"/>
    <n v="0.54"/>
    <x v="2"/>
    <s v="low Units"/>
    <n v="4.9979658580040205E-4"/>
  </r>
  <r>
    <x v="0"/>
    <s v="Online"/>
    <n v="1185732"/>
    <n v="44537"/>
    <s v="07-12-2021"/>
    <x v="10"/>
    <x v="1"/>
    <s v="Tuesday"/>
    <s v="07"/>
    <x v="0"/>
    <x v="4"/>
    <x v="6"/>
    <x v="4"/>
    <n v="61"/>
    <n v="46"/>
    <n v="2806"/>
    <n v="1291"/>
    <n v="0.46"/>
    <x v="2"/>
    <s v="low Units"/>
    <n v="3.8869722425802352E-4"/>
  </r>
  <r>
    <x v="0"/>
    <s v="Online"/>
    <n v="1185732"/>
    <n v="44538"/>
    <s v="08-12-2021"/>
    <x v="10"/>
    <x v="1"/>
    <s v="Wednesday"/>
    <s v="08"/>
    <x v="0"/>
    <x v="4"/>
    <x v="6"/>
    <x v="5"/>
    <n v="64"/>
    <n v="95"/>
    <n v="6080"/>
    <n v="2614"/>
    <n v="0.43"/>
    <x v="2"/>
    <s v="low Units"/>
    <n v="7.8702908149533182E-4"/>
  </r>
  <r>
    <x v="0"/>
    <s v="Online"/>
    <n v="1185732"/>
    <n v="44539"/>
    <s v="09-12-2021"/>
    <x v="10"/>
    <x v="1"/>
    <s v="Thursday"/>
    <s v="09"/>
    <x v="0"/>
    <x v="4"/>
    <x v="6"/>
    <x v="0"/>
    <n v="62"/>
    <n v="143"/>
    <n v="8866"/>
    <n v="5320"/>
    <n v="0.6"/>
    <x v="2"/>
    <s v="low Units"/>
    <n v="1.6017577328061076E-3"/>
  </r>
  <r>
    <x v="0"/>
    <s v="Online"/>
    <n v="1185732"/>
    <n v="44540"/>
    <s v="10-12-2021"/>
    <x v="10"/>
    <x v="1"/>
    <s v="Friday"/>
    <s v="10"/>
    <x v="0"/>
    <x v="4"/>
    <x v="6"/>
    <x v="1"/>
    <n v="48"/>
    <n v="80"/>
    <n v="3840"/>
    <n v="1536"/>
    <n v="0.4"/>
    <x v="2"/>
    <s v="low Units"/>
    <n v="4.6246238300567326E-4"/>
  </r>
  <r>
    <x v="0"/>
    <s v="Online"/>
    <n v="1185732"/>
    <n v="44541"/>
    <s v="11-12-2021"/>
    <x v="10"/>
    <x v="1"/>
    <s v="Saturday"/>
    <s v="11"/>
    <x v="0"/>
    <x v="4"/>
    <x v="6"/>
    <x v="2"/>
    <n v="41"/>
    <n v="50"/>
    <n v="2050"/>
    <n v="923"/>
    <n v="0.45"/>
    <x v="2"/>
    <s v="low Units"/>
    <n v="2.7789894499624765E-4"/>
  </r>
  <r>
    <x v="0"/>
    <s v="Online"/>
    <n v="1185732"/>
    <n v="44542"/>
    <s v="12-12-2021"/>
    <x v="10"/>
    <x v="1"/>
    <s v="Sunday"/>
    <s v="12"/>
    <x v="0"/>
    <x v="4"/>
    <x v="6"/>
    <x v="3"/>
    <n v="41"/>
    <n v="53"/>
    <n v="2173"/>
    <n v="1021"/>
    <n v="0.47"/>
    <x v="2"/>
    <s v="low Units"/>
    <n v="3.074050084953075E-4"/>
  </r>
  <r>
    <x v="0"/>
    <s v="Online"/>
    <n v="1185732"/>
    <n v="44543"/>
    <s v="13-12-2021"/>
    <x v="10"/>
    <x v="1"/>
    <s v="Monday"/>
    <s v="13"/>
    <x v="0"/>
    <x v="4"/>
    <x v="6"/>
    <x v="4"/>
    <n v="50"/>
    <n v="36"/>
    <n v="1800"/>
    <n v="810"/>
    <n v="0.45"/>
    <x v="2"/>
    <s v="low Units"/>
    <n v="2.4387664728814799E-4"/>
  </r>
  <r>
    <x v="0"/>
    <s v="Online"/>
    <n v="1185732"/>
    <n v="44544"/>
    <s v="14-12-2021"/>
    <x v="10"/>
    <x v="1"/>
    <s v="Tuesday"/>
    <s v="14"/>
    <x v="0"/>
    <x v="4"/>
    <x v="6"/>
    <x v="5"/>
    <n v="55"/>
    <n v="61"/>
    <n v="3355"/>
    <n v="1342"/>
    <n v="0.4"/>
    <x v="2"/>
    <s v="low Units"/>
    <n v="4.0405242056875876E-4"/>
  </r>
  <r>
    <x v="0"/>
    <s v="Online"/>
    <n v="1185732"/>
    <n v="44545"/>
    <s v="15-12-2021"/>
    <x v="10"/>
    <x v="1"/>
    <s v="Wednesday"/>
    <s v="15"/>
    <x v="0"/>
    <x v="4"/>
    <x v="6"/>
    <x v="0"/>
    <n v="55"/>
    <n v="104"/>
    <n v="5720"/>
    <n v="3546"/>
    <n v="0.62"/>
    <x v="2"/>
    <s v="low Units"/>
    <n v="1.0676377670170035E-3"/>
  </r>
  <r>
    <x v="0"/>
    <s v="Online"/>
    <n v="1185732"/>
    <n v="44546"/>
    <s v="16-12-2021"/>
    <x v="10"/>
    <x v="1"/>
    <s v="Thursday"/>
    <s v="16"/>
    <x v="0"/>
    <x v="4"/>
    <x v="6"/>
    <x v="1"/>
    <n v="47"/>
    <n v="63"/>
    <n v="2961"/>
    <n v="1244"/>
    <n v="0.42"/>
    <x v="2"/>
    <s v="low Units"/>
    <n v="3.7454635706969891E-4"/>
  </r>
  <r>
    <x v="0"/>
    <s v="Online"/>
    <n v="1185732"/>
    <n v="44547"/>
    <s v="17-12-2021"/>
    <x v="10"/>
    <x v="1"/>
    <s v="Friday"/>
    <s v="17"/>
    <x v="0"/>
    <x v="4"/>
    <x v="6"/>
    <x v="2"/>
    <n v="48"/>
    <n v="34"/>
    <n v="1632"/>
    <n v="734"/>
    <n v="0.45"/>
    <x v="2"/>
    <s v="low Units"/>
    <n v="2.2099439396234646E-4"/>
  </r>
  <r>
    <x v="0"/>
    <s v="Online"/>
    <n v="1185732"/>
    <n v="44548"/>
    <s v="18-12-2021"/>
    <x v="10"/>
    <x v="1"/>
    <s v="Saturday"/>
    <s v="18"/>
    <x v="0"/>
    <x v="4"/>
    <x v="6"/>
    <x v="3"/>
    <n v="48"/>
    <n v="29"/>
    <n v="1392"/>
    <n v="626"/>
    <n v="0.45"/>
    <x v="2"/>
    <s v="low Units"/>
    <n v="1.8847750765726005E-4"/>
  </r>
  <r>
    <x v="0"/>
    <s v="Online"/>
    <n v="1185732"/>
    <n v="44549"/>
    <s v="19-12-2021"/>
    <x v="10"/>
    <x v="1"/>
    <s v="Sunday"/>
    <s v="19"/>
    <x v="0"/>
    <x v="4"/>
    <x v="6"/>
    <x v="4"/>
    <n v="56"/>
    <n v="27"/>
    <n v="1512"/>
    <n v="650"/>
    <n v="0.43"/>
    <x v="2"/>
    <s v="low Units"/>
    <n v="1.9570348239172371E-4"/>
  </r>
  <r>
    <x v="0"/>
    <s v="Online"/>
    <n v="1185732"/>
    <n v="44550"/>
    <s v="20-12-2021"/>
    <x v="10"/>
    <x v="1"/>
    <s v="Monday"/>
    <s v="20"/>
    <x v="0"/>
    <x v="4"/>
    <x v="6"/>
    <x v="5"/>
    <n v="60"/>
    <n v="63"/>
    <n v="3780"/>
    <n v="1474"/>
    <n v="0.39"/>
    <x v="2"/>
    <s v="low Units"/>
    <n v="4.4379528160830875E-4"/>
  </r>
  <r>
    <x v="0"/>
    <s v="Online"/>
    <n v="1185732"/>
    <n v="44551"/>
    <s v="21-12-2021"/>
    <x v="10"/>
    <x v="1"/>
    <s v="Tuesday"/>
    <s v="21"/>
    <x v="0"/>
    <x v="4"/>
    <x v="6"/>
    <x v="0"/>
    <n v="66"/>
    <n v="113"/>
    <n v="7458"/>
    <n v="4848"/>
    <n v="0.65"/>
    <x v="2"/>
    <s v="low Units"/>
    <n v="1.4596468963616561E-3"/>
  </r>
  <r>
    <x v="0"/>
    <s v="Online"/>
    <n v="1185732"/>
    <n v="44552"/>
    <s v="22-12-2021"/>
    <x v="10"/>
    <x v="1"/>
    <s v="Wednesday"/>
    <s v="22"/>
    <x v="0"/>
    <x v="4"/>
    <x v="6"/>
    <x v="1"/>
    <n v="55"/>
    <n v="60"/>
    <n v="3300"/>
    <n v="1551"/>
    <n v="0.47"/>
    <x v="2"/>
    <s v="low Units"/>
    <n v="4.6697861721471299E-4"/>
  </r>
  <r>
    <x v="0"/>
    <s v="Online"/>
    <n v="1185732"/>
    <n v="44553"/>
    <s v="23-12-2021"/>
    <x v="10"/>
    <x v="1"/>
    <s v="Thursday"/>
    <s v="23"/>
    <x v="0"/>
    <x v="4"/>
    <x v="6"/>
    <x v="2"/>
    <n v="55"/>
    <n v="55"/>
    <n v="3025"/>
    <n v="1603"/>
    <n v="0.53"/>
    <x v="2"/>
    <s v="low Units"/>
    <n v="4.8263489580605093E-4"/>
  </r>
  <r>
    <x v="0"/>
    <s v="Online"/>
    <n v="1185732"/>
    <n v="44554"/>
    <s v="24-12-2021"/>
    <x v="10"/>
    <x v="1"/>
    <s v="Friday"/>
    <s v="24"/>
    <x v="0"/>
    <x v="4"/>
    <x v="6"/>
    <x v="3"/>
    <n v="56"/>
    <n v="44"/>
    <n v="2464"/>
    <n v="1257"/>
    <n v="0.51"/>
    <x v="2"/>
    <s v="low Units"/>
    <n v="3.7846042671753333E-4"/>
  </r>
  <r>
    <x v="0"/>
    <s v="Online"/>
    <n v="1185732"/>
    <n v="44555"/>
    <s v="25-12-2021"/>
    <x v="10"/>
    <x v="1"/>
    <s v="Saturday"/>
    <s v="25"/>
    <x v="0"/>
    <x v="4"/>
    <x v="6"/>
    <x v="4"/>
    <n v="64"/>
    <n v="42"/>
    <n v="2688"/>
    <n v="1290"/>
    <n v="0.48"/>
    <x v="2"/>
    <s v="low Units"/>
    <n v="3.8839614197742087E-4"/>
  </r>
  <r>
    <x v="0"/>
    <s v="Online"/>
    <n v="1185732"/>
    <n v="44556"/>
    <s v="26-12-2021"/>
    <x v="10"/>
    <x v="1"/>
    <s v="Sunday"/>
    <s v="26"/>
    <x v="0"/>
    <x v="4"/>
    <x v="6"/>
    <x v="5"/>
    <n v="71"/>
    <n v="65"/>
    <n v="4615"/>
    <n v="2031"/>
    <n v="0.44"/>
    <x v="2"/>
    <s v="low Units"/>
    <n v="6.1149811190398589E-4"/>
  </r>
  <r>
    <x v="0"/>
    <s v="Online"/>
    <n v="1185732"/>
    <n v="44557"/>
    <s v="27-12-2021"/>
    <x v="10"/>
    <x v="1"/>
    <s v="Monday"/>
    <s v="27"/>
    <x v="0"/>
    <x v="4"/>
    <x v="6"/>
    <x v="0"/>
    <n v="67"/>
    <n v="124"/>
    <n v="8308"/>
    <n v="5733"/>
    <n v="0.69"/>
    <x v="2"/>
    <s v="low Units"/>
    <n v="1.7261047146950031E-3"/>
  </r>
  <r>
    <x v="0"/>
    <s v="Online"/>
    <n v="1185732"/>
    <n v="44558"/>
    <s v="28-12-2021"/>
    <x v="10"/>
    <x v="1"/>
    <s v="Tuesday"/>
    <s v="28"/>
    <x v="0"/>
    <x v="4"/>
    <x v="6"/>
    <x v="1"/>
    <n v="55"/>
    <n v="69"/>
    <n v="3795"/>
    <n v="1708"/>
    <n v="0.45"/>
    <x v="2"/>
    <s v="low Units"/>
    <n v="5.1424853526932932E-4"/>
  </r>
  <r>
    <x v="0"/>
    <s v="Online"/>
    <n v="1185732"/>
    <n v="44559"/>
    <s v="29-12-2021"/>
    <x v="10"/>
    <x v="1"/>
    <s v="Wednesday"/>
    <s v="29"/>
    <x v="0"/>
    <x v="4"/>
    <x v="6"/>
    <x v="2"/>
    <n v="55"/>
    <n v="65"/>
    <n v="3575"/>
    <n v="1895"/>
    <n v="0.53"/>
    <x v="2"/>
    <s v="low Units"/>
    <n v="5.7055092174202523E-4"/>
  </r>
  <r>
    <x v="0"/>
    <s v="Online"/>
    <n v="1185732"/>
    <n v="44560"/>
    <s v="30-12-2021"/>
    <x v="10"/>
    <x v="1"/>
    <s v="Thursday"/>
    <s v="30"/>
    <x v="0"/>
    <x v="4"/>
    <x v="6"/>
    <x v="3"/>
    <n v="57"/>
    <n v="53"/>
    <n v="3021"/>
    <n v="1601"/>
    <n v="0.53"/>
    <x v="2"/>
    <s v="low Units"/>
    <n v="4.8203273124484557E-4"/>
  </r>
  <r>
    <x v="0"/>
    <s v="Online"/>
    <n v="1185732"/>
    <n v="44561"/>
    <s v="31-12-2021"/>
    <x v="10"/>
    <x v="1"/>
    <s v="Friday"/>
    <s v="31"/>
    <x v="0"/>
    <x v="4"/>
    <x v="6"/>
    <x v="4"/>
    <n v="63"/>
    <n v="47"/>
    <n v="2961"/>
    <n v="1362"/>
    <n v="0.46"/>
    <x v="2"/>
    <s v="low Units"/>
    <n v="4.1007406618081183E-4"/>
  </r>
  <r>
    <x v="0"/>
    <s v="Online"/>
    <n v="1185732"/>
    <n v="43831"/>
    <s v="01-01-2020"/>
    <x v="0"/>
    <x v="0"/>
    <s v="Wednesday"/>
    <s v="01"/>
    <x v="0"/>
    <x v="4"/>
    <x v="6"/>
    <x v="5"/>
    <n v="68"/>
    <n v="83"/>
    <n v="5644"/>
    <n v="2427"/>
    <n v="0.43"/>
    <x v="2"/>
    <s v="low Units"/>
    <n v="7.3072669502263602E-4"/>
  </r>
  <r>
    <x v="3"/>
    <s v="Online"/>
    <n v="1128299"/>
    <n v="43832"/>
    <s v="02-01-2020"/>
    <x v="0"/>
    <x v="0"/>
    <s v="Thursday"/>
    <s v="02"/>
    <x v="0"/>
    <x v="4"/>
    <x v="6"/>
    <x v="0"/>
    <n v="32"/>
    <n v="122"/>
    <n v="3904"/>
    <n v="1991"/>
    <n v="0.51"/>
    <x v="2"/>
    <s v="low Units"/>
    <n v="5.9945482067987987E-4"/>
  </r>
  <r>
    <x v="3"/>
    <s v="Online"/>
    <n v="1128299"/>
    <n v="43833"/>
    <s v="03-01-2020"/>
    <x v="0"/>
    <x v="0"/>
    <s v="Friday"/>
    <s v="03"/>
    <x v="0"/>
    <x v="4"/>
    <x v="6"/>
    <x v="1"/>
    <n v="44"/>
    <n v="117"/>
    <n v="5148"/>
    <n v="1905"/>
    <n v="0.37"/>
    <x v="2"/>
    <s v="low Units"/>
    <n v="5.7356174454805179E-4"/>
  </r>
  <r>
    <x v="3"/>
    <s v="Online"/>
    <n v="1128299"/>
    <n v="43834"/>
    <s v="04-01-2020"/>
    <x v="0"/>
    <x v="0"/>
    <s v="Saturday"/>
    <s v="04"/>
    <x v="0"/>
    <x v="4"/>
    <x v="6"/>
    <x v="2"/>
    <n v="41"/>
    <n v="117"/>
    <n v="4797"/>
    <n v="2590"/>
    <n v="0.54"/>
    <x v="2"/>
    <s v="low Units"/>
    <n v="7.7980310676086829E-4"/>
  </r>
  <r>
    <x v="3"/>
    <s v="Online"/>
    <n v="1128299"/>
    <n v="43835"/>
    <s v="05-01-2020"/>
    <x v="0"/>
    <x v="0"/>
    <s v="Sunday"/>
    <s v="05"/>
    <x v="0"/>
    <x v="4"/>
    <x v="6"/>
    <x v="3"/>
    <n v="43"/>
    <n v="87"/>
    <n v="3741"/>
    <n v="1871"/>
    <n v="0.5"/>
    <x v="2"/>
    <s v="low Units"/>
    <n v="5.6332494700756159E-4"/>
  </r>
  <r>
    <x v="3"/>
    <s v="Online"/>
    <n v="1128299"/>
    <n v="43836"/>
    <s v="06-01-2020"/>
    <x v="0"/>
    <x v="0"/>
    <s v="Monday"/>
    <s v="06"/>
    <x v="2"/>
    <x v="5"/>
    <x v="7"/>
    <x v="4"/>
    <n v="47"/>
    <n v="70"/>
    <n v="3290"/>
    <n v="2139"/>
    <n v="0.65"/>
    <x v="2"/>
    <s v="low Units"/>
    <n v="6.440149982090723E-4"/>
  </r>
  <r>
    <x v="3"/>
    <s v="Online"/>
    <n v="1128299"/>
    <n v="43837"/>
    <s v="07-01-2020"/>
    <x v="0"/>
    <x v="0"/>
    <s v="Tuesday"/>
    <s v="07"/>
    <x v="2"/>
    <x v="5"/>
    <x v="7"/>
    <x v="5"/>
    <n v="41"/>
    <n v="128"/>
    <n v="5248"/>
    <n v="1574"/>
    <n v="0.3"/>
    <x v="2"/>
    <s v="low Units"/>
    <n v="4.7390350966857402E-4"/>
  </r>
  <r>
    <x v="3"/>
    <s v="Online"/>
    <n v="1128299"/>
    <n v="43838"/>
    <s v="08-01-2020"/>
    <x v="0"/>
    <x v="0"/>
    <s v="Wednesday"/>
    <s v="08"/>
    <x v="2"/>
    <x v="5"/>
    <x v="7"/>
    <x v="0"/>
    <n v="34"/>
    <n v="158"/>
    <n v="5372"/>
    <n v="2686"/>
    <n v="0.5"/>
    <x v="2"/>
    <s v="low Units"/>
    <n v="8.0870700569872283E-4"/>
  </r>
  <r>
    <x v="3"/>
    <s v="Online"/>
    <n v="1128299"/>
    <n v="43839"/>
    <s v="09-01-2020"/>
    <x v="0"/>
    <x v="0"/>
    <s v="Thursday"/>
    <s v="09"/>
    <x v="2"/>
    <x v="5"/>
    <x v="7"/>
    <x v="1"/>
    <n v="43"/>
    <n v="128"/>
    <n v="5504"/>
    <n v="2202"/>
    <n v="0.4"/>
    <x v="2"/>
    <s v="low Units"/>
    <n v="6.6298318188703941E-4"/>
  </r>
  <r>
    <x v="3"/>
    <s v="Online"/>
    <n v="1128299"/>
    <n v="43840"/>
    <s v="10-01-2020"/>
    <x v="0"/>
    <x v="0"/>
    <s v="Friday"/>
    <s v="10"/>
    <x v="2"/>
    <x v="5"/>
    <x v="7"/>
    <x v="2"/>
    <n v="41"/>
    <n v="119"/>
    <n v="4879"/>
    <n v="2586"/>
    <n v="0.53"/>
    <x v="2"/>
    <s v="low Units"/>
    <n v="7.7859877763845756E-4"/>
  </r>
  <r>
    <x v="3"/>
    <s v="Online"/>
    <n v="1128299"/>
    <n v="43841"/>
    <s v="11-01-2020"/>
    <x v="0"/>
    <x v="0"/>
    <s v="Saturday"/>
    <s v="11"/>
    <x v="2"/>
    <x v="5"/>
    <x v="7"/>
    <x v="3"/>
    <n v="44"/>
    <n v="74"/>
    <n v="3256"/>
    <n v="1498"/>
    <n v="0.46"/>
    <x v="2"/>
    <s v="low Units"/>
    <n v="4.5102125634277238E-4"/>
  </r>
  <r>
    <x v="3"/>
    <s v="Online"/>
    <n v="1128299"/>
    <n v="43842"/>
    <s v="12-01-2020"/>
    <x v="0"/>
    <x v="0"/>
    <s v="Sunday"/>
    <s v="12"/>
    <x v="2"/>
    <x v="5"/>
    <x v="7"/>
    <x v="4"/>
    <n v="46"/>
    <n v="52"/>
    <n v="2392"/>
    <n v="1674"/>
    <n v="0.7"/>
    <x v="2"/>
    <s v="low Units"/>
    <n v="5.0401173772883924E-4"/>
  </r>
  <r>
    <x v="3"/>
    <s v="Online"/>
    <n v="1128299"/>
    <n v="43843"/>
    <s v="13-01-2020"/>
    <x v="0"/>
    <x v="0"/>
    <s v="Monday"/>
    <s v="13"/>
    <x v="2"/>
    <x v="5"/>
    <x v="7"/>
    <x v="5"/>
    <n v="41"/>
    <n v="116"/>
    <n v="4756"/>
    <n v="1617"/>
    <n v="0.34"/>
    <x v="2"/>
    <s v="low Units"/>
    <n v="4.8685004773448806E-4"/>
  </r>
  <r>
    <x v="3"/>
    <s v="Online"/>
    <n v="1128299"/>
    <n v="43844"/>
    <s v="14-01-2020"/>
    <x v="0"/>
    <x v="0"/>
    <s v="Tuesday"/>
    <s v="14"/>
    <x v="2"/>
    <x v="5"/>
    <x v="7"/>
    <x v="0"/>
    <n v="43"/>
    <n v="160"/>
    <n v="6880"/>
    <n v="3784"/>
    <n v="0.55000000000000004"/>
    <x v="2"/>
    <s v="low Units"/>
    <n v="1.1392953498004345E-3"/>
  </r>
  <r>
    <x v="3"/>
    <s v="Online"/>
    <n v="1128299"/>
    <n v="43845"/>
    <s v="15-01-2020"/>
    <x v="0"/>
    <x v="0"/>
    <s v="Wednesday"/>
    <s v="15"/>
    <x v="2"/>
    <x v="5"/>
    <x v="7"/>
    <x v="1"/>
    <n v="50"/>
    <n v="120"/>
    <n v="6000"/>
    <n v="2400"/>
    <n v="0.4"/>
    <x v="2"/>
    <s v="low Units"/>
    <n v="7.2259747344636442E-4"/>
  </r>
  <r>
    <x v="3"/>
    <s v="Online"/>
    <n v="1128299"/>
    <n v="43846"/>
    <s v="16-01-2020"/>
    <x v="0"/>
    <x v="0"/>
    <s v="Thursday"/>
    <s v="16"/>
    <x v="2"/>
    <x v="5"/>
    <x v="7"/>
    <x v="2"/>
    <n v="52"/>
    <n v="104"/>
    <n v="5408"/>
    <n v="2866"/>
    <n v="0.53"/>
    <x v="2"/>
    <s v="low Units"/>
    <n v="8.6290181620720015E-4"/>
  </r>
  <r>
    <x v="3"/>
    <s v="Online"/>
    <n v="1128299"/>
    <n v="43847"/>
    <s v="17-01-2020"/>
    <x v="0"/>
    <x v="0"/>
    <s v="Friday"/>
    <s v="17"/>
    <x v="2"/>
    <x v="5"/>
    <x v="7"/>
    <x v="3"/>
    <n v="50"/>
    <n v="84"/>
    <n v="4200"/>
    <n v="1974"/>
    <n v="0.47"/>
    <x v="2"/>
    <s v="low Units"/>
    <n v="5.9433642190963472E-4"/>
  </r>
  <r>
    <x v="3"/>
    <s v="Online"/>
    <n v="1128299"/>
    <n v="43848"/>
    <s v="18-01-2020"/>
    <x v="0"/>
    <x v="0"/>
    <s v="Saturday"/>
    <s v="18"/>
    <x v="2"/>
    <x v="5"/>
    <x v="7"/>
    <x v="4"/>
    <n v="55"/>
    <n v="47"/>
    <n v="2585"/>
    <n v="1810"/>
    <n v="0.7"/>
    <x v="2"/>
    <s v="low Units"/>
    <n v="5.449589278907998E-4"/>
  </r>
  <r>
    <x v="3"/>
    <s v="Online"/>
    <n v="1128299"/>
    <n v="43849"/>
    <s v="19-01-2020"/>
    <x v="0"/>
    <x v="0"/>
    <s v="Sunday"/>
    <s v="19"/>
    <x v="2"/>
    <x v="5"/>
    <x v="7"/>
    <x v="5"/>
    <n v="54"/>
    <n v="94"/>
    <n v="5076"/>
    <n v="1726"/>
    <n v="0.34"/>
    <x v="2"/>
    <s v="low Units"/>
    <n v="5.1966801632017702E-4"/>
  </r>
  <r>
    <x v="3"/>
    <s v="Online"/>
    <n v="1128299"/>
    <n v="43850"/>
    <s v="20-01-2020"/>
    <x v="0"/>
    <x v="0"/>
    <s v="Monday"/>
    <s v="20"/>
    <x v="2"/>
    <x v="5"/>
    <x v="7"/>
    <x v="0"/>
    <n v="58"/>
    <n v="143"/>
    <n v="8294"/>
    <n v="4230"/>
    <n v="0.51"/>
    <x v="2"/>
    <s v="low Units"/>
    <n v="1.2735780469492173E-3"/>
  </r>
  <r>
    <x v="3"/>
    <s v="Online"/>
    <n v="1128299"/>
    <n v="43851"/>
    <s v="21-01-2020"/>
    <x v="0"/>
    <x v="0"/>
    <s v="Tuesday"/>
    <s v="21"/>
    <x v="2"/>
    <x v="5"/>
    <x v="7"/>
    <x v="1"/>
    <n v="62"/>
    <n v="102"/>
    <n v="6324"/>
    <n v="2403"/>
    <n v="0.38"/>
    <x v="2"/>
    <s v="low Units"/>
    <n v="7.2350072028817239E-4"/>
  </r>
  <r>
    <x v="3"/>
    <s v="Online"/>
    <n v="1128299"/>
    <n v="43852"/>
    <s v="22-01-2020"/>
    <x v="0"/>
    <x v="0"/>
    <s v="Wednesday"/>
    <s v="22"/>
    <x v="2"/>
    <x v="5"/>
    <x v="7"/>
    <x v="2"/>
    <n v="61"/>
    <n v="120"/>
    <n v="7320"/>
    <n v="3880"/>
    <n v="0.53"/>
    <x v="2"/>
    <s v="low Units"/>
    <n v="1.1681992487382891E-3"/>
  </r>
  <r>
    <x v="3"/>
    <s v="Online"/>
    <n v="1128299"/>
    <n v="43853"/>
    <s v="23-01-2020"/>
    <x v="0"/>
    <x v="0"/>
    <s v="Thursday"/>
    <s v="23"/>
    <x v="2"/>
    <x v="5"/>
    <x v="7"/>
    <x v="3"/>
    <n v="59"/>
    <n v="75"/>
    <n v="4425"/>
    <n v="2036"/>
    <n v="0.46"/>
    <x v="2"/>
    <s v="low Units"/>
    <n v="6.1300352330699906E-4"/>
  </r>
  <r>
    <x v="3"/>
    <s v="Online"/>
    <n v="1128299"/>
    <n v="43854"/>
    <s v="24-01-2020"/>
    <x v="0"/>
    <x v="0"/>
    <s v="Friday"/>
    <s v="24"/>
    <x v="2"/>
    <x v="5"/>
    <x v="7"/>
    <x v="4"/>
    <n v="63"/>
    <n v="52"/>
    <n v="3276"/>
    <n v="2162"/>
    <n v="0.66"/>
    <x v="2"/>
    <s v="low Units"/>
    <n v="6.5093989066293328E-4"/>
  </r>
  <r>
    <x v="3"/>
    <s v="Online"/>
    <n v="1128299"/>
    <n v="43855"/>
    <s v="25-01-2020"/>
    <x v="0"/>
    <x v="0"/>
    <s v="Saturday"/>
    <s v="25"/>
    <x v="2"/>
    <x v="5"/>
    <x v="7"/>
    <x v="5"/>
    <n v="78"/>
    <n v="95"/>
    <n v="7410"/>
    <n v="2519"/>
    <n v="0.34"/>
    <x v="2"/>
    <s v="low Units"/>
    <n v="7.5842626483807994E-4"/>
  </r>
  <r>
    <x v="3"/>
    <s v="Online"/>
    <n v="1128299"/>
    <n v="43856"/>
    <s v="26-01-2020"/>
    <x v="0"/>
    <x v="0"/>
    <s v="Sunday"/>
    <s v="26"/>
    <x v="2"/>
    <x v="5"/>
    <x v="7"/>
    <x v="0"/>
    <n v="58"/>
    <n v="149"/>
    <n v="8642"/>
    <n v="5012"/>
    <n v="0.57999999999999996"/>
    <x v="2"/>
    <s v="low Units"/>
    <n v="1.509024390380491E-3"/>
  </r>
  <r>
    <x v="3"/>
    <s v="Online"/>
    <n v="1128299"/>
    <n v="43857"/>
    <s v="27-01-2020"/>
    <x v="0"/>
    <x v="0"/>
    <s v="Monday"/>
    <s v="27"/>
    <x v="2"/>
    <x v="5"/>
    <x v="7"/>
    <x v="1"/>
    <n v="60"/>
    <n v="104"/>
    <n v="6240"/>
    <n v="2683"/>
    <n v="0.43"/>
    <x v="2"/>
    <s v="low Units"/>
    <n v="8.0780375885691486E-4"/>
  </r>
  <r>
    <x v="3"/>
    <s v="Online"/>
    <n v="1128299"/>
    <n v="43858"/>
    <s v="28-01-2020"/>
    <x v="0"/>
    <x v="0"/>
    <s v="Tuesday"/>
    <s v="28"/>
    <x v="2"/>
    <x v="5"/>
    <x v="7"/>
    <x v="2"/>
    <n v="63"/>
    <n v="116"/>
    <n v="7308"/>
    <n v="4166"/>
    <n v="0.56999999999999995"/>
    <x v="2"/>
    <s v="low Units"/>
    <n v="1.2543087809906476E-3"/>
  </r>
  <r>
    <x v="3"/>
    <s v="Online"/>
    <n v="1128299"/>
    <n v="43859"/>
    <s v="29-01-2020"/>
    <x v="0"/>
    <x v="0"/>
    <s v="Wednesday"/>
    <s v="29"/>
    <x v="2"/>
    <x v="5"/>
    <x v="7"/>
    <x v="3"/>
    <n v="57"/>
    <n v="90"/>
    <n v="5130"/>
    <n v="2565"/>
    <n v="0.5"/>
    <x v="2"/>
    <s v="low Units"/>
    <n v="7.722760497458019E-4"/>
  </r>
  <r>
    <x v="3"/>
    <s v="Online"/>
    <n v="1128299"/>
    <n v="43860"/>
    <s v="30-01-2020"/>
    <x v="0"/>
    <x v="0"/>
    <s v="Thursday"/>
    <s v="30"/>
    <x v="2"/>
    <x v="5"/>
    <x v="7"/>
    <x v="4"/>
    <n v="60"/>
    <n v="60"/>
    <n v="3600"/>
    <n v="2520"/>
    <n v="0.7"/>
    <x v="2"/>
    <s v="low Units"/>
    <n v="7.5872734711868259E-4"/>
  </r>
  <r>
    <x v="3"/>
    <s v="Online"/>
    <n v="1128299"/>
    <n v="43861"/>
    <s v="31-01-2020"/>
    <x v="0"/>
    <x v="0"/>
    <s v="Friday"/>
    <s v="31"/>
    <x v="2"/>
    <x v="5"/>
    <x v="7"/>
    <x v="5"/>
    <n v="78"/>
    <n v="131"/>
    <n v="10218"/>
    <n v="3576"/>
    <n v="0.35"/>
    <x v="2"/>
    <s v="low Units"/>
    <n v="1.0766702354350829E-3"/>
  </r>
  <r>
    <x v="3"/>
    <s v="Online"/>
    <n v="1128299"/>
    <n v="43862"/>
    <s v="01-02-2020"/>
    <x v="1"/>
    <x v="0"/>
    <s v="Saturday"/>
    <s v="01"/>
    <x v="2"/>
    <x v="5"/>
    <x v="7"/>
    <x v="0"/>
    <n v="56"/>
    <n v="189"/>
    <n v="10584"/>
    <n v="6033"/>
    <n v="0.56999999999999995"/>
    <x v="2"/>
    <s v="low Units"/>
    <n v="1.8164293988757983E-3"/>
  </r>
  <r>
    <x v="3"/>
    <s v="Online"/>
    <n v="1128299"/>
    <n v="43863"/>
    <s v="02-02-2020"/>
    <x v="1"/>
    <x v="0"/>
    <s v="Sunday"/>
    <s v="02"/>
    <x v="2"/>
    <x v="5"/>
    <x v="7"/>
    <x v="1"/>
    <n v="62"/>
    <n v="165"/>
    <n v="10230"/>
    <n v="4194"/>
    <n v="0.41"/>
    <x v="2"/>
    <s v="low Units"/>
    <n v="1.2627390848475217E-3"/>
  </r>
  <r>
    <x v="3"/>
    <s v="Online"/>
    <n v="1128299"/>
    <n v="43864"/>
    <s v="03-02-2020"/>
    <x v="1"/>
    <x v="0"/>
    <s v="Monday"/>
    <s v="03"/>
    <x v="2"/>
    <x v="5"/>
    <x v="7"/>
    <x v="2"/>
    <n v="62"/>
    <n v="165"/>
    <n v="10230"/>
    <n v="6036"/>
    <n v="0.59"/>
    <x v="2"/>
    <s v="low Units"/>
    <n v="1.8173326457176064E-3"/>
  </r>
  <r>
    <x v="3"/>
    <s v="Online"/>
    <n v="1128299"/>
    <n v="43865"/>
    <s v="04-02-2020"/>
    <x v="1"/>
    <x v="0"/>
    <s v="Tuesday"/>
    <s v="04"/>
    <x v="2"/>
    <x v="5"/>
    <x v="7"/>
    <x v="3"/>
    <n v="58"/>
    <n v="111"/>
    <n v="6438"/>
    <n v="3283"/>
    <n v="0.51"/>
    <x v="2"/>
    <s v="low Units"/>
    <n v="9.8845312721850594E-4"/>
  </r>
  <r>
    <x v="3"/>
    <s v="Online"/>
    <n v="1128299"/>
    <n v="43866"/>
    <s v="05-02-2020"/>
    <x v="1"/>
    <x v="0"/>
    <s v="Wednesday"/>
    <s v="05"/>
    <x v="2"/>
    <x v="5"/>
    <x v="7"/>
    <x v="4"/>
    <n v="59"/>
    <n v="81"/>
    <n v="4779"/>
    <n v="3536"/>
    <n v="0.74"/>
    <x v="2"/>
    <s v="low Units"/>
    <n v="1.0646269442109769E-3"/>
  </r>
  <r>
    <x v="3"/>
    <s v="Online"/>
    <n v="1128299"/>
    <n v="43867"/>
    <s v="06-02-2020"/>
    <x v="1"/>
    <x v="0"/>
    <s v="Thursday"/>
    <s v="06"/>
    <x v="2"/>
    <x v="5"/>
    <x v="7"/>
    <x v="5"/>
    <n v="73"/>
    <n v="174"/>
    <n v="12702"/>
    <n v="5081"/>
    <n v="0.4"/>
    <x v="2"/>
    <s v="low Units"/>
    <n v="1.529799067742074E-3"/>
  </r>
  <r>
    <x v="3"/>
    <s v="Online"/>
    <n v="1128299"/>
    <n v="43868"/>
    <s v="07-02-2020"/>
    <x v="1"/>
    <x v="0"/>
    <s v="Friday"/>
    <s v="07"/>
    <x v="2"/>
    <x v="5"/>
    <x v="7"/>
    <x v="0"/>
    <n v="58"/>
    <n v="218"/>
    <n v="12644"/>
    <n v="6701"/>
    <n v="0.53"/>
    <x v="2"/>
    <s v="low Units"/>
    <n v="2.0175523623183699E-3"/>
  </r>
  <r>
    <x v="3"/>
    <s v="Online"/>
    <n v="1128299"/>
    <n v="43869"/>
    <s v="08-02-2020"/>
    <x v="1"/>
    <x v="0"/>
    <s v="Saturday"/>
    <s v="08"/>
    <x v="2"/>
    <x v="5"/>
    <x v="7"/>
    <x v="1"/>
    <n v="61"/>
    <n v="174"/>
    <n v="10614"/>
    <n v="3821"/>
    <n v="0.36"/>
    <x v="2"/>
    <s v="low Units"/>
    <n v="1.1504353941827327E-3"/>
  </r>
  <r>
    <x v="3"/>
    <s v="Online"/>
    <n v="1128299"/>
    <n v="43870"/>
    <s v="09-02-2020"/>
    <x v="1"/>
    <x v="0"/>
    <s v="Sunday"/>
    <s v="09"/>
    <x v="2"/>
    <x v="5"/>
    <x v="7"/>
    <x v="2"/>
    <n v="61"/>
    <n v="143"/>
    <n v="8723"/>
    <n v="4623"/>
    <n v="0.53"/>
    <x v="2"/>
    <s v="low Units"/>
    <n v="1.3919033832260595E-3"/>
  </r>
  <r>
    <x v="3"/>
    <s v="Online"/>
    <n v="1128299"/>
    <n v="43871"/>
    <s v="10-02-2020"/>
    <x v="1"/>
    <x v="0"/>
    <s v="Monday"/>
    <s v="10"/>
    <x v="2"/>
    <x v="5"/>
    <x v="7"/>
    <x v="3"/>
    <n v="55"/>
    <n v="117"/>
    <n v="6435"/>
    <n v="3153"/>
    <n v="0.49"/>
    <x v="2"/>
    <s v="low Units"/>
    <n v="9.4931243074016121E-4"/>
  </r>
  <r>
    <x v="3"/>
    <s v="Online"/>
    <n v="1128299"/>
    <n v="43872"/>
    <s v="11-02-2020"/>
    <x v="1"/>
    <x v="0"/>
    <s v="Tuesday"/>
    <s v="11"/>
    <x v="2"/>
    <x v="5"/>
    <x v="7"/>
    <x v="4"/>
    <n v="60"/>
    <n v="130"/>
    <n v="7800"/>
    <n v="5460"/>
    <n v="0.7"/>
    <x v="2"/>
    <s v="low Units"/>
    <n v="1.643909252090479E-3"/>
  </r>
  <r>
    <x v="3"/>
    <s v="Online"/>
    <n v="1128299"/>
    <n v="43873"/>
    <s v="12-02-2020"/>
    <x v="1"/>
    <x v="0"/>
    <s v="Wednesday"/>
    <s v="12"/>
    <x v="2"/>
    <x v="5"/>
    <x v="7"/>
    <x v="5"/>
    <n v="78"/>
    <n v="145"/>
    <n v="11310"/>
    <n v="3393"/>
    <n v="0.3"/>
    <x v="2"/>
    <s v="low Units"/>
    <n v="1.0215721780847977E-3"/>
  </r>
  <r>
    <x v="3"/>
    <s v="Online"/>
    <n v="1128299"/>
    <n v="43874"/>
    <s v="13-02-2020"/>
    <x v="1"/>
    <x v="0"/>
    <s v="Thursday"/>
    <s v="13"/>
    <x v="2"/>
    <x v="5"/>
    <x v="7"/>
    <x v="0"/>
    <n v="62"/>
    <n v="210"/>
    <n v="13020"/>
    <n v="6901"/>
    <n v="0.53"/>
    <x v="2"/>
    <s v="low Units"/>
    <n v="2.0777688184389002E-3"/>
  </r>
  <r>
    <x v="3"/>
    <s v="Online"/>
    <n v="1128299"/>
    <n v="43875"/>
    <s v="14-02-2020"/>
    <x v="1"/>
    <x v="0"/>
    <s v="Friday"/>
    <s v="14"/>
    <x v="2"/>
    <x v="5"/>
    <x v="7"/>
    <x v="1"/>
    <n v="64"/>
    <n v="182"/>
    <n v="11648"/>
    <n v="4543"/>
    <n v="0.39"/>
    <x v="2"/>
    <s v="low Units"/>
    <n v="1.3678168007778472E-3"/>
  </r>
  <r>
    <x v="3"/>
    <s v="Online"/>
    <n v="1128299"/>
    <n v="43876"/>
    <s v="15-02-2020"/>
    <x v="1"/>
    <x v="0"/>
    <s v="Saturday"/>
    <s v="15"/>
    <x v="2"/>
    <x v="5"/>
    <x v="7"/>
    <x v="2"/>
    <n v="60"/>
    <n v="152"/>
    <n v="9120"/>
    <n v="4742"/>
    <n v="0.52"/>
    <x v="2"/>
    <s v="low Units"/>
    <n v="1.427732174617775E-3"/>
  </r>
  <r>
    <x v="3"/>
    <s v="Online"/>
    <n v="1128299"/>
    <n v="43877"/>
    <s v="16-02-2020"/>
    <x v="1"/>
    <x v="0"/>
    <s v="Sunday"/>
    <s v="16"/>
    <x v="2"/>
    <x v="5"/>
    <x v="7"/>
    <x v="3"/>
    <n v="64"/>
    <n v="124"/>
    <n v="7936"/>
    <n v="3730"/>
    <n v="0.47"/>
    <x v="2"/>
    <s v="low Units"/>
    <n v="1.1230369066478913E-3"/>
  </r>
  <r>
    <x v="3"/>
    <s v="Online"/>
    <n v="1128299"/>
    <n v="43878"/>
    <s v="17-02-2020"/>
    <x v="1"/>
    <x v="0"/>
    <s v="Monday"/>
    <s v="17"/>
    <x v="2"/>
    <x v="5"/>
    <x v="7"/>
    <x v="4"/>
    <n v="68"/>
    <n v="138"/>
    <n v="9384"/>
    <n v="6381"/>
    <n v="0.68"/>
    <x v="2"/>
    <s v="low Units"/>
    <n v="1.9212060325255213E-3"/>
  </r>
  <r>
    <x v="3"/>
    <s v="Online"/>
    <n v="1128299"/>
    <n v="43879"/>
    <s v="18-02-2020"/>
    <x v="1"/>
    <x v="0"/>
    <s v="Tuesday"/>
    <s v="18"/>
    <x v="2"/>
    <x v="5"/>
    <x v="7"/>
    <x v="5"/>
    <n v="78"/>
    <n v="108"/>
    <n v="8424"/>
    <n v="2864"/>
    <n v="0.34"/>
    <x v="2"/>
    <s v="low Units"/>
    <n v="8.6229965164599483E-4"/>
  </r>
  <r>
    <x v="3"/>
    <s v="Online"/>
    <n v="1128299"/>
    <n v="43880"/>
    <s v="19-02-2020"/>
    <x v="1"/>
    <x v="0"/>
    <s v="Wednesday"/>
    <s v="19"/>
    <x v="2"/>
    <x v="5"/>
    <x v="7"/>
    <x v="0"/>
    <n v="56"/>
    <n v="174"/>
    <n v="9744"/>
    <n v="4677"/>
    <n v="0.48"/>
    <x v="2"/>
    <s v="low Units"/>
    <n v="1.4081618263786027E-3"/>
  </r>
  <r>
    <x v="3"/>
    <s v="Online"/>
    <n v="1128299"/>
    <n v="43881"/>
    <s v="20-02-2020"/>
    <x v="1"/>
    <x v="0"/>
    <s v="Thursday"/>
    <s v="20"/>
    <x v="2"/>
    <x v="5"/>
    <x v="7"/>
    <x v="1"/>
    <n v="61"/>
    <n v="162"/>
    <n v="9882"/>
    <n v="3360"/>
    <n v="0.34"/>
    <x v="2"/>
    <s v="low Units"/>
    <n v="1.0116364628249101E-3"/>
  </r>
  <r>
    <x v="3"/>
    <s v="Online"/>
    <n v="1128299"/>
    <n v="43882"/>
    <s v="21-02-2020"/>
    <x v="1"/>
    <x v="0"/>
    <s v="Friday"/>
    <s v="21"/>
    <x v="2"/>
    <x v="5"/>
    <x v="7"/>
    <x v="2"/>
    <n v="57"/>
    <n v="117"/>
    <n v="6669"/>
    <n v="3335"/>
    <n v="0.5"/>
    <x v="2"/>
    <s v="low Units"/>
    <n v="1.0041094058098438E-3"/>
  </r>
  <r>
    <x v="3"/>
    <s v="Online"/>
    <n v="1128299"/>
    <n v="43883"/>
    <s v="22-02-2020"/>
    <x v="1"/>
    <x v="0"/>
    <s v="Saturday"/>
    <s v="22"/>
    <x v="2"/>
    <x v="5"/>
    <x v="7"/>
    <x v="3"/>
    <n v="58"/>
    <n v="112"/>
    <n v="6496"/>
    <n v="2858"/>
    <n v="0.44"/>
    <x v="2"/>
    <s v="low Units"/>
    <n v="8.6049315796237901E-4"/>
  </r>
  <r>
    <x v="3"/>
    <s v="Online"/>
    <n v="1128299"/>
    <n v="43884"/>
    <s v="23-02-2020"/>
    <x v="1"/>
    <x v="0"/>
    <s v="Sunday"/>
    <s v="23"/>
    <x v="2"/>
    <x v="5"/>
    <x v="7"/>
    <x v="4"/>
    <n v="67"/>
    <n v="120"/>
    <n v="8040"/>
    <n v="4904"/>
    <n v="0.61"/>
    <x v="2"/>
    <s v="low Units"/>
    <n v="1.4765075040754044E-3"/>
  </r>
  <r>
    <x v="3"/>
    <s v="Online"/>
    <n v="1128299"/>
    <n v="43885"/>
    <s v="24-02-2020"/>
    <x v="1"/>
    <x v="0"/>
    <s v="Monday"/>
    <s v="24"/>
    <x v="2"/>
    <x v="5"/>
    <x v="7"/>
    <x v="5"/>
    <n v="74"/>
    <n v="113"/>
    <n v="8362"/>
    <n v="2509"/>
    <n v="0.3"/>
    <x v="2"/>
    <s v="low Units"/>
    <n v="7.5541544203205338E-4"/>
  </r>
  <r>
    <x v="3"/>
    <s v="Online"/>
    <n v="1128299"/>
    <n v="43886"/>
    <s v="25-02-2020"/>
    <x v="1"/>
    <x v="0"/>
    <s v="Tuesday"/>
    <s v="25"/>
    <x v="2"/>
    <x v="5"/>
    <x v="7"/>
    <x v="0"/>
    <n v="56"/>
    <n v="138"/>
    <n v="7728"/>
    <n v="3787"/>
    <n v="0.49"/>
    <x v="2"/>
    <s v="low Units"/>
    <n v="1.1401985966422426E-3"/>
  </r>
  <r>
    <x v="3"/>
    <s v="Online"/>
    <n v="1128299"/>
    <n v="43887"/>
    <s v="26-02-2020"/>
    <x v="1"/>
    <x v="0"/>
    <s v="Wednesday"/>
    <s v="26"/>
    <x v="2"/>
    <x v="5"/>
    <x v="7"/>
    <x v="1"/>
    <n v="59"/>
    <n v="165"/>
    <n v="9735"/>
    <n v="3407"/>
    <n v="0.35"/>
    <x v="2"/>
    <s v="low Units"/>
    <n v="1.0257873300132348E-3"/>
  </r>
  <r>
    <x v="3"/>
    <s v="Online"/>
    <n v="1128299"/>
    <n v="43888"/>
    <s v="27-02-2020"/>
    <x v="1"/>
    <x v="0"/>
    <s v="Thursday"/>
    <s v="27"/>
    <x v="2"/>
    <x v="5"/>
    <x v="7"/>
    <x v="2"/>
    <n v="54"/>
    <n v="109"/>
    <n v="5886"/>
    <n v="2649"/>
    <n v="0.45"/>
    <x v="2"/>
    <s v="low Units"/>
    <n v="7.9756696131642478E-4"/>
  </r>
  <r>
    <x v="3"/>
    <s v="Online"/>
    <n v="1128299"/>
    <n v="43889"/>
    <s v="28-02-2020"/>
    <x v="1"/>
    <x v="0"/>
    <s v="Friday"/>
    <s v="28"/>
    <x v="2"/>
    <x v="5"/>
    <x v="7"/>
    <x v="3"/>
    <n v="54"/>
    <n v="105"/>
    <n v="5670"/>
    <n v="2381"/>
    <n v="0.42"/>
    <x v="2"/>
    <s v="low Units"/>
    <n v="7.1687691011491396E-4"/>
  </r>
  <r>
    <x v="3"/>
    <s v="Online"/>
    <n v="1128299"/>
    <n v="43891"/>
    <s v="01-03-2020"/>
    <x v="2"/>
    <x v="0"/>
    <s v="Sunday"/>
    <s v="01"/>
    <x v="2"/>
    <x v="5"/>
    <x v="7"/>
    <x v="4"/>
    <n v="63"/>
    <n v="81"/>
    <n v="5103"/>
    <n v="3113"/>
    <n v="0.61"/>
    <x v="2"/>
    <s v="low Units"/>
    <n v="9.3726913951605508E-4"/>
  </r>
  <r>
    <x v="3"/>
    <s v="Online"/>
    <n v="1128299"/>
    <n v="43892"/>
    <s v="02-03-2020"/>
    <x v="2"/>
    <x v="0"/>
    <s v="Monday"/>
    <s v="02"/>
    <x v="2"/>
    <x v="5"/>
    <x v="7"/>
    <x v="5"/>
    <n v="68"/>
    <n v="94"/>
    <n v="6392"/>
    <n v="1598"/>
    <n v="0.25"/>
    <x v="2"/>
    <s v="low Units"/>
    <n v="4.8112948440303765E-4"/>
  </r>
  <r>
    <x v="3"/>
    <s v="Online"/>
    <n v="1128299"/>
    <n v="43893"/>
    <s v="03-03-2020"/>
    <x v="2"/>
    <x v="0"/>
    <s v="Tuesday"/>
    <s v="03"/>
    <x v="2"/>
    <x v="5"/>
    <x v="7"/>
    <x v="0"/>
    <n v="57"/>
    <n v="155"/>
    <n v="8835"/>
    <n v="4241"/>
    <n v="0.48"/>
    <x v="2"/>
    <s v="low Units"/>
    <n v="1.2768899520358464E-3"/>
  </r>
  <r>
    <x v="3"/>
    <s v="Online"/>
    <n v="1128299"/>
    <n v="43894"/>
    <s v="04-03-2020"/>
    <x v="2"/>
    <x v="0"/>
    <s v="Wednesday"/>
    <s v="04"/>
    <x v="2"/>
    <x v="5"/>
    <x v="7"/>
    <x v="1"/>
    <n v="64"/>
    <n v="150"/>
    <n v="9600"/>
    <n v="3264"/>
    <n v="0.34"/>
    <x v="2"/>
    <s v="low Units"/>
    <n v="9.8273256388705559E-4"/>
  </r>
  <r>
    <x v="3"/>
    <s v="Online"/>
    <n v="1128299"/>
    <n v="43895"/>
    <s v="05-03-2020"/>
    <x v="2"/>
    <x v="0"/>
    <s v="Thursday"/>
    <s v="05"/>
    <x v="2"/>
    <x v="5"/>
    <x v="7"/>
    <x v="2"/>
    <n v="55"/>
    <n v="106"/>
    <n v="5830"/>
    <n v="2682"/>
    <n v="0.46"/>
    <x v="2"/>
    <s v="low Units"/>
    <n v="8.0750267657631221E-4"/>
  </r>
  <r>
    <x v="3"/>
    <s v="Online"/>
    <n v="1128299"/>
    <n v="43896"/>
    <s v="06-03-2020"/>
    <x v="2"/>
    <x v="0"/>
    <s v="Friday"/>
    <s v="06"/>
    <x v="2"/>
    <x v="5"/>
    <x v="7"/>
    <x v="3"/>
    <n v="56"/>
    <n v="108"/>
    <n v="6048"/>
    <n v="2480"/>
    <n v="0.41"/>
    <x v="2"/>
    <s v="low Units"/>
    <n v="7.4668405589457657E-4"/>
  </r>
  <r>
    <x v="3"/>
    <s v="Online"/>
    <n v="1128299"/>
    <n v="43897"/>
    <s v="07-03-2020"/>
    <x v="2"/>
    <x v="0"/>
    <s v="Saturday"/>
    <s v="07"/>
    <x v="2"/>
    <x v="5"/>
    <x v="7"/>
    <x v="4"/>
    <n v="64"/>
    <n v="88"/>
    <n v="5632"/>
    <n v="3604"/>
    <n v="0.64"/>
    <x v="2"/>
    <s v="low Units"/>
    <n v="1.0851005392919573E-3"/>
  </r>
  <r>
    <x v="3"/>
    <s v="Online"/>
    <n v="1128299"/>
    <n v="43898"/>
    <s v="08-03-2020"/>
    <x v="2"/>
    <x v="0"/>
    <s v="Sunday"/>
    <s v="08"/>
    <x v="2"/>
    <x v="5"/>
    <x v="7"/>
    <x v="5"/>
    <n v="68"/>
    <n v="133"/>
    <n v="9044"/>
    <n v="2351"/>
    <n v="0.26"/>
    <x v="2"/>
    <s v="low Units"/>
    <n v="7.0784444169683439E-4"/>
  </r>
  <r>
    <x v="3"/>
    <s v="Online"/>
    <n v="1128299"/>
    <n v="43899"/>
    <s v="09-03-2020"/>
    <x v="2"/>
    <x v="0"/>
    <s v="Monday"/>
    <s v="09"/>
    <x v="2"/>
    <x v="5"/>
    <x v="7"/>
    <x v="0"/>
    <n v="58"/>
    <n v="196"/>
    <n v="11368"/>
    <n v="5343"/>
    <n v="0.47"/>
    <x v="2"/>
    <s v="low Units"/>
    <n v="1.6086826252599685E-3"/>
  </r>
  <r>
    <x v="3"/>
    <s v="Online"/>
    <n v="1128299"/>
    <n v="43900"/>
    <s v="10-03-2020"/>
    <x v="2"/>
    <x v="0"/>
    <s v="Tuesday"/>
    <s v="10"/>
    <x v="2"/>
    <x v="5"/>
    <x v="7"/>
    <x v="1"/>
    <n v="62"/>
    <n v="189"/>
    <n v="11718"/>
    <n v="3984"/>
    <n v="0.34"/>
    <x v="2"/>
    <s v="low Units"/>
    <n v="1.1995118059209648E-3"/>
  </r>
  <r>
    <x v="3"/>
    <s v="Online"/>
    <n v="1128299"/>
    <n v="43901"/>
    <s v="11-03-2020"/>
    <x v="2"/>
    <x v="0"/>
    <s v="Wednesday"/>
    <s v="11"/>
    <x v="2"/>
    <x v="5"/>
    <x v="7"/>
    <x v="2"/>
    <n v="59"/>
    <n v="119"/>
    <n v="7021"/>
    <n v="3300"/>
    <n v="0.47"/>
    <x v="2"/>
    <s v="low Units"/>
    <n v="9.935715259887512E-4"/>
  </r>
  <r>
    <x v="3"/>
    <s v="Online"/>
    <n v="1128299"/>
    <n v="43902"/>
    <s v="12-03-2020"/>
    <x v="2"/>
    <x v="0"/>
    <s v="Thursday"/>
    <s v="12"/>
    <x v="2"/>
    <x v="5"/>
    <x v="7"/>
    <x v="3"/>
    <n v="57"/>
    <n v="133"/>
    <n v="7581"/>
    <n v="3336"/>
    <n v="0.44"/>
    <x v="2"/>
    <s v="low Units"/>
    <n v="1.0044104880904466E-3"/>
  </r>
  <r>
    <x v="3"/>
    <s v="Online"/>
    <n v="1128299"/>
    <n v="43903"/>
    <s v="13-03-2020"/>
    <x v="2"/>
    <x v="0"/>
    <s v="Friday"/>
    <s v="13"/>
    <x v="2"/>
    <x v="5"/>
    <x v="7"/>
    <x v="4"/>
    <n v="69"/>
    <n v="112"/>
    <n v="7728"/>
    <n v="4637"/>
    <n v="0.6"/>
    <x v="2"/>
    <s v="low Units"/>
    <n v="1.3961185351544965E-3"/>
  </r>
  <r>
    <x v="3"/>
    <s v="Online"/>
    <n v="1128299"/>
    <n v="43904"/>
    <s v="14-03-2020"/>
    <x v="2"/>
    <x v="0"/>
    <s v="Saturday"/>
    <s v="14"/>
    <x v="2"/>
    <x v="5"/>
    <x v="7"/>
    <x v="5"/>
    <n v="74"/>
    <n v="150"/>
    <n v="11100"/>
    <n v="2997"/>
    <n v="0.27"/>
    <x v="2"/>
    <s v="low Units"/>
    <n v="9.0234359496614753E-4"/>
  </r>
  <r>
    <x v="3"/>
    <s v="Online"/>
    <n v="1128299"/>
    <n v="43905"/>
    <s v="15-03-2020"/>
    <x v="2"/>
    <x v="0"/>
    <s v="Sunday"/>
    <s v="15"/>
    <x v="2"/>
    <x v="5"/>
    <x v="7"/>
    <x v="0"/>
    <n v="28"/>
    <n v="123"/>
    <n v="3444"/>
    <n v="1722"/>
    <n v="0.5"/>
    <x v="2"/>
    <s v="low Units"/>
    <n v="5.184636871977665E-4"/>
  </r>
  <r>
    <x v="3"/>
    <s v="Online"/>
    <n v="1128299"/>
    <n v="43906"/>
    <s v="16-03-2020"/>
    <x v="2"/>
    <x v="0"/>
    <s v="Monday"/>
    <s v="16"/>
    <x v="2"/>
    <x v="5"/>
    <x v="7"/>
    <x v="1"/>
    <n v="38"/>
    <n v="123"/>
    <n v="4674"/>
    <n v="1542"/>
    <n v="0.33"/>
    <x v="2"/>
    <s v="low Units"/>
    <n v="4.6426887668928908E-4"/>
  </r>
  <r>
    <x v="3"/>
    <s v="Online"/>
    <n v="1128299"/>
    <n v="43907"/>
    <s v="17-03-2020"/>
    <x v="2"/>
    <x v="0"/>
    <s v="Tuesday"/>
    <s v="17"/>
    <x v="2"/>
    <x v="5"/>
    <x v="7"/>
    <x v="2"/>
    <n v="39"/>
    <n v="115"/>
    <n v="4485"/>
    <n v="2063"/>
    <n v="0.46"/>
    <x v="2"/>
    <s v="low Units"/>
    <n v="6.2113274488327078E-4"/>
  </r>
  <r>
    <x v="3"/>
    <s v="Online"/>
    <n v="1128299"/>
    <n v="43908"/>
    <s v="18-03-2020"/>
    <x v="2"/>
    <x v="0"/>
    <s v="Wednesday"/>
    <s v="18"/>
    <x v="2"/>
    <x v="5"/>
    <x v="7"/>
    <x v="3"/>
    <n v="38"/>
    <n v="72"/>
    <n v="2736"/>
    <n v="1231"/>
    <n v="0.45"/>
    <x v="2"/>
    <s v="low Units"/>
    <n v="3.7063228742186438E-4"/>
  </r>
  <r>
    <x v="3"/>
    <s v="Online"/>
    <n v="1128299"/>
    <n v="43909"/>
    <s v="19-03-2020"/>
    <x v="2"/>
    <x v="0"/>
    <s v="Thursday"/>
    <s v="19"/>
    <x v="2"/>
    <x v="6"/>
    <x v="8"/>
    <x v="4"/>
    <n v="41"/>
    <n v="56"/>
    <n v="2296"/>
    <n v="1469"/>
    <n v="0.64"/>
    <x v="2"/>
    <s v="low Units"/>
    <n v="4.4228987020529552E-4"/>
  </r>
  <r>
    <x v="3"/>
    <s v="Online"/>
    <n v="1128299"/>
    <n v="43910"/>
    <s v="20-03-2020"/>
    <x v="2"/>
    <x v="0"/>
    <s v="Friday"/>
    <s v="20"/>
    <x v="2"/>
    <x v="6"/>
    <x v="8"/>
    <x v="5"/>
    <n v="37"/>
    <n v="128"/>
    <n v="4736"/>
    <n v="1231"/>
    <n v="0.26"/>
    <x v="2"/>
    <s v="low Units"/>
    <n v="3.7063228742186438E-4"/>
  </r>
  <r>
    <x v="3"/>
    <s v="Online"/>
    <n v="1128299"/>
    <n v="43911"/>
    <s v="21-03-2020"/>
    <x v="2"/>
    <x v="0"/>
    <s v="Saturday"/>
    <s v="21"/>
    <x v="2"/>
    <x v="6"/>
    <x v="8"/>
    <x v="0"/>
    <n v="27"/>
    <n v="131"/>
    <n v="3537"/>
    <n v="1698"/>
    <n v="0.48"/>
    <x v="2"/>
    <s v="low Units"/>
    <n v="5.1123771246330287E-4"/>
  </r>
  <r>
    <x v="3"/>
    <s v="Online"/>
    <n v="1128299"/>
    <n v="43912"/>
    <s v="22-03-2020"/>
    <x v="2"/>
    <x v="0"/>
    <s v="Sunday"/>
    <s v="22"/>
    <x v="2"/>
    <x v="6"/>
    <x v="8"/>
    <x v="1"/>
    <n v="38"/>
    <n v="111"/>
    <n v="4218"/>
    <n v="1265"/>
    <n v="0.3"/>
    <x v="2"/>
    <s v="low Units"/>
    <n v="3.8086908496235458E-4"/>
  </r>
  <r>
    <x v="3"/>
    <s v="Online"/>
    <n v="1128299"/>
    <n v="43913"/>
    <s v="23-03-2020"/>
    <x v="2"/>
    <x v="0"/>
    <s v="Monday"/>
    <s v="23"/>
    <x v="2"/>
    <x v="6"/>
    <x v="8"/>
    <x v="2"/>
    <n v="38"/>
    <n v="123"/>
    <n v="4674"/>
    <n v="2337"/>
    <n v="0.5"/>
    <x v="2"/>
    <s v="low Units"/>
    <n v="7.0362928976839731E-4"/>
  </r>
  <r>
    <x v="3"/>
    <s v="Online"/>
    <n v="1128299"/>
    <n v="43914"/>
    <s v="24-03-2020"/>
    <x v="2"/>
    <x v="0"/>
    <s v="Tuesday"/>
    <s v="24"/>
    <x v="2"/>
    <x v="6"/>
    <x v="8"/>
    <x v="3"/>
    <n v="36"/>
    <n v="72"/>
    <n v="2592"/>
    <n v="1166"/>
    <n v="0.45"/>
    <x v="2"/>
    <s v="low Units"/>
    <n v="3.5106193918269202E-4"/>
  </r>
  <r>
    <x v="3"/>
    <s v="Online"/>
    <n v="1128299"/>
    <n v="43915"/>
    <s v="25-03-2020"/>
    <x v="2"/>
    <x v="0"/>
    <s v="Wednesday"/>
    <s v="25"/>
    <x v="2"/>
    <x v="6"/>
    <x v="8"/>
    <x v="4"/>
    <n v="43"/>
    <n v="58"/>
    <n v="2494"/>
    <n v="1546"/>
    <n v="0.62"/>
    <x v="2"/>
    <s v="low Units"/>
    <n v="4.6547320581169971E-4"/>
  </r>
  <r>
    <x v="3"/>
    <s v="Online"/>
    <n v="1128299"/>
    <n v="43916"/>
    <s v="26-03-2020"/>
    <x v="2"/>
    <x v="0"/>
    <s v="Thursday"/>
    <s v="26"/>
    <x v="2"/>
    <x v="6"/>
    <x v="8"/>
    <x v="5"/>
    <n v="37"/>
    <n v="116"/>
    <n v="4292"/>
    <n v="1159"/>
    <n v="0.27"/>
    <x v="2"/>
    <s v="low Units"/>
    <n v="3.4895436321847348E-4"/>
  </r>
  <r>
    <x v="3"/>
    <s v="Online"/>
    <n v="1128299"/>
    <n v="43917"/>
    <s v="27-03-2020"/>
    <x v="2"/>
    <x v="0"/>
    <s v="Friday"/>
    <s v="27"/>
    <x v="2"/>
    <x v="6"/>
    <x v="8"/>
    <x v="0"/>
    <n v="37"/>
    <n v="165"/>
    <n v="6105"/>
    <n v="2930"/>
    <n v="0.48"/>
    <x v="2"/>
    <s v="low Units"/>
    <n v="8.821710821657698E-4"/>
  </r>
  <r>
    <x v="3"/>
    <s v="Online"/>
    <n v="1128299"/>
    <n v="43918"/>
    <s v="28-03-2020"/>
    <x v="2"/>
    <x v="0"/>
    <s v="Saturday"/>
    <s v="28"/>
    <x v="2"/>
    <x v="6"/>
    <x v="8"/>
    <x v="1"/>
    <n v="48"/>
    <n v="112"/>
    <n v="5376"/>
    <n v="1828"/>
    <n v="0.34"/>
    <x v="2"/>
    <s v="low Units"/>
    <n v="5.503784089416476E-4"/>
  </r>
  <r>
    <x v="3"/>
    <s v="Online"/>
    <n v="1128299"/>
    <n v="43919"/>
    <s v="29-03-2020"/>
    <x v="2"/>
    <x v="0"/>
    <s v="Sunday"/>
    <s v="29"/>
    <x v="2"/>
    <x v="6"/>
    <x v="8"/>
    <x v="2"/>
    <n v="51"/>
    <n v="116"/>
    <n v="5916"/>
    <n v="2899"/>
    <n v="0.49"/>
    <x v="2"/>
    <s v="low Units"/>
    <n v="8.7283753146708779E-4"/>
  </r>
  <r>
    <x v="3"/>
    <s v="Online"/>
    <n v="1128299"/>
    <n v="43920"/>
    <s v="30-03-2020"/>
    <x v="2"/>
    <x v="0"/>
    <s v="Monday"/>
    <s v="30"/>
    <x v="2"/>
    <x v="6"/>
    <x v="8"/>
    <x v="3"/>
    <n v="51"/>
    <n v="90"/>
    <n v="4590"/>
    <n v="1974"/>
    <n v="0.43"/>
    <x v="2"/>
    <s v="low Units"/>
    <n v="5.9433642190963472E-4"/>
  </r>
  <r>
    <x v="3"/>
    <s v="Online"/>
    <n v="1128299"/>
    <n v="43921"/>
    <s v="31-03-2020"/>
    <x v="2"/>
    <x v="0"/>
    <s v="Tuesday"/>
    <s v="31"/>
    <x v="2"/>
    <x v="6"/>
    <x v="8"/>
    <x v="4"/>
    <n v="56"/>
    <n v="39"/>
    <n v="2184"/>
    <n v="1310"/>
    <n v="0.6"/>
    <x v="2"/>
    <s v="low Units"/>
    <n v="3.9441778758947393E-4"/>
  </r>
  <r>
    <x v="3"/>
    <s v="Online"/>
    <n v="1128299"/>
    <n v="43922"/>
    <s v="01-04-2020"/>
    <x v="3"/>
    <x v="0"/>
    <s v="Wednesday"/>
    <s v="01"/>
    <x v="2"/>
    <x v="6"/>
    <x v="8"/>
    <x v="5"/>
    <n v="52"/>
    <n v="95"/>
    <n v="4940"/>
    <n v="1433"/>
    <n v="0.28999999999999998"/>
    <x v="2"/>
    <s v="low Units"/>
    <n v="4.3145090810360007E-4"/>
  </r>
  <r>
    <x v="3"/>
    <s v="Online"/>
    <n v="1128299"/>
    <n v="43923"/>
    <s v="02-04-2020"/>
    <x v="3"/>
    <x v="0"/>
    <s v="Thursday"/>
    <s v="02"/>
    <x v="2"/>
    <x v="6"/>
    <x v="8"/>
    <x v="0"/>
    <n v="55"/>
    <n v="131"/>
    <n v="7205"/>
    <n v="3386"/>
    <n v="0.47"/>
    <x v="2"/>
    <s v="low Units"/>
    <n v="1.0194646021205792E-3"/>
  </r>
  <r>
    <x v="3"/>
    <s v="Online"/>
    <n v="1128299"/>
    <n v="43924"/>
    <s v="03-04-2020"/>
    <x v="3"/>
    <x v="0"/>
    <s v="Friday"/>
    <s v="03"/>
    <x v="2"/>
    <x v="6"/>
    <x v="8"/>
    <x v="1"/>
    <n v="59"/>
    <n v="94"/>
    <n v="5546"/>
    <n v="1941"/>
    <n v="0.35"/>
    <x v="2"/>
    <s v="low Units"/>
    <n v="5.8440070664974718E-4"/>
  </r>
  <r>
    <x v="3"/>
    <s v="Online"/>
    <n v="1128299"/>
    <n v="43925"/>
    <s v="04-04-2020"/>
    <x v="3"/>
    <x v="0"/>
    <s v="Saturday"/>
    <s v="04"/>
    <x v="2"/>
    <x v="6"/>
    <x v="8"/>
    <x v="2"/>
    <n v="61"/>
    <n v="113"/>
    <n v="6893"/>
    <n v="3447"/>
    <n v="0.5"/>
    <x v="2"/>
    <s v="low Units"/>
    <n v="1.0378306212373409E-3"/>
  </r>
  <r>
    <x v="3"/>
    <s v="Online"/>
    <n v="1128299"/>
    <n v="43926"/>
    <s v="05-04-2020"/>
    <x v="3"/>
    <x v="0"/>
    <s v="Sunday"/>
    <s v="05"/>
    <x v="2"/>
    <x v="6"/>
    <x v="8"/>
    <x v="3"/>
    <n v="56"/>
    <n v="74"/>
    <n v="4144"/>
    <n v="1782"/>
    <n v="0.43"/>
    <x v="2"/>
    <s v="low Units"/>
    <n v="5.3652862403392554E-4"/>
  </r>
  <r>
    <x v="3"/>
    <s v="Online"/>
    <n v="1128299"/>
    <n v="43927"/>
    <s v="06-04-2020"/>
    <x v="3"/>
    <x v="0"/>
    <s v="Monday"/>
    <s v="06"/>
    <x v="2"/>
    <x v="6"/>
    <x v="8"/>
    <x v="4"/>
    <n v="62"/>
    <n v="44"/>
    <n v="2728"/>
    <n v="1664"/>
    <n v="0.61"/>
    <x v="2"/>
    <s v="low Units"/>
    <n v="5.0100091492281268E-4"/>
  </r>
  <r>
    <x v="3"/>
    <s v="Online"/>
    <n v="1128299"/>
    <n v="43928"/>
    <s v="07-04-2020"/>
    <x v="3"/>
    <x v="0"/>
    <s v="Tuesday"/>
    <s v="07"/>
    <x v="2"/>
    <x v="6"/>
    <x v="8"/>
    <x v="5"/>
    <n v="72"/>
    <n v="98"/>
    <n v="7056"/>
    <n v="1764"/>
    <n v="0.25"/>
    <x v="2"/>
    <s v="low Units"/>
    <n v="5.3110914298307784E-4"/>
  </r>
  <r>
    <x v="3"/>
    <s v="Online"/>
    <n v="1128299"/>
    <n v="43929"/>
    <s v="08-04-2020"/>
    <x v="3"/>
    <x v="0"/>
    <s v="Wednesday"/>
    <s v="08"/>
    <x v="2"/>
    <x v="6"/>
    <x v="8"/>
    <x v="0"/>
    <n v="55"/>
    <n v="131"/>
    <n v="7205"/>
    <n v="4395"/>
    <n v="0.61"/>
    <x v="2"/>
    <s v="low Units"/>
    <n v="1.3232566232486548E-3"/>
  </r>
  <r>
    <x v="3"/>
    <s v="Online"/>
    <n v="1128299"/>
    <n v="43930"/>
    <s v="09-04-2020"/>
    <x v="3"/>
    <x v="0"/>
    <s v="Thursday"/>
    <s v="09"/>
    <x v="2"/>
    <x v="6"/>
    <x v="8"/>
    <x v="1"/>
    <n v="60"/>
    <n v="105"/>
    <n v="6300"/>
    <n v="2898"/>
    <n v="0.46"/>
    <x v="2"/>
    <s v="low Units"/>
    <n v="8.7253644918648503E-4"/>
  </r>
  <r>
    <x v="3"/>
    <s v="Online"/>
    <n v="1128299"/>
    <n v="43931"/>
    <s v="10-04-2020"/>
    <x v="3"/>
    <x v="0"/>
    <s v="Friday"/>
    <s v="10"/>
    <x v="2"/>
    <x v="6"/>
    <x v="8"/>
    <x v="2"/>
    <n v="59"/>
    <n v="98"/>
    <n v="5782"/>
    <n v="3469"/>
    <n v="0.6"/>
    <x v="2"/>
    <s v="low Units"/>
    <n v="1.0444544314105993E-3"/>
  </r>
  <r>
    <x v="3"/>
    <s v="Online"/>
    <n v="1128299"/>
    <n v="43932"/>
    <s v="11-04-2020"/>
    <x v="3"/>
    <x v="0"/>
    <s v="Saturday"/>
    <s v="11"/>
    <x v="2"/>
    <x v="6"/>
    <x v="8"/>
    <x v="3"/>
    <n v="58"/>
    <n v="69"/>
    <n v="4002"/>
    <n v="2361"/>
    <n v="0.59"/>
    <x v="2"/>
    <s v="low Units"/>
    <n v="7.1085526450286095E-4"/>
  </r>
  <r>
    <x v="3"/>
    <s v="Online"/>
    <n v="1128299"/>
    <n v="43933"/>
    <s v="12-04-2020"/>
    <x v="3"/>
    <x v="0"/>
    <s v="Sunday"/>
    <s v="12"/>
    <x v="2"/>
    <x v="6"/>
    <x v="8"/>
    <x v="4"/>
    <n v="63"/>
    <n v="44"/>
    <n v="2772"/>
    <n v="2107"/>
    <n v="0.76"/>
    <x v="2"/>
    <s v="low Units"/>
    <n v="6.3438036522978742E-4"/>
  </r>
  <r>
    <x v="3"/>
    <s v="Online"/>
    <n v="1128299"/>
    <n v="43934"/>
    <s v="13-04-2020"/>
    <x v="3"/>
    <x v="0"/>
    <s v="Monday"/>
    <s v="13"/>
    <x v="2"/>
    <x v="6"/>
    <x v="8"/>
    <x v="5"/>
    <n v="74"/>
    <n v="133"/>
    <n v="9842"/>
    <n v="4232"/>
    <n v="0.43"/>
    <x v="2"/>
    <s v="low Units"/>
    <n v="1.2741802115104224E-3"/>
  </r>
  <r>
    <x v="3"/>
    <s v="Online"/>
    <n v="1128299"/>
    <n v="43935"/>
    <s v="14-04-2020"/>
    <x v="3"/>
    <x v="0"/>
    <s v="Tuesday"/>
    <s v="14"/>
    <x v="2"/>
    <x v="6"/>
    <x v="8"/>
    <x v="0"/>
    <n v="54"/>
    <n v="189"/>
    <n v="10206"/>
    <n v="6532"/>
    <n v="0.64"/>
    <x v="2"/>
    <s v="low Units"/>
    <n v="1.9666694568965218E-3"/>
  </r>
  <r>
    <x v="3"/>
    <s v="Online"/>
    <n v="1128299"/>
    <n v="43936"/>
    <s v="15-04-2020"/>
    <x v="3"/>
    <x v="0"/>
    <s v="Wednesday"/>
    <s v="15"/>
    <x v="2"/>
    <x v="6"/>
    <x v="8"/>
    <x v="1"/>
    <n v="59"/>
    <n v="144"/>
    <n v="8496"/>
    <n v="4248"/>
    <n v="0.5"/>
    <x v="2"/>
    <s v="low Units"/>
    <n v="1.2789975280000649E-3"/>
  </r>
  <r>
    <x v="3"/>
    <s v="Online"/>
    <n v="1128299"/>
    <n v="43937"/>
    <s v="16-04-2020"/>
    <x v="3"/>
    <x v="0"/>
    <s v="Thursday"/>
    <s v="16"/>
    <x v="2"/>
    <x v="6"/>
    <x v="8"/>
    <x v="2"/>
    <n v="64"/>
    <n v="150"/>
    <n v="9600"/>
    <n v="6144"/>
    <n v="0.64"/>
    <x v="2"/>
    <s v="low Units"/>
    <n v="1.849849532022693E-3"/>
  </r>
  <r>
    <x v="3"/>
    <s v="Online"/>
    <n v="1128299"/>
    <n v="43938"/>
    <s v="17-04-2020"/>
    <x v="3"/>
    <x v="0"/>
    <s v="Friday"/>
    <s v="17"/>
    <x v="2"/>
    <x v="6"/>
    <x v="8"/>
    <x v="3"/>
    <n v="62"/>
    <n v="135"/>
    <n v="8370"/>
    <n v="5022"/>
    <n v="0.6"/>
    <x v="2"/>
    <s v="low Units"/>
    <n v="1.5120352131865176E-3"/>
  </r>
  <r>
    <x v="3"/>
    <s v="Online"/>
    <n v="1128299"/>
    <n v="43939"/>
    <s v="18-04-2020"/>
    <x v="3"/>
    <x v="0"/>
    <s v="Saturday"/>
    <s v="18"/>
    <x v="2"/>
    <x v="6"/>
    <x v="8"/>
    <x v="4"/>
    <n v="66"/>
    <n v="91"/>
    <n v="6006"/>
    <n v="4625"/>
    <n v="0.77"/>
    <x v="2"/>
    <s v="low Units"/>
    <n v="1.3925055477872646E-3"/>
  </r>
  <r>
    <x v="3"/>
    <s v="Online"/>
    <n v="1128299"/>
    <n v="43940"/>
    <s v="19-04-2020"/>
    <x v="3"/>
    <x v="0"/>
    <s v="Sunday"/>
    <s v="19"/>
    <x v="2"/>
    <x v="6"/>
    <x v="8"/>
    <x v="5"/>
    <n v="83"/>
    <n v="181"/>
    <n v="15023"/>
    <n v="6460"/>
    <n v="0.43"/>
    <x v="2"/>
    <s v="low Units"/>
    <n v="1.9449915326931308E-3"/>
  </r>
  <r>
    <x v="3"/>
    <s v="Online"/>
    <n v="1128299"/>
    <n v="43941"/>
    <s v="20-04-2020"/>
    <x v="3"/>
    <x v="0"/>
    <s v="Monday"/>
    <s v="20"/>
    <x v="2"/>
    <x v="6"/>
    <x v="8"/>
    <x v="0"/>
    <n v="64"/>
    <n v="202"/>
    <n v="12928"/>
    <n v="7757"/>
    <n v="0.6"/>
    <x v="2"/>
    <s v="low Units"/>
    <n v="2.3354952506347702E-3"/>
  </r>
  <r>
    <x v="3"/>
    <s v="Online"/>
    <n v="1128299"/>
    <n v="43942"/>
    <s v="21-04-2020"/>
    <x v="3"/>
    <x v="0"/>
    <s v="Tuesday"/>
    <s v="21"/>
    <x v="2"/>
    <x v="6"/>
    <x v="8"/>
    <x v="1"/>
    <n v="67"/>
    <n v="188"/>
    <n v="12596"/>
    <n v="5038"/>
    <n v="0.4"/>
    <x v="2"/>
    <s v="low Units"/>
    <n v="1.5168525296761599E-3"/>
  </r>
  <r>
    <x v="3"/>
    <s v="Online"/>
    <n v="1128299"/>
    <n v="43943"/>
    <s v="22-04-2020"/>
    <x v="3"/>
    <x v="0"/>
    <s v="Wednesday"/>
    <s v="22"/>
    <x v="2"/>
    <x v="6"/>
    <x v="8"/>
    <x v="2"/>
    <n v="67"/>
    <n v="161"/>
    <n v="10787"/>
    <n v="5933"/>
    <n v="0.55000000000000004"/>
    <x v="2"/>
    <s v="low Units"/>
    <n v="1.7863211708155336E-3"/>
  </r>
  <r>
    <x v="3"/>
    <s v="Online"/>
    <n v="1128299"/>
    <n v="43944"/>
    <s v="23-04-2020"/>
    <x v="3"/>
    <x v="0"/>
    <s v="Thursday"/>
    <s v="23"/>
    <x v="2"/>
    <x v="6"/>
    <x v="8"/>
    <x v="3"/>
    <n v="61"/>
    <n v="143"/>
    <n v="8723"/>
    <n v="4536"/>
    <n v="0.52"/>
    <x v="2"/>
    <s v="low Units"/>
    <n v="1.3657092248136288E-3"/>
  </r>
  <r>
    <x v="3"/>
    <s v="Online"/>
    <n v="1128299"/>
    <n v="43945"/>
    <s v="24-04-2020"/>
    <x v="3"/>
    <x v="0"/>
    <s v="Friday"/>
    <s v="24"/>
    <x v="2"/>
    <x v="6"/>
    <x v="8"/>
    <x v="4"/>
    <n v="67"/>
    <n v="131"/>
    <n v="8777"/>
    <n v="6144"/>
    <n v="0.7"/>
    <x v="2"/>
    <s v="low Units"/>
    <n v="1.849849532022693E-3"/>
  </r>
  <r>
    <x v="3"/>
    <s v="Online"/>
    <n v="1128299"/>
    <n v="43946"/>
    <s v="25-04-2020"/>
    <x v="3"/>
    <x v="0"/>
    <s v="Saturday"/>
    <s v="25"/>
    <x v="2"/>
    <x v="6"/>
    <x v="8"/>
    <x v="5"/>
    <n v="78"/>
    <n v="137"/>
    <n v="10686"/>
    <n v="4274"/>
    <n v="0.4"/>
    <x v="2"/>
    <s v="low Units"/>
    <n v="1.286825667295734E-3"/>
  </r>
  <r>
    <x v="3"/>
    <s v="Online"/>
    <n v="1128299"/>
    <n v="43947"/>
    <s v="26-04-2020"/>
    <x v="3"/>
    <x v="0"/>
    <s v="Sunday"/>
    <s v="26"/>
    <x v="2"/>
    <x v="6"/>
    <x v="8"/>
    <x v="0"/>
    <n v="63"/>
    <n v="196"/>
    <n v="12348"/>
    <n v="7285"/>
    <n v="0.59"/>
    <x v="2"/>
    <s v="low Units"/>
    <n v="2.1933844141903188E-3"/>
  </r>
  <r>
    <x v="3"/>
    <s v="Online"/>
    <n v="1128299"/>
    <n v="43948"/>
    <s v="27-04-2020"/>
    <x v="3"/>
    <x v="0"/>
    <s v="Monday"/>
    <s v="27"/>
    <x v="2"/>
    <x v="6"/>
    <x v="8"/>
    <x v="1"/>
    <n v="73"/>
    <n v="189"/>
    <n v="13797"/>
    <n v="5795"/>
    <n v="0.42"/>
    <x v="2"/>
    <s v="low Units"/>
    <n v="1.7447718160923675E-3"/>
  </r>
  <r>
    <x v="3"/>
    <s v="Online"/>
    <n v="1128299"/>
    <n v="43949"/>
    <s v="28-04-2020"/>
    <x v="3"/>
    <x v="0"/>
    <s v="Tuesday"/>
    <s v="28"/>
    <x v="2"/>
    <x v="6"/>
    <x v="8"/>
    <x v="2"/>
    <n v="67"/>
    <n v="143"/>
    <n v="9581"/>
    <n v="5461"/>
    <n v="0.56999999999999995"/>
    <x v="2"/>
    <s v="low Units"/>
    <n v="1.6442103343710817E-3"/>
  </r>
  <r>
    <x v="3"/>
    <s v="Online"/>
    <n v="1128299"/>
    <n v="43950"/>
    <s v="29-04-2020"/>
    <x v="3"/>
    <x v="0"/>
    <s v="Wednesday"/>
    <s v="29"/>
    <x v="2"/>
    <x v="6"/>
    <x v="8"/>
    <x v="3"/>
    <n v="63"/>
    <n v="135"/>
    <n v="8505"/>
    <n v="4593"/>
    <n v="0.54"/>
    <x v="2"/>
    <s v="low Units"/>
    <n v="1.3828709148079798E-3"/>
  </r>
  <r>
    <x v="3"/>
    <s v="Online"/>
    <n v="1128299"/>
    <n v="43951"/>
    <s v="30-04-2020"/>
    <x v="3"/>
    <x v="0"/>
    <s v="Thursday"/>
    <s v="30"/>
    <x v="2"/>
    <x v="6"/>
    <x v="8"/>
    <x v="4"/>
    <n v="74"/>
    <n v="140"/>
    <n v="10360"/>
    <n v="7563"/>
    <n v="0.73"/>
    <x v="2"/>
    <s v="low Units"/>
    <n v="2.2770852881978556E-3"/>
  </r>
  <r>
    <x v="3"/>
    <s v="Online"/>
    <n v="1128299"/>
    <n v="43952"/>
    <s v="01-05-2020"/>
    <x v="4"/>
    <x v="0"/>
    <s v="Friday"/>
    <s v="01"/>
    <x v="2"/>
    <x v="6"/>
    <x v="8"/>
    <x v="5"/>
    <n v="74"/>
    <n v="100"/>
    <n v="7400"/>
    <n v="2590"/>
    <n v="0.35"/>
    <x v="2"/>
    <s v="low Units"/>
    <n v="7.7980310676086829E-4"/>
  </r>
  <r>
    <x v="3"/>
    <s v="Online"/>
    <n v="1128299"/>
    <n v="43953"/>
    <s v="02-05-2020"/>
    <x v="4"/>
    <x v="0"/>
    <s v="Saturday"/>
    <s v="02"/>
    <x v="2"/>
    <x v="6"/>
    <x v="8"/>
    <x v="0"/>
    <n v="59"/>
    <n v="162"/>
    <n v="9558"/>
    <n v="5066"/>
    <n v="0.53"/>
    <x v="2"/>
    <s v="low Units"/>
    <n v="1.525282833533034E-3"/>
  </r>
  <r>
    <x v="3"/>
    <s v="Online"/>
    <n v="1128299"/>
    <n v="43954"/>
    <s v="03-05-2020"/>
    <x v="4"/>
    <x v="0"/>
    <s v="Sunday"/>
    <s v="03"/>
    <x v="2"/>
    <x v="6"/>
    <x v="8"/>
    <x v="1"/>
    <n v="69"/>
    <n v="168"/>
    <n v="11592"/>
    <n v="4173"/>
    <n v="0.36"/>
    <x v="2"/>
    <s v="low Units"/>
    <n v="1.2564163569548661E-3"/>
  </r>
  <r>
    <x v="3"/>
    <s v="Online"/>
    <n v="1128299"/>
    <n v="43955"/>
    <s v="04-05-2020"/>
    <x v="4"/>
    <x v="0"/>
    <s v="Monday"/>
    <s v="04"/>
    <x v="2"/>
    <x v="6"/>
    <x v="8"/>
    <x v="2"/>
    <n v="60"/>
    <n v="113"/>
    <n v="6780"/>
    <n v="3390"/>
    <n v="0.5"/>
    <x v="2"/>
    <s v="low Units"/>
    <n v="1.0206689312429896E-3"/>
  </r>
  <r>
    <x v="3"/>
    <s v="Online"/>
    <n v="1128299"/>
    <n v="43956"/>
    <s v="05-05-2020"/>
    <x v="4"/>
    <x v="0"/>
    <s v="Tuesday"/>
    <s v="05"/>
    <x v="2"/>
    <x v="6"/>
    <x v="8"/>
    <x v="3"/>
    <n v="59"/>
    <n v="100"/>
    <n v="5900"/>
    <n v="2832"/>
    <n v="0.48"/>
    <x v="2"/>
    <s v="low Units"/>
    <n v="8.5266501866671006E-4"/>
  </r>
  <r>
    <x v="3"/>
    <s v="Online"/>
    <n v="1128299"/>
    <n v="43957"/>
    <s v="06-05-2020"/>
    <x v="4"/>
    <x v="0"/>
    <s v="Wednesday"/>
    <s v="06"/>
    <x v="2"/>
    <x v="6"/>
    <x v="8"/>
    <x v="4"/>
    <n v="74"/>
    <n v="120"/>
    <n v="8880"/>
    <n v="6127"/>
    <n v="0.69"/>
    <x v="2"/>
    <s v="low Units"/>
    <n v="1.8447311332524475E-3"/>
  </r>
  <r>
    <x v="3"/>
    <s v="Online"/>
    <n v="1128299"/>
    <n v="43958"/>
    <s v="07-05-2020"/>
    <x v="4"/>
    <x v="0"/>
    <s v="Thursday"/>
    <s v="07"/>
    <x v="2"/>
    <x v="6"/>
    <x v="8"/>
    <x v="5"/>
    <n v="65"/>
    <n v="106"/>
    <n v="6890"/>
    <n v="2136"/>
    <n v="0.31"/>
    <x v="2"/>
    <s v="low Units"/>
    <n v="6.4311175136726433E-4"/>
  </r>
  <r>
    <x v="3"/>
    <s v="Online"/>
    <n v="1128299"/>
    <n v="43959"/>
    <s v="08-05-2020"/>
    <x v="4"/>
    <x v="0"/>
    <s v="Friday"/>
    <s v="08"/>
    <x v="2"/>
    <x v="6"/>
    <x v="8"/>
    <x v="0"/>
    <n v="51"/>
    <n v="137"/>
    <n v="6987"/>
    <n v="3494"/>
    <n v="0.5"/>
    <x v="2"/>
    <s v="low Units"/>
    <n v="1.0519814884256654E-3"/>
  </r>
  <r>
    <x v="3"/>
    <s v="Online"/>
    <n v="1128299"/>
    <n v="43960"/>
    <s v="09-05-2020"/>
    <x v="4"/>
    <x v="0"/>
    <s v="Saturday"/>
    <s v="09"/>
    <x v="2"/>
    <x v="6"/>
    <x v="8"/>
    <x v="1"/>
    <n v="54"/>
    <n v="152"/>
    <n v="8208"/>
    <n v="2873"/>
    <n v="0.35"/>
    <x v="2"/>
    <s v="low Units"/>
    <n v="8.6500939217141863E-4"/>
  </r>
  <r>
    <x v="3"/>
    <s v="Online"/>
    <n v="1128299"/>
    <n v="43961"/>
    <s v="10-05-2020"/>
    <x v="4"/>
    <x v="0"/>
    <s v="Sunday"/>
    <s v="10"/>
    <x v="2"/>
    <x v="6"/>
    <x v="8"/>
    <x v="2"/>
    <n v="51"/>
    <n v="102"/>
    <n v="5202"/>
    <n v="2601"/>
    <n v="0.5"/>
    <x v="2"/>
    <s v="low Units"/>
    <n v="7.8311501184749751E-4"/>
  </r>
  <r>
    <x v="3"/>
    <s v="Online"/>
    <n v="1128299"/>
    <n v="43962"/>
    <s v="11-05-2020"/>
    <x v="4"/>
    <x v="0"/>
    <s v="Monday"/>
    <s v="11"/>
    <x v="2"/>
    <x v="6"/>
    <x v="8"/>
    <x v="3"/>
    <n v="53"/>
    <n v="85"/>
    <n v="4505"/>
    <n v="2072"/>
    <n v="0.46"/>
    <x v="2"/>
    <s v="low Units"/>
    <n v="6.2384248540869468E-4"/>
  </r>
  <r>
    <x v="3"/>
    <s v="Online"/>
    <n v="1128299"/>
    <n v="43963"/>
    <s v="12-05-2020"/>
    <x v="4"/>
    <x v="0"/>
    <s v="Tuesday"/>
    <s v="12"/>
    <x v="2"/>
    <x v="6"/>
    <x v="8"/>
    <x v="4"/>
    <n v="64"/>
    <n v="75"/>
    <n v="4800"/>
    <n v="3168"/>
    <n v="0.66"/>
    <x v="2"/>
    <s v="low Units"/>
    <n v="9.5382866494920094E-4"/>
  </r>
  <r>
    <x v="3"/>
    <s v="Online"/>
    <n v="1128299"/>
    <n v="43964"/>
    <s v="13-05-2020"/>
    <x v="4"/>
    <x v="0"/>
    <s v="Wednesday"/>
    <s v="13"/>
    <x v="2"/>
    <x v="6"/>
    <x v="8"/>
    <x v="5"/>
    <n v="65"/>
    <n v="105"/>
    <n v="6825"/>
    <n v="2048"/>
    <n v="0.3"/>
    <x v="2"/>
    <s v="low Units"/>
    <n v="6.1661651067423094E-4"/>
  </r>
  <r>
    <x v="3"/>
    <s v="Online"/>
    <n v="1128299"/>
    <n v="43965"/>
    <s v="14-05-2020"/>
    <x v="4"/>
    <x v="0"/>
    <s v="Thursday"/>
    <s v="14"/>
    <x v="2"/>
    <x v="6"/>
    <x v="8"/>
    <x v="0"/>
    <n v="52"/>
    <n v="150"/>
    <n v="7800"/>
    <n v="4290"/>
    <n v="0.55000000000000004"/>
    <x v="2"/>
    <s v="low Units"/>
    <n v="1.2916429837853763E-3"/>
  </r>
  <r>
    <x v="3"/>
    <s v="Online"/>
    <n v="1128299"/>
    <n v="43966"/>
    <s v="15-05-2020"/>
    <x v="4"/>
    <x v="0"/>
    <s v="Friday"/>
    <s v="15"/>
    <x v="2"/>
    <x v="6"/>
    <x v="8"/>
    <x v="1"/>
    <n v="55"/>
    <n v="150"/>
    <n v="8250"/>
    <n v="3053"/>
    <n v="0.37"/>
    <x v="2"/>
    <s v="low Units"/>
    <n v="9.1920420267989594E-4"/>
  </r>
  <r>
    <x v="3"/>
    <s v="Online"/>
    <n v="1128299"/>
    <n v="43967"/>
    <s v="16-05-2020"/>
    <x v="4"/>
    <x v="0"/>
    <s v="Saturday"/>
    <s v="16"/>
    <x v="2"/>
    <x v="6"/>
    <x v="8"/>
    <x v="2"/>
    <n v="51"/>
    <n v="128"/>
    <n v="6528"/>
    <n v="3460"/>
    <n v="0.53"/>
    <x v="2"/>
    <s v="low Units"/>
    <n v="1.0417446908851753E-3"/>
  </r>
  <r>
    <x v="3"/>
    <s v="Online"/>
    <n v="1128299"/>
    <n v="43968"/>
    <s v="17-05-2020"/>
    <x v="4"/>
    <x v="0"/>
    <s v="Sunday"/>
    <s v="17"/>
    <x v="2"/>
    <x v="6"/>
    <x v="8"/>
    <x v="3"/>
    <n v="60"/>
    <n v="116"/>
    <n v="6960"/>
    <n v="3341"/>
    <n v="0.48"/>
    <x v="2"/>
    <s v="low Units"/>
    <n v="1.0059158994934598E-3"/>
  </r>
  <r>
    <x v="3"/>
    <s v="Online"/>
    <n v="1128299"/>
    <n v="43969"/>
    <s v="18-05-2020"/>
    <x v="4"/>
    <x v="0"/>
    <s v="Monday"/>
    <s v="18"/>
    <x v="2"/>
    <x v="6"/>
    <x v="8"/>
    <x v="4"/>
    <n v="68"/>
    <n v="105"/>
    <n v="7140"/>
    <n v="4927"/>
    <n v="0.69"/>
    <x v="2"/>
    <s v="low Units"/>
    <n v="1.4834323965292656E-3"/>
  </r>
  <r>
    <x v="3"/>
    <s v="Online"/>
    <n v="1128299"/>
    <n v="43970"/>
    <s v="19-05-2020"/>
    <x v="4"/>
    <x v="0"/>
    <s v="Tuesday"/>
    <s v="19"/>
    <x v="2"/>
    <x v="6"/>
    <x v="8"/>
    <x v="5"/>
    <n v="73"/>
    <n v="130"/>
    <n v="9490"/>
    <n v="2942"/>
    <n v="0.31"/>
    <x v="2"/>
    <s v="low Units"/>
    <n v="8.8578406953300167E-4"/>
  </r>
  <r>
    <x v="3"/>
    <s v="Online"/>
    <n v="1128299"/>
    <n v="43971"/>
    <s v="20-05-2020"/>
    <x v="4"/>
    <x v="0"/>
    <s v="Wednesday"/>
    <s v="20"/>
    <x v="2"/>
    <x v="6"/>
    <x v="8"/>
    <x v="0"/>
    <n v="59"/>
    <n v="203"/>
    <n v="11977"/>
    <n v="6228"/>
    <n v="0.52"/>
    <x v="2"/>
    <s v="low Units"/>
    <n v="1.8751404435933155E-3"/>
  </r>
  <r>
    <x v="3"/>
    <s v="Online"/>
    <n v="1128299"/>
    <n v="43972"/>
    <s v="21-05-2020"/>
    <x v="4"/>
    <x v="0"/>
    <s v="Thursday"/>
    <s v="21"/>
    <x v="2"/>
    <x v="6"/>
    <x v="8"/>
    <x v="1"/>
    <n v="64"/>
    <n v="182"/>
    <n v="11648"/>
    <n v="4426"/>
    <n v="0.38"/>
    <x v="2"/>
    <s v="low Units"/>
    <n v="1.332590173947337E-3"/>
  </r>
  <r>
    <x v="3"/>
    <s v="Online"/>
    <n v="1128299"/>
    <n v="43973"/>
    <s v="22-05-2020"/>
    <x v="4"/>
    <x v="0"/>
    <s v="Friday"/>
    <s v="22"/>
    <x v="2"/>
    <x v="6"/>
    <x v="8"/>
    <x v="2"/>
    <n v="60"/>
    <n v="125"/>
    <n v="7500"/>
    <n v="4125"/>
    <n v="0.55000000000000004"/>
    <x v="2"/>
    <s v="low Units"/>
    <n v="1.2419644074859388E-3"/>
  </r>
  <r>
    <x v="3"/>
    <s v="Online"/>
    <n v="1128299"/>
    <n v="43974"/>
    <s v="23-05-2020"/>
    <x v="4"/>
    <x v="0"/>
    <s v="Saturday"/>
    <s v="23"/>
    <x v="2"/>
    <x v="6"/>
    <x v="8"/>
    <x v="3"/>
    <n v="63"/>
    <n v="125"/>
    <n v="7875"/>
    <n v="3544"/>
    <n v="0.45"/>
    <x v="2"/>
    <s v="low Units"/>
    <n v="1.067035602455798E-3"/>
  </r>
  <r>
    <x v="3"/>
    <s v="Online"/>
    <n v="1128299"/>
    <n v="43975"/>
    <s v="24-05-2020"/>
    <x v="4"/>
    <x v="0"/>
    <s v="Sunday"/>
    <s v="24"/>
    <x v="2"/>
    <x v="6"/>
    <x v="8"/>
    <x v="4"/>
    <n v="68"/>
    <n v="115"/>
    <n v="7820"/>
    <n v="5239"/>
    <n v="0.67"/>
    <x v="2"/>
    <s v="low Units"/>
    <n v="1.577370068077293E-3"/>
  </r>
  <r>
    <x v="3"/>
    <s v="Online"/>
    <n v="1128299"/>
    <n v="43976"/>
    <s v="25-05-2020"/>
    <x v="4"/>
    <x v="0"/>
    <s v="Monday"/>
    <s v="25"/>
    <x v="2"/>
    <x v="6"/>
    <x v="8"/>
    <x v="5"/>
    <n v="75"/>
    <n v="137"/>
    <n v="10275"/>
    <n v="3391"/>
    <n v="0.33"/>
    <x v="2"/>
    <s v="low Units"/>
    <n v="1.0209700135235924E-3"/>
  </r>
  <r>
    <x v="3"/>
    <s v="Online"/>
    <n v="1128299"/>
    <n v="43977"/>
    <s v="26-05-2020"/>
    <x v="4"/>
    <x v="0"/>
    <s v="Tuesday"/>
    <s v="26"/>
    <x v="2"/>
    <x v="6"/>
    <x v="8"/>
    <x v="0"/>
    <n v="36"/>
    <n v="117"/>
    <n v="4212"/>
    <n v="1727"/>
    <n v="0.41"/>
    <x v="2"/>
    <s v="low Units"/>
    <n v="5.1996909860077978E-4"/>
  </r>
  <r>
    <x v="3"/>
    <s v="Online"/>
    <n v="1128299"/>
    <n v="43978"/>
    <s v="27-05-2020"/>
    <x v="4"/>
    <x v="0"/>
    <s v="Wednesday"/>
    <s v="27"/>
    <x v="2"/>
    <x v="6"/>
    <x v="8"/>
    <x v="1"/>
    <n v="48"/>
    <n v="131"/>
    <n v="6288"/>
    <n v="2515"/>
    <n v="0.4"/>
    <x v="2"/>
    <s v="low Units"/>
    <n v="7.5722193571566932E-4"/>
  </r>
  <r>
    <x v="3"/>
    <s v="Online"/>
    <n v="1128299"/>
    <n v="43979"/>
    <s v="28-05-2020"/>
    <x v="4"/>
    <x v="0"/>
    <s v="Thursday"/>
    <s v="28"/>
    <x v="2"/>
    <x v="6"/>
    <x v="8"/>
    <x v="2"/>
    <n v="46"/>
    <n v="135"/>
    <n v="6210"/>
    <n v="2174"/>
    <n v="0.35"/>
    <x v="2"/>
    <s v="low Units"/>
    <n v="6.5455287803016504E-4"/>
  </r>
  <r>
    <x v="3"/>
    <s v="Online"/>
    <n v="1128299"/>
    <n v="43980"/>
    <s v="29-05-2020"/>
    <x v="4"/>
    <x v="0"/>
    <s v="Friday"/>
    <s v="29"/>
    <x v="2"/>
    <x v="6"/>
    <x v="8"/>
    <x v="3"/>
    <n v="49"/>
    <n v="78"/>
    <n v="3822"/>
    <n v="1567"/>
    <n v="0.41"/>
    <x v="2"/>
    <s v="low Units"/>
    <n v="4.7179593370435543E-4"/>
  </r>
  <r>
    <x v="3"/>
    <s v="Online"/>
    <n v="1128299"/>
    <n v="43981"/>
    <s v="30-05-2020"/>
    <x v="4"/>
    <x v="0"/>
    <s v="Saturday"/>
    <s v="30"/>
    <x v="2"/>
    <x v="7"/>
    <x v="9"/>
    <x v="4"/>
    <n v="51"/>
    <n v="73"/>
    <n v="3723"/>
    <n v="1452"/>
    <n v="0.39"/>
    <x v="2"/>
    <s v="low Units"/>
    <n v="4.3717147143505048E-4"/>
  </r>
  <r>
    <x v="3"/>
    <s v="Online"/>
    <n v="1128299"/>
    <n v="43982"/>
    <s v="31-05-2020"/>
    <x v="4"/>
    <x v="0"/>
    <s v="Sunday"/>
    <s v="31"/>
    <x v="2"/>
    <x v="7"/>
    <x v="9"/>
    <x v="5"/>
    <n v="46"/>
    <n v="125"/>
    <n v="5750"/>
    <n v="1783"/>
    <n v="0.31"/>
    <x v="2"/>
    <s v="low Units"/>
    <n v="5.3682970631452819E-4"/>
  </r>
  <r>
    <x v="3"/>
    <s v="Online"/>
    <n v="1128299"/>
    <n v="43983"/>
    <s v="01-06-2020"/>
    <x v="11"/>
    <x v="0"/>
    <s v="Monday"/>
    <s v="01"/>
    <x v="2"/>
    <x v="7"/>
    <x v="9"/>
    <x v="0"/>
    <n v="36"/>
    <n v="138"/>
    <n v="4968"/>
    <n v="2136"/>
    <n v="0.43"/>
    <x v="2"/>
    <s v="low Units"/>
    <n v="6.4311175136726433E-4"/>
  </r>
  <r>
    <x v="3"/>
    <s v="Online"/>
    <n v="1128299"/>
    <n v="43984"/>
    <s v="02-06-2020"/>
    <x v="11"/>
    <x v="0"/>
    <s v="Tuesday"/>
    <s v="02"/>
    <x v="2"/>
    <x v="7"/>
    <x v="9"/>
    <x v="1"/>
    <n v="47"/>
    <n v="131"/>
    <n v="6157"/>
    <n v="2401"/>
    <n v="0.39"/>
    <x v="2"/>
    <s v="low Units"/>
    <n v="7.2289855572696708E-4"/>
  </r>
  <r>
    <x v="3"/>
    <s v="Online"/>
    <n v="1128299"/>
    <n v="43985"/>
    <s v="03-06-2020"/>
    <x v="11"/>
    <x v="0"/>
    <s v="Wednesday"/>
    <s v="03"/>
    <x v="2"/>
    <x v="7"/>
    <x v="9"/>
    <x v="2"/>
    <n v="47"/>
    <n v="122"/>
    <n v="5734"/>
    <n v="2236"/>
    <n v="0.39"/>
    <x v="2"/>
    <s v="low Units"/>
    <n v="6.732199794275295E-4"/>
  </r>
  <r>
    <x v="3"/>
    <s v="Online"/>
    <n v="1128299"/>
    <n v="43986"/>
    <s v="04-06-2020"/>
    <x v="11"/>
    <x v="0"/>
    <s v="Thursday"/>
    <s v="04"/>
    <x v="2"/>
    <x v="7"/>
    <x v="9"/>
    <x v="3"/>
    <n v="48"/>
    <n v="87"/>
    <n v="4176"/>
    <n v="1754"/>
    <n v="0.42"/>
    <x v="2"/>
    <s v="low Units"/>
    <n v="5.2809832017705128E-4"/>
  </r>
  <r>
    <x v="3"/>
    <s v="Online"/>
    <n v="1128299"/>
    <n v="43987"/>
    <s v="05-06-2020"/>
    <x v="11"/>
    <x v="0"/>
    <s v="Friday"/>
    <s v="05"/>
    <x v="2"/>
    <x v="7"/>
    <x v="9"/>
    <x v="4"/>
    <n v="52"/>
    <n v="65"/>
    <n v="3380"/>
    <n v="1352"/>
    <n v="0.4"/>
    <x v="2"/>
    <s v="low Units"/>
    <n v="4.0706324337478527E-4"/>
  </r>
  <r>
    <x v="3"/>
    <s v="Online"/>
    <n v="1128299"/>
    <n v="43988"/>
    <s v="06-06-2020"/>
    <x v="11"/>
    <x v="0"/>
    <s v="Saturday"/>
    <s v="06"/>
    <x v="2"/>
    <x v="7"/>
    <x v="9"/>
    <x v="5"/>
    <n v="46"/>
    <n v="123"/>
    <n v="5658"/>
    <n v="1754"/>
    <n v="0.31"/>
    <x v="2"/>
    <s v="low Units"/>
    <n v="5.2809832017705128E-4"/>
  </r>
  <r>
    <x v="3"/>
    <s v="Online"/>
    <n v="1128299"/>
    <n v="43989"/>
    <s v="07-06-2020"/>
    <x v="11"/>
    <x v="0"/>
    <s v="Sunday"/>
    <s v="07"/>
    <x v="2"/>
    <x v="7"/>
    <x v="9"/>
    <x v="0"/>
    <n v="46"/>
    <n v="167"/>
    <n v="7682"/>
    <n v="3457"/>
    <n v="0.45"/>
    <x v="2"/>
    <s v="low Units"/>
    <n v="1.0408414440433674E-3"/>
  </r>
  <r>
    <x v="3"/>
    <s v="Online"/>
    <n v="1128299"/>
    <n v="43990"/>
    <s v="08-06-2020"/>
    <x v="11"/>
    <x v="0"/>
    <s v="Monday"/>
    <s v="08"/>
    <x v="2"/>
    <x v="7"/>
    <x v="9"/>
    <x v="1"/>
    <n v="58"/>
    <n v="115"/>
    <n v="6670"/>
    <n v="2401"/>
    <n v="0.36"/>
    <x v="2"/>
    <s v="low Units"/>
    <n v="7.2289855572696708E-4"/>
  </r>
  <r>
    <x v="3"/>
    <s v="Online"/>
    <n v="1128299"/>
    <n v="43991"/>
    <s v="09-06-2020"/>
    <x v="11"/>
    <x v="0"/>
    <s v="Tuesday"/>
    <s v="09"/>
    <x v="2"/>
    <x v="7"/>
    <x v="9"/>
    <x v="2"/>
    <n v="60"/>
    <n v="115"/>
    <n v="6900"/>
    <n v="2760"/>
    <n v="0.4"/>
    <x v="2"/>
    <s v="low Units"/>
    <n v="8.3098709446331905E-4"/>
  </r>
  <r>
    <x v="3"/>
    <s v="Online"/>
    <n v="1128299"/>
    <n v="43992"/>
    <s v="10-06-2020"/>
    <x v="11"/>
    <x v="0"/>
    <s v="Wednesday"/>
    <s v="10"/>
    <x v="2"/>
    <x v="7"/>
    <x v="9"/>
    <x v="3"/>
    <n v="64"/>
    <n v="85"/>
    <n v="5440"/>
    <n v="2285"/>
    <n v="0.42"/>
    <x v="2"/>
    <s v="low Units"/>
    <n v="6.8797301117705942E-4"/>
  </r>
  <r>
    <x v="3"/>
    <s v="Online"/>
    <n v="1128299"/>
    <n v="43993"/>
    <s v="11-06-2020"/>
    <x v="11"/>
    <x v="0"/>
    <s v="Thursday"/>
    <s v="11"/>
    <x v="2"/>
    <x v="7"/>
    <x v="9"/>
    <x v="4"/>
    <n v="69"/>
    <n v="46"/>
    <n v="3174"/>
    <n v="1206"/>
    <n v="0.38"/>
    <x v="2"/>
    <s v="low Units"/>
    <n v="3.6310523040679815E-4"/>
  </r>
  <r>
    <x v="3"/>
    <s v="Online"/>
    <n v="1128299"/>
    <n v="43994"/>
    <s v="12-06-2020"/>
    <x v="11"/>
    <x v="0"/>
    <s v="Friday"/>
    <s v="12"/>
    <x v="2"/>
    <x v="7"/>
    <x v="9"/>
    <x v="5"/>
    <n v="62"/>
    <n v="105"/>
    <n v="6510"/>
    <n v="2213"/>
    <n v="0.34"/>
    <x v="2"/>
    <s v="low Units"/>
    <n v="6.6629508697366852E-4"/>
  </r>
  <r>
    <x v="3"/>
    <s v="Online"/>
    <n v="1128299"/>
    <n v="43995"/>
    <s v="13-06-2020"/>
    <x v="11"/>
    <x v="0"/>
    <s v="Saturday"/>
    <s v="13"/>
    <x v="2"/>
    <x v="7"/>
    <x v="9"/>
    <x v="0"/>
    <n v="68"/>
    <n v="160"/>
    <n v="10880"/>
    <n v="4787"/>
    <n v="0.44"/>
    <x v="2"/>
    <s v="low Units"/>
    <n v="1.4412808772448944E-3"/>
  </r>
  <r>
    <x v="3"/>
    <s v="Online"/>
    <n v="1128299"/>
    <n v="43996"/>
    <s v="14-06-2020"/>
    <x v="11"/>
    <x v="0"/>
    <s v="Sunday"/>
    <s v="14"/>
    <x v="2"/>
    <x v="7"/>
    <x v="9"/>
    <x v="1"/>
    <n v="71"/>
    <n v="88"/>
    <n v="6248"/>
    <n v="2437"/>
    <n v="0.39"/>
    <x v="2"/>
    <s v="low Units"/>
    <n v="7.3373751782866258E-4"/>
  </r>
  <r>
    <x v="3"/>
    <s v="Online"/>
    <n v="1128299"/>
    <n v="43997"/>
    <s v="15-06-2020"/>
    <x v="11"/>
    <x v="0"/>
    <s v="Monday"/>
    <s v="15"/>
    <x v="2"/>
    <x v="7"/>
    <x v="9"/>
    <x v="2"/>
    <n v="74"/>
    <n v="120"/>
    <n v="8880"/>
    <n v="3463"/>
    <n v="0.39"/>
    <x v="2"/>
    <s v="low Units"/>
    <n v="1.0426479377269834E-3"/>
  </r>
  <r>
    <x v="3"/>
    <s v="Online"/>
    <n v="1128299"/>
    <n v="43998"/>
    <s v="16-06-2020"/>
    <x v="11"/>
    <x v="0"/>
    <s v="Tuesday"/>
    <s v="16"/>
    <x v="2"/>
    <x v="7"/>
    <x v="9"/>
    <x v="3"/>
    <n v="55"/>
    <n v="90"/>
    <n v="4950"/>
    <n v="2079"/>
    <n v="0.42"/>
    <x v="2"/>
    <s v="low Units"/>
    <n v="6.2595006137291316E-4"/>
  </r>
  <r>
    <x v="3"/>
    <s v="Online"/>
    <n v="1128299"/>
    <n v="43999"/>
    <s v="17-06-2020"/>
    <x v="11"/>
    <x v="0"/>
    <s v="Wednesday"/>
    <s v="17"/>
    <x v="2"/>
    <x v="7"/>
    <x v="9"/>
    <x v="4"/>
    <n v="59"/>
    <n v="56"/>
    <n v="3304"/>
    <n v="1322"/>
    <n v="0.4"/>
    <x v="2"/>
    <s v="low Units"/>
    <n v="3.980307749567057E-4"/>
  </r>
  <r>
    <x v="3"/>
    <s v="Online"/>
    <n v="1128299"/>
    <n v="44000"/>
    <s v="18-06-2020"/>
    <x v="11"/>
    <x v="0"/>
    <s v="Thursday"/>
    <s v="18"/>
    <x v="2"/>
    <x v="7"/>
    <x v="9"/>
    <x v="5"/>
    <n v="78"/>
    <n v="88"/>
    <n v="6864"/>
    <n v="2196"/>
    <n v="0.32"/>
    <x v="2"/>
    <s v="low Units"/>
    <n v="6.6117668820342348E-4"/>
  </r>
  <r>
    <x v="3"/>
    <s v="Online"/>
    <n v="1128299"/>
    <n v="44001"/>
    <s v="19-06-2020"/>
    <x v="11"/>
    <x v="0"/>
    <s v="Friday"/>
    <s v="19"/>
    <x v="2"/>
    <x v="7"/>
    <x v="9"/>
    <x v="0"/>
    <n v="55"/>
    <n v="165"/>
    <n v="9075"/>
    <n v="3721"/>
    <n v="0.41"/>
    <x v="2"/>
    <s v="low Units"/>
    <n v="1.1203271661224675E-3"/>
  </r>
  <r>
    <x v="3"/>
    <s v="Online"/>
    <n v="1128299"/>
    <n v="44002"/>
    <s v="20-06-2020"/>
    <x v="11"/>
    <x v="0"/>
    <s v="Saturday"/>
    <s v="20"/>
    <x v="2"/>
    <x v="7"/>
    <x v="9"/>
    <x v="1"/>
    <n v="60"/>
    <n v="108"/>
    <n v="6480"/>
    <n v="2462"/>
    <n v="0.38"/>
    <x v="2"/>
    <s v="low Units"/>
    <n v="7.4126457484372877E-4"/>
  </r>
  <r>
    <x v="3"/>
    <s v="Online"/>
    <n v="1128299"/>
    <n v="44003"/>
    <s v="21-06-2020"/>
    <x v="11"/>
    <x v="0"/>
    <s v="Sunday"/>
    <s v="21"/>
    <x v="2"/>
    <x v="7"/>
    <x v="9"/>
    <x v="2"/>
    <n v="61"/>
    <n v="120"/>
    <n v="7320"/>
    <n v="2782"/>
    <n v="0.38"/>
    <x v="2"/>
    <s v="low Units"/>
    <n v="8.3761090463657748E-4"/>
  </r>
  <r>
    <x v="3"/>
    <s v="Online"/>
    <n v="1128299"/>
    <n v="44004"/>
    <s v="22-06-2020"/>
    <x v="11"/>
    <x v="0"/>
    <s v="Monday"/>
    <s v="22"/>
    <x v="2"/>
    <x v="7"/>
    <x v="9"/>
    <x v="3"/>
    <n v="59"/>
    <n v="90"/>
    <n v="5310"/>
    <n v="2336"/>
    <n v="0.44"/>
    <x v="2"/>
    <s v="low Units"/>
    <n v="7.0332820748779477E-4"/>
  </r>
  <r>
    <x v="3"/>
    <s v="Online"/>
    <n v="1128299"/>
    <n v="44005"/>
    <s v="23-06-2020"/>
    <x v="11"/>
    <x v="0"/>
    <s v="Tuesday"/>
    <s v="23"/>
    <x v="2"/>
    <x v="7"/>
    <x v="9"/>
    <x v="4"/>
    <n v="60"/>
    <n v="52"/>
    <n v="3120"/>
    <n v="1186"/>
    <n v="0.38"/>
    <x v="2"/>
    <s v="low Units"/>
    <n v="3.5708358479474508E-4"/>
  </r>
  <r>
    <x v="3"/>
    <s v="Online"/>
    <n v="1128299"/>
    <n v="44006"/>
    <s v="24-06-2020"/>
    <x v="11"/>
    <x v="0"/>
    <s v="Wednesday"/>
    <s v="24"/>
    <x v="2"/>
    <x v="7"/>
    <x v="9"/>
    <x v="5"/>
    <n v="75"/>
    <n v="125"/>
    <n v="9375"/>
    <n v="3094"/>
    <n v="0.33"/>
    <x v="2"/>
    <s v="low Units"/>
    <n v="9.3154857618460473E-4"/>
  </r>
  <r>
    <x v="3"/>
    <s v="Online"/>
    <n v="1128299"/>
    <n v="44007"/>
    <s v="25-06-2020"/>
    <x v="11"/>
    <x v="0"/>
    <s v="Thursday"/>
    <s v="25"/>
    <x v="2"/>
    <x v="7"/>
    <x v="9"/>
    <x v="0"/>
    <n v="71"/>
    <n v="195"/>
    <n v="13845"/>
    <n v="5815"/>
    <n v="0.42"/>
    <x v="2"/>
    <s v="low Units"/>
    <n v="1.7507934617044204E-3"/>
  </r>
  <r>
    <x v="3"/>
    <s v="Online"/>
    <n v="1128299"/>
    <n v="44008"/>
    <s v="26-06-2020"/>
    <x v="11"/>
    <x v="0"/>
    <s v="Friday"/>
    <s v="26"/>
    <x v="2"/>
    <x v="7"/>
    <x v="9"/>
    <x v="1"/>
    <n v="74"/>
    <n v="188"/>
    <n v="13912"/>
    <n v="5147"/>
    <n v="0.37"/>
    <x v="2"/>
    <s v="low Units"/>
    <n v="1.5496704982618491E-3"/>
  </r>
  <r>
    <x v="3"/>
    <s v="Online"/>
    <n v="1128299"/>
    <n v="44009"/>
    <s v="27-06-2020"/>
    <x v="11"/>
    <x v="0"/>
    <s v="Saturday"/>
    <s v="27"/>
    <x v="2"/>
    <x v="7"/>
    <x v="9"/>
    <x v="2"/>
    <n v="72"/>
    <n v="163"/>
    <n v="11736"/>
    <n v="4460"/>
    <n v="0.38"/>
    <x v="2"/>
    <s v="low Units"/>
    <n v="1.3428269714878271E-3"/>
  </r>
  <r>
    <x v="3"/>
    <s v="Online"/>
    <n v="1128299"/>
    <n v="44010"/>
    <s v="28-06-2020"/>
    <x v="11"/>
    <x v="0"/>
    <s v="Sunday"/>
    <s v="28"/>
    <x v="2"/>
    <x v="7"/>
    <x v="9"/>
    <x v="3"/>
    <n v="75"/>
    <n v="125"/>
    <n v="9375"/>
    <n v="3750"/>
    <n v="0.4"/>
    <x v="2"/>
    <s v="low Units"/>
    <n v="1.1290585522599444E-3"/>
  </r>
  <r>
    <x v="3"/>
    <s v="Online"/>
    <n v="1128299"/>
    <n v="44011"/>
    <s v="29-06-2020"/>
    <x v="11"/>
    <x v="0"/>
    <s v="Monday"/>
    <s v="29"/>
    <x v="2"/>
    <x v="7"/>
    <x v="9"/>
    <x v="4"/>
    <n v="82"/>
    <n v="105"/>
    <n v="8610"/>
    <n v="3358"/>
    <n v="0.39"/>
    <x v="2"/>
    <s v="low Units"/>
    <n v="1.0110342982637048E-3"/>
  </r>
  <r>
    <x v="3"/>
    <s v="Online"/>
    <n v="1128299"/>
    <n v="44012"/>
    <s v="30-06-2020"/>
    <x v="11"/>
    <x v="0"/>
    <s v="Tuesday"/>
    <s v="30"/>
    <x v="2"/>
    <x v="7"/>
    <x v="9"/>
    <x v="5"/>
    <n v="98"/>
    <n v="182"/>
    <n v="17836"/>
    <n v="6064"/>
    <n v="0.34"/>
    <x v="2"/>
    <s v="low Units"/>
    <n v="1.8257629495744808E-3"/>
  </r>
  <r>
    <x v="3"/>
    <s v="Online"/>
    <n v="1128299"/>
    <n v="44013"/>
    <s v="01-07-2020"/>
    <x v="5"/>
    <x v="0"/>
    <s v="Wednesday"/>
    <s v="01"/>
    <x v="2"/>
    <x v="7"/>
    <x v="9"/>
    <x v="0"/>
    <n v="73"/>
    <n v="239"/>
    <n v="17447"/>
    <n v="6979"/>
    <n v="0.4"/>
    <x v="2"/>
    <s v="low Units"/>
    <n v="2.1012532363259072E-3"/>
  </r>
  <r>
    <x v="3"/>
    <s v="Online"/>
    <n v="1128299"/>
    <n v="44014"/>
    <s v="02-07-2020"/>
    <x v="5"/>
    <x v="0"/>
    <s v="Thursday"/>
    <s v="02"/>
    <x v="2"/>
    <x v="7"/>
    <x v="9"/>
    <x v="1"/>
    <n v="82"/>
    <n v="182"/>
    <n v="14924"/>
    <n v="5373"/>
    <n v="0.36"/>
    <x v="2"/>
    <s v="low Units"/>
    <n v="1.6177150936780484E-3"/>
  </r>
  <r>
    <x v="3"/>
    <s v="Online"/>
    <n v="1128299"/>
    <n v="44015"/>
    <s v="03-07-2020"/>
    <x v="5"/>
    <x v="0"/>
    <s v="Friday"/>
    <s v="03"/>
    <x v="2"/>
    <x v="7"/>
    <x v="9"/>
    <x v="2"/>
    <n v="78"/>
    <n v="175"/>
    <n v="13650"/>
    <n v="4778"/>
    <n v="0.35"/>
    <x v="2"/>
    <s v="low Units"/>
    <n v="1.4385711367194706E-3"/>
  </r>
  <r>
    <x v="3"/>
    <s v="Online"/>
    <n v="1128299"/>
    <n v="44016"/>
    <s v="04-07-2020"/>
    <x v="5"/>
    <x v="0"/>
    <s v="Saturday"/>
    <s v="04"/>
    <x v="2"/>
    <x v="7"/>
    <x v="9"/>
    <x v="3"/>
    <n v="78"/>
    <n v="137"/>
    <n v="10686"/>
    <n v="4381"/>
    <n v="0.41"/>
    <x v="2"/>
    <s v="low Units"/>
    <n v="1.3190414713202176E-3"/>
  </r>
  <r>
    <x v="3"/>
    <s v="Online"/>
    <n v="1128299"/>
    <n v="44017"/>
    <s v="05-07-2020"/>
    <x v="5"/>
    <x v="0"/>
    <s v="Sunday"/>
    <s v="05"/>
    <x v="2"/>
    <x v="7"/>
    <x v="9"/>
    <x v="4"/>
    <n v="77"/>
    <n v="144"/>
    <n v="11088"/>
    <n v="3881"/>
    <n v="0.35"/>
    <x v="2"/>
    <s v="low Units"/>
    <n v="1.1685003310188918E-3"/>
  </r>
  <r>
    <x v="3"/>
    <s v="Online"/>
    <n v="1128299"/>
    <n v="44018"/>
    <s v="06-07-2020"/>
    <x v="5"/>
    <x v="0"/>
    <s v="Monday"/>
    <s v="06"/>
    <x v="2"/>
    <x v="7"/>
    <x v="9"/>
    <x v="5"/>
    <n v="95"/>
    <n v="155"/>
    <n v="14725"/>
    <n v="5154"/>
    <n v="0.35"/>
    <x v="2"/>
    <s v="low Units"/>
    <n v="1.5517780742260675E-3"/>
  </r>
  <r>
    <x v="3"/>
    <s v="Online"/>
    <n v="1128299"/>
    <n v="44019"/>
    <s v="07-07-2020"/>
    <x v="5"/>
    <x v="0"/>
    <s v="Tuesday"/>
    <s v="07"/>
    <x v="2"/>
    <x v="7"/>
    <x v="9"/>
    <x v="0"/>
    <n v="80"/>
    <n v="217"/>
    <n v="17360"/>
    <n v="7812"/>
    <n v="0.45"/>
    <x v="2"/>
    <s v="low Units"/>
    <n v="2.3520547760679162E-3"/>
  </r>
  <r>
    <x v="3"/>
    <s v="Online"/>
    <n v="1128299"/>
    <n v="44020"/>
    <s v="08-07-2020"/>
    <x v="5"/>
    <x v="0"/>
    <s v="Wednesday"/>
    <s v="08"/>
    <x v="2"/>
    <x v="7"/>
    <x v="9"/>
    <x v="1"/>
    <n v="77"/>
    <n v="210"/>
    <n v="16170"/>
    <n v="6306"/>
    <n v="0.39"/>
    <x v="2"/>
    <s v="low Units"/>
    <n v="1.8986248614803224E-3"/>
  </r>
  <r>
    <x v="3"/>
    <s v="Online"/>
    <n v="1128299"/>
    <n v="44021"/>
    <s v="09-07-2020"/>
    <x v="5"/>
    <x v="0"/>
    <s v="Thursday"/>
    <s v="09"/>
    <x v="2"/>
    <x v="7"/>
    <x v="9"/>
    <x v="2"/>
    <n v="73"/>
    <n v="163"/>
    <n v="11899"/>
    <n v="4165"/>
    <n v="0.35"/>
    <x v="2"/>
    <s v="low Units"/>
    <n v="1.2540076987100448E-3"/>
  </r>
  <r>
    <x v="3"/>
    <s v="Online"/>
    <n v="1128299"/>
    <n v="44022"/>
    <s v="10-07-2020"/>
    <x v="5"/>
    <x v="0"/>
    <s v="Friday"/>
    <s v="10"/>
    <x v="2"/>
    <x v="7"/>
    <x v="9"/>
    <x v="3"/>
    <n v="74"/>
    <n v="155"/>
    <n v="11470"/>
    <n v="5047"/>
    <n v="0.44"/>
    <x v="2"/>
    <s v="low Units"/>
    <n v="1.5195622702015837E-3"/>
  </r>
  <r>
    <x v="3"/>
    <s v="Online"/>
    <n v="1128299"/>
    <n v="44023"/>
    <s v="11-07-2020"/>
    <x v="5"/>
    <x v="0"/>
    <s v="Saturday"/>
    <s v="11"/>
    <x v="2"/>
    <x v="7"/>
    <x v="9"/>
    <x v="4"/>
    <n v="71"/>
    <n v="155"/>
    <n v="11005"/>
    <n v="4292"/>
    <n v="0.39"/>
    <x v="2"/>
    <s v="low Units"/>
    <n v="1.2922451483465816E-3"/>
  </r>
  <r>
    <x v="3"/>
    <s v="Online"/>
    <n v="1128299"/>
    <n v="44024"/>
    <s v="12-07-2020"/>
    <x v="5"/>
    <x v="0"/>
    <s v="Sunday"/>
    <s v="12"/>
    <x v="2"/>
    <x v="7"/>
    <x v="9"/>
    <x v="5"/>
    <n v="76"/>
    <n v="108"/>
    <n v="8208"/>
    <n v="2709"/>
    <n v="0.33"/>
    <x v="2"/>
    <s v="low Units"/>
    <n v="8.156318981525837E-4"/>
  </r>
  <r>
    <x v="3"/>
    <s v="Online"/>
    <n v="1128299"/>
    <n v="44025"/>
    <s v="13-07-2020"/>
    <x v="5"/>
    <x v="0"/>
    <s v="Monday"/>
    <s v="13"/>
    <x v="2"/>
    <x v="7"/>
    <x v="9"/>
    <x v="0"/>
    <n v="64"/>
    <n v="156"/>
    <n v="9984"/>
    <n v="4093"/>
    <n v="0.41"/>
    <x v="2"/>
    <s v="low Units"/>
    <n v="1.232329774506654E-3"/>
  </r>
  <r>
    <x v="3"/>
    <s v="Online"/>
    <n v="1128299"/>
    <n v="44026"/>
    <s v="14-07-2020"/>
    <x v="5"/>
    <x v="0"/>
    <s v="Tuesday"/>
    <s v="14"/>
    <x v="2"/>
    <x v="7"/>
    <x v="9"/>
    <x v="1"/>
    <n v="71"/>
    <n v="174"/>
    <n v="12354"/>
    <n v="4324"/>
    <n v="0.35"/>
    <x v="2"/>
    <s v="low Units"/>
    <n v="1.3018797813258666E-3"/>
  </r>
  <r>
    <x v="3"/>
    <s v="Online"/>
    <n v="1128299"/>
    <n v="44027"/>
    <s v="15-07-2020"/>
    <x v="5"/>
    <x v="0"/>
    <s v="Wednesday"/>
    <s v="15"/>
    <x v="2"/>
    <x v="7"/>
    <x v="9"/>
    <x v="2"/>
    <n v="63"/>
    <n v="135"/>
    <n v="8505"/>
    <n v="3147"/>
    <n v="0.37"/>
    <x v="2"/>
    <s v="low Units"/>
    <n v="9.4750593705654538E-4"/>
  </r>
  <r>
    <x v="3"/>
    <s v="Online"/>
    <n v="1128299"/>
    <n v="44028"/>
    <s v="16-07-2020"/>
    <x v="5"/>
    <x v="0"/>
    <s v="Thursday"/>
    <s v="16"/>
    <x v="2"/>
    <x v="7"/>
    <x v="9"/>
    <x v="3"/>
    <n v="67"/>
    <n v="112"/>
    <n v="7504"/>
    <n v="3002"/>
    <n v="0.4"/>
    <x v="2"/>
    <s v="low Units"/>
    <n v="9.0384900636916081E-4"/>
  </r>
  <r>
    <x v="3"/>
    <s v="Online"/>
    <n v="1128299"/>
    <n v="44029"/>
    <s v="17-07-2020"/>
    <x v="5"/>
    <x v="0"/>
    <s v="Friday"/>
    <s v="17"/>
    <x v="2"/>
    <x v="7"/>
    <x v="9"/>
    <x v="4"/>
    <n v="72"/>
    <n v="111"/>
    <n v="7992"/>
    <n v="3197"/>
    <n v="0.4"/>
    <x v="2"/>
    <s v="low Units"/>
    <n v="9.6256005108667786E-4"/>
  </r>
  <r>
    <x v="3"/>
    <s v="Online"/>
    <n v="1128299"/>
    <n v="44030"/>
    <s v="18-07-2020"/>
    <x v="5"/>
    <x v="0"/>
    <s v="Saturday"/>
    <s v="18"/>
    <x v="2"/>
    <x v="7"/>
    <x v="9"/>
    <x v="5"/>
    <n v="62"/>
    <n v="113"/>
    <n v="7006"/>
    <n v="2452"/>
    <n v="0.35"/>
    <x v="2"/>
    <s v="low Units"/>
    <n v="7.3825375203770221E-4"/>
  </r>
  <r>
    <x v="3"/>
    <s v="Online"/>
    <n v="1128299"/>
    <n v="44031"/>
    <s v="19-07-2020"/>
    <x v="5"/>
    <x v="0"/>
    <s v="Sunday"/>
    <s v="19"/>
    <x v="2"/>
    <x v="7"/>
    <x v="9"/>
    <x v="0"/>
    <n v="58"/>
    <n v="149"/>
    <n v="8642"/>
    <n v="3457"/>
    <n v="0.4"/>
    <x v="2"/>
    <s v="low Units"/>
    <n v="1.0408414440433674E-3"/>
  </r>
  <r>
    <x v="3"/>
    <s v="Online"/>
    <n v="1128299"/>
    <n v="44032"/>
    <s v="20-07-2020"/>
    <x v="5"/>
    <x v="0"/>
    <s v="Monday"/>
    <s v="20"/>
    <x v="2"/>
    <x v="7"/>
    <x v="9"/>
    <x v="1"/>
    <n v="64"/>
    <n v="138"/>
    <n v="8832"/>
    <n v="3268"/>
    <n v="0.37"/>
    <x v="2"/>
    <s v="low Units"/>
    <n v="9.8393689300946621E-4"/>
  </r>
  <r>
    <x v="3"/>
    <s v="Online"/>
    <n v="1128299"/>
    <n v="44033"/>
    <s v="21-07-2020"/>
    <x v="5"/>
    <x v="0"/>
    <s v="Tuesday"/>
    <s v="21"/>
    <x v="2"/>
    <x v="7"/>
    <x v="9"/>
    <x v="2"/>
    <n v="56"/>
    <n v="113"/>
    <n v="6328"/>
    <n v="2278"/>
    <n v="0.36"/>
    <x v="2"/>
    <s v="low Units"/>
    <n v="6.8586543521284094E-4"/>
  </r>
  <r>
    <x v="3"/>
    <s v="Online"/>
    <n v="1128299"/>
    <n v="44034"/>
    <s v="22-07-2020"/>
    <x v="5"/>
    <x v="0"/>
    <s v="Wednesday"/>
    <s v="22"/>
    <x v="2"/>
    <x v="7"/>
    <x v="9"/>
    <x v="3"/>
    <n v="58"/>
    <n v="98"/>
    <n v="5684"/>
    <n v="2501"/>
    <n v="0.44"/>
    <x v="2"/>
    <s v="low Units"/>
    <n v="7.5300678378723224E-4"/>
  </r>
  <r>
    <x v="3"/>
    <s v="Online"/>
    <n v="1128299"/>
    <n v="44035"/>
    <s v="23-07-2020"/>
    <x v="5"/>
    <x v="0"/>
    <s v="Thursday"/>
    <s v="23"/>
    <x v="2"/>
    <x v="7"/>
    <x v="9"/>
    <x v="4"/>
    <n v="69"/>
    <n v="94"/>
    <n v="6486"/>
    <n v="2270"/>
    <n v="0.35"/>
    <x v="2"/>
    <s v="low Units"/>
    <n v="6.8345677696801958E-4"/>
  </r>
  <r>
    <x v="3"/>
    <s v="Online"/>
    <n v="1128299"/>
    <n v="44036"/>
    <s v="24-07-2020"/>
    <x v="5"/>
    <x v="0"/>
    <s v="Friday"/>
    <s v="24"/>
    <x v="2"/>
    <x v="7"/>
    <x v="9"/>
    <x v="5"/>
    <n v="71"/>
    <n v="101"/>
    <n v="7171"/>
    <n v="2510"/>
    <n v="0.35"/>
    <x v="2"/>
    <s v="low Units"/>
    <n v="7.5571652431265604E-4"/>
  </r>
  <r>
    <x v="3"/>
    <s v="Online"/>
    <n v="1128299"/>
    <n v="44037"/>
    <s v="25-07-2020"/>
    <x v="5"/>
    <x v="0"/>
    <s v="Saturday"/>
    <s v="25"/>
    <x v="2"/>
    <x v="7"/>
    <x v="9"/>
    <x v="0"/>
    <n v="54"/>
    <n v="162"/>
    <n v="8748"/>
    <n v="3849"/>
    <n v="0.44"/>
    <x v="2"/>
    <s v="low Units"/>
    <n v="1.1588656980396068E-3"/>
  </r>
  <r>
    <x v="3"/>
    <s v="Online"/>
    <n v="1128299"/>
    <n v="44038"/>
    <s v="26-07-2020"/>
    <x v="5"/>
    <x v="0"/>
    <s v="Sunday"/>
    <s v="26"/>
    <x v="2"/>
    <x v="7"/>
    <x v="9"/>
    <x v="1"/>
    <n v="60"/>
    <n v="188"/>
    <n v="11280"/>
    <n v="4174"/>
    <n v="0.37"/>
    <x v="2"/>
    <s v="low Units"/>
    <n v="1.2567174392354688E-3"/>
  </r>
  <r>
    <x v="3"/>
    <s v="Online"/>
    <n v="1128299"/>
    <n v="44039"/>
    <s v="27-07-2020"/>
    <x v="5"/>
    <x v="0"/>
    <s v="Monday"/>
    <s v="27"/>
    <x v="2"/>
    <x v="7"/>
    <x v="9"/>
    <x v="2"/>
    <n v="54"/>
    <n v="124"/>
    <n v="6696"/>
    <n v="2478"/>
    <n v="0.37"/>
    <x v="2"/>
    <s v="low Units"/>
    <n v="7.4608189133337126E-4"/>
  </r>
  <r>
    <x v="3"/>
    <s v="Online"/>
    <n v="1128299"/>
    <n v="44040"/>
    <s v="28-07-2020"/>
    <x v="5"/>
    <x v="0"/>
    <s v="Tuesday"/>
    <s v="28"/>
    <x v="2"/>
    <x v="7"/>
    <x v="9"/>
    <x v="3"/>
    <n v="69"/>
    <n v="117"/>
    <n v="8073"/>
    <n v="3471"/>
    <n v="0.43"/>
    <x v="2"/>
    <s v="low Units"/>
    <n v="1.0450565959718046E-3"/>
  </r>
  <r>
    <x v="3"/>
    <s v="Online"/>
    <n v="1128299"/>
    <n v="44041"/>
    <s v="29-07-2020"/>
    <x v="5"/>
    <x v="0"/>
    <s v="Wednesday"/>
    <s v="29"/>
    <x v="2"/>
    <x v="7"/>
    <x v="9"/>
    <x v="4"/>
    <n v="85"/>
    <n v="115"/>
    <n v="9775"/>
    <n v="3910"/>
    <n v="0.4"/>
    <x v="2"/>
    <s v="low Units"/>
    <n v="1.1772317171563687E-3"/>
  </r>
  <r>
    <x v="3"/>
    <s v="Online"/>
    <n v="1128299"/>
    <n v="44042"/>
    <s v="30-07-2020"/>
    <x v="5"/>
    <x v="0"/>
    <s v="Thursday"/>
    <s v="30"/>
    <x v="2"/>
    <x v="7"/>
    <x v="9"/>
    <x v="5"/>
    <n v="88"/>
    <n v="138"/>
    <n v="12144"/>
    <n v="3765"/>
    <n v="0.31"/>
    <x v="2"/>
    <s v="low Units"/>
    <n v="1.1335747864689842E-3"/>
  </r>
  <r>
    <x v="3"/>
    <s v="Online"/>
    <n v="1128299"/>
    <n v="44043"/>
    <s v="31-07-2020"/>
    <x v="5"/>
    <x v="0"/>
    <s v="Friday"/>
    <s v="31"/>
    <x v="2"/>
    <x v="7"/>
    <x v="9"/>
    <x v="0"/>
    <n v="78"/>
    <n v="188"/>
    <n v="14664"/>
    <n v="5866"/>
    <n v="0.4"/>
    <x v="2"/>
    <s v="low Units"/>
    <n v="1.7661486580151558E-3"/>
  </r>
  <r>
    <x v="3"/>
    <s v="Online"/>
    <n v="1128299"/>
    <n v="44044"/>
    <s v="01-08-2020"/>
    <x v="6"/>
    <x v="0"/>
    <s v="Saturday"/>
    <s v="01"/>
    <x v="2"/>
    <x v="7"/>
    <x v="9"/>
    <x v="1"/>
    <n v="77"/>
    <n v="195"/>
    <n v="15015"/>
    <n v="5706"/>
    <n v="0.38"/>
    <x v="2"/>
    <s v="low Units"/>
    <n v="1.7179754931187312E-3"/>
  </r>
  <r>
    <x v="3"/>
    <s v="Online"/>
    <n v="1128299"/>
    <n v="44045"/>
    <s v="02-08-2020"/>
    <x v="6"/>
    <x v="0"/>
    <s v="Sunday"/>
    <s v="02"/>
    <x v="2"/>
    <x v="7"/>
    <x v="9"/>
    <x v="2"/>
    <n v="73"/>
    <n v="138"/>
    <n v="10074"/>
    <n v="3929"/>
    <n v="0.39"/>
    <x v="2"/>
    <s v="low Units"/>
    <n v="1.1829522804878191E-3"/>
  </r>
  <r>
    <x v="3"/>
    <s v="Online"/>
    <n v="1128299"/>
    <n v="44046"/>
    <s v="03-08-2020"/>
    <x v="6"/>
    <x v="0"/>
    <s v="Monday"/>
    <s v="03"/>
    <x v="2"/>
    <x v="7"/>
    <x v="9"/>
    <x v="3"/>
    <n v="76"/>
    <n v="138"/>
    <n v="10488"/>
    <n v="4510"/>
    <n v="0.43"/>
    <x v="2"/>
    <s v="low Units"/>
    <n v="1.3578810855179597E-3"/>
  </r>
  <r>
    <x v="3"/>
    <s v="Online"/>
    <n v="1128299"/>
    <n v="44047"/>
    <s v="04-08-2020"/>
    <x v="6"/>
    <x v="0"/>
    <s v="Tuesday"/>
    <s v="04"/>
    <x v="2"/>
    <x v="7"/>
    <x v="9"/>
    <x v="4"/>
    <n v="82"/>
    <n v="133"/>
    <n v="10906"/>
    <n v="4144"/>
    <n v="0.38"/>
    <x v="2"/>
    <s v="low Units"/>
    <n v="1.2476849708173894E-3"/>
  </r>
  <r>
    <x v="3"/>
    <s v="Online"/>
    <n v="1128299"/>
    <n v="44048"/>
    <s v="05-08-2020"/>
    <x v="6"/>
    <x v="0"/>
    <s v="Wednesday"/>
    <s v="05"/>
    <x v="2"/>
    <x v="7"/>
    <x v="9"/>
    <x v="5"/>
    <n v="86"/>
    <n v="150"/>
    <n v="12900"/>
    <n v="4386"/>
    <n v="0.34"/>
    <x v="2"/>
    <s v="low Units"/>
    <n v="1.3205468827232308E-3"/>
  </r>
  <r>
    <x v="0"/>
    <s v="Online"/>
    <n v="1185732"/>
    <n v="44049"/>
    <s v="06-08-2020"/>
    <x v="6"/>
    <x v="0"/>
    <s v="Thursday"/>
    <s v="06"/>
    <x v="2"/>
    <x v="7"/>
    <x v="9"/>
    <x v="0"/>
    <n v="44"/>
    <n v="273"/>
    <n v="12012"/>
    <n v="6607"/>
    <n v="0.55000000000000004"/>
    <x v="2"/>
    <s v="low Units"/>
    <n v="1.9892506279417205E-3"/>
  </r>
  <r>
    <x v="0"/>
    <s v="Online"/>
    <n v="1185732"/>
    <n v="44050"/>
    <s v="07-08-2020"/>
    <x v="6"/>
    <x v="0"/>
    <s v="Friday"/>
    <s v="07"/>
    <x v="2"/>
    <x v="7"/>
    <x v="9"/>
    <x v="1"/>
    <n v="41"/>
    <n v="221"/>
    <n v="9061"/>
    <n v="4440"/>
    <n v="0.49"/>
    <x v="2"/>
    <s v="low Units"/>
    <n v="1.3368053258757742E-3"/>
  </r>
  <r>
    <x v="0"/>
    <s v="Online"/>
    <n v="1185732"/>
    <n v="44051"/>
    <s v="08-08-2020"/>
    <x v="6"/>
    <x v="0"/>
    <s v="Saturday"/>
    <s v="08"/>
    <x v="2"/>
    <x v="7"/>
    <x v="9"/>
    <x v="2"/>
    <n v="34"/>
    <n v="230"/>
    <n v="7820"/>
    <n v="3050"/>
    <n v="0.39"/>
    <x v="2"/>
    <s v="low Units"/>
    <n v="9.1830095583808808E-4"/>
  </r>
  <r>
    <x v="0"/>
    <s v="Online"/>
    <n v="1185732"/>
    <n v="44052"/>
    <s v="09-08-2020"/>
    <x v="6"/>
    <x v="0"/>
    <s v="Sunday"/>
    <s v="09"/>
    <x v="2"/>
    <x v="7"/>
    <x v="9"/>
    <x v="3"/>
    <n v="38"/>
    <n v="175"/>
    <n v="6650"/>
    <n v="2660"/>
    <n v="0.4"/>
    <x v="2"/>
    <s v="low Units"/>
    <n v="8.0087886640305378E-4"/>
  </r>
  <r>
    <x v="0"/>
    <s v="Online"/>
    <n v="1185732"/>
    <n v="44053"/>
    <s v="10-08-2020"/>
    <x v="6"/>
    <x v="0"/>
    <s v="Monday"/>
    <s v="10"/>
    <x v="4"/>
    <x v="8"/>
    <x v="10"/>
    <x v="4"/>
    <n v="50"/>
    <n v="195"/>
    <n v="9750"/>
    <n v="4875"/>
    <n v="0.5"/>
    <x v="2"/>
    <s v="low Units"/>
    <n v="1.4677761179379277E-3"/>
  </r>
  <r>
    <x v="0"/>
    <s v="Online"/>
    <n v="1185732"/>
    <n v="44054"/>
    <s v="11-08-2020"/>
    <x v="6"/>
    <x v="0"/>
    <s v="Tuesday"/>
    <s v="11"/>
    <x v="4"/>
    <x v="8"/>
    <x v="10"/>
    <x v="5"/>
    <n v="41"/>
    <n v="247"/>
    <n v="10127"/>
    <n v="6279"/>
    <n v="0.62"/>
    <x v="2"/>
    <s v="low Units"/>
    <n v="1.8904956399040506E-3"/>
  </r>
  <r>
    <x v="0"/>
    <s v="Online"/>
    <n v="1185732"/>
    <n v="44055"/>
    <s v="12-08-2020"/>
    <x v="6"/>
    <x v="0"/>
    <s v="Wednesday"/>
    <s v="12"/>
    <x v="4"/>
    <x v="8"/>
    <x v="10"/>
    <x v="0"/>
    <n v="43"/>
    <n v="319"/>
    <n v="13717"/>
    <n v="7819"/>
    <n v="0.56999999999999995"/>
    <x v="2"/>
    <s v="low Units"/>
    <n v="2.3541623520321347E-3"/>
  </r>
  <r>
    <x v="0"/>
    <s v="Online"/>
    <n v="1185732"/>
    <n v="44056"/>
    <s v="13-08-2020"/>
    <x v="6"/>
    <x v="0"/>
    <s v="Thursday"/>
    <s v="13"/>
    <x v="4"/>
    <x v="8"/>
    <x v="10"/>
    <x v="1"/>
    <n v="43"/>
    <n v="195"/>
    <n v="8385"/>
    <n v="4109"/>
    <n v="0.49"/>
    <x v="2"/>
    <s v="low Units"/>
    <n v="1.2371470909962963E-3"/>
  </r>
  <r>
    <x v="0"/>
    <s v="Online"/>
    <n v="1185732"/>
    <n v="44057"/>
    <s v="14-08-2020"/>
    <x v="6"/>
    <x v="0"/>
    <s v="Friday"/>
    <s v="14"/>
    <x v="4"/>
    <x v="8"/>
    <x v="10"/>
    <x v="2"/>
    <n v="32"/>
    <n v="240"/>
    <n v="7680"/>
    <n v="2918"/>
    <n v="0.38"/>
    <x v="2"/>
    <s v="low Units"/>
    <n v="8.7855809479853815E-4"/>
  </r>
  <r>
    <x v="3"/>
    <s v="Online"/>
    <n v="1185732"/>
    <n v="44058"/>
    <s v="15-08-2020"/>
    <x v="6"/>
    <x v="0"/>
    <s v="Saturday"/>
    <s v="15"/>
    <x v="4"/>
    <x v="8"/>
    <x v="10"/>
    <x v="3"/>
    <n v="38"/>
    <n v="169"/>
    <n v="6422"/>
    <n v="2826"/>
    <n v="0.44"/>
    <x v="2"/>
    <s v="low Units"/>
    <n v="8.5085852498309402E-4"/>
  </r>
  <r>
    <x v="0"/>
    <s v="Online"/>
    <n v="1185732"/>
    <n v="44059"/>
    <s v="16-08-2020"/>
    <x v="6"/>
    <x v="0"/>
    <s v="Sunday"/>
    <s v="16"/>
    <x v="4"/>
    <x v="8"/>
    <x v="10"/>
    <x v="4"/>
    <n v="53"/>
    <n v="218"/>
    <n v="11554"/>
    <n v="5546"/>
    <n v="0.48"/>
    <x v="2"/>
    <s v="low Units"/>
    <n v="1.6698023282223072E-3"/>
  </r>
  <r>
    <x v="0"/>
    <s v="Online"/>
    <n v="1185732"/>
    <n v="44060"/>
    <s v="17-08-2020"/>
    <x v="6"/>
    <x v="0"/>
    <s v="Monday"/>
    <s v="17"/>
    <x v="4"/>
    <x v="8"/>
    <x v="10"/>
    <x v="5"/>
    <n v="41"/>
    <n v="221"/>
    <n v="9061"/>
    <n v="5890"/>
    <n v="0.65"/>
    <x v="2"/>
    <s v="low Units"/>
    <n v="1.7733746327496193E-3"/>
  </r>
  <r>
    <x v="0"/>
    <s v="Online"/>
    <n v="1185732"/>
    <n v="44061"/>
    <s v="18-08-2020"/>
    <x v="6"/>
    <x v="0"/>
    <s v="Tuesday"/>
    <s v="18"/>
    <x v="4"/>
    <x v="8"/>
    <x v="10"/>
    <x v="0"/>
    <n v="41"/>
    <n v="268"/>
    <n v="10988"/>
    <n v="6593"/>
    <n v="0.6"/>
    <x v="2"/>
    <s v="low Units"/>
    <n v="1.9850354760132835E-3"/>
  </r>
  <r>
    <x v="0"/>
    <s v="Online"/>
    <n v="1185732"/>
    <n v="44062"/>
    <s v="19-08-2020"/>
    <x v="6"/>
    <x v="0"/>
    <s v="Wednesday"/>
    <s v="19"/>
    <x v="4"/>
    <x v="8"/>
    <x v="10"/>
    <x v="1"/>
    <n v="42"/>
    <n v="225"/>
    <n v="9450"/>
    <n v="4536"/>
    <n v="0.48"/>
    <x v="2"/>
    <s v="low Units"/>
    <n v="1.3657092248136288E-3"/>
  </r>
  <r>
    <x v="0"/>
    <s v="Online"/>
    <n v="1185732"/>
    <n v="44063"/>
    <s v="20-08-2020"/>
    <x v="6"/>
    <x v="0"/>
    <s v="Thursday"/>
    <s v="20"/>
    <x v="4"/>
    <x v="8"/>
    <x v="10"/>
    <x v="2"/>
    <n v="32"/>
    <n v="217"/>
    <n v="6944"/>
    <n v="2430"/>
    <n v="0.35"/>
    <x v="2"/>
    <s v="low Units"/>
    <n v="7.3162994186444399E-4"/>
  </r>
  <r>
    <x v="0"/>
    <s v="Online"/>
    <n v="1185732"/>
    <n v="44064"/>
    <s v="21-08-2020"/>
    <x v="6"/>
    <x v="0"/>
    <s v="Friday"/>
    <s v="21"/>
    <x v="4"/>
    <x v="8"/>
    <x v="10"/>
    <x v="3"/>
    <n v="36"/>
    <n v="175"/>
    <n v="6300"/>
    <n v="2520"/>
    <n v="0.4"/>
    <x v="2"/>
    <s v="low Units"/>
    <n v="7.5872734711868259E-4"/>
  </r>
  <r>
    <x v="0"/>
    <s v="Online"/>
    <n v="1185732"/>
    <n v="44065"/>
    <s v="22-08-2020"/>
    <x v="6"/>
    <x v="0"/>
    <s v="Saturday"/>
    <s v="22"/>
    <x v="4"/>
    <x v="8"/>
    <x v="10"/>
    <x v="4"/>
    <n v="53"/>
    <n v="182"/>
    <n v="9646"/>
    <n v="4437"/>
    <n v="0.46"/>
    <x v="2"/>
    <s v="low Units"/>
    <n v="1.3359020790339661E-3"/>
  </r>
  <r>
    <x v="0"/>
    <s v="Online"/>
    <n v="1185732"/>
    <n v="44066"/>
    <s v="23-08-2020"/>
    <x v="6"/>
    <x v="0"/>
    <s v="Sunday"/>
    <s v="23"/>
    <x v="4"/>
    <x v="8"/>
    <x v="10"/>
    <x v="5"/>
    <n v="42"/>
    <n v="225"/>
    <n v="9450"/>
    <n v="6048"/>
    <n v="0.64"/>
    <x v="2"/>
    <s v="low Units"/>
    <n v="1.8209456330848385E-3"/>
  </r>
  <r>
    <x v="0"/>
    <s v="Online"/>
    <n v="1185732"/>
    <n v="43945"/>
    <s v="24-04-2020"/>
    <x v="3"/>
    <x v="0"/>
    <s v="Friday"/>
    <s v="24"/>
    <x v="4"/>
    <x v="8"/>
    <x v="10"/>
    <x v="0"/>
    <n v="42"/>
    <n v="256"/>
    <n v="10752"/>
    <n v="6236"/>
    <n v="0.57999999999999996"/>
    <x v="2"/>
    <s v="low Units"/>
    <n v="1.8775491018381369E-3"/>
  </r>
  <r>
    <x v="0"/>
    <s v="Online"/>
    <n v="1185732"/>
    <n v="43945"/>
    <s v="24-04-2020"/>
    <x v="3"/>
    <x v="0"/>
    <s v="Friday"/>
    <s v="24"/>
    <x v="4"/>
    <x v="8"/>
    <x v="10"/>
    <x v="1"/>
    <n v="41"/>
    <n v="210"/>
    <n v="8610"/>
    <n v="4305"/>
    <n v="0.5"/>
    <x v="2"/>
    <s v="low Units"/>
    <n v="1.2961592179944162E-3"/>
  </r>
  <r>
    <x v="3"/>
    <s v="Online"/>
    <n v="1185732"/>
    <n v="43945"/>
    <s v="24-04-2020"/>
    <x v="3"/>
    <x v="0"/>
    <s v="Friday"/>
    <s v="24"/>
    <x v="4"/>
    <x v="8"/>
    <x v="10"/>
    <x v="2"/>
    <n v="32"/>
    <n v="203"/>
    <n v="6496"/>
    <n v="2598"/>
    <n v="0.4"/>
    <x v="2"/>
    <s v="low Units"/>
    <n v="7.8221176500568943E-4"/>
  </r>
  <r>
    <x v="3"/>
    <s v="Online"/>
    <n v="1185732"/>
    <n v="43945"/>
    <s v="24-04-2020"/>
    <x v="3"/>
    <x v="0"/>
    <s v="Friday"/>
    <s v="24"/>
    <x v="4"/>
    <x v="8"/>
    <x v="10"/>
    <x v="3"/>
    <n v="38"/>
    <n v="189"/>
    <n v="7182"/>
    <n v="3232"/>
    <n v="0.45"/>
    <x v="2"/>
    <s v="low Units"/>
    <n v="9.7309793090777071E-4"/>
  </r>
  <r>
    <x v="3"/>
    <s v="Online"/>
    <n v="1185732"/>
    <n v="43945"/>
    <s v="24-04-2020"/>
    <x v="3"/>
    <x v="0"/>
    <s v="Friday"/>
    <s v="24"/>
    <x v="4"/>
    <x v="8"/>
    <x v="10"/>
    <x v="4"/>
    <n v="52"/>
    <n v="196"/>
    <n v="10192"/>
    <n v="4586"/>
    <n v="0.45"/>
    <x v="2"/>
    <s v="low Units"/>
    <n v="1.3807633388437613E-3"/>
  </r>
  <r>
    <x v="3"/>
    <s v="Online"/>
    <n v="1185732"/>
    <n v="43945"/>
    <s v="24-04-2020"/>
    <x v="3"/>
    <x v="0"/>
    <s v="Friday"/>
    <s v="24"/>
    <x v="4"/>
    <x v="8"/>
    <x v="10"/>
    <x v="5"/>
    <n v="44"/>
    <n v="208"/>
    <n v="9152"/>
    <n v="5491"/>
    <n v="0.6"/>
    <x v="2"/>
    <s v="low Units"/>
    <n v="1.6532428027891614E-3"/>
  </r>
  <r>
    <x v="3"/>
    <s v="Online"/>
    <n v="1185732"/>
    <n v="43945"/>
    <s v="24-04-2020"/>
    <x v="3"/>
    <x v="0"/>
    <s v="Friday"/>
    <s v="24"/>
    <x v="4"/>
    <x v="8"/>
    <x v="10"/>
    <x v="0"/>
    <n v="52"/>
    <n v="300"/>
    <n v="15600"/>
    <n v="8736"/>
    <n v="0.56000000000000005"/>
    <x v="2"/>
    <s v="low Units"/>
    <n v="2.6302548033447664E-3"/>
  </r>
  <r>
    <x v="3"/>
    <s v="Online"/>
    <n v="1185732"/>
    <n v="43945"/>
    <s v="24-04-2020"/>
    <x v="3"/>
    <x v="0"/>
    <s v="Friday"/>
    <s v="24"/>
    <x v="4"/>
    <x v="8"/>
    <x v="10"/>
    <x v="1"/>
    <n v="54"/>
    <n v="194"/>
    <n v="10476"/>
    <n v="5238"/>
    <n v="0.5"/>
    <x v="2"/>
    <s v="low Units"/>
    <n v="1.5770689857966904E-3"/>
  </r>
  <r>
    <x v="3"/>
    <s v="Online"/>
    <n v="1185732"/>
    <n v="43945"/>
    <s v="24-04-2020"/>
    <x v="3"/>
    <x v="0"/>
    <s v="Friday"/>
    <s v="24"/>
    <x v="4"/>
    <x v="8"/>
    <x v="10"/>
    <x v="2"/>
    <n v="47"/>
    <n v="188"/>
    <n v="8836"/>
    <n v="3269"/>
    <n v="0.37"/>
    <x v="2"/>
    <s v="low Units"/>
    <n v="9.8423797529006876E-4"/>
  </r>
  <r>
    <x v="3"/>
    <s v="Online"/>
    <n v="1185732"/>
    <n v="43945"/>
    <s v="24-04-2020"/>
    <x v="3"/>
    <x v="0"/>
    <s v="Friday"/>
    <s v="24"/>
    <x v="4"/>
    <x v="8"/>
    <x v="10"/>
    <x v="3"/>
    <n v="49"/>
    <n v="175"/>
    <n v="8575"/>
    <n v="3687"/>
    <n v="0.43"/>
    <x v="2"/>
    <s v="low Units"/>
    <n v="1.1100903685819772E-3"/>
  </r>
  <r>
    <x v="3"/>
    <s v="Online"/>
    <n v="1185732"/>
    <n v="43945"/>
    <s v="24-04-2020"/>
    <x v="3"/>
    <x v="0"/>
    <s v="Friday"/>
    <s v="24"/>
    <x v="4"/>
    <x v="8"/>
    <x v="10"/>
    <x v="4"/>
    <n v="58"/>
    <n v="196"/>
    <n v="11368"/>
    <n v="5343"/>
    <n v="0.47"/>
    <x v="2"/>
    <s v="low Units"/>
    <n v="1.6086826252599685E-3"/>
  </r>
  <r>
    <x v="3"/>
    <s v="Online"/>
    <n v="1185732"/>
    <n v="43945"/>
    <s v="24-04-2020"/>
    <x v="3"/>
    <x v="0"/>
    <s v="Friday"/>
    <s v="24"/>
    <x v="4"/>
    <x v="8"/>
    <x v="10"/>
    <x v="5"/>
    <n v="64"/>
    <n v="248"/>
    <n v="15872"/>
    <n v="10158"/>
    <n v="0.64"/>
    <x v="2"/>
    <s v="low Units"/>
    <n v="3.0583938063617373E-3"/>
  </r>
  <r>
    <x v="3"/>
    <s v="Online"/>
    <n v="1185732"/>
    <n v="43945"/>
    <s v="24-04-2020"/>
    <x v="3"/>
    <x v="0"/>
    <s v="Friday"/>
    <s v="24"/>
    <x v="4"/>
    <x v="8"/>
    <x v="10"/>
    <x v="0"/>
    <n v="55"/>
    <n v="290"/>
    <n v="15950"/>
    <n v="9411"/>
    <n v="0.59"/>
    <x v="2"/>
    <s v="low Units"/>
    <n v="2.8334853427515565E-3"/>
  </r>
  <r>
    <x v="3"/>
    <s v="Online"/>
    <n v="1185732"/>
    <n v="43945"/>
    <s v="24-04-2020"/>
    <x v="3"/>
    <x v="0"/>
    <s v="Friday"/>
    <s v="24"/>
    <x v="4"/>
    <x v="8"/>
    <x v="10"/>
    <x v="1"/>
    <n v="54"/>
    <n v="206"/>
    <n v="11124"/>
    <n v="5451"/>
    <n v="0.49"/>
    <x v="2"/>
    <s v="low Units"/>
    <n v="1.6411995115650552E-3"/>
  </r>
  <r>
    <x v="3"/>
    <s v="Online"/>
    <n v="1185732"/>
    <n v="44081"/>
    <s v="07-09-2020"/>
    <x v="7"/>
    <x v="0"/>
    <s v="Monday"/>
    <s v="07"/>
    <x v="4"/>
    <x v="8"/>
    <x v="10"/>
    <x v="2"/>
    <n v="49"/>
    <n v="208"/>
    <n v="10192"/>
    <n v="3567"/>
    <n v="0.35"/>
    <x v="2"/>
    <s v="low Units"/>
    <n v="1.0739604949096591E-3"/>
  </r>
  <r>
    <x v="3"/>
    <s v="Online"/>
    <n v="1185732"/>
    <n v="44082"/>
    <s v="08-09-2020"/>
    <x v="7"/>
    <x v="0"/>
    <s v="Tuesday"/>
    <s v="08"/>
    <x v="4"/>
    <x v="8"/>
    <x v="10"/>
    <x v="3"/>
    <n v="47"/>
    <n v="217"/>
    <n v="10199"/>
    <n v="4080"/>
    <n v="0.4"/>
    <x v="2"/>
    <s v="low Units"/>
    <n v="1.2284157048588194E-3"/>
  </r>
  <r>
    <x v="3"/>
    <s v="Online"/>
    <n v="1185732"/>
    <n v="44083"/>
    <s v="09-09-2020"/>
    <x v="7"/>
    <x v="0"/>
    <s v="Wednesday"/>
    <s v="09"/>
    <x v="4"/>
    <x v="8"/>
    <x v="10"/>
    <x v="4"/>
    <n v="62"/>
    <n v="233"/>
    <n v="14446"/>
    <n v="7079"/>
    <n v="0.49"/>
    <x v="2"/>
    <s v="low Units"/>
    <n v="2.1313614643861723E-3"/>
  </r>
  <r>
    <x v="3"/>
    <s v="Online"/>
    <n v="1185732"/>
    <n v="44084"/>
    <s v="10-09-2020"/>
    <x v="7"/>
    <x v="0"/>
    <s v="Thursday"/>
    <s v="10"/>
    <x v="4"/>
    <x v="8"/>
    <x v="10"/>
    <x v="5"/>
    <n v="63"/>
    <n v="259"/>
    <n v="16317"/>
    <n v="10606"/>
    <n v="0.65"/>
    <x v="2"/>
    <s v="low Units"/>
    <n v="3.193278668071725E-3"/>
  </r>
  <r>
    <x v="3"/>
    <s v="Online"/>
    <n v="1185732"/>
    <n v="44085"/>
    <s v="11-09-2020"/>
    <x v="7"/>
    <x v="0"/>
    <s v="Friday"/>
    <s v="11"/>
    <x v="4"/>
    <x v="8"/>
    <x v="10"/>
    <x v="0"/>
    <n v="60"/>
    <n v="299"/>
    <n v="17940"/>
    <n v="10764"/>
    <n v="0.6"/>
    <x v="2"/>
    <s v="low Units"/>
    <n v="3.240849668406944E-3"/>
  </r>
  <r>
    <x v="3"/>
    <s v="Online"/>
    <n v="1185732"/>
    <n v="44086"/>
    <s v="12-09-2020"/>
    <x v="7"/>
    <x v="0"/>
    <s v="Saturday"/>
    <s v="12"/>
    <x v="4"/>
    <x v="8"/>
    <x v="10"/>
    <x v="1"/>
    <n v="57"/>
    <n v="225"/>
    <n v="12825"/>
    <n v="5900"/>
    <n v="0.46"/>
    <x v="2"/>
    <s v="low Units"/>
    <n v="1.7763854555556458E-3"/>
  </r>
  <r>
    <x v="3"/>
    <s v="Online"/>
    <n v="1185732"/>
    <n v="44087"/>
    <s v="13-09-2020"/>
    <x v="7"/>
    <x v="0"/>
    <s v="Sunday"/>
    <s v="13"/>
    <x v="4"/>
    <x v="8"/>
    <x v="10"/>
    <x v="2"/>
    <n v="50"/>
    <n v="215"/>
    <n v="10750"/>
    <n v="3978"/>
    <n v="0.37"/>
    <x v="2"/>
    <s v="low Units"/>
    <n v="1.1977053122373489E-3"/>
  </r>
  <r>
    <x v="3"/>
    <s v="Online"/>
    <n v="1185732"/>
    <n v="44088"/>
    <s v="14-09-2020"/>
    <x v="7"/>
    <x v="0"/>
    <s v="Monday"/>
    <s v="14"/>
    <x v="4"/>
    <x v="8"/>
    <x v="10"/>
    <x v="3"/>
    <n v="53"/>
    <n v="233"/>
    <n v="12349"/>
    <n v="5310"/>
    <n v="0.43"/>
    <x v="2"/>
    <s v="low Units"/>
    <n v="1.5987469100000812E-3"/>
  </r>
  <r>
    <x v="3"/>
    <s v="Online"/>
    <n v="1185732"/>
    <n v="44089"/>
    <s v="15-09-2020"/>
    <x v="7"/>
    <x v="0"/>
    <s v="Tuesday"/>
    <s v="15"/>
    <x v="4"/>
    <x v="8"/>
    <x v="10"/>
    <x v="4"/>
    <n v="61"/>
    <n v="208"/>
    <n v="12688"/>
    <n v="6217"/>
    <n v="0.49"/>
    <x v="2"/>
    <s v="low Units"/>
    <n v="1.8718285385066866E-3"/>
  </r>
  <r>
    <x v="3"/>
    <s v="Online"/>
    <n v="1185732"/>
    <n v="44090"/>
    <s v="16-09-2020"/>
    <x v="7"/>
    <x v="0"/>
    <s v="Wednesday"/>
    <s v="16"/>
    <x v="4"/>
    <x v="8"/>
    <x v="10"/>
    <x v="5"/>
    <n v="67"/>
    <n v="244"/>
    <n v="16348"/>
    <n v="10626"/>
    <n v="0.65"/>
    <x v="2"/>
    <s v="low Units"/>
    <n v="3.1993003136837786E-3"/>
  </r>
  <r>
    <x v="3"/>
    <s v="Online"/>
    <n v="1185732"/>
    <n v="44091"/>
    <s v="17-09-2020"/>
    <x v="7"/>
    <x v="0"/>
    <s v="Thursday"/>
    <s v="17"/>
    <x v="4"/>
    <x v="8"/>
    <x v="10"/>
    <x v="0"/>
    <n v="60"/>
    <n v="304"/>
    <n v="18240"/>
    <n v="10397"/>
    <n v="0.56999999999999995"/>
    <x v="2"/>
    <s v="low Units"/>
    <n v="3.1303524714257707E-3"/>
  </r>
  <r>
    <x v="3"/>
    <s v="Online"/>
    <n v="1185732"/>
    <n v="44092"/>
    <s v="18-09-2020"/>
    <x v="7"/>
    <x v="0"/>
    <s v="Friday"/>
    <s v="18"/>
    <x v="4"/>
    <x v="8"/>
    <x v="10"/>
    <x v="1"/>
    <n v="55"/>
    <n v="252"/>
    <n v="13860"/>
    <n v="6237"/>
    <n v="0.45"/>
    <x v="2"/>
    <s v="low Units"/>
    <n v="1.8778501841187397E-3"/>
  </r>
  <r>
    <x v="3"/>
    <s v="Online"/>
    <n v="1185732"/>
    <n v="44093"/>
    <s v="19-09-2020"/>
    <x v="7"/>
    <x v="0"/>
    <s v="Saturday"/>
    <s v="19"/>
    <x v="4"/>
    <x v="8"/>
    <x v="10"/>
    <x v="2"/>
    <n v="53"/>
    <n v="231"/>
    <n v="12243"/>
    <n v="4530"/>
    <n v="0.37"/>
    <x v="2"/>
    <s v="low Units"/>
    <n v="1.3639027311300128E-3"/>
  </r>
  <r>
    <x v="0"/>
    <s v="Online"/>
    <n v="1185732"/>
    <n v="44094"/>
    <s v="20-09-2020"/>
    <x v="7"/>
    <x v="0"/>
    <s v="Sunday"/>
    <s v="20"/>
    <x v="4"/>
    <x v="8"/>
    <x v="10"/>
    <x v="3"/>
    <n v="44"/>
    <n v="233"/>
    <n v="10252"/>
    <n v="4101"/>
    <n v="0.4"/>
    <x v="2"/>
    <s v="low Units"/>
    <n v="1.234738432751475E-3"/>
  </r>
  <r>
    <x v="0"/>
    <s v="Online"/>
    <n v="1185732"/>
    <n v="44095"/>
    <s v="21-09-2020"/>
    <x v="7"/>
    <x v="0"/>
    <s v="Monday"/>
    <s v="21"/>
    <x v="4"/>
    <x v="8"/>
    <x v="10"/>
    <x v="4"/>
    <n v="52"/>
    <n v="225"/>
    <n v="11700"/>
    <n v="5265"/>
    <n v="0.45"/>
    <x v="2"/>
    <s v="low Units"/>
    <n v="1.5851982073729618E-3"/>
  </r>
  <r>
    <x v="0"/>
    <s v="Online"/>
    <n v="1185732"/>
    <n v="44096"/>
    <s v="22-09-2020"/>
    <x v="7"/>
    <x v="0"/>
    <s v="Tuesday"/>
    <s v="22"/>
    <x v="4"/>
    <x v="8"/>
    <x v="10"/>
    <x v="5"/>
    <n v="56"/>
    <n v="278"/>
    <n v="15568"/>
    <n v="9496"/>
    <n v="0.61"/>
    <x v="2"/>
    <s v="low Units"/>
    <n v="2.8590773366027819E-3"/>
  </r>
  <r>
    <x v="0"/>
    <s v="Online"/>
    <n v="1185732"/>
    <n v="44097"/>
    <s v="23-09-2020"/>
    <x v="7"/>
    <x v="0"/>
    <s v="Wednesday"/>
    <s v="23"/>
    <x v="4"/>
    <x v="8"/>
    <x v="10"/>
    <x v="0"/>
    <n v="53"/>
    <n v="284"/>
    <n v="15052"/>
    <n v="8279"/>
    <n v="0.55000000000000004"/>
    <x v="2"/>
    <s v="low Units"/>
    <n v="2.4926602011093543E-3"/>
  </r>
  <r>
    <x v="0"/>
    <s v="Online"/>
    <n v="1185732"/>
    <n v="44098"/>
    <s v="24-09-2020"/>
    <x v="7"/>
    <x v="0"/>
    <s v="Thursday"/>
    <s v="24"/>
    <x v="4"/>
    <x v="8"/>
    <x v="10"/>
    <x v="1"/>
    <n v="46"/>
    <n v="255"/>
    <n v="11730"/>
    <n v="5279"/>
    <n v="0.45"/>
    <x v="2"/>
    <s v="low Units"/>
    <n v="1.5894133593013992E-3"/>
  </r>
  <r>
    <x v="2"/>
    <s v="Online"/>
    <n v="1185732"/>
    <n v="44099"/>
    <s v="25-09-2020"/>
    <x v="7"/>
    <x v="0"/>
    <s v="Friday"/>
    <s v="25"/>
    <x v="4"/>
    <x v="8"/>
    <x v="10"/>
    <x v="2"/>
    <n v="41"/>
    <n v="225"/>
    <n v="9225"/>
    <n v="3413"/>
    <n v="0.37"/>
    <x v="2"/>
    <s v="low Units"/>
    <n v="1.0275938236968508E-3"/>
  </r>
  <r>
    <x v="2"/>
    <s v="Online"/>
    <n v="1185732"/>
    <n v="44100"/>
    <s v="26-09-2020"/>
    <x v="7"/>
    <x v="0"/>
    <s v="Saturday"/>
    <s v="26"/>
    <x v="4"/>
    <x v="8"/>
    <x v="10"/>
    <x v="3"/>
    <n v="42"/>
    <n v="210"/>
    <n v="8820"/>
    <n v="3793"/>
    <n v="0.43"/>
    <x v="2"/>
    <s v="low Units"/>
    <n v="1.1420050903258583E-3"/>
  </r>
  <r>
    <x v="2"/>
    <s v="Online"/>
    <n v="1185732"/>
    <n v="44101"/>
    <s v="27-09-2020"/>
    <x v="7"/>
    <x v="0"/>
    <s v="Sunday"/>
    <s v="27"/>
    <x v="4"/>
    <x v="8"/>
    <x v="10"/>
    <x v="4"/>
    <n v="50"/>
    <n v="210"/>
    <n v="10500"/>
    <n v="5250"/>
    <n v="0.5"/>
    <x v="2"/>
    <s v="low Units"/>
    <n v="1.5806819731639221E-3"/>
  </r>
  <r>
    <x v="2"/>
    <s v="Online"/>
    <n v="1185732"/>
    <n v="44102"/>
    <s v="28-09-2020"/>
    <x v="7"/>
    <x v="0"/>
    <s v="Monday"/>
    <s v="28"/>
    <x v="4"/>
    <x v="8"/>
    <x v="10"/>
    <x v="5"/>
    <n v="55"/>
    <n v="223"/>
    <n v="12265"/>
    <n v="7727"/>
    <n v="0.63"/>
    <x v="2"/>
    <s v="low Units"/>
    <n v="2.3264627822166908E-3"/>
  </r>
  <r>
    <x v="2"/>
    <s v="Online"/>
    <n v="1185732"/>
    <n v="44103"/>
    <s v="29-09-2020"/>
    <x v="7"/>
    <x v="0"/>
    <s v="Tuesday"/>
    <s v="29"/>
    <x v="4"/>
    <x v="8"/>
    <x v="10"/>
    <x v="0"/>
    <n v="56"/>
    <n v="270"/>
    <n v="15120"/>
    <n v="9072"/>
    <n v="0.6"/>
    <x v="2"/>
    <s v="low Units"/>
    <n v="2.7314184496272575E-3"/>
  </r>
  <r>
    <x v="2"/>
    <s v="Online"/>
    <n v="1185732"/>
    <n v="44104"/>
    <s v="30-09-2020"/>
    <x v="7"/>
    <x v="0"/>
    <s v="Wednesday"/>
    <s v="30"/>
    <x v="4"/>
    <x v="8"/>
    <x v="10"/>
    <x v="1"/>
    <n v="47"/>
    <n v="215"/>
    <n v="10105"/>
    <n v="4547"/>
    <n v="0.45"/>
    <x v="2"/>
    <s v="low Units"/>
    <n v="1.3690211299002579E-3"/>
  </r>
  <r>
    <x v="2"/>
    <s v="Online"/>
    <n v="1185732"/>
    <n v="44105"/>
    <s v="01-10-2020"/>
    <x v="8"/>
    <x v="0"/>
    <s v="Thursday"/>
    <s v="01"/>
    <x v="4"/>
    <x v="8"/>
    <x v="10"/>
    <x v="2"/>
    <n v="47"/>
    <n v="203"/>
    <n v="9541"/>
    <n v="3721"/>
    <n v="0.39"/>
    <x v="2"/>
    <s v="low Units"/>
    <n v="1.1203271661224675E-3"/>
  </r>
  <r>
    <x v="2"/>
    <s v="Online"/>
    <n v="1185732"/>
    <n v="44106"/>
    <s v="02-10-2020"/>
    <x v="8"/>
    <x v="0"/>
    <s v="Friday"/>
    <s v="02"/>
    <x v="4"/>
    <x v="8"/>
    <x v="10"/>
    <x v="3"/>
    <n v="45"/>
    <n v="182"/>
    <n v="8190"/>
    <n v="3604"/>
    <n v="0.44"/>
    <x v="2"/>
    <s v="low Units"/>
    <n v="1.0851005392919573E-3"/>
  </r>
  <r>
    <x v="2"/>
    <s v="Online"/>
    <n v="1185732"/>
    <n v="44107"/>
    <s v="03-10-2020"/>
    <x v="8"/>
    <x v="0"/>
    <s v="Saturday"/>
    <s v="03"/>
    <x v="4"/>
    <x v="8"/>
    <x v="10"/>
    <x v="4"/>
    <n v="57"/>
    <n v="189"/>
    <n v="10773"/>
    <n v="5387"/>
    <n v="0.5"/>
    <x v="2"/>
    <s v="low Units"/>
    <n v="1.6219302456064854E-3"/>
  </r>
  <r>
    <x v="2"/>
    <s v="Online"/>
    <n v="1185732"/>
    <n v="44108"/>
    <s v="04-10-2020"/>
    <x v="8"/>
    <x v="0"/>
    <s v="Sunday"/>
    <s v="04"/>
    <x v="4"/>
    <x v="8"/>
    <x v="10"/>
    <x v="5"/>
    <n v="59"/>
    <n v="223"/>
    <n v="13157"/>
    <n v="8552"/>
    <n v="0.65"/>
    <x v="2"/>
    <s v="low Units"/>
    <n v="2.5748556637138786E-3"/>
  </r>
  <r>
    <x v="2"/>
    <s v="Online"/>
    <n v="1185732"/>
    <n v="44109"/>
    <s v="05-10-2020"/>
    <x v="8"/>
    <x v="0"/>
    <s v="Monday"/>
    <s v="05"/>
    <x v="4"/>
    <x v="8"/>
    <x v="10"/>
    <x v="0"/>
    <n v="56"/>
    <n v="244"/>
    <n v="13664"/>
    <n v="7925"/>
    <n v="0.57999999999999996"/>
    <x v="2"/>
    <s v="low Units"/>
    <n v="2.386077073776016E-3"/>
  </r>
  <r>
    <x v="2"/>
    <s v="Online"/>
    <n v="1185732"/>
    <n v="44110"/>
    <s v="06-10-2020"/>
    <x v="8"/>
    <x v="0"/>
    <s v="Tuesday"/>
    <s v="06"/>
    <x v="4"/>
    <x v="8"/>
    <x v="10"/>
    <x v="1"/>
    <n v="49"/>
    <n v="224"/>
    <n v="10976"/>
    <n v="5268"/>
    <n v="0.48"/>
    <x v="2"/>
    <s v="low Units"/>
    <n v="1.5861014542147699E-3"/>
  </r>
  <r>
    <x v="2"/>
    <s v="Online"/>
    <n v="1185732"/>
    <n v="44111"/>
    <s v="07-10-2020"/>
    <x v="8"/>
    <x v="0"/>
    <s v="Wednesday"/>
    <s v="07"/>
    <x v="4"/>
    <x v="8"/>
    <x v="10"/>
    <x v="2"/>
    <n v="46"/>
    <n v="224"/>
    <n v="10304"/>
    <n v="3812"/>
    <n v="0.37"/>
    <x v="2"/>
    <s v="low Units"/>
    <n v="1.1477256536573087E-3"/>
  </r>
  <r>
    <x v="2"/>
    <s v="Online"/>
    <n v="1185732"/>
    <n v="44112"/>
    <s v="08-10-2020"/>
    <x v="8"/>
    <x v="0"/>
    <s v="Thursday"/>
    <s v="08"/>
    <x v="4"/>
    <x v="8"/>
    <x v="10"/>
    <x v="3"/>
    <n v="49"/>
    <n v="202"/>
    <n v="9898"/>
    <n v="4355"/>
    <n v="0.44"/>
    <x v="2"/>
    <s v="low Units"/>
    <n v="1.3112133320245488E-3"/>
  </r>
  <r>
    <x v="2"/>
    <s v="Online"/>
    <n v="1185732"/>
    <n v="44113"/>
    <s v="09-10-2020"/>
    <x v="8"/>
    <x v="0"/>
    <s v="Friday"/>
    <s v="09"/>
    <x v="4"/>
    <x v="8"/>
    <x v="10"/>
    <x v="4"/>
    <n v="64"/>
    <n v="195"/>
    <n v="12480"/>
    <n v="6240"/>
    <n v="0.5"/>
    <x v="2"/>
    <s v="low Units"/>
    <n v="1.8787534309605476E-3"/>
  </r>
  <r>
    <x v="2"/>
    <s v="Online"/>
    <n v="1185732"/>
    <n v="44114"/>
    <s v="10-10-2020"/>
    <x v="8"/>
    <x v="0"/>
    <s v="Saturday"/>
    <s v="10"/>
    <x v="4"/>
    <x v="8"/>
    <x v="10"/>
    <x v="5"/>
    <n v="64"/>
    <n v="213"/>
    <n v="13632"/>
    <n v="8179"/>
    <n v="0.6"/>
    <x v="2"/>
    <s v="low Units"/>
    <n v="2.4625519730490891E-3"/>
  </r>
  <r>
    <x v="2"/>
    <s v="Online"/>
    <n v="1185732"/>
    <n v="43975"/>
    <s v="24-05-2020"/>
    <x v="4"/>
    <x v="0"/>
    <s v="Sunday"/>
    <s v="24"/>
    <x v="4"/>
    <x v="8"/>
    <x v="10"/>
    <x v="0"/>
    <n v="63"/>
    <n v="323"/>
    <n v="20349"/>
    <n v="11395"/>
    <n v="0.56000000000000005"/>
    <x v="2"/>
    <s v="low Units"/>
    <n v="3.4308325874672172E-3"/>
  </r>
  <r>
    <x v="2"/>
    <s v="Online"/>
    <n v="1185732"/>
    <n v="43975"/>
    <s v="24-05-2020"/>
    <x v="4"/>
    <x v="0"/>
    <s v="Sunday"/>
    <s v="24"/>
    <x v="4"/>
    <x v="8"/>
    <x v="10"/>
    <x v="1"/>
    <n v="51"/>
    <n v="254"/>
    <n v="12954"/>
    <n v="6088"/>
    <n v="0.47"/>
    <x v="2"/>
    <s v="low Units"/>
    <n v="1.8329889243089443E-3"/>
  </r>
  <r>
    <x v="2"/>
    <s v="Online"/>
    <n v="1185732"/>
    <n v="43975"/>
    <s v="24-05-2020"/>
    <x v="4"/>
    <x v="0"/>
    <s v="Sunday"/>
    <s v="24"/>
    <x v="4"/>
    <x v="8"/>
    <x v="10"/>
    <x v="2"/>
    <n v="52"/>
    <n v="248"/>
    <n v="12896"/>
    <n v="4772"/>
    <n v="0.37"/>
    <x v="2"/>
    <s v="low Units"/>
    <n v="1.4367646430358545E-3"/>
  </r>
  <r>
    <x v="2"/>
    <s v="Online"/>
    <n v="1185732"/>
    <n v="43975"/>
    <s v="24-05-2020"/>
    <x v="4"/>
    <x v="0"/>
    <s v="Sunday"/>
    <s v="24"/>
    <x v="4"/>
    <x v="8"/>
    <x v="10"/>
    <x v="3"/>
    <n v="54"/>
    <n v="209"/>
    <n v="11286"/>
    <n v="4853"/>
    <n v="0.43"/>
    <x v="2"/>
    <s v="low Units"/>
    <n v="1.4611523077646695E-3"/>
  </r>
  <r>
    <x v="0"/>
    <s v="Online"/>
    <n v="1185732"/>
    <n v="43975"/>
    <s v="24-05-2020"/>
    <x v="4"/>
    <x v="0"/>
    <s v="Sunday"/>
    <s v="24"/>
    <x v="4"/>
    <x v="8"/>
    <x v="10"/>
    <x v="4"/>
    <n v="60"/>
    <n v="202"/>
    <n v="12120"/>
    <n v="5939"/>
    <n v="0.49"/>
    <x v="2"/>
    <s v="low Units"/>
    <n v="1.7881276644991491E-3"/>
  </r>
  <r>
    <x v="0"/>
    <s v="Online"/>
    <n v="1185732"/>
    <n v="43975"/>
    <s v="24-05-2020"/>
    <x v="4"/>
    <x v="0"/>
    <s v="Sunday"/>
    <s v="24"/>
    <x v="4"/>
    <x v="8"/>
    <x v="10"/>
    <x v="5"/>
    <n v="64"/>
    <n v="219"/>
    <n v="14016"/>
    <n v="8830"/>
    <n v="0.63"/>
    <x v="2"/>
    <s v="low Units"/>
    <n v="2.6585565377214154E-3"/>
  </r>
  <r>
    <x v="0"/>
    <s v="Online"/>
    <n v="1185732"/>
    <n v="44121"/>
    <s v="17-10-2020"/>
    <x v="8"/>
    <x v="0"/>
    <s v="Saturday"/>
    <s v="17"/>
    <x v="4"/>
    <x v="8"/>
    <x v="10"/>
    <x v="0"/>
    <n v="33"/>
    <n v="131"/>
    <n v="4323"/>
    <n v="1945"/>
    <n v="0.45"/>
    <x v="2"/>
    <s v="low Units"/>
    <n v="5.8560503577215781E-4"/>
  </r>
  <r>
    <x v="0"/>
    <s v="Online"/>
    <n v="1185732"/>
    <n v="44122"/>
    <s v="18-10-2020"/>
    <x v="8"/>
    <x v="0"/>
    <s v="Sunday"/>
    <s v="18"/>
    <x v="4"/>
    <x v="8"/>
    <x v="10"/>
    <x v="1"/>
    <n v="33"/>
    <n v="65"/>
    <n v="2145"/>
    <n v="858"/>
    <n v="0.4"/>
    <x v="2"/>
    <s v="low Units"/>
    <n v="2.5832859675707528E-4"/>
  </r>
  <r>
    <x v="0"/>
    <s v="Online"/>
    <n v="1185732"/>
    <n v="44123"/>
    <s v="19-10-2020"/>
    <x v="8"/>
    <x v="0"/>
    <s v="Monday"/>
    <s v="19"/>
    <x v="4"/>
    <x v="8"/>
    <x v="10"/>
    <x v="2"/>
    <n v="24"/>
    <n v="63"/>
    <n v="1512"/>
    <n v="665"/>
    <n v="0.44"/>
    <x v="2"/>
    <s v="low Units"/>
    <n v="2.0021971660076344E-4"/>
  </r>
  <r>
    <x v="0"/>
    <s v="Online"/>
    <n v="1185732"/>
    <n v="44124"/>
    <s v="20-10-2020"/>
    <x v="8"/>
    <x v="0"/>
    <s v="Tuesday"/>
    <s v="20"/>
    <x v="4"/>
    <x v="8"/>
    <x v="10"/>
    <x v="3"/>
    <n v="29"/>
    <n v="26"/>
    <n v="754"/>
    <n v="339"/>
    <n v="0.45"/>
    <x v="2"/>
    <s v="low Units"/>
    <n v="1.0206689312429897E-4"/>
  </r>
  <r>
    <x v="0"/>
    <s v="Online"/>
    <n v="1185732"/>
    <n v="44125"/>
    <s v="21-10-2020"/>
    <x v="8"/>
    <x v="0"/>
    <s v="Wednesday"/>
    <s v="21"/>
    <x v="3"/>
    <x v="9"/>
    <x v="11"/>
    <x v="4"/>
    <n v="43"/>
    <n v="39"/>
    <n v="1677"/>
    <n v="755"/>
    <n v="0.45"/>
    <x v="2"/>
    <s v="low Units"/>
    <n v="2.2731712185500213E-4"/>
  </r>
  <r>
    <x v="0"/>
    <s v="Online"/>
    <n v="1185732"/>
    <n v="44126"/>
    <s v="22-10-2020"/>
    <x v="8"/>
    <x v="0"/>
    <s v="Thursday"/>
    <s v="22"/>
    <x v="3"/>
    <x v="9"/>
    <x v="11"/>
    <x v="5"/>
    <n v="32"/>
    <n v="65"/>
    <n v="2080"/>
    <n v="1165"/>
    <n v="0.56000000000000005"/>
    <x v="2"/>
    <s v="low Units"/>
    <n v="3.5076085690208942E-4"/>
  </r>
  <r>
    <x v="0"/>
    <s v="Online"/>
    <n v="1185732"/>
    <n v="44127"/>
    <s v="23-10-2020"/>
    <x v="8"/>
    <x v="0"/>
    <s v="Friday"/>
    <s v="23"/>
    <x v="3"/>
    <x v="9"/>
    <x v="11"/>
    <x v="0"/>
    <n v="32"/>
    <n v="135"/>
    <n v="4320"/>
    <n v="1944"/>
    <n v="0.45"/>
    <x v="2"/>
    <s v="low Units"/>
    <n v="5.8530395349155515E-4"/>
  </r>
  <r>
    <x v="0"/>
    <s v="Online"/>
    <n v="1185732"/>
    <n v="44128"/>
    <s v="24-10-2020"/>
    <x v="8"/>
    <x v="0"/>
    <s v="Saturday"/>
    <s v="24"/>
    <x v="3"/>
    <x v="9"/>
    <x v="11"/>
    <x v="1"/>
    <n v="34"/>
    <n v="38"/>
    <n v="1292"/>
    <n v="581"/>
    <n v="0.45"/>
    <x v="2"/>
    <s v="low Units"/>
    <n v="1.7492880503014072E-4"/>
  </r>
  <r>
    <x v="0"/>
    <s v="Online"/>
    <n v="1185732"/>
    <n v="44129"/>
    <s v="25-10-2020"/>
    <x v="8"/>
    <x v="0"/>
    <s v="Sunday"/>
    <s v="25"/>
    <x v="3"/>
    <x v="9"/>
    <x v="11"/>
    <x v="2"/>
    <n v="25"/>
    <n v="56"/>
    <n v="1400"/>
    <n v="588"/>
    <n v="0.42"/>
    <x v="2"/>
    <s v="low Units"/>
    <n v="1.7703638099435926E-4"/>
  </r>
  <r>
    <x v="0"/>
    <s v="Online"/>
    <n v="1185732"/>
    <n v="44130"/>
    <s v="26-10-2020"/>
    <x v="8"/>
    <x v="0"/>
    <s v="Monday"/>
    <s v="26"/>
    <x v="3"/>
    <x v="9"/>
    <x v="11"/>
    <x v="3"/>
    <n v="27"/>
    <n v="20"/>
    <n v="540"/>
    <n v="254"/>
    <n v="0.47"/>
    <x v="2"/>
    <s v="low Units"/>
    <n v="7.6474899273073569E-5"/>
  </r>
  <r>
    <x v="0"/>
    <s v="Online"/>
    <n v="1185732"/>
    <n v="44131"/>
    <s v="27-10-2020"/>
    <x v="8"/>
    <x v="0"/>
    <s v="Tuesday"/>
    <s v="27"/>
    <x v="3"/>
    <x v="9"/>
    <x v="11"/>
    <x v="4"/>
    <n v="41"/>
    <n v="44"/>
    <n v="1804"/>
    <n v="740"/>
    <n v="0.41"/>
    <x v="2"/>
    <s v="low Units"/>
    <n v="2.2280088764596234E-4"/>
  </r>
  <r>
    <x v="0"/>
    <s v="Online"/>
    <n v="1185732"/>
    <n v="44132"/>
    <s v="28-10-2020"/>
    <x v="8"/>
    <x v="0"/>
    <s v="Wednesday"/>
    <s v="28"/>
    <x v="3"/>
    <x v="9"/>
    <x v="11"/>
    <x v="5"/>
    <n v="34"/>
    <n v="65"/>
    <n v="2210"/>
    <n v="1216"/>
    <n v="0.55000000000000004"/>
    <x v="2"/>
    <s v="low Units"/>
    <n v="3.6611605321282465E-4"/>
  </r>
  <r>
    <x v="0"/>
    <s v="Online"/>
    <n v="1185732"/>
    <n v="44133"/>
    <s v="29-10-2020"/>
    <x v="8"/>
    <x v="0"/>
    <s v="Thursday"/>
    <s v="29"/>
    <x v="3"/>
    <x v="9"/>
    <x v="11"/>
    <x v="0"/>
    <n v="39"/>
    <n v="116"/>
    <n v="4524"/>
    <n v="2262"/>
    <n v="0.5"/>
    <x v="2"/>
    <s v="low Units"/>
    <n v="6.8104811872319844E-4"/>
  </r>
  <r>
    <x v="0"/>
    <s v="Online"/>
    <n v="1185732"/>
    <n v="44134"/>
    <s v="30-10-2020"/>
    <x v="8"/>
    <x v="0"/>
    <s v="Friday"/>
    <s v="30"/>
    <x v="3"/>
    <x v="9"/>
    <x v="11"/>
    <x v="1"/>
    <n v="38"/>
    <n v="35"/>
    <n v="1330"/>
    <n v="532"/>
    <n v="0.4"/>
    <x v="2"/>
    <s v="low Units"/>
    <n v="1.6017577328061077E-4"/>
  </r>
  <r>
    <x v="0"/>
    <s v="Online"/>
    <n v="1185732"/>
    <n v="44135"/>
    <s v="31-10-2020"/>
    <x v="8"/>
    <x v="0"/>
    <s v="Saturday"/>
    <s v="31"/>
    <x v="3"/>
    <x v="9"/>
    <x v="11"/>
    <x v="2"/>
    <n v="29"/>
    <n v="53"/>
    <n v="1537"/>
    <n v="692"/>
    <n v="0.45"/>
    <x v="2"/>
    <s v="low Units"/>
    <n v="2.0834893817703505E-4"/>
  </r>
  <r>
    <x v="0"/>
    <s v="Online"/>
    <n v="1185732"/>
    <n v="44136"/>
    <s v="01-11-2020"/>
    <x v="9"/>
    <x v="0"/>
    <s v="Sunday"/>
    <s v="01"/>
    <x v="3"/>
    <x v="9"/>
    <x v="11"/>
    <x v="3"/>
    <n v="32"/>
    <n v="7"/>
    <n v="224"/>
    <n v="112"/>
    <n v="0.5"/>
    <x v="2"/>
    <s v="low Units"/>
    <n v="3.3721215427497006E-5"/>
  </r>
  <r>
    <x v="0"/>
    <s v="Online"/>
    <n v="1185732"/>
    <n v="44137"/>
    <s v="02-11-2020"/>
    <x v="9"/>
    <x v="0"/>
    <s v="Monday"/>
    <s v="02"/>
    <x v="3"/>
    <x v="9"/>
    <x v="11"/>
    <x v="4"/>
    <n v="47"/>
    <n v="19"/>
    <n v="893"/>
    <n v="375"/>
    <n v="0.42"/>
    <x v="2"/>
    <s v="low Units"/>
    <n v="1.1290585522599444E-4"/>
  </r>
  <r>
    <x v="0"/>
    <s v="Online"/>
    <n v="1185732"/>
    <n v="44138"/>
    <s v="03-11-2020"/>
    <x v="9"/>
    <x v="0"/>
    <s v="Tuesday"/>
    <s v="03"/>
    <x v="3"/>
    <x v="9"/>
    <x v="11"/>
    <x v="5"/>
    <n v="38"/>
    <n v="47"/>
    <n v="1786"/>
    <n v="982"/>
    <n v="0.55000000000000004"/>
    <x v="2"/>
    <s v="low Units"/>
    <n v="2.9566279955180408E-4"/>
  </r>
  <r>
    <x v="0"/>
    <s v="Online"/>
    <n v="1185732"/>
    <n v="44139"/>
    <s v="04-11-2020"/>
    <x v="9"/>
    <x v="0"/>
    <s v="Wednesday"/>
    <s v="04"/>
    <x v="3"/>
    <x v="9"/>
    <x v="11"/>
    <x v="0"/>
    <n v="36"/>
    <n v="120"/>
    <n v="4320"/>
    <n v="2030"/>
    <n v="0.47"/>
    <x v="2"/>
    <s v="low Units"/>
    <n v="6.1119702962338313E-4"/>
  </r>
  <r>
    <x v="0"/>
    <s v="Online"/>
    <n v="1185732"/>
    <n v="44140"/>
    <s v="05-11-2020"/>
    <x v="9"/>
    <x v="0"/>
    <s v="Thursday"/>
    <s v="05"/>
    <x v="3"/>
    <x v="9"/>
    <x v="11"/>
    <x v="1"/>
    <n v="38"/>
    <n v="28"/>
    <n v="1064"/>
    <n v="447"/>
    <n v="0.42"/>
    <x v="2"/>
    <s v="low Units"/>
    <n v="1.3458377942938537E-4"/>
  </r>
  <r>
    <x v="0"/>
    <s v="Online"/>
    <n v="1185732"/>
    <n v="44141"/>
    <s v="06-11-2020"/>
    <x v="9"/>
    <x v="0"/>
    <s v="Friday"/>
    <s v="06"/>
    <x v="3"/>
    <x v="9"/>
    <x v="11"/>
    <x v="2"/>
    <n v="29"/>
    <n v="26"/>
    <n v="754"/>
    <n v="332"/>
    <n v="0.44"/>
    <x v="2"/>
    <s v="low Units"/>
    <n v="9.9959317160080408E-5"/>
  </r>
  <r>
    <x v="0"/>
    <s v="Online"/>
    <n v="1185732"/>
    <n v="44142"/>
    <s v="07-11-2020"/>
    <x v="9"/>
    <x v="0"/>
    <s v="Saturday"/>
    <s v="07"/>
    <x v="3"/>
    <x v="9"/>
    <x v="11"/>
    <x v="3"/>
    <n v="32"/>
    <n v="7"/>
    <n v="224"/>
    <n v="112"/>
    <n v="0.5"/>
    <x v="2"/>
    <s v="low Units"/>
    <n v="3.3721215427497006E-5"/>
  </r>
  <r>
    <x v="0"/>
    <s v="Online"/>
    <n v="1185732"/>
    <n v="44143"/>
    <s v="08-11-2020"/>
    <x v="9"/>
    <x v="0"/>
    <s v="Sunday"/>
    <s v="08"/>
    <x v="3"/>
    <x v="9"/>
    <x v="11"/>
    <x v="4"/>
    <n v="47"/>
    <n v="14"/>
    <n v="658"/>
    <n v="263"/>
    <n v="0.4"/>
    <x v="2"/>
    <s v="low Units"/>
    <n v="7.9184639798497432E-5"/>
  </r>
  <r>
    <x v="0"/>
    <s v="Online"/>
    <n v="1185732"/>
    <n v="44144"/>
    <s v="09-11-2020"/>
    <x v="9"/>
    <x v="0"/>
    <s v="Monday"/>
    <s v="09"/>
    <x v="3"/>
    <x v="9"/>
    <x v="11"/>
    <x v="5"/>
    <n v="36"/>
    <n v="53"/>
    <n v="1908"/>
    <n v="1145"/>
    <n v="0.6"/>
    <x v="2"/>
    <s v="low Units"/>
    <n v="3.4473921129003635E-4"/>
  </r>
  <r>
    <x v="0"/>
    <s v="Online"/>
    <n v="1185732"/>
    <n v="44145"/>
    <s v="10-11-2020"/>
    <x v="9"/>
    <x v="0"/>
    <s v="Tuesday"/>
    <s v="10"/>
    <x v="3"/>
    <x v="9"/>
    <x v="11"/>
    <x v="0"/>
    <n v="48"/>
    <n v="116"/>
    <n v="5568"/>
    <n v="2617"/>
    <n v="0.47"/>
    <x v="2"/>
    <s v="low Units"/>
    <n v="7.879323283371399E-4"/>
  </r>
  <r>
    <x v="0"/>
    <s v="Online"/>
    <n v="1185732"/>
    <n v="44146"/>
    <s v="11-11-2020"/>
    <x v="9"/>
    <x v="0"/>
    <s v="Wednesday"/>
    <s v="11"/>
    <x v="3"/>
    <x v="9"/>
    <x v="11"/>
    <x v="1"/>
    <n v="44"/>
    <n v="44"/>
    <n v="1936"/>
    <n v="794"/>
    <n v="0.41"/>
    <x v="2"/>
    <s v="low Units"/>
    <n v="2.3905933079850557E-4"/>
  </r>
  <r>
    <x v="0"/>
    <s v="Online"/>
    <n v="1185732"/>
    <n v="44147"/>
    <s v="12-11-2020"/>
    <x v="9"/>
    <x v="0"/>
    <s v="Thursday"/>
    <s v="12"/>
    <x v="3"/>
    <x v="9"/>
    <x v="11"/>
    <x v="2"/>
    <n v="37"/>
    <n v="38"/>
    <n v="1406"/>
    <n v="619"/>
    <n v="0.44"/>
    <x v="2"/>
    <s v="low Units"/>
    <n v="1.8636993169304149E-4"/>
  </r>
  <r>
    <x v="0"/>
    <s v="Online"/>
    <n v="1185732"/>
    <n v="44148"/>
    <s v="13-11-2020"/>
    <x v="9"/>
    <x v="0"/>
    <s v="Friday"/>
    <s v="13"/>
    <x v="3"/>
    <x v="9"/>
    <x v="11"/>
    <x v="3"/>
    <n v="36"/>
    <n v="13"/>
    <n v="468"/>
    <n v="229"/>
    <n v="0.49"/>
    <x v="2"/>
    <s v="low Units"/>
    <n v="6.8947842258007278E-5"/>
  </r>
  <r>
    <x v="0"/>
    <s v="Online"/>
    <n v="1185732"/>
    <n v="44149"/>
    <s v="14-11-2020"/>
    <x v="9"/>
    <x v="0"/>
    <s v="Saturday"/>
    <s v="14"/>
    <x v="3"/>
    <x v="9"/>
    <x v="11"/>
    <x v="4"/>
    <n v="50"/>
    <n v="20"/>
    <n v="1000"/>
    <n v="410"/>
    <n v="0.41"/>
    <x v="2"/>
    <s v="low Units"/>
    <n v="1.2344373504708726E-4"/>
  </r>
  <r>
    <x v="0"/>
    <s v="Online"/>
    <n v="1185732"/>
    <n v="44150"/>
    <s v="15-11-2020"/>
    <x v="9"/>
    <x v="0"/>
    <s v="Sunday"/>
    <s v="15"/>
    <x v="3"/>
    <x v="9"/>
    <x v="11"/>
    <x v="5"/>
    <n v="58"/>
    <n v="51"/>
    <n v="2958"/>
    <n v="1745"/>
    <n v="0.59"/>
    <x v="2"/>
    <s v="low Units"/>
    <n v="5.2538857965162748E-4"/>
  </r>
  <r>
    <x v="0"/>
    <s v="Online"/>
    <n v="1185732"/>
    <n v="44151"/>
    <s v="16-11-2020"/>
    <x v="9"/>
    <x v="0"/>
    <s v="Monday"/>
    <s v="16"/>
    <x v="3"/>
    <x v="9"/>
    <x v="11"/>
    <x v="0"/>
    <n v="44"/>
    <n v="106"/>
    <n v="4664"/>
    <n v="2285"/>
    <n v="0.49"/>
    <x v="2"/>
    <s v="low Units"/>
    <n v="6.8797301117705942E-4"/>
  </r>
  <r>
    <x v="0"/>
    <s v="Online"/>
    <n v="1185732"/>
    <n v="44152"/>
    <s v="17-11-2020"/>
    <x v="9"/>
    <x v="0"/>
    <s v="Tuesday"/>
    <s v="17"/>
    <x v="3"/>
    <x v="9"/>
    <x v="11"/>
    <x v="1"/>
    <n v="38"/>
    <n v="49"/>
    <n v="1862"/>
    <n v="763"/>
    <n v="0.41"/>
    <x v="2"/>
    <s v="low Units"/>
    <n v="2.2972578009982338E-4"/>
  </r>
  <r>
    <x v="0"/>
    <s v="Online"/>
    <n v="1185732"/>
    <n v="44153"/>
    <s v="18-11-2020"/>
    <x v="9"/>
    <x v="0"/>
    <s v="Wednesday"/>
    <s v="18"/>
    <x v="3"/>
    <x v="9"/>
    <x v="11"/>
    <x v="2"/>
    <n v="33"/>
    <n v="47"/>
    <n v="1551"/>
    <n v="698"/>
    <n v="0.45"/>
    <x v="2"/>
    <s v="low Units"/>
    <n v="2.1015543186065098E-4"/>
  </r>
  <r>
    <x v="0"/>
    <s v="Online"/>
    <n v="1185732"/>
    <n v="44154"/>
    <s v="19-11-2020"/>
    <x v="9"/>
    <x v="0"/>
    <s v="Thursday"/>
    <s v="19"/>
    <x v="3"/>
    <x v="9"/>
    <x v="11"/>
    <x v="3"/>
    <n v="32"/>
    <n v="45"/>
    <n v="1440"/>
    <n v="677"/>
    <n v="0.47"/>
    <x v="2"/>
    <s v="low Units"/>
    <n v="2.0383270396799526E-4"/>
  </r>
  <r>
    <x v="0"/>
    <s v="Online"/>
    <n v="1185732"/>
    <n v="44155"/>
    <s v="20-11-2020"/>
    <x v="9"/>
    <x v="0"/>
    <s v="Friday"/>
    <s v="20"/>
    <x v="3"/>
    <x v="9"/>
    <x v="11"/>
    <x v="4"/>
    <n v="49"/>
    <n v="45"/>
    <n v="2205"/>
    <n v="926"/>
    <n v="0.42"/>
    <x v="2"/>
    <s v="low Units"/>
    <n v="2.7880219183805562E-4"/>
  </r>
  <r>
    <x v="0"/>
    <s v="Online"/>
    <n v="1185732"/>
    <n v="44156"/>
    <s v="21-11-2020"/>
    <x v="9"/>
    <x v="0"/>
    <s v="Saturday"/>
    <s v="21"/>
    <x v="3"/>
    <x v="9"/>
    <x v="11"/>
    <x v="5"/>
    <n v="53"/>
    <n v="81"/>
    <n v="4293"/>
    <n v="2404"/>
    <n v="0.56000000000000005"/>
    <x v="2"/>
    <s v="low Units"/>
    <n v="7.2380180256877494E-4"/>
  </r>
  <r>
    <x v="0"/>
    <s v="Online"/>
    <n v="1185732"/>
    <n v="44157"/>
    <s v="22-11-2020"/>
    <x v="9"/>
    <x v="0"/>
    <s v="Sunday"/>
    <s v="22"/>
    <x v="3"/>
    <x v="9"/>
    <x v="11"/>
    <x v="0"/>
    <n v="49"/>
    <n v="160"/>
    <n v="7840"/>
    <n v="3685"/>
    <n v="0.47"/>
    <x v="2"/>
    <s v="low Units"/>
    <n v="1.1094882040207721E-3"/>
  </r>
  <r>
    <x v="0"/>
    <s v="Online"/>
    <n v="1185732"/>
    <n v="44158"/>
    <s v="23-11-2020"/>
    <x v="9"/>
    <x v="0"/>
    <s v="Monday"/>
    <s v="23"/>
    <x v="3"/>
    <x v="9"/>
    <x v="11"/>
    <x v="1"/>
    <n v="42"/>
    <n v="75"/>
    <n v="3150"/>
    <n v="1418"/>
    <n v="0.45"/>
    <x v="2"/>
    <s v="low Units"/>
    <n v="4.2693467389456029E-4"/>
  </r>
  <r>
    <x v="0"/>
    <s v="Online"/>
    <n v="1185732"/>
    <n v="44159"/>
    <s v="24-11-2020"/>
    <x v="9"/>
    <x v="0"/>
    <s v="Tuesday"/>
    <s v="24"/>
    <x v="3"/>
    <x v="9"/>
    <x v="11"/>
    <x v="2"/>
    <n v="36"/>
    <n v="63"/>
    <n v="2268"/>
    <n v="953"/>
    <n v="0.42"/>
    <x v="2"/>
    <s v="low Units"/>
    <n v="2.8693141341432717E-4"/>
  </r>
  <r>
    <x v="0"/>
    <s v="Online"/>
    <n v="1185732"/>
    <n v="44160"/>
    <s v="25-11-2020"/>
    <x v="9"/>
    <x v="0"/>
    <s v="Wednesday"/>
    <s v="25"/>
    <x v="3"/>
    <x v="9"/>
    <x v="11"/>
    <x v="3"/>
    <n v="38"/>
    <n v="51"/>
    <n v="1938"/>
    <n v="930"/>
    <n v="0.48"/>
    <x v="2"/>
    <s v="low Units"/>
    <n v="2.8000652096046619E-4"/>
  </r>
  <r>
    <x v="0"/>
    <s v="Online"/>
    <n v="1185732"/>
    <n v="44161"/>
    <s v="26-11-2020"/>
    <x v="9"/>
    <x v="0"/>
    <s v="Thursday"/>
    <s v="26"/>
    <x v="3"/>
    <x v="9"/>
    <x v="11"/>
    <x v="4"/>
    <n v="49"/>
    <n v="58"/>
    <n v="2842"/>
    <n v="1165"/>
    <n v="0.41"/>
    <x v="2"/>
    <s v="low Units"/>
    <n v="3.5076085690208942E-4"/>
  </r>
  <r>
    <x v="0"/>
    <s v="Online"/>
    <n v="1185732"/>
    <n v="44162"/>
    <s v="27-11-2020"/>
    <x v="9"/>
    <x v="0"/>
    <s v="Friday"/>
    <s v="27"/>
    <x v="3"/>
    <x v="9"/>
    <x v="11"/>
    <x v="5"/>
    <n v="54"/>
    <n v="98"/>
    <n v="5292"/>
    <n v="2911"/>
    <n v="0.55000000000000004"/>
    <x v="2"/>
    <s v="low Units"/>
    <n v="8.7645051883431945E-4"/>
  </r>
  <r>
    <x v="0"/>
    <s v="Online"/>
    <n v="1185732"/>
    <n v="44163"/>
    <s v="28-11-2020"/>
    <x v="9"/>
    <x v="0"/>
    <s v="Saturday"/>
    <s v="28"/>
    <x v="3"/>
    <x v="9"/>
    <x v="11"/>
    <x v="0"/>
    <n v="47"/>
    <n v="137"/>
    <n v="6439"/>
    <n v="3026"/>
    <n v="0.47"/>
    <x v="2"/>
    <s v="low Units"/>
    <n v="9.1107498110362434E-4"/>
  </r>
  <r>
    <x v="0"/>
    <s v="Online"/>
    <n v="1185732"/>
    <n v="44164"/>
    <s v="29-11-2020"/>
    <x v="9"/>
    <x v="0"/>
    <s v="Sunday"/>
    <s v="29"/>
    <x v="3"/>
    <x v="9"/>
    <x v="11"/>
    <x v="1"/>
    <n v="43"/>
    <n v="87"/>
    <n v="3741"/>
    <n v="1534"/>
    <n v="0.41"/>
    <x v="2"/>
    <s v="low Units"/>
    <n v="4.6186021844446794E-4"/>
  </r>
  <r>
    <x v="0"/>
    <s v="Online"/>
    <n v="1185732"/>
    <n v="44165"/>
    <s v="30-11-2020"/>
    <x v="9"/>
    <x v="0"/>
    <s v="Monday"/>
    <s v="30"/>
    <x v="3"/>
    <x v="9"/>
    <x v="11"/>
    <x v="2"/>
    <n v="37"/>
    <n v="68"/>
    <n v="2516"/>
    <n v="1006"/>
    <n v="0.4"/>
    <x v="2"/>
    <s v="low Units"/>
    <n v="3.0288877428626772E-4"/>
  </r>
  <r>
    <x v="0"/>
    <s v="Online"/>
    <n v="1185732"/>
    <n v="44166"/>
    <s v="01-12-2020"/>
    <x v="10"/>
    <x v="0"/>
    <s v="Tuesday"/>
    <s v="01"/>
    <x v="3"/>
    <x v="9"/>
    <x v="11"/>
    <x v="3"/>
    <n v="33"/>
    <n v="47"/>
    <n v="1551"/>
    <n v="760"/>
    <n v="0.49"/>
    <x v="2"/>
    <s v="low Units"/>
    <n v="2.2882253325801541E-4"/>
  </r>
  <r>
    <x v="0"/>
    <s v="Online"/>
    <n v="1185732"/>
    <n v="44167"/>
    <s v="02-12-2020"/>
    <x v="10"/>
    <x v="0"/>
    <s v="Wednesday"/>
    <s v="02"/>
    <x v="3"/>
    <x v="9"/>
    <x v="11"/>
    <x v="4"/>
    <n v="42"/>
    <n v="42"/>
    <n v="1764"/>
    <n v="723"/>
    <n v="0.41"/>
    <x v="2"/>
    <s v="low Units"/>
    <n v="2.1768248887571727E-4"/>
  </r>
  <r>
    <x v="0"/>
    <s v="Online"/>
    <n v="1185732"/>
    <n v="44168"/>
    <s v="03-12-2020"/>
    <x v="10"/>
    <x v="0"/>
    <s v="Thursday"/>
    <s v="03"/>
    <x v="3"/>
    <x v="9"/>
    <x v="11"/>
    <x v="5"/>
    <n v="46"/>
    <n v="88"/>
    <n v="4048"/>
    <n v="2307"/>
    <n v="0.56999999999999995"/>
    <x v="2"/>
    <s v="low Units"/>
    <n v="6.9459682135031785E-4"/>
  </r>
  <r>
    <x v="0"/>
    <s v="Online"/>
    <n v="1185732"/>
    <n v="44169"/>
    <s v="04-12-2020"/>
    <x v="10"/>
    <x v="0"/>
    <s v="Friday"/>
    <s v="04"/>
    <x v="3"/>
    <x v="9"/>
    <x v="11"/>
    <x v="0"/>
    <n v="43"/>
    <n v="113"/>
    <n v="4859"/>
    <n v="2332"/>
    <n v="0.48"/>
    <x v="2"/>
    <s v="low Units"/>
    <n v="7.0212387836538403E-4"/>
  </r>
  <r>
    <x v="0"/>
    <s v="Online"/>
    <n v="1185732"/>
    <n v="44170"/>
    <s v="05-12-2020"/>
    <x v="10"/>
    <x v="0"/>
    <s v="Saturday"/>
    <s v="05"/>
    <x v="3"/>
    <x v="9"/>
    <x v="11"/>
    <x v="1"/>
    <n v="37"/>
    <n v="73"/>
    <n v="2701"/>
    <n v="1215"/>
    <n v="0.45"/>
    <x v="2"/>
    <s v="low Units"/>
    <n v="3.65814970932222E-4"/>
  </r>
  <r>
    <x v="0"/>
    <s v="Online"/>
    <n v="1185732"/>
    <n v="44171"/>
    <s v="06-12-2020"/>
    <x v="10"/>
    <x v="0"/>
    <s v="Sunday"/>
    <s v="06"/>
    <x v="3"/>
    <x v="9"/>
    <x v="11"/>
    <x v="2"/>
    <n v="24"/>
    <n v="41"/>
    <n v="984"/>
    <n v="394"/>
    <n v="0.4"/>
    <x v="2"/>
    <s v="low Units"/>
    <n v="1.1862641855744482E-4"/>
  </r>
  <r>
    <x v="0"/>
    <s v="Online"/>
    <n v="1185732"/>
    <n v="44172"/>
    <s v="07-12-2020"/>
    <x v="10"/>
    <x v="0"/>
    <s v="Monday"/>
    <s v="07"/>
    <x v="3"/>
    <x v="9"/>
    <x v="11"/>
    <x v="3"/>
    <n v="24"/>
    <n v="31"/>
    <n v="744"/>
    <n v="342"/>
    <n v="0.46"/>
    <x v="2"/>
    <s v="low Units"/>
    <n v="1.0297013996610694E-4"/>
  </r>
  <r>
    <x v="0"/>
    <s v="Online"/>
    <n v="1185732"/>
    <n v="44173"/>
    <s v="08-12-2020"/>
    <x v="10"/>
    <x v="0"/>
    <s v="Tuesday"/>
    <s v="08"/>
    <x v="3"/>
    <x v="9"/>
    <x v="11"/>
    <x v="4"/>
    <n v="32"/>
    <n v="34"/>
    <n v="1088"/>
    <n v="479"/>
    <n v="0.44"/>
    <x v="2"/>
    <s v="low Units"/>
    <n v="1.4421841240867022E-4"/>
  </r>
  <r>
    <x v="0"/>
    <s v="Online"/>
    <n v="1185732"/>
    <n v="44174"/>
    <s v="09-12-2020"/>
    <x v="10"/>
    <x v="0"/>
    <s v="Wednesday"/>
    <s v="09"/>
    <x v="3"/>
    <x v="9"/>
    <x v="11"/>
    <x v="5"/>
    <n v="39"/>
    <n v="52"/>
    <n v="2028"/>
    <n v="1156"/>
    <n v="0.56999999999999995"/>
    <x v="2"/>
    <s v="low Units"/>
    <n v="3.4805111637666551E-4"/>
  </r>
  <r>
    <x v="0"/>
    <s v="Online"/>
    <n v="1185732"/>
    <n v="44175"/>
    <s v="10-12-2020"/>
    <x v="10"/>
    <x v="0"/>
    <s v="Thursday"/>
    <s v="10"/>
    <x v="3"/>
    <x v="9"/>
    <x v="11"/>
    <x v="0"/>
    <n v="41"/>
    <n v="98"/>
    <n v="4018"/>
    <n v="1888"/>
    <n v="0.47"/>
    <x v="2"/>
    <s v="low Units"/>
    <n v="5.6844334577780663E-4"/>
  </r>
  <r>
    <x v="0"/>
    <s v="Online"/>
    <n v="1185732"/>
    <n v="44176"/>
    <s v="11-12-2020"/>
    <x v="10"/>
    <x v="0"/>
    <s v="Friday"/>
    <s v="11"/>
    <x v="3"/>
    <x v="9"/>
    <x v="11"/>
    <x v="1"/>
    <n v="34"/>
    <n v="58"/>
    <n v="1972"/>
    <n v="848"/>
    <n v="0.43"/>
    <x v="2"/>
    <s v="low Units"/>
    <n v="2.5531777395104873E-4"/>
  </r>
  <r>
    <x v="0"/>
    <s v="Online"/>
    <n v="1185732"/>
    <n v="44177"/>
    <s v="12-12-2020"/>
    <x v="10"/>
    <x v="0"/>
    <s v="Saturday"/>
    <s v="12"/>
    <x v="3"/>
    <x v="9"/>
    <x v="11"/>
    <x v="2"/>
    <n v="32"/>
    <n v="25"/>
    <n v="800"/>
    <n v="336"/>
    <n v="0.42"/>
    <x v="2"/>
    <s v="low Units"/>
    <n v="1.0116364628249102E-4"/>
  </r>
  <r>
    <x v="0"/>
    <s v="Online"/>
    <n v="1185732"/>
    <n v="44178"/>
    <s v="13-12-2020"/>
    <x v="10"/>
    <x v="0"/>
    <s v="Sunday"/>
    <s v="13"/>
    <x v="3"/>
    <x v="9"/>
    <x v="11"/>
    <x v="3"/>
    <n v="32"/>
    <n v="21"/>
    <n v="672"/>
    <n v="309"/>
    <n v="0.46"/>
    <x v="2"/>
    <s v="low Units"/>
    <n v="9.3034424706219416E-5"/>
  </r>
  <r>
    <x v="0"/>
    <s v="Online"/>
    <n v="1185732"/>
    <n v="44179"/>
    <s v="14-12-2020"/>
    <x v="10"/>
    <x v="0"/>
    <s v="Monday"/>
    <s v="14"/>
    <x v="3"/>
    <x v="9"/>
    <x v="11"/>
    <x v="4"/>
    <n v="41"/>
    <n v="19"/>
    <n v="779"/>
    <n v="327"/>
    <n v="0.42"/>
    <x v="2"/>
    <s v="low Units"/>
    <n v="9.8453905757067142E-5"/>
  </r>
  <r>
    <x v="0"/>
    <s v="Online"/>
    <n v="1185732"/>
    <n v="44180"/>
    <s v="15-12-2020"/>
    <x v="10"/>
    <x v="0"/>
    <s v="Tuesday"/>
    <s v="15"/>
    <x v="3"/>
    <x v="9"/>
    <x v="11"/>
    <x v="5"/>
    <n v="49"/>
    <n v="60"/>
    <n v="2940"/>
    <n v="1764"/>
    <n v="0.6"/>
    <x v="2"/>
    <s v="low Units"/>
    <n v="5.3110914298307784E-4"/>
  </r>
  <r>
    <x v="0"/>
    <s v="Online"/>
    <n v="1185732"/>
    <n v="44181"/>
    <s v="16-12-2020"/>
    <x v="10"/>
    <x v="0"/>
    <s v="Wednesday"/>
    <s v="16"/>
    <x v="3"/>
    <x v="9"/>
    <x v="11"/>
    <x v="0"/>
    <n v="46"/>
    <n v="91"/>
    <n v="4186"/>
    <n v="1967"/>
    <n v="0.47"/>
    <x v="2"/>
    <s v="low Units"/>
    <n v="5.9222884594541624E-4"/>
  </r>
  <r>
    <x v="0"/>
    <s v="Online"/>
    <n v="1185732"/>
    <n v="44182"/>
    <s v="17-12-2020"/>
    <x v="10"/>
    <x v="0"/>
    <s v="Thursday"/>
    <s v="17"/>
    <x v="3"/>
    <x v="9"/>
    <x v="11"/>
    <x v="1"/>
    <n v="38"/>
    <n v="52"/>
    <n v="1976"/>
    <n v="790"/>
    <n v="0.4"/>
    <x v="2"/>
    <s v="low Units"/>
    <n v="2.3785500167609492E-4"/>
  </r>
  <r>
    <x v="0"/>
    <s v="Online"/>
    <n v="1185732"/>
    <n v="44183"/>
    <s v="18-12-2020"/>
    <x v="10"/>
    <x v="0"/>
    <s v="Friday"/>
    <s v="18"/>
    <x v="3"/>
    <x v="9"/>
    <x v="11"/>
    <x v="2"/>
    <n v="36"/>
    <n v="38"/>
    <n v="1368"/>
    <n v="547"/>
    <n v="0.4"/>
    <x v="2"/>
    <s v="low Units"/>
    <n v="1.6469200748965053E-4"/>
  </r>
  <r>
    <x v="0"/>
    <s v="Online"/>
    <n v="1185732"/>
    <n v="44184"/>
    <s v="19-12-2020"/>
    <x v="10"/>
    <x v="0"/>
    <s v="Saturday"/>
    <s v="19"/>
    <x v="3"/>
    <x v="9"/>
    <x v="11"/>
    <x v="3"/>
    <n v="38"/>
    <n v="45"/>
    <n v="1710"/>
    <n v="838"/>
    <n v="0.49"/>
    <x v="2"/>
    <s v="low Units"/>
    <n v="2.5230695114502222E-4"/>
  </r>
  <r>
    <x v="0"/>
    <s v="Online"/>
    <n v="1185732"/>
    <n v="44185"/>
    <s v="20-12-2020"/>
    <x v="10"/>
    <x v="0"/>
    <s v="Sunday"/>
    <s v="20"/>
    <x v="3"/>
    <x v="9"/>
    <x v="11"/>
    <x v="4"/>
    <n v="52"/>
    <n v="34"/>
    <n v="1768"/>
    <n v="743"/>
    <n v="0.42"/>
    <x v="2"/>
    <s v="low Units"/>
    <n v="2.2370413448777031E-4"/>
  </r>
  <r>
    <x v="0"/>
    <s v="Online"/>
    <n v="1185732"/>
    <n v="44186"/>
    <s v="21-12-2020"/>
    <x v="10"/>
    <x v="0"/>
    <s v="Monday"/>
    <s v="21"/>
    <x v="3"/>
    <x v="9"/>
    <x v="11"/>
    <x v="5"/>
    <n v="59"/>
    <n v="61"/>
    <n v="3599"/>
    <n v="2159"/>
    <n v="0.6"/>
    <x v="2"/>
    <s v="low Units"/>
    <n v="6.5003664382112531E-4"/>
  </r>
  <r>
    <x v="0"/>
    <s v="Online"/>
    <n v="1185732"/>
    <n v="44187"/>
    <s v="22-12-2020"/>
    <x v="10"/>
    <x v="0"/>
    <s v="Tuesday"/>
    <s v="22"/>
    <x v="3"/>
    <x v="9"/>
    <x v="11"/>
    <x v="0"/>
    <n v="50"/>
    <n v="124"/>
    <n v="6200"/>
    <n v="3100"/>
    <n v="0.5"/>
    <x v="2"/>
    <s v="low Units"/>
    <n v="9.3335506986822077E-4"/>
  </r>
  <r>
    <x v="0"/>
    <s v="Online"/>
    <n v="1185732"/>
    <n v="44188"/>
    <s v="23-12-2020"/>
    <x v="10"/>
    <x v="0"/>
    <s v="Wednesday"/>
    <s v="23"/>
    <x v="3"/>
    <x v="9"/>
    <x v="11"/>
    <x v="1"/>
    <n v="42"/>
    <n v="77"/>
    <n v="3234"/>
    <n v="1455"/>
    <n v="0.45"/>
    <x v="2"/>
    <s v="low Units"/>
    <n v="4.380747182768584E-4"/>
  </r>
  <r>
    <x v="0"/>
    <s v="Online"/>
    <n v="1185732"/>
    <n v="44189"/>
    <s v="24-12-2020"/>
    <x v="10"/>
    <x v="0"/>
    <s v="Thursday"/>
    <s v="24"/>
    <x v="3"/>
    <x v="9"/>
    <x v="11"/>
    <x v="2"/>
    <n v="44"/>
    <n v="56"/>
    <n v="2464"/>
    <n v="1010"/>
    <n v="0.41"/>
    <x v="2"/>
    <s v="low Units"/>
    <n v="3.0409310340867839E-4"/>
  </r>
  <r>
    <x v="0"/>
    <s v="Online"/>
    <n v="1185732"/>
    <n v="44190"/>
    <s v="25-12-2020"/>
    <x v="10"/>
    <x v="0"/>
    <s v="Friday"/>
    <s v="25"/>
    <x v="3"/>
    <x v="9"/>
    <x v="11"/>
    <x v="3"/>
    <n v="44"/>
    <n v="49"/>
    <n v="2156"/>
    <n v="1056"/>
    <n v="0.49"/>
    <x v="2"/>
    <s v="low Units"/>
    <n v="3.179428883164003E-4"/>
  </r>
  <r>
    <x v="0"/>
    <s v="Online"/>
    <n v="1185732"/>
    <n v="44191"/>
    <s v="26-12-2020"/>
    <x v="10"/>
    <x v="0"/>
    <s v="Saturday"/>
    <s v="26"/>
    <x v="3"/>
    <x v="9"/>
    <x v="11"/>
    <x v="4"/>
    <n v="54"/>
    <n v="44"/>
    <n v="2376"/>
    <n v="974"/>
    <n v="0.41"/>
    <x v="2"/>
    <s v="low Units"/>
    <n v="2.9325414130698289E-4"/>
  </r>
  <r>
    <x v="0"/>
    <s v="Online"/>
    <n v="1185732"/>
    <n v="44192"/>
    <s v="27-12-2020"/>
    <x v="10"/>
    <x v="0"/>
    <s v="Sunday"/>
    <s v="27"/>
    <x v="3"/>
    <x v="9"/>
    <x v="11"/>
    <x v="5"/>
    <n v="54"/>
    <n v="77"/>
    <n v="4158"/>
    <n v="2370"/>
    <n v="0.56999999999999995"/>
    <x v="2"/>
    <s v="low Units"/>
    <n v="7.1356500502828485E-4"/>
  </r>
  <r>
    <x v="4"/>
    <s v="Online"/>
    <n v="1189833"/>
    <n v="44193"/>
    <s v="28-12-2020"/>
    <x v="10"/>
    <x v="0"/>
    <s v="Monday"/>
    <s v="28"/>
    <x v="3"/>
    <x v="9"/>
    <x v="11"/>
    <x v="0"/>
    <n v="32"/>
    <n v="119"/>
    <n v="3808"/>
    <n v="2209"/>
    <n v="0.57999999999999996"/>
    <x v="2"/>
    <s v="low Units"/>
    <n v="6.6509075785125789E-4"/>
  </r>
  <r>
    <x v="4"/>
    <s v="Online"/>
    <n v="1189833"/>
    <n v="44194"/>
    <s v="29-12-2020"/>
    <x v="10"/>
    <x v="0"/>
    <s v="Tuesday"/>
    <s v="29"/>
    <x v="3"/>
    <x v="9"/>
    <x v="11"/>
    <x v="1"/>
    <n v="43"/>
    <n v="128"/>
    <n v="5504"/>
    <n v="2312"/>
    <n v="0.42"/>
    <x v="2"/>
    <s v="low Units"/>
    <n v="6.9610223275333102E-4"/>
  </r>
  <r>
    <x v="4"/>
    <s v="Online"/>
    <n v="1189833"/>
    <n v="44195"/>
    <s v="30-12-2020"/>
    <x v="10"/>
    <x v="0"/>
    <s v="Wednesday"/>
    <s v="30"/>
    <x v="3"/>
    <x v="9"/>
    <x v="11"/>
    <x v="2"/>
    <n v="41"/>
    <n v="119"/>
    <n v="4879"/>
    <n v="2879"/>
    <n v="0.59"/>
    <x v="2"/>
    <s v="low Units"/>
    <n v="8.6681588585503467E-4"/>
  </r>
  <r>
    <x v="4"/>
    <s v="Online"/>
    <n v="1189833"/>
    <n v="44196"/>
    <s v="31-12-2020"/>
    <x v="10"/>
    <x v="0"/>
    <s v="Thursday"/>
    <s v="31"/>
    <x v="3"/>
    <x v="9"/>
    <x v="11"/>
    <x v="3"/>
    <n v="44"/>
    <n v="98"/>
    <n v="4312"/>
    <n v="2242"/>
    <n v="0.52"/>
    <x v="2"/>
    <s v="low Units"/>
    <n v="6.7502647311114543E-4"/>
  </r>
  <r>
    <x v="4"/>
    <s v="Online"/>
    <n v="1189833"/>
    <n v="44197"/>
    <s v="01-01-2021"/>
    <x v="0"/>
    <x v="1"/>
    <s v="Friday"/>
    <s v="01"/>
    <x v="3"/>
    <x v="10"/>
    <x v="12"/>
    <x v="4"/>
    <n v="47"/>
    <n v="77"/>
    <n v="3619"/>
    <n v="2714"/>
    <n v="0.75"/>
    <x v="2"/>
    <s v="low Units"/>
    <n v="8.1713730955559709E-4"/>
  </r>
  <r>
    <x v="4"/>
    <s v="Online"/>
    <n v="1189833"/>
    <n v="44198"/>
    <s v="02-01-2021"/>
    <x v="0"/>
    <x v="1"/>
    <s v="Saturday"/>
    <s v="02"/>
    <x v="3"/>
    <x v="10"/>
    <x v="12"/>
    <x v="5"/>
    <n v="43"/>
    <n v="138"/>
    <n v="5934"/>
    <n v="2314"/>
    <n v="0.39"/>
    <x v="2"/>
    <s v="low Units"/>
    <n v="6.9670439731453634E-4"/>
  </r>
  <r>
    <x v="4"/>
    <s v="Online"/>
    <n v="1189833"/>
    <n v="44199"/>
    <s v="03-01-2021"/>
    <x v="0"/>
    <x v="1"/>
    <s v="Sunday"/>
    <s v="03"/>
    <x v="3"/>
    <x v="10"/>
    <x v="12"/>
    <x v="0"/>
    <n v="34"/>
    <n v="158"/>
    <n v="5372"/>
    <n v="3062"/>
    <n v="0.56999999999999995"/>
    <x v="2"/>
    <s v="low Units"/>
    <n v="9.2191394320531995E-4"/>
  </r>
  <r>
    <x v="4"/>
    <s v="Online"/>
    <n v="1189833"/>
    <n v="44200"/>
    <s v="04-01-2021"/>
    <x v="0"/>
    <x v="1"/>
    <s v="Monday"/>
    <s v="04"/>
    <x v="3"/>
    <x v="10"/>
    <x v="12"/>
    <x v="1"/>
    <n v="42"/>
    <n v="123"/>
    <n v="5166"/>
    <n v="2325"/>
    <n v="0.45"/>
    <x v="2"/>
    <s v="low Units"/>
    <n v="7.0001630240116555E-4"/>
  </r>
  <r>
    <x v="4"/>
    <s v="Online"/>
    <n v="1189833"/>
    <n v="44201"/>
    <s v="05-01-2021"/>
    <x v="0"/>
    <x v="1"/>
    <s v="Tuesday"/>
    <s v="05"/>
    <x v="3"/>
    <x v="10"/>
    <x v="12"/>
    <x v="2"/>
    <n v="43"/>
    <n v="122"/>
    <n v="5246"/>
    <n v="2990"/>
    <n v="0.56999999999999995"/>
    <x v="2"/>
    <s v="low Units"/>
    <n v="9.0023601900192894E-4"/>
  </r>
  <r>
    <x v="4"/>
    <s v="Online"/>
    <n v="1189833"/>
    <n v="44202"/>
    <s v="06-01-2021"/>
    <x v="0"/>
    <x v="1"/>
    <s v="Wednesday"/>
    <s v="06"/>
    <x v="3"/>
    <x v="10"/>
    <x v="12"/>
    <x v="3"/>
    <n v="44"/>
    <n v="81"/>
    <n v="3564"/>
    <n v="1960"/>
    <n v="0.55000000000000004"/>
    <x v="2"/>
    <s v="low Units"/>
    <n v="5.9012126998119754E-4"/>
  </r>
  <r>
    <x v="4"/>
    <s v="Online"/>
    <n v="1189833"/>
    <n v="44203"/>
    <s v="07-01-2021"/>
    <x v="0"/>
    <x v="1"/>
    <s v="Thursday"/>
    <s v="07"/>
    <x v="3"/>
    <x v="10"/>
    <x v="12"/>
    <x v="4"/>
    <n v="48"/>
    <n v="59"/>
    <n v="2832"/>
    <n v="2039"/>
    <n v="0.72"/>
    <x v="2"/>
    <s v="low Units"/>
    <n v="6.1390677014880714E-4"/>
  </r>
  <r>
    <x v="4"/>
    <s v="Online"/>
    <n v="1189833"/>
    <n v="44204"/>
    <s v="08-01-2021"/>
    <x v="0"/>
    <x v="1"/>
    <s v="Friday"/>
    <s v="08"/>
    <x v="3"/>
    <x v="10"/>
    <x v="12"/>
    <x v="5"/>
    <n v="43"/>
    <n v="119"/>
    <n v="5117"/>
    <n v="1893"/>
    <n v="0.37"/>
    <x v="2"/>
    <s v="low Units"/>
    <n v="5.6994875718081991E-4"/>
  </r>
  <r>
    <x v="4"/>
    <s v="Online"/>
    <n v="1189833"/>
    <n v="44205"/>
    <s v="09-01-2021"/>
    <x v="0"/>
    <x v="1"/>
    <s v="Saturday"/>
    <s v="09"/>
    <x v="3"/>
    <x v="10"/>
    <x v="12"/>
    <x v="0"/>
    <n v="32"/>
    <n v="173"/>
    <n v="5536"/>
    <n v="3045"/>
    <n v="0.55000000000000004"/>
    <x v="2"/>
    <s v="low Units"/>
    <n v="9.167955444350748E-4"/>
  </r>
  <r>
    <x v="4"/>
    <s v="Online"/>
    <n v="1189833"/>
    <n v="44206"/>
    <s v="10-01-2021"/>
    <x v="0"/>
    <x v="1"/>
    <s v="Sunday"/>
    <s v="10"/>
    <x v="3"/>
    <x v="10"/>
    <x v="12"/>
    <x v="1"/>
    <n v="41"/>
    <n v="115"/>
    <n v="4715"/>
    <n v="1933"/>
    <n v="0.41"/>
    <x v="2"/>
    <s v="low Units"/>
    <n v="5.8199204840492604E-4"/>
  </r>
  <r>
    <x v="4"/>
    <s v="Online"/>
    <n v="1189833"/>
    <n v="44207"/>
    <s v="11-01-2021"/>
    <x v="0"/>
    <x v="1"/>
    <s v="Monday"/>
    <s v="11"/>
    <x v="3"/>
    <x v="10"/>
    <x v="12"/>
    <x v="2"/>
    <n v="42"/>
    <n v="128"/>
    <n v="5376"/>
    <n v="3064"/>
    <n v="0.56999999999999995"/>
    <x v="2"/>
    <s v="low Units"/>
    <n v="9.2251610776652516E-4"/>
  </r>
  <r>
    <x v="4"/>
    <s v="Online"/>
    <n v="1189833"/>
    <n v="44208"/>
    <s v="12-01-2021"/>
    <x v="0"/>
    <x v="1"/>
    <s v="Tuesday"/>
    <s v="12"/>
    <x v="3"/>
    <x v="10"/>
    <x v="12"/>
    <x v="3"/>
    <n v="44"/>
    <n v="91"/>
    <n v="4004"/>
    <n v="2122"/>
    <n v="0.53"/>
    <x v="2"/>
    <s v="low Units"/>
    <n v="6.3889659943882715E-4"/>
  </r>
  <r>
    <x v="4"/>
    <s v="Online"/>
    <n v="1189833"/>
    <n v="44209"/>
    <s v="13-01-2021"/>
    <x v="0"/>
    <x v="1"/>
    <s v="Wednesday"/>
    <s v="13"/>
    <x v="3"/>
    <x v="10"/>
    <x v="12"/>
    <x v="4"/>
    <n v="48"/>
    <n v="60"/>
    <n v="2880"/>
    <n v="2045"/>
    <n v="0.71"/>
    <x v="2"/>
    <s v="low Units"/>
    <n v="6.1571326383242297E-4"/>
  </r>
  <r>
    <x v="4"/>
    <s v="Online"/>
    <n v="1189833"/>
    <n v="44210"/>
    <s v="14-01-2021"/>
    <x v="0"/>
    <x v="1"/>
    <s v="Thursday"/>
    <s v="14"/>
    <x v="3"/>
    <x v="10"/>
    <x v="12"/>
    <x v="5"/>
    <n v="42"/>
    <n v="112"/>
    <n v="4704"/>
    <n v="1835"/>
    <n v="0.39"/>
    <x v="2"/>
    <s v="low Units"/>
    <n v="5.5248598490586609E-4"/>
  </r>
  <r>
    <x v="4"/>
    <s v="Online"/>
    <n v="1189833"/>
    <n v="44211"/>
    <s v="15-01-2021"/>
    <x v="0"/>
    <x v="1"/>
    <s v="Friday"/>
    <s v="15"/>
    <x v="3"/>
    <x v="10"/>
    <x v="12"/>
    <x v="0"/>
    <n v="44"/>
    <n v="161"/>
    <n v="7084"/>
    <n v="4180"/>
    <n v="0.59"/>
    <x v="2"/>
    <s v="low Units"/>
    <n v="1.2585239329190848E-3"/>
  </r>
  <r>
    <x v="4"/>
    <s v="Online"/>
    <n v="1189833"/>
    <n v="44212"/>
    <s v="16-01-2021"/>
    <x v="0"/>
    <x v="1"/>
    <s v="Saturday"/>
    <s v="16"/>
    <x v="3"/>
    <x v="10"/>
    <x v="12"/>
    <x v="1"/>
    <n v="43"/>
    <n v="101"/>
    <n v="4343"/>
    <n v="1954"/>
    <n v="0.45"/>
    <x v="2"/>
    <s v="low Units"/>
    <n v="5.8831477629758171E-4"/>
  </r>
  <r>
    <x v="4"/>
    <s v="Online"/>
    <n v="1189833"/>
    <n v="44213"/>
    <s v="17-01-2021"/>
    <x v="0"/>
    <x v="1"/>
    <s v="Sunday"/>
    <s v="17"/>
    <x v="3"/>
    <x v="10"/>
    <x v="12"/>
    <x v="2"/>
    <n v="44"/>
    <n v="120"/>
    <n v="5280"/>
    <n v="3168"/>
    <n v="0.6"/>
    <x v="2"/>
    <s v="low Units"/>
    <n v="9.5382866494920094E-4"/>
  </r>
  <r>
    <x v="4"/>
    <s v="Online"/>
    <n v="1189833"/>
    <n v="44214"/>
    <s v="18-01-2021"/>
    <x v="0"/>
    <x v="1"/>
    <s v="Monday"/>
    <s v="18"/>
    <x v="3"/>
    <x v="10"/>
    <x v="12"/>
    <x v="3"/>
    <n v="36"/>
    <n v="78"/>
    <n v="2808"/>
    <n v="1404"/>
    <n v="0.5"/>
    <x v="2"/>
    <s v="low Units"/>
    <n v="4.2271952196612316E-4"/>
  </r>
  <r>
    <x v="4"/>
    <s v="Online"/>
    <n v="1189833"/>
    <n v="44215"/>
    <s v="19-01-2021"/>
    <x v="0"/>
    <x v="1"/>
    <s v="Tuesday"/>
    <s v="19"/>
    <x v="3"/>
    <x v="10"/>
    <x v="12"/>
    <x v="4"/>
    <n v="44"/>
    <n v="56"/>
    <n v="2464"/>
    <n v="1823"/>
    <n v="0.74"/>
    <x v="2"/>
    <s v="low Units"/>
    <n v="5.4887299753863432E-4"/>
  </r>
  <r>
    <x v="4"/>
    <s v="Online"/>
    <n v="1189833"/>
    <n v="44216"/>
    <s v="20-01-2021"/>
    <x v="0"/>
    <x v="1"/>
    <s v="Wednesday"/>
    <s v="20"/>
    <x v="3"/>
    <x v="10"/>
    <x v="12"/>
    <x v="5"/>
    <n v="55"/>
    <n v="101"/>
    <n v="5555"/>
    <n v="2166"/>
    <n v="0.39"/>
    <x v="2"/>
    <s v="low Units"/>
    <n v="6.5214421978534391E-4"/>
  </r>
  <r>
    <x v="4"/>
    <s v="Online"/>
    <n v="1189833"/>
    <n v="44217"/>
    <s v="21-01-2021"/>
    <x v="0"/>
    <x v="1"/>
    <s v="Thursday"/>
    <s v="21"/>
    <x v="3"/>
    <x v="10"/>
    <x v="12"/>
    <x v="0"/>
    <n v="39"/>
    <n v="150"/>
    <n v="5850"/>
    <n v="3335"/>
    <n v="0.56999999999999995"/>
    <x v="2"/>
    <s v="low Units"/>
    <n v="1.0041094058098438E-3"/>
  </r>
  <r>
    <x v="4"/>
    <s v="Online"/>
    <n v="1189833"/>
    <n v="44218"/>
    <s v="22-01-2021"/>
    <x v="0"/>
    <x v="1"/>
    <s v="Friday"/>
    <s v="22"/>
    <x v="3"/>
    <x v="10"/>
    <x v="12"/>
    <x v="1"/>
    <n v="41"/>
    <n v="106"/>
    <n v="4346"/>
    <n v="1912"/>
    <n v="0.44"/>
    <x v="2"/>
    <s v="low Units"/>
    <n v="5.7566932051227027E-4"/>
  </r>
  <r>
    <x v="4"/>
    <s v="Online"/>
    <n v="1189833"/>
    <n v="44219"/>
    <s v="23-01-2021"/>
    <x v="0"/>
    <x v="1"/>
    <s v="Saturday"/>
    <s v="23"/>
    <x v="3"/>
    <x v="10"/>
    <x v="12"/>
    <x v="2"/>
    <n v="44"/>
    <n v="111"/>
    <n v="4884"/>
    <n v="2686"/>
    <n v="0.55000000000000004"/>
    <x v="2"/>
    <s v="low Units"/>
    <n v="8.0870700569872283E-4"/>
  </r>
  <r>
    <x v="4"/>
    <s v="Online"/>
    <n v="1189833"/>
    <n v="44220"/>
    <s v="24-01-2021"/>
    <x v="0"/>
    <x v="1"/>
    <s v="Sunday"/>
    <s v="24"/>
    <x v="3"/>
    <x v="10"/>
    <x v="12"/>
    <x v="3"/>
    <n v="38"/>
    <n v="88"/>
    <n v="3344"/>
    <n v="1772"/>
    <n v="0.53"/>
    <x v="2"/>
    <s v="low Units"/>
    <n v="5.3351780122789898E-4"/>
  </r>
  <r>
    <x v="4"/>
    <s v="Online"/>
    <n v="1189833"/>
    <n v="44221"/>
    <s v="25-01-2021"/>
    <x v="0"/>
    <x v="1"/>
    <s v="Monday"/>
    <s v="25"/>
    <x v="3"/>
    <x v="10"/>
    <x v="12"/>
    <x v="4"/>
    <n v="41"/>
    <n v="61"/>
    <n v="2501"/>
    <n v="1851"/>
    <n v="0.74"/>
    <x v="2"/>
    <s v="low Units"/>
    <n v="5.5730330139550858E-4"/>
  </r>
  <r>
    <x v="4"/>
    <s v="Online"/>
    <n v="1189833"/>
    <n v="44222"/>
    <s v="26-01-2021"/>
    <x v="0"/>
    <x v="1"/>
    <s v="Tuesday"/>
    <s v="26"/>
    <x v="3"/>
    <x v="10"/>
    <x v="12"/>
    <x v="5"/>
    <n v="59"/>
    <n v="108"/>
    <n v="6372"/>
    <n v="2421"/>
    <n v="0.38"/>
    <x v="2"/>
    <s v="low Units"/>
    <n v="7.2892020133902009E-4"/>
  </r>
  <r>
    <x v="4"/>
    <s v="Online"/>
    <n v="1189833"/>
    <n v="44223"/>
    <s v="27-01-2021"/>
    <x v="0"/>
    <x v="1"/>
    <s v="Wednesday"/>
    <s v="27"/>
    <x v="3"/>
    <x v="10"/>
    <x v="12"/>
    <x v="0"/>
    <n v="36"/>
    <n v="169"/>
    <n v="6084"/>
    <n v="3590"/>
    <n v="0.59"/>
    <x v="2"/>
    <s v="low Units"/>
    <n v="1.0808853873635199E-3"/>
  </r>
  <r>
    <x v="4"/>
    <s v="Online"/>
    <n v="1189833"/>
    <n v="44224"/>
    <s v="28-01-2021"/>
    <x v="0"/>
    <x v="1"/>
    <s v="Thursday"/>
    <s v="28"/>
    <x v="3"/>
    <x v="10"/>
    <x v="12"/>
    <x v="1"/>
    <n v="42"/>
    <n v="147"/>
    <n v="6174"/>
    <n v="2531"/>
    <n v="0.41"/>
    <x v="2"/>
    <s v="low Units"/>
    <n v="7.6203925220531181E-4"/>
  </r>
  <r>
    <x v="4"/>
    <s v="Online"/>
    <n v="1189833"/>
    <n v="44225"/>
    <s v="29-01-2021"/>
    <x v="0"/>
    <x v="1"/>
    <s v="Friday"/>
    <s v="29"/>
    <x v="3"/>
    <x v="10"/>
    <x v="12"/>
    <x v="2"/>
    <n v="44"/>
    <n v="165"/>
    <n v="7260"/>
    <n v="3993"/>
    <n v="0.55000000000000004"/>
    <x v="2"/>
    <s v="low Units"/>
    <n v="1.2022215464463886E-3"/>
  </r>
  <r>
    <x v="4"/>
    <s v="Online"/>
    <n v="1189833"/>
    <n v="44226"/>
    <s v="30-01-2021"/>
    <x v="0"/>
    <x v="1"/>
    <s v="Saturday"/>
    <s v="30"/>
    <x v="3"/>
    <x v="10"/>
    <x v="12"/>
    <x v="3"/>
    <n v="38"/>
    <n v="106"/>
    <n v="4028"/>
    <n v="2135"/>
    <n v="0.53"/>
    <x v="2"/>
    <s v="low Units"/>
    <n v="6.4281066908666168E-4"/>
  </r>
  <r>
    <x v="4"/>
    <s v="Online"/>
    <n v="1189833"/>
    <n v="44227"/>
    <s v="31-01-2021"/>
    <x v="0"/>
    <x v="1"/>
    <s v="Sunday"/>
    <s v="31"/>
    <x v="3"/>
    <x v="10"/>
    <x v="12"/>
    <x v="4"/>
    <n v="41"/>
    <n v="75"/>
    <n v="3075"/>
    <n v="2276"/>
    <n v="0.74"/>
    <x v="2"/>
    <s v="low Units"/>
    <n v="6.8526327065163552E-4"/>
  </r>
  <r>
    <x v="4"/>
    <s v="Online"/>
    <n v="1189833"/>
    <n v="44228"/>
    <s v="01-02-2021"/>
    <x v="1"/>
    <x v="1"/>
    <s v="Monday"/>
    <s v="01"/>
    <x v="3"/>
    <x v="10"/>
    <x v="12"/>
    <x v="5"/>
    <n v="55"/>
    <n v="150"/>
    <n v="8250"/>
    <n v="2970"/>
    <n v="0.36"/>
    <x v="2"/>
    <s v="low Units"/>
    <n v="8.9421437338987593E-4"/>
  </r>
  <r>
    <x v="4"/>
    <s v="Online"/>
    <n v="1189833"/>
    <n v="44229"/>
    <s v="02-02-2021"/>
    <x v="1"/>
    <x v="1"/>
    <s v="Tuesday"/>
    <s v="02"/>
    <x v="3"/>
    <x v="10"/>
    <x v="12"/>
    <x v="0"/>
    <n v="37"/>
    <n v="203"/>
    <n v="7511"/>
    <n v="4431"/>
    <n v="0.59"/>
    <x v="2"/>
    <s v="low Units"/>
    <n v="1.3340955853503502E-3"/>
  </r>
  <r>
    <x v="4"/>
    <s v="Online"/>
    <n v="1189833"/>
    <n v="44230"/>
    <s v="03-02-2021"/>
    <x v="1"/>
    <x v="1"/>
    <s v="Wednesday"/>
    <s v="03"/>
    <x v="3"/>
    <x v="10"/>
    <x v="12"/>
    <x v="1"/>
    <n v="41"/>
    <n v="156"/>
    <n v="6396"/>
    <n v="2750"/>
    <n v="0.43"/>
    <x v="2"/>
    <s v="low Units"/>
    <n v="8.2797627165729249E-4"/>
  </r>
  <r>
    <x v="4"/>
    <s v="Online"/>
    <n v="1189833"/>
    <n v="44231"/>
    <s v="04-02-2021"/>
    <x v="1"/>
    <x v="1"/>
    <s v="Thursday"/>
    <s v="04"/>
    <x v="3"/>
    <x v="10"/>
    <x v="12"/>
    <x v="2"/>
    <n v="44"/>
    <n v="143"/>
    <n v="6292"/>
    <n v="3712"/>
    <n v="0.59"/>
    <x v="2"/>
    <s v="low Units"/>
    <n v="1.1176174255970437E-3"/>
  </r>
  <r>
    <x v="4"/>
    <s v="Online"/>
    <n v="1189833"/>
    <n v="44232"/>
    <s v="05-02-2021"/>
    <x v="1"/>
    <x v="1"/>
    <s v="Friday"/>
    <s v="05"/>
    <x v="3"/>
    <x v="10"/>
    <x v="12"/>
    <x v="3"/>
    <n v="36"/>
    <n v="113"/>
    <n v="4068"/>
    <n v="2156"/>
    <n v="0.53"/>
    <x v="2"/>
    <s v="low Units"/>
    <n v="6.4913339697931735E-4"/>
  </r>
  <r>
    <x v="4"/>
    <s v="Online"/>
    <n v="1189833"/>
    <n v="44233"/>
    <s v="06-02-2021"/>
    <x v="1"/>
    <x v="1"/>
    <s v="Saturday"/>
    <s v="06"/>
    <x v="3"/>
    <x v="10"/>
    <x v="12"/>
    <x v="4"/>
    <n v="42"/>
    <n v="124"/>
    <n v="5208"/>
    <n v="3646"/>
    <n v="0.7"/>
    <x v="2"/>
    <s v="low Units"/>
    <n v="1.0977459950772686E-3"/>
  </r>
  <r>
    <x v="4"/>
    <s v="Online"/>
    <n v="1189833"/>
    <n v="44234"/>
    <s v="07-02-2021"/>
    <x v="1"/>
    <x v="1"/>
    <s v="Sunday"/>
    <s v="07"/>
    <x v="3"/>
    <x v="10"/>
    <x v="12"/>
    <x v="5"/>
    <n v="58"/>
    <n v="143"/>
    <n v="8294"/>
    <n v="2903"/>
    <n v="0.35"/>
    <x v="2"/>
    <s v="low Units"/>
    <n v="8.740418605894982E-4"/>
  </r>
  <r>
    <x v="4"/>
    <s v="Online"/>
    <n v="1189833"/>
    <n v="44235"/>
    <s v="08-02-2021"/>
    <x v="1"/>
    <x v="1"/>
    <s v="Monday"/>
    <s v="08"/>
    <x v="3"/>
    <x v="10"/>
    <x v="12"/>
    <x v="0"/>
    <n v="42"/>
    <n v="203"/>
    <n v="8526"/>
    <n v="4945"/>
    <n v="0.57999999999999996"/>
    <x v="2"/>
    <s v="low Units"/>
    <n v="1.4888518775801132E-3"/>
  </r>
  <r>
    <x v="4"/>
    <s v="Online"/>
    <n v="1189833"/>
    <n v="44236"/>
    <s v="09-02-2021"/>
    <x v="1"/>
    <x v="1"/>
    <s v="Tuesday"/>
    <s v="09"/>
    <x v="3"/>
    <x v="10"/>
    <x v="12"/>
    <x v="1"/>
    <n v="54"/>
    <n v="188"/>
    <n v="10152"/>
    <n v="4365"/>
    <n v="0.43"/>
    <x v="2"/>
    <s v="low Units"/>
    <n v="1.3142241548305753E-3"/>
  </r>
  <r>
    <x v="4"/>
    <s v="Online"/>
    <n v="1189833"/>
    <n v="44237"/>
    <s v="10-02-2021"/>
    <x v="1"/>
    <x v="1"/>
    <s v="Wednesday"/>
    <s v="10"/>
    <x v="3"/>
    <x v="10"/>
    <x v="12"/>
    <x v="2"/>
    <n v="49"/>
    <n v="130"/>
    <n v="6370"/>
    <n v="3758"/>
    <n v="0.59"/>
    <x v="2"/>
    <s v="low Units"/>
    <n v="1.1314672105047657E-3"/>
  </r>
  <r>
    <x v="4"/>
    <s v="Online"/>
    <n v="1189833"/>
    <n v="44238"/>
    <s v="11-02-2021"/>
    <x v="1"/>
    <x v="1"/>
    <s v="Thursday"/>
    <s v="11"/>
    <x v="3"/>
    <x v="10"/>
    <x v="12"/>
    <x v="3"/>
    <n v="41"/>
    <n v="106"/>
    <n v="4346"/>
    <n v="2347"/>
    <n v="0.54"/>
    <x v="2"/>
    <s v="low Units"/>
    <n v="7.0664011257442387E-4"/>
  </r>
  <r>
    <x v="4"/>
    <s v="Online"/>
    <n v="1189833"/>
    <n v="44239"/>
    <s v="12-02-2021"/>
    <x v="1"/>
    <x v="1"/>
    <s v="Friday"/>
    <s v="12"/>
    <x v="3"/>
    <x v="10"/>
    <x v="12"/>
    <x v="4"/>
    <n v="52"/>
    <n v="106"/>
    <n v="5512"/>
    <n v="3858"/>
    <n v="0.7"/>
    <x v="2"/>
    <s v="low Units"/>
    <n v="1.1615754385650308E-3"/>
  </r>
  <r>
    <x v="4"/>
    <s v="Online"/>
    <n v="1189833"/>
    <n v="44240"/>
    <s v="13-02-2021"/>
    <x v="1"/>
    <x v="1"/>
    <s v="Saturday"/>
    <s v="13"/>
    <x v="3"/>
    <x v="10"/>
    <x v="12"/>
    <x v="5"/>
    <n v="56"/>
    <n v="112"/>
    <n v="6272"/>
    <n v="2383"/>
    <n v="0.38"/>
    <x v="2"/>
    <s v="low Units"/>
    <n v="7.1747907467611938E-4"/>
  </r>
  <r>
    <x v="4"/>
    <s v="Online"/>
    <n v="1189833"/>
    <n v="44241"/>
    <s v="14-02-2021"/>
    <x v="1"/>
    <x v="1"/>
    <s v="Sunday"/>
    <s v="14"/>
    <x v="3"/>
    <x v="10"/>
    <x v="12"/>
    <x v="0"/>
    <n v="41"/>
    <n v="180"/>
    <n v="7380"/>
    <n v="4280"/>
    <n v="0.57999999999999996"/>
    <x v="2"/>
    <s v="low Units"/>
    <n v="1.2886321609793497E-3"/>
  </r>
  <r>
    <x v="4"/>
    <s v="Online"/>
    <n v="1189833"/>
    <n v="44242"/>
    <s v="15-02-2021"/>
    <x v="1"/>
    <x v="1"/>
    <s v="Monday"/>
    <s v="15"/>
    <x v="3"/>
    <x v="10"/>
    <x v="12"/>
    <x v="1"/>
    <n v="48"/>
    <n v="156"/>
    <n v="7488"/>
    <n v="3295"/>
    <n v="0.44"/>
    <x v="2"/>
    <s v="low Units"/>
    <n v="9.9206611458573781E-4"/>
  </r>
  <r>
    <x v="4"/>
    <s v="Online"/>
    <n v="1189833"/>
    <n v="44243"/>
    <s v="16-02-2021"/>
    <x v="1"/>
    <x v="1"/>
    <s v="Tuesday"/>
    <s v="16"/>
    <x v="3"/>
    <x v="10"/>
    <x v="12"/>
    <x v="2"/>
    <n v="42"/>
    <n v="117"/>
    <n v="4914"/>
    <n v="2752"/>
    <n v="0.56000000000000005"/>
    <x v="2"/>
    <s v="low Units"/>
    <n v="8.2857843621849791E-4"/>
  </r>
  <r>
    <x v="4"/>
    <s v="Online"/>
    <n v="1189833"/>
    <n v="44244"/>
    <s v="17-02-2021"/>
    <x v="1"/>
    <x v="1"/>
    <s v="Wednesday"/>
    <s v="17"/>
    <x v="3"/>
    <x v="10"/>
    <x v="12"/>
    <x v="3"/>
    <n v="41"/>
    <n v="116"/>
    <n v="4756"/>
    <n v="2616"/>
    <n v="0.55000000000000004"/>
    <x v="2"/>
    <s v="low Units"/>
    <n v="7.8763124605653713E-4"/>
  </r>
  <r>
    <x v="4"/>
    <s v="Online"/>
    <n v="1189833"/>
    <n v="44245"/>
    <s v="18-02-2021"/>
    <x v="1"/>
    <x v="1"/>
    <s v="Thursday"/>
    <s v="18"/>
    <x v="3"/>
    <x v="10"/>
    <x v="12"/>
    <x v="4"/>
    <n v="50"/>
    <n v="100"/>
    <n v="5000"/>
    <n v="3650"/>
    <n v="0.73"/>
    <x v="2"/>
    <s v="low Units"/>
    <n v="1.0989503241996791E-3"/>
  </r>
  <r>
    <x v="4"/>
    <s v="Online"/>
    <n v="1189833"/>
    <n v="44246"/>
    <s v="19-02-2021"/>
    <x v="1"/>
    <x v="1"/>
    <s v="Friday"/>
    <s v="19"/>
    <x v="3"/>
    <x v="10"/>
    <x v="12"/>
    <x v="5"/>
    <n v="59"/>
    <n v="122"/>
    <n v="7198"/>
    <n v="2879"/>
    <n v="0.4"/>
    <x v="2"/>
    <s v="low Units"/>
    <n v="8.6681588585503467E-4"/>
  </r>
  <r>
    <x v="4"/>
    <s v="Online"/>
    <n v="1189833"/>
    <n v="44247"/>
    <s v="20-02-2021"/>
    <x v="1"/>
    <x v="1"/>
    <s v="Saturday"/>
    <s v="20"/>
    <x v="3"/>
    <x v="10"/>
    <x v="12"/>
    <x v="0"/>
    <n v="44"/>
    <n v="160"/>
    <n v="7040"/>
    <n v="3942"/>
    <n v="0.56000000000000005"/>
    <x v="2"/>
    <s v="low Units"/>
    <n v="1.1868663501356535E-3"/>
  </r>
  <r>
    <x v="4"/>
    <s v="Online"/>
    <n v="1189833"/>
    <n v="44248"/>
    <s v="21-02-2021"/>
    <x v="1"/>
    <x v="1"/>
    <s v="Sunday"/>
    <s v="21"/>
    <x v="3"/>
    <x v="10"/>
    <x v="12"/>
    <x v="1"/>
    <n v="49"/>
    <n v="160"/>
    <n v="7840"/>
    <n v="3371"/>
    <n v="0.43"/>
    <x v="2"/>
    <s v="low Units"/>
    <n v="1.0149483679115392E-3"/>
  </r>
  <r>
    <x v="4"/>
    <s v="Online"/>
    <n v="1189833"/>
    <n v="44249"/>
    <s v="22-02-2021"/>
    <x v="1"/>
    <x v="1"/>
    <s v="Monday"/>
    <s v="22"/>
    <x v="3"/>
    <x v="10"/>
    <x v="12"/>
    <x v="2"/>
    <n v="41"/>
    <n v="116"/>
    <n v="4756"/>
    <n v="2711"/>
    <n v="0.56999999999999995"/>
    <x v="2"/>
    <s v="low Units"/>
    <n v="8.1623406271378912E-4"/>
  </r>
  <r>
    <x v="4"/>
    <s v="Online"/>
    <n v="1189833"/>
    <n v="44250"/>
    <s v="23-02-2021"/>
    <x v="1"/>
    <x v="1"/>
    <s v="Tuesday"/>
    <s v="23"/>
    <x v="3"/>
    <x v="10"/>
    <x v="12"/>
    <x v="3"/>
    <n v="44"/>
    <n v="105"/>
    <n v="4620"/>
    <n v="2402"/>
    <n v="0.52"/>
    <x v="2"/>
    <s v="low Units"/>
    <n v="7.2319963800756973E-4"/>
  </r>
  <r>
    <x v="4"/>
    <s v="Online"/>
    <n v="1189833"/>
    <n v="44251"/>
    <s v="24-02-2021"/>
    <x v="1"/>
    <x v="1"/>
    <s v="Wednesday"/>
    <s v="24"/>
    <x v="3"/>
    <x v="10"/>
    <x v="12"/>
    <x v="4"/>
    <n v="54"/>
    <n v="98"/>
    <n v="5292"/>
    <n v="3969"/>
    <n v="0.75"/>
    <x v="2"/>
    <s v="low Units"/>
    <n v="1.1949955717119251E-3"/>
  </r>
  <r>
    <x v="4"/>
    <s v="Online"/>
    <n v="1189833"/>
    <n v="44252"/>
    <s v="25-02-2021"/>
    <x v="1"/>
    <x v="1"/>
    <s v="Thursday"/>
    <s v="25"/>
    <x v="3"/>
    <x v="10"/>
    <x v="12"/>
    <x v="5"/>
    <n v="58"/>
    <n v="108"/>
    <n v="6264"/>
    <n v="2443"/>
    <n v="0.39"/>
    <x v="2"/>
    <s v="low Units"/>
    <n v="7.3554401151227841E-4"/>
  </r>
  <r>
    <x v="4"/>
    <s v="Online"/>
    <n v="1189833"/>
    <n v="44253"/>
    <s v="26-02-2021"/>
    <x v="1"/>
    <x v="1"/>
    <s v="Friday"/>
    <s v="26"/>
    <x v="3"/>
    <x v="10"/>
    <x v="12"/>
    <x v="0"/>
    <n v="38"/>
    <n v="167"/>
    <n v="6346"/>
    <n v="3744"/>
    <n v="0.59"/>
    <x v="2"/>
    <s v="low Units"/>
    <n v="1.1272520585763285E-3"/>
  </r>
  <r>
    <x v="4"/>
    <s v="Online"/>
    <n v="1189833"/>
    <n v="44254"/>
    <s v="27-02-2021"/>
    <x v="1"/>
    <x v="1"/>
    <s v="Saturday"/>
    <s v="27"/>
    <x v="3"/>
    <x v="10"/>
    <x v="12"/>
    <x v="1"/>
    <n v="42"/>
    <n v="173"/>
    <n v="7266"/>
    <n v="2979"/>
    <n v="0.41"/>
    <x v="2"/>
    <s v="low Units"/>
    <n v="8.9692411391529973E-4"/>
  </r>
  <r>
    <x v="4"/>
    <s v="Online"/>
    <n v="1189833"/>
    <n v="44255"/>
    <s v="28-02-2021"/>
    <x v="1"/>
    <x v="1"/>
    <s v="Sunday"/>
    <s v="28"/>
    <x v="3"/>
    <x v="10"/>
    <x v="12"/>
    <x v="2"/>
    <n v="37"/>
    <n v="123"/>
    <n v="4551"/>
    <n v="2594"/>
    <n v="0.56999999999999995"/>
    <x v="2"/>
    <s v="low Units"/>
    <n v="7.8100743588327881E-4"/>
  </r>
  <r>
    <x v="4"/>
    <s v="Online"/>
    <n v="1189833"/>
    <n v="44256"/>
    <s v="01-03-2021"/>
    <x v="2"/>
    <x v="1"/>
    <s v="Monday"/>
    <s v="01"/>
    <x v="3"/>
    <x v="10"/>
    <x v="12"/>
    <x v="3"/>
    <n v="39"/>
    <n v="119"/>
    <n v="4641"/>
    <n v="2553"/>
    <n v="0.55000000000000004"/>
    <x v="2"/>
    <s v="low Units"/>
    <n v="7.6866306237857013E-4"/>
  </r>
  <r>
    <x v="4"/>
    <s v="Online"/>
    <n v="1189833"/>
    <n v="44257"/>
    <s v="02-03-2021"/>
    <x v="2"/>
    <x v="1"/>
    <s v="Tuesday"/>
    <s v="02"/>
    <x v="3"/>
    <x v="10"/>
    <x v="12"/>
    <x v="4"/>
    <n v="51"/>
    <n v="113"/>
    <n v="5763"/>
    <n v="4265"/>
    <n v="0.74"/>
    <x v="2"/>
    <s v="low Units"/>
    <n v="1.28411592677031E-3"/>
  </r>
  <r>
    <x v="4"/>
    <s v="Online"/>
    <n v="1189833"/>
    <n v="44258"/>
    <s v="03-03-2021"/>
    <x v="2"/>
    <x v="1"/>
    <s v="Wednesday"/>
    <s v="03"/>
    <x v="3"/>
    <x v="10"/>
    <x v="12"/>
    <x v="5"/>
    <n v="56"/>
    <n v="133"/>
    <n v="7448"/>
    <n v="2830"/>
    <n v="0.38"/>
    <x v="2"/>
    <s v="low Units"/>
    <n v="8.5206285410550475E-4"/>
  </r>
  <r>
    <x v="4"/>
    <s v="Online"/>
    <n v="1189833"/>
    <n v="44259"/>
    <s v="04-03-2021"/>
    <x v="2"/>
    <x v="1"/>
    <s v="Thursday"/>
    <s v="04"/>
    <x v="3"/>
    <x v="10"/>
    <x v="12"/>
    <x v="0"/>
    <n v="41"/>
    <n v="196"/>
    <n v="8036"/>
    <n v="4500"/>
    <n v="0.56000000000000005"/>
    <x v="2"/>
    <s v="low Units"/>
    <n v="1.3548702627119334E-3"/>
  </r>
  <r>
    <x v="4"/>
    <s v="Online"/>
    <n v="1189833"/>
    <n v="44260"/>
    <s v="05-03-2021"/>
    <x v="2"/>
    <x v="1"/>
    <s v="Friday"/>
    <s v="05"/>
    <x v="3"/>
    <x v="10"/>
    <x v="12"/>
    <x v="1"/>
    <n v="45"/>
    <n v="182"/>
    <n v="8190"/>
    <n v="3522"/>
    <n v="0.43"/>
    <x v="2"/>
    <s v="low Units"/>
    <n v="1.0604117922825397E-3"/>
  </r>
  <r>
    <x v="4"/>
    <s v="Online"/>
    <n v="1189833"/>
    <n v="44261"/>
    <s v="06-03-2021"/>
    <x v="2"/>
    <x v="1"/>
    <s v="Saturday"/>
    <s v="06"/>
    <x v="3"/>
    <x v="10"/>
    <x v="12"/>
    <x v="2"/>
    <n v="42"/>
    <n v="133"/>
    <n v="5586"/>
    <n v="3352"/>
    <n v="0.6"/>
    <x v="2"/>
    <s v="low Units"/>
    <n v="1.0092278045800889E-3"/>
  </r>
  <r>
    <x v="4"/>
    <s v="Online"/>
    <n v="1189833"/>
    <n v="44262"/>
    <s v="07-03-2021"/>
    <x v="2"/>
    <x v="1"/>
    <s v="Sunday"/>
    <s v="07"/>
    <x v="3"/>
    <x v="10"/>
    <x v="12"/>
    <x v="3"/>
    <n v="43"/>
    <n v="143"/>
    <n v="6149"/>
    <n v="3136"/>
    <n v="0.51"/>
    <x v="2"/>
    <s v="low Units"/>
    <n v="9.4419403196991617E-4"/>
  </r>
  <r>
    <x v="4"/>
    <s v="Online"/>
    <n v="1189833"/>
    <n v="44263"/>
    <s v="08-03-2021"/>
    <x v="2"/>
    <x v="1"/>
    <s v="Monday"/>
    <s v="08"/>
    <x v="3"/>
    <x v="10"/>
    <x v="12"/>
    <x v="4"/>
    <n v="53"/>
    <n v="120"/>
    <n v="6360"/>
    <n v="4643"/>
    <n v="0.73"/>
    <x v="2"/>
    <s v="low Units"/>
    <n v="1.3979250288381126E-3"/>
  </r>
  <r>
    <x v="4"/>
    <s v="Online"/>
    <n v="1189833"/>
    <n v="44264"/>
    <s v="09-03-2021"/>
    <x v="2"/>
    <x v="1"/>
    <s v="Tuesday"/>
    <s v="09"/>
    <x v="3"/>
    <x v="10"/>
    <x v="12"/>
    <x v="5"/>
    <n v="55"/>
    <n v="130"/>
    <n v="7150"/>
    <n v="2860"/>
    <n v="0.4"/>
    <x v="2"/>
    <s v="low Units"/>
    <n v="8.6109532252358432E-4"/>
  </r>
  <r>
    <x v="2"/>
    <s v="Online"/>
    <n v="1197831"/>
    <n v="44265"/>
    <s v="10-03-2021"/>
    <x v="2"/>
    <x v="1"/>
    <s v="Wednesday"/>
    <s v="10"/>
    <x v="3"/>
    <x v="10"/>
    <x v="12"/>
    <x v="0"/>
    <n v="18"/>
    <n v="210"/>
    <n v="3780"/>
    <n v="1890"/>
    <n v="0.5"/>
    <x v="2"/>
    <s v="low Units"/>
    <n v="5.6904551033901195E-4"/>
  </r>
  <r>
    <x v="2"/>
    <s v="Online"/>
    <n v="1197831"/>
    <n v="44266"/>
    <s v="11-03-2021"/>
    <x v="2"/>
    <x v="1"/>
    <s v="Thursday"/>
    <s v="11"/>
    <x v="3"/>
    <x v="10"/>
    <x v="12"/>
    <x v="1"/>
    <n v="29"/>
    <n v="182"/>
    <n v="5278"/>
    <n v="2428"/>
    <n v="0.46"/>
    <x v="2"/>
    <s v="low Units"/>
    <n v="7.3102777730323857E-4"/>
  </r>
  <r>
    <x v="2"/>
    <s v="Online"/>
    <n v="1197831"/>
    <n v="44267"/>
    <s v="12-03-2021"/>
    <x v="2"/>
    <x v="1"/>
    <s v="Friday"/>
    <s v="12"/>
    <x v="3"/>
    <x v="10"/>
    <x v="12"/>
    <x v="2"/>
    <n v="27"/>
    <n v="130"/>
    <n v="3510"/>
    <n v="1580"/>
    <n v="0.45"/>
    <x v="2"/>
    <s v="low Units"/>
    <n v="4.7571000335218985E-4"/>
  </r>
  <r>
    <x v="2"/>
    <s v="Online"/>
    <n v="1197831"/>
    <n v="44268"/>
    <s v="13-03-2021"/>
    <x v="2"/>
    <x v="1"/>
    <s v="Saturday"/>
    <s v="13"/>
    <x v="3"/>
    <x v="10"/>
    <x v="12"/>
    <x v="3"/>
    <n v="32"/>
    <n v="135"/>
    <n v="4320"/>
    <n v="2462"/>
    <n v="0.56999999999999995"/>
    <x v="2"/>
    <s v="low Units"/>
    <n v="7.4126457484372877E-4"/>
  </r>
  <r>
    <x v="2"/>
    <s v="Online"/>
    <n v="1197831"/>
    <n v="44269"/>
    <s v="14-03-2021"/>
    <x v="2"/>
    <x v="1"/>
    <s v="Sunday"/>
    <s v="14"/>
    <x v="1"/>
    <x v="11"/>
    <x v="13"/>
    <x v="4"/>
    <n v="39"/>
    <n v="95"/>
    <n v="3705"/>
    <n v="1482"/>
    <n v="0.4"/>
    <x v="2"/>
    <s v="low Units"/>
    <n v="4.4620393985313005E-4"/>
  </r>
  <r>
    <x v="2"/>
    <s v="Online"/>
    <n v="1197831"/>
    <n v="44270"/>
    <s v="15-03-2021"/>
    <x v="2"/>
    <x v="1"/>
    <s v="Monday"/>
    <s v="15"/>
    <x v="1"/>
    <x v="11"/>
    <x v="13"/>
    <x v="5"/>
    <n v="33"/>
    <n v="125"/>
    <n v="4125"/>
    <n v="2681"/>
    <n v="0.65"/>
    <x v="2"/>
    <s v="low Units"/>
    <n v="8.0720159429570955E-4"/>
  </r>
  <r>
    <x v="2"/>
    <s v="Online"/>
    <n v="1197831"/>
    <n v="44271"/>
    <s v="16-03-2021"/>
    <x v="2"/>
    <x v="1"/>
    <s v="Tuesday"/>
    <s v="16"/>
    <x v="1"/>
    <x v="11"/>
    <x v="13"/>
    <x v="0"/>
    <n v="24"/>
    <n v="169"/>
    <n v="4056"/>
    <n v="2028"/>
    <n v="0.5"/>
    <x v="2"/>
    <s v="low Units"/>
    <n v="6.1059486506217793E-4"/>
  </r>
  <r>
    <x v="2"/>
    <s v="Online"/>
    <n v="1197831"/>
    <n v="44272"/>
    <s v="17-03-2021"/>
    <x v="2"/>
    <x v="1"/>
    <s v="Wednesday"/>
    <s v="17"/>
    <x v="1"/>
    <x v="11"/>
    <x v="13"/>
    <x v="1"/>
    <n v="33"/>
    <n v="181"/>
    <n v="5973"/>
    <n v="2867"/>
    <n v="0.48"/>
    <x v="2"/>
    <s v="low Units"/>
    <n v="8.632028984878028E-4"/>
  </r>
  <r>
    <x v="2"/>
    <s v="Online"/>
    <n v="1197831"/>
    <n v="44273"/>
    <s v="18-03-2021"/>
    <x v="2"/>
    <x v="1"/>
    <s v="Thursday"/>
    <s v="18"/>
    <x v="1"/>
    <x v="11"/>
    <x v="13"/>
    <x v="2"/>
    <n v="32"/>
    <n v="122"/>
    <n v="3904"/>
    <n v="1874"/>
    <n v="0.48"/>
    <x v="2"/>
    <s v="low Units"/>
    <n v="5.6422819384936956E-4"/>
  </r>
  <r>
    <x v="2"/>
    <s v="Online"/>
    <n v="1197831"/>
    <n v="44274"/>
    <s v="19-03-2021"/>
    <x v="2"/>
    <x v="1"/>
    <s v="Friday"/>
    <s v="19"/>
    <x v="1"/>
    <x v="11"/>
    <x v="13"/>
    <x v="3"/>
    <n v="33"/>
    <n v="108"/>
    <n v="3564"/>
    <n v="2138"/>
    <n v="0.6"/>
    <x v="2"/>
    <s v="low Units"/>
    <n v="6.4371391592846965E-4"/>
  </r>
  <r>
    <x v="2"/>
    <s v="Online"/>
    <n v="1197831"/>
    <n v="44275"/>
    <s v="20-03-2021"/>
    <x v="2"/>
    <x v="1"/>
    <s v="Saturday"/>
    <s v="20"/>
    <x v="1"/>
    <x v="11"/>
    <x v="13"/>
    <x v="4"/>
    <n v="37"/>
    <n v="83"/>
    <n v="3071"/>
    <n v="1259"/>
    <n v="0.41"/>
    <x v="2"/>
    <s v="low Units"/>
    <n v="3.790625912787387E-4"/>
  </r>
  <r>
    <x v="2"/>
    <s v="Online"/>
    <n v="1197831"/>
    <n v="44276"/>
    <s v="21-03-2021"/>
    <x v="2"/>
    <x v="1"/>
    <s v="Sunday"/>
    <s v="21"/>
    <x v="1"/>
    <x v="11"/>
    <x v="13"/>
    <x v="5"/>
    <n v="32"/>
    <n v="133"/>
    <n v="4256"/>
    <n v="2724"/>
    <n v="0.64"/>
    <x v="2"/>
    <s v="low Units"/>
    <n v="8.2014813236162365E-4"/>
  </r>
  <r>
    <x v="2"/>
    <s v="Online"/>
    <n v="1197831"/>
    <n v="44277"/>
    <s v="22-03-2021"/>
    <x v="2"/>
    <x v="1"/>
    <s v="Monday"/>
    <s v="22"/>
    <x v="1"/>
    <x v="11"/>
    <x v="13"/>
    <x v="0"/>
    <n v="27"/>
    <n v="189"/>
    <n v="5103"/>
    <n v="2603"/>
    <n v="0.51"/>
    <x v="2"/>
    <s v="low Units"/>
    <n v="7.8371717640870261E-4"/>
  </r>
  <r>
    <x v="2"/>
    <s v="Online"/>
    <n v="1197831"/>
    <n v="44278"/>
    <s v="23-03-2021"/>
    <x v="2"/>
    <x v="1"/>
    <s v="Tuesday"/>
    <s v="23"/>
    <x v="1"/>
    <x v="11"/>
    <x v="13"/>
    <x v="1"/>
    <n v="37"/>
    <n v="163"/>
    <n v="6031"/>
    <n v="3136"/>
    <n v="0.52"/>
    <x v="2"/>
    <s v="low Units"/>
    <n v="9.4419403196991617E-4"/>
  </r>
  <r>
    <x v="2"/>
    <s v="Online"/>
    <n v="1197831"/>
    <n v="44279"/>
    <s v="24-03-2021"/>
    <x v="2"/>
    <x v="1"/>
    <s v="Wednesday"/>
    <s v="24"/>
    <x v="1"/>
    <x v="11"/>
    <x v="13"/>
    <x v="2"/>
    <n v="28"/>
    <n v="124"/>
    <n v="3472"/>
    <n v="1910"/>
    <n v="0.55000000000000004"/>
    <x v="2"/>
    <s v="low Units"/>
    <n v="5.7506715595106496E-4"/>
  </r>
  <r>
    <x v="2"/>
    <s v="Online"/>
    <n v="1197831"/>
    <n v="44280"/>
    <s v="25-03-2021"/>
    <x v="2"/>
    <x v="1"/>
    <s v="Thursday"/>
    <s v="25"/>
    <x v="1"/>
    <x v="11"/>
    <x v="13"/>
    <x v="3"/>
    <n v="33"/>
    <n v="101"/>
    <n v="3333"/>
    <n v="2133"/>
    <n v="0.64"/>
    <x v="2"/>
    <s v="low Units"/>
    <n v="6.4220850452545637E-4"/>
  </r>
  <r>
    <x v="2"/>
    <s v="Online"/>
    <n v="1197831"/>
    <n v="44281"/>
    <s v="26-03-2021"/>
    <x v="2"/>
    <x v="1"/>
    <s v="Friday"/>
    <s v="26"/>
    <x v="1"/>
    <x v="11"/>
    <x v="13"/>
    <x v="4"/>
    <n v="39"/>
    <n v="69"/>
    <n v="2691"/>
    <n v="1265"/>
    <n v="0.47"/>
    <x v="2"/>
    <s v="low Units"/>
    <n v="3.8086908496235458E-4"/>
  </r>
  <r>
    <x v="2"/>
    <s v="Online"/>
    <n v="1197831"/>
    <n v="44282"/>
    <s v="27-03-2021"/>
    <x v="2"/>
    <x v="1"/>
    <s v="Saturday"/>
    <s v="27"/>
    <x v="1"/>
    <x v="11"/>
    <x v="13"/>
    <x v="5"/>
    <n v="33"/>
    <n v="111"/>
    <n v="3663"/>
    <n v="2418"/>
    <n v="0.66"/>
    <x v="2"/>
    <s v="low Units"/>
    <n v="7.2801695449721212E-4"/>
  </r>
  <r>
    <x v="2"/>
    <s v="Online"/>
    <n v="1197831"/>
    <n v="44283"/>
    <s v="28-03-2021"/>
    <x v="2"/>
    <x v="1"/>
    <s v="Sunday"/>
    <s v="28"/>
    <x v="1"/>
    <x v="11"/>
    <x v="13"/>
    <x v="0"/>
    <n v="19"/>
    <n v="169"/>
    <n v="3211"/>
    <n v="1606"/>
    <n v="0.5"/>
    <x v="2"/>
    <s v="low Units"/>
    <n v="4.8353814264785885E-4"/>
  </r>
  <r>
    <x v="2"/>
    <s v="Online"/>
    <n v="1197831"/>
    <n v="44284"/>
    <s v="29-03-2021"/>
    <x v="2"/>
    <x v="1"/>
    <s v="Monday"/>
    <s v="29"/>
    <x v="1"/>
    <x v="11"/>
    <x v="13"/>
    <x v="1"/>
    <n v="24"/>
    <n v="176"/>
    <n v="4224"/>
    <n v="2154"/>
    <n v="0.51"/>
    <x v="2"/>
    <s v="low Units"/>
    <n v="6.4853123241811203E-4"/>
  </r>
  <r>
    <x v="2"/>
    <s v="Online"/>
    <n v="1197831"/>
    <n v="44285"/>
    <s v="30-03-2021"/>
    <x v="2"/>
    <x v="1"/>
    <s v="Tuesday"/>
    <s v="30"/>
    <x v="1"/>
    <x v="11"/>
    <x v="13"/>
    <x v="2"/>
    <n v="19"/>
    <n v="135"/>
    <n v="2565"/>
    <n v="1411"/>
    <n v="0.55000000000000004"/>
    <x v="2"/>
    <s v="low Units"/>
    <n v="4.2482709793034175E-4"/>
  </r>
  <r>
    <x v="2"/>
    <s v="Online"/>
    <n v="1197831"/>
    <n v="44286"/>
    <s v="31-03-2021"/>
    <x v="2"/>
    <x v="1"/>
    <s v="Wednesday"/>
    <s v="31"/>
    <x v="1"/>
    <x v="11"/>
    <x v="13"/>
    <x v="3"/>
    <n v="23"/>
    <n v="112"/>
    <n v="2576"/>
    <n v="1674"/>
    <n v="0.65"/>
    <x v="2"/>
    <s v="low Units"/>
    <n v="5.0401173772883924E-4"/>
  </r>
  <r>
    <x v="2"/>
    <s v="Online"/>
    <n v="1197831"/>
    <n v="44287"/>
    <s v="01-04-2021"/>
    <x v="3"/>
    <x v="1"/>
    <s v="Thursday"/>
    <s v="01"/>
    <x v="1"/>
    <x v="11"/>
    <x v="13"/>
    <x v="4"/>
    <n v="28"/>
    <n v="84"/>
    <n v="2352"/>
    <n v="1058"/>
    <n v="0.45"/>
    <x v="2"/>
    <s v="low Units"/>
    <n v="3.1854505287760561E-4"/>
  </r>
  <r>
    <x v="2"/>
    <s v="Online"/>
    <n v="1197831"/>
    <n v="44288"/>
    <s v="02-04-2021"/>
    <x v="3"/>
    <x v="1"/>
    <s v="Friday"/>
    <s v="02"/>
    <x v="1"/>
    <x v="11"/>
    <x v="13"/>
    <x v="5"/>
    <n v="24"/>
    <n v="161"/>
    <n v="3864"/>
    <n v="2628"/>
    <n v="0.68"/>
    <x v="2"/>
    <s v="low Units"/>
    <n v="7.91244233423769E-4"/>
  </r>
  <r>
    <x v="2"/>
    <s v="Online"/>
    <n v="1197831"/>
    <n v="44289"/>
    <s v="03-04-2021"/>
    <x v="3"/>
    <x v="1"/>
    <s v="Saturday"/>
    <s v="03"/>
    <x v="1"/>
    <x v="11"/>
    <x v="13"/>
    <x v="0"/>
    <n v="14"/>
    <n v="189"/>
    <n v="2646"/>
    <n v="1323"/>
    <n v="0.5"/>
    <x v="2"/>
    <s v="low Units"/>
    <n v="3.9833185723730841E-4"/>
  </r>
  <r>
    <x v="2"/>
    <s v="Online"/>
    <n v="1197831"/>
    <n v="44290"/>
    <s v="04-04-2021"/>
    <x v="3"/>
    <x v="1"/>
    <s v="Sunday"/>
    <s v="04"/>
    <x v="1"/>
    <x v="11"/>
    <x v="13"/>
    <x v="1"/>
    <n v="23"/>
    <n v="218"/>
    <n v="5014"/>
    <n v="2507"/>
    <n v="0.5"/>
    <x v="2"/>
    <s v="low Units"/>
    <n v="7.5481327747084818E-4"/>
  </r>
  <r>
    <x v="2"/>
    <s v="Online"/>
    <n v="1197831"/>
    <n v="44291"/>
    <s v="05-04-2021"/>
    <x v="3"/>
    <x v="1"/>
    <s v="Monday"/>
    <s v="05"/>
    <x v="1"/>
    <x v="11"/>
    <x v="13"/>
    <x v="2"/>
    <n v="19"/>
    <n v="180"/>
    <n v="3420"/>
    <n v="1847"/>
    <n v="0.54"/>
    <x v="2"/>
    <s v="low Units"/>
    <n v="5.5609897227309796E-4"/>
  </r>
  <r>
    <x v="2"/>
    <s v="Online"/>
    <n v="1197831"/>
    <n v="44292"/>
    <s v="06-04-2021"/>
    <x v="3"/>
    <x v="1"/>
    <s v="Tuesday"/>
    <s v="06"/>
    <x v="1"/>
    <x v="11"/>
    <x v="13"/>
    <x v="3"/>
    <n v="27"/>
    <n v="142"/>
    <n v="3834"/>
    <n v="2300"/>
    <n v="0.6"/>
    <x v="2"/>
    <s v="low Units"/>
    <n v="6.9248924538609915E-4"/>
  </r>
  <r>
    <x v="2"/>
    <s v="Online"/>
    <n v="1197831"/>
    <n v="44293"/>
    <s v="07-04-2021"/>
    <x v="3"/>
    <x v="1"/>
    <s v="Wednesday"/>
    <s v="07"/>
    <x v="1"/>
    <x v="11"/>
    <x v="13"/>
    <x v="4"/>
    <n v="41"/>
    <n v="106"/>
    <n v="4346"/>
    <n v="2130"/>
    <n v="0.49"/>
    <x v="2"/>
    <s v="low Units"/>
    <n v="6.413052576836484E-4"/>
  </r>
  <r>
    <x v="2"/>
    <s v="Online"/>
    <n v="1197831"/>
    <n v="44294"/>
    <s v="08-04-2021"/>
    <x v="3"/>
    <x v="1"/>
    <s v="Thursday"/>
    <s v="08"/>
    <x v="1"/>
    <x v="11"/>
    <x v="13"/>
    <x v="5"/>
    <n v="38"/>
    <n v="202"/>
    <n v="7676"/>
    <n v="5143"/>
    <n v="0.67"/>
    <x v="2"/>
    <s v="low Units"/>
    <n v="1.5484661691394384E-3"/>
  </r>
  <r>
    <x v="2"/>
    <s v="Online"/>
    <n v="1197831"/>
    <n v="44295"/>
    <s v="09-04-2021"/>
    <x v="3"/>
    <x v="1"/>
    <s v="Friday"/>
    <s v="09"/>
    <x v="1"/>
    <x v="11"/>
    <x v="13"/>
    <x v="0"/>
    <n v="36"/>
    <n v="217"/>
    <n v="7812"/>
    <n v="3984"/>
    <n v="0.51"/>
    <x v="2"/>
    <s v="low Units"/>
    <n v="1.1995118059209648E-3"/>
  </r>
  <r>
    <x v="2"/>
    <s v="Online"/>
    <n v="1197831"/>
    <n v="44296"/>
    <s v="10-04-2021"/>
    <x v="3"/>
    <x v="1"/>
    <s v="Saturday"/>
    <s v="10"/>
    <x v="1"/>
    <x v="11"/>
    <x v="13"/>
    <x v="1"/>
    <n v="42"/>
    <n v="202"/>
    <n v="8484"/>
    <n v="4327"/>
    <n v="0.51"/>
    <x v="2"/>
    <s v="low Units"/>
    <n v="1.3027830281676746E-3"/>
  </r>
  <r>
    <x v="2"/>
    <s v="Online"/>
    <n v="1197831"/>
    <n v="44297"/>
    <s v="11-04-2021"/>
    <x v="3"/>
    <x v="1"/>
    <s v="Sunday"/>
    <s v="11"/>
    <x v="1"/>
    <x v="11"/>
    <x v="13"/>
    <x v="2"/>
    <n v="36"/>
    <n v="169"/>
    <n v="6084"/>
    <n v="3103"/>
    <n v="0.51"/>
    <x v="2"/>
    <s v="low Units"/>
    <n v="9.3425831671002863E-4"/>
  </r>
  <r>
    <x v="2"/>
    <s v="Online"/>
    <n v="1197831"/>
    <n v="44298"/>
    <s v="12-04-2021"/>
    <x v="3"/>
    <x v="1"/>
    <s v="Monday"/>
    <s v="12"/>
    <x v="1"/>
    <x v="11"/>
    <x v="13"/>
    <x v="3"/>
    <n v="36"/>
    <n v="174"/>
    <n v="6264"/>
    <n v="3821"/>
    <n v="0.61"/>
    <x v="2"/>
    <s v="low Units"/>
    <n v="1.1504353941827327E-3"/>
  </r>
  <r>
    <x v="2"/>
    <s v="Online"/>
    <n v="1197831"/>
    <n v="44299"/>
    <s v="13-04-2021"/>
    <x v="3"/>
    <x v="1"/>
    <s v="Tuesday"/>
    <s v="13"/>
    <x v="1"/>
    <x v="11"/>
    <x v="13"/>
    <x v="4"/>
    <n v="43"/>
    <n v="145"/>
    <n v="6235"/>
    <n v="2993"/>
    <n v="0.48"/>
    <x v="2"/>
    <s v="low Units"/>
    <n v="9.0113926584373702E-4"/>
  </r>
  <r>
    <x v="2"/>
    <s v="Online"/>
    <n v="1197831"/>
    <n v="44300"/>
    <s v="14-04-2021"/>
    <x v="3"/>
    <x v="1"/>
    <s v="Wednesday"/>
    <s v="14"/>
    <x v="1"/>
    <x v="11"/>
    <x v="13"/>
    <x v="5"/>
    <n v="49"/>
    <n v="236"/>
    <n v="11564"/>
    <n v="7517"/>
    <n v="0.65"/>
    <x v="2"/>
    <s v="low Units"/>
    <n v="2.2632355032901337E-3"/>
  </r>
  <r>
    <x v="2"/>
    <s v="Online"/>
    <n v="1197831"/>
    <n v="44301"/>
    <s v="15-04-2021"/>
    <x v="3"/>
    <x v="1"/>
    <s v="Thursday"/>
    <s v="15"/>
    <x v="1"/>
    <x v="11"/>
    <x v="13"/>
    <x v="0"/>
    <n v="36"/>
    <n v="215"/>
    <n v="7740"/>
    <n v="4412"/>
    <n v="0.56999999999999995"/>
    <x v="2"/>
    <s v="low Units"/>
    <n v="1.3283750220188999E-3"/>
  </r>
  <r>
    <x v="2"/>
    <s v="Online"/>
    <n v="1197831"/>
    <n v="44302"/>
    <s v="16-04-2021"/>
    <x v="3"/>
    <x v="1"/>
    <s v="Friday"/>
    <s v="16"/>
    <x v="1"/>
    <x v="11"/>
    <x v="13"/>
    <x v="1"/>
    <n v="43"/>
    <n v="206"/>
    <n v="8858"/>
    <n v="5138"/>
    <n v="0.57999999999999996"/>
    <x v="2"/>
    <s v="low Units"/>
    <n v="1.546960757736425E-3"/>
  </r>
  <r>
    <x v="2"/>
    <s v="Online"/>
    <n v="1197831"/>
    <n v="44303"/>
    <s v="17-04-2021"/>
    <x v="3"/>
    <x v="1"/>
    <s v="Saturday"/>
    <s v="17"/>
    <x v="1"/>
    <x v="11"/>
    <x v="13"/>
    <x v="2"/>
    <n v="36"/>
    <n v="263"/>
    <n v="9468"/>
    <n v="5681"/>
    <n v="0.6"/>
    <x v="2"/>
    <s v="low Units"/>
    <n v="1.7104484361036652E-3"/>
  </r>
  <r>
    <x v="2"/>
    <s v="Online"/>
    <n v="1197831"/>
    <n v="44304"/>
    <s v="18-04-2021"/>
    <x v="3"/>
    <x v="1"/>
    <s v="Sunday"/>
    <s v="18"/>
    <x v="1"/>
    <x v="11"/>
    <x v="13"/>
    <x v="3"/>
    <n v="37"/>
    <n v="161"/>
    <n v="5957"/>
    <n v="3872"/>
    <n v="0.65"/>
    <x v="2"/>
    <s v="low Units"/>
    <n v="1.1657905904934678E-3"/>
  </r>
  <r>
    <x v="2"/>
    <s v="Online"/>
    <n v="1197831"/>
    <n v="44305"/>
    <s v="19-04-2021"/>
    <x v="3"/>
    <x v="1"/>
    <s v="Monday"/>
    <s v="19"/>
    <x v="1"/>
    <x v="11"/>
    <x v="13"/>
    <x v="4"/>
    <n v="43"/>
    <n v="165"/>
    <n v="7095"/>
    <n v="3760"/>
    <n v="0.53"/>
    <x v="2"/>
    <s v="low Units"/>
    <n v="1.132069375065971E-3"/>
  </r>
  <r>
    <x v="2"/>
    <s v="Online"/>
    <n v="1197831"/>
    <n v="44306"/>
    <s v="20-04-2021"/>
    <x v="3"/>
    <x v="1"/>
    <s v="Tuesday"/>
    <s v="20"/>
    <x v="1"/>
    <x v="11"/>
    <x v="13"/>
    <x v="5"/>
    <n v="52"/>
    <n v="223"/>
    <n v="11596"/>
    <n v="8117"/>
    <n v="0.7"/>
    <x v="2"/>
    <s v="low Units"/>
    <n v="2.4438848716517251E-3"/>
  </r>
  <r>
    <x v="2"/>
    <s v="Online"/>
    <n v="1197831"/>
    <n v="44307"/>
    <s v="21-04-2021"/>
    <x v="3"/>
    <x v="1"/>
    <s v="Wednesday"/>
    <s v="21"/>
    <x v="1"/>
    <x v="11"/>
    <x v="13"/>
    <x v="0"/>
    <n v="41"/>
    <n v="233"/>
    <n v="9553"/>
    <n v="5445"/>
    <n v="0.56999999999999995"/>
    <x v="2"/>
    <s v="low Units"/>
    <n v="1.6393930178814392E-3"/>
  </r>
  <r>
    <x v="2"/>
    <s v="Online"/>
    <n v="1197831"/>
    <n v="44308"/>
    <s v="22-04-2021"/>
    <x v="3"/>
    <x v="1"/>
    <s v="Thursday"/>
    <s v="22"/>
    <x v="1"/>
    <x v="11"/>
    <x v="13"/>
    <x v="1"/>
    <n v="54"/>
    <n v="233"/>
    <n v="12582"/>
    <n v="7172"/>
    <n v="0.56999999999999995"/>
    <x v="2"/>
    <s v="low Units"/>
    <n v="2.159362116482219E-3"/>
  </r>
  <r>
    <x v="2"/>
    <s v="Online"/>
    <n v="1197831"/>
    <n v="44309"/>
    <s v="23-04-2021"/>
    <x v="3"/>
    <x v="1"/>
    <s v="Friday"/>
    <s v="23"/>
    <x v="1"/>
    <x v="11"/>
    <x v="13"/>
    <x v="2"/>
    <n v="46"/>
    <n v="285"/>
    <n v="13110"/>
    <n v="7866"/>
    <n v="0.6"/>
    <x v="2"/>
    <s v="low Units"/>
    <n v="2.3683132192204594E-3"/>
  </r>
  <r>
    <x v="2"/>
    <s v="Online"/>
    <n v="1197831"/>
    <n v="44310"/>
    <s v="24-04-2021"/>
    <x v="3"/>
    <x v="1"/>
    <s v="Saturday"/>
    <s v="24"/>
    <x v="1"/>
    <x v="11"/>
    <x v="13"/>
    <x v="3"/>
    <n v="42"/>
    <n v="133"/>
    <n v="5586"/>
    <n v="3854"/>
    <n v="0.69"/>
    <x v="2"/>
    <s v="low Units"/>
    <n v="1.1603711094426202E-3"/>
  </r>
  <r>
    <x v="2"/>
    <s v="Online"/>
    <n v="1197831"/>
    <n v="44311"/>
    <s v="25-04-2021"/>
    <x v="3"/>
    <x v="1"/>
    <s v="Sunday"/>
    <s v="25"/>
    <x v="1"/>
    <x v="11"/>
    <x v="13"/>
    <x v="4"/>
    <n v="49"/>
    <n v="133"/>
    <n v="6517"/>
    <n v="3454"/>
    <n v="0.53"/>
    <x v="2"/>
    <s v="low Units"/>
    <n v="1.0399381972015596E-3"/>
  </r>
  <r>
    <x v="2"/>
    <s v="Online"/>
    <n v="1197831"/>
    <n v="44312"/>
    <s v="26-04-2021"/>
    <x v="3"/>
    <x v="1"/>
    <s v="Monday"/>
    <s v="26"/>
    <x v="1"/>
    <x v="11"/>
    <x v="13"/>
    <x v="5"/>
    <n v="53"/>
    <n v="181"/>
    <n v="9593"/>
    <n v="6811"/>
    <n v="0.71"/>
    <x v="2"/>
    <s v="low Units"/>
    <n v="2.0506714131846618E-3"/>
  </r>
  <r>
    <x v="2"/>
    <s v="Online"/>
    <n v="1197831"/>
    <n v="44313"/>
    <s v="27-04-2021"/>
    <x v="3"/>
    <x v="1"/>
    <s v="Tuesday"/>
    <s v="27"/>
    <x v="1"/>
    <x v="11"/>
    <x v="13"/>
    <x v="0"/>
    <n v="49"/>
    <n v="182"/>
    <n v="8918"/>
    <n v="5351"/>
    <n v="0.6"/>
    <x v="2"/>
    <s v="low Units"/>
    <n v="1.61109128350479E-3"/>
  </r>
  <r>
    <x v="2"/>
    <s v="Online"/>
    <n v="1197831"/>
    <n v="44314"/>
    <s v="28-04-2021"/>
    <x v="3"/>
    <x v="1"/>
    <s v="Wednesday"/>
    <s v="28"/>
    <x v="1"/>
    <x v="11"/>
    <x v="13"/>
    <x v="1"/>
    <n v="47"/>
    <n v="169"/>
    <n v="7943"/>
    <n v="4766"/>
    <n v="0.6"/>
    <x v="2"/>
    <s v="low Units"/>
    <n v="1.4349581493522388E-3"/>
  </r>
  <r>
    <x v="2"/>
    <s v="Online"/>
    <n v="1197831"/>
    <n v="44315"/>
    <s v="29-04-2021"/>
    <x v="3"/>
    <x v="1"/>
    <s v="Thursday"/>
    <s v="29"/>
    <x v="1"/>
    <x v="11"/>
    <x v="13"/>
    <x v="2"/>
    <n v="54"/>
    <n v="182"/>
    <n v="9828"/>
    <n v="5799"/>
    <n v="0.59"/>
    <x v="2"/>
    <s v="low Units"/>
    <n v="1.7459761452147781E-3"/>
  </r>
  <r>
    <x v="2"/>
    <s v="Online"/>
    <n v="1197831"/>
    <n v="44316"/>
    <s v="30-04-2021"/>
    <x v="3"/>
    <x v="1"/>
    <s v="Friday"/>
    <s v="30"/>
    <x v="1"/>
    <x v="11"/>
    <x v="13"/>
    <x v="3"/>
    <n v="53"/>
    <n v="100"/>
    <n v="5300"/>
    <n v="3710"/>
    <n v="0.7"/>
    <x v="2"/>
    <s v="low Units"/>
    <n v="1.1170152610358384E-3"/>
  </r>
  <r>
    <x v="2"/>
    <s v="Online"/>
    <n v="1197831"/>
    <n v="44317"/>
    <s v="01-05-2021"/>
    <x v="4"/>
    <x v="1"/>
    <s v="Saturday"/>
    <s v="01"/>
    <x v="1"/>
    <x v="11"/>
    <x v="13"/>
    <x v="4"/>
    <n v="47"/>
    <n v="120"/>
    <n v="5640"/>
    <n v="2876"/>
    <n v="0.51"/>
    <x v="2"/>
    <s v="low Units"/>
    <n v="8.659126390132267E-4"/>
  </r>
  <r>
    <x v="2"/>
    <s v="Online"/>
    <n v="1197831"/>
    <n v="44318"/>
    <s v="02-05-2021"/>
    <x v="4"/>
    <x v="1"/>
    <s v="Sunday"/>
    <s v="02"/>
    <x v="1"/>
    <x v="11"/>
    <x v="13"/>
    <x v="5"/>
    <n v="42"/>
    <n v="163"/>
    <n v="6846"/>
    <n v="5066"/>
    <n v="0.74"/>
    <x v="2"/>
    <s v="low Units"/>
    <n v="1.525282833533034E-3"/>
  </r>
  <r>
    <x v="2"/>
    <s v="Online"/>
    <n v="1197831"/>
    <n v="44319"/>
    <s v="03-05-2021"/>
    <x v="4"/>
    <x v="1"/>
    <s v="Monday"/>
    <s v="03"/>
    <x v="1"/>
    <x v="11"/>
    <x v="13"/>
    <x v="0"/>
    <n v="33"/>
    <n v="173"/>
    <n v="5709"/>
    <n v="3254"/>
    <n v="0.56999999999999995"/>
    <x v="2"/>
    <s v="low Units"/>
    <n v="9.7972174108102925E-4"/>
  </r>
  <r>
    <x v="2"/>
    <s v="Online"/>
    <n v="1197831"/>
    <n v="44320"/>
    <s v="04-05-2021"/>
    <x v="4"/>
    <x v="1"/>
    <s v="Tuesday"/>
    <s v="04"/>
    <x v="1"/>
    <x v="11"/>
    <x v="13"/>
    <x v="1"/>
    <n v="32"/>
    <n v="150"/>
    <n v="4800"/>
    <n v="2880"/>
    <n v="0.6"/>
    <x v="2"/>
    <s v="low Units"/>
    <n v="8.6711696813563733E-4"/>
  </r>
  <r>
    <x v="2"/>
    <s v="Online"/>
    <n v="1197831"/>
    <n v="44321"/>
    <s v="05-05-2021"/>
    <x v="4"/>
    <x v="1"/>
    <s v="Wednesday"/>
    <s v="05"/>
    <x v="1"/>
    <x v="11"/>
    <x v="13"/>
    <x v="2"/>
    <n v="36"/>
    <n v="147"/>
    <n v="5292"/>
    <n v="3069"/>
    <n v="0.57999999999999996"/>
    <x v="2"/>
    <s v="low Units"/>
    <n v="9.2402151916953855E-4"/>
  </r>
  <r>
    <x v="2"/>
    <s v="Online"/>
    <n v="1197831"/>
    <n v="44322"/>
    <s v="06-05-2021"/>
    <x v="4"/>
    <x v="1"/>
    <s v="Thursday"/>
    <s v="06"/>
    <x v="1"/>
    <x v="11"/>
    <x v="13"/>
    <x v="3"/>
    <n v="38"/>
    <n v="98"/>
    <n v="3724"/>
    <n v="2607"/>
    <n v="0.7"/>
    <x v="2"/>
    <s v="low Units"/>
    <n v="7.8492150553111334E-4"/>
  </r>
  <r>
    <x v="2"/>
    <s v="Online"/>
    <n v="1197831"/>
    <n v="44323"/>
    <s v="07-05-2021"/>
    <x v="4"/>
    <x v="1"/>
    <s v="Friday"/>
    <s v="07"/>
    <x v="1"/>
    <x v="11"/>
    <x v="13"/>
    <x v="4"/>
    <n v="32"/>
    <n v="88"/>
    <n v="2816"/>
    <n v="1436"/>
    <n v="0.51"/>
    <x v="2"/>
    <s v="low Units"/>
    <n v="4.3235415494540799E-4"/>
  </r>
  <r>
    <x v="2"/>
    <s v="Online"/>
    <n v="1197831"/>
    <n v="44324"/>
    <s v="08-05-2021"/>
    <x v="4"/>
    <x v="1"/>
    <s v="Saturday"/>
    <s v="08"/>
    <x v="1"/>
    <x v="11"/>
    <x v="13"/>
    <x v="5"/>
    <n v="43"/>
    <n v="131"/>
    <n v="5633"/>
    <n v="3999"/>
    <n v="0.71"/>
    <x v="2"/>
    <s v="low Units"/>
    <n v="1.2040280401300048E-3"/>
  </r>
  <r>
    <x v="2"/>
    <s v="Online"/>
    <n v="1197831"/>
    <n v="44325"/>
    <s v="09-05-2021"/>
    <x v="4"/>
    <x v="1"/>
    <s v="Sunday"/>
    <s v="09"/>
    <x v="1"/>
    <x v="11"/>
    <x v="13"/>
    <x v="0"/>
    <n v="29"/>
    <n v="196"/>
    <n v="5684"/>
    <n v="3183"/>
    <n v="0.56000000000000005"/>
    <x v="2"/>
    <s v="low Units"/>
    <n v="9.5834489915824078E-4"/>
  </r>
  <r>
    <x v="2"/>
    <s v="Online"/>
    <n v="1197831"/>
    <n v="44326"/>
    <s v="10-05-2021"/>
    <x v="4"/>
    <x v="1"/>
    <s v="Monday"/>
    <s v="10"/>
    <x v="1"/>
    <x v="11"/>
    <x v="13"/>
    <x v="1"/>
    <n v="29"/>
    <n v="189"/>
    <n v="5481"/>
    <n v="3069"/>
    <n v="0.56000000000000005"/>
    <x v="2"/>
    <s v="low Units"/>
    <n v="9.2402151916953855E-4"/>
  </r>
  <r>
    <x v="2"/>
    <s v="Online"/>
    <n v="1197831"/>
    <n v="44327"/>
    <s v="11-05-2021"/>
    <x v="4"/>
    <x v="1"/>
    <s v="Tuesday"/>
    <s v="11"/>
    <x v="1"/>
    <x v="11"/>
    <x v="13"/>
    <x v="2"/>
    <n v="50"/>
    <n v="174"/>
    <n v="8700"/>
    <n v="4872"/>
    <n v="0.56000000000000005"/>
    <x v="2"/>
    <s v="low Units"/>
    <n v="1.4668728710961199E-3"/>
  </r>
  <r>
    <x v="2"/>
    <s v="Online"/>
    <n v="1197831"/>
    <n v="44328"/>
    <s v="12-05-2021"/>
    <x v="4"/>
    <x v="1"/>
    <s v="Wednesday"/>
    <s v="12"/>
    <x v="1"/>
    <x v="11"/>
    <x v="13"/>
    <x v="3"/>
    <n v="52"/>
    <n v="133"/>
    <n v="6916"/>
    <n v="4772"/>
    <n v="0.69"/>
    <x v="2"/>
    <s v="low Units"/>
    <n v="1.4367646430358545E-3"/>
  </r>
  <r>
    <x v="2"/>
    <s v="Online"/>
    <n v="1197831"/>
    <n v="44329"/>
    <s v="13-05-2021"/>
    <x v="4"/>
    <x v="1"/>
    <s v="Thursday"/>
    <s v="13"/>
    <x v="1"/>
    <x v="11"/>
    <x v="13"/>
    <x v="4"/>
    <n v="51"/>
    <n v="113"/>
    <n v="5763"/>
    <n v="3054"/>
    <n v="0.53"/>
    <x v="2"/>
    <s v="low Units"/>
    <n v="9.195052849604986E-4"/>
  </r>
  <r>
    <x v="2"/>
    <s v="Online"/>
    <n v="1197831"/>
    <n v="44330"/>
    <s v="14-05-2021"/>
    <x v="4"/>
    <x v="1"/>
    <s v="Friday"/>
    <s v="14"/>
    <x v="1"/>
    <x v="11"/>
    <x v="13"/>
    <x v="5"/>
    <n v="59"/>
    <n v="169"/>
    <n v="9971"/>
    <n v="7079"/>
    <n v="0.71"/>
    <x v="2"/>
    <s v="low Units"/>
    <n v="2.1313614643861723E-3"/>
  </r>
  <r>
    <x v="2"/>
    <s v="Online"/>
    <n v="1197831"/>
    <n v="44331"/>
    <s v="15-05-2021"/>
    <x v="4"/>
    <x v="1"/>
    <s v="Saturday"/>
    <s v="15"/>
    <x v="1"/>
    <x v="11"/>
    <x v="13"/>
    <x v="0"/>
    <n v="53"/>
    <n v="200"/>
    <n v="10600"/>
    <n v="6148"/>
    <n v="0.57999999999999996"/>
    <x v="2"/>
    <s v="low Units"/>
    <n v="1.8510538611451034E-3"/>
  </r>
  <r>
    <x v="2"/>
    <s v="Online"/>
    <n v="1197831"/>
    <n v="44332"/>
    <s v="16-05-2021"/>
    <x v="4"/>
    <x v="1"/>
    <s v="Sunday"/>
    <s v="16"/>
    <x v="1"/>
    <x v="11"/>
    <x v="13"/>
    <x v="1"/>
    <n v="51"/>
    <n v="240"/>
    <n v="12240"/>
    <n v="6732"/>
    <n v="0.55000000000000004"/>
    <x v="2"/>
    <s v="low Units"/>
    <n v="2.0268859130170521E-3"/>
  </r>
  <r>
    <x v="2"/>
    <s v="Online"/>
    <n v="1197831"/>
    <n v="44333"/>
    <s v="17-05-2021"/>
    <x v="4"/>
    <x v="1"/>
    <s v="Monday"/>
    <s v="17"/>
    <x v="1"/>
    <x v="11"/>
    <x v="13"/>
    <x v="2"/>
    <n v="54"/>
    <n v="210"/>
    <n v="11340"/>
    <n v="6237"/>
    <n v="0.55000000000000004"/>
    <x v="2"/>
    <s v="low Units"/>
    <n v="1.8778501841187397E-3"/>
  </r>
  <r>
    <x v="2"/>
    <s v="Online"/>
    <n v="1197831"/>
    <n v="44334"/>
    <s v="18-05-2021"/>
    <x v="4"/>
    <x v="1"/>
    <s v="Tuesday"/>
    <s v="18"/>
    <x v="1"/>
    <x v="11"/>
    <x v="13"/>
    <x v="3"/>
    <n v="54"/>
    <n v="149"/>
    <n v="8046"/>
    <n v="5552"/>
    <n v="0.69"/>
    <x v="2"/>
    <s v="low Units"/>
    <n v="1.6716088219059229E-3"/>
  </r>
  <r>
    <x v="2"/>
    <s v="Online"/>
    <n v="1197831"/>
    <n v="44335"/>
    <s v="19-05-2021"/>
    <x v="4"/>
    <x v="1"/>
    <s v="Wednesday"/>
    <s v="19"/>
    <x v="1"/>
    <x v="11"/>
    <x v="13"/>
    <x v="4"/>
    <n v="50"/>
    <n v="140"/>
    <n v="7000"/>
    <n v="3500"/>
    <n v="0.5"/>
    <x v="2"/>
    <s v="low Units"/>
    <n v="1.0537879821092815E-3"/>
  </r>
  <r>
    <x v="2"/>
    <s v="Online"/>
    <n v="1197831"/>
    <n v="44336"/>
    <s v="20-05-2021"/>
    <x v="4"/>
    <x v="1"/>
    <s v="Thursday"/>
    <s v="20"/>
    <x v="1"/>
    <x v="11"/>
    <x v="13"/>
    <x v="5"/>
    <n v="61"/>
    <n v="225"/>
    <n v="13725"/>
    <n v="10157"/>
    <n v="0.74"/>
    <x v="2"/>
    <s v="low Units"/>
    <n v="3.058092724081135E-3"/>
  </r>
  <r>
    <x v="0"/>
    <s v="Online"/>
    <n v="1185732"/>
    <n v="44337"/>
    <s v="21-05-2021"/>
    <x v="4"/>
    <x v="1"/>
    <s v="Friday"/>
    <s v="21"/>
    <x v="1"/>
    <x v="11"/>
    <x v="13"/>
    <x v="0"/>
    <n v="32"/>
    <n v="119"/>
    <n v="3808"/>
    <n v="1904"/>
    <n v="0.5"/>
    <x v="2"/>
    <s v="low Units"/>
    <n v="5.7326066226744913E-4"/>
  </r>
  <r>
    <x v="0"/>
    <s v="Online"/>
    <n v="1185732"/>
    <n v="44338"/>
    <s v="22-05-2021"/>
    <x v="4"/>
    <x v="1"/>
    <s v="Saturday"/>
    <s v="22"/>
    <x v="1"/>
    <x v="11"/>
    <x v="13"/>
    <x v="1"/>
    <n v="32"/>
    <n v="56"/>
    <n v="1792"/>
    <n v="878"/>
    <n v="0.49"/>
    <x v="2"/>
    <s v="low Units"/>
    <n v="2.6435024236912835E-4"/>
  </r>
  <r>
    <x v="0"/>
    <s v="Online"/>
    <n v="1185732"/>
    <n v="44339"/>
    <s v="23-05-2021"/>
    <x v="4"/>
    <x v="1"/>
    <s v="Sunday"/>
    <s v="23"/>
    <x v="1"/>
    <x v="11"/>
    <x v="13"/>
    <x v="2"/>
    <n v="24"/>
    <n v="65"/>
    <n v="1560"/>
    <n v="749"/>
    <n v="0.48"/>
    <x v="2"/>
    <s v="low Units"/>
    <n v="2.2551062817138619E-4"/>
  </r>
  <r>
    <x v="0"/>
    <s v="Online"/>
    <n v="1185732"/>
    <n v="44340"/>
    <s v="24-05-2021"/>
    <x v="4"/>
    <x v="1"/>
    <s v="Monday"/>
    <s v="24"/>
    <x v="1"/>
    <x v="11"/>
    <x v="13"/>
    <x v="3"/>
    <n v="27"/>
    <n v="19"/>
    <n v="513"/>
    <n v="272"/>
    <n v="0.53"/>
    <x v="2"/>
    <s v="low Units"/>
    <n v="8.1894380323921295E-5"/>
  </r>
  <r>
    <x v="0"/>
    <s v="Online"/>
    <n v="1185732"/>
    <n v="44341"/>
    <s v="25-05-2021"/>
    <x v="4"/>
    <x v="1"/>
    <s v="Tuesday"/>
    <s v="25"/>
    <x v="3"/>
    <x v="12"/>
    <x v="14"/>
    <x v="4"/>
    <n v="43"/>
    <n v="35"/>
    <n v="1505"/>
    <n v="677"/>
    <n v="0.45"/>
    <x v="2"/>
    <s v="low Units"/>
    <n v="2.0383270396799526E-4"/>
  </r>
  <r>
    <x v="0"/>
    <s v="Online"/>
    <n v="1185732"/>
    <n v="44342"/>
    <s v="26-05-2021"/>
    <x v="4"/>
    <x v="1"/>
    <s v="Wednesday"/>
    <s v="26"/>
    <x v="3"/>
    <x v="12"/>
    <x v="14"/>
    <x v="5"/>
    <n v="32"/>
    <n v="68"/>
    <n v="2176"/>
    <n v="1327"/>
    <n v="0.61"/>
    <x v="2"/>
    <s v="low Units"/>
    <n v="3.9953618635971898E-4"/>
  </r>
  <r>
    <x v="0"/>
    <s v="Online"/>
    <n v="1185732"/>
    <n v="44343"/>
    <s v="27-05-2021"/>
    <x v="4"/>
    <x v="1"/>
    <s v="Thursday"/>
    <s v="27"/>
    <x v="3"/>
    <x v="12"/>
    <x v="14"/>
    <x v="0"/>
    <n v="32"/>
    <n v="119"/>
    <n v="3808"/>
    <n v="2056"/>
    <n v="0.54"/>
    <x v="2"/>
    <s v="low Units"/>
    <n v="6.1902516891905218E-4"/>
  </r>
  <r>
    <x v="0"/>
    <s v="Online"/>
    <n v="1185732"/>
    <n v="44344"/>
    <s v="28-05-2021"/>
    <x v="4"/>
    <x v="1"/>
    <s v="Friday"/>
    <s v="28"/>
    <x v="3"/>
    <x v="12"/>
    <x v="14"/>
    <x v="1"/>
    <n v="33"/>
    <n v="38"/>
    <n v="1254"/>
    <n v="627"/>
    <n v="0.5"/>
    <x v="2"/>
    <s v="low Units"/>
    <n v="1.8877858993786271E-4"/>
  </r>
  <r>
    <x v="0"/>
    <s v="Online"/>
    <n v="1185732"/>
    <n v="44345"/>
    <s v="29-05-2021"/>
    <x v="4"/>
    <x v="1"/>
    <s v="Saturday"/>
    <s v="29"/>
    <x v="3"/>
    <x v="12"/>
    <x v="14"/>
    <x v="2"/>
    <n v="23"/>
    <n v="47"/>
    <n v="1081"/>
    <n v="541"/>
    <n v="0.5"/>
    <x v="2"/>
    <s v="low Units"/>
    <n v="1.6288551380603462E-4"/>
  </r>
  <r>
    <x v="0"/>
    <s v="Online"/>
    <n v="1185732"/>
    <n v="44346"/>
    <s v="30-05-2021"/>
    <x v="4"/>
    <x v="1"/>
    <s v="Sunday"/>
    <s v="30"/>
    <x v="3"/>
    <x v="12"/>
    <x v="14"/>
    <x v="3"/>
    <n v="29"/>
    <n v="14"/>
    <n v="406"/>
    <n v="203"/>
    <n v="0.5"/>
    <x v="2"/>
    <s v="low Units"/>
    <n v="6.1119702962338318E-5"/>
  </r>
  <r>
    <x v="0"/>
    <s v="Online"/>
    <n v="1185732"/>
    <n v="44347"/>
    <s v="31-05-2021"/>
    <x v="4"/>
    <x v="1"/>
    <s v="Monday"/>
    <s v="31"/>
    <x v="3"/>
    <x v="12"/>
    <x v="14"/>
    <x v="4"/>
    <n v="41"/>
    <n v="31"/>
    <n v="1271"/>
    <n v="623"/>
    <n v="0.49"/>
    <x v="2"/>
    <s v="low Units"/>
    <n v="1.8757426081545208E-4"/>
  </r>
  <r>
    <x v="0"/>
    <s v="Online"/>
    <n v="1185732"/>
    <n v="44348"/>
    <s v="01-06-2021"/>
    <x v="11"/>
    <x v="1"/>
    <s v="Tuesday"/>
    <s v="01"/>
    <x v="3"/>
    <x v="12"/>
    <x v="14"/>
    <x v="5"/>
    <n v="32"/>
    <n v="60"/>
    <n v="1920"/>
    <n v="1190"/>
    <n v="0.62"/>
    <x v="2"/>
    <s v="low Units"/>
    <n v="3.5828791391715565E-4"/>
  </r>
  <r>
    <x v="0"/>
    <s v="Online"/>
    <n v="1185732"/>
    <n v="44349"/>
    <s v="02-06-2021"/>
    <x v="11"/>
    <x v="1"/>
    <s v="Wednesday"/>
    <s v="02"/>
    <x v="3"/>
    <x v="12"/>
    <x v="14"/>
    <x v="0"/>
    <n v="38"/>
    <n v="122"/>
    <n v="4636"/>
    <n v="2503"/>
    <n v="0.54"/>
    <x v="2"/>
    <s v="low Units"/>
    <n v="7.5360894834843755E-4"/>
  </r>
  <r>
    <x v="0"/>
    <s v="Online"/>
    <n v="1185732"/>
    <n v="44350"/>
    <s v="03-06-2021"/>
    <x v="11"/>
    <x v="1"/>
    <s v="Thursday"/>
    <s v="03"/>
    <x v="3"/>
    <x v="12"/>
    <x v="14"/>
    <x v="1"/>
    <n v="39"/>
    <n v="26"/>
    <n v="1014"/>
    <n v="466"/>
    <n v="0.46"/>
    <x v="2"/>
    <s v="low Units"/>
    <n v="1.4030434276083575E-4"/>
  </r>
  <r>
    <x v="0"/>
    <s v="Online"/>
    <n v="1185732"/>
    <n v="44351"/>
    <s v="04-06-2021"/>
    <x v="11"/>
    <x v="1"/>
    <s v="Friday"/>
    <s v="04"/>
    <x v="3"/>
    <x v="12"/>
    <x v="14"/>
    <x v="2"/>
    <n v="29"/>
    <n v="39"/>
    <n v="1131"/>
    <n v="566"/>
    <n v="0.5"/>
    <x v="2"/>
    <s v="low Units"/>
    <n v="1.7041257082110094E-4"/>
  </r>
  <r>
    <x v="0"/>
    <s v="Online"/>
    <n v="1185732"/>
    <n v="44352"/>
    <s v="05-06-2021"/>
    <x v="11"/>
    <x v="1"/>
    <s v="Saturday"/>
    <s v="05"/>
    <x v="3"/>
    <x v="12"/>
    <x v="14"/>
    <x v="3"/>
    <n v="33"/>
    <n v="0"/>
    <n v="0"/>
    <n v="0"/>
    <n v="0.55000000000000004"/>
    <x v="2"/>
    <s v="low Units"/>
    <n v="0"/>
  </r>
  <r>
    <x v="0"/>
    <s v="Online"/>
    <n v="1185732"/>
    <n v="44353"/>
    <s v="06-06-2021"/>
    <x v="11"/>
    <x v="1"/>
    <s v="Sunday"/>
    <s v="06"/>
    <x v="3"/>
    <x v="12"/>
    <x v="14"/>
    <x v="4"/>
    <n v="45"/>
    <n v="13"/>
    <n v="585"/>
    <n v="275"/>
    <n v="0.47"/>
    <x v="2"/>
    <s v="low Units"/>
    <n v="8.2797627165729249E-5"/>
  </r>
  <r>
    <x v="0"/>
    <s v="Online"/>
    <n v="1185732"/>
    <n v="44354"/>
    <s v="07-06-2021"/>
    <x v="11"/>
    <x v="1"/>
    <s v="Monday"/>
    <s v="07"/>
    <x v="3"/>
    <x v="12"/>
    <x v="14"/>
    <x v="5"/>
    <n v="37"/>
    <n v="38"/>
    <n v="1406"/>
    <n v="858"/>
    <n v="0.61"/>
    <x v="2"/>
    <s v="low Units"/>
    <n v="2.5832859675707528E-4"/>
  </r>
  <r>
    <x v="0"/>
    <s v="Online"/>
    <n v="1185732"/>
    <n v="44355"/>
    <s v="08-06-2021"/>
    <x v="11"/>
    <x v="1"/>
    <s v="Tuesday"/>
    <s v="08"/>
    <x v="3"/>
    <x v="12"/>
    <x v="14"/>
    <x v="0"/>
    <n v="38"/>
    <n v="105"/>
    <n v="3990"/>
    <n v="2115"/>
    <n v="0.53"/>
    <x v="2"/>
    <s v="low Units"/>
    <n v="6.3678902347460867E-4"/>
  </r>
  <r>
    <x v="0"/>
    <s v="Online"/>
    <n v="1185732"/>
    <n v="44356"/>
    <s v="09-06-2021"/>
    <x v="11"/>
    <x v="1"/>
    <s v="Wednesday"/>
    <s v="09"/>
    <x v="3"/>
    <x v="12"/>
    <x v="14"/>
    <x v="1"/>
    <n v="32"/>
    <n v="23"/>
    <n v="736"/>
    <n v="331"/>
    <n v="0.45"/>
    <x v="2"/>
    <s v="low Units"/>
    <n v="9.9658234879477765E-5"/>
  </r>
  <r>
    <x v="0"/>
    <s v="Online"/>
    <n v="1185732"/>
    <n v="44357"/>
    <s v="10-06-2021"/>
    <x v="11"/>
    <x v="1"/>
    <s v="Thursday"/>
    <s v="10"/>
    <x v="3"/>
    <x v="12"/>
    <x v="14"/>
    <x v="2"/>
    <n v="23"/>
    <n v="21"/>
    <n v="483"/>
    <n v="217"/>
    <n v="0.45"/>
    <x v="2"/>
    <s v="low Units"/>
    <n v="6.5334854890775447E-5"/>
  </r>
  <r>
    <x v="0"/>
    <s v="Online"/>
    <n v="1185732"/>
    <n v="44358"/>
    <s v="11-06-2021"/>
    <x v="11"/>
    <x v="1"/>
    <s v="Friday"/>
    <s v="11"/>
    <x v="3"/>
    <x v="12"/>
    <x v="14"/>
    <x v="3"/>
    <n v="27"/>
    <n v="0"/>
    <n v="0"/>
    <n v="0"/>
    <n v="0.53"/>
    <x v="2"/>
    <s v="low Units"/>
    <n v="0"/>
  </r>
  <r>
    <x v="0"/>
    <s v="Online"/>
    <n v="1185732"/>
    <n v="44359"/>
    <s v="12-06-2021"/>
    <x v="11"/>
    <x v="1"/>
    <s v="Saturday"/>
    <s v="12"/>
    <x v="3"/>
    <x v="12"/>
    <x v="14"/>
    <x v="4"/>
    <n v="42"/>
    <n v="6"/>
    <n v="252"/>
    <n v="121"/>
    <n v="0.48"/>
    <x v="2"/>
    <s v="low Units"/>
    <n v="3.6430955952920869E-5"/>
  </r>
  <r>
    <x v="0"/>
    <s v="Online"/>
    <n v="1185732"/>
    <n v="44360"/>
    <s v="13-06-2021"/>
    <x v="11"/>
    <x v="1"/>
    <s v="Sunday"/>
    <s v="13"/>
    <x v="3"/>
    <x v="12"/>
    <x v="14"/>
    <x v="5"/>
    <n v="34"/>
    <n v="39"/>
    <n v="1326"/>
    <n v="822"/>
    <n v="0.62"/>
    <x v="2"/>
    <s v="low Units"/>
    <n v="2.4748963465537983E-4"/>
  </r>
  <r>
    <x v="0"/>
    <s v="Online"/>
    <n v="1185732"/>
    <n v="44361"/>
    <s v="14-06-2021"/>
    <x v="11"/>
    <x v="1"/>
    <s v="Monday"/>
    <s v="14"/>
    <x v="3"/>
    <x v="12"/>
    <x v="14"/>
    <x v="0"/>
    <n v="44"/>
    <n v="118"/>
    <n v="5192"/>
    <n v="2804"/>
    <n v="0.54"/>
    <x v="2"/>
    <s v="low Units"/>
    <n v="8.4423471480983569E-4"/>
  </r>
  <r>
    <x v="0"/>
    <s v="Online"/>
    <n v="1185732"/>
    <n v="44362"/>
    <s v="15-06-2021"/>
    <x v="11"/>
    <x v="1"/>
    <s v="Tuesday"/>
    <s v="15"/>
    <x v="3"/>
    <x v="12"/>
    <x v="14"/>
    <x v="1"/>
    <n v="38"/>
    <n v="33"/>
    <n v="1254"/>
    <n v="627"/>
    <n v="0.5"/>
    <x v="2"/>
    <s v="low Units"/>
    <n v="1.8877858993786271E-4"/>
  </r>
  <r>
    <x v="0"/>
    <s v="Online"/>
    <n v="1185732"/>
    <n v="44363"/>
    <s v="16-06-2021"/>
    <x v="11"/>
    <x v="1"/>
    <s v="Wednesday"/>
    <s v="16"/>
    <x v="3"/>
    <x v="12"/>
    <x v="14"/>
    <x v="2"/>
    <n v="32"/>
    <n v="30"/>
    <n v="960"/>
    <n v="461"/>
    <n v="0.48"/>
    <x v="2"/>
    <s v="low Units"/>
    <n v="1.387989313578225E-4"/>
  </r>
  <r>
    <x v="0"/>
    <s v="Online"/>
    <n v="1185732"/>
    <n v="44364"/>
    <s v="17-06-2021"/>
    <x v="11"/>
    <x v="1"/>
    <s v="Thursday"/>
    <s v="17"/>
    <x v="3"/>
    <x v="12"/>
    <x v="14"/>
    <x v="3"/>
    <n v="34"/>
    <n v="7"/>
    <n v="238"/>
    <n v="126"/>
    <n v="0.53"/>
    <x v="2"/>
    <s v="low Units"/>
    <n v="3.7936367355934128E-5"/>
  </r>
  <r>
    <x v="0"/>
    <s v="Online"/>
    <n v="1185732"/>
    <n v="44365"/>
    <s v="18-06-2021"/>
    <x v="11"/>
    <x v="1"/>
    <s v="Friday"/>
    <s v="18"/>
    <x v="3"/>
    <x v="12"/>
    <x v="14"/>
    <x v="4"/>
    <n v="46"/>
    <n v="13"/>
    <n v="598"/>
    <n v="275"/>
    <n v="0.46"/>
    <x v="2"/>
    <s v="low Units"/>
    <n v="8.2797627165729249E-5"/>
  </r>
  <r>
    <x v="0"/>
    <s v="Online"/>
    <n v="1185732"/>
    <n v="44366"/>
    <s v="19-06-2021"/>
    <x v="11"/>
    <x v="1"/>
    <s v="Saturday"/>
    <s v="19"/>
    <x v="3"/>
    <x v="12"/>
    <x v="14"/>
    <x v="5"/>
    <n v="51"/>
    <n v="41"/>
    <n v="2091"/>
    <n v="1296"/>
    <n v="0.62"/>
    <x v="2"/>
    <s v="low Units"/>
    <n v="3.902026356610368E-4"/>
  </r>
  <r>
    <x v="0"/>
    <s v="Online"/>
    <n v="1185732"/>
    <n v="44367"/>
    <s v="20-06-2021"/>
    <x v="11"/>
    <x v="1"/>
    <s v="Sunday"/>
    <s v="20"/>
    <x v="3"/>
    <x v="12"/>
    <x v="14"/>
    <x v="0"/>
    <n v="36"/>
    <n v="120"/>
    <n v="4320"/>
    <n v="2290"/>
    <n v="0.53"/>
    <x v="2"/>
    <s v="low Units"/>
    <n v="6.894784225800727E-4"/>
  </r>
  <r>
    <x v="0"/>
    <s v="Online"/>
    <n v="1185732"/>
    <n v="44368"/>
    <s v="21-06-2021"/>
    <x v="11"/>
    <x v="1"/>
    <s v="Monday"/>
    <s v="21"/>
    <x v="3"/>
    <x v="12"/>
    <x v="14"/>
    <x v="1"/>
    <n v="32"/>
    <n v="45"/>
    <n v="1440"/>
    <n v="720"/>
    <n v="0.5"/>
    <x v="2"/>
    <s v="low Units"/>
    <n v="2.1677924203390933E-4"/>
  </r>
  <r>
    <x v="0"/>
    <s v="Online"/>
    <n v="1185732"/>
    <n v="44369"/>
    <s v="22-06-2021"/>
    <x v="11"/>
    <x v="1"/>
    <s v="Tuesday"/>
    <s v="22"/>
    <x v="3"/>
    <x v="12"/>
    <x v="14"/>
    <x v="2"/>
    <n v="27"/>
    <n v="46"/>
    <n v="1242"/>
    <n v="559"/>
    <n v="0.45"/>
    <x v="2"/>
    <s v="low Units"/>
    <n v="1.6830499485688237E-4"/>
  </r>
  <r>
    <x v="0"/>
    <s v="Online"/>
    <n v="1185732"/>
    <n v="44370"/>
    <s v="23-06-2021"/>
    <x v="11"/>
    <x v="1"/>
    <s v="Wednesday"/>
    <s v="23"/>
    <x v="3"/>
    <x v="12"/>
    <x v="14"/>
    <x v="3"/>
    <n v="27"/>
    <n v="39"/>
    <n v="1053"/>
    <n v="569"/>
    <n v="0.54"/>
    <x v="2"/>
    <s v="low Units"/>
    <n v="1.7131581766290888E-4"/>
  </r>
  <r>
    <x v="0"/>
    <s v="Online"/>
    <n v="1185732"/>
    <n v="44371"/>
    <s v="24-06-2021"/>
    <x v="11"/>
    <x v="1"/>
    <s v="Thursday"/>
    <s v="24"/>
    <x v="3"/>
    <x v="12"/>
    <x v="14"/>
    <x v="4"/>
    <n v="42"/>
    <n v="42"/>
    <n v="1764"/>
    <n v="882"/>
    <n v="0.5"/>
    <x v="2"/>
    <s v="low Units"/>
    <n v="2.6555457149153892E-4"/>
  </r>
  <r>
    <x v="0"/>
    <s v="Online"/>
    <n v="1185732"/>
    <n v="44372"/>
    <s v="25-06-2021"/>
    <x v="11"/>
    <x v="1"/>
    <s v="Friday"/>
    <s v="25"/>
    <x v="3"/>
    <x v="12"/>
    <x v="14"/>
    <x v="5"/>
    <n v="49"/>
    <n v="85"/>
    <n v="4165"/>
    <n v="2582"/>
    <n v="0.62"/>
    <x v="2"/>
    <s v="low Units"/>
    <n v="7.7739444851604705E-4"/>
  </r>
  <r>
    <x v="0"/>
    <s v="Online"/>
    <n v="1185732"/>
    <n v="44373"/>
    <s v="26-06-2021"/>
    <x v="11"/>
    <x v="1"/>
    <s v="Saturday"/>
    <s v="26"/>
    <x v="3"/>
    <x v="12"/>
    <x v="14"/>
    <x v="0"/>
    <n v="43"/>
    <n v="165"/>
    <n v="7095"/>
    <n v="3618"/>
    <n v="0.51"/>
    <x v="2"/>
    <s v="low Units"/>
    <n v="1.0893156912203945E-3"/>
  </r>
  <r>
    <x v="0"/>
    <s v="Online"/>
    <n v="1185732"/>
    <n v="44374"/>
    <s v="27-06-2021"/>
    <x v="11"/>
    <x v="1"/>
    <s v="Sunday"/>
    <s v="27"/>
    <x v="3"/>
    <x v="12"/>
    <x v="14"/>
    <x v="1"/>
    <n v="37"/>
    <n v="81"/>
    <n v="2997"/>
    <n v="1349"/>
    <n v="0.45"/>
    <x v="2"/>
    <s v="low Units"/>
    <n v="4.0615999653297735E-4"/>
  </r>
  <r>
    <x v="0"/>
    <s v="Online"/>
    <n v="1185732"/>
    <n v="44375"/>
    <s v="28-06-2021"/>
    <x v="11"/>
    <x v="1"/>
    <s v="Monday"/>
    <s v="28"/>
    <x v="3"/>
    <x v="12"/>
    <x v="14"/>
    <x v="2"/>
    <n v="34"/>
    <n v="63"/>
    <n v="2142"/>
    <n v="964"/>
    <n v="0.45"/>
    <x v="2"/>
    <s v="low Units"/>
    <n v="2.9024331850095638E-4"/>
  </r>
  <r>
    <x v="0"/>
    <s v="Online"/>
    <n v="1185732"/>
    <n v="44376"/>
    <s v="29-06-2021"/>
    <x v="11"/>
    <x v="1"/>
    <s v="Tuesday"/>
    <s v="29"/>
    <x v="3"/>
    <x v="12"/>
    <x v="14"/>
    <x v="3"/>
    <n v="33"/>
    <n v="46"/>
    <n v="1518"/>
    <n v="789"/>
    <n v="0.52"/>
    <x v="2"/>
    <s v="low Units"/>
    <n v="2.3755391939549229E-4"/>
  </r>
  <r>
    <x v="0"/>
    <s v="Online"/>
    <n v="1185732"/>
    <n v="44377"/>
    <s v="30-06-2021"/>
    <x v="11"/>
    <x v="1"/>
    <s v="Wednesday"/>
    <s v="30"/>
    <x v="3"/>
    <x v="12"/>
    <x v="14"/>
    <x v="4"/>
    <n v="41"/>
    <n v="44"/>
    <n v="1804"/>
    <n v="884"/>
    <n v="0.49"/>
    <x v="2"/>
    <s v="low Units"/>
    <n v="2.6615673605274423E-4"/>
  </r>
  <r>
    <x v="0"/>
    <s v="Online"/>
    <n v="1185732"/>
    <n v="44378"/>
    <s v="01-07-2021"/>
    <x v="5"/>
    <x v="1"/>
    <s v="Thursday"/>
    <s v="01"/>
    <x v="3"/>
    <x v="12"/>
    <x v="14"/>
    <x v="5"/>
    <n v="49"/>
    <n v="91"/>
    <n v="4459"/>
    <n v="2809"/>
    <n v="0.63"/>
    <x v="2"/>
    <s v="low Units"/>
    <n v="8.4574012621284897E-4"/>
  </r>
  <r>
    <x v="0"/>
    <s v="Online"/>
    <n v="1185732"/>
    <n v="44379"/>
    <s v="02-07-2021"/>
    <x v="5"/>
    <x v="1"/>
    <s v="Friday"/>
    <s v="02"/>
    <x v="3"/>
    <x v="12"/>
    <x v="14"/>
    <x v="0"/>
    <n v="41"/>
    <n v="145"/>
    <n v="5945"/>
    <n v="3151"/>
    <n v="0.53"/>
    <x v="2"/>
    <s v="low Units"/>
    <n v="9.487102661789559E-4"/>
  </r>
  <r>
    <x v="0"/>
    <s v="Online"/>
    <n v="1185732"/>
    <n v="44380"/>
    <s v="03-07-2021"/>
    <x v="5"/>
    <x v="1"/>
    <s v="Saturday"/>
    <s v="03"/>
    <x v="3"/>
    <x v="12"/>
    <x v="14"/>
    <x v="1"/>
    <n v="42"/>
    <n v="80"/>
    <n v="3360"/>
    <n v="1646"/>
    <n v="0.49"/>
    <x v="2"/>
    <s v="low Units"/>
    <n v="4.9558143387196498E-4"/>
  </r>
  <r>
    <x v="0"/>
    <s v="Online"/>
    <n v="1185732"/>
    <n v="44381"/>
    <s v="04-07-2021"/>
    <x v="5"/>
    <x v="1"/>
    <s v="Sunday"/>
    <s v="04"/>
    <x v="3"/>
    <x v="12"/>
    <x v="14"/>
    <x v="2"/>
    <n v="36"/>
    <n v="52"/>
    <n v="1872"/>
    <n v="899"/>
    <n v="0.48"/>
    <x v="2"/>
    <s v="low Units"/>
    <n v="2.7067297026178402E-4"/>
  </r>
  <r>
    <x v="0"/>
    <s v="Online"/>
    <n v="1185732"/>
    <n v="44382"/>
    <s v="05-07-2021"/>
    <x v="5"/>
    <x v="1"/>
    <s v="Monday"/>
    <s v="05"/>
    <x v="3"/>
    <x v="12"/>
    <x v="14"/>
    <x v="3"/>
    <n v="29"/>
    <n v="38"/>
    <n v="1102"/>
    <n v="562"/>
    <n v="0.51"/>
    <x v="2"/>
    <s v="low Units"/>
    <n v="1.6920824169869034E-4"/>
  </r>
  <r>
    <x v="0"/>
    <s v="Online"/>
    <n v="1185732"/>
    <n v="44383"/>
    <s v="06-07-2021"/>
    <x v="5"/>
    <x v="1"/>
    <s v="Tuesday"/>
    <s v="06"/>
    <x v="3"/>
    <x v="12"/>
    <x v="14"/>
    <x v="4"/>
    <n v="37"/>
    <n v="27"/>
    <n v="999"/>
    <n v="480"/>
    <n v="0.48"/>
    <x v="2"/>
    <s v="low Units"/>
    <n v="1.4451949468927288E-4"/>
  </r>
  <r>
    <x v="0"/>
    <s v="Online"/>
    <n v="1185732"/>
    <n v="44384"/>
    <s v="07-07-2021"/>
    <x v="5"/>
    <x v="1"/>
    <s v="Wednesday"/>
    <s v="07"/>
    <x v="3"/>
    <x v="12"/>
    <x v="14"/>
    <x v="5"/>
    <n v="44"/>
    <n v="69"/>
    <n v="3036"/>
    <n v="1822"/>
    <n v="0.6"/>
    <x v="2"/>
    <s v="low Units"/>
    <n v="5.4857191525803167E-4"/>
  </r>
  <r>
    <x v="0"/>
    <s v="Online"/>
    <n v="1185732"/>
    <n v="44385"/>
    <s v="08-07-2021"/>
    <x v="5"/>
    <x v="1"/>
    <s v="Thursday"/>
    <s v="08"/>
    <x v="3"/>
    <x v="12"/>
    <x v="14"/>
    <x v="0"/>
    <n v="38"/>
    <n v="112"/>
    <n v="4256"/>
    <n v="2298"/>
    <n v="0.54"/>
    <x v="2"/>
    <s v="low Units"/>
    <n v="6.9188708082489395E-4"/>
  </r>
  <r>
    <x v="0"/>
    <s v="Online"/>
    <n v="1185732"/>
    <n v="44386"/>
    <s v="09-07-2021"/>
    <x v="5"/>
    <x v="1"/>
    <s v="Friday"/>
    <s v="09"/>
    <x v="3"/>
    <x v="12"/>
    <x v="14"/>
    <x v="1"/>
    <n v="33"/>
    <n v="56"/>
    <n v="1848"/>
    <n v="850"/>
    <n v="0.46"/>
    <x v="2"/>
    <s v="low Units"/>
    <n v="2.5591993851225404E-4"/>
  </r>
  <r>
    <x v="0"/>
    <s v="Online"/>
    <n v="1185732"/>
    <n v="44387"/>
    <s v="10-07-2021"/>
    <x v="5"/>
    <x v="1"/>
    <s v="Saturday"/>
    <s v="10"/>
    <x v="3"/>
    <x v="12"/>
    <x v="14"/>
    <x v="2"/>
    <n v="18"/>
    <n v="25"/>
    <n v="450"/>
    <n v="216"/>
    <n v="0.48"/>
    <x v="2"/>
    <s v="low Units"/>
    <n v="6.5033772610172792E-5"/>
  </r>
  <r>
    <x v="0"/>
    <s v="Online"/>
    <n v="1185732"/>
    <n v="44388"/>
    <s v="11-07-2021"/>
    <x v="5"/>
    <x v="1"/>
    <s v="Sunday"/>
    <s v="11"/>
    <x v="3"/>
    <x v="12"/>
    <x v="14"/>
    <x v="3"/>
    <n v="19"/>
    <n v="23"/>
    <n v="437"/>
    <n v="227"/>
    <n v="0.52"/>
    <x v="2"/>
    <s v="low Units"/>
    <n v="6.8345677696801966E-5"/>
  </r>
  <r>
    <x v="0"/>
    <s v="Online"/>
    <n v="1185732"/>
    <n v="44389"/>
    <s v="12-07-2021"/>
    <x v="5"/>
    <x v="1"/>
    <s v="Monday"/>
    <s v="12"/>
    <x v="3"/>
    <x v="12"/>
    <x v="14"/>
    <x v="4"/>
    <n v="29"/>
    <n v="21"/>
    <n v="609"/>
    <n v="292"/>
    <n v="0.48"/>
    <x v="2"/>
    <s v="low Units"/>
    <n v="8.7916025935974346E-5"/>
  </r>
  <r>
    <x v="0"/>
    <s v="Online"/>
    <n v="1185732"/>
    <n v="44390"/>
    <s v="13-07-2021"/>
    <x v="5"/>
    <x v="1"/>
    <s v="Tuesday"/>
    <s v="13"/>
    <x v="3"/>
    <x v="12"/>
    <x v="14"/>
    <x v="5"/>
    <n v="34"/>
    <n v="39"/>
    <n v="1326"/>
    <n v="822"/>
    <n v="0.62"/>
    <x v="2"/>
    <s v="low Units"/>
    <n v="2.4748963465537983E-4"/>
  </r>
  <r>
    <x v="0"/>
    <s v="Online"/>
    <n v="1185732"/>
    <n v="44391"/>
    <s v="14-07-2021"/>
    <x v="5"/>
    <x v="1"/>
    <s v="Wednesday"/>
    <s v="14"/>
    <x v="3"/>
    <x v="12"/>
    <x v="14"/>
    <x v="0"/>
    <n v="36"/>
    <n v="94"/>
    <n v="3384"/>
    <n v="1827"/>
    <n v="0.54"/>
    <x v="2"/>
    <s v="low Units"/>
    <n v="5.5007732666104495E-4"/>
  </r>
  <r>
    <x v="0"/>
    <s v="Online"/>
    <n v="1185732"/>
    <n v="44392"/>
    <s v="15-07-2021"/>
    <x v="5"/>
    <x v="1"/>
    <s v="Thursday"/>
    <s v="15"/>
    <x v="3"/>
    <x v="12"/>
    <x v="14"/>
    <x v="1"/>
    <n v="29"/>
    <n v="41"/>
    <n v="1189"/>
    <n v="547"/>
    <n v="0.46"/>
    <x v="2"/>
    <s v="low Units"/>
    <n v="1.6469200748965053E-4"/>
  </r>
  <r>
    <x v="0"/>
    <s v="Online"/>
    <n v="1185732"/>
    <n v="44393"/>
    <s v="16-07-2021"/>
    <x v="5"/>
    <x v="1"/>
    <s v="Friday"/>
    <s v="16"/>
    <x v="3"/>
    <x v="12"/>
    <x v="14"/>
    <x v="2"/>
    <n v="29"/>
    <n v="14"/>
    <n v="406"/>
    <n v="203"/>
    <n v="0.5"/>
    <x v="2"/>
    <s v="low Units"/>
    <n v="6.1119702962338318E-5"/>
  </r>
  <r>
    <x v="0"/>
    <s v="Online"/>
    <n v="1185732"/>
    <n v="44394"/>
    <s v="17-07-2021"/>
    <x v="5"/>
    <x v="1"/>
    <s v="Saturday"/>
    <s v="17"/>
    <x v="3"/>
    <x v="12"/>
    <x v="14"/>
    <x v="3"/>
    <n v="29"/>
    <n v="7"/>
    <n v="203"/>
    <n v="108"/>
    <n v="0.53"/>
    <x v="2"/>
    <s v="low Units"/>
    <n v="3.2516886305086396E-5"/>
  </r>
  <r>
    <x v="0"/>
    <s v="Online"/>
    <n v="1185732"/>
    <n v="44395"/>
    <s v="18-07-2021"/>
    <x v="5"/>
    <x v="1"/>
    <s v="Sunday"/>
    <s v="18"/>
    <x v="3"/>
    <x v="12"/>
    <x v="14"/>
    <x v="4"/>
    <n v="37"/>
    <n v="7"/>
    <n v="259"/>
    <n v="124"/>
    <n v="0.48"/>
    <x v="2"/>
    <s v="low Units"/>
    <n v="3.733420279472883E-5"/>
  </r>
  <r>
    <x v="0"/>
    <s v="Online"/>
    <n v="1185732"/>
    <n v="44396"/>
    <s v="19-07-2021"/>
    <x v="5"/>
    <x v="1"/>
    <s v="Monday"/>
    <s v="19"/>
    <x v="3"/>
    <x v="12"/>
    <x v="14"/>
    <x v="5"/>
    <n v="44"/>
    <n v="38"/>
    <n v="1672"/>
    <n v="1053"/>
    <n v="0.63"/>
    <x v="2"/>
    <s v="low Units"/>
    <n v="3.1703964147459238E-4"/>
  </r>
  <r>
    <x v="0"/>
    <s v="Online"/>
    <n v="1185732"/>
    <n v="44397"/>
    <s v="20-07-2021"/>
    <x v="5"/>
    <x v="1"/>
    <s v="Tuesday"/>
    <s v="20"/>
    <x v="3"/>
    <x v="12"/>
    <x v="14"/>
    <x v="0"/>
    <n v="37"/>
    <n v="84"/>
    <n v="3108"/>
    <n v="1678"/>
    <n v="0.54"/>
    <x v="2"/>
    <s v="low Units"/>
    <n v="5.0521606685124975E-4"/>
  </r>
  <r>
    <x v="0"/>
    <s v="Online"/>
    <n v="1185732"/>
    <n v="44398"/>
    <s v="21-07-2021"/>
    <x v="5"/>
    <x v="1"/>
    <s v="Wednesday"/>
    <s v="21"/>
    <x v="3"/>
    <x v="12"/>
    <x v="14"/>
    <x v="1"/>
    <n v="29"/>
    <n v="41"/>
    <n v="1189"/>
    <n v="547"/>
    <n v="0.46"/>
    <x v="2"/>
    <s v="low Units"/>
    <n v="1.6469200748965053E-4"/>
  </r>
  <r>
    <x v="0"/>
    <s v="Online"/>
    <n v="1185732"/>
    <n v="44399"/>
    <s v="22-07-2021"/>
    <x v="5"/>
    <x v="1"/>
    <s v="Thursday"/>
    <s v="22"/>
    <x v="3"/>
    <x v="12"/>
    <x v="14"/>
    <x v="2"/>
    <n v="29"/>
    <n v="25"/>
    <n v="725"/>
    <n v="341"/>
    <n v="0.47"/>
    <x v="2"/>
    <s v="low Units"/>
    <n v="1.0266905768550427E-4"/>
  </r>
  <r>
    <x v="0"/>
    <s v="Online"/>
    <n v="1185732"/>
    <n v="44400"/>
    <s v="23-07-2021"/>
    <x v="5"/>
    <x v="1"/>
    <s v="Friday"/>
    <s v="23"/>
    <x v="3"/>
    <x v="12"/>
    <x v="14"/>
    <x v="3"/>
    <n v="27"/>
    <n v="36"/>
    <n v="972"/>
    <n v="535"/>
    <n v="0.55000000000000004"/>
    <x v="2"/>
    <s v="low Units"/>
    <n v="1.6107902012241871E-4"/>
  </r>
  <r>
    <x v="0"/>
    <s v="Online"/>
    <n v="1185732"/>
    <n v="44401"/>
    <s v="24-07-2021"/>
    <x v="5"/>
    <x v="1"/>
    <s v="Saturday"/>
    <s v="24"/>
    <x v="3"/>
    <x v="12"/>
    <x v="14"/>
    <x v="4"/>
    <n v="48"/>
    <n v="27"/>
    <n v="1296"/>
    <n v="583"/>
    <n v="0.45"/>
    <x v="2"/>
    <s v="low Units"/>
    <n v="1.7553096959134601E-4"/>
  </r>
  <r>
    <x v="0"/>
    <s v="Online"/>
    <n v="1185732"/>
    <n v="44402"/>
    <s v="25-07-2021"/>
    <x v="5"/>
    <x v="1"/>
    <s v="Sunday"/>
    <s v="25"/>
    <x v="3"/>
    <x v="12"/>
    <x v="14"/>
    <x v="5"/>
    <n v="53"/>
    <n v="58"/>
    <n v="3074"/>
    <n v="1906"/>
    <n v="0.62"/>
    <x v="2"/>
    <s v="low Units"/>
    <n v="5.7386282682865433E-4"/>
  </r>
  <r>
    <x v="0"/>
    <s v="Online"/>
    <n v="1185732"/>
    <n v="44403"/>
    <s v="26-07-2021"/>
    <x v="5"/>
    <x v="1"/>
    <s v="Monday"/>
    <s v="26"/>
    <x v="3"/>
    <x v="12"/>
    <x v="14"/>
    <x v="0"/>
    <n v="49"/>
    <n v="117"/>
    <n v="5733"/>
    <n v="2867"/>
    <n v="0.5"/>
    <x v="2"/>
    <s v="low Units"/>
    <n v="8.632028984878028E-4"/>
  </r>
  <r>
    <x v="0"/>
    <s v="Online"/>
    <n v="1185732"/>
    <n v="44404"/>
    <s v="27-07-2021"/>
    <x v="5"/>
    <x v="1"/>
    <s v="Tuesday"/>
    <s v="27"/>
    <x v="3"/>
    <x v="12"/>
    <x v="14"/>
    <x v="1"/>
    <n v="36"/>
    <n v="63"/>
    <n v="2268"/>
    <n v="1134"/>
    <n v="0.5"/>
    <x v="2"/>
    <s v="low Units"/>
    <n v="3.4142730620340719E-4"/>
  </r>
  <r>
    <x v="0"/>
    <s v="Online"/>
    <n v="1185732"/>
    <n v="44405"/>
    <s v="28-07-2021"/>
    <x v="5"/>
    <x v="1"/>
    <s v="Wednesday"/>
    <s v="28"/>
    <x v="3"/>
    <x v="12"/>
    <x v="14"/>
    <x v="2"/>
    <n v="39"/>
    <n v="60"/>
    <n v="2340"/>
    <n v="1147"/>
    <n v="0.49"/>
    <x v="2"/>
    <s v="low Units"/>
    <n v="3.4534137585124166E-4"/>
  </r>
  <r>
    <x v="0"/>
    <s v="Online"/>
    <n v="1185732"/>
    <n v="44406"/>
    <s v="29-07-2021"/>
    <x v="5"/>
    <x v="1"/>
    <s v="Thursday"/>
    <s v="29"/>
    <x v="3"/>
    <x v="12"/>
    <x v="14"/>
    <x v="3"/>
    <n v="38"/>
    <n v="38"/>
    <n v="1444"/>
    <n v="794"/>
    <n v="0.55000000000000004"/>
    <x v="2"/>
    <s v="low Units"/>
    <n v="2.3905933079850557E-4"/>
  </r>
  <r>
    <x v="0"/>
    <s v="Online"/>
    <n v="1185732"/>
    <n v="44407"/>
    <s v="30-07-2021"/>
    <x v="5"/>
    <x v="1"/>
    <s v="Friday"/>
    <s v="30"/>
    <x v="3"/>
    <x v="12"/>
    <x v="14"/>
    <x v="4"/>
    <n v="45"/>
    <n v="39"/>
    <n v="1755"/>
    <n v="842"/>
    <n v="0.48"/>
    <x v="2"/>
    <s v="low Units"/>
    <n v="2.5351128026743284E-4"/>
  </r>
  <r>
    <x v="0"/>
    <s v="Online"/>
    <n v="1185732"/>
    <n v="44408"/>
    <s v="31-07-2021"/>
    <x v="5"/>
    <x v="1"/>
    <s v="Saturday"/>
    <s v="31"/>
    <x v="3"/>
    <x v="12"/>
    <x v="14"/>
    <x v="5"/>
    <n v="54"/>
    <n v="65"/>
    <n v="3510"/>
    <n v="2176"/>
    <n v="0.62"/>
    <x v="2"/>
    <s v="low Units"/>
    <n v="6.5515504259137036E-4"/>
  </r>
  <r>
    <x v="2"/>
    <s v="Online"/>
    <n v="1197831"/>
    <n v="44409"/>
    <s v="01-08-2021"/>
    <x v="6"/>
    <x v="1"/>
    <s v="Sunday"/>
    <s v="01"/>
    <x v="3"/>
    <x v="12"/>
    <x v="14"/>
    <x v="0"/>
    <n v="19"/>
    <n v="203"/>
    <n v="3857"/>
    <n v="2044"/>
    <n v="0.53"/>
    <x v="2"/>
    <s v="low Units"/>
    <n v="6.1541218155182042E-4"/>
  </r>
  <r>
    <x v="2"/>
    <s v="Online"/>
    <n v="1197831"/>
    <n v="44410"/>
    <s v="02-08-2021"/>
    <x v="6"/>
    <x v="1"/>
    <s v="Monday"/>
    <s v="02"/>
    <x v="3"/>
    <x v="12"/>
    <x v="14"/>
    <x v="1"/>
    <n v="29"/>
    <n v="196"/>
    <n v="5684"/>
    <n v="3069"/>
    <n v="0.54"/>
    <x v="2"/>
    <s v="low Units"/>
    <n v="9.2402151916953855E-4"/>
  </r>
  <r>
    <x v="2"/>
    <s v="Online"/>
    <n v="1197831"/>
    <n v="44411"/>
    <s v="03-08-2021"/>
    <x v="6"/>
    <x v="1"/>
    <s v="Tuesday"/>
    <s v="03"/>
    <x v="3"/>
    <x v="12"/>
    <x v="14"/>
    <x v="2"/>
    <n v="28"/>
    <n v="138"/>
    <n v="3864"/>
    <n v="2125"/>
    <n v="0.55000000000000004"/>
    <x v="2"/>
    <s v="low Units"/>
    <n v="6.3979984628063523E-4"/>
  </r>
  <r>
    <x v="2"/>
    <s v="Online"/>
    <n v="1197831"/>
    <n v="44412"/>
    <s v="04-08-2021"/>
    <x v="6"/>
    <x v="1"/>
    <s v="Wednesday"/>
    <s v="04"/>
    <x v="3"/>
    <x v="12"/>
    <x v="14"/>
    <x v="3"/>
    <n v="33"/>
    <n v="138"/>
    <n v="4554"/>
    <n v="2915"/>
    <n v="0.64"/>
    <x v="2"/>
    <s v="low Units"/>
    <n v="8.7765484795673007E-4"/>
  </r>
  <r>
    <x v="2"/>
    <s v="Online"/>
    <n v="1197831"/>
    <n v="44413"/>
    <s v="05-08-2021"/>
    <x v="6"/>
    <x v="1"/>
    <s v="Thursday"/>
    <s v="05"/>
    <x v="1"/>
    <x v="13"/>
    <x v="15"/>
    <x v="4"/>
    <n v="37"/>
    <n v="88"/>
    <n v="3256"/>
    <n v="1563"/>
    <n v="0.48"/>
    <x v="2"/>
    <s v="low Units"/>
    <n v="4.705916045819448E-4"/>
  </r>
  <r>
    <x v="2"/>
    <s v="Online"/>
    <n v="1197831"/>
    <n v="44414"/>
    <s v="06-08-2021"/>
    <x v="6"/>
    <x v="1"/>
    <s v="Friday"/>
    <s v="06"/>
    <x v="1"/>
    <x v="13"/>
    <x v="15"/>
    <x v="5"/>
    <n v="32"/>
    <n v="138"/>
    <n v="4416"/>
    <n v="3091"/>
    <n v="0.7"/>
    <x v="2"/>
    <s v="low Units"/>
    <n v="9.3064532934279687E-4"/>
  </r>
  <r>
    <x v="2"/>
    <s v="Online"/>
    <n v="1197831"/>
    <n v="44415"/>
    <s v="07-08-2021"/>
    <x v="6"/>
    <x v="1"/>
    <s v="Saturday"/>
    <s v="07"/>
    <x v="1"/>
    <x v="13"/>
    <x v="15"/>
    <x v="0"/>
    <n v="24"/>
    <n v="156"/>
    <n v="3744"/>
    <n v="2022"/>
    <n v="0.54"/>
    <x v="2"/>
    <s v="low Units"/>
    <n v="6.0878837137856199E-4"/>
  </r>
  <r>
    <x v="2"/>
    <s v="Online"/>
    <n v="1197831"/>
    <n v="44416"/>
    <s v="08-08-2021"/>
    <x v="6"/>
    <x v="1"/>
    <s v="Sunday"/>
    <s v="08"/>
    <x v="1"/>
    <x v="13"/>
    <x v="15"/>
    <x v="1"/>
    <n v="33"/>
    <n v="174"/>
    <n v="5742"/>
    <n v="3101"/>
    <n v="0.54"/>
    <x v="2"/>
    <s v="low Units"/>
    <n v="9.3365615214882321E-4"/>
  </r>
  <r>
    <x v="2"/>
    <s v="Online"/>
    <n v="1197831"/>
    <n v="44417"/>
    <s v="09-08-2021"/>
    <x v="6"/>
    <x v="1"/>
    <s v="Monday"/>
    <s v="09"/>
    <x v="1"/>
    <x v="13"/>
    <x v="15"/>
    <x v="2"/>
    <n v="32"/>
    <n v="128"/>
    <n v="4096"/>
    <n v="2130"/>
    <n v="0.52"/>
    <x v="2"/>
    <s v="low Units"/>
    <n v="6.413052576836484E-4"/>
  </r>
  <r>
    <x v="2"/>
    <s v="Online"/>
    <n v="1197831"/>
    <n v="44418"/>
    <s v="10-08-2021"/>
    <x v="6"/>
    <x v="1"/>
    <s v="Tuesday"/>
    <s v="10"/>
    <x v="1"/>
    <x v="13"/>
    <x v="15"/>
    <x v="3"/>
    <n v="32"/>
    <n v="98"/>
    <n v="3136"/>
    <n v="1944"/>
    <n v="0.62"/>
    <x v="2"/>
    <s v="low Units"/>
    <n v="5.8530395349155515E-4"/>
  </r>
  <r>
    <x v="2"/>
    <s v="Online"/>
    <n v="1197831"/>
    <n v="44419"/>
    <s v="11-08-2021"/>
    <x v="6"/>
    <x v="1"/>
    <s v="Wednesday"/>
    <s v="11"/>
    <x v="1"/>
    <x v="13"/>
    <x v="15"/>
    <x v="4"/>
    <n v="38"/>
    <n v="68"/>
    <n v="2584"/>
    <n v="1240"/>
    <n v="0.48"/>
    <x v="2"/>
    <s v="low Units"/>
    <n v="3.7334202794728829E-4"/>
  </r>
  <r>
    <x v="2"/>
    <s v="Online"/>
    <n v="1197831"/>
    <n v="44420"/>
    <s v="12-08-2021"/>
    <x v="6"/>
    <x v="1"/>
    <s v="Thursday"/>
    <s v="12"/>
    <x v="1"/>
    <x v="13"/>
    <x v="15"/>
    <x v="5"/>
    <n v="33"/>
    <n v="126"/>
    <n v="4158"/>
    <n v="2786"/>
    <n v="0.67"/>
    <x v="2"/>
    <s v="low Units"/>
    <n v="8.3881523375898799E-4"/>
  </r>
  <r>
    <x v="2"/>
    <s v="Online"/>
    <n v="1197831"/>
    <n v="44421"/>
    <s v="13-08-2021"/>
    <x v="6"/>
    <x v="1"/>
    <s v="Friday"/>
    <s v="13"/>
    <x v="1"/>
    <x v="13"/>
    <x v="15"/>
    <x v="0"/>
    <n v="28"/>
    <n v="163"/>
    <n v="4564"/>
    <n v="2510"/>
    <n v="0.55000000000000004"/>
    <x v="2"/>
    <s v="low Units"/>
    <n v="7.5571652431265604E-4"/>
  </r>
  <r>
    <x v="2"/>
    <s v="Online"/>
    <n v="1197831"/>
    <n v="44422"/>
    <s v="14-08-2021"/>
    <x v="6"/>
    <x v="1"/>
    <s v="Saturday"/>
    <s v="14"/>
    <x v="1"/>
    <x v="13"/>
    <x v="15"/>
    <x v="1"/>
    <n v="36"/>
    <n v="188"/>
    <n v="6768"/>
    <n v="3722"/>
    <n v="0.55000000000000004"/>
    <x v="2"/>
    <s v="low Units"/>
    <n v="1.1206282484030701E-3"/>
  </r>
  <r>
    <x v="2"/>
    <s v="Online"/>
    <n v="1197831"/>
    <n v="44423"/>
    <s v="15-08-2021"/>
    <x v="6"/>
    <x v="1"/>
    <s v="Sunday"/>
    <s v="15"/>
    <x v="1"/>
    <x v="13"/>
    <x v="15"/>
    <x v="2"/>
    <n v="27"/>
    <n v="117"/>
    <n v="3159"/>
    <n v="1832"/>
    <n v="0.57999999999999996"/>
    <x v="2"/>
    <s v="low Units"/>
    <n v="5.5158273806405823E-4"/>
  </r>
  <r>
    <x v="2"/>
    <s v="Online"/>
    <n v="1197831"/>
    <n v="44424"/>
    <s v="16-08-2021"/>
    <x v="6"/>
    <x v="1"/>
    <s v="Monday"/>
    <s v="16"/>
    <x v="1"/>
    <x v="13"/>
    <x v="15"/>
    <x v="3"/>
    <n v="33"/>
    <n v="105"/>
    <n v="3465"/>
    <n v="2356"/>
    <n v="0.68"/>
    <x v="2"/>
    <s v="low Units"/>
    <n v="7.0934985309984767E-4"/>
  </r>
  <r>
    <x v="2"/>
    <s v="Online"/>
    <n v="1197831"/>
    <n v="44425"/>
    <s v="17-08-2021"/>
    <x v="6"/>
    <x v="1"/>
    <s v="Tuesday"/>
    <s v="17"/>
    <x v="1"/>
    <x v="13"/>
    <x v="15"/>
    <x v="4"/>
    <n v="37"/>
    <n v="73"/>
    <n v="2701"/>
    <n v="1351"/>
    <n v="0.5"/>
    <x v="2"/>
    <s v="low Units"/>
    <n v="4.0676216109418261E-4"/>
  </r>
  <r>
    <x v="2"/>
    <s v="Online"/>
    <n v="1197831"/>
    <n v="44426"/>
    <s v="18-08-2021"/>
    <x v="6"/>
    <x v="1"/>
    <s v="Wednesday"/>
    <s v="18"/>
    <x v="1"/>
    <x v="13"/>
    <x v="15"/>
    <x v="5"/>
    <n v="34"/>
    <n v="104"/>
    <n v="3536"/>
    <n v="2652"/>
    <n v="0.75"/>
    <x v="2"/>
    <s v="low Units"/>
    <n v="7.9847020815823264E-4"/>
  </r>
  <r>
    <x v="2"/>
    <s v="Online"/>
    <n v="1197831"/>
    <n v="44427"/>
    <s v="19-08-2021"/>
    <x v="6"/>
    <x v="1"/>
    <s v="Thursday"/>
    <s v="19"/>
    <x v="1"/>
    <x v="13"/>
    <x v="15"/>
    <x v="0"/>
    <n v="19"/>
    <n v="195"/>
    <n v="3705"/>
    <n v="2149"/>
    <n v="0.57999999999999996"/>
    <x v="2"/>
    <s v="low Units"/>
    <n v="6.4702582101509886E-4"/>
  </r>
  <r>
    <x v="2"/>
    <s v="Online"/>
    <n v="1197831"/>
    <n v="44428"/>
    <s v="20-08-2021"/>
    <x v="6"/>
    <x v="1"/>
    <s v="Friday"/>
    <s v="20"/>
    <x v="1"/>
    <x v="13"/>
    <x v="15"/>
    <x v="1"/>
    <n v="19"/>
    <n v="189"/>
    <n v="3591"/>
    <n v="2083"/>
    <n v="0.57999999999999996"/>
    <x v="2"/>
    <s v="low Units"/>
    <n v="6.2715439049532379E-4"/>
  </r>
  <r>
    <x v="2"/>
    <s v="Online"/>
    <n v="1197831"/>
    <n v="44429"/>
    <s v="21-08-2021"/>
    <x v="6"/>
    <x v="1"/>
    <s v="Saturday"/>
    <s v="21"/>
    <x v="1"/>
    <x v="13"/>
    <x v="15"/>
    <x v="2"/>
    <n v="14"/>
    <n v="119"/>
    <n v="1666"/>
    <n v="983"/>
    <n v="0.59"/>
    <x v="2"/>
    <s v="low Units"/>
    <n v="2.9596388183240674E-4"/>
  </r>
  <r>
    <x v="2"/>
    <s v="Online"/>
    <n v="1197831"/>
    <n v="44430"/>
    <s v="22-08-2021"/>
    <x v="6"/>
    <x v="1"/>
    <s v="Sunday"/>
    <s v="22"/>
    <x v="1"/>
    <x v="13"/>
    <x v="15"/>
    <x v="3"/>
    <n v="18"/>
    <n v="113"/>
    <n v="2034"/>
    <n v="1342"/>
    <n v="0.66"/>
    <x v="2"/>
    <s v="low Units"/>
    <n v="4.0405242056875876E-4"/>
  </r>
  <r>
    <x v="2"/>
    <s v="Online"/>
    <n v="1197831"/>
    <n v="44431"/>
    <s v="23-08-2021"/>
    <x v="6"/>
    <x v="1"/>
    <s v="Monday"/>
    <s v="23"/>
    <x v="1"/>
    <x v="13"/>
    <x v="15"/>
    <x v="4"/>
    <n v="23"/>
    <n v="74"/>
    <n v="1702"/>
    <n v="902"/>
    <n v="0.53"/>
    <x v="2"/>
    <s v="low Units"/>
    <n v="2.7157621710359198E-4"/>
  </r>
  <r>
    <x v="2"/>
    <s v="Online"/>
    <n v="1197831"/>
    <n v="44432"/>
    <s v="24-08-2021"/>
    <x v="6"/>
    <x v="1"/>
    <s v="Tuesday"/>
    <s v="24"/>
    <x v="1"/>
    <x v="13"/>
    <x v="15"/>
    <x v="5"/>
    <n v="20"/>
    <n v="149"/>
    <n v="2980"/>
    <n v="2235"/>
    <n v="0.75"/>
    <x v="2"/>
    <s v="low Units"/>
    <n v="6.7291889714692684E-4"/>
  </r>
  <r>
    <x v="2"/>
    <s v="Online"/>
    <n v="1197831"/>
    <n v="44433"/>
    <s v="25-08-2021"/>
    <x v="6"/>
    <x v="1"/>
    <s v="Wednesday"/>
    <s v="25"/>
    <x v="1"/>
    <x v="13"/>
    <x v="15"/>
    <x v="0"/>
    <n v="9"/>
    <n v="203"/>
    <n v="1827"/>
    <n v="1078"/>
    <n v="0.59"/>
    <x v="2"/>
    <s v="low Units"/>
    <n v="3.2456669848965867E-4"/>
  </r>
  <r>
    <x v="2"/>
    <s v="Online"/>
    <n v="1197831"/>
    <n v="44434"/>
    <s v="26-08-2021"/>
    <x v="6"/>
    <x v="1"/>
    <s v="Thursday"/>
    <s v="26"/>
    <x v="1"/>
    <x v="13"/>
    <x v="15"/>
    <x v="1"/>
    <n v="19"/>
    <n v="189"/>
    <n v="3591"/>
    <n v="2119"/>
    <n v="0.59"/>
    <x v="2"/>
    <s v="low Units"/>
    <n v="6.3799335259701929E-4"/>
  </r>
  <r>
    <x v="2"/>
    <s v="Online"/>
    <n v="1197831"/>
    <n v="44435"/>
    <s v="27-08-2021"/>
    <x v="6"/>
    <x v="1"/>
    <s v="Friday"/>
    <s v="27"/>
    <x v="1"/>
    <x v="13"/>
    <x v="15"/>
    <x v="2"/>
    <n v="15"/>
    <n v="173"/>
    <n v="2595"/>
    <n v="1453"/>
    <n v="0.56000000000000005"/>
    <x v="2"/>
    <s v="low Units"/>
    <n v="4.3747255371565314E-4"/>
  </r>
  <r>
    <x v="2"/>
    <s v="Online"/>
    <n v="1197831"/>
    <n v="44436"/>
    <s v="28-08-2021"/>
    <x v="6"/>
    <x v="1"/>
    <s v="Saturday"/>
    <s v="28"/>
    <x v="1"/>
    <x v="13"/>
    <x v="15"/>
    <x v="3"/>
    <n v="34"/>
    <n v="135"/>
    <n v="4590"/>
    <n v="3121"/>
    <n v="0.68"/>
    <x v="2"/>
    <s v="low Units"/>
    <n v="9.3967779776087633E-4"/>
  </r>
  <r>
    <x v="2"/>
    <s v="Online"/>
    <n v="1197831"/>
    <n v="44437"/>
    <s v="29-08-2021"/>
    <x v="6"/>
    <x v="1"/>
    <s v="Sunday"/>
    <s v="29"/>
    <x v="1"/>
    <x v="13"/>
    <x v="15"/>
    <x v="4"/>
    <n v="49"/>
    <n v="120"/>
    <n v="5880"/>
    <n v="3175"/>
    <n v="0.54"/>
    <x v="2"/>
    <s v="low Units"/>
    <n v="9.5593624091341964E-4"/>
  </r>
  <r>
    <x v="2"/>
    <s v="Online"/>
    <n v="1197831"/>
    <n v="44438"/>
    <s v="30-08-2021"/>
    <x v="6"/>
    <x v="1"/>
    <s v="Monday"/>
    <s v="30"/>
    <x v="1"/>
    <x v="13"/>
    <x v="15"/>
    <x v="5"/>
    <n v="43"/>
    <n v="203"/>
    <n v="8729"/>
    <n v="6285"/>
    <n v="0.72"/>
    <x v="2"/>
    <s v="low Units"/>
    <n v="1.8923021335876668E-3"/>
  </r>
  <r>
    <x v="2"/>
    <s v="Online"/>
    <n v="1197831"/>
    <n v="44439"/>
    <s v="31-08-2021"/>
    <x v="6"/>
    <x v="1"/>
    <s v="Tuesday"/>
    <s v="31"/>
    <x v="1"/>
    <x v="13"/>
    <x v="15"/>
    <x v="0"/>
    <n v="43"/>
    <n v="203"/>
    <n v="8729"/>
    <n v="4801"/>
    <n v="0.55000000000000004"/>
    <x v="2"/>
    <s v="low Units"/>
    <n v="1.4454960291733314E-3"/>
  </r>
  <r>
    <x v="2"/>
    <s v="Online"/>
    <n v="1197831"/>
    <n v="44440"/>
    <s v="01-09-2021"/>
    <x v="7"/>
    <x v="1"/>
    <s v="Wednesday"/>
    <s v="01"/>
    <x v="1"/>
    <x v="13"/>
    <x v="15"/>
    <x v="1"/>
    <n v="49"/>
    <n v="203"/>
    <n v="9947"/>
    <n v="5570"/>
    <n v="0.56000000000000005"/>
    <x v="2"/>
    <s v="low Units"/>
    <n v="1.6770283029567705E-3"/>
  </r>
  <r>
    <x v="2"/>
    <s v="Online"/>
    <n v="1197831"/>
    <n v="44441"/>
    <s v="02-09-2021"/>
    <x v="7"/>
    <x v="1"/>
    <s v="Thursday"/>
    <s v="02"/>
    <x v="1"/>
    <x v="13"/>
    <x v="15"/>
    <x v="2"/>
    <n v="44"/>
    <n v="189"/>
    <n v="8316"/>
    <n v="4906"/>
    <n v="0.59"/>
    <x v="2"/>
    <s v="low Units"/>
    <n v="1.4771096686366099E-3"/>
  </r>
  <r>
    <x v="2"/>
    <s v="Online"/>
    <n v="1197831"/>
    <n v="44442"/>
    <s v="03-09-2021"/>
    <x v="7"/>
    <x v="1"/>
    <s v="Friday"/>
    <s v="03"/>
    <x v="1"/>
    <x v="13"/>
    <x v="15"/>
    <x v="3"/>
    <n v="41"/>
    <n v="180"/>
    <n v="7380"/>
    <n v="5092"/>
    <n v="0.69"/>
    <x v="2"/>
    <s v="low Units"/>
    <n v="1.5331109728287031E-3"/>
  </r>
  <r>
    <x v="2"/>
    <s v="Online"/>
    <n v="1197831"/>
    <n v="44443"/>
    <s v="04-09-2021"/>
    <x v="7"/>
    <x v="1"/>
    <s v="Saturday"/>
    <s v="04"/>
    <x v="1"/>
    <x v="13"/>
    <x v="15"/>
    <x v="4"/>
    <n v="49"/>
    <n v="145"/>
    <n v="7105"/>
    <n v="3908"/>
    <n v="0.55000000000000004"/>
    <x v="2"/>
    <s v="low Units"/>
    <n v="1.1766295525951634E-3"/>
  </r>
  <r>
    <x v="2"/>
    <s v="Online"/>
    <n v="1197831"/>
    <n v="44444"/>
    <s v="05-09-2021"/>
    <x v="7"/>
    <x v="1"/>
    <s v="Sunday"/>
    <s v="05"/>
    <x v="1"/>
    <x v="13"/>
    <x v="15"/>
    <x v="5"/>
    <n v="50"/>
    <n v="245"/>
    <n v="12250"/>
    <n v="8820"/>
    <n v="0.72"/>
    <x v="2"/>
    <s v="low Units"/>
    <n v="2.6555457149153891E-3"/>
  </r>
  <r>
    <x v="2"/>
    <s v="Online"/>
    <n v="1197831"/>
    <n v="44445"/>
    <s v="06-09-2021"/>
    <x v="7"/>
    <x v="1"/>
    <s v="Monday"/>
    <s v="06"/>
    <x v="1"/>
    <x v="13"/>
    <x v="15"/>
    <x v="0"/>
    <n v="44"/>
    <n v="206"/>
    <n v="9064"/>
    <n v="5801"/>
    <n v="0.64"/>
    <x v="2"/>
    <s v="low Units"/>
    <n v="1.7465783097759832E-3"/>
  </r>
  <r>
    <x v="2"/>
    <s v="Online"/>
    <n v="1197831"/>
    <n v="44446"/>
    <s v="07-09-2021"/>
    <x v="7"/>
    <x v="1"/>
    <s v="Tuesday"/>
    <s v="07"/>
    <x v="1"/>
    <x v="13"/>
    <x v="15"/>
    <x v="1"/>
    <n v="49"/>
    <n v="215"/>
    <n v="10535"/>
    <n v="6742"/>
    <n v="0.64"/>
    <x v="2"/>
    <s v="low Units"/>
    <n v="2.0298967358230785E-3"/>
  </r>
  <r>
    <x v="2"/>
    <s v="Online"/>
    <n v="1197831"/>
    <n v="44447"/>
    <s v="08-09-2021"/>
    <x v="7"/>
    <x v="1"/>
    <s v="Wednesday"/>
    <s v="08"/>
    <x v="1"/>
    <x v="13"/>
    <x v="15"/>
    <x v="2"/>
    <n v="41"/>
    <n v="254"/>
    <n v="10414"/>
    <n v="6561"/>
    <n v="0.63"/>
    <x v="2"/>
    <s v="low Units"/>
    <n v="1.9754008430339989E-3"/>
  </r>
  <r>
    <x v="2"/>
    <s v="Online"/>
    <n v="1197831"/>
    <n v="44448"/>
    <s v="09-09-2021"/>
    <x v="7"/>
    <x v="1"/>
    <s v="Thursday"/>
    <s v="09"/>
    <x v="1"/>
    <x v="13"/>
    <x v="15"/>
    <x v="3"/>
    <n v="44"/>
    <n v="173"/>
    <n v="7612"/>
    <n v="5633"/>
    <n v="0.74"/>
    <x v="2"/>
    <s v="low Units"/>
    <n v="1.6959964866347377E-3"/>
  </r>
  <r>
    <x v="2"/>
    <s v="Online"/>
    <n v="1197831"/>
    <n v="44449"/>
    <s v="10-09-2021"/>
    <x v="7"/>
    <x v="1"/>
    <s v="Friday"/>
    <s v="10"/>
    <x v="1"/>
    <x v="13"/>
    <x v="15"/>
    <x v="4"/>
    <n v="45"/>
    <n v="131"/>
    <n v="5895"/>
    <n v="3419"/>
    <n v="0.57999999999999996"/>
    <x v="2"/>
    <s v="low Units"/>
    <n v="1.0294003173804665E-3"/>
  </r>
  <r>
    <x v="2"/>
    <s v="Online"/>
    <n v="1197831"/>
    <n v="44450"/>
    <s v="11-09-2021"/>
    <x v="7"/>
    <x v="1"/>
    <s v="Saturday"/>
    <s v="11"/>
    <x v="1"/>
    <x v="13"/>
    <x v="15"/>
    <x v="5"/>
    <n v="56"/>
    <n v="240"/>
    <n v="13440"/>
    <n v="10752"/>
    <n v="0.8"/>
    <x v="2"/>
    <s v="low Units"/>
    <n v="3.2372366810397126E-3"/>
  </r>
  <r>
    <x v="2"/>
    <s v="Online"/>
    <n v="1197831"/>
    <n v="44451"/>
    <s v="12-09-2021"/>
    <x v="7"/>
    <x v="1"/>
    <s v="Sunday"/>
    <s v="12"/>
    <x v="1"/>
    <x v="13"/>
    <x v="15"/>
    <x v="0"/>
    <n v="38"/>
    <n v="225"/>
    <n v="8550"/>
    <n v="5216"/>
    <n v="0.61"/>
    <x v="2"/>
    <s v="low Units"/>
    <n v="1.570445175623432E-3"/>
  </r>
  <r>
    <x v="2"/>
    <s v="Online"/>
    <n v="1197831"/>
    <n v="44452"/>
    <s v="13-09-2021"/>
    <x v="7"/>
    <x v="1"/>
    <s v="Monday"/>
    <s v="13"/>
    <x v="1"/>
    <x v="13"/>
    <x v="15"/>
    <x v="1"/>
    <n v="52"/>
    <n v="210"/>
    <n v="10920"/>
    <n v="7098"/>
    <n v="0.65"/>
    <x v="2"/>
    <s v="low Units"/>
    <n v="2.1370820277176227E-3"/>
  </r>
  <r>
    <x v="2"/>
    <s v="Online"/>
    <n v="1197831"/>
    <n v="44453"/>
    <s v="14-09-2021"/>
    <x v="7"/>
    <x v="1"/>
    <s v="Tuesday"/>
    <s v="14"/>
    <x v="1"/>
    <x v="13"/>
    <x v="15"/>
    <x v="2"/>
    <n v="51"/>
    <n v="268"/>
    <n v="13668"/>
    <n v="8201"/>
    <n v="0.6"/>
    <x v="2"/>
    <s v="low Units"/>
    <n v="2.4691757832223478E-3"/>
  </r>
  <r>
    <x v="2"/>
    <s v="Online"/>
    <n v="1197831"/>
    <n v="44454"/>
    <s v="15-09-2021"/>
    <x v="7"/>
    <x v="1"/>
    <s v="Wednesday"/>
    <s v="15"/>
    <x v="1"/>
    <x v="13"/>
    <x v="15"/>
    <x v="3"/>
    <n v="46"/>
    <n v="119"/>
    <n v="5474"/>
    <n v="3887"/>
    <n v="0.71"/>
    <x v="2"/>
    <s v="low Units"/>
    <n v="1.1703068247025075E-3"/>
  </r>
  <r>
    <x v="2"/>
    <s v="Online"/>
    <n v="1197831"/>
    <n v="44455"/>
    <s v="16-09-2021"/>
    <x v="7"/>
    <x v="1"/>
    <s v="Thursday"/>
    <s v="16"/>
    <x v="1"/>
    <x v="13"/>
    <x v="15"/>
    <x v="4"/>
    <n v="50"/>
    <n v="123"/>
    <n v="6150"/>
    <n v="3629"/>
    <n v="0.59"/>
    <x v="2"/>
    <s v="low Units"/>
    <n v="1.0926275963070234E-3"/>
  </r>
  <r>
    <x v="2"/>
    <s v="Online"/>
    <n v="1197831"/>
    <n v="44456"/>
    <s v="17-09-2021"/>
    <x v="7"/>
    <x v="1"/>
    <s v="Friday"/>
    <s v="17"/>
    <x v="1"/>
    <x v="13"/>
    <x v="15"/>
    <x v="5"/>
    <n v="59"/>
    <n v="182"/>
    <n v="10738"/>
    <n v="8268"/>
    <n v="0.77"/>
    <x v="2"/>
    <s v="low Units"/>
    <n v="2.4893482960227256E-3"/>
  </r>
  <r>
    <x v="2"/>
    <s v="Online"/>
    <n v="1197831"/>
    <n v="44457"/>
    <s v="18-09-2021"/>
    <x v="7"/>
    <x v="1"/>
    <s v="Saturday"/>
    <s v="18"/>
    <x v="1"/>
    <x v="13"/>
    <x v="15"/>
    <x v="0"/>
    <n v="51"/>
    <n v="175"/>
    <n v="8925"/>
    <n v="5355"/>
    <n v="0.6"/>
    <x v="2"/>
    <s v="low Units"/>
    <n v="1.6122956126272006E-3"/>
  </r>
  <r>
    <x v="2"/>
    <s v="Online"/>
    <n v="1197831"/>
    <n v="44458"/>
    <s v="19-09-2021"/>
    <x v="7"/>
    <x v="1"/>
    <s v="Sunday"/>
    <s v="19"/>
    <x v="1"/>
    <x v="13"/>
    <x v="15"/>
    <x v="1"/>
    <n v="50"/>
    <n v="144"/>
    <n v="7200"/>
    <n v="4536"/>
    <n v="0.63"/>
    <x v="2"/>
    <s v="low Units"/>
    <n v="1.3657092248136288E-3"/>
  </r>
  <r>
    <x v="2"/>
    <s v="Online"/>
    <n v="1197831"/>
    <n v="44459"/>
    <s v="20-09-2021"/>
    <x v="7"/>
    <x v="1"/>
    <s v="Monday"/>
    <s v="20"/>
    <x v="1"/>
    <x v="13"/>
    <x v="15"/>
    <x v="2"/>
    <n v="59"/>
    <n v="188"/>
    <n v="11092"/>
    <n v="6988"/>
    <n v="0.63"/>
    <x v="2"/>
    <s v="low Units"/>
    <n v="2.1039629768513307E-3"/>
  </r>
  <r>
    <x v="2"/>
    <s v="Online"/>
    <n v="1197831"/>
    <n v="44460"/>
    <s v="21-09-2021"/>
    <x v="7"/>
    <x v="1"/>
    <s v="Tuesday"/>
    <s v="21"/>
    <x v="1"/>
    <x v="13"/>
    <x v="15"/>
    <x v="3"/>
    <n v="58"/>
    <n v="95"/>
    <n v="5510"/>
    <n v="3912"/>
    <n v="0.71"/>
    <x v="2"/>
    <s v="low Units"/>
    <n v="1.177833881717574E-3"/>
  </r>
  <r>
    <x v="2"/>
    <s v="Online"/>
    <n v="1197831"/>
    <n v="44461"/>
    <s v="22-09-2021"/>
    <x v="7"/>
    <x v="1"/>
    <s v="Wednesday"/>
    <s v="22"/>
    <x v="1"/>
    <x v="13"/>
    <x v="15"/>
    <x v="4"/>
    <n v="41"/>
    <n v="88"/>
    <n v="3608"/>
    <n v="2057"/>
    <n v="0.56999999999999995"/>
    <x v="2"/>
    <s v="low Units"/>
    <n v="6.1932625119965484E-4"/>
  </r>
  <r>
    <x v="2"/>
    <s v="Online"/>
    <n v="1197831"/>
    <n v="44462"/>
    <s v="23-09-2021"/>
    <x v="7"/>
    <x v="1"/>
    <s v="Thursday"/>
    <s v="23"/>
    <x v="1"/>
    <x v="13"/>
    <x v="15"/>
    <x v="5"/>
    <n v="37"/>
    <n v="150"/>
    <n v="5550"/>
    <n v="4274"/>
    <n v="0.77"/>
    <x v="2"/>
    <s v="low Units"/>
    <n v="1.286825667295734E-3"/>
  </r>
  <r>
    <x v="2"/>
    <s v="Online"/>
    <n v="1197831"/>
    <n v="44463"/>
    <s v="24-09-2021"/>
    <x v="7"/>
    <x v="1"/>
    <s v="Friday"/>
    <s v="24"/>
    <x v="1"/>
    <x v="13"/>
    <x v="15"/>
    <x v="0"/>
    <n v="29"/>
    <n v="131"/>
    <n v="3799"/>
    <n v="2279"/>
    <n v="0.6"/>
    <x v="2"/>
    <s v="low Units"/>
    <n v="6.8616651749344349E-4"/>
  </r>
  <r>
    <x v="2"/>
    <s v="Online"/>
    <n v="1197831"/>
    <n v="44464"/>
    <s v="25-09-2021"/>
    <x v="7"/>
    <x v="1"/>
    <s v="Saturday"/>
    <s v="25"/>
    <x v="1"/>
    <x v="13"/>
    <x v="15"/>
    <x v="1"/>
    <n v="29"/>
    <n v="158"/>
    <n v="4582"/>
    <n v="2887"/>
    <n v="0.63"/>
    <x v="2"/>
    <s v="low Units"/>
    <n v="8.6922454409985592E-4"/>
  </r>
  <r>
    <x v="2"/>
    <s v="Online"/>
    <n v="1197831"/>
    <n v="44465"/>
    <s v="26-09-2021"/>
    <x v="7"/>
    <x v="1"/>
    <s v="Sunday"/>
    <s v="26"/>
    <x v="1"/>
    <x v="13"/>
    <x v="15"/>
    <x v="2"/>
    <n v="32"/>
    <n v="124"/>
    <n v="3968"/>
    <n v="2381"/>
    <n v="0.6"/>
    <x v="2"/>
    <s v="low Units"/>
    <n v="7.1687691011491396E-4"/>
  </r>
  <r>
    <x v="2"/>
    <s v="Online"/>
    <n v="1197831"/>
    <n v="44466"/>
    <s v="27-09-2021"/>
    <x v="7"/>
    <x v="1"/>
    <s v="Monday"/>
    <s v="27"/>
    <x v="1"/>
    <x v="13"/>
    <x v="15"/>
    <x v="3"/>
    <n v="32"/>
    <n v="91"/>
    <n v="2912"/>
    <n v="2126"/>
    <n v="0.73"/>
    <x v="2"/>
    <s v="low Units"/>
    <n v="6.4010092856123778E-4"/>
  </r>
  <r>
    <x v="2"/>
    <s v="Online"/>
    <n v="1197831"/>
    <n v="44467"/>
    <s v="28-09-2021"/>
    <x v="7"/>
    <x v="1"/>
    <s v="Tuesday"/>
    <s v="28"/>
    <x v="1"/>
    <x v="13"/>
    <x v="15"/>
    <x v="4"/>
    <n v="29"/>
    <n v="78"/>
    <n v="2262"/>
    <n v="1357"/>
    <n v="0.6"/>
    <x v="2"/>
    <s v="low Units"/>
    <n v="4.0856865477779855E-4"/>
  </r>
  <r>
    <x v="2"/>
    <s v="Online"/>
    <n v="1197831"/>
    <n v="44468"/>
    <s v="29-09-2021"/>
    <x v="7"/>
    <x v="1"/>
    <s v="Wednesday"/>
    <s v="29"/>
    <x v="1"/>
    <x v="13"/>
    <x v="15"/>
    <x v="5"/>
    <n v="36"/>
    <n v="143"/>
    <n v="5148"/>
    <n v="3861"/>
    <n v="0.75"/>
    <x v="2"/>
    <s v="low Units"/>
    <n v="1.1624786854068387E-3"/>
  </r>
  <r>
    <x v="2"/>
    <s v="Online"/>
    <n v="1197831"/>
    <n v="44469"/>
    <s v="30-09-2021"/>
    <x v="7"/>
    <x v="1"/>
    <s v="Thursday"/>
    <s v="30"/>
    <x v="1"/>
    <x v="13"/>
    <x v="15"/>
    <x v="0"/>
    <n v="18"/>
    <n v="169"/>
    <n v="3042"/>
    <n v="1947"/>
    <n v="0.64"/>
    <x v="2"/>
    <s v="low Units"/>
    <n v="5.8620720033336312E-4"/>
  </r>
  <r>
    <x v="2"/>
    <s v="Online"/>
    <n v="1197831"/>
    <n v="44470"/>
    <s v="01-10-2021"/>
    <x v="8"/>
    <x v="1"/>
    <s v="Friday"/>
    <s v="01"/>
    <x v="1"/>
    <x v="13"/>
    <x v="15"/>
    <x v="1"/>
    <n v="19"/>
    <n v="169"/>
    <n v="3211"/>
    <n v="1959"/>
    <n v="0.61"/>
    <x v="2"/>
    <s v="low Units"/>
    <n v="5.8982018770059488E-4"/>
  </r>
  <r>
    <x v="2"/>
    <s v="Online"/>
    <n v="1197831"/>
    <n v="44471"/>
    <s v="02-10-2021"/>
    <x v="8"/>
    <x v="1"/>
    <s v="Saturday"/>
    <s v="02"/>
    <x v="1"/>
    <x v="13"/>
    <x v="15"/>
    <x v="2"/>
    <n v="43"/>
    <n v="144"/>
    <n v="6192"/>
    <n v="3963"/>
    <n v="0.64"/>
    <x v="2"/>
    <s v="low Units"/>
    <n v="1.1931890780283094E-3"/>
  </r>
  <r>
    <x v="2"/>
    <s v="Online"/>
    <n v="1197831"/>
    <n v="44472"/>
    <s v="03-10-2021"/>
    <x v="8"/>
    <x v="1"/>
    <s v="Sunday"/>
    <s v="03"/>
    <x v="1"/>
    <x v="13"/>
    <x v="15"/>
    <x v="3"/>
    <n v="44"/>
    <n v="131"/>
    <n v="5764"/>
    <n v="4208"/>
    <n v="0.73"/>
    <x v="2"/>
    <s v="low Units"/>
    <n v="1.2669542367759589E-3"/>
  </r>
  <r>
    <x v="2"/>
    <s v="Online"/>
    <n v="1197831"/>
    <n v="44473"/>
    <s v="04-10-2021"/>
    <x v="8"/>
    <x v="1"/>
    <s v="Monday"/>
    <s v="04"/>
    <x v="1"/>
    <x v="13"/>
    <x v="15"/>
    <x v="4"/>
    <n v="48"/>
    <n v="111"/>
    <n v="5328"/>
    <n v="3144"/>
    <n v="0.59"/>
    <x v="2"/>
    <s v="low Units"/>
    <n v="9.4660269021473731E-4"/>
  </r>
  <r>
    <x v="2"/>
    <s v="Online"/>
    <n v="1197831"/>
    <n v="44474"/>
    <s v="05-10-2021"/>
    <x v="8"/>
    <x v="1"/>
    <s v="Tuesday"/>
    <s v="05"/>
    <x v="1"/>
    <x v="13"/>
    <x v="15"/>
    <x v="5"/>
    <n v="56"/>
    <n v="188"/>
    <n v="10528"/>
    <n v="8317"/>
    <n v="0.79"/>
    <x v="2"/>
    <s v="low Units"/>
    <n v="2.5041013277722554E-3"/>
  </r>
  <r>
    <x v="2"/>
    <s v="Online"/>
    <n v="1197831"/>
    <n v="44475"/>
    <s v="06-10-2021"/>
    <x v="8"/>
    <x v="1"/>
    <s v="Wednesday"/>
    <s v="06"/>
    <x v="1"/>
    <x v="13"/>
    <x v="15"/>
    <x v="0"/>
    <n v="56"/>
    <n v="233"/>
    <n v="13048"/>
    <n v="8220"/>
    <n v="0.63"/>
    <x v="2"/>
    <s v="low Units"/>
    <n v="2.4748963465537981E-3"/>
  </r>
  <r>
    <x v="2"/>
    <s v="Online"/>
    <n v="1197831"/>
    <n v="44476"/>
    <s v="07-10-2021"/>
    <x v="8"/>
    <x v="1"/>
    <s v="Thursday"/>
    <s v="07"/>
    <x v="1"/>
    <x v="13"/>
    <x v="15"/>
    <x v="1"/>
    <n v="58"/>
    <n v="225"/>
    <n v="13050"/>
    <n v="8352"/>
    <n v="0.64"/>
    <x v="2"/>
    <s v="low Units"/>
    <n v="2.5146392075933478E-3"/>
  </r>
  <r>
    <x v="2"/>
    <s v="Online"/>
    <n v="1197831"/>
    <n v="44477"/>
    <s v="08-10-2021"/>
    <x v="8"/>
    <x v="1"/>
    <s v="Friday"/>
    <s v="08"/>
    <x v="1"/>
    <x v="13"/>
    <x v="15"/>
    <x v="2"/>
    <n v="64"/>
    <n v="175"/>
    <n v="11200"/>
    <n v="6944"/>
    <n v="0.62"/>
    <x v="2"/>
    <s v="low Units"/>
    <n v="2.0907153565048143E-3"/>
  </r>
  <r>
    <x v="2"/>
    <s v="Online"/>
    <n v="1197831"/>
    <n v="44478"/>
    <s v="09-10-2021"/>
    <x v="8"/>
    <x v="1"/>
    <s v="Saturday"/>
    <s v="09"/>
    <x v="1"/>
    <x v="13"/>
    <x v="15"/>
    <x v="3"/>
    <n v="63"/>
    <n v="143"/>
    <n v="9009"/>
    <n v="6757"/>
    <n v="0.75"/>
    <x v="2"/>
    <s v="low Units"/>
    <n v="2.0344129700321186E-3"/>
  </r>
  <r>
    <x v="2"/>
    <s v="Online"/>
    <n v="1197831"/>
    <n v="44479"/>
    <s v="10-10-2021"/>
    <x v="8"/>
    <x v="1"/>
    <s v="Sunday"/>
    <s v="10"/>
    <x v="1"/>
    <x v="13"/>
    <x v="15"/>
    <x v="4"/>
    <n v="58"/>
    <n v="145"/>
    <n v="8410"/>
    <n v="4710"/>
    <n v="0.56000000000000005"/>
    <x v="2"/>
    <s v="low Units"/>
    <n v="1.4180975416384902E-3"/>
  </r>
  <r>
    <x v="2"/>
    <s v="Online"/>
    <n v="1197831"/>
    <n v="44480"/>
    <s v="11-10-2021"/>
    <x v="8"/>
    <x v="1"/>
    <s v="Monday"/>
    <s v="11"/>
    <x v="1"/>
    <x v="13"/>
    <x v="15"/>
    <x v="5"/>
    <n v="68"/>
    <n v="203"/>
    <n v="13804"/>
    <n v="11043"/>
    <n v="0.8"/>
    <x v="2"/>
    <s v="low Units"/>
    <n v="3.3248516246950841E-3"/>
  </r>
  <r>
    <x v="5"/>
    <s v="Online"/>
    <n v="1185732"/>
    <n v="44481"/>
    <s v="12-10-2021"/>
    <x v="8"/>
    <x v="1"/>
    <s v="Tuesday"/>
    <s v="12"/>
    <x v="1"/>
    <x v="13"/>
    <x v="15"/>
    <x v="0"/>
    <n v="38"/>
    <n v="117"/>
    <n v="4446"/>
    <n v="2223"/>
    <n v="0.5"/>
    <x v="2"/>
    <s v="low Units"/>
    <n v="6.6930590977969497E-4"/>
  </r>
  <r>
    <x v="5"/>
    <s v="Online"/>
    <n v="1185732"/>
    <n v="44482"/>
    <s v="13-10-2021"/>
    <x v="8"/>
    <x v="1"/>
    <s v="Wednesday"/>
    <s v="13"/>
    <x v="1"/>
    <x v="13"/>
    <x v="15"/>
    <x v="1"/>
    <n v="38"/>
    <n v="75"/>
    <n v="2850"/>
    <n v="1311"/>
    <n v="0.46"/>
    <x v="2"/>
    <s v="low Units"/>
    <n v="3.9471886987007653E-4"/>
  </r>
  <r>
    <x v="5"/>
    <s v="Online"/>
    <n v="1185732"/>
    <n v="44483"/>
    <s v="14-10-2021"/>
    <x v="8"/>
    <x v="1"/>
    <s v="Thursday"/>
    <s v="14"/>
    <x v="1"/>
    <x v="13"/>
    <x v="15"/>
    <x v="2"/>
    <n v="28"/>
    <n v="63"/>
    <n v="1764"/>
    <n v="917"/>
    <n v="0.52"/>
    <x v="2"/>
    <s v="low Units"/>
    <n v="2.7609245131263171E-4"/>
  </r>
  <r>
    <x v="5"/>
    <s v="Online"/>
    <n v="1185732"/>
    <n v="44484"/>
    <s v="15-10-2021"/>
    <x v="8"/>
    <x v="1"/>
    <s v="Friday"/>
    <s v="15"/>
    <x v="1"/>
    <x v="13"/>
    <x v="15"/>
    <x v="3"/>
    <n v="34"/>
    <n v="28"/>
    <n v="952"/>
    <n v="390"/>
    <n v="0.41"/>
    <x v="2"/>
    <s v="low Units"/>
    <n v="1.1742208943503422E-4"/>
  </r>
  <r>
    <x v="5"/>
    <s v="Online"/>
    <n v="1185732"/>
    <n v="44485"/>
    <s v="16-10-2021"/>
    <x v="8"/>
    <x v="1"/>
    <s v="Saturday"/>
    <s v="16"/>
    <x v="0"/>
    <x v="14"/>
    <x v="16"/>
    <x v="4"/>
    <n v="47"/>
    <n v="42"/>
    <n v="1974"/>
    <n v="770"/>
    <n v="0.39"/>
    <x v="2"/>
    <s v="low Units"/>
    <n v="2.3183335606404191E-4"/>
  </r>
  <r>
    <x v="5"/>
    <s v="Online"/>
    <n v="1185732"/>
    <n v="44486"/>
    <s v="17-10-2021"/>
    <x v="8"/>
    <x v="1"/>
    <s v="Sunday"/>
    <s v="17"/>
    <x v="0"/>
    <x v="14"/>
    <x v="16"/>
    <x v="5"/>
    <n v="38"/>
    <n v="68"/>
    <n v="2584"/>
    <n v="1344"/>
    <n v="0.52"/>
    <x v="2"/>
    <s v="low Units"/>
    <n v="4.0465458512996407E-4"/>
  </r>
  <r>
    <x v="5"/>
    <s v="Online"/>
    <n v="1185732"/>
    <n v="44487"/>
    <s v="18-10-2021"/>
    <x v="8"/>
    <x v="1"/>
    <s v="Monday"/>
    <s v="18"/>
    <x v="0"/>
    <x v="14"/>
    <x v="16"/>
    <x v="0"/>
    <n v="38"/>
    <n v="140"/>
    <n v="5320"/>
    <n v="2607"/>
    <n v="0.49"/>
    <x v="2"/>
    <s v="low Units"/>
    <n v="7.8492150553111334E-4"/>
  </r>
  <r>
    <x v="5"/>
    <s v="Online"/>
    <n v="1185732"/>
    <n v="44488"/>
    <s v="19-10-2021"/>
    <x v="8"/>
    <x v="1"/>
    <s v="Tuesday"/>
    <s v="19"/>
    <x v="0"/>
    <x v="14"/>
    <x v="16"/>
    <x v="1"/>
    <n v="38"/>
    <n v="45"/>
    <n v="1710"/>
    <n v="804"/>
    <n v="0.47"/>
    <x v="2"/>
    <s v="low Units"/>
    <n v="2.4207015360453205E-4"/>
  </r>
  <r>
    <x v="5"/>
    <s v="Online"/>
    <n v="1185732"/>
    <n v="44489"/>
    <s v="20-10-2021"/>
    <x v="8"/>
    <x v="1"/>
    <s v="Wednesday"/>
    <s v="20"/>
    <x v="0"/>
    <x v="14"/>
    <x v="16"/>
    <x v="2"/>
    <n v="29"/>
    <n v="60"/>
    <n v="1740"/>
    <n v="922"/>
    <n v="0.53"/>
    <x v="2"/>
    <s v="low Units"/>
    <n v="2.7759786271564499E-4"/>
  </r>
  <r>
    <x v="5"/>
    <s v="Online"/>
    <n v="1185732"/>
    <n v="44490"/>
    <s v="21-10-2021"/>
    <x v="8"/>
    <x v="1"/>
    <s v="Thursday"/>
    <s v="21"/>
    <x v="0"/>
    <x v="14"/>
    <x v="16"/>
    <x v="3"/>
    <n v="34"/>
    <n v="19"/>
    <n v="646"/>
    <n v="271"/>
    <n v="0.42"/>
    <x v="2"/>
    <s v="low Units"/>
    <n v="8.1593298043318652E-5"/>
  </r>
  <r>
    <x v="5"/>
    <s v="Online"/>
    <n v="1185732"/>
    <n v="44491"/>
    <s v="22-10-2021"/>
    <x v="8"/>
    <x v="1"/>
    <s v="Friday"/>
    <s v="22"/>
    <x v="0"/>
    <x v="14"/>
    <x v="16"/>
    <x v="4"/>
    <n v="46"/>
    <n v="45"/>
    <n v="2070"/>
    <n v="807"/>
    <n v="0.39"/>
    <x v="2"/>
    <s v="low Units"/>
    <n v="2.4297340044634002E-4"/>
  </r>
  <r>
    <x v="5"/>
    <s v="Online"/>
    <n v="1185732"/>
    <n v="44492"/>
    <s v="23-10-2021"/>
    <x v="8"/>
    <x v="1"/>
    <s v="Saturday"/>
    <s v="23"/>
    <x v="0"/>
    <x v="14"/>
    <x v="16"/>
    <x v="5"/>
    <n v="37"/>
    <n v="63"/>
    <n v="2331"/>
    <n v="1189"/>
    <n v="0.51"/>
    <x v="2"/>
    <s v="low Units"/>
    <n v="3.5798683163655305E-4"/>
  </r>
  <r>
    <x v="5"/>
    <s v="Online"/>
    <n v="1185732"/>
    <n v="44493"/>
    <s v="24-10-2021"/>
    <x v="8"/>
    <x v="1"/>
    <s v="Sunday"/>
    <s v="24"/>
    <x v="0"/>
    <x v="14"/>
    <x v="16"/>
    <x v="0"/>
    <n v="39"/>
    <n v="127"/>
    <n v="4953"/>
    <n v="2427"/>
    <n v="0.49"/>
    <x v="2"/>
    <s v="low Units"/>
    <n v="7.3072669502263602E-4"/>
  </r>
  <r>
    <x v="5"/>
    <s v="Online"/>
    <n v="1185732"/>
    <n v="44494"/>
    <s v="25-10-2021"/>
    <x v="8"/>
    <x v="1"/>
    <s v="Monday"/>
    <s v="25"/>
    <x v="0"/>
    <x v="14"/>
    <x v="16"/>
    <x v="1"/>
    <n v="39"/>
    <n v="46"/>
    <n v="1794"/>
    <n v="879"/>
    <n v="0.49"/>
    <x v="2"/>
    <s v="low Units"/>
    <n v="2.6465132464973095E-4"/>
  </r>
  <r>
    <x v="5"/>
    <s v="Online"/>
    <n v="1185732"/>
    <n v="44495"/>
    <s v="26-10-2021"/>
    <x v="8"/>
    <x v="1"/>
    <s v="Tuesday"/>
    <s v="26"/>
    <x v="0"/>
    <x v="14"/>
    <x v="16"/>
    <x v="2"/>
    <n v="27"/>
    <n v="52"/>
    <n v="1404"/>
    <n v="772"/>
    <n v="0.55000000000000004"/>
    <x v="2"/>
    <s v="low Units"/>
    <n v="2.3243552062524722E-4"/>
  </r>
  <r>
    <x v="5"/>
    <s v="Online"/>
    <n v="1185732"/>
    <n v="44496"/>
    <s v="27-10-2021"/>
    <x v="8"/>
    <x v="1"/>
    <s v="Wednesday"/>
    <s v="27"/>
    <x v="0"/>
    <x v="14"/>
    <x v="16"/>
    <x v="3"/>
    <n v="32"/>
    <n v="13"/>
    <n v="416"/>
    <n v="166"/>
    <n v="0.4"/>
    <x v="2"/>
    <s v="low Units"/>
    <n v="4.9979658580040204E-5"/>
  </r>
  <r>
    <x v="5"/>
    <s v="Online"/>
    <n v="1185732"/>
    <n v="44497"/>
    <s v="28-10-2021"/>
    <x v="8"/>
    <x v="1"/>
    <s v="Thursday"/>
    <s v="28"/>
    <x v="0"/>
    <x v="14"/>
    <x v="16"/>
    <x v="4"/>
    <n v="49"/>
    <n v="29"/>
    <n v="1421"/>
    <n v="512"/>
    <n v="0.36"/>
    <x v="2"/>
    <s v="low Units"/>
    <n v="1.5415412766855773E-4"/>
  </r>
  <r>
    <x v="5"/>
    <s v="Online"/>
    <n v="1185732"/>
    <n v="44498"/>
    <s v="29-10-2021"/>
    <x v="8"/>
    <x v="1"/>
    <s v="Friday"/>
    <s v="29"/>
    <x v="0"/>
    <x v="14"/>
    <x v="16"/>
    <x v="5"/>
    <n v="36"/>
    <n v="50"/>
    <n v="1800"/>
    <n v="990"/>
    <n v="0.55000000000000004"/>
    <x v="2"/>
    <s v="low Units"/>
    <n v="2.9807145779662533E-4"/>
  </r>
  <r>
    <x v="5"/>
    <s v="Online"/>
    <n v="1185732"/>
    <n v="44499"/>
    <s v="30-10-2021"/>
    <x v="8"/>
    <x v="1"/>
    <s v="Saturday"/>
    <s v="30"/>
    <x v="0"/>
    <x v="14"/>
    <x v="16"/>
    <x v="0"/>
    <n v="37"/>
    <n v="122"/>
    <n v="4514"/>
    <n v="2167"/>
    <n v="0.48"/>
    <x v="2"/>
    <s v="low Units"/>
    <n v="6.5244530206594656E-4"/>
  </r>
  <r>
    <x v="5"/>
    <s v="Online"/>
    <n v="1185732"/>
    <n v="44500"/>
    <s v="31-10-2021"/>
    <x v="8"/>
    <x v="1"/>
    <s v="Sunday"/>
    <s v="31"/>
    <x v="0"/>
    <x v="14"/>
    <x v="16"/>
    <x v="1"/>
    <n v="37"/>
    <n v="44"/>
    <n v="1628"/>
    <n v="765"/>
    <n v="0.47"/>
    <x v="2"/>
    <s v="low Units"/>
    <n v="2.3032794466102866E-4"/>
  </r>
  <r>
    <x v="5"/>
    <s v="Online"/>
    <n v="1185732"/>
    <n v="44501"/>
    <s v="01-11-2021"/>
    <x v="9"/>
    <x v="1"/>
    <s v="Monday"/>
    <s v="01"/>
    <x v="0"/>
    <x v="14"/>
    <x v="16"/>
    <x v="2"/>
    <n v="27"/>
    <n v="44"/>
    <n v="1188"/>
    <n v="642"/>
    <n v="0.54"/>
    <x v="2"/>
    <s v="low Units"/>
    <n v="1.9329482414690247E-4"/>
  </r>
  <r>
    <x v="5"/>
    <s v="Online"/>
    <n v="1185732"/>
    <n v="44502"/>
    <s v="02-11-2021"/>
    <x v="9"/>
    <x v="1"/>
    <s v="Tuesday"/>
    <s v="02"/>
    <x v="0"/>
    <x v="14"/>
    <x v="16"/>
    <x v="3"/>
    <n v="33"/>
    <n v="21"/>
    <n v="693"/>
    <n v="277"/>
    <n v="0.4"/>
    <x v="2"/>
    <s v="low Units"/>
    <n v="8.3399791726934561E-5"/>
  </r>
  <r>
    <x v="5"/>
    <s v="Online"/>
    <n v="1185732"/>
    <n v="44503"/>
    <s v="03-11-2021"/>
    <x v="9"/>
    <x v="1"/>
    <s v="Wednesday"/>
    <s v="03"/>
    <x v="0"/>
    <x v="14"/>
    <x v="16"/>
    <x v="4"/>
    <n v="47"/>
    <n v="20"/>
    <n v="940"/>
    <n v="357"/>
    <n v="0.38"/>
    <x v="2"/>
    <s v="low Units"/>
    <n v="1.074863741751467E-4"/>
  </r>
  <r>
    <x v="5"/>
    <s v="Online"/>
    <n v="1185732"/>
    <n v="44504"/>
    <s v="04-11-2021"/>
    <x v="9"/>
    <x v="1"/>
    <s v="Thursday"/>
    <s v="04"/>
    <x v="0"/>
    <x v="14"/>
    <x v="16"/>
    <x v="5"/>
    <n v="39"/>
    <n v="63"/>
    <n v="2457"/>
    <n v="1253"/>
    <n v="0.51"/>
    <x v="2"/>
    <s v="low Units"/>
    <n v="3.7725609759512276E-4"/>
  </r>
  <r>
    <x v="5"/>
    <s v="Online"/>
    <n v="1185732"/>
    <n v="44505"/>
    <s v="05-11-2021"/>
    <x v="9"/>
    <x v="1"/>
    <s v="Friday"/>
    <s v="05"/>
    <x v="0"/>
    <x v="14"/>
    <x v="16"/>
    <x v="0"/>
    <n v="52"/>
    <n v="144"/>
    <n v="7488"/>
    <n v="3370"/>
    <n v="0.45"/>
    <x v="2"/>
    <s v="low Units"/>
    <n v="1.0146472856309367E-3"/>
  </r>
  <r>
    <x v="5"/>
    <s v="Online"/>
    <n v="1185732"/>
    <n v="44506"/>
    <s v="06-11-2021"/>
    <x v="9"/>
    <x v="1"/>
    <s v="Saturday"/>
    <s v="06"/>
    <x v="0"/>
    <x v="14"/>
    <x v="16"/>
    <x v="1"/>
    <n v="48"/>
    <n v="60"/>
    <n v="2880"/>
    <n v="1440"/>
    <n v="0.5"/>
    <x v="2"/>
    <s v="low Units"/>
    <n v="4.3355848406781866E-4"/>
  </r>
  <r>
    <x v="5"/>
    <s v="Online"/>
    <n v="1185732"/>
    <n v="44507"/>
    <s v="07-11-2021"/>
    <x v="9"/>
    <x v="1"/>
    <s v="Sunday"/>
    <s v="07"/>
    <x v="0"/>
    <x v="14"/>
    <x v="16"/>
    <x v="2"/>
    <n v="42"/>
    <n v="47"/>
    <n v="1974"/>
    <n v="1066"/>
    <n v="0.54"/>
    <x v="2"/>
    <s v="low Units"/>
    <n v="3.2095371112242686E-4"/>
  </r>
  <r>
    <x v="5"/>
    <s v="Online"/>
    <n v="1185732"/>
    <n v="44508"/>
    <s v="08-11-2021"/>
    <x v="9"/>
    <x v="1"/>
    <s v="Monday"/>
    <s v="08"/>
    <x v="0"/>
    <x v="14"/>
    <x v="16"/>
    <x v="3"/>
    <n v="41"/>
    <n v="34"/>
    <n v="1394"/>
    <n v="558"/>
    <n v="0.4"/>
    <x v="2"/>
    <s v="low Units"/>
    <n v="1.6800391257627972E-4"/>
  </r>
  <r>
    <x v="5"/>
    <s v="Online"/>
    <n v="1185732"/>
    <n v="44509"/>
    <s v="09-11-2021"/>
    <x v="9"/>
    <x v="1"/>
    <s v="Tuesday"/>
    <s v="09"/>
    <x v="0"/>
    <x v="14"/>
    <x v="16"/>
    <x v="4"/>
    <n v="51"/>
    <n v="42"/>
    <n v="2142"/>
    <n v="793"/>
    <n v="0.37"/>
    <x v="2"/>
    <s v="low Units"/>
    <n v="2.3875824851790289E-4"/>
  </r>
  <r>
    <x v="5"/>
    <s v="Online"/>
    <n v="1185732"/>
    <n v="44510"/>
    <s v="10-11-2021"/>
    <x v="9"/>
    <x v="1"/>
    <s v="Wednesday"/>
    <s v="10"/>
    <x v="0"/>
    <x v="14"/>
    <x v="16"/>
    <x v="5"/>
    <n v="56"/>
    <n v="72"/>
    <n v="4032"/>
    <n v="2137"/>
    <n v="0.53"/>
    <x v="2"/>
    <s v="low Units"/>
    <n v="6.4341283364786699E-4"/>
  </r>
  <r>
    <x v="5"/>
    <s v="Online"/>
    <n v="1185732"/>
    <n v="44511"/>
    <s v="11-11-2021"/>
    <x v="9"/>
    <x v="1"/>
    <s v="Thursday"/>
    <s v="11"/>
    <x v="0"/>
    <x v="14"/>
    <x v="16"/>
    <x v="0"/>
    <n v="54"/>
    <n v="158"/>
    <n v="8532"/>
    <n v="4010"/>
    <n v="0.47"/>
    <x v="2"/>
    <s v="low Units"/>
    <n v="1.2073399452166339E-3"/>
  </r>
  <r>
    <x v="5"/>
    <s v="Online"/>
    <n v="1185732"/>
    <n v="44512"/>
    <s v="12-11-2021"/>
    <x v="9"/>
    <x v="1"/>
    <s v="Friday"/>
    <s v="12"/>
    <x v="0"/>
    <x v="14"/>
    <x v="16"/>
    <x v="1"/>
    <n v="48"/>
    <n v="77"/>
    <n v="3696"/>
    <n v="1811"/>
    <n v="0.49"/>
    <x v="2"/>
    <s v="low Units"/>
    <n v="5.4526001017140245E-4"/>
  </r>
  <r>
    <x v="5"/>
    <s v="Online"/>
    <n v="1185732"/>
    <n v="44513"/>
    <s v="13-11-2021"/>
    <x v="9"/>
    <x v="1"/>
    <s v="Saturday"/>
    <s v="13"/>
    <x v="0"/>
    <x v="14"/>
    <x v="16"/>
    <x v="2"/>
    <n v="42"/>
    <n v="58"/>
    <n v="2436"/>
    <n v="1242"/>
    <n v="0.51"/>
    <x v="2"/>
    <s v="low Units"/>
    <n v="3.739441925084936E-4"/>
  </r>
  <r>
    <x v="5"/>
    <s v="Online"/>
    <n v="1185732"/>
    <n v="44514"/>
    <s v="14-11-2021"/>
    <x v="9"/>
    <x v="1"/>
    <s v="Sunday"/>
    <s v="14"/>
    <x v="0"/>
    <x v="14"/>
    <x v="16"/>
    <x v="3"/>
    <n v="41"/>
    <n v="51"/>
    <n v="2091"/>
    <n v="878"/>
    <n v="0.42"/>
    <x v="2"/>
    <s v="low Units"/>
    <n v="2.6435024236912835E-4"/>
  </r>
  <r>
    <x v="5"/>
    <s v="Online"/>
    <n v="1185732"/>
    <n v="44515"/>
    <s v="15-11-2021"/>
    <x v="9"/>
    <x v="1"/>
    <s v="Monday"/>
    <s v="15"/>
    <x v="0"/>
    <x v="14"/>
    <x v="16"/>
    <x v="4"/>
    <n v="50"/>
    <n v="53"/>
    <n v="2650"/>
    <n v="954"/>
    <n v="0.36"/>
    <x v="2"/>
    <s v="low Units"/>
    <n v="2.8723249569492988E-4"/>
  </r>
  <r>
    <x v="5"/>
    <s v="Online"/>
    <n v="1185732"/>
    <n v="44516"/>
    <s v="16-11-2021"/>
    <x v="9"/>
    <x v="1"/>
    <s v="Tuesday"/>
    <s v="16"/>
    <x v="0"/>
    <x v="14"/>
    <x v="16"/>
    <x v="5"/>
    <n v="56"/>
    <n v="85"/>
    <n v="4760"/>
    <n v="2428"/>
    <n v="0.51"/>
    <x v="2"/>
    <s v="low Units"/>
    <n v="7.3102777730323857E-4"/>
  </r>
  <r>
    <x v="5"/>
    <s v="Online"/>
    <n v="1185732"/>
    <n v="44517"/>
    <s v="17-11-2021"/>
    <x v="9"/>
    <x v="1"/>
    <s v="Wednesday"/>
    <s v="17"/>
    <x v="0"/>
    <x v="14"/>
    <x v="16"/>
    <x v="0"/>
    <n v="51"/>
    <n v="143"/>
    <n v="7293"/>
    <n v="3574"/>
    <n v="0.49"/>
    <x v="2"/>
    <s v="low Units"/>
    <n v="1.0760680708738776E-3"/>
  </r>
  <r>
    <x v="5"/>
    <s v="Online"/>
    <n v="1185732"/>
    <n v="44518"/>
    <s v="18-11-2021"/>
    <x v="9"/>
    <x v="1"/>
    <s v="Thursday"/>
    <s v="18"/>
    <x v="0"/>
    <x v="14"/>
    <x v="16"/>
    <x v="1"/>
    <n v="46"/>
    <n v="84"/>
    <n v="3864"/>
    <n v="1855"/>
    <n v="0.48"/>
    <x v="2"/>
    <s v="low Units"/>
    <n v="5.585076305179192E-4"/>
  </r>
  <r>
    <x v="5"/>
    <s v="Online"/>
    <n v="1185732"/>
    <n v="44519"/>
    <s v="19-11-2021"/>
    <x v="9"/>
    <x v="1"/>
    <s v="Friday"/>
    <s v="19"/>
    <x v="0"/>
    <x v="14"/>
    <x v="16"/>
    <x v="2"/>
    <n v="43"/>
    <n v="63"/>
    <n v="2709"/>
    <n v="1490"/>
    <n v="0.55000000000000004"/>
    <x v="2"/>
    <s v="low Units"/>
    <n v="4.4861259809795125E-4"/>
  </r>
  <r>
    <x v="5"/>
    <s v="Online"/>
    <n v="1185732"/>
    <n v="44520"/>
    <s v="20-11-2021"/>
    <x v="9"/>
    <x v="1"/>
    <s v="Saturday"/>
    <s v="20"/>
    <x v="0"/>
    <x v="14"/>
    <x v="16"/>
    <x v="3"/>
    <n v="43"/>
    <n v="44"/>
    <n v="1892"/>
    <n v="776"/>
    <n v="0.41"/>
    <x v="2"/>
    <s v="low Units"/>
    <n v="2.3363984974765782E-4"/>
  </r>
  <r>
    <x v="5"/>
    <s v="Online"/>
    <n v="1185732"/>
    <n v="44521"/>
    <s v="21-11-2021"/>
    <x v="9"/>
    <x v="1"/>
    <s v="Sunday"/>
    <s v="21"/>
    <x v="0"/>
    <x v="14"/>
    <x v="16"/>
    <x v="4"/>
    <n v="53"/>
    <n v="60"/>
    <n v="3180"/>
    <n v="1208"/>
    <n v="0.38"/>
    <x v="2"/>
    <s v="low Units"/>
    <n v="3.637073949680034E-4"/>
  </r>
  <r>
    <x v="5"/>
    <s v="Online"/>
    <n v="1185732"/>
    <n v="44550"/>
    <s v="20-12-2021"/>
    <x v="10"/>
    <x v="1"/>
    <s v="Monday"/>
    <s v="20"/>
    <x v="0"/>
    <x v="14"/>
    <x v="16"/>
    <x v="5"/>
    <n v="58"/>
    <n v="113"/>
    <n v="6554"/>
    <n v="3539"/>
    <n v="0.54"/>
    <x v="2"/>
    <s v="low Units"/>
    <n v="1.0655301910527848E-3"/>
  </r>
  <r>
    <x v="5"/>
    <s v="Online"/>
    <n v="1185732"/>
    <n v="44551"/>
    <s v="21-12-2021"/>
    <x v="10"/>
    <x v="1"/>
    <s v="Tuesday"/>
    <s v="21"/>
    <x v="0"/>
    <x v="14"/>
    <x v="16"/>
    <x v="0"/>
    <n v="50"/>
    <n v="147"/>
    <n v="7350"/>
    <n v="3381"/>
    <n v="0.46"/>
    <x v="2"/>
    <s v="low Units"/>
    <n v="1.0179591907175658E-3"/>
  </r>
  <r>
    <x v="5"/>
    <s v="Online"/>
    <n v="1185732"/>
    <n v="44552"/>
    <s v="22-12-2021"/>
    <x v="10"/>
    <x v="1"/>
    <s v="Wednesday"/>
    <s v="22"/>
    <x v="0"/>
    <x v="14"/>
    <x v="16"/>
    <x v="1"/>
    <n v="49"/>
    <n v="90"/>
    <n v="4410"/>
    <n v="2073"/>
    <n v="0.47"/>
    <x v="2"/>
    <s v="low Units"/>
    <n v="6.2414356768929723E-4"/>
  </r>
  <r>
    <x v="5"/>
    <s v="Online"/>
    <n v="1185732"/>
    <n v="44553"/>
    <s v="23-12-2021"/>
    <x v="10"/>
    <x v="1"/>
    <s v="Thursday"/>
    <s v="23"/>
    <x v="0"/>
    <x v="14"/>
    <x v="16"/>
    <x v="2"/>
    <n v="41"/>
    <n v="68"/>
    <n v="2788"/>
    <n v="1394"/>
    <n v="0.5"/>
    <x v="2"/>
    <s v="low Units"/>
    <n v="4.1970869916009665E-4"/>
  </r>
  <r>
    <x v="5"/>
    <s v="Online"/>
    <n v="1185732"/>
    <n v="44554"/>
    <s v="24-12-2021"/>
    <x v="10"/>
    <x v="1"/>
    <s v="Friday"/>
    <s v="24"/>
    <x v="0"/>
    <x v="14"/>
    <x v="16"/>
    <x v="3"/>
    <n v="41"/>
    <n v="51"/>
    <n v="2091"/>
    <n v="857"/>
    <n v="0.41"/>
    <x v="2"/>
    <s v="low Units"/>
    <n v="2.5802751447647263E-4"/>
  </r>
  <r>
    <x v="5"/>
    <s v="Online"/>
    <n v="1185732"/>
    <n v="44555"/>
    <s v="25-12-2021"/>
    <x v="10"/>
    <x v="1"/>
    <s v="Saturday"/>
    <s v="25"/>
    <x v="0"/>
    <x v="14"/>
    <x v="16"/>
    <x v="4"/>
    <n v="54"/>
    <n v="41"/>
    <n v="2214"/>
    <n v="819"/>
    <n v="0.37"/>
    <x v="2"/>
    <s v="low Units"/>
    <n v="2.4658638781357187E-4"/>
  </r>
  <r>
    <x v="5"/>
    <s v="Online"/>
    <n v="1185732"/>
    <n v="44556"/>
    <s v="26-12-2021"/>
    <x v="10"/>
    <x v="1"/>
    <s v="Sunday"/>
    <s v="26"/>
    <x v="0"/>
    <x v="14"/>
    <x v="16"/>
    <x v="5"/>
    <n v="54"/>
    <n v="91"/>
    <n v="4914"/>
    <n v="2654"/>
    <n v="0.54"/>
    <x v="2"/>
    <s v="low Units"/>
    <n v="7.9907237271943795E-4"/>
  </r>
  <r>
    <x v="5"/>
    <s v="Online"/>
    <n v="1185732"/>
    <n v="44557"/>
    <s v="27-12-2021"/>
    <x v="10"/>
    <x v="1"/>
    <s v="Monday"/>
    <s v="27"/>
    <x v="0"/>
    <x v="14"/>
    <x v="16"/>
    <x v="0"/>
    <n v="53"/>
    <n v="122"/>
    <n v="6466"/>
    <n v="3104"/>
    <n v="0.48"/>
    <x v="2"/>
    <s v="low Units"/>
    <n v="9.3455939899063129E-4"/>
  </r>
  <r>
    <x v="5"/>
    <s v="Online"/>
    <n v="1185732"/>
    <n v="44558"/>
    <s v="28-12-2021"/>
    <x v="10"/>
    <x v="1"/>
    <s v="Tuesday"/>
    <s v="28"/>
    <x v="0"/>
    <x v="14"/>
    <x v="16"/>
    <x v="1"/>
    <n v="46"/>
    <n v="70"/>
    <n v="3220"/>
    <n v="1513"/>
    <n v="0.47"/>
    <x v="2"/>
    <s v="low Units"/>
    <n v="4.5553749055181217E-4"/>
  </r>
  <r>
    <x v="5"/>
    <s v="Online"/>
    <n v="1185732"/>
    <n v="44559"/>
    <s v="29-12-2021"/>
    <x v="10"/>
    <x v="1"/>
    <s v="Wednesday"/>
    <s v="29"/>
    <x v="0"/>
    <x v="14"/>
    <x v="16"/>
    <x v="2"/>
    <n v="41"/>
    <n v="38"/>
    <n v="1558"/>
    <n v="857"/>
    <n v="0.55000000000000004"/>
    <x v="2"/>
    <s v="low Units"/>
    <n v="2.5802751447647263E-4"/>
  </r>
  <r>
    <x v="5"/>
    <s v="Online"/>
    <n v="1185732"/>
    <n v="44560"/>
    <s v="30-12-2021"/>
    <x v="10"/>
    <x v="1"/>
    <s v="Thursday"/>
    <s v="30"/>
    <x v="0"/>
    <x v="14"/>
    <x v="16"/>
    <x v="3"/>
    <n v="42"/>
    <n v="36"/>
    <n v="1512"/>
    <n v="680"/>
    <n v="0.45"/>
    <x v="2"/>
    <s v="low Units"/>
    <n v="2.0473595080980323E-4"/>
  </r>
  <r>
    <x v="5"/>
    <s v="Online"/>
    <n v="1185732"/>
    <n v="44561"/>
    <s v="31-12-2021"/>
    <x v="10"/>
    <x v="1"/>
    <s v="Friday"/>
    <s v="31"/>
    <x v="0"/>
    <x v="14"/>
    <x v="16"/>
    <x v="4"/>
    <n v="52"/>
    <n v="36"/>
    <n v="1872"/>
    <n v="693"/>
    <n v="0.37"/>
    <x v="2"/>
    <s v="low Units"/>
    <n v="2.0865002045763773E-4"/>
  </r>
  <r>
    <x v="5"/>
    <s v="Online"/>
    <n v="1185732"/>
    <n v="44456"/>
    <s v="17-09-2021"/>
    <x v="7"/>
    <x v="1"/>
    <s v="Friday"/>
    <s v="17"/>
    <x v="0"/>
    <x v="14"/>
    <x v="16"/>
    <x v="5"/>
    <n v="57"/>
    <n v="59"/>
    <n v="3363"/>
    <n v="1749"/>
    <n v="0.52"/>
    <x v="2"/>
    <s v="low Units"/>
    <n v="5.26592908774038E-4"/>
  </r>
  <r>
    <x v="5"/>
    <s v="Online"/>
    <n v="1185732"/>
    <n v="44488"/>
    <s v="19-10-2021"/>
    <x v="8"/>
    <x v="1"/>
    <s v="Tuesday"/>
    <s v="19"/>
    <x v="0"/>
    <x v="14"/>
    <x v="16"/>
    <x v="0"/>
    <n v="55"/>
    <n v="120"/>
    <n v="6600"/>
    <n v="3300"/>
    <n v="0.5"/>
    <x v="2"/>
    <s v="low Units"/>
    <n v="9.935715259887512E-4"/>
  </r>
  <r>
    <x v="5"/>
    <s v="Online"/>
    <n v="1185732"/>
    <n v="44488"/>
    <s v="19-10-2021"/>
    <x v="8"/>
    <x v="1"/>
    <s v="Tuesday"/>
    <s v="19"/>
    <x v="0"/>
    <x v="14"/>
    <x v="16"/>
    <x v="1"/>
    <n v="54"/>
    <n v="59"/>
    <n v="3186"/>
    <n v="1561"/>
    <n v="0.49"/>
    <x v="2"/>
    <s v="low Units"/>
    <n v="4.6998944002073949E-4"/>
  </r>
  <r>
    <x v="5"/>
    <s v="Online"/>
    <n v="1185732"/>
    <n v="44488"/>
    <s v="19-10-2021"/>
    <x v="8"/>
    <x v="1"/>
    <s v="Tuesday"/>
    <s v="19"/>
    <x v="0"/>
    <x v="14"/>
    <x v="16"/>
    <x v="2"/>
    <n v="52"/>
    <n v="31"/>
    <n v="1612"/>
    <n v="887"/>
    <n v="0.55000000000000004"/>
    <x v="2"/>
    <s v="low Units"/>
    <n v="2.670599828945522E-4"/>
  </r>
  <r>
    <x v="5"/>
    <s v="Online"/>
    <n v="1185732"/>
    <n v="44488"/>
    <s v="19-10-2021"/>
    <x v="8"/>
    <x v="1"/>
    <s v="Tuesday"/>
    <s v="19"/>
    <x v="0"/>
    <x v="14"/>
    <x v="16"/>
    <x v="3"/>
    <n v="50"/>
    <n v="26"/>
    <n v="1300"/>
    <n v="520"/>
    <n v="0.4"/>
    <x v="2"/>
    <s v="low Units"/>
    <n v="1.5656278591337895E-4"/>
  </r>
  <r>
    <x v="5"/>
    <s v="Online"/>
    <n v="1185732"/>
    <n v="44488"/>
    <s v="19-10-2021"/>
    <x v="8"/>
    <x v="1"/>
    <s v="Tuesday"/>
    <s v="19"/>
    <x v="0"/>
    <x v="14"/>
    <x v="16"/>
    <x v="4"/>
    <n v="61"/>
    <n v="27"/>
    <n v="1647"/>
    <n v="626"/>
    <n v="0.38"/>
    <x v="2"/>
    <s v="low Units"/>
    <n v="1.8847750765726005E-4"/>
  </r>
  <r>
    <x v="5"/>
    <s v="Online"/>
    <n v="1185732"/>
    <n v="44488"/>
    <s v="19-10-2021"/>
    <x v="8"/>
    <x v="1"/>
    <s v="Tuesday"/>
    <s v="19"/>
    <x v="0"/>
    <x v="14"/>
    <x v="16"/>
    <x v="5"/>
    <n v="68"/>
    <n v="56"/>
    <n v="3808"/>
    <n v="2018"/>
    <n v="0.53"/>
    <x v="2"/>
    <s v="low Units"/>
    <n v="6.0758404225615137E-4"/>
  </r>
  <r>
    <x v="5"/>
    <s v="Online"/>
    <n v="1185732"/>
    <n v="44518"/>
    <s v="18-11-2021"/>
    <x v="9"/>
    <x v="1"/>
    <s v="Thursday"/>
    <s v="18"/>
    <x v="0"/>
    <x v="14"/>
    <x v="16"/>
    <x v="0"/>
    <n v="62"/>
    <n v="98"/>
    <n v="6076"/>
    <n v="2977"/>
    <n v="0.49"/>
    <x v="2"/>
    <s v="low Units"/>
    <n v="8.9632194935409441E-4"/>
  </r>
  <r>
    <x v="5"/>
    <s v="Online"/>
    <n v="1185732"/>
    <n v="44518"/>
    <s v="18-11-2021"/>
    <x v="9"/>
    <x v="1"/>
    <s v="Thursday"/>
    <s v="18"/>
    <x v="0"/>
    <x v="14"/>
    <x v="16"/>
    <x v="1"/>
    <n v="52"/>
    <n v="52"/>
    <n v="2704"/>
    <n v="1352"/>
    <n v="0.5"/>
    <x v="2"/>
    <s v="low Units"/>
    <n v="4.0706324337478527E-4"/>
  </r>
  <r>
    <x v="5"/>
    <s v="Online"/>
    <n v="1185732"/>
    <n v="44518"/>
    <s v="18-11-2021"/>
    <x v="9"/>
    <x v="1"/>
    <s v="Thursday"/>
    <s v="18"/>
    <x v="0"/>
    <x v="14"/>
    <x v="16"/>
    <x v="2"/>
    <n v="52"/>
    <n v="55"/>
    <n v="2860"/>
    <n v="1487"/>
    <n v="0.52"/>
    <x v="2"/>
    <s v="low Units"/>
    <n v="4.4770935125614328E-4"/>
  </r>
  <r>
    <x v="5"/>
    <s v="Online"/>
    <n v="1185732"/>
    <n v="44518"/>
    <s v="18-11-2021"/>
    <x v="9"/>
    <x v="1"/>
    <s v="Thursday"/>
    <s v="18"/>
    <x v="0"/>
    <x v="14"/>
    <x v="16"/>
    <x v="3"/>
    <n v="54"/>
    <n v="46"/>
    <n v="2484"/>
    <n v="1068"/>
    <n v="0.43"/>
    <x v="2"/>
    <s v="low Units"/>
    <n v="3.2155587568363217E-4"/>
  </r>
  <r>
    <x v="5"/>
    <s v="Online"/>
    <n v="1185732"/>
    <n v="44518"/>
    <s v="18-11-2021"/>
    <x v="9"/>
    <x v="1"/>
    <s v="Thursday"/>
    <s v="18"/>
    <x v="0"/>
    <x v="14"/>
    <x v="16"/>
    <x v="4"/>
    <n v="60"/>
    <n v="41"/>
    <n v="2460"/>
    <n v="886"/>
    <n v="0.36"/>
    <x v="2"/>
    <s v="low Units"/>
    <n v="2.6675890061394949E-4"/>
  </r>
  <r>
    <x v="5"/>
    <s v="Online"/>
    <n v="1185732"/>
    <n v="44518"/>
    <s v="18-11-2021"/>
    <x v="9"/>
    <x v="1"/>
    <s v="Thursday"/>
    <s v="18"/>
    <x v="0"/>
    <x v="14"/>
    <x v="16"/>
    <x v="5"/>
    <n v="67"/>
    <n v="63"/>
    <n v="4221"/>
    <n v="2279"/>
    <n v="0.54"/>
    <x v="2"/>
    <s v="low Units"/>
    <n v="6.8616651749344349E-4"/>
  </r>
  <r>
    <x v="5"/>
    <s v="Online"/>
    <n v="1185732"/>
    <n v="44547"/>
    <s v="17-12-2021"/>
    <x v="10"/>
    <x v="1"/>
    <s v="Friday"/>
    <s v="17"/>
    <x v="0"/>
    <x v="14"/>
    <x v="16"/>
    <x v="0"/>
    <n v="62"/>
    <n v="138"/>
    <n v="8556"/>
    <n v="4107"/>
    <n v="0.48"/>
    <x v="2"/>
    <s v="low Units"/>
    <n v="1.2365449264350912E-3"/>
  </r>
  <r>
    <x v="5"/>
    <s v="Online"/>
    <n v="1185732"/>
    <n v="44547"/>
    <s v="17-12-2021"/>
    <x v="10"/>
    <x v="1"/>
    <s v="Friday"/>
    <s v="17"/>
    <x v="0"/>
    <x v="14"/>
    <x v="16"/>
    <x v="1"/>
    <n v="53"/>
    <n v="74"/>
    <n v="3922"/>
    <n v="1961"/>
    <n v="0.5"/>
    <x v="2"/>
    <s v="low Units"/>
    <n v="5.904223522618003E-4"/>
  </r>
  <r>
    <x v="5"/>
    <s v="Online"/>
    <n v="1185732"/>
    <n v="44547"/>
    <s v="17-12-2021"/>
    <x v="10"/>
    <x v="1"/>
    <s v="Friday"/>
    <s v="17"/>
    <x v="0"/>
    <x v="14"/>
    <x v="16"/>
    <x v="2"/>
    <n v="52"/>
    <n v="68"/>
    <n v="3536"/>
    <n v="1768"/>
    <n v="0.5"/>
    <x v="2"/>
    <s v="low Units"/>
    <n v="5.3231347210548846E-4"/>
  </r>
  <r>
    <x v="5"/>
    <s v="Online"/>
    <n v="1185732"/>
    <n v="44547"/>
    <s v="17-12-2021"/>
    <x v="10"/>
    <x v="1"/>
    <s v="Friday"/>
    <s v="17"/>
    <x v="0"/>
    <x v="14"/>
    <x v="16"/>
    <x v="3"/>
    <n v="52"/>
    <n v="50"/>
    <n v="2600"/>
    <n v="1118"/>
    <n v="0.43"/>
    <x v="2"/>
    <s v="low Units"/>
    <n v="3.3660998971376475E-4"/>
  </r>
  <r>
    <x v="5"/>
    <s v="Online"/>
    <n v="1185732"/>
    <n v="44547"/>
    <s v="17-12-2021"/>
    <x v="10"/>
    <x v="1"/>
    <s v="Friday"/>
    <s v="17"/>
    <x v="0"/>
    <x v="14"/>
    <x v="16"/>
    <x v="4"/>
    <n v="60"/>
    <n v="54"/>
    <n v="3240"/>
    <n v="1166"/>
    <n v="0.36"/>
    <x v="2"/>
    <s v="low Units"/>
    <n v="3.5106193918269202E-4"/>
  </r>
  <r>
    <x v="5"/>
    <s v="Online"/>
    <n v="1185732"/>
    <n v="44547"/>
    <s v="17-12-2021"/>
    <x v="10"/>
    <x v="1"/>
    <s v="Friday"/>
    <s v="17"/>
    <x v="0"/>
    <x v="14"/>
    <x v="16"/>
    <x v="5"/>
    <n v="69"/>
    <n v="75"/>
    <n v="5175"/>
    <n v="2743"/>
    <n v="0.53"/>
    <x v="2"/>
    <s v="low Units"/>
    <n v="8.2586869569307401E-4"/>
  </r>
  <r>
    <x v="3"/>
    <s v="Online"/>
    <n v="1128299"/>
    <n v="44206"/>
    <s v="10-01-2021"/>
    <x v="0"/>
    <x v="1"/>
    <s v="Sunday"/>
    <s v="10"/>
    <x v="0"/>
    <x v="14"/>
    <x v="16"/>
    <x v="0"/>
    <n v="33"/>
    <n v="98"/>
    <n v="3234"/>
    <n v="1132"/>
    <n v="0.35"/>
    <x v="2"/>
    <s v="low Units"/>
    <n v="3.4082514164220188E-4"/>
  </r>
  <r>
    <x v="3"/>
    <s v="Online"/>
    <n v="1128299"/>
    <n v="44206"/>
    <s v="10-01-2021"/>
    <x v="0"/>
    <x v="1"/>
    <s v="Sunday"/>
    <s v="10"/>
    <x v="0"/>
    <x v="14"/>
    <x v="16"/>
    <x v="1"/>
    <n v="41"/>
    <n v="109"/>
    <n v="4469"/>
    <n v="1475"/>
    <n v="0.33"/>
    <x v="2"/>
    <s v="low Units"/>
    <n v="4.4409636388891146E-4"/>
  </r>
  <r>
    <x v="3"/>
    <s v="Online"/>
    <n v="1128299"/>
    <n v="44206"/>
    <s v="10-01-2021"/>
    <x v="0"/>
    <x v="1"/>
    <s v="Sunday"/>
    <s v="10"/>
    <x v="0"/>
    <x v="14"/>
    <x v="16"/>
    <x v="2"/>
    <n v="43"/>
    <n v="101"/>
    <n v="4343"/>
    <n v="1737"/>
    <n v="0.4"/>
    <x v="2"/>
    <s v="low Units"/>
    <n v="5.2297992140680624E-4"/>
  </r>
  <r>
    <x v="3"/>
    <s v="Online"/>
    <n v="1128299"/>
    <n v="44206"/>
    <s v="10-01-2021"/>
    <x v="0"/>
    <x v="1"/>
    <s v="Sunday"/>
    <s v="10"/>
    <x v="0"/>
    <x v="14"/>
    <x v="16"/>
    <x v="3"/>
    <n v="43"/>
    <n v="59"/>
    <n v="2537"/>
    <n v="989"/>
    <n v="0.39"/>
    <x v="2"/>
    <s v="low Units"/>
    <n v="2.9777037551602267E-4"/>
  </r>
  <r>
    <x v="5"/>
    <s v="Online"/>
    <n v="1185732"/>
    <n v="44220"/>
    <s v="24-01-2021"/>
    <x v="0"/>
    <x v="1"/>
    <s v="Sunday"/>
    <s v="24"/>
    <x v="2"/>
    <x v="15"/>
    <x v="17"/>
    <x v="5"/>
    <n v="52"/>
    <n v="84"/>
    <n v="4368"/>
    <n v="1791"/>
    <n v="0.41"/>
    <x v="2"/>
    <s v="low Units"/>
    <n v="5.3923836455934944E-4"/>
  </r>
  <r>
    <x v="5"/>
    <s v="Online"/>
    <n v="1185732"/>
    <n v="44249"/>
    <s v="22-02-2021"/>
    <x v="1"/>
    <x v="1"/>
    <s v="Monday"/>
    <s v="22"/>
    <x v="2"/>
    <x v="15"/>
    <x v="17"/>
    <x v="0"/>
    <n v="51"/>
    <n v="173"/>
    <n v="8823"/>
    <n v="4147"/>
    <n v="0.47"/>
    <x v="2"/>
    <s v="low Units"/>
    <n v="1.248588217659197E-3"/>
  </r>
  <r>
    <x v="5"/>
    <s v="Online"/>
    <n v="1185732"/>
    <n v="44249"/>
    <s v="22-02-2021"/>
    <x v="1"/>
    <x v="1"/>
    <s v="Monday"/>
    <s v="22"/>
    <x v="2"/>
    <x v="15"/>
    <x v="17"/>
    <x v="1"/>
    <n v="53"/>
    <n v="65"/>
    <n v="3445"/>
    <n v="1654"/>
    <n v="0.48"/>
    <x v="2"/>
    <s v="low Units"/>
    <n v="4.9799009211678612E-4"/>
  </r>
  <r>
    <x v="5"/>
    <s v="Online"/>
    <n v="1185732"/>
    <n v="44249"/>
    <s v="22-02-2021"/>
    <x v="1"/>
    <x v="1"/>
    <s v="Monday"/>
    <s v="22"/>
    <x v="2"/>
    <x v="15"/>
    <x v="17"/>
    <x v="2"/>
    <n v="43"/>
    <n v="77"/>
    <n v="3311"/>
    <n v="1225"/>
    <n v="0.37"/>
    <x v="2"/>
    <s v="low Units"/>
    <n v="3.688257937382485E-4"/>
  </r>
  <r>
    <x v="5"/>
    <s v="Online"/>
    <n v="1185732"/>
    <n v="44249"/>
    <s v="22-02-2021"/>
    <x v="1"/>
    <x v="1"/>
    <s v="Monday"/>
    <s v="22"/>
    <x v="2"/>
    <x v="15"/>
    <x v="17"/>
    <x v="3"/>
    <n v="49"/>
    <n v="46"/>
    <n v="2254"/>
    <n v="879"/>
    <n v="0.39"/>
    <x v="2"/>
    <s v="low Units"/>
    <n v="2.6465132464973095E-4"/>
  </r>
  <r>
    <x v="5"/>
    <s v="Online"/>
    <n v="1185732"/>
    <n v="44249"/>
    <s v="22-02-2021"/>
    <x v="1"/>
    <x v="1"/>
    <s v="Monday"/>
    <s v="22"/>
    <x v="2"/>
    <x v="15"/>
    <x v="17"/>
    <x v="4"/>
    <n v="60"/>
    <n v="75"/>
    <n v="4500"/>
    <n v="1710"/>
    <n v="0.38"/>
    <x v="2"/>
    <s v="low Units"/>
    <n v="5.1485069983053463E-4"/>
  </r>
  <r>
    <x v="5"/>
    <s v="Online"/>
    <n v="1185732"/>
    <n v="44249"/>
    <s v="22-02-2021"/>
    <x v="1"/>
    <x v="1"/>
    <s v="Monday"/>
    <s v="22"/>
    <x v="2"/>
    <x v="15"/>
    <x v="17"/>
    <x v="5"/>
    <n v="52"/>
    <n v="102"/>
    <n v="5304"/>
    <n v="2334"/>
    <n v="0.44"/>
    <x v="2"/>
    <s v="low Units"/>
    <n v="7.0272604292658935E-4"/>
  </r>
  <r>
    <x v="5"/>
    <s v="Online"/>
    <n v="1185732"/>
    <n v="44275"/>
    <s v="20-03-2021"/>
    <x v="2"/>
    <x v="1"/>
    <s v="Saturday"/>
    <s v="20"/>
    <x v="2"/>
    <x v="15"/>
    <x v="17"/>
    <x v="0"/>
    <n v="53"/>
    <n v="153"/>
    <n v="8109"/>
    <n v="3973"/>
    <n v="0.49"/>
    <x v="2"/>
    <s v="low Units"/>
    <n v="1.1961999008343357E-3"/>
  </r>
  <r>
    <x v="5"/>
    <s v="Online"/>
    <n v="1185732"/>
    <n v="44275"/>
    <s v="20-03-2021"/>
    <x v="2"/>
    <x v="1"/>
    <s v="Saturday"/>
    <s v="20"/>
    <x v="2"/>
    <x v="15"/>
    <x v="17"/>
    <x v="1"/>
    <n v="52"/>
    <n v="65"/>
    <n v="3380"/>
    <n v="1690"/>
    <n v="0.5"/>
    <x v="2"/>
    <s v="low Units"/>
    <n v="5.0882905421848151E-4"/>
  </r>
  <r>
    <x v="5"/>
    <s v="Online"/>
    <n v="1185732"/>
    <n v="44275"/>
    <s v="20-03-2021"/>
    <x v="2"/>
    <x v="1"/>
    <s v="Saturday"/>
    <s v="20"/>
    <x v="2"/>
    <x v="15"/>
    <x v="17"/>
    <x v="2"/>
    <n v="41"/>
    <n v="69"/>
    <n v="2829"/>
    <n v="1047"/>
    <n v="0.37"/>
    <x v="2"/>
    <s v="low Units"/>
    <n v="3.1523314779097645E-4"/>
  </r>
  <r>
    <x v="5"/>
    <s v="Online"/>
    <n v="1185732"/>
    <n v="44275"/>
    <s v="20-03-2021"/>
    <x v="2"/>
    <x v="1"/>
    <s v="Saturday"/>
    <s v="20"/>
    <x v="2"/>
    <x v="15"/>
    <x v="17"/>
    <x v="3"/>
    <n v="49"/>
    <n v="36"/>
    <n v="1764"/>
    <n v="670"/>
    <n v="0.38"/>
    <x v="2"/>
    <s v="low Units"/>
    <n v="2.0172512800377672E-4"/>
  </r>
  <r>
    <x v="5"/>
    <s v="Online"/>
    <n v="1185732"/>
    <n v="44275"/>
    <s v="20-03-2021"/>
    <x v="2"/>
    <x v="1"/>
    <s v="Saturday"/>
    <s v="20"/>
    <x v="2"/>
    <x v="15"/>
    <x v="17"/>
    <x v="4"/>
    <n v="64"/>
    <n v="53"/>
    <n v="3392"/>
    <n v="1323"/>
    <n v="0.39"/>
    <x v="2"/>
    <s v="low Units"/>
    <n v="3.9833185723730841E-4"/>
  </r>
  <r>
    <x v="5"/>
    <s v="Online"/>
    <n v="1185732"/>
    <n v="44275"/>
    <s v="20-03-2021"/>
    <x v="2"/>
    <x v="1"/>
    <s v="Saturday"/>
    <s v="20"/>
    <x v="2"/>
    <x v="15"/>
    <x v="17"/>
    <x v="5"/>
    <n v="53"/>
    <n v="72"/>
    <n v="3816"/>
    <n v="1526"/>
    <n v="0.4"/>
    <x v="2"/>
    <s v="low Units"/>
    <n v="4.5945156019964675E-4"/>
  </r>
  <r>
    <x v="5"/>
    <s v="Online"/>
    <n v="1185732"/>
    <n v="44307"/>
    <s v="21-04-2021"/>
    <x v="3"/>
    <x v="1"/>
    <s v="Wednesday"/>
    <s v="21"/>
    <x v="2"/>
    <x v="15"/>
    <x v="17"/>
    <x v="0"/>
    <n v="54"/>
    <n v="131"/>
    <n v="7074"/>
    <n v="3254"/>
    <n v="0.46"/>
    <x v="2"/>
    <s v="low Units"/>
    <n v="9.7972174108102925E-4"/>
  </r>
  <r>
    <x v="5"/>
    <s v="Online"/>
    <n v="1185732"/>
    <n v="44307"/>
    <s v="21-04-2021"/>
    <x v="3"/>
    <x v="1"/>
    <s v="Wednesday"/>
    <s v="21"/>
    <x v="2"/>
    <x v="15"/>
    <x v="17"/>
    <x v="1"/>
    <n v="50"/>
    <n v="61"/>
    <n v="3050"/>
    <n v="1525"/>
    <n v="0.5"/>
    <x v="2"/>
    <s v="low Units"/>
    <n v="4.5915047791904404E-4"/>
  </r>
  <r>
    <x v="5"/>
    <s v="Online"/>
    <n v="1185732"/>
    <n v="44307"/>
    <s v="21-04-2021"/>
    <x v="3"/>
    <x v="1"/>
    <s v="Wednesday"/>
    <s v="21"/>
    <x v="2"/>
    <x v="15"/>
    <x v="17"/>
    <x v="2"/>
    <n v="44"/>
    <n v="61"/>
    <n v="2684"/>
    <n v="1074"/>
    <n v="0.4"/>
    <x v="2"/>
    <s v="low Units"/>
    <n v="3.2336236936724805E-4"/>
  </r>
  <r>
    <x v="5"/>
    <s v="Online"/>
    <n v="1185732"/>
    <n v="44307"/>
    <s v="21-04-2021"/>
    <x v="3"/>
    <x v="1"/>
    <s v="Wednesday"/>
    <s v="21"/>
    <x v="2"/>
    <x v="15"/>
    <x v="17"/>
    <x v="3"/>
    <n v="47"/>
    <n v="44"/>
    <n v="2068"/>
    <n v="765"/>
    <n v="0.37"/>
    <x v="2"/>
    <s v="low Units"/>
    <n v="2.3032794466102866E-4"/>
  </r>
  <r>
    <x v="5"/>
    <s v="Online"/>
    <n v="1185732"/>
    <n v="44307"/>
    <s v="21-04-2021"/>
    <x v="3"/>
    <x v="1"/>
    <s v="Wednesday"/>
    <s v="21"/>
    <x v="2"/>
    <x v="15"/>
    <x v="17"/>
    <x v="4"/>
    <n v="56"/>
    <n v="41"/>
    <n v="2296"/>
    <n v="850"/>
    <n v="0.37"/>
    <x v="2"/>
    <s v="low Units"/>
    <n v="2.5591993851225404E-4"/>
  </r>
  <r>
    <x v="5"/>
    <s v="Online"/>
    <n v="1185732"/>
    <n v="44307"/>
    <s v="21-04-2021"/>
    <x v="3"/>
    <x v="1"/>
    <s v="Wednesday"/>
    <s v="21"/>
    <x v="2"/>
    <x v="15"/>
    <x v="17"/>
    <x v="5"/>
    <n v="49"/>
    <n v="84"/>
    <n v="4116"/>
    <n v="1811"/>
    <n v="0.44"/>
    <x v="2"/>
    <s v="low Units"/>
    <n v="5.4526001017140245E-4"/>
  </r>
  <r>
    <x v="5"/>
    <s v="Online"/>
    <n v="1185732"/>
    <n v="44336"/>
    <s v="20-05-2021"/>
    <x v="4"/>
    <x v="1"/>
    <s v="Thursday"/>
    <s v="20"/>
    <x v="2"/>
    <x v="15"/>
    <x v="17"/>
    <x v="0"/>
    <n v="59"/>
    <n v="160"/>
    <n v="9440"/>
    <n v="4720"/>
    <n v="0.5"/>
    <x v="2"/>
    <s v="low Units"/>
    <n v="1.4211083644445168E-3"/>
  </r>
  <r>
    <x v="5"/>
    <s v="Online"/>
    <n v="1185732"/>
    <n v="44336"/>
    <s v="20-05-2021"/>
    <x v="4"/>
    <x v="1"/>
    <s v="Thursday"/>
    <s v="20"/>
    <x v="2"/>
    <x v="15"/>
    <x v="17"/>
    <x v="1"/>
    <n v="56"/>
    <n v="72"/>
    <n v="4032"/>
    <n v="1814"/>
    <n v="0.45"/>
    <x v="2"/>
    <s v="low Units"/>
    <n v="5.4616325701321042E-4"/>
  </r>
  <r>
    <x v="5"/>
    <s v="Online"/>
    <n v="1185732"/>
    <n v="44336"/>
    <s v="20-05-2021"/>
    <x v="4"/>
    <x v="1"/>
    <s v="Thursday"/>
    <s v="20"/>
    <x v="2"/>
    <x v="15"/>
    <x v="17"/>
    <x v="2"/>
    <n v="53"/>
    <n v="84"/>
    <n v="4452"/>
    <n v="1781"/>
    <n v="0.4"/>
    <x v="2"/>
    <s v="low Units"/>
    <n v="5.3622754175332288E-4"/>
  </r>
  <r>
    <x v="5"/>
    <s v="Online"/>
    <n v="1185732"/>
    <n v="44336"/>
    <s v="20-05-2021"/>
    <x v="4"/>
    <x v="1"/>
    <s v="Thursday"/>
    <s v="20"/>
    <x v="2"/>
    <x v="15"/>
    <x v="17"/>
    <x v="3"/>
    <n v="51"/>
    <n v="63"/>
    <n v="3213"/>
    <n v="1221"/>
    <n v="0.38"/>
    <x v="2"/>
    <s v="low Units"/>
    <n v="3.6762146461583788E-4"/>
  </r>
  <r>
    <x v="5"/>
    <s v="Online"/>
    <n v="1185732"/>
    <n v="44336"/>
    <s v="20-05-2021"/>
    <x v="4"/>
    <x v="1"/>
    <s v="Thursday"/>
    <s v="20"/>
    <x v="2"/>
    <x v="15"/>
    <x v="17"/>
    <x v="4"/>
    <n v="62"/>
    <n v="69"/>
    <n v="4278"/>
    <n v="1626"/>
    <n v="0.38"/>
    <x v="2"/>
    <s v="low Units"/>
    <n v="4.8955978825991186E-4"/>
  </r>
  <r>
    <x v="5"/>
    <s v="Online"/>
    <n v="1185732"/>
    <n v="44336"/>
    <s v="20-05-2021"/>
    <x v="4"/>
    <x v="1"/>
    <s v="Thursday"/>
    <s v="20"/>
    <x v="2"/>
    <x v="15"/>
    <x v="17"/>
    <x v="5"/>
    <n v="67"/>
    <n v="100"/>
    <n v="6700"/>
    <n v="2747"/>
    <n v="0.41"/>
    <x v="2"/>
    <s v="low Units"/>
    <n v="8.2707302481548452E-4"/>
  </r>
  <r>
    <x v="5"/>
    <s v="Online"/>
    <n v="1185732"/>
    <n v="44369"/>
    <s v="22-06-2021"/>
    <x v="11"/>
    <x v="1"/>
    <s v="Tuesday"/>
    <s v="22"/>
    <x v="2"/>
    <x v="15"/>
    <x v="17"/>
    <x v="0"/>
    <n v="59"/>
    <n v="189"/>
    <n v="11151"/>
    <n v="5129"/>
    <n v="0.46"/>
    <x v="2"/>
    <s v="low Units"/>
    <n v="1.544251017211001E-3"/>
  </r>
  <r>
    <x v="5"/>
    <s v="Online"/>
    <n v="1185732"/>
    <n v="44369"/>
    <s v="22-06-2021"/>
    <x v="11"/>
    <x v="1"/>
    <s v="Tuesday"/>
    <s v="22"/>
    <x v="2"/>
    <x v="15"/>
    <x v="17"/>
    <x v="1"/>
    <n v="55"/>
    <n v="112"/>
    <n v="6160"/>
    <n v="3080"/>
    <n v="0.5"/>
    <x v="2"/>
    <s v="low Units"/>
    <n v="9.2733342425616765E-4"/>
  </r>
  <r>
    <x v="5"/>
    <s v="Online"/>
    <n v="1185732"/>
    <n v="44369"/>
    <s v="22-06-2021"/>
    <x v="11"/>
    <x v="1"/>
    <s v="Tuesday"/>
    <s v="22"/>
    <x v="2"/>
    <x v="15"/>
    <x v="17"/>
    <x v="2"/>
    <n v="53"/>
    <n v="81"/>
    <n v="4293"/>
    <n v="1545"/>
    <n v="0.36"/>
    <x v="2"/>
    <s v="low Units"/>
    <n v="4.6517212353109711E-4"/>
  </r>
  <r>
    <x v="5"/>
    <s v="Online"/>
    <n v="1185732"/>
    <n v="44369"/>
    <s v="22-06-2021"/>
    <x v="11"/>
    <x v="1"/>
    <s v="Tuesday"/>
    <s v="22"/>
    <x v="2"/>
    <x v="15"/>
    <x v="17"/>
    <x v="3"/>
    <n v="53"/>
    <n v="90"/>
    <n v="4770"/>
    <n v="1717"/>
    <n v="0.36"/>
    <x v="2"/>
    <s v="low Units"/>
    <n v="5.1695827579475323E-4"/>
  </r>
  <r>
    <x v="5"/>
    <s v="Online"/>
    <n v="1185732"/>
    <n v="44369"/>
    <s v="22-06-2021"/>
    <x v="11"/>
    <x v="1"/>
    <s v="Tuesday"/>
    <s v="22"/>
    <x v="2"/>
    <x v="15"/>
    <x v="17"/>
    <x v="4"/>
    <n v="60"/>
    <n v="84"/>
    <n v="5040"/>
    <n v="1814"/>
    <n v="0.36"/>
    <x v="2"/>
    <s v="low Units"/>
    <n v="5.4616325701321042E-4"/>
  </r>
  <r>
    <x v="5"/>
    <s v="Online"/>
    <n v="1185732"/>
    <n v="44369"/>
    <s v="22-06-2021"/>
    <x v="11"/>
    <x v="1"/>
    <s v="Tuesday"/>
    <s v="22"/>
    <x v="2"/>
    <x v="15"/>
    <x v="17"/>
    <x v="5"/>
    <n v="67"/>
    <n v="126"/>
    <n v="8442"/>
    <n v="3546"/>
    <n v="0.42"/>
    <x v="2"/>
    <s v="low Units"/>
    <n v="1.0676377670170035E-3"/>
  </r>
  <r>
    <x v="5"/>
    <s v="Online"/>
    <n v="1185732"/>
    <n v="44397"/>
    <s v="20-07-2021"/>
    <x v="5"/>
    <x v="1"/>
    <s v="Tuesday"/>
    <s v="20"/>
    <x v="2"/>
    <x v="15"/>
    <x v="17"/>
    <x v="0"/>
    <n v="63"/>
    <n v="182"/>
    <n v="11466"/>
    <n v="5274"/>
    <n v="0.46"/>
    <x v="2"/>
    <s v="low Units"/>
    <n v="1.5879079478983858E-3"/>
  </r>
  <r>
    <x v="5"/>
    <s v="Online"/>
    <n v="1185732"/>
    <n v="44397"/>
    <s v="20-07-2021"/>
    <x v="5"/>
    <x v="1"/>
    <s v="Tuesday"/>
    <s v="20"/>
    <x v="2"/>
    <x v="15"/>
    <x v="17"/>
    <x v="1"/>
    <n v="59"/>
    <n v="111"/>
    <n v="6549"/>
    <n v="3078"/>
    <n v="0.47"/>
    <x v="2"/>
    <s v="low Units"/>
    <n v="9.2673125969496234E-4"/>
  </r>
  <r>
    <x v="5"/>
    <s v="Online"/>
    <n v="1185732"/>
    <n v="44397"/>
    <s v="20-07-2021"/>
    <x v="5"/>
    <x v="1"/>
    <s v="Tuesday"/>
    <s v="20"/>
    <x v="2"/>
    <x v="15"/>
    <x v="17"/>
    <x v="2"/>
    <n v="53"/>
    <n v="102"/>
    <n v="5406"/>
    <n v="1946"/>
    <n v="0.36"/>
    <x v="2"/>
    <s v="low Units"/>
    <n v="5.8590611805276046E-4"/>
  </r>
  <r>
    <x v="5"/>
    <s v="Online"/>
    <n v="1185732"/>
    <n v="44397"/>
    <s v="20-07-2021"/>
    <x v="5"/>
    <x v="1"/>
    <s v="Tuesday"/>
    <s v="20"/>
    <x v="2"/>
    <x v="15"/>
    <x v="17"/>
    <x v="3"/>
    <n v="51"/>
    <n v="75"/>
    <n v="3825"/>
    <n v="1454"/>
    <n v="0.38"/>
    <x v="2"/>
    <s v="low Units"/>
    <n v="4.3777363599625579E-4"/>
  </r>
  <r>
    <x v="5"/>
    <s v="Online"/>
    <n v="1185732"/>
    <n v="44397"/>
    <s v="20-07-2021"/>
    <x v="5"/>
    <x v="1"/>
    <s v="Tuesday"/>
    <s v="20"/>
    <x v="2"/>
    <x v="15"/>
    <x v="17"/>
    <x v="4"/>
    <n v="61"/>
    <n v="91"/>
    <n v="5551"/>
    <n v="2165"/>
    <n v="0.39"/>
    <x v="2"/>
    <s v="low Units"/>
    <n v="6.5184313750474114E-4"/>
  </r>
  <r>
    <x v="5"/>
    <s v="Online"/>
    <n v="1185732"/>
    <n v="44397"/>
    <s v="20-07-2021"/>
    <x v="5"/>
    <x v="1"/>
    <s v="Tuesday"/>
    <s v="20"/>
    <x v="2"/>
    <x v="15"/>
    <x v="17"/>
    <x v="5"/>
    <n v="67"/>
    <n v="130"/>
    <n v="8710"/>
    <n v="3920"/>
    <n v="0.45"/>
    <x v="2"/>
    <s v="low Units"/>
    <n v="1.1802425399623951E-3"/>
  </r>
  <r>
    <x v="5"/>
    <s v="Online"/>
    <n v="1185732"/>
    <n v="44429"/>
    <s v="21-08-2021"/>
    <x v="6"/>
    <x v="1"/>
    <s v="Saturday"/>
    <s v="21"/>
    <x v="2"/>
    <x v="15"/>
    <x v="17"/>
    <x v="0"/>
    <n v="59"/>
    <n v="163"/>
    <n v="9617"/>
    <n v="4328"/>
    <n v="0.45"/>
    <x v="2"/>
    <s v="low Units"/>
    <n v="1.303084110448277E-3"/>
  </r>
  <r>
    <x v="5"/>
    <s v="Online"/>
    <n v="1185732"/>
    <n v="44429"/>
    <s v="21-08-2021"/>
    <x v="6"/>
    <x v="1"/>
    <s v="Saturday"/>
    <s v="21"/>
    <x v="2"/>
    <x v="15"/>
    <x v="17"/>
    <x v="1"/>
    <n v="56"/>
    <n v="106"/>
    <n v="5936"/>
    <n v="2671"/>
    <n v="0.45"/>
    <x v="2"/>
    <s v="low Units"/>
    <n v="8.0419077148968299E-4"/>
  </r>
  <r>
    <x v="5"/>
    <s v="Online"/>
    <n v="1185732"/>
    <n v="44429"/>
    <s v="21-08-2021"/>
    <x v="6"/>
    <x v="1"/>
    <s v="Saturday"/>
    <s v="21"/>
    <x v="2"/>
    <x v="15"/>
    <x v="17"/>
    <x v="2"/>
    <n v="54"/>
    <n v="102"/>
    <n v="5508"/>
    <n v="1983"/>
    <n v="0.36"/>
    <x v="2"/>
    <s v="low Units"/>
    <n v="5.9704616243505852E-4"/>
  </r>
  <r>
    <x v="5"/>
    <s v="Online"/>
    <n v="1185732"/>
    <n v="44429"/>
    <s v="21-08-2021"/>
    <x v="6"/>
    <x v="1"/>
    <s v="Saturday"/>
    <s v="21"/>
    <x v="2"/>
    <x v="15"/>
    <x v="17"/>
    <x v="3"/>
    <n v="53"/>
    <n v="68"/>
    <n v="3604"/>
    <n v="1442"/>
    <n v="0.4"/>
    <x v="2"/>
    <s v="low Units"/>
    <n v="4.3416064862902392E-4"/>
  </r>
  <r>
    <x v="5"/>
    <s v="Online"/>
    <n v="1185732"/>
    <n v="44429"/>
    <s v="21-08-2021"/>
    <x v="6"/>
    <x v="1"/>
    <s v="Saturday"/>
    <s v="21"/>
    <x v="2"/>
    <x v="15"/>
    <x v="17"/>
    <x v="4"/>
    <n v="62"/>
    <n v="65"/>
    <n v="4030"/>
    <n v="1531"/>
    <n v="0.38"/>
    <x v="2"/>
    <s v="low Units"/>
    <n v="4.6095697160265998E-4"/>
  </r>
  <r>
    <x v="5"/>
    <s v="Online"/>
    <n v="1185732"/>
    <n v="44429"/>
    <s v="21-08-2021"/>
    <x v="6"/>
    <x v="1"/>
    <s v="Saturday"/>
    <s v="21"/>
    <x v="2"/>
    <x v="15"/>
    <x v="17"/>
    <x v="5"/>
    <n v="67"/>
    <n v="104"/>
    <n v="6968"/>
    <n v="2927"/>
    <n v="0.42"/>
    <x v="2"/>
    <s v="low Units"/>
    <n v="8.8126783532396194E-4"/>
  </r>
  <r>
    <x v="5"/>
    <s v="Online"/>
    <n v="1185732"/>
    <n v="44459"/>
    <s v="20-09-2021"/>
    <x v="7"/>
    <x v="1"/>
    <s v="Monday"/>
    <s v="20"/>
    <x v="2"/>
    <x v="15"/>
    <x v="17"/>
    <x v="0"/>
    <n v="64"/>
    <n v="131"/>
    <n v="8384"/>
    <n v="4024"/>
    <n v="0.48"/>
    <x v="2"/>
    <s v="low Units"/>
    <n v="1.2115550971450709E-3"/>
  </r>
  <r>
    <x v="5"/>
    <s v="Online"/>
    <n v="1185732"/>
    <n v="44459"/>
    <s v="20-09-2021"/>
    <x v="7"/>
    <x v="1"/>
    <s v="Monday"/>
    <s v="20"/>
    <x v="2"/>
    <x v="15"/>
    <x v="17"/>
    <x v="1"/>
    <n v="55"/>
    <n v="91"/>
    <n v="5005"/>
    <n v="2402"/>
    <n v="0.48"/>
    <x v="2"/>
    <s v="low Units"/>
    <n v="7.2319963800756973E-4"/>
  </r>
  <r>
    <x v="5"/>
    <s v="Online"/>
    <n v="1185732"/>
    <n v="44459"/>
    <s v="20-09-2021"/>
    <x v="7"/>
    <x v="1"/>
    <s v="Monday"/>
    <s v="20"/>
    <x v="2"/>
    <x v="15"/>
    <x v="17"/>
    <x v="2"/>
    <n v="50"/>
    <n v="59"/>
    <n v="2950"/>
    <n v="1121"/>
    <n v="0.38"/>
    <x v="2"/>
    <s v="low Units"/>
    <n v="3.3751323655557272E-4"/>
  </r>
  <r>
    <x v="5"/>
    <s v="Online"/>
    <n v="1185732"/>
    <n v="44459"/>
    <s v="20-09-2021"/>
    <x v="7"/>
    <x v="1"/>
    <s v="Monday"/>
    <s v="20"/>
    <x v="2"/>
    <x v="15"/>
    <x v="17"/>
    <x v="3"/>
    <n v="50"/>
    <n v="56"/>
    <n v="2800"/>
    <n v="1092"/>
    <n v="0.39"/>
    <x v="2"/>
    <s v="low Units"/>
    <n v="3.287818504180958E-4"/>
  </r>
  <r>
    <x v="5"/>
    <s v="Online"/>
    <n v="1185732"/>
    <n v="44459"/>
    <s v="20-09-2021"/>
    <x v="7"/>
    <x v="1"/>
    <s v="Monday"/>
    <s v="20"/>
    <x v="2"/>
    <x v="15"/>
    <x v="17"/>
    <x v="4"/>
    <n v="62"/>
    <n v="60"/>
    <n v="3720"/>
    <n v="1488"/>
    <n v="0.4"/>
    <x v="2"/>
    <s v="low Units"/>
    <n v="4.4801043353674599E-4"/>
  </r>
  <r>
    <x v="5"/>
    <s v="Online"/>
    <n v="1185732"/>
    <n v="44459"/>
    <s v="20-09-2021"/>
    <x v="7"/>
    <x v="1"/>
    <s v="Monday"/>
    <s v="20"/>
    <x v="2"/>
    <x v="15"/>
    <x v="17"/>
    <x v="5"/>
    <n v="64"/>
    <n v="84"/>
    <n v="5376"/>
    <n v="2204"/>
    <n v="0.41"/>
    <x v="2"/>
    <s v="low Units"/>
    <n v="6.6358534644824461E-4"/>
  </r>
  <r>
    <x v="5"/>
    <s v="Online"/>
    <n v="1185732"/>
    <n v="44491"/>
    <s v="22-10-2021"/>
    <x v="8"/>
    <x v="1"/>
    <s v="Friday"/>
    <s v="22"/>
    <x v="2"/>
    <x v="15"/>
    <x v="17"/>
    <x v="0"/>
    <n v="68"/>
    <n v="113"/>
    <n v="7684"/>
    <n v="3611"/>
    <n v="0.47"/>
    <x v="2"/>
    <s v="low Units"/>
    <n v="1.0872081152561758E-3"/>
  </r>
  <r>
    <x v="5"/>
    <s v="Online"/>
    <n v="1185732"/>
    <n v="44491"/>
    <s v="22-10-2021"/>
    <x v="8"/>
    <x v="1"/>
    <s v="Friday"/>
    <s v="22"/>
    <x v="2"/>
    <x v="15"/>
    <x v="17"/>
    <x v="1"/>
    <n v="60"/>
    <n v="77"/>
    <n v="4620"/>
    <n v="2218"/>
    <n v="0.48"/>
    <x v="2"/>
    <s v="low Units"/>
    <n v="6.678004983766818E-4"/>
  </r>
  <r>
    <x v="5"/>
    <s v="Online"/>
    <n v="1185732"/>
    <n v="44491"/>
    <s v="22-10-2021"/>
    <x v="8"/>
    <x v="1"/>
    <s v="Friday"/>
    <s v="22"/>
    <x v="2"/>
    <x v="15"/>
    <x v="17"/>
    <x v="2"/>
    <n v="59"/>
    <n v="46"/>
    <n v="2714"/>
    <n v="1086"/>
    <n v="0.4"/>
    <x v="2"/>
    <s v="low Units"/>
    <n v="3.2697535673447992E-4"/>
  </r>
  <r>
    <x v="5"/>
    <s v="Online"/>
    <n v="1185732"/>
    <n v="44491"/>
    <s v="22-10-2021"/>
    <x v="8"/>
    <x v="1"/>
    <s v="Friday"/>
    <s v="22"/>
    <x v="2"/>
    <x v="15"/>
    <x v="17"/>
    <x v="3"/>
    <n v="59"/>
    <n v="42"/>
    <n v="2478"/>
    <n v="892"/>
    <n v="0.36"/>
    <x v="2"/>
    <s v="low Units"/>
    <n v="2.6856539429756542E-4"/>
  </r>
  <r>
    <x v="5"/>
    <s v="Online"/>
    <n v="1185732"/>
    <n v="44491"/>
    <s v="22-10-2021"/>
    <x v="8"/>
    <x v="1"/>
    <s v="Friday"/>
    <s v="22"/>
    <x v="2"/>
    <x v="15"/>
    <x v="17"/>
    <x v="4"/>
    <n v="71"/>
    <n v="44"/>
    <n v="3124"/>
    <n v="1093"/>
    <n v="0.35"/>
    <x v="2"/>
    <s v="low Units"/>
    <n v="3.2908293269869846E-4"/>
  </r>
  <r>
    <x v="5"/>
    <s v="Online"/>
    <n v="1185732"/>
    <n v="44491"/>
    <s v="22-10-2021"/>
    <x v="8"/>
    <x v="1"/>
    <s v="Friday"/>
    <s v="22"/>
    <x v="2"/>
    <x v="15"/>
    <x v="17"/>
    <x v="5"/>
    <n v="73"/>
    <n v="83"/>
    <n v="6059"/>
    <n v="2424"/>
    <n v="0.4"/>
    <x v="2"/>
    <s v="low Units"/>
    <n v="7.2982344818082806E-4"/>
  </r>
  <r>
    <x v="5"/>
    <s v="Online"/>
    <n v="1185732"/>
    <n v="44521"/>
    <s v="21-11-2021"/>
    <x v="9"/>
    <x v="1"/>
    <s v="Sunday"/>
    <s v="21"/>
    <x v="2"/>
    <x v="15"/>
    <x v="17"/>
    <x v="0"/>
    <n v="68"/>
    <n v="123"/>
    <n v="8364"/>
    <n v="4015"/>
    <n v="0.48"/>
    <x v="2"/>
    <s v="low Units"/>
    <n v="1.2088453566196471E-3"/>
  </r>
  <r>
    <x v="5"/>
    <s v="Online"/>
    <n v="1185732"/>
    <n v="44521"/>
    <s v="21-11-2021"/>
    <x v="9"/>
    <x v="1"/>
    <s v="Sunday"/>
    <s v="21"/>
    <x v="2"/>
    <x v="15"/>
    <x v="17"/>
    <x v="1"/>
    <n v="59"/>
    <n v="81"/>
    <n v="4779"/>
    <n v="2198"/>
    <n v="0.46"/>
    <x v="2"/>
    <s v="low Units"/>
    <n v="6.6177885276462868E-4"/>
  </r>
  <r>
    <x v="5"/>
    <s v="Online"/>
    <n v="1185732"/>
    <n v="44521"/>
    <s v="21-11-2021"/>
    <x v="9"/>
    <x v="1"/>
    <s v="Sunday"/>
    <s v="21"/>
    <x v="2"/>
    <x v="15"/>
    <x v="17"/>
    <x v="2"/>
    <n v="59"/>
    <n v="93"/>
    <n v="5487"/>
    <n v="2140"/>
    <n v="0.39"/>
    <x v="2"/>
    <s v="low Units"/>
    <n v="6.4431608048967485E-4"/>
  </r>
  <r>
    <x v="5"/>
    <s v="Online"/>
    <n v="1185732"/>
    <n v="44521"/>
    <s v="21-11-2021"/>
    <x v="9"/>
    <x v="1"/>
    <s v="Sunday"/>
    <s v="21"/>
    <x v="2"/>
    <x v="15"/>
    <x v="17"/>
    <x v="3"/>
    <n v="62"/>
    <n v="90"/>
    <n v="5580"/>
    <n v="2120"/>
    <n v="0.38"/>
    <x v="2"/>
    <s v="low Units"/>
    <n v="6.3829443487762195E-4"/>
  </r>
  <r>
    <x v="5"/>
    <s v="Online"/>
    <n v="1185732"/>
    <n v="44521"/>
    <s v="21-11-2021"/>
    <x v="9"/>
    <x v="1"/>
    <s v="Sunday"/>
    <s v="21"/>
    <x v="2"/>
    <x v="15"/>
    <x v="17"/>
    <x v="4"/>
    <n v="69"/>
    <n v="83"/>
    <n v="5727"/>
    <n v="2004"/>
    <n v="0.35"/>
    <x v="2"/>
    <s v="low Units"/>
    <n v="6.0336889032771429E-4"/>
  </r>
  <r>
    <x v="5"/>
    <s v="Online"/>
    <n v="1185732"/>
    <n v="44521"/>
    <s v="21-11-2021"/>
    <x v="9"/>
    <x v="1"/>
    <s v="Sunday"/>
    <s v="21"/>
    <x v="2"/>
    <x v="15"/>
    <x v="17"/>
    <x v="5"/>
    <n v="74"/>
    <n v="101"/>
    <n v="7474"/>
    <n v="3139"/>
    <n v="0.42"/>
    <x v="2"/>
    <s v="low Units"/>
    <n v="9.4509727881172414E-4"/>
  </r>
  <r>
    <x v="5"/>
    <s v="Online"/>
    <n v="1185732"/>
    <n v="44550"/>
    <s v="20-12-2021"/>
    <x v="10"/>
    <x v="1"/>
    <s v="Monday"/>
    <s v="20"/>
    <x v="2"/>
    <x v="15"/>
    <x v="17"/>
    <x v="0"/>
    <n v="69"/>
    <n v="174"/>
    <n v="12006"/>
    <n v="5643"/>
    <n v="0.47"/>
    <x v="2"/>
    <s v="low Units"/>
    <n v="1.6990073094407645E-3"/>
  </r>
  <r>
    <x v="5"/>
    <s v="Online"/>
    <n v="1185732"/>
    <n v="44550"/>
    <s v="20-12-2021"/>
    <x v="10"/>
    <x v="1"/>
    <s v="Monday"/>
    <s v="20"/>
    <x v="2"/>
    <x v="15"/>
    <x v="17"/>
    <x v="1"/>
    <n v="60"/>
    <n v="112"/>
    <n v="6720"/>
    <n v="3158"/>
    <n v="0.47"/>
    <x v="2"/>
    <s v="low Units"/>
    <n v="9.508178421431746E-4"/>
  </r>
  <r>
    <x v="0"/>
    <s v="Online"/>
    <n v="1128299"/>
    <n v="44206"/>
    <s v="10-01-2021"/>
    <x v="0"/>
    <x v="1"/>
    <s v="Sunday"/>
    <s v="10"/>
    <x v="2"/>
    <x v="15"/>
    <x v="17"/>
    <x v="0"/>
    <n v="33"/>
    <n v="109"/>
    <n v="3597"/>
    <n v="1367"/>
    <n v="0.38"/>
    <x v="2"/>
    <s v="low Units"/>
    <n v="4.1157947758382505E-4"/>
  </r>
  <r>
    <x v="0"/>
    <s v="Online"/>
    <n v="1128299"/>
    <n v="44206"/>
    <s v="10-01-2021"/>
    <x v="0"/>
    <x v="1"/>
    <s v="Sunday"/>
    <s v="10"/>
    <x v="2"/>
    <x v="15"/>
    <x v="17"/>
    <x v="1"/>
    <n v="43"/>
    <n v="109"/>
    <n v="4687"/>
    <n v="1547"/>
    <n v="0.33"/>
    <x v="2"/>
    <s v="low Units"/>
    <n v="4.6577428809230236E-4"/>
  </r>
  <r>
    <x v="0"/>
    <s v="Online"/>
    <n v="1128299"/>
    <n v="44206"/>
    <s v="10-01-2021"/>
    <x v="0"/>
    <x v="1"/>
    <s v="Sunday"/>
    <s v="10"/>
    <x v="2"/>
    <x v="15"/>
    <x v="17"/>
    <x v="2"/>
    <n v="41"/>
    <n v="113"/>
    <n v="4633"/>
    <n v="1668"/>
    <n v="0.36"/>
    <x v="2"/>
    <s v="low Units"/>
    <n v="5.022052440452233E-4"/>
  </r>
  <r>
    <x v="0"/>
    <s v="Online"/>
    <n v="1128299"/>
    <n v="44206"/>
    <s v="10-01-2021"/>
    <x v="0"/>
    <x v="1"/>
    <s v="Sunday"/>
    <s v="10"/>
    <x v="2"/>
    <x v="15"/>
    <x v="17"/>
    <x v="3"/>
    <n v="43"/>
    <n v="56"/>
    <n v="2408"/>
    <n v="843"/>
    <n v="0.35"/>
    <x v="2"/>
    <s v="low Units"/>
    <n v="2.538123625480355E-4"/>
  </r>
  <r>
    <x v="0"/>
    <s v="Online"/>
    <n v="1128299"/>
    <n v="44206"/>
    <s v="10-01-2021"/>
    <x v="0"/>
    <x v="1"/>
    <s v="Sunday"/>
    <s v="10"/>
    <x v="2"/>
    <x v="15"/>
    <x v="17"/>
    <x v="4"/>
    <n v="46"/>
    <n v="46"/>
    <n v="2116"/>
    <n v="635"/>
    <n v="0.3"/>
    <x v="2"/>
    <s v="low Units"/>
    <n v="1.911872481826839E-4"/>
  </r>
  <r>
    <x v="0"/>
    <s v="Online"/>
    <n v="1128299"/>
    <n v="44206"/>
    <s v="10-01-2021"/>
    <x v="0"/>
    <x v="1"/>
    <s v="Sunday"/>
    <s v="10"/>
    <x v="2"/>
    <x v="15"/>
    <x v="17"/>
    <x v="5"/>
    <n v="42"/>
    <n v="123"/>
    <n v="5166"/>
    <n v="2790"/>
    <n v="0.54"/>
    <x v="2"/>
    <s v="low Units"/>
    <n v="8.4001956288139862E-4"/>
  </r>
  <r>
    <x v="0"/>
    <s v="Online"/>
    <n v="1128299"/>
    <n v="44237"/>
    <s v="10-02-2021"/>
    <x v="1"/>
    <x v="1"/>
    <s v="Wednesday"/>
    <s v="10"/>
    <x v="2"/>
    <x v="15"/>
    <x v="17"/>
    <x v="0"/>
    <n v="33"/>
    <n v="143"/>
    <n v="4719"/>
    <n v="1699"/>
    <n v="0.36"/>
    <x v="2"/>
    <s v="low Units"/>
    <n v="5.1153879474390553E-4"/>
  </r>
  <r>
    <x v="0"/>
    <s v="Online"/>
    <n v="1128299"/>
    <n v="44237"/>
    <s v="10-02-2021"/>
    <x v="1"/>
    <x v="1"/>
    <s v="Wednesday"/>
    <s v="10"/>
    <x v="2"/>
    <x v="15"/>
    <x v="17"/>
    <x v="1"/>
    <n v="42"/>
    <n v="98"/>
    <n v="4116"/>
    <n v="1317"/>
    <n v="0.32"/>
    <x v="2"/>
    <s v="low Units"/>
    <n v="3.9652536355369247E-4"/>
  </r>
  <r>
    <x v="0"/>
    <s v="Online"/>
    <n v="1128299"/>
    <n v="44237"/>
    <s v="10-02-2021"/>
    <x v="1"/>
    <x v="1"/>
    <s v="Wednesday"/>
    <s v="10"/>
    <x v="2"/>
    <x v="15"/>
    <x v="17"/>
    <x v="2"/>
    <n v="44"/>
    <n v="94"/>
    <n v="4136"/>
    <n v="1489"/>
    <n v="0.36"/>
    <x v="2"/>
    <s v="low Units"/>
    <n v="4.4831151581734854E-4"/>
  </r>
  <r>
    <x v="0"/>
    <s v="Online"/>
    <n v="1128299"/>
    <n v="44237"/>
    <s v="10-02-2021"/>
    <x v="1"/>
    <x v="1"/>
    <s v="Wednesday"/>
    <s v="10"/>
    <x v="2"/>
    <x v="16"/>
    <x v="18"/>
    <x v="3"/>
    <n v="41"/>
    <n v="56"/>
    <n v="2296"/>
    <n v="895"/>
    <n v="0.39"/>
    <x v="2"/>
    <s v="low Units"/>
    <n v="2.6946864113937339E-4"/>
  </r>
  <r>
    <x v="0"/>
    <s v="Online"/>
    <n v="1128299"/>
    <n v="44237"/>
    <s v="10-02-2021"/>
    <x v="1"/>
    <x v="1"/>
    <s v="Wednesday"/>
    <s v="10"/>
    <x v="2"/>
    <x v="16"/>
    <x v="18"/>
    <x v="4"/>
    <n v="47"/>
    <n v="38"/>
    <n v="1786"/>
    <n v="536"/>
    <n v="0.3"/>
    <x v="2"/>
    <s v="low Units"/>
    <n v="1.613801024030214E-4"/>
  </r>
  <r>
    <x v="0"/>
    <s v="Online"/>
    <n v="1128299"/>
    <n v="44237"/>
    <s v="10-02-2021"/>
    <x v="1"/>
    <x v="1"/>
    <s v="Wednesday"/>
    <s v="10"/>
    <x v="2"/>
    <x v="16"/>
    <x v="18"/>
    <x v="5"/>
    <n v="44"/>
    <n v="102"/>
    <n v="4488"/>
    <n v="2468"/>
    <n v="0.55000000000000004"/>
    <x v="2"/>
    <s v="low Units"/>
    <n v="7.430710685273447E-4"/>
  </r>
  <r>
    <x v="0"/>
    <s v="Online"/>
    <n v="1128299"/>
    <n v="44264"/>
    <s v="09-03-2021"/>
    <x v="2"/>
    <x v="1"/>
    <s v="Tuesday"/>
    <s v="09"/>
    <x v="2"/>
    <x v="16"/>
    <x v="18"/>
    <x v="0"/>
    <n v="44"/>
    <n v="135"/>
    <n v="5940"/>
    <n v="2376"/>
    <n v="0.4"/>
    <x v="2"/>
    <s v="low Units"/>
    <n v="7.1537149871190079E-4"/>
  </r>
  <r>
    <x v="0"/>
    <s v="Online"/>
    <n v="1128299"/>
    <n v="44264"/>
    <s v="09-03-2021"/>
    <x v="2"/>
    <x v="1"/>
    <s v="Tuesday"/>
    <s v="09"/>
    <x v="2"/>
    <x v="16"/>
    <x v="18"/>
    <x v="1"/>
    <n v="54"/>
    <n v="91"/>
    <n v="4914"/>
    <n v="1523"/>
    <n v="0.31"/>
    <x v="2"/>
    <s v="low Units"/>
    <n v="4.5854831335783873E-4"/>
  </r>
  <r>
    <x v="0"/>
    <s v="Online"/>
    <n v="1128299"/>
    <n v="44264"/>
    <s v="09-03-2021"/>
    <x v="2"/>
    <x v="1"/>
    <s v="Tuesday"/>
    <s v="09"/>
    <x v="2"/>
    <x v="16"/>
    <x v="18"/>
    <x v="2"/>
    <n v="57"/>
    <n v="101"/>
    <n v="5757"/>
    <n v="2245"/>
    <n v="0.39"/>
    <x v="2"/>
    <s v="low Units"/>
    <n v="6.759297199529534E-4"/>
  </r>
  <r>
    <x v="0"/>
    <s v="Online"/>
    <n v="1128299"/>
    <n v="44264"/>
    <s v="09-03-2021"/>
    <x v="2"/>
    <x v="1"/>
    <s v="Tuesday"/>
    <s v="09"/>
    <x v="2"/>
    <x v="16"/>
    <x v="18"/>
    <x v="3"/>
    <n v="52"/>
    <n v="69"/>
    <n v="3588"/>
    <n v="1292"/>
    <n v="0.36"/>
    <x v="2"/>
    <s v="low Units"/>
    <n v="3.8899830653862613E-4"/>
  </r>
  <r>
    <x v="0"/>
    <s v="Online"/>
    <n v="1128299"/>
    <n v="44264"/>
    <s v="09-03-2021"/>
    <x v="2"/>
    <x v="1"/>
    <s v="Tuesday"/>
    <s v="09"/>
    <x v="2"/>
    <x v="16"/>
    <x v="18"/>
    <x v="4"/>
    <n v="55"/>
    <n v="36"/>
    <n v="1980"/>
    <n v="515"/>
    <n v="0.26"/>
    <x v="2"/>
    <s v="low Units"/>
    <n v="1.550573745103657E-4"/>
  </r>
  <r>
    <x v="0"/>
    <s v="Online"/>
    <n v="1128299"/>
    <n v="44264"/>
    <s v="09-03-2021"/>
    <x v="2"/>
    <x v="1"/>
    <s v="Tuesday"/>
    <s v="09"/>
    <x v="2"/>
    <x v="16"/>
    <x v="18"/>
    <x v="5"/>
    <n v="50"/>
    <n v="85"/>
    <n v="4250"/>
    <n v="2338"/>
    <n v="0.55000000000000004"/>
    <x v="2"/>
    <s v="low Units"/>
    <n v="7.0393037204899997E-4"/>
  </r>
  <r>
    <x v="0"/>
    <s v="Online"/>
    <n v="1128299"/>
    <n v="44296"/>
    <s v="10-04-2021"/>
    <x v="3"/>
    <x v="1"/>
    <s v="Saturday"/>
    <s v="10"/>
    <x v="2"/>
    <x v="16"/>
    <x v="18"/>
    <x v="0"/>
    <n v="59"/>
    <n v="130"/>
    <n v="7670"/>
    <n v="2761"/>
    <n v="0.36"/>
    <x v="2"/>
    <s v="low Units"/>
    <n v="8.312881767439217E-4"/>
  </r>
  <r>
    <x v="0"/>
    <s v="Online"/>
    <n v="1128299"/>
    <n v="44296"/>
    <s v="10-04-2021"/>
    <x v="3"/>
    <x v="1"/>
    <s v="Saturday"/>
    <s v="10"/>
    <x v="2"/>
    <x v="16"/>
    <x v="18"/>
    <x v="1"/>
    <n v="61"/>
    <n v="81"/>
    <n v="4941"/>
    <n v="1729"/>
    <n v="0.35"/>
    <x v="2"/>
    <s v="low Units"/>
    <n v="5.2057126316198499E-4"/>
  </r>
  <r>
    <x v="0"/>
    <s v="Online"/>
    <n v="1128299"/>
    <n v="44296"/>
    <s v="10-04-2021"/>
    <x v="3"/>
    <x v="1"/>
    <s v="Saturday"/>
    <s v="10"/>
    <x v="2"/>
    <x v="16"/>
    <x v="18"/>
    <x v="2"/>
    <n v="60"/>
    <n v="91"/>
    <n v="5460"/>
    <n v="2075"/>
    <n v="0.38"/>
    <x v="2"/>
    <s v="low Units"/>
    <n v="6.2474573225050254E-4"/>
  </r>
  <r>
    <x v="0"/>
    <s v="Online"/>
    <n v="1128299"/>
    <n v="44296"/>
    <s v="10-04-2021"/>
    <x v="3"/>
    <x v="1"/>
    <s v="Saturday"/>
    <s v="10"/>
    <x v="2"/>
    <x v="16"/>
    <x v="18"/>
    <x v="3"/>
    <n v="48"/>
    <n v="73"/>
    <n v="3504"/>
    <n v="1226"/>
    <n v="0.35"/>
    <x v="2"/>
    <s v="low Units"/>
    <n v="3.691268760188511E-4"/>
  </r>
  <r>
    <x v="0"/>
    <s v="Online"/>
    <n v="1128299"/>
    <n v="44296"/>
    <s v="10-04-2021"/>
    <x v="3"/>
    <x v="1"/>
    <s v="Saturday"/>
    <s v="10"/>
    <x v="2"/>
    <x v="16"/>
    <x v="18"/>
    <x v="4"/>
    <n v="52"/>
    <n v="42"/>
    <n v="2184"/>
    <n v="590"/>
    <n v="0.27"/>
    <x v="2"/>
    <s v="low Units"/>
    <n v="1.776385455555646E-4"/>
  </r>
  <r>
    <x v="0"/>
    <s v="Online"/>
    <n v="1128299"/>
    <n v="44296"/>
    <s v="10-04-2021"/>
    <x v="3"/>
    <x v="1"/>
    <s v="Saturday"/>
    <s v="10"/>
    <x v="2"/>
    <x v="16"/>
    <x v="18"/>
    <x v="5"/>
    <n v="66"/>
    <n v="94"/>
    <n v="6204"/>
    <n v="3102"/>
    <n v="0.5"/>
    <x v="2"/>
    <s v="low Units"/>
    <n v="9.3395723442942597E-4"/>
  </r>
  <r>
    <x v="0"/>
    <s v="Online"/>
    <n v="1128299"/>
    <n v="44327"/>
    <s v="11-05-2021"/>
    <x v="4"/>
    <x v="1"/>
    <s v="Tuesday"/>
    <s v="11"/>
    <x v="2"/>
    <x v="16"/>
    <x v="18"/>
    <x v="0"/>
    <n v="51"/>
    <n v="158"/>
    <n v="8058"/>
    <n v="2981"/>
    <n v="0.37"/>
    <x v="2"/>
    <s v="low Units"/>
    <n v="8.9752627847650515E-4"/>
  </r>
  <r>
    <x v="0"/>
    <s v="Online"/>
    <n v="1128299"/>
    <n v="44327"/>
    <s v="11-05-2021"/>
    <x v="4"/>
    <x v="1"/>
    <s v="Tuesday"/>
    <s v="11"/>
    <x v="2"/>
    <x v="16"/>
    <x v="18"/>
    <x v="1"/>
    <n v="58"/>
    <n v="98"/>
    <n v="5684"/>
    <n v="1876"/>
    <n v="0.33"/>
    <x v="2"/>
    <s v="low Units"/>
    <n v="5.6483035841057487E-4"/>
  </r>
  <r>
    <x v="0"/>
    <s v="Online"/>
    <n v="1128299"/>
    <n v="44327"/>
    <s v="11-05-2021"/>
    <x v="4"/>
    <x v="1"/>
    <s v="Tuesday"/>
    <s v="11"/>
    <x v="2"/>
    <x v="16"/>
    <x v="18"/>
    <x v="2"/>
    <n v="56"/>
    <n v="98"/>
    <n v="5488"/>
    <n v="2195"/>
    <n v="0.4"/>
    <x v="2"/>
    <s v="low Units"/>
    <n v="6.6087560592282082E-4"/>
  </r>
  <r>
    <x v="0"/>
    <s v="Online"/>
    <n v="1128299"/>
    <n v="44327"/>
    <s v="11-05-2021"/>
    <x v="4"/>
    <x v="1"/>
    <s v="Tuesday"/>
    <s v="11"/>
    <x v="2"/>
    <x v="16"/>
    <x v="18"/>
    <x v="3"/>
    <n v="52"/>
    <n v="80"/>
    <n v="4160"/>
    <n v="1664"/>
    <n v="0.4"/>
    <x v="2"/>
    <s v="low Units"/>
    <n v="5.0100091492281268E-4"/>
  </r>
  <r>
    <x v="0"/>
    <s v="Online"/>
    <n v="1128299"/>
    <n v="44327"/>
    <s v="11-05-2021"/>
    <x v="4"/>
    <x v="1"/>
    <s v="Tuesday"/>
    <s v="11"/>
    <x v="2"/>
    <x v="16"/>
    <x v="18"/>
    <x v="4"/>
    <n v="55"/>
    <n v="46"/>
    <n v="2530"/>
    <n v="708"/>
    <n v="0.28000000000000003"/>
    <x v="2"/>
    <s v="low Units"/>
    <n v="2.1316625466667751E-4"/>
  </r>
  <r>
    <x v="0"/>
    <s v="Online"/>
    <n v="1128299"/>
    <n v="44327"/>
    <s v="11-05-2021"/>
    <x v="4"/>
    <x v="1"/>
    <s v="Tuesday"/>
    <s v="11"/>
    <x v="2"/>
    <x v="16"/>
    <x v="18"/>
    <x v="5"/>
    <n v="69"/>
    <n v="143"/>
    <n v="9867"/>
    <n v="5427"/>
    <n v="0.55000000000000004"/>
    <x v="2"/>
    <s v="low Units"/>
    <n v="1.6339735368305916E-3"/>
  </r>
  <r>
    <x v="0"/>
    <s v="Online"/>
    <n v="1128299"/>
    <n v="44357"/>
    <s v="10-06-2021"/>
    <x v="11"/>
    <x v="1"/>
    <s v="Thursday"/>
    <s v="10"/>
    <x v="2"/>
    <x v="16"/>
    <x v="18"/>
    <x v="0"/>
    <n v="67"/>
    <n v="210"/>
    <n v="14070"/>
    <n v="5628"/>
    <n v="0.4"/>
    <x v="2"/>
    <s v="low Units"/>
    <n v="1.6944910752317243E-3"/>
  </r>
  <r>
    <x v="0"/>
    <s v="Online"/>
    <n v="1128299"/>
    <n v="44357"/>
    <s v="10-06-2021"/>
    <x v="11"/>
    <x v="1"/>
    <s v="Thursday"/>
    <s v="10"/>
    <x v="2"/>
    <x v="16"/>
    <x v="18"/>
    <x v="1"/>
    <n v="72"/>
    <n v="156"/>
    <n v="11232"/>
    <n v="3482"/>
    <n v="0.31"/>
    <x v="2"/>
    <s v="low Units"/>
    <n v="1.0483685010584337E-3"/>
  </r>
  <r>
    <x v="0"/>
    <s v="Online"/>
    <n v="1128299"/>
    <n v="44357"/>
    <s v="10-06-2021"/>
    <x v="11"/>
    <x v="1"/>
    <s v="Thursday"/>
    <s v="10"/>
    <x v="2"/>
    <x v="16"/>
    <x v="18"/>
    <x v="2"/>
    <n v="71"/>
    <n v="180"/>
    <n v="12780"/>
    <n v="4601"/>
    <n v="0.36"/>
    <x v="2"/>
    <s v="low Units"/>
    <n v="1.3852795730528011E-3"/>
  </r>
  <r>
    <x v="0"/>
    <s v="Online"/>
    <n v="1128299"/>
    <n v="44357"/>
    <s v="10-06-2021"/>
    <x v="11"/>
    <x v="1"/>
    <s v="Thursday"/>
    <s v="10"/>
    <x v="2"/>
    <x v="16"/>
    <x v="18"/>
    <x v="3"/>
    <n v="74"/>
    <n v="133"/>
    <n v="9842"/>
    <n v="3740"/>
    <n v="0.38"/>
    <x v="2"/>
    <s v="low Units"/>
    <n v="1.1260477294539179E-3"/>
  </r>
  <r>
    <x v="0"/>
    <s v="Online"/>
    <n v="1128299"/>
    <n v="44357"/>
    <s v="10-06-2021"/>
    <x v="11"/>
    <x v="1"/>
    <s v="Thursday"/>
    <s v="10"/>
    <x v="2"/>
    <x v="16"/>
    <x v="18"/>
    <x v="4"/>
    <n v="83"/>
    <n v="88"/>
    <n v="7304"/>
    <n v="2191"/>
    <n v="0.3"/>
    <x v="2"/>
    <s v="low Units"/>
    <n v="6.596712768004102E-4"/>
  </r>
  <r>
    <x v="0"/>
    <s v="Online"/>
    <n v="1128299"/>
    <n v="44357"/>
    <s v="10-06-2021"/>
    <x v="11"/>
    <x v="1"/>
    <s v="Thursday"/>
    <s v="10"/>
    <x v="2"/>
    <x v="16"/>
    <x v="18"/>
    <x v="5"/>
    <n v="97"/>
    <n v="169"/>
    <n v="16393"/>
    <n v="8524"/>
    <n v="0.52"/>
    <x v="2"/>
    <s v="low Units"/>
    <n v="2.5664253598570042E-3"/>
  </r>
  <r>
    <x v="0"/>
    <s v="Online"/>
    <n v="1128299"/>
    <n v="44386"/>
    <s v="09-07-2021"/>
    <x v="5"/>
    <x v="1"/>
    <s v="Friday"/>
    <s v="09"/>
    <x v="2"/>
    <x v="16"/>
    <x v="18"/>
    <x v="0"/>
    <n v="74"/>
    <n v="208"/>
    <n v="15392"/>
    <n v="5695"/>
    <n v="0.37"/>
    <x v="2"/>
    <s v="low Units"/>
    <n v="1.7146635880321021E-3"/>
  </r>
  <r>
    <x v="0"/>
    <s v="Online"/>
    <n v="1128299"/>
    <n v="44386"/>
    <s v="09-07-2021"/>
    <x v="5"/>
    <x v="1"/>
    <s v="Friday"/>
    <s v="09"/>
    <x v="2"/>
    <x v="16"/>
    <x v="18"/>
    <x v="1"/>
    <n v="81"/>
    <n v="182"/>
    <n v="14742"/>
    <n v="5012"/>
    <n v="0.34"/>
    <x v="2"/>
    <s v="low Units"/>
    <n v="1.509024390380491E-3"/>
  </r>
  <r>
    <x v="0"/>
    <s v="Online"/>
    <n v="1128299"/>
    <n v="44386"/>
    <s v="09-07-2021"/>
    <x v="5"/>
    <x v="1"/>
    <s v="Friday"/>
    <s v="09"/>
    <x v="2"/>
    <x v="16"/>
    <x v="18"/>
    <x v="2"/>
    <n v="79"/>
    <n v="150"/>
    <n v="11850"/>
    <n v="4266"/>
    <n v="0.36"/>
    <x v="2"/>
    <s v="low Units"/>
    <n v="1.2844170090509127E-3"/>
  </r>
  <r>
    <x v="0"/>
    <s v="Online"/>
    <n v="1128299"/>
    <n v="44386"/>
    <s v="09-07-2021"/>
    <x v="5"/>
    <x v="1"/>
    <s v="Friday"/>
    <s v="09"/>
    <x v="2"/>
    <x v="16"/>
    <x v="18"/>
    <x v="3"/>
    <n v="73"/>
    <n v="130"/>
    <n v="9490"/>
    <n v="3796"/>
    <n v="0.4"/>
    <x v="2"/>
    <s v="low Units"/>
    <n v="1.1429083371676664E-3"/>
  </r>
  <r>
    <x v="0"/>
    <s v="Online"/>
    <n v="1128299"/>
    <n v="44386"/>
    <s v="09-07-2021"/>
    <x v="5"/>
    <x v="1"/>
    <s v="Friday"/>
    <s v="09"/>
    <x v="2"/>
    <x v="16"/>
    <x v="18"/>
    <x v="4"/>
    <n v="80"/>
    <n v="149"/>
    <n v="11920"/>
    <n v="3576"/>
    <n v="0.3"/>
    <x v="2"/>
    <s v="low Units"/>
    <n v="1.0766702354350829E-3"/>
  </r>
  <r>
    <x v="0"/>
    <s v="Online"/>
    <n v="1128299"/>
    <n v="44386"/>
    <s v="09-07-2021"/>
    <x v="5"/>
    <x v="1"/>
    <s v="Friday"/>
    <s v="09"/>
    <x v="2"/>
    <x v="16"/>
    <x v="18"/>
    <x v="5"/>
    <n v="96"/>
    <n v="154"/>
    <n v="14784"/>
    <n v="7688"/>
    <n v="0.52"/>
    <x v="2"/>
    <s v="low Units"/>
    <n v="2.3147205732731873E-3"/>
  </r>
  <r>
    <x v="0"/>
    <s v="Online"/>
    <n v="1128299"/>
    <n v="44418"/>
    <s v="10-08-2021"/>
    <x v="6"/>
    <x v="1"/>
    <s v="Tuesday"/>
    <s v="10"/>
    <x v="2"/>
    <x v="16"/>
    <x v="18"/>
    <x v="0"/>
    <n v="79"/>
    <n v="210"/>
    <n v="16590"/>
    <n v="6138"/>
    <n v="0.37"/>
    <x v="2"/>
    <s v="low Units"/>
    <n v="1.8480430383390771E-3"/>
  </r>
  <r>
    <x v="0"/>
    <s v="Online"/>
    <n v="1128299"/>
    <n v="44418"/>
    <s v="10-08-2021"/>
    <x v="6"/>
    <x v="1"/>
    <s v="Tuesday"/>
    <s v="10"/>
    <x v="2"/>
    <x v="16"/>
    <x v="18"/>
    <x v="1"/>
    <n v="71"/>
    <n v="218"/>
    <n v="15478"/>
    <n v="5263"/>
    <n v="0.34"/>
    <x v="2"/>
    <s v="low Units"/>
    <n v="1.5845960428117565E-3"/>
  </r>
  <r>
    <x v="0"/>
    <s v="Online"/>
    <n v="1128299"/>
    <n v="44418"/>
    <s v="10-08-2021"/>
    <x v="6"/>
    <x v="1"/>
    <s v="Tuesday"/>
    <s v="10"/>
    <x v="2"/>
    <x v="16"/>
    <x v="18"/>
    <x v="2"/>
    <n v="64"/>
    <n v="162"/>
    <n v="10368"/>
    <n v="4044"/>
    <n v="0.39"/>
    <x v="2"/>
    <s v="low Units"/>
    <n v="1.217576742757124E-3"/>
  </r>
  <r>
    <x v="0"/>
    <s v="Online"/>
    <n v="1128299"/>
    <n v="44418"/>
    <s v="10-08-2021"/>
    <x v="6"/>
    <x v="1"/>
    <s v="Tuesday"/>
    <s v="10"/>
    <x v="2"/>
    <x v="16"/>
    <x v="18"/>
    <x v="3"/>
    <n v="67"/>
    <n v="142"/>
    <n v="9514"/>
    <n v="3615"/>
    <n v="0.38"/>
    <x v="2"/>
    <s v="low Units"/>
    <n v="1.0884124443785864E-3"/>
  </r>
  <r>
    <x v="1"/>
    <s v="Online"/>
    <n v="1128299"/>
    <n v="44418"/>
    <s v="10-08-2021"/>
    <x v="6"/>
    <x v="1"/>
    <s v="Tuesday"/>
    <s v="10"/>
    <x v="2"/>
    <x v="16"/>
    <x v="18"/>
    <x v="4"/>
    <n v="69"/>
    <n v="147"/>
    <n v="10143"/>
    <n v="2739"/>
    <n v="0.27"/>
    <x v="2"/>
    <s v="low Units"/>
    <n v="8.2466436657066327E-4"/>
  </r>
  <r>
    <x v="1"/>
    <s v="Online"/>
    <n v="1128299"/>
    <n v="44418"/>
    <s v="10-08-2021"/>
    <x v="6"/>
    <x v="1"/>
    <s v="Tuesday"/>
    <s v="10"/>
    <x v="2"/>
    <x v="16"/>
    <x v="18"/>
    <x v="5"/>
    <n v="72"/>
    <n v="88"/>
    <n v="6336"/>
    <n v="3358"/>
    <n v="0.53"/>
    <x v="2"/>
    <s v="low Units"/>
    <n v="1.0110342982637048E-3"/>
  </r>
  <r>
    <x v="1"/>
    <s v="Online"/>
    <n v="1128299"/>
    <n v="44450"/>
    <s v="11-09-2021"/>
    <x v="7"/>
    <x v="1"/>
    <s v="Saturday"/>
    <s v="11"/>
    <x v="2"/>
    <x v="16"/>
    <x v="18"/>
    <x v="0"/>
    <n v="62"/>
    <n v="149"/>
    <n v="9238"/>
    <n v="3326"/>
    <n v="0.36"/>
    <x v="2"/>
    <s v="low Units"/>
    <n v="1.00139966528442E-3"/>
  </r>
  <r>
    <x v="1"/>
    <s v="Online"/>
    <n v="1128299"/>
    <n v="44450"/>
    <s v="11-09-2021"/>
    <x v="7"/>
    <x v="1"/>
    <s v="Saturday"/>
    <s v="11"/>
    <x v="2"/>
    <x v="16"/>
    <x v="18"/>
    <x v="1"/>
    <n v="69"/>
    <n v="149"/>
    <n v="10281"/>
    <n v="3393"/>
    <n v="0.33"/>
    <x v="2"/>
    <s v="low Units"/>
    <n v="1.0215721780847977E-3"/>
  </r>
  <r>
    <x v="1"/>
    <s v="Online"/>
    <n v="1128299"/>
    <n v="44450"/>
    <s v="11-09-2021"/>
    <x v="7"/>
    <x v="1"/>
    <s v="Saturday"/>
    <s v="11"/>
    <x v="2"/>
    <x v="16"/>
    <x v="18"/>
    <x v="2"/>
    <n v="64"/>
    <n v="105"/>
    <n v="6720"/>
    <n v="2621"/>
    <n v="0.39"/>
    <x v="2"/>
    <s v="low Units"/>
    <n v="7.8913665745955052E-4"/>
  </r>
  <r>
    <x v="1"/>
    <s v="Online"/>
    <n v="1128299"/>
    <n v="44450"/>
    <s v="11-09-2021"/>
    <x v="7"/>
    <x v="1"/>
    <s v="Saturday"/>
    <s v="11"/>
    <x v="2"/>
    <x v="16"/>
    <x v="18"/>
    <x v="3"/>
    <n v="62"/>
    <n v="85"/>
    <n v="5270"/>
    <n v="2108"/>
    <n v="0.4"/>
    <x v="2"/>
    <s v="low Units"/>
    <n v="6.3468144751039008E-4"/>
  </r>
  <r>
    <x v="1"/>
    <s v="Online"/>
    <n v="1128299"/>
    <n v="44450"/>
    <s v="11-09-2021"/>
    <x v="7"/>
    <x v="1"/>
    <s v="Saturday"/>
    <s v="11"/>
    <x v="2"/>
    <x v="16"/>
    <x v="18"/>
    <x v="4"/>
    <n v="71"/>
    <n v="91"/>
    <n v="6461"/>
    <n v="1938"/>
    <n v="0.3"/>
    <x v="2"/>
    <s v="low Units"/>
    <n v="5.8349745980793932E-4"/>
  </r>
  <r>
    <x v="1"/>
    <s v="Online"/>
    <n v="1128299"/>
    <n v="44450"/>
    <s v="11-09-2021"/>
    <x v="7"/>
    <x v="1"/>
    <s v="Saturday"/>
    <s v="11"/>
    <x v="2"/>
    <x v="16"/>
    <x v="18"/>
    <x v="5"/>
    <n v="56"/>
    <n v="105"/>
    <n v="5880"/>
    <n v="3116"/>
    <n v="0.53"/>
    <x v="2"/>
    <s v="low Units"/>
    <n v="9.3817238635786316E-4"/>
  </r>
  <r>
    <x v="1"/>
    <s v="Online"/>
    <n v="1128299"/>
    <n v="44479"/>
    <s v="10-10-2021"/>
    <x v="8"/>
    <x v="1"/>
    <s v="Sunday"/>
    <s v="10"/>
    <x v="2"/>
    <x v="16"/>
    <x v="18"/>
    <x v="0"/>
    <n v="52"/>
    <n v="124"/>
    <n v="6448"/>
    <n v="2579"/>
    <n v="0.4"/>
    <x v="2"/>
    <s v="low Units"/>
    <n v="7.7649120167423908E-4"/>
  </r>
  <r>
    <x v="1"/>
    <s v="Online"/>
    <n v="1128299"/>
    <n v="44479"/>
    <s v="10-10-2021"/>
    <x v="8"/>
    <x v="1"/>
    <s v="Sunday"/>
    <s v="10"/>
    <x v="2"/>
    <x v="16"/>
    <x v="18"/>
    <x v="1"/>
    <n v="61"/>
    <n v="138"/>
    <n v="8418"/>
    <n v="2525"/>
    <n v="0.3"/>
    <x v="2"/>
    <s v="low Units"/>
    <n v="7.6023275852169587E-4"/>
  </r>
  <r>
    <x v="1"/>
    <s v="Online"/>
    <n v="1128299"/>
    <n v="44479"/>
    <s v="10-10-2021"/>
    <x v="8"/>
    <x v="1"/>
    <s v="Sunday"/>
    <s v="10"/>
    <x v="2"/>
    <x v="16"/>
    <x v="18"/>
    <x v="2"/>
    <n v="56"/>
    <n v="87"/>
    <n v="4872"/>
    <n v="1705"/>
    <n v="0.35"/>
    <x v="2"/>
    <s v="low Units"/>
    <n v="5.1334528842752135E-4"/>
  </r>
  <r>
    <x v="1"/>
    <s v="Online"/>
    <n v="1128299"/>
    <n v="44479"/>
    <s v="10-10-2021"/>
    <x v="8"/>
    <x v="1"/>
    <s v="Sunday"/>
    <s v="10"/>
    <x v="2"/>
    <x v="16"/>
    <x v="18"/>
    <x v="3"/>
    <n v="50"/>
    <n v="83"/>
    <n v="4150"/>
    <n v="1536"/>
    <n v="0.37"/>
    <x v="2"/>
    <s v="low Units"/>
    <n v="4.6246238300567326E-4"/>
  </r>
  <r>
    <x v="1"/>
    <s v="Online"/>
    <n v="1128299"/>
    <n v="44479"/>
    <s v="10-10-2021"/>
    <x v="8"/>
    <x v="1"/>
    <s v="Sunday"/>
    <s v="10"/>
    <x v="2"/>
    <x v="16"/>
    <x v="18"/>
    <x v="4"/>
    <n v="63"/>
    <n v="70"/>
    <n v="4410"/>
    <n v="1235"/>
    <n v="0.28000000000000003"/>
    <x v="2"/>
    <s v="low Units"/>
    <n v="3.7183661654427501E-4"/>
  </r>
  <r>
    <x v="1"/>
    <s v="Online"/>
    <n v="1128299"/>
    <n v="44479"/>
    <s v="10-10-2021"/>
    <x v="8"/>
    <x v="1"/>
    <s v="Sunday"/>
    <s v="10"/>
    <x v="2"/>
    <x v="16"/>
    <x v="18"/>
    <x v="5"/>
    <n v="64"/>
    <n v="75"/>
    <n v="4800"/>
    <n v="2448"/>
    <n v="0.51"/>
    <x v="2"/>
    <s v="low Units"/>
    <n v="7.3704942291529169E-4"/>
  </r>
  <r>
    <x v="1"/>
    <s v="Online"/>
    <n v="1128299"/>
    <n v="44510"/>
    <s v="10-11-2021"/>
    <x v="9"/>
    <x v="1"/>
    <s v="Wednesday"/>
    <s v="10"/>
    <x v="2"/>
    <x v="16"/>
    <x v="18"/>
    <x v="0"/>
    <n v="51"/>
    <n v="158"/>
    <n v="8058"/>
    <n v="2981"/>
    <n v="0.37"/>
    <x v="2"/>
    <s v="low Units"/>
    <n v="8.9752627847650515E-4"/>
  </r>
  <r>
    <x v="1"/>
    <s v="Online"/>
    <n v="1128299"/>
    <n v="44510"/>
    <s v="10-11-2021"/>
    <x v="9"/>
    <x v="1"/>
    <s v="Wednesday"/>
    <s v="10"/>
    <x v="2"/>
    <x v="16"/>
    <x v="18"/>
    <x v="1"/>
    <n v="56"/>
    <n v="168"/>
    <n v="9408"/>
    <n v="3011"/>
    <n v="0.32"/>
    <x v="2"/>
    <s v="low Units"/>
    <n v="9.0655874689458472E-4"/>
  </r>
  <r>
    <x v="1"/>
    <s v="Online"/>
    <n v="1128299"/>
    <n v="44510"/>
    <s v="10-11-2021"/>
    <x v="9"/>
    <x v="1"/>
    <s v="Wednesday"/>
    <s v="10"/>
    <x v="2"/>
    <x v="16"/>
    <x v="18"/>
    <x v="2"/>
    <n v="50"/>
    <n v="123"/>
    <n v="6150"/>
    <n v="2460"/>
    <n v="0.4"/>
    <x v="2"/>
    <s v="low Units"/>
    <n v="7.4066241028252356E-4"/>
  </r>
  <r>
    <x v="1"/>
    <s v="Online"/>
    <n v="1128299"/>
    <n v="44510"/>
    <s v="10-11-2021"/>
    <x v="9"/>
    <x v="1"/>
    <s v="Wednesday"/>
    <s v="10"/>
    <x v="2"/>
    <x v="16"/>
    <x v="18"/>
    <x v="3"/>
    <n v="60"/>
    <n v="104"/>
    <n v="6240"/>
    <n v="2434"/>
    <n v="0.39"/>
    <x v="2"/>
    <s v="low Units"/>
    <n v="7.3283427098685451E-4"/>
  </r>
  <r>
    <x v="1"/>
    <s v="Online"/>
    <n v="1128299"/>
    <n v="44510"/>
    <s v="10-11-2021"/>
    <x v="9"/>
    <x v="1"/>
    <s v="Wednesday"/>
    <s v="10"/>
    <x v="2"/>
    <x v="16"/>
    <x v="18"/>
    <x v="4"/>
    <n v="83"/>
    <n v="113"/>
    <n v="9379"/>
    <n v="2814"/>
    <n v="0.3"/>
    <x v="2"/>
    <s v="low Units"/>
    <n v="8.4724553761586214E-4"/>
  </r>
  <r>
    <x v="1"/>
    <s v="Online"/>
    <n v="1128299"/>
    <n v="44510"/>
    <s v="10-11-2021"/>
    <x v="9"/>
    <x v="1"/>
    <s v="Wednesday"/>
    <s v="10"/>
    <x v="2"/>
    <x v="16"/>
    <x v="18"/>
    <x v="5"/>
    <n v="82"/>
    <n v="140"/>
    <n v="11480"/>
    <n v="5970"/>
    <n v="0.52"/>
    <x v="2"/>
    <s v="low Units"/>
    <n v="1.7974612151978315E-3"/>
  </r>
  <r>
    <x v="1"/>
    <s v="Online"/>
    <n v="1128299"/>
    <n v="44539"/>
    <s v="09-12-2021"/>
    <x v="10"/>
    <x v="1"/>
    <s v="Thursday"/>
    <s v="09"/>
    <x v="2"/>
    <x v="16"/>
    <x v="18"/>
    <x v="0"/>
    <n v="68"/>
    <n v="189"/>
    <n v="12852"/>
    <n v="5141"/>
    <n v="0.4"/>
    <x v="2"/>
    <s v="low Units"/>
    <n v="1.5478640045782331E-3"/>
  </r>
  <r>
    <x v="1"/>
    <s v="Online"/>
    <n v="1128299"/>
    <n v="44539"/>
    <s v="09-12-2021"/>
    <x v="10"/>
    <x v="1"/>
    <s v="Thursday"/>
    <s v="09"/>
    <x v="2"/>
    <x v="16"/>
    <x v="18"/>
    <x v="1"/>
    <n v="77"/>
    <n v="182"/>
    <n v="14014"/>
    <n v="4204"/>
    <n v="0.3"/>
    <x v="2"/>
    <s v="low Units"/>
    <n v="1.2657499076535483E-3"/>
  </r>
  <r>
    <x v="2"/>
    <s v="Online"/>
    <n v="1128299"/>
    <n v="44539"/>
    <s v="09-12-2021"/>
    <x v="10"/>
    <x v="1"/>
    <s v="Thursday"/>
    <s v="09"/>
    <x v="2"/>
    <x v="16"/>
    <x v="18"/>
    <x v="2"/>
    <n v="74"/>
    <n v="135"/>
    <n v="9990"/>
    <n v="3497"/>
    <n v="0.35"/>
    <x v="2"/>
    <s v="low Units"/>
    <n v="1.0528847352674735E-3"/>
  </r>
  <r>
    <x v="2"/>
    <s v="Online"/>
    <n v="1128299"/>
    <n v="44539"/>
    <s v="09-12-2021"/>
    <x v="10"/>
    <x v="1"/>
    <s v="Thursday"/>
    <s v="09"/>
    <x v="2"/>
    <x v="16"/>
    <x v="18"/>
    <x v="3"/>
    <n v="73"/>
    <n v="145"/>
    <n v="10585"/>
    <n v="3705"/>
    <n v="0.35"/>
    <x v="2"/>
    <s v="low Units"/>
    <n v="1.115509849632825E-3"/>
  </r>
  <r>
    <x v="2"/>
    <s v="Online"/>
    <n v="1128299"/>
    <n v="44539"/>
    <s v="09-12-2021"/>
    <x v="10"/>
    <x v="1"/>
    <s v="Thursday"/>
    <s v="09"/>
    <x v="2"/>
    <x v="16"/>
    <x v="18"/>
    <x v="4"/>
    <n v="84"/>
    <n v="128"/>
    <n v="10752"/>
    <n v="2796"/>
    <n v="0.26"/>
    <x v="2"/>
    <s v="low Units"/>
    <n v="8.4182605656501445E-4"/>
  </r>
  <r>
    <x v="2"/>
    <s v="Online"/>
    <n v="1128299"/>
    <n v="44539"/>
    <s v="09-12-2021"/>
    <x v="10"/>
    <x v="1"/>
    <s v="Thursday"/>
    <s v="09"/>
    <x v="2"/>
    <x v="16"/>
    <x v="18"/>
    <x v="5"/>
    <n v="89"/>
    <n v="142"/>
    <n v="12638"/>
    <n v="6319"/>
    <n v="0.5"/>
    <x v="2"/>
    <s v="low Units"/>
    <n v="1.9025389311281568E-3"/>
  </r>
  <r>
    <x v="2"/>
    <s v="Online"/>
    <n v="1128299"/>
    <n v="44213"/>
    <s v="17-01-2021"/>
    <x v="0"/>
    <x v="1"/>
    <s v="Sunday"/>
    <s v="17"/>
    <x v="2"/>
    <x v="16"/>
    <x v="18"/>
    <x v="0"/>
    <n v="38"/>
    <n v="115"/>
    <n v="4370"/>
    <n v="1879"/>
    <n v="0.43"/>
    <x v="2"/>
    <s v="low Units"/>
    <n v="5.6573360525238284E-4"/>
  </r>
  <r>
    <x v="2"/>
    <s v="Online"/>
    <n v="1128299"/>
    <n v="44213"/>
    <s v="17-01-2021"/>
    <x v="0"/>
    <x v="1"/>
    <s v="Sunday"/>
    <s v="17"/>
    <x v="2"/>
    <x v="16"/>
    <x v="18"/>
    <x v="1"/>
    <n v="48"/>
    <n v="123"/>
    <n v="5904"/>
    <n v="2066"/>
    <n v="0.35"/>
    <x v="2"/>
    <s v="low Units"/>
    <n v="6.2203599172507874E-4"/>
  </r>
  <r>
    <x v="2"/>
    <s v="Online"/>
    <n v="1128299"/>
    <n v="44213"/>
    <s v="17-01-2021"/>
    <x v="0"/>
    <x v="1"/>
    <s v="Sunday"/>
    <s v="17"/>
    <x v="2"/>
    <x v="16"/>
    <x v="18"/>
    <x v="2"/>
    <n v="45"/>
    <n v="123"/>
    <n v="5535"/>
    <n v="2269"/>
    <n v="0.41"/>
    <x v="2"/>
    <s v="low Units"/>
    <n v="6.8315569468741703E-4"/>
  </r>
  <r>
    <x v="2"/>
    <s v="Online"/>
    <n v="1128299"/>
    <n v="44213"/>
    <s v="17-01-2021"/>
    <x v="0"/>
    <x v="1"/>
    <s v="Sunday"/>
    <s v="17"/>
    <x v="2"/>
    <x v="16"/>
    <x v="18"/>
    <x v="3"/>
    <n v="47"/>
    <n v="77"/>
    <n v="3619"/>
    <n v="1629"/>
    <n v="0.45"/>
    <x v="2"/>
    <s v="low Units"/>
    <n v="4.9046303510171983E-4"/>
  </r>
  <r>
    <x v="2"/>
    <s v="Online"/>
    <n v="1128299"/>
    <n v="44213"/>
    <s v="17-01-2021"/>
    <x v="0"/>
    <x v="1"/>
    <s v="Sunday"/>
    <s v="17"/>
    <x v="2"/>
    <x v="16"/>
    <x v="18"/>
    <x v="4"/>
    <n v="54"/>
    <n v="68"/>
    <n v="3672"/>
    <n v="1102"/>
    <n v="0.3"/>
    <x v="2"/>
    <s v="low Units"/>
    <n v="3.3179267322412231E-4"/>
  </r>
  <r>
    <x v="2"/>
    <s v="Online"/>
    <n v="1128299"/>
    <n v="44213"/>
    <s v="17-01-2021"/>
    <x v="0"/>
    <x v="1"/>
    <s v="Sunday"/>
    <s v="17"/>
    <x v="2"/>
    <x v="16"/>
    <x v="18"/>
    <x v="5"/>
    <n v="49"/>
    <n v="124"/>
    <n v="6076"/>
    <n v="3585"/>
    <n v="0.59"/>
    <x v="2"/>
    <s v="low Units"/>
    <n v="1.0793799759605067E-3"/>
  </r>
  <r>
    <x v="2"/>
    <s v="Online"/>
    <n v="1128299"/>
    <n v="44244"/>
    <s v="17-02-2021"/>
    <x v="1"/>
    <x v="1"/>
    <s v="Wednesday"/>
    <s v="17"/>
    <x v="2"/>
    <x v="16"/>
    <x v="18"/>
    <x v="0"/>
    <n v="36"/>
    <n v="137"/>
    <n v="4932"/>
    <n v="2071"/>
    <n v="0.42"/>
    <x v="2"/>
    <s v="low Units"/>
    <n v="6.2354140312809191E-4"/>
  </r>
  <r>
    <x v="2"/>
    <s v="Online"/>
    <n v="1128299"/>
    <n v="44244"/>
    <s v="17-02-2021"/>
    <x v="1"/>
    <x v="1"/>
    <s v="Wednesday"/>
    <s v="17"/>
    <x v="2"/>
    <x v="16"/>
    <x v="18"/>
    <x v="1"/>
    <n v="49"/>
    <n v="111"/>
    <n v="5439"/>
    <n v="1904"/>
    <n v="0.35"/>
    <x v="2"/>
    <s v="low Units"/>
    <n v="5.7326066226744913E-4"/>
  </r>
  <r>
    <x v="2"/>
    <s v="Online"/>
    <n v="1128299"/>
    <n v="44244"/>
    <s v="17-02-2021"/>
    <x v="1"/>
    <x v="1"/>
    <s v="Wednesday"/>
    <s v="17"/>
    <x v="2"/>
    <x v="16"/>
    <x v="18"/>
    <x v="2"/>
    <n v="49"/>
    <n v="111"/>
    <n v="5439"/>
    <n v="2176"/>
    <n v="0.4"/>
    <x v="2"/>
    <s v="low Units"/>
    <n v="6.5515504259137036E-4"/>
  </r>
  <r>
    <x v="2"/>
    <s v="Online"/>
    <n v="1128299"/>
    <n v="44244"/>
    <s v="17-02-2021"/>
    <x v="1"/>
    <x v="1"/>
    <s v="Wednesday"/>
    <s v="17"/>
    <x v="4"/>
    <x v="8"/>
    <x v="19"/>
    <x v="3"/>
    <n v="45"/>
    <n v="74"/>
    <n v="3330"/>
    <n v="1465"/>
    <n v="0.44"/>
    <x v="2"/>
    <s v="low Units"/>
    <n v="4.410855410828849E-4"/>
  </r>
  <r>
    <x v="2"/>
    <s v="Online"/>
    <n v="1128299"/>
    <n v="44244"/>
    <s v="17-02-2021"/>
    <x v="1"/>
    <x v="1"/>
    <s v="Wednesday"/>
    <s v="17"/>
    <x v="4"/>
    <x v="8"/>
    <x v="19"/>
    <x v="4"/>
    <n v="52"/>
    <n v="60"/>
    <n v="3120"/>
    <n v="998"/>
    <n v="0.32"/>
    <x v="2"/>
    <s v="low Units"/>
    <n v="3.0048011604144652E-4"/>
  </r>
  <r>
    <x v="2"/>
    <s v="Online"/>
    <n v="1128299"/>
    <n v="44244"/>
    <s v="17-02-2021"/>
    <x v="1"/>
    <x v="1"/>
    <s v="Wednesday"/>
    <s v="17"/>
    <x v="4"/>
    <x v="8"/>
    <x v="19"/>
    <x v="5"/>
    <n v="47"/>
    <n v="108"/>
    <n v="5076"/>
    <n v="2944"/>
    <n v="0.57999999999999996"/>
    <x v="2"/>
    <s v="low Units"/>
    <n v="8.8638623409420698E-4"/>
  </r>
  <r>
    <x v="2"/>
    <s v="Online"/>
    <n v="1128299"/>
    <n v="44271"/>
    <s v="16-03-2021"/>
    <x v="2"/>
    <x v="1"/>
    <s v="Tuesday"/>
    <s v="16"/>
    <x v="4"/>
    <x v="8"/>
    <x v="19"/>
    <x v="0"/>
    <n v="46"/>
    <n v="160"/>
    <n v="7360"/>
    <n v="3018"/>
    <n v="0.41"/>
    <x v="2"/>
    <s v="low Units"/>
    <n v="9.086663228588032E-4"/>
  </r>
  <r>
    <x v="2"/>
    <s v="Online"/>
    <n v="1128299"/>
    <n v="44271"/>
    <s v="16-03-2021"/>
    <x v="2"/>
    <x v="1"/>
    <s v="Tuesday"/>
    <s v="16"/>
    <x v="4"/>
    <x v="8"/>
    <x v="19"/>
    <x v="1"/>
    <n v="58"/>
    <n v="100"/>
    <n v="5800"/>
    <n v="2204"/>
    <n v="0.38"/>
    <x v="2"/>
    <s v="low Units"/>
    <n v="6.6358534644824461E-4"/>
  </r>
  <r>
    <x v="2"/>
    <s v="Online"/>
    <n v="1128299"/>
    <n v="44271"/>
    <s v="16-03-2021"/>
    <x v="2"/>
    <x v="1"/>
    <s v="Tuesday"/>
    <s v="16"/>
    <x v="4"/>
    <x v="8"/>
    <x v="19"/>
    <x v="2"/>
    <n v="59"/>
    <n v="115"/>
    <n v="6785"/>
    <n v="2918"/>
    <n v="0.43"/>
    <x v="2"/>
    <s v="low Units"/>
    <n v="8.7855809479853815E-4"/>
  </r>
  <r>
    <x v="2"/>
    <s v="Online"/>
    <n v="1128299"/>
    <n v="44271"/>
    <s v="16-03-2021"/>
    <x v="2"/>
    <x v="1"/>
    <s v="Tuesday"/>
    <s v="16"/>
    <x v="4"/>
    <x v="8"/>
    <x v="19"/>
    <x v="3"/>
    <n v="58"/>
    <n v="91"/>
    <n v="5278"/>
    <n v="2217"/>
    <n v="0.42"/>
    <x v="2"/>
    <s v="low Units"/>
    <n v="6.6749941609607903E-4"/>
  </r>
  <r>
    <x v="2"/>
    <s v="Online"/>
    <n v="1128299"/>
    <n v="44271"/>
    <s v="16-03-2021"/>
    <x v="2"/>
    <x v="1"/>
    <s v="Tuesday"/>
    <s v="16"/>
    <x v="4"/>
    <x v="8"/>
    <x v="19"/>
    <x v="4"/>
    <n v="61"/>
    <n v="44"/>
    <n v="2684"/>
    <n v="886"/>
    <n v="0.33"/>
    <x v="2"/>
    <s v="low Units"/>
    <n v="2.6675890061394949E-4"/>
  </r>
  <r>
    <x v="2"/>
    <s v="Online"/>
    <n v="1128299"/>
    <n v="44271"/>
    <s v="16-03-2021"/>
    <x v="2"/>
    <x v="1"/>
    <s v="Tuesday"/>
    <s v="16"/>
    <x v="4"/>
    <x v="8"/>
    <x v="19"/>
    <x v="5"/>
    <n v="54"/>
    <n v="101"/>
    <n v="5454"/>
    <n v="3272"/>
    <n v="0.6"/>
    <x v="2"/>
    <s v="low Units"/>
    <n v="9.8514122213187684E-4"/>
  </r>
  <r>
    <x v="1"/>
    <s v="Online"/>
    <n v="1128299"/>
    <n v="44303"/>
    <s v="17-04-2021"/>
    <x v="3"/>
    <x v="1"/>
    <s v="Saturday"/>
    <s v="17"/>
    <x v="4"/>
    <x v="8"/>
    <x v="19"/>
    <x v="0"/>
    <n v="62"/>
    <n v="138"/>
    <n v="8556"/>
    <n v="3594"/>
    <n v="0.42"/>
    <x v="2"/>
    <s v="low Units"/>
    <n v="1.0820897164859308E-3"/>
  </r>
  <r>
    <x v="1"/>
    <s v="Online"/>
    <n v="1128299"/>
    <n v="44303"/>
    <s v="17-04-2021"/>
    <x v="3"/>
    <x v="1"/>
    <s v="Saturday"/>
    <s v="17"/>
    <x v="4"/>
    <x v="8"/>
    <x v="19"/>
    <x v="1"/>
    <n v="66"/>
    <n v="98"/>
    <n v="6468"/>
    <n v="2264"/>
    <n v="0.35"/>
    <x v="2"/>
    <s v="low Units"/>
    <n v="6.8165028328440375E-4"/>
  </r>
  <r>
    <x v="1"/>
    <s v="Online"/>
    <n v="1128299"/>
    <n v="44303"/>
    <s v="17-04-2021"/>
    <x v="3"/>
    <x v="1"/>
    <s v="Saturday"/>
    <s v="17"/>
    <x v="4"/>
    <x v="8"/>
    <x v="19"/>
    <x v="2"/>
    <n v="66"/>
    <n v="120"/>
    <n v="7920"/>
    <n v="3247"/>
    <n v="0.41"/>
    <x v="2"/>
    <s v="low Units"/>
    <n v="9.7761416511681055E-4"/>
  </r>
  <r>
    <x v="1"/>
    <s v="Online"/>
    <n v="1128299"/>
    <n v="44303"/>
    <s v="17-04-2021"/>
    <x v="3"/>
    <x v="1"/>
    <s v="Saturday"/>
    <s v="17"/>
    <x v="4"/>
    <x v="8"/>
    <x v="19"/>
    <x v="3"/>
    <n v="52"/>
    <n v="84"/>
    <n v="4368"/>
    <n v="1966"/>
    <n v="0.45"/>
    <x v="2"/>
    <s v="low Units"/>
    <n v="5.9192776366481347E-4"/>
  </r>
  <r>
    <x v="1"/>
    <s v="Online"/>
    <n v="1128299"/>
    <n v="44303"/>
    <s v="17-04-2021"/>
    <x v="3"/>
    <x v="1"/>
    <s v="Saturday"/>
    <s v="17"/>
    <x v="4"/>
    <x v="8"/>
    <x v="19"/>
    <x v="4"/>
    <n v="59"/>
    <n v="58"/>
    <n v="3422"/>
    <n v="1198"/>
    <n v="0.35"/>
    <x v="2"/>
    <s v="low Units"/>
    <n v="3.606965721619769E-4"/>
  </r>
  <r>
    <x v="1"/>
    <s v="Online"/>
    <n v="1128299"/>
    <n v="44303"/>
    <s v="17-04-2021"/>
    <x v="3"/>
    <x v="1"/>
    <s v="Saturday"/>
    <s v="17"/>
    <x v="4"/>
    <x v="8"/>
    <x v="19"/>
    <x v="5"/>
    <n v="72"/>
    <n v="109"/>
    <n v="7848"/>
    <n v="4709"/>
    <n v="0.6"/>
    <x v="2"/>
    <s v="low Units"/>
    <n v="1.4177964593578875E-3"/>
  </r>
  <r>
    <x v="1"/>
    <s v="Online"/>
    <n v="1128299"/>
    <n v="44334"/>
    <s v="18-05-2021"/>
    <x v="4"/>
    <x v="1"/>
    <s v="Tuesday"/>
    <s v="18"/>
    <x v="4"/>
    <x v="8"/>
    <x v="19"/>
    <x v="0"/>
    <n v="58"/>
    <n v="155"/>
    <n v="8990"/>
    <n v="3866"/>
    <n v="0.43"/>
    <x v="2"/>
    <s v="low Units"/>
    <n v="1.1639840968098521E-3"/>
  </r>
  <r>
    <x v="1"/>
    <s v="Online"/>
    <n v="1128299"/>
    <n v="44334"/>
    <s v="18-05-2021"/>
    <x v="4"/>
    <x v="1"/>
    <s v="Tuesday"/>
    <s v="18"/>
    <x v="4"/>
    <x v="8"/>
    <x v="19"/>
    <x v="1"/>
    <n v="60"/>
    <n v="128"/>
    <n v="7680"/>
    <n v="3072"/>
    <n v="0.4"/>
    <x v="2"/>
    <s v="low Units"/>
    <n v="9.2492476601134651E-4"/>
  </r>
  <r>
    <x v="1"/>
    <s v="Online"/>
    <n v="1128299"/>
    <n v="44334"/>
    <s v="18-05-2021"/>
    <x v="4"/>
    <x v="1"/>
    <s v="Tuesday"/>
    <s v="18"/>
    <x v="4"/>
    <x v="8"/>
    <x v="19"/>
    <x v="2"/>
    <n v="59"/>
    <n v="119"/>
    <n v="7021"/>
    <n v="3159"/>
    <n v="0.45"/>
    <x v="2"/>
    <s v="low Units"/>
    <n v="9.5111892442377704E-4"/>
  </r>
  <r>
    <x v="1"/>
    <s v="Online"/>
    <n v="1128299"/>
    <n v="44334"/>
    <s v="18-05-2021"/>
    <x v="4"/>
    <x v="1"/>
    <s v="Tuesday"/>
    <s v="18"/>
    <x v="4"/>
    <x v="8"/>
    <x v="19"/>
    <x v="3"/>
    <n v="59"/>
    <n v="88"/>
    <n v="5192"/>
    <n v="2233"/>
    <n v="0.43"/>
    <x v="2"/>
    <s v="low Units"/>
    <n v="6.7231673258572153E-4"/>
  </r>
  <r>
    <x v="1"/>
    <s v="Online"/>
    <n v="1128299"/>
    <n v="44334"/>
    <s v="18-05-2021"/>
    <x v="4"/>
    <x v="1"/>
    <s v="Tuesday"/>
    <s v="18"/>
    <x v="4"/>
    <x v="8"/>
    <x v="19"/>
    <x v="4"/>
    <n v="52"/>
    <n v="68"/>
    <n v="3536"/>
    <n v="1132"/>
    <n v="0.32"/>
    <x v="2"/>
    <s v="low Units"/>
    <n v="3.4082514164220188E-4"/>
  </r>
  <r>
    <x v="1"/>
    <s v="Online"/>
    <n v="1128299"/>
    <n v="44334"/>
    <s v="18-05-2021"/>
    <x v="4"/>
    <x v="1"/>
    <s v="Tuesday"/>
    <s v="18"/>
    <x v="4"/>
    <x v="8"/>
    <x v="19"/>
    <x v="5"/>
    <n v="67"/>
    <n v="173"/>
    <n v="11591"/>
    <n v="6723"/>
    <n v="0.57999999999999996"/>
    <x v="2"/>
    <s v="low Units"/>
    <n v="2.0241761724916281E-3"/>
  </r>
  <r>
    <x v="1"/>
    <s v="Online"/>
    <n v="1128299"/>
    <n v="44364"/>
    <s v="17-06-2021"/>
    <x v="11"/>
    <x v="1"/>
    <s v="Thursday"/>
    <s v="17"/>
    <x v="4"/>
    <x v="8"/>
    <x v="19"/>
    <x v="0"/>
    <n v="61"/>
    <n v="223"/>
    <n v="13603"/>
    <n v="6121"/>
    <n v="0.45"/>
    <x v="2"/>
    <s v="low Units"/>
    <n v="1.842924639568832E-3"/>
  </r>
  <r>
    <x v="1"/>
    <s v="Online"/>
    <n v="1128299"/>
    <n v="44364"/>
    <s v="17-06-2021"/>
    <x v="11"/>
    <x v="1"/>
    <s v="Thursday"/>
    <s v="17"/>
    <x v="4"/>
    <x v="8"/>
    <x v="19"/>
    <x v="1"/>
    <n v="64"/>
    <n v="203"/>
    <n v="12992"/>
    <n v="4547"/>
    <n v="0.35"/>
    <x v="2"/>
    <s v="low Units"/>
    <n v="1.3690211299002579E-3"/>
  </r>
  <r>
    <x v="1"/>
    <s v="Online"/>
    <n v="1128299"/>
    <n v="44364"/>
    <s v="17-06-2021"/>
    <x v="11"/>
    <x v="1"/>
    <s v="Thursday"/>
    <s v="17"/>
    <x v="4"/>
    <x v="8"/>
    <x v="19"/>
    <x v="2"/>
    <n v="80"/>
    <n v="210"/>
    <n v="16800"/>
    <n v="7224"/>
    <n v="0.43"/>
    <x v="2"/>
    <s v="low Units"/>
    <n v="2.1750183950735567E-3"/>
  </r>
  <r>
    <x v="1"/>
    <s v="Online"/>
    <n v="1128299"/>
    <n v="44364"/>
    <s v="17-06-2021"/>
    <x v="11"/>
    <x v="1"/>
    <s v="Thursday"/>
    <s v="17"/>
    <x v="4"/>
    <x v="8"/>
    <x v="19"/>
    <x v="3"/>
    <n v="77"/>
    <n v="155"/>
    <n v="11935"/>
    <n v="5013"/>
    <n v="0.42"/>
    <x v="2"/>
    <s v="low Units"/>
    <n v="1.5093254726610936E-3"/>
  </r>
  <r>
    <x v="1"/>
    <s v="Online"/>
    <n v="1128299"/>
    <n v="44364"/>
    <s v="17-06-2021"/>
    <x v="11"/>
    <x v="1"/>
    <s v="Thursday"/>
    <s v="17"/>
    <x v="4"/>
    <x v="8"/>
    <x v="19"/>
    <x v="4"/>
    <n v="89"/>
    <n v="126"/>
    <n v="11214"/>
    <n v="3588"/>
    <n v="0.32"/>
    <x v="2"/>
    <s v="low Units"/>
    <n v="1.0802832228023148E-3"/>
  </r>
  <r>
    <x v="1"/>
    <s v="Online"/>
    <n v="1128299"/>
    <n v="44364"/>
    <s v="17-06-2021"/>
    <x v="11"/>
    <x v="1"/>
    <s v="Thursday"/>
    <s v="17"/>
    <x v="4"/>
    <x v="8"/>
    <x v="19"/>
    <x v="5"/>
    <n v="103"/>
    <n v="218"/>
    <n v="22454"/>
    <n v="12574"/>
    <n v="0.56000000000000005"/>
    <x v="2"/>
    <s v="low Units"/>
    <n v="3.7858085962977441E-3"/>
  </r>
  <r>
    <x v="1"/>
    <s v="Online"/>
    <n v="1128299"/>
    <n v="44393"/>
    <s v="16-07-2021"/>
    <x v="5"/>
    <x v="1"/>
    <s v="Friday"/>
    <s v="16"/>
    <x v="4"/>
    <x v="8"/>
    <x v="19"/>
    <x v="0"/>
    <n v="83"/>
    <n v="261"/>
    <n v="21663"/>
    <n v="9532"/>
    <n v="0.44"/>
    <x v="2"/>
    <s v="low Units"/>
    <n v="2.8699162987044775E-3"/>
  </r>
  <r>
    <x v="1"/>
    <s v="Online"/>
    <n v="1128299"/>
    <n v="44393"/>
    <s v="16-07-2021"/>
    <x v="5"/>
    <x v="1"/>
    <s v="Friday"/>
    <s v="16"/>
    <x v="4"/>
    <x v="8"/>
    <x v="19"/>
    <x v="1"/>
    <n v="88"/>
    <n v="225"/>
    <n v="19800"/>
    <n v="7920"/>
    <n v="0.4"/>
    <x v="2"/>
    <s v="low Units"/>
    <n v="2.3845716623730026E-3"/>
  </r>
  <r>
    <x v="1"/>
    <s v="Online"/>
    <n v="1128299"/>
    <n v="44393"/>
    <s v="16-07-2021"/>
    <x v="5"/>
    <x v="1"/>
    <s v="Friday"/>
    <s v="16"/>
    <x v="4"/>
    <x v="8"/>
    <x v="19"/>
    <x v="2"/>
    <n v="86"/>
    <n v="189"/>
    <n v="16254"/>
    <n v="7152"/>
    <n v="0.44"/>
    <x v="2"/>
    <s v="low Units"/>
    <n v="2.1533404708701659E-3"/>
  </r>
  <r>
    <x v="1"/>
    <s v="Online"/>
    <n v="1128299"/>
    <n v="44393"/>
    <s v="16-07-2021"/>
    <x v="5"/>
    <x v="1"/>
    <s v="Friday"/>
    <s v="16"/>
    <x v="4"/>
    <x v="8"/>
    <x v="19"/>
    <x v="3"/>
    <n v="82"/>
    <n v="180"/>
    <n v="14760"/>
    <n v="6347"/>
    <n v="0.43"/>
    <x v="2"/>
    <s v="low Units"/>
    <n v="1.9109692349850312E-3"/>
  </r>
  <r>
    <x v="1"/>
    <s v="Online"/>
    <n v="1128299"/>
    <n v="44393"/>
    <s v="16-07-2021"/>
    <x v="5"/>
    <x v="1"/>
    <s v="Friday"/>
    <s v="16"/>
    <x v="4"/>
    <x v="8"/>
    <x v="19"/>
    <x v="4"/>
    <n v="89"/>
    <n v="195"/>
    <n v="17355"/>
    <n v="5554"/>
    <n v="0.32"/>
    <x v="2"/>
    <s v="low Units"/>
    <n v="1.6722109864671282E-3"/>
  </r>
  <r>
    <x v="1"/>
    <s v="Online"/>
    <n v="1128299"/>
    <n v="44393"/>
    <s v="16-07-2021"/>
    <x v="5"/>
    <x v="1"/>
    <s v="Friday"/>
    <s v="16"/>
    <x v="4"/>
    <x v="8"/>
    <x v="19"/>
    <x v="5"/>
    <n v="101"/>
    <n v="163"/>
    <n v="16463"/>
    <n v="9384"/>
    <n v="0.56999999999999995"/>
    <x v="2"/>
    <s v="low Units"/>
    <n v="2.8253561211752849E-3"/>
  </r>
  <r>
    <x v="1"/>
    <s v="Online"/>
    <n v="1128299"/>
    <n v="44425"/>
    <s v="17-08-2021"/>
    <x v="6"/>
    <x v="1"/>
    <s v="Tuesday"/>
    <s v="17"/>
    <x v="4"/>
    <x v="8"/>
    <x v="19"/>
    <x v="0"/>
    <n v="87"/>
    <n v="213"/>
    <n v="18531"/>
    <n v="7598"/>
    <n v="0.41"/>
    <x v="2"/>
    <s v="low Units"/>
    <n v="2.2876231680189489E-3"/>
  </r>
  <r>
    <x v="1"/>
    <s v="Online"/>
    <n v="1128299"/>
    <n v="44425"/>
    <s v="17-08-2021"/>
    <x v="6"/>
    <x v="1"/>
    <s v="Tuesday"/>
    <s v="17"/>
    <x v="4"/>
    <x v="8"/>
    <x v="19"/>
    <x v="1"/>
    <n v="77"/>
    <n v="206"/>
    <n v="15862"/>
    <n v="5552"/>
    <n v="0.35"/>
    <x v="2"/>
    <s v="low Units"/>
    <n v="1.6716088219059229E-3"/>
  </r>
  <r>
    <x v="1"/>
    <s v="Online"/>
    <n v="1128299"/>
    <n v="44425"/>
    <s v="17-08-2021"/>
    <x v="6"/>
    <x v="1"/>
    <s v="Tuesday"/>
    <s v="17"/>
    <x v="4"/>
    <x v="8"/>
    <x v="19"/>
    <x v="2"/>
    <n v="78"/>
    <n v="189"/>
    <n v="14742"/>
    <n v="6339"/>
    <n v="0.43"/>
    <x v="2"/>
    <s v="low Units"/>
    <n v="1.90856057674021E-3"/>
  </r>
  <r>
    <x v="1"/>
    <s v="Online"/>
    <n v="1128299"/>
    <n v="44425"/>
    <s v="17-08-2021"/>
    <x v="6"/>
    <x v="1"/>
    <s v="Tuesday"/>
    <s v="17"/>
    <x v="4"/>
    <x v="8"/>
    <x v="19"/>
    <x v="3"/>
    <n v="77"/>
    <n v="143"/>
    <n v="11011"/>
    <n v="4625"/>
    <n v="0.42"/>
    <x v="2"/>
    <s v="low Units"/>
    <n v="1.3925055477872646E-3"/>
  </r>
  <r>
    <x v="1"/>
    <s v="Online"/>
    <n v="1128299"/>
    <n v="44425"/>
    <s v="17-08-2021"/>
    <x v="6"/>
    <x v="1"/>
    <s v="Tuesday"/>
    <s v="17"/>
    <x v="4"/>
    <x v="8"/>
    <x v="19"/>
    <x v="4"/>
    <n v="74"/>
    <n v="143"/>
    <n v="10582"/>
    <n v="3280"/>
    <n v="0.31"/>
    <x v="2"/>
    <s v="low Units"/>
    <n v="9.8754988037669808E-4"/>
  </r>
  <r>
    <x v="1"/>
    <s v="Online"/>
    <n v="1128299"/>
    <n v="44425"/>
    <s v="17-08-2021"/>
    <x v="6"/>
    <x v="1"/>
    <s v="Tuesday"/>
    <s v="17"/>
    <x v="4"/>
    <x v="8"/>
    <x v="19"/>
    <x v="5"/>
    <n v="81"/>
    <n v="87"/>
    <n v="7047"/>
    <n v="4087"/>
    <n v="0.57999999999999996"/>
    <x v="2"/>
    <s v="low Units"/>
    <n v="1.2305232808230381E-3"/>
  </r>
  <r>
    <x v="1"/>
    <s v="Online"/>
    <n v="1128299"/>
    <n v="44457"/>
    <s v="18-09-2021"/>
    <x v="7"/>
    <x v="1"/>
    <s v="Saturday"/>
    <s v="18"/>
    <x v="4"/>
    <x v="8"/>
    <x v="19"/>
    <x v="0"/>
    <n v="58"/>
    <n v="140"/>
    <n v="8120"/>
    <n v="3248"/>
    <n v="0.4"/>
    <x v="2"/>
    <s v="low Units"/>
    <n v="9.7791524739741309E-4"/>
  </r>
  <r>
    <x v="1"/>
    <s v="Online"/>
    <n v="1128299"/>
    <n v="44457"/>
    <s v="18-09-2021"/>
    <x v="7"/>
    <x v="1"/>
    <s v="Saturday"/>
    <s v="18"/>
    <x v="4"/>
    <x v="8"/>
    <x v="19"/>
    <x v="1"/>
    <n v="60"/>
    <n v="135"/>
    <n v="8100"/>
    <n v="2997"/>
    <n v="0.37"/>
    <x v="2"/>
    <s v="low Units"/>
    <n v="9.0234359496614753E-4"/>
  </r>
  <r>
    <x v="1"/>
    <s v="Online"/>
    <n v="1128299"/>
    <n v="44457"/>
    <s v="18-09-2021"/>
    <x v="7"/>
    <x v="1"/>
    <s v="Saturday"/>
    <s v="18"/>
    <x v="4"/>
    <x v="8"/>
    <x v="19"/>
    <x v="2"/>
    <n v="54"/>
    <n v="75"/>
    <n v="4050"/>
    <n v="1823"/>
    <n v="0.45"/>
    <x v="2"/>
    <s v="low Units"/>
    <n v="5.4887299753863432E-4"/>
  </r>
  <r>
    <x v="1"/>
    <s v="Online"/>
    <n v="1128299"/>
    <n v="44457"/>
    <s v="18-09-2021"/>
    <x v="7"/>
    <x v="1"/>
    <s v="Saturday"/>
    <s v="18"/>
    <x v="4"/>
    <x v="8"/>
    <x v="19"/>
    <x v="3"/>
    <n v="54"/>
    <n v="65"/>
    <n v="3510"/>
    <n v="1544"/>
    <n v="0.44"/>
    <x v="2"/>
    <s v="low Units"/>
    <n v="4.6487104125049445E-4"/>
  </r>
  <r>
    <x v="1"/>
    <s v="Online"/>
    <n v="1128299"/>
    <n v="44457"/>
    <s v="18-09-2021"/>
    <x v="7"/>
    <x v="1"/>
    <s v="Saturday"/>
    <s v="18"/>
    <x v="4"/>
    <x v="8"/>
    <x v="19"/>
    <x v="4"/>
    <n v="64"/>
    <n v="74"/>
    <n v="4736"/>
    <n v="1468"/>
    <n v="0.31"/>
    <x v="2"/>
    <s v="low Units"/>
    <n v="4.4198878792469292E-4"/>
  </r>
  <r>
    <x v="1"/>
    <s v="Online"/>
    <n v="1128299"/>
    <n v="44457"/>
    <s v="18-09-2021"/>
    <x v="7"/>
    <x v="1"/>
    <s v="Saturday"/>
    <s v="18"/>
    <x v="4"/>
    <x v="8"/>
    <x v="19"/>
    <x v="5"/>
    <n v="51"/>
    <n v="75"/>
    <n v="3825"/>
    <n v="2104"/>
    <n v="0.55000000000000004"/>
    <x v="2"/>
    <s v="low Units"/>
    <n v="6.3347711838797945E-4"/>
  </r>
  <r>
    <x v="1"/>
    <s v="Online"/>
    <n v="1128299"/>
    <n v="44486"/>
    <s v="17-10-2021"/>
    <x v="8"/>
    <x v="1"/>
    <s v="Sunday"/>
    <s v="17"/>
    <x v="4"/>
    <x v="8"/>
    <x v="19"/>
    <x v="0"/>
    <n v="47"/>
    <n v="100"/>
    <n v="4700"/>
    <n v="2068"/>
    <n v="0.44"/>
    <x v="2"/>
    <s v="low Units"/>
    <n v="6.2263815628628406E-4"/>
  </r>
  <r>
    <x v="1"/>
    <s v="Online"/>
    <n v="1128299"/>
    <n v="44486"/>
    <s v="17-10-2021"/>
    <x v="8"/>
    <x v="1"/>
    <s v="Sunday"/>
    <s v="17"/>
    <x v="4"/>
    <x v="8"/>
    <x v="19"/>
    <x v="1"/>
    <n v="59"/>
    <n v="144"/>
    <n v="8496"/>
    <n v="3228"/>
    <n v="0.38"/>
    <x v="2"/>
    <s v="low Units"/>
    <n v="9.7189360178536008E-4"/>
  </r>
  <r>
    <x v="1"/>
    <s v="Online"/>
    <n v="1128299"/>
    <n v="44486"/>
    <s v="17-10-2021"/>
    <x v="8"/>
    <x v="1"/>
    <s v="Sunday"/>
    <s v="17"/>
    <x v="4"/>
    <x v="8"/>
    <x v="19"/>
    <x v="2"/>
    <n v="55"/>
    <n v="112"/>
    <n v="6160"/>
    <n v="2526"/>
    <n v="0.41"/>
    <x v="2"/>
    <s v="low Units"/>
    <n v="7.6053384080229853E-4"/>
  </r>
  <r>
    <x v="1"/>
    <s v="Online"/>
    <n v="1128299"/>
    <n v="44486"/>
    <s v="17-10-2021"/>
    <x v="8"/>
    <x v="1"/>
    <s v="Sunday"/>
    <s v="17"/>
    <x v="4"/>
    <x v="8"/>
    <x v="19"/>
    <x v="3"/>
    <n v="51"/>
    <n v="113"/>
    <n v="5763"/>
    <n v="2363"/>
    <n v="0.41"/>
    <x v="2"/>
    <s v="low Units"/>
    <n v="7.1145742906406626E-4"/>
  </r>
  <r>
    <x v="1"/>
    <s v="Online"/>
    <n v="1128299"/>
    <n v="44486"/>
    <s v="17-10-2021"/>
    <x v="8"/>
    <x v="1"/>
    <s v="Sunday"/>
    <s v="17"/>
    <x v="4"/>
    <x v="8"/>
    <x v="19"/>
    <x v="4"/>
    <n v="59"/>
    <n v="98"/>
    <n v="5782"/>
    <n v="1792"/>
    <n v="0.31"/>
    <x v="2"/>
    <s v="low Units"/>
    <n v="5.395394468399521E-4"/>
  </r>
  <r>
    <x v="1"/>
    <s v="Online"/>
    <n v="1128299"/>
    <n v="44486"/>
    <s v="17-10-2021"/>
    <x v="8"/>
    <x v="1"/>
    <s v="Sunday"/>
    <s v="17"/>
    <x v="4"/>
    <x v="8"/>
    <x v="19"/>
    <x v="5"/>
    <n v="65"/>
    <n v="104"/>
    <n v="6760"/>
    <n v="3921"/>
    <n v="0.57999999999999996"/>
    <x v="2"/>
    <s v="low Units"/>
    <n v="1.1805436222429978E-3"/>
  </r>
  <r>
    <x v="1"/>
    <s v="Online"/>
    <n v="1128299"/>
    <n v="44517"/>
    <s v="17-11-2021"/>
    <x v="9"/>
    <x v="1"/>
    <s v="Wednesday"/>
    <s v="17"/>
    <x v="4"/>
    <x v="8"/>
    <x v="19"/>
    <x v="0"/>
    <n v="52"/>
    <n v="169"/>
    <n v="8788"/>
    <n v="3515"/>
    <n v="0.4"/>
    <x v="2"/>
    <s v="low Units"/>
    <n v="1.058304216318321E-3"/>
  </r>
  <r>
    <x v="1"/>
    <s v="Online"/>
    <n v="1128299"/>
    <n v="44517"/>
    <s v="17-11-2021"/>
    <x v="9"/>
    <x v="1"/>
    <s v="Wednesday"/>
    <s v="17"/>
    <x v="4"/>
    <x v="8"/>
    <x v="19"/>
    <x v="1"/>
    <n v="54"/>
    <n v="175"/>
    <n v="9450"/>
    <n v="3591"/>
    <n v="0.38"/>
    <x v="2"/>
    <s v="low Units"/>
    <n v="1.0811864696441227E-3"/>
  </r>
  <r>
    <x v="1"/>
    <s v="Online"/>
    <n v="1128299"/>
    <n v="44517"/>
    <s v="17-11-2021"/>
    <x v="9"/>
    <x v="1"/>
    <s v="Wednesday"/>
    <s v="17"/>
    <x v="4"/>
    <x v="8"/>
    <x v="19"/>
    <x v="2"/>
    <n v="53"/>
    <n v="147"/>
    <n v="7791"/>
    <n v="3194"/>
    <n v="0.41"/>
    <x v="2"/>
    <s v="low Units"/>
    <n v="9.6165680424487E-4"/>
  </r>
  <r>
    <x v="1"/>
    <s v="Online"/>
    <n v="1128299"/>
    <n v="44517"/>
    <s v="17-11-2021"/>
    <x v="9"/>
    <x v="1"/>
    <s v="Wednesday"/>
    <s v="17"/>
    <x v="4"/>
    <x v="8"/>
    <x v="19"/>
    <x v="3"/>
    <n v="64"/>
    <n v="150"/>
    <n v="9600"/>
    <n v="4128"/>
    <n v="0.43"/>
    <x v="2"/>
    <s v="low Units"/>
    <n v="1.2428676543277466E-3"/>
  </r>
  <r>
    <x v="1"/>
    <s v="Online"/>
    <n v="1128299"/>
    <n v="44517"/>
    <s v="17-11-2021"/>
    <x v="9"/>
    <x v="1"/>
    <s v="Wednesday"/>
    <s v="17"/>
    <x v="4"/>
    <x v="8"/>
    <x v="19"/>
    <x v="4"/>
    <n v="77"/>
    <n v="124"/>
    <n v="9548"/>
    <n v="2864"/>
    <n v="0.3"/>
    <x v="2"/>
    <s v="low Units"/>
    <n v="8.6229965164599483E-4"/>
  </r>
  <r>
    <x v="1"/>
    <s v="Online"/>
    <n v="1128299"/>
    <n v="44517"/>
    <s v="17-11-2021"/>
    <x v="9"/>
    <x v="1"/>
    <s v="Wednesday"/>
    <s v="17"/>
    <x v="4"/>
    <x v="8"/>
    <x v="19"/>
    <x v="5"/>
    <n v="86"/>
    <n v="162"/>
    <n v="13932"/>
    <n v="8220"/>
    <n v="0.59"/>
    <x v="2"/>
    <s v="low Units"/>
    <n v="2.4748963465537981E-3"/>
  </r>
  <r>
    <x v="1"/>
    <s v="Online"/>
    <n v="1128299"/>
    <n v="44546"/>
    <s v="16-12-2021"/>
    <x v="10"/>
    <x v="1"/>
    <s v="Thursday"/>
    <s v="16"/>
    <x v="4"/>
    <x v="8"/>
    <x v="19"/>
    <x v="0"/>
    <n v="72"/>
    <n v="216"/>
    <n v="15552"/>
    <n v="6221"/>
    <n v="0.4"/>
    <x v="2"/>
    <s v="low Units"/>
    <n v="1.8730328676290968E-3"/>
  </r>
  <r>
    <x v="1"/>
    <s v="Online"/>
    <n v="1128299"/>
    <n v="44546"/>
    <s v="16-12-2021"/>
    <x v="10"/>
    <x v="1"/>
    <s v="Thursday"/>
    <s v="16"/>
    <x v="4"/>
    <x v="8"/>
    <x v="19"/>
    <x v="1"/>
    <n v="82"/>
    <n v="200"/>
    <n v="16400"/>
    <n v="5740"/>
    <n v="0.35"/>
    <x v="2"/>
    <s v="low Units"/>
    <n v="1.7282122906592218E-3"/>
  </r>
  <r>
    <x v="3"/>
    <s v="Online"/>
    <n v="1128299"/>
    <n v="44546"/>
    <s v="16-12-2021"/>
    <x v="10"/>
    <x v="1"/>
    <s v="Thursday"/>
    <s v="16"/>
    <x v="4"/>
    <x v="8"/>
    <x v="19"/>
    <x v="2"/>
    <n v="75"/>
    <n v="174"/>
    <n v="13050"/>
    <n v="5220"/>
    <n v="0.4"/>
    <x v="2"/>
    <s v="low Units"/>
    <n v="1.5716495047458426E-3"/>
  </r>
  <r>
    <x v="3"/>
    <s v="Online"/>
    <n v="1128299"/>
    <n v="44546"/>
    <s v="16-12-2021"/>
    <x v="10"/>
    <x v="1"/>
    <s v="Thursday"/>
    <s v="16"/>
    <x v="4"/>
    <x v="8"/>
    <x v="19"/>
    <x v="3"/>
    <n v="78"/>
    <n v="180"/>
    <n v="14040"/>
    <n v="5756"/>
    <n v="0.41"/>
    <x v="2"/>
    <s v="low Units"/>
    <n v="1.733029607148864E-3"/>
  </r>
  <r>
    <x v="3"/>
    <s v="Online"/>
    <n v="1128299"/>
    <n v="44546"/>
    <s v="16-12-2021"/>
    <x v="10"/>
    <x v="1"/>
    <s v="Thursday"/>
    <s v="16"/>
    <x v="4"/>
    <x v="8"/>
    <x v="19"/>
    <x v="4"/>
    <n v="86"/>
    <n v="147"/>
    <n v="12642"/>
    <n v="4425"/>
    <n v="0.35"/>
    <x v="2"/>
    <s v="low Units"/>
    <n v="1.3322890916667343E-3"/>
  </r>
  <r>
    <x v="3"/>
    <s v="Online"/>
    <n v="1128299"/>
    <n v="44546"/>
    <s v="16-12-2021"/>
    <x v="10"/>
    <x v="1"/>
    <s v="Thursday"/>
    <s v="16"/>
    <x v="4"/>
    <x v="8"/>
    <x v="19"/>
    <x v="5"/>
    <n v="87"/>
    <n v="156"/>
    <n v="13572"/>
    <n v="7465"/>
    <n v="0.55000000000000004"/>
    <x v="2"/>
    <s v="low Units"/>
    <n v="2.247579224698796E-3"/>
  </r>
  <r>
    <x v="3"/>
    <s v="Online"/>
    <n v="1185732"/>
    <n v="44208"/>
    <s v="12-01-2021"/>
    <x v="0"/>
    <x v="1"/>
    <s v="Tuesday"/>
    <s v="12"/>
    <x v="4"/>
    <x v="8"/>
    <x v="19"/>
    <x v="0"/>
    <n v="41"/>
    <n v="255"/>
    <n v="10455"/>
    <n v="5750"/>
    <n v="0.55000000000000004"/>
    <x v="2"/>
    <s v="low Units"/>
    <n v="1.7312231134652481E-3"/>
  </r>
  <r>
    <x v="3"/>
    <s v="Online"/>
    <n v="1185732"/>
    <n v="44208"/>
    <s v="12-01-2021"/>
    <x v="0"/>
    <x v="1"/>
    <s v="Tuesday"/>
    <s v="12"/>
    <x v="4"/>
    <x v="8"/>
    <x v="19"/>
    <x v="1"/>
    <n v="44"/>
    <n v="189"/>
    <n v="8316"/>
    <n v="3909"/>
    <n v="0.47"/>
    <x v="2"/>
    <s v="low Units"/>
    <n v="1.176930634875766E-3"/>
  </r>
  <r>
    <x v="3"/>
    <s v="Online"/>
    <n v="1185732"/>
    <n v="44208"/>
    <s v="12-01-2021"/>
    <x v="0"/>
    <x v="1"/>
    <s v="Tuesday"/>
    <s v="12"/>
    <x v="4"/>
    <x v="8"/>
    <x v="19"/>
    <x v="2"/>
    <n v="32"/>
    <n v="169"/>
    <n v="5408"/>
    <n v="2055"/>
    <n v="0.38"/>
    <x v="2"/>
    <s v="low Units"/>
    <n v="6.1872408663844953E-4"/>
  </r>
  <r>
    <x v="3"/>
    <s v="Online"/>
    <n v="1185732"/>
    <n v="44208"/>
    <s v="12-01-2021"/>
    <x v="0"/>
    <x v="1"/>
    <s v="Tuesday"/>
    <s v="12"/>
    <x v="4"/>
    <x v="8"/>
    <x v="19"/>
    <x v="3"/>
    <n v="37"/>
    <n v="145"/>
    <n v="5365"/>
    <n v="2200"/>
    <n v="0.41"/>
    <x v="2"/>
    <s v="low Units"/>
    <n v="6.6238101732583399E-4"/>
  </r>
  <r>
    <x v="3"/>
    <s v="Online"/>
    <n v="1185732"/>
    <n v="44208"/>
    <s v="12-01-2021"/>
    <x v="0"/>
    <x v="1"/>
    <s v="Tuesday"/>
    <s v="12"/>
    <x v="4"/>
    <x v="8"/>
    <x v="19"/>
    <x v="4"/>
    <n v="51"/>
    <n v="165"/>
    <n v="8415"/>
    <n v="3787"/>
    <n v="0.45"/>
    <x v="2"/>
    <s v="low Units"/>
    <n v="1.1401985966422426E-3"/>
  </r>
  <r>
    <x v="3"/>
    <s v="Online"/>
    <n v="1185732"/>
    <n v="44208"/>
    <s v="12-01-2021"/>
    <x v="0"/>
    <x v="1"/>
    <s v="Tuesday"/>
    <s v="12"/>
    <x v="4"/>
    <x v="8"/>
    <x v="19"/>
    <x v="5"/>
    <n v="44"/>
    <n v="176"/>
    <n v="7744"/>
    <n v="5034"/>
    <n v="0.65"/>
    <x v="2"/>
    <s v="low Units"/>
    <n v="1.5156482005537493E-3"/>
  </r>
  <r>
    <x v="3"/>
    <s v="Online"/>
    <n v="1185732"/>
    <n v="44237"/>
    <s v="10-02-2021"/>
    <x v="1"/>
    <x v="1"/>
    <s v="Wednesday"/>
    <s v="10"/>
    <x v="4"/>
    <x v="8"/>
    <x v="19"/>
    <x v="0"/>
    <n v="44"/>
    <n v="234"/>
    <n v="10296"/>
    <n v="5663"/>
    <n v="0.55000000000000004"/>
    <x v="2"/>
    <s v="low Units"/>
    <n v="1.7050289550528176E-3"/>
  </r>
  <r>
    <x v="3"/>
    <s v="Online"/>
    <n v="1185732"/>
    <n v="44237"/>
    <s v="10-02-2021"/>
    <x v="1"/>
    <x v="1"/>
    <s v="Wednesday"/>
    <s v="10"/>
    <x v="4"/>
    <x v="8"/>
    <x v="19"/>
    <x v="1"/>
    <n v="42"/>
    <n v="138"/>
    <n v="5796"/>
    <n v="2840"/>
    <n v="0.49"/>
    <x v="2"/>
    <s v="low Units"/>
    <n v="8.550736769115312E-4"/>
  </r>
  <r>
    <x v="3"/>
    <s v="Online"/>
    <n v="1185732"/>
    <n v="44237"/>
    <s v="10-02-2021"/>
    <x v="1"/>
    <x v="1"/>
    <s v="Wednesday"/>
    <s v="10"/>
    <x v="4"/>
    <x v="8"/>
    <x v="19"/>
    <x v="2"/>
    <n v="33"/>
    <n v="174"/>
    <n v="5742"/>
    <n v="2125"/>
    <n v="0.37"/>
    <x v="2"/>
    <s v="low Units"/>
    <n v="6.3979984628063523E-4"/>
  </r>
  <r>
    <x v="3"/>
    <s v="Online"/>
    <n v="1185732"/>
    <n v="44237"/>
    <s v="10-02-2021"/>
    <x v="1"/>
    <x v="1"/>
    <s v="Wednesday"/>
    <s v="10"/>
    <x v="0"/>
    <x v="0"/>
    <x v="20"/>
    <x v="3"/>
    <n v="37"/>
    <n v="133"/>
    <n v="4921"/>
    <n v="2067"/>
    <n v="0.42"/>
    <x v="2"/>
    <s v="low Units"/>
    <n v="6.223370740056814E-4"/>
  </r>
  <r>
    <x v="3"/>
    <s v="Online"/>
    <n v="1185732"/>
    <n v="44237"/>
    <s v="10-02-2021"/>
    <x v="1"/>
    <x v="1"/>
    <s v="Wednesday"/>
    <s v="10"/>
    <x v="0"/>
    <x v="0"/>
    <x v="20"/>
    <x v="4"/>
    <n v="50"/>
    <n v="154"/>
    <n v="7700"/>
    <n v="3542"/>
    <n v="0.46"/>
    <x v="2"/>
    <s v="low Units"/>
    <n v="1.0664334378945926E-3"/>
  </r>
  <r>
    <x v="3"/>
    <s v="Online"/>
    <n v="1185732"/>
    <n v="44237"/>
    <s v="10-02-2021"/>
    <x v="1"/>
    <x v="1"/>
    <s v="Wednesday"/>
    <s v="10"/>
    <x v="0"/>
    <x v="0"/>
    <x v="20"/>
    <x v="5"/>
    <n v="42"/>
    <n v="182"/>
    <n v="7644"/>
    <n v="4892"/>
    <n v="0.64"/>
    <x v="2"/>
    <s v="low Units"/>
    <n v="1.4728945167081728E-3"/>
  </r>
  <r>
    <x v="3"/>
    <s v="Online"/>
    <n v="1185732"/>
    <n v="44263"/>
    <s v="08-03-2021"/>
    <x v="2"/>
    <x v="1"/>
    <s v="Monday"/>
    <s v="08"/>
    <x v="0"/>
    <x v="0"/>
    <x v="20"/>
    <x v="0"/>
    <n v="44"/>
    <n v="252"/>
    <n v="11088"/>
    <n v="6542"/>
    <n v="0.59"/>
    <x v="2"/>
    <s v="low Units"/>
    <n v="1.9696802797025486E-3"/>
  </r>
  <r>
    <x v="3"/>
    <s v="Online"/>
    <n v="1185732"/>
    <n v="44263"/>
    <s v="08-03-2021"/>
    <x v="2"/>
    <x v="1"/>
    <s v="Monday"/>
    <s v="08"/>
    <x v="0"/>
    <x v="0"/>
    <x v="20"/>
    <x v="1"/>
    <n v="44"/>
    <n v="165"/>
    <n v="7260"/>
    <n v="3340"/>
    <n v="0.46"/>
    <x v="2"/>
    <s v="low Units"/>
    <n v="1.0056148172128572E-3"/>
  </r>
  <r>
    <x v="3"/>
    <s v="Online"/>
    <n v="1185732"/>
    <n v="44263"/>
    <s v="08-03-2021"/>
    <x v="2"/>
    <x v="1"/>
    <s v="Monday"/>
    <s v="08"/>
    <x v="0"/>
    <x v="0"/>
    <x v="20"/>
    <x v="2"/>
    <n v="33"/>
    <n v="161"/>
    <n v="5313"/>
    <n v="1913"/>
    <n v="0.36"/>
    <x v="2"/>
    <s v="low Units"/>
    <n v="5.7597040279287292E-4"/>
  </r>
  <r>
    <x v="3"/>
    <s v="Online"/>
    <n v="1185732"/>
    <n v="44263"/>
    <s v="08-03-2021"/>
    <x v="2"/>
    <x v="1"/>
    <s v="Monday"/>
    <s v="08"/>
    <x v="0"/>
    <x v="0"/>
    <x v="20"/>
    <x v="3"/>
    <n v="39"/>
    <n v="106"/>
    <n v="4134"/>
    <n v="1695"/>
    <n v="0.41"/>
    <x v="2"/>
    <s v="low Units"/>
    <n v="5.1033446562149479E-4"/>
  </r>
  <r>
    <x v="3"/>
    <s v="Online"/>
    <n v="1185732"/>
    <n v="44263"/>
    <s v="08-03-2021"/>
    <x v="2"/>
    <x v="1"/>
    <s v="Monday"/>
    <s v="08"/>
    <x v="0"/>
    <x v="0"/>
    <x v="20"/>
    <x v="4"/>
    <n v="51"/>
    <n v="133"/>
    <n v="6783"/>
    <n v="3324"/>
    <n v="0.49"/>
    <x v="2"/>
    <s v="low Units"/>
    <n v="1.0007975007232147E-3"/>
  </r>
  <r>
    <x v="3"/>
    <s v="Online"/>
    <n v="1185732"/>
    <n v="44263"/>
    <s v="08-03-2021"/>
    <x v="2"/>
    <x v="1"/>
    <s v="Monday"/>
    <s v="08"/>
    <x v="0"/>
    <x v="0"/>
    <x v="20"/>
    <x v="5"/>
    <n v="43"/>
    <n v="161"/>
    <n v="6923"/>
    <n v="4154"/>
    <n v="0.6"/>
    <x v="2"/>
    <s v="low Units"/>
    <n v="1.2506957936234157E-3"/>
  </r>
  <r>
    <x v="3"/>
    <s v="Online"/>
    <n v="1185732"/>
    <n v="44295"/>
    <s v="09-04-2021"/>
    <x v="3"/>
    <x v="1"/>
    <s v="Friday"/>
    <s v="09"/>
    <x v="0"/>
    <x v="0"/>
    <x v="20"/>
    <x v="0"/>
    <n v="42"/>
    <n v="248"/>
    <n v="10416"/>
    <n v="5833"/>
    <n v="0.56000000000000005"/>
    <x v="2"/>
    <s v="low Units"/>
    <n v="1.7562129427552682E-3"/>
  </r>
  <r>
    <x v="3"/>
    <s v="Online"/>
    <n v="1185732"/>
    <n v="44295"/>
    <s v="09-04-2021"/>
    <x v="3"/>
    <x v="1"/>
    <s v="Friday"/>
    <s v="09"/>
    <x v="0"/>
    <x v="0"/>
    <x v="20"/>
    <x v="1"/>
    <n v="43"/>
    <n v="147"/>
    <n v="6321"/>
    <n v="2844"/>
    <n v="0.45"/>
    <x v="2"/>
    <s v="low Units"/>
    <n v="8.5627800603394171E-4"/>
  </r>
  <r>
    <x v="3"/>
    <s v="Online"/>
    <n v="1185732"/>
    <n v="44295"/>
    <s v="09-04-2021"/>
    <x v="3"/>
    <x v="1"/>
    <s v="Friday"/>
    <s v="09"/>
    <x v="0"/>
    <x v="0"/>
    <x v="20"/>
    <x v="2"/>
    <n v="34"/>
    <n v="152"/>
    <n v="5168"/>
    <n v="1860"/>
    <n v="0.36"/>
    <x v="2"/>
    <s v="low Units"/>
    <n v="5.6001304192093238E-4"/>
  </r>
  <r>
    <x v="3"/>
    <s v="Online"/>
    <n v="1185732"/>
    <n v="44295"/>
    <s v="09-04-2021"/>
    <x v="3"/>
    <x v="1"/>
    <s v="Friday"/>
    <s v="09"/>
    <x v="0"/>
    <x v="0"/>
    <x v="20"/>
    <x v="3"/>
    <n v="37"/>
    <n v="135"/>
    <n v="4995"/>
    <n v="2048"/>
    <n v="0.41"/>
    <x v="2"/>
    <s v="low Units"/>
    <n v="6.1661651067423094E-4"/>
  </r>
  <r>
    <x v="3"/>
    <s v="Online"/>
    <n v="1185732"/>
    <n v="44295"/>
    <s v="09-04-2021"/>
    <x v="3"/>
    <x v="1"/>
    <s v="Friday"/>
    <s v="09"/>
    <x v="0"/>
    <x v="0"/>
    <x v="20"/>
    <x v="4"/>
    <n v="50"/>
    <n v="124"/>
    <n v="6200"/>
    <n v="2914"/>
    <n v="0.47"/>
    <x v="2"/>
    <s v="low Units"/>
    <n v="8.7735376567612741E-4"/>
  </r>
  <r>
    <x v="3"/>
    <s v="Online"/>
    <n v="1185732"/>
    <n v="44295"/>
    <s v="09-04-2021"/>
    <x v="3"/>
    <x v="1"/>
    <s v="Friday"/>
    <s v="09"/>
    <x v="0"/>
    <x v="0"/>
    <x v="20"/>
    <x v="5"/>
    <n v="41"/>
    <n v="156"/>
    <n v="6396"/>
    <n v="4157"/>
    <n v="0.65"/>
    <x v="2"/>
    <s v="low Units"/>
    <n v="1.2515990404652236E-3"/>
  </r>
  <r>
    <x v="3"/>
    <s v="Online"/>
    <n v="1185732"/>
    <n v="44324"/>
    <s v="08-05-2021"/>
    <x v="4"/>
    <x v="1"/>
    <s v="Saturday"/>
    <s v="08"/>
    <x v="0"/>
    <x v="0"/>
    <x v="20"/>
    <x v="0"/>
    <n v="50"/>
    <n v="261"/>
    <n v="13050"/>
    <n v="7830"/>
    <n v="0.6"/>
    <x v="2"/>
    <s v="low Units"/>
    <n v="2.3574742571187638E-3"/>
  </r>
  <r>
    <x v="3"/>
    <s v="Online"/>
    <n v="1185732"/>
    <n v="44324"/>
    <s v="08-05-2021"/>
    <x v="4"/>
    <x v="1"/>
    <s v="Saturday"/>
    <s v="08"/>
    <x v="0"/>
    <x v="0"/>
    <x v="20"/>
    <x v="1"/>
    <n v="53"/>
    <n v="161"/>
    <n v="8533"/>
    <n v="4011"/>
    <n v="0.47"/>
    <x v="2"/>
    <s v="low Units"/>
    <n v="1.2076410274972367E-3"/>
  </r>
  <r>
    <x v="3"/>
    <s v="Online"/>
    <n v="1185732"/>
    <n v="44324"/>
    <s v="08-05-2021"/>
    <x v="4"/>
    <x v="1"/>
    <s v="Saturday"/>
    <s v="08"/>
    <x v="0"/>
    <x v="0"/>
    <x v="20"/>
    <x v="2"/>
    <n v="49"/>
    <n v="160"/>
    <n v="7840"/>
    <n v="2822"/>
    <n v="0.36"/>
    <x v="2"/>
    <s v="low Units"/>
    <n v="8.496541958606835E-4"/>
  </r>
  <r>
    <x v="3"/>
    <s v="Online"/>
    <n v="1185732"/>
    <n v="44324"/>
    <s v="08-05-2021"/>
    <x v="4"/>
    <x v="1"/>
    <s v="Saturday"/>
    <s v="08"/>
    <x v="0"/>
    <x v="0"/>
    <x v="20"/>
    <x v="3"/>
    <n v="47"/>
    <n v="130"/>
    <n v="6110"/>
    <n v="2444"/>
    <n v="0.4"/>
    <x v="2"/>
    <s v="low Units"/>
    <n v="7.3584509379288107E-4"/>
  </r>
  <r>
    <x v="3"/>
    <s v="Online"/>
    <n v="1185732"/>
    <n v="44324"/>
    <s v="08-05-2021"/>
    <x v="4"/>
    <x v="1"/>
    <s v="Saturday"/>
    <s v="08"/>
    <x v="0"/>
    <x v="0"/>
    <x v="20"/>
    <x v="4"/>
    <n v="56"/>
    <n v="137"/>
    <n v="7672"/>
    <n v="3759"/>
    <n v="0.49"/>
    <x v="2"/>
    <s v="low Units"/>
    <n v="1.1317682927853682E-3"/>
  </r>
  <r>
    <x v="3"/>
    <s v="Online"/>
    <n v="1185732"/>
    <n v="44324"/>
    <s v="08-05-2021"/>
    <x v="4"/>
    <x v="1"/>
    <s v="Saturday"/>
    <s v="08"/>
    <x v="0"/>
    <x v="0"/>
    <x v="20"/>
    <x v="5"/>
    <n v="59"/>
    <n v="169"/>
    <n v="9971"/>
    <n v="6282"/>
    <n v="0.63"/>
    <x v="2"/>
    <s v="low Units"/>
    <n v="1.8913988867458587E-3"/>
  </r>
  <r>
    <x v="3"/>
    <s v="Online"/>
    <n v="1185732"/>
    <n v="44357"/>
    <s v="10-06-2021"/>
    <x v="11"/>
    <x v="1"/>
    <s v="Thursday"/>
    <s v="10"/>
    <x v="0"/>
    <x v="0"/>
    <x v="20"/>
    <x v="0"/>
    <n v="59"/>
    <n v="263"/>
    <n v="15517"/>
    <n v="8690"/>
    <n v="0.56000000000000005"/>
    <x v="2"/>
    <s v="low Units"/>
    <n v="2.6164050184370445E-3"/>
  </r>
  <r>
    <x v="3"/>
    <s v="Online"/>
    <n v="1185732"/>
    <n v="44357"/>
    <s v="10-06-2021"/>
    <x v="11"/>
    <x v="1"/>
    <s v="Thursday"/>
    <s v="10"/>
    <x v="0"/>
    <x v="0"/>
    <x v="20"/>
    <x v="1"/>
    <n v="54"/>
    <n v="175"/>
    <n v="9450"/>
    <n v="4536"/>
    <n v="0.48"/>
    <x v="2"/>
    <s v="low Units"/>
    <n v="1.3657092248136288E-3"/>
  </r>
  <r>
    <x v="3"/>
    <s v="Online"/>
    <n v="1185732"/>
    <n v="44357"/>
    <s v="10-06-2021"/>
    <x v="11"/>
    <x v="1"/>
    <s v="Thursday"/>
    <s v="10"/>
    <x v="0"/>
    <x v="0"/>
    <x v="20"/>
    <x v="2"/>
    <n v="48"/>
    <n v="150"/>
    <n v="7200"/>
    <n v="2736"/>
    <n v="0.38"/>
    <x v="2"/>
    <s v="low Units"/>
    <n v="8.2376111972885552E-4"/>
  </r>
  <r>
    <x v="3"/>
    <s v="Online"/>
    <n v="1185732"/>
    <n v="44357"/>
    <s v="10-06-2021"/>
    <x v="11"/>
    <x v="1"/>
    <s v="Thursday"/>
    <s v="10"/>
    <x v="0"/>
    <x v="0"/>
    <x v="20"/>
    <x v="3"/>
    <n v="49"/>
    <n v="144"/>
    <n v="7056"/>
    <n v="2893"/>
    <n v="0.41"/>
    <x v="2"/>
    <s v="low Units"/>
    <n v="8.7103103778347175E-4"/>
  </r>
  <r>
    <x v="3"/>
    <s v="Online"/>
    <n v="1185732"/>
    <n v="44357"/>
    <s v="10-06-2021"/>
    <x v="11"/>
    <x v="1"/>
    <s v="Thursday"/>
    <s v="10"/>
    <x v="0"/>
    <x v="0"/>
    <x v="20"/>
    <x v="4"/>
    <n v="62"/>
    <n v="150"/>
    <n v="9300"/>
    <n v="4557"/>
    <n v="0.49"/>
    <x v="2"/>
    <s v="low Units"/>
    <n v="1.3720319527062844E-3"/>
  </r>
  <r>
    <x v="3"/>
    <s v="Online"/>
    <n v="1185732"/>
    <n v="44357"/>
    <s v="10-06-2021"/>
    <x v="11"/>
    <x v="1"/>
    <s v="Thursday"/>
    <s v="10"/>
    <x v="0"/>
    <x v="0"/>
    <x v="20"/>
    <x v="5"/>
    <n v="69"/>
    <n v="181"/>
    <n v="12489"/>
    <n v="7743"/>
    <n v="0.62"/>
    <x v="2"/>
    <s v="low Units"/>
    <n v="2.3312800987063333E-3"/>
  </r>
  <r>
    <x v="3"/>
    <s v="Online"/>
    <n v="1185732"/>
    <n v="44385"/>
    <s v="08-07-2021"/>
    <x v="5"/>
    <x v="1"/>
    <s v="Thursday"/>
    <s v="08"/>
    <x v="0"/>
    <x v="0"/>
    <x v="20"/>
    <x v="0"/>
    <n v="59"/>
    <n v="247"/>
    <n v="14573"/>
    <n v="8015"/>
    <n v="0.55000000000000004"/>
    <x v="2"/>
    <s v="low Units"/>
    <n v="2.4131744790302544E-3"/>
  </r>
  <r>
    <x v="3"/>
    <s v="Online"/>
    <n v="1185732"/>
    <n v="44385"/>
    <s v="08-07-2021"/>
    <x v="5"/>
    <x v="1"/>
    <s v="Thursday"/>
    <s v="08"/>
    <x v="0"/>
    <x v="0"/>
    <x v="20"/>
    <x v="1"/>
    <n v="56"/>
    <n v="196"/>
    <n v="10976"/>
    <n v="4939"/>
    <n v="0.45"/>
    <x v="2"/>
    <s v="low Units"/>
    <n v="1.4870453838964975E-3"/>
  </r>
  <r>
    <x v="3"/>
    <s v="Online"/>
    <n v="1185732"/>
    <n v="44385"/>
    <s v="08-07-2021"/>
    <x v="5"/>
    <x v="1"/>
    <s v="Thursday"/>
    <s v="08"/>
    <x v="0"/>
    <x v="0"/>
    <x v="20"/>
    <x v="2"/>
    <n v="51"/>
    <n v="169"/>
    <n v="8619"/>
    <n v="3017"/>
    <n v="0.35"/>
    <x v="2"/>
    <s v="low Units"/>
    <n v="9.0836524057820054E-4"/>
  </r>
  <r>
    <x v="3"/>
    <s v="Online"/>
    <n v="1185732"/>
    <n v="44385"/>
    <s v="08-07-2021"/>
    <x v="5"/>
    <x v="1"/>
    <s v="Thursday"/>
    <s v="08"/>
    <x v="0"/>
    <x v="0"/>
    <x v="20"/>
    <x v="3"/>
    <n v="53"/>
    <n v="150"/>
    <n v="7950"/>
    <n v="3419"/>
    <n v="0.43"/>
    <x v="2"/>
    <s v="low Units"/>
    <n v="1.0294003173804665E-3"/>
  </r>
  <r>
    <x v="3"/>
    <s v="Online"/>
    <n v="1185732"/>
    <n v="44385"/>
    <s v="08-07-2021"/>
    <x v="5"/>
    <x v="1"/>
    <s v="Thursday"/>
    <s v="08"/>
    <x v="0"/>
    <x v="0"/>
    <x v="20"/>
    <x v="4"/>
    <n v="62"/>
    <n v="168"/>
    <n v="10416"/>
    <n v="4791"/>
    <n v="0.46"/>
    <x v="2"/>
    <s v="low Units"/>
    <n v="1.4424852063673048E-3"/>
  </r>
  <r>
    <x v="3"/>
    <s v="Online"/>
    <n v="1185732"/>
    <n v="44385"/>
    <s v="08-07-2021"/>
    <x v="5"/>
    <x v="1"/>
    <s v="Thursday"/>
    <s v="08"/>
    <x v="0"/>
    <x v="0"/>
    <x v="20"/>
    <x v="5"/>
    <n v="66"/>
    <n v="194"/>
    <n v="12804"/>
    <n v="8323"/>
    <n v="0.65"/>
    <x v="2"/>
    <s v="low Units"/>
    <n v="2.5059078214558711E-3"/>
  </r>
  <r>
    <x v="3"/>
    <s v="Online"/>
    <n v="1185732"/>
    <n v="44417"/>
    <s v="09-08-2021"/>
    <x v="6"/>
    <x v="1"/>
    <s v="Monday"/>
    <s v="09"/>
    <x v="0"/>
    <x v="0"/>
    <x v="20"/>
    <x v="0"/>
    <n v="62"/>
    <n v="250"/>
    <n v="15500"/>
    <n v="8680"/>
    <n v="0.56000000000000005"/>
    <x v="2"/>
    <s v="low Units"/>
    <n v="2.6133941956310177E-3"/>
  </r>
  <r>
    <x v="3"/>
    <s v="Online"/>
    <n v="1185732"/>
    <n v="44417"/>
    <s v="09-08-2021"/>
    <x v="6"/>
    <x v="1"/>
    <s v="Monday"/>
    <s v="09"/>
    <x v="0"/>
    <x v="0"/>
    <x v="20"/>
    <x v="1"/>
    <n v="55"/>
    <n v="210"/>
    <n v="11550"/>
    <n v="5198"/>
    <n v="0.45"/>
    <x v="2"/>
    <s v="low Units"/>
    <n v="1.5650256945725842E-3"/>
  </r>
  <r>
    <x v="3"/>
    <s v="Online"/>
    <n v="1185732"/>
    <n v="44417"/>
    <s v="09-08-2021"/>
    <x v="6"/>
    <x v="1"/>
    <s v="Monday"/>
    <s v="09"/>
    <x v="0"/>
    <x v="0"/>
    <x v="20"/>
    <x v="2"/>
    <n v="51"/>
    <n v="188"/>
    <n v="9588"/>
    <n v="3452"/>
    <n v="0.36"/>
    <x v="2"/>
    <s v="low Units"/>
    <n v="1.039336032640354E-3"/>
  </r>
  <r>
    <x v="3"/>
    <s v="Online"/>
    <n v="1185732"/>
    <n v="44417"/>
    <s v="09-08-2021"/>
    <x v="6"/>
    <x v="1"/>
    <s v="Monday"/>
    <s v="09"/>
    <x v="0"/>
    <x v="0"/>
    <x v="20"/>
    <x v="3"/>
    <n v="41"/>
    <n v="150"/>
    <n v="6150"/>
    <n v="2460"/>
    <n v="0.4"/>
    <x v="2"/>
    <s v="low Units"/>
    <n v="7.4066241028252356E-4"/>
  </r>
  <r>
    <x v="3"/>
    <s v="Online"/>
    <n v="1185732"/>
    <n v="44417"/>
    <s v="09-08-2021"/>
    <x v="6"/>
    <x v="1"/>
    <s v="Monday"/>
    <s v="09"/>
    <x v="0"/>
    <x v="0"/>
    <x v="20"/>
    <x v="4"/>
    <n v="52"/>
    <n v="149"/>
    <n v="7748"/>
    <n v="3719"/>
    <n v="0.48"/>
    <x v="2"/>
    <s v="low Units"/>
    <n v="1.1197250015612622E-3"/>
  </r>
  <r>
    <x v="3"/>
    <s v="Online"/>
    <n v="1185732"/>
    <n v="44417"/>
    <s v="09-08-2021"/>
    <x v="6"/>
    <x v="1"/>
    <s v="Monday"/>
    <s v="09"/>
    <x v="0"/>
    <x v="0"/>
    <x v="20"/>
    <x v="5"/>
    <n v="55"/>
    <n v="218"/>
    <n v="11990"/>
    <n v="7194"/>
    <n v="0.6"/>
    <x v="2"/>
    <s v="low Units"/>
    <n v="2.1659859266554772E-3"/>
  </r>
  <r>
    <x v="3"/>
    <s v="Online"/>
    <n v="1185732"/>
    <n v="44447"/>
    <s v="08-09-2021"/>
    <x v="7"/>
    <x v="1"/>
    <s v="Wednesday"/>
    <s v="08"/>
    <x v="0"/>
    <x v="0"/>
    <x v="20"/>
    <x v="0"/>
    <n v="50"/>
    <n v="238"/>
    <n v="11900"/>
    <n v="7021"/>
    <n v="0.59"/>
    <x v="2"/>
    <s v="low Units"/>
    <n v="2.1138986921112185E-3"/>
  </r>
  <r>
    <x v="3"/>
    <s v="Online"/>
    <n v="1185732"/>
    <n v="44447"/>
    <s v="08-09-2021"/>
    <x v="7"/>
    <x v="1"/>
    <s v="Wednesday"/>
    <s v="08"/>
    <x v="0"/>
    <x v="0"/>
    <x v="20"/>
    <x v="1"/>
    <n v="48"/>
    <n v="163"/>
    <n v="7824"/>
    <n v="3521"/>
    <n v="0.45"/>
    <x v="2"/>
    <s v="low Units"/>
    <n v="1.0601107100019372E-3"/>
  </r>
  <r>
    <x v="3"/>
    <s v="Online"/>
    <n v="1185732"/>
    <n v="44447"/>
    <s v="08-09-2021"/>
    <x v="7"/>
    <x v="1"/>
    <s v="Wednesday"/>
    <s v="08"/>
    <x v="0"/>
    <x v="0"/>
    <x v="20"/>
    <x v="2"/>
    <n v="41"/>
    <n v="138"/>
    <n v="5658"/>
    <n v="1980"/>
    <n v="0.35"/>
    <x v="2"/>
    <s v="low Units"/>
    <n v="5.9614291559325066E-4"/>
  </r>
  <r>
    <x v="3"/>
    <s v="Online"/>
    <n v="1185732"/>
    <n v="44447"/>
    <s v="08-09-2021"/>
    <x v="7"/>
    <x v="1"/>
    <s v="Wednesday"/>
    <s v="08"/>
    <x v="0"/>
    <x v="0"/>
    <x v="20"/>
    <x v="3"/>
    <n v="44"/>
    <n v="137"/>
    <n v="6028"/>
    <n v="2471"/>
    <n v="0.41"/>
    <x v="2"/>
    <s v="low Units"/>
    <n v="7.4397431536915267E-4"/>
  </r>
  <r>
    <x v="3"/>
    <s v="Online"/>
    <n v="1185732"/>
    <n v="44447"/>
    <s v="08-09-2021"/>
    <x v="7"/>
    <x v="1"/>
    <s v="Wednesday"/>
    <s v="08"/>
    <x v="0"/>
    <x v="0"/>
    <x v="20"/>
    <x v="4"/>
    <n v="51"/>
    <n v="131"/>
    <n v="6681"/>
    <n v="3207"/>
    <n v="0.48"/>
    <x v="2"/>
    <s v="low Units"/>
    <n v="9.6557087389270431E-4"/>
  </r>
  <r>
    <x v="3"/>
    <s v="Online"/>
    <n v="1185732"/>
    <n v="44447"/>
    <s v="08-09-2021"/>
    <x v="7"/>
    <x v="1"/>
    <s v="Wednesday"/>
    <s v="08"/>
    <x v="0"/>
    <x v="0"/>
    <x v="20"/>
    <x v="5"/>
    <n v="59"/>
    <n v="156"/>
    <n v="9204"/>
    <n v="5522"/>
    <n v="0.6"/>
    <x v="2"/>
    <s v="low Units"/>
    <n v="1.6625763534878434E-3"/>
  </r>
  <r>
    <x v="3"/>
    <s v="Online"/>
    <n v="1185732"/>
    <n v="44479"/>
    <s v="10-10-2021"/>
    <x v="8"/>
    <x v="1"/>
    <s v="Sunday"/>
    <s v="10"/>
    <x v="0"/>
    <x v="0"/>
    <x v="20"/>
    <x v="0"/>
    <n v="57"/>
    <n v="208"/>
    <n v="11856"/>
    <n v="6758"/>
    <n v="0.56999999999999995"/>
    <x v="2"/>
    <s v="low Units"/>
    <n v="2.034714052312721E-3"/>
  </r>
  <r>
    <x v="3"/>
    <s v="Online"/>
    <n v="1185732"/>
    <n v="44479"/>
    <s v="10-10-2021"/>
    <x v="8"/>
    <x v="1"/>
    <s v="Sunday"/>
    <s v="10"/>
    <x v="0"/>
    <x v="0"/>
    <x v="20"/>
    <x v="1"/>
    <n v="46"/>
    <n v="156"/>
    <n v="7176"/>
    <n v="3301"/>
    <n v="0.46"/>
    <x v="2"/>
    <s v="low Units"/>
    <n v="9.9387260826935375E-4"/>
  </r>
  <r>
    <x v="3"/>
    <s v="Online"/>
    <n v="1185732"/>
    <n v="44479"/>
    <s v="10-10-2021"/>
    <x v="8"/>
    <x v="1"/>
    <s v="Sunday"/>
    <s v="10"/>
    <x v="0"/>
    <x v="0"/>
    <x v="20"/>
    <x v="2"/>
    <n v="46"/>
    <n v="137"/>
    <n v="6302"/>
    <n v="2521"/>
    <n v="0.4"/>
    <x v="2"/>
    <s v="low Units"/>
    <n v="7.5902842939928525E-4"/>
  </r>
  <r>
    <x v="3"/>
    <s v="Online"/>
    <n v="1185732"/>
    <n v="44479"/>
    <s v="10-10-2021"/>
    <x v="8"/>
    <x v="1"/>
    <s v="Sunday"/>
    <s v="10"/>
    <x v="0"/>
    <x v="0"/>
    <x v="20"/>
    <x v="3"/>
    <n v="45"/>
    <n v="135"/>
    <n v="6075"/>
    <n v="2491"/>
    <n v="0.41"/>
    <x v="2"/>
    <s v="low Units"/>
    <n v="7.4999596098120568E-4"/>
  </r>
  <r>
    <x v="3"/>
    <s v="Online"/>
    <n v="1185732"/>
    <n v="44479"/>
    <s v="10-10-2021"/>
    <x v="8"/>
    <x v="1"/>
    <s v="Sunday"/>
    <s v="10"/>
    <x v="0"/>
    <x v="0"/>
    <x v="20"/>
    <x v="4"/>
    <n v="59"/>
    <n v="150"/>
    <n v="8850"/>
    <n v="4160"/>
    <n v="0.47"/>
    <x v="2"/>
    <s v="low Units"/>
    <n v="1.2525022873070316E-3"/>
  </r>
  <r>
    <x v="3"/>
    <s v="Online"/>
    <n v="1185732"/>
    <n v="44479"/>
    <s v="10-10-2021"/>
    <x v="8"/>
    <x v="1"/>
    <s v="Sunday"/>
    <s v="10"/>
    <x v="0"/>
    <x v="0"/>
    <x v="20"/>
    <x v="5"/>
    <n v="64"/>
    <n v="156"/>
    <n v="9984"/>
    <n v="6190"/>
    <n v="0.62"/>
    <x v="2"/>
    <s v="low Units"/>
    <n v="1.8636993169304148E-3"/>
  </r>
  <r>
    <x v="3"/>
    <s v="Online"/>
    <n v="1185732"/>
    <n v="44509"/>
    <s v="09-11-2021"/>
    <x v="9"/>
    <x v="1"/>
    <s v="Tuesday"/>
    <s v="09"/>
    <x v="0"/>
    <x v="0"/>
    <x v="20"/>
    <x v="0"/>
    <n v="56"/>
    <n v="217"/>
    <n v="12152"/>
    <n v="6684"/>
    <n v="0.55000000000000004"/>
    <x v="2"/>
    <s v="low Units"/>
    <n v="2.0124339635481246E-3"/>
  </r>
  <r>
    <x v="3"/>
    <s v="Online"/>
    <n v="1185732"/>
    <n v="44509"/>
    <s v="09-11-2021"/>
    <x v="9"/>
    <x v="1"/>
    <s v="Tuesday"/>
    <s v="09"/>
    <x v="0"/>
    <x v="0"/>
    <x v="20"/>
    <x v="1"/>
    <n v="49"/>
    <n v="162"/>
    <n v="7938"/>
    <n v="3890"/>
    <n v="0.49"/>
    <x v="2"/>
    <s v="low Units"/>
    <n v="1.1712100715443156E-3"/>
  </r>
  <r>
    <x v="3"/>
    <s v="Online"/>
    <n v="1185732"/>
    <n v="44509"/>
    <s v="09-11-2021"/>
    <x v="9"/>
    <x v="1"/>
    <s v="Tuesday"/>
    <s v="09"/>
    <x v="0"/>
    <x v="0"/>
    <x v="20"/>
    <x v="2"/>
    <n v="45"/>
    <n v="147"/>
    <n v="6615"/>
    <n v="2381"/>
    <n v="0.36"/>
    <x v="2"/>
    <s v="low Units"/>
    <n v="7.1687691011491396E-4"/>
  </r>
  <r>
    <x v="3"/>
    <s v="Online"/>
    <n v="1185732"/>
    <n v="44509"/>
    <s v="09-11-2021"/>
    <x v="9"/>
    <x v="1"/>
    <s v="Tuesday"/>
    <s v="09"/>
    <x v="0"/>
    <x v="0"/>
    <x v="20"/>
    <x v="3"/>
    <n v="47"/>
    <n v="144"/>
    <n v="6768"/>
    <n v="2707"/>
    <n v="0.4"/>
    <x v="2"/>
    <s v="low Units"/>
    <n v="8.1502973359137861E-4"/>
  </r>
  <r>
    <x v="3"/>
    <s v="Online"/>
    <n v="1185732"/>
    <n v="44509"/>
    <s v="09-11-2021"/>
    <x v="9"/>
    <x v="1"/>
    <s v="Tuesday"/>
    <s v="09"/>
    <x v="0"/>
    <x v="0"/>
    <x v="20"/>
    <x v="4"/>
    <n v="62"/>
    <n v="154"/>
    <n v="9548"/>
    <n v="4297"/>
    <n v="0.45"/>
    <x v="2"/>
    <s v="low Units"/>
    <n v="1.293750559749595E-3"/>
  </r>
  <r>
    <x v="3"/>
    <s v="Online"/>
    <n v="1185732"/>
    <n v="44509"/>
    <s v="09-11-2021"/>
    <x v="9"/>
    <x v="1"/>
    <s v="Tuesday"/>
    <s v="09"/>
    <x v="0"/>
    <x v="0"/>
    <x v="20"/>
    <x v="5"/>
    <n v="68"/>
    <n v="176"/>
    <n v="11968"/>
    <n v="7660"/>
    <n v="0.64"/>
    <x v="2"/>
    <s v="low Units"/>
    <n v="2.3062902694163129E-3"/>
  </r>
  <r>
    <x v="3"/>
    <s v="Online"/>
    <n v="1185732"/>
    <n v="44538"/>
    <s v="08-12-2021"/>
    <x v="10"/>
    <x v="1"/>
    <s v="Wednesday"/>
    <s v="08"/>
    <x v="0"/>
    <x v="0"/>
    <x v="20"/>
    <x v="0"/>
    <n v="59"/>
    <n v="245"/>
    <n v="14455"/>
    <n v="8384"/>
    <n v="0.57999999999999996"/>
    <x v="2"/>
    <s v="low Units"/>
    <n v="2.5242738405726333E-3"/>
  </r>
  <r>
    <x v="3"/>
    <s v="Online"/>
    <n v="1185732"/>
    <n v="44538"/>
    <s v="08-12-2021"/>
    <x v="10"/>
    <x v="1"/>
    <s v="Wednesday"/>
    <s v="08"/>
    <x v="0"/>
    <x v="0"/>
    <x v="20"/>
    <x v="1"/>
    <n v="51"/>
    <n v="169"/>
    <n v="8619"/>
    <n v="4310"/>
    <n v="0.5"/>
    <x v="2"/>
    <s v="low Units"/>
    <n v="1.2976646293974294E-3"/>
  </r>
  <r>
    <x v="4"/>
    <s v="Online"/>
    <n v="1185732"/>
    <n v="44538"/>
    <s v="08-12-2021"/>
    <x v="10"/>
    <x v="1"/>
    <s v="Wednesday"/>
    <s v="08"/>
    <x v="0"/>
    <x v="0"/>
    <x v="20"/>
    <x v="2"/>
    <n v="52"/>
    <n v="163"/>
    <n v="8476"/>
    <n v="3306"/>
    <n v="0.39"/>
    <x v="2"/>
    <s v="low Units"/>
    <n v="9.9537801967236692E-4"/>
  </r>
  <r>
    <x v="4"/>
    <s v="Online"/>
    <n v="1185732"/>
    <n v="44538"/>
    <s v="08-12-2021"/>
    <x v="10"/>
    <x v="1"/>
    <s v="Wednesday"/>
    <s v="08"/>
    <x v="0"/>
    <x v="0"/>
    <x v="20"/>
    <x v="3"/>
    <n v="54"/>
    <n v="155"/>
    <n v="8370"/>
    <n v="3432"/>
    <n v="0.41"/>
    <x v="2"/>
    <s v="low Units"/>
    <n v="1.0333143870283011E-3"/>
  </r>
  <r>
    <x v="4"/>
    <s v="Online"/>
    <n v="1185732"/>
    <n v="44538"/>
    <s v="08-12-2021"/>
    <x v="10"/>
    <x v="1"/>
    <s v="Wednesday"/>
    <s v="08"/>
    <x v="0"/>
    <x v="0"/>
    <x v="20"/>
    <x v="4"/>
    <n v="60"/>
    <n v="155"/>
    <n v="9300"/>
    <n v="4278"/>
    <n v="0.46"/>
    <x v="2"/>
    <s v="low Units"/>
    <n v="1.2880299964181446E-3"/>
  </r>
  <r>
    <x v="4"/>
    <s v="Online"/>
    <n v="1185732"/>
    <n v="44538"/>
    <s v="08-12-2021"/>
    <x v="10"/>
    <x v="1"/>
    <s v="Wednesday"/>
    <s v="08"/>
    <x v="0"/>
    <x v="0"/>
    <x v="20"/>
    <x v="5"/>
    <n v="69"/>
    <n v="182"/>
    <n v="12558"/>
    <n v="8037"/>
    <n v="0.64"/>
    <x v="2"/>
    <s v="low Units"/>
    <n v="2.419798289203513E-3"/>
  </r>
  <r>
    <x v="4"/>
    <s v="Online"/>
    <n v="1185732"/>
    <n v="44210"/>
    <s v="14-01-2021"/>
    <x v="0"/>
    <x v="1"/>
    <s v="Thursday"/>
    <s v="14"/>
    <x v="0"/>
    <x v="0"/>
    <x v="20"/>
    <x v="0"/>
    <n v="39"/>
    <n v="216"/>
    <n v="8424"/>
    <n v="5307"/>
    <n v="0.63"/>
    <x v="2"/>
    <s v="low Units"/>
    <n v="1.5978436631582731E-3"/>
  </r>
  <r>
    <x v="4"/>
    <s v="Online"/>
    <n v="1185732"/>
    <n v="44210"/>
    <s v="14-01-2021"/>
    <x v="0"/>
    <x v="1"/>
    <s v="Thursday"/>
    <s v="14"/>
    <x v="0"/>
    <x v="0"/>
    <x v="20"/>
    <x v="1"/>
    <n v="39"/>
    <n v="156"/>
    <n v="6084"/>
    <n v="2738"/>
    <n v="0.45"/>
    <x v="2"/>
    <s v="low Units"/>
    <n v="8.2436328429006062E-4"/>
  </r>
  <r>
    <x v="4"/>
    <s v="Online"/>
    <n v="1185732"/>
    <n v="44210"/>
    <s v="14-01-2021"/>
    <x v="0"/>
    <x v="1"/>
    <s v="Thursday"/>
    <s v="14"/>
    <x v="0"/>
    <x v="0"/>
    <x v="20"/>
    <x v="2"/>
    <n v="29"/>
    <n v="168"/>
    <n v="4872"/>
    <n v="2339"/>
    <n v="0.48"/>
    <x v="2"/>
    <s v="low Units"/>
    <n v="7.0423145432960263E-4"/>
  </r>
  <r>
    <x v="4"/>
    <s v="Online"/>
    <n v="1185732"/>
    <n v="44210"/>
    <s v="14-01-2021"/>
    <x v="0"/>
    <x v="1"/>
    <s v="Thursday"/>
    <s v="14"/>
    <x v="0"/>
    <x v="0"/>
    <x v="20"/>
    <x v="3"/>
    <n v="34"/>
    <n v="131"/>
    <n v="4454"/>
    <n v="2093"/>
    <n v="0.47"/>
    <x v="2"/>
    <s v="low Units"/>
    <n v="6.3016521330135024E-4"/>
  </r>
  <r>
    <x v="4"/>
    <s v="Online"/>
    <n v="1185732"/>
    <n v="44210"/>
    <s v="14-01-2021"/>
    <x v="0"/>
    <x v="1"/>
    <s v="Thursday"/>
    <s v="14"/>
    <x v="0"/>
    <x v="0"/>
    <x v="20"/>
    <x v="4"/>
    <n v="49"/>
    <n v="145"/>
    <n v="7105"/>
    <n v="3197"/>
    <n v="0.45"/>
    <x v="2"/>
    <s v="low Units"/>
    <n v="9.6256005108667786E-4"/>
  </r>
  <r>
    <x v="4"/>
    <s v="Online"/>
    <n v="1185732"/>
    <n v="44210"/>
    <s v="14-01-2021"/>
    <x v="0"/>
    <x v="1"/>
    <s v="Thursday"/>
    <s v="14"/>
    <x v="0"/>
    <x v="0"/>
    <x v="20"/>
    <x v="5"/>
    <n v="38"/>
    <n v="156"/>
    <n v="5928"/>
    <n v="2371"/>
    <n v="0.4"/>
    <x v="2"/>
    <s v="low Units"/>
    <n v="7.1386608730888751E-4"/>
  </r>
  <r>
    <x v="4"/>
    <s v="Online"/>
    <n v="1185732"/>
    <n v="44239"/>
    <s v="12-02-2021"/>
    <x v="1"/>
    <x v="1"/>
    <s v="Friday"/>
    <s v="12"/>
    <x v="0"/>
    <x v="0"/>
    <x v="20"/>
    <x v="0"/>
    <n v="37"/>
    <n v="238"/>
    <n v="8806"/>
    <n v="5372"/>
    <n v="0.61"/>
    <x v="2"/>
    <s v="low Units"/>
    <n v="1.6174140113974457E-3"/>
  </r>
  <r>
    <x v="4"/>
    <s v="Online"/>
    <n v="1185732"/>
    <n v="44239"/>
    <s v="12-02-2021"/>
    <x v="1"/>
    <x v="1"/>
    <s v="Friday"/>
    <s v="12"/>
    <x v="0"/>
    <x v="0"/>
    <x v="20"/>
    <x v="1"/>
    <n v="37"/>
    <n v="145"/>
    <n v="5365"/>
    <n v="2200"/>
    <n v="0.41"/>
    <x v="2"/>
    <s v="low Units"/>
    <n v="6.6238101732583399E-4"/>
  </r>
  <r>
    <x v="4"/>
    <s v="Online"/>
    <n v="1185732"/>
    <n v="44239"/>
    <s v="12-02-2021"/>
    <x v="1"/>
    <x v="1"/>
    <s v="Friday"/>
    <s v="12"/>
    <x v="0"/>
    <x v="0"/>
    <x v="20"/>
    <x v="2"/>
    <n v="29"/>
    <n v="143"/>
    <n v="4147"/>
    <n v="2032"/>
    <n v="0.49"/>
    <x v="2"/>
    <s v="low Units"/>
    <n v="6.1179919418458855E-4"/>
  </r>
  <r>
    <x v="4"/>
    <s v="Online"/>
    <n v="1185732"/>
    <n v="44239"/>
    <s v="12-02-2021"/>
    <x v="1"/>
    <x v="1"/>
    <s v="Friday"/>
    <s v="12"/>
    <x v="2"/>
    <x v="17"/>
    <x v="21"/>
    <x v="3"/>
    <n v="32"/>
    <n v="123"/>
    <n v="3936"/>
    <n v="1889"/>
    <n v="0.48"/>
    <x v="2"/>
    <s v="low Units"/>
    <n v="5.6874442805840929E-4"/>
  </r>
  <r>
    <x v="4"/>
    <s v="Online"/>
    <n v="1185732"/>
    <n v="44239"/>
    <s v="12-02-2021"/>
    <x v="1"/>
    <x v="1"/>
    <s v="Friday"/>
    <s v="12"/>
    <x v="2"/>
    <x v="17"/>
    <x v="21"/>
    <x v="4"/>
    <n v="47"/>
    <n v="145"/>
    <n v="6815"/>
    <n v="2794"/>
    <n v="0.41"/>
    <x v="2"/>
    <s v="low Units"/>
    <n v="8.4122389200380935E-4"/>
  </r>
  <r>
    <x v="4"/>
    <s v="Online"/>
    <n v="1185732"/>
    <n v="44239"/>
    <s v="12-02-2021"/>
    <x v="1"/>
    <x v="1"/>
    <s v="Friday"/>
    <s v="12"/>
    <x v="2"/>
    <x v="17"/>
    <x v="21"/>
    <x v="5"/>
    <n v="38"/>
    <n v="174"/>
    <n v="6612"/>
    <n v="2579"/>
    <n v="0.39"/>
    <x v="2"/>
    <s v="low Units"/>
    <n v="7.7649120167423908E-4"/>
  </r>
  <r>
    <x v="4"/>
    <s v="Online"/>
    <n v="1185732"/>
    <n v="44265"/>
    <s v="10-03-2021"/>
    <x v="2"/>
    <x v="1"/>
    <s v="Wednesday"/>
    <s v="10"/>
    <x v="2"/>
    <x v="17"/>
    <x v="21"/>
    <x v="0"/>
    <n v="38"/>
    <n v="246"/>
    <n v="9348"/>
    <n v="5609"/>
    <n v="0.6"/>
    <x v="2"/>
    <s v="low Units"/>
    <n v="1.6887705119002739E-3"/>
  </r>
  <r>
    <x v="4"/>
    <s v="Online"/>
    <n v="1185732"/>
    <n v="44265"/>
    <s v="10-03-2021"/>
    <x v="2"/>
    <x v="1"/>
    <s v="Wednesday"/>
    <s v="10"/>
    <x v="2"/>
    <x v="17"/>
    <x v="21"/>
    <x v="1"/>
    <n v="37"/>
    <n v="131"/>
    <n v="4847"/>
    <n v="2133"/>
    <n v="0.44"/>
    <x v="2"/>
    <s v="low Units"/>
    <n v="6.4220850452545637E-4"/>
  </r>
  <r>
    <x v="4"/>
    <s v="Online"/>
    <n v="1185732"/>
    <n v="44265"/>
    <s v="10-03-2021"/>
    <x v="2"/>
    <x v="1"/>
    <s v="Wednesday"/>
    <s v="10"/>
    <x v="2"/>
    <x v="17"/>
    <x v="21"/>
    <x v="2"/>
    <n v="27"/>
    <n v="149"/>
    <n v="4023"/>
    <n v="1810"/>
    <n v="0.45"/>
    <x v="2"/>
    <s v="low Units"/>
    <n v="5.449589278907998E-4"/>
  </r>
  <r>
    <x v="4"/>
    <s v="Online"/>
    <n v="1185732"/>
    <n v="44265"/>
    <s v="10-03-2021"/>
    <x v="2"/>
    <x v="1"/>
    <s v="Wednesday"/>
    <s v="10"/>
    <x v="2"/>
    <x v="17"/>
    <x v="21"/>
    <x v="3"/>
    <n v="33"/>
    <n v="112"/>
    <n v="3696"/>
    <n v="1737"/>
    <n v="0.47"/>
    <x v="2"/>
    <s v="low Units"/>
    <n v="5.2297992140680624E-4"/>
  </r>
  <r>
    <x v="4"/>
    <s v="Online"/>
    <n v="1185732"/>
    <n v="44265"/>
    <s v="10-03-2021"/>
    <x v="2"/>
    <x v="1"/>
    <s v="Wednesday"/>
    <s v="10"/>
    <x v="2"/>
    <x v="17"/>
    <x v="21"/>
    <x v="4"/>
    <n v="47"/>
    <n v="126"/>
    <n v="5922"/>
    <n v="2665"/>
    <n v="0.45"/>
    <x v="2"/>
    <s v="low Units"/>
    <n v="8.0238427780606717E-4"/>
  </r>
  <r>
    <x v="4"/>
    <s v="Online"/>
    <n v="1185732"/>
    <n v="44265"/>
    <s v="10-03-2021"/>
    <x v="2"/>
    <x v="1"/>
    <s v="Wednesday"/>
    <s v="10"/>
    <x v="2"/>
    <x v="17"/>
    <x v="21"/>
    <x v="5"/>
    <n v="37"/>
    <n v="165"/>
    <n v="6105"/>
    <n v="2259"/>
    <n v="0.37"/>
    <x v="2"/>
    <s v="low Units"/>
    <n v="6.8014487188139048E-4"/>
  </r>
  <r>
    <x v="4"/>
    <s v="Online"/>
    <n v="1185732"/>
    <n v="44297"/>
    <s v="11-04-2021"/>
    <x v="3"/>
    <x v="1"/>
    <s v="Sunday"/>
    <s v="11"/>
    <x v="2"/>
    <x v="17"/>
    <x v="21"/>
    <x v="0"/>
    <n v="39"/>
    <n v="208"/>
    <n v="8112"/>
    <n v="5029"/>
    <n v="0.62"/>
    <x v="2"/>
    <s v="low Units"/>
    <n v="1.5141427891507361E-3"/>
  </r>
  <r>
    <x v="4"/>
    <s v="Online"/>
    <n v="1185732"/>
    <n v="44297"/>
    <s v="11-04-2021"/>
    <x v="3"/>
    <x v="1"/>
    <s v="Sunday"/>
    <s v="11"/>
    <x v="2"/>
    <x v="17"/>
    <x v="21"/>
    <x v="1"/>
    <n v="39"/>
    <n v="140"/>
    <n v="5460"/>
    <n v="2457"/>
    <n v="0.45"/>
    <x v="2"/>
    <s v="low Units"/>
    <n v="7.3975916344071549E-4"/>
  </r>
  <r>
    <x v="4"/>
    <s v="Online"/>
    <n v="1185732"/>
    <n v="44297"/>
    <s v="11-04-2021"/>
    <x v="3"/>
    <x v="1"/>
    <s v="Sunday"/>
    <s v="11"/>
    <x v="2"/>
    <x v="17"/>
    <x v="21"/>
    <x v="2"/>
    <n v="28"/>
    <n v="145"/>
    <n v="4060"/>
    <n v="1868"/>
    <n v="0.46"/>
    <x v="2"/>
    <s v="low Units"/>
    <n v="5.6242170016575362E-4"/>
  </r>
  <r>
    <x v="4"/>
    <s v="Online"/>
    <n v="1185732"/>
    <n v="44297"/>
    <s v="11-04-2021"/>
    <x v="3"/>
    <x v="1"/>
    <s v="Sunday"/>
    <s v="11"/>
    <x v="2"/>
    <x v="17"/>
    <x v="21"/>
    <x v="3"/>
    <n v="33"/>
    <n v="119"/>
    <n v="3927"/>
    <n v="1846"/>
    <n v="0.47"/>
    <x v="2"/>
    <s v="low Units"/>
    <n v="5.557978899924953E-4"/>
  </r>
  <r>
    <x v="4"/>
    <s v="Online"/>
    <n v="1185732"/>
    <n v="44297"/>
    <s v="11-04-2021"/>
    <x v="3"/>
    <x v="1"/>
    <s v="Sunday"/>
    <s v="11"/>
    <x v="2"/>
    <x v="17"/>
    <x v="21"/>
    <x v="4"/>
    <n v="47"/>
    <n v="106"/>
    <n v="4982"/>
    <n v="2092"/>
    <n v="0.42"/>
    <x v="2"/>
    <s v="low Units"/>
    <n v="6.2986413102074769E-4"/>
  </r>
  <r>
    <x v="4"/>
    <s v="Online"/>
    <n v="1185732"/>
    <n v="44297"/>
    <s v="11-04-2021"/>
    <x v="3"/>
    <x v="1"/>
    <s v="Sunday"/>
    <s v="11"/>
    <x v="2"/>
    <x v="17"/>
    <x v="21"/>
    <x v="5"/>
    <n v="36"/>
    <n v="149"/>
    <n v="5364"/>
    <n v="1877"/>
    <n v="0.35"/>
    <x v="2"/>
    <s v="low Units"/>
    <n v="5.6513144069117742E-4"/>
  </r>
  <r>
    <x v="4"/>
    <s v="Online"/>
    <n v="1185732"/>
    <n v="44326"/>
    <s v="10-05-2021"/>
    <x v="4"/>
    <x v="1"/>
    <s v="Monday"/>
    <s v="10"/>
    <x v="2"/>
    <x v="17"/>
    <x v="21"/>
    <x v="0"/>
    <n v="45"/>
    <n v="246"/>
    <n v="11070"/>
    <n v="7196"/>
    <n v="0.65"/>
    <x v="2"/>
    <s v="low Units"/>
    <n v="2.1665880912166828E-3"/>
  </r>
  <r>
    <x v="4"/>
    <s v="Online"/>
    <n v="1185732"/>
    <n v="44326"/>
    <s v="10-05-2021"/>
    <x v="4"/>
    <x v="1"/>
    <s v="Monday"/>
    <s v="10"/>
    <x v="2"/>
    <x v="17"/>
    <x v="21"/>
    <x v="1"/>
    <n v="41"/>
    <n v="152"/>
    <n v="6232"/>
    <n v="2493"/>
    <n v="0.4"/>
    <x v="2"/>
    <s v="low Units"/>
    <n v="7.5059812554241099E-4"/>
  </r>
  <r>
    <x v="4"/>
    <s v="Online"/>
    <n v="1185732"/>
    <n v="44326"/>
    <s v="10-05-2021"/>
    <x v="4"/>
    <x v="1"/>
    <s v="Monday"/>
    <s v="10"/>
    <x v="2"/>
    <x v="17"/>
    <x v="21"/>
    <x v="2"/>
    <n v="39"/>
    <n v="145"/>
    <n v="5655"/>
    <n v="2771"/>
    <n v="0.49"/>
    <x v="2"/>
    <s v="low Units"/>
    <n v="8.3429899954994826E-4"/>
  </r>
  <r>
    <x v="4"/>
    <s v="Online"/>
    <n v="1185732"/>
    <n v="44326"/>
    <s v="10-05-2021"/>
    <x v="4"/>
    <x v="1"/>
    <s v="Monday"/>
    <s v="10"/>
    <x v="2"/>
    <x v="17"/>
    <x v="21"/>
    <x v="3"/>
    <n v="39"/>
    <n v="131"/>
    <n v="5109"/>
    <n v="2555"/>
    <n v="0.5"/>
    <x v="2"/>
    <s v="low Units"/>
    <n v="7.6926522693977534E-4"/>
  </r>
  <r>
    <x v="4"/>
    <s v="Online"/>
    <n v="1185732"/>
    <n v="44326"/>
    <s v="10-05-2021"/>
    <x v="4"/>
    <x v="1"/>
    <s v="Monday"/>
    <s v="10"/>
    <x v="2"/>
    <x v="17"/>
    <x v="21"/>
    <x v="4"/>
    <n v="45"/>
    <n v="133"/>
    <n v="5985"/>
    <n v="2514"/>
    <n v="0.42"/>
    <x v="2"/>
    <s v="low Units"/>
    <n v="7.5692085343506666E-4"/>
  </r>
  <r>
    <x v="4"/>
    <s v="Online"/>
    <n v="1185732"/>
    <n v="44326"/>
    <s v="10-05-2021"/>
    <x v="4"/>
    <x v="1"/>
    <s v="Monday"/>
    <s v="10"/>
    <x v="2"/>
    <x v="17"/>
    <x v="21"/>
    <x v="5"/>
    <n v="52"/>
    <n v="156"/>
    <n v="8112"/>
    <n v="3245"/>
    <n v="0.4"/>
    <x v="2"/>
    <s v="low Units"/>
    <n v="9.7701200055560502E-4"/>
  </r>
  <r>
    <x v="4"/>
    <s v="Online"/>
    <n v="1185732"/>
    <n v="44359"/>
    <s v="12-06-2021"/>
    <x v="11"/>
    <x v="1"/>
    <s v="Saturday"/>
    <s v="12"/>
    <x v="2"/>
    <x v="17"/>
    <x v="21"/>
    <x v="0"/>
    <n v="46"/>
    <n v="247"/>
    <n v="11362"/>
    <n v="7158"/>
    <n v="0.63"/>
    <x v="2"/>
    <s v="low Units"/>
    <n v="2.155146964553782E-3"/>
  </r>
  <r>
    <x v="4"/>
    <s v="Online"/>
    <n v="1185732"/>
    <n v="44359"/>
    <s v="12-06-2021"/>
    <x v="11"/>
    <x v="1"/>
    <s v="Saturday"/>
    <s v="12"/>
    <x v="2"/>
    <x v="17"/>
    <x v="21"/>
    <x v="1"/>
    <n v="42"/>
    <n v="168"/>
    <n v="7056"/>
    <n v="2893"/>
    <n v="0.41"/>
    <x v="2"/>
    <s v="low Units"/>
    <n v="8.7103103778347175E-4"/>
  </r>
  <r>
    <x v="4"/>
    <s v="Online"/>
    <n v="1185732"/>
    <n v="44359"/>
    <s v="12-06-2021"/>
    <x v="11"/>
    <x v="1"/>
    <s v="Saturday"/>
    <s v="12"/>
    <x v="2"/>
    <x v="17"/>
    <x v="21"/>
    <x v="2"/>
    <n v="38"/>
    <n v="131"/>
    <n v="4978"/>
    <n v="2240"/>
    <n v="0.45"/>
    <x v="2"/>
    <s v="low Units"/>
    <n v="6.7442430854994012E-4"/>
  </r>
  <r>
    <x v="4"/>
    <s v="Online"/>
    <n v="1185732"/>
    <n v="44359"/>
    <s v="12-06-2021"/>
    <x v="11"/>
    <x v="1"/>
    <s v="Saturday"/>
    <s v="12"/>
    <x v="2"/>
    <x v="17"/>
    <x v="21"/>
    <x v="3"/>
    <n v="38"/>
    <n v="140"/>
    <n v="5320"/>
    <n v="2500"/>
    <n v="0.47"/>
    <x v="2"/>
    <s v="low Units"/>
    <n v="7.5270570150662958E-4"/>
  </r>
  <r>
    <x v="4"/>
    <s v="Online"/>
    <n v="1185732"/>
    <n v="44359"/>
    <s v="12-06-2021"/>
    <x v="11"/>
    <x v="1"/>
    <s v="Saturday"/>
    <s v="12"/>
    <x v="2"/>
    <x v="17"/>
    <x v="21"/>
    <x v="4"/>
    <n v="49"/>
    <n v="135"/>
    <n v="6615"/>
    <n v="2911"/>
    <n v="0.44"/>
    <x v="2"/>
    <s v="low Units"/>
    <n v="8.7645051883431945E-4"/>
  </r>
  <r>
    <x v="4"/>
    <s v="Online"/>
    <n v="1185732"/>
    <n v="44359"/>
    <s v="12-06-2021"/>
    <x v="11"/>
    <x v="1"/>
    <s v="Saturday"/>
    <s v="12"/>
    <x v="2"/>
    <x v="17"/>
    <x v="21"/>
    <x v="5"/>
    <n v="50"/>
    <n v="163"/>
    <n v="8150"/>
    <n v="3016"/>
    <n v="0.37"/>
    <x v="2"/>
    <s v="low Units"/>
    <n v="9.0806415829759789E-4"/>
  </r>
  <r>
    <x v="4"/>
    <s v="Online"/>
    <n v="1185732"/>
    <n v="44387"/>
    <s v="10-07-2021"/>
    <x v="5"/>
    <x v="1"/>
    <s v="Saturday"/>
    <s v="10"/>
    <x v="2"/>
    <x v="17"/>
    <x v="21"/>
    <x v="0"/>
    <n v="48"/>
    <n v="228"/>
    <n v="10944"/>
    <n v="7004"/>
    <n v="0.64"/>
    <x v="2"/>
    <s v="low Units"/>
    <n v="2.1087802933409737E-3"/>
  </r>
  <r>
    <x v="4"/>
    <s v="Online"/>
    <n v="1185732"/>
    <n v="44387"/>
    <s v="10-07-2021"/>
    <x v="5"/>
    <x v="1"/>
    <s v="Saturday"/>
    <s v="10"/>
    <x v="2"/>
    <x v="17"/>
    <x v="21"/>
    <x v="1"/>
    <n v="44"/>
    <n v="163"/>
    <n v="7172"/>
    <n v="3084"/>
    <n v="0.43"/>
    <x v="2"/>
    <s v="low Units"/>
    <n v="9.2853775337857817E-4"/>
  </r>
  <r>
    <x v="4"/>
    <s v="Online"/>
    <n v="1185732"/>
    <n v="44387"/>
    <s v="10-07-2021"/>
    <x v="5"/>
    <x v="1"/>
    <s v="Saturday"/>
    <s v="10"/>
    <x v="2"/>
    <x v="17"/>
    <x v="21"/>
    <x v="2"/>
    <n v="38"/>
    <n v="149"/>
    <n v="5662"/>
    <n v="2718"/>
    <n v="0.48"/>
    <x v="2"/>
    <s v="low Units"/>
    <n v="8.1834163867800761E-4"/>
  </r>
  <r>
    <x v="4"/>
    <s v="Online"/>
    <n v="1185732"/>
    <n v="44387"/>
    <s v="10-07-2021"/>
    <x v="5"/>
    <x v="1"/>
    <s v="Saturday"/>
    <s v="10"/>
    <x v="2"/>
    <x v="17"/>
    <x v="21"/>
    <x v="3"/>
    <n v="39"/>
    <n v="150"/>
    <n v="5850"/>
    <n v="2750"/>
    <n v="0.47"/>
    <x v="2"/>
    <s v="low Units"/>
    <n v="8.2797627165729249E-4"/>
  </r>
  <r>
    <x v="4"/>
    <s v="Online"/>
    <n v="1185732"/>
    <n v="44387"/>
    <s v="10-07-2021"/>
    <x v="5"/>
    <x v="1"/>
    <s v="Saturday"/>
    <s v="10"/>
    <x v="2"/>
    <x v="17"/>
    <x v="21"/>
    <x v="4"/>
    <n v="48"/>
    <n v="137"/>
    <n v="6576"/>
    <n v="2762"/>
    <n v="0.42"/>
    <x v="2"/>
    <s v="low Units"/>
    <n v="8.3158925902452436E-4"/>
  </r>
  <r>
    <x v="4"/>
    <s v="Online"/>
    <n v="1185732"/>
    <n v="44387"/>
    <s v="10-07-2021"/>
    <x v="5"/>
    <x v="1"/>
    <s v="Saturday"/>
    <s v="10"/>
    <x v="2"/>
    <x v="17"/>
    <x v="21"/>
    <x v="5"/>
    <n v="51"/>
    <n v="196"/>
    <n v="9996"/>
    <n v="3599"/>
    <n v="0.36"/>
    <x v="2"/>
    <s v="low Units"/>
    <n v="1.0835951278889439E-3"/>
  </r>
  <r>
    <x v="4"/>
    <s v="Online"/>
    <n v="1185732"/>
    <n v="44419"/>
    <s v="11-08-2021"/>
    <x v="6"/>
    <x v="1"/>
    <s v="Wednesday"/>
    <s v="11"/>
    <x v="2"/>
    <x v="17"/>
    <x v="21"/>
    <x v="0"/>
    <n v="47"/>
    <n v="255"/>
    <n v="11985"/>
    <n v="7670"/>
    <n v="0.64"/>
    <x v="2"/>
    <s v="low Units"/>
    <n v="2.3093010922223397E-3"/>
  </r>
  <r>
    <x v="4"/>
    <s v="Online"/>
    <n v="1185732"/>
    <n v="44419"/>
    <s v="11-08-2021"/>
    <x v="6"/>
    <x v="1"/>
    <s v="Wednesday"/>
    <s v="11"/>
    <x v="2"/>
    <x v="17"/>
    <x v="21"/>
    <x v="1"/>
    <n v="43"/>
    <n v="163"/>
    <n v="7009"/>
    <n v="2874"/>
    <n v="0.41"/>
    <x v="2"/>
    <s v="low Units"/>
    <n v="8.6531047445202128E-4"/>
  </r>
  <r>
    <x v="4"/>
    <s v="Online"/>
    <n v="1185732"/>
    <n v="44419"/>
    <s v="11-08-2021"/>
    <x v="6"/>
    <x v="1"/>
    <s v="Wednesday"/>
    <s v="11"/>
    <x v="2"/>
    <x v="17"/>
    <x v="21"/>
    <x v="2"/>
    <n v="38"/>
    <n v="143"/>
    <n v="5434"/>
    <n v="2445"/>
    <n v="0.45"/>
    <x v="2"/>
    <s v="low Units"/>
    <n v="7.3614617607348372E-4"/>
  </r>
  <r>
    <x v="4"/>
    <s v="Online"/>
    <n v="1185732"/>
    <n v="44419"/>
    <s v="11-08-2021"/>
    <x v="6"/>
    <x v="1"/>
    <s v="Wednesday"/>
    <s v="11"/>
    <x v="2"/>
    <x v="17"/>
    <x v="21"/>
    <x v="3"/>
    <n v="38"/>
    <n v="147"/>
    <n v="5586"/>
    <n v="2737"/>
    <n v="0.49"/>
    <x v="2"/>
    <s v="low Units"/>
    <n v="8.2406220200945796E-4"/>
  </r>
  <r>
    <x v="4"/>
    <s v="Online"/>
    <n v="1185732"/>
    <n v="44419"/>
    <s v="11-08-2021"/>
    <x v="6"/>
    <x v="1"/>
    <s v="Wednesday"/>
    <s v="11"/>
    <x v="2"/>
    <x v="17"/>
    <x v="21"/>
    <x v="4"/>
    <n v="47"/>
    <n v="140"/>
    <n v="6580"/>
    <n v="2698"/>
    <n v="0.41"/>
    <x v="2"/>
    <s v="low Units"/>
    <n v="8.123199930659547E-4"/>
  </r>
  <r>
    <x v="4"/>
    <s v="Online"/>
    <n v="1185732"/>
    <n v="44419"/>
    <s v="11-08-2021"/>
    <x v="6"/>
    <x v="1"/>
    <s v="Wednesday"/>
    <s v="11"/>
    <x v="2"/>
    <x v="17"/>
    <x v="21"/>
    <x v="5"/>
    <n v="52"/>
    <n v="196"/>
    <n v="10192"/>
    <n v="4077"/>
    <n v="0.4"/>
    <x v="2"/>
    <s v="low Units"/>
    <n v="1.2275124580170115E-3"/>
  </r>
  <r>
    <x v="4"/>
    <s v="Online"/>
    <n v="1185732"/>
    <n v="44449"/>
    <s v="10-09-2021"/>
    <x v="7"/>
    <x v="1"/>
    <s v="Friday"/>
    <s v="10"/>
    <x v="2"/>
    <x v="17"/>
    <x v="21"/>
    <x v="0"/>
    <n v="48"/>
    <n v="208"/>
    <n v="9984"/>
    <n v="6390"/>
    <n v="0.64"/>
    <x v="2"/>
    <s v="low Units"/>
    <n v="1.9239157730509453E-3"/>
  </r>
  <r>
    <x v="4"/>
    <s v="Online"/>
    <n v="1185732"/>
    <n v="44449"/>
    <s v="10-09-2021"/>
    <x v="7"/>
    <x v="1"/>
    <s v="Friday"/>
    <s v="10"/>
    <x v="2"/>
    <x v="17"/>
    <x v="21"/>
    <x v="1"/>
    <n v="44"/>
    <n v="150"/>
    <n v="6600"/>
    <n v="2838"/>
    <n v="0.43"/>
    <x v="2"/>
    <s v="low Units"/>
    <n v="8.5447151235032589E-4"/>
  </r>
  <r>
    <x v="4"/>
    <s v="Online"/>
    <n v="1185732"/>
    <n v="44449"/>
    <s v="10-09-2021"/>
    <x v="7"/>
    <x v="1"/>
    <s v="Friday"/>
    <s v="10"/>
    <x v="2"/>
    <x v="17"/>
    <x v="21"/>
    <x v="2"/>
    <n v="38"/>
    <n v="137"/>
    <n v="5206"/>
    <n v="2395"/>
    <n v="0.46"/>
    <x v="2"/>
    <s v="low Units"/>
    <n v="7.2109206204335114E-4"/>
  </r>
  <r>
    <x v="4"/>
    <s v="Online"/>
    <n v="1185732"/>
    <n v="44449"/>
    <s v="10-09-2021"/>
    <x v="7"/>
    <x v="1"/>
    <s v="Friday"/>
    <s v="10"/>
    <x v="2"/>
    <x v="17"/>
    <x v="21"/>
    <x v="3"/>
    <n v="38"/>
    <n v="135"/>
    <n v="5130"/>
    <n v="2514"/>
    <n v="0.49"/>
    <x v="2"/>
    <s v="low Units"/>
    <n v="7.5692085343506666E-4"/>
  </r>
  <r>
    <x v="4"/>
    <s v="Online"/>
    <n v="1185732"/>
    <n v="44449"/>
    <s v="10-09-2021"/>
    <x v="7"/>
    <x v="1"/>
    <s v="Friday"/>
    <s v="10"/>
    <x v="2"/>
    <x v="17"/>
    <x v="21"/>
    <x v="4"/>
    <n v="48"/>
    <n v="125"/>
    <n v="6000"/>
    <n v="2580"/>
    <n v="0.43"/>
    <x v="2"/>
    <s v="low Units"/>
    <n v="7.7679228395484174E-4"/>
  </r>
  <r>
    <x v="4"/>
    <s v="Online"/>
    <n v="1185732"/>
    <n v="44449"/>
    <s v="10-09-2021"/>
    <x v="7"/>
    <x v="1"/>
    <s v="Friday"/>
    <s v="10"/>
    <x v="2"/>
    <x v="17"/>
    <x v="21"/>
    <x v="5"/>
    <n v="52"/>
    <n v="174"/>
    <n v="9048"/>
    <n v="3619"/>
    <n v="0.4"/>
    <x v="2"/>
    <s v="low Units"/>
    <n v="1.0896167735009968E-3"/>
  </r>
  <r>
    <x v="4"/>
    <s v="Online"/>
    <n v="1185732"/>
    <n v="44481"/>
    <s v="12-10-2021"/>
    <x v="8"/>
    <x v="1"/>
    <s v="Tuesday"/>
    <s v="12"/>
    <x v="2"/>
    <x v="17"/>
    <x v="21"/>
    <x v="0"/>
    <n v="50"/>
    <n v="202"/>
    <n v="10100"/>
    <n v="6464"/>
    <n v="0.64"/>
    <x v="2"/>
    <s v="low Units"/>
    <n v="1.9461958618155414E-3"/>
  </r>
  <r>
    <x v="4"/>
    <s v="Online"/>
    <n v="1185732"/>
    <n v="44481"/>
    <s v="12-10-2021"/>
    <x v="8"/>
    <x v="1"/>
    <s v="Tuesday"/>
    <s v="12"/>
    <x v="2"/>
    <x v="17"/>
    <x v="21"/>
    <x v="1"/>
    <n v="44"/>
    <n v="174"/>
    <n v="7656"/>
    <n v="3062"/>
    <n v="0.4"/>
    <x v="2"/>
    <s v="low Units"/>
    <n v="9.2191394320531995E-4"/>
  </r>
  <r>
    <x v="4"/>
    <s v="Online"/>
    <n v="1185732"/>
    <n v="44481"/>
    <s v="12-10-2021"/>
    <x v="8"/>
    <x v="1"/>
    <s v="Tuesday"/>
    <s v="12"/>
    <x v="2"/>
    <x v="17"/>
    <x v="21"/>
    <x v="2"/>
    <n v="42"/>
    <n v="125"/>
    <n v="5250"/>
    <n v="2415"/>
    <n v="0.46"/>
    <x v="2"/>
    <s v="low Units"/>
    <n v="7.2711370765540415E-4"/>
  </r>
  <r>
    <x v="4"/>
    <s v="Online"/>
    <n v="1185732"/>
    <n v="44481"/>
    <s v="12-10-2021"/>
    <x v="8"/>
    <x v="1"/>
    <s v="Tuesday"/>
    <s v="12"/>
    <x v="2"/>
    <x v="17"/>
    <x v="21"/>
    <x v="3"/>
    <n v="41"/>
    <n v="119"/>
    <n v="4879"/>
    <n v="2244"/>
    <n v="0.46"/>
    <x v="2"/>
    <s v="low Units"/>
    <n v="6.7562863767235074E-4"/>
  </r>
  <r>
    <x v="4"/>
    <s v="Online"/>
    <n v="1185732"/>
    <n v="44481"/>
    <s v="12-10-2021"/>
    <x v="8"/>
    <x v="1"/>
    <s v="Tuesday"/>
    <s v="12"/>
    <x v="2"/>
    <x v="17"/>
    <x v="21"/>
    <x v="4"/>
    <n v="54"/>
    <n v="128"/>
    <n v="6912"/>
    <n v="3041"/>
    <n v="0.44"/>
    <x v="2"/>
    <s v="low Units"/>
    <n v="9.1559121531266429E-4"/>
  </r>
  <r>
    <x v="4"/>
    <s v="Online"/>
    <n v="1185732"/>
    <n v="44481"/>
    <s v="12-10-2021"/>
    <x v="8"/>
    <x v="1"/>
    <s v="Tuesday"/>
    <s v="12"/>
    <x v="2"/>
    <x v="17"/>
    <x v="21"/>
    <x v="5"/>
    <n v="55"/>
    <n v="150"/>
    <n v="8250"/>
    <n v="3053"/>
    <n v="0.37"/>
    <x v="2"/>
    <s v="low Units"/>
    <n v="9.1920420267989594E-4"/>
  </r>
  <r>
    <x v="4"/>
    <s v="Online"/>
    <n v="1185732"/>
    <n v="44511"/>
    <s v="11-11-2021"/>
    <x v="9"/>
    <x v="1"/>
    <s v="Thursday"/>
    <s v="11"/>
    <x v="2"/>
    <x v="17"/>
    <x v="21"/>
    <x v="0"/>
    <n v="53"/>
    <n v="218"/>
    <n v="11554"/>
    <n v="7048"/>
    <n v="0.61"/>
    <x v="2"/>
    <s v="low Units"/>
    <n v="2.1220279136874901E-3"/>
  </r>
  <r>
    <x v="4"/>
    <s v="Online"/>
    <n v="1185732"/>
    <n v="44511"/>
    <s v="11-11-2021"/>
    <x v="9"/>
    <x v="1"/>
    <s v="Thursday"/>
    <s v="11"/>
    <x v="2"/>
    <x v="17"/>
    <x v="21"/>
    <x v="1"/>
    <n v="42"/>
    <n v="167"/>
    <n v="7014"/>
    <n v="3016"/>
    <n v="0.43"/>
    <x v="2"/>
    <s v="low Units"/>
    <n v="9.0806415829759789E-4"/>
  </r>
  <r>
    <x v="4"/>
    <s v="Online"/>
    <n v="1185732"/>
    <n v="44511"/>
    <s v="11-11-2021"/>
    <x v="9"/>
    <x v="1"/>
    <s v="Thursday"/>
    <s v="11"/>
    <x v="2"/>
    <x v="17"/>
    <x v="21"/>
    <x v="2"/>
    <n v="42"/>
    <n v="146"/>
    <n v="6132"/>
    <n v="3066"/>
    <n v="0.5"/>
    <x v="2"/>
    <s v="low Units"/>
    <n v="9.2311827232773047E-4"/>
  </r>
  <r>
    <x v="4"/>
    <s v="Online"/>
    <n v="1185732"/>
    <n v="44511"/>
    <s v="11-11-2021"/>
    <x v="9"/>
    <x v="1"/>
    <s v="Thursday"/>
    <s v="11"/>
    <x v="2"/>
    <x v="17"/>
    <x v="21"/>
    <x v="3"/>
    <n v="42"/>
    <n v="135"/>
    <n v="5670"/>
    <n v="2778"/>
    <n v="0.49"/>
    <x v="2"/>
    <s v="low Units"/>
    <n v="8.3640657551416675E-4"/>
  </r>
  <r>
    <x v="4"/>
    <s v="Online"/>
    <n v="1185732"/>
    <n v="44511"/>
    <s v="11-11-2021"/>
    <x v="9"/>
    <x v="1"/>
    <s v="Thursday"/>
    <s v="11"/>
    <x v="2"/>
    <x v="17"/>
    <x v="21"/>
    <x v="4"/>
    <n v="51"/>
    <n v="143"/>
    <n v="7293"/>
    <n v="2990"/>
    <n v="0.41"/>
    <x v="2"/>
    <s v="low Units"/>
    <n v="9.0023601900192894E-4"/>
  </r>
  <r>
    <x v="4"/>
    <s v="Online"/>
    <n v="1185732"/>
    <n v="44511"/>
    <s v="11-11-2021"/>
    <x v="9"/>
    <x v="1"/>
    <s v="Thursday"/>
    <s v="11"/>
    <x v="2"/>
    <x v="17"/>
    <x v="21"/>
    <x v="5"/>
    <n v="55"/>
    <n v="161"/>
    <n v="8855"/>
    <n v="3453"/>
    <n v="0.39"/>
    <x v="2"/>
    <s v="low Units"/>
    <n v="1.0396371149209568E-3"/>
  </r>
  <r>
    <x v="4"/>
    <s v="Online"/>
    <n v="1185732"/>
    <n v="44540"/>
    <s v="10-12-2021"/>
    <x v="10"/>
    <x v="1"/>
    <s v="Friday"/>
    <s v="10"/>
    <x v="2"/>
    <x v="17"/>
    <x v="21"/>
    <x v="0"/>
    <n v="52"/>
    <n v="224"/>
    <n v="11648"/>
    <n v="7105"/>
    <n v="0.61"/>
    <x v="2"/>
    <s v="low Units"/>
    <n v="2.1391896036818412E-3"/>
  </r>
  <r>
    <x v="4"/>
    <s v="Online"/>
    <n v="1185732"/>
    <n v="44540"/>
    <s v="10-12-2021"/>
    <x v="10"/>
    <x v="1"/>
    <s v="Friday"/>
    <s v="10"/>
    <x v="2"/>
    <x v="17"/>
    <x v="21"/>
    <x v="1"/>
    <n v="44"/>
    <n v="168"/>
    <n v="7392"/>
    <n v="3031"/>
    <n v="0.41"/>
    <x v="2"/>
    <s v="low Units"/>
    <n v="9.1258039250663773E-4"/>
  </r>
  <r>
    <x v="0"/>
    <s v="Online"/>
    <n v="1185732"/>
    <n v="44540"/>
    <s v="10-12-2021"/>
    <x v="10"/>
    <x v="1"/>
    <s v="Friday"/>
    <s v="10"/>
    <x v="2"/>
    <x v="17"/>
    <x v="21"/>
    <x v="2"/>
    <n v="44"/>
    <n v="165"/>
    <n v="7260"/>
    <n v="3340"/>
    <n v="0.46"/>
    <x v="2"/>
    <s v="low Units"/>
    <n v="1.0056148172128572E-3"/>
  </r>
  <r>
    <x v="0"/>
    <s v="Online"/>
    <n v="1185732"/>
    <n v="44540"/>
    <s v="10-12-2021"/>
    <x v="10"/>
    <x v="1"/>
    <s v="Friday"/>
    <s v="10"/>
    <x v="2"/>
    <x v="17"/>
    <x v="21"/>
    <x v="3"/>
    <n v="44"/>
    <n v="135"/>
    <n v="5940"/>
    <n v="2911"/>
    <n v="0.49"/>
    <x v="2"/>
    <s v="low Units"/>
    <n v="8.7645051883431945E-4"/>
  </r>
  <r>
    <x v="0"/>
    <s v="Online"/>
    <n v="1185732"/>
    <n v="44540"/>
    <s v="10-12-2021"/>
    <x v="10"/>
    <x v="1"/>
    <s v="Friday"/>
    <s v="10"/>
    <x v="2"/>
    <x v="17"/>
    <x v="21"/>
    <x v="4"/>
    <n v="54"/>
    <n v="145"/>
    <n v="7830"/>
    <n v="3524"/>
    <n v="0.45"/>
    <x v="2"/>
    <s v="low Units"/>
    <n v="1.0610139568437451E-3"/>
  </r>
  <r>
    <x v="0"/>
    <s v="Online"/>
    <n v="1185732"/>
    <n v="44540"/>
    <s v="10-12-2021"/>
    <x v="10"/>
    <x v="1"/>
    <s v="Friday"/>
    <s v="10"/>
    <x v="2"/>
    <x v="17"/>
    <x v="21"/>
    <x v="5"/>
    <n v="56"/>
    <n v="174"/>
    <n v="9744"/>
    <n v="3508"/>
    <n v="0.36"/>
    <x v="2"/>
    <s v="low Units"/>
    <n v="1.0561966403541026E-3"/>
  </r>
  <r>
    <x v="0"/>
    <s v="Online"/>
    <n v="1128299"/>
    <n v="44220"/>
    <s v="24-01-2021"/>
    <x v="0"/>
    <x v="1"/>
    <s v="Sunday"/>
    <s v="24"/>
    <x v="2"/>
    <x v="17"/>
    <x v="21"/>
    <x v="0"/>
    <n v="29"/>
    <n v="91"/>
    <n v="2639"/>
    <n v="1214"/>
    <n v="0.46"/>
    <x v="2"/>
    <s v="low Units"/>
    <n v="3.6551388865161929E-4"/>
  </r>
  <r>
    <x v="0"/>
    <s v="Online"/>
    <n v="1128299"/>
    <n v="44220"/>
    <s v="24-01-2021"/>
    <x v="0"/>
    <x v="1"/>
    <s v="Sunday"/>
    <s v="24"/>
    <x v="2"/>
    <x v="17"/>
    <x v="21"/>
    <x v="1"/>
    <n v="36"/>
    <n v="105"/>
    <n v="3780"/>
    <n v="1739"/>
    <n v="0.46"/>
    <x v="2"/>
    <s v="low Units"/>
    <n v="5.2358208596801155E-4"/>
  </r>
  <r>
    <x v="0"/>
    <s v="Online"/>
    <n v="1128299"/>
    <n v="44220"/>
    <s v="24-01-2021"/>
    <x v="0"/>
    <x v="1"/>
    <s v="Sunday"/>
    <s v="24"/>
    <x v="2"/>
    <x v="17"/>
    <x v="21"/>
    <x v="2"/>
    <n v="39"/>
    <n v="91"/>
    <n v="3549"/>
    <n v="1597"/>
    <n v="0.45"/>
    <x v="2"/>
    <s v="low Units"/>
    <n v="4.80828402122435E-4"/>
  </r>
  <r>
    <x v="0"/>
    <s v="Online"/>
    <n v="1128299"/>
    <n v="44220"/>
    <s v="24-01-2021"/>
    <x v="0"/>
    <x v="1"/>
    <s v="Sunday"/>
    <s v="24"/>
    <x v="2"/>
    <x v="17"/>
    <x v="21"/>
    <x v="3"/>
    <n v="38"/>
    <n v="54"/>
    <n v="2052"/>
    <n v="964"/>
    <n v="0.47"/>
    <x v="2"/>
    <s v="low Units"/>
    <n v="2.9024331850095638E-4"/>
  </r>
  <r>
    <x v="0"/>
    <s v="Online"/>
    <n v="1128299"/>
    <n v="44220"/>
    <s v="24-01-2021"/>
    <x v="0"/>
    <x v="1"/>
    <s v="Sunday"/>
    <s v="24"/>
    <x v="2"/>
    <x v="17"/>
    <x v="21"/>
    <x v="4"/>
    <n v="42"/>
    <n v="45"/>
    <n v="1890"/>
    <n v="964"/>
    <n v="0.51"/>
    <x v="2"/>
    <s v="low Units"/>
    <n v="2.9024331850095638E-4"/>
  </r>
  <r>
    <x v="0"/>
    <s v="Online"/>
    <n v="1128299"/>
    <n v="44220"/>
    <s v="24-01-2021"/>
    <x v="0"/>
    <x v="1"/>
    <s v="Sunday"/>
    <s v="24"/>
    <x v="2"/>
    <x v="17"/>
    <x v="21"/>
    <x v="5"/>
    <n v="38"/>
    <n v="116"/>
    <n v="4408"/>
    <n v="1984"/>
    <n v="0.45"/>
    <x v="2"/>
    <s v="low Units"/>
    <n v="5.9734724471566128E-4"/>
  </r>
  <r>
    <x v="0"/>
    <s v="Online"/>
    <n v="1128299"/>
    <n v="44251"/>
    <s v="24-02-2021"/>
    <x v="1"/>
    <x v="1"/>
    <s v="Wednesday"/>
    <s v="24"/>
    <x v="2"/>
    <x v="17"/>
    <x v="21"/>
    <x v="0"/>
    <n v="27"/>
    <n v="113"/>
    <n v="3051"/>
    <n v="1403"/>
    <n v="0.46"/>
    <x v="2"/>
    <s v="low Units"/>
    <n v="4.224184396855205E-4"/>
  </r>
  <r>
    <x v="0"/>
    <s v="Online"/>
    <n v="1128299"/>
    <n v="44251"/>
    <s v="24-02-2021"/>
    <x v="1"/>
    <x v="1"/>
    <s v="Wednesday"/>
    <s v="24"/>
    <x v="2"/>
    <x v="17"/>
    <x v="21"/>
    <x v="1"/>
    <n v="36"/>
    <n v="105"/>
    <n v="3780"/>
    <n v="1701"/>
    <n v="0.45"/>
    <x v="2"/>
    <s v="low Units"/>
    <n v="5.1214095930511073E-4"/>
  </r>
  <r>
    <x v="0"/>
    <s v="Online"/>
    <n v="1128299"/>
    <n v="44251"/>
    <s v="24-02-2021"/>
    <x v="1"/>
    <x v="1"/>
    <s v="Wednesday"/>
    <s v="24"/>
    <x v="2"/>
    <x v="17"/>
    <x v="21"/>
    <x v="2"/>
    <n v="39"/>
    <n v="88"/>
    <n v="3432"/>
    <n v="1544"/>
    <n v="0.45"/>
    <x v="2"/>
    <s v="low Units"/>
    <n v="4.6487104125049445E-4"/>
  </r>
  <r>
    <x v="0"/>
    <s v="Online"/>
    <n v="1128299"/>
    <n v="44251"/>
    <s v="24-02-2021"/>
    <x v="1"/>
    <x v="1"/>
    <s v="Wednesday"/>
    <s v="24"/>
    <x v="4"/>
    <x v="18"/>
    <x v="22"/>
    <x v="3"/>
    <n v="38"/>
    <n v="58"/>
    <n v="2204"/>
    <n v="1102"/>
    <n v="0.5"/>
    <x v="2"/>
    <s v="low Units"/>
    <n v="3.3179267322412231E-4"/>
  </r>
  <r>
    <x v="0"/>
    <s v="Online"/>
    <n v="1128299"/>
    <n v="44251"/>
    <s v="24-02-2021"/>
    <x v="1"/>
    <x v="1"/>
    <s v="Wednesday"/>
    <s v="24"/>
    <x v="4"/>
    <x v="18"/>
    <x v="22"/>
    <x v="4"/>
    <n v="42"/>
    <n v="38"/>
    <n v="1596"/>
    <n v="878"/>
    <n v="0.55000000000000004"/>
    <x v="2"/>
    <s v="low Units"/>
    <n v="2.6435024236912835E-4"/>
  </r>
  <r>
    <x v="0"/>
    <s v="Online"/>
    <n v="1128299"/>
    <n v="44251"/>
    <s v="24-02-2021"/>
    <x v="1"/>
    <x v="1"/>
    <s v="Wednesday"/>
    <s v="24"/>
    <x v="4"/>
    <x v="18"/>
    <x v="22"/>
    <x v="5"/>
    <n v="38"/>
    <n v="81"/>
    <n v="3078"/>
    <n v="1324"/>
    <n v="0.43"/>
    <x v="2"/>
    <s v="low Units"/>
    <n v="3.9863293951791106E-4"/>
  </r>
  <r>
    <x v="0"/>
    <s v="Online"/>
    <n v="1128299"/>
    <n v="44278"/>
    <s v="23-03-2021"/>
    <x v="2"/>
    <x v="1"/>
    <s v="Tuesday"/>
    <s v="23"/>
    <x v="4"/>
    <x v="18"/>
    <x v="22"/>
    <x v="0"/>
    <n v="38"/>
    <n v="143"/>
    <n v="5434"/>
    <n v="2554"/>
    <n v="0.47"/>
    <x v="2"/>
    <s v="low Units"/>
    <n v="7.689641446591729E-4"/>
  </r>
  <r>
    <x v="0"/>
    <s v="Online"/>
    <n v="1128299"/>
    <n v="44278"/>
    <s v="23-03-2021"/>
    <x v="2"/>
    <x v="1"/>
    <s v="Tuesday"/>
    <s v="23"/>
    <x v="4"/>
    <x v="18"/>
    <x v="22"/>
    <x v="1"/>
    <n v="45"/>
    <n v="85"/>
    <n v="3825"/>
    <n v="1798"/>
    <n v="0.47"/>
    <x v="2"/>
    <s v="low Units"/>
    <n v="5.4134594052356803E-4"/>
  </r>
  <r>
    <x v="0"/>
    <s v="Online"/>
    <n v="1128299"/>
    <n v="44278"/>
    <s v="23-03-2021"/>
    <x v="2"/>
    <x v="1"/>
    <s v="Tuesday"/>
    <s v="23"/>
    <x v="4"/>
    <x v="18"/>
    <x v="22"/>
    <x v="2"/>
    <n v="52"/>
    <n v="91"/>
    <n v="4732"/>
    <n v="2271"/>
    <n v="0.48"/>
    <x v="2"/>
    <s v="low Units"/>
    <n v="6.8375785924862235E-4"/>
  </r>
  <r>
    <x v="0"/>
    <s v="Online"/>
    <n v="1128299"/>
    <n v="44278"/>
    <s v="23-03-2021"/>
    <x v="2"/>
    <x v="1"/>
    <s v="Tuesday"/>
    <s v="23"/>
    <x v="4"/>
    <x v="18"/>
    <x v="22"/>
    <x v="3"/>
    <n v="48"/>
    <n v="65"/>
    <n v="3120"/>
    <n v="1435"/>
    <n v="0.46"/>
    <x v="2"/>
    <s v="low Units"/>
    <n v="4.3205307266480544E-4"/>
  </r>
  <r>
    <x v="0"/>
    <s v="Online"/>
    <n v="1128299"/>
    <n v="44278"/>
    <s v="23-03-2021"/>
    <x v="2"/>
    <x v="1"/>
    <s v="Tuesday"/>
    <s v="23"/>
    <x v="4"/>
    <x v="18"/>
    <x v="22"/>
    <x v="4"/>
    <n v="51"/>
    <n v="30"/>
    <n v="1530"/>
    <n v="796"/>
    <n v="0.52"/>
    <x v="2"/>
    <s v="low Units"/>
    <n v="2.3966149535971086E-4"/>
  </r>
  <r>
    <x v="0"/>
    <s v="Online"/>
    <n v="1128299"/>
    <n v="44278"/>
    <s v="23-03-2021"/>
    <x v="2"/>
    <x v="1"/>
    <s v="Tuesday"/>
    <s v="23"/>
    <x v="4"/>
    <x v="18"/>
    <x v="22"/>
    <x v="5"/>
    <n v="49"/>
    <n v="78"/>
    <n v="3822"/>
    <n v="1605"/>
    <n v="0.42"/>
    <x v="2"/>
    <s v="low Units"/>
    <n v="4.8323706036725619E-4"/>
  </r>
  <r>
    <x v="0"/>
    <s v="Online"/>
    <n v="1128299"/>
    <n v="44310"/>
    <s v="24-04-2021"/>
    <x v="3"/>
    <x v="1"/>
    <s v="Saturday"/>
    <s v="24"/>
    <x v="4"/>
    <x v="18"/>
    <x v="22"/>
    <x v="0"/>
    <n v="52"/>
    <n v="124"/>
    <n v="6448"/>
    <n v="3095"/>
    <n v="0.48"/>
    <x v="2"/>
    <s v="low Units"/>
    <n v="9.3184965846520738E-4"/>
  </r>
  <r>
    <x v="0"/>
    <s v="Online"/>
    <n v="1128299"/>
    <n v="44310"/>
    <s v="24-04-2021"/>
    <x v="3"/>
    <x v="1"/>
    <s v="Saturday"/>
    <s v="24"/>
    <x v="4"/>
    <x v="18"/>
    <x v="22"/>
    <x v="1"/>
    <n v="59"/>
    <n v="69"/>
    <n v="4071"/>
    <n v="1954"/>
    <n v="0.48"/>
    <x v="2"/>
    <s v="low Units"/>
    <n v="5.8831477629758171E-4"/>
  </r>
  <r>
    <x v="0"/>
    <s v="Online"/>
    <n v="1128299"/>
    <n v="44310"/>
    <s v="24-04-2021"/>
    <x v="3"/>
    <x v="1"/>
    <s v="Saturday"/>
    <s v="24"/>
    <x v="4"/>
    <x v="18"/>
    <x v="22"/>
    <x v="2"/>
    <n v="57"/>
    <n v="85"/>
    <n v="4845"/>
    <n v="2374"/>
    <n v="0.49"/>
    <x v="2"/>
    <s v="low Units"/>
    <n v="7.1476933415069548E-4"/>
  </r>
  <r>
    <x v="0"/>
    <s v="Online"/>
    <n v="1128299"/>
    <n v="44310"/>
    <s v="24-04-2021"/>
    <x v="3"/>
    <x v="1"/>
    <s v="Saturday"/>
    <s v="24"/>
    <x v="4"/>
    <x v="18"/>
    <x v="22"/>
    <x v="3"/>
    <n v="42"/>
    <n v="56"/>
    <n v="2352"/>
    <n v="1105"/>
    <n v="0.47"/>
    <x v="2"/>
    <s v="low Units"/>
    <n v="3.3269592006593028E-4"/>
  </r>
  <r>
    <x v="0"/>
    <s v="Online"/>
    <n v="1128299"/>
    <n v="44310"/>
    <s v="24-04-2021"/>
    <x v="3"/>
    <x v="1"/>
    <s v="Saturday"/>
    <s v="24"/>
    <x v="4"/>
    <x v="18"/>
    <x v="22"/>
    <x v="4"/>
    <n v="49"/>
    <n v="35"/>
    <n v="1715"/>
    <n v="875"/>
    <n v="0.51"/>
    <x v="2"/>
    <s v="low Units"/>
    <n v="2.6344699552732038E-4"/>
  </r>
  <r>
    <x v="0"/>
    <s v="Online"/>
    <n v="1128299"/>
    <n v="44310"/>
    <s v="24-04-2021"/>
    <x v="3"/>
    <x v="1"/>
    <s v="Saturday"/>
    <s v="24"/>
    <x v="4"/>
    <x v="18"/>
    <x v="22"/>
    <x v="5"/>
    <n v="64"/>
    <n v="78"/>
    <n v="4992"/>
    <n v="2196"/>
    <n v="0.44"/>
    <x v="2"/>
    <s v="low Units"/>
    <n v="6.6117668820342348E-4"/>
  </r>
  <r>
    <x v="0"/>
    <s v="Online"/>
    <n v="1128299"/>
    <n v="44341"/>
    <s v="25-05-2021"/>
    <x v="4"/>
    <x v="1"/>
    <s v="Tuesday"/>
    <s v="25"/>
    <x v="4"/>
    <x v="18"/>
    <x v="22"/>
    <x v="0"/>
    <n v="46"/>
    <n v="125"/>
    <n v="5750"/>
    <n v="2645"/>
    <n v="0.46"/>
    <x v="2"/>
    <s v="low Units"/>
    <n v="7.9636263219401405E-4"/>
  </r>
  <r>
    <x v="0"/>
    <s v="Online"/>
    <n v="1128299"/>
    <n v="44341"/>
    <s v="25-05-2021"/>
    <x v="4"/>
    <x v="1"/>
    <s v="Tuesday"/>
    <s v="25"/>
    <x v="4"/>
    <x v="18"/>
    <x v="22"/>
    <x v="1"/>
    <n v="51"/>
    <n v="98"/>
    <n v="4998"/>
    <n v="2249"/>
    <n v="0.45"/>
    <x v="2"/>
    <s v="low Units"/>
    <n v="6.7713404907536402E-4"/>
  </r>
  <r>
    <x v="0"/>
    <s v="Online"/>
    <n v="1128299"/>
    <n v="44341"/>
    <s v="25-05-2021"/>
    <x v="4"/>
    <x v="1"/>
    <s v="Tuesday"/>
    <s v="25"/>
    <x v="4"/>
    <x v="18"/>
    <x v="22"/>
    <x v="2"/>
    <n v="50"/>
    <n v="88"/>
    <n v="4400"/>
    <n v="2200"/>
    <n v="0.5"/>
    <x v="2"/>
    <s v="low Units"/>
    <n v="6.6238101732583399E-4"/>
  </r>
  <r>
    <x v="0"/>
    <s v="Online"/>
    <n v="1128299"/>
    <n v="44341"/>
    <s v="25-05-2021"/>
    <x v="4"/>
    <x v="1"/>
    <s v="Tuesday"/>
    <s v="25"/>
    <x v="4"/>
    <x v="18"/>
    <x v="22"/>
    <x v="3"/>
    <n v="47"/>
    <n v="69"/>
    <n v="3243"/>
    <n v="1622"/>
    <n v="0.5"/>
    <x v="2"/>
    <s v="low Units"/>
    <n v="4.8835545913750134E-4"/>
  </r>
  <r>
    <x v="0"/>
    <s v="Online"/>
    <n v="1128299"/>
    <n v="44341"/>
    <s v="25-05-2021"/>
    <x v="4"/>
    <x v="1"/>
    <s v="Tuesday"/>
    <s v="25"/>
    <x v="4"/>
    <x v="18"/>
    <x v="22"/>
    <x v="4"/>
    <n v="44"/>
    <n v="49"/>
    <n v="2156"/>
    <n v="1164"/>
    <n v="0.54"/>
    <x v="2"/>
    <s v="low Units"/>
    <n v="3.5045977462148671E-4"/>
  </r>
  <r>
    <x v="0"/>
    <s v="Online"/>
    <n v="1128299"/>
    <n v="44341"/>
    <s v="25-05-2021"/>
    <x v="4"/>
    <x v="1"/>
    <s v="Tuesday"/>
    <s v="25"/>
    <x v="4"/>
    <x v="18"/>
    <x v="22"/>
    <x v="5"/>
    <n v="56"/>
    <n v="152"/>
    <n v="8512"/>
    <n v="3660"/>
    <n v="0.43"/>
    <x v="2"/>
    <s v="low Units"/>
    <n v="1.1019611470057056E-3"/>
  </r>
  <r>
    <x v="0"/>
    <s v="Online"/>
    <n v="1128299"/>
    <n v="44371"/>
    <s v="24-06-2021"/>
    <x v="11"/>
    <x v="1"/>
    <s v="Thursday"/>
    <s v="24"/>
    <x v="4"/>
    <x v="18"/>
    <x v="22"/>
    <x v="0"/>
    <n v="53"/>
    <n v="233"/>
    <n v="12349"/>
    <n v="5804"/>
    <n v="0.47"/>
    <x v="2"/>
    <s v="low Units"/>
    <n v="1.7474815566177911E-3"/>
  </r>
  <r>
    <x v="0"/>
    <s v="Online"/>
    <n v="1128299"/>
    <n v="44371"/>
    <s v="24-06-2021"/>
    <x v="11"/>
    <x v="1"/>
    <s v="Thursday"/>
    <s v="24"/>
    <x v="4"/>
    <x v="18"/>
    <x v="22"/>
    <x v="1"/>
    <n v="62"/>
    <n v="176"/>
    <n v="10912"/>
    <n v="5020"/>
    <n v="0.46"/>
    <x v="2"/>
    <s v="low Units"/>
    <n v="1.5114330486253121E-3"/>
  </r>
  <r>
    <x v="0"/>
    <s v="Online"/>
    <n v="1128299"/>
    <n v="44371"/>
    <s v="24-06-2021"/>
    <x v="11"/>
    <x v="1"/>
    <s v="Thursday"/>
    <s v="24"/>
    <x v="4"/>
    <x v="18"/>
    <x v="22"/>
    <x v="2"/>
    <n v="73"/>
    <n v="195"/>
    <n v="14235"/>
    <n v="6833"/>
    <n v="0.48"/>
    <x v="2"/>
    <s v="low Units"/>
    <n v="2.0572952233579201E-3"/>
  </r>
  <r>
    <x v="0"/>
    <s v="Online"/>
    <n v="1128299"/>
    <n v="44371"/>
    <s v="24-06-2021"/>
    <x v="11"/>
    <x v="1"/>
    <s v="Thursday"/>
    <s v="24"/>
    <x v="4"/>
    <x v="18"/>
    <x v="22"/>
    <x v="3"/>
    <n v="72"/>
    <n v="142"/>
    <n v="10224"/>
    <n v="5010"/>
    <n v="0.49"/>
    <x v="2"/>
    <s v="low Units"/>
    <n v="1.5084222258192857E-3"/>
  </r>
  <r>
    <x v="0"/>
    <s v="Online"/>
    <n v="1128299"/>
    <n v="44371"/>
    <s v="24-06-2021"/>
    <x v="11"/>
    <x v="1"/>
    <s v="Thursday"/>
    <s v="24"/>
    <x v="4"/>
    <x v="18"/>
    <x v="22"/>
    <x v="4"/>
    <n v="81"/>
    <n v="104"/>
    <n v="8424"/>
    <n v="4296"/>
    <n v="0.51"/>
    <x v="2"/>
    <s v="low Units"/>
    <n v="1.2934494774689922E-3"/>
  </r>
  <r>
    <x v="0"/>
    <s v="Online"/>
    <n v="1128299"/>
    <n v="44371"/>
    <s v="24-06-2021"/>
    <x v="11"/>
    <x v="1"/>
    <s v="Thursday"/>
    <s v="24"/>
    <x v="4"/>
    <x v="18"/>
    <x v="22"/>
    <x v="5"/>
    <n v="96"/>
    <n v="182"/>
    <n v="17472"/>
    <n v="6989"/>
    <n v="0.4"/>
    <x v="2"/>
    <s v="low Units"/>
    <n v="2.1042640591319335E-3"/>
  </r>
  <r>
    <x v="0"/>
    <s v="Online"/>
    <n v="1128299"/>
    <n v="44400"/>
    <s v="23-07-2021"/>
    <x v="5"/>
    <x v="1"/>
    <s v="Friday"/>
    <s v="23"/>
    <x v="4"/>
    <x v="18"/>
    <x v="22"/>
    <x v="0"/>
    <n v="79"/>
    <n v="255"/>
    <n v="20145"/>
    <n v="10073"/>
    <n v="0.5"/>
    <x v="2"/>
    <s v="low Units"/>
    <n v="3.0328018125105119E-3"/>
  </r>
  <r>
    <x v="0"/>
    <s v="Online"/>
    <n v="1128299"/>
    <n v="44400"/>
    <s v="23-07-2021"/>
    <x v="5"/>
    <x v="1"/>
    <s v="Friday"/>
    <s v="23"/>
    <x v="4"/>
    <x v="18"/>
    <x v="22"/>
    <x v="1"/>
    <n v="81"/>
    <n v="203"/>
    <n v="16443"/>
    <n v="8222"/>
    <n v="0.5"/>
    <x v="2"/>
    <s v="low Units"/>
    <n v="2.4754985111150032E-3"/>
  </r>
  <r>
    <x v="0"/>
    <s v="Online"/>
    <n v="1128299"/>
    <n v="44400"/>
    <s v="23-07-2021"/>
    <x v="5"/>
    <x v="1"/>
    <s v="Friday"/>
    <s v="23"/>
    <x v="4"/>
    <x v="18"/>
    <x v="22"/>
    <x v="2"/>
    <n v="86"/>
    <n v="182"/>
    <n v="15652"/>
    <n v="7043"/>
    <n v="0.45"/>
    <x v="2"/>
    <s v="low Units"/>
    <n v="2.1205225022844772E-3"/>
  </r>
  <r>
    <x v="0"/>
    <s v="Online"/>
    <n v="1128299"/>
    <n v="44400"/>
    <s v="23-07-2021"/>
    <x v="5"/>
    <x v="1"/>
    <s v="Friday"/>
    <s v="23"/>
    <x v="4"/>
    <x v="18"/>
    <x v="22"/>
    <x v="3"/>
    <n v="82"/>
    <n v="149"/>
    <n v="12218"/>
    <n v="5620"/>
    <n v="0.46"/>
    <x v="2"/>
    <s v="low Units"/>
    <n v="1.6920824169869033E-3"/>
  </r>
  <r>
    <x v="0"/>
    <s v="Online"/>
    <n v="1128299"/>
    <n v="44400"/>
    <s v="23-07-2021"/>
    <x v="5"/>
    <x v="1"/>
    <s v="Friday"/>
    <s v="23"/>
    <x v="4"/>
    <x v="18"/>
    <x v="22"/>
    <x v="4"/>
    <n v="85"/>
    <n v="162"/>
    <n v="13770"/>
    <n v="7574"/>
    <n v="0.55000000000000004"/>
    <x v="2"/>
    <s v="low Units"/>
    <n v="2.2803971932844852E-3"/>
  </r>
  <r>
    <x v="0"/>
    <s v="Online"/>
    <n v="1128299"/>
    <n v="44400"/>
    <s v="23-07-2021"/>
    <x v="5"/>
    <x v="1"/>
    <s v="Friday"/>
    <s v="23"/>
    <x v="4"/>
    <x v="18"/>
    <x v="22"/>
    <x v="5"/>
    <n v="96"/>
    <n v="180"/>
    <n v="17280"/>
    <n v="6912"/>
    <n v="0.4"/>
    <x v="2"/>
    <s v="low Units"/>
    <n v="2.0810807235255293E-3"/>
  </r>
  <r>
    <x v="0"/>
    <s v="Online"/>
    <n v="1128299"/>
    <n v="44432"/>
    <s v="24-08-2021"/>
    <x v="6"/>
    <x v="1"/>
    <s v="Tuesday"/>
    <s v="24"/>
    <x v="4"/>
    <x v="18"/>
    <x v="22"/>
    <x v="0"/>
    <n v="83"/>
    <n v="240"/>
    <n v="19920"/>
    <n v="8964"/>
    <n v="0.45"/>
    <x v="2"/>
    <s v="low Units"/>
    <n v="2.6989015633221711E-3"/>
  </r>
  <r>
    <x v="0"/>
    <s v="Online"/>
    <n v="1128299"/>
    <n v="44432"/>
    <s v="24-08-2021"/>
    <x v="6"/>
    <x v="1"/>
    <s v="Tuesday"/>
    <s v="24"/>
    <x v="4"/>
    <x v="18"/>
    <x v="22"/>
    <x v="1"/>
    <n v="76"/>
    <n v="202"/>
    <n v="15352"/>
    <n v="7369"/>
    <n v="0.48"/>
    <x v="2"/>
    <s v="low Units"/>
    <n v="2.2186753257609415E-3"/>
  </r>
  <r>
    <x v="0"/>
    <s v="Online"/>
    <n v="1128299"/>
    <n v="44432"/>
    <s v="24-08-2021"/>
    <x v="6"/>
    <x v="1"/>
    <s v="Tuesday"/>
    <s v="24"/>
    <x v="4"/>
    <x v="18"/>
    <x v="22"/>
    <x v="2"/>
    <n v="69"/>
    <n v="189"/>
    <n v="13041"/>
    <n v="6260"/>
    <n v="0.48"/>
    <x v="2"/>
    <s v="low Units"/>
    <n v="1.8847750765726002E-3"/>
  </r>
  <r>
    <x v="0"/>
    <s v="Online"/>
    <n v="1128299"/>
    <n v="44432"/>
    <s v="24-08-2021"/>
    <x v="6"/>
    <x v="1"/>
    <s v="Tuesday"/>
    <s v="24"/>
    <x v="4"/>
    <x v="18"/>
    <x v="22"/>
    <x v="3"/>
    <n v="66"/>
    <n v="111"/>
    <n v="7326"/>
    <n v="3590"/>
    <n v="0.49"/>
    <x v="2"/>
    <s v="low Units"/>
    <n v="1.0808853873635199E-3"/>
  </r>
  <r>
    <x v="0"/>
    <s v="Online"/>
    <n v="1128299"/>
    <n v="44432"/>
    <s v="24-08-2021"/>
    <x v="6"/>
    <x v="1"/>
    <s v="Tuesday"/>
    <s v="24"/>
    <x v="4"/>
    <x v="18"/>
    <x v="22"/>
    <x v="4"/>
    <n v="64"/>
    <n v="106"/>
    <n v="6784"/>
    <n v="3460"/>
    <n v="0.51"/>
    <x v="2"/>
    <s v="low Units"/>
    <n v="1.0417446908851753E-3"/>
  </r>
  <r>
    <x v="0"/>
    <s v="Online"/>
    <n v="1128299"/>
    <n v="44432"/>
    <s v="24-08-2021"/>
    <x v="6"/>
    <x v="1"/>
    <s v="Tuesday"/>
    <s v="24"/>
    <x v="4"/>
    <x v="18"/>
    <x v="22"/>
    <x v="5"/>
    <n v="73"/>
    <n v="75"/>
    <n v="5475"/>
    <n v="2300"/>
    <n v="0.42"/>
    <x v="2"/>
    <s v="low Units"/>
    <n v="6.9248924538609915E-4"/>
  </r>
  <r>
    <x v="0"/>
    <s v="Online"/>
    <n v="1128299"/>
    <n v="44464"/>
    <s v="25-09-2021"/>
    <x v="7"/>
    <x v="1"/>
    <s v="Saturday"/>
    <s v="25"/>
    <x v="4"/>
    <x v="18"/>
    <x v="22"/>
    <x v="0"/>
    <n v="46"/>
    <n v="113"/>
    <n v="5198"/>
    <n v="2599"/>
    <n v="0.5"/>
    <x v="2"/>
    <s v="low Units"/>
    <n v="7.8251284728629209E-4"/>
  </r>
  <r>
    <x v="0"/>
    <s v="Online"/>
    <n v="1128299"/>
    <n v="44464"/>
    <s v="25-09-2021"/>
    <x v="7"/>
    <x v="1"/>
    <s v="Saturday"/>
    <s v="25"/>
    <x v="4"/>
    <x v="18"/>
    <x v="22"/>
    <x v="1"/>
    <n v="52"/>
    <n v="113"/>
    <n v="5876"/>
    <n v="2703"/>
    <n v="0.46"/>
    <x v="2"/>
    <s v="low Units"/>
    <n v="8.1382540446896788E-4"/>
  </r>
  <r>
    <x v="0"/>
    <s v="Online"/>
    <n v="1128299"/>
    <n v="44464"/>
    <s v="25-09-2021"/>
    <x v="7"/>
    <x v="1"/>
    <s v="Saturday"/>
    <s v="25"/>
    <x v="4"/>
    <x v="18"/>
    <x v="22"/>
    <x v="2"/>
    <n v="47"/>
    <n v="65"/>
    <n v="3055"/>
    <n v="1436"/>
    <n v="0.47"/>
    <x v="2"/>
    <s v="low Units"/>
    <n v="4.3235415494540799E-4"/>
  </r>
  <r>
    <x v="0"/>
    <s v="Online"/>
    <n v="1128299"/>
    <n v="44464"/>
    <s v="25-09-2021"/>
    <x v="7"/>
    <x v="1"/>
    <s v="Saturday"/>
    <s v="25"/>
    <x v="4"/>
    <x v="18"/>
    <x v="22"/>
    <x v="3"/>
    <n v="45"/>
    <n v="54"/>
    <n v="2430"/>
    <n v="1191"/>
    <n v="0.49"/>
    <x v="2"/>
    <s v="low Units"/>
    <n v="3.5858899619775831E-4"/>
  </r>
  <r>
    <x v="0"/>
    <s v="Online"/>
    <n v="1128299"/>
    <n v="44464"/>
    <s v="25-09-2021"/>
    <x v="7"/>
    <x v="1"/>
    <s v="Saturday"/>
    <s v="25"/>
    <x v="4"/>
    <x v="18"/>
    <x v="22"/>
    <x v="4"/>
    <n v="58"/>
    <n v="56"/>
    <n v="3248"/>
    <n v="1624"/>
    <n v="0.5"/>
    <x v="2"/>
    <s v="low Units"/>
    <n v="4.8895762369870655E-4"/>
  </r>
  <r>
    <x v="0"/>
    <s v="Online"/>
    <n v="1128299"/>
    <n v="44464"/>
    <s v="25-09-2021"/>
    <x v="7"/>
    <x v="1"/>
    <s v="Saturday"/>
    <s v="25"/>
    <x v="4"/>
    <x v="18"/>
    <x v="22"/>
    <x v="5"/>
    <n v="42"/>
    <n v="70"/>
    <n v="2940"/>
    <n v="1264"/>
    <n v="0.43"/>
    <x v="2"/>
    <s v="low Units"/>
    <n v="3.8056800268175192E-4"/>
  </r>
  <r>
    <x v="0"/>
    <s v="Online"/>
    <n v="1128299"/>
    <n v="44493"/>
    <s v="24-10-2021"/>
    <x v="8"/>
    <x v="1"/>
    <s v="Sunday"/>
    <s v="24"/>
    <x v="4"/>
    <x v="18"/>
    <x v="22"/>
    <x v="0"/>
    <n v="38"/>
    <n v="102"/>
    <n v="3876"/>
    <n v="1744"/>
    <n v="0.45"/>
    <x v="2"/>
    <s v="low Units"/>
    <n v="5.2508749737102483E-4"/>
  </r>
  <r>
    <x v="0"/>
    <s v="Online"/>
    <n v="1128299"/>
    <n v="44493"/>
    <s v="24-10-2021"/>
    <x v="8"/>
    <x v="1"/>
    <s v="Sunday"/>
    <s v="24"/>
    <x v="4"/>
    <x v="18"/>
    <x v="22"/>
    <x v="1"/>
    <n v="51"/>
    <n v="142"/>
    <n v="7242"/>
    <n v="3549"/>
    <n v="0.49"/>
    <x v="2"/>
    <s v="low Units"/>
    <n v="1.0685410138588113E-3"/>
  </r>
  <r>
    <x v="0"/>
    <s v="Online"/>
    <n v="1128299"/>
    <n v="44493"/>
    <s v="24-10-2021"/>
    <x v="8"/>
    <x v="1"/>
    <s v="Sunday"/>
    <s v="24"/>
    <x v="4"/>
    <x v="18"/>
    <x v="22"/>
    <x v="2"/>
    <n v="46"/>
    <n v="95"/>
    <n v="4370"/>
    <n v="2010"/>
    <n v="0.46"/>
    <x v="2"/>
    <s v="low Units"/>
    <n v="6.0517538401133023E-4"/>
  </r>
  <r>
    <x v="0"/>
    <s v="Online"/>
    <n v="1128299"/>
    <n v="44493"/>
    <s v="24-10-2021"/>
    <x v="8"/>
    <x v="1"/>
    <s v="Sunday"/>
    <s v="24"/>
    <x v="4"/>
    <x v="18"/>
    <x v="22"/>
    <x v="3"/>
    <n v="41"/>
    <n v="98"/>
    <n v="4018"/>
    <n v="1969"/>
    <n v="0.49"/>
    <x v="2"/>
    <s v="low Units"/>
    <n v="5.9283101050662144E-4"/>
  </r>
  <r>
    <x v="0"/>
    <s v="Online"/>
    <n v="1128299"/>
    <n v="44493"/>
    <s v="24-10-2021"/>
    <x v="8"/>
    <x v="1"/>
    <s v="Sunday"/>
    <s v="24"/>
    <x v="4"/>
    <x v="18"/>
    <x v="22"/>
    <x v="4"/>
    <n v="53"/>
    <n v="87"/>
    <n v="4611"/>
    <n v="2490"/>
    <n v="0.54"/>
    <x v="2"/>
    <s v="low Units"/>
    <n v="7.4969487870060302E-4"/>
  </r>
  <r>
    <x v="0"/>
    <s v="Online"/>
    <n v="1128299"/>
    <n v="44493"/>
    <s v="24-10-2021"/>
    <x v="8"/>
    <x v="1"/>
    <s v="Sunday"/>
    <s v="24"/>
    <x v="4"/>
    <x v="18"/>
    <x v="22"/>
    <x v="5"/>
    <n v="59"/>
    <n v="102"/>
    <n v="6018"/>
    <n v="2648"/>
    <n v="0.44"/>
    <x v="2"/>
    <s v="low Units"/>
    <n v="7.9726587903582212E-4"/>
  </r>
  <r>
    <x v="0"/>
    <s v="Online"/>
    <n v="1128299"/>
    <n v="44524"/>
    <s v="24-11-2021"/>
    <x v="9"/>
    <x v="1"/>
    <s v="Wednesday"/>
    <s v="24"/>
    <x v="4"/>
    <x v="18"/>
    <x v="22"/>
    <x v="0"/>
    <n v="42"/>
    <n v="155"/>
    <n v="6510"/>
    <n v="3060"/>
    <n v="0.47"/>
    <x v="2"/>
    <s v="low Units"/>
    <n v="9.2131177864411464E-4"/>
  </r>
  <r>
    <x v="0"/>
    <s v="Online"/>
    <n v="1128299"/>
    <n v="44524"/>
    <s v="24-11-2021"/>
    <x v="9"/>
    <x v="1"/>
    <s v="Wednesday"/>
    <s v="24"/>
    <x v="4"/>
    <x v="18"/>
    <x v="22"/>
    <x v="1"/>
    <n v="47"/>
    <n v="169"/>
    <n v="7943"/>
    <n v="3892"/>
    <n v="0.49"/>
    <x v="2"/>
    <s v="low Units"/>
    <n v="1.1718122361055209E-3"/>
  </r>
  <r>
    <x v="0"/>
    <s v="Online"/>
    <n v="1128299"/>
    <n v="44524"/>
    <s v="24-11-2021"/>
    <x v="9"/>
    <x v="1"/>
    <s v="Wednesday"/>
    <s v="24"/>
    <x v="4"/>
    <x v="18"/>
    <x v="22"/>
    <x v="2"/>
    <n v="43"/>
    <n v="138"/>
    <n v="5934"/>
    <n v="2848"/>
    <n v="0.48"/>
    <x v="2"/>
    <s v="low Units"/>
    <n v="8.5748233515635245E-4"/>
  </r>
  <r>
    <x v="0"/>
    <s v="Online"/>
    <n v="1128299"/>
    <n v="44524"/>
    <s v="24-11-2021"/>
    <x v="9"/>
    <x v="1"/>
    <s v="Wednesday"/>
    <s v="24"/>
    <x v="4"/>
    <x v="18"/>
    <x v="22"/>
    <x v="3"/>
    <n v="52"/>
    <n v="113"/>
    <n v="5876"/>
    <n v="2820"/>
    <n v="0.48"/>
    <x v="2"/>
    <s v="low Units"/>
    <n v="8.4905203129947819E-4"/>
  </r>
  <r>
    <x v="0"/>
    <s v="Online"/>
    <n v="1128299"/>
    <n v="44524"/>
    <s v="24-11-2021"/>
    <x v="9"/>
    <x v="1"/>
    <s v="Wednesday"/>
    <s v="24"/>
    <x v="4"/>
    <x v="18"/>
    <x v="22"/>
    <x v="4"/>
    <n v="73"/>
    <n v="111"/>
    <n v="8103"/>
    <n v="4457"/>
    <n v="0.55000000000000004"/>
    <x v="2"/>
    <s v="low Units"/>
    <n v="1.3419237246460193E-3"/>
  </r>
  <r>
    <x v="0"/>
    <s v="Online"/>
    <n v="1128299"/>
    <n v="44524"/>
    <s v="24-11-2021"/>
    <x v="9"/>
    <x v="1"/>
    <s v="Wednesday"/>
    <s v="24"/>
    <x v="4"/>
    <x v="18"/>
    <x v="22"/>
    <x v="5"/>
    <n v="74"/>
    <n v="149"/>
    <n v="11026"/>
    <n v="4410"/>
    <n v="0.4"/>
    <x v="2"/>
    <s v="low Units"/>
    <n v="1.3277728574576945E-3"/>
  </r>
  <r>
    <x v="0"/>
    <s v="Online"/>
    <n v="1128299"/>
    <n v="44553"/>
    <s v="23-12-2021"/>
    <x v="10"/>
    <x v="1"/>
    <s v="Thursday"/>
    <s v="23"/>
    <x v="4"/>
    <x v="18"/>
    <x v="22"/>
    <x v="0"/>
    <n v="60"/>
    <n v="225"/>
    <n v="13500"/>
    <n v="6345"/>
    <n v="0.47"/>
    <x v="2"/>
    <s v="low Units"/>
    <n v="1.9103670704238259E-3"/>
  </r>
  <r>
    <x v="0"/>
    <s v="Online"/>
    <n v="1128299"/>
    <n v="44553"/>
    <s v="23-12-2021"/>
    <x v="10"/>
    <x v="1"/>
    <s v="Thursday"/>
    <s v="23"/>
    <x v="4"/>
    <x v="18"/>
    <x v="22"/>
    <x v="1"/>
    <n v="74"/>
    <n v="225"/>
    <n v="16650"/>
    <n v="7493"/>
    <n v="0.45"/>
    <x v="2"/>
    <s v="low Units"/>
    <n v="2.2560095285556699E-3"/>
  </r>
  <r>
    <x v="2"/>
    <s v="Online"/>
    <n v="1128299"/>
    <n v="44553"/>
    <s v="23-12-2021"/>
    <x v="10"/>
    <x v="1"/>
    <s v="Thursday"/>
    <s v="23"/>
    <x v="4"/>
    <x v="18"/>
    <x v="22"/>
    <x v="2"/>
    <n v="64"/>
    <n v="154"/>
    <n v="9856"/>
    <n v="4731"/>
    <n v="0.48"/>
    <x v="2"/>
    <s v="low Units"/>
    <n v="1.4244202695311457E-3"/>
  </r>
  <r>
    <x v="2"/>
    <s v="Online"/>
    <n v="1128299"/>
    <n v="44553"/>
    <s v="23-12-2021"/>
    <x v="10"/>
    <x v="1"/>
    <s v="Thursday"/>
    <s v="23"/>
    <x v="4"/>
    <x v="18"/>
    <x v="22"/>
    <x v="3"/>
    <n v="67"/>
    <n v="160"/>
    <n v="10720"/>
    <n v="5360"/>
    <n v="0.5"/>
    <x v="2"/>
    <s v="low Units"/>
    <n v="1.6138010240302138E-3"/>
  </r>
  <r>
    <x v="2"/>
    <s v="Online"/>
    <n v="1128299"/>
    <n v="44553"/>
    <s v="23-12-2021"/>
    <x v="10"/>
    <x v="1"/>
    <s v="Thursday"/>
    <s v="23"/>
    <x v="4"/>
    <x v="18"/>
    <x v="22"/>
    <x v="4"/>
    <n v="72"/>
    <n v="133"/>
    <n v="9576"/>
    <n v="4884"/>
    <n v="0.51"/>
    <x v="2"/>
    <s v="low Units"/>
    <n v="1.4704858584633515E-3"/>
  </r>
  <r>
    <x v="2"/>
    <s v="Online"/>
    <n v="1128299"/>
    <n v="44553"/>
    <s v="23-12-2021"/>
    <x v="10"/>
    <x v="1"/>
    <s v="Thursday"/>
    <s v="23"/>
    <x v="4"/>
    <x v="18"/>
    <x v="22"/>
    <x v="5"/>
    <n v="82"/>
    <n v="150"/>
    <n v="12300"/>
    <n v="5289"/>
    <n v="0.43"/>
    <x v="2"/>
    <s v="low Units"/>
    <n v="1.5924241821074255E-3"/>
  </r>
  <r>
    <x v="2"/>
    <s v="Online"/>
    <n v="1185732"/>
    <n v="44215"/>
    <s v="19-01-2021"/>
    <x v="0"/>
    <x v="1"/>
    <s v="Tuesday"/>
    <s v="19"/>
    <x v="4"/>
    <x v="18"/>
    <x v="22"/>
    <x v="0"/>
    <n v="34"/>
    <n v="203"/>
    <n v="6902"/>
    <n v="4210"/>
    <n v="0.61"/>
    <x v="2"/>
    <s v="low Units"/>
    <n v="1.2675564013371642E-3"/>
  </r>
  <r>
    <x v="2"/>
    <s v="Online"/>
    <n v="1185732"/>
    <n v="44215"/>
    <s v="19-01-2021"/>
    <x v="0"/>
    <x v="1"/>
    <s v="Tuesday"/>
    <s v="19"/>
    <x v="4"/>
    <x v="18"/>
    <x v="22"/>
    <x v="1"/>
    <n v="34"/>
    <n v="154"/>
    <n v="5236"/>
    <n v="2670"/>
    <n v="0.51"/>
    <x v="2"/>
    <s v="low Units"/>
    <n v="8.0388968920908034E-4"/>
  </r>
  <r>
    <x v="2"/>
    <s v="Online"/>
    <n v="1185732"/>
    <n v="44215"/>
    <s v="19-01-2021"/>
    <x v="0"/>
    <x v="1"/>
    <s v="Tuesday"/>
    <s v="19"/>
    <x v="4"/>
    <x v="18"/>
    <x v="22"/>
    <x v="2"/>
    <n v="23"/>
    <n v="149"/>
    <n v="3427"/>
    <n v="1371"/>
    <n v="0.4"/>
    <x v="2"/>
    <s v="low Units"/>
    <n v="4.1278380670623567E-4"/>
  </r>
  <r>
    <x v="2"/>
    <s v="Online"/>
    <n v="1185732"/>
    <n v="44215"/>
    <s v="19-01-2021"/>
    <x v="0"/>
    <x v="1"/>
    <s v="Tuesday"/>
    <s v="19"/>
    <x v="4"/>
    <x v="18"/>
    <x v="22"/>
    <x v="3"/>
    <n v="29"/>
    <n v="116"/>
    <n v="3364"/>
    <n v="1682"/>
    <n v="0.5"/>
    <x v="2"/>
    <s v="low Units"/>
    <n v="5.0642039597366038E-4"/>
  </r>
  <r>
    <x v="2"/>
    <s v="Online"/>
    <n v="1185732"/>
    <n v="44215"/>
    <s v="19-01-2021"/>
    <x v="0"/>
    <x v="1"/>
    <s v="Tuesday"/>
    <s v="19"/>
    <x v="4"/>
    <x v="18"/>
    <x v="22"/>
    <x v="4"/>
    <n v="43"/>
    <n v="122"/>
    <n v="5246"/>
    <n v="2728"/>
    <n v="0.52"/>
    <x v="2"/>
    <s v="low Units"/>
    <n v="8.2135246148403417E-4"/>
  </r>
  <r>
    <x v="2"/>
    <s v="Online"/>
    <n v="1185732"/>
    <n v="44215"/>
    <s v="19-01-2021"/>
    <x v="0"/>
    <x v="1"/>
    <s v="Tuesday"/>
    <s v="19"/>
    <x v="4"/>
    <x v="18"/>
    <x v="22"/>
    <x v="5"/>
    <n v="33"/>
    <n v="138"/>
    <n v="4554"/>
    <n v="3097"/>
    <n v="0.68"/>
    <x v="2"/>
    <s v="low Units"/>
    <n v="9.3245182302641269E-4"/>
  </r>
  <r>
    <x v="2"/>
    <s v="Online"/>
    <n v="1185732"/>
    <n v="44244"/>
    <s v="17-02-2021"/>
    <x v="1"/>
    <x v="1"/>
    <s v="Wednesday"/>
    <s v="17"/>
    <x v="4"/>
    <x v="18"/>
    <x v="22"/>
    <x v="0"/>
    <n v="34"/>
    <n v="200"/>
    <n v="6800"/>
    <n v="4284"/>
    <n v="0.63"/>
    <x v="2"/>
    <s v="low Units"/>
    <n v="1.2898364901017605E-3"/>
  </r>
  <r>
    <x v="2"/>
    <s v="Online"/>
    <n v="1185732"/>
    <n v="44244"/>
    <s v="17-02-2021"/>
    <x v="1"/>
    <x v="1"/>
    <s v="Wednesday"/>
    <s v="17"/>
    <x v="4"/>
    <x v="18"/>
    <x v="22"/>
    <x v="1"/>
    <n v="33"/>
    <n v="117"/>
    <n v="3861"/>
    <n v="2008"/>
    <n v="0.52"/>
    <x v="2"/>
    <s v="low Units"/>
    <n v="6.0457321945012492E-4"/>
  </r>
  <r>
    <x v="2"/>
    <s v="Online"/>
    <n v="1185732"/>
    <n v="44244"/>
    <s v="17-02-2021"/>
    <x v="1"/>
    <x v="1"/>
    <s v="Wednesday"/>
    <s v="17"/>
    <x v="4"/>
    <x v="18"/>
    <x v="22"/>
    <x v="2"/>
    <n v="23"/>
    <n v="150"/>
    <n v="3450"/>
    <n v="1484"/>
    <n v="0.43"/>
    <x v="2"/>
    <s v="low Units"/>
    <n v="4.4680610441433531E-4"/>
  </r>
  <r>
    <x v="2"/>
    <s v="Online"/>
    <n v="1185732"/>
    <n v="44244"/>
    <s v="17-02-2021"/>
    <x v="1"/>
    <x v="1"/>
    <s v="Wednesday"/>
    <s v="17"/>
    <x v="3"/>
    <x v="19"/>
    <x v="23"/>
    <x v="3"/>
    <n v="28"/>
    <n v="109"/>
    <n v="3052"/>
    <n v="1495"/>
    <n v="0.49"/>
    <x v="2"/>
    <s v="low Units"/>
    <n v="4.5011800950096447E-4"/>
  </r>
  <r>
    <x v="2"/>
    <s v="Online"/>
    <n v="1185732"/>
    <n v="44244"/>
    <s v="17-02-2021"/>
    <x v="1"/>
    <x v="1"/>
    <s v="Wednesday"/>
    <s v="17"/>
    <x v="3"/>
    <x v="19"/>
    <x v="23"/>
    <x v="4"/>
    <n v="41"/>
    <n v="126"/>
    <n v="5166"/>
    <n v="2841"/>
    <n v="0.55000000000000004"/>
    <x v="2"/>
    <s v="low Units"/>
    <n v="8.5537475919213396E-4"/>
  </r>
  <r>
    <x v="2"/>
    <s v="Online"/>
    <n v="1185732"/>
    <n v="44244"/>
    <s v="17-02-2021"/>
    <x v="1"/>
    <x v="1"/>
    <s v="Wednesday"/>
    <s v="17"/>
    <x v="3"/>
    <x v="19"/>
    <x v="23"/>
    <x v="5"/>
    <n v="33"/>
    <n v="138"/>
    <n v="4554"/>
    <n v="3051"/>
    <n v="0.67"/>
    <x v="2"/>
    <s v="low Units"/>
    <n v="9.1860203811869085E-4"/>
  </r>
  <r>
    <x v="2"/>
    <s v="Online"/>
    <n v="1185732"/>
    <n v="44270"/>
    <s v="15-03-2021"/>
    <x v="2"/>
    <x v="1"/>
    <s v="Monday"/>
    <s v="15"/>
    <x v="3"/>
    <x v="19"/>
    <x v="23"/>
    <x v="0"/>
    <n v="34"/>
    <n v="216"/>
    <n v="7344"/>
    <n v="4480"/>
    <n v="0.61"/>
    <x v="2"/>
    <s v="low Units"/>
    <n v="1.3488486170998802E-3"/>
  </r>
  <r>
    <x v="2"/>
    <s v="Online"/>
    <n v="1185732"/>
    <n v="44270"/>
    <s v="15-03-2021"/>
    <x v="2"/>
    <x v="1"/>
    <s v="Monday"/>
    <s v="15"/>
    <x v="3"/>
    <x v="19"/>
    <x v="23"/>
    <x v="1"/>
    <n v="32"/>
    <n v="126"/>
    <n v="4032"/>
    <n v="2177"/>
    <n v="0.54"/>
    <x v="2"/>
    <s v="low Units"/>
    <n v="6.5545612487197301E-4"/>
  </r>
  <r>
    <x v="2"/>
    <s v="Online"/>
    <n v="1185732"/>
    <n v="44270"/>
    <s v="15-03-2021"/>
    <x v="2"/>
    <x v="1"/>
    <s v="Monday"/>
    <s v="15"/>
    <x v="3"/>
    <x v="19"/>
    <x v="23"/>
    <x v="2"/>
    <n v="25"/>
    <n v="124"/>
    <n v="3100"/>
    <n v="1240"/>
    <n v="0.4"/>
    <x v="2"/>
    <s v="low Units"/>
    <n v="3.7334202794728829E-4"/>
  </r>
  <r>
    <x v="2"/>
    <s v="Online"/>
    <n v="1185732"/>
    <n v="44270"/>
    <s v="15-03-2021"/>
    <x v="2"/>
    <x v="1"/>
    <s v="Monday"/>
    <s v="15"/>
    <x v="3"/>
    <x v="19"/>
    <x v="23"/>
    <x v="3"/>
    <n v="29"/>
    <n v="91"/>
    <n v="2639"/>
    <n v="1267"/>
    <n v="0.48"/>
    <x v="2"/>
    <s v="low Units"/>
    <n v="3.8147124952355989E-4"/>
  </r>
  <r>
    <x v="2"/>
    <s v="Online"/>
    <n v="1185732"/>
    <n v="44270"/>
    <s v="15-03-2021"/>
    <x v="2"/>
    <x v="1"/>
    <s v="Monday"/>
    <s v="15"/>
    <x v="3"/>
    <x v="19"/>
    <x v="23"/>
    <x v="4"/>
    <n v="43"/>
    <n v="94"/>
    <n v="4042"/>
    <n v="2102"/>
    <n v="0.52"/>
    <x v="2"/>
    <s v="low Units"/>
    <n v="6.3287495382677414E-4"/>
  </r>
  <r>
    <x v="2"/>
    <s v="Online"/>
    <n v="1185732"/>
    <n v="44270"/>
    <s v="15-03-2021"/>
    <x v="2"/>
    <x v="1"/>
    <s v="Monday"/>
    <s v="15"/>
    <x v="3"/>
    <x v="19"/>
    <x v="23"/>
    <x v="5"/>
    <n v="33"/>
    <n v="143"/>
    <n v="4719"/>
    <n v="3256"/>
    <n v="0.69"/>
    <x v="2"/>
    <s v="low Units"/>
    <n v="9.8032390564223434E-4"/>
  </r>
  <r>
    <x v="2"/>
    <s v="Online"/>
    <n v="1185732"/>
    <n v="44302"/>
    <s v="16-04-2021"/>
    <x v="3"/>
    <x v="1"/>
    <s v="Friday"/>
    <s v="16"/>
    <x v="3"/>
    <x v="19"/>
    <x v="23"/>
    <x v="0"/>
    <n v="32"/>
    <n v="181"/>
    <n v="5792"/>
    <n v="3475"/>
    <n v="0.6"/>
    <x v="2"/>
    <s v="low Units"/>
    <n v="1.046260925094215E-3"/>
  </r>
  <r>
    <x v="2"/>
    <s v="Online"/>
    <n v="1185732"/>
    <n v="44302"/>
    <s v="16-04-2021"/>
    <x v="3"/>
    <x v="1"/>
    <s v="Friday"/>
    <s v="16"/>
    <x v="3"/>
    <x v="19"/>
    <x v="23"/>
    <x v="1"/>
    <n v="38"/>
    <n v="111"/>
    <n v="4218"/>
    <n v="2236"/>
    <n v="0.53"/>
    <x v="2"/>
    <s v="low Units"/>
    <n v="6.732199794275295E-4"/>
  </r>
  <r>
    <x v="2"/>
    <s v="Online"/>
    <n v="1185732"/>
    <n v="44302"/>
    <s v="16-04-2021"/>
    <x v="3"/>
    <x v="1"/>
    <s v="Friday"/>
    <s v="16"/>
    <x v="3"/>
    <x v="19"/>
    <x v="23"/>
    <x v="2"/>
    <n v="27"/>
    <n v="135"/>
    <n v="3645"/>
    <n v="1531"/>
    <n v="0.42"/>
    <x v="2"/>
    <s v="low Units"/>
    <n v="4.6095697160265998E-4"/>
  </r>
  <r>
    <x v="2"/>
    <s v="Online"/>
    <n v="1185732"/>
    <n v="44302"/>
    <s v="16-04-2021"/>
    <x v="3"/>
    <x v="1"/>
    <s v="Friday"/>
    <s v="16"/>
    <x v="3"/>
    <x v="19"/>
    <x v="23"/>
    <x v="3"/>
    <n v="32"/>
    <n v="109"/>
    <n v="3488"/>
    <n v="1604"/>
    <n v="0.46"/>
    <x v="2"/>
    <s v="low Units"/>
    <n v="4.8293597808665354E-4"/>
  </r>
  <r>
    <x v="2"/>
    <s v="Online"/>
    <n v="1185732"/>
    <n v="44302"/>
    <s v="16-04-2021"/>
    <x v="3"/>
    <x v="1"/>
    <s v="Friday"/>
    <s v="16"/>
    <x v="3"/>
    <x v="19"/>
    <x v="23"/>
    <x v="4"/>
    <n v="45"/>
    <n v="120"/>
    <n v="5400"/>
    <n v="2700"/>
    <n v="0.5"/>
    <x v="2"/>
    <s v="low Units"/>
    <n v="8.1292215762715991E-4"/>
  </r>
  <r>
    <x v="2"/>
    <s v="Online"/>
    <n v="1185732"/>
    <n v="44302"/>
    <s v="16-04-2021"/>
    <x v="3"/>
    <x v="1"/>
    <s v="Friday"/>
    <s v="16"/>
    <x v="3"/>
    <x v="19"/>
    <x v="23"/>
    <x v="5"/>
    <n v="37"/>
    <n v="152"/>
    <n v="5624"/>
    <n v="3881"/>
    <n v="0.69"/>
    <x v="2"/>
    <s v="low Units"/>
    <n v="1.1685003310188918E-3"/>
  </r>
  <r>
    <x v="2"/>
    <s v="Online"/>
    <n v="1185732"/>
    <n v="44331"/>
    <s v="15-05-2021"/>
    <x v="4"/>
    <x v="1"/>
    <s v="Saturday"/>
    <s v="15"/>
    <x v="3"/>
    <x v="19"/>
    <x v="23"/>
    <x v="0"/>
    <n v="48"/>
    <n v="207"/>
    <n v="9936"/>
    <n v="6061"/>
    <n v="0.61"/>
    <x v="2"/>
    <s v="low Units"/>
    <n v="1.8248597027326729E-3"/>
  </r>
  <r>
    <x v="2"/>
    <s v="Online"/>
    <n v="1185732"/>
    <n v="44331"/>
    <s v="15-05-2021"/>
    <x v="4"/>
    <x v="1"/>
    <s v="Saturday"/>
    <s v="15"/>
    <x v="3"/>
    <x v="19"/>
    <x v="23"/>
    <x v="1"/>
    <n v="47"/>
    <n v="150"/>
    <n v="7050"/>
    <n v="3878"/>
    <n v="0.55000000000000004"/>
    <x v="2"/>
    <s v="low Units"/>
    <n v="1.1675970841770837E-3"/>
  </r>
  <r>
    <x v="2"/>
    <s v="Online"/>
    <n v="1185732"/>
    <n v="44331"/>
    <s v="15-05-2021"/>
    <x v="4"/>
    <x v="1"/>
    <s v="Saturday"/>
    <s v="15"/>
    <x v="3"/>
    <x v="19"/>
    <x v="23"/>
    <x v="2"/>
    <n v="44"/>
    <n v="133"/>
    <n v="5852"/>
    <n v="2341"/>
    <n v="0.4"/>
    <x v="2"/>
    <s v="low Units"/>
    <n v="7.0483361889080794E-4"/>
  </r>
  <r>
    <x v="2"/>
    <s v="Online"/>
    <n v="1185732"/>
    <n v="44331"/>
    <s v="15-05-2021"/>
    <x v="4"/>
    <x v="1"/>
    <s v="Saturday"/>
    <s v="15"/>
    <x v="3"/>
    <x v="19"/>
    <x v="23"/>
    <x v="3"/>
    <n v="42"/>
    <n v="126"/>
    <n v="5292"/>
    <n v="2646"/>
    <n v="0.5"/>
    <x v="2"/>
    <s v="low Units"/>
    <n v="7.9666371447461681E-4"/>
  </r>
  <r>
    <x v="2"/>
    <s v="Online"/>
    <n v="1185732"/>
    <n v="44331"/>
    <s v="15-05-2021"/>
    <x v="4"/>
    <x v="1"/>
    <s v="Saturday"/>
    <s v="15"/>
    <x v="3"/>
    <x v="19"/>
    <x v="23"/>
    <x v="4"/>
    <n v="52"/>
    <n v="124"/>
    <n v="6448"/>
    <n v="3417"/>
    <n v="0.53"/>
    <x v="2"/>
    <s v="low Units"/>
    <n v="1.0287981528192614E-3"/>
  </r>
  <r>
    <x v="2"/>
    <s v="Online"/>
    <n v="1185732"/>
    <n v="44331"/>
    <s v="15-05-2021"/>
    <x v="4"/>
    <x v="1"/>
    <s v="Saturday"/>
    <s v="15"/>
    <x v="3"/>
    <x v="19"/>
    <x v="23"/>
    <x v="5"/>
    <n v="55"/>
    <n v="150"/>
    <n v="8250"/>
    <n v="5775"/>
    <n v="0.7"/>
    <x v="2"/>
    <s v="low Units"/>
    <n v="1.7387501704803144E-3"/>
  </r>
  <r>
    <x v="2"/>
    <s v="Online"/>
    <n v="1185732"/>
    <n v="44364"/>
    <s v="17-06-2021"/>
    <x v="11"/>
    <x v="1"/>
    <s v="Thursday"/>
    <s v="17"/>
    <x v="3"/>
    <x v="19"/>
    <x v="23"/>
    <x v="0"/>
    <n v="52"/>
    <n v="206"/>
    <n v="10712"/>
    <n v="6641"/>
    <n v="0.62"/>
    <x v="2"/>
    <s v="low Units"/>
    <n v="1.999487425482211E-3"/>
  </r>
  <r>
    <x v="2"/>
    <s v="Online"/>
    <n v="1185732"/>
    <n v="44364"/>
    <s v="17-06-2021"/>
    <x v="11"/>
    <x v="1"/>
    <s v="Thursday"/>
    <s v="17"/>
    <x v="3"/>
    <x v="19"/>
    <x v="23"/>
    <x v="1"/>
    <n v="46"/>
    <n v="167"/>
    <n v="7682"/>
    <n v="4148"/>
    <n v="0.54"/>
    <x v="2"/>
    <s v="low Units"/>
    <n v="1.2488892999397998E-3"/>
  </r>
  <r>
    <x v="2"/>
    <s v="Online"/>
    <n v="1185732"/>
    <n v="44364"/>
    <s v="17-06-2021"/>
    <x v="11"/>
    <x v="1"/>
    <s v="Thursday"/>
    <s v="17"/>
    <x v="3"/>
    <x v="19"/>
    <x v="23"/>
    <x v="2"/>
    <n v="41"/>
    <n v="138"/>
    <n v="5658"/>
    <n v="2490"/>
    <n v="0.44"/>
    <x v="2"/>
    <s v="low Units"/>
    <n v="7.4969487870060302E-4"/>
  </r>
  <r>
    <x v="2"/>
    <s v="Online"/>
    <n v="1185732"/>
    <n v="44364"/>
    <s v="17-06-2021"/>
    <x v="11"/>
    <x v="1"/>
    <s v="Thursday"/>
    <s v="17"/>
    <x v="3"/>
    <x v="19"/>
    <x v="23"/>
    <x v="3"/>
    <n v="43"/>
    <n v="158"/>
    <n v="6794"/>
    <n v="3261"/>
    <n v="0.48"/>
    <x v="2"/>
    <s v="low Units"/>
    <n v="9.8182931704524773E-4"/>
  </r>
  <r>
    <x v="2"/>
    <s v="Online"/>
    <n v="1185732"/>
    <n v="44364"/>
    <s v="17-06-2021"/>
    <x v="11"/>
    <x v="1"/>
    <s v="Thursday"/>
    <s v="17"/>
    <x v="3"/>
    <x v="19"/>
    <x v="23"/>
    <x v="4"/>
    <n v="57"/>
    <n v="152"/>
    <n v="8664"/>
    <n v="4765"/>
    <n v="0.55000000000000004"/>
    <x v="2"/>
    <s v="low Units"/>
    <n v="1.434657067071636E-3"/>
  </r>
  <r>
    <x v="2"/>
    <s v="Online"/>
    <n v="1185732"/>
    <n v="44364"/>
    <s v="17-06-2021"/>
    <x v="11"/>
    <x v="1"/>
    <s v="Thursday"/>
    <s v="17"/>
    <x v="3"/>
    <x v="19"/>
    <x v="23"/>
    <x v="5"/>
    <n v="60"/>
    <n v="169"/>
    <n v="10140"/>
    <n v="6591"/>
    <n v="0.65"/>
    <x v="2"/>
    <s v="low Units"/>
    <n v="1.984433311452078E-3"/>
  </r>
  <r>
    <x v="2"/>
    <s v="Online"/>
    <n v="1185732"/>
    <n v="44392"/>
    <s v="15-07-2021"/>
    <x v="5"/>
    <x v="1"/>
    <s v="Thursday"/>
    <s v="15"/>
    <x v="3"/>
    <x v="19"/>
    <x v="23"/>
    <x v="0"/>
    <n v="57"/>
    <n v="225"/>
    <n v="12825"/>
    <n v="7695"/>
    <n v="0.6"/>
    <x v="2"/>
    <s v="low Units"/>
    <n v="2.3168281492374058E-3"/>
  </r>
  <r>
    <x v="2"/>
    <s v="Online"/>
    <n v="1185732"/>
    <n v="44392"/>
    <s v="15-07-2021"/>
    <x v="5"/>
    <x v="1"/>
    <s v="Thursday"/>
    <s v="15"/>
    <x v="3"/>
    <x v="19"/>
    <x v="23"/>
    <x v="1"/>
    <n v="53"/>
    <n v="189"/>
    <n v="10017"/>
    <n v="5109"/>
    <n v="0.51"/>
    <x v="2"/>
    <s v="low Units"/>
    <n v="1.5382293715989483E-3"/>
  </r>
  <r>
    <x v="2"/>
    <s v="Online"/>
    <n v="1185732"/>
    <n v="44392"/>
    <s v="15-07-2021"/>
    <x v="5"/>
    <x v="1"/>
    <s v="Thursday"/>
    <s v="15"/>
    <x v="3"/>
    <x v="19"/>
    <x v="23"/>
    <x v="2"/>
    <n v="46"/>
    <n v="173"/>
    <n v="7958"/>
    <n v="3581"/>
    <n v="0.45"/>
    <x v="2"/>
    <s v="low Units"/>
    <n v="1.0781756468380961E-3"/>
  </r>
  <r>
    <x v="2"/>
    <s v="Online"/>
    <n v="1185732"/>
    <n v="44392"/>
    <s v="15-07-2021"/>
    <x v="5"/>
    <x v="1"/>
    <s v="Thursday"/>
    <s v="15"/>
    <x v="3"/>
    <x v="19"/>
    <x v="23"/>
    <x v="3"/>
    <n v="47"/>
    <n v="158"/>
    <n v="7426"/>
    <n v="3342"/>
    <n v="0.45"/>
    <x v="2"/>
    <s v="low Units"/>
    <n v="1.0062169817740623E-3"/>
  </r>
  <r>
    <x v="2"/>
    <s v="Online"/>
    <n v="1185732"/>
    <n v="44392"/>
    <s v="15-07-2021"/>
    <x v="5"/>
    <x v="1"/>
    <s v="Thursday"/>
    <s v="15"/>
    <x v="3"/>
    <x v="19"/>
    <x v="23"/>
    <x v="4"/>
    <n v="54"/>
    <n v="143"/>
    <n v="7722"/>
    <n v="3938"/>
    <n v="0.51"/>
    <x v="2"/>
    <s v="low Units"/>
    <n v="1.1856620210132429E-3"/>
  </r>
  <r>
    <x v="2"/>
    <s v="Online"/>
    <n v="1185732"/>
    <n v="44392"/>
    <s v="15-07-2021"/>
    <x v="5"/>
    <x v="1"/>
    <s v="Thursday"/>
    <s v="15"/>
    <x v="3"/>
    <x v="19"/>
    <x v="23"/>
    <x v="5"/>
    <n v="62"/>
    <n v="210"/>
    <n v="13020"/>
    <n v="8984"/>
    <n v="0.69"/>
    <x v="2"/>
    <s v="low Units"/>
    <n v="2.7049232089342238E-3"/>
  </r>
  <r>
    <x v="2"/>
    <s v="Online"/>
    <n v="1185732"/>
    <n v="44424"/>
    <s v="16-08-2021"/>
    <x v="6"/>
    <x v="1"/>
    <s v="Monday"/>
    <s v="16"/>
    <x v="3"/>
    <x v="19"/>
    <x v="23"/>
    <x v="0"/>
    <n v="55"/>
    <n v="263"/>
    <n v="14465"/>
    <n v="9258"/>
    <n v="0.64"/>
    <x v="2"/>
    <s v="low Units"/>
    <n v="2.7874197538193504E-3"/>
  </r>
  <r>
    <x v="2"/>
    <s v="Online"/>
    <n v="1185732"/>
    <n v="44424"/>
    <s v="16-08-2021"/>
    <x v="6"/>
    <x v="1"/>
    <s v="Monday"/>
    <s v="16"/>
    <x v="3"/>
    <x v="19"/>
    <x v="23"/>
    <x v="1"/>
    <n v="50"/>
    <n v="195"/>
    <n v="9750"/>
    <n v="4875"/>
    <n v="0.5"/>
    <x v="2"/>
    <s v="low Units"/>
    <n v="1.4677761179379277E-3"/>
  </r>
  <r>
    <x v="2"/>
    <s v="Online"/>
    <n v="1185732"/>
    <n v="44424"/>
    <s v="16-08-2021"/>
    <x v="6"/>
    <x v="1"/>
    <s v="Monday"/>
    <s v="16"/>
    <x v="3"/>
    <x v="19"/>
    <x v="23"/>
    <x v="2"/>
    <n v="42"/>
    <n v="144"/>
    <n v="6048"/>
    <n v="2540"/>
    <n v="0.42"/>
    <x v="2"/>
    <s v="low Units"/>
    <n v="7.6474899273073561E-4"/>
  </r>
  <r>
    <x v="2"/>
    <s v="Online"/>
    <n v="1185732"/>
    <n v="44424"/>
    <s v="16-08-2021"/>
    <x v="6"/>
    <x v="1"/>
    <s v="Monday"/>
    <s v="16"/>
    <x v="3"/>
    <x v="19"/>
    <x v="23"/>
    <x v="3"/>
    <n v="34"/>
    <n v="142"/>
    <n v="4828"/>
    <n v="2173"/>
    <n v="0.45"/>
    <x v="2"/>
    <s v="low Units"/>
    <n v="6.542517957495625E-4"/>
  </r>
  <r>
    <x v="2"/>
    <s v="Online"/>
    <n v="1185732"/>
    <n v="44424"/>
    <s v="16-08-2021"/>
    <x v="6"/>
    <x v="1"/>
    <s v="Monday"/>
    <s v="16"/>
    <x v="3"/>
    <x v="19"/>
    <x v="23"/>
    <x v="4"/>
    <n v="42"/>
    <n v="135"/>
    <n v="5670"/>
    <n v="3005"/>
    <n v="0.53"/>
    <x v="2"/>
    <s v="low Units"/>
    <n v="9.0475225321096889E-4"/>
  </r>
  <r>
    <x v="2"/>
    <s v="Online"/>
    <n v="1185732"/>
    <n v="44424"/>
    <s v="16-08-2021"/>
    <x v="6"/>
    <x v="1"/>
    <s v="Monday"/>
    <s v="16"/>
    <x v="3"/>
    <x v="19"/>
    <x v="23"/>
    <x v="5"/>
    <n v="45"/>
    <n v="176"/>
    <n v="7920"/>
    <n v="5386"/>
    <n v="0.68"/>
    <x v="2"/>
    <s v="low Units"/>
    <n v="1.6216291633258828E-3"/>
  </r>
  <r>
    <x v="2"/>
    <s v="Online"/>
    <n v="1185732"/>
    <n v="44454"/>
    <s v="15-09-2021"/>
    <x v="7"/>
    <x v="1"/>
    <s v="Wednesday"/>
    <s v="15"/>
    <x v="3"/>
    <x v="19"/>
    <x v="23"/>
    <x v="0"/>
    <n v="42"/>
    <n v="232"/>
    <n v="9744"/>
    <n v="6139"/>
    <n v="0.63"/>
    <x v="2"/>
    <s v="low Units"/>
    <n v="1.8483441206196796E-3"/>
  </r>
  <r>
    <x v="2"/>
    <s v="Online"/>
    <n v="1185732"/>
    <n v="44454"/>
    <s v="15-09-2021"/>
    <x v="7"/>
    <x v="1"/>
    <s v="Wednesday"/>
    <s v="15"/>
    <x v="3"/>
    <x v="19"/>
    <x v="23"/>
    <x v="1"/>
    <n v="37"/>
    <n v="174"/>
    <n v="6438"/>
    <n v="3283"/>
    <n v="0.51"/>
    <x v="2"/>
    <s v="low Units"/>
    <n v="9.8845312721850594E-4"/>
  </r>
  <r>
    <x v="2"/>
    <s v="Online"/>
    <n v="1185732"/>
    <n v="44454"/>
    <s v="15-09-2021"/>
    <x v="7"/>
    <x v="1"/>
    <s v="Wednesday"/>
    <s v="15"/>
    <x v="3"/>
    <x v="19"/>
    <x v="23"/>
    <x v="2"/>
    <n v="34"/>
    <n v="145"/>
    <n v="4930"/>
    <n v="2071"/>
    <n v="0.42"/>
    <x v="2"/>
    <s v="low Units"/>
    <n v="6.2354140312809191E-4"/>
  </r>
  <r>
    <x v="2"/>
    <s v="Online"/>
    <n v="1185732"/>
    <n v="44454"/>
    <s v="15-09-2021"/>
    <x v="7"/>
    <x v="1"/>
    <s v="Wednesday"/>
    <s v="15"/>
    <x v="3"/>
    <x v="19"/>
    <x v="23"/>
    <x v="3"/>
    <n v="34"/>
    <n v="119"/>
    <n v="4046"/>
    <n v="1821"/>
    <n v="0.45"/>
    <x v="2"/>
    <s v="low Units"/>
    <n v="5.4827083297742901E-4"/>
  </r>
  <r>
    <x v="2"/>
    <s v="Online"/>
    <n v="1185732"/>
    <n v="44454"/>
    <s v="15-09-2021"/>
    <x v="7"/>
    <x v="1"/>
    <s v="Wednesday"/>
    <s v="15"/>
    <x v="3"/>
    <x v="19"/>
    <x v="23"/>
    <x v="4"/>
    <n v="41"/>
    <n v="128"/>
    <n v="5248"/>
    <n v="2624"/>
    <n v="0.5"/>
    <x v="2"/>
    <s v="low Units"/>
    <n v="7.9003990430135838E-4"/>
  </r>
  <r>
    <x v="2"/>
    <s v="Online"/>
    <n v="1185732"/>
    <n v="44454"/>
    <s v="15-09-2021"/>
    <x v="7"/>
    <x v="1"/>
    <s v="Wednesday"/>
    <s v="15"/>
    <x v="3"/>
    <x v="19"/>
    <x v="23"/>
    <x v="5"/>
    <n v="48"/>
    <n v="173"/>
    <n v="8304"/>
    <n v="5398"/>
    <n v="0.65"/>
    <x v="2"/>
    <s v="low Units"/>
    <n v="1.6252421506931145E-3"/>
  </r>
  <r>
    <x v="2"/>
    <s v="Online"/>
    <n v="1185732"/>
    <n v="44486"/>
    <s v="17-10-2021"/>
    <x v="8"/>
    <x v="1"/>
    <s v="Sunday"/>
    <s v="17"/>
    <x v="3"/>
    <x v="19"/>
    <x v="23"/>
    <x v="0"/>
    <n v="49"/>
    <n v="225"/>
    <n v="11025"/>
    <n v="6725"/>
    <n v="0.61"/>
    <x v="2"/>
    <s v="low Units"/>
    <n v="2.0247783370528336E-3"/>
  </r>
  <r>
    <x v="2"/>
    <s v="Online"/>
    <n v="1185732"/>
    <n v="44486"/>
    <s v="17-10-2021"/>
    <x v="8"/>
    <x v="1"/>
    <s v="Sunday"/>
    <s v="17"/>
    <x v="3"/>
    <x v="19"/>
    <x v="23"/>
    <x v="1"/>
    <n v="37"/>
    <n v="167"/>
    <n v="6179"/>
    <n v="3151"/>
    <n v="0.51"/>
    <x v="2"/>
    <s v="low Units"/>
    <n v="9.487102661789559E-4"/>
  </r>
  <r>
    <x v="2"/>
    <s v="Online"/>
    <n v="1185732"/>
    <n v="44486"/>
    <s v="17-10-2021"/>
    <x v="8"/>
    <x v="1"/>
    <s v="Sunday"/>
    <s v="17"/>
    <x v="3"/>
    <x v="19"/>
    <x v="23"/>
    <x v="2"/>
    <n v="37"/>
    <n v="123"/>
    <n v="4551"/>
    <n v="2048"/>
    <n v="0.45"/>
    <x v="2"/>
    <s v="low Units"/>
    <n v="6.1661651067423094E-4"/>
  </r>
  <r>
    <x v="2"/>
    <s v="Online"/>
    <n v="1185732"/>
    <n v="44486"/>
    <s v="17-10-2021"/>
    <x v="8"/>
    <x v="1"/>
    <s v="Sunday"/>
    <s v="17"/>
    <x v="3"/>
    <x v="19"/>
    <x v="23"/>
    <x v="3"/>
    <n v="38"/>
    <n v="116"/>
    <n v="4408"/>
    <n v="2204"/>
    <n v="0.5"/>
    <x v="2"/>
    <s v="low Units"/>
    <n v="6.6358534644824461E-4"/>
  </r>
  <r>
    <x v="2"/>
    <s v="Online"/>
    <n v="1185732"/>
    <n v="44486"/>
    <s v="17-10-2021"/>
    <x v="8"/>
    <x v="1"/>
    <s v="Sunday"/>
    <s v="17"/>
    <x v="3"/>
    <x v="19"/>
    <x v="23"/>
    <x v="4"/>
    <n v="48"/>
    <n v="112"/>
    <n v="5376"/>
    <n v="2957"/>
    <n v="0.55000000000000004"/>
    <x v="2"/>
    <s v="low Units"/>
    <n v="8.9030030374204151E-4"/>
  </r>
  <r>
    <x v="2"/>
    <s v="Online"/>
    <n v="1185732"/>
    <n v="44486"/>
    <s v="17-10-2021"/>
    <x v="8"/>
    <x v="1"/>
    <s v="Sunday"/>
    <s v="17"/>
    <x v="3"/>
    <x v="19"/>
    <x v="23"/>
    <x v="5"/>
    <n v="52"/>
    <n v="137"/>
    <n v="7124"/>
    <n v="4987"/>
    <n v="0.7"/>
    <x v="2"/>
    <s v="low Units"/>
    <n v="1.5014973333654247E-3"/>
  </r>
  <r>
    <x v="2"/>
    <s v="Online"/>
    <n v="1185732"/>
    <n v="44516"/>
    <s v="16-11-2021"/>
    <x v="9"/>
    <x v="1"/>
    <s v="Tuesday"/>
    <s v="16"/>
    <x v="3"/>
    <x v="19"/>
    <x v="23"/>
    <x v="0"/>
    <n v="49"/>
    <n v="196"/>
    <n v="9604"/>
    <n v="6051"/>
    <n v="0.63"/>
    <x v="2"/>
    <s v="low Units"/>
    <n v="1.8218488799266461E-3"/>
  </r>
  <r>
    <x v="2"/>
    <s v="Online"/>
    <n v="1185732"/>
    <n v="44516"/>
    <s v="16-11-2021"/>
    <x v="9"/>
    <x v="1"/>
    <s v="Tuesday"/>
    <s v="16"/>
    <x v="3"/>
    <x v="19"/>
    <x v="23"/>
    <x v="1"/>
    <n v="42"/>
    <n v="145"/>
    <n v="6090"/>
    <n v="3350"/>
    <n v="0.55000000000000004"/>
    <x v="2"/>
    <s v="low Units"/>
    <n v="1.0086256400188838E-3"/>
  </r>
  <r>
    <x v="2"/>
    <s v="Online"/>
    <n v="1185732"/>
    <n v="44516"/>
    <s v="16-11-2021"/>
    <x v="9"/>
    <x v="1"/>
    <s v="Tuesday"/>
    <s v="16"/>
    <x v="3"/>
    <x v="19"/>
    <x v="23"/>
    <x v="2"/>
    <n v="43"/>
    <n v="120"/>
    <n v="5160"/>
    <n v="2322"/>
    <n v="0.45"/>
    <x v="2"/>
    <s v="low Units"/>
    <n v="6.9911305555935758E-4"/>
  </r>
  <r>
    <x v="2"/>
    <s v="Online"/>
    <n v="1185732"/>
    <n v="44516"/>
    <s v="16-11-2021"/>
    <x v="9"/>
    <x v="1"/>
    <s v="Tuesday"/>
    <s v="16"/>
    <x v="3"/>
    <x v="19"/>
    <x v="23"/>
    <x v="3"/>
    <n v="41"/>
    <n v="138"/>
    <n v="5658"/>
    <n v="2772"/>
    <n v="0.49"/>
    <x v="2"/>
    <s v="low Units"/>
    <n v="8.3460008183055092E-4"/>
  </r>
  <r>
    <x v="2"/>
    <s v="Online"/>
    <n v="1185732"/>
    <n v="44516"/>
    <s v="16-11-2021"/>
    <x v="9"/>
    <x v="1"/>
    <s v="Tuesday"/>
    <s v="16"/>
    <x v="3"/>
    <x v="19"/>
    <x v="23"/>
    <x v="4"/>
    <n v="59"/>
    <n v="126"/>
    <n v="7434"/>
    <n v="4089"/>
    <n v="0.55000000000000004"/>
    <x v="2"/>
    <s v="low Units"/>
    <n v="1.2311254453842432E-3"/>
  </r>
  <r>
    <x v="2"/>
    <s v="Online"/>
    <n v="1185732"/>
    <n v="44516"/>
    <s v="16-11-2021"/>
    <x v="9"/>
    <x v="1"/>
    <s v="Tuesday"/>
    <s v="16"/>
    <x v="3"/>
    <x v="19"/>
    <x v="23"/>
    <x v="5"/>
    <n v="59"/>
    <n v="169"/>
    <n v="9971"/>
    <n v="6880"/>
    <n v="0.69"/>
    <x v="2"/>
    <s v="low Units"/>
    <n v="2.0714460905462448E-3"/>
  </r>
  <r>
    <x v="2"/>
    <s v="Online"/>
    <n v="1185732"/>
    <n v="44545"/>
    <s v="15-12-2021"/>
    <x v="10"/>
    <x v="1"/>
    <s v="Wednesday"/>
    <s v="15"/>
    <x v="3"/>
    <x v="19"/>
    <x v="23"/>
    <x v="0"/>
    <n v="55"/>
    <n v="255"/>
    <n v="14025"/>
    <n v="8555"/>
    <n v="0.61"/>
    <x v="2"/>
    <s v="low Units"/>
    <n v="2.5757589105556864E-3"/>
  </r>
  <r>
    <x v="2"/>
    <s v="Online"/>
    <n v="1185732"/>
    <n v="44545"/>
    <s v="15-12-2021"/>
    <x v="10"/>
    <x v="1"/>
    <s v="Wednesday"/>
    <s v="15"/>
    <x v="3"/>
    <x v="19"/>
    <x v="23"/>
    <x v="1"/>
    <n v="46"/>
    <n v="176"/>
    <n v="8096"/>
    <n v="4291"/>
    <n v="0.53"/>
    <x v="2"/>
    <s v="low Units"/>
    <n v="1.291944066065979E-3"/>
  </r>
  <r>
    <x v="0"/>
    <s v="Online"/>
    <n v="1185732"/>
    <n v="44545"/>
    <s v="15-12-2021"/>
    <x v="10"/>
    <x v="1"/>
    <s v="Wednesday"/>
    <s v="15"/>
    <x v="3"/>
    <x v="19"/>
    <x v="23"/>
    <x v="2"/>
    <n v="48"/>
    <n v="168"/>
    <n v="8064"/>
    <n v="3629"/>
    <n v="0.45"/>
    <x v="2"/>
    <s v="low Units"/>
    <n v="1.0926275963070234E-3"/>
  </r>
  <r>
    <x v="0"/>
    <s v="Online"/>
    <n v="1185732"/>
    <n v="44545"/>
    <s v="15-12-2021"/>
    <x v="10"/>
    <x v="1"/>
    <s v="Wednesday"/>
    <s v="15"/>
    <x v="3"/>
    <x v="19"/>
    <x v="23"/>
    <x v="3"/>
    <n v="48"/>
    <n v="138"/>
    <n v="6624"/>
    <n v="3180"/>
    <n v="0.48"/>
    <x v="2"/>
    <s v="low Units"/>
    <n v="9.5744165231643281E-4"/>
  </r>
  <r>
    <x v="0"/>
    <s v="Online"/>
    <n v="1185732"/>
    <n v="44545"/>
    <s v="15-12-2021"/>
    <x v="10"/>
    <x v="1"/>
    <s v="Wednesday"/>
    <s v="15"/>
    <x v="3"/>
    <x v="19"/>
    <x v="23"/>
    <x v="4"/>
    <n v="55"/>
    <n v="143"/>
    <n v="7865"/>
    <n v="4090"/>
    <n v="0.52"/>
    <x v="2"/>
    <s v="low Units"/>
    <n v="1.2314265276648459E-3"/>
  </r>
  <r>
    <x v="0"/>
    <s v="Online"/>
    <n v="1185732"/>
    <n v="44545"/>
    <s v="15-12-2021"/>
    <x v="10"/>
    <x v="1"/>
    <s v="Wednesday"/>
    <s v="15"/>
    <x v="3"/>
    <x v="19"/>
    <x v="23"/>
    <x v="5"/>
    <n v="59"/>
    <n v="163"/>
    <n v="9617"/>
    <n v="6251"/>
    <n v="0.65"/>
    <x v="2"/>
    <s v="low Units"/>
    <n v="1.8820653360471767E-3"/>
  </r>
  <r>
    <x v="0"/>
    <s v="Online"/>
    <n v="1185732"/>
    <n v="44214"/>
    <s v="18-01-2021"/>
    <x v="0"/>
    <x v="1"/>
    <s v="Monday"/>
    <s v="18"/>
    <x v="3"/>
    <x v="19"/>
    <x v="23"/>
    <x v="0"/>
    <n v="27"/>
    <n v="156"/>
    <n v="4212"/>
    <n v="2106"/>
    <n v="0.5"/>
    <x v="2"/>
    <s v="low Units"/>
    <n v="6.3407928294918476E-4"/>
  </r>
  <r>
    <x v="0"/>
    <s v="Online"/>
    <n v="1185732"/>
    <n v="44214"/>
    <s v="18-01-2021"/>
    <x v="0"/>
    <x v="1"/>
    <s v="Monday"/>
    <s v="18"/>
    <x v="3"/>
    <x v="19"/>
    <x v="23"/>
    <x v="1"/>
    <n v="29"/>
    <n v="123"/>
    <n v="3567"/>
    <n v="1676"/>
    <n v="0.47"/>
    <x v="2"/>
    <s v="low Units"/>
    <n v="5.0461390229004444E-4"/>
  </r>
  <r>
    <x v="0"/>
    <s v="Online"/>
    <n v="1185732"/>
    <n v="44214"/>
    <s v="18-01-2021"/>
    <x v="0"/>
    <x v="1"/>
    <s v="Monday"/>
    <s v="18"/>
    <x v="3"/>
    <x v="19"/>
    <x v="23"/>
    <x v="2"/>
    <n v="19"/>
    <n v="123"/>
    <n v="2337"/>
    <n v="1052"/>
    <n v="0.45"/>
    <x v="2"/>
    <s v="low Units"/>
    <n v="3.1673855919398973E-4"/>
  </r>
  <r>
    <x v="0"/>
    <s v="Online"/>
    <n v="1185732"/>
    <n v="44214"/>
    <s v="18-01-2021"/>
    <x v="0"/>
    <x v="1"/>
    <s v="Monday"/>
    <s v="18"/>
    <x v="3"/>
    <x v="19"/>
    <x v="23"/>
    <x v="3"/>
    <n v="24"/>
    <n v="77"/>
    <n v="1848"/>
    <n v="961"/>
    <n v="0.52"/>
    <x v="2"/>
    <s v="low Units"/>
    <n v="2.8934007165914841E-4"/>
  </r>
  <r>
    <x v="0"/>
    <s v="Online"/>
    <n v="1185732"/>
    <n v="44214"/>
    <s v="18-01-2021"/>
    <x v="0"/>
    <x v="1"/>
    <s v="Monday"/>
    <s v="18"/>
    <x v="3"/>
    <x v="19"/>
    <x v="23"/>
    <x v="4"/>
    <n v="39"/>
    <n v="98"/>
    <n v="3822"/>
    <n v="1873"/>
    <n v="0.49"/>
    <x v="2"/>
    <s v="low Units"/>
    <n v="5.639271115687669E-4"/>
  </r>
  <r>
    <x v="0"/>
    <s v="Online"/>
    <n v="1185732"/>
    <n v="44214"/>
    <s v="18-01-2021"/>
    <x v="0"/>
    <x v="1"/>
    <s v="Monday"/>
    <s v="18"/>
    <x v="3"/>
    <x v="19"/>
    <x v="23"/>
    <x v="5"/>
    <n v="29"/>
    <n v="123"/>
    <n v="3567"/>
    <n v="2247"/>
    <n v="0.63"/>
    <x v="2"/>
    <s v="low Units"/>
    <n v="6.765318845141586E-4"/>
  </r>
  <r>
    <x v="0"/>
    <s v="Online"/>
    <n v="1185732"/>
    <n v="44245"/>
    <s v="18-02-2021"/>
    <x v="1"/>
    <x v="1"/>
    <s v="Thursday"/>
    <s v="18"/>
    <x v="3"/>
    <x v="19"/>
    <x v="23"/>
    <x v="0"/>
    <n v="29"/>
    <n v="182"/>
    <n v="5278"/>
    <n v="2797"/>
    <n v="0.53"/>
    <x v="2"/>
    <s v="low Units"/>
    <n v="8.421271388456171E-4"/>
  </r>
  <r>
    <x v="0"/>
    <s v="Online"/>
    <n v="1185732"/>
    <n v="44245"/>
    <s v="18-02-2021"/>
    <x v="1"/>
    <x v="1"/>
    <s v="Thursday"/>
    <s v="18"/>
    <x v="3"/>
    <x v="19"/>
    <x v="23"/>
    <x v="1"/>
    <n v="28"/>
    <n v="94"/>
    <n v="2632"/>
    <n v="1290"/>
    <n v="0.49"/>
    <x v="2"/>
    <s v="low Units"/>
    <n v="3.8839614197742087E-4"/>
  </r>
  <r>
    <x v="0"/>
    <s v="Online"/>
    <n v="1185732"/>
    <n v="44245"/>
    <s v="18-02-2021"/>
    <x v="1"/>
    <x v="1"/>
    <s v="Thursday"/>
    <s v="18"/>
    <x v="3"/>
    <x v="19"/>
    <x v="23"/>
    <x v="2"/>
    <n v="19"/>
    <n v="113"/>
    <n v="2147"/>
    <n v="966"/>
    <n v="0.45"/>
    <x v="2"/>
    <s v="low Units"/>
    <n v="2.9084548306216169E-4"/>
  </r>
  <r>
    <x v="0"/>
    <s v="Online"/>
    <n v="1185732"/>
    <n v="44245"/>
    <s v="18-02-2021"/>
    <x v="1"/>
    <x v="1"/>
    <s v="Thursday"/>
    <s v="18"/>
    <x v="3"/>
    <x v="20"/>
    <x v="24"/>
    <x v="3"/>
    <n v="24"/>
    <n v="70"/>
    <n v="1680"/>
    <n v="874"/>
    <n v="0.52"/>
    <x v="2"/>
    <s v="low Units"/>
    <n v="2.6314591324671767E-4"/>
  </r>
  <r>
    <x v="0"/>
    <s v="Online"/>
    <n v="1185732"/>
    <n v="44245"/>
    <s v="18-02-2021"/>
    <x v="1"/>
    <x v="1"/>
    <s v="Thursday"/>
    <s v="18"/>
    <x v="3"/>
    <x v="20"/>
    <x v="24"/>
    <x v="4"/>
    <n v="38"/>
    <n v="88"/>
    <n v="3344"/>
    <n v="1505"/>
    <n v="0.45"/>
    <x v="2"/>
    <s v="low Units"/>
    <n v="4.5312883230699103E-4"/>
  </r>
  <r>
    <x v="0"/>
    <s v="Online"/>
    <n v="1185732"/>
    <n v="44245"/>
    <s v="18-02-2021"/>
    <x v="1"/>
    <x v="1"/>
    <s v="Thursday"/>
    <s v="18"/>
    <x v="3"/>
    <x v="20"/>
    <x v="24"/>
    <x v="5"/>
    <n v="28"/>
    <n v="120"/>
    <n v="3360"/>
    <n v="2117"/>
    <n v="0.63"/>
    <x v="2"/>
    <s v="low Units"/>
    <n v="6.3739118803581387E-4"/>
  </r>
  <r>
    <x v="0"/>
    <s v="Online"/>
    <n v="1185732"/>
    <n v="44272"/>
    <s v="17-03-2021"/>
    <x v="2"/>
    <x v="1"/>
    <s v="Wednesday"/>
    <s v="17"/>
    <x v="3"/>
    <x v="20"/>
    <x v="24"/>
    <x v="0"/>
    <n v="34"/>
    <n v="186"/>
    <n v="6324"/>
    <n v="3225"/>
    <n v="0.51"/>
    <x v="2"/>
    <s v="low Units"/>
    <n v="9.7099035494355222E-4"/>
  </r>
  <r>
    <x v="0"/>
    <s v="Online"/>
    <n v="1185732"/>
    <n v="44272"/>
    <s v="17-03-2021"/>
    <x v="2"/>
    <x v="1"/>
    <s v="Wednesday"/>
    <s v="17"/>
    <x v="3"/>
    <x v="20"/>
    <x v="24"/>
    <x v="1"/>
    <n v="34"/>
    <n v="87"/>
    <n v="2958"/>
    <n v="1331"/>
    <n v="0.45"/>
    <x v="2"/>
    <s v="low Units"/>
    <n v="4.0074051548212954E-4"/>
  </r>
  <r>
    <x v="0"/>
    <s v="Online"/>
    <n v="1185732"/>
    <n v="44272"/>
    <s v="17-03-2021"/>
    <x v="2"/>
    <x v="1"/>
    <s v="Wednesday"/>
    <s v="17"/>
    <x v="3"/>
    <x v="20"/>
    <x v="24"/>
    <x v="2"/>
    <n v="23"/>
    <n v="95"/>
    <n v="2185"/>
    <n v="1005"/>
    <n v="0.46"/>
    <x v="2"/>
    <s v="low Units"/>
    <n v="3.0258769200566511E-4"/>
  </r>
  <r>
    <x v="0"/>
    <s v="Online"/>
    <n v="1185732"/>
    <n v="44272"/>
    <s v="17-03-2021"/>
    <x v="2"/>
    <x v="1"/>
    <s v="Wednesday"/>
    <s v="17"/>
    <x v="3"/>
    <x v="20"/>
    <x v="24"/>
    <x v="3"/>
    <n v="28"/>
    <n v="54"/>
    <n v="1512"/>
    <n v="771"/>
    <n v="0.51"/>
    <x v="2"/>
    <s v="low Units"/>
    <n v="2.3213443834464454E-4"/>
  </r>
  <r>
    <x v="0"/>
    <s v="Online"/>
    <n v="1185732"/>
    <n v="44272"/>
    <s v="17-03-2021"/>
    <x v="2"/>
    <x v="1"/>
    <s v="Wednesday"/>
    <s v="17"/>
    <x v="3"/>
    <x v="20"/>
    <x v="24"/>
    <x v="4"/>
    <n v="41"/>
    <n v="75"/>
    <n v="3075"/>
    <n v="1507"/>
    <n v="0.49"/>
    <x v="2"/>
    <s v="low Units"/>
    <n v="4.5373099686819634E-4"/>
  </r>
  <r>
    <x v="0"/>
    <s v="Online"/>
    <n v="1185732"/>
    <n v="44272"/>
    <s v="17-03-2021"/>
    <x v="2"/>
    <x v="1"/>
    <s v="Wednesday"/>
    <s v="17"/>
    <x v="3"/>
    <x v="20"/>
    <x v="24"/>
    <x v="5"/>
    <n v="34"/>
    <n v="102"/>
    <n v="3468"/>
    <n v="2254"/>
    <n v="0.65"/>
    <x v="2"/>
    <s v="low Units"/>
    <n v="6.786394604783773E-4"/>
  </r>
  <r>
    <x v="0"/>
    <s v="Online"/>
    <n v="1185732"/>
    <n v="44304"/>
    <s v="18-04-2021"/>
    <x v="3"/>
    <x v="1"/>
    <s v="Sunday"/>
    <s v="18"/>
    <x v="3"/>
    <x v="20"/>
    <x v="24"/>
    <x v="0"/>
    <n v="33"/>
    <n v="144"/>
    <n v="4752"/>
    <n v="2471"/>
    <n v="0.52"/>
    <x v="2"/>
    <s v="low Units"/>
    <n v="7.4397431536915267E-4"/>
  </r>
  <r>
    <x v="0"/>
    <s v="Online"/>
    <n v="1185732"/>
    <n v="44304"/>
    <s v="18-04-2021"/>
    <x v="3"/>
    <x v="1"/>
    <s v="Sunday"/>
    <s v="18"/>
    <x v="3"/>
    <x v="20"/>
    <x v="24"/>
    <x v="1"/>
    <n v="27"/>
    <n v="72"/>
    <n v="1944"/>
    <n v="953"/>
    <n v="0.49"/>
    <x v="2"/>
    <s v="low Units"/>
    <n v="2.8693141341432717E-4"/>
  </r>
  <r>
    <x v="0"/>
    <s v="Online"/>
    <n v="1185732"/>
    <n v="44304"/>
    <s v="18-04-2021"/>
    <x v="3"/>
    <x v="1"/>
    <s v="Sunday"/>
    <s v="18"/>
    <x v="3"/>
    <x v="20"/>
    <x v="24"/>
    <x v="2"/>
    <n v="18"/>
    <n v="83"/>
    <n v="1494"/>
    <n v="732"/>
    <n v="0.49"/>
    <x v="2"/>
    <s v="low Units"/>
    <n v="2.2039222940114115E-4"/>
  </r>
  <r>
    <x v="0"/>
    <s v="Online"/>
    <n v="1185732"/>
    <n v="44304"/>
    <s v="18-04-2021"/>
    <x v="3"/>
    <x v="1"/>
    <s v="Sunday"/>
    <s v="18"/>
    <x v="3"/>
    <x v="20"/>
    <x v="24"/>
    <x v="3"/>
    <n v="23"/>
    <n v="52"/>
    <n v="1196"/>
    <n v="622"/>
    <n v="0.52"/>
    <x v="2"/>
    <s v="low Units"/>
    <n v="1.8727317853484946E-4"/>
  </r>
  <r>
    <x v="0"/>
    <s v="Online"/>
    <n v="1185732"/>
    <n v="44304"/>
    <s v="18-04-2021"/>
    <x v="3"/>
    <x v="1"/>
    <s v="Sunday"/>
    <s v="18"/>
    <x v="3"/>
    <x v="20"/>
    <x v="24"/>
    <x v="4"/>
    <n v="36"/>
    <n v="65"/>
    <n v="2340"/>
    <n v="1053"/>
    <n v="0.45"/>
    <x v="2"/>
    <s v="low Units"/>
    <n v="3.1703964147459238E-4"/>
  </r>
  <r>
    <x v="0"/>
    <s v="Online"/>
    <n v="1185732"/>
    <n v="44304"/>
    <s v="18-04-2021"/>
    <x v="3"/>
    <x v="1"/>
    <s v="Sunday"/>
    <s v="18"/>
    <x v="3"/>
    <x v="20"/>
    <x v="24"/>
    <x v="5"/>
    <n v="28"/>
    <n v="105"/>
    <n v="2940"/>
    <n v="1793"/>
    <n v="0.61"/>
    <x v="2"/>
    <s v="low Units"/>
    <n v="5.3984052912055475E-4"/>
  </r>
  <r>
    <x v="0"/>
    <s v="Online"/>
    <n v="1185732"/>
    <n v="44335"/>
    <s v="19-05-2021"/>
    <x v="4"/>
    <x v="1"/>
    <s v="Wednesday"/>
    <s v="19"/>
    <x v="3"/>
    <x v="20"/>
    <x v="24"/>
    <x v="0"/>
    <n v="39"/>
    <n v="180"/>
    <n v="7020"/>
    <n v="3580"/>
    <n v="0.51"/>
    <x v="2"/>
    <s v="low Units"/>
    <n v="1.0778745645574936E-3"/>
  </r>
  <r>
    <x v="0"/>
    <s v="Online"/>
    <n v="1185732"/>
    <n v="44335"/>
    <s v="19-05-2021"/>
    <x v="4"/>
    <x v="1"/>
    <s v="Wednesday"/>
    <s v="19"/>
    <x v="3"/>
    <x v="20"/>
    <x v="24"/>
    <x v="1"/>
    <n v="34"/>
    <n v="88"/>
    <n v="2992"/>
    <n v="1406"/>
    <n v="0.47"/>
    <x v="2"/>
    <s v="low Units"/>
    <n v="4.2332168652732852E-4"/>
  </r>
  <r>
    <x v="0"/>
    <s v="Online"/>
    <n v="1185732"/>
    <n v="44335"/>
    <s v="19-05-2021"/>
    <x v="4"/>
    <x v="1"/>
    <s v="Wednesday"/>
    <s v="19"/>
    <x v="3"/>
    <x v="20"/>
    <x v="24"/>
    <x v="2"/>
    <n v="29"/>
    <n v="87"/>
    <n v="2523"/>
    <n v="1161"/>
    <n v="0.46"/>
    <x v="2"/>
    <s v="low Units"/>
    <n v="3.4955652777967879E-4"/>
  </r>
  <r>
    <x v="0"/>
    <s v="Online"/>
    <n v="1185732"/>
    <n v="44335"/>
    <s v="19-05-2021"/>
    <x v="4"/>
    <x v="1"/>
    <s v="Wednesday"/>
    <s v="19"/>
    <x v="3"/>
    <x v="20"/>
    <x v="24"/>
    <x v="3"/>
    <n v="29"/>
    <n v="65"/>
    <n v="1885"/>
    <n v="1037"/>
    <n v="0.55000000000000004"/>
    <x v="2"/>
    <s v="low Units"/>
    <n v="3.1222232498494994E-4"/>
  </r>
  <r>
    <x v="0"/>
    <s v="Online"/>
    <n v="1185732"/>
    <n v="44335"/>
    <s v="19-05-2021"/>
    <x v="4"/>
    <x v="1"/>
    <s v="Wednesday"/>
    <s v="19"/>
    <x v="3"/>
    <x v="20"/>
    <x v="24"/>
    <x v="4"/>
    <n v="44"/>
    <n v="70"/>
    <n v="3080"/>
    <n v="1478"/>
    <n v="0.48"/>
    <x v="2"/>
    <s v="low Units"/>
    <n v="4.4499961073071943E-4"/>
  </r>
  <r>
    <x v="0"/>
    <s v="Online"/>
    <n v="1185732"/>
    <n v="44335"/>
    <s v="19-05-2021"/>
    <x v="4"/>
    <x v="1"/>
    <s v="Wednesday"/>
    <s v="19"/>
    <x v="3"/>
    <x v="20"/>
    <x v="24"/>
    <x v="5"/>
    <n v="45"/>
    <n v="105"/>
    <n v="4725"/>
    <n v="2835"/>
    <n v="0.6"/>
    <x v="2"/>
    <s v="low Units"/>
    <n v="8.5356826550851792E-4"/>
  </r>
  <r>
    <x v="0"/>
    <s v="Online"/>
    <n v="1185732"/>
    <n v="44365"/>
    <s v="18-06-2021"/>
    <x v="11"/>
    <x v="1"/>
    <s v="Friday"/>
    <s v="18"/>
    <x v="3"/>
    <x v="20"/>
    <x v="24"/>
    <x v="0"/>
    <n v="32"/>
    <n v="168"/>
    <n v="5376"/>
    <n v="2903"/>
    <n v="0.54"/>
    <x v="2"/>
    <s v="low Units"/>
    <n v="8.740418605894982E-4"/>
  </r>
  <r>
    <x v="0"/>
    <s v="Online"/>
    <n v="1185732"/>
    <n v="44365"/>
    <s v="18-06-2021"/>
    <x v="11"/>
    <x v="1"/>
    <s v="Friday"/>
    <s v="18"/>
    <x v="3"/>
    <x v="20"/>
    <x v="24"/>
    <x v="1"/>
    <n v="27"/>
    <n v="91"/>
    <n v="2457"/>
    <n v="1130"/>
    <n v="0.46"/>
    <x v="2"/>
    <s v="low Units"/>
    <n v="3.4022297708099657E-4"/>
  </r>
  <r>
    <x v="0"/>
    <s v="Online"/>
    <n v="1185732"/>
    <n v="44365"/>
    <s v="18-06-2021"/>
    <x v="11"/>
    <x v="1"/>
    <s v="Friday"/>
    <s v="18"/>
    <x v="3"/>
    <x v="20"/>
    <x v="24"/>
    <x v="2"/>
    <n v="23"/>
    <n v="113"/>
    <n v="2599"/>
    <n v="1274"/>
    <n v="0.49"/>
    <x v="2"/>
    <s v="low Units"/>
    <n v="3.8357882548777843E-4"/>
  </r>
  <r>
    <x v="0"/>
    <s v="Online"/>
    <n v="1185732"/>
    <n v="44365"/>
    <s v="18-06-2021"/>
    <x v="11"/>
    <x v="1"/>
    <s v="Friday"/>
    <s v="18"/>
    <x v="3"/>
    <x v="20"/>
    <x v="24"/>
    <x v="3"/>
    <n v="23"/>
    <n v="91"/>
    <n v="2093"/>
    <n v="1047"/>
    <n v="0.5"/>
    <x v="2"/>
    <s v="low Units"/>
    <n v="3.1523314779097645E-4"/>
  </r>
  <r>
    <x v="0"/>
    <s v="Online"/>
    <n v="1185732"/>
    <n v="44365"/>
    <s v="18-06-2021"/>
    <x v="11"/>
    <x v="1"/>
    <s v="Friday"/>
    <s v="18"/>
    <x v="3"/>
    <x v="20"/>
    <x v="24"/>
    <x v="4"/>
    <n v="38"/>
    <n v="102"/>
    <n v="3876"/>
    <n v="1744"/>
    <n v="0.45"/>
    <x v="2"/>
    <s v="low Units"/>
    <n v="5.2508749737102483E-4"/>
  </r>
  <r>
    <x v="0"/>
    <s v="Online"/>
    <n v="1185732"/>
    <n v="44365"/>
    <s v="18-06-2021"/>
    <x v="11"/>
    <x v="1"/>
    <s v="Friday"/>
    <s v="18"/>
    <x v="3"/>
    <x v="20"/>
    <x v="24"/>
    <x v="5"/>
    <n v="42"/>
    <n v="142"/>
    <n v="5964"/>
    <n v="3877"/>
    <n v="0.65"/>
    <x v="2"/>
    <s v="low Units"/>
    <n v="1.1672960018964812E-3"/>
  </r>
  <r>
    <x v="0"/>
    <s v="Online"/>
    <n v="1185732"/>
    <n v="44394"/>
    <s v="17-07-2021"/>
    <x v="5"/>
    <x v="1"/>
    <s v="Saturday"/>
    <s v="17"/>
    <x v="3"/>
    <x v="20"/>
    <x v="24"/>
    <x v="0"/>
    <n v="36"/>
    <n v="203"/>
    <n v="7308"/>
    <n v="4019"/>
    <n v="0.55000000000000004"/>
    <x v="2"/>
    <s v="low Units"/>
    <n v="1.2100496857420577E-3"/>
  </r>
  <r>
    <x v="0"/>
    <s v="Online"/>
    <n v="1185732"/>
    <n v="44394"/>
    <s v="17-07-2021"/>
    <x v="5"/>
    <x v="1"/>
    <s v="Saturday"/>
    <s v="17"/>
    <x v="3"/>
    <x v="20"/>
    <x v="24"/>
    <x v="1"/>
    <n v="33"/>
    <n v="130"/>
    <n v="4290"/>
    <n v="2016"/>
    <n v="0.47"/>
    <x v="2"/>
    <s v="low Units"/>
    <n v="6.0698187769494605E-4"/>
  </r>
  <r>
    <x v="0"/>
    <s v="Online"/>
    <n v="1185732"/>
    <n v="44394"/>
    <s v="17-07-2021"/>
    <x v="5"/>
    <x v="1"/>
    <s v="Saturday"/>
    <s v="17"/>
    <x v="3"/>
    <x v="20"/>
    <x v="24"/>
    <x v="2"/>
    <n v="29"/>
    <n v="128"/>
    <n v="3712"/>
    <n v="1708"/>
    <n v="0.46"/>
    <x v="2"/>
    <s v="low Units"/>
    <n v="5.1424853526932932E-4"/>
  </r>
  <r>
    <x v="0"/>
    <s v="Online"/>
    <n v="1185732"/>
    <n v="44394"/>
    <s v="17-07-2021"/>
    <x v="5"/>
    <x v="1"/>
    <s v="Saturday"/>
    <s v="17"/>
    <x v="3"/>
    <x v="20"/>
    <x v="24"/>
    <x v="3"/>
    <n v="29"/>
    <n v="101"/>
    <n v="2929"/>
    <n v="1552"/>
    <n v="0.53"/>
    <x v="2"/>
    <s v="low Units"/>
    <n v="4.6727969949531564E-4"/>
  </r>
  <r>
    <x v="0"/>
    <s v="Online"/>
    <n v="1185732"/>
    <n v="44394"/>
    <s v="17-07-2021"/>
    <x v="5"/>
    <x v="1"/>
    <s v="Saturday"/>
    <s v="17"/>
    <x v="3"/>
    <x v="20"/>
    <x v="24"/>
    <x v="4"/>
    <n v="37"/>
    <n v="94"/>
    <n v="3478"/>
    <n v="1704"/>
    <n v="0.49"/>
    <x v="2"/>
    <s v="low Units"/>
    <n v="5.130442061469187E-4"/>
  </r>
  <r>
    <x v="0"/>
    <s v="Online"/>
    <n v="1185732"/>
    <n v="44394"/>
    <s v="17-07-2021"/>
    <x v="5"/>
    <x v="1"/>
    <s v="Saturday"/>
    <s v="17"/>
    <x v="3"/>
    <x v="20"/>
    <x v="24"/>
    <x v="5"/>
    <n v="41"/>
    <n v="160"/>
    <n v="6560"/>
    <n v="4002"/>
    <n v="0.61"/>
    <x v="2"/>
    <s v="low Units"/>
    <n v="1.2049312869718126E-3"/>
  </r>
  <r>
    <x v="0"/>
    <s v="Online"/>
    <n v="1185732"/>
    <n v="44426"/>
    <s v="18-08-2021"/>
    <x v="6"/>
    <x v="1"/>
    <s v="Wednesday"/>
    <s v="18"/>
    <x v="3"/>
    <x v="20"/>
    <x v="24"/>
    <x v="0"/>
    <n v="38"/>
    <n v="203"/>
    <n v="7714"/>
    <n v="3857"/>
    <n v="0.5"/>
    <x v="2"/>
    <s v="low Units"/>
    <n v="1.1612743562844281E-3"/>
  </r>
  <r>
    <x v="0"/>
    <s v="Online"/>
    <n v="1185732"/>
    <n v="44426"/>
    <s v="18-08-2021"/>
    <x v="6"/>
    <x v="1"/>
    <s v="Wednesday"/>
    <s v="18"/>
    <x v="3"/>
    <x v="20"/>
    <x v="24"/>
    <x v="1"/>
    <n v="38"/>
    <n v="143"/>
    <n v="5434"/>
    <n v="2500"/>
    <n v="0.46"/>
    <x v="2"/>
    <s v="low Units"/>
    <n v="7.5270570150662958E-4"/>
  </r>
  <r>
    <x v="0"/>
    <s v="Online"/>
    <n v="1185732"/>
    <n v="44426"/>
    <s v="18-08-2021"/>
    <x v="6"/>
    <x v="1"/>
    <s v="Wednesday"/>
    <s v="18"/>
    <x v="3"/>
    <x v="20"/>
    <x v="24"/>
    <x v="2"/>
    <n v="32"/>
    <n v="120"/>
    <n v="3840"/>
    <n v="1766"/>
    <n v="0.46"/>
    <x v="2"/>
    <s v="low Units"/>
    <n v="5.3171130754428315E-4"/>
  </r>
  <r>
    <x v="0"/>
    <s v="Online"/>
    <n v="1185732"/>
    <n v="44426"/>
    <s v="18-08-2021"/>
    <x v="6"/>
    <x v="1"/>
    <s v="Wednesday"/>
    <s v="18"/>
    <x v="3"/>
    <x v="20"/>
    <x v="24"/>
    <x v="3"/>
    <n v="24"/>
    <n v="91"/>
    <n v="2184"/>
    <n v="1201"/>
    <n v="0.55000000000000004"/>
    <x v="2"/>
    <s v="low Units"/>
    <n v="3.6159981900378487E-4"/>
  </r>
  <r>
    <x v="0"/>
    <s v="Online"/>
    <n v="1185732"/>
    <n v="44426"/>
    <s v="18-08-2021"/>
    <x v="6"/>
    <x v="1"/>
    <s v="Wednesday"/>
    <s v="18"/>
    <x v="3"/>
    <x v="20"/>
    <x v="24"/>
    <x v="4"/>
    <n v="34"/>
    <n v="81"/>
    <n v="2754"/>
    <n v="1294"/>
    <n v="0.47"/>
    <x v="2"/>
    <s v="low Units"/>
    <n v="3.8960047109983149E-4"/>
  </r>
  <r>
    <x v="0"/>
    <s v="Online"/>
    <n v="1185732"/>
    <n v="44426"/>
    <s v="18-08-2021"/>
    <x v="6"/>
    <x v="1"/>
    <s v="Wednesday"/>
    <s v="18"/>
    <x v="3"/>
    <x v="20"/>
    <x v="24"/>
    <x v="5"/>
    <n v="36"/>
    <n v="128"/>
    <n v="4608"/>
    <n v="2995"/>
    <n v="0.65"/>
    <x v="2"/>
    <s v="low Units"/>
    <n v="9.0174143040494233E-4"/>
  </r>
  <r>
    <x v="0"/>
    <s v="Online"/>
    <n v="1185732"/>
    <n v="44458"/>
    <s v="19-09-2021"/>
    <x v="7"/>
    <x v="1"/>
    <s v="Sunday"/>
    <s v="19"/>
    <x v="3"/>
    <x v="20"/>
    <x v="24"/>
    <x v="0"/>
    <n v="32"/>
    <n v="174"/>
    <n v="5568"/>
    <n v="2784"/>
    <n v="0.5"/>
    <x v="2"/>
    <s v="low Units"/>
    <n v="8.3821306919778279E-4"/>
  </r>
  <r>
    <x v="0"/>
    <s v="Online"/>
    <n v="1185732"/>
    <n v="44458"/>
    <s v="19-09-2021"/>
    <x v="7"/>
    <x v="1"/>
    <s v="Sunday"/>
    <s v="19"/>
    <x v="3"/>
    <x v="20"/>
    <x v="24"/>
    <x v="1"/>
    <n v="28"/>
    <n v="100"/>
    <n v="2800"/>
    <n v="1316"/>
    <n v="0.47"/>
    <x v="2"/>
    <s v="low Units"/>
    <n v="3.9622428127308976E-4"/>
  </r>
  <r>
    <x v="0"/>
    <s v="Online"/>
    <n v="1185732"/>
    <n v="44458"/>
    <s v="19-09-2021"/>
    <x v="7"/>
    <x v="1"/>
    <s v="Sunday"/>
    <s v="19"/>
    <x v="3"/>
    <x v="20"/>
    <x v="24"/>
    <x v="2"/>
    <n v="14"/>
    <n v="75"/>
    <n v="1050"/>
    <n v="515"/>
    <n v="0.49"/>
    <x v="2"/>
    <s v="low Units"/>
    <n v="1.550573745103657E-4"/>
  </r>
  <r>
    <x v="0"/>
    <s v="Online"/>
    <n v="1185732"/>
    <n v="44458"/>
    <s v="19-09-2021"/>
    <x v="7"/>
    <x v="1"/>
    <s v="Sunday"/>
    <s v="19"/>
    <x v="3"/>
    <x v="20"/>
    <x v="24"/>
    <x v="3"/>
    <n v="14"/>
    <n v="83"/>
    <n v="1162"/>
    <n v="616"/>
    <n v="0.53"/>
    <x v="2"/>
    <s v="low Units"/>
    <n v="1.8546668485123352E-4"/>
  </r>
  <r>
    <x v="0"/>
    <s v="Online"/>
    <n v="1185732"/>
    <n v="44458"/>
    <s v="19-09-2021"/>
    <x v="7"/>
    <x v="1"/>
    <s v="Sunday"/>
    <s v="19"/>
    <x v="3"/>
    <x v="20"/>
    <x v="24"/>
    <x v="4"/>
    <n v="23"/>
    <n v="77"/>
    <n v="1771"/>
    <n v="832"/>
    <n v="0.47"/>
    <x v="2"/>
    <s v="low Units"/>
    <n v="2.5050045746140634E-4"/>
  </r>
  <r>
    <x v="0"/>
    <s v="Online"/>
    <n v="1185732"/>
    <n v="44458"/>
    <s v="19-09-2021"/>
    <x v="7"/>
    <x v="1"/>
    <s v="Sunday"/>
    <s v="19"/>
    <x v="3"/>
    <x v="20"/>
    <x v="24"/>
    <x v="5"/>
    <n v="28"/>
    <n v="95"/>
    <n v="2660"/>
    <n v="1702"/>
    <n v="0.64"/>
    <x v="2"/>
    <s v="low Units"/>
    <n v="5.1244204158571339E-4"/>
  </r>
  <r>
    <x v="0"/>
    <s v="Online"/>
    <n v="1185732"/>
    <n v="44487"/>
    <s v="18-10-2021"/>
    <x v="8"/>
    <x v="1"/>
    <s v="Monday"/>
    <s v="18"/>
    <x v="3"/>
    <x v="20"/>
    <x v="24"/>
    <x v="0"/>
    <n v="34"/>
    <n v="131"/>
    <n v="4454"/>
    <n v="2272"/>
    <n v="0.51"/>
    <x v="2"/>
    <s v="low Units"/>
    <n v="6.84058941529225E-4"/>
  </r>
  <r>
    <x v="0"/>
    <s v="Online"/>
    <n v="1185732"/>
    <n v="44487"/>
    <s v="18-10-2021"/>
    <x v="8"/>
    <x v="1"/>
    <s v="Monday"/>
    <s v="18"/>
    <x v="3"/>
    <x v="20"/>
    <x v="24"/>
    <x v="1"/>
    <n v="24"/>
    <n v="91"/>
    <n v="2184"/>
    <n v="1092"/>
    <n v="0.5"/>
    <x v="2"/>
    <s v="low Units"/>
    <n v="3.287818504180958E-4"/>
  </r>
  <r>
    <x v="0"/>
    <s v="Online"/>
    <n v="1185732"/>
    <n v="44487"/>
    <s v="18-10-2021"/>
    <x v="8"/>
    <x v="1"/>
    <s v="Monday"/>
    <s v="18"/>
    <x v="3"/>
    <x v="20"/>
    <x v="24"/>
    <x v="2"/>
    <n v="23"/>
    <n v="73"/>
    <n v="1679"/>
    <n v="806"/>
    <n v="0.48"/>
    <x v="2"/>
    <s v="low Units"/>
    <n v="2.4267231816573739E-4"/>
  </r>
  <r>
    <x v="0"/>
    <s v="Online"/>
    <n v="1185732"/>
    <n v="44487"/>
    <s v="18-10-2021"/>
    <x v="8"/>
    <x v="1"/>
    <s v="Monday"/>
    <s v="18"/>
    <x v="3"/>
    <x v="20"/>
    <x v="24"/>
    <x v="3"/>
    <n v="23"/>
    <n v="59"/>
    <n v="1357"/>
    <n v="679"/>
    <n v="0.5"/>
    <x v="2"/>
    <s v="low Units"/>
    <n v="2.044348685292006E-4"/>
  </r>
  <r>
    <x v="0"/>
    <s v="Online"/>
    <n v="1185732"/>
    <n v="44487"/>
    <s v="18-10-2021"/>
    <x v="8"/>
    <x v="1"/>
    <s v="Monday"/>
    <s v="18"/>
    <x v="3"/>
    <x v="20"/>
    <x v="24"/>
    <x v="4"/>
    <n v="32"/>
    <n v="68"/>
    <n v="2176"/>
    <n v="1023"/>
    <n v="0.47"/>
    <x v="2"/>
    <s v="low Units"/>
    <n v="3.0800717305651281E-4"/>
  </r>
  <r>
    <x v="0"/>
    <s v="Online"/>
    <n v="1185732"/>
    <n v="44487"/>
    <s v="18-10-2021"/>
    <x v="8"/>
    <x v="1"/>
    <s v="Monday"/>
    <s v="18"/>
    <x v="3"/>
    <x v="20"/>
    <x v="24"/>
    <x v="5"/>
    <n v="38"/>
    <n v="88"/>
    <n v="3344"/>
    <n v="2140"/>
    <n v="0.64"/>
    <x v="2"/>
    <s v="low Units"/>
    <n v="6.4431608048967485E-4"/>
  </r>
  <r>
    <x v="0"/>
    <s v="Online"/>
    <n v="1185732"/>
    <n v="44518"/>
    <s v="18-11-2021"/>
    <x v="9"/>
    <x v="1"/>
    <s v="Thursday"/>
    <s v="18"/>
    <x v="3"/>
    <x v="20"/>
    <x v="24"/>
    <x v="0"/>
    <n v="34"/>
    <n v="150"/>
    <n v="5100"/>
    <n v="2601"/>
    <n v="0.51"/>
    <x v="2"/>
    <s v="low Units"/>
    <n v="7.8311501184749751E-4"/>
  </r>
  <r>
    <x v="0"/>
    <s v="Online"/>
    <n v="1185732"/>
    <n v="44518"/>
    <s v="18-11-2021"/>
    <x v="9"/>
    <x v="1"/>
    <s v="Thursday"/>
    <s v="18"/>
    <x v="3"/>
    <x v="20"/>
    <x v="24"/>
    <x v="1"/>
    <n v="23"/>
    <n v="88"/>
    <n v="2024"/>
    <n v="911"/>
    <n v="0.45"/>
    <x v="2"/>
    <s v="low Units"/>
    <n v="2.7428595762901583E-4"/>
  </r>
  <r>
    <x v="0"/>
    <s v="Online"/>
    <n v="1185732"/>
    <n v="44518"/>
    <s v="18-11-2021"/>
    <x v="9"/>
    <x v="1"/>
    <s v="Thursday"/>
    <s v="18"/>
    <x v="3"/>
    <x v="20"/>
    <x v="24"/>
    <x v="2"/>
    <n v="23"/>
    <n v="80"/>
    <n v="1840"/>
    <n v="902"/>
    <n v="0.49"/>
    <x v="2"/>
    <s v="low Units"/>
    <n v="2.7157621710359198E-4"/>
  </r>
  <r>
    <x v="0"/>
    <s v="Online"/>
    <n v="1185732"/>
    <n v="44518"/>
    <s v="18-11-2021"/>
    <x v="9"/>
    <x v="1"/>
    <s v="Thursday"/>
    <s v="18"/>
    <x v="3"/>
    <x v="20"/>
    <x v="24"/>
    <x v="3"/>
    <n v="23"/>
    <n v="88"/>
    <n v="2024"/>
    <n v="1052"/>
    <n v="0.52"/>
    <x v="2"/>
    <s v="low Units"/>
    <n v="3.1673855919398973E-4"/>
  </r>
  <r>
    <x v="0"/>
    <s v="Online"/>
    <n v="1185732"/>
    <n v="44518"/>
    <s v="18-11-2021"/>
    <x v="9"/>
    <x v="1"/>
    <s v="Thursday"/>
    <s v="18"/>
    <x v="3"/>
    <x v="20"/>
    <x v="24"/>
    <x v="4"/>
    <n v="43"/>
    <n v="81"/>
    <n v="3483"/>
    <n v="1672"/>
    <n v="0.48"/>
    <x v="2"/>
    <s v="low Units"/>
    <n v="5.0340957316763382E-4"/>
  </r>
  <r>
    <x v="0"/>
    <s v="Online"/>
    <n v="1185732"/>
    <n v="44518"/>
    <s v="18-11-2021"/>
    <x v="9"/>
    <x v="1"/>
    <s v="Thursday"/>
    <s v="18"/>
    <x v="3"/>
    <x v="20"/>
    <x v="24"/>
    <x v="5"/>
    <n v="48"/>
    <n v="108"/>
    <n v="5184"/>
    <n v="3266"/>
    <n v="0.63"/>
    <x v="2"/>
    <s v="low Units"/>
    <n v="9.833347284482609E-4"/>
  </r>
  <r>
    <x v="0"/>
    <s v="Online"/>
    <n v="1185732"/>
    <n v="44547"/>
    <s v="17-12-2021"/>
    <x v="10"/>
    <x v="1"/>
    <s v="Friday"/>
    <s v="17"/>
    <x v="3"/>
    <x v="20"/>
    <x v="24"/>
    <x v="0"/>
    <n v="41"/>
    <n v="163"/>
    <n v="6683"/>
    <n v="3475"/>
    <n v="0.52"/>
    <x v="2"/>
    <s v="low Units"/>
    <n v="1.046260925094215E-3"/>
  </r>
  <r>
    <x v="0"/>
    <s v="Online"/>
    <n v="1185732"/>
    <n v="44547"/>
    <s v="17-12-2021"/>
    <x v="10"/>
    <x v="1"/>
    <s v="Friday"/>
    <s v="17"/>
    <x v="3"/>
    <x v="20"/>
    <x v="24"/>
    <x v="1"/>
    <n v="32"/>
    <n v="113"/>
    <n v="3616"/>
    <n v="1736"/>
    <n v="0.48"/>
    <x v="2"/>
    <s v="low Units"/>
    <n v="5.2267883912620358E-4"/>
  </r>
  <r>
    <x v="3"/>
    <s v="Online"/>
    <n v="1185732"/>
    <n v="44547"/>
    <s v="17-12-2021"/>
    <x v="10"/>
    <x v="1"/>
    <s v="Friday"/>
    <s v="17"/>
    <x v="3"/>
    <x v="20"/>
    <x v="24"/>
    <x v="2"/>
    <n v="32"/>
    <n v="120"/>
    <n v="3840"/>
    <n v="1805"/>
    <n v="0.47"/>
    <x v="2"/>
    <s v="low Units"/>
    <n v="5.4345351648778652E-4"/>
  </r>
  <r>
    <x v="3"/>
    <s v="Online"/>
    <n v="1185732"/>
    <n v="44547"/>
    <s v="17-12-2021"/>
    <x v="10"/>
    <x v="1"/>
    <s v="Friday"/>
    <s v="17"/>
    <x v="3"/>
    <x v="20"/>
    <x v="24"/>
    <x v="3"/>
    <n v="34"/>
    <n v="88"/>
    <n v="2992"/>
    <n v="1556"/>
    <n v="0.52"/>
    <x v="2"/>
    <s v="low Units"/>
    <n v="4.6848402861772621E-4"/>
  </r>
  <r>
    <x v="3"/>
    <s v="Online"/>
    <n v="1185732"/>
    <n v="44547"/>
    <s v="17-12-2021"/>
    <x v="10"/>
    <x v="1"/>
    <s v="Friday"/>
    <s v="17"/>
    <x v="3"/>
    <x v="20"/>
    <x v="24"/>
    <x v="4"/>
    <n v="42"/>
    <n v="88"/>
    <n v="3696"/>
    <n v="1848"/>
    <n v="0.5"/>
    <x v="2"/>
    <s v="low Units"/>
    <n v="5.564000545537005E-4"/>
  </r>
  <r>
    <x v="3"/>
    <s v="Online"/>
    <n v="1185732"/>
    <n v="44547"/>
    <s v="17-12-2021"/>
    <x v="10"/>
    <x v="1"/>
    <s v="Friday"/>
    <s v="17"/>
    <x v="3"/>
    <x v="20"/>
    <x v="24"/>
    <x v="5"/>
    <n v="47"/>
    <n v="126"/>
    <n v="5922"/>
    <n v="3612"/>
    <n v="0.61"/>
    <x v="2"/>
    <s v="low Units"/>
    <n v="1.0875091975367783E-3"/>
  </r>
  <r>
    <x v="3"/>
    <s v="Online"/>
    <n v="1185732"/>
    <n v="44207"/>
    <s v="11-01-2021"/>
    <x v="0"/>
    <x v="1"/>
    <s v="Monday"/>
    <s v="11"/>
    <x v="3"/>
    <x v="20"/>
    <x v="24"/>
    <x v="0"/>
    <n v="23"/>
    <n v="196"/>
    <n v="4508"/>
    <n v="2479"/>
    <n v="0.55000000000000004"/>
    <x v="2"/>
    <s v="low Units"/>
    <n v="7.4638297361397392E-4"/>
  </r>
  <r>
    <x v="3"/>
    <s v="Online"/>
    <n v="1185732"/>
    <n v="44207"/>
    <s v="11-01-2021"/>
    <x v="0"/>
    <x v="1"/>
    <s v="Monday"/>
    <s v="11"/>
    <x v="3"/>
    <x v="20"/>
    <x v="24"/>
    <x v="1"/>
    <n v="23"/>
    <n v="133"/>
    <n v="3059"/>
    <n v="1438"/>
    <n v="0.47"/>
    <x v="2"/>
    <s v="low Units"/>
    <n v="4.3295631950661335E-4"/>
  </r>
  <r>
    <x v="3"/>
    <s v="Online"/>
    <n v="1185732"/>
    <n v="44207"/>
    <s v="11-01-2021"/>
    <x v="0"/>
    <x v="1"/>
    <s v="Monday"/>
    <s v="11"/>
    <x v="3"/>
    <x v="20"/>
    <x v="24"/>
    <x v="2"/>
    <n v="14"/>
    <n v="143"/>
    <n v="2002"/>
    <n v="941"/>
    <n v="0.47"/>
    <x v="2"/>
    <s v="low Units"/>
    <n v="2.8331842604709535E-4"/>
  </r>
  <r>
    <x v="3"/>
    <s v="Online"/>
    <n v="1185732"/>
    <n v="44207"/>
    <s v="11-01-2021"/>
    <x v="0"/>
    <x v="1"/>
    <s v="Monday"/>
    <s v="11"/>
    <x v="3"/>
    <x v="20"/>
    <x v="24"/>
    <x v="3"/>
    <n v="18"/>
    <n v="88"/>
    <n v="1584"/>
    <n v="824"/>
    <n v="0.52"/>
    <x v="2"/>
    <s v="low Units"/>
    <n v="2.4809179921658509E-4"/>
  </r>
  <r>
    <x v="3"/>
    <s v="Online"/>
    <n v="1185732"/>
    <n v="44207"/>
    <s v="11-01-2021"/>
    <x v="0"/>
    <x v="1"/>
    <s v="Monday"/>
    <s v="11"/>
    <x v="3"/>
    <x v="20"/>
    <x v="24"/>
    <x v="4"/>
    <n v="33"/>
    <n v="98"/>
    <n v="3234"/>
    <n v="1520"/>
    <n v="0.47"/>
    <x v="2"/>
    <s v="low Units"/>
    <n v="4.5764506651603082E-4"/>
  </r>
  <r>
    <x v="3"/>
    <s v="Online"/>
    <n v="1185732"/>
    <n v="44207"/>
    <s v="11-01-2021"/>
    <x v="0"/>
    <x v="1"/>
    <s v="Monday"/>
    <s v="11"/>
    <x v="3"/>
    <x v="20"/>
    <x v="24"/>
    <x v="5"/>
    <n v="24"/>
    <n v="138"/>
    <n v="3312"/>
    <n v="2120"/>
    <n v="0.64"/>
    <x v="2"/>
    <s v="low Units"/>
    <n v="6.3829443487762195E-4"/>
  </r>
  <r>
    <x v="3"/>
    <s v="Online"/>
    <n v="1185732"/>
    <n v="44238"/>
    <s v="11-02-2021"/>
    <x v="1"/>
    <x v="1"/>
    <s v="Thursday"/>
    <s v="11"/>
    <x v="3"/>
    <x v="20"/>
    <x v="24"/>
    <x v="0"/>
    <n v="25"/>
    <n v="218"/>
    <n v="5450"/>
    <n v="2889"/>
    <n v="0.53"/>
    <x v="2"/>
    <s v="low Units"/>
    <n v="8.6982670866106123E-4"/>
  </r>
  <r>
    <x v="3"/>
    <s v="Online"/>
    <n v="1185732"/>
    <n v="44238"/>
    <s v="11-02-2021"/>
    <x v="1"/>
    <x v="1"/>
    <s v="Thursday"/>
    <s v="11"/>
    <x v="3"/>
    <x v="20"/>
    <x v="24"/>
    <x v="1"/>
    <n v="24"/>
    <n v="101"/>
    <n v="2424"/>
    <n v="1139"/>
    <n v="0.47"/>
    <x v="2"/>
    <s v="low Units"/>
    <n v="3.4293271760642047E-4"/>
  </r>
  <r>
    <x v="3"/>
    <s v="Online"/>
    <n v="1185732"/>
    <n v="44238"/>
    <s v="11-02-2021"/>
    <x v="1"/>
    <x v="1"/>
    <s v="Thursday"/>
    <s v="11"/>
    <x v="3"/>
    <x v="20"/>
    <x v="24"/>
    <x v="2"/>
    <n v="14"/>
    <n v="115"/>
    <n v="1610"/>
    <n v="725"/>
    <n v="0.45"/>
    <x v="2"/>
    <s v="low Units"/>
    <n v="2.1828465343692256E-4"/>
  </r>
  <r>
    <x v="3"/>
    <s v="Online"/>
    <n v="1185732"/>
    <n v="44238"/>
    <s v="11-02-2021"/>
    <x v="1"/>
    <x v="1"/>
    <s v="Thursday"/>
    <s v="11"/>
    <x v="2"/>
    <x v="21"/>
    <x v="25"/>
    <x v="3"/>
    <n v="19"/>
    <n v="87"/>
    <n v="1653"/>
    <n v="827"/>
    <n v="0.5"/>
    <x v="2"/>
    <s v="low Units"/>
    <n v="2.4899504605839306E-4"/>
  </r>
  <r>
    <x v="3"/>
    <s v="Online"/>
    <n v="1185732"/>
    <n v="44238"/>
    <s v="11-02-2021"/>
    <x v="1"/>
    <x v="1"/>
    <s v="Thursday"/>
    <s v="11"/>
    <x v="2"/>
    <x v="21"/>
    <x v="25"/>
    <x v="4"/>
    <n v="32"/>
    <n v="101"/>
    <n v="3232"/>
    <n v="1454"/>
    <n v="0.45"/>
    <x v="2"/>
    <s v="low Units"/>
    <n v="4.3777363599625579E-4"/>
  </r>
  <r>
    <x v="3"/>
    <s v="Online"/>
    <n v="1185732"/>
    <n v="44238"/>
    <s v="11-02-2021"/>
    <x v="1"/>
    <x v="1"/>
    <s v="Thursday"/>
    <s v="11"/>
    <x v="2"/>
    <x v="21"/>
    <x v="25"/>
    <x v="5"/>
    <n v="24"/>
    <n v="131"/>
    <n v="3144"/>
    <n v="1949"/>
    <n v="0.62"/>
    <x v="2"/>
    <s v="low Units"/>
    <n v="5.8680936489456843E-4"/>
  </r>
  <r>
    <x v="3"/>
    <s v="Online"/>
    <n v="1185732"/>
    <n v="44265"/>
    <s v="10-03-2021"/>
    <x v="2"/>
    <x v="1"/>
    <s v="Wednesday"/>
    <s v="10"/>
    <x v="2"/>
    <x v="21"/>
    <x v="25"/>
    <x v="0"/>
    <n v="29"/>
    <n v="168"/>
    <n v="4872"/>
    <n v="2533"/>
    <n v="0.52"/>
    <x v="2"/>
    <s v="low Units"/>
    <n v="7.6264141676651701E-4"/>
  </r>
  <r>
    <x v="3"/>
    <s v="Online"/>
    <n v="1185732"/>
    <n v="44265"/>
    <s v="10-03-2021"/>
    <x v="2"/>
    <x v="1"/>
    <s v="Wednesday"/>
    <s v="10"/>
    <x v="2"/>
    <x v="21"/>
    <x v="25"/>
    <x v="1"/>
    <n v="28"/>
    <n v="102"/>
    <n v="2856"/>
    <n v="1428"/>
    <n v="0.5"/>
    <x v="2"/>
    <s v="low Units"/>
    <n v="4.2994549670058679E-4"/>
  </r>
  <r>
    <x v="3"/>
    <s v="Online"/>
    <n v="1185732"/>
    <n v="44265"/>
    <s v="10-03-2021"/>
    <x v="2"/>
    <x v="1"/>
    <s v="Wednesday"/>
    <s v="10"/>
    <x v="2"/>
    <x v="21"/>
    <x v="25"/>
    <x v="2"/>
    <n v="18"/>
    <n v="112"/>
    <n v="2016"/>
    <n v="1008"/>
    <n v="0.5"/>
    <x v="2"/>
    <s v="low Units"/>
    <n v="3.0349093884747303E-4"/>
  </r>
  <r>
    <x v="3"/>
    <s v="Online"/>
    <n v="1185732"/>
    <n v="44265"/>
    <s v="10-03-2021"/>
    <x v="2"/>
    <x v="1"/>
    <s v="Wednesday"/>
    <s v="10"/>
    <x v="2"/>
    <x v="21"/>
    <x v="25"/>
    <x v="3"/>
    <n v="23"/>
    <n v="73"/>
    <n v="1679"/>
    <n v="890"/>
    <n v="0.53"/>
    <x v="2"/>
    <s v="low Units"/>
    <n v="2.6796322973636017E-4"/>
  </r>
  <r>
    <x v="3"/>
    <s v="Online"/>
    <n v="1185732"/>
    <n v="44265"/>
    <s v="10-03-2021"/>
    <x v="2"/>
    <x v="1"/>
    <s v="Wednesday"/>
    <s v="10"/>
    <x v="2"/>
    <x v="21"/>
    <x v="25"/>
    <x v="4"/>
    <n v="38"/>
    <n v="75"/>
    <n v="2850"/>
    <n v="1425"/>
    <n v="0.5"/>
    <x v="2"/>
    <s v="low Units"/>
    <n v="4.2904224985877888E-4"/>
  </r>
  <r>
    <x v="3"/>
    <s v="Online"/>
    <n v="1185732"/>
    <n v="44265"/>
    <s v="10-03-2021"/>
    <x v="2"/>
    <x v="1"/>
    <s v="Wednesday"/>
    <s v="10"/>
    <x v="2"/>
    <x v="21"/>
    <x v="25"/>
    <x v="5"/>
    <n v="29"/>
    <n v="100"/>
    <n v="2900"/>
    <n v="1856"/>
    <n v="0.64"/>
    <x v="2"/>
    <s v="low Units"/>
    <n v="5.5880871279852186E-4"/>
  </r>
  <r>
    <x v="3"/>
    <s v="Online"/>
    <n v="1185732"/>
    <n v="44297"/>
    <s v="11-04-2021"/>
    <x v="3"/>
    <x v="1"/>
    <s v="Sunday"/>
    <s v="11"/>
    <x v="2"/>
    <x v="21"/>
    <x v="25"/>
    <x v="0"/>
    <n v="27"/>
    <n v="181"/>
    <n v="4887"/>
    <n v="2444"/>
    <n v="0.5"/>
    <x v="2"/>
    <s v="low Units"/>
    <n v="7.3584509379288107E-4"/>
  </r>
  <r>
    <x v="3"/>
    <s v="Online"/>
    <n v="1185732"/>
    <n v="44297"/>
    <s v="11-04-2021"/>
    <x v="3"/>
    <x v="1"/>
    <s v="Sunday"/>
    <s v="11"/>
    <x v="2"/>
    <x v="21"/>
    <x v="25"/>
    <x v="1"/>
    <n v="25"/>
    <n v="94"/>
    <n v="2350"/>
    <n v="1058"/>
    <n v="0.45"/>
    <x v="2"/>
    <s v="low Units"/>
    <n v="3.1854505287760561E-4"/>
  </r>
  <r>
    <x v="3"/>
    <s v="Online"/>
    <n v="1185732"/>
    <n v="44297"/>
    <s v="11-04-2021"/>
    <x v="3"/>
    <x v="1"/>
    <s v="Sunday"/>
    <s v="11"/>
    <x v="2"/>
    <x v="21"/>
    <x v="25"/>
    <x v="2"/>
    <n v="14"/>
    <n v="98"/>
    <n v="1372"/>
    <n v="631"/>
    <n v="0.46"/>
    <x v="2"/>
    <s v="low Units"/>
    <n v="1.899829190602733E-4"/>
  </r>
  <r>
    <x v="3"/>
    <s v="Online"/>
    <n v="1185732"/>
    <n v="44297"/>
    <s v="11-04-2021"/>
    <x v="3"/>
    <x v="1"/>
    <s v="Sunday"/>
    <s v="11"/>
    <x v="2"/>
    <x v="21"/>
    <x v="25"/>
    <x v="3"/>
    <n v="18"/>
    <n v="70"/>
    <n v="1260"/>
    <n v="668"/>
    <n v="0.53"/>
    <x v="2"/>
    <s v="low Units"/>
    <n v="2.0112296344257141E-4"/>
  </r>
  <r>
    <x v="3"/>
    <s v="Online"/>
    <n v="1185732"/>
    <n v="44297"/>
    <s v="11-04-2021"/>
    <x v="3"/>
    <x v="1"/>
    <s v="Sunday"/>
    <s v="11"/>
    <x v="2"/>
    <x v="21"/>
    <x v="25"/>
    <x v="4"/>
    <n v="33"/>
    <n v="74"/>
    <n v="2442"/>
    <n v="1123"/>
    <n v="0.46"/>
    <x v="2"/>
    <s v="low Units"/>
    <n v="3.3811540111677797E-4"/>
  </r>
  <r>
    <x v="3"/>
    <s v="Online"/>
    <n v="1185732"/>
    <n v="44297"/>
    <s v="11-04-2021"/>
    <x v="3"/>
    <x v="1"/>
    <s v="Sunday"/>
    <s v="11"/>
    <x v="2"/>
    <x v="21"/>
    <x v="25"/>
    <x v="5"/>
    <n v="24"/>
    <n v="112"/>
    <n v="2688"/>
    <n v="1613"/>
    <n v="0.6"/>
    <x v="2"/>
    <s v="low Units"/>
    <n v="4.8564571861207739E-4"/>
  </r>
  <r>
    <x v="3"/>
    <s v="Online"/>
    <n v="1185732"/>
    <n v="44328"/>
    <s v="12-05-2021"/>
    <x v="4"/>
    <x v="1"/>
    <s v="Wednesday"/>
    <s v="12"/>
    <x v="2"/>
    <x v="21"/>
    <x v="25"/>
    <x v="0"/>
    <n v="32"/>
    <n v="174"/>
    <n v="5568"/>
    <n v="2840"/>
    <n v="0.51"/>
    <x v="2"/>
    <s v="low Units"/>
    <n v="8.550736769115312E-4"/>
  </r>
  <r>
    <x v="3"/>
    <s v="Online"/>
    <n v="1185732"/>
    <n v="44328"/>
    <s v="12-05-2021"/>
    <x v="4"/>
    <x v="1"/>
    <s v="Wednesday"/>
    <s v="12"/>
    <x v="2"/>
    <x v="21"/>
    <x v="25"/>
    <x v="1"/>
    <n v="29"/>
    <n v="101"/>
    <n v="2929"/>
    <n v="1435"/>
    <n v="0.49"/>
    <x v="2"/>
    <s v="low Units"/>
    <n v="4.3205307266480544E-4"/>
  </r>
  <r>
    <x v="3"/>
    <s v="Online"/>
    <n v="1185732"/>
    <n v="44328"/>
    <s v="12-05-2021"/>
    <x v="4"/>
    <x v="1"/>
    <s v="Wednesday"/>
    <s v="12"/>
    <x v="2"/>
    <x v="21"/>
    <x v="25"/>
    <x v="2"/>
    <n v="25"/>
    <n v="98"/>
    <n v="2450"/>
    <n v="1225"/>
    <n v="0.5"/>
    <x v="2"/>
    <s v="low Units"/>
    <n v="3.688257937382485E-4"/>
  </r>
  <r>
    <x v="3"/>
    <s v="Online"/>
    <n v="1185732"/>
    <n v="44328"/>
    <s v="12-05-2021"/>
    <x v="4"/>
    <x v="1"/>
    <s v="Wednesday"/>
    <s v="12"/>
    <x v="2"/>
    <x v="21"/>
    <x v="25"/>
    <x v="3"/>
    <n v="23"/>
    <n v="72"/>
    <n v="1656"/>
    <n v="911"/>
    <n v="0.55000000000000004"/>
    <x v="2"/>
    <s v="low Units"/>
    <n v="2.7428595762901583E-4"/>
  </r>
  <r>
    <x v="3"/>
    <s v="Online"/>
    <n v="1185732"/>
    <n v="44328"/>
    <s v="12-05-2021"/>
    <x v="4"/>
    <x v="1"/>
    <s v="Wednesday"/>
    <s v="12"/>
    <x v="2"/>
    <x v="21"/>
    <x v="25"/>
    <x v="4"/>
    <n v="39"/>
    <n v="75"/>
    <n v="2925"/>
    <n v="1463"/>
    <n v="0.5"/>
    <x v="2"/>
    <s v="low Units"/>
    <n v="4.4048337652167964E-4"/>
  </r>
  <r>
    <x v="3"/>
    <s v="Online"/>
    <n v="1185732"/>
    <n v="44328"/>
    <s v="12-05-2021"/>
    <x v="4"/>
    <x v="1"/>
    <s v="Wednesday"/>
    <s v="12"/>
    <x v="2"/>
    <x v="21"/>
    <x v="25"/>
    <x v="5"/>
    <n v="44"/>
    <n v="120"/>
    <n v="5280"/>
    <n v="3432"/>
    <n v="0.65"/>
    <x v="2"/>
    <s v="low Units"/>
    <n v="1.0333143870283011E-3"/>
  </r>
  <r>
    <x v="3"/>
    <s v="Online"/>
    <n v="1185732"/>
    <n v="44358"/>
    <s v="11-06-2021"/>
    <x v="11"/>
    <x v="1"/>
    <s v="Friday"/>
    <s v="11"/>
    <x v="2"/>
    <x v="21"/>
    <x v="25"/>
    <x v="0"/>
    <n v="28"/>
    <n v="182"/>
    <n v="5096"/>
    <n v="2599"/>
    <n v="0.51"/>
    <x v="2"/>
    <s v="low Units"/>
    <n v="7.8251284728629209E-4"/>
  </r>
  <r>
    <x v="3"/>
    <s v="Online"/>
    <n v="1185732"/>
    <n v="44358"/>
    <s v="11-06-2021"/>
    <x v="11"/>
    <x v="1"/>
    <s v="Friday"/>
    <s v="11"/>
    <x v="2"/>
    <x v="21"/>
    <x v="25"/>
    <x v="1"/>
    <n v="24"/>
    <n v="112"/>
    <n v="2688"/>
    <n v="1317"/>
    <n v="0.49"/>
    <x v="2"/>
    <s v="low Units"/>
    <n v="3.9652536355369247E-4"/>
  </r>
  <r>
    <x v="3"/>
    <s v="Online"/>
    <n v="1185732"/>
    <n v="44358"/>
    <s v="11-06-2021"/>
    <x v="11"/>
    <x v="1"/>
    <s v="Friday"/>
    <s v="11"/>
    <x v="2"/>
    <x v="21"/>
    <x v="25"/>
    <x v="2"/>
    <n v="19"/>
    <n v="115"/>
    <n v="2185"/>
    <n v="1071"/>
    <n v="0.49"/>
    <x v="2"/>
    <s v="low Units"/>
    <n v="3.2245912252544014E-4"/>
  </r>
  <r>
    <x v="3"/>
    <s v="Online"/>
    <n v="1185732"/>
    <n v="44358"/>
    <s v="11-06-2021"/>
    <x v="11"/>
    <x v="1"/>
    <s v="Friday"/>
    <s v="11"/>
    <x v="2"/>
    <x v="21"/>
    <x v="25"/>
    <x v="3"/>
    <n v="19"/>
    <n v="108"/>
    <n v="2052"/>
    <n v="1047"/>
    <n v="0.51"/>
    <x v="2"/>
    <s v="low Units"/>
    <n v="3.1523314779097645E-4"/>
  </r>
  <r>
    <x v="3"/>
    <s v="Online"/>
    <n v="1185732"/>
    <n v="44358"/>
    <s v="11-06-2021"/>
    <x v="11"/>
    <x v="1"/>
    <s v="Friday"/>
    <s v="11"/>
    <x v="2"/>
    <x v="21"/>
    <x v="25"/>
    <x v="4"/>
    <n v="34"/>
    <n v="108"/>
    <n v="3672"/>
    <n v="1652"/>
    <n v="0.45"/>
    <x v="2"/>
    <s v="low Units"/>
    <n v="4.973879275555808E-4"/>
  </r>
  <r>
    <x v="3"/>
    <s v="Online"/>
    <n v="1185732"/>
    <n v="44358"/>
    <s v="11-06-2021"/>
    <x v="11"/>
    <x v="1"/>
    <s v="Friday"/>
    <s v="11"/>
    <x v="2"/>
    <x v="21"/>
    <x v="25"/>
    <x v="5"/>
    <n v="38"/>
    <n v="150"/>
    <n v="5700"/>
    <n v="3420"/>
    <n v="0.6"/>
    <x v="2"/>
    <s v="low Units"/>
    <n v="1.0297013996610693E-3"/>
  </r>
  <r>
    <x v="3"/>
    <s v="Online"/>
    <n v="1185732"/>
    <n v="44387"/>
    <s v="10-07-2021"/>
    <x v="5"/>
    <x v="1"/>
    <s v="Saturday"/>
    <s v="10"/>
    <x v="2"/>
    <x v="21"/>
    <x v="25"/>
    <x v="0"/>
    <n v="34"/>
    <n v="224"/>
    <n v="7616"/>
    <n v="3960"/>
    <n v="0.52"/>
    <x v="2"/>
    <s v="low Units"/>
    <n v="1.1922858311865013E-3"/>
  </r>
  <r>
    <x v="3"/>
    <s v="Online"/>
    <n v="1185732"/>
    <n v="44387"/>
    <s v="10-07-2021"/>
    <x v="5"/>
    <x v="1"/>
    <s v="Saturday"/>
    <s v="10"/>
    <x v="2"/>
    <x v="21"/>
    <x v="25"/>
    <x v="1"/>
    <n v="29"/>
    <n v="160"/>
    <n v="4640"/>
    <n v="2227"/>
    <n v="0.48"/>
    <x v="2"/>
    <s v="low Units"/>
    <n v="6.7051023890210559E-4"/>
  </r>
  <r>
    <x v="3"/>
    <s v="Online"/>
    <n v="1185732"/>
    <n v="44387"/>
    <s v="10-07-2021"/>
    <x v="5"/>
    <x v="1"/>
    <s v="Saturday"/>
    <s v="10"/>
    <x v="2"/>
    <x v="21"/>
    <x v="25"/>
    <x v="2"/>
    <n v="24"/>
    <n v="138"/>
    <n v="3312"/>
    <n v="1590"/>
    <n v="0.48"/>
    <x v="2"/>
    <s v="low Units"/>
    <n v="4.7872082615821641E-4"/>
  </r>
  <r>
    <x v="3"/>
    <s v="Online"/>
    <n v="1185732"/>
    <n v="44387"/>
    <s v="10-07-2021"/>
    <x v="5"/>
    <x v="1"/>
    <s v="Saturday"/>
    <s v="10"/>
    <x v="2"/>
    <x v="21"/>
    <x v="25"/>
    <x v="3"/>
    <n v="23"/>
    <n v="115"/>
    <n v="2645"/>
    <n v="1323"/>
    <n v="0.5"/>
    <x v="2"/>
    <s v="low Units"/>
    <n v="3.9833185723730841E-4"/>
  </r>
  <r>
    <x v="3"/>
    <s v="Online"/>
    <n v="1185732"/>
    <n v="44387"/>
    <s v="10-07-2021"/>
    <x v="5"/>
    <x v="1"/>
    <s v="Saturday"/>
    <s v="10"/>
    <x v="2"/>
    <x v="21"/>
    <x v="25"/>
    <x v="4"/>
    <n v="32"/>
    <n v="128"/>
    <n v="4096"/>
    <n v="1884"/>
    <n v="0.46"/>
    <x v="2"/>
    <s v="low Units"/>
    <n v="5.6723901665539601E-4"/>
  </r>
  <r>
    <x v="3"/>
    <s v="Online"/>
    <n v="1185732"/>
    <n v="44387"/>
    <s v="10-07-2021"/>
    <x v="5"/>
    <x v="1"/>
    <s v="Saturday"/>
    <s v="10"/>
    <x v="2"/>
    <x v="21"/>
    <x v="25"/>
    <x v="5"/>
    <n v="38"/>
    <n v="150"/>
    <n v="5700"/>
    <n v="3705"/>
    <n v="0.65"/>
    <x v="2"/>
    <s v="low Units"/>
    <n v="1.115509849632825E-3"/>
  </r>
  <r>
    <x v="3"/>
    <s v="Online"/>
    <n v="1185732"/>
    <n v="44419"/>
    <s v="11-08-2021"/>
    <x v="6"/>
    <x v="1"/>
    <s v="Wednesday"/>
    <s v="11"/>
    <x v="2"/>
    <x v="21"/>
    <x v="25"/>
    <x v="0"/>
    <n v="33"/>
    <n v="203"/>
    <n v="6699"/>
    <n v="3350"/>
    <n v="0.5"/>
    <x v="2"/>
    <s v="low Units"/>
    <n v="1.0086256400188838E-3"/>
  </r>
  <r>
    <x v="3"/>
    <s v="Online"/>
    <n v="1185732"/>
    <n v="44419"/>
    <s v="11-08-2021"/>
    <x v="6"/>
    <x v="1"/>
    <s v="Wednesday"/>
    <s v="11"/>
    <x v="2"/>
    <x v="21"/>
    <x v="25"/>
    <x v="1"/>
    <n v="34"/>
    <n v="131"/>
    <n v="4454"/>
    <n v="2093"/>
    <n v="0.47"/>
    <x v="2"/>
    <s v="low Units"/>
    <n v="6.3016521330135024E-4"/>
  </r>
  <r>
    <x v="3"/>
    <s v="Online"/>
    <n v="1185732"/>
    <n v="44419"/>
    <s v="11-08-2021"/>
    <x v="6"/>
    <x v="1"/>
    <s v="Wednesday"/>
    <s v="11"/>
    <x v="2"/>
    <x v="21"/>
    <x v="25"/>
    <x v="2"/>
    <n v="29"/>
    <n v="113"/>
    <n v="3277"/>
    <n v="1606"/>
    <n v="0.49"/>
    <x v="2"/>
    <s v="low Units"/>
    <n v="4.8353814264785885E-4"/>
  </r>
  <r>
    <x v="3"/>
    <s v="Online"/>
    <n v="1185732"/>
    <n v="44419"/>
    <s v="11-08-2021"/>
    <x v="6"/>
    <x v="1"/>
    <s v="Wednesday"/>
    <s v="11"/>
    <x v="2"/>
    <x v="21"/>
    <x v="25"/>
    <x v="3"/>
    <n v="19"/>
    <n v="101"/>
    <n v="1919"/>
    <n v="1017"/>
    <n v="0.53"/>
    <x v="2"/>
    <s v="low Units"/>
    <n v="3.0620067937289693E-4"/>
  </r>
  <r>
    <x v="3"/>
    <s v="Online"/>
    <n v="1185732"/>
    <n v="44419"/>
    <s v="11-08-2021"/>
    <x v="6"/>
    <x v="1"/>
    <s v="Wednesday"/>
    <s v="11"/>
    <x v="2"/>
    <x v="21"/>
    <x v="25"/>
    <x v="4"/>
    <n v="29"/>
    <n v="105"/>
    <n v="3045"/>
    <n v="1401"/>
    <n v="0.46"/>
    <x v="2"/>
    <s v="low Units"/>
    <n v="4.2181627512431524E-4"/>
  </r>
  <r>
    <x v="3"/>
    <s v="Online"/>
    <n v="1185732"/>
    <n v="44419"/>
    <s v="11-08-2021"/>
    <x v="6"/>
    <x v="1"/>
    <s v="Wednesday"/>
    <s v="11"/>
    <x v="2"/>
    <x v="21"/>
    <x v="25"/>
    <x v="5"/>
    <n v="32"/>
    <n v="152"/>
    <n v="4864"/>
    <n v="2918"/>
    <n v="0.6"/>
    <x v="2"/>
    <s v="low Units"/>
    <n v="8.7855809479853815E-4"/>
  </r>
  <r>
    <x v="3"/>
    <s v="Online"/>
    <n v="1185732"/>
    <n v="44451"/>
    <s v="12-09-2021"/>
    <x v="7"/>
    <x v="1"/>
    <s v="Sunday"/>
    <s v="12"/>
    <x v="2"/>
    <x v="21"/>
    <x v="25"/>
    <x v="0"/>
    <n v="29"/>
    <n v="169"/>
    <n v="4901"/>
    <n v="2549"/>
    <n v="0.52"/>
    <x v="2"/>
    <s v="low Units"/>
    <n v="7.6745873325615951E-4"/>
  </r>
  <r>
    <x v="3"/>
    <s v="Online"/>
    <n v="1185732"/>
    <n v="44451"/>
    <s v="12-09-2021"/>
    <x v="7"/>
    <x v="1"/>
    <s v="Sunday"/>
    <s v="12"/>
    <x v="2"/>
    <x v="21"/>
    <x v="25"/>
    <x v="1"/>
    <n v="23"/>
    <n v="122"/>
    <n v="2806"/>
    <n v="1263"/>
    <n v="0.45"/>
    <x v="2"/>
    <s v="low Units"/>
    <n v="3.8026692040114927E-4"/>
  </r>
  <r>
    <x v="3"/>
    <s v="Online"/>
    <n v="1185732"/>
    <n v="44451"/>
    <s v="12-09-2021"/>
    <x v="7"/>
    <x v="1"/>
    <s v="Sunday"/>
    <s v="12"/>
    <x v="2"/>
    <x v="21"/>
    <x v="25"/>
    <x v="2"/>
    <n v="9"/>
    <n v="91"/>
    <n v="819"/>
    <n v="410"/>
    <n v="0.5"/>
    <x v="2"/>
    <s v="low Units"/>
    <n v="1.2344373504708726E-4"/>
  </r>
  <r>
    <x v="3"/>
    <s v="Online"/>
    <n v="1185732"/>
    <n v="44451"/>
    <s v="12-09-2021"/>
    <x v="7"/>
    <x v="1"/>
    <s v="Sunday"/>
    <s v="12"/>
    <x v="2"/>
    <x v="21"/>
    <x v="25"/>
    <x v="3"/>
    <n v="10"/>
    <n v="88"/>
    <n v="880"/>
    <n v="449"/>
    <n v="0.51"/>
    <x v="2"/>
    <s v="low Units"/>
    <n v="1.3518594399059068E-4"/>
  </r>
  <r>
    <x v="3"/>
    <s v="Online"/>
    <n v="1185732"/>
    <n v="44451"/>
    <s v="12-09-2021"/>
    <x v="7"/>
    <x v="1"/>
    <s v="Sunday"/>
    <s v="12"/>
    <x v="2"/>
    <x v="21"/>
    <x v="25"/>
    <x v="4"/>
    <n v="19"/>
    <n v="88"/>
    <n v="1672"/>
    <n v="836"/>
    <n v="0.5"/>
    <x v="2"/>
    <s v="low Units"/>
    <n v="2.5170478658381691E-4"/>
  </r>
  <r>
    <x v="3"/>
    <s v="Online"/>
    <n v="1185732"/>
    <n v="44451"/>
    <s v="12-09-2021"/>
    <x v="7"/>
    <x v="1"/>
    <s v="Sunday"/>
    <s v="12"/>
    <x v="2"/>
    <x v="21"/>
    <x v="25"/>
    <x v="5"/>
    <n v="24"/>
    <n v="120"/>
    <n v="2880"/>
    <n v="1843"/>
    <n v="0.64"/>
    <x v="2"/>
    <s v="low Units"/>
    <n v="5.5489464315068733E-4"/>
  </r>
  <r>
    <x v="3"/>
    <s v="Online"/>
    <n v="1185732"/>
    <n v="44480"/>
    <s v="11-10-2021"/>
    <x v="8"/>
    <x v="1"/>
    <s v="Monday"/>
    <s v="11"/>
    <x v="2"/>
    <x v="21"/>
    <x v="25"/>
    <x v="0"/>
    <n v="28"/>
    <n v="173"/>
    <n v="4844"/>
    <n v="2470"/>
    <n v="0.51"/>
    <x v="2"/>
    <s v="low Units"/>
    <n v="7.4367323308855001E-4"/>
  </r>
  <r>
    <x v="3"/>
    <s v="Online"/>
    <n v="1185732"/>
    <n v="44480"/>
    <s v="11-10-2021"/>
    <x v="8"/>
    <x v="1"/>
    <s v="Monday"/>
    <s v="11"/>
    <x v="2"/>
    <x v="21"/>
    <x v="25"/>
    <x v="1"/>
    <n v="19"/>
    <n v="100"/>
    <n v="1900"/>
    <n v="950"/>
    <n v="0.5"/>
    <x v="2"/>
    <s v="low Units"/>
    <n v="2.8602816657251925E-4"/>
  </r>
  <r>
    <x v="3"/>
    <s v="Online"/>
    <n v="1185732"/>
    <n v="44480"/>
    <s v="11-10-2021"/>
    <x v="8"/>
    <x v="1"/>
    <s v="Monday"/>
    <s v="11"/>
    <x v="2"/>
    <x v="21"/>
    <x v="25"/>
    <x v="2"/>
    <n v="19"/>
    <n v="87"/>
    <n v="1653"/>
    <n v="810"/>
    <n v="0.49"/>
    <x v="2"/>
    <s v="low Units"/>
    <n v="2.4387664728814799E-4"/>
  </r>
  <r>
    <x v="3"/>
    <s v="Online"/>
    <n v="1185732"/>
    <n v="44480"/>
    <s v="11-10-2021"/>
    <x v="8"/>
    <x v="1"/>
    <s v="Monday"/>
    <s v="11"/>
    <x v="2"/>
    <x v="21"/>
    <x v="25"/>
    <x v="3"/>
    <n v="19"/>
    <n v="72"/>
    <n v="1368"/>
    <n v="752"/>
    <n v="0.55000000000000004"/>
    <x v="2"/>
    <s v="low Units"/>
    <n v="2.2641387501319416E-4"/>
  </r>
  <r>
    <x v="3"/>
    <s v="Online"/>
    <n v="1185732"/>
    <n v="44480"/>
    <s v="11-10-2021"/>
    <x v="8"/>
    <x v="1"/>
    <s v="Monday"/>
    <s v="11"/>
    <x v="2"/>
    <x v="21"/>
    <x v="25"/>
    <x v="4"/>
    <n v="29"/>
    <n v="83"/>
    <n v="2407"/>
    <n v="1204"/>
    <n v="0.5"/>
    <x v="2"/>
    <s v="low Units"/>
    <n v="3.6250306584559284E-4"/>
  </r>
  <r>
    <x v="3"/>
    <s v="Online"/>
    <n v="1185732"/>
    <n v="44480"/>
    <s v="11-10-2021"/>
    <x v="8"/>
    <x v="1"/>
    <s v="Monday"/>
    <s v="11"/>
    <x v="2"/>
    <x v="21"/>
    <x v="25"/>
    <x v="5"/>
    <n v="32"/>
    <n v="104"/>
    <n v="3328"/>
    <n v="2063"/>
    <n v="0.62"/>
    <x v="2"/>
    <s v="low Units"/>
    <n v="6.2113274488327078E-4"/>
  </r>
  <r>
    <x v="3"/>
    <s v="Online"/>
    <n v="1185732"/>
    <n v="44511"/>
    <s v="11-11-2021"/>
    <x v="9"/>
    <x v="1"/>
    <s v="Thursday"/>
    <s v="11"/>
    <x v="2"/>
    <x v="21"/>
    <x v="25"/>
    <x v="0"/>
    <n v="29"/>
    <n v="149"/>
    <n v="4321"/>
    <n v="2161"/>
    <n v="0.5"/>
    <x v="2"/>
    <s v="low Units"/>
    <n v="6.5063880838233063E-4"/>
  </r>
  <r>
    <x v="3"/>
    <s v="Online"/>
    <n v="1185732"/>
    <n v="44511"/>
    <s v="11-11-2021"/>
    <x v="9"/>
    <x v="1"/>
    <s v="Thursday"/>
    <s v="11"/>
    <x v="2"/>
    <x v="21"/>
    <x v="25"/>
    <x v="1"/>
    <n v="20"/>
    <n v="108"/>
    <n v="2160"/>
    <n v="994"/>
    <n v="0.46"/>
    <x v="2"/>
    <s v="low Units"/>
    <n v="2.992757869190359E-4"/>
  </r>
  <r>
    <x v="3"/>
    <s v="Online"/>
    <n v="1185732"/>
    <n v="44511"/>
    <s v="11-11-2021"/>
    <x v="9"/>
    <x v="1"/>
    <s v="Thursday"/>
    <s v="11"/>
    <x v="2"/>
    <x v="21"/>
    <x v="25"/>
    <x v="2"/>
    <n v="19"/>
    <n v="93"/>
    <n v="1767"/>
    <n v="848"/>
    <n v="0.48"/>
    <x v="2"/>
    <s v="low Units"/>
    <n v="2.5531777395104873E-4"/>
  </r>
  <r>
    <x v="3"/>
    <s v="Online"/>
    <n v="1185732"/>
    <n v="44511"/>
    <s v="11-11-2021"/>
    <x v="9"/>
    <x v="1"/>
    <s v="Thursday"/>
    <s v="11"/>
    <x v="2"/>
    <x v="21"/>
    <x v="25"/>
    <x v="3"/>
    <n v="19"/>
    <n v="113"/>
    <n v="2147"/>
    <n v="1095"/>
    <n v="0.51"/>
    <x v="2"/>
    <s v="low Units"/>
    <n v="3.2968509725990377E-4"/>
  </r>
  <r>
    <x v="3"/>
    <s v="Online"/>
    <n v="1185732"/>
    <n v="44511"/>
    <s v="11-11-2021"/>
    <x v="9"/>
    <x v="1"/>
    <s v="Thursday"/>
    <s v="11"/>
    <x v="2"/>
    <x v="21"/>
    <x v="25"/>
    <x v="4"/>
    <n v="39"/>
    <n v="91"/>
    <n v="3549"/>
    <n v="1739"/>
    <n v="0.49"/>
    <x v="2"/>
    <s v="low Units"/>
    <n v="5.2358208596801155E-4"/>
  </r>
  <r>
    <x v="3"/>
    <s v="Online"/>
    <n v="1185732"/>
    <n v="44511"/>
    <s v="11-11-2021"/>
    <x v="9"/>
    <x v="1"/>
    <s v="Thursday"/>
    <s v="11"/>
    <x v="2"/>
    <x v="21"/>
    <x v="25"/>
    <x v="5"/>
    <n v="43"/>
    <n v="113"/>
    <n v="4859"/>
    <n v="3158"/>
    <n v="0.65"/>
    <x v="2"/>
    <s v="low Units"/>
    <n v="9.508178421431746E-4"/>
  </r>
  <r>
    <x v="3"/>
    <s v="Online"/>
    <n v="1185732"/>
    <n v="44540"/>
    <s v="10-12-2021"/>
    <x v="10"/>
    <x v="1"/>
    <s v="Friday"/>
    <s v="10"/>
    <x v="2"/>
    <x v="21"/>
    <x v="25"/>
    <x v="0"/>
    <n v="39"/>
    <n v="203"/>
    <n v="7917"/>
    <n v="4354"/>
    <n v="0.55000000000000004"/>
    <x v="2"/>
    <s v="low Units"/>
    <n v="1.310912249743946E-3"/>
  </r>
  <r>
    <x v="3"/>
    <s v="Online"/>
    <n v="1185732"/>
    <n v="44540"/>
    <s v="10-12-2021"/>
    <x v="10"/>
    <x v="1"/>
    <s v="Friday"/>
    <s v="10"/>
    <x v="2"/>
    <x v="21"/>
    <x v="25"/>
    <x v="1"/>
    <n v="28"/>
    <n v="145"/>
    <n v="4060"/>
    <n v="1989"/>
    <n v="0.49"/>
    <x v="2"/>
    <s v="low Units"/>
    <n v="5.9885265611867445E-4"/>
  </r>
  <r>
    <x v="3"/>
    <s v="Online"/>
    <n v="1185732"/>
    <n v="44540"/>
    <s v="10-12-2021"/>
    <x v="10"/>
    <x v="1"/>
    <s v="Friday"/>
    <s v="10"/>
    <x v="2"/>
    <x v="21"/>
    <x v="25"/>
    <x v="2"/>
    <n v="29"/>
    <n v="113"/>
    <n v="3277"/>
    <n v="1540"/>
    <n v="0.47"/>
    <x v="2"/>
    <s v="low Units"/>
    <n v="4.6366671212808383E-4"/>
  </r>
  <r>
    <x v="3"/>
    <s v="Online"/>
    <n v="1185732"/>
    <n v="44540"/>
    <s v="10-12-2021"/>
    <x v="10"/>
    <x v="1"/>
    <s v="Friday"/>
    <s v="10"/>
    <x v="2"/>
    <x v="21"/>
    <x v="25"/>
    <x v="3"/>
    <n v="27"/>
    <n v="112"/>
    <n v="3024"/>
    <n v="1542"/>
    <n v="0.51"/>
    <x v="2"/>
    <s v="low Units"/>
    <n v="4.6426887668928908E-4"/>
  </r>
  <r>
    <x v="3"/>
    <s v="Online"/>
    <n v="1185732"/>
    <n v="44540"/>
    <s v="10-12-2021"/>
    <x v="10"/>
    <x v="1"/>
    <s v="Friday"/>
    <s v="10"/>
    <x v="2"/>
    <x v="21"/>
    <x v="25"/>
    <x v="4"/>
    <n v="38"/>
    <n v="112"/>
    <n v="4256"/>
    <n v="2128"/>
    <n v="0.5"/>
    <x v="2"/>
    <s v="low Units"/>
    <n v="6.4070309312244309E-4"/>
  </r>
  <r>
    <x v="3"/>
    <s v="Online"/>
    <n v="1185732"/>
    <n v="44540"/>
    <s v="10-12-2021"/>
    <x v="10"/>
    <x v="1"/>
    <s v="Friday"/>
    <s v="10"/>
    <x v="2"/>
    <x v="21"/>
    <x v="25"/>
    <x v="5"/>
    <n v="42"/>
    <n v="125"/>
    <n v="5250"/>
    <n v="3203"/>
    <n v="0.61"/>
    <x v="2"/>
    <s v="low Units"/>
    <n v="9.643665447702939E-4"/>
  </r>
  <r>
    <x v="3"/>
    <s v="Online"/>
    <n v="1128299"/>
    <n v="44220"/>
    <s v="24-01-2021"/>
    <x v="0"/>
    <x v="1"/>
    <s v="Sunday"/>
    <s v="24"/>
    <x v="2"/>
    <x v="21"/>
    <x v="25"/>
    <x v="0"/>
    <n v="27"/>
    <n v="98"/>
    <n v="2646"/>
    <n v="1270"/>
    <n v="0.48"/>
    <x v="2"/>
    <s v="low Units"/>
    <n v="3.823744963653678E-4"/>
  </r>
  <r>
    <x v="3"/>
    <s v="Online"/>
    <n v="1128299"/>
    <n v="44220"/>
    <s v="24-01-2021"/>
    <x v="0"/>
    <x v="1"/>
    <s v="Sunday"/>
    <s v="24"/>
    <x v="2"/>
    <x v="21"/>
    <x v="25"/>
    <x v="1"/>
    <n v="39"/>
    <n v="105"/>
    <n v="4095"/>
    <n v="2007"/>
    <n v="0.49"/>
    <x v="2"/>
    <s v="low Units"/>
    <n v="6.0427213716952226E-4"/>
  </r>
  <r>
    <x v="3"/>
    <s v="Online"/>
    <n v="1128299"/>
    <n v="44220"/>
    <s v="24-01-2021"/>
    <x v="0"/>
    <x v="1"/>
    <s v="Sunday"/>
    <s v="24"/>
    <x v="2"/>
    <x v="21"/>
    <x v="25"/>
    <x v="2"/>
    <n v="39"/>
    <n v="105"/>
    <n v="4095"/>
    <n v="1966"/>
    <n v="0.48"/>
    <x v="2"/>
    <s v="low Units"/>
    <n v="5.9192776366481347E-4"/>
  </r>
  <r>
    <x v="3"/>
    <s v="Online"/>
    <n v="1128299"/>
    <n v="44220"/>
    <s v="24-01-2021"/>
    <x v="0"/>
    <x v="1"/>
    <s v="Sunday"/>
    <s v="24"/>
    <x v="2"/>
    <x v="21"/>
    <x v="25"/>
    <x v="3"/>
    <n v="39"/>
    <n v="58"/>
    <n v="2262"/>
    <n v="1041"/>
    <n v="0.46"/>
    <x v="2"/>
    <s v="low Units"/>
    <n v="3.1342665410736057E-4"/>
  </r>
  <r>
    <x v="3"/>
    <s v="Online"/>
    <n v="1128299"/>
    <n v="44220"/>
    <s v="24-01-2021"/>
    <x v="0"/>
    <x v="1"/>
    <s v="Sunday"/>
    <s v="24"/>
    <x v="2"/>
    <x v="21"/>
    <x v="25"/>
    <x v="4"/>
    <n v="42"/>
    <n v="44"/>
    <n v="1848"/>
    <n v="1016"/>
    <n v="0.55000000000000004"/>
    <x v="2"/>
    <s v="low Units"/>
    <n v="3.0589959709229427E-4"/>
  </r>
  <r>
    <x v="3"/>
    <s v="Online"/>
    <n v="1128299"/>
    <n v="44220"/>
    <s v="24-01-2021"/>
    <x v="0"/>
    <x v="1"/>
    <s v="Sunday"/>
    <s v="24"/>
    <x v="2"/>
    <x v="21"/>
    <x v="25"/>
    <x v="5"/>
    <n v="39"/>
    <n v="108"/>
    <n v="4212"/>
    <n v="1811"/>
    <n v="0.43"/>
    <x v="2"/>
    <s v="low Units"/>
    <n v="5.4526001017140245E-4"/>
  </r>
  <r>
    <x v="3"/>
    <s v="Online"/>
    <n v="1128299"/>
    <n v="44251"/>
    <s v="24-02-2021"/>
    <x v="1"/>
    <x v="1"/>
    <s v="Wednesday"/>
    <s v="24"/>
    <x v="2"/>
    <x v="21"/>
    <x v="25"/>
    <x v="0"/>
    <n v="29"/>
    <n v="117"/>
    <n v="3393"/>
    <n v="1527"/>
    <n v="0.45"/>
    <x v="2"/>
    <s v="low Units"/>
    <n v="4.597526424802493E-4"/>
  </r>
  <r>
    <x v="3"/>
    <s v="Online"/>
    <n v="1128299"/>
    <n v="44251"/>
    <s v="24-02-2021"/>
    <x v="1"/>
    <x v="1"/>
    <s v="Wednesday"/>
    <s v="24"/>
    <x v="2"/>
    <x v="21"/>
    <x v="25"/>
    <x v="1"/>
    <n v="39"/>
    <n v="91"/>
    <n v="3549"/>
    <n v="1704"/>
    <n v="0.48"/>
    <x v="2"/>
    <s v="low Units"/>
    <n v="5.130442061469187E-4"/>
  </r>
  <r>
    <x v="3"/>
    <s v="Online"/>
    <n v="1128299"/>
    <n v="44251"/>
    <s v="24-02-2021"/>
    <x v="1"/>
    <x v="1"/>
    <s v="Wednesday"/>
    <s v="24"/>
    <x v="2"/>
    <x v="21"/>
    <x v="25"/>
    <x v="2"/>
    <n v="36"/>
    <n v="88"/>
    <n v="3168"/>
    <n v="1426"/>
    <n v="0.45"/>
    <x v="2"/>
    <s v="low Units"/>
    <n v="4.2934333213938148E-4"/>
  </r>
  <r>
    <x v="3"/>
    <s v="Online"/>
    <n v="1128299"/>
    <n v="44251"/>
    <s v="24-02-2021"/>
    <x v="1"/>
    <x v="1"/>
    <s v="Wednesday"/>
    <s v="24"/>
    <x v="2"/>
    <x v="22"/>
    <x v="16"/>
    <x v="3"/>
    <n v="39"/>
    <n v="58"/>
    <n v="2262"/>
    <n v="1086"/>
    <n v="0.48"/>
    <x v="2"/>
    <s v="low Units"/>
    <n v="3.2697535673447992E-4"/>
  </r>
  <r>
    <x v="3"/>
    <s v="Online"/>
    <n v="1128299"/>
    <n v="44251"/>
    <s v="24-02-2021"/>
    <x v="1"/>
    <x v="1"/>
    <s v="Wednesday"/>
    <s v="24"/>
    <x v="2"/>
    <x v="22"/>
    <x v="16"/>
    <x v="4"/>
    <n v="42"/>
    <n v="38"/>
    <n v="1596"/>
    <n v="830"/>
    <n v="0.52"/>
    <x v="2"/>
    <s v="low Units"/>
    <n v="2.4989829290020103E-4"/>
  </r>
  <r>
    <x v="3"/>
    <s v="Online"/>
    <n v="1128299"/>
    <n v="44251"/>
    <s v="24-02-2021"/>
    <x v="1"/>
    <x v="1"/>
    <s v="Wednesday"/>
    <s v="24"/>
    <x v="2"/>
    <x v="22"/>
    <x v="16"/>
    <x v="5"/>
    <n v="37"/>
    <n v="85"/>
    <n v="3145"/>
    <n v="1258"/>
    <n v="0.4"/>
    <x v="2"/>
    <s v="low Units"/>
    <n v="3.7876150899813599E-4"/>
  </r>
  <r>
    <x v="3"/>
    <s v="Online"/>
    <n v="1128299"/>
    <n v="44278"/>
    <s v="23-03-2021"/>
    <x v="2"/>
    <x v="1"/>
    <s v="Tuesday"/>
    <s v="23"/>
    <x v="2"/>
    <x v="22"/>
    <x v="16"/>
    <x v="0"/>
    <n v="38"/>
    <n v="128"/>
    <n v="4864"/>
    <n v="2383"/>
    <n v="0.49"/>
    <x v="2"/>
    <s v="low Units"/>
    <n v="7.1747907467611938E-4"/>
  </r>
  <r>
    <x v="3"/>
    <s v="Online"/>
    <n v="1128299"/>
    <n v="44278"/>
    <s v="23-03-2021"/>
    <x v="2"/>
    <x v="1"/>
    <s v="Tuesday"/>
    <s v="23"/>
    <x v="2"/>
    <x v="22"/>
    <x v="16"/>
    <x v="1"/>
    <n v="45"/>
    <n v="85"/>
    <n v="3825"/>
    <n v="1836"/>
    <n v="0.48"/>
    <x v="2"/>
    <s v="low Units"/>
    <n v="5.5278706718646874E-4"/>
  </r>
  <r>
    <x v="3"/>
    <s v="Online"/>
    <n v="1128299"/>
    <n v="44278"/>
    <s v="23-03-2021"/>
    <x v="2"/>
    <x v="1"/>
    <s v="Tuesday"/>
    <s v="23"/>
    <x v="2"/>
    <x v="22"/>
    <x v="16"/>
    <x v="2"/>
    <n v="54"/>
    <n v="88"/>
    <n v="4752"/>
    <n v="2138"/>
    <n v="0.45"/>
    <x v="2"/>
    <s v="low Units"/>
    <n v="6.4371391592846965E-4"/>
  </r>
  <r>
    <x v="3"/>
    <s v="Online"/>
    <n v="1128299"/>
    <n v="44278"/>
    <s v="23-03-2021"/>
    <x v="2"/>
    <x v="1"/>
    <s v="Tuesday"/>
    <s v="23"/>
    <x v="2"/>
    <x v="22"/>
    <x v="16"/>
    <x v="3"/>
    <n v="49"/>
    <n v="65"/>
    <n v="3185"/>
    <n v="1529"/>
    <n v="0.48"/>
    <x v="2"/>
    <s v="low Units"/>
    <n v="4.6035480704145466E-4"/>
  </r>
  <r>
    <x v="3"/>
    <s v="Online"/>
    <n v="1128299"/>
    <n v="44278"/>
    <s v="23-03-2021"/>
    <x v="2"/>
    <x v="1"/>
    <s v="Tuesday"/>
    <s v="23"/>
    <x v="2"/>
    <x v="22"/>
    <x v="16"/>
    <x v="4"/>
    <n v="54"/>
    <n v="26"/>
    <n v="1404"/>
    <n v="744"/>
    <n v="0.53"/>
    <x v="2"/>
    <s v="low Units"/>
    <n v="2.2400521676837299E-4"/>
  </r>
  <r>
    <x v="3"/>
    <s v="Online"/>
    <n v="1128299"/>
    <n v="44278"/>
    <s v="23-03-2021"/>
    <x v="2"/>
    <x v="1"/>
    <s v="Tuesday"/>
    <s v="23"/>
    <x v="2"/>
    <x v="22"/>
    <x v="16"/>
    <x v="5"/>
    <n v="49"/>
    <n v="87"/>
    <n v="4263"/>
    <n v="1790"/>
    <n v="0.42"/>
    <x v="2"/>
    <s v="low Units"/>
    <n v="5.3893728227874678E-4"/>
  </r>
  <r>
    <x v="3"/>
    <s v="Online"/>
    <n v="1128299"/>
    <n v="44310"/>
    <s v="24-04-2021"/>
    <x v="3"/>
    <x v="1"/>
    <s v="Saturday"/>
    <s v="24"/>
    <x v="2"/>
    <x v="22"/>
    <x v="16"/>
    <x v="0"/>
    <n v="51"/>
    <n v="124"/>
    <n v="6324"/>
    <n v="2909"/>
    <n v="0.46"/>
    <x v="2"/>
    <s v="low Units"/>
    <n v="8.7584835427311424E-4"/>
  </r>
  <r>
    <x v="3"/>
    <s v="Online"/>
    <n v="1128299"/>
    <n v="44310"/>
    <s v="24-04-2021"/>
    <x v="3"/>
    <x v="1"/>
    <s v="Saturday"/>
    <s v="24"/>
    <x v="2"/>
    <x v="22"/>
    <x v="16"/>
    <x v="1"/>
    <n v="54"/>
    <n v="83"/>
    <n v="4482"/>
    <n v="2196"/>
    <n v="0.49"/>
    <x v="2"/>
    <s v="low Units"/>
    <n v="6.6117668820342348E-4"/>
  </r>
  <r>
    <x v="3"/>
    <s v="Online"/>
    <n v="1128299"/>
    <n v="44310"/>
    <s v="24-04-2021"/>
    <x v="3"/>
    <x v="1"/>
    <s v="Saturday"/>
    <s v="24"/>
    <x v="2"/>
    <x v="22"/>
    <x v="16"/>
    <x v="2"/>
    <n v="55"/>
    <n v="85"/>
    <n v="4675"/>
    <n v="2244"/>
    <n v="0.48"/>
    <x v="2"/>
    <s v="low Units"/>
    <n v="6.7562863767235074E-4"/>
  </r>
  <r>
    <x v="3"/>
    <s v="Online"/>
    <n v="1128299"/>
    <n v="44310"/>
    <s v="24-04-2021"/>
    <x v="3"/>
    <x v="1"/>
    <s v="Saturday"/>
    <s v="24"/>
    <x v="2"/>
    <x v="22"/>
    <x v="16"/>
    <x v="3"/>
    <n v="41"/>
    <n v="63"/>
    <n v="2583"/>
    <n v="1292"/>
    <n v="0.5"/>
    <x v="2"/>
    <s v="low Units"/>
    <n v="3.8899830653862613E-4"/>
  </r>
  <r>
    <x v="3"/>
    <s v="Online"/>
    <n v="1128299"/>
    <n v="44310"/>
    <s v="24-04-2021"/>
    <x v="3"/>
    <x v="1"/>
    <s v="Saturday"/>
    <s v="24"/>
    <x v="2"/>
    <x v="22"/>
    <x v="16"/>
    <x v="4"/>
    <n v="48"/>
    <n v="36"/>
    <n v="1728"/>
    <n v="864"/>
    <n v="0.5"/>
    <x v="2"/>
    <s v="low Units"/>
    <n v="2.6013509044069117E-4"/>
  </r>
  <r>
    <x v="3"/>
    <s v="Online"/>
    <n v="1128299"/>
    <n v="44310"/>
    <s v="24-04-2021"/>
    <x v="3"/>
    <x v="1"/>
    <s v="Saturday"/>
    <s v="24"/>
    <x v="2"/>
    <x v="22"/>
    <x v="16"/>
    <x v="5"/>
    <n v="59"/>
    <n v="84"/>
    <n v="4956"/>
    <n v="2230"/>
    <n v="0.45"/>
    <x v="2"/>
    <s v="low Units"/>
    <n v="6.7141348574391356E-4"/>
  </r>
  <r>
    <x v="3"/>
    <s v="Online"/>
    <n v="1128299"/>
    <n v="44341"/>
    <s v="25-05-2021"/>
    <x v="4"/>
    <x v="1"/>
    <s v="Tuesday"/>
    <s v="25"/>
    <x v="2"/>
    <x v="22"/>
    <x v="16"/>
    <x v="0"/>
    <n v="48"/>
    <n v="145"/>
    <n v="6960"/>
    <n v="3132"/>
    <n v="0.45"/>
    <x v="2"/>
    <s v="low Units"/>
    <n v="9.4298970284750554E-4"/>
  </r>
  <r>
    <x v="3"/>
    <s v="Online"/>
    <n v="1128299"/>
    <n v="44341"/>
    <s v="25-05-2021"/>
    <x v="4"/>
    <x v="1"/>
    <s v="Tuesday"/>
    <s v="25"/>
    <x v="2"/>
    <x v="22"/>
    <x v="16"/>
    <x v="1"/>
    <n v="50"/>
    <n v="105"/>
    <n v="5250"/>
    <n v="2415"/>
    <n v="0.46"/>
    <x v="2"/>
    <s v="low Units"/>
    <n v="7.2711370765540415E-4"/>
  </r>
  <r>
    <x v="3"/>
    <s v="Online"/>
    <n v="1128299"/>
    <n v="44341"/>
    <s v="25-05-2021"/>
    <x v="4"/>
    <x v="1"/>
    <s v="Tuesday"/>
    <s v="25"/>
    <x v="2"/>
    <x v="22"/>
    <x v="16"/>
    <x v="2"/>
    <n v="50"/>
    <n v="95"/>
    <n v="4750"/>
    <n v="2375"/>
    <n v="0.5"/>
    <x v="2"/>
    <s v="low Units"/>
    <n v="7.1507041643129802E-4"/>
  </r>
  <r>
    <x v="3"/>
    <s v="Online"/>
    <n v="1128299"/>
    <n v="44341"/>
    <s v="25-05-2021"/>
    <x v="4"/>
    <x v="1"/>
    <s v="Tuesday"/>
    <s v="25"/>
    <x v="2"/>
    <x v="22"/>
    <x v="16"/>
    <x v="3"/>
    <n v="49"/>
    <n v="83"/>
    <n v="4067"/>
    <n v="1952"/>
    <n v="0.48"/>
    <x v="2"/>
    <s v="low Units"/>
    <n v="5.877126117363764E-4"/>
  </r>
  <r>
    <x v="3"/>
    <s v="Online"/>
    <n v="1128299"/>
    <n v="44341"/>
    <s v="25-05-2021"/>
    <x v="4"/>
    <x v="1"/>
    <s v="Tuesday"/>
    <s v="25"/>
    <x v="2"/>
    <x v="22"/>
    <x v="16"/>
    <x v="4"/>
    <n v="41"/>
    <n v="44"/>
    <n v="1804"/>
    <n v="992"/>
    <n v="0.55000000000000004"/>
    <x v="2"/>
    <s v="low Units"/>
    <n v="2.9867362235783064E-4"/>
  </r>
  <r>
    <x v="3"/>
    <s v="Online"/>
    <n v="1128299"/>
    <n v="44341"/>
    <s v="25-05-2021"/>
    <x v="4"/>
    <x v="1"/>
    <s v="Tuesday"/>
    <s v="25"/>
    <x v="2"/>
    <x v="22"/>
    <x v="16"/>
    <x v="5"/>
    <n v="54"/>
    <n v="158"/>
    <n v="8532"/>
    <n v="3839"/>
    <n v="0.45"/>
    <x v="2"/>
    <s v="low Units"/>
    <n v="1.1558548752335803E-3"/>
  </r>
  <r>
    <x v="3"/>
    <s v="Online"/>
    <n v="1128299"/>
    <n v="44371"/>
    <s v="24-06-2021"/>
    <x v="11"/>
    <x v="1"/>
    <s v="Thursday"/>
    <s v="24"/>
    <x v="2"/>
    <x v="22"/>
    <x v="16"/>
    <x v="0"/>
    <n v="51"/>
    <n v="225"/>
    <n v="11475"/>
    <n v="5623"/>
    <n v="0.49"/>
    <x v="2"/>
    <s v="low Units"/>
    <n v="1.6929856638287113E-3"/>
  </r>
  <r>
    <x v="3"/>
    <s v="Online"/>
    <n v="1128299"/>
    <n v="44371"/>
    <s v="24-06-2021"/>
    <x v="11"/>
    <x v="1"/>
    <s v="Thursday"/>
    <s v="24"/>
    <x v="2"/>
    <x v="22"/>
    <x v="16"/>
    <x v="1"/>
    <n v="62"/>
    <n v="169"/>
    <n v="10478"/>
    <n v="5134"/>
    <n v="0.49"/>
    <x v="2"/>
    <s v="low Units"/>
    <n v="1.5457564286140144E-3"/>
  </r>
  <r>
    <x v="3"/>
    <s v="Online"/>
    <n v="1128299"/>
    <n v="44371"/>
    <s v="24-06-2021"/>
    <x v="11"/>
    <x v="1"/>
    <s v="Thursday"/>
    <s v="24"/>
    <x v="2"/>
    <x v="22"/>
    <x v="16"/>
    <x v="2"/>
    <n v="78"/>
    <n v="189"/>
    <n v="14742"/>
    <n v="6781"/>
    <n v="0.46"/>
    <x v="2"/>
    <s v="low Units"/>
    <n v="2.0416389447665819E-3"/>
  </r>
  <r>
    <x v="3"/>
    <s v="Online"/>
    <n v="1128299"/>
    <n v="44371"/>
    <s v="24-06-2021"/>
    <x v="11"/>
    <x v="1"/>
    <s v="Thursday"/>
    <s v="24"/>
    <x v="2"/>
    <x v="22"/>
    <x v="16"/>
    <x v="3"/>
    <n v="74"/>
    <n v="158"/>
    <n v="11692"/>
    <n v="5846"/>
    <n v="0.5"/>
    <x v="2"/>
    <s v="low Units"/>
    <n v="1.7601270124031026E-3"/>
  </r>
  <r>
    <x v="3"/>
    <s v="Online"/>
    <n v="1128299"/>
    <n v="44371"/>
    <s v="24-06-2021"/>
    <x v="11"/>
    <x v="1"/>
    <s v="Thursday"/>
    <s v="24"/>
    <x v="2"/>
    <x v="22"/>
    <x v="16"/>
    <x v="4"/>
    <n v="86"/>
    <n v="108"/>
    <n v="9288"/>
    <n v="4923"/>
    <n v="0.53"/>
    <x v="2"/>
    <s v="low Units"/>
    <n v="1.482228067406855E-3"/>
  </r>
  <r>
    <x v="3"/>
    <s v="Online"/>
    <n v="1128299"/>
    <n v="44371"/>
    <s v="24-06-2021"/>
    <x v="11"/>
    <x v="1"/>
    <s v="Thursday"/>
    <s v="24"/>
    <x v="2"/>
    <x v="22"/>
    <x v="16"/>
    <x v="5"/>
    <n v="95"/>
    <n v="189"/>
    <n v="17955"/>
    <n v="8080"/>
    <n v="0.45"/>
    <x v="2"/>
    <s v="low Units"/>
    <n v="2.4327448272694271E-3"/>
  </r>
  <r>
    <x v="3"/>
    <s v="Online"/>
    <n v="1128299"/>
    <n v="44400"/>
    <s v="23-07-2021"/>
    <x v="5"/>
    <x v="1"/>
    <s v="Friday"/>
    <s v="23"/>
    <x v="2"/>
    <x v="22"/>
    <x v="16"/>
    <x v="0"/>
    <n v="79"/>
    <n v="255"/>
    <n v="20145"/>
    <n v="9670"/>
    <n v="0.48"/>
    <x v="2"/>
    <s v="low Units"/>
    <n v="2.9114656534276434E-3"/>
  </r>
  <r>
    <x v="3"/>
    <s v="Online"/>
    <n v="1128299"/>
    <n v="44400"/>
    <s v="23-07-2021"/>
    <x v="5"/>
    <x v="1"/>
    <s v="Friday"/>
    <s v="23"/>
    <x v="2"/>
    <x v="22"/>
    <x v="16"/>
    <x v="1"/>
    <n v="85"/>
    <n v="196"/>
    <n v="16660"/>
    <n v="7830"/>
    <n v="0.47"/>
    <x v="2"/>
    <s v="low Units"/>
    <n v="2.3574742571187638E-3"/>
  </r>
  <r>
    <x v="3"/>
    <s v="Online"/>
    <n v="1128299"/>
    <n v="44400"/>
    <s v="23-07-2021"/>
    <x v="5"/>
    <x v="1"/>
    <s v="Friday"/>
    <s v="23"/>
    <x v="2"/>
    <x v="22"/>
    <x v="16"/>
    <x v="2"/>
    <n v="86"/>
    <n v="163"/>
    <n v="14018"/>
    <n v="6588"/>
    <n v="0.47"/>
    <x v="2"/>
    <s v="low Units"/>
    <n v="1.9835300646102701E-3"/>
  </r>
  <r>
    <x v="3"/>
    <s v="Online"/>
    <n v="1128299"/>
    <n v="44400"/>
    <s v="23-07-2021"/>
    <x v="5"/>
    <x v="1"/>
    <s v="Friday"/>
    <s v="23"/>
    <x v="2"/>
    <x v="22"/>
    <x v="16"/>
    <x v="3"/>
    <n v="82"/>
    <n v="165"/>
    <n v="13530"/>
    <n v="6494"/>
    <n v="0.48"/>
    <x v="2"/>
    <s v="low Units"/>
    <n v="1.9552283302336211E-3"/>
  </r>
  <r>
    <x v="3"/>
    <s v="Online"/>
    <n v="1128299"/>
    <n v="44400"/>
    <s v="23-07-2021"/>
    <x v="5"/>
    <x v="1"/>
    <s v="Friday"/>
    <s v="23"/>
    <x v="2"/>
    <x v="22"/>
    <x v="16"/>
    <x v="4"/>
    <n v="84"/>
    <n v="156"/>
    <n v="13104"/>
    <n v="6552"/>
    <n v="0.5"/>
    <x v="2"/>
    <s v="low Units"/>
    <n v="1.9726911025085749E-3"/>
  </r>
  <r>
    <x v="3"/>
    <s v="Online"/>
    <n v="1128299"/>
    <n v="44400"/>
    <s v="23-07-2021"/>
    <x v="5"/>
    <x v="1"/>
    <s v="Friday"/>
    <s v="23"/>
    <x v="2"/>
    <x v="22"/>
    <x v="16"/>
    <x v="5"/>
    <n v="97"/>
    <n v="150"/>
    <n v="14550"/>
    <n v="6111"/>
    <n v="0.42"/>
    <x v="2"/>
    <s v="low Units"/>
    <n v="1.8399138167628053E-3"/>
  </r>
  <r>
    <x v="3"/>
    <s v="Online"/>
    <n v="1128299"/>
    <n v="44432"/>
    <s v="24-08-2021"/>
    <x v="6"/>
    <x v="1"/>
    <s v="Tuesday"/>
    <s v="24"/>
    <x v="2"/>
    <x v="22"/>
    <x v="16"/>
    <x v="0"/>
    <n v="81"/>
    <n v="200"/>
    <n v="16200"/>
    <n v="7776"/>
    <n v="0.48"/>
    <x v="2"/>
    <s v="low Units"/>
    <n v="2.3412158139662206E-3"/>
  </r>
  <r>
    <x v="3"/>
    <s v="Online"/>
    <n v="1128299"/>
    <n v="44432"/>
    <s v="24-08-2021"/>
    <x v="6"/>
    <x v="1"/>
    <s v="Tuesday"/>
    <s v="24"/>
    <x v="2"/>
    <x v="22"/>
    <x v="16"/>
    <x v="1"/>
    <n v="76"/>
    <n v="233"/>
    <n v="17708"/>
    <n v="8677"/>
    <n v="0.49"/>
    <x v="2"/>
    <s v="low Units"/>
    <n v="2.6124909487892098E-3"/>
  </r>
  <r>
    <x v="3"/>
    <s v="Online"/>
    <n v="1128299"/>
    <n v="44432"/>
    <s v="24-08-2021"/>
    <x v="6"/>
    <x v="1"/>
    <s v="Tuesday"/>
    <s v="24"/>
    <x v="2"/>
    <x v="22"/>
    <x v="16"/>
    <x v="2"/>
    <n v="68"/>
    <n v="195"/>
    <n v="13260"/>
    <n v="6497"/>
    <n v="0.49"/>
    <x v="2"/>
    <s v="low Units"/>
    <n v="1.956131577075429E-3"/>
  </r>
  <r>
    <x v="3"/>
    <s v="Online"/>
    <n v="1128299"/>
    <n v="44432"/>
    <s v="24-08-2021"/>
    <x v="6"/>
    <x v="1"/>
    <s v="Tuesday"/>
    <s v="24"/>
    <x v="2"/>
    <x v="22"/>
    <x v="16"/>
    <x v="3"/>
    <n v="68"/>
    <n v="119"/>
    <n v="8092"/>
    <n v="3722"/>
    <n v="0.46"/>
    <x v="2"/>
    <s v="low Units"/>
    <n v="1.1206282484030701E-3"/>
  </r>
  <r>
    <x v="3"/>
    <s v="Online"/>
    <n v="1128299"/>
    <n v="44432"/>
    <s v="24-08-2021"/>
    <x v="6"/>
    <x v="1"/>
    <s v="Tuesday"/>
    <s v="24"/>
    <x v="2"/>
    <x v="22"/>
    <x v="16"/>
    <x v="4"/>
    <n v="65"/>
    <n v="128"/>
    <n v="8320"/>
    <n v="4410"/>
    <n v="0.53"/>
    <x v="2"/>
    <s v="low Units"/>
    <n v="1.3277728574576945E-3"/>
  </r>
  <r>
    <x v="3"/>
    <s v="Online"/>
    <n v="1128299"/>
    <n v="44432"/>
    <s v="24-08-2021"/>
    <x v="6"/>
    <x v="1"/>
    <s v="Tuesday"/>
    <s v="24"/>
    <x v="2"/>
    <x v="22"/>
    <x v="16"/>
    <x v="5"/>
    <n v="69"/>
    <n v="73"/>
    <n v="5037"/>
    <n v="2216"/>
    <n v="0.44"/>
    <x v="2"/>
    <s v="low Units"/>
    <n v="6.6719833381547649E-4"/>
  </r>
  <r>
    <x v="3"/>
    <s v="Online"/>
    <n v="1128299"/>
    <n v="44464"/>
    <s v="25-09-2021"/>
    <x v="7"/>
    <x v="1"/>
    <s v="Saturday"/>
    <s v="25"/>
    <x v="2"/>
    <x v="22"/>
    <x v="16"/>
    <x v="0"/>
    <n v="46"/>
    <n v="122"/>
    <n v="5612"/>
    <n v="2525"/>
    <n v="0.45"/>
    <x v="2"/>
    <s v="low Units"/>
    <n v="7.6023275852169587E-4"/>
  </r>
  <r>
    <x v="3"/>
    <s v="Online"/>
    <n v="1128299"/>
    <n v="44464"/>
    <s v="25-09-2021"/>
    <x v="7"/>
    <x v="1"/>
    <s v="Saturday"/>
    <s v="25"/>
    <x v="2"/>
    <x v="22"/>
    <x v="16"/>
    <x v="1"/>
    <n v="51"/>
    <n v="122"/>
    <n v="6222"/>
    <n v="2862"/>
    <n v="0.46"/>
    <x v="2"/>
    <s v="low Units"/>
    <n v="8.6169748708478952E-4"/>
  </r>
  <r>
    <x v="3"/>
    <s v="Online"/>
    <n v="1128299"/>
    <n v="44464"/>
    <s v="25-09-2021"/>
    <x v="7"/>
    <x v="1"/>
    <s v="Saturday"/>
    <s v="25"/>
    <x v="2"/>
    <x v="22"/>
    <x v="16"/>
    <x v="2"/>
    <n v="49"/>
    <n v="75"/>
    <n v="3675"/>
    <n v="1654"/>
    <n v="0.45"/>
    <x v="2"/>
    <s v="low Units"/>
    <n v="4.9799009211678612E-4"/>
  </r>
  <r>
    <x v="3"/>
    <s v="Online"/>
    <n v="1128299"/>
    <n v="44464"/>
    <s v="25-09-2021"/>
    <x v="7"/>
    <x v="1"/>
    <s v="Saturday"/>
    <s v="25"/>
    <x v="2"/>
    <x v="22"/>
    <x v="16"/>
    <x v="3"/>
    <n v="49"/>
    <n v="52"/>
    <n v="2548"/>
    <n v="1172"/>
    <n v="0.46"/>
    <x v="2"/>
    <s v="low Units"/>
    <n v="3.5286843286630795E-4"/>
  </r>
  <r>
    <x v="3"/>
    <s v="Online"/>
    <n v="1128299"/>
    <n v="44464"/>
    <s v="25-09-2021"/>
    <x v="7"/>
    <x v="1"/>
    <s v="Saturday"/>
    <s v="25"/>
    <x v="2"/>
    <x v="22"/>
    <x v="16"/>
    <x v="4"/>
    <n v="58"/>
    <n v="59"/>
    <n v="3422"/>
    <n v="1814"/>
    <n v="0.53"/>
    <x v="2"/>
    <s v="low Units"/>
    <n v="5.4616325701321042E-4"/>
  </r>
  <r>
    <x v="3"/>
    <s v="Online"/>
    <n v="1128299"/>
    <n v="44464"/>
    <s v="25-09-2021"/>
    <x v="7"/>
    <x v="1"/>
    <s v="Saturday"/>
    <s v="25"/>
    <x v="2"/>
    <x v="22"/>
    <x v="16"/>
    <x v="5"/>
    <n v="41"/>
    <n v="73"/>
    <n v="2993"/>
    <n v="1257"/>
    <n v="0.42"/>
    <x v="2"/>
    <s v="low Units"/>
    <n v="3.7846042671753333E-4"/>
  </r>
  <r>
    <x v="3"/>
    <s v="Online"/>
    <n v="1128299"/>
    <n v="44493"/>
    <s v="24-10-2021"/>
    <x v="8"/>
    <x v="1"/>
    <s v="Sunday"/>
    <s v="24"/>
    <x v="2"/>
    <x v="22"/>
    <x v="16"/>
    <x v="0"/>
    <n v="38"/>
    <n v="102"/>
    <n v="3876"/>
    <n v="1822"/>
    <n v="0.47"/>
    <x v="2"/>
    <s v="low Units"/>
    <n v="5.4857191525803167E-4"/>
  </r>
  <r>
    <x v="3"/>
    <s v="Online"/>
    <n v="1128299"/>
    <n v="44493"/>
    <s v="24-10-2021"/>
    <x v="8"/>
    <x v="1"/>
    <s v="Sunday"/>
    <s v="24"/>
    <x v="2"/>
    <x v="22"/>
    <x v="16"/>
    <x v="1"/>
    <n v="50"/>
    <n v="142"/>
    <n v="7100"/>
    <n v="3266"/>
    <n v="0.46"/>
    <x v="2"/>
    <s v="low Units"/>
    <n v="9.833347284482609E-4"/>
  </r>
  <r>
    <x v="3"/>
    <s v="Online"/>
    <n v="1128299"/>
    <n v="44493"/>
    <s v="24-10-2021"/>
    <x v="8"/>
    <x v="1"/>
    <s v="Sunday"/>
    <s v="24"/>
    <x v="2"/>
    <x v="22"/>
    <x v="16"/>
    <x v="2"/>
    <n v="46"/>
    <n v="91"/>
    <n v="4186"/>
    <n v="2051"/>
    <n v="0.49"/>
    <x v="2"/>
    <s v="low Units"/>
    <n v="6.175197575160389E-4"/>
  </r>
  <r>
    <x v="3"/>
    <s v="Online"/>
    <n v="1128299"/>
    <n v="44493"/>
    <s v="24-10-2021"/>
    <x v="8"/>
    <x v="1"/>
    <s v="Sunday"/>
    <s v="24"/>
    <x v="2"/>
    <x v="22"/>
    <x v="16"/>
    <x v="3"/>
    <n v="44"/>
    <n v="81"/>
    <n v="3564"/>
    <n v="1711"/>
    <n v="0.48"/>
    <x v="2"/>
    <s v="low Units"/>
    <n v="5.1515178211113729E-4"/>
  </r>
  <r>
    <x v="3"/>
    <s v="Online"/>
    <n v="1128299"/>
    <n v="44493"/>
    <s v="24-10-2021"/>
    <x v="8"/>
    <x v="1"/>
    <s v="Sunday"/>
    <s v="24"/>
    <x v="2"/>
    <x v="22"/>
    <x v="16"/>
    <x v="4"/>
    <n v="51"/>
    <n v="75"/>
    <n v="3825"/>
    <n v="2066"/>
    <n v="0.54"/>
    <x v="2"/>
    <s v="low Units"/>
    <n v="6.2203599172507874E-4"/>
  </r>
  <r>
    <x v="3"/>
    <s v="Online"/>
    <n v="1128299"/>
    <n v="44493"/>
    <s v="24-10-2021"/>
    <x v="8"/>
    <x v="1"/>
    <s v="Sunday"/>
    <s v="24"/>
    <x v="2"/>
    <x v="22"/>
    <x v="16"/>
    <x v="5"/>
    <n v="58"/>
    <n v="105"/>
    <n v="6090"/>
    <n v="2619"/>
    <n v="0.43"/>
    <x v="2"/>
    <s v="low Units"/>
    <n v="7.8853449289834521E-4"/>
  </r>
  <r>
    <x v="3"/>
    <s v="Online"/>
    <n v="1128299"/>
    <n v="44524"/>
    <s v="24-11-2021"/>
    <x v="9"/>
    <x v="1"/>
    <s v="Wednesday"/>
    <s v="24"/>
    <x v="2"/>
    <x v="22"/>
    <x v="16"/>
    <x v="0"/>
    <n v="44"/>
    <n v="173"/>
    <n v="7612"/>
    <n v="3502"/>
    <n v="0.46"/>
    <x v="2"/>
    <s v="low Units"/>
    <n v="1.0543901466704868E-3"/>
  </r>
  <r>
    <x v="3"/>
    <s v="Online"/>
    <n v="1128299"/>
    <n v="44524"/>
    <s v="24-11-2021"/>
    <x v="9"/>
    <x v="1"/>
    <s v="Wednesday"/>
    <s v="24"/>
    <x v="2"/>
    <x v="22"/>
    <x v="16"/>
    <x v="1"/>
    <n v="48"/>
    <n v="195"/>
    <n v="9360"/>
    <n v="4680"/>
    <n v="0.5"/>
    <x v="2"/>
    <s v="low Units"/>
    <n v="1.4090650732204106E-3"/>
  </r>
  <r>
    <x v="3"/>
    <s v="Online"/>
    <n v="1128299"/>
    <n v="44524"/>
    <s v="24-11-2021"/>
    <x v="9"/>
    <x v="1"/>
    <s v="Wednesday"/>
    <s v="24"/>
    <x v="2"/>
    <x v="22"/>
    <x v="16"/>
    <x v="2"/>
    <n v="42"/>
    <n v="128"/>
    <n v="5376"/>
    <n v="2688"/>
    <n v="0.5"/>
    <x v="2"/>
    <s v="low Units"/>
    <n v="8.0930917025992814E-4"/>
  </r>
  <r>
    <x v="3"/>
    <s v="Online"/>
    <n v="1128299"/>
    <n v="44524"/>
    <s v="24-11-2021"/>
    <x v="9"/>
    <x v="1"/>
    <s v="Wednesday"/>
    <s v="24"/>
    <x v="2"/>
    <x v="22"/>
    <x v="16"/>
    <x v="3"/>
    <n v="51"/>
    <n v="131"/>
    <n v="6681"/>
    <n v="3073"/>
    <n v="0.46"/>
    <x v="2"/>
    <s v="low Units"/>
    <n v="9.2522584829194906E-4"/>
  </r>
  <r>
    <x v="3"/>
    <s v="Online"/>
    <n v="1128299"/>
    <n v="44524"/>
    <s v="24-11-2021"/>
    <x v="9"/>
    <x v="1"/>
    <s v="Wednesday"/>
    <s v="24"/>
    <x v="2"/>
    <x v="22"/>
    <x v="16"/>
    <x v="4"/>
    <n v="68"/>
    <n v="111"/>
    <n v="7548"/>
    <n v="4076"/>
    <n v="0.54"/>
    <x v="2"/>
    <s v="low Units"/>
    <n v="1.227211375736409E-3"/>
  </r>
  <r>
    <x v="3"/>
    <s v="Online"/>
    <n v="1128299"/>
    <n v="44524"/>
    <s v="24-11-2021"/>
    <x v="9"/>
    <x v="1"/>
    <s v="Wednesday"/>
    <s v="24"/>
    <x v="2"/>
    <x v="22"/>
    <x v="16"/>
    <x v="5"/>
    <n v="76"/>
    <n v="149"/>
    <n v="11324"/>
    <n v="4756"/>
    <n v="0.42"/>
    <x v="2"/>
    <s v="low Units"/>
    <n v="1.4319473265462122E-3"/>
  </r>
  <r>
    <x v="3"/>
    <s v="Online"/>
    <n v="1128299"/>
    <n v="44553"/>
    <s v="23-12-2021"/>
    <x v="10"/>
    <x v="1"/>
    <s v="Thursday"/>
    <s v="23"/>
    <x v="2"/>
    <x v="22"/>
    <x v="16"/>
    <x v="0"/>
    <n v="61"/>
    <n v="188"/>
    <n v="11468"/>
    <n v="5505"/>
    <n v="0.48"/>
    <x v="2"/>
    <s v="low Units"/>
    <n v="1.6574579547175984E-3"/>
  </r>
  <r>
    <x v="3"/>
    <s v="Online"/>
    <n v="1128299"/>
    <n v="44553"/>
    <s v="23-12-2021"/>
    <x v="10"/>
    <x v="1"/>
    <s v="Thursday"/>
    <s v="23"/>
    <x v="2"/>
    <x v="22"/>
    <x v="16"/>
    <x v="1"/>
    <n v="72"/>
    <n v="218"/>
    <n v="15696"/>
    <n v="7377"/>
    <n v="0.47"/>
    <x v="2"/>
    <s v="low Units"/>
    <n v="2.2210839840057627E-3"/>
  </r>
  <r>
    <x v="3"/>
    <s v="Online"/>
    <n v="1128299"/>
    <n v="44553"/>
    <s v="23-12-2021"/>
    <x v="10"/>
    <x v="1"/>
    <s v="Thursday"/>
    <s v="23"/>
    <x v="2"/>
    <x v="22"/>
    <x v="16"/>
    <x v="2"/>
    <n v="67"/>
    <n v="165"/>
    <n v="11055"/>
    <n v="4975"/>
    <n v="0.45"/>
    <x v="2"/>
    <s v="low Units"/>
    <n v="1.4978843459981929E-3"/>
  </r>
  <r>
    <x v="3"/>
    <s v="Online"/>
    <n v="1128299"/>
    <n v="44553"/>
    <s v="23-12-2021"/>
    <x v="10"/>
    <x v="1"/>
    <s v="Thursday"/>
    <s v="23"/>
    <x v="2"/>
    <x v="22"/>
    <x v="16"/>
    <x v="3"/>
    <n v="67"/>
    <n v="143"/>
    <n v="9581"/>
    <n v="4311"/>
    <n v="0.45"/>
    <x v="2"/>
    <s v="low Units"/>
    <n v="1.2979657116780319E-3"/>
  </r>
  <r>
    <x v="3"/>
    <s v="Online"/>
    <n v="1128299"/>
    <n v="44553"/>
    <s v="23-12-2021"/>
    <x v="10"/>
    <x v="1"/>
    <s v="Thursday"/>
    <s v="23"/>
    <x v="2"/>
    <x v="22"/>
    <x v="16"/>
    <x v="4"/>
    <n v="72"/>
    <n v="133"/>
    <n v="9576"/>
    <n v="4788"/>
    <n v="0.5"/>
    <x v="2"/>
    <s v="low Units"/>
    <n v="1.441581959525497E-3"/>
  </r>
  <r>
    <x v="3"/>
    <s v="Online"/>
    <n v="1128299"/>
    <n v="44553"/>
    <s v="23-12-2021"/>
    <x v="10"/>
    <x v="1"/>
    <s v="Thursday"/>
    <s v="23"/>
    <x v="2"/>
    <x v="22"/>
    <x v="16"/>
    <x v="5"/>
    <n v="77"/>
    <n v="173"/>
    <n v="13321"/>
    <n v="5328"/>
    <n v="0.4"/>
    <x v="2"/>
    <s v="low Units"/>
    <n v="1.604166391050929E-3"/>
  </r>
  <r>
    <x v="3"/>
    <s v="Online"/>
    <n v="1128299"/>
    <n v="44213"/>
    <s v="17-01-2021"/>
    <x v="0"/>
    <x v="1"/>
    <s v="Sunday"/>
    <s v="17"/>
    <x v="2"/>
    <x v="22"/>
    <x v="16"/>
    <x v="0"/>
    <n v="33"/>
    <n v="100"/>
    <n v="3300"/>
    <n v="1683"/>
    <n v="0.51"/>
    <x v="2"/>
    <s v="low Units"/>
    <n v="5.0672147825426303E-4"/>
  </r>
  <r>
    <x v="3"/>
    <s v="Online"/>
    <n v="1128299"/>
    <n v="44213"/>
    <s v="17-01-2021"/>
    <x v="0"/>
    <x v="1"/>
    <s v="Sunday"/>
    <s v="17"/>
    <x v="2"/>
    <x v="22"/>
    <x v="16"/>
    <x v="1"/>
    <n v="42"/>
    <n v="100"/>
    <n v="4200"/>
    <n v="2268"/>
    <n v="0.54"/>
    <x v="2"/>
    <s v="low Units"/>
    <n v="6.8285461240681438E-4"/>
  </r>
  <r>
    <x v="3"/>
    <s v="Online"/>
    <n v="1128299"/>
    <n v="44213"/>
    <s v="17-01-2021"/>
    <x v="0"/>
    <x v="1"/>
    <s v="Sunday"/>
    <s v="17"/>
    <x v="2"/>
    <x v="22"/>
    <x v="16"/>
    <x v="2"/>
    <n v="43"/>
    <n v="112"/>
    <n v="4816"/>
    <n v="2601"/>
    <n v="0.54"/>
    <x v="2"/>
    <s v="low Units"/>
    <n v="7.8311501184749751E-4"/>
  </r>
  <r>
    <x v="3"/>
    <s v="Online"/>
    <n v="1128299"/>
    <n v="44213"/>
    <s v="17-01-2021"/>
    <x v="0"/>
    <x v="1"/>
    <s v="Sunday"/>
    <s v="17"/>
    <x v="2"/>
    <x v="22"/>
    <x v="16"/>
    <x v="3"/>
    <n v="41"/>
    <n v="68"/>
    <n v="2788"/>
    <n v="1533"/>
    <n v="0.55000000000000004"/>
    <x v="2"/>
    <s v="low Units"/>
    <n v="4.6155913616386523E-4"/>
  </r>
  <r>
    <x v="3"/>
    <s v="Online"/>
    <n v="1128299"/>
    <n v="44213"/>
    <s v="17-01-2021"/>
    <x v="0"/>
    <x v="1"/>
    <s v="Sunday"/>
    <s v="17"/>
    <x v="2"/>
    <x v="22"/>
    <x v="16"/>
    <x v="4"/>
    <n v="46"/>
    <n v="58"/>
    <n v="2668"/>
    <n v="1574"/>
    <n v="0.59"/>
    <x v="2"/>
    <s v="low Units"/>
    <n v="4.7390350966857402E-4"/>
  </r>
  <r>
    <x v="3"/>
    <s v="Online"/>
    <n v="1128299"/>
    <n v="44213"/>
    <s v="17-01-2021"/>
    <x v="0"/>
    <x v="1"/>
    <s v="Sunday"/>
    <s v="17"/>
    <x v="2"/>
    <x v="22"/>
    <x v="16"/>
    <x v="5"/>
    <n v="41"/>
    <n v="122"/>
    <n v="5002"/>
    <n v="2401"/>
    <n v="0.48"/>
    <x v="2"/>
    <s v="low Units"/>
    <n v="7.2289855572696708E-4"/>
  </r>
  <r>
    <x v="3"/>
    <s v="Online"/>
    <n v="1128299"/>
    <n v="44244"/>
    <s v="17-02-2021"/>
    <x v="1"/>
    <x v="1"/>
    <s v="Wednesday"/>
    <s v="17"/>
    <x v="2"/>
    <x v="22"/>
    <x v="16"/>
    <x v="0"/>
    <n v="33"/>
    <n v="140"/>
    <n v="4620"/>
    <n v="2449"/>
    <n v="0.53"/>
    <x v="2"/>
    <s v="low Units"/>
    <n v="7.3735050519589435E-4"/>
  </r>
  <r>
    <x v="3"/>
    <s v="Online"/>
    <n v="1128299"/>
    <n v="44244"/>
    <s v="17-02-2021"/>
    <x v="1"/>
    <x v="1"/>
    <s v="Wednesday"/>
    <s v="17"/>
    <x v="2"/>
    <x v="22"/>
    <x v="16"/>
    <x v="1"/>
    <n v="41"/>
    <n v="116"/>
    <n v="4756"/>
    <n v="2426"/>
    <n v="0.51"/>
    <x v="2"/>
    <s v="low Units"/>
    <n v="7.3042561274203337E-4"/>
  </r>
  <r>
    <x v="3"/>
    <s v="Online"/>
    <n v="1128299"/>
    <n v="44244"/>
    <s v="17-02-2021"/>
    <x v="1"/>
    <x v="1"/>
    <s v="Wednesday"/>
    <s v="17"/>
    <x v="2"/>
    <x v="22"/>
    <x v="16"/>
    <x v="2"/>
    <n v="41"/>
    <n v="120"/>
    <n v="4920"/>
    <n v="2558"/>
    <n v="0.52"/>
    <x v="2"/>
    <s v="low Units"/>
    <n v="7.7016847378158341E-4"/>
  </r>
  <r>
    <x v="3"/>
    <s v="Online"/>
    <n v="1128299"/>
    <n v="44244"/>
    <s v="17-02-2021"/>
    <x v="1"/>
    <x v="1"/>
    <s v="Wednesday"/>
    <s v="17"/>
    <x v="1"/>
    <x v="23"/>
    <x v="26"/>
    <x v="3"/>
    <n v="44"/>
    <n v="73"/>
    <n v="3212"/>
    <n v="1767"/>
    <n v="0.55000000000000004"/>
    <x v="2"/>
    <s v="low Units"/>
    <n v="5.3201238982488581E-4"/>
  </r>
  <r>
    <x v="3"/>
    <s v="Online"/>
    <n v="1128299"/>
    <n v="44244"/>
    <s v="17-02-2021"/>
    <x v="1"/>
    <x v="1"/>
    <s v="Wednesday"/>
    <s v="17"/>
    <x v="1"/>
    <x v="23"/>
    <x v="26"/>
    <x v="4"/>
    <n v="48"/>
    <n v="51"/>
    <n v="2448"/>
    <n v="1469"/>
    <n v="0.6"/>
    <x v="2"/>
    <s v="low Units"/>
    <n v="4.4228987020529552E-4"/>
  </r>
  <r>
    <x v="3"/>
    <s v="Online"/>
    <n v="1128299"/>
    <n v="44244"/>
    <s v="17-02-2021"/>
    <x v="1"/>
    <x v="1"/>
    <s v="Wednesday"/>
    <s v="17"/>
    <x v="1"/>
    <x v="23"/>
    <x v="26"/>
    <x v="5"/>
    <n v="44"/>
    <n v="105"/>
    <n v="4620"/>
    <n v="2218"/>
    <n v="0.48"/>
    <x v="2"/>
    <s v="low Units"/>
    <n v="6.678004983766818E-4"/>
  </r>
  <r>
    <x v="3"/>
    <s v="Online"/>
    <n v="1128299"/>
    <n v="44271"/>
    <s v="16-03-2021"/>
    <x v="2"/>
    <x v="1"/>
    <s v="Tuesday"/>
    <s v="16"/>
    <x v="1"/>
    <x v="23"/>
    <x v="26"/>
    <x v="0"/>
    <n v="44"/>
    <n v="147"/>
    <n v="6468"/>
    <n v="3299"/>
    <n v="0.51"/>
    <x v="2"/>
    <s v="low Units"/>
    <n v="9.9327044370814844E-4"/>
  </r>
  <r>
    <x v="3"/>
    <s v="Online"/>
    <n v="1128299"/>
    <n v="44271"/>
    <s v="16-03-2021"/>
    <x v="2"/>
    <x v="1"/>
    <s v="Tuesday"/>
    <s v="16"/>
    <x v="1"/>
    <x v="23"/>
    <x v="26"/>
    <x v="1"/>
    <n v="51"/>
    <n v="101"/>
    <n v="5151"/>
    <n v="2833"/>
    <n v="0.55000000000000004"/>
    <x v="2"/>
    <s v="low Units"/>
    <n v="8.5296610094731261E-4"/>
  </r>
  <r>
    <x v="3"/>
    <s v="Online"/>
    <n v="1128299"/>
    <n v="44271"/>
    <s v="16-03-2021"/>
    <x v="2"/>
    <x v="1"/>
    <s v="Tuesday"/>
    <s v="16"/>
    <x v="1"/>
    <x v="23"/>
    <x v="26"/>
    <x v="2"/>
    <n v="56"/>
    <n v="116"/>
    <n v="6496"/>
    <n v="3573"/>
    <n v="0.55000000000000004"/>
    <x v="2"/>
    <s v="low Units"/>
    <n v="1.0757669885932749E-3"/>
  </r>
  <r>
    <x v="3"/>
    <s v="Online"/>
    <n v="1128299"/>
    <n v="44271"/>
    <s v="16-03-2021"/>
    <x v="2"/>
    <x v="1"/>
    <s v="Tuesday"/>
    <s v="16"/>
    <x v="1"/>
    <x v="23"/>
    <x v="26"/>
    <x v="3"/>
    <n v="50"/>
    <n v="84"/>
    <n v="4200"/>
    <n v="2310"/>
    <n v="0.55000000000000004"/>
    <x v="2"/>
    <s v="low Units"/>
    <n v="6.9550006819212571E-4"/>
  </r>
  <r>
    <x v="3"/>
    <s v="Online"/>
    <n v="1128299"/>
    <n v="44271"/>
    <s v="16-03-2021"/>
    <x v="2"/>
    <x v="1"/>
    <s v="Tuesday"/>
    <s v="16"/>
    <x v="1"/>
    <x v="23"/>
    <x v="26"/>
    <x v="4"/>
    <n v="56"/>
    <n v="39"/>
    <n v="2184"/>
    <n v="1310"/>
    <n v="0.6"/>
    <x v="2"/>
    <s v="low Units"/>
    <n v="3.9441778758947393E-4"/>
  </r>
  <r>
    <x v="3"/>
    <s v="Online"/>
    <n v="1128299"/>
    <n v="44271"/>
    <s v="16-03-2021"/>
    <x v="2"/>
    <x v="1"/>
    <s v="Tuesday"/>
    <s v="16"/>
    <x v="1"/>
    <x v="23"/>
    <x v="26"/>
    <x v="5"/>
    <n v="41"/>
    <n v="95"/>
    <n v="3895"/>
    <n v="1753"/>
    <n v="0.45"/>
    <x v="2"/>
    <s v="low Units"/>
    <n v="5.2779723789644862E-4"/>
  </r>
  <r>
    <x v="3"/>
    <s v="Online"/>
    <n v="1128299"/>
    <n v="44303"/>
    <s v="17-04-2021"/>
    <x v="3"/>
    <x v="1"/>
    <s v="Saturday"/>
    <s v="17"/>
    <x v="1"/>
    <x v="23"/>
    <x v="26"/>
    <x v="0"/>
    <n v="48"/>
    <n v="142"/>
    <n v="6816"/>
    <n v="3544"/>
    <n v="0.52"/>
    <x v="2"/>
    <s v="low Units"/>
    <n v="1.067035602455798E-3"/>
  </r>
  <r>
    <x v="3"/>
    <s v="Online"/>
    <n v="1128299"/>
    <n v="44303"/>
    <s v="17-04-2021"/>
    <x v="3"/>
    <x v="1"/>
    <s v="Saturday"/>
    <s v="17"/>
    <x v="1"/>
    <x v="23"/>
    <x v="26"/>
    <x v="1"/>
    <n v="52"/>
    <n v="88"/>
    <n v="4576"/>
    <n v="2288"/>
    <n v="0.5"/>
    <x v="2"/>
    <s v="low Units"/>
    <n v="6.8887625801886739E-4"/>
  </r>
  <r>
    <x v="3"/>
    <s v="Online"/>
    <n v="1128299"/>
    <n v="44303"/>
    <s v="17-04-2021"/>
    <x v="3"/>
    <x v="1"/>
    <s v="Saturday"/>
    <s v="17"/>
    <x v="1"/>
    <x v="23"/>
    <x v="26"/>
    <x v="2"/>
    <n v="52"/>
    <n v="105"/>
    <n v="5460"/>
    <n v="2785"/>
    <n v="0.51"/>
    <x v="2"/>
    <s v="low Units"/>
    <n v="8.3851415147838523E-4"/>
  </r>
  <r>
    <x v="3"/>
    <s v="Online"/>
    <n v="1128299"/>
    <n v="44303"/>
    <s v="17-04-2021"/>
    <x v="3"/>
    <x v="1"/>
    <s v="Saturday"/>
    <s v="17"/>
    <x v="1"/>
    <x v="23"/>
    <x v="26"/>
    <x v="3"/>
    <n v="39"/>
    <n v="74"/>
    <n v="2886"/>
    <n v="1530"/>
    <n v="0.53"/>
    <x v="2"/>
    <s v="low Units"/>
    <n v="4.6065588932205732E-4"/>
  </r>
  <r>
    <x v="3"/>
    <s v="Online"/>
    <n v="1128299"/>
    <n v="44303"/>
    <s v="17-04-2021"/>
    <x v="3"/>
    <x v="1"/>
    <s v="Saturday"/>
    <s v="17"/>
    <x v="1"/>
    <x v="23"/>
    <x v="26"/>
    <x v="4"/>
    <n v="43"/>
    <n v="53"/>
    <n v="2279"/>
    <n v="1299"/>
    <n v="0.56999999999999995"/>
    <x v="2"/>
    <s v="low Units"/>
    <n v="3.9110588250284472E-4"/>
  </r>
  <r>
    <x v="3"/>
    <s v="Online"/>
    <n v="1128299"/>
    <n v="44303"/>
    <s v="17-04-2021"/>
    <x v="3"/>
    <x v="1"/>
    <s v="Saturday"/>
    <s v="17"/>
    <x v="1"/>
    <x v="23"/>
    <x v="26"/>
    <x v="5"/>
    <n v="55"/>
    <n v="105"/>
    <n v="5775"/>
    <n v="2888"/>
    <n v="0.5"/>
    <x v="2"/>
    <s v="low Units"/>
    <n v="8.6952562638045858E-4"/>
  </r>
  <r>
    <x v="3"/>
    <s v="Online"/>
    <n v="1128299"/>
    <n v="44334"/>
    <s v="18-05-2021"/>
    <x v="4"/>
    <x v="1"/>
    <s v="Tuesday"/>
    <s v="18"/>
    <x v="1"/>
    <x v="23"/>
    <x v="26"/>
    <x v="0"/>
    <n v="43"/>
    <n v="160"/>
    <n v="6880"/>
    <n v="3646"/>
    <n v="0.53"/>
    <x v="2"/>
    <s v="low Units"/>
    <n v="1.0977459950772686E-3"/>
  </r>
  <r>
    <x v="3"/>
    <s v="Online"/>
    <n v="1128299"/>
    <n v="44334"/>
    <s v="18-05-2021"/>
    <x v="4"/>
    <x v="1"/>
    <s v="Tuesday"/>
    <s v="18"/>
    <x v="1"/>
    <x v="23"/>
    <x v="26"/>
    <x v="1"/>
    <n v="47"/>
    <n v="100"/>
    <n v="4700"/>
    <n v="2444"/>
    <n v="0.52"/>
    <x v="2"/>
    <s v="low Units"/>
    <n v="7.3584509379288107E-4"/>
  </r>
  <r>
    <x v="3"/>
    <s v="Online"/>
    <n v="1128299"/>
    <n v="44334"/>
    <s v="18-05-2021"/>
    <x v="4"/>
    <x v="1"/>
    <s v="Tuesday"/>
    <s v="18"/>
    <x v="1"/>
    <x v="23"/>
    <x v="26"/>
    <x v="2"/>
    <n v="49"/>
    <n v="112"/>
    <n v="5488"/>
    <n v="2799"/>
    <n v="0.51"/>
    <x v="2"/>
    <s v="low Units"/>
    <n v="8.4272930340682252E-4"/>
  </r>
  <r>
    <x v="3"/>
    <s v="Online"/>
    <n v="1128299"/>
    <n v="44334"/>
    <s v="18-05-2021"/>
    <x v="4"/>
    <x v="1"/>
    <s v="Tuesday"/>
    <s v="18"/>
    <x v="1"/>
    <x v="23"/>
    <x v="26"/>
    <x v="3"/>
    <n v="44"/>
    <n v="85"/>
    <n v="3740"/>
    <n v="1907"/>
    <n v="0.51"/>
    <x v="2"/>
    <s v="low Units"/>
    <n v="5.7416390910925699E-4"/>
  </r>
  <r>
    <x v="3"/>
    <s v="Online"/>
    <n v="1128299"/>
    <n v="44334"/>
    <s v="18-05-2021"/>
    <x v="4"/>
    <x v="1"/>
    <s v="Tuesday"/>
    <s v="18"/>
    <x v="1"/>
    <x v="23"/>
    <x v="26"/>
    <x v="4"/>
    <n v="36"/>
    <n v="65"/>
    <n v="2340"/>
    <n v="1381"/>
    <n v="0.59"/>
    <x v="2"/>
    <s v="low Units"/>
    <n v="4.1579462951226218E-4"/>
  </r>
  <r>
    <x v="3"/>
    <s v="Online"/>
    <n v="1128299"/>
    <n v="44334"/>
    <s v="18-05-2021"/>
    <x v="4"/>
    <x v="1"/>
    <s v="Tuesday"/>
    <s v="18"/>
    <x v="1"/>
    <x v="23"/>
    <x v="26"/>
    <x v="5"/>
    <n v="59"/>
    <n v="167"/>
    <n v="9853"/>
    <n v="4434"/>
    <n v="0.45"/>
    <x v="2"/>
    <s v="low Units"/>
    <n v="1.3349988321921581E-3"/>
  </r>
  <r>
    <x v="3"/>
    <s v="Online"/>
    <n v="1128299"/>
    <n v="44364"/>
    <s v="17-06-2021"/>
    <x v="11"/>
    <x v="1"/>
    <s v="Thursday"/>
    <s v="17"/>
    <x v="1"/>
    <x v="23"/>
    <x v="26"/>
    <x v="0"/>
    <n v="58"/>
    <n v="248"/>
    <n v="14384"/>
    <n v="7336"/>
    <n v="0.51"/>
    <x v="2"/>
    <s v="low Units"/>
    <n v="2.2087396105010537E-3"/>
  </r>
  <r>
    <x v="3"/>
    <s v="Online"/>
    <n v="1128299"/>
    <n v="44364"/>
    <s v="17-06-2021"/>
    <x v="11"/>
    <x v="1"/>
    <s v="Thursday"/>
    <s v="17"/>
    <x v="1"/>
    <x v="23"/>
    <x v="26"/>
    <x v="1"/>
    <n v="65"/>
    <n v="210"/>
    <n v="13650"/>
    <n v="7098"/>
    <n v="0.52"/>
    <x v="2"/>
    <s v="low Units"/>
    <n v="2.1370820277176227E-3"/>
  </r>
  <r>
    <x v="3"/>
    <s v="Online"/>
    <n v="1128299"/>
    <n v="44364"/>
    <s v="17-06-2021"/>
    <x v="11"/>
    <x v="1"/>
    <s v="Thursday"/>
    <s v="17"/>
    <x v="1"/>
    <x v="23"/>
    <x v="26"/>
    <x v="2"/>
    <n v="83"/>
    <n v="203"/>
    <n v="16849"/>
    <n v="9267"/>
    <n v="0.55000000000000004"/>
    <x v="2"/>
    <s v="low Units"/>
    <n v="2.7901294943447749E-3"/>
  </r>
  <r>
    <x v="3"/>
    <s v="Online"/>
    <n v="1128299"/>
    <n v="44364"/>
    <s v="17-06-2021"/>
    <x v="11"/>
    <x v="1"/>
    <s v="Thursday"/>
    <s v="17"/>
    <x v="1"/>
    <x v="23"/>
    <x v="26"/>
    <x v="3"/>
    <n v="82"/>
    <n v="161"/>
    <n v="13202"/>
    <n v="7261"/>
    <n v="0.55000000000000004"/>
    <x v="2"/>
    <s v="low Units"/>
    <n v="2.1861584394558551E-3"/>
  </r>
  <r>
    <x v="3"/>
    <s v="Online"/>
    <n v="1128299"/>
    <n v="44364"/>
    <s v="17-06-2021"/>
    <x v="11"/>
    <x v="1"/>
    <s v="Thursday"/>
    <s v="17"/>
    <x v="1"/>
    <x v="23"/>
    <x v="26"/>
    <x v="4"/>
    <n v="92"/>
    <n v="117"/>
    <n v="10764"/>
    <n v="6135"/>
    <n v="0.56999999999999995"/>
    <x v="2"/>
    <s v="low Units"/>
    <n v="1.847139791497269E-3"/>
  </r>
  <r>
    <x v="3"/>
    <s v="Online"/>
    <n v="1128299"/>
    <n v="44364"/>
    <s v="17-06-2021"/>
    <x v="11"/>
    <x v="1"/>
    <s v="Thursday"/>
    <s v="17"/>
    <x v="1"/>
    <x v="23"/>
    <x v="26"/>
    <x v="5"/>
    <n v="100"/>
    <n v="195"/>
    <n v="19500"/>
    <n v="9360"/>
    <n v="0.48"/>
    <x v="2"/>
    <s v="low Units"/>
    <n v="2.8181301464408211E-3"/>
  </r>
  <r>
    <x v="3"/>
    <s v="Online"/>
    <n v="1128299"/>
    <n v="44393"/>
    <s v="16-07-2021"/>
    <x v="5"/>
    <x v="1"/>
    <s v="Friday"/>
    <s v="16"/>
    <x v="1"/>
    <x v="23"/>
    <x v="26"/>
    <x v="0"/>
    <n v="86"/>
    <n v="270"/>
    <n v="23220"/>
    <n v="12307"/>
    <n v="0.53"/>
    <x v="2"/>
    <s v="low Units"/>
    <n v="3.7054196273768364E-3"/>
  </r>
  <r>
    <x v="3"/>
    <s v="Online"/>
    <n v="1128299"/>
    <n v="44393"/>
    <s v="16-07-2021"/>
    <x v="5"/>
    <x v="1"/>
    <s v="Friday"/>
    <s v="16"/>
    <x v="1"/>
    <x v="23"/>
    <x v="26"/>
    <x v="1"/>
    <n v="92"/>
    <n v="203"/>
    <n v="18676"/>
    <n v="10272"/>
    <n v="0.55000000000000004"/>
    <x v="2"/>
    <s v="low Units"/>
    <n v="3.0927171863504395E-3"/>
  </r>
  <r>
    <x v="3"/>
    <s v="Online"/>
    <n v="1128299"/>
    <n v="44393"/>
    <s v="16-07-2021"/>
    <x v="5"/>
    <x v="1"/>
    <s v="Friday"/>
    <s v="16"/>
    <x v="1"/>
    <x v="23"/>
    <x v="26"/>
    <x v="2"/>
    <n v="90"/>
    <n v="196"/>
    <n v="17640"/>
    <n v="9526"/>
    <n v="0.54"/>
    <x v="2"/>
    <s v="low Units"/>
    <n v="2.8681098050208614E-3"/>
  </r>
  <r>
    <x v="3"/>
    <s v="Online"/>
    <n v="1128299"/>
    <n v="44393"/>
    <s v="16-07-2021"/>
    <x v="5"/>
    <x v="1"/>
    <s v="Friday"/>
    <s v="16"/>
    <x v="1"/>
    <x v="23"/>
    <x v="26"/>
    <x v="3"/>
    <n v="86"/>
    <n v="168"/>
    <n v="14448"/>
    <n v="7802"/>
    <n v="0.54"/>
    <x v="2"/>
    <s v="low Units"/>
    <n v="2.3490439532618894E-3"/>
  </r>
  <r>
    <x v="3"/>
    <s v="Online"/>
    <n v="1128299"/>
    <n v="44393"/>
    <s v="16-07-2021"/>
    <x v="5"/>
    <x v="1"/>
    <s v="Friday"/>
    <s v="16"/>
    <x v="1"/>
    <x v="23"/>
    <x v="26"/>
    <x v="4"/>
    <n v="86"/>
    <n v="189"/>
    <n v="16254"/>
    <n v="9427"/>
    <n v="0.57999999999999996"/>
    <x v="2"/>
    <s v="low Units"/>
    <n v="2.8383026592411985E-3"/>
  </r>
  <r>
    <x v="3"/>
    <s v="Online"/>
    <n v="1128299"/>
    <n v="44393"/>
    <s v="16-07-2021"/>
    <x v="5"/>
    <x v="1"/>
    <s v="Friday"/>
    <s v="16"/>
    <x v="1"/>
    <x v="23"/>
    <x v="26"/>
    <x v="5"/>
    <n v="103"/>
    <n v="163"/>
    <n v="16789"/>
    <n v="8059"/>
    <n v="0.48"/>
    <x v="2"/>
    <s v="low Units"/>
    <n v="2.4264220993767713E-3"/>
  </r>
  <r>
    <x v="3"/>
    <s v="Online"/>
    <n v="1128299"/>
    <n v="44425"/>
    <s v="17-08-2021"/>
    <x v="6"/>
    <x v="1"/>
    <s v="Tuesday"/>
    <s v="17"/>
    <x v="1"/>
    <x v="23"/>
    <x v="26"/>
    <x v="0"/>
    <n v="86"/>
    <n v="255"/>
    <n v="21930"/>
    <n v="11184"/>
    <n v="0.51"/>
    <x v="2"/>
    <s v="low Units"/>
    <n v="3.3673042262600578E-3"/>
  </r>
  <r>
    <x v="3"/>
    <s v="Online"/>
    <n v="1128299"/>
    <n v="44425"/>
    <s v="17-08-2021"/>
    <x v="6"/>
    <x v="1"/>
    <s v="Tuesday"/>
    <s v="17"/>
    <x v="1"/>
    <x v="23"/>
    <x v="26"/>
    <x v="1"/>
    <n v="77"/>
    <n v="239"/>
    <n v="18403"/>
    <n v="9386"/>
    <n v="0.51"/>
    <x v="2"/>
    <s v="low Units"/>
    <n v="2.82595828573649E-3"/>
  </r>
  <r>
    <x v="3"/>
    <s v="Online"/>
    <n v="1128299"/>
    <n v="44425"/>
    <s v="17-08-2021"/>
    <x v="6"/>
    <x v="1"/>
    <s v="Tuesday"/>
    <s v="17"/>
    <x v="1"/>
    <x v="23"/>
    <x v="26"/>
    <x v="2"/>
    <n v="70"/>
    <n v="189"/>
    <n v="13230"/>
    <n v="7277"/>
    <n v="0.55000000000000004"/>
    <x v="2"/>
    <s v="low Units"/>
    <n v="2.1909757559454971E-3"/>
  </r>
  <r>
    <x v="3"/>
    <s v="Online"/>
    <n v="1128299"/>
    <n v="44425"/>
    <s v="17-08-2021"/>
    <x v="6"/>
    <x v="1"/>
    <s v="Tuesday"/>
    <s v="17"/>
    <x v="1"/>
    <x v="23"/>
    <x v="26"/>
    <x v="3"/>
    <n v="74"/>
    <n v="128"/>
    <n v="9472"/>
    <n v="5020"/>
    <n v="0.53"/>
    <x v="2"/>
    <s v="low Units"/>
    <n v="1.5114330486253121E-3"/>
  </r>
  <r>
    <x v="3"/>
    <s v="Online"/>
    <n v="1128299"/>
    <n v="44425"/>
    <s v="17-08-2021"/>
    <x v="6"/>
    <x v="1"/>
    <s v="Tuesday"/>
    <s v="17"/>
    <x v="1"/>
    <x v="23"/>
    <x v="26"/>
    <x v="4"/>
    <n v="64"/>
    <n v="138"/>
    <n v="8832"/>
    <n v="5211"/>
    <n v="0.59"/>
    <x v="2"/>
    <s v="low Units"/>
    <n v="1.5689397642204186E-3"/>
  </r>
  <r>
    <x v="3"/>
    <s v="Online"/>
    <n v="1128299"/>
    <n v="44425"/>
    <s v="17-08-2021"/>
    <x v="6"/>
    <x v="1"/>
    <s v="Tuesday"/>
    <s v="17"/>
    <x v="1"/>
    <x v="23"/>
    <x v="26"/>
    <x v="5"/>
    <n v="63"/>
    <n v="90"/>
    <n v="5670"/>
    <n v="2778"/>
    <n v="0.49"/>
    <x v="2"/>
    <s v="low Units"/>
    <n v="8.3640657551416675E-4"/>
  </r>
  <r>
    <x v="3"/>
    <s v="Online"/>
    <n v="1128299"/>
    <n v="44457"/>
    <s v="18-09-2021"/>
    <x v="7"/>
    <x v="1"/>
    <s v="Saturday"/>
    <s v="18"/>
    <x v="1"/>
    <x v="23"/>
    <x v="26"/>
    <x v="0"/>
    <n v="43"/>
    <n v="145"/>
    <n v="6235"/>
    <n v="3429"/>
    <n v="0.55000000000000004"/>
    <x v="2"/>
    <s v="low Units"/>
    <n v="1.0324111401864931E-3"/>
  </r>
  <r>
    <x v="3"/>
    <s v="Online"/>
    <n v="1128299"/>
    <n v="44457"/>
    <s v="18-09-2021"/>
    <x v="7"/>
    <x v="1"/>
    <s v="Saturday"/>
    <s v="18"/>
    <x v="1"/>
    <x v="23"/>
    <x v="26"/>
    <x v="1"/>
    <n v="46"/>
    <n v="125"/>
    <n v="5750"/>
    <n v="2933"/>
    <n v="0.51"/>
    <x v="2"/>
    <s v="low Units"/>
    <n v="8.8307432900757788E-4"/>
  </r>
  <r>
    <x v="3"/>
    <s v="Online"/>
    <n v="1128299"/>
    <n v="44457"/>
    <s v="18-09-2021"/>
    <x v="7"/>
    <x v="1"/>
    <s v="Saturday"/>
    <s v="18"/>
    <x v="1"/>
    <x v="23"/>
    <x v="26"/>
    <x v="2"/>
    <n v="43"/>
    <n v="78"/>
    <n v="3354"/>
    <n v="1744"/>
    <n v="0.52"/>
    <x v="2"/>
    <s v="low Units"/>
    <n v="5.2508749737102483E-4"/>
  </r>
  <r>
    <x v="3"/>
    <s v="Online"/>
    <n v="1128299"/>
    <n v="44457"/>
    <s v="18-09-2021"/>
    <x v="7"/>
    <x v="1"/>
    <s v="Saturday"/>
    <s v="18"/>
    <x v="1"/>
    <x v="23"/>
    <x v="26"/>
    <x v="3"/>
    <n v="41"/>
    <n v="63"/>
    <n v="2583"/>
    <n v="1317"/>
    <n v="0.51"/>
    <x v="2"/>
    <s v="low Units"/>
    <n v="3.9652536355369247E-4"/>
  </r>
  <r>
    <x v="3"/>
    <s v="Online"/>
    <n v="1128299"/>
    <n v="44457"/>
    <s v="18-09-2021"/>
    <x v="7"/>
    <x v="1"/>
    <s v="Saturday"/>
    <s v="18"/>
    <x v="1"/>
    <x v="23"/>
    <x v="26"/>
    <x v="4"/>
    <n v="51"/>
    <n v="77"/>
    <n v="3927"/>
    <n v="2160"/>
    <n v="0.55000000000000004"/>
    <x v="2"/>
    <s v="low Units"/>
    <n v="6.5033772610172797E-4"/>
  </r>
  <r>
    <x v="3"/>
    <s v="Online"/>
    <n v="1128299"/>
    <n v="44457"/>
    <s v="18-09-2021"/>
    <x v="7"/>
    <x v="1"/>
    <s v="Saturday"/>
    <s v="18"/>
    <x v="1"/>
    <x v="23"/>
    <x v="26"/>
    <x v="5"/>
    <n v="39"/>
    <n v="75"/>
    <n v="2925"/>
    <n v="1463"/>
    <n v="0.5"/>
    <x v="2"/>
    <s v="low Units"/>
    <n v="4.4048337652167964E-4"/>
  </r>
  <r>
    <x v="3"/>
    <s v="Online"/>
    <n v="1128299"/>
    <n v="44486"/>
    <s v="17-10-2021"/>
    <x v="8"/>
    <x v="1"/>
    <s v="Sunday"/>
    <s v="17"/>
    <x v="1"/>
    <x v="23"/>
    <x v="26"/>
    <x v="0"/>
    <n v="34"/>
    <n v="112"/>
    <n v="3808"/>
    <n v="2056"/>
    <n v="0.54"/>
    <x v="2"/>
    <s v="low Units"/>
    <n v="6.1902516891905218E-4"/>
  </r>
  <r>
    <x v="3"/>
    <s v="Online"/>
    <n v="1128299"/>
    <n v="44486"/>
    <s v="17-10-2021"/>
    <x v="8"/>
    <x v="1"/>
    <s v="Sunday"/>
    <s v="17"/>
    <x v="1"/>
    <x v="23"/>
    <x v="26"/>
    <x v="1"/>
    <n v="45"/>
    <n v="155"/>
    <n v="6975"/>
    <n v="3836"/>
    <n v="0.55000000000000004"/>
    <x v="2"/>
    <s v="low Units"/>
    <n v="1.1549516283917724E-3"/>
  </r>
  <r>
    <x v="3"/>
    <s v="Online"/>
    <n v="1128299"/>
    <n v="44486"/>
    <s v="17-10-2021"/>
    <x v="8"/>
    <x v="1"/>
    <s v="Sunday"/>
    <s v="17"/>
    <x v="1"/>
    <x v="23"/>
    <x v="26"/>
    <x v="2"/>
    <n v="42"/>
    <n v="100"/>
    <n v="4200"/>
    <n v="2100"/>
    <n v="0.5"/>
    <x v="2"/>
    <s v="low Units"/>
    <n v="6.3227278926556883E-4"/>
  </r>
  <r>
    <x v="3"/>
    <s v="Online"/>
    <n v="1128299"/>
    <n v="44486"/>
    <s v="17-10-2021"/>
    <x v="8"/>
    <x v="1"/>
    <s v="Sunday"/>
    <s v="17"/>
    <x v="1"/>
    <x v="23"/>
    <x v="26"/>
    <x v="3"/>
    <n v="36"/>
    <n v="105"/>
    <n v="3780"/>
    <n v="1890"/>
    <n v="0.5"/>
    <x v="2"/>
    <s v="low Units"/>
    <n v="5.6904551033901195E-4"/>
  </r>
  <r>
    <x v="3"/>
    <s v="Online"/>
    <n v="1128299"/>
    <n v="44486"/>
    <s v="17-10-2021"/>
    <x v="8"/>
    <x v="1"/>
    <s v="Sunday"/>
    <s v="17"/>
    <x v="1"/>
    <x v="23"/>
    <x v="26"/>
    <x v="4"/>
    <n v="47"/>
    <n v="95"/>
    <n v="4465"/>
    <n v="2634"/>
    <n v="0.59"/>
    <x v="2"/>
    <s v="low Units"/>
    <n v="7.9305072710738494E-4"/>
  </r>
  <r>
    <x v="3"/>
    <s v="Online"/>
    <n v="1128299"/>
    <n v="44486"/>
    <s v="17-10-2021"/>
    <x v="8"/>
    <x v="1"/>
    <s v="Sunday"/>
    <s v="17"/>
    <x v="1"/>
    <x v="23"/>
    <x v="26"/>
    <x v="5"/>
    <n v="50"/>
    <n v="108"/>
    <n v="5400"/>
    <n v="2538"/>
    <n v="0.47"/>
    <x v="2"/>
    <s v="low Units"/>
    <n v="7.6414682816953029E-4"/>
  </r>
  <r>
    <x v="3"/>
    <s v="Online"/>
    <n v="1128299"/>
    <n v="44517"/>
    <s v="17-11-2021"/>
    <x v="9"/>
    <x v="1"/>
    <s v="Wednesday"/>
    <s v="17"/>
    <x v="1"/>
    <x v="23"/>
    <x v="26"/>
    <x v="0"/>
    <n v="39"/>
    <n v="188"/>
    <n v="7332"/>
    <n v="3666"/>
    <n v="0.5"/>
    <x v="2"/>
    <s v="low Units"/>
    <n v="1.1037676406893218E-3"/>
  </r>
  <r>
    <x v="3"/>
    <s v="Online"/>
    <n v="1128299"/>
    <n v="44517"/>
    <s v="17-11-2021"/>
    <x v="9"/>
    <x v="1"/>
    <s v="Wednesday"/>
    <s v="17"/>
    <x v="1"/>
    <x v="23"/>
    <x v="26"/>
    <x v="1"/>
    <n v="42"/>
    <n v="210"/>
    <n v="8820"/>
    <n v="4586"/>
    <n v="0.52"/>
    <x v="2"/>
    <s v="low Units"/>
    <n v="1.3807633388437613E-3"/>
  </r>
  <r>
    <x v="3"/>
    <s v="Online"/>
    <n v="1128299"/>
    <n v="44517"/>
    <s v="17-11-2021"/>
    <x v="9"/>
    <x v="1"/>
    <s v="Wednesday"/>
    <s v="17"/>
    <x v="1"/>
    <x v="23"/>
    <x v="26"/>
    <x v="2"/>
    <n v="38"/>
    <n v="137"/>
    <n v="5206"/>
    <n v="2707"/>
    <n v="0.52"/>
    <x v="2"/>
    <s v="low Units"/>
    <n v="8.1502973359137861E-4"/>
  </r>
  <r>
    <x v="3"/>
    <s v="Online"/>
    <n v="1128299"/>
    <n v="44517"/>
    <s v="17-11-2021"/>
    <x v="9"/>
    <x v="1"/>
    <s v="Wednesday"/>
    <s v="17"/>
    <x v="1"/>
    <x v="23"/>
    <x v="26"/>
    <x v="3"/>
    <n v="48"/>
    <n v="125"/>
    <n v="6000"/>
    <n v="3000"/>
    <n v="0.5"/>
    <x v="2"/>
    <s v="low Units"/>
    <n v="9.032468418079555E-4"/>
  </r>
  <r>
    <x v="3"/>
    <s v="Online"/>
    <n v="1128299"/>
    <n v="44517"/>
    <s v="17-11-2021"/>
    <x v="9"/>
    <x v="1"/>
    <s v="Wednesday"/>
    <s v="17"/>
    <x v="1"/>
    <x v="23"/>
    <x v="26"/>
    <x v="4"/>
    <n v="68"/>
    <n v="119"/>
    <n v="8092"/>
    <n v="4451"/>
    <n v="0.55000000000000004"/>
    <x v="2"/>
    <s v="low Units"/>
    <n v="1.3401172309624033E-3"/>
  </r>
  <r>
    <x v="3"/>
    <s v="Online"/>
    <n v="1128299"/>
    <n v="44517"/>
    <s v="17-11-2021"/>
    <x v="9"/>
    <x v="1"/>
    <s v="Wednesday"/>
    <s v="17"/>
    <x v="1"/>
    <x v="23"/>
    <x v="26"/>
    <x v="5"/>
    <n v="81"/>
    <n v="174"/>
    <n v="14094"/>
    <n v="6765"/>
    <n v="0.48"/>
    <x v="2"/>
    <s v="low Units"/>
    <n v="2.0368216282769394E-3"/>
  </r>
  <r>
    <x v="3"/>
    <s v="Online"/>
    <n v="1128299"/>
    <n v="44546"/>
    <s v="16-12-2021"/>
    <x v="10"/>
    <x v="1"/>
    <s v="Thursday"/>
    <s v="16"/>
    <x v="1"/>
    <x v="23"/>
    <x v="26"/>
    <x v="0"/>
    <n v="69"/>
    <n v="240"/>
    <n v="16560"/>
    <n v="8611"/>
    <n v="0.52"/>
    <x v="2"/>
    <s v="low Units"/>
    <n v="2.5926195182694352E-3"/>
  </r>
  <r>
    <x v="3"/>
    <s v="Online"/>
    <n v="1128299"/>
    <n v="44546"/>
    <s v="16-12-2021"/>
    <x v="10"/>
    <x v="1"/>
    <s v="Thursday"/>
    <s v="16"/>
    <x v="1"/>
    <x v="23"/>
    <x v="26"/>
    <x v="1"/>
    <n v="72"/>
    <n v="216"/>
    <n v="15552"/>
    <n v="7776"/>
    <n v="0.5"/>
    <x v="2"/>
    <s v="low Units"/>
    <n v="2.3412158139662206E-3"/>
  </r>
  <r>
    <x v="0"/>
    <s v="Online"/>
    <n v="1128299"/>
    <n v="44546"/>
    <s v="16-12-2021"/>
    <x v="10"/>
    <x v="1"/>
    <s v="Thursday"/>
    <s v="16"/>
    <x v="1"/>
    <x v="23"/>
    <x v="26"/>
    <x v="2"/>
    <n v="69"/>
    <n v="162"/>
    <n v="11178"/>
    <n v="5813"/>
    <n v="0.52"/>
    <x v="2"/>
    <s v="low Units"/>
    <n v="1.7501912971432151E-3"/>
  </r>
  <r>
    <x v="0"/>
    <s v="Online"/>
    <n v="1128299"/>
    <n v="44546"/>
    <s v="16-12-2021"/>
    <x v="10"/>
    <x v="1"/>
    <s v="Thursday"/>
    <s v="16"/>
    <x v="1"/>
    <x v="23"/>
    <x v="26"/>
    <x v="3"/>
    <n v="72"/>
    <n v="156"/>
    <n v="11232"/>
    <n v="6065"/>
    <n v="0.54"/>
    <x v="2"/>
    <s v="low Units"/>
    <n v="1.8260640318550835E-3"/>
  </r>
  <r>
    <x v="0"/>
    <s v="Online"/>
    <n v="1128299"/>
    <n v="44546"/>
    <s v="16-12-2021"/>
    <x v="10"/>
    <x v="1"/>
    <s v="Thursday"/>
    <s v="16"/>
    <x v="1"/>
    <x v="23"/>
    <x v="26"/>
    <x v="4"/>
    <n v="82"/>
    <n v="131"/>
    <n v="10742"/>
    <n v="6230"/>
    <n v="0.57999999999999996"/>
    <x v="2"/>
    <s v="low Units"/>
    <n v="1.875742608154521E-3"/>
  </r>
  <r>
    <x v="0"/>
    <s v="Online"/>
    <n v="1128299"/>
    <n v="44546"/>
    <s v="16-12-2021"/>
    <x v="10"/>
    <x v="1"/>
    <s v="Thursday"/>
    <s v="16"/>
    <x v="1"/>
    <x v="23"/>
    <x v="26"/>
    <x v="5"/>
    <n v="87"/>
    <n v="175"/>
    <n v="15225"/>
    <n v="6851"/>
    <n v="0.45"/>
    <x v="2"/>
    <s v="low Units"/>
    <n v="2.0627147044087676E-3"/>
  </r>
  <r>
    <x v="0"/>
    <s v="Online"/>
    <n v="1197831"/>
    <n v="44201"/>
    <s v="05-01-2021"/>
    <x v="0"/>
    <x v="1"/>
    <s v="Tuesday"/>
    <s v="05"/>
    <x v="1"/>
    <x v="23"/>
    <x v="26"/>
    <x v="0"/>
    <n v="19"/>
    <n v="182"/>
    <n v="3458"/>
    <n v="1487"/>
    <n v="0.43"/>
    <x v="2"/>
    <s v="low Units"/>
    <n v="4.4770935125614328E-4"/>
  </r>
  <r>
    <x v="0"/>
    <s v="Online"/>
    <n v="1197831"/>
    <n v="44201"/>
    <s v="05-01-2021"/>
    <x v="0"/>
    <x v="1"/>
    <s v="Tuesday"/>
    <s v="05"/>
    <x v="1"/>
    <x v="23"/>
    <x v="26"/>
    <x v="1"/>
    <n v="28"/>
    <n v="196"/>
    <n v="5488"/>
    <n v="2470"/>
    <n v="0.45"/>
    <x v="2"/>
    <s v="low Units"/>
    <n v="7.4367323308855001E-4"/>
  </r>
  <r>
    <x v="0"/>
    <s v="Online"/>
    <n v="1197831"/>
    <n v="44201"/>
    <s v="05-01-2021"/>
    <x v="0"/>
    <x v="1"/>
    <s v="Tuesday"/>
    <s v="05"/>
    <x v="1"/>
    <x v="23"/>
    <x v="26"/>
    <x v="2"/>
    <n v="28"/>
    <n v="119"/>
    <n v="3332"/>
    <n v="1333"/>
    <n v="0.4"/>
    <x v="2"/>
    <s v="low Units"/>
    <n v="4.0134268004333491E-4"/>
  </r>
  <r>
    <x v="0"/>
    <s v="Online"/>
    <n v="1197831"/>
    <n v="44201"/>
    <s v="05-01-2021"/>
    <x v="0"/>
    <x v="1"/>
    <s v="Tuesday"/>
    <s v="05"/>
    <x v="1"/>
    <x v="23"/>
    <x v="26"/>
    <x v="3"/>
    <n v="33"/>
    <n v="133"/>
    <n v="4389"/>
    <n v="2326"/>
    <n v="0.53"/>
    <x v="2"/>
    <s v="low Units"/>
    <n v="7.0031738468176821E-4"/>
  </r>
  <r>
    <x v="0"/>
    <s v="Online"/>
    <n v="1197831"/>
    <n v="44201"/>
    <s v="05-01-2021"/>
    <x v="0"/>
    <x v="1"/>
    <s v="Tuesday"/>
    <s v="05"/>
    <x v="1"/>
    <x v="23"/>
    <x v="26"/>
    <x v="4"/>
    <n v="36"/>
    <n v="85"/>
    <n v="3060"/>
    <n v="1132"/>
    <n v="0.37"/>
    <x v="2"/>
    <s v="low Units"/>
    <n v="3.4082514164220188E-4"/>
  </r>
  <r>
    <x v="3"/>
    <s v="Online"/>
    <n v="1197831"/>
    <n v="44201"/>
    <s v="05-01-2021"/>
    <x v="0"/>
    <x v="1"/>
    <s v="Tuesday"/>
    <s v="05"/>
    <x v="1"/>
    <x v="23"/>
    <x v="26"/>
    <x v="5"/>
    <n v="34"/>
    <n v="143"/>
    <n v="4862"/>
    <n v="2917"/>
    <n v="0.6"/>
    <x v="2"/>
    <s v="low Units"/>
    <n v="8.7825701251793549E-4"/>
  </r>
  <r>
    <x v="0"/>
    <s v="Online"/>
    <n v="1197831"/>
    <n v="44231"/>
    <s v="04-02-2021"/>
    <x v="1"/>
    <x v="1"/>
    <s v="Thursday"/>
    <s v="04"/>
    <x v="1"/>
    <x v="23"/>
    <x v="26"/>
    <x v="0"/>
    <n v="23"/>
    <n v="163"/>
    <n v="3749"/>
    <n v="1500"/>
    <n v="0.4"/>
    <x v="2"/>
    <s v="low Units"/>
    <n v="4.5162342090397775E-4"/>
  </r>
  <r>
    <x v="0"/>
    <s v="Online"/>
    <n v="1197831"/>
    <n v="44231"/>
    <s v="04-02-2021"/>
    <x v="1"/>
    <x v="1"/>
    <s v="Thursday"/>
    <s v="04"/>
    <x v="1"/>
    <x v="23"/>
    <x v="26"/>
    <x v="1"/>
    <n v="32"/>
    <n v="174"/>
    <n v="5568"/>
    <n v="2339"/>
    <n v="0.42"/>
    <x v="2"/>
    <s v="low Units"/>
    <n v="7.0423145432960263E-4"/>
  </r>
  <r>
    <x v="0"/>
    <s v="Online"/>
    <n v="1197831"/>
    <n v="44231"/>
    <s v="04-02-2021"/>
    <x v="1"/>
    <x v="1"/>
    <s v="Thursday"/>
    <s v="04"/>
    <x v="1"/>
    <x v="23"/>
    <x v="26"/>
    <x v="2"/>
    <n v="34"/>
    <n v="128"/>
    <n v="4352"/>
    <n v="1784"/>
    <n v="0.41"/>
    <x v="2"/>
    <s v="low Units"/>
    <n v="5.3713078859513085E-4"/>
  </r>
  <r>
    <x v="0"/>
    <s v="Online"/>
    <n v="1197831"/>
    <n v="44231"/>
    <s v="04-02-2021"/>
    <x v="1"/>
    <x v="1"/>
    <s v="Thursday"/>
    <s v="04"/>
    <x v="2"/>
    <x v="24"/>
    <x v="27"/>
    <x v="3"/>
    <n v="32"/>
    <n v="109"/>
    <n v="3488"/>
    <n v="1884"/>
    <n v="0.54"/>
    <x v="2"/>
    <s v="low Units"/>
    <n v="5.6723901665539601E-4"/>
  </r>
  <r>
    <x v="0"/>
    <s v="Online"/>
    <n v="1197831"/>
    <n v="44231"/>
    <s v="04-02-2021"/>
    <x v="1"/>
    <x v="1"/>
    <s v="Thursday"/>
    <s v="04"/>
    <x v="2"/>
    <x v="24"/>
    <x v="27"/>
    <x v="4"/>
    <n v="39"/>
    <n v="70"/>
    <n v="2730"/>
    <n v="956"/>
    <n v="0.35"/>
    <x v="2"/>
    <s v="low Units"/>
    <n v="2.8783466025613513E-4"/>
  </r>
  <r>
    <x v="0"/>
    <s v="Online"/>
    <n v="1197831"/>
    <n v="44231"/>
    <s v="04-02-2021"/>
    <x v="1"/>
    <x v="1"/>
    <s v="Thursday"/>
    <s v="04"/>
    <x v="2"/>
    <x v="24"/>
    <x v="27"/>
    <x v="5"/>
    <n v="34"/>
    <n v="131"/>
    <n v="4454"/>
    <n v="2450"/>
    <n v="0.55000000000000004"/>
    <x v="2"/>
    <s v="low Units"/>
    <n v="7.37651587476497E-4"/>
  </r>
  <r>
    <x v="0"/>
    <s v="Online"/>
    <n v="1197831"/>
    <n v="44261"/>
    <s v="06-03-2021"/>
    <x v="2"/>
    <x v="1"/>
    <s v="Saturday"/>
    <s v="06"/>
    <x v="2"/>
    <x v="24"/>
    <x v="27"/>
    <x v="0"/>
    <n v="28"/>
    <n v="156"/>
    <n v="4368"/>
    <n v="1966"/>
    <n v="0.45"/>
    <x v="2"/>
    <s v="low Units"/>
    <n v="5.9192776366481347E-4"/>
  </r>
  <r>
    <x v="0"/>
    <s v="Online"/>
    <n v="1197831"/>
    <n v="44261"/>
    <s v="06-03-2021"/>
    <x v="2"/>
    <x v="1"/>
    <s v="Saturday"/>
    <s v="06"/>
    <x v="2"/>
    <x v="24"/>
    <x v="27"/>
    <x v="1"/>
    <n v="36"/>
    <n v="169"/>
    <n v="6084"/>
    <n v="2799"/>
    <n v="0.46"/>
    <x v="2"/>
    <s v="low Units"/>
    <n v="8.4272930340682252E-4"/>
  </r>
  <r>
    <x v="0"/>
    <s v="Online"/>
    <n v="1197831"/>
    <n v="44261"/>
    <s v="06-03-2021"/>
    <x v="2"/>
    <x v="1"/>
    <s v="Saturday"/>
    <s v="06"/>
    <x v="2"/>
    <x v="24"/>
    <x v="27"/>
    <x v="2"/>
    <n v="28"/>
    <n v="113"/>
    <n v="3164"/>
    <n v="1550"/>
    <n v="0.49"/>
    <x v="2"/>
    <s v="low Units"/>
    <n v="4.6667753493411039E-4"/>
  </r>
  <r>
    <x v="0"/>
    <s v="Online"/>
    <n v="1197831"/>
    <n v="44261"/>
    <s v="06-03-2021"/>
    <x v="2"/>
    <x v="1"/>
    <s v="Saturday"/>
    <s v="06"/>
    <x v="2"/>
    <x v="24"/>
    <x v="27"/>
    <x v="3"/>
    <n v="33"/>
    <n v="105"/>
    <n v="3465"/>
    <n v="2010"/>
    <n v="0.57999999999999996"/>
    <x v="2"/>
    <s v="low Units"/>
    <n v="6.0517538401133023E-4"/>
  </r>
  <r>
    <x v="3"/>
    <s v="Online"/>
    <n v="1197831"/>
    <n v="44261"/>
    <s v="06-03-2021"/>
    <x v="2"/>
    <x v="1"/>
    <s v="Saturday"/>
    <s v="06"/>
    <x v="2"/>
    <x v="24"/>
    <x v="27"/>
    <x v="4"/>
    <n v="37"/>
    <n v="75"/>
    <n v="2775"/>
    <n v="1249"/>
    <n v="0.45"/>
    <x v="2"/>
    <s v="low Units"/>
    <n v="3.7605176847271214E-4"/>
  </r>
  <r>
    <x v="3"/>
    <s v="Online"/>
    <n v="1197831"/>
    <n v="44261"/>
    <s v="06-03-2021"/>
    <x v="2"/>
    <x v="1"/>
    <s v="Saturday"/>
    <s v="06"/>
    <x v="2"/>
    <x v="24"/>
    <x v="27"/>
    <x v="5"/>
    <n v="33"/>
    <n v="116"/>
    <n v="3828"/>
    <n v="2488"/>
    <n v="0.65"/>
    <x v="2"/>
    <s v="low Units"/>
    <n v="7.4909271413939782E-4"/>
  </r>
  <r>
    <x v="3"/>
    <s v="Online"/>
    <n v="1197831"/>
    <n v="44291"/>
    <s v="05-04-2021"/>
    <x v="3"/>
    <x v="1"/>
    <s v="Monday"/>
    <s v="05"/>
    <x v="2"/>
    <x v="24"/>
    <x v="27"/>
    <x v="0"/>
    <n v="19"/>
    <n v="195"/>
    <n v="3705"/>
    <n v="1741"/>
    <n v="0.47"/>
    <x v="2"/>
    <s v="low Units"/>
    <n v="5.2418425052921686E-4"/>
  </r>
  <r>
    <x v="3"/>
    <s v="Online"/>
    <n v="1197831"/>
    <n v="44291"/>
    <s v="05-04-2021"/>
    <x v="3"/>
    <x v="1"/>
    <s v="Monday"/>
    <s v="05"/>
    <x v="2"/>
    <x v="24"/>
    <x v="27"/>
    <x v="1"/>
    <n v="29"/>
    <n v="195"/>
    <n v="5655"/>
    <n v="2714"/>
    <n v="0.48"/>
    <x v="2"/>
    <s v="low Units"/>
    <n v="8.1713730955559709E-4"/>
  </r>
  <r>
    <x v="3"/>
    <s v="Online"/>
    <n v="1197831"/>
    <n v="44291"/>
    <s v="05-04-2021"/>
    <x v="3"/>
    <x v="1"/>
    <s v="Monday"/>
    <s v="05"/>
    <x v="2"/>
    <x v="24"/>
    <x v="27"/>
    <x v="2"/>
    <n v="24"/>
    <n v="138"/>
    <n v="3312"/>
    <n v="1557"/>
    <n v="0.47"/>
    <x v="2"/>
    <s v="low Units"/>
    <n v="4.6878511089832887E-4"/>
  </r>
  <r>
    <x v="3"/>
    <s v="Online"/>
    <n v="1197831"/>
    <n v="44291"/>
    <s v="05-04-2021"/>
    <x v="3"/>
    <x v="1"/>
    <s v="Monday"/>
    <s v="05"/>
    <x v="2"/>
    <x v="24"/>
    <x v="27"/>
    <x v="3"/>
    <n v="29"/>
    <n v="113"/>
    <n v="3277"/>
    <n v="1802"/>
    <n v="0.55000000000000004"/>
    <x v="2"/>
    <s v="low Units"/>
    <n v="5.4255026964597866E-4"/>
  </r>
  <r>
    <x v="3"/>
    <s v="Online"/>
    <n v="1197831"/>
    <n v="44291"/>
    <s v="05-04-2021"/>
    <x v="3"/>
    <x v="1"/>
    <s v="Monday"/>
    <s v="05"/>
    <x v="2"/>
    <x v="24"/>
    <x v="27"/>
    <x v="4"/>
    <n v="34"/>
    <n v="72"/>
    <n v="2448"/>
    <n v="1053"/>
    <n v="0.43"/>
    <x v="2"/>
    <s v="low Units"/>
    <n v="3.1703964147459238E-4"/>
  </r>
  <r>
    <x v="3"/>
    <s v="Online"/>
    <n v="1197831"/>
    <n v="44291"/>
    <s v="05-04-2021"/>
    <x v="3"/>
    <x v="1"/>
    <s v="Monday"/>
    <s v="05"/>
    <x v="2"/>
    <x v="24"/>
    <x v="27"/>
    <x v="5"/>
    <n v="28"/>
    <n v="138"/>
    <n v="3864"/>
    <n v="2357"/>
    <n v="0.61"/>
    <x v="2"/>
    <s v="low Units"/>
    <n v="7.0965093538045032E-4"/>
  </r>
  <r>
    <x v="3"/>
    <s v="Online"/>
    <n v="1197831"/>
    <n v="44321"/>
    <s v="05-05-2021"/>
    <x v="4"/>
    <x v="1"/>
    <s v="Wednesday"/>
    <s v="05"/>
    <x v="2"/>
    <x v="24"/>
    <x v="27"/>
    <x v="0"/>
    <n v="18"/>
    <n v="203"/>
    <n v="3654"/>
    <n v="1827"/>
    <n v="0.5"/>
    <x v="2"/>
    <s v="low Units"/>
    <n v="5.5007732666104495E-4"/>
  </r>
  <r>
    <x v="3"/>
    <s v="Online"/>
    <n v="1197831"/>
    <n v="44321"/>
    <s v="05-05-2021"/>
    <x v="4"/>
    <x v="1"/>
    <s v="Wednesday"/>
    <s v="05"/>
    <x v="2"/>
    <x v="24"/>
    <x v="27"/>
    <x v="1"/>
    <n v="28"/>
    <n v="196"/>
    <n v="5488"/>
    <n v="2634"/>
    <n v="0.48"/>
    <x v="2"/>
    <s v="low Units"/>
    <n v="7.9305072710738494E-4"/>
  </r>
  <r>
    <x v="3"/>
    <s v="Online"/>
    <n v="1197831"/>
    <n v="44321"/>
    <s v="05-05-2021"/>
    <x v="4"/>
    <x v="1"/>
    <s v="Wednesday"/>
    <s v="05"/>
    <x v="2"/>
    <x v="24"/>
    <x v="27"/>
    <x v="2"/>
    <n v="23"/>
    <n v="167"/>
    <n v="3841"/>
    <n v="1805"/>
    <n v="0.47"/>
    <x v="2"/>
    <s v="low Units"/>
    <n v="5.4345351648778652E-4"/>
  </r>
  <r>
    <x v="3"/>
    <s v="Online"/>
    <n v="1197831"/>
    <n v="44321"/>
    <s v="05-05-2021"/>
    <x v="4"/>
    <x v="1"/>
    <s v="Wednesday"/>
    <s v="05"/>
    <x v="2"/>
    <x v="24"/>
    <x v="27"/>
    <x v="3"/>
    <n v="33"/>
    <n v="130"/>
    <n v="4290"/>
    <n v="2360"/>
    <n v="0.55000000000000004"/>
    <x v="2"/>
    <s v="low Units"/>
    <n v="7.105541822222584E-4"/>
  </r>
  <r>
    <x v="3"/>
    <s v="Online"/>
    <n v="1197831"/>
    <n v="44321"/>
    <s v="05-05-2021"/>
    <x v="4"/>
    <x v="1"/>
    <s v="Wednesday"/>
    <s v="05"/>
    <x v="2"/>
    <x v="24"/>
    <x v="27"/>
    <x v="4"/>
    <n v="47"/>
    <n v="120"/>
    <n v="5640"/>
    <n v="2256"/>
    <n v="0.4"/>
    <x v="2"/>
    <s v="low Units"/>
    <n v="6.7924162503958251E-4"/>
  </r>
  <r>
    <x v="3"/>
    <s v="Online"/>
    <n v="1197831"/>
    <n v="44321"/>
    <s v="05-05-2021"/>
    <x v="4"/>
    <x v="1"/>
    <s v="Wednesday"/>
    <s v="05"/>
    <x v="2"/>
    <x v="24"/>
    <x v="27"/>
    <x v="5"/>
    <n v="42"/>
    <n v="218"/>
    <n v="9156"/>
    <n v="5768"/>
    <n v="0.63"/>
    <x v="2"/>
    <s v="low Units"/>
    <n v="1.7366425945160957E-3"/>
  </r>
  <r>
    <x v="3"/>
    <s v="Online"/>
    <n v="1197831"/>
    <n v="44351"/>
    <s v="04-06-2021"/>
    <x v="11"/>
    <x v="1"/>
    <s v="Friday"/>
    <s v="04"/>
    <x v="2"/>
    <x v="24"/>
    <x v="27"/>
    <x v="0"/>
    <n v="42"/>
    <n v="195"/>
    <n v="8190"/>
    <n v="4013"/>
    <n v="0.49"/>
    <x v="2"/>
    <s v="low Units"/>
    <n v="1.2082431920584418E-3"/>
  </r>
  <r>
    <x v="3"/>
    <s v="Online"/>
    <n v="1197831"/>
    <n v="44351"/>
    <s v="04-06-2021"/>
    <x v="11"/>
    <x v="1"/>
    <s v="Friday"/>
    <s v="04"/>
    <x v="2"/>
    <x v="24"/>
    <x v="27"/>
    <x v="1"/>
    <n v="46"/>
    <n v="188"/>
    <n v="8648"/>
    <n v="4151"/>
    <n v="0.48"/>
    <x v="2"/>
    <s v="low Units"/>
    <n v="1.2497925467816078E-3"/>
  </r>
  <r>
    <x v="3"/>
    <s v="Online"/>
    <n v="1197831"/>
    <n v="44351"/>
    <s v="04-06-2021"/>
    <x v="11"/>
    <x v="1"/>
    <s v="Friday"/>
    <s v="04"/>
    <x v="2"/>
    <x v="24"/>
    <x v="27"/>
    <x v="2"/>
    <n v="47"/>
    <n v="174"/>
    <n v="8178"/>
    <n v="3925"/>
    <n v="0.48"/>
    <x v="2"/>
    <s v="low Units"/>
    <n v="1.1817479513654085E-3"/>
  </r>
  <r>
    <x v="3"/>
    <s v="Online"/>
    <n v="1197831"/>
    <n v="44351"/>
    <s v="04-06-2021"/>
    <x v="11"/>
    <x v="1"/>
    <s v="Friday"/>
    <s v="04"/>
    <x v="2"/>
    <x v="24"/>
    <x v="27"/>
    <x v="3"/>
    <n v="48"/>
    <n v="143"/>
    <n v="6864"/>
    <n v="4050"/>
    <n v="0.59"/>
    <x v="2"/>
    <s v="low Units"/>
    <n v="1.2193832364407399E-3"/>
  </r>
  <r>
    <x v="3"/>
    <s v="Online"/>
    <n v="1197831"/>
    <n v="44351"/>
    <s v="04-06-2021"/>
    <x v="11"/>
    <x v="1"/>
    <s v="Friday"/>
    <s v="04"/>
    <x v="2"/>
    <x v="24"/>
    <x v="27"/>
    <x v="4"/>
    <n v="52"/>
    <n v="117"/>
    <n v="6084"/>
    <n v="2616"/>
    <n v="0.43"/>
    <x v="2"/>
    <s v="low Units"/>
    <n v="7.8763124605653713E-4"/>
  </r>
  <r>
    <x v="3"/>
    <s v="Online"/>
    <n v="1197831"/>
    <n v="44351"/>
    <s v="04-06-2021"/>
    <x v="11"/>
    <x v="1"/>
    <s v="Friday"/>
    <s v="04"/>
    <x v="2"/>
    <x v="24"/>
    <x v="27"/>
    <x v="5"/>
    <n v="55"/>
    <n v="231"/>
    <n v="12705"/>
    <n v="7750"/>
    <n v="0.61"/>
    <x v="2"/>
    <s v="low Units"/>
    <n v="2.3333876746705518E-3"/>
  </r>
  <r>
    <x v="3"/>
    <s v="Online"/>
    <n v="1197831"/>
    <n v="44383"/>
    <s v="06-07-2021"/>
    <x v="5"/>
    <x v="1"/>
    <s v="Tuesday"/>
    <s v="06"/>
    <x v="2"/>
    <x v="24"/>
    <x v="27"/>
    <x v="0"/>
    <n v="48"/>
    <n v="217"/>
    <n v="10416"/>
    <n v="5208"/>
    <n v="0.5"/>
    <x v="2"/>
    <s v="low Units"/>
    <n v="1.5680365173786105E-3"/>
  </r>
  <r>
    <x v="3"/>
    <s v="Online"/>
    <n v="1197831"/>
    <n v="44383"/>
    <s v="06-07-2021"/>
    <x v="5"/>
    <x v="1"/>
    <s v="Tuesday"/>
    <s v="06"/>
    <x v="2"/>
    <x v="24"/>
    <x v="27"/>
    <x v="1"/>
    <n v="52"/>
    <n v="202"/>
    <n v="10504"/>
    <n v="5462"/>
    <n v="0.52"/>
    <x v="2"/>
    <s v="low Units"/>
    <n v="1.6445114166516843E-3"/>
  </r>
  <r>
    <x v="3"/>
    <s v="Online"/>
    <n v="1197831"/>
    <n v="44383"/>
    <s v="06-07-2021"/>
    <x v="5"/>
    <x v="1"/>
    <s v="Tuesday"/>
    <s v="06"/>
    <x v="2"/>
    <x v="24"/>
    <x v="27"/>
    <x v="2"/>
    <n v="46"/>
    <n v="241"/>
    <n v="11086"/>
    <n v="6097"/>
    <n v="0.55000000000000004"/>
    <x v="2"/>
    <s v="low Units"/>
    <n v="1.8356986648343683E-3"/>
  </r>
  <r>
    <x v="3"/>
    <s v="Online"/>
    <n v="1197831"/>
    <n v="44383"/>
    <s v="06-07-2021"/>
    <x v="5"/>
    <x v="1"/>
    <s v="Tuesday"/>
    <s v="06"/>
    <x v="2"/>
    <x v="24"/>
    <x v="27"/>
    <x v="3"/>
    <n v="47"/>
    <n v="137"/>
    <n v="6439"/>
    <n v="4121"/>
    <n v="0.64"/>
    <x v="2"/>
    <s v="low Units"/>
    <n v="1.2407600783635282E-3"/>
  </r>
  <r>
    <x v="3"/>
    <s v="Online"/>
    <n v="1197831"/>
    <n v="44383"/>
    <s v="06-07-2021"/>
    <x v="5"/>
    <x v="1"/>
    <s v="Tuesday"/>
    <s v="06"/>
    <x v="2"/>
    <x v="24"/>
    <x v="27"/>
    <x v="4"/>
    <n v="53"/>
    <n v="131"/>
    <n v="6943"/>
    <n v="3333"/>
    <n v="0.48"/>
    <x v="2"/>
    <s v="low Units"/>
    <n v="1.0035072412486385E-3"/>
  </r>
  <r>
    <x v="0"/>
    <s v="Online"/>
    <n v="1197831"/>
    <n v="44383"/>
    <s v="06-07-2021"/>
    <x v="5"/>
    <x v="1"/>
    <s v="Tuesday"/>
    <s v="06"/>
    <x v="2"/>
    <x v="24"/>
    <x v="27"/>
    <x v="5"/>
    <n v="64"/>
    <n v="208"/>
    <n v="13312"/>
    <n v="9185"/>
    <n v="0.69"/>
    <x v="2"/>
    <s v="low Units"/>
    <n v="2.7654407473353573E-3"/>
  </r>
  <r>
    <x v="0"/>
    <s v="Online"/>
    <n v="1197831"/>
    <n v="44416"/>
    <s v="08-08-2021"/>
    <x v="6"/>
    <x v="1"/>
    <s v="Sunday"/>
    <s v="08"/>
    <x v="2"/>
    <x v="24"/>
    <x v="27"/>
    <x v="0"/>
    <n v="46"/>
    <n v="210"/>
    <n v="9660"/>
    <n v="5313"/>
    <n v="0.55000000000000004"/>
    <x v="2"/>
    <s v="low Units"/>
    <n v="1.5996501568418893E-3"/>
  </r>
  <r>
    <x v="0"/>
    <s v="Online"/>
    <n v="1197831"/>
    <n v="44416"/>
    <s v="08-08-2021"/>
    <x v="6"/>
    <x v="1"/>
    <s v="Sunday"/>
    <s v="08"/>
    <x v="2"/>
    <x v="24"/>
    <x v="27"/>
    <x v="1"/>
    <n v="53"/>
    <n v="195"/>
    <n v="10335"/>
    <n v="5478"/>
    <n v="0.53"/>
    <x v="2"/>
    <s v="low Units"/>
    <n v="1.6493287331413265E-3"/>
  </r>
  <r>
    <x v="0"/>
    <s v="Online"/>
    <n v="1197831"/>
    <n v="44416"/>
    <s v="08-08-2021"/>
    <x v="6"/>
    <x v="1"/>
    <s v="Sunday"/>
    <s v="08"/>
    <x v="2"/>
    <x v="24"/>
    <x v="27"/>
    <x v="2"/>
    <n v="46"/>
    <n v="250"/>
    <n v="11500"/>
    <n v="6095"/>
    <n v="0.53"/>
    <x v="2"/>
    <s v="low Units"/>
    <n v="1.835096500273163E-3"/>
  </r>
  <r>
    <x v="0"/>
    <s v="Online"/>
    <n v="1197831"/>
    <n v="44416"/>
    <s v="08-08-2021"/>
    <x v="6"/>
    <x v="1"/>
    <s v="Sunday"/>
    <s v="08"/>
    <x v="2"/>
    <x v="24"/>
    <x v="27"/>
    <x v="3"/>
    <n v="48"/>
    <n v="124"/>
    <n v="5952"/>
    <n v="3869"/>
    <n v="0.65"/>
    <x v="2"/>
    <s v="low Units"/>
    <n v="1.1648873436516599E-3"/>
  </r>
  <r>
    <x v="2"/>
    <s v="Online"/>
    <n v="1197831"/>
    <n v="44416"/>
    <s v="08-08-2021"/>
    <x v="6"/>
    <x v="1"/>
    <s v="Sunday"/>
    <s v="08"/>
    <x v="2"/>
    <x v="24"/>
    <x v="27"/>
    <x v="4"/>
    <n v="52"/>
    <n v="133"/>
    <n v="6916"/>
    <n v="3181"/>
    <n v="0.46"/>
    <x v="2"/>
    <s v="low Units"/>
    <n v="9.5774273459703547E-4"/>
  </r>
  <r>
    <x v="2"/>
    <s v="Online"/>
    <n v="1197831"/>
    <n v="44416"/>
    <s v="08-08-2021"/>
    <x v="6"/>
    <x v="1"/>
    <s v="Sunday"/>
    <s v="08"/>
    <x v="2"/>
    <x v="24"/>
    <x v="27"/>
    <x v="5"/>
    <n v="54"/>
    <n v="196"/>
    <n v="10584"/>
    <n v="7197"/>
    <n v="0.68"/>
    <x v="2"/>
    <s v="low Units"/>
    <n v="2.1668891734972855E-3"/>
  </r>
  <r>
    <x v="2"/>
    <s v="Online"/>
    <n v="1197831"/>
    <n v="44444"/>
    <s v="05-09-2021"/>
    <x v="7"/>
    <x v="1"/>
    <s v="Sunday"/>
    <s v="05"/>
    <x v="2"/>
    <x v="24"/>
    <x v="27"/>
    <x v="0"/>
    <n v="50"/>
    <n v="176"/>
    <n v="8800"/>
    <n v="4400"/>
    <n v="0.5"/>
    <x v="2"/>
    <s v="low Units"/>
    <n v="1.324762034651668E-3"/>
  </r>
  <r>
    <x v="2"/>
    <s v="Online"/>
    <n v="1197831"/>
    <n v="44444"/>
    <s v="05-09-2021"/>
    <x v="7"/>
    <x v="1"/>
    <s v="Sunday"/>
    <s v="05"/>
    <x v="2"/>
    <x v="24"/>
    <x v="27"/>
    <x v="1"/>
    <n v="50"/>
    <n v="188"/>
    <n v="9400"/>
    <n v="4888"/>
    <n v="0.52"/>
    <x v="2"/>
    <s v="low Units"/>
    <n v="1.4716901875857621E-3"/>
  </r>
  <r>
    <x v="2"/>
    <s v="Online"/>
    <n v="1197831"/>
    <n v="44444"/>
    <s v="05-09-2021"/>
    <x v="7"/>
    <x v="1"/>
    <s v="Sunday"/>
    <s v="05"/>
    <x v="2"/>
    <x v="24"/>
    <x v="27"/>
    <x v="2"/>
    <n v="56"/>
    <n v="182"/>
    <n v="10192"/>
    <n v="5300"/>
    <n v="0.52"/>
    <x v="2"/>
    <s v="low Units"/>
    <n v="1.5957360871940549E-3"/>
  </r>
  <r>
    <x v="2"/>
    <s v="Online"/>
    <n v="1197831"/>
    <n v="44444"/>
    <s v="05-09-2021"/>
    <x v="7"/>
    <x v="1"/>
    <s v="Sunday"/>
    <s v="05"/>
    <x v="2"/>
    <x v="24"/>
    <x v="27"/>
    <x v="3"/>
    <n v="55"/>
    <n v="116"/>
    <n v="6380"/>
    <n v="4019"/>
    <n v="0.63"/>
    <x v="2"/>
    <s v="low Units"/>
    <n v="1.2100496857420577E-3"/>
  </r>
  <r>
    <x v="2"/>
    <s v="Online"/>
    <n v="1197831"/>
    <n v="44444"/>
    <s v="05-09-2021"/>
    <x v="7"/>
    <x v="1"/>
    <s v="Sunday"/>
    <s v="05"/>
    <x v="2"/>
    <x v="24"/>
    <x v="27"/>
    <x v="4"/>
    <n v="50"/>
    <n v="104"/>
    <n v="5200"/>
    <n v="2392"/>
    <n v="0.46"/>
    <x v="2"/>
    <s v="low Units"/>
    <n v="7.2018881520154317E-4"/>
  </r>
  <r>
    <x v="2"/>
    <s v="Online"/>
    <n v="1197831"/>
    <n v="44444"/>
    <s v="05-09-2021"/>
    <x v="7"/>
    <x v="1"/>
    <s v="Sunday"/>
    <s v="05"/>
    <x v="2"/>
    <x v="24"/>
    <x v="27"/>
    <x v="5"/>
    <n v="49"/>
    <n v="181"/>
    <n v="8869"/>
    <n v="5942"/>
    <n v="0.67"/>
    <x v="2"/>
    <s v="low Units"/>
    <n v="1.7890309113409572E-3"/>
  </r>
  <r>
    <x v="2"/>
    <s v="Online"/>
    <n v="1197831"/>
    <n v="44473"/>
    <s v="04-10-2021"/>
    <x v="8"/>
    <x v="1"/>
    <s v="Monday"/>
    <s v="04"/>
    <x v="2"/>
    <x v="24"/>
    <x v="27"/>
    <x v="0"/>
    <n v="36"/>
    <n v="167"/>
    <n v="6012"/>
    <n v="3066"/>
    <n v="0.51"/>
    <x v="2"/>
    <s v="low Units"/>
    <n v="9.2311827232773047E-4"/>
  </r>
  <r>
    <x v="2"/>
    <s v="Online"/>
    <n v="1197831"/>
    <n v="44473"/>
    <s v="04-10-2021"/>
    <x v="8"/>
    <x v="1"/>
    <s v="Monday"/>
    <s v="04"/>
    <x v="2"/>
    <x v="24"/>
    <x v="27"/>
    <x v="1"/>
    <n v="37"/>
    <n v="173"/>
    <n v="6401"/>
    <n v="3457"/>
    <n v="0.54"/>
    <x v="2"/>
    <s v="low Units"/>
    <n v="1.0408414440433674E-3"/>
  </r>
  <r>
    <x v="2"/>
    <s v="Online"/>
    <n v="1197831"/>
    <n v="44473"/>
    <s v="04-10-2021"/>
    <x v="8"/>
    <x v="1"/>
    <s v="Monday"/>
    <s v="04"/>
    <x v="2"/>
    <x v="24"/>
    <x v="27"/>
    <x v="2"/>
    <n v="41"/>
    <n v="131"/>
    <n v="5371"/>
    <n v="2739"/>
    <n v="0.51"/>
    <x v="2"/>
    <s v="low Units"/>
    <n v="8.2466436657066327E-4"/>
  </r>
  <r>
    <x v="2"/>
    <s v="Online"/>
    <n v="1197831"/>
    <n v="44473"/>
    <s v="04-10-2021"/>
    <x v="8"/>
    <x v="1"/>
    <s v="Monday"/>
    <s v="04"/>
    <x v="2"/>
    <x v="24"/>
    <x v="27"/>
    <x v="3"/>
    <n v="44"/>
    <n v="101"/>
    <n v="4444"/>
    <n v="2889"/>
    <n v="0.65"/>
    <x v="2"/>
    <s v="low Units"/>
    <n v="8.6982670866106123E-4"/>
  </r>
  <r>
    <x v="2"/>
    <s v="Online"/>
    <n v="1197831"/>
    <n v="44473"/>
    <s v="04-10-2021"/>
    <x v="8"/>
    <x v="1"/>
    <s v="Monday"/>
    <s v="04"/>
    <x v="2"/>
    <x v="24"/>
    <x v="27"/>
    <x v="4"/>
    <n v="32"/>
    <n v="91"/>
    <n v="2912"/>
    <n v="1398"/>
    <n v="0.48"/>
    <x v="2"/>
    <s v="low Units"/>
    <n v="4.2091302828250722E-4"/>
  </r>
  <r>
    <x v="2"/>
    <s v="Online"/>
    <n v="1197831"/>
    <n v="44473"/>
    <s v="04-10-2021"/>
    <x v="8"/>
    <x v="1"/>
    <s v="Monday"/>
    <s v="04"/>
    <x v="2"/>
    <x v="24"/>
    <x v="27"/>
    <x v="5"/>
    <n v="42"/>
    <n v="142"/>
    <n v="5964"/>
    <n v="3936"/>
    <n v="0.66"/>
    <x v="2"/>
    <s v="low Units"/>
    <n v="1.1850598564520376E-3"/>
  </r>
  <r>
    <x v="2"/>
    <s v="Online"/>
    <n v="1197831"/>
    <n v="44505"/>
    <s v="05-11-2021"/>
    <x v="9"/>
    <x v="1"/>
    <s v="Friday"/>
    <s v="05"/>
    <x v="2"/>
    <x v="24"/>
    <x v="27"/>
    <x v="0"/>
    <n v="33"/>
    <n v="182"/>
    <n v="6006"/>
    <n v="3303"/>
    <n v="0.55000000000000004"/>
    <x v="2"/>
    <s v="low Units"/>
    <n v="9.9447477283055885E-4"/>
  </r>
  <r>
    <x v="2"/>
    <s v="Online"/>
    <n v="1197831"/>
    <n v="44505"/>
    <s v="05-11-2021"/>
    <x v="9"/>
    <x v="1"/>
    <s v="Friday"/>
    <s v="05"/>
    <x v="2"/>
    <x v="24"/>
    <x v="27"/>
    <x v="1"/>
    <n v="32"/>
    <n v="189"/>
    <n v="6048"/>
    <n v="3145"/>
    <n v="0.52"/>
    <x v="2"/>
    <s v="low Units"/>
    <n v="9.4690377249534007E-4"/>
  </r>
  <r>
    <x v="2"/>
    <s v="Online"/>
    <n v="1197831"/>
    <n v="44505"/>
    <s v="05-11-2021"/>
    <x v="9"/>
    <x v="1"/>
    <s v="Friday"/>
    <s v="05"/>
    <x v="2"/>
    <x v="24"/>
    <x v="27"/>
    <x v="2"/>
    <n v="58"/>
    <n v="150"/>
    <n v="8700"/>
    <n v="4698"/>
    <n v="0.54"/>
    <x v="2"/>
    <s v="low Units"/>
    <n v="1.4144845542712584E-3"/>
  </r>
  <r>
    <x v="2"/>
    <s v="Online"/>
    <n v="1197831"/>
    <n v="44505"/>
    <s v="05-11-2021"/>
    <x v="9"/>
    <x v="1"/>
    <s v="Friday"/>
    <s v="05"/>
    <x v="2"/>
    <x v="24"/>
    <x v="27"/>
    <x v="3"/>
    <n v="54"/>
    <n v="122"/>
    <n v="6588"/>
    <n v="4019"/>
    <n v="0.61"/>
    <x v="2"/>
    <s v="low Units"/>
    <n v="1.2100496857420577E-3"/>
  </r>
  <r>
    <x v="2"/>
    <s v="Online"/>
    <n v="1197831"/>
    <n v="44505"/>
    <s v="05-11-2021"/>
    <x v="9"/>
    <x v="1"/>
    <s v="Friday"/>
    <s v="05"/>
    <x v="2"/>
    <x v="24"/>
    <x v="27"/>
    <x v="4"/>
    <n v="54"/>
    <n v="106"/>
    <n v="5724"/>
    <n v="2862"/>
    <n v="0.5"/>
    <x v="2"/>
    <s v="low Units"/>
    <n v="8.6169748708478952E-4"/>
  </r>
  <r>
    <x v="2"/>
    <s v="Online"/>
    <n v="1197831"/>
    <n v="44505"/>
    <s v="05-11-2021"/>
    <x v="9"/>
    <x v="1"/>
    <s v="Friday"/>
    <s v="05"/>
    <x v="2"/>
    <x v="24"/>
    <x v="27"/>
    <x v="5"/>
    <n v="63"/>
    <n v="163"/>
    <n v="10269"/>
    <n v="6880"/>
    <n v="0.67"/>
    <x v="2"/>
    <s v="low Units"/>
    <n v="2.0714460905462448E-3"/>
  </r>
  <r>
    <x v="0"/>
    <s v="Online"/>
    <n v="1197831"/>
    <n v="44534"/>
    <s v="04-12-2021"/>
    <x v="10"/>
    <x v="1"/>
    <s v="Saturday"/>
    <s v="04"/>
    <x v="2"/>
    <x v="24"/>
    <x v="27"/>
    <x v="0"/>
    <n v="54"/>
    <n v="233"/>
    <n v="12582"/>
    <n v="6794"/>
    <n v="0.54"/>
    <x v="2"/>
    <s v="low Units"/>
    <n v="2.0455530144144166E-3"/>
  </r>
  <r>
    <x v="0"/>
    <s v="Online"/>
    <n v="1197831"/>
    <n v="44534"/>
    <s v="04-12-2021"/>
    <x v="10"/>
    <x v="1"/>
    <s v="Saturday"/>
    <s v="04"/>
    <x v="2"/>
    <x v="24"/>
    <x v="27"/>
    <x v="1"/>
    <n v="51"/>
    <n v="209"/>
    <n v="10659"/>
    <n v="5756"/>
    <n v="0.54"/>
    <x v="2"/>
    <s v="low Units"/>
    <n v="1.733029607148864E-3"/>
  </r>
  <r>
    <x v="0"/>
    <s v="Online"/>
    <n v="1197831"/>
    <n v="44534"/>
    <s v="04-12-2021"/>
    <x v="10"/>
    <x v="1"/>
    <s v="Saturday"/>
    <s v="04"/>
    <x v="2"/>
    <x v="24"/>
    <x v="27"/>
    <x v="2"/>
    <n v="56"/>
    <n v="176"/>
    <n v="9856"/>
    <n v="5125"/>
    <n v="0.52"/>
    <x v="2"/>
    <s v="low Units"/>
    <n v="1.5430466880885908E-3"/>
  </r>
  <r>
    <x v="0"/>
    <s v="Online"/>
    <n v="1197831"/>
    <n v="44534"/>
    <s v="04-12-2021"/>
    <x v="10"/>
    <x v="1"/>
    <s v="Saturday"/>
    <s v="04"/>
    <x v="2"/>
    <x v="24"/>
    <x v="27"/>
    <x v="3"/>
    <n v="59"/>
    <n v="142"/>
    <n v="8378"/>
    <n v="5446"/>
    <n v="0.65"/>
    <x v="2"/>
    <s v="low Units"/>
    <n v="1.639694100162042E-3"/>
  </r>
  <r>
    <x v="0"/>
    <s v="Online"/>
    <n v="1197831"/>
    <n v="44534"/>
    <s v="04-12-2021"/>
    <x v="10"/>
    <x v="1"/>
    <s v="Saturday"/>
    <s v="04"/>
    <x v="2"/>
    <x v="24"/>
    <x v="27"/>
    <x v="4"/>
    <n v="50"/>
    <n v="133"/>
    <n v="6650"/>
    <n v="3259"/>
    <n v="0.49"/>
    <x v="2"/>
    <s v="low Units"/>
    <n v="9.8122715248404242E-4"/>
  </r>
  <r>
    <x v="0"/>
    <s v="Online"/>
    <n v="1197831"/>
    <n v="44534"/>
    <s v="04-12-2021"/>
    <x v="10"/>
    <x v="1"/>
    <s v="Saturday"/>
    <s v="04"/>
    <x v="2"/>
    <x v="24"/>
    <x v="27"/>
    <x v="5"/>
    <n v="60"/>
    <n v="196"/>
    <n v="11760"/>
    <n v="8114"/>
    <n v="0.69"/>
    <x v="2"/>
    <s v="low Units"/>
    <n v="2.4429816248099172E-3"/>
  </r>
  <r>
    <x v="0"/>
    <s v="Online"/>
    <n v="1128299"/>
    <n v="44219"/>
    <s v="23-01-2021"/>
    <x v="0"/>
    <x v="1"/>
    <s v="Saturday"/>
    <s v="23"/>
    <x v="2"/>
    <x v="24"/>
    <x v="27"/>
    <x v="0"/>
    <n v="29"/>
    <n v="119"/>
    <n v="3451"/>
    <n v="1656"/>
    <n v="0.48"/>
    <x v="2"/>
    <s v="low Units"/>
    <n v="4.9859225667799143E-4"/>
  </r>
  <r>
    <x v="0"/>
    <s v="Online"/>
    <n v="1128299"/>
    <n v="44219"/>
    <s v="23-01-2021"/>
    <x v="0"/>
    <x v="1"/>
    <s v="Saturday"/>
    <s v="23"/>
    <x v="2"/>
    <x v="24"/>
    <x v="27"/>
    <x v="1"/>
    <n v="37"/>
    <n v="106"/>
    <n v="3922"/>
    <n v="2000"/>
    <n v="0.51"/>
    <x v="2"/>
    <s v="low Units"/>
    <n v="6.0216456120530367E-4"/>
  </r>
  <r>
    <x v="0"/>
    <s v="Online"/>
    <n v="1128299"/>
    <n v="44219"/>
    <s v="23-01-2021"/>
    <x v="0"/>
    <x v="1"/>
    <s v="Saturday"/>
    <s v="23"/>
    <x v="2"/>
    <x v="24"/>
    <x v="27"/>
    <x v="2"/>
    <n v="37"/>
    <n v="106"/>
    <n v="3922"/>
    <n v="1922"/>
    <n v="0.49"/>
    <x v="2"/>
    <s v="low Units"/>
    <n v="5.7868014331829683E-4"/>
  </r>
  <r>
    <x v="0"/>
    <s v="Online"/>
    <n v="1128299"/>
    <n v="44219"/>
    <s v="23-01-2021"/>
    <x v="0"/>
    <x v="1"/>
    <s v="Saturday"/>
    <s v="23"/>
    <x v="2"/>
    <x v="24"/>
    <x v="27"/>
    <x v="3"/>
    <n v="38"/>
    <n v="77"/>
    <n v="2926"/>
    <n v="1346"/>
    <n v="0.46"/>
    <x v="2"/>
    <s v="low Units"/>
    <n v="4.0525674969116933E-4"/>
  </r>
  <r>
    <x v="0"/>
    <s v="Online"/>
    <n v="1128299"/>
    <n v="44219"/>
    <s v="23-01-2021"/>
    <x v="0"/>
    <x v="1"/>
    <s v="Saturday"/>
    <s v="23"/>
    <x v="2"/>
    <x v="24"/>
    <x v="27"/>
    <x v="4"/>
    <n v="42"/>
    <n v="63"/>
    <n v="2646"/>
    <n v="1191"/>
    <n v="0.45"/>
    <x v="2"/>
    <s v="low Units"/>
    <n v="3.5858899619775831E-4"/>
  </r>
  <r>
    <x v="0"/>
    <s v="Online"/>
    <n v="1128299"/>
    <n v="44219"/>
    <s v="23-01-2021"/>
    <x v="0"/>
    <x v="1"/>
    <s v="Saturday"/>
    <s v="23"/>
    <x v="2"/>
    <x v="24"/>
    <x v="27"/>
    <x v="5"/>
    <n v="36"/>
    <n v="111"/>
    <n v="3996"/>
    <n v="1399"/>
    <n v="0.35"/>
    <x v="2"/>
    <s v="low Units"/>
    <n v="4.2121411056310993E-4"/>
  </r>
  <r>
    <x v="0"/>
    <s v="Online"/>
    <n v="1128299"/>
    <n v="44250"/>
    <s v="23-02-2021"/>
    <x v="1"/>
    <x v="1"/>
    <s v="Tuesday"/>
    <s v="23"/>
    <x v="2"/>
    <x v="24"/>
    <x v="27"/>
    <x v="0"/>
    <n v="29"/>
    <n v="143"/>
    <n v="4147"/>
    <n v="2074"/>
    <n v="0.5"/>
    <x v="2"/>
    <s v="low Units"/>
    <n v="6.2444464996989988E-4"/>
  </r>
  <r>
    <x v="0"/>
    <s v="Online"/>
    <n v="1128299"/>
    <n v="44250"/>
    <s v="23-02-2021"/>
    <x v="1"/>
    <x v="1"/>
    <s v="Tuesday"/>
    <s v="23"/>
    <x v="2"/>
    <x v="24"/>
    <x v="27"/>
    <x v="1"/>
    <n v="38"/>
    <n v="113"/>
    <n v="4294"/>
    <n v="2319"/>
    <n v="0.54"/>
    <x v="2"/>
    <s v="low Units"/>
    <n v="6.9820980871754962E-4"/>
  </r>
  <r>
    <x v="0"/>
    <s v="Online"/>
    <n v="1128299"/>
    <n v="44250"/>
    <s v="23-02-2021"/>
    <x v="1"/>
    <x v="1"/>
    <s v="Tuesday"/>
    <s v="23"/>
    <x v="2"/>
    <x v="24"/>
    <x v="27"/>
    <x v="2"/>
    <n v="38"/>
    <n v="105"/>
    <n v="3990"/>
    <n v="1875"/>
    <n v="0.47"/>
    <x v="2"/>
    <s v="low Units"/>
    <n v="5.6452927612997222E-4"/>
  </r>
  <r>
    <x v="0"/>
    <s v="Online"/>
    <n v="1128299"/>
    <n v="44250"/>
    <s v="23-02-2021"/>
    <x v="1"/>
    <x v="1"/>
    <s v="Tuesday"/>
    <s v="23"/>
    <x v="2"/>
    <x v="25"/>
    <x v="28"/>
    <x v="3"/>
    <n v="38"/>
    <n v="63"/>
    <n v="2394"/>
    <n v="1149"/>
    <n v="0.48"/>
    <x v="2"/>
    <s v="low Units"/>
    <n v="3.4594354041244697E-4"/>
  </r>
  <r>
    <x v="0"/>
    <s v="Online"/>
    <n v="1128299"/>
    <n v="44250"/>
    <s v="23-02-2021"/>
    <x v="1"/>
    <x v="1"/>
    <s v="Tuesday"/>
    <s v="23"/>
    <x v="2"/>
    <x v="25"/>
    <x v="28"/>
    <x v="4"/>
    <n v="42"/>
    <n v="44"/>
    <n v="1848"/>
    <n v="813"/>
    <n v="0.44"/>
    <x v="2"/>
    <s v="low Units"/>
    <n v="2.4477989412995593E-4"/>
  </r>
  <r>
    <x v="0"/>
    <s v="Online"/>
    <n v="1128299"/>
    <n v="44250"/>
    <s v="23-02-2021"/>
    <x v="1"/>
    <x v="1"/>
    <s v="Tuesday"/>
    <s v="23"/>
    <x v="2"/>
    <x v="25"/>
    <x v="28"/>
    <x v="5"/>
    <n v="38"/>
    <n v="88"/>
    <n v="3344"/>
    <n v="1204"/>
    <n v="0.36"/>
    <x v="2"/>
    <s v="low Units"/>
    <n v="3.6250306584559284E-4"/>
  </r>
  <r>
    <x v="0"/>
    <s v="Online"/>
    <n v="1128299"/>
    <n v="44277"/>
    <s v="22-03-2021"/>
    <x v="2"/>
    <x v="1"/>
    <s v="Monday"/>
    <s v="22"/>
    <x v="2"/>
    <x v="25"/>
    <x v="28"/>
    <x v="0"/>
    <n v="37"/>
    <n v="145"/>
    <n v="5365"/>
    <n v="2522"/>
    <n v="0.47"/>
    <x v="2"/>
    <s v="low Units"/>
    <n v="7.5932951167988791E-4"/>
  </r>
  <r>
    <x v="0"/>
    <s v="Online"/>
    <n v="1128299"/>
    <n v="44277"/>
    <s v="22-03-2021"/>
    <x v="2"/>
    <x v="1"/>
    <s v="Monday"/>
    <s v="22"/>
    <x v="2"/>
    <x v="25"/>
    <x v="28"/>
    <x v="1"/>
    <n v="48"/>
    <n v="95"/>
    <n v="4560"/>
    <n v="2508"/>
    <n v="0.55000000000000004"/>
    <x v="2"/>
    <s v="low Units"/>
    <n v="7.5511435975145083E-4"/>
  </r>
  <r>
    <x v="0"/>
    <s v="Online"/>
    <n v="1128299"/>
    <n v="44277"/>
    <s v="22-03-2021"/>
    <x v="2"/>
    <x v="1"/>
    <s v="Monday"/>
    <s v="22"/>
    <x v="2"/>
    <x v="25"/>
    <x v="28"/>
    <x v="2"/>
    <n v="49"/>
    <n v="91"/>
    <n v="4459"/>
    <n v="2230"/>
    <n v="0.5"/>
    <x v="2"/>
    <s v="low Units"/>
    <n v="6.7141348574391356E-4"/>
  </r>
  <r>
    <x v="0"/>
    <s v="Online"/>
    <n v="1128299"/>
    <n v="44277"/>
    <s v="22-03-2021"/>
    <x v="2"/>
    <x v="1"/>
    <s v="Monday"/>
    <s v="22"/>
    <x v="2"/>
    <x v="25"/>
    <x v="28"/>
    <x v="3"/>
    <n v="47"/>
    <n v="68"/>
    <n v="3196"/>
    <n v="1470"/>
    <n v="0.46"/>
    <x v="2"/>
    <s v="low Units"/>
    <n v="4.4259095248589818E-4"/>
  </r>
  <r>
    <x v="0"/>
    <s v="Online"/>
    <n v="1128299"/>
    <n v="44277"/>
    <s v="22-03-2021"/>
    <x v="2"/>
    <x v="1"/>
    <s v="Monday"/>
    <s v="22"/>
    <x v="2"/>
    <x v="25"/>
    <x v="28"/>
    <x v="4"/>
    <n v="54"/>
    <n v="31"/>
    <n v="1674"/>
    <n v="686"/>
    <n v="0.41"/>
    <x v="2"/>
    <s v="low Units"/>
    <n v="2.0654244449341917E-4"/>
  </r>
  <r>
    <x v="0"/>
    <s v="Online"/>
    <n v="1128299"/>
    <n v="44277"/>
    <s v="22-03-2021"/>
    <x v="2"/>
    <x v="1"/>
    <s v="Monday"/>
    <s v="22"/>
    <x v="2"/>
    <x v="25"/>
    <x v="28"/>
    <x v="5"/>
    <n v="47"/>
    <n v="88"/>
    <n v="4136"/>
    <n v="1654"/>
    <n v="0.4"/>
    <x v="2"/>
    <s v="low Units"/>
    <n v="4.9799009211678612E-4"/>
  </r>
  <r>
    <x v="0"/>
    <s v="Online"/>
    <n v="1128299"/>
    <n v="44309"/>
    <s v="23-04-2021"/>
    <x v="3"/>
    <x v="1"/>
    <s v="Friday"/>
    <s v="23"/>
    <x v="2"/>
    <x v="25"/>
    <x v="28"/>
    <x v="0"/>
    <n v="48"/>
    <n v="130"/>
    <n v="6240"/>
    <n v="2808"/>
    <n v="0.45"/>
    <x v="2"/>
    <s v="low Units"/>
    <n v="8.4543904393224632E-4"/>
  </r>
  <r>
    <x v="0"/>
    <s v="Online"/>
    <n v="1128299"/>
    <n v="44309"/>
    <s v="23-04-2021"/>
    <x v="3"/>
    <x v="1"/>
    <s v="Friday"/>
    <s v="23"/>
    <x v="2"/>
    <x v="25"/>
    <x v="28"/>
    <x v="1"/>
    <n v="53"/>
    <n v="90"/>
    <n v="4770"/>
    <n v="2385"/>
    <n v="0.5"/>
    <x v="2"/>
    <s v="low Units"/>
    <n v="7.1808123923732458E-4"/>
  </r>
  <r>
    <x v="0"/>
    <s v="Online"/>
    <n v="1128299"/>
    <n v="44309"/>
    <s v="23-04-2021"/>
    <x v="3"/>
    <x v="1"/>
    <s v="Friday"/>
    <s v="23"/>
    <x v="2"/>
    <x v="25"/>
    <x v="28"/>
    <x v="2"/>
    <n v="50"/>
    <n v="102"/>
    <n v="5100"/>
    <n v="2550"/>
    <n v="0.5"/>
    <x v="2"/>
    <s v="low Units"/>
    <n v="7.6775981553676217E-4"/>
  </r>
  <r>
    <x v="0"/>
    <s v="Online"/>
    <n v="1128299"/>
    <n v="44309"/>
    <s v="23-04-2021"/>
    <x v="3"/>
    <x v="1"/>
    <s v="Friday"/>
    <s v="23"/>
    <x v="2"/>
    <x v="25"/>
    <x v="28"/>
    <x v="3"/>
    <n v="46"/>
    <n v="75"/>
    <n v="3450"/>
    <n v="1725"/>
    <n v="0.5"/>
    <x v="2"/>
    <s v="low Units"/>
    <n v="5.1936693403957436E-4"/>
  </r>
  <r>
    <x v="0"/>
    <s v="Online"/>
    <n v="1128299"/>
    <n v="44309"/>
    <s v="23-04-2021"/>
    <x v="3"/>
    <x v="1"/>
    <s v="Friday"/>
    <s v="23"/>
    <x v="2"/>
    <x v="25"/>
    <x v="28"/>
    <x v="4"/>
    <n v="50"/>
    <n v="39"/>
    <n v="1950"/>
    <n v="819"/>
    <n v="0.42"/>
    <x v="2"/>
    <s v="low Units"/>
    <n v="2.4658638781357187E-4"/>
  </r>
  <r>
    <x v="0"/>
    <s v="Online"/>
    <n v="1128299"/>
    <n v="44309"/>
    <s v="23-04-2021"/>
    <x v="3"/>
    <x v="1"/>
    <s v="Friday"/>
    <s v="23"/>
    <x v="2"/>
    <x v="25"/>
    <x v="28"/>
    <x v="5"/>
    <n v="67"/>
    <n v="94"/>
    <n v="6298"/>
    <n v="2267"/>
    <n v="0.36"/>
    <x v="2"/>
    <s v="low Units"/>
    <n v="6.8255353012621172E-4"/>
  </r>
  <r>
    <x v="0"/>
    <s v="Online"/>
    <n v="1128299"/>
    <n v="44340"/>
    <s v="24-05-2021"/>
    <x v="4"/>
    <x v="1"/>
    <s v="Monday"/>
    <s v="24"/>
    <x v="2"/>
    <x v="25"/>
    <x v="28"/>
    <x v="0"/>
    <n v="47"/>
    <n v="147"/>
    <n v="6909"/>
    <n v="3247"/>
    <n v="0.47"/>
    <x v="2"/>
    <s v="low Units"/>
    <n v="9.7761416511681055E-4"/>
  </r>
  <r>
    <x v="0"/>
    <s v="Online"/>
    <n v="1128299"/>
    <n v="44340"/>
    <s v="24-05-2021"/>
    <x v="4"/>
    <x v="1"/>
    <s v="Monday"/>
    <s v="24"/>
    <x v="2"/>
    <x v="25"/>
    <x v="28"/>
    <x v="1"/>
    <n v="53"/>
    <n v="113"/>
    <n v="5989"/>
    <n v="3234"/>
    <n v="0.54"/>
    <x v="2"/>
    <s v="low Units"/>
    <n v="9.7370009546897613E-4"/>
  </r>
  <r>
    <x v="0"/>
    <s v="Online"/>
    <n v="1128299"/>
    <n v="44340"/>
    <s v="24-05-2021"/>
    <x v="4"/>
    <x v="1"/>
    <s v="Monday"/>
    <s v="24"/>
    <x v="2"/>
    <x v="25"/>
    <x v="28"/>
    <x v="2"/>
    <n v="50"/>
    <n v="120"/>
    <n v="6000"/>
    <n v="2820"/>
    <n v="0.47"/>
    <x v="2"/>
    <s v="low Units"/>
    <n v="8.4905203129947819E-4"/>
  </r>
  <r>
    <x v="0"/>
    <s v="Online"/>
    <n v="1128299"/>
    <n v="44340"/>
    <s v="24-05-2021"/>
    <x v="4"/>
    <x v="1"/>
    <s v="Monday"/>
    <s v="24"/>
    <x v="2"/>
    <x v="25"/>
    <x v="28"/>
    <x v="3"/>
    <n v="49"/>
    <n v="90"/>
    <n v="4410"/>
    <n v="2205"/>
    <n v="0.5"/>
    <x v="2"/>
    <s v="low Units"/>
    <n v="6.6388642872884727E-4"/>
  </r>
  <r>
    <x v="0"/>
    <s v="Online"/>
    <n v="1128299"/>
    <n v="44340"/>
    <s v="24-05-2021"/>
    <x v="4"/>
    <x v="1"/>
    <s v="Monday"/>
    <s v="24"/>
    <x v="2"/>
    <x v="25"/>
    <x v="28"/>
    <x v="4"/>
    <n v="51"/>
    <n v="58"/>
    <n v="2958"/>
    <n v="1213"/>
    <n v="0.41"/>
    <x v="2"/>
    <s v="low Units"/>
    <n v="3.6521280637101668E-4"/>
  </r>
  <r>
    <x v="0"/>
    <s v="Online"/>
    <n v="1128299"/>
    <n v="44340"/>
    <s v="24-05-2021"/>
    <x v="4"/>
    <x v="1"/>
    <s v="Monday"/>
    <s v="24"/>
    <x v="2"/>
    <x v="25"/>
    <x v="28"/>
    <x v="5"/>
    <n v="64"/>
    <n v="98"/>
    <n v="6272"/>
    <n v="2258"/>
    <n v="0.36"/>
    <x v="2"/>
    <s v="low Units"/>
    <n v="6.7984378960078782E-4"/>
  </r>
  <r>
    <x v="0"/>
    <s v="Online"/>
    <n v="1128299"/>
    <n v="44370"/>
    <s v="23-06-2021"/>
    <x v="11"/>
    <x v="1"/>
    <s v="Wednesday"/>
    <s v="23"/>
    <x v="2"/>
    <x v="25"/>
    <x v="28"/>
    <x v="0"/>
    <n v="48"/>
    <n v="156"/>
    <n v="7488"/>
    <n v="3669"/>
    <n v="0.49"/>
    <x v="2"/>
    <s v="low Units"/>
    <n v="1.1046708875311296E-3"/>
  </r>
  <r>
    <x v="0"/>
    <s v="Online"/>
    <n v="1128299"/>
    <n v="44370"/>
    <s v="23-06-2021"/>
    <x v="11"/>
    <x v="1"/>
    <s v="Wednesday"/>
    <s v="23"/>
    <x v="2"/>
    <x v="25"/>
    <x v="28"/>
    <x v="1"/>
    <n v="51"/>
    <n v="138"/>
    <n v="7038"/>
    <n v="3660"/>
    <n v="0.52"/>
    <x v="2"/>
    <s v="low Units"/>
    <n v="1.1019611470057056E-3"/>
  </r>
  <r>
    <x v="0"/>
    <s v="Online"/>
    <n v="1128299"/>
    <n v="44370"/>
    <s v="23-06-2021"/>
    <x v="11"/>
    <x v="1"/>
    <s v="Wednesday"/>
    <s v="23"/>
    <x v="2"/>
    <x v="25"/>
    <x v="28"/>
    <x v="2"/>
    <n v="51"/>
    <n v="138"/>
    <n v="7038"/>
    <n v="3167"/>
    <n v="0.45"/>
    <x v="2"/>
    <s v="low Units"/>
    <n v="9.5352758266859839E-4"/>
  </r>
  <r>
    <x v="0"/>
    <s v="Online"/>
    <n v="1128299"/>
    <n v="44370"/>
    <s v="23-06-2021"/>
    <x v="11"/>
    <x v="1"/>
    <s v="Wednesday"/>
    <s v="23"/>
    <x v="2"/>
    <x v="25"/>
    <x v="28"/>
    <x v="3"/>
    <n v="46"/>
    <n v="95"/>
    <n v="4370"/>
    <n v="2185"/>
    <n v="0.5"/>
    <x v="2"/>
    <s v="low Units"/>
    <n v="6.5786478311679426E-4"/>
  </r>
  <r>
    <x v="0"/>
    <s v="Online"/>
    <n v="1128299"/>
    <n v="44370"/>
    <s v="23-06-2021"/>
    <x v="11"/>
    <x v="1"/>
    <s v="Wednesday"/>
    <s v="23"/>
    <x v="2"/>
    <x v="25"/>
    <x v="28"/>
    <x v="4"/>
    <n v="51"/>
    <n v="68"/>
    <n v="3468"/>
    <n v="1457"/>
    <n v="0.42"/>
    <x v="2"/>
    <s v="low Units"/>
    <n v="4.3867688283806371E-4"/>
  </r>
  <r>
    <x v="0"/>
    <s v="Online"/>
    <n v="1128299"/>
    <n v="44370"/>
    <s v="23-06-2021"/>
    <x v="11"/>
    <x v="1"/>
    <s v="Wednesday"/>
    <s v="23"/>
    <x v="2"/>
    <x v="25"/>
    <x v="28"/>
    <x v="5"/>
    <n v="69"/>
    <n v="131"/>
    <n v="9039"/>
    <n v="3525"/>
    <n v="0.39"/>
    <x v="2"/>
    <s v="low Units"/>
    <n v="1.0613150391243476E-3"/>
  </r>
  <r>
    <x v="0"/>
    <s v="Online"/>
    <n v="1128299"/>
    <n v="44399"/>
    <s v="22-07-2021"/>
    <x v="5"/>
    <x v="1"/>
    <s v="Thursday"/>
    <s v="22"/>
    <x v="2"/>
    <x v="25"/>
    <x v="28"/>
    <x v="0"/>
    <n v="49"/>
    <n v="196"/>
    <n v="9604"/>
    <n v="4706"/>
    <n v="0.49"/>
    <x v="2"/>
    <s v="low Units"/>
    <n v="1.4168932125160796E-3"/>
  </r>
  <r>
    <x v="0"/>
    <s v="Online"/>
    <n v="1128299"/>
    <n v="44399"/>
    <s v="22-07-2021"/>
    <x v="5"/>
    <x v="1"/>
    <s v="Thursday"/>
    <s v="22"/>
    <x v="2"/>
    <x v="25"/>
    <x v="28"/>
    <x v="1"/>
    <n v="50"/>
    <n v="142"/>
    <n v="7100"/>
    <n v="3621"/>
    <n v="0.51"/>
    <x v="2"/>
    <s v="low Units"/>
    <n v="1.0902189380622021E-3"/>
  </r>
  <r>
    <x v="0"/>
    <s v="Online"/>
    <n v="1128299"/>
    <n v="44399"/>
    <s v="22-07-2021"/>
    <x v="5"/>
    <x v="1"/>
    <s v="Thursday"/>
    <s v="22"/>
    <x v="2"/>
    <x v="25"/>
    <x v="28"/>
    <x v="2"/>
    <n v="51"/>
    <n v="133"/>
    <n v="6783"/>
    <n v="3188"/>
    <n v="0.47"/>
    <x v="2"/>
    <s v="low Units"/>
    <n v="9.5985031056125395E-4"/>
  </r>
  <r>
    <x v="0"/>
    <s v="Online"/>
    <n v="1128299"/>
    <n v="44399"/>
    <s v="22-07-2021"/>
    <x v="5"/>
    <x v="1"/>
    <s v="Thursday"/>
    <s v="22"/>
    <x v="2"/>
    <x v="25"/>
    <x v="28"/>
    <x v="3"/>
    <n v="48"/>
    <n v="101"/>
    <n v="4848"/>
    <n v="2182"/>
    <n v="0.45"/>
    <x v="2"/>
    <s v="low Units"/>
    <n v="6.5696153627498629E-4"/>
  </r>
  <r>
    <x v="0"/>
    <s v="Online"/>
    <n v="1128299"/>
    <n v="44399"/>
    <s v="22-07-2021"/>
    <x v="5"/>
    <x v="1"/>
    <s v="Thursday"/>
    <s v="22"/>
    <x v="2"/>
    <x v="25"/>
    <x v="28"/>
    <x v="4"/>
    <n v="52"/>
    <n v="128"/>
    <n v="6656"/>
    <n v="2862"/>
    <n v="0.43"/>
    <x v="2"/>
    <s v="low Units"/>
    <n v="8.6169748708478952E-4"/>
  </r>
  <r>
    <x v="0"/>
    <s v="Online"/>
    <n v="1128299"/>
    <n v="44399"/>
    <s v="22-07-2021"/>
    <x v="5"/>
    <x v="1"/>
    <s v="Thursday"/>
    <s v="22"/>
    <x v="2"/>
    <x v="25"/>
    <x v="28"/>
    <x v="5"/>
    <n v="67"/>
    <n v="123"/>
    <n v="8241"/>
    <n v="3132"/>
    <n v="0.38"/>
    <x v="2"/>
    <s v="low Units"/>
    <n v="9.4298970284750554E-4"/>
  </r>
  <r>
    <x v="0"/>
    <s v="Online"/>
    <n v="1128299"/>
    <n v="44431"/>
    <s v="23-08-2021"/>
    <x v="6"/>
    <x v="1"/>
    <s v="Monday"/>
    <s v="23"/>
    <x v="2"/>
    <x v="25"/>
    <x v="28"/>
    <x v="0"/>
    <n v="50"/>
    <n v="163"/>
    <n v="8150"/>
    <n v="4075"/>
    <n v="0.5"/>
    <x v="2"/>
    <s v="low Units"/>
    <n v="1.2269102934558062E-3"/>
  </r>
  <r>
    <x v="0"/>
    <s v="Online"/>
    <n v="1128299"/>
    <n v="44431"/>
    <s v="23-08-2021"/>
    <x v="6"/>
    <x v="1"/>
    <s v="Monday"/>
    <s v="23"/>
    <x v="2"/>
    <x v="25"/>
    <x v="28"/>
    <x v="1"/>
    <n v="57"/>
    <n v="161"/>
    <n v="9177"/>
    <n v="4589"/>
    <n v="0.5"/>
    <x v="2"/>
    <s v="low Units"/>
    <n v="1.3816665856855692E-3"/>
  </r>
  <r>
    <x v="0"/>
    <s v="Online"/>
    <n v="1128299"/>
    <n v="44431"/>
    <s v="23-08-2021"/>
    <x v="6"/>
    <x v="1"/>
    <s v="Monday"/>
    <s v="23"/>
    <x v="2"/>
    <x v="25"/>
    <x v="28"/>
    <x v="2"/>
    <n v="54"/>
    <n v="113"/>
    <n v="6102"/>
    <n v="2990"/>
    <n v="0.49"/>
    <x v="2"/>
    <s v="low Units"/>
    <n v="9.0023601900192894E-4"/>
  </r>
  <r>
    <x v="0"/>
    <s v="Online"/>
    <n v="1128299"/>
    <n v="44431"/>
    <s v="23-08-2021"/>
    <x v="6"/>
    <x v="1"/>
    <s v="Monday"/>
    <s v="23"/>
    <x v="2"/>
    <x v="25"/>
    <x v="28"/>
    <x v="3"/>
    <n v="52"/>
    <n v="112"/>
    <n v="5824"/>
    <n v="2854"/>
    <n v="0.49"/>
    <x v="2"/>
    <s v="low Units"/>
    <n v="8.5928882883996827E-4"/>
  </r>
  <r>
    <x v="0"/>
    <s v="Online"/>
    <n v="1128299"/>
    <n v="44431"/>
    <s v="23-08-2021"/>
    <x v="6"/>
    <x v="1"/>
    <s v="Monday"/>
    <s v="23"/>
    <x v="2"/>
    <x v="25"/>
    <x v="28"/>
    <x v="4"/>
    <n v="59"/>
    <n v="116"/>
    <n v="6844"/>
    <n v="2806"/>
    <n v="0.41"/>
    <x v="2"/>
    <s v="low Units"/>
    <n v="8.4483687937104101E-4"/>
  </r>
  <r>
    <x v="0"/>
    <s v="Online"/>
    <n v="1128299"/>
    <n v="44431"/>
    <s v="23-08-2021"/>
    <x v="6"/>
    <x v="1"/>
    <s v="Monday"/>
    <s v="23"/>
    <x v="2"/>
    <x v="25"/>
    <x v="28"/>
    <x v="5"/>
    <n v="65"/>
    <n v="94"/>
    <n v="6110"/>
    <n v="2444"/>
    <n v="0.4"/>
    <x v="2"/>
    <s v="low Units"/>
    <n v="7.3584509379288107E-4"/>
  </r>
  <r>
    <x v="0"/>
    <s v="Online"/>
    <n v="1128299"/>
    <n v="44463"/>
    <s v="24-09-2021"/>
    <x v="7"/>
    <x v="1"/>
    <s v="Friday"/>
    <s v="24"/>
    <x v="2"/>
    <x v="25"/>
    <x v="28"/>
    <x v="0"/>
    <n v="41"/>
    <n v="167"/>
    <n v="6847"/>
    <n v="3355"/>
    <n v="0.49"/>
    <x v="2"/>
    <s v="low Units"/>
    <n v="1.010131051421897E-3"/>
  </r>
  <r>
    <x v="0"/>
    <s v="Online"/>
    <n v="1128299"/>
    <n v="44463"/>
    <s v="24-09-2021"/>
    <x v="7"/>
    <x v="1"/>
    <s v="Friday"/>
    <s v="24"/>
    <x v="2"/>
    <x v="25"/>
    <x v="28"/>
    <x v="1"/>
    <n v="45"/>
    <n v="161"/>
    <n v="7245"/>
    <n v="3840"/>
    <n v="0.53"/>
    <x v="2"/>
    <s v="low Units"/>
    <n v="1.156155957514183E-3"/>
  </r>
  <r>
    <x v="0"/>
    <s v="Online"/>
    <n v="1128299"/>
    <n v="44463"/>
    <s v="24-09-2021"/>
    <x v="7"/>
    <x v="1"/>
    <s v="Friday"/>
    <s v="24"/>
    <x v="2"/>
    <x v="25"/>
    <x v="28"/>
    <x v="2"/>
    <n v="43"/>
    <n v="128"/>
    <n v="5504"/>
    <n v="2477"/>
    <n v="0.45"/>
    <x v="2"/>
    <s v="low Units"/>
    <n v="7.4578080905276861E-4"/>
  </r>
  <r>
    <x v="0"/>
    <s v="Online"/>
    <n v="1128299"/>
    <n v="44463"/>
    <s v="24-09-2021"/>
    <x v="7"/>
    <x v="1"/>
    <s v="Friday"/>
    <s v="24"/>
    <x v="2"/>
    <x v="25"/>
    <x v="28"/>
    <x v="3"/>
    <n v="41"/>
    <n v="113"/>
    <n v="4633"/>
    <n v="2178"/>
    <n v="0.47"/>
    <x v="2"/>
    <s v="low Units"/>
    <n v="6.5575720715257578E-4"/>
  </r>
  <r>
    <x v="0"/>
    <s v="Online"/>
    <n v="1128299"/>
    <n v="44463"/>
    <s v="24-09-2021"/>
    <x v="7"/>
    <x v="1"/>
    <s v="Friday"/>
    <s v="24"/>
    <x v="2"/>
    <x v="25"/>
    <x v="28"/>
    <x v="4"/>
    <n v="54"/>
    <n v="105"/>
    <n v="5670"/>
    <n v="2495"/>
    <n v="0.44"/>
    <x v="2"/>
    <s v="low Units"/>
    <n v="7.512002901036163E-4"/>
  </r>
  <r>
    <x v="0"/>
    <s v="Online"/>
    <n v="1128299"/>
    <n v="44463"/>
    <s v="24-09-2021"/>
    <x v="7"/>
    <x v="1"/>
    <s v="Friday"/>
    <s v="24"/>
    <x v="2"/>
    <x v="25"/>
    <x v="28"/>
    <x v="5"/>
    <n v="56"/>
    <n v="119"/>
    <n v="6664"/>
    <n v="2466"/>
    <n v="0.37"/>
    <x v="2"/>
    <s v="low Units"/>
    <n v="7.4246890396613939E-4"/>
  </r>
  <r>
    <x v="0"/>
    <s v="Online"/>
    <n v="1128299"/>
    <n v="44492"/>
    <s v="23-10-2021"/>
    <x v="8"/>
    <x v="1"/>
    <s v="Saturday"/>
    <s v="23"/>
    <x v="2"/>
    <x v="25"/>
    <x v="28"/>
    <x v="0"/>
    <n v="41"/>
    <n v="135"/>
    <n v="5535"/>
    <n v="2657"/>
    <n v="0.48"/>
    <x v="2"/>
    <s v="low Units"/>
    <n v="7.9997561956124592E-4"/>
  </r>
  <r>
    <x v="0"/>
    <s v="Online"/>
    <n v="1128299"/>
    <n v="44492"/>
    <s v="23-10-2021"/>
    <x v="8"/>
    <x v="1"/>
    <s v="Saturday"/>
    <s v="23"/>
    <x v="2"/>
    <x v="25"/>
    <x v="28"/>
    <x v="1"/>
    <n v="47"/>
    <n v="145"/>
    <n v="6815"/>
    <n v="3612"/>
    <n v="0.53"/>
    <x v="2"/>
    <s v="low Units"/>
    <n v="1.0875091975367783E-3"/>
  </r>
  <r>
    <x v="0"/>
    <s v="Online"/>
    <n v="1128299"/>
    <n v="44492"/>
    <s v="23-10-2021"/>
    <x v="8"/>
    <x v="1"/>
    <s v="Saturday"/>
    <s v="23"/>
    <x v="2"/>
    <x v="25"/>
    <x v="28"/>
    <x v="2"/>
    <n v="44"/>
    <n v="91"/>
    <n v="4004"/>
    <n v="1922"/>
    <n v="0.48"/>
    <x v="2"/>
    <s v="low Units"/>
    <n v="5.7868014331829683E-4"/>
  </r>
  <r>
    <x v="0"/>
    <s v="Online"/>
    <n v="1128299"/>
    <n v="44492"/>
    <s v="23-10-2021"/>
    <x v="8"/>
    <x v="1"/>
    <s v="Saturday"/>
    <s v="23"/>
    <x v="2"/>
    <x v="25"/>
    <x v="28"/>
    <x v="3"/>
    <n v="43"/>
    <n v="90"/>
    <n v="3870"/>
    <n v="1896"/>
    <n v="0.49"/>
    <x v="2"/>
    <s v="low Units"/>
    <n v="5.7085200402262788E-4"/>
  </r>
  <r>
    <x v="0"/>
    <s v="Online"/>
    <n v="1128299"/>
    <n v="44492"/>
    <s v="23-10-2021"/>
    <x v="8"/>
    <x v="1"/>
    <s v="Saturday"/>
    <s v="23"/>
    <x v="2"/>
    <x v="25"/>
    <x v="28"/>
    <x v="4"/>
    <n v="53"/>
    <n v="69"/>
    <n v="3657"/>
    <n v="1463"/>
    <n v="0.4"/>
    <x v="2"/>
    <s v="low Units"/>
    <n v="4.4048337652167964E-4"/>
  </r>
  <r>
    <x v="0"/>
    <s v="Online"/>
    <n v="1128299"/>
    <n v="44492"/>
    <s v="23-10-2021"/>
    <x v="8"/>
    <x v="1"/>
    <s v="Saturday"/>
    <s v="23"/>
    <x v="2"/>
    <x v="25"/>
    <x v="28"/>
    <x v="5"/>
    <n v="56"/>
    <n v="85"/>
    <n v="4760"/>
    <n v="1809"/>
    <n v="0.38"/>
    <x v="2"/>
    <s v="low Units"/>
    <n v="5.4465784561019725E-4"/>
  </r>
  <r>
    <x v="0"/>
    <s v="Online"/>
    <n v="1128299"/>
    <n v="44523"/>
    <s v="23-11-2021"/>
    <x v="9"/>
    <x v="1"/>
    <s v="Tuesday"/>
    <s v="23"/>
    <x v="2"/>
    <x v="25"/>
    <x v="28"/>
    <x v="0"/>
    <n v="42"/>
    <n v="135"/>
    <n v="5670"/>
    <n v="2665"/>
    <n v="0.47"/>
    <x v="2"/>
    <s v="low Units"/>
    <n v="8.0238427780606717E-4"/>
  </r>
  <r>
    <x v="0"/>
    <s v="Online"/>
    <n v="1128299"/>
    <n v="44523"/>
    <s v="23-11-2021"/>
    <x v="9"/>
    <x v="1"/>
    <s v="Tuesday"/>
    <s v="23"/>
    <x v="2"/>
    <x v="25"/>
    <x v="28"/>
    <x v="1"/>
    <n v="46"/>
    <n v="147"/>
    <n v="6762"/>
    <n v="3516"/>
    <n v="0.52"/>
    <x v="2"/>
    <s v="low Units"/>
    <n v="1.0586052985989238E-3"/>
  </r>
  <r>
    <x v="0"/>
    <s v="Online"/>
    <n v="1128299"/>
    <n v="44523"/>
    <s v="23-11-2021"/>
    <x v="9"/>
    <x v="1"/>
    <s v="Tuesday"/>
    <s v="23"/>
    <x v="2"/>
    <x v="25"/>
    <x v="28"/>
    <x v="2"/>
    <n v="44"/>
    <n v="105"/>
    <n v="4620"/>
    <n v="2125"/>
    <n v="0.46"/>
    <x v="2"/>
    <s v="low Units"/>
    <n v="6.3979984628063523E-4"/>
  </r>
  <r>
    <x v="0"/>
    <s v="Online"/>
    <n v="1128299"/>
    <n v="44523"/>
    <s v="23-11-2021"/>
    <x v="9"/>
    <x v="1"/>
    <s v="Tuesday"/>
    <s v="23"/>
    <x v="2"/>
    <x v="25"/>
    <x v="28"/>
    <x v="3"/>
    <n v="42"/>
    <n v="98"/>
    <n v="4116"/>
    <n v="1935"/>
    <n v="0.47"/>
    <x v="2"/>
    <s v="low Units"/>
    <n v="5.8259421296613125E-4"/>
  </r>
  <r>
    <x v="0"/>
    <s v="Online"/>
    <n v="1128299"/>
    <n v="44523"/>
    <s v="23-11-2021"/>
    <x v="9"/>
    <x v="1"/>
    <s v="Tuesday"/>
    <s v="23"/>
    <x v="2"/>
    <x v="25"/>
    <x v="28"/>
    <x v="4"/>
    <n v="53"/>
    <n v="87"/>
    <n v="4611"/>
    <n v="1891"/>
    <n v="0.41"/>
    <x v="2"/>
    <s v="low Units"/>
    <n v="5.693465926196146E-4"/>
  </r>
  <r>
    <x v="0"/>
    <s v="Online"/>
    <n v="1128299"/>
    <n v="44523"/>
    <s v="23-11-2021"/>
    <x v="9"/>
    <x v="1"/>
    <s v="Tuesday"/>
    <s v="23"/>
    <x v="2"/>
    <x v="25"/>
    <x v="28"/>
    <x v="5"/>
    <n v="55"/>
    <n v="111"/>
    <n v="6105"/>
    <n v="2259"/>
    <n v="0.37"/>
    <x v="2"/>
    <s v="low Units"/>
    <n v="6.8014487188139048E-4"/>
  </r>
  <r>
    <x v="0"/>
    <s v="Online"/>
    <n v="1128299"/>
    <n v="44552"/>
    <s v="22-12-2021"/>
    <x v="10"/>
    <x v="1"/>
    <s v="Wednesday"/>
    <s v="22"/>
    <x v="2"/>
    <x v="25"/>
    <x v="28"/>
    <x v="0"/>
    <n v="44"/>
    <n v="181"/>
    <n v="7964"/>
    <n v="3663"/>
    <n v="0.46"/>
    <x v="2"/>
    <s v="low Units"/>
    <n v="1.1028643938475137E-3"/>
  </r>
  <r>
    <x v="0"/>
    <s v="Online"/>
    <n v="1128299"/>
    <n v="44552"/>
    <s v="22-12-2021"/>
    <x v="10"/>
    <x v="1"/>
    <s v="Wednesday"/>
    <s v="22"/>
    <x v="2"/>
    <x v="25"/>
    <x v="28"/>
    <x v="1"/>
    <n v="49"/>
    <n v="175"/>
    <n v="8575"/>
    <n v="4631"/>
    <n v="0.54"/>
    <x v="2"/>
    <s v="low Units"/>
    <n v="1.3943120414708807E-3"/>
  </r>
  <r>
    <x v="4"/>
    <s v="Online"/>
    <n v="1128299"/>
    <n v="44552"/>
    <s v="22-12-2021"/>
    <x v="10"/>
    <x v="1"/>
    <s v="Wednesday"/>
    <s v="22"/>
    <x v="2"/>
    <x v="25"/>
    <x v="28"/>
    <x v="2"/>
    <n v="43"/>
    <n v="123"/>
    <n v="5289"/>
    <n v="2539"/>
    <n v="0.48"/>
    <x v="2"/>
    <s v="low Units"/>
    <n v="7.6444791045013295E-4"/>
  </r>
  <r>
    <x v="4"/>
    <s v="Online"/>
    <n v="1128299"/>
    <n v="44552"/>
    <s v="22-12-2021"/>
    <x v="10"/>
    <x v="1"/>
    <s v="Wednesday"/>
    <s v="22"/>
    <x v="2"/>
    <x v="25"/>
    <x v="28"/>
    <x v="3"/>
    <n v="44"/>
    <n v="115"/>
    <n v="5060"/>
    <n v="2277"/>
    <n v="0.45"/>
    <x v="2"/>
    <s v="low Units"/>
    <n v="6.8556435293223828E-4"/>
  </r>
  <r>
    <x v="4"/>
    <s v="Online"/>
    <n v="1128299"/>
    <n v="44552"/>
    <s v="22-12-2021"/>
    <x v="10"/>
    <x v="1"/>
    <s v="Wednesday"/>
    <s v="22"/>
    <x v="2"/>
    <x v="25"/>
    <x v="28"/>
    <x v="4"/>
    <n v="52"/>
    <n v="88"/>
    <n v="4576"/>
    <n v="1968"/>
    <n v="0.43"/>
    <x v="2"/>
    <s v="low Units"/>
    <n v="5.9252992822601879E-4"/>
  </r>
  <r>
    <x v="4"/>
    <s v="Online"/>
    <n v="1128299"/>
    <n v="44552"/>
    <s v="22-12-2021"/>
    <x v="10"/>
    <x v="1"/>
    <s v="Wednesday"/>
    <s v="22"/>
    <x v="2"/>
    <x v="25"/>
    <x v="28"/>
    <x v="5"/>
    <n v="58"/>
    <n v="135"/>
    <n v="7830"/>
    <n v="2897"/>
    <n v="0.37"/>
    <x v="2"/>
    <s v="low Units"/>
    <n v="8.7223536690588237E-4"/>
  </r>
  <r>
    <x v="4"/>
    <s v="Online"/>
    <n v="1128299"/>
    <n v="44222"/>
    <s v="26-01-2021"/>
    <x v="0"/>
    <x v="1"/>
    <s v="Tuesday"/>
    <s v="26"/>
    <x v="2"/>
    <x v="25"/>
    <x v="28"/>
    <x v="0"/>
    <n v="33"/>
    <n v="133"/>
    <n v="4389"/>
    <n v="2151"/>
    <n v="0.49"/>
    <x v="2"/>
    <s v="low Units"/>
    <n v="6.4762798557630407E-4"/>
  </r>
  <r>
    <x v="4"/>
    <s v="Online"/>
    <n v="1128299"/>
    <n v="44222"/>
    <s v="26-01-2021"/>
    <x v="0"/>
    <x v="1"/>
    <s v="Tuesday"/>
    <s v="26"/>
    <x v="2"/>
    <x v="25"/>
    <x v="28"/>
    <x v="1"/>
    <n v="42"/>
    <n v="138"/>
    <n v="5796"/>
    <n v="3072"/>
    <n v="0.53"/>
    <x v="2"/>
    <s v="low Units"/>
    <n v="9.2492476601134651E-4"/>
  </r>
  <r>
    <x v="4"/>
    <s v="Online"/>
    <n v="1128299"/>
    <n v="44222"/>
    <s v="26-01-2021"/>
    <x v="0"/>
    <x v="1"/>
    <s v="Tuesday"/>
    <s v="26"/>
    <x v="2"/>
    <x v="25"/>
    <x v="28"/>
    <x v="2"/>
    <n v="42"/>
    <n v="138"/>
    <n v="5796"/>
    <n v="2666"/>
    <n v="0.46"/>
    <x v="2"/>
    <s v="low Units"/>
    <n v="8.0268536008666982E-4"/>
  </r>
  <r>
    <x v="4"/>
    <s v="Online"/>
    <n v="1128299"/>
    <n v="44222"/>
    <s v="26-01-2021"/>
    <x v="0"/>
    <x v="1"/>
    <s v="Tuesday"/>
    <s v="26"/>
    <x v="2"/>
    <x v="25"/>
    <x v="28"/>
    <x v="3"/>
    <n v="43"/>
    <n v="85"/>
    <n v="3655"/>
    <n v="1791"/>
    <n v="0.49"/>
    <x v="2"/>
    <s v="low Units"/>
    <n v="5.3923836455934944E-4"/>
  </r>
  <r>
    <x v="4"/>
    <s v="Online"/>
    <n v="1128299"/>
    <n v="44222"/>
    <s v="26-01-2021"/>
    <x v="0"/>
    <x v="1"/>
    <s v="Tuesday"/>
    <s v="26"/>
    <x v="2"/>
    <x v="25"/>
    <x v="28"/>
    <x v="4"/>
    <n v="45"/>
    <n v="80"/>
    <n v="3600"/>
    <n v="1476"/>
    <n v="0.41"/>
    <x v="2"/>
    <s v="low Units"/>
    <n v="4.4439744616951412E-4"/>
  </r>
  <r>
    <x v="4"/>
    <s v="Online"/>
    <n v="1128299"/>
    <n v="44222"/>
    <s v="26-01-2021"/>
    <x v="0"/>
    <x v="1"/>
    <s v="Tuesday"/>
    <s v="26"/>
    <x v="2"/>
    <x v="25"/>
    <x v="28"/>
    <x v="5"/>
    <n v="42"/>
    <n v="128"/>
    <n v="5376"/>
    <n v="1935"/>
    <n v="0.36"/>
    <x v="2"/>
    <s v="low Units"/>
    <n v="5.8259421296613125E-4"/>
  </r>
  <r>
    <x v="4"/>
    <s v="Online"/>
    <n v="1128299"/>
    <n v="44253"/>
    <s v="26-02-2021"/>
    <x v="1"/>
    <x v="1"/>
    <s v="Friday"/>
    <s v="26"/>
    <x v="2"/>
    <x v="25"/>
    <x v="28"/>
    <x v="0"/>
    <n v="33"/>
    <n v="147"/>
    <n v="4851"/>
    <n v="2377"/>
    <n v="0.49"/>
    <x v="2"/>
    <s v="low Units"/>
    <n v="7.1567258099250344E-4"/>
  </r>
  <r>
    <x v="4"/>
    <s v="Online"/>
    <n v="1128299"/>
    <n v="44253"/>
    <s v="26-02-2021"/>
    <x v="1"/>
    <x v="1"/>
    <s v="Friday"/>
    <s v="26"/>
    <x v="2"/>
    <x v="25"/>
    <x v="28"/>
    <x v="1"/>
    <n v="44"/>
    <n v="106"/>
    <n v="4664"/>
    <n v="2565"/>
    <n v="0.55000000000000004"/>
    <x v="2"/>
    <s v="low Units"/>
    <n v="7.722760497458019E-4"/>
  </r>
  <r>
    <x v="4"/>
    <s v="Online"/>
    <n v="1128299"/>
    <n v="44253"/>
    <s v="26-02-2021"/>
    <x v="1"/>
    <x v="1"/>
    <s v="Friday"/>
    <s v="26"/>
    <x v="2"/>
    <x v="25"/>
    <x v="28"/>
    <x v="2"/>
    <n v="41"/>
    <n v="111"/>
    <n v="4551"/>
    <n v="2093"/>
    <n v="0.46"/>
    <x v="2"/>
    <s v="low Units"/>
    <n v="6.3016521330135024E-4"/>
  </r>
  <r>
    <x v="4"/>
    <s v="Online"/>
    <n v="1128299"/>
    <n v="44253"/>
    <s v="26-02-2021"/>
    <x v="1"/>
    <x v="1"/>
    <s v="Friday"/>
    <s v="26"/>
    <x v="2"/>
    <x v="26"/>
    <x v="29"/>
    <x v="3"/>
    <n v="43"/>
    <n v="74"/>
    <n v="3182"/>
    <n v="1559"/>
    <n v="0.49"/>
    <x v="2"/>
    <s v="low Units"/>
    <n v="4.6938727545953423E-4"/>
  </r>
  <r>
    <x v="4"/>
    <s v="Online"/>
    <n v="1128299"/>
    <n v="44253"/>
    <s v="26-02-2021"/>
    <x v="1"/>
    <x v="1"/>
    <s v="Friday"/>
    <s v="26"/>
    <x v="2"/>
    <x v="26"/>
    <x v="29"/>
    <x v="4"/>
    <n v="45"/>
    <n v="54"/>
    <n v="2430"/>
    <n v="1069"/>
    <n v="0.44"/>
    <x v="2"/>
    <s v="low Units"/>
    <n v="3.2185695796423482E-4"/>
  </r>
  <r>
    <x v="4"/>
    <s v="Online"/>
    <n v="1128299"/>
    <n v="44253"/>
    <s v="26-02-2021"/>
    <x v="1"/>
    <x v="1"/>
    <s v="Friday"/>
    <s v="26"/>
    <x v="2"/>
    <x v="26"/>
    <x v="29"/>
    <x v="5"/>
    <n v="41"/>
    <n v="104"/>
    <n v="4264"/>
    <n v="1620"/>
    <n v="0.38"/>
    <x v="2"/>
    <s v="low Units"/>
    <n v="4.8775329457629598E-4"/>
  </r>
  <r>
    <x v="4"/>
    <s v="Online"/>
    <n v="1128299"/>
    <n v="44280"/>
    <s v="25-03-2021"/>
    <x v="2"/>
    <x v="1"/>
    <s v="Thursday"/>
    <s v="25"/>
    <x v="2"/>
    <x v="26"/>
    <x v="29"/>
    <x v="0"/>
    <n v="44"/>
    <n v="165"/>
    <n v="7260"/>
    <n v="3630"/>
    <n v="0.5"/>
    <x v="2"/>
    <s v="low Units"/>
    <n v="1.0929286785876261E-3"/>
  </r>
  <r>
    <x v="4"/>
    <s v="Online"/>
    <n v="1128299"/>
    <n v="44280"/>
    <s v="25-03-2021"/>
    <x v="2"/>
    <x v="1"/>
    <s v="Thursday"/>
    <s v="25"/>
    <x v="2"/>
    <x v="26"/>
    <x v="29"/>
    <x v="1"/>
    <n v="51"/>
    <n v="112"/>
    <n v="5712"/>
    <n v="3027"/>
    <n v="0.53"/>
    <x v="2"/>
    <s v="low Units"/>
    <n v="9.113760633842271E-4"/>
  </r>
  <r>
    <x v="4"/>
    <s v="Online"/>
    <n v="1128299"/>
    <n v="44280"/>
    <s v="25-03-2021"/>
    <x v="2"/>
    <x v="1"/>
    <s v="Thursday"/>
    <s v="25"/>
    <x v="2"/>
    <x v="26"/>
    <x v="29"/>
    <x v="2"/>
    <n v="52"/>
    <n v="112"/>
    <n v="5824"/>
    <n v="2854"/>
    <n v="0.49"/>
    <x v="2"/>
    <s v="low Units"/>
    <n v="8.5928882883996827E-4"/>
  </r>
  <r>
    <x v="4"/>
    <s v="Online"/>
    <n v="1128299"/>
    <n v="44280"/>
    <s v="25-03-2021"/>
    <x v="2"/>
    <x v="1"/>
    <s v="Thursday"/>
    <s v="25"/>
    <x v="2"/>
    <x v="26"/>
    <x v="29"/>
    <x v="3"/>
    <n v="50"/>
    <n v="83"/>
    <n v="4150"/>
    <n v="1909"/>
    <n v="0.46"/>
    <x v="2"/>
    <s v="low Units"/>
    <n v="5.7476607367046241E-4"/>
  </r>
  <r>
    <x v="4"/>
    <s v="Online"/>
    <n v="1128299"/>
    <n v="44280"/>
    <s v="25-03-2021"/>
    <x v="2"/>
    <x v="1"/>
    <s v="Thursday"/>
    <s v="25"/>
    <x v="2"/>
    <x v="26"/>
    <x v="29"/>
    <x v="4"/>
    <n v="55"/>
    <n v="53"/>
    <n v="2915"/>
    <n v="1253"/>
    <n v="0.43"/>
    <x v="2"/>
    <s v="low Units"/>
    <n v="3.7725609759512276E-4"/>
  </r>
  <r>
    <x v="4"/>
    <s v="Online"/>
    <n v="1128299"/>
    <n v="44280"/>
    <s v="25-03-2021"/>
    <x v="2"/>
    <x v="1"/>
    <s v="Thursday"/>
    <s v="25"/>
    <x v="2"/>
    <x v="26"/>
    <x v="29"/>
    <x v="5"/>
    <n v="50"/>
    <n v="98"/>
    <n v="4900"/>
    <n v="1862"/>
    <n v="0.38"/>
    <x v="2"/>
    <s v="low Units"/>
    <n v="5.6061520648213769E-4"/>
  </r>
  <r>
    <x v="4"/>
    <s v="Online"/>
    <n v="1128299"/>
    <n v="44312"/>
    <s v="26-04-2021"/>
    <x v="3"/>
    <x v="1"/>
    <s v="Monday"/>
    <s v="26"/>
    <x v="2"/>
    <x v="26"/>
    <x v="29"/>
    <x v="0"/>
    <n v="51"/>
    <n v="154"/>
    <n v="7854"/>
    <n v="3534"/>
    <n v="0.45"/>
    <x v="2"/>
    <s v="low Units"/>
    <n v="1.0640247796497716E-3"/>
  </r>
  <r>
    <x v="4"/>
    <s v="Online"/>
    <n v="1128299"/>
    <n v="44312"/>
    <s v="26-04-2021"/>
    <x v="3"/>
    <x v="1"/>
    <s v="Monday"/>
    <s v="26"/>
    <x v="2"/>
    <x v="26"/>
    <x v="29"/>
    <x v="1"/>
    <n v="59"/>
    <n v="98"/>
    <n v="5782"/>
    <n v="2891"/>
    <n v="0.5"/>
    <x v="2"/>
    <s v="low Units"/>
    <n v="8.7042887322226633E-4"/>
  </r>
  <r>
    <x v="4"/>
    <s v="Online"/>
    <n v="1128299"/>
    <n v="44312"/>
    <s v="26-04-2021"/>
    <x v="3"/>
    <x v="1"/>
    <s v="Monday"/>
    <s v="26"/>
    <x v="2"/>
    <x v="26"/>
    <x v="29"/>
    <x v="2"/>
    <n v="55"/>
    <n v="116"/>
    <n v="6380"/>
    <n v="3190"/>
    <n v="0.5"/>
    <x v="2"/>
    <s v="low Units"/>
    <n v="9.6045247512245926E-4"/>
  </r>
  <r>
    <x v="4"/>
    <s v="Online"/>
    <n v="1128299"/>
    <n v="44312"/>
    <s v="26-04-2021"/>
    <x v="3"/>
    <x v="1"/>
    <s v="Monday"/>
    <s v="26"/>
    <x v="2"/>
    <x v="26"/>
    <x v="29"/>
    <x v="3"/>
    <n v="54"/>
    <n v="87"/>
    <n v="4698"/>
    <n v="2161"/>
    <n v="0.46"/>
    <x v="2"/>
    <s v="low Units"/>
    <n v="6.5063880838233063E-4"/>
  </r>
  <r>
    <x v="4"/>
    <s v="Online"/>
    <n v="1128299"/>
    <n v="44312"/>
    <s v="26-04-2021"/>
    <x v="3"/>
    <x v="1"/>
    <s v="Monday"/>
    <s v="26"/>
    <x v="2"/>
    <x v="26"/>
    <x v="29"/>
    <x v="4"/>
    <n v="56"/>
    <n v="58"/>
    <n v="3248"/>
    <n v="1332"/>
    <n v="0.41"/>
    <x v="2"/>
    <s v="low Units"/>
    <n v="4.0104159776273226E-4"/>
  </r>
  <r>
    <x v="4"/>
    <s v="Online"/>
    <n v="1128299"/>
    <n v="44312"/>
    <s v="26-04-2021"/>
    <x v="3"/>
    <x v="1"/>
    <s v="Monday"/>
    <s v="26"/>
    <x v="2"/>
    <x v="26"/>
    <x v="29"/>
    <x v="5"/>
    <n v="69"/>
    <n v="101"/>
    <n v="6969"/>
    <n v="2648"/>
    <n v="0.38"/>
    <x v="2"/>
    <s v="low Units"/>
    <n v="7.9726587903582212E-4"/>
  </r>
  <r>
    <x v="4"/>
    <s v="Online"/>
    <n v="1128299"/>
    <n v="44343"/>
    <s v="27-05-2021"/>
    <x v="4"/>
    <x v="1"/>
    <s v="Thursday"/>
    <s v="27"/>
    <x v="2"/>
    <x v="26"/>
    <x v="29"/>
    <x v="0"/>
    <n v="51"/>
    <n v="150"/>
    <n v="7650"/>
    <n v="3443"/>
    <n v="0.45"/>
    <x v="2"/>
    <s v="low Units"/>
    <n v="1.0366262921149302E-3"/>
  </r>
  <r>
    <x v="4"/>
    <s v="Online"/>
    <n v="1128299"/>
    <n v="44343"/>
    <s v="27-05-2021"/>
    <x v="4"/>
    <x v="1"/>
    <s v="Thursday"/>
    <s v="27"/>
    <x v="2"/>
    <x v="26"/>
    <x v="29"/>
    <x v="1"/>
    <n v="58"/>
    <n v="111"/>
    <n v="6438"/>
    <n v="3283"/>
    <n v="0.51"/>
    <x v="2"/>
    <s v="low Units"/>
    <n v="9.8845312721850594E-4"/>
  </r>
  <r>
    <x v="4"/>
    <s v="Online"/>
    <n v="1128299"/>
    <n v="44343"/>
    <s v="27-05-2021"/>
    <x v="4"/>
    <x v="1"/>
    <s v="Thursday"/>
    <s v="27"/>
    <x v="2"/>
    <x v="26"/>
    <x v="29"/>
    <x v="2"/>
    <n v="56"/>
    <n v="126"/>
    <n v="7056"/>
    <n v="3316"/>
    <n v="0.47"/>
    <x v="2"/>
    <s v="low Units"/>
    <n v="9.9838884247839348E-4"/>
  </r>
  <r>
    <x v="4"/>
    <s v="Online"/>
    <n v="1128299"/>
    <n v="44343"/>
    <s v="27-05-2021"/>
    <x v="4"/>
    <x v="1"/>
    <s v="Thursday"/>
    <s v="27"/>
    <x v="2"/>
    <x v="26"/>
    <x v="29"/>
    <x v="3"/>
    <n v="51"/>
    <n v="91"/>
    <n v="4641"/>
    <n v="2135"/>
    <n v="0.46"/>
    <x v="2"/>
    <s v="low Units"/>
    <n v="6.4281066908666168E-4"/>
  </r>
  <r>
    <x v="4"/>
    <s v="Online"/>
    <n v="1128299"/>
    <n v="44343"/>
    <s v="27-05-2021"/>
    <x v="4"/>
    <x v="1"/>
    <s v="Thursday"/>
    <s v="27"/>
    <x v="2"/>
    <x v="26"/>
    <x v="29"/>
    <x v="4"/>
    <n v="56"/>
    <n v="65"/>
    <n v="3640"/>
    <n v="1529"/>
    <n v="0.42"/>
    <x v="2"/>
    <s v="low Units"/>
    <n v="4.6035480704145466E-4"/>
  </r>
  <r>
    <x v="4"/>
    <s v="Online"/>
    <n v="1128299"/>
    <n v="44343"/>
    <s v="27-05-2021"/>
    <x v="4"/>
    <x v="1"/>
    <s v="Thursday"/>
    <s v="27"/>
    <x v="2"/>
    <x v="26"/>
    <x v="29"/>
    <x v="5"/>
    <n v="69"/>
    <n v="115"/>
    <n v="7935"/>
    <n v="3095"/>
    <n v="0.39"/>
    <x v="2"/>
    <s v="low Units"/>
    <n v="9.3184965846520738E-4"/>
  </r>
  <r>
    <x v="4"/>
    <s v="Online"/>
    <n v="1128299"/>
    <n v="44373"/>
    <s v="26-06-2021"/>
    <x v="11"/>
    <x v="1"/>
    <s v="Saturday"/>
    <s v="26"/>
    <x v="2"/>
    <x v="26"/>
    <x v="29"/>
    <x v="0"/>
    <n v="52"/>
    <n v="203"/>
    <n v="10556"/>
    <n v="5067"/>
    <n v="0.48"/>
    <x v="2"/>
    <s v="low Units"/>
    <n v="1.5255839158136368E-3"/>
  </r>
  <r>
    <x v="4"/>
    <s v="Online"/>
    <n v="1128299"/>
    <n v="44373"/>
    <s v="26-06-2021"/>
    <x v="11"/>
    <x v="1"/>
    <s v="Saturday"/>
    <s v="26"/>
    <x v="2"/>
    <x v="26"/>
    <x v="29"/>
    <x v="1"/>
    <n v="54"/>
    <n v="154"/>
    <n v="8316"/>
    <n v="4324"/>
    <n v="0.52"/>
    <x v="2"/>
    <s v="low Units"/>
    <n v="1.3018797813258666E-3"/>
  </r>
  <r>
    <x v="4"/>
    <s v="Online"/>
    <n v="1128299"/>
    <n v="44373"/>
    <s v="26-06-2021"/>
    <x v="11"/>
    <x v="1"/>
    <s v="Saturday"/>
    <s v="26"/>
    <x v="2"/>
    <x v="26"/>
    <x v="29"/>
    <x v="2"/>
    <n v="54"/>
    <n v="149"/>
    <n v="8046"/>
    <n v="4023"/>
    <n v="0.5"/>
    <x v="2"/>
    <s v="low Units"/>
    <n v="1.2112540148644683E-3"/>
  </r>
  <r>
    <x v="4"/>
    <s v="Online"/>
    <n v="1128299"/>
    <n v="44373"/>
    <s v="26-06-2021"/>
    <x v="11"/>
    <x v="1"/>
    <s v="Saturday"/>
    <s v="26"/>
    <x v="2"/>
    <x v="26"/>
    <x v="29"/>
    <x v="3"/>
    <n v="54"/>
    <n v="106"/>
    <n v="5724"/>
    <n v="2576"/>
    <n v="0.45"/>
    <x v="2"/>
    <s v="low Units"/>
    <n v="7.7558795483243111E-4"/>
  </r>
  <r>
    <x v="4"/>
    <s v="Online"/>
    <n v="1128299"/>
    <n v="44373"/>
    <s v="26-06-2021"/>
    <x v="11"/>
    <x v="1"/>
    <s v="Saturday"/>
    <s v="26"/>
    <x v="2"/>
    <x v="26"/>
    <x v="29"/>
    <x v="4"/>
    <n v="56"/>
    <n v="87"/>
    <n v="4872"/>
    <n v="2095"/>
    <n v="0.43"/>
    <x v="2"/>
    <s v="low Units"/>
    <n v="6.3076737786255555E-4"/>
  </r>
  <r>
    <x v="4"/>
    <s v="Online"/>
    <n v="1128299"/>
    <n v="44373"/>
    <s v="26-06-2021"/>
    <x v="11"/>
    <x v="1"/>
    <s v="Saturday"/>
    <s v="26"/>
    <x v="2"/>
    <x v="26"/>
    <x v="29"/>
    <x v="5"/>
    <n v="74"/>
    <n v="162"/>
    <n v="11988"/>
    <n v="4316"/>
    <n v="0.36"/>
    <x v="2"/>
    <s v="low Units"/>
    <n v="1.2994711230810453E-3"/>
  </r>
  <r>
    <x v="4"/>
    <s v="Online"/>
    <n v="1128299"/>
    <n v="44402"/>
    <s v="25-07-2021"/>
    <x v="5"/>
    <x v="1"/>
    <s v="Sunday"/>
    <s v="25"/>
    <x v="2"/>
    <x v="26"/>
    <x v="29"/>
    <x v="0"/>
    <n v="54"/>
    <n v="203"/>
    <n v="10962"/>
    <n v="5152"/>
    <n v="0.47"/>
    <x v="2"/>
    <s v="low Units"/>
    <n v="1.5511759096648622E-3"/>
  </r>
  <r>
    <x v="4"/>
    <s v="Online"/>
    <n v="1128299"/>
    <n v="44402"/>
    <s v="25-07-2021"/>
    <x v="5"/>
    <x v="1"/>
    <s v="Sunday"/>
    <s v="25"/>
    <x v="2"/>
    <x v="26"/>
    <x v="29"/>
    <x v="1"/>
    <n v="56"/>
    <n v="180"/>
    <n v="10080"/>
    <n v="5443"/>
    <n v="0.54"/>
    <x v="2"/>
    <s v="low Units"/>
    <n v="1.6387908533202339E-3"/>
  </r>
  <r>
    <x v="4"/>
    <s v="Online"/>
    <n v="1128299"/>
    <n v="44402"/>
    <s v="25-07-2021"/>
    <x v="5"/>
    <x v="1"/>
    <s v="Sunday"/>
    <s v="25"/>
    <x v="2"/>
    <x v="26"/>
    <x v="29"/>
    <x v="2"/>
    <n v="58"/>
    <n v="160"/>
    <n v="9280"/>
    <n v="4454"/>
    <n v="0.48"/>
    <x v="2"/>
    <s v="low Units"/>
    <n v="1.3410204778042112E-3"/>
  </r>
  <r>
    <x v="4"/>
    <s v="Online"/>
    <n v="1128299"/>
    <n v="44402"/>
    <s v="25-07-2021"/>
    <x v="5"/>
    <x v="1"/>
    <s v="Sunday"/>
    <s v="25"/>
    <x v="2"/>
    <x v="26"/>
    <x v="29"/>
    <x v="3"/>
    <n v="54"/>
    <n v="135"/>
    <n v="7290"/>
    <n v="3281"/>
    <n v="0.45"/>
    <x v="2"/>
    <s v="low Units"/>
    <n v="9.8785096265730063E-4"/>
  </r>
  <r>
    <x v="4"/>
    <s v="Online"/>
    <n v="1128299"/>
    <n v="44402"/>
    <s v="25-07-2021"/>
    <x v="5"/>
    <x v="1"/>
    <s v="Sunday"/>
    <s v="25"/>
    <x v="2"/>
    <x v="26"/>
    <x v="29"/>
    <x v="4"/>
    <n v="57"/>
    <n v="145"/>
    <n v="8265"/>
    <n v="3554"/>
    <n v="0.43"/>
    <x v="2"/>
    <s v="low Units"/>
    <n v="1.0700464252618245E-3"/>
  </r>
  <r>
    <x v="4"/>
    <s v="Online"/>
    <n v="1128299"/>
    <n v="44402"/>
    <s v="25-07-2021"/>
    <x v="5"/>
    <x v="1"/>
    <s v="Sunday"/>
    <s v="25"/>
    <x v="2"/>
    <x v="26"/>
    <x v="29"/>
    <x v="5"/>
    <n v="69"/>
    <n v="140"/>
    <n v="9660"/>
    <n v="3671"/>
    <n v="0.38"/>
    <x v="2"/>
    <s v="low Units"/>
    <n v="1.1052730520923349E-3"/>
  </r>
  <r>
    <x v="4"/>
    <s v="Online"/>
    <n v="1128299"/>
    <n v="44434"/>
    <s v="26-08-2021"/>
    <x v="6"/>
    <x v="1"/>
    <s v="Thursday"/>
    <s v="26"/>
    <x v="2"/>
    <x v="26"/>
    <x v="29"/>
    <x v="0"/>
    <n v="56"/>
    <n v="175"/>
    <n v="9800"/>
    <n v="4900"/>
    <n v="0.5"/>
    <x v="2"/>
    <s v="low Units"/>
    <n v="1.475303174952994E-3"/>
  </r>
  <r>
    <x v="4"/>
    <s v="Online"/>
    <n v="1128299"/>
    <n v="44434"/>
    <s v="26-08-2021"/>
    <x v="6"/>
    <x v="1"/>
    <s v="Thursday"/>
    <s v="26"/>
    <x v="2"/>
    <x v="26"/>
    <x v="29"/>
    <x v="1"/>
    <n v="60"/>
    <n v="176"/>
    <n v="10560"/>
    <n v="5491"/>
    <n v="0.52"/>
    <x v="2"/>
    <s v="low Units"/>
    <n v="1.6532428027891614E-3"/>
  </r>
  <r>
    <x v="4"/>
    <s v="Online"/>
    <n v="1128299"/>
    <n v="44434"/>
    <s v="26-08-2021"/>
    <x v="6"/>
    <x v="1"/>
    <s v="Thursday"/>
    <s v="26"/>
    <x v="2"/>
    <x v="26"/>
    <x v="29"/>
    <x v="2"/>
    <n v="58"/>
    <n v="142"/>
    <n v="8236"/>
    <n v="3789"/>
    <n v="0.46"/>
    <x v="2"/>
    <s v="low Units"/>
    <n v="1.1408007612034479E-3"/>
  </r>
  <r>
    <x v="4"/>
    <s v="Online"/>
    <n v="1128299"/>
    <n v="44434"/>
    <s v="26-08-2021"/>
    <x v="6"/>
    <x v="1"/>
    <s v="Thursday"/>
    <s v="26"/>
    <x v="2"/>
    <x v="26"/>
    <x v="29"/>
    <x v="3"/>
    <n v="55"/>
    <n v="143"/>
    <n v="7865"/>
    <n v="3697"/>
    <n v="0.47"/>
    <x v="2"/>
    <s v="low Units"/>
    <n v="1.1131011913880038E-3"/>
  </r>
  <r>
    <x v="4"/>
    <s v="Online"/>
    <n v="1128299"/>
    <n v="44434"/>
    <s v="26-08-2021"/>
    <x v="6"/>
    <x v="1"/>
    <s v="Thursday"/>
    <s v="26"/>
    <x v="2"/>
    <x v="26"/>
    <x v="29"/>
    <x v="4"/>
    <n v="67"/>
    <n v="124"/>
    <n v="8308"/>
    <n v="3323"/>
    <n v="0.4"/>
    <x v="2"/>
    <s v="low Units"/>
    <n v="1.000496418442612E-3"/>
  </r>
  <r>
    <x v="4"/>
    <s v="Online"/>
    <n v="1128299"/>
    <n v="44434"/>
    <s v="26-08-2021"/>
    <x v="6"/>
    <x v="1"/>
    <s v="Thursday"/>
    <s v="26"/>
    <x v="2"/>
    <x v="26"/>
    <x v="29"/>
    <x v="5"/>
    <n v="70"/>
    <n v="126"/>
    <n v="8820"/>
    <n v="3352"/>
    <n v="0.38"/>
    <x v="2"/>
    <s v="low Units"/>
    <n v="1.0092278045800889E-3"/>
  </r>
  <r>
    <x v="4"/>
    <s v="Online"/>
    <n v="1128299"/>
    <n v="44466"/>
    <s v="27-09-2021"/>
    <x v="7"/>
    <x v="1"/>
    <s v="Monday"/>
    <s v="27"/>
    <x v="2"/>
    <x v="26"/>
    <x v="29"/>
    <x v="0"/>
    <n v="49"/>
    <n v="163"/>
    <n v="7987"/>
    <n v="3594"/>
    <n v="0.45"/>
    <x v="2"/>
    <s v="low Units"/>
    <n v="1.0820897164859308E-3"/>
  </r>
  <r>
    <x v="4"/>
    <s v="Online"/>
    <n v="1128299"/>
    <n v="44466"/>
    <s v="27-09-2021"/>
    <x v="7"/>
    <x v="1"/>
    <s v="Monday"/>
    <s v="27"/>
    <x v="2"/>
    <x v="26"/>
    <x v="29"/>
    <x v="1"/>
    <n v="51"/>
    <n v="156"/>
    <n v="7956"/>
    <n v="4058"/>
    <n v="0.51"/>
    <x v="2"/>
    <s v="low Units"/>
    <n v="1.2217918946855612E-3"/>
  </r>
  <r>
    <x v="4"/>
    <s v="Online"/>
    <n v="1128299"/>
    <n v="44466"/>
    <s v="27-09-2021"/>
    <x v="7"/>
    <x v="1"/>
    <s v="Monday"/>
    <s v="27"/>
    <x v="2"/>
    <x v="26"/>
    <x v="29"/>
    <x v="2"/>
    <n v="46"/>
    <n v="143"/>
    <n v="6578"/>
    <n v="3092"/>
    <n v="0.47"/>
    <x v="2"/>
    <s v="low Units"/>
    <n v="9.3094641162339942E-4"/>
  </r>
  <r>
    <x v="4"/>
    <s v="Online"/>
    <n v="1128299"/>
    <n v="44466"/>
    <s v="27-09-2021"/>
    <x v="7"/>
    <x v="1"/>
    <s v="Monday"/>
    <s v="27"/>
    <x v="2"/>
    <x v="26"/>
    <x v="29"/>
    <x v="3"/>
    <n v="49"/>
    <n v="123"/>
    <n v="6027"/>
    <n v="2833"/>
    <n v="0.47"/>
    <x v="2"/>
    <s v="low Units"/>
    <n v="8.5296610094731261E-4"/>
  </r>
  <r>
    <x v="4"/>
    <s v="Online"/>
    <n v="1128299"/>
    <n v="44466"/>
    <s v="27-09-2021"/>
    <x v="7"/>
    <x v="1"/>
    <s v="Monday"/>
    <s v="27"/>
    <x v="2"/>
    <x v="26"/>
    <x v="29"/>
    <x v="4"/>
    <n v="54"/>
    <n v="111"/>
    <n v="5994"/>
    <n v="2398"/>
    <n v="0.4"/>
    <x v="2"/>
    <s v="low Units"/>
    <n v="7.2199530888515911E-4"/>
  </r>
  <r>
    <x v="4"/>
    <s v="Online"/>
    <n v="1128299"/>
    <n v="44466"/>
    <s v="27-09-2021"/>
    <x v="7"/>
    <x v="1"/>
    <s v="Monday"/>
    <s v="27"/>
    <x v="2"/>
    <x v="26"/>
    <x v="29"/>
    <x v="5"/>
    <n v="59"/>
    <n v="133"/>
    <n v="7847"/>
    <n v="2825"/>
    <n v="0.36"/>
    <x v="2"/>
    <s v="low Units"/>
    <n v="8.5055744270249136E-4"/>
  </r>
  <r>
    <x v="4"/>
    <s v="Online"/>
    <n v="1128299"/>
    <n v="44495"/>
    <s v="26-10-2021"/>
    <x v="8"/>
    <x v="1"/>
    <s v="Tuesday"/>
    <s v="26"/>
    <x v="2"/>
    <x v="26"/>
    <x v="29"/>
    <x v="0"/>
    <n v="48"/>
    <n v="165"/>
    <n v="7920"/>
    <n v="3960"/>
    <n v="0.5"/>
    <x v="2"/>
    <s v="low Units"/>
    <n v="1.1922858311865013E-3"/>
  </r>
  <r>
    <x v="4"/>
    <s v="Online"/>
    <n v="1128299"/>
    <n v="44495"/>
    <s v="26-10-2021"/>
    <x v="8"/>
    <x v="1"/>
    <s v="Tuesday"/>
    <s v="26"/>
    <x v="2"/>
    <x v="26"/>
    <x v="29"/>
    <x v="1"/>
    <n v="50"/>
    <n v="149"/>
    <n v="7450"/>
    <n v="3949"/>
    <n v="0.53"/>
    <x v="2"/>
    <s v="low Units"/>
    <n v="1.188973926099872E-3"/>
  </r>
  <r>
    <x v="4"/>
    <s v="Online"/>
    <n v="1128299"/>
    <n v="44495"/>
    <s v="26-10-2021"/>
    <x v="8"/>
    <x v="1"/>
    <s v="Tuesday"/>
    <s v="26"/>
    <x v="2"/>
    <x v="26"/>
    <x v="29"/>
    <x v="2"/>
    <n v="48"/>
    <n v="105"/>
    <n v="5040"/>
    <n v="2369"/>
    <n v="0.47"/>
    <x v="2"/>
    <s v="low Units"/>
    <n v="7.132639227476822E-4"/>
  </r>
  <r>
    <x v="4"/>
    <s v="Online"/>
    <n v="1128299"/>
    <n v="44495"/>
    <s v="26-10-2021"/>
    <x v="8"/>
    <x v="1"/>
    <s v="Tuesday"/>
    <s v="26"/>
    <x v="2"/>
    <x v="26"/>
    <x v="29"/>
    <x v="3"/>
    <n v="46"/>
    <n v="95"/>
    <n v="4370"/>
    <n v="2141"/>
    <n v="0.49"/>
    <x v="2"/>
    <s v="low Units"/>
    <n v="6.4461716277027751E-4"/>
  </r>
  <r>
    <x v="4"/>
    <s v="Online"/>
    <n v="1128299"/>
    <n v="44495"/>
    <s v="26-10-2021"/>
    <x v="8"/>
    <x v="1"/>
    <s v="Tuesday"/>
    <s v="26"/>
    <x v="2"/>
    <x v="26"/>
    <x v="29"/>
    <x v="4"/>
    <n v="56"/>
    <n v="91"/>
    <n v="5096"/>
    <n v="2242"/>
    <n v="0.44"/>
    <x v="2"/>
    <s v="low Units"/>
    <n v="6.7502647311114543E-4"/>
  </r>
  <r>
    <x v="4"/>
    <s v="Online"/>
    <n v="1128299"/>
    <n v="44495"/>
    <s v="26-10-2021"/>
    <x v="8"/>
    <x v="1"/>
    <s v="Tuesday"/>
    <s v="26"/>
    <x v="2"/>
    <x v="26"/>
    <x v="29"/>
    <x v="5"/>
    <n v="68"/>
    <n v="105"/>
    <n v="7140"/>
    <n v="2642"/>
    <n v="0.37"/>
    <x v="2"/>
    <s v="low Units"/>
    <n v="7.9545938535220608E-4"/>
  </r>
  <r>
    <x v="4"/>
    <s v="Online"/>
    <n v="1128299"/>
    <n v="44526"/>
    <s v="26-11-2021"/>
    <x v="9"/>
    <x v="1"/>
    <s v="Friday"/>
    <s v="26"/>
    <x v="2"/>
    <x v="26"/>
    <x v="29"/>
    <x v="0"/>
    <n v="58"/>
    <n v="160"/>
    <n v="9280"/>
    <n v="4547"/>
    <n v="0.49"/>
    <x v="2"/>
    <s v="low Units"/>
    <n v="1.3690211299002579E-3"/>
  </r>
  <r>
    <x v="4"/>
    <s v="Online"/>
    <n v="1128299"/>
    <n v="44526"/>
    <s v="26-11-2021"/>
    <x v="9"/>
    <x v="1"/>
    <s v="Friday"/>
    <s v="26"/>
    <x v="2"/>
    <x v="26"/>
    <x v="29"/>
    <x v="1"/>
    <n v="59"/>
    <n v="150"/>
    <n v="8850"/>
    <n v="4779"/>
    <n v="0.54"/>
    <x v="2"/>
    <s v="low Units"/>
    <n v="1.438872219000073E-3"/>
  </r>
  <r>
    <x v="4"/>
    <s v="Online"/>
    <n v="1128299"/>
    <n v="44526"/>
    <s v="26-11-2021"/>
    <x v="9"/>
    <x v="1"/>
    <s v="Friday"/>
    <s v="26"/>
    <x v="2"/>
    <x v="26"/>
    <x v="29"/>
    <x v="2"/>
    <n v="54"/>
    <n v="117"/>
    <n v="6318"/>
    <n v="3033"/>
    <n v="0.48"/>
    <x v="2"/>
    <s v="low Units"/>
    <n v="9.1318255706784304E-4"/>
  </r>
  <r>
    <x v="4"/>
    <s v="Online"/>
    <n v="1128299"/>
    <n v="44526"/>
    <s v="26-11-2021"/>
    <x v="9"/>
    <x v="1"/>
    <s v="Friday"/>
    <s v="26"/>
    <x v="2"/>
    <x v="26"/>
    <x v="29"/>
    <x v="3"/>
    <n v="55"/>
    <n v="115"/>
    <n v="6325"/>
    <n v="2973"/>
    <n v="0.47"/>
    <x v="2"/>
    <s v="low Units"/>
    <n v="8.951176202316839E-4"/>
  </r>
  <r>
    <x v="4"/>
    <s v="Online"/>
    <n v="1128299"/>
    <n v="44526"/>
    <s v="26-11-2021"/>
    <x v="9"/>
    <x v="1"/>
    <s v="Friday"/>
    <s v="26"/>
    <x v="2"/>
    <x v="26"/>
    <x v="29"/>
    <x v="4"/>
    <n v="65"/>
    <n v="113"/>
    <n v="7345"/>
    <n v="3232"/>
    <n v="0.44"/>
    <x v="2"/>
    <s v="low Units"/>
    <n v="9.7309793090777071E-4"/>
  </r>
  <r>
    <x v="4"/>
    <s v="Online"/>
    <n v="1128299"/>
    <n v="44526"/>
    <s v="26-11-2021"/>
    <x v="9"/>
    <x v="1"/>
    <s v="Friday"/>
    <s v="26"/>
    <x v="2"/>
    <x v="26"/>
    <x v="29"/>
    <x v="5"/>
    <n v="72"/>
    <n v="140"/>
    <n v="10080"/>
    <n v="3931"/>
    <n v="0.39"/>
    <x v="2"/>
    <s v="low Units"/>
    <n v="1.1835544450490244E-3"/>
  </r>
  <r>
    <x v="4"/>
    <s v="Online"/>
    <n v="1128299"/>
    <n v="44555"/>
    <s v="25-12-2021"/>
    <x v="10"/>
    <x v="1"/>
    <s v="Saturday"/>
    <s v="25"/>
    <x v="2"/>
    <x v="26"/>
    <x v="29"/>
    <x v="0"/>
    <n v="55"/>
    <n v="210"/>
    <n v="11550"/>
    <n v="5313"/>
    <n v="0.46"/>
    <x v="2"/>
    <s v="low Units"/>
    <n v="1.5996501568418893E-3"/>
  </r>
  <r>
    <x v="4"/>
    <s v="Online"/>
    <n v="1128299"/>
    <n v="44555"/>
    <s v="25-12-2021"/>
    <x v="10"/>
    <x v="1"/>
    <s v="Saturday"/>
    <s v="25"/>
    <x v="2"/>
    <x v="26"/>
    <x v="29"/>
    <x v="1"/>
    <n v="61"/>
    <n v="182"/>
    <n v="11102"/>
    <n v="5551"/>
    <n v="0.5"/>
    <x v="2"/>
    <s v="low Units"/>
    <n v="1.6713077396253201E-3"/>
  </r>
  <r>
    <x v="2"/>
    <s v="Online"/>
    <n v="1128299"/>
    <n v="44555"/>
    <s v="25-12-2021"/>
    <x v="10"/>
    <x v="1"/>
    <s v="Saturday"/>
    <s v="25"/>
    <x v="2"/>
    <x v="26"/>
    <x v="29"/>
    <x v="2"/>
    <n v="59"/>
    <n v="130"/>
    <n v="7670"/>
    <n v="3758"/>
    <n v="0.49"/>
    <x v="2"/>
    <s v="low Units"/>
    <n v="1.1314672105047657E-3"/>
  </r>
  <r>
    <x v="2"/>
    <s v="Online"/>
    <n v="1128299"/>
    <n v="44555"/>
    <s v="25-12-2021"/>
    <x v="10"/>
    <x v="1"/>
    <s v="Saturday"/>
    <s v="25"/>
    <x v="2"/>
    <x v="26"/>
    <x v="29"/>
    <x v="3"/>
    <n v="55"/>
    <n v="145"/>
    <n v="7975"/>
    <n v="3669"/>
    <n v="0.46"/>
    <x v="2"/>
    <s v="low Units"/>
    <n v="1.1046708875311296E-3"/>
  </r>
  <r>
    <x v="2"/>
    <s v="Online"/>
    <n v="1128299"/>
    <n v="44555"/>
    <s v="25-12-2021"/>
    <x v="10"/>
    <x v="1"/>
    <s v="Saturday"/>
    <s v="25"/>
    <x v="2"/>
    <x v="26"/>
    <x v="29"/>
    <x v="4"/>
    <n v="64"/>
    <n v="119"/>
    <n v="7616"/>
    <n v="3427"/>
    <n v="0.45"/>
    <x v="2"/>
    <s v="low Units"/>
    <n v="1.0318089756252878E-3"/>
  </r>
  <r>
    <x v="2"/>
    <s v="Online"/>
    <n v="1128299"/>
    <n v="44555"/>
    <s v="25-12-2021"/>
    <x v="10"/>
    <x v="1"/>
    <s v="Saturday"/>
    <s v="25"/>
    <x v="2"/>
    <x v="26"/>
    <x v="29"/>
    <x v="5"/>
    <n v="72"/>
    <n v="131"/>
    <n v="9432"/>
    <n v="3301"/>
    <n v="0.35"/>
    <x v="2"/>
    <s v="low Units"/>
    <n v="9.9387260826935375E-4"/>
  </r>
  <r>
    <x v="2"/>
    <s v="Online"/>
    <n v="1128299"/>
    <n v="44209"/>
    <s v="13-01-2021"/>
    <x v="0"/>
    <x v="1"/>
    <s v="Wednesday"/>
    <s v="13"/>
    <x v="2"/>
    <x v="26"/>
    <x v="29"/>
    <x v="0"/>
    <n v="29"/>
    <n v="131"/>
    <n v="3799"/>
    <n v="1937"/>
    <n v="0.51"/>
    <x v="2"/>
    <s v="low Units"/>
    <n v="5.8319637752733667E-4"/>
  </r>
  <r>
    <x v="2"/>
    <s v="Online"/>
    <n v="1128299"/>
    <n v="44209"/>
    <s v="13-01-2021"/>
    <x v="0"/>
    <x v="1"/>
    <s v="Wednesday"/>
    <s v="13"/>
    <x v="2"/>
    <x v="26"/>
    <x v="29"/>
    <x v="1"/>
    <n v="39"/>
    <n v="135"/>
    <n v="5265"/>
    <n v="2685"/>
    <n v="0.51"/>
    <x v="2"/>
    <s v="low Units"/>
    <n v="8.0840592341812018E-4"/>
  </r>
  <r>
    <x v="2"/>
    <s v="Online"/>
    <n v="1128299"/>
    <n v="44209"/>
    <s v="13-01-2021"/>
    <x v="0"/>
    <x v="1"/>
    <s v="Wednesday"/>
    <s v="13"/>
    <x v="2"/>
    <x v="26"/>
    <x v="29"/>
    <x v="2"/>
    <n v="38"/>
    <n v="126"/>
    <n v="4788"/>
    <n v="2155"/>
    <n v="0.45"/>
    <x v="2"/>
    <s v="low Units"/>
    <n v="6.4883231469871469E-4"/>
  </r>
  <r>
    <x v="2"/>
    <s v="Online"/>
    <n v="1128299"/>
    <n v="44209"/>
    <s v="13-01-2021"/>
    <x v="0"/>
    <x v="1"/>
    <s v="Wednesday"/>
    <s v="13"/>
    <x v="2"/>
    <x v="26"/>
    <x v="29"/>
    <x v="3"/>
    <n v="39"/>
    <n v="75"/>
    <n v="2925"/>
    <n v="1463"/>
    <n v="0.5"/>
    <x v="2"/>
    <s v="low Units"/>
    <n v="4.4048337652167964E-4"/>
  </r>
  <r>
    <x v="2"/>
    <s v="Online"/>
    <n v="1128299"/>
    <n v="44209"/>
    <s v="13-01-2021"/>
    <x v="0"/>
    <x v="1"/>
    <s v="Wednesday"/>
    <s v="13"/>
    <x v="2"/>
    <x v="26"/>
    <x v="29"/>
    <x v="4"/>
    <n v="41"/>
    <n v="63"/>
    <n v="2583"/>
    <n v="1162"/>
    <n v="0.45"/>
    <x v="2"/>
    <s v="low Units"/>
    <n v="3.4985761006028145E-4"/>
  </r>
  <r>
    <x v="2"/>
    <s v="Online"/>
    <n v="1128299"/>
    <n v="44209"/>
    <s v="13-01-2021"/>
    <x v="0"/>
    <x v="1"/>
    <s v="Wednesday"/>
    <s v="13"/>
    <x v="2"/>
    <x v="26"/>
    <x v="29"/>
    <x v="5"/>
    <n v="36"/>
    <n v="117"/>
    <n v="4212"/>
    <n v="1643"/>
    <n v="0.39"/>
    <x v="2"/>
    <s v="low Units"/>
    <n v="4.946781870301569E-4"/>
  </r>
  <r>
    <x v="2"/>
    <s v="Online"/>
    <n v="1128299"/>
    <n v="44240"/>
    <s v="13-02-2021"/>
    <x v="1"/>
    <x v="1"/>
    <s v="Saturday"/>
    <s v="13"/>
    <x v="2"/>
    <x v="26"/>
    <x v="29"/>
    <x v="0"/>
    <n v="29"/>
    <n v="145"/>
    <n v="4205"/>
    <n v="2229"/>
    <n v="0.53"/>
    <x v="2"/>
    <s v="low Units"/>
    <n v="6.711124034633109E-4"/>
  </r>
  <r>
    <x v="2"/>
    <s v="Online"/>
    <n v="1128299"/>
    <n v="44240"/>
    <s v="13-02-2021"/>
    <x v="1"/>
    <x v="1"/>
    <s v="Saturday"/>
    <s v="13"/>
    <x v="2"/>
    <x v="26"/>
    <x v="29"/>
    <x v="1"/>
    <n v="37"/>
    <n v="112"/>
    <n v="4144"/>
    <n v="2279"/>
    <n v="0.55000000000000004"/>
    <x v="2"/>
    <s v="low Units"/>
    <n v="6.8616651749344349E-4"/>
  </r>
  <r>
    <x v="2"/>
    <s v="Online"/>
    <n v="1128299"/>
    <n v="44240"/>
    <s v="13-02-2021"/>
    <x v="1"/>
    <x v="1"/>
    <s v="Saturday"/>
    <s v="13"/>
    <x v="2"/>
    <x v="26"/>
    <x v="29"/>
    <x v="2"/>
    <n v="37"/>
    <n v="104"/>
    <n v="3848"/>
    <n v="1924"/>
    <n v="0.5"/>
    <x v="2"/>
    <s v="low Units"/>
    <n v="5.7928230787950214E-4"/>
  </r>
  <r>
    <x v="2"/>
    <s v="Online"/>
    <n v="1128299"/>
    <n v="44240"/>
    <s v="13-02-2021"/>
    <x v="1"/>
    <x v="1"/>
    <s v="Saturday"/>
    <s v="13"/>
    <x v="4"/>
    <x v="27"/>
    <x v="30"/>
    <x v="3"/>
    <n v="36"/>
    <n v="63"/>
    <n v="2268"/>
    <n v="1179"/>
    <n v="0.52"/>
    <x v="2"/>
    <s v="low Units"/>
    <n v="3.5497600883052649E-4"/>
  </r>
  <r>
    <x v="2"/>
    <s v="Online"/>
    <n v="1128299"/>
    <n v="44240"/>
    <s v="13-02-2021"/>
    <x v="1"/>
    <x v="1"/>
    <s v="Saturday"/>
    <s v="13"/>
    <x v="4"/>
    <x v="27"/>
    <x v="30"/>
    <x v="4"/>
    <n v="41"/>
    <n v="51"/>
    <n v="2091"/>
    <n v="1004"/>
    <n v="0.48"/>
    <x v="2"/>
    <s v="low Units"/>
    <n v="3.0228660972506246E-4"/>
  </r>
  <r>
    <x v="2"/>
    <s v="Online"/>
    <n v="1128299"/>
    <n v="44240"/>
    <s v="13-02-2021"/>
    <x v="1"/>
    <x v="1"/>
    <s v="Saturday"/>
    <s v="13"/>
    <x v="4"/>
    <x v="27"/>
    <x v="30"/>
    <x v="5"/>
    <n v="37"/>
    <n v="98"/>
    <n v="3626"/>
    <n v="1305"/>
    <n v="0.36"/>
    <x v="2"/>
    <s v="low Units"/>
    <n v="3.9291237618646065E-4"/>
  </r>
  <r>
    <x v="2"/>
    <s v="Online"/>
    <n v="1128299"/>
    <n v="44267"/>
    <s v="12-03-2021"/>
    <x v="2"/>
    <x v="1"/>
    <s v="Friday"/>
    <s v="12"/>
    <x v="4"/>
    <x v="27"/>
    <x v="30"/>
    <x v="0"/>
    <n v="37"/>
    <n v="137"/>
    <n v="5069"/>
    <n v="2535"/>
    <n v="0.5"/>
    <x v="2"/>
    <s v="low Units"/>
    <n v="7.6324358132772243E-4"/>
  </r>
  <r>
    <x v="2"/>
    <s v="Online"/>
    <n v="1128299"/>
    <n v="44267"/>
    <s v="12-03-2021"/>
    <x v="2"/>
    <x v="1"/>
    <s v="Friday"/>
    <s v="12"/>
    <x v="4"/>
    <x v="27"/>
    <x v="30"/>
    <x v="1"/>
    <n v="46"/>
    <n v="101"/>
    <n v="4646"/>
    <n v="2462"/>
    <n v="0.53"/>
    <x v="2"/>
    <s v="low Units"/>
    <n v="7.4126457484372877E-4"/>
  </r>
  <r>
    <x v="2"/>
    <s v="Online"/>
    <n v="1128299"/>
    <n v="44267"/>
    <s v="12-03-2021"/>
    <x v="2"/>
    <x v="1"/>
    <s v="Friday"/>
    <s v="12"/>
    <x v="4"/>
    <x v="27"/>
    <x v="30"/>
    <x v="2"/>
    <n v="49"/>
    <n v="113"/>
    <n v="5537"/>
    <n v="2713"/>
    <n v="0.49"/>
    <x v="2"/>
    <s v="low Units"/>
    <n v="8.1683622727499443E-4"/>
  </r>
  <r>
    <x v="2"/>
    <s v="Online"/>
    <n v="1128299"/>
    <n v="44267"/>
    <s v="12-03-2021"/>
    <x v="2"/>
    <x v="1"/>
    <s v="Friday"/>
    <s v="12"/>
    <x v="4"/>
    <x v="27"/>
    <x v="30"/>
    <x v="3"/>
    <n v="47"/>
    <n v="73"/>
    <n v="3431"/>
    <n v="1784"/>
    <n v="0.52"/>
    <x v="2"/>
    <s v="low Units"/>
    <n v="5.3713078859513085E-4"/>
  </r>
  <r>
    <x v="2"/>
    <s v="Online"/>
    <n v="1128299"/>
    <n v="44267"/>
    <s v="12-03-2021"/>
    <x v="2"/>
    <x v="1"/>
    <s v="Friday"/>
    <s v="12"/>
    <x v="4"/>
    <x v="27"/>
    <x v="30"/>
    <x v="4"/>
    <n v="51"/>
    <n v="39"/>
    <n v="1989"/>
    <n v="935"/>
    <n v="0.47"/>
    <x v="2"/>
    <s v="low Units"/>
    <n v="2.8151193236347947E-4"/>
  </r>
  <r>
    <x v="2"/>
    <s v="Online"/>
    <n v="1128299"/>
    <n v="44267"/>
    <s v="12-03-2021"/>
    <x v="2"/>
    <x v="1"/>
    <s v="Friday"/>
    <s v="12"/>
    <x v="4"/>
    <x v="27"/>
    <x v="30"/>
    <x v="5"/>
    <n v="48"/>
    <n v="95"/>
    <n v="4560"/>
    <n v="1642"/>
    <n v="0.36"/>
    <x v="2"/>
    <s v="low Units"/>
    <n v="4.9437710474955425E-4"/>
  </r>
  <r>
    <x v="2"/>
    <s v="Online"/>
    <n v="1128299"/>
    <n v="44299"/>
    <s v="13-04-2021"/>
    <x v="3"/>
    <x v="1"/>
    <s v="Tuesday"/>
    <s v="13"/>
    <x v="4"/>
    <x v="27"/>
    <x v="30"/>
    <x v="0"/>
    <n v="45"/>
    <n v="142"/>
    <n v="6390"/>
    <n v="3259"/>
    <n v="0.51"/>
    <x v="2"/>
    <s v="low Units"/>
    <n v="9.8122715248404242E-4"/>
  </r>
  <r>
    <x v="2"/>
    <s v="Online"/>
    <n v="1128299"/>
    <n v="44299"/>
    <s v="13-04-2021"/>
    <x v="3"/>
    <x v="1"/>
    <s v="Tuesday"/>
    <s v="13"/>
    <x v="4"/>
    <x v="27"/>
    <x v="30"/>
    <x v="1"/>
    <n v="51"/>
    <n v="88"/>
    <n v="4488"/>
    <n v="2244"/>
    <n v="0.5"/>
    <x v="2"/>
    <s v="low Units"/>
    <n v="6.7562863767235074E-4"/>
  </r>
  <r>
    <x v="2"/>
    <s v="Online"/>
    <n v="1128299"/>
    <n v="44299"/>
    <s v="13-04-2021"/>
    <x v="3"/>
    <x v="1"/>
    <s v="Tuesday"/>
    <s v="13"/>
    <x v="4"/>
    <x v="27"/>
    <x v="30"/>
    <x v="2"/>
    <n v="50"/>
    <n v="94"/>
    <n v="4700"/>
    <n v="2350"/>
    <n v="0.5"/>
    <x v="2"/>
    <s v="low Units"/>
    <n v="7.0754335941623184E-4"/>
  </r>
  <r>
    <x v="2"/>
    <s v="Online"/>
    <n v="1128299"/>
    <n v="44299"/>
    <s v="13-04-2021"/>
    <x v="3"/>
    <x v="1"/>
    <s v="Tuesday"/>
    <s v="13"/>
    <x v="4"/>
    <x v="27"/>
    <x v="30"/>
    <x v="3"/>
    <n v="48"/>
    <n v="69"/>
    <n v="3312"/>
    <n v="1822"/>
    <n v="0.55000000000000004"/>
    <x v="2"/>
    <s v="low Units"/>
    <n v="5.4857191525803167E-4"/>
  </r>
  <r>
    <x v="2"/>
    <s v="Online"/>
    <n v="1128299"/>
    <n v="44299"/>
    <s v="13-04-2021"/>
    <x v="3"/>
    <x v="1"/>
    <s v="Tuesday"/>
    <s v="13"/>
    <x v="4"/>
    <x v="27"/>
    <x v="30"/>
    <x v="4"/>
    <n v="52"/>
    <n v="53"/>
    <n v="2756"/>
    <n v="1323"/>
    <n v="0.48"/>
    <x v="2"/>
    <s v="low Units"/>
    <n v="3.9833185723730841E-4"/>
  </r>
  <r>
    <x v="2"/>
    <s v="Online"/>
    <n v="1128299"/>
    <n v="44299"/>
    <s v="13-04-2021"/>
    <x v="3"/>
    <x v="1"/>
    <s v="Tuesday"/>
    <s v="13"/>
    <x v="4"/>
    <x v="27"/>
    <x v="30"/>
    <x v="5"/>
    <n v="63"/>
    <n v="105"/>
    <n v="6615"/>
    <n v="2646"/>
    <n v="0.4"/>
    <x v="2"/>
    <s v="low Units"/>
    <n v="7.9666371447461681E-4"/>
  </r>
  <r>
    <x v="2"/>
    <s v="Online"/>
    <n v="1128299"/>
    <n v="44330"/>
    <s v="14-05-2021"/>
    <x v="4"/>
    <x v="1"/>
    <s v="Friday"/>
    <s v="14"/>
    <x v="4"/>
    <x v="27"/>
    <x v="30"/>
    <x v="0"/>
    <n v="47"/>
    <n v="160"/>
    <n v="7520"/>
    <n v="4061"/>
    <n v="0.54"/>
    <x v="2"/>
    <s v="low Units"/>
    <n v="1.222695141527369E-3"/>
  </r>
  <r>
    <x v="2"/>
    <s v="Online"/>
    <n v="1128299"/>
    <n v="44330"/>
    <s v="14-05-2021"/>
    <x v="4"/>
    <x v="1"/>
    <s v="Friday"/>
    <s v="14"/>
    <x v="4"/>
    <x v="27"/>
    <x v="30"/>
    <x v="1"/>
    <n v="52"/>
    <n v="108"/>
    <n v="5616"/>
    <n v="2920"/>
    <n v="0.52"/>
    <x v="2"/>
    <s v="low Units"/>
    <n v="8.7916025935974324E-4"/>
  </r>
  <r>
    <x v="2"/>
    <s v="Online"/>
    <n v="1128299"/>
    <n v="44330"/>
    <s v="14-05-2021"/>
    <x v="4"/>
    <x v="1"/>
    <s v="Friday"/>
    <s v="14"/>
    <x v="4"/>
    <x v="27"/>
    <x v="30"/>
    <x v="2"/>
    <n v="52"/>
    <n v="123"/>
    <n v="6396"/>
    <n v="3198"/>
    <n v="0.5"/>
    <x v="2"/>
    <s v="low Units"/>
    <n v="9.6286113336728051E-4"/>
  </r>
  <r>
    <x v="2"/>
    <s v="Online"/>
    <n v="1128299"/>
    <n v="44330"/>
    <s v="14-05-2021"/>
    <x v="4"/>
    <x v="1"/>
    <s v="Friday"/>
    <s v="14"/>
    <x v="4"/>
    <x v="27"/>
    <x v="30"/>
    <x v="3"/>
    <n v="47"/>
    <n v="91"/>
    <n v="4277"/>
    <n v="2310"/>
    <n v="0.54"/>
    <x v="2"/>
    <s v="low Units"/>
    <n v="6.9550006819212571E-4"/>
  </r>
  <r>
    <x v="2"/>
    <s v="Online"/>
    <n v="1128299"/>
    <n v="44330"/>
    <s v="14-05-2021"/>
    <x v="4"/>
    <x v="1"/>
    <s v="Friday"/>
    <s v="14"/>
    <x v="4"/>
    <x v="27"/>
    <x v="30"/>
    <x v="4"/>
    <n v="50"/>
    <n v="56"/>
    <n v="2800"/>
    <n v="1344"/>
    <n v="0.48"/>
    <x v="2"/>
    <s v="low Units"/>
    <n v="4.0465458512996407E-4"/>
  </r>
  <r>
    <x v="2"/>
    <s v="Online"/>
    <n v="1128299"/>
    <n v="44330"/>
    <s v="14-05-2021"/>
    <x v="4"/>
    <x v="1"/>
    <s v="Friday"/>
    <s v="14"/>
    <x v="4"/>
    <x v="27"/>
    <x v="30"/>
    <x v="5"/>
    <n v="64"/>
    <n v="120"/>
    <n v="7680"/>
    <n v="3072"/>
    <n v="0.4"/>
    <x v="2"/>
    <s v="low Units"/>
    <n v="9.2492476601134651E-4"/>
  </r>
  <r>
    <x v="2"/>
    <s v="Online"/>
    <n v="1128299"/>
    <n v="44360"/>
    <s v="13-06-2021"/>
    <x v="11"/>
    <x v="1"/>
    <s v="Sunday"/>
    <s v="13"/>
    <x v="4"/>
    <x v="27"/>
    <x v="30"/>
    <x v="0"/>
    <n v="46"/>
    <n v="176"/>
    <n v="8096"/>
    <n v="4291"/>
    <n v="0.53"/>
    <x v="2"/>
    <s v="low Units"/>
    <n v="1.291944066065979E-3"/>
  </r>
  <r>
    <x v="2"/>
    <s v="Online"/>
    <n v="1128299"/>
    <n v="44360"/>
    <s v="13-06-2021"/>
    <x v="11"/>
    <x v="1"/>
    <s v="Sunday"/>
    <s v="13"/>
    <x v="4"/>
    <x v="27"/>
    <x v="30"/>
    <x v="1"/>
    <n v="54"/>
    <n v="147"/>
    <n v="7938"/>
    <n v="4048"/>
    <n v="0.51"/>
    <x v="2"/>
    <s v="low Units"/>
    <n v="1.2187810718795346E-3"/>
  </r>
  <r>
    <x v="2"/>
    <s v="Online"/>
    <n v="1128299"/>
    <n v="44360"/>
    <s v="13-06-2021"/>
    <x v="11"/>
    <x v="1"/>
    <s v="Sunday"/>
    <s v="13"/>
    <x v="4"/>
    <x v="27"/>
    <x v="30"/>
    <x v="2"/>
    <n v="52"/>
    <n v="142"/>
    <n v="7384"/>
    <n v="3544"/>
    <n v="0.48"/>
    <x v="2"/>
    <s v="low Units"/>
    <n v="1.067035602455798E-3"/>
  </r>
  <r>
    <x v="2"/>
    <s v="Online"/>
    <n v="1128299"/>
    <n v="44360"/>
    <s v="13-06-2021"/>
    <x v="11"/>
    <x v="1"/>
    <s v="Sunday"/>
    <s v="13"/>
    <x v="4"/>
    <x v="27"/>
    <x v="30"/>
    <x v="3"/>
    <n v="49"/>
    <n v="120"/>
    <n v="5880"/>
    <n v="2999"/>
    <n v="0.51"/>
    <x v="2"/>
    <s v="low Units"/>
    <n v="9.0294575952735285E-4"/>
  </r>
  <r>
    <x v="2"/>
    <s v="Online"/>
    <n v="1128299"/>
    <n v="44360"/>
    <s v="13-06-2021"/>
    <x v="11"/>
    <x v="1"/>
    <s v="Sunday"/>
    <s v="13"/>
    <x v="4"/>
    <x v="27"/>
    <x v="30"/>
    <x v="4"/>
    <n v="51"/>
    <n v="72"/>
    <n v="3672"/>
    <n v="1763"/>
    <n v="0.48"/>
    <x v="2"/>
    <s v="low Units"/>
    <n v="5.3080806070247518E-4"/>
  </r>
  <r>
    <x v="2"/>
    <s v="Online"/>
    <n v="1128299"/>
    <n v="44360"/>
    <s v="13-06-2021"/>
    <x v="11"/>
    <x v="1"/>
    <s v="Sunday"/>
    <s v="13"/>
    <x v="4"/>
    <x v="27"/>
    <x v="30"/>
    <x v="5"/>
    <n v="67"/>
    <n v="150"/>
    <n v="10050"/>
    <n v="3518"/>
    <n v="0.35"/>
    <x v="2"/>
    <s v="low Units"/>
    <n v="1.0592074631601291E-3"/>
  </r>
  <r>
    <x v="2"/>
    <s v="Online"/>
    <n v="1128299"/>
    <n v="44389"/>
    <s v="12-07-2021"/>
    <x v="5"/>
    <x v="1"/>
    <s v="Monday"/>
    <s v="12"/>
    <x v="4"/>
    <x v="27"/>
    <x v="30"/>
    <x v="0"/>
    <n v="47"/>
    <n v="196"/>
    <n v="9212"/>
    <n v="4606"/>
    <n v="0.5"/>
    <x v="2"/>
    <s v="low Units"/>
    <n v="1.3867849844558142E-3"/>
  </r>
  <r>
    <x v="2"/>
    <s v="Online"/>
    <n v="1128299"/>
    <n v="44389"/>
    <s v="12-07-2021"/>
    <x v="5"/>
    <x v="1"/>
    <s v="Monday"/>
    <s v="12"/>
    <x v="4"/>
    <x v="27"/>
    <x v="30"/>
    <x v="1"/>
    <n v="51"/>
    <n v="173"/>
    <n v="8823"/>
    <n v="4500"/>
    <n v="0.51"/>
    <x v="2"/>
    <s v="low Units"/>
    <n v="1.3548702627119334E-3"/>
  </r>
  <r>
    <x v="2"/>
    <s v="Online"/>
    <n v="1128299"/>
    <n v="44389"/>
    <s v="12-07-2021"/>
    <x v="5"/>
    <x v="1"/>
    <s v="Monday"/>
    <s v="12"/>
    <x v="4"/>
    <x v="27"/>
    <x v="30"/>
    <x v="2"/>
    <n v="50"/>
    <n v="137"/>
    <n v="6850"/>
    <n v="3425"/>
    <n v="0.5"/>
    <x v="2"/>
    <s v="low Units"/>
    <n v="1.0312068110640827E-3"/>
  </r>
  <r>
    <x v="2"/>
    <s v="Online"/>
    <n v="1128299"/>
    <n v="44389"/>
    <s v="12-07-2021"/>
    <x v="5"/>
    <x v="1"/>
    <s v="Monday"/>
    <s v="12"/>
    <x v="4"/>
    <x v="27"/>
    <x v="30"/>
    <x v="3"/>
    <n v="46"/>
    <n v="128"/>
    <n v="5888"/>
    <n v="3003"/>
    <n v="0.51"/>
    <x v="2"/>
    <s v="low Units"/>
    <n v="9.0415008864976347E-4"/>
  </r>
  <r>
    <x v="2"/>
    <s v="Online"/>
    <n v="1128299"/>
    <n v="44389"/>
    <s v="12-07-2021"/>
    <x v="5"/>
    <x v="1"/>
    <s v="Monday"/>
    <s v="12"/>
    <x v="4"/>
    <x v="27"/>
    <x v="30"/>
    <x v="4"/>
    <n v="54"/>
    <n v="138"/>
    <n v="7452"/>
    <n v="3577"/>
    <n v="0.48"/>
    <x v="2"/>
    <s v="low Units"/>
    <n v="1.0769713177156857E-3"/>
  </r>
  <r>
    <x v="2"/>
    <s v="Online"/>
    <n v="1128299"/>
    <n v="44389"/>
    <s v="12-07-2021"/>
    <x v="5"/>
    <x v="1"/>
    <s v="Monday"/>
    <s v="12"/>
    <x v="4"/>
    <x v="27"/>
    <x v="30"/>
    <x v="5"/>
    <n v="67"/>
    <n v="143"/>
    <n v="9581"/>
    <n v="3641"/>
    <n v="0.38"/>
    <x v="2"/>
    <s v="low Units"/>
    <n v="1.0962405836742553E-3"/>
  </r>
  <r>
    <x v="2"/>
    <s v="Online"/>
    <n v="1128299"/>
    <n v="44421"/>
    <s v="13-08-2021"/>
    <x v="6"/>
    <x v="1"/>
    <s v="Friday"/>
    <s v="13"/>
    <x v="4"/>
    <x v="27"/>
    <x v="30"/>
    <x v="0"/>
    <n v="53"/>
    <n v="182"/>
    <n v="9646"/>
    <n v="4919"/>
    <n v="0.51"/>
    <x v="2"/>
    <s v="low Units"/>
    <n v="1.4810237382844444E-3"/>
  </r>
  <r>
    <x v="2"/>
    <s v="Online"/>
    <n v="1128299"/>
    <n v="44421"/>
    <s v="13-08-2021"/>
    <x v="6"/>
    <x v="1"/>
    <s v="Friday"/>
    <s v="13"/>
    <x v="4"/>
    <x v="27"/>
    <x v="30"/>
    <x v="1"/>
    <n v="58"/>
    <n v="175"/>
    <n v="10150"/>
    <n v="5278"/>
    <n v="0.52"/>
    <x v="2"/>
    <s v="low Units"/>
    <n v="1.5891122770207964E-3"/>
  </r>
  <r>
    <x v="2"/>
    <s v="Online"/>
    <n v="1128299"/>
    <n v="44421"/>
    <s v="13-08-2021"/>
    <x v="6"/>
    <x v="1"/>
    <s v="Friday"/>
    <s v="13"/>
    <x v="4"/>
    <x v="27"/>
    <x v="30"/>
    <x v="2"/>
    <n v="54"/>
    <n v="150"/>
    <n v="8100"/>
    <n v="3726"/>
    <n v="0.46"/>
    <x v="2"/>
    <s v="low Units"/>
    <n v="1.1218325775254807E-3"/>
  </r>
  <r>
    <x v="2"/>
    <s v="Online"/>
    <n v="1128299"/>
    <n v="44421"/>
    <s v="13-08-2021"/>
    <x v="6"/>
    <x v="1"/>
    <s v="Friday"/>
    <s v="13"/>
    <x v="4"/>
    <x v="27"/>
    <x v="30"/>
    <x v="3"/>
    <n v="53"/>
    <n v="113"/>
    <n v="5989"/>
    <n v="3114"/>
    <n v="0.52"/>
    <x v="2"/>
    <s v="low Units"/>
    <n v="9.3757022179665774E-4"/>
  </r>
  <r>
    <x v="2"/>
    <s v="Online"/>
    <n v="1128299"/>
    <n v="44421"/>
    <s v="13-08-2021"/>
    <x v="6"/>
    <x v="1"/>
    <s v="Friday"/>
    <s v="13"/>
    <x v="4"/>
    <x v="27"/>
    <x v="30"/>
    <x v="4"/>
    <n v="60"/>
    <n v="126"/>
    <n v="7560"/>
    <n v="3629"/>
    <n v="0.48"/>
    <x v="2"/>
    <s v="low Units"/>
    <n v="1.0926275963070234E-3"/>
  </r>
  <r>
    <x v="2"/>
    <s v="Online"/>
    <n v="1128299"/>
    <n v="44421"/>
    <s v="13-08-2021"/>
    <x v="6"/>
    <x v="1"/>
    <s v="Friday"/>
    <s v="13"/>
    <x v="4"/>
    <x v="27"/>
    <x v="30"/>
    <x v="5"/>
    <n v="68"/>
    <n v="119"/>
    <n v="8092"/>
    <n v="2832"/>
    <n v="0.35"/>
    <x v="2"/>
    <s v="low Units"/>
    <n v="8.5266501866671006E-4"/>
  </r>
  <r>
    <x v="2"/>
    <s v="Online"/>
    <n v="1128299"/>
    <n v="44453"/>
    <s v="14-09-2021"/>
    <x v="7"/>
    <x v="1"/>
    <s v="Tuesday"/>
    <s v="14"/>
    <x v="4"/>
    <x v="27"/>
    <x v="30"/>
    <x v="0"/>
    <n v="43"/>
    <n v="180"/>
    <n v="7740"/>
    <n v="4180"/>
    <n v="0.54"/>
    <x v="2"/>
    <s v="low Units"/>
    <n v="1.2585239329190848E-3"/>
  </r>
  <r>
    <x v="2"/>
    <s v="Online"/>
    <n v="1128299"/>
    <n v="44453"/>
    <s v="14-09-2021"/>
    <x v="7"/>
    <x v="1"/>
    <s v="Tuesday"/>
    <s v="14"/>
    <x v="4"/>
    <x v="27"/>
    <x v="30"/>
    <x v="1"/>
    <n v="47"/>
    <n v="156"/>
    <n v="7332"/>
    <n v="4033"/>
    <n v="0.55000000000000004"/>
    <x v="2"/>
    <s v="low Units"/>
    <n v="1.2142648376704949E-3"/>
  </r>
  <r>
    <x v="2"/>
    <s v="Online"/>
    <n v="1128299"/>
    <n v="44453"/>
    <s v="14-09-2021"/>
    <x v="7"/>
    <x v="1"/>
    <s v="Tuesday"/>
    <s v="14"/>
    <x v="4"/>
    <x v="27"/>
    <x v="30"/>
    <x v="2"/>
    <n v="42"/>
    <n v="135"/>
    <n v="5670"/>
    <n v="2665"/>
    <n v="0.47"/>
    <x v="2"/>
    <s v="low Units"/>
    <n v="8.0238427780606717E-4"/>
  </r>
  <r>
    <x v="2"/>
    <s v="Online"/>
    <n v="1128299"/>
    <n v="44453"/>
    <s v="14-09-2021"/>
    <x v="7"/>
    <x v="1"/>
    <s v="Tuesday"/>
    <s v="14"/>
    <x v="4"/>
    <x v="27"/>
    <x v="30"/>
    <x v="3"/>
    <n v="43"/>
    <n v="120"/>
    <n v="5160"/>
    <n v="2786"/>
    <n v="0.54"/>
    <x v="2"/>
    <s v="low Units"/>
    <n v="8.3881523375898799E-4"/>
  </r>
  <r>
    <x v="2"/>
    <s v="Online"/>
    <n v="1128299"/>
    <n v="44453"/>
    <s v="14-09-2021"/>
    <x v="7"/>
    <x v="1"/>
    <s v="Tuesday"/>
    <s v="14"/>
    <x v="4"/>
    <x v="27"/>
    <x v="30"/>
    <x v="4"/>
    <n v="54"/>
    <n v="100"/>
    <n v="5400"/>
    <n v="2592"/>
    <n v="0.48"/>
    <x v="2"/>
    <s v="low Units"/>
    <n v="7.8040527132207361E-4"/>
  </r>
  <r>
    <x v="2"/>
    <s v="Online"/>
    <n v="1128299"/>
    <n v="44453"/>
    <s v="14-09-2021"/>
    <x v="7"/>
    <x v="1"/>
    <s v="Tuesday"/>
    <s v="14"/>
    <x v="4"/>
    <x v="27"/>
    <x v="30"/>
    <x v="5"/>
    <n v="59"/>
    <n v="131"/>
    <n v="7729"/>
    <n v="3092"/>
    <n v="0.4"/>
    <x v="2"/>
    <s v="low Units"/>
    <n v="9.3094641162339942E-4"/>
  </r>
  <r>
    <x v="2"/>
    <s v="Online"/>
    <n v="1128299"/>
    <n v="44482"/>
    <s v="13-10-2021"/>
    <x v="8"/>
    <x v="1"/>
    <s v="Wednesday"/>
    <s v="13"/>
    <x v="4"/>
    <x v="27"/>
    <x v="30"/>
    <x v="0"/>
    <n v="42"/>
    <n v="131"/>
    <n v="5502"/>
    <n v="2806"/>
    <n v="0.51"/>
    <x v="2"/>
    <s v="low Units"/>
    <n v="8.4483687937104101E-4"/>
  </r>
  <r>
    <x v="2"/>
    <s v="Online"/>
    <n v="1128299"/>
    <n v="44482"/>
    <s v="13-10-2021"/>
    <x v="8"/>
    <x v="1"/>
    <s v="Wednesday"/>
    <s v="13"/>
    <x v="4"/>
    <x v="27"/>
    <x v="30"/>
    <x v="1"/>
    <n v="47"/>
    <n v="142"/>
    <n v="6674"/>
    <n v="3470"/>
    <n v="0.52"/>
    <x v="2"/>
    <s v="low Units"/>
    <n v="1.0447555136912018E-3"/>
  </r>
  <r>
    <x v="2"/>
    <s v="Online"/>
    <n v="1128299"/>
    <n v="44482"/>
    <s v="13-10-2021"/>
    <x v="8"/>
    <x v="1"/>
    <s v="Wednesday"/>
    <s v="13"/>
    <x v="4"/>
    <x v="27"/>
    <x v="30"/>
    <x v="2"/>
    <n v="42"/>
    <n v="105"/>
    <n v="4410"/>
    <n v="2073"/>
    <n v="0.47"/>
    <x v="2"/>
    <s v="low Units"/>
    <n v="6.2414356768929723E-4"/>
  </r>
  <r>
    <x v="2"/>
    <s v="Online"/>
    <n v="1128299"/>
    <n v="44482"/>
    <s v="13-10-2021"/>
    <x v="8"/>
    <x v="1"/>
    <s v="Wednesday"/>
    <s v="13"/>
    <x v="4"/>
    <x v="27"/>
    <x v="30"/>
    <x v="3"/>
    <n v="44"/>
    <n v="88"/>
    <n v="3872"/>
    <n v="1936"/>
    <n v="0.5"/>
    <x v="2"/>
    <s v="low Units"/>
    <n v="5.828952952467339E-4"/>
  </r>
  <r>
    <x v="2"/>
    <s v="Online"/>
    <n v="1128299"/>
    <n v="44482"/>
    <s v="13-10-2021"/>
    <x v="8"/>
    <x v="1"/>
    <s v="Wednesday"/>
    <s v="13"/>
    <x v="4"/>
    <x v="27"/>
    <x v="30"/>
    <x v="4"/>
    <n v="50"/>
    <n v="90"/>
    <n v="4500"/>
    <n v="2070"/>
    <n v="0.46"/>
    <x v="2"/>
    <s v="low Units"/>
    <n v="6.2324032084748926E-4"/>
  </r>
  <r>
    <x v="2"/>
    <s v="Online"/>
    <n v="1128299"/>
    <n v="44482"/>
    <s v="13-10-2021"/>
    <x v="8"/>
    <x v="1"/>
    <s v="Wednesday"/>
    <s v="13"/>
    <x v="4"/>
    <x v="27"/>
    <x v="30"/>
    <x v="5"/>
    <n v="64"/>
    <n v="102"/>
    <n v="6528"/>
    <n v="2546"/>
    <n v="0.39"/>
    <x v="2"/>
    <s v="low Units"/>
    <n v="7.6655548641435154E-4"/>
  </r>
  <r>
    <x v="2"/>
    <s v="Online"/>
    <n v="1128299"/>
    <n v="44513"/>
    <s v="13-11-2021"/>
    <x v="9"/>
    <x v="1"/>
    <s v="Saturday"/>
    <s v="13"/>
    <x v="4"/>
    <x v="27"/>
    <x v="30"/>
    <x v="0"/>
    <n v="51"/>
    <n v="137"/>
    <n v="6987"/>
    <n v="3563"/>
    <n v="0.51"/>
    <x v="2"/>
    <s v="low Units"/>
    <n v="1.0727561657872485E-3"/>
  </r>
  <r>
    <x v="2"/>
    <s v="Online"/>
    <n v="1128299"/>
    <n v="44513"/>
    <s v="13-11-2021"/>
    <x v="9"/>
    <x v="1"/>
    <s v="Saturday"/>
    <s v="13"/>
    <x v="4"/>
    <x v="27"/>
    <x v="30"/>
    <x v="1"/>
    <n v="58"/>
    <n v="173"/>
    <n v="10034"/>
    <n v="5418"/>
    <n v="0.54"/>
    <x v="2"/>
    <s v="low Units"/>
    <n v="1.6312637963051674E-3"/>
  </r>
  <r>
    <x v="2"/>
    <s v="Online"/>
    <n v="1128299"/>
    <n v="44513"/>
    <s v="13-11-2021"/>
    <x v="9"/>
    <x v="1"/>
    <s v="Saturday"/>
    <s v="13"/>
    <x v="4"/>
    <x v="27"/>
    <x v="30"/>
    <x v="2"/>
    <n v="54"/>
    <n v="115"/>
    <n v="6210"/>
    <n v="2919"/>
    <n v="0.47"/>
    <x v="2"/>
    <s v="low Units"/>
    <n v="8.7885917707914059E-4"/>
  </r>
  <r>
    <x v="2"/>
    <s v="Online"/>
    <n v="1128299"/>
    <n v="44513"/>
    <s v="13-11-2021"/>
    <x v="9"/>
    <x v="1"/>
    <s v="Saturday"/>
    <s v="13"/>
    <x v="4"/>
    <x v="27"/>
    <x v="30"/>
    <x v="3"/>
    <n v="51"/>
    <n v="116"/>
    <n v="5916"/>
    <n v="3076"/>
    <n v="0.52"/>
    <x v="2"/>
    <s v="low Units"/>
    <n v="9.2612909513375703E-4"/>
  </r>
  <r>
    <x v="2"/>
    <s v="Online"/>
    <n v="1128299"/>
    <n v="44513"/>
    <s v="13-11-2021"/>
    <x v="9"/>
    <x v="1"/>
    <s v="Saturday"/>
    <s v="13"/>
    <x v="4"/>
    <x v="27"/>
    <x v="30"/>
    <x v="4"/>
    <n v="60"/>
    <n v="102"/>
    <n v="6120"/>
    <n v="2876"/>
    <n v="0.47"/>
    <x v="2"/>
    <s v="low Units"/>
    <n v="8.659126390132267E-4"/>
  </r>
  <r>
    <x v="2"/>
    <s v="Online"/>
    <n v="1128299"/>
    <n v="44513"/>
    <s v="13-11-2021"/>
    <x v="9"/>
    <x v="1"/>
    <s v="Saturday"/>
    <s v="13"/>
    <x v="4"/>
    <x v="27"/>
    <x v="30"/>
    <x v="5"/>
    <n v="65"/>
    <n v="124"/>
    <n v="8060"/>
    <n v="2821"/>
    <n v="0.35"/>
    <x v="2"/>
    <s v="low Units"/>
    <n v="8.4935311358008084E-4"/>
  </r>
  <r>
    <x v="2"/>
    <s v="Online"/>
    <n v="1128299"/>
    <n v="44542"/>
    <s v="12-12-2021"/>
    <x v="10"/>
    <x v="1"/>
    <s v="Sunday"/>
    <s v="12"/>
    <x v="4"/>
    <x v="27"/>
    <x v="30"/>
    <x v="0"/>
    <n v="50"/>
    <n v="203"/>
    <n v="10150"/>
    <n v="5583"/>
    <n v="0.55000000000000004"/>
    <x v="2"/>
    <s v="low Units"/>
    <n v="1.6809423726046053E-3"/>
  </r>
  <r>
    <x v="2"/>
    <s v="Online"/>
    <n v="1128299"/>
    <n v="44542"/>
    <s v="12-12-2021"/>
    <x v="10"/>
    <x v="1"/>
    <s v="Sunday"/>
    <s v="12"/>
    <x v="4"/>
    <x v="27"/>
    <x v="30"/>
    <x v="1"/>
    <n v="58"/>
    <n v="189"/>
    <n v="10962"/>
    <n v="5810"/>
    <n v="0.53"/>
    <x v="2"/>
    <s v="low Units"/>
    <n v="1.7492880503014072E-3"/>
  </r>
  <r>
    <x v="0"/>
    <s v="Online"/>
    <n v="1128299"/>
    <n v="44542"/>
    <s v="12-12-2021"/>
    <x v="10"/>
    <x v="1"/>
    <s v="Sunday"/>
    <s v="12"/>
    <x v="4"/>
    <x v="27"/>
    <x v="30"/>
    <x v="2"/>
    <n v="53"/>
    <n v="138"/>
    <n v="7314"/>
    <n v="3657"/>
    <n v="0.5"/>
    <x v="2"/>
    <s v="low Units"/>
    <n v="1.1010579001638978E-3"/>
  </r>
  <r>
    <x v="0"/>
    <s v="Online"/>
    <n v="1128299"/>
    <n v="44542"/>
    <s v="12-12-2021"/>
    <x v="10"/>
    <x v="1"/>
    <s v="Sunday"/>
    <s v="12"/>
    <x v="4"/>
    <x v="27"/>
    <x v="30"/>
    <x v="3"/>
    <n v="51"/>
    <n v="128"/>
    <n v="6528"/>
    <n v="3264"/>
    <n v="0.5"/>
    <x v="2"/>
    <s v="low Units"/>
    <n v="9.8273256388705559E-4"/>
  </r>
  <r>
    <x v="0"/>
    <s v="Online"/>
    <n v="1128299"/>
    <n v="44542"/>
    <s v="12-12-2021"/>
    <x v="10"/>
    <x v="1"/>
    <s v="Sunday"/>
    <s v="12"/>
    <x v="4"/>
    <x v="27"/>
    <x v="30"/>
    <x v="4"/>
    <n v="64"/>
    <n v="116"/>
    <n v="7424"/>
    <n v="3712"/>
    <n v="0.5"/>
    <x v="2"/>
    <s v="low Units"/>
    <n v="1.1176174255970437E-3"/>
  </r>
  <r>
    <x v="0"/>
    <s v="Online"/>
    <n v="1128299"/>
    <n v="44542"/>
    <s v="12-12-2021"/>
    <x v="10"/>
    <x v="1"/>
    <s v="Sunday"/>
    <s v="12"/>
    <x v="4"/>
    <x v="27"/>
    <x v="30"/>
    <x v="5"/>
    <n v="64"/>
    <n v="135"/>
    <n v="8640"/>
    <n v="3024"/>
    <n v="0.35"/>
    <x v="2"/>
    <s v="low Units"/>
    <n v="9.1047281654241924E-4"/>
  </r>
  <r>
    <x v="0"/>
    <s v="Online"/>
    <n v="1185732"/>
    <n v="44205"/>
    <s v="09-01-2021"/>
    <x v="0"/>
    <x v="1"/>
    <s v="Saturday"/>
    <s v="09"/>
    <x v="4"/>
    <x v="27"/>
    <x v="30"/>
    <x v="0"/>
    <n v="39"/>
    <n v="256"/>
    <n v="9984"/>
    <n v="5791"/>
    <n v="0.57999999999999996"/>
    <x v="2"/>
    <s v="low Units"/>
    <n v="1.7435674869699569E-3"/>
  </r>
  <r>
    <x v="0"/>
    <s v="Online"/>
    <n v="1185732"/>
    <n v="44205"/>
    <s v="09-01-2021"/>
    <x v="0"/>
    <x v="1"/>
    <s v="Saturday"/>
    <s v="09"/>
    <x v="4"/>
    <x v="27"/>
    <x v="30"/>
    <x v="1"/>
    <n v="37"/>
    <n v="206"/>
    <n v="7622"/>
    <n v="3430"/>
    <n v="0.45"/>
    <x v="2"/>
    <s v="low Units"/>
    <n v="1.0327122224670958E-3"/>
  </r>
  <r>
    <x v="0"/>
    <s v="Online"/>
    <n v="1185732"/>
    <n v="44205"/>
    <s v="09-01-2021"/>
    <x v="0"/>
    <x v="1"/>
    <s v="Saturday"/>
    <s v="09"/>
    <x v="4"/>
    <x v="27"/>
    <x v="30"/>
    <x v="2"/>
    <n v="29"/>
    <n v="248"/>
    <n v="7192"/>
    <n v="2805"/>
    <n v="0.39"/>
    <x v="2"/>
    <s v="low Units"/>
    <n v="8.4453579709043835E-4"/>
  </r>
  <r>
    <x v="0"/>
    <s v="Online"/>
    <n v="1185732"/>
    <n v="44205"/>
    <s v="09-01-2021"/>
    <x v="0"/>
    <x v="1"/>
    <s v="Saturday"/>
    <s v="09"/>
    <x v="4"/>
    <x v="27"/>
    <x v="30"/>
    <x v="3"/>
    <n v="34"/>
    <n v="203"/>
    <n v="6902"/>
    <n v="3037"/>
    <n v="0.44"/>
    <x v="2"/>
    <s v="low Units"/>
    <n v="9.1438688619025355E-4"/>
  </r>
  <r>
    <x v="0"/>
    <s v="Online"/>
    <n v="1185732"/>
    <n v="44205"/>
    <s v="09-01-2021"/>
    <x v="0"/>
    <x v="1"/>
    <s v="Saturday"/>
    <s v="09"/>
    <x v="4"/>
    <x v="27"/>
    <x v="30"/>
    <x v="4"/>
    <n v="47"/>
    <n v="189"/>
    <n v="8883"/>
    <n v="4175"/>
    <n v="0.47"/>
    <x v="2"/>
    <s v="low Units"/>
    <n v="1.2570185215160714E-3"/>
  </r>
  <r>
    <x v="0"/>
    <s v="Online"/>
    <n v="1185732"/>
    <n v="44205"/>
    <s v="09-01-2021"/>
    <x v="0"/>
    <x v="1"/>
    <s v="Saturday"/>
    <s v="09"/>
    <x v="4"/>
    <x v="27"/>
    <x v="30"/>
    <x v="5"/>
    <n v="37"/>
    <n v="239"/>
    <n v="8843"/>
    <n v="5306"/>
    <n v="0.6"/>
    <x v="2"/>
    <s v="low Units"/>
    <n v="1.5975425808776706E-3"/>
  </r>
  <r>
    <x v="0"/>
    <s v="Online"/>
    <n v="1185732"/>
    <n v="44234"/>
    <s v="07-02-2021"/>
    <x v="1"/>
    <x v="1"/>
    <s v="Sunday"/>
    <s v="07"/>
    <x v="4"/>
    <x v="27"/>
    <x v="30"/>
    <x v="0"/>
    <n v="38"/>
    <n v="312"/>
    <n v="11856"/>
    <n v="6995"/>
    <n v="0.59"/>
    <x v="2"/>
    <s v="low Units"/>
    <n v="2.1060705528155497E-3"/>
  </r>
  <r>
    <x v="0"/>
    <s v="Online"/>
    <n v="1185732"/>
    <n v="44234"/>
    <s v="07-02-2021"/>
    <x v="1"/>
    <x v="1"/>
    <s v="Sunday"/>
    <s v="07"/>
    <x v="4"/>
    <x v="27"/>
    <x v="30"/>
    <x v="1"/>
    <n v="39"/>
    <n v="218"/>
    <n v="8502"/>
    <n v="3911"/>
    <n v="0.46"/>
    <x v="2"/>
    <s v="low Units"/>
    <n v="1.1775327994369713E-3"/>
  </r>
  <r>
    <x v="0"/>
    <s v="Online"/>
    <n v="1185732"/>
    <n v="44234"/>
    <s v="07-02-2021"/>
    <x v="1"/>
    <x v="1"/>
    <s v="Sunday"/>
    <s v="07"/>
    <x v="4"/>
    <x v="27"/>
    <x v="30"/>
    <x v="2"/>
    <n v="29"/>
    <n v="217"/>
    <n v="6293"/>
    <n v="2328"/>
    <n v="0.37"/>
    <x v="2"/>
    <s v="low Units"/>
    <n v="7.0091954924297341E-4"/>
  </r>
  <r>
    <x v="0"/>
    <s v="Online"/>
    <n v="1185732"/>
    <n v="44234"/>
    <s v="07-02-2021"/>
    <x v="1"/>
    <x v="1"/>
    <s v="Sunday"/>
    <s v="07"/>
    <x v="4"/>
    <x v="28"/>
    <x v="31"/>
    <x v="3"/>
    <n v="33"/>
    <n v="169"/>
    <n v="5577"/>
    <n v="2510"/>
    <n v="0.45"/>
    <x v="2"/>
    <s v="low Units"/>
    <n v="7.5571652431265604E-4"/>
  </r>
  <r>
    <x v="0"/>
    <s v="Online"/>
    <n v="1185732"/>
    <n v="44234"/>
    <s v="07-02-2021"/>
    <x v="1"/>
    <x v="1"/>
    <s v="Sunday"/>
    <s v="07"/>
    <x v="4"/>
    <x v="28"/>
    <x v="31"/>
    <x v="4"/>
    <n v="49"/>
    <n v="189"/>
    <n v="9261"/>
    <n v="4353"/>
    <n v="0.47"/>
    <x v="2"/>
    <s v="low Units"/>
    <n v="1.3106111674633435E-3"/>
  </r>
  <r>
    <x v="0"/>
    <s v="Online"/>
    <n v="1185732"/>
    <n v="44234"/>
    <s v="07-02-2021"/>
    <x v="1"/>
    <x v="1"/>
    <s v="Sunday"/>
    <s v="07"/>
    <x v="4"/>
    <x v="28"/>
    <x v="31"/>
    <x v="5"/>
    <n v="34"/>
    <n v="216"/>
    <n v="7344"/>
    <n v="4774"/>
    <n v="0.65"/>
    <x v="2"/>
    <s v="low Units"/>
    <n v="1.4373668075970598E-3"/>
  </r>
  <r>
    <x v="0"/>
    <s v="Online"/>
    <n v="1185732"/>
    <n v="44260"/>
    <s v="05-03-2021"/>
    <x v="2"/>
    <x v="1"/>
    <s v="Friday"/>
    <s v="05"/>
    <x v="4"/>
    <x v="28"/>
    <x v="31"/>
    <x v="0"/>
    <n v="33"/>
    <n v="265"/>
    <n v="8745"/>
    <n v="5072"/>
    <n v="0.57999999999999996"/>
    <x v="2"/>
    <s v="low Units"/>
    <n v="1.52708932721665E-3"/>
  </r>
  <r>
    <x v="0"/>
    <s v="Online"/>
    <n v="1185732"/>
    <n v="44260"/>
    <s v="05-03-2021"/>
    <x v="2"/>
    <x v="1"/>
    <s v="Friday"/>
    <s v="05"/>
    <x v="4"/>
    <x v="28"/>
    <x v="31"/>
    <x v="1"/>
    <n v="32"/>
    <n v="210"/>
    <n v="6720"/>
    <n v="3293"/>
    <n v="0.49"/>
    <x v="2"/>
    <s v="low Units"/>
    <n v="9.914639500245325E-4"/>
  </r>
  <r>
    <x v="0"/>
    <s v="Online"/>
    <n v="1185732"/>
    <n v="44260"/>
    <s v="05-03-2021"/>
    <x v="2"/>
    <x v="1"/>
    <s v="Friday"/>
    <s v="05"/>
    <x v="4"/>
    <x v="28"/>
    <x v="31"/>
    <x v="2"/>
    <n v="24"/>
    <n v="181"/>
    <n v="4344"/>
    <n v="1651"/>
    <n v="0.38"/>
    <x v="2"/>
    <s v="low Units"/>
    <n v="4.9708684527497826E-4"/>
  </r>
  <r>
    <x v="0"/>
    <s v="Online"/>
    <n v="1185732"/>
    <n v="44260"/>
    <s v="05-03-2021"/>
    <x v="2"/>
    <x v="1"/>
    <s v="Friday"/>
    <s v="05"/>
    <x v="4"/>
    <x v="28"/>
    <x v="31"/>
    <x v="3"/>
    <n v="27"/>
    <n v="144"/>
    <n v="3888"/>
    <n v="1633"/>
    <n v="0.42"/>
    <x v="2"/>
    <s v="low Units"/>
    <n v="4.9166736422413045E-4"/>
  </r>
  <r>
    <x v="0"/>
    <s v="Online"/>
    <n v="1185732"/>
    <n v="44260"/>
    <s v="05-03-2021"/>
    <x v="2"/>
    <x v="1"/>
    <s v="Friday"/>
    <s v="05"/>
    <x v="4"/>
    <x v="28"/>
    <x v="31"/>
    <x v="4"/>
    <n v="41"/>
    <n v="181"/>
    <n v="7421"/>
    <n v="3562"/>
    <n v="0.48"/>
    <x v="2"/>
    <s v="low Units"/>
    <n v="1.0724550835066458E-3"/>
  </r>
  <r>
    <x v="0"/>
    <s v="Online"/>
    <n v="1185732"/>
    <n v="44260"/>
    <s v="05-03-2021"/>
    <x v="2"/>
    <x v="1"/>
    <s v="Friday"/>
    <s v="05"/>
    <x v="4"/>
    <x v="28"/>
    <x v="31"/>
    <x v="5"/>
    <n v="32"/>
    <n v="189"/>
    <n v="6048"/>
    <n v="3810"/>
    <n v="0.63"/>
    <x v="2"/>
    <s v="low Units"/>
    <n v="1.1471234890961036E-3"/>
  </r>
  <r>
    <x v="0"/>
    <s v="Online"/>
    <n v="1185732"/>
    <n v="44292"/>
    <s v="06-04-2021"/>
    <x v="3"/>
    <x v="1"/>
    <s v="Tuesday"/>
    <s v="06"/>
    <x v="4"/>
    <x v="28"/>
    <x v="31"/>
    <x v="0"/>
    <n v="33"/>
    <n v="283"/>
    <n v="9339"/>
    <n v="5323"/>
    <n v="0.56999999999999995"/>
    <x v="2"/>
    <s v="low Units"/>
    <n v="1.6026609796479156E-3"/>
  </r>
  <r>
    <x v="0"/>
    <s v="Online"/>
    <n v="1185732"/>
    <n v="44292"/>
    <s v="06-04-2021"/>
    <x v="3"/>
    <x v="1"/>
    <s v="Tuesday"/>
    <s v="06"/>
    <x v="4"/>
    <x v="28"/>
    <x v="31"/>
    <x v="1"/>
    <n v="34"/>
    <n v="182"/>
    <n v="6188"/>
    <n v="2846"/>
    <n v="0.46"/>
    <x v="2"/>
    <s v="low Units"/>
    <n v="8.5688017059514713E-4"/>
  </r>
  <r>
    <x v="0"/>
    <s v="Online"/>
    <n v="1185732"/>
    <n v="44292"/>
    <s v="06-04-2021"/>
    <x v="3"/>
    <x v="1"/>
    <s v="Tuesday"/>
    <s v="06"/>
    <x v="4"/>
    <x v="28"/>
    <x v="31"/>
    <x v="2"/>
    <n v="24"/>
    <n v="182"/>
    <n v="4368"/>
    <n v="1660"/>
    <n v="0.38"/>
    <x v="2"/>
    <s v="low Units"/>
    <n v="4.9979658580040205E-4"/>
  </r>
  <r>
    <x v="0"/>
    <s v="Online"/>
    <n v="1185732"/>
    <n v="44292"/>
    <s v="06-04-2021"/>
    <x v="3"/>
    <x v="1"/>
    <s v="Tuesday"/>
    <s v="06"/>
    <x v="4"/>
    <x v="28"/>
    <x v="31"/>
    <x v="3"/>
    <n v="27"/>
    <n v="180"/>
    <n v="4860"/>
    <n v="2090"/>
    <n v="0.43"/>
    <x v="2"/>
    <s v="low Units"/>
    <n v="6.2926196645954238E-4"/>
  </r>
  <r>
    <x v="0"/>
    <s v="Online"/>
    <n v="1185732"/>
    <n v="44292"/>
    <s v="06-04-2021"/>
    <x v="3"/>
    <x v="1"/>
    <s v="Tuesday"/>
    <s v="06"/>
    <x v="4"/>
    <x v="28"/>
    <x v="31"/>
    <x v="4"/>
    <n v="47"/>
    <n v="188"/>
    <n v="8836"/>
    <n v="4418"/>
    <n v="0.5"/>
    <x v="2"/>
    <s v="low Units"/>
    <n v="1.3301815157025158E-3"/>
  </r>
  <r>
    <x v="0"/>
    <s v="Online"/>
    <n v="1185732"/>
    <n v="44292"/>
    <s v="06-04-2021"/>
    <x v="3"/>
    <x v="1"/>
    <s v="Tuesday"/>
    <s v="06"/>
    <x v="4"/>
    <x v="28"/>
    <x v="31"/>
    <x v="5"/>
    <n v="39"/>
    <n v="209"/>
    <n v="8151"/>
    <n v="5135"/>
    <n v="0.63"/>
    <x v="2"/>
    <s v="low Units"/>
    <n v="1.5460575108946172E-3"/>
  </r>
  <r>
    <x v="0"/>
    <s v="Online"/>
    <n v="1185732"/>
    <n v="44321"/>
    <s v="05-05-2021"/>
    <x v="4"/>
    <x v="1"/>
    <s v="Wednesday"/>
    <s v="05"/>
    <x v="4"/>
    <x v="28"/>
    <x v="31"/>
    <x v="0"/>
    <n v="48"/>
    <n v="282"/>
    <n v="13536"/>
    <n v="7445"/>
    <n v="0.55000000000000004"/>
    <x v="2"/>
    <s v="low Units"/>
    <n v="2.2415575790867429E-3"/>
  </r>
  <r>
    <x v="0"/>
    <s v="Online"/>
    <n v="1185732"/>
    <n v="44321"/>
    <s v="05-05-2021"/>
    <x v="4"/>
    <x v="1"/>
    <s v="Wednesday"/>
    <s v="05"/>
    <x v="4"/>
    <x v="28"/>
    <x v="31"/>
    <x v="1"/>
    <n v="45"/>
    <n v="188"/>
    <n v="8460"/>
    <n v="3807"/>
    <n v="0.45"/>
    <x v="2"/>
    <s v="low Units"/>
    <n v="1.1462202422542955E-3"/>
  </r>
  <r>
    <x v="0"/>
    <s v="Online"/>
    <n v="1185732"/>
    <n v="44321"/>
    <s v="05-05-2021"/>
    <x v="4"/>
    <x v="1"/>
    <s v="Wednesday"/>
    <s v="05"/>
    <x v="4"/>
    <x v="28"/>
    <x v="31"/>
    <x v="2"/>
    <n v="41"/>
    <n v="210"/>
    <n v="8610"/>
    <n v="3186"/>
    <n v="0.37"/>
    <x v="2"/>
    <s v="low Units"/>
    <n v="9.5924814600004886E-4"/>
  </r>
  <r>
    <x v="0"/>
    <s v="Online"/>
    <n v="1185732"/>
    <n v="44321"/>
    <s v="05-05-2021"/>
    <x v="4"/>
    <x v="1"/>
    <s v="Wednesday"/>
    <s v="05"/>
    <x v="4"/>
    <x v="28"/>
    <x v="31"/>
    <x v="3"/>
    <n v="43"/>
    <n v="182"/>
    <n v="7826"/>
    <n v="3287"/>
    <n v="0.42"/>
    <x v="2"/>
    <s v="low Units"/>
    <n v="9.8965745634091657E-4"/>
  </r>
  <r>
    <x v="0"/>
    <s v="Online"/>
    <n v="1185732"/>
    <n v="44321"/>
    <s v="05-05-2021"/>
    <x v="4"/>
    <x v="1"/>
    <s v="Wednesday"/>
    <s v="05"/>
    <x v="4"/>
    <x v="28"/>
    <x v="31"/>
    <x v="4"/>
    <n v="53"/>
    <n v="196"/>
    <n v="10388"/>
    <n v="5194"/>
    <n v="0.5"/>
    <x v="2"/>
    <s v="low Units"/>
    <n v="1.5638213654501736E-3"/>
  </r>
  <r>
    <x v="0"/>
    <s v="Online"/>
    <n v="1185732"/>
    <n v="44321"/>
    <s v="05-05-2021"/>
    <x v="4"/>
    <x v="1"/>
    <s v="Wednesday"/>
    <s v="05"/>
    <x v="4"/>
    <x v="28"/>
    <x v="31"/>
    <x v="5"/>
    <n v="59"/>
    <n v="200"/>
    <n v="11800"/>
    <n v="7080"/>
    <n v="0.6"/>
    <x v="2"/>
    <s v="low Units"/>
    <n v="2.1316625466667751E-3"/>
  </r>
  <r>
    <x v="0"/>
    <s v="Online"/>
    <n v="1185732"/>
    <n v="44354"/>
    <s v="07-06-2021"/>
    <x v="11"/>
    <x v="1"/>
    <s v="Monday"/>
    <s v="07"/>
    <x v="4"/>
    <x v="28"/>
    <x v="31"/>
    <x v="0"/>
    <n v="51"/>
    <n v="273"/>
    <n v="13923"/>
    <n v="7797"/>
    <n v="0.56000000000000005"/>
    <x v="2"/>
    <s v="low Units"/>
    <n v="2.3475385418588761E-3"/>
  </r>
  <r>
    <x v="0"/>
    <s v="Online"/>
    <n v="1185732"/>
    <n v="44354"/>
    <s v="07-06-2021"/>
    <x v="11"/>
    <x v="1"/>
    <s v="Monday"/>
    <s v="07"/>
    <x v="4"/>
    <x v="28"/>
    <x v="31"/>
    <x v="1"/>
    <n v="49"/>
    <n v="200"/>
    <n v="9800"/>
    <n v="4410"/>
    <n v="0.45"/>
    <x v="2"/>
    <s v="low Units"/>
    <n v="1.3277728574576945E-3"/>
  </r>
  <r>
    <x v="0"/>
    <s v="Online"/>
    <n v="1185732"/>
    <n v="44354"/>
    <s v="07-06-2021"/>
    <x v="11"/>
    <x v="1"/>
    <s v="Monday"/>
    <s v="07"/>
    <x v="4"/>
    <x v="28"/>
    <x v="31"/>
    <x v="2"/>
    <n v="47"/>
    <n v="209"/>
    <n v="9823"/>
    <n v="3536"/>
    <n v="0.36"/>
    <x v="2"/>
    <s v="low Units"/>
    <n v="1.0646269442109769E-3"/>
  </r>
  <r>
    <x v="0"/>
    <s v="Online"/>
    <n v="1185732"/>
    <n v="44354"/>
    <s v="07-06-2021"/>
    <x v="11"/>
    <x v="1"/>
    <s v="Monday"/>
    <s v="07"/>
    <x v="4"/>
    <x v="28"/>
    <x v="31"/>
    <x v="3"/>
    <n v="47"/>
    <n v="218"/>
    <n v="10246"/>
    <n v="4611"/>
    <n v="0.45"/>
    <x v="2"/>
    <s v="low Units"/>
    <n v="1.3882903958588276E-3"/>
  </r>
  <r>
    <x v="0"/>
    <s v="Online"/>
    <n v="1185732"/>
    <n v="44354"/>
    <s v="07-06-2021"/>
    <x v="11"/>
    <x v="1"/>
    <s v="Monday"/>
    <s v="07"/>
    <x v="4"/>
    <x v="28"/>
    <x v="31"/>
    <x v="4"/>
    <n v="62"/>
    <n v="195"/>
    <n v="12090"/>
    <n v="5441"/>
    <n v="0.45"/>
    <x v="2"/>
    <s v="low Units"/>
    <n v="1.6381886887590286E-3"/>
  </r>
  <r>
    <x v="0"/>
    <s v="Online"/>
    <n v="1185732"/>
    <n v="44354"/>
    <s v="07-06-2021"/>
    <x v="11"/>
    <x v="1"/>
    <s v="Monday"/>
    <s v="07"/>
    <x v="4"/>
    <x v="28"/>
    <x v="31"/>
    <x v="5"/>
    <n v="65"/>
    <n v="250"/>
    <n v="16250"/>
    <n v="10400"/>
    <n v="0.64"/>
    <x v="2"/>
    <s v="low Units"/>
    <n v="3.1312557182675794E-3"/>
  </r>
  <r>
    <x v="0"/>
    <s v="Online"/>
    <n v="1185732"/>
    <n v="44382"/>
    <s v="05-07-2021"/>
    <x v="5"/>
    <x v="1"/>
    <s v="Monday"/>
    <s v="05"/>
    <x v="4"/>
    <x v="28"/>
    <x v="31"/>
    <x v="0"/>
    <n v="63"/>
    <n v="311"/>
    <n v="19593"/>
    <n v="11560"/>
    <n v="0.59"/>
    <x v="2"/>
    <s v="low Units"/>
    <n v="3.4805111637666547E-3"/>
  </r>
  <r>
    <x v="0"/>
    <s v="Online"/>
    <n v="1185732"/>
    <n v="44382"/>
    <s v="05-07-2021"/>
    <x v="5"/>
    <x v="1"/>
    <s v="Monday"/>
    <s v="05"/>
    <x v="4"/>
    <x v="28"/>
    <x v="31"/>
    <x v="1"/>
    <n v="58"/>
    <n v="270"/>
    <n v="15660"/>
    <n v="7673"/>
    <n v="0.49"/>
    <x v="2"/>
    <s v="low Units"/>
    <n v="2.3102043390641476E-3"/>
  </r>
  <r>
    <x v="0"/>
    <s v="Online"/>
    <n v="1185732"/>
    <n v="44382"/>
    <s v="05-07-2021"/>
    <x v="5"/>
    <x v="1"/>
    <s v="Monday"/>
    <s v="05"/>
    <x v="4"/>
    <x v="28"/>
    <x v="31"/>
    <x v="2"/>
    <n v="51"/>
    <n v="248"/>
    <n v="12648"/>
    <n v="4553"/>
    <n v="0.36"/>
    <x v="2"/>
    <s v="low Units"/>
    <n v="1.3708276235838738E-3"/>
  </r>
  <r>
    <x v="0"/>
    <s v="Online"/>
    <n v="1185732"/>
    <n v="44382"/>
    <s v="05-07-2021"/>
    <x v="5"/>
    <x v="1"/>
    <s v="Monday"/>
    <s v="05"/>
    <x v="4"/>
    <x v="28"/>
    <x v="31"/>
    <x v="3"/>
    <n v="52"/>
    <n v="202"/>
    <n v="10504"/>
    <n v="4412"/>
    <n v="0.42"/>
    <x v="2"/>
    <s v="low Units"/>
    <n v="1.3283750220188999E-3"/>
  </r>
  <r>
    <x v="0"/>
    <s v="Online"/>
    <n v="1185732"/>
    <n v="44382"/>
    <s v="05-07-2021"/>
    <x v="5"/>
    <x v="1"/>
    <s v="Monday"/>
    <s v="05"/>
    <x v="4"/>
    <x v="28"/>
    <x v="31"/>
    <x v="4"/>
    <n v="64"/>
    <n v="240"/>
    <n v="15360"/>
    <n v="6912"/>
    <n v="0.45"/>
    <x v="2"/>
    <s v="low Units"/>
    <n v="2.0810807235255293E-3"/>
  </r>
  <r>
    <x v="0"/>
    <s v="Online"/>
    <n v="1185732"/>
    <n v="44382"/>
    <s v="05-07-2021"/>
    <x v="5"/>
    <x v="1"/>
    <s v="Monday"/>
    <s v="05"/>
    <x v="4"/>
    <x v="28"/>
    <x v="31"/>
    <x v="5"/>
    <n v="66"/>
    <n v="244"/>
    <n v="16104"/>
    <n v="10468"/>
    <n v="0.65"/>
    <x v="2"/>
    <s v="low Units"/>
    <n v="3.1517293133485596E-3"/>
  </r>
  <r>
    <x v="0"/>
    <s v="Online"/>
    <n v="1185732"/>
    <n v="44414"/>
    <s v="06-08-2021"/>
    <x v="6"/>
    <x v="1"/>
    <s v="Friday"/>
    <s v="06"/>
    <x v="4"/>
    <x v="28"/>
    <x v="31"/>
    <x v="0"/>
    <n v="62"/>
    <n v="326"/>
    <n v="20212"/>
    <n v="11521"/>
    <n v="0.56999999999999995"/>
    <x v="2"/>
    <s v="low Units"/>
    <n v="3.4687689548231516E-3"/>
  </r>
  <r>
    <x v="0"/>
    <s v="Online"/>
    <n v="1185732"/>
    <n v="44414"/>
    <s v="06-08-2021"/>
    <x v="6"/>
    <x v="1"/>
    <s v="Friday"/>
    <s v="06"/>
    <x v="4"/>
    <x v="28"/>
    <x v="31"/>
    <x v="1"/>
    <n v="54"/>
    <n v="243"/>
    <n v="13122"/>
    <n v="6430"/>
    <n v="0.49"/>
    <x v="2"/>
    <s v="low Units"/>
    <n v="1.9359590642750513E-3"/>
  </r>
  <r>
    <x v="0"/>
    <s v="Online"/>
    <n v="1185732"/>
    <n v="44414"/>
    <s v="06-08-2021"/>
    <x v="6"/>
    <x v="1"/>
    <s v="Friday"/>
    <s v="06"/>
    <x v="4"/>
    <x v="28"/>
    <x v="31"/>
    <x v="2"/>
    <n v="50"/>
    <n v="231"/>
    <n v="11550"/>
    <n v="4620"/>
    <n v="0.4"/>
    <x v="2"/>
    <s v="low Units"/>
    <n v="1.3910001363842514E-3"/>
  </r>
  <r>
    <x v="0"/>
    <s v="Online"/>
    <n v="1185732"/>
    <n v="44414"/>
    <s v="06-08-2021"/>
    <x v="6"/>
    <x v="1"/>
    <s v="Friday"/>
    <s v="06"/>
    <x v="4"/>
    <x v="28"/>
    <x v="31"/>
    <x v="3"/>
    <n v="44"/>
    <n v="233"/>
    <n v="10252"/>
    <n v="4203"/>
    <n v="0.41"/>
    <x v="2"/>
    <s v="low Units"/>
    <n v="1.2654488253729457E-3"/>
  </r>
  <r>
    <x v="0"/>
    <s v="Online"/>
    <n v="1185732"/>
    <n v="44414"/>
    <s v="06-08-2021"/>
    <x v="6"/>
    <x v="1"/>
    <s v="Friday"/>
    <s v="06"/>
    <x v="4"/>
    <x v="28"/>
    <x v="31"/>
    <x v="4"/>
    <n v="51"/>
    <n v="225"/>
    <n v="11475"/>
    <n v="5279"/>
    <n v="0.46"/>
    <x v="2"/>
    <s v="low Units"/>
    <n v="1.5894133593013992E-3"/>
  </r>
  <r>
    <x v="0"/>
    <s v="Online"/>
    <n v="1185732"/>
    <n v="44414"/>
    <s v="06-08-2021"/>
    <x v="6"/>
    <x v="1"/>
    <s v="Friday"/>
    <s v="06"/>
    <x v="4"/>
    <x v="28"/>
    <x v="31"/>
    <x v="5"/>
    <n v="58"/>
    <n v="278"/>
    <n v="16124"/>
    <n v="9836"/>
    <n v="0.61"/>
    <x v="2"/>
    <s v="low Units"/>
    <n v="2.9614453120076836E-3"/>
  </r>
  <r>
    <x v="0"/>
    <s v="Online"/>
    <n v="1185732"/>
    <n v="44444"/>
    <s v="05-09-2021"/>
    <x v="7"/>
    <x v="1"/>
    <s v="Sunday"/>
    <s v="05"/>
    <x v="4"/>
    <x v="28"/>
    <x v="31"/>
    <x v="0"/>
    <n v="51"/>
    <n v="287"/>
    <n v="14637"/>
    <n v="8489"/>
    <n v="0.57999999999999996"/>
    <x v="2"/>
    <s v="low Units"/>
    <n v="2.5558874800359114E-3"/>
  </r>
  <r>
    <x v="0"/>
    <s v="Online"/>
    <n v="1185732"/>
    <n v="44444"/>
    <s v="05-09-2021"/>
    <x v="7"/>
    <x v="1"/>
    <s v="Sunday"/>
    <s v="05"/>
    <x v="4"/>
    <x v="28"/>
    <x v="31"/>
    <x v="1"/>
    <n v="48"/>
    <n v="223"/>
    <n v="10704"/>
    <n v="5138"/>
    <n v="0.48"/>
    <x v="2"/>
    <s v="low Units"/>
    <n v="1.546960757736425E-3"/>
  </r>
  <r>
    <x v="0"/>
    <s v="Online"/>
    <n v="1185732"/>
    <n v="44444"/>
    <s v="05-09-2021"/>
    <x v="7"/>
    <x v="1"/>
    <s v="Sunday"/>
    <s v="05"/>
    <x v="4"/>
    <x v="28"/>
    <x v="31"/>
    <x v="2"/>
    <n v="38"/>
    <n v="196"/>
    <n v="7448"/>
    <n v="2905"/>
    <n v="0.39"/>
    <x v="2"/>
    <s v="low Units"/>
    <n v="8.7464402515070362E-4"/>
  </r>
  <r>
    <x v="0"/>
    <s v="Online"/>
    <n v="1185732"/>
    <n v="44444"/>
    <s v="05-09-2021"/>
    <x v="7"/>
    <x v="1"/>
    <s v="Sunday"/>
    <s v="05"/>
    <x v="4"/>
    <x v="28"/>
    <x v="31"/>
    <x v="3"/>
    <n v="39"/>
    <n v="210"/>
    <n v="8190"/>
    <n v="3276"/>
    <n v="0.4"/>
    <x v="2"/>
    <s v="low Units"/>
    <n v="9.8634555125428746E-4"/>
  </r>
  <r>
    <x v="0"/>
    <s v="Online"/>
    <n v="1185732"/>
    <n v="44444"/>
    <s v="05-09-2021"/>
    <x v="7"/>
    <x v="1"/>
    <s v="Sunday"/>
    <s v="05"/>
    <x v="4"/>
    <x v="28"/>
    <x v="31"/>
    <x v="4"/>
    <n v="48"/>
    <n v="175"/>
    <n v="8400"/>
    <n v="3864"/>
    <n v="0.46"/>
    <x v="2"/>
    <s v="low Units"/>
    <n v="1.1633819322486468E-3"/>
  </r>
  <r>
    <x v="0"/>
    <s v="Online"/>
    <n v="1185732"/>
    <n v="44444"/>
    <s v="05-09-2021"/>
    <x v="7"/>
    <x v="1"/>
    <s v="Sunday"/>
    <s v="05"/>
    <x v="4"/>
    <x v="28"/>
    <x v="31"/>
    <x v="5"/>
    <n v="52"/>
    <n v="232"/>
    <n v="12064"/>
    <n v="7238"/>
    <n v="0.6"/>
    <x v="2"/>
    <s v="low Units"/>
    <n v="2.1792335470019937E-3"/>
  </r>
  <r>
    <x v="0"/>
    <s v="Online"/>
    <n v="1185732"/>
    <n v="44476"/>
    <s v="07-10-2021"/>
    <x v="8"/>
    <x v="1"/>
    <s v="Thursday"/>
    <s v="07"/>
    <x v="4"/>
    <x v="28"/>
    <x v="31"/>
    <x v="0"/>
    <n v="50"/>
    <n v="244"/>
    <n v="12200"/>
    <n v="7320"/>
    <n v="0.6"/>
    <x v="2"/>
    <s v="low Units"/>
    <n v="2.2039222940114112E-3"/>
  </r>
  <r>
    <x v="0"/>
    <s v="Online"/>
    <n v="1185732"/>
    <n v="44476"/>
    <s v="07-10-2021"/>
    <x v="8"/>
    <x v="1"/>
    <s v="Thursday"/>
    <s v="07"/>
    <x v="4"/>
    <x v="28"/>
    <x v="31"/>
    <x v="1"/>
    <n v="42"/>
    <n v="208"/>
    <n v="8736"/>
    <n v="4368"/>
    <n v="0.5"/>
    <x v="2"/>
    <s v="low Units"/>
    <n v="1.3151274016723832E-3"/>
  </r>
  <r>
    <x v="0"/>
    <s v="Online"/>
    <n v="1185732"/>
    <n v="44476"/>
    <s v="07-10-2021"/>
    <x v="8"/>
    <x v="1"/>
    <s v="Thursday"/>
    <s v="07"/>
    <x v="4"/>
    <x v="28"/>
    <x v="31"/>
    <x v="2"/>
    <n v="41"/>
    <n v="176"/>
    <n v="7216"/>
    <n v="2814"/>
    <n v="0.39"/>
    <x v="2"/>
    <s v="low Units"/>
    <n v="8.4724553761586214E-4"/>
  </r>
  <r>
    <x v="0"/>
    <s v="Online"/>
    <n v="1185732"/>
    <n v="44476"/>
    <s v="07-10-2021"/>
    <x v="8"/>
    <x v="1"/>
    <s v="Thursday"/>
    <s v="07"/>
    <x v="4"/>
    <x v="28"/>
    <x v="31"/>
    <x v="3"/>
    <n v="41"/>
    <n v="176"/>
    <n v="7216"/>
    <n v="2886"/>
    <n v="0.4"/>
    <x v="2"/>
    <s v="low Units"/>
    <n v="8.6892346181925316E-4"/>
  </r>
  <r>
    <x v="0"/>
    <s v="Online"/>
    <n v="1185732"/>
    <n v="44476"/>
    <s v="07-10-2021"/>
    <x v="8"/>
    <x v="1"/>
    <s v="Thursday"/>
    <s v="07"/>
    <x v="4"/>
    <x v="28"/>
    <x v="31"/>
    <x v="4"/>
    <n v="52"/>
    <n v="189"/>
    <n v="9828"/>
    <n v="4717"/>
    <n v="0.48"/>
    <x v="2"/>
    <s v="low Units"/>
    <n v="1.4202051176027087E-3"/>
  </r>
  <r>
    <x v="0"/>
    <s v="Online"/>
    <n v="1185732"/>
    <n v="44476"/>
    <s v="07-10-2021"/>
    <x v="8"/>
    <x v="1"/>
    <s v="Thursday"/>
    <s v="07"/>
    <x v="4"/>
    <x v="28"/>
    <x v="31"/>
    <x v="5"/>
    <n v="56"/>
    <n v="225"/>
    <n v="12600"/>
    <n v="8190"/>
    <n v="0.65"/>
    <x v="2"/>
    <s v="low Units"/>
    <n v="2.4658638781357187E-3"/>
  </r>
  <r>
    <x v="0"/>
    <s v="Online"/>
    <n v="1185732"/>
    <n v="44506"/>
    <s v="06-11-2021"/>
    <x v="9"/>
    <x v="1"/>
    <s v="Saturday"/>
    <s v="06"/>
    <x v="4"/>
    <x v="28"/>
    <x v="31"/>
    <x v="0"/>
    <n v="50"/>
    <n v="278"/>
    <n v="13900"/>
    <n v="7923"/>
    <n v="0.56999999999999995"/>
    <x v="2"/>
    <s v="low Units"/>
    <n v="2.3854749092148105E-3"/>
  </r>
  <r>
    <x v="0"/>
    <s v="Online"/>
    <n v="1185732"/>
    <n v="44506"/>
    <s v="06-11-2021"/>
    <x v="9"/>
    <x v="1"/>
    <s v="Saturday"/>
    <s v="06"/>
    <x v="4"/>
    <x v="28"/>
    <x v="31"/>
    <x v="1"/>
    <n v="44"/>
    <n v="188"/>
    <n v="8272"/>
    <n v="3722"/>
    <n v="0.45"/>
    <x v="2"/>
    <s v="low Units"/>
    <n v="1.1206282484030701E-3"/>
  </r>
  <r>
    <x v="0"/>
    <s v="Online"/>
    <n v="1185732"/>
    <n v="44506"/>
    <s v="06-11-2021"/>
    <x v="9"/>
    <x v="1"/>
    <s v="Saturday"/>
    <s v="06"/>
    <x v="4"/>
    <x v="28"/>
    <x v="31"/>
    <x v="2"/>
    <n v="43"/>
    <n v="202"/>
    <n v="8686"/>
    <n v="3040"/>
    <n v="0.35"/>
    <x v="2"/>
    <s v="low Units"/>
    <n v="9.1529013303206163E-4"/>
  </r>
  <r>
    <x v="0"/>
    <s v="Online"/>
    <n v="1185732"/>
    <n v="44506"/>
    <s v="06-11-2021"/>
    <x v="9"/>
    <x v="1"/>
    <s v="Saturday"/>
    <s v="06"/>
    <x v="4"/>
    <x v="28"/>
    <x v="31"/>
    <x v="3"/>
    <n v="53"/>
    <n v="225"/>
    <n v="11925"/>
    <n v="5009"/>
    <n v="0.42"/>
    <x v="2"/>
    <s v="low Units"/>
    <n v="1.508121143538683E-3"/>
  </r>
  <r>
    <x v="0"/>
    <s v="Online"/>
    <n v="1185732"/>
    <n v="44506"/>
    <s v="06-11-2021"/>
    <x v="9"/>
    <x v="1"/>
    <s v="Saturday"/>
    <s v="06"/>
    <x v="4"/>
    <x v="28"/>
    <x v="31"/>
    <x v="4"/>
    <n v="66"/>
    <n v="196"/>
    <n v="12936"/>
    <n v="6080"/>
    <n v="0.47"/>
    <x v="2"/>
    <s v="low Units"/>
    <n v="1.8305802660641233E-3"/>
  </r>
  <r>
    <x v="0"/>
    <s v="Online"/>
    <n v="1185732"/>
    <n v="44506"/>
    <s v="06-11-2021"/>
    <x v="9"/>
    <x v="1"/>
    <s v="Saturday"/>
    <s v="06"/>
    <x v="4"/>
    <x v="28"/>
    <x v="31"/>
    <x v="5"/>
    <n v="74"/>
    <n v="206"/>
    <n v="15244"/>
    <n v="9604"/>
    <n v="0.63"/>
    <x v="2"/>
    <s v="low Units"/>
    <n v="2.8915942229078683E-3"/>
  </r>
  <r>
    <x v="0"/>
    <s v="Online"/>
    <n v="1185732"/>
    <n v="44535"/>
    <s v="05-12-2021"/>
    <x v="10"/>
    <x v="1"/>
    <s v="Sunday"/>
    <s v="05"/>
    <x v="4"/>
    <x v="28"/>
    <x v="31"/>
    <x v="0"/>
    <n v="67"/>
    <n v="290"/>
    <n v="19430"/>
    <n v="11658"/>
    <n v="0.6"/>
    <x v="2"/>
    <s v="low Units"/>
    <n v="3.5100172272657152E-3"/>
  </r>
  <r>
    <x v="0"/>
    <s v="Online"/>
    <n v="1185732"/>
    <n v="44535"/>
    <s v="05-12-2021"/>
    <x v="10"/>
    <x v="1"/>
    <s v="Sunday"/>
    <s v="05"/>
    <x v="4"/>
    <x v="28"/>
    <x v="31"/>
    <x v="1"/>
    <n v="58"/>
    <n v="219"/>
    <n v="12702"/>
    <n v="5716"/>
    <n v="0.45"/>
    <x v="2"/>
    <s v="low Units"/>
    <n v="1.720986315924758E-3"/>
  </r>
  <r>
    <x v="2"/>
    <s v="Online"/>
    <n v="1185732"/>
    <n v="44535"/>
    <s v="05-12-2021"/>
    <x v="10"/>
    <x v="1"/>
    <s v="Sunday"/>
    <s v="05"/>
    <x v="4"/>
    <x v="28"/>
    <x v="31"/>
    <x v="2"/>
    <n v="56"/>
    <n v="215"/>
    <n v="12040"/>
    <n v="4214"/>
    <n v="0.35"/>
    <x v="2"/>
    <s v="low Units"/>
    <n v="1.2687607304595748E-3"/>
  </r>
  <r>
    <x v="2"/>
    <s v="Online"/>
    <n v="1185732"/>
    <n v="44535"/>
    <s v="05-12-2021"/>
    <x v="10"/>
    <x v="1"/>
    <s v="Sunday"/>
    <s v="05"/>
    <x v="4"/>
    <x v="28"/>
    <x v="31"/>
    <x v="3"/>
    <n v="59"/>
    <n v="194"/>
    <n v="11446"/>
    <n v="5151"/>
    <n v="0.45"/>
    <x v="2"/>
    <s v="low Units"/>
    <n v="1.5508748273842595E-3"/>
  </r>
  <r>
    <x v="2"/>
    <s v="Online"/>
    <n v="1185732"/>
    <n v="44535"/>
    <s v="05-12-2021"/>
    <x v="10"/>
    <x v="1"/>
    <s v="Sunday"/>
    <s v="05"/>
    <x v="4"/>
    <x v="28"/>
    <x v="31"/>
    <x v="4"/>
    <n v="66"/>
    <n v="225"/>
    <n v="14850"/>
    <n v="6683"/>
    <n v="0.45"/>
    <x v="2"/>
    <s v="low Units"/>
    <n v="2.0121328812675219E-3"/>
  </r>
  <r>
    <x v="2"/>
    <s v="Online"/>
    <n v="1185732"/>
    <n v="44535"/>
    <s v="05-12-2021"/>
    <x v="10"/>
    <x v="1"/>
    <s v="Sunday"/>
    <s v="05"/>
    <x v="4"/>
    <x v="28"/>
    <x v="31"/>
    <x v="5"/>
    <n v="68"/>
    <n v="228"/>
    <n v="15504"/>
    <n v="9302"/>
    <n v="0.6"/>
    <x v="2"/>
    <s v="low Units"/>
    <n v="2.8006673741658673E-3"/>
  </r>
  <r>
    <x v="2"/>
    <s v="Online"/>
    <n v="1185732"/>
    <n v="44202"/>
    <s v="06-01-2021"/>
    <x v="0"/>
    <x v="1"/>
    <s v="Wednesday"/>
    <s v="06"/>
    <x v="4"/>
    <x v="28"/>
    <x v="31"/>
    <x v="0"/>
    <n v="33"/>
    <n v="231"/>
    <n v="7623"/>
    <n v="3812"/>
    <n v="0.5"/>
    <x v="2"/>
    <s v="low Units"/>
    <n v="1.1477256536573087E-3"/>
  </r>
  <r>
    <x v="2"/>
    <s v="Online"/>
    <n v="1185732"/>
    <n v="44202"/>
    <s v="06-01-2021"/>
    <x v="0"/>
    <x v="1"/>
    <s v="Wednesday"/>
    <s v="06"/>
    <x v="4"/>
    <x v="28"/>
    <x v="31"/>
    <x v="1"/>
    <n v="34"/>
    <n v="181"/>
    <n v="6154"/>
    <n v="3077"/>
    <n v="0.5"/>
    <x v="2"/>
    <s v="low Units"/>
    <n v="9.2643017741435968E-4"/>
  </r>
  <r>
    <x v="2"/>
    <s v="Online"/>
    <n v="1185732"/>
    <n v="44202"/>
    <s v="06-01-2021"/>
    <x v="0"/>
    <x v="1"/>
    <s v="Wednesday"/>
    <s v="06"/>
    <x v="4"/>
    <x v="28"/>
    <x v="31"/>
    <x v="2"/>
    <n v="24"/>
    <n v="189"/>
    <n v="4536"/>
    <n v="2449"/>
    <n v="0.54"/>
    <x v="2"/>
    <s v="low Units"/>
    <n v="7.3735050519589435E-4"/>
  </r>
  <r>
    <x v="2"/>
    <s v="Online"/>
    <n v="1185732"/>
    <n v="44202"/>
    <s v="06-01-2021"/>
    <x v="0"/>
    <x v="1"/>
    <s v="Wednesday"/>
    <s v="06"/>
    <x v="4"/>
    <x v="28"/>
    <x v="31"/>
    <x v="3"/>
    <n v="29"/>
    <n v="173"/>
    <n v="5017"/>
    <n v="2759"/>
    <n v="0.55000000000000004"/>
    <x v="2"/>
    <s v="low Units"/>
    <n v="8.3068601218271639E-4"/>
  </r>
  <r>
    <x v="2"/>
    <s v="Online"/>
    <n v="1185732"/>
    <n v="44202"/>
    <s v="06-01-2021"/>
    <x v="0"/>
    <x v="1"/>
    <s v="Wednesday"/>
    <s v="06"/>
    <x v="4"/>
    <x v="28"/>
    <x v="31"/>
    <x v="4"/>
    <n v="42"/>
    <n v="156"/>
    <n v="6552"/>
    <n v="3014"/>
    <n v="0.46"/>
    <x v="2"/>
    <s v="low Units"/>
    <n v="9.0746199373639268E-4"/>
  </r>
  <r>
    <x v="2"/>
    <s v="Online"/>
    <n v="1185732"/>
    <n v="44202"/>
    <s v="06-01-2021"/>
    <x v="0"/>
    <x v="1"/>
    <s v="Wednesday"/>
    <s v="06"/>
    <x v="4"/>
    <x v="28"/>
    <x v="31"/>
    <x v="5"/>
    <n v="34"/>
    <n v="196"/>
    <n v="6664"/>
    <n v="4265"/>
    <n v="0.64"/>
    <x v="2"/>
    <s v="low Units"/>
    <n v="1.28411592677031E-3"/>
  </r>
  <r>
    <x v="2"/>
    <s v="Online"/>
    <n v="1185732"/>
    <n v="44231"/>
    <s v="04-02-2021"/>
    <x v="1"/>
    <x v="1"/>
    <s v="Thursday"/>
    <s v="04"/>
    <x v="4"/>
    <x v="28"/>
    <x v="31"/>
    <x v="0"/>
    <n v="34"/>
    <n v="263"/>
    <n v="8942"/>
    <n v="4471"/>
    <n v="0.5"/>
    <x v="2"/>
    <s v="low Units"/>
    <n v="1.3461388765744564E-3"/>
  </r>
  <r>
    <x v="2"/>
    <s v="Online"/>
    <n v="1185732"/>
    <n v="44231"/>
    <s v="04-02-2021"/>
    <x v="1"/>
    <x v="1"/>
    <s v="Thursday"/>
    <s v="04"/>
    <x v="4"/>
    <x v="28"/>
    <x v="31"/>
    <x v="1"/>
    <n v="34"/>
    <n v="188"/>
    <n v="6392"/>
    <n v="3068"/>
    <n v="0.48"/>
    <x v="2"/>
    <s v="low Units"/>
    <n v="9.2372043688893589E-4"/>
  </r>
  <r>
    <x v="2"/>
    <s v="Online"/>
    <n v="1185732"/>
    <n v="44231"/>
    <s v="04-02-2021"/>
    <x v="1"/>
    <x v="1"/>
    <s v="Thursday"/>
    <s v="04"/>
    <x v="4"/>
    <x v="28"/>
    <x v="31"/>
    <x v="2"/>
    <n v="23"/>
    <n v="169"/>
    <n v="3887"/>
    <n v="2138"/>
    <n v="0.55000000000000004"/>
    <x v="2"/>
    <s v="low Units"/>
    <n v="6.4371391592846965E-4"/>
  </r>
  <r>
    <x v="2"/>
    <s v="Online"/>
    <n v="1185732"/>
    <n v="44231"/>
    <s v="04-02-2021"/>
    <x v="1"/>
    <x v="1"/>
    <s v="Thursday"/>
    <s v="04"/>
    <x v="4"/>
    <x v="29"/>
    <x v="32"/>
    <x v="3"/>
    <n v="29"/>
    <n v="142"/>
    <n v="4118"/>
    <n v="2059"/>
    <n v="0.5"/>
    <x v="2"/>
    <s v="low Units"/>
    <n v="6.1992841576086004E-4"/>
  </r>
  <r>
    <x v="2"/>
    <s v="Online"/>
    <n v="1185732"/>
    <n v="44231"/>
    <s v="04-02-2021"/>
    <x v="1"/>
    <x v="1"/>
    <s v="Thursday"/>
    <s v="04"/>
    <x v="4"/>
    <x v="29"/>
    <x v="32"/>
    <x v="4"/>
    <n v="44"/>
    <n v="180"/>
    <n v="7920"/>
    <n v="3960"/>
    <n v="0.5"/>
    <x v="2"/>
    <s v="low Units"/>
    <n v="1.1922858311865013E-3"/>
  </r>
  <r>
    <x v="2"/>
    <s v="Online"/>
    <n v="1185732"/>
    <n v="44231"/>
    <s v="04-02-2021"/>
    <x v="1"/>
    <x v="1"/>
    <s v="Thursday"/>
    <s v="04"/>
    <x v="4"/>
    <x v="29"/>
    <x v="32"/>
    <x v="5"/>
    <n v="29"/>
    <n v="203"/>
    <n v="5887"/>
    <n v="3532"/>
    <n v="0.6"/>
    <x v="2"/>
    <s v="low Units"/>
    <n v="1.0634226150885663E-3"/>
  </r>
  <r>
    <x v="2"/>
    <s v="Online"/>
    <n v="1185732"/>
    <n v="44257"/>
    <s v="02-03-2021"/>
    <x v="2"/>
    <x v="1"/>
    <s v="Tuesday"/>
    <s v="02"/>
    <x v="4"/>
    <x v="29"/>
    <x v="32"/>
    <x v="0"/>
    <n v="28"/>
    <n v="276"/>
    <n v="7728"/>
    <n v="4173"/>
    <n v="0.54"/>
    <x v="2"/>
    <s v="low Units"/>
    <n v="1.2564163569548661E-3"/>
  </r>
  <r>
    <x v="2"/>
    <s v="Online"/>
    <n v="1185732"/>
    <n v="44257"/>
    <s v="02-03-2021"/>
    <x v="2"/>
    <x v="1"/>
    <s v="Tuesday"/>
    <s v="02"/>
    <x v="4"/>
    <x v="29"/>
    <x v="32"/>
    <x v="1"/>
    <n v="29"/>
    <n v="150"/>
    <n v="4350"/>
    <n v="1958"/>
    <n v="0.45"/>
    <x v="2"/>
    <s v="low Units"/>
    <n v="5.8951910541999223E-4"/>
  </r>
  <r>
    <x v="2"/>
    <s v="Online"/>
    <n v="1185732"/>
    <n v="44257"/>
    <s v="02-03-2021"/>
    <x v="2"/>
    <x v="1"/>
    <s v="Tuesday"/>
    <s v="02"/>
    <x v="4"/>
    <x v="29"/>
    <x v="32"/>
    <x v="2"/>
    <n v="19"/>
    <n v="181"/>
    <n v="3439"/>
    <n v="1788"/>
    <n v="0.52"/>
    <x v="2"/>
    <s v="low Units"/>
    <n v="5.3833511771754147E-4"/>
  </r>
  <r>
    <x v="2"/>
    <s v="Online"/>
    <n v="1185732"/>
    <n v="44257"/>
    <s v="02-03-2021"/>
    <x v="2"/>
    <x v="1"/>
    <s v="Tuesday"/>
    <s v="02"/>
    <x v="4"/>
    <x v="29"/>
    <x v="32"/>
    <x v="3"/>
    <n v="25"/>
    <n v="124"/>
    <n v="3100"/>
    <n v="1674"/>
    <n v="0.54"/>
    <x v="2"/>
    <s v="low Units"/>
    <n v="5.0401173772883924E-4"/>
  </r>
  <r>
    <x v="2"/>
    <s v="Online"/>
    <n v="1185732"/>
    <n v="44257"/>
    <s v="02-03-2021"/>
    <x v="2"/>
    <x v="1"/>
    <s v="Tuesday"/>
    <s v="02"/>
    <x v="4"/>
    <x v="29"/>
    <x v="32"/>
    <x v="4"/>
    <n v="37"/>
    <n v="158"/>
    <n v="5846"/>
    <n v="2631"/>
    <n v="0.45"/>
    <x v="2"/>
    <s v="low Units"/>
    <n v="7.9214748026557708E-4"/>
  </r>
  <r>
    <x v="2"/>
    <s v="Online"/>
    <n v="1185732"/>
    <n v="44257"/>
    <s v="02-03-2021"/>
    <x v="2"/>
    <x v="1"/>
    <s v="Tuesday"/>
    <s v="02"/>
    <x v="4"/>
    <x v="29"/>
    <x v="32"/>
    <x v="5"/>
    <n v="27"/>
    <n v="169"/>
    <n v="4563"/>
    <n v="2829"/>
    <n v="0.62"/>
    <x v="2"/>
    <s v="low Units"/>
    <n v="8.5176177182490209E-4"/>
  </r>
  <r>
    <x v="2"/>
    <s v="Online"/>
    <n v="1185732"/>
    <n v="44289"/>
    <s v="03-04-2021"/>
    <x v="3"/>
    <x v="1"/>
    <s v="Saturday"/>
    <s v="03"/>
    <x v="4"/>
    <x v="29"/>
    <x v="32"/>
    <x v="0"/>
    <n v="27"/>
    <n v="263"/>
    <n v="7101"/>
    <n v="3835"/>
    <n v="0.54"/>
    <x v="2"/>
    <s v="low Units"/>
    <n v="1.1546505461111699E-3"/>
  </r>
  <r>
    <x v="2"/>
    <s v="Online"/>
    <n v="1185732"/>
    <n v="44289"/>
    <s v="03-04-2021"/>
    <x v="3"/>
    <x v="1"/>
    <s v="Saturday"/>
    <s v="03"/>
    <x v="4"/>
    <x v="29"/>
    <x v="32"/>
    <x v="1"/>
    <n v="28"/>
    <n v="155"/>
    <n v="4340"/>
    <n v="2040"/>
    <n v="0.47"/>
    <x v="2"/>
    <s v="low Units"/>
    <n v="6.1420785242940969E-4"/>
  </r>
  <r>
    <x v="2"/>
    <s v="Online"/>
    <n v="1185732"/>
    <n v="44289"/>
    <s v="03-04-2021"/>
    <x v="3"/>
    <x v="1"/>
    <s v="Saturday"/>
    <s v="03"/>
    <x v="4"/>
    <x v="29"/>
    <x v="32"/>
    <x v="2"/>
    <n v="20"/>
    <n v="144"/>
    <n v="2880"/>
    <n v="1584"/>
    <n v="0.55000000000000004"/>
    <x v="2"/>
    <s v="low Units"/>
    <n v="4.7691433247460047E-4"/>
  </r>
  <r>
    <x v="2"/>
    <s v="Online"/>
    <n v="1185732"/>
    <n v="44289"/>
    <s v="03-04-2021"/>
    <x v="3"/>
    <x v="1"/>
    <s v="Saturday"/>
    <s v="03"/>
    <x v="4"/>
    <x v="29"/>
    <x v="32"/>
    <x v="3"/>
    <n v="24"/>
    <n v="140"/>
    <n v="3360"/>
    <n v="1814"/>
    <n v="0.54"/>
    <x v="2"/>
    <s v="low Units"/>
    <n v="5.4616325701321042E-4"/>
  </r>
  <r>
    <x v="2"/>
    <s v="Online"/>
    <n v="1185732"/>
    <n v="44289"/>
    <s v="03-04-2021"/>
    <x v="3"/>
    <x v="1"/>
    <s v="Saturday"/>
    <s v="03"/>
    <x v="4"/>
    <x v="29"/>
    <x v="32"/>
    <x v="4"/>
    <n v="42"/>
    <n v="131"/>
    <n v="5502"/>
    <n v="2751"/>
    <n v="0.5"/>
    <x v="2"/>
    <s v="low Units"/>
    <n v="8.2827735393789514E-4"/>
  </r>
  <r>
    <x v="2"/>
    <s v="Online"/>
    <n v="1185732"/>
    <n v="44289"/>
    <s v="03-04-2021"/>
    <x v="3"/>
    <x v="1"/>
    <s v="Saturday"/>
    <s v="03"/>
    <x v="4"/>
    <x v="29"/>
    <x v="32"/>
    <x v="5"/>
    <n v="32"/>
    <n v="189"/>
    <n v="6048"/>
    <n v="3689"/>
    <n v="0.61"/>
    <x v="2"/>
    <s v="low Units"/>
    <n v="1.1106925331431825E-3"/>
  </r>
  <r>
    <x v="2"/>
    <s v="Online"/>
    <n v="1185732"/>
    <n v="44318"/>
    <s v="02-05-2021"/>
    <x v="4"/>
    <x v="1"/>
    <s v="Sunday"/>
    <s v="02"/>
    <x v="4"/>
    <x v="29"/>
    <x v="32"/>
    <x v="0"/>
    <n v="41"/>
    <n v="246"/>
    <n v="10086"/>
    <n v="5547"/>
    <n v="0.55000000000000004"/>
    <x v="2"/>
    <s v="low Units"/>
    <n v="1.6701034105029099E-3"/>
  </r>
  <r>
    <x v="2"/>
    <s v="Online"/>
    <n v="1185732"/>
    <n v="44318"/>
    <s v="02-05-2021"/>
    <x v="4"/>
    <x v="1"/>
    <s v="Sunday"/>
    <s v="02"/>
    <x v="4"/>
    <x v="29"/>
    <x v="32"/>
    <x v="1"/>
    <n v="42"/>
    <n v="182"/>
    <n v="7644"/>
    <n v="3516"/>
    <n v="0.46"/>
    <x v="2"/>
    <s v="low Units"/>
    <n v="1.0586052985989238E-3"/>
  </r>
  <r>
    <x v="2"/>
    <s v="Online"/>
    <n v="1185732"/>
    <n v="44318"/>
    <s v="02-05-2021"/>
    <x v="4"/>
    <x v="1"/>
    <s v="Sunday"/>
    <s v="02"/>
    <x v="4"/>
    <x v="29"/>
    <x v="32"/>
    <x v="2"/>
    <n v="37"/>
    <n v="169"/>
    <n v="6253"/>
    <n v="3314"/>
    <n v="0.53"/>
    <x v="2"/>
    <s v="low Units"/>
    <n v="9.9778667791718817E-4"/>
  </r>
  <r>
    <x v="2"/>
    <s v="Online"/>
    <n v="1185732"/>
    <n v="44318"/>
    <s v="02-05-2021"/>
    <x v="4"/>
    <x v="1"/>
    <s v="Sunday"/>
    <s v="02"/>
    <x v="4"/>
    <x v="29"/>
    <x v="32"/>
    <x v="3"/>
    <n v="38"/>
    <n v="150"/>
    <n v="5700"/>
    <n v="3078"/>
    <n v="0.54"/>
    <x v="2"/>
    <s v="low Units"/>
    <n v="9.2673125969496234E-4"/>
  </r>
  <r>
    <x v="2"/>
    <s v="Online"/>
    <n v="1185732"/>
    <n v="44318"/>
    <s v="02-05-2021"/>
    <x v="4"/>
    <x v="1"/>
    <s v="Sunday"/>
    <s v="02"/>
    <x v="4"/>
    <x v="29"/>
    <x v="32"/>
    <x v="4"/>
    <n v="46"/>
    <n v="150"/>
    <n v="6900"/>
    <n v="3381"/>
    <n v="0.49"/>
    <x v="2"/>
    <s v="low Units"/>
    <n v="1.0179591907175658E-3"/>
  </r>
  <r>
    <x v="2"/>
    <s v="Online"/>
    <n v="1185732"/>
    <n v="44318"/>
    <s v="02-05-2021"/>
    <x v="4"/>
    <x v="1"/>
    <s v="Sunday"/>
    <s v="02"/>
    <x v="4"/>
    <x v="29"/>
    <x v="32"/>
    <x v="5"/>
    <n v="51"/>
    <n v="203"/>
    <n v="10353"/>
    <n v="6419"/>
    <n v="0.62"/>
    <x v="2"/>
    <s v="low Units"/>
    <n v="1.932647159188422E-3"/>
  </r>
  <r>
    <x v="2"/>
    <s v="Online"/>
    <n v="1185732"/>
    <n v="44351"/>
    <s v="04-06-2021"/>
    <x v="11"/>
    <x v="1"/>
    <s v="Friday"/>
    <s v="04"/>
    <x v="4"/>
    <x v="29"/>
    <x v="32"/>
    <x v="0"/>
    <n v="46"/>
    <n v="238"/>
    <n v="10948"/>
    <n v="6021"/>
    <n v="0.55000000000000004"/>
    <x v="2"/>
    <s v="low Units"/>
    <n v="1.8128164115085667E-3"/>
  </r>
  <r>
    <x v="2"/>
    <s v="Online"/>
    <n v="1185732"/>
    <n v="44351"/>
    <s v="04-06-2021"/>
    <x v="11"/>
    <x v="1"/>
    <s v="Friday"/>
    <s v="04"/>
    <x v="4"/>
    <x v="29"/>
    <x v="32"/>
    <x v="1"/>
    <n v="42"/>
    <n v="182"/>
    <n v="7644"/>
    <n v="3593"/>
    <n v="0.47"/>
    <x v="2"/>
    <s v="low Units"/>
    <n v="1.081788634205328E-3"/>
  </r>
  <r>
    <x v="2"/>
    <s v="Online"/>
    <n v="1185732"/>
    <n v="44351"/>
    <s v="04-06-2021"/>
    <x v="11"/>
    <x v="1"/>
    <s v="Friday"/>
    <s v="04"/>
    <x v="4"/>
    <x v="29"/>
    <x v="32"/>
    <x v="2"/>
    <n v="47"/>
    <n v="169"/>
    <n v="7943"/>
    <n v="4289"/>
    <n v="0.54"/>
    <x v="2"/>
    <s v="low Units"/>
    <n v="1.2913419015047737E-3"/>
  </r>
  <r>
    <x v="2"/>
    <s v="Online"/>
    <n v="1185732"/>
    <n v="44351"/>
    <s v="04-06-2021"/>
    <x v="11"/>
    <x v="1"/>
    <s v="Friday"/>
    <s v="04"/>
    <x v="4"/>
    <x v="29"/>
    <x v="32"/>
    <x v="3"/>
    <n v="49"/>
    <n v="169"/>
    <n v="8281"/>
    <n v="4223"/>
    <n v="0.51"/>
    <x v="2"/>
    <s v="low Units"/>
    <n v="1.2714704709849986E-3"/>
  </r>
  <r>
    <x v="2"/>
    <s v="Online"/>
    <n v="1185732"/>
    <n v="44351"/>
    <s v="04-06-2021"/>
    <x v="11"/>
    <x v="1"/>
    <s v="Friday"/>
    <s v="04"/>
    <x v="4"/>
    <x v="29"/>
    <x v="32"/>
    <x v="4"/>
    <n v="61"/>
    <n v="163"/>
    <n v="9943"/>
    <n v="4872"/>
    <n v="0.49"/>
    <x v="2"/>
    <s v="low Units"/>
    <n v="1.4668728710961199E-3"/>
  </r>
  <r>
    <x v="2"/>
    <s v="Online"/>
    <n v="1185732"/>
    <n v="44351"/>
    <s v="04-06-2021"/>
    <x v="11"/>
    <x v="1"/>
    <s v="Friday"/>
    <s v="04"/>
    <x v="4"/>
    <x v="29"/>
    <x v="32"/>
    <x v="5"/>
    <n v="67"/>
    <n v="231"/>
    <n v="15477"/>
    <n v="9286"/>
    <n v="0.6"/>
    <x v="2"/>
    <s v="low Units"/>
    <n v="2.7958500576762252E-3"/>
  </r>
  <r>
    <x v="2"/>
    <s v="Online"/>
    <n v="1185732"/>
    <n v="44379"/>
    <s v="02-07-2021"/>
    <x v="5"/>
    <x v="1"/>
    <s v="Friday"/>
    <s v="02"/>
    <x v="4"/>
    <x v="29"/>
    <x v="32"/>
    <x v="0"/>
    <n v="60"/>
    <n v="294"/>
    <n v="17640"/>
    <n v="8820"/>
    <n v="0.5"/>
    <x v="2"/>
    <s v="low Units"/>
    <n v="2.6555457149153891E-3"/>
  </r>
  <r>
    <x v="2"/>
    <s v="Online"/>
    <n v="1185732"/>
    <n v="44379"/>
    <s v="02-07-2021"/>
    <x v="5"/>
    <x v="1"/>
    <s v="Friday"/>
    <s v="02"/>
    <x v="4"/>
    <x v="29"/>
    <x v="32"/>
    <x v="1"/>
    <n v="58"/>
    <n v="224"/>
    <n v="12992"/>
    <n v="6496"/>
    <n v="0.5"/>
    <x v="2"/>
    <s v="low Units"/>
    <n v="1.9558304947948262E-3"/>
  </r>
  <r>
    <x v="2"/>
    <s v="Online"/>
    <n v="1185732"/>
    <n v="44379"/>
    <s v="02-07-2021"/>
    <x v="5"/>
    <x v="1"/>
    <s v="Friday"/>
    <s v="02"/>
    <x v="4"/>
    <x v="29"/>
    <x v="32"/>
    <x v="2"/>
    <n v="53"/>
    <n v="196"/>
    <n v="10388"/>
    <n v="5713"/>
    <n v="0.55000000000000004"/>
    <x v="2"/>
    <s v="low Units"/>
    <n v="1.7200830690829499E-3"/>
  </r>
  <r>
    <x v="2"/>
    <s v="Online"/>
    <n v="1185732"/>
    <n v="44379"/>
    <s v="02-07-2021"/>
    <x v="5"/>
    <x v="1"/>
    <s v="Friday"/>
    <s v="02"/>
    <x v="4"/>
    <x v="29"/>
    <x v="32"/>
    <x v="3"/>
    <n v="52"/>
    <n v="203"/>
    <n v="10556"/>
    <n v="5384"/>
    <n v="0.51"/>
    <x v="2"/>
    <s v="low Units"/>
    <n v="1.6210269987646773E-3"/>
  </r>
  <r>
    <x v="2"/>
    <s v="Online"/>
    <n v="1185732"/>
    <n v="44379"/>
    <s v="02-07-2021"/>
    <x v="5"/>
    <x v="1"/>
    <s v="Friday"/>
    <s v="02"/>
    <x v="4"/>
    <x v="29"/>
    <x v="32"/>
    <x v="4"/>
    <n v="59"/>
    <n v="182"/>
    <n v="10738"/>
    <n v="5262"/>
    <n v="0.49"/>
    <x v="2"/>
    <s v="low Units"/>
    <n v="1.5842949605311542E-3"/>
  </r>
  <r>
    <x v="2"/>
    <s v="Online"/>
    <n v="1185732"/>
    <n v="44379"/>
    <s v="02-07-2021"/>
    <x v="5"/>
    <x v="1"/>
    <s v="Friday"/>
    <s v="02"/>
    <x v="4"/>
    <x v="29"/>
    <x v="32"/>
    <x v="5"/>
    <n v="64"/>
    <n v="263"/>
    <n v="16832"/>
    <n v="10604"/>
    <n v="0.63"/>
    <x v="2"/>
    <s v="low Units"/>
    <n v="3.1926765035105199E-3"/>
  </r>
  <r>
    <x v="2"/>
    <s v="Online"/>
    <n v="1185732"/>
    <n v="44411"/>
    <s v="03-08-2021"/>
    <x v="6"/>
    <x v="1"/>
    <s v="Tuesday"/>
    <s v="03"/>
    <x v="4"/>
    <x v="29"/>
    <x v="32"/>
    <x v="0"/>
    <n v="61"/>
    <n v="308"/>
    <n v="18788"/>
    <n v="9958"/>
    <n v="0.53"/>
    <x v="2"/>
    <s v="low Units"/>
    <n v="2.998177350241207E-3"/>
  </r>
  <r>
    <x v="2"/>
    <s v="Online"/>
    <n v="1185732"/>
    <n v="44411"/>
    <s v="03-08-2021"/>
    <x v="6"/>
    <x v="1"/>
    <s v="Tuesday"/>
    <s v="03"/>
    <x v="4"/>
    <x v="29"/>
    <x v="32"/>
    <x v="1"/>
    <n v="58"/>
    <n v="200"/>
    <n v="11600"/>
    <n v="5220"/>
    <n v="0.45"/>
    <x v="2"/>
    <s v="low Units"/>
    <n v="1.5716495047458426E-3"/>
  </r>
  <r>
    <x v="2"/>
    <s v="Online"/>
    <n v="1185732"/>
    <n v="44411"/>
    <s v="03-08-2021"/>
    <x v="6"/>
    <x v="1"/>
    <s v="Tuesday"/>
    <s v="03"/>
    <x v="4"/>
    <x v="29"/>
    <x v="32"/>
    <x v="2"/>
    <n v="54"/>
    <n v="210"/>
    <n v="11340"/>
    <n v="6010"/>
    <n v="0.53"/>
    <x v="2"/>
    <s v="low Units"/>
    <n v="1.8095045064219378E-3"/>
  </r>
  <r>
    <x v="2"/>
    <s v="Online"/>
    <n v="1185732"/>
    <n v="44411"/>
    <s v="03-08-2021"/>
    <x v="6"/>
    <x v="1"/>
    <s v="Tuesday"/>
    <s v="03"/>
    <x v="4"/>
    <x v="29"/>
    <x v="32"/>
    <x v="3"/>
    <n v="44"/>
    <n v="182"/>
    <n v="8008"/>
    <n v="4244"/>
    <n v="0.53"/>
    <x v="2"/>
    <s v="low Units"/>
    <n v="1.2777931988776543E-3"/>
  </r>
  <r>
    <x v="2"/>
    <s v="Online"/>
    <n v="1185732"/>
    <n v="44411"/>
    <s v="03-08-2021"/>
    <x v="6"/>
    <x v="1"/>
    <s v="Tuesday"/>
    <s v="03"/>
    <x v="4"/>
    <x v="29"/>
    <x v="32"/>
    <x v="4"/>
    <n v="53"/>
    <n v="176"/>
    <n v="9328"/>
    <n v="4477"/>
    <n v="0.48"/>
    <x v="2"/>
    <s v="low Units"/>
    <n v="1.3479453702580722E-3"/>
  </r>
  <r>
    <x v="2"/>
    <s v="Online"/>
    <n v="1185732"/>
    <n v="44411"/>
    <s v="03-08-2021"/>
    <x v="6"/>
    <x v="1"/>
    <s v="Tuesday"/>
    <s v="03"/>
    <x v="4"/>
    <x v="29"/>
    <x v="32"/>
    <x v="5"/>
    <n v="54"/>
    <n v="231"/>
    <n v="12474"/>
    <n v="7983"/>
    <n v="0.64"/>
    <x v="2"/>
    <s v="low Units"/>
    <n v="2.4035398460509698E-3"/>
  </r>
  <r>
    <x v="2"/>
    <s v="Online"/>
    <n v="1185732"/>
    <n v="44441"/>
    <s v="02-09-2021"/>
    <x v="7"/>
    <x v="1"/>
    <s v="Thursday"/>
    <s v="02"/>
    <x v="4"/>
    <x v="29"/>
    <x v="32"/>
    <x v="0"/>
    <n v="53"/>
    <n v="250"/>
    <n v="13250"/>
    <n v="6890"/>
    <n v="0.52"/>
    <x v="2"/>
    <s v="low Units"/>
    <n v="2.0744569133522711E-3"/>
  </r>
  <r>
    <x v="2"/>
    <s v="Online"/>
    <n v="1185732"/>
    <n v="44441"/>
    <s v="02-09-2021"/>
    <x v="7"/>
    <x v="1"/>
    <s v="Thursday"/>
    <s v="02"/>
    <x v="4"/>
    <x v="29"/>
    <x v="32"/>
    <x v="1"/>
    <n v="49"/>
    <n v="181"/>
    <n v="8869"/>
    <n v="4435"/>
    <n v="0.5"/>
    <x v="2"/>
    <s v="low Units"/>
    <n v="1.3352999144727608E-3"/>
  </r>
  <r>
    <x v="2"/>
    <s v="Online"/>
    <n v="1185732"/>
    <n v="44441"/>
    <s v="02-09-2021"/>
    <x v="7"/>
    <x v="1"/>
    <s v="Thursday"/>
    <s v="02"/>
    <x v="4"/>
    <x v="29"/>
    <x v="32"/>
    <x v="2"/>
    <n v="28"/>
    <n v="175"/>
    <n v="4900"/>
    <n v="2499"/>
    <n v="0.51"/>
    <x v="2"/>
    <s v="low Units"/>
    <n v="7.5240461922602693E-4"/>
  </r>
  <r>
    <x v="2"/>
    <s v="Online"/>
    <n v="1185732"/>
    <n v="44441"/>
    <s v="02-09-2021"/>
    <x v="7"/>
    <x v="1"/>
    <s v="Thursday"/>
    <s v="02"/>
    <x v="4"/>
    <x v="29"/>
    <x v="32"/>
    <x v="3"/>
    <n v="28"/>
    <n v="150"/>
    <n v="4200"/>
    <n v="2100"/>
    <n v="0.5"/>
    <x v="2"/>
    <s v="low Units"/>
    <n v="6.3227278926556883E-4"/>
  </r>
  <r>
    <x v="2"/>
    <s v="Online"/>
    <n v="1185732"/>
    <n v="44441"/>
    <s v="02-09-2021"/>
    <x v="7"/>
    <x v="1"/>
    <s v="Thursday"/>
    <s v="02"/>
    <x v="4"/>
    <x v="29"/>
    <x v="32"/>
    <x v="4"/>
    <n v="38"/>
    <n v="156"/>
    <n v="5928"/>
    <n v="2727"/>
    <n v="0.46"/>
    <x v="2"/>
    <s v="low Units"/>
    <n v="8.2105137920343162E-4"/>
  </r>
  <r>
    <x v="2"/>
    <s v="Online"/>
    <n v="1185732"/>
    <n v="44441"/>
    <s v="02-09-2021"/>
    <x v="7"/>
    <x v="1"/>
    <s v="Thursday"/>
    <s v="02"/>
    <x v="4"/>
    <x v="29"/>
    <x v="32"/>
    <x v="5"/>
    <n v="41"/>
    <n v="203"/>
    <n v="8323"/>
    <n v="5077"/>
    <n v="0.61"/>
    <x v="2"/>
    <s v="low Units"/>
    <n v="1.5285947386196634E-3"/>
  </r>
  <r>
    <x v="2"/>
    <s v="Online"/>
    <n v="1185732"/>
    <n v="44473"/>
    <s v="04-10-2021"/>
    <x v="8"/>
    <x v="1"/>
    <s v="Monday"/>
    <s v="04"/>
    <x v="4"/>
    <x v="29"/>
    <x v="32"/>
    <x v="0"/>
    <n v="42"/>
    <n v="245"/>
    <n v="10290"/>
    <n v="5557"/>
    <n v="0.54"/>
    <x v="2"/>
    <s v="low Units"/>
    <n v="1.6731142333089363E-3"/>
  </r>
  <r>
    <x v="2"/>
    <s v="Online"/>
    <n v="1185732"/>
    <n v="44473"/>
    <s v="04-10-2021"/>
    <x v="8"/>
    <x v="1"/>
    <s v="Monday"/>
    <s v="04"/>
    <x v="4"/>
    <x v="29"/>
    <x v="32"/>
    <x v="1"/>
    <n v="33"/>
    <n v="196"/>
    <n v="6468"/>
    <n v="2975"/>
    <n v="0.46"/>
    <x v="2"/>
    <s v="low Units"/>
    <n v="8.9571978479288921E-4"/>
  </r>
  <r>
    <x v="2"/>
    <s v="Online"/>
    <n v="1185732"/>
    <n v="44473"/>
    <s v="04-10-2021"/>
    <x v="8"/>
    <x v="1"/>
    <s v="Monday"/>
    <s v="04"/>
    <x v="4"/>
    <x v="29"/>
    <x v="32"/>
    <x v="2"/>
    <n v="34"/>
    <n v="150"/>
    <n v="5100"/>
    <n v="2601"/>
    <n v="0.51"/>
    <x v="2"/>
    <s v="low Units"/>
    <n v="7.8311501184749751E-4"/>
  </r>
  <r>
    <x v="2"/>
    <s v="Online"/>
    <n v="1185732"/>
    <n v="44473"/>
    <s v="04-10-2021"/>
    <x v="8"/>
    <x v="1"/>
    <s v="Monday"/>
    <s v="04"/>
    <x v="4"/>
    <x v="29"/>
    <x v="32"/>
    <x v="3"/>
    <n v="34"/>
    <n v="160"/>
    <n v="5440"/>
    <n v="2938"/>
    <n v="0.54"/>
    <x v="2"/>
    <s v="low Units"/>
    <n v="8.8457974041059105E-4"/>
  </r>
  <r>
    <x v="2"/>
    <s v="Online"/>
    <n v="1185732"/>
    <n v="44473"/>
    <s v="04-10-2021"/>
    <x v="8"/>
    <x v="1"/>
    <s v="Monday"/>
    <s v="04"/>
    <x v="4"/>
    <x v="29"/>
    <x v="32"/>
    <x v="4"/>
    <n v="42"/>
    <n v="149"/>
    <n v="6258"/>
    <n v="2941"/>
    <n v="0.47"/>
    <x v="2"/>
    <s v="low Units"/>
    <n v="8.8548298725239902E-4"/>
  </r>
  <r>
    <x v="2"/>
    <s v="Online"/>
    <n v="1185732"/>
    <n v="44473"/>
    <s v="04-10-2021"/>
    <x v="8"/>
    <x v="1"/>
    <s v="Monday"/>
    <s v="04"/>
    <x v="4"/>
    <x v="29"/>
    <x v="32"/>
    <x v="5"/>
    <n v="48"/>
    <n v="176"/>
    <n v="8448"/>
    <n v="5322"/>
    <n v="0.63"/>
    <x v="2"/>
    <s v="low Units"/>
    <n v="1.6023598973673129E-3"/>
  </r>
  <r>
    <x v="2"/>
    <s v="Online"/>
    <n v="1185732"/>
    <n v="44503"/>
    <s v="03-11-2021"/>
    <x v="9"/>
    <x v="1"/>
    <s v="Wednesday"/>
    <s v="03"/>
    <x v="4"/>
    <x v="29"/>
    <x v="32"/>
    <x v="0"/>
    <n v="44"/>
    <n v="215"/>
    <n v="9460"/>
    <n v="5203"/>
    <n v="0.55000000000000004"/>
    <x v="2"/>
    <s v="low Units"/>
    <n v="1.5665311059755976E-3"/>
  </r>
  <r>
    <x v="2"/>
    <s v="Online"/>
    <n v="1185732"/>
    <n v="44503"/>
    <s v="03-11-2021"/>
    <x v="9"/>
    <x v="1"/>
    <s v="Wednesday"/>
    <s v="03"/>
    <x v="4"/>
    <x v="29"/>
    <x v="32"/>
    <x v="1"/>
    <n v="32"/>
    <n v="195"/>
    <n v="6240"/>
    <n v="2933"/>
    <n v="0.47"/>
    <x v="2"/>
    <s v="low Units"/>
    <n v="8.8307432900757788E-4"/>
  </r>
  <r>
    <x v="2"/>
    <s v="Online"/>
    <n v="1185732"/>
    <n v="44503"/>
    <s v="03-11-2021"/>
    <x v="9"/>
    <x v="1"/>
    <s v="Wednesday"/>
    <s v="03"/>
    <x v="4"/>
    <x v="29"/>
    <x v="32"/>
    <x v="2"/>
    <n v="38"/>
    <n v="167"/>
    <n v="6346"/>
    <n v="3427"/>
    <n v="0.54"/>
    <x v="2"/>
    <s v="low Units"/>
    <n v="1.0318089756252878E-3"/>
  </r>
  <r>
    <x v="2"/>
    <s v="Online"/>
    <n v="1185732"/>
    <n v="44503"/>
    <s v="03-11-2021"/>
    <x v="9"/>
    <x v="1"/>
    <s v="Wednesday"/>
    <s v="03"/>
    <x v="4"/>
    <x v="29"/>
    <x v="32"/>
    <x v="3"/>
    <n v="55"/>
    <n v="163"/>
    <n v="8965"/>
    <n v="4572"/>
    <n v="0.51"/>
    <x v="2"/>
    <s v="low Units"/>
    <n v="1.3765481869153242E-3"/>
  </r>
  <r>
    <x v="2"/>
    <s v="Online"/>
    <n v="1185732"/>
    <n v="44503"/>
    <s v="03-11-2021"/>
    <x v="9"/>
    <x v="1"/>
    <s v="Wednesday"/>
    <s v="03"/>
    <x v="4"/>
    <x v="29"/>
    <x v="32"/>
    <x v="4"/>
    <n v="72"/>
    <n v="163"/>
    <n v="11736"/>
    <n v="5751"/>
    <n v="0.49"/>
    <x v="2"/>
    <s v="low Units"/>
    <n v="1.7315241957458506E-3"/>
  </r>
  <r>
    <x v="2"/>
    <s v="Online"/>
    <n v="1185732"/>
    <n v="44503"/>
    <s v="03-11-2021"/>
    <x v="9"/>
    <x v="1"/>
    <s v="Wednesday"/>
    <s v="03"/>
    <x v="4"/>
    <x v="29"/>
    <x v="32"/>
    <x v="5"/>
    <n v="72"/>
    <n v="210"/>
    <n v="15120"/>
    <n v="9677"/>
    <n v="0.64"/>
    <x v="2"/>
    <s v="low Units"/>
    <n v="2.9135732293918619E-3"/>
  </r>
  <r>
    <x v="2"/>
    <s v="Online"/>
    <n v="1185732"/>
    <n v="44532"/>
    <s v="02-12-2021"/>
    <x v="10"/>
    <x v="1"/>
    <s v="Thursday"/>
    <s v="02"/>
    <x v="4"/>
    <x v="29"/>
    <x v="32"/>
    <x v="0"/>
    <n v="64"/>
    <n v="244"/>
    <n v="15616"/>
    <n v="7964"/>
    <n v="0.51"/>
    <x v="2"/>
    <s v="low Units"/>
    <n v="2.3978192827195195E-3"/>
  </r>
  <r>
    <x v="2"/>
    <s v="Online"/>
    <n v="1185732"/>
    <n v="44532"/>
    <s v="02-12-2021"/>
    <x v="10"/>
    <x v="1"/>
    <s v="Thursday"/>
    <s v="02"/>
    <x v="4"/>
    <x v="29"/>
    <x v="32"/>
    <x v="1"/>
    <n v="55"/>
    <n v="202"/>
    <n v="11110"/>
    <n v="5000"/>
    <n v="0.45"/>
    <x v="2"/>
    <s v="low Units"/>
    <n v="1.5054114030132592E-3"/>
  </r>
  <r>
    <x v="5"/>
    <s v="Online"/>
    <n v="1185732"/>
    <n v="44532"/>
    <s v="02-12-2021"/>
    <x v="10"/>
    <x v="1"/>
    <s v="Thursday"/>
    <s v="02"/>
    <x v="4"/>
    <x v="29"/>
    <x v="32"/>
    <x v="2"/>
    <n v="55"/>
    <n v="218"/>
    <n v="11990"/>
    <n v="6115"/>
    <n v="0.51"/>
    <x v="2"/>
    <s v="low Units"/>
    <n v="1.8411181458852159E-3"/>
  </r>
  <r>
    <x v="5"/>
    <s v="Online"/>
    <n v="1185732"/>
    <n v="44532"/>
    <s v="02-12-2021"/>
    <x v="10"/>
    <x v="1"/>
    <s v="Thursday"/>
    <s v="02"/>
    <x v="4"/>
    <x v="29"/>
    <x v="32"/>
    <x v="3"/>
    <n v="55"/>
    <n v="196"/>
    <n v="10780"/>
    <n v="5821"/>
    <n v="0.54"/>
    <x v="2"/>
    <s v="low Units"/>
    <n v="1.7525999553880361E-3"/>
  </r>
  <r>
    <x v="5"/>
    <s v="Online"/>
    <n v="1185732"/>
    <n v="44532"/>
    <s v="02-12-2021"/>
    <x v="10"/>
    <x v="1"/>
    <s v="Thursday"/>
    <s v="02"/>
    <x v="4"/>
    <x v="29"/>
    <x v="32"/>
    <x v="4"/>
    <n v="65"/>
    <n v="169"/>
    <n v="10985"/>
    <n v="5383"/>
    <n v="0.49"/>
    <x v="2"/>
    <s v="low Units"/>
    <n v="1.6207259164840748E-3"/>
  </r>
  <r>
    <x v="5"/>
    <s v="Online"/>
    <n v="1185732"/>
    <n v="44532"/>
    <s v="02-12-2021"/>
    <x v="10"/>
    <x v="1"/>
    <s v="Thursday"/>
    <s v="02"/>
    <x v="4"/>
    <x v="29"/>
    <x v="32"/>
    <x v="5"/>
    <n v="69"/>
    <n v="225"/>
    <n v="15525"/>
    <n v="10091"/>
    <n v="0.65"/>
    <x v="2"/>
    <s v="low Units"/>
    <n v="3.0382212935613599E-3"/>
  </r>
  <r>
    <x v="5"/>
    <s v="Online"/>
    <n v="1185732"/>
    <n v="44209"/>
    <s v="13-01-2021"/>
    <x v="0"/>
    <x v="1"/>
    <s v="Wednesday"/>
    <s v="13"/>
    <x v="4"/>
    <x v="29"/>
    <x v="32"/>
    <x v="0"/>
    <n v="32"/>
    <n v="194"/>
    <n v="6208"/>
    <n v="3228"/>
    <n v="0.52"/>
    <x v="2"/>
    <s v="low Units"/>
    <n v="9.7189360178536008E-4"/>
  </r>
  <r>
    <x v="5"/>
    <s v="Online"/>
    <n v="1185732"/>
    <n v="44209"/>
    <s v="13-01-2021"/>
    <x v="0"/>
    <x v="1"/>
    <s v="Wednesday"/>
    <s v="13"/>
    <x v="4"/>
    <x v="29"/>
    <x v="32"/>
    <x v="1"/>
    <n v="33"/>
    <n v="150"/>
    <n v="4950"/>
    <n v="2475"/>
    <n v="0.5"/>
    <x v="2"/>
    <s v="low Units"/>
    <n v="7.4517864449156329E-4"/>
  </r>
  <r>
    <x v="5"/>
    <s v="Online"/>
    <n v="1185732"/>
    <n v="44209"/>
    <s v="13-01-2021"/>
    <x v="0"/>
    <x v="1"/>
    <s v="Wednesday"/>
    <s v="13"/>
    <x v="4"/>
    <x v="29"/>
    <x v="32"/>
    <x v="2"/>
    <n v="24"/>
    <n v="167"/>
    <n v="4008"/>
    <n v="2164"/>
    <n v="0.54"/>
    <x v="2"/>
    <s v="low Units"/>
    <n v="6.5154205522413848E-4"/>
  </r>
  <r>
    <x v="5"/>
    <s v="Online"/>
    <n v="1185732"/>
    <n v="44209"/>
    <s v="13-01-2021"/>
    <x v="0"/>
    <x v="1"/>
    <s v="Wednesday"/>
    <s v="13"/>
    <x v="4"/>
    <x v="29"/>
    <x v="32"/>
    <x v="3"/>
    <n v="29"/>
    <n v="123"/>
    <n v="3567"/>
    <n v="1855"/>
    <n v="0.52"/>
    <x v="2"/>
    <s v="low Units"/>
    <n v="5.585076305179192E-4"/>
  </r>
  <r>
    <x v="5"/>
    <s v="Online"/>
    <n v="1185732"/>
    <n v="44209"/>
    <s v="13-01-2021"/>
    <x v="0"/>
    <x v="1"/>
    <s v="Wednesday"/>
    <s v="13"/>
    <x v="4"/>
    <x v="29"/>
    <x v="32"/>
    <x v="4"/>
    <n v="44"/>
    <n v="128"/>
    <n v="5632"/>
    <n v="2816"/>
    <n v="0.5"/>
    <x v="2"/>
    <s v="low Units"/>
    <n v="8.4784770217706756E-4"/>
  </r>
  <r>
    <x v="5"/>
    <s v="Online"/>
    <n v="1185732"/>
    <n v="44209"/>
    <s v="13-01-2021"/>
    <x v="0"/>
    <x v="1"/>
    <s v="Wednesday"/>
    <s v="13"/>
    <x v="4"/>
    <x v="29"/>
    <x v="32"/>
    <x v="5"/>
    <n v="32"/>
    <n v="173"/>
    <n v="5536"/>
    <n v="3598"/>
    <n v="0.65"/>
    <x v="2"/>
    <s v="low Units"/>
    <n v="1.0832940456083414E-3"/>
  </r>
  <r>
    <x v="5"/>
    <s v="Online"/>
    <n v="1185732"/>
    <n v="44238"/>
    <s v="11-02-2021"/>
    <x v="1"/>
    <x v="1"/>
    <s v="Thursday"/>
    <s v="11"/>
    <x v="4"/>
    <x v="29"/>
    <x v="32"/>
    <x v="0"/>
    <n v="32"/>
    <n v="231"/>
    <n v="7392"/>
    <n v="3696"/>
    <n v="0.5"/>
    <x v="2"/>
    <s v="low Units"/>
    <n v="1.112800109107401E-3"/>
  </r>
  <r>
    <x v="5"/>
    <s v="Online"/>
    <n v="1185732"/>
    <n v="44238"/>
    <s v="11-02-2021"/>
    <x v="1"/>
    <x v="1"/>
    <s v="Thursday"/>
    <s v="11"/>
    <x v="4"/>
    <x v="29"/>
    <x v="32"/>
    <x v="1"/>
    <n v="33"/>
    <n v="143"/>
    <n v="4719"/>
    <n v="2360"/>
    <n v="0.5"/>
    <x v="2"/>
    <s v="low Units"/>
    <n v="7.105541822222584E-4"/>
  </r>
  <r>
    <x v="5"/>
    <s v="Online"/>
    <n v="1185732"/>
    <n v="44238"/>
    <s v="11-02-2021"/>
    <x v="1"/>
    <x v="1"/>
    <s v="Thursday"/>
    <s v="11"/>
    <x v="4"/>
    <x v="29"/>
    <x v="32"/>
    <x v="2"/>
    <n v="23"/>
    <n v="158"/>
    <n v="3634"/>
    <n v="1817"/>
    <n v="0.5"/>
    <x v="2"/>
    <s v="low Units"/>
    <n v="5.4706650385501839E-4"/>
  </r>
  <r>
    <x v="5"/>
    <s v="Online"/>
    <n v="1185732"/>
    <n v="44238"/>
    <s v="11-02-2021"/>
    <x v="1"/>
    <x v="1"/>
    <s v="Thursday"/>
    <s v="11"/>
    <x v="3"/>
    <x v="30"/>
    <x v="33"/>
    <x v="3"/>
    <n v="29"/>
    <n v="101"/>
    <n v="2929"/>
    <n v="1465"/>
    <n v="0.5"/>
    <x v="2"/>
    <s v="low Units"/>
    <n v="4.410855410828849E-4"/>
  </r>
  <r>
    <x v="5"/>
    <s v="Online"/>
    <n v="1185732"/>
    <n v="44238"/>
    <s v="11-02-2021"/>
    <x v="1"/>
    <x v="1"/>
    <s v="Thursday"/>
    <s v="11"/>
    <x v="3"/>
    <x v="30"/>
    <x v="33"/>
    <x v="4"/>
    <n v="41"/>
    <n v="122"/>
    <n v="5002"/>
    <n v="2301"/>
    <n v="0.46"/>
    <x v="2"/>
    <s v="low Units"/>
    <n v="6.9279032766670192E-4"/>
  </r>
  <r>
    <x v="5"/>
    <s v="Online"/>
    <n v="1185732"/>
    <n v="44238"/>
    <s v="11-02-2021"/>
    <x v="1"/>
    <x v="1"/>
    <s v="Thursday"/>
    <s v="11"/>
    <x v="3"/>
    <x v="30"/>
    <x v="33"/>
    <x v="5"/>
    <n v="29"/>
    <n v="143"/>
    <n v="4147"/>
    <n v="2530"/>
    <n v="0.61"/>
    <x v="2"/>
    <s v="low Units"/>
    <n v="7.6173816992470915E-4"/>
  </r>
  <r>
    <x v="5"/>
    <s v="Online"/>
    <n v="1185732"/>
    <n v="44264"/>
    <s v="09-03-2021"/>
    <x v="2"/>
    <x v="1"/>
    <s v="Tuesday"/>
    <s v="09"/>
    <x v="3"/>
    <x v="30"/>
    <x v="33"/>
    <x v="0"/>
    <n v="27"/>
    <n v="231"/>
    <n v="6237"/>
    <n v="3243"/>
    <n v="0.52"/>
    <x v="2"/>
    <s v="low Units"/>
    <n v="9.7640983599439992E-4"/>
  </r>
  <r>
    <x v="5"/>
    <s v="Online"/>
    <n v="1185732"/>
    <n v="44264"/>
    <s v="09-03-2021"/>
    <x v="2"/>
    <x v="1"/>
    <s v="Tuesday"/>
    <s v="09"/>
    <x v="3"/>
    <x v="30"/>
    <x v="33"/>
    <x v="1"/>
    <n v="27"/>
    <n v="126"/>
    <n v="3402"/>
    <n v="1531"/>
    <n v="0.45"/>
    <x v="2"/>
    <s v="low Units"/>
    <n v="4.6095697160265998E-4"/>
  </r>
  <r>
    <x v="5"/>
    <s v="Online"/>
    <n v="1185732"/>
    <n v="44264"/>
    <s v="09-03-2021"/>
    <x v="2"/>
    <x v="1"/>
    <s v="Tuesday"/>
    <s v="09"/>
    <x v="3"/>
    <x v="30"/>
    <x v="33"/>
    <x v="2"/>
    <n v="20"/>
    <n v="124"/>
    <n v="2480"/>
    <n v="1314"/>
    <n v="0.53"/>
    <x v="2"/>
    <s v="low Units"/>
    <n v="3.956221167118845E-4"/>
  </r>
  <r>
    <x v="5"/>
    <s v="Online"/>
    <n v="1185732"/>
    <n v="44264"/>
    <s v="09-03-2021"/>
    <x v="2"/>
    <x v="1"/>
    <s v="Tuesday"/>
    <s v="09"/>
    <x v="3"/>
    <x v="30"/>
    <x v="33"/>
    <x v="3"/>
    <n v="24"/>
    <n v="98"/>
    <n v="2352"/>
    <n v="1223"/>
    <n v="0.52"/>
    <x v="2"/>
    <s v="low Units"/>
    <n v="3.6822362917704319E-4"/>
  </r>
  <r>
    <x v="5"/>
    <s v="Online"/>
    <n v="1185732"/>
    <n v="44264"/>
    <s v="09-03-2021"/>
    <x v="2"/>
    <x v="1"/>
    <s v="Tuesday"/>
    <s v="09"/>
    <x v="3"/>
    <x v="30"/>
    <x v="33"/>
    <x v="4"/>
    <n v="37"/>
    <n v="113"/>
    <n v="4181"/>
    <n v="2049"/>
    <n v="0.49"/>
    <x v="2"/>
    <s v="low Units"/>
    <n v="6.1691759295483359E-4"/>
  </r>
  <r>
    <x v="5"/>
    <s v="Online"/>
    <n v="1185732"/>
    <n v="44264"/>
    <s v="09-03-2021"/>
    <x v="2"/>
    <x v="1"/>
    <s v="Tuesday"/>
    <s v="09"/>
    <x v="3"/>
    <x v="30"/>
    <x v="33"/>
    <x v="5"/>
    <n v="28"/>
    <n v="128"/>
    <n v="3584"/>
    <n v="2186"/>
    <n v="0.61"/>
    <x v="2"/>
    <s v="low Units"/>
    <n v="6.5816586539739692E-4"/>
  </r>
  <r>
    <x v="5"/>
    <s v="Online"/>
    <n v="1185732"/>
    <n v="44296"/>
    <s v="10-04-2021"/>
    <x v="3"/>
    <x v="1"/>
    <s v="Saturday"/>
    <s v="10"/>
    <x v="3"/>
    <x v="30"/>
    <x v="33"/>
    <x v="0"/>
    <n v="28"/>
    <n v="218"/>
    <n v="6104"/>
    <n v="3357"/>
    <n v="0.55000000000000004"/>
    <x v="2"/>
    <s v="low Units"/>
    <n v="1.0107332159831023E-3"/>
  </r>
  <r>
    <x v="5"/>
    <s v="Online"/>
    <n v="1185732"/>
    <n v="44296"/>
    <s v="10-04-2021"/>
    <x v="3"/>
    <x v="1"/>
    <s v="Saturday"/>
    <s v="10"/>
    <x v="3"/>
    <x v="30"/>
    <x v="33"/>
    <x v="1"/>
    <n v="28"/>
    <n v="111"/>
    <n v="3108"/>
    <n v="1523"/>
    <n v="0.49"/>
    <x v="2"/>
    <s v="low Units"/>
    <n v="4.5854831335783873E-4"/>
  </r>
  <r>
    <x v="5"/>
    <s v="Online"/>
    <n v="1185732"/>
    <n v="44296"/>
    <s v="10-04-2021"/>
    <x v="3"/>
    <x v="1"/>
    <s v="Saturday"/>
    <s v="10"/>
    <x v="3"/>
    <x v="30"/>
    <x v="33"/>
    <x v="2"/>
    <n v="19"/>
    <n v="106"/>
    <n v="2014"/>
    <n v="1067"/>
    <n v="0.53"/>
    <x v="2"/>
    <s v="low Units"/>
    <n v="3.2125479340302951E-4"/>
  </r>
  <r>
    <x v="5"/>
    <s v="Online"/>
    <n v="1185732"/>
    <n v="44296"/>
    <s v="10-04-2021"/>
    <x v="3"/>
    <x v="1"/>
    <s v="Saturday"/>
    <s v="10"/>
    <x v="3"/>
    <x v="30"/>
    <x v="33"/>
    <x v="3"/>
    <n v="24"/>
    <n v="102"/>
    <n v="2448"/>
    <n v="1224"/>
    <n v="0.5"/>
    <x v="2"/>
    <s v="low Units"/>
    <n v="3.6852471145764585E-4"/>
  </r>
  <r>
    <x v="5"/>
    <s v="Online"/>
    <n v="1185732"/>
    <n v="44296"/>
    <s v="10-04-2021"/>
    <x v="3"/>
    <x v="1"/>
    <s v="Saturday"/>
    <s v="10"/>
    <x v="3"/>
    <x v="30"/>
    <x v="33"/>
    <x v="4"/>
    <n v="42"/>
    <n v="101"/>
    <n v="4242"/>
    <n v="1994"/>
    <n v="0.47"/>
    <x v="2"/>
    <s v="low Units"/>
    <n v="6.0035806752168773E-4"/>
  </r>
  <r>
    <x v="5"/>
    <s v="Online"/>
    <n v="1185732"/>
    <n v="44296"/>
    <s v="10-04-2021"/>
    <x v="3"/>
    <x v="1"/>
    <s v="Saturday"/>
    <s v="10"/>
    <x v="3"/>
    <x v="30"/>
    <x v="33"/>
    <x v="5"/>
    <n v="34"/>
    <n v="137"/>
    <n v="4658"/>
    <n v="3028"/>
    <n v="0.65"/>
    <x v="2"/>
    <s v="low Units"/>
    <n v="9.1167714566482976E-4"/>
  </r>
  <r>
    <x v="5"/>
    <s v="Online"/>
    <n v="1185732"/>
    <n v="44325"/>
    <s v="09-05-2021"/>
    <x v="4"/>
    <x v="1"/>
    <s v="Sunday"/>
    <s v="09"/>
    <x v="3"/>
    <x v="30"/>
    <x v="33"/>
    <x v="0"/>
    <n v="42"/>
    <n v="207"/>
    <n v="8694"/>
    <n v="4347"/>
    <n v="0.5"/>
    <x v="2"/>
    <s v="low Units"/>
    <n v="1.3088046737797275E-3"/>
  </r>
  <r>
    <x v="5"/>
    <s v="Online"/>
    <n v="1185732"/>
    <n v="44325"/>
    <s v="09-05-2021"/>
    <x v="4"/>
    <x v="1"/>
    <s v="Sunday"/>
    <s v="09"/>
    <x v="3"/>
    <x v="30"/>
    <x v="33"/>
    <x v="1"/>
    <n v="44"/>
    <n v="135"/>
    <n v="5940"/>
    <n v="2911"/>
    <n v="0.49"/>
    <x v="2"/>
    <s v="low Units"/>
    <n v="8.7645051883431945E-4"/>
  </r>
  <r>
    <x v="5"/>
    <s v="Online"/>
    <n v="1185732"/>
    <n v="44325"/>
    <s v="09-05-2021"/>
    <x v="4"/>
    <x v="1"/>
    <s v="Sunday"/>
    <s v="09"/>
    <x v="3"/>
    <x v="30"/>
    <x v="33"/>
    <x v="2"/>
    <n v="39"/>
    <n v="143"/>
    <n v="5577"/>
    <n v="2844"/>
    <n v="0.51"/>
    <x v="2"/>
    <s v="low Units"/>
    <n v="8.5627800603394171E-4"/>
  </r>
  <r>
    <x v="5"/>
    <s v="Online"/>
    <n v="1185732"/>
    <n v="44325"/>
    <s v="09-05-2021"/>
    <x v="4"/>
    <x v="1"/>
    <s v="Sunday"/>
    <s v="09"/>
    <x v="3"/>
    <x v="30"/>
    <x v="33"/>
    <x v="3"/>
    <n v="38"/>
    <n v="123"/>
    <n v="4674"/>
    <n v="2571"/>
    <n v="0.55000000000000004"/>
    <x v="2"/>
    <s v="low Units"/>
    <n v="7.7408254342941794E-4"/>
  </r>
  <r>
    <x v="5"/>
    <s v="Online"/>
    <n v="1185732"/>
    <n v="44325"/>
    <s v="09-05-2021"/>
    <x v="4"/>
    <x v="1"/>
    <s v="Sunday"/>
    <s v="09"/>
    <x v="3"/>
    <x v="30"/>
    <x v="33"/>
    <x v="4"/>
    <n v="49"/>
    <n v="126"/>
    <n v="6174"/>
    <n v="2840"/>
    <n v="0.46"/>
    <x v="2"/>
    <s v="low Units"/>
    <n v="8.550736769115312E-4"/>
  </r>
  <r>
    <x v="5"/>
    <s v="Online"/>
    <n v="1185732"/>
    <n v="44325"/>
    <s v="09-05-2021"/>
    <x v="4"/>
    <x v="1"/>
    <s v="Sunday"/>
    <s v="09"/>
    <x v="3"/>
    <x v="30"/>
    <x v="33"/>
    <x v="5"/>
    <n v="53"/>
    <n v="143"/>
    <n v="7579"/>
    <n v="4851"/>
    <n v="0.64"/>
    <x v="2"/>
    <s v="low Units"/>
    <n v="1.460550143203464E-3"/>
  </r>
  <r>
    <x v="5"/>
    <s v="Online"/>
    <n v="1185732"/>
    <n v="44358"/>
    <s v="11-06-2021"/>
    <x v="11"/>
    <x v="1"/>
    <s v="Friday"/>
    <s v="11"/>
    <x v="3"/>
    <x v="30"/>
    <x v="33"/>
    <x v="0"/>
    <n v="49"/>
    <n v="232"/>
    <n v="11368"/>
    <n v="6025"/>
    <n v="0.53"/>
    <x v="2"/>
    <s v="low Units"/>
    <n v="1.8140207406309773E-3"/>
  </r>
  <r>
    <x v="5"/>
    <s v="Online"/>
    <n v="1185732"/>
    <n v="44358"/>
    <s v="11-06-2021"/>
    <x v="11"/>
    <x v="1"/>
    <s v="Friday"/>
    <s v="11"/>
    <x v="3"/>
    <x v="30"/>
    <x v="33"/>
    <x v="1"/>
    <n v="41"/>
    <n v="138"/>
    <n v="5658"/>
    <n v="2603"/>
    <n v="0.46"/>
    <x v="2"/>
    <s v="low Units"/>
    <n v="7.8371717640870261E-4"/>
  </r>
  <r>
    <x v="5"/>
    <s v="Online"/>
    <n v="1185732"/>
    <n v="44358"/>
    <s v="11-06-2021"/>
    <x v="11"/>
    <x v="1"/>
    <s v="Friday"/>
    <s v="11"/>
    <x v="3"/>
    <x v="30"/>
    <x v="33"/>
    <x v="2"/>
    <n v="49"/>
    <n v="142"/>
    <n v="6958"/>
    <n v="3757"/>
    <n v="0.54"/>
    <x v="2"/>
    <s v="low Units"/>
    <n v="1.1311661282241629E-3"/>
  </r>
  <r>
    <x v="5"/>
    <s v="Online"/>
    <n v="1185732"/>
    <n v="44358"/>
    <s v="11-06-2021"/>
    <x v="11"/>
    <x v="1"/>
    <s v="Friday"/>
    <s v="11"/>
    <x v="3"/>
    <x v="30"/>
    <x v="33"/>
    <x v="3"/>
    <n v="49"/>
    <n v="140"/>
    <n v="6860"/>
    <n v="3499"/>
    <n v="0.51"/>
    <x v="2"/>
    <s v="low Units"/>
    <n v="1.0534868998286788E-3"/>
  </r>
  <r>
    <x v="5"/>
    <s v="Online"/>
    <n v="1185732"/>
    <n v="44358"/>
    <s v="11-06-2021"/>
    <x v="11"/>
    <x v="1"/>
    <s v="Friday"/>
    <s v="11"/>
    <x v="3"/>
    <x v="30"/>
    <x v="33"/>
    <x v="4"/>
    <n v="62"/>
    <n v="150"/>
    <n v="9300"/>
    <n v="4371"/>
    <n v="0.47"/>
    <x v="2"/>
    <s v="low Units"/>
    <n v="1.3160306485141911E-3"/>
  </r>
  <r>
    <x v="5"/>
    <s v="Online"/>
    <n v="1185732"/>
    <n v="44358"/>
    <s v="11-06-2021"/>
    <x v="11"/>
    <x v="1"/>
    <s v="Friday"/>
    <s v="11"/>
    <x v="3"/>
    <x v="30"/>
    <x v="33"/>
    <x v="5"/>
    <n v="64"/>
    <n v="196"/>
    <n v="12544"/>
    <n v="7777"/>
    <n v="0.62"/>
    <x v="2"/>
    <s v="low Units"/>
    <n v="2.3415168962468234E-3"/>
  </r>
  <r>
    <x v="5"/>
    <s v="Online"/>
    <n v="1185732"/>
    <n v="44386"/>
    <s v="09-07-2021"/>
    <x v="5"/>
    <x v="1"/>
    <s v="Friday"/>
    <s v="09"/>
    <x v="3"/>
    <x v="30"/>
    <x v="33"/>
    <x v="0"/>
    <n v="63"/>
    <n v="252"/>
    <n v="15876"/>
    <n v="8256"/>
    <n v="0.52"/>
    <x v="2"/>
    <s v="low Units"/>
    <n v="2.4857353086554933E-3"/>
  </r>
  <r>
    <x v="5"/>
    <s v="Online"/>
    <n v="1185732"/>
    <n v="44386"/>
    <s v="09-07-2021"/>
    <x v="5"/>
    <x v="1"/>
    <s v="Friday"/>
    <s v="09"/>
    <x v="3"/>
    <x v="30"/>
    <x v="33"/>
    <x v="1"/>
    <n v="56"/>
    <n v="195"/>
    <n v="10920"/>
    <n v="5132"/>
    <n v="0.47"/>
    <x v="2"/>
    <s v="low Units"/>
    <n v="1.5451542640528091E-3"/>
  </r>
  <r>
    <x v="5"/>
    <s v="Online"/>
    <n v="1185732"/>
    <n v="44386"/>
    <s v="09-07-2021"/>
    <x v="5"/>
    <x v="1"/>
    <s v="Friday"/>
    <s v="09"/>
    <x v="3"/>
    <x v="30"/>
    <x v="33"/>
    <x v="2"/>
    <n v="51"/>
    <n v="173"/>
    <n v="8823"/>
    <n v="4500"/>
    <n v="0.51"/>
    <x v="2"/>
    <s v="low Units"/>
    <n v="1.3548702627119334E-3"/>
  </r>
  <r>
    <x v="5"/>
    <s v="Online"/>
    <n v="1185732"/>
    <n v="44386"/>
    <s v="09-07-2021"/>
    <x v="5"/>
    <x v="1"/>
    <s v="Friday"/>
    <s v="09"/>
    <x v="3"/>
    <x v="30"/>
    <x v="33"/>
    <x v="3"/>
    <n v="53"/>
    <n v="152"/>
    <n v="8056"/>
    <n v="4350"/>
    <n v="0.54"/>
    <x v="2"/>
    <s v="low Units"/>
    <n v="1.3097079206215354E-3"/>
  </r>
  <r>
    <x v="5"/>
    <s v="Online"/>
    <n v="1185732"/>
    <n v="44386"/>
    <s v="09-07-2021"/>
    <x v="5"/>
    <x v="1"/>
    <s v="Friday"/>
    <s v="09"/>
    <x v="3"/>
    <x v="30"/>
    <x v="33"/>
    <x v="4"/>
    <n v="59"/>
    <n v="154"/>
    <n v="9086"/>
    <n v="4180"/>
    <n v="0.46"/>
    <x v="2"/>
    <s v="low Units"/>
    <n v="1.2585239329190848E-3"/>
  </r>
  <r>
    <x v="5"/>
    <s v="Online"/>
    <n v="1185732"/>
    <n v="44386"/>
    <s v="09-07-2021"/>
    <x v="5"/>
    <x v="1"/>
    <s v="Friday"/>
    <s v="09"/>
    <x v="3"/>
    <x v="30"/>
    <x v="33"/>
    <x v="5"/>
    <n v="69"/>
    <n v="181"/>
    <n v="12489"/>
    <n v="7868"/>
    <n v="0.63"/>
    <x v="2"/>
    <s v="low Units"/>
    <n v="2.368915383781665E-3"/>
  </r>
  <r>
    <x v="5"/>
    <s v="Online"/>
    <n v="1185732"/>
    <n v="44418"/>
    <s v="10-08-2021"/>
    <x v="6"/>
    <x v="1"/>
    <s v="Tuesday"/>
    <s v="10"/>
    <x v="3"/>
    <x v="30"/>
    <x v="33"/>
    <x v="0"/>
    <n v="61"/>
    <n v="228"/>
    <n v="13908"/>
    <n v="6954"/>
    <n v="0.5"/>
    <x v="2"/>
    <s v="low Units"/>
    <n v="2.0937261793108407E-3"/>
  </r>
  <r>
    <x v="5"/>
    <s v="Online"/>
    <n v="1185732"/>
    <n v="44418"/>
    <s v="10-08-2021"/>
    <x v="6"/>
    <x v="1"/>
    <s v="Tuesday"/>
    <s v="10"/>
    <x v="3"/>
    <x v="30"/>
    <x v="33"/>
    <x v="1"/>
    <n v="58"/>
    <n v="195"/>
    <n v="11310"/>
    <n v="5203"/>
    <n v="0.46"/>
    <x v="2"/>
    <s v="low Units"/>
    <n v="1.5665311059755976E-3"/>
  </r>
  <r>
    <x v="5"/>
    <s v="Online"/>
    <n v="1185732"/>
    <n v="44418"/>
    <s v="10-08-2021"/>
    <x v="6"/>
    <x v="1"/>
    <s v="Tuesday"/>
    <s v="10"/>
    <x v="3"/>
    <x v="30"/>
    <x v="33"/>
    <x v="2"/>
    <n v="53"/>
    <n v="150"/>
    <n v="7950"/>
    <n v="4055"/>
    <n v="0.51"/>
    <x v="2"/>
    <s v="low Units"/>
    <n v="1.2208886478437531E-3"/>
  </r>
  <r>
    <x v="5"/>
    <s v="Online"/>
    <n v="1185732"/>
    <n v="44418"/>
    <s v="10-08-2021"/>
    <x v="6"/>
    <x v="1"/>
    <s v="Tuesday"/>
    <s v="10"/>
    <x v="3"/>
    <x v="30"/>
    <x v="33"/>
    <x v="3"/>
    <n v="41"/>
    <n v="158"/>
    <n v="6478"/>
    <n v="3304"/>
    <n v="0.51"/>
    <x v="2"/>
    <s v="low Units"/>
    <n v="9.9477585511116161E-4"/>
  </r>
  <r>
    <x v="5"/>
    <s v="Online"/>
    <n v="1185732"/>
    <n v="44418"/>
    <s v="10-08-2021"/>
    <x v="6"/>
    <x v="1"/>
    <s v="Tuesday"/>
    <s v="10"/>
    <x v="3"/>
    <x v="30"/>
    <x v="33"/>
    <x v="4"/>
    <n v="50"/>
    <n v="135"/>
    <n v="6750"/>
    <n v="3308"/>
    <n v="0.49"/>
    <x v="2"/>
    <s v="low Units"/>
    <n v="9.9598018423357223E-4"/>
  </r>
  <r>
    <x v="5"/>
    <s v="Online"/>
    <n v="1185732"/>
    <n v="44418"/>
    <s v="10-08-2021"/>
    <x v="6"/>
    <x v="1"/>
    <s v="Tuesday"/>
    <s v="10"/>
    <x v="3"/>
    <x v="30"/>
    <x v="33"/>
    <x v="5"/>
    <n v="54"/>
    <n v="169"/>
    <n v="9126"/>
    <n v="5567"/>
    <n v="0.61"/>
    <x v="2"/>
    <s v="low Units"/>
    <n v="1.6761250561149628E-3"/>
  </r>
  <r>
    <x v="5"/>
    <s v="Online"/>
    <n v="1185732"/>
    <n v="44448"/>
    <s v="09-09-2021"/>
    <x v="7"/>
    <x v="1"/>
    <s v="Thursday"/>
    <s v="09"/>
    <x v="3"/>
    <x v="30"/>
    <x v="33"/>
    <x v="0"/>
    <n v="50"/>
    <n v="225"/>
    <n v="11250"/>
    <n v="6075"/>
    <n v="0.54"/>
    <x v="2"/>
    <s v="low Units"/>
    <n v="1.8290748546611099E-3"/>
  </r>
  <r>
    <x v="5"/>
    <s v="Online"/>
    <n v="1185732"/>
    <n v="44448"/>
    <s v="09-09-2021"/>
    <x v="7"/>
    <x v="1"/>
    <s v="Thursday"/>
    <s v="09"/>
    <x v="3"/>
    <x v="30"/>
    <x v="33"/>
    <x v="1"/>
    <n v="47"/>
    <n v="173"/>
    <n v="8131"/>
    <n v="3822"/>
    <n v="0.47"/>
    <x v="2"/>
    <s v="low Units"/>
    <n v="1.1507364764633352E-3"/>
  </r>
  <r>
    <x v="5"/>
    <s v="Online"/>
    <n v="1185732"/>
    <n v="44448"/>
    <s v="09-09-2021"/>
    <x v="7"/>
    <x v="1"/>
    <s v="Thursday"/>
    <s v="09"/>
    <x v="3"/>
    <x v="30"/>
    <x v="33"/>
    <x v="2"/>
    <n v="23"/>
    <n v="138"/>
    <n v="3174"/>
    <n v="1746"/>
    <n v="0.55000000000000004"/>
    <x v="2"/>
    <s v="low Units"/>
    <n v="5.2568966193223014E-4"/>
  </r>
  <r>
    <x v="5"/>
    <s v="Online"/>
    <n v="1185732"/>
    <n v="44448"/>
    <s v="09-09-2021"/>
    <x v="7"/>
    <x v="1"/>
    <s v="Thursday"/>
    <s v="09"/>
    <x v="3"/>
    <x v="30"/>
    <x v="33"/>
    <x v="3"/>
    <n v="24"/>
    <n v="113"/>
    <n v="2712"/>
    <n v="1383"/>
    <n v="0.51"/>
    <x v="2"/>
    <s v="low Units"/>
    <n v="4.1639679407346744E-4"/>
  </r>
  <r>
    <x v="5"/>
    <s v="Online"/>
    <n v="1185732"/>
    <n v="44448"/>
    <s v="09-09-2021"/>
    <x v="7"/>
    <x v="1"/>
    <s v="Thursday"/>
    <s v="09"/>
    <x v="3"/>
    <x v="30"/>
    <x v="33"/>
    <x v="4"/>
    <n v="32"/>
    <n v="122"/>
    <n v="3904"/>
    <n v="1874"/>
    <n v="0.48"/>
    <x v="2"/>
    <s v="low Units"/>
    <n v="5.6422819384936956E-4"/>
  </r>
  <r>
    <x v="5"/>
    <s v="Online"/>
    <n v="1185732"/>
    <n v="44448"/>
    <s v="09-09-2021"/>
    <x v="7"/>
    <x v="1"/>
    <s v="Thursday"/>
    <s v="09"/>
    <x v="3"/>
    <x v="30"/>
    <x v="33"/>
    <x v="5"/>
    <n v="37"/>
    <n v="138"/>
    <n v="5106"/>
    <n v="3166"/>
    <n v="0.62"/>
    <x v="2"/>
    <s v="low Units"/>
    <n v="9.5322650038799574E-4"/>
  </r>
  <r>
    <x v="5"/>
    <s v="Online"/>
    <n v="1185732"/>
    <n v="44480"/>
    <s v="11-10-2021"/>
    <x v="8"/>
    <x v="1"/>
    <s v="Monday"/>
    <s v="11"/>
    <x v="3"/>
    <x v="30"/>
    <x v="33"/>
    <x v="0"/>
    <n v="36"/>
    <n v="210"/>
    <n v="7560"/>
    <n v="3931"/>
    <n v="0.52"/>
    <x v="2"/>
    <s v="low Units"/>
    <n v="1.1835544450490244E-3"/>
  </r>
  <r>
    <x v="5"/>
    <s v="Online"/>
    <n v="1185732"/>
    <n v="44480"/>
    <s v="11-10-2021"/>
    <x v="8"/>
    <x v="1"/>
    <s v="Monday"/>
    <s v="11"/>
    <x v="3"/>
    <x v="30"/>
    <x v="33"/>
    <x v="1"/>
    <n v="29"/>
    <n v="138"/>
    <n v="4002"/>
    <n v="1881"/>
    <n v="0.47"/>
    <x v="2"/>
    <s v="low Units"/>
    <n v="5.6633576981358815E-4"/>
  </r>
  <r>
    <x v="5"/>
    <s v="Online"/>
    <n v="1185732"/>
    <n v="44480"/>
    <s v="11-10-2021"/>
    <x v="8"/>
    <x v="1"/>
    <s v="Monday"/>
    <s v="11"/>
    <x v="3"/>
    <x v="30"/>
    <x v="33"/>
    <x v="2"/>
    <n v="27"/>
    <n v="106"/>
    <n v="2862"/>
    <n v="1517"/>
    <n v="0.53"/>
    <x v="2"/>
    <s v="low Units"/>
    <n v="4.5674181967422279E-4"/>
  </r>
  <r>
    <x v="5"/>
    <s v="Online"/>
    <n v="1185732"/>
    <n v="44480"/>
    <s v="11-10-2021"/>
    <x v="8"/>
    <x v="1"/>
    <s v="Monday"/>
    <s v="11"/>
    <x v="3"/>
    <x v="30"/>
    <x v="33"/>
    <x v="3"/>
    <n v="29"/>
    <n v="112"/>
    <n v="3248"/>
    <n v="1656"/>
    <n v="0.51"/>
    <x v="2"/>
    <s v="low Units"/>
    <n v="4.9859225667799143E-4"/>
  </r>
  <r>
    <x v="5"/>
    <s v="Online"/>
    <n v="1185732"/>
    <n v="44480"/>
    <s v="11-10-2021"/>
    <x v="8"/>
    <x v="1"/>
    <s v="Monday"/>
    <s v="11"/>
    <x v="3"/>
    <x v="30"/>
    <x v="33"/>
    <x v="4"/>
    <n v="37"/>
    <n v="116"/>
    <n v="4292"/>
    <n v="1974"/>
    <n v="0.46"/>
    <x v="2"/>
    <s v="low Units"/>
    <n v="5.9433642190963472E-4"/>
  </r>
  <r>
    <x v="5"/>
    <s v="Online"/>
    <n v="1185732"/>
    <n v="44480"/>
    <s v="11-10-2021"/>
    <x v="8"/>
    <x v="1"/>
    <s v="Monday"/>
    <s v="11"/>
    <x v="3"/>
    <x v="30"/>
    <x v="33"/>
    <x v="5"/>
    <n v="38"/>
    <n v="147"/>
    <n v="5586"/>
    <n v="3519"/>
    <n v="0.63"/>
    <x v="2"/>
    <s v="low Units"/>
    <n v="1.0595085454407319E-3"/>
  </r>
  <r>
    <x v="5"/>
    <s v="Online"/>
    <n v="1185732"/>
    <n v="44510"/>
    <s v="10-11-2021"/>
    <x v="9"/>
    <x v="1"/>
    <s v="Wednesday"/>
    <s v="10"/>
    <x v="3"/>
    <x v="30"/>
    <x v="33"/>
    <x v="0"/>
    <n v="34"/>
    <n v="169"/>
    <n v="5746"/>
    <n v="2988"/>
    <n v="0.52"/>
    <x v="2"/>
    <s v="low Units"/>
    <n v="8.9963385444072363E-4"/>
  </r>
  <r>
    <x v="5"/>
    <s v="Online"/>
    <n v="1185732"/>
    <n v="44510"/>
    <s v="10-11-2021"/>
    <x v="9"/>
    <x v="1"/>
    <s v="Wednesday"/>
    <s v="10"/>
    <x v="3"/>
    <x v="30"/>
    <x v="33"/>
    <x v="1"/>
    <n v="24"/>
    <n v="140"/>
    <n v="3360"/>
    <n v="1512"/>
    <n v="0.45"/>
    <x v="2"/>
    <s v="low Units"/>
    <n v="4.5523640827120962E-4"/>
  </r>
  <r>
    <x v="5"/>
    <s v="Online"/>
    <n v="1185732"/>
    <n v="44510"/>
    <s v="10-11-2021"/>
    <x v="9"/>
    <x v="1"/>
    <s v="Wednesday"/>
    <s v="10"/>
    <x v="3"/>
    <x v="30"/>
    <x v="33"/>
    <x v="2"/>
    <n v="32"/>
    <n v="116"/>
    <n v="3712"/>
    <n v="1856"/>
    <n v="0.5"/>
    <x v="2"/>
    <s v="low Units"/>
    <n v="5.5880871279852186E-4"/>
  </r>
  <r>
    <x v="5"/>
    <s v="Online"/>
    <n v="1185732"/>
    <n v="44510"/>
    <s v="10-11-2021"/>
    <x v="9"/>
    <x v="1"/>
    <s v="Wednesday"/>
    <s v="10"/>
    <x v="3"/>
    <x v="30"/>
    <x v="33"/>
    <x v="3"/>
    <n v="59"/>
    <n v="135"/>
    <n v="7965"/>
    <n v="3983"/>
    <n v="0.5"/>
    <x v="2"/>
    <s v="low Units"/>
    <n v="1.1992107236403621E-3"/>
  </r>
  <r>
    <x v="5"/>
    <s v="Online"/>
    <n v="1185732"/>
    <n v="44510"/>
    <s v="10-11-2021"/>
    <x v="9"/>
    <x v="1"/>
    <s v="Wednesday"/>
    <s v="10"/>
    <x v="3"/>
    <x v="30"/>
    <x v="33"/>
    <x v="4"/>
    <n v="76"/>
    <n v="138"/>
    <n v="10488"/>
    <n v="5139"/>
    <n v="0.49"/>
    <x v="2"/>
    <s v="low Units"/>
    <n v="1.5472618400170278E-3"/>
  </r>
  <r>
    <x v="5"/>
    <s v="Online"/>
    <n v="1185732"/>
    <n v="44510"/>
    <s v="10-11-2021"/>
    <x v="9"/>
    <x v="1"/>
    <s v="Wednesday"/>
    <s v="10"/>
    <x v="3"/>
    <x v="30"/>
    <x v="33"/>
    <x v="5"/>
    <n v="74"/>
    <n v="167"/>
    <n v="12358"/>
    <n v="7909"/>
    <n v="0.64"/>
    <x v="2"/>
    <s v="low Units"/>
    <n v="2.3812597572863731E-3"/>
  </r>
  <r>
    <x v="5"/>
    <s v="Online"/>
    <n v="1185732"/>
    <n v="44539"/>
    <s v="09-12-2021"/>
    <x v="10"/>
    <x v="1"/>
    <s v="Thursday"/>
    <s v="09"/>
    <x v="3"/>
    <x v="30"/>
    <x v="33"/>
    <x v="0"/>
    <n v="70"/>
    <n v="231"/>
    <n v="16170"/>
    <n v="8085"/>
    <n v="0.5"/>
    <x v="2"/>
    <s v="low Units"/>
    <n v="2.4342502386724401E-3"/>
  </r>
  <r>
    <x v="5"/>
    <s v="Online"/>
    <n v="1185732"/>
    <n v="44539"/>
    <s v="09-12-2021"/>
    <x v="10"/>
    <x v="1"/>
    <s v="Thursday"/>
    <s v="09"/>
    <x v="3"/>
    <x v="30"/>
    <x v="33"/>
    <x v="1"/>
    <n v="60"/>
    <n v="181"/>
    <n v="10860"/>
    <n v="5104"/>
    <n v="0.47"/>
    <x v="2"/>
    <s v="low Units"/>
    <n v="1.536723960195935E-3"/>
  </r>
  <r>
    <x v="3"/>
    <s v="Online"/>
    <n v="1185732"/>
    <n v="44539"/>
    <s v="09-12-2021"/>
    <x v="10"/>
    <x v="1"/>
    <s v="Thursday"/>
    <s v="09"/>
    <x v="3"/>
    <x v="30"/>
    <x v="33"/>
    <x v="2"/>
    <n v="59"/>
    <n v="161"/>
    <n v="9499"/>
    <n v="4939"/>
    <n v="0.52"/>
    <x v="2"/>
    <s v="low Units"/>
    <n v="1.4870453838964975E-3"/>
  </r>
  <r>
    <x v="3"/>
    <s v="Online"/>
    <n v="1185732"/>
    <n v="44539"/>
    <s v="09-12-2021"/>
    <x v="10"/>
    <x v="1"/>
    <s v="Thursday"/>
    <s v="09"/>
    <x v="3"/>
    <x v="30"/>
    <x v="33"/>
    <x v="3"/>
    <n v="63"/>
    <n v="147"/>
    <n v="9261"/>
    <n v="4631"/>
    <n v="0.5"/>
    <x v="2"/>
    <s v="low Units"/>
    <n v="1.3943120414708807E-3"/>
  </r>
  <r>
    <x v="3"/>
    <s v="Online"/>
    <n v="1185732"/>
    <n v="44539"/>
    <s v="09-12-2021"/>
    <x v="10"/>
    <x v="1"/>
    <s v="Thursday"/>
    <s v="09"/>
    <x v="3"/>
    <x v="30"/>
    <x v="33"/>
    <x v="4"/>
    <n v="68"/>
    <n v="142"/>
    <n v="9656"/>
    <n v="4731"/>
    <n v="0.49"/>
    <x v="2"/>
    <s v="low Units"/>
    <n v="1.4244202695311457E-3"/>
  </r>
  <r>
    <x v="3"/>
    <s v="Online"/>
    <n v="1185732"/>
    <n v="44539"/>
    <s v="09-12-2021"/>
    <x v="10"/>
    <x v="1"/>
    <s v="Thursday"/>
    <s v="09"/>
    <x v="3"/>
    <x v="30"/>
    <x v="33"/>
    <x v="5"/>
    <n v="74"/>
    <n v="156"/>
    <n v="11544"/>
    <n v="6926"/>
    <n v="0.6"/>
    <x v="2"/>
    <s v="low Units"/>
    <n v="2.0852958754539667E-3"/>
  </r>
  <r>
    <x v="5"/>
    <s v="Online"/>
    <n v="1185732"/>
    <n v="44218"/>
    <s v="22-01-2021"/>
    <x v="0"/>
    <x v="1"/>
    <s v="Friday"/>
    <s v="22"/>
    <x v="3"/>
    <x v="30"/>
    <x v="33"/>
    <x v="0"/>
    <n v="37"/>
    <n v="135"/>
    <n v="4995"/>
    <n v="2697"/>
    <n v="0.54"/>
    <x v="2"/>
    <s v="low Units"/>
    <n v="8.1201891078535205E-4"/>
  </r>
  <r>
    <x v="5"/>
    <s v="Online"/>
    <n v="1185732"/>
    <n v="44218"/>
    <s v="22-01-2021"/>
    <x v="0"/>
    <x v="1"/>
    <s v="Friday"/>
    <s v="22"/>
    <x v="3"/>
    <x v="30"/>
    <x v="33"/>
    <x v="1"/>
    <n v="38"/>
    <n v="78"/>
    <n v="2964"/>
    <n v="1393"/>
    <n v="0.47"/>
    <x v="2"/>
    <s v="low Units"/>
    <n v="4.19407616879494E-4"/>
  </r>
  <r>
    <x v="5"/>
    <s v="Online"/>
    <n v="1185732"/>
    <n v="44218"/>
    <s v="22-01-2021"/>
    <x v="0"/>
    <x v="1"/>
    <s v="Friday"/>
    <s v="22"/>
    <x v="3"/>
    <x v="30"/>
    <x v="33"/>
    <x v="2"/>
    <n v="28"/>
    <n v="75"/>
    <n v="2100"/>
    <n v="1092"/>
    <n v="0.52"/>
    <x v="2"/>
    <s v="low Units"/>
    <n v="3.287818504180958E-4"/>
  </r>
  <r>
    <x v="5"/>
    <s v="Online"/>
    <n v="1185732"/>
    <n v="44218"/>
    <s v="22-01-2021"/>
    <x v="0"/>
    <x v="1"/>
    <s v="Friday"/>
    <s v="22"/>
    <x v="3"/>
    <x v="30"/>
    <x v="33"/>
    <x v="3"/>
    <n v="34"/>
    <n v="42"/>
    <n v="1428"/>
    <n v="714"/>
    <n v="0.5"/>
    <x v="2"/>
    <s v="low Units"/>
    <n v="2.149727483502934E-4"/>
  </r>
  <r>
    <x v="5"/>
    <s v="Online"/>
    <n v="1185732"/>
    <n v="44218"/>
    <s v="22-01-2021"/>
    <x v="0"/>
    <x v="1"/>
    <s v="Friday"/>
    <s v="22"/>
    <x v="3"/>
    <x v="30"/>
    <x v="33"/>
    <x v="4"/>
    <n v="46"/>
    <n v="52"/>
    <n v="2392"/>
    <n v="1124"/>
    <n v="0.47"/>
    <x v="2"/>
    <s v="low Units"/>
    <n v="3.3841648339738068E-4"/>
  </r>
  <r>
    <x v="5"/>
    <s v="Online"/>
    <n v="1185732"/>
    <n v="44218"/>
    <s v="22-01-2021"/>
    <x v="0"/>
    <x v="1"/>
    <s v="Friday"/>
    <s v="22"/>
    <x v="3"/>
    <x v="30"/>
    <x v="33"/>
    <x v="5"/>
    <n v="37"/>
    <n v="81"/>
    <n v="2997"/>
    <n v="1618"/>
    <n v="0.54"/>
    <x v="2"/>
    <s v="low Units"/>
    <n v="4.8715113001509061E-4"/>
  </r>
  <r>
    <x v="5"/>
    <s v="Online"/>
    <n v="1185732"/>
    <n v="44249"/>
    <s v="22-02-2021"/>
    <x v="1"/>
    <x v="1"/>
    <s v="Monday"/>
    <s v="22"/>
    <x v="3"/>
    <x v="30"/>
    <x v="33"/>
    <x v="0"/>
    <n v="38"/>
    <n v="138"/>
    <n v="5244"/>
    <n v="2779"/>
    <n v="0.53"/>
    <x v="2"/>
    <s v="low Units"/>
    <n v="8.367076577947694E-4"/>
  </r>
  <r>
    <x v="5"/>
    <s v="Online"/>
    <n v="1185732"/>
    <n v="44249"/>
    <s v="22-02-2021"/>
    <x v="1"/>
    <x v="1"/>
    <s v="Monday"/>
    <s v="22"/>
    <x v="3"/>
    <x v="30"/>
    <x v="33"/>
    <x v="1"/>
    <n v="38"/>
    <n v="58"/>
    <n v="2204"/>
    <n v="1014"/>
    <n v="0.46"/>
    <x v="2"/>
    <s v="low Units"/>
    <n v="3.0529743253108896E-4"/>
  </r>
  <r>
    <x v="5"/>
    <s v="Online"/>
    <n v="1185732"/>
    <n v="44249"/>
    <s v="22-02-2021"/>
    <x v="1"/>
    <x v="1"/>
    <s v="Monday"/>
    <s v="22"/>
    <x v="3"/>
    <x v="30"/>
    <x v="33"/>
    <x v="2"/>
    <n v="29"/>
    <n v="63"/>
    <n v="1827"/>
    <n v="968"/>
    <n v="0.53"/>
    <x v="2"/>
    <s v="low Units"/>
    <n v="2.9144764762336695E-4"/>
  </r>
  <r>
    <x v="5"/>
    <s v="Online"/>
    <n v="1185732"/>
    <n v="44249"/>
    <s v="22-02-2021"/>
    <x v="1"/>
    <x v="1"/>
    <s v="Monday"/>
    <s v="22"/>
    <x v="4"/>
    <x v="31"/>
    <x v="34"/>
    <x v="3"/>
    <n v="34"/>
    <n v="34"/>
    <n v="1156"/>
    <n v="624"/>
    <n v="0.54"/>
    <x v="2"/>
    <s v="low Units"/>
    <n v="1.8787534309605474E-4"/>
  </r>
  <r>
    <x v="5"/>
    <s v="Online"/>
    <n v="1185732"/>
    <n v="44249"/>
    <s v="22-02-2021"/>
    <x v="1"/>
    <x v="1"/>
    <s v="Monday"/>
    <s v="22"/>
    <x v="4"/>
    <x v="31"/>
    <x v="34"/>
    <x v="4"/>
    <n v="48"/>
    <n v="54"/>
    <n v="2592"/>
    <n v="1218"/>
    <n v="0.47"/>
    <x v="2"/>
    <s v="low Units"/>
    <n v="3.6671821777402996E-4"/>
  </r>
  <r>
    <x v="5"/>
    <s v="Online"/>
    <n v="1185732"/>
    <n v="44249"/>
    <s v="22-02-2021"/>
    <x v="1"/>
    <x v="1"/>
    <s v="Monday"/>
    <s v="22"/>
    <x v="4"/>
    <x v="31"/>
    <x v="34"/>
    <x v="5"/>
    <n v="39"/>
    <n v="78"/>
    <n v="3042"/>
    <n v="1551"/>
    <n v="0.51"/>
    <x v="2"/>
    <s v="low Units"/>
    <n v="4.6697861721471299E-4"/>
  </r>
  <r>
    <x v="5"/>
    <s v="Online"/>
    <n v="1185732"/>
    <n v="44276"/>
    <s v="21-03-2021"/>
    <x v="2"/>
    <x v="1"/>
    <s v="Sunday"/>
    <s v="21"/>
    <x v="4"/>
    <x v="31"/>
    <x v="34"/>
    <x v="0"/>
    <n v="41"/>
    <n v="156"/>
    <n v="6396"/>
    <n v="3262"/>
    <n v="0.51"/>
    <x v="2"/>
    <s v="low Units"/>
    <n v="9.8213039932585028E-4"/>
  </r>
  <r>
    <x v="5"/>
    <s v="Online"/>
    <n v="1185732"/>
    <n v="44276"/>
    <s v="21-03-2021"/>
    <x v="2"/>
    <x v="1"/>
    <s v="Sunday"/>
    <s v="21"/>
    <x v="4"/>
    <x v="31"/>
    <x v="34"/>
    <x v="1"/>
    <n v="41"/>
    <n v="59"/>
    <n v="2419"/>
    <n v="1185"/>
    <n v="0.49"/>
    <x v="2"/>
    <s v="low Units"/>
    <n v="3.5678250251414243E-4"/>
  </r>
  <r>
    <x v="5"/>
    <s v="Online"/>
    <n v="1185732"/>
    <n v="44276"/>
    <s v="21-03-2021"/>
    <x v="2"/>
    <x v="1"/>
    <s v="Sunday"/>
    <s v="21"/>
    <x v="4"/>
    <x v="31"/>
    <x v="34"/>
    <x v="2"/>
    <n v="34"/>
    <n v="73"/>
    <n v="2482"/>
    <n v="1241"/>
    <n v="0.5"/>
    <x v="2"/>
    <s v="low Units"/>
    <n v="3.7364311022789094E-4"/>
  </r>
  <r>
    <x v="5"/>
    <s v="Online"/>
    <n v="1185732"/>
    <n v="44276"/>
    <s v="21-03-2021"/>
    <x v="2"/>
    <x v="1"/>
    <s v="Sunday"/>
    <s v="21"/>
    <x v="4"/>
    <x v="31"/>
    <x v="34"/>
    <x v="3"/>
    <n v="36"/>
    <n v="27"/>
    <n v="972"/>
    <n v="505"/>
    <n v="0.52"/>
    <x v="2"/>
    <s v="low Units"/>
    <n v="1.520465517043392E-4"/>
  </r>
  <r>
    <x v="5"/>
    <s v="Online"/>
    <n v="1185732"/>
    <n v="44276"/>
    <s v="21-03-2021"/>
    <x v="2"/>
    <x v="1"/>
    <s v="Sunday"/>
    <s v="21"/>
    <x v="4"/>
    <x v="31"/>
    <x v="34"/>
    <x v="4"/>
    <n v="52"/>
    <n v="44"/>
    <n v="2288"/>
    <n v="1052"/>
    <n v="0.46"/>
    <x v="2"/>
    <s v="low Units"/>
    <n v="3.1673855919398973E-4"/>
  </r>
  <r>
    <x v="5"/>
    <s v="Online"/>
    <n v="1185732"/>
    <n v="44276"/>
    <s v="21-03-2021"/>
    <x v="2"/>
    <x v="1"/>
    <s v="Sunday"/>
    <s v="21"/>
    <x v="4"/>
    <x v="31"/>
    <x v="34"/>
    <x v="5"/>
    <n v="42"/>
    <n v="65"/>
    <n v="2730"/>
    <n v="1392"/>
    <n v="0.51"/>
    <x v="2"/>
    <s v="low Units"/>
    <n v="4.191065345988914E-4"/>
  </r>
  <r>
    <x v="5"/>
    <s v="Online"/>
    <n v="1185732"/>
    <n v="44308"/>
    <s v="22-04-2021"/>
    <x v="3"/>
    <x v="1"/>
    <s v="Thursday"/>
    <s v="22"/>
    <x v="4"/>
    <x v="31"/>
    <x v="34"/>
    <x v="0"/>
    <n v="41"/>
    <n v="119"/>
    <n v="4879"/>
    <n v="2683"/>
    <n v="0.55000000000000004"/>
    <x v="2"/>
    <s v="low Units"/>
    <n v="8.0780375885691486E-4"/>
  </r>
  <r>
    <x v="5"/>
    <s v="Online"/>
    <n v="1185732"/>
    <n v="44308"/>
    <s v="22-04-2021"/>
    <x v="3"/>
    <x v="1"/>
    <s v="Thursday"/>
    <s v="22"/>
    <x v="4"/>
    <x v="31"/>
    <x v="34"/>
    <x v="1"/>
    <n v="41"/>
    <n v="49"/>
    <n v="2009"/>
    <n v="964"/>
    <n v="0.48"/>
    <x v="2"/>
    <s v="low Units"/>
    <n v="2.9024331850095638E-4"/>
  </r>
  <r>
    <x v="5"/>
    <s v="Online"/>
    <n v="1185732"/>
    <n v="44308"/>
    <s v="22-04-2021"/>
    <x v="3"/>
    <x v="1"/>
    <s v="Thursday"/>
    <s v="22"/>
    <x v="4"/>
    <x v="31"/>
    <x v="34"/>
    <x v="2"/>
    <n v="38"/>
    <n v="49"/>
    <n v="1862"/>
    <n v="1024"/>
    <n v="0.55000000000000004"/>
    <x v="2"/>
    <s v="low Units"/>
    <n v="3.0830825533711547E-4"/>
  </r>
  <r>
    <x v="5"/>
    <s v="Online"/>
    <n v="1185732"/>
    <n v="44308"/>
    <s v="22-04-2021"/>
    <x v="3"/>
    <x v="1"/>
    <s v="Thursday"/>
    <s v="22"/>
    <x v="4"/>
    <x v="31"/>
    <x v="34"/>
    <x v="3"/>
    <n v="42"/>
    <n v="29"/>
    <n v="1218"/>
    <n v="609"/>
    <n v="0.5"/>
    <x v="2"/>
    <s v="low Units"/>
    <n v="1.8335910888701498E-4"/>
  </r>
  <r>
    <x v="5"/>
    <s v="Online"/>
    <n v="1185732"/>
    <n v="44308"/>
    <s v="22-04-2021"/>
    <x v="3"/>
    <x v="1"/>
    <s v="Thursday"/>
    <s v="22"/>
    <x v="4"/>
    <x v="31"/>
    <x v="34"/>
    <x v="4"/>
    <n v="47"/>
    <n v="35"/>
    <n v="1645"/>
    <n v="806"/>
    <n v="0.49"/>
    <x v="2"/>
    <s v="low Units"/>
    <n v="2.4267231816573739E-4"/>
  </r>
  <r>
    <x v="5"/>
    <s v="Online"/>
    <n v="1185732"/>
    <n v="44308"/>
    <s v="22-04-2021"/>
    <x v="3"/>
    <x v="1"/>
    <s v="Thursday"/>
    <s v="22"/>
    <x v="4"/>
    <x v="31"/>
    <x v="34"/>
    <x v="5"/>
    <n v="36"/>
    <n v="75"/>
    <n v="2700"/>
    <n v="1350"/>
    <n v="0.5"/>
    <x v="2"/>
    <s v="low Units"/>
    <n v="4.0646107881357995E-4"/>
  </r>
  <r>
    <x v="5"/>
    <s v="Online"/>
    <n v="1185732"/>
    <n v="44339"/>
    <s v="23-05-2021"/>
    <x v="4"/>
    <x v="1"/>
    <s v="Sunday"/>
    <s v="23"/>
    <x v="4"/>
    <x v="31"/>
    <x v="34"/>
    <x v="0"/>
    <n v="49"/>
    <n v="156"/>
    <n v="7644"/>
    <n v="3898"/>
    <n v="0.51"/>
    <x v="2"/>
    <s v="low Units"/>
    <n v="1.1736187297891369E-3"/>
  </r>
  <r>
    <x v="5"/>
    <s v="Online"/>
    <n v="1185732"/>
    <n v="44339"/>
    <s v="23-05-2021"/>
    <x v="4"/>
    <x v="1"/>
    <s v="Sunday"/>
    <s v="23"/>
    <x v="4"/>
    <x v="31"/>
    <x v="34"/>
    <x v="1"/>
    <n v="42"/>
    <n v="68"/>
    <n v="2856"/>
    <n v="1428"/>
    <n v="0.5"/>
    <x v="2"/>
    <s v="low Units"/>
    <n v="4.2994549670058679E-4"/>
  </r>
  <r>
    <x v="5"/>
    <s v="Online"/>
    <n v="1185732"/>
    <n v="44339"/>
    <s v="23-05-2021"/>
    <x v="4"/>
    <x v="1"/>
    <s v="Sunday"/>
    <s v="23"/>
    <x v="4"/>
    <x v="31"/>
    <x v="34"/>
    <x v="2"/>
    <n v="38"/>
    <n v="58"/>
    <n v="2204"/>
    <n v="1146"/>
    <n v="0.52"/>
    <x v="2"/>
    <s v="low Units"/>
    <n v="3.4504029357063901E-4"/>
  </r>
  <r>
    <x v="5"/>
    <s v="Online"/>
    <n v="1185732"/>
    <n v="44339"/>
    <s v="23-05-2021"/>
    <x v="4"/>
    <x v="1"/>
    <s v="Sunday"/>
    <s v="23"/>
    <x v="4"/>
    <x v="31"/>
    <x v="34"/>
    <x v="3"/>
    <n v="38"/>
    <n v="38"/>
    <n v="1444"/>
    <n v="780"/>
    <n v="0.54"/>
    <x v="2"/>
    <s v="low Units"/>
    <n v="2.3484417887006845E-4"/>
  </r>
  <r>
    <x v="5"/>
    <s v="Online"/>
    <n v="1185732"/>
    <n v="44339"/>
    <s v="23-05-2021"/>
    <x v="4"/>
    <x v="1"/>
    <s v="Sunday"/>
    <s v="23"/>
    <x v="4"/>
    <x v="31"/>
    <x v="34"/>
    <x v="4"/>
    <n v="46"/>
    <n v="42"/>
    <n v="1932"/>
    <n v="889"/>
    <n v="0.46"/>
    <x v="2"/>
    <s v="low Units"/>
    <n v="2.6766214745575746E-4"/>
  </r>
  <r>
    <x v="5"/>
    <s v="Online"/>
    <n v="1185732"/>
    <n v="44339"/>
    <s v="23-05-2021"/>
    <x v="4"/>
    <x v="1"/>
    <s v="Sunday"/>
    <s v="23"/>
    <x v="4"/>
    <x v="31"/>
    <x v="34"/>
    <x v="5"/>
    <n v="51"/>
    <n v="83"/>
    <n v="4233"/>
    <n v="2159"/>
    <n v="0.51"/>
    <x v="2"/>
    <s v="low Units"/>
    <n v="6.5003664382112531E-4"/>
  </r>
  <r>
    <x v="5"/>
    <s v="Online"/>
    <n v="1185732"/>
    <n v="44369"/>
    <s v="22-06-2021"/>
    <x v="11"/>
    <x v="1"/>
    <s v="Tuesday"/>
    <s v="22"/>
    <x v="4"/>
    <x v="31"/>
    <x v="34"/>
    <x v="0"/>
    <n v="36"/>
    <n v="142"/>
    <n v="5112"/>
    <n v="2556"/>
    <n v="0.5"/>
    <x v="2"/>
    <s v="low Units"/>
    <n v="7.6956630922037799E-4"/>
  </r>
  <r>
    <x v="5"/>
    <s v="Online"/>
    <n v="1185732"/>
    <n v="44369"/>
    <s v="22-06-2021"/>
    <x v="11"/>
    <x v="1"/>
    <s v="Tuesday"/>
    <s v="22"/>
    <x v="4"/>
    <x v="31"/>
    <x v="34"/>
    <x v="1"/>
    <n v="33"/>
    <n v="77"/>
    <n v="2541"/>
    <n v="1245"/>
    <n v="0.49"/>
    <x v="2"/>
    <s v="low Units"/>
    <n v="3.7484743935030151E-4"/>
  </r>
  <r>
    <x v="5"/>
    <s v="Online"/>
    <n v="1185732"/>
    <n v="44369"/>
    <s v="22-06-2021"/>
    <x v="11"/>
    <x v="1"/>
    <s v="Tuesday"/>
    <s v="22"/>
    <x v="4"/>
    <x v="31"/>
    <x v="34"/>
    <x v="2"/>
    <n v="28"/>
    <n v="56"/>
    <n v="1568"/>
    <n v="862"/>
    <n v="0.55000000000000004"/>
    <x v="2"/>
    <s v="low Units"/>
    <n v="2.5953292587948585E-4"/>
  </r>
  <r>
    <x v="5"/>
    <s v="Online"/>
    <n v="1185732"/>
    <n v="44369"/>
    <s v="22-06-2021"/>
    <x v="11"/>
    <x v="1"/>
    <s v="Tuesday"/>
    <s v="22"/>
    <x v="4"/>
    <x v="31"/>
    <x v="34"/>
    <x v="3"/>
    <n v="29"/>
    <n v="52"/>
    <n v="1508"/>
    <n v="829"/>
    <n v="0.55000000000000004"/>
    <x v="2"/>
    <s v="low Units"/>
    <n v="2.4959721061959837E-4"/>
  </r>
  <r>
    <x v="5"/>
    <s v="Online"/>
    <n v="1185732"/>
    <n v="44369"/>
    <s v="22-06-2021"/>
    <x v="11"/>
    <x v="1"/>
    <s v="Tuesday"/>
    <s v="22"/>
    <x v="4"/>
    <x v="31"/>
    <x v="34"/>
    <x v="4"/>
    <n v="49"/>
    <n v="54"/>
    <n v="2646"/>
    <n v="1297"/>
    <n v="0.49"/>
    <x v="2"/>
    <s v="low Units"/>
    <n v="3.9050371794163941E-4"/>
  </r>
  <r>
    <x v="5"/>
    <s v="Online"/>
    <n v="1185732"/>
    <n v="44369"/>
    <s v="22-06-2021"/>
    <x v="11"/>
    <x v="1"/>
    <s v="Tuesday"/>
    <s v="22"/>
    <x v="4"/>
    <x v="31"/>
    <x v="34"/>
    <x v="5"/>
    <n v="52"/>
    <n v="101"/>
    <n v="5252"/>
    <n v="2731"/>
    <n v="0.52"/>
    <x v="2"/>
    <s v="low Units"/>
    <n v="8.2225570832584213E-4"/>
  </r>
  <r>
    <x v="5"/>
    <s v="Online"/>
    <n v="1185732"/>
    <n v="44398"/>
    <s v="21-07-2021"/>
    <x v="5"/>
    <x v="1"/>
    <s v="Wednesday"/>
    <s v="21"/>
    <x v="4"/>
    <x v="31"/>
    <x v="34"/>
    <x v="0"/>
    <n v="47"/>
    <n v="168"/>
    <n v="7896"/>
    <n v="4343"/>
    <n v="0.55000000000000004"/>
    <x v="2"/>
    <s v="low Units"/>
    <n v="1.3076003446573169E-3"/>
  </r>
  <r>
    <x v="5"/>
    <s v="Online"/>
    <n v="1185732"/>
    <n v="44398"/>
    <s v="21-07-2021"/>
    <x v="5"/>
    <x v="1"/>
    <s v="Wednesday"/>
    <s v="21"/>
    <x v="4"/>
    <x v="31"/>
    <x v="34"/>
    <x v="1"/>
    <n v="44"/>
    <n v="95"/>
    <n v="4180"/>
    <n v="2048"/>
    <n v="0.49"/>
    <x v="2"/>
    <s v="low Units"/>
    <n v="6.1661651067423094E-4"/>
  </r>
  <r>
    <x v="5"/>
    <s v="Online"/>
    <n v="1185732"/>
    <n v="44398"/>
    <s v="21-07-2021"/>
    <x v="5"/>
    <x v="1"/>
    <s v="Wednesday"/>
    <s v="21"/>
    <x v="4"/>
    <x v="31"/>
    <x v="34"/>
    <x v="2"/>
    <n v="38"/>
    <n v="69"/>
    <n v="2622"/>
    <n v="1363"/>
    <n v="0.52"/>
    <x v="2"/>
    <s v="low Units"/>
    <n v="4.1037514846141448E-4"/>
  </r>
  <r>
    <x v="5"/>
    <s v="Online"/>
    <n v="1185732"/>
    <n v="44398"/>
    <s v="21-07-2021"/>
    <x v="5"/>
    <x v="1"/>
    <s v="Wednesday"/>
    <s v="21"/>
    <x v="4"/>
    <x v="31"/>
    <x v="34"/>
    <x v="3"/>
    <n v="37"/>
    <n v="63"/>
    <n v="2331"/>
    <n v="1259"/>
    <n v="0.54"/>
    <x v="2"/>
    <s v="low Units"/>
    <n v="3.790625912787387E-4"/>
  </r>
  <r>
    <x v="5"/>
    <s v="Online"/>
    <n v="1185732"/>
    <n v="44398"/>
    <s v="21-07-2021"/>
    <x v="5"/>
    <x v="1"/>
    <s v="Wednesday"/>
    <s v="21"/>
    <x v="4"/>
    <x v="31"/>
    <x v="34"/>
    <x v="4"/>
    <n v="46"/>
    <n v="75"/>
    <n v="3450"/>
    <n v="1587"/>
    <n v="0.46"/>
    <x v="2"/>
    <s v="low Units"/>
    <n v="4.7781757931640849E-4"/>
  </r>
  <r>
    <x v="5"/>
    <s v="Online"/>
    <n v="1185732"/>
    <n v="44398"/>
    <s v="21-07-2021"/>
    <x v="5"/>
    <x v="1"/>
    <s v="Wednesday"/>
    <s v="21"/>
    <x v="4"/>
    <x v="31"/>
    <x v="34"/>
    <x v="5"/>
    <n v="50"/>
    <n v="115"/>
    <n v="5750"/>
    <n v="3105"/>
    <n v="0.54"/>
    <x v="2"/>
    <s v="low Units"/>
    <n v="9.3486048127123394E-4"/>
  </r>
  <r>
    <x v="5"/>
    <s v="Online"/>
    <n v="1185732"/>
    <n v="44430"/>
    <s v="22-08-2021"/>
    <x v="6"/>
    <x v="1"/>
    <s v="Sunday"/>
    <s v="22"/>
    <x v="4"/>
    <x v="31"/>
    <x v="34"/>
    <x v="0"/>
    <n v="46"/>
    <n v="167"/>
    <n v="7682"/>
    <n v="4148"/>
    <n v="0.54"/>
    <x v="2"/>
    <s v="low Units"/>
    <n v="1.2488892999397998E-3"/>
  </r>
  <r>
    <x v="5"/>
    <s v="Online"/>
    <n v="1185732"/>
    <n v="44430"/>
    <s v="22-08-2021"/>
    <x v="6"/>
    <x v="1"/>
    <s v="Sunday"/>
    <s v="22"/>
    <x v="4"/>
    <x v="31"/>
    <x v="34"/>
    <x v="1"/>
    <n v="41"/>
    <n v="91"/>
    <n v="3731"/>
    <n v="1754"/>
    <n v="0.47"/>
    <x v="2"/>
    <s v="low Units"/>
    <n v="5.2809832017705128E-4"/>
  </r>
  <r>
    <x v="5"/>
    <s v="Online"/>
    <n v="1185732"/>
    <n v="44430"/>
    <s v="22-08-2021"/>
    <x v="6"/>
    <x v="1"/>
    <s v="Sunday"/>
    <s v="22"/>
    <x v="4"/>
    <x v="31"/>
    <x v="34"/>
    <x v="2"/>
    <n v="36"/>
    <n v="80"/>
    <n v="2880"/>
    <n v="1555"/>
    <n v="0.54"/>
    <x v="2"/>
    <s v="low Units"/>
    <n v="4.6818294633712361E-4"/>
  </r>
  <r>
    <x v="5"/>
    <s v="Online"/>
    <n v="1185732"/>
    <n v="44430"/>
    <s v="22-08-2021"/>
    <x v="6"/>
    <x v="1"/>
    <s v="Sunday"/>
    <s v="22"/>
    <x v="4"/>
    <x v="31"/>
    <x v="34"/>
    <x v="3"/>
    <n v="38"/>
    <n v="75"/>
    <n v="2850"/>
    <n v="1425"/>
    <n v="0.5"/>
    <x v="2"/>
    <s v="low Units"/>
    <n v="4.2904224985877888E-4"/>
  </r>
  <r>
    <x v="5"/>
    <s v="Online"/>
    <n v="1185732"/>
    <n v="44430"/>
    <s v="22-08-2021"/>
    <x v="6"/>
    <x v="1"/>
    <s v="Sunday"/>
    <s v="22"/>
    <x v="4"/>
    <x v="31"/>
    <x v="34"/>
    <x v="4"/>
    <n v="49"/>
    <n v="65"/>
    <n v="3185"/>
    <n v="1561"/>
    <n v="0.49"/>
    <x v="2"/>
    <s v="low Units"/>
    <n v="4.6998944002073949E-4"/>
  </r>
  <r>
    <x v="5"/>
    <s v="Online"/>
    <n v="1185732"/>
    <n v="44430"/>
    <s v="22-08-2021"/>
    <x v="6"/>
    <x v="1"/>
    <s v="Sunday"/>
    <s v="22"/>
    <x v="4"/>
    <x v="31"/>
    <x v="34"/>
    <x v="5"/>
    <n v="51"/>
    <n v="120"/>
    <n v="6120"/>
    <n v="3305"/>
    <n v="0.54"/>
    <x v="2"/>
    <s v="low Units"/>
    <n v="9.9507693739176437E-4"/>
  </r>
  <r>
    <x v="5"/>
    <s v="Online"/>
    <n v="1185732"/>
    <n v="44462"/>
    <s v="23-09-2021"/>
    <x v="7"/>
    <x v="1"/>
    <s v="Thursday"/>
    <s v="23"/>
    <x v="4"/>
    <x v="31"/>
    <x v="34"/>
    <x v="0"/>
    <n v="48"/>
    <n v="137"/>
    <n v="6576"/>
    <n v="3485"/>
    <n v="0.53"/>
    <x v="2"/>
    <s v="low Units"/>
    <n v="1.0492717479002416E-3"/>
  </r>
  <r>
    <x v="5"/>
    <s v="Online"/>
    <n v="1185732"/>
    <n v="44462"/>
    <s v="23-09-2021"/>
    <x v="7"/>
    <x v="1"/>
    <s v="Thursday"/>
    <s v="23"/>
    <x v="4"/>
    <x v="31"/>
    <x v="34"/>
    <x v="1"/>
    <n v="44"/>
    <n v="94"/>
    <n v="4136"/>
    <n v="2027"/>
    <n v="0.49"/>
    <x v="2"/>
    <s v="low Units"/>
    <n v="6.1029378278157527E-4"/>
  </r>
  <r>
    <x v="5"/>
    <s v="Online"/>
    <n v="1185732"/>
    <n v="44462"/>
    <s v="23-09-2021"/>
    <x v="7"/>
    <x v="1"/>
    <s v="Thursday"/>
    <s v="23"/>
    <x v="4"/>
    <x v="31"/>
    <x v="34"/>
    <x v="2"/>
    <n v="33"/>
    <n v="65"/>
    <n v="2145"/>
    <n v="1137"/>
    <n v="0.53"/>
    <x v="2"/>
    <s v="low Units"/>
    <n v="3.4233055304521516E-4"/>
  </r>
  <r>
    <x v="5"/>
    <s v="Online"/>
    <n v="1185732"/>
    <n v="44462"/>
    <s v="23-09-2021"/>
    <x v="7"/>
    <x v="1"/>
    <s v="Thursday"/>
    <s v="23"/>
    <x v="4"/>
    <x v="31"/>
    <x v="34"/>
    <x v="3"/>
    <n v="32"/>
    <n v="54"/>
    <n v="1728"/>
    <n v="881"/>
    <n v="0.51"/>
    <x v="2"/>
    <s v="low Units"/>
    <n v="2.6525348921093626E-4"/>
  </r>
  <r>
    <x v="5"/>
    <s v="Online"/>
    <n v="1185732"/>
    <n v="44462"/>
    <s v="23-09-2021"/>
    <x v="7"/>
    <x v="1"/>
    <s v="Thursday"/>
    <s v="23"/>
    <x v="4"/>
    <x v="31"/>
    <x v="34"/>
    <x v="4"/>
    <n v="43"/>
    <n v="58"/>
    <n v="2494"/>
    <n v="1172"/>
    <n v="0.47"/>
    <x v="2"/>
    <s v="low Units"/>
    <n v="3.5286843286630795E-4"/>
  </r>
  <r>
    <x v="5"/>
    <s v="Online"/>
    <n v="1185732"/>
    <n v="44462"/>
    <s v="23-09-2021"/>
    <x v="7"/>
    <x v="1"/>
    <s v="Thursday"/>
    <s v="23"/>
    <x v="4"/>
    <x v="31"/>
    <x v="34"/>
    <x v="5"/>
    <n v="49"/>
    <n v="74"/>
    <n v="3626"/>
    <n v="1886"/>
    <n v="0.52"/>
    <x v="2"/>
    <s v="low Units"/>
    <n v="5.6784118121660132E-4"/>
  </r>
  <r>
    <x v="5"/>
    <s v="Online"/>
    <n v="1185732"/>
    <n v="44491"/>
    <s v="22-10-2021"/>
    <x v="8"/>
    <x v="1"/>
    <s v="Friday"/>
    <s v="22"/>
    <x v="4"/>
    <x v="31"/>
    <x v="34"/>
    <x v="0"/>
    <n v="53"/>
    <n v="126"/>
    <n v="6678"/>
    <n v="3673"/>
    <n v="0.55000000000000004"/>
    <x v="2"/>
    <s v="low Units"/>
    <n v="1.1058752166535402E-3"/>
  </r>
  <r>
    <x v="5"/>
    <s v="Online"/>
    <n v="1185732"/>
    <n v="44491"/>
    <s v="22-10-2021"/>
    <x v="8"/>
    <x v="1"/>
    <s v="Friday"/>
    <s v="22"/>
    <x v="4"/>
    <x v="31"/>
    <x v="34"/>
    <x v="1"/>
    <n v="41"/>
    <n v="83"/>
    <n v="3403"/>
    <n v="1702"/>
    <n v="0.5"/>
    <x v="2"/>
    <s v="low Units"/>
    <n v="5.1244204158571339E-4"/>
  </r>
  <r>
    <x v="5"/>
    <s v="Online"/>
    <n v="1185732"/>
    <n v="44491"/>
    <s v="22-10-2021"/>
    <x v="8"/>
    <x v="1"/>
    <s v="Friday"/>
    <s v="22"/>
    <x v="4"/>
    <x v="31"/>
    <x v="34"/>
    <x v="2"/>
    <n v="43"/>
    <n v="47"/>
    <n v="2021"/>
    <n v="1091"/>
    <n v="0.54"/>
    <x v="2"/>
    <s v="low Units"/>
    <n v="3.2848076813749315E-4"/>
  </r>
  <r>
    <x v="5"/>
    <s v="Online"/>
    <n v="1185732"/>
    <n v="44491"/>
    <s v="22-10-2021"/>
    <x v="8"/>
    <x v="1"/>
    <s v="Friday"/>
    <s v="22"/>
    <x v="4"/>
    <x v="31"/>
    <x v="34"/>
    <x v="3"/>
    <n v="41"/>
    <n v="42"/>
    <n v="1722"/>
    <n v="895"/>
    <n v="0.52"/>
    <x v="2"/>
    <s v="low Units"/>
    <n v="2.6946864113937339E-4"/>
  </r>
  <r>
    <x v="5"/>
    <s v="Online"/>
    <n v="1185732"/>
    <n v="44491"/>
    <s v="22-10-2021"/>
    <x v="8"/>
    <x v="1"/>
    <s v="Friday"/>
    <s v="22"/>
    <x v="4"/>
    <x v="31"/>
    <x v="34"/>
    <x v="4"/>
    <n v="53"/>
    <n v="41"/>
    <n v="2173"/>
    <n v="1065"/>
    <n v="0.49"/>
    <x v="2"/>
    <s v="low Units"/>
    <n v="3.206526288418242E-4"/>
  </r>
  <r>
    <x v="5"/>
    <s v="Online"/>
    <n v="1185732"/>
    <n v="44491"/>
    <s v="22-10-2021"/>
    <x v="8"/>
    <x v="1"/>
    <s v="Friday"/>
    <s v="22"/>
    <x v="4"/>
    <x v="31"/>
    <x v="34"/>
    <x v="5"/>
    <n v="53"/>
    <n v="83"/>
    <n v="4399"/>
    <n v="2200"/>
    <n v="0.5"/>
    <x v="2"/>
    <s v="low Units"/>
    <n v="6.6238101732583399E-4"/>
  </r>
  <r>
    <x v="5"/>
    <s v="Online"/>
    <n v="1185732"/>
    <n v="44522"/>
    <s v="22-11-2021"/>
    <x v="9"/>
    <x v="1"/>
    <s v="Monday"/>
    <s v="22"/>
    <x v="4"/>
    <x v="31"/>
    <x v="34"/>
    <x v="0"/>
    <n v="48"/>
    <n v="123"/>
    <n v="5904"/>
    <n v="3070"/>
    <n v="0.52"/>
    <x v="2"/>
    <s v="low Units"/>
    <n v="9.243226014501412E-4"/>
  </r>
  <r>
    <x v="5"/>
    <s v="Online"/>
    <n v="1185732"/>
    <n v="44522"/>
    <s v="22-11-2021"/>
    <x v="9"/>
    <x v="1"/>
    <s v="Monday"/>
    <s v="22"/>
    <x v="4"/>
    <x v="31"/>
    <x v="34"/>
    <x v="1"/>
    <n v="39"/>
    <n v="72"/>
    <n v="2808"/>
    <n v="1320"/>
    <n v="0.47"/>
    <x v="2"/>
    <s v="low Units"/>
    <n v="3.9742861039550044E-4"/>
  </r>
  <r>
    <x v="5"/>
    <s v="Online"/>
    <n v="1185732"/>
    <n v="44522"/>
    <s v="22-11-2021"/>
    <x v="9"/>
    <x v="1"/>
    <s v="Monday"/>
    <s v="22"/>
    <x v="4"/>
    <x v="31"/>
    <x v="34"/>
    <x v="2"/>
    <n v="41"/>
    <n v="57"/>
    <n v="2337"/>
    <n v="1192"/>
    <n v="0.51"/>
    <x v="2"/>
    <s v="low Units"/>
    <n v="3.5889007847836102E-4"/>
  </r>
  <r>
    <x v="0"/>
    <s v="Online"/>
    <n v="1185732"/>
    <n v="44522"/>
    <s v="22-11-2021"/>
    <x v="9"/>
    <x v="1"/>
    <s v="Monday"/>
    <s v="22"/>
    <x v="4"/>
    <x v="31"/>
    <x v="34"/>
    <x v="3"/>
    <n v="52"/>
    <n v="52"/>
    <n v="2704"/>
    <n v="1352"/>
    <n v="0.5"/>
    <x v="2"/>
    <s v="low Units"/>
    <n v="4.0706324337478527E-4"/>
  </r>
  <r>
    <x v="0"/>
    <s v="Online"/>
    <n v="1185732"/>
    <n v="44522"/>
    <s v="22-11-2021"/>
    <x v="9"/>
    <x v="1"/>
    <s v="Monday"/>
    <s v="22"/>
    <x v="4"/>
    <x v="31"/>
    <x v="34"/>
    <x v="4"/>
    <n v="59"/>
    <n v="53"/>
    <n v="3127"/>
    <n v="1501"/>
    <n v="0.48"/>
    <x v="2"/>
    <s v="low Units"/>
    <n v="4.5192450318458041E-4"/>
  </r>
  <r>
    <x v="0"/>
    <s v="Online"/>
    <n v="1185732"/>
    <n v="44522"/>
    <s v="22-11-2021"/>
    <x v="9"/>
    <x v="1"/>
    <s v="Monday"/>
    <s v="22"/>
    <x v="4"/>
    <x v="31"/>
    <x v="34"/>
    <x v="5"/>
    <n v="66"/>
    <n v="80"/>
    <n v="5280"/>
    <n v="2851"/>
    <n v="0.54"/>
    <x v="2"/>
    <s v="low Units"/>
    <n v="8.5838558199816041E-4"/>
  </r>
  <r>
    <x v="0"/>
    <s v="Online"/>
    <n v="1185732"/>
    <n v="44551"/>
    <s v="21-12-2021"/>
    <x v="10"/>
    <x v="1"/>
    <s v="Tuesday"/>
    <s v="21"/>
    <x v="4"/>
    <x v="31"/>
    <x v="34"/>
    <x v="0"/>
    <n v="59"/>
    <n v="158"/>
    <n v="9322"/>
    <n v="5127"/>
    <n v="0.55000000000000004"/>
    <x v="2"/>
    <s v="low Units"/>
    <n v="1.5436488526497961E-3"/>
  </r>
  <r>
    <x v="0"/>
    <s v="Online"/>
    <n v="1185732"/>
    <n v="44551"/>
    <s v="21-12-2021"/>
    <x v="10"/>
    <x v="1"/>
    <s v="Tuesday"/>
    <s v="21"/>
    <x v="4"/>
    <x v="31"/>
    <x v="34"/>
    <x v="1"/>
    <n v="52"/>
    <n v="98"/>
    <n v="5096"/>
    <n v="2446"/>
    <n v="0.48"/>
    <x v="2"/>
    <s v="low Units"/>
    <n v="7.3644725835408638E-4"/>
  </r>
  <r>
    <x v="0"/>
    <s v="Online"/>
    <n v="1185732"/>
    <n v="44551"/>
    <s v="21-12-2021"/>
    <x v="10"/>
    <x v="1"/>
    <s v="Tuesday"/>
    <s v="21"/>
    <x v="4"/>
    <x v="31"/>
    <x v="34"/>
    <x v="2"/>
    <n v="51"/>
    <n v="74"/>
    <n v="3774"/>
    <n v="2076"/>
    <n v="0.55000000000000004"/>
    <x v="2"/>
    <s v="low Units"/>
    <n v="6.2504681453110519E-4"/>
  </r>
  <r>
    <x v="0"/>
    <s v="Online"/>
    <n v="1185732"/>
    <n v="44551"/>
    <s v="21-12-2021"/>
    <x v="10"/>
    <x v="1"/>
    <s v="Tuesday"/>
    <s v="21"/>
    <x v="4"/>
    <x v="31"/>
    <x v="34"/>
    <x v="3"/>
    <n v="49"/>
    <n v="68"/>
    <n v="3332"/>
    <n v="1766"/>
    <n v="0.53"/>
    <x v="2"/>
    <s v="low Units"/>
    <n v="5.3171130754428315E-4"/>
  </r>
  <r>
    <x v="0"/>
    <s v="Online"/>
    <n v="1185732"/>
    <n v="44551"/>
    <s v="21-12-2021"/>
    <x v="10"/>
    <x v="1"/>
    <s v="Tuesday"/>
    <s v="21"/>
    <x v="4"/>
    <x v="31"/>
    <x v="34"/>
    <x v="4"/>
    <n v="54"/>
    <n v="68"/>
    <n v="3672"/>
    <n v="1726"/>
    <n v="0.47"/>
    <x v="2"/>
    <s v="low Units"/>
    <n v="5.1966801632017702E-4"/>
  </r>
  <r>
    <x v="0"/>
    <s v="Online"/>
    <n v="1185732"/>
    <n v="44551"/>
    <s v="21-12-2021"/>
    <x v="10"/>
    <x v="1"/>
    <s v="Tuesday"/>
    <s v="21"/>
    <x v="4"/>
    <x v="31"/>
    <x v="34"/>
    <x v="5"/>
    <n v="64"/>
    <n v="98"/>
    <n v="6272"/>
    <n v="3324"/>
    <n v="0.53"/>
    <x v="2"/>
    <s v="low Units"/>
    <n v="1.0007975007232147E-3"/>
  </r>
  <r>
    <x v="0"/>
    <s v="Online"/>
    <n v="1185732"/>
    <n v="44216"/>
    <s v="20-01-2021"/>
    <x v="0"/>
    <x v="1"/>
    <s v="Wednesday"/>
    <s v="20"/>
    <x v="4"/>
    <x v="31"/>
    <x v="34"/>
    <x v="0"/>
    <n v="29"/>
    <n v="189"/>
    <n v="5481"/>
    <n v="2960"/>
    <n v="0.54"/>
    <x v="2"/>
    <s v="low Units"/>
    <n v="8.9120355058384937E-4"/>
  </r>
  <r>
    <x v="0"/>
    <s v="Online"/>
    <n v="1185732"/>
    <n v="44216"/>
    <s v="20-01-2021"/>
    <x v="0"/>
    <x v="1"/>
    <s v="Wednesday"/>
    <s v="20"/>
    <x v="4"/>
    <x v="31"/>
    <x v="34"/>
    <x v="1"/>
    <n v="29"/>
    <n v="142"/>
    <n v="4118"/>
    <n v="1853"/>
    <n v="0.45"/>
    <x v="2"/>
    <s v="low Units"/>
    <n v="5.5790546595671378E-4"/>
  </r>
  <r>
    <x v="0"/>
    <s v="Online"/>
    <n v="1185732"/>
    <n v="44216"/>
    <s v="20-01-2021"/>
    <x v="0"/>
    <x v="1"/>
    <s v="Wednesday"/>
    <s v="20"/>
    <x v="4"/>
    <x v="31"/>
    <x v="34"/>
    <x v="2"/>
    <n v="18"/>
    <n v="158"/>
    <n v="2844"/>
    <n v="1564"/>
    <n v="0.55000000000000004"/>
    <x v="2"/>
    <s v="low Units"/>
    <n v="4.7089268686254751E-4"/>
  </r>
  <r>
    <x v="0"/>
    <s v="Online"/>
    <n v="1185732"/>
    <n v="44216"/>
    <s v="20-01-2021"/>
    <x v="0"/>
    <x v="1"/>
    <s v="Wednesday"/>
    <s v="20"/>
    <x v="4"/>
    <x v="31"/>
    <x v="34"/>
    <x v="3"/>
    <n v="23"/>
    <n v="101"/>
    <n v="2323"/>
    <n v="1231"/>
    <n v="0.53"/>
    <x v="2"/>
    <s v="low Units"/>
    <n v="3.7063228742186438E-4"/>
  </r>
  <r>
    <x v="0"/>
    <s v="Online"/>
    <n v="1185732"/>
    <n v="44216"/>
    <s v="20-01-2021"/>
    <x v="0"/>
    <x v="1"/>
    <s v="Wednesday"/>
    <s v="20"/>
    <x v="4"/>
    <x v="31"/>
    <x v="34"/>
    <x v="4"/>
    <n v="38"/>
    <n v="115"/>
    <n v="4370"/>
    <n v="2098"/>
    <n v="0.48"/>
    <x v="2"/>
    <s v="low Units"/>
    <n v="6.3167062470436352E-4"/>
  </r>
  <r>
    <x v="0"/>
    <s v="Online"/>
    <n v="1185732"/>
    <n v="44216"/>
    <s v="20-01-2021"/>
    <x v="0"/>
    <x v="1"/>
    <s v="Wednesday"/>
    <s v="20"/>
    <x v="4"/>
    <x v="31"/>
    <x v="34"/>
    <x v="5"/>
    <n v="29"/>
    <n v="158"/>
    <n v="4582"/>
    <n v="2841"/>
    <n v="0.62"/>
    <x v="2"/>
    <s v="low Units"/>
    <n v="8.5537475919213396E-4"/>
  </r>
  <r>
    <x v="0"/>
    <s v="Online"/>
    <n v="1185732"/>
    <n v="44245"/>
    <s v="18-02-2021"/>
    <x v="1"/>
    <x v="1"/>
    <s v="Thursday"/>
    <s v="18"/>
    <x v="4"/>
    <x v="31"/>
    <x v="34"/>
    <x v="0"/>
    <n v="28"/>
    <n v="225"/>
    <n v="6300"/>
    <n v="3276"/>
    <n v="0.52"/>
    <x v="2"/>
    <s v="low Units"/>
    <n v="9.8634555125428746E-4"/>
  </r>
  <r>
    <x v="0"/>
    <s v="Online"/>
    <n v="1185732"/>
    <n v="44245"/>
    <s v="18-02-2021"/>
    <x v="1"/>
    <x v="1"/>
    <s v="Thursday"/>
    <s v="18"/>
    <x v="4"/>
    <x v="31"/>
    <x v="34"/>
    <x v="1"/>
    <n v="27"/>
    <n v="106"/>
    <n v="2862"/>
    <n v="1374"/>
    <n v="0.48"/>
    <x v="2"/>
    <s v="low Units"/>
    <n v="4.1368705354804359E-4"/>
  </r>
  <r>
    <x v="0"/>
    <s v="Online"/>
    <n v="1185732"/>
    <n v="44245"/>
    <s v="18-02-2021"/>
    <x v="1"/>
    <x v="1"/>
    <s v="Thursday"/>
    <s v="18"/>
    <x v="4"/>
    <x v="31"/>
    <x v="34"/>
    <x v="2"/>
    <n v="18"/>
    <n v="124"/>
    <n v="2232"/>
    <n v="1228"/>
    <n v="0.55000000000000004"/>
    <x v="2"/>
    <s v="low Units"/>
    <n v="3.6972904058005647E-4"/>
  </r>
  <r>
    <x v="0"/>
    <s v="Online"/>
    <n v="1185732"/>
    <n v="44245"/>
    <s v="18-02-2021"/>
    <x v="1"/>
    <x v="1"/>
    <s v="Thursday"/>
    <s v="18"/>
    <x v="1"/>
    <x v="32"/>
    <x v="35"/>
    <x v="3"/>
    <n v="25"/>
    <n v="91"/>
    <n v="2275"/>
    <n v="1138"/>
    <n v="0.5"/>
    <x v="2"/>
    <s v="low Units"/>
    <n v="3.4263163532581776E-4"/>
  </r>
  <r>
    <x v="0"/>
    <s v="Online"/>
    <n v="1185732"/>
    <n v="44245"/>
    <s v="18-02-2021"/>
    <x v="1"/>
    <x v="1"/>
    <s v="Thursday"/>
    <s v="18"/>
    <x v="1"/>
    <x v="32"/>
    <x v="35"/>
    <x v="4"/>
    <n v="39"/>
    <n v="108"/>
    <n v="4212"/>
    <n v="1938"/>
    <n v="0.46"/>
    <x v="2"/>
    <s v="low Units"/>
    <n v="5.8349745980793932E-4"/>
  </r>
  <r>
    <x v="0"/>
    <s v="Online"/>
    <n v="1185732"/>
    <n v="44245"/>
    <s v="18-02-2021"/>
    <x v="1"/>
    <x v="1"/>
    <s v="Thursday"/>
    <s v="18"/>
    <x v="1"/>
    <x v="32"/>
    <x v="35"/>
    <x v="5"/>
    <n v="24"/>
    <n v="125"/>
    <n v="3000"/>
    <n v="1800"/>
    <n v="0.6"/>
    <x v="2"/>
    <s v="low Units"/>
    <n v="5.4194810508477324E-4"/>
  </r>
  <r>
    <x v="0"/>
    <s v="Online"/>
    <n v="1185732"/>
    <n v="44271"/>
    <s v="16-03-2021"/>
    <x v="2"/>
    <x v="1"/>
    <s v="Tuesday"/>
    <s v="16"/>
    <x v="1"/>
    <x v="32"/>
    <x v="35"/>
    <x v="0"/>
    <n v="23"/>
    <n v="187"/>
    <n v="4301"/>
    <n v="2366"/>
    <n v="0.55000000000000004"/>
    <x v="2"/>
    <s v="low Units"/>
    <n v="7.1236067590587423E-4"/>
  </r>
  <r>
    <x v="0"/>
    <s v="Online"/>
    <n v="1185732"/>
    <n v="44271"/>
    <s v="16-03-2021"/>
    <x v="2"/>
    <x v="1"/>
    <s v="Tuesday"/>
    <s v="16"/>
    <x v="1"/>
    <x v="32"/>
    <x v="35"/>
    <x v="1"/>
    <n v="24"/>
    <n v="100"/>
    <n v="2400"/>
    <n v="1128"/>
    <n v="0.47"/>
    <x v="2"/>
    <s v="low Units"/>
    <n v="3.3962081251979125E-4"/>
  </r>
  <r>
    <x v="0"/>
    <s v="Online"/>
    <n v="1185732"/>
    <n v="44271"/>
    <s v="16-03-2021"/>
    <x v="2"/>
    <x v="1"/>
    <s v="Tuesday"/>
    <s v="16"/>
    <x v="1"/>
    <x v="32"/>
    <x v="35"/>
    <x v="2"/>
    <n v="14"/>
    <n v="128"/>
    <n v="1792"/>
    <n v="950"/>
    <n v="0.53"/>
    <x v="2"/>
    <s v="low Units"/>
    <n v="2.8602816657251925E-4"/>
  </r>
  <r>
    <x v="0"/>
    <s v="Online"/>
    <n v="1185732"/>
    <n v="44271"/>
    <s v="16-03-2021"/>
    <x v="2"/>
    <x v="1"/>
    <s v="Tuesday"/>
    <s v="16"/>
    <x v="1"/>
    <x v="32"/>
    <x v="35"/>
    <x v="3"/>
    <n v="19"/>
    <n v="80"/>
    <n v="1520"/>
    <n v="790"/>
    <n v="0.52"/>
    <x v="2"/>
    <s v="low Units"/>
    <n v="2.3785500167609492E-4"/>
  </r>
  <r>
    <x v="0"/>
    <s v="Online"/>
    <n v="1185732"/>
    <n v="44271"/>
    <s v="16-03-2021"/>
    <x v="2"/>
    <x v="1"/>
    <s v="Tuesday"/>
    <s v="16"/>
    <x v="1"/>
    <x v="32"/>
    <x v="35"/>
    <x v="4"/>
    <n v="32"/>
    <n v="81"/>
    <n v="2592"/>
    <n v="1192"/>
    <n v="0.46"/>
    <x v="2"/>
    <s v="low Units"/>
    <n v="3.5889007847836102E-4"/>
  </r>
  <r>
    <x v="0"/>
    <s v="Online"/>
    <n v="1185732"/>
    <n v="44271"/>
    <s v="16-03-2021"/>
    <x v="2"/>
    <x v="1"/>
    <s v="Tuesday"/>
    <s v="16"/>
    <x v="1"/>
    <x v="32"/>
    <x v="35"/>
    <x v="5"/>
    <n v="24"/>
    <n v="123"/>
    <n v="2952"/>
    <n v="1830"/>
    <n v="0.62"/>
    <x v="2"/>
    <s v="low Units"/>
    <n v="5.5098057350285281E-4"/>
  </r>
  <r>
    <x v="0"/>
    <s v="Online"/>
    <n v="1185732"/>
    <n v="44303"/>
    <s v="17-04-2021"/>
    <x v="3"/>
    <x v="1"/>
    <s v="Saturday"/>
    <s v="17"/>
    <x v="1"/>
    <x v="32"/>
    <x v="35"/>
    <x v="0"/>
    <n v="23"/>
    <n v="169"/>
    <n v="3887"/>
    <n v="2099"/>
    <n v="0.54"/>
    <x v="2"/>
    <s v="low Units"/>
    <n v="6.3197170698496617E-4"/>
  </r>
  <r>
    <x v="0"/>
    <s v="Online"/>
    <n v="1185732"/>
    <n v="44303"/>
    <s v="17-04-2021"/>
    <x v="3"/>
    <x v="1"/>
    <s v="Saturday"/>
    <s v="17"/>
    <x v="1"/>
    <x v="32"/>
    <x v="35"/>
    <x v="1"/>
    <n v="23"/>
    <n v="109"/>
    <n v="2507"/>
    <n v="1254"/>
    <n v="0.5"/>
    <x v="2"/>
    <s v="low Units"/>
    <n v="3.7755717987572542E-4"/>
  </r>
  <r>
    <x v="0"/>
    <s v="Online"/>
    <n v="1185732"/>
    <n v="44303"/>
    <s v="17-04-2021"/>
    <x v="3"/>
    <x v="1"/>
    <s v="Saturday"/>
    <s v="17"/>
    <x v="1"/>
    <x v="32"/>
    <x v="35"/>
    <x v="2"/>
    <n v="14"/>
    <n v="101"/>
    <n v="1414"/>
    <n v="778"/>
    <n v="0.55000000000000004"/>
    <x v="2"/>
    <s v="low Units"/>
    <n v="2.3424201430886311E-4"/>
  </r>
  <r>
    <x v="0"/>
    <s v="Online"/>
    <n v="1185732"/>
    <n v="44303"/>
    <s v="17-04-2021"/>
    <x v="3"/>
    <x v="1"/>
    <s v="Saturday"/>
    <s v="17"/>
    <x v="1"/>
    <x v="32"/>
    <x v="35"/>
    <x v="3"/>
    <n v="19"/>
    <n v="75"/>
    <n v="1425"/>
    <n v="741"/>
    <n v="0.52"/>
    <x v="2"/>
    <s v="low Units"/>
    <n v="2.2310196992656503E-4"/>
  </r>
  <r>
    <x v="0"/>
    <s v="Online"/>
    <n v="1185732"/>
    <n v="44303"/>
    <s v="17-04-2021"/>
    <x v="3"/>
    <x v="1"/>
    <s v="Saturday"/>
    <s v="17"/>
    <x v="1"/>
    <x v="32"/>
    <x v="35"/>
    <x v="4"/>
    <n v="38"/>
    <n v="81"/>
    <n v="3078"/>
    <n v="1477"/>
    <n v="0.48"/>
    <x v="2"/>
    <s v="low Units"/>
    <n v="4.4469852845011677E-4"/>
  </r>
  <r>
    <x v="0"/>
    <s v="Online"/>
    <n v="1185732"/>
    <n v="44303"/>
    <s v="17-04-2021"/>
    <x v="3"/>
    <x v="1"/>
    <s v="Saturday"/>
    <s v="17"/>
    <x v="1"/>
    <x v="32"/>
    <x v="35"/>
    <x v="5"/>
    <n v="28"/>
    <n v="124"/>
    <n v="3472"/>
    <n v="2118"/>
    <n v="0.61"/>
    <x v="2"/>
    <s v="low Units"/>
    <n v="6.3769227031641653E-4"/>
  </r>
  <r>
    <x v="0"/>
    <s v="Online"/>
    <n v="1185732"/>
    <n v="44332"/>
    <s v="16-05-2021"/>
    <x v="4"/>
    <x v="1"/>
    <s v="Sunday"/>
    <s v="16"/>
    <x v="1"/>
    <x v="32"/>
    <x v="35"/>
    <x v="0"/>
    <n v="39"/>
    <n v="194"/>
    <n v="7566"/>
    <n v="4161"/>
    <n v="0.55000000000000004"/>
    <x v="2"/>
    <s v="low Units"/>
    <n v="1.2528033695876342E-3"/>
  </r>
  <r>
    <x v="0"/>
    <s v="Online"/>
    <n v="1185732"/>
    <n v="44332"/>
    <s v="16-05-2021"/>
    <x v="4"/>
    <x v="1"/>
    <s v="Sunday"/>
    <s v="16"/>
    <x v="1"/>
    <x v="32"/>
    <x v="35"/>
    <x v="1"/>
    <n v="37"/>
    <n v="131"/>
    <n v="4847"/>
    <n v="2181"/>
    <n v="0.45"/>
    <x v="2"/>
    <s v="low Units"/>
    <n v="6.5666045399438364E-4"/>
  </r>
  <r>
    <x v="0"/>
    <s v="Online"/>
    <n v="1185732"/>
    <n v="44332"/>
    <s v="16-05-2021"/>
    <x v="4"/>
    <x v="1"/>
    <s v="Sunday"/>
    <s v="16"/>
    <x v="1"/>
    <x v="32"/>
    <x v="35"/>
    <x v="2"/>
    <n v="33"/>
    <n v="119"/>
    <n v="3927"/>
    <n v="2121"/>
    <n v="0.54"/>
    <x v="2"/>
    <s v="low Units"/>
    <n v="6.385955171582245E-4"/>
  </r>
  <r>
    <x v="0"/>
    <s v="Online"/>
    <n v="1185732"/>
    <n v="44332"/>
    <s v="16-05-2021"/>
    <x v="4"/>
    <x v="1"/>
    <s v="Sunday"/>
    <s v="16"/>
    <x v="1"/>
    <x v="32"/>
    <x v="35"/>
    <x v="3"/>
    <n v="33"/>
    <n v="101"/>
    <n v="3333"/>
    <n v="1700"/>
    <n v="0.51"/>
    <x v="2"/>
    <s v="low Units"/>
    <n v="5.1183987702450807E-4"/>
  </r>
  <r>
    <x v="0"/>
    <s v="Online"/>
    <n v="1185732"/>
    <n v="44332"/>
    <s v="16-05-2021"/>
    <x v="4"/>
    <x v="1"/>
    <s v="Sunday"/>
    <s v="16"/>
    <x v="1"/>
    <x v="32"/>
    <x v="35"/>
    <x v="4"/>
    <n v="41"/>
    <n v="116"/>
    <n v="4756"/>
    <n v="2235"/>
    <n v="0.47"/>
    <x v="2"/>
    <s v="low Units"/>
    <n v="6.7291889714692684E-4"/>
  </r>
  <r>
    <x v="0"/>
    <s v="Online"/>
    <n v="1185732"/>
    <n v="44332"/>
    <s v="16-05-2021"/>
    <x v="4"/>
    <x v="1"/>
    <s v="Sunday"/>
    <s v="16"/>
    <x v="1"/>
    <x v="32"/>
    <x v="35"/>
    <x v="5"/>
    <n v="47"/>
    <n v="140"/>
    <n v="6580"/>
    <n v="4211"/>
    <n v="0.64"/>
    <x v="2"/>
    <s v="low Units"/>
    <n v="1.267857483617767E-3"/>
  </r>
  <r>
    <x v="0"/>
    <s v="Online"/>
    <n v="1185732"/>
    <n v="44365"/>
    <s v="18-06-2021"/>
    <x v="11"/>
    <x v="1"/>
    <s v="Friday"/>
    <s v="18"/>
    <x v="1"/>
    <x v="32"/>
    <x v="35"/>
    <x v="0"/>
    <n v="44"/>
    <n v="210"/>
    <n v="9240"/>
    <n v="4805"/>
    <n v="0.52"/>
    <x v="2"/>
    <s v="low Units"/>
    <n v="1.446700358295742E-3"/>
  </r>
  <r>
    <x v="0"/>
    <s v="Online"/>
    <n v="1185732"/>
    <n v="44365"/>
    <s v="18-06-2021"/>
    <x v="11"/>
    <x v="1"/>
    <s v="Friday"/>
    <s v="18"/>
    <x v="1"/>
    <x v="32"/>
    <x v="35"/>
    <x v="1"/>
    <n v="37"/>
    <n v="125"/>
    <n v="4625"/>
    <n v="2174"/>
    <n v="0.47"/>
    <x v="2"/>
    <s v="low Units"/>
    <n v="6.5455287803016504E-4"/>
  </r>
  <r>
    <x v="0"/>
    <s v="Online"/>
    <n v="1185732"/>
    <n v="44365"/>
    <s v="18-06-2021"/>
    <x v="11"/>
    <x v="1"/>
    <s v="Friday"/>
    <s v="18"/>
    <x v="1"/>
    <x v="32"/>
    <x v="35"/>
    <x v="2"/>
    <n v="41"/>
    <n v="143"/>
    <n v="5863"/>
    <n v="3225"/>
    <n v="0.55000000000000004"/>
    <x v="2"/>
    <s v="low Units"/>
    <n v="9.7099035494355222E-4"/>
  </r>
  <r>
    <x v="0"/>
    <s v="Online"/>
    <n v="1185732"/>
    <n v="44365"/>
    <s v="18-06-2021"/>
    <x v="11"/>
    <x v="1"/>
    <s v="Friday"/>
    <s v="18"/>
    <x v="1"/>
    <x v="32"/>
    <x v="35"/>
    <x v="3"/>
    <n v="43"/>
    <n v="117"/>
    <n v="5031"/>
    <n v="2516"/>
    <n v="0.5"/>
    <x v="2"/>
    <s v="low Units"/>
    <n v="7.5752301799627197E-4"/>
  </r>
  <r>
    <x v="0"/>
    <s v="Online"/>
    <n v="1185732"/>
    <n v="44365"/>
    <s v="18-06-2021"/>
    <x v="11"/>
    <x v="1"/>
    <s v="Friday"/>
    <s v="18"/>
    <x v="1"/>
    <x v="32"/>
    <x v="35"/>
    <x v="4"/>
    <n v="57"/>
    <n v="135"/>
    <n v="7695"/>
    <n v="3463"/>
    <n v="0.45"/>
    <x v="2"/>
    <s v="low Units"/>
    <n v="1.0426479377269834E-3"/>
  </r>
  <r>
    <x v="0"/>
    <s v="Online"/>
    <n v="1185732"/>
    <n v="44365"/>
    <s v="18-06-2021"/>
    <x v="11"/>
    <x v="1"/>
    <s v="Friday"/>
    <s v="18"/>
    <x v="1"/>
    <x v="32"/>
    <x v="35"/>
    <x v="5"/>
    <n v="60"/>
    <n v="188"/>
    <n v="11280"/>
    <n v="7106"/>
    <n v="0.63"/>
    <x v="2"/>
    <s v="low Units"/>
    <n v="2.1394906859624439E-3"/>
  </r>
  <r>
    <x v="0"/>
    <s v="Online"/>
    <n v="1185732"/>
    <n v="44393"/>
    <s v="16-07-2021"/>
    <x v="5"/>
    <x v="1"/>
    <s v="Friday"/>
    <s v="16"/>
    <x v="1"/>
    <x v="32"/>
    <x v="35"/>
    <x v="0"/>
    <n v="58"/>
    <n v="221"/>
    <n v="12818"/>
    <n v="6537"/>
    <n v="0.51"/>
    <x v="2"/>
    <s v="low Units"/>
    <n v="1.9681748682995352E-3"/>
  </r>
  <r>
    <x v="1"/>
    <s v="Online"/>
    <n v="1185732"/>
    <n v="44393"/>
    <s v="16-07-2021"/>
    <x v="5"/>
    <x v="1"/>
    <s v="Friday"/>
    <s v="16"/>
    <x v="1"/>
    <x v="32"/>
    <x v="35"/>
    <x v="1"/>
    <n v="53"/>
    <n v="156"/>
    <n v="8268"/>
    <n v="3721"/>
    <n v="0.45"/>
    <x v="2"/>
    <s v="low Units"/>
    <n v="1.1203271661224675E-3"/>
  </r>
  <r>
    <x v="1"/>
    <s v="Online"/>
    <n v="1185732"/>
    <n v="44393"/>
    <s v="16-07-2021"/>
    <x v="5"/>
    <x v="1"/>
    <s v="Friday"/>
    <s v="16"/>
    <x v="1"/>
    <x v="32"/>
    <x v="35"/>
    <x v="2"/>
    <n v="48"/>
    <n v="142"/>
    <n v="6816"/>
    <n v="3408"/>
    <n v="0.5"/>
    <x v="2"/>
    <s v="low Units"/>
    <n v="1.0260884122938374E-3"/>
  </r>
  <r>
    <x v="1"/>
    <s v="Online"/>
    <n v="1185732"/>
    <n v="44393"/>
    <s v="16-07-2021"/>
    <x v="5"/>
    <x v="1"/>
    <s v="Friday"/>
    <s v="16"/>
    <x v="1"/>
    <x v="32"/>
    <x v="35"/>
    <x v="3"/>
    <n v="48"/>
    <n v="124"/>
    <n v="5952"/>
    <n v="3155"/>
    <n v="0.53"/>
    <x v="2"/>
    <s v="low Units"/>
    <n v="9.4991459530136652E-4"/>
  </r>
  <r>
    <x v="1"/>
    <s v="Online"/>
    <n v="1185732"/>
    <n v="44393"/>
    <s v="16-07-2021"/>
    <x v="5"/>
    <x v="1"/>
    <s v="Friday"/>
    <s v="16"/>
    <x v="1"/>
    <x v="32"/>
    <x v="35"/>
    <x v="4"/>
    <n v="59"/>
    <n v="150"/>
    <n v="8850"/>
    <n v="4248"/>
    <n v="0.48"/>
    <x v="2"/>
    <s v="low Units"/>
    <n v="1.2789975280000649E-3"/>
  </r>
  <r>
    <x v="1"/>
    <s v="Online"/>
    <n v="1185732"/>
    <n v="44393"/>
    <s v="16-07-2021"/>
    <x v="5"/>
    <x v="1"/>
    <s v="Friday"/>
    <s v="16"/>
    <x v="1"/>
    <x v="32"/>
    <x v="35"/>
    <x v="5"/>
    <n v="61"/>
    <n v="176"/>
    <n v="10736"/>
    <n v="6549"/>
    <n v="0.61"/>
    <x v="2"/>
    <s v="low Units"/>
    <n v="1.9717878556667666E-3"/>
  </r>
  <r>
    <x v="1"/>
    <s v="Online"/>
    <n v="1185732"/>
    <n v="44425"/>
    <s v="17-08-2021"/>
    <x v="6"/>
    <x v="1"/>
    <s v="Tuesday"/>
    <s v="17"/>
    <x v="1"/>
    <x v="32"/>
    <x v="35"/>
    <x v="0"/>
    <n v="56"/>
    <n v="215"/>
    <n v="12040"/>
    <n v="6502"/>
    <n v="0.54"/>
    <x v="2"/>
    <s v="low Units"/>
    <n v="1.9576369884784423E-3"/>
  </r>
  <r>
    <x v="1"/>
    <s v="Online"/>
    <n v="1185732"/>
    <n v="44425"/>
    <s v="17-08-2021"/>
    <x v="6"/>
    <x v="1"/>
    <s v="Tuesday"/>
    <s v="17"/>
    <x v="1"/>
    <x v="32"/>
    <x v="35"/>
    <x v="1"/>
    <n v="50"/>
    <n v="168"/>
    <n v="8400"/>
    <n v="4032"/>
    <n v="0.48"/>
    <x v="2"/>
    <s v="low Units"/>
    <n v="1.2139637553898921E-3"/>
  </r>
  <r>
    <x v="1"/>
    <s v="Online"/>
    <n v="1185732"/>
    <n v="44425"/>
    <s v="17-08-2021"/>
    <x v="6"/>
    <x v="1"/>
    <s v="Tuesday"/>
    <s v="17"/>
    <x v="1"/>
    <x v="32"/>
    <x v="35"/>
    <x v="2"/>
    <n v="48"/>
    <n v="147"/>
    <n v="7056"/>
    <n v="3669"/>
    <n v="0.52"/>
    <x v="2"/>
    <s v="low Units"/>
    <n v="1.1046708875311296E-3"/>
  </r>
  <r>
    <x v="1"/>
    <s v="Online"/>
    <n v="1185732"/>
    <n v="44425"/>
    <s v="17-08-2021"/>
    <x v="6"/>
    <x v="1"/>
    <s v="Tuesday"/>
    <s v="17"/>
    <x v="1"/>
    <x v="32"/>
    <x v="35"/>
    <x v="3"/>
    <n v="39"/>
    <n v="128"/>
    <n v="4992"/>
    <n v="2596"/>
    <n v="0.52"/>
    <x v="2"/>
    <s v="low Units"/>
    <n v="7.8160960044448412E-4"/>
  </r>
  <r>
    <x v="1"/>
    <s v="Online"/>
    <n v="1185732"/>
    <n v="44425"/>
    <s v="17-08-2021"/>
    <x v="6"/>
    <x v="1"/>
    <s v="Tuesday"/>
    <s v="17"/>
    <x v="1"/>
    <x v="32"/>
    <x v="35"/>
    <x v="4"/>
    <n v="46"/>
    <n v="122"/>
    <n v="5612"/>
    <n v="2525"/>
    <n v="0.45"/>
    <x v="2"/>
    <s v="low Units"/>
    <n v="7.6023275852169587E-4"/>
  </r>
  <r>
    <x v="1"/>
    <s v="Online"/>
    <n v="1185732"/>
    <n v="44425"/>
    <s v="17-08-2021"/>
    <x v="6"/>
    <x v="1"/>
    <s v="Tuesday"/>
    <s v="17"/>
    <x v="1"/>
    <x v="32"/>
    <x v="35"/>
    <x v="5"/>
    <n v="53"/>
    <n v="169"/>
    <n v="8957"/>
    <n v="5822"/>
    <n v="0.65"/>
    <x v="2"/>
    <s v="low Units"/>
    <n v="1.7529010376686389E-3"/>
  </r>
  <r>
    <x v="1"/>
    <s v="Online"/>
    <n v="1185732"/>
    <n v="44455"/>
    <s v="16-09-2021"/>
    <x v="7"/>
    <x v="1"/>
    <s v="Thursday"/>
    <s v="16"/>
    <x v="1"/>
    <x v="32"/>
    <x v="35"/>
    <x v="0"/>
    <n v="47"/>
    <n v="203"/>
    <n v="9541"/>
    <n v="5152"/>
    <n v="0.54"/>
    <x v="2"/>
    <s v="low Units"/>
    <n v="1.5511759096648622E-3"/>
  </r>
  <r>
    <x v="1"/>
    <s v="Online"/>
    <n v="1185732"/>
    <n v="44455"/>
    <s v="16-09-2021"/>
    <x v="7"/>
    <x v="1"/>
    <s v="Thursday"/>
    <s v="16"/>
    <x v="1"/>
    <x v="32"/>
    <x v="35"/>
    <x v="1"/>
    <n v="42"/>
    <n v="147"/>
    <n v="6174"/>
    <n v="2778"/>
    <n v="0.45"/>
    <x v="2"/>
    <s v="low Units"/>
    <n v="8.3640657551416675E-4"/>
  </r>
  <r>
    <x v="1"/>
    <s v="Online"/>
    <n v="1185732"/>
    <n v="44455"/>
    <s v="16-09-2021"/>
    <x v="7"/>
    <x v="1"/>
    <s v="Thursday"/>
    <s v="16"/>
    <x v="1"/>
    <x v="32"/>
    <x v="35"/>
    <x v="2"/>
    <n v="19"/>
    <n v="123"/>
    <n v="2337"/>
    <n v="1169"/>
    <n v="0.5"/>
    <x v="2"/>
    <s v="low Units"/>
    <n v="3.5196518602449999E-4"/>
  </r>
  <r>
    <x v="1"/>
    <s v="Online"/>
    <n v="1185732"/>
    <n v="44455"/>
    <s v="16-09-2021"/>
    <x v="7"/>
    <x v="1"/>
    <s v="Thursday"/>
    <s v="16"/>
    <x v="1"/>
    <x v="32"/>
    <x v="35"/>
    <x v="3"/>
    <n v="19"/>
    <n v="100"/>
    <n v="1900"/>
    <n v="1045"/>
    <n v="0.55000000000000004"/>
    <x v="2"/>
    <s v="low Units"/>
    <n v="3.1463098322977119E-4"/>
  </r>
  <r>
    <x v="1"/>
    <s v="Online"/>
    <n v="1185732"/>
    <n v="44455"/>
    <s v="16-09-2021"/>
    <x v="7"/>
    <x v="1"/>
    <s v="Thursday"/>
    <s v="16"/>
    <x v="1"/>
    <x v="32"/>
    <x v="35"/>
    <x v="4"/>
    <n v="29"/>
    <n v="108"/>
    <n v="3132"/>
    <n v="1503"/>
    <n v="0.48"/>
    <x v="2"/>
    <s v="low Units"/>
    <n v="4.5252666774578566E-4"/>
  </r>
  <r>
    <x v="1"/>
    <s v="Online"/>
    <n v="1185732"/>
    <n v="44455"/>
    <s v="16-09-2021"/>
    <x v="7"/>
    <x v="1"/>
    <s v="Thursday"/>
    <s v="16"/>
    <x v="1"/>
    <x v="32"/>
    <x v="35"/>
    <x v="5"/>
    <n v="32"/>
    <n v="130"/>
    <n v="4160"/>
    <n v="2579"/>
    <n v="0.62"/>
    <x v="2"/>
    <s v="low Units"/>
    <n v="7.7649120167423908E-4"/>
  </r>
  <r>
    <x v="1"/>
    <s v="Online"/>
    <n v="1185732"/>
    <n v="44487"/>
    <s v="18-10-2021"/>
    <x v="8"/>
    <x v="1"/>
    <s v="Monday"/>
    <s v="18"/>
    <x v="1"/>
    <x v="32"/>
    <x v="35"/>
    <x v="0"/>
    <n v="32"/>
    <n v="176"/>
    <n v="5632"/>
    <n v="3041"/>
    <n v="0.54"/>
    <x v="2"/>
    <s v="low Units"/>
    <n v="9.1559121531266429E-4"/>
  </r>
  <r>
    <x v="1"/>
    <s v="Online"/>
    <n v="1185732"/>
    <n v="44487"/>
    <s v="18-10-2021"/>
    <x v="8"/>
    <x v="1"/>
    <s v="Monday"/>
    <s v="18"/>
    <x v="1"/>
    <x v="32"/>
    <x v="35"/>
    <x v="1"/>
    <n v="25"/>
    <n v="145"/>
    <n v="3625"/>
    <n v="1631"/>
    <n v="0.45"/>
    <x v="2"/>
    <s v="low Units"/>
    <n v="4.9106519966292514E-4"/>
  </r>
  <r>
    <x v="1"/>
    <s v="Online"/>
    <n v="1185732"/>
    <n v="44487"/>
    <s v="18-10-2021"/>
    <x v="8"/>
    <x v="1"/>
    <s v="Monday"/>
    <s v="18"/>
    <x v="1"/>
    <x v="32"/>
    <x v="35"/>
    <x v="2"/>
    <n v="24"/>
    <n v="98"/>
    <n v="2352"/>
    <n v="1270"/>
    <n v="0.54"/>
    <x v="2"/>
    <s v="low Units"/>
    <n v="3.823744963653678E-4"/>
  </r>
  <r>
    <x v="1"/>
    <s v="Online"/>
    <n v="1185732"/>
    <n v="44487"/>
    <s v="18-10-2021"/>
    <x v="8"/>
    <x v="1"/>
    <s v="Monday"/>
    <s v="18"/>
    <x v="1"/>
    <x v="32"/>
    <x v="35"/>
    <x v="3"/>
    <n v="23"/>
    <n v="105"/>
    <n v="2415"/>
    <n v="1208"/>
    <n v="0.5"/>
    <x v="2"/>
    <s v="low Units"/>
    <n v="3.637073949680034E-4"/>
  </r>
  <r>
    <x v="1"/>
    <s v="Online"/>
    <n v="1185732"/>
    <n v="44487"/>
    <s v="18-10-2021"/>
    <x v="8"/>
    <x v="1"/>
    <s v="Monday"/>
    <s v="18"/>
    <x v="1"/>
    <x v="32"/>
    <x v="35"/>
    <x v="4"/>
    <n v="32"/>
    <n v="98"/>
    <n v="3136"/>
    <n v="1568"/>
    <n v="0.5"/>
    <x v="2"/>
    <s v="low Units"/>
    <n v="4.7209701598495808E-4"/>
  </r>
  <r>
    <x v="2"/>
    <s v="Online"/>
    <n v="1185732"/>
    <n v="44487"/>
    <s v="18-10-2021"/>
    <x v="8"/>
    <x v="1"/>
    <s v="Monday"/>
    <s v="18"/>
    <x v="1"/>
    <x v="32"/>
    <x v="35"/>
    <x v="5"/>
    <n v="33"/>
    <n v="124"/>
    <n v="4092"/>
    <n v="2619"/>
    <n v="0.64"/>
    <x v="2"/>
    <s v="low Units"/>
    <n v="7.8853449289834521E-4"/>
  </r>
  <r>
    <x v="2"/>
    <s v="Online"/>
    <n v="1185732"/>
    <n v="44517"/>
    <s v="17-11-2021"/>
    <x v="9"/>
    <x v="1"/>
    <s v="Wednesday"/>
    <s v="17"/>
    <x v="1"/>
    <x v="32"/>
    <x v="35"/>
    <x v="0"/>
    <n v="28"/>
    <n v="163"/>
    <n v="4564"/>
    <n v="2465"/>
    <n v="0.54"/>
    <x v="2"/>
    <s v="low Units"/>
    <n v="7.4216782168553684E-4"/>
  </r>
  <r>
    <x v="2"/>
    <s v="Online"/>
    <n v="1185732"/>
    <n v="44517"/>
    <s v="17-11-2021"/>
    <x v="9"/>
    <x v="1"/>
    <s v="Wednesday"/>
    <s v="17"/>
    <x v="1"/>
    <x v="32"/>
    <x v="35"/>
    <x v="1"/>
    <n v="18"/>
    <n v="117"/>
    <n v="2106"/>
    <n v="948"/>
    <n v="0.45"/>
    <x v="2"/>
    <s v="low Units"/>
    <n v="2.8542600201131394E-4"/>
  </r>
  <r>
    <x v="2"/>
    <s v="Online"/>
    <n v="1185732"/>
    <n v="44517"/>
    <s v="17-11-2021"/>
    <x v="9"/>
    <x v="1"/>
    <s v="Wednesday"/>
    <s v="17"/>
    <x v="1"/>
    <x v="32"/>
    <x v="35"/>
    <x v="2"/>
    <n v="28"/>
    <n v="111"/>
    <n v="3108"/>
    <n v="1678"/>
    <n v="0.54"/>
    <x v="2"/>
    <s v="low Units"/>
    <n v="5.0521606685124975E-4"/>
  </r>
  <r>
    <x v="2"/>
    <s v="Online"/>
    <n v="1185732"/>
    <n v="44517"/>
    <s v="17-11-2021"/>
    <x v="9"/>
    <x v="1"/>
    <s v="Wednesday"/>
    <s v="17"/>
    <x v="1"/>
    <x v="32"/>
    <x v="35"/>
    <x v="3"/>
    <n v="54"/>
    <n v="117"/>
    <n v="6318"/>
    <n v="3349"/>
    <n v="0.53"/>
    <x v="2"/>
    <s v="low Units"/>
    <n v="1.008324557738281E-3"/>
  </r>
  <r>
    <x v="2"/>
    <s v="Online"/>
    <n v="1185732"/>
    <n v="44517"/>
    <s v="17-11-2021"/>
    <x v="9"/>
    <x v="1"/>
    <s v="Wednesday"/>
    <s v="17"/>
    <x v="1"/>
    <x v="32"/>
    <x v="35"/>
    <x v="4"/>
    <n v="71"/>
    <n v="123"/>
    <n v="8733"/>
    <n v="3930"/>
    <n v="0.45"/>
    <x v="2"/>
    <s v="low Units"/>
    <n v="1.1832533627684216E-3"/>
  </r>
  <r>
    <x v="2"/>
    <s v="Online"/>
    <n v="1185732"/>
    <n v="44517"/>
    <s v="17-11-2021"/>
    <x v="9"/>
    <x v="1"/>
    <s v="Wednesday"/>
    <s v="17"/>
    <x v="1"/>
    <x v="32"/>
    <x v="35"/>
    <x v="5"/>
    <n v="68"/>
    <n v="158"/>
    <n v="10744"/>
    <n v="6554"/>
    <n v="0.61"/>
    <x v="2"/>
    <s v="low Units"/>
    <n v="1.97329326706978E-3"/>
  </r>
  <r>
    <x v="2"/>
    <s v="Online"/>
    <n v="1185732"/>
    <n v="44546"/>
    <s v="16-12-2021"/>
    <x v="10"/>
    <x v="1"/>
    <s v="Thursday"/>
    <s v="16"/>
    <x v="1"/>
    <x v="32"/>
    <x v="35"/>
    <x v="0"/>
    <n v="68"/>
    <n v="194"/>
    <n v="13192"/>
    <n v="6992"/>
    <n v="0.53"/>
    <x v="2"/>
    <s v="low Units"/>
    <n v="2.1051673059737414E-3"/>
  </r>
  <r>
    <x v="2"/>
    <s v="Online"/>
    <n v="1185732"/>
    <n v="44546"/>
    <s v="16-12-2021"/>
    <x v="10"/>
    <x v="1"/>
    <s v="Thursday"/>
    <s v="16"/>
    <x v="1"/>
    <x v="32"/>
    <x v="35"/>
    <x v="1"/>
    <n v="58"/>
    <n v="155"/>
    <n v="8990"/>
    <n v="4405"/>
    <n v="0.49"/>
    <x v="2"/>
    <s v="low Units"/>
    <n v="1.3262674460546812E-3"/>
  </r>
  <r>
    <x v="2"/>
    <s v="Online"/>
    <n v="1185732"/>
    <n v="44546"/>
    <s v="16-12-2021"/>
    <x v="10"/>
    <x v="1"/>
    <s v="Thursday"/>
    <s v="16"/>
    <x v="1"/>
    <x v="32"/>
    <x v="35"/>
    <x v="2"/>
    <n v="59"/>
    <n v="137"/>
    <n v="8083"/>
    <n v="4365"/>
    <n v="0.54"/>
    <x v="2"/>
    <s v="low Units"/>
    <n v="1.3142241548305753E-3"/>
  </r>
  <r>
    <x v="2"/>
    <s v="Online"/>
    <n v="1185732"/>
    <n v="44546"/>
    <s v="16-12-2021"/>
    <x v="10"/>
    <x v="1"/>
    <s v="Thursday"/>
    <s v="16"/>
    <x v="1"/>
    <x v="32"/>
    <x v="35"/>
    <x v="3"/>
    <n v="56"/>
    <n v="133"/>
    <n v="7448"/>
    <n v="3873"/>
    <n v="0.52"/>
    <x v="2"/>
    <s v="low Units"/>
    <n v="1.1660916727740706E-3"/>
  </r>
  <r>
    <x v="2"/>
    <s v="Online"/>
    <n v="1185732"/>
    <n v="44546"/>
    <s v="16-12-2021"/>
    <x v="10"/>
    <x v="1"/>
    <s v="Thursday"/>
    <s v="16"/>
    <x v="1"/>
    <x v="32"/>
    <x v="35"/>
    <x v="4"/>
    <n v="65"/>
    <n v="124"/>
    <n v="8060"/>
    <n v="4030"/>
    <n v="0.5"/>
    <x v="2"/>
    <s v="low Units"/>
    <n v="1.213361590828687E-3"/>
  </r>
  <r>
    <x v="2"/>
    <s v="Online"/>
    <n v="1185732"/>
    <n v="44546"/>
    <s v="16-12-2021"/>
    <x v="10"/>
    <x v="1"/>
    <s v="Thursday"/>
    <s v="16"/>
    <x v="1"/>
    <x v="32"/>
    <x v="35"/>
    <x v="5"/>
    <n v="71"/>
    <n v="144"/>
    <n v="10224"/>
    <n v="6237"/>
    <n v="0.61"/>
    <x v="2"/>
    <s v="low Units"/>
    <n v="1.8778501841187397E-3"/>
  </r>
  <r>
    <x v="2"/>
    <s v="Online"/>
    <n v="1197831"/>
    <n v="44219"/>
    <s v="23-01-2021"/>
    <x v="0"/>
    <x v="1"/>
    <s v="Saturday"/>
    <s v="23"/>
    <x v="1"/>
    <x v="32"/>
    <x v="35"/>
    <x v="0"/>
    <n v="24"/>
    <n v="176"/>
    <n v="4224"/>
    <n v="2154"/>
    <n v="0.51"/>
    <x v="2"/>
    <s v="low Units"/>
    <n v="6.4853123241811203E-4"/>
  </r>
  <r>
    <x v="2"/>
    <s v="Online"/>
    <n v="1197831"/>
    <n v="44219"/>
    <s v="23-01-2021"/>
    <x v="0"/>
    <x v="1"/>
    <s v="Saturday"/>
    <s v="23"/>
    <x v="1"/>
    <x v="32"/>
    <x v="35"/>
    <x v="1"/>
    <n v="25"/>
    <n v="131"/>
    <n v="3275"/>
    <n v="1474"/>
    <n v="0.45"/>
    <x v="2"/>
    <s v="low Units"/>
    <n v="4.4379528160830875E-4"/>
  </r>
  <r>
    <x v="2"/>
    <s v="Online"/>
    <n v="1197831"/>
    <n v="44219"/>
    <s v="23-01-2021"/>
    <x v="0"/>
    <x v="1"/>
    <s v="Saturday"/>
    <s v="23"/>
    <x v="1"/>
    <x v="32"/>
    <x v="35"/>
    <x v="2"/>
    <n v="14"/>
    <n v="117"/>
    <n v="1638"/>
    <n v="835"/>
    <n v="0.51"/>
    <x v="2"/>
    <s v="low Units"/>
    <n v="2.5140370430321431E-4"/>
  </r>
  <r>
    <x v="2"/>
    <s v="Online"/>
    <n v="1197831"/>
    <n v="44219"/>
    <s v="23-01-2021"/>
    <x v="0"/>
    <x v="1"/>
    <s v="Saturday"/>
    <s v="23"/>
    <x v="1"/>
    <x v="32"/>
    <x v="35"/>
    <x v="3"/>
    <n v="19"/>
    <n v="78"/>
    <n v="1482"/>
    <n v="785"/>
    <n v="0.53"/>
    <x v="2"/>
    <s v="low Units"/>
    <n v="2.3634959027308167E-4"/>
  </r>
  <r>
    <x v="2"/>
    <s v="Online"/>
    <n v="1197831"/>
    <n v="44219"/>
    <s v="23-01-2021"/>
    <x v="0"/>
    <x v="1"/>
    <s v="Saturday"/>
    <s v="23"/>
    <x v="1"/>
    <x v="32"/>
    <x v="35"/>
    <x v="4"/>
    <n v="34"/>
    <n v="95"/>
    <n v="3230"/>
    <n v="1550"/>
    <n v="0.48"/>
    <x v="2"/>
    <s v="low Units"/>
    <n v="4.6667753493411039E-4"/>
  </r>
  <r>
    <x v="2"/>
    <s v="Online"/>
    <n v="1197831"/>
    <n v="44219"/>
    <s v="23-01-2021"/>
    <x v="0"/>
    <x v="1"/>
    <s v="Saturday"/>
    <s v="23"/>
    <x v="1"/>
    <x v="32"/>
    <x v="35"/>
    <x v="5"/>
    <n v="23"/>
    <n v="122"/>
    <n v="2806"/>
    <n v="1459"/>
    <n v="0.52"/>
    <x v="2"/>
    <s v="low Units"/>
    <n v="4.3927904739926907E-4"/>
  </r>
  <r>
    <x v="2"/>
    <s v="Online"/>
    <n v="1197831"/>
    <n v="44248"/>
    <s v="21-02-2021"/>
    <x v="1"/>
    <x v="1"/>
    <s v="Sunday"/>
    <s v="21"/>
    <x v="1"/>
    <x v="32"/>
    <x v="35"/>
    <x v="0"/>
    <n v="24"/>
    <n v="189"/>
    <n v="4536"/>
    <n v="2313"/>
    <n v="0.51"/>
    <x v="2"/>
    <s v="low Units"/>
    <n v="6.9640331503393368E-4"/>
  </r>
  <r>
    <x v="2"/>
    <s v="Online"/>
    <n v="1197831"/>
    <n v="44248"/>
    <s v="21-02-2021"/>
    <x v="1"/>
    <x v="1"/>
    <s v="Sunday"/>
    <s v="21"/>
    <x v="1"/>
    <x v="32"/>
    <x v="35"/>
    <x v="1"/>
    <n v="24"/>
    <n v="105"/>
    <n v="2520"/>
    <n v="1134"/>
    <n v="0.45"/>
    <x v="2"/>
    <s v="low Units"/>
    <n v="3.4142730620340719E-4"/>
  </r>
  <r>
    <x v="2"/>
    <s v="Online"/>
    <n v="1197831"/>
    <n v="44248"/>
    <s v="21-02-2021"/>
    <x v="1"/>
    <x v="1"/>
    <s v="Sunday"/>
    <s v="21"/>
    <x v="1"/>
    <x v="32"/>
    <x v="35"/>
    <x v="2"/>
    <n v="14"/>
    <n v="120"/>
    <n v="1680"/>
    <n v="840"/>
    <n v="0.5"/>
    <x v="2"/>
    <s v="low Units"/>
    <n v="2.5290911570622753E-4"/>
  </r>
  <r>
    <x v="1"/>
    <s v="Online"/>
    <n v="1197831"/>
    <n v="44248"/>
    <s v="21-02-2021"/>
    <x v="1"/>
    <x v="1"/>
    <s v="Sunday"/>
    <s v="21"/>
    <x v="1"/>
    <x v="33"/>
    <x v="36"/>
    <x v="3"/>
    <n v="18"/>
    <n v="70"/>
    <n v="1260"/>
    <n v="630"/>
    <n v="0.5"/>
    <x v="2"/>
    <s v="low Units"/>
    <n v="1.8968183677967065E-4"/>
  </r>
  <r>
    <x v="1"/>
    <s v="Online"/>
    <n v="1197831"/>
    <n v="44248"/>
    <s v="21-02-2021"/>
    <x v="1"/>
    <x v="1"/>
    <s v="Sunday"/>
    <s v="21"/>
    <x v="1"/>
    <x v="33"/>
    <x v="36"/>
    <x v="4"/>
    <n v="34"/>
    <n v="98"/>
    <n v="3332"/>
    <n v="1499"/>
    <n v="0.45"/>
    <x v="2"/>
    <s v="low Units"/>
    <n v="4.5132233862337509E-4"/>
  </r>
  <r>
    <x v="1"/>
    <s v="Online"/>
    <n v="1197831"/>
    <n v="44248"/>
    <s v="21-02-2021"/>
    <x v="1"/>
    <x v="1"/>
    <s v="Sunday"/>
    <s v="21"/>
    <x v="1"/>
    <x v="33"/>
    <x v="36"/>
    <x v="5"/>
    <n v="19"/>
    <n v="115"/>
    <n v="2185"/>
    <n v="1180"/>
    <n v="0.54"/>
    <x v="2"/>
    <s v="low Units"/>
    <n v="3.552770911111292E-4"/>
  </r>
  <r>
    <x v="1"/>
    <s v="Online"/>
    <n v="1197831"/>
    <n v="44274"/>
    <s v="19-03-2021"/>
    <x v="2"/>
    <x v="1"/>
    <s v="Friday"/>
    <s v="19"/>
    <x v="1"/>
    <x v="33"/>
    <x v="36"/>
    <x v="0"/>
    <n v="18"/>
    <n v="181"/>
    <n v="3258"/>
    <n v="1727"/>
    <n v="0.53"/>
    <x v="2"/>
    <s v="low Units"/>
    <n v="5.1996909860077978E-4"/>
  </r>
  <r>
    <x v="1"/>
    <s v="Online"/>
    <n v="1197831"/>
    <n v="44274"/>
    <s v="19-03-2021"/>
    <x v="2"/>
    <x v="1"/>
    <s v="Friday"/>
    <s v="19"/>
    <x v="1"/>
    <x v="33"/>
    <x v="36"/>
    <x v="1"/>
    <n v="20"/>
    <n v="98"/>
    <n v="1960"/>
    <n v="882"/>
    <n v="0.45"/>
    <x v="2"/>
    <s v="low Units"/>
    <n v="2.6555457149153892E-4"/>
  </r>
  <r>
    <x v="1"/>
    <s v="Online"/>
    <n v="1197831"/>
    <n v="44274"/>
    <s v="19-03-2021"/>
    <x v="2"/>
    <x v="1"/>
    <s v="Friday"/>
    <s v="19"/>
    <x v="1"/>
    <x v="33"/>
    <x v="36"/>
    <x v="2"/>
    <n v="10"/>
    <n v="88"/>
    <n v="880"/>
    <n v="475"/>
    <n v="0.54"/>
    <x v="2"/>
    <s v="low Units"/>
    <n v="1.4301408328625963E-4"/>
  </r>
  <r>
    <x v="1"/>
    <s v="Online"/>
    <n v="1197831"/>
    <n v="44274"/>
    <s v="19-03-2021"/>
    <x v="2"/>
    <x v="1"/>
    <s v="Friday"/>
    <s v="19"/>
    <x v="1"/>
    <x v="33"/>
    <x v="36"/>
    <x v="3"/>
    <n v="19"/>
    <n v="60"/>
    <n v="1140"/>
    <n v="593"/>
    <n v="0.52"/>
    <x v="2"/>
    <s v="low Units"/>
    <n v="1.7854179239737254E-4"/>
  </r>
  <r>
    <x v="1"/>
    <s v="Online"/>
    <n v="1197831"/>
    <n v="44274"/>
    <s v="19-03-2021"/>
    <x v="2"/>
    <x v="1"/>
    <s v="Friday"/>
    <s v="19"/>
    <x v="1"/>
    <x v="33"/>
    <x v="36"/>
    <x v="4"/>
    <n v="32"/>
    <n v="65"/>
    <n v="2080"/>
    <n v="957"/>
    <n v="0.46"/>
    <x v="2"/>
    <s v="low Units"/>
    <n v="2.8813574253673784E-4"/>
  </r>
  <r>
    <x v="1"/>
    <s v="Online"/>
    <n v="1197831"/>
    <n v="44274"/>
    <s v="19-03-2021"/>
    <x v="2"/>
    <x v="1"/>
    <s v="Friday"/>
    <s v="19"/>
    <x v="1"/>
    <x v="33"/>
    <x v="36"/>
    <x v="5"/>
    <n v="24"/>
    <n v="102"/>
    <n v="2448"/>
    <n v="1248"/>
    <n v="0.51"/>
    <x v="2"/>
    <s v="low Units"/>
    <n v="3.7575068619210948E-4"/>
  </r>
  <r>
    <x v="1"/>
    <s v="Online"/>
    <n v="1197831"/>
    <n v="44306"/>
    <s v="20-04-2021"/>
    <x v="3"/>
    <x v="1"/>
    <s v="Tuesday"/>
    <s v="20"/>
    <x v="1"/>
    <x v="33"/>
    <x v="36"/>
    <x v="0"/>
    <n v="23"/>
    <n v="174"/>
    <n v="4002"/>
    <n v="2161"/>
    <n v="0.54"/>
    <x v="2"/>
    <s v="low Units"/>
    <n v="6.5063880838233063E-4"/>
  </r>
  <r>
    <x v="1"/>
    <s v="Online"/>
    <n v="1197831"/>
    <n v="44306"/>
    <s v="20-04-2021"/>
    <x v="3"/>
    <x v="1"/>
    <s v="Tuesday"/>
    <s v="20"/>
    <x v="1"/>
    <x v="33"/>
    <x v="36"/>
    <x v="1"/>
    <n v="24"/>
    <n v="81"/>
    <n v="1944"/>
    <n v="953"/>
    <n v="0.49"/>
    <x v="2"/>
    <s v="low Units"/>
    <n v="2.8693141341432717E-4"/>
  </r>
  <r>
    <x v="1"/>
    <s v="Online"/>
    <n v="1197831"/>
    <n v="44306"/>
    <s v="20-04-2021"/>
    <x v="3"/>
    <x v="1"/>
    <s v="Tuesday"/>
    <s v="20"/>
    <x v="1"/>
    <x v="33"/>
    <x v="36"/>
    <x v="2"/>
    <n v="14"/>
    <n v="75"/>
    <n v="1050"/>
    <n v="546"/>
    <n v="0.52"/>
    <x v="2"/>
    <s v="low Units"/>
    <n v="1.643909252090479E-4"/>
  </r>
  <r>
    <x v="1"/>
    <s v="Online"/>
    <n v="1197831"/>
    <n v="44306"/>
    <s v="20-04-2021"/>
    <x v="3"/>
    <x v="1"/>
    <s v="Tuesday"/>
    <s v="20"/>
    <x v="1"/>
    <x v="33"/>
    <x v="36"/>
    <x v="3"/>
    <n v="20"/>
    <n v="63"/>
    <n v="1260"/>
    <n v="668"/>
    <n v="0.53"/>
    <x v="2"/>
    <s v="low Units"/>
    <n v="2.0112296344257141E-4"/>
  </r>
  <r>
    <x v="1"/>
    <s v="Online"/>
    <n v="1197831"/>
    <n v="44306"/>
    <s v="20-04-2021"/>
    <x v="3"/>
    <x v="1"/>
    <s v="Tuesday"/>
    <s v="20"/>
    <x v="1"/>
    <x v="33"/>
    <x v="36"/>
    <x v="4"/>
    <n v="37"/>
    <n v="73"/>
    <n v="2701"/>
    <n v="1296"/>
    <n v="0.48"/>
    <x v="2"/>
    <s v="low Units"/>
    <n v="3.902026356610368E-4"/>
  </r>
  <r>
    <x v="1"/>
    <s v="Online"/>
    <n v="1197831"/>
    <n v="44306"/>
    <s v="20-04-2021"/>
    <x v="3"/>
    <x v="1"/>
    <s v="Tuesday"/>
    <s v="20"/>
    <x v="1"/>
    <x v="33"/>
    <x v="36"/>
    <x v="5"/>
    <n v="28"/>
    <n v="116"/>
    <n v="3248"/>
    <n v="1656"/>
    <n v="0.51"/>
    <x v="2"/>
    <s v="low Units"/>
    <n v="4.9859225667799143E-4"/>
  </r>
  <r>
    <x v="1"/>
    <s v="Online"/>
    <n v="1197831"/>
    <n v="44335"/>
    <s v="19-05-2021"/>
    <x v="4"/>
    <x v="1"/>
    <s v="Wednesday"/>
    <s v="19"/>
    <x v="1"/>
    <x v="33"/>
    <x v="36"/>
    <x v="0"/>
    <n v="39"/>
    <n v="181"/>
    <n v="7059"/>
    <n v="3812"/>
    <n v="0.54"/>
    <x v="2"/>
    <s v="low Units"/>
    <n v="1.1477256536573087E-3"/>
  </r>
  <r>
    <x v="1"/>
    <s v="Online"/>
    <n v="1197831"/>
    <n v="44335"/>
    <s v="19-05-2021"/>
    <x v="4"/>
    <x v="1"/>
    <s v="Wednesday"/>
    <s v="19"/>
    <x v="1"/>
    <x v="33"/>
    <x v="36"/>
    <x v="1"/>
    <n v="38"/>
    <n v="113"/>
    <n v="4294"/>
    <n v="2147"/>
    <n v="0.5"/>
    <x v="2"/>
    <s v="low Units"/>
    <n v="6.4642365645389344E-4"/>
  </r>
  <r>
    <x v="1"/>
    <s v="Online"/>
    <n v="1197831"/>
    <n v="44335"/>
    <s v="19-05-2021"/>
    <x v="4"/>
    <x v="1"/>
    <s v="Wednesday"/>
    <s v="19"/>
    <x v="1"/>
    <x v="33"/>
    <x v="36"/>
    <x v="2"/>
    <n v="34"/>
    <n v="91"/>
    <n v="3094"/>
    <n v="1702"/>
    <n v="0.55000000000000004"/>
    <x v="2"/>
    <s v="low Units"/>
    <n v="5.1244204158571339E-4"/>
  </r>
  <r>
    <x v="1"/>
    <s v="Online"/>
    <n v="1197831"/>
    <n v="44335"/>
    <s v="19-05-2021"/>
    <x v="4"/>
    <x v="1"/>
    <s v="Wednesday"/>
    <s v="19"/>
    <x v="1"/>
    <x v="33"/>
    <x v="36"/>
    <x v="3"/>
    <n v="34"/>
    <n v="78"/>
    <n v="2652"/>
    <n v="1406"/>
    <n v="0.53"/>
    <x v="2"/>
    <s v="low Units"/>
    <n v="4.2332168652732852E-4"/>
  </r>
  <r>
    <x v="1"/>
    <s v="Online"/>
    <n v="1197831"/>
    <n v="44335"/>
    <s v="19-05-2021"/>
    <x v="4"/>
    <x v="1"/>
    <s v="Wednesday"/>
    <s v="19"/>
    <x v="1"/>
    <x v="33"/>
    <x v="36"/>
    <x v="4"/>
    <n v="42"/>
    <n v="85"/>
    <n v="3570"/>
    <n v="1678"/>
    <n v="0.47"/>
    <x v="2"/>
    <s v="low Units"/>
    <n v="5.0521606685124975E-4"/>
  </r>
  <r>
    <x v="1"/>
    <s v="Online"/>
    <n v="1197831"/>
    <n v="44335"/>
    <s v="19-05-2021"/>
    <x v="4"/>
    <x v="1"/>
    <s v="Wednesday"/>
    <s v="19"/>
    <x v="1"/>
    <x v="33"/>
    <x v="36"/>
    <x v="5"/>
    <n v="44"/>
    <n v="111"/>
    <n v="4884"/>
    <n v="2686"/>
    <n v="0.55000000000000004"/>
    <x v="2"/>
    <s v="low Units"/>
    <n v="8.0870700569872283E-4"/>
  </r>
  <r>
    <x v="1"/>
    <s v="Online"/>
    <n v="1197831"/>
    <n v="44368"/>
    <s v="21-06-2021"/>
    <x v="11"/>
    <x v="1"/>
    <s v="Monday"/>
    <s v="21"/>
    <x v="1"/>
    <x v="33"/>
    <x v="36"/>
    <x v="0"/>
    <n v="36"/>
    <n v="203"/>
    <n v="7308"/>
    <n v="3654"/>
    <n v="0.5"/>
    <x v="2"/>
    <s v="low Units"/>
    <n v="1.1001546533220899E-3"/>
  </r>
  <r>
    <x v="1"/>
    <s v="Online"/>
    <n v="1197831"/>
    <n v="44368"/>
    <s v="21-06-2021"/>
    <x v="11"/>
    <x v="1"/>
    <s v="Monday"/>
    <s v="21"/>
    <x v="1"/>
    <x v="33"/>
    <x v="36"/>
    <x v="1"/>
    <n v="32"/>
    <n v="106"/>
    <n v="3392"/>
    <n v="1662"/>
    <n v="0.49"/>
    <x v="2"/>
    <s v="low Units"/>
    <n v="5.0039875036160736E-4"/>
  </r>
  <r>
    <x v="1"/>
    <s v="Online"/>
    <n v="1197831"/>
    <n v="44368"/>
    <s v="21-06-2021"/>
    <x v="11"/>
    <x v="1"/>
    <s v="Monday"/>
    <s v="21"/>
    <x v="1"/>
    <x v="33"/>
    <x v="36"/>
    <x v="2"/>
    <n v="38"/>
    <n v="104"/>
    <n v="3952"/>
    <n v="2134"/>
    <n v="0.54"/>
    <x v="2"/>
    <s v="low Units"/>
    <n v="6.4250958680605902E-4"/>
  </r>
  <r>
    <x v="1"/>
    <s v="Online"/>
    <n v="1197831"/>
    <n v="44368"/>
    <s v="21-06-2021"/>
    <x v="11"/>
    <x v="1"/>
    <s v="Monday"/>
    <s v="21"/>
    <x v="1"/>
    <x v="33"/>
    <x v="36"/>
    <x v="3"/>
    <n v="37"/>
    <n v="98"/>
    <n v="3626"/>
    <n v="1886"/>
    <n v="0.52"/>
    <x v="2"/>
    <s v="low Units"/>
    <n v="5.6784118121660132E-4"/>
  </r>
  <r>
    <x v="1"/>
    <s v="Online"/>
    <n v="1197831"/>
    <n v="44368"/>
    <s v="21-06-2021"/>
    <x v="11"/>
    <x v="1"/>
    <s v="Monday"/>
    <s v="21"/>
    <x v="1"/>
    <x v="33"/>
    <x v="36"/>
    <x v="4"/>
    <n v="54"/>
    <n v="98"/>
    <n v="5292"/>
    <n v="2540"/>
    <n v="0.48"/>
    <x v="2"/>
    <s v="low Units"/>
    <n v="7.6474899273073561E-4"/>
  </r>
  <r>
    <x v="1"/>
    <s v="Online"/>
    <n v="1197831"/>
    <n v="44368"/>
    <s v="21-06-2021"/>
    <x v="11"/>
    <x v="1"/>
    <s v="Monday"/>
    <s v="21"/>
    <x v="1"/>
    <x v="33"/>
    <x v="36"/>
    <x v="5"/>
    <n v="54"/>
    <n v="160"/>
    <n v="8640"/>
    <n v="4666"/>
    <n v="0.54"/>
    <x v="2"/>
    <s v="low Units"/>
    <n v="1.4048499212919734E-3"/>
  </r>
  <r>
    <x v="1"/>
    <s v="Online"/>
    <n v="1197831"/>
    <n v="44396"/>
    <s v="19-07-2021"/>
    <x v="5"/>
    <x v="1"/>
    <s v="Monday"/>
    <s v="19"/>
    <x v="1"/>
    <x v="33"/>
    <x v="36"/>
    <x v="0"/>
    <n v="50"/>
    <n v="233"/>
    <n v="11650"/>
    <n v="5825"/>
    <n v="0.5"/>
    <x v="2"/>
    <s v="low Units"/>
    <n v="1.753804284510447E-3"/>
  </r>
  <r>
    <x v="1"/>
    <s v="Online"/>
    <n v="1197831"/>
    <n v="44396"/>
    <s v="19-07-2021"/>
    <x v="5"/>
    <x v="1"/>
    <s v="Monday"/>
    <s v="19"/>
    <x v="1"/>
    <x v="33"/>
    <x v="36"/>
    <x v="1"/>
    <n v="47"/>
    <n v="147"/>
    <n v="6909"/>
    <n v="3109"/>
    <n v="0.45"/>
    <x v="2"/>
    <s v="low Units"/>
    <n v="9.3606481039364457E-4"/>
  </r>
  <r>
    <x v="1"/>
    <s v="Online"/>
    <n v="1197831"/>
    <n v="44396"/>
    <s v="19-07-2021"/>
    <x v="5"/>
    <x v="1"/>
    <s v="Monday"/>
    <s v="19"/>
    <x v="1"/>
    <x v="33"/>
    <x v="36"/>
    <x v="2"/>
    <n v="43"/>
    <n v="126"/>
    <n v="5418"/>
    <n v="2763"/>
    <n v="0.51"/>
    <x v="2"/>
    <s v="low Units"/>
    <n v="8.3189034130512702E-4"/>
  </r>
  <r>
    <x v="1"/>
    <s v="Online"/>
    <n v="1197831"/>
    <n v="44396"/>
    <s v="19-07-2021"/>
    <x v="5"/>
    <x v="1"/>
    <s v="Monday"/>
    <s v="19"/>
    <x v="1"/>
    <x v="33"/>
    <x v="36"/>
    <x v="3"/>
    <n v="41"/>
    <n v="116"/>
    <n v="4756"/>
    <n v="2568"/>
    <n v="0.54"/>
    <x v="2"/>
    <s v="low Units"/>
    <n v="7.7317929658760986E-4"/>
  </r>
  <r>
    <x v="1"/>
    <s v="Online"/>
    <n v="1197831"/>
    <n v="44396"/>
    <s v="19-07-2021"/>
    <x v="5"/>
    <x v="1"/>
    <s v="Monday"/>
    <s v="19"/>
    <x v="1"/>
    <x v="33"/>
    <x v="36"/>
    <x v="4"/>
    <n v="55"/>
    <n v="119"/>
    <n v="6545"/>
    <n v="3207"/>
    <n v="0.49"/>
    <x v="2"/>
    <s v="low Units"/>
    <n v="9.6557087389270431E-4"/>
  </r>
  <r>
    <x v="1"/>
    <s v="Online"/>
    <n v="1197831"/>
    <n v="44396"/>
    <s v="19-07-2021"/>
    <x v="5"/>
    <x v="1"/>
    <s v="Monday"/>
    <s v="19"/>
    <x v="1"/>
    <x v="33"/>
    <x v="36"/>
    <x v="5"/>
    <n v="63"/>
    <n v="150"/>
    <n v="9450"/>
    <n v="5103"/>
    <n v="0.54"/>
    <x v="2"/>
    <s v="low Units"/>
    <n v="1.5364228779153324E-3"/>
  </r>
  <r>
    <x v="1"/>
    <s v="Online"/>
    <n v="1197831"/>
    <n v="44428"/>
    <s v="20-08-2021"/>
    <x v="6"/>
    <x v="1"/>
    <s v="Friday"/>
    <s v="20"/>
    <x v="1"/>
    <x v="33"/>
    <x v="36"/>
    <x v="0"/>
    <n v="55"/>
    <n v="210"/>
    <n v="11550"/>
    <n v="6237"/>
    <n v="0.54"/>
    <x v="2"/>
    <s v="low Units"/>
    <n v="1.8778501841187397E-3"/>
  </r>
  <r>
    <x v="1"/>
    <s v="Online"/>
    <n v="1197831"/>
    <n v="44428"/>
    <s v="20-08-2021"/>
    <x v="6"/>
    <x v="1"/>
    <s v="Friday"/>
    <s v="20"/>
    <x v="1"/>
    <x v="33"/>
    <x v="36"/>
    <x v="1"/>
    <n v="50"/>
    <n v="152"/>
    <n v="7600"/>
    <n v="3648"/>
    <n v="0.48"/>
    <x v="2"/>
    <s v="low Units"/>
    <n v="1.0983481596384737E-3"/>
  </r>
  <r>
    <x v="1"/>
    <s v="Online"/>
    <n v="1197831"/>
    <n v="44428"/>
    <s v="20-08-2021"/>
    <x v="6"/>
    <x v="1"/>
    <s v="Friday"/>
    <s v="20"/>
    <x v="1"/>
    <x v="33"/>
    <x v="36"/>
    <x v="2"/>
    <n v="47"/>
    <n v="126"/>
    <n v="5922"/>
    <n v="3079"/>
    <n v="0.52"/>
    <x v="2"/>
    <s v="low Units"/>
    <n v="9.27032341975565E-4"/>
  </r>
  <r>
    <x v="1"/>
    <s v="Online"/>
    <n v="1197831"/>
    <n v="44428"/>
    <s v="20-08-2021"/>
    <x v="6"/>
    <x v="1"/>
    <s v="Friday"/>
    <s v="20"/>
    <x v="1"/>
    <x v="33"/>
    <x v="36"/>
    <x v="3"/>
    <n v="39"/>
    <n v="104"/>
    <n v="4056"/>
    <n v="2028"/>
    <n v="0.5"/>
    <x v="2"/>
    <s v="low Units"/>
    <n v="6.1059486506217793E-4"/>
  </r>
  <r>
    <x v="1"/>
    <s v="Online"/>
    <n v="1197831"/>
    <n v="44428"/>
    <s v="20-08-2021"/>
    <x v="6"/>
    <x v="1"/>
    <s v="Friday"/>
    <s v="20"/>
    <x v="1"/>
    <x v="33"/>
    <x v="36"/>
    <x v="4"/>
    <n v="48"/>
    <n v="113"/>
    <n v="5424"/>
    <n v="2658"/>
    <n v="0.49"/>
    <x v="2"/>
    <s v="low Units"/>
    <n v="8.0027670184184857E-4"/>
  </r>
  <r>
    <x v="1"/>
    <s v="Online"/>
    <n v="1197831"/>
    <n v="44428"/>
    <s v="20-08-2021"/>
    <x v="6"/>
    <x v="1"/>
    <s v="Friday"/>
    <s v="20"/>
    <x v="1"/>
    <x v="33"/>
    <x v="36"/>
    <x v="5"/>
    <n v="50"/>
    <n v="143"/>
    <n v="7150"/>
    <n v="3718"/>
    <n v="0.52"/>
    <x v="2"/>
    <s v="low Units"/>
    <n v="1.1194239192806594E-3"/>
  </r>
  <r>
    <x v="1"/>
    <s v="Online"/>
    <n v="1197831"/>
    <n v="44458"/>
    <s v="19-09-2021"/>
    <x v="7"/>
    <x v="1"/>
    <s v="Sunday"/>
    <s v="19"/>
    <x v="1"/>
    <x v="33"/>
    <x v="36"/>
    <x v="0"/>
    <n v="48"/>
    <n v="182"/>
    <n v="8736"/>
    <n v="4543"/>
    <n v="0.52"/>
    <x v="2"/>
    <s v="low Units"/>
    <n v="1.3678168007778472E-3"/>
  </r>
  <r>
    <x v="1"/>
    <s v="Online"/>
    <n v="1197831"/>
    <n v="44458"/>
    <s v="19-09-2021"/>
    <x v="7"/>
    <x v="1"/>
    <s v="Sunday"/>
    <s v="19"/>
    <x v="1"/>
    <x v="33"/>
    <x v="36"/>
    <x v="1"/>
    <n v="39"/>
    <n v="126"/>
    <n v="4914"/>
    <n v="2359"/>
    <n v="0.48"/>
    <x v="2"/>
    <s v="low Units"/>
    <n v="7.1025309994165575E-4"/>
  </r>
  <r>
    <x v="1"/>
    <s v="Online"/>
    <n v="1197831"/>
    <n v="44458"/>
    <s v="19-09-2021"/>
    <x v="7"/>
    <x v="1"/>
    <s v="Sunday"/>
    <s v="19"/>
    <x v="1"/>
    <x v="33"/>
    <x v="36"/>
    <x v="2"/>
    <n v="14"/>
    <n v="88"/>
    <n v="1232"/>
    <n v="641"/>
    <n v="0.52"/>
    <x v="2"/>
    <s v="low Units"/>
    <n v="1.9299374186629984E-4"/>
  </r>
  <r>
    <x v="1"/>
    <s v="Online"/>
    <n v="1197831"/>
    <n v="44458"/>
    <s v="19-09-2021"/>
    <x v="7"/>
    <x v="1"/>
    <s v="Sunday"/>
    <s v="19"/>
    <x v="1"/>
    <x v="33"/>
    <x v="36"/>
    <x v="3"/>
    <n v="14"/>
    <n v="88"/>
    <n v="1232"/>
    <n v="641"/>
    <n v="0.52"/>
    <x v="2"/>
    <s v="low Units"/>
    <n v="1.9299374186629984E-4"/>
  </r>
  <r>
    <x v="1"/>
    <s v="Online"/>
    <n v="1197831"/>
    <n v="44458"/>
    <s v="19-09-2021"/>
    <x v="7"/>
    <x v="1"/>
    <s v="Sunday"/>
    <s v="19"/>
    <x v="1"/>
    <x v="33"/>
    <x v="36"/>
    <x v="4"/>
    <n v="23"/>
    <n v="94"/>
    <n v="2162"/>
    <n v="1081"/>
    <n v="0.5"/>
    <x v="2"/>
    <s v="low Units"/>
    <n v="3.2546994533146664E-4"/>
  </r>
  <r>
    <x v="1"/>
    <s v="Online"/>
    <n v="1197831"/>
    <n v="44458"/>
    <s v="19-09-2021"/>
    <x v="7"/>
    <x v="1"/>
    <s v="Sunday"/>
    <s v="19"/>
    <x v="1"/>
    <x v="33"/>
    <x v="36"/>
    <x v="5"/>
    <n v="29"/>
    <n v="119"/>
    <n v="3451"/>
    <n v="1864"/>
    <n v="0.54"/>
    <x v="2"/>
    <s v="low Units"/>
    <n v="5.61217371043343E-4"/>
  </r>
  <r>
    <x v="1"/>
    <s v="Online"/>
    <n v="1197831"/>
    <n v="44490"/>
    <s v="21-10-2021"/>
    <x v="8"/>
    <x v="1"/>
    <s v="Thursday"/>
    <s v="21"/>
    <x v="1"/>
    <x v="33"/>
    <x v="36"/>
    <x v="0"/>
    <n v="27"/>
    <n v="150"/>
    <n v="4050"/>
    <n v="2025"/>
    <n v="0.5"/>
    <x v="2"/>
    <s v="low Units"/>
    <n v="6.0969161822036996E-4"/>
  </r>
  <r>
    <x v="1"/>
    <s v="Online"/>
    <n v="1197831"/>
    <n v="44490"/>
    <s v="21-10-2021"/>
    <x v="8"/>
    <x v="1"/>
    <s v="Thursday"/>
    <s v="21"/>
    <x v="1"/>
    <x v="33"/>
    <x v="36"/>
    <x v="1"/>
    <n v="19"/>
    <n v="106"/>
    <n v="2014"/>
    <n v="906"/>
    <n v="0.45"/>
    <x v="2"/>
    <s v="low Units"/>
    <n v="2.7278054622600255E-4"/>
  </r>
  <r>
    <x v="1"/>
    <s v="Online"/>
    <n v="1197831"/>
    <n v="44490"/>
    <s v="21-10-2021"/>
    <x v="8"/>
    <x v="1"/>
    <s v="Thursday"/>
    <s v="21"/>
    <x v="1"/>
    <x v="33"/>
    <x v="36"/>
    <x v="2"/>
    <n v="19"/>
    <n v="78"/>
    <n v="1482"/>
    <n v="741"/>
    <n v="0.5"/>
    <x v="2"/>
    <s v="low Units"/>
    <n v="2.2310196992656503E-4"/>
  </r>
  <r>
    <x v="1"/>
    <s v="Online"/>
    <n v="1197831"/>
    <n v="44490"/>
    <s v="21-10-2021"/>
    <x v="8"/>
    <x v="1"/>
    <s v="Thursday"/>
    <s v="21"/>
    <x v="1"/>
    <x v="33"/>
    <x v="36"/>
    <x v="3"/>
    <n v="19"/>
    <n v="72"/>
    <n v="1368"/>
    <n v="725"/>
    <n v="0.53"/>
    <x v="2"/>
    <s v="low Units"/>
    <n v="2.1828465343692256E-4"/>
  </r>
  <r>
    <x v="1"/>
    <s v="Online"/>
    <n v="1197831"/>
    <n v="44490"/>
    <s v="21-10-2021"/>
    <x v="8"/>
    <x v="1"/>
    <s v="Thursday"/>
    <s v="21"/>
    <x v="1"/>
    <x v="33"/>
    <x v="36"/>
    <x v="4"/>
    <n v="27"/>
    <n v="83"/>
    <n v="2241"/>
    <n v="1053"/>
    <n v="0.47"/>
    <x v="2"/>
    <s v="low Units"/>
    <n v="3.1703964147459238E-4"/>
  </r>
  <r>
    <x v="3"/>
    <s v="Online"/>
    <n v="1197831"/>
    <n v="44490"/>
    <s v="21-10-2021"/>
    <x v="8"/>
    <x v="1"/>
    <s v="Thursday"/>
    <s v="21"/>
    <x v="1"/>
    <x v="33"/>
    <x v="36"/>
    <x v="5"/>
    <n v="29"/>
    <n v="104"/>
    <n v="3016"/>
    <n v="1598"/>
    <n v="0.53"/>
    <x v="2"/>
    <s v="low Units"/>
    <n v="4.8112948440303765E-4"/>
  </r>
  <r>
    <x v="3"/>
    <s v="Online"/>
    <n v="1197831"/>
    <n v="44520"/>
    <s v="20-11-2021"/>
    <x v="9"/>
    <x v="1"/>
    <s v="Saturday"/>
    <s v="20"/>
    <x v="1"/>
    <x v="33"/>
    <x v="36"/>
    <x v="0"/>
    <n v="24"/>
    <n v="143"/>
    <n v="3432"/>
    <n v="1716"/>
    <n v="0.5"/>
    <x v="2"/>
    <s v="low Units"/>
    <n v="5.1665719351415057E-4"/>
  </r>
  <r>
    <x v="3"/>
    <s v="Online"/>
    <n v="1197831"/>
    <n v="44520"/>
    <s v="20-11-2021"/>
    <x v="9"/>
    <x v="1"/>
    <s v="Saturday"/>
    <s v="20"/>
    <x v="1"/>
    <x v="33"/>
    <x v="36"/>
    <x v="1"/>
    <n v="14"/>
    <n v="94"/>
    <n v="1316"/>
    <n v="658"/>
    <n v="0.5"/>
    <x v="2"/>
    <s v="low Units"/>
    <n v="1.9811214063654488E-4"/>
  </r>
  <r>
    <x v="3"/>
    <s v="Online"/>
    <n v="1197831"/>
    <n v="44520"/>
    <s v="20-11-2021"/>
    <x v="9"/>
    <x v="1"/>
    <s v="Saturday"/>
    <s v="20"/>
    <x v="1"/>
    <x v="33"/>
    <x v="36"/>
    <x v="2"/>
    <n v="23"/>
    <n v="90"/>
    <n v="2070"/>
    <n v="1056"/>
    <n v="0.51"/>
    <x v="2"/>
    <s v="low Units"/>
    <n v="3.179428883164003E-4"/>
  </r>
  <r>
    <x v="3"/>
    <s v="Online"/>
    <n v="1197831"/>
    <n v="44520"/>
    <s v="20-11-2021"/>
    <x v="9"/>
    <x v="1"/>
    <s v="Saturday"/>
    <s v="20"/>
    <x v="1"/>
    <x v="33"/>
    <x v="36"/>
    <x v="3"/>
    <n v="51"/>
    <n v="109"/>
    <n v="5559"/>
    <n v="2780"/>
    <n v="0.5"/>
    <x v="2"/>
    <s v="low Units"/>
    <n v="8.3700874007537206E-4"/>
  </r>
  <r>
    <x v="3"/>
    <s v="Online"/>
    <n v="1197831"/>
    <n v="44520"/>
    <s v="20-11-2021"/>
    <x v="9"/>
    <x v="1"/>
    <s v="Saturday"/>
    <s v="20"/>
    <x v="1"/>
    <x v="33"/>
    <x v="36"/>
    <x v="4"/>
    <n v="69"/>
    <n v="91"/>
    <n v="6279"/>
    <n v="2951"/>
    <n v="0.47"/>
    <x v="2"/>
    <s v="low Units"/>
    <n v="8.8849381005842558E-4"/>
  </r>
  <r>
    <x v="3"/>
    <s v="Online"/>
    <n v="1197831"/>
    <n v="44520"/>
    <s v="20-11-2021"/>
    <x v="9"/>
    <x v="1"/>
    <s v="Saturday"/>
    <s v="20"/>
    <x v="1"/>
    <x v="33"/>
    <x v="36"/>
    <x v="5"/>
    <n v="73"/>
    <n v="117"/>
    <n v="8541"/>
    <n v="4527"/>
    <n v="0.53"/>
    <x v="2"/>
    <s v="low Units"/>
    <n v="1.362999484288205E-3"/>
  </r>
  <r>
    <x v="3"/>
    <s v="Online"/>
    <n v="1197831"/>
    <n v="44549"/>
    <s v="19-12-2021"/>
    <x v="10"/>
    <x v="1"/>
    <s v="Sunday"/>
    <s v="19"/>
    <x v="1"/>
    <x v="33"/>
    <x v="36"/>
    <x v="0"/>
    <n v="67"/>
    <n v="203"/>
    <n v="13601"/>
    <n v="7481"/>
    <n v="0.55000000000000004"/>
    <x v="2"/>
    <s v="low Units"/>
    <n v="2.2523965411884385E-3"/>
  </r>
  <r>
    <x v="3"/>
    <s v="Online"/>
    <n v="1197831"/>
    <n v="44549"/>
    <s v="19-12-2021"/>
    <x v="10"/>
    <x v="1"/>
    <s v="Sunday"/>
    <s v="19"/>
    <x v="1"/>
    <x v="33"/>
    <x v="36"/>
    <x v="1"/>
    <n v="54"/>
    <n v="140"/>
    <n v="7560"/>
    <n v="3553"/>
    <n v="0.47"/>
    <x v="2"/>
    <s v="low Units"/>
    <n v="1.069745342981222E-3"/>
  </r>
  <r>
    <x v="3"/>
    <s v="Online"/>
    <n v="1197831"/>
    <n v="44549"/>
    <s v="19-12-2021"/>
    <x v="10"/>
    <x v="1"/>
    <s v="Sunday"/>
    <s v="19"/>
    <x v="1"/>
    <x v="33"/>
    <x v="36"/>
    <x v="2"/>
    <n v="55"/>
    <n v="126"/>
    <n v="6930"/>
    <n v="3742"/>
    <n v="0.54"/>
    <x v="2"/>
    <s v="low Units"/>
    <n v="1.1266498940151232E-3"/>
  </r>
  <r>
    <x v="3"/>
    <s v="Online"/>
    <n v="1197831"/>
    <n v="44549"/>
    <s v="19-12-2021"/>
    <x v="10"/>
    <x v="1"/>
    <s v="Sunday"/>
    <s v="19"/>
    <x v="1"/>
    <x v="33"/>
    <x v="36"/>
    <x v="3"/>
    <n v="57"/>
    <n v="120"/>
    <n v="6840"/>
    <n v="3488"/>
    <n v="0.51"/>
    <x v="2"/>
    <s v="low Units"/>
    <n v="1.0501749947420497E-3"/>
  </r>
  <r>
    <x v="3"/>
    <s v="Online"/>
    <n v="1197831"/>
    <n v="44549"/>
    <s v="19-12-2021"/>
    <x v="10"/>
    <x v="1"/>
    <s v="Sunday"/>
    <s v="19"/>
    <x v="1"/>
    <x v="33"/>
    <x v="36"/>
    <x v="4"/>
    <n v="64"/>
    <n v="112"/>
    <n v="7168"/>
    <n v="3512"/>
    <n v="0.49"/>
    <x v="2"/>
    <s v="low Units"/>
    <n v="1.0574009694765134E-3"/>
  </r>
  <r>
    <x v="3"/>
    <s v="Online"/>
    <n v="1197831"/>
    <n v="44549"/>
    <s v="19-12-2021"/>
    <x v="10"/>
    <x v="1"/>
    <s v="Sunday"/>
    <s v="19"/>
    <x v="1"/>
    <x v="33"/>
    <x v="36"/>
    <x v="5"/>
    <n v="70"/>
    <n v="150"/>
    <n v="10500"/>
    <n v="5355"/>
    <n v="0.51"/>
    <x v="2"/>
    <s v="low Units"/>
    <n v="1.6122956126272006E-3"/>
  </r>
  <r>
    <x v="3"/>
    <s v="Online"/>
    <n v="1197831"/>
    <n v="44219"/>
    <s v="23-01-2021"/>
    <x v="0"/>
    <x v="1"/>
    <s v="Saturday"/>
    <s v="23"/>
    <x v="1"/>
    <x v="33"/>
    <x v="36"/>
    <x v="0"/>
    <n v="24"/>
    <n v="167"/>
    <n v="4008"/>
    <n v="2124"/>
    <n v="0.53"/>
    <x v="2"/>
    <s v="low Units"/>
    <n v="6.3949876400003246E-4"/>
  </r>
  <r>
    <x v="3"/>
    <s v="Online"/>
    <n v="1197831"/>
    <n v="44219"/>
    <s v="23-01-2021"/>
    <x v="0"/>
    <x v="1"/>
    <s v="Saturday"/>
    <s v="23"/>
    <x v="1"/>
    <x v="33"/>
    <x v="36"/>
    <x v="1"/>
    <n v="25"/>
    <n v="109"/>
    <n v="2725"/>
    <n v="1226"/>
    <n v="0.45"/>
    <x v="2"/>
    <s v="low Units"/>
    <n v="3.691268760188511E-4"/>
  </r>
  <r>
    <x v="3"/>
    <s v="Online"/>
    <n v="1197831"/>
    <n v="44219"/>
    <s v="23-01-2021"/>
    <x v="0"/>
    <x v="1"/>
    <s v="Saturday"/>
    <s v="23"/>
    <x v="1"/>
    <x v="33"/>
    <x v="36"/>
    <x v="2"/>
    <n v="15"/>
    <n v="98"/>
    <n v="1470"/>
    <n v="809"/>
    <n v="0.55000000000000004"/>
    <x v="2"/>
    <s v="low Units"/>
    <n v="2.4357556500754531E-4"/>
  </r>
  <r>
    <x v="3"/>
    <s v="Online"/>
    <n v="1197831"/>
    <n v="44219"/>
    <s v="23-01-2021"/>
    <x v="0"/>
    <x v="1"/>
    <s v="Saturday"/>
    <s v="23"/>
    <x v="1"/>
    <x v="33"/>
    <x v="36"/>
    <x v="3"/>
    <n v="18"/>
    <n v="65"/>
    <n v="1170"/>
    <n v="644"/>
    <n v="0.55000000000000004"/>
    <x v="2"/>
    <s v="low Units"/>
    <n v="1.9389698870810778E-4"/>
  </r>
  <r>
    <x v="3"/>
    <s v="Online"/>
    <n v="1197831"/>
    <n v="44219"/>
    <s v="23-01-2021"/>
    <x v="0"/>
    <x v="1"/>
    <s v="Saturday"/>
    <s v="23"/>
    <x v="1"/>
    <x v="33"/>
    <x v="36"/>
    <x v="4"/>
    <n v="33"/>
    <n v="80"/>
    <n v="2640"/>
    <n v="1320"/>
    <n v="0.5"/>
    <x v="2"/>
    <s v="low Units"/>
    <n v="3.9742861039550044E-4"/>
  </r>
  <r>
    <x v="3"/>
    <s v="Online"/>
    <n v="1197831"/>
    <n v="44219"/>
    <s v="23-01-2021"/>
    <x v="0"/>
    <x v="1"/>
    <s v="Saturday"/>
    <s v="23"/>
    <x v="1"/>
    <x v="33"/>
    <x v="36"/>
    <x v="5"/>
    <n v="23"/>
    <n v="101"/>
    <n v="2323"/>
    <n v="1208"/>
    <n v="0.52"/>
    <x v="2"/>
    <s v="low Units"/>
    <n v="3.637073949680034E-4"/>
  </r>
  <r>
    <x v="3"/>
    <s v="Online"/>
    <n v="1197831"/>
    <n v="44248"/>
    <s v="21-02-2021"/>
    <x v="1"/>
    <x v="1"/>
    <s v="Sunday"/>
    <s v="21"/>
    <x v="1"/>
    <x v="33"/>
    <x v="36"/>
    <x v="0"/>
    <n v="24"/>
    <n v="169"/>
    <n v="4056"/>
    <n v="2109"/>
    <n v="0.52"/>
    <x v="2"/>
    <s v="low Units"/>
    <n v="6.3498252979099273E-4"/>
  </r>
  <r>
    <x v="3"/>
    <s v="Online"/>
    <n v="1197831"/>
    <n v="44248"/>
    <s v="21-02-2021"/>
    <x v="1"/>
    <x v="1"/>
    <s v="Sunday"/>
    <s v="21"/>
    <x v="1"/>
    <x v="33"/>
    <x v="36"/>
    <x v="1"/>
    <n v="23"/>
    <n v="80"/>
    <n v="1840"/>
    <n v="846"/>
    <n v="0.46"/>
    <x v="2"/>
    <s v="low Units"/>
    <n v="2.5471560938984347E-4"/>
  </r>
  <r>
    <x v="3"/>
    <s v="Online"/>
    <n v="1197831"/>
    <n v="44248"/>
    <s v="21-02-2021"/>
    <x v="1"/>
    <x v="1"/>
    <s v="Sunday"/>
    <s v="21"/>
    <x v="1"/>
    <x v="33"/>
    <x v="36"/>
    <x v="2"/>
    <n v="15"/>
    <n v="91"/>
    <n v="1365"/>
    <n v="683"/>
    <n v="0.5"/>
    <x v="2"/>
    <s v="low Units"/>
    <n v="2.056391976516112E-4"/>
  </r>
  <r>
    <x v="3"/>
    <s v="Online"/>
    <n v="1197831"/>
    <n v="44248"/>
    <s v="21-02-2021"/>
    <x v="1"/>
    <x v="1"/>
    <s v="Sunday"/>
    <s v="21"/>
    <x v="1"/>
    <x v="34"/>
    <x v="37"/>
    <x v="3"/>
    <n v="19"/>
    <n v="49"/>
    <n v="931"/>
    <n v="475"/>
    <n v="0.51"/>
    <x v="2"/>
    <s v="low Units"/>
    <n v="1.4301408328625963E-4"/>
  </r>
  <r>
    <x v="3"/>
    <s v="Online"/>
    <n v="1197831"/>
    <n v="44248"/>
    <s v="21-02-2021"/>
    <x v="1"/>
    <x v="1"/>
    <s v="Sunday"/>
    <s v="21"/>
    <x v="1"/>
    <x v="34"/>
    <x v="37"/>
    <x v="4"/>
    <n v="34"/>
    <n v="75"/>
    <n v="2550"/>
    <n v="1199"/>
    <n v="0.47"/>
    <x v="2"/>
    <s v="low Units"/>
    <n v="3.6099765444257956E-4"/>
  </r>
  <r>
    <x v="3"/>
    <s v="Online"/>
    <n v="1197831"/>
    <n v="44248"/>
    <s v="21-02-2021"/>
    <x v="1"/>
    <x v="1"/>
    <s v="Sunday"/>
    <s v="21"/>
    <x v="1"/>
    <x v="34"/>
    <x v="37"/>
    <x v="5"/>
    <n v="18"/>
    <n v="98"/>
    <n v="1764"/>
    <n v="900"/>
    <n v="0.51"/>
    <x v="2"/>
    <s v="low Units"/>
    <n v="2.7097405254238662E-4"/>
  </r>
  <r>
    <x v="3"/>
    <s v="Online"/>
    <n v="1197831"/>
    <n v="44274"/>
    <s v="19-03-2021"/>
    <x v="2"/>
    <x v="1"/>
    <s v="Friday"/>
    <s v="19"/>
    <x v="1"/>
    <x v="34"/>
    <x v="37"/>
    <x v="0"/>
    <n v="19"/>
    <n v="154"/>
    <n v="2926"/>
    <n v="1463"/>
    <n v="0.5"/>
    <x v="2"/>
    <s v="low Units"/>
    <n v="4.4048337652167964E-4"/>
  </r>
  <r>
    <x v="3"/>
    <s v="Online"/>
    <n v="1197831"/>
    <n v="44274"/>
    <s v="19-03-2021"/>
    <x v="2"/>
    <x v="1"/>
    <s v="Friday"/>
    <s v="19"/>
    <x v="1"/>
    <x v="34"/>
    <x v="37"/>
    <x v="1"/>
    <n v="19"/>
    <n v="73"/>
    <n v="1387"/>
    <n v="666"/>
    <n v="0.48"/>
    <x v="2"/>
    <s v="low Units"/>
    <n v="2.0052079888136613E-4"/>
  </r>
  <r>
    <x v="3"/>
    <s v="Online"/>
    <n v="1197831"/>
    <n v="44274"/>
    <s v="19-03-2021"/>
    <x v="2"/>
    <x v="1"/>
    <s v="Friday"/>
    <s v="19"/>
    <x v="1"/>
    <x v="34"/>
    <x v="37"/>
    <x v="2"/>
    <n v="9"/>
    <n v="80"/>
    <n v="720"/>
    <n v="360"/>
    <n v="0.5"/>
    <x v="2"/>
    <s v="low Units"/>
    <n v="1.0838962101695467E-4"/>
  </r>
  <r>
    <x v="3"/>
    <s v="Online"/>
    <n v="1197831"/>
    <n v="44274"/>
    <s v="19-03-2021"/>
    <x v="2"/>
    <x v="1"/>
    <s v="Friday"/>
    <s v="19"/>
    <x v="1"/>
    <x v="34"/>
    <x v="37"/>
    <x v="3"/>
    <n v="20"/>
    <n v="34"/>
    <n v="680"/>
    <n v="340"/>
    <n v="0.5"/>
    <x v="2"/>
    <s v="low Units"/>
    <n v="1.0236797540490161E-4"/>
  </r>
  <r>
    <x v="3"/>
    <s v="Online"/>
    <n v="1197831"/>
    <n v="44274"/>
    <s v="19-03-2021"/>
    <x v="2"/>
    <x v="1"/>
    <s v="Friday"/>
    <s v="19"/>
    <x v="1"/>
    <x v="34"/>
    <x v="37"/>
    <x v="4"/>
    <n v="34"/>
    <n v="49"/>
    <n v="1666"/>
    <n v="783"/>
    <n v="0.47"/>
    <x v="2"/>
    <s v="low Units"/>
    <n v="2.3574742571187639E-4"/>
  </r>
  <r>
    <x v="3"/>
    <s v="Online"/>
    <n v="1197831"/>
    <n v="44274"/>
    <s v="19-03-2021"/>
    <x v="2"/>
    <x v="1"/>
    <s v="Friday"/>
    <s v="19"/>
    <x v="1"/>
    <x v="34"/>
    <x v="37"/>
    <x v="5"/>
    <n v="23"/>
    <n v="69"/>
    <n v="1587"/>
    <n v="857"/>
    <n v="0.54"/>
    <x v="2"/>
    <s v="low Units"/>
    <n v="2.5802751447647263E-4"/>
  </r>
  <r>
    <x v="3"/>
    <s v="Online"/>
    <n v="1197831"/>
    <n v="44306"/>
    <s v="20-04-2021"/>
    <x v="3"/>
    <x v="1"/>
    <s v="Tuesday"/>
    <s v="20"/>
    <x v="1"/>
    <x v="34"/>
    <x v="37"/>
    <x v="0"/>
    <n v="24"/>
    <n v="152"/>
    <n v="3648"/>
    <n v="1933"/>
    <n v="0.53"/>
    <x v="2"/>
    <s v="low Units"/>
    <n v="5.8199204840492604E-4"/>
  </r>
  <r>
    <x v="3"/>
    <s v="Online"/>
    <n v="1197831"/>
    <n v="44306"/>
    <s v="20-04-2021"/>
    <x v="3"/>
    <x v="1"/>
    <s v="Tuesday"/>
    <s v="20"/>
    <x v="1"/>
    <x v="34"/>
    <x v="37"/>
    <x v="1"/>
    <n v="23"/>
    <n v="65"/>
    <n v="1495"/>
    <n v="718"/>
    <n v="0.48"/>
    <x v="2"/>
    <s v="low Units"/>
    <n v="2.1617707747270399E-4"/>
  </r>
  <r>
    <x v="3"/>
    <s v="Online"/>
    <n v="1197831"/>
    <n v="44306"/>
    <s v="20-04-2021"/>
    <x v="3"/>
    <x v="1"/>
    <s v="Tuesday"/>
    <s v="20"/>
    <x v="1"/>
    <x v="34"/>
    <x v="37"/>
    <x v="2"/>
    <n v="14"/>
    <n v="68"/>
    <n v="952"/>
    <n v="505"/>
    <n v="0.53"/>
    <x v="2"/>
    <s v="low Units"/>
    <n v="1.520465517043392E-4"/>
  </r>
  <r>
    <x v="3"/>
    <s v="Online"/>
    <n v="1197831"/>
    <n v="44306"/>
    <s v="20-04-2021"/>
    <x v="3"/>
    <x v="1"/>
    <s v="Tuesday"/>
    <s v="20"/>
    <x v="1"/>
    <x v="34"/>
    <x v="37"/>
    <x v="3"/>
    <n v="18"/>
    <n v="45"/>
    <n v="810"/>
    <n v="429"/>
    <n v="0.53"/>
    <x v="2"/>
    <s v="low Units"/>
    <n v="1.2916429837853764E-4"/>
  </r>
  <r>
    <x v="3"/>
    <s v="Online"/>
    <n v="1197831"/>
    <n v="44306"/>
    <s v="20-04-2021"/>
    <x v="3"/>
    <x v="1"/>
    <s v="Tuesday"/>
    <s v="20"/>
    <x v="1"/>
    <x v="34"/>
    <x v="37"/>
    <x v="4"/>
    <n v="38"/>
    <n v="53"/>
    <n v="2014"/>
    <n v="1007"/>
    <n v="0.5"/>
    <x v="2"/>
    <s v="low Units"/>
    <n v="3.0318985656687043E-4"/>
  </r>
  <r>
    <x v="3"/>
    <s v="Online"/>
    <n v="1197831"/>
    <n v="44306"/>
    <s v="20-04-2021"/>
    <x v="3"/>
    <x v="1"/>
    <s v="Tuesday"/>
    <s v="20"/>
    <x v="1"/>
    <x v="34"/>
    <x v="37"/>
    <x v="5"/>
    <n v="28"/>
    <n v="94"/>
    <n v="2632"/>
    <n v="1448"/>
    <n v="0.55000000000000004"/>
    <x v="2"/>
    <s v="low Units"/>
    <n v="4.3596714231263986E-4"/>
  </r>
  <r>
    <x v="3"/>
    <s v="Online"/>
    <n v="1197831"/>
    <n v="44335"/>
    <s v="19-05-2021"/>
    <x v="4"/>
    <x v="1"/>
    <s v="Wednesday"/>
    <s v="19"/>
    <x v="1"/>
    <x v="34"/>
    <x v="37"/>
    <x v="0"/>
    <n v="36"/>
    <n v="167"/>
    <n v="6012"/>
    <n v="3246"/>
    <n v="0.54"/>
    <x v="2"/>
    <s v="low Units"/>
    <n v="9.7731308283620778E-4"/>
  </r>
  <r>
    <x v="3"/>
    <s v="Online"/>
    <n v="1197831"/>
    <n v="44335"/>
    <s v="19-05-2021"/>
    <x v="4"/>
    <x v="1"/>
    <s v="Wednesday"/>
    <s v="19"/>
    <x v="1"/>
    <x v="34"/>
    <x v="37"/>
    <x v="1"/>
    <n v="39"/>
    <n v="87"/>
    <n v="3393"/>
    <n v="1527"/>
    <n v="0.45"/>
    <x v="2"/>
    <s v="low Units"/>
    <n v="4.597526424802493E-4"/>
  </r>
  <r>
    <x v="3"/>
    <s v="Online"/>
    <n v="1197831"/>
    <n v="44335"/>
    <s v="19-05-2021"/>
    <x v="4"/>
    <x v="1"/>
    <s v="Wednesday"/>
    <s v="19"/>
    <x v="1"/>
    <x v="34"/>
    <x v="37"/>
    <x v="2"/>
    <n v="34"/>
    <n v="72"/>
    <n v="2448"/>
    <n v="1273"/>
    <n v="0.52"/>
    <x v="2"/>
    <s v="low Units"/>
    <n v="3.8327774320717577E-4"/>
  </r>
  <r>
    <x v="3"/>
    <s v="Online"/>
    <n v="1197831"/>
    <n v="44335"/>
    <s v="19-05-2021"/>
    <x v="4"/>
    <x v="1"/>
    <s v="Wednesday"/>
    <s v="19"/>
    <x v="1"/>
    <x v="34"/>
    <x v="37"/>
    <x v="3"/>
    <n v="34"/>
    <n v="59"/>
    <n v="2006"/>
    <n v="1103"/>
    <n v="0.55000000000000004"/>
    <x v="2"/>
    <s v="low Units"/>
    <n v="3.3209375550472496E-4"/>
  </r>
  <r>
    <x v="3"/>
    <s v="Online"/>
    <n v="1197831"/>
    <n v="44335"/>
    <s v="19-05-2021"/>
    <x v="4"/>
    <x v="1"/>
    <s v="Wednesday"/>
    <s v="19"/>
    <x v="1"/>
    <x v="34"/>
    <x v="37"/>
    <x v="4"/>
    <n v="43"/>
    <n v="75"/>
    <n v="3225"/>
    <n v="1451"/>
    <n v="0.45"/>
    <x v="2"/>
    <s v="low Units"/>
    <n v="4.3687038915444777E-4"/>
  </r>
  <r>
    <x v="3"/>
    <s v="Online"/>
    <n v="1197831"/>
    <n v="44335"/>
    <s v="19-05-2021"/>
    <x v="4"/>
    <x v="1"/>
    <s v="Wednesday"/>
    <s v="19"/>
    <x v="1"/>
    <x v="34"/>
    <x v="37"/>
    <x v="5"/>
    <n v="42"/>
    <n v="98"/>
    <n v="4116"/>
    <n v="2140"/>
    <n v="0.52"/>
    <x v="2"/>
    <s v="low Units"/>
    <n v="6.4431608048967485E-4"/>
  </r>
  <r>
    <x v="3"/>
    <s v="Online"/>
    <n v="1197831"/>
    <n v="44368"/>
    <s v="21-06-2021"/>
    <x v="11"/>
    <x v="1"/>
    <s v="Monday"/>
    <s v="21"/>
    <x v="1"/>
    <x v="34"/>
    <x v="37"/>
    <x v="0"/>
    <n v="38"/>
    <n v="156"/>
    <n v="5928"/>
    <n v="3023"/>
    <n v="0.51"/>
    <x v="2"/>
    <s v="low Units"/>
    <n v="9.1017173426181659E-4"/>
  </r>
  <r>
    <x v="3"/>
    <s v="Online"/>
    <n v="1197831"/>
    <n v="44368"/>
    <s v="21-06-2021"/>
    <x v="11"/>
    <x v="1"/>
    <s v="Monday"/>
    <s v="21"/>
    <x v="1"/>
    <x v="34"/>
    <x v="37"/>
    <x v="1"/>
    <n v="33"/>
    <n v="88"/>
    <n v="2904"/>
    <n v="1307"/>
    <n v="0.45"/>
    <x v="2"/>
    <s v="low Units"/>
    <n v="3.9351454074766591E-4"/>
  </r>
  <r>
    <x v="3"/>
    <s v="Online"/>
    <n v="1197831"/>
    <n v="44368"/>
    <s v="21-06-2021"/>
    <x v="11"/>
    <x v="1"/>
    <s v="Monday"/>
    <s v="21"/>
    <x v="1"/>
    <x v="34"/>
    <x v="37"/>
    <x v="2"/>
    <n v="36"/>
    <n v="88"/>
    <n v="3168"/>
    <n v="1647"/>
    <n v="0.52"/>
    <x v="2"/>
    <s v="low Units"/>
    <n v="4.9588251615256753E-4"/>
  </r>
  <r>
    <x v="3"/>
    <s v="Online"/>
    <n v="1197831"/>
    <n v="44368"/>
    <s v="21-06-2021"/>
    <x v="11"/>
    <x v="1"/>
    <s v="Monday"/>
    <s v="21"/>
    <x v="1"/>
    <x v="34"/>
    <x v="37"/>
    <x v="3"/>
    <n v="38"/>
    <n v="87"/>
    <n v="3306"/>
    <n v="1653"/>
    <n v="0.5"/>
    <x v="2"/>
    <s v="low Units"/>
    <n v="4.9768900983618346E-4"/>
  </r>
  <r>
    <x v="3"/>
    <s v="Online"/>
    <n v="1197831"/>
    <n v="44368"/>
    <s v="21-06-2021"/>
    <x v="11"/>
    <x v="1"/>
    <s v="Monday"/>
    <s v="21"/>
    <x v="1"/>
    <x v="34"/>
    <x v="37"/>
    <x v="4"/>
    <n v="51"/>
    <n v="87"/>
    <n v="4437"/>
    <n v="2085"/>
    <n v="0.47"/>
    <x v="2"/>
    <s v="low Units"/>
    <n v="6.277565550565291E-4"/>
  </r>
  <r>
    <x v="3"/>
    <s v="Online"/>
    <n v="1197831"/>
    <n v="44368"/>
    <s v="21-06-2021"/>
    <x v="11"/>
    <x v="1"/>
    <s v="Monday"/>
    <s v="21"/>
    <x v="1"/>
    <x v="34"/>
    <x v="37"/>
    <x v="5"/>
    <n v="55"/>
    <n v="124"/>
    <n v="6820"/>
    <n v="3478"/>
    <n v="0.51"/>
    <x v="2"/>
    <s v="low Units"/>
    <n v="1.0471641719360231E-3"/>
  </r>
  <r>
    <x v="3"/>
    <s v="Online"/>
    <n v="1197831"/>
    <n v="44396"/>
    <s v="19-07-2021"/>
    <x v="5"/>
    <x v="1"/>
    <s v="Monday"/>
    <s v="19"/>
    <x v="1"/>
    <x v="34"/>
    <x v="37"/>
    <x v="0"/>
    <n v="50"/>
    <n v="182"/>
    <n v="9100"/>
    <n v="4732"/>
    <n v="0.52"/>
    <x v="2"/>
    <s v="low Units"/>
    <n v="1.4247213518117485E-3"/>
  </r>
  <r>
    <x v="3"/>
    <s v="Online"/>
    <n v="1197831"/>
    <n v="44396"/>
    <s v="19-07-2021"/>
    <x v="5"/>
    <x v="1"/>
    <s v="Monday"/>
    <s v="19"/>
    <x v="1"/>
    <x v="34"/>
    <x v="37"/>
    <x v="1"/>
    <n v="45"/>
    <n v="117"/>
    <n v="5265"/>
    <n v="2633"/>
    <n v="0.5"/>
    <x v="2"/>
    <s v="low Units"/>
    <n v="7.9274964482678218E-4"/>
  </r>
  <r>
    <x v="3"/>
    <s v="Online"/>
    <n v="1197831"/>
    <n v="44396"/>
    <s v="19-07-2021"/>
    <x v="5"/>
    <x v="1"/>
    <s v="Monday"/>
    <s v="19"/>
    <x v="1"/>
    <x v="34"/>
    <x v="37"/>
    <x v="2"/>
    <n v="44"/>
    <n v="94"/>
    <n v="4136"/>
    <n v="2233"/>
    <n v="0.54"/>
    <x v="2"/>
    <s v="low Units"/>
    <n v="6.7231673258572153E-4"/>
  </r>
  <r>
    <x v="3"/>
    <s v="Online"/>
    <n v="1197831"/>
    <n v="44396"/>
    <s v="19-07-2021"/>
    <x v="5"/>
    <x v="1"/>
    <s v="Monday"/>
    <s v="19"/>
    <x v="1"/>
    <x v="34"/>
    <x v="37"/>
    <x v="3"/>
    <n v="41"/>
    <n v="85"/>
    <n v="3485"/>
    <n v="1847"/>
    <n v="0.53"/>
    <x v="2"/>
    <s v="low Units"/>
    <n v="5.5609897227309796E-4"/>
  </r>
  <r>
    <x v="3"/>
    <s v="Online"/>
    <n v="1197831"/>
    <n v="44396"/>
    <s v="19-07-2021"/>
    <x v="5"/>
    <x v="1"/>
    <s v="Monday"/>
    <s v="19"/>
    <x v="1"/>
    <x v="34"/>
    <x v="37"/>
    <x v="4"/>
    <n v="59"/>
    <n v="98"/>
    <n v="5782"/>
    <n v="2660"/>
    <n v="0.46"/>
    <x v="2"/>
    <s v="low Units"/>
    <n v="8.0087886640305378E-4"/>
  </r>
  <r>
    <x v="3"/>
    <s v="Online"/>
    <n v="1197831"/>
    <n v="44396"/>
    <s v="19-07-2021"/>
    <x v="5"/>
    <x v="1"/>
    <s v="Monday"/>
    <s v="19"/>
    <x v="1"/>
    <x v="34"/>
    <x v="37"/>
    <x v="5"/>
    <n v="61"/>
    <n v="142"/>
    <n v="8662"/>
    <n v="4677"/>
    <n v="0.54"/>
    <x v="2"/>
    <s v="low Units"/>
    <n v="1.4081618263786027E-3"/>
  </r>
  <r>
    <x v="3"/>
    <s v="Online"/>
    <n v="1197831"/>
    <n v="44428"/>
    <s v="20-08-2021"/>
    <x v="6"/>
    <x v="1"/>
    <s v="Friday"/>
    <s v="20"/>
    <x v="1"/>
    <x v="34"/>
    <x v="37"/>
    <x v="0"/>
    <n v="56"/>
    <n v="189"/>
    <n v="10584"/>
    <n v="5398"/>
    <n v="0.51"/>
    <x v="2"/>
    <s v="low Units"/>
    <n v="1.6252421506931145E-3"/>
  </r>
  <r>
    <x v="3"/>
    <s v="Online"/>
    <n v="1197831"/>
    <n v="44428"/>
    <s v="20-08-2021"/>
    <x v="6"/>
    <x v="1"/>
    <s v="Friday"/>
    <s v="20"/>
    <x v="1"/>
    <x v="34"/>
    <x v="37"/>
    <x v="1"/>
    <n v="51"/>
    <n v="113"/>
    <n v="5763"/>
    <n v="2709"/>
    <n v="0.47"/>
    <x v="2"/>
    <s v="low Units"/>
    <n v="8.156318981525837E-4"/>
  </r>
  <r>
    <x v="3"/>
    <s v="Online"/>
    <n v="1197831"/>
    <n v="44428"/>
    <s v="20-08-2021"/>
    <x v="6"/>
    <x v="1"/>
    <s v="Friday"/>
    <s v="20"/>
    <x v="1"/>
    <x v="34"/>
    <x v="37"/>
    <x v="2"/>
    <n v="47"/>
    <n v="113"/>
    <n v="5311"/>
    <n v="2815"/>
    <n v="0.53"/>
    <x v="2"/>
    <s v="low Units"/>
    <n v="8.4754661989646491E-4"/>
  </r>
  <r>
    <x v="3"/>
    <s v="Online"/>
    <n v="1197831"/>
    <n v="44428"/>
    <s v="20-08-2021"/>
    <x v="6"/>
    <x v="1"/>
    <s v="Friday"/>
    <s v="20"/>
    <x v="1"/>
    <x v="34"/>
    <x v="37"/>
    <x v="3"/>
    <n v="37"/>
    <n v="88"/>
    <n v="3256"/>
    <n v="1693"/>
    <n v="0.52"/>
    <x v="2"/>
    <s v="low Units"/>
    <n v="5.0973230106028959E-4"/>
  </r>
  <r>
    <x v="3"/>
    <s v="Online"/>
    <n v="1197831"/>
    <n v="44428"/>
    <s v="20-08-2021"/>
    <x v="6"/>
    <x v="1"/>
    <s v="Friday"/>
    <s v="20"/>
    <x v="1"/>
    <x v="34"/>
    <x v="37"/>
    <x v="4"/>
    <n v="47"/>
    <n v="81"/>
    <n v="3807"/>
    <n v="1713"/>
    <n v="0.45"/>
    <x v="2"/>
    <s v="low Units"/>
    <n v="5.157539466723426E-4"/>
  </r>
  <r>
    <x v="3"/>
    <s v="Online"/>
    <n v="1197831"/>
    <n v="44428"/>
    <s v="20-08-2021"/>
    <x v="6"/>
    <x v="1"/>
    <s v="Friday"/>
    <s v="20"/>
    <x v="1"/>
    <x v="34"/>
    <x v="37"/>
    <x v="5"/>
    <n v="50"/>
    <n v="124"/>
    <n v="6200"/>
    <n v="3224"/>
    <n v="0.52"/>
    <x v="2"/>
    <s v="low Units"/>
    <n v="9.7068927266294957E-4"/>
  </r>
  <r>
    <x v="3"/>
    <s v="Online"/>
    <n v="1197831"/>
    <n v="44458"/>
    <s v="19-09-2021"/>
    <x v="7"/>
    <x v="1"/>
    <s v="Sunday"/>
    <s v="19"/>
    <x v="1"/>
    <x v="34"/>
    <x v="37"/>
    <x v="0"/>
    <n v="49"/>
    <n v="150"/>
    <n v="7350"/>
    <n v="3969"/>
    <n v="0.54"/>
    <x v="2"/>
    <s v="low Units"/>
    <n v="1.1949955717119251E-3"/>
  </r>
  <r>
    <x v="3"/>
    <s v="Online"/>
    <n v="1197831"/>
    <n v="44458"/>
    <s v="19-09-2021"/>
    <x v="7"/>
    <x v="1"/>
    <s v="Sunday"/>
    <s v="19"/>
    <x v="1"/>
    <x v="34"/>
    <x v="37"/>
    <x v="1"/>
    <n v="38"/>
    <n v="98"/>
    <n v="3724"/>
    <n v="1676"/>
    <n v="0.45"/>
    <x v="2"/>
    <s v="low Units"/>
    <n v="5.0461390229004444E-4"/>
  </r>
  <r>
    <x v="3"/>
    <s v="Online"/>
    <n v="1197831"/>
    <n v="44458"/>
    <s v="19-09-2021"/>
    <x v="7"/>
    <x v="1"/>
    <s v="Sunday"/>
    <s v="19"/>
    <x v="1"/>
    <x v="34"/>
    <x v="37"/>
    <x v="2"/>
    <n v="14"/>
    <n v="69"/>
    <n v="966"/>
    <n v="493"/>
    <n v="0.51"/>
    <x v="2"/>
    <s v="low Units"/>
    <n v="1.4843356433710735E-4"/>
  </r>
  <r>
    <x v="3"/>
    <s v="Online"/>
    <n v="1197831"/>
    <n v="44458"/>
    <s v="19-09-2021"/>
    <x v="7"/>
    <x v="1"/>
    <s v="Sunday"/>
    <s v="19"/>
    <x v="1"/>
    <x v="34"/>
    <x v="37"/>
    <x v="3"/>
    <n v="14"/>
    <n v="63"/>
    <n v="882"/>
    <n v="450"/>
    <n v="0.51"/>
    <x v="2"/>
    <s v="low Units"/>
    <n v="1.3548702627119331E-4"/>
  </r>
  <r>
    <x v="3"/>
    <s v="Online"/>
    <n v="1197831"/>
    <n v="44458"/>
    <s v="19-09-2021"/>
    <x v="7"/>
    <x v="1"/>
    <s v="Sunday"/>
    <s v="19"/>
    <x v="1"/>
    <x v="34"/>
    <x v="37"/>
    <x v="4"/>
    <n v="23"/>
    <n v="68"/>
    <n v="1564"/>
    <n v="704"/>
    <n v="0.45"/>
    <x v="2"/>
    <s v="low Units"/>
    <n v="2.1196192554426689E-4"/>
  </r>
  <r>
    <x v="3"/>
    <s v="Online"/>
    <n v="1197831"/>
    <n v="44458"/>
    <s v="19-09-2021"/>
    <x v="7"/>
    <x v="1"/>
    <s v="Sunday"/>
    <s v="19"/>
    <x v="1"/>
    <x v="34"/>
    <x v="37"/>
    <x v="5"/>
    <n v="28"/>
    <n v="91"/>
    <n v="2548"/>
    <n v="1325"/>
    <n v="0.52"/>
    <x v="2"/>
    <s v="low Units"/>
    <n v="3.9893402179851372E-4"/>
  </r>
  <r>
    <x v="3"/>
    <s v="Online"/>
    <n v="1197831"/>
    <n v="44490"/>
    <s v="21-10-2021"/>
    <x v="8"/>
    <x v="1"/>
    <s v="Thursday"/>
    <s v="21"/>
    <x v="1"/>
    <x v="34"/>
    <x v="37"/>
    <x v="0"/>
    <n v="29"/>
    <n v="137"/>
    <n v="3973"/>
    <n v="2145"/>
    <n v="0.54"/>
    <x v="2"/>
    <s v="low Units"/>
    <n v="6.4582149189268813E-4"/>
  </r>
  <r>
    <x v="3"/>
    <s v="Online"/>
    <n v="1197831"/>
    <n v="44490"/>
    <s v="21-10-2021"/>
    <x v="8"/>
    <x v="1"/>
    <s v="Thursday"/>
    <s v="21"/>
    <x v="1"/>
    <x v="34"/>
    <x v="37"/>
    <x v="1"/>
    <n v="19"/>
    <n v="88"/>
    <n v="1672"/>
    <n v="769"/>
    <n v="0.46"/>
    <x v="2"/>
    <s v="low Units"/>
    <n v="2.3153227378343926E-4"/>
  </r>
  <r>
    <x v="3"/>
    <s v="Online"/>
    <n v="1197831"/>
    <n v="44490"/>
    <s v="21-10-2021"/>
    <x v="8"/>
    <x v="1"/>
    <s v="Thursday"/>
    <s v="21"/>
    <x v="1"/>
    <x v="34"/>
    <x v="37"/>
    <x v="2"/>
    <n v="20"/>
    <n v="56"/>
    <n v="1120"/>
    <n v="571"/>
    <n v="0.51"/>
    <x v="2"/>
    <s v="low Units"/>
    <n v="1.7191798222411419E-4"/>
  </r>
  <r>
    <x v="3"/>
    <s v="Online"/>
    <n v="1197831"/>
    <n v="44490"/>
    <s v="21-10-2021"/>
    <x v="8"/>
    <x v="1"/>
    <s v="Thursday"/>
    <s v="21"/>
    <x v="1"/>
    <x v="34"/>
    <x v="37"/>
    <x v="3"/>
    <n v="18"/>
    <n v="52"/>
    <n v="936"/>
    <n v="487"/>
    <n v="0.52"/>
    <x v="2"/>
    <s v="low Units"/>
    <n v="1.4662707065349144E-4"/>
  </r>
  <r>
    <x v="3"/>
    <s v="Online"/>
    <n v="1197831"/>
    <n v="44490"/>
    <s v="21-10-2021"/>
    <x v="8"/>
    <x v="1"/>
    <s v="Thursday"/>
    <s v="21"/>
    <x v="1"/>
    <x v="34"/>
    <x v="37"/>
    <x v="4"/>
    <n v="29"/>
    <n v="50"/>
    <n v="1450"/>
    <n v="696"/>
    <n v="0.48"/>
    <x v="2"/>
    <s v="low Units"/>
    <n v="2.095532672994457E-4"/>
  </r>
  <r>
    <x v="4"/>
    <s v="Online"/>
    <n v="1197831"/>
    <n v="44490"/>
    <s v="21-10-2021"/>
    <x v="8"/>
    <x v="1"/>
    <s v="Thursday"/>
    <s v="21"/>
    <x v="1"/>
    <x v="34"/>
    <x v="37"/>
    <x v="5"/>
    <n v="29"/>
    <n v="91"/>
    <n v="2639"/>
    <n v="1451"/>
    <n v="0.55000000000000004"/>
    <x v="2"/>
    <s v="low Units"/>
    <n v="4.3687038915444777E-4"/>
  </r>
  <r>
    <x v="4"/>
    <s v="Online"/>
    <n v="1197831"/>
    <n v="44520"/>
    <s v="20-11-2021"/>
    <x v="9"/>
    <x v="1"/>
    <s v="Saturday"/>
    <s v="20"/>
    <x v="1"/>
    <x v="34"/>
    <x v="37"/>
    <x v="0"/>
    <n v="23"/>
    <n v="133"/>
    <n v="3059"/>
    <n v="1652"/>
    <n v="0.54"/>
    <x v="2"/>
    <s v="low Units"/>
    <n v="4.973879275555808E-4"/>
  </r>
  <r>
    <x v="4"/>
    <s v="Online"/>
    <n v="1197831"/>
    <n v="44520"/>
    <s v="20-11-2021"/>
    <x v="9"/>
    <x v="1"/>
    <s v="Saturday"/>
    <s v="20"/>
    <x v="1"/>
    <x v="34"/>
    <x v="37"/>
    <x v="1"/>
    <n v="14"/>
    <n v="78"/>
    <n v="1092"/>
    <n v="513"/>
    <n v="0.47"/>
    <x v="2"/>
    <s v="low Units"/>
    <n v="1.5445520994916039E-4"/>
  </r>
  <r>
    <x v="4"/>
    <s v="Online"/>
    <n v="1197831"/>
    <n v="44520"/>
    <s v="20-11-2021"/>
    <x v="9"/>
    <x v="1"/>
    <s v="Saturday"/>
    <s v="20"/>
    <x v="1"/>
    <x v="34"/>
    <x v="37"/>
    <x v="2"/>
    <n v="23"/>
    <n v="74"/>
    <n v="1702"/>
    <n v="919"/>
    <n v="0.54"/>
    <x v="2"/>
    <s v="low Units"/>
    <n v="2.7669461587383703E-4"/>
  </r>
  <r>
    <x v="4"/>
    <s v="Online"/>
    <n v="1197831"/>
    <n v="44520"/>
    <s v="20-11-2021"/>
    <x v="9"/>
    <x v="1"/>
    <s v="Saturday"/>
    <s v="20"/>
    <x v="1"/>
    <x v="34"/>
    <x v="37"/>
    <x v="3"/>
    <n v="52"/>
    <n v="75"/>
    <n v="3900"/>
    <n v="2067"/>
    <n v="0.53"/>
    <x v="2"/>
    <s v="low Units"/>
    <n v="6.223370740056814E-4"/>
  </r>
  <r>
    <x v="4"/>
    <s v="Online"/>
    <n v="1197831"/>
    <n v="44520"/>
    <s v="20-11-2021"/>
    <x v="9"/>
    <x v="1"/>
    <s v="Saturday"/>
    <s v="20"/>
    <x v="1"/>
    <x v="34"/>
    <x v="37"/>
    <x v="4"/>
    <n v="71"/>
    <n v="77"/>
    <n v="5467"/>
    <n v="2679"/>
    <n v="0.49"/>
    <x v="2"/>
    <s v="low Units"/>
    <n v="8.0659942973450435E-4"/>
  </r>
  <r>
    <x v="4"/>
    <s v="Online"/>
    <n v="1197831"/>
    <n v="44520"/>
    <s v="20-11-2021"/>
    <x v="9"/>
    <x v="1"/>
    <s v="Saturday"/>
    <s v="20"/>
    <x v="1"/>
    <x v="34"/>
    <x v="37"/>
    <x v="5"/>
    <n v="72"/>
    <n v="105"/>
    <n v="7560"/>
    <n v="3780"/>
    <n v="0.5"/>
    <x v="2"/>
    <s v="low Units"/>
    <n v="1.1380910206780239E-3"/>
  </r>
  <r>
    <x v="4"/>
    <s v="Online"/>
    <n v="1197831"/>
    <n v="44549"/>
    <s v="19-12-2021"/>
    <x v="10"/>
    <x v="1"/>
    <s v="Sunday"/>
    <s v="19"/>
    <x v="1"/>
    <x v="34"/>
    <x v="37"/>
    <x v="0"/>
    <n v="64"/>
    <n v="169"/>
    <n v="10816"/>
    <n v="5949"/>
    <n v="0.55000000000000004"/>
    <x v="2"/>
    <s v="low Units"/>
    <n v="1.7911384873051759E-3"/>
  </r>
  <r>
    <x v="4"/>
    <s v="Online"/>
    <n v="1197831"/>
    <n v="44549"/>
    <s v="19-12-2021"/>
    <x v="10"/>
    <x v="1"/>
    <s v="Sunday"/>
    <s v="19"/>
    <x v="1"/>
    <x v="34"/>
    <x v="37"/>
    <x v="1"/>
    <n v="58"/>
    <n v="119"/>
    <n v="6902"/>
    <n v="3106"/>
    <n v="0.45"/>
    <x v="2"/>
    <s v="low Units"/>
    <n v="9.351615635518366E-4"/>
  </r>
  <r>
    <x v="4"/>
    <s v="Online"/>
    <n v="1197831"/>
    <n v="44549"/>
    <s v="19-12-2021"/>
    <x v="10"/>
    <x v="1"/>
    <s v="Sunday"/>
    <s v="19"/>
    <x v="1"/>
    <x v="34"/>
    <x v="37"/>
    <x v="2"/>
    <n v="55"/>
    <n v="101"/>
    <n v="5555"/>
    <n v="2778"/>
    <n v="0.5"/>
    <x v="2"/>
    <s v="low Units"/>
    <n v="8.3640657551416675E-4"/>
  </r>
  <r>
    <x v="4"/>
    <s v="Online"/>
    <n v="1197831"/>
    <n v="44549"/>
    <s v="19-12-2021"/>
    <x v="10"/>
    <x v="1"/>
    <s v="Sunday"/>
    <s v="19"/>
    <x v="1"/>
    <x v="34"/>
    <x v="37"/>
    <x v="3"/>
    <n v="54"/>
    <n v="94"/>
    <n v="5076"/>
    <n v="2690"/>
    <n v="0.53"/>
    <x v="2"/>
    <s v="low Units"/>
    <n v="8.0991133482113335E-4"/>
  </r>
  <r>
    <x v="4"/>
    <s v="Online"/>
    <n v="1197831"/>
    <n v="44549"/>
    <s v="19-12-2021"/>
    <x v="10"/>
    <x v="1"/>
    <s v="Sunday"/>
    <s v="19"/>
    <x v="1"/>
    <x v="34"/>
    <x v="37"/>
    <x v="4"/>
    <n v="69"/>
    <n v="81"/>
    <n v="5589"/>
    <n v="2683"/>
    <n v="0.48"/>
    <x v="2"/>
    <s v="low Units"/>
    <n v="8.0780375885691486E-4"/>
  </r>
  <r>
    <x v="4"/>
    <s v="Online"/>
    <n v="1197831"/>
    <n v="44549"/>
    <s v="19-12-2021"/>
    <x v="10"/>
    <x v="1"/>
    <s v="Sunday"/>
    <s v="19"/>
    <x v="1"/>
    <x v="34"/>
    <x v="37"/>
    <x v="5"/>
    <n v="68"/>
    <n v="123"/>
    <n v="8364"/>
    <n v="4182"/>
    <n v="0.5"/>
    <x v="2"/>
    <s v="low Units"/>
    <n v="1.2591260974802901E-3"/>
  </r>
  <r>
    <x v="4"/>
    <s v="Online"/>
    <n v="1197831"/>
    <n v="44212"/>
    <s v="16-01-2021"/>
    <x v="0"/>
    <x v="1"/>
    <s v="Saturday"/>
    <s v="16"/>
    <x v="1"/>
    <x v="34"/>
    <x v="37"/>
    <x v="0"/>
    <n v="23"/>
    <n v="149"/>
    <n v="3427"/>
    <n v="1679"/>
    <n v="0.49"/>
    <x v="2"/>
    <s v="low Units"/>
    <n v="5.0551714913185241E-4"/>
  </r>
  <r>
    <x v="4"/>
    <s v="Online"/>
    <n v="1197831"/>
    <n v="44212"/>
    <s v="16-01-2021"/>
    <x v="0"/>
    <x v="1"/>
    <s v="Saturday"/>
    <s v="16"/>
    <x v="1"/>
    <x v="34"/>
    <x v="37"/>
    <x v="1"/>
    <n v="23"/>
    <n v="91"/>
    <n v="2093"/>
    <n v="1026"/>
    <n v="0.49"/>
    <x v="2"/>
    <s v="low Units"/>
    <n v="3.0891041989832078E-4"/>
  </r>
  <r>
    <x v="4"/>
    <s v="Online"/>
    <n v="1197831"/>
    <n v="44212"/>
    <s v="16-01-2021"/>
    <x v="0"/>
    <x v="1"/>
    <s v="Saturday"/>
    <s v="16"/>
    <x v="1"/>
    <x v="34"/>
    <x v="37"/>
    <x v="2"/>
    <n v="14"/>
    <n v="88"/>
    <n v="1232"/>
    <n v="591"/>
    <n v="0.48"/>
    <x v="2"/>
    <s v="low Units"/>
    <n v="1.7793962783616723E-4"/>
  </r>
  <r>
    <x v="4"/>
    <s v="Online"/>
    <n v="1197831"/>
    <n v="44212"/>
    <s v="16-01-2021"/>
    <x v="0"/>
    <x v="1"/>
    <s v="Saturday"/>
    <s v="16"/>
    <x v="1"/>
    <x v="34"/>
    <x v="37"/>
    <x v="3"/>
    <n v="19"/>
    <n v="56"/>
    <n v="1064"/>
    <n v="521"/>
    <n v="0.49"/>
    <x v="2"/>
    <s v="low Units"/>
    <n v="1.5686386819398161E-4"/>
  </r>
  <r>
    <x v="4"/>
    <s v="Online"/>
    <n v="1197831"/>
    <n v="44212"/>
    <s v="16-01-2021"/>
    <x v="0"/>
    <x v="1"/>
    <s v="Saturday"/>
    <s v="16"/>
    <x v="1"/>
    <x v="34"/>
    <x v="37"/>
    <x v="4"/>
    <n v="33"/>
    <n v="65"/>
    <n v="2145"/>
    <n v="1030"/>
    <n v="0.48"/>
    <x v="2"/>
    <s v="low Units"/>
    <n v="3.101147490207314E-4"/>
  </r>
  <r>
    <x v="4"/>
    <s v="Online"/>
    <n v="1197831"/>
    <n v="44212"/>
    <s v="16-01-2021"/>
    <x v="0"/>
    <x v="1"/>
    <s v="Saturday"/>
    <s v="16"/>
    <x v="1"/>
    <x v="34"/>
    <x v="37"/>
    <x v="5"/>
    <n v="23"/>
    <n v="102"/>
    <n v="2346"/>
    <n v="1173"/>
    <n v="0.5"/>
    <x v="2"/>
    <s v="low Units"/>
    <n v="3.5316951514691061E-4"/>
  </r>
  <r>
    <x v="4"/>
    <s v="Online"/>
    <n v="1197831"/>
    <n v="44241"/>
    <s v="14-02-2021"/>
    <x v="1"/>
    <x v="1"/>
    <s v="Sunday"/>
    <s v="14"/>
    <x v="1"/>
    <x v="34"/>
    <x v="37"/>
    <x v="0"/>
    <n v="23"/>
    <n v="162"/>
    <n v="3726"/>
    <n v="1751"/>
    <n v="0.47"/>
    <x v="2"/>
    <s v="low Units"/>
    <n v="5.2719507333524342E-4"/>
  </r>
  <r>
    <x v="4"/>
    <s v="Online"/>
    <n v="1197831"/>
    <n v="44241"/>
    <s v="14-02-2021"/>
    <x v="1"/>
    <x v="1"/>
    <s v="Sunday"/>
    <s v="14"/>
    <x v="1"/>
    <x v="34"/>
    <x v="37"/>
    <x v="1"/>
    <n v="23"/>
    <n v="65"/>
    <n v="1495"/>
    <n v="748"/>
    <n v="0.5"/>
    <x v="2"/>
    <s v="low Units"/>
    <n v="2.2520954589078356E-4"/>
  </r>
  <r>
    <x v="4"/>
    <s v="Online"/>
    <n v="1197831"/>
    <n v="44241"/>
    <s v="14-02-2021"/>
    <x v="1"/>
    <x v="1"/>
    <s v="Sunday"/>
    <s v="14"/>
    <x v="1"/>
    <x v="34"/>
    <x v="37"/>
    <x v="2"/>
    <n v="14"/>
    <n v="75"/>
    <n v="1050"/>
    <n v="515"/>
    <n v="0.49"/>
    <x v="2"/>
    <s v="low Units"/>
    <n v="1.550573745103657E-4"/>
  </r>
  <r>
    <x v="4"/>
    <s v="Online"/>
    <n v="1197831"/>
    <n v="44241"/>
    <s v="14-02-2021"/>
    <x v="1"/>
    <x v="1"/>
    <s v="Sunday"/>
    <s v="14"/>
    <x v="3"/>
    <x v="35"/>
    <x v="38"/>
    <x v="3"/>
    <n v="20"/>
    <n v="42"/>
    <n v="840"/>
    <n v="378"/>
    <n v="0.45"/>
    <x v="2"/>
    <s v="low Units"/>
    <n v="1.1380910206780241E-4"/>
  </r>
  <r>
    <x v="4"/>
    <s v="Online"/>
    <n v="1197831"/>
    <n v="44241"/>
    <s v="14-02-2021"/>
    <x v="1"/>
    <x v="1"/>
    <s v="Sunday"/>
    <s v="14"/>
    <x v="3"/>
    <x v="35"/>
    <x v="38"/>
    <x v="4"/>
    <n v="32"/>
    <n v="68"/>
    <n v="2176"/>
    <n v="1044"/>
    <n v="0.48"/>
    <x v="2"/>
    <s v="low Units"/>
    <n v="3.1432990094916848E-4"/>
  </r>
  <r>
    <x v="4"/>
    <s v="Online"/>
    <n v="1197831"/>
    <n v="44241"/>
    <s v="14-02-2021"/>
    <x v="1"/>
    <x v="1"/>
    <s v="Sunday"/>
    <s v="14"/>
    <x v="3"/>
    <x v="35"/>
    <x v="38"/>
    <x v="5"/>
    <n v="18"/>
    <n v="98"/>
    <n v="1764"/>
    <n v="864"/>
    <n v="0.49"/>
    <x v="2"/>
    <s v="low Units"/>
    <n v="2.6013509044069117E-4"/>
  </r>
  <r>
    <x v="4"/>
    <s v="Online"/>
    <n v="1197831"/>
    <n v="44267"/>
    <s v="12-03-2021"/>
    <x v="2"/>
    <x v="1"/>
    <s v="Friday"/>
    <s v="12"/>
    <x v="3"/>
    <x v="35"/>
    <x v="38"/>
    <x v="0"/>
    <n v="20"/>
    <n v="153"/>
    <n v="3060"/>
    <n v="1499"/>
    <n v="0.49"/>
    <x v="2"/>
    <s v="low Units"/>
    <n v="4.5132233862337509E-4"/>
  </r>
  <r>
    <x v="4"/>
    <s v="Online"/>
    <n v="1197831"/>
    <n v="44267"/>
    <s v="12-03-2021"/>
    <x v="2"/>
    <x v="1"/>
    <s v="Friday"/>
    <s v="12"/>
    <x v="3"/>
    <x v="35"/>
    <x v="38"/>
    <x v="1"/>
    <n v="19"/>
    <n v="59"/>
    <n v="1121"/>
    <n v="527"/>
    <n v="0.47"/>
    <x v="2"/>
    <s v="low Units"/>
    <n v="1.5867036187759752E-4"/>
  </r>
  <r>
    <x v="4"/>
    <s v="Online"/>
    <n v="1197831"/>
    <n v="44267"/>
    <s v="12-03-2021"/>
    <x v="2"/>
    <x v="1"/>
    <s v="Friday"/>
    <s v="12"/>
    <x v="3"/>
    <x v="35"/>
    <x v="38"/>
    <x v="2"/>
    <n v="9"/>
    <n v="75"/>
    <n v="675"/>
    <n v="311"/>
    <n v="0.46"/>
    <x v="2"/>
    <s v="low Units"/>
    <n v="9.3636589267424728E-5"/>
  </r>
  <r>
    <x v="4"/>
    <s v="Online"/>
    <n v="1197831"/>
    <n v="44267"/>
    <s v="12-03-2021"/>
    <x v="2"/>
    <x v="1"/>
    <s v="Friday"/>
    <s v="12"/>
    <x v="3"/>
    <x v="35"/>
    <x v="38"/>
    <x v="3"/>
    <n v="20"/>
    <n v="26"/>
    <n v="520"/>
    <n v="250"/>
    <n v="0.48"/>
    <x v="2"/>
    <s v="low Units"/>
    <n v="7.5270570150662958E-5"/>
  </r>
  <r>
    <x v="4"/>
    <s v="Online"/>
    <n v="1197831"/>
    <n v="44267"/>
    <s v="12-03-2021"/>
    <x v="2"/>
    <x v="1"/>
    <s v="Friday"/>
    <s v="12"/>
    <x v="3"/>
    <x v="35"/>
    <x v="38"/>
    <x v="4"/>
    <n v="32"/>
    <n v="41"/>
    <n v="1312"/>
    <n v="604"/>
    <n v="0.46"/>
    <x v="2"/>
    <s v="low Units"/>
    <n v="1.818536974840017E-4"/>
  </r>
  <r>
    <x v="4"/>
    <s v="Online"/>
    <n v="1197831"/>
    <n v="44267"/>
    <s v="12-03-2021"/>
    <x v="2"/>
    <x v="1"/>
    <s v="Friday"/>
    <s v="12"/>
    <x v="3"/>
    <x v="35"/>
    <x v="38"/>
    <x v="5"/>
    <n v="23"/>
    <n v="65"/>
    <n v="1495"/>
    <n v="748"/>
    <n v="0.5"/>
    <x v="2"/>
    <s v="low Units"/>
    <n v="2.2520954589078356E-4"/>
  </r>
  <r>
    <x v="4"/>
    <s v="Online"/>
    <n v="1197831"/>
    <n v="44299"/>
    <s v="13-04-2021"/>
    <x v="3"/>
    <x v="1"/>
    <s v="Tuesday"/>
    <s v="13"/>
    <x v="3"/>
    <x v="35"/>
    <x v="38"/>
    <x v="0"/>
    <n v="24"/>
    <n v="150"/>
    <n v="3600"/>
    <n v="1620"/>
    <n v="0.45"/>
    <x v="2"/>
    <s v="low Units"/>
    <n v="4.8775329457629598E-4"/>
  </r>
  <r>
    <x v="4"/>
    <s v="Online"/>
    <n v="1197831"/>
    <n v="44299"/>
    <s v="13-04-2021"/>
    <x v="3"/>
    <x v="1"/>
    <s v="Tuesday"/>
    <s v="13"/>
    <x v="3"/>
    <x v="35"/>
    <x v="38"/>
    <x v="1"/>
    <n v="25"/>
    <n v="58"/>
    <n v="1450"/>
    <n v="696"/>
    <n v="0.48"/>
    <x v="2"/>
    <s v="low Units"/>
    <n v="2.095532672994457E-4"/>
  </r>
  <r>
    <x v="4"/>
    <s v="Online"/>
    <n v="1197831"/>
    <n v="44299"/>
    <s v="13-04-2021"/>
    <x v="3"/>
    <x v="1"/>
    <s v="Tuesday"/>
    <s v="13"/>
    <x v="3"/>
    <x v="35"/>
    <x v="38"/>
    <x v="2"/>
    <n v="14"/>
    <n v="60"/>
    <n v="840"/>
    <n v="420"/>
    <n v="0.5"/>
    <x v="2"/>
    <s v="low Units"/>
    <n v="1.2645455785311377E-4"/>
  </r>
  <r>
    <x v="4"/>
    <s v="Online"/>
    <n v="1197831"/>
    <n v="44299"/>
    <s v="13-04-2021"/>
    <x v="3"/>
    <x v="1"/>
    <s v="Tuesday"/>
    <s v="13"/>
    <x v="3"/>
    <x v="35"/>
    <x v="38"/>
    <x v="3"/>
    <n v="19"/>
    <n v="35"/>
    <n v="665"/>
    <n v="299"/>
    <n v="0.45"/>
    <x v="2"/>
    <s v="low Units"/>
    <n v="9.0023601900192897E-5"/>
  </r>
  <r>
    <x v="4"/>
    <s v="Online"/>
    <n v="1197831"/>
    <n v="44299"/>
    <s v="13-04-2021"/>
    <x v="3"/>
    <x v="1"/>
    <s v="Tuesday"/>
    <s v="13"/>
    <x v="3"/>
    <x v="35"/>
    <x v="38"/>
    <x v="4"/>
    <n v="39"/>
    <n v="38"/>
    <n v="1482"/>
    <n v="726"/>
    <n v="0.49"/>
    <x v="2"/>
    <s v="low Units"/>
    <n v="2.1858573571752524E-4"/>
  </r>
  <r>
    <x v="4"/>
    <s v="Online"/>
    <n v="1197831"/>
    <n v="44299"/>
    <s v="13-04-2021"/>
    <x v="3"/>
    <x v="1"/>
    <s v="Tuesday"/>
    <s v="13"/>
    <x v="3"/>
    <x v="35"/>
    <x v="38"/>
    <x v="5"/>
    <n v="29"/>
    <n v="81"/>
    <n v="2349"/>
    <n v="1151"/>
    <n v="0.49"/>
    <x v="2"/>
    <s v="low Units"/>
    <n v="3.4654570497365229E-4"/>
  </r>
  <r>
    <x v="4"/>
    <s v="Online"/>
    <n v="1197831"/>
    <n v="44328"/>
    <s v="12-05-2021"/>
    <x v="4"/>
    <x v="1"/>
    <s v="Wednesday"/>
    <s v="12"/>
    <x v="3"/>
    <x v="35"/>
    <x v="38"/>
    <x v="0"/>
    <n v="36"/>
    <n v="143"/>
    <n v="5148"/>
    <n v="2317"/>
    <n v="0.45"/>
    <x v="2"/>
    <s v="low Units"/>
    <n v="6.976076441563443E-4"/>
  </r>
  <r>
    <x v="4"/>
    <s v="Online"/>
    <n v="1197831"/>
    <n v="44328"/>
    <s v="12-05-2021"/>
    <x v="4"/>
    <x v="1"/>
    <s v="Wednesday"/>
    <s v="12"/>
    <x v="3"/>
    <x v="35"/>
    <x v="38"/>
    <x v="1"/>
    <n v="39"/>
    <n v="77"/>
    <n v="3003"/>
    <n v="1441"/>
    <n v="0.48"/>
    <x v="2"/>
    <s v="low Units"/>
    <n v="4.3385956634842127E-4"/>
  </r>
  <r>
    <x v="4"/>
    <s v="Online"/>
    <n v="1197831"/>
    <n v="44328"/>
    <s v="12-05-2021"/>
    <x v="4"/>
    <x v="1"/>
    <s v="Wednesday"/>
    <s v="12"/>
    <x v="3"/>
    <x v="35"/>
    <x v="38"/>
    <x v="2"/>
    <n v="32"/>
    <n v="65"/>
    <n v="2080"/>
    <n v="1019"/>
    <n v="0.49"/>
    <x v="2"/>
    <s v="low Units"/>
    <n v="3.0680284393410224E-4"/>
  </r>
  <r>
    <x v="4"/>
    <s v="Online"/>
    <n v="1197831"/>
    <n v="44328"/>
    <s v="12-05-2021"/>
    <x v="4"/>
    <x v="1"/>
    <s v="Wednesday"/>
    <s v="12"/>
    <x v="3"/>
    <x v="35"/>
    <x v="38"/>
    <x v="3"/>
    <n v="32"/>
    <n v="58"/>
    <n v="1856"/>
    <n v="928"/>
    <n v="0.5"/>
    <x v="2"/>
    <s v="low Units"/>
    <n v="2.7940435639926093E-4"/>
  </r>
  <r>
    <x v="4"/>
    <s v="Online"/>
    <n v="1197831"/>
    <n v="44328"/>
    <s v="12-05-2021"/>
    <x v="4"/>
    <x v="1"/>
    <s v="Wednesday"/>
    <s v="12"/>
    <x v="3"/>
    <x v="35"/>
    <x v="38"/>
    <x v="4"/>
    <n v="43"/>
    <n v="56"/>
    <n v="2408"/>
    <n v="1204"/>
    <n v="0.5"/>
    <x v="2"/>
    <s v="low Units"/>
    <n v="3.6250306584559284E-4"/>
  </r>
  <r>
    <x v="4"/>
    <s v="Online"/>
    <n v="1197831"/>
    <n v="44328"/>
    <s v="12-05-2021"/>
    <x v="4"/>
    <x v="1"/>
    <s v="Wednesday"/>
    <s v="12"/>
    <x v="3"/>
    <x v="35"/>
    <x v="38"/>
    <x v="5"/>
    <n v="42"/>
    <n v="94"/>
    <n v="3948"/>
    <n v="1777"/>
    <n v="0.45"/>
    <x v="2"/>
    <s v="low Units"/>
    <n v="5.3502321263091226E-4"/>
  </r>
  <r>
    <x v="4"/>
    <s v="Online"/>
    <n v="1197831"/>
    <n v="44361"/>
    <s v="14-06-2021"/>
    <x v="11"/>
    <x v="1"/>
    <s v="Monday"/>
    <s v="14"/>
    <x v="3"/>
    <x v="35"/>
    <x v="38"/>
    <x v="0"/>
    <n v="37"/>
    <n v="144"/>
    <n v="5328"/>
    <n v="2664"/>
    <n v="0.5"/>
    <x v="2"/>
    <s v="low Units"/>
    <n v="8.0208319552546451E-4"/>
  </r>
  <r>
    <x v="4"/>
    <s v="Online"/>
    <n v="1197831"/>
    <n v="44361"/>
    <s v="14-06-2021"/>
    <x v="11"/>
    <x v="1"/>
    <s v="Monday"/>
    <s v="14"/>
    <x v="3"/>
    <x v="35"/>
    <x v="38"/>
    <x v="1"/>
    <n v="32"/>
    <n v="94"/>
    <n v="3008"/>
    <n v="1444"/>
    <n v="0.48"/>
    <x v="2"/>
    <s v="low Units"/>
    <n v="4.3476281319022929E-4"/>
  </r>
  <r>
    <x v="4"/>
    <s v="Online"/>
    <n v="1197831"/>
    <n v="44361"/>
    <s v="14-06-2021"/>
    <x v="11"/>
    <x v="1"/>
    <s v="Monday"/>
    <s v="14"/>
    <x v="3"/>
    <x v="35"/>
    <x v="38"/>
    <x v="2"/>
    <n v="37"/>
    <n v="81"/>
    <n v="2997"/>
    <n v="1379"/>
    <n v="0.46"/>
    <x v="2"/>
    <s v="low Units"/>
    <n v="4.1519246495105687E-4"/>
  </r>
  <r>
    <x v="4"/>
    <s v="Online"/>
    <n v="1197831"/>
    <n v="44361"/>
    <s v="14-06-2021"/>
    <x v="11"/>
    <x v="1"/>
    <s v="Monday"/>
    <s v="14"/>
    <x v="3"/>
    <x v="35"/>
    <x v="38"/>
    <x v="3"/>
    <n v="38"/>
    <n v="80"/>
    <n v="3040"/>
    <n v="1368"/>
    <n v="0.45"/>
    <x v="2"/>
    <s v="low Units"/>
    <n v="4.1188055986442776E-4"/>
  </r>
  <r>
    <x v="4"/>
    <s v="Online"/>
    <n v="1197831"/>
    <n v="44361"/>
    <s v="14-06-2021"/>
    <x v="11"/>
    <x v="1"/>
    <s v="Monday"/>
    <s v="14"/>
    <x v="3"/>
    <x v="35"/>
    <x v="38"/>
    <x v="4"/>
    <n v="54"/>
    <n v="83"/>
    <n v="4482"/>
    <n v="2151"/>
    <n v="0.48"/>
    <x v="2"/>
    <s v="low Units"/>
    <n v="6.4762798557630407E-4"/>
  </r>
  <r>
    <x v="4"/>
    <s v="Online"/>
    <n v="1197831"/>
    <n v="44361"/>
    <s v="14-06-2021"/>
    <x v="11"/>
    <x v="1"/>
    <s v="Monday"/>
    <s v="14"/>
    <x v="3"/>
    <x v="35"/>
    <x v="38"/>
    <x v="5"/>
    <n v="58"/>
    <n v="117"/>
    <n v="6786"/>
    <n v="3325"/>
    <n v="0.49"/>
    <x v="2"/>
    <s v="low Units"/>
    <n v="1.0010985830038173E-3"/>
  </r>
  <r>
    <x v="4"/>
    <s v="Online"/>
    <n v="1197831"/>
    <n v="44389"/>
    <s v="12-07-2021"/>
    <x v="5"/>
    <x v="1"/>
    <s v="Monday"/>
    <s v="12"/>
    <x v="3"/>
    <x v="35"/>
    <x v="38"/>
    <x v="0"/>
    <n v="51"/>
    <n v="182"/>
    <n v="9282"/>
    <n v="4641"/>
    <n v="0.5"/>
    <x v="2"/>
    <s v="low Units"/>
    <n v="1.3973228642769071E-3"/>
  </r>
  <r>
    <x v="4"/>
    <s v="Online"/>
    <n v="1197831"/>
    <n v="44389"/>
    <s v="12-07-2021"/>
    <x v="5"/>
    <x v="1"/>
    <s v="Monday"/>
    <s v="12"/>
    <x v="3"/>
    <x v="35"/>
    <x v="38"/>
    <x v="1"/>
    <n v="49"/>
    <n v="119"/>
    <n v="5831"/>
    <n v="2916"/>
    <n v="0.5"/>
    <x v="2"/>
    <s v="low Units"/>
    <n v="8.7795593023733283E-4"/>
  </r>
  <r>
    <x v="4"/>
    <s v="Online"/>
    <n v="1197831"/>
    <n v="44389"/>
    <s v="12-07-2021"/>
    <x v="5"/>
    <x v="1"/>
    <s v="Monday"/>
    <s v="12"/>
    <x v="3"/>
    <x v="35"/>
    <x v="38"/>
    <x v="2"/>
    <n v="42"/>
    <n v="102"/>
    <n v="4284"/>
    <n v="1971"/>
    <n v="0.46"/>
    <x v="2"/>
    <s v="low Units"/>
    <n v="5.9343317506782675E-4"/>
  </r>
  <r>
    <x v="4"/>
    <s v="Online"/>
    <n v="1197831"/>
    <n v="44389"/>
    <s v="12-07-2021"/>
    <x v="5"/>
    <x v="1"/>
    <s v="Monday"/>
    <s v="12"/>
    <x v="3"/>
    <x v="35"/>
    <x v="38"/>
    <x v="3"/>
    <n v="43"/>
    <n v="75"/>
    <n v="3225"/>
    <n v="1580"/>
    <n v="0.49"/>
    <x v="2"/>
    <s v="low Units"/>
    <n v="4.7571000335218985E-4"/>
  </r>
  <r>
    <x v="4"/>
    <s v="Online"/>
    <n v="1197831"/>
    <n v="44389"/>
    <s v="12-07-2021"/>
    <x v="5"/>
    <x v="1"/>
    <s v="Monday"/>
    <s v="12"/>
    <x v="3"/>
    <x v="35"/>
    <x v="38"/>
    <x v="4"/>
    <n v="56"/>
    <n v="91"/>
    <n v="5096"/>
    <n v="2344"/>
    <n v="0.46"/>
    <x v="2"/>
    <s v="low Units"/>
    <n v="7.0573686573261591E-4"/>
  </r>
  <r>
    <x v="4"/>
    <s v="Online"/>
    <n v="1197831"/>
    <n v="44389"/>
    <s v="12-07-2021"/>
    <x v="5"/>
    <x v="1"/>
    <s v="Monday"/>
    <s v="12"/>
    <x v="3"/>
    <x v="35"/>
    <x v="38"/>
    <x v="5"/>
    <n v="60"/>
    <n v="140"/>
    <n v="8400"/>
    <n v="4116"/>
    <n v="0.49"/>
    <x v="2"/>
    <s v="low Units"/>
    <n v="1.239254666960515E-3"/>
  </r>
  <r>
    <x v="4"/>
    <s v="Online"/>
    <n v="1197831"/>
    <n v="44421"/>
    <s v="13-08-2021"/>
    <x v="6"/>
    <x v="1"/>
    <s v="Friday"/>
    <s v="13"/>
    <x v="3"/>
    <x v="35"/>
    <x v="38"/>
    <x v="0"/>
    <n v="56"/>
    <n v="189"/>
    <n v="10584"/>
    <n v="5292"/>
    <n v="0.5"/>
    <x v="2"/>
    <s v="low Units"/>
    <n v="1.5933274289492336E-3"/>
  </r>
  <r>
    <x v="4"/>
    <s v="Online"/>
    <n v="1197831"/>
    <n v="44421"/>
    <s v="13-08-2021"/>
    <x v="6"/>
    <x v="1"/>
    <s v="Friday"/>
    <s v="13"/>
    <x v="3"/>
    <x v="35"/>
    <x v="38"/>
    <x v="1"/>
    <n v="51"/>
    <n v="111"/>
    <n v="5661"/>
    <n v="2547"/>
    <n v="0.45"/>
    <x v="2"/>
    <s v="low Units"/>
    <n v="7.668565686949542E-4"/>
  </r>
  <r>
    <x v="4"/>
    <s v="Online"/>
    <n v="1197831"/>
    <n v="44421"/>
    <s v="13-08-2021"/>
    <x v="6"/>
    <x v="1"/>
    <s v="Friday"/>
    <s v="13"/>
    <x v="3"/>
    <x v="35"/>
    <x v="38"/>
    <x v="2"/>
    <n v="47"/>
    <n v="102"/>
    <n v="4794"/>
    <n v="2397"/>
    <n v="0.5"/>
    <x v="2"/>
    <s v="low Units"/>
    <n v="7.2169422660455645E-4"/>
  </r>
  <r>
    <x v="4"/>
    <s v="Online"/>
    <n v="1197831"/>
    <n v="44421"/>
    <s v="13-08-2021"/>
    <x v="6"/>
    <x v="1"/>
    <s v="Friday"/>
    <s v="13"/>
    <x v="3"/>
    <x v="35"/>
    <x v="38"/>
    <x v="3"/>
    <n v="37"/>
    <n v="90"/>
    <n v="3330"/>
    <n v="1632"/>
    <n v="0.49"/>
    <x v="2"/>
    <s v="low Units"/>
    <n v="4.9136628194352779E-4"/>
  </r>
  <r>
    <x v="4"/>
    <s v="Online"/>
    <n v="1197831"/>
    <n v="44421"/>
    <s v="13-08-2021"/>
    <x v="6"/>
    <x v="1"/>
    <s v="Friday"/>
    <s v="13"/>
    <x v="3"/>
    <x v="35"/>
    <x v="38"/>
    <x v="4"/>
    <n v="47"/>
    <n v="69"/>
    <n v="3243"/>
    <n v="1622"/>
    <n v="0.5"/>
    <x v="2"/>
    <s v="low Units"/>
    <n v="4.8835545913750134E-4"/>
  </r>
  <r>
    <x v="4"/>
    <s v="Online"/>
    <n v="1197831"/>
    <n v="44421"/>
    <s v="13-08-2021"/>
    <x v="6"/>
    <x v="1"/>
    <s v="Friday"/>
    <s v="13"/>
    <x v="3"/>
    <x v="35"/>
    <x v="38"/>
    <x v="5"/>
    <n v="52"/>
    <n v="113"/>
    <n v="5876"/>
    <n v="2938"/>
    <n v="0.5"/>
    <x v="2"/>
    <s v="low Units"/>
    <n v="8.8457974041059105E-4"/>
  </r>
  <r>
    <x v="4"/>
    <s v="Online"/>
    <n v="1197831"/>
    <n v="44451"/>
    <s v="12-09-2021"/>
    <x v="7"/>
    <x v="1"/>
    <s v="Sunday"/>
    <s v="12"/>
    <x v="3"/>
    <x v="35"/>
    <x v="38"/>
    <x v="0"/>
    <n v="47"/>
    <n v="165"/>
    <n v="7755"/>
    <n v="3878"/>
    <n v="0.5"/>
    <x v="2"/>
    <s v="low Units"/>
    <n v="1.1675970841770837E-3"/>
  </r>
  <r>
    <x v="4"/>
    <s v="Online"/>
    <n v="1197831"/>
    <n v="44451"/>
    <s v="12-09-2021"/>
    <x v="7"/>
    <x v="1"/>
    <s v="Sunday"/>
    <s v="12"/>
    <x v="3"/>
    <x v="35"/>
    <x v="38"/>
    <x v="1"/>
    <n v="38"/>
    <n v="91"/>
    <n v="3458"/>
    <n v="1556"/>
    <n v="0.45"/>
    <x v="2"/>
    <s v="low Units"/>
    <n v="4.6848402861772621E-4"/>
  </r>
  <r>
    <x v="4"/>
    <s v="Online"/>
    <n v="1197831"/>
    <n v="44451"/>
    <s v="12-09-2021"/>
    <x v="7"/>
    <x v="1"/>
    <s v="Sunday"/>
    <s v="12"/>
    <x v="3"/>
    <x v="35"/>
    <x v="38"/>
    <x v="2"/>
    <n v="15"/>
    <n v="75"/>
    <n v="1125"/>
    <n v="529"/>
    <n v="0.47"/>
    <x v="2"/>
    <s v="low Units"/>
    <n v="1.592725264388028E-4"/>
  </r>
  <r>
    <x v="4"/>
    <s v="Online"/>
    <n v="1197831"/>
    <n v="44451"/>
    <s v="12-09-2021"/>
    <x v="7"/>
    <x v="1"/>
    <s v="Sunday"/>
    <s v="12"/>
    <x v="3"/>
    <x v="35"/>
    <x v="38"/>
    <x v="3"/>
    <n v="14"/>
    <n v="65"/>
    <n v="910"/>
    <n v="428"/>
    <n v="0.47"/>
    <x v="2"/>
    <s v="low Units"/>
    <n v="1.2886321609793499E-4"/>
  </r>
  <r>
    <x v="4"/>
    <s v="Online"/>
    <n v="1197831"/>
    <n v="44451"/>
    <s v="12-09-2021"/>
    <x v="7"/>
    <x v="1"/>
    <s v="Sunday"/>
    <s v="12"/>
    <x v="3"/>
    <x v="35"/>
    <x v="38"/>
    <x v="4"/>
    <n v="24"/>
    <n v="61"/>
    <n v="1464"/>
    <n v="717"/>
    <n v="0.49"/>
    <x v="2"/>
    <s v="low Units"/>
    <n v="2.1587599519210136E-4"/>
  </r>
  <r>
    <x v="4"/>
    <s v="Online"/>
    <n v="1197831"/>
    <n v="44451"/>
    <s v="12-09-2021"/>
    <x v="7"/>
    <x v="1"/>
    <s v="Sunday"/>
    <s v="12"/>
    <x v="3"/>
    <x v="35"/>
    <x v="38"/>
    <x v="5"/>
    <n v="29"/>
    <n v="94"/>
    <n v="2726"/>
    <n v="1336"/>
    <n v="0.49"/>
    <x v="2"/>
    <s v="low Units"/>
    <n v="4.0224592688514282E-4"/>
  </r>
  <r>
    <x v="4"/>
    <s v="Online"/>
    <n v="1197831"/>
    <n v="44483"/>
    <s v="14-10-2021"/>
    <x v="8"/>
    <x v="1"/>
    <s v="Thursday"/>
    <s v="14"/>
    <x v="3"/>
    <x v="35"/>
    <x v="38"/>
    <x v="0"/>
    <n v="29"/>
    <n v="145"/>
    <n v="4205"/>
    <n v="1934"/>
    <n v="0.46"/>
    <x v="2"/>
    <s v="low Units"/>
    <n v="5.8229313068552859E-4"/>
  </r>
  <r>
    <x v="4"/>
    <s v="Online"/>
    <n v="1197831"/>
    <n v="44483"/>
    <s v="14-10-2021"/>
    <x v="8"/>
    <x v="1"/>
    <s v="Thursday"/>
    <s v="14"/>
    <x v="3"/>
    <x v="35"/>
    <x v="38"/>
    <x v="1"/>
    <n v="19"/>
    <n v="85"/>
    <n v="1615"/>
    <n v="743"/>
    <n v="0.46"/>
    <x v="2"/>
    <s v="low Units"/>
    <n v="2.2370413448777031E-4"/>
  </r>
  <r>
    <x v="4"/>
    <s v="Online"/>
    <n v="1197831"/>
    <n v="44483"/>
    <s v="14-10-2021"/>
    <x v="8"/>
    <x v="1"/>
    <s v="Thursday"/>
    <s v="14"/>
    <x v="3"/>
    <x v="35"/>
    <x v="38"/>
    <x v="2"/>
    <n v="19"/>
    <n v="60"/>
    <n v="1140"/>
    <n v="536"/>
    <n v="0.47"/>
    <x v="2"/>
    <s v="low Units"/>
    <n v="1.613801024030214E-4"/>
  </r>
  <r>
    <x v="4"/>
    <s v="Online"/>
    <n v="1197831"/>
    <n v="44483"/>
    <s v="14-10-2021"/>
    <x v="8"/>
    <x v="1"/>
    <s v="Thursday"/>
    <s v="14"/>
    <x v="3"/>
    <x v="35"/>
    <x v="38"/>
    <x v="3"/>
    <n v="19"/>
    <n v="47"/>
    <n v="893"/>
    <n v="429"/>
    <n v="0.48"/>
    <x v="2"/>
    <s v="low Units"/>
    <n v="1.2916429837853764E-4"/>
  </r>
  <r>
    <x v="4"/>
    <s v="Online"/>
    <n v="1197831"/>
    <n v="44483"/>
    <s v="14-10-2021"/>
    <x v="8"/>
    <x v="1"/>
    <s v="Thursday"/>
    <s v="14"/>
    <x v="3"/>
    <x v="35"/>
    <x v="38"/>
    <x v="4"/>
    <n v="29"/>
    <n v="46"/>
    <n v="1334"/>
    <n v="654"/>
    <n v="0.49"/>
    <x v="2"/>
    <s v="low Units"/>
    <n v="1.9690781151413428E-4"/>
  </r>
  <r>
    <x v="0"/>
    <s v="Online"/>
    <n v="1197831"/>
    <n v="44483"/>
    <s v="14-10-2021"/>
    <x v="8"/>
    <x v="1"/>
    <s v="Thursday"/>
    <s v="14"/>
    <x v="3"/>
    <x v="35"/>
    <x v="38"/>
    <x v="5"/>
    <n v="28"/>
    <n v="90"/>
    <n v="2520"/>
    <n v="1210"/>
    <n v="0.48"/>
    <x v="2"/>
    <s v="low Units"/>
    <n v="3.6430955952920872E-4"/>
  </r>
  <r>
    <x v="0"/>
    <s v="Online"/>
    <n v="1197831"/>
    <n v="44513"/>
    <s v="13-11-2021"/>
    <x v="9"/>
    <x v="1"/>
    <s v="Saturday"/>
    <s v="13"/>
    <x v="3"/>
    <x v="35"/>
    <x v="38"/>
    <x v="0"/>
    <n v="23"/>
    <n v="122"/>
    <n v="2806"/>
    <n v="1319"/>
    <n v="0.47"/>
    <x v="2"/>
    <s v="low Units"/>
    <n v="3.9712752811489778E-4"/>
  </r>
  <r>
    <x v="0"/>
    <s v="Online"/>
    <n v="1197831"/>
    <n v="44513"/>
    <s v="13-11-2021"/>
    <x v="9"/>
    <x v="1"/>
    <s v="Saturday"/>
    <s v="13"/>
    <x v="3"/>
    <x v="35"/>
    <x v="38"/>
    <x v="1"/>
    <n v="14"/>
    <n v="72"/>
    <n v="1008"/>
    <n v="504"/>
    <n v="0.5"/>
    <x v="2"/>
    <s v="low Units"/>
    <n v="1.5174546942373651E-4"/>
  </r>
  <r>
    <x v="0"/>
    <s v="Online"/>
    <n v="1197831"/>
    <n v="44513"/>
    <s v="13-11-2021"/>
    <x v="9"/>
    <x v="1"/>
    <s v="Saturday"/>
    <s v="13"/>
    <x v="3"/>
    <x v="35"/>
    <x v="38"/>
    <x v="2"/>
    <n v="23"/>
    <n v="55"/>
    <n v="1265"/>
    <n v="633"/>
    <n v="0.5"/>
    <x v="2"/>
    <s v="low Units"/>
    <n v="1.9058508362147862E-4"/>
  </r>
  <r>
    <x v="0"/>
    <s v="Online"/>
    <n v="1197831"/>
    <n v="44513"/>
    <s v="13-11-2021"/>
    <x v="9"/>
    <x v="1"/>
    <s v="Saturday"/>
    <s v="13"/>
    <x v="3"/>
    <x v="35"/>
    <x v="38"/>
    <x v="3"/>
    <n v="54"/>
    <n v="83"/>
    <n v="4482"/>
    <n v="2151"/>
    <n v="0.48"/>
    <x v="2"/>
    <s v="low Units"/>
    <n v="6.4762798557630407E-4"/>
  </r>
  <r>
    <x v="0"/>
    <s v="Online"/>
    <n v="1197831"/>
    <n v="44513"/>
    <s v="13-11-2021"/>
    <x v="9"/>
    <x v="1"/>
    <s v="Saturday"/>
    <s v="13"/>
    <x v="3"/>
    <x v="35"/>
    <x v="38"/>
    <x v="4"/>
    <n v="68"/>
    <n v="70"/>
    <n v="4760"/>
    <n v="2190"/>
    <n v="0.46"/>
    <x v="2"/>
    <s v="low Units"/>
    <n v="6.5937019451980754E-4"/>
  </r>
  <r>
    <x v="0"/>
    <s v="Online"/>
    <n v="1197831"/>
    <n v="44513"/>
    <s v="13-11-2021"/>
    <x v="9"/>
    <x v="1"/>
    <s v="Saturday"/>
    <s v="13"/>
    <x v="3"/>
    <x v="35"/>
    <x v="38"/>
    <x v="5"/>
    <n v="73"/>
    <n v="88"/>
    <n v="6424"/>
    <n v="2955"/>
    <n v="0.46"/>
    <x v="2"/>
    <s v="low Units"/>
    <n v="8.896981391808362E-4"/>
  </r>
  <r>
    <x v="0"/>
    <s v="Online"/>
    <n v="1197831"/>
    <n v="44542"/>
    <s v="12-12-2021"/>
    <x v="10"/>
    <x v="1"/>
    <s v="Sunday"/>
    <s v="12"/>
    <x v="3"/>
    <x v="35"/>
    <x v="38"/>
    <x v="0"/>
    <n v="66"/>
    <n v="150"/>
    <n v="9900"/>
    <n v="4950"/>
    <n v="0.5"/>
    <x v="2"/>
    <s v="low Units"/>
    <n v="1.4903572889831266E-3"/>
  </r>
  <r>
    <x v="0"/>
    <s v="Online"/>
    <n v="1197831"/>
    <n v="44542"/>
    <s v="12-12-2021"/>
    <x v="10"/>
    <x v="1"/>
    <s v="Sunday"/>
    <s v="12"/>
    <x v="3"/>
    <x v="35"/>
    <x v="38"/>
    <x v="1"/>
    <n v="59"/>
    <n v="120"/>
    <n v="7080"/>
    <n v="3540"/>
    <n v="0.5"/>
    <x v="2"/>
    <s v="low Units"/>
    <n v="1.0658312733333875E-3"/>
  </r>
  <r>
    <x v="0"/>
    <s v="Online"/>
    <n v="1197831"/>
    <n v="44542"/>
    <s v="12-12-2021"/>
    <x v="10"/>
    <x v="1"/>
    <s v="Sunday"/>
    <s v="12"/>
    <x v="3"/>
    <x v="35"/>
    <x v="38"/>
    <x v="2"/>
    <n v="58"/>
    <n v="95"/>
    <n v="5510"/>
    <n v="2535"/>
    <n v="0.46"/>
    <x v="2"/>
    <s v="low Units"/>
    <n v="7.6324358132772243E-4"/>
  </r>
  <r>
    <x v="0"/>
    <s v="Online"/>
    <n v="1197831"/>
    <n v="44542"/>
    <s v="12-12-2021"/>
    <x v="10"/>
    <x v="1"/>
    <s v="Sunday"/>
    <s v="12"/>
    <x v="3"/>
    <x v="35"/>
    <x v="38"/>
    <x v="3"/>
    <n v="59"/>
    <n v="90"/>
    <n v="5310"/>
    <n v="2390"/>
    <n v="0.45"/>
    <x v="2"/>
    <s v="low Units"/>
    <n v="7.1958665064033786E-4"/>
  </r>
  <r>
    <x v="0"/>
    <s v="Online"/>
    <n v="1197831"/>
    <n v="44542"/>
    <s v="12-12-2021"/>
    <x v="10"/>
    <x v="1"/>
    <s v="Sunday"/>
    <s v="12"/>
    <x v="3"/>
    <x v="35"/>
    <x v="38"/>
    <x v="4"/>
    <n v="64"/>
    <n v="81"/>
    <n v="5184"/>
    <n v="2592"/>
    <n v="0.5"/>
    <x v="2"/>
    <s v="low Units"/>
    <n v="7.8040527132207361E-4"/>
  </r>
  <r>
    <x v="0"/>
    <s v="Online"/>
    <n v="1197831"/>
    <n v="44542"/>
    <s v="12-12-2021"/>
    <x v="10"/>
    <x v="1"/>
    <s v="Sunday"/>
    <s v="12"/>
    <x v="3"/>
    <x v="35"/>
    <x v="38"/>
    <x v="5"/>
    <n v="68"/>
    <n v="112"/>
    <n v="7616"/>
    <n v="3503"/>
    <n v="0.46"/>
    <x v="2"/>
    <s v="low Units"/>
    <n v="1.0546912289510894E-3"/>
  </r>
  <r>
    <x v="0"/>
    <s v="Online"/>
    <n v="1185732"/>
    <n v="44208"/>
    <s v="12-01-2021"/>
    <x v="0"/>
    <x v="1"/>
    <s v="Tuesday"/>
    <s v="12"/>
    <x v="3"/>
    <x v="35"/>
    <x v="38"/>
    <x v="0"/>
    <n v="38"/>
    <n v="138"/>
    <n v="5244"/>
    <n v="2570"/>
    <n v="0.49"/>
    <x v="2"/>
    <s v="low Units"/>
    <n v="7.7378146114881518E-4"/>
  </r>
  <r>
    <x v="0"/>
    <s v="Online"/>
    <n v="1185732"/>
    <n v="44208"/>
    <s v="12-01-2021"/>
    <x v="0"/>
    <x v="1"/>
    <s v="Tuesday"/>
    <s v="12"/>
    <x v="3"/>
    <x v="35"/>
    <x v="38"/>
    <x v="1"/>
    <n v="37"/>
    <n v="80"/>
    <n v="2960"/>
    <n v="1184"/>
    <n v="0.4"/>
    <x v="2"/>
    <s v="low Units"/>
    <n v="3.5648142023353977E-4"/>
  </r>
  <r>
    <x v="0"/>
    <s v="Online"/>
    <n v="1185732"/>
    <n v="44208"/>
    <s v="12-01-2021"/>
    <x v="0"/>
    <x v="1"/>
    <s v="Tuesday"/>
    <s v="12"/>
    <x v="3"/>
    <x v="35"/>
    <x v="38"/>
    <x v="2"/>
    <n v="27"/>
    <n v="83"/>
    <n v="2241"/>
    <n v="986"/>
    <n v="0.44"/>
    <x v="2"/>
    <s v="low Units"/>
    <n v="2.968671286742147E-4"/>
  </r>
  <r>
    <x v="0"/>
    <s v="Online"/>
    <n v="1185732"/>
    <n v="44208"/>
    <s v="12-01-2021"/>
    <x v="0"/>
    <x v="1"/>
    <s v="Tuesday"/>
    <s v="12"/>
    <x v="3"/>
    <x v="35"/>
    <x v="38"/>
    <x v="3"/>
    <n v="34"/>
    <n v="36"/>
    <n v="1224"/>
    <n v="490"/>
    <n v="0.4"/>
    <x v="2"/>
    <s v="low Units"/>
    <n v="1.4753031749529938E-4"/>
  </r>
  <r>
    <x v="0"/>
    <s v="Online"/>
    <n v="1185732"/>
    <n v="44208"/>
    <s v="12-01-2021"/>
    <x v="0"/>
    <x v="1"/>
    <s v="Tuesday"/>
    <s v="12"/>
    <x v="3"/>
    <x v="35"/>
    <x v="38"/>
    <x v="4"/>
    <n v="48"/>
    <n v="44"/>
    <n v="2112"/>
    <n v="993"/>
    <n v="0.47"/>
    <x v="2"/>
    <s v="low Units"/>
    <n v="2.989747046384333E-4"/>
  </r>
  <r>
    <x v="0"/>
    <s v="Online"/>
    <n v="1185732"/>
    <n v="44208"/>
    <s v="12-01-2021"/>
    <x v="0"/>
    <x v="1"/>
    <s v="Tuesday"/>
    <s v="12"/>
    <x v="3"/>
    <x v="35"/>
    <x v="38"/>
    <x v="5"/>
    <n v="37"/>
    <n v="72"/>
    <n v="2664"/>
    <n v="1465"/>
    <n v="0.55000000000000004"/>
    <x v="2"/>
    <s v="low Units"/>
    <n v="4.410855410828849E-4"/>
  </r>
  <r>
    <x v="0"/>
    <s v="Online"/>
    <n v="1185732"/>
    <n v="44239"/>
    <s v="12-02-2021"/>
    <x v="1"/>
    <x v="1"/>
    <s v="Friday"/>
    <s v="12"/>
    <x v="3"/>
    <x v="35"/>
    <x v="38"/>
    <x v="0"/>
    <n v="37"/>
    <n v="158"/>
    <n v="5846"/>
    <n v="2923"/>
    <n v="0.5"/>
    <x v="2"/>
    <s v="low Units"/>
    <n v="8.8006350620155132E-4"/>
  </r>
  <r>
    <x v="0"/>
    <s v="Online"/>
    <n v="1185732"/>
    <n v="44239"/>
    <s v="12-02-2021"/>
    <x v="1"/>
    <x v="1"/>
    <s v="Friday"/>
    <s v="12"/>
    <x v="3"/>
    <x v="35"/>
    <x v="38"/>
    <x v="1"/>
    <n v="39"/>
    <n v="47"/>
    <n v="1833"/>
    <n v="807"/>
    <n v="0.44"/>
    <x v="2"/>
    <s v="low Units"/>
    <n v="2.4297340044634002E-4"/>
  </r>
  <r>
    <x v="0"/>
    <s v="Online"/>
    <n v="1185732"/>
    <n v="44239"/>
    <s v="12-02-2021"/>
    <x v="1"/>
    <x v="1"/>
    <s v="Friday"/>
    <s v="12"/>
    <x v="3"/>
    <x v="35"/>
    <x v="38"/>
    <x v="2"/>
    <n v="29"/>
    <n v="59"/>
    <n v="1711"/>
    <n v="736"/>
    <n v="0.43"/>
    <x v="2"/>
    <s v="low Units"/>
    <n v="2.2159655852355175E-4"/>
  </r>
  <r>
    <x v="0"/>
    <s v="Online"/>
    <n v="1185732"/>
    <n v="44239"/>
    <s v="12-02-2021"/>
    <x v="1"/>
    <x v="1"/>
    <s v="Friday"/>
    <s v="12"/>
    <x v="3"/>
    <x v="36"/>
    <x v="39"/>
    <x v="3"/>
    <n v="33"/>
    <n v="25"/>
    <n v="825"/>
    <n v="363"/>
    <n v="0.44"/>
    <x v="2"/>
    <s v="low Units"/>
    <n v="1.0929286785876262E-4"/>
  </r>
  <r>
    <x v="0"/>
    <s v="Online"/>
    <n v="1185732"/>
    <n v="44239"/>
    <s v="12-02-2021"/>
    <x v="1"/>
    <x v="1"/>
    <s v="Friday"/>
    <s v="12"/>
    <x v="3"/>
    <x v="36"/>
    <x v="39"/>
    <x v="4"/>
    <n v="48"/>
    <n v="46"/>
    <n v="2208"/>
    <n v="994"/>
    <n v="0.45"/>
    <x v="2"/>
    <s v="low Units"/>
    <n v="2.992757869190359E-4"/>
  </r>
  <r>
    <x v="0"/>
    <s v="Online"/>
    <n v="1185732"/>
    <n v="44239"/>
    <s v="12-02-2021"/>
    <x v="1"/>
    <x v="1"/>
    <s v="Friday"/>
    <s v="12"/>
    <x v="3"/>
    <x v="36"/>
    <x v="39"/>
    <x v="5"/>
    <n v="32"/>
    <n v="80"/>
    <n v="2560"/>
    <n v="1408"/>
    <n v="0.55000000000000004"/>
    <x v="2"/>
    <s v="low Units"/>
    <n v="4.2392385108853378E-4"/>
  </r>
  <r>
    <x v="0"/>
    <s v="Online"/>
    <n v="1185732"/>
    <n v="44266"/>
    <s v="11-03-2021"/>
    <x v="2"/>
    <x v="1"/>
    <s v="Thursday"/>
    <s v="11"/>
    <x v="3"/>
    <x v="36"/>
    <x v="39"/>
    <x v="0"/>
    <n v="39"/>
    <n v="124"/>
    <n v="4836"/>
    <n v="2370"/>
    <n v="0.49"/>
    <x v="2"/>
    <s v="low Units"/>
    <n v="7.1356500502828485E-4"/>
  </r>
  <r>
    <x v="0"/>
    <s v="Online"/>
    <n v="1185732"/>
    <n v="44266"/>
    <s v="11-03-2021"/>
    <x v="2"/>
    <x v="1"/>
    <s v="Thursday"/>
    <s v="11"/>
    <x v="3"/>
    <x v="36"/>
    <x v="39"/>
    <x v="1"/>
    <n v="37"/>
    <n v="50"/>
    <n v="1850"/>
    <n v="777"/>
    <n v="0.42"/>
    <x v="2"/>
    <s v="low Units"/>
    <n v="2.3394093202826048E-4"/>
  </r>
  <r>
    <x v="0"/>
    <s v="Online"/>
    <n v="1185732"/>
    <n v="44266"/>
    <s v="11-03-2021"/>
    <x v="2"/>
    <x v="1"/>
    <s v="Thursday"/>
    <s v="11"/>
    <x v="3"/>
    <x v="36"/>
    <x v="39"/>
    <x v="2"/>
    <n v="27"/>
    <n v="59"/>
    <n v="1593"/>
    <n v="669"/>
    <n v="0.42"/>
    <x v="2"/>
    <s v="low Units"/>
    <n v="2.014240457231741E-4"/>
  </r>
  <r>
    <x v="0"/>
    <s v="Online"/>
    <n v="1185732"/>
    <n v="44266"/>
    <s v="11-03-2021"/>
    <x v="2"/>
    <x v="1"/>
    <s v="Thursday"/>
    <s v="11"/>
    <x v="3"/>
    <x v="36"/>
    <x v="39"/>
    <x v="3"/>
    <n v="33"/>
    <n v="23"/>
    <n v="759"/>
    <n v="334"/>
    <n v="0.44"/>
    <x v="2"/>
    <s v="low Units"/>
    <n v="1.0056148172128571E-4"/>
  </r>
  <r>
    <x v="0"/>
    <s v="Online"/>
    <n v="1185732"/>
    <n v="44266"/>
    <s v="11-03-2021"/>
    <x v="2"/>
    <x v="1"/>
    <s v="Thursday"/>
    <s v="11"/>
    <x v="3"/>
    <x v="36"/>
    <x v="39"/>
    <x v="4"/>
    <n v="47"/>
    <n v="31"/>
    <n v="1457"/>
    <n v="729"/>
    <n v="0.5"/>
    <x v="2"/>
    <s v="low Units"/>
    <n v="2.1948898255933321E-4"/>
  </r>
  <r>
    <x v="0"/>
    <s v="Online"/>
    <n v="1185732"/>
    <n v="44266"/>
    <s v="11-03-2021"/>
    <x v="2"/>
    <x v="1"/>
    <s v="Thursday"/>
    <s v="11"/>
    <x v="3"/>
    <x v="36"/>
    <x v="39"/>
    <x v="5"/>
    <n v="37"/>
    <n v="59"/>
    <n v="2183"/>
    <n v="1157"/>
    <n v="0.53"/>
    <x v="2"/>
    <s v="low Units"/>
    <n v="3.4835219865726817E-4"/>
  </r>
  <r>
    <x v="0"/>
    <s v="Online"/>
    <n v="1185732"/>
    <n v="44298"/>
    <s v="12-04-2021"/>
    <x v="3"/>
    <x v="1"/>
    <s v="Monday"/>
    <s v="12"/>
    <x v="3"/>
    <x v="36"/>
    <x v="39"/>
    <x v="0"/>
    <n v="38"/>
    <n v="113"/>
    <n v="4294"/>
    <n v="1975"/>
    <n v="0.46"/>
    <x v="2"/>
    <s v="low Units"/>
    <n v="5.9463750419023738E-4"/>
  </r>
  <r>
    <x v="0"/>
    <s v="Online"/>
    <n v="1185732"/>
    <n v="44298"/>
    <s v="12-04-2021"/>
    <x v="3"/>
    <x v="1"/>
    <s v="Monday"/>
    <s v="12"/>
    <x v="3"/>
    <x v="36"/>
    <x v="39"/>
    <x v="1"/>
    <n v="39"/>
    <n v="42"/>
    <n v="1638"/>
    <n v="672"/>
    <n v="0.41"/>
    <x v="2"/>
    <s v="low Units"/>
    <n v="2.0232729256498204E-4"/>
  </r>
  <r>
    <x v="0"/>
    <s v="Online"/>
    <n v="1185732"/>
    <n v="44298"/>
    <s v="12-04-2021"/>
    <x v="3"/>
    <x v="1"/>
    <s v="Monday"/>
    <s v="12"/>
    <x v="3"/>
    <x v="36"/>
    <x v="39"/>
    <x v="2"/>
    <n v="29"/>
    <n v="45"/>
    <n v="1305"/>
    <n v="522"/>
    <n v="0.4"/>
    <x v="2"/>
    <s v="low Units"/>
    <n v="1.5716495047458424E-4"/>
  </r>
  <r>
    <x v="0"/>
    <s v="Online"/>
    <n v="1185732"/>
    <n v="44298"/>
    <s v="12-04-2021"/>
    <x v="3"/>
    <x v="1"/>
    <s v="Monday"/>
    <s v="12"/>
    <x v="3"/>
    <x v="36"/>
    <x v="39"/>
    <x v="3"/>
    <n v="34"/>
    <n v="20"/>
    <n v="680"/>
    <n v="292"/>
    <n v="0.43"/>
    <x v="2"/>
    <s v="low Units"/>
    <n v="8.7916025935974346E-5"/>
  </r>
  <r>
    <x v="0"/>
    <s v="Online"/>
    <n v="1185732"/>
    <n v="44298"/>
    <s v="12-04-2021"/>
    <x v="3"/>
    <x v="1"/>
    <s v="Monday"/>
    <s v="12"/>
    <x v="3"/>
    <x v="36"/>
    <x v="39"/>
    <x v="4"/>
    <n v="56"/>
    <n v="29"/>
    <n v="1624"/>
    <n v="747"/>
    <n v="0.46"/>
    <x v="2"/>
    <s v="low Units"/>
    <n v="2.2490846361018091E-4"/>
  </r>
  <r>
    <x v="0"/>
    <s v="Online"/>
    <n v="1185732"/>
    <n v="44298"/>
    <s v="12-04-2021"/>
    <x v="3"/>
    <x v="1"/>
    <s v="Monday"/>
    <s v="12"/>
    <x v="3"/>
    <x v="36"/>
    <x v="39"/>
    <x v="5"/>
    <n v="48"/>
    <n v="61"/>
    <n v="2928"/>
    <n v="1552"/>
    <n v="0.53"/>
    <x v="2"/>
    <s v="low Units"/>
    <n v="4.6727969949531564E-4"/>
  </r>
  <r>
    <x v="0"/>
    <s v="Online"/>
    <n v="1185732"/>
    <n v="44329"/>
    <s v="13-05-2021"/>
    <x v="4"/>
    <x v="1"/>
    <s v="Thursday"/>
    <s v="13"/>
    <x v="3"/>
    <x v="36"/>
    <x v="39"/>
    <x v="0"/>
    <n v="58"/>
    <n v="139"/>
    <n v="8062"/>
    <n v="3789"/>
    <n v="0.47"/>
    <x v="2"/>
    <s v="low Units"/>
    <n v="1.1408007612034479E-3"/>
  </r>
  <r>
    <x v="0"/>
    <s v="Online"/>
    <n v="1185732"/>
    <n v="44329"/>
    <s v="13-05-2021"/>
    <x v="4"/>
    <x v="1"/>
    <s v="Thursday"/>
    <s v="13"/>
    <x v="3"/>
    <x v="36"/>
    <x v="39"/>
    <x v="1"/>
    <n v="45"/>
    <n v="60"/>
    <n v="2700"/>
    <n v="1215"/>
    <n v="0.45"/>
    <x v="2"/>
    <s v="low Units"/>
    <n v="3.65814970932222E-4"/>
  </r>
  <r>
    <x v="0"/>
    <s v="Online"/>
    <n v="1185732"/>
    <n v="44329"/>
    <s v="13-05-2021"/>
    <x v="4"/>
    <x v="1"/>
    <s v="Thursday"/>
    <s v="13"/>
    <x v="3"/>
    <x v="36"/>
    <x v="39"/>
    <x v="2"/>
    <n v="43"/>
    <n v="46"/>
    <n v="1978"/>
    <n v="831"/>
    <n v="0.42"/>
    <x v="2"/>
    <s v="low Units"/>
    <n v="2.5019937518080368E-4"/>
  </r>
  <r>
    <x v="0"/>
    <s v="Online"/>
    <n v="1185732"/>
    <n v="44329"/>
    <s v="13-05-2021"/>
    <x v="4"/>
    <x v="1"/>
    <s v="Thursday"/>
    <s v="13"/>
    <x v="3"/>
    <x v="36"/>
    <x v="39"/>
    <x v="3"/>
    <n v="43"/>
    <n v="26"/>
    <n v="1118"/>
    <n v="503"/>
    <n v="0.45"/>
    <x v="2"/>
    <s v="low Units"/>
    <n v="1.5144438714313386E-4"/>
  </r>
  <r>
    <x v="0"/>
    <s v="Online"/>
    <n v="1185732"/>
    <n v="44329"/>
    <s v="13-05-2021"/>
    <x v="4"/>
    <x v="1"/>
    <s v="Thursday"/>
    <s v="13"/>
    <x v="3"/>
    <x v="36"/>
    <x v="39"/>
    <x v="4"/>
    <n v="51"/>
    <n v="38"/>
    <n v="1938"/>
    <n v="969"/>
    <n v="0.5"/>
    <x v="2"/>
    <s v="low Units"/>
    <n v="2.9174872990396966E-4"/>
  </r>
  <r>
    <x v="0"/>
    <s v="Online"/>
    <n v="1185732"/>
    <n v="44329"/>
    <s v="13-05-2021"/>
    <x v="4"/>
    <x v="1"/>
    <s v="Thursday"/>
    <s v="13"/>
    <x v="3"/>
    <x v="36"/>
    <x v="39"/>
    <x v="5"/>
    <n v="58"/>
    <n v="68"/>
    <n v="3944"/>
    <n v="2011"/>
    <n v="0.51"/>
    <x v="2"/>
    <s v="low Units"/>
    <n v="6.0547646629193277E-4"/>
  </r>
  <r>
    <x v="0"/>
    <s v="Online"/>
    <n v="1185732"/>
    <n v="44359"/>
    <s v="12-06-2021"/>
    <x v="11"/>
    <x v="1"/>
    <s v="Saturday"/>
    <s v="12"/>
    <x v="3"/>
    <x v="36"/>
    <x v="39"/>
    <x v="0"/>
    <n v="41"/>
    <n v="135"/>
    <n v="5535"/>
    <n v="2546"/>
    <n v="0.46"/>
    <x v="2"/>
    <s v="low Units"/>
    <n v="7.6655548641435154E-4"/>
  </r>
  <r>
    <x v="0"/>
    <s v="Online"/>
    <n v="1185732"/>
    <n v="44359"/>
    <s v="12-06-2021"/>
    <x v="11"/>
    <x v="1"/>
    <s v="Saturday"/>
    <s v="12"/>
    <x v="3"/>
    <x v="36"/>
    <x v="39"/>
    <x v="1"/>
    <n v="39"/>
    <n v="70"/>
    <n v="2730"/>
    <n v="1092"/>
    <n v="0.4"/>
    <x v="2"/>
    <s v="low Units"/>
    <n v="3.287818504180958E-4"/>
  </r>
  <r>
    <x v="0"/>
    <s v="Online"/>
    <n v="1185732"/>
    <n v="44359"/>
    <s v="12-06-2021"/>
    <x v="11"/>
    <x v="1"/>
    <s v="Saturday"/>
    <s v="12"/>
    <x v="3"/>
    <x v="36"/>
    <x v="39"/>
    <x v="2"/>
    <n v="32"/>
    <n v="54"/>
    <n v="1728"/>
    <n v="743"/>
    <n v="0.43"/>
    <x v="2"/>
    <s v="low Units"/>
    <n v="2.2370413448777031E-4"/>
  </r>
  <r>
    <x v="0"/>
    <s v="Online"/>
    <n v="1185732"/>
    <n v="44359"/>
    <s v="12-06-2021"/>
    <x v="11"/>
    <x v="1"/>
    <s v="Saturday"/>
    <s v="12"/>
    <x v="3"/>
    <x v="36"/>
    <x v="39"/>
    <x v="3"/>
    <n v="32"/>
    <n v="49"/>
    <n v="1568"/>
    <n v="706"/>
    <n v="0.45"/>
    <x v="2"/>
    <s v="low Units"/>
    <n v="2.1256409010547218E-4"/>
  </r>
  <r>
    <x v="0"/>
    <s v="Online"/>
    <n v="1185732"/>
    <n v="44359"/>
    <s v="12-06-2021"/>
    <x v="11"/>
    <x v="1"/>
    <s v="Saturday"/>
    <s v="12"/>
    <x v="3"/>
    <x v="36"/>
    <x v="39"/>
    <x v="4"/>
    <n v="41"/>
    <n v="51"/>
    <n v="2091"/>
    <n v="941"/>
    <n v="0.45"/>
    <x v="2"/>
    <s v="low Units"/>
    <n v="2.8331842604709535E-4"/>
  </r>
  <r>
    <x v="0"/>
    <s v="Online"/>
    <n v="1185732"/>
    <n v="44359"/>
    <s v="12-06-2021"/>
    <x v="11"/>
    <x v="1"/>
    <s v="Saturday"/>
    <s v="12"/>
    <x v="3"/>
    <x v="36"/>
    <x v="39"/>
    <x v="5"/>
    <n v="50"/>
    <n v="94"/>
    <n v="4700"/>
    <n v="2491"/>
    <n v="0.53"/>
    <x v="2"/>
    <s v="low Units"/>
    <n v="7.4999596098120568E-4"/>
  </r>
  <r>
    <x v="0"/>
    <s v="Online"/>
    <n v="1185732"/>
    <n v="44388"/>
    <s v="11-07-2021"/>
    <x v="5"/>
    <x v="1"/>
    <s v="Sunday"/>
    <s v="11"/>
    <x v="3"/>
    <x v="36"/>
    <x v="39"/>
    <x v="0"/>
    <n v="47"/>
    <n v="154"/>
    <n v="7238"/>
    <n v="3329"/>
    <n v="0.46"/>
    <x v="2"/>
    <s v="low Units"/>
    <n v="1.0023029121262279E-3"/>
  </r>
  <r>
    <x v="0"/>
    <s v="Online"/>
    <n v="1185732"/>
    <n v="44388"/>
    <s v="11-07-2021"/>
    <x v="5"/>
    <x v="1"/>
    <s v="Sunday"/>
    <s v="11"/>
    <x v="3"/>
    <x v="36"/>
    <x v="39"/>
    <x v="1"/>
    <n v="44"/>
    <n v="81"/>
    <n v="3564"/>
    <n v="1604"/>
    <n v="0.45"/>
    <x v="2"/>
    <s v="low Units"/>
    <n v="4.8293597808665354E-4"/>
  </r>
  <r>
    <x v="0"/>
    <s v="Online"/>
    <n v="1185732"/>
    <n v="44388"/>
    <s v="11-07-2021"/>
    <x v="5"/>
    <x v="1"/>
    <s v="Sunday"/>
    <s v="11"/>
    <x v="3"/>
    <x v="36"/>
    <x v="39"/>
    <x v="2"/>
    <n v="37"/>
    <n v="61"/>
    <n v="2257"/>
    <n v="948"/>
    <n v="0.42"/>
    <x v="2"/>
    <s v="low Units"/>
    <n v="2.8542600201131394E-4"/>
  </r>
  <r>
    <x v="0"/>
    <s v="Online"/>
    <n v="1185732"/>
    <n v="44388"/>
    <s v="11-07-2021"/>
    <x v="5"/>
    <x v="1"/>
    <s v="Sunday"/>
    <s v="11"/>
    <x v="3"/>
    <x v="36"/>
    <x v="39"/>
    <x v="3"/>
    <n v="38"/>
    <n v="44"/>
    <n v="1672"/>
    <n v="719"/>
    <n v="0.43"/>
    <x v="2"/>
    <s v="low Units"/>
    <n v="2.1647815975330668E-4"/>
  </r>
  <r>
    <x v="0"/>
    <s v="Online"/>
    <n v="1185732"/>
    <n v="44388"/>
    <s v="11-07-2021"/>
    <x v="5"/>
    <x v="1"/>
    <s v="Sunday"/>
    <s v="11"/>
    <x v="3"/>
    <x v="36"/>
    <x v="39"/>
    <x v="4"/>
    <n v="49"/>
    <n v="52"/>
    <n v="2548"/>
    <n v="1172"/>
    <n v="0.46"/>
    <x v="2"/>
    <s v="low Units"/>
    <n v="3.5286843286630795E-4"/>
  </r>
  <r>
    <x v="0"/>
    <s v="Online"/>
    <n v="1185732"/>
    <n v="44388"/>
    <s v="11-07-2021"/>
    <x v="5"/>
    <x v="1"/>
    <s v="Sunday"/>
    <s v="11"/>
    <x v="3"/>
    <x v="36"/>
    <x v="39"/>
    <x v="5"/>
    <n v="53"/>
    <n v="94"/>
    <n v="4982"/>
    <n v="2640"/>
    <n v="0.53"/>
    <x v="2"/>
    <s v="low Units"/>
    <n v="7.9485722079100088E-4"/>
  </r>
  <r>
    <x v="0"/>
    <s v="Online"/>
    <n v="1185732"/>
    <n v="44420"/>
    <s v="12-08-2021"/>
    <x v="6"/>
    <x v="1"/>
    <s v="Thursday"/>
    <s v="12"/>
    <x v="3"/>
    <x v="36"/>
    <x v="39"/>
    <x v="0"/>
    <n v="49"/>
    <n v="131"/>
    <n v="6419"/>
    <n v="3081"/>
    <n v="0.48"/>
    <x v="2"/>
    <s v="low Units"/>
    <n v="9.2763450653677042E-4"/>
  </r>
  <r>
    <x v="0"/>
    <s v="Online"/>
    <n v="1185732"/>
    <n v="44420"/>
    <s v="12-08-2021"/>
    <x v="6"/>
    <x v="1"/>
    <s v="Thursday"/>
    <s v="12"/>
    <x v="3"/>
    <x v="36"/>
    <x v="39"/>
    <x v="1"/>
    <n v="42"/>
    <n v="78"/>
    <n v="3276"/>
    <n v="1474"/>
    <n v="0.45"/>
    <x v="2"/>
    <s v="low Units"/>
    <n v="4.4379528160830875E-4"/>
  </r>
  <r>
    <x v="0"/>
    <s v="Online"/>
    <n v="1185732"/>
    <n v="44420"/>
    <s v="12-08-2021"/>
    <x v="6"/>
    <x v="1"/>
    <s v="Thursday"/>
    <s v="12"/>
    <x v="3"/>
    <x v="36"/>
    <x v="39"/>
    <x v="2"/>
    <n v="36"/>
    <n v="65"/>
    <n v="2340"/>
    <n v="936"/>
    <n v="0.4"/>
    <x v="2"/>
    <s v="low Units"/>
    <n v="2.8181301464408212E-4"/>
  </r>
  <r>
    <x v="0"/>
    <s v="Online"/>
    <n v="1185732"/>
    <n v="44420"/>
    <s v="12-08-2021"/>
    <x v="6"/>
    <x v="1"/>
    <s v="Thursday"/>
    <s v="12"/>
    <x v="3"/>
    <x v="36"/>
    <x v="39"/>
    <x v="3"/>
    <n v="38"/>
    <n v="58"/>
    <n v="2204"/>
    <n v="948"/>
    <n v="0.43"/>
    <x v="2"/>
    <s v="low Units"/>
    <n v="2.8542600201131394E-4"/>
  </r>
  <r>
    <x v="0"/>
    <s v="Online"/>
    <n v="1185732"/>
    <n v="44420"/>
    <s v="12-08-2021"/>
    <x v="6"/>
    <x v="1"/>
    <s v="Thursday"/>
    <s v="12"/>
    <x v="3"/>
    <x v="36"/>
    <x v="39"/>
    <x v="4"/>
    <n v="47"/>
    <n v="46"/>
    <n v="2162"/>
    <n v="995"/>
    <n v="0.46"/>
    <x v="2"/>
    <s v="low Units"/>
    <n v="2.9957686919963861E-4"/>
  </r>
  <r>
    <x v="0"/>
    <s v="Online"/>
    <n v="1185732"/>
    <n v="44420"/>
    <s v="12-08-2021"/>
    <x v="6"/>
    <x v="1"/>
    <s v="Thursday"/>
    <s v="12"/>
    <x v="3"/>
    <x v="36"/>
    <x v="39"/>
    <x v="5"/>
    <n v="53"/>
    <n v="88"/>
    <n v="4664"/>
    <n v="2332"/>
    <n v="0.5"/>
    <x v="2"/>
    <s v="low Units"/>
    <n v="7.0212387836538403E-4"/>
  </r>
  <r>
    <x v="0"/>
    <s v="Online"/>
    <n v="1185732"/>
    <n v="44452"/>
    <s v="13-09-2021"/>
    <x v="7"/>
    <x v="1"/>
    <s v="Monday"/>
    <s v="13"/>
    <x v="3"/>
    <x v="36"/>
    <x v="39"/>
    <x v="0"/>
    <n v="42"/>
    <n v="138"/>
    <n v="5796"/>
    <n v="2608"/>
    <n v="0.45"/>
    <x v="2"/>
    <s v="low Units"/>
    <n v="7.8522258781171599E-4"/>
  </r>
  <r>
    <x v="0"/>
    <s v="Online"/>
    <n v="1185732"/>
    <n v="44452"/>
    <s v="13-09-2021"/>
    <x v="7"/>
    <x v="1"/>
    <s v="Monday"/>
    <s v="13"/>
    <x v="3"/>
    <x v="36"/>
    <x v="39"/>
    <x v="1"/>
    <n v="39"/>
    <n v="80"/>
    <n v="3120"/>
    <n v="1248"/>
    <n v="0.4"/>
    <x v="2"/>
    <s v="low Units"/>
    <n v="3.7575068619210948E-4"/>
  </r>
  <r>
    <x v="0"/>
    <s v="Online"/>
    <n v="1185732"/>
    <n v="44452"/>
    <s v="13-09-2021"/>
    <x v="7"/>
    <x v="1"/>
    <s v="Monday"/>
    <s v="13"/>
    <x v="3"/>
    <x v="36"/>
    <x v="39"/>
    <x v="2"/>
    <n v="32"/>
    <n v="53"/>
    <n v="1696"/>
    <n v="678"/>
    <n v="0.4"/>
    <x v="2"/>
    <s v="low Units"/>
    <n v="2.0413378624859794E-4"/>
  </r>
  <r>
    <x v="0"/>
    <s v="Online"/>
    <n v="1185732"/>
    <n v="44452"/>
    <s v="13-09-2021"/>
    <x v="7"/>
    <x v="1"/>
    <s v="Monday"/>
    <s v="13"/>
    <x v="3"/>
    <x v="36"/>
    <x v="39"/>
    <x v="3"/>
    <n v="34"/>
    <n v="39"/>
    <n v="1326"/>
    <n v="530"/>
    <n v="0.4"/>
    <x v="2"/>
    <s v="low Units"/>
    <n v="1.5957360871940549E-4"/>
  </r>
  <r>
    <x v="0"/>
    <s v="Online"/>
    <n v="1185732"/>
    <n v="44452"/>
    <s v="13-09-2021"/>
    <x v="7"/>
    <x v="1"/>
    <s v="Monday"/>
    <s v="13"/>
    <x v="3"/>
    <x v="36"/>
    <x v="39"/>
    <x v="4"/>
    <n v="41"/>
    <n v="42"/>
    <n v="1722"/>
    <n v="861"/>
    <n v="0.5"/>
    <x v="2"/>
    <s v="low Units"/>
    <n v="2.5923184359888325E-4"/>
  </r>
  <r>
    <x v="0"/>
    <s v="Online"/>
    <n v="1185732"/>
    <n v="44452"/>
    <s v="13-09-2021"/>
    <x v="7"/>
    <x v="1"/>
    <s v="Monday"/>
    <s v="13"/>
    <x v="3"/>
    <x v="36"/>
    <x v="39"/>
    <x v="5"/>
    <n v="46"/>
    <n v="65"/>
    <n v="2990"/>
    <n v="1495"/>
    <n v="0.5"/>
    <x v="2"/>
    <s v="low Units"/>
    <n v="4.5011800950096447E-4"/>
  </r>
  <r>
    <x v="0"/>
    <s v="Online"/>
    <n v="1185732"/>
    <n v="44481"/>
    <s v="12-10-2021"/>
    <x v="8"/>
    <x v="1"/>
    <s v="Tuesday"/>
    <s v="12"/>
    <x v="3"/>
    <x v="36"/>
    <x v="39"/>
    <x v="0"/>
    <n v="54"/>
    <n v="104"/>
    <n v="5616"/>
    <n v="2583"/>
    <n v="0.46"/>
    <x v="2"/>
    <s v="low Units"/>
    <n v="7.7769553079664981E-4"/>
  </r>
  <r>
    <x v="0"/>
    <s v="Online"/>
    <n v="1185732"/>
    <n v="44481"/>
    <s v="12-10-2021"/>
    <x v="8"/>
    <x v="1"/>
    <s v="Tuesday"/>
    <s v="12"/>
    <x v="3"/>
    <x v="36"/>
    <x v="39"/>
    <x v="1"/>
    <n v="41"/>
    <n v="75"/>
    <n v="3075"/>
    <n v="1292"/>
    <n v="0.42"/>
    <x v="2"/>
    <s v="low Units"/>
    <n v="3.8899830653862613E-4"/>
  </r>
  <r>
    <x v="0"/>
    <s v="Online"/>
    <n v="1185732"/>
    <n v="44481"/>
    <s v="12-10-2021"/>
    <x v="8"/>
    <x v="1"/>
    <s v="Tuesday"/>
    <s v="12"/>
    <x v="3"/>
    <x v="36"/>
    <x v="39"/>
    <x v="2"/>
    <n v="43"/>
    <n v="42"/>
    <n v="1806"/>
    <n v="722"/>
    <n v="0.4"/>
    <x v="2"/>
    <s v="low Units"/>
    <n v="2.1738140659511464E-4"/>
  </r>
  <r>
    <x v="0"/>
    <s v="Online"/>
    <n v="1185732"/>
    <n v="44481"/>
    <s v="12-10-2021"/>
    <x v="8"/>
    <x v="1"/>
    <s v="Tuesday"/>
    <s v="12"/>
    <x v="3"/>
    <x v="36"/>
    <x v="39"/>
    <x v="3"/>
    <n v="43"/>
    <n v="36"/>
    <n v="1548"/>
    <n v="697"/>
    <n v="0.45"/>
    <x v="2"/>
    <s v="low Units"/>
    <n v="2.0985434958004833E-4"/>
  </r>
  <r>
    <x v="0"/>
    <s v="Online"/>
    <n v="1185732"/>
    <n v="44481"/>
    <s v="12-10-2021"/>
    <x v="8"/>
    <x v="1"/>
    <s v="Tuesday"/>
    <s v="12"/>
    <x v="3"/>
    <x v="36"/>
    <x v="39"/>
    <x v="4"/>
    <n v="54"/>
    <n v="38"/>
    <n v="2052"/>
    <n v="964"/>
    <n v="0.47"/>
    <x v="2"/>
    <s v="low Units"/>
    <n v="2.9024331850095638E-4"/>
  </r>
  <r>
    <x v="2"/>
    <s v="Online"/>
    <n v="1185732"/>
    <n v="44481"/>
    <s v="12-10-2021"/>
    <x v="8"/>
    <x v="1"/>
    <s v="Tuesday"/>
    <s v="12"/>
    <x v="3"/>
    <x v="36"/>
    <x v="39"/>
    <x v="5"/>
    <n v="55"/>
    <n v="70"/>
    <n v="3850"/>
    <n v="2118"/>
    <n v="0.55000000000000004"/>
    <x v="2"/>
    <s v="low Units"/>
    <n v="6.3769227031641653E-4"/>
  </r>
  <r>
    <x v="2"/>
    <s v="Online"/>
    <n v="1185732"/>
    <n v="44512"/>
    <s v="12-11-2021"/>
    <x v="9"/>
    <x v="1"/>
    <s v="Friday"/>
    <s v="12"/>
    <x v="3"/>
    <x v="36"/>
    <x v="39"/>
    <x v="0"/>
    <n v="53"/>
    <n v="104"/>
    <n v="5512"/>
    <n v="2701"/>
    <n v="0.49"/>
    <x v="2"/>
    <s v="low Units"/>
    <n v="8.1322323990776256E-4"/>
  </r>
  <r>
    <x v="2"/>
    <s v="Online"/>
    <n v="1185732"/>
    <n v="44512"/>
    <s v="12-11-2021"/>
    <x v="9"/>
    <x v="1"/>
    <s v="Friday"/>
    <s v="12"/>
    <x v="3"/>
    <x v="36"/>
    <x v="39"/>
    <x v="1"/>
    <n v="41"/>
    <n v="63"/>
    <n v="2583"/>
    <n v="1059"/>
    <n v="0.41"/>
    <x v="2"/>
    <s v="low Units"/>
    <n v="3.1884613515820826E-4"/>
  </r>
  <r>
    <x v="2"/>
    <s v="Online"/>
    <n v="1185732"/>
    <n v="44512"/>
    <s v="12-11-2021"/>
    <x v="9"/>
    <x v="1"/>
    <s v="Friday"/>
    <s v="12"/>
    <x v="3"/>
    <x v="36"/>
    <x v="39"/>
    <x v="2"/>
    <n v="43"/>
    <n v="57"/>
    <n v="2451"/>
    <n v="1078"/>
    <n v="0.44"/>
    <x v="2"/>
    <s v="low Units"/>
    <n v="3.2456669848965867E-4"/>
  </r>
  <r>
    <x v="2"/>
    <s v="Online"/>
    <n v="1185732"/>
    <n v="44512"/>
    <s v="12-11-2021"/>
    <x v="9"/>
    <x v="1"/>
    <s v="Friday"/>
    <s v="12"/>
    <x v="3"/>
    <x v="36"/>
    <x v="39"/>
    <x v="3"/>
    <n v="43"/>
    <n v="44"/>
    <n v="1892"/>
    <n v="832"/>
    <n v="0.44"/>
    <x v="2"/>
    <s v="low Units"/>
    <n v="2.5050045746140634E-4"/>
  </r>
  <r>
    <x v="2"/>
    <s v="Online"/>
    <n v="1185732"/>
    <n v="44512"/>
    <s v="12-11-2021"/>
    <x v="9"/>
    <x v="1"/>
    <s v="Friday"/>
    <s v="12"/>
    <x v="3"/>
    <x v="36"/>
    <x v="39"/>
    <x v="4"/>
    <n v="59"/>
    <n v="45"/>
    <n v="2655"/>
    <n v="1221"/>
    <n v="0.46"/>
    <x v="2"/>
    <s v="low Units"/>
    <n v="3.6762146461583788E-4"/>
  </r>
  <r>
    <x v="2"/>
    <s v="Online"/>
    <n v="1185732"/>
    <n v="44512"/>
    <s v="12-11-2021"/>
    <x v="9"/>
    <x v="1"/>
    <s v="Friday"/>
    <s v="12"/>
    <x v="3"/>
    <x v="36"/>
    <x v="39"/>
    <x v="5"/>
    <n v="61"/>
    <n v="65"/>
    <n v="3965"/>
    <n v="1983"/>
    <n v="0.5"/>
    <x v="2"/>
    <s v="low Units"/>
    <n v="5.9704616243505852E-4"/>
  </r>
  <r>
    <x v="2"/>
    <s v="Online"/>
    <n v="1185732"/>
    <n v="44541"/>
    <s v="11-12-2021"/>
    <x v="10"/>
    <x v="1"/>
    <s v="Saturday"/>
    <s v="11"/>
    <x v="3"/>
    <x v="36"/>
    <x v="39"/>
    <x v="0"/>
    <n v="58"/>
    <n v="140"/>
    <n v="8120"/>
    <n v="3735"/>
    <n v="0.46"/>
    <x v="2"/>
    <s v="low Units"/>
    <n v="1.1245423180509045E-3"/>
  </r>
  <r>
    <x v="2"/>
    <s v="Online"/>
    <n v="1185732"/>
    <n v="44541"/>
    <s v="11-12-2021"/>
    <x v="10"/>
    <x v="1"/>
    <s v="Saturday"/>
    <s v="11"/>
    <x v="3"/>
    <x v="36"/>
    <x v="39"/>
    <x v="1"/>
    <n v="45"/>
    <n v="75"/>
    <n v="3375"/>
    <n v="1451"/>
    <n v="0.43"/>
    <x v="2"/>
    <s v="low Units"/>
    <n v="4.3687038915444777E-4"/>
  </r>
  <r>
    <x v="2"/>
    <s v="Online"/>
    <n v="1185732"/>
    <n v="44541"/>
    <s v="11-12-2021"/>
    <x v="10"/>
    <x v="1"/>
    <s v="Saturday"/>
    <s v="11"/>
    <x v="3"/>
    <x v="36"/>
    <x v="39"/>
    <x v="2"/>
    <n v="45"/>
    <n v="73"/>
    <n v="3285"/>
    <n v="1380"/>
    <n v="0.42"/>
    <x v="2"/>
    <s v="low Units"/>
    <n v="4.1549354723165952E-4"/>
  </r>
  <r>
    <x v="2"/>
    <s v="Online"/>
    <n v="1185732"/>
    <n v="44541"/>
    <s v="11-12-2021"/>
    <x v="10"/>
    <x v="1"/>
    <s v="Saturday"/>
    <s v="11"/>
    <x v="3"/>
    <x v="36"/>
    <x v="39"/>
    <x v="3"/>
    <n v="45"/>
    <n v="50"/>
    <n v="2250"/>
    <n v="1013"/>
    <n v="0.45"/>
    <x v="2"/>
    <s v="low Units"/>
    <n v="3.0499635025048631E-4"/>
  </r>
  <r>
    <x v="2"/>
    <s v="Online"/>
    <n v="1185732"/>
    <n v="44541"/>
    <s v="11-12-2021"/>
    <x v="10"/>
    <x v="1"/>
    <s v="Saturday"/>
    <s v="11"/>
    <x v="3"/>
    <x v="36"/>
    <x v="39"/>
    <x v="4"/>
    <n v="56"/>
    <n v="50"/>
    <n v="2800"/>
    <n v="1260"/>
    <n v="0.45"/>
    <x v="2"/>
    <s v="low Units"/>
    <n v="3.793636735593413E-4"/>
  </r>
  <r>
    <x v="2"/>
    <s v="Online"/>
    <n v="1185732"/>
    <n v="44541"/>
    <s v="11-12-2021"/>
    <x v="10"/>
    <x v="1"/>
    <s v="Saturday"/>
    <s v="11"/>
    <x v="3"/>
    <x v="36"/>
    <x v="39"/>
    <x v="5"/>
    <n v="64"/>
    <n v="75"/>
    <n v="4800"/>
    <n v="2496"/>
    <n v="0.52"/>
    <x v="2"/>
    <s v="low Units"/>
    <n v="7.5150137238421896E-4"/>
  </r>
  <r>
    <x v="2"/>
    <s v="Online"/>
    <n v="1185732"/>
    <n v="44205"/>
    <s v="09-01-2021"/>
    <x v="0"/>
    <x v="1"/>
    <s v="Saturday"/>
    <s v="09"/>
    <x v="3"/>
    <x v="36"/>
    <x v="39"/>
    <x v="0"/>
    <n v="33"/>
    <n v="128"/>
    <n v="4224"/>
    <n v="1901"/>
    <n v="0.45"/>
    <x v="2"/>
    <s v="low Units"/>
    <n v="5.7235741542564105E-4"/>
  </r>
  <r>
    <x v="2"/>
    <s v="Online"/>
    <n v="1185732"/>
    <n v="44205"/>
    <s v="09-01-2021"/>
    <x v="0"/>
    <x v="1"/>
    <s v="Saturday"/>
    <s v="09"/>
    <x v="3"/>
    <x v="36"/>
    <x v="39"/>
    <x v="1"/>
    <n v="32"/>
    <n v="74"/>
    <n v="2368"/>
    <n v="1042"/>
    <n v="0.44"/>
    <x v="2"/>
    <s v="low Units"/>
    <n v="3.1372773638796322E-4"/>
  </r>
  <r>
    <x v="2"/>
    <s v="Online"/>
    <n v="1185732"/>
    <n v="44205"/>
    <s v="09-01-2021"/>
    <x v="0"/>
    <x v="1"/>
    <s v="Saturday"/>
    <s v="09"/>
    <x v="3"/>
    <x v="36"/>
    <x v="39"/>
    <x v="2"/>
    <n v="25"/>
    <n v="74"/>
    <n v="1850"/>
    <n v="740"/>
    <n v="0.4"/>
    <x v="2"/>
    <s v="low Units"/>
    <n v="2.2280088764596234E-4"/>
  </r>
  <r>
    <x v="2"/>
    <s v="Online"/>
    <n v="1185732"/>
    <n v="44205"/>
    <s v="09-01-2021"/>
    <x v="0"/>
    <x v="1"/>
    <s v="Saturday"/>
    <s v="09"/>
    <x v="3"/>
    <x v="36"/>
    <x v="39"/>
    <x v="3"/>
    <n v="28"/>
    <n v="33"/>
    <n v="924"/>
    <n v="416"/>
    <n v="0.45"/>
    <x v="2"/>
    <s v="low Units"/>
    <n v="1.2525022873070317E-4"/>
  </r>
  <r>
    <x v="2"/>
    <s v="Online"/>
    <n v="1185732"/>
    <n v="44205"/>
    <s v="09-01-2021"/>
    <x v="0"/>
    <x v="1"/>
    <s v="Saturday"/>
    <s v="09"/>
    <x v="3"/>
    <x v="36"/>
    <x v="39"/>
    <x v="4"/>
    <n v="43"/>
    <n v="49"/>
    <n v="2107"/>
    <n v="1032"/>
    <n v="0.49"/>
    <x v="2"/>
    <s v="low Units"/>
    <n v="3.1071691358193666E-4"/>
  </r>
  <r>
    <x v="2"/>
    <s v="Online"/>
    <n v="1185732"/>
    <n v="44205"/>
    <s v="09-01-2021"/>
    <x v="0"/>
    <x v="1"/>
    <s v="Saturday"/>
    <s v="09"/>
    <x v="3"/>
    <x v="36"/>
    <x v="39"/>
    <x v="5"/>
    <n v="33"/>
    <n v="72"/>
    <n v="2376"/>
    <n v="1212"/>
    <n v="0.51"/>
    <x v="2"/>
    <s v="low Units"/>
    <n v="3.6491172409041403E-4"/>
  </r>
  <r>
    <x v="2"/>
    <s v="Online"/>
    <n v="1185732"/>
    <n v="44236"/>
    <s v="09-02-2021"/>
    <x v="1"/>
    <x v="1"/>
    <s v="Tuesday"/>
    <s v="09"/>
    <x v="3"/>
    <x v="36"/>
    <x v="39"/>
    <x v="0"/>
    <n v="34"/>
    <n v="152"/>
    <n v="5168"/>
    <n v="2326"/>
    <n v="0.45"/>
    <x v="2"/>
    <s v="low Units"/>
    <n v="7.0031738468176821E-4"/>
  </r>
  <r>
    <x v="2"/>
    <s v="Online"/>
    <n v="1185732"/>
    <n v="44236"/>
    <s v="09-02-2021"/>
    <x v="1"/>
    <x v="1"/>
    <s v="Tuesday"/>
    <s v="09"/>
    <x v="3"/>
    <x v="36"/>
    <x v="39"/>
    <x v="1"/>
    <n v="34"/>
    <n v="51"/>
    <n v="1734"/>
    <n v="746"/>
    <n v="0.43"/>
    <x v="2"/>
    <s v="low Units"/>
    <n v="2.2460738132957828E-4"/>
  </r>
  <r>
    <x v="2"/>
    <s v="Online"/>
    <n v="1185732"/>
    <n v="44236"/>
    <s v="09-02-2021"/>
    <x v="1"/>
    <x v="1"/>
    <s v="Tuesday"/>
    <s v="09"/>
    <x v="3"/>
    <x v="36"/>
    <x v="39"/>
    <x v="2"/>
    <n v="24"/>
    <n v="68"/>
    <n v="1632"/>
    <n v="685"/>
    <n v="0.42"/>
    <x v="2"/>
    <s v="low Units"/>
    <n v="2.0624136221281651E-4"/>
  </r>
  <r>
    <x v="2"/>
    <s v="Online"/>
    <n v="1185732"/>
    <n v="44236"/>
    <s v="09-02-2021"/>
    <x v="1"/>
    <x v="1"/>
    <s v="Tuesday"/>
    <s v="09"/>
    <x v="3"/>
    <x v="37"/>
    <x v="40"/>
    <x v="3"/>
    <n v="29"/>
    <n v="30"/>
    <n v="870"/>
    <n v="392"/>
    <n v="0.45"/>
    <x v="2"/>
    <s v="low Units"/>
    <n v="1.1802425399623952E-4"/>
  </r>
  <r>
    <x v="2"/>
    <s v="Online"/>
    <n v="1185732"/>
    <n v="44236"/>
    <s v="09-02-2021"/>
    <x v="1"/>
    <x v="1"/>
    <s v="Tuesday"/>
    <s v="09"/>
    <x v="3"/>
    <x v="37"/>
    <x v="40"/>
    <x v="4"/>
    <n v="42"/>
    <n v="51"/>
    <n v="2142"/>
    <n v="1050"/>
    <n v="0.49"/>
    <x v="2"/>
    <s v="low Units"/>
    <n v="3.1613639463278441E-4"/>
  </r>
  <r>
    <x v="2"/>
    <s v="Online"/>
    <n v="1185732"/>
    <n v="44236"/>
    <s v="09-02-2021"/>
    <x v="1"/>
    <x v="1"/>
    <s v="Tuesday"/>
    <s v="09"/>
    <x v="3"/>
    <x v="37"/>
    <x v="40"/>
    <x v="5"/>
    <n v="23"/>
    <n v="69"/>
    <n v="1587"/>
    <n v="809"/>
    <n v="0.51"/>
    <x v="2"/>
    <s v="low Units"/>
    <n v="2.4357556500754531E-4"/>
  </r>
  <r>
    <x v="2"/>
    <s v="Online"/>
    <n v="1185732"/>
    <n v="44263"/>
    <s v="08-03-2021"/>
    <x v="2"/>
    <x v="1"/>
    <s v="Monday"/>
    <s v="08"/>
    <x v="3"/>
    <x v="37"/>
    <x v="40"/>
    <x v="0"/>
    <n v="29"/>
    <n v="134"/>
    <n v="3886"/>
    <n v="1826"/>
    <n v="0.47"/>
    <x v="2"/>
    <s v="low Units"/>
    <n v="5.4977624438044229E-4"/>
  </r>
  <r>
    <x v="2"/>
    <s v="Online"/>
    <n v="1185732"/>
    <n v="44263"/>
    <s v="08-03-2021"/>
    <x v="2"/>
    <x v="1"/>
    <s v="Monday"/>
    <s v="08"/>
    <x v="3"/>
    <x v="37"/>
    <x v="40"/>
    <x v="1"/>
    <n v="27"/>
    <n v="58"/>
    <n v="1566"/>
    <n v="658"/>
    <n v="0.42"/>
    <x v="2"/>
    <s v="low Units"/>
    <n v="1.9811214063654488E-4"/>
  </r>
  <r>
    <x v="2"/>
    <s v="Online"/>
    <n v="1185732"/>
    <n v="44263"/>
    <s v="08-03-2021"/>
    <x v="2"/>
    <x v="1"/>
    <s v="Monday"/>
    <s v="08"/>
    <x v="3"/>
    <x v="37"/>
    <x v="40"/>
    <x v="2"/>
    <n v="19"/>
    <n v="56"/>
    <n v="1064"/>
    <n v="447"/>
    <n v="0.42"/>
    <x v="2"/>
    <s v="low Units"/>
    <n v="1.3458377942938537E-4"/>
  </r>
  <r>
    <x v="2"/>
    <s v="Online"/>
    <n v="1185732"/>
    <n v="44263"/>
    <s v="08-03-2021"/>
    <x v="2"/>
    <x v="1"/>
    <s v="Monday"/>
    <s v="08"/>
    <x v="3"/>
    <x v="37"/>
    <x v="40"/>
    <x v="3"/>
    <n v="25"/>
    <n v="22"/>
    <n v="550"/>
    <n v="231"/>
    <n v="0.42"/>
    <x v="2"/>
    <s v="low Units"/>
    <n v="6.9550006819212563E-5"/>
  </r>
  <r>
    <x v="2"/>
    <s v="Online"/>
    <n v="1185732"/>
    <n v="44263"/>
    <s v="08-03-2021"/>
    <x v="2"/>
    <x v="1"/>
    <s v="Monday"/>
    <s v="08"/>
    <x v="3"/>
    <x v="37"/>
    <x v="40"/>
    <x v="4"/>
    <n v="36"/>
    <n v="36"/>
    <n v="1296"/>
    <n v="648"/>
    <n v="0.5"/>
    <x v="2"/>
    <s v="low Units"/>
    <n v="1.951013178305184E-4"/>
  </r>
  <r>
    <x v="2"/>
    <s v="Online"/>
    <n v="1185732"/>
    <n v="44263"/>
    <s v="08-03-2021"/>
    <x v="2"/>
    <x v="1"/>
    <s v="Monday"/>
    <s v="08"/>
    <x v="3"/>
    <x v="37"/>
    <x v="40"/>
    <x v="5"/>
    <n v="28"/>
    <n v="63"/>
    <n v="1764"/>
    <n v="917"/>
    <n v="0.52"/>
    <x v="2"/>
    <s v="low Units"/>
    <n v="2.7609245131263171E-4"/>
  </r>
  <r>
    <x v="2"/>
    <s v="Online"/>
    <n v="1185732"/>
    <n v="44295"/>
    <s v="09-04-2021"/>
    <x v="3"/>
    <x v="1"/>
    <s v="Friday"/>
    <s v="09"/>
    <x v="3"/>
    <x v="37"/>
    <x v="40"/>
    <x v="0"/>
    <n v="28"/>
    <n v="113"/>
    <n v="3164"/>
    <n v="1550"/>
    <n v="0.49"/>
    <x v="2"/>
    <s v="low Units"/>
    <n v="4.6667753493411039E-4"/>
  </r>
  <r>
    <x v="2"/>
    <s v="Online"/>
    <n v="1185732"/>
    <n v="44295"/>
    <s v="09-04-2021"/>
    <x v="3"/>
    <x v="1"/>
    <s v="Friday"/>
    <s v="09"/>
    <x v="3"/>
    <x v="37"/>
    <x v="40"/>
    <x v="1"/>
    <n v="28"/>
    <n v="44"/>
    <n v="1232"/>
    <n v="530"/>
    <n v="0.43"/>
    <x v="2"/>
    <s v="low Units"/>
    <n v="1.5957360871940549E-4"/>
  </r>
  <r>
    <x v="2"/>
    <s v="Online"/>
    <n v="1185732"/>
    <n v="44295"/>
    <s v="09-04-2021"/>
    <x v="3"/>
    <x v="1"/>
    <s v="Friday"/>
    <s v="09"/>
    <x v="3"/>
    <x v="37"/>
    <x v="40"/>
    <x v="2"/>
    <n v="19"/>
    <n v="41"/>
    <n v="779"/>
    <n v="327"/>
    <n v="0.42"/>
    <x v="2"/>
    <s v="low Units"/>
    <n v="9.8453905757067142E-5"/>
  </r>
  <r>
    <x v="2"/>
    <s v="Online"/>
    <n v="1185732"/>
    <n v="44295"/>
    <s v="09-04-2021"/>
    <x v="3"/>
    <x v="1"/>
    <s v="Friday"/>
    <s v="09"/>
    <x v="3"/>
    <x v="37"/>
    <x v="40"/>
    <x v="3"/>
    <n v="24"/>
    <n v="22"/>
    <n v="528"/>
    <n v="227"/>
    <n v="0.43"/>
    <x v="2"/>
    <s v="low Units"/>
    <n v="6.8345677696801966E-5"/>
  </r>
  <r>
    <x v="2"/>
    <s v="Online"/>
    <n v="1185732"/>
    <n v="44295"/>
    <s v="09-04-2021"/>
    <x v="3"/>
    <x v="1"/>
    <s v="Friday"/>
    <s v="09"/>
    <x v="3"/>
    <x v="37"/>
    <x v="40"/>
    <x v="4"/>
    <n v="58"/>
    <n v="30"/>
    <n v="1740"/>
    <n v="835"/>
    <n v="0.48"/>
    <x v="2"/>
    <s v="low Units"/>
    <n v="2.5140370430321431E-4"/>
  </r>
  <r>
    <x v="2"/>
    <s v="Online"/>
    <n v="1185732"/>
    <n v="44295"/>
    <s v="09-04-2021"/>
    <x v="3"/>
    <x v="1"/>
    <s v="Friday"/>
    <s v="09"/>
    <x v="3"/>
    <x v="37"/>
    <x v="40"/>
    <x v="5"/>
    <n v="49"/>
    <n v="68"/>
    <n v="3332"/>
    <n v="1766"/>
    <n v="0.53"/>
    <x v="2"/>
    <s v="low Units"/>
    <n v="5.3171130754428315E-4"/>
  </r>
  <r>
    <x v="2"/>
    <s v="Online"/>
    <n v="1185732"/>
    <n v="44326"/>
    <s v="10-05-2021"/>
    <x v="4"/>
    <x v="1"/>
    <s v="Monday"/>
    <s v="10"/>
    <x v="3"/>
    <x v="37"/>
    <x v="40"/>
    <x v="0"/>
    <n v="55"/>
    <n v="129"/>
    <n v="7095"/>
    <n v="3406"/>
    <n v="0.48"/>
    <x v="2"/>
    <s v="low Units"/>
    <n v="1.0254862477326323E-3"/>
  </r>
  <r>
    <x v="2"/>
    <s v="Online"/>
    <n v="1185732"/>
    <n v="44326"/>
    <s v="10-05-2021"/>
    <x v="4"/>
    <x v="1"/>
    <s v="Monday"/>
    <s v="10"/>
    <x v="3"/>
    <x v="37"/>
    <x v="40"/>
    <x v="1"/>
    <n v="41"/>
    <n v="54"/>
    <n v="2214"/>
    <n v="974"/>
    <n v="0.44"/>
    <x v="2"/>
    <s v="low Units"/>
    <n v="2.9325414130698289E-4"/>
  </r>
  <r>
    <x v="2"/>
    <s v="Online"/>
    <n v="1185732"/>
    <n v="44326"/>
    <s v="10-05-2021"/>
    <x v="4"/>
    <x v="1"/>
    <s v="Monday"/>
    <s v="10"/>
    <x v="3"/>
    <x v="37"/>
    <x v="40"/>
    <x v="2"/>
    <n v="37"/>
    <n v="51"/>
    <n v="1887"/>
    <n v="811"/>
    <n v="0.43"/>
    <x v="2"/>
    <s v="low Units"/>
    <n v="2.4417772956875067E-4"/>
  </r>
  <r>
    <x v="2"/>
    <s v="Online"/>
    <n v="1185732"/>
    <n v="44326"/>
    <s v="10-05-2021"/>
    <x v="4"/>
    <x v="1"/>
    <s v="Monday"/>
    <s v="10"/>
    <x v="3"/>
    <x v="37"/>
    <x v="40"/>
    <x v="3"/>
    <n v="36"/>
    <n v="26"/>
    <n v="936"/>
    <n v="412"/>
    <n v="0.44"/>
    <x v="2"/>
    <s v="low Units"/>
    <n v="1.2404589960829255E-4"/>
  </r>
  <r>
    <x v="2"/>
    <s v="Online"/>
    <n v="1185732"/>
    <n v="44326"/>
    <s v="10-05-2021"/>
    <x v="4"/>
    <x v="1"/>
    <s v="Monday"/>
    <s v="10"/>
    <x v="3"/>
    <x v="37"/>
    <x v="40"/>
    <x v="4"/>
    <n v="46"/>
    <n v="31"/>
    <n v="1426"/>
    <n v="684"/>
    <n v="0.48"/>
    <x v="2"/>
    <s v="low Units"/>
    <n v="2.0594027993221388E-4"/>
  </r>
  <r>
    <x v="2"/>
    <s v="Online"/>
    <n v="1185732"/>
    <n v="44326"/>
    <s v="10-05-2021"/>
    <x v="4"/>
    <x v="1"/>
    <s v="Monday"/>
    <s v="10"/>
    <x v="3"/>
    <x v="37"/>
    <x v="40"/>
    <x v="5"/>
    <n v="52"/>
    <n v="75"/>
    <n v="3900"/>
    <n v="1989"/>
    <n v="0.51"/>
    <x v="2"/>
    <s v="low Units"/>
    <n v="5.9885265611867445E-4"/>
  </r>
  <r>
    <x v="2"/>
    <s v="Online"/>
    <n v="1185732"/>
    <n v="44356"/>
    <s v="09-06-2021"/>
    <x v="11"/>
    <x v="1"/>
    <s v="Wednesday"/>
    <s v="09"/>
    <x v="3"/>
    <x v="37"/>
    <x v="40"/>
    <x v="0"/>
    <n v="36"/>
    <n v="125"/>
    <n v="4500"/>
    <n v="2025"/>
    <n v="0.45"/>
    <x v="2"/>
    <s v="low Units"/>
    <n v="6.0969161822036996E-4"/>
  </r>
  <r>
    <x v="2"/>
    <s v="Online"/>
    <n v="1185732"/>
    <n v="44356"/>
    <s v="09-06-2021"/>
    <x v="11"/>
    <x v="1"/>
    <s v="Wednesday"/>
    <s v="09"/>
    <x v="3"/>
    <x v="37"/>
    <x v="40"/>
    <x v="1"/>
    <n v="32"/>
    <n v="65"/>
    <n v="2080"/>
    <n v="894"/>
    <n v="0.43"/>
    <x v="2"/>
    <s v="low Units"/>
    <n v="2.6916755885877074E-4"/>
  </r>
  <r>
    <x v="2"/>
    <s v="Online"/>
    <n v="1185732"/>
    <n v="44356"/>
    <s v="09-06-2021"/>
    <x v="11"/>
    <x v="1"/>
    <s v="Wednesday"/>
    <s v="09"/>
    <x v="3"/>
    <x v="37"/>
    <x v="40"/>
    <x v="2"/>
    <n v="27"/>
    <n v="60"/>
    <n v="1620"/>
    <n v="648"/>
    <n v="0.4"/>
    <x v="2"/>
    <s v="low Units"/>
    <n v="1.951013178305184E-4"/>
  </r>
  <r>
    <x v="2"/>
    <s v="Online"/>
    <n v="1185732"/>
    <n v="44356"/>
    <s v="09-06-2021"/>
    <x v="11"/>
    <x v="1"/>
    <s v="Wednesday"/>
    <s v="09"/>
    <x v="3"/>
    <x v="37"/>
    <x v="40"/>
    <x v="3"/>
    <n v="29"/>
    <n v="51"/>
    <n v="1479"/>
    <n v="621"/>
    <n v="0.42"/>
    <x v="2"/>
    <s v="low Units"/>
    <n v="1.869720962542468E-4"/>
  </r>
  <r>
    <x v="2"/>
    <s v="Online"/>
    <n v="1185732"/>
    <n v="44356"/>
    <s v="09-06-2021"/>
    <x v="11"/>
    <x v="1"/>
    <s v="Wednesday"/>
    <s v="09"/>
    <x v="3"/>
    <x v="37"/>
    <x v="40"/>
    <x v="4"/>
    <n v="38"/>
    <n v="47"/>
    <n v="1786"/>
    <n v="822"/>
    <n v="0.46"/>
    <x v="2"/>
    <s v="low Units"/>
    <n v="2.4748963465537983E-4"/>
  </r>
  <r>
    <x v="2"/>
    <s v="Online"/>
    <n v="1185732"/>
    <n v="44356"/>
    <s v="09-06-2021"/>
    <x v="11"/>
    <x v="1"/>
    <s v="Wednesday"/>
    <s v="09"/>
    <x v="3"/>
    <x v="37"/>
    <x v="40"/>
    <x v="5"/>
    <n v="51"/>
    <n v="91"/>
    <n v="4641"/>
    <n v="2506"/>
    <n v="0.54"/>
    <x v="2"/>
    <s v="low Units"/>
    <n v="7.5451219519024552E-4"/>
  </r>
  <r>
    <x v="2"/>
    <s v="Online"/>
    <n v="1185732"/>
    <n v="44385"/>
    <s v="08-07-2021"/>
    <x v="5"/>
    <x v="1"/>
    <s v="Thursday"/>
    <s v="08"/>
    <x v="3"/>
    <x v="37"/>
    <x v="40"/>
    <x v="0"/>
    <n v="48"/>
    <n v="160"/>
    <n v="7680"/>
    <n v="3763"/>
    <n v="0.49"/>
    <x v="2"/>
    <s v="low Units"/>
    <n v="1.1329726219077788E-3"/>
  </r>
  <r>
    <x v="2"/>
    <s v="Online"/>
    <n v="1185732"/>
    <n v="44385"/>
    <s v="08-07-2021"/>
    <x v="5"/>
    <x v="1"/>
    <s v="Thursday"/>
    <s v="08"/>
    <x v="3"/>
    <x v="37"/>
    <x v="40"/>
    <x v="1"/>
    <n v="44"/>
    <n v="84"/>
    <n v="3696"/>
    <n v="1589"/>
    <n v="0.43"/>
    <x v="2"/>
    <s v="low Units"/>
    <n v="4.784197438776137E-4"/>
  </r>
  <r>
    <x v="2"/>
    <s v="Online"/>
    <n v="1185732"/>
    <n v="44385"/>
    <s v="08-07-2021"/>
    <x v="5"/>
    <x v="1"/>
    <s v="Thursday"/>
    <s v="08"/>
    <x v="3"/>
    <x v="37"/>
    <x v="40"/>
    <x v="2"/>
    <n v="37"/>
    <n v="59"/>
    <n v="2183"/>
    <n v="873"/>
    <n v="0.4"/>
    <x v="2"/>
    <s v="low Units"/>
    <n v="2.6284483096611507E-4"/>
  </r>
  <r>
    <x v="2"/>
    <s v="Online"/>
    <n v="1185732"/>
    <n v="44385"/>
    <s v="08-07-2021"/>
    <x v="5"/>
    <x v="1"/>
    <s v="Thursday"/>
    <s v="08"/>
    <x v="3"/>
    <x v="37"/>
    <x v="40"/>
    <x v="3"/>
    <n v="38"/>
    <n v="53"/>
    <n v="2014"/>
    <n v="866"/>
    <n v="0.43"/>
    <x v="2"/>
    <s v="low Units"/>
    <n v="2.6073725500189648E-4"/>
  </r>
  <r>
    <x v="2"/>
    <s v="Online"/>
    <n v="1185732"/>
    <n v="44385"/>
    <s v="08-07-2021"/>
    <x v="5"/>
    <x v="1"/>
    <s v="Thursday"/>
    <s v="08"/>
    <x v="3"/>
    <x v="37"/>
    <x v="40"/>
    <x v="4"/>
    <n v="49"/>
    <n v="60"/>
    <n v="2940"/>
    <n v="1352"/>
    <n v="0.46"/>
    <x v="2"/>
    <s v="low Units"/>
    <n v="4.0706324337478527E-4"/>
  </r>
  <r>
    <x v="2"/>
    <s v="Online"/>
    <n v="1185732"/>
    <n v="44385"/>
    <s v="08-07-2021"/>
    <x v="5"/>
    <x v="1"/>
    <s v="Thursday"/>
    <s v="08"/>
    <x v="3"/>
    <x v="37"/>
    <x v="40"/>
    <x v="5"/>
    <n v="54"/>
    <n v="98"/>
    <n v="5292"/>
    <n v="2858"/>
    <n v="0.54"/>
    <x v="2"/>
    <s v="low Units"/>
    <n v="8.6049315796237901E-4"/>
  </r>
  <r>
    <x v="2"/>
    <s v="Online"/>
    <n v="1185732"/>
    <n v="44417"/>
    <s v="09-08-2021"/>
    <x v="6"/>
    <x v="1"/>
    <s v="Monday"/>
    <s v="09"/>
    <x v="3"/>
    <x v="37"/>
    <x v="40"/>
    <x v="0"/>
    <n v="46"/>
    <n v="147"/>
    <n v="6762"/>
    <n v="3313"/>
    <n v="0.49"/>
    <x v="2"/>
    <s v="low Units"/>
    <n v="9.9748559563658541E-4"/>
  </r>
  <r>
    <x v="2"/>
    <s v="Online"/>
    <n v="1185732"/>
    <n v="44417"/>
    <s v="09-08-2021"/>
    <x v="6"/>
    <x v="1"/>
    <s v="Monday"/>
    <s v="09"/>
    <x v="3"/>
    <x v="37"/>
    <x v="40"/>
    <x v="1"/>
    <n v="42"/>
    <n v="90"/>
    <n v="3780"/>
    <n v="1512"/>
    <n v="0.4"/>
    <x v="2"/>
    <s v="low Units"/>
    <n v="4.5523640827120962E-4"/>
  </r>
  <r>
    <x v="2"/>
    <s v="Online"/>
    <n v="1185732"/>
    <n v="44417"/>
    <s v="09-08-2021"/>
    <x v="6"/>
    <x v="1"/>
    <s v="Monday"/>
    <s v="09"/>
    <x v="3"/>
    <x v="37"/>
    <x v="40"/>
    <x v="2"/>
    <n v="37"/>
    <n v="63"/>
    <n v="2331"/>
    <n v="956"/>
    <n v="0.41"/>
    <x v="2"/>
    <s v="low Units"/>
    <n v="2.8783466025613513E-4"/>
  </r>
  <r>
    <x v="2"/>
    <s v="Online"/>
    <n v="1185732"/>
    <n v="44417"/>
    <s v="09-08-2021"/>
    <x v="6"/>
    <x v="1"/>
    <s v="Monday"/>
    <s v="09"/>
    <x v="3"/>
    <x v="37"/>
    <x v="40"/>
    <x v="3"/>
    <n v="38"/>
    <n v="52"/>
    <n v="1976"/>
    <n v="810"/>
    <n v="0.41"/>
    <x v="2"/>
    <s v="low Units"/>
    <n v="2.4387664728814799E-4"/>
  </r>
  <r>
    <x v="2"/>
    <s v="Online"/>
    <n v="1185732"/>
    <n v="44417"/>
    <s v="09-08-2021"/>
    <x v="6"/>
    <x v="1"/>
    <s v="Monday"/>
    <s v="09"/>
    <x v="3"/>
    <x v="37"/>
    <x v="40"/>
    <x v="4"/>
    <n v="46"/>
    <n v="44"/>
    <n v="2024"/>
    <n v="931"/>
    <n v="0.46"/>
    <x v="2"/>
    <s v="low Units"/>
    <n v="2.8030760324106884E-4"/>
  </r>
  <r>
    <x v="2"/>
    <s v="Online"/>
    <n v="1185732"/>
    <n v="44417"/>
    <s v="09-08-2021"/>
    <x v="6"/>
    <x v="1"/>
    <s v="Monday"/>
    <s v="09"/>
    <x v="3"/>
    <x v="37"/>
    <x v="40"/>
    <x v="5"/>
    <n v="54"/>
    <n v="95"/>
    <n v="5130"/>
    <n v="2719"/>
    <n v="0.53"/>
    <x v="2"/>
    <s v="low Units"/>
    <n v="8.1864272095861026E-4"/>
  </r>
  <r>
    <x v="2"/>
    <s v="Online"/>
    <n v="1185732"/>
    <n v="44449"/>
    <s v="10-09-2021"/>
    <x v="7"/>
    <x v="1"/>
    <s v="Friday"/>
    <s v="10"/>
    <x v="3"/>
    <x v="37"/>
    <x v="40"/>
    <x v="0"/>
    <n v="36"/>
    <n v="133"/>
    <n v="4788"/>
    <n v="2394"/>
    <n v="0.5"/>
    <x v="2"/>
    <s v="low Units"/>
    <n v="7.2079097976274849E-4"/>
  </r>
  <r>
    <x v="2"/>
    <s v="Online"/>
    <n v="1185732"/>
    <n v="44449"/>
    <s v="10-09-2021"/>
    <x v="7"/>
    <x v="1"/>
    <s v="Friday"/>
    <s v="10"/>
    <x v="3"/>
    <x v="37"/>
    <x v="40"/>
    <x v="1"/>
    <n v="34"/>
    <n v="72"/>
    <n v="2448"/>
    <n v="1053"/>
    <n v="0.43"/>
    <x v="2"/>
    <s v="low Units"/>
    <n v="3.1703964147459238E-4"/>
  </r>
  <r>
    <x v="2"/>
    <s v="Online"/>
    <n v="1185732"/>
    <n v="44449"/>
    <s v="10-09-2021"/>
    <x v="7"/>
    <x v="1"/>
    <s v="Friday"/>
    <s v="10"/>
    <x v="3"/>
    <x v="37"/>
    <x v="40"/>
    <x v="2"/>
    <n v="27"/>
    <n v="51"/>
    <n v="1377"/>
    <n v="606"/>
    <n v="0.44"/>
    <x v="2"/>
    <s v="low Units"/>
    <n v="1.8245586204520701E-4"/>
  </r>
  <r>
    <x v="2"/>
    <s v="Online"/>
    <n v="1185732"/>
    <n v="44449"/>
    <s v="10-09-2021"/>
    <x v="7"/>
    <x v="1"/>
    <s v="Friday"/>
    <s v="10"/>
    <x v="3"/>
    <x v="37"/>
    <x v="40"/>
    <x v="3"/>
    <n v="28"/>
    <n v="44"/>
    <n v="1232"/>
    <n v="505"/>
    <n v="0.41"/>
    <x v="2"/>
    <s v="low Units"/>
    <n v="1.520465517043392E-4"/>
  </r>
  <r>
    <x v="2"/>
    <s v="Online"/>
    <n v="1185732"/>
    <n v="44449"/>
    <s v="10-09-2021"/>
    <x v="7"/>
    <x v="1"/>
    <s v="Friday"/>
    <s v="10"/>
    <x v="3"/>
    <x v="37"/>
    <x v="40"/>
    <x v="4"/>
    <n v="36"/>
    <n v="42"/>
    <n v="1512"/>
    <n v="741"/>
    <n v="0.49"/>
    <x v="2"/>
    <s v="low Units"/>
    <n v="2.2310196992656503E-4"/>
  </r>
  <r>
    <x v="2"/>
    <s v="Online"/>
    <n v="1185732"/>
    <n v="44449"/>
    <s v="10-09-2021"/>
    <x v="7"/>
    <x v="1"/>
    <s v="Friday"/>
    <s v="10"/>
    <x v="3"/>
    <x v="37"/>
    <x v="40"/>
    <x v="5"/>
    <n v="44"/>
    <n v="63"/>
    <n v="2772"/>
    <n v="1525"/>
    <n v="0.55000000000000004"/>
    <x v="2"/>
    <s v="low Units"/>
    <n v="4.5915047791904404E-4"/>
  </r>
  <r>
    <x v="2"/>
    <s v="Online"/>
    <n v="1185732"/>
    <n v="44478"/>
    <s v="09-10-2021"/>
    <x v="8"/>
    <x v="1"/>
    <s v="Saturday"/>
    <s v="09"/>
    <x v="3"/>
    <x v="37"/>
    <x v="40"/>
    <x v="0"/>
    <n v="49"/>
    <n v="116"/>
    <n v="5684"/>
    <n v="2671"/>
    <n v="0.47"/>
    <x v="2"/>
    <s v="low Units"/>
    <n v="8.0419077148968299E-4"/>
  </r>
  <r>
    <x v="2"/>
    <s v="Online"/>
    <n v="1185732"/>
    <n v="44478"/>
    <s v="09-10-2021"/>
    <x v="8"/>
    <x v="1"/>
    <s v="Saturday"/>
    <s v="09"/>
    <x v="3"/>
    <x v="37"/>
    <x v="40"/>
    <x v="1"/>
    <n v="36"/>
    <n v="73"/>
    <n v="2628"/>
    <n v="1077"/>
    <n v="0.41"/>
    <x v="2"/>
    <s v="low Units"/>
    <n v="3.2426561620905602E-4"/>
  </r>
  <r>
    <x v="2"/>
    <s v="Online"/>
    <n v="1185732"/>
    <n v="44478"/>
    <s v="09-10-2021"/>
    <x v="8"/>
    <x v="1"/>
    <s v="Saturday"/>
    <s v="09"/>
    <x v="3"/>
    <x v="37"/>
    <x v="40"/>
    <x v="2"/>
    <n v="39"/>
    <n v="39"/>
    <n v="1521"/>
    <n v="669"/>
    <n v="0.44"/>
    <x v="2"/>
    <s v="low Units"/>
    <n v="2.014240457231741E-4"/>
  </r>
  <r>
    <x v="2"/>
    <s v="Online"/>
    <n v="1185732"/>
    <n v="44478"/>
    <s v="09-10-2021"/>
    <x v="8"/>
    <x v="1"/>
    <s v="Saturday"/>
    <s v="09"/>
    <x v="3"/>
    <x v="37"/>
    <x v="40"/>
    <x v="3"/>
    <n v="38"/>
    <n v="33"/>
    <n v="1254"/>
    <n v="502"/>
    <n v="0.4"/>
    <x v="2"/>
    <s v="low Units"/>
    <n v="1.5114330486253123E-4"/>
  </r>
  <r>
    <x v="2"/>
    <s v="Online"/>
    <n v="1185732"/>
    <n v="44478"/>
    <s v="09-10-2021"/>
    <x v="8"/>
    <x v="1"/>
    <s v="Saturday"/>
    <s v="09"/>
    <x v="3"/>
    <x v="37"/>
    <x v="40"/>
    <x v="4"/>
    <n v="45"/>
    <n v="34"/>
    <n v="1530"/>
    <n v="719"/>
    <n v="0.47"/>
    <x v="2"/>
    <s v="low Units"/>
    <n v="2.1647815975330668E-4"/>
  </r>
  <r>
    <x v="0"/>
    <s v="Online"/>
    <n v="1185732"/>
    <n v="44478"/>
    <s v="09-10-2021"/>
    <x v="8"/>
    <x v="1"/>
    <s v="Saturday"/>
    <s v="09"/>
    <x v="3"/>
    <x v="37"/>
    <x v="40"/>
    <x v="5"/>
    <n v="53"/>
    <n v="73"/>
    <n v="3869"/>
    <n v="2051"/>
    <n v="0.53"/>
    <x v="2"/>
    <s v="low Units"/>
    <n v="6.175197575160389E-4"/>
  </r>
  <r>
    <x v="0"/>
    <s v="Online"/>
    <n v="1185732"/>
    <n v="44509"/>
    <s v="09-11-2021"/>
    <x v="9"/>
    <x v="1"/>
    <s v="Tuesday"/>
    <s v="09"/>
    <x v="3"/>
    <x v="37"/>
    <x v="40"/>
    <x v="0"/>
    <n v="49"/>
    <n v="120"/>
    <n v="5880"/>
    <n v="2940"/>
    <n v="0.5"/>
    <x v="2"/>
    <s v="low Units"/>
    <n v="8.8518190497179636E-4"/>
  </r>
  <r>
    <x v="0"/>
    <s v="Online"/>
    <n v="1185732"/>
    <n v="44509"/>
    <s v="09-11-2021"/>
    <x v="9"/>
    <x v="1"/>
    <s v="Tuesday"/>
    <s v="09"/>
    <x v="3"/>
    <x v="37"/>
    <x v="40"/>
    <x v="1"/>
    <n v="36"/>
    <n v="73"/>
    <n v="2628"/>
    <n v="1183"/>
    <n v="0.45"/>
    <x v="2"/>
    <s v="low Units"/>
    <n v="3.5618033795293711E-4"/>
  </r>
  <r>
    <x v="0"/>
    <s v="Online"/>
    <n v="1185732"/>
    <n v="44509"/>
    <s v="09-11-2021"/>
    <x v="9"/>
    <x v="1"/>
    <s v="Tuesday"/>
    <s v="09"/>
    <x v="3"/>
    <x v="37"/>
    <x v="40"/>
    <x v="2"/>
    <n v="39"/>
    <n v="53"/>
    <n v="2067"/>
    <n v="909"/>
    <n v="0.44"/>
    <x v="2"/>
    <s v="low Units"/>
    <n v="2.7368379306781052E-4"/>
  </r>
  <r>
    <x v="0"/>
    <s v="Online"/>
    <n v="1185732"/>
    <n v="44509"/>
    <s v="09-11-2021"/>
    <x v="9"/>
    <x v="1"/>
    <s v="Tuesday"/>
    <s v="09"/>
    <x v="3"/>
    <x v="37"/>
    <x v="40"/>
    <x v="3"/>
    <n v="39"/>
    <n v="47"/>
    <n v="1833"/>
    <n v="788"/>
    <n v="0.43"/>
    <x v="2"/>
    <s v="low Units"/>
    <n v="2.3725283711488964E-4"/>
  </r>
  <r>
    <x v="0"/>
    <s v="Online"/>
    <n v="1185732"/>
    <n v="44509"/>
    <s v="09-11-2021"/>
    <x v="9"/>
    <x v="1"/>
    <s v="Tuesday"/>
    <s v="09"/>
    <x v="3"/>
    <x v="37"/>
    <x v="40"/>
    <x v="4"/>
    <n v="55"/>
    <n v="44"/>
    <n v="2420"/>
    <n v="1089"/>
    <n v="0.45"/>
    <x v="2"/>
    <s v="low Units"/>
    <n v="3.2787860357628789E-4"/>
  </r>
  <r>
    <x v="0"/>
    <s v="Online"/>
    <n v="1185732"/>
    <n v="44509"/>
    <s v="09-11-2021"/>
    <x v="9"/>
    <x v="1"/>
    <s v="Tuesday"/>
    <s v="09"/>
    <x v="3"/>
    <x v="37"/>
    <x v="40"/>
    <x v="5"/>
    <n v="60"/>
    <n v="65"/>
    <n v="3900"/>
    <n v="1989"/>
    <n v="0.51"/>
    <x v="2"/>
    <s v="low Units"/>
    <n v="5.9885265611867445E-4"/>
  </r>
  <r>
    <x v="0"/>
    <s v="Online"/>
    <n v="1185732"/>
    <n v="44538"/>
    <s v="08-12-2021"/>
    <x v="10"/>
    <x v="1"/>
    <s v="Wednesday"/>
    <s v="08"/>
    <x v="3"/>
    <x v="37"/>
    <x v="40"/>
    <x v="0"/>
    <n v="55"/>
    <n v="150"/>
    <n v="8250"/>
    <n v="3795"/>
    <n v="0.46"/>
    <x v="2"/>
    <s v="low Units"/>
    <n v="1.1426072548870636E-3"/>
  </r>
  <r>
    <x v="0"/>
    <s v="Online"/>
    <n v="1185732"/>
    <n v="44538"/>
    <s v="08-12-2021"/>
    <x v="10"/>
    <x v="1"/>
    <s v="Wednesday"/>
    <s v="08"/>
    <x v="3"/>
    <x v="37"/>
    <x v="40"/>
    <x v="1"/>
    <n v="46"/>
    <n v="75"/>
    <n v="3450"/>
    <n v="1553"/>
    <n v="0.45"/>
    <x v="2"/>
    <s v="low Units"/>
    <n v="4.675807817759183E-4"/>
  </r>
  <r>
    <x v="0"/>
    <s v="Online"/>
    <n v="1185732"/>
    <n v="44538"/>
    <s v="08-12-2021"/>
    <x v="10"/>
    <x v="1"/>
    <s v="Wednesday"/>
    <s v="08"/>
    <x v="3"/>
    <x v="37"/>
    <x v="40"/>
    <x v="2"/>
    <n v="48"/>
    <n v="73"/>
    <n v="3504"/>
    <n v="1577"/>
    <n v="0.45"/>
    <x v="2"/>
    <s v="low Units"/>
    <n v="4.7480675651038193E-4"/>
  </r>
  <r>
    <x v="0"/>
    <s v="Online"/>
    <n v="1185732"/>
    <n v="44538"/>
    <s v="08-12-2021"/>
    <x v="10"/>
    <x v="1"/>
    <s v="Wednesday"/>
    <s v="08"/>
    <x v="3"/>
    <x v="37"/>
    <x v="40"/>
    <x v="3"/>
    <n v="47"/>
    <n v="54"/>
    <n v="2538"/>
    <n v="1041"/>
    <n v="0.41"/>
    <x v="2"/>
    <s v="low Units"/>
    <n v="3.1342665410736057E-4"/>
  </r>
  <r>
    <x v="0"/>
    <s v="Online"/>
    <n v="1185732"/>
    <n v="44538"/>
    <s v="08-12-2021"/>
    <x v="10"/>
    <x v="1"/>
    <s v="Wednesday"/>
    <s v="08"/>
    <x v="3"/>
    <x v="37"/>
    <x v="40"/>
    <x v="4"/>
    <n v="58"/>
    <n v="54"/>
    <n v="3132"/>
    <n v="1409"/>
    <n v="0.45"/>
    <x v="2"/>
    <s v="low Units"/>
    <n v="4.2422493336913644E-4"/>
  </r>
  <r>
    <x v="0"/>
    <s v="Online"/>
    <n v="1185732"/>
    <n v="44538"/>
    <s v="08-12-2021"/>
    <x v="10"/>
    <x v="1"/>
    <s v="Wednesday"/>
    <s v="08"/>
    <x v="3"/>
    <x v="37"/>
    <x v="40"/>
    <x v="5"/>
    <n v="63"/>
    <n v="78"/>
    <n v="4914"/>
    <n v="2604"/>
    <n v="0.53"/>
    <x v="2"/>
    <s v="low Units"/>
    <n v="7.8401825868930526E-4"/>
  </r>
  <r>
    <x v="0"/>
    <s v="Online"/>
    <n v="1185732"/>
    <n v="44202"/>
    <s v="06-01-2021"/>
    <x v="0"/>
    <x v="1"/>
    <s v="Wednesday"/>
    <s v="06"/>
    <x v="3"/>
    <x v="37"/>
    <x v="40"/>
    <x v="0"/>
    <n v="27"/>
    <n v="113"/>
    <n v="3051"/>
    <n v="1373"/>
    <n v="0.45"/>
    <x v="2"/>
    <s v="low Units"/>
    <n v="4.1338597126744099E-4"/>
  </r>
  <r>
    <x v="0"/>
    <s v="Online"/>
    <n v="1185732"/>
    <n v="44202"/>
    <s v="06-01-2021"/>
    <x v="0"/>
    <x v="1"/>
    <s v="Wednesday"/>
    <s v="06"/>
    <x v="3"/>
    <x v="37"/>
    <x v="40"/>
    <x v="1"/>
    <n v="29"/>
    <n v="70"/>
    <n v="2030"/>
    <n v="934"/>
    <n v="0.46"/>
    <x v="2"/>
    <s v="low Units"/>
    <n v="2.8121085008287681E-4"/>
  </r>
  <r>
    <x v="0"/>
    <s v="Online"/>
    <n v="1185732"/>
    <n v="44202"/>
    <s v="06-01-2021"/>
    <x v="0"/>
    <x v="1"/>
    <s v="Wednesday"/>
    <s v="06"/>
    <x v="3"/>
    <x v="37"/>
    <x v="40"/>
    <x v="2"/>
    <n v="19"/>
    <n v="68"/>
    <n v="1292"/>
    <n v="581"/>
    <n v="0.45"/>
    <x v="2"/>
    <s v="low Units"/>
    <n v="1.7492880503014072E-4"/>
  </r>
  <r>
    <x v="0"/>
    <s v="Online"/>
    <n v="1185732"/>
    <n v="44202"/>
    <s v="06-01-2021"/>
    <x v="0"/>
    <x v="1"/>
    <s v="Wednesday"/>
    <s v="06"/>
    <x v="3"/>
    <x v="37"/>
    <x v="40"/>
    <x v="3"/>
    <n v="24"/>
    <n v="26"/>
    <n v="624"/>
    <n v="281"/>
    <n v="0.45"/>
    <x v="2"/>
    <s v="low Units"/>
    <n v="8.4604120849345171E-5"/>
  </r>
  <r>
    <x v="0"/>
    <s v="Online"/>
    <n v="1185732"/>
    <n v="44202"/>
    <s v="06-01-2021"/>
    <x v="0"/>
    <x v="1"/>
    <s v="Wednesday"/>
    <s v="06"/>
    <x v="3"/>
    <x v="37"/>
    <x v="40"/>
    <x v="4"/>
    <n v="38"/>
    <n v="42"/>
    <n v="1596"/>
    <n v="1005"/>
    <n v="0.63"/>
    <x v="2"/>
    <s v="low Units"/>
    <n v="3.0258769200566511E-4"/>
  </r>
  <r>
    <x v="0"/>
    <s v="Online"/>
    <n v="1185732"/>
    <n v="44202"/>
    <s v="06-01-2021"/>
    <x v="0"/>
    <x v="1"/>
    <s v="Wednesday"/>
    <s v="06"/>
    <x v="3"/>
    <x v="37"/>
    <x v="40"/>
    <x v="5"/>
    <n v="28"/>
    <n v="75"/>
    <n v="2100"/>
    <n v="1092"/>
    <n v="0.52"/>
    <x v="2"/>
    <s v="low Units"/>
    <n v="3.287818504180958E-4"/>
  </r>
  <r>
    <x v="0"/>
    <s v="Online"/>
    <n v="1185732"/>
    <n v="44233"/>
    <s v="06-02-2021"/>
    <x v="1"/>
    <x v="1"/>
    <s v="Saturday"/>
    <s v="06"/>
    <x v="3"/>
    <x v="37"/>
    <x v="40"/>
    <x v="0"/>
    <n v="28"/>
    <n v="145"/>
    <n v="4060"/>
    <n v="1786"/>
    <n v="0.44"/>
    <x v="2"/>
    <s v="low Units"/>
    <n v="5.3773295315633616E-4"/>
  </r>
  <r>
    <x v="0"/>
    <s v="Online"/>
    <n v="1185732"/>
    <n v="44233"/>
    <s v="06-02-2021"/>
    <x v="1"/>
    <x v="1"/>
    <s v="Saturday"/>
    <s v="06"/>
    <x v="3"/>
    <x v="37"/>
    <x v="40"/>
    <x v="1"/>
    <n v="28"/>
    <n v="45"/>
    <n v="1260"/>
    <n v="580"/>
    <n v="0.46"/>
    <x v="2"/>
    <s v="low Units"/>
    <n v="1.7462772274953807E-4"/>
  </r>
  <r>
    <x v="0"/>
    <s v="Online"/>
    <n v="1185732"/>
    <n v="44233"/>
    <s v="06-02-2021"/>
    <x v="1"/>
    <x v="1"/>
    <s v="Saturday"/>
    <s v="06"/>
    <x v="3"/>
    <x v="37"/>
    <x v="40"/>
    <x v="2"/>
    <n v="19"/>
    <n v="56"/>
    <n v="1064"/>
    <n v="436"/>
    <n v="0.41"/>
    <x v="2"/>
    <s v="low Units"/>
    <n v="1.3127187434275621E-4"/>
  </r>
  <r>
    <x v="0"/>
    <s v="Online"/>
    <n v="1185732"/>
    <n v="44233"/>
    <s v="06-02-2021"/>
    <x v="1"/>
    <x v="1"/>
    <s v="Saturday"/>
    <s v="06"/>
    <x v="3"/>
    <x v="38"/>
    <x v="41"/>
    <x v="3"/>
    <n v="25"/>
    <n v="23"/>
    <n v="575"/>
    <n v="253"/>
    <n v="0.44"/>
    <x v="2"/>
    <s v="low Units"/>
    <n v="7.6173816992470913E-5"/>
  </r>
  <r>
    <x v="0"/>
    <s v="Online"/>
    <n v="1185732"/>
    <n v="44233"/>
    <s v="06-02-2021"/>
    <x v="1"/>
    <x v="1"/>
    <s v="Saturday"/>
    <s v="06"/>
    <x v="3"/>
    <x v="38"/>
    <x v="41"/>
    <x v="4"/>
    <n v="38"/>
    <n v="38"/>
    <n v="1444"/>
    <n v="939"/>
    <n v="0.65"/>
    <x v="2"/>
    <s v="low Units"/>
    <n v="2.8271626148589004E-4"/>
  </r>
  <r>
    <x v="0"/>
    <s v="Online"/>
    <n v="1185732"/>
    <n v="44233"/>
    <s v="06-02-2021"/>
    <x v="1"/>
    <x v="1"/>
    <s v="Saturday"/>
    <s v="06"/>
    <x v="3"/>
    <x v="38"/>
    <x v="41"/>
    <x v="5"/>
    <n v="14"/>
    <n v="68"/>
    <n v="952"/>
    <n v="514"/>
    <n v="0.54"/>
    <x v="2"/>
    <s v="low Units"/>
    <n v="1.5475629222976305E-4"/>
  </r>
  <r>
    <x v="0"/>
    <s v="Online"/>
    <n v="1185732"/>
    <n v="44260"/>
    <s v="05-03-2021"/>
    <x v="2"/>
    <x v="1"/>
    <s v="Friday"/>
    <s v="05"/>
    <x v="3"/>
    <x v="38"/>
    <x v="41"/>
    <x v="0"/>
    <n v="19"/>
    <n v="136"/>
    <n v="2584"/>
    <n v="1034"/>
    <n v="0.4"/>
    <x v="2"/>
    <s v="low Units"/>
    <n v="3.1131907814314203E-4"/>
  </r>
  <r>
    <x v="0"/>
    <s v="Online"/>
    <n v="1185732"/>
    <n v="44260"/>
    <s v="05-03-2021"/>
    <x v="2"/>
    <x v="1"/>
    <s v="Friday"/>
    <s v="05"/>
    <x v="3"/>
    <x v="38"/>
    <x v="41"/>
    <x v="1"/>
    <n v="19"/>
    <n v="47"/>
    <n v="893"/>
    <n v="402"/>
    <n v="0.45"/>
    <x v="2"/>
    <s v="low Units"/>
    <n v="1.2103507680226603E-4"/>
  </r>
  <r>
    <x v="0"/>
    <s v="Online"/>
    <n v="1185732"/>
    <n v="44260"/>
    <s v="05-03-2021"/>
    <x v="2"/>
    <x v="1"/>
    <s v="Friday"/>
    <s v="05"/>
    <x v="3"/>
    <x v="38"/>
    <x v="41"/>
    <x v="2"/>
    <n v="9"/>
    <n v="65"/>
    <n v="585"/>
    <n v="234"/>
    <n v="0.4"/>
    <x v="2"/>
    <s v="low Units"/>
    <n v="7.0453253661020531E-5"/>
  </r>
  <r>
    <x v="0"/>
    <s v="Online"/>
    <n v="1185732"/>
    <n v="44260"/>
    <s v="05-03-2021"/>
    <x v="2"/>
    <x v="1"/>
    <s v="Friday"/>
    <s v="05"/>
    <x v="3"/>
    <x v="38"/>
    <x v="41"/>
    <x v="3"/>
    <n v="14"/>
    <n v="28"/>
    <n v="392"/>
    <n v="165"/>
    <n v="0.42"/>
    <x v="2"/>
    <s v="low Units"/>
    <n v="4.9678576299437555E-5"/>
  </r>
  <r>
    <x v="0"/>
    <s v="Online"/>
    <n v="1185732"/>
    <n v="44260"/>
    <s v="05-03-2021"/>
    <x v="2"/>
    <x v="1"/>
    <s v="Friday"/>
    <s v="05"/>
    <x v="3"/>
    <x v="38"/>
    <x v="41"/>
    <x v="4"/>
    <n v="28"/>
    <n v="39"/>
    <n v="1092"/>
    <n v="699"/>
    <n v="0.64"/>
    <x v="2"/>
    <s v="low Units"/>
    <n v="2.1045651414125361E-4"/>
  </r>
  <r>
    <x v="0"/>
    <s v="Online"/>
    <n v="1185732"/>
    <n v="44260"/>
    <s v="05-03-2021"/>
    <x v="2"/>
    <x v="1"/>
    <s v="Friday"/>
    <s v="05"/>
    <x v="3"/>
    <x v="38"/>
    <x v="41"/>
    <x v="5"/>
    <n v="20"/>
    <n v="68"/>
    <n v="1360"/>
    <n v="721"/>
    <n v="0.53"/>
    <x v="2"/>
    <s v="low Units"/>
    <n v="2.1708032431451196E-4"/>
  </r>
  <r>
    <x v="0"/>
    <s v="Online"/>
    <n v="1185732"/>
    <n v="44292"/>
    <s v="06-04-2021"/>
    <x v="3"/>
    <x v="1"/>
    <s v="Tuesday"/>
    <s v="06"/>
    <x v="3"/>
    <x v="38"/>
    <x v="41"/>
    <x v="0"/>
    <n v="20"/>
    <n v="124"/>
    <n v="2480"/>
    <n v="1116"/>
    <n v="0.45"/>
    <x v="2"/>
    <s v="low Units"/>
    <n v="3.3600782515255944E-4"/>
  </r>
  <r>
    <x v="0"/>
    <s v="Online"/>
    <n v="1185732"/>
    <n v="44292"/>
    <s v="06-04-2021"/>
    <x v="3"/>
    <x v="1"/>
    <s v="Tuesday"/>
    <s v="06"/>
    <x v="3"/>
    <x v="38"/>
    <x v="41"/>
    <x v="1"/>
    <n v="18"/>
    <n v="49"/>
    <n v="882"/>
    <n v="432"/>
    <n v="0.49"/>
    <x v="2"/>
    <s v="low Units"/>
    <n v="1.3006754522034558E-4"/>
  </r>
  <r>
    <x v="0"/>
    <s v="Online"/>
    <n v="1185732"/>
    <n v="44292"/>
    <s v="06-04-2021"/>
    <x v="3"/>
    <x v="1"/>
    <s v="Tuesday"/>
    <s v="06"/>
    <x v="3"/>
    <x v="38"/>
    <x v="41"/>
    <x v="2"/>
    <n v="10"/>
    <n v="53"/>
    <n v="530"/>
    <n v="233"/>
    <n v="0.44"/>
    <x v="2"/>
    <s v="low Units"/>
    <n v="7.0152171380417875E-5"/>
  </r>
  <r>
    <x v="0"/>
    <s v="Online"/>
    <n v="1185732"/>
    <n v="44292"/>
    <s v="06-04-2021"/>
    <x v="3"/>
    <x v="1"/>
    <s v="Tuesday"/>
    <s v="06"/>
    <x v="3"/>
    <x v="38"/>
    <x v="41"/>
    <x v="3"/>
    <n v="15"/>
    <n v="28"/>
    <n v="420"/>
    <n v="189"/>
    <n v="0.45"/>
    <x v="2"/>
    <s v="low Units"/>
    <n v="5.6904551033901203E-5"/>
  </r>
  <r>
    <x v="0"/>
    <s v="Online"/>
    <n v="1185732"/>
    <n v="44292"/>
    <s v="06-04-2021"/>
    <x v="3"/>
    <x v="1"/>
    <s v="Tuesday"/>
    <s v="06"/>
    <x v="3"/>
    <x v="38"/>
    <x v="41"/>
    <x v="4"/>
    <n v="55"/>
    <n v="34"/>
    <n v="1870"/>
    <n v="1141"/>
    <n v="0.61"/>
    <x v="2"/>
    <s v="low Units"/>
    <n v="3.4353488216762573E-4"/>
  </r>
  <r>
    <x v="0"/>
    <s v="Online"/>
    <n v="1185732"/>
    <n v="44292"/>
    <s v="06-04-2021"/>
    <x v="3"/>
    <x v="1"/>
    <s v="Tuesday"/>
    <s v="06"/>
    <x v="3"/>
    <x v="38"/>
    <x v="41"/>
    <x v="5"/>
    <n v="46"/>
    <n v="63"/>
    <n v="2898"/>
    <n v="1507"/>
    <n v="0.52"/>
    <x v="2"/>
    <s v="low Units"/>
    <n v="4.5373099686819634E-4"/>
  </r>
  <r>
    <x v="0"/>
    <s v="Online"/>
    <n v="1185732"/>
    <n v="44323"/>
    <s v="07-05-2021"/>
    <x v="4"/>
    <x v="1"/>
    <s v="Friday"/>
    <s v="07"/>
    <x v="3"/>
    <x v="38"/>
    <x v="41"/>
    <x v="0"/>
    <n v="57"/>
    <n v="146"/>
    <n v="8322"/>
    <n v="3495"/>
    <n v="0.42"/>
    <x v="2"/>
    <s v="low Units"/>
    <n v="1.0522825707062681E-3"/>
  </r>
  <r>
    <x v="0"/>
    <s v="Online"/>
    <n v="1185732"/>
    <n v="44323"/>
    <s v="07-05-2021"/>
    <x v="4"/>
    <x v="1"/>
    <s v="Friday"/>
    <s v="07"/>
    <x v="3"/>
    <x v="38"/>
    <x v="41"/>
    <x v="1"/>
    <n v="37"/>
    <n v="63"/>
    <n v="2331"/>
    <n v="1072"/>
    <n v="0.46"/>
    <x v="2"/>
    <s v="low Units"/>
    <n v="3.2276020480604279E-4"/>
  </r>
  <r>
    <x v="0"/>
    <s v="Online"/>
    <n v="1185732"/>
    <n v="44323"/>
    <s v="07-05-2021"/>
    <x v="4"/>
    <x v="1"/>
    <s v="Friday"/>
    <s v="07"/>
    <x v="3"/>
    <x v="38"/>
    <x v="41"/>
    <x v="2"/>
    <n v="33"/>
    <n v="54"/>
    <n v="1782"/>
    <n v="731"/>
    <n v="0.41"/>
    <x v="2"/>
    <s v="low Units"/>
    <n v="2.2009114712053849E-4"/>
  </r>
  <r>
    <x v="0"/>
    <s v="Online"/>
    <n v="1185732"/>
    <n v="44323"/>
    <s v="07-05-2021"/>
    <x v="4"/>
    <x v="1"/>
    <s v="Friday"/>
    <s v="07"/>
    <x v="3"/>
    <x v="38"/>
    <x v="41"/>
    <x v="3"/>
    <n v="33"/>
    <n v="34"/>
    <n v="1122"/>
    <n v="494"/>
    <n v="0.44"/>
    <x v="2"/>
    <s v="low Units"/>
    <n v="1.4873464661771001E-4"/>
  </r>
  <r>
    <x v="0"/>
    <s v="Online"/>
    <n v="1185732"/>
    <n v="44323"/>
    <s v="07-05-2021"/>
    <x v="4"/>
    <x v="1"/>
    <s v="Friday"/>
    <s v="07"/>
    <x v="3"/>
    <x v="38"/>
    <x v="41"/>
    <x v="4"/>
    <n v="43"/>
    <n v="42"/>
    <n v="1806"/>
    <n v="1174"/>
    <n v="0.65"/>
    <x v="2"/>
    <s v="low Units"/>
    <n v="3.5347059742751326E-4"/>
  </r>
  <r>
    <x v="0"/>
    <s v="Online"/>
    <n v="1185732"/>
    <n v="44323"/>
    <s v="07-05-2021"/>
    <x v="4"/>
    <x v="1"/>
    <s v="Friday"/>
    <s v="07"/>
    <x v="3"/>
    <x v="38"/>
    <x v="41"/>
    <x v="5"/>
    <n v="46"/>
    <n v="69"/>
    <n v="3174"/>
    <n v="1650"/>
    <n v="0.52"/>
    <x v="2"/>
    <s v="low Units"/>
    <n v="4.967857629943756E-4"/>
  </r>
  <r>
    <x v="0"/>
    <s v="Online"/>
    <n v="1185732"/>
    <n v="44353"/>
    <s v="06-06-2021"/>
    <x v="11"/>
    <x v="1"/>
    <s v="Sunday"/>
    <s v="06"/>
    <x v="3"/>
    <x v="38"/>
    <x v="41"/>
    <x v="0"/>
    <n v="32"/>
    <n v="137"/>
    <n v="4384"/>
    <n v="1841"/>
    <n v="0.42"/>
    <x v="2"/>
    <s v="low Units"/>
    <n v="5.5429247858948202E-4"/>
  </r>
  <r>
    <x v="0"/>
    <s v="Online"/>
    <n v="1185732"/>
    <n v="44353"/>
    <s v="06-06-2021"/>
    <x v="11"/>
    <x v="1"/>
    <s v="Sunday"/>
    <s v="06"/>
    <x v="3"/>
    <x v="38"/>
    <x v="41"/>
    <x v="1"/>
    <n v="28"/>
    <n v="77"/>
    <n v="2156"/>
    <n v="1035"/>
    <n v="0.48"/>
    <x v="2"/>
    <s v="low Units"/>
    <n v="3.1162016042374463E-4"/>
  </r>
  <r>
    <x v="0"/>
    <s v="Online"/>
    <n v="1185732"/>
    <n v="44353"/>
    <s v="06-06-2021"/>
    <x v="11"/>
    <x v="1"/>
    <s v="Sunday"/>
    <s v="06"/>
    <x v="3"/>
    <x v="38"/>
    <x v="41"/>
    <x v="2"/>
    <n v="23"/>
    <n v="50"/>
    <n v="1150"/>
    <n v="518"/>
    <n v="0.45"/>
    <x v="2"/>
    <s v="low Units"/>
    <n v="1.5596062135217367E-4"/>
  </r>
  <r>
    <x v="0"/>
    <s v="Online"/>
    <n v="1185732"/>
    <n v="44353"/>
    <s v="06-06-2021"/>
    <x v="11"/>
    <x v="1"/>
    <s v="Sunday"/>
    <s v="06"/>
    <x v="3"/>
    <x v="38"/>
    <x v="41"/>
    <x v="3"/>
    <n v="24"/>
    <n v="44"/>
    <n v="1056"/>
    <n v="465"/>
    <n v="0.44"/>
    <x v="2"/>
    <s v="low Units"/>
    <n v="1.4000326048023309E-4"/>
  </r>
  <r>
    <x v="0"/>
    <s v="Online"/>
    <n v="1185732"/>
    <n v="44353"/>
    <s v="06-06-2021"/>
    <x v="11"/>
    <x v="1"/>
    <s v="Sunday"/>
    <s v="06"/>
    <x v="3"/>
    <x v="38"/>
    <x v="41"/>
    <x v="4"/>
    <n v="34"/>
    <n v="44"/>
    <n v="1496"/>
    <n v="957"/>
    <n v="0.64"/>
    <x v="2"/>
    <s v="low Units"/>
    <n v="2.8813574253673784E-4"/>
  </r>
  <r>
    <x v="0"/>
    <s v="Online"/>
    <n v="1185732"/>
    <n v="44353"/>
    <s v="06-06-2021"/>
    <x v="11"/>
    <x v="1"/>
    <s v="Sunday"/>
    <s v="06"/>
    <x v="3"/>
    <x v="38"/>
    <x v="41"/>
    <x v="5"/>
    <n v="51"/>
    <n v="85"/>
    <n v="4335"/>
    <n v="2298"/>
    <n v="0.53"/>
    <x v="2"/>
    <s v="low Units"/>
    <n v="6.9188708082489395E-4"/>
  </r>
  <r>
    <x v="0"/>
    <s v="Online"/>
    <n v="1185732"/>
    <n v="44382"/>
    <s v="05-07-2021"/>
    <x v="5"/>
    <x v="1"/>
    <s v="Monday"/>
    <s v="05"/>
    <x v="3"/>
    <x v="38"/>
    <x v="41"/>
    <x v="0"/>
    <n v="49"/>
    <n v="138"/>
    <n v="6762"/>
    <n v="2975"/>
    <n v="0.44"/>
    <x v="2"/>
    <s v="low Units"/>
    <n v="8.9571978479288921E-4"/>
  </r>
  <r>
    <x v="0"/>
    <s v="Online"/>
    <n v="1185732"/>
    <n v="44382"/>
    <s v="05-07-2021"/>
    <x v="5"/>
    <x v="1"/>
    <s v="Monday"/>
    <s v="05"/>
    <x v="3"/>
    <x v="38"/>
    <x v="41"/>
    <x v="1"/>
    <n v="44"/>
    <n v="87"/>
    <n v="3828"/>
    <n v="1876"/>
    <n v="0.49"/>
    <x v="2"/>
    <s v="low Units"/>
    <n v="5.6483035841057487E-4"/>
  </r>
  <r>
    <x v="0"/>
    <s v="Online"/>
    <n v="1185732"/>
    <n v="44382"/>
    <s v="05-07-2021"/>
    <x v="5"/>
    <x v="1"/>
    <s v="Monday"/>
    <s v="05"/>
    <x v="3"/>
    <x v="38"/>
    <x v="41"/>
    <x v="2"/>
    <n v="36"/>
    <n v="68"/>
    <n v="2448"/>
    <n v="1077"/>
    <n v="0.44"/>
    <x v="2"/>
    <s v="low Units"/>
    <n v="3.2426561620905602E-4"/>
  </r>
  <r>
    <x v="0"/>
    <s v="Online"/>
    <n v="1185732"/>
    <n v="44382"/>
    <s v="05-07-2021"/>
    <x v="5"/>
    <x v="1"/>
    <s v="Monday"/>
    <s v="05"/>
    <x v="3"/>
    <x v="38"/>
    <x v="41"/>
    <x v="3"/>
    <n v="37"/>
    <n v="47"/>
    <n v="1739"/>
    <n v="713"/>
    <n v="0.41"/>
    <x v="2"/>
    <s v="low Units"/>
    <n v="2.1467166606969074E-4"/>
  </r>
  <r>
    <x v="0"/>
    <s v="Online"/>
    <n v="1185732"/>
    <n v="44382"/>
    <s v="05-07-2021"/>
    <x v="5"/>
    <x v="1"/>
    <s v="Monday"/>
    <s v="05"/>
    <x v="3"/>
    <x v="38"/>
    <x v="41"/>
    <x v="4"/>
    <n v="46"/>
    <n v="60"/>
    <n v="2760"/>
    <n v="1656"/>
    <n v="0.6"/>
    <x v="2"/>
    <s v="low Units"/>
    <n v="4.9859225667799143E-4"/>
  </r>
  <r>
    <x v="0"/>
    <s v="Online"/>
    <n v="1185732"/>
    <n v="44382"/>
    <s v="05-07-2021"/>
    <x v="5"/>
    <x v="1"/>
    <s v="Monday"/>
    <s v="05"/>
    <x v="3"/>
    <x v="38"/>
    <x v="41"/>
    <x v="5"/>
    <n v="51"/>
    <n v="94"/>
    <n v="4794"/>
    <n v="2397"/>
    <n v="0.5"/>
    <x v="2"/>
    <s v="low Units"/>
    <n v="7.2169422660455645E-4"/>
  </r>
  <r>
    <x v="0"/>
    <s v="Online"/>
    <n v="1185732"/>
    <n v="44414"/>
    <s v="06-08-2021"/>
    <x v="6"/>
    <x v="1"/>
    <s v="Friday"/>
    <s v="06"/>
    <x v="3"/>
    <x v="38"/>
    <x v="41"/>
    <x v="0"/>
    <n v="49"/>
    <n v="131"/>
    <n v="6419"/>
    <n v="2696"/>
    <n v="0.42"/>
    <x v="2"/>
    <s v="low Units"/>
    <n v="8.1171782850474939E-4"/>
  </r>
  <r>
    <x v="0"/>
    <s v="Online"/>
    <n v="1185732"/>
    <n v="44414"/>
    <s v="06-08-2021"/>
    <x v="6"/>
    <x v="1"/>
    <s v="Friday"/>
    <s v="06"/>
    <x v="3"/>
    <x v="38"/>
    <x v="41"/>
    <x v="1"/>
    <n v="42"/>
    <n v="78"/>
    <n v="3276"/>
    <n v="1507"/>
    <n v="0.46"/>
    <x v="2"/>
    <s v="low Units"/>
    <n v="4.5373099686819634E-4"/>
  </r>
  <r>
    <x v="0"/>
    <s v="Online"/>
    <n v="1185732"/>
    <n v="44414"/>
    <s v="06-08-2021"/>
    <x v="6"/>
    <x v="1"/>
    <s v="Friday"/>
    <s v="06"/>
    <x v="3"/>
    <x v="38"/>
    <x v="41"/>
    <x v="2"/>
    <n v="39"/>
    <n v="61"/>
    <n v="2379"/>
    <n v="1023"/>
    <n v="0.43"/>
    <x v="2"/>
    <s v="low Units"/>
    <n v="3.0800717305651281E-4"/>
  </r>
  <r>
    <x v="0"/>
    <s v="Online"/>
    <n v="1185732"/>
    <n v="44414"/>
    <s v="06-08-2021"/>
    <x v="6"/>
    <x v="1"/>
    <s v="Friday"/>
    <s v="06"/>
    <x v="3"/>
    <x v="38"/>
    <x v="41"/>
    <x v="3"/>
    <n v="37"/>
    <n v="54"/>
    <n v="1998"/>
    <n v="819"/>
    <n v="0.41"/>
    <x v="2"/>
    <s v="low Units"/>
    <n v="2.4658638781357187E-4"/>
  </r>
  <r>
    <x v="0"/>
    <s v="Online"/>
    <n v="1185732"/>
    <n v="44414"/>
    <s v="06-08-2021"/>
    <x v="6"/>
    <x v="1"/>
    <s v="Friday"/>
    <s v="06"/>
    <x v="3"/>
    <x v="38"/>
    <x v="41"/>
    <x v="4"/>
    <n v="48"/>
    <n v="51"/>
    <n v="2448"/>
    <n v="1469"/>
    <n v="0.6"/>
    <x v="2"/>
    <s v="low Units"/>
    <n v="4.4228987020529552E-4"/>
  </r>
  <r>
    <x v="0"/>
    <s v="Online"/>
    <n v="1185732"/>
    <n v="44414"/>
    <s v="06-08-2021"/>
    <x v="6"/>
    <x v="1"/>
    <s v="Friday"/>
    <s v="06"/>
    <x v="3"/>
    <x v="38"/>
    <x v="41"/>
    <x v="5"/>
    <n v="53"/>
    <n v="98"/>
    <n v="5194"/>
    <n v="2857"/>
    <n v="0.55000000000000004"/>
    <x v="2"/>
    <s v="low Units"/>
    <n v="8.6019207568177624E-4"/>
  </r>
  <r>
    <x v="0"/>
    <s v="Online"/>
    <n v="1185732"/>
    <n v="44446"/>
    <s v="07-09-2021"/>
    <x v="7"/>
    <x v="1"/>
    <s v="Tuesday"/>
    <s v="07"/>
    <x v="3"/>
    <x v="38"/>
    <x v="41"/>
    <x v="0"/>
    <n v="34"/>
    <n v="133"/>
    <n v="4522"/>
    <n v="1809"/>
    <n v="0.4"/>
    <x v="2"/>
    <s v="low Units"/>
    <n v="5.4465784561019725E-4"/>
  </r>
  <r>
    <x v="0"/>
    <s v="Online"/>
    <n v="1185732"/>
    <n v="44446"/>
    <s v="07-09-2021"/>
    <x v="7"/>
    <x v="1"/>
    <s v="Tuesday"/>
    <s v="07"/>
    <x v="3"/>
    <x v="38"/>
    <x v="41"/>
    <x v="1"/>
    <n v="27"/>
    <n v="77"/>
    <n v="2079"/>
    <n v="977"/>
    <n v="0.47"/>
    <x v="2"/>
    <s v="low Units"/>
    <n v="2.9415738814879086E-4"/>
  </r>
  <r>
    <x v="0"/>
    <s v="Online"/>
    <n v="1185732"/>
    <n v="44446"/>
    <s v="07-09-2021"/>
    <x v="7"/>
    <x v="1"/>
    <s v="Tuesday"/>
    <s v="07"/>
    <x v="3"/>
    <x v="38"/>
    <x v="41"/>
    <x v="2"/>
    <n v="24"/>
    <n v="49"/>
    <n v="1176"/>
    <n v="470"/>
    <n v="0.4"/>
    <x v="2"/>
    <s v="low Units"/>
    <n v="1.4150867188324637E-4"/>
  </r>
  <r>
    <x v="0"/>
    <s v="Online"/>
    <n v="1185732"/>
    <n v="44446"/>
    <s v="07-09-2021"/>
    <x v="7"/>
    <x v="1"/>
    <s v="Tuesday"/>
    <s v="07"/>
    <x v="3"/>
    <x v="38"/>
    <x v="41"/>
    <x v="3"/>
    <n v="23"/>
    <n v="38"/>
    <n v="874"/>
    <n v="393"/>
    <n v="0.45"/>
    <x v="2"/>
    <s v="low Units"/>
    <n v="1.1832533627684216E-4"/>
  </r>
  <r>
    <x v="0"/>
    <s v="Online"/>
    <n v="1185732"/>
    <n v="44446"/>
    <s v="07-09-2021"/>
    <x v="7"/>
    <x v="1"/>
    <s v="Tuesday"/>
    <s v="07"/>
    <x v="3"/>
    <x v="38"/>
    <x v="41"/>
    <x v="4"/>
    <n v="34"/>
    <n v="45"/>
    <n v="1530"/>
    <n v="933"/>
    <n v="0.61"/>
    <x v="2"/>
    <s v="low Units"/>
    <n v="2.8090976780227416E-4"/>
  </r>
  <r>
    <x v="0"/>
    <s v="Online"/>
    <n v="1185732"/>
    <n v="44446"/>
    <s v="07-09-2021"/>
    <x v="7"/>
    <x v="1"/>
    <s v="Tuesday"/>
    <s v="07"/>
    <x v="3"/>
    <x v="38"/>
    <x v="41"/>
    <x v="5"/>
    <n v="36"/>
    <n v="61"/>
    <n v="2196"/>
    <n v="1098"/>
    <n v="0.5"/>
    <x v="2"/>
    <s v="low Units"/>
    <n v="3.3058834410171174E-4"/>
  </r>
  <r>
    <x v="0"/>
    <s v="Online"/>
    <n v="1185732"/>
    <n v="44475"/>
    <s v="06-10-2021"/>
    <x v="8"/>
    <x v="1"/>
    <s v="Wednesday"/>
    <s v="06"/>
    <x v="3"/>
    <x v="38"/>
    <x v="41"/>
    <x v="0"/>
    <n v="43"/>
    <n v="112"/>
    <n v="4816"/>
    <n v="1975"/>
    <n v="0.41"/>
    <x v="2"/>
    <s v="low Units"/>
    <n v="5.9463750419023738E-4"/>
  </r>
  <r>
    <x v="0"/>
    <s v="Online"/>
    <n v="1185732"/>
    <n v="44475"/>
    <s v="06-10-2021"/>
    <x v="8"/>
    <x v="1"/>
    <s v="Wednesday"/>
    <s v="06"/>
    <x v="3"/>
    <x v="38"/>
    <x v="41"/>
    <x v="1"/>
    <n v="32"/>
    <n v="75"/>
    <n v="2400"/>
    <n v="1104"/>
    <n v="0.46"/>
    <x v="2"/>
    <s v="low Units"/>
    <n v="3.3239483778532762E-4"/>
  </r>
  <r>
    <x v="0"/>
    <s v="Online"/>
    <n v="1185732"/>
    <n v="44475"/>
    <s v="06-10-2021"/>
    <x v="8"/>
    <x v="1"/>
    <s v="Wednesday"/>
    <s v="06"/>
    <x v="3"/>
    <x v="38"/>
    <x v="41"/>
    <x v="2"/>
    <n v="34"/>
    <n v="39"/>
    <n v="1326"/>
    <n v="544"/>
    <n v="0.41"/>
    <x v="2"/>
    <s v="low Units"/>
    <n v="1.6378876064784259E-4"/>
  </r>
  <r>
    <x v="0"/>
    <s v="Online"/>
    <n v="1185732"/>
    <n v="44475"/>
    <s v="06-10-2021"/>
    <x v="8"/>
    <x v="1"/>
    <s v="Wednesday"/>
    <s v="06"/>
    <x v="3"/>
    <x v="38"/>
    <x v="41"/>
    <x v="3"/>
    <n v="34"/>
    <n v="31"/>
    <n v="1054"/>
    <n v="443"/>
    <n v="0.42"/>
    <x v="2"/>
    <s v="low Units"/>
    <n v="1.3337945030697474E-4"/>
  </r>
  <r>
    <x v="0"/>
    <s v="Online"/>
    <n v="1185732"/>
    <n v="44475"/>
    <s v="06-10-2021"/>
    <x v="8"/>
    <x v="1"/>
    <s v="Wednesday"/>
    <s v="06"/>
    <x v="3"/>
    <x v="38"/>
    <x v="41"/>
    <x v="4"/>
    <n v="42"/>
    <n v="38"/>
    <n v="1596"/>
    <n v="1021"/>
    <n v="0.64"/>
    <x v="2"/>
    <s v="low Units"/>
    <n v="3.074050084953075E-4"/>
  </r>
  <r>
    <x v="3"/>
    <s v="Online"/>
    <n v="1185732"/>
    <n v="44475"/>
    <s v="06-10-2021"/>
    <x v="8"/>
    <x v="1"/>
    <s v="Wednesday"/>
    <s v="06"/>
    <x v="3"/>
    <x v="38"/>
    <x v="41"/>
    <x v="5"/>
    <n v="49"/>
    <n v="73"/>
    <n v="3577"/>
    <n v="1896"/>
    <n v="0.53"/>
    <x v="2"/>
    <s v="low Units"/>
    <n v="5.7085200402262788E-4"/>
  </r>
  <r>
    <x v="3"/>
    <s v="Online"/>
    <n v="1185732"/>
    <n v="44506"/>
    <s v="06-11-2021"/>
    <x v="9"/>
    <x v="1"/>
    <s v="Saturday"/>
    <s v="06"/>
    <x v="3"/>
    <x v="38"/>
    <x v="41"/>
    <x v="0"/>
    <n v="41"/>
    <n v="112"/>
    <n v="4592"/>
    <n v="2020"/>
    <n v="0.44"/>
    <x v="2"/>
    <s v="low Units"/>
    <n v="6.0818620681735679E-4"/>
  </r>
  <r>
    <x v="3"/>
    <s v="Online"/>
    <n v="1185732"/>
    <n v="44506"/>
    <s v="06-11-2021"/>
    <x v="9"/>
    <x v="1"/>
    <s v="Saturday"/>
    <s v="06"/>
    <x v="3"/>
    <x v="38"/>
    <x v="41"/>
    <x v="1"/>
    <n v="32"/>
    <n v="72"/>
    <n v="2304"/>
    <n v="1129"/>
    <n v="0.49"/>
    <x v="2"/>
    <s v="low Units"/>
    <n v="3.3992189480039391E-4"/>
  </r>
  <r>
    <x v="3"/>
    <s v="Online"/>
    <n v="1185732"/>
    <n v="44506"/>
    <s v="06-11-2021"/>
    <x v="9"/>
    <x v="1"/>
    <s v="Saturday"/>
    <s v="06"/>
    <x v="3"/>
    <x v="38"/>
    <x v="41"/>
    <x v="2"/>
    <n v="32"/>
    <n v="57"/>
    <n v="1824"/>
    <n v="803"/>
    <n v="0.44"/>
    <x v="2"/>
    <s v="low Units"/>
    <n v="2.4176907132392942E-4"/>
  </r>
  <r>
    <x v="3"/>
    <s v="Online"/>
    <n v="1185732"/>
    <n v="44506"/>
    <s v="06-11-2021"/>
    <x v="9"/>
    <x v="1"/>
    <s v="Saturday"/>
    <s v="06"/>
    <x v="3"/>
    <x v="38"/>
    <x v="41"/>
    <x v="3"/>
    <n v="34"/>
    <n v="52"/>
    <n v="1768"/>
    <n v="725"/>
    <n v="0.41"/>
    <x v="2"/>
    <s v="low Units"/>
    <n v="2.1828465343692256E-4"/>
  </r>
  <r>
    <x v="3"/>
    <s v="Online"/>
    <n v="1185732"/>
    <n v="44506"/>
    <s v="06-11-2021"/>
    <x v="9"/>
    <x v="1"/>
    <s v="Saturday"/>
    <s v="06"/>
    <x v="3"/>
    <x v="38"/>
    <x v="41"/>
    <x v="4"/>
    <n v="55"/>
    <n v="49"/>
    <n v="2695"/>
    <n v="1617"/>
    <n v="0.6"/>
    <x v="2"/>
    <s v="low Units"/>
    <n v="4.8685004773448806E-4"/>
  </r>
  <r>
    <x v="3"/>
    <s v="Online"/>
    <n v="1185732"/>
    <n v="44506"/>
    <s v="06-11-2021"/>
    <x v="9"/>
    <x v="1"/>
    <s v="Saturday"/>
    <s v="06"/>
    <x v="3"/>
    <x v="38"/>
    <x v="41"/>
    <x v="5"/>
    <n v="59"/>
    <n v="72"/>
    <n v="4248"/>
    <n v="2209"/>
    <n v="0.52"/>
    <x v="2"/>
    <s v="low Units"/>
    <n v="6.6509075785125789E-4"/>
  </r>
  <r>
    <x v="3"/>
    <s v="Online"/>
    <n v="1185732"/>
    <n v="44535"/>
    <s v="05-12-2021"/>
    <x v="10"/>
    <x v="1"/>
    <s v="Sunday"/>
    <s v="05"/>
    <x v="3"/>
    <x v="38"/>
    <x v="41"/>
    <x v="0"/>
    <n v="54"/>
    <n v="147"/>
    <n v="7938"/>
    <n v="3334"/>
    <n v="0.42"/>
    <x v="2"/>
    <s v="low Units"/>
    <n v="1.0038083235292413E-3"/>
  </r>
  <r>
    <x v="3"/>
    <s v="Online"/>
    <n v="1185732"/>
    <n v="44535"/>
    <s v="05-12-2021"/>
    <x v="10"/>
    <x v="1"/>
    <s v="Sunday"/>
    <s v="05"/>
    <x v="3"/>
    <x v="38"/>
    <x v="41"/>
    <x v="1"/>
    <n v="47"/>
    <n v="91"/>
    <n v="4277"/>
    <n v="2010"/>
    <n v="0.47"/>
    <x v="2"/>
    <s v="low Units"/>
    <n v="6.0517538401133023E-4"/>
  </r>
  <r>
    <x v="3"/>
    <s v="Online"/>
    <n v="1185732"/>
    <n v="44535"/>
    <s v="05-12-2021"/>
    <x v="10"/>
    <x v="1"/>
    <s v="Sunday"/>
    <s v="05"/>
    <x v="3"/>
    <x v="38"/>
    <x v="41"/>
    <x v="2"/>
    <n v="47"/>
    <n v="83"/>
    <n v="3901"/>
    <n v="1638"/>
    <n v="0.42"/>
    <x v="2"/>
    <s v="low Units"/>
    <n v="4.9317277562714373E-4"/>
  </r>
  <r>
    <x v="3"/>
    <s v="Online"/>
    <n v="1185732"/>
    <n v="44535"/>
    <s v="05-12-2021"/>
    <x v="10"/>
    <x v="1"/>
    <s v="Sunday"/>
    <s v="05"/>
    <x v="3"/>
    <x v="38"/>
    <x v="41"/>
    <x v="3"/>
    <n v="49"/>
    <n v="61"/>
    <n v="2989"/>
    <n v="1285"/>
    <n v="0.43"/>
    <x v="2"/>
    <s v="low Units"/>
    <n v="3.8689073057440759E-4"/>
  </r>
  <r>
    <x v="3"/>
    <s v="Online"/>
    <n v="1185732"/>
    <n v="44535"/>
    <s v="05-12-2021"/>
    <x v="10"/>
    <x v="1"/>
    <s v="Sunday"/>
    <s v="05"/>
    <x v="3"/>
    <x v="38"/>
    <x v="41"/>
    <x v="4"/>
    <n v="59"/>
    <n v="59"/>
    <n v="3481"/>
    <n v="2123"/>
    <n v="0.61"/>
    <x v="2"/>
    <s v="low Units"/>
    <n v="6.3919768171942981E-4"/>
  </r>
  <r>
    <x v="3"/>
    <s v="Online"/>
    <n v="1185732"/>
    <n v="44535"/>
    <s v="05-12-2021"/>
    <x v="10"/>
    <x v="1"/>
    <s v="Sunday"/>
    <s v="05"/>
    <x v="3"/>
    <x v="38"/>
    <x v="41"/>
    <x v="5"/>
    <n v="59"/>
    <n v="88"/>
    <n v="5192"/>
    <n v="2856"/>
    <n v="0.55000000000000004"/>
    <x v="2"/>
    <s v="low Units"/>
    <n v="8.5989099340117359E-4"/>
  </r>
  <r>
    <x v="3"/>
    <s v="Online"/>
    <n v="1185732"/>
    <n v="44199"/>
    <s v="03-01-2021"/>
    <x v="0"/>
    <x v="1"/>
    <s v="Sunday"/>
    <s v="03"/>
    <x v="3"/>
    <x v="38"/>
    <x v="41"/>
    <x v="0"/>
    <n v="28"/>
    <n v="126"/>
    <n v="3528"/>
    <n v="1588"/>
    <n v="0.45"/>
    <x v="2"/>
    <s v="low Units"/>
    <n v="4.7811866159701115E-4"/>
  </r>
  <r>
    <x v="3"/>
    <s v="Online"/>
    <n v="1185732"/>
    <n v="44199"/>
    <s v="03-01-2021"/>
    <x v="0"/>
    <x v="1"/>
    <s v="Sunday"/>
    <s v="03"/>
    <x v="3"/>
    <x v="38"/>
    <x v="41"/>
    <x v="1"/>
    <n v="29"/>
    <n v="70"/>
    <n v="2030"/>
    <n v="934"/>
    <n v="0.46"/>
    <x v="2"/>
    <s v="low Units"/>
    <n v="2.8121085008287681E-4"/>
  </r>
  <r>
    <x v="3"/>
    <s v="Online"/>
    <n v="1185732"/>
    <n v="44199"/>
    <s v="03-01-2021"/>
    <x v="0"/>
    <x v="1"/>
    <s v="Sunday"/>
    <s v="03"/>
    <x v="3"/>
    <x v="38"/>
    <x v="41"/>
    <x v="2"/>
    <n v="18"/>
    <n v="65"/>
    <n v="1170"/>
    <n v="480"/>
    <n v="0.41"/>
    <x v="2"/>
    <s v="low Units"/>
    <n v="1.4451949468927288E-4"/>
  </r>
  <r>
    <x v="3"/>
    <s v="Online"/>
    <n v="1185732"/>
    <n v="44199"/>
    <s v="03-01-2021"/>
    <x v="0"/>
    <x v="1"/>
    <s v="Sunday"/>
    <s v="03"/>
    <x v="3"/>
    <x v="38"/>
    <x v="41"/>
    <x v="3"/>
    <n v="23"/>
    <n v="29"/>
    <n v="667"/>
    <n v="300"/>
    <n v="0.45"/>
    <x v="2"/>
    <s v="low Units"/>
    <n v="9.0324684180795553E-5"/>
  </r>
  <r>
    <x v="3"/>
    <s v="Online"/>
    <n v="1185732"/>
    <n v="44199"/>
    <s v="03-01-2021"/>
    <x v="0"/>
    <x v="1"/>
    <s v="Sunday"/>
    <s v="03"/>
    <x v="3"/>
    <x v="38"/>
    <x v="41"/>
    <x v="4"/>
    <n v="38"/>
    <n v="45"/>
    <n v="1710"/>
    <n v="1060"/>
    <n v="0.62"/>
    <x v="2"/>
    <s v="low Units"/>
    <n v="3.1914721743881097E-4"/>
  </r>
  <r>
    <x v="3"/>
    <s v="Online"/>
    <n v="1185732"/>
    <n v="44199"/>
    <s v="03-01-2021"/>
    <x v="0"/>
    <x v="1"/>
    <s v="Sunday"/>
    <s v="03"/>
    <x v="3"/>
    <x v="38"/>
    <x v="41"/>
    <x v="5"/>
    <n v="28"/>
    <n v="73"/>
    <n v="2044"/>
    <n v="1124"/>
    <n v="0.55000000000000004"/>
    <x v="2"/>
    <s v="low Units"/>
    <n v="3.3841648339738068E-4"/>
  </r>
  <r>
    <x v="3"/>
    <s v="Online"/>
    <n v="1185732"/>
    <n v="44230"/>
    <s v="03-02-2021"/>
    <x v="1"/>
    <x v="1"/>
    <s v="Wednesday"/>
    <s v="03"/>
    <x v="3"/>
    <x v="38"/>
    <x v="41"/>
    <x v="0"/>
    <n v="29"/>
    <n v="140"/>
    <n v="4060"/>
    <n v="1665"/>
    <n v="0.41"/>
    <x v="2"/>
    <s v="low Units"/>
    <n v="5.0130199720341533E-4"/>
  </r>
  <r>
    <x v="3"/>
    <s v="Online"/>
    <n v="1185732"/>
    <n v="44230"/>
    <s v="03-02-2021"/>
    <x v="1"/>
    <x v="1"/>
    <s v="Wednesday"/>
    <s v="03"/>
    <x v="3"/>
    <x v="38"/>
    <x v="41"/>
    <x v="1"/>
    <n v="29"/>
    <n v="39"/>
    <n v="1131"/>
    <n v="554"/>
    <n v="0.49"/>
    <x v="2"/>
    <s v="low Units"/>
    <n v="1.6679958345386912E-4"/>
  </r>
  <r>
    <x v="3"/>
    <s v="Online"/>
    <n v="1185732"/>
    <n v="44230"/>
    <s v="03-02-2021"/>
    <x v="1"/>
    <x v="1"/>
    <s v="Wednesday"/>
    <s v="03"/>
    <x v="3"/>
    <x v="38"/>
    <x v="41"/>
    <x v="2"/>
    <n v="20"/>
    <n v="60"/>
    <n v="1200"/>
    <n v="516"/>
    <n v="0.43"/>
    <x v="2"/>
    <s v="low Units"/>
    <n v="1.5535845679096833E-4"/>
  </r>
  <r>
    <x v="3"/>
    <s v="Online"/>
    <n v="1185732"/>
    <n v="44230"/>
    <s v="03-02-2021"/>
    <x v="1"/>
    <x v="1"/>
    <s v="Wednesday"/>
    <s v="03"/>
    <x v="3"/>
    <x v="39"/>
    <x v="42"/>
    <x v="3"/>
    <n v="23"/>
    <n v="20"/>
    <n v="460"/>
    <n v="198"/>
    <n v="0.43"/>
    <x v="2"/>
    <s v="low Units"/>
    <n v="5.9614291559325059E-5"/>
  </r>
  <r>
    <x v="3"/>
    <s v="Online"/>
    <n v="1185732"/>
    <n v="44230"/>
    <s v="03-02-2021"/>
    <x v="1"/>
    <x v="1"/>
    <s v="Wednesday"/>
    <s v="03"/>
    <x v="3"/>
    <x v="39"/>
    <x v="42"/>
    <x v="4"/>
    <n v="38"/>
    <n v="38"/>
    <n v="1444"/>
    <n v="881"/>
    <n v="0.61"/>
    <x v="2"/>
    <s v="low Units"/>
    <n v="2.6525348921093626E-4"/>
  </r>
  <r>
    <x v="3"/>
    <s v="Online"/>
    <n v="1185732"/>
    <n v="44230"/>
    <s v="03-02-2021"/>
    <x v="1"/>
    <x v="1"/>
    <s v="Wednesday"/>
    <s v="03"/>
    <x v="3"/>
    <x v="39"/>
    <x v="42"/>
    <x v="5"/>
    <n v="14"/>
    <n v="65"/>
    <n v="910"/>
    <n v="464"/>
    <n v="0.51"/>
    <x v="2"/>
    <s v="low Units"/>
    <n v="1.3970217819963047E-4"/>
  </r>
  <r>
    <x v="3"/>
    <s v="Online"/>
    <n v="1185732"/>
    <n v="44257"/>
    <s v="02-03-2021"/>
    <x v="2"/>
    <x v="1"/>
    <s v="Tuesday"/>
    <s v="02"/>
    <x v="3"/>
    <x v="39"/>
    <x v="42"/>
    <x v="0"/>
    <n v="19"/>
    <n v="141"/>
    <n v="2679"/>
    <n v="1098"/>
    <n v="0.41"/>
    <x v="2"/>
    <s v="low Units"/>
    <n v="3.3058834410171174E-4"/>
  </r>
  <r>
    <x v="3"/>
    <s v="Online"/>
    <n v="1185732"/>
    <n v="44257"/>
    <s v="02-03-2021"/>
    <x v="2"/>
    <x v="1"/>
    <s v="Tuesday"/>
    <s v="02"/>
    <x v="3"/>
    <x v="39"/>
    <x v="42"/>
    <x v="1"/>
    <n v="19"/>
    <n v="44"/>
    <n v="836"/>
    <n v="418"/>
    <n v="0.5"/>
    <x v="2"/>
    <s v="low Units"/>
    <n v="1.2585239329190845E-4"/>
  </r>
  <r>
    <x v="3"/>
    <s v="Online"/>
    <n v="1185732"/>
    <n v="44257"/>
    <s v="02-03-2021"/>
    <x v="2"/>
    <x v="1"/>
    <s v="Tuesday"/>
    <s v="02"/>
    <x v="3"/>
    <x v="39"/>
    <x v="42"/>
    <x v="2"/>
    <n v="9"/>
    <n v="59"/>
    <n v="531"/>
    <n v="234"/>
    <n v="0.44"/>
    <x v="2"/>
    <s v="low Units"/>
    <n v="7.0453253661020531E-5"/>
  </r>
  <r>
    <x v="3"/>
    <s v="Online"/>
    <n v="1185732"/>
    <n v="44257"/>
    <s v="02-03-2021"/>
    <x v="2"/>
    <x v="1"/>
    <s v="Tuesday"/>
    <s v="02"/>
    <x v="3"/>
    <x v="39"/>
    <x v="42"/>
    <x v="3"/>
    <n v="14"/>
    <n v="20"/>
    <n v="280"/>
    <n v="115"/>
    <n v="0.41"/>
    <x v="2"/>
    <s v="low Units"/>
    <n v="3.462446226930496E-5"/>
  </r>
  <r>
    <x v="3"/>
    <s v="Online"/>
    <n v="1185732"/>
    <n v="44257"/>
    <s v="02-03-2021"/>
    <x v="2"/>
    <x v="1"/>
    <s v="Tuesday"/>
    <s v="02"/>
    <x v="3"/>
    <x v="39"/>
    <x v="42"/>
    <x v="4"/>
    <n v="29"/>
    <n v="34"/>
    <n v="986"/>
    <n v="601"/>
    <n v="0.61"/>
    <x v="2"/>
    <s v="low Units"/>
    <n v="1.8095045064219373E-4"/>
  </r>
  <r>
    <x v="3"/>
    <s v="Online"/>
    <n v="1185732"/>
    <n v="44257"/>
    <s v="02-03-2021"/>
    <x v="2"/>
    <x v="1"/>
    <s v="Tuesday"/>
    <s v="02"/>
    <x v="3"/>
    <x v="39"/>
    <x v="42"/>
    <x v="5"/>
    <n v="18"/>
    <n v="63"/>
    <n v="1134"/>
    <n v="612"/>
    <n v="0.54"/>
    <x v="2"/>
    <s v="low Units"/>
    <n v="1.8426235572882292E-4"/>
  </r>
  <r>
    <x v="3"/>
    <s v="Online"/>
    <n v="1185732"/>
    <n v="44289"/>
    <s v="03-04-2021"/>
    <x v="3"/>
    <x v="1"/>
    <s v="Saturday"/>
    <s v="03"/>
    <x v="3"/>
    <x v="39"/>
    <x v="42"/>
    <x v="0"/>
    <n v="18"/>
    <n v="122"/>
    <n v="2196"/>
    <n v="900"/>
    <n v="0.41"/>
    <x v="2"/>
    <s v="low Units"/>
    <n v="2.7097405254238662E-4"/>
  </r>
  <r>
    <x v="3"/>
    <s v="Online"/>
    <n v="1185732"/>
    <n v="44289"/>
    <s v="03-04-2021"/>
    <x v="3"/>
    <x v="1"/>
    <s v="Saturday"/>
    <s v="03"/>
    <x v="3"/>
    <x v="39"/>
    <x v="42"/>
    <x v="1"/>
    <n v="20"/>
    <n v="39"/>
    <n v="780"/>
    <n v="359"/>
    <n v="0.46"/>
    <x v="2"/>
    <s v="low Units"/>
    <n v="1.08088538736352E-4"/>
  </r>
  <r>
    <x v="3"/>
    <s v="Online"/>
    <n v="1185732"/>
    <n v="44289"/>
    <s v="03-04-2021"/>
    <x v="3"/>
    <x v="1"/>
    <s v="Saturday"/>
    <s v="03"/>
    <x v="3"/>
    <x v="39"/>
    <x v="42"/>
    <x v="2"/>
    <n v="9"/>
    <n v="41"/>
    <n v="369"/>
    <n v="159"/>
    <n v="0.43"/>
    <x v="2"/>
    <s v="low Units"/>
    <n v="4.7872082615821646E-5"/>
  </r>
  <r>
    <x v="3"/>
    <s v="Online"/>
    <n v="1185732"/>
    <n v="44289"/>
    <s v="03-04-2021"/>
    <x v="3"/>
    <x v="1"/>
    <s v="Saturday"/>
    <s v="03"/>
    <x v="3"/>
    <x v="39"/>
    <x v="42"/>
    <x v="3"/>
    <n v="15"/>
    <n v="22"/>
    <n v="330"/>
    <n v="135"/>
    <n v="0.41"/>
    <x v="2"/>
    <s v="low Units"/>
    <n v="4.0646107881357998E-5"/>
  </r>
  <r>
    <x v="3"/>
    <s v="Online"/>
    <n v="1185732"/>
    <n v="44289"/>
    <s v="03-04-2021"/>
    <x v="3"/>
    <x v="1"/>
    <s v="Saturday"/>
    <s v="03"/>
    <x v="3"/>
    <x v="39"/>
    <x v="42"/>
    <x v="4"/>
    <n v="55"/>
    <n v="26"/>
    <n v="1430"/>
    <n v="887"/>
    <n v="0.62"/>
    <x v="2"/>
    <s v="low Units"/>
    <n v="2.670599828945522E-4"/>
  </r>
  <r>
    <x v="3"/>
    <s v="Online"/>
    <n v="1185732"/>
    <n v="44289"/>
    <s v="03-04-2021"/>
    <x v="3"/>
    <x v="1"/>
    <s v="Saturday"/>
    <s v="03"/>
    <x v="3"/>
    <x v="39"/>
    <x v="42"/>
    <x v="5"/>
    <n v="49"/>
    <n v="61"/>
    <n v="2989"/>
    <n v="1644"/>
    <n v="0.55000000000000004"/>
    <x v="2"/>
    <s v="low Units"/>
    <n v="4.9497926931075967E-4"/>
  </r>
  <r>
    <x v="3"/>
    <s v="Online"/>
    <n v="1185732"/>
    <n v="44320"/>
    <s v="04-05-2021"/>
    <x v="4"/>
    <x v="1"/>
    <s v="Tuesday"/>
    <s v="04"/>
    <x v="3"/>
    <x v="39"/>
    <x v="42"/>
    <x v="0"/>
    <n v="58"/>
    <n v="134"/>
    <n v="7772"/>
    <n v="3187"/>
    <n v="0.41"/>
    <x v="2"/>
    <s v="low Units"/>
    <n v="9.5954922828065151E-4"/>
  </r>
  <r>
    <x v="3"/>
    <s v="Online"/>
    <n v="1185732"/>
    <n v="44320"/>
    <s v="04-05-2021"/>
    <x v="4"/>
    <x v="1"/>
    <s v="Tuesday"/>
    <s v="04"/>
    <x v="3"/>
    <x v="39"/>
    <x v="42"/>
    <x v="1"/>
    <n v="39"/>
    <n v="50"/>
    <n v="1950"/>
    <n v="956"/>
    <n v="0.49"/>
    <x v="2"/>
    <s v="low Units"/>
    <n v="2.8783466025613513E-4"/>
  </r>
  <r>
    <x v="3"/>
    <s v="Online"/>
    <n v="1185732"/>
    <n v="44320"/>
    <s v="04-05-2021"/>
    <x v="4"/>
    <x v="1"/>
    <s v="Tuesday"/>
    <s v="04"/>
    <x v="3"/>
    <x v="39"/>
    <x v="42"/>
    <x v="2"/>
    <n v="33"/>
    <n v="49"/>
    <n v="1617"/>
    <n v="728"/>
    <n v="0.45"/>
    <x v="2"/>
    <s v="low Units"/>
    <n v="2.1918790027873053E-4"/>
  </r>
  <r>
    <x v="3"/>
    <s v="Online"/>
    <n v="1185732"/>
    <n v="44320"/>
    <s v="04-05-2021"/>
    <x v="4"/>
    <x v="1"/>
    <s v="Tuesday"/>
    <s v="04"/>
    <x v="3"/>
    <x v="39"/>
    <x v="42"/>
    <x v="3"/>
    <n v="32"/>
    <n v="38"/>
    <n v="1216"/>
    <n v="535"/>
    <n v="0.44"/>
    <x v="2"/>
    <s v="low Units"/>
    <n v="1.6107902012241871E-4"/>
  </r>
  <r>
    <x v="3"/>
    <s v="Online"/>
    <n v="1185732"/>
    <n v="44320"/>
    <s v="04-05-2021"/>
    <x v="4"/>
    <x v="1"/>
    <s v="Tuesday"/>
    <s v="04"/>
    <x v="3"/>
    <x v="39"/>
    <x v="42"/>
    <x v="4"/>
    <n v="44"/>
    <n v="53"/>
    <n v="2332"/>
    <n v="1423"/>
    <n v="0.61"/>
    <x v="2"/>
    <s v="low Units"/>
    <n v="4.2844008529757357E-4"/>
  </r>
  <r>
    <x v="3"/>
    <s v="Online"/>
    <n v="1185732"/>
    <n v="44320"/>
    <s v="04-05-2021"/>
    <x v="4"/>
    <x v="1"/>
    <s v="Tuesday"/>
    <s v="04"/>
    <x v="3"/>
    <x v="39"/>
    <x v="42"/>
    <x v="5"/>
    <n v="47"/>
    <n v="90"/>
    <n v="4230"/>
    <n v="2157"/>
    <n v="0.51"/>
    <x v="2"/>
    <s v="low Units"/>
    <n v="6.4943447925992E-4"/>
  </r>
  <r>
    <x v="3"/>
    <s v="Online"/>
    <n v="1185732"/>
    <n v="44350"/>
    <s v="03-06-2021"/>
    <x v="11"/>
    <x v="1"/>
    <s v="Thursday"/>
    <s v="03"/>
    <x v="3"/>
    <x v="39"/>
    <x v="42"/>
    <x v="0"/>
    <n v="32"/>
    <n v="160"/>
    <n v="5120"/>
    <n v="2253"/>
    <n v="0.44"/>
    <x v="2"/>
    <s v="low Units"/>
    <n v="6.7833837819777454E-4"/>
  </r>
  <r>
    <x v="3"/>
    <s v="Online"/>
    <n v="1185732"/>
    <n v="44350"/>
    <s v="03-06-2021"/>
    <x v="11"/>
    <x v="1"/>
    <s v="Thursday"/>
    <s v="03"/>
    <x v="3"/>
    <x v="39"/>
    <x v="42"/>
    <x v="1"/>
    <n v="27"/>
    <n v="90"/>
    <n v="2430"/>
    <n v="1191"/>
    <n v="0.49"/>
    <x v="2"/>
    <s v="low Units"/>
    <n v="3.5858899619775831E-4"/>
  </r>
  <r>
    <x v="3"/>
    <s v="Online"/>
    <n v="1185732"/>
    <n v="44350"/>
    <s v="03-06-2021"/>
    <x v="11"/>
    <x v="1"/>
    <s v="Thursday"/>
    <s v="03"/>
    <x v="3"/>
    <x v="39"/>
    <x v="42"/>
    <x v="2"/>
    <n v="24"/>
    <n v="52"/>
    <n v="1248"/>
    <n v="549"/>
    <n v="0.44"/>
    <x v="2"/>
    <s v="low Units"/>
    <n v="1.6529417205085587E-4"/>
  </r>
  <r>
    <x v="3"/>
    <s v="Online"/>
    <n v="1185732"/>
    <n v="44350"/>
    <s v="03-06-2021"/>
    <x v="11"/>
    <x v="1"/>
    <s v="Thursday"/>
    <s v="03"/>
    <x v="3"/>
    <x v="39"/>
    <x v="42"/>
    <x v="3"/>
    <n v="24"/>
    <n v="47"/>
    <n v="1128"/>
    <n v="462"/>
    <n v="0.41"/>
    <x v="2"/>
    <s v="low Units"/>
    <n v="1.3910001363842513E-4"/>
  </r>
  <r>
    <x v="3"/>
    <s v="Online"/>
    <n v="1185732"/>
    <n v="44350"/>
    <s v="03-06-2021"/>
    <x v="11"/>
    <x v="1"/>
    <s v="Thursday"/>
    <s v="03"/>
    <x v="3"/>
    <x v="39"/>
    <x v="42"/>
    <x v="4"/>
    <n v="34"/>
    <n v="46"/>
    <n v="1564"/>
    <n v="938"/>
    <n v="0.6"/>
    <x v="2"/>
    <s v="low Units"/>
    <n v="2.8241517920528744E-4"/>
  </r>
  <r>
    <x v="3"/>
    <s v="Online"/>
    <n v="1185732"/>
    <n v="44350"/>
    <s v="03-06-2021"/>
    <x v="11"/>
    <x v="1"/>
    <s v="Thursday"/>
    <s v="03"/>
    <x v="3"/>
    <x v="39"/>
    <x v="42"/>
    <x v="5"/>
    <n v="51"/>
    <n v="98"/>
    <n v="4998"/>
    <n v="2749"/>
    <n v="0.55000000000000004"/>
    <x v="2"/>
    <s v="low Units"/>
    <n v="8.2767518937668983E-4"/>
  </r>
  <r>
    <x v="3"/>
    <s v="Online"/>
    <n v="1185732"/>
    <n v="44379"/>
    <s v="02-07-2021"/>
    <x v="5"/>
    <x v="1"/>
    <s v="Friday"/>
    <s v="02"/>
    <x v="3"/>
    <x v="39"/>
    <x v="42"/>
    <x v="0"/>
    <n v="45"/>
    <n v="149"/>
    <n v="6705"/>
    <n v="2816"/>
    <n v="0.42"/>
    <x v="2"/>
    <s v="low Units"/>
    <n v="8.4784770217706756E-4"/>
  </r>
  <r>
    <x v="3"/>
    <s v="Online"/>
    <n v="1185732"/>
    <n v="44379"/>
    <s v="02-07-2021"/>
    <x v="5"/>
    <x v="1"/>
    <s v="Friday"/>
    <s v="02"/>
    <x v="3"/>
    <x v="39"/>
    <x v="42"/>
    <x v="1"/>
    <n v="42"/>
    <n v="87"/>
    <n v="3654"/>
    <n v="1790"/>
    <n v="0.49"/>
    <x v="2"/>
    <s v="low Units"/>
    <n v="5.3893728227874678E-4"/>
  </r>
  <r>
    <x v="3"/>
    <s v="Online"/>
    <n v="1185732"/>
    <n v="44379"/>
    <s v="02-07-2021"/>
    <x v="5"/>
    <x v="1"/>
    <s v="Friday"/>
    <s v="02"/>
    <x v="3"/>
    <x v="39"/>
    <x v="42"/>
    <x v="2"/>
    <n v="38"/>
    <n v="61"/>
    <n v="2318"/>
    <n v="997"/>
    <n v="0.43"/>
    <x v="2"/>
    <s v="low Units"/>
    <n v="3.0017903376084387E-4"/>
  </r>
  <r>
    <x v="3"/>
    <s v="Online"/>
    <n v="1185732"/>
    <n v="44379"/>
    <s v="02-07-2021"/>
    <x v="5"/>
    <x v="1"/>
    <s v="Friday"/>
    <s v="02"/>
    <x v="3"/>
    <x v="39"/>
    <x v="42"/>
    <x v="3"/>
    <n v="38"/>
    <n v="51"/>
    <n v="1938"/>
    <n v="814"/>
    <n v="0.42"/>
    <x v="2"/>
    <s v="low Units"/>
    <n v="2.4508097641055859E-4"/>
  </r>
  <r>
    <x v="3"/>
    <s v="Online"/>
    <n v="1185732"/>
    <n v="44379"/>
    <s v="02-07-2021"/>
    <x v="5"/>
    <x v="1"/>
    <s v="Friday"/>
    <s v="02"/>
    <x v="3"/>
    <x v="39"/>
    <x v="42"/>
    <x v="4"/>
    <n v="48"/>
    <n v="50"/>
    <n v="2400"/>
    <n v="1488"/>
    <n v="0.62"/>
    <x v="2"/>
    <s v="low Units"/>
    <n v="4.4801043353674599E-4"/>
  </r>
  <r>
    <x v="3"/>
    <s v="Online"/>
    <n v="1185732"/>
    <n v="44379"/>
    <s v="02-07-2021"/>
    <x v="5"/>
    <x v="1"/>
    <s v="Friday"/>
    <s v="02"/>
    <x v="3"/>
    <x v="39"/>
    <x v="42"/>
    <x v="5"/>
    <n v="52"/>
    <n v="94"/>
    <n v="4888"/>
    <n v="2640"/>
    <n v="0.54"/>
    <x v="2"/>
    <s v="low Units"/>
    <n v="7.9485722079100088E-4"/>
  </r>
  <r>
    <x v="3"/>
    <s v="Online"/>
    <n v="1185732"/>
    <n v="44411"/>
    <s v="03-08-2021"/>
    <x v="6"/>
    <x v="1"/>
    <s v="Tuesday"/>
    <s v="03"/>
    <x v="3"/>
    <x v="39"/>
    <x v="42"/>
    <x v="0"/>
    <n v="46"/>
    <n v="158"/>
    <n v="7268"/>
    <n v="3053"/>
    <n v="0.42"/>
    <x v="2"/>
    <s v="low Units"/>
    <n v="9.1920420267989594E-4"/>
  </r>
  <r>
    <x v="3"/>
    <s v="Online"/>
    <n v="1185732"/>
    <n v="44411"/>
    <s v="03-08-2021"/>
    <x v="6"/>
    <x v="1"/>
    <s v="Tuesday"/>
    <s v="03"/>
    <x v="3"/>
    <x v="39"/>
    <x v="42"/>
    <x v="1"/>
    <n v="43"/>
    <n v="84"/>
    <n v="3612"/>
    <n v="1698"/>
    <n v="0.47"/>
    <x v="2"/>
    <s v="low Units"/>
    <n v="5.1123771246330287E-4"/>
  </r>
  <r>
    <x v="3"/>
    <s v="Online"/>
    <n v="1185732"/>
    <n v="44411"/>
    <s v="03-08-2021"/>
    <x v="6"/>
    <x v="1"/>
    <s v="Tuesday"/>
    <s v="03"/>
    <x v="3"/>
    <x v="39"/>
    <x v="42"/>
    <x v="2"/>
    <n v="39"/>
    <n v="56"/>
    <n v="2184"/>
    <n v="874"/>
    <n v="0.4"/>
    <x v="2"/>
    <s v="low Units"/>
    <n v="2.6314591324671767E-4"/>
  </r>
  <r>
    <x v="3"/>
    <s v="Online"/>
    <n v="1185732"/>
    <n v="44411"/>
    <s v="03-08-2021"/>
    <x v="6"/>
    <x v="1"/>
    <s v="Tuesday"/>
    <s v="03"/>
    <x v="3"/>
    <x v="39"/>
    <x v="42"/>
    <x v="3"/>
    <n v="39"/>
    <n v="50"/>
    <n v="1950"/>
    <n v="878"/>
    <n v="0.45"/>
    <x v="2"/>
    <s v="low Units"/>
    <n v="2.6435024236912835E-4"/>
  </r>
  <r>
    <x v="3"/>
    <s v="Online"/>
    <n v="1185732"/>
    <n v="44411"/>
    <s v="03-08-2021"/>
    <x v="6"/>
    <x v="1"/>
    <s v="Tuesday"/>
    <s v="03"/>
    <x v="3"/>
    <x v="39"/>
    <x v="42"/>
    <x v="4"/>
    <n v="48"/>
    <n v="46"/>
    <n v="2208"/>
    <n v="1435"/>
    <n v="0.65"/>
    <x v="2"/>
    <s v="low Units"/>
    <n v="4.3205307266480544E-4"/>
  </r>
  <r>
    <x v="3"/>
    <s v="Online"/>
    <n v="1185732"/>
    <n v="44411"/>
    <s v="03-08-2021"/>
    <x v="6"/>
    <x v="1"/>
    <s v="Tuesday"/>
    <s v="03"/>
    <x v="3"/>
    <x v="39"/>
    <x v="42"/>
    <x v="5"/>
    <n v="52"/>
    <n v="102"/>
    <n v="5304"/>
    <n v="2705"/>
    <n v="0.51"/>
    <x v="2"/>
    <s v="low Units"/>
    <n v="8.1442756903017319E-4"/>
  </r>
  <r>
    <x v="3"/>
    <s v="Online"/>
    <n v="1185732"/>
    <n v="44443"/>
    <s v="04-09-2021"/>
    <x v="7"/>
    <x v="1"/>
    <s v="Saturday"/>
    <s v="04"/>
    <x v="3"/>
    <x v="39"/>
    <x v="42"/>
    <x v="0"/>
    <n v="33"/>
    <n v="143"/>
    <n v="4719"/>
    <n v="1935"/>
    <n v="0.41"/>
    <x v="2"/>
    <s v="low Units"/>
    <n v="5.8259421296613125E-4"/>
  </r>
  <r>
    <x v="3"/>
    <s v="Online"/>
    <n v="1185732"/>
    <n v="44443"/>
    <s v="04-09-2021"/>
    <x v="7"/>
    <x v="1"/>
    <s v="Saturday"/>
    <s v="04"/>
    <x v="3"/>
    <x v="39"/>
    <x v="42"/>
    <x v="1"/>
    <n v="29"/>
    <n v="65"/>
    <n v="1885"/>
    <n v="848"/>
    <n v="0.45"/>
    <x v="2"/>
    <s v="low Units"/>
    <n v="2.5531777395104873E-4"/>
  </r>
  <r>
    <x v="3"/>
    <s v="Online"/>
    <n v="1185732"/>
    <n v="44443"/>
    <s v="04-09-2021"/>
    <x v="7"/>
    <x v="1"/>
    <s v="Saturday"/>
    <s v="04"/>
    <x v="3"/>
    <x v="39"/>
    <x v="42"/>
    <x v="2"/>
    <n v="24"/>
    <n v="44"/>
    <n v="1056"/>
    <n v="475"/>
    <n v="0.45"/>
    <x v="2"/>
    <s v="low Units"/>
    <n v="1.4301408328625963E-4"/>
  </r>
  <r>
    <x v="3"/>
    <s v="Online"/>
    <n v="1185732"/>
    <n v="44443"/>
    <s v="04-09-2021"/>
    <x v="7"/>
    <x v="1"/>
    <s v="Saturday"/>
    <s v="04"/>
    <x v="3"/>
    <x v="39"/>
    <x v="42"/>
    <x v="3"/>
    <n v="23"/>
    <n v="34"/>
    <n v="782"/>
    <n v="352"/>
    <n v="0.45"/>
    <x v="2"/>
    <s v="low Units"/>
    <n v="1.0598096277213345E-4"/>
  </r>
  <r>
    <x v="3"/>
    <s v="Online"/>
    <n v="1185732"/>
    <n v="44443"/>
    <s v="04-09-2021"/>
    <x v="7"/>
    <x v="1"/>
    <s v="Saturday"/>
    <s v="04"/>
    <x v="3"/>
    <x v="39"/>
    <x v="42"/>
    <x v="4"/>
    <n v="33"/>
    <n v="33"/>
    <n v="1089"/>
    <n v="708"/>
    <n v="0.65"/>
    <x v="2"/>
    <s v="low Units"/>
    <n v="2.1316625466667751E-4"/>
  </r>
  <r>
    <x v="3"/>
    <s v="Online"/>
    <n v="1185732"/>
    <n v="44443"/>
    <s v="04-09-2021"/>
    <x v="7"/>
    <x v="1"/>
    <s v="Saturday"/>
    <s v="04"/>
    <x v="3"/>
    <x v="39"/>
    <x v="42"/>
    <x v="5"/>
    <n v="38"/>
    <n v="52"/>
    <n v="1976"/>
    <n v="988"/>
    <n v="0.5"/>
    <x v="2"/>
    <s v="low Units"/>
    <n v="2.9746929323542002E-4"/>
  </r>
  <r>
    <x v="3"/>
    <s v="Online"/>
    <n v="1185732"/>
    <n v="44472"/>
    <s v="03-10-2021"/>
    <x v="8"/>
    <x v="1"/>
    <s v="Sunday"/>
    <s v="03"/>
    <x v="3"/>
    <x v="39"/>
    <x v="42"/>
    <x v="0"/>
    <n v="43"/>
    <n v="113"/>
    <n v="4859"/>
    <n v="2041"/>
    <n v="0.42"/>
    <x v="2"/>
    <s v="low Units"/>
    <n v="6.1450893471001234E-4"/>
  </r>
  <r>
    <x v="3"/>
    <s v="Online"/>
    <n v="1185732"/>
    <n v="44472"/>
    <s v="03-10-2021"/>
    <x v="8"/>
    <x v="1"/>
    <s v="Sunday"/>
    <s v="03"/>
    <x v="3"/>
    <x v="39"/>
    <x v="42"/>
    <x v="1"/>
    <n v="33"/>
    <n v="68"/>
    <n v="2244"/>
    <n v="1077"/>
    <n v="0.48"/>
    <x v="2"/>
    <s v="low Units"/>
    <n v="3.2426561620905602E-4"/>
  </r>
  <r>
    <x v="3"/>
    <s v="Online"/>
    <n v="1185732"/>
    <n v="44472"/>
    <s v="03-10-2021"/>
    <x v="8"/>
    <x v="1"/>
    <s v="Sunday"/>
    <s v="03"/>
    <x v="3"/>
    <x v="39"/>
    <x v="42"/>
    <x v="2"/>
    <n v="34"/>
    <n v="33"/>
    <n v="1122"/>
    <n v="482"/>
    <n v="0.43"/>
    <x v="2"/>
    <s v="low Units"/>
    <n v="1.4512165925047819E-4"/>
  </r>
  <r>
    <x v="3"/>
    <s v="Online"/>
    <n v="1185732"/>
    <n v="44472"/>
    <s v="03-10-2021"/>
    <x v="8"/>
    <x v="1"/>
    <s v="Sunday"/>
    <s v="03"/>
    <x v="3"/>
    <x v="39"/>
    <x v="42"/>
    <x v="3"/>
    <n v="32"/>
    <n v="33"/>
    <n v="1056"/>
    <n v="433"/>
    <n v="0.41"/>
    <x v="2"/>
    <s v="low Units"/>
    <n v="1.3036862750094824E-4"/>
  </r>
  <r>
    <x v="3"/>
    <s v="Online"/>
    <n v="1185732"/>
    <n v="44472"/>
    <s v="03-10-2021"/>
    <x v="8"/>
    <x v="1"/>
    <s v="Sunday"/>
    <s v="03"/>
    <x v="3"/>
    <x v="39"/>
    <x v="42"/>
    <x v="4"/>
    <n v="44"/>
    <n v="33"/>
    <n v="1452"/>
    <n v="915"/>
    <n v="0.63"/>
    <x v="2"/>
    <s v="low Units"/>
    <n v="2.754902867514264E-4"/>
  </r>
  <r>
    <x v="3"/>
    <s v="Online"/>
    <n v="1185732"/>
    <n v="44472"/>
    <s v="03-10-2021"/>
    <x v="8"/>
    <x v="1"/>
    <s v="Sunday"/>
    <s v="03"/>
    <x v="3"/>
    <x v="39"/>
    <x v="42"/>
    <x v="5"/>
    <n v="46"/>
    <n v="65"/>
    <n v="2990"/>
    <n v="1525"/>
    <n v="0.51"/>
    <x v="2"/>
    <s v="low Units"/>
    <n v="4.5915047791904404E-4"/>
  </r>
  <r>
    <x v="3"/>
    <s v="Online"/>
    <n v="1185732"/>
    <n v="44503"/>
    <s v="03-11-2021"/>
    <x v="9"/>
    <x v="1"/>
    <s v="Wednesday"/>
    <s v="03"/>
    <x v="3"/>
    <x v="39"/>
    <x v="42"/>
    <x v="0"/>
    <n v="41"/>
    <n v="104"/>
    <n v="4264"/>
    <n v="1834"/>
    <n v="0.43"/>
    <x v="2"/>
    <s v="low Units"/>
    <n v="5.5218490262526343E-4"/>
  </r>
  <r>
    <x v="3"/>
    <s v="Online"/>
    <n v="1185732"/>
    <n v="44503"/>
    <s v="03-11-2021"/>
    <x v="9"/>
    <x v="1"/>
    <s v="Wednesday"/>
    <s v="03"/>
    <x v="3"/>
    <x v="39"/>
    <x v="42"/>
    <x v="1"/>
    <n v="32"/>
    <n v="78"/>
    <n v="2496"/>
    <n v="1173"/>
    <n v="0.47"/>
    <x v="2"/>
    <s v="low Units"/>
    <n v="3.5316951514691061E-4"/>
  </r>
  <r>
    <x v="3"/>
    <s v="Online"/>
    <n v="1185732"/>
    <n v="44503"/>
    <s v="03-11-2021"/>
    <x v="9"/>
    <x v="1"/>
    <s v="Wednesday"/>
    <s v="03"/>
    <x v="3"/>
    <x v="39"/>
    <x v="42"/>
    <x v="2"/>
    <n v="33"/>
    <n v="69"/>
    <n v="2277"/>
    <n v="956"/>
    <n v="0.42"/>
    <x v="2"/>
    <s v="low Units"/>
    <n v="2.8783466025613513E-4"/>
  </r>
  <r>
    <x v="3"/>
    <s v="Online"/>
    <n v="1185732"/>
    <n v="44503"/>
    <s v="03-11-2021"/>
    <x v="9"/>
    <x v="1"/>
    <s v="Wednesday"/>
    <s v="03"/>
    <x v="3"/>
    <x v="39"/>
    <x v="42"/>
    <x v="3"/>
    <n v="33"/>
    <n v="65"/>
    <n v="2145"/>
    <n v="965"/>
    <n v="0.45"/>
    <x v="2"/>
    <s v="low Units"/>
    <n v="2.9054440078155898E-4"/>
  </r>
  <r>
    <x v="3"/>
    <s v="Online"/>
    <n v="1185732"/>
    <n v="44503"/>
    <s v="03-11-2021"/>
    <x v="9"/>
    <x v="1"/>
    <s v="Wednesday"/>
    <s v="03"/>
    <x v="3"/>
    <x v="39"/>
    <x v="42"/>
    <x v="4"/>
    <n v="58"/>
    <n v="56"/>
    <n v="3248"/>
    <n v="2014"/>
    <n v="0.62"/>
    <x v="2"/>
    <s v="low Units"/>
    <n v="6.0637971313374085E-4"/>
  </r>
  <r>
    <x v="3"/>
    <s v="Online"/>
    <n v="1185732"/>
    <n v="44503"/>
    <s v="03-11-2021"/>
    <x v="9"/>
    <x v="1"/>
    <s v="Wednesday"/>
    <s v="03"/>
    <x v="3"/>
    <x v="39"/>
    <x v="42"/>
    <x v="5"/>
    <n v="61"/>
    <n v="75"/>
    <n v="4575"/>
    <n v="2333"/>
    <n v="0.51"/>
    <x v="2"/>
    <s v="low Units"/>
    <n v="7.0242496064598669E-4"/>
  </r>
  <r>
    <x v="3"/>
    <s v="Online"/>
    <n v="1185732"/>
    <n v="44532"/>
    <s v="02-12-2021"/>
    <x v="10"/>
    <x v="1"/>
    <s v="Thursday"/>
    <s v="02"/>
    <x v="3"/>
    <x v="39"/>
    <x v="42"/>
    <x v="0"/>
    <n v="58"/>
    <n v="138"/>
    <n v="8004"/>
    <n v="3282"/>
    <n v="0.41"/>
    <x v="2"/>
    <s v="low Units"/>
    <n v="9.881520449379034E-4"/>
  </r>
  <r>
    <x v="3"/>
    <s v="Online"/>
    <n v="1185732"/>
    <n v="44532"/>
    <s v="02-12-2021"/>
    <x v="10"/>
    <x v="1"/>
    <s v="Thursday"/>
    <s v="02"/>
    <x v="3"/>
    <x v="39"/>
    <x v="42"/>
    <x v="1"/>
    <n v="49"/>
    <n v="102"/>
    <n v="4998"/>
    <n v="2349"/>
    <n v="0.47"/>
    <x v="2"/>
    <s v="low Units"/>
    <n v="7.0724227713562919E-4"/>
  </r>
  <r>
    <x v="3"/>
    <s v="Online"/>
    <n v="1185732"/>
    <n v="44532"/>
    <s v="02-12-2021"/>
    <x v="10"/>
    <x v="1"/>
    <s v="Thursday"/>
    <s v="02"/>
    <x v="3"/>
    <x v="39"/>
    <x v="42"/>
    <x v="2"/>
    <n v="45"/>
    <n v="87"/>
    <n v="3915"/>
    <n v="1723"/>
    <n v="0.44"/>
    <x v="2"/>
    <s v="low Units"/>
    <n v="5.1876476947836905E-4"/>
  </r>
  <r>
    <x v="3"/>
    <s v="Online"/>
    <n v="1185732"/>
    <n v="44532"/>
    <s v="02-12-2021"/>
    <x v="10"/>
    <x v="1"/>
    <s v="Thursday"/>
    <s v="02"/>
    <x v="3"/>
    <x v="39"/>
    <x v="42"/>
    <x v="3"/>
    <n v="48"/>
    <n v="73"/>
    <n v="3504"/>
    <n v="1577"/>
    <n v="0.45"/>
    <x v="2"/>
    <s v="low Units"/>
    <n v="4.7480675651038193E-4"/>
  </r>
  <r>
    <x v="3"/>
    <s v="Online"/>
    <n v="1185732"/>
    <n v="44532"/>
    <s v="02-12-2021"/>
    <x v="10"/>
    <x v="1"/>
    <s v="Thursday"/>
    <s v="02"/>
    <x v="3"/>
    <x v="39"/>
    <x v="42"/>
    <x v="4"/>
    <n v="57"/>
    <n v="73"/>
    <n v="4161"/>
    <n v="2497"/>
    <n v="0.6"/>
    <x v="2"/>
    <s v="low Units"/>
    <n v="7.5180245466482162E-4"/>
  </r>
  <r>
    <x v="3"/>
    <s v="Online"/>
    <n v="1185732"/>
    <n v="44532"/>
    <s v="02-12-2021"/>
    <x v="10"/>
    <x v="1"/>
    <s v="Thursday"/>
    <s v="02"/>
    <x v="3"/>
    <x v="39"/>
    <x v="42"/>
    <x v="5"/>
    <n v="59"/>
    <n v="88"/>
    <n v="5192"/>
    <n v="2700"/>
    <n v="0.52"/>
    <x v="2"/>
    <s v="low Units"/>
    <n v="8.1292215762715991E-4"/>
  </r>
  <r>
    <x v="3"/>
    <s v="Online"/>
    <n v="1185732"/>
    <n v="44206"/>
    <s v="10-01-2021"/>
    <x v="0"/>
    <x v="1"/>
    <s v="Sunday"/>
    <s v="10"/>
    <x v="3"/>
    <x v="39"/>
    <x v="42"/>
    <x v="0"/>
    <n v="32"/>
    <n v="140"/>
    <n v="4480"/>
    <n v="2330"/>
    <n v="0.52"/>
    <x v="2"/>
    <s v="low Units"/>
    <n v="7.0152171380417883E-4"/>
  </r>
  <r>
    <x v="3"/>
    <s v="Online"/>
    <n v="1185732"/>
    <n v="44206"/>
    <s v="10-01-2021"/>
    <x v="0"/>
    <x v="1"/>
    <s v="Sunday"/>
    <s v="10"/>
    <x v="3"/>
    <x v="39"/>
    <x v="42"/>
    <x v="1"/>
    <n v="32"/>
    <n v="78"/>
    <n v="2496"/>
    <n v="1273"/>
    <n v="0.51"/>
    <x v="2"/>
    <s v="low Units"/>
    <n v="3.8327774320717577E-4"/>
  </r>
  <r>
    <x v="3"/>
    <s v="Online"/>
    <n v="1185732"/>
    <n v="44206"/>
    <s v="10-01-2021"/>
    <x v="0"/>
    <x v="1"/>
    <s v="Sunday"/>
    <s v="10"/>
    <x v="3"/>
    <x v="39"/>
    <x v="42"/>
    <x v="2"/>
    <n v="24"/>
    <n v="87"/>
    <n v="2088"/>
    <n v="940"/>
    <n v="0.45"/>
    <x v="2"/>
    <s v="low Units"/>
    <n v="2.8301734376649275E-4"/>
  </r>
  <r>
    <x v="3"/>
    <s v="Online"/>
    <n v="1185732"/>
    <n v="44206"/>
    <s v="10-01-2021"/>
    <x v="0"/>
    <x v="1"/>
    <s v="Sunday"/>
    <s v="10"/>
    <x v="3"/>
    <x v="39"/>
    <x v="42"/>
    <x v="3"/>
    <n v="28"/>
    <n v="44"/>
    <n v="1232"/>
    <n v="591"/>
    <n v="0.48"/>
    <x v="2"/>
    <s v="low Units"/>
    <n v="1.7793962783616723E-4"/>
  </r>
  <r>
    <x v="3"/>
    <s v="Online"/>
    <n v="1185732"/>
    <n v="44206"/>
    <s v="10-01-2021"/>
    <x v="0"/>
    <x v="1"/>
    <s v="Sunday"/>
    <s v="10"/>
    <x v="3"/>
    <x v="39"/>
    <x v="42"/>
    <x v="4"/>
    <n v="41"/>
    <n v="58"/>
    <n v="2378"/>
    <n v="1046"/>
    <n v="0.44"/>
    <x v="2"/>
    <s v="low Units"/>
    <n v="3.1493206551037384E-4"/>
  </r>
  <r>
    <x v="3"/>
    <s v="Online"/>
    <n v="1185732"/>
    <n v="44206"/>
    <s v="10-01-2021"/>
    <x v="0"/>
    <x v="1"/>
    <s v="Sunday"/>
    <s v="10"/>
    <x v="3"/>
    <x v="39"/>
    <x v="42"/>
    <x v="5"/>
    <n v="32"/>
    <n v="84"/>
    <n v="2688"/>
    <n v="1344"/>
    <n v="0.5"/>
    <x v="2"/>
    <s v="low Units"/>
    <n v="4.0465458512996407E-4"/>
  </r>
  <r>
    <x v="3"/>
    <s v="Online"/>
    <n v="1185732"/>
    <n v="44237"/>
    <s v="10-02-2021"/>
    <x v="1"/>
    <x v="1"/>
    <s v="Wednesday"/>
    <s v="10"/>
    <x v="3"/>
    <x v="39"/>
    <x v="42"/>
    <x v="0"/>
    <n v="34"/>
    <n v="160"/>
    <n v="5440"/>
    <n v="2992"/>
    <n v="0.55000000000000004"/>
    <x v="2"/>
    <s v="low Units"/>
    <n v="9.0083818356313425E-4"/>
  </r>
  <r>
    <x v="3"/>
    <s v="Online"/>
    <n v="1185732"/>
    <n v="44237"/>
    <s v="10-02-2021"/>
    <x v="1"/>
    <x v="1"/>
    <s v="Wednesday"/>
    <s v="10"/>
    <x v="3"/>
    <x v="39"/>
    <x v="42"/>
    <x v="1"/>
    <n v="34"/>
    <n v="52"/>
    <n v="1768"/>
    <n v="902"/>
    <n v="0.51"/>
    <x v="2"/>
    <s v="low Units"/>
    <n v="2.7157621710359198E-4"/>
  </r>
  <r>
    <x v="3"/>
    <s v="Online"/>
    <n v="1185732"/>
    <n v="44237"/>
    <s v="10-02-2021"/>
    <x v="1"/>
    <x v="1"/>
    <s v="Wednesday"/>
    <s v="10"/>
    <x v="3"/>
    <x v="39"/>
    <x v="42"/>
    <x v="2"/>
    <n v="24"/>
    <n v="73"/>
    <n v="1752"/>
    <n v="876"/>
    <n v="0.5"/>
    <x v="2"/>
    <s v="low Units"/>
    <n v="2.6374807780792298E-4"/>
  </r>
  <r>
    <x v="3"/>
    <s v="Online"/>
    <n v="1185732"/>
    <n v="44237"/>
    <s v="10-02-2021"/>
    <x v="1"/>
    <x v="1"/>
    <s v="Wednesday"/>
    <s v="10"/>
    <x v="3"/>
    <x v="40"/>
    <x v="43"/>
    <x v="3"/>
    <n v="29"/>
    <n v="36"/>
    <n v="1044"/>
    <n v="491"/>
    <n v="0.47"/>
    <x v="2"/>
    <s v="low Units"/>
    <n v="1.4783139977590204E-4"/>
  </r>
  <r>
    <x v="3"/>
    <s v="Online"/>
    <n v="1185732"/>
    <n v="44237"/>
    <s v="10-02-2021"/>
    <x v="1"/>
    <x v="1"/>
    <s v="Wednesday"/>
    <s v="10"/>
    <x v="3"/>
    <x v="40"/>
    <x v="43"/>
    <x v="4"/>
    <n v="41"/>
    <n v="58"/>
    <n v="2378"/>
    <n v="1046"/>
    <n v="0.44"/>
    <x v="2"/>
    <s v="low Units"/>
    <n v="3.1493206551037384E-4"/>
  </r>
  <r>
    <x v="3"/>
    <s v="Online"/>
    <n v="1185732"/>
    <n v="44237"/>
    <s v="10-02-2021"/>
    <x v="1"/>
    <x v="1"/>
    <s v="Wednesday"/>
    <s v="10"/>
    <x v="3"/>
    <x v="40"/>
    <x v="43"/>
    <x v="5"/>
    <n v="19"/>
    <n v="75"/>
    <n v="1425"/>
    <n v="727"/>
    <n v="0.51"/>
    <x v="2"/>
    <s v="low Units"/>
    <n v="2.188868179981279E-4"/>
  </r>
  <r>
    <x v="3"/>
    <s v="Online"/>
    <n v="1185732"/>
    <n v="44264"/>
    <s v="09-03-2021"/>
    <x v="2"/>
    <x v="1"/>
    <s v="Tuesday"/>
    <s v="09"/>
    <x v="3"/>
    <x v="40"/>
    <x v="43"/>
    <x v="0"/>
    <n v="23"/>
    <n v="151"/>
    <n v="3473"/>
    <n v="1771"/>
    <n v="0.51"/>
    <x v="2"/>
    <s v="low Units"/>
    <n v="5.3321671894729632E-4"/>
  </r>
  <r>
    <x v="3"/>
    <s v="Online"/>
    <n v="1185732"/>
    <n v="44264"/>
    <s v="09-03-2021"/>
    <x v="2"/>
    <x v="1"/>
    <s v="Tuesday"/>
    <s v="09"/>
    <x v="3"/>
    <x v="40"/>
    <x v="43"/>
    <x v="1"/>
    <n v="23"/>
    <n v="61"/>
    <n v="1403"/>
    <n v="772"/>
    <n v="0.55000000000000004"/>
    <x v="2"/>
    <s v="low Units"/>
    <n v="2.3243552062524722E-4"/>
  </r>
  <r>
    <x v="3"/>
    <s v="Online"/>
    <n v="1185732"/>
    <n v="44264"/>
    <s v="09-03-2021"/>
    <x v="2"/>
    <x v="1"/>
    <s v="Tuesday"/>
    <s v="09"/>
    <x v="3"/>
    <x v="40"/>
    <x v="43"/>
    <x v="2"/>
    <n v="14"/>
    <n v="72"/>
    <n v="1008"/>
    <n v="504"/>
    <n v="0.5"/>
    <x v="2"/>
    <s v="low Units"/>
    <n v="1.5174546942373651E-4"/>
  </r>
  <r>
    <x v="3"/>
    <s v="Online"/>
    <n v="1185732"/>
    <n v="44264"/>
    <s v="09-03-2021"/>
    <x v="2"/>
    <x v="1"/>
    <s v="Tuesday"/>
    <s v="09"/>
    <x v="3"/>
    <x v="40"/>
    <x v="43"/>
    <x v="3"/>
    <n v="19"/>
    <n v="31"/>
    <n v="589"/>
    <n v="265"/>
    <n v="0.45"/>
    <x v="2"/>
    <s v="low Units"/>
    <n v="7.9786804359702744E-5"/>
  </r>
  <r>
    <x v="3"/>
    <s v="Online"/>
    <n v="1185732"/>
    <n v="44264"/>
    <s v="09-03-2021"/>
    <x v="2"/>
    <x v="1"/>
    <s v="Tuesday"/>
    <s v="09"/>
    <x v="3"/>
    <x v="40"/>
    <x v="43"/>
    <x v="4"/>
    <n v="32"/>
    <n v="44"/>
    <n v="1408"/>
    <n v="605"/>
    <n v="0.43"/>
    <x v="2"/>
    <s v="low Units"/>
    <n v="1.8215477976460436E-4"/>
  </r>
  <r>
    <x v="3"/>
    <s v="Online"/>
    <n v="1185732"/>
    <n v="44264"/>
    <s v="09-03-2021"/>
    <x v="2"/>
    <x v="1"/>
    <s v="Tuesday"/>
    <s v="09"/>
    <x v="3"/>
    <x v="40"/>
    <x v="43"/>
    <x v="5"/>
    <n v="24"/>
    <n v="74"/>
    <n v="1776"/>
    <n v="924"/>
    <n v="0.52"/>
    <x v="2"/>
    <s v="low Units"/>
    <n v="2.7820002727685025E-4"/>
  </r>
  <r>
    <x v="3"/>
    <s v="Online"/>
    <n v="1185732"/>
    <n v="44296"/>
    <s v="10-04-2021"/>
    <x v="3"/>
    <x v="1"/>
    <s v="Saturday"/>
    <s v="10"/>
    <x v="3"/>
    <x v="40"/>
    <x v="43"/>
    <x v="0"/>
    <n v="23"/>
    <n v="125"/>
    <n v="2875"/>
    <n v="1581"/>
    <n v="0.55000000000000004"/>
    <x v="2"/>
    <s v="low Units"/>
    <n v="4.7601108563279256E-4"/>
  </r>
  <r>
    <x v="3"/>
    <s v="Online"/>
    <n v="1185732"/>
    <n v="44296"/>
    <s v="10-04-2021"/>
    <x v="3"/>
    <x v="1"/>
    <s v="Saturday"/>
    <s v="10"/>
    <x v="3"/>
    <x v="40"/>
    <x v="43"/>
    <x v="1"/>
    <n v="23"/>
    <n v="54"/>
    <n v="1242"/>
    <n v="646"/>
    <n v="0.52"/>
    <x v="2"/>
    <s v="low Units"/>
    <n v="1.9449915326931306E-4"/>
  </r>
  <r>
    <x v="3"/>
    <s v="Online"/>
    <n v="1185732"/>
    <n v="44296"/>
    <s v="10-04-2021"/>
    <x v="3"/>
    <x v="1"/>
    <s v="Saturday"/>
    <s v="10"/>
    <x v="3"/>
    <x v="40"/>
    <x v="43"/>
    <x v="2"/>
    <n v="14"/>
    <n v="52"/>
    <n v="728"/>
    <n v="364"/>
    <n v="0.5"/>
    <x v="2"/>
    <s v="low Units"/>
    <n v="1.0959395013936526E-4"/>
  </r>
  <r>
    <x v="3"/>
    <s v="Online"/>
    <n v="1185732"/>
    <n v="44296"/>
    <s v="10-04-2021"/>
    <x v="3"/>
    <x v="1"/>
    <s v="Saturday"/>
    <s v="10"/>
    <x v="3"/>
    <x v="40"/>
    <x v="43"/>
    <x v="3"/>
    <n v="19"/>
    <n v="36"/>
    <n v="684"/>
    <n v="328"/>
    <n v="0.48"/>
    <x v="2"/>
    <s v="low Units"/>
    <n v="9.8754988037669798E-5"/>
  </r>
  <r>
    <x v="3"/>
    <s v="Online"/>
    <n v="1185732"/>
    <n v="44296"/>
    <s v="10-04-2021"/>
    <x v="3"/>
    <x v="1"/>
    <s v="Saturday"/>
    <s v="10"/>
    <x v="3"/>
    <x v="40"/>
    <x v="43"/>
    <x v="4"/>
    <n v="61"/>
    <n v="45"/>
    <n v="2745"/>
    <n v="1208"/>
    <n v="0.44"/>
    <x v="2"/>
    <s v="low Units"/>
    <n v="3.637073949680034E-4"/>
  </r>
  <r>
    <x v="3"/>
    <s v="Online"/>
    <n v="1185732"/>
    <n v="44296"/>
    <s v="10-04-2021"/>
    <x v="3"/>
    <x v="1"/>
    <s v="Saturday"/>
    <s v="10"/>
    <x v="3"/>
    <x v="40"/>
    <x v="43"/>
    <x v="5"/>
    <n v="47"/>
    <n v="72"/>
    <n v="3384"/>
    <n v="1861"/>
    <n v="0.55000000000000004"/>
    <x v="2"/>
    <s v="low Units"/>
    <n v="5.6031412420153503E-4"/>
  </r>
  <r>
    <x v="3"/>
    <s v="Online"/>
    <n v="1185732"/>
    <n v="44327"/>
    <s v="11-05-2021"/>
    <x v="4"/>
    <x v="1"/>
    <s v="Tuesday"/>
    <s v="11"/>
    <x v="3"/>
    <x v="40"/>
    <x v="43"/>
    <x v="0"/>
    <n v="54"/>
    <n v="164"/>
    <n v="8856"/>
    <n v="4428"/>
    <n v="0.5"/>
    <x v="2"/>
    <s v="low Units"/>
    <n v="1.3331923385085423E-3"/>
  </r>
  <r>
    <x v="3"/>
    <s v="Online"/>
    <n v="1185732"/>
    <n v="44327"/>
    <s v="11-05-2021"/>
    <x v="4"/>
    <x v="1"/>
    <s v="Tuesday"/>
    <s v="11"/>
    <x v="3"/>
    <x v="40"/>
    <x v="43"/>
    <x v="1"/>
    <n v="37"/>
    <n v="73"/>
    <n v="2701"/>
    <n v="1486"/>
    <n v="0.55000000000000004"/>
    <x v="2"/>
    <s v="low Units"/>
    <n v="4.4740826897554062E-4"/>
  </r>
  <r>
    <x v="3"/>
    <s v="Online"/>
    <n v="1185732"/>
    <n v="44327"/>
    <s v="11-05-2021"/>
    <x v="4"/>
    <x v="1"/>
    <s v="Tuesday"/>
    <s v="11"/>
    <x v="3"/>
    <x v="40"/>
    <x v="43"/>
    <x v="2"/>
    <n v="34"/>
    <n v="56"/>
    <n v="1904"/>
    <n v="895"/>
    <n v="0.47"/>
    <x v="2"/>
    <s v="low Units"/>
    <n v="2.6946864113937339E-4"/>
  </r>
  <r>
    <x v="3"/>
    <s v="Online"/>
    <n v="1185732"/>
    <n v="44327"/>
    <s v="11-05-2021"/>
    <x v="4"/>
    <x v="1"/>
    <s v="Tuesday"/>
    <s v="11"/>
    <x v="3"/>
    <x v="40"/>
    <x v="43"/>
    <x v="3"/>
    <n v="34"/>
    <n v="49"/>
    <n v="1666"/>
    <n v="816"/>
    <n v="0.49"/>
    <x v="2"/>
    <s v="low Units"/>
    <n v="2.456831409717639E-4"/>
  </r>
  <r>
    <x v="3"/>
    <s v="Online"/>
    <n v="1185732"/>
    <n v="44327"/>
    <s v="11-05-2021"/>
    <x v="4"/>
    <x v="1"/>
    <s v="Tuesday"/>
    <s v="11"/>
    <x v="3"/>
    <x v="40"/>
    <x v="43"/>
    <x v="4"/>
    <n v="44"/>
    <n v="58"/>
    <n v="2552"/>
    <n v="1148"/>
    <n v="0.45"/>
    <x v="2"/>
    <s v="low Units"/>
    <n v="3.4564245813184432E-4"/>
  </r>
  <r>
    <x v="3"/>
    <s v="Online"/>
    <n v="1185732"/>
    <n v="44327"/>
    <s v="11-05-2021"/>
    <x v="4"/>
    <x v="1"/>
    <s v="Tuesday"/>
    <s v="11"/>
    <x v="3"/>
    <x v="40"/>
    <x v="43"/>
    <x v="5"/>
    <n v="53"/>
    <n v="91"/>
    <n v="4823"/>
    <n v="2508"/>
    <n v="0.52"/>
    <x v="2"/>
    <s v="low Units"/>
    <n v="7.5511435975145083E-4"/>
  </r>
  <r>
    <x v="3"/>
    <s v="Online"/>
    <n v="1185732"/>
    <n v="44357"/>
    <s v="10-06-2021"/>
    <x v="11"/>
    <x v="1"/>
    <s v="Thursday"/>
    <s v="10"/>
    <x v="3"/>
    <x v="40"/>
    <x v="43"/>
    <x v="0"/>
    <n v="36"/>
    <n v="155"/>
    <n v="5580"/>
    <n v="3069"/>
    <n v="0.55000000000000004"/>
    <x v="2"/>
    <s v="low Units"/>
    <n v="9.2402151916953855E-4"/>
  </r>
  <r>
    <x v="3"/>
    <s v="Online"/>
    <n v="1185732"/>
    <n v="44357"/>
    <s v="10-06-2021"/>
    <x v="11"/>
    <x v="1"/>
    <s v="Thursday"/>
    <s v="10"/>
    <x v="3"/>
    <x v="40"/>
    <x v="43"/>
    <x v="1"/>
    <n v="32"/>
    <n v="94"/>
    <n v="3008"/>
    <n v="1594"/>
    <n v="0.53"/>
    <x v="2"/>
    <s v="low Units"/>
    <n v="4.7992515528062698E-4"/>
  </r>
  <r>
    <x v="3"/>
    <s v="Online"/>
    <n v="1185732"/>
    <n v="44357"/>
    <s v="10-06-2021"/>
    <x v="11"/>
    <x v="1"/>
    <s v="Thursday"/>
    <s v="10"/>
    <x v="3"/>
    <x v="40"/>
    <x v="43"/>
    <x v="2"/>
    <n v="27"/>
    <n v="50"/>
    <n v="1350"/>
    <n v="608"/>
    <n v="0.45"/>
    <x v="2"/>
    <s v="low Units"/>
    <n v="1.8305802660641233E-4"/>
  </r>
  <r>
    <x v="3"/>
    <s v="Online"/>
    <n v="1185732"/>
    <n v="44357"/>
    <s v="10-06-2021"/>
    <x v="11"/>
    <x v="1"/>
    <s v="Thursday"/>
    <s v="10"/>
    <x v="3"/>
    <x v="40"/>
    <x v="43"/>
    <x v="3"/>
    <n v="29"/>
    <n v="46"/>
    <n v="1334"/>
    <n v="627"/>
    <n v="0.47"/>
    <x v="2"/>
    <s v="low Units"/>
    <n v="1.8877858993786271E-4"/>
  </r>
  <r>
    <x v="3"/>
    <s v="Online"/>
    <n v="1185732"/>
    <n v="44357"/>
    <s v="10-06-2021"/>
    <x v="11"/>
    <x v="1"/>
    <s v="Thursday"/>
    <s v="10"/>
    <x v="3"/>
    <x v="40"/>
    <x v="43"/>
    <x v="4"/>
    <n v="36"/>
    <n v="53"/>
    <n v="1908"/>
    <n v="859"/>
    <n v="0.45"/>
    <x v="2"/>
    <s v="low Units"/>
    <n v="2.5862967903767794E-4"/>
  </r>
  <r>
    <x v="3"/>
    <s v="Online"/>
    <n v="1185732"/>
    <n v="44357"/>
    <s v="10-06-2021"/>
    <x v="11"/>
    <x v="1"/>
    <s v="Thursday"/>
    <s v="10"/>
    <x v="3"/>
    <x v="40"/>
    <x v="43"/>
    <x v="5"/>
    <n v="56"/>
    <n v="91"/>
    <n v="5096"/>
    <n v="2599"/>
    <n v="0.51"/>
    <x v="2"/>
    <s v="low Units"/>
    <n v="7.8251284728629209E-4"/>
  </r>
  <r>
    <x v="3"/>
    <s v="Online"/>
    <n v="1185732"/>
    <n v="44386"/>
    <s v="09-07-2021"/>
    <x v="5"/>
    <x v="1"/>
    <s v="Friday"/>
    <s v="09"/>
    <x v="3"/>
    <x v="40"/>
    <x v="43"/>
    <x v="0"/>
    <n v="51"/>
    <n v="149"/>
    <n v="7599"/>
    <n v="4027"/>
    <n v="0.53"/>
    <x v="2"/>
    <s v="low Units"/>
    <n v="1.2124583439868789E-3"/>
  </r>
  <r>
    <x v="3"/>
    <s v="Online"/>
    <n v="1185732"/>
    <n v="44386"/>
    <s v="09-07-2021"/>
    <x v="5"/>
    <x v="1"/>
    <s v="Friday"/>
    <s v="09"/>
    <x v="3"/>
    <x v="40"/>
    <x v="43"/>
    <x v="1"/>
    <n v="49"/>
    <n v="84"/>
    <n v="4116"/>
    <n v="2058"/>
    <n v="0.5"/>
    <x v="2"/>
    <s v="low Units"/>
    <n v="6.196273334802575E-4"/>
  </r>
  <r>
    <x v="3"/>
    <s v="Online"/>
    <n v="1185732"/>
    <n v="44386"/>
    <s v="09-07-2021"/>
    <x v="5"/>
    <x v="1"/>
    <s v="Friday"/>
    <s v="09"/>
    <x v="3"/>
    <x v="40"/>
    <x v="43"/>
    <x v="2"/>
    <n v="42"/>
    <n v="68"/>
    <n v="2856"/>
    <n v="1285"/>
    <n v="0.45"/>
    <x v="2"/>
    <s v="low Units"/>
    <n v="3.8689073057440759E-4"/>
  </r>
  <r>
    <x v="3"/>
    <s v="Online"/>
    <n v="1185732"/>
    <n v="44386"/>
    <s v="09-07-2021"/>
    <x v="5"/>
    <x v="1"/>
    <s v="Friday"/>
    <s v="09"/>
    <x v="3"/>
    <x v="40"/>
    <x v="43"/>
    <x v="3"/>
    <n v="42"/>
    <n v="49"/>
    <n v="2058"/>
    <n v="967"/>
    <n v="0.47"/>
    <x v="2"/>
    <s v="low Units"/>
    <n v="2.911465653427643E-4"/>
  </r>
  <r>
    <x v="3"/>
    <s v="Online"/>
    <n v="1185732"/>
    <n v="44386"/>
    <s v="09-07-2021"/>
    <x v="5"/>
    <x v="1"/>
    <s v="Friday"/>
    <s v="09"/>
    <x v="3"/>
    <x v="40"/>
    <x v="43"/>
    <x v="4"/>
    <n v="51"/>
    <n v="50"/>
    <n v="2550"/>
    <n v="1071"/>
    <n v="0.42"/>
    <x v="2"/>
    <s v="low Units"/>
    <n v="3.2245912252544014E-4"/>
  </r>
  <r>
    <x v="3"/>
    <s v="Online"/>
    <n v="1185732"/>
    <n v="44386"/>
    <s v="09-07-2021"/>
    <x v="5"/>
    <x v="1"/>
    <s v="Friday"/>
    <s v="09"/>
    <x v="3"/>
    <x v="40"/>
    <x v="43"/>
    <x v="5"/>
    <n v="54"/>
    <n v="101"/>
    <n v="5454"/>
    <n v="2782"/>
    <n v="0.51"/>
    <x v="2"/>
    <s v="low Units"/>
    <n v="8.3761090463657748E-4"/>
  </r>
  <r>
    <x v="3"/>
    <s v="Online"/>
    <n v="1185732"/>
    <n v="44418"/>
    <s v="10-08-2021"/>
    <x v="6"/>
    <x v="1"/>
    <s v="Tuesday"/>
    <s v="10"/>
    <x v="3"/>
    <x v="40"/>
    <x v="43"/>
    <x v="0"/>
    <n v="47"/>
    <n v="152"/>
    <n v="7144"/>
    <n v="3929"/>
    <n v="0.55000000000000004"/>
    <x v="2"/>
    <s v="low Units"/>
    <n v="1.1829522804878191E-3"/>
  </r>
  <r>
    <x v="3"/>
    <s v="Online"/>
    <n v="1185732"/>
    <n v="44418"/>
    <s v="10-08-2021"/>
    <x v="6"/>
    <x v="1"/>
    <s v="Tuesday"/>
    <s v="10"/>
    <x v="3"/>
    <x v="40"/>
    <x v="43"/>
    <x v="1"/>
    <n v="41"/>
    <n v="87"/>
    <n v="3567"/>
    <n v="1926"/>
    <n v="0.54"/>
    <x v="2"/>
    <s v="low Units"/>
    <n v="5.7988447244070745E-4"/>
  </r>
  <r>
    <x v="3"/>
    <s v="Online"/>
    <n v="1185732"/>
    <n v="44418"/>
    <s v="10-08-2021"/>
    <x v="6"/>
    <x v="1"/>
    <s v="Tuesday"/>
    <s v="10"/>
    <x v="3"/>
    <x v="40"/>
    <x v="43"/>
    <x v="2"/>
    <n v="37"/>
    <n v="56"/>
    <n v="2072"/>
    <n v="974"/>
    <n v="0.47"/>
    <x v="2"/>
    <s v="low Units"/>
    <n v="2.9325414130698289E-4"/>
  </r>
  <r>
    <x v="3"/>
    <s v="Online"/>
    <n v="1185732"/>
    <n v="44418"/>
    <s v="10-08-2021"/>
    <x v="6"/>
    <x v="1"/>
    <s v="Tuesday"/>
    <s v="10"/>
    <x v="3"/>
    <x v="40"/>
    <x v="43"/>
    <x v="3"/>
    <n v="38"/>
    <n v="60"/>
    <n v="2280"/>
    <n v="1072"/>
    <n v="0.47"/>
    <x v="2"/>
    <s v="low Units"/>
    <n v="3.2276020480604279E-4"/>
  </r>
  <r>
    <x v="3"/>
    <s v="Online"/>
    <n v="1185732"/>
    <n v="44418"/>
    <s v="10-08-2021"/>
    <x v="6"/>
    <x v="1"/>
    <s v="Tuesday"/>
    <s v="10"/>
    <x v="3"/>
    <x v="40"/>
    <x v="43"/>
    <x v="4"/>
    <n v="47"/>
    <n v="53"/>
    <n v="2491"/>
    <n v="1121"/>
    <n v="0.45"/>
    <x v="2"/>
    <s v="low Units"/>
    <n v="3.3751323655557272E-4"/>
  </r>
  <r>
    <x v="3"/>
    <s v="Online"/>
    <n v="1185732"/>
    <n v="44418"/>
    <s v="10-08-2021"/>
    <x v="6"/>
    <x v="1"/>
    <s v="Tuesday"/>
    <s v="10"/>
    <x v="3"/>
    <x v="40"/>
    <x v="43"/>
    <x v="5"/>
    <n v="54"/>
    <n v="91"/>
    <n v="4914"/>
    <n v="2604"/>
    <n v="0.53"/>
    <x v="2"/>
    <s v="low Units"/>
    <n v="7.8401825868930526E-4"/>
  </r>
  <r>
    <x v="3"/>
    <s v="Online"/>
    <n v="1185732"/>
    <n v="44450"/>
    <s v="11-09-2021"/>
    <x v="7"/>
    <x v="1"/>
    <s v="Saturday"/>
    <s v="11"/>
    <x v="3"/>
    <x v="40"/>
    <x v="43"/>
    <x v="0"/>
    <n v="33"/>
    <n v="133"/>
    <n v="4389"/>
    <n v="2370"/>
    <n v="0.54"/>
    <x v="2"/>
    <s v="low Units"/>
    <n v="7.1356500502828485E-4"/>
  </r>
  <r>
    <x v="3"/>
    <s v="Online"/>
    <n v="1185732"/>
    <n v="44450"/>
    <s v="11-09-2021"/>
    <x v="7"/>
    <x v="1"/>
    <s v="Saturday"/>
    <s v="11"/>
    <x v="3"/>
    <x v="40"/>
    <x v="43"/>
    <x v="1"/>
    <n v="29"/>
    <n v="74"/>
    <n v="2146"/>
    <n v="1073"/>
    <n v="0.5"/>
    <x v="2"/>
    <s v="low Units"/>
    <n v="3.2306128708664539E-4"/>
  </r>
  <r>
    <x v="3"/>
    <s v="Online"/>
    <n v="1185732"/>
    <n v="44450"/>
    <s v="11-09-2021"/>
    <x v="7"/>
    <x v="1"/>
    <s v="Saturday"/>
    <s v="11"/>
    <x v="3"/>
    <x v="40"/>
    <x v="43"/>
    <x v="2"/>
    <n v="23"/>
    <n v="49"/>
    <n v="1127"/>
    <n v="530"/>
    <n v="0.47"/>
    <x v="2"/>
    <s v="low Units"/>
    <n v="1.5957360871940549E-4"/>
  </r>
  <r>
    <x v="3"/>
    <s v="Online"/>
    <n v="1185732"/>
    <n v="44450"/>
    <s v="11-09-2021"/>
    <x v="7"/>
    <x v="1"/>
    <s v="Saturday"/>
    <s v="11"/>
    <x v="3"/>
    <x v="40"/>
    <x v="43"/>
    <x v="3"/>
    <n v="24"/>
    <n v="41"/>
    <n v="984"/>
    <n v="462"/>
    <n v="0.47"/>
    <x v="2"/>
    <s v="low Units"/>
    <n v="1.3910001363842513E-4"/>
  </r>
  <r>
    <x v="3"/>
    <s v="Online"/>
    <n v="1185732"/>
    <n v="44450"/>
    <s v="11-09-2021"/>
    <x v="7"/>
    <x v="1"/>
    <s v="Saturday"/>
    <s v="11"/>
    <x v="3"/>
    <x v="40"/>
    <x v="43"/>
    <x v="4"/>
    <n v="33"/>
    <n v="42"/>
    <n v="1386"/>
    <n v="554"/>
    <n v="0.4"/>
    <x v="2"/>
    <s v="low Units"/>
    <n v="1.6679958345386912E-4"/>
  </r>
  <r>
    <x v="3"/>
    <s v="Online"/>
    <n v="1185732"/>
    <n v="44450"/>
    <s v="11-09-2021"/>
    <x v="7"/>
    <x v="1"/>
    <s v="Saturday"/>
    <s v="11"/>
    <x v="3"/>
    <x v="40"/>
    <x v="43"/>
    <x v="5"/>
    <n v="36"/>
    <n v="68"/>
    <n v="2448"/>
    <n v="1273"/>
    <n v="0.52"/>
    <x v="2"/>
    <s v="low Units"/>
    <n v="3.8327774320717577E-4"/>
  </r>
  <r>
    <x v="3"/>
    <s v="Online"/>
    <n v="1185732"/>
    <n v="44479"/>
    <s v="10-10-2021"/>
    <x v="8"/>
    <x v="1"/>
    <s v="Sunday"/>
    <s v="10"/>
    <x v="3"/>
    <x v="40"/>
    <x v="43"/>
    <x v="0"/>
    <n v="41"/>
    <n v="116"/>
    <n v="4756"/>
    <n v="2521"/>
    <n v="0.53"/>
    <x v="2"/>
    <s v="low Units"/>
    <n v="7.5902842939928525E-4"/>
  </r>
  <r>
    <x v="3"/>
    <s v="Online"/>
    <n v="1185732"/>
    <n v="44479"/>
    <s v="10-10-2021"/>
    <x v="8"/>
    <x v="1"/>
    <s v="Sunday"/>
    <s v="10"/>
    <x v="3"/>
    <x v="40"/>
    <x v="43"/>
    <x v="1"/>
    <n v="32"/>
    <n v="65"/>
    <n v="2080"/>
    <n v="1144"/>
    <n v="0.55000000000000004"/>
    <x v="2"/>
    <s v="low Units"/>
    <n v="3.4443812900943369E-4"/>
  </r>
  <r>
    <x v="3"/>
    <s v="Online"/>
    <n v="1185732"/>
    <n v="44479"/>
    <s v="10-10-2021"/>
    <x v="8"/>
    <x v="1"/>
    <s v="Sunday"/>
    <s v="10"/>
    <x v="3"/>
    <x v="40"/>
    <x v="43"/>
    <x v="2"/>
    <n v="32"/>
    <n v="38"/>
    <n v="1216"/>
    <n v="572"/>
    <n v="0.47"/>
    <x v="2"/>
    <s v="low Units"/>
    <n v="1.7221906450471685E-4"/>
  </r>
  <r>
    <x v="3"/>
    <s v="Online"/>
    <n v="1185732"/>
    <n v="44479"/>
    <s v="10-10-2021"/>
    <x v="8"/>
    <x v="1"/>
    <s v="Sunday"/>
    <s v="10"/>
    <x v="3"/>
    <x v="40"/>
    <x v="43"/>
    <x v="3"/>
    <n v="33"/>
    <n v="44"/>
    <n v="1452"/>
    <n v="668"/>
    <n v="0.46"/>
    <x v="2"/>
    <s v="low Units"/>
    <n v="2.0112296344257141E-4"/>
  </r>
  <r>
    <x v="3"/>
    <s v="Online"/>
    <n v="1185732"/>
    <n v="44479"/>
    <s v="10-10-2021"/>
    <x v="8"/>
    <x v="1"/>
    <s v="Sunday"/>
    <s v="10"/>
    <x v="3"/>
    <x v="40"/>
    <x v="43"/>
    <x v="4"/>
    <n v="41"/>
    <n v="38"/>
    <n v="1558"/>
    <n v="686"/>
    <n v="0.44"/>
    <x v="2"/>
    <s v="low Units"/>
    <n v="2.0654244449341917E-4"/>
  </r>
  <r>
    <x v="3"/>
    <s v="Online"/>
    <n v="1185732"/>
    <n v="44479"/>
    <s v="10-10-2021"/>
    <x v="8"/>
    <x v="1"/>
    <s v="Sunday"/>
    <s v="10"/>
    <x v="3"/>
    <x v="40"/>
    <x v="43"/>
    <x v="5"/>
    <n v="48"/>
    <n v="83"/>
    <n v="3984"/>
    <n v="2112"/>
    <n v="0.53"/>
    <x v="2"/>
    <s v="low Units"/>
    <n v="6.3588577663280059E-4"/>
  </r>
  <r>
    <x v="3"/>
    <s v="Online"/>
    <n v="1185732"/>
    <n v="44510"/>
    <s v="10-11-2021"/>
    <x v="9"/>
    <x v="1"/>
    <s v="Wednesday"/>
    <s v="10"/>
    <x v="3"/>
    <x v="40"/>
    <x v="43"/>
    <x v="0"/>
    <n v="41"/>
    <n v="123"/>
    <n v="5043"/>
    <n v="2572"/>
    <n v="0.51"/>
    <x v="2"/>
    <s v="low Units"/>
    <n v="7.743836257100206E-4"/>
  </r>
  <r>
    <x v="3"/>
    <s v="Online"/>
    <n v="1185732"/>
    <n v="44510"/>
    <s v="10-11-2021"/>
    <x v="9"/>
    <x v="1"/>
    <s v="Wednesday"/>
    <s v="10"/>
    <x v="3"/>
    <x v="40"/>
    <x v="43"/>
    <x v="1"/>
    <n v="33"/>
    <n v="98"/>
    <n v="3234"/>
    <n v="1779"/>
    <n v="0.55000000000000004"/>
    <x v="2"/>
    <s v="low Units"/>
    <n v="5.3562537719211768E-4"/>
  </r>
  <r>
    <x v="3"/>
    <s v="Online"/>
    <n v="1185732"/>
    <n v="44510"/>
    <s v="10-11-2021"/>
    <x v="9"/>
    <x v="1"/>
    <s v="Wednesday"/>
    <s v="10"/>
    <x v="3"/>
    <x v="40"/>
    <x v="43"/>
    <x v="2"/>
    <n v="32"/>
    <n v="81"/>
    <n v="2592"/>
    <n v="1244"/>
    <n v="0.48"/>
    <x v="2"/>
    <s v="low Units"/>
    <n v="3.7454635706969891E-4"/>
  </r>
  <r>
    <x v="3"/>
    <s v="Online"/>
    <n v="1185732"/>
    <n v="44510"/>
    <s v="10-11-2021"/>
    <x v="9"/>
    <x v="1"/>
    <s v="Wednesday"/>
    <s v="10"/>
    <x v="3"/>
    <x v="40"/>
    <x v="43"/>
    <x v="3"/>
    <n v="34"/>
    <n v="83"/>
    <n v="2822"/>
    <n v="1411"/>
    <n v="0.5"/>
    <x v="2"/>
    <s v="low Units"/>
    <n v="4.2482709793034175E-4"/>
  </r>
  <r>
    <x v="3"/>
    <s v="Online"/>
    <n v="1185732"/>
    <n v="44510"/>
    <s v="10-11-2021"/>
    <x v="9"/>
    <x v="1"/>
    <s v="Wednesday"/>
    <s v="10"/>
    <x v="3"/>
    <x v="40"/>
    <x v="43"/>
    <x v="4"/>
    <n v="55"/>
    <n v="75"/>
    <n v="4125"/>
    <n v="1650"/>
    <n v="0.4"/>
    <x v="2"/>
    <s v="low Units"/>
    <n v="4.967857629943756E-4"/>
  </r>
  <r>
    <x v="3"/>
    <s v="Online"/>
    <n v="1185732"/>
    <n v="44510"/>
    <s v="10-11-2021"/>
    <x v="9"/>
    <x v="1"/>
    <s v="Wednesday"/>
    <s v="10"/>
    <x v="3"/>
    <x v="40"/>
    <x v="43"/>
    <x v="5"/>
    <n v="61"/>
    <n v="91"/>
    <n v="5551"/>
    <n v="2998"/>
    <n v="0.54"/>
    <x v="2"/>
    <s v="low Units"/>
    <n v="9.0264467724675019E-4"/>
  </r>
  <r>
    <x v="3"/>
    <s v="Online"/>
    <n v="1185732"/>
    <n v="44539"/>
    <s v="09-12-2021"/>
    <x v="10"/>
    <x v="1"/>
    <s v="Thursday"/>
    <s v="09"/>
    <x v="3"/>
    <x v="40"/>
    <x v="43"/>
    <x v="0"/>
    <n v="58"/>
    <n v="150"/>
    <n v="8700"/>
    <n v="4437"/>
    <n v="0.51"/>
    <x v="2"/>
    <s v="low Units"/>
    <n v="1.3359020790339661E-3"/>
  </r>
  <r>
    <x v="3"/>
    <s v="Online"/>
    <n v="1185732"/>
    <n v="44539"/>
    <s v="09-12-2021"/>
    <x v="10"/>
    <x v="1"/>
    <s v="Thursday"/>
    <s v="09"/>
    <x v="3"/>
    <x v="40"/>
    <x v="43"/>
    <x v="1"/>
    <n v="49"/>
    <n v="108"/>
    <n v="5292"/>
    <n v="2911"/>
    <n v="0.55000000000000004"/>
    <x v="2"/>
    <s v="low Units"/>
    <n v="8.7645051883431945E-4"/>
  </r>
  <r>
    <x v="3"/>
    <s v="Online"/>
    <n v="1185732"/>
    <n v="44539"/>
    <s v="09-12-2021"/>
    <x v="10"/>
    <x v="1"/>
    <s v="Thursday"/>
    <s v="09"/>
    <x v="3"/>
    <x v="40"/>
    <x v="43"/>
    <x v="2"/>
    <n v="49"/>
    <n v="105"/>
    <n v="5145"/>
    <n v="2367"/>
    <n v="0.46"/>
    <x v="2"/>
    <s v="low Units"/>
    <n v="7.1266175818647688E-4"/>
  </r>
  <r>
    <x v="3"/>
    <s v="Online"/>
    <n v="1185732"/>
    <n v="44539"/>
    <s v="09-12-2021"/>
    <x v="10"/>
    <x v="1"/>
    <s v="Thursday"/>
    <s v="09"/>
    <x v="3"/>
    <x v="40"/>
    <x v="43"/>
    <x v="3"/>
    <n v="45"/>
    <n v="87"/>
    <n v="3915"/>
    <n v="1958"/>
    <n v="0.5"/>
    <x v="2"/>
    <s v="low Units"/>
    <n v="5.8951910541999223E-4"/>
  </r>
  <r>
    <x v="3"/>
    <s v="Online"/>
    <n v="1185732"/>
    <n v="44539"/>
    <s v="09-12-2021"/>
    <x v="10"/>
    <x v="1"/>
    <s v="Thursday"/>
    <s v="09"/>
    <x v="3"/>
    <x v="40"/>
    <x v="43"/>
    <x v="4"/>
    <n v="54"/>
    <n v="84"/>
    <n v="4536"/>
    <n v="1950"/>
    <n v="0.43"/>
    <x v="2"/>
    <s v="low Units"/>
    <n v="5.8711044717517109E-4"/>
  </r>
  <r>
    <x v="3"/>
    <s v="Online"/>
    <n v="1185732"/>
    <n v="44539"/>
    <s v="09-12-2021"/>
    <x v="10"/>
    <x v="1"/>
    <s v="Thursday"/>
    <s v="09"/>
    <x v="3"/>
    <x v="40"/>
    <x v="43"/>
    <x v="5"/>
    <n v="62"/>
    <n v="120"/>
    <n v="7440"/>
    <n v="3720"/>
    <n v="0.5"/>
    <x v="2"/>
    <s v="low Units"/>
    <n v="1.1200260838418648E-3"/>
  </r>
  <r>
    <x v="3"/>
    <s v="Online"/>
    <n v="1185732"/>
    <n v="44213"/>
    <s v="17-01-2021"/>
    <x v="0"/>
    <x v="1"/>
    <s v="Sunday"/>
    <s v="17"/>
    <x v="3"/>
    <x v="40"/>
    <x v="43"/>
    <x v="0"/>
    <n v="32"/>
    <n v="125"/>
    <n v="4000"/>
    <n v="2080"/>
    <n v="0.52"/>
    <x v="2"/>
    <s v="low Units"/>
    <n v="6.2625114365351582E-4"/>
  </r>
  <r>
    <x v="3"/>
    <s v="Online"/>
    <n v="1185732"/>
    <n v="44213"/>
    <s v="17-01-2021"/>
    <x v="0"/>
    <x v="1"/>
    <s v="Sunday"/>
    <s v="17"/>
    <x v="3"/>
    <x v="40"/>
    <x v="43"/>
    <x v="1"/>
    <n v="32"/>
    <n v="75"/>
    <n v="2400"/>
    <n v="1320"/>
    <n v="0.55000000000000004"/>
    <x v="2"/>
    <s v="low Units"/>
    <n v="3.9742861039550044E-4"/>
  </r>
  <r>
    <x v="3"/>
    <s v="Online"/>
    <n v="1185732"/>
    <n v="44213"/>
    <s v="17-01-2021"/>
    <x v="0"/>
    <x v="1"/>
    <s v="Sunday"/>
    <s v="17"/>
    <x v="3"/>
    <x v="40"/>
    <x v="43"/>
    <x v="2"/>
    <n v="25"/>
    <n v="87"/>
    <n v="2175"/>
    <n v="1196"/>
    <n v="0.55000000000000004"/>
    <x v="2"/>
    <s v="low Units"/>
    <n v="3.6009440760077159E-4"/>
  </r>
  <r>
    <x v="3"/>
    <s v="Online"/>
    <n v="1185732"/>
    <n v="44213"/>
    <s v="17-01-2021"/>
    <x v="0"/>
    <x v="1"/>
    <s v="Sunday"/>
    <s v="17"/>
    <x v="3"/>
    <x v="40"/>
    <x v="43"/>
    <x v="3"/>
    <n v="29"/>
    <n v="45"/>
    <n v="1305"/>
    <n v="705"/>
    <n v="0.54"/>
    <x v="2"/>
    <s v="low Units"/>
    <n v="2.1226300782486955E-4"/>
  </r>
  <r>
    <x v="3"/>
    <s v="Online"/>
    <n v="1185732"/>
    <n v="44213"/>
    <s v="17-01-2021"/>
    <x v="0"/>
    <x v="1"/>
    <s v="Sunday"/>
    <s v="17"/>
    <x v="3"/>
    <x v="40"/>
    <x v="43"/>
    <x v="4"/>
    <n v="41"/>
    <n v="54"/>
    <n v="2214"/>
    <n v="1129"/>
    <n v="0.51"/>
    <x v="2"/>
    <s v="low Units"/>
    <n v="3.3992189480039391E-4"/>
  </r>
  <r>
    <x v="3"/>
    <s v="Online"/>
    <n v="1185732"/>
    <n v="44213"/>
    <s v="17-01-2021"/>
    <x v="0"/>
    <x v="1"/>
    <s v="Sunday"/>
    <s v="17"/>
    <x v="3"/>
    <x v="40"/>
    <x v="43"/>
    <x v="5"/>
    <n v="34"/>
    <n v="75"/>
    <n v="2550"/>
    <n v="1275"/>
    <n v="0.5"/>
    <x v="2"/>
    <s v="low Units"/>
    <n v="3.8387990776838108E-4"/>
  </r>
  <r>
    <x v="3"/>
    <s v="Online"/>
    <n v="1185732"/>
    <n v="44244"/>
    <s v="17-02-2021"/>
    <x v="1"/>
    <x v="1"/>
    <s v="Wednesday"/>
    <s v="17"/>
    <x v="3"/>
    <x v="40"/>
    <x v="43"/>
    <x v="0"/>
    <n v="33"/>
    <n v="149"/>
    <n v="4917"/>
    <n v="2655"/>
    <n v="0.54"/>
    <x v="2"/>
    <s v="low Units"/>
    <n v="7.9937345500004061E-4"/>
  </r>
  <r>
    <x v="3"/>
    <s v="Online"/>
    <n v="1185732"/>
    <n v="44244"/>
    <s v="17-02-2021"/>
    <x v="1"/>
    <x v="1"/>
    <s v="Wednesday"/>
    <s v="17"/>
    <x v="3"/>
    <x v="40"/>
    <x v="43"/>
    <x v="1"/>
    <n v="38"/>
    <n v="50"/>
    <n v="1900"/>
    <n v="1045"/>
    <n v="0.55000000000000004"/>
    <x v="2"/>
    <s v="low Units"/>
    <n v="3.1463098322977119E-4"/>
  </r>
  <r>
    <x v="3"/>
    <s v="Online"/>
    <n v="1185732"/>
    <n v="44244"/>
    <s v="17-02-2021"/>
    <x v="1"/>
    <x v="1"/>
    <s v="Wednesday"/>
    <s v="17"/>
    <x v="3"/>
    <x v="40"/>
    <x v="43"/>
    <x v="2"/>
    <n v="27"/>
    <n v="75"/>
    <n v="2025"/>
    <n v="1033"/>
    <n v="0.51"/>
    <x v="2"/>
    <s v="low Units"/>
    <n v="3.1101799586253937E-4"/>
  </r>
  <r>
    <x v="3"/>
    <s v="Online"/>
    <n v="1185732"/>
    <n v="44244"/>
    <s v="17-02-2021"/>
    <x v="1"/>
    <x v="1"/>
    <s v="Wednesday"/>
    <s v="17"/>
    <x v="0"/>
    <x v="41"/>
    <x v="31"/>
    <x v="3"/>
    <n v="34"/>
    <n v="49"/>
    <n v="1666"/>
    <n v="883"/>
    <n v="0.53"/>
    <x v="2"/>
    <s v="low Units"/>
    <n v="2.6585565377214158E-4"/>
  </r>
  <r>
    <x v="3"/>
    <s v="Online"/>
    <n v="1185732"/>
    <n v="44244"/>
    <s v="17-02-2021"/>
    <x v="1"/>
    <x v="1"/>
    <s v="Wednesday"/>
    <s v="17"/>
    <x v="0"/>
    <x v="41"/>
    <x v="31"/>
    <x v="4"/>
    <n v="48"/>
    <n v="65"/>
    <n v="3120"/>
    <n v="1654"/>
    <n v="0.53"/>
    <x v="2"/>
    <s v="low Units"/>
    <n v="4.9799009211678612E-4"/>
  </r>
  <r>
    <x v="3"/>
    <s v="Online"/>
    <n v="1185732"/>
    <n v="44244"/>
    <s v="17-02-2021"/>
    <x v="1"/>
    <x v="1"/>
    <s v="Wednesday"/>
    <s v="17"/>
    <x v="0"/>
    <x v="41"/>
    <x v="31"/>
    <x v="5"/>
    <n v="24"/>
    <n v="105"/>
    <n v="2520"/>
    <n v="1361"/>
    <n v="0.54"/>
    <x v="2"/>
    <s v="low Units"/>
    <n v="4.0977298390020912E-4"/>
  </r>
  <r>
    <x v="3"/>
    <s v="Online"/>
    <n v="1185732"/>
    <n v="44271"/>
    <s v="16-03-2021"/>
    <x v="2"/>
    <x v="1"/>
    <s v="Tuesday"/>
    <s v="16"/>
    <x v="0"/>
    <x v="41"/>
    <x v="31"/>
    <x v="0"/>
    <n v="28"/>
    <n v="165"/>
    <n v="4620"/>
    <n v="2356"/>
    <n v="0.51"/>
    <x v="2"/>
    <s v="low Units"/>
    <n v="7.0934985309984767E-4"/>
  </r>
  <r>
    <x v="3"/>
    <s v="Online"/>
    <n v="1185732"/>
    <n v="44271"/>
    <s v="16-03-2021"/>
    <x v="2"/>
    <x v="1"/>
    <s v="Tuesday"/>
    <s v="16"/>
    <x v="0"/>
    <x v="41"/>
    <x v="31"/>
    <x v="1"/>
    <n v="27"/>
    <n v="69"/>
    <n v="1863"/>
    <n v="1006"/>
    <n v="0.54"/>
    <x v="2"/>
    <s v="low Units"/>
    <n v="3.0288877428626772E-4"/>
  </r>
  <r>
    <x v="3"/>
    <s v="Online"/>
    <n v="1185732"/>
    <n v="44271"/>
    <s v="16-03-2021"/>
    <x v="2"/>
    <x v="1"/>
    <s v="Tuesday"/>
    <s v="16"/>
    <x v="0"/>
    <x v="41"/>
    <x v="31"/>
    <x v="2"/>
    <n v="19"/>
    <n v="91"/>
    <n v="1729"/>
    <n v="934"/>
    <n v="0.54"/>
    <x v="2"/>
    <s v="low Units"/>
    <n v="2.8121085008287681E-4"/>
  </r>
  <r>
    <x v="3"/>
    <s v="Online"/>
    <n v="1185732"/>
    <n v="44271"/>
    <s v="16-03-2021"/>
    <x v="2"/>
    <x v="1"/>
    <s v="Tuesday"/>
    <s v="16"/>
    <x v="0"/>
    <x v="41"/>
    <x v="31"/>
    <x v="3"/>
    <n v="23"/>
    <n v="49"/>
    <n v="1127"/>
    <n v="597"/>
    <n v="0.53"/>
    <x v="2"/>
    <s v="low Units"/>
    <n v="1.7974612151978314E-4"/>
  </r>
  <r>
    <x v="3"/>
    <s v="Online"/>
    <n v="1185732"/>
    <n v="44271"/>
    <s v="16-03-2021"/>
    <x v="2"/>
    <x v="1"/>
    <s v="Tuesday"/>
    <s v="16"/>
    <x v="0"/>
    <x v="41"/>
    <x v="31"/>
    <x v="4"/>
    <n v="37"/>
    <n v="59"/>
    <n v="2183"/>
    <n v="1092"/>
    <n v="0.5"/>
    <x v="2"/>
    <s v="low Units"/>
    <n v="3.287818504180958E-4"/>
  </r>
  <r>
    <x v="3"/>
    <s v="Online"/>
    <n v="1185732"/>
    <n v="44271"/>
    <s v="16-03-2021"/>
    <x v="2"/>
    <x v="1"/>
    <s v="Tuesday"/>
    <s v="16"/>
    <x v="0"/>
    <x v="41"/>
    <x v="31"/>
    <x v="5"/>
    <n v="29"/>
    <n v="81"/>
    <n v="2349"/>
    <n v="1268"/>
    <n v="0.54"/>
    <x v="2"/>
    <s v="low Units"/>
    <n v="3.8177233180416249E-4"/>
  </r>
  <r>
    <x v="3"/>
    <s v="Online"/>
    <n v="1185732"/>
    <n v="44303"/>
    <s v="17-04-2021"/>
    <x v="3"/>
    <x v="1"/>
    <s v="Saturday"/>
    <s v="17"/>
    <x v="0"/>
    <x v="41"/>
    <x v="31"/>
    <x v="0"/>
    <n v="27"/>
    <n v="143"/>
    <n v="3861"/>
    <n v="1969"/>
    <n v="0.51"/>
    <x v="2"/>
    <s v="low Units"/>
    <n v="5.9283101050662144E-4"/>
  </r>
  <r>
    <x v="3"/>
    <s v="Online"/>
    <n v="1185732"/>
    <n v="44303"/>
    <s v="17-04-2021"/>
    <x v="3"/>
    <x v="1"/>
    <s v="Saturday"/>
    <s v="17"/>
    <x v="0"/>
    <x v="41"/>
    <x v="31"/>
    <x v="1"/>
    <n v="28"/>
    <n v="75"/>
    <n v="2100"/>
    <n v="1155"/>
    <n v="0.55000000000000004"/>
    <x v="2"/>
    <s v="low Units"/>
    <n v="3.4775003409606286E-4"/>
  </r>
  <r>
    <x v="3"/>
    <s v="Online"/>
    <n v="1185732"/>
    <n v="44303"/>
    <s v="17-04-2021"/>
    <x v="3"/>
    <x v="1"/>
    <s v="Saturday"/>
    <s v="17"/>
    <x v="0"/>
    <x v="41"/>
    <x v="31"/>
    <x v="2"/>
    <n v="19"/>
    <n v="68"/>
    <n v="1292"/>
    <n v="698"/>
    <n v="0.54"/>
    <x v="2"/>
    <s v="low Units"/>
    <n v="2.1015543186065098E-4"/>
  </r>
  <r>
    <x v="3"/>
    <s v="Online"/>
    <n v="1185732"/>
    <n v="44303"/>
    <s v="17-04-2021"/>
    <x v="3"/>
    <x v="1"/>
    <s v="Saturday"/>
    <s v="17"/>
    <x v="0"/>
    <x v="41"/>
    <x v="31"/>
    <x v="3"/>
    <n v="25"/>
    <n v="47"/>
    <n v="1175"/>
    <n v="611"/>
    <n v="0.52"/>
    <x v="2"/>
    <s v="low Units"/>
    <n v="1.8396127344822027E-4"/>
  </r>
  <r>
    <x v="3"/>
    <s v="Online"/>
    <n v="1185732"/>
    <n v="44303"/>
    <s v="17-04-2021"/>
    <x v="3"/>
    <x v="1"/>
    <s v="Saturday"/>
    <s v="17"/>
    <x v="0"/>
    <x v="41"/>
    <x v="31"/>
    <x v="4"/>
    <n v="60"/>
    <n v="56"/>
    <n v="3360"/>
    <n v="1848"/>
    <n v="0.55000000000000004"/>
    <x v="2"/>
    <s v="low Units"/>
    <n v="5.564000545537005E-4"/>
  </r>
  <r>
    <x v="3"/>
    <s v="Online"/>
    <n v="1185732"/>
    <n v="44303"/>
    <s v="17-04-2021"/>
    <x v="3"/>
    <x v="1"/>
    <s v="Saturday"/>
    <s v="17"/>
    <x v="0"/>
    <x v="41"/>
    <x v="31"/>
    <x v="5"/>
    <n v="47"/>
    <n v="94"/>
    <n v="4418"/>
    <n v="2253"/>
    <n v="0.51"/>
    <x v="2"/>
    <s v="low Units"/>
    <n v="6.7833837819777454E-4"/>
  </r>
  <r>
    <x v="3"/>
    <s v="Online"/>
    <n v="1185732"/>
    <n v="44334"/>
    <s v="18-05-2021"/>
    <x v="4"/>
    <x v="1"/>
    <s v="Tuesday"/>
    <s v="18"/>
    <x v="0"/>
    <x v="41"/>
    <x v="31"/>
    <x v="0"/>
    <n v="58"/>
    <n v="179"/>
    <n v="10382"/>
    <n v="5399"/>
    <n v="0.52"/>
    <x v="2"/>
    <s v="low Units"/>
    <n v="1.6255432329737171E-3"/>
  </r>
  <r>
    <x v="3"/>
    <s v="Online"/>
    <n v="1185732"/>
    <n v="44334"/>
    <s v="18-05-2021"/>
    <x v="4"/>
    <x v="1"/>
    <s v="Tuesday"/>
    <s v="18"/>
    <x v="0"/>
    <x v="41"/>
    <x v="31"/>
    <x v="1"/>
    <n v="37"/>
    <n v="87"/>
    <n v="3219"/>
    <n v="1642"/>
    <n v="0.51"/>
    <x v="2"/>
    <s v="low Units"/>
    <n v="4.9437710474955425E-4"/>
  </r>
  <r>
    <x v="3"/>
    <s v="Online"/>
    <n v="1185732"/>
    <n v="44334"/>
    <s v="18-05-2021"/>
    <x v="4"/>
    <x v="1"/>
    <s v="Tuesday"/>
    <s v="18"/>
    <x v="0"/>
    <x v="41"/>
    <x v="31"/>
    <x v="2"/>
    <n v="32"/>
    <n v="77"/>
    <n v="2464"/>
    <n v="1355"/>
    <n v="0.55000000000000004"/>
    <x v="2"/>
    <s v="low Units"/>
    <n v="4.0796649021659323E-4"/>
  </r>
  <r>
    <x v="3"/>
    <s v="Online"/>
    <n v="1185732"/>
    <n v="44334"/>
    <s v="18-05-2021"/>
    <x v="4"/>
    <x v="1"/>
    <s v="Tuesday"/>
    <s v="18"/>
    <x v="0"/>
    <x v="41"/>
    <x v="31"/>
    <x v="3"/>
    <n v="33"/>
    <n v="50"/>
    <n v="1650"/>
    <n v="908"/>
    <n v="0.55000000000000004"/>
    <x v="2"/>
    <s v="low Units"/>
    <n v="2.7338271078720787E-4"/>
  </r>
  <r>
    <x v="3"/>
    <s v="Online"/>
    <n v="1185732"/>
    <n v="44334"/>
    <s v="18-05-2021"/>
    <x v="4"/>
    <x v="1"/>
    <s v="Tuesday"/>
    <s v="18"/>
    <x v="0"/>
    <x v="41"/>
    <x v="31"/>
    <x v="4"/>
    <n v="42"/>
    <n v="68"/>
    <n v="2856"/>
    <n v="1542"/>
    <n v="0.54"/>
    <x v="2"/>
    <s v="low Units"/>
    <n v="4.6426887668928908E-4"/>
  </r>
  <r>
    <x v="3"/>
    <s v="Online"/>
    <n v="1185732"/>
    <n v="44334"/>
    <s v="18-05-2021"/>
    <x v="4"/>
    <x v="1"/>
    <s v="Tuesday"/>
    <s v="18"/>
    <x v="0"/>
    <x v="41"/>
    <x v="31"/>
    <x v="5"/>
    <n v="52"/>
    <n v="95"/>
    <n v="4940"/>
    <n v="2717"/>
    <n v="0.55000000000000004"/>
    <x v="2"/>
    <s v="low Units"/>
    <n v="8.1804055639740506E-4"/>
  </r>
  <r>
    <x v="3"/>
    <s v="Online"/>
    <n v="1185732"/>
    <n v="44364"/>
    <s v="17-06-2021"/>
    <x v="11"/>
    <x v="1"/>
    <s v="Thursday"/>
    <s v="17"/>
    <x v="0"/>
    <x v="41"/>
    <x v="31"/>
    <x v="0"/>
    <n v="43"/>
    <n v="150"/>
    <n v="6450"/>
    <n v="3354"/>
    <n v="0.52"/>
    <x v="2"/>
    <s v="low Units"/>
    <n v="1.0098299691412942E-3"/>
  </r>
  <r>
    <x v="3"/>
    <s v="Online"/>
    <n v="1185732"/>
    <n v="44364"/>
    <s v="17-06-2021"/>
    <x v="11"/>
    <x v="1"/>
    <s v="Thursday"/>
    <s v="17"/>
    <x v="0"/>
    <x v="41"/>
    <x v="31"/>
    <x v="1"/>
    <n v="37"/>
    <n v="119"/>
    <n v="4403"/>
    <n v="2202"/>
    <n v="0.5"/>
    <x v="2"/>
    <s v="low Units"/>
    <n v="6.6298318188703941E-4"/>
  </r>
  <r>
    <x v="3"/>
    <s v="Online"/>
    <n v="1185732"/>
    <n v="44364"/>
    <s v="17-06-2021"/>
    <x v="11"/>
    <x v="1"/>
    <s v="Thursday"/>
    <s v="17"/>
    <x v="0"/>
    <x v="41"/>
    <x v="31"/>
    <x v="2"/>
    <n v="33"/>
    <n v="81"/>
    <n v="2673"/>
    <n v="1443"/>
    <n v="0.54"/>
    <x v="2"/>
    <s v="low Units"/>
    <n v="4.3446173090962658E-4"/>
  </r>
  <r>
    <x v="3"/>
    <s v="Online"/>
    <n v="1185732"/>
    <n v="44364"/>
    <s v="17-06-2021"/>
    <x v="11"/>
    <x v="1"/>
    <s v="Thursday"/>
    <s v="17"/>
    <x v="0"/>
    <x v="41"/>
    <x v="31"/>
    <x v="3"/>
    <n v="33"/>
    <n v="69"/>
    <n v="2277"/>
    <n v="1184"/>
    <n v="0.52"/>
    <x v="2"/>
    <s v="low Units"/>
    <n v="3.5648142023353977E-4"/>
  </r>
  <r>
    <x v="3"/>
    <s v="Online"/>
    <n v="1185732"/>
    <n v="44364"/>
    <s v="17-06-2021"/>
    <x v="11"/>
    <x v="1"/>
    <s v="Thursday"/>
    <s v="17"/>
    <x v="0"/>
    <x v="41"/>
    <x v="31"/>
    <x v="4"/>
    <n v="41"/>
    <n v="74"/>
    <n v="3034"/>
    <n v="1669"/>
    <n v="0.55000000000000004"/>
    <x v="2"/>
    <s v="low Units"/>
    <n v="5.0250632632582596E-4"/>
  </r>
  <r>
    <x v="3"/>
    <s v="Online"/>
    <n v="1185732"/>
    <n v="44364"/>
    <s v="17-06-2021"/>
    <x v="11"/>
    <x v="1"/>
    <s v="Thursday"/>
    <s v="17"/>
    <x v="0"/>
    <x v="41"/>
    <x v="31"/>
    <x v="5"/>
    <n v="59"/>
    <n v="115"/>
    <n v="6785"/>
    <n v="3528"/>
    <n v="0.52"/>
    <x v="2"/>
    <s v="low Units"/>
    <n v="1.0622182859661557E-3"/>
  </r>
  <r>
    <x v="3"/>
    <s v="Online"/>
    <n v="1185732"/>
    <n v="44393"/>
    <s v="16-07-2021"/>
    <x v="5"/>
    <x v="1"/>
    <s v="Friday"/>
    <s v="16"/>
    <x v="0"/>
    <x v="41"/>
    <x v="31"/>
    <x v="0"/>
    <n v="55"/>
    <n v="182"/>
    <n v="10010"/>
    <n v="5205"/>
    <n v="0.52"/>
    <x v="2"/>
    <s v="low Units"/>
    <n v="1.5671332705368027E-3"/>
  </r>
  <r>
    <x v="3"/>
    <s v="Online"/>
    <n v="1185732"/>
    <n v="44393"/>
    <s v="16-07-2021"/>
    <x v="5"/>
    <x v="1"/>
    <s v="Friday"/>
    <s v="16"/>
    <x v="0"/>
    <x v="41"/>
    <x v="31"/>
    <x v="1"/>
    <n v="50"/>
    <n v="116"/>
    <n v="5800"/>
    <n v="3074"/>
    <n v="0.53"/>
    <x v="2"/>
    <s v="low Units"/>
    <n v="9.2552693057255172E-4"/>
  </r>
  <r>
    <x v="3"/>
    <s v="Online"/>
    <n v="1185732"/>
    <n v="44393"/>
    <s v="16-07-2021"/>
    <x v="5"/>
    <x v="1"/>
    <s v="Friday"/>
    <s v="16"/>
    <x v="0"/>
    <x v="41"/>
    <x v="31"/>
    <x v="2"/>
    <n v="49"/>
    <n v="98"/>
    <n v="4802"/>
    <n v="2545"/>
    <n v="0.53"/>
    <x v="2"/>
    <s v="low Units"/>
    <n v="7.6625440413374889E-4"/>
  </r>
  <r>
    <x v="3"/>
    <s v="Online"/>
    <n v="1185732"/>
    <n v="44393"/>
    <s v="16-07-2021"/>
    <x v="5"/>
    <x v="1"/>
    <s v="Friday"/>
    <s v="16"/>
    <x v="0"/>
    <x v="41"/>
    <x v="31"/>
    <x v="3"/>
    <n v="48"/>
    <n v="77"/>
    <n v="3696"/>
    <n v="1885"/>
    <n v="0.51"/>
    <x v="2"/>
    <s v="low Units"/>
    <n v="5.6754009893599877E-4"/>
  </r>
  <r>
    <x v="3"/>
    <s v="Online"/>
    <n v="1185732"/>
    <n v="44393"/>
    <s v="16-07-2021"/>
    <x v="5"/>
    <x v="1"/>
    <s v="Friday"/>
    <s v="16"/>
    <x v="0"/>
    <x v="41"/>
    <x v="31"/>
    <x v="4"/>
    <n v="54"/>
    <n v="87"/>
    <n v="4698"/>
    <n v="2537"/>
    <n v="0.54"/>
    <x v="2"/>
    <s v="low Units"/>
    <n v="7.6384574588892764E-4"/>
  </r>
  <r>
    <x v="3"/>
    <s v="Online"/>
    <n v="1185732"/>
    <n v="44393"/>
    <s v="16-07-2021"/>
    <x v="5"/>
    <x v="1"/>
    <s v="Friday"/>
    <s v="16"/>
    <x v="0"/>
    <x v="41"/>
    <x v="31"/>
    <x v="5"/>
    <n v="63"/>
    <n v="133"/>
    <n v="8379"/>
    <n v="4525"/>
    <n v="0.54"/>
    <x v="2"/>
    <s v="low Units"/>
    <n v="1.3623973197269997E-3"/>
  </r>
  <r>
    <x v="3"/>
    <s v="Online"/>
    <n v="1185732"/>
    <n v="44425"/>
    <s v="17-08-2021"/>
    <x v="6"/>
    <x v="1"/>
    <s v="Tuesday"/>
    <s v="17"/>
    <x v="0"/>
    <x v="41"/>
    <x v="31"/>
    <x v="0"/>
    <n v="46"/>
    <n v="131"/>
    <n v="6026"/>
    <n v="3134"/>
    <n v="0.52"/>
    <x v="2"/>
    <s v="low Units"/>
    <n v="9.4359186740871086E-4"/>
  </r>
  <r>
    <x v="3"/>
    <s v="Online"/>
    <n v="1185732"/>
    <n v="44425"/>
    <s v="17-08-2021"/>
    <x v="6"/>
    <x v="1"/>
    <s v="Tuesday"/>
    <s v="17"/>
    <x v="0"/>
    <x v="41"/>
    <x v="31"/>
    <x v="1"/>
    <n v="42"/>
    <n v="90"/>
    <n v="3780"/>
    <n v="2079"/>
    <n v="0.55000000000000004"/>
    <x v="2"/>
    <s v="low Units"/>
    <n v="6.2595006137291316E-4"/>
  </r>
  <r>
    <x v="3"/>
    <s v="Online"/>
    <n v="1185732"/>
    <n v="44425"/>
    <s v="17-08-2021"/>
    <x v="6"/>
    <x v="1"/>
    <s v="Tuesday"/>
    <s v="17"/>
    <x v="0"/>
    <x v="41"/>
    <x v="31"/>
    <x v="2"/>
    <n v="38"/>
    <n v="87"/>
    <n v="3306"/>
    <n v="1719"/>
    <n v="0.52"/>
    <x v="2"/>
    <s v="low Units"/>
    <n v="5.1756044035595843E-4"/>
  </r>
  <r>
    <x v="3"/>
    <s v="Online"/>
    <n v="1185732"/>
    <n v="44425"/>
    <s v="17-08-2021"/>
    <x v="6"/>
    <x v="1"/>
    <s v="Tuesday"/>
    <s v="17"/>
    <x v="0"/>
    <x v="41"/>
    <x v="31"/>
    <x v="3"/>
    <n v="36"/>
    <n v="72"/>
    <n v="2592"/>
    <n v="1322"/>
    <n v="0.51"/>
    <x v="2"/>
    <s v="low Units"/>
    <n v="3.980307749567057E-4"/>
  </r>
  <r>
    <x v="3"/>
    <s v="Online"/>
    <n v="1185732"/>
    <n v="44425"/>
    <s v="17-08-2021"/>
    <x v="6"/>
    <x v="1"/>
    <s v="Tuesday"/>
    <s v="17"/>
    <x v="0"/>
    <x v="41"/>
    <x v="31"/>
    <x v="4"/>
    <n v="49"/>
    <n v="68"/>
    <n v="3332"/>
    <n v="1799"/>
    <n v="0.54"/>
    <x v="2"/>
    <s v="low Units"/>
    <n v="5.4164702280417069E-4"/>
  </r>
  <r>
    <x v="3"/>
    <s v="Online"/>
    <n v="1185732"/>
    <n v="44425"/>
    <s v="17-08-2021"/>
    <x v="6"/>
    <x v="1"/>
    <s v="Tuesday"/>
    <s v="17"/>
    <x v="0"/>
    <x v="41"/>
    <x v="31"/>
    <x v="5"/>
    <n v="54"/>
    <n v="115"/>
    <n v="6210"/>
    <n v="3353"/>
    <n v="0.54"/>
    <x v="2"/>
    <s v="low Units"/>
    <n v="1.0095288868606916E-3"/>
  </r>
  <r>
    <x v="3"/>
    <s v="Online"/>
    <n v="1185732"/>
    <n v="44457"/>
    <s v="18-09-2021"/>
    <x v="7"/>
    <x v="1"/>
    <s v="Saturday"/>
    <s v="18"/>
    <x v="0"/>
    <x v="41"/>
    <x v="31"/>
    <x v="0"/>
    <n v="34"/>
    <n v="154"/>
    <n v="5236"/>
    <n v="2670"/>
    <n v="0.51"/>
    <x v="2"/>
    <s v="low Units"/>
    <n v="8.0388968920908034E-4"/>
  </r>
  <r>
    <x v="3"/>
    <s v="Online"/>
    <n v="1185732"/>
    <n v="44457"/>
    <s v="18-09-2021"/>
    <x v="7"/>
    <x v="1"/>
    <s v="Saturday"/>
    <s v="18"/>
    <x v="0"/>
    <x v="41"/>
    <x v="31"/>
    <x v="1"/>
    <n v="29"/>
    <n v="91"/>
    <n v="2639"/>
    <n v="1399"/>
    <n v="0.53"/>
    <x v="2"/>
    <s v="low Units"/>
    <n v="4.2121411056310993E-4"/>
  </r>
  <r>
    <x v="3"/>
    <s v="Online"/>
    <n v="1185732"/>
    <n v="44457"/>
    <s v="18-09-2021"/>
    <x v="7"/>
    <x v="1"/>
    <s v="Saturday"/>
    <s v="18"/>
    <x v="0"/>
    <x v="41"/>
    <x v="31"/>
    <x v="2"/>
    <n v="24"/>
    <n v="68"/>
    <n v="1632"/>
    <n v="881"/>
    <n v="0.54"/>
    <x v="2"/>
    <s v="low Units"/>
    <n v="2.6525348921093626E-4"/>
  </r>
  <r>
    <x v="3"/>
    <s v="Online"/>
    <n v="1185732"/>
    <n v="44457"/>
    <s v="18-09-2021"/>
    <x v="7"/>
    <x v="1"/>
    <s v="Saturday"/>
    <s v="18"/>
    <x v="0"/>
    <x v="41"/>
    <x v="31"/>
    <x v="3"/>
    <n v="23"/>
    <n v="59"/>
    <n v="1357"/>
    <n v="679"/>
    <n v="0.5"/>
    <x v="2"/>
    <s v="low Units"/>
    <n v="2.044348685292006E-4"/>
  </r>
  <r>
    <x v="3"/>
    <s v="Online"/>
    <n v="1185732"/>
    <n v="44457"/>
    <s v="18-09-2021"/>
    <x v="7"/>
    <x v="1"/>
    <s v="Saturday"/>
    <s v="18"/>
    <x v="0"/>
    <x v="41"/>
    <x v="31"/>
    <x v="4"/>
    <n v="32"/>
    <n v="61"/>
    <n v="1952"/>
    <n v="1015"/>
    <n v="0.52"/>
    <x v="2"/>
    <s v="low Units"/>
    <n v="3.0559851481169156E-4"/>
  </r>
  <r>
    <x v="3"/>
    <s v="Online"/>
    <n v="1185732"/>
    <n v="44457"/>
    <s v="18-09-2021"/>
    <x v="7"/>
    <x v="1"/>
    <s v="Saturday"/>
    <s v="18"/>
    <x v="0"/>
    <x v="41"/>
    <x v="31"/>
    <x v="5"/>
    <n v="36"/>
    <n v="75"/>
    <n v="2700"/>
    <n v="1377"/>
    <n v="0.51"/>
    <x v="2"/>
    <s v="low Units"/>
    <n v="4.1459030038985161E-4"/>
  </r>
  <r>
    <x v="3"/>
    <s v="Online"/>
    <n v="1185732"/>
    <n v="44486"/>
    <s v="17-10-2021"/>
    <x v="8"/>
    <x v="1"/>
    <s v="Sunday"/>
    <s v="17"/>
    <x v="0"/>
    <x v="41"/>
    <x v="31"/>
    <x v="0"/>
    <n v="41"/>
    <n v="115"/>
    <n v="4715"/>
    <n v="2546"/>
    <n v="0.54"/>
    <x v="2"/>
    <s v="low Units"/>
    <n v="7.6655548641435154E-4"/>
  </r>
  <r>
    <x v="3"/>
    <s v="Online"/>
    <n v="1185732"/>
    <n v="44486"/>
    <s v="17-10-2021"/>
    <x v="8"/>
    <x v="1"/>
    <s v="Sunday"/>
    <s v="17"/>
    <x v="0"/>
    <x v="41"/>
    <x v="31"/>
    <x v="1"/>
    <n v="32"/>
    <n v="80"/>
    <n v="2560"/>
    <n v="1331"/>
    <n v="0.52"/>
    <x v="2"/>
    <s v="low Units"/>
    <n v="4.0074051548212954E-4"/>
  </r>
  <r>
    <x v="3"/>
    <s v="Online"/>
    <n v="1185732"/>
    <n v="44486"/>
    <s v="17-10-2021"/>
    <x v="8"/>
    <x v="1"/>
    <s v="Sunday"/>
    <s v="17"/>
    <x v="0"/>
    <x v="41"/>
    <x v="31"/>
    <x v="2"/>
    <n v="33"/>
    <n v="44"/>
    <n v="1452"/>
    <n v="770"/>
    <n v="0.53"/>
    <x v="2"/>
    <s v="low Units"/>
    <n v="2.3183335606404191E-4"/>
  </r>
  <r>
    <x v="3"/>
    <s v="Online"/>
    <n v="1185732"/>
    <n v="44486"/>
    <s v="17-10-2021"/>
    <x v="8"/>
    <x v="1"/>
    <s v="Sunday"/>
    <s v="17"/>
    <x v="0"/>
    <x v="41"/>
    <x v="31"/>
    <x v="3"/>
    <n v="32"/>
    <n v="47"/>
    <n v="1504"/>
    <n v="797"/>
    <n v="0.53"/>
    <x v="2"/>
    <s v="low Units"/>
    <n v="2.3996257764031349E-4"/>
  </r>
  <r>
    <x v="3"/>
    <s v="Online"/>
    <n v="1185732"/>
    <n v="44486"/>
    <s v="17-10-2021"/>
    <x v="8"/>
    <x v="1"/>
    <s v="Sunday"/>
    <s v="17"/>
    <x v="0"/>
    <x v="41"/>
    <x v="31"/>
    <x v="4"/>
    <n v="41"/>
    <n v="53"/>
    <n v="2173"/>
    <n v="1195"/>
    <n v="0.55000000000000004"/>
    <x v="2"/>
    <s v="low Units"/>
    <n v="3.5979332532016893E-4"/>
  </r>
  <r>
    <x v="0"/>
    <s v="Online"/>
    <n v="1185732"/>
    <n v="44486"/>
    <s v="17-10-2021"/>
    <x v="8"/>
    <x v="1"/>
    <s v="Sunday"/>
    <s v="17"/>
    <x v="0"/>
    <x v="41"/>
    <x v="31"/>
    <x v="5"/>
    <n v="47"/>
    <n v="84"/>
    <n v="3948"/>
    <n v="1974"/>
    <n v="0.5"/>
    <x v="2"/>
    <s v="low Units"/>
    <n v="5.9433642190963472E-4"/>
  </r>
  <r>
    <x v="0"/>
    <s v="Online"/>
    <n v="1185732"/>
    <n v="44517"/>
    <s v="17-11-2021"/>
    <x v="9"/>
    <x v="1"/>
    <s v="Wednesday"/>
    <s v="17"/>
    <x v="0"/>
    <x v="41"/>
    <x v="31"/>
    <x v="0"/>
    <n v="44"/>
    <n v="117"/>
    <n v="5148"/>
    <n v="2677"/>
    <n v="0.52"/>
    <x v="2"/>
    <s v="low Units"/>
    <n v="8.0599726517329904E-4"/>
  </r>
  <r>
    <x v="0"/>
    <s v="Online"/>
    <n v="1185732"/>
    <n v="44517"/>
    <s v="17-11-2021"/>
    <x v="9"/>
    <x v="1"/>
    <s v="Wednesday"/>
    <s v="17"/>
    <x v="0"/>
    <x v="41"/>
    <x v="31"/>
    <x v="1"/>
    <n v="33"/>
    <n v="95"/>
    <n v="3135"/>
    <n v="1662"/>
    <n v="0.53"/>
    <x v="2"/>
    <s v="low Units"/>
    <n v="5.0039875036160736E-4"/>
  </r>
  <r>
    <x v="0"/>
    <s v="Online"/>
    <n v="1185732"/>
    <n v="44517"/>
    <s v="17-11-2021"/>
    <x v="9"/>
    <x v="1"/>
    <s v="Wednesday"/>
    <s v="17"/>
    <x v="0"/>
    <x v="41"/>
    <x v="31"/>
    <x v="2"/>
    <n v="32"/>
    <n v="77"/>
    <n v="2464"/>
    <n v="1232"/>
    <n v="0.5"/>
    <x v="2"/>
    <s v="low Units"/>
    <n v="3.7093336970246704E-4"/>
  </r>
  <r>
    <x v="0"/>
    <s v="Online"/>
    <n v="1185732"/>
    <n v="44517"/>
    <s v="17-11-2021"/>
    <x v="9"/>
    <x v="1"/>
    <s v="Wednesday"/>
    <s v="17"/>
    <x v="0"/>
    <x v="41"/>
    <x v="31"/>
    <x v="3"/>
    <n v="38"/>
    <n v="91"/>
    <n v="3458"/>
    <n v="1902"/>
    <n v="0.55000000000000004"/>
    <x v="2"/>
    <s v="low Units"/>
    <n v="5.7265849770624382E-4"/>
  </r>
  <r>
    <x v="0"/>
    <s v="Online"/>
    <n v="1185732"/>
    <n v="44517"/>
    <s v="17-11-2021"/>
    <x v="9"/>
    <x v="1"/>
    <s v="Wednesday"/>
    <s v="17"/>
    <x v="0"/>
    <x v="41"/>
    <x v="31"/>
    <x v="4"/>
    <n v="62"/>
    <n v="78"/>
    <n v="4836"/>
    <n v="2563"/>
    <n v="0.53"/>
    <x v="2"/>
    <s v="low Units"/>
    <n v="7.7167388518459669E-4"/>
  </r>
  <r>
    <x v="0"/>
    <s v="Online"/>
    <n v="1185732"/>
    <n v="44517"/>
    <s v="17-11-2021"/>
    <x v="9"/>
    <x v="1"/>
    <s v="Wednesday"/>
    <s v="17"/>
    <x v="0"/>
    <x v="41"/>
    <x v="31"/>
    <x v="5"/>
    <n v="64"/>
    <n v="100"/>
    <n v="6400"/>
    <n v="3264"/>
    <n v="0.51"/>
    <x v="2"/>
    <s v="low Units"/>
    <n v="9.8273256388705559E-4"/>
  </r>
  <r>
    <x v="0"/>
    <s v="Online"/>
    <n v="1185732"/>
    <n v="44546"/>
    <s v="16-12-2021"/>
    <x v="10"/>
    <x v="1"/>
    <s v="Thursday"/>
    <s v="16"/>
    <x v="0"/>
    <x v="41"/>
    <x v="31"/>
    <x v="0"/>
    <n v="60"/>
    <n v="176"/>
    <n v="10560"/>
    <n v="5491"/>
    <n v="0.52"/>
    <x v="2"/>
    <s v="low Units"/>
    <n v="1.6532428027891614E-3"/>
  </r>
  <r>
    <x v="0"/>
    <s v="Online"/>
    <n v="1185732"/>
    <n v="44546"/>
    <s v="16-12-2021"/>
    <x v="10"/>
    <x v="1"/>
    <s v="Thursday"/>
    <s v="16"/>
    <x v="0"/>
    <x v="41"/>
    <x v="31"/>
    <x v="1"/>
    <n v="52"/>
    <n v="135"/>
    <n v="7020"/>
    <n v="3650"/>
    <n v="0.52"/>
    <x v="2"/>
    <s v="low Units"/>
    <n v="1.0989503241996791E-3"/>
  </r>
  <r>
    <x v="3"/>
    <s v="Online"/>
    <n v="1185732"/>
    <n v="44546"/>
    <s v="16-12-2021"/>
    <x v="10"/>
    <x v="1"/>
    <s v="Thursday"/>
    <s v="16"/>
    <x v="0"/>
    <x v="41"/>
    <x v="31"/>
    <x v="2"/>
    <n v="50"/>
    <n v="112"/>
    <n v="5600"/>
    <n v="2968"/>
    <n v="0.53"/>
    <x v="2"/>
    <s v="low Units"/>
    <n v="8.9361220882867062E-4"/>
  </r>
  <r>
    <x v="0"/>
    <s v="Online"/>
    <n v="1185732"/>
    <n v="44546"/>
    <s v="16-12-2021"/>
    <x v="10"/>
    <x v="1"/>
    <s v="Thursday"/>
    <s v="16"/>
    <x v="0"/>
    <x v="41"/>
    <x v="31"/>
    <x v="3"/>
    <n v="53"/>
    <n v="102"/>
    <n v="5406"/>
    <n v="2757"/>
    <n v="0.51"/>
    <x v="2"/>
    <s v="low Units"/>
    <n v="8.3008384762151108E-4"/>
  </r>
  <r>
    <x v="0"/>
    <s v="Online"/>
    <n v="1185732"/>
    <n v="44546"/>
    <s v="16-12-2021"/>
    <x v="10"/>
    <x v="1"/>
    <s v="Thursday"/>
    <s v="16"/>
    <x v="0"/>
    <x v="41"/>
    <x v="31"/>
    <x v="4"/>
    <n v="61"/>
    <n v="95"/>
    <n v="5795"/>
    <n v="2898"/>
    <n v="0.5"/>
    <x v="2"/>
    <s v="low Units"/>
    <n v="8.7253644918648503E-4"/>
  </r>
  <r>
    <x v="0"/>
    <s v="Online"/>
    <n v="1185732"/>
    <n v="44546"/>
    <s v="16-12-2021"/>
    <x v="10"/>
    <x v="1"/>
    <s v="Thursday"/>
    <s v="16"/>
    <x v="0"/>
    <x v="41"/>
    <x v="31"/>
    <x v="5"/>
    <n v="68"/>
    <n v="122"/>
    <n v="8296"/>
    <n v="4563"/>
    <n v="0.55000000000000004"/>
    <x v="2"/>
    <s v="low Units"/>
    <n v="1.3738384463899004E-3"/>
  </r>
  <r>
    <x v="0"/>
    <s v="Online"/>
    <n v="1185732"/>
    <n v="44220"/>
    <s v="24-01-2021"/>
    <x v="0"/>
    <x v="1"/>
    <s v="Sunday"/>
    <s v="24"/>
    <x v="0"/>
    <x v="41"/>
    <x v="31"/>
    <x v="0"/>
    <n v="33"/>
    <n v="106"/>
    <n v="3498"/>
    <n v="1749"/>
    <n v="0.5"/>
    <x v="2"/>
    <s v="low Units"/>
    <n v="5.26592908774038E-4"/>
  </r>
  <r>
    <x v="0"/>
    <s v="Online"/>
    <n v="1185732"/>
    <n v="44220"/>
    <s v="24-01-2021"/>
    <x v="0"/>
    <x v="1"/>
    <s v="Sunday"/>
    <s v="24"/>
    <x v="0"/>
    <x v="41"/>
    <x v="31"/>
    <x v="1"/>
    <n v="34"/>
    <n v="68"/>
    <n v="2312"/>
    <n v="1087"/>
    <n v="0.47"/>
    <x v="2"/>
    <s v="low Units"/>
    <n v="3.2727643901508252E-4"/>
  </r>
  <r>
    <x v="0"/>
    <s v="Online"/>
    <n v="1185732"/>
    <n v="44220"/>
    <s v="24-01-2021"/>
    <x v="0"/>
    <x v="1"/>
    <s v="Sunday"/>
    <s v="24"/>
    <x v="0"/>
    <x v="41"/>
    <x v="31"/>
    <x v="2"/>
    <n v="24"/>
    <n v="63"/>
    <n v="1512"/>
    <n v="696"/>
    <n v="0.46"/>
    <x v="2"/>
    <s v="low Units"/>
    <n v="2.095532672994457E-4"/>
  </r>
  <r>
    <x v="0"/>
    <s v="Online"/>
    <n v="1185732"/>
    <n v="44220"/>
    <s v="24-01-2021"/>
    <x v="0"/>
    <x v="1"/>
    <s v="Sunday"/>
    <s v="24"/>
    <x v="0"/>
    <x v="41"/>
    <x v="31"/>
    <x v="3"/>
    <n v="28"/>
    <n v="20"/>
    <n v="560"/>
    <n v="280"/>
    <n v="0.5"/>
    <x v="2"/>
    <s v="low Units"/>
    <n v="8.4303038568742515E-5"/>
  </r>
  <r>
    <x v="0"/>
    <s v="Online"/>
    <n v="1185732"/>
    <n v="44220"/>
    <s v="24-01-2021"/>
    <x v="0"/>
    <x v="1"/>
    <s v="Sunday"/>
    <s v="24"/>
    <x v="0"/>
    <x v="41"/>
    <x v="31"/>
    <x v="4"/>
    <n v="42"/>
    <n v="33"/>
    <n v="1386"/>
    <n v="596"/>
    <n v="0.43"/>
    <x v="2"/>
    <s v="low Units"/>
    <n v="1.7944503923918051E-4"/>
  </r>
  <r>
    <x v="0"/>
    <s v="Online"/>
    <n v="1185732"/>
    <n v="44220"/>
    <s v="24-01-2021"/>
    <x v="0"/>
    <x v="1"/>
    <s v="Sunday"/>
    <s v="24"/>
    <x v="0"/>
    <x v="41"/>
    <x v="31"/>
    <x v="5"/>
    <n v="33"/>
    <n v="59"/>
    <n v="1947"/>
    <n v="779"/>
    <n v="0.4"/>
    <x v="2"/>
    <s v="low Units"/>
    <n v="2.3454309658946579E-4"/>
  </r>
  <r>
    <x v="0"/>
    <s v="Online"/>
    <n v="1185732"/>
    <n v="44249"/>
    <s v="22-02-2021"/>
    <x v="1"/>
    <x v="1"/>
    <s v="Monday"/>
    <s v="22"/>
    <x v="0"/>
    <x v="41"/>
    <x v="31"/>
    <x v="0"/>
    <n v="32"/>
    <n v="138"/>
    <n v="4416"/>
    <n v="2340"/>
    <n v="0.53"/>
    <x v="2"/>
    <s v="low Units"/>
    <n v="7.0453253661020528E-4"/>
  </r>
  <r>
    <x v="3"/>
    <s v="Online"/>
    <n v="1185732"/>
    <n v="44249"/>
    <s v="22-02-2021"/>
    <x v="1"/>
    <x v="1"/>
    <s v="Monday"/>
    <s v="22"/>
    <x v="0"/>
    <x v="41"/>
    <x v="31"/>
    <x v="1"/>
    <n v="34"/>
    <n v="38"/>
    <n v="1292"/>
    <n v="594"/>
    <n v="0.46"/>
    <x v="2"/>
    <s v="low Units"/>
    <n v="1.788428746779752E-4"/>
  </r>
  <r>
    <x v="3"/>
    <s v="Online"/>
    <n v="1185732"/>
    <n v="44249"/>
    <s v="22-02-2021"/>
    <x v="1"/>
    <x v="1"/>
    <s v="Monday"/>
    <s v="22"/>
    <x v="0"/>
    <x v="41"/>
    <x v="31"/>
    <x v="2"/>
    <n v="24"/>
    <n v="46"/>
    <n v="1104"/>
    <n v="519"/>
    <n v="0.47"/>
    <x v="2"/>
    <s v="low Units"/>
    <n v="1.562617036327763E-4"/>
  </r>
  <r>
    <x v="3"/>
    <s v="Online"/>
    <n v="1185732"/>
    <n v="44249"/>
    <s v="22-02-2021"/>
    <x v="1"/>
    <x v="1"/>
    <s v="Monday"/>
    <s v="22"/>
    <x v="0"/>
    <x v="42"/>
    <x v="44"/>
    <x v="3"/>
    <n v="28"/>
    <n v="14"/>
    <n v="392"/>
    <n v="196"/>
    <n v="0.5"/>
    <x v="2"/>
    <s v="low Units"/>
    <n v="5.9012126998119761E-5"/>
  </r>
  <r>
    <x v="3"/>
    <s v="Online"/>
    <n v="1185732"/>
    <n v="44249"/>
    <s v="22-02-2021"/>
    <x v="1"/>
    <x v="1"/>
    <s v="Monday"/>
    <s v="22"/>
    <x v="0"/>
    <x v="42"/>
    <x v="44"/>
    <x v="4"/>
    <n v="41"/>
    <n v="31"/>
    <n v="1271"/>
    <n v="572"/>
    <n v="0.45"/>
    <x v="2"/>
    <s v="low Units"/>
    <n v="1.7221906450471685E-4"/>
  </r>
  <r>
    <x v="3"/>
    <s v="Online"/>
    <n v="1185732"/>
    <n v="44249"/>
    <s v="22-02-2021"/>
    <x v="1"/>
    <x v="1"/>
    <s v="Monday"/>
    <s v="22"/>
    <x v="0"/>
    <x v="42"/>
    <x v="44"/>
    <x v="5"/>
    <n v="34"/>
    <n v="63"/>
    <n v="2142"/>
    <n v="921"/>
    <n v="0.43"/>
    <x v="2"/>
    <s v="low Units"/>
    <n v="2.7729678043504234E-4"/>
  </r>
  <r>
    <x v="3"/>
    <s v="Online"/>
    <n v="1185732"/>
    <n v="44275"/>
    <s v="20-03-2021"/>
    <x v="2"/>
    <x v="1"/>
    <s v="Saturday"/>
    <s v="20"/>
    <x v="0"/>
    <x v="42"/>
    <x v="44"/>
    <x v="0"/>
    <n v="32"/>
    <n v="125"/>
    <n v="4000"/>
    <n v="2120"/>
    <n v="0.53"/>
    <x v="2"/>
    <s v="low Units"/>
    <n v="6.3829443487762195E-4"/>
  </r>
  <r>
    <x v="3"/>
    <s v="Online"/>
    <n v="1185732"/>
    <n v="44275"/>
    <s v="20-03-2021"/>
    <x v="2"/>
    <x v="1"/>
    <s v="Saturday"/>
    <s v="20"/>
    <x v="0"/>
    <x v="42"/>
    <x v="44"/>
    <x v="1"/>
    <n v="34"/>
    <n v="39"/>
    <n v="1326"/>
    <n v="623"/>
    <n v="0.47"/>
    <x v="2"/>
    <s v="low Units"/>
    <n v="1.8757426081545208E-4"/>
  </r>
  <r>
    <x v="3"/>
    <s v="Online"/>
    <n v="1185732"/>
    <n v="44275"/>
    <s v="20-03-2021"/>
    <x v="2"/>
    <x v="1"/>
    <s v="Saturday"/>
    <s v="20"/>
    <x v="0"/>
    <x v="42"/>
    <x v="44"/>
    <x v="2"/>
    <n v="24"/>
    <n v="53"/>
    <n v="1272"/>
    <n v="623"/>
    <n v="0.49"/>
    <x v="2"/>
    <s v="low Units"/>
    <n v="1.8757426081545208E-4"/>
  </r>
  <r>
    <x v="3"/>
    <s v="Online"/>
    <n v="1185732"/>
    <n v="44275"/>
    <s v="20-03-2021"/>
    <x v="2"/>
    <x v="1"/>
    <s v="Saturday"/>
    <s v="20"/>
    <x v="0"/>
    <x v="42"/>
    <x v="44"/>
    <x v="3"/>
    <n v="29"/>
    <n v="7"/>
    <n v="203"/>
    <n v="93"/>
    <n v="0.46"/>
    <x v="2"/>
    <s v="low Units"/>
    <n v="2.8000652096046624E-5"/>
  </r>
  <r>
    <x v="3"/>
    <s v="Online"/>
    <n v="1185732"/>
    <n v="44275"/>
    <s v="20-03-2021"/>
    <x v="2"/>
    <x v="1"/>
    <s v="Saturday"/>
    <s v="20"/>
    <x v="0"/>
    <x v="42"/>
    <x v="44"/>
    <x v="4"/>
    <n v="43"/>
    <n v="22"/>
    <n v="946"/>
    <n v="407"/>
    <n v="0.43"/>
    <x v="2"/>
    <s v="low Units"/>
    <n v="1.2254048820527929E-4"/>
  </r>
  <r>
    <x v="3"/>
    <s v="Online"/>
    <n v="1185732"/>
    <n v="44275"/>
    <s v="20-03-2021"/>
    <x v="2"/>
    <x v="1"/>
    <s v="Saturday"/>
    <s v="20"/>
    <x v="0"/>
    <x v="42"/>
    <x v="44"/>
    <x v="5"/>
    <n v="33"/>
    <n v="49"/>
    <n v="1617"/>
    <n v="728"/>
    <n v="0.45"/>
    <x v="2"/>
    <s v="low Units"/>
    <n v="2.1918790027873053E-4"/>
  </r>
  <r>
    <x v="3"/>
    <s v="Online"/>
    <n v="1185732"/>
    <n v="44307"/>
    <s v="21-04-2021"/>
    <x v="3"/>
    <x v="1"/>
    <s v="Wednesday"/>
    <s v="21"/>
    <x v="0"/>
    <x v="42"/>
    <x v="44"/>
    <x v="0"/>
    <n v="33"/>
    <n v="128"/>
    <n v="4224"/>
    <n v="2154"/>
    <n v="0.51"/>
    <x v="2"/>
    <s v="low Units"/>
    <n v="6.4853123241811203E-4"/>
  </r>
  <r>
    <x v="3"/>
    <s v="Online"/>
    <n v="1185732"/>
    <n v="44307"/>
    <s v="21-04-2021"/>
    <x v="3"/>
    <x v="1"/>
    <s v="Wednesday"/>
    <s v="21"/>
    <x v="0"/>
    <x v="42"/>
    <x v="44"/>
    <x v="1"/>
    <n v="32"/>
    <n v="31"/>
    <n v="992"/>
    <n v="466"/>
    <n v="0.47"/>
    <x v="2"/>
    <s v="low Units"/>
    <n v="1.4030434276083575E-4"/>
  </r>
  <r>
    <x v="3"/>
    <s v="Online"/>
    <n v="1185732"/>
    <n v="44307"/>
    <s v="21-04-2021"/>
    <x v="3"/>
    <x v="1"/>
    <s v="Wednesday"/>
    <s v="21"/>
    <x v="0"/>
    <x v="42"/>
    <x v="44"/>
    <x v="2"/>
    <n v="24"/>
    <n v="33"/>
    <n v="792"/>
    <n v="388"/>
    <n v="0.49"/>
    <x v="2"/>
    <s v="low Units"/>
    <n v="1.1681992487382891E-4"/>
  </r>
  <r>
    <x v="3"/>
    <s v="Online"/>
    <n v="1185732"/>
    <n v="44307"/>
    <s v="21-04-2021"/>
    <x v="3"/>
    <x v="1"/>
    <s v="Wednesday"/>
    <s v="21"/>
    <x v="0"/>
    <x v="42"/>
    <x v="44"/>
    <x v="3"/>
    <n v="27"/>
    <n v="13"/>
    <n v="351"/>
    <n v="165"/>
    <n v="0.47"/>
    <x v="2"/>
    <s v="low Units"/>
    <n v="4.9678576299437555E-5"/>
  </r>
  <r>
    <x v="3"/>
    <s v="Online"/>
    <n v="1185732"/>
    <n v="44307"/>
    <s v="21-04-2021"/>
    <x v="3"/>
    <x v="1"/>
    <s v="Wednesday"/>
    <s v="21"/>
    <x v="0"/>
    <x v="42"/>
    <x v="44"/>
    <x v="4"/>
    <n v="41"/>
    <n v="15"/>
    <n v="615"/>
    <n v="277"/>
    <n v="0.45"/>
    <x v="2"/>
    <s v="low Units"/>
    <n v="8.3399791726934561E-5"/>
  </r>
  <r>
    <x v="3"/>
    <s v="Online"/>
    <n v="1185732"/>
    <n v="44307"/>
    <s v="21-04-2021"/>
    <x v="3"/>
    <x v="1"/>
    <s v="Wednesday"/>
    <s v="21"/>
    <x v="0"/>
    <x v="42"/>
    <x v="44"/>
    <x v="5"/>
    <n v="32"/>
    <n v="52"/>
    <n v="1664"/>
    <n v="732"/>
    <n v="0.44"/>
    <x v="2"/>
    <s v="low Units"/>
    <n v="2.2039222940114115E-4"/>
  </r>
  <r>
    <x v="3"/>
    <s v="Online"/>
    <n v="1185732"/>
    <n v="44336"/>
    <s v="20-05-2021"/>
    <x v="4"/>
    <x v="1"/>
    <s v="Thursday"/>
    <s v="20"/>
    <x v="0"/>
    <x v="42"/>
    <x v="44"/>
    <x v="0"/>
    <n v="49"/>
    <n v="118"/>
    <n v="5782"/>
    <n v="3007"/>
    <n v="0.52"/>
    <x v="2"/>
    <s v="low Units"/>
    <n v="9.0535441777217398E-4"/>
  </r>
  <r>
    <x v="3"/>
    <s v="Online"/>
    <n v="1185732"/>
    <n v="44336"/>
    <s v="20-05-2021"/>
    <x v="4"/>
    <x v="1"/>
    <s v="Thursday"/>
    <s v="20"/>
    <x v="0"/>
    <x v="42"/>
    <x v="44"/>
    <x v="1"/>
    <n v="42"/>
    <n v="47"/>
    <n v="1974"/>
    <n v="908"/>
    <n v="0.46"/>
    <x v="2"/>
    <s v="low Units"/>
    <n v="2.7338271078720787E-4"/>
  </r>
  <r>
    <x v="3"/>
    <s v="Online"/>
    <n v="1185732"/>
    <n v="44336"/>
    <s v="20-05-2021"/>
    <x v="4"/>
    <x v="1"/>
    <s v="Thursday"/>
    <s v="20"/>
    <x v="0"/>
    <x v="42"/>
    <x v="44"/>
    <x v="2"/>
    <n v="36"/>
    <n v="38"/>
    <n v="1368"/>
    <n v="657"/>
    <n v="0.48"/>
    <x v="2"/>
    <s v="low Units"/>
    <n v="1.9781105835594225E-4"/>
  </r>
  <r>
    <x v="3"/>
    <s v="Online"/>
    <n v="1185732"/>
    <n v="44336"/>
    <s v="20-05-2021"/>
    <x v="4"/>
    <x v="1"/>
    <s v="Thursday"/>
    <s v="20"/>
    <x v="0"/>
    <x v="42"/>
    <x v="44"/>
    <x v="3"/>
    <n v="37"/>
    <n v="30"/>
    <n v="1110"/>
    <n v="533"/>
    <n v="0.48"/>
    <x v="2"/>
    <s v="low Units"/>
    <n v="1.6047685556121343E-4"/>
  </r>
  <r>
    <x v="3"/>
    <s v="Online"/>
    <n v="1185732"/>
    <n v="44336"/>
    <s v="20-05-2021"/>
    <x v="4"/>
    <x v="1"/>
    <s v="Thursday"/>
    <s v="20"/>
    <x v="0"/>
    <x v="42"/>
    <x v="44"/>
    <x v="4"/>
    <n v="49"/>
    <n v="36"/>
    <n v="1764"/>
    <n v="741"/>
    <n v="0.42"/>
    <x v="2"/>
    <s v="low Units"/>
    <n v="2.2310196992656503E-4"/>
  </r>
  <r>
    <x v="3"/>
    <s v="Online"/>
    <n v="1185732"/>
    <n v="44336"/>
    <s v="20-05-2021"/>
    <x v="4"/>
    <x v="1"/>
    <s v="Thursday"/>
    <s v="20"/>
    <x v="0"/>
    <x v="42"/>
    <x v="44"/>
    <x v="5"/>
    <n v="52"/>
    <n v="63"/>
    <n v="3276"/>
    <n v="1343"/>
    <n v="0.41"/>
    <x v="2"/>
    <s v="low Units"/>
    <n v="4.0435350284936142E-4"/>
  </r>
  <r>
    <x v="3"/>
    <s v="Online"/>
    <n v="1185732"/>
    <n v="44369"/>
    <s v="22-06-2021"/>
    <x v="11"/>
    <x v="1"/>
    <s v="Tuesday"/>
    <s v="22"/>
    <x v="0"/>
    <x v="42"/>
    <x v="44"/>
    <x v="0"/>
    <n v="47"/>
    <n v="125"/>
    <n v="5875"/>
    <n v="2938"/>
    <n v="0.5"/>
    <x v="2"/>
    <s v="low Units"/>
    <n v="8.8457974041059105E-4"/>
  </r>
  <r>
    <x v="3"/>
    <s v="Online"/>
    <n v="1185732"/>
    <n v="44369"/>
    <s v="22-06-2021"/>
    <x v="11"/>
    <x v="1"/>
    <s v="Tuesday"/>
    <s v="22"/>
    <x v="0"/>
    <x v="42"/>
    <x v="44"/>
    <x v="1"/>
    <n v="41"/>
    <n v="75"/>
    <n v="3075"/>
    <n v="1445"/>
    <n v="0.47"/>
    <x v="2"/>
    <s v="low Units"/>
    <n v="4.3506389547083184E-4"/>
  </r>
  <r>
    <x v="0"/>
    <s v="Online"/>
    <n v="1185732"/>
    <n v="44369"/>
    <s v="22-06-2021"/>
    <x v="11"/>
    <x v="1"/>
    <s v="Tuesday"/>
    <s v="22"/>
    <x v="0"/>
    <x v="42"/>
    <x v="44"/>
    <x v="2"/>
    <n v="37"/>
    <n v="47"/>
    <n v="1739"/>
    <n v="870"/>
    <n v="0.5"/>
    <x v="2"/>
    <s v="low Units"/>
    <n v="2.619415841243071E-4"/>
  </r>
  <r>
    <x v="0"/>
    <s v="Online"/>
    <n v="1185732"/>
    <n v="44369"/>
    <s v="22-06-2021"/>
    <x v="11"/>
    <x v="1"/>
    <s v="Tuesday"/>
    <s v="22"/>
    <x v="0"/>
    <x v="42"/>
    <x v="44"/>
    <x v="3"/>
    <n v="37"/>
    <n v="44"/>
    <n v="1628"/>
    <n v="814"/>
    <n v="0.5"/>
    <x v="2"/>
    <s v="low Units"/>
    <n v="2.4508097641055859E-4"/>
  </r>
  <r>
    <x v="0"/>
    <s v="Online"/>
    <n v="1185732"/>
    <n v="44369"/>
    <s v="22-06-2021"/>
    <x v="11"/>
    <x v="1"/>
    <s v="Tuesday"/>
    <s v="22"/>
    <x v="0"/>
    <x v="42"/>
    <x v="44"/>
    <x v="4"/>
    <n v="49"/>
    <n v="42"/>
    <n v="2058"/>
    <n v="906"/>
    <n v="0.44"/>
    <x v="2"/>
    <s v="low Units"/>
    <n v="2.7278054622600255E-4"/>
  </r>
  <r>
    <x v="0"/>
    <s v="Online"/>
    <n v="1185732"/>
    <n v="44369"/>
    <s v="22-06-2021"/>
    <x v="11"/>
    <x v="1"/>
    <s v="Tuesday"/>
    <s v="22"/>
    <x v="0"/>
    <x v="42"/>
    <x v="44"/>
    <x v="5"/>
    <n v="53"/>
    <n v="84"/>
    <n v="4452"/>
    <n v="2003"/>
    <n v="0.45"/>
    <x v="2"/>
    <s v="low Units"/>
    <n v="6.0306780804711164E-4"/>
  </r>
  <r>
    <x v="0"/>
    <s v="Online"/>
    <n v="1185732"/>
    <n v="44397"/>
    <s v="20-07-2021"/>
    <x v="5"/>
    <x v="1"/>
    <s v="Tuesday"/>
    <s v="20"/>
    <x v="0"/>
    <x v="42"/>
    <x v="44"/>
    <x v="0"/>
    <n v="49"/>
    <n v="131"/>
    <n v="6419"/>
    <n v="3338"/>
    <n v="0.52"/>
    <x v="2"/>
    <s v="low Units"/>
    <n v="1.0050126526516519E-3"/>
  </r>
  <r>
    <x v="2"/>
    <s v="Online"/>
    <n v="1185732"/>
    <n v="44397"/>
    <s v="20-07-2021"/>
    <x v="5"/>
    <x v="1"/>
    <s v="Tuesday"/>
    <s v="20"/>
    <x v="0"/>
    <x v="42"/>
    <x v="44"/>
    <x v="1"/>
    <n v="42"/>
    <n v="72"/>
    <n v="3024"/>
    <n v="1452"/>
    <n v="0.48"/>
    <x v="2"/>
    <s v="low Units"/>
    <n v="4.3717147143505048E-4"/>
  </r>
  <r>
    <x v="2"/>
    <s v="Online"/>
    <n v="1185732"/>
    <n v="44397"/>
    <s v="20-07-2021"/>
    <x v="5"/>
    <x v="1"/>
    <s v="Tuesday"/>
    <s v="20"/>
    <x v="0"/>
    <x v="42"/>
    <x v="44"/>
    <x v="2"/>
    <n v="37"/>
    <n v="60"/>
    <n v="2220"/>
    <n v="1088"/>
    <n v="0.49"/>
    <x v="2"/>
    <s v="low Units"/>
    <n v="3.2757752129568518E-4"/>
  </r>
  <r>
    <x v="2"/>
    <s v="Online"/>
    <n v="1185732"/>
    <n v="44397"/>
    <s v="20-07-2021"/>
    <x v="5"/>
    <x v="1"/>
    <s v="Tuesday"/>
    <s v="20"/>
    <x v="0"/>
    <x v="42"/>
    <x v="44"/>
    <x v="3"/>
    <n v="36"/>
    <n v="45"/>
    <n v="1620"/>
    <n v="761"/>
    <n v="0.47"/>
    <x v="2"/>
    <s v="low Units"/>
    <n v="2.2912361553861804E-4"/>
  </r>
  <r>
    <x v="2"/>
    <s v="Online"/>
    <n v="1185732"/>
    <n v="44397"/>
    <s v="20-07-2021"/>
    <x v="5"/>
    <x v="1"/>
    <s v="Tuesday"/>
    <s v="20"/>
    <x v="0"/>
    <x v="42"/>
    <x v="44"/>
    <x v="4"/>
    <n v="46"/>
    <n v="51"/>
    <n v="2346"/>
    <n v="1056"/>
    <n v="0.45"/>
    <x v="2"/>
    <s v="low Units"/>
    <n v="3.179428883164003E-4"/>
  </r>
  <r>
    <x v="2"/>
    <s v="Online"/>
    <n v="1185732"/>
    <n v="44397"/>
    <s v="20-07-2021"/>
    <x v="5"/>
    <x v="1"/>
    <s v="Tuesday"/>
    <s v="20"/>
    <x v="0"/>
    <x v="42"/>
    <x v="44"/>
    <x v="5"/>
    <n v="54"/>
    <n v="102"/>
    <n v="5508"/>
    <n v="2313"/>
    <n v="0.42"/>
    <x v="2"/>
    <s v="low Units"/>
    <n v="6.9640331503393368E-4"/>
  </r>
  <r>
    <x v="2"/>
    <s v="Online"/>
    <n v="1185732"/>
    <n v="44429"/>
    <s v="21-08-2021"/>
    <x v="6"/>
    <x v="1"/>
    <s v="Saturday"/>
    <s v="21"/>
    <x v="0"/>
    <x v="42"/>
    <x v="44"/>
    <x v="0"/>
    <n v="48"/>
    <n v="135"/>
    <n v="6480"/>
    <n v="3434"/>
    <n v="0.53"/>
    <x v="2"/>
    <s v="low Units"/>
    <n v="1.0339165515895065E-3"/>
  </r>
  <r>
    <x v="2"/>
    <s v="Online"/>
    <n v="1185732"/>
    <n v="44429"/>
    <s v="21-08-2021"/>
    <x v="6"/>
    <x v="1"/>
    <s v="Saturday"/>
    <s v="21"/>
    <x v="0"/>
    <x v="42"/>
    <x v="44"/>
    <x v="1"/>
    <n v="41"/>
    <n v="83"/>
    <n v="3403"/>
    <n v="1702"/>
    <n v="0.5"/>
    <x v="2"/>
    <s v="low Units"/>
    <n v="5.1244204158571339E-4"/>
  </r>
  <r>
    <x v="2"/>
    <s v="Online"/>
    <n v="1185732"/>
    <n v="44429"/>
    <s v="21-08-2021"/>
    <x v="6"/>
    <x v="1"/>
    <s v="Saturday"/>
    <s v="21"/>
    <x v="0"/>
    <x v="42"/>
    <x v="44"/>
    <x v="2"/>
    <n v="39"/>
    <n v="60"/>
    <n v="2340"/>
    <n v="1170"/>
    <n v="0.5"/>
    <x v="2"/>
    <s v="low Units"/>
    <n v="3.5226626830510264E-4"/>
  </r>
  <r>
    <x v="2"/>
    <s v="Online"/>
    <n v="1185732"/>
    <n v="44429"/>
    <s v="21-08-2021"/>
    <x v="6"/>
    <x v="1"/>
    <s v="Saturday"/>
    <s v="21"/>
    <x v="0"/>
    <x v="42"/>
    <x v="44"/>
    <x v="3"/>
    <n v="37"/>
    <n v="44"/>
    <n v="1628"/>
    <n v="749"/>
    <n v="0.46"/>
    <x v="2"/>
    <s v="low Units"/>
    <n v="2.2551062817138619E-4"/>
  </r>
  <r>
    <x v="2"/>
    <s v="Online"/>
    <n v="1185732"/>
    <n v="44429"/>
    <s v="21-08-2021"/>
    <x v="6"/>
    <x v="1"/>
    <s v="Saturday"/>
    <s v="21"/>
    <x v="0"/>
    <x v="42"/>
    <x v="44"/>
    <x v="4"/>
    <n v="47"/>
    <n v="38"/>
    <n v="1786"/>
    <n v="804"/>
    <n v="0.45"/>
    <x v="2"/>
    <s v="low Units"/>
    <n v="2.4207015360453205E-4"/>
  </r>
  <r>
    <x v="2"/>
    <s v="Online"/>
    <n v="1185732"/>
    <n v="44429"/>
    <s v="21-08-2021"/>
    <x v="6"/>
    <x v="1"/>
    <s v="Saturday"/>
    <s v="21"/>
    <x v="0"/>
    <x v="42"/>
    <x v="44"/>
    <x v="5"/>
    <n v="53"/>
    <n v="81"/>
    <n v="4293"/>
    <n v="1846"/>
    <n v="0.43"/>
    <x v="2"/>
    <s v="low Units"/>
    <n v="5.557978899924953E-4"/>
  </r>
  <r>
    <x v="2"/>
    <s v="Online"/>
    <n v="1185732"/>
    <n v="44459"/>
    <s v="20-09-2021"/>
    <x v="7"/>
    <x v="1"/>
    <s v="Monday"/>
    <s v="20"/>
    <x v="0"/>
    <x v="42"/>
    <x v="44"/>
    <x v="0"/>
    <n v="49"/>
    <n v="128"/>
    <n v="6272"/>
    <n v="3199"/>
    <n v="0.51"/>
    <x v="2"/>
    <s v="low Units"/>
    <n v="9.6316221564788317E-4"/>
  </r>
  <r>
    <x v="2"/>
    <s v="Online"/>
    <n v="1185732"/>
    <n v="44459"/>
    <s v="20-09-2021"/>
    <x v="7"/>
    <x v="1"/>
    <s v="Monday"/>
    <s v="20"/>
    <x v="0"/>
    <x v="42"/>
    <x v="44"/>
    <x v="1"/>
    <n v="44"/>
    <n v="63"/>
    <n v="2772"/>
    <n v="1247"/>
    <n v="0.45"/>
    <x v="2"/>
    <s v="low Units"/>
    <n v="3.7544960391150688E-4"/>
  </r>
  <r>
    <x v="2"/>
    <s v="Online"/>
    <n v="1185732"/>
    <n v="44459"/>
    <s v="20-09-2021"/>
    <x v="7"/>
    <x v="1"/>
    <s v="Monday"/>
    <s v="20"/>
    <x v="0"/>
    <x v="42"/>
    <x v="44"/>
    <x v="2"/>
    <n v="38"/>
    <n v="36"/>
    <n v="1368"/>
    <n v="684"/>
    <n v="0.5"/>
    <x v="2"/>
    <s v="low Units"/>
    <n v="2.0594027993221388E-4"/>
  </r>
  <r>
    <x v="2"/>
    <s v="Online"/>
    <n v="1185732"/>
    <n v="44459"/>
    <s v="20-09-2021"/>
    <x v="7"/>
    <x v="1"/>
    <s v="Monday"/>
    <s v="20"/>
    <x v="0"/>
    <x v="42"/>
    <x v="44"/>
    <x v="3"/>
    <n v="36"/>
    <n v="25"/>
    <n v="900"/>
    <n v="405"/>
    <n v="0.45"/>
    <x v="2"/>
    <s v="low Units"/>
    <n v="1.2193832364407399E-4"/>
  </r>
  <r>
    <x v="2"/>
    <s v="Online"/>
    <n v="1185732"/>
    <n v="44459"/>
    <s v="20-09-2021"/>
    <x v="7"/>
    <x v="1"/>
    <s v="Monday"/>
    <s v="20"/>
    <x v="0"/>
    <x v="42"/>
    <x v="44"/>
    <x v="4"/>
    <n v="48"/>
    <n v="30"/>
    <n v="1440"/>
    <n v="619"/>
    <n v="0.43"/>
    <x v="2"/>
    <s v="low Units"/>
    <n v="1.8636993169304149E-4"/>
  </r>
  <r>
    <x v="2"/>
    <s v="Online"/>
    <n v="1185732"/>
    <n v="44459"/>
    <s v="20-09-2021"/>
    <x v="7"/>
    <x v="1"/>
    <s v="Monday"/>
    <s v="20"/>
    <x v="0"/>
    <x v="42"/>
    <x v="44"/>
    <x v="5"/>
    <n v="54"/>
    <n v="50"/>
    <n v="2700"/>
    <n v="1080"/>
    <n v="0.4"/>
    <x v="2"/>
    <s v="low Units"/>
    <n v="3.2516886305086398E-4"/>
  </r>
  <r>
    <x v="2"/>
    <s v="Online"/>
    <n v="1185732"/>
    <n v="44491"/>
    <s v="22-10-2021"/>
    <x v="8"/>
    <x v="1"/>
    <s v="Friday"/>
    <s v="22"/>
    <x v="0"/>
    <x v="42"/>
    <x v="44"/>
    <x v="0"/>
    <n v="52"/>
    <n v="113"/>
    <n v="5876"/>
    <n v="3173"/>
    <n v="0.54"/>
    <x v="2"/>
    <s v="low Units"/>
    <n v="9.5533407635221422E-4"/>
  </r>
  <r>
    <x v="2"/>
    <s v="Online"/>
    <n v="1185732"/>
    <n v="44491"/>
    <s v="22-10-2021"/>
    <x v="8"/>
    <x v="1"/>
    <s v="Friday"/>
    <s v="22"/>
    <x v="0"/>
    <x v="42"/>
    <x v="44"/>
    <x v="1"/>
    <n v="48"/>
    <n v="58"/>
    <n v="2784"/>
    <n v="1281"/>
    <n v="0.46"/>
    <x v="2"/>
    <s v="low Units"/>
    <n v="3.8568640145199702E-4"/>
  </r>
  <r>
    <x v="2"/>
    <s v="Online"/>
    <n v="1185732"/>
    <n v="44491"/>
    <s v="22-10-2021"/>
    <x v="8"/>
    <x v="1"/>
    <s v="Friday"/>
    <s v="22"/>
    <x v="0"/>
    <x v="42"/>
    <x v="44"/>
    <x v="2"/>
    <n v="49"/>
    <n v="25"/>
    <n v="1225"/>
    <n v="564"/>
    <n v="0.46"/>
    <x v="2"/>
    <s v="low Units"/>
    <n v="1.6981040625989563E-4"/>
  </r>
  <r>
    <x v="0"/>
    <s v="Online"/>
    <n v="1185732"/>
    <n v="44491"/>
    <s v="22-10-2021"/>
    <x v="8"/>
    <x v="1"/>
    <s v="Friday"/>
    <s v="22"/>
    <x v="0"/>
    <x v="42"/>
    <x v="44"/>
    <x v="3"/>
    <n v="49"/>
    <n v="21"/>
    <n v="1029"/>
    <n v="515"/>
    <n v="0.5"/>
    <x v="2"/>
    <s v="low Units"/>
    <n v="1.550573745103657E-4"/>
  </r>
  <r>
    <x v="0"/>
    <s v="Online"/>
    <n v="1185732"/>
    <n v="44491"/>
    <s v="22-10-2021"/>
    <x v="8"/>
    <x v="1"/>
    <s v="Friday"/>
    <s v="22"/>
    <x v="0"/>
    <x v="42"/>
    <x v="44"/>
    <x v="4"/>
    <n v="56"/>
    <n v="20"/>
    <n v="1120"/>
    <n v="448"/>
    <n v="0.4"/>
    <x v="2"/>
    <s v="low Units"/>
    <n v="1.3488486170998802E-4"/>
  </r>
  <r>
    <x v="0"/>
    <s v="Online"/>
    <n v="1185732"/>
    <n v="44491"/>
    <s v="22-10-2021"/>
    <x v="8"/>
    <x v="1"/>
    <s v="Friday"/>
    <s v="22"/>
    <x v="0"/>
    <x v="42"/>
    <x v="44"/>
    <x v="5"/>
    <n v="60"/>
    <n v="52"/>
    <n v="3120"/>
    <n v="1248"/>
    <n v="0.4"/>
    <x v="2"/>
    <s v="low Units"/>
    <n v="3.7575068619210948E-4"/>
  </r>
  <r>
    <x v="0"/>
    <s v="Online"/>
    <n v="1185732"/>
    <n v="44521"/>
    <s v="21-11-2021"/>
    <x v="9"/>
    <x v="1"/>
    <s v="Sunday"/>
    <s v="21"/>
    <x v="0"/>
    <x v="42"/>
    <x v="44"/>
    <x v="0"/>
    <n v="58"/>
    <n v="88"/>
    <n v="5104"/>
    <n v="2807"/>
    <n v="0.55000000000000004"/>
    <x v="2"/>
    <s v="low Units"/>
    <n v="8.4513796165164366E-4"/>
  </r>
  <r>
    <x v="0"/>
    <s v="Online"/>
    <n v="1185732"/>
    <n v="44521"/>
    <s v="21-11-2021"/>
    <x v="9"/>
    <x v="1"/>
    <s v="Sunday"/>
    <s v="21"/>
    <x v="0"/>
    <x v="42"/>
    <x v="44"/>
    <x v="1"/>
    <n v="45"/>
    <n v="51"/>
    <n v="2295"/>
    <n v="1079"/>
    <n v="0.47"/>
    <x v="2"/>
    <s v="low Units"/>
    <n v="3.2486778077026133E-4"/>
  </r>
  <r>
    <x v="0"/>
    <s v="Online"/>
    <n v="1185732"/>
    <n v="44521"/>
    <s v="21-11-2021"/>
    <x v="9"/>
    <x v="1"/>
    <s v="Sunday"/>
    <s v="21"/>
    <x v="0"/>
    <x v="42"/>
    <x v="44"/>
    <x v="2"/>
    <n v="49"/>
    <n v="48"/>
    <n v="2352"/>
    <n v="1176"/>
    <n v="0.5"/>
    <x v="2"/>
    <s v="low Units"/>
    <n v="3.5407276198871852E-4"/>
  </r>
  <r>
    <x v="0"/>
    <s v="Online"/>
    <n v="1185732"/>
    <n v="44521"/>
    <s v="21-11-2021"/>
    <x v="9"/>
    <x v="1"/>
    <s v="Sunday"/>
    <s v="21"/>
    <x v="0"/>
    <x v="42"/>
    <x v="44"/>
    <x v="3"/>
    <n v="48"/>
    <n v="41"/>
    <n v="1968"/>
    <n v="905"/>
    <n v="0.46"/>
    <x v="2"/>
    <s v="low Units"/>
    <n v="2.724794639453999E-4"/>
  </r>
  <r>
    <x v="0"/>
    <s v="Online"/>
    <n v="1185732"/>
    <n v="44521"/>
    <s v="21-11-2021"/>
    <x v="9"/>
    <x v="1"/>
    <s v="Sunday"/>
    <s v="21"/>
    <x v="0"/>
    <x v="42"/>
    <x v="44"/>
    <x v="4"/>
    <n v="56"/>
    <n v="31"/>
    <n v="1736"/>
    <n v="764"/>
    <n v="0.44"/>
    <x v="2"/>
    <s v="low Units"/>
    <n v="2.30026862380426E-4"/>
  </r>
  <r>
    <x v="0"/>
    <s v="Online"/>
    <n v="1185732"/>
    <n v="44521"/>
    <s v="21-11-2021"/>
    <x v="9"/>
    <x v="1"/>
    <s v="Sunday"/>
    <s v="21"/>
    <x v="0"/>
    <x v="42"/>
    <x v="44"/>
    <x v="5"/>
    <n v="62"/>
    <n v="63"/>
    <n v="3906"/>
    <n v="1680"/>
    <n v="0.43"/>
    <x v="2"/>
    <s v="low Units"/>
    <n v="5.0581823141245506E-4"/>
  </r>
  <r>
    <x v="0"/>
    <s v="Online"/>
    <n v="1185732"/>
    <n v="44550"/>
    <s v="20-12-2021"/>
    <x v="10"/>
    <x v="1"/>
    <s v="Monday"/>
    <s v="20"/>
    <x v="0"/>
    <x v="42"/>
    <x v="44"/>
    <x v="0"/>
    <n v="57"/>
    <n v="122"/>
    <n v="6954"/>
    <n v="3477"/>
    <n v="0.5"/>
    <x v="2"/>
    <s v="low Units"/>
    <n v="1.0468630896554203E-3"/>
  </r>
  <r>
    <x v="0"/>
    <s v="Online"/>
    <n v="1185732"/>
    <n v="44550"/>
    <s v="20-12-2021"/>
    <x v="10"/>
    <x v="1"/>
    <s v="Monday"/>
    <s v="20"/>
    <x v="0"/>
    <x v="42"/>
    <x v="44"/>
    <x v="1"/>
    <n v="46"/>
    <n v="65"/>
    <n v="2990"/>
    <n v="1495"/>
    <n v="0.5"/>
    <x v="2"/>
    <s v="low Units"/>
    <n v="4.5011800950096447E-4"/>
  </r>
  <r>
    <x v="0"/>
    <s v="Online"/>
    <n v="1185732"/>
    <n v="44550"/>
    <s v="20-12-2021"/>
    <x v="10"/>
    <x v="1"/>
    <s v="Monday"/>
    <s v="20"/>
    <x v="0"/>
    <x v="42"/>
    <x v="44"/>
    <x v="2"/>
    <n v="45"/>
    <n v="65"/>
    <n v="2925"/>
    <n v="1375"/>
    <n v="0.47"/>
    <x v="2"/>
    <s v="low Units"/>
    <n v="4.1398813582864624E-4"/>
  </r>
  <r>
    <x v="0"/>
    <s v="Online"/>
    <n v="1185732"/>
    <n v="44550"/>
    <s v="20-12-2021"/>
    <x v="10"/>
    <x v="1"/>
    <s v="Monday"/>
    <s v="20"/>
    <x v="0"/>
    <x v="42"/>
    <x v="44"/>
    <x v="3"/>
    <n v="49"/>
    <n v="44"/>
    <n v="2156"/>
    <n v="1013"/>
    <n v="0.47"/>
    <x v="2"/>
    <s v="low Units"/>
    <n v="3.0499635025048631E-4"/>
  </r>
  <r>
    <x v="0"/>
    <s v="Online"/>
    <n v="1185732"/>
    <n v="44550"/>
    <s v="20-12-2021"/>
    <x v="10"/>
    <x v="1"/>
    <s v="Monday"/>
    <s v="20"/>
    <x v="0"/>
    <x v="42"/>
    <x v="44"/>
    <x v="4"/>
    <n v="54"/>
    <n v="51"/>
    <n v="2754"/>
    <n v="1129"/>
    <n v="0.41"/>
    <x v="2"/>
    <s v="low Units"/>
    <n v="3.3992189480039391E-4"/>
  </r>
  <r>
    <x v="0"/>
    <s v="Online"/>
    <n v="1185732"/>
    <n v="44550"/>
    <s v="20-12-2021"/>
    <x v="10"/>
    <x v="1"/>
    <s v="Monday"/>
    <s v="20"/>
    <x v="0"/>
    <x v="42"/>
    <x v="44"/>
    <x v="5"/>
    <n v="61"/>
    <n v="72"/>
    <n v="4392"/>
    <n v="1845"/>
    <n v="0.42"/>
    <x v="2"/>
    <s v="low Units"/>
    <n v="5.5549680771189265E-4"/>
  </r>
  <r>
    <x v="0"/>
    <s v="Online"/>
    <n v="1185732"/>
    <n v="44213"/>
    <s v="17-01-2021"/>
    <x v="0"/>
    <x v="1"/>
    <s v="Sunday"/>
    <s v="17"/>
    <x v="0"/>
    <x v="42"/>
    <x v="44"/>
    <x v="0"/>
    <n v="36"/>
    <n v="137"/>
    <n v="4932"/>
    <n v="2219"/>
    <n v="0.45"/>
    <x v="2"/>
    <s v="low Units"/>
    <n v="6.6810158065728445E-4"/>
  </r>
  <r>
    <x v="0"/>
    <s v="Online"/>
    <n v="1185732"/>
    <n v="44213"/>
    <s v="17-01-2021"/>
    <x v="0"/>
    <x v="1"/>
    <s v="Sunday"/>
    <s v="17"/>
    <x v="0"/>
    <x v="42"/>
    <x v="44"/>
    <x v="1"/>
    <n v="38"/>
    <n v="81"/>
    <n v="3078"/>
    <n v="1539"/>
    <n v="0.5"/>
    <x v="2"/>
    <s v="low Units"/>
    <n v="4.6336562984748117E-4"/>
  </r>
  <r>
    <x v="0"/>
    <s v="Online"/>
    <n v="1185732"/>
    <n v="44213"/>
    <s v="17-01-2021"/>
    <x v="0"/>
    <x v="1"/>
    <s v="Sunday"/>
    <s v="17"/>
    <x v="0"/>
    <x v="42"/>
    <x v="44"/>
    <x v="2"/>
    <n v="29"/>
    <n v="91"/>
    <n v="2639"/>
    <n v="1399"/>
    <n v="0.53"/>
    <x v="2"/>
    <s v="low Units"/>
    <n v="4.2121411056310993E-4"/>
  </r>
  <r>
    <x v="0"/>
    <s v="Online"/>
    <n v="1185732"/>
    <n v="44213"/>
    <s v="17-01-2021"/>
    <x v="0"/>
    <x v="1"/>
    <s v="Sunday"/>
    <s v="17"/>
    <x v="0"/>
    <x v="42"/>
    <x v="44"/>
    <x v="3"/>
    <n v="32"/>
    <n v="47"/>
    <n v="1504"/>
    <n v="827"/>
    <n v="0.55000000000000004"/>
    <x v="2"/>
    <s v="low Units"/>
    <n v="2.4899504605839306E-4"/>
  </r>
  <r>
    <x v="0"/>
    <s v="Online"/>
    <n v="1185732"/>
    <n v="44213"/>
    <s v="17-01-2021"/>
    <x v="0"/>
    <x v="1"/>
    <s v="Sunday"/>
    <s v="17"/>
    <x v="0"/>
    <x v="42"/>
    <x v="44"/>
    <x v="4"/>
    <n v="49"/>
    <n v="59"/>
    <n v="2891"/>
    <n v="1214"/>
    <n v="0.42"/>
    <x v="2"/>
    <s v="low Units"/>
    <n v="3.6551388865161929E-4"/>
  </r>
  <r>
    <x v="0"/>
    <s v="Online"/>
    <n v="1185732"/>
    <n v="44213"/>
    <s v="17-01-2021"/>
    <x v="0"/>
    <x v="1"/>
    <s v="Sunday"/>
    <s v="17"/>
    <x v="0"/>
    <x v="42"/>
    <x v="44"/>
    <x v="5"/>
    <n v="36"/>
    <n v="81"/>
    <n v="2916"/>
    <n v="1487"/>
    <n v="0.51"/>
    <x v="2"/>
    <s v="low Units"/>
    <n v="4.4770935125614328E-4"/>
  </r>
  <r>
    <x v="0"/>
    <s v="Online"/>
    <n v="1185732"/>
    <n v="44242"/>
    <s v="15-02-2021"/>
    <x v="1"/>
    <x v="1"/>
    <s v="Monday"/>
    <s v="15"/>
    <x v="0"/>
    <x v="42"/>
    <x v="44"/>
    <x v="0"/>
    <n v="39"/>
    <n v="144"/>
    <n v="5616"/>
    <n v="2808"/>
    <n v="0.5"/>
    <x v="2"/>
    <s v="low Units"/>
    <n v="8.4543904393224632E-4"/>
  </r>
  <r>
    <x v="0"/>
    <s v="Online"/>
    <n v="1185732"/>
    <n v="44242"/>
    <s v="15-02-2021"/>
    <x v="1"/>
    <x v="1"/>
    <s v="Monday"/>
    <s v="15"/>
    <x v="0"/>
    <x v="42"/>
    <x v="44"/>
    <x v="1"/>
    <n v="37"/>
    <n v="61"/>
    <n v="2257"/>
    <n v="1038"/>
    <n v="0.46"/>
    <x v="2"/>
    <s v="low Units"/>
    <n v="3.125234072655526E-4"/>
  </r>
  <r>
    <x v="0"/>
    <s v="Online"/>
    <n v="1185732"/>
    <n v="44242"/>
    <s v="15-02-2021"/>
    <x v="1"/>
    <x v="1"/>
    <s v="Monday"/>
    <s v="15"/>
    <x v="0"/>
    <x v="42"/>
    <x v="44"/>
    <x v="2"/>
    <n v="27"/>
    <n v="69"/>
    <n v="1863"/>
    <n v="950"/>
    <n v="0.51"/>
    <x v="2"/>
    <s v="low Units"/>
    <n v="2.8602816657251925E-4"/>
  </r>
  <r>
    <x v="0"/>
    <s v="Online"/>
    <n v="1185732"/>
    <n v="44242"/>
    <s v="15-02-2021"/>
    <x v="1"/>
    <x v="1"/>
    <s v="Monday"/>
    <s v="15"/>
    <x v="0"/>
    <x v="43"/>
    <x v="45"/>
    <x v="3"/>
    <n v="33"/>
    <n v="45"/>
    <n v="1485"/>
    <n v="817"/>
    <n v="0.55000000000000004"/>
    <x v="2"/>
    <s v="low Units"/>
    <n v="2.4598422325236655E-4"/>
  </r>
  <r>
    <x v="0"/>
    <s v="Online"/>
    <n v="1185732"/>
    <n v="44242"/>
    <s v="15-02-2021"/>
    <x v="1"/>
    <x v="1"/>
    <s v="Monday"/>
    <s v="15"/>
    <x v="0"/>
    <x v="43"/>
    <x v="45"/>
    <x v="4"/>
    <n v="45"/>
    <n v="65"/>
    <n v="2925"/>
    <n v="1199"/>
    <n v="0.41"/>
    <x v="2"/>
    <s v="low Units"/>
    <n v="3.6099765444257956E-4"/>
  </r>
  <r>
    <x v="0"/>
    <s v="Online"/>
    <n v="1185732"/>
    <n v="44242"/>
    <s v="15-02-2021"/>
    <x v="1"/>
    <x v="1"/>
    <s v="Monday"/>
    <s v="15"/>
    <x v="0"/>
    <x v="43"/>
    <x v="45"/>
    <x v="5"/>
    <n v="39"/>
    <n v="98"/>
    <n v="3822"/>
    <n v="2026"/>
    <n v="0.53"/>
    <x v="2"/>
    <s v="low Units"/>
    <n v="6.0999270050097261E-4"/>
  </r>
  <r>
    <x v="0"/>
    <s v="Online"/>
    <n v="1185732"/>
    <n v="44268"/>
    <s v="13-03-2021"/>
    <x v="2"/>
    <x v="1"/>
    <s v="Saturday"/>
    <s v="13"/>
    <x v="0"/>
    <x v="43"/>
    <x v="45"/>
    <x v="0"/>
    <n v="36"/>
    <n v="158"/>
    <n v="5688"/>
    <n v="2616"/>
    <n v="0.46"/>
    <x v="2"/>
    <s v="low Units"/>
    <n v="7.8763124605653713E-4"/>
  </r>
  <r>
    <x v="0"/>
    <s v="Online"/>
    <n v="1185732"/>
    <n v="44268"/>
    <s v="13-03-2021"/>
    <x v="2"/>
    <x v="1"/>
    <s v="Saturday"/>
    <s v="13"/>
    <x v="0"/>
    <x v="43"/>
    <x v="45"/>
    <x v="1"/>
    <n v="39"/>
    <n v="68"/>
    <n v="2652"/>
    <n v="1193"/>
    <n v="0.45"/>
    <x v="2"/>
    <s v="low Units"/>
    <n v="3.5919116075896362E-4"/>
  </r>
  <r>
    <x v="0"/>
    <s v="Online"/>
    <n v="1185732"/>
    <n v="44268"/>
    <s v="13-03-2021"/>
    <x v="2"/>
    <x v="1"/>
    <s v="Saturday"/>
    <s v="13"/>
    <x v="0"/>
    <x v="43"/>
    <x v="45"/>
    <x v="2"/>
    <n v="29"/>
    <n v="69"/>
    <n v="2001"/>
    <n v="1081"/>
    <n v="0.54"/>
    <x v="2"/>
    <s v="low Units"/>
    <n v="3.2546994533146664E-4"/>
  </r>
  <r>
    <x v="0"/>
    <s v="Online"/>
    <n v="1185732"/>
    <n v="44268"/>
    <s v="13-03-2021"/>
    <x v="2"/>
    <x v="1"/>
    <s v="Saturday"/>
    <s v="13"/>
    <x v="0"/>
    <x v="43"/>
    <x v="45"/>
    <x v="3"/>
    <n v="32"/>
    <n v="31"/>
    <n v="992"/>
    <n v="526"/>
    <n v="0.53"/>
    <x v="2"/>
    <s v="low Units"/>
    <n v="1.5836927959699486E-4"/>
  </r>
  <r>
    <x v="0"/>
    <s v="Online"/>
    <n v="1185732"/>
    <n v="44268"/>
    <s v="13-03-2021"/>
    <x v="2"/>
    <x v="1"/>
    <s v="Saturday"/>
    <s v="13"/>
    <x v="0"/>
    <x v="43"/>
    <x v="45"/>
    <x v="4"/>
    <n v="46"/>
    <n v="49"/>
    <n v="2254"/>
    <n v="924"/>
    <n v="0.41"/>
    <x v="2"/>
    <s v="low Units"/>
    <n v="2.7820002727685025E-4"/>
  </r>
  <r>
    <x v="0"/>
    <s v="Online"/>
    <n v="1185732"/>
    <n v="44268"/>
    <s v="13-03-2021"/>
    <x v="2"/>
    <x v="1"/>
    <s v="Saturday"/>
    <s v="13"/>
    <x v="0"/>
    <x v="43"/>
    <x v="45"/>
    <x v="5"/>
    <n v="39"/>
    <n v="72"/>
    <n v="2808"/>
    <n v="1404"/>
    <n v="0.5"/>
    <x v="2"/>
    <s v="low Units"/>
    <n v="4.2271952196612316E-4"/>
  </r>
  <r>
    <x v="0"/>
    <s v="Online"/>
    <n v="1185732"/>
    <n v="44300"/>
    <s v="14-04-2021"/>
    <x v="3"/>
    <x v="1"/>
    <s v="Wednesday"/>
    <s v="14"/>
    <x v="0"/>
    <x v="43"/>
    <x v="45"/>
    <x v="0"/>
    <n v="36"/>
    <n v="131"/>
    <n v="4716"/>
    <n v="2358"/>
    <n v="0.5"/>
    <x v="2"/>
    <s v="low Units"/>
    <n v="7.0995201766105298E-4"/>
  </r>
  <r>
    <x v="0"/>
    <s v="Online"/>
    <n v="1185732"/>
    <n v="44300"/>
    <s v="14-04-2021"/>
    <x v="3"/>
    <x v="1"/>
    <s v="Wednesday"/>
    <s v="14"/>
    <x v="0"/>
    <x v="43"/>
    <x v="45"/>
    <x v="1"/>
    <n v="38"/>
    <n v="61"/>
    <n v="2318"/>
    <n v="1089"/>
    <n v="0.47"/>
    <x v="2"/>
    <s v="low Units"/>
    <n v="3.2787860357628789E-4"/>
  </r>
  <r>
    <x v="0"/>
    <s v="Online"/>
    <n v="1185732"/>
    <n v="44300"/>
    <s v="14-04-2021"/>
    <x v="3"/>
    <x v="1"/>
    <s v="Wednesday"/>
    <s v="14"/>
    <x v="0"/>
    <x v="43"/>
    <x v="45"/>
    <x v="2"/>
    <n v="27"/>
    <n v="59"/>
    <n v="1593"/>
    <n v="876"/>
    <n v="0.55000000000000004"/>
    <x v="2"/>
    <s v="low Units"/>
    <n v="2.6374807780792298E-4"/>
  </r>
  <r>
    <x v="0"/>
    <s v="Online"/>
    <n v="1185732"/>
    <n v="44300"/>
    <s v="14-04-2021"/>
    <x v="3"/>
    <x v="1"/>
    <s v="Wednesday"/>
    <s v="14"/>
    <x v="0"/>
    <x v="43"/>
    <x v="45"/>
    <x v="3"/>
    <n v="32"/>
    <n v="44"/>
    <n v="1408"/>
    <n v="718"/>
    <n v="0.51"/>
    <x v="2"/>
    <s v="low Units"/>
    <n v="2.1617707747270399E-4"/>
  </r>
  <r>
    <x v="0"/>
    <s v="Online"/>
    <n v="1185732"/>
    <n v="44300"/>
    <s v="14-04-2021"/>
    <x v="3"/>
    <x v="1"/>
    <s v="Wednesday"/>
    <s v="14"/>
    <x v="0"/>
    <x v="43"/>
    <x v="45"/>
    <x v="4"/>
    <n v="47"/>
    <n v="45"/>
    <n v="2115"/>
    <n v="952"/>
    <n v="0.45"/>
    <x v="2"/>
    <s v="low Units"/>
    <n v="2.8663033113372456E-4"/>
  </r>
  <r>
    <x v="0"/>
    <s v="Online"/>
    <n v="1185732"/>
    <n v="44300"/>
    <s v="14-04-2021"/>
    <x v="3"/>
    <x v="1"/>
    <s v="Wednesday"/>
    <s v="14"/>
    <x v="0"/>
    <x v="43"/>
    <x v="45"/>
    <x v="5"/>
    <n v="38"/>
    <n v="78"/>
    <n v="2964"/>
    <n v="1601"/>
    <n v="0.54"/>
    <x v="2"/>
    <s v="low Units"/>
    <n v="4.8203273124484557E-4"/>
  </r>
  <r>
    <x v="0"/>
    <s v="Online"/>
    <n v="1185732"/>
    <n v="44329"/>
    <s v="13-05-2021"/>
    <x v="4"/>
    <x v="1"/>
    <s v="Thursday"/>
    <s v="13"/>
    <x v="0"/>
    <x v="43"/>
    <x v="45"/>
    <x v="0"/>
    <n v="51"/>
    <n v="160"/>
    <n v="8160"/>
    <n v="3917"/>
    <n v="0.48"/>
    <x v="2"/>
    <s v="low Units"/>
    <n v="1.1793392931205872E-3"/>
  </r>
  <r>
    <x v="0"/>
    <s v="Online"/>
    <n v="1185732"/>
    <n v="44329"/>
    <s v="13-05-2021"/>
    <x v="4"/>
    <x v="1"/>
    <s v="Thursday"/>
    <s v="13"/>
    <x v="0"/>
    <x v="43"/>
    <x v="45"/>
    <x v="1"/>
    <n v="47"/>
    <n v="69"/>
    <n v="3243"/>
    <n v="1459"/>
    <n v="0.45"/>
    <x v="2"/>
    <s v="low Units"/>
    <n v="4.3927904739926907E-4"/>
  </r>
  <r>
    <x v="0"/>
    <s v="Online"/>
    <n v="1185732"/>
    <n v="44329"/>
    <s v="13-05-2021"/>
    <x v="4"/>
    <x v="1"/>
    <s v="Thursday"/>
    <s v="13"/>
    <x v="0"/>
    <x v="43"/>
    <x v="45"/>
    <x v="2"/>
    <n v="41"/>
    <n v="81"/>
    <n v="3321"/>
    <n v="1727"/>
    <n v="0.52"/>
    <x v="2"/>
    <s v="low Units"/>
    <n v="5.1996909860077978E-4"/>
  </r>
  <r>
    <x v="0"/>
    <s v="Online"/>
    <n v="1185732"/>
    <n v="44329"/>
    <s v="13-05-2021"/>
    <x v="4"/>
    <x v="1"/>
    <s v="Thursday"/>
    <s v="13"/>
    <x v="0"/>
    <x v="43"/>
    <x v="45"/>
    <x v="3"/>
    <n v="41"/>
    <n v="65"/>
    <n v="2665"/>
    <n v="1386"/>
    <n v="0.52"/>
    <x v="2"/>
    <s v="low Units"/>
    <n v="4.1730004091527546E-4"/>
  </r>
  <r>
    <x v="0"/>
    <s v="Online"/>
    <n v="1185732"/>
    <n v="44329"/>
    <s v="13-05-2021"/>
    <x v="4"/>
    <x v="1"/>
    <s v="Thursday"/>
    <s v="13"/>
    <x v="0"/>
    <x v="43"/>
    <x v="45"/>
    <x v="4"/>
    <n v="50"/>
    <n v="74"/>
    <n v="3700"/>
    <n v="1554"/>
    <n v="0.42"/>
    <x v="2"/>
    <s v="low Units"/>
    <n v="4.6788186405652096E-4"/>
  </r>
  <r>
    <x v="0"/>
    <s v="Online"/>
    <n v="1185732"/>
    <n v="44329"/>
    <s v="13-05-2021"/>
    <x v="4"/>
    <x v="1"/>
    <s v="Thursday"/>
    <s v="13"/>
    <x v="0"/>
    <x v="43"/>
    <x v="45"/>
    <x v="5"/>
    <n v="54"/>
    <n v="104"/>
    <n v="5616"/>
    <n v="3089"/>
    <n v="0.55000000000000004"/>
    <x v="2"/>
    <s v="low Units"/>
    <n v="9.3004316478159156E-4"/>
  </r>
  <r>
    <x v="0"/>
    <s v="Online"/>
    <n v="1185732"/>
    <n v="44362"/>
    <s v="15-06-2021"/>
    <x v="11"/>
    <x v="1"/>
    <s v="Tuesday"/>
    <s v="15"/>
    <x v="0"/>
    <x v="43"/>
    <x v="45"/>
    <x v="0"/>
    <n v="51"/>
    <n v="189"/>
    <n v="9639"/>
    <n v="4434"/>
    <n v="0.46"/>
    <x v="2"/>
    <s v="low Units"/>
    <n v="1.3349988321921581E-3"/>
  </r>
  <r>
    <x v="0"/>
    <s v="Online"/>
    <n v="1185732"/>
    <n v="44362"/>
    <s v="15-06-2021"/>
    <x v="11"/>
    <x v="1"/>
    <s v="Tuesday"/>
    <s v="15"/>
    <x v="0"/>
    <x v="43"/>
    <x v="45"/>
    <x v="1"/>
    <n v="48"/>
    <n v="120"/>
    <n v="5760"/>
    <n v="2592"/>
    <n v="0.45"/>
    <x v="2"/>
    <s v="low Units"/>
    <n v="7.8040527132207361E-4"/>
  </r>
  <r>
    <x v="0"/>
    <s v="Online"/>
    <n v="1185732"/>
    <n v="44362"/>
    <s v="15-06-2021"/>
    <x v="11"/>
    <x v="1"/>
    <s v="Tuesday"/>
    <s v="15"/>
    <x v="0"/>
    <x v="43"/>
    <x v="45"/>
    <x v="2"/>
    <n v="43"/>
    <n v="85"/>
    <n v="3655"/>
    <n v="1937"/>
    <n v="0.53"/>
    <x v="2"/>
    <s v="low Units"/>
    <n v="5.8319637752733667E-4"/>
  </r>
  <r>
    <x v="0"/>
    <s v="Online"/>
    <n v="1185732"/>
    <n v="44362"/>
    <s v="15-06-2021"/>
    <x v="11"/>
    <x v="1"/>
    <s v="Tuesday"/>
    <s v="15"/>
    <x v="0"/>
    <x v="43"/>
    <x v="45"/>
    <x v="3"/>
    <n v="41"/>
    <n v="75"/>
    <n v="3075"/>
    <n v="1691"/>
    <n v="0.55000000000000004"/>
    <x v="2"/>
    <s v="low Units"/>
    <n v="5.0913013649908428E-4"/>
  </r>
  <r>
    <x v="0"/>
    <s v="Online"/>
    <n v="1185732"/>
    <n v="44362"/>
    <s v="15-06-2021"/>
    <x v="11"/>
    <x v="1"/>
    <s v="Tuesday"/>
    <s v="15"/>
    <x v="0"/>
    <x v="43"/>
    <x v="45"/>
    <x v="4"/>
    <n v="50"/>
    <n v="75"/>
    <n v="3750"/>
    <n v="1500"/>
    <n v="0.4"/>
    <x v="2"/>
    <s v="low Units"/>
    <n v="4.5162342090397775E-4"/>
  </r>
  <r>
    <x v="0"/>
    <s v="Online"/>
    <n v="1185732"/>
    <n v="44362"/>
    <s v="15-06-2021"/>
    <x v="11"/>
    <x v="1"/>
    <s v="Tuesday"/>
    <s v="15"/>
    <x v="0"/>
    <x v="43"/>
    <x v="45"/>
    <x v="5"/>
    <n v="56"/>
    <n v="135"/>
    <n v="7560"/>
    <n v="4007"/>
    <n v="0.53"/>
    <x v="2"/>
    <s v="low Units"/>
    <n v="1.2064366983748258E-3"/>
  </r>
  <r>
    <x v="0"/>
    <s v="Online"/>
    <n v="1185732"/>
    <n v="44390"/>
    <s v="13-07-2021"/>
    <x v="5"/>
    <x v="1"/>
    <s v="Tuesday"/>
    <s v="13"/>
    <x v="0"/>
    <x v="43"/>
    <x v="45"/>
    <x v="0"/>
    <n v="53"/>
    <n v="182"/>
    <n v="9646"/>
    <n v="4823"/>
    <n v="0.5"/>
    <x v="2"/>
    <s v="low Units"/>
    <n v="1.4521198393465898E-3"/>
  </r>
  <r>
    <x v="0"/>
    <s v="Online"/>
    <n v="1185732"/>
    <n v="44390"/>
    <s v="13-07-2021"/>
    <x v="5"/>
    <x v="1"/>
    <s v="Tuesday"/>
    <s v="13"/>
    <x v="0"/>
    <x v="43"/>
    <x v="45"/>
    <x v="1"/>
    <n v="47"/>
    <n v="119"/>
    <n v="5593"/>
    <n v="2517"/>
    <n v="0.45"/>
    <x v="2"/>
    <s v="low Units"/>
    <n v="7.5782410027687463E-4"/>
  </r>
  <r>
    <x v="0"/>
    <s v="Online"/>
    <n v="1185732"/>
    <n v="44390"/>
    <s v="13-07-2021"/>
    <x v="5"/>
    <x v="1"/>
    <s v="Tuesday"/>
    <s v="13"/>
    <x v="0"/>
    <x v="43"/>
    <x v="45"/>
    <x v="2"/>
    <n v="41"/>
    <n v="102"/>
    <n v="4182"/>
    <n v="2258"/>
    <n v="0.54"/>
    <x v="2"/>
    <s v="low Units"/>
    <n v="6.7984378960078782E-4"/>
  </r>
  <r>
    <x v="0"/>
    <s v="Online"/>
    <n v="1185732"/>
    <n v="44390"/>
    <s v="13-07-2021"/>
    <x v="5"/>
    <x v="1"/>
    <s v="Tuesday"/>
    <s v="13"/>
    <x v="0"/>
    <x v="43"/>
    <x v="45"/>
    <x v="3"/>
    <n v="43"/>
    <n v="90"/>
    <n v="3870"/>
    <n v="2051"/>
    <n v="0.53"/>
    <x v="2"/>
    <s v="low Units"/>
    <n v="6.175197575160389E-4"/>
  </r>
  <r>
    <x v="0"/>
    <s v="Online"/>
    <n v="1185732"/>
    <n v="44390"/>
    <s v="13-07-2021"/>
    <x v="5"/>
    <x v="1"/>
    <s v="Tuesday"/>
    <s v="13"/>
    <x v="0"/>
    <x v="43"/>
    <x v="45"/>
    <x v="4"/>
    <n v="51"/>
    <n v="94"/>
    <n v="4794"/>
    <n v="1966"/>
    <n v="0.41"/>
    <x v="2"/>
    <s v="low Units"/>
    <n v="5.9192776366481347E-4"/>
  </r>
  <r>
    <x v="0"/>
    <s v="Online"/>
    <n v="1185732"/>
    <n v="44390"/>
    <s v="13-07-2021"/>
    <x v="5"/>
    <x v="1"/>
    <s v="Tuesday"/>
    <s v="13"/>
    <x v="0"/>
    <x v="43"/>
    <x v="45"/>
    <x v="5"/>
    <n v="55"/>
    <n v="145"/>
    <n v="7975"/>
    <n v="3988"/>
    <n v="0.5"/>
    <x v="2"/>
    <s v="low Units"/>
    <n v="1.2007161350433755E-3"/>
  </r>
  <r>
    <x v="0"/>
    <s v="Online"/>
    <n v="1185732"/>
    <n v="44422"/>
    <s v="14-08-2021"/>
    <x v="6"/>
    <x v="1"/>
    <s v="Saturday"/>
    <s v="14"/>
    <x v="0"/>
    <x v="43"/>
    <x v="45"/>
    <x v="0"/>
    <n v="50"/>
    <n v="163"/>
    <n v="8150"/>
    <n v="3994"/>
    <n v="0.49"/>
    <x v="2"/>
    <s v="low Units"/>
    <n v="1.2025226287269914E-3"/>
  </r>
  <r>
    <x v="0"/>
    <s v="Online"/>
    <n v="1185732"/>
    <n v="44422"/>
    <s v="14-08-2021"/>
    <x v="6"/>
    <x v="1"/>
    <s v="Saturday"/>
    <s v="14"/>
    <x v="0"/>
    <x v="43"/>
    <x v="45"/>
    <x v="1"/>
    <n v="47"/>
    <n v="128"/>
    <n v="6016"/>
    <n v="2767"/>
    <n v="0.46"/>
    <x v="2"/>
    <s v="low Units"/>
    <n v="8.3309467042753753E-4"/>
  </r>
  <r>
    <x v="0"/>
    <s v="Online"/>
    <n v="1185732"/>
    <n v="44422"/>
    <s v="14-08-2021"/>
    <x v="6"/>
    <x v="1"/>
    <s v="Saturday"/>
    <s v="14"/>
    <x v="0"/>
    <x v="43"/>
    <x v="45"/>
    <x v="2"/>
    <n v="42"/>
    <n v="105"/>
    <n v="4410"/>
    <n v="2205"/>
    <n v="0.5"/>
    <x v="2"/>
    <s v="low Units"/>
    <n v="6.6388642872884727E-4"/>
  </r>
  <r>
    <x v="0"/>
    <s v="Online"/>
    <n v="1185732"/>
    <n v="44422"/>
    <s v="14-08-2021"/>
    <x v="6"/>
    <x v="1"/>
    <s v="Saturday"/>
    <s v="14"/>
    <x v="0"/>
    <x v="43"/>
    <x v="45"/>
    <x v="3"/>
    <n v="41"/>
    <n v="63"/>
    <n v="2583"/>
    <n v="1292"/>
    <n v="0.5"/>
    <x v="2"/>
    <s v="low Units"/>
    <n v="3.8899830653862613E-4"/>
  </r>
  <r>
    <x v="0"/>
    <s v="Online"/>
    <n v="1185732"/>
    <n v="44422"/>
    <s v="14-08-2021"/>
    <x v="6"/>
    <x v="1"/>
    <s v="Saturday"/>
    <s v="14"/>
    <x v="0"/>
    <x v="43"/>
    <x v="45"/>
    <x v="4"/>
    <n v="50"/>
    <n v="63"/>
    <n v="3150"/>
    <n v="1418"/>
    <n v="0.45"/>
    <x v="2"/>
    <s v="low Units"/>
    <n v="4.2693467389456029E-4"/>
  </r>
  <r>
    <x v="0"/>
    <s v="Online"/>
    <n v="1185732"/>
    <n v="44422"/>
    <s v="14-08-2021"/>
    <x v="6"/>
    <x v="1"/>
    <s v="Saturday"/>
    <s v="14"/>
    <x v="0"/>
    <x v="43"/>
    <x v="45"/>
    <x v="5"/>
    <n v="59"/>
    <n v="120"/>
    <n v="7080"/>
    <n v="3682"/>
    <n v="0.52"/>
    <x v="2"/>
    <s v="low Units"/>
    <n v="1.108584957178964E-3"/>
  </r>
  <r>
    <x v="0"/>
    <s v="Online"/>
    <n v="1185732"/>
    <n v="44452"/>
    <s v="13-09-2021"/>
    <x v="7"/>
    <x v="1"/>
    <s v="Monday"/>
    <s v="13"/>
    <x v="0"/>
    <x v="43"/>
    <x v="45"/>
    <x v="0"/>
    <n v="50"/>
    <n v="142"/>
    <n v="7100"/>
    <n v="3479"/>
    <n v="0.49"/>
    <x v="2"/>
    <s v="low Units"/>
    <n v="1.0474652542166256E-3"/>
  </r>
  <r>
    <x v="0"/>
    <s v="Online"/>
    <n v="1185732"/>
    <n v="44452"/>
    <s v="13-09-2021"/>
    <x v="7"/>
    <x v="1"/>
    <s v="Monday"/>
    <s v="13"/>
    <x v="0"/>
    <x v="43"/>
    <x v="45"/>
    <x v="1"/>
    <n v="47"/>
    <n v="85"/>
    <n v="3995"/>
    <n v="1798"/>
    <n v="0.45"/>
    <x v="2"/>
    <s v="low Units"/>
    <n v="5.4134594052356803E-4"/>
  </r>
  <r>
    <x v="0"/>
    <s v="Online"/>
    <n v="1185732"/>
    <n v="44452"/>
    <s v="13-09-2021"/>
    <x v="7"/>
    <x v="1"/>
    <s v="Monday"/>
    <s v="13"/>
    <x v="0"/>
    <x v="43"/>
    <x v="45"/>
    <x v="2"/>
    <n v="43"/>
    <n v="61"/>
    <n v="2623"/>
    <n v="1338"/>
    <n v="0.51"/>
    <x v="2"/>
    <s v="low Units"/>
    <n v="4.0284809144634819E-4"/>
  </r>
  <r>
    <x v="0"/>
    <s v="Online"/>
    <n v="1185732"/>
    <n v="44452"/>
    <s v="13-09-2021"/>
    <x v="7"/>
    <x v="1"/>
    <s v="Monday"/>
    <s v="13"/>
    <x v="0"/>
    <x v="43"/>
    <x v="45"/>
    <x v="3"/>
    <n v="41"/>
    <n v="60"/>
    <n v="2460"/>
    <n v="1255"/>
    <n v="0.51"/>
    <x v="2"/>
    <s v="low Units"/>
    <n v="3.7785826215632802E-4"/>
  </r>
  <r>
    <x v="0"/>
    <s v="Online"/>
    <n v="1185732"/>
    <n v="44452"/>
    <s v="13-09-2021"/>
    <x v="7"/>
    <x v="1"/>
    <s v="Monday"/>
    <s v="13"/>
    <x v="0"/>
    <x v="43"/>
    <x v="45"/>
    <x v="4"/>
    <n v="50"/>
    <n v="60"/>
    <n v="3000"/>
    <n v="1320"/>
    <n v="0.44"/>
    <x v="2"/>
    <s v="low Units"/>
    <n v="3.9742861039550044E-4"/>
  </r>
  <r>
    <x v="0"/>
    <s v="Online"/>
    <n v="1185732"/>
    <n v="44452"/>
    <s v="13-09-2021"/>
    <x v="7"/>
    <x v="1"/>
    <s v="Monday"/>
    <s v="13"/>
    <x v="0"/>
    <x v="43"/>
    <x v="45"/>
    <x v="5"/>
    <n v="58"/>
    <n v="84"/>
    <n v="4872"/>
    <n v="2631"/>
    <n v="0.54"/>
    <x v="2"/>
    <s v="low Units"/>
    <n v="7.9214748026557708E-4"/>
  </r>
  <r>
    <x v="0"/>
    <s v="Online"/>
    <n v="1185732"/>
    <n v="44484"/>
    <s v="15-10-2021"/>
    <x v="8"/>
    <x v="1"/>
    <s v="Friday"/>
    <s v="15"/>
    <x v="0"/>
    <x v="43"/>
    <x v="45"/>
    <x v="0"/>
    <n v="56"/>
    <n v="128"/>
    <n v="7168"/>
    <n v="3226"/>
    <n v="0.45"/>
    <x v="2"/>
    <s v="low Units"/>
    <n v="9.7129143722415477E-4"/>
  </r>
  <r>
    <x v="0"/>
    <s v="Online"/>
    <n v="1185732"/>
    <n v="44484"/>
    <s v="15-10-2021"/>
    <x v="8"/>
    <x v="1"/>
    <s v="Friday"/>
    <s v="15"/>
    <x v="0"/>
    <x v="43"/>
    <x v="45"/>
    <x v="1"/>
    <n v="51"/>
    <n v="90"/>
    <n v="4590"/>
    <n v="2111"/>
    <n v="0.46"/>
    <x v="2"/>
    <s v="low Units"/>
    <n v="6.3558469435219804E-4"/>
  </r>
  <r>
    <x v="0"/>
    <s v="Online"/>
    <n v="1185732"/>
    <n v="44484"/>
    <s v="15-10-2021"/>
    <x v="8"/>
    <x v="1"/>
    <s v="Friday"/>
    <s v="15"/>
    <x v="0"/>
    <x v="43"/>
    <x v="45"/>
    <x v="2"/>
    <n v="50"/>
    <n v="52"/>
    <n v="2600"/>
    <n v="1430"/>
    <n v="0.55000000000000004"/>
    <x v="2"/>
    <s v="low Units"/>
    <n v="4.3054766126179216E-4"/>
  </r>
  <r>
    <x v="0"/>
    <s v="Online"/>
    <n v="1185732"/>
    <n v="44484"/>
    <s v="15-10-2021"/>
    <x v="8"/>
    <x v="1"/>
    <s v="Friday"/>
    <s v="15"/>
    <x v="0"/>
    <x v="43"/>
    <x v="45"/>
    <x v="3"/>
    <n v="52"/>
    <n v="44"/>
    <n v="2288"/>
    <n v="1144"/>
    <n v="0.5"/>
    <x v="2"/>
    <s v="low Units"/>
    <n v="3.4443812900943369E-4"/>
  </r>
  <r>
    <x v="0"/>
    <s v="Online"/>
    <n v="1185732"/>
    <n v="44484"/>
    <s v="15-10-2021"/>
    <x v="8"/>
    <x v="1"/>
    <s v="Friday"/>
    <s v="15"/>
    <x v="0"/>
    <x v="43"/>
    <x v="45"/>
    <x v="4"/>
    <n v="62"/>
    <n v="49"/>
    <n v="3038"/>
    <n v="1215"/>
    <n v="0.4"/>
    <x v="2"/>
    <s v="low Units"/>
    <n v="3.65814970932222E-4"/>
  </r>
  <r>
    <x v="4"/>
    <s v="Online"/>
    <n v="1185732"/>
    <n v="44484"/>
    <s v="15-10-2021"/>
    <x v="8"/>
    <x v="1"/>
    <s v="Friday"/>
    <s v="15"/>
    <x v="0"/>
    <x v="43"/>
    <x v="45"/>
    <x v="5"/>
    <n v="63"/>
    <n v="78"/>
    <n v="4914"/>
    <n v="2703"/>
    <n v="0.55000000000000004"/>
    <x v="2"/>
    <s v="low Units"/>
    <n v="8.1382540446896788E-4"/>
  </r>
  <r>
    <x v="4"/>
    <s v="Online"/>
    <n v="1185732"/>
    <n v="44514"/>
    <s v="14-11-2021"/>
    <x v="9"/>
    <x v="1"/>
    <s v="Sunday"/>
    <s v="14"/>
    <x v="0"/>
    <x v="43"/>
    <x v="45"/>
    <x v="0"/>
    <n v="60"/>
    <n v="135"/>
    <n v="8100"/>
    <n v="3807"/>
    <n v="0.47"/>
    <x v="2"/>
    <s v="low Units"/>
    <n v="1.1462202422542955E-3"/>
  </r>
  <r>
    <x v="4"/>
    <s v="Online"/>
    <n v="1185732"/>
    <n v="44514"/>
    <s v="14-11-2021"/>
    <x v="9"/>
    <x v="1"/>
    <s v="Sunday"/>
    <s v="14"/>
    <x v="0"/>
    <x v="43"/>
    <x v="45"/>
    <x v="1"/>
    <n v="53"/>
    <n v="85"/>
    <n v="4505"/>
    <n v="2072"/>
    <n v="0.46"/>
    <x v="2"/>
    <s v="low Units"/>
    <n v="6.2384248540869468E-4"/>
  </r>
  <r>
    <x v="4"/>
    <s v="Online"/>
    <n v="1185732"/>
    <n v="44514"/>
    <s v="14-11-2021"/>
    <x v="9"/>
    <x v="1"/>
    <s v="Sunday"/>
    <s v="14"/>
    <x v="0"/>
    <x v="43"/>
    <x v="45"/>
    <x v="2"/>
    <n v="52"/>
    <n v="86"/>
    <n v="4472"/>
    <n v="2281"/>
    <n v="0.51"/>
    <x v="2"/>
    <s v="low Units"/>
    <n v="6.867686820546488E-4"/>
  </r>
  <r>
    <x v="4"/>
    <s v="Online"/>
    <n v="1185732"/>
    <n v="44514"/>
    <s v="14-11-2021"/>
    <x v="9"/>
    <x v="1"/>
    <s v="Sunday"/>
    <s v="14"/>
    <x v="0"/>
    <x v="43"/>
    <x v="45"/>
    <x v="3"/>
    <n v="51"/>
    <n v="84"/>
    <n v="4284"/>
    <n v="2271"/>
    <n v="0.53"/>
    <x v="2"/>
    <s v="low Units"/>
    <n v="6.8375785924862235E-4"/>
  </r>
  <r>
    <x v="4"/>
    <s v="Online"/>
    <n v="1185732"/>
    <n v="44514"/>
    <s v="14-11-2021"/>
    <x v="9"/>
    <x v="1"/>
    <s v="Sunday"/>
    <s v="14"/>
    <x v="0"/>
    <x v="43"/>
    <x v="45"/>
    <x v="4"/>
    <n v="60"/>
    <n v="72"/>
    <n v="4320"/>
    <n v="1728"/>
    <n v="0.4"/>
    <x v="2"/>
    <s v="low Units"/>
    <n v="5.2027018088138233E-4"/>
  </r>
  <r>
    <x v="4"/>
    <s v="Online"/>
    <n v="1185732"/>
    <n v="44514"/>
    <s v="14-11-2021"/>
    <x v="9"/>
    <x v="1"/>
    <s v="Sunday"/>
    <s v="14"/>
    <x v="0"/>
    <x v="43"/>
    <x v="45"/>
    <x v="5"/>
    <n v="64"/>
    <n v="98"/>
    <n v="6272"/>
    <n v="3450"/>
    <n v="0.55000000000000004"/>
    <x v="2"/>
    <s v="low Units"/>
    <n v="1.0387338680791487E-3"/>
  </r>
  <r>
    <x v="4"/>
    <s v="Online"/>
    <n v="1185732"/>
    <n v="44543"/>
    <s v="13-12-2021"/>
    <x v="10"/>
    <x v="1"/>
    <s v="Monday"/>
    <s v="13"/>
    <x v="0"/>
    <x v="43"/>
    <x v="45"/>
    <x v="0"/>
    <n v="62"/>
    <n v="168"/>
    <n v="10416"/>
    <n v="4896"/>
    <n v="0.47"/>
    <x v="2"/>
    <s v="low Units"/>
    <n v="1.4740988458305834E-3"/>
  </r>
  <r>
    <x v="4"/>
    <s v="Online"/>
    <n v="1185732"/>
    <n v="44543"/>
    <s v="13-12-2021"/>
    <x v="10"/>
    <x v="1"/>
    <s v="Monday"/>
    <s v="13"/>
    <x v="0"/>
    <x v="43"/>
    <x v="45"/>
    <x v="1"/>
    <n v="50"/>
    <n v="100"/>
    <n v="5000"/>
    <n v="2400"/>
    <n v="0.48"/>
    <x v="2"/>
    <s v="low Units"/>
    <n v="7.2259747344636442E-4"/>
  </r>
  <r>
    <x v="4"/>
    <s v="Online"/>
    <n v="1185732"/>
    <n v="44543"/>
    <s v="13-12-2021"/>
    <x v="10"/>
    <x v="1"/>
    <s v="Monday"/>
    <s v="13"/>
    <x v="0"/>
    <x v="43"/>
    <x v="45"/>
    <x v="2"/>
    <n v="50"/>
    <n v="109"/>
    <n v="5450"/>
    <n v="2943"/>
    <n v="0.54"/>
    <x v="2"/>
    <s v="low Units"/>
    <n v="8.8608515181360433E-4"/>
  </r>
  <r>
    <x v="4"/>
    <s v="Online"/>
    <n v="1185732"/>
    <n v="44543"/>
    <s v="13-12-2021"/>
    <x v="10"/>
    <x v="1"/>
    <s v="Monday"/>
    <s v="13"/>
    <x v="0"/>
    <x v="43"/>
    <x v="45"/>
    <x v="3"/>
    <n v="53"/>
    <n v="98"/>
    <n v="5194"/>
    <n v="2805"/>
    <n v="0.54"/>
    <x v="2"/>
    <s v="low Units"/>
    <n v="8.4453579709043835E-4"/>
  </r>
  <r>
    <x v="4"/>
    <s v="Online"/>
    <n v="1185732"/>
    <n v="44543"/>
    <s v="13-12-2021"/>
    <x v="10"/>
    <x v="1"/>
    <s v="Monday"/>
    <s v="13"/>
    <x v="0"/>
    <x v="43"/>
    <x v="45"/>
    <x v="4"/>
    <n v="61"/>
    <n v="91"/>
    <n v="5551"/>
    <n v="2220"/>
    <n v="0.4"/>
    <x v="2"/>
    <s v="low Units"/>
    <n v="6.6840266293788711E-4"/>
  </r>
  <r>
    <x v="4"/>
    <s v="Online"/>
    <n v="1185732"/>
    <n v="44543"/>
    <s v="13-12-2021"/>
    <x v="10"/>
    <x v="1"/>
    <s v="Monday"/>
    <s v="13"/>
    <x v="0"/>
    <x v="43"/>
    <x v="45"/>
    <x v="5"/>
    <n v="65"/>
    <n v="123"/>
    <n v="7995"/>
    <n v="3998"/>
    <n v="0.5"/>
    <x v="2"/>
    <s v="low Units"/>
    <n v="1.203726957849402E-3"/>
  </r>
  <r>
    <x v="4"/>
    <s v="Online"/>
    <n v="1185732"/>
    <n v="44206"/>
    <s v="10-01-2021"/>
    <x v="0"/>
    <x v="1"/>
    <s v="Sunday"/>
    <s v="10"/>
    <x v="0"/>
    <x v="43"/>
    <x v="45"/>
    <x v="0"/>
    <n v="32"/>
    <n v="138"/>
    <n v="4416"/>
    <n v="2208"/>
    <n v="0.5"/>
    <x v="2"/>
    <s v="low Units"/>
    <n v="6.6478967557065524E-4"/>
  </r>
  <r>
    <x v="4"/>
    <s v="Online"/>
    <n v="1185732"/>
    <n v="44206"/>
    <s v="10-01-2021"/>
    <x v="0"/>
    <x v="1"/>
    <s v="Sunday"/>
    <s v="10"/>
    <x v="0"/>
    <x v="43"/>
    <x v="45"/>
    <x v="1"/>
    <n v="33"/>
    <n v="77"/>
    <n v="2541"/>
    <n v="1194"/>
    <n v="0.47"/>
    <x v="2"/>
    <s v="low Units"/>
    <n v="3.5949224303956628E-4"/>
  </r>
  <r>
    <x v="4"/>
    <s v="Online"/>
    <n v="1185732"/>
    <n v="44206"/>
    <s v="10-01-2021"/>
    <x v="0"/>
    <x v="1"/>
    <s v="Sunday"/>
    <s v="10"/>
    <x v="0"/>
    <x v="43"/>
    <x v="45"/>
    <x v="2"/>
    <n v="24"/>
    <n v="72"/>
    <n v="1728"/>
    <n v="881"/>
    <n v="0.51"/>
    <x v="2"/>
    <s v="low Units"/>
    <n v="2.6525348921093626E-4"/>
  </r>
  <r>
    <x v="4"/>
    <s v="Online"/>
    <n v="1185732"/>
    <n v="44206"/>
    <s v="10-01-2021"/>
    <x v="0"/>
    <x v="1"/>
    <s v="Sunday"/>
    <s v="10"/>
    <x v="0"/>
    <x v="43"/>
    <x v="45"/>
    <x v="3"/>
    <n v="27"/>
    <n v="38"/>
    <n v="1026"/>
    <n v="513"/>
    <n v="0.5"/>
    <x v="2"/>
    <s v="low Units"/>
    <n v="1.5445520994916039E-4"/>
  </r>
  <r>
    <x v="4"/>
    <s v="Online"/>
    <n v="1185732"/>
    <n v="44206"/>
    <s v="10-01-2021"/>
    <x v="0"/>
    <x v="1"/>
    <s v="Sunday"/>
    <s v="10"/>
    <x v="0"/>
    <x v="43"/>
    <x v="45"/>
    <x v="4"/>
    <n v="41"/>
    <n v="47"/>
    <n v="1927"/>
    <n v="771"/>
    <n v="0.4"/>
    <x v="2"/>
    <s v="low Units"/>
    <n v="2.3213443834464454E-4"/>
  </r>
  <r>
    <x v="4"/>
    <s v="Online"/>
    <n v="1185732"/>
    <n v="44206"/>
    <s v="10-01-2021"/>
    <x v="0"/>
    <x v="1"/>
    <s v="Sunday"/>
    <s v="10"/>
    <x v="0"/>
    <x v="43"/>
    <x v="45"/>
    <x v="5"/>
    <n v="33"/>
    <n v="69"/>
    <n v="2277"/>
    <n v="1252"/>
    <n v="0.55000000000000004"/>
    <x v="2"/>
    <s v="low Units"/>
    <n v="3.769550153145201E-4"/>
  </r>
  <r>
    <x v="4"/>
    <s v="Online"/>
    <n v="1185732"/>
    <n v="44235"/>
    <s v="08-02-2021"/>
    <x v="1"/>
    <x v="1"/>
    <s v="Monday"/>
    <s v="08"/>
    <x v="0"/>
    <x v="43"/>
    <x v="45"/>
    <x v="0"/>
    <n v="34"/>
    <n v="147"/>
    <n v="4998"/>
    <n v="2399"/>
    <n v="0.48"/>
    <x v="2"/>
    <s v="low Units"/>
    <n v="7.2229639116576166E-4"/>
  </r>
  <r>
    <x v="4"/>
    <s v="Online"/>
    <n v="1185732"/>
    <n v="44235"/>
    <s v="08-02-2021"/>
    <x v="1"/>
    <x v="1"/>
    <s v="Monday"/>
    <s v="08"/>
    <x v="0"/>
    <x v="43"/>
    <x v="45"/>
    <x v="1"/>
    <n v="32"/>
    <n v="53"/>
    <n v="1696"/>
    <n v="848"/>
    <n v="0.5"/>
    <x v="2"/>
    <s v="low Units"/>
    <n v="2.5531777395104873E-4"/>
  </r>
  <r>
    <x v="4"/>
    <s v="Online"/>
    <n v="1185732"/>
    <n v="44235"/>
    <s v="08-02-2021"/>
    <x v="1"/>
    <x v="1"/>
    <s v="Monday"/>
    <s v="08"/>
    <x v="0"/>
    <x v="43"/>
    <x v="45"/>
    <x v="2"/>
    <n v="24"/>
    <n v="63"/>
    <n v="1512"/>
    <n v="771"/>
    <n v="0.51"/>
    <x v="2"/>
    <s v="low Units"/>
    <n v="2.3213443834464454E-4"/>
  </r>
  <r>
    <x v="4"/>
    <s v="Online"/>
    <n v="1185732"/>
    <n v="44235"/>
    <s v="08-02-2021"/>
    <x v="1"/>
    <x v="1"/>
    <s v="Monday"/>
    <s v="08"/>
    <x v="0"/>
    <x v="44"/>
    <x v="46"/>
    <x v="3"/>
    <n v="29"/>
    <n v="30"/>
    <n v="870"/>
    <n v="461"/>
    <n v="0.53"/>
    <x v="2"/>
    <s v="low Units"/>
    <n v="1.387989313578225E-4"/>
  </r>
  <r>
    <x v="4"/>
    <s v="Online"/>
    <n v="1185732"/>
    <n v="44235"/>
    <s v="08-02-2021"/>
    <x v="1"/>
    <x v="1"/>
    <s v="Monday"/>
    <s v="08"/>
    <x v="0"/>
    <x v="44"/>
    <x v="46"/>
    <x v="4"/>
    <n v="41"/>
    <n v="47"/>
    <n v="1927"/>
    <n v="771"/>
    <n v="0.4"/>
    <x v="2"/>
    <s v="low Units"/>
    <n v="2.3213443834464454E-4"/>
  </r>
  <r>
    <x v="4"/>
    <s v="Online"/>
    <n v="1185732"/>
    <n v="44235"/>
    <s v="08-02-2021"/>
    <x v="1"/>
    <x v="1"/>
    <s v="Monday"/>
    <s v="08"/>
    <x v="0"/>
    <x v="44"/>
    <x v="46"/>
    <x v="5"/>
    <n v="32"/>
    <n v="74"/>
    <n v="2368"/>
    <n v="1255"/>
    <n v="0.53"/>
    <x v="2"/>
    <s v="low Units"/>
    <n v="3.7785826215632802E-4"/>
  </r>
  <r>
    <x v="4"/>
    <s v="Online"/>
    <n v="1185732"/>
    <n v="44261"/>
    <s v="06-03-2021"/>
    <x v="2"/>
    <x v="1"/>
    <s v="Saturday"/>
    <s v="06"/>
    <x v="0"/>
    <x v="44"/>
    <x v="46"/>
    <x v="0"/>
    <n v="32"/>
    <n v="144"/>
    <n v="4608"/>
    <n v="2120"/>
    <n v="0.46"/>
    <x v="2"/>
    <s v="low Units"/>
    <n v="6.3829443487762195E-4"/>
  </r>
  <r>
    <x v="4"/>
    <s v="Online"/>
    <n v="1185732"/>
    <n v="44261"/>
    <s v="06-03-2021"/>
    <x v="2"/>
    <x v="1"/>
    <s v="Saturday"/>
    <s v="06"/>
    <x v="0"/>
    <x v="44"/>
    <x v="46"/>
    <x v="1"/>
    <n v="32"/>
    <n v="58"/>
    <n v="1856"/>
    <n v="909"/>
    <n v="0.49"/>
    <x v="2"/>
    <s v="low Units"/>
    <n v="2.7368379306781052E-4"/>
  </r>
  <r>
    <x v="4"/>
    <s v="Online"/>
    <n v="1185732"/>
    <n v="44261"/>
    <s v="06-03-2021"/>
    <x v="2"/>
    <x v="1"/>
    <s v="Saturday"/>
    <s v="06"/>
    <x v="0"/>
    <x v="44"/>
    <x v="46"/>
    <x v="2"/>
    <n v="24"/>
    <n v="59"/>
    <n v="1416"/>
    <n v="750"/>
    <n v="0.53"/>
    <x v="2"/>
    <s v="low Units"/>
    <n v="2.2581171045198888E-4"/>
  </r>
  <r>
    <x v="4"/>
    <s v="Online"/>
    <n v="1185732"/>
    <n v="44261"/>
    <s v="06-03-2021"/>
    <x v="2"/>
    <x v="1"/>
    <s v="Saturday"/>
    <s v="06"/>
    <x v="0"/>
    <x v="44"/>
    <x v="46"/>
    <x v="3"/>
    <n v="27"/>
    <n v="22"/>
    <n v="594"/>
    <n v="309"/>
    <n v="0.52"/>
    <x v="2"/>
    <s v="low Units"/>
    <n v="9.3034424706219416E-5"/>
  </r>
  <r>
    <x v="4"/>
    <s v="Online"/>
    <n v="1185732"/>
    <n v="44261"/>
    <s v="06-03-2021"/>
    <x v="2"/>
    <x v="1"/>
    <s v="Saturday"/>
    <s v="06"/>
    <x v="0"/>
    <x v="44"/>
    <x v="46"/>
    <x v="4"/>
    <n v="43"/>
    <n v="34"/>
    <n v="1462"/>
    <n v="658"/>
    <n v="0.45"/>
    <x v="2"/>
    <s v="low Units"/>
    <n v="1.9811214063654488E-4"/>
  </r>
  <r>
    <x v="4"/>
    <s v="Online"/>
    <n v="1185732"/>
    <n v="44261"/>
    <s v="06-03-2021"/>
    <x v="2"/>
    <x v="1"/>
    <s v="Saturday"/>
    <s v="06"/>
    <x v="0"/>
    <x v="44"/>
    <x v="46"/>
    <x v="5"/>
    <n v="32"/>
    <n v="61"/>
    <n v="1952"/>
    <n v="976"/>
    <n v="0.5"/>
    <x v="2"/>
    <s v="low Units"/>
    <n v="2.938563058681882E-4"/>
  </r>
  <r>
    <x v="4"/>
    <s v="Online"/>
    <n v="1185732"/>
    <n v="44293"/>
    <s v="07-04-2021"/>
    <x v="3"/>
    <x v="1"/>
    <s v="Wednesday"/>
    <s v="07"/>
    <x v="0"/>
    <x v="44"/>
    <x v="46"/>
    <x v="0"/>
    <n v="34"/>
    <n v="133"/>
    <n v="4522"/>
    <n v="2261"/>
    <n v="0.5"/>
    <x v="2"/>
    <s v="low Units"/>
    <n v="6.8074703644259579E-4"/>
  </r>
  <r>
    <x v="4"/>
    <s v="Online"/>
    <n v="1185732"/>
    <n v="44293"/>
    <s v="07-04-2021"/>
    <x v="3"/>
    <x v="1"/>
    <s v="Wednesday"/>
    <s v="07"/>
    <x v="0"/>
    <x v="44"/>
    <x v="46"/>
    <x v="1"/>
    <n v="33"/>
    <n v="51"/>
    <n v="1683"/>
    <n v="774"/>
    <n v="0.46"/>
    <x v="2"/>
    <s v="low Units"/>
    <n v="2.3303768518645251E-4"/>
  </r>
  <r>
    <x v="4"/>
    <s v="Online"/>
    <n v="1185732"/>
    <n v="44293"/>
    <s v="07-04-2021"/>
    <x v="3"/>
    <x v="1"/>
    <s v="Wednesday"/>
    <s v="07"/>
    <x v="0"/>
    <x v="44"/>
    <x v="46"/>
    <x v="2"/>
    <n v="24"/>
    <n v="51"/>
    <n v="1224"/>
    <n v="612"/>
    <n v="0.5"/>
    <x v="2"/>
    <s v="low Units"/>
    <n v="1.8426235572882292E-4"/>
  </r>
  <r>
    <x v="4"/>
    <s v="Online"/>
    <n v="1185732"/>
    <n v="44293"/>
    <s v="07-04-2021"/>
    <x v="3"/>
    <x v="1"/>
    <s v="Wednesday"/>
    <s v="07"/>
    <x v="0"/>
    <x v="44"/>
    <x v="46"/>
    <x v="3"/>
    <n v="27"/>
    <n v="27"/>
    <n v="729"/>
    <n v="372"/>
    <n v="0.51"/>
    <x v="2"/>
    <s v="low Units"/>
    <n v="1.120026083841865E-4"/>
  </r>
  <r>
    <x v="4"/>
    <s v="Online"/>
    <n v="1185732"/>
    <n v="44293"/>
    <s v="07-04-2021"/>
    <x v="3"/>
    <x v="1"/>
    <s v="Wednesday"/>
    <s v="07"/>
    <x v="0"/>
    <x v="44"/>
    <x v="46"/>
    <x v="4"/>
    <n v="44"/>
    <n v="27"/>
    <n v="1188"/>
    <n v="523"/>
    <n v="0.44"/>
    <x v="2"/>
    <s v="low Units"/>
    <n v="1.5746603275518692E-4"/>
  </r>
  <r>
    <x v="4"/>
    <s v="Online"/>
    <n v="1185732"/>
    <n v="44293"/>
    <s v="07-04-2021"/>
    <x v="3"/>
    <x v="1"/>
    <s v="Wednesday"/>
    <s v="07"/>
    <x v="0"/>
    <x v="44"/>
    <x v="46"/>
    <x v="5"/>
    <n v="33"/>
    <n v="68"/>
    <n v="2244"/>
    <n v="1212"/>
    <n v="0.54"/>
    <x v="2"/>
    <s v="low Units"/>
    <n v="3.6491172409041403E-4"/>
  </r>
  <r>
    <x v="4"/>
    <s v="Online"/>
    <n v="1185732"/>
    <n v="44322"/>
    <s v="06-05-2021"/>
    <x v="4"/>
    <x v="1"/>
    <s v="Thursday"/>
    <s v="06"/>
    <x v="0"/>
    <x v="44"/>
    <x v="46"/>
    <x v="0"/>
    <n v="48"/>
    <n v="130"/>
    <n v="6240"/>
    <n v="2933"/>
    <n v="0.47"/>
    <x v="2"/>
    <s v="low Units"/>
    <n v="8.8307432900757788E-4"/>
  </r>
  <r>
    <x v="4"/>
    <s v="Online"/>
    <n v="1185732"/>
    <n v="44322"/>
    <s v="06-05-2021"/>
    <x v="4"/>
    <x v="1"/>
    <s v="Thursday"/>
    <s v="06"/>
    <x v="0"/>
    <x v="44"/>
    <x v="46"/>
    <x v="1"/>
    <n v="41"/>
    <n v="68"/>
    <n v="2788"/>
    <n v="1394"/>
    <n v="0.5"/>
    <x v="2"/>
    <s v="low Units"/>
    <n v="4.1970869916009665E-4"/>
  </r>
  <r>
    <x v="4"/>
    <s v="Online"/>
    <n v="1185732"/>
    <n v="44322"/>
    <s v="06-05-2021"/>
    <x v="4"/>
    <x v="1"/>
    <s v="Thursday"/>
    <s v="06"/>
    <x v="0"/>
    <x v="44"/>
    <x v="46"/>
    <x v="2"/>
    <n v="38"/>
    <n v="75"/>
    <n v="2850"/>
    <n v="1425"/>
    <n v="0.5"/>
    <x v="2"/>
    <s v="low Units"/>
    <n v="4.2904224985877888E-4"/>
  </r>
  <r>
    <x v="4"/>
    <s v="Online"/>
    <n v="1185732"/>
    <n v="44322"/>
    <s v="06-05-2021"/>
    <x v="4"/>
    <x v="1"/>
    <s v="Thursday"/>
    <s v="06"/>
    <x v="0"/>
    <x v="44"/>
    <x v="46"/>
    <x v="3"/>
    <n v="38"/>
    <n v="56"/>
    <n v="2128"/>
    <n v="1064"/>
    <n v="0.5"/>
    <x v="2"/>
    <s v="low Units"/>
    <n v="3.2035154656122154E-4"/>
  </r>
  <r>
    <x v="4"/>
    <s v="Online"/>
    <n v="1185732"/>
    <n v="44322"/>
    <s v="06-05-2021"/>
    <x v="4"/>
    <x v="1"/>
    <s v="Thursday"/>
    <s v="06"/>
    <x v="0"/>
    <x v="44"/>
    <x v="46"/>
    <x v="4"/>
    <n v="47"/>
    <n v="68"/>
    <n v="3196"/>
    <n v="1310"/>
    <n v="0.41"/>
    <x v="2"/>
    <s v="low Units"/>
    <n v="3.9441778758947393E-4"/>
  </r>
  <r>
    <x v="4"/>
    <s v="Online"/>
    <n v="1185732"/>
    <n v="44322"/>
    <s v="06-05-2021"/>
    <x v="4"/>
    <x v="1"/>
    <s v="Thursday"/>
    <s v="06"/>
    <x v="0"/>
    <x v="44"/>
    <x v="46"/>
    <x v="5"/>
    <n v="51"/>
    <n v="102"/>
    <n v="5202"/>
    <n v="2705"/>
    <n v="0.52"/>
    <x v="2"/>
    <s v="low Units"/>
    <n v="8.1442756903017319E-4"/>
  </r>
  <r>
    <x v="4"/>
    <s v="Online"/>
    <n v="1185732"/>
    <n v="44355"/>
    <s v="08-06-2021"/>
    <x v="11"/>
    <x v="1"/>
    <s v="Tuesday"/>
    <s v="08"/>
    <x v="0"/>
    <x v="44"/>
    <x v="46"/>
    <x v="0"/>
    <n v="45"/>
    <n v="156"/>
    <n v="7020"/>
    <n v="3229"/>
    <n v="0.46"/>
    <x v="2"/>
    <s v="low Units"/>
    <n v="9.7219468406596274E-4"/>
  </r>
  <r>
    <x v="4"/>
    <s v="Online"/>
    <n v="1185732"/>
    <n v="44355"/>
    <s v="08-06-2021"/>
    <x v="11"/>
    <x v="1"/>
    <s v="Tuesday"/>
    <s v="08"/>
    <x v="0"/>
    <x v="44"/>
    <x v="46"/>
    <x v="1"/>
    <n v="44"/>
    <n v="105"/>
    <n v="4620"/>
    <n v="2125"/>
    <n v="0.46"/>
    <x v="2"/>
    <s v="low Units"/>
    <n v="6.3979984628063523E-4"/>
  </r>
  <r>
    <x v="4"/>
    <s v="Online"/>
    <n v="1185732"/>
    <n v="44355"/>
    <s v="08-06-2021"/>
    <x v="11"/>
    <x v="1"/>
    <s v="Tuesday"/>
    <s v="08"/>
    <x v="0"/>
    <x v="44"/>
    <x v="46"/>
    <x v="2"/>
    <n v="38"/>
    <n v="69"/>
    <n v="2622"/>
    <n v="1390"/>
    <n v="0.53"/>
    <x v="2"/>
    <s v="low Units"/>
    <n v="4.1850437003768603E-4"/>
  </r>
  <r>
    <x v="4"/>
    <s v="Online"/>
    <n v="1185732"/>
    <n v="44355"/>
    <s v="08-06-2021"/>
    <x v="11"/>
    <x v="1"/>
    <s v="Tuesday"/>
    <s v="08"/>
    <x v="0"/>
    <x v="44"/>
    <x v="46"/>
    <x v="3"/>
    <n v="39"/>
    <n v="65"/>
    <n v="2535"/>
    <n v="1369"/>
    <n v="0.54"/>
    <x v="2"/>
    <s v="low Units"/>
    <n v="4.1218164214503031E-4"/>
  </r>
  <r>
    <x v="4"/>
    <s v="Online"/>
    <n v="1185732"/>
    <n v="44355"/>
    <s v="08-06-2021"/>
    <x v="11"/>
    <x v="1"/>
    <s v="Tuesday"/>
    <s v="08"/>
    <x v="0"/>
    <x v="44"/>
    <x v="46"/>
    <x v="4"/>
    <n v="46"/>
    <n v="65"/>
    <n v="2990"/>
    <n v="1346"/>
    <n v="0.45"/>
    <x v="2"/>
    <s v="low Units"/>
    <n v="4.0525674969116933E-4"/>
  </r>
  <r>
    <x v="4"/>
    <s v="Online"/>
    <n v="1185732"/>
    <n v="44355"/>
    <s v="08-06-2021"/>
    <x v="11"/>
    <x v="1"/>
    <s v="Tuesday"/>
    <s v="08"/>
    <x v="0"/>
    <x v="44"/>
    <x v="46"/>
    <x v="5"/>
    <n v="50"/>
    <n v="120"/>
    <n v="6000"/>
    <n v="3000"/>
    <n v="0.5"/>
    <x v="2"/>
    <s v="low Units"/>
    <n v="9.032468418079555E-4"/>
  </r>
  <r>
    <x v="4"/>
    <s v="Online"/>
    <n v="1185732"/>
    <n v="44383"/>
    <s v="06-07-2021"/>
    <x v="5"/>
    <x v="1"/>
    <s v="Tuesday"/>
    <s v="06"/>
    <x v="0"/>
    <x v="44"/>
    <x v="46"/>
    <x v="0"/>
    <n v="47"/>
    <n v="188"/>
    <n v="8836"/>
    <n v="4153"/>
    <n v="0.47"/>
    <x v="2"/>
    <s v="low Units"/>
    <n v="1.2503947113428132E-3"/>
  </r>
  <r>
    <x v="4"/>
    <s v="Online"/>
    <n v="1185732"/>
    <n v="44383"/>
    <s v="06-07-2021"/>
    <x v="5"/>
    <x v="1"/>
    <s v="Tuesday"/>
    <s v="06"/>
    <x v="0"/>
    <x v="44"/>
    <x v="46"/>
    <x v="1"/>
    <n v="42"/>
    <n v="98"/>
    <n v="4116"/>
    <n v="2058"/>
    <n v="0.5"/>
    <x v="2"/>
    <s v="low Units"/>
    <n v="6.196273334802575E-4"/>
  </r>
  <r>
    <x v="4"/>
    <s v="Online"/>
    <n v="1185732"/>
    <n v="44383"/>
    <s v="06-07-2021"/>
    <x v="5"/>
    <x v="1"/>
    <s v="Tuesday"/>
    <s v="06"/>
    <x v="0"/>
    <x v="44"/>
    <x v="46"/>
    <x v="2"/>
    <n v="37"/>
    <n v="81"/>
    <n v="2997"/>
    <n v="1558"/>
    <n v="0.52"/>
    <x v="2"/>
    <s v="low Units"/>
    <n v="4.6908619317893158E-4"/>
  </r>
  <r>
    <x v="4"/>
    <s v="Online"/>
    <n v="1185732"/>
    <n v="44383"/>
    <s v="06-07-2021"/>
    <x v="5"/>
    <x v="1"/>
    <s v="Tuesday"/>
    <s v="06"/>
    <x v="0"/>
    <x v="44"/>
    <x v="46"/>
    <x v="3"/>
    <n v="36"/>
    <n v="63"/>
    <n v="2268"/>
    <n v="1225"/>
    <n v="0.54"/>
    <x v="2"/>
    <s v="low Units"/>
    <n v="3.688257937382485E-4"/>
  </r>
  <r>
    <x v="4"/>
    <s v="Online"/>
    <n v="1185732"/>
    <n v="44383"/>
    <s v="06-07-2021"/>
    <x v="5"/>
    <x v="1"/>
    <s v="Tuesday"/>
    <s v="06"/>
    <x v="0"/>
    <x v="44"/>
    <x v="46"/>
    <x v="4"/>
    <n v="48"/>
    <n v="74"/>
    <n v="3552"/>
    <n v="1527"/>
    <n v="0.43"/>
    <x v="2"/>
    <s v="low Units"/>
    <n v="4.597526424802493E-4"/>
  </r>
  <r>
    <x v="4"/>
    <s v="Online"/>
    <n v="1185732"/>
    <n v="44383"/>
    <s v="06-07-2021"/>
    <x v="5"/>
    <x v="1"/>
    <s v="Tuesday"/>
    <s v="06"/>
    <x v="0"/>
    <x v="44"/>
    <x v="46"/>
    <x v="5"/>
    <n v="54"/>
    <n v="131"/>
    <n v="7074"/>
    <n v="3749"/>
    <n v="0.53"/>
    <x v="2"/>
    <s v="low Units"/>
    <n v="1.1287574699793417E-3"/>
  </r>
  <r>
    <x v="4"/>
    <s v="Online"/>
    <n v="1185732"/>
    <n v="44415"/>
    <s v="07-08-2021"/>
    <x v="6"/>
    <x v="1"/>
    <s v="Saturday"/>
    <s v="07"/>
    <x v="0"/>
    <x v="44"/>
    <x v="46"/>
    <x v="0"/>
    <n v="47"/>
    <n v="180"/>
    <n v="8460"/>
    <n v="4061"/>
    <n v="0.48"/>
    <x v="2"/>
    <s v="low Units"/>
    <n v="1.222695141527369E-3"/>
  </r>
  <r>
    <x v="4"/>
    <s v="Online"/>
    <n v="1185732"/>
    <n v="44415"/>
    <s v="07-08-2021"/>
    <x v="6"/>
    <x v="1"/>
    <s v="Saturday"/>
    <s v="07"/>
    <x v="0"/>
    <x v="44"/>
    <x v="46"/>
    <x v="1"/>
    <n v="42"/>
    <n v="101"/>
    <n v="4242"/>
    <n v="1994"/>
    <n v="0.47"/>
    <x v="2"/>
    <s v="low Units"/>
    <n v="6.0035806752168773E-4"/>
  </r>
  <r>
    <x v="4"/>
    <s v="Online"/>
    <n v="1185732"/>
    <n v="44415"/>
    <s v="07-08-2021"/>
    <x v="6"/>
    <x v="1"/>
    <s v="Saturday"/>
    <s v="07"/>
    <x v="0"/>
    <x v="44"/>
    <x v="46"/>
    <x v="2"/>
    <n v="37"/>
    <n v="75"/>
    <n v="2775"/>
    <n v="1499"/>
    <n v="0.54"/>
    <x v="2"/>
    <s v="low Units"/>
    <n v="4.5132233862337509E-4"/>
  </r>
  <r>
    <x v="4"/>
    <s v="Online"/>
    <n v="1185732"/>
    <n v="44415"/>
    <s v="07-08-2021"/>
    <x v="6"/>
    <x v="1"/>
    <s v="Saturday"/>
    <s v="07"/>
    <x v="0"/>
    <x v="44"/>
    <x v="46"/>
    <x v="3"/>
    <n v="36"/>
    <n v="52"/>
    <n v="1872"/>
    <n v="955"/>
    <n v="0.51"/>
    <x v="2"/>
    <s v="low Units"/>
    <n v="2.8753357797553248E-4"/>
  </r>
  <r>
    <x v="4"/>
    <s v="Online"/>
    <n v="1185732"/>
    <n v="44415"/>
    <s v="07-08-2021"/>
    <x v="6"/>
    <x v="1"/>
    <s v="Saturday"/>
    <s v="07"/>
    <x v="0"/>
    <x v="44"/>
    <x v="46"/>
    <x v="4"/>
    <n v="46"/>
    <n v="46"/>
    <n v="2116"/>
    <n v="910"/>
    <n v="0.43"/>
    <x v="2"/>
    <s v="low Units"/>
    <n v="2.7398487534841318E-4"/>
  </r>
  <r>
    <x v="4"/>
    <s v="Online"/>
    <n v="1185732"/>
    <n v="44415"/>
    <s v="07-08-2021"/>
    <x v="6"/>
    <x v="1"/>
    <s v="Saturday"/>
    <s v="07"/>
    <x v="0"/>
    <x v="44"/>
    <x v="46"/>
    <x v="5"/>
    <n v="52"/>
    <n v="105"/>
    <n v="5460"/>
    <n v="2894"/>
    <n v="0.53"/>
    <x v="2"/>
    <s v="low Units"/>
    <n v="8.713321200640744E-4"/>
  </r>
  <r>
    <x v="4"/>
    <s v="Online"/>
    <n v="1185732"/>
    <n v="44445"/>
    <s v="06-09-2021"/>
    <x v="7"/>
    <x v="1"/>
    <s v="Monday"/>
    <s v="06"/>
    <x v="0"/>
    <x v="44"/>
    <x v="46"/>
    <x v="0"/>
    <n v="46"/>
    <n v="124"/>
    <n v="5704"/>
    <n v="2795"/>
    <n v="0.49"/>
    <x v="2"/>
    <s v="low Units"/>
    <n v="8.4152497428441179E-4"/>
  </r>
  <r>
    <x v="4"/>
    <s v="Online"/>
    <n v="1185732"/>
    <n v="44445"/>
    <s v="06-09-2021"/>
    <x v="7"/>
    <x v="1"/>
    <s v="Monday"/>
    <s v="06"/>
    <x v="0"/>
    <x v="44"/>
    <x v="46"/>
    <x v="1"/>
    <n v="41"/>
    <n v="72"/>
    <n v="2952"/>
    <n v="1476"/>
    <n v="0.5"/>
    <x v="2"/>
    <s v="low Units"/>
    <n v="4.4439744616951412E-4"/>
  </r>
  <r>
    <x v="4"/>
    <s v="Online"/>
    <n v="1185732"/>
    <n v="44445"/>
    <s v="06-09-2021"/>
    <x v="7"/>
    <x v="1"/>
    <s v="Monday"/>
    <s v="06"/>
    <x v="0"/>
    <x v="44"/>
    <x v="46"/>
    <x v="2"/>
    <n v="39"/>
    <n v="51"/>
    <n v="1989"/>
    <n v="1054"/>
    <n v="0.53"/>
    <x v="2"/>
    <s v="low Units"/>
    <n v="3.1734072375519504E-4"/>
  </r>
  <r>
    <x v="4"/>
    <s v="Online"/>
    <n v="1185732"/>
    <n v="44445"/>
    <s v="06-09-2021"/>
    <x v="7"/>
    <x v="1"/>
    <s v="Monday"/>
    <s v="06"/>
    <x v="0"/>
    <x v="44"/>
    <x v="46"/>
    <x v="3"/>
    <n v="37"/>
    <n v="38"/>
    <n v="1406"/>
    <n v="745"/>
    <n v="0.53"/>
    <x v="2"/>
    <s v="low Units"/>
    <n v="2.2430629904897562E-4"/>
  </r>
  <r>
    <x v="4"/>
    <s v="Online"/>
    <n v="1185732"/>
    <n v="44445"/>
    <s v="06-09-2021"/>
    <x v="7"/>
    <x v="1"/>
    <s v="Monday"/>
    <s v="06"/>
    <x v="0"/>
    <x v="44"/>
    <x v="46"/>
    <x v="4"/>
    <n v="47"/>
    <n v="41"/>
    <n v="1927"/>
    <n v="790"/>
    <n v="0.41"/>
    <x v="2"/>
    <s v="low Units"/>
    <n v="2.3785500167609492E-4"/>
  </r>
  <r>
    <x v="4"/>
    <s v="Online"/>
    <n v="1185732"/>
    <n v="44445"/>
    <s v="06-09-2021"/>
    <x v="7"/>
    <x v="1"/>
    <s v="Monday"/>
    <s v="06"/>
    <x v="0"/>
    <x v="44"/>
    <x v="46"/>
    <x v="5"/>
    <n v="50"/>
    <n v="73"/>
    <n v="3650"/>
    <n v="1935"/>
    <n v="0.53"/>
    <x v="2"/>
    <s v="low Units"/>
    <n v="5.8259421296613125E-4"/>
  </r>
  <r>
    <x v="4"/>
    <s v="Online"/>
    <n v="1185732"/>
    <n v="44477"/>
    <s v="08-10-2021"/>
    <x v="8"/>
    <x v="1"/>
    <s v="Friday"/>
    <s v="08"/>
    <x v="0"/>
    <x v="44"/>
    <x v="46"/>
    <x v="0"/>
    <n v="53"/>
    <n v="119"/>
    <n v="6307"/>
    <n v="2901"/>
    <n v="0.46"/>
    <x v="2"/>
    <s v="low Units"/>
    <n v="8.7343969602829289E-4"/>
  </r>
  <r>
    <x v="4"/>
    <s v="Online"/>
    <n v="1185732"/>
    <n v="44477"/>
    <s v="08-10-2021"/>
    <x v="8"/>
    <x v="1"/>
    <s v="Friday"/>
    <s v="08"/>
    <x v="0"/>
    <x v="44"/>
    <x v="46"/>
    <x v="1"/>
    <n v="48"/>
    <n v="63"/>
    <n v="3024"/>
    <n v="1512"/>
    <n v="0.5"/>
    <x v="2"/>
    <s v="low Units"/>
    <n v="4.5523640827120962E-4"/>
  </r>
  <r>
    <x v="4"/>
    <s v="Online"/>
    <n v="1185732"/>
    <n v="44477"/>
    <s v="08-10-2021"/>
    <x v="8"/>
    <x v="1"/>
    <s v="Friday"/>
    <s v="08"/>
    <x v="0"/>
    <x v="44"/>
    <x v="46"/>
    <x v="2"/>
    <n v="46"/>
    <n v="42"/>
    <n v="1932"/>
    <n v="966"/>
    <n v="0.5"/>
    <x v="2"/>
    <s v="low Units"/>
    <n v="2.9084548306216169E-4"/>
  </r>
  <r>
    <x v="4"/>
    <s v="Online"/>
    <n v="1185732"/>
    <n v="44477"/>
    <s v="08-10-2021"/>
    <x v="8"/>
    <x v="1"/>
    <s v="Friday"/>
    <s v="08"/>
    <x v="0"/>
    <x v="44"/>
    <x v="46"/>
    <x v="3"/>
    <n v="48"/>
    <n v="31"/>
    <n v="1488"/>
    <n v="774"/>
    <n v="0.52"/>
    <x v="2"/>
    <s v="low Units"/>
    <n v="2.3303768518645251E-4"/>
  </r>
  <r>
    <x v="4"/>
    <s v="Online"/>
    <n v="1185732"/>
    <n v="44477"/>
    <s v="08-10-2021"/>
    <x v="8"/>
    <x v="1"/>
    <s v="Friday"/>
    <s v="08"/>
    <x v="0"/>
    <x v="44"/>
    <x v="46"/>
    <x v="4"/>
    <n v="58"/>
    <n v="38"/>
    <n v="2204"/>
    <n v="904"/>
    <n v="0.41"/>
    <x v="2"/>
    <s v="low Units"/>
    <n v="2.7217838166479724E-4"/>
  </r>
  <r>
    <x v="2"/>
    <s v="Online"/>
    <n v="1185732"/>
    <n v="44477"/>
    <s v="08-10-2021"/>
    <x v="8"/>
    <x v="1"/>
    <s v="Friday"/>
    <s v="08"/>
    <x v="0"/>
    <x v="44"/>
    <x v="46"/>
    <x v="5"/>
    <n v="62"/>
    <n v="68"/>
    <n v="4216"/>
    <n v="2234"/>
    <n v="0.53"/>
    <x v="2"/>
    <s v="low Units"/>
    <n v="6.7261781486632418E-4"/>
  </r>
  <r>
    <x v="2"/>
    <s v="Online"/>
    <n v="1185732"/>
    <n v="44507"/>
    <s v="07-11-2021"/>
    <x v="9"/>
    <x v="1"/>
    <s v="Sunday"/>
    <s v="07"/>
    <x v="0"/>
    <x v="44"/>
    <x v="46"/>
    <x v="0"/>
    <n v="59"/>
    <n v="108"/>
    <n v="6372"/>
    <n v="3059"/>
    <n v="0.48"/>
    <x v="2"/>
    <s v="low Units"/>
    <n v="9.2101069636351199E-4"/>
  </r>
  <r>
    <x v="2"/>
    <s v="Online"/>
    <n v="1185732"/>
    <n v="44507"/>
    <s v="07-11-2021"/>
    <x v="9"/>
    <x v="1"/>
    <s v="Sunday"/>
    <s v="07"/>
    <x v="0"/>
    <x v="44"/>
    <x v="46"/>
    <x v="1"/>
    <n v="46"/>
    <n v="80"/>
    <n v="3680"/>
    <n v="1803"/>
    <n v="0.49"/>
    <x v="2"/>
    <s v="low Units"/>
    <n v="5.4285135192658131E-4"/>
  </r>
  <r>
    <x v="2"/>
    <s v="Online"/>
    <n v="1185732"/>
    <n v="44507"/>
    <s v="07-11-2021"/>
    <x v="9"/>
    <x v="1"/>
    <s v="Sunday"/>
    <s v="07"/>
    <x v="0"/>
    <x v="44"/>
    <x v="46"/>
    <x v="2"/>
    <n v="48"/>
    <n v="68"/>
    <n v="3264"/>
    <n v="1665"/>
    <n v="0.51"/>
    <x v="2"/>
    <s v="low Units"/>
    <n v="5.0130199720341533E-4"/>
  </r>
  <r>
    <x v="2"/>
    <s v="Online"/>
    <n v="1185732"/>
    <n v="44507"/>
    <s v="07-11-2021"/>
    <x v="9"/>
    <x v="1"/>
    <s v="Sunday"/>
    <s v="07"/>
    <x v="0"/>
    <x v="44"/>
    <x v="46"/>
    <x v="3"/>
    <n v="49"/>
    <n v="65"/>
    <n v="3185"/>
    <n v="1752"/>
    <n v="0.55000000000000004"/>
    <x v="2"/>
    <s v="low Units"/>
    <n v="5.2749615561584597E-4"/>
  </r>
  <r>
    <x v="2"/>
    <s v="Online"/>
    <n v="1185732"/>
    <n v="44507"/>
    <s v="07-11-2021"/>
    <x v="9"/>
    <x v="1"/>
    <s v="Sunday"/>
    <s v="07"/>
    <x v="0"/>
    <x v="44"/>
    <x v="46"/>
    <x v="4"/>
    <n v="55"/>
    <n v="59"/>
    <n v="3245"/>
    <n v="1428"/>
    <n v="0.44"/>
    <x v="2"/>
    <s v="low Units"/>
    <n v="4.2994549670058679E-4"/>
  </r>
  <r>
    <x v="2"/>
    <s v="Online"/>
    <n v="1185732"/>
    <n v="44507"/>
    <s v="07-11-2021"/>
    <x v="9"/>
    <x v="1"/>
    <s v="Sunday"/>
    <s v="07"/>
    <x v="0"/>
    <x v="44"/>
    <x v="46"/>
    <x v="5"/>
    <n v="59"/>
    <n v="91"/>
    <n v="5369"/>
    <n v="2846"/>
    <n v="0.53"/>
    <x v="2"/>
    <s v="low Units"/>
    <n v="8.5688017059514713E-4"/>
  </r>
  <r>
    <x v="2"/>
    <s v="Online"/>
    <n v="1185732"/>
    <n v="44536"/>
    <s v="06-12-2021"/>
    <x v="10"/>
    <x v="1"/>
    <s v="Monday"/>
    <s v="06"/>
    <x v="0"/>
    <x v="44"/>
    <x v="46"/>
    <x v="0"/>
    <n v="55"/>
    <n v="149"/>
    <n v="8195"/>
    <n v="3934"/>
    <n v="0.48"/>
    <x v="2"/>
    <s v="low Units"/>
    <n v="1.1844576918908325E-3"/>
  </r>
  <r>
    <x v="2"/>
    <s v="Online"/>
    <n v="1185732"/>
    <n v="44536"/>
    <s v="06-12-2021"/>
    <x v="10"/>
    <x v="1"/>
    <s v="Monday"/>
    <s v="06"/>
    <x v="0"/>
    <x v="44"/>
    <x v="46"/>
    <x v="1"/>
    <n v="49"/>
    <n v="105"/>
    <n v="5145"/>
    <n v="2470"/>
    <n v="0.48"/>
    <x v="2"/>
    <s v="low Units"/>
    <n v="7.4367323308855001E-4"/>
  </r>
  <r>
    <x v="2"/>
    <s v="Online"/>
    <n v="1185732"/>
    <n v="44536"/>
    <s v="06-12-2021"/>
    <x v="10"/>
    <x v="1"/>
    <s v="Monday"/>
    <s v="06"/>
    <x v="0"/>
    <x v="44"/>
    <x v="46"/>
    <x v="2"/>
    <n v="49"/>
    <n v="91"/>
    <n v="4459"/>
    <n v="2230"/>
    <n v="0.5"/>
    <x v="2"/>
    <s v="low Units"/>
    <n v="6.7141348574391356E-4"/>
  </r>
  <r>
    <x v="2"/>
    <s v="Online"/>
    <n v="1185732"/>
    <n v="44536"/>
    <s v="06-12-2021"/>
    <x v="10"/>
    <x v="1"/>
    <s v="Monday"/>
    <s v="06"/>
    <x v="0"/>
    <x v="44"/>
    <x v="46"/>
    <x v="3"/>
    <n v="47"/>
    <n v="83"/>
    <n v="3901"/>
    <n v="1990"/>
    <n v="0.51"/>
    <x v="2"/>
    <s v="low Units"/>
    <n v="5.9915373839927722E-4"/>
  </r>
  <r>
    <x v="2"/>
    <s v="Online"/>
    <n v="1185732"/>
    <n v="44536"/>
    <s v="06-12-2021"/>
    <x v="10"/>
    <x v="1"/>
    <s v="Monday"/>
    <s v="06"/>
    <x v="0"/>
    <x v="44"/>
    <x v="46"/>
    <x v="4"/>
    <n v="55"/>
    <n v="83"/>
    <n v="4565"/>
    <n v="2054"/>
    <n v="0.45"/>
    <x v="2"/>
    <s v="low Units"/>
    <n v="6.1842300435784687E-4"/>
  </r>
  <r>
    <x v="2"/>
    <s v="Online"/>
    <n v="1185732"/>
    <n v="44536"/>
    <s v="06-12-2021"/>
    <x v="10"/>
    <x v="1"/>
    <s v="Monday"/>
    <s v="06"/>
    <x v="0"/>
    <x v="44"/>
    <x v="46"/>
    <x v="5"/>
    <n v="59"/>
    <n v="101"/>
    <n v="5959"/>
    <n v="3218"/>
    <n v="0.54"/>
    <x v="2"/>
    <s v="low Units"/>
    <n v="9.6888277897933352E-4"/>
  </r>
  <r>
    <x v="2"/>
    <s v="Online"/>
    <n v="1185732"/>
    <n v="44203"/>
    <s v="07-01-2021"/>
    <x v="0"/>
    <x v="1"/>
    <s v="Thursday"/>
    <s v="07"/>
    <x v="0"/>
    <x v="44"/>
    <x v="46"/>
    <x v="0"/>
    <n v="38"/>
    <n v="125"/>
    <n v="4750"/>
    <n v="2423"/>
    <n v="0.51"/>
    <x v="2"/>
    <s v="low Units"/>
    <n v="7.295223659002254E-4"/>
  </r>
  <r>
    <x v="2"/>
    <s v="Online"/>
    <n v="1185732"/>
    <n v="44203"/>
    <s v="07-01-2021"/>
    <x v="0"/>
    <x v="1"/>
    <s v="Thursday"/>
    <s v="07"/>
    <x v="0"/>
    <x v="44"/>
    <x v="46"/>
    <x v="1"/>
    <n v="37"/>
    <n v="87"/>
    <n v="3219"/>
    <n v="1674"/>
    <n v="0.52"/>
    <x v="2"/>
    <s v="low Units"/>
    <n v="5.0401173772883924E-4"/>
  </r>
  <r>
    <x v="2"/>
    <s v="Online"/>
    <n v="1185732"/>
    <n v="44203"/>
    <s v="07-01-2021"/>
    <x v="0"/>
    <x v="1"/>
    <s v="Thursday"/>
    <s v="07"/>
    <x v="0"/>
    <x v="44"/>
    <x v="46"/>
    <x v="2"/>
    <n v="28"/>
    <n v="90"/>
    <n v="2520"/>
    <n v="1008"/>
    <n v="0.4"/>
    <x v="2"/>
    <s v="low Units"/>
    <n v="3.0349093884747303E-4"/>
  </r>
  <r>
    <x v="2"/>
    <s v="Online"/>
    <n v="1185732"/>
    <n v="44203"/>
    <s v="07-01-2021"/>
    <x v="0"/>
    <x v="1"/>
    <s v="Thursday"/>
    <s v="07"/>
    <x v="0"/>
    <x v="44"/>
    <x v="46"/>
    <x v="3"/>
    <n v="33"/>
    <n v="42"/>
    <n v="1386"/>
    <n v="610"/>
    <n v="0.44"/>
    <x v="2"/>
    <s v="low Units"/>
    <n v="1.8366019116761761E-4"/>
  </r>
  <r>
    <x v="2"/>
    <s v="Online"/>
    <n v="1185732"/>
    <n v="44203"/>
    <s v="07-01-2021"/>
    <x v="0"/>
    <x v="1"/>
    <s v="Thursday"/>
    <s v="07"/>
    <x v="0"/>
    <x v="44"/>
    <x v="46"/>
    <x v="4"/>
    <n v="49"/>
    <n v="60"/>
    <n v="2940"/>
    <n v="1205"/>
    <n v="0.41"/>
    <x v="2"/>
    <s v="low Units"/>
    <n v="3.6280414812619544E-4"/>
  </r>
  <r>
    <x v="2"/>
    <s v="Online"/>
    <n v="1185732"/>
    <n v="44203"/>
    <s v="07-01-2021"/>
    <x v="0"/>
    <x v="1"/>
    <s v="Thursday"/>
    <s v="07"/>
    <x v="0"/>
    <x v="44"/>
    <x v="46"/>
    <x v="5"/>
    <n v="37"/>
    <n v="81"/>
    <n v="2997"/>
    <n v="1499"/>
    <n v="0.5"/>
    <x v="2"/>
    <s v="low Units"/>
    <n v="4.5132233862337509E-4"/>
  </r>
  <r>
    <x v="2"/>
    <s v="Online"/>
    <n v="1185732"/>
    <n v="44232"/>
    <s v="05-02-2021"/>
    <x v="1"/>
    <x v="1"/>
    <s v="Friday"/>
    <s v="05"/>
    <x v="0"/>
    <x v="44"/>
    <x v="46"/>
    <x v="0"/>
    <n v="39"/>
    <n v="149"/>
    <n v="5811"/>
    <n v="2906"/>
    <n v="0.5"/>
    <x v="2"/>
    <s v="low Units"/>
    <n v="8.7494510743130628E-4"/>
  </r>
  <r>
    <x v="2"/>
    <s v="Online"/>
    <n v="1185732"/>
    <n v="44232"/>
    <s v="05-02-2021"/>
    <x v="1"/>
    <x v="1"/>
    <s v="Friday"/>
    <s v="05"/>
    <x v="0"/>
    <x v="44"/>
    <x v="46"/>
    <x v="1"/>
    <n v="37"/>
    <n v="54"/>
    <n v="1998"/>
    <n v="999"/>
    <n v="0.5"/>
    <x v="2"/>
    <s v="low Units"/>
    <n v="3.0078119832204918E-4"/>
  </r>
  <r>
    <x v="2"/>
    <s v="Online"/>
    <n v="1185732"/>
    <n v="44232"/>
    <s v="05-02-2021"/>
    <x v="1"/>
    <x v="1"/>
    <s v="Friday"/>
    <s v="05"/>
    <x v="0"/>
    <x v="44"/>
    <x v="46"/>
    <x v="2"/>
    <n v="29"/>
    <n v="65"/>
    <n v="1885"/>
    <n v="848"/>
    <n v="0.45"/>
    <x v="2"/>
    <s v="low Units"/>
    <n v="2.5531777395104873E-4"/>
  </r>
  <r>
    <x v="2"/>
    <s v="Online"/>
    <n v="1185732"/>
    <n v="44232"/>
    <s v="05-02-2021"/>
    <x v="1"/>
    <x v="1"/>
    <s v="Friday"/>
    <s v="05"/>
    <x v="0"/>
    <x v="45"/>
    <x v="47"/>
    <x v="3"/>
    <n v="32"/>
    <n v="34"/>
    <n v="1088"/>
    <n v="479"/>
    <n v="0.44"/>
    <x v="2"/>
    <s v="low Units"/>
    <n v="1.4421841240867022E-4"/>
  </r>
  <r>
    <x v="2"/>
    <s v="Online"/>
    <n v="1185732"/>
    <n v="44232"/>
    <s v="05-02-2021"/>
    <x v="1"/>
    <x v="1"/>
    <s v="Friday"/>
    <s v="05"/>
    <x v="0"/>
    <x v="45"/>
    <x v="47"/>
    <x v="4"/>
    <n v="49"/>
    <n v="60"/>
    <n v="2940"/>
    <n v="1294"/>
    <n v="0.44"/>
    <x v="2"/>
    <s v="low Units"/>
    <n v="3.8960047109983149E-4"/>
  </r>
  <r>
    <x v="2"/>
    <s v="Online"/>
    <n v="1185732"/>
    <n v="44232"/>
    <s v="05-02-2021"/>
    <x v="1"/>
    <x v="1"/>
    <s v="Friday"/>
    <s v="05"/>
    <x v="0"/>
    <x v="45"/>
    <x v="47"/>
    <x v="5"/>
    <n v="39"/>
    <n v="84"/>
    <n v="3276"/>
    <n v="1474"/>
    <n v="0.45"/>
    <x v="2"/>
    <s v="low Units"/>
    <n v="4.4379528160830875E-4"/>
  </r>
  <r>
    <x v="2"/>
    <s v="Online"/>
    <n v="1185732"/>
    <n v="44258"/>
    <s v="03-03-2021"/>
    <x v="2"/>
    <x v="1"/>
    <s v="Wednesday"/>
    <s v="03"/>
    <x v="0"/>
    <x v="45"/>
    <x v="47"/>
    <x v="0"/>
    <n v="39"/>
    <n v="130"/>
    <n v="5070"/>
    <n v="2535"/>
    <n v="0.5"/>
    <x v="2"/>
    <s v="low Units"/>
    <n v="7.6324358132772243E-4"/>
  </r>
  <r>
    <x v="2"/>
    <s v="Online"/>
    <n v="1185732"/>
    <n v="44258"/>
    <s v="03-03-2021"/>
    <x v="2"/>
    <x v="1"/>
    <s v="Wednesday"/>
    <s v="03"/>
    <x v="0"/>
    <x v="45"/>
    <x v="47"/>
    <x v="1"/>
    <n v="38"/>
    <n v="56"/>
    <n v="2128"/>
    <n v="1149"/>
    <n v="0.54"/>
    <x v="2"/>
    <s v="low Units"/>
    <n v="3.4594354041244697E-4"/>
  </r>
  <r>
    <x v="2"/>
    <s v="Online"/>
    <n v="1185732"/>
    <n v="44258"/>
    <s v="03-03-2021"/>
    <x v="2"/>
    <x v="1"/>
    <s v="Wednesday"/>
    <s v="03"/>
    <x v="0"/>
    <x v="45"/>
    <x v="47"/>
    <x v="2"/>
    <n v="29"/>
    <n v="68"/>
    <n v="1972"/>
    <n v="887"/>
    <n v="0.45"/>
    <x v="2"/>
    <s v="low Units"/>
    <n v="2.670599828945522E-4"/>
  </r>
  <r>
    <x v="2"/>
    <s v="Online"/>
    <n v="1185732"/>
    <n v="44258"/>
    <s v="03-03-2021"/>
    <x v="2"/>
    <x v="1"/>
    <s v="Wednesday"/>
    <s v="03"/>
    <x v="0"/>
    <x v="45"/>
    <x v="47"/>
    <x v="3"/>
    <n v="32"/>
    <n v="30"/>
    <n v="960"/>
    <n v="403"/>
    <n v="0.42"/>
    <x v="2"/>
    <s v="low Units"/>
    <n v="1.213361590828687E-4"/>
  </r>
  <r>
    <x v="2"/>
    <s v="Online"/>
    <n v="1185732"/>
    <n v="44258"/>
    <s v="03-03-2021"/>
    <x v="2"/>
    <x v="1"/>
    <s v="Wednesday"/>
    <s v="03"/>
    <x v="0"/>
    <x v="45"/>
    <x v="47"/>
    <x v="4"/>
    <n v="48"/>
    <n v="39"/>
    <n v="1872"/>
    <n v="749"/>
    <n v="0.4"/>
    <x v="2"/>
    <s v="low Units"/>
    <n v="2.2551062817138619E-4"/>
  </r>
  <r>
    <x v="2"/>
    <s v="Online"/>
    <n v="1185732"/>
    <n v="44258"/>
    <s v="03-03-2021"/>
    <x v="2"/>
    <x v="1"/>
    <s v="Wednesday"/>
    <s v="03"/>
    <x v="0"/>
    <x v="45"/>
    <x v="47"/>
    <x v="5"/>
    <n v="38"/>
    <n v="73"/>
    <n v="2774"/>
    <n v="1359"/>
    <n v="0.49"/>
    <x v="2"/>
    <s v="low Units"/>
    <n v="4.091708193390038E-4"/>
  </r>
  <r>
    <x v="2"/>
    <s v="Online"/>
    <n v="1185732"/>
    <n v="44290"/>
    <s v="04-04-2021"/>
    <x v="3"/>
    <x v="1"/>
    <s v="Sunday"/>
    <s v="04"/>
    <x v="0"/>
    <x v="45"/>
    <x v="47"/>
    <x v="0"/>
    <n v="36"/>
    <n v="150"/>
    <n v="5400"/>
    <n v="2700"/>
    <n v="0.5"/>
    <x v="2"/>
    <s v="low Units"/>
    <n v="8.1292215762715991E-4"/>
  </r>
  <r>
    <x v="2"/>
    <s v="Online"/>
    <n v="1185732"/>
    <n v="44290"/>
    <s v="04-04-2021"/>
    <x v="3"/>
    <x v="1"/>
    <s v="Sunday"/>
    <s v="04"/>
    <x v="0"/>
    <x v="45"/>
    <x v="47"/>
    <x v="1"/>
    <n v="38"/>
    <n v="58"/>
    <n v="2204"/>
    <n v="1212"/>
    <n v="0.55000000000000004"/>
    <x v="2"/>
    <s v="low Units"/>
    <n v="3.6491172409041403E-4"/>
  </r>
  <r>
    <x v="2"/>
    <s v="Online"/>
    <n v="1185732"/>
    <n v="44290"/>
    <s v="04-04-2021"/>
    <x v="3"/>
    <x v="1"/>
    <s v="Sunday"/>
    <s v="04"/>
    <x v="0"/>
    <x v="45"/>
    <x v="47"/>
    <x v="2"/>
    <n v="29"/>
    <n v="56"/>
    <n v="1624"/>
    <n v="698"/>
    <n v="0.43"/>
    <x v="2"/>
    <s v="low Units"/>
    <n v="2.1015543186065098E-4"/>
  </r>
  <r>
    <x v="2"/>
    <s v="Online"/>
    <n v="1185732"/>
    <n v="44290"/>
    <s v="04-04-2021"/>
    <x v="3"/>
    <x v="1"/>
    <s v="Sunday"/>
    <s v="04"/>
    <x v="0"/>
    <x v="45"/>
    <x v="47"/>
    <x v="3"/>
    <n v="32"/>
    <n v="38"/>
    <n v="1216"/>
    <n v="547"/>
    <n v="0.45"/>
    <x v="2"/>
    <s v="low Units"/>
    <n v="1.6469200748965053E-4"/>
  </r>
  <r>
    <x v="2"/>
    <s v="Online"/>
    <n v="1185732"/>
    <n v="44290"/>
    <s v="04-04-2021"/>
    <x v="3"/>
    <x v="1"/>
    <s v="Sunday"/>
    <s v="04"/>
    <x v="0"/>
    <x v="45"/>
    <x v="47"/>
    <x v="4"/>
    <n v="46"/>
    <n v="35"/>
    <n v="1610"/>
    <n v="725"/>
    <n v="0.45"/>
    <x v="2"/>
    <s v="low Units"/>
    <n v="2.1828465343692256E-4"/>
  </r>
  <r>
    <x v="2"/>
    <s v="Online"/>
    <n v="1185732"/>
    <n v="44290"/>
    <s v="04-04-2021"/>
    <x v="3"/>
    <x v="1"/>
    <s v="Sunday"/>
    <s v="04"/>
    <x v="0"/>
    <x v="45"/>
    <x v="47"/>
    <x v="5"/>
    <n v="36"/>
    <n v="69"/>
    <n v="2484"/>
    <n v="1242"/>
    <n v="0.5"/>
    <x v="2"/>
    <s v="low Units"/>
    <n v="3.739441925084936E-4"/>
  </r>
  <r>
    <x v="2"/>
    <s v="Online"/>
    <n v="1185732"/>
    <n v="44319"/>
    <s v="03-05-2021"/>
    <x v="4"/>
    <x v="1"/>
    <s v="Monday"/>
    <s v="03"/>
    <x v="0"/>
    <x v="45"/>
    <x v="47"/>
    <x v="0"/>
    <n v="54"/>
    <n v="142"/>
    <n v="7668"/>
    <n v="3911"/>
    <n v="0.51"/>
    <x v="2"/>
    <s v="low Units"/>
    <n v="1.1775327994369713E-3"/>
  </r>
  <r>
    <x v="2"/>
    <s v="Online"/>
    <n v="1185732"/>
    <n v="44319"/>
    <s v="03-05-2021"/>
    <x v="4"/>
    <x v="1"/>
    <s v="Monday"/>
    <s v="03"/>
    <x v="0"/>
    <x v="45"/>
    <x v="47"/>
    <x v="1"/>
    <n v="48"/>
    <n v="73"/>
    <n v="3504"/>
    <n v="1857"/>
    <n v="0.53"/>
    <x v="2"/>
    <s v="low Units"/>
    <n v="5.5910979507912452E-4"/>
  </r>
  <r>
    <x v="2"/>
    <s v="Online"/>
    <n v="1185732"/>
    <n v="44319"/>
    <s v="03-05-2021"/>
    <x v="4"/>
    <x v="1"/>
    <s v="Monday"/>
    <s v="03"/>
    <x v="0"/>
    <x v="45"/>
    <x v="47"/>
    <x v="2"/>
    <n v="43"/>
    <n v="74"/>
    <n v="3182"/>
    <n v="1273"/>
    <n v="0.4"/>
    <x v="2"/>
    <s v="low Units"/>
    <n v="3.8327774320717577E-4"/>
  </r>
  <r>
    <x v="2"/>
    <s v="Online"/>
    <n v="1185732"/>
    <n v="44319"/>
    <s v="03-05-2021"/>
    <x v="4"/>
    <x v="1"/>
    <s v="Monday"/>
    <s v="03"/>
    <x v="0"/>
    <x v="45"/>
    <x v="47"/>
    <x v="3"/>
    <n v="44"/>
    <n v="63"/>
    <n v="2772"/>
    <n v="1137"/>
    <n v="0.41"/>
    <x v="2"/>
    <s v="low Units"/>
    <n v="3.4233055304521516E-4"/>
  </r>
  <r>
    <x v="2"/>
    <s v="Online"/>
    <n v="1185732"/>
    <n v="44319"/>
    <s v="03-05-2021"/>
    <x v="4"/>
    <x v="1"/>
    <s v="Monday"/>
    <s v="03"/>
    <x v="0"/>
    <x v="45"/>
    <x v="47"/>
    <x v="4"/>
    <n v="50"/>
    <n v="70"/>
    <n v="3500"/>
    <n v="1540"/>
    <n v="0.44"/>
    <x v="2"/>
    <s v="low Units"/>
    <n v="4.6366671212808383E-4"/>
  </r>
  <r>
    <x v="2"/>
    <s v="Online"/>
    <n v="1185732"/>
    <n v="44319"/>
    <s v="03-05-2021"/>
    <x v="4"/>
    <x v="1"/>
    <s v="Monday"/>
    <s v="03"/>
    <x v="0"/>
    <x v="45"/>
    <x v="47"/>
    <x v="5"/>
    <n v="55"/>
    <n v="113"/>
    <n v="6215"/>
    <n v="3045"/>
    <n v="0.49"/>
    <x v="2"/>
    <s v="low Units"/>
    <n v="9.167955444350748E-4"/>
  </r>
  <r>
    <x v="2"/>
    <s v="Online"/>
    <n v="1185732"/>
    <n v="44352"/>
    <s v="05-06-2021"/>
    <x v="11"/>
    <x v="1"/>
    <s v="Saturday"/>
    <s v="05"/>
    <x v="0"/>
    <x v="45"/>
    <x v="47"/>
    <x v="0"/>
    <n v="50"/>
    <n v="175"/>
    <n v="8750"/>
    <n v="4813"/>
    <n v="0.55000000000000004"/>
    <x v="2"/>
    <s v="low Units"/>
    <n v="1.4491090165405633E-3"/>
  </r>
  <r>
    <x v="2"/>
    <s v="Online"/>
    <n v="1185732"/>
    <n v="44352"/>
    <s v="05-06-2021"/>
    <x v="11"/>
    <x v="1"/>
    <s v="Saturday"/>
    <s v="05"/>
    <x v="0"/>
    <x v="45"/>
    <x v="47"/>
    <x v="1"/>
    <n v="48"/>
    <n v="94"/>
    <n v="4512"/>
    <n v="2256"/>
    <n v="0.5"/>
    <x v="2"/>
    <s v="low Units"/>
    <n v="6.7924162503958251E-4"/>
  </r>
  <r>
    <x v="2"/>
    <s v="Online"/>
    <n v="1185732"/>
    <n v="44352"/>
    <s v="05-06-2021"/>
    <x v="11"/>
    <x v="1"/>
    <s v="Saturday"/>
    <s v="05"/>
    <x v="0"/>
    <x v="45"/>
    <x v="47"/>
    <x v="2"/>
    <n v="42"/>
    <n v="87"/>
    <n v="3654"/>
    <n v="1644"/>
    <n v="0.45"/>
    <x v="2"/>
    <s v="low Units"/>
    <n v="4.9497926931075967E-4"/>
  </r>
  <r>
    <x v="2"/>
    <s v="Online"/>
    <n v="1185732"/>
    <n v="44352"/>
    <s v="05-06-2021"/>
    <x v="11"/>
    <x v="1"/>
    <s v="Saturday"/>
    <s v="05"/>
    <x v="0"/>
    <x v="45"/>
    <x v="47"/>
    <x v="3"/>
    <n v="42"/>
    <n v="80"/>
    <n v="3360"/>
    <n v="1411"/>
    <n v="0.42"/>
    <x v="2"/>
    <s v="low Units"/>
    <n v="4.2482709793034175E-4"/>
  </r>
  <r>
    <x v="2"/>
    <s v="Online"/>
    <n v="1185732"/>
    <n v="44352"/>
    <s v="05-06-2021"/>
    <x v="11"/>
    <x v="1"/>
    <s v="Saturday"/>
    <s v="05"/>
    <x v="0"/>
    <x v="45"/>
    <x v="47"/>
    <x v="4"/>
    <n v="53"/>
    <n v="74"/>
    <n v="3922"/>
    <n v="1726"/>
    <n v="0.44"/>
    <x v="2"/>
    <s v="low Units"/>
    <n v="5.1966801632017702E-4"/>
  </r>
  <r>
    <x v="2"/>
    <s v="Online"/>
    <n v="1185732"/>
    <n v="44352"/>
    <s v="05-06-2021"/>
    <x v="11"/>
    <x v="1"/>
    <s v="Saturday"/>
    <s v="05"/>
    <x v="0"/>
    <x v="45"/>
    <x v="47"/>
    <x v="5"/>
    <n v="56"/>
    <n v="123"/>
    <n v="6888"/>
    <n v="3375"/>
    <n v="0.49"/>
    <x v="2"/>
    <s v="low Units"/>
    <n v="1.0161526970339499E-3"/>
  </r>
  <r>
    <x v="2"/>
    <s v="Online"/>
    <n v="1185732"/>
    <n v="44380"/>
    <s v="03-07-2021"/>
    <x v="5"/>
    <x v="1"/>
    <s v="Saturday"/>
    <s v="03"/>
    <x v="0"/>
    <x v="45"/>
    <x v="47"/>
    <x v="0"/>
    <n v="54"/>
    <n v="189"/>
    <n v="10206"/>
    <n v="5511"/>
    <n v="0.54"/>
    <x v="2"/>
    <s v="low Units"/>
    <n v="1.6592644484012143E-3"/>
  </r>
  <r>
    <x v="2"/>
    <s v="Online"/>
    <n v="1185732"/>
    <n v="44380"/>
    <s v="03-07-2021"/>
    <x v="5"/>
    <x v="1"/>
    <s v="Saturday"/>
    <s v="03"/>
    <x v="0"/>
    <x v="45"/>
    <x v="47"/>
    <x v="1"/>
    <n v="48"/>
    <n v="112"/>
    <n v="5376"/>
    <n v="2849"/>
    <n v="0.53"/>
    <x v="2"/>
    <s v="low Units"/>
    <n v="8.577834174369551E-4"/>
  </r>
  <r>
    <x v="2"/>
    <s v="Online"/>
    <n v="1185732"/>
    <n v="44380"/>
    <s v="03-07-2021"/>
    <x v="5"/>
    <x v="1"/>
    <s v="Saturday"/>
    <s v="03"/>
    <x v="0"/>
    <x v="45"/>
    <x v="47"/>
    <x v="2"/>
    <n v="44"/>
    <n v="81"/>
    <n v="3564"/>
    <n v="1568"/>
    <n v="0.44"/>
    <x v="2"/>
    <s v="low Units"/>
    <n v="4.7209701598495808E-4"/>
  </r>
  <r>
    <x v="2"/>
    <s v="Online"/>
    <n v="1185732"/>
    <n v="44380"/>
    <s v="03-07-2021"/>
    <x v="5"/>
    <x v="1"/>
    <s v="Saturday"/>
    <s v="03"/>
    <x v="0"/>
    <x v="45"/>
    <x v="47"/>
    <x v="3"/>
    <n v="42"/>
    <n v="80"/>
    <n v="3360"/>
    <n v="1478"/>
    <n v="0.44"/>
    <x v="2"/>
    <s v="low Units"/>
    <n v="4.4499961073071943E-4"/>
  </r>
  <r>
    <x v="2"/>
    <s v="Online"/>
    <n v="1185732"/>
    <n v="44380"/>
    <s v="03-07-2021"/>
    <x v="5"/>
    <x v="1"/>
    <s v="Saturday"/>
    <s v="03"/>
    <x v="0"/>
    <x v="45"/>
    <x v="47"/>
    <x v="4"/>
    <n v="53"/>
    <n v="81"/>
    <n v="4293"/>
    <n v="1889"/>
    <n v="0.44"/>
    <x v="2"/>
    <s v="low Units"/>
    <n v="5.6874442805840929E-4"/>
  </r>
  <r>
    <x v="2"/>
    <s v="Online"/>
    <n v="1185732"/>
    <n v="44380"/>
    <s v="03-07-2021"/>
    <x v="5"/>
    <x v="1"/>
    <s v="Saturday"/>
    <s v="03"/>
    <x v="0"/>
    <x v="45"/>
    <x v="47"/>
    <x v="5"/>
    <n v="56"/>
    <n v="143"/>
    <n v="8008"/>
    <n v="3844"/>
    <n v="0.48"/>
    <x v="2"/>
    <s v="low Units"/>
    <n v="1.1573602866365937E-3"/>
  </r>
  <r>
    <x v="2"/>
    <s v="Online"/>
    <n v="1185732"/>
    <n v="44412"/>
    <s v="04-08-2021"/>
    <x v="6"/>
    <x v="1"/>
    <s v="Wednesday"/>
    <s v="04"/>
    <x v="0"/>
    <x v="45"/>
    <x v="47"/>
    <x v="0"/>
    <n v="51"/>
    <n v="163"/>
    <n v="8313"/>
    <n v="4572"/>
    <n v="0.55000000000000004"/>
    <x v="2"/>
    <s v="low Units"/>
    <n v="1.3765481869153242E-3"/>
  </r>
  <r>
    <x v="2"/>
    <s v="Online"/>
    <n v="1185732"/>
    <n v="44412"/>
    <s v="04-08-2021"/>
    <x v="6"/>
    <x v="1"/>
    <s v="Wednesday"/>
    <s v="04"/>
    <x v="0"/>
    <x v="45"/>
    <x v="47"/>
    <x v="1"/>
    <n v="48"/>
    <n v="108"/>
    <n v="5184"/>
    <n v="2851"/>
    <n v="0.55000000000000004"/>
    <x v="2"/>
    <s v="low Units"/>
    <n v="8.5838558199816041E-4"/>
  </r>
  <r>
    <x v="2"/>
    <s v="Online"/>
    <n v="1185732"/>
    <n v="44412"/>
    <s v="04-08-2021"/>
    <x v="6"/>
    <x v="1"/>
    <s v="Wednesday"/>
    <s v="04"/>
    <x v="0"/>
    <x v="45"/>
    <x v="47"/>
    <x v="2"/>
    <n v="41"/>
    <n v="85"/>
    <n v="3485"/>
    <n v="1464"/>
    <n v="0.42"/>
    <x v="2"/>
    <s v="low Units"/>
    <n v="4.407844588022823E-4"/>
  </r>
  <r>
    <x v="2"/>
    <s v="Online"/>
    <n v="1185732"/>
    <n v="44412"/>
    <s v="04-08-2021"/>
    <x v="6"/>
    <x v="1"/>
    <s v="Wednesday"/>
    <s v="04"/>
    <x v="0"/>
    <x v="45"/>
    <x v="47"/>
    <x v="3"/>
    <n v="41"/>
    <n v="68"/>
    <n v="2788"/>
    <n v="1143"/>
    <n v="0.41"/>
    <x v="2"/>
    <s v="low Units"/>
    <n v="3.4413704672883104E-4"/>
  </r>
  <r>
    <x v="2"/>
    <s v="Online"/>
    <n v="1185732"/>
    <n v="44412"/>
    <s v="04-08-2021"/>
    <x v="6"/>
    <x v="1"/>
    <s v="Wednesday"/>
    <s v="04"/>
    <x v="0"/>
    <x v="45"/>
    <x v="47"/>
    <x v="4"/>
    <n v="51"/>
    <n v="52"/>
    <n v="2652"/>
    <n v="1167"/>
    <n v="0.44"/>
    <x v="2"/>
    <s v="low Units"/>
    <n v="3.5136302146329467E-4"/>
  </r>
  <r>
    <x v="2"/>
    <s v="Online"/>
    <n v="1185732"/>
    <n v="44412"/>
    <s v="04-08-2021"/>
    <x v="6"/>
    <x v="1"/>
    <s v="Wednesday"/>
    <s v="04"/>
    <x v="0"/>
    <x v="45"/>
    <x v="47"/>
    <x v="5"/>
    <n v="55"/>
    <n v="105"/>
    <n v="5775"/>
    <n v="2888"/>
    <n v="0.5"/>
    <x v="2"/>
    <s v="low Units"/>
    <n v="8.6952562638045858E-4"/>
  </r>
  <r>
    <x v="2"/>
    <s v="Online"/>
    <n v="1185732"/>
    <n v="44442"/>
    <s v="03-09-2021"/>
    <x v="7"/>
    <x v="1"/>
    <s v="Friday"/>
    <s v="03"/>
    <x v="0"/>
    <x v="45"/>
    <x v="47"/>
    <x v="0"/>
    <n v="52"/>
    <n v="125"/>
    <n v="6500"/>
    <n v="3510"/>
    <n v="0.54"/>
    <x v="2"/>
    <s v="low Units"/>
    <n v="1.0567988049153079E-3"/>
  </r>
  <r>
    <x v="2"/>
    <s v="Online"/>
    <n v="1185732"/>
    <n v="44442"/>
    <s v="03-09-2021"/>
    <x v="7"/>
    <x v="1"/>
    <s v="Friday"/>
    <s v="03"/>
    <x v="0"/>
    <x v="45"/>
    <x v="47"/>
    <x v="1"/>
    <n v="47"/>
    <n v="75"/>
    <n v="3525"/>
    <n v="1833"/>
    <n v="0.52"/>
    <x v="2"/>
    <s v="low Units"/>
    <n v="5.5188382034466088E-4"/>
  </r>
  <r>
    <x v="2"/>
    <s v="Online"/>
    <n v="1185732"/>
    <n v="44442"/>
    <s v="03-09-2021"/>
    <x v="7"/>
    <x v="1"/>
    <s v="Friday"/>
    <s v="03"/>
    <x v="0"/>
    <x v="45"/>
    <x v="47"/>
    <x v="2"/>
    <n v="41"/>
    <n v="60"/>
    <n v="2460"/>
    <n v="1082"/>
    <n v="0.44"/>
    <x v="2"/>
    <s v="low Units"/>
    <n v="3.2577102761206924E-4"/>
  </r>
  <r>
    <x v="2"/>
    <s v="Online"/>
    <n v="1185732"/>
    <n v="44442"/>
    <s v="03-09-2021"/>
    <x v="7"/>
    <x v="1"/>
    <s v="Friday"/>
    <s v="03"/>
    <x v="0"/>
    <x v="45"/>
    <x v="47"/>
    <x v="3"/>
    <n v="41"/>
    <n v="46"/>
    <n v="1886"/>
    <n v="849"/>
    <n v="0.45"/>
    <x v="2"/>
    <s v="low Units"/>
    <n v="2.5561885623165144E-4"/>
  </r>
  <r>
    <x v="2"/>
    <s v="Online"/>
    <n v="1185732"/>
    <n v="44442"/>
    <s v="03-09-2021"/>
    <x v="7"/>
    <x v="1"/>
    <s v="Friday"/>
    <s v="03"/>
    <x v="0"/>
    <x v="45"/>
    <x v="47"/>
    <x v="4"/>
    <n v="50"/>
    <n v="51"/>
    <n v="2550"/>
    <n v="1071"/>
    <n v="0.42"/>
    <x v="2"/>
    <s v="low Units"/>
    <n v="3.2245912252544014E-4"/>
  </r>
  <r>
    <x v="2"/>
    <s v="Online"/>
    <n v="1185732"/>
    <n v="44442"/>
    <s v="03-09-2021"/>
    <x v="7"/>
    <x v="1"/>
    <s v="Friday"/>
    <s v="03"/>
    <x v="0"/>
    <x v="45"/>
    <x v="47"/>
    <x v="5"/>
    <n v="54"/>
    <n v="83"/>
    <n v="4482"/>
    <n v="2196"/>
    <n v="0.49"/>
    <x v="2"/>
    <s v="low Units"/>
    <n v="6.6117668820342348E-4"/>
  </r>
  <r>
    <x v="2"/>
    <s v="Online"/>
    <n v="1185732"/>
    <n v="44474"/>
    <s v="05-10-2021"/>
    <x v="8"/>
    <x v="1"/>
    <s v="Tuesday"/>
    <s v="05"/>
    <x v="0"/>
    <x v="45"/>
    <x v="47"/>
    <x v="0"/>
    <n v="59"/>
    <n v="113"/>
    <n v="6667"/>
    <n v="3667"/>
    <n v="0.55000000000000004"/>
    <x v="2"/>
    <s v="low Units"/>
    <n v="1.1040687229699241E-3"/>
  </r>
  <r>
    <x v="2"/>
    <s v="Online"/>
    <n v="1185732"/>
    <n v="44474"/>
    <s v="05-10-2021"/>
    <x v="8"/>
    <x v="1"/>
    <s v="Tuesday"/>
    <s v="05"/>
    <x v="0"/>
    <x v="45"/>
    <x v="47"/>
    <x v="1"/>
    <n v="52"/>
    <n v="72"/>
    <n v="3744"/>
    <n v="1872"/>
    <n v="0.5"/>
    <x v="2"/>
    <s v="low Units"/>
    <n v="5.6362602928816425E-4"/>
  </r>
  <r>
    <x v="2"/>
    <s v="Online"/>
    <n v="1185732"/>
    <n v="44474"/>
    <s v="05-10-2021"/>
    <x v="8"/>
    <x v="1"/>
    <s v="Tuesday"/>
    <s v="05"/>
    <x v="0"/>
    <x v="45"/>
    <x v="47"/>
    <x v="2"/>
    <n v="53"/>
    <n v="49"/>
    <n v="2597"/>
    <n v="1117"/>
    <n v="0.43"/>
    <x v="2"/>
    <s v="low Units"/>
    <n v="3.3630890743316209E-4"/>
  </r>
  <r>
    <x v="2"/>
    <s v="Online"/>
    <n v="1185732"/>
    <n v="44474"/>
    <s v="05-10-2021"/>
    <x v="8"/>
    <x v="1"/>
    <s v="Tuesday"/>
    <s v="05"/>
    <x v="0"/>
    <x v="45"/>
    <x v="47"/>
    <x v="3"/>
    <n v="50"/>
    <n v="38"/>
    <n v="1900"/>
    <n v="760"/>
    <n v="0.4"/>
    <x v="2"/>
    <s v="low Units"/>
    <n v="2.2882253325801541E-4"/>
  </r>
  <r>
    <x v="2"/>
    <s v="Online"/>
    <n v="1185732"/>
    <n v="44474"/>
    <s v="05-10-2021"/>
    <x v="8"/>
    <x v="1"/>
    <s v="Tuesday"/>
    <s v="05"/>
    <x v="0"/>
    <x v="45"/>
    <x v="47"/>
    <x v="4"/>
    <n v="64"/>
    <n v="42"/>
    <n v="2688"/>
    <n v="1129"/>
    <n v="0.42"/>
    <x v="2"/>
    <s v="low Units"/>
    <n v="3.3992189480039391E-4"/>
  </r>
  <r>
    <x v="0"/>
    <s v="Online"/>
    <n v="1185732"/>
    <n v="44474"/>
    <s v="05-10-2021"/>
    <x v="8"/>
    <x v="1"/>
    <s v="Tuesday"/>
    <s v="05"/>
    <x v="0"/>
    <x v="45"/>
    <x v="47"/>
    <x v="5"/>
    <n v="63"/>
    <n v="74"/>
    <n v="4662"/>
    <n v="2331"/>
    <n v="0.5"/>
    <x v="2"/>
    <s v="low Units"/>
    <n v="7.0182279608478149E-4"/>
  </r>
  <r>
    <x v="0"/>
    <s v="Online"/>
    <n v="1185732"/>
    <n v="44504"/>
    <s v="04-11-2021"/>
    <x v="9"/>
    <x v="1"/>
    <s v="Thursday"/>
    <s v="04"/>
    <x v="0"/>
    <x v="45"/>
    <x v="47"/>
    <x v="0"/>
    <n v="60"/>
    <n v="111"/>
    <n v="6660"/>
    <n v="3330"/>
    <n v="0.5"/>
    <x v="2"/>
    <s v="low Units"/>
    <n v="1.0026039944068307E-3"/>
  </r>
  <r>
    <x v="0"/>
    <s v="Online"/>
    <n v="1185732"/>
    <n v="44504"/>
    <s v="04-11-2021"/>
    <x v="9"/>
    <x v="1"/>
    <s v="Thursday"/>
    <s v="04"/>
    <x v="0"/>
    <x v="45"/>
    <x v="47"/>
    <x v="1"/>
    <n v="51"/>
    <n v="84"/>
    <n v="4284"/>
    <n v="2228"/>
    <n v="0.52"/>
    <x v="2"/>
    <s v="low Units"/>
    <n v="6.7081132118270825E-4"/>
  </r>
  <r>
    <x v="0"/>
    <s v="Online"/>
    <n v="1185732"/>
    <n v="44504"/>
    <s v="04-11-2021"/>
    <x v="9"/>
    <x v="1"/>
    <s v="Thursday"/>
    <s v="04"/>
    <x v="0"/>
    <x v="45"/>
    <x v="47"/>
    <x v="2"/>
    <n v="51"/>
    <n v="80"/>
    <n v="4080"/>
    <n v="1836"/>
    <n v="0.45"/>
    <x v="2"/>
    <s v="low Units"/>
    <n v="5.5278706718646874E-4"/>
  </r>
  <r>
    <x v="0"/>
    <s v="Online"/>
    <n v="1185732"/>
    <n v="44504"/>
    <s v="04-11-2021"/>
    <x v="9"/>
    <x v="1"/>
    <s v="Thursday"/>
    <s v="04"/>
    <x v="0"/>
    <x v="45"/>
    <x v="47"/>
    <x v="3"/>
    <n v="50"/>
    <n v="80"/>
    <n v="4000"/>
    <n v="1680"/>
    <n v="0.42"/>
    <x v="2"/>
    <s v="low Units"/>
    <n v="5.0581823141245506E-4"/>
  </r>
  <r>
    <x v="0"/>
    <s v="Online"/>
    <n v="1185732"/>
    <n v="44504"/>
    <s v="04-11-2021"/>
    <x v="9"/>
    <x v="1"/>
    <s v="Thursday"/>
    <s v="04"/>
    <x v="0"/>
    <x v="45"/>
    <x v="47"/>
    <x v="4"/>
    <n v="60"/>
    <n v="68"/>
    <n v="4080"/>
    <n v="1795"/>
    <n v="0.44"/>
    <x v="2"/>
    <s v="low Units"/>
    <n v="5.4044269368175996E-4"/>
  </r>
  <r>
    <x v="0"/>
    <s v="Online"/>
    <n v="1185732"/>
    <n v="44504"/>
    <s v="04-11-2021"/>
    <x v="9"/>
    <x v="1"/>
    <s v="Thursday"/>
    <s v="04"/>
    <x v="0"/>
    <x v="45"/>
    <x v="47"/>
    <x v="5"/>
    <n v="67"/>
    <n v="95"/>
    <n v="6365"/>
    <n v="2992"/>
    <n v="0.47"/>
    <x v="2"/>
    <s v="low Units"/>
    <n v="9.0083818356313425E-4"/>
  </r>
  <r>
    <x v="0"/>
    <s v="Online"/>
    <n v="1185732"/>
    <n v="44533"/>
    <s v="03-12-2021"/>
    <x v="10"/>
    <x v="1"/>
    <s v="Friday"/>
    <s v="03"/>
    <x v="0"/>
    <x v="45"/>
    <x v="47"/>
    <x v="0"/>
    <n v="59"/>
    <n v="150"/>
    <n v="8850"/>
    <n v="4514"/>
    <n v="0.51"/>
    <x v="2"/>
    <s v="low Units"/>
    <n v="1.3590854146403703E-3"/>
  </r>
  <r>
    <x v="0"/>
    <s v="Online"/>
    <n v="1185732"/>
    <n v="44533"/>
    <s v="03-12-2021"/>
    <x v="10"/>
    <x v="1"/>
    <s v="Friday"/>
    <s v="03"/>
    <x v="0"/>
    <x v="45"/>
    <x v="47"/>
    <x v="1"/>
    <n v="51"/>
    <n v="101"/>
    <n v="5151"/>
    <n v="2627"/>
    <n v="0.51"/>
    <x v="2"/>
    <s v="low Units"/>
    <n v="7.9094315114316635E-4"/>
  </r>
  <r>
    <x v="0"/>
    <s v="Online"/>
    <n v="1185732"/>
    <n v="44533"/>
    <s v="03-12-2021"/>
    <x v="10"/>
    <x v="1"/>
    <s v="Friday"/>
    <s v="03"/>
    <x v="0"/>
    <x v="45"/>
    <x v="47"/>
    <x v="2"/>
    <n v="50"/>
    <n v="88"/>
    <n v="4400"/>
    <n v="1980"/>
    <n v="0.45"/>
    <x v="2"/>
    <s v="low Units"/>
    <n v="5.9614291559325066E-4"/>
  </r>
  <r>
    <x v="0"/>
    <s v="Online"/>
    <n v="1185732"/>
    <n v="44533"/>
    <s v="03-12-2021"/>
    <x v="10"/>
    <x v="1"/>
    <s v="Friday"/>
    <s v="03"/>
    <x v="0"/>
    <x v="45"/>
    <x v="47"/>
    <x v="3"/>
    <n v="53"/>
    <n v="87"/>
    <n v="4611"/>
    <n v="1937"/>
    <n v="0.42"/>
    <x v="2"/>
    <s v="low Units"/>
    <n v="5.8319637752733667E-4"/>
  </r>
  <r>
    <x v="0"/>
    <s v="Online"/>
    <n v="1185732"/>
    <n v="44533"/>
    <s v="03-12-2021"/>
    <x v="10"/>
    <x v="1"/>
    <s v="Friday"/>
    <s v="03"/>
    <x v="0"/>
    <x v="45"/>
    <x v="47"/>
    <x v="4"/>
    <n v="60"/>
    <n v="78"/>
    <n v="4680"/>
    <n v="2106"/>
    <n v="0.45"/>
    <x v="2"/>
    <s v="low Units"/>
    <n v="6.3407928294918476E-4"/>
  </r>
  <r>
    <x v="0"/>
    <s v="Online"/>
    <n v="1185732"/>
    <n v="44533"/>
    <s v="03-12-2021"/>
    <x v="10"/>
    <x v="1"/>
    <s v="Friday"/>
    <s v="03"/>
    <x v="0"/>
    <x v="45"/>
    <x v="47"/>
    <x v="5"/>
    <n v="67"/>
    <n v="112"/>
    <n v="7504"/>
    <n v="3452"/>
    <n v="0.46"/>
    <x v="2"/>
    <s v="low Units"/>
    <n v="1.039336032640354E-3"/>
  </r>
  <r>
    <x v="0"/>
    <s v="Online"/>
    <n v="1185732"/>
    <n v="44206"/>
    <s v="10-01-2021"/>
    <x v="0"/>
    <x v="1"/>
    <s v="Sunday"/>
    <s v="10"/>
    <x v="0"/>
    <x v="45"/>
    <x v="47"/>
    <x v="0"/>
    <n v="34"/>
    <n v="115"/>
    <n v="3910"/>
    <n v="1799"/>
    <n v="0.46"/>
    <x v="2"/>
    <s v="low Units"/>
    <n v="5.4164702280417069E-4"/>
  </r>
  <r>
    <x v="0"/>
    <s v="Online"/>
    <n v="1185732"/>
    <n v="44206"/>
    <s v="10-01-2021"/>
    <x v="0"/>
    <x v="1"/>
    <s v="Sunday"/>
    <s v="10"/>
    <x v="0"/>
    <x v="45"/>
    <x v="47"/>
    <x v="1"/>
    <n v="34"/>
    <n v="63"/>
    <n v="2142"/>
    <n v="964"/>
    <n v="0.45"/>
    <x v="2"/>
    <s v="low Units"/>
    <n v="2.9024331850095638E-4"/>
  </r>
  <r>
    <x v="0"/>
    <s v="Online"/>
    <n v="1185732"/>
    <n v="44206"/>
    <s v="10-01-2021"/>
    <x v="0"/>
    <x v="1"/>
    <s v="Sunday"/>
    <s v="10"/>
    <x v="0"/>
    <x v="45"/>
    <x v="47"/>
    <x v="2"/>
    <n v="24"/>
    <n v="63"/>
    <n v="1512"/>
    <n v="832"/>
    <n v="0.55000000000000004"/>
    <x v="2"/>
    <s v="low Units"/>
    <n v="2.5050045746140634E-4"/>
  </r>
  <r>
    <x v="0"/>
    <s v="Online"/>
    <n v="1185732"/>
    <n v="44206"/>
    <s v="10-01-2021"/>
    <x v="0"/>
    <x v="1"/>
    <s v="Sunday"/>
    <s v="10"/>
    <x v="0"/>
    <x v="45"/>
    <x v="47"/>
    <x v="3"/>
    <n v="29"/>
    <n v="20"/>
    <n v="580"/>
    <n v="307"/>
    <n v="0.53"/>
    <x v="2"/>
    <s v="low Units"/>
    <n v="9.2432260145014117E-5"/>
  </r>
  <r>
    <x v="0"/>
    <s v="Online"/>
    <n v="1185732"/>
    <n v="44206"/>
    <s v="10-01-2021"/>
    <x v="0"/>
    <x v="1"/>
    <s v="Sunday"/>
    <s v="10"/>
    <x v="0"/>
    <x v="45"/>
    <x v="47"/>
    <x v="4"/>
    <n v="44"/>
    <n v="33"/>
    <n v="1452"/>
    <n v="581"/>
    <n v="0.4"/>
    <x v="2"/>
    <s v="low Units"/>
    <n v="1.7492880503014072E-4"/>
  </r>
  <r>
    <x v="0"/>
    <s v="Online"/>
    <n v="1185732"/>
    <n v="44206"/>
    <s v="10-01-2021"/>
    <x v="0"/>
    <x v="1"/>
    <s v="Sunday"/>
    <s v="10"/>
    <x v="0"/>
    <x v="45"/>
    <x v="47"/>
    <x v="5"/>
    <n v="33"/>
    <n v="63"/>
    <n v="2079"/>
    <n v="1123"/>
    <n v="0.54"/>
    <x v="2"/>
    <s v="low Units"/>
    <n v="3.3811540111677797E-4"/>
  </r>
  <r>
    <x v="0"/>
    <s v="Online"/>
    <n v="1185732"/>
    <n v="44235"/>
    <s v="08-02-2021"/>
    <x v="1"/>
    <x v="1"/>
    <s v="Monday"/>
    <s v="08"/>
    <x v="0"/>
    <x v="45"/>
    <x v="47"/>
    <x v="0"/>
    <n v="34"/>
    <n v="119"/>
    <n v="4046"/>
    <n v="1983"/>
    <n v="0.49"/>
    <x v="2"/>
    <s v="low Units"/>
    <n v="5.9704616243505852E-4"/>
  </r>
  <r>
    <x v="0"/>
    <s v="Online"/>
    <n v="1185732"/>
    <n v="44235"/>
    <s v="08-02-2021"/>
    <x v="1"/>
    <x v="1"/>
    <s v="Monday"/>
    <s v="08"/>
    <x v="0"/>
    <x v="45"/>
    <x v="47"/>
    <x v="1"/>
    <n v="34"/>
    <n v="36"/>
    <n v="1224"/>
    <n v="575"/>
    <n v="0.47"/>
    <x v="2"/>
    <s v="low Units"/>
    <n v="1.7312231134652479E-4"/>
  </r>
  <r>
    <x v="0"/>
    <s v="Online"/>
    <n v="1185732"/>
    <n v="44235"/>
    <s v="08-02-2021"/>
    <x v="1"/>
    <x v="1"/>
    <s v="Monday"/>
    <s v="08"/>
    <x v="0"/>
    <x v="45"/>
    <x v="47"/>
    <x v="2"/>
    <n v="24"/>
    <n v="49"/>
    <n v="1176"/>
    <n v="588"/>
    <n v="0.5"/>
    <x v="2"/>
    <s v="low Units"/>
    <n v="1.7703638099435926E-4"/>
  </r>
  <r>
    <x v="0"/>
    <s v="Online"/>
    <n v="1185732"/>
    <n v="44235"/>
    <s v="08-02-2021"/>
    <x v="1"/>
    <x v="1"/>
    <s v="Monday"/>
    <s v="08"/>
    <x v="0"/>
    <x v="46"/>
    <x v="48"/>
    <x v="3"/>
    <n v="29"/>
    <n v="13"/>
    <n v="377"/>
    <n v="204"/>
    <n v="0.54"/>
    <x v="2"/>
    <s v="low Units"/>
    <n v="6.1420785242940974E-5"/>
  </r>
  <r>
    <x v="0"/>
    <s v="Online"/>
    <n v="1185732"/>
    <n v="44235"/>
    <s v="08-02-2021"/>
    <x v="1"/>
    <x v="1"/>
    <s v="Monday"/>
    <s v="08"/>
    <x v="0"/>
    <x v="46"/>
    <x v="48"/>
    <x v="4"/>
    <n v="41"/>
    <n v="35"/>
    <n v="1435"/>
    <n v="588"/>
    <n v="0.41"/>
    <x v="2"/>
    <s v="low Units"/>
    <n v="1.7703638099435926E-4"/>
  </r>
  <r>
    <x v="0"/>
    <s v="Online"/>
    <n v="1185732"/>
    <n v="44235"/>
    <s v="08-02-2021"/>
    <x v="1"/>
    <x v="1"/>
    <s v="Monday"/>
    <s v="08"/>
    <x v="0"/>
    <x v="46"/>
    <x v="48"/>
    <x v="5"/>
    <n v="33"/>
    <n v="65"/>
    <n v="2145"/>
    <n v="1137"/>
    <n v="0.53"/>
    <x v="2"/>
    <s v="low Units"/>
    <n v="3.4233055304521516E-4"/>
  </r>
  <r>
    <x v="0"/>
    <s v="Online"/>
    <n v="1185732"/>
    <n v="44261"/>
    <s v="06-03-2021"/>
    <x v="2"/>
    <x v="1"/>
    <s v="Saturday"/>
    <s v="06"/>
    <x v="0"/>
    <x v="46"/>
    <x v="48"/>
    <x v="0"/>
    <n v="34"/>
    <n v="111"/>
    <n v="3774"/>
    <n v="1887"/>
    <n v="0.5"/>
    <x v="2"/>
    <s v="low Units"/>
    <n v="5.6814226349720398E-4"/>
  </r>
  <r>
    <x v="0"/>
    <s v="Online"/>
    <n v="1185732"/>
    <n v="44261"/>
    <s v="06-03-2021"/>
    <x v="2"/>
    <x v="1"/>
    <s v="Saturday"/>
    <s v="06"/>
    <x v="0"/>
    <x v="46"/>
    <x v="48"/>
    <x v="1"/>
    <n v="34"/>
    <n v="44"/>
    <n v="1496"/>
    <n v="673"/>
    <n v="0.45"/>
    <x v="2"/>
    <s v="low Units"/>
    <n v="2.0262837484558466E-4"/>
  </r>
  <r>
    <x v="0"/>
    <s v="Online"/>
    <n v="1185732"/>
    <n v="44261"/>
    <s v="06-03-2021"/>
    <x v="2"/>
    <x v="1"/>
    <s v="Saturday"/>
    <s v="06"/>
    <x v="0"/>
    <x v="46"/>
    <x v="48"/>
    <x v="2"/>
    <n v="23"/>
    <n v="51"/>
    <n v="1173"/>
    <n v="610"/>
    <n v="0.52"/>
    <x v="2"/>
    <s v="low Units"/>
    <n v="1.8366019116761761E-4"/>
  </r>
  <r>
    <x v="0"/>
    <s v="Online"/>
    <n v="1185732"/>
    <n v="44261"/>
    <s v="06-03-2021"/>
    <x v="2"/>
    <x v="1"/>
    <s v="Saturday"/>
    <s v="06"/>
    <x v="0"/>
    <x v="46"/>
    <x v="48"/>
    <x v="3"/>
    <n v="29"/>
    <n v="8"/>
    <n v="232"/>
    <n v="116"/>
    <n v="0.5"/>
    <x v="2"/>
    <s v="low Units"/>
    <n v="3.4925544549907616E-5"/>
  </r>
  <r>
    <x v="0"/>
    <s v="Online"/>
    <n v="1185732"/>
    <n v="44261"/>
    <s v="06-03-2021"/>
    <x v="2"/>
    <x v="1"/>
    <s v="Saturday"/>
    <s v="06"/>
    <x v="0"/>
    <x v="46"/>
    <x v="48"/>
    <x v="4"/>
    <n v="44"/>
    <n v="20"/>
    <n v="880"/>
    <n v="396"/>
    <n v="0.45"/>
    <x v="2"/>
    <s v="low Units"/>
    <n v="1.1922858311865012E-4"/>
  </r>
  <r>
    <x v="0"/>
    <s v="Online"/>
    <n v="1185732"/>
    <n v="44261"/>
    <s v="06-03-2021"/>
    <x v="2"/>
    <x v="1"/>
    <s v="Saturday"/>
    <s v="06"/>
    <x v="0"/>
    <x v="46"/>
    <x v="48"/>
    <x v="5"/>
    <n v="32"/>
    <n v="51"/>
    <n v="1632"/>
    <n v="881"/>
    <n v="0.54"/>
    <x v="2"/>
    <s v="low Units"/>
    <n v="2.6525348921093626E-4"/>
  </r>
  <r>
    <x v="0"/>
    <s v="Online"/>
    <n v="1185732"/>
    <n v="44293"/>
    <s v="07-04-2021"/>
    <x v="3"/>
    <x v="1"/>
    <s v="Wednesday"/>
    <s v="07"/>
    <x v="0"/>
    <x v="46"/>
    <x v="48"/>
    <x v="0"/>
    <n v="32"/>
    <n v="111"/>
    <n v="3552"/>
    <n v="1740"/>
    <n v="0.49"/>
    <x v="2"/>
    <s v="low Units"/>
    <n v="5.238831682486142E-4"/>
  </r>
  <r>
    <x v="0"/>
    <s v="Online"/>
    <n v="1185732"/>
    <n v="44293"/>
    <s v="07-04-2021"/>
    <x v="3"/>
    <x v="1"/>
    <s v="Wednesday"/>
    <s v="07"/>
    <x v="0"/>
    <x v="46"/>
    <x v="48"/>
    <x v="1"/>
    <n v="32"/>
    <n v="33"/>
    <n v="1056"/>
    <n v="528"/>
    <n v="0.5"/>
    <x v="2"/>
    <s v="low Units"/>
    <n v="1.5897144415820015E-4"/>
  </r>
  <r>
    <x v="0"/>
    <s v="Online"/>
    <n v="1185732"/>
    <n v="44293"/>
    <s v="07-04-2021"/>
    <x v="3"/>
    <x v="1"/>
    <s v="Wednesday"/>
    <s v="07"/>
    <x v="0"/>
    <x v="46"/>
    <x v="48"/>
    <x v="2"/>
    <n v="24"/>
    <n v="36"/>
    <n v="864"/>
    <n v="449"/>
    <n v="0.52"/>
    <x v="2"/>
    <s v="low Units"/>
    <n v="1.3518594399059068E-4"/>
  </r>
  <r>
    <x v="0"/>
    <s v="Online"/>
    <n v="1185732"/>
    <n v="44293"/>
    <s v="07-04-2021"/>
    <x v="3"/>
    <x v="1"/>
    <s v="Wednesday"/>
    <s v="07"/>
    <x v="0"/>
    <x v="46"/>
    <x v="48"/>
    <x v="3"/>
    <n v="29"/>
    <n v="13"/>
    <n v="377"/>
    <n v="200"/>
    <n v="0.53"/>
    <x v="2"/>
    <s v="low Units"/>
    <n v="6.0216456120530364E-5"/>
  </r>
  <r>
    <x v="0"/>
    <s v="Online"/>
    <n v="1185732"/>
    <n v="44293"/>
    <s v="07-04-2021"/>
    <x v="3"/>
    <x v="1"/>
    <s v="Wednesday"/>
    <s v="07"/>
    <x v="0"/>
    <x v="46"/>
    <x v="48"/>
    <x v="4"/>
    <n v="44"/>
    <n v="15"/>
    <n v="660"/>
    <n v="264"/>
    <n v="0.4"/>
    <x v="2"/>
    <s v="low Units"/>
    <n v="7.9485722079100074E-5"/>
  </r>
  <r>
    <x v="0"/>
    <s v="Online"/>
    <n v="1185732"/>
    <n v="44293"/>
    <s v="07-04-2021"/>
    <x v="3"/>
    <x v="1"/>
    <s v="Wednesday"/>
    <s v="07"/>
    <x v="0"/>
    <x v="46"/>
    <x v="48"/>
    <x v="5"/>
    <n v="33"/>
    <n v="50"/>
    <n v="1650"/>
    <n v="858"/>
    <n v="0.52"/>
    <x v="2"/>
    <s v="low Units"/>
    <n v="2.5832859675707528E-4"/>
  </r>
  <r>
    <x v="0"/>
    <s v="Online"/>
    <n v="1185732"/>
    <n v="44322"/>
    <s v="06-05-2021"/>
    <x v="4"/>
    <x v="1"/>
    <s v="Thursday"/>
    <s v="06"/>
    <x v="0"/>
    <x v="46"/>
    <x v="48"/>
    <x v="0"/>
    <n v="49"/>
    <n v="122"/>
    <n v="5978"/>
    <n v="2989"/>
    <n v="0.5"/>
    <x v="2"/>
    <s v="low Units"/>
    <n v="8.9993493672132629E-4"/>
  </r>
  <r>
    <x v="0"/>
    <s v="Online"/>
    <n v="1185732"/>
    <n v="44322"/>
    <s v="06-05-2021"/>
    <x v="4"/>
    <x v="1"/>
    <s v="Thursday"/>
    <s v="06"/>
    <x v="0"/>
    <x v="46"/>
    <x v="48"/>
    <x v="1"/>
    <n v="43"/>
    <n v="49"/>
    <n v="2107"/>
    <n v="948"/>
    <n v="0.45"/>
    <x v="2"/>
    <s v="low Units"/>
    <n v="2.8542600201131394E-4"/>
  </r>
  <r>
    <x v="0"/>
    <s v="Online"/>
    <n v="1185732"/>
    <n v="44322"/>
    <s v="06-05-2021"/>
    <x v="4"/>
    <x v="1"/>
    <s v="Thursday"/>
    <s v="06"/>
    <x v="0"/>
    <x v="46"/>
    <x v="48"/>
    <x v="2"/>
    <n v="39"/>
    <n v="60"/>
    <n v="2340"/>
    <n v="1264"/>
    <n v="0.54"/>
    <x v="2"/>
    <s v="low Units"/>
    <n v="3.8056800268175192E-4"/>
  </r>
  <r>
    <x v="0"/>
    <s v="Online"/>
    <n v="1185732"/>
    <n v="44322"/>
    <s v="06-05-2021"/>
    <x v="4"/>
    <x v="1"/>
    <s v="Thursday"/>
    <s v="06"/>
    <x v="0"/>
    <x v="46"/>
    <x v="48"/>
    <x v="3"/>
    <n v="39"/>
    <n v="44"/>
    <n v="1716"/>
    <n v="892"/>
    <n v="0.52"/>
    <x v="2"/>
    <s v="low Units"/>
    <n v="2.6856539429756542E-4"/>
  </r>
  <r>
    <x v="0"/>
    <s v="Online"/>
    <n v="1185732"/>
    <n v="44322"/>
    <s v="06-05-2021"/>
    <x v="4"/>
    <x v="1"/>
    <s v="Thursday"/>
    <s v="06"/>
    <x v="0"/>
    <x v="46"/>
    <x v="48"/>
    <x v="4"/>
    <n v="49"/>
    <n v="46"/>
    <n v="2254"/>
    <n v="902"/>
    <n v="0.4"/>
    <x v="2"/>
    <s v="low Units"/>
    <n v="2.7157621710359198E-4"/>
  </r>
  <r>
    <x v="0"/>
    <s v="Online"/>
    <n v="1185732"/>
    <n v="44322"/>
    <s v="06-05-2021"/>
    <x v="4"/>
    <x v="1"/>
    <s v="Thursday"/>
    <s v="06"/>
    <x v="0"/>
    <x v="46"/>
    <x v="48"/>
    <x v="5"/>
    <n v="52"/>
    <n v="81"/>
    <n v="4212"/>
    <n v="2232"/>
    <n v="0.53"/>
    <x v="2"/>
    <s v="low Units"/>
    <n v="6.7201565030511887E-4"/>
  </r>
  <r>
    <x v="0"/>
    <s v="Online"/>
    <n v="1185732"/>
    <n v="44355"/>
    <s v="08-06-2021"/>
    <x v="11"/>
    <x v="1"/>
    <s v="Tuesday"/>
    <s v="08"/>
    <x v="0"/>
    <x v="46"/>
    <x v="48"/>
    <x v="0"/>
    <n v="47"/>
    <n v="138"/>
    <n v="6486"/>
    <n v="2919"/>
    <n v="0.45"/>
    <x v="2"/>
    <s v="low Units"/>
    <n v="8.7885917707914059E-4"/>
  </r>
  <r>
    <x v="0"/>
    <s v="Online"/>
    <n v="1185732"/>
    <n v="44355"/>
    <s v="08-06-2021"/>
    <x v="11"/>
    <x v="1"/>
    <s v="Tuesday"/>
    <s v="08"/>
    <x v="0"/>
    <x v="46"/>
    <x v="48"/>
    <x v="1"/>
    <n v="41"/>
    <n v="90"/>
    <n v="3690"/>
    <n v="1808"/>
    <n v="0.49"/>
    <x v="2"/>
    <s v="low Units"/>
    <n v="5.4435676332959448E-4"/>
  </r>
  <r>
    <x v="0"/>
    <s v="Online"/>
    <n v="1185732"/>
    <n v="44355"/>
    <s v="08-06-2021"/>
    <x v="11"/>
    <x v="1"/>
    <s v="Tuesday"/>
    <s v="08"/>
    <x v="0"/>
    <x v="46"/>
    <x v="48"/>
    <x v="2"/>
    <n v="39"/>
    <n v="65"/>
    <n v="2535"/>
    <n v="1394"/>
    <n v="0.55000000000000004"/>
    <x v="2"/>
    <s v="low Units"/>
    <n v="4.1970869916009665E-4"/>
  </r>
  <r>
    <x v="0"/>
    <s v="Online"/>
    <n v="1185732"/>
    <n v="44355"/>
    <s v="08-06-2021"/>
    <x v="11"/>
    <x v="1"/>
    <s v="Tuesday"/>
    <s v="08"/>
    <x v="0"/>
    <x v="46"/>
    <x v="48"/>
    <x v="3"/>
    <n v="39"/>
    <n v="60"/>
    <n v="2340"/>
    <n v="1264"/>
    <n v="0.54"/>
    <x v="2"/>
    <s v="low Units"/>
    <n v="3.8056800268175192E-4"/>
  </r>
  <r>
    <x v="0"/>
    <s v="Online"/>
    <n v="1185732"/>
    <n v="44355"/>
    <s v="08-06-2021"/>
    <x v="11"/>
    <x v="1"/>
    <s v="Tuesday"/>
    <s v="08"/>
    <x v="0"/>
    <x v="46"/>
    <x v="48"/>
    <x v="4"/>
    <n v="48"/>
    <n v="58"/>
    <n v="2784"/>
    <n v="1141"/>
    <n v="0.41"/>
    <x v="2"/>
    <s v="low Units"/>
    <n v="3.4353488216762573E-4"/>
  </r>
  <r>
    <x v="0"/>
    <s v="Online"/>
    <n v="1185732"/>
    <n v="44355"/>
    <s v="08-06-2021"/>
    <x v="11"/>
    <x v="1"/>
    <s v="Tuesday"/>
    <s v="08"/>
    <x v="0"/>
    <x v="46"/>
    <x v="48"/>
    <x v="5"/>
    <n v="51"/>
    <n v="88"/>
    <n v="4488"/>
    <n v="2289"/>
    <n v="0.51"/>
    <x v="2"/>
    <s v="low Units"/>
    <n v="6.8917734029947005E-4"/>
  </r>
  <r>
    <x v="0"/>
    <s v="Online"/>
    <n v="1185732"/>
    <n v="44383"/>
    <s v="06-07-2021"/>
    <x v="5"/>
    <x v="1"/>
    <s v="Tuesday"/>
    <s v="06"/>
    <x v="0"/>
    <x v="46"/>
    <x v="48"/>
    <x v="0"/>
    <n v="46"/>
    <n v="167"/>
    <n v="7682"/>
    <n v="3457"/>
    <n v="0.45"/>
    <x v="2"/>
    <s v="low Units"/>
    <n v="1.0408414440433674E-3"/>
  </r>
  <r>
    <x v="0"/>
    <s v="Online"/>
    <n v="1185732"/>
    <n v="44383"/>
    <s v="06-07-2021"/>
    <x v="5"/>
    <x v="1"/>
    <s v="Tuesday"/>
    <s v="06"/>
    <x v="0"/>
    <x v="46"/>
    <x v="48"/>
    <x v="1"/>
    <n v="41"/>
    <n v="81"/>
    <n v="3321"/>
    <n v="1661"/>
    <n v="0.5"/>
    <x v="2"/>
    <s v="low Units"/>
    <n v="5.0009766808100471E-4"/>
  </r>
  <r>
    <x v="0"/>
    <s v="Online"/>
    <n v="1185732"/>
    <n v="44383"/>
    <s v="06-07-2021"/>
    <x v="5"/>
    <x v="1"/>
    <s v="Tuesday"/>
    <s v="06"/>
    <x v="0"/>
    <x v="46"/>
    <x v="48"/>
    <x v="2"/>
    <n v="37"/>
    <n v="65"/>
    <n v="2405"/>
    <n v="1251"/>
    <n v="0.52"/>
    <x v="2"/>
    <s v="low Units"/>
    <n v="3.7665393303391745E-4"/>
  </r>
  <r>
    <x v="0"/>
    <s v="Online"/>
    <n v="1185732"/>
    <n v="44383"/>
    <s v="06-07-2021"/>
    <x v="5"/>
    <x v="1"/>
    <s v="Tuesday"/>
    <s v="06"/>
    <x v="0"/>
    <x v="46"/>
    <x v="48"/>
    <x v="3"/>
    <n v="37"/>
    <n v="58"/>
    <n v="2146"/>
    <n v="1116"/>
    <n v="0.52"/>
    <x v="2"/>
    <s v="low Units"/>
    <n v="3.3600782515255944E-4"/>
  </r>
  <r>
    <x v="0"/>
    <s v="Online"/>
    <n v="1185732"/>
    <n v="44383"/>
    <s v="06-07-2021"/>
    <x v="5"/>
    <x v="1"/>
    <s v="Tuesday"/>
    <s v="06"/>
    <x v="0"/>
    <x v="46"/>
    <x v="48"/>
    <x v="4"/>
    <n v="47"/>
    <n v="63"/>
    <n v="2961"/>
    <n v="1184"/>
    <n v="0.4"/>
    <x v="2"/>
    <s v="low Units"/>
    <n v="3.5648142023353977E-4"/>
  </r>
  <r>
    <x v="0"/>
    <s v="Online"/>
    <n v="1185732"/>
    <n v="44383"/>
    <s v="06-07-2021"/>
    <x v="5"/>
    <x v="1"/>
    <s v="Tuesday"/>
    <s v="06"/>
    <x v="0"/>
    <x v="46"/>
    <x v="48"/>
    <x v="5"/>
    <n v="50"/>
    <n v="116"/>
    <n v="5800"/>
    <n v="2900"/>
    <n v="0.5"/>
    <x v="2"/>
    <s v="low Units"/>
    <n v="8.7313861374769023E-4"/>
  </r>
  <r>
    <x v="0"/>
    <s v="Online"/>
    <n v="1185732"/>
    <n v="44415"/>
    <s v="07-08-2021"/>
    <x v="6"/>
    <x v="1"/>
    <s v="Saturday"/>
    <s v="07"/>
    <x v="0"/>
    <x v="46"/>
    <x v="48"/>
    <x v="0"/>
    <n v="46"/>
    <n v="143"/>
    <n v="6578"/>
    <n v="3157"/>
    <n v="0.48"/>
    <x v="2"/>
    <s v="low Units"/>
    <n v="9.5051675986257194E-4"/>
  </r>
  <r>
    <x v="0"/>
    <s v="Online"/>
    <n v="1185732"/>
    <n v="44415"/>
    <s v="07-08-2021"/>
    <x v="6"/>
    <x v="1"/>
    <s v="Saturday"/>
    <s v="07"/>
    <x v="0"/>
    <x v="46"/>
    <x v="48"/>
    <x v="1"/>
    <n v="42"/>
    <n v="91"/>
    <n v="3822"/>
    <n v="1796"/>
    <n v="0.47"/>
    <x v="2"/>
    <s v="low Units"/>
    <n v="5.4074377596236272E-4"/>
  </r>
  <r>
    <x v="0"/>
    <s v="Online"/>
    <n v="1185732"/>
    <n v="44415"/>
    <s v="07-08-2021"/>
    <x v="6"/>
    <x v="1"/>
    <s v="Saturday"/>
    <s v="07"/>
    <x v="0"/>
    <x v="46"/>
    <x v="48"/>
    <x v="2"/>
    <n v="38"/>
    <n v="75"/>
    <n v="2850"/>
    <n v="1568"/>
    <n v="0.55000000000000004"/>
    <x v="2"/>
    <s v="low Units"/>
    <n v="4.7209701598495808E-4"/>
  </r>
  <r>
    <x v="0"/>
    <s v="Online"/>
    <n v="1185732"/>
    <n v="44415"/>
    <s v="07-08-2021"/>
    <x v="6"/>
    <x v="1"/>
    <s v="Saturday"/>
    <s v="07"/>
    <x v="0"/>
    <x v="46"/>
    <x v="48"/>
    <x v="3"/>
    <n v="37"/>
    <n v="39"/>
    <n v="1443"/>
    <n v="765"/>
    <n v="0.53"/>
    <x v="2"/>
    <s v="low Units"/>
    <n v="2.3032794466102866E-4"/>
  </r>
  <r>
    <x v="0"/>
    <s v="Online"/>
    <n v="1185732"/>
    <n v="44415"/>
    <s v="07-08-2021"/>
    <x v="6"/>
    <x v="1"/>
    <s v="Saturday"/>
    <s v="07"/>
    <x v="0"/>
    <x v="46"/>
    <x v="48"/>
    <x v="4"/>
    <n v="45"/>
    <n v="31"/>
    <n v="1395"/>
    <n v="558"/>
    <n v="0.4"/>
    <x v="2"/>
    <s v="low Units"/>
    <n v="1.6800391257627972E-4"/>
  </r>
  <r>
    <x v="0"/>
    <s v="Online"/>
    <n v="1185732"/>
    <n v="44415"/>
    <s v="07-08-2021"/>
    <x v="6"/>
    <x v="1"/>
    <s v="Saturday"/>
    <s v="07"/>
    <x v="0"/>
    <x v="46"/>
    <x v="48"/>
    <x v="5"/>
    <n v="52"/>
    <n v="87"/>
    <n v="4524"/>
    <n v="2443"/>
    <n v="0.54"/>
    <x v="2"/>
    <s v="low Units"/>
    <n v="7.3554401151227841E-4"/>
  </r>
  <r>
    <x v="0"/>
    <s v="Online"/>
    <n v="1185732"/>
    <n v="44445"/>
    <s v="06-09-2021"/>
    <x v="7"/>
    <x v="1"/>
    <s v="Monday"/>
    <s v="06"/>
    <x v="0"/>
    <x v="46"/>
    <x v="48"/>
    <x v="0"/>
    <n v="45"/>
    <n v="111"/>
    <n v="4995"/>
    <n v="2248"/>
    <n v="0.45"/>
    <x v="2"/>
    <s v="low Units"/>
    <n v="6.7683296679476137E-4"/>
  </r>
  <r>
    <x v="0"/>
    <s v="Online"/>
    <n v="1185732"/>
    <n v="44445"/>
    <s v="06-09-2021"/>
    <x v="7"/>
    <x v="1"/>
    <s v="Monday"/>
    <s v="06"/>
    <x v="0"/>
    <x v="46"/>
    <x v="48"/>
    <x v="1"/>
    <n v="43"/>
    <n v="56"/>
    <n v="2408"/>
    <n v="1156"/>
    <n v="0.48"/>
    <x v="2"/>
    <s v="low Units"/>
    <n v="3.4805111637666551E-4"/>
  </r>
  <r>
    <x v="0"/>
    <s v="Online"/>
    <n v="1185732"/>
    <n v="44445"/>
    <s v="06-09-2021"/>
    <x v="7"/>
    <x v="1"/>
    <s v="Monday"/>
    <s v="06"/>
    <x v="0"/>
    <x v="46"/>
    <x v="48"/>
    <x v="2"/>
    <n v="36"/>
    <n v="38"/>
    <n v="1368"/>
    <n v="698"/>
    <n v="0.51"/>
    <x v="2"/>
    <s v="low Units"/>
    <n v="2.1015543186065098E-4"/>
  </r>
  <r>
    <x v="0"/>
    <s v="Online"/>
    <n v="1185732"/>
    <n v="44445"/>
    <s v="06-09-2021"/>
    <x v="7"/>
    <x v="1"/>
    <s v="Monday"/>
    <s v="06"/>
    <x v="0"/>
    <x v="46"/>
    <x v="48"/>
    <x v="3"/>
    <n v="39"/>
    <n v="27"/>
    <n v="1053"/>
    <n v="569"/>
    <n v="0.54"/>
    <x v="2"/>
    <s v="low Units"/>
    <n v="1.7131581766290888E-4"/>
  </r>
  <r>
    <x v="0"/>
    <s v="Online"/>
    <n v="1185732"/>
    <n v="44445"/>
    <s v="06-09-2021"/>
    <x v="7"/>
    <x v="1"/>
    <s v="Monday"/>
    <s v="06"/>
    <x v="0"/>
    <x v="46"/>
    <x v="48"/>
    <x v="4"/>
    <n v="47"/>
    <n v="27"/>
    <n v="1269"/>
    <n v="520"/>
    <n v="0.41"/>
    <x v="2"/>
    <s v="low Units"/>
    <n v="1.5656278591337895E-4"/>
  </r>
  <r>
    <x v="0"/>
    <s v="Online"/>
    <n v="1185732"/>
    <n v="44445"/>
    <s v="06-09-2021"/>
    <x v="7"/>
    <x v="1"/>
    <s v="Monday"/>
    <s v="06"/>
    <x v="0"/>
    <x v="46"/>
    <x v="48"/>
    <x v="5"/>
    <n v="52"/>
    <n v="58"/>
    <n v="3016"/>
    <n v="1538"/>
    <n v="0.51"/>
    <x v="2"/>
    <s v="low Units"/>
    <n v="4.6306454756687851E-4"/>
  </r>
  <r>
    <x v="0"/>
    <s v="Online"/>
    <n v="1185732"/>
    <n v="44477"/>
    <s v="08-10-2021"/>
    <x v="8"/>
    <x v="1"/>
    <s v="Friday"/>
    <s v="08"/>
    <x v="0"/>
    <x v="46"/>
    <x v="48"/>
    <x v="0"/>
    <n v="53"/>
    <n v="94"/>
    <n v="4982"/>
    <n v="2491"/>
    <n v="0.5"/>
    <x v="2"/>
    <s v="low Units"/>
    <n v="7.4999596098120568E-4"/>
  </r>
  <r>
    <x v="0"/>
    <s v="Online"/>
    <n v="1185732"/>
    <n v="44477"/>
    <s v="08-10-2021"/>
    <x v="8"/>
    <x v="1"/>
    <s v="Friday"/>
    <s v="08"/>
    <x v="0"/>
    <x v="46"/>
    <x v="48"/>
    <x v="1"/>
    <n v="46"/>
    <n v="56"/>
    <n v="2576"/>
    <n v="1262"/>
    <n v="0.49"/>
    <x v="2"/>
    <s v="low Units"/>
    <n v="3.7996583812054661E-4"/>
  </r>
  <r>
    <x v="0"/>
    <s v="Online"/>
    <n v="1185732"/>
    <n v="44477"/>
    <s v="08-10-2021"/>
    <x v="8"/>
    <x v="1"/>
    <s v="Friday"/>
    <s v="08"/>
    <x v="0"/>
    <x v="46"/>
    <x v="48"/>
    <x v="2"/>
    <n v="45"/>
    <n v="29"/>
    <n v="1305"/>
    <n v="679"/>
    <n v="0.52"/>
    <x v="2"/>
    <s v="low Units"/>
    <n v="2.044348685292006E-4"/>
  </r>
  <r>
    <x v="0"/>
    <s v="Online"/>
    <n v="1185732"/>
    <n v="44477"/>
    <s v="08-10-2021"/>
    <x v="8"/>
    <x v="1"/>
    <s v="Friday"/>
    <s v="08"/>
    <x v="0"/>
    <x v="46"/>
    <x v="48"/>
    <x v="3"/>
    <n v="47"/>
    <n v="23"/>
    <n v="1081"/>
    <n v="541"/>
    <n v="0.5"/>
    <x v="2"/>
    <s v="low Units"/>
    <n v="1.6288551380603462E-4"/>
  </r>
  <r>
    <x v="0"/>
    <s v="Online"/>
    <n v="1185732"/>
    <n v="44477"/>
    <s v="08-10-2021"/>
    <x v="8"/>
    <x v="1"/>
    <s v="Friday"/>
    <s v="08"/>
    <x v="0"/>
    <x v="46"/>
    <x v="48"/>
    <x v="4"/>
    <n v="55"/>
    <n v="19"/>
    <n v="1045"/>
    <n v="418"/>
    <n v="0.4"/>
    <x v="2"/>
    <s v="low Units"/>
    <n v="1.2585239329190845E-4"/>
  </r>
  <r>
    <x v="2"/>
    <s v="Online"/>
    <n v="1185732"/>
    <n v="44477"/>
    <s v="08-10-2021"/>
    <x v="8"/>
    <x v="1"/>
    <s v="Friday"/>
    <s v="08"/>
    <x v="0"/>
    <x v="46"/>
    <x v="48"/>
    <x v="5"/>
    <n v="64"/>
    <n v="58"/>
    <n v="3712"/>
    <n v="1893"/>
    <n v="0.51"/>
    <x v="2"/>
    <s v="low Units"/>
    <n v="5.6994875718081991E-4"/>
  </r>
  <r>
    <x v="2"/>
    <s v="Online"/>
    <n v="1185732"/>
    <n v="44507"/>
    <s v="07-11-2021"/>
    <x v="9"/>
    <x v="1"/>
    <s v="Sunday"/>
    <s v="07"/>
    <x v="0"/>
    <x v="46"/>
    <x v="48"/>
    <x v="0"/>
    <n v="55"/>
    <n v="95"/>
    <n v="5225"/>
    <n v="2560"/>
    <n v="0.49"/>
    <x v="2"/>
    <s v="low Units"/>
    <n v="7.7077063834278872E-4"/>
  </r>
  <r>
    <x v="2"/>
    <s v="Online"/>
    <n v="1185732"/>
    <n v="44507"/>
    <s v="07-11-2021"/>
    <x v="9"/>
    <x v="1"/>
    <s v="Sunday"/>
    <s v="07"/>
    <x v="0"/>
    <x v="46"/>
    <x v="48"/>
    <x v="1"/>
    <n v="46"/>
    <n v="63"/>
    <n v="2898"/>
    <n v="1304"/>
    <n v="0.45"/>
    <x v="2"/>
    <s v="low Units"/>
    <n v="3.92611293905858E-4"/>
  </r>
  <r>
    <x v="2"/>
    <s v="Online"/>
    <n v="1185732"/>
    <n v="44507"/>
    <s v="07-11-2021"/>
    <x v="9"/>
    <x v="1"/>
    <s v="Sunday"/>
    <s v="07"/>
    <x v="0"/>
    <x v="46"/>
    <x v="48"/>
    <x v="2"/>
    <n v="48"/>
    <n v="64"/>
    <n v="3072"/>
    <n v="1659"/>
    <n v="0.54"/>
    <x v="2"/>
    <s v="low Units"/>
    <n v="4.994955035197994E-4"/>
  </r>
  <r>
    <x v="2"/>
    <s v="Online"/>
    <n v="1185732"/>
    <n v="44507"/>
    <s v="07-11-2021"/>
    <x v="9"/>
    <x v="1"/>
    <s v="Sunday"/>
    <s v="07"/>
    <x v="0"/>
    <x v="46"/>
    <x v="48"/>
    <x v="3"/>
    <n v="48"/>
    <n v="58"/>
    <n v="2784"/>
    <n v="1531"/>
    <n v="0.55000000000000004"/>
    <x v="2"/>
    <s v="low Units"/>
    <n v="4.6095697160265998E-4"/>
  </r>
  <r>
    <x v="2"/>
    <s v="Online"/>
    <n v="1185732"/>
    <n v="44507"/>
    <s v="07-11-2021"/>
    <x v="9"/>
    <x v="1"/>
    <s v="Sunday"/>
    <s v="07"/>
    <x v="0"/>
    <x v="46"/>
    <x v="48"/>
    <x v="4"/>
    <n v="58"/>
    <n v="44"/>
    <n v="2552"/>
    <n v="1123"/>
    <n v="0.44"/>
    <x v="2"/>
    <s v="low Units"/>
    <n v="3.3811540111677797E-4"/>
  </r>
  <r>
    <x v="2"/>
    <s v="Online"/>
    <n v="1185732"/>
    <n v="44507"/>
    <s v="07-11-2021"/>
    <x v="9"/>
    <x v="1"/>
    <s v="Sunday"/>
    <s v="07"/>
    <x v="0"/>
    <x v="46"/>
    <x v="48"/>
    <x v="5"/>
    <n v="60"/>
    <n v="77"/>
    <n v="4620"/>
    <n v="2402"/>
    <n v="0.52"/>
    <x v="2"/>
    <s v="low Units"/>
    <n v="7.2319963800756973E-4"/>
  </r>
  <r>
    <x v="2"/>
    <s v="Online"/>
    <n v="1185732"/>
    <n v="44536"/>
    <s v="06-12-2021"/>
    <x v="10"/>
    <x v="1"/>
    <s v="Monday"/>
    <s v="06"/>
    <x v="0"/>
    <x v="46"/>
    <x v="48"/>
    <x v="0"/>
    <n v="54"/>
    <n v="135"/>
    <n v="7290"/>
    <n v="3645"/>
    <n v="0.5"/>
    <x v="2"/>
    <s v="low Units"/>
    <n v="1.0974449127966659E-3"/>
  </r>
  <r>
    <x v="2"/>
    <s v="Online"/>
    <n v="1185732"/>
    <n v="44536"/>
    <s v="06-12-2021"/>
    <x v="10"/>
    <x v="1"/>
    <s v="Monday"/>
    <s v="06"/>
    <x v="0"/>
    <x v="46"/>
    <x v="48"/>
    <x v="1"/>
    <n v="45"/>
    <n v="78"/>
    <n v="3510"/>
    <n v="1685"/>
    <n v="0.48"/>
    <x v="2"/>
    <s v="low Units"/>
    <n v="5.0732364281546834E-4"/>
  </r>
  <r>
    <x v="2"/>
    <s v="Online"/>
    <n v="1185732"/>
    <n v="44536"/>
    <s v="06-12-2021"/>
    <x v="10"/>
    <x v="1"/>
    <s v="Monday"/>
    <s v="06"/>
    <x v="0"/>
    <x v="46"/>
    <x v="48"/>
    <x v="2"/>
    <n v="47"/>
    <n v="74"/>
    <n v="3478"/>
    <n v="1774"/>
    <n v="0.51"/>
    <x v="2"/>
    <s v="low Units"/>
    <n v="5.341199657891044E-4"/>
  </r>
  <r>
    <x v="2"/>
    <s v="Online"/>
    <n v="1185732"/>
    <n v="44536"/>
    <s v="06-12-2021"/>
    <x v="10"/>
    <x v="1"/>
    <s v="Monday"/>
    <s v="06"/>
    <x v="0"/>
    <x v="46"/>
    <x v="48"/>
    <x v="3"/>
    <n v="48"/>
    <n v="65"/>
    <n v="3120"/>
    <n v="1560"/>
    <n v="0.5"/>
    <x v="2"/>
    <s v="low Units"/>
    <n v="4.6968835774013689E-4"/>
  </r>
  <r>
    <x v="2"/>
    <s v="Online"/>
    <n v="1185732"/>
    <n v="44536"/>
    <s v="06-12-2021"/>
    <x v="10"/>
    <x v="1"/>
    <s v="Monday"/>
    <s v="06"/>
    <x v="0"/>
    <x v="46"/>
    <x v="48"/>
    <x v="4"/>
    <n v="56"/>
    <n v="68"/>
    <n v="3808"/>
    <n v="1637"/>
    <n v="0.43"/>
    <x v="2"/>
    <s v="low Units"/>
    <n v="4.9287169334654097E-4"/>
  </r>
  <r>
    <x v="2"/>
    <s v="Online"/>
    <n v="1185732"/>
    <n v="44536"/>
    <s v="06-12-2021"/>
    <x v="10"/>
    <x v="1"/>
    <s v="Monday"/>
    <s v="06"/>
    <x v="0"/>
    <x v="46"/>
    <x v="48"/>
    <x v="5"/>
    <n v="60"/>
    <n v="85"/>
    <n v="5100"/>
    <n v="2805"/>
    <n v="0.55000000000000004"/>
    <x v="2"/>
    <s v="low Units"/>
    <n v="8.4453579709043835E-4"/>
  </r>
  <r>
    <x v="2"/>
    <s v="Online"/>
    <n v="1185732"/>
    <n v="44213"/>
    <s v="17-01-2021"/>
    <x v="0"/>
    <x v="1"/>
    <s v="Sunday"/>
    <s v="17"/>
    <x v="0"/>
    <x v="46"/>
    <x v="48"/>
    <x v="0"/>
    <n v="38"/>
    <n v="126"/>
    <n v="4788"/>
    <n v="2059"/>
    <n v="0.43"/>
    <x v="2"/>
    <s v="low Units"/>
    <n v="6.1992841576086004E-4"/>
  </r>
  <r>
    <x v="2"/>
    <s v="Online"/>
    <n v="1185732"/>
    <n v="44213"/>
    <s v="17-01-2021"/>
    <x v="0"/>
    <x v="1"/>
    <s v="Sunday"/>
    <s v="17"/>
    <x v="0"/>
    <x v="46"/>
    <x v="48"/>
    <x v="1"/>
    <n v="38"/>
    <n v="68"/>
    <n v="2584"/>
    <n v="1137"/>
    <n v="0.44"/>
    <x v="2"/>
    <s v="low Units"/>
    <n v="3.4233055304521516E-4"/>
  </r>
  <r>
    <x v="2"/>
    <s v="Online"/>
    <n v="1185732"/>
    <n v="44213"/>
    <s v="17-01-2021"/>
    <x v="0"/>
    <x v="1"/>
    <s v="Sunday"/>
    <s v="17"/>
    <x v="0"/>
    <x v="46"/>
    <x v="48"/>
    <x v="2"/>
    <n v="27"/>
    <n v="73"/>
    <n v="1971"/>
    <n v="710"/>
    <n v="0.36"/>
    <x v="2"/>
    <s v="low Units"/>
    <n v="2.137684192278828E-4"/>
  </r>
  <r>
    <x v="2"/>
    <s v="Online"/>
    <n v="1185732"/>
    <n v="44213"/>
    <s v="17-01-2021"/>
    <x v="0"/>
    <x v="1"/>
    <s v="Sunday"/>
    <s v="17"/>
    <x v="0"/>
    <x v="46"/>
    <x v="48"/>
    <x v="3"/>
    <n v="34"/>
    <n v="26"/>
    <n v="884"/>
    <n v="336"/>
    <n v="0.38"/>
    <x v="2"/>
    <s v="low Units"/>
    <n v="1.0116364628249102E-4"/>
  </r>
  <r>
    <x v="2"/>
    <s v="Online"/>
    <n v="1185732"/>
    <n v="44213"/>
    <s v="17-01-2021"/>
    <x v="0"/>
    <x v="1"/>
    <s v="Sunday"/>
    <s v="17"/>
    <x v="0"/>
    <x v="46"/>
    <x v="48"/>
    <x v="4"/>
    <n v="48"/>
    <n v="41"/>
    <n v="1968"/>
    <n v="768"/>
    <n v="0.39"/>
    <x v="2"/>
    <s v="low Units"/>
    <n v="2.3123119150283663E-4"/>
  </r>
  <r>
    <x v="2"/>
    <s v="Online"/>
    <n v="1185732"/>
    <n v="44213"/>
    <s v="17-01-2021"/>
    <x v="0"/>
    <x v="1"/>
    <s v="Sunday"/>
    <s v="17"/>
    <x v="0"/>
    <x v="46"/>
    <x v="48"/>
    <x v="5"/>
    <n v="38"/>
    <n v="70"/>
    <n v="2660"/>
    <n v="1091"/>
    <n v="0.41"/>
    <x v="2"/>
    <s v="low Units"/>
    <n v="3.2848076813749315E-4"/>
  </r>
  <r>
    <x v="2"/>
    <s v="Online"/>
    <n v="1185732"/>
    <n v="44242"/>
    <s v="15-02-2021"/>
    <x v="1"/>
    <x v="1"/>
    <s v="Monday"/>
    <s v="15"/>
    <x v="0"/>
    <x v="46"/>
    <x v="48"/>
    <x v="0"/>
    <n v="36"/>
    <n v="140"/>
    <n v="5040"/>
    <n v="2066"/>
    <n v="0.41"/>
    <x v="2"/>
    <s v="low Units"/>
    <n v="6.2203599172507874E-4"/>
  </r>
  <r>
    <x v="2"/>
    <s v="Online"/>
    <n v="1185732"/>
    <n v="44242"/>
    <s v="15-02-2021"/>
    <x v="1"/>
    <x v="1"/>
    <s v="Monday"/>
    <s v="15"/>
    <x v="0"/>
    <x v="46"/>
    <x v="48"/>
    <x v="1"/>
    <n v="38"/>
    <n v="41"/>
    <n v="1558"/>
    <n v="654"/>
    <n v="0.42"/>
    <x v="2"/>
    <s v="low Units"/>
    <n v="1.9690781151413428E-4"/>
  </r>
  <r>
    <x v="2"/>
    <s v="Online"/>
    <n v="1185732"/>
    <n v="44242"/>
    <s v="15-02-2021"/>
    <x v="1"/>
    <x v="1"/>
    <s v="Monday"/>
    <s v="15"/>
    <x v="0"/>
    <x v="46"/>
    <x v="48"/>
    <x v="2"/>
    <n v="29"/>
    <n v="60"/>
    <n v="1740"/>
    <n v="661"/>
    <n v="0.38"/>
    <x v="2"/>
    <s v="low Units"/>
    <n v="1.9901538747835285E-4"/>
  </r>
  <r>
    <x v="2"/>
    <s v="Online"/>
    <n v="1185732"/>
    <n v="44242"/>
    <s v="15-02-2021"/>
    <x v="1"/>
    <x v="1"/>
    <s v="Monday"/>
    <s v="15"/>
    <x v="0"/>
    <x v="47"/>
    <x v="49"/>
    <x v="3"/>
    <n v="32"/>
    <n v="68"/>
    <n v="2176"/>
    <n v="827"/>
    <n v="0.38"/>
    <x v="2"/>
    <s v="low Units"/>
    <n v="2.4899504605839306E-4"/>
  </r>
  <r>
    <x v="2"/>
    <s v="Online"/>
    <n v="1185732"/>
    <n v="44242"/>
    <s v="15-02-2021"/>
    <x v="1"/>
    <x v="1"/>
    <s v="Monday"/>
    <s v="15"/>
    <x v="0"/>
    <x v="47"/>
    <x v="49"/>
    <x v="4"/>
    <n v="48"/>
    <n v="41"/>
    <n v="1968"/>
    <n v="748"/>
    <n v="0.38"/>
    <x v="2"/>
    <s v="low Units"/>
    <n v="2.2520954589078356E-4"/>
  </r>
  <r>
    <x v="2"/>
    <s v="Online"/>
    <n v="1185732"/>
    <n v="44242"/>
    <s v="15-02-2021"/>
    <x v="1"/>
    <x v="1"/>
    <s v="Monday"/>
    <s v="15"/>
    <x v="0"/>
    <x v="47"/>
    <x v="49"/>
    <x v="5"/>
    <n v="38"/>
    <n v="75"/>
    <n v="2850"/>
    <n v="1254"/>
    <n v="0.44"/>
    <x v="2"/>
    <s v="low Units"/>
    <n v="3.7755717987572542E-4"/>
  </r>
  <r>
    <x v="2"/>
    <s v="Online"/>
    <n v="1185732"/>
    <n v="44268"/>
    <s v="13-03-2021"/>
    <x v="2"/>
    <x v="1"/>
    <s v="Saturday"/>
    <s v="13"/>
    <x v="0"/>
    <x v="47"/>
    <x v="49"/>
    <x v="0"/>
    <n v="38"/>
    <n v="127"/>
    <n v="4826"/>
    <n v="2123"/>
    <n v="0.44"/>
    <x v="2"/>
    <s v="low Units"/>
    <n v="6.3919768171942981E-4"/>
  </r>
  <r>
    <x v="2"/>
    <s v="Online"/>
    <n v="1185732"/>
    <n v="44268"/>
    <s v="13-03-2021"/>
    <x v="2"/>
    <x v="1"/>
    <s v="Saturday"/>
    <s v="13"/>
    <x v="0"/>
    <x v="47"/>
    <x v="49"/>
    <x v="1"/>
    <n v="38"/>
    <n v="47"/>
    <n v="1786"/>
    <n v="804"/>
    <n v="0.45"/>
    <x v="2"/>
    <s v="low Units"/>
    <n v="2.4207015360453205E-4"/>
  </r>
  <r>
    <x v="2"/>
    <s v="Online"/>
    <n v="1185732"/>
    <n v="44268"/>
    <s v="13-03-2021"/>
    <x v="2"/>
    <x v="1"/>
    <s v="Saturday"/>
    <s v="13"/>
    <x v="0"/>
    <x v="47"/>
    <x v="49"/>
    <x v="2"/>
    <n v="28"/>
    <n v="50"/>
    <n v="1400"/>
    <n v="546"/>
    <n v="0.39"/>
    <x v="2"/>
    <s v="low Units"/>
    <n v="1.643909252090479E-4"/>
  </r>
  <r>
    <x v="2"/>
    <s v="Online"/>
    <n v="1185732"/>
    <n v="44268"/>
    <s v="13-03-2021"/>
    <x v="2"/>
    <x v="1"/>
    <s v="Saturday"/>
    <s v="13"/>
    <x v="0"/>
    <x v="47"/>
    <x v="49"/>
    <x v="3"/>
    <n v="34"/>
    <n v="87"/>
    <n v="2958"/>
    <n v="1065"/>
    <n v="0.36"/>
    <x v="2"/>
    <s v="low Units"/>
    <n v="3.206526288418242E-4"/>
  </r>
  <r>
    <x v="2"/>
    <s v="Online"/>
    <n v="1185732"/>
    <n v="44268"/>
    <s v="13-03-2021"/>
    <x v="2"/>
    <x v="1"/>
    <s v="Saturday"/>
    <s v="13"/>
    <x v="0"/>
    <x v="47"/>
    <x v="49"/>
    <x v="4"/>
    <n v="46"/>
    <n v="29"/>
    <n v="1334"/>
    <n v="520"/>
    <n v="0.39"/>
    <x v="2"/>
    <s v="low Units"/>
    <n v="1.5656278591337895E-4"/>
  </r>
  <r>
    <x v="2"/>
    <s v="Online"/>
    <n v="1185732"/>
    <n v="44268"/>
    <s v="13-03-2021"/>
    <x v="2"/>
    <x v="1"/>
    <s v="Saturday"/>
    <s v="13"/>
    <x v="0"/>
    <x v="47"/>
    <x v="49"/>
    <x v="5"/>
    <n v="39"/>
    <n v="54"/>
    <n v="2106"/>
    <n v="863"/>
    <n v="0.41"/>
    <x v="2"/>
    <s v="low Units"/>
    <n v="2.5983400816008851E-4"/>
  </r>
  <r>
    <x v="2"/>
    <s v="Online"/>
    <n v="1185732"/>
    <n v="44300"/>
    <s v="14-04-2021"/>
    <x v="3"/>
    <x v="1"/>
    <s v="Wednesday"/>
    <s v="14"/>
    <x v="0"/>
    <x v="47"/>
    <x v="49"/>
    <x v="0"/>
    <n v="38"/>
    <n v="117"/>
    <n v="4446"/>
    <n v="2001"/>
    <n v="0.45"/>
    <x v="2"/>
    <s v="low Units"/>
    <n v="6.0246564348590632E-4"/>
  </r>
  <r>
    <x v="2"/>
    <s v="Online"/>
    <n v="1185732"/>
    <n v="44300"/>
    <s v="14-04-2021"/>
    <x v="3"/>
    <x v="1"/>
    <s v="Wednesday"/>
    <s v="14"/>
    <x v="0"/>
    <x v="47"/>
    <x v="49"/>
    <x v="1"/>
    <n v="37"/>
    <n v="45"/>
    <n v="1665"/>
    <n v="733"/>
    <n v="0.44"/>
    <x v="2"/>
    <s v="low Units"/>
    <n v="2.2069331168174378E-4"/>
  </r>
  <r>
    <x v="2"/>
    <s v="Online"/>
    <n v="1185732"/>
    <n v="44300"/>
    <s v="14-04-2021"/>
    <x v="3"/>
    <x v="1"/>
    <s v="Wednesday"/>
    <s v="14"/>
    <x v="0"/>
    <x v="47"/>
    <x v="49"/>
    <x v="2"/>
    <n v="29"/>
    <n v="41"/>
    <n v="1189"/>
    <n v="416"/>
    <n v="0.35"/>
    <x v="2"/>
    <s v="low Units"/>
    <n v="1.2525022873070317E-4"/>
  </r>
  <r>
    <x v="2"/>
    <s v="Online"/>
    <n v="1185732"/>
    <n v="44300"/>
    <s v="14-04-2021"/>
    <x v="3"/>
    <x v="1"/>
    <s v="Wednesday"/>
    <s v="14"/>
    <x v="0"/>
    <x v="47"/>
    <x v="49"/>
    <x v="3"/>
    <n v="32"/>
    <n v="35"/>
    <n v="1120"/>
    <n v="437"/>
    <n v="0.39"/>
    <x v="2"/>
    <s v="low Units"/>
    <n v="1.3157295662335884E-4"/>
  </r>
  <r>
    <x v="2"/>
    <s v="Online"/>
    <n v="1185732"/>
    <n v="44300"/>
    <s v="14-04-2021"/>
    <x v="3"/>
    <x v="1"/>
    <s v="Wednesday"/>
    <s v="14"/>
    <x v="0"/>
    <x v="47"/>
    <x v="49"/>
    <x v="4"/>
    <n v="49"/>
    <n v="33"/>
    <n v="1617"/>
    <n v="614"/>
    <n v="0.38"/>
    <x v="2"/>
    <s v="low Units"/>
    <n v="1.8486452029002823E-4"/>
  </r>
  <r>
    <x v="2"/>
    <s v="Online"/>
    <n v="1185732"/>
    <n v="44300"/>
    <s v="14-04-2021"/>
    <x v="3"/>
    <x v="1"/>
    <s v="Wednesday"/>
    <s v="14"/>
    <x v="0"/>
    <x v="47"/>
    <x v="49"/>
    <x v="5"/>
    <n v="39"/>
    <n v="83"/>
    <n v="3237"/>
    <n v="1424"/>
    <n v="0.44"/>
    <x v="2"/>
    <s v="low Units"/>
    <n v="4.2874116757817622E-4"/>
  </r>
  <r>
    <x v="2"/>
    <s v="Online"/>
    <n v="1185732"/>
    <n v="44329"/>
    <s v="13-05-2021"/>
    <x v="4"/>
    <x v="1"/>
    <s v="Thursday"/>
    <s v="13"/>
    <x v="0"/>
    <x v="47"/>
    <x v="49"/>
    <x v="0"/>
    <n v="53"/>
    <n v="129"/>
    <n v="6837"/>
    <n v="2940"/>
    <n v="0.43"/>
    <x v="2"/>
    <s v="low Units"/>
    <n v="8.8518190497179636E-4"/>
  </r>
  <r>
    <x v="2"/>
    <s v="Online"/>
    <n v="1185732"/>
    <n v="44329"/>
    <s v="13-05-2021"/>
    <x v="4"/>
    <x v="1"/>
    <s v="Thursday"/>
    <s v="13"/>
    <x v="0"/>
    <x v="47"/>
    <x v="49"/>
    <x v="1"/>
    <n v="47"/>
    <n v="54"/>
    <n v="2538"/>
    <n v="1091"/>
    <n v="0.43"/>
    <x v="2"/>
    <s v="low Units"/>
    <n v="3.2848076813749315E-4"/>
  </r>
  <r>
    <x v="2"/>
    <s v="Online"/>
    <n v="1185732"/>
    <n v="44329"/>
    <s v="13-05-2021"/>
    <x v="4"/>
    <x v="1"/>
    <s v="Thursday"/>
    <s v="13"/>
    <x v="0"/>
    <x v="47"/>
    <x v="49"/>
    <x v="2"/>
    <n v="41"/>
    <n v="56"/>
    <n v="2296"/>
    <n v="918"/>
    <n v="0.4"/>
    <x v="2"/>
    <s v="low Units"/>
    <n v="2.7639353359323437E-4"/>
  </r>
  <r>
    <x v="2"/>
    <s v="Online"/>
    <n v="1185732"/>
    <n v="44329"/>
    <s v="13-05-2021"/>
    <x v="4"/>
    <x v="1"/>
    <s v="Thursday"/>
    <s v="13"/>
    <x v="0"/>
    <x v="47"/>
    <x v="49"/>
    <x v="3"/>
    <n v="44"/>
    <n v="47"/>
    <n v="2068"/>
    <n v="807"/>
    <n v="0.39"/>
    <x v="2"/>
    <s v="low Units"/>
    <n v="2.4297340044634002E-4"/>
  </r>
  <r>
    <x v="2"/>
    <s v="Online"/>
    <n v="1185732"/>
    <n v="44329"/>
    <s v="13-05-2021"/>
    <x v="4"/>
    <x v="1"/>
    <s v="Thursday"/>
    <s v="13"/>
    <x v="0"/>
    <x v="47"/>
    <x v="49"/>
    <x v="4"/>
    <n v="50"/>
    <n v="54"/>
    <n v="2700"/>
    <n v="1026"/>
    <n v="0.38"/>
    <x v="2"/>
    <s v="low Units"/>
    <n v="3.0891041989832078E-4"/>
  </r>
  <r>
    <x v="2"/>
    <s v="Online"/>
    <n v="1185732"/>
    <n v="44329"/>
    <s v="13-05-2021"/>
    <x v="4"/>
    <x v="1"/>
    <s v="Thursday"/>
    <s v="13"/>
    <x v="0"/>
    <x v="47"/>
    <x v="49"/>
    <x v="5"/>
    <n v="55"/>
    <n v="88"/>
    <n v="4840"/>
    <n v="1984"/>
    <n v="0.41"/>
    <x v="2"/>
    <s v="low Units"/>
    <n v="5.9734724471566128E-4"/>
  </r>
  <r>
    <x v="2"/>
    <s v="Online"/>
    <n v="1185732"/>
    <n v="44362"/>
    <s v="15-06-2021"/>
    <x v="11"/>
    <x v="1"/>
    <s v="Tuesday"/>
    <s v="15"/>
    <x v="0"/>
    <x v="47"/>
    <x v="49"/>
    <x v="0"/>
    <n v="51"/>
    <n v="155"/>
    <n v="7905"/>
    <n v="3320"/>
    <n v="0.42"/>
    <x v="2"/>
    <s v="low Units"/>
    <n v="9.9959317160080411E-4"/>
  </r>
  <r>
    <x v="2"/>
    <s v="Online"/>
    <n v="1185732"/>
    <n v="44362"/>
    <s v="15-06-2021"/>
    <x v="11"/>
    <x v="1"/>
    <s v="Tuesday"/>
    <s v="15"/>
    <x v="0"/>
    <x v="47"/>
    <x v="49"/>
    <x v="1"/>
    <n v="47"/>
    <n v="94"/>
    <n v="4418"/>
    <n v="1856"/>
    <n v="0.42"/>
    <x v="2"/>
    <s v="low Units"/>
    <n v="5.5880871279852186E-4"/>
  </r>
  <r>
    <x v="2"/>
    <s v="Online"/>
    <n v="1185732"/>
    <n v="44362"/>
    <s v="15-06-2021"/>
    <x v="11"/>
    <x v="1"/>
    <s v="Tuesday"/>
    <s v="15"/>
    <x v="0"/>
    <x v="47"/>
    <x v="49"/>
    <x v="2"/>
    <n v="42"/>
    <n v="68"/>
    <n v="2856"/>
    <n v="1028"/>
    <n v="0.36"/>
    <x v="2"/>
    <s v="low Units"/>
    <n v="3.0951258445952609E-4"/>
  </r>
  <r>
    <x v="2"/>
    <s v="Online"/>
    <n v="1185732"/>
    <n v="44362"/>
    <s v="15-06-2021"/>
    <x v="11"/>
    <x v="1"/>
    <s v="Tuesday"/>
    <s v="15"/>
    <x v="0"/>
    <x v="47"/>
    <x v="49"/>
    <x v="3"/>
    <n v="41"/>
    <n v="65"/>
    <n v="2665"/>
    <n v="933"/>
    <n v="0.35"/>
    <x v="2"/>
    <s v="low Units"/>
    <n v="2.8090976780227416E-4"/>
  </r>
  <r>
    <x v="2"/>
    <s v="Online"/>
    <n v="1185732"/>
    <n v="44362"/>
    <s v="15-06-2021"/>
    <x v="11"/>
    <x v="1"/>
    <s v="Tuesday"/>
    <s v="15"/>
    <x v="0"/>
    <x v="47"/>
    <x v="49"/>
    <x v="4"/>
    <n v="51"/>
    <n v="59"/>
    <n v="3009"/>
    <n v="1143"/>
    <n v="0.38"/>
    <x v="2"/>
    <s v="low Units"/>
    <n v="3.4413704672883104E-4"/>
  </r>
  <r>
    <x v="2"/>
    <s v="Online"/>
    <n v="1185732"/>
    <n v="44362"/>
    <s v="15-06-2021"/>
    <x v="11"/>
    <x v="1"/>
    <s v="Tuesday"/>
    <s v="15"/>
    <x v="0"/>
    <x v="47"/>
    <x v="49"/>
    <x v="5"/>
    <n v="54"/>
    <n v="101"/>
    <n v="5454"/>
    <n v="2182"/>
    <n v="0.4"/>
    <x v="2"/>
    <s v="low Units"/>
    <n v="6.5696153627498629E-4"/>
  </r>
  <r>
    <x v="2"/>
    <s v="Online"/>
    <n v="1185732"/>
    <n v="44390"/>
    <s v="13-07-2021"/>
    <x v="5"/>
    <x v="1"/>
    <s v="Tuesday"/>
    <s v="13"/>
    <x v="0"/>
    <x v="47"/>
    <x v="49"/>
    <x v="0"/>
    <n v="52"/>
    <n v="150"/>
    <n v="7800"/>
    <n v="3276"/>
    <n v="0.42"/>
    <x v="2"/>
    <s v="low Units"/>
    <n v="9.8634555125428746E-4"/>
  </r>
  <r>
    <x v="2"/>
    <s v="Online"/>
    <n v="1185732"/>
    <n v="44390"/>
    <s v="13-07-2021"/>
    <x v="5"/>
    <x v="1"/>
    <s v="Tuesday"/>
    <s v="13"/>
    <x v="0"/>
    <x v="47"/>
    <x v="49"/>
    <x v="1"/>
    <n v="49"/>
    <n v="105"/>
    <n v="5145"/>
    <n v="2212"/>
    <n v="0.43"/>
    <x v="2"/>
    <s v="low Units"/>
    <n v="6.6599400469306586E-4"/>
  </r>
  <r>
    <x v="2"/>
    <s v="Online"/>
    <n v="1185732"/>
    <n v="44390"/>
    <s v="13-07-2021"/>
    <x v="5"/>
    <x v="1"/>
    <s v="Tuesday"/>
    <s v="13"/>
    <x v="0"/>
    <x v="47"/>
    <x v="49"/>
    <x v="2"/>
    <n v="41"/>
    <n v="77"/>
    <n v="3157"/>
    <n v="1168"/>
    <n v="0.37"/>
    <x v="2"/>
    <s v="low Units"/>
    <n v="3.5166410374389738E-4"/>
  </r>
  <r>
    <x v="2"/>
    <s v="Online"/>
    <n v="1185732"/>
    <n v="44390"/>
    <s v="13-07-2021"/>
    <x v="5"/>
    <x v="1"/>
    <s v="Tuesday"/>
    <s v="13"/>
    <x v="0"/>
    <x v="47"/>
    <x v="49"/>
    <x v="3"/>
    <n v="44"/>
    <n v="56"/>
    <n v="2464"/>
    <n v="887"/>
    <n v="0.36"/>
    <x v="2"/>
    <s v="low Units"/>
    <n v="2.670599828945522E-4"/>
  </r>
  <r>
    <x v="2"/>
    <s v="Online"/>
    <n v="1185732"/>
    <n v="44390"/>
    <s v="13-07-2021"/>
    <x v="5"/>
    <x v="1"/>
    <s v="Tuesday"/>
    <s v="13"/>
    <x v="0"/>
    <x v="47"/>
    <x v="49"/>
    <x v="4"/>
    <n v="53"/>
    <n v="68"/>
    <n v="3604"/>
    <n v="1406"/>
    <n v="0.39"/>
    <x v="2"/>
    <s v="low Units"/>
    <n v="4.2332168652732852E-4"/>
  </r>
  <r>
    <x v="2"/>
    <s v="Online"/>
    <n v="1185732"/>
    <n v="44390"/>
    <s v="13-07-2021"/>
    <x v="5"/>
    <x v="1"/>
    <s v="Tuesday"/>
    <s v="13"/>
    <x v="0"/>
    <x v="47"/>
    <x v="49"/>
    <x v="5"/>
    <n v="55"/>
    <n v="128"/>
    <n v="7040"/>
    <n v="2957"/>
    <n v="0.42"/>
    <x v="2"/>
    <s v="low Units"/>
    <n v="8.9030030374204151E-4"/>
  </r>
  <r>
    <x v="2"/>
    <s v="Online"/>
    <n v="1185732"/>
    <n v="44422"/>
    <s v="14-08-2021"/>
    <x v="6"/>
    <x v="1"/>
    <s v="Saturday"/>
    <s v="14"/>
    <x v="0"/>
    <x v="47"/>
    <x v="49"/>
    <x v="0"/>
    <n v="50"/>
    <n v="161"/>
    <n v="8050"/>
    <n v="3542"/>
    <n v="0.44"/>
    <x v="2"/>
    <s v="low Units"/>
    <n v="1.0664334378945926E-3"/>
  </r>
  <r>
    <x v="2"/>
    <s v="Online"/>
    <n v="1185732"/>
    <n v="44422"/>
    <s v="14-08-2021"/>
    <x v="6"/>
    <x v="1"/>
    <s v="Saturday"/>
    <s v="14"/>
    <x v="0"/>
    <x v="47"/>
    <x v="49"/>
    <x v="1"/>
    <n v="47"/>
    <n v="88"/>
    <n v="4136"/>
    <n v="1696"/>
    <n v="0.41"/>
    <x v="2"/>
    <s v="low Units"/>
    <n v="5.1063554790209745E-4"/>
  </r>
  <r>
    <x v="2"/>
    <s v="Online"/>
    <n v="1185732"/>
    <n v="44422"/>
    <s v="14-08-2021"/>
    <x v="6"/>
    <x v="1"/>
    <s v="Saturday"/>
    <s v="14"/>
    <x v="0"/>
    <x v="47"/>
    <x v="49"/>
    <x v="2"/>
    <n v="42"/>
    <n v="69"/>
    <n v="2898"/>
    <n v="1014"/>
    <n v="0.35"/>
    <x v="2"/>
    <s v="low Units"/>
    <n v="3.0529743253108896E-4"/>
  </r>
  <r>
    <x v="2"/>
    <s v="Online"/>
    <n v="1185732"/>
    <n v="44422"/>
    <s v="14-08-2021"/>
    <x v="6"/>
    <x v="1"/>
    <s v="Saturday"/>
    <s v="14"/>
    <x v="0"/>
    <x v="47"/>
    <x v="49"/>
    <x v="3"/>
    <n v="42"/>
    <n v="51"/>
    <n v="2142"/>
    <n v="771"/>
    <n v="0.36"/>
    <x v="2"/>
    <s v="low Units"/>
    <n v="2.3213443834464454E-4"/>
  </r>
  <r>
    <x v="2"/>
    <s v="Online"/>
    <n v="1185732"/>
    <n v="44422"/>
    <s v="14-08-2021"/>
    <x v="6"/>
    <x v="1"/>
    <s v="Saturday"/>
    <s v="14"/>
    <x v="0"/>
    <x v="47"/>
    <x v="49"/>
    <x v="4"/>
    <n v="50"/>
    <n v="44"/>
    <n v="2200"/>
    <n v="814"/>
    <n v="0.37"/>
    <x v="2"/>
    <s v="low Units"/>
    <n v="2.4508097641055859E-4"/>
  </r>
  <r>
    <x v="2"/>
    <s v="Online"/>
    <n v="1185732"/>
    <n v="44422"/>
    <s v="14-08-2021"/>
    <x v="6"/>
    <x v="1"/>
    <s v="Saturday"/>
    <s v="14"/>
    <x v="0"/>
    <x v="47"/>
    <x v="49"/>
    <x v="5"/>
    <n v="58"/>
    <n v="91"/>
    <n v="5278"/>
    <n v="2375"/>
    <n v="0.45"/>
    <x v="2"/>
    <s v="low Units"/>
    <n v="7.1507041643129802E-4"/>
  </r>
  <r>
    <x v="2"/>
    <s v="Online"/>
    <n v="1185732"/>
    <n v="44452"/>
    <s v="13-09-2021"/>
    <x v="7"/>
    <x v="1"/>
    <s v="Monday"/>
    <s v="13"/>
    <x v="0"/>
    <x v="47"/>
    <x v="49"/>
    <x v="0"/>
    <n v="53"/>
    <n v="135"/>
    <n v="7155"/>
    <n v="3005"/>
    <n v="0.42"/>
    <x v="2"/>
    <s v="low Units"/>
    <n v="9.0475225321096889E-4"/>
  </r>
  <r>
    <x v="2"/>
    <s v="Online"/>
    <n v="1185732"/>
    <n v="44452"/>
    <s v="13-09-2021"/>
    <x v="7"/>
    <x v="1"/>
    <s v="Monday"/>
    <s v="13"/>
    <x v="0"/>
    <x v="47"/>
    <x v="49"/>
    <x v="1"/>
    <n v="49"/>
    <n v="63"/>
    <n v="3087"/>
    <n v="1235"/>
    <n v="0.4"/>
    <x v="2"/>
    <s v="low Units"/>
    <n v="3.7183661654427501E-4"/>
  </r>
  <r>
    <x v="2"/>
    <s v="Online"/>
    <n v="1185732"/>
    <n v="44452"/>
    <s v="13-09-2021"/>
    <x v="7"/>
    <x v="1"/>
    <s v="Monday"/>
    <s v="13"/>
    <x v="0"/>
    <x v="47"/>
    <x v="49"/>
    <x v="2"/>
    <n v="41"/>
    <n v="39"/>
    <n v="1599"/>
    <n v="592"/>
    <n v="0.37"/>
    <x v="2"/>
    <s v="low Units"/>
    <n v="1.7824071011676989E-4"/>
  </r>
  <r>
    <x v="2"/>
    <s v="Online"/>
    <n v="1185732"/>
    <n v="44452"/>
    <s v="13-09-2021"/>
    <x v="7"/>
    <x v="1"/>
    <s v="Monday"/>
    <s v="13"/>
    <x v="0"/>
    <x v="47"/>
    <x v="49"/>
    <x v="3"/>
    <n v="42"/>
    <n v="36"/>
    <n v="1512"/>
    <n v="605"/>
    <n v="0.4"/>
    <x v="2"/>
    <s v="low Units"/>
    <n v="1.8215477976460436E-4"/>
  </r>
  <r>
    <x v="2"/>
    <s v="Online"/>
    <n v="1185732"/>
    <n v="44452"/>
    <s v="13-09-2021"/>
    <x v="7"/>
    <x v="1"/>
    <s v="Monday"/>
    <s v="13"/>
    <x v="0"/>
    <x v="47"/>
    <x v="49"/>
    <x v="4"/>
    <n v="52"/>
    <n v="34"/>
    <n v="1768"/>
    <n v="636"/>
    <n v="0.36"/>
    <x v="2"/>
    <s v="low Units"/>
    <n v="1.9148833046328658E-4"/>
  </r>
  <r>
    <x v="2"/>
    <s v="Online"/>
    <n v="1185732"/>
    <n v="44452"/>
    <s v="13-09-2021"/>
    <x v="7"/>
    <x v="1"/>
    <s v="Monday"/>
    <s v="13"/>
    <x v="0"/>
    <x v="47"/>
    <x v="49"/>
    <x v="5"/>
    <n v="57"/>
    <n v="63"/>
    <n v="3591"/>
    <n v="1616"/>
    <n v="0.45"/>
    <x v="2"/>
    <s v="low Units"/>
    <n v="4.8654896545388535E-4"/>
  </r>
  <r>
    <x v="2"/>
    <s v="Online"/>
    <n v="1185732"/>
    <n v="44484"/>
    <s v="15-10-2021"/>
    <x v="8"/>
    <x v="1"/>
    <s v="Friday"/>
    <s v="15"/>
    <x v="0"/>
    <x v="47"/>
    <x v="49"/>
    <x v="0"/>
    <n v="57"/>
    <n v="120"/>
    <n v="6840"/>
    <n v="3078"/>
    <n v="0.45"/>
    <x v="2"/>
    <s v="low Units"/>
    <n v="9.2673125969496234E-4"/>
  </r>
  <r>
    <x v="2"/>
    <s v="Online"/>
    <n v="1185732"/>
    <n v="44484"/>
    <s v="15-10-2021"/>
    <x v="8"/>
    <x v="1"/>
    <s v="Friday"/>
    <s v="15"/>
    <x v="0"/>
    <x v="47"/>
    <x v="49"/>
    <x v="1"/>
    <n v="53"/>
    <n v="56"/>
    <n v="2968"/>
    <n v="1336"/>
    <n v="0.45"/>
    <x v="2"/>
    <s v="low Units"/>
    <n v="4.0224592688514282E-4"/>
  </r>
  <r>
    <x v="2"/>
    <s v="Online"/>
    <n v="1185732"/>
    <n v="44484"/>
    <s v="15-10-2021"/>
    <x v="8"/>
    <x v="1"/>
    <s v="Friday"/>
    <s v="15"/>
    <x v="0"/>
    <x v="47"/>
    <x v="49"/>
    <x v="2"/>
    <n v="53"/>
    <n v="34"/>
    <n v="1802"/>
    <n v="631"/>
    <n v="0.35"/>
    <x v="2"/>
    <s v="low Units"/>
    <n v="1.899829190602733E-4"/>
  </r>
  <r>
    <x v="2"/>
    <s v="Online"/>
    <n v="1185732"/>
    <n v="44484"/>
    <s v="15-10-2021"/>
    <x v="8"/>
    <x v="1"/>
    <s v="Friday"/>
    <s v="15"/>
    <x v="0"/>
    <x v="47"/>
    <x v="49"/>
    <x v="3"/>
    <n v="54"/>
    <n v="27"/>
    <n v="1458"/>
    <n v="554"/>
    <n v="0.38"/>
    <x v="2"/>
    <s v="low Units"/>
    <n v="1.6679958345386912E-4"/>
  </r>
  <r>
    <x v="2"/>
    <s v="Online"/>
    <n v="1185732"/>
    <n v="44484"/>
    <s v="15-10-2021"/>
    <x v="8"/>
    <x v="1"/>
    <s v="Friday"/>
    <s v="15"/>
    <x v="0"/>
    <x v="47"/>
    <x v="49"/>
    <x v="4"/>
    <n v="62"/>
    <n v="27"/>
    <n v="1674"/>
    <n v="586"/>
    <n v="0.35"/>
    <x v="2"/>
    <s v="low Units"/>
    <n v="1.7643421643315398E-4"/>
  </r>
  <r>
    <x v="5"/>
    <s v="Online"/>
    <n v="1185732"/>
    <n v="44484"/>
    <s v="15-10-2021"/>
    <x v="8"/>
    <x v="1"/>
    <s v="Friday"/>
    <s v="15"/>
    <x v="0"/>
    <x v="47"/>
    <x v="49"/>
    <x v="5"/>
    <n v="66"/>
    <n v="65"/>
    <n v="4290"/>
    <n v="1888"/>
    <n v="0.44"/>
    <x v="2"/>
    <s v="low Units"/>
    <n v="5.6844334577780663E-4"/>
  </r>
  <r>
    <x v="5"/>
    <s v="Online"/>
    <n v="1185732"/>
    <n v="44514"/>
    <s v="14-11-2021"/>
    <x v="9"/>
    <x v="1"/>
    <s v="Sunday"/>
    <s v="14"/>
    <x v="0"/>
    <x v="47"/>
    <x v="49"/>
    <x v="0"/>
    <n v="62"/>
    <n v="113"/>
    <n v="7006"/>
    <n v="3013"/>
    <n v="0.43"/>
    <x v="2"/>
    <s v="low Units"/>
    <n v="9.0716091145579003E-4"/>
  </r>
  <r>
    <x v="5"/>
    <s v="Online"/>
    <n v="1185732"/>
    <n v="44514"/>
    <s v="14-11-2021"/>
    <x v="9"/>
    <x v="1"/>
    <s v="Sunday"/>
    <s v="14"/>
    <x v="0"/>
    <x v="47"/>
    <x v="49"/>
    <x v="1"/>
    <n v="52"/>
    <n v="90"/>
    <n v="4680"/>
    <n v="2059"/>
    <n v="0.44"/>
    <x v="2"/>
    <s v="low Units"/>
    <n v="6.1992841576086004E-4"/>
  </r>
  <r>
    <x v="5"/>
    <s v="Online"/>
    <n v="1185732"/>
    <n v="44514"/>
    <s v="14-11-2021"/>
    <x v="9"/>
    <x v="1"/>
    <s v="Sunday"/>
    <s v="14"/>
    <x v="0"/>
    <x v="47"/>
    <x v="49"/>
    <x v="2"/>
    <n v="50"/>
    <n v="83"/>
    <n v="4150"/>
    <n v="1494"/>
    <n v="0.36"/>
    <x v="2"/>
    <s v="low Units"/>
    <n v="4.4981692722036181E-4"/>
  </r>
  <r>
    <x v="5"/>
    <s v="Online"/>
    <n v="1185732"/>
    <n v="44514"/>
    <s v="14-11-2021"/>
    <x v="9"/>
    <x v="1"/>
    <s v="Sunday"/>
    <s v="14"/>
    <x v="0"/>
    <x v="47"/>
    <x v="49"/>
    <x v="3"/>
    <n v="51"/>
    <n v="80"/>
    <n v="4080"/>
    <n v="1591"/>
    <n v="0.39"/>
    <x v="2"/>
    <s v="low Units"/>
    <n v="4.7902190843881906E-4"/>
  </r>
  <r>
    <x v="5"/>
    <s v="Online"/>
    <n v="1185732"/>
    <n v="44514"/>
    <s v="14-11-2021"/>
    <x v="9"/>
    <x v="1"/>
    <s v="Sunday"/>
    <s v="14"/>
    <x v="0"/>
    <x v="47"/>
    <x v="49"/>
    <x v="4"/>
    <n v="63"/>
    <n v="70"/>
    <n v="4410"/>
    <n v="1676"/>
    <n v="0.38"/>
    <x v="2"/>
    <s v="low Units"/>
    <n v="5.0461390229004444E-4"/>
  </r>
  <r>
    <x v="5"/>
    <s v="Online"/>
    <n v="1185732"/>
    <n v="44514"/>
    <s v="14-11-2021"/>
    <x v="9"/>
    <x v="1"/>
    <s v="Sunday"/>
    <s v="14"/>
    <x v="0"/>
    <x v="47"/>
    <x v="49"/>
    <x v="5"/>
    <n v="64"/>
    <n v="98"/>
    <n v="6272"/>
    <n v="2822"/>
    <n v="0.45"/>
    <x v="2"/>
    <s v="low Units"/>
    <n v="8.496541958606835E-4"/>
  </r>
  <r>
    <x v="5"/>
    <s v="Online"/>
    <n v="1185732"/>
    <n v="44543"/>
    <s v="13-12-2021"/>
    <x v="10"/>
    <x v="1"/>
    <s v="Monday"/>
    <s v="13"/>
    <x v="0"/>
    <x v="47"/>
    <x v="49"/>
    <x v="0"/>
    <n v="64"/>
    <n v="150"/>
    <n v="9600"/>
    <n v="3936"/>
    <n v="0.41"/>
    <x v="2"/>
    <s v="low Units"/>
    <n v="1.1850598564520376E-3"/>
  </r>
  <r>
    <x v="5"/>
    <s v="Online"/>
    <n v="1185732"/>
    <n v="44543"/>
    <s v="13-12-2021"/>
    <x v="10"/>
    <x v="1"/>
    <s v="Monday"/>
    <s v="13"/>
    <x v="0"/>
    <x v="47"/>
    <x v="49"/>
    <x v="1"/>
    <n v="53"/>
    <n v="105"/>
    <n v="5565"/>
    <n v="2226"/>
    <n v="0.4"/>
    <x v="2"/>
    <s v="low Units"/>
    <n v="6.7020915662150305E-4"/>
  </r>
  <r>
    <x v="5"/>
    <s v="Online"/>
    <n v="1185732"/>
    <n v="44543"/>
    <s v="13-12-2021"/>
    <x v="10"/>
    <x v="1"/>
    <s v="Monday"/>
    <s v="13"/>
    <x v="0"/>
    <x v="47"/>
    <x v="49"/>
    <x v="2"/>
    <n v="51"/>
    <n v="98"/>
    <n v="4998"/>
    <n v="1949"/>
    <n v="0.39"/>
    <x v="2"/>
    <s v="low Units"/>
    <n v="5.8680936489456843E-4"/>
  </r>
  <r>
    <x v="5"/>
    <s v="Online"/>
    <n v="1185732"/>
    <n v="44543"/>
    <s v="13-12-2021"/>
    <x v="10"/>
    <x v="1"/>
    <s v="Monday"/>
    <s v="13"/>
    <x v="0"/>
    <x v="47"/>
    <x v="49"/>
    <x v="3"/>
    <n v="52"/>
    <n v="75"/>
    <n v="3900"/>
    <n v="1482"/>
    <n v="0.38"/>
    <x v="2"/>
    <s v="low Units"/>
    <n v="4.4620393985313005E-4"/>
  </r>
  <r>
    <x v="5"/>
    <s v="Online"/>
    <n v="1185732"/>
    <n v="44543"/>
    <s v="13-12-2021"/>
    <x v="10"/>
    <x v="1"/>
    <s v="Monday"/>
    <s v="13"/>
    <x v="0"/>
    <x v="47"/>
    <x v="49"/>
    <x v="4"/>
    <n v="62"/>
    <n v="84"/>
    <n v="5208"/>
    <n v="2031"/>
    <n v="0.39"/>
    <x v="2"/>
    <s v="low Units"/>
    <n v="6.1149811190398589E-4"/>
  </r>
  <r>
    <x v="5"/>
    <s v="Online"/>
    <n v="1185732"/>
    <n v="44543"/>
    <s v="13-12-2021"/>
    <x v="10"/>
    <x v="1"/>
    <s v="Monday"/>
    <s v="13"/>
    <x v="0"/>
    <x v="47"/>
    <x v="49"/>
    <x v="5"/>
    <n v="65"/>
    <n v="112"/>
    <n v="7280"/>
    <n v="3203"/>
    <n v="0.44"/>
    <x v="2"/>
    <s v="low Units"/>
    <n v="9.643665447702939E-4"/>
  </r>
  <r>
    <x v="5"/>
    <s v="Online"/>
    <n v="1185732"/>
    <n v="44210"/>
    <s v="14-01-2021"/>
    <x v="0"/>
    <x v="1"/>
    <s v="Thursday"/>
    <s v="14"/>
    <x v="0"/>
    <x v="47"/>
    <x v="49"/>
    <x v="0"/>
    <n v="44"/>
    <n v="152"/>
    <n v="6688"/>
    <n v="3678"/>
    <n v="0.55000000000000004"/>
    <x v="2"/>
    <s v="low Units"/>
    <n v="1.1073806280565534E-3"/>
  </r>
  <r>
    <x v="5"/>
    <s v="Online"/>
    <n v="1185732"/>
    <n v="44210"/>
    <s v="14-01-2021"/>
    <x v="0"/>
    <x v="1"/>
    <s v="Thursday"/>
    <s v="14"/>
    <x v="0"/>
    <x v="47"/>
    <x v="49"/>
    <x v="1"/>
    <n v="42"/>
    <n v="94"/>
    <n v="3948"/>
    <n v="2369"/>
    <n v="0.6"/>
    <x v="2"/>
    <s v="low Units"/>
    <n v="7.132639227476822E-4"/>
  </r>
  <r>
    <x v="5"/>
    <s v="Online"/>
    <n v="1185732"/>
    <n v="44210"/>
    <s v="14-01-2021"/>
    <x v="0"/>
    <x v="1"/>
    <s v="Thursday"/>
    <s v="14"/>
    <x v="0"/>
    <x v="47"/>
    <x v="49"/>
    <x v="2"/>
    <n v="32"/>
    <n v="91"/>
    <n v="2912"/>
    <n v="1310"/>
    <n v="0.45"/>
    <x v="2"/>
    <s v="low Units"/>
    <n v="3.9441778758947393E-4"/>
  </r>
  <r>
    <x v="5"/>
    <s v="Online"/>
    <n v="1185732"/>
    <n v="44210"/>
    <s v="14-01-2021"/>
    <x v="0"/>
    <x v="1"/>
    <s v="Thursday"/>
    <s v="14"/>
    <x v="0"/>
    <x v="47"/>
    <x v="49"/>
    <x v="3"/>
    <n v="39"/>
    <n v="44"/>
    <n v="1716"/>
    <n v="841"/>
    <n v="0.49"/>
    <x v="2"/>
    <s v="low Units"/>
    <n v="2.5321019798683019E-4"/>
  </r>
  <r>
    <x v="5"/>
    <s v="Online"/>
    <n v="1185732"/>
    <n v="44210"/>
    <s v="14-01-2021"/>
    <x v="0"/>
    <x v="1"/>
    <s v="Thursday"/>
    <s v="14"/>
    <x v="0"/>
    <x v="47"/>
    <x v="49"/>
    <x v="4"/>
    <n v="52"/>
    <n v="68"/>
    <n v="3536"/>
    <n v="1662"/>
    <n v="0.47"/>
    <x v="2"/>
    <s v="low Units"/>
    <n v="5.0039875036160736E-4"/>
  </r>
  <r>
    <x v="5"/>
    <s v="Online"/>
    <n v="1185732"/>
    <n v="44210"/>
    <s v="14-01-2021"/>
    <x v="0"/>
    <x v="1"/>
    <s v="Thursday"/>
    <s v="14"/>
    <x v="0"/>
    <x v="47"/>
    <x v="49"/>
    <x v="5"/>
    <n v="44"/>
    <n v="98"/>
    <n v="4312"/>
    <n v="2199"/>
    <n v="0.51"/>
    <x v="2"/>
    <s v="low Units"/>
    <n v="6.6207993504523133E-4"/>
  </r>
  <r>
    <x v="5"/>
    <s v="Online"/>
    <n v="1185732"/>
    <n v="44239"/>
    <s v="12-02-2021"/>
    <x v="1"/>
    <x v="1"/>
    <s v="Friday"/>
    <s v="12"/>
    <x v="0"/>
    <x v="47"/>
    <x v="49"/>
    <x v="0"/>
    <n v="41"/>
    <n v="167"/>
    <n v="6847"/>
    <n v="3834"/>
    <n v="0.56000000000000005"/>
    <x v="2"/>
    <s v="low Units"/>
    <n v="1.1543494638305671E-3"/>
  </r>
  <r>
    <x v="5"/>
    <s v="Online"/>
    <n v="1185732"/>
    <n v="44239"/>
    <s v="12-02-2021"/>
    <x v="1"/>
    <x v="1"/>
    <s v="Friday"/>
    <s v="12"/>
    <x v="0"/>
    <x v="47"/>
    <x v="49"/>
    <x v="1"/>
    <n v="44"/>
    <n v="61"/>
    <n v="2684"/>
    <n v="1610"/>
    <n v="0.6"/>
    <x v="2"/>
    <s v="low Units"/>
    <n v="4.8474247177026947E-4"/>
  </r>
  <r>
    <x v="5"/>
    <s v="Online"/>
    <n v="1185732"/>
    <n v="44239"/>
    <s v="12-02-2021"/>
    <x v="1"/>
    <x v="1"/>
    <s v="Friday"/>
    <s v="12"/>
    <x v="0"/>
    <x v="47"/>
    <x v="49"/>
    <x v="2"/>
    <n v="33"/>
    <n v="74"/>
    <n v="2442"/>
    <n v="1221"/>
    <n v="0.5"/>
    <x v="2"/>
    <s v="low Units"/>
    <n v="3.6762146461583788E-4"/>
  </r>
  <r>
    <x v="5"/>
    <s v="Online"/>
    <n v="1185732"/>
    <n v="44239"/>
    <s v="12-02-2021"/>
    <x v="1"/>
    <x v="1"/>
    <s v="Friday"/>
    <s v="12"/>
    <x v="0"/>
    <x v="48"/>
    <x v="50"/>
    <x v="3"/>
    <n v="36"/>
    <n v="45"/>
    <n v="1620"/>
    <n v="745"/>
    <n v="0.46"/>
    <x v="2"/>
    <s v="low Units"/>
    <n v="2.2430629904897562E-4"/>
  </r>
  <r>
    <x v="5"/>
    <s v="Online"/>
    <n v="1185732"/>
    <n v="44239"/>
    <s v="12-02-2021"/>
    <x v="1"/>
    <x v="1"/>
    <s v="Friday"/>
    <s v="12"/>
    <x v="0"/>
    <x v="48"/>
    <x v="50"/>
    <x v="4"/>
    <n v="54"/>
    <n v="63"/>
    <n v="3402"/>
    <n v="1701"/>
    <n v="0.5"/>
    <x v="2"/>
    <s v="low Units"/>
    <n v="5.1214095930511073E-4"/>
  </r>
  <r>
    <x v="5"/>
    <s v="Online"/>
    <n v="1185732"/>
    <n v="44239"/>
    <s v="12-02-2021"/>
    <x v="1"/>
    <x v="1"/>
    <s v="Friday"/>
    <s v="12"/>
    <x v="0"/>
    <x v="48"/>
    <x v="50"/>
    <x v="5"/>
    <n v="43"/>
    <n v="85"/>
    <n v="3655"/>
    <n v="1974"/>
    <n v="0.54"/>
    <x v="2"/>
    <s v="low Units"/>
    <n v="5.9433642190963472E-4"/>
  </r>
  <r>
    <x v="5"/>
    <s v="Online"/>
    <n v="1185732"/>
    <n v="44265"/>
    <s v="10-03-2021"/>
    <x v="2"/>
    <x v="1"/>
    <s v="Wednesday"/>
    <s v="10"/>
    <x v="0"/>
    <x v="48"/>
    <x v="50"/>
    <x v="0"/>
    <n v="44"/>
    <n v="142"/>
    <n v="6248"/>
    <n v="3749"/>
    <n v="0.6"/>
    <x v="2"/>
    <s v="low Units"/>
    <n v="1.1287574699793417E-3"/>
  </r>
  <r>
    <x v="5"/>
    <s v="Online"/>
    <n v="1185732"/>
    <n v="44265"/>
    <s v="10-03-2021"/>
    <x v="2"/>
    <x v="1"/>
    <s v="Wednesday"/>
    <s v="10"/>
    <x v="0"/>
    <x v="48"/>
    <x v="50"/>
    <x v="1"/>
    <n v="42"/>
    <n v="70"/>
    <n v="2940"/>
    <n v="1676"/>
    <n v="0.56999999999999995"/>
    <x v="2"/>
    <s v="low Units"/>
    <n v="5.0461390229004444E-4"/>
  </r>
  <r>
    <x v="5"/>
    <s v="Online"/>
    <n v="1185732"/>
    <n v="44265"/>
    <s v="10-03-2021"/>
    <x v="2"/>
    <x v="1"/>
    <s v="Wednesday"/>
    <s v="10"/>
    <x v="0"/>
    <x v="48"/>
    <x v="50"/>
    <x v="2"/>
    <n v="34"/>
    <n v="77"/>
    <n v="2618"/>
    <n v="1283"/>
    <n v="0.49"/>
    <x v="2"/>
    <s v="low Units"/>
    <n v="3.8628856601320228E-4"/>
  </r>
  <r>
    <x v="5"/>
    <s v="Online"/>
    <n v="1185732"/>
    <n v="44265"/>
    <s v="10-03-2021"/>
    <x v="2"/>
    <x v="1"/>
    <s v="Wednesday"/>
    <s v="10"/>
    <x v="0"/>
    <x v="48"/>
    <x v="50"/>
    <x v="3"/>
    <n v="36"/>
    <n v="38"/>
    <n v="1368"/>
    <n v="670"/>
    <n v="0.49"/>
    <x v="2"/>
    <s v="low Units"/>
    <n v="2.0172512800377672E-4"/>
  </r>
  <r>
    <x v="5"/>
    <s v="Online"/>
    <n v="1185732"/>
    <n v="44265"/>
    <s v="10-03-2021"/>
    <x v="2"/>
    <x v="1"/>
    <s v="Wednesday"/>
    <s v="10"/>
    <x v="0"/>
    <x v="48"/>
    <x v="50"/>
    <x v="4"/>
    <n v="51"/>
    <n v="47"/>
    <n v="2397"/>
    <n v="1175"/>
    <n v="0.49"/>
    <x v="2"/>
    <s v="low Units"/>
    <n v="3.5377167970811592E-4"/>
  </r>
  <r>
    <x v="5"/>
    <s v="Online"/>
    <n v="1185732"/>
    <n v="44265"/>
    <s v="10-03-2021"/>
    <x v="2"/>
    <x v="1"/>
    <s v="Wednesday"/>
    <s v="10"/>
    <x v="0"/>
    <x v="48"/>
    <x v="50"/>
    <x v="5"/>
    <n v="41"/>
    <n v="80"/>
    <n v="3280"/>
    <n v="1804"/>
    <n v="0.55000000000000004"/>
    <x v="2"/>
    <s v="low Units"/>
    <n v="5.4315243420718397E-4"/>
  </r>
  <r>
    <x v="5"/>
    <s v="Online"/>
    <n v="1185732"/>
    <n v="44297"/>
    <s v="11-04-2021"/>
    <x v="3"/>
    <x v="1"/>
    <s v="Sunday"/>
    <s v="11"/>
    <x v="0"/>
    <x v="48"/>
    <x v="50"/>
    <x v="0"/>
    <n v="41"/>
    <n v="137"/>
    <n v="5617"/>
    <n v="3146"/>
    <n v="0.56000000000000005"/>
    <x v="2"/>
    <s v="low Units"/>
    <n v="9.4720485477594273E-4"/>
  </r>
  <r>
    <x v="5"/>
    <s v="Online"/>
    <n v="1185732"/>
    <n v="44297"/>
    <s v="11-04-2021"/>
    <x v="3"/>
    <x v="1"/>
    <s v="Sunday"/>
    <s v="11"/>
    <x v="0"/>
    <x v="48"/>
    <x v="50"/>
    <x v="1"/>
    <n v="43"/>
    <n v="56"/>
    <n v="2408"/>
    <n v="1397"/>
    <n v="0.57999999999999996"/>
    <x v="2"/>
    <s v="low Units"/>
    <n v="4.2061194600190468E-4"/>
  </r>
  <r>
    <x v="5"/>
    <s v="Online"/>
    <n v="1185732"/>
    <n v="44297"/>
    <s v="11-04-2021"/>
    <x v="3"/>
    <x v="1"/>
    <s v="Sunday"/>
    <s v="11"/>
    <x v="0"/>
    <x v="48"/>
    <x v="50"/>
    <x v="2"/>
    <n v="32"/>
    <n v="65"/>
    <n v="2080"/>
    <n v="1040"/>
    <n v="0.5"/>
    <x v="2"/>
    <s v="low Units"/>
    <n v="3.1312557182675791E-4"/>
  </r>
  <r>
    <x v="5"/>
    <s v="Online"/>
    <n v="1185732"/>
    <n v="44297"/>
    <s v="11-04-2021"/>
    <x v="3"/>
    <x v="1"/>
    <s v="Sunday"/>
    <s v="11"/>
    <x v="0"/>
    <x v="48"/>
    <x v="50"/>
    <x v="3"/>
    <n v="36"/>
    <n v="44"/>
    <n v="1584"/>
    <n v="792"/>
    <n v="0.5"/>
    <x v="2"/>
    <s v="low Units"/>
    <n v="2.3845716623730024E-4"/>
  </r>
  <r>
    <x v="5"/>
    <s v="Online"/>
    <n v="1185732"/>
    <n v="44297"/>
    <s v="11-04-2021"/>
    <x v="3"/>
    <x v="1"/>
    <s v="Sunday"/>
    <s v="11"/>
    <x v="0"/>
    <x v="48"/>
    <x v="50"/>
    <x v="4"/>
    <n v="51"/>
    <n v="38"/>
    <n v="1938"/>
    <n v="891"/>
    <n v="0.46"/>
    <x v="2"/>
    <s v="low Units"/>
    <n v="2.6826431201696277E-4"/>
  </r>
  <r>
    <x v="5"/>
    <s v="Online"/>
    <n v="1185732"/>
    <n v="44297"/>
    <s v="11-04-2021"/>
    <x v="3"/>
    <x v="1"/>
    <s v="Sunday"/>
    <s v="11"/>
    <x v="0"/>
    <x v="48"/>
    <x v="50"/>
    <x v="5"/>
    <n v="44"/>
    <n v="90"/>
    <n v="3960"/>
    <n v="2020"/>
    <n v="0.51"/>
    <x v="2"/>
    <s v="low Units"/>
    <n v="6.0818620681735679E-4"/>
  </r>
  <r>
    <x v="5"/>
    <s v="Online"/>
    <n v="1185732"/>
    <n v="44326"/>
    <s v="10-05-2021"/>
    <x v="4"/>
    <x v="1"/>
    <s v="Monday"/>
    <s v="10"/>
    <x v="0"/>
    <x v="48"/>
    <x v="50"/>
    <x v="0"/>
    <n v="55"/>
    <n v="154"/>
    <n v="8470"/>
    <n v="4828"/>
    <n v="0.56999999999999995"/>
    <x v="2"/>
    <s v="low Units"/>
    <n v="1.453625250749603E-3"/>
  </r>
  <r>
    <x v="5"/>
    <s v="Online"/>
    <n v="1185732"/>
    <n v="44326"/>
    <s v="10-05-2021"/>
    <x v="4"/>
    <x v="1"/>
    <s v="Monday"/>
    <s v="10"/>
    <x v="0"/>
    <x v="48"/>
    <x v="50"/>
    <x v="1"/>
    <n v="54"/>
    <n v="80"/>
    <n v="4320"/>
    <n v="2419"/>
    <n v="0.56000000000000005"/>
    <x v="2"/>
    <s v="low Units"/>
    <n v="7.2831803677781478E-4"/>
  </r>
  <r>
    <x v="5"/>
    <s v="Online"/>
    <n v="1185732"/>
    <n v="44326"/>
    <s v="10-05-2021"/>
    <x v="4"/>
    <x v="1"/>
    <s v="Monday"/>
    <s v="10"/>
    <x v="0"/>
    <x v="48"/>
    <x v="50"/>
    <x v="2"/>
    <n v="49"/>
    <n v="75"/>
    <n v="3675"/>
    <n v="1691"/>
    <n v="0.46"/>
    <x v="2"/>
    <s v="low Units"/>
    <n v="5.0913013649908428E-4"/>
  </r>
  <r>
    <x v="5"/>
    <s v="Online"/>
    <n v="1185732"/>
    <n v="44326"/>
    <s v="10-05-2021"/>
    <x v="4"/>
    <x v="1"/>
    <s v="Monday"/>
    <s v="10"/>
    <x v="0"/>
    <x v="48"/>
    <x v="50"/>
    <x v="3"/>
    <n v="46"/>
    <n v="65"/>
    <n v="2990"/>
    <n v="1405"/>
    <n v="0.47"/>
    <x v="2"/>
    <s v="low Units"/>
    <n v="4.2302060424672581E-4"/>
  </r>
  <r>
    <x v="5"/>
    <s v="Online"/>
    <n v="1185732"/>
    <n v="44326"/>
    <s v="10-05-2021"/>
    <x v="4"/>
    <x v="1"/>
    <s v="Monday"/>
    <s v="10"/>
    <x v="0"/>
    <x v="48"/>
    <x v="50"/>
    <x v="4"/>
    <n v="55"/>
    <n v="72"/>
    <n v="3960"/>
    <n v="1861"/>
    <n v="0.47"/>
    <x v="2"/>
    <s v="low Units"/>
    <n v="5.6031412420153503E-4"/>
  </r>
  <r>
    <x v="5"/>
    <s v="Online"/>
    <n v="1185732"/>
    <n v="44326"/>
    <s v="10-05-2021"/>
    <x v="4"/>
    <x v="1"/>
    <s v="Monday"/>
    <s v="10"/>
    <x v="0"/>
    <x v="48"/>
    <x v="50"/>
    <x v="5"/>
    <n v="60"/>
    <n v="120"/>
    <n v="7200"/>
    <n v="3744"/>
    <n v="0.52"/>
    <x v="2"/>
    <s v="low Units"/>
    <n v="1.1272520585763285E-3"/>
  </r>
  <r>
    <x v="5"/>
    <s v="Online"/>
    <n v="1185732"/>
    <n v="44359"/>
    <s v="12-06-2021"/>
    <x v="11"/>
    <x v="1"/>
    <s v="Saturday"/>
    <s v="12"/>
    <x v="0"/>
    <x v="48"/>
    <x v="50"/>
    <x v="0"/>
    <n v="58"/>
    <n v="163"/>
    <n v="9454"/>
    <n v="5483"/>
    <n v="0.57999999999999996"/>
    <x v="2"/>
    <s v="low Units"/>
    <n v="1.6508341445443399E-3"/>
  </r>
  <r>
    <x v="5"/>
    <s v="Online"/>
    <n v="1185732"/>
    <n v="44359"/>
    <s v="12-06-2021"/>
    <x v="11"/>
    <x v="1"/>
    <s v="Saturday"/>
    <s v="12"/>
    <x v="0"/>
    <x v="48"/>
    <x v="50"/>
    <x v="1"/>
    <n v="53"/>
    <n v="116"/>
    <n v="6148"/>
    <n v="3627"/>
    <n v="0.59"/>
    <x v="2"/>
    <s v="low Units"/>
    <n v="1.0920254317458183E-3"/>
  </r>
  <r>
    <x v="5"/>
    <s v="Online"/>
    <n v="1185732"/>
    <n v="44359"/>
    <s v="12-06-2021"/>
    <x v="11"/>
    <x v="1"/>
    <s v="Saturday"/>
    <s v="12"/>
    <x v="0"/>
    <x v="48"/>
    <x v="50"/>
    <x v="2"/>
    <n v="45"/>
    <n v="81"/>
    <n v="3645"/>
    <n v="1713"/>
    <n v="0.47"/>
    <x v="2"/>
    <s v="low Units"/>
    <n v="5.157539466723426E-4"/>
  </r>
  <r>
    <x v="5"/>
    <s v="Online"/>
    <n v="1185732"/>
    <n v="44359"/>
    <s v="12-06-2021"/>
    <x v="11"/>
    <x v="1"/>
    <s v="Saturday"/>
    <s v="12"/>
    <x v="0"/>
    <x v="48"/>
    <x v="50"/>
    <x v="3"/>
    <n v="47"/>
    <n v="90"/>
    <n v="4230"/>
    <n v="1904"/>
    <n v="0.45"/>
    <x v="2"/>
    <s v="low Units"/>
    <n v="5.7326066226744913E-4"/>
  </r>
  <r>
    <x v="5"/>
    <s v="Online"/>
    <n v="1185732"/>
    <n v="44359"/>
    <s v="12-06-2021"/>
    <x v="11"/>
    <x v="1"/>
    <s v="Saturday"/>
    <s v="12"/>
    <x v="0"/>
    <x v="48"/>
    <x v="50"/>
    <x v="4"/>
    <n v="58"/>
    <n v="81"/>
    <n v="4698"/>
    <n v="2349"/>
    <n v="0.5"/>
    <x v="2"/>
    <s v="low Units"/>
    <n v="7.0724227713562919E-4"/>
  </r>
  <r>
    <x v="5"/>
    <s v="Online"/>
    <n v="1185732"/>
    <n v="44359"/>
    <s v="12-06-2021"/>
    <x v="11"/>
    <x v="1"/>
    <s v="Saturday"/>
    <s v="12"/>
    <x v="0"/>
    <x v="48"/>
    <x v="50"/>
    <x v="5"/>
    <n v="62"/>
    <n v="117"/>
    <n v="7254"/>
    <n v="3772"/>
    <n v="0.52"/>
    <x v="2"/>
    <s v="low Units"/>
    <n v="1.1356823624332026E-3"/>
  </r>
  <r>
    <x v="5"/>
    <s v="Online"/>
    <n v="1185732"/>
    <n v="44387"/>
    <s v="10-07-2021"/>
    <x v="5"/>
    <x v="1"/>
    <s v="Saturday"/>
    <s v="10"/>
    <x v="0"/>
    <x v="48"/>
    <x v="50"/>
    <x v="0"/>
    <n v="54"/>
    <n v="182"/>
    <n v="9828"/>
    <n v="5602"/>
    <n v="0.56999999999999995"/>
    <x v="2"/>
    <s v="low Units"/>
    <n v="1.6866629359360557E-3"/>
  </r>
  <r>
    <x v="5"/>
    <s v="Online"/>
    <n v="1185732"/>
    <n v="44387"/>
    <s v="10-07-2021"/>
    <x v="5"/>
    <x v="1"/>
    <s v="Saturday"/>
    <s v="10"/>
    <x v="0"/>
    <x v="48"/>
    <x v="50"/>
    <x v="1"/>
    <n v="51"/>
    <n v="115"/>
    <n v="5865"/>
    <n v="3284"/>
    <n v="0.56000000000000005"/>
    <x v="2"/>
    <s v="low Units"/>
    <n v="9.8875420949910849E-4"/>
  </r>
  <r>
    <x v="5"/>
    <s v="Online"/>
    <n v="1185732"/>
    <n v="44387"/>
    <s v="10-07-2021"/>
    <x v="5"/>
    <x v="1"/>
    <s v="Saturday"/>
    <s v="10"/>
    <x v="0"/>
    <x v="48"/>
    <x v="50"/>
    <x v="2"/>
    <n v="46"/>
    <n v="98"/>
    <n v="4508"/>
    <n v="2164"/>
    <n v="0.48"/>
    <x v="2"/>
    <s v="low Units"/>
    <n v="6.5154205522413848E-4"/>
  </r>
  <r>
    <x v="5"/>
    <s v="Online"/>
    <n v="1185732"/>
    <n v="44387"/>
    <s v="10-07-2021"/>
    <x v="5"/>
    <x v="1"/>
    <s v="Saturday"/>
    <s v="10"/>
    <x v="0"/>
    <x v="48"/>
    <x v="50"/>
    <x v="3"/>
    <n v="46"/>
    <n v="90"/>
    <n v="4140"/>
    <n v="2029"/>
    <n v="0.49"/>
    <x v="2"/>
    <s v="low Units"/>
    <n v="6.1089594734278058E-4"/>
  </r>
  <r>
    <x v="5"/>
    <s v="Online"/>
    <n v="1185732"/>
    <n v="44387"/>
    <s v="10-07-2021"/>
    <x v="5"/>
    <x v="1"/>
    <s v="Saturday"/>
    <s v="10"/>
    <x v="0"/>
    <x v="48"/>
    <x v="50"/>
    <x v="4"/>
    <n v="54"/>
    <n v="94"/>
    <n v="5076"/>
    <n v="2386"/>
    <n v="0.47"/>
    <x v="2"/>
    <s v="low Units"/>
    <n v="7.1838232151792724E-4"/>
  </r>
  <r>
    <x v="5"/>
    <s v="Online"/>
    <n v="1185732"/>
    <n v="44387"/>
    <s v="10-07-2021"/>
    <x v="5"/>
    <x v="1"/>
    <s v="Saturday"/>
    <s v="10"/>
    <x v="0"/>
    <x v="48"/>
    <x v="50"/>
    <x v="5"/>
    <n v="61"/>
    <n v="125"/>
    <n v="7625"/>
    <n v="3965"/>
    <n v="0.52"/>
    <x v="2"/>
    <s v="low Units"/>
    <n v="1.1937912425895145E-3"/>
  </r>
  <r>
    <x v="5"/>
    <s v="Online"/>
    <n v="1185732"/>
    <n v="44419"/>
    <s v="11-08-2021"/>
    <x v="6"/>
    <x v="1"/>
    <s v="Wednesday"/>
    <s v="11"/>
    <x v="0"/>
    <x v="48"/>
    <x v="50"/>
    <x v="0"/>
    <n v="58"/>
    <n v="176"/>
    <n v="10208"/>
    <n v="6125"/>
    <n v="0.6"/>
    <x v="2"/>
    <s v="low Units"/>
    <n v="1.8441289686912427E-3"/>
  </r>
  <r>
    <x v="5"/>
    <s v="Online"/>
    <n v="1185732"/>
    <n v="44419"/>
    <s v="11-08-2021"/>
    <x v="6"/>
    <x v="1"/>
    <s v="Wednesday"/>
    <s v="11"/>
    <x v="0"/>
    <x v="48"/>
    <x v="50"/>
    <x v="1"/>
    <n v="53"/>
    <n v="106"/>
    <n v="5618"/>
    <n v="3315"/>
    <n v="0.59"/>
    <x v="2"/>
    <s v="low Units"/>
    <n v="9.9808776019779072E-4"/>
  </r>
  <r>
    <x v="5"/>
    <s v="Online"/>
    <n v="1185732"/>
    <n v="44419"/>
    <s v="11-08-2021"/>
    <x v="6"/>
    <x v="1"/>
    <s v="Wednesday"/>
    <s v="11"/>
    <x v="0"/>
    <x v="48"/>
    <x v="50"/>
    <x v="2"/>
    <n v="48"/>
    <n v="105"/>
    <n v="5040"/>
    <n v="2318"/>
    <n v="0.46"/>
    <x v="2"/>
    <s v="low Units"/>
    <n v="6.9790872643694696E-4"/>
  </r>
  <r>
    <x v="5"/>
    <s v="Online"/>
    <n v="1185732"/>
    <n v="44419"/>
    <s v="11-08-2021"/>
    <x v="6"/>
    <x v="1"/>
    <s v="Wednesday"/>
    <s v="11"/>
    <x v="0"/>
    <x v="48"/>
    <x v="50"/>
    <x v="3"/>
    <n v="49"/>
    <n v="68"/>
    <n v="3332"/>
    <n v="1566"/>
    <n v="0.47"/>
    <x v="2"/>
    <s v="low Units"/>
    <n v="4.7149485142375277E-4"/>
  </r>
  <r>
    <x v="5"/>
    <s v="Online"/>
    <n v="1185732"/>
    <n v="44419"/>
    <s v="11-08-2021"/>
    <x v="6"/>
    <x v="1"/>
    <s v="Wednesday"/>
    <s v="11"/>
    <x v="0"/>
    <x v="48"/>
    <x v="50"/>
    <x v="4"/>
    <n v="57"/>
    <n v="65"/>
    <n v="3705"/>
    <n v="1815"/>
    <n v="0.49"/>
    <x v="2"/>
    <s v="low Units"/>
    <n v="5.4646433929381307E-4"/>
  </r>
  <r>
    <x v="5"/>
    <s v="Online"/>
    <n v="1185732"/>
    <n v="44419"/>
    <s v="11-08-2021"/>
    <x v="6"/>
    <x v="1"/>
    <s v="Wednesday"/>
    <s v="11"/>
    <x v="0"/>
    <x v="48"/>
    <x v="50"/>
    <x v="5"/>
    <n v="61"/>
    <n v="104"/>
    <n v="6344"/>
    <n v="3235"/>
    <n v="0.51"/>
    <x v="2"/>
    <s v="low Units"/>
    <n v="9.7400117774957878E-4"/>
  </r>
  <r>
    <x v="5"/>
    <s v="Online"/>
    <n v="1185732"/>
    <n v="44449"/>
    <s v="10-09-2021"/>
    <x v="7"/>
    <x v="1"/>
    <s v="Friday"/>
    <s v="10"/>
    <x v="0"/>
    <x v="48"/>
    <x v="50"/>
    <x v="0"/>
    <n v="56"/>
    <n v="137"/>
    <n v="7672"/>
    <n v="4373"/>
    <n v="0.56999999999999995"/>
    <x v="2"/>
    <s v="low Units"/>
    <n v="1.3166328130753966E-3"/>
  </r>
  <r>
    <x v="5"/>
    <s v="Online"/>
    <n v="1185732"/>
    <n v="44449"/>
    <s v="10-09-2021"/>
    <x v="7"/>
    <x v="1"/>
    <s v="Friday"/>
    <s v="10"/>
    <x v="0"/>
    <x v="48"/>
    <x v="50"/>
    <x v="1"/>
    <n v="50"/>
    <n v="85"/>
    <n v="4250"/>
    <n v="2550"/>
    <n v="0.6"/>
    <x v="2"/>
    <s v="low Units"/>
    <n v="7.6775981553676217E-4"/>
  </r>
  <r>
    <x v="5"/>
    <s v="Online"/>
    <n v="1185732"/>
    <n v="44449"/>
    <s v="10-09-2021"/>
    <x v="7"/>
    <x v="1"/>
    <s v="Friday"/>
    <s v="10"/>
    <x v="0"/>
    <x v="48"/>
    <x v="50"/>
    <x v="2"/>
    <n v="46"/>
    <n v="56"/>
    <n v="2576"/>
    <n v="1288"/>
    <n v="0.5"/>
    <x v="2"/>
    <s v="low Units"/>
    <n v="3.8779397741621556E-4"/>
  </r>
  <r>
    <x v="5"/>
    <s v="Online"/>
    <n v="1185732"/>
    <n v="44449"/>
    <s v="10-09-2021"/>
    <x v="7"/>
    <x v="1"/>
    <s v="Friday"/>
    <s v="10"/>
    <x v="0"/>
    <x v="48"/>
    <x v="50"/>
    <x v="3"/>
    <n v="45"/>
    <n v="52"/>
    <n v="2340"/>
    <n v="1147"/>
    <n v="0.49"/>
    <x v="2"/>
    <s v="low Units"/>
    <n v="3.4534137585124166E-4"/>
  </r>
  <r>
    <x v="5"/>
    <s v="Online"/>
    <n v="1185732"/>
    <n v="44449"/>
    <s v="10-09-2021"/>
    <x v="7"/>
    <x v="1"/>
    <s v="Friday"/>
    <s v="10"/>
    <x v="0"/>
    <x v="48"/>
    <x v="50"/>
    <x v="4"/>
    <n v="58"/>
    <n v="50"/>
    <n v="2900"/>
    <n v="1363"/>
    <n v="0.47"/>
    <x v="2"/>
    <s v="low Units"/>
    <n v="4.1037514846141448E-4"/>
  </r>
  <r>
    <x v="5"/>
    <s v="Online"/>
    <n v="1185732"/>
    <n v="44449"/>
    <s v="10-09-2021"/>
    <x v="7"/>
    <x v="1"/>
    <s v="Friday"/>
    <s v="10"/>
    <x v="0"/>
    <x v="48"/>
    <x v="50"/>
    <x v="5"/>
    <n v="59"/>
    <n v="78"/>
    <n v="4602"/>
    <n v="2531"/>
    <n v="0.55000000000000004"/>
    <x v="2"/>
    <s v="low Units"/>
    <n v="7.6203925220531181E-4"/>
  </r>
  <r>
    <x v="5"/>
    <s v="Online"/>
    <n v="1185732"/>
    <n v="44481"/>
    <s v="12-10-2021"/>
    <x v="8"/>
    <x v="1"/>
    <s v="Tuesday"/>
    <s v="12"/>
    <x v="0"/>
    <x v="48"/>
    <x v="50"/>
    <x v="0"/>
    <n v="62"/>
    <n v="133"/>
    <n v="8246"/>
    <n v="4948"/>
    <n v="0.6"/>
    <x v="2"/>
    <s v="low Units"/>
    <n v="1.4897551244219213E-3"/>
  </r>
  <r>
    <x v="5"/>
    <s v="Online"/>
    <n v="1185732"/>
    <n v="44481"/>
    <s v="12-10-2021"/>
    <x v="8"/>
    <x v="1"/>
    <s v="Tuesday"/>
    <s v="12"/>
    <x v="0"/>
    <x v="48"/>
    <x v="50"/>
    <x v="1"/>
    <n v="54"/>
    <n v="75"/>
    <n v="4050"/>
    <n v="2390"/>
    <n v="0.59"/>
    <x v="2"/>
    <s v="low Units"/>
    <n v="7.1958665064033786E-4"/>
  </r>
  <r>
    <x v="5"/>
    <s v="Online"/>
    <n v="1185732"/>
    <n v="44481"/>
    <s v="12-10-2021"/>
    <x v="8"/>
    <x v="1"/>
    <s v="Tuesday"/>
    <s v="12"/>
    <x v="0"/>
    <x v="48"/>
    <x v="50"/>
    <x v="2"/>
    <n v="59"/>
    <n v="54"/>
    <n v="3186"/>
    <n v="1593"/>
    <n v="0.5"/>
    <x v="2"/>
    <s v="low Units"/>
    <n v="4.7962407300002443E-4"/>
  </r>
  <r>
    <x v="5"/>
    <s v="Online"/>
    <n v="1185732"/>
    <n v="44481"/>
    <s v="12-10-2021"/>
    <x v="8"/>
    <x v="1"/>
    <s v="Tuesday"/>
    <s v="12"/>
    <x v="0"/>
    <x v="48"/>
    <x v="50"/>
    <x v="3"/>
    <n v="55"/>
    <n v="46"/>
    <n v="2530"/>
    <n v="1214"/>
    <n v="0.48"/>
    <x v="2"/>
    <s v="low Units"/>
    <n v="3.6551388865161929E-4"/>
  </r>
  <r>
    <x v="5"/>
    <s v="Online"/>
    <n v="1185732"/>
    <n v="44481"/>
    <s v="12-10-2021"/>
    <x v="8"/>
    <x v="1"/>
    <s v="Tuesday"/>
    <s v="12"/>
    <x v="0"/>
    <x v="48"/>
    <x v="50"/>
    <x v="4"/>
    <n v="66"/>
    <n v="51"/>
    <n v="3366"/>
    <n v="1616"/>
    <n v="0.48"/>
    <x v="2"/>
    <s v="low Units"/>
    <n v="4.8654896545388535E-4"/>
  </r>
  <r>
    <x v="3"/>
    <s v="Online"/>
    <n v="1185732"/>
    <n v="44481"/>
    <s v="12-10-2021"/>
    <x v="8"/>
    <x v="1"/>
    <s v="Tuesday"/>
    <s v="12"/>
    <x v="0"/>
    <x v="48"/>
    <x v="50"/>
    <x v="5"/>
    <n v="71"/>
    <n v="81"/>
    <n v="5751"/>
    <n v="3048"/>
    <n v="0.53"/>
    <x v="2"/>
    <s v="low Units"/>
    <n v="9.1769879127688277E-4"/>
  </r>
  <r>
    <x v="3"/>
    <s v="Online"/>
    <n v="1185732"/>
    <n v="44511"/>
    <s v="11-11-2021"/>
    <x v="9"/>
    <x v="1"/>
    <s v="Thursday"/>
    <s v="11"/>
    <x v="0"/>
    <x v="48"/>
    <x v="50"/>
    <x v="0"/>
    <n v="64"/>
    <n v="126"/>
    <n v="8064"/>
    <n v="4838"/>
    <n v="0.6"/>
    <x v="2"/>
    <s v="low Units"/>
    <n v="1.4566360735556296E-3"/>
  </r>
  <r>
    <x v="3"/>
    <s v="Online"/>
    <n v="1185732"/>
    <n v="44511"/>
    <s v="11-11-2021"/>
    <x v="9"/>
    <x v="1"/>
    <s v="Thursday"/>
    <s v="11"/>
    <x v="0"/>
    <x v="48"/>
    <x v="50"/>
    <x v="1"/>
    <n v="55"/>
    <n v="81"/>
    <n v="4455"/>
    <n v="2584"/>
    <n v="0.57999999999999996"/>
    <x v="2"/>
    <s v="low Units"/>
    <n v="7.7799661307725225E-4"/>
  </r>
  <r>
    <x v="3"/>
    <s v="Online"/>
    <n v="1185732"/>
    <n v="44511"/>
    <s v="11-11-2021"/>
    <x v="9"/>
    <x v="1"/>
    <s v="Thursday"/>
    <s v="11"/>
    <x v="0"/>
    <x v="48"/>
    <x v="50"/>
    <x v="2"/>
    <n v="57"/>
    <n v="96"/>
    <n v="5472"/>
    <n v="2627"/>
    <n v="0.48"/>
    <x v="2"/>
    <s v="low Units"/>
    <n v="7.9094315114316635E-4"/>
  </r>
  <r>
    <x v="5"/>
    <s v="Online"/>
    <n v="1185732"/>
    <n v="44511"/>
    <s v="11-11-2021"/>
    <x v="9"/>
    <x v="1"/>
    <s v="Thursday"/>
    <s v="11"/>
    <x v="0"/>
    <x v="48"/>
    <x v="50"/>
    <x v="3"/>
    <n v="55"/>
    <n v="75"/>
    <n v="4125"/>
    <n v="2063"/>
    <n v="0.5"/>
    <x v="2"/>
    <s v="low Units"/>
    <n v="6.2113274488327078E-4"/>
  </r>
  <r>
    <x v="5"/>
    <s v="Online"/>
    <n v="1185732"/>
    <n v="44511"/>
    <s v="11-11-2021"/>
    <x v="9"/>
    <x v="1"/>
    <s v="Thursday"/>
    <s v="11"/>
    <x v="0"/>
    <x v="48"/>
    <x v="50"/>
    <x v="4"/>
    <n v="67"/>
    <n v="80"/>
    <n v="5360"/>
    <n v="2680"/>
    <n v="0.5"/>
    <x v="2"/>
    <s v="low Units"/>
    <n v="8.069005120151069E-4"/>
  </r>
  <r>
    <x v="5"/>
    <s v="Online"/>
    <n v="1185732"/>
    <n v="44511"/>
    <s v="11-11-2021"/>
    <x v="9"/>
    <x v="1"/>
    <s v="Thursday"/>
    <s v="11"/>
    <x v="0"/>
    <x v="48"/>
    <x v="50"/>
    <x v="5"/>
    <n v="70"/>
    <n v="94"/>
    <n v="6580"/>
    <n v="3487"/>
    <n v="0.53"/>
    <x v="2"/>
    <s v="low Units"/>
    <n v="1.0498739124614469E-3"/>
  </r>
  <r>
    <x v="5"/>
    <s v="Online"/>
    <n v="1185732"/>
    <n v="44540"/>
    <s v="10-12-2021"/>
    <x v="10"/>
    <x v="1"/>
    <s v="Friday"/>
    <s v="10"/>
    <x v="0"/>
    <x v="48"/>
    <x v="50"/>
    <x v="0"/>
    <n v="64"/>
    <n v="168"/>
    <n v="10752"/>
    <n v="6451"/>
    <n v="0.6"/>
    <x v="2"/>
    <s v="low Units"/>
    <n v="1.9422817921677068E-3"/>
  </r>
  <r>
    <x v="5"/>
    <s v="Online"/>
    <n v="1185732"/>
    <n v="44540"/>
    <s v="10-12-2021"/>
    <x v="10"/>
    <x v="1"/>
    <s v="Friday"/>
    <s v="10"/>
    <x v="0"/>
    <x v="48"/>
    <x v="50"/>
    <x v="1"/>
    <n v="55"/>
    <n v="100"/>
    <n v="5500"/>
    <n v="3025"/>
    <n v="0.55000000000000004"/>
    <x v="2"/>
    <s v="low Units"/>
    <n v="9.1077389882302168E-4"/>
  </r>
  <r>
    <x v="5"/>
    <s v="Online"/>
    <n v="1185732"/>
    <n v="44540"/>
    <s v="10-12-2021"/>
    <x v="10"/>
    <x v="1"/>
    <s v="Friday"/>
    <s v="10"/>
    <x v="0"/>
    <x v="48"/>
    <x v="50"/>
    <x v="2"/>
    <n v="55"/>
    <n v="113"/>
    <n v="6215"/>
    <n v="2921"/>
    <n v="0.47"/>
    <x v="2"/>
    <s v="low Units"/>
    <n v="8.7946134164034601E-4"/>
  </r>
  <r>
    <x v="5"/>
    <s v="Online"/>
    <n v="1185732"/>
    <n v="44540"/>
    <s v="10-12-2021"/>
    <x v="10"/>
    <x v="1"/>
    <s v="Friday"/>
    <s v="10"/>
    <x v="0"/>
    <x v="48"/>
    <x v="50"/>
    <x v="3"/>
    <n v="56"/>
    <n v="81"/>
    <n v="4536"/>
    <n v="2041"/>
    <n v="0.45"/>
    <x v="2"/>
    <s v="low Units"/>
    <n v="6.1450893471001234E-4"/>
  </r>
  <r>
    <x v="5"/>
    <s v="Online"/>
    <n v="1185732"/>
    <n v="44540"/>
    <s v="10-12-2021"/>
    <x v="10"/>
    <x v="1"/>
    <s v="Friday"/>
    <s v="10"/>
    <x v="0"/>
    <x v="48"/>
    <x v="50"/>
    <x v="4"/>
    <n v="67"/>
    <n v="81"/>
    <n v="5427"/>
    <n v="2605"/>
    <n v="0.48"/>
    <x v="2"/>
    <s v="low Units"/>
    <n v="7.8431934096990803E-4"/>
  </r>
  <r>
    <x v="5"/>
    <s v="Online"/>
    <n v="1185732"/>
    <n v="44540"/>
    <s v="10-12-2021"/>
    <x v="10"/>
    <x v="1"/>
    <s v="Friday"/>
    <s v="10"/>
    <x v="0"/>
    <x v="48"/>
    <x v="50"/>
    <x v="5"/>
    <n v="68"/>
    <n v="106"/>
    <n v="7208"/>
    <n v="3748"/>
    <n v="0.52"/>
    <x v="2"/>
    <s v="low Units"/>
    <n v="1.1284563876987391E-3"/>
  </r>
  <r>
    <x v="5"/>
    <s v="Online"/>
    <n v="1185732"/>
    <n v="44217"/>
    <s v="21-01-2021"/>
    <x v="0"/>
    <x v="1"/>
    <s v="Thursday"/>
    <s v="21"/>
    <x v="0"/>
    <x v="48"/>
    <x v="50"/>
    <x v="0"/>
    <n v="49"/>
    <n v="131"/>
    <n v="6419"/>
    <n v="3530"/>
    <n v="0.55000000000000004"/>
    <x v="2"/>
    <s v="low Units"/>
    <n v="1.062820450527361E-3"/>
  </r>
  <r>
    <x v="5"/>
    <s v="Online"/>
    <n v="1185732"/>
    <n v="44217"/>
    <s v="21-01-2021"/>
    <x v="0"/>
    <x v="1"/>
    <s v="Thursday"/>
    <s v="21"/>
    <x v="0"/>
    <x v="48"/>
    <x v="50"/>
    <x v="1"/>
    <n v="45"/>
    <n v="91"/>
    <n v="4095"/>
    <n v="2170"/>
    <n v="0.53"/>
    <x v="2"/>
    <s v="low Units"/>
    <n v="6.5334854890775442E-4"/>
  </r>
  <r>
    <x v="5"/>
    <s v="Online"/>
    <n v="1185732"/>
    <n v="44217"/>
    <s v="21-01-2021"/>
    <x v="0"/>
    <x v="1"/>
    <s v="Thursday"/>
    <s v="21"/>
    <x v="0"/>
    <x v="48"/>
    <x v="50"/>
    <x v="2"/>
    <n v="38"/>
    <n v="81"/>
    <n v="3078"/>
    <n v="1385"/>
    <n v="0.45"/>
    <x v="2"/>
    <s v="low Units"/>
    <n v="4.169989586346728E-4"/>
  </r>
  <r>
    <x v="5"/>
    <s v="Online"/>
    <n v="1185732"/>
    <n v="44217"/>
    <s v="21-01-2021"/>
    <x v="0"/>
    <x v="1"/>
    <s v="Thursday"/>
    <s v="21"/>
    <x v="0"/>
    <x v="48"/>
    <x v="50"/>
    <x v="3"/>
    <n v="43"/>
    <n v="46"/>
    <n v="1978"/>
    <n v="791"/>
    <n v="0.4"/>
    <x v="2"/>
    <s v="low Units"/>
    <n v="2.3815608395669761E-4"/>
  </r>
  <r>
    <x v="5"/>
    <s v="Online"/>
    <n v="1185732"/>
    <n v="44217"/>
    <s v="21-01-2021"/>
    <x v="0"/>
    <x v="1"/>
    <s v="Thursday"/>
    <s v="21"/>
    <x v="0"/>
    <x v="48"/>
    <x v="50"/>
    <x v="4"/>
    <n v="59"/>
    <n v="56"/>
    <n v="3304"/>
    <n v="1454"/>
    <n v="0.44"/>
    <x v="2"/>
    <s v="low Units"/>
    <n v="4.3777363599625579E-4"/>
  </r>
  <r>
    <x v="5"/>
    <s v="Online"/>
    <n v="1185732"/>
    <n v="44217"/>
    <s v="21-01-2021"/>
    <x v="0"/>
    <x v="1"/>
    <s v="Thursday"/>
    <s v="21"/>
    <x v="0"/>
    <x v="48"/>
    <x v="50"/>
    <x v="5"/>
    <n v="49"/>
    <n v="88"/>
    <n v="4312"/>
    <n v="1940"/>
    <n v="0.45"/>
    <x v="2"/>
    <s v="low Units"/>
    <n v="5.8409962436914453E-4"/>
  </r>
  <r>
    <x v="5"/>
    <s v="Online"/>
    <n v="1185732"/>
    <n v="44246"/>
    <s v="19-02-2021"/>
    <x v="1"/>
    <x v="1"/>
    <s v="Friday"/>
    <s v="19"/>
    <x v="0"/>
    <x v="48"/>
    <x v="50"/>
    <x v="0"/>
    <n v="49"/>
    <n v="180"/>
    <n v="8820"/>
    <n v="4675"/>
    <n v="0.53"/>
    <x v="2"/>
    <s v="low Units"/>
    <n v="1.4075596618173972E-3"/>
  </r>
  <r>
    <x v="5"/>
    <s v="Online"/>
    <n v="1185732"/>
    <n v="44246"/>
    <s v="19-02-2021"/>
    <x v="1"/>
    <x v="1"/>
    <s v="Friday"/>
    <s v="19"/>
    <x v="0"/>
    <x v="48"/>
    <x v="50"/>
    <x v="1"/>
    <n v="45"/>
    <n v="75"/>
    <n v="3375"/>
    <n v="1721"/>
    <n v="0.51"/>
    <x v="2"/>
    <s v="low Units"/>
    <n v="5.1816260491716385E-4"/>
  </r>
  <r>
    <x v="5"/>
    <s v="Online"/>
    <n v="1185732"/>
    <n v="44246"/>
    <s v="19-02-2021"/>
    <x v="1"/>
    <x v="1"/>
    <s v="Friday"/>
    <s v="19"/>
    <x v="0"/>
    <x v="48"/>
    <x v="50"/>
    <x v="2"/>
    <n v="39"/>
    <n v="90"/>
    <n v="3510"/>
    <n v="1544"/>
    <n v="0.44"/>
    <x v="2"/>
    <s v="low Units"/>
    <n v="4.6487104125049445E-4"/>
  </r>
  <r>
    <x v="5"/>
    <s v="Online"/>
    <n v="1185732"/>
    <n v="44246"/>
    <s v="19-02-2021"/>
    <x v="1"/>
    <x v="1"/>
    <s v="Friday"/>
    <s v="19"/>
    <x v="0"/>
    <x v="49"/>
    <x v="51"/>
    <x v="3"/>
    <n v="42"/>
    <n v="58"/>
    <n v="2436"/>
    <n v="1047"/>
    <n v="0.43"/>
    <x v="2"/>
    <s v="low Units"/>
    <n v="3.1523314779097645E-4"/>
  </r>
  <r>
    <x v="5"/>
    <s v="Online"/>
    <n v="1185732"/>
    <n v="44246"/>
    <s v="19-02-2021"/>
    <x v="1"/>
    <x v="1"/>
    <s v="Friday"/>
    <s v="19"/>
    <x v="0"/>
    <x v="49"/>
    <x v="51"/>
    <x v="4"/>
    <n v="56"/>
    <n v="83"/>
    <n v="4648"/>
    <n v="1999"/>
    <n v="0.43"/>
    <x v="2"/>
    <s v="low Units"/>
    <n v="6.0186347892470101E-4"/>
  </r>
  <r>
    <x v="5"/>
    <s v="Online"/>
    <n v="1185732"/>
    <n v="44246"/>
    <s v="19-02-2021"/>
    <x v="1"/>
    <x v="1"/>
    <s v="Friday"/>
    <s v="19"/>
    <x v="0"/>
    <x v="49"/>
    <x v="51"/>
    <x v="5"/>
    <n v="46"/>
    <n v="98"/>
    <n v="4508"/>
    <n v="2164"/>
    <n v="0.48"/>
    <x v="2"/>
    <s v="low Units"/>
    <n v="6.5154205522413848E-4"/>
  </r>
  <r>
    <x v="5"/>
    <s v="Online"/>
    <n v="1185732"/>
    <n v="44272"/>
    <s v="17-03-2021"/>
    <x v="2"/>
    <x v="1"/>
    <s v="Wednesday"/>
    <s v="17"/>
    <x v="0"/>
    <x v="49"/>
    <x v="51"/>
    <x v="0"/>
    <n v="49"/>
    <n v="165"/>
    <n v="8085"/>
    <n v="4043"/>
    <n v="0.5"/>
    <x v="2"/>
    <s v="low Units"/>
    <n v="1.2172756604765214E-3"/>
  </r>
  <r>
    <x v="5"/>
    <s v="Online"/>
    <n v="1185732"/>
    <n v="44272"/>
    <s v="17-03-2021"/>
    <x v="2"/>
    <x v="1"/>
    <s v="Wednesday"/>
    <s v="17"/>
    <x v="0"/>
    <x v="49"/>
    <x v="51"/>
    <x v="1"/>
    <n v="49"/>
    <n v="69"/>
    <n v="3381"/>
    <n v="1724"/>
    <n v="0.51"/>
    <x v="2"/>
    <s v="low Units"/>
    <n v="5.1906585175897171E-4"/>
  </r>
  <r>
    <x v="5"/>
    <s v="Online"/>
    <n v="1185732"/>
    <n v="44272"/>
    <s v="17-03-2021"/>
    <x v="2"/>
    <x v="1"/>
    <s v="Wednesday"/>
    <s v="17"/>
    <x v="0"/>
    <x v="49"/>
    <x v="51"/>
    <x v="2"/>
    <n v="38"/>
    <n v="75"/>
    <n v="2850"/>
    <n v="1169"/>
    <n v="0.41"/>
    <x v="2"/>
    <s v="low Units"/>
    <n v="3.5196518602449999E-4"/>
  </r>
  <r>
    <x v="5"/>
    <s v="Online"/>
    <n v="1185732"/>
    <n v="44272"/>
    <s v="17-03-2021"/>
    <x v="2"/>
    <x v="1"/>
    <s v="Wednesday"/>
    <s v="17"/>
    <x v="0"/>
    <x v="49"/>
    <x v="51"/>
    <x v="3"/>
    <n v="44"/>
    <n v="38"/>
    <n v="1672"/>
    <n v="702"/>
    <n v="0.42"/>
    <x v="2"/>
    <s v="low Units"/>
    <n v="2.1135976098306158E-4"/>
  </r>
  <r>
    <x v="5"/>
    <s v="Online"/>
    <n v="1185732"/>
    <n v="44272"/>
    <s v="17-03-2021"/>
    <x v="2"/>
    <x v="1"/>
    <s v="Wednesday"/>
    <s v="17"/>
    <x v="0"/>
    <x v="49"/>
    <x v="51"/>
    <x v="4"/>
    <n v="58"/>
    <n v="60"/>
    <n v="3480"/>
    <n v="1566"/>
    <n v="0.45"/>
    <x v="2"/>
    <s v="low Units"/>
    <n v="4.7149485142375277E-4"/>
  </r>
  <r>
    <x v="5"/>
    <s v="Online"/>
    <n v="1185732"/>
    <n v="44272"/>
    <s v="17-03-2021"/>
    <x v="2"/>
    <x v="1"/>
    <s v="Wednesday"/>
    <s v="17"/>
    <x v="0"/>
    <x v="49"/>
    <x v="51"/>
    <x v="5"/>
    <n v="45"/>
    <n v="75"/>
    <n v="3375"/>
    <n v="1586"/>
    <n v="0.47"/>
    <x v="2"/>
    <s v="low Units"/>
    <n v="4.7751649703580578E-4"/>
  </r>
  <r>
    <x v="5"/>
    <s v="Online"/>
    <n v="1185732"/>
    <n v="44304"/>
    <s v="18-04-2021"/>
    <x v="3"/>
    <x v="1"/>
    <s v="Sunday"/>
    <s v="18"/>
    <x v="0"/>
    <x v="49"/>
    <x v="51"/>
    <x v="0"/>
    <n v="48"/>
    <n v="154"/>
    <n v="7392"/>
    <n v="3918"/>
    <n v="0.53"/>
    <x v="2"/>
    <s v="low Units"/>
    <n v="1.1796403754011898E-3"/>
  </r>
  <r>
    <x v="5"/>
    <s v="Online"/>
    <n v="1185732"/>
    <n v="44304"/>
    <s v="18-04-2021"/>
    <x v="3"/>
    <x v="1"/>
    <s v="Sunday"/>
    <s v="18"/>
    <x v="0"/>
    <x v="49"/>
    <x v="51"/>
    <x v="1"/>
    <n v="49"/>
    <n v="68"/>
    <n v="3332"/>
    <n v="1833"/>
    <n v="0.55000000000000004"/>
    <x v="2"/>
    <s v="low Units"/>
    <n v="5.5188382034466088E-4"/>
  </r>
  <r>
    <x v="5"/>
    <s v="Online"/>
    <n v="1185732"/>
    <n v="44304"/>
    <s v="18-04-2021"/>
    <x v="3"/>
    <x v="1"/>
    <s v="Sunday"/>
    <s v="18"/>
    <x v="0"/>
    <x v="49"/>
    <x v="51"/>
    <x v="2"/>
    <n v="38"/>
    <n v="73"/>
    <n v="2774"/>
    <n v="1221"/>
    <n v="0.44"/>
    <x v="2"/>
    <s v="low Units"/>
    <n v="3.6762146461583788E-4"/>
  </r>
  <r>
    <x v="5"/>
    <s v="Online"/>
    <n v="1185732"/>
    <n v="44304"/>
    <s v="18-04-2021"/>
    <x v="3"/>
    <x v="1"/>
    <s v="Sunday"/>
    <s v="18"/>
    <x v="0"/>
    <x v="49"/>
    <x v="51"/>
    <x v="3"/>
    <n v="44"/>
    <n v="49"/>
    <n v="2156"/>
    <n v="884"/>
    <n v="0.41"/>
    <x v="2"/>
    <s v="low Units"/>
    <n v="2.6615673605274423E-4"/>
  </r>
  <r>
    <x v="5"/>
    <s v="Online"/>
    <n v="1185732"/>
    <n v="44304"/>
    <s v="18-04-2021"/>
    <x v="3"/>
    <x v="1"/>
    <s v="Sunday"/>
    <s v="18"/>
    <x v="0"/>
    <x v="49"/>
    <x v="51"/>
    <x v="4"/>
    <n v="57"/>
    <n v="53"/>
    <n v="3021"/>
    <n v="1359"/>
    <n v="0.45"/>
    <x v="2"/>
    <s v="low Units"/>
    <n v="4.091708193390038E-4"/>
  </r>
  <r>
    <x v="5"/>
    <s v="Online"/>
    <n v="1185732"/>
    <n v="44304"/>
    <s v="18-04-2021"/>
    <x v="3"/>
    <x v="1"/>
    <s v="Sunday"/>
    <s v="18"/>
    <x v="0"/>
    <x v="49"/>
    <x v="51"/>
    <x v="5"/>
    <n v="46"/>
    <n v="98"/>
    <n v="4508"/>
    <n v="2074"/>
    <n v="0.46"/>
    <x v="2"/>
    <s v="low Units"/>
    <n v="6.2444464996989988E-4"/>
  </r>
  <r>
    <x v="5"/>
    <s v="Online"/>
    <n v="1185732"/>
    <n v="44333"/>
    <s v="17-05-2021"/>
    <x v="4"/>
    <x v="1"/>
    <s v="Monday"/>
    <s v="17"/>
    <x v="0"/>
    <x v="49"/>
    <x v="51"/>
    <x v="0"/>
    <n v="64"/>
    <n v="173"/>
    <n v="11072"/>
    <n v="5868"/>
    <n v="0.53"/>
    <x v="2"/>
    <s v="low Units"/>
    <n v="1.7667508225763611E-3"/>
  </r>
  <r>
    <x v="5"/>
    <s v="Online"/>
    <n v="1185732"/>
    <n v="44333"/>
    <s v="17-05-2021"/>
    <x v="4"/>
    <x v="1"/>
    <s v="Monday"/>
    <s v="17"/>
    <x v="0"/>
    <x v="49"/>
    <x v="51"/>
    <x v="1"/>
    <n v="54"/>
    <n v="87"/>
    <n v="4698"/>
    <n v="2537"/>
    <n v="0.54"/>
    <x v="2"/>
    <s v="low Units"/>
    <n v="7.6384574588892764E-4"/>
  </r>
  <r>
    <x v="5"/>
    <s v="Online"/>
    <n v="1185732"/>
    <n v="44333"/>
    <s v="17-05-2021"/>
    <x v="4"/>
    <x v="1"/>
    <s v="Monday"/>
    <s v="17"/>
    <x v="0"/>
    <x v="49"/>
    <x v="51"/>
    <x v="2"/>
    <n v="51"/>
    <n v="98"/>
    <n v="4998"/>
    <n v="2099"/>
    <n v="0.42"/>
    <x v="2"/>
    <s v="low Units"/>
    <n v="6.3197170698496617E-4"/>
  </r>
  <r>
    <x v="5"/>
    <s v="Online"/>
    <n v="1185732"/>
    <n v="44333"/>
    <s v="17-05-2021"/>
    <x v="4"/>
    <x v="1"/>
    <s v="Monday"/>
    <s v="17"/>
    <x v="0"/>
    <x v="49"/>
    <x v="51"/>
    <x v="3"/>
    <n v="52"/>
    <n v="80"/>
    <n v="4160"/>
    <n v="1664"/>
    <n v="0.4"/>
    <x v="2"/>
    <s v="low Units"/>
    <n v="5.0100091492281268E-4"/>
  </r>
  <r>
    <x v="5"/>
    <s v="Online"/>
    <n v="1185732"/>
    <n v="44333"/>
    <s v="17-05-2021"/>
    <x v="4"/>
    <x v="1"/>
    <s v="Monday"/>
    <s v="17"/>
    <x v="0"/>
    <x v="49"/>
    <x v="51"/>
    <x v="4"/>
    <n v="63"/>
    <n v="78"/>
    <n v="4914"/>
    <n v="2211"/>
    <n v="0.45"/>
    <x v="2"/>
    <s v="low Units"/>
    <n v="6.6569292241246321E-4"/>
  </r>
  <r>
    <x v="5"/>
    <s v="Online"/>
    <n v="1185732"/>
    <n v="44333"/>
    <s v="17-05-2021"/>
    <x v="4"/>
    <x v="1"/>
    <s v="Monday"/>
    <s v="17"/>
    <x v="0"/>
    <x v="49"/>
    <x v="51"/>
    <x v="5"/>
    <n v="65"/>
    <n v="115"/>
    <n v="7475"/>
    <n v="3439"/>
    <n v="0.46"/>
    <x v="2"/>
    <s v="low Units"/>
    <n v="1.0354219629925196E-3"/>
  </r>
  <r>
    <x v="5"/>
    <s v="Online"/>
    <n v="1185732"/>
    <n v="44366"/>
    <s v="19-06-2021"/>
    <x v="11"/>
    <x v="1"/>
    <s v="Saturday"/>
    <s v="19"/>
    <x v="0"/>
    <x v="49"/>
    <x v="51"/>
    <x v="0"/>
    <n v="59"/>
    <n v="169"/>
    <n v="9971"/>
    <n v="5285"/>
    <n v="0.53"/>
    <x v="2"/>
    <s v="low Units"/>
    <n v="1.5912198529850149E-3"/>
  </r>
  <r>
    <x v="5"/>
    <s v="Online"/>
    <n v="1185732"/>
    <n v="44366"/>
    <s v="19-06-2021"/>
    <x v="11"/>
    <x v="1"/>
    <s v="Saturday"/>
    <s v="19"/>
    <x v="0"/>
    <x v="49"/>
    <x v="51"/>
    <x v="1"/>
    <n v="56"/>
    <n v="123"/>
    <n v="6888"/>
    <n v="3513"/>
    <n v="0.51"/>
    <x v="2"/>
    <s v="low Units"/>
    <n v="1.0577020517571159E-3"/>
  </r>
  <r>
    <x v="5"/>
    <s v="Online"/>
    <n v="1185732"/>
    <n v="44366"/>
    <s v="19-06-2021"/>
    <x v="11"/>
    <x v="1"/>
    <s v="Saturday"/>
    <s v="19"/>
    <x v="0"/>
    <x v="49"/>
    <x v="51"/>
    <x v="2"/>
    <n v="53"/>
    <n v="88"/>
    <n v="4664"/>
    <n v="2052"/>
    <n v="0.44"/>
    <x v="2"/>
    <s v="low Units"/>
    <n v="6.1782083979664156E-4"/>
  </r>
  <r>
    <x v="5"/>
    <s v="Online"/>
    <n v="1185732"/>
    <n v="44366"/>
    <s v="19-06-2021"/>
    <x v="11"/>
    <x v="1"/>
    <s v="Saturday"/>
    <s v="19"/>
    <x v="0"/>
    <x v="49"/>
    <x v="51"/>
    <x v="3"/>
    <n v="52"/>
    <n v="91"/>
    <n v="4732"/>
    <n v="1987"/>
    <n v="0.42"/>
    <x v="2"/>
    <s v="low Units"/>
    <n v="5.9825049155746914E-4"/>
  </r>
  <r>
    <x v="5"/>
    <s v="Online"/>
    <n v="1185732"/>
    <n v="44366"/>
    <s v="19-06-2021"/>
    <x v="11"/>
    <x v="1"/>
    <s v="Saturday"/>
    <s v="19"/>
    <x v="0"/>
    <x v="49"/>
    <x v="51"/>
    <x v="4"/>
    <n v="60"/>
    <n v="94"/>
    <n v="5640"/>
    <n v="2425"/>
    <n v="0.43"/>
    <x v="2"/>
    <s v="low Units"/>
    <n v="7.3012453046143071E-4"/>
  </r>
  <r>
    <x v="5"/>
    <s v="Online"/>
    <n v="1185732"/>
    <n v="44366"/>
    <s v="19-06-2021"/>
    <x v="11"/>
    <x v="1"/>
    <s v="Saturday"/>
    <s v="19"/>
    <x v="0"/>
    <x v="49"/>
    <x v="51"/>
    <x v="5"/>
    <n v="66"/>
    <n v="138"/>
    <n v="9108"/>
    <n v="4281"/>
    <n v="0.47"/>
    <x v="2"/>
    <s v="low Units"/>
    <n v="1.2889332432599525E-3"/>
  </r>
  <r>
    <x v="5"/>
    <s v="Online"/>
    <n v="1185732"/>
    <n v="44394"/>
    <s v="17-07-2021"/>
    <x v="5"/>
    <x v="1"/>
    <s v="Saturday"/>
    <s v="17"/>
    <x v="0"/>
    <x v="49"/>
    <x v="51"/>
    <x v="0"/>
    <n v="64"/>
    <n v="196"/>
    <n v="12544"/>
    <n v="6648"/>
    <n v="0.53"/>
    <x v="2"/>
    <s v="low Units"/>
    <n v="2.0015950014464295E-3"/>
  </r>
  <r>
    <x v="5"/>
    <s v="Online"/>
    <n v="1185732"/>
    <n v="44394"/>
    <s v="17-07-2021"/>
    <x v="5"/>
    <x v="1"/>
    <s v="Saturday"/>
    <s v="17"/>
    <x v="0"/>
    <x v="49"/>
    <x v="51"/>
    <x v="1"/>
    <n v="55"/>
    <n v="131"/>
    <n v="7205"/>
    <n v="3603"/>
    <n v="0.5"/>
    <x v="2"/>
    <s v="low Units"/>
    <n v="1.0847994570113545E-3"/>
  </r>
  <r>
    <x v="5"/>
    <s v="Online"/>
    <n v="1185732"/>
    <n v="44394"/>
    <s v="17-07-2021"/>
    <x v="5"/>
    <x v="1"/>
    <s v="Saturday"/>
    <s v="17"/>
    <x v="0"/>
    <x v="49"/>
    <x v="51"/>
    <x v="2"/>
    <n v="54"/>
    <n v="109"/>
    <n v="5886"/>
    <n v="2413"/>
    <n v="0.41"/>
    <x v="2"/>
    <s v="low Units"/>
    <n v="7.2651154309419895E-4"/>
  </r>
  <r>
    <x v="5"/>
    <s v="Online"/>
    <n v="1185732"/>
    <n v="44394"/>
    <s v="17-07-2021"/>
    <x v="5"/>
    <x v="1"/>
    <s v="Saturday"/>
    <s v="17"/>
    <x v="0"/>
    <x v="49"/>
    <x v="51"/>
    <x v="3"/>
    <n v="53"/>
    <n v="85"/>
    <n v="4505"/>
    <n v="1982"/>
    <n v="0.44"/>
    <x v="2"/>
    <s v="low Units"/>
    <n v="5.9674508015445586E-4"/>
  </r>
  <r>
    <x v="5"/>
    <s v="Online"/>
    <n v="1185732"/>
    <n v="44394"/>
    <s v="17-07-2021"/>
    <x v="5"/>
    <x v="1"/>
    <s v="Saturday"/>
    <s v="17"/>
    <x v="0"/>
    <x v="49"/>
    <x v="51"/>
    <x v="4"/>
    <n v="60"/>
    <n v="102"/>
    <n v="6120"/>
    <n v="2509"/>
    <n v="0.41"/>
    <x v="2"/>
    <s v="low Units"/>
    <n v="7.5541544203205338E-4"/>
  </r>
  <r>
    <x v="5"/>
    <s v="Online"/>
    <n v="1185732"/>
    <n v="44394"/>
    <s v="17-07-2021"/>
    <x v="5"/>
    <x v="1"/>
    <s v="Saturday"/>
    <s v="17"/>
    <x v="0"/>
    <x v="49"/>
    <x v="51"/>
    <x v="5"/>
    <n v="64"/>
    <n v="137"/>
    <n v="8768"/>
    <n v="4296"/>
    <n v="0.49"/>
    <x v="2"/>
    <s v="low Units"/>
    <n v="1.2934494774689922E-3"/>
  </r>
  <r>
    <x v="5"/>
    <s v="Online"/>
    <n v="1185732"/>
    <n v="44426"/>
    <s v="18-08-2021"/>
    <x v="6"/>
    <x v="1"/>
    <s v="Wednesday"/>
    <s v="18"/>
    <x v="0"/>
    <x v="49"/>
    <x v="51"/>
    <x v="0"/>
    <n v="60"/>
    <n v="196"/>
    <n v="11760"/>
    <n v="5998"/>
    <n v="0.51"/>
    <x v="2"/>
    <s v="low Units"/>
    <n v="1.8058915190547057E-3"/>
  </r>
  <r>
    <x v="5"/>
    <s v="Online"/>
    <n v="1185732"/>
    <n v="44426"/>
    <s v="18-08-2021"/>
    <x v="6"/>
    <x v="1"/>
    <s v="Wednesday"/>
    <s v="18"/>
    <x v="0"/>
    <x v="49"/>
    <x v="51"/>
    <x v="1"/>
    <n v="58"/>
    <n v="135"/>
    <n v="7830"/>
    <n v="4228"/>
    <n v="0.54"/>
    <x v="2"/>
    <s v="low Units"/>
    <n v="1.272975882388012E-3"/>
  </r>
  <r>
    <x v="5"/>
    <s v="Online"/>
    <n v="1185732"/>
    <n v="44426"/>
    <s v="18-08-2021"/>
    <x v="6"/>
    <x v="1"/>
    <s v="Wednesday"/>
    <s v="18"/>
    <x v="0"/>
    <x v="49"/>
    <x v="51"/>
    <x v="2"/>
    <n v="52"/>
    <n v="105"/>
    <n v="5460"/>
    <n v="2457"/>
    <n v="0.45"/>
    <x v="2"/>
    <s v="low Units"/>
    <n v="7.3975916344071549E-4"/>
  </r>
  <r>
    <x v="5"/>
    <s v="Online"/>
    <n v="1185732"/>
    <n v="44426"/>
    <s v="18-08-2021"/>
    <x v="6"/>
    <x v="1"/>
    <s v="Wednesday"/>
    <s v="18"/>
    <x v="0"/>
    <x v="49"/>
    <x v="51"/>
    <x v="3"/>
    <n v="51"/>
    <n v="72"/>
    <n v="3672"/>
    <n v="1542"/>
    <n v="0.42"/>
    <x v="2"/>
    <s v="low Units"/>
    <n v="4.6426887668928908E-4"/>
  </r>
  <r>
    <x v="5"/>
    <s v="Online"/>
    <n v="1185732"/>
    <n v="44426"/>
    <s v="18-08-2021"/>
    <x v="6"/>
    <x v="1"/>
    <s v="Wednesday"/>
    <s v="18"/>
    <x v="0"/>
    <x v="49"/>
    <x v="51"/>
    <x v="4"/>
    <n v="59"/>
    <n v="73"/>
    <n v="4307"/>
    <n v="1938"/>
    <n v="0.45"/>
    <x v="2"/>
    <s v="low Units"/>
    <n v="5.8349745980793932E-4"/>
  </r>
  <r>
    <x v="5"/>
    <s v="Online"/>
    <n v="1185732"/>
    <n v="44426"/>
    <s v="18-08-2021"/>
    <x v="6"/>
    <x v="1"/>
    <s v="Wednesday"/>
    <s v="18"/>
    <x v="0"/>
    <x v="49"/>
    <x v="51"/>
    <x v="5"/>
    <n v="64"/>
    <n v="106"/>
    <n v="6784"/>
    <n v="3188"/>
    <n v="0.47"/>
    <x v="2"/>
    <s v="low Units"/>
    <n v="9.5985031056125395E-4"/>
  </r>
  <r>
    <x v="5"/>
    <s v="Online"/>
    <n v="1185732"/>
    <n v="44456"/>
    <s v="17-09-2021"/>
    <x v="7"/>
    <x v="1"/>
    <s v="Friday"/>
    <s v="17"/>
    <x v="0"/>
    <x v="49"/>
    <x v="51"/>
    <x v="0"/>
    <n v="59"/>
    <n v="154"/>
    <n v="9086"/>
    <n v="4725"/>
    <n v="0.52"/>
    <x v="2"/>
    <s v="low Units"/>
    <n v="1.42261377584753E-3"/>
  </r>
  <r>
    <x v="5"/>
    <s v="Online"/>
    <n v="1185732"/>
    <n v="44456"/>
    <s v="17-09-2021"/>
    <x v="7"/>
    <x v="1"/>
    <s v="Friday"/>
    <s v="17"/>
    <x v="0"/>
    <x v="49"/>
    <x v="51"/>
    <x v="1"/>
    <n v="54"/>
    <n v="95"/>
    <n v="5130"/>
    <n v="2668"/>
    <n v="0.52"/>
    <x v="2"/>
    <s v="low Units"/>
    <n v="8.0328752464787513E-4"/>
  </r>
  <r>
    <x v="5"/>
    <s v="Online"/>
    <n v="1185732"/>
    <n v="44456"/>
    <s v="17-09-2021"/>
    <x v="7"/>
    <x v="1"/>
    <s v="Friday"/>
    <s v="17"/>
    <x v="0"/>
    <x v="49"/>
    <x v="51"/>
    <x v="2"/>
    <n v="52"/>
    <n v="75"/>
    <n v="3900"/>
    <n v="1677"/>
    <n v="0.43"/>
    <x v="2"/>
    <s v="low Units"/>
    <n v="5.049149845706471E-4"/>
  </r>
  <r>
    <x v="5"/>
    <s v="Online"/>
    <n v="1185732"/>
    <n v="44456"/>
    <s v="17-09-2021"/>
    <x v="7"/>
    <x v="1"/>
    <s v="Friday"/>
    <s v="17"/>
    <x v="0"/>
    <x v="49"/>
    <x v="51"/>
    <x v="3"/>
    <n v="53"/>
    <n v="56"/>
    <n v="2968"/>
    <n v="1247"/>
    <n v="0.42"/>
    <x v="2"/>
    <s v="low Units"/>
    <n v="3.7544960391150688E-4"/>
  </r>
  <r>
    <x v="5"/>
    <s v="Online"/>
    <n v="1185732"/>
    <n v="44456"/>
    <s v="17-09-2021"/>
    <x v="7"/>
    <x v="1"/>
    <s v="Friday"/>
    <s v="17"/>
    <x v="0"/>
    <x v="49"/>
    <x v="51"/>
    <x v="4"/>
    <n v="64"/>
    <n v="63"/>
    <n v="4032"/>
    <n v="1734"/>
    <n v="0.43"/>
    <x v="2"/>
    <s v="low Units"/>
    <n v="5.2207667456499827E-4"/>
  </r>
  <r>
    <x v="5"/>
    <s v="Online"/>
    <n v="1185732"/>
    <n v="44456"/>
    <s v="17-09-2021"/>
    <x v="7"/>
    <x v="1"/>
    <s v="Friday"/>
    <s v="17"/>
    <x v="0"/>
    <x v="49"/>
    <x v="51"/>
    <x v="5"/>
    <n v="68"/>
    <n v="98"/>
    <n v="6664"/>
    <n v="3065"/>
    <n v="0.46"/>
    <x v="2"/>
    <s v="low Units"/>
    <n v="9.2281719004712781E-4"/>
  </r>
  <r>
    <x v="0"/>
    <s v="Online"/>
    <n v="1185732"/>
    <n v="44488"/>
    <s v="19-10-2021"/>
    <x v="8"/>
    <x v="1"/>
    <s v="Tuesday"/>
    <s v="19"/>
    <x v="0"/>
    <x v="49"/>
    <x v="51"/>
    <x v="0"/>
    <n v="64"/>
    <n v="119"/>
    <n v="7616"/>
    <n v="4036"/>
    <n v="0.53"/>
    <x v="2"/>
    <s v="low Units"/>
    <n v="1.2151680845123027E-3"/>
  </r>
  <r>
    <x v="0"/>
    <s v="Online"/>
    <n v="1185732"/>
    <n v="44488"/>
    <s v="19-10-2021"/>
    <x v="8"/>
    <x v="1"/>
    <s v="Tuesday"/>
    <s v="19"/>
    <x v="0"/>
    <x v="49"/>
    <x v="51"/>
    <x v="1"/>
    <n v="62"/>
    <n v="84"/>
    <n v="5208"/>
    <n v="2760"/>
    <n v="0.53"/>
    <x v="2"/>
    <s v="low Units"/>
    <n v="8.3098709446331905E-4"/>
  </r>
  <r>
    <x v="0"/>
    <s v="Online"/>
    <n v="1185732"/>
    <n v="44488"/>
    <s v="19-10-2021"/>
    <x v="8"/>
    <x v="1"/>
    <s v="Tuesday"/>
    <s v="19"/>
    <x v="0"/>
    <x v="49"/>
    <x v="51"/>
    <x v="2"/>
    <n v="59"/>
    <n v="54"/>
    <n v="3186"/>
    <n v="1402"/>
    <n v="0.44"/>
    <x v="2"/>
    <s v="low Units"/>
    <n v="4.2211735740491785E-4"/>
  </r>
  <r>
    <x v="0"/>
    <s v="Online"/>
    <n v="1185732"/>
    <n v="44488"/>
    <s v="19-10-2021"/>
    <x v="8"/>
    <x v="1"/>
    <s v="Tuesday"/>
    <s v="19"/>
    <x v="0"/>
    <x v="49"/>
    <x v="51"/>
    <x v="3"/>
    <n v="62"/>
    <n v="47"/>
    <n v="2914"/>
    <n v="1253"/>
    <n v="0.43"/>
    <x v="2"/>
    <s v="low Units"/>
    <n v="3.7725609759512276E-4"/>
  </r>
  <r>
    <x v="0"/>
    <s v="Online"/>
    <n v="1185732"/>
    <n v="44488"/>
    <s v="19-10-2021"/>
    <x v="8"/>
    <x v="1"/>
    <s v="Tuesday"/>
    <s v="19"/>
    <x v="0"/>
    <x v="49"/>
    <x v="51"/>
    <x v="4"/>
    <n v="71"/>
    <n v="46"/>
    <n v="3266"/>
    <n v="1404"/>
    <n v="0.43"/>
    <x v="2"/>
    <s v="low Units"/>
    <n v="4.2271952196612316E-4"/>
  </r>
  <r>
    <x v="0"/>
    <s v="Online"/>
    <n v="1185732"/>
    <n v="44488"/>
    <s v="19-10-2021"/>
    <x v="8"/>
    <x v="1"/>
    <s v="Tuesday"/>
    <s v="19"/>
    <x v="0"/>
    <x v="49"/>
    <x v="51"/>
    <x v="5"/>
    <n v="72"/>
    <n v="81"/>
    <n v="5832"/>
    <n v="2799"/>
    <n v="0.48"/>
    <x v="2"/>
    <s v="low Units"/>
    <n v="8.4272930340682252E-4"/>
  </r>
  <r>
    <x v="0"/>
    <s v="Online"/>
    <n v="1185732"/>
    <n v="44518"/>
    <s v="18-11-2021"/>
    <x v="9"/>
    <x v="1"/>
    <s v="Thursday"/>
    <s v="18"/>
    <x v="0"/>
    <x v="49"/>
    <x v="51"/>
    <x v="0"/>
    <n v="68"/>
    <n v="117"/>
    <n v="7956"/>
    <n v="4217"/>
    <n v="0.53"/>
    <x v="2"/>
    <s v="low Units"/>
    <n v="1.2696639773013827E-3"/>
  </r>
  <r>
    <x v="0"/>
    <s v="Online"/>
    <n v="1185732"/>
    <n v="44518"/>
    <s v="18-11-2021"/>
    <x v="9"/>
    <x v="1"/>
    <s v="Thursday"/>
    <s v="18"/>
    <x v="0"/>
    <x v="49"/>
    <x v="51"/>
    <x v="1"/>
    <n v="62"/>
    <n v="98"/>
    <n v="6076"/>
    <n v="3160"/>
    <n v="0.52"/>
    <x v="2"/>
    <s v="low Units"/>
    <n v="9.5142000670437969E-4"/>
  </r>
  <r>
    <x v="0"/>
    <s v="Online"/>
    <n v="1185732"/>
    <n v="44518"/>
    <s v="18-11-2021"/>
    <x v="9"/>
    <x v="1"/>
    <s v="Thursday"/>
    <s v="18"/>
    <x v="0"/>
    <x v="49"/>
    <x v="51"/>
    <x v="2"/>
    <n v="63"/>
    <n v="104"/>
    <n v="6552"/>
    <n v="2948"/>
    <n v="0.45"/>
    <x v="2"/>
    <s v="low Units"/>
    <n v="8.875905632166175E-4"/>
  </r>
  <r>
    <x v="0"/>
    <s v="Online"/>
    <n v="1185732"/>
    <n v="44518"/>
    <s v="18-11-2021"/>
    <x v="9"/>
    <x v="1"/>
    <s v="Thursday"/>
    <s v="18"/>
    <x v="0"/>
    <x v="49"/>
    <x v="51"/>
    <x v="3"/>
    <n v="64"/>
    <n v="85"/>
    <n v="5440"/>
    <n v="2176"/>
    <n v="0.4"/>
    <x v="2"/>
    <s v="low Units"/>
    <n v="6.5515504259137036E-4"/>
  </r>
  <r>
    <x v="0"/>
    <s v="Online"/>
    <n v="1185732"/>
    <n v="44518"/>
    <s v="18-11-2021"/>
    <x v="9"/>
    <x v="1"/>
    <s v="Thursday"/>
    <s v="18"/>
    <x v="0"/>
    <x v="49"/>
    <x v="51"/>
    <x v="4"/>
    <n v="71"/>
    <n v="81"/>
    <n v="5751"/>
    <n v="2415"/>
    <n v="0.42"/>
    <x v="2"/>
    <s v="low Units"/>
    <n v="7.2711370765540415E-4"/>
  </r>
  <r>
    <x v="0"/>
    <s v="Online"/>
    <n v="1185732"/>
    <n v="44518"/>
    <s v="18-11-2021"/>
    <x v="9"/>
    <x v="1"/>
    <s v="Thursday"/>
    <s v="18"/>
    <x v="0"/>
    <x v="49"/>
    <x v="51"/>
    <x v="5"/>
    <n v="78"/>
    <n v="116"/>
    <n v="9048"/>
    <n v="4253"/>
    <n v="0.47"/>
    <x v="2"/>
    <s v="low Units"/>
    <n v="1.2805029394030781E-3"/>
  </r>
  <r>
    <x v="0"/>
    <s v="Online"/>
    <n v="1185732"/>
    <n v="44547"/>
    <s v="17-12-2021"/>
    <x v="10"/>
    <x v="1"/>
    <s v="Friday"/>
    <s v="17"/>
    <x v="0"/>
    <x v="49"/>
    <x v="51"/>
    <x v="0"/>
    <n v="71"/>
    <n v="169"/>
    <n v="11999"/>
    <n v="6599"/>
    <n v="0.55000000000000004"/>
    <x v="2"/>
    <s v="low Units"/>
    <n v="1.9868419696968996E-3"/>
  </r>
  <r>
    <x v="0"/>
    <s v="Online"/>
    <n v="1185732"/>
    <n v="44547"/>
    <s v="17-12-2021"/>
    <x v="10"/>
    <x v="1"/>
    <s v="Friday"/>
    <s v="17"/>
    <x v="0"/>
    <x v="49"/>
    <x v="51"/>
    <x v="1"/>
    <n v="59"/>
    <n v="115"/>
    <n v="6785"/>
    <n v="3732"/>
    <n v="0.55000000000000004"/>
    <x v="2"/>
    <s v="low Units"/>
    <n v="1.1236390712090966E-3"/>
  </r>
  <r>
    <x v="0"/>
    <s v="Online"/>
    <n v="1185732"/>
    <n v="44547"/>
    <s v="17-12-2021"/>
    <x v="10"/>
    <x v="1"/>
    <s v="Friday"/>
    <s v="17"/>
    <x v="0"/>
    <x v="49"/>
    <x v="51"/>
    <x v="2"/>
    <n v="62"/>
    <n v="108"/>
    <n v="6696"/>
    <n v="2812"/>
    <n v="0.42"/>
    <x v="2"/>
    <s v="low Units"/>
    <n v="8.4664337305465705E-4"/>
  </r>
  <r>
    <x v="0"/>
    <s v="Online"/>
    <n v="1185732"/>
    <n v="44547"/>
    <s v="17-12-2021"/>
    <x v="10"/>
    <x v="1"/>
    <s v="Friday"/>
    <s v="17"/>
    <x v="0"/>
    <x v="49"/>
    <x v="51"/>
    <x v="3"/>
    <n v="62"/>
    <n v="88"/>
    <n v="5456"/>
    <n v="2401"/>
    <n v="0.44"/>
    <x v="2"/>
    <s v="low Units"/>
    <n v="7.2289855572696708E-4"/>
  </r>
  <r>
    <x v="0"/>
    <s v="Online"/>
    <n v="1185732"/>
    <n v="44547"/>
    <s v="17-12-2021"/>
    <x v="10"/>
    <x v="1"/>
    <s v="Friday"/>
    <s v="17"/>
    <x v="0"/>
    <x v="49"/>
    <x v="51"/>
    <x v="4"/>
    <n v="74"/>
    <n v="105"/>
    <n v="7770"/>
    <n v="3341"/>
    <n v="0.43"/>
    <x v="2"/>
    <s v="low Units"/>
    <n v="1.0059158994934598E-3"/>
  </r>
  <r>
    <x v="0"/>
    <s v="Online"/>
    <n v="1185732"/>
    <n v="44547"/>
    <s v="17-12-2021"/>
    <x v="10"/>
    <x v="1"/>
    <s v="Friday"/>
    <s v="17"/>
    <x v="0"/>
    <x v="49"/>
    <x v="51"/>
    <x v="5"/>
    <n v="74"/>
    <n v="117"/>
    <n v="8658"/>
    <n v="4242"/>
    <n v="0.49"/>
    <x v="2"/>
    <s v="low Units"/>
    <n v="1.277191034316449E-3"/>
  </r>
  <r>
    <x v="0"/>
    <s v="Online"/>
    <n v="1185732"/>
    <n v="44220"/>
    <s v="24-01-2021"/>
    <x v="0"/>
    <x v="1"/>
    <s v="Sunday"/>
    <s v="24"/>
    <x v="0"/>
    <x v="49"/>
    <x v="51"/>
    <x v="0"/>
    <n v="52"/>
    <n v="145"/>
    <n v="7540"/>
    <n v="3468"/>
    <n v="0.46"/>
    <x v="2"/>
    <s v="low Units"/>
    <n v="1.0441533491299965E-3"/>
  </r>
  <r>
    <x v="0"/>
    <s v="Online"/>
    <n v="1185732"/>
    <n v="44220"/>
    <s v="24-01-2021"/>
    <x v="0"/>
    <x v="1"/>
    <s v="Sunday"/>
    <s v="24"/>
    <x v="0"/>
    <x v="49"/>
    <x v="51"/>
    <x v="1"/>
    <n v="50"/>
    <n v="84"/>
    <n v="4200"/>
    <n v="1974"/>
    <n v="0.47"/>
    <x v="2"/>
    <s v="low Units"/>
    <n v="5.9433642190963472E-4"/>
  </r>
  <r>
    <x v="0"/>
    <s v="Online"/>
    <n v="1185732"/>
    <n v="44220"/>
    <s v="24-01-2021"/>
    <x v="0"/>
    <x v="1"/>
    <s v="Sunday"/>
    <s v="24"/>
    <x v="0"/>
    <x v="49"/>
    <x v="51"/>
    <x v="2"/>
    <n v="44"/>
    <n v="90"/>
    <n v="3960"/>
    <n v="1386"/>
    <n v="0.35"/>
    <x v="2"/>
    <s v="low Units"/>
    <n v="4.1730004091527546E-4"/>
  </r>
  <r>
    <x v="0"/>
    <s v="Online"/>
    <n v="1185732"/>
    <n v="44220"/>
    <s v="24-01-2021"/>
    <x v="0"/>
    <x v="1"/>
    <s v="Sunday"/>
    <s v="24"/>
    <x v="0"/>
    <x v="49"/>
    <x v="51"/>
    <x v="3"/>
    <n v="49"/>
    <n v="39"/>
    <n v="1911"/>
    <n v="707"/>
    <n v="0.37"/>
    <x v="2"/>
    <s v="low Units"/>
    <n v="2.1286517238607486E-4"/>
  </r>
  <r>
    <x v="0"/>
    <s v="Online"/>
    <n v="1185732"/>
    <n v="44220"/>
    <s v="24-01-2021"/>
    <x v="0"/>
    <x v="1"/>
    <s v="Sunday"/>
    <s v="24"/>
    <x v="0"/>
    <x v="49"/>
    <x v="51"/>
    <x v="4"/>
    <n v="60"/>
    <n v="54"/>
    <n v="3240"/>
    <n v="1199"/>
    <n v="0.37"/>
    <x v="2"/>
    <s v="low Units"/>
    <n v="3.6099765444257956E-4"/>
  </r>
  <r>
    <x v="0"/>
    <s v="Online"/>
    <n v="1185732"/>
    <n v="44220"/>
    <s v="24-01-2021"/>
    <x v="0"/>
    <x v="1"/>
    <s v="Sunday"/>
    <s v="24"/>
    <x v="0"/>
    <x v="49"/>
    <x v="51"/>
    <x v="5"/>
    <n v="54"/>
    <n v="78"/>
    <n v="4212"/>
    <n v="1895"/>
    <n v="0.45"/>
    <x v="2"/>
    <s v="low Units"/>
    <n v="5.7055092174202523E-4"/>
  </r>
  <r>
    <x v="0"/>
    <s v="Online"/>
    <n v="1185732"/>
    <n v="44249"/>
    <s v="22-02-2021"/>
    <x v="1"/>
    <x v="1"/>
    <s v="Monday"/>
    <s v="22"/>
    <x v="0"/>
    <x v="49"/>
    <x v="51"/>
    <x v="0"/>
    <n v="52"/>
    <n v="173"/>
    <n v="8996"/>
    <n v="4048"/>
    <n v="0.45"/>
    <x v="2"/>
    <s v="low Units"/>
    <n v="1.2187810718795346E-3"/>
  </r>
  <r>
    <x v="0"/>
    <s v="Online"/>
    <n v="1185732"/>
    <n v="44249"/>
    <s v="22-02-2021"/>
    <x v="1"/>
    <x v="1"/>
    <s v="Monday"/>
    <s v="22"/>
    <x v="0"/>
    <x v="49"/>
    <x v="51"/>
    <x v="1"/>
    <n v="53"/>
    <n v="59"/>
    <n v="3127"/>
    <n v="1438"/>
    <n v="0.46"/>
    <x v="2"/>
    <s v="low Units"/>
    <n v="4.3295631950661335E-4"/>
  </r>
  <r>
    <x v="0"/>
    <s v="Online"/>
    <n v="1185732"/>
    <n v="44249"/>
    <s v="22-02-2021"/>
    <x v="1"/>
    <x v="1"/>
    <s v="Monday"/>
    <s v="22"/>
    <x v="0"/>
    <x v="49"/>
    <x v="51"/>
    <x v="2"/>
    <n v="43"/>
    <n v="83"/>
    <n v="3569"/>
    <n v="1428"/>
    <n v="0.4"/>
    <x v="2"/>
    <s v="low Units"/>
    <n v="4.2994549670058679E-4"/>
  </r>
  <r>
    <x v="0"/>
    <s v="Outlet"/>
    <n v="1185732"/>
    <n v="43831"/>
    <s v="01-01-2020"/>
    <x v="0"/>
    <x v="0"/>
    <s v="Wednesday"/>
    <s v="01"/>
    <x v="0"/>
    <x v="0"/>
    <x v="0"/>
    <x v="0"/>
    <n v="34"/>
    <n v="384"/>
    <n v="13056"/>
    <n v="6789"/>
    <n v="0.52"/>
    <x v="1"/>
    <s v="low Units"/>
    <n v="2.0440476030114032E-3"/>
  </r>
  <r>
    <x v="0"/>
    <s v="Outlet"/>
    <n v="1185732"/>
    <n v="43832"/>
    <s v="02-01-2020"/>
    <x v="0"/>
    <x v="0"/>
    <s v="Thursday"/>
    <s v="02"/>
    <x v="0"/>
    <x v="0"/>
    <x v="0"/>
    <x v="1"/>
    <n v="36"/>
    <n v="320"/>
    <n v="11520"/>
    <n v="4032"/>
    <n v="0.35"/>
    <x v="1"/>
    <s v="low Units"/>
    <n v="1.2139637553898921E-3"/>
  </r>
  <r>
    <x v="0"/>
    <s v="Outlet"/>
    <n v="1185732"/>
    <n v="43833"/>
    <s v="03-01-2020"/>
    <x v="0"/>
    <x v="0"/>
    <s v="Friday"/>
    <s v="03"/>
    <x v="0"/>
    <x v="0"/>
    <x v="0"/>
    <x v="2"/>
    <n v="32"/>
    <n v="350"/>
    <n v="11200"/>
    <n v="4144"/>
    <n v="0.37"/>
    <x v="1"/>
    <s v="low Units"/>
    <n v="1.2476849708173894E-3"/>
  </r>
  <r>
    <x v="0"/>
    <s v="Outlet"/>
    <n v="1185732"/>
    <n v="43834"/>
    <s v="04-01-2020"/>
    <x v="0"/>
    <x v="0"/>
    <s v="Saturday"/>
    <s v="04"/>
    <x v="0"/>
    <x v="0"/>
    <x v="0"/>
    <x v="3"/>
    <n v="36"/>
    <n v="281"/>
    <n v="10116"/>
    <n v="3743"/>
    <n v="0.37"/>
    <x v="1"/>
    <s v="low Units"/>
    <n v="1.1269509762957259E-3"/>
  </r>
  <r>
    <x v="0"/>
    <s v="Outlet"/>
    <n v="1185732"/>
    <n v="43835"/>
    <s v="05-01-2020"/>
    <x v="0"/>
    <x v="0"/>
    <s v="Sunday"/>
    <s v="05"/>
    <x v="0"/>
    <x v="0"/>
    <x v="0"/>
    <x v="4"/>
    <n v="43"/>
    <n v="306"/>
    <n v="13158"/>
    <n v="4868"/>
    <n v="0.37"/>
    <x v="1"/>
    <s v="low Units"/>
    <n v="1.465668541973709E-3"/>
  </r>
  <r>
    <x v="0"/>
    <s v="Outlet"/>
    <n v="1185732"/>
    <n v="43836"/>
    <s v="06-01-2020"/>
    <x v="0"/>
    <x v="0"/>
    <s v="Monday"/>
    <s v="06"/>
    <x v="0"/>
    <x v="0"/>
    <x v="0"/>
    <x v="5"/>
    <n v="38"/>
    <n v="330"/>
    <n v="12540"/>
    <n v="4013"/>
    <n v="0.32"/>
    <x v="1"/>
    <s v="low Units"/>
    <n v="1.2082431920584418E-3"/>
  </r>
  <r>
    <x v="0"/>
    <s v="Outlet"/>
    <n v="1185732"/>
    <n v="43837"/>
    <s v="07-01-2020"/>
    <x v="0"/>
    <x v="0"/>
    <s v="Tuesday"/>
    <s v="07"/>
    <x v="0"/>
    <x v="0"/>
    <x v="0"/>
    <x v="0"/>
    <n v="33"/>
    <n v="388"/>
    <n v="12804"/>
    <n v="6658"/>
    <n v="0.52"/>
    <x v="1"/>
    <s v="low Units"/>
    <n v="2.0046058242524558E-3"/>
  </r>
  <r>
    <x v="0"/>
    <s v="Outlet"/>
    <n v="1185732"/>
    <n v="43838"/>
    <s v="08-01-2020"/>
    <x v="0"/>
    <x v="0"/>
    <s v="Wednesday"/>
    <s v="08"/>
    <x v="0"/>
    <x v="0"/>
    <x v="0"/>
    <x v="1"/>
    <n v="39"/>
    <n v="315"/>
    <n v="12285"/>
    <n v="4054"/>
    <n v="0.33"/>
    <x v="1"/>
    <s v="low Units"/>
    <n v="1.2205875655631505E-3"/>
  </r>
  <r>
    <x v="0"/>
    <s v="Outlet"/>
    <n v="1185732"/>
    <n v="43851"/>
    <s v="21-01-2020"/>
    <x v="0"/>
    <x v="0"/>
    <s v="Tuesday"/>
    <s v="21"/>
    <x v="0"/>
    <x v="0"/>
    <x v="0"/>
    <x v="2"/>
    <n v="32"/>
    <n v="323"/>
    <n v="10336"/>
    <n v="3928"/>
    <n v="0.38"/>
    <x v="1"/>
    <s v="low Units"/>
    <n v="1.1826511982072163E-3"/>
  </r>
  <r>
    <x v="0"/>
    <s v="Outlet"/>
    <n v="1185732"/>
    <n v="43852"/>
    <s v="22-01-2020"/>
    <x v="0"/>
    <x v="0"/>
    <s v="Wednesday"/>
    <s v="22"/>
    <x v="0"/>
    <x v="0"/>
    <x v="0"/>
    <x v="3"/>
    <n v="32"/>
    <n v="248"/>
    <n v="7936"/>
    <n v="3016"/>
    <n v="0.38"/>
    <x v="1"/>
    <s v="low Units"/>
    <n v="9.0806415829759789E-4"/>
  </r>
  <r>
    <x v="0"/>
    <s v="Outlet"/>
    <n v="1185732"/>
    <n v="43853"/>
    <s v="23-01-2020"/>
    <x v="0"/>
    <x v="0"/>
    <s v="Thursday"/>
    <s v="23"/>
    <x v="0"/>
    <x v="0"/>
    <x v="0"/>
    <x v="4"/>
    <n v="43"/>
    <n v="306"/>
    <n v="13158"/>
    <n v="4605"/>
    <n v="0.35"/>
    <x v="1"/>
    <s v="low Units"/>
    <n v="1.3864839021752117E-3"/>
  </r>
  <r>
    <x v="0"/>
    <s v="Outlet"/>
    <n v="1185732"/>
    <n v="43854"/>
    <s v="24-01-2020"/>
    <x v="0"/>
    <x v="0"/>
    <s v="Friday"/>
    <s v="24"/>
    <x v="0"/>
    <x v="0"/>
    <x v="0"/>
    <x v="5"/>
    <n v="36"/>
    <n v="350"/>
    <n v="12600"/>
    <n v="3654"/>
    <n v="0.28999999999999998"/>
    <x v="1"/>
    <s v="low Units"/>
    <n v="1.1001546533220899E-3"/>
  </r>
  <r>
    <x v="0"/>
    <s v="Outlet"/>
    <n v="1185732"/>
    <n v="43855"/>
    <s v="25-01-2020"/>
    <x v="0"/>
    <x v="0"/>
    <s v="Saturday"/>
    <s v="25"/>
    <x v="0"/>
    <x v="0"/>
    <x v="0"/>
    <x v="0"/>
    <n v="40"/>
    <n v="390"/>
    <n v="15600"/>
    <n v="8112"/>
    <n v="0.52"/>
    <x v="1"/>
    <s v="low Units"/>
    <n v="2.4423794602487117E-3"/>
  </r>
  <r>
    <x v="0"/>
    <s v="Outlet"/>
    <n v="1185732"/>
    <n v="43856"/>
    <s v="26-01-2020"/>
    <x v="0"/>
    <x v="0"/>
    <s v="Sunday"/>
    <s v="26"/>
    <x v="0"/>
    <x v="0"/>
    <x v="0"/>
    <x v="1"/>
    <n v="35"/>
    <n v="315"/>
    <n v="11025"/>
    <n v="3969"/>
    <n v="0.36"/>
    <x v="1"/>
    <s v="low Units"/>
    <n v="1.1949955717119251E-3"/>
  </r>
  <r>
    <x v="0"/>
    <s v="Outlet"/>
    <n v="1185732"/>
    <n v="43857"/>
    <s v="27-01-2020"/>
    <x v="0"/>
    <x v="0"/>
    <s v="Monday"/>
    <s v="27"/>
    <x v="0"/>
    <x v="0"/>
    <x v="0"/>
    <x v="2"/>
    <n v="27"/>
    <n v="314"/>
    <n v="8478"/>
    <n v="3476"/>
    <n v="0.41"/>
    <x v="1"/>
    <s v="low Units"/>
    <n v="1.0465620073748178E-3"/>
  </r>
  <r>
    <x v="0"/>
    <s v="Outlet"/>
    <n v="1185732"/>
    <n v="43858"/>
    <s v="28-01-2020"/>
    <x v="0"/>
    <x v="0"/>
    <s v="Tuesday"/>
    <s v="28"/>
    <x v="0"/>
    <x v="0"/>
    <x v="0"/>
    <x v="3"/>
    <n v="31"/>
    <n v="240"/>
    <n v="7440"/>
    <n v="2976"/>
    <n v="0.4"/>
    <x v="1"/>
    <s v="low Units"/>
    <n v="8.9602086707349198E-4"/>
  </r>
  <r>
    <x v="0"/>
    <s v="Outlet"/>
    <n v="1185732"/>
    <n v="43859"/>
    <s v="29-01-2020"/>
    <x v="0"/>
    <x v="0"/>
    <s v="Wednesday"/>
    <s v="29"/>
    <x v="0"/>
    <x v="0"/>
    <x v="0"/>
    <x v="4"/>
    <n v="43"/>
    <n v="289"/>
    <n v="12427"/>
    <n v="3977"/>
    <n v="0.32"/>
    <x v="1"/>
    <s v="low Units"/>
    <n v="1.1974042299567464E-3"/>
  </r>
  <r>
    <x v="0"/>
    <s v="Outlet"/>
    <n v="1185732"/>
    <n v="43860"/>
    <s v="30-01-2020"/>
    <x v="0"/>
    <x v="0"/>
    <s v="Thursday"/>
    <s v="30"/>
    <x v="0"/>
    <x v="0"/>
    <x v="0"/>
    <x v="5"/>
    <n v="36"/>
    <n v="323"/>
    <n v="11628"/>
    <n v="3140"/>
    <n v="0.27"/>
    <x v="1"/>
    <s v="low Units"/>
    <n v="9.4539836109232668E-4"/>
  </r>
  <r>
    <x v="0"/>
    <s v="Outlet"/>
    <n v="1185732"/>
    <n v="43861"/>
    <s v="31-01-2020"/>
    <x v="0"/>
    <x v="0"/>
    <s v="Friday"/>
    <s v="31"/>
    <x v="0"/>
    <x v="0"/>
    <x v="0"/>
    <x v="0"/>
    <n v="33"/>
    <n v="372"/>
    <n v="12276"/>
    <n v="6629"/>
    <n v="0.54"/>
    <x v="1"/>
    <s v="low Units"/>
    <n v="1.9958744381149791E-3"/>
  </r>
  <r>
    <x v="0"/>
    <s v="Outlet"/>
    <n v="1185732"/>
    <n v="43862"/>
    <s v="01-02-2020"/>
    <x v="1"/>
    <x v="0"/>
    <s v="Saturday"/>
    <s v="01"/>
    <x v="0"/>
    <x v="0"/>
    <x v="0"/>
    <x v="1"/>
    <n v="35"/>
    <n v="315"/>
    <n v="11025"/>
    <n v="3638"/>
    <n v="0.33"/>
    <x v="1"/>
    <s v="low Units"/>
    <n v="1.0953373368324474E-3"/>
  </r>
  <r>
    <x v="0"/>
    <s v="Outlet"/>
    <n v="1185732"/>
    <n v="43863"/>
    <s v="02-02-2020"/>
    <x v="1"/>
    <x v="0"/>
    <s v="Sunday"/>
    <s v="02"/>
    <x v="0"/>
    <x v="0"/>
    <x v="0"/>
    <x v="2"/>
    <n v="28"/>
    <n v="315"/>
    <n v="8820"/>
    <n v="3352"/>
    <n v="0.38"/>
    <x v="1"/>
    <s v="low Units"/>
    <n v="1.0092278045800889E-3"/>
  </r>
  <r>
    <x v="0"/>
    <s v="Outlet"/>
    <n v="1185732"/>
    <n v="43864"/>
    <s v="03-02-2020"/>
    <x v="1"/>
    <x v="0"/>
    <s v="Monday"/>
    <s v="03"/>
    <x v="0"/>
    <x v="0"/>
    <x v="0"/>
    <x v="3"/>
    <n v="31"/>
    <n v="289"/>
    <n v="8959"/>
    <n v="3315"/>
    <n v="0.37"/>
    <x v="1"/>
    <s v="low Units"/>
    <n v="9.9808776019779072E-4"/>
  </r>
  <r>
    <x v="0"/>
    <s v="Outlet"/>
    <n v="1185732"/>
    <n v="43865"/>
    <s v="04-02-2020"/>
    <x v="1"/>
    <x v="0"/>
    <s v="Tuesday"/>
    <s v="04"/>
    <x v="0"/>
    <x v="0"/>
    <x v="0"/>
    <x v="4"/>
    <n v="44"/>
    <n v="281"/>
    <n v="12364"/>
    <n v="4451"/>
    <n v="0.36"/>
    <x v="1"/>
    <s v="low Units"/>
    <n v="1.3401172309624033E-3"/>
  </r>
  <r>
    <x v="0"/>
    <s v="Outlet"/>
    <n v="1185732"/>
    <n v="43866"/>
    <s v="05-02-2020"/>
    <x v="1"/>
    <x v="0"/>
    <s v="Wednesday"/>
    <s v="05"/>
    <x v="0"/>
    <x v="0"/>
    <x v="0"/>
    <x v="5"/>
    <n v="39"/>
    <n v="333"/>
    <n v="12987"/>
    <n v="3506"/>
    <n v="0.27"/>
    <x v="1"/>
    <s v="low Units"/>
    <n v="1.0555944757928972E-3"/>
  </r>
  <r>
    <x v="0"/>
    <s v="Outlet"/>
    <n v="1185732"/>
    <n v="43867"/>
    <s v="06-02-2020"/>
    <x v="1"/>
    <x v="0"/>
    <s v="Thursday"/>
    <s v="06"/>
    <x v="0"/>
    <x v="0"/>
    <x v="0"/>
    <x v="0"/>
    <n v="44"/>
    <n v="366"/>
    <n v="16104"/>
    <n v="8374"/>
    <n v="0.52"/>
    <x v="1"/>
    <s v="low Units"/>
    <n v="2.5212630177666065E-3"/>
  </r>
  <r>
    <x v="0"/>
    <s v="Outlet"/>
    <n v="1185732"/>
    <n v="43868"/>
    <s v="07-02-2020"/>
    <x v="1"/>
    <x v="0"/>
    <s v="Friday"/>
    <s v="07"/>
    <x v="0"/>
    <x v="0"/>
    <x v="0"/>
    <x v="1"/>
    <n v="37"/>
    <n v="296"/>
    <n v="10952"/>
    <n v="3833"/>
    <n v="0.35"/>
    <x v="1"/>
    <s v="low Units"/>
    <n v="1.1540483815499645E-3"/>
  </r>
  <r>
    <x v="0"/>
    <s v="Outlet"/>
    <n v="1185732"/>
    <n v="43869"/>
    <s v="08-02-2020"/>
    <x v="1"/>
    <x v="0"/>
    <s v="Saturday"/>
    <s v="08"/>
    <x v="0"/>
    <x v="0"/>
    <x v="0"/>
    <x v="2"/>
    <n v="36"/>
    <n v="288"/>
    <n v="10368"/>
    <n v="4355"/>
    <n v="0.42"/>
    <x v="1"/>
    <s v="low Units"/>
    <n v="1.3112133320245488E-3"/>
  </r>
  <r>
    <x v="0"/>
    <s v="Outlet"/>
    <n v="1185732"/>
    <n v="43870"/>
    <s v="09-02-2020"/>
    <x v="1"/>
    <x v="0"/>
    <s v="Sunday"/>
    <s v="09"/>
    <x v="0"/>
    <x v="0"/>
    <x v="0"/>
    <x v="3"/>
    <n v="33"/>
    <n v="289"/>
    <n v="9537"/>
    <n v="3815"/>
    <n v="0.4"/>
    <x v="1"/>
    <s v="low Units"/>
    <n v="1.1486289004991167E-3"/>
  </r>
  <r>
    <x v="0"/>
    <s v="Outlet"/>
    <n v="1185732"/>
    <n v="43871"/>
    <s v="10-02-2020"/>
    <x v="1"/>
    <x v="0"/>
    <s v="Monday"/>
    <s v="10"/>
    <x v="0"/>
    <x v="0"/>
    <x v="0"/>
    <x v="4"/>
    <n v="47"/>
    <n v="280"/>
    <n v="13160"/>
    <n v="4606"/>
    <n v="0.35"/>
    <x v="1"/>
    <s v="low Units"/>
    <n v="1.3867849844558142E-3"/>
  </r>
  <r>
    <x v="0"/>
    <s v="Outlet"/>
    <n v="1185732"/>
    <n v="43893"/>
    <s v="03-03-2020"/>
    <x v="2"/>
    <x v="0"/>
    <s v="Tuesday"/>
    <s v="03"/>
    <x v="0"/>
    <x v="0"/>
    <x v="0"/>
    <x v="5"/>
    <n v="44"/>
    <n v="320"/>
    <n v="14080"/>
    <n v="4083"/>
    <n v="0.28999999999999998"/>
    <x v="1"/>
    <s v="low Units"/>
    <n v="1.2293189517006275E-3"/>
  </r>
  <r>
    <x v="0"/>
    <s v="Outlet"/>
    <n v="1185732"/>
    <n v="43894"/>
    <s v="04-03-2020"/>
    <x v="2"/>
    <x v="0"/>
    <s v="Wednesday"/>
    <s v="04"/>
    <x v="0"/>
    <x v="0"/>
    <x v="0"/>
    <x v="0"/>
    <n v="47"/>
    <n v="400"/>
    <n v="18800"/>
    <n v="9776"/>
    <n v="0.52"/>
    <x v="1"/>
    <s v="low Units"/>
    <n v="2.9433803751715243E-3"/>
  </r>
  <r>
    <x v="0"/>
    <s v="Outlet"/>
    <n v="1185732"/>
    <n v="43895"/>
    <s v="05-03-2020"/>
    <x v="2"/>
    <x v="0"/>
    <s v="Thursday"/>
    <s v="05"/>
    <x v="0"/>
    <x v="0"/>
    <x v="0"/>
    <x v="1"/>
    <n v="41"/>
    <n v="340"/>
    <n v="13940"/>
    <n v="4740"/>
    <n v="0.34"/>
    <x v="1"/>
    <s v="low Units"/>
    <n v="1.4271300100565697E-3"/>
  </r>
  <r>
    <x v="0"/>
    <s v="Outlet"/>
    <n v="1185732"/>
    <n v="43896"/>
    <s v="06-03-2020"/>
    <x v="2"/>
    <x v="0"/>
    <s v="Friday"/>
    <s v="06"/>
    <x v="0"/>
    <x v="0"/>
    <x v="0"/>
    <x v="2"/>
    <n v="37"/>
    <n v="296"/>
    <n v="10952"/>
    <n v="4490"/>
    <n v="0.41"/>
    <x v="1"/>
    <s v="low Units"/>
    <n v="1.3518594399059068E-3"/>
  </r>
  <r>
    <x v="0"/>
    <s v="Outlet"/>
    <n v="1185732"/>
    <n v="43897"/>
    <s v="07-03-2020"/>
    <x v="2"/>
    <x v="0"/>
    <s v="Saturday"/>
    <s v="07"/>
    <x v="0"/>
    <x v="0"/>
    <x v="0"/>
    <x v="3"/>
    <n v="38"/>
    <n v="297"/>
    <n v="11286"/>
    <n v="4289"/>
    <n v="0.38"/>
    <x v="1"/>
    <s v="low Units"/>
    <n v="1.2913419015047737E-3"/>
  </r>
  <r>
    <x v="0"/>
    <s v="Outlet"/>
    <n v="1185732"/>
    <n v="43898"/>
    <s v="08-03-2020"/>
    <x v="2"/>
    <x v="0"/>
    <s v="Sunday"/>
    <s v="08"/>
    <x v="0"/>
    <x v="0"/>
    <x v="0"/>
    <x v="4"/>
    <n v="45"/>
    <n v="288"/>
    <n v="12960"/>
    <n v="4406"/>
    <n v="0.34"/>
    <x v="1"/>
    <s v="low Units"/>
    <n v="1.3265685283352839E-3"/>
  </r>
  <r>
    <x v="0"/>
    <s v="Outlet"/>
    <n v="1185732"/>
    <n v="43899"/>
    <s v="09-03-2020"/>
    <x v="2"/>
    <x v="0"/>
    <s v="Monday"/>
    <s v="09"/>
    <x v="0"/>
    <x v="0"/>
    <x v="0"/>
    <x v="5"/>
    <n v="46"/>
    <n v="347"/>
    <n v="15962"/>
    <n v="5108"/>
    <n v="0.32"/>
    <x v="1"/>
    <s v="low Units"/>
    <n v="1.5379282893183458E-3"/>
  </r>
  <r>
    <x v="0"/>
    <s v="Outlet"/>
    <n v="1185732"/>
    <n v="43900"/>
    <s v="10-03-2020"/>
    <x v="2"/>
    <x v="0"/>
    <s v="Tuesday"/>
    <s v="10"/>
    <x v="0"/>
    <x v="0"/>
    <x v="0"/>
    <x v="0"/>
    <n v="44"/>
    <n v="434"/>
    <n v="19096"/>
    <n v="9930"/>
    <n v="0.52"/>
    <x v="1"/>
    <s v="low Units"/>
    <n v="2.9897470463843326E-3"/>
  </r>
  <r>
    <x v="0"/>
    <s v="Outlet"/>
    <n v="1185732"/>
    <n v="43901"/>
    <s v="11-03-2020"/>
    <x v="2"/>
    <x v="0"/>
    <s v="Wednesday"/>
    <s v="11"/>
    <x v="0"/>
    <x v="0"/>
    <x v="0"/>
    <x v="1"/>
    <n v="41"/>
    <n v="318"/>
    <n v="13038"/>
    <n v="4824"/>
    <n v="0.37"/>
    <x v="1"/>
    <s v="low Units"/>
    <n v="1.4524209216271926E-3"/>
  </r>
  <r>
    <x v="0"/>
    <s v="Outlet"/>
    <n v="1185732"/>
    <n v="43902"/>
    <s v="12-03-2020"/>
    <x v="2"/>
    <x v="0"/>
    <s v="Thursday"/>
    <s v="12"/>
    <x v="0"/>
    <x v="0"/>
    <x v="0"/>
    <x v="2"/>
    <n v="35"/>
    <n v="295"/>
    <n v="10325"/>
    <n v="4337"/>
    <n v="0.42"/>
    <x v="1"/>
    <s v="low Units"/>
    <n v="1.305793850973701E-3"/>
  </r>
  <r>
    <x v="0"/>
    <s v="Outlet"/>
    <n v="1185732"/>
    <n v="43903"/>
    <s v="13-03-2020"/>
    <x v="2"/>
    <x v="0"/>
    <s v="Friday"/>
    <s v="13"/>
    <x v="0"/>
    <x v="0"/>
    <x v="0"/>
    <x v="3"/>
    <n v="35"/>
    <n v="270"/>
    <n v="9450"/>
    <n v="3497"/>
    <n v="0.37"/>
    <x v="1"/>
    <s v="low Units"/>
    <n v="1.0528847352674735E-3"/>
  </r>
  <r>
    <x v="0"/>
    <s v="Outlet"/>
    <n v="1185732"/>
    <n v="43904"/>
    <s v="14-03-2020"/>
    <x v="2"/>
    <x v="0"/>
    <s v="Saturday"/>
    <s v="14"/>
    <x v="0"/>
    <x v="0"/>
    <x v="0"/>
    <x v="4"/>
    <n v="46"/>
    <n v="278"/>
    <n v="12788"/>
    <n v="4348"/>
    <n v="0.34"/>
    <x v="1"/>
    <s v="low Units"/>
    <n v="1.3091057560603301E-3"/>
  </r>
  <r>
    <x v="0"/>
    <s v="Outlet"/>
    <n v="1185732"/>
    <n v="43905"/>
    <s v="15-03-2020"/>
    <x v="2"/>
    <x v="0"/>
    <s v="Sunday"/>
    <s v="15"/>
    <x v="0"/>
    <x v="0"/>
    <x v="0"/>
    <x v="5"/>
    <n v="47"/>
    <n v="352"/>
    <n v="16544"/>
    <n v="4467"/>
    <n v="0.27"/>
    <x v="1"/>
    <s v="low Units"/>
    <n v="1.3449345474520458E-3"/>
  </r>
  <r>
    <x v="0"/>
    <s v="Outlet"/>
    <n v="1185732"/>
    <n v="43906"/>
    <s v="16-03-2020"/>
    <x v="2"/>
    <x v="0"/>
    <s v="Monday"/>
    <s v="16"/>
    <x v="0"/>
    <x v="0"/>
    <x v="0"/>
    <x v="0"/>
    <n v="41"/>
    <n v="375"/>
    <n v="15375"/>
    <n v="7995"/>
    <n v="0.52"/>
    <x v="1"/>
    <s v="low Units"/>
    <n v="2.4071528334182013E-3"/>
  </r>
  <r>
    <x v="0"/>
    <s v="Outlet"/>
    <n v="1185732"/>
    <n v="43907"/>
    <s v="17-03-2020"/>
    <x v="2"/>
    <x v="0"/>
    <s v="Tuesday"/>
    <s v="17"/>
    <x v="0"/>
    <x v="0"/>
    <x v="0"/>
    <x v="1"/>
    <n v="37"/>
    <n v="359"/>
    <n v="13283"/>
    <n v="4516"/>
    <n v="0.34"/>
    <x v="1"/>
    <s v="low Units"/>
    <n v="1.3596875792015756E-3"/>
  </r>
  <r>
    <x v="0"/>
    <s v="Outlet"/>
    <n v="1185732"/>
    <n v="43908"/>
    <s v="18-03-2020"/>
    <x v="2"/>
    <x v="0"/>
    <s v="Wednesday"/>
    <s v="18"/>
    <x v="0"/>
    <x v="0"/>
    <x v="0"/>
    <x v="2"/>
    <n v="37"/>
    <n v="314"/>
    <n v="11618"/>
    <n v="4299"/>
    <n v="0.37"/>
    <x v="1"/>
    <s v="low Units"/>
    <n v="1.2943527243108003E-3"/>
  </r>
  <r>
    <x v="0"/>
    <s v="Outlet"/>
    <n v="1185732"/>
    <n v="43921"/>
    <s v="31-03-2020"/>
    <x v="2"/>
    <x v="0"/>
    <s v="Tuesday"/>
    <s v="31"/>
    <x v="0"/>
    <x v="0"/>
    <x v="0"/>
    <x v="3"/>
    <n v="40"/>
    <n v="324"/>
    <n v="12960"/>
    <n v="5184"/>
    <n v="0.4"/>
    <x v="1"/>
    <s v="low Units"/>
    <n v="1.5608105426441472E-3"/>
  </r>
  <r>
    <x v="1"/>
    <s v="Outlet"/>
    <n v="1185732"/>
    <n v="43938"/>
    <s v="17-04-2020"/>
    <x v="3"/>
    <x v="0"/>
    <s v="Friday"/>
    <s v="17"/>
    <x v="0"/>
    <x v="0"/>
    <x v="0"/>
    <x v="4"/>
    <n v="43"/>
    <n v="279"/>
    <n v="11997"/>
    <n v="3959"/>
    <n v="0.33"/>
    <x v="1"/>
    <s v="low Units"/>
    <n v="1.1919847489058985E-3"/>
  </r>
  <r>
    <x v="1"/>
    <s v="Outlet"/>
    <n v="1185732"/>
    <n v="43939"/>
    <s v="18-04-2020"/>
    <x v="3"/>
    <x v="0"/>
    <s v="Saturday"/>
    <s v="18"/>
    <x v="0"/>
    <x v="0"/>
    <x v="0"/>
    <x v="5"/>
    <n v="48"/>
    <n v="355"/>
    <n v="17040"/>
    <n v="5112"/>
    <n v="0.3"/>
    <x v="1"/>
    <s v="low Units"/>
    <n v="1.539132618440756E-3"/>
  </r>
  <r>
    <x v="1"/>
    <s v="Outlet"/>
    <n v="1185732"/>
    <n v="43940"/>
    <s v="19-04-2020"/>
    <x v="3"/>
    <x v="0"/>
    <s v="Sunday"/>
    <s v="19"/>
    <x v="0"/>
    <x v="0"/>
    <x v="0"/>
    <x v="0"/>
    <n v="39"/>
    <n v="408"/>
    <n v="15912"/>
    <n v="8752"/>
    <n v="0.55000000000000004"/>
    <x v="1"/>
    <s v="low Units"/>
    <n v="2.6350721198344085E-3"/>
  </r>
  <r>
    <x v="1"/>
    <s v="Outlet"/>
    <n v="1185732"/>
    <n v="43941"/>
    <s v="20-04-2020"/>
    <x v="3"/>
    <x v="0"/>
    <s v="Monday"/>
    <s v="20"/>
    <x v="0"/>
    <x v="0"/>
    <x v="0"/>
    <x v="1"/>
    <n v="43"/>
    <n v="350"/>
    <n v="15050"/>
    <n v="4967"/>
    <n v="0.33"/>
    <x v="1"/>
    <s v="low Units"/>
    <n v="1.4954756877533716E-3"/>
  </r>
  <r>
    <x v="1"/>
    <s v="Outlet"/>
    <n v="1185732"/>
    <n v="43942"/>
    <s v="21-04-2020"/>
    <x v="3"/>
    <x v="0"/>
    <s v="Tuesday"/>
    <s v="21"/>
    <x v="0"/>
    <x v="0"/>
    <x v="0"/>
    <x v="2"/>
    <n v="36"/>
    <n v="315"/>
    <n v="11340"/>
    <n v="4423"/>
    <n v="0.39"/>
    <x v="1"/>
    <s v="low Units"/>
    <n v="1.3316869271055292E-3"/>
  </r>
  <r>
    <x v="1"/>
    <s v="Outlet"/>
    <n v="1185732"/>
    <n v="43943"/>
    <s v="22-04-2020"/>
    <x v="3"/>
    <x v="0"/>
    <s v="Wednesday"/>
    <s v="22"/>
    <x v="0"/>
    <x v="0"/>
    <x v="0"/>
    <x v="3"/>
    <n v="34"/>
    <n v="306"/>
    <n v="10404"/>
    <n v="4058"/>
    <n v="0.39"/>
    <x v="1"/>
    <s v="low Units"/>
    <n v="1.2217918946855612E-3"/>
  </r>
  <r>
    <x v="1"/>
    <s v="Outlet"/>
    <n v="1185732"/>
    <n v="43944"/>
    <s v="23-04-2020"/>
    <x v="3"/>
    <x v="0"/>
    <s v="Thursday"/>
    <s v="23"/>
    <x v="0"/>
    <x v="0"/>
    <x v="0"/>
    <x v="4"/>
    <n v="44"/>
    <n v="315"/>
    <n v="13860"/>
    <n v="5128"/>
    <n v="0.37"/>
    <x v="1"/>
    <s v="low Units"/>
    <n v="1.5439499349303987E-3"/>
  </r>
  <r>
    <x v="1"/>
    <s v="Outlet"/>
    <n v="1185732"/>
    <n v="43945"/>
    <s v="24-04-2020"/>
    <x v="3"/>
    <x v="0"/>
    <s v="Friday"/>
    <s v="24"/>
    <x v="0"/>
    <x v="0"/>
    <x v="0"/>
    <x v="5"/>
    <n v="45"/>
    <n v="350"/>
    <n v="15750"/>
    <n v="4725"/>
    <n v="0.3"/>
    <x v="1"/>
    <s v="low Units"/>
    <n v="1.42261377584753E-3"/>
  </r>
  <r>
    <x v="1"/>
    <s v="Outlet"/>
    <n v="1185732"/>
    <n v="43946"/>
    <s v="25-04-2020"/>
    <x v="3"/>
    <x v="0"/>
    <s v="Saturday"/>
    <s v="25"/>
    <x v="0"/>
    <x v="0"/>
    <x v="0"/>
    <x v="4"/>
    <n v="51"/>
    <n v="289"/>
    <n v="14739"/>
    <n v="4716"/>
    <n v="0.32"/>
    <x v="1"/>
    <s v="low Units"/>
    <n v="1.419904035322106E-3"/>
  </r>
  <r>
    <x v="1"/>
    <s v="Outlet"/>
    <n v="1185732"/>
    <n v="43947"/>
    <s v="26-04-2020"/>
    <x v="3"/>
    <x v="0"/>
    <s v="Sunday"/>
    <s v="26"/>
    <x v="0"/>
    <x v="0"/>
    <x v="0"/>
    <x v="5"/>
    <n v="50"/>
    <n v="330"/>
    <n v="16500"/>
    <n v="4620"/>
    <n v="0.28000000000000003"/>
    <x v="1"/>
    <s v="low Units"/>
    <n v="1.3910001363842514E-3"/>
  </r>
  <r>
    <x v="1"/>
    <s v="Outlet"/>
    <n v="1185732"/>
    <n v="43948"/>
    <s v="27-04-2020"/>
    <x v="3"/>
    <x v="0"/>
    <s v="Monday"/>
    <s v="27"/>
    <x v="0"/>
    <x v="0"/>
    <x v="0"/>
    <x v="0"/>
    <n v="46"/>
    <n v="403"/>
    <n v="18538"/>
    <n v="10381"/>
    <n v="0.56000000000000005"/>
    <x v="1"/>
    <s v="low Units"/>
    <n v="3.1255351549361286E-3"/>
  </r>
  <r>
    <x v="1"/>
    <s v="Outlet"/>
    <n v="1185732"/>
    <n v="43949"/>
    <s v="28-04-2020"/>
    <x v="3"/>
    <x v="0"/>
    <s v="Tuesday"/>
    <s v="28"/>
    <x v="0"/>
    <x v="0"/>
    <x v="0"/>
    <x v="1"/>
    <n v="40"/>
    <n v="312"/>
    <n v="12480"/>
    <n v="4493"/>
    <n v="0.36"/>
    <x v="1"/>
    <s v="low Units"/>
    <n v="1.3527626867477147E-3"/>
  </r>
  <r>
    <x v="1"/>
    <s v="Outlet"/>
    <n v="1185732"/>
    <n v="43950"/>
    <s v="29-04-2020"/>
    <x v="3"/>
    <x v="0"/>
    <s v="Wednesday"/>
    <s v="29"/>
    <x v="0"/>
    <x v="0"/>
    <x v="0"/>
    <x v="2"/>
    <n v="43"/>
    <n v="294"/>
    <n v="12642"/>
    <n v="5310"/>
    <n v="0.42"/>
    <x v="1"/>
    <s v="low Units"/>
    <n v="1.5987469100000812E-3"/>
  </r>
  <r>
    <x v="1"/>
    <s v="Outlet"/>
    <n v="1185732"/>
    <n v="43951"/>
    <s v="30-04-2020"/>
    <x v="3"/>
    <x v="0"/>
    <s v="Thursday"/>
    <s v="30"/>
    <x v="0"/>
    <x v="0"/>
    <x v="0"/>
    <x v="3"/>
    <n v="41"/>
    <n v="270"/>
    <n v="11070"/>
    <n v="4096"/>
    <n v="0.37"/>
    <x v="1"/>
    <s v="low Units"/>
    <n v="1.2332330213484619E-3"/>
  </r>
  <r>
    <x v="1"/>
    <s v="Outlet"/>
    <n v="1185732"/>
    <n v="43952"/>
    <s v="01-05-2020"/>
    <x v="4"/>
    <x v="0"/>
    <s v="Friday"/>
    <s v="01"/>
    <x v="0"/>
    <x v="0"/>
    <x v="0"/>
    <x v="4"/>
    <n v="47"/>
    <n v="280"/>
    <n v="13160"/>
    <n v="4738"/>
    <n v="0.36"/>
    <x v="1"/>
    <s v="low Units"/>
    <n v="1.4265278454953644E-3"/>
  </r>
  <r>
    <x v="1"/>
    <s v="Outlet"/>
    <n v="1185732"/>
    <n v="43953"/>
    <s v="02-05-2020"/>
    <x v="4"/>
    <x v="0"/>
    <s v="Saturday"/>
    <s v="02"/>
    <x v="0"/>
    <x v="0"/>
    <x v="0"/>
    <x v="5"/>
    <n v="53"/>
    <n v="322"/>
    <n v="17066"/>
    <n v="4778"/>
    <n v="0.28000000000000003"/>
    <x v="1"/>
    <s v="low Units"/>
    <n v="1.4385711367194706E-3"/>
  </r>
  <r>
    <x v="1"/>
    <s v="Outlet"/>
    <n v="1185732"/>
    <n v="43954"/>
    <s v="03-05-2020"/>
    <x v="4"/>
    <x v="0"/>
    <s v="Sunday"/>
    <s v="03"/>
    <x v="0"/>
    <x v="0"/>
    <x v="0"/>
    <x v="0"/>
    <n v="48"/>
    <n v="420"/>
    <n v="20160"/>
    <n v="11290"/>
    <n v="0.56000000000000005"/>
    <x v="1"/>
    <s v="low Units"/>
    <n v="3.3992189480039395E-3"/>
  </r>
  <r>
    <x v="1"/>
    <s v="Outlet"/>
    <n v="1185732"/>
    <n v="43955"/>
    <s v="04-05-2020"/>
    <x v="4"/>
    <x v="0"/>
    <s v="Monday"/>
    <s v="04"/>
    <x v="0"/>
    <x v="0"/>
    <x v="0"/>
    <x v="1"/>
    <n v="43"/>
    <n v="310"/>
    <n v="13330"/>
    <n v="4666"/>
    <n v="0.35"/>
    <x v="1"/>
    <s v="low Units"/>
    <n v="1.4048499212919734E-3"/>
  </r>
  <r>
    <x v="1"/>
    <s v="Outlet"/>
    <n v="1185732"/>
    <n v="43956"/>
    <s v="05-05-2020"/>
    <x v="4"/>
    <x v="0"/>
    <s v="Tuesday"/>
    <s v="05"/>
    <x v="0"/>
    <x v="0"/>
    <x v="0"/>
    <x v="2"/>
    <n v="42"/>
    <n v="333"/>
    <n v="13986"/>
    <n v="5594"/>
    <n v="0.4"/>
    <x v="1"/>
    <s v="low Units"/>
    <n v="1.6842542776912342E-3"/>
  </r>
  <r>
    <x v="1"/>
    <s v="Outlet"/>
    <n v="1185732"/>
    <n v="43957"/>
    <s v="06-05-2020"/>
    <x v="4"/>
    <x v="0"/>
    <s v="Wednesday"/>
    <s v="06"/>
    <x v="0"/>
    <x v="0"/>
    <x v="0"/>
    <x v="3"/>
    <n v="41"/>
    <n v="306"/>
    <n v="12546"/>
    <n v="5018"/>
    <n v="0.4"/>
    <x v="1"/>
    <s v="low Units"/>
    <n v="1.5108308840641068E-3"/>
  </r>
  <r>
    <x v="1"/>
    <s v="Outlet"/>
    <n v="1185732"/>
    <n v="43958"/>
    <s v="07-05-2020"/>
    <x v="4"/>
    <x v="0"/>
    <s v="Thursday"/>
    <s v="07"/>
    <x v="0"/>
    <x v="0"/>
    <x v="0"/>
    <x v="4"/>
    <n v="48"/>
    <n v="279"/>
    <n v="13392"/>
    <n v="4955"/>
    <n v="0.37"/>
    <x v="1"/>
    <s v="low Units"/>
    <n v="1.4918627003861398E-3"/>
  </r>
  <r>
    <x v="1"/>
    <s v="Outlet"/>
    <n v="1185732"/>
    <n v="44030"/>
    <s v="18-07-2020"/>
    <x v="5"/>
    <x v="0"/>
    <s v="Saturday"/>
    <s v="18"/>
    <x v="0"/>
    <x v="0"/>
    <x v="0"/>
    <x v="5"/>
    <n v="48"/>
    <n v="340"/>
    <n v="16320"/>
    <n v="4896"/>
    <n v="0.3"/>
    <x v="1"/>
    <s v="low Units"/>
    <n v="1.4740988458305834E-3"/>
  </r>
  <r>
    <x v="2"/>
    <s v="Outlet"/>
    <n v="1197831"/>
    <n v="44031"/>
    <s v="19-07-2020"/>
    <x v="5"/>
    <x v="0"/>
    <s v="Sunday"/>
    <s v="19"/>
    <x v="0"/>
    <x v="0"/>
    <x v="0"/>
    <x v="0"/>
    <n v="20"/>
    <n v="270"/>
    <n v="5400"/>
    <n v="2106"/>
    <n v="0.39"/>
    <x v="1"/>
    <s v="low Units"/>
    <n v="6.3407928294918476E-4"/>
  </r>
  <r>
    <x v="2"/>
    <s v="Outlet"/>
    <n v="1197831"/>
    <n v="44032"/>
    <s v="20-07-2020"/>
    <x v="5"/>
    <x v="0"/>
    <s v="Monday"/>
    <s v="20"/>
    <x v="0"/>
    <x v="0"/>
    <x v="0"/>
    <x v="1"/>
    <n v="26"/>
    <n v="270"/>
    <n v="7020"/>
    <n v="2597"/>
    <n v="0.37"/>
    <x v="1"/>
    <s v="low Units"/>
    <n v="7.8191068272508678E-4"/>
  </r>
  <r>
    <x v="2"/>
    <s v="Outlet"/>
    <n v="1197831"/>
    <n v="44033"/>
    <s v="21-07-2020"/>
    <x v="5"/>
    <x v="0"/>
    <s v="Tuesday"/>
    <s v="21"/>
    <x v="0"/>
    <x v="0"/>
    <x v="0"/>
    <x v="2"/>
    <n v="27"/>
    <n v="238"/>
    <n v="6426"/>
    <n v="2506"/>
    <n v="0.39"/>
    <x v="1"/>
    <s v="low Units"/>
    <n v="7.5451219519024552E-4"/>
  </r>
  <r>
    <x v="2"/>
    <s v="Outlet"/>
    <n v="1197831"/>
    <n v="44034"/>
    <s v="22-07-2020"/>
    <x v="5"/>
    <x v="0"/>
    <s v="Wednesday"/>
    <s v="22"/>
    <x v="0"/>
    <x v="0"/>
    <x v="0"/>
    <x v="3"/>
    <n v="27"/>
    <n v="210"/>
    <n v="5670"/>
    <n v="2948"/>
    <n v="0.52"/>
    <x v="1"/>
    <s v="low Units"/>
    <n v="8.875905632166175E-4"/>
  </r>
  <r>
    <x v="2"/>
    <s v="Outlet"/>
    <n v="1197831"/>
    <n v="44035"/>
    <s v="23-07-2020"/>
    <x v="5"/>
    <x v="0"/>
    <s v="Thursday"/>
    <s v="23"/>
    <x v="1"/>
    <x v="1"/>
    <x v="1"/>
    <x v="4"/>
    <n v="26"/>
    <n v="176"/>
    <n v="4576"/>
    <n v="1556"/>
    <n v="0.34"/>
    <x v="1"/>
    <s v="low Units"/>
    <n v="4.6848402861772621E-4"/>
  </r>
  <r>
    <x v="2"/>
    <s v="Outlet"/>
    <n v="1197831"/>
    <n v="44036"/>
    <s v="24-07-2020"/>
    <x v="5"/>
    <x v="0"/>
    <s v="Friday"/>
    <s v="24"/>
    <x v="1"/>
    <x v="1"/>
    <x v="1"/>
    <x v="5"/>
    <n v="25"/>
    <n v="224"/>
    <n v="5600"/>
    <n v="3136"/>
    <n v="0.56000000000000005"/>
    <x v="1"/>
    <s v="low Units"/>
    <n v="9.4419403196991617E-4"/>
  </r>
  <r>
    <x v="2"/>
    <s v="Outlet"/>
    <n v="1197831"/>
    <n v="44037"/>
    <s v="25-07-2020"/>
    <x v="5"/>
    <x v="0"/>
    <s v="Saturday"/>
    <s v="25"/>
    <x v="1"/>
    <x v="1"/>
    <x v="1"/>
    <x v="0"/>
    <n v="20"/>
    <n v="255"/>
    <n v="5100"/>
    <n v="2091"/>
    <n v="0.41"/>
    <x v="1"/>
    <s v="low Units"/>
    <n v="6.2956304874014503E-4"/>
  </r>
  <r>
    <x v="2"/>
    <s v="Outlet"/>
    <n v="1197831"/>
    <n v="44038"/>
    <s v="26-07-2020"/>
    <x v="5"/>
    <x v="0"/>
    <s v="Sunday"/>
    <s v="26"/>
    <x v="1"/>
    <x v="1"/>
    <x v="1"/>
    <x v="1"/>
    <n v="23"/>
    <n v="289"/>
    <n v="6647"/>
    <n v="2792"/>
    <n v="0.42"/>
    <x v="1"/>
    <s v="low Units"/>
    <n v="8.4062172744260393E-4"/>
  </r>
  <r>
    <x v="2"/>
    <s v="Outlet"/>
    <n v="1197831"/>
    <n v="44039"/>
    <s v="27-07-2020"/>
    <x v="5"/>
    <x v="0"/>
    <s v="Monday"/>
    <s v="27"/>
    <x v="1"/>
    <x v="1"/>
    <x v="1"/>
    <x v="2"/>
    <n v="27"/>
    <n v="236"/>
    <n v="6372"/>
    <n v="2613"/>
    <n v="0.41"/>
    <x v="1"/>
    <s v="low Units"/>
    <n v="7.8672799921472916E-4"/>
  </r>
  <r>
    <x v="2"/>
    <s v="Outlet"/>
    <n v="1197831"/>
    <n v="44040"/>
    <s v="28-07-2020"/>
    <x v="5"/>
    <x v="0"/>
    <s v="Tuesday"/>
    <s v="28"/>
    <x v="1"/>
    <x v="1"/>
    <x v="1"/>
    <x v="3"/>
    <n v="26"/>
    <n v="213"/>
    <n v="5538"/>
    <n v="2769"/>
    <n v="0.5"/>
    <x v="1"/>
    <s v="low Units"/>
    <n v="8.3369683498874295E-4"/>
  </r>
  <r>
    <x v="2"/>
    <s v="Outlet"/>
    <n v="1197831"/>
    <n v="44041"/>
    <s v="29-07-2020"/>
    <x v="5"/>
    <x v="0"/>
    <s v="Wednesday"/>
    <s v="29"/>
    <x v="1"/>
    <x v="1"/>
    <x v="1"/>
    <x v="4"/>
    <n v="28"/>
    <n v="160"/>
    <n v="4480"/>
    <n v="1478"/>
    <n v="0.33"/>
    <x v="1"/>
    <s v="low Units"/>
    <n v="4.4499961073071943E-4"/>
  </r>
  <r>
    <x v="2"/>
    <s v="Outlet"/>
    <n v="1197831"/>
    <n v="44042"/>
    <s v="30-07-2020"/>
    <x v="5"/>
    <x v="0"/>
    <s v="Thursday"/>
    <s v="30"/>
    <x v="1"/>
    <x v="1"/>
    <x v="1"/>
    <x v="5"/>
    <n v="26"/>
    <n v="231"/>
    <n v="6006"/>
    <n v="3303"/>
    <n v="0.55000000000000004"/>
    <x v="1"/>
    <s v="low Units"/>
    <n v="9.9447477283055885E-4"/>
  </r>
  <r>
    <x v="2"/>
    <s v="Outlet"/>
    <n v="1197831"/>
    <n v="44043"/>
    <s v="31-07-2020"/>
    <x v="5"/>
    <x v="0"/>
    <s v="Friday"/>
    <s v="31"/>
    <x v="1"/>
    <x v="1"/>
    <x v="1"/>
    <x v="0"/>
    <n v="20"/>
    <n v="306"/>
    <n v="6120"/>
    <n v="2570"/>
    <n v="0.42"/>
    <x v="1"/>
    <s v="low Units"/>
    <n v="7.7378146114881518E-4"/>
  </r>
  <r>
    <x v="2"/>
    <s v="Outlet"/>
    <n v="1197831"/>
    <n v="44044"/>
    <s v="01-08-2020"/>
    <x v="6"/>
    <x v="0"/>
    <s v="Saturday"/>
    <s v="01"/>
    <x v="1"/>
    <x v="1"/>
    <x v="1"/>
    <x v="1"/>
    <n v="30"/>
    <n v="263"/>
    <n v="7890"/>
    <n v="3077"/>
    <n v="0.39"/>
    <x v="1"/>
    <s v="low Units"/>
    <n v="9.2643017741435968E-4"/>
  </r>
  <r>
    <x v="2"/>
    <s v="Outlet"/>
    <n v="1197831"/>
    <n v="44045"/>
    <s v="02-08-2020"/>
    <x v="6"/>
    <x v="0"/>
    <s v="Sunday"/>
    <s v="02"/>
    <x v="1"/>
    <x v="1"/>
    <x v="1"/>
    <x v="2"/>
    <n v="23"/>
    <n v="224"/>
    <n v="5152"/>
    <n v="2164"/>
    <n v="0.42"/>
    <x v="1"/>
    <s v="low Units"/>
    <n v="6.5154205522413848E-4"/>
  </r>
  <r>
    <x v="2"/>
    <s v="Outlet"/>
    <n v="1197831"/>
    <n v="44046"/>
    <s v="03-08-2020"/>
    <x v="6"/>
    <x v="0"/>
    <s v="Monday"/>
    <s v="03"/>
    <x v="1"/>
    <x v="1"/>
    <x v="1"/>
    <x v="3"/>
    <n v="30"/>
    <n v="204"/>
    <n v="6120"/>
    <n v="2938"/>
    <n v="0.48"/>
    <x v="1"/>
    <s v="low Units"/>
    <n v="8.8457974041059105E-4"/>
  </r>
  <r>
    <x v="2"/>
    <s v="Outlet"/>
    <n v="1197831"/>
    <n v="44047"/>
    <s v="04-08-2020"/>
    <x v="6"/>
    <x v="0"/>
    <s v="Tuesday"/>
    <s v="04"/>
    <x v="1"/>
    <x v="1"/>
    <x v="1"/>
    <x v="4"/>
    <n v="35"/>
    <n v="155"/>
    <n v="5425"/>
    <n v="1736"/>
    <n v="0.32"/>
    <x v="1"/>
    <s v="low Units"/>
    <n v="5.2267883912620358E-4"/>
  </r>
  <r>
    <x v="2"/>
    <s v="Outlet"/>
    <n v="1197831"/>
    <n v="44048"/>
    <s v="05-08-2020"/>
    <x v="6"/>
    <x v="0"/>
    <s v="Wednesday"/>
    <s v="05"/>
    <x v="1"/>
    <x v="1"/>
    <x v="1"/>
    <x v="5"/>
    <n v="29"/>
    <n v="228"/>
    <n v="6612"/>
    <n v="3637"/>
    <n v="0.55000000000000004"/>
    <x v="1"/>
    <s v="low Units"/>
    <n v="1.0950362545518448E-3"/>
  </r>
  <r>
    <x v="2"/>
    <s v="Outlet"/>
    <n v="1197831"/>
    <n v="44049"/>
    <s v="06-08-2020"/>
    <x v="6"/>
    <x v="0"/>
    <s v="Thursday"/>
    <s v="06"/>
    <x v="1"/>
    <x v="1"/>
    <x v="1"/>
    <x v="0"/>
    <n v="23"/>
    <n v="306"/>
    <n v="7038"/>
    <n v="2604"/>
    <n v="0.37"/>
    <x v="1"/>
    <s v="low Units"/>
    <n v="7.8401825868930526E-4"/>
  </r>
  <r>
    <x v="2"/>
    <s v="Outlet"/>
    <n v="1197831"/>
    <n v="44050"/>
    <s v="07-08-2020"/>
    <x v="6"/>
    <x v="0"/>
    <s v="Friday"/>
    <s v="07"/>
    <x v="1"/>
    <x v="1"/>
    <x v="1"/>
    <x v="1"/>
    <n v="29"/>
    <n v="306"/>
    <n v="8874"/>
    <n v="3638"/>
    <n v="0.41"/>
    <x v="1"/>
    <s v="low Units"/>
    <n v="1.0953373368324474E-3"/>
  </r>
  <r>
    <x v="2"/>
    <s v="Outlet"/>
    <n v="1197831"/>
    <n v="44051"/>
    <s v="08-08-2020"/>
    <x v="6"/>
    <x v="0"/>
    <s v="Saturday"/>
    <s v="08"/>
    <x v="1"/>
    <x v="1"/>
    <x v="1"/>
    <x v="2"/>
    <n v="24"/>
    <n v="232"/>
    <n v="5568"/>
    <n v="2060"/>
    <n v="0.37"/>
    <x v="1"/>
    <s v="low Units"/>
    <n v="6.2022949804146281E-4"/>
  </r>
  <r>
    <x v="2"/>
    <s v="Outlet"/>
    <n v="1197831"/>
    <n v="44052"/>
    <s v="09-08-2020"/>
    <x v="6"/>
    <x v="0"/>
    <s v="Sunday"/>
    <s v="09"/>
    <x v="1"/>
    <x v="1"/>
    <x v="1"/>
    <x v="3"/>
    <n v="28"/>
    <n v="213"/>
    <n v="5964"/>
    <n v="2863"/>
    <n v="0.48"/>
    <x v="1"/>
    <s v="low Units"/>
    <n v="8.6199856936539218E-4"/>
  </r>
  <r>
    <x v="1"/>
    <s v="Outlet"/>
    <n v="1197831"/>
    <n v="44053"/>
    <s v="10-08-2020"/>
    <x v="6"/>
    <x v="0"/>
    <s v="Monday"/>
    <s v="10"/>
    <x v="1"/>
    <x v="1"/>
    <x v="1"/>
    <x v="4"/>
    <n v="34"/>
    <n v="179"/>
    <n v="6086"/>
    <n v="2069"/>
    <n v="0.34"/>
    <x v="1"/>
    <s v="low Units"/>
    <n v="6.229392385668866E-4"/>
  </r>
  <r>
    <x v="1"/>
    <s v="Outlet"/>
    <n v="1197831"/>
    <n v="44054"/>
    <s v="11-08-2020"/>
    <x v="6"/>
    <x v="0"/>
    <s v="Tuesday"/>
    <s v="11"/>
    <x v="1"/>
    <x v="1"/>
    <x v="1"/>
    <x v="5"/>
    <n v="27"/>
    <n v="272"/>
    <n v="7344"/>
    <n v="4039"/>
    <n v="0.55000000000000004"/>
    <x v="1"/>
    <s v="low Units"/>
    <n v="1.2160713313541108E-3"/>
  </r>
  <r>
    <x v="1"/>
    <s v="Outlet"/>
    <n v="1197831"/>
    <n v="44055"/>
    <s v="12-08-2020"/>
    <x v="6"/>
    <x v="0"/>
    <s v="Wednesday"/>
    <s v="12"/>
    <x v="1"/>
    <x v="1"/>
    <x v="1"/>
    <x v="0"/>
    <n v="24"/>
    <n v="315"/>
    <n v="7560"/>
    <n v="2948"/>
    <n v="0.39"/>
    <x v="1"/>
    <s v="low Units"/>
    <n v="8.875905632166175E-4"/>
  </r>
  <r>
    <x v="1"/>
    <s v="Outlet"/>
    <n v="1197831"/>
    <n v="44056"/>
    <s v="13-08-2020"/>
    <x v="6"/>
    <x v="0"/>
    <s v="Thursday"/>
    <s v="13"/>
    <x v="1"/>
    <x v="1"/>
    <x v="1"/>
    <x v="1"/>
    <n v="30"/>
    <n v="287"/>
    <n v="8610"/>
    <n v="3616"/>
    <n v="0.42"/>
    <x v="1"/>
    <s v="low Units"/>
    <n v="1.088713526659189E-3"/>
  </r>
  <r>
    <x v="1"/>
    <s v="Outlet"/>
    <n v="1197831"/>
    <n v="44057"/>
    <s v="14-08-2020"/>
    <x v="6"/>
    <x v="0"/>
    <s v="Friday"/>
    <s v="14"/>
    <x v="1"/>
    <x v="1"/>
    <x v="1"/>
    <x v="2"/>
    <n v="23"/>
    <n v="240"/>
    <n v="5520"/>
    <n v="2042"/>
    <n v="0.37"/>
    <x v="1"/>
    <s v="low Units"/>
    <n v="6.14810016990615E-4"/>
  </r>
  <r>
    <x v="1"/>
    <s v="Outlet"/>
    <n v="1197831"/>
    <n v="44058"/>
    <s v="15-08-2020"/>
    <x v="6"/>
    <x v="0"/>
    <s v="Saturday"/>
    <s v="15"/>
    <x v="1"/>
    <x v="1"/>
    <x v="1"/>
    <x v="3"/>
    <n v="31"/>
    <n v="245"/>
    <n v="7595"/>
    <n v="3873"/>
    <n v="0.51"/>
    <x v="1"/>
    <s v="low Units"/>
    <n v="1.1660916727740706E-3"/>
  </r>
  <r>
    <x v="1"/>
    <s v="Outlet"/>
    <n v="1197831"/>
    <n v="44059"/>
    <s v="16-08-2020"/>
    <x v="6"/>
    <x v="0"/>
    <s v="Sunday"/>
    <s v="16"/>
    <x v="1"/>
    <x v="1"/>
    <x v="1"/>
    <x v="4"/>
    <n v="35"/>
    <n v="180"/>
    <n v="6300"/>
    <n v="2205"/>
    <n v="0.35"/>
    <x v="1"/>
    <s v="low Units"/>
    <n v="6.6388642872884727E-4"/>
  </r>
  <r>
    <x v="1"/>
    <s v="Outlet"/>
    <n v="1197831"/>
    <n v="44060"/>
    <s v="17-08-2020"/>
    <x v="6"/>
    <x v="0"/>
    <s v="Monday"/>
    <s v="17"/>
    <x v="1"/>
    <x v="1"/>
    <x v="1"/>
    <x v="5"/>
    <n v="32"/>
    <n v="295"/>
    <n v="9440"/>
    <n v="5381"/>
    <n v="0.56999999999999995"/>
    <x v="1"/>
    <s v="low Units"/>
    <n v="1.6201237519228695E-3"/>
  </r>
  <r>
    <x v="1"/>
    <s v="Outlet"/>
    <n v="1197831"/>
    <n v="44061"/>
    <s v="18-08-2020"/>
    <x v="6"/>
    <x v="0"/>
    <s v="Tuesday"/>
    <s v="18"/>
    <x v="1"/>
    <x v="1"/>
    <x v="1"/>
    <x v="0"/>
    <n v="28"/>
    <n v="295"/>
    <n v="8260"/>
    <n v="3387"/>
    <n v="0.41"/>
    <x v="1"/>
    <s v="low Units"/>
    <n v="1.0197656844011817E-3"/>
  </r>
  <r>
    <x v="1"/>
    <s v="Outlet"/>
    <n v="1197831"/>
    <n v="44062"/>
    <s v="19-08-2020"/>
    <x v="6"/>
    <x v="0"/>
    <s v="Wednesday"/>
    <s v="19"/>
    <x v="1"/>
    <x v="1"/>
    <x v="1"/>
    <x v="1"/>
    <n v="33"/>
    <n v="323"/>
    <n v="10659"/>
    <n v="4477"/>
    <n v="0.42"/>
    <x v="1"/>
    <s v="low Units"/>
    <n v="1.3479453702580722E-3"/>
  </r>
  <r>
    <x v="1"/>
    <s v="Outlet"/>
    <n v="1197831"/>
    <n v="44063"/>
    <s v="20-08-2020"/>
    <x v="6"/>
    <x v="0"/>
    <s v="Thursday"/>
    <s v="20"/>
    <x v="1"/>
    <x v="1"/>
    <x v="1"/>
    <x v="2"/>
    <n v="27"/>
    <n v="264"/>
    <n v="7128"/>
    <n v="2851"/>
    <n v="0.4"/>
    <x v="1"/>
    <s v="low Units"/>
    <n v="8.5838558199816041E-4"/>
  </r>
  <r>
    <x v="1"/>
    <s v="Outlet"/>
    <n v="1197831"/>
    <n v="44064"/>
    <s v="21-08-2020"/>
    <x v="6"/>
    <x v="0"/>
    <s v="Friday"/>
    <s v="21"/>
    <x v="1"/>
    <x v="1"/>
    <x v="1"/>
    <x v="3"/>
    <n v="26"/>
    <n v="263"/>
    <n v="6838"/>
    <n v="3282"/>
    <n v="0.48"/>
    <x v="1"/>
    <s v="low Units"/>
    <n v="9.881520449379034E-4"/>
  </r>
  <r>
    <x v="1"/>
    <s v="Outlet"/>
    <n v="1197831"/>
    <n v="44065"/>
    <s v="22-08-2020"/>
    <x v="6"/>
    <x v="0"/>
    <s v="Saturday"/>
    <s v="22"/>
    <x v="1"/>
    <x v="1"/>
    <x v="1"/>
    <x v="4"/>
    <n v="29"/>
    <n v="221"/>
    <n v="6409"/>
    <n v="2051"/>
    <n v="0.32"/>
    <x v="1"/>
    <s v="low Units"/>
    <n v="6.175197575160389E-4"/>
  </r>
  <r>
    <x v="1"/>
    <s v="Outlet"/>
    <n v="1197831"/>
    <n v="44066"/>
    <s v="23-08-2020"/>
    <x v="6"/>
    <x v="0"/>
    <s v="Sunday"/>
    <s v="23"/>
    <x v="1"/>
    <x v="1"/>
    <x v="1"/>
    <x v="5"/>
    <n v="38"/>
    <n v="350"/>
    <n v="13300"/>
    <n v="7581"/>
    <n v="0.56999999999999995"/>
    <x v="1"/>
    <s v="low Units"/>
    <n v="2.2825047692487037E-3"/>
  </r>
  <r>
    <x v="1"/>
    <s v="Outlet"/>
    <n v="1197831"/>
    <n v="44067"/>
    <s v="24-08-2020"/>
    <x v="6"/>
    <x v="0"/>
    <s v="Monday"/>
    <s v="24"/>
    <x v="1"/>
    <x v="1"/>
    <x v="1"/>
    <x v="0"/>
    <n v="29"/>
    <n v="295"/>
    <n v="8555"/>
    <n v="3422"/>
    <n v="0.4"/>
    <x v="1"/>
    <s v="low Units"/>
    <n v="1.0303035642222746E-3"/>
  </r>
  <r>
    <x v="1"/>
    <s v="Outlet"/>
    <n v="1197831"/>
    <n v="44068"/>
    <s v="25-08-2020"/>
    <x v="6"/>
    <x v="0"/>
    <s v="Tuesday"/>
    <s v="25"/>
    <x v="1"/>
    <x v="1"/>
    <x v="1"/>
    <x v="1"/>
    <n v="32"/>
    <n v="285"/>
    <n v="9120"/>
    <n v="3830"/>
    <n v="0.42"/>
    <x v="1"/>
    <s v="low Units"/>
    <n v="1.1531451347081565E-3"/>
  </r>
  <r>
    <x v="1"/>
    <s v="Outlet"/>
    <n v="1197831"/>
    <n v="44069"/>
    <s v="26-08-2020"/>
    <x v="6"/>
    <x v="0"/>
    <s v="Wednesday"/>
    <s v="26"/>
    <x v="1"/>
    <x v="1"/>
    <x v="1"/>
    <x v="2"/>
    <n v="29"/>
    <n v="374"/>
    <n v="10846"/>
    <n v="4447"/>
    <n v="0.41"/>
    <x v="1"/>
    <s v="low Units"/>
    <n v="1.3389129018399927E-3"/>
  </r>
  <r>
    <x v="1"/>
    <s v="Outlet"/>
    <n v="1197831"/>
    <n v="44070"/>
    <s v="27-08-2020"/>
    <x v="6"/>
    <x v="0"/>
    <s v="Thursday"/>
    <s v="27"/>
    <x v="1"/>
    <x v="1"/>
    <x v="1"/>
    <x v="3"/>
    <n v="28"/>
    <n v="224"/>
    <n v="6272"/>
    <n v="3261"/>
    <n v="0.52"/>
    <x v="1"/>
    <s v="low Units"/>
    <n v="9.8182931704524773E-4"/>
  </r>
  <r>
    <x v="1"/>
    <s v="Outlet"/>
    <n v="1197831"/>
    <n v="44071"/>
    <s v="28-08-2020"/>
    <x v="6"/>
    <x v="0"/>
    <s v="Friday"/>
    <s v="28"/>
    <x v="1"/>
    <x v="1"/>
    <x v="1"/>
    <x v="4"/>
    <n v="33"/>
    <n v="217"/>
    <n v="7161"/>
    <n v="2578"/>
    <n v="0.36"/>
    <x v="1"/>
    <s v="low Units"/>
    <n v="7.7619011939363642E-4"/>
  </r>
  <r>
    <x v="1"/>
    <s v="Outlet"/>
    <n v="1197831"/>
    <n v="44072"/>
    <s v="29-08-2020"/>
    <x v="6"/>
    <x v="0"/>
    <s v="Saturday"/>
    <s v="29"/>
    <x v="1"/>
    <x v="1"/>
    <x v="1"/>
    <x v="5"/>
    <n v="36"/>
    <n v="302"/>
    <n v="10872"/>
    <n v="5653"/>
    <n v="0.52"/>
    <x v="1"/>
    <s v="low Units"/>
    <n v="1.7020181322467908E-3"/>
  </r>
  <r>
    <x v="1"/>
    <s v="Outlet"/>
    <n v="1197831"/>
    <n v="44073"/>
    <s v="30-08-2020"/>
    <x v="6"/>
    <x v="0"/>
    <s v="Sunday"/>
    <s v="30"/>
    <x v="1"/>
    <x v="1"/>
    <x v="1"/>
    <x v="0"/>
    <n v="27"/>
    <n v="305"/>
    <n v="8235"/>
    <n v="3047"/>
    <n v="0.37"/>
    <x v="1"/>
    <s v="low Units"/>
    <n v="9.1739770899628011E-4"/>
  </r>
  <r>
    <x v="1"/>
    <s v="Outlet"/>
    <n v="1197831"/>
    <n v="44074"/>
    <s v="31-08-2020"/>
    <x v="6"/>
    <x v="0"/>
    <s v="Monday"/>
    <s v="31"/>
    <x v="1"/>
    <x v="1"/>
    <x v="1"/>
    <x v="1"/>
    <n v="33"/>
    <n v="305"/>
    <n v="10065"/>
    <n v="3825"/>
    <n v="0.38"/>
    <x v="1"/>
    <s v="low Units"/>
    <n v="1.1516397233051433E-3"/>
  </r>
  <r>
    <x v="1"/>
    <s v="Outlet"/>
    <n v="1197831"/>
    <n v="44075"/>
    <s v="01-09-2020"/>
    <x v="7"/>
    <x v="0"/>
    <s v="Tuesday"/>
    <s v="01"/>
    <x v="1"/>
    <x v="1"/>
    <x v="1"/>
    <x v="2"/>
    <n v="29"/>
    <n v="374"/>
    <n v="10846"/>
    <n v="4447"/>
    <n v="0.41"/>
    <x v="1"/>
    <s v="low Units"/>
    <n v="1.3389129018399927E-3"/>
  </r>
  <r>
    <x v="1"/>
    <s v="Outlet"/>
    <n v="1197831"/>
    <n v="44076"/>
    <s v="02-09-2020"/>
    <x v="7"/>
    <x v="0"/>
    <s v="Wednesday"/>
    <s v="02"/>
    <x v="1"/>
    <x v="1"/>
    <x v="1"/>
    <x v="3"/>
    <n v="30"/>
    <n v="215"/>
    <n v="6450"/>
    <n v="3096"/>
    <n v="0.48"/>
    <x v="1"/>
    <s v="low Units"/>
    <n v="9.3215074074581004E-4"/>
  </r>
  <r>
    <x v="1"/>
    <s v="Outlet"/>
    <n v="1197831"/>
    <n v="44077"/>
    <s v="03-09-2020"/>
    <x v="7"/>
    <x v="0"/>
    <s v="Thursday"/>
    <s v="03"/>
    <x v="1"/>
    <x v="1"/>
    <x v="1"/>
    <x v="4"/>
    <n v="35"/>
    <n v="228"/>
    <n v="7980"/>
    <n v="2713"/>
    <n v="0.34"/>
    <x v="1"/>
    <s v="low Units"/>
    <n v="8.1683622727499443E-4"/>
  </r>
  <r>
    <x v="1"/>
    <s v="Outlet"/>
    <n v="1197831"/>
    <n v="44078"/>
    <s v="04-09-2020"/>
    <x v="7"/>
    <x v="0"/>
    <s v="Friday"/>
    <s v="04"/>
    <x v="1"/>
    <x v="1"/>
    <x v="1"/>
    <x v="5"/>
    <n v="39"/>
    <n v="270"/>
    <n v="10530"/>
    <n v="5686"/>
    <n v="0.54"/>
    <x v="1"/>
    <s v="low Units"/>
    <n v="1.7119538475066781E-3"/>
  </r>
  <r>
    <x v="1"/>
    <s v="Outlet"/>
    <n v="1197831"/>
    <n v="44079"/>
    <s v="05-09-2020"/>
    <x v="7"/>
    <x v="0"/>
    <s v="Saturday"/>
    <s v="05"/>
    <x v="1"/>
    <x v="1"/>
    <x v="1"/>
    <x v="0"/>
    <n v="33"/>
    <n v="264"/>
    <n v="8712"/>
    <n v="3659"/>
    <n v="0.42"/>
    <x v="1"/>
    <s v="low Units"/>
    <n v="1.1016600647251031E-3"/>
  </r>
  <r>
    <x v="1"/>
    <s v="Outlet"/>
    <n v="1197831"/>
    <n v="44080"/>
    <s v="06-09-2020"/>
    <x v="7"/>
    <x v="0"/>
    <s v="Sunday"/>
    <s v="06"/>
    <x v="1"/>
    <x v="1"/>
    <x v="1"/>
    <x v="1"/>
    <n v="32"/>
    <n v="255"/>
    <n v="8160"/>
    <n v="3019"/>
    <n v="0.37"/>
    <x v="1"/>
    <s v="low Units"/>
    <n v="9.0896740513940586E-4"/>
  </r>
  <r>
    <x v="1"/>
    <s v="Outlet"/>
    <n v="1197831"/>
    <n v="44081"/>
    <s v="07-09-2020"/>
    <x v="7"/>
    <x v="0"/>
    <s v="Monday"/>
    <s v="07"/>
    <x v="1"/>
    <x v="1"/>
    <x v="1"/>
    <x v="2"/>
    <n v="36"/>
    <n v="315"/>
    <n v="11340"/>
    <n v="4309"/>
    <n v="0.38"/>
    <x v="1"/>
    <s v="low Units"/>
    <n v="1.2973635471168266E-3"/>
  </r>
  <r>
    <x v="1"/>
    <s v="Outlet"/>
    <n v="1197831"/>
    <n v="44082"/>
    <s v="08-09-2020"/>
    <x v="7"/>
    <x v="0"/>
    <s v="Tuesday"/>
    <s v="08"/>
    <x v="1"/>
    <x v="1"/>
    <x v="1"/>
    <x v="3"/>
    <n v="37"/>
    <n v="200"/>
    <n v="7400"/>
    <n v="3700"/>
    <n v="0.5"/>
    <x v="1"/>
    <s v="low Units"/>
    <n v="1.1140044382298118E-3"/>
  </r>
  <r>
    <x v="1"/>
    <s v="Outlet"/>
    <n v="1197831"/>
    <n v="44083"/>
    <s v="09-09-2020"/>
    <x v="7"/>
    <x v="0"/>
    <s v="Wednesday"/>
    <s v="09"/>
    <x v="1"/>
    <x v="1"/>
    <x v="1"/>
    <x v="4"/>
    <n v="36"/>
    <n v="206"/>
    <n v="7416"/>
    <n v="2670"/>
    <n v="0.36"/>
    <x v="1"/>
    <s v="low Units"/>
    <n v="8.0388968920908034E-4"/>
  </r>
  <r>
    <x v="1"/>
    <s v="Outlet"/>
    <n v="1197831"/>
    <n v="44084"/>
    <s v="10-09-2020"/>
    <x v="7"/>
    <x v="0"/>
    <s v="Thursday"/>
    <s v="10"/>
    <x v="1"/>
    <x v="1"/>
    <x v="1"/>
    <x v="5"/>
    <n v="42"/>
    <n v="298"/>
    <n v="12516"/>
    <n v="7134"/>
    <n v="0.56999999999999995"/>
    <x v="1"/>
    <s v="low Units"/>
    <n v="2.1479209898193183E-3"/>
  </r>
  <r>
    <x v="1"/>
    <s v="Outlet"/>
    <n v="1197831"/>
    <n v="44085"/>
    <s v="11-09-2020"/>
    <x v="7"/>
    <x v="0"/>
    <s v="Friday"/>
    <s v="11"/>
    <x v="1"/>
    <x v="1"/>
    <x v="1"/>
    <x v="0"/>
    <n v="31"/>
    <n v="272"/>
    <n v="8432"/>
    <n v="3288"/>
    <n v="0.39"/>
    <x v="1"/>
    <s v="low Units"/>
    <n v="9.8995853862151933E-4"/>
  </r>
  <r>
    <x v="1"/>
    <s v="Outlet"/>
    <n v="1197831"/>
    <n v="44086"/>
    <s v="12-09-2020"/>
    <x v="7"/>
    <x v="0"/>
    <s v="Saturday"/>
    <s v="12"/>
    <x v="1"/>
    <x v="1"/>
    <x v="1"/>
    <x v="1"/>
    <n v="29"/>
    <n v="248"/>
    <n v="7192"/>
    <n v="2805"/>
    <n v="0.39"/>
    <x v="1"/>
    <s v="low Units"/>
    <n v="8.4453579709043835E-4"/>
  </r>
  <r>
    <x v="1"/>
    <s v="Outlet"/>
    <n v="1197831"/>
    <n v="44087"/>
    <s v="13-09-2020"/>
    <x v="7"/>
    <x v="0"/>
    <s v="Sunday"/>
    <s v="13"/>
    <x v="1"/>
    <x v="1"/>
    <x v="1"/>
    <x v="2"/>
    <n v="39"/>
    <n v="255"/>
    <n v="9945"/>
    <n v="3680"/>
    <n v="0.37"/>
    <x v="1"/>
    <s v="low Units"/>
    <n v="1.1079827926177587E-3"/>
  </r>
  <r>
    <x v="1"/>
    <s v="Outlet"/>
    <n v="1197831"/>
    <n v="44088"/>
    <s v="14-09-2020"/>
    <x v="7"/>
    <x v="0"/>
    <s v="Monday"/>
    <s v="14"/>
    <x v="1"/>
    <x v="1"/>
    <x v="1"/>
    <x v="3"/>
    <n v="36"/>
    <n v="204"/>
    <n v="7344"/>
    <n v="3452"/>
    <n v="0.47"/>
    <x v="1"/>
    <s v="low Units"/>
    <n v="1.039336032640354E-3"/>
  </r>
  <r>
    <x v="1"/>
    <s v="Outlet"/>
    <n v="1197831"/>
    <n v="44089"/>
    <s v="15-09-2020"/>
    <x v="7"/>
    <x v="0"/>
    <s v="Tuesday"/>
    <s v="15"/>
    <x v="1"/>
    <x v="1"/>
    <x v="1"/>
    <x v="4"/>
    <n v="35"/>
    <n v="184"/>
    <n v="6440"/>
    <n v="2383"/>
    <n v="0.37"/>
    <x v="1"/>
    <s v="low Units"/>
    <n v="7.1747907467611938E-4"/>
  </r>
  <r>
    <x v="1"/>
    <s v="Outlet"/>
    <n v="1197831"/>
    <n v="44090"/>
    <s v="16-09-2020"/>
    <x v="7"/>
    <x v="0"/>
    <s v="Wednesday"/>
    <s v="16"/>
    <x v="1"/>
    <x v="1"/>
    <x v="1"/>
    <x v="5"/>
    <n v="43"/>
    <n v="233"/>
    <n v="10019"/>
    <n v="5410"/>
    <n v="0.54"/>
    <x v="1"/>
    <s v="low Units"/>
    <n v="1.6288551380603464E-3"/>
  </r>
  <r>
    <x v="1"/>
    <s v="Outlet"/>
    <n v="1197831"/>
    <n v="44124"/>
    <s v="20-10-2020"/>
    <x v="8"/>
    <x v="0"/>
    <s v="Tuesday"/>
    <s v="20"/>
    <x v="1"/>
    <x v="1"/>
    <x v="1"/>
    <x v="0"/>
    <n v="34"/>
    <n v="270"/>
    <n v="9180"/>
    <n v="3488"/>
    <n v="0.38"/>
    <x v="1"/>
    <s v="low Units"/>
    <n v="1.0501749947420497E-3"/>
  </r>
  <r>
    <x v="1"/>
    <s v="Outlet"/>
    <n v="1197831"/>
    <n v="44125"/>
    <s v="21-10-2020"/>
    <x v="8"/>
    <x v="0"/>
    <s v="Wednesday"/>
    <s v="21"/>
    <x v="1"/>
    <x v="1"/>
    <x v="1"/>
    <x v="1"/>
    <n v="31"/>
    <n v="306"/>
    <n v="9486"/>
    <n v="3794"/>
    <n v="0.4"/>
    <x v="1"/>
    <s v="low Units"/>
    <n v="1.1423061726064611E-3"/>
  </r>
  <r>
    <x v="1"/>
    <s v="Outlet"/>
    <n v="1197831"/>
    <n v="44126"/>
    <s v="22-10-2020"/>
    <x v="8"/>
    <x v="0"/>
    <s v="Thursday"/>
    <s v="22"/>
    <x v="1"/>
    <x v="1"/>
    <x v="1"/>
    <x v="2"/>
    <n v="34"/>
    <n v="281"/>
    <n v="9554"/>
    <n v="3726"/>
    <n v="0.39"/>
    <x v="1"/>
    <s v="low Units"/>
    <n v="1.1218325775254807E-3"/>
  </r>
  <r>
    <x v="1"/>
    <s v="Outlet"/>
    <n v="1197831"/>
    <n v="44127"/>
    <s v="23-10-2020"/>
    <x v="8"/>
    <x v="0"/>
    <s v="Friday"/>
    <s v="23"/>
    <x v="1"/>
    <x v="1"/>
    <x v="1"/>
    <x v="3"/>
    <n v="36"/>
    <n v="230"/>
    <n v="8280"/>
    <n v="4140"/>
    <n v="0.5"/>
    <x v="1"/>
    <s v="low Units"/>
    <n v="1.2464806416949785E-3"/>
  </r>
  <r>
    <x v="1"/>
    <s v="Outlet"/>
    <n v="1197831"/>
    <n v="44128"/>
    <s v="24-10-2020"/>
    <x v="8"/>
    <x v="0"/>
    <s v="Saturday"/>
    <s v="24"/>
    <x v="1"/>
    <x v="1"/>
    <x v="1"/>
    <x v="4"/>
    <n v="30"/>
    <n v="195"/>
    <n v="5850"/>
    <n v="1872"/>
    <n v="0.32"/>
    <x v="1"/>
    <s v="low Units"/>
    <n v="5.6362602928816425E-4"/>
  </r>
  <r>
    <x v="1"/>
    <s v="Outlet"/>
    <n v="1197831"/>
    <n v="44129"/>
    <s v="25-10-2020"/>
    <x v="8"/>
    <x v="0"/>
    <s v="Sunday"/>
    <s v="25"/>
    <x v="1"/>
    <x v="1"/>
    <x v="1"/>
    <x v="5"/>
    <n v="44"/>
    <n v="289"/>
    <n v="12716"/>
    <n v="7248"/>
    <n v="0.56999999999999995"/>
    <x v="1"/>
    <s v="low Units"/>
    <n v="2.1822443698080204E-3"/>
  </r>
  <r>
    <x v="1"/>
    <s v="Outlet"/>
    <n v="1197831"/>
    <n v="44130"/>
    <s v="26-10-2020"/>
    <x v="8"/>
    <x v="0"/>
    <s v="Monday"/>
    <s v="26"/>
    <x v="1"/>
    <x v="1"/>
    <x v="1"/>
    <x v="0"/>
    <n v="32"/>
    <n v="333"/>
    <n v="10656"/>
    <n v="4262"/>
    <n v="0.4"/>
    <x v="1"/>
    <s v="low Units"/>
    <n v="1.2832126799285021E-3"/>
  </r>
  <r>
    <x v="1"/>
    <s v="Outlet"/>
    <n v="1197831"/>
    <n v="44131"/>
    <s v="27-10-2020"/>
    <x v="8"/>
    <x v="0"/>
    <s v="Tuesday"/>
    <s v="27"/>
    <x v="1"/>
    <x v="1"/>
    <x v="1"/>
    <x v="1"/>
    <n v="34"/>
    <n v="333"/>
    <n v="11322"/>
    <n v="4755"/>
    <n v="0.42"/>
    <x v="1"/>
    <s v="low Units"/>
    <n v="1.4316462442656094E-3"/>
  </r>
  <r>
    <x v="1"/>
    <s v="Outlet"/>
    <n v="1197831"/>
    <n v="44132"/>
    <s v="28-10-2020"/>
    <x v="8"/>
    <x v="0"/>
    <s v="Wednesday"/>
    <s v="28"/>
    <x v="1"/>
    <x v="1"/>
    <x v="1"/>
    <x v="2"/>
    <n v="38"/>
    <n v="298"/>
    <n v="11324"/>
    <n v="4303"/>
    <n v="0.38"/>
    <x v="1"/>
    <s v="low Units"/>
    <n v="1.2955570534332109E-3"/>
  </r>
  <r>
    <x v="1"/>
    <s v="Outlet"/>
    <n v="1197831"/>
    <n v="44133"/>
    <s v="29-10-2020"/>
    <x v="8"/>
    <x v="0"/>
    <s v="Thursday"/>
    <s v="29"/>
    <x v="1"/>
    <x v="1"/>
    <x v="1"/>
    <x v="3"/>
    <n v="36"/>
    <n v="210"/>
    <n v="7560"/>
    <n v="3931"/>
    <n v="0.52"/>
    <x v="1"/>
    <s v="low Units"/>
    <n v="1.1835544450490244E-3"/>
  </r>
  <r>
    <x v="1"/>
    <s v="Outlet"/>
    <n v="1197831"/>
    <n v="44134"/>
    <s v="30-10-2020"/>
    <x v="8"/>
    <x v="0"/>
    <s v="Friday"/>
    <s v="30"/>
    <x v="1"/>
    <x v="1"/>
    <x v="1"/>
    <x v="4"/>
    <n v="30"/>
    <n v="208"/>
    <n v="6240"/>
    <n v="2246"/>
    <n v="0.36"/>
    <x v="1"/>
    <s v="low Units"/>
    <n v="6.7623080223355595E-4"/>
  </r>
  <r>
    <x v="1"/>
    <s v="Outlet"/>
    <n v="1197831"/>
    <n v="44135"/>
    <s v="31-10-2020"/>
    <x v="8"/>
    <x v="0"/>
    <s v="Saturday"/>
    <s v="31"/>
    <x v="1"/>
    <x v="1"/>
    <x v="1"/>
    <x v="5"/>
    <n v="41"/>
    <n v="306"/>
    <n v="12546"/>
    <n v="6900"/>
    <n v="0.55000000000000004"/>
    <x v="1"/>
    <s v="low Units"/>
    <n v="2.0774677361582975E-3"/>
  </r>
  <r>
    <x v="3"/>
    <s v="Outlet"/>
    <n v="1128299"/>
    <n v="44136"/>
    <s v="01-11-2020"/>
    <x v="9"/>
    <x v="0"/>
    <s v="Sunday"/>
    <s v="01"/>
    <x v="1"/>
    <x v="1"/>
    <x v="1"/>
    <x v="0"/>
    <n v="30"/>
    <n v="264"/>
    <n v="7920"/>
    <n v="3089"/>
    <n v="0.39"/>
    <x v="1"/>
    <s v="low Units"/>
    <n v="9.3004316478159156E-4"/>
  </r>
  <r>
    <x v="3"/>
    <s v="Outlet"/>
    <n v="1128299"/>
    <n v="44137"/>
    <s v="02-11-2020"/>
    <x v="9"/>
    <x v="0"/>
    <s v="Monday"/>
    <s v="02"/>
    <x v="1"/>
    <x v="1"/>
    <x v="1"/>
    <x v="1"/>
    <n v="33"/>
    <n v="248"/>
    <n v="8184"/>
    <n v="1882"/>
    <n v="0.23"/>
    <x v="1"/>
    <s v="low Units"/>
    <n v="5.666368520941907E-4"/>
  </r>
  <r>
    <x v="3"/>
    <s v="Outlet"/>
    <n v="1128299"/>
    <n v="44138"/>
    <s v="03-11-2020"/>
    <x v="9"/>
    <x v="0"/>
    <s v="Tuesday"/>
    <s v="03"/>
    <x v="1"/>
    <x v="1"/>
    <x v="1"/>
    <x v="2"/>
    <n v="33"/>
    <n v="271"/>
    <n v="8943"/>
    <n v="3756"/>
    <n v="0.42"/>
    <x v="1"/>
    <s v="low Units"/>
    <n v="1.1308650459435601E-3"/>
  </r>
  <r>
    <x v="3"/>
    <s v="Outlet"/>
    <n v="1128299"/>
    <n v="44139"/>
    <s v="04-11-2020"/>
    <x v="9"/>
    <x v="0"/>
    <s v="Wednesday"/>
    <s v="04"/>
    <x v="1"/>
    <x v="1"/>
    <x v="1"/>
    <x v="3"/>
    <n v="35"/>
    <n v="219"/>
    <n v="7665"/>
    <n v="2759"/>
    <n v="0.36"/>
    <x v="1"/>
    <s v="low Units"/>
    <n v="8.3068601218271639E-4"/>
  </r>
  <r>
    <x v="3"/>
    <s v="Outlet"/>
    <n v="1128299"/>
    <n v="44140"/>
    <s v="05-11-2020"/>
    <x v="9"/>
    <x v="0"/>
    <s v="Thursday"/>
    <s v="05"/>
    <x v="2"/>
    <x v="2"/>
    <x v="2"/>
    <x v="4"/>
    <n v="38"/>
    <n v="173"/>
    <n v="6574"/>
    <n v="3550"/>
    <n v="0.54"/>
    <x v="1"/>
    <s v="low Units"/>
    <n v="1.0688420961394141E-3"/>
  </r>
  <r>
    <x v="3"/>
    <s v="Outlet"/>
    <n v="1128299"/>
    <n v="44141"/>
    <s v="06-11-2020"/>
    <x v="9"/>
    <x v="0"/>
    <s v="Friday"/>
    <s v="06"/>
    <x v="2"/>
    <x v="2"/>
    <x v="2"/>
    <x v="5"/>
    <n v="36"/>
    <n v="233"/>
    <n v="8388"/>
    <n v="1761"/>
    <n v="0.21"/>
    <x v="1"/>
    <s v="low Units"/>
    <n v="5.3020589614126987E-4"/>
  </r>
  <r>
    <x v="3"/>
    <s v="Outlet"/>
    <n v="1128299"/>
    <n v="44142"/>
    <s v="07-11-2020"/>
    <x v="9"/>
    <x v="0"/>
    <s v="Saturday"/>
    <s v="07"/>
    <x v="2"/>
    <x v="2"/>
    <x v="2"/>
    <x v="0"/>
    <n v="28"/>
    <n v="289"/>
    <n v="8092"/>
    <n v="3399"/>
    <n v="0.42"/>
    <x v="1"/>
    <s v="low Units"/>
    <n v="1.0233786717684136E-3"/>
  </r>
  <r>
    <x v="3"/>
    <s v="Outlet"/>
    <n v="1128299"/>
    <n v="44143"/>
    <s v="08-11-2020"/>
    <x v="9"/>
    <x v="0"/>
    <s v="Sunday"/>
    <s v="08"/>
    <x v="2"/>
    <x v="2"/>
    <x v="2"/>
    <x v="1"/>
    <n v="36"/>
    <n v="239"/>
    <n v="8604"/>
    <n v="2151"/>
    <n v="0.25"/>
    <x v="1"/>
    <s v="low Units"/>
    <n v="6.4762798557630407E-4"/>
  </r>
  <r>
    <x v="3"/>
    <s v="Outlet"/>
    <n v="1128299"/>
    <n v="44144"/>
    <s v="09-11-2020"/>
    <x v="9"/>
    <x v="0"/>
    <s v="Monday"/>
    <s v="09"/>
    <x v="2"/>
    <x v="2"/>
    <x v="2"/>
    <x v="2"/>
    <n v="40"/>
    <n v="247"/>
    <n v="9880"/>
    <n v="4051"/>
    <n v="0.41"/>
    <x v="1"/>
    <s v="low Units"/>
    <n v="1.2196843187213425E-3"/>
  </r>
  <r>
    <x v="3"/>
    <s v="Outlet"/>
    <n v="1128299"/>
    <n v="44145"/>
    <s v="10-11-2020"/>
    <x v="9"/>
    <x v="0"/>
    <s v="Tuesday"/>
    <s v="10"/>
    <x v="2"/>
    <x v="2"/>
    <x v="2"/>
    <x v="3"/>
    <n v="39"/>
    <n v="190"/>
    <n v="7410"/>
    <n v="2519"/>
    <n v="0.34"/>
    <x v="1"/>
    <s v="low Units"/>
    <n v="7.5842626483807994E-4"/>
  </r>
  <r>
    <x v="3"/>
    <s v="Outlet"/>
    <n v="1128299"/>
    <n v="44146"/>
    <s v="11-11-2020"/>
    <x v="9"/>
    <x v="0"/>
    <s v="Wednesday"/>
    <s v="11"/>
    <x v="2"/>
    <x v="2"/>
    <x v="2"/>
    <x v="4"/>
    <n v="42"/>
    <n v="165"/>
    <n v="6930"/>
    <n v="3950"/>
    <n v="0.56999999999999995"/>
    <x v="1"/>
    <s v="low Units"/>
    <n v="1.1892750083804748E-3"/>
  </r>
  <r>
    <x v="3"/>
    <s v="Outlet"/>
    <n v="1128299"/>
    <n v="44147"/>
    <s v="12-11-2020"/>
    <x v="9"/>
    <x v="0"/>
    <s v="Thursday"/>
    <s v="12"/>
    <x v="2"/>
    <x v="2"/>
    <x v="2"/>
    <x v="5"/>
    <n v="33"/>
    <n v="210"/>
    <n v="6930"/>
    <n v="1525"/>
    <n v="0.22"/>
    <x v="1"/>
    <s v="low Units"/>
    <n v="4.5915047791904404E-4"/>
  </r>
  <r>
    <x v="3"/>
    <s v="Outlet"/>
    <n v="1128299"/>
    <n v="44148"/>
    <s v="13-11-2020"/>
    <x v="9"/>
    <x v="0"/>
    <s v="Friday"/>
    <s v="13"/>
    <x v="2"/>
    <x v="2"/>
    <x v="2"/>
    <x v="0"/>
    <n v="36"/>
    <n v="272"/>
    <n v="9792"/>
    <n v="3819"/>
    <n v="0.39"/>
    <x v="1"/>
    <s v="low Units"/>
    <n v="1.1498332296215274E-3"/>
  </r>
  <r>
    <x v="3"/>
    <s v="Outlet"/>
    <n v="1128299"/>
    <n v="44149"/>
    <s v="14-11-2020"/>
    <x v="9"/>
    <x v="0"/>
    <s v="Saturday"/>
    <s v="14"/>
    <x v="2"/>
    <x v="2"/>
    <x v="2"/>
    <x v="1"/>
    <n v="39"/>
    <n v="231"/>
    <n v="9009"/>
    <n v="2072"/>
    <n v="0.23"/>
    <x v="1"/>
    <s v="low Units"/>
    <n v="6.2384248540869468E-4"/>
  </r>
  <r>
    <x v="3"/>
    <s v="Outlet"/>
    <n v="1128299"/>
    <n v="44150"/>
    <s v="15-11-2020"/>
    <x v="9"/>
    <x v="0"/>
    <s v="Sunday"/>
    <s v="15"/>
    <x v="2"/>
    <x v="2"/>
    <x v="2"/>
    <x v="2"/>
    <n v="47"/>
    <n v="210"/>
    <n v="9870"/>
    <n v="4145"/>
    <n v="0.42"/>
    <x v="1"/>
    <s v="low Units"/>
    <n v="1.2479860530979919E-3"/>
  </r>
  <r>
    <x v="3"/>
    <s v="Outlet"/>
    <n v="1128299"/>
    <n v="44187"/>
    <s v="22-12-2020"/>
    <x v="10"/>
    <x v="0"/>
    <s v="Tuesday"/>
    <s v="22"/>
    <x v="2"/>
    <x v="2"/>
    <x v="2"/>
    <x v="3"/>
    <n v="48"/>
    <n v="204"/>
    <n v="9792"/>
    <n v="3133"/>
    <n v="0.32"/>
    <x v="1"/>
    <s v="low Units"/>
    <n v="9.432907851281082E-4"/>
  </r>
  <r>
    <x v="3"/>
    <s v="Outlet"/>
    <n v="1128299"/>
    <n v="44188"/>
    <s v="23-12-2020"/>
    <x v="10"/>
    <x v="0"/>
    <s v="Wednesday"/>
    <s v="23"/>
    <x v="2"/>
    <x v="2"/>
    <x v="2"/>
    <x v="4"/>
    <n v="51"/>
    <n v="170"/>
    <n v="8670"/>
    <n v="4682"/>
    <n v="0.54"/>
    <x v="1"/>
    <s v="low Units"/>
    <n v="1.4096672377816159E-3"/>
  </r>
  <r>
    <x v="3"/>
    <s v="Outlet"/>
    <n v="1128299"/>
    <n v="44189"/>
    <s v="24-12-2020"/>
    <x v="10"/>
    <x v="0"/>
    <s v="Thursday"/>
    <s v="24"/>
    <x v="2"/>
    <x v="2"/>
    <x v="2"/>
    <x v="5"/>
    <n v="41"/>
    <n v="245"/>
    <n v="10045"/>
    <n v="2009"/>
    <n v="0.2"/>
    <x v="1"/>
    <s v="low Units"/>
    <n v="6.0487430173072757E-4"/>
  </r>
  <r>
    <x v="3"/>
    <s v="Outlet"/>
    <n v="1128299"/>
    <n v="44190"/>
    <s v="25-12-2020"/>
    <x v="10"/>
    <x v="0"/>
    <s v="Friday"/>
    <s v="25"/>
    <x v="2"/>
    <x v="2"/>
    <x v="2"/>
    <x v="0"/>
    <n v="40"/>
    <n v="271"/>
    <n v="10840"/>
    <n v="4119"/>
    <n v="0.38"/>
    <x v="1"/>
    <s v="low Units"/>
    <n v="1.2401579138023229E-3"/>
  </r>
  <r>
    <x v="3"/>
    <s v="Outlet"/>
    <n v="1128299"/>
    <n v="44191"/>
    <s v="26-12-2020"/>
    <x v="10"/>
    <x v="0"/>
    <s v="Saturday"/>
    <s v="26"/>
    <x v="2"/>
    <x v="2"/>
    <x v="2"/>
    <x v="1"/>
    <n v="51"/>
    <n v="216"/>
    <n v="11016"/>
    <n v="2754"/>
    <n v="0.25"/>
    <x v="1"/>
    <s v="low Units"/>
    <n v="8.2918060077970322E-4"/>
  </r>
  <r>
    <x v="3"/>
    <s v="Outlet"/>
    <n v="1128299"/>
    <n v="44192"/>
    <s v="27-12-2020"/>
    <x v="10"/>
    <x v="0"/>
    <s v="Sunday"/>
    <s v="27"/>
    <x v="2"/>
    <x v="2"/>
    <x v="2"/>
    <x v="2"/>
    <n v="46"/>
    <n v="254"/>
    <n v="11684"/>
    <n v="4557"/>
    <n v="0.39"/>
    <x v="1"/>
    <s v="low Units"/>
    <n v="1.3720319527062844E-3"/>
  </r>
  <r>
    <x v="3"/>
    <s v="Outlet"/>
    <n v="1128299"/>
    <n v="44193"/>
    <s v="28-12-2020"/>
    <x v="10"/>
    <x v="0"/>
    <s v="Monday"/>
    <s v="28"/>
    <x v="2"/>
    <x v="2"/>
    <x v="2"/>
    <x v="3"/>
    <n v="48"/>
    <n v="188"/>
    <n v="9024"/>
    <n v="3068"/>
    <n v="0.34"/>
    <x v="1"/>
    <s v="low Units"/>
    <n v="9.2372043688893589E-4"/>
  </r>
  <r>
    <x v="3"/>
    <s v="Outlet"/>
    <n v="1128299"/>
    <n v="44194"/>
    <s v="29-12-2020"/>
    <x v="10"/>
    <x v="0"/>
    <s v="Tuesday"/>
    <s v="29"/>
    <x v="2"/>
    <x v="2"/>
    <x v="2"/>
    <x v="4"/>
    <n v="47"/>
    <n v="158"/>
    <n v="7426"/>
    <n v="4159"/>
    <n v="0.56000000000000005"/>
    <x v="1"/>
    <s v="low Units"/>
    <n v="1.2522012050264289E-3"/>
  </r>
  <r>
    <x v="3"/>
    <s v="Outlet"/>
    <n v="1128299"/>
    <n v="44195"/>
    <s v="30-12-2020"/>
    <x v="10"/>
    <x v="0"/>
    <s v="Wednesday"/>
    <s v="30"/>
    <x v="2"/>
    <x v="2"/>
    <x v="2"/>
    <x v="5"/>
    <n v="62"/>
    <n v="245"/>
    <n v="15190"/>
    <n v="2886"/>
    <n v="0.19"/>
    <x v="1"/>
    <s v="low Units"/>
    <n v="8.6892346181925316E-4"/>
  </r>
  <r>
    <x v="3"/>
    <s v="Outlet"/>
    <n v="1128299"/>
    <n v="44196"/>
    <s v="31-12-2020"/>
    <x v="10"/>
    <x v="0"/>
    <s v="Thursday"/>
    <s v="31"/>
    <x v="2"/>
    <x v="2"/>
    <x v="2"/>
    <x v="0"/>
    <n v="44"/>
    <n v="270"/>
    <n v="11880"/>
    <n v="5227"/>
    <n v="0.44"/>
    <x v="1"/>
    <s v="low Units"/>
    <n v="1.5737570807100611E-3"/>
  </r>
  <r>
    <x v="3"/>
    <s v="Outlet"/>
    <n v="1128299"/>
    <n v="44197"/>
    <s v="01-01-2021"/>
    <x v="0"/>
    <x v="1"/>
    <s v="Friday"/>
    <s v="01"/>
    <x v="2"/>
    <x v="2"/>
    <x v="2"/>
    <x v="1"/>
    <n v="51"/>
    <n v="233"/>
    <n v="11883"/>
    <n v="3208"/>
    <n v="0.27"/>
    <x v="1"/>
    <s v="low Units"/>
    <n v="9.6587195617330707E-4"/>
  </r>
  <r>
    <x v="3"/>
    <s v="Outlet"/>
    <n v="1128299"/>
    <n v="44198"/>
    <s v="02-01-2021"/>
    <x v="0"/>
    <x v="1"/>
    <s v="Saturday"/>
    <s v="02"/>
    <x v="2"/>
    <x v="2"/>
    <x v="2"/>
    <x v="2"/>
    <n v="46"/>
    <n v="225"/>
    <n v="10350"/>
    <n v="4554"/>
    <n v="0.44"/>
    <x v="1"/>
    <s v="low Units"/>
    <n v="1.3711287058644766E-3"/>
  </r>
  <r>
    <x v="3"/>
    <s v="Outlet"/>
    <n v="1128299"/>
    <n v="44199"/>
    <s v="03-01-2021"/>
    <x v="0"/>
    <x v="1"/>
    <s v="Sunday"/>
    <s v="03"/>
    <x v="2"/>
    <x v="2"/>
    <x v="2"/>
    <x v="3"/>
    <n v="42"/>
    <n v="228"/>
    <n v="9576"/>
    <n v="4022"/>
    <n v="0.42"/>
    <x v="1"/>
    <s v="low Units"/>
    <n v="1.2109529325838655E-3"/>
  </r>
  <r>
    <x v="3"/>
    <s v="Outlet"/>
    <n v="1128299"/>
    <n v="44200"/>
    <s v="04-01-2021"/>
    <x v="0"/>
    <x v="1"/>
    <s v="Monday"/>
    <s v="04"/>
    <x v="2"/>
    <x v="2"/>
    <x v="2"/>
    <x v="4"/>
    <n v="49"/>
    <n v="182"/>
    <n v="8918"/>
    <n v="5083"/>
    <n v="0.56999999999999995"/>
    <x v="1"/>
    <s v="low Units"/>
    <n v="1.5304012323032793E-3"/>
  </r>
  <r>
    <x v="3"/>
    <s v="Outlet"/>
    <n v="1128299"/>
    <n v="44201"/>
    <s v="05-01-2021"/>
    <x v="0"/>
    <x v="1"/>
    <s v="Tuesday"/>
    <s v="05"/>
    <x v="2"/>
    <x v="2"/>
    <x v="2"/>
    <x v="5"/>
    <n v="58"/>
    <n v="225"/>
    <n v="13050"/>
    <n v="3002"/>
    <n v="0.23"/>
    <x v="1"/>
    <s v="low Units"/>
    <n v="9.0384900636916081E-4"/>
  </r>
  <r>
    <x v="3"/>
    <s v="Outlet"/>
    <n v="1128299"/>
    <n v="44202"/>
    <s v="06-01-2021"/>
    <x v="0"/>
    <x v="1"/>
    <s v="Wednesday"/>
    <s v="06"/>
    <x v="2"/>
    <x v="2"/>
    <x v="2"/>
    <x v="0"/>
    <n v="41"/>
    <n v="341"/>
    <n v="13981"/>
    <n v="6012"/>
    <n v="0.43"/>
    <x v="1"/>
    <s v="low Units"/>
    <n v="1.8101066709831427E-3"/>
  </r>
  <r>
    <x v="3"/>
    <s v="Outlet"/>
    <n v="1128299"/>
    <n v="44203"/>
    <s v="07-01-2021"/>
    <x v="0"/>
    <x v="1"/>
    <s v="Thursday"/>
    <s v="07"/>
    <x v="2"/>
    <x v="2"/>
    <x v="2"/>
    <x v="1"/>
    <n v="50"/>
    <n v="256"/>
    <n v="12800"/>
    <n v="3840"/>
    <n v="0.3"/>
    <x v="1"/>
    <s v="low Units"/>
    <n v="1.156155957514183E-3"/>
  </r>
  <r>
    <x v="3"/>
    <s v="Outlet"/>
    <n v="1128299"/>
    <n v="44204"/>
    <s v="08-01-2021"/>
    <x v="0"/>
    <x v="1"/>
    <s v="Friday"/>
    <s v="08"/>
    <x v="2"/>
    <x v="2"/>
    <x v="2"/>
    <x v="2"/>
    <n v="42"/>
    <n v="281"/>
    <n v="11802"/>
    <n v="5311"/>
    <n v="0.45"/>
    <x v="1"/>
    <s v="low Units"/>
    <n v="1.599047992280684E-3"/>
  </r>
  <r>
    <x v="3"/>
    <s v="Outlet"/>
    <n v="1128299"/>
    <n v="44205"/>
    <s v="09-01-2021"/>
    <x v="0"/>
    <x v="1"/>
    <s v="Saturday"/>
    <s v="09"/>
    <x v="2"/>
    <x v="2"/>
    <x v="2"/>
    <x v="3"/>
    <n v="41"/>
    <n v="224"/>
    <n v="9184"/>
    <n v="3765"/>
    <n v="0.41"/>
    <x v="1"/>
    <s v="low Units"/>
    <n v="1.1335747864689842E-3"/>
  </r>
  <r>
    <x v="3"/>
    <s v="Outlet"/>
    <n v="1128299"/>
    <n v="44206"/>
    <s v="10-01-2021"/>
    <x v="0"/>
    <x v="1"/>
    <s v="Sunday"/>
    <s v="10"/>
    <x v="2"/>
    <x v="2"/>
    <x v="2"/>
    <x v="4"/>
    <n v="44"/>
    <n v="196"/>
    <n v="8624"/>
    <n v="5261"/>
    <n v="0.61"/>
    <x v="1"/>
    <s v="low Units"/>
    <n v="1.5839938782505514E-3"/>
  </r>
  <r>
    <x v="3"/>
    <s v="Outlet"/>
    <n v="1128299"/>
    <n v="44207"/>
    <s v="11-01-2021"/>
    <x v="0"/>
    <x v="1"/>
    <s v="Monday"/>
    <s v="11"/>
    <x v="2"/>
    <x v="2"/>
    <x v="2"/>
    <x v="5"/>
    <n v="60"/>
    <n v="306"/>
    <n v="18360"/>
    <n v="4774"/>
    <n v="0.26"/>
    <x v="1"/>
    <s v="low Units"/>
    <n v="1.4373668075970598E-3"/>
  </r>
  <r>
    <x v="3"/>
    <s v="Outlet"/>
    <n v="1128299"/>
    <n v="44208"/>
    <s v="12-01-2021"/>
    <x v="0"/>
    <x v="1"/>
    <s v="Tuesday"/>
    <s v="12"/>
    <x v="2"/>
    <x v="2"/>
    <x v="2"/>
    <x v="0"/>
    <n v="41"/>
    <n v="338"/>
    <n v="13858"/>
    <n v="5266"/>
    <n v="0.38"/>
    <x v="1"/>
    <s v="low Units"/>
    <n v="1.5854992896535644E-3"/>
  </r>
  <r>
    <x v="3"/>
    <s v="Outlet"/>
    <n v="1128299"/>
    <n v="44209"/>
    <s v="13-01-2021"/>
    <x v="0"/>
    <x v="1"/>
    <s v="Wednesday"/>
    <s v="13"/>
    <x v="2"/>
    <x v="2"/>
    <x v="2"/>
    <x v="1"/>
    <n v="49"/>
    <n v="263"/>
    <n v="12887"/>
    <n v="3093"/>
    <n v="0.24"/>
    <x v="1"/>
    <s v="low Units"/>
    <n v="9.3124749390400207E-4"/>
  </r>
  <r>
    <x v="3"/>
    <s v="Outlet"/>
    <n v="1128299"/>
    <n v="44210"/>
    <s v="14-01-2021"/>
    <x v="0"/>
    <x v="1"/>
    <s v="Thursday"/>
    <s v="14"/>
    <x v="2"/>
    <x v="2"/>
    <x v="2"/>
    <x v="2"/>
    <n v="46"/>
    <n v="264"/>
    <n v="12144"/>
    <n v="4858"/>
    <n v="0.4"/>
    <x v="1"/>
    <s v="low Units"/>
    <n v="1.4626577191676827E-3"/>
  </r>
  <r>
    <x v="3"/>
    <s v="Outlet"/>
    <n v="1128299"/>
    <n v="44211"/>
    <s v="15-01-2021"/>
    <x v="0"/>
    <x v="1"/>
    <s v="Friday"/>
    <s v="15"/>
    <x v="2"/>
    <x v="2"/>
    <x v="2"/>
    <x v="3"/>
    <n v="46"/>
    <n v="247"/>
    <n v="11362"/>
    <n v="4090"/>
    <n v="0.36"/>
    <x v="1"/>
    <s v="low Units"/>
    <n v="1.2314265276648459E-3"/>
  </r>
  <r>
    <x v="3"/>
    <s v="Outlet"/>
    <n v="1128299"/>
    <n v="44212"/>
    <s v="16-01-2021"/>
    <x v="0"/>
    <x v="1"/>
    <s v="Saturday"/>
    <s v="16"/>
    <x v="2"/>
    <x v="2"/>
    <x v="2"/>
    <x v="4"/>
    <n v="44"/>
    <n v="240"/>
    <n v="10560"/>
    <n v="5914"/>
    <n v="0.56000000000000005"/>
    <x v="1"/>
    <s v="low Units"/>
    <n v="1.780600607484083E-3"/>
  </r>
  <r>
    <x v="3"/>
    <s v="Outlet"/>
    <n v="1128299"/>
    <n v="44213"/>
    <s v="17-01-2021"/>
    <x v="0"/>
    <x v="1"/>
    <s v="Sunday"/>
    <s v="17"/>
    <x v="2"/>
    <x v="2"/>
    <x v="2"/>
    <x v="5"/>
    <n v="56"/>
    <n v="264"/>
    <n v="14784"/>
    <n v="2809"/>
    <n v="0.19"/>
    <x v="1"/>
    <s v="low Units"/>
    <n v="8.4574012621284897E-4"/>
  </r>
  <r>
    <x v="3"/>
    <s v="Outlet"/>
    <n v="1128299"/>
    <n v="44214"/>
    <s v="18-01-2021"/>
    <x v="0"/>
    <x v="1"/>
    <s v="Monday"/>
    <s v="18"/>
    <x v="2"/>
    <x v="2"/>
    <x v="2"/>
    <x v="0"/>
    <n v="45"/>
    <n v="302"/>
    <n v="13590"/>
    <n v="5436"/>
    <n v="0.4"/>
    <x v="1"/>
    <s v="low Units"/>
    <n v="1.6366832773560152E-3"/>
  </r>
  <r>
    <x v="3"/>
    <s v="Outlet"/>
    <n v="1128299"/>
    <n v="44215"/>
    <s v="19-01-2021"/>
    <x v="0"/>
    <x v="1"/>
    <s v="Tuesday"/>
    <s v="19"/>
    <x v="2"/>
    <x v="2"/>
    <x v="2"/>
    <x v="1"/>
    <n v="47"/>
    <n v="278"/>
    <n v="13066"/>
    <n v="2875"/>
    <n v="0.22"/>
    <x v="1"/>
    <s v="low Units"/>
    <n v="8.6561155673262405E-4"/>
  </r>
  <r>
    <x v="3"/>
    <s v="Outlet"/>
    <n v="1128299"/>
    <n v="44216"/>
    <s v="20-01-2021"/>
    <x v="0"/>
    <x v="1"/>
    <s v="Wednesday"/>
    <s v="20"/>
    <x v="2"/>
    <x v="2"/>
    <x v="2"/>
    <x v="2"/>
    <n v="51"/>
    <n v="248"/>
    <n v="12648"/>
    <n v="4933"/>
    <n v="0.39"/>
    <x v="1"/>
    <s v="low Units"/>
    <n v="1.4852388902128813E-3"/>
  </r>
  <r>
    <x v="3"/>
    <s v="Outlet"/>
    <n v="1128299"/>
    <n v="44217"/>
    <s v="21-01-2021"/>
    <x v="0"/>
    <x v="1"/>
    <s v="Thursday"/>
    <s v="21"/>
    <x v="2"/>
    <x v="2"/>
    <x v="2"/>
    <x v="3"/>
    <n v="52"/>
    <n v="255"/>
    <n v="13260"/>
    <n v="4508"/>
    <n v="0.34"/>
    <x v="1"/>
    <s v="low Units"/>
    <n v="1.3572789209567546E-3"/>
  </r>
  <r>
    <x v="3"/>
    <s v="Outlet"/>
    <n v="1128299"/>
    <n v="44218"/>
    <s v="22-01-2021"/>
    <x v="0"/>
    <x v="1"/>
    <s v="Friday"/>
    <s v="22"/>
    <x v="2"/>
    <x v="2"/>
    <x v="2"/>
    <x v="4"/>
    <n v="59"/>
    <n v="263"/>
    <n v="15517"/>
    <n v="8845"/>
    <n v="0.56999999999999995"/>
    <x v="1"/>
    <s v="low Units"/>
    <n v="2.6630727719304556E-3"/>
  </r>
  <r>
    <x v="3"/>
    <s v="Outlet"/>
    <n v="1128299"/>
    <n v="44219"/>
    <s v="23-01-2021"/>
    <x v="0"/>
    <x v="1"/>
    <s v="Saturday"/>
    <s v="23"/>
    <x v="2"/>
    <x v="2"/>
    <x v="2"/>
    <x v="5"/>
    <n v="60"/>
    <n v="254"/>
    <n v="15240"/>
    <n v="3353"/>
    <n v="0.22"/>
    <x v="1"/>
    <s v="low Units"/>
    <n v="1.0095288868606916E-3"/>
  </r>
  <r>
    <x v="3"/>
    <s v="Outlet"/>
    <n v="1128299"/>
    <n v="44220"/>
    <s v="24-01-2021"/>
    <x v="0"/>
    <x v="1"/>
    <s v="Sunday"/>
    <s v="24"/>
    <x v="2"/>
    <x v="2"/>
    <x v="2"/>
    <x v="0"/>
    <n v="40"/>
    <n v="287"/>
    <n v="11480"/>
    <n v="4018"/>
    <n v="0.35"/>
    <x v="1"/>
    <s v="low Units"/>
    <n v="1.2097486034614551E-3"/>
  </r>
  <r>
    <x v="3"/>
    <s v="Outlet"/>
    <n v="1128299"/>
    <n v="44221"/>
    <s v="25-01-2021"/>
    <x v="0"/>
    <x v="1"/>
    <s v="Monday"/>
    <s v="25"/>
    <x v="2"/>
    <x v="2"/>
    <x v="2"/>
    <x v="1"/>
    <n v="42"/>
    <n v="287"/>
    <n v="12054"/>
    <n v="2049"/>
    <n v="0.17"/>
    <x v="1"/>
    <s v="low Units"/>
    <n v="6.1691759295483359E-4"/>
  </r>
  <r>
    <x v="3"/>
    <s v="Outlet"/>
    <n v="1128299"/>
    <n v="44222"/>
    <s v="26-01-2021"/>
    <x v="0"/>
    <x v="1"/>
    <s v="Tuesday"/>
    <s v="26"/>
    <x v="2"/>
    <x v="2"/>
    <x v="2"/>
    <x v="2"/>
    <n v="39"/>
    <n v="248"/>
    <n v="9672"/>
    <n v="3288"/>
    <n v="0.34"/>
    <x v="1"/>
    <s v="low Units"/>
    <n v="9.8995853862151933E-4"/>
  </r>
  <r>
    <x v="3"/>
    <s v="Outlet"/>
    <n v="1128299"/>
    <n v="44223"/>
    <s v="27-01-2021"/>
    <x v="0"/>
    <x v="1"/>
    <s v="Wednesday"/>
    <s v="27"/>
    <x v="2"/>
    <x v="2"/>
    <x v="2"/>
    <x v="3"/>
    <n v="39"/>
    <n v="247"/>
    <n v="9633"/>
    <n v="2601"/>
    <n v="0.27"/>
    <x v="1"/>
    <s v="low Units"/>
    <n v="7.8311501184749751E-4"/>
  </r>
  <r>
    <x v="3"/>
    <s v="Outlet"/>
    <n v="1128299"/>
    <n v="44224"/>
    <s v="28-01-2021"/>
    <x v="0"/>
    <x v="1"/>
    <s v="Thursday"/>
    <s v="28"/>
    <x v="2"/>
    <x v="2"/>
    <x v="2"/>
    <x v="4"/>
    <n v="43"/>
    <n v="225"/>
    <n v="9675"/>
    <n v="4644"/>
    <n v="0.48"/>
    <x v="1"/>
    <s v="low Units"/>
    <n v="1.3982261111187152E-3"/>
  </r>
  <r>
    <x v="3"/>
    <s v="Outlet"/>
    <n v="1128299"/>
    <n v="44225"/>
    <s v="29-01-2021"/>
    <x v="0"/>
    <x v="1"/>
    <s v="Friday"/>
    <s v="29"/>
    <x v="2"/>
    <x v="2"/>
    <x v="2"/>
    <x v="5"/>
    <n v="51"/>
    <n v="264"/>
    <n v="13464"/>
    <n v="2020"/>
    <n v="0.15"/>
    <x v="1"/>
    <s v="low Units"/>
    <n v="6.0818620681735679E-4"/>
  </r>
  <r>
    <x v="3"/>
    <s v="Outlet"/>
    <n v="1128299"/>
    <n v="44226"/>
    <s v="30-01-2021"/>
    <x v="0"/>
    <x v="1"/>
    <s v="Saturday"/>
    <s v="30"/>
    <x v="2"/>
    <x v="2"/>
    <x v="2"/>
    <x v="0"/>
    <n v="36"/>
    <n v="289"/>
    <n v="10404"/>
    <n v="3433"/>
    <n v="0.33"/>
    <x v="1"/>
    <s v="low Units"/>
    <n v="1.0336154693089037E-3"/>
  </r>
  <r>
    <x v="3"/>
    <s v="Outlet"/>
    <n v="1128299"/>
    <n v="44227"/>
    <s v="31-01-2021"/>
    <x v="0"/>
    <x v="1"/>
    <s v="Sunday"/>
    <s v="31"/>
    <x v="2"/>
    <x v="2"/>
    <x v="2"/>
    <x v="1"/>
    <n v="39"/>
    <n v="280"/>
    <n v="10920"/>
    <n v="1966"/>
    <n v="0.18"/>
    <x v="1"/>
    <s v="low Units"/>
    <n v="5.9192776366481347E-4"/>
  </r>
  <r>
    <x v="3"/>
    <s v="Outlet"/>
    <n v="1128299"/>
    <n v="44228"/>
    <s v="01-02-2021"/>
    <x v="1"/>
    <x v="1"/>
    <s v="Monday"/>
    <s v="01"/>
    <x v="2"/>
    <x v="2"/>
    <x v="2"/>
    <x v="2"/>
    <n v="42"/>
    <n v="210"/>
    <n v="8820"/>
    <n v="2911"/>
    <n v="0.33"/>
    <x v="1"/>
    <s v="low Units"/>
    <n v="8.7645051883431945E-4"/>
  </r>
  <r>
    <x v="3"/>
    <s v="Outlet"/>
    <n v="1128299"/>
    <n v="44229"/>
    <s v="02-02-2021"/>
    <x v="1"/>
    <x v="1"/>
    <s v="Tuesday"/>
    <s v="02"/>
    <x v="2"/>
    <x v="2"/>
    <x v="2"/>
    <x v="3"/>
    <n v="42"/>
    <n v="223"/>
    <n v="9366"/>
    <n v="2903"/>
    <n v="0.31"/>
    <x v="1"/>
    <s v="low Units"/>
    <n v="8.740418605894982E-4"/>
  </r>
  <r>
    <x v="3"/>
    <s v="Outlet"/>
    <n v="1128299"/>
    <n v="44230"/>
    <s v="03-02-2021"/>
    <x v="1"/>
    <x v="1"/>
    <s v="Wednesday"/>
    <s v="03"/>
    <x v="2"/>
    <x v="2"/>
    <x v="2"/>
    <x v="4"/>
    <n v="50"/>
    <n v="221"/>
    <n v="11050"/>
    <n v="5194"/>
    <n v="0.47"/>
    <x v="1"/>
    <s v="low Units"/>
    <n v="1.5638213654501736E-3"/>
  </r>
  <r>
    <x v="3"/>
    <s v="Outlet"/>
    <n v="1128299"/>
    <n v="44231"/>
    <s v="04-02-2021"/>
    <x v="1"/>
    <x v="1"/>
    <s v="Thursday"/>
    <s v="04"/>
    <x v="2"/>
    <x v="2"/>
    <x v="2"/>
    <x v="5"/>
    <n v="46"/>
    <n v="224"/>
    <n v="10304"/>
    <n v="1236"/>
    <n v="0.12"/>
    <x v="1"/>
    <s v="low Units"/>
    <n v="3.7213769882487766E-4"/>
  </r>
  <r>
    <x v="3"/>
    <s v="Outlet"/>
    <n v="1128299"/>
    <n v="44232"/>
    <s v="05-02-2021"/>
    <x v="1"/>
    <x v="1"/>
    <s v="Friday"/>
    <s v="05"/>
    <x v="2"/>
    <x v="2"/>
    <x v="2"/>
    <x v="0"/>
    <n v="39"/>
    <n v="263"/>
    <n v="10257"/>
    <n v="3590"/>
    <n v="0.35"/>
    <x v="1"/>
    <s v="low Units"/>
    <n v="1.0808853873635199E-3"/>
  </r>
  <r>
    <x v="3"/>
    <s v="Outlet"/>
    <n v="1128299"/>
    <n v="44233"/>
    <s v="06-02-2021"/>
    <x v="1"/>
    <x v="1"/>
    <s v="Saturday"/>
    <s v="06"/>
    <x v="2"/>
    <x v="2"/>
    <x v="2"/>
    <x v="1"/>
    <n v="46"/>
    <n v="306"/>
    <n v="14076"/>
    <n v="2815"/>
    <n v="0.2"/>
    <x v="1"/>
    <s v="low Units"/>
    <n v="8.4754661989646491E-4"/>
  </r>
  <r>
    <x v="3"/>
    <s v="Outlet"/>
    <n v="1128299"/>
    <n v="44234"/>
    <s v="07-02-2021"/>
    <x v="1"/>
    <x v="1"/>
    <s v="Sunday"/>
    <s v="07"/>
    <x v="2"/>
    <x v="2"/>
    <x v="2"/>
    <x v="2"/>
    <n v="40"/>
    <n v="247"/>
    <n v="9880"/>
    <n v="3359"/>
    <n v="0.34"/>
    <x v="1"/>
    <s v="low Units"/>
    <n v="1.0113353805443076E-3"/>
  </r>
  <r>
    <x v="3"/>
    <s v="Outlet"/>
    <n v="1128299"/>
    <n v="44235"/>
    <s v="08-02-2021"/>
    <x v="1"/>
    <x v="1"/>
    <s v="Monday"/>
    <s v="08"/>
    <x v="2"/>
    <x v="2"/>
    <x v="2"/>
    <x v="3"/>
    <n v="37"/>
    <n v="210"/>
    <n v="7770"/>
    <n v="2253"/>
    <n v="0.28999999999999998"/>
    <x v="1"/>
    <s v="low Units"/>
    <n v="6.7833837819777454E-4"/>
  </r>
  <r>
    <x v="3"/>
    <s v="Outlet"/>
    <n v="1128299"/>
    <n v="44236"/>
    <s v="09-02-2021"/>
    <x v="1"/>
    <x v="1"/>
    <s v="Tuesday"/>
    <s v="09"/>
    <x v="2"/>
    <x v="2"/>
    <x v="2"/>
    <x v="4"/>
    <n v="51"/>
    <n v="228"/>
    <n v="11628"/>
    <n v="5465"/>
    <n v="0.47"/>
    <x v="1"/>
    <s v="low Units"/>
    <n v="1.6454146634934923E-3"/>
  </r>
  <r>
    <x v="3"/>
    <s v="Outlet"/>
    <n v="1128299"/>
    <n v="44237"/>
    <s v="10-02-2021"/>
    <x v="1"/>
    <x v="1"/>
    <s v="Wednesday"/>
    <s v="10"/>
    <x v="2"/>
    <x v="2"/>
    <x v="2"/>
    <x v="5"/>
    <n v="56"/>
    <n v="256"/>
    <n v="14336"/>
    <n v="2150"/>
    <n v="0.15"/>
    <x v="1"/>
    <s v="low Units"/>
    <n v="6.4732690329570141E-4"/>
  </r>
  <r>
    <x v="3"/>
    <s v="Outlet"/>
    <n v="1128299"/>
    <n v="44238"/>
    <s v="11-02-2021"/>
    <x v="1"/>
    <x v="1"/>
    <s v="Thursday"/>
    <s v="11"/>
    <x v="2"/>
    <x v="2"/>
    <x v="2"/>
    <x v="0"/>
    <n v="40"/>
    <n v="322"/>
    <n v="12880"/>
    <n v="4250"/>
    <n v="0.33"/>
    <x v="1"/>
    <s v="low Units"/>
    <n v="1.2795996925612705E-3"/>
  </r>
  <r>
    <x v="3"/>
    <s v="Outlet"/>
    <n v="1128299"/>
    <n v="44239"/>
    <s v="12-02-2021"/>
    <x v="1"/>
    <x v="1"/>
    <s v="Friday"/>
    <s v="12"/>
    <x v="2"/>
    <x v="2"/>
    <x v="2"/>
    <x v="1"/>
    <n v="46"/>
    <n v="332"/>
    <n v="15272"/>
    <n v="3207"/>
    <n v="0.21"/>
    <x v="1"/>
    <s v="low Units"/>
    <n v="9.6557087389270431E-4"/>
  </r>
  <r>
    <x v="3"/>
    <s v="Outlet"/>
    <n v="1128299"/>
    <n v="44240"/>
    <s v="13-02-2021"/>
    <x v="1"/>
    <x v="1"/>
    <s v="Saturday"/>
    <s v="13"/>
    <x v="2"/>
    <x v="2"/>
    <x v="2"/>
    <x v="2"/>
    <n v="44"/>
    <n v="256"/>
    <n v="11264"/>
    <n v="3717"/>
    <n v="0.33"/>
    <x v="1"/>
    <s v="low Units"/>
    <n v="1.1191228370000569E-3"/>
  </r>
  <r>
    <x v="3"/>
    <s v="Outlet"/>
    <n v="1128299"/>
    <n v="44241"/>
    <s v="14-02-2021"/>
    <x v="1"/>
    <x v="1"/>
    <s v="Sunday"/>
    <s v="14"/>
    <x v="2"/>
    <x v="2"/>
    <x v="2"/>
    <x v="3"/>
    <n v="40"/>
    <n v="271"/>
    <n v="10840"/>
    <n v="3252"/>
    <n v="0.3"/>
    <x v="1"/>
    <s v="low Units"/>
    <n v="9.7911957651982372E-4"/>
  </r>
  <r>
    <x v="3"/>
    <s v="Outlet"/>
    <n v="1128299"/>
    <n v="44242"/>
    <s v="15-02-2021"/>
    <x v="1"/>
    <x v="1"/>
    <s v="Monday"/>
    <s v="15"/>
    <x v="2"/>
    <x v="2"/>
    <x v="2"/>
    <x v="4"/>
    <n v="43"/>
    <n v="245"/>
    <n v="10535"/>
    <n v="5478"/>
    <n v="0.52"/>
    <x v="1"/>
    <s v="low Units"/>
    <n v="1.6493287331413265E-3"/>
  </r>
  <r>
    <x v="3"/>
    <s v="Outlet"/>
    <n v="1128299"/>
    <n v="44243"/>
    <s v="16-02-2021"/>
    <x v="1"/>
    <x v="1"/>
    <s v="Tuesday"/>
    <s v="16"/>
    <x v="2"/>
    <x v="2"/>
    <x v="2"/>
    <x v="5"/>
    <n v="50"/>
    <n v="256"/>
    <n v="12800"/>
    <n v="2176"/>
    <n v="0.17"/>
    <x v="1"/>
    <s v="low Units"/>
    <n v="6.5515504259137036E-4"/>
  </r>
  <r>
    <x v="4"/>
    <s v="Outlet"/>
    <n v="1189833"/>
    <n v="44244"/>
    <s v="17-02-2021"/>
    <x v="1"/>
    <x v="1"/>
    <s v="Wednesday"/>
    <s v="17"/>
    <x v="2"/>
    <x v="2"/>
    <x v="2"/>
    <x v="0"/>
    <n v="26"/>
    <n v="224"/>
    <n v="5824"/>
    <n v="2504"/>
    <n v="0.43"/>
    <x v="1"/>
    <s v="low Units"/>
    <n v="7.5391003062904021E-4"/>
  </r>
  <r>
    <x v="4"/>
    <s v="Outlet"/>
    <n v="1189833"/>
    <n v="44245"/>
    <s v="18-02-2021"/>
    <x v="1"/>
    <x v="1"/>
    <s v="Thursday"/>
    <s v="18"/>
    <x v="2"/>
    <x v="2"/>
    <x v="2"/>
    <x v="1"/>
    <n v="35"/>
    <n v="224"/>
    <n v="7840"/>
    <n v="2352"/>
    <n v="0.3"/>
    <x v="1"/>
    <s v="low Units"/>
    <n v="7.0814552397743705E-4"/>
  </r>
  <r>
    <x v="4"/>
    <s v="Outlet"/>
    <n v="1189833"/>
    <n v="44264"/>
    <s v="09-03-2021"/>
    <x v="2"/>
    <x v="1"/>
    <s v="Tuesday"/>
    <s v="09"/>
    <x v="2"/>
    <x v="2"/>
    <x v="2"/>
    <x v="2"/>
    <n v="36"/>
    <n v="217"/>
    <n v="7812"/>
    <n v="3281"/>
    <n v="0.42"/>
    <x v="1"/>
    <s v="low Units"/>
    <n v="9.8785096265730063E-4"/>
  </r>
  <r>
    <x v="4"/>
    <s v="Outlet"/>
    <n v="1189833"/>
    <n v="44265"/>
    <s v="10-03-2021"/>
    <x v="2"/>
    <x v="1"/>
    <s v="Wednesday"/>
    <s v="10"/>
    <x v="2"/>
    <x v="2"/>
    <x v="2"/>
    <x v="3"/>
    <n v="33"/>
    <n v="182"/>
    <n v="6006"/>
    <n v="2282"/>
    <n v="0.38"/>
    <x v="1"/>
    <s v="low Units"/>
    <n v="6.8706976433525145E-4"/>
  </r>
  <r>
    <x v="4"/>
    <s v="Outlet"/>
    <n v="1189833"/>
    <n v="44266"/>
    <s v="11-03-2021"/>
    <x v="2"/>
    <x v="1"/>
    <s v="Thursday"/>
    <s v="11"/>
    <x v="2"/>
    <x v="2"/>
    <x v="3"/>
    <x v="4"/>
    <n v="36"/>
    <n v="155"/>
    <n v="5580"/>
    <n v="3292"/>
    <n v="0.59"/>
    <x v="1"/>
    <s v="low Units"/>
    <n v="9.9116286774392996E-4"/>
  </r>
  <r>
    <x v="4"/>
    <s v="Outlet"/>
    <n v="1189833"/>
    <n v="44267"/>
    <s v="12-03-2021"/>
    <x v="2"/>
    <x v="1"/>
    <s v="Friday"/>
    <s v="12"/>
    <x v="2"/>
    <x v="2"/>
    <x v="3"/>
    <x v="5"/>
    <n v="29"/>
    <n v="210"/>
    <n v="6090"/>
    <n v="1401"/>
    <n v="0.23"/>
    <x v="1"/>
    <s v="low Units"/>
    <n v="4.2181627512431524E-4"/>
  </r>
  <r>
    <x v="4"/>
    <s v="Outlet"/>
    <n v="1189833"/>
    <n v="44268"/>
    <s v="13-03-2021"/>
    <x v="2"/>
    <x v="1"/>
    <s v="Saturday"/>
    <s v="13"/>
    <x v="2"/>
    <x v="2"/>
    <x v="3"/>
    <x v="0"/>
    <n v="28"/>
    <n v="240"/>
    <n v="6720"/>
    <n v="3091"/>
    <n v="0.46"/>
    <x v="1"/>
    <s v="low Units"/>
    <n v="9.3064532934279687E-4"/>
  </r>
  <r>
    <x v="4"/>
    <s v="Outlet"/>
    <n v="1189833"/>
    <n v="44269"/>
    <s v="14-03-2021"/>
    <x v="2"/>
    <x v="1"/>
    <s v="Sunday"/>
    <s v="14"/>
    <x v="2"/>
    <x v="2"/>
    <x v="3"/>
    <x v="1"/>
    <n v="30"/>
    <n v="215"/>
    <n v="6450"/>
    <n v="2000"/>
    <n v="0.31"/>
    <x v="1"/>
    <s v="low Units"/>
    <n v="6.0216456120530367E-4"/>
  </r>
  <r>
    <x v="4"/>
    <s v="Outlet"/>
    <n v="1189833"/>
    <n v="44270"/>
    <s v="15-03-2021"/>
    <x v="2"/>
    <x v="1"/>
    <s v="Monday"/>
    <s v="15"/>
    <x v="2"/>
    <x v="2"/>
    <x v="3"/>
    <x v="2"/>
    <n v="33"/>
    <n v="223"/>
    <n v="7359"/>
    <n v="3091"/>
    <n v="0.42"/>
    <x v="1"/>
    <s v="low Units"/>
    <n v="9.3064532934279687E-4"/>
  </r>
  <r>
    <x v="4"/>
    <s v="Outlet"/>
    <n v="1189833"/>
    <n v="44271"/>
    <s v="16-03-2021"/>
    <x v="2"/>
    <x v="1"/>
    <s v="Tuesday"/>
    <s v="16"/>
    <x v="2"/>
    <x v="2"/>
    <x v="3"/>
    <x v="3"/>
    <n v="34"/>
    <n v="179"/>
    <n v="6086"/>
    <n v="2495"/>
    <n v="0.41"/>
    <x v="1"/>
    <s v="low Units"/>
    <n v="7.512002901036163E-4"/>
  </r>
  <r>
    <x v="4"/>
    <s v="Outlet"/>
    <n v="1189833"/>
    <n v="44272"/>
    <s v="17-03-2021"/>
    <x v="2"/>
    <x v="1"/>
    <s v="Wednesday"/>
    <s v="17"/>
    <x v="2"/>
    <x v="2"/>
    <x v="3"/>
    <x v="4"/>
    <n v="40"/>
    <n v="140"/>
    <n v="5600"/>
    <n v="3192"/>
    <n v="0.56999999999999995"/>
    <x v="1"/>
    <s v="low Units"/>
    <n v="9.6105463968366469E-4"/>
  </r>
  <r>
    <x v="4"/>
    <s v="Outlet"/>
    <n v="1189833"/>
    <n v="44273"/>
    <s v="18-03-2021"/>
    <x v="2"/>
    <x v="1"/>
    <s v="Thursday"/>
    <s v="18"/>
    <x v="2"/>
    <x v="2"/>
    <x v="3"/>
    <x v="5"/>
    <n v="32"/>
    <n v="208"/>
    <n v="6656"/>
    <n v="1731"/>
    <n v="0.26"/>
    <x v="1"/>
    <s v="low Units"/>
    <n v="5.211734277231903E-4"/>
  </r>
  <r>
    <x v="4"/>
    <s v="Outlet"/>
    <n v="1189833"/>
    <n v="44274"/>
    <s v="19-03-2021"/>
    <x v="2"/>
    <x v="1"/>
    <s v="Friday"/>
    <s v="19"/>
    <x v="2"/>
    <x v="2"/>
    <x v="3"/>
    <x v="0"/>
    <n v="24"/>
    <n v="264"/>
    <n v="6336"/>
    <n v="2788"/>
    <n v="0.44"/>
    <x v="1"/>
    <s v="low Units"/>
    <n v="8.3941739832019331E-4"/>
  </r>
  <r>
    <x v="4"/>
    <s v="Outlet"/>
    <n v="1189833"/>
    <n v="44275"/>
    <s v="20-03-2021"/>
    <x v="2"/>
    <x v="1"/>
    <s v="Saturday"/>
    <s v="20"/>
    <x v="2"/>
    <x v="2"/>
    <x v="3"/>
    <x v="1"/>
    <n v="36"/>
    <n v="228"/>
    <n v="8208"/>
    <n v="2298"/>
    <n v="0.28000000000000003"/>
    <x v="1"/>
    <s v="low Units"/>
    <n v="6.9188708082489395E-4"/>
  </r>
  <r>
    <x v="4"/>
    <s v="Outlet"/>
    <n v="1189833"/>
    <n v="44276"/>
    <s v="21-03-2021"/>
    <x v="2"/>
    <x v="1"/>
    <s v="Sunday"/>
    <s v="21"/>
    <x v="2"/>
    <x v="2"/>
    <x v="3"/>
    <x v="2"/>
    <n v="33"/>
    <n v="221"/>
    <n v="7293"/>
    <n v="3355"/>
    <n v="0.46"/>
    <x v="1"/>
    <s v="low Units"/>
    <n v="1.010131051421897E-3"/>
  </r>
  <r>
    <x v="4"/>
    <s v="Outlet"/>
    <n v="1189833"/>
    <n v="44277"/>
    <s v="22-03-2021"/>
    <x v="2"/>
    <x v="1"/>
    <s v="Monday"/>
    <s v="22"/>
    <x v="2"/>
    <x v="2"/>
    <x v="3"/>
    <x v="3"/>
    <n v="36"/>
    <n v="176"/>
    <n v="6336"/>
    <n v="2471"/>
    <n v="0.39"/>
    <x v="1"/>
    <s v="low Units"/>
    <n v="7.4397431536915267E-4"/>
  </r>
  <r>
    <x v="4"/>
    <s v="Outlet"/>
    <n v="1189833"/>
    <n v="44278"/>
    <s v="23-03-2021"/>
    <x v="2"/>
    <x v="1"/>
    <s v="Tuesday"/>
    <s v="23"/>
    <x v="2"/>
    <x v="2"/>
    <x v="3"/>
    <x v="4"/>
    <n v="36"/>
    <n v="128"/>
    <n v="4608"/>
    <n v="2719"/>
    <n v="0.59"/>
    <x v="1"/>
    <s v="low Units"/>
    <n v="8.1864272095861026E-4"/>
  </r>
  <r>
    <x v="4"/>
    <s v="Outlet"/>
    <n v="1189833"/>
    <n v="44292"/>
    <s v="06-04-2021"/>
    <x v="3"/>
    <x v="1"/>
    <s v="Tuesday"/>
    <s v="06"/>
    <x v="2"/>
    <x v="2"/>
    <x v="3"/>
    <x v="5"/>
    <n v="33"/>
    <n v="194"/>
    <n v="6402"/>
    <n v="1472"/>
    <n v="0.23"/>
    <x v="1"/>
    <s v="low Units"/>
    <n v="4.4319311704710349E-4"/>
  </r>
  <r>
    <x v="4"/>
    <s v="Outlet"/>
    <n v="1189833"/>
    <n v="44293"/>
    <s v="07-04-2021"/>
    <x v="3"/>
    <x v="1"/>
    <s v="Wednesday"/>
    <s v="07"/>
    <x v="2"/>
    <x v="2"/>
    <x v="3"/>
    <x v="0"/>
    <n v="31"/>
    <n v="248"/>
    <n v="7688"/>
    <n v="3536"/>
    <n v="0.46"/>
    <x v="1"/>
    <s v="low Units"/>
    <n v="1.0646269442109769E-3"/>
  </r>
  <r>
    <x v="4"/>
    <s v="Outlet"/>
    <n v="1189833"/>
    <n v="44294"/>
    <s v="08-04-2021"/>
    <x v="3"/>
    <x v="1"/>
    <s v="Thursday"/>
    <s v="08"/>
    <x v="2"/>
    <x v="2"/>
    <x v="3"/>
    <x v="1"/>
    <n v="34"/>
    <n v="210"/>
    <n v="7140"/>
    <n v="2071"/>
    <n v="0.28999999999999998"/>
    <x v="1"/>
    <s v="low Units"/>
    <n v="6.2354140312809191E-4"/>
  </r>
  <r>
    <x v="4"/>
    <s v="Outlet"/>
    <n v="1189833"/>
    <n v="44295"/>
    <s v="09-04-2021"/>
    <x v="3"/>
    <x v="1"/>
    <s v="Friday"/>
    <s v="09"/>
    <x v="2"/>
    <x v="2"/>
    <x v="3"/>
    <x v="2"/>
    <n v="38"/>
    <n v="206"/>
    <n v="7828"/>
    <n v="3679"/>
    <n v="0.47"/>
    <x v="1"/>
    <s v="low Units"/>
    <n v="1.107681710337156E-3"/>
  </r>
  <r>
    <x v="4"/>
    <s v="Outlet"/>
    <n v="1189833"/>
    <n v="44296"/>
    <s v="10-04-2021"/>
    <x v="3"/>
    <x v="1"/>
    <s v="Saturday"/>
    <s v="10"/>
    <x v="2"/>
    <x v="2"/>
    <x v="3"/>
    <x v="3"/>
    <n v="31"/>
    <n v="173"/>
    <n v="5363"/>
    <n v="2038"/>
    <n v="0.38"/>
    <x v="1"/>
    <s v="low Units"/>
    <n v="6.1360568786820449E-4"/>
  </r>
  <r>
    <x v="4"/>
    <s v="Outlet"/>
    <n v="1189833"/>
    <n v="44297"/>
    <s v="11-04-2021"/>
    <x v="3"/>
    <x v="1"/>
    <s v="Sunday"/>
    <s v="11"/>
    <x v="2"/>
    <x v="2"/>
    <x v="3"/>
    <x v="4"/>
    <n v="38"/>
    <n v="149"/>
    <n v="5662"/>
    <n v="3454"/>
    <n v="0.61"/>
    <x v="1"/>
    <s v="low Units"/>
    <n v="1.0399381972015596E-3"/>
  </r>
  <r>
    <x v="4"/>
    <s v="Outlet"/>
    <n v="1189833"/>
    <n v="44298"/>
    <s v="12-04-2021"/>
    <x v="3"/>
    <x v="1"/>
    <s v="Monday"/>
    <s v="12"/>
    <x v="2"/>
    <x v="2"/>
    <x v="3"/>
    <x v="5"/>
    <n v="49"/>
    <n v="198"/>
    <n v="9702"/>
    <n v="2620"/>
    <n v="0.27"/>
    <x v="1"/>
    <s v="low Units"/>
    <n v="7.8883557517894786E-4"/>
  </r>
  <r>
    <x v="4"/>
    <s v="Outlet"/>
    <n v="1189833"/>
    <n v="44299"/>
    <s v="13-04-2021"/>
    <x v="3"/>
    <x v="1"/>
    <s v="Tuesday"/>
    <s v="13"/>
    <x v="2"/>
    <x v="2"/>
    <x v="3"/>
    <x v="0"/>
    <n v="32"/>
    <n v="240"/>
    <n v="7680"/>
    <n v="3610"/>
    <n v="0.47"/>
    <x v="1"/>
    <s v="low Units"/>
    <n v="1.086907032975573E-3"/>
  </r>
  <r>
    <x v="4"/>
    <s v="Outlet"/>
    <n v="1189833"/>
    <n v="44300"/>
    <s v="14-04-2021"/>
    <x v="3"/>
    <x v="1"/>
    <s v="Wednesday"/>
    <s v="14"/>
    <x v="2"/>
    <x v="2"/>
    <x v="3"/>
    <x v="1"/>
    <n v="34"/>
    <n v="221"/>
    <n v="7514"/>
    <n v="2254"/>
    <n v="0.3"/>
    <x v="1"/>
    <s v="low Units"/>
    <n v="6.786394604783773E-4"/>
  </r>
  <r>
    <x v="4"/>
    <s v="Outlet"/>
    <n v="1189833"/>
    <n v="44301"/>
    <s v="15-04-2021"/>
    <x v="3"/>
    <x v="1"/>
    <s v="Thursday"/>
    <s v="15"/>
    <x v="2"/>
    <x v="2"/>
    <x v="3"/>
    <x v="2"/>
    <n v="36"/>
    <n v="215"/>
    <n v="7740"/>
    <n v="3483"/>
    <n v="0.45"/>
    <x v="1"/>
    <s v="low Units"/>
    <n v="1.0486695833390365E-3"/>
  </r>
  <r>
    <x v="4"/>
    <s v="Outlet"/>
    <n v="1189833"/>
    <n v="44302"/>
    <s v="16-04-2021"/>
    <x v="3"/>
    <x v="1"/>
    <s v="Friday"/>
    <s v="16"/>
    <x v="2"/>
    <x v="2"/>
    <x v="3"/>
    <x v="3"/>
    <n v="33"/>
    <n v="193"/>
    <n v="6369"/>
    <n v="2420"/>
    <n v="0.38"/>
    <x v="1"/>
    <s v="low Units"/>
    <n v="7.2861911905841743E-4"/>
  </r>
  <r>
    <x v="4"/>
    <s v="Outlet"/>
    <n v="1189833"/>
    <n v="44303"/>
    <s v="17-04-2021"/>
    <x v="3"/>
    <x v="1"/>
    <s v="Saturday"/>
    <s v="17"/>
    <x v="2"/>
    <x v="2"/>
    <x v="3"/>
    <x v="4"/>
    <n v="38"/>
    <n v="140"/>
    <n v="5320"/>
    <n v="3139"/>
    <n v="0.59"/>
    <x v="1"/>
    <s v="low Units"/>
    <n v="9.4509727881172414E-4"/>
  </r>
  <r>
    <x v="4"/>
    <s v="Outlet"/>
    <n v="1189833"/>
    <n v="44304"/>
    <s v="18-04-2021"/>
    <x v="3"/>
    <x v="1"/>
    <s v="Sunday"/>
    <s v="18"/>
    <x v="2"/>
    <x v="2"/>
    <x v="3"/>
    <x v="5"/>
    <n v="43"/>
    <n v="206"/>
    <n v="8858"/>
    <n v="1949"/>
    <n v="0.22"/>
    <x v="1"/>
    <s v="low Units"/>
    <n v="5.8680936489456843E-4"/>
  </r>
  <r>
    <x v="4"/>
    <s v="Outlet"/>
    <n v="1189833"/>
    <n v="44305"/>
    <s v="19-04-2021"/>
    <x v="3"/>
    <x v="1"/>
    <s v="Monday"/>
    <s v="19"/>
    <x v="2"/>
    <x v="2"/>
    <x v="3"/>
    <x v="0"/>
    <n v="36"/>
    <n v="297"/>
    <n v="10692"/>
    <n v="4704"/>
    <n v="0.44"/>
    <x v="1"/>
    <s v="low Units"/>
    <n v="1.4162910479548741E-3"/>
  </r>
  <r>
    <x v="4"/>
    <s v="Outlet"/>
    <n v="1189833"/>
    <n v="44306"/>
    <s v="20-04-2021"/>
    <x v="3"/>
    <x v="1"/>
    <s v="Tuesday"/>
    <s v="20"/>
    <x v="2"/>
    <x v="2"/>
    <x v="3"/>
    <x v="1"/>
    <n v="35"/>
    <n v="225"/>
    <n v="7875"/>
    <n v="2363"/>
    <n v="0.3"/>
    <x v="1"/>
    <s v="low Units"/>
    <n v="7.1145742906406626E-4"/>
  </r>
  <r>
    <x v="4"/>
    <s v="Outlet"/>
    <n v="1189833"/>
    <n v="44307"/>
    <s v="21-04-2021"/>
    <x v="3"/>
    <x v="1"/>
    <s v="Wednesday"/>
    <s v="21"/>
    <x v="2"/>
    <x v="2"/>
    <x v="3"/>
    <x v="2"/>
    <n v="35"/>
    <n v="233"/>
    <n v="8155"/>
    <n v="3425"/>
    <n v="0.42"/>
    <x v="1"/>
    <s v="low Units"/>
    <n v="1.0312068110640827E-3"/>
  </r>
  <r>
    <x v="4"/>
    <s v="Outlet"/>
    <n v="1189833"/>
    <n v="44308"/>
    <s v="22-04-2021"/>
    <x v="3"/>
    <x v="1"/>
    <s v="Thursday"/>
    <s v="22"/>
    <x v="2"/>
    <x v="2"/>
    <x v="3"/>
    <x v="3"/>
    <n v="32"/>
    <n v="194"/>
    <n v="6208"/>
    <n v="2297"/>
    <n v="0.37"/>
    <x v="1"/>
    <s v="low Units"/>
    <n v="6.9158599854429129E-4"/>
  </r>
  <r>
    <x v="4"/>
    <s v="Outlet"/>
    <n v="1189833"/>
    <n v="44309"/>
    <s v="23-04-2021"/>
    <x v="3"/>
    <x v="1"/>
    <s v="Friday"/>
    <s v="23"/>
    <x v="2"/>
    <x v="2"/>
    <x v="3"/>
    <x v="4"/>
    <n v="39"/>
    <n v="165"/>
    <n v="6435"/>
    <n v="3861"/>
    <n v="0.6"/>
    <x v="1"/>
    <s v="low Units"/>
    <n v="1.1624786854068387E-3"/>
  </r>
  <r>
    <x v="4"/>
    <s v="Outlet"/>
    <n v="1189833"/>
    <n v="44310"/>
    <s v="24-04-2021"/>
    <x v="3"/>
    <x v="1"/>
    <s v="Saturday"/>
    <s v="24"/>
    <x v="2"/>
    <x v="2"/>
    <x v="3"/>
    <x v="5"/>
    <n v="48"/>
    <n v="264"/>
    <n v="12672"/>
    <n v="2788"/>
    <n v="0.22"/>
    <x v="1"/>
    <s v="low Units"/>
    <n v="8.3941739832019331E-4"/>
  </r>
  <r>
    <x v="4"/>
    <s v="Outlet"/>
    <n v="1189833"/>
    <n v="44311"/>
    <s v="25-04-2021"/>
    <x v="3"/>
    <x v="1"/>
    <s v="Sunday"/>
    <s v="25"/>
    <x v="2"/>
    <x v="2"/>
    <x v="3"/>
    <x v="0"/>
    <n v="30"/>
    <n v="285"/>
    <n v="8550"/>
    <n v="4019"/>
    <n v="0.47"/>
    <x v="1"/>
    <s v="low Units"/>
    <n v="1.2100496857420577E-3"/>
  </r>
  <r>
    <x v="4"/>
    <s v="Outlet"/>
    <n v="1189833"/>
    <n v="44312"/>
    <s v="26-04-2021"/>
    <x v="3"/>
    <x v="1"/>
    <s v="Monday"/>
    <s v="26"/>
    <x v="2"/>
    <x v="2"/>
    <x v="3"/>
    <x v="1"/>
    <n v="37"/>
    <n v="272"/>
    <n v="10064"/>
    <n v="2919"/>
    <n v="0.28999999999999998"/>
    <x v="1"/>
    <s v="low Units"/>
    <n v="8.7885917707914059E-4"/>
  </r>
  <r>
    <x v="4"/>
    <s v="Outlet"/>
    <n v="1189833"/>
    <n v="44313"/>
    <s v="27-04-2021"/>
    <x v="3"/>
    <x v="1"/>
    <s v="Tuesday"/>
    <s v="27"/>
    <x v="2"/>
    <x v="2"/>
    <x v="3"/>
    <x v="2"/>
    <n v="33"/>
    <n v="240"/>
    <n v="7920"/>
    <n v="3643"/>
    <n v="0.46"/>
    <x v="1"/>
    <s v="low Units"/>
    <n v="1.0968427482354606E-3"/>
  </r>
  <r>
    <x v="4"/>
    <s v="Outlet"/>
    <n v="1189833"/>
    <n v="44314"/>
    <s v="28-04-2021"/>
    <x v="3"/>
    <x v="1"/>
    <s v="Wednesday"/>
    <s v="28"/>
    <x v="2"/>
    <x v="2"/>
    <x v="3"/>
    <x v="3"/>
    <n v="29"/>
    <n v="228"/>
    <n v="6612"/>
    <n v="2645"/>
    <n v="0.4"/>
    <x v="1"/>
    <s v="low Units"/>
    <n v="7.9636263219401405E-4"/>
  </r>
  <r>
    <x v="4"/>
    <s v="Outlet"/>
    <n v="1189833"/>
    <n v="44315"/>
    <s v="29-04-2021"/>
    <x v="3"/>
    <x v="1"/>
    <s v="Thursday"/>
    <s v="29"/>
    <x v="2"/>
    <x v="2"/>
    <x v="3"/>
    <x v="4"/>
    <n v="38"/>
    <n v="224"/>
    <n v="8512"/>
    <n v="5107"/>
    <n v="0.6"/>
    <x v="1"/>
    <s v="low Units"/>
    <n v="1.537627207037743E-3"/>
  </r>
  <r>
    <x v="4"/>
    <s v="Outlet"/>
    <n v="1189833"/>
    <n v="44316"/>
    <s v="30-04-2021"/>
    <x v="3"/>
    <x v="1"/>
    <s v="Friday"/>
    <s v="30"/>
    <x v="2"/>
    <x v="2"/>
    <x v="3"/>
    <x v="5"/>
    <n v="51"/>
    <n v="224"/>
    <n v="11424"/>
    <n v="2628"/>
    <n v="0.23"/>
    <x v="1"/>
    <s v="low Units"/>
    <n v="7.91244233423769E-4"/>
  </r>
  <r>
    <x v="4"/>
    <s v="Outlet"/>
    <n v="1189833"/>
    <n v="44317"/>
    <s v="01-05-2021"/>
    <x v="4"/>
    <x v="1"/>
    <s v="Saturday"/>
    <s v="01"/>
    <x v="2"/>
    <x v="2"/>
    <x v="3"/>
    <x v="0"/>
    <n v="36"/>
    <n v="306"/>
    <n v="11016"/>
    <n v="4957"/>
    <n v="0.45"/>
    <x v="1"/>
    <s v="low Units"/>
    <n v="1.4924648649473451E-3"/>
  </r>
  <r>
    <x v="4"/>
    <s v="Outlet"/>
    <n v="1189833"/>
    <n v="44318"/>
    <s v="02-05-2021"/>
    <x v="4"/>
    <x v="1"/>
    <s v="Sunday"/>
    <s v="02"/>
    <x v="2"/>
    <x v="2"/>
    <x v="3"/>
    <x v="1"/>
    <n v="41"/>
    <n v="264"/>
    <n v="10824"/>
    <n v="3355"/>
    <n v="0.31"/>
    <x v="1"/>
    <s v="low Units"/>
    <n v="1.010131051421897E-3"/>
  </r>
  <r>
    <x v="4"/>
    <s v="Outlet"/>
    <n v="1189833"/>
    <n v="44319"/>
    <s v="03-05-2021"/>
    <x v="4"/>
    <x v="1"/>
    <s v="Monday"/>
    <s v="03"/>
    <x v="2"/>
    <x v="2"/>
    <x v="3"/>
    <x v="2"/>
    <n v="34"/>
    <n v="232"/>
    <n v="7888"/>
    <n v="3471"/>
    <n v="0.44"/>
    <x v="1"/>
    <s v="low Units"/>
    <n v="1.0450565959718046E-3"/>
  </r>
  <r>
    <x v="4"/>
    <s v="Outlet"/>
    <n v="1189833"/>
    <n v="44320"/>
    <s v="04-05-2021"/>
    <x v="4"/>
    <x v="1"/>
    <s v="Tuesday"/>
    <s v="04"/>
    <x v="2"/>
    <x v="2"/>
    <x v="3"/>
    <x v="3"/>
    <n v="36"/>
    <n v="223"/>
    <n v="8028"/>
    <n v="3051"/>
    <n v="0.38"/>
    <x v="1"/>
    <s v="low Units"/>
    <n v="9.1860203811869085E-4"/>
  </r>
  <r>
    <x v="4"/>
    <s v="Outlet"/>
    <n v="1189833"/>
    <n v="44321"/>
    <s v="05-05-2021"/>
    <x v="4"/>
    <x v="1"/>
    <s v="Wednesday"/>
    <s v="05"/>
    <x v="2"/>
    <x v="2"/>
    <x v="3"/>
    <x v="4"/>
    <n v="43"/>
    <n v="230"/>
    <n v="9890"/>
    <n v="6132"/>
    <n v="0.62"/>
    <x v="1"/>
    <s v="low Units"/>
    <n v="1.8462365446554609E-3"/>
  </r>
  <r>
    <x v="4"/>
    <s v="Outlet"/>
    <n v="1189833"/>
    <n v="44322"/>
    <s v="06-05-2021"/>
    <x v="4"/>
    <x v="1"/>
    <s v="Thursday"/>
    <s v="06"/>
    <x v="2"/>
    <x v="2"/>
    <x v="3"/>
    <x v="5"/>
    <n v="46"/>
    <n v="208"/>
    <n v="9568"/>
    <n v="2201"/>
    <n v="0.23"/>
    <x v="1"/>
    <s v="low Units"/>
    <n v="6.6268209960643676E-4"/>
  </r>
  <r>
    <x v="4"/>
    <s v="Outlet"/>
    <n v="1189833"/>
    <n v="44323"/>
    <s v="07-05-2021"/>
    <x v="4"/>
    <x v="1"/>
    <s v="Friday"/>
    <s v="07"/>
    <x v="2"/>
    <x v="2"/>
    <x v="3"/>
    <x v="0"/>
    <n v="38"/>
    <n v="289"/>
    <n v="10982"/>
    <n v="5052"/>
    <n v="0.46"/>
    <x v="1"/>
    <s v="low Units"/>
    <n v="1.5210676816045971E-3"/>
  </r>
  <r>
    <x v="4"/>
    <s v="Outlet"/>
    <n v="1189833"/>
    <n v="44324"/>
    <s v="08-05-2021"/>
    <x v="4"/>
    <x v="1"/>
    <s v="Saturday"/>
    <s v="08"/>
    <x v="2"/>
    <x v="2"/>
    <x v="3"/>
    <x v="1"/>
    <n v="39"/>
    <n v="264"/>
    <n v="10296"/>
    <n v="2780"/>
    <n v="0.27"/>
    <x v="1"/>
    <s v="low Units"/>
    <n v="8.3700874007537206E-4"/>
  </r>
  <r>
    <x v="4"/>
    <s v="Outlet"/>
    <n v="1189833"/>
    <n v="44325"/>
    <s v="09-05-2021"/>
    <x v="4"/>
    <x v="1"/>
    <s v="Sunday"/>
    <s v="09"/>
    <x v="2"/>
    <x v="2"/>
    <x v="3"/>
    <x v="2"/>
    <n v="38"/>
    <n v="210"/>
    <n v="7980"/>
    <n v="3591"/>
    <n v="0.45"/>
    <x v="1"/>
    <s v="low Units"/>
    <n v="1.0811864696441227E-3"/>
  </r>
  <r>
    <x v="4"/>
    <s v="Outlet"/>
    <n v="1189833"/>
    <n v="44326"/>
    <s v="10-05-2021"/>
    <x v="4"/>
    <x v="1"/>
    <s v="Monday"/>
    <s v="10"/>
    <x v="2"/>
    <x v="2"/>
    <x v="3"/>
    <x v="3"/>
    <n v="39"/>
    <n v="195"/>
    <n v="7605"/>
    <n v="3042"/>
    <n v="0.4"/>
    <x v="1"/>
    <s v="low Units"/>
    <n v="9.1589229759326694E-4"/>
  </r>
  <r>
    <x v="4"/>
    <s v="Outlet"/>
    <n v="1189833"/>
    <n v="44327"/>
    <s v="11-05-2021"/>
    <x v="4"/>
    <x v="1"/>
    <s v="Tuesday"/>
    <s v="11"/>
    <x v="2"/>
    <x v="2"/>
    <x v="3"/>
    <x v="4"/>
    <n v="44"/>
    <n v="195"/>
    <n v="8580"/>
    <n v="5320"/>
    <n v="0.62"/>
    <x v="1"/>
    <s v="low Units"/>
    <n v="1.6017577328061076E-3"/>
  </r>
  <r>
    <x v="4"/>
    <s v="Outlet"/>
    <n v="1189833"/>
    <n v="44328"/>
    <s v="12-05-2021"/>
    <x v="4"/>
    <x v="1"/>
    <s v="Wednesday"/>
    <s v="12"/>
    <x v="2"/>
    <x v="2"/>
    <x v="3"/>
    <x v="5"/>
    <n v="49"/>
    <n v="210"/>
    <n v="10290"/>
    <n v="2264"/>
    <n v="0.22"/>
    <x v="1"/>
    <s v="low Units"/>
    <n v="6.8165028328440375E-4"/>
  </r>
  <r>
    <x v="4"/>
    <s v="Outlet"/>
    <n v="1189833"/>
    <n v="44329"/>
    <s v="13-05-2021"/>
    <x v="4"/>
    <x v="1"/>
    <s v="Thursday"/>
    <s v="13"/>
    <x v="2"/>
    <x v="2"/>
    <x v="3"/>
    <x v="0"/>
    <n v="36"/>
    <n v="256"/>
    <n v="9216"/>
    <n v="4332"/>
    <n v="0.47"/>
    <x v="1"/>
    <s v="low Units"/>
    <n v="1.3042884395706878E-3"/>
  </r>
  <r>
    <x v="4"/>
    <s v="Outlet"/>
    <n v="1189833"/>
    <n v="44330"/>
    <s v="14-05-2021"/>
    <x v="4"/>
    <x v="1"/>
    <s v="Friday"/>
    <s v="14"/>
    <x v="2"/>
    <x v="2"/>
    <x v="3"/>
    <x v="1"/>
    <n v="43"/>
    <n v="264"/>
    <n v="11352"/>
    <n v="3406"/>
    <n v="0.3"/>
    <x v="1"/>
    <s v="low Units"/>
    <n v="1.0254862477326323E-3"/>
  </r>
  <r>
    <x v="4"/>
    <s v="Outlet"/>
    <n v="1189833"/>
    <n v="44331"/>
    <s v="15-05-2021"/>
    <x v="4"/>
    <x v="1"/>
    <s v="Saturday"/>
    <s v="15"/>
    <x v="2"/>
    <x v="2"/>
    <x v="3"/>
    <x v="2"/>
    <n v="33"/>
    <n v="208"/>
    <n v="6864"/>
    <n v="2883"/>
    <n v="0.42"/>
    <x v="1"/>
    <s v="low Units"/>
    <n v="8.6802021497744519E-4"/>
  </r>
  <r>
    <x v="4"/>
    <s v="Outlet"/>
    <n v="1189833"/>
    <n v="44332"/>
    <s v="16-05-2021"/>
    <x v="4"/>
    <x v="1"/>
    <s v="Sunday"/>
    <s v="16"/>
    <x v="2"/>
    <x v="2"/>
    <x v="3"/>
    <x v="3"/>
    <n v="33"/>
    <n v="213"/>
    <n v="7029"/>
    <n v="2952"/>
    <n v="0.42"/>
    <x v="1"/>
    <s v="low Units"/>
    <n v="8.8879489233902823E-4"/>
  </r>
  <r>
    <x v="4"/>
    <s v="Outlet"/>
    <n v="1189833"/>
    <n v="44333"/>
    <s v="17-05-2021"/>
    <x v="4"/>
    <x v="1"/>
    <s v="Monday"/>
    <s v="17"/>
    <x v="2"/>
    <x v="2"/>
    <x v="3"/>
    <x v="4"/>
    <n v="46"/>
    <n v="210"/>
    <n v="9660"/>
    <n v="5989"/>
    <n v="0.62"/>
    <x v="1"/>
    <s v="low Units"/>
    <n v="1.8031817785292819E-3"/>
  </r>
  <r>
    <x v="4"/>
    <s v="Outlet"/>
    <n v="1189833"/>
    <n v="44334"/>
    <s v="18-05-2021"/>
    <x v="4"/>
    <x v="1"/>
    <s v="Tuesday"/>
    <s v="18"/>
    <x v="2"/>
    <x v="2"/>
    <x v="3"/>
    <x v="5"/>
    <n v="46"/>
    <n v="208"/>
    <n v="9568"/>
    <n v="2296"/>
    <n v="0.24"/>
    <x v="1"/>
    <s v="low Units"/>
    <n v="6.9128491626368864E-4"/>
  </r>
  <r>
    <x v="4"/>
    <s v="Outlet"/>
    <n v="1189833"/>
    <n v="44335"/>
    <s v="19-05-2021"/>
    <x v="4"/>
    <x v="1"/>
    <s v="Wednesday"/>
    <s v="19"/>
    <x v="2"/>
    <x v="2"/>
    <x v="3"/>
    <x v="0"/>
    <n v="40"/>
    <n v="272"/>
    <n v="10880"/>
    <n v="5005"/>
    <n v="0.46"/>
    <x v="1"/>
    <s v="low Units"/>
    <n v="1.5069168144162723E-3"/>
  </r>
  <r>
    <x v="4"/>
    <s v="Outlet"/>
    <n v="1189833"/>
    <n v="44336"/>
    <s v="20-05-2021"/>
    <x v="4"/>
    <x v="1"/>
    <s v="Thursday"/>
    <s v="20"/>
    <x v="2"/>
    <x v="2"/>
    <x v="3"/>
    <x v="1"/>
    <n v="42"/>
    <n v="264"/>
    <n v="11088"/>
    <n v="3326"/>
    <n v="0.3"/>
    <x v="1"/>
    <s v="low Units"/>
    <n v="1.00139966528442E-3"/>
  </r>
  <r>
    <x v="4"/>
    <s v="Outlet"/>
    <n v="1189833"/>
    <n v="44337"/>
    <s v="21-05-2021"/>
    <x v="4"/>
    <x v="1"/>
    <s v="Friday"/>
    <s v="21"/>
    <x v="2"/>
    <x v="2"/>
    <x v="3"/>
    <x v="2"/>
    <n v="35"/>
    <n v="223"/>
    <n v="7805"/>
    <n v="3590"/>
    <n v="0.46"/>
    <x v="1"/>
    <s v="low Units"/>
    <n v="1.0808853873635199E-3"/>
  </r>
  <r>
    <x v="4"/>
    <s v="Outlet"/>
    <n v="1189833"/>
    <n v="44338"/>
    <s v="22-05-2021"/>
    <x v="4"/>
    <x v="1"/>
    <s v="Saturday"/>
    <s v="22"/>
    <x v="2"/>
    <x v="2"/>
    <x v="3"/>
    <x v="3"/>
    <n v="33"/>
    <n v="221"/>
    <n v="7293"/>
    <n v="3063"/>
    <n v="0.42"/>
    <x v="1"/>
    <s v="low Units"/>
    <n v="9.222150254859225E-4"/>
  </r>
  <r>
    <x v="4"/>
    <s v="Outlet"/>
    <n v="1189833"/>
    <n v="44339"/>
    <s v="23-05-2021"/>
    <x v="4"/>
    <x v="1"/>
    <s v="Sunday"/>
    <s v="23"/>
    <x v="2"/>
    <x v="2"/>
    <x v="3"/>
    <x v="4"/>
    <n v="46"/>
    <n v="204"/>
    <n v="9384"/>
    <n v="5349"/>
    <n v="0.56999999999999995"/>
    <x v="1"/>
    <s v="low Units"/>
    <n v="1.6104891189435847E-3"/>
  </r>
  <r>
    <x v="4"/>
    <s v="Outlet"/>
    <n v="1189833"/>
    <n v="44340"/>
    <s v="24-05-2021"/>
    <x v="4"/>
    <x v="1"/>
    <s v="Monday"/>
    <s v="24"/>
    <x v="2"/>
    <x v="2"/>
    <x v="3"/>
    <x v="5"/>
    <n v="49"/>
    <n v="238"/>
    <n v="11662"/>
    <n v="2799"/>
    <n v="0.24"/>
    <x v="1"/>
    <s v="low Units"/>
    <n v="8.4272930340682252E-4"/>
  </r>
  <r>
    <x v="4"/>
    <s v="Outlet"/>
    <n v="1189833"/>
    <n v="44341"/>
    <s v="25-05-2021"/>
    <x v="4"/>
    <x v="1"/>
    <s v="Tuesday"/>
    <s v="25"/>
    <x v="2"/>
    <x v="2"/>
    <x v="3"/>
    <x v="0"/>
    <n v="39"/>
    <n v="315"/>
    <n v="12285"/>
    <n v="5651"/>
    <n v="0.46"/>
    <x v="1"/>
    <s v="low Units"/>
    <n v="1.7014159676855855E-3"/>
  </r>
  <r>
    <x v="4"/>
    <s v="Outlet"/>
    <n v="1189833"/>
    <n v="44342"/>
    <s v="26-05-2021"/>
    <x v="4"/>
    <x v="1"/>
    <s v="Wednesday"/>
    <s v="26"/>
    <x v="2"/>
    <x v="2"/>
    <x v="3"/>
    <x v="1"/>
    <n v="42"/>
    <n v="288"/>
    <n v="12096"/>
    <n v="3387"/>
    <n v="0.28000000000000003"/>
    <x v="1"/>
    <s v="low Units"/>
    <n v="1.0197656844011817E-3"/>
  </r>
  <r>
    <x v="4"/>
    <s v="Outlet"/>
    <n v="1189833"/>
    <n v="44343"/>
    <s v="27-05-2021"/>
    <x v="4"/>
    <x v="1"/>
    <s v="Thursday"/>
    <s v="27"/>
    <x v="2"/>
    <x v="2"/>
    <x v="3"/>
    <x v="2"/>
    <n v="39"/>
    <n v="231"/>
    <n v="9009"/>
    <n v="4144"/>
    <n v="0.46"/>
    <x v="1"/>
    <s v="low Units"/>
    <n v="1.2476849708173894E-3"/>
  </r>
  <r>
    <x v="4"/>
    <s v="Outlet"/>
    <n v="1189833"/>
    <n v="44344"/>
    <s v="28-05-2021"/>
    <x v="4"/>
    <x v="1"/>
    <s v="Friday"/>
    <s v="28"/>
    <x v="2"/>
    <x v="2"/>
    <x v="3"/>
    <x v="3"/>
    <n v="35"/>
    <n v="224"/>
    <n v="7840"/>
    <n v="3136"/>
    <n v="0.4"/>
    <x v="1"/>
    <s v="low Units"/>
    <n v="9.4419403196991617E-4"/>
  </r>
  <r>
    <x v="4"/>
    <s v="Outlet"/>
    <n v="1189833"/>
    <n v="44345"/>
    <s v="29-05-2021"/>
    <x v="4"/>
    <x v="1"/>
    <s v="Saturday"/>
    <s v="29"/>
    <x v="2"/>
    <x v="2"/>
    <x v="3"/>
    <x v="4"/>
    <n v="43"/>
    <n v="219"/>
    <n v="9417"/>
    <n v="5839"/>
    <n v="0.62"/>
    <x v="1"/>
    <s v="low Units"/>
    <n v="1.7580194364388839E-3"/>
  </r>
  <r>
    <x v="4"/>
    <s v="Outlet"/>
    <n v="1189833"/>
    <n v="44346"/>
    <s v="30-05-2021"/>
    <x v="4"/>
    <x v="1"/>
    <s v="Sunday"/>
    <s v="30"/>
    <x v="2"/>
    <x v="2"/>
    <x v="3"/>
    <x v="5"/>
    <n v="44"/>
    <n v="232"/>
    <n v="10208"/>
    <n v="2552"/>
    <n v="0.25"/>
    <x v="1"/>
    <s v="low Units"/>
    <n v="7.6836198009796748E-4"/>
  </r>
  <r>
    <x v="0"/>
    <s v="Outlet"/>
    <n v="1185732"/>
    <n v="44347"/>
    <s v="31-05-2021"/>
    <x v="4"/>
    <x v="1"/>
    <s v="Monday"/>
    <s v="31"/>
    <x v="2"/>
    <x v="2"/>
    <x v="3"/>
    <x v="0"/>
    <n v="36"/>
    <n v="147"/>
    <n v="5292"/>
    <n v="2381"/>
    <n v="0.45"/>
    <x v="1"/>
    <s v="low Units"/>
    <n v="7.1687691011491396E-4"/>
  </r>
  <r>
    <x v="0"/>
    <s v="Outlet"/>
    <n v="1185732"/>
    <n v="44348"/>
    <s v="01-06-2021"/>
    <x v="11"/>
    <x v="1"/>
    <s v="Tuesday"/>
    <s v="01"/>
    <x v="2"/>
    <x v="2"/>
    <x v="3"/>
    <x v="1"/>
    <n v="31"/>
    <n v="91"/>
    <n v="2821"/>
    <n v="1157"/>
    <n v="0.41"/>
    <x v="1"/>
    <s v="low Units"/>
    <n v="3.4835219865726817E-4"/>
  </r>
  <r>
    <x v="0"/>
    <s v="Outlet"/>
    <n v="1185732"/>
    <n v="44349"/>
    <s v="02-06-2021"/>
    <x v="11"/>
    <x v="1"/>
    <s v="Wednesday"/>
    <s v="02"/>
    <x v="2"/>
    <x v="2"/>
    <x v="3"/>
    <x v="2"/>
    <n v="24"/>
    <n v="94"/>
    <n v="2256"/>
    <n v="880"/>
    <n v="0.39"/>
    <x v="1"/>
    <s v="low Units"/>
    <n v="2.6495240693033361E-4"/>
  </r>
  <r>
    <x v="0"/>
    <s v="Outlet"/>
    <n v="1185732"/>
    <n v="44350"/>
    <s v="03-06-2021"/>
    <x v="11"/>
    <x v="1"/>
    <s v="Thursday"/>
    <s v="03"/>
    <x v="2"/>
    <x v="2"/>
    <x v="3"/>
    <x v="3"/>
    <n v="27"/>
    <n v="41"/>
    <n v="1107"/>
    <n v="509"/>
    <n v="0.46"/>
    <x v="1"/>
    <s v="low Units"/>
    <n v="1.5325088082674977E-4"/>
  </r>
  <r>
    <x v="2"/>
    <s v="Outlet"/>
    <n v="1197831"/>
    <n v="44423"/>
    <s v="15-08-2021"/>
    <x v="6"/>
    <x v="1"/>
    <s v="Sunday"/>
    <s v="15"/>
    <x v="1"/>
    <x v="1"/>
    <x v="5"/>
    <x v="4"/>
    <n v="26"/>
    <n v="113"/>
    <n v="2938"/>
    <n v="793"/>
    <n v="0.27"/>
    <x v="1"/>
    <s v="low Units"/>
    <n v="2.3875824851790289E-4"/>
  </r>
  <r>
    <x v="2"/>
    <s v="Outlet"/>
    <n v="1197831"/>
    <n v="44424"/>
    <s v="16-08-2021"/>
    <x v="6"/>
    <x v="1"/>
    <s v="Monday"/>
    <s v="16"/>
    <x v="1"/>
    <x v="1"/>
    <x v="5"/>
    <x v="5"/>
    <n v="24"/>
    <n v="163"/>
    <n v="3912"/>
    <n v="1878"/>
    <n v="0.48"/>
    <x v="1"/>
    <s v="low Units"/>
    <n v="5.6543252297178007E-4"/>
  </r>
  <r>
    <x v="2"/>
    <s v="Outlet"/>
    <n v="1197831"/>
    <n v="44425"/>
    <s v="17-08-2021"/>
    <x v="6"/>
    <x v="1"/>
    <s v="Tuesday"/>
    <s v="17"/>
    <x v="1"/>
    <x v="1"/>
    <x v="5"/>
    <x v="0"/>
    <n v="19"/>
    <n v="230"/>
    <n v="4370"/>
    <n v="1398"/>
    <n v="0.32"/>
    <x v="1"/>
    <s v="low Units"/>
    <n v="4.2091302828250722E-4"/>
  </r>
  <r>
    <x v="2"/>
    <s v="Outlet"/>
    <n v="1197831"/>
    <n v="44426"/>
    <s v="18-08-2021"/>
    <x v="6"/>
    <x v="1"/>
    <s v="Wednesday"/>
    <s v="18"/>
    <x v="1"/>
    <x v="1"/>
    <x v="5"/>
    <x v="1"/>
    <n v="23"/>
    <n v="215"/>
    <n v="4945"/>
    <n v="1780"/>
    <n v="0.36"/>
    <x v="1"/>
    <s v="low Units"/>
    <n v="5.3592645947272033E-4"/>
  </r>
  <r>
    <x v="2"/>
    <s v="Outlet"/>
    <n v="1197831"/>
    <n v="44427"/>
    <s v="19-08-2021"/>
    <x v="6"/>
    <x v="1"/>
    <s v="Thursday"/>
    <s v="19"/>
    <x v="1"/>
    <x v="1"/>
    <x v="5"/>
    <x v="2"/>
    <n v="27"/>
    <n v="143"/>
    <n v="3861"/>
    <n v="1351"/>
    <n v="0.35"/>
    <x v="1"/>
    <s v="low Units"/>
    <n v="4.0676216109418261E-4"/>
  </r>
  <r>
    <x v="2"/>
    <s v="Outlet"/>
    <n v="1197831"/>
    <n v="44428"/>
    <s v="20-08-2021"/>
    <x v="6"/>
    <x v="1"/>
    <s v="Friday"/>
    <s v="20"/>
    <x v="1"/>
    <x v="1"/>
    <x v="5"/>
    <x v="3"/>
    <n v="28"/>
    <n v="136"/>
    <n v="3808"/>
    <n v="1714"/>
    <n v="0.45"/>
    <x v="1"/>
    <s v="low Units"/>
    <n v="5.1605502895294526E-4"/>
  </r>
  <r>
    <x v="2"/>
    <s v="Outlet"/>
    <n v="1197831"/>
    <n v="44429"/>
    <s v="21-08-2021"/>
    <x v="6"/>
    <x v="1"/>
    <s v="Saturday"/>
    <s v="21"/>
    <x v="1"/>
    <x v="1"/>
    <x v="5"/>
    <x v="4"/>
    <n v="26"/>
    <n v="93"/>
    <n v="2418"/>
    <n v="774"/>
    <n v="0.32"/>
    <x v="1"/>
    <s v="low Units"/>
    <n v="2.3303768518645251E-4"/>
  </r>
  <r>
    <x v="2"/>
    <s v="Outlet"/>
    <n v="1197831"/>
    <n v="44430"/>
    <s v="22-08-2021"/>
    <x v="6"/>
    <x v="1"/>
    <s v="Sunday"/>
    <s v="22"/>
    <x v="1"/>
    <x v="1"/>
    <x v="5"/>
    <x v="5"/>
    <n v="26"/>
    <n v="155"/>
    <n v="4030"/>
    <n v="2055"/>
    <n v="0.51"/>
    <x v="1"/>
    <s v="low Units"/>
    <n v="6.1872408663844953E-4"/>
  </r>
  <r>
    <x v="2"/>
    <s v="Outlet"/>
    <n v="1197831"/>
    <n v="44431"/>
    <s v="23-08-2021"/>
    <x v="6"/>
    <x v="1"/>
    <s v="Monday"/>
    <s v="23"/>
    <x v="1"/>
    <x v="1"/>
    <x v="5"/>
    <x v="0"/>
    <n v="21"/>
    <n v="203"/>
    <n v="4263"/>
    <n v="1663"/>
    <n v="0.39"/>
    <x v="1"/>
    <s v="low Units"/>
    <n v="5.0069983264221002E-4"/>
  </r>
  <r>
    <x v="2"/>
    <s v="Outlet"/>
    <n v="1197831"/>
    <n v="44432"/>
    <s v="24-08-2021"/>
    <x v="6"/>
    <x v="1"/>
    <s v="Tuesday"/>
    <s v="24"/>
    <x v="1"/>
    <x v="1"/>
    <x v="5"/>
    <x v="1"/>
    <n v="31"/>
    <n v="236"/>
    <n v="7316"/>
    <n v="2926"/>
    <n v="0.4"/>
    <x v="1"/>
    <s v="low Units"/>
    <n v="8.8096675304335929E-4"/>
  </r>
  <r>
    <x v="2"/>
    <s v="Outlet"/>
    <n v="1197831"/>
    <n v="44433"/>
    <s v="25-08-2021"/>
    <x v="6"/>
    <x v="1"/>
    <s v="Wednesday"/>
    <s v="25"/>
    <x v="1"/>
    <x v="1"/>
    <x v="5"/>
    <x v="2"/>
    <n v="20"/>
    <n v="155"/>
    <n v="3100"/>
    <n v="1178"/>
    <n v="0.38"/>
    <x v="1"/>
    <s v="low Units"/>
    <n v="3.5467492654992383E-4"/>
  </r>
  <r>
    <x v="2"/>
    <s v="Outlet"/>
    <n v="1197831"/>
    <n v="44434"/>
    <s v="26-08-2021"/>
    <x v="6"/>
    <x v="1"/>
    <s v="Thursday"/>
    <s v="26"/>
    <x v="1"/>
    <x v="1"/>
    <x v="5"/>
    <x v="3"/>
    <n v="26"/>
    <n v="140"/>
    <n v="3640"/>
    <n v="1711"/>
    <n v="0.47"/>
    <x v="1"/>
    <s v="low Units"/>
    <n v="5.1515178211113729E-4"/>
  </r>
  <r>
    <x v="2"/>
    <s v="Outlet"/>
    <n v="1197831"/>
    <n v="44435"/>
    <s v="27-08-2021"/>
    <x v="6"/>
    <x v="1"/>
    <s v="Friday"/>
    <s v="27"/>
    <x v="1"/>
    <x v="1"/>
    <x v="5"/>
    <x v="4"/>
    <n v="29"/>
    <n v="96"/>
    <n v="2784"/>
    <n v="1030"/>
    <n v="0.37"/>
    <x v="1"/>
    <s v="low Units"/>
    <n v="3.101147490207314E-4"/>
  </r>
  <r>
    <x v="2"/>
    <s v="Outlet"/>
    <n v="1197831"/>
    <n v="44436"/>
    <s v="28-08-2021"/>
    <x v="6"/>
    <x v="1"/>
    <s v="Saturday"/>
    <s v="28"/>
    <x v="1"/>
    <x v="1"/>
    <x v="5"/>
    <x v="5"/>
    <n v="27"/>
    <n v="153"/>
    <n v="4131"/>
    <n v="2231"/>
    <n v="0.54"/>
    <x v="1"/>
    <s v="low Units"/>
    <n v="6.7171456802451622E-4"/>
  </r>
  <r>
    <x v="2"/>
    <s v="Outlet"/>
    <n v="1197831"/>
    <n v="44437"/>
    <s v="29-08-2021"/>
    <x v="6"/>
    <x v="1"/>
    <s v="Sunday"/>
    <s v="29"/>
    <x v="1"/>
    <x v="1"/>
    <x v="5"/>
    <x v="0"/>
    <n v="13"/>
    <n v="231"/>
    <n v="3003"/>
    <n v="1201"/>
    <n v="0.4"/>
    <x v="1"/>
    <s v="low Units"/>
    <n v="3.6159981900378487E-4"/>
  </r>
  <r>
    <x v="2"/>
    <s v="Outlet"/>
    <n v="1197831"/>
    <n v="44438"/>
    <s v="30-08-2021"/>
    <x v="6"/>
    <x v="1"/>
    <s v="Monday"/>
    <s v="30"/>
    <x v="1"/>
    <x v="1"/>
    <x v="5"/>
    <x v="1"/>
    <n v="21"/>
    <n v="210"/>
    <n v="4410"/>
    <n v="1764"/>
    <n v="0.4"/>
    <x v="1"/>
    <s v="low Units"/>
    <n v="5.3110914298307784E-4"/>
  </r>
  <r>
    <x v="2"/>
    <s v="Outlet"/>
    <n v="1197831"/>
    <n v="44439"/>
    <s v="31-08-2021"/>
    <x v="6"/>
    <x v="1"/>
    <s v="Tuesday"/>
    <s v="31"/>
    <x v="1"/>
    <x v="1"/>
    <x v="5"/>
    <x v="2"/>
    <n v="20"/>
    <n v="179"/>
    <n v="3580"/>
    <n v="1396"/>
    <n v="0.39"/>
    <x v="1"/>
    <s v="low Units"/>
    <n v="4.2031086372130197E-4"/>
  </r>
  <r>
    <x v="2"/>
    <s v="Outlet"/>
    <n v="1197831"/>
    <n v="44440"/>
    <s v="01-09-2021"/>
    <x v="7"/>
    <x v="1"/>
    <s v="Wednesday"/>
    <s v="01"/>
    <x v="1"/>
    <x v="1"/>
    <x v="5"/>
    <x v="3"/>
    <n v="20"/>
    <n v="149"/>
    <n v="2980"/>
    <n v="1460"/>
    <n v="0.49"/>
    <x v="1"/>
    <s v="low Units"/>
    <n v="4.3958012967987162E-4"/>
  </r>
  <r>
    <x v="2"/>
    <s v="Outlet"/>
    <n v="1197831"/>
    <n v="44441"/>
    <s v="02-09-2021"/>
    <x v="7"/>
    <x v="1"/>
    <s v="Thursday"/>
    <s v="02"/>
    <x v="1"/>
    <x v="1"/>
    <x v="5"/>
    <x v="4"/>
    <n v="26"/>
    <n v="107"/>
    <n v="2782"/>
    <n v="1002"/>
    <n v="0.36"/>
    <x v="1"/>
    <s v="low Units"/>
    <n v="3.0168444516385715E-4"/>
  </r>
  <r>
    <x v="2"/>
    <s v="Outlet"/>
    <n v="1197831"/>
    <n v="44442"/>
    <s v="03-09-2021"/>
    <x v="7"/>
    <x v="1"/>
    <s v="Friday"/>
    <s v="03"/>
    <x v="1"/>
    <x v="1"/>
    <x v="5"/>
    <x v="5"/>
    <n v="22"/>
    <n v="210"/>
    <n v="4620"/>
    <n v="2633"/>
    <n v="0.56999999999999995"/>
    <x v="1"/>
    <s v="low Units"/>
    <n v="7.9274964482678218E-4"/>
  </r>
  <r>
    <x v="2"/>
    <s v="Outlet"/>
    <n v="1197831"/>
    <n v="44443"/>
    <s v="04-09-2021"/>
    <x v="7"/>
    <x v="1"/>
    <s v="Saturday"/>
    <s v="04"/>
    <x v="1"/>
    <x v="1"/>
    <x v="5"/>
    <x v="0"/>
    <n v="13"/>
    <n v="233"/>
    <n v="3029"/>
    <n v="1151"/>
    <n v="0.38"/>
    <x v="1"/>
    <s v="low Units"/>
    <n v="3.4654570497365229E-4"/>
  </r>
  <r>
    <x v="2"/>
    <s v="Outlet"/>
    <n v="1197831"/>
    <n v="44444"/>
    <s v="05-09-2021"/>
    <x v="7"/>
    <x v="1"/>
    <s v="Sunday"/>
    <s v="05"/>
    <x v="1"/>
    <x v="1"/>
    <x v="5"/>
    <x v="1"/>
    <n v="22"/>
    <n v="248"/>
    <n v="5456"/>
    <n v="2292"/>
    <n v="0.42"/>
    <x v="1"/>
    <s v="low Units"/>
    <n v="6.9008058714127801E-4"/>
  </r>
  <r>
    <x v="2"/>
    <s v="Outlet"/>
    <n v="1197831"/>
    <n v="44445"/>
    <s v="06-09-2021"/>
    <x v="7"/>
    <x v="1"/>
    <s v="Monday"/>
    <s v="06"/>
    <x v="1"/>
    <x v="1"/>
    <x v="5"/>
    <x v="2"/>
    <n v="19"/>
    <n v="200"/>
    <n v="3800"/>
    <n v="1520"/>
    <n v="0.4"/>
    <x v="1"/>
    <s v="low Units"/>
    <n v="4.5764506651603082E-4"/>
  </r>
  <r>
    <x v="2"/>
    <s v="Outlet"/>
    <n v="1197831"/>
    <n v="44446"/>
    <s v="07-09-2021"/>
    <x v="7"/>
    <x v="1"/>
    <s v="Tuesday"/>
    <s v="07"/>
    <x v="1"/>
    <x v="1"/>
    <x v="5"/>
    <x v="3"/>
    <n v="27"/>
    <n v="182"/>
    <n v="4914"/>
    <n v="2408"/>
    <n v="0.49"/>
    <x v="1"/>
    <s v="low Units"/>
    <n v="7.2500613169118567E-4"/>
  </r>
  <r>
    <x v="2"/>
    <s v="Outlet"/>
    <n v="1197831"/>
    <n v="44447"/>
    <s v="08-09-2021"/>
    <x v="7"/>
    <x v="1"/>
    <s v="Wednesday"/>
    <s v="08"/>
    <x v="1"/>
    <x v="1"/>
    <x v="5"/>
    <x v="4"/>
    <n v="38"/>
    <n v="153"/>
    <n v="5814"/>
    <n v="2093"/>
    <n v="0.36"/>
    <x v="1"/>
    <s v="low Units"/>
    <n v="6.3016521330135024E-4"/>
  </r>
  <r>
    <x v="2"/>
    <s v="Outlet"/>
    <n v="1197831"/>
    <n v="44448"/>
    <s v="09-09-2021"/>
    <x v="7"/>
    <x v="1"/>
    <s v="Thursday"/>
    <s v="09"/>
    <x v="1"/>
    <x v="1"/>
    <x v="5"/>
    <x v="5"/>
    <n v="34"/>
    <n v="264"/>
    <n v="8976"/>
    <n v="4668"/>
    <n v="0.52"/>
    <x v="1"/>
    <s v="low Units"/>
    <n v="1.4054520858531787E-3"/>
  </r>
  <r>
    <x v="2"/>
    <s v="Outlet"/>
    <n v="1197831"/>
    <n v="44449"/>
    <s v="10-09-2021"/>
    <x v="7"/>
    <x v="1"/>
    <s v="Friday"/>
    <s v="10"/>
    <x v="1"/>
    <x v="1"/>
    <x v="5"/>
    <x v="0"/>
    <n v="30"/>
    <n v="256"/>
    <n v="7680"/>
    <n v="2842"/>
    <n v="0.37"/>
    <x v="1"/>
    <s v="low Units"/>
    <n v="8.5567584147273662E-4"/>
  </r>
  <r>
    <x v="2"/>
    <s v="Outlet"/>
    <n v="1197831"/>
    <n v="44450"/>
    <s v="11-09-2021"/>
    <x v="7"/>
    <x v="1"/>
    <s v="Saturday"/>
    <s v="11"/>
    <x v="1"/>
    <x v="1"/>
    <x v="5"/>
    <x v="1"/>
    <n v="40"/>
    <n v="280"/>
    <n v="11200"/>
    <n v="4592"/>
    <n v="0.41"/>
    <x v="1"/>
    <s v="low Units"/>
    <n v="1.3825698325273773E-3"/>
  </r>
  <r>
    <x v="2"/>
    <s v="Outlet"/>
    <n v="1197831"/>
    <n v="44451"/>
    <s v="12-09-2021"/>
    <x v="7"/>
    <x v="1"/>
    <s v="Sunday"/>
    <s v="12"/>
    <x v="1"/>
    <x v="1"/>
    <x v="5"/>
    <x v="2"/>
    <n v="30"/>
    <n v="215"/>
    <n v="6450"/>
    <n v="2516"/>
    <n v="0.39"/>
    <x v="1"/>
    <s v="low Units"/>
    <n v="7.5752301799627197E-4"/>
  </r>
  <r>
    <x v="2"/>
    <s v="Outlet"/>
    <n v="1197831"/>
    <n v="44452"/>
    <s v="13-09-2021"/>
    <x v="7"/>
    <x v="1"/>
    <s v="Monday"/>
    <s v="13"/>
    <x v="1"/>
    <x v="1"/>
    <x v="5"/>
    <x v="3"/>
    <n v="29"/>
    <n v="192"/>
    <n v="5568"/>
    <n v="2728"/>
    <n v="0.49"/>
    <x v="1"/>
    <s v="low Units"/>
    <n v="8.2135246148403417E-4"/>
  </r>
  <r>
    <x v="2"/>
    <s v="Outlet"/>
    <n v="1197831"/>
    <n v="44453"/>
    <s v="14-09-2021"/>
    <x v="7"/>
    <x v="1"/>
    <s v="Tuesday"/>
    <s v="14"/>
    <x v="1"/>
    <x v="1"/>
    <x v="5"/>
    <x v="4"/>
    <n v="40"/>
    <n v="150"/>
    <n v="6000"/>
    <n v="2220"/>
    <n v="0.37"/>
    <x v="1"/>
    <s v="low Units"/>
    <n v="6.6840266293788711E-4"/>
  </r>
  <r>
    <x v="2"/>
    <s v="Outlet"/>
    <n v="1197831"/>
    <n v="44454"/>
    <s v="15-09-2021"/>
    <x v="7"/>
    <x v="1"/>
    <s v="Wednesday"/>
    <s v="15"/>
    <x v="1"/>
    <x v="1"/>
    <x v="5"/>
    <x v="5"/>
    <n v="42"/>
    <n v="280"/>
    <n v="11760"/>
    <n v="6468"/>
    <n v="0.55000000000000004"/>
    <x v="1"/>
    <s v="low Units"/>
    <n v="1.9474001909379523E-3"/>
  </r>
  <r>
    <x v="2"/>
    <s v="Outlet"/>
    <n v="1197831"/>
    <n v="44455"/>
    <s v="16-09-2021"/>
    <x v="7"/>
    <x v="1"/>
    <s v="Thursday"/>
    <s v="16"/>
    <x v="1"/>
    <x v="1"/>
    <x v="5"/>
    <x v="0"/>
    <n v="34"/>
    <n v="256"/>
    <n v="8704"/>
    <n v="3656"/>
    <n v="0.42"/>
    <x v="1"/>
    <s v="low Units"/>
    <n v="1.1007568178832952E-3"/>
  </r>
  <r>
    <x v="2"/>
    <s v="Outlet"/>
    <n v="1197831"/>
    <n v="44456"/>
    <s v="17-09-2021"/>
    <x v="7"/>
    <x v="1"/>
    <s v="Friday"/>
    <s v="17"/>
    <x v="1"/>
    <x v="1"/>
    <x v="5"/>
    <x v="1"/>
    <n v="34"/>
    <n v="264"/>
    <n v="8976"/>
    <n v="3770"/>
    <n v="0.42"/>
    <x v="1"/>
    <s v="low Units"/>
    <n v="1.1350801978719975E-3"/>
  </r>
  <r>
    <x v="2"/>
    <s v="Outlet"/>
    <n v="1197831"/>
    <n v="44457"/>
    <s v="18-09-2021"/>
    <x v="7"/>
    <x v="1"/>
    <s v="Saturday"/>
    <s v="18"/>
    <x v="1"/>
    <x v="1"/>
    <x v="5"/>
    <x v="2"/>
    <n v="33"/>
    <n v="322"/>
    <n v="10626"/>
    <n v="4463"/>
    <n v="0.42"/>
    <x v="1"/>
    <s v="low Units"/>
    <n v="1.343730218329635E-3"/>
  </r>
  <r>
    <x v="2"/>
    <s v="Outlet"/>
    <n v="1197831"/>
    <n v="44458"/>
    <s v="19-09-2021"/>
    <x v="7"/>
    <x v="1"/>
    <s v="Sunday"/>
    <s v="19"/>
    <x v="1"/>
    <x v="1"/>
    <x v="5"/>
    <x v="3"/>
    <n v="32"/>
    <n v="201"/>
    <n v="6432"/>
    <n v="3538"/>
    <n v="0.55000000000000004"/>
    <x v="1"/>
    <s v="low Units"/>
    <n v="1.0652291087721822E-3"/>
  </r>
  <r>
    <x v="2"/>
    <s v="Outlet"/>
    <n v="1197831"/>
    <n v="44459"/>
    <s v="20-09-2021"/>
    <x v="7"/>
    <x v="1"/>
    <s v="Monday"/>
    <s v="20"/>
    <x v="1"/>
    <x v="1"/>
    <x v="5"/>
    <x v="4"/>
    <n v="39"/>
    <n v="184"/>
    <n v="7176"/>
    <n v="2727"/>
    <n v="0.38"/>
    <x v="1"/>
    <s v="low Units"/>
    <n v="8.2105137920343162E-4"/>
  </r>
  <r>
    <x v="2"/>
    <s v="Outlet"/>
    <n v="1197831"/>
    <n v="44460"/>
    <s v="21-09-2021"/>
    <x v="7"/>
    <x v="1"/>
    <s v="Tuesday"/>
    <s v="21"/>
    <x v="1"/>
    <x v="1"/>
    <x v="5"/>
    <x v="5"/>
    <n v="47"/>
    <n v="272"/>
    <n v="12784"/>
    <n v="7287"/>
    <n v="0.56999999999999995"/>
    <x v="1"/>
    <s v="low Units"/>
    <n v="2.1939865787515239E-3"/>
  </r>
  <r>
    <x v="2"/>
    <s v="Outlet"/>
    <n v="1197831"/>
    <n v="44461"/>
    <s v="22-09-2021"/>
    <x v="7"/>
    <x v="1"/>
    <s v="Wednesday"/>
    <s v="22"/>
    <x v="1"/>
    <x v="1"/>
    <x v="5"/>
    <x v="0"/>
    <n v="34"/>
    <n v="248"/>
    <n v="8432"/>
    <n v="3626"/>
    <n v="0.43"/>
    <x v="1"/>
    <s v="low Units"/>
    <n v="1.0917243494652155E-3"/>
  </r>
  <r>
    <x v="2"/>
    <s v="Outlet"/>
    <n v="1197831"/>
    <n v="44462"/>
    <s v="23-09-2021"/>
    <x v="7"/>
    <x v="1"/>
    <s v="Thursday"/>
    <s v="23"/>
    <x v="1"/>
    <x v="1"/>
    <x v="5"/>
    <x v="1"/>
    <n v="43"/>
    <n v="256"/>
    <n v="11008"/>
    <n v="5064"/>
    <n v="0.46"/>
    <x v="1"/>
    <s v="low Units"/>
    <n v="1.5246806689718289E-3"/>
  </r>
  <r>
    <x v="2"/>
    <s v="Outlet"/>
    <n v="1197831"/>
    <n v="44463"/>
    <s v="24-09-2021"/>
    <x v="7"/>
    <x v="1"/>
    <s v="Friday"/>
    <s v="24"/>
    <x v="1"/>
    <x v="1"/>
    <x v="5"/>
    <x v="2"/>
    <n v="35"/>
    <n v="332"/>
    <n v="11620"/>
    <n v="5461"/>
    <n v="0.47"/>
    <x v="1"/>
    <s v="low Units"/>
    <n v="1.6442103343710817E-3"/>
  </r>
  <r>
    <x v="2"/>
    <s v="Outlet"/>
    <n v="1197831"/>
    <n v="44464"/>
    <s v="25-09-2021"/>
    <x v="7"/>
    <x v="1"/>
    <s v="Saturday"/>
    <s v="25"/>
    <x v="1"/>
    <x v="1"/>
    <x v="5"/>
    <x v="3"/>
    <n v="38"/>
    <n v="158"/>
    <n v="6004"/>
    <n v="3242"/>
    <n v="0.54"/>
    <x v="1"/>
    <s v="low Units"/>
    <n v="9.7610875371379727E-4"/>
  </r>
  <r>
    <x v="2"/>
    <s v="Outlet"/>
    <n v="1197831"/>
    <n v="44465"/>
    <s v="26-09-2021"/>
    <x v="7"/>
    <x v="1"/>
    <s v="Sunday"/>
    <s v="26"/>
    <x v="1"/>
    <x v="1"/>
    <x v="5"/>
    <x v="4"/>
    <n v="43"/>
    <n v="158"/>
    <n v="6794"/>
    <n v="2786"/>
    <n v="0.41"/>
    <x v="1"/>
    <s v="low Units"/>
    <n v="8.3881523375898799E-4"/>
  </r>
  <r>
    <x v="2"/>
    <s v="Outlet"/>
    <n v="1197831"/>
    <n v="44466"/>
    <s v="27-09-2021"/>
    <x v="7"/>
    <x v="1"/>
    <s v="Monday"/>
    <s v="27"/>
    <x v="1"/>
    <x v="1"/>
    <x v="5"/>
    <x v="5"/>
    <n v="43"/>
    <n v="240"/>
    <n v="10320"/>
    <n v="6192"/>
    <n v="0.6"/>
    <x v="1"/>
    <s v="low Units"/>
    <n v="1.8643014814916201E-3"/>
  </r>
  <r>
    <x v="2"/>
    <s v="Outlet"/>
    <n v="1197831"/>
    <n v="44467"/>
    <s v="28-09-2021"/>
    <x v="7"/>
    <x v="1"/>
    <s v="Tuesday"/>
    <s v="28"/>
    <x v="1"/>
    <x v="1"/>
    <x v="5"/>
    <x v="0"/>
    <n v="38"/>
    <n v="232"/>
    <n v="8816"/>
    <n v="4055"/>
    <n v="0.46"/>
    <x v="1"/>
    <s v="low Units"/>
    <n v="1.2208886478437531E-3"/>
  </r>
  <r>
    <x v="2"/>
    <s v="Outlet"/>
    <n v="1197831"/>
    <n v="44468"/>
    <s v="29-09-2021"/>
    <x v="7"/>
    <x v="1"/>
    <s v="Wednesday"/>
    <s v="29"/>
    <x v="1"/>
    <x v="1"/>
    <x v="5"/>
    <x v="1"/>
    <n v="38"/>
    <n v="203"/>
    <n v="7714"/>
    <n v="3626"/>
    <n v="0.47"/>
    <x v="1"/>
    <s v="low Units"/>
    <n v="1.0917243494652155E-3"/>
  </r>
  <r>
    <x v="2"/>
    <s v="Outlet"/>
    <n v="1197831"/>
    <n v="44469"/>
    <s v="30-09-2021"/>
    <x v="7"/>
    <x v="1"/>
    <s v="Thursday"/>
    <s v="30"/>
    <x v="1"/>
    <x v="1"/>
    <x v="5"/>
    <x v="2"/>
    <n v="47"/>
    <n v="254"/>
    <n v="11938"/>
    <n v="5372"/>
    <n v="0.45"/>
    <x v="1"/>
    <s v="low Units"/>
    <n v="1.6174140113974457E-3"/>
  </r>
  <r>
    <x v="2"/>
    <s v="Outlet"/>
    <n v="1197831"/>
    <n v="44470"/>
    <s v="01-10-2021"/>
    <x v="8"/>
    <x v="1"/>
    <s v="Friday"/>
    <s v="01"/>
    <x v="1"/>
    <x v="1"/>
    <x v="5"/>
    <x v="3"/>
    <n v="41"/>
    <n v="135"/>
    <n v="5535"/>
    <n v="3044"/>
    <n v="0.55000000000000004"/>
    <x v="1"/>
    <s v="low Units"/>
    <n v="9.1649446215447215E-4"/>
  </r>
  <r>
    <x v="2"/>
    <s v="Outlet"/>
    <n v="1197831"/>
    <n v="44471"/>
    <s v="02-10-2021"/>
    <x v="8"/>
    <x v="1"/>
    <s v="Saturday"/>
    <s v="02"/>
    <x v="1"/>
    <x v="1"/>
    <x v="5"/>
    <x v="4"/>
    <n v="37"/>
    <n v="149"/>
    <n v="5513"/>
    <n v="2205"/>
    <n v="0.4"/>
    <x v="1"/>
    <s v="low Units"/>
    <n v="6.6388642872884727E-4"/>
  </r>
  <r>
    <x v="2"/>
    <s v="Outlet"/>
    <n v="1197831"/>
    <n v="44472"/>
    <s v="03-10-2021"/>
    <x v="8"/>
    <x v="1"/>
    <s v="Sunday"/>
    <s v="03"/>
    <x v="1"/>
    <x v="1"/>
    <x v="5"/>
    <x v="5"/>
    <n v="33"/>
    <n v="236"/>
    <n v="7788"/>
    <n v="4595"/>
    <n v="0.59"/>
    <x v="1"/>
    <s v="low Units"/>
    <n v="1.3834730793691851E-3"/>
  </r>
  <r>
    <x v="2"/>
    <s v="Outlet"/>
    <n v="1197831"/>
    <n v="44473"/>
    <s v="04-10-2021"/>
    <x v="8"/>
    <x v="1"/>
    <s v="Monday"/>
    <s v="04"/>
    <x v="1"/>
    <x v="1"/>
    <x v="5"/>
    <x v="0"/>
    <n v="30"/>
    <n v="213"/>
    <n v="6390"/>
    <n v="2812"/>
    <n v="0.44"/>
    <x v="1"/>
    <s v="low Units"/>
    <n v="8.4664337305465705E-4"/>
  </r>
  <r>
    <x v="2"/>
    <s v="Outlet"/>
    <n v="1197831"/>
    <n v="44474"/>
    <s v="05-10-2021"/>
    <x v="8"/>
    <x v="1"/>
    <s v="Tuesday"/>
    <s v="05"/>
    <x v="1"/>
    <x v="1"/>
    <x v="5"/>
    <x v="1"/>
    <n v="29"/>
    <n v="219"/>
    <n v="6351"/>
    <n v="2985"/>
    <n v="0.47"/>
    <x v="1"/>
    <s v="low Units"/>
    <n v="8.9873060759891577E-4"/>
  </r>
  <r>
    <x v="2"/>
    <s v="Outlet"/>
    <n v="1197831"/>
    <n v="44475"/>
    <s v="06-10-2021"/>
    <x v="8"/>
    <x v="1"/>
    <s v="Wednesday"/>
    <s v="06"/>
    <x v="1"/>
    <x v="1"/>
    <x v="5"/>
    <x v="2"/>
    <n v="32"/>
    <n v="190"/>
    <n v="6080"/>
    <n v="2675"/>
    <n v="0.44"/>
    <x v="1"/>
    <s v="low Units"/>
    <n v="8.0539510061209362E-4"/>
  </r>
  <r>
    <x v="2"/>
    <s v="Outlet"/>
    <n v="1197831"/>
    <n v="44476"/>
    <s v="07-10-2021"/>
    <x v="8"/>
    <x v="1"/>
    <s v="Thursday"/>
    <s v="07"/>
    <x v="1"/>
    <x v="1"/>
    <x v="5"/>
    <x v="3"/>
    <n v="30"/>
    <n v="145"/>
    <n v="4350"/>
    <n v="2349"/>
    <n v="0.54"/>
    <x v="1"/>
    <s v="low Units"/>
    <n v="7.0724227713562919E-4"/>
  </r>
  <r>
    <x v="2"/>
    <s v="Outlet"/>
    <n v="1197831"/>
    <n v="44477"/>
    <s v="08-10-2021"/>
    <x v="8"/>
    <x v="1"/>
    <s v="Friday"/>
    <s v="08"/>
    <x v="1"/>
    <x v="1"/>
    <x v="5"/>
    <x v="4"/>
    <n v="30"/>
    <n v="128"/>
    <n v="3840"/>
    <n v="1536"/>
    <n v="0.4"/>
    <x v="1"/>
    <s v="low Units"/>
    <n v="4.6246238300567326E-4"/>
  </r>
  <r>
    <x v="2"/>
    <s v="Outlet"/>
    <n v="1197831"/>
    <n v="44478"/>
    <s v="09-10-2021"/>
    <x v="8"/>
    <x v="1"/>
    <s v="Saturday"/>
    <s v="09"/>
    <x v="1"/>
    <x v="1"/>
    <x v="5"/>
    <x v="5"/>
    <n v="39"/>
    <n v="190"/>
    <n v="7410"/>
    <n v="4298"/>
    <n v="0.57999999999999996"/>
    <x v="1"/>
    <s v="low Units"/>
    <n v="1.2940516420301977E-3"/>
  </r>
  <r>
    <x v="2"/>
    <s v="Outlet"/>
    <n v="1197831"/>
    <n v="44479"/>
    <s v="10-10-2021"/>
    <x v="8"/>
    <x v="1"/>
    <s v="Sunday"/>
    <s v="10"/>
    <x v="1"/>
    <x v="1"/>
    <x v="5"/>
    <x v="0"/>
    <n v="31"/>
    <n v="225"/>
    <n v="6975"/>
    <n v="2999"/>
    <n v="0.43"/>
    <x v="1"/>
    <s v="low Units"/>
    <n v="9.0294575952735285E-4"/>
  </r>
  <r>
    <x v="2"/>
    <s v="Outlet"/>
    <n v="1197831"/>
    <n v="44480"/>
    <s v="11-10-2021"/>
    <x v="8"/>
    <x v="1"/>
    <s v="Monday"/>
    <s v="11"/>
    <x v="1"/>
    <x v="1"/>
    <x v="5"/>
    <x v="1"/>
    <n v="27"/>
    <n v="218"/>
    <n v="5886"/>
    <n v="2649"/>
    <n v="0.45"/>
    <x v="1"/>
    <s v="low Units"/>
    <n v="7.9756696131642478E-4"/>
  </r>
  <r>
    <x v="2"/>
    <s v="Outlet"/>
    <n v="1197831"/>
    <n v="44481"/>
    <s v="12-10-2021"/>
    <x v="8"/>
    <x v="1"/>
    <s v="Tuesday"/>
    <s v="12"/>
    <x v="1"/>
    <x v="1"/>
    <x v="5"/>
    <x v="2"/>
    <n v="51"/>
    <n v="228"/>
    <n v="11628"/>
    <n v="5116"/>
    <n v="0.44"/>
    <x v="1"/>
    <s v="low Units"/>
    <n v="1.5403369475631668E-3"/>
  </r>
  <r>
    <x v="2"/>
    <s v="Outlet"/>
    <n v="1197831"/>
    <n v="44482"/>
    <s v="13-10-2021"/>
    <x v="8"/>
    <x v="1"/>
    <s v="Wednesday"/>
    <s v="13"/>
    <x v="1"/>
    <x v="1"/>
    <x v="5"/>
    <x v="3"/>
    <n v="50"/>
    <n v="160"/>
    <n v="8000"/>
    <n v="4160"/>
    <n v="0.52"/>
    <x v="1"/>
    <s v="low Units"/>
    <n v="1.2525022873070316E-3"/>
  </r>
  <r>
    <x v="2"/>
    <s v="Outlet"/>
    <n v="1197831"/>
    <n v="44483"/>
    <s v="14-10-2021"/>
    <x v="8"/>
    <x v="1"/>
    <s v="Thursday"/>
    <s v="14"/>
    <x v="1"/>
    <x v="1"/>
    <x v="5"/>
    <x v="4"/>
    <n v="46"/>
    <n v="162"/>
    <n v="7452"/>
    <n v="2906"/>
    <n v="0.39"/>
    <x v="1"/>
    <s v="low Units"/>
    <n v="8.7494510743130628E-4"/>
  </r>
  <r>
    <x v="2"/>
    <s v="Outlet"/>
    <n v="1197831"/>
    <n v="44484"/>
    <s v="15-10-2021"/>
    <x v="8"/>
    <x v="1"/>
    <s v="Friday"/>
    <s v="15"/>
    <x v="1"/>
    <x v="1"/>
    <x v="5"/>
    <x v="5"/>
    <n v="51"/>
    <n v="236"/>
    <n v="12036"/>
    <n v="7342"/>
    <n v="0.61"/>
    <x v="1"/>
    <s v="low Units"/>
    <n v="2.2105461041846699E-3"/>
  </r>
  <r>
    <x v="2"/>
    <s v="Outlet"/>
    <n v="1197831"/>
    <n v="44485"/>
    <s v="16-10-2021"/>
    <x v="8"/>
    <x v="1"/>
    <s v="Saturday"/>
    <s v="16"/>
    <x v="1"/>
    <x v="1"/>
    <x v="5"/>
    <x v="0"/>
    <n v="46"/>
    <n v="281"/>
    <n v="12926"/>
    <n v="6075"/>
    <n v="0.47"/>
    <x v="1"/>
    <s v="low Units"/>
    <n v="1.8290748546611099E-3"/>
  </r>
  <r>
    <x v="2"/>
    <s v="Outlet"/>
    <n v="1197831"/>
    <n v="44486"/>
    <s v="17-10-2021"/>
    <x v="8"/>
    <x v="1"/>
    <s v="Sunday"/>
    <s v="17"/>
    <x v="1"/>
    <x v="1"/>
    <x v="5"/>
    <x v="1"/>
    <n v="39"/>
    <n v="248"/>
    <n v="9672"/>
    <n v="4062"/>
    <n v="0.42"/>
    <x v="1"/>
    <s v="low Units"/>
    <n v="1.2229962238079718E-3"/>
  </r>
  <r>
    <x v="2"/>
    <s v="Outlet"/>
    <n v="1197831"/>
    <n v="44487"/>
    <s v="18-10-2021"/>
    <x v="8"/>
    <x v="1"/>
    <s v="Monday"/>
    <s v="18"/>
    <x v="1"/>
    <x v="1"/>
    <x v="5"/>
    <x v="2"/>
    <n v="46"/>
    <n v="239"/>
    <n v="10994"/>
    <n v="4837"/>
    <n v="0.44"/>
    <x v="1"/>
    <s v="low Units"/>
    <n v="1.4563349912750268E-3"/>
  </r>
  <r>
    <x v="2"/>
    <s v="Outlet"/>
    <n v="1197831"/>
    <n v="44488"/>
    <s v="19-10-2021"/>
    <x v="8"/>
    <x v="1"/>
    <s v="Tuesday"/>
    <s v="19"/>
    <x v="1"/>
    <x v="1"/>
    <x v="5"/>
    <x v="3"/>
    <n v="44"/>
    <n v="190"/>
    <n v="8360"/>
    <n v="4682"/>
    <n v="0.56000000000000005"/>
    <x v="1"/>
    <s v="low Units"/>
    <n v="1.4096672377816159E-3"/>
  </r>
  <r>
    <x v="2"/>
    <s v="Outlet"/>
    <n v="1197831"/>
    <n v="44489"/>
    <s v="20-10-2021"/>
    <x v="8"/>
    <x v="1"/>
    <s v="Wednesday"/>
    <s v="20"/>
    <x v="1"/>
    <x v="1"/>
    <x v="5"/>
    <x v="4"/>
    <n v="47"/>
    <n v="168"/>
    <n v="7896"/>
    <n v="2922"/>
    <n v="0.37"/>
    <x v="1"/>
    <s v="low Units"/>
    <n v="8.7976242392094866E-4"/>
  </r>
  <r>
    <x v="2"/>
    <s v="Outlet"/>
    <n v="1197831"/>
    <n v="44490"/>
    <s v="21-10-2021"/>
    <x v="8"/>
    <x v="1"/>
    <s v="Thursday"/>
    <s v="21"/>
    <x v="1"/>
    <x v="1"/>
    <x v="5"/>
    <x v="5"/>
    <n v="54"/>
    <n v="256"/>
    <n v="13824"/>
    <n v="8294"/>
    <n v="0.6"/>
    <x v="1"/>
    <s v="low Units"/>
    <n v="2.497176435318394E-3"/>
  </r>
  <r>
    <x v="0"/>
    <s v="Outlet"/>
    <n v="1185732"/>
    <n v="44491"/>
    <s v="22-10-2021"/>
    <x v="8"/>
    <x v="1"/>
    <s v="Friday"/>
    <s v="22"/>
    <x v="1"/>
    <x v="1"/>
    <x v="5"/>
    <x v="0"/>
    <n v="34"/>
    <n v="128"/>
    <n v="4352"/>
    <n v="2698"/>
    <n v="0.62"/>
    <x v="1"/>
    <s v="low Units"/>
    <n v="8.123199930659547E-4"/>
  </r>
  <r>
    <x v="0"/>
    <s v="Outlet"/>
    <n v="1185732"/>
    <n v="44492"/>
    <s v="23-10-2021"/>
    <x v="8"/>
    <x v="1"/>
    <s v="Saturday"/>
    <s v="23"/>
    <x v="1"/>
    <x v="1"/>
    <x v="5"/>
    <x v="1"/>
    <n v="34"/>
    <n v="68"/>
    <n v="2312"/>
    <n v="902"/>
    <n v="0.39"/>
    <x v="1"/>
    <s v="low Units"/>
    <n v="2.7157621710359198E-4"/>
  </r>
  <r>
    <x v="0"/>
    <s v="Outlet"/>
    <n v="1185732"/>
    <n v="44493"/>
    <s v="24-10-2021"/>
    <x v="8"/>
    <x v="1"/>
    <s v="Sunday"/>
    <s v="24"/>
    <x v="1"/>
    <x v="1"/>
    <x v="5"/>
    <x v="2"/>
    <n v="28"/>
    <n v="72"/>
    <n v="2016"/>
    <n v="847"/>
    <n v="0.42"/>
    <x v="1"/>
    <s v="low Units"/>
    <n v="2.5501669167044612E-4"/>
  </r>
  <r>
    <x v="0"/>
    <s v="Outlet"/>
    <n v="1185732"/>
    <n v="44494"/>
    <s v="25-10-2021"/>
    <x v="8"/>
    <x v="1"/>
    <s v="Monday"/>
    <s v="25"/>
    <x v="1"/>
    <x v="1"/>
    <x v="5"/>
    <x v="3"/>
    <n v="28"/>
    <n v="23"/>
    <n v="644"/>
    <n v="277"/>
    <n v="0.43"/>
    <x v="1"/>
    <s v="low Units"/>
    <n v="8.3399791726934561E-5"/>
  </r>
  <r>
    <x v="0"/>
    <s v="Outlet"/>
    <n v="1185732"/>
    <n v="44495"/>
    <s v="26-10-2021"/>
    <x v="8"/>
    <x v="1"/>
    <s v="Tuesday"/>
    <s v="26"/>
    <x v="0"/>
    <x v="4"/>
    <x v="6"/>
    <x v="4"/>
    <n v="42"/>
    <n v="41"/>
    <n v="1722"/>
    <n v="706"/>
    <n v="0.41"/>
    <x v="1"/>
    <s v="low Units"/>
    <n v="2.1256409010547218E-4"/>
  </r>
  <r>
    <x v="0"/>
    <s v="Outlet"/>
    <n v="1185732"/>
    <n v="44496"/>
    <s v="27-10-2021"/>
    <x v="8"/>
    <x v="1"/>
    <s v="Wednesday"/>
    <s v="27"/>
    <x v="0"/>
    <x v="4"/>
    <x v="6"/>
    <x v="5"/>
    <n v="32"/>
    <n v="70"/>
    <n v="2240"/>
    <n v="762"/>
    <n v="0.34"/>
    <x v="1"/>
    <s v="low Units"/>
    <n v="2.2942469781922069E-4"/>
  </r>
  <r>
    <x v="0"/>
    <s v="Outlet"/>
    <n v="1185732"/>
    <n v="44497"/>
    <s v="28-10-2021"/>
    <x v="8"/>
    <x v="1"/>
    <s v="Thursday"/>
    <s v="28"/>
    <x v="0"/>
    <x v="4"/>
    <x v="6"/>
    <x v="0"/>
    <n v="32"/>
    <n v="166"/>
    <n v="5312"/>
    <n v="3187"/>
    <n v="0.6"/>
    <x v="1"/>
    <s v="low Units"/>
    <n v="9.5954922828065151E-4"/>
  </r>
  <r>
    <x v="0"/>
    <s v="Outlet"/>
    <n v="1185732"/>
    <n v="44498"/>
    <s v="29-10-2021"/>
    <x v="8"/>
    <x v="1"/>
    <s v="Friday"/>
    <s v="29"/>
    <x v="0"/>
    <x v="4"/>
    <x v="6"/>
    <x v="1"/>
    <n v="32"/>
    <n v="44"/>
    <n v="1408"/>
    <n v="563"/>
    <n v="0.4"/>
    <x v="1"/>
    <s v="low Units"/>
    <n v="1.6950932397929297E-4"/>
  </r>
  <r>
    <x v="0"/>
    <s v="Outlet"/>
    <n v="1185732"/>
    <n v="44499"/>
    <s v="30-10-2021"/>
    <x v="8"/>
    <x v="1"/>
    <s v="Saturday"/>
    <s v="30"/>
    <x v="0"/>
    <x v="4"/>
    <x v="6"/>
    <x v="2"/>
    <n v="25"/>
    <n v="54"/>
    <n v="1350"/>
    <n v="608"/>
    <n v="0.45"/>
    <x v="1"/>
    <s v="low Units"/>
    <n v="1.8305802660641233E-4"/>
  </r>
  <r>
    <x v="0"/>
    <s v="Outlet"/>
    <n v="1185732"/>
    <n v="44500"/>
    <s v="31-10-2021"/>
    <x v="8"/>
    <x v="1"/>
    <s v="Sunday"/>
    <s v="31"/>
    <x v="0"/>
    <x v="4"/>
    <x v="6"/>
    <x v="3"/>
    <n v="28"/>
    <n v="17"/>
    <n v="476"/>
    <n v="200"/>
    <n v="0.42"/>
    <x v="1"/>
    <s v="low Units"/>
    <n v="6.0216456120530364E-5"/>
  </r>
  <r>
    <x v="0"/>
    <s v="Outlet"/>
    <n v="1185732"/>
    <n v="44501"/>
    <s v="01-11-2021"/>
    <x v="9"/>
    <x v="1"/>
    <s v="Monday"/>
    <s v="01"/>
    <x v="0"/>
    <x v="4"/>
    <x v="6"/>
    <x v="4"/>
    <n v="39"/>
    <n v="40"/>
    <n v="1560"/>
    <n v="577"/>
    <n v="0.37"/>
    <x v="1"/>
    <s v="low Units"/>
    <n v="1.737244759077301E-4"/>
  </r>
  <r>
    <x v="0"/>
    <s v="Outlet"/>
    <n v="1185732"/>
    <n v="44502"/>
    <s v="02-11-2021"/>
    <x v="9"/>
    <x v="1"/>
    <s v="Tuesday"/>
    <s v="02"/>
    <x v="0"/>
    <x v="4"/>
    <x v="6"/>
    <x v="5"/>
    <n v="30"/>
    <n v="74"/>
    <n v="2220"/>
    <n v="777"/>
    <n v="0.35"/>
    <x v="1"/>
    <s v="low Units"/>
    <n v="2.3394093202826048E-4"/>
  </r>
  <r>
    <x v="0"/>
    <s v="Outlet"/>
    <n v="1185732"/>
    <n v="44503"/>
    <s v="03-11-2021"/>
    <x v="9"/>
    <x v="1"/>
    <s v="Wednesday"/>
    <s v="03"/>
    <x v="0"/>
    <x v="4"/>
    <x v="6"/>
    <x v="0"/>
    <n v="39"/>
    <n v="156"/>
    <n v="6084"/>
    <n v="3529"/>
    <n v="0.57999999999999996"/>
    <x v="1"/>
    <s v="low Units"/>
    <n v="1.0625193682467584E-3"/>
  </r>
  <r>
    <x v="0"/>
    <s v="Outlet"/>
    <n v="1185732"/>
    <n v="44504"/>
    <s v="04-11-2021"/>
    <x v="9"/>
    <x v="1"/>
    <s v="Thursday"/>
    <s v="04"/>
    <x v="0"/>
    <x v="4"/>
    <x v="6"/>
    <x v="1"/>
    <n v="33"/>
    <n v="53"/>
    <n v="1749"/>
    <n v="647"/>
    <n v="0.37"/>
    <x v="1"/>
    <s v="low Units"/>
    <n v="1.9480023554991575E-4"/>
  </r>
  <r>
    <x v="0"/>
    <s v="Outlet"/>
    <n v="1185732"/>
    <n v="44505"/>
    <s v="05-11-2021"/>
    <x v="9"/>
    <x v="1"/>
    <s v="Friday"/>
    <s v="05"/>
    <x v="0"/>
    <x v="4"/>
    <x v="6"/>
    <x v="2"/>
    <n v="29"/>
    <n v="58"/>
    <n v="1682"/>
    <n v="757"/>
    <n v="0.45"/>
    <x v="1"/>
    <s v="low Units"/>
    <n v="2.2791928641620744E-4"/>
  </r>
  <r>
    <x v="0"/>
    <s v="Outlet"/>
    <n v="1185732"/>
    <n v="44506"/>
    <s v="06-11-2021"/>
    <x v="9"/>
    <x v="1"/>
    <s v="Saturday"/>
    <s v="06"/>
    <x v="0"/>
    <x v="4"/>
    <x v="6"/>
    <x v="3"/>
    <n v="32"/>
    <n v="8"/>
    <n v="256"/>
    <n v="113"/>
    <n v="0.44"/>
    <x v="1"/>
    <s v="low Units"/>
    <n v="3.4022297708099655E-5"/>
  </r>
  <r>
    <x v="0"/>
    <s v="Outlet"/>
    <n v="1185732"/>
    <n v="44507"/>
    <s v="07-11-2021"/>
    <x v="9"/>
    <x v="1"/>
    <s v="Sunday"/>
    <s v="07"/>
    <x v="0"/>
    <x v="4"/>
    <x v="6"/>
    <x v="4"/>
    <n v="41"/>
    <n v="24"/>
    <n v="984"/>
    <n v="335"/>
    <n v="0.34"/>
    <x v="1"/>
    <s v="low Units"/>
    <n v="1.0086256400188836E-4"/>
  </r>
  <r>
    <x v="0"/>
    <s v="Outlet"/>
    <n v="1185732"/>
    <n v="44508"/>
    <s v="08-11-2021"/>
    <x v="9"/>
    <x v="1"/>
    <s v="Monday"/>
    <s v="08"/>
    <x v="0"/>
    <x v="4"/>
    <x v="6"/>
    <x v="5"/>
    <n v="38"/>
    <n v="61"/>
    <n v="2318"/>
    <n v="719"/>
    <n v="0.31"/>
    <x v="1"/>
    <s v="low Units"/>
    <n v="2.1647815975330668E-4"/>
  </r>
  <r>
    <x v="0"/>
    <s v="Outlet"/>
    <n v="1185732"/>
    <n v="44509"/>
    <s v="09-11-2021"/>
    <x v="9"/>
    <x v="1"/>
    <s v="Tuesday"/>
    <s v="09"/>
    <x v="0"/>
    <x v="4"/>
    <x v="6"/>
    <x v="0"/>
    <n v="35"/>
    <n v="140"/>
    <n v="4900"/>
    <n v="2793"/>
    <n v="0.56999999999999995"/>
    <x v="1"/>
    <s v="low Units"/>
    <n v="8.4092280972320659E-4"/>
  </r>
  <r>
    <x v="0"/>
    <s v="Outlet"/>
    <n v="1185732"/>
    <n v="44510"/>
    <s v="10-11-2021"/>
    <x v="9"/>
    <x v="1"/>
    <s v="Wednesday"/>
    <s v="10"/>
    <x v="0"/>
    <x v="4"/>
    <x v="6"/>
    <x v="1"/>
    <n v="37"/>
    <n v="51"/>
    <n v="1887"/>
    <n v="604"/>
    <n v="0.32"/>
    <x v="1"/>
    <s v="low Units"/>
    <n v="1.818536974840017E-4"/>
  </r>
  <r>
    <x v="0"/>
    <s v="Outlet"/>
    <n v="1185732"/>
    <n v="44511"/>
    <s v="11-11-2021"/>
    <x v="9"/>
    <x v="1"/>
    <s v="Thursday"/>
    <s v="11"/>
    <x v="0"/>
    <x v="4"/>
    <x v="6"/>
    <x v="2"/>
    <n v="27"/>
    <n v="51"/>
    <n v="1377"/>
    <n v="578"/>
    <n v="0.42"/>
    <x v="1"/>
    <s v="low Units"/>
    <n v="1.7402555818833276E-4"/>
  </r>
  <r>
    <x v="0"/>
    <s v="Outlet"/>
    <n v="1185732"/>
    <n v="44512"/>
    <s v="12-11-2021"/>
    <x v="9"/>
    <x v="1"/>
    <s v="Friday"/>
    <s v="12"/>
    <x v="0"/>
    <x v="4"/>
    <x v="6"/>
    <x v="3"/>
    <n v="36"/>
    <n v="24"/>
    <n v="864"/>
    <n v="328"/>
    <n v="0.38"/>
    <x v="1"/>
    <s v="low Units"/>
    <n v="9.8754988037669798E-5"/>
  </r>
  <r>
    <x v="0"/>
    <s v="Outlet"/>
    <n v="1185732"/>
    <n v="44513"/>
    <s v="13-11-2021"/>
    <x v="9"/>
    <x v="1"/>
    <s v="Saturday"/>
    <s v="13"/>
    <x v="0"/>
    <x v="4"/>
    <x v="6"/>
    <x v="4"/>
    <n v="45"/>
    <n v="26"/>
    <n v="1170"/>
    <n v="433"/>
    <n v="0.37"/>
    <x v="1"/>
    <s v="low Units"/>
    <n v="1.3036862750094824E-4"/>
  </r>
  <r>
    <x v="0"/>
    <s v="Outlet"/>
    <n v="1185732"/>
    <n v="44514"/>
    <s v="14-11-2021"/>
    <x v="9"/>
    <x v="1"/>
    <s v="Sunday"/>
    <s v="14"/>
    <x v="0"/>
    <x v="4"/>
    <x v="6"/>
    <x v="5"/>
    <n v="39"/>
    <n v="64"/>
    <n v="2496"/>
    <n v="674"/>
    <n v="0.27"/>
    <x v="1"/>
    <s v="low Units"/>
    <n v="2.0292945712618735E-4"/>
  </r>
  <r>
    <x v="0"/>
    <s v="Outlet"/>
    <n v="1185732"/>
    <n v="44515"/>
    <s v="15-11-2021"/>
    <x v="9"/>
    <x v="1"/>
    <s v="Monday"/>
    <s v="15"/>
    <x v="0"/>
    <x v="4"/>
    <x v="6"/>
    <x v="0"/>
    <n v="44"/>
    <n v="150"/>
    <n v="6600"/>
    <n v="3432"/>
    <n v="0.52"/>
    <x v="1"/>
    <s v="low Units"/>
    <n v="1.0333143870283011E-3"/>
  </r>
  <r>
    <x v="0"/>
    <s v="Outlet"/>
    <n v="1185732"/>
    <n v="44516"/>
    <s v="16-11-2021"/>
    <x v="9"/>
    <x v="1"/>
    <s v="Tuesday"/>
    <s v="16"/>
    <x v="0"/>
    <x v="4"/>
    <x v="6"/>
    <x v="1"/>
    <n v="40"/>
    <n v="54"/>
    <n v="2160"/>
    <n v="713"/>
    <n v="0.33"/>
    <x v="1"/>
    <s v="low Units"/>
    <n v="2.1467166606969074E-4"/>
  </r>
  <r>
    <x v="0"/>
    <s v="Outlet"/>
    <n v="1185732"/>
    <n v="44517"/>
    <s v="17-11-2021"/>
    <x v="9"/>
    <x v="1"/>
    <s v="Wednesday"/>
    <s v="17"/>
    <x v="0"/>
    <x v="4"/>
    <x v="6"/>
    <x v="2"/>
    <n v="38"/>
    <n v="53"/>
    <n v="2014"/>
    <n v="745"/>
    <n v="0.37"/>
    <x v="1"/>
    <s v="low Units"/>
    <n v="2.2430629904897562E-4"/>
  </r>
  <r>
    <x v="0"/>
    <s v="Outlet"/>
    <n v="1185732"/>
    <n v="44518"/>
    <s v="18-11-2021"/>
    <x v="9"/>
    <x v="1"/>
    <s v="Thursday"/>
    <s v="18"/>
    <x v="0"/>
    <x v="4"/>
    <x v="6"/>
    <x v="3"/>
    <n v="42"/>
    <n v="34"/>
    <n v="1428"/>
    <n v="571"/>
    <n v="0.4"/>
    <x v="1"/>
    <s v="low Units"/>
    <n v="1.7191798222411419E-4"/>
  </r>
  <r>
    <x v="0"/>
    <s v="Outlet"/>
    <n v="1185732"/>
    <n v="44519"/>
    <s v="19-11-2021"/>
    <x v="9"/>
    <x v="1"/>
    <s v="Friday"/>
    <s v="19"/>
    <x v="0"/>
    <x v="4"/>
    <x v="6"/>
    <x v="4"/>
    <n v="51"/>
    <n v="39"/>
    <n v="1989"/>
    <n v="736"/>
    <n v="0.37"/>
    <x v="1"/>
    <s v="low Units"/>
    <n v="2.2159655852355175E-4"/>
  </r>
  <r>
    <x v="0"/>
    <s v="Outlet"/>
    <n v="1185732"/>
    <n v="44520"/>
    <s v="20-11-2021"/>
    <x v="9"/>
    <x v="1"/>
    <s v="Saturday"/>
    <s v="20"/>
    <x v="0"/>
    <x v="4"/>
    <x v="6"/>
    <x v="5"/>
    <n v="51"/>
    <n v="78"/>
    <n v="3978"/>
    <n v="1472"/>
    <n v="0.37"/>
    <x v="1"/>
    <s v="low Units"/>
    <n v="4.4319311704710349E-4"/>
  </r>
  <r>
    <x v="0"/>
    <s v="Outlet"/>
    <n v="1185732"/>
    <n v="44521"/>
    <s v="21-11-2021"/>
    <x v="9"/>
    <x v="1"/>
    <s v="Sunday"/>
    <s v="21"/>
    <x v="0"/>
    <x v="4"/>
    <x v="6"/>
    <x v="0"/>
    <n v="49"/>
    <n v="170"/>
    <n v="8330"/>
    <n v="4748"/>
    <n v="0.56999999999999995"/>
    <x v="1"/>
    <s v="low Units"/>
    <n v="1.429538668301391E-3"/>
  </r>
  <r>
    <x v="0"/>
    <s v="Outlet"/>
    <n v="1185732"/>
    <n v="44522"/>
    <s v="22-11-2021"/>
    <x v="9"/>
    <x v="1"/>
    <s v="Monday"/>
    <s v="22"/>
    <x v="0"/>
    <x v="4"/>
    <x v="6"/>
    <x v="1"/>
    <n v="41"/>
    <n v="85"/>
    <n v="3485"/>
    <n v="1359"/>
    <n v="0.39"/>
    <x v="1"/>
    <s v="low Units"/>
    <n v="4.091708193390038E-4"/>
  </r>
  <r>
    <x v="0"/>
    <s v="Outlet"/>
    <n v="1185732"/>
    <n v="44523"/>
    <s v="23-11-2021"/>
    <x v="9"/>
    <x v="1"/>
    <s v="Tuesday"/>
    <s v="23"/>
    <x v="0"/>
    <x v="4"/>
    <x v="6"/>
    <x v="2"/>
    <n v="42"/>
    <n v="54"/>
    <n v="2268"/>
    <n v="975"/>
    <n v="0.43"/>
    <x v="1"/>
    <s v="low Units"/>
    <n v="2.9355522358758554E-4"/>
  </r>
  <r>
    <x v="0"/>
    <s v="Outlet"/>
    <n v="1185732"/>
    <n v="44524"/>
    <s v="24-11-2021"/>
    <x v="9"/>
    <x v="1"/>
    <s v="Wednesday"/>
    <s v="24"/>
    <x v="0"/>
    <x v="4"/>
    <x v="6"/>
    <x v="3"/>
    <n v="43"/>
    <n v="53"/>
    <n v="2279"/>
    <n v="1071"/>
    <n v="0.47"/>
    <x v="1"/>
    <s v="low Units"/>
    <n v="3.2245912252544014E-4"/>
  </r>
  <r>
    <x v="0"/>
    <s v="Outlet"/>
    <n v="1185732"/>
    <n v="44525"/>
    <s v="25-11-2021"/>
    <x v="9"/>
    <x v="1"/>
    <s v="Thursday"/>
    <s v="25"/>
    <x v="0"/>
    <x v="4"/>
    <x v="6"/>
    <x v="4"/>
    <n v="43"/>
    <n v="48"/>
    <n v="2064"/>
    <n v="867"/>
    <n v="0.42"/>
    <x v="1"/>
    <s v="low Units"/>
    <n v="2.6103833728249913E-4"/>
  </r>
  <r>
    <x v="0"/>
    <s v="Outlet"/>
    <n v="1185732"/>
    <n v="44526"/>
    <s v="26-11-2021"/>
    <x v="9"/>
    <x v="1"/>
    <s v="Friday"/>
    <s v="26"/>
    <x v="0"/>
    <x v="4"/>
    <x v="6"/>
    <x v="5"/>
    <n v="52"/>
    <n v="105"/>
    <n v="5460"/>
    <n v="1911"/>
    <n v="0.35"/>
    <x v="1"/>
    <s v="low Units"/>
    <n v="5.7536823823166761E-4"/>
  </r>
  <r>
    <x v="0"/>
    <s v="Outlet"/>
    <n v="1185732"/>
    <n v="44527"/>
    <s v="27-11-2021"/>
    <x v="9"/>
    <x v="1"/>
    <s v="Saturday"/>
    <s v="27"/>
    <x v="0"/>
    <x v="4"/>
    <x v="6"/>
    <x v="0"/>
    <n v="49"/>
    <n v="175"/>
    <n v="8575"/>
    <n v="4888"/>
    <n v="0.56999999999999995"/>
    <x v="1"/>
    <s v="low Units"/>
    <n v="1.4716901875857621E-3"/>
  </r>
  <r>
    <x v="0"/>
    <s v="Outlet"/>
    <n v="1185732"/>
    <n v="44528"/>
    <s v="28-11-2021"/>
    <x v="9"/>
    <x v="1"/>
    <s v="Sunday"/>
    <s v="28"/>
    <x v="0"/>
    <x v="4"/>
    <x v="6"/>
    <x v="1"/>
    <n v="45"/>
    <n v="99"/>
    <n v="4455"/>
    <n v="1737"/>
    <n v="0.39"/>
    <x v="1"/>
    <s v="low Units"/>
    <n v="5.2297992140680624E-4"/>
  </r>
  <r>
    <x v="0"/>
    <s v="Outlet"/>
    <n v="1185732"/>
    <n v="44529"/>
    <s v="29-11-2021"/>
    <x v="9"/>
    <x v="1"/>
    <s v="Monday"/>
    <s v="29"/>
    <x v="0"/>
    <x v="4"/>
    <x v="6"/>
    <x v="2"/>
    <n v="43"/>
    <n v="72"/>
    <n v="3096"/>
    <n v="1331"/>
    <n v="0.43"/>
    <x v="1"/>
    <s v="low Units"/>
    <n v="4.0074051548212954E-4"/>
  </r>
  <r>
    <x v="0"/>
    <s v="Outlet"/>
    <n v="1185732"/>
    <n v="44530"/>
    <s v="30-11-2021"/>
    <x v="9"/>
    <x v="1"/>
    <s v="Tuesday"/>
    <s v="30"/>
    <x v="0"/>
    <x v="4"/>
    <x v="6"/>
    <x v="3"/>
    <n v="39"/>
    <n v="56"/>
    <n v="2184"/>
    <n v="1026"/>
    <n v="0.47"/>
    <x v="1"/>
    <s v="low Units"/>
    <n v="3.0891041989832078E-4"/>
  </r>
  <r>
    <x v="0"/>
    <s v="Outlet"/>
    <n v="1185732"/>
    <n v="44531"/>
    <s v="01-12-2021"/>
    <x v="10"/>
    <x v="1"/>
    <s v="Wednesday"/>
    <s v="01"/>
    <x v="0"/>
    <x v="4"/>
    <x v="6"/>
    <x v="4"/>
    <n v="50"/>
    <n v="64"/>
    <n v="3200"/>
    <n v="1280"/>
    <n v="0.4"/>
    <x v="1"/>
    <s v="low Units"/>
    <n v="3.8538531917139436E-4"/>
  </r>
  <r>
    <x v="0"/>
    <s v="Outlet"/>
    <n v="1185732"/>
    <n v="44532"/>
    <s v="02-12-2021"/>
    <x v="10"/>
    <x v="1"/>
    <s v="Thursday"/>
    <s v="02"/>
    <x v="0"/>
    <x v="4"/>
    <x v="6"/>
    <x v="5"/>
    <n v="50"/>
    <n v="116"/>
    <n v="5800"/>
    <n v="2088"/>
    <n v="0.36"/>
    <x v="1"/>
    <s v="low Units"/>
    <n v="6.2865980189833696E-4"/>
  </r>
  <r>
    <x v="0"/>
    <s v="Outlet"/>
    <n v="1185732"/>
    <n v="44533"/>
    <s v="03-12-2021"/>
    <x v="10"/>
    <x v="1"/>
    <s v="Friday"/>
    <s v="03"/>
    <x v="0"/>
    <x v="4"/>
    <x v="6"/>
    <x v="0"/>
    <n v="51"/>
    <n v="179"/>
    <n v="9129"/>
    <n v="5295"/>
    <n v="0.57999999999999996"/>
    <x v="1"/>
    <s v="low Units"/>
    <n v="1.5942306757910415E-3"/>
  </r>
  <r>
    <x v="0"/>
    <s v="Outlet"/>
    <n v="1185732"/>
    <n v="44534"/>
    <s v="04-12-2021"/>
    <x v="10"/>
    <x v="1"/>
    <s v="Saturday"/>
    <s v="04"/>
    <x v="0"/>
    <x v="4"/>
    <x v="6"/>
    <x v="1"/>
    <n v="44"/>
    <n v="102"/>
    <n v="4488"/>
    <n v="1885"/>
    <n v="0.42"/>
    <x v="1"/>
    <s v="low Units"/>
    <n v="5.6754009893599877E-4"/>
  </r>
  <r>
    <x v="0"/>
    <s v="Outlet"/>
    <n v="1185732"/>
    <n v="44535"/>
    <s v="05-12-2021"/>
    <x v="10"/>
    <x v="1"/>
    <s v="Sunday"/>
    <s v="05"/>
    <x v="0"/>
    <x v="4"/>
    <x v="6"/>
    <x v="2"/>
    <n v="38"/>
    <n v="79"/>
    <n v="3002"/>
    <n v="1411"/>
    <n v="0.47"/>
    <x v="1"/>
    <s v="low Units"/>
    <n v="4.2482709793034175E-4"/>
  </r>
  <r>
    <x v="0"/>
    <s v="Outlet"/>
    <n v="1185732"/>
    <n v="44536"/>
    <s v="06-12-2021"/>
    <x v="10"/>
    <x v="1"/>
    <s v="Monday"/>
    <s v="06"/>
    <x v="0"/>
    <x v="4"/>
    <x v="6"/>
    <x v="3"/>
    <n v="43"/>
    <n v="62"/>
    <n v="2666"/>
    <n v="1226"/>
    <n v="0.46"/>
    <x v="1"/>
    <s v="low Units"/>
    <n v="3.691268760188511E-4"/>
  </r>
  <r>
    <x v="0"/>
    <s v="Outlet"/>
    <n v="1185732"/>
    <n v="44537"/>
    <s v="07-12-2021"/>
    <x v="10"/>
    <x v="1"/>
    <s v="Tuesday"/>
    <s v="07"/>
    <x v="0"/>
    <x v="4"/>
    <x v="6"/>
    <x v="4"/>
    <n v="46"/>
    <n v="54"/>
    <n v="2484"/>
    <n v="969"/>
    <n v="0.39"/>
    <x v="1"/>
    <s v="low Units"/>
    <n v="2.9174872990396966E-4"/>
  </r>
  <r>
    <x v="0"/>
    <s v="Outlet"/>
    <n v="1185732"/>
    <n v="44538"/>
    <s v="08-12-2021"/>
    <x v="10"/>
    <x v="1"/>
    <s v="Wednesday"/>
    <s v="08"/>
    <x v="0"/>
    <x v="4"/>
    <x v="6"/>
    <x v="5"/>
    <n v="49"/>
    <n v="123"/>
    <n v="6027"/>
    <n v="2170"/>
    <n v="0.36"/>
    <x v="1"/>
    <s v="low Units"/>
    <n v="6.5334854890775442E-4"/>
  </r>
  <r>
    <x v="0"/>
    <s v="Outlet"/>
    <n v="1185732"/>
    <n v="44539"/>
    <s v="09-12-2021"/>
    <x v="10"/>
    <x v="1"/>
    <s v="Thursday"/>
    <s v="09"/>
    <x v="0"/>
    <x v="4"/>
    <x v="6"/>
    <x v="0"/>
    <n v="46"/>
    <n v="162"/>
    <n v="7452"/>
    <n v="3875"/>
    <n v="0.52"/>
    <x v="1"/>
    <s v="low Units"/>
    <n v="1.1666938373352759E-3"/>
  </r>
  <r>
    <x v="0"/>
    <s v="Outlet"/>
    <n v="1185732"/>
    <n v="44540"/>
    <s v="10-12-2021"/>
    <x v="10"/>
    <x v="1"/>
    <s v="Friday"/>
    <s v="10"/>
    <x v="0"/>
    <x v="4"/>
    <x v="6"/>
    <x v="1"/>
    <n v="40"/>
    <n v="91"/>
    <n v="3640"/>
    <n v="1238"/>
    <n v="0.34"/>
    <x v="1"/>
    <s v="low Units"/>
    <n v="3.7273986338608297E-4"/>
  </r>
  <r>
    <x v="0"/>
    <s v="Outlet"/>
    <n v="1185732"/>
    <n v="44541"/>
    <s v="11-12-2021"/>
    <x v="10"/>
    <x v="1"/>
    <s v="Saturday"/>
    <s v="11"/>
    <x v="0"/>
    <x v="4"/>
    <x v="6"/>
    <x v="2"/>
    <n v="32"/>
    <n v="60"/>
    <n v="1920"/>
    <n v="768"/>
    <n v="0.4"/>
    <x v="1"/>
    <s v="low Units"/>
    <n v="2.3123119150283663E-4"/>
  </r>
  <r>
    <x v="0"/>
    <s v="Outlet"/>
    <n v="1185732"/>
    <n v="44542"/>
    <s v="12-12-2021"/>
    <x v="10"/>
    <x v="1"/>
    <s v="Sunday"/>
    <s v="12"/>
    <x v="0"/>
    <x v="4"/>
    <x v="6"/>
    <x v="3"/>
    <n v="32"/>
    <n v="53"/>
    <n v="1696"/>
    <n v="695"/>
    <n v="0.41"/>
    <x v="1"/>
    <s v="low Units"/>
    <n v="2.0925218501884301E-4"/>
  </r>
  <r>
    <x v="0"/>
    <s v="Outlet"/>
    <n v="1185732"/>
    <n v="44543"/>
    <s v="13-12-2021"/>
    <x v="10"/>
    <x v="1"/>
    <s v="Monday"/>
    <s v="13"/>
    <x v="0"/>
    <x v="4"/>
    <x v="6"/>
    <x v="4"/>
    <n v="36"/>
    <n v="41"/>
    <n v="1476"/>
    <n v="502"/>
    <n v="0.34"/>
    <x v="1"/>
    <s v="low Units"/>
    <n v="1.5114330486253123E-4"/>
  </r>
  <r>
    <x v="0"/>
    <s v="Outlet"/>
    <n v="1185732"/>
    <n v="44544"/>
    <s v="14-12-2021"/>
    <x v="10"/>
    <x v="1"/>
    <s v="Tuesday"/>
    <s v="14"/>
    <x v="0"/>
    <x v="4"/>
    <x v="6"/>
    <x v="5"/>
    <n v="48"/>
    <n v="79"/>
    <n v="3792"/>
    <n v="1176"/>
    <n v="0.31"/>
    <x v="1"/>
    <s v="low Units"/>
    <n v="3.5407276198871852E-4"/>
  </r>
  <r>
    <x v="0"/>
    <s v="Outlet"/>
    <n v="1185732"/>
    <n v="44545"/>
    <s v="15-12-2021"/>
    <x v="10"/>
    <x v="1"/>
    <s v="Wednesday"/>
    <s v="15"/>
    <x v="0"/>
    <x v="4"/>
    <x v="6"/>
    <x v="0"/>
    <n v="47"/>
    <n v="124"/>
    <n v="5828"/>
    <n v="3089"/>
    <n v="0.53"/>
    <x v="1"/>
    <s v="low Units"/>
    <n v="9.3004316478159156E-4"/>
  </r>
  <r>
    <x v="0"/>
    <s v="Outlet"/>
    <n v="1185732"/>
    <n v="44546"/>
    <s v="16-12-2021"/>
    <x v="10"/>
    <x v="1"/>
    <s v="Thursday"/>
    <s v="16"/>
    <x v="0"/>
    <x v="4"/>
    <x v="6"/>
    <x v="1"/>
    <n v="35"/>
    <n v="68"/>
    <n v="2380"/>
    <n v="762"/>
    <n v="0.32"/>
    <x v="1"/>
    <s v="low Units"/>
    <n v="2.2942469781922069E-4"/>
  </r>
  <r>
    <x v="0"/>
    <s v="Outlet"/>
    <n v="1185732"/>
    <n v="44547"/>
    <s v="17-12-2021"/>
    <x v="10"/>
    <x v="1"/>
    <s v="Friday"/>
    <s v="17"/>
    <x v="0"/>
    <x v="4"/>
    <x v="6"/>
    <x v="2"/>
    <n v="38"/>
    <n v="38"/>
    <n v="1444"/>
    <n v="549"/>
    <n v="0.38"/>
    <x v="1"/>
    <s v="low Units"/>
    <n v="1.6529417205085587E-4"/>
  </r>
  <r>
    <x v="0"/>
    <s v="Outlet"/>
    <n v="1185732"/>
    <n v="44548"/>
    <s v="18-12-2021"/>
    <x v="10"/>
    <x v="1"/>
    <s v="Saturday"/>
    <s v="18"/>
    <x v="0"/>
    <x v="4"/>
    <x v="6"/>
    <x v="3"/>
    <n v="40"/>
    <n v="34"/>
    <n v="1360"/>
    <n v="517"/>
    <n v="0.38"/>
    <x v="1"/>
    <s v="low Units"/>
    <n v="1.5565953907157101E-4"/>
  </r>
  <r>
    <x v="0"/>
    <s v="Outlet"/>
    <n v="1185732"/>
    <n v="44549"/>
    <s v="19-12-2021"/>
    <x v="10"/>
    <x v="1"/>
    <s v="Sunday"/>
    <s v="19"/>
    <x v="0"/>
    <x v="4"/>
    <x v="6"/>
    <x v="4"/>
    <n v="43"/>
    <n v="30"/>
    <n v="1290"/>
    <n v="426"/>
    <n v="0.33"/>
    <x v="1"/>
    <s v="low Units"/>
    <n v="1.2826105153672967E-4"/>
  </r>
  <r>
    <x v="0"/>
    <s v="Outlet"/>
    <n v="1185732"/>
    <n v="44550"/>
    <s v="20-12-2021"/>
    <x v="10"/>
    <x v="1"/>
    <s v="Monday"/>
    <s v="20"/>
    <x v="0"/>
    <x v="4"/>
    <x v="6"/>
    <x v="5"/>
    <n v="42"/>
    <n v="74"/>
    <n v="3108"/>
    <n v="995"/>
    <n v="0.32"/>
    <x v="1"/>
    <s v="low Units"/>
    <n v="2.9957686919963861E-4"/>
  </r>
  <r>
    <x v="0"/>
    <s v="Outlet"/>
    <n v="1185732"/>
    <n v="44551"/>
    <s v="21-12-2021"/>
    <x v="10"/>
    <x v="1"/>
    <s v="Tuesday"/>
    <s v="21"/>
    <x v="0"/>
    <x v="4"/>
    <x v="6"/>
    <x v="0"/>
    <n v="48"/>
    <n v="124"/>
    <n v="5952"/>
    <n v="3571"/>
    <n v="0.6"/>
    <x v="1"/>
    <s v="low Units"/>
    <n v="1.0751648240320696E-3"/>
  </r>
  <r>
    <x v="0"/>
    <s v="Outlet"/>
    <n v="1185732"/>
    <n v="44552"/>
    <s v="22-12-2021"/>
    <x v="10"/>
    <x v="1"/>
    <s v="Wednesday"/>
    <s v="22"/>
    <x v="0"/>
    <x v="4"/>
    <x v="6"/>
    <x v="1"/>
    <n v="43"/>
    <n v="68"/>
    <n v="2924"/>
    <n v="1228"/>
    <n v="0.42"/>
    <x v="1"/>
    <s v="low Units"/>
    <n v="3.6972904058005647E-4"/>
  </r>
  <r>
    <x v="0"/>
    <s v="Outlet"/>
    <n v="1185732"/>
    <n v="44553"/>
    <s v="23-12-2021"/>
    <x v="10"/>
    <x v="1"/>
    <s v="Thursday"/>
    <s v="23"/>
    <x v="0"/>
    <x v="4"/>
    <x v="6"/>
    <x v="2"/>
    <n v="47"/>
    <n v="66"/>
    <n v="3102"/>
    <n v="1365"/>
    <n v="0.44"/>
    <x v="1"/>
    <s v="low Units"/>
    <n v="4.1097731302261974E-4"/>
  </r>
  <r>
    <x v="0"/>
    <s v="Outlet"/>
    <n v="1185732"/>
    <n v="44554"/>
    <s v="24-12-2021"/>
    <x v="10"/>
    <x v="1"/>
    <s v="Friday"/>
    <s v="24"/>
    <x v="0"/>
    <x v="4"/>
    <x v="6"/>
    <x v="3"/>
    <n v="43"/>
    <n v="60"/>
    <n v="2580"/>
    <n v="1187"/>
    <n v="0.46"/>
    <x v="1"/>
    <s v="low Units"/>
    <n v="3.5738466707534774E-4"/>
  </r>
  <r>
    <x v="0"/>
    <s v="Outlet"/>
    <n v="1185732"/>
    <n v="44555"/>
    <s v="25-12-2021"/>
    <x v="10"/>
    <x v="1"/>
    <s v="Saturday"/>
    <s v="25"/>
    <x v="0"/>
    <x v="4"/>
    <x v="6"/>
    <x v="4"/>
    <n v="51"/>
    <n v="48"/>
    <n v="2448"/>
    <n v="955"/>
    <n v="0.39"/>
    <x v="1"/>
    <s v="low Units"/>
    <n v="2.8753357797553248E-4"/>
  </r>
  <r>
    <x v="0"/>
    <s v="Outlet"/>
    <n v="1185732"/>
    <n v="44556"/>
    <s v="26-12-2021"/>
    <x v="10"/>
    <x v="1"/>
    <s v="Sunday"/>
    <s v="26"/>
    <x v="0"/>
    <x v="4"/>
    <x v="6"/>
    <x v="5"/>
    <n v="53"/>
    <n v="75"/>
    <n v="3975"/>
    <n v="1431"/>
    <n v="0.36"/>
    <x v="1"/>
    <s v="low Units"/>
    <n v="4.3084874354239476E-4"/>
  </r>
  <r>
    <x v="0"/>
    <s v="Outlet"/>
    <n v="1185732"/>
    <n v="44557"/>
    <s v="27-12-2021"/>
    <x v="10"/>
    <x v="1"/>
    <s v="Monday"/>
    <s v="27"/>
    <x v="0"/>
    <x v="4"/>
    <x v="6"/>
    <x v="0"/>
    <n v="53"/>
    <n v="143"/>
    <n v="7579"/>
    <n v="4623"/>
    <n v="0.61"/>
    <x v="1"/>
    <s v="low Units"/>
    <n v="1.3919033832260595E-3"/>
  </r>
  <r>
    <x v="0"/>
    <s v="Outlet"/>
    <n v="1185732"/>
    <n v="44558"/>
    <s v="28-12-2021"/>
    <x v="10"/>
    <x v="1"/>
    <s v="Tuesday"/>
    <s v="28"/>
    <x v="0"/>
    <x v="4"/>
    <x v="6"/>
    <x v="1"/>
    <n v="47"/>
    <n v="85"/>
    <n v="3995"/>
    <n v="1638"/>
    <n v="0.41"/>
    <x v="1"/>
    <s v="low Units"/>
    <n v="4.9317277562714373E-4"/>
  </r>
  <r>
    <x v="0"/>
    <s v="Outlet"/>
    <n v="1185732"/>
    <n v="44559"/>
    <s v="29-12-2021"/>
    <x v="10"/>
    <x v="1"/>
    <s v="Wednesday"/>
    <s v="29"/>
    <x v="0"/>
    <x v="4"/>
    <x v="6"/>
    <x v="2"/>
    <n v="44"/>
    <n v="79"/>
    <n v="3476"/>
    <n v="1529"/>
    <n v="0.44"/>
    <x v="1"/>
    <s v="low Units"/>
    <n v="4.6035480704145466E-4"/>
  </r>
  <r>
    <x v="0"/>
    <s v="Outlet"/>
    <n v="1185732"/>
    <n v="44560"/>
    <s v="30-12-2021"/>
    <x v="10"/>
    <x v="1"/>
    <s v="Thursday"/>
    <s v="30"/>
    <x v="0"/>
    <x v="4"/>
    <x v="6"/>
    <x v="3"/>
    <n v="40"/>
    <n v="53"/>
    <n v="2120"/>
    <n v="954"/>
    <n v="0.45"/>
    <x v="1"/>
    <s v="low Units"/>
    <n v="2.8723249569492988E-4"/>
  </r>
  <r>
    <x v="0"/>
    <s v="Outlet"/>
    <n v="1185732"/>
    <n v="44561"/>
    <s v="31-12-2021"/>
    <x v="10"/>
    <x v="1"/>
    <s v="Friday"/>
    <s v="31"/>
    <x v="0"/>
    <x v="4"/>
    <x v="6"/>
    <x v="4"/>
    <n v="46"/>
    <n v="56"/>
    <n v="2576"/>
    <n v="1005"/>
    <n v="0.39"/>
    <x v="1"/>
    <s v="low Units"/>
    <n v="3.0258769200566511E-4"/>
  </r>
  <r>
    <x v="0"/>
    <s v="Outlet"/>
    <n v="1185732"/>
    <n v="43831"/>
    <s v="01-01-2020"/>
    <x v="0"/>
    <x v="0"/>
    <s v="Wednesday"/>
    <s v="01"/>
    <x v="0"/>
    <x v="4"/>
    <x v="6"/>
    <x v="5"/>
    <n v="53"/>
    <n v="83"/>
    <n v="4399"/>
    <n v="1408"/>
    <n v="0.32"/>
    <x v="1"/>
    <s v="low Units"/>
    <n v="4.2392385108853378E-4"/>
  </r>
  <r>
    <x v="3"/>
    <s v="Outlet"/>
    <n v="1128299"/>
    <n v="43832"/>
    <s v="02-01-2020"/>
    <x v="0"/>
    <x v="0"/>
    <s v="Thursday"/>
    <s v="02"/>
    <x v="0"/>
    <x v="4"/>
    <x v="6"/>
    <x v="0"/>
    <n v="27"/>
    <n v="158"/>
    <n v="4266"/>
    <n v="1792"/>
    <n v="0.42"/>
    <x v="1"/>
    <s v="low Units"/>
    <n v="5.395394468399521E-4"/>
  </r>
  <r>
    <x v="3"/>
    <s v="Outlet"/>
    <n v="1128299"/>
    <n v="43833"/>
    <s v="03-01-2020"/>
    <x v="0"/>
    <x v="0"/>
    <s v="Friday"/>
    <s v="03"/>
    <x v="0"/>
    <x v="4"/>
    <x v="6"/>
    <x v="1"/>
    <n v="35"/>
    <n v="135"/>
    <n v="4725"/>
    <n v="1465"/>
    <n v="0.31"/>
    <x v="1"/>
    <s v="low Units"/>
    <n v="4.410855410828849E-4"/>
  </r>
  <r>
    <x v="3"/>
    <s v="Outlet"/>
    <n v="1128299"/>
    <n v="43834"/>
    <s v="04-01-2020"/>
    <x v="0"/>
    <x v="0"/>
    <s v="Saturday"/>
    <s v="04"/>
    <x v="0"/>
    <x v="4"/>
    <x v="6"/>
    <x v="2"/>
    <n v="36"/>
    <n v="140"/>
    <n v="5040"/>
    <n v="2369"/>
    <n v="0.47"/>
    <x v="1"/>
    <s v="low Units"/>
    <n v="7.132639227476822E-4"/>
  </r>
  <r>
    <x v="3"/>
    <s v="Outlet"/>
    <n v="1128299"/>
    <n v="43835"/>
    <s v="05-01-2020"/>
    <x v="0"/>
    <x v="0"/>
    <s v="Sunday"/>
    <s v="05"/>
    <x v="0"/>
    <x v="4"/>
    <x v="6"/>
    <x v="3"/>
    <n v="34"/>
    <n v="90"/>
    <n v="3060"/>
    <n v="1255"/>
    <n v="0.41"/>
    <x v="1"/>
    <s v="low Units"/>
    <n v="3.7785826215632802E-4"/>
  </r>
  <r>
    <x v="3"/>
    <s v="Outlet"/>
    <n v="1128299"/>
    <n v="43836"/>
    <s v="06-01-2020"/>
    <x v="0"/>
    <x v="0"/>
    <s v="Monday"/>
    <s v="06"/>
    <x v="2"/>
    <x v="5"/>
    <x v="7"/>
    <x v="4"/>
    <n v="37"/>
    <n v="80"/>
    <n v="2960"/>
    <n v="1687"/>
    <n v="0.56999999999999995"/>
    <x v="1"/>
    <s v="low Units"/>
    <n v="5.0792580737667365E-4"/>
  </r>
  <r>
    <x v="3"/>
    <s v="Outlet"/>
    <n v="1128299"/>
    <n v="43837"/>
    <s v="07-01-2020"/>
    <x v="0"/>
    <x v="0"/>
    <s v="Tuesday"/>
    <s v="07"/>
    <x v="2"/>
    <x v="5"/>
    <x v="7"/>
    <x v="5"/>
    <n v="36"/>
    <n v="166"/>
    <n v="5976"/>
    <n v="1434"/>
    <n v="0.24"/>
    <x v="1"/>
    <s v="low Units"/>
    <n v="4.3175199038420273E-4"/>
  </r>
  <r>
    <x v="3"/>
    <s v="Outlet"/>
    <n v="1128299"/>
    <n v="43838"/>
    <s v="08-01-2020"/>
    <x v="0"/>
    <x v="0"/>
    <s v="Wednesday"/>
    <s v="08"/>
    <x v="2"/>
    <x v="5"/>
    <x v="7"/>
    <x v="0"/>
    <n v="27"/>
    <n v="173"/>
    <n v="4671"/>
    <n v="2009"/>
    <n v="0.43"/>
    <x v="1"/>
    <s v="low Units"/>
    <n v="6.0487430173072757E-4"/>
  </r>
  <r>
    <x v="3"/>
    <s v="Outlet"/>
    <n v="1128299"/>
    <n v="43839"/>
    <s v="09-01-2020"/>
    <x v="0"/>
    <x v="0"/>
    <s v="Thursday"/>
    <s v="09"/>
    <x v="2"/>
    <x v="5"/>
    <x v="7"/>
    <x v="1"/>
    <n v="35"/>
    <n v="145"/>
    <n v="5075"/>
    <n v="1573"/>
    <n v="0.31"/>
    <x v="1"/>
    <s v="low Units"/>
    <n v="4.7360242738797136E-4"/>
  </r>
  <r>
    <x v="3"/>
    <s v="Outlet"/>
    <n v="1128299"/>
    <n v="43840"/>
    <s v="10-01-2020"/>
    <x v="0"/>
    <x v="0"/>
    <s v="Friday"/>
    <s v="10"/>
    <x v="2"/>
    <x v="5"/>
    <x v="7"/>
    <x v="2"/>
    <n v="31"/>
    <n v="140"/>
    <n v="4340"/>
    <n v="1866"/>
    <n v="0.43"/>
    <x v="1"/>
    <s v="low Units"/>
    <n v="5.6181953560454831E-4"/>
  </r>
  <r>
    <x v="3"/>
    <s v="Outlet"/>
    <n v="1128299"/>
    <n v="43841"/>
    <s v="11-01-2020"/>
    <x v="0"/>
    <x v="0"/>
    <s v="Saturday"/>
    <s v="11"/>
    <x v="2"/>
    <x v="5"/>
    <x v="7"/>
    <x v="3"/>
    <n v="30"/>
    <n v="85"/>
    <n v="2550"/>
    <n v="1046"/>
    <n v="0.41"/>
    <x v="1"/>
    <s v="low Units"/>
    <n v="3.1493206551037384E-4"/>
  </r>
  <r>
    <x v="3"/>
    <s v="Outlet"/>
    <n v="1128299"/>
    <n v="43842"/>
    <s v="12-01-2020"/>
    <x v="0"/>
    <x v="0"/>
    <s v="Sunday"/>
    <s v="12"/>
    <x v="2"/>
    <x v="5"/>
    <x v="7"/>
    <x v="4"/>
    <n v="37"/>
    <n v="70"/>
    <n v="2590"/>
    <n v="1580"/>
    <n v="0.61"/>
    <x v="1"/>
    <s v="low Units"/>
    <n v="4.7571000335218985E-4"/>
  </r>
  <r>
    <x v="3"/>
    <s v="Outlet"/>
    <n v="1128299"/>
    <n v="43843"/>
    <s v="13-01-2020"/>
    <x v="0"/>
    <x v="0"/>
    <s v="Monday"/>
    <s v="13"/>
    <x v="2"/>
    <x v="5"/>
    <x v="7"/>
    <x v="5"/>
    <n v="31"/>
    <n v="140"/>
    <n v="4340"/>
    <n v="998"/>
    <n v="0.23"/>
    <x v="1"/>
    <s v="low Units"/>
    <n v="3.0048011604144652E-4"/>
  </r>
  <r>
    <x v="3"/>
    <s v="Outlet"/>
    <n v="1128299"/>
    <n v="43844"/>
    <s v="14-01-2020"/>
    <x v="0"/>
    <x v="0"/>
    <s v="Tuesday"/>
    <s v="14"/>
    <x v="2"/>
    <x v="5"/>
    <x v="7"/>
    <x v="0"/>
    <n v="31"/>
    <n v="182"/>
    <n v="5642"/>
    <n v="2539"/>
    <n v="0.45"/>
    <x v="1"/>
    <s v="low Units"/>
    <n v="7.6444791045013295E-4"/>
  </r>
  <r>
    <x v="3"/>
    <s v="Outlet"/>
    <n v="1128299"/>
    <n v="43845"/>
    <s v="15-01-2020"/>
    <x v="0"/>
    <x v="0"/>
    <s v="Wednesday"/>
    <s v="15"/>
    <x v="2"/>
    <x v="5"/>
    <x v="7"/>
    <x v="1"/>
    <n v="42"/>
    <n v="124"/>
    <n v="5208"/>
    <n v="1667"/>
    <n v="0.32"/>
    <x v="1"/>
    <s v="low Units"/>
    <n v="5.0190416176462064E-4"/>
  </r>
  <r>
    <x v="3"/>
    <s v="Outlet"/>
    <n v="1128299"/>
    <n v="43846"/>
    <s v="16-01-2020"/>
    <x v="0"/>
    <x v="0"/>
    <s v="Thursday"/>
    <s v="16"/>
    <x v="2"/>
    <x v="5"/>
    <x v="7"/>
    <x v="2"/>
    <n v="43"/>
    <n v="128"/>
    <n v="5504"/>
    <n v="2587"/>
    <n v="0.47"/>
    <x v="1"/>
    <s v="low Units"/>
    <n v="7.7889985991906022E-4"/>
  </r>
  <r>
    <x v="3"/>
    <s v="Outlet"/>
    <n v="1128299"/>
    <n v="43847"/>
    <s v="17-01-2020"/>
    <x v="0"/>
    <x v="0"/>
    <s v="Friday"/>
    <s v="17"/>
    <x v="2"/>
    <x v="5"/>
    <x v="7"/>
    <x v="3"/>
    <n v="41"/>
    <n v="93"/>
    <n v="3813"/>
    <n v="1563"/>
    <n v="0.41"/>
    <x v="1"/>
    <s v="low Units"/>
    <n v="4.705916045819448E-4"/>
  </r>
  <r>
    <x v="3"/>
    <s v="Outlet"/>
    <n v="1128299"/>
    <n v="43848"/>
    <s v="18-01-2020"/>
    <x v="0"/>
    <x v="0"/>
    <s v="Saturday"/>
    <s v="18"/>
    <x v="2"/>
    <x v="5"/>
    <x v="7"/>
    <x v="4"/>
    <n v="44"/>
    <n v="60"/>
    <n v="2640"/>
    <n v="1637"/>
    <n v="0.62"/>
    <x v="1"/>
    <s v="low Units"/>
    <n v="4.9287169334654097E-4"/>
  </r>
  <r>
    <x v="3"/>
    <s v="Outlet"/>
    <n v="1128299"/>
    <n v="43849"/>
    <s v="19-01-2020"/>
    <x v="0"/>
    <x v="0"/>
    <s v="Sunday"/>
    <s v="19"/>
    <x v="2"/>
    <x v="5"/>
    <x v="7"/>
    <x v="5"/>
    <n v="39"/>
    <n v="124"/>
    <n v="4836"/>
    <n v="1257"/>
    <n v="0.26"/>
    <x v="1"/>
    <s v="low Units"/>
    <n v="3.7846042671753333E-4"/>
  </r>
  <r>
    <x v="3"/>
    <s v="Outlet"/>
    <n v="1128299"/>
    <n v="43850"/>
    <s v="20-01-2020"/>
    <x v="0"/>
    <x v="0"/>
    <s v="Monday"/>
    <s v="20"/>
    <x v="2"/>
    <x v="5"/>
    <x v="7"/>
    <x v="0"/>
    <n v="41"/>
    <n v="171"/>
    <n v="7011"/>
    <n v="2945"/>
    <n v="0.42"/>
    <x v="1"/>
    <s v="low Units"/>
    <n v="8.8668731637480964E-4"/>
  </r>
  <r>
    <x v="3"/>
    <s v="Outlet"/>
    <n v="1128299"/>
    <n v="43851"/>
    <s v="21-01-2020"/>
    <x v="0"/>
    <x v="0"/>
    <s v="Tuesday"/>
    <s v="21"/>
    <x v="2"/>
    <x v="5"/>
    <x v="7"/>
    <x v="1"/>
    <n v="46"/>
    <n v="116"/>
    <n v="5336"/>
    <n v="1547"/>
    <n v="0.28999999999999998"/>
    <x v="1"/>
    <s v="low Units"/>
    <n v="4.6577428809230236E-4"/>
  </r>
  <r>
    <x v="3"/>
    <s v="Outlet"/>
    <n v="1128299"/>
    <n v="43852"/>
    <s v="22-01-2020"/>
    <x v="0"/>
    <x v="0"/>
    <s v="Wednesday"/>
    <s v="22"/>
    <x v="2"/>
    <x v="5"/>
    <x v="7"/>
    <x v="2"/>
    <n v="47"/>
    <n v="120"/>
    <n v="5640"/>
    <n v="2538"/>
    <n v="0.45"/>
    <x v="1"/>
    <s v="low Units"/>
    <n v="7.6414682816953029E-4"/>
  </r>
  <r>
    <x v="3"/>
    <s v="Outlet"/>
    <n v="1128299"/>
    <n v="43853"/>
    <s v="23-01-2020"/>
    <x v="0"/>
    <x v="0"/>
    <s v="Thursday"/>
    <s v="23"/>
    <x v="2"/>
    <x v="5"/>
    <x v="7"/>
    <x v="3"/>
    <n v="40"/>
    <n v="90"/>
    <n v="3600"/>
    <n v="1476"/>
    <n v="0.41"/>
    <x v="1"/>
    <s v="low Units"/>
    <n v="4.4439744616951412E-4"/>
  </r>
  <r>
    <x v="3"/>
    <s v="Outlet"/>
    <n v="1128299"/>
    <n v="43854"/>
    <s v="24-01-2020"/>
    <x v="0"/>
    <x v="0"/>
    <s v="Friday"/>
    <s v="24"/>
    <x v="2"/>
    <x v="5"/>
    <x v="7"/>
    <x v="4"/>
    <n v="47"/>
    <n v="62"/>
    <n v="2914"/>
    <n v="1778"/>
    <n v="0.61"/>
    <x v="1"/>
    <s v="low Units"/>
    <n v="5.3532429491151491E-4"/>
  </r>
  <r>
    <x v="3"/>
    <s v="Outlet"/>
    <n v="1128299"/>
    <n v="43855"/>
    <s v="25-01-2020"/>
    <x v="0"/>
    <x v="0"/>
    <s v="Saturday"/>
    <s v="25"/>
    <x v="2"/>
    <x v="5"/>
    <x v="7"/>
    <x v="5"/>
    <n v="54"/>
    <n v="123"/>
    <n v="6642"/>
    <n v="1793"/>
    <n v="0.27"/>
    <x v="1"/>
    <s v="low Units"/>
    <n v="5.3984052912055475E-4"/>
  </r>
  <r>
    <x v="3"/>
    <s v="Outlet"/>
    <n v="1128299"/>
    <n v="43856"/>
    <s v="26-01-2020"/>
    <x v="0"/>
    <x v="0"/>
    <s v="Sunday"/>
    <s v="26"/>
    <x v="2"/>
    <x v="5"/>
    <x v="7"/>
    <x v="0"/>
    <n v="43"/>
    <n v="171"/>
    <n v="7353"/>
    <n v="3529"/>
    <n v="0.48"/>
    <x v="1"/>
    <s v="low Units"/>
    <n v="1.0625193682467584E-3"/>
  </r>
  <r>
    <x v="3"/>
    <s v="Outlet"/>
    <n v="1128299"/>
    <n v="43857"/>
    <s v="27-01-2020"/>
    <x v="0"/>
    <x v="0"/>
    <s v="Monday"/>
    <s v="27"/>
    <x v="2"/>
    <x v="5"/>
    <x v="7"/>
    <x v="1"/>
    <n v="43"/>
    <n v="120"/>
    <n v="5160"/>
    <n v="1806"/>
    <n v="0.35"/>
    <x v="1"/>
    <s v="low Units"/>
    <n v="5.4375459876838917E-4"/>
  </r>
  <r>
    <x v="3"/>
    <s v="Outlet"/>
    <n v="1128299"/>
    <n v="43858"/>
    <s v="28-01-2020"/>
    <x v="0"/>
    <x v="0"/>
    <s v="Tuesday"/>
    <s v="28"/>
    <x v="2"/>
    <x v="5"/>
    <x v="7"/>
    <x v="2"/>
    <n v="49"/>
    <n v="132"/>
    <n v="6468"/>
    <n v="3040"/>
    <n v="0.47"/>
    <x v="1"/>
    <s v="low Units"/>
    <n v="9.1529013303206163E-4"/>
  </r>
  <r>
    <x v="3"/>
    <s v="Outlet"/>
    <n v="1128299"/>
    <n v="43859"/>
    <s v="29-01-2020"/>
    <x v="0"/>
    <x v="0"/>
    <s v="Wednesday"/>
    <s v="29"/>
    <x v="2"/>
    <x v="5"/>
    <x v="7"/>
    <x v="3"/>
    <n v="47"/>
    <n v="105"/>
    <n v="4935"/>
    <n v="2270"/>
    <n v="0.46"/>
    <x v="1"/>
    <s v="low Units"/>
    <n v="6.8345677696801958E-4"/>
  </r>
  <r>
    <x v="3"/>
    <s v="Outlet"/>
    <n v="1128299"/>
    <n v="43860"/>
    <s v="30-01-2020"/>
    <x v="0"/>
    <x v="0"/>
    <s v="Thursday"/>
    <s v="30"/>
    <x v="2"/>
    <x v="5"/>
    <x v="7"/>
    <x v="4"/>
    <n v="43"/>
    <n v="66"/>
    <n v="2838"/>
    <n v="1873"/>
    <n v="0.66"/>
    <x v="1"/>
    <s v="low Units"/>
    <n v="5.639271115687669E-4"/>
  </r>
  <r>
    <x v="3"/>
    <s v="Outlet"/>
    <n v="1128299"/>
    <n v="43861"/>
    <s v="31-01-2020"/>
    <x v="0"/>
    <x v="0"/>
    <s v="Friday"/>
    <s v="31"/>
    <x v="2"/>
    <x v="5"/>
    <x v="7"/>
    <x v="5"/>
    <n v="54"/>
    <n v="140"/>
    <n v="7560"/>
    <n v="2419"/>
    <n v="0.32"/>
    <x v="1"/>
    <s v="low Units"/>
    <n v="7.2831803677781478E-4"/>
  </r>
  <r>
    <x v="3"/>
    <s v="Outlet"/>
    <n v="1128299"/>
    <n v="43862"/>
    <s v="01-02-2020"/>
    <x v="1"/>
    <x v="0"/>
    <s v="Saturday"/>
    <s v="01"/>
    <x v="2"/>
    <x v="5"/>
    <x v="7"/>
    <x v="0"/>
    <n v="47"/>
    <n v="245"/>
    <n v="11515"/>
    <n v="5758"/>
    <n v="0.5"/>
    <x v="1"/>
    <s v="low Units"/>
    <n v="1.7336317717100693E-3"/>
  </r>
  <r>
    <x v="3"/>
    <s v="Outlet"/>
    <n v="1128299"/>
    <n v="43863"/>
    <s v="02-02-2020"/>
    <x v="1"/>
    <x v="0"/>
    <s v="Sunday"/>
    <s v="02"/>
    <x v="2"/>
    <x v="5"/>
    <x v="7"/>
    <x v="1"/>
    <n v="51"/>
    <n v="182"/>
    <n v="9282"/>
    <n v="3342"/>
    <n v="0.36"/>
    <x v="1"/>
    <s v="low Units"/>
    <n v="1.0062169817740623E-3"/>
  </r>
  <r>
    <x v="3"/>
    <s v="Outlet"/>
    <n v="1128299"/>
    <n v="43864"/>
    <s v="03-02-2020"/>
    <x v="1"/>
    <x v="0"/>
    <s v="Monday"/>
    <s v="03"/>
    <x v="2"/>
    <x v="5"/>
    <x v="7"/>
    <x v="2"/>
    <n v="46"/>
    <n v="176"/>
    <n v="8096"/>
    <n v="3886"/>
    <n v="0.48"/>
    <x v="1"/>
    <s v="low Units"/>
    <n v="1.170005742421905E-3"/>
  </r>
  <r>
    <x v="3"/>
    <s v="Outlet"/>
    <n v="1128299"/>
    <n v="43865"/>
    <s v="04-02-2020"/>
    <x v="1"/>
    <x v="0"/>
    <s v="Tuesday"/>
    <s v="04"/>
    <x v="2"/>
    <x v="5"/>
    <x v="7"/>
    <x v="3"/>
    <n v="47"/>
    <n v="145"/>
    <n v="6815"/>
    <n v="3067"/>
    <n v="0.45"/>
    <x v="1"/>
    <s v="low Units"/>
    <n v="9.2341935460833312E-4"/>
  </r>
  <r>
    <x v="3"/>
    <s v="Outlet"/>
    <n v="1128299"/>
    <n v="43866"/>
    <s v="05-02-2020"/>
    <x v="1"/>
    <x v="0"/>
    <s v="Wednesday"/>
    <s v="05"/>
    <x v="2"/>
    <x v="5"/>
    <x v="7"/>
    <x v="4"/>
    <n v="47"/>
    <n v="105"/>
    <n v="4935"/>
    <n v="3208"/>
    <n v="0.65"/>
    <x v="1"/>
    <s v="low Units"/>
    <n v="9.6587195617330707E-4"/>
  </r>
  <r>
    <x v="3"/>
    <s v="Outlet"/>
    <n v="1128299"/>
    <n v="43867"/>
    <s v="06-02-2020"/>
    <x v="1"/>
    <x v="0"/>
    <s v="Thursday"/>
    <s v="06"/>
    <x v="2"/>
    <x v="5"/>
    <x v="7"/>
    <x v="5"/>
    <n v="57"/>
    <n v="192"/>
    <n v="10944"/>
    <n v="3064"/>
    <n v="0.28000000000000003"/>
    <x v="1"/>
    <s v="low Units"/>
    <n v="9.2251610776652516E-4"/>
  </r>
  <r>
    <x v="3"/>
    <s v="Outlet"/>
    <n v="1128299"/>
    <n v="43868"/>
    <s v="07-02-2020"/>
    <x v="1"/>
    <x v="0"/>
    <s v="Friday"/>
    <s v="07"/>
    <x v="2"/>
    <x v="5"/>
    <x v="7"/>
    <x v="0"/>
    <n v="48"/>
    <n v="233"/>
    <n v="11184"/>
    <n v="4921"/>
    <n v="0.44"/>
    <x v="1"/>
    <s v="low Units"/>
    <n v="1.4816259028456497E-3"/>
  </r>
  <r>
    <x v="3"/>
    <s v="Outlet"/>
    <n v="1128299"/>
    <n v="43869"/>
    <s v="08-02-2020"/>
    <x v="1"/>
    <x v="0"/>
    <s v="Saturday"/>
    <s v="08"/>
    <x v="2"/>
    <x v="5"/>
    <x v="7"/>
    <x v="1"/>
    <n v="46"/>
    <n v="204"/>
    <n v="9384"/>
    <n v="2534"/>
    <n v="0.27"/>
    <x v="1"/>
    <s v="low Units"/>
    <n v="7.6294249904711978E-4"/>
  </r>
  <r>
    <x v="3"/>
    <s v="Outlet"/>
    <n v="1128299"/>
    <n v="43870"/>
    <s v="09-02-2020"/>
    <x v="1"/>
    <x v="0"/>
    <s v="Sunday"/>
    <s v="09"/>
    <x v="2"/>
    <x v="5"/>
    <x v="7"/>
    <x v="2"/>
    <n v="47"/>
    <n v="171"/>
    <n v="8037"/>
    <n v="3617"/>
    <n v="0.45"/>
    <x v="1"/>
    <s v="low Units"/>
    <n v="1.0890146089397917E-3"/>
  </r>
  <r>
    <x v="3"/>
    <s v="Outlet"/>
    <n v="1128299"/>
    <n v="43871"/>
    <s v="10-02-2020"/>
    <x v="1"/>
    <x v="0"/>
    <s v="Monday"/>
    <s v="10"/>
    <x v="2"/>
    <x v="5"/>
    <x v="7"/>
    <x v="3"/>
    <n v="46"/>
    <n v="140"/>
    <n v="6440"/>
    <n v="2705"/>
    <n v="0.42"/>
    <x v="1"/>
    <s v="low Units"/>
    <n v="8.1442756903017319E-4"/>
  </r>
  <r>
    <x v="3"/>
    <s v="Outlet"/>
    <n v="1128299"/>
    <n v="43872"/>
    <s v="11-02-2020"/>
    <x v="1"/>
    <x v="0"/>
    <s v="Tuesday"/>
    <s v="11"/>
    <x v="2"/>
    <x v="5"/>
    <x v="7"/>
    <x v="4"/>
    <n v="47"/>
    <n v="150"/>
    <n v="7050"/>
    <n v="4160"/>
    <n v="0.59"/>
    <x v="1"/>
    <s v="low Units"/>
    <n v="1.2525022873070316E-3"/>
  </r>
  <r>
    <x v="3"/>
    <s v="Outlet"/>
    <n v="1128299"/>
    <n v="43873"/>
    <s v="12-02-2020"/>
    <x v="1"/>
    <x v="0"/>
    <s v="Wednesday"/>
    <s v="12"/>
    <x v="2"/>
    <x v="5"/>
    <x v="7"/>
    <x v="5"/>
    <n v="61"/>
    <n v="170"/>
    <n v="10370"/>
    <n v="2800"/>
    <n v="0.27"/>
    <x v="1"/>
    <s v="low Units"/>
    <n v="8.4303038568742518E-4"/>
  </r>
  <r>
    <x v="3"/>
    <s v="Outlet"/>
    <n v="1128299"/>
    <n v="43874"/>
    <s v="13-02-2020"/>
    <x v="1"/>
    <x v="0"/>
    <s v="Thursday"/>
    <s v="13"/>
    <x v="2"/>
    <x v="5"/>
    <x v="7"/>
    <x v="0"/>
    <n v="44"/>
    <n v="238"/>
    <n v="10472"/>
    <n v="4817"/>
    <n v="0.46"/>
    <x v="1"/>
    <s v="low Units"/>
    <n v="1.4503133456629739E-3"/>
  </r>
  <r>
    <x v="3"/>
    <s v="Outlet"/>
    <n v="1128299"/>
    <n v="43875"/>
    <s v="14-02-2020"/>
    <x v="1"/>
    <x v="0"/>
    <s v="Friday"/>
    <s v="14"/>
    <x v="2"/>
    <x v="5"/>
    <x v="7"/>
    <x v="1"/>
    <n v="56"/>
    <n v="208"/>
    <n v="11648"/>
    <n v="3378"/>
    <n v="0.28999999999999998"/>
    <x v="1"/>
    <s v="low Units"/>
    <n v="1.0170559438757579E-3"/>
  </r>
  <r>
    <x v="3"/>
    <s v="Outlet"/>
    <n v="1128299"/>
    <n v="43876"/>
    <s v="15-02-2020"/>
    <x v="1"/>
    <x v="0"/>
    <s v="Saturday"/>
    <s v="15"/>
    <x v="2"/>
    <x v="5"/>
    <x v="7"/>
    <x v="2"/>
    <n v="44"/>
    <n v="179"/>
    <n v="7876"/>
    <n v="3308"/>
    <n v="0.42"/>
    <x v="1"/>
    <s v="low Units"/>
    <n v="9.9598018423357223E-4"/>
  </r>
  <r>
    <x v="3"/>
    <s v="Outlet"/>
    <n v="1128299"/>
    <n v="43877"/>
    <s v="16-02-2020"/>
    <x v="1"/>
    <x v="0"/>
    <s v="Sunday"/>
    <s v="16"/>
    <x v="2"/>
    <x v="5"/>
    <x v="7"/>
    <x v="3"/>
    <n v="42"/>
    <n v="152"/>
    <n v="6384"/>
    <n v="2681"/>
    <n v="0.42"/>
    <x v="1"/>
    <s v="low Units"/>
    <n v="8.0720159429570955E-4"/>
  </r>
  <r>
    <x v="3"/>
    <s v="Outlet"/>
    <n v="1128299"/>
    <n v="43878"/>
    <s v="17-02-2020"/>
    <x v="1"/>
    <x v="0"/>
    <s v="Monday"/>
    <s v="17"/>
    <x v="2"/>
    <x v="5"/>
    <x v="7"/>
    <x v="4"/>
    <n v="50"/>
    <n v="152"/>
    <n v="7600"/>
    <n v="4484"/>
    <n v="0.59"/>
    <x v="1"/>
    <s v="low Units"/>
    <n v="1.3500529462222909E-3"/>
  </r>
  <r>
    <x v="3"/>
    <s v="Outlet"/>
    <n v="1128299"/>
    <n v="43879"/>
    <s v="18-02-2020"/>
    <x v="1"/>
    <x v="0"/>
    <s v="Tuesday"/>
    <s v="18"/>
    <x v="2"/>
    <x v="5"/>
    <x v="7"/>
    <x v="5"/>
    <n v="55"/>
    <n v="128"/>
    <n v="7040"/>
    <n v="1830"/>
    <n v="0.26"/>
    <x v="1"/>
    <s v="low Units"/>
    <n v="5.5098057350285281E-4"/>
  </r>
  <r>
    <x v="3"/>
    <s v="Outlet"/>
    <n v="1128299"/>
    <n v="43880"/>
    <s v="19-02-2020"/>
    <x v="1"/>
    <x v="0"/>
    <s v="Wednesday"/>
    <s v="19"/>
    <x v="2"/>
    <x v="5"/>
    <x v="7"/>
    <x v="0"/>
    <n v="41"/>
    <n v="186"/>
    <n v="7626"/>
    <n v="2898"/>
    <n v="0.38"/>
    <x v="1"/>
    <s v="low Units"/>
    <n v="8.7253644918648503E-4"/>
  </r>
  <r>
    <x v="3"/>
    <s v="Outlet"/>
    <n v="1128299"/>
    <n v="43881"/>
    <s v="20-02-2020"/>
    <x v="1"/>
    <x v="0"/>
    <s v="Thursday"/>
    <s v="20"/>
    <x v="2"/>
    <x v="5"/>
    <x v="7"/>
    <x v="1"/>
    <n v="51"/>
    <n v="180"/>
    <n v="9180"/>
    <n v="2479"/>
    <n v="0.27"/>
    <x v="1"/>
    <s v="low Units"/>
    <n v="7.4638297361397392E-4"/>
  </r>
  <r>
    <x v="3"/>
    <s v="Outlet"/>
    <n v="1128299"/>
    <n v="43882"/>
    <s v="21-02-2020"/>
    <x v="1"/>
    <x v="0"/>
    <s v="Friday"/>
    <s v="21"/>
    <x v="2"/>
    <x v="5"/>
    <x v="7"/>
    <x v="2"/>
    <n v="46"/>
    <n v="144"/>
    <n v="6624"/>
    <n v="2716"/>
    <n v="0.41"/>
    <x v="1"/>
    <s v="low Units"/>
    <n v="8.177394741168024E-4"/>
  </r>
  <r>
    <x v="3"/>
    <s v="Outlet"/>
    <n v="1128299"/>
    <n v="43883"/>
    <s v="22-02-2020"/>
    <x v="1"/>
    <x v="0"/>
    <s v="Saturday"/>
    <s v="22"/>
    <x v="2"/>
    <x v="5"/>
    <x v="7"/>
    <x v="3"/>
    <n v="43"/>
    <n v="124"/>
    <n v="5332"/>
    <n v="1866"/>
    <n v="0.35"/>
    <x v="1"/>
    <s v="low Units"/>
    <n v="5.6181953560454831E-4"/>
  </r>
  <r>
    <x v="3"/>
    <s v="Outlet"/>
    <n v="1128299"/>
    <n v="43884"/>
    <s v="23-02-2020"/>
    <x v="1"/>
    <x v="0"/>
    <s v="Sunday"/>
    <s v="23"/>
    <x v="2"/>
    <x v="5"/>
    <x v="7"/>
    <x v="4"/>
    <n v="53"/>
    <n v="128"/>
    <n v="6784"/>
    <n v="3596"/>
    <n v="0.53"/>
    <x v="1"/>
    <s v="low Units"/>
    <n v="1.0826918810471361E-3"/>
  </r>
  <r>
    <x v="3"/>
    <s v="Outlet"/>
    <n v="1128299"/>
    <n v="43885"/>
    <s v="24-02-2020"/>
    <x v="1"/>
    <x v="0"/>
    <s v="Monday"/>
    <s v="24"/>
    <x v="2"/>
    <x v="5"/>
    <x v="7"/>
    <x v="5"/>
    <n v="54"/>
    <n v="140"/>
    <n v="7560"/>
    <n v="1588"/>
    <n v="0.21"/>
    <x v="1"/>
    <s v="low Units"/>
    <n v="4.7811866159701115E-4"/>
  </r>
  <r>
    <x v="3"/>
    <s v="Outlet"/>
    <n v="1128299"/>
    <n v="43886"/>
    <s v="25-02-2020"/>
    <x v="1"/>
    <x v="0"/>
    <s v="Tuesday"/>
    <s v="25"/>
    <x v="2"/>
    <x v="5"/>
    <x v="7"/>
    <x v="0"/>
    <n v="47"/>
    <n v="171"/>
    <n v="8037"/>
    <n v="3215"/>
    <n v="0.4"/>
    <x v="1"/>
    <s v="low Units"/>
    <n v="9.6797953213752566E-4"/>
  </r>
  <r>
    <x v="3"/>
    <s v="Outlet"/>
    <n v="1128299"/>
    <n v="43887"/>
    <s v="26-02-2020"/>
    <x v="1"/>
    <x v="0"/>
    <s v="Wednesday"/>
    <s v="26"/>
    <x v="2"/>
    <x v="5"/>
    <x v="7"/>
    <x v="1"/>
    <n v="50"/>
    <n v="193"/>
    <n v="9650"/>
    <n v="2413"/>
    <n v="0.25"/>
    <x v="1"/>
    <s v="low Units"/>
    <n v="7.2651154309419895E-4"/>
  </r>
  <r>
    <x v="3"/>
    <s v="Outlet"/>
    <n v="1128299"/>
    <n v="43888"/>
    <s v="27-02-2020"/>
    <x v="1"/>
    <x v="0"/>
    <s v="Thursday"/>
    <s v="27"/>
    <x v="2"/>
    <x v="5"/>
    <x v="7"/>
    <x v="2"/>
    <n v="47"/>
    <n v="113"/>
    <n v="5311"/>
    <n v="2231"/>
    <n v="0.42"/>
    <x v="1"/>
    <s v="low Units"/>
    <n v="6.7171456802451622E-4"/>
  </r>
  <r>
    <x v="3"/>
    <s v="Outlet"/>
    <n v="1128299"/>
    <n v="43889"/>
    <s v="28-02-2020"/>
    <x v="1"/>
    <x v="0"/>
    <s v="Friday"/>
    <s v="28"/>
    <x v="2"/>
    <x v="5"/>
    <x v="7"/>
    <x v="3"/>
    <n v="43"/>
    <n v="119"/>
    <n v="5117"/>
    <n v="1689"/>
    <n v="0.33"/>
    <x v="1"/>
    <s v="low Units"/>
    <n v="5.0852797193787897E-4"/>
  </r>
  <r>
    <x v="3"/>
    <s v="Outlet"/>
    <n v="1128299"/>
    <n v="43891"/>
    <s v="01-03-2020"/>
    <x v="2"/>
    <x v="0"/>
    <s v="Sunday"/>
    <s v="01"/>
    <x v="2"/>
    <x v="5"/>
    <x v="7"/>
    <x v="4"/>
    <n v="48"/>
    <n v="107"/>
    <n v="5136"/>
    <n v="2773"/>
    <n v="0.54"/>
    <x v="1"/>
    <s v="low Units"/>
    <n v="8.3490116411115358E-4"/>
  </r>
  <r>
    <x v="3"/>
    <s v="Outlet"/>
    <n v="1128299"/>
    <n v="43892"/>
    <s v="02-03-2020"/>
    <x v="2"/>
    <x v="0"/>
    <s v="Monday"/>
    <s v="02"/>
    <x v="2"/>
    <x v="5"/>
    <x v="7"/>
    <x v="5"/>
    <n v="53"/>
    <n v="120"/>
    <n v="6360"/>
    <n v="1399"/>
    <n v="0.22"/>
    <x v="1"/>
    <s v="low Units"/>
    <n v="4.2121411056310993E-4"/>
  </r>
  <r>
    <x v="3"/>
    <s v="Outlet"/>
    <n v="1128299"/>
    <n v="43893"/>
    <s v="03-03-2020"/>
    <x v="2"/>
    <x v="0"/>
    <s v="Tuesday"/>
    <s v="03"/>
    <x v="2"/>
    <x v="5"/>
    <x v="7"/>
    <x v="0"/>
    <n v="47"/>
    <n v="196"/>
    <n v="9212"/>
    <n v="3869"/>
    <n v="0.42"/>
    <x v="1"/>
    <s v="low Units"/>
    <n v="1.1648873436516599E-3"/>
  </r>
  <r>
    <x v="3"/>
    <s v="Outlet"/>
    <n v="1128299"/>
    <n v="43894"/>
    <s v="04-03-2020"/>
    <x v="2"/>
    <x v="0"/>
    <s v="Wednesday"/>
    <s v="04"/>
    <x v="2"/>
    <x v="5"/>
    <x v="7"/>
    <x v="1"/>
    <n v="52"/>
    <n v="201"/>
    <n v="10452"/>
    <n v="2613"/>
    <n v="0.25"/>
    <x v="1"/>
    <s v="low Units"/>
    <n v="7.8672799921472916E-4"/>
  </r>
  <r>
    <x v="3"/>
    <s v="Outlet"/>
    <n v="1128299"/>
    <n v="43895"/>
    <s v="05-03-2020"/>
    <x v="2"/>
    <x v="0"/>
    <s v="Thursday"/>
    <s v="05"/>
    <x v="2"/>
    <x v="5"/>
    <x v="7"/>
    <x v="2"/>
    <n v="44"/>
    <n v="140"/>
    <n v="6160"/>
    <n v="2587"/>
    <n v="0.42"/>
    <x v="1"/>
    <s v="low Units"/>
    <n v="7.7889985991906022E-4"/>
  </r>
  <r>
    <x v="3"/>
    <s v="Outlet"/>
    <n v="1128299"/>
    <n v="43896"/>
    <s v="06-03-2020"/>
    <x v="2"/>
    <x v="0"/>
    <s v="Friday"/>
    <s v="06"/>
    <x v="2"/>
    <x v="5"/>
    <x v="7"/>
    <x v="3"/>
    <n v="43"/>
    <n v="132"/>
    <n v="5676"/>
    <n v="1987"/>
    <n v="0.35"/>
    <x v="1"/>
    <s v="low Units"/>
    <n v="5.9825049155746914E-4"/>
  </r>
  <r>
    <x v="3"/>
    <s v="Outlet"/>
    <n v="1128299"/>
    <n v="43897"/>
    <s v="07-03-2020"/>
    <x v="2"/>
    <x v="0"/>
    <s v="Saturday"/>
    <s v="07"/>
    <x v="2"/>
    <x v="5"/>
    <x v="7"/>
    <x v="4"/>
    <n v="46"/>
    <n v="119"/>
    <n v="5474"/>
    <n v="2956"/>
    <n v="0.54"/>
    <x v="1"/>
    <s v="low Units"/>
    <n v="8.8999922146143886E-4"/>
  </r>
  <r>
    <x v="3"/>
    <s v="Outlet"/>
    <n v="1128299"/>
    <n v="43898"/>
    <s v="08-03-2020"/>
    <x v="2"/>
    <x v="0"/>
    <s v="Sunday"/>
    <s v="08"/>
    <x v="2"/>
    <x v="5"/>
    <x v="7"/>
    <x v="5"/>
    <n v="51"/>
    <n v="162"/>
    <n v="8262"/>
    <n v="1735"/>
    <n v="0.21"/>
    <x v="1"/>
    <s v="low Units"/>
    <n v="5.2237775684560092E-4"/>
  </r>
  <r>
    <x v="3"/>
    <s v="Outlet"/>
    <n v="1128299"/>
    <n v="43899"/>
    <s v="09-03-2020"/>
    <x v="2"/>
    <x v="0"/>
    <s v="Monday"/>
    <s v="09"/>
    <x v="2"/>
    <x v="5"/>
    <x v="7"/>
    <x v="0"/>
    <n v="47"/>
    <n v="216"/>
    <n v="10152"/>
    <n v="3756"/>
    <n v="0.37"/>
    <x v="1"/>
    <s v="low Units"/>
    <n v="1.1308650459435601E-3"/>
  </r>
  <r>
    <x v="3"/>
    <s v="Outlet"/>
    <n v="1128299"/>
    <n v="43900"/>
    <s v="10-03-2020"/>
    <x v="2"/>
    <x v="0"/>
    <s v="Tuesday"/>
    <s v="10"/>
    <x v="2"/>
    <x v="5"/>
    <x v="7"/>
    <x v="1"/>
    <n v="50"/>
    <n v="209"/>
    <n v="10450"/>
    <n v="2613"/>
    <n v="0.25"/>
    <x v="1"/>
    <s v="low Units"/>
    <n v="7.8672799921472916E-4"/>
  </r>
  <r>
    <x v="3"/>
    <s v="Outlet"/>
    <n v="1128299"/>
    <n v="43901"/>
    <s v="11-03-2020"/>
    <x v="2"/>
    <x v="0"/>
    <s v="Wednesday"/>
    <s v="11"/>
    <x v="2"/>
    <x v="5"/>
    <x v="7"/>
    <x v="2"/>
    <n v="47"/>
    <n v="166"/>
    <n v="7802"/>
    <n v="3277"/>
    <n v="0.42"/>
    <x v="1"/>
    <s v="low Units"/>
    <n v="9.8664663353489001E-4"/>
  </r>
  <r>
    <x v="3"/>
    <s v="Outlet"/>
    <n v="1128299"/>
    <n v="43902"/>
    <s v="12-03-2020"/>
    <x v="2"/>
    <x v="0"/>
    <s v="Thursday"/>
    <s v="12"/>
    <x v="2"/>
    <x v="5"/>
    <x v="7"/>
    <x v="3"/>
    <n v="40"/>
    <n v="166"/>
    <n v="6640"/>
    <n v="2390"/>
    <n v="0.36"/>
    <x v="1"/>
    <s v="low Units"/>
    <n v="7.1958665064033786E-4"/>
  </r>
  <r>
    <x v="3"/>
    <s v="Outlet"/>
    <n v="1128299"/>
    <n v="43903"/>
    <s v="13-03-2020"/>
    <x v="2"/>
    <x v="0"/>
    <s v="Friday"/>
    <s v="13"/>
    <x v="2"/>
    <x v="5"/>
    <x v="7"/>
    <x v="4"/>
    <n v="49"/>
    <n v="136"/>
    <n v="6664"/>
    <n v="3599"/>
    <n v="0.54"/>
    <x v="1"/>
    <s v="low Units"/>
    <n v="1.0835951278889439E-3"/>
  </r>
  <r>
    <x v="3"/>
    <s v="Outlet"/>
    <n v="1128299"/>
    <n v="43904"/>
    <s v="14-03-2020"/>
    <x v="2"/>
    <x v="0"/>
    <s v="Saturday"/>
    <s v="14"/>
    <x v="2"/>
    <x v="5"/>
    <x v="7"/>
    <x v="5"/>
    <n v="56"/>
    <n v="170"/>
    <n v="9520"/>
    <n v="1714"/>
    <n v="0.18"/>
    <x v="1"/>
    <s v="low Units"/>
    <n v="5.1605502895294526E-4"/>
  </r>
  <r>
    <x v="3"/>
    <s v="Outlet"/>
    <n v="1128299"/>
    <n v="43905"/>
    <s v="15-03-2020"/>
    <x v="2"/>
    <x v="0"/>
    <s v="Sunday"/>
    <s v="15"/>
    <x v="2"/>
    <x v="5"/>
    <x v="7"/>
    <x v="0"/>
    <n v="20"/>
    <n v="149"/>
    <n v="2980"/>
    <n v="1192"/>
    <n v="0.4"/>
    <x v="1"/>
    <s v="low Units"/>
    <n v="3.5889007847836102E-4"/>
  </r>
  <r>
    <x v="3"/>
    <s v="Outlet"/>
    <n v="1128299"/>
    <n v="43906"/>
    <s v="16-03-2020"/>
    <x v="2"/>
    <x v="0"/>
    <s v="Monday"/>
    <s v="16"/>
    <x v="2"/>
    <x v="5"/>
    <x v="7"/>
    <x v="1"/>
    <n v="31"/>
    <n v="145"/>
    <n v="4495"/>
    <n v="1124"/>
    <n v="0.25"/>
    <x v="1"/>
    <s v="low Units"/>
    <n v="3.3841648339738068E-4"/>
  </r>
  <r>
    <x v="3"/>
    <s v="Outlet"/>
    <n v="1128299"/>
    <n v="43907"/>
    <s v="17-03-2020"/>
    <x v="2"/>
    <x v="0"/>
    <s v="Tuesday"/>
    <s v="17"/>
    <x v="2"/>
    <x v="5"/>
    <x v="7"/>
    <x v="2"/>
    <n v="26"/>
    <n v="128"/>
    <n v="3328"/>
    <n v="1398"/>
    <n v="0.42"/>
    <x v="1"/>
    <s v="low Units"/>
    <n v="4.2091302828250722E-4"/>
  </r>
  <r>
    <x v="3"/>
    <s v="Outlet"/>
    <n v="1128299"/>
    <n v="43908"/>
    <s v="18-03-2020"/>
    <x v="2"/>
    <x v="0"/>
    <s v="Wednesday"/>
    <s v="18"/>
    <x v="2"/>
    <x v="5"/>
    <x v="7"/>
    <x v="3"/>
    <n v="26"/>
    <n v="96"/>
    <n v="2496"/>
    <n v="849"/>
    <n v="0.34"/>
    <x v="1"/>
    <s v="low Units"/>
    <n v="2.5561885623165144E-4"/>
  </r>
  <r>
    <x v="2"/>
    <s v="Outlet"/>
    <n v="1197831"/>
    <n v="44269"/>
    <s v="14-03-2021"/>
    <x v="2"/>
    <x v="1"/>
    <s v="Sunday"/>
    <s v="14"/>
    <x v="1"/>
    <x v="11"/>
    <x v="13"/>
    <x v="4"/>
    <n v="30"/>
    <n v="123"/>
    <n v="3690"/>
    <n v="1255"/>
    <n v="0.34"/>
    <x v="1"/>
    <s v="low Units"/>
    <n v="3.7785826215632802E-4"/>
  </r>
  <r>
    <x v="2"/>
    <s v="Outlet"/>
    <n v="1197831"/>
    <n v="44270"/>
    <s v="15-03-2021"/>
    <x v="2"/>
    <x v="1"/>
    <s v="Monday"/>
    <s v="15"/>
    <x v="1"/>
    <x v="11"/>
    <x v="13"/>
    <x v="5"/>
    <n v="24"/>
    <n v="170"/>
    <n v="4080"/>
    <n v="2162"/>
    <n v="0.53"/>
    <x v="1"/>
    <s v="low Units"/>
    <n v="6.5093989066293328E-4"/>
  </r>
  <r>
    <x v="2"/>
    <s v="Outlet"/>
    <n v="1197831"/>
    <n v="44271"/>
    <s v="16-03-2021"/>
    <x v="2"/>
    <x v="1"/>
    <s v="Tuesday"/>
    <s v="16"/>
    <x v="1"/>
    <x v="11"/>
    <x v="13"/>
    <x v="0"/>
    <n v="18"/>
    <n v="202"/>
    <n v="3636"/>
    <n v="1345"/>
    <n v="0.37"/>
    <x v="1"/>
    <s v="low Units"/>
    <n v="4.0495566741056667E-4"/>
  </r>
  <r>
    <x v="2"/>
    <s v="Outlet"/>
    <n v="1197831"/>
    <n v="44272"/>
    <s v="17-03-2021"/>
    <x v="2"/>
    <x v="1"/>
    <s v="Wednesday"/>
    <s v="17"/>
    <x v="1"/>
    <x v="11"/>
    <x v="13"/>
    <x v="1"/>
    <n v="23"/>
    <n v="219"/>
    <n v="5037"/>
    <n v="1964"/>
    <n v="0.39"/>
    <x v="1"/>
    <s v="low Units"/>
    <n v="5.9132559910360816E-4"/>
  </r>
  <r>
    <x v="2"/>
    <s v="Outlet"/>
    <n v="1197831"/>
    <n v="44273"/>
    <s v="18-03-2021"/>
    <x v="2"/>
    <x v="1"/>
    <s v="Thursday"/>
    <s v="18"/>
    <x v="1"/>
    <x v="11"/>
    <x v="13"/>
    <x v="2"/>
    <n v="23"/>
    <n v="140"/>
    <n v="3220"/>
    <n v="1256"/>
    <n v="0.39"/>
    <x v="1"/>
    <s v="low Units"/>
    <n v="3.7815934443693073E-4"/>
  </r>
  <r>
    <x v="2"/>
    <s v="Outlet"/>
    <n v="1197831"/>
    <n v="44274"/>
    <s v="19-03-2021"/>
    <x v="2"/>
    <x v="1"/>
    <s v="Friday"/>
    <s v="19"/>
    <x v="1"/>
    <x v="11"/>
    <x v="13"/>
    <x v="3"/>
    <n v="28"/>
    <n v="128"/>
    <n v="3584"/>
    <n v="1756"/>
    <n v="0.49"/>
    <x v="1"/>
    <s v="low Units"/>
    <n v="5.287004847382567E-4"/>
  </r>
  <r>
    <x v="2"/>
    <s v="Outlet"/>
    <n v="1197831"/>
    <n v="44275"/>
    <s v="20-03-2021"/>
    <x v="2"/>
    <x v="1"/>
    <s v="Saturday"/>
    <s v="20"/>
    <x v="1"/>
    <x v="11"/>
    <x v="13"/>
    <x v="4"/>
    <n v="29"/>
    <n v="94"/>
    <n v="2726"/>
    <n v="872"/>
    <n v="0.32"/>
    <x v="1"/>
    <s v="low Units"/>
    <n v="2.6254374868551241E-4"/>
  </r>
  <r>
    <x v="2"/>
    <s v="Outlet"/>
    <n v="1197831"/>
    <n v="44276"/>
    <s v="21-03-2021"/>
    <x v="2"/>
    <x v="1"/>
    <s v="Sunday"/>
    <s v="21"/>
    <x v="1"/>
    <x v="11"/>
    <x v="13"/>
    <x v="5"/>
    <n v="28"/>
    <n v="143"/>
    <n v="4004"/>
    <n v="2242"/>
    <n v="0.56000000000000005"/>
    <x v="1"/>
    <s v="low Units"/>
    <n v="6.7502647311114543E-4"/>
  </r>
  <r>
    <x v="2"/>
    <s v="Outlet"/>
    <n v="1197831"/>
    <n v="44277"/>
    <s v="22-03-2021"/>
    <x v="2"/>
    <x v="1"/>
    <s v="Monday"/>
    <s v="22"/>
    <x v="1"/>
    <x v="11"/>
    <x v="13"/>
    <x v="0"/>
    <n v="20"/>
    <n v="221"/>
    <n v="4420"/>
    <n v="1901"/>
    <n v="0.43"/>
    <x v="1"/>
    <s v="low Units"/>
    <n v="5.7235741542564105E-4"/>
  </r>
  <r>
    <x v="2"/>
    <s v="Outlet"/>
    <n v="1197831"/>
    <n v="44278"/>
    <s v="23-03-2021"/>
    <x v="2"/>
    <x v="1"/>
    <s v="Tuesday"/>
    <s v="23"/>
    <x v="1"/>
    <x v="11"/>
    <x v="13"/>
    <x v="1"/>
    <n v="31"/>
    <n v="195"/>
    <n v="6045"/>
    <n v="2841"/>
    <n v="0.47"/>
    <x v="1"/>
    <s v="low Units"/>
    <n v="8.5537475919213396E-4"/>
  </r>
  <r>
    <x v="2"/>
    <s v="Outlet"/>
    <n v="1197831"/>
    <n v="44279"/>
    <s v="24-03-2021"/>
    <x v="2"/>
    <x v="1"/>
    <s v="Wednesday"/>
    <s v="24"/>
    <x v="1"/>
    <x v="11"/>
    <x v="13"/>
    <x v="2"/>
    <n v="22"/>
    <n v="166"/>
    <n v="3652"/>
    <n v="1570"/>
    <n v="0.43"/>
    <x v="1"/>
    <s v="low Units"/>
    <n v="4.7269918054616334E-4"/>
  </r>
  <r>
    <x v="2"/>
    <s v="Outlet"/>
    <n v="1197831"/>
    <n v="44280"/>
    <s v="25-03-2021"/>
    <x v="2"/>
    <x v="1"/>
    <s v="Thursday"/>
    <s v="25"/>
    <x v="1"/>
    <x v="11"/>
    <x v="13"/>
    <x v="3"/>
    <n v="25"/>
    <n v="124"/>
    <n v="3100"/>
    <n v="1736"/>
    <n v="0.56000000000000005"/>
    <x v="1"/>
    <s v="low Units"/>
    <n v="5.2267883912620358E-4"/>
  </r>
  <r>
    <x v="2"/>
    <s v="Outlet"/>
    <n v="1197831"/>
    <n v="44281"/>
    <s v="26-03-2021"/>
    <x v="2"/>
    <x v="1"/>
    <s v="Friday"/>
    <s v="26"/>
    <x v="1"/>
    <x v="11"/>
    <x v="13"/>
    <x v="4"/>
    <n v="27"/>
    <n v="88"/>
    <n v="2376"/>
    <n v="974"/>
    <n v="0.41"/>
    <x v="1"/>
    <s v="low Units"/>
    <n v="2.9325414130698289E-4"/>
  </r>
  <r>
    <x v="2"/>
    <s v="Outlet"/>
    <n v="1197831"/>
    <n v="44282"/>
    <s v="27-03-2021"/>
    <x v="2"/>
    <x v="1"/>
    <s v="Saturday"/>
    <s v="27"/>
    <x v="1"/>
    <x v="11"/>
    <x v="13"/>
    <x v="5"/>
    <n v="25"/>
    <n v="145"/>
    <n v="3625"/>
    <n v="2211"/>
    <n v="0.61"/>
    <x v="1"/>
    <s v="low Units"/>
    <n v="6.6569292241246321E-4"/>
  </r>
  <r>
    <x v="2"/>
    <s v="Outlet"/>
    <n v="1197831"/>
    <n v="44283"/>
    <s v="28-03-2021"/>
    <x v="2"/>
    <x v="1"/>
    <s v="Sunday"/>
    <s v="28"/>
    <x v="1"/>
    <x v="11"/>
    <x v="13"/>
    <x v="0"/>
    <n v="13"/>
    <n v="203"/>
    <n v="2639"/>
    <n v="1188"/>
    <n v="0.45"/>
    <x v="1"/>
    <s v="low Units"/>
    <n v="3.5768574935595039E-4"/>
  </r>
  <r>
    <x v="2"/>
    <s v="Outlet"/>
    <n v="1197831"/>
    <n v="44284"/>
    <s v="29-03-2021"/>
    <x v="2"/>
    <x v="1"/>
    <s v="Monday"/>
    <s v="29"/>
    <x v="1"/>
    <x v="11"/>
    <x v="13"/>
    <x v="1"/>
    <n v="17"/>
    <n v="203"/>
    <n v="3451"/>
    <n v="1449"/>
    <n v="0.42"/>
    <x v="1"/>
    <s v="low Units"/>
    <n v="4.3626822459324251E-4"/>
  </r>
  <r>
    <x v="2"/>
    <s v="Outlet"/>
    <n v="1197831"/>
    <n v="44285"/>
    <s v="30-03-2021"/>
    <x v="2"/>
    <x v="1"/>
    <s v="Tuesday"/>
    <s v="30"/>
    <x v="1"/>
    <x v="11"/>
    <x v="13"/>
    <x v="2"/>
    <n v="15"/>
    <n v="170"/>
    <n v="2550"/>
    <n v="1122"/>
    <n v="0.44"/>
    <x v="1"/>
    <s v="low Units"/>
    <n v="3.3781431883617537E-4"/>
  </r>
  <r>
    <x v="2"/>
    <s v="Outlet"/>
    <n v="1197831"/>
    <n v="44286"/>
    <s v="31-03-2021"/>
    <x v="2"/>
    <x v="1"/>
    <s v="Wednesday"/>
    <s v="31"/>
    <x v="1"/>
    <x v="11"/>
    <x v="13"/>
    <x v="3"/>
    <n v="20"/>
    <n v="128"/>
    <n v="2560"/>
    <n v="1434"/>
    <n v="0.56000000000000005"/>
    <x v="1"/>
    <s v="low Units"/>
    <n v="4.3175199038420273E-4"/>
  </r>
  <r>
    <x v="2"/>
    <s v="Outlet"/>
    <n v="1197831"/>
    <n v="44287"/>
    <s v="01-04-2021"/>
    <x v="3"/>
    <x v="1"/>
    <s v="Thursday"/>
    <s v="01"/>
    <x v="1"/>
    <x v="11"/>
    <x v="13"/>
    <x v="4"/>
    <n v="20"/>
    <n v="105"/>
    <n v="2100"/>
    <n v="798"/>
    <n v="0.38"/>
    <x v="1"/>
    <s v="low Units"/>
    <n v="2.4026365992091617E-4"/>
  </r>
  <r>
    <x v="2"/>
    <s v="Outlet"/>
    <n v="1197831"/>
    <n v="44288"/>
    <s v="02-04-2021"/>
    <x v="3"/>
    <x v="1"/>
    <s v="Friday"/>
    <s v="02"/>
    <x v="1"/>
    <x v="11"/>
    <x v="13"/>
    <x v="5"/>
    <n v="18"/>
    <n v="196"/>
    <n v="3528"/>
    <n v="2152"/>
    <n v="0.61"/>
    <x v="1"/>
    <s v="low Units"/>
    <n v="6.4792906785690672E-4"/>
  </r>
  <r>
    <x v="2"/>
    <s v="Outlet"/>
    <n v="1197831"/>
    <n v="44289"/>
    <s v="03-04-2021"/>
    <x v="3"/>
    <x v="1"/>
    <s v="Saturday"/>
    <s v="03"/>
    <x v="1"/>
    <x v="11"/>
    <x v="13"/>
    <x v="0"/>
    <n v="12"/>
    <n v="247"/>
    <n v="2964"/>
    <n v="1334"/>
    <n v="0.45"/>
    <x v="1"/>
    <s v="low Units"/>
    <n v="4.0164376232393757E-4"/>
  </r>
  <r>
    <x v="2"/>
    <s v="Outlet"/>
    <n v="1197831"/>
    <n v="44290"/>
    <s v="04-04-2021"/>
    <x v="3"/>
    <x v="1"/>
    <s v="Sunday"/>
    <s v="04"/>
    <x v="1"/>
    <x v="11"/>
    <x v="13"/>
    <x v="1"/>
    <n v="20"/>
    <n v="240"/>
    <n v="4800"/>
    <n v="2112"/>
    <n v="0.44"/>
    <x v="1"/>
    <s v="low Units"/>
    <n v="6.3588577663280059E-4"/>
  </r>
  <r>
    <x v="2"/>
    <s v="Outlet"/>
    <n v="1197831"/>
    <n v="44291"/>
    <s v="05-04-2021"/>
    <x v="3"/>
    <x v="1"/>
    <s v="Monday"/>
    <s v="05"/>
    <x v="1"/>
    <x v="11"/>
    <x v="13"/>
    <x v="2"/>
    <n v="14"/>
    <n v="204"/>
    <n v="2856"/>
    <n v="1314"/>
    <n v="0.46"/>
    <x v="1"/>
    <s v="low Units"/>
    <n v="3.956221167118845E-4"/>
  </r>
  <r>
    <x v="2"/>
    <s v="Outlet"/>
    <n v="1197831"/>
    <n v="44292"/>
    <s v="06-04-2021"/>
    <x v="3"/>
    <x v="1"/>
    <s v="Tuesday"/>
    <s v="06"/>
    <x v="1"/>
    <x v="11"/>
    <x v="13"/>
    <x v="3"/>
    <n v="20"/>
    <n v="179"/>
    <n v="3580"/>
    <n v="1933"/>
    <n v="0.54"/>
    <x v="1"/>
    <s v="low Units"/>
    <n v="5.8199204840492604E-4"/>
  </r>
  <r>
    <x v="2"/>
    <s v="Outlet"/>
    <n v="1197831"/>
    <n v="44293"/>
    <s v="07-04-2021"/>
    <x v="3"/>
    <x v="1"/>
    <s v="Wednesday"/>
    <s v="07"/>
    <x v="1"/>
    <x v="11"/>
    <x v="13"/>
    <x v="4"/>
    <n v="33"/>
    <n v="132"/>
    <n v="4356"/>
    <n v="1786"/>
    <n v="0.41"/>
    <x v="1"/>
    <s v="low Units"/>
    <n v="5.3773295315633616E-4"/>
  </r>
  <r>
    <x v="2"/>
    <s v="Outlet"/>
    <n v="1197831"/>
    <n v="44294"/>
    <s v="08-04-2021"/>
    <x v="3"/>
    <x v="1"/>
    <s v="Thursday"/>
    <s v="08"/>
    <x v="1"/>
    <x v="11"/>
    <x v="13"/>
    <x v="5"/>
    <n v="31"/>
    <n v="271"/>
    <n v="8401"/>
    <n v="4957"/>
    <n v="0.59"/>
    <x v="1"/>
    <s v="low Units"/>
    <n v="1.4924648649473451E-3"/>
  </r>
  <r>
    <x v="2"/>
    <s v="Outlet"/>
    <n v="1197831"/>
    <n v="44295"/>
    <s v="09-04-2021"/>
    <x v="3"/>
    <x v="1"/>
    <s v="Friday"/>
    <s v="09"/>
    <x v="1"/>
    <x v="11"/>
    <x v="13"/>
    <x v="0"/>
    <n v="28"/>
    <n v="256"/>
    <n v="7168"/>
    <n v="3369"/>
    <n v="0.47"/>
    <x v="1"/>
    <s v="low Units"/>
    <n v="1.0143462033503341E-3"/>
  </r>
  <r>
    <x v="2"/>
    <s v="Outlet"/>
    <n v="1197831"/>
    <n v="44296"/>
    <s v="10-04-2021"/>
    <x v="3"/>
    <x v="1"/>
    <s v="Saturday"/>
    <s v="10"/>
    <x v="1"/>
    <x v="11"/>
    <x v="13"/>
    <x v="1"/>
    <n v="32"/>
    <n v="240"/>
    <n v="7680"/>
    <n v="3610"/>
    <n v="0.47"/>
    <x v="1"/>
    <s v="low Units"/>
    <n v="1.086907032975573E-3"/>
  </r>
  <r>
    <x v="2"/>
    <s v="Outlet"/>
    <n v="1197831"/>
    <n v="44297"/>
    <s v="11-04-2021"/>
    <x v="3"/>
    <x v="1"/>
    <s v="Sunday"/>
    <s v="11"/>
    <x v="1"/>
    <x v="11"/>
    <x v="13"/>
    <x v="2"/>
    <n v="26"/>
    <n v="202"/>
    <n v="5252"/>
    <n v="2311"/>
    <n v="0.44"/>
    <x v="1"/>
    <s v="low Units"/>
    <n v="6.9580115047272837E-4"/>
  </r>
  <r>
    <x v="2"/>
    <s v="Outlet"/>
    <n v="1197831"/>
    <n v="44298"/>
    <s v="12-04-2021"/>
    <x v="3"/>
    <x v="1"/>
    <s v="Monday"/>
    <s v="12"/>
    <x v="1"/>
    <x v="11"/>
    <x v="13"/>
    <x v="3"/>
    <n v="29"/>
    <n v="198"/>
    <n v="5742"/>
    <n v="3216"/>
    <n v="0.56000000000000005"/>
    <x v="1"/>
    <s v="low Units"/>
    <n v="9.6828061441812821E-4"/>
  </r>
  <r>
    <x v="2"/>
    <s v="Outlet"/>
    <n v="1197831"/>
    <n v="44299"/>
    <s v="13-04-2021"/>
    <x v="3"/>
    <x v="1"/>
    <s v="Tuesday"/>
    <s v="13"/>
    <x v="1"/>
    <x v="11"/>
    <x v="13"/>
    <x v="4"/>
    <n v="30"/>
    <n v="150"/>
    <n v="4500"/>
    <n v="1755"/>
    <n v="0.39"/>
    <x v="1"/>
    <s v="low Units"/>
    <n v="5.2839940245765393E-4"/>
  </r>
  <r>
    <x v="2"/>
    <s v="Outlet"/>
    <n v="1197831"/>
    <n v="44300"/>
    <s v="14-04-2021"/>
    <x v="3"/>
    <x v="1"/>
    <s v="Wednesday"/>
    <s v="14"/>
    <x v="1"/>
    <x v="11"/>
    <x v="13"/>
    <x v="5"/>
    <n v="37"/>
    <n v="306"/>
    <n v="11322"/>
    <n v="6680"/>
    <n v="0.59"/>
    <x v="1"/>
    <s v="low Units"/>
    <n v="2.0112296344257144E-3"/>
  </r>
  <r>
    <x v="2"/>
    <s v="Outlet"/>
    <n v="1197831"/>
    <n v="44301"/>
    <s v="15-04-2021"/>
    <x v="3"/>
    <x v="1"/>
    <s v="Thursday"/>
    <s v="15"/>
    <x v="1"/>
    <x v="11"/>
    <x v="13"/>
    <x v="0"/>
    <n v="29"/>
    <n v="272"/>
    <n v="7888"/>
    <n v="3944"/>
    <n v="0.5"/>
    <x v="1"/>
    <s v="low Units"/>
    <n v="1.1874685146968588E-3"/>
  </r>
  <r>
    <x v="2"/>
    <s v="Outlet"/>
    <n v="1197831"/>
    <n v="44302"/>
    <s v="16-04-2021"/>
    <x v="3"/>
    <x v="1"/>
    <s v="Friday"/>
    <s v="16"/>
    <x v="1"/>
    <x v="11"/>
    <x v="13"/>
    <x v="1"/>
    <n v="30"/>
    <n v="264"/>
    <n v="7920"/>
    <n v="3960"/>
    <n v="0.5"/>
    <x v="1"/>
    <s v="low Units"/>
    <n v="1.1922858311865013E-3"/>
  </r>
  <r>
    <x v="2"/>
    <s v="Outlet"/>
    <n v="1197831"/>
    <n v="44303"/>
    <s v="17-04-2021"/>
    <x v="3"/>
    <x v="1"/>
    <s v="Saturday"/>
    <s v="17"/>
    <x v="1"/>
    <x v="11"/>
    <x v="13"/>
    <x v="2"/>
    <n v="30"/>
    <n v="322"/>
    <n v="9660"/>
    <n v="4830"/>
    <n v="0.5"/>
    <x v="1"/>
    <s v="low Units"/>
    <n v="1.4542274153108083E-3"/>
  </r>
  <r>
    <x v="2"/>
    <s v="Outlet"/>
    <n v="1197831"/>
    <n v="44304"/>
    <s v="18-04-2021"/>
    <x v="3"/>
    <x v="1"/>
    <s v="Sunday"/>
    <s v="18"/>
    <x v="1"/>
    <x v="11"/>
    <x v="13"/>
    <x v="3"/>
    <n v="32"/>
    <n v="196"/>
    <n v="6272"/>
    <n v="3826"/>
    <n v="0.61"/>
    <x v="1"/>
    <s v="low Units"/>
    <n v="1.1519408055857458E-3"/>
  </r>
  <r>
    <x v="2"/>
    <s v="Outlet"/>
    <n v="1197831"/>
    <n v="44305"/>
    <s v="19-04-2021"/>
    <x v="3"/>
    <x v="1"/>
    <s v="Monday"/>
    <s v="19"/>
    <x v="1"/>
    <x v="11"/>
    <x v="13"/>
    <x v="4"/>
    <n v="33"/>
    <n v="182"/>
    <n v="6006"/>
    <n v="2703"/>
    <n v="0.45"/>
    <x v="1"/>
    <s v="low Units"/>
    <n v="8.1382540446896788E-4"/>
  </r>
  <r>
    <x v="2"/>
    <s v="Outlet"/>
    <n v="1197831"/>
    <n v="44306"/>
    <s v="20-04-2021"/>
    <x v="3"/>
    <x v="1"/>
    <s v="Tuesday"/>
    <s v="20"/>
    <x v="1"/>
    <x v="11"/>
    <x v="13"/>
    <x v="5"/>
    <n v="38"/>
    <n v="272"/>
    <n v="10336"/>
    <n v="6408"/>
    <n v="0.62"/>
    <x v="1"/>
    <s v="low Units"/>
    <n v="1.9293352541017931E-3"/>
  </r>
  <r>
    <x v="2"/>
    <s v="Outlet"/>
    <n v="1197831"/>
    <n v="44307"/>
    <s v="21-04-2021"/>
    <x v="3"/>
    <x v="1"/>
    <s v="Wednesday"/>
    <s v="21"/>
    <x v="1"/>
    <x v="11"/>
    <x v="13"/>
    <x v="0"/>
    <n v="29"/>
    <n v="233"/>
    <n v="6757"/>
    <n v="3446"/>
    <n v="0.51"/>
    <x v="1"/>
    <s v="low Units"/>
    <n v="1.0375295389567381E-3"/>
  </r>
  <r>
    <x v="2"/>
    <s v="Outlet"/>
    <n v="1197831"/>
    <n v="44308"/>
    <s v="22-04-2021"/>
    <x v="3"/>
    <x v="1"/>
    <s v="Thursday"/>
    <s v="22"/>
    <x v="1"/>
    <x v="11"/>
    <x v="13"/>
    <x v="1"/>
    <n v="44"/>
    <n v="271"/>
    <n v="11924"/>
    <n v="6081"/>
    <n v="0.51"/>
    <x v="1"/>
    <s v="low Units"/>
    <n v="1.8308813483447258E-3"/>
  </r>
  <r>
    <x v="2"/>
    <s v="Outlet"/>
    <n v="1197831"/>
    <n v="44309"/>
    <s v="23-04-2021"/>
    <x v="3"/>
    <x v="1"/>
    <s v="Friday"/>
    <s v="23"/>
    <x v="1"/>
    <x v="11"/>
    <x v="13"/>
    <x v="2"/>
    <n v="39"/>
    <n v="314"/>
    <n v="12246"/>
    <n v="5756"/>
    <n v="0.47"/>
    <x v="1"/>
    <s v="low Units"/>
    <n v="1.733029607148864E-3"/>
  </r>
  <r>
    <x v="2"/>
    <s v="Outlet"/>
    <n v="1197831"/>
    <n v="44310"/>
    <s v="24-04-2021"/>
    <x v="3"/>
    <x v="1"/>
    <s v="Saturday"/>
    <s v="24"/>
    <x v="1"/>
    <x v="11"/>
    <x v="13"/>
    <x v="3"/>
    <n v="32"/>
    <n v="162"/>
    <n v="5184"/>
    <n v="3059"/>
    <n v="0.59"/>
    <x v="1"/>
    <s v="low Units"/>
    <n v="9.2101069636351199E-4"/>
  </r>
  <r>
    <x v="2"/>
    <s v="Outlet"/>
    <n v="1197831"/>
    <n v="44311"/>
    <s v="25-04-2021"/>
    <x v="3"/>
    <x v="1"/>
    <s v="Sunday"/>
    <s v="25"/>
    <x v="1"/>
    <x v="11"/>
    <x v="13"/>
    <x v="4"/>
    <n v="35"/>
    <n v="143"/>
    <n v="5005"/>
    <n v="2252"/>
    <n v="0.45"/>
    <x v="1"/>
    <s v="low Units"/>
    <n v="6.7803729591717188E-4"/>
  </r>
  <r>
    <x v="2"/>
    <s v="Outlet"/>
    <n v="1197831"/>
    <n v="44312"/>
    <s v="26-04-2021"/>
    <x v="3"/>
    <x v="1"/>
    <s v="Monday"/>
    <s v="26"/>
    <x v="1"/>
    <x v="11"/>
    <x v="13"/>
    <x v="5"/>
    <n v="40"/>
    <n v="232"/>
    <n v="9280"/>
    <n v="6218"/>
    <n v="0.67"/>
    <x v="1"/>
    <s v="low Units"/>
    <n v="1.8721296207872891E-3"/>
  </r>
  <r>
    <x v="2"/>
    <s v="Outlet"/>
    <n v="1197831"/>
    <n v="44313"/>
    <s v="27-04-2021"/>
    <x v="3"/>
    <x v="1"/>
    <s v="Tuesday"/>
    <s v="27"/>
    <x v="1"/>
    <x v="11"/>
    <x v="13"/>
    <x v="0"/>
    <n v="40"/>
    <n v="209"/>
    <n v="8360"/>
    <n v="4180"/>
    <n v="0.5"/>
    <x v="1"/>
    <s v="low Units"/>
    <n v="1.2585239329190848E-3"/>
  </r>
  <r>
    <x v="2"/>
    <s v="Outlet"/>
    <n v="1197831"/>
    <n v="44314"/>
    <s v="28-04-2021"/>
    <x v="3"/>
    <x v="1"/>
    <s v="Wednesday"/>
    <s v="28"/>
    <x v="1"/>
    <x v="11"/>
    <x v="13"/>
    <x v="1"/>
    <n v="33"/>
    <n v="213"/>
    <n v="7029"/>
    <n v="3304"/>
    <n v="0.47"/>
    <x v="1"/>
    <s v="low Units"/>
    <n v="9.9477585511116161E-4"/>
  </r>
  <r>
    <x v="2"/>
    <s v="Outlet"/>
    <n v="1197831"/>
    <n v="44315"/>
    <s v="29-04-2021"/>
    <x v="3"/>
    <x v="1"/>
    <s v="Thursday"/>
    <s v="29"/>
    <x v="1"/>
    <x v="11"/>
    <x v="13"/>
    <x v="2"/>
    <n v="40"/>
    <n v="203"/>
    <n v="8120"/>
    <n v="4141"/>
    <n v="0.51"/>
    <x v="1"/>
    <s v="low Units"/>
    <n v="1.2467817239755813E-3"/>
  </r>
  <r>
    <x v="2"/>
    <s v="Outlet"/>
    <n v="1197831"/>
    <n v="44316"/>
    <s v="30-04-2021"/>
    <x v="3"/>
    <x v="1"/>
    <s v="Friday"/>
    <s v="30"/>
    <x v="1"/>
    <x v="11"/>
    <x v="13"/>
    <x v="3"/>
    <n v="40"/>
    <n v="136"/>
    <n v="5440"/>
    <n v="3101"/>
    <n v="0.56999999999999995"/>
    <x v="1"/>
    <s v="low Units"/>
    <n v="9.3365615214882321E-4"/>
  </r>
  <r>
    <x v="2"/>
    <s v="Outlet"/>
    <n v="1197831"/>
    <n v="44317"/>
    <s v="01-05-2021"/>
    <x v="4"/>
    <x v="1"/>
    <s v="Saturday"/>
    <s v="01"/>
    <x v="1"/>
    <x v="11"/>
    <x v="13"/>
    <x v="4"/>
    <n v="39"/>
    <n v="120"/>
    <n v="4680"/>
    <n v="2012"/>
    <n v="0.43"/>
    <x v="1"/>
    <s v="low Units"/>
    <n v="6.0577754857253543E-4"/>
  </r>
  <r>
    <x v="2"/>
    <s v="Outlet"/>
    <n v="1197831"/>
    <n v="44318"/>
    <s v="02-05-2021"/>
    <x v="4"/>
    <x v="1"/>
    <s v="Sunday"/>
    <s v="02"/>
    <x v="1"/>
    <x v="11"/>
    <x v="13"/>
    <x v="5"/>
    <n v="30"/>
    <n v="219"/>
    <n v="6570"/>
    <n v="4073"/>
    <n v="0.62"/>
    <x v="1"/>
    <s v="low Units"/>
    <n v="1.2263081288946009E-3"/>
  </r>
  <r>
    <x v="2"/>
    <s v="Outlet"/>
    <n v="1197831"/>
    <n v="44319"/>
    <s v="03-05-2021"/>
    <x v="4"/>
    <x v="1"/>
    <s v="Monday"/>
    <s v="03"/>
    <x v="1"/>
    <x v="11"/>
    <x v="13"/>
    <x v="0"/>
    <n v="28"/>
    <n v="201"/>
    <n v="5628"/>
    <n v="2927"/>
    <n v="0.52"/>
    <x v="1"/>
    <s v="low Units"/>
    <n v="8.8126783532396194E-4"/>
  </r>
  <r>
    <x v="2"/>
    <s v="Outlet"/>
    <n v="1197831"/>
    <n v="44320"/>
    <s v="04-05-2021"/>
    <x v="4"/>
    <x v="1"/>
    <s v="Tuesday"/>
    <s v="04"/>
    <x v="1"/>
    <x v="11"/>
    <x v="13"/>
    <x v="1"/>
    <n v="25"/>
    <n v="178"/>
    <n v="4450"/>
    <n v="2136"/>
    <n v="0.48"/>
    <x v="1"/>
    <s v="low Units"/>
    <n v="6.4311175136726433E-4"/>
  </r>
  <r>
    <x v="2"/>
    <s v="Outlet"/>
    <n v="1197831"/>
    <n v="44321"/>
    <s v="05-05-2021"/>
    <x v="4"/>
    <x v="1"/>
    <s v="Wednesday"/>
    <s v="05"/>
    <x v="1"/>
    <x v="11"/>
    <x v="13"/>
    <x v="2"/>
    <n v="27"/>
    <n v="163"/>
    <n v="4401"/>
    <n v="2112"/>
    <n v="0.48"/>
    <x v="1"/>
    <s v="low Units"/>
    <n v="6.3588577663280059E-4"/>
  </r>
  <r>
    <x v="2"/>
    <s v="Outlet"/>
    <n v="1197831"/>
    <n v="44322"/>
    <s v="06-05-2021"/>
    <x v="4"/>
    <x v="1"/>
    <s v="Thursday"/>
    <s v="06"/>
    <x v="1"/>
    <x v="11"/>
    <x v="13"/>
    <x v="3"/>
    <n v="30"/>
    <n v="131"/>
    <n v="3930"/>
    <n v="2358"/>
    <n v="0.6"/>
    <x v="1"/>
    <s v="low Units"/>
    <n v="7.0995201766105298E-4"/>
  </r>
  <r>
    <x v="2"/>
    <s v="Outlet"/>
    <n v="1197831"/>
    <n v="44323"/>
    <s v="07-05-2021"/>
    <x v="4"/>
    <x v="1"/>
    <s v="Friday"/>
    <s v="07"/>
    <x v="1"/>
    <x v="11"/>
    <x v="13"/>
    <x v="4"/>
    <n v="28"/>
    <n v="109"/>
    <n v="3052"/>
    <n v="1343"/>
    <n v="0.44"/>
    <x v="1"/>
    <s v="low Units"/>
    <n v="4.0435350284936142E-4"/>
  </r>
  <r>
    <x v="2"/>
    <s v="Outlet"/>
    <n v="1197831"/>
    <n v="44324"/>
    <s v="08-05-2021"/>
    <x v="4"/>
    <x v="1"/>
    <s v="Saturday"/>
    <s v="08"/>
    <x v="1"/>
    <x v="11"/>
    <x v="13"/>
    <x v="5"/>
    <n v="29"/>
    <n v="179"/>
    <n v="5191"/>
    <n v="3478"/>
    <n v="0.67"/>
    <x v="1"/>
    <s v="low Units"/>
    <n v="1.0471641719360231E-3"/>
  </r>
  <r>
    <x v="2"/>
    <s v="Outlet"/>
    <n v="1197831"/>
    <n v="44325"/>
    <s v="09-05-2021"/>
    <x v="4"/>
    <x v="1"/>
    <s v="Sunday"/>
    <s v="09"/>
    <x v="1"/>
    <x v="11"/>
    <x v="13"/>
    <x v="0"/>
    <n v="24"/>
    <n v="203"/>
    <n v="4872"/>
    <n v="2339"/>
    <n v="0.48"/>
    <x v="1"/>
    <s v="low Units"/>
    <n v="7.0423145432960263E-4"/>
  </r>
  <r>
    <x v="2"/>
    <s v="Outlet"/>
    <n v="1197831"/>
    <n v="44326"/>
    <s v="10-05-2021"/>
    <x v="4"/>
    <x v="1"/>
    <s v="Monday"/>
    <s v="10"/>
    <x v="1"/>
    <x v="11"/>
    <x v="13"/>
    <x v="1"/>
    <n v="21"/>
    <n v="223"/>
    <n v="4683"/>
    <n v="2295"/>
    <n v="0.49"/>
    <x v="1"/>
    <s v="low Units"/>
    <n v="6.9098383398308598E-4"/>
  </r>
  <r>
    <x v="2"/>
    <s v="Outlet"/>
    <n v="1197831"/>
    <n v="44327"/>
    <s v="11-05-2021"/>
    <x v="4"/>
    <x v="1"/>
    <s v="Tuesday"/>
    <s v="11"/>
    <x v="1"/>
    <x v="11"/>
    <x v="13"/>
    <x v="2"/>
    <n v="37"/>
    <n v="204"/>
    <n v="7548"/>
    <n v="3548"/>
    <n v="0.47"/>
    <x v="1"/>
    <s v="low Units"/>
    <n v="1.0682399315782088E-3"/>
  </r>
  <r>
    <x v="2"/>
    <s v="Outlet"/>
    <n v="1197831"/>
    <n v="44328"/>
    <s v="12-05-2021"/>
    <x v="4"/>
    <x v="1"/>
    <s v="Wednesday"/>
    <s v="12"/>
    <x v="1"/>
    <x v="11"/>
    <x v="13"/>
    <x v="3"/>
    <n v="38"/>
    <n v="157"/>
    <n v="5966"/>
    <n v="3699"/>
    <n v="0.62"/>
    <x v="1"/>
    <s v="low Units"/>
    <n v="1.1137033559492091E-3"/>
  </r>
  <r>
    <x v="2"/>
    <s v="Outlet"/>
    <n v="1197831"/>
    <n v="44329"/>
    <s v="13-05-2021"/>
    <x v="4"/>
    <x v="1"/>
    <s v="Thursday"/>
    <s v="13"/>
    <x v="1"/>
    <x v="11"/>
    <x v="13"/>
    <x v="4"/>
    <n v="43"/>
    <n v="140"/>
    <n v="6020"/>
    <n v="2769"/>
    <n v="0.46"/>
    <x v="1"/>
    <s v="low Units"/>
    <n v="8.3369683498874295E-4"/>
  </r>
  <r>
    <x v="2"/>
    <s v="Outlet"/>
    <n v="1197831"/>
    <n v="44330"/>
    <s v="14-05-2021"/>
    <x v="4"/>
    <x v="1"/>
    <s v="Friday"/>
    <s v="14"/>
    <x v="1"/>
    <x v="11"/>
    <x v="13"/>
    <x v="5"/>
    <n v="43"/>
    <n v="202"/>
    <n v="8686"/>
    <n v="5733"/>
    <n v="0.66"/>
    <x v="1"/>
    <s v="low Units"/>
    <n v="1.7261047146950031E-3"/>
  </r>
  <r>
    <x v="2"/>
    <s v="Outlet"/>
    <n v="1197831"/>
    <n v="44331"/>
    <s v="15-05-2021"/>
    <x v="4"/>
    <x v="1"/>
    <s v="Saturday"/>
    <s v="15"/>
    <x v="1"/>
    <x v="11"/>
    <x v="13"/>
    <x v="0"/>
    <n v="39"/>
    <n v="248"/>
    <n v="9672"/>
    <n v="4643"/>
    <n v="0.48"/>
    <x v="1"/>
    <s v="low Units"/>
    <n v="1.3979250288381126E-3"/>
  </r>
  <r>
    <x v="2"/>
    <s v="Outlet"/>
    <n v="1197831"/>
    <n v="44332"/>
    <s v="16-05-2021"/>
    <x v="4"/>
    <x v="1"/>
    <s v="Sunday"/>
    <s v="16"/>
    <x v="1"/>
    <x v="11"/>
    <x v="13"/>
    <x v="1"/>
    <n v="37"/>
    <n v="264"/>
    <n v="9768"/>
    <n v="4786"/>
    <n v="0.49"/>
    <x v="1"/>
    <s v="low Units"/>
    <n v="1.4409797949642917E-3"/>
  </r>
  <r>
    <x v="2"/>
    <s v="Outlet"/>
    <n v="1197831"/>
    <n v="44333"/>
    <s v="17-05-2021"/>
    <x v="4"/>
    <x v="1"/>
    <s v="Monday"/>
    <s v="17"/>
    <x v="1"/>
    <x v="11"/>
    <x v="13"/>
    <x v="2"/>
    <n v="44"/>
    <n v="210"/>
    <n v="9240"/>
    <n v="4712"/>
    <n v="0.51"/>
    <x v="1"/>
    <s v="low Units"/>
    <n v="1.4186997061996953E-3"/>
  </r>
  <r>
    <x v="2"/>
    <s v="Outlet"/>
    <n v="1197831"/>
    <n v="44334"/>
    <s v="18-05-2021"/>
    <x v="4"/>
    <x v="1"/>
    <s v="Tuesday"/>
    <s v="18"/>
    <x v="1"/>
    <x v="11"/>
    <x v="13"/>
    <x v="3"/>
    <n v="44"/>
    <n v="176"/>
    <n v="7744"/>
    <n v="4646"/>
    <n v="0.6"/>
    <x v="1"/>
    <s v="low Units"/>
    <n v="1.3988282756799203E-3"/>
  </r>
  <r>
    <x v="2"/>
    <s v="Outlet"/>
    <n v="1197831"/>
    <n v="44335"/>
    <s v="19-05-2021"/>
    <x v="4"/>
    <x v="1"/>
    <s v="Wednesday"/>
    <s v="19"/>
    <x v="1"/>
    <x v="11"/>
    <x v="13"/>
    <x v="4"/>
    <n v="38"/>
    <n v="160"/>
    <n v="6080"/>
    <n v="2858"/>
    <n v="0.47"/>
    <x v="1"/>
    <s v="low Units"/>
    <n v="8.6049315796237901E-4"/>
  </r>
  <r>
    <x v="2"/>
    <s v="Outlet"/>
    <n v="1197831"/>
    <n v="44336"/>
    <s v="20-05-2021"/>
    <x v="4"/>
    <x v="1"/>
    <s v="Thursday"/>
    <s v="20"/>
    <x v="1"/>
    <x v="11"/>
    <x v="13"/>
    <x v="5"/>
    <n v="49"/>
    <n v="225"/>
    <n v="11025"/>
    <n v="6946"/>
    <n v="0.63"/>
    <x v="1"/>
    <s v="low Units"/>
    <n v="2.0913175210660198E-3"/>
  </r>
  <r>
    <x v="0"/>
    <s v="Outlet"/>
    <n v="1185732"/>
    <n v="44337"/>
    <s v="21-05-2021"/>
    <x v="4"/>
    <x v="1"/>
    <s v="Friday"/>
    <s v="21"/>
    <x v="1"/>
    <x v="11"/>
    <x v="13"/>
    <x v="0"/>
    <n v="27"/>
    <n v="140"/>
    <n v="3780"/>
    <n v="1663"/>
    <n v="0.44"/>
    <x v="1"/>
    <s v="low Units"/>
    <n v="5.0069983264221002E-4"/>
  </r>
  <r>
    <x v="0"/>
    <s v="Outlet"/>
    <n v="1185732"/>
    <n v="44338"/>
    <s v="22-05-2021"/>
    <x v="4"/>
    <x v="1"/>
    <s v="Saturday"/>
    <s v="22"/>
    <x v="1"/>
    <x v="11"/>
    <x v="13"/>
    <x v="1"/>
    <n v="23"/>
    <n v="70"/>
    <n v="1610"/>
    <n v="660"/>
    <n v="0.41"/>
    <x v="1"/>
    <s v="low Units"/>
    <n v="1.9871430519775022E-4"/>
  </r>
  <r>
    <x v="0"/>
    <s v="Outlet"/>
    <n v="1185732"/>
    <n v="44339"/>
    <s v="23-05-2021"/>
    <x v="4"/>
    <x v="1"/>
    <s v="Sunday"/>
    <s v="23"/>
    <x v="1"/>
    <x v="11"/>
    <x v="13"/>
    <x v="2"/>
    <n v="19"/>
    <n v="74"/>
    <n v="1406"/>
    <n v="548"/>
    <n v="0.39"/>
    <x v="1"/>
    <s v="low Units"/>
    <n v="1.6499308977025321E-4"/>
  </r>
  <r>
    <x v="0"/>
    <s v="Outlet"/>
    <n v="1185732"/>
    <n v="44340"/>
    <s v="24-05-2021"/>
    <x v="4"/>
    <x v="1"/>
    <s v="Monday"/>
    <s v="24"/>
    <x v="1"/>
    <x v="11"/>
    <x v="13"/>
    <x v="3"/>
    <n v="22"/>
    <n v="23"/>
    <n v="506"/>
    <n v="218"/>
    <n v="0.43"/>
    <x v="1"/>
    <s v="low Units"/>
    <n v="6.5635937171378103E-5"/>
  </r>
  <r>
    <x v="2"/>
    <s v="Outlet"/>
    <n v="1197831"/>
    <n v="44413"/>
    <s v="05-08-2021"/>
    <x v="6"/>
    <x v="1"/>
    <s v="Thursday"/>
    <s v="05"/>
    <x v="1"/>
    <x v="13"/>
    <x v="15"/>
    <x v="4"/>
    <n v="31"/>
    <n v="114"/>
    <n v="3534"/>
    <n v="1449"/>
    <n v="0.41"/>
    <x v="1"/>
    <s v="low Units"/>
    <n v="4.3626822459324251E-4"/>
  </r>
  <r>
    <x v="2"/>
    <s v="Outlet"/>
    <n v="1197831"/>
    <n v="44414"/>
    <s v="06-08-2021"/>
    <x v="6"/>
    <x v="1"/>
    <s v="Friday"/>
    <s v="06"/>
    <x v="1"/>
    <x v="13"/>
    <x v="15"/>
    <x v="5"/>
    <n v="24"/>
    <n v="152"/>
    <n v="3648"/>
    <n v="2152"/>
    <n v="0.59"/>
    <x v="1"/>
    <s v="low Units"/>
    <n v="6.4792906785690672E-4"/>
  </r>
  <r>
    <x v="2"/>
    <s v="Outlet"/>
    <n v="1197831"/>
    <n v="44415"/>
    <s v="07-08-2021"/>
    <x v="6"/>
    <x v="1"/>
    <s v="Saturday"/>
    <s v="07"/>
    <x v="1"/>
    <x v="13"/>
    <x v="15"/>
    <x v="0"/>
    <n v="16"/>
    <n v="206"/>
    <n v="3296"/>
    <n v="1549"/>
    <n v="0.47"/>
    <x v="1"/>
    <s v="low Units"/>
    <n v="4.6637645265350773E-4"/>
  </r>
  <r>
    <x v="2"/>
    <s v="Outlet"/>
    <n v="1197831"/>
    <n v="44416"/>
    <s v="08-08-2021"/>
    <x v="6"/>
    <x v="1"/>
    <s v="Sunday"/>
    <s v="08"/>
    <x v="1"/>
    <x v="13"/>
    <x v="15"/>
    <x v="1"/>
    <n v="26"/>
    <n v="192"/>
    <n v="4992"/>
    <n v="2097"/>
    <n v="0.42"/>
    <x v="1"/>
    <s v="low Units"/>
    <n v="6.3136954242376086E-4"/>
  </r>
  <r>
    <x v="2"/>
    <s v="Outlet"/>
    <n v="1197831"/>
    <n v="44417"/>
    <s v="09-08-2021"/>
    <x v="6"/>
    <x v="1"/>
    <s v="Monday"/>
    <s v="09"/>
    <x v="1"/>
    <x v="13"/>
    <x v="15"/>
    <x v="2"/>
    <n v="26"/>
    <n v="136"/>
    <n v="3536"/>
    <n v="1556"/>
    <n v="0.44"/>
    <x v="1"/>
    <s v="low Units"/>
    <n v="4.6848402861772621E-4"/>
  </r>
  <r>
    <x v="2"/>
    <s v="Outlet"/>
    <n v="1197831"/>
    <n v="44418"/>
    <s v="10-08-2021"/>
    <x v="6"/>
    <x v="1"/>
    <s v="Tuesday"/>
    <s v="10"/>
    <x v="1"/>
    <x v="13"/>
    <x v="15"/>
    <x v="3"/>
    <n v="24"/>
    <n v="113"/>
    <n v="2712"/>
    <n v="1464"/>
    <n v="0.54"/>
    <x v="1"/>
    <s v="low Units"/>
    <n v="4.407844588022823E-4"/>
  </r>
  <r>
    <x v="2"/>
    <s v="Outlet"/>
    <n v="1197831"/>
    <n v="44419"/>
    <s v="11-08-2021"/>
    <x v="6"/>
    <x v="1"/>
    <s v="Wednesday"/>
    <s v="11"/>
    <x v="1"/>
    <x v="13"/>
    <x v="15"/>
    <x v="4"/>
    <n v="29"/>
    <n v="85"/>
    <n v="2465"/>
    <n v="961"/>
    <n v="0.39"/>
    <x v="1"/>
    <s v="low Units"/>
    <n v="2.8934007165914841E-4"/>
  </r>
  <r>
    <x v="2"/>
    <s v="Outlet"/>
    <n v="1197831"/>
    <n v="44420"/>
    <s v="12-08-2021"/>
    <x v="6"/>
    <x v="1"/>
    <s v="Thursday"/>
    <s v="12"/>
    <x v="1"/>
    <x v="13"/>
    <x v="15"/>
    <x v="5"/>
    <n v="27"/>
    <n v="144"/>
    <n v="3888"/>
    <n v="2216"/>
    <n v="0.56999999999999995"/>
    <x v="1"/>
    <s v="low Units"/>
    <n v="6.6719833381547649E-4"/>
  </r>
  <r>
    <x v="2"/>
    <s v="Outlet"/>
    <n v="1197831"/>
    <n v="44421"/>
    <s v="13-08-2021"/>
    <x v="6"/>
    <x v="1"/>
    <s v="Friday"/>
    <s v="13"/>
    <x v="1"/>
    <x v="13"/>
    <x v="15"/>
    <x v="0"/>
    <n v="23"/>
    <n v="194"/>
    <n v="4462"/>
    <n v="2186"/>
    <n v="0.49"/>
    <x v="1"/>
    <s v="low Units"/>
    <n v="6.5816586539739692E-4"/>
  </r>
  <r>
    <x v="2"/>
    <s v="Outlet"/>
    <n v="1197831"/>
    <n v="44422"/>
    <s v="14-08-2021"/>
    <x v="6"/>
    <x v="1"/>
    <s v="Saturday"/>
    <s v="14"/>
    <x v="1"/>
    <x v="13"/>
    <x v="15"/>
    <x v="1"/>
    <n v="32"/>
    <n v="194"/>
    <n v="6208"/>
    <n v="2918"/>
    <n v="0.47"/>
    <x v="1"/>
    <s v="low Units"/>
    <n v="8.7855809479853815E-4"/>
  </r>
  <r>
    <x v="2"/>
    <s v="Outlet"/>
    <n v="1197831"/>
    <n v="44423"/>
    <s v="15-08-2021"/>
    <x v="6"/>
    <x v="1"/>
    <s v="Sunday"/>
    <s v="15"/>
    <x v="1"/>
    <x v="13"/>
    <x v="15"/>
    <x v="2"/>
    <n v="20"/>
    <n v="144"/>
    <n v="2880"/>
    <n v="1469"/>
    <n v="0.51"/>
    <x v="1"/>
    <s v="low Units"/>
    <n v="4.4228987020529552E-4"/>
  </r>
  <r>
    <x v="2"/>
    <s v="Outlet"/>
    <n v="1197831"/>
    <n v="44424"/>
    <s v="16-08-2021"/>
    <x v="6"/>
    <x v="1"/>
    <s v="Monday"/>
    <s v="16"/>
    <x v="1"/>
    <x v="13"/>
    <x v="15"/>
    <x v="3"/>
    <n v="23"/>
    <n v="116"/>
    <n v="2668"/>
    <n v="1627"/>
    <n v="0.61"/>
    <x v="1"/>
    <s v="low Units"/>
    <n v="4.8986087054051462E-4"/>
  </r>
  <r>
    <x v="2"/>
    <s v="Outlet"/>
    <n v="1197831"/>
    <n v="44425"/>
    <s v="17-08-2021"/>
    <x v="6"/>
    <x v="1"/>
    <s v="Tuesday"/>
    <s v="17"/>
    <x v="1"/>
    <x v="13"/>
    <x v="15"/>
    <x v="4"/>
    <n v="28"/>
    <n v="88"/>
    <n v="2464"/>
    <n v="1133"/>
    <n v="0.46"/>
    <x v="1"/>
    <s v="low Units"/>
    <n v="3.4112622392280453E-4"/>
  </r>
  <r>
    <x v="2"/>
    <s v="Outlet"/>
    <n v="1197831"/>
    <n v="44426"/>
    <s v="18-08-2021"/>
    <x v="6"/>
    <x v="1"/>
    <s v="Wednesday"/>
    <s v="18"/>
    <x v="1"/>
    <x v="13"/>
    <x v="15"/>
    <x v="5"/>
    <n v="26"/>
    <n v="120"/>
    <n v="3120"/>
    <n v="2059"/>
    <n v="0.66"/>
    <x v="1"/>
    <s v="low Units"/>
    <n v="6.1992841576086004E-4"/>
  </r>
  <r>
    <x v="2"/>
    <s v="Outlet"/>
    <n v="1197831"/>
    <n v="44427"/>
    <s v="19-08-2021"/>
    <x v="6"/>
    <x v="1"/>
    <s v="Thursday"/>
    <s v="19"/>
    <x v="1"/>
    <x v="13"/>
    <x v="15"/>
    <x v="0"/>
    <n v="15"/>
    <n v="215"/>
    <n v="3225"/>
    <n v="1677"/>
    <n v="0.52"/>
    <x v="1"/>
    <s v="low Units"/>
    <n v="5.049149845706471E-4"/>
  </r>
  <r>
    <x v="2"/>
    <s v="Outlet"/>
    <n v="1197831"/>
    <n v="44428"/>
    <s v="20-08-2021"/>
    <x v="6"/>
    <x v="1"/>
    <s v="Friday"/>
    <s v="20"/>
    <x v="1"/>
    <x v="13"/>
    <x v="15"/>
    <x v="1"/>
    <n v="16"/>
    <n v="202"/>
    <n v="3232"/>
    <n v="1519"/>
    <n v="0.47"/>
    <x v="1"/>
    <s v="low Units"/>
    <n v="4.5734398423542811E-4"/>
  </r>
  <r>
    <x v="2"/>
    <s v="Outlet"/>
    <n v="1197831"/>
    <n v="44429"/>
    <s v="21-08-2021"/>
    <x v="6"/>
    <x v="1"/>
    <s v="Saturday"/>
    <s v="21"/>
    <x v="1"/>
    <x v="13"/>
    <x v="15"/>
    <x v="2"/>
    <n v="11"/>
    <n v="152"/>
    <n v="1672"/>
    <n v="786"/>
    <n v="0.47"/>
    <x v="1"/>
    <s v="low Units"/>
    <n v="2.3665067255368433E-4"/>
  </r>
  <r>
    <x v="2"/>
    <s v="Outlet"/>
    <n v="1197831"/>
    <n v="44430"/>
    <s v="22-08-2021"/>
    <x v="6"/>
    <x v="1"/>
    <s v="Sunday"/>
    <s v="22"/>
    <x v="1"/>
    <x v="13"/>
    <x v="15"/>
    <x v="3"/>
    <n v="15"/>
    <n v="116"/>
    <n v="1740"/>
    <n v="1044"/>
    <n v="0.6"/>
    <x v="1"/>
    <s v="low Units"/>
    <n v="3.1432990094916848E-4"/>
  </r>
  <r>
    <x v="2"/>
    <s v="Outlet"/>
    <n v="1197831"/>
    <n v="44431"/>
    <s v="23-08-2021"/>
    <x v="6"/>
    <x v="1"/>
    <s v="Monday"/>
    <s v="23"/>
    <x v="1"/>
    <x v="13"/>
    <x v="15"/>
    <x v="4"/>
    <n v="19"/>
    <n v="88"/>
    <n v="1672"/>
    <n v="702"/>
    <n v="0.42"/>
    <x v="1"/>
    <s v="low Units"/>
    <n v="2.1135976098306158E-4"/>
  </r>
  <r>
    <x v="2"/>
    <s v="Outlet"/>
    <n v="1197831"/>
    <n v="44432"/>
    <s v="24-08-2021"/>
    <x v="6"/>
    <x v="1"/>
    <s v="Tuesday"/>
    <s v="24"/>
    <x v="1"/>
    <x v="13"/>
    <x v="15"/>
    <x v="5"/>
    <n v="14"/>
    <n v="165"/>
    <n v="2310"/>
    <n v="1548"/>
    <n v="0.67"/>
    <x v="1"/>
    <s v="low Units"/>
    <n v="4.6607537037290502E-4"/>
  </r>
  <r>
    <x v="2"/>
    <s v="Outlet"/>
    <n v="1197831"/>
    <n v="44433"/>
    <s v="25-08-2021"/>
    <x v="6"/>
    <x v="1"/>
    <s v="Wednesday"/>
    <s v="25"/>
    <x v="1"/>
    <x v="13"/>
    <x v="15"/>
    <x v="0"/>
    <n v="7"/>
    <n v="224"/>
    <n v="1568"/>
    <n v="737"/>
    <n v="0.47"/>
    <x v="1"/>
    <s v="low Units"/>
    <n v="2.2189764080415437E-4"/>
  </r>
  <r>
    <x v="2"/>
    <s v="Outlet"/>
    <n v="1197831"/>
    <n v="44434"/>
    <s v="26-08-2021"/>
    <x v="6"/>
    <x v="1"/>
    <s v="Thursday"/>
    <s v="26"/>
    <x v="1"/>
    <x v="13"/>
    <x v="15"/>
    <x v="1"/>
    <n v="16"/>
    <n v="218"/>
    <n v="3488"/>
    <n v="1709"/>
    <n v="0.49"/>
    <x v="1"/>
    <s v="low Units"/>
    <n v="5.1454961754993198E-4"/>
  </r>
  <r>
    <x v="2"/>
    <s v="Outlet"/>
    <n v="1197831"/>
    <n v="44435"/>
    <s v="27-08-2021"/>
    <x v="6"/>
    <x v="1"/>
    <s v="Friday"/>
    <s v="27"/>
    <x v="1"/>
    <x v="13"/>
    <x v="15"/>
    <x v="2"/>
    <n v="11"/>
    <n v="190"/>
    <n v="2090"/>
    <n v="1087"/>
    <n v="0.52"/>
    <x v="1"/>
    <s v="low Units"/>
    <n v="3.2727643901508252E-4"/>
  </r>
  <r>
    <x v="2"/>
    <s v="Outlet"/>
    <n v="1197831"/>
    <n v="44436"/>
    <s v="28-08-2021"/>
    <x v="6"/>
    <x v="1"/>
    <s v="Saturday"/>
    <s v="28"/>
    <x v="1"/>
    <x v="13"/>
    <x v="15"/>
    <x v="3"/>
    <n v="26"/>
    <n v="165"/>
    <n v="4290"/>
    <n v="2617"/>
    <n v="0.61"/>
    <x v="1"/>
    <s v="low Units"/>
    <n v="7.879323283371399E-4"/>
  </r>
  <r>
    <x v="2"/>
    <s v="Outlet"/>
    <n v="1197831"/>
    <n v="44437"/>
    <s v="29-08-2021"/>
    <x v="6"/>
    <x v="1"/>
    <s v="Sunday"/>
    <s v="29"/>
    <x v="1"/>
    <x v="13"/>
    <x v="15"/>
    <x v="4"/>
    <n v="39"/>
    <n v="132"/>
    <n v="5148"/>
    <n v="2162"/>
    <n v="0.42"/>
    <x v="1"/>
    <s v="low Units"/>
    <n v="6.5093989066293328E-4"/>
  </r>
  <r>
    <x v="2"/>
    <s v="Outlet"/>
    <n v="1197831"/>
    <n v="44438"/>
    <s v="30-08-2021"/>
    <x v="6"/>
    <x v="1"/>
    <s v="Monday"/>
    <s v="30"/>
    <x v="1"/>
    <x v="13"/>
    <x v="15"/>
    <x v="5"/>
    <n v="36"/>
    <n v="263"/>
    <n v="9468"/>
    <n v="6249"/>
    <n v="0.66"/>
    <x v="1"/>
    <s v="low Units"/>
    <n v="1.8814631714859714E-3"/>
  </r>
  <r>
    <x v="2"/>
    <s v="Outlet"/>
    <n v="1197831"/>
    <n v="44439"/>
    <s v="31-08-2021"/>
    <x v="6"/>
    <x v="1"/>
    <s v="Tuesday"/>
    <s v="31"/>
    <x v="1"/>
    <x v="13"/>
    <x v="15"/>
    <x v="0"/>
    <n v="30"/>
    <n v="225"/>
    <n v="6750"/>
    <n v="3240"/>
    <n v="0.48"/>
    <x v="1"/>
    <s v="low Units"/>
    <n v="9.7550658915259195E-4"/>
  </r>
  <r>
    <x v="2"/>
    <s v="Outlet"/>
    <n v="1197831"/>
    <n v="44440"/>
    <s v="01-09-2021"/>
    <x v="7"/>
    <x v="1"/>
    <s v="Wednesday"/>
    <s v="01"/>
    <x v="1"/>
    <x v="13"/>
    <x v="15"/>
    <x v="1"/>
    <n v="35"/>
    <n v="233"/>
    <n v="8155"/>
    <n v="3833"/>
    <n v="0.47"/>
    <x v="1"/>
    <s v="low Units"/>
    <n v="1.1540483815499645E-3"/>
  </r>
  <r>
    <x v="2"/>
    <s v="Outlet"/>
    <n v="1197831"/>
    <n v="44441"/>
    <s v="02-09-2021"/>
    <x v="7"/>
    <x v="1"/>
    <s v="Thursday"/>
    <s v="02"/>
    <x v="1"/>
    <x v="13"/>
    <x v="15"/>
    <x v="2"/>
    <n v="35"/>
    <n v="228"/>
    <n v="7980"/>
    <n v="4070"/>
    <n v="0.51"/>
    <x v="1"/>
    <s v="low Units"/>
    <n v="1.2254048820527928E-3"/>
  </r>
  <r>
    <x v="2"/>
    <s v="Outlet"/>
    <n v="1197831"/>
    <n v="44442"/>
    <s v="03-09-2021"/>
    <x v="7"/>
    <x v="1"/>
    <s v="Friday"/>
    <s v="03"/>
    <x v="1"/>
    <x v="13"/>
    <x v="15"/>
    <x v="3"/>
    <n v="31"/>
    <n v="210"/>
    <n v="6510"/>
    <n v="3906"/>
    <n v="0.6"/>
    <x v="1"/>
    <s v="low Units"/>
    <n v="1.1760273880339581E-3"/>
  </r>
  <r>
    <x v="2"/>
    <s v="Outlet"/>
    <n v="1197831"/>
    <n v="44443"/>
    <s v="04-09-2021"/>
    <x v="7"/>
    <x v="1"/>
    <s v="Saturday"/>
    <s v="04"/>
    <x v="1"/>
    <x v="13"/>
    <x v="15"/>
    <x v="4"/>
    <n v="38"/>
    <n v="165"/>
    <n v="6270"/>
    <n v="2947"/>
    <n v="0.47"/>
    <x v="1"/>
    <s v="low Units"/>
    <n v="8.8728948093601506E-4"/>
  </r>
  <r>
    <x v="2"/>
    <s v="Outlet"/>
    <n v="1197831"/>
    <n v="44444"/>
    <s v="05-09-2021"/>
    <x v="7"/>
    <x v="1"/>
    <s v="Sunday"/>
    <s v="05"/>
    <x v="1"/>
    <x v="13"/>
    <x v="15"/>
    <x v="5"/>
    <n v="36"/>
    <n v="280"/>
    <n v="10080"/>
    <n v="6451"/>
    <n v="0.64"/>
    <x v="1"/>
    <s v="low Units"/>
    <n v="1.9422817921677068E-3"/>
  </r>
  <r>
    <x v="2"/>
    <s v="Outlet"/>
    <n v="1197831"/>
    <n v="44445"/>
    <s v="06-09-2021"/>
    <x v="7"/>
    <x v="1"/>
    <s v="Monday"/>
    <s v="06"/>
    <x v="1"/>
    <x v="13"/>
    <x v="15"/>
    <x v="0"/>
    <n v="31"/>
    <n v="256"/>
    <n v="7936"/>
    <n v="4206"/>
    <n v="0.53"/>
    <x v="1"/>
    <s v="low Units"/>
    <n v="1.2663520722147536E-3"/>
  </r>
  <r>
    <x v="2"/>
    <s v="Outlet"/>
    <n v="1197831"/>
    <n v="44446"/>
    <s v="07-09-2021"/>
    <x v="7"/>
    <x v="1"/>
    <s v="Tuesday"/>
    <s v="07"/>
    <x v="1"/>
    <x v="13"/>
    <x v="15"/>
    <x v="1"/>
    <n v="37"/>
    <n v="264"/>
    <n v="9768"/>
    <n v="5372"/>
    <n v="0.55000000000000004"/>
    <x v="1"/>
    <s v="low Units"/>
    <n v="1.6174140113974457E-3"/>
  </r>
  <r>
    <x v="2"/>
    <s v="Outlet"/>
    <n v="1197831"/>
    <n v="44447"/>
    <s v="08-09-2021"/>
    <x v="7"/>
    <x v="1"/>
    <s v="Wednesday"/>
    <s v="08"/>
    <x v="1"/>
    <x v="13"/>
    <x v="15"/>
    <x v="2"/>
    <n v="31"/>
    <n v="322"/>
    <n v="9982"/>
    <n v="5590"/>
    <n v="0.56000000000000005"/>
    <x v="1"/>
    <s v="low Units"/>
    <n v="1.6830499485688236E-3"/>
  </r>
  <r>
    <x v="2"/>
    <s v="Outlet"/>
    <n v="1197831"/>
    <n v="44448"/>
    <s v="09-09-2021"/>
    <x v="7"/>
    <x v="1"/>
    <s v="Thursday"/>
    <s v="09"/>
    <x v="1"/>
    <x v="13"/>
    <x v="15"/>
    <x v="3"/>
    <n v="36"/>
    <n v="196"/>
    <n v="7056"/>
    <n v="4728"/>
    <n v="0.67"/>
    <x v="1"/>
    <s v="low Units"/>
    <n v="1.4235170226893378E-3"/>
  </r>
  <r>
    <x v="2"/>
    <s v="Outlet"/>
    <n v="1197831"/>
    <n v="44449"/>
    <s v="10-09-2021"/>
    <x v="7"/>
    <x v="1"/>
    <s v="Friday"/>
    <s v="10"/>
    <x v="1"/>
    <x v="13"/>
    <x v="15"/>
    <x v="4"/>
    <n v="35"/>
    <n v="179"/>
    <n v="6265"/>
    <n v="3258"/>
    <n v="0.52"/>
    <x v="1"/>
    <s v="low Units"/>
    <n v="9.8092607020343965E-4"/>
  </r>
  <r>
    <x v="2"/>
    <s v="Outlet"/>
    <n v="1197831"/>
    <n v="44450"/>
    <s v="11-09-2021"/>
    <x v="7"/>
    <x v="1"/>
    <s v="Saturday"/>
    <s v="11"/>
    <x v="1"/>
    <x v="13"/>
    <x v="15"/>
    <x v="5"/>
    <n v="47"/>
    <n v="280"/>
    <n v="13160"/>
    <n v="9212"/>
    <n v="0.7"/>
    <x v="1"/>
    <s v="low Units"/>
    <n v="2.7735699689116285E-3"/>
  </r>
  <r>
    <x v="2"/>
    <s v="Outlet"/>
    <n v="1197831"/>
    <n v="44451"/>
    <s v="12-09-2021"/>
    <x v="7"/>
    <x v="1"/>
    <s v="Sunday"/>
    <s v="12"/>
    <x v="1"/>
    <x v="13"/>
    <x v="15"/>
    <x v="0"/>
    <n v="27"/>
    <n v="233"/>
    <n v="6291"/>
    <n v="3460"/>
    <n v="0.55000000000000004"/>
    <x v="1"/>
    <s v="low Units"/>
    <n v="1.0417446908851753E-3"/>
  </r>
  <r>
    <x v="2"/>
    <s v="Outlet"/>
    <n v="1197831"/>
    <n v="44452"/>
    <s v="13-09-2021"/>
    <x v="7"/>
    <x v="1"/>
    <s v="Monday"/>
    <s v="13"/>
    <x v="1"/>
    <x v="13"/>
    <x v="15"/>
    <x v="1"/>
    <n v="39"/>
    <n v="233"/>
    <n v="9087"/>
    <n v="4907"/>
    <n v="0.54"/>
    <x v="1"/>
    <s v="low Units"/>
    <n v="1.4774107509172125E-3"/>
  </r>
  <r>
    <x v="2"/>
    <s v="Outlet"/>
    <n v="1197831"/>
    <n v="44453"/>
    <s v="14-09-2021"/>
    <x v="7"/>
    <x v="1"/>
    <s v="Tuesday"/>
    <s v="14"/>
    <x v="1"/>
    <x v="13"/>
    <x v="15"/>
    <x v="2"/>
    <n v="36"/>
    <n v="278"/>
    <n v="10008"/>
    <n v="5304"/>
    <n v="0.53"/>
    <x v="1"/>
    <s v="low Units"/>
    <n v="1.5969404163164653E-3"/>
  </r>
  <r>
    <x v="2"/>
    <s v="Outlet"/>
    <n v="1197831"/>
    <n v="44454"/>
    <s v="15-09-2021"/>
    <x v="7"/>
    <x v="1"/>
    <s v="Wednesday"/>
    <s v="15"/>
    <x v="1"/>
    <x v="13"/>
    <x v="15"/>
    <x v="3"/>
    <n v="37"/>
    <n v="140"/>
    <n v="5180"/>
    <n v="3315"/>
    <n v="0.64"/>
    <x v="1"/>
    <s v="low Units"/>
    <n v="9.9808776019779072E-4"/>
  </r>
  <r>
    <x v="2"/>
    <s v="Outlet"/>
    <n v="1197831"/>
    <n v="44455"/>
    <s v="16-09-2021"/>
    <x v="7"/>
    <x v="1"/>
    <s v="Thursday"/>
    <s v="16"/>
    <x v="1"/>
    <x v="13"/>
    <x v="15"/>
    <x v="4"/>
    <n v="42"/>
    <n v="140"/>
    <n v="5880"/>
    <n v="2940"/>
    <n v="0.5"/>
    <x v="1"/>
    <s v="low Units"/>
    <n v="8.8518190497179636E-4"/>
  </r>
  <r>
    <x v="2"/>
    <s v="Outlet"/>
    <n v="1197831"/>
    <n v="44456"/>
    <s v="17-09-2021"/>
    <x v="7"/>
    <x v="1"/>
    <s v="Friday"/>
    <s v="17"/>
    <x v="1"/>
    <x v="13"/>
    <x v="15"/>
    <x v="5"/>
    <n v="39"/>
    <n v="203"/>
    <n v="7917"/>
    <n v="5621"/>
    <n v="0.71"/>
    <x v="1"/>
    <s v="low Units"/>
    <n v="1.692383499267506E-3"/>
  </r>
  <r>
    <x v="2"/>
    <s v="Outlet"/>
    <n v="1197831"/>
    <n v="44457"/>
    <s v="18-09-2021"/>
    <x v="7"/>
    <x v="1"/>
    <s v="Saturday"/>
    <s v="18"/>
    <x v="1"/>
    <x v="13"/>
    <x v="15"/>
    <x v="0"/>
    <n v="38"/>
    <n v="206"/>
    <n v="7828"/>
    <n v="4305"/>
    <n v="0.55000000000000004"/>
    <x v="1"/>
    <s v="low Units"/>
    <n v="1.2961592179944162E-3"/>
  </r>
  <r>
    <x v="2"/>
    <s v="Outlet"/>
    <n v="1197831"/>
    <n v="44458"/>
    <s v="19-09-2021"/>
    <x v="7"/>
    <x v="1"/>
    <s v="Sunday"/>
    <s v="19"/>
    <x v="1"/>
    <x v="13"/>
    <x v="15"/>
    <x v="1"/>
    <n v="36"/>
    <n v="173"/>
    <n v="6228"/>
    <n v="3425"/>
    <n v="0.55000000000000004"/>
    <x v="1"/>
    <s v="low Units"/>
    <n v="1.0312068110640827E-3"/>
  </r>
  <r>
    <x v="2"/>
    <s v="Outlet"/>
    <n v="1197831"/>
    <n v="44459"/>
    <s v="20-09-2021"/>
    <x v="7"/>
    <x v="1"/>
    <s v="Monday"/>
    <s v="20"/>
    <x v="1"/>
    <x v="13"/>
    <x v="15"/>
    <x v="2"/>
    <n v="47"/>
    <n v="213"/>
    <n v="10011"/>
    <n v="5606"/>
    <n v="0.56000000000000005"/>
    <x v="1"/>
    <s v="low Units"/>
    <n v="1.6878672650584663E-3"/>
  </r>
  <r>
    <x v="2"/>
    <s v="Outlet"/>
    <n v="1197831"/>
    <n v="44460"/>
    <s v="21-09-2021"/>
    <x v="7"/>
    <x v="1"/>
    <s v="Tuesday"/>
    <s v="21"/>
    <x v="1"/>
    <x v="13"/>
    <x v="15"/>
    <x v="3"/>
    <n v="44"/>
    <n v="105"/>
    <n v="4620"/>
    <n v="3049"/>
    <n v="0.66"/>
    <x v="1"/>
    <s v="low Units"/>
    <n v="9.1799987355748543E-4"/>
  </r>
  <r>
    <x v="2"/>
    <s v="Outlet"/>
    <n v="1197831"/>
    <n v="44461"/>
    <s v="22-09-2021"/>
    <x v="7"/>
    <x v="1"/>
    <s v="Wednesday"/>
    <s v="22"/>
    <x v="1"/>
    <x v="13"/>
    <x v="15"/>
    <x v="4"/>
    <n v="35"/>
    <n v="116"/>
    <n v="4060"/>
    <n v="1949"/>
    <n v="0.48"/>
    <x v="1"/>
    <s v="low Units"/>
    <n v="5.8680936489456843E-4"/>
  </r>
  <r>
    <x v="2"/>
    <s v="Outlet"/>
    <n v="1197831"/>
    <n v="44462"/>
    <s v="23-09-2021"/>
    <x v="7"/>
    <x v="1"/>
    <s v="Thursday"/>
    <s v="23"/>
    <x v="1"/>
    <x v="13"/>
    <x v="15"/>
    <x v="5"/>
    <n v="26"/>
    <n v="190"/>
    <n v="4940"/>
    <n v="3557"/>
    <n v="0.72"/>
    <x v="1"/>
    <s v="low Units"/>
    <n v="1.0709496721036326E-3"/>
  </r>
  <r>
    <x v="2"/>
    <s v="Outlet"/>
    <n v="1197831"/>
    <n v="44463"/>
    <s v="24-09-2021"/>
    <x v="7"/>
    <x v="1"/>
    <s v="Friday"/>
    <s v="24"/>
    <x v="1"/>
    <x v="13"/>
    <x v="15"/>
    <x v="0"/>
    <n v="20"/>
    <n v="184"/>
    <n v="3680"/>
    <n v="1914"/>
    <n v="0.52"/>
    <x v="1"/>
    <s v="low Units"/>
    <n v="5.7627148507347569E-4"/>
  </r>
  <r>
    <x v="2"/>
    <s v="Outlet"/>
    <n v="1197831"/>
    <n v="44464"/>
    <s v="25-09-2021"/>
    <x v="7"/>
    <x v="1"/>
    <s v="Saturday"/>
    <s v="25"/>
    <x v="1"/>
    <x v="13"/>
    <x v="15"/>
    <x v="1"/>
    <n v="23"/>
    <n v="173"/>
    <n v="3979"/>
    <n v="2188"/>
    <n v="0.55000000000000004"/>
    <x v="1"/>
    <s v="low Units"/>
    <n v="6.5876802995860212E-4"/>
  </r>
  <r>
    <x v="2"/>
    <s v="Outlet"/>
    <n v="1197831"/>
    <n v="44465"/>
    <s v="26-09-2021"/>
    <x v="7"/>
    <x v="1"/>
    <s v="Sunday"/>
    <s v="26"/>
    <x v="1"/>
    <x v="13"/>
    <x v="15"/>
    <x v="2"/>
    <n v="24"/>
    <n v="166"/>
    <n v="3984"/>
    <n v="2151"/>
    <n v="0.54"/>
    <x v="1"/>
    <s v="low Units"/>
    <n v="6.4762798557630407E-4"/>
  </r>
  <r>
    <x v="2"/>
    <s v="Outlet"/>
    <n v="1197831"/>
    <n v="44466"/>
    <s v="27-09-2021"/>
    <x v="7"/>
    <x v="1"/>
    <s v="Monday"/>
    <s v="27"/>
    <x v="1"/>
    <x v="13"/>
    <x v="15"/>
    <x v="3"/>
    <n v="26"/>
    <n v="98"/>
    <n v="2548"/>
    <n v="1707"/>
    <n v="0.67"/>
    <x v="1"/>
    <s v="low Units"/>
    <n v="5.1394745298872667E-4"/>
  </r>
  <r>
    <x v="2"/>
    <s v="Outlet"/>
    <n v="1197831"/>
    <n v="44467"/>
    <s v="28-09-2021"/>
    <x v="7"/>
    <x v="1"/>
    <s v="Tuesday"/>
    <s v="28"/>
    <x v="1"/>
    <x v="13"/>
    <x v="15"/>
    <x v="4"/>
    <n v="22"/>
    <n v="105"/>
    <n v="2310"/>
    <n v="1132"/>
    <n v="0.49"/>
    <x v="1"/>
    <s v="low Units"/>
    <n v="3.4082514164220188E-4"/>
  </r>
  <r>
    <x v="2"/>
    <s v="Outlet"/>
    <n v="1197831"/>
    <n v="44468"/>
    <s v="29-09-2021"/>
    <x v="7"/>
    <x v="1"/>
    <s v="Wednesday"/>
    <s v="29"/>
    <x v="1"/>
    <x v="13"/>
    <x v="15"/>
    <x v="5"/>
    <n v="26"/>
    <n v="147"/>
    <n v="3822"/>
    <n v="2752"/>
    <n v="0.72"/>
    <x v="1"/>
    <s v="low Units"/>
    <n v="8.2857843621849791E-4"/>
  </r>
  <r>
    <x v="2"/>
    <s v="Outlet"/>
    <n v="1197831"/>
    <n v="44469"/>
    <s v="30-09-2021"/>
    <x v="7"/>
    <x v="1"/>
    <s v="Thursday"/>
    <s v="30"/>
    <x v="1"/>
    <x v="13"/>
    <x v="15"/>
    <x v="0"/>
    <n v="14"/>
    <n v="188"/>
    <n v="2632"/>
    <n v="1500"/>
    <n v="0.56999999999999995"/>
    <x v="1"/>
    <s v="low Units"/>
    <n v="4.5162342090397775E-4"/>
  </r>
  <r>
    <x v="2"/>
    <s v="Outlet"/>
    <n v="1197831"/>
    <n v="44470"/>
    <s v="01-10-2021"/>
    <x v="8"/>
    <x v="1"/>
    <s v="Friday"/>
    <s v="01"/>
    <x v="1"/>
    <x v="13"/>
    <x v="15"/>
    <x v="1"/>
    <n v="14"/>
    <n v="200"/>
    <n v="2800"/>
    <n v="1456"/>
    <n v="0.52"/>
    <x v="1"/>
    <s v="low Units"/>
    <n v="4.3837580055746105E-4"/>
  </r>
  <r>
    <x v="2"/>
    <s v="Outlet"/>
    <n v="1197831"/>
    <n v="44471"/>
    <s v="02-10-2021"/>
    <x v="8"/>
    <x v="1"/>
    <s v="Saturday"/>
    <s v="02"/>
    <x v="1"/>
    <x v="13"/>
    <x v="15"/>
    <x v="2"/>
    <n v="33"/>
    <n v="196"/>
    <n v="6468"/>
    <n v="3557"/>
    <n v="0.55000000000000004"/>
    <x v="1"/>
    <s v="low Units"/>
    <n v="1.0709496721036326E-3"/>
  </r>
  <r>
    <x v="2"/>
    <s v="Outlet"/>
    <n v="1197831"/>
    <n v="44472"/>
    <s v="03-10-2021"/>
    <x v="8"/>
    <x v="1"/>
    <s v="Sunday"/>
    <s v="03"/>
    <x v="1"/>
    <x v="13"/>
    <x v="15"/>
    <x v="3"/>
    <n v="36"/>
    <n v="135"/>
    <n v="4860"/>
    <n v="3256"/>
    <n v="0.67"/>
    <x v="1"/>
    <s v="low Units"/>
    <n v="9.8032390564223434E-4"/>
  </r>
  <r>
    <x v="2"/>
    <s v="Outlet"/>
    <n v="1197831"/>
    <n v="44473"/>
    <s v="04-10-2021"/>
    <x v="8"/>
    <x v="1"/>
    <s v="Monday"/>
    <s v="04"/>
    <x v="1"/>
    <x v="13"/>
    <x v="15"/>
    <x v="4"/>
    <n v="37"/>
    <n v="149"/>
    <n v="5513"/>
    <n v="2646"/>
    <n v="0.48"/>
    <x v="1"/>
    <s v="low Units"/>
    <n v="7.9666371447461681E-4"/>
  </r>
  <r>
    <x v="2"/>
    <s v="Outlet"/>
    <n v="1197831"/>
    <n v="44474"/>
    <s v="05-10-2021"/>
    <x v="8"/>
    <x v="1"/>
    <s v="Tuesday"/>
    <s v="05"/>
    <x v="1"/>
    <x v="13"/>
    <x v="15"/>
    <x v="5"/>
    <n v="45"/>
    <n v="188"/>
    <n v="8460"/>
    <n v="5837"/>
    <n v="0.69"/>
    <x v="1"/>
    <s v="low Units"/>
    <n v="1.7574172718776788E-3"/>
  </r>
  <r>
    <x v="2"/>
    <s v="Outlet"/>
    <n v="1197831"/>
    <n v="44475"/>
    <s v="06-10-2021"/>
    <x v="8"/>
    <x v="1"/>
    <s v="Wednesday"/>
    <s v="06"/>
    <x v="1"/>
    <x v="13"/>
    <x v="15"/>
    <x v="0"/>
    <n v="46"/>
    <n v="240"/>
    <n v="11040"/>
    <n v="6182"/>
    <n v="0.56000000000000005"/>
    <x v="1"/>
    <s v="low Units"/>
    <n v="1.8612906586855937E-3"/>
  </r>
  <r>
    <x v="2"/>
    <s v="Outlet"/>
    <n v="1197831"/>
    <n v="44476"/>
    <s v="07-10-2021"/>
    <x v="8"/>
    <x v="1"/>
    <s v="Thursday"/>
    <s v="07"/>
    <x v="1"/>
    <x v="13"/>
    <x v="15"/>
    <x v="1"/>
    <n v="40"/>
    <n v="248"/>
    <n v="9920"/>
    <n v="5258"/>
    <n v="0.53"/>
    <x v="1"/>
    <s v="low Units"/>
    <n v="1.5830906314087435E-3"/>
  </r>
  <r>
    <x v="2"/>
    <s v="Outlet"/>
    <n v="1197831"/>
    <n v="44477"/>
    <s v="08-10-2021"/>
    <x v="8"/>
    <x v="1"/>
    <s v="Friday"/>
    <s v="08"/>
    <x v="1"/>
    <x v="13"/>
    <x v="15"/>
    <x v="2"/>
    <n v="47"/>
    <n v="217"/>
    <n v="10199"/>
    <n v="5507"/>
    <n v="0.54"/>
    <x v="1"/>
    <s v="low Units"/>
    <n v="1.6580601192788037E-3"/>
  </r>
  <r>
    <x v="2"/>
    <s v="Outlet"/>
    <n v="1197831"/>
    <n v="44478"/>
    <s v="09-10-2021"/>
    <x v="8"/>
    <x v="1"/>
    <s v="Saturday"/>
    <s v="09"/>
    <x v="1"/>
    <x v="13"/>
    <x v="15"/>
    <x v="3"/>
    <n v="52"/>
    <n v="193"/>
    <n v="10036"/>
    <n v="6323"/>
    <n v="0.63"/>
    <x v="1"/>
    <s v="low Units"/>
    <n v="1.9037432602505675E-3"/>
  </r>
  <r>
    <x v="2"/>
    <s v="Outlet"/>
    <n v="1197831"/>
    <n v="44479"/>
    <s v="10-10-2021"/>
    <x v="8"/>
    <x v="1"/>
    <s v="Sunday"/>
    <s v="10"/>
    <x v="1"/>
    <x v="13"/>
    <x v="15"/>
    <x v="4"/>
    <n v="40"/>
    <n v="155"/>
    <n v="6200"/>
    <n v="2914"/>
    <n v="0.47"/>
    <x v="1"/>
    <s v="low Units"/>
    <n v="8.7735376567612741E-4"/>
  </r>
  <r>
    <x v="2"/>
    <s v="Outlet"/>
    <n v="1197831"/>
    <n v="44480"/>
    <s v="11-10-2021"/>
    <x v="8"/>
    <x v="1"/>
    <s v="Monday"/>
    <s v="11"/>
    <x v="1"/>
    <x v="13"/>
    <x v="15"/>
    <x v="5"/>
    <n v="56"/>
    <n v="225"/>
    <n v="12600"/>
    <n v="9072"/>
    <n v="0.72"/>
    <x v="1"/>
    <s v="low Units"/>
    <n v="2.7314184496272575E-3"/>
  </r>
  <r>
    <x v="5"/>
    <s v="Outlet"/>
    <n v="1185732"/>
    <n v="44481"/>
    <s v="12-10-2021"/>
    <x v="8"/>
    <x v="1"/>
    <s v="Tuesday"/>
    <s v="12"/>
    <x v="1"/>
    <x v="13"/>
    <x v="15"/>
    <x v="0"/>
    <n v="27"/>
    <n v="140"/>
    <n v="3780"/>
    <n v="1474"/>
    <n v="0.39"/>
    <x v="1"/>
    <s v="low Units"/>
    <n v="4.4379528160830875E-4"/>
  </r>
  <r>
    <x v="5"/>
    <s v="Outlet"/>
    <n v="1185732"/>
    <n v="44482"/>
    <s v="13-10-2021"/>
    <x v="8"/>
    <x v="1"/>
    <s v="Wednesday"/>
    <s v="13"/>
    <x v="1"/>
    <x v="13"/>
    <x v="15"/>
    <x v="1"/>
    <n v="30"/>
    <n v="88"/>
    <n v="2640"/>
    <n v="1082"/>
    <n v="0.41"/>
    <x v="1"/>
    <s v="low Units"/>
    <n v="3.2577102761206924E-4"/>
  </r>
  <r>
    <x v="5"/>
    <s v="Outlet"/>
    <n v="1185732"/>
    <n v="44483"/>
    <s v="14-10-2021"/>
    <x v="8"/>
    <x v="1"/>
    <s v="Thursday"/>
    <s v="14"/>
    <x v="1"/>
    <x v="13"/>
    <x v="15"/>
    <x v="2"/>
    <n v="23"/>
    <n v="83"/>
    <n v="1909"/>
    <n v="802"/>
    <n v="0.42"/>
    <x v="1"/>
    <s v="low Units"/>
    <n v="2.4146798904332677E-4"/>
  </r>
  <r>
    <x v="5"/>
    <s v="Outlet"/>
    <n v="1185732"/>
    <n v="44484"/>
    <s v="15-10-2021"/>
    <x v="8"/>
    <x v="1"/>
    <s v="Friday"/>
    <s v="15"/>
    <x v="1"/>
    <x v="13"/>
    <x v="15"/>
    <x v="3"/>
    <n v="25"/>
    <n v="30"/>
    <n v="750"/>
    <n v="248"/>
    <n v="0.33"/>
    <x v="1"/>
    <s v="low Units"/>
    <n v="7.466840558945766E-5"/>
  </r>
  <r>
    <x v="2"/>
    <s v="Outlet"/>
    <n v="1128299"/>
    <n v="44244"/>
    <s v="17-02-2021"/>
    <x v="1"/>
    <x v="1"/>
    <s v="Wednesday"/>
    <s v="17"/>
    <x v="4"/>
    <x v="8"/>
    <x v="19"/>
    <x v="3"/>
    <n v="36"/>
    <n v="94"/>
    <n v="3384"/>
    <n v="1252"/>
    <n v="0.37"/>
    <x v="1"/>
    <s v="low Units"/>
    <n v="3.769550153145201E-4"/>
  </r>
  <r>
    <x v="2"/>
    <s v="Outlet"/>
    <n v="1128299"/>
    <n v="44244"/>
    <s v="17-02-2021"/>
    <x v="1"/>
    <x v="1"/>
    <s v="Wednesday"/>
    <s v="17"/>
    <x v="4"/>
    <x v="8"/>
    <x v="19"/>
    <x v="4"/>
    <n v="44"/>
    <n v="62"/>
    <n v="2728"/>
    <n v="655"/>
    <n v="0.24"/>
    <x v="1"/>
    <s v="low Units"/>
    <n v="1.9720889379473697E-4"/>
  </r>
  <r>
    <x v="2"/>
    <s v="Outlet"/>
    <n v="1128299"/>
    <n v="44244"/>
    <s v="17-02-2021"/>
    <x v="1"/>
    <x v="1"/>
    <s v="Wednesday"/>
    <s v="17"/>
    <x v="4"/>
    <x v="8"/>
    <x v="19"/>
    <x v="5"/>
    <n v="33"/>
    <n v="124"/>
    <n v="4092"/>
    <n v="2087"/>
    <n v="0.51"/>
    <x v="1"/>
    <s v="low Units"/>
    <n v="6.2835871961773441E-4"/>
  </r>
  <r>
    <x v="2"/>
    <s v="Outlet"/>
    <n v="1128299"/>
    <n v="44271"/>
    <s v="16-03-2021"/>
    <x v="2"/>
    <x v="1"/>
    <s v="Tuesday"/>
    <s v="16"/>
    <x v="4"/>
    <x v="8"/>
    <x v="19"/>
    <x v="0"/>
    <n v="35"/>
    <n v="171"/>
    <n v="5985"/>
    <n v="2035"/>
    <n v="0.34"/>
    <x v="1"/>
    <s v="low Units"/>
    <n v="6.1270244102639641E-4"/>
  </r>
  <r>
    <x v="2"/>
    <s v="Outlet"/>
    <n v="1128299"/>
    <n v="44271"/>
    <s v="16-03-2021"/>
    <x v="2"/>
    <x v="1"/>
    <s v="Tuesday"/>
    <s v="16"/>
    <x v="4"/>
    <x v="8"/>
    <x v="19"/>
    <x v="1"/>
    <n v="44"/>
    <n v="124"/>
    <n v="5456"/>
    <n v="1691"/>
    <n v="0.31"/>
    <x v="1"/>
    <s v="low Units"/>
    <n v="5.0913013649908428E-4"/>
  </r>
  <r>
    <x v="2"/>
    <s v="Outlet"/>
    <n v="1128299"/>
    <n v="44271"/>
    <s v="16-03-2021"/>
    <x v="2"/>
    <x v="1"/>
    <s v="Tuesday"/>
    <s v="16"/>
    <x v="4"/>
    <x v="8"/>
    <x v="19"/>
    <x v="2"/>
    <n v="47"/>
    <n v="149"/>
    <n v="7003"/>
    <n v="2241"/>
    <n v="0.32"/>
    <x v="1"/>
    <s v="low Units"/>
    <n v="6.7472539083054278E-4"/>
  </r>
  <r>
    <x v="2"/>
    <s v="Outlet"/>
    <n v="1128299"/>
    <n v="44271"/>
    <s v="16-03-2021"/>
    <x v="2"/>
    <x v="1"/>
    <s v="Tuesday"/>
    <s v="16"/>
    <x v="4"/>
    <x v="8"/>
    <x v="19"/>
    <x v="3"/>
    <n v="42"/>
    <n v="114"/>
    <n v="4788"/>
    <n v="1676"/>
    <n v="0.35"/>
    <x v="1"/>
    <s v="low Units"/>
    <n v="5.0461390229004444E-4"/>
  </r>
  <r>
    <x v="2"/>
    <s v="Outlet"/>
    <n v="1128299"/>
    <n v="44271"/>
    <s v="16-03-2021"/>
    <x v="2"/>
    <x v="1"/>
    <s v="Tuesday"/>
    <s v="16"/>
    <x v="4"/>
    <x v="8"/>
    <x v="19"/>
    <x v="4"/>
    <n v="44"/>
    <n v="60"/>
    <n v="2640"/>
    <n v="686"/>
    <n v="0.26"/>
    <x v="1"/>
    <s v="low Units"/>
    <n v="2.0654244449341917E-4"/>
  </r>
  <r>
    <x v="2"/>
    <s v="Outlet"/>
    <n v="1128299"/>
    <n v="44271"/>
    <s v="16-03-2021"/>
    <x v="2"/>
    <x v="1"/>
    <s v="Tuesday"/>
    <s v="16"/>
    <x v="4"/>
    <x v="8"/>
    <x v="19"/>
    <x v="5"/>
    <n v="48"/>
    <n v="131"/>
    <n v="6288"/>
    <n v="2955"/>
    <n v="0.47"/>
    <x v="1"/>
    <s v="low Units"/>
    <n v="8.896981391808362E-4"/>
  </r>
  <r>
    <x v="1"/>
    <s v="Outlet"/>
    <n v="1128299"/>
    <n v="44303"/>
    <s v="17-04-2021"/>
    <x v="3"/>
    <x v="1"/>
    <s v="Saturday"/>
    <s v="17"/>
    <x v="4"/>
    <x v="8"/>
    <x v="19"/>
    <x v="0"/>
    <n v="47"/>
    <n v="171"/>
    <n v="8037"/>
    <n v="2893"/>
    <n v="0.36"/>
    <x v="1"/>
    <s v="low Units"/>
    <n v="8.7103103778347175E-4"/>
  </r>
  <r>
    <x v="1"/>
    <s v="Outlet"/>
    <n v="1128299"/>
    <n v="44303"/>
    <s v="17-04-2021"/>
    <x v="3"/>
    <x v="1"/>
    <s v="Saturday"/>
    <s v="17"/>
    <x v="4"/>
    <x v="8"/>
    <x v="19"/>
    <x v="1"/>
    <n v="51"/>
    <n v="105"/>
    <n v="5355"/>
    <n v="1446"/>
    <n v="0.27"/>
    <x v="1"/>
    <s v="low Units"/>
    <n v="4.3536497775143455E-4"/>
  </r>
  <r>
    <x v="1"/>
    <s v="Outlet"/>
    <n v="1128299"/>
    <n v="44303"/>
    <s v="17-04-2021"/>
    <x v="3"/>
    <x v="1"/>
    <s v="Saturday"/>
    <s v="17"/>
    <x v="4"/>
    <x v="8"/>
    <x v="19"/>
    <x v="2"/>
    <n v="49"/>
    <n v="132"/>
    <n v="6468"/>
    <n v="2199"/>
    <n v="0.34"/>
    <x v="1"/>
    <s v="low Units"/>
    <n v="6.6207993504523133E-4"/>
  </r>
  <r>
    <x v="1"/>
    <s v="Outlet"/>
    <n v="1128299"/>
    <n v="44303"/>
    <s v="17-04-2021"/>
    <x v="3"/>
    <x v="1"/>
    <s v="Saturday"/>
    <s v="17"/>
    <x v="4"/>
    <x v="8"/>
    <x v="19"/>
    <x v="3"/>
    <n v="41"/>
    <n v="90"/>
    <n v="3690"/>
    <n v="1292"/>
    <n v="0.35"/>
    <x v="1"/>
    <s v="low Units"/>
    <n v="3.8899830653862613E-4"/>
  </r>
  <r>
    <x v="1"/>
    <s v="Outlet"/>
    <n v="1128299"/>
    <n v="44303"/>
    <s v="17-04-2021"/>
    <x v="3"/>
    <x v="1"/>
    <s v="Saturday"/>
    <s v="17"/>
    <x v="4"/>
    <x v="8"/>
    <x v="19"/>
    <x v="4"/>
    <n v="47"/>
    <n v="60"/>
    <n v="2820"/>
    <n v="620"/>
    <n v="0.22"/>
    <x v="1"/>
    <s v="low Units"/>
    <n v="1.8667101397364414E-4"/>
  </r>
  <r>
    <x v="1"/>
    <s v="Outlet"/>
    <n v="1128299"/>
    <n v="44303"/>
    <s v="17-04-2021"/>
    <x v="3"/>
    <x v="1"/>
    <s v="Saturday"/>
    <s v="17"/>
    <x v="4"/>
    <x v="8"/>
    <x v="19"/>
    <x v="5"/>
    <n v="57"/>
    <n v="113"/>
    <n v="6441"/>
    <n v="3221"/>
    <n v="0.5"/>
    <x v="1"/>
    <s v="low Units"/>
    <n v="9.697860258211416E-4"/>
  </r>
  <r>
    <x v="1"/>
    <s v="Outlet"/>
    <n v="1128299"/>
    <n v="44334"/>
    <s v="18-05-2021"/>
    <x v="4"/>
    <x v="1"/>
    <s v="Tuesday"/>
    <s v="18"/>
    <x v="4"/>
    <x v="8"/>
    <x v="19"/>
    <x v="0"/>
    <n v="44"/>
    <n v="201"/>
    <n v="8844"/>
    <n v="2919"/>
    <n v="0.33"/>
    <x v="1"/>
    <s v="low Units"/>
    <n v="8.7885917707914059E-4"/>
  </r>
  <r>
    <x v="1"/>
    <s v="Outlet"/>
    <n v="1128299"/>
    <n v="44334"/>
    <s v="18-05-2021"/>
    <x v="4"/>
    <x v="1"/>
    <s v="Tuesday"/>
    <s v="18"/>
    <x v="4"/>
    <x v="8"/>
    <x v="19"/>
    <x v="1"/>
    <n v="46"/>
    <n v="132"/>
    <n v="6072"/>
    <n v="1700"/>
    <n v="0.28000000000000003"/>
    <x v="1"/>
    <s v="low Units"/>
    <n v="5.1183987702450807E-4"/>
  </r>
  <r>
    <x v="1"/>
    <s v="Outlet"/>
    <n v="1128299"/>
    <n v="44334"/>
    <s v="18-05-2021"/>
    <x v="4"/>
    <x v="1"/>
    <s v="Tuesday"/>
    <s v="18"/>
    <x v="4"/>
    <x v="8"/>
    <x v="19"/>
    <x v="2"/>
    <n v="46"/>
    <n v="132"/>
    <n v="6072"/>
    <n v="2186"/>
    <n v="0.36"/>
    <x v="1"/>
    <s v="low Units"/>
    <n v="6.5816586539739692E-4"/>
  </r>
  <r>
    <x v="1"/>
    <s v="Outlet"/>
    <n v="1128299"/>
    <n v="44334"/>
    <s v="18-05-2021"/>
    <x v="4"/>
    <x v="1"/>
    <s v="Tuesday"/>
    <s v="18"/>
    <x v="4"/>
    <x v="8"/>
    <x v="19"/>
    <x v="3"/>
    <n v="39"/>
    <n v="107"/>
    <n v="4173"/>
    <n v="1419"/>
    <n v="0.34"/>
    <x v="1"/>
    <s v="low Units"/>
    <n v="4.2723575617516294E-4"/>
  </r>
  <r>
    <x v="1"/>
    <s v="Outlet"/>
    <n v="1128299"/>
    <n v="44334"/>
    <s v="18-05-2021"/>
    <x v="4"/>
    <x v="1"/>
    <s v="Tuesday"/>
    <s v="18"/>
    <x v="4"/>
    <x v="8"/>
    <x v="19"/>
    <x v="4"/>
    <n v="42"/>
    <n v="68"/>
    <n v="2856"/>
    <n v="714"/>
    <n v="0.25"/>
    <x v="1"/>
    <s v="low Units"/>
    <n v="2.149727483502934E-4"/>
  </r>
  <r>
    <x v="1"/>
    <s v="Outlet"/>
    <n v="1128299"/>
    <n v="44334"/>
    <s v="18-05-2021"/>
    <x v="4"/>
    <x v="1"/>
    <s v="Tuesday"/>
    <s v="18"/>
    <x v="4"/>
    <x v="8"/>
    <x v="19"/>
    <x v="5"/>
    <n v="48"/>
    <n v="173"/>
    <n v="8304"/>
    <n v="3903"/>
    <n v="0.47"/>
    <x v="1"/>
    <s v="low Units"/>
    <n v="1.17512414119215E-3"/>
  </r>
  <r>
    <x v="1"/>
    <s v="Outlet"/>
    <n v="1128299"/>
    <n v="44364"/>
    <s v="17-06-2021"/>
    <x v="11"/>
    <x v="1"/>
    <s v="Thursday"/>
    <s v="17"/>
    <x v="4"/>
    <x v="8"/>
    <x v="19"/>
    <x v="0"/>
    <n v="50"/>
    <n v="272"/>
    <n v="13600"/>
    <n v="4352"/>
    <n v="0.32"/>
    <x v="1"/>
    <s v="low Units"/>
    <n v="1.3103100851827407E-3"/>
  </r>
  <r>
    <x v="1"/>
    <s v="Outlet"/>
    <n v="1128299"/>
    <n v="44364"/>
    <s v="17-06-2021"/>
    <x v="11"/>
    <x v="1"/>
    <s v="Thursday"/>
    <s v="17"/>
    <x v="4"/>
    <x v="8"/>
    <x v="19"/>
    <x v="1"/>
    <n v="53"/>
    <n v="224"/>
    <n v="11872"/>
    <n v="3443"/>
    <n v="0.28999999999999998"/>
    <x v="1"/>
    <s v="low Units"/>
    <n v="1.0366262921149302E-3"/>
  </r>
  <r>
    <x v="1"/>
    <s v="Outlet"/>
    <n v="1128299"/>
    <n v="44364"/>
    <s v="17-06-2021"/>
    <x v="11"/>
    <x v="1"/>
    <s v="Thursday"/>
    <s v="17"/>
    <x v="4"/>
    <x v="8"/>
    <x v="19"/>
    <x v="2"/>
    <n v="60"/>
    <n v="238"/>
    <n v="14280"/>
    <n v="4712"/>
    <n v="0.33"/>
    <x v="1"/>
    <s v="low Units"/>
    <n v="1.4186997061996953E-3"/>
  </r>
  <r>
    <x v="1"/>
    <s v="Outlet"/>
    <n v="1128299"/>
    <n v="44364"/>
    <s v="17-06-2021"/>
    <x v="11"/>
    <x v="1"/>
    <s v="Thursday"/>
    <s v="17"/>
    <x v="4"/>
    <x v="8"/>
    <x v="19"/>
    <x v="3"/>
    <n v="66"/>
    <n v="196"/>
    <n v="12936"/>
    <n v="4786"/>
    <n v="0.37"/>
    <x v="1"/>
    <s v="low Units"/>
    <n v="1.4409797949642917E-3"/>
  </r>
  <r>
    <x v="1"/>
    <s v="Outlet"/>
    <n v="1128299"/>
    <n v="44364"/>
    <s v="17-06-2021"/>
    <x v="11"/>
    <x v="1"/>
    <s v="Thursday"/>
    <s v="17"/>
    <x v="4"/>
    <x v="8"/>
    <x v="19"/>
    <x v="4"/>
    <n v="71"/>
    <n v="153"/>
    <n v="10863"/>
    <n v="2390"/>
    <n v="0.22"/>
    <x v="1"/>
    <s v="low Units"/>
    <n v="7.1958665064033786E-4"/>
  </r>
  <r>
    <x v="1"/>
    <s v="Outlet"/>
    <n v="1128299"/>
    <n v="44364"/>
    <s v="17-06-2021"/>
    <x v="11"/>
    <x v="1"/>
    <s v="Thursday"/>
    <s v="17"/>
    <x v="4"/>
    <x v="8"/>
    <x v="19"/>
    <x v="5"/>
    <n v="74"/>
    <n v="248"/>
    <n v="18352"/>
    <n v="8625"/>
    <n v="0.47"/>
    <x v="1"/>
    <s v="low Units"/>
    <n v="2.5968346701978721E-3"/>
  </r>
  <r>
    <x v="1"/>
    <s v="Outlet"/>
    <n v="1128299"/>
    <n v="44393"/>
    <s v="16-07-2021"/>
    <x v="5"/>
    <x v="1"/>
    <s v="Friday"/>
    <s v="16"/>
    <x v="4"/>
    <x v="8"/>
    <x v="19"/>
    <x v="0"/>
    <n v="68"/>
    <n v="297"/>
    <n v="20196"/>
    <n v="7473"/>
    <n v="0.37"/>
    <x v="1"/>
    <s v="low Units"/>
    <n v="2.2499878829436173E-3"/>
  </r>
  <r>
    <x v="1"/>
    <s v="Outlet"/>
    <n v="1128299"/>
    <n v="44393"/>
    <s v="16-07-2021"/>
    <x v="5"/>
    <x v="1"/>
    <s v="Friday"/>
    <s v="16"/>
    <x v="4"/>
    <x v="8"/>
    <x v="19"/>
    <x v="1"/>
    <n v="74"/>
    <n v="263"/>
    <n v="19462"/>
    <n v="5449"/>
    <n v="0.28000000000000003"/>
    <x v="1"/>
    <s v="low Units"/>
    <n v="1.6405973470038498E-3"/>
  </r>
  <r>
    <x v="1"/>
    <s v="Outlet"/>
    <n v="1128299"/>
    <n v="44393"/>
    <s v="16-07-2021"/>
    <x v="5"/>
    <x v="1"/>
    <s v="Friday"/>
    <s v="16"/>
    <x v="4"/>
    <x v="8"/>
    <x v="19"/>
    <x v="2"/>
    <n v="72"/>
    <n v="238"/>
    <n v="17136"/>
    <n v="5826"/>
    <n v="0.34"/>
    <x v="1"/>
    <s v="low Units"/>
    <n v="1.7541053667910495E-3"/>
  </r>
  <r>
    <x v="1"/>
    <s v="Outlet"/>
    <n v="1128299"/>
    <n v="44393"/>
    <s v="16-07-2021"/>
    <x v="5"/>
    <x v="1"/>
    <s v="Friday"/>
    <s v="16"/>
    <x v="4"/>
    <x v="8"/>
    <x v="19"/>
    <x v="3"/>
    <n v="59"/>
    <n v="186"/>
    <n v="10974"/>
    <n v="3621"/>
    <n v="0.33"/>
    <x v="1"/>
    <s v="low Units"/>
    <n v="1.0902189380622021E-3"/>
  </r>
  <r>
    <x v="1"/>
    <s v="Outlet"/>
    <n v="1128299"/>
    <n v="44393"/>
    <s v="16-07-2021"/>
    <x v="5"/>
    <x v="1"/>
    <s v="Friday"/>
    <s v="16"/>
    <x v="4"/>
    <x v="8"/>
    <x v="19"/>
    <x v="4"/>
    <n v="68"/>
    <n v="208"/>
    <n v="14144"/>
    <n v="3112"/>
    <n v="0.22"/>
    <x v="1"/>
    <s v="low Units"/>
    <n v="9.3696805723545243E-4"/>
  </r>
  <r>
    <x v="1"/>
    <s v="Outlet"/>
    <n v="1128299"/>
    <n v="44393"/>
    <s v="16-07-2021"/>
    <x v="5"/>
    <x v="1"/>
    <s v="Friday"/>
    <s v="16"/>
    <x v="4"/>
    <x v="8"/>
    <x v="19"/>
    <x v="5"/>
    <n v="75"/>
    <n v="195"/>
    <n v="14625"/>
    <n v="6874"/>
    <n v="0.47"/>
    <x v="1"/>
    <s v="low Units"/>
    <n v="2.0696395968626286E-3"/>
  </r>
  <r>
    <x v="1"/>
    <s v="Outlet"/>
    <n v="1128299"/>
    <n v="44425"/>
    <s v="17-08-2021"/>
    <x v="6"/>
    <x v="1"/>
    <s v="Tuesday"/>
    <s v="17"/>
    <x v="4"/>
    <x v="8"/>
    <x v="19"/>
    <x v="0"/>
    <n v="68"/>
    <n v="255"/>
    <n v="17340"/>
    <n v="6242"/>
    <n v="0.36"/>
    <x v="1"/>
    <s v="low Units"/>
    <n v="1.8793555955217527E-3"/>
  </r>
  <r>
    <x v="1"/>
    <s v="Outlet"/>
    <n v="1128299"/>
    <n v="44425"/>
    <s v="17-08-2021"/>
    <x v="6"/>
    <x v="1"/>
    <s v="Tuesday"/>
    <s v="17"/>
    <x v="4"/>
    <x v="8"/>
    <x v="19"/>
    <x v="1"/>
    <n v="60"/>
    <n v="272"/>
    <n v="16320"/>
    <n v="4406"/>
    <n v="0.27"/>
    <x v="1"/>
    <s v="low Units"/>
    <n v="1.3265685283352839E-3"/>
  </r>
  <r>
    <x v="1"/>
    <s v="Outlet"/>
    <n v="1128299"/>
    <n v="44425"/>
    <s v="17-08-2021"/>
    <x v="6"/>
    <x v="1"/>
    <s v="Tuesday"/>
    <s v="17"/>
    <x v="4"/>
    <x v="8"/>
    <x v="19"/>
    <x v="2"/>
    <n v="62"/>
    <n v="231"/>
    <n v="14322"/>
    <n v="4726"/>
    <n v="0.33"/>
    <x v="1"/>
    <s v="low Units"/>
    <n v="1.4229148581281325E-3"/>
  </r>
  <r>
    <x v="1"/>
    <s v="Outlet"/>
    <n v="1128299"/>
    <n v="44425"/>
    <s v="17-08-2021"/>
    <x v="6"/>
    <x v="1"/>
    <s v="Tuesday"/>
    <s v="17"/>
    <x v="4"/>
    <x v="8"/>
    <x v="19"/>
    <x v="3"/>
    <n v="64"/>
    <n v="147"/>
    <n v="9408"/>
    <n v="3105"/>
    <n v="0.33"/>
    <x v="1"/>
    <s v="low Units"/>
    <n v="9.3486048127123394E-4"/>
  </r>
  <r>
    <x v="1"/>
    <s v="Outlet"/>
    <n v="1128299"/>
    <n v="44425"/>
    <s v="17-08-2021"/>
    <x v="6"/>
    <x v="1"/>
    <s v="Tuesday"/>
    <s v="17"/>
    <x v="4"/>
    <x v="8"/>
    <x v="19"/>
    <x v="4"/>
    <n v="63"/>
    <n v="166"/>
    <n v="10458"/>
    <n v="2510"/>
    <n v="0.24"/>
    <x v="1"/>
    <s v="low Units"/>
    <n v="7.5571652431265604E-4"/>
  </r>
  <r>
    <x v="1"/>
    <s v="Outlet"/>
    <n v="1128299"/>
    <n v="44425"/>
    <s v="17-08-2021"/>
    <x v="6"/>
    <x v="1"/>
    <s v="Tuesday"/>
    <s v="17"/>
    <x v="4"/>
    <x v="8"/>
    <x v="19"/>
    <x v="5"/>
    <n v="60"/>
    <n v="96"/>
    <n v="5760"/>
    <n v="2822"/>
    <n v="0.49"/>
    <x v="1"/>
    <s v="low Units"/>
    <n v="8.496541958606835E-4"/>
  </r>
  <r>
    <x v="1"/>
    <s v="Outlet"/>
    <n v="1128299"/>
    <n v="44457"/>
    <s v="18-09-2021"/>
    <x v="7"/>
    <x v="1"/>
    <s v="Saturday"/>
    <s v="18"/>
    <x v="4"/>
    <x v="8"/>
    <x v="19"/>
    <x v="0"/>
    <n v="44"/>
    <n v="155"/>
    <n v="6820"/>
    <n v="2523"/>
    <n v="0.37"/>
    <x v="1"/>
    <s v="low Units"/>
    <n v="7.5963059396049056E-4"/>
  </r>
  <r>
    <x v="1"/>
    <s v="Outlet"/>
    <n v="1128299"/>
    <n v="44457"/>
    <s v="18-09-2021"/>
    <x v="7"/>
    <x v="1"/>
    <s v="Saturday"/>
    <s v="18"/>
    <x v="4"/>
    <x v="8"/>
    <x v="19"/>
    <x v="1"/>
    <n v="45"/>
    <n v="150"/>
    <n v="6750"/>
    <n v="2093"/>
    <n v="0.31"/>
    <x v="1"/>
    <s v="low Units"/>
    <n v="6.3016521330135024E-4"/>
  </r>
  <r>
    <x v="1"/>
    <s v="Outlet"/>
    <n v="1128299"/>
    <n v="44457"/>
    <s v="18-09-2021"/>
    <x v="7"/>
    <x v="1"/>
    <s v="Saturday"/>
    <s v="18"/>
    <x v="4"/>
    <x v="8"/>
    <x v="19"/>
    <x v="2"/>
    <n v="39"/>
    <n v="96"/>
    <n v="3744"/>
    <n v="1236"/>
    <n v="0.33"/>
    <x v="1"/>
    <s v="low Units"/>
    <n v="3.7213769882487766E-4"/>
  </r>
  <r>
    <x v="1"/>
    <s v="Outlet"/>
    <n v="1128299"/>
    <n v="44457"/>
    <s v="18-09-2021"/>
    <x v="7"/>
    <x v="1"/>
    <s v="Saturday"/>
    <s v="18"/>
    <x v="4"/>
    <x v="8"/>
    <x v="19"/>
    <x v="3"/>
    <n v="44"/>
    <n v="78"/>
    <n v="3432"/>
    <n v="1270"/>
    <n v="0.37"/>
    <x v="1"/>
    <s v="low Units"/>
    <n v="3.823744963653678E-4"/>
  </r>
  <r>
    <x v="1"/>
    <s v="Outlet"/>
    <n v="1128299"/>
    <n v="44457"/>
    <s v="18-09-2021"/>
    <x v="7"/>
    <x v="1"/>
    <s v="Saturday"/>
    <s v="18"/>
    <x v="4"/>
    <x v="8"/>
    <x v="19"/>
    <x v="4"/>
    <n v="54"/>
    <n v="94"/>
    <n v="5076"/>
    <n v="1167"/>
    <n v="0.23"/>
    <x v="1"/>
    <s v="low Units"/>
    <n v="3.5136302146329467E-4"/>
  </r>
  <r>
    <x v="1"/>
    <s v="Outlet"/>
    <n v="1128299"/>
    <n v="44457"/>
    <s v="18-09-2021"/>
    <x v="7"/>
    <x v="1"/>
    <s v="Saturday"/>
    <s v="18"/>
    <x v="4"/>
    <x v="8"/>
    <x v="19"/>
    <x v="5"/>
    <n v="42"/>
    <n v="99"/>
    <n v="4158"/>
    <n v="2037"/>
    <n v="0.49"/>
    <x v="1"/>
    <s v="low Units"/>
    <n v="6.1330460558760183E-4"/>
  </r>
  <r>
    <x v="1"/>
    <s v="Outlet"/>
    <n v="1128299"/>
    <n v="44486"/>
    <s v="17-10-2021"/>
    <x v="8"/>
    <x v="1"/>
    <s v="Sunday"/>
    <s v="17"/>
    <x v="4"/>
    <x v="8"/>
    <x v="19"/>
    <x v="0"/>
    <n v="39"/>
    <n v="140"/>
    <n v="5460"/>
    <n v="2020"/>
    <n v="0.37"/>
    <x v="1"/>
    <s v="low Units"/>
    <n v="6.0818620681735679E-4"/>
  </r>
  <r>
    <x v="1"/>
    <s v="Outlet"/>
    <n v="1128299"/>
    <n v="44486"/>
    <s v="17-10-2021"/>
    <x v="8"/>
    <x v="1"/>
    <s v="Sunday"/>
    <s v="17"/>
    <x v="4"/>
    <x v="8"/>
    <x v="19"/>
    <x v="1"/>
    <n v="43"/>
    <n v="190"/>
    <n v="8170"/>
    <n v="2369"/>
    <n v="0.28999999999999998"/>
    <x v="1"/>
    <s v="low Units"/>
    <n v="7.132639227476822E-4"/>
  </r>
  <r>
    <x v="1"/>
    <s v="Outlet"/>
    <n v="1128299"/>
    <n v="44486"/>
    <s v="17-10-2021"/>
    <x v="8"/>
    <x v="1"/>
    <s v="Sunday"/>
    <s v="17"/>
    <x v="4"/>
    <x v="8"/>
    <x v="19"/>
    <x v="2"/>
    <n v="43"/>
    <n v="128"/>
    <n v="5504"/>
    <n v="1871"/>
    <n v="0.34"/>
    <x v="1"/>
    <s v="low Units"/>
    <n v="5.6332494700756159E-4"/>
  </r>
  <r>
    <x v="1"/>
    <s v="Outlet"/>
    <n v="1128299"/>
    <n v="44486"/>
    <s v="17-10-2021"/>
    <x v="8"/>
    <x v="1"/>
    <s v="Sunday"/>
    <s v="17"/>
    <x v="4"/>
    <x v="8"/>
    <x v="19"/>
    <x v="3"/>
    <n v="40"/>
    <n v="120"/>
    <n v="4800"/>
    <n v="1680"/>
    <n v="0.35"/>
    <x v="1"/>
    <s v="low Units"/>
    <n v="5.0581823141245506E-4"/>
  </r>
  <r>
    <x v="1"/>
    <s v="Outlet"/>
    <n v="1128299"/>
    <n v="44486"/>
    <s v="17-10-2021"/>
    <x v="8"/>
    <x v="1"/>
    <s v="Sunday"/>
    <s v="17"/>
    <x v="4"/>
    <x v="8"/>
    <x v="19"/>
    <x v="4"/>
    <n v="47"/>
    <n v="116"/>
    <n v="5452"/>
    <n v="1199"/>
    <n v="0.22"/>
    <x v="1"/>
    <s v="low Units"/>
    <n v="3.6099765444257956E-4"/>
  </r>
  <r>
    <x v="1"/>
    <s v="Outlet"/>
    <n v="1128299"/>
    <n v="44486"/>
    <s v="17-10-2021"/>
    <x v="8"/>
    <x v="1"/>
    <s v="Sunday"/>
    <s v="17"/>
    <x v="4"/>
    <x v="8"/>
    <x v="19"/>
    <x v="5"/>
    <n v="53"/>
    <n v="140"/>
    <n v="7420"/>
    <n v="3858"/>
    <n v="0.52"/>
    <x v="1"/>
    <s v="low Units"/>
    <n v="1.1615754385650308E-3"/>
  </r>
  <r>
    <x v="1"/>
    <s v="Outlet"/>
    <n v="1128299"/>
    <n v="44517"/>
    <s v="17-11-2021"/>
    <x v="9"/>
    <x v="1"/>
    <s v="Wednesday"/>
    <s v="17"/>
    <x v="4"/>
    <x v="8"/>
    <x v="19"/>
    <x v="0"/>
    <n v="41"/>
    <n v="188"/>
    <n v="7708"/>
    <n v="2621"/>
    <n v="0.34"/>
    <x v="1"/>
    <s v="low Units"/>
    <n v="7.8913665745955052E-4"/>
  </r>
  <r>
    <x v="1"/>
    <s v="Outlet"/>
    <n v="1128299"/>
    <n v="44517"/>
    <s v="17-11-2021"/>
    <x v="9"/>
    <x v="1"/>
    <s v="Wednesday"/>
    <s v="17"/>
    <x v="4"/>
    <x v="8"/>
    <x v="19"/>
    <x v="1"/>
    <n v="46"/>
    <n v="231"/>
    <n v="10626"/>
    <n v="3400"/>
    <n v="0.32"/>
    <x v="1"/>
    <s v="low Units"/>
    <n v="1.0236797540490161E-3"/>
  </r>
  <r>
    <x v="1"/>
    <s v="Outlet"/>
    <n v="1128299"/>
    <n v="44517"/>
    <s v="17-11-2021"/>
    <x v="9"/>
    <x v="1"/>
    <s v="Wednesday"/>
    <s v="17"/>
    <x v="4"/>
    <x v="8"/>
    <x v="19"/>
    <x v="2"/>
    <n v="44"/>
    <n v="173"/>
    <n v="7612"/>
    <n v="2816"/>
    <n v="0.37"/>
    <x v="1"/>
    <s v="low Units"/>
    <n v="8.4784770217706756E-4"/>
  </r>
  <r>
    <x v="1"/>
    <s v="Outlet"/>
    <n v="1128299"/>
    <n v="44517"/>
    <s v="17-11-2021"/>
    <x v="9"/>
    <x v="1"/>
    <s v="Wednesday"/>
    <s v="17"/>
    <x v="4"/>
    <x v="8"/>
    <x v="19"/>
    <x v="3"/>
    <n v="47"/>
    <n v="170"/>
    <n v="7990"/>
    <n v="2717"/>
    <n v="0.34"/>
    <x v="1"/>
    <s v="low Units"/>
    <n v="8.1804055639740506E-4"/>
  </r>
  <r>
    <x v="1"/>
    <s v="Outlet"/>
    <n v="1128299"/>
    <n v="44517"/>
    <s v="17-11-2021"/>
    <x v="9"/>
    <x v="1"/>
    <s v="Wednesday"/>
    <s v="17"/>
    <x v="4"/>
    <x v="8"/>
    <x v="19"/>
    <x v="4"/>
    <n v="58"/>
    <n v="147"/>
    <n v="8526"/>
    <n v="2302"/>
    <n v="0.27"/>
    <x v="1"/>
    <s v="low Units"/>
    <n v="6.9309140994730457E-4"/>
  </r>
  <r>
    <x v="1"/>
    <s v="Outlet"/>
    <n v="1128299"/>
    <n v="44517"/>
    <s v="17-11-2021"/>
    <x v="9"/>
    <x v="1"/>
    <s v="Wednesday"/>
    <s v="17"/>
    <x v="4"/>
    <x v="8"/>
    <x v="19"/>
    <x v="5"/>
    <n v="66"/>
    <n v="198"/>
    <n v="13068"/>
    <n v="6534"/>
    <n v="0.5"/>
    <x v="1"/>
    <s v="low Units"/>
    <n v="1.9672716214577269E-3"/>
  </r>
  <r>
    <x v="1"/>
    <s v="Outlet"/>
    <n v="1128299"/>
    <n v="44546"/>
    <s v="16-12-2021"/>
    <x v="10"/>
    <x v="1"/>
    <s v="Thursday"/>
    <s v="16"/>
    <x v="4"/>
    <x v="8"/>
    <x v="19"/>
    <x v="0"/>
    <n v="58"/>
    <n v="280"/>
    <n v="16240"/>
    <n v="5846"/>
    <n v="0.36"/>
    <x v="1"/>
    <s v="low Units"/>
    <n v="1.7601270124031026E-3"/>
  </r>
  <r>
    <x v="1"/>
    <s v="Outlet"/>
    <n v="1128299"/>
    <n v="44546"/>
    <s v="16-12-2021"/>
    <x v="10"/>
    <x v="1"/>
    <s v="Thursday"/>
    <s v="16"/>
    <x v="4"/>
    <x v="8"/>
    <x v="19"/>
    <x v="1"/>
    <n v="55"/>
    <n v="256"/>
    <n v="14080"/>
    <n v="4365"/>
    <n v="0.31"/>
    <x v="1"/>
    <s v="low Units"/>
    <n v="1.3142241548305753E-3"/>
  </r>
  <r>
    <x v="3"/>
    <s v="Outlet"/>
    <n v="1128299"/>
    <n v="44546"/>
    <s v="16-12-2021"/>
    <x v="10"/>
    <x v="1"/>
    <s v="Thursday"/>
    <s v="16"/>
    <x v="4"/>
    <x v="8"/>
    <x v="19"/>
    <x v="2"/>
    <n v="64"/>
    <n v="204"/>
    <n v="13056"/>
    <n v="4308"/>
    <n v="0.33"/>
    <x v="1"/>
    <s v="low Units"/>
    <n v="1.2970624648362241E-3"/>
  </r>
  <r>
    <x v="3"/>
    <s v="Outlet"/>
    <n v="1128299"/>
    <n v="44546"/>
    <s v="16-12-2021"/>
    <x v="10"/>
    <x v="1"/>
    <s v="Thursday"/>
    <s v="16"/>
    <x v="4"/>
    <x v="8"/>
    <x v="19"/>
    <x v="3"/>
    <n v="58"/>
    <n v="204"/>
    <n v="11832"/>
    <n v="4023"/>
    <n v="0.34"/>
    <x v="1"/>
    <s v="low Units"/>
    <n v="1.2112540148644683E-3"/>
  </r>
  <r>
    <x v="3"/>
    <s v="Outlet"/>
    <n v="1128299"/>
    <n v="44546"/>
    <s v="16-12-2021"/>
    <x v="10"/>
    <x v="1"/>
    <s v="Thursday"/>
    <s v="16"/>
    <x v="4"/>
    <x v="8"/>
    <x v="19"/>
    <x v="4"/>
    <n v="64"/>
    <n v="179"/>
    <n v="11456"/>
    <n v="2979"/>
    <n v="0.26"/>
    <x v="1"/>
    <s v="low Units"/>
    <n v="8.9692411391529973E-4"/>
  </r>
  <r>
    <x v="3"/>
    <s v="Outlet"/>
    <n v="1128299"/>
    <n v="44546"/>
    <s v="16-12-2021"/>
    <x v="10"/>
    <x v="1"/>
    <s v="Thursday"/>
    <s v="16"/>
    <x v="4"/>
    <x v="8"/>
    <x v="19"/>
    <x v="5"/>
    <n v="64"/>
    <n v="200"/>
    <n v="12800"/>
    <n v="6144"/>
    <n v="0.48"/>
    <x v="1"/>
    <s v="low Units"/>
    <n v="1.849849532022693E-3"/>
  </r>
  <r>
    <x v="3"/>
    <s v="Outlet"/>
    <n v="1185732"/>
    <n v="44208"/>
    <s v="12-01-2021"/>
    <x v="0"/>
    <x v="1"/>
    <s v="Tuesday"/>
    <s v="12"/>
    <x v="4"/>
    <x v="8"/>
    <x v="19"/>
    <x v="0"/>
    <n v="30"/>
    <n v="272"/>
    <n v="8160"/>
    <n v="4162"/>
    <n v="0.51"/>
    <x v="1"/>
    <s v="low Units"/>
    <n v="1.2531044518682369E-3"/>
  </r>
  <r>
    <x v="3"/>
    <s v="Outlet"/>
    <n v="1185732"/>
    <n v="44208"/>
    <s v="12-01-2021"/>
    <x v="0"/>
    <x v="1"/>
    <s v="Tuesday"/>
    <s v="12"/>
    <x v="4"/>
    <x v="8"/>
    <x v="19"/>
    <x v="1"/>
    <n v="36"/>
    <n v="221"/>
    <n v="7956"/>
    <n v="3182"/>
    <n v="0.4"/>
    <x v="1"/>
    <s v="low Units"/>
    <n v="9.5804381687763813E-4"/>
  </r>
  <r>
    <x v="3"/>
    <s v="Outlet"/>
    <n v="1185732"/>
    <n v="44208"/>
    <s v="12-01-2021"/>
    <x v="0"/>
    <x v="1"/>
    <s v="Tuesday"/>
    <s v="12"/>
    <x v="4"/>
    <x v="8"/>
    <x v="19"/>
    <x v="2"/>
    <n v="26"/>
    <n v="202"/>
    <n v="5252"/>
    <n v="1523"/>
    <n v="0.28999999999999998"/>
    <x v="1"/>
    <s v="low Units"/>
    <n v="4.5854831335783873E-4"/>
  </r>
  <r>
    <x v="3"/>
    <s v="Outlet"/>
    <n v="1185732"/>
    <n v="44208"/>
    <s v="12-01-2021"/>
    <x v="0"/>
    <x v="1"/>
    <s v="Tuesday"/>
    <s v="12"/>
    <x v="4"/>
    <x v="8"/>
    <x v="19"/>
    <x v="3"/>
    <n v="30"/>
    <n v="170"/>
    <n v="5100"/>
    <n v="1887"/>
    <n v="0.37"/>
    <x v="1"/>
    <s v="low Units"/>
    <n v="5.6814226349720398E-4"/>
  </r>
  <r>
    <x v="3"/>
    <s v="Outlet"/>
    <n v="1185732"/>
    <n v="44208"/>
    <s v="12-01-2021"/>
    <x v="0"/>
    <x v="1"/>
    <s v="Tuesday"/>
    <s v="12"/>
    <x v="4"/>
    <x v="8"/>
    <x v="19"/>
    <x v="4"/>
    <n v="36"/>
    <n v="193"/>
    <n v="6948"/>
    <n v="2849"/>
    <n v="0.41"/>
    <x v="1"/>
    <s v="low Units"/>
    <n v="8.577834174369551E-4"/>
  </r>
  <r>
    <x v="3"/>
    <s v="Outlet"/>
    <n v="1185732"/>
    <n v="44208"/>
    <s v="12-01-2021"/>
    <x v="0"/>
    <x v="1"/>
    <s v="Tuesday"/>
    <s v="12"/>
    <x v="4"/>
    <x v="8"/>
    <x v="19"/>
    <x v="5"/>
    <n v="35"/>
    <n v="221"/>
    <n v="7735"/>
    <n v="4254"/>
    <n v="0.55000000000000004"/>
    <x v="1"/>
    <s v="low Units"/>
    <n v="1.2808040216836809E-3"/>
  </r>
  <r>
    <x v="3"/>
    <s v="Outlet"/>
    <n v="1185732"/>
    <n v="44237"/>
    <s v="10-02-2021"/>
    <x v="1"/>
    <x v="1"/>
    <s v="Wednesday"/>
    <s v="10"/>
    <x v="4"/>
    <x v="8"/>
    <x v="19"/>
    <x v="0"/>
    <n v="36"/>
    <n v="288"/>
    <n v="10368"/>
    <n v="4873"/>
    <n v="0.47"/>
    <x v="1"/>
    <s v="low Units"/>
    <n v="1.4671739533767224E-3"/>
  </r>
  <r>
    <x v="3"/>
    <s v="Outlet"/>
    <n v="1185732"/>
    <n v="44237"/>
    <s v="10-02-2021"/>
    <x v="1"/>
    <x v="1"/>
    <s v="Wednesday"/>
    <s v="10"/>
    <x v="4"/>
    <x v="8"/>
    <x v="19"/>
    <x v="1"/>
    <n v="31"/>
    <n v="165"/>
    <n v="5115"/>
    <n v="2097"/>
    <n v="0.41"/>
    <x v="1"/>
    <s v="low Units"/>
    <n v="6.3136954242376086E-4"/>
  </r>
  <r>
    <x v="3"/>
    <s v="Outlet"/>
    <n v="1185732"/>
    <n v="44237"/>
    <s v="10-02-2021"/>
    <x v="1"/>
    <x v="1"/>
    <s v="Wednesday"/>
    <s v="10"/>
    <x v="4"/>
    <x v="8"/>
    <x v="19"/>
    <x v="2"/>
    <n v="23"/>
    <n v="204"/>
    <n v="4692"/>
    <n v="1501"/>
    <n v="0.32"/>
    <x v="1"/>
    <s v="low Units"/>
    <n v="4.5192450318458041E-4"/>
  </r>
  <r>
    <x v="0"/>
    <s v="Outlet"/>
    <n v="1128299"/>
    <n v="44251"/>
    <s v="24-02-2021"/>
    <x v="1"/>
    <x v="1"/>
    <s v="Wednesday"/>
    <s v="24"/>
    <x v="4"/>
    <x v="18"/>
    <x v="22"/>
    <x v="3"/>
    <n v="28"/>
    <n v="64"/>
    <n v="1792"/>
    <n v="735"/>
    <n v="0.41"/>
    <x v="1"/>
    <s v="low Units"/>
    <n v="2.2129547624294909E-4"/>
  </r>
  <r>
    <x v="0"/>
    <s v="Outlet"/>
    <n v="1128299"/>
    <n v="44251"/>
    <s v="24-02-2021"/>
    <x v="1"/>
    <x v="1"/>
    <s v="Wednesday"/>
    <s v="24"/>
    <x v="4"/>
    <x v="18"/>
    <x v="22"/>
    <x v="4"/>
    <n v="29"/>
    <n v="39"/>
    <n v="1131"/>
    <n v="509"/>
    <n v="0.45"/>
    <x v="1"/>
    <s v="low Units"/>
    <n v="1.5325088082674977E-4"/>
  </r>
  <r>
    <x v="0"/>
    <s v="Outlet"/>
    <n v="1128299"/>
    <n v="44251"/>
    <s v="24-02-2021"/>
    <x v="1"/>
    <x v="1"/>
    <s v="Wednesday"/>
    <s v="24"/>
    <x v="4"/>
    <x v="18"/>
    <x v="22"/>
    <x v="5"/>
    <n v="30"/>
    <n v="107"/>
    <n v="3210"/>
    <n v="1156"/>
    <n v="0.36"/>
    <x v="1"/>
    <s v="low Units"/>
    <n v="3.4805111637666551E-4"/>
  </r>
  <r>
    <x v="0"/>
    <s v="Outlet"/>
    <n v="1128299"/>
    <n v="44278"/>
    <s v="23-03-2021"/>
    <x v="2"/>
    <x v="1"/>
    <s v="Tuesday"/>
    <s v="23"/>
    <x v="4"/>
    <x v="18"/>
    <x v="22"/>
    <x v="0"/>
    <n v="30"/>
    <n v="162"/>
    <n v="4860"/>
    <n v="1847"/>
    <n v="0.38"/>
    <x v="1"/>
    <s v="low Units"/>
    <n v="5.5609897227309796E-4"/>
  </r>
  <r>
    <x v="0"/>
    <s v="Outlet"/>
    <n v="1128299"/>
    <n v="44278"/>
    <s v="23-03-2021"/>
    <x v="2"/>
    <x v="1"/>
    <s v="Tuesday"/>
    <s v="23"/>
    <x v="4"/>
    <x v="18"/>
    <x v="22"/>
    <x v="1"/>
    <n v="35"/>
    <n v="98"/>
    <n v="3430"/>
    <n v="1406"/>
    <n v="0.41"/>
    <x v="1"/>
    <s v="low Units"/>
    <n v="4.2332168652732852E-4"/>
  </r>
  <r>
    <x v="0"/>
    <s v="Outlet"/>
    <n v="1128299"/>
    <n v="44278"/>
    <s v="23-03-2021"/>
    <x v="2"/>
    <x v="1"/>
    <s v="Tuesday"/>
    <s v="23"/>
    <x v="4"/>
    <x v="18"/>
    <x v="22"/>
    <x v="2"/>
    <n v="43"/>
    <n v="112"/>
    <n v="4816"/>
    <n v="1975"/>
    <n v="0.41"/>
    <x v="1"/>
    <s v="low Units"/>
    <n v="5.9463750419023738E-4"/>
  </r>
  <r>
    <x v="0"/>
    <s v="Outlet"/>
    <n v="1128299"/>
    <n v="44278"/>
    <s v="23-03-2021"/>
    <x v="2"/>
    <x v="1"/>
    <s v="Tuesday"/>
    <s v="23"/>
    <x v="4"/>
    <x v="18"/>
    <x v="22"/>
    <x v="3"/>
    <n v="38"/>
    <n v="78"/>
    <n v="2964"/>
    <n v="1156"/>
    <n v="0.39"/>
    <x v="1"/>
    <s v="low Units"/>
    <n v="3.4805111637666551E-4"/>
  </r>
  <r>
    <x v="0"/>
    <s v="Outlet"/>
    <n v="1128299"/>
    <n v="44278"/>
    <s v="23-03-2021"/>
    <x v="2"/>
    <x v="1"/>
    <s v="Tuesday"/>
    <s v="23"/>
    <x v="4"/>
    <x v="18"/>
    <x v="22"/>
    <x v="4"/>
    <n v="43"/>
    <n v="33"/>
    <n v="1419"/>
    <n v="596"/>
    <n v="0.42"/>
    <x v="1"/>
    <s v="low Units"/>
    <n v="1.7944503923918051E-4"/>
  </r>
  <r>
    <x v="0"/>
    <s v="Outlet"/>
    <n v="1128299"/>
    <n v="44278"/>
    <s v="23-03-2021"/>
    <x v="2"/>
    <x v="1"/>
    <s v="Tuesday"/>
    <s v="23"/>
    <x v="4"/>
    <x v="18"/>
    <x v="22"/>
    <x v="5"/>
    <n v="35"/>
    <n v="102"/>
    <n v="3570"/>
    <n v="1285"/>
    <n v="0.36"/>
    <x v="1"/>
    <s v="low Units"/>
    <n v="3.8689073057440759E-4"/>
  </r>
  <r>
    <x v="0"/>
    <s v="Outlet"/>
    <n v="1128299"/>
    <n v="44310"/>
    <s v="24-04-2021"/>
    <x v="3"/>
    <x v="1"/>
    <s v="Saturday"/>
    <s v="24"/>
    <x v="4"/>
    <x v="18"/>
    <x v="22"/>
    <x v="0"/>
    <n v="38"/>
    <n v="147"/>
    <n v="5586"/>
    <n v="2067"/>
    <n v="0.37"/>
    <x v="1"/>
    <s v="low Units"/>
    <n v="6.223370740056814E-4"/>
  </r>
  <r>
    <x v="0"/>
    <s v="Outlet"/>
    <n v="1128299"/>
    <n v="44310"/>
    <s v="24-04-2021"/>
    <x v="3"/>
    <x v="1"/>
    <s v="Saturday"/>
    <s v="24"/>
    <x v="4"/>
    <x v="18"/>
    <x v="22"/>
    <x v="1"/>
    <n v="44"/>
    <n v="85"/>
    <n v="3740"/>
    <n v="1533"/>
    <n v="0.41"/>
    <x v="1"/>
    <s v="low Units"/>
    <n v="4.6155913616386523E-4"/>
  </r>
  <r>
    <x v="0"/>
    <s v="Outlet"/>
    <n v="1128299"/>
    <n v="44310"/>
    <s v="24-04-2021"/>
    <x v="3"/>
    <x v="1"/>
    <s v="Saturday"/>
    <s v="24"/>
    <x v="4"/>
    <x v="18"/>
    <x v="22"/>
    <x v="2"/>
    <n v="41"/>
    <n v="114"/>
    <n v="4674"/>
    <n v="1729"/>
    <n v="0.37"/>
    <x v="1"/>
    <s v="low Units"/>
    <n v="5.2057126316198499E-4"/>
  </r>
  <r>
    <x v="0"/>
    <s v="Outlet"/>
    <n v="1128299"/>
    <n v="44310"/>
    <s v="24-04-2021"/>
    <x v="3"/>
    <x v="1"/>
    <s v="Saturday"/>
    <s v="24"/>
    <x v="4"/>
    <x v="18"/>
    <x v="22"/>
    <x v="3"/>
    <n v="32"/>
    <n v="68"/>
    <n v="2176"/>
    <n v="914"/>
    <n v="0.42"/>
    <x v="1"/>
    <s v="low Units"/>
    <n v="2.751892044708238E-4"/>
  </r>
  <r>
    <x v="0"/>
    <s v="Outlet"/>
    <n v="1128299"/>
    <n v="44310"/>
    <s v="24-04-2021"/>
    <x v="3"/>
    <x v="1"/>
    <s v="Saturday"/>
    <s v="24"/>
    <x v="4"/>
    <x v="18"/>
    <x v="22"/>
    <x v="4"/>
    <n v="40"/>
    <n v="40"/>
    <n v="1600"/>
    <n v="672"/>
    <n v="0.42"/>
    <x v="1"/>
    <s v="low Units"/>
    <n v="2.0232729256498204E-4"/>
  </r>
  <r>
    <x v="0"/>
    <s v="Outlet"/>
    <n v="1128299"/>
    <n v="44310"/>
    <s v="24-04-2021"/>
    <x v="3"/>
    <x v="1"/>
    <s v="Saturday"/>
    <s v="24"/>
    <x v="4"/>
    <x v="18"/>
    <x v="22"/>
    <x v="5"/>
    <n v="47"/>
    <n v="90"/>
    <n v="4230"/>
    <n v="1523"/>
    <n v="0.36"/>
    <x v="1"/>
    <s v="low Units"/>
    <n v="4.5854831335783873E-4"/>
  </r>
  <r>
    <x v="0"/>
    <s v="Outlet"/>
    <n v="1128299"/>
    <n v="44341"/>
    <s v="25-05-2021"/>
    <x v="4"/>
    <x v="1"/>
    <s v="Tuesday"/>
    <s v="25"/>
    <x v="4"/>
    <x v="18"/>
    <x v="22"/>
    <x v="0"/>
    <n v="39"/>
    <n v="175"/>
    <n v="6825"/>
    <n v="2730"/>
    <n v="0.4"/>
    <x v="1"/>
    <s v="low Units"/>
    <n v="8.2195462604523948E-4"/>
  </r>
  <r>
    <x v="0"/>
    <s v="Outlet"/>
    <n v="1128299"/>
    <n v="44341"/>
    <s v="25-05-2021"/>
    <x v="4"/>
    <x v="1"/>
    <s v="Tuesday"/>
    <s v="25"/>
    <x v="4"/>
    <x v="18"/>
    <x v="22"/>
    <x v="1"/>
    <n v="40"/>
    <n v="105"/>
    <n v="4200"/>
    <n v="1722"/>
    <n v="0.41"/>
    <x v="1"/>
    <s v="low Units"/>
    <n v="5.184636871977665E-4"/>
  </r>
  <r>
    <x v="0"/>
    <s v="Outlet"/>
    <n v="1128299"/>
    <n v="44341"/>
    <s v="25-05-2021"/>
    <x v="4"/>
    <x v="1"/>
    <s v="Tuesday"/>
    <s v="25"/>
    <x v="4"/>
    <x v="18"/>
    <x v="22"/>
    <x v="2"/>
    <n v="37"/>
    <n v="109"/>
    <n v="4033"/>
    <n v="1492"/>
    <n v="0.37"/>
    <x v="1"/>
    <s v="low Units"/>
    <n v="4.4921476265915656E-4"/>
  </r>
  <r>
    <x v="0"/>
    <s v="Outlet"/>
    <n v="1128299"/>
    <n v="44341"/>
    <s v="25-05-2021"/>
    <x v="4"/>
    <x v="1"/>
    <s v="Tuesday"/>
    <s v="25"/>
    <x v="4"/>
    <x v="18"/>
    <x v="22"/>
    <x v="3"/>
    <n v="33"/>
    <n v="85"/>
    <n v="2805"/>
    <n v="1066"/>
    <n v="0.38"/>
    <x v="1"/>
    <s v="low Units"/>
    <n v="3.2095371112242686E-4"/>
  </r>
  <r>
    <x v="0"/>
    <s v="Outlet"/>
    <n v="1128299"/>
    <n v="44341"/>
    <s v="25-05-2021"/>
    <x v="4"/>
    <x v="1"/>
    <s v="Tuesday"/>
    <s v="25"/>
    <x v="4"/>
    <x v="18"/>
    <x v="22"/>
    <x v="4"/>
    <n v="34"/>
    <n v="54"/>
    <n v="1836"/>
    <n v="789"/>
    <n v="0.43"/>
    <x v="1"/>
    <s v="low Units"/>
    <n v="2.3755391939549229E-4"/>
  </r>
  <r>
    <x v="0"/>
    <s v="Outlet"/>
    <n v="1128299"/>
    <n v="44341"/>
    <s v="25-05-2021"/>
    <x v="4"/>
    <x v="1"/>
    <s v="Tuesday"/>
    <s v="25"/>
    <x v="4"/>
    <x v="18"/>
    <x v="22"/>
    <x v="5"/>
    <n v="44"/>
    <n v="168"/>
    <n v="7392"/>
    <n v="2587"/>
    <n v="0.35"/>
    <x v="1"/>
    <s v="low Units"/>
    <n v="7.7889985991906022E-4"/>
  </r>
  <r>
    <x v="0"/>
    <s v="Outlet"/>
    <n v="1128299"/>
    <n v="44371"/>
    <s v="24-06-2021"/>
    <x v="11"/>
    <x v="1"/>
    <s v="Thursday"/>
    <s v="24"/>
    <x v="4"/>
    <x v="18"/>
    <x v="22"/>
    <x v="0"/>
    <n v="37"/>
    <n v="233"/>
    <n v="8621"/>
    <n v="3190"/>
    <n v="0.37"/>
    <x v="1"/>
    <s v="low Units"/>
    <n v="9.6045247512245926E-4"/>
  </r>
  <r>
    <x v="0"/>
    <s v="Outlet"/>
    <n v="1128299"/>
    <n v="44371"/>
    <s v="24-06-2021"/>
    <x v="11"/>
    <x v="1"/>
    <s v="Thursday"/>
    <s v="24"/>
    <x v="4"/>
    <x v="18"/>
    <x v="22"/>
    <x v="1"/>
    <n v="45"/>
    <n v="221"/>
    <n v="9945"/>
    <n v="4077"/>
    <n v="0.41"/>
    <x v="1"/>
    <s v="low Units"/>
    <n v="1.2275124580170115E-3"/>
  </r>
  <r>
    <x v="0"/>
    <s v="Outlet"/>
    <n v="1128299"/>
    <n v="44371"/>
    <s v="24-06-2021"/>
    <x v="11"/>
    <x v="1"/>
    <s v="Thursday"/>
    <s v="24"/>
    <x v="4"/>
    <x v="18"/>
    <x v="22"/>
    <x v="2"/>
    <n v="58"/>
    <n v="208"/>
    <n v="12064"/>
    <n v="4464"/>
    <n v="0.37"/>
    <x v="1"/>
    <s v="low Units"/>
    <n v="1.3440313006102377E-3"/>
  </r>
  <r>
    <x v="0"/>
    <s v="Outlet"/>
    <n v="1128299"/>
    <n v="44371"/>
    <s v="24-06-2021"/>
    <x v="11"/>
    <x v="1"/>
    <s v="Thursday"/>
    <s v="24"/>
    <x v="4"/>
    <x v="18"/>
    <x v="22"/>
    <x v="3"/>
    <n v="61"/>
    <n v="184"/>
    <n v="11224"/>
    <n v="4602"/>
    <n v="0.41"/>
    <x v="1"/>
    <s v="low Units"/>
    <n v="1.3855806553334038E-3"/>
  </r>
  <r>
    <x v="0"/>
    <s v="Outlet"/>
    <n v="1128299"/>
    <n v="44371"/>
    <s v="24-06-2021"/>
    <x v="11"/>
    <x v="1"/>
    <s v="Thursday"/>
    <s v="24"/>
    <x v="4"/>
    <x v="18"/>
    <x v="22"/>
    <x v="4"/>
    <n v="68"/>
    <n v="128"/>
    <n v="8704"/>
    <n v="4004"/>
    <n v="0.46"/>
    <x v="1"/>
    <s v="low Units"/>
    <n v="1.205533451533018E-3"/>
  </r>
  <r>
    <x v="0"/>
    <s v="Outlet"/>
    <n v="1128299"/>
    <n v="44371"/>
    <s v="24-06-2021"/>
    <x v="11"/>
    <x v="1"/>
    <s v="Thursday"/>
    <s v="24"/>
    <x v="4"/>
    <x v="18"/>
    <x v="22"/>
    <x v="5"/>
    <n v="82"/>
    <n v="231"/>
    <n v="18942"/>
    <n v="7009"/>
    <n v="0.37"/>
    <x v="1"/>
    <s v="low Units"/>
    <n v="2.1102857047439866E-3"/>
  </r>
  <r>
    <x v="0"/>
    <s v="Outlet"/>
    <n v="1128299"/>
    <n v="44400"/>
    <s v="23-07-2021"/>
    <x v="5"/>
    <x v="1"/>
    <s v="Friday"/>
    <s v="23"/>
    <x v="4"/>
    <x v="18"/>
    <x v="22"/>
    <x v="0"/>
    <n v="60"/>
    <n v="272"/>
    <n v="16320"/>
    <n v="6038"/>
    <n v="0.37"/>
    <x v="1"/>
    <s v="low Units"/>
    <n v="1.8179348102788117E-3"/>
  </r>
  <r>
    <x v="0"/>
    <s v="Outlet"/>
    <n v="1128299"/>
    <n v="44400"/>
    <s v="23-07-2021"/>
    <x v="5"/>
    <x v="1"/>
    <s v="Friday"/>
    <s v="23"/>
    <x v="4"/>
    <x v="18"/>
    <x v="22"/>
    <x v="1"/>
    <n v="60"/>
    <n v="224"/>
    <n v="13440"/>
    <n v="5107"/>
    <n v="0.38"/>
    <x v="1"/>
    <s v="low Units"/>
    <n v="1.537627207037743E-3"/>
  </r>
  <r>
    <x v="0"/>
    <s v="Outlet"/>
    <n v="1128299"/>
    <n v="44400"/>
    <s v="23-07-2021"/>
    <x v="5"/>
    <x v="1"/>
    <s v="Friday"/>
    <s v="23"/>
    <x v="4"/>
    <x v="18"/>
    <x v="22"/>
    <x v="2"/>
    <n v="62"/>
    <n v="208"/>
    <n v="12896"/>
    <n v="4900"/>
    <n v="0.38"/>
    <x v="1"/>
    <s v="low Units"/>
    <n v="1.475303174952994E-3"/>
  </r>
  <r>
    <x v="0"/>
    <s v="Outlet"/>
    <n v="1128299"/>
    <n v="44400"/>
    <s v="23-07-2021"/>
    <x v="5"/>
    <x v="1"/>
    <s v="Friday"/>
    <s v="23"/>
    <x v="4"/>
    <x v="18"/>
    <x v="22"/>
    <x v="3"/>
    <n v="65"/>
    <n v="187"/>
    <n v="12155"/>
    <n v="5105"/>
    <n v="0.42"/>
    <x v="1"/>
    <s v="low Units"/>
    <n v="1.5370250424765377E-3"/>
  </r>
  <r>
    <x v="0"/>
    <s v="Outlet"/>
    <n v="1128299"/>
    <n v="44400"/>
    <s v="23-07-2021"/>
    <x v="5"/>
    <x v="1"/>
    <s v="Friday"/>
    <s v="23"/>
    <x v="4"/>
    <x v="18"/>
    <x v="22"/>
    <x v="4"/>
    <n v="72"/>
    <n v="210"/>
    <n v="15120"/>
    <n v="6502"/>
    <n v="0.43"/>
    <x v="1"/>
    <s v="low Units"/>
    <n v="1.9576369884784423E-3"/>
  </r>
  <r>
    <x v="0"/>
    <s v="Outlet"/>
    <n v="1128299"/>
    <n v="44400"/>
    <s v="23-07-2021"/>
    <x v="5"/>
    <x v="1"/>
    <s v="Friday"/>
    <s v="23"/>
    <x v="4"/>
    <x v="18"/>
    <x v="22"/>
    <x v="5"/>
    <n v="82"/>
    <n v="186"/>
    <n v="15252"/>
    <n v="5033"/>
    <n v="0.33"/>
    <x v="1"/>
    <s v="low Units"/>
    <n v="1.5153471182731467E-3"/>
  </r>
  <r>
    <x v="0"/>
    <s v="Outlet"/>
    <n v="1128299"/>
    <n v="44432"/>
    <s v="24-08-2021"/>
    <x v="6"/>
    <x v="1"/>
    <s v="Tuesday"/>
    <s v="24"/>
    <x v="4"/>
    <x v="18"/>
    <x v="22"/>
    <x v="0"/>
    <n v="67"/>
    <n v="272"/>
    <n v="18224"/>
    <n v="7290"/>
    <n v="0.4"/>
    <x v="1"/>
    <s v="low Units"/>
    <n v="2.1948898255933318E-3"/>
  </r>
  <r>
    <x v="0"/>
    <s v="Outlet"/>
    <n v="1128299"/>
    <n v="44432"/>
    <s v="24-08-2021"/>
    <x v="6"/>
    <x v="1"/>
    <s v="Tuesday"/>
    <s v="24"/>
    <x v="4"/>
    <x v="18"/>
    <x v="22"/>
    <x v="1"/>
    <n v="53"/>
    <n v="240"/>
    <n v="12720"/>
    <n v="5342"/>
    <n v="0.42"/>
    <x v="1"/>
    <s v="low Units"/>
    <n v="1.608381542979366E-3"/>
  </r>
  <r>
    <x v="0"/>
    <s v="Outlet"/>
    <n v="1128299"/>
    <n v="44432"/>
    <s v="24-08-2021"/>
    <x v="6"/>
    <x v="1"/>
    <s v="Tuesday"/>
    <s v="24"/>
    <x v="4"/>
    <x v="18"/>
    <x v="22"/>
    <x v="2"/>
    <n v="53"/>
    <n v="215"/>
    <n v="11395"/>
    <n v="4216"/>
    <n v="0.37"/>
    <x v="1"/>
    <s v="low Units"/>
    <n v="1.2693628950207802E-3"/>
  </r>
  <r>
    <x v="0"/>
    <s v="Outlet"/>
    <n v="1128299"/>
    <n v="44432"/>
    <s v="24-08-2021"/>
    <x v="6"/>
    <x v="1"/>
    <s v="Tuesday"/>
    <s v="24"/>
    <x v="4"/>
    <x v="18"/>
    <x v="22"/>
    <x v="3"/>
    <n v="52"/>
    <n v="136"/>
    <n v="7072"/>
    <n v="2758"/>
    <n v="0.39"/>
    <x v="1"/>
    <s v="low Units"/>
    <n v="8.3038492990211374E-4"/>
  </r>
  <r>
    <x v="0"/>
    <s v="Outlet"/>
    <n v="1128299"/>
    <n v="44432"/>
    <s v="24-08-2021"/>
    <x v="6"/>
    <x v="1"/>
    <s v="Tuesday"/>
    <s v="24"/>
    <x v="4"/>
    <x v="18"/>
    <x v="22"/>
    <x v="4"/>
    <n v="51"/>
    <n v="132"/>
    <n v="6732"/>
    <n v="3029"/>
    <n v="0.45"/>
    <x v="1"/>
    <s v="low Units"/>
    <n v="9.1197822794543242E-4"/>
  </r>
  <r>
    <x v="0"/>
    <s v="Outlet"/>
    <n v="1128299"/>
    <n v="44432"/>
    <s v="24-08-2021"/>
    <x v="6"/>
    <x v="1"/>
    <s v="Tuesday"/>
    <s v="24"/>
    <x v="4"/>
    <x v="18"/>
    <x v="22"/>
    <x v="5"/>
    <n v="55"/>
    <n v="80"/>
    <n v="4400"/>
    <n v="1496"/>
    <n v="0.34"/>
    <x v="1"/>
    <s v="low Units"/>
    <n v="4.5041909178156713E-4"/>
  </r>
  <r>
    <x v="0"/>
    <s v="Outlet"/>
    <n v="1128299"/>
    <n v="44464"/>
    <s v="25-09-2021"/>
    <x v="7"/>
    <x v="1"/>
    <s v="Saturday"/>
    <s v="25"/>
    <x v="4"/>
    <x v="18"/>
    <x v="22"/>
    <x v="0"/>
    <n v="35"/>
    <n v="149"/>
    <n v="5215"/>
    <n v="2190"/>
    <n v="0.42"/>
    <x v="1"/>
    <s v="low Units"/>
    <n v="6.5937019451980754E-4"/>
  </r>
  <r>
    <x v="0"/>
    <s v="Outlet"/>
    <n v="1128299"/>
    <n v="44464"/>
    <s v="25-09-2021"/>
    <x v="7"/>
    <x v="1"/>
    <s v="Saturday"/>
    <s v="25"/>
    <x v="4"/>
    <x v="18"/>
    <x v="22"/>
    <x v="1"/>
    <n v="43"/>
    <n v="153"/>
    <n v="6579"/>
    <n v="2566"/>
    <n v="0.39"/>
    <x v="1"/>
    <s v="low Units"/>
    <n v="7.7257713202640455E-4"/>
  </r>
  <r>
    <x v="0"/>
    <s v="Outlet"/>
    <n v="1128299"/>
    <n v="44464"/>
    <s v="25-09-2021"/>
    <x v="7"/>
    <x v="1"/>
    <s v="Saturday"/>
    <s v="25"/>
    <x v="4"/>
    <x v="18"/>
    <x v="22"/>
    <x v="2"/>
    <n v="34"/>
    <n v="78"/>
    <n v="2652"/>
    <n v="1061"/>
    <n v="0.4"/>
    <x v="1"/>
    <s v="low Units"/>
    <n v="3.1944829971941358E-4"/>
  </r>
  <r>
    <x v="0"/>
    <s v="Outlet"/>
    <n v="1128299"/>
    <n v="44464"/>
    <s v="25-09-2021"/>
    <x v="7"/>
    <x v="1"/>
    <s v="Saturday"/>
    <s v="25"/>
    <x v="4"/>
    <x v="18"/>
    <x v="22"/>
    <x v="3"/>
    <n v="37"/>
    <n v="70"/>
    <n v="2590"/>
    <n v="1036"/>
    <n v="0.4"/>
    <x v="1"/>
    <s v="low Units"/>
    <n v="3.1192124270434734E-4"/>
  </r>
  <r>
    <x v="0"/>
    <s v="Outlet"/>
    <n v="1128299"/>
    <n v="44464"/>
    <s v="25-09-2021"/>
    <x v="7"/>
    <x v="1"/>
    <s v="Saturday"/>
    <s v="25"/>
    <x v="4"/>
    <x v="18"/>
    <x v="22"/>
    <x v="4"/>
    <n v="39"/>
    <n v="74"/>
    <n v="2886"/>
    <n v="1356"/>
    <n v="0.47"/>
    <x v="1"/>
    <s v="low Units"/>
    <n v="4.0826757249719589E-4"/>
  </r>
  <r>
    <x v="0"/>
    <s v="Outlet"/>
    <n v="1128299"/>
    <n v="44464"/>
    <s v="25-09-2021"/>
    <x v="7"/>
    <x v="1"/>
    <s v="Saturday"/>
    <s v="25"/>
    <x v="4"/>
    <x v="18"/>
    <x v="22"/>
    <x v="5"/>
    <n v="33"/>
    <n v="83"/>
    <n v="2739"/>
    <n v="986"/>
    <n v="0.36"/>
    <x v="1"/>
    <s v="low Units"/>
    <n v="2.968671286742147E-4"/>
  </r>
  <r>
    <x v="0"/>
    <s v="Outlet"/>
    <n v="1128299"/>
    <n v="44493"/>
    <s v="24-10-2021"/>
    <x v="8"/>
    <x v="1"/>
    <s v="Sunday"/>
    <s v="24"/>
    <x v="4"/>
    <x v="18"/>
    <x v="22"/>
    <x v="0"/>
    <n v="28"/>
    <n v="119"/>
    <n v="3332"/>
    <n v="1333"/>
    <n v="0.4"/>
    <x v="1"/>
    <s v="low Units"/>
    <n v="4.0134268004333491E-4"/>
  </r>
  <r>
    <x v="0"/>
    <s v="Outlet"/>
    <n v="1128299"/>
    <n v="44493"/>
    <s v="24-10-2021"/>
    <x v="8"/>
    <x v="1"/>
    <s v="Sunday"/>
    <s v="24"/>
    <x v="4"/>
    <x v="18"/>
    <x v="22"/>
    <x v="1"/>
    <n v="39"/>
    <n v="173"/>
    <n v="6747"/>
    <n v="2564"/>
    <n v="0.38"/>
    <x v="1"/>
    <s v="low Units"/>
    <n v="7.7197496746519935E-4"/>
  </r>
  <r>
    <x v="0"/>
    <s v="Outlet"/>
    <n v="1128299"/>
    <n v="44493"/>
    <s v="24-10-2021"/>
    <x v="8"/>
    <x v="1"/>
    <s v="Sunday"/>
    <s v="24"/>
    <x v="4"/>
    <x v="18"/>
    <x v="22"/>
    <x v="2"/>
    <n v="39"/>
    <n v="119"/>
    <n v="4641"/>
    <n v="1949"/>
    <n v="0.42"/>
    <x v="1"/>
    <s v="low Units"/>
    <n v="5.8680936489456843E-4"/>
  </r>
  <r>
    <x v="0"/>
    <s v="Outlet"/>
    <n v="1128299"/>
    <n v="44493"/>
    <s v="24-10-2021"/>
    <x v="8"/>
    <x v="1"/>
    <s v="Sunday"/>
    <s v="24"/>
    <x v="4"/>
    <x v="18"/>
    <x v="22"/>
    <x v="3"/>
    <n v="31"/>
    <n v="101"/>
    <n v="3131"/>
    <n v="1158"/>
    <n v="0.37"/>
    <x v="1"/>
    <s v="low Units"/>
    <n v="3.4865328093787082E-4"/>
  </r>
  <r>
    <x v="0"/>
    <s v="Outlet"/>
    <n v="1128299"/>
    <n v="44493"/>
    <s v="24-10-2021"/>
    <x v="8"/>
    <x v="1"/>
    <s v="Sunday"/>
    <s v="24"/>
    <x v="4"/>
    <x v="18"/>
    <x v="22"/>
    <x v="4"/>
    <n v="42"/>
    <n v="105"/>
    <n v="4410"/>
    <n v="2073"/>
    <n v="0.47"/>
    <x v="1"/>
    <s v="low Units"/>
    <n v="6.2414356768929723E-4"/>
  </r>
  <r>
    <x v="0"/>
    <s v="Outlet"/>
    <n v="1128299"/>
    <n v="44493"/>
    <s v="24-10-2021"/>
    <x v="8"/>
    <x v="1"/>
    <s v="Sunday"/>
    <s v="24"/>
    <x v="4"/>
    <x v="18"/>
    <x v="22"/>
    <x v="5"/>
    <n v="40"/>
    <n v="109"/>
    <n v="4360"/>
    <n v="1395"/>
    <n v="0.32"/>
    <x v="1"/>
    <s v="low Units"/>
    <n v="4.2000978144069931E-4"/>
  </r>
  <r>
    <x v="0"/>
    <s v="Outlet"/>
    <n v="1128299"/>
    <n v="44524"/>
    <s v="24-11-2021"/>
    <x v="9"/>
    <x v="1"/>
    <s v="Wednesday"/>
    <s v="24"/>
    <x v="4"/>
    <x v="18"/>
    <x v="22"/>
    <x v="0"/>
    <n v="34"/>
    <n v="173"/>
    <n v="5882"/>
    <n v="2470"/>
    <n v="0.42"/>
    <x v="1"/>
    <s v="low Units"/>
    <n v="7.4367323308855001E-4"/>
  </r>
  <r>
    <x v="0"/>
    <s v="Outlet"/>
    <n v="1128299"/>
    <n v="44524"/>
    <s v="24-11-2021"/>
    <x v="9"/>
    <x v="1"/>
    <s v="Wednesday"/>
    <s v="24"/>
    <x v="4"/>
    <x v="18"/>
    <x v="22"/>
    <x v="1"/>
    <n v="34"/>
    <n v="221"/>
    <n v="7514"/>
    <n v="2780"/>
    <n v="0.37"/>
    <x v="1"/>
    <s v="low Units"/>
    <n v="8.3700874007537206E-4"/>
  </r>
  <r>
    <x v="0"/>
    <s v="Outlet"/>
    <n v="1128299"/>
    <n v="44524"/>
    <s v="24-11-2021"/>
    <x v="9"/>
    <x v="1"/>
    <s v="Wednesday"/>
    <s v="24"/>
    <x v="4"/>
    <x v="18"/>
    <x v="22"/>
    <x v="2"/>
    <n v="33"/>
    <n v="143"/>
    <n v="4719"/>
    <n v="1840"/>
    <n v="0.39"/>
    <x v="1"/>
    <s v="low Units"/>
    <n v="5.5399139630887937E-4"/>
  </r>
  <r>
    <x v="0"/>
    <s v="Outlet"/>
    <n v="1128299"/>
    <n v="44524"/>
    <s v="24-11-2021"/>
    <x v="9"/>
    <x v="1"/>
    <s v="Wednesday"/>
    <s v="24"/>
    <x v="4"/>
    <x v="18"/>
    <x v="22"/>
    <x v="3"/>
    <n v="36"/>
    <n v="144"/>
    <n v="5184"/>
    <n v="2022"/>
    <n v="0.39"/>
    <x v="1"/>
    <s v="low Units"/>
    <n v="6.0878837137856199E-4"/>
  </r>
  <r>
    <x v="0"/>
    <s v="Outlet"/>
    <n v="1128299"/>
    <n v="44524"/>
    <s v="24-11-2021"/>
    <x v="9"/>
    <x v="1"/>
    <s v="Wednesday"/>
    <s v="24"/>
    <x v="4"/>
    <x v="18"/>
    <x v="22"/>
    <x v="4"/>
    <n v="56"/>
    <n v="136"/>
    <n v="7616"/>
    <n v="3351"/>
    <n v="0.44"/>
    <x v="1"/>
    <s v="low Units"/>
    <n v="1.0089267222994861E-3"/>
  </r>
  <r>
    <x v="0"/>
    <s v="Outlet"/>
    <n v="1128299"/>
    <n v="44524"/>
    <s v="24-11-2021"/>
    <x v="9"/>
    <x v="1"/>
    <s v="Wednesday"/>
    <s v="24"/>
    <x v="4"/>
    <x v="18"/>
    <x v="22"/>
    <x v="5"/>
    <n v="60"/>
    <n v="176"/>
    <n v="10560"/>
    <n v="3485"/>
    <n v="0.33"/>
    <x v="1"/>
    <s v="low Units"/>
    <n v="1.0492717479002416E-3"/>
  </r>
  <r>
    <x v="0"/>
    <s v="Outlet"/>
    <n v="1128299"/>
    <n v="44553"/>
    <s v="23-12-2021"/>
    <x v="10"/>
    <x v="1"/>
    <s v="Thursday"/>
    <s v="23"/>
    <x v="4"/>
    <x v="18"/>
    <x v="22"/>
    <x v="0"/>
    <n v="49"/>
    <n v="248"/>
    <n v="12152"/>
    <n v="4861"/>
    <n v="0.4"/>
    <x v="1"/>
    <s v="low Units"/>
    <n v="1.4635609660094905E-3"/>
  </r>
  <r>
    <x v="0"/>
    <s v="Outlet"/>
    <n v="1128299"/>
    <n v="44553"/>
    <s v="23-12-2021"/>
    <x v="10"/>
    <x v="1"/>
    <s v="Thursday"/>
    <s v="23"/>
    <x v="4"/>
    <x v="18"/>
    <x v="22"/>
    <x v="1"/>
    <n v="54"/>
    <n v="225"/>
    <n v="12150"/>
    <n v="4982"/>
    <n v="0.41"/>
    <x v="1"/>
    <s v="low Units"/>
    <n v="1.4999919219624114E-3"/>
  </r>
  <r>
    <x v="2"/>
    <s v="Outlet"/>
    <n v="1128299"/>
    <n v="44553"/>
    <s v="23-12-2021"/>
    <x v="10"/>
    <x v="1"/>
    <s v="Thursday"/>
    <s v="23"/>
    <x v="4"/>
    <x v="18"/>
    <x v="22"/>
    <x v="2"/>
    <n v="53"/>
    <n v="165"/>
    <n v="8745"/>
    <n v="3498"/>
    <n v="0.4"/>
    <x v="1"/>
    <s v="low Units"/>
    <n v="1.053185817548076E-3"/>
  </r>
  <r>
    <x v="2"/>
    <s v="Outlet"/>
    <n v="1128299"/>
    <n v="44553"/>
    <s v="23-12-2021"/>
    <x v="10"/>
    <x v="1"/>
    <s v="Thursday"/>
    <s v="23"/>
    <x v="4"/>
    <x v="18"/>
    <x v="22"/>
    <x v="3"/>
    <n v="51"/>
    <n v="176"/>
    <n v="8976"/>
    <n v="3501"/>
    <n v="0.39"/>
    <x v="1"/>
    <s v="low Units"/>
    <n v="1.0540890643898841E-3"/>
  </r>
  <r>
    <x v="2"/>
    <s v="Outlet"/>
    <n v="1128299"/>
    <n v="44553"/>
    <s v="23-12-2021"/>
    <x v="10"/>
    <x v="1"/>
    <s v="Thursday"/>
    <s v="23"/>
    <x v="4"/>
    <x v="18"/>
    <x v="22"/>
    <x v="4"/>
    <n v="59"/>
    <n v="157"/>
    <n v="9263"/>
    <n v="3890"/>
    <n v="0.42"/>
    <x v="1"/>
    <s v="low Units"/>
    <n v="1.1712100715443156E-3"/>
  </r>
  <r>
    <x v="2"/>
    <s v="Outlet"/>
    <n v="1128299"/>
    <n v="44553"/>
    <s v="23-12-2021"/>
    <x v="10"/>
    <x v="1"/>
    <s v="Thursday"/>
    <s v="23"/>
    <x v="4"/>
    <x v="18"/>
    <x v="22"/>
    <x v="5"/>
    <n v="65"/>
    <n v="190"/>
    <n v="12350"/>
    <n v="4323"/>
    <n v="0.35"/>
    <x v="1"/>
    <s v="low Units"/>
    <n v="1.3015786990452638E-3"/>
  </r>
  <r>
    <x v="2"/>
    <s v="Outlet"/>
    <n v="1185732"/>
    <n v="44215"/>
    <s v="19-01-2021"/>
    <x v="0"/>
    <x v="1"/>
    <s v="Tuesday"/>
    <s v="19"/>
    <x v="4"/>
    <x v="18"/>
    <x v="22"/>
    <x v="0"/>
    <n v="23"/>
    <n v="233"/>
    <n v="5359"/>
    <n v="2787"/>
    <n v="0.52"/>
    <x v="1"/>
    <s v="low Units"/>
    <n v="8.3911631603959065E-4"/>
  </r>
  <r>
    <x v="2"/>
    <s v="Outlet"/>
    <n v="1185732"/>
    <n v="44215"/>
    <s v="19-01-2021"/>
    <x v="0"/>
    <x v="1"/>
    <s v="Tuesday"/>
    <s v="19"/>
    <x v="4"/>
    <x v="18"/>
    <x v="22"/>
    <x v="1"/>
    <n v="28"/>
    <n v="187"/>
    <n v="5236"/>
    <n v="2461"/>
    <n v="0.47"/>
    <x v="1"/>
    <s v="low Units"/>
    <n v="7.4096349256312622E-4"/>
  </r>
  <r>
    <x v="2"/>
    <s v="Outlet"/>
    <n v="1185732"/>
    <n v="44215"/>
    <s v="19-01-2021"/>
    <x v="0"/>
    <x v="1"/>
    <s v="Tuesday"/>
    <s v="19"/>
    <x v="4"/>
    <x v="18"/>
    <x v="22"/>
    <x v="2"/>
    <n v="18"/>
    <n v="176"/>
    <n v="3168"/>
    <n v="1014"/>
    <n v="0.32"/>
    <x v="1"/>
    <s v="low Units"/>
    <n v="3.0529743253108896E-4"/>
  </r>
  <r>
    <x v="2"/>
    <s v="Outlet"/>
    <n v="1185732"/>
    <n v="44215"/>
    <s v="19-01-2021"/>
    <x v="0"/>
    <x v="1"/>
    <s v="Tuesday"/>
    <s v="19"/>
    <x v="4"/>
    <x v="18"/>
    <x v="22"/>
    <x v="3"/>
    <n v="21"/>
    <n v="136"/>
    <n v="2856"/>
    <n v="1200"/>
    <n v="0.42"/>
    <x v="1"/>
    <s v="low Units"/>
    <n v="3.6129873672318221E-4"/>
  </r>
  <r>
    <x v="2"/>
    <s v="Outlet"/>
    <n v="1185732"/>
    <n v="44215"/>
    <s v="19-01-2021"/>
    <x v="0"/>
    <x v="1"/>
    <s v="Tuesday"/>
    <s v="19"/>
    <x v="4"/>
    <x v="18"/>
    <x v="22"/>
    <x v="4"/>
    <n v="30"/>
    <n v="140"/>
    <n v="4200"/>
    <n v="1890"/>
    <n v="0.45"/>
    <x v="1"/>
    <s v="low Units"/>
    <n v="5.6904551033901195E-4"/>
  </r>
  <r>
    <x v="2"/>
    <s v="Outlet"/>
    <n v="1185732"/>
    <n v="44215"/>
    <s v="19-01-2021"/>
    <x v="0"/>
    <x v="1"/>
    <s v="Tuesday"/>
    <s v="19"/>
    <x v="4"/>
    <x v="18"/>
    <x v="22"/>
    <x v="5"/>
    <n v="25"/>
    <n v="193"/>
    <n v="4825"/>
    <n v="2799"/>
    <n v="0.57999999999999996"/>
    <x v="1"/>
    <s v="low Units"/>
    <n v="8.4272930340682252E-4"/>
  </r>
  <r>
    <x v="2"/>
    <s v="Outlet"/>
    <n v="1185732"/>
    <n v="44244"/>
    <s v="17-02-2021"/>
    <x v="1"/>
    <x v="1"/>
    <s v="Wednesday"/>
    <s v="17"/>
    <x v="4"/>
    <x v="18"/>
    <x v="22"/>
    <x v="0"/>
    <n v="26"/>
    <n v="256"/>
    <n v="6656"/>
    <n v="3661"/>
    <n v="0.55000000000000004"/>
    <x v="1"/>
    <s v="low Units"/>
    <n v="1.1022622292863084E-3"/>
  </r>
  <r>
    <x v="2"/>
    <s v="Outlet"/>
    <n v="1185732"/>
    <n v="44244"/>
    <s v="17-02-2021"/>
    <x v="1"/>
    <x v="1"/>
    <s v="Wednesday"/>
    <s v="17"/>
    <x v="4"/>
    <x v="18"/>
    <x v="22"/>
    <x v="1"/>
    <n v="27"/>
    <n v="153"/>
    <n v="4131"/>
    <n v="1859"/>
    <n v="0.45"/>
    <x v="1"/>
    <s v="low Units"/>
    <n v="5.5971195964032972E-4"/>
  </r>
  <r>
    <x v="2"/>
    <s v="Outlet"/>
    <n v="1185732"/>
    <n v="44244"/>
    <s v="17-02-2021"/>
    <x v="1"/>
    <x v="1"/>
    <s v="Wednesday"/>
    <s v="17"/>
    <x v="4"/>
    <x v="18"/>
    <x v="22"/>
    <x v="2"/>
    <n v="17"/>
    <n v="170"/>
    <n v="2890"/>
    <n v="1040"/>
    <n v="0.36"/>
    <x v="1"/>
    <s v="low Units"/>
    <n v="3.1312557182675791E-4"/>
  </r>
  <r>
    <x v="3"/>
    <s v="Outlet"/>
    <n v="1185732"/>
    <n v="44238"/>
    <s v="11-02-2021"/>
    <x v="1"/>
    <x v="1"/>
    <s v="Thursday"/>
    <s v="11"/>
    <x v="2"/>
    <x v="21"/>
    <x v="25"/>
    <x v="3"/>
    <n v="16"/>
    <n v="93"/>
    <n v="1488"/>
    <n v="625"/>
    <n v="0.42"/>
    <x v="1"/>
    <s v="low Units"/>
    <n v="1.881764253766574E-4"/>
  </r>
  <r>
    <x v="3"/>
    <s v="Outlet"/>
    <n v="1185732"/>
    <n v="44238"/>
    <s v="11-02-2021"/>
    <x v="1"/>
    <x v="1"/>
    <s v="Thursday"/>
    <s v="11"/>
    <x v="2"/>
    <x v="21"/>
    <x v="25"/>
    <x v="4"/>
    <n v="28"/>
    <n v="120"/>
    <n v="3360"/>
    <n v="1411"/>
    <n v="0.42"/>
    <x v="1"/>
    <s v="low Units"/>
    <n v="4.2482709793034175E-4"/>
  </r>
  <r>
    <x v="3"/>
    <s v="Outlet"/>
    <n v="1185732"/>
    <n v="44238"/>
    <s v="11-02-2021"/>
    <x v="1"/>
    <x v="1"/>
    <s v="Thursday"/>
    <s v="11"/>
    <x v="2"/>
    <x v="21"/>
    <x v="25"/>
    <x v="5"/>
    <n v="18"/>
    <n v="149"/>
    <n v="2682"/>
    <n v="1475"/>
    <n v="0.55000000000000004"/>
    <x v="1"/>
    <s v="low Units"/>
    <n v="4.4409636388891146E-4"/>
  </r>
  <r>
    <x v="3"/>
    <s v="Outlet"/>
    <n v="1185732"/>
    <n v="44265"/>
    <s v="10-03-2021"/>
    <x v="2"/>
    <x v="1"/>
    <s v="Wednesday"/>
    <s v="10"/>
    <x v="2"/>
    <x v="21"/>
    <x v="25"/>
    <x v="0"/>
    <n v="20"/>
    <n v="228"/>
    <n v="4560"/>
    <n v="1961"/>
    <n v="0.43"/>
    <x v="1"/>
    <s v="low Units"/>
    <n v="5.904223522618003E-4"/>
  </r>
  <r>
    <x v="3"/>
    <s v="Outlet"/>
    <n v="1185732"/>
    <n v="44265"/>
    <s v="10-03-2021"/>
    <x v="2"/>
    <x v="1"/>
    <s v="Wednesday"/>
    <s v="10"/>
    <x v="2"/>
    <x v="21"/>
    <x v="25"/>
    <x v="1"/>
    <n v="22"/>
    <n v="105"/>
    <n v="2310"/>
    <n v="924"/>
    <n v="0.4"/>
    <x v="1"/>
    <s v="low Units"/>
    <n v="2.7820002727685025E-4"/>
  </r>
  <r>
    <x v="3"/>
    <s v="Outlet"/>
    <n v="1185732"/>
    <n v="44265"/>
    <s v="10-03-2021"/>
    <x v="2"/>
    <x v="1"/>
    <s v="Wednesday"/>
    <s v="10"/>
    <x v="2"/>
    <x v="21"/>
    <x v="25"/>
    <x v="2"/>
    <n v="16"/>
    <n v="140"/>
    <n v="2240"/>
    <n v="874"/>
    <n v="0.39"/>
    <x v="1"/>
    <s v="low Units"/>
    <n v="2.6314591324671767E-4"/>
  </r>
  <r>
    <x v="3"/>
    <s v="Outlet"/>
    <n v="1185732"/>
    <n v="44265"/>
    <s v="10-03-2021"/>
    <x v="2"/>
    <x v="1"/>
    <s v="Wednesday"/>
    <s v="10"/>
    <x v="2"/>
    <x v="21"/>
    <x v="25"/>
    <x v="3"/>
    <n v="20"/>
    <n v="75"/>
    <n v="1500"/>
    <n v="630"/>
    <n v="0.42"/>
    <x v="1"/>
    <s v="low Units"/>
    <n v="1.8968183677967065E-4"/>
  </r>
  <r>
    <x v="3"/>
    <s v="Outlet"/>
    <n v="1185732"/>
    <n v="44265"/>
    <s v="10-03-2021"/>
    <x v="2"/>
    <x v="1"/>
    <s v="Wednesday"/>
    <s v="10"/>
    <x v="2"/>
    <x v="21"/>
    <x v="25"/>
    <x v="4"/>
    <n v="28"/>
    <n v="90"/>
    <n v="2520"/>
    <n v="1008"/>
    <n v="0.4"/>
    <x v="1"/>
    <s v="low Units"/>
    <n v="3.0349093884747303E-4"/>
  </r>
  <r>
    <x v="3"/>
    <s v="Outlet"/>
    <n v="1185732"/>
    <n v="44265"/>
    <s v="10-03-2021"/>
    <x v="2"/>
    <x v="1"/>
    <s v="Wednesday"/>
    <s v="10"/>
    <x v="2"/>
    <x v="21"/>
    <x v="25"/>
    <x v="5"/>
    <n v="21"/>
    <n v="140"/>
    <n v="2940"/>
    <n v="1676"/>
    <n v="0.56999999999999995"/>
    <x v="1"/>
    <s v="low Units"/>
    <n v="5.0461390229004444E-4"/>
  </r>
  <r>
    <x v="3"/>
    <s v="Outlet"/>
    <n v="1185732"/>
    <n v="44297"/>
    <s v="11-04-2021"/>
    <x v="3"/>
    <x v="1"/>
    <s v="Sunday"/>
    <s v="11"/>
    <x v="2"/>
    <x v="21"/>
    <x v="25"/>
    <x v="0"/>
    <n v="20"/>
    <n v="194"/>
    <n v="3880"/>
    <n v="1785"/>
    <n v="0.46"/>
    <x v="1"/>
    <s v="low Units"/>
    <n v="5.3743187087573361E-4"/>
  </r>
  <r>
    <x v="3"/>
    <s v="Outlet"/>
    <n v="1185732"/>
    <n v="44297"/>
    <s v="11-04-2021"/>
    <x v="3"/>
    <x v="1"/>
    <s v="Sunday"/>
    <s v="11"/>
    <x v="2"/>
    <x v="21"/>
    <x v="25"/>
    <x v="1"/>
    <n v="20"/>
    <n v="111"/>
    <n v="2220"/>
    <n v="821"/>
    <n v="0.37"/>
    <x v="1"/>
    <s v="low Units"/>
    <n v="2.4718855237477712E-4"/>
  </r>
  <r>
    <x v="3"/>
    <s v="Outlet"/>
    <n v="1185732"/>
    <n v="44297"/>
    <s v="11-04-2021"/>
    <x v="3"/>
    <x v="1"/>
    <s v="Sunday"/>
    <s v="11"/>
    <x v="2"/>
    <x v="21"/>
    <x v="25"/>
    <x v="2"/>
    <n v="10"/>
    <n v="107"/>
    <n v="1070"/>
    <n v="439"/>
    <n v="0.41"/>
    <x v="1"/>
    <s v="low Units"/>
    <n v="1.3217512118456417E-4"/>
  </r>
  <r>
    <x v="3"/>
    <s v="Outlet"/>
    <n v="1185732"/>
    <n v="44297"/>
    <s v="11-04-2021"/>
    <x v="3"/>
    <x v="1"/>
    <s v="Sunday"/>
    <s v="11"/>
    <x v="2"/>
    <x v="21"/>
    <x v="25"/>
    <x v="3"/>
    <n v="14"/>
    <n v="75"/>
    <n v="1050"/>
    <n v="473"/>
    <n v="0.45"/>
    <x v="1"/>
    <s v="low Units"/>
    <n v="1.4241191872505431E-4"/>
  </r>
  <r>
    <x v="3"/>
    <s v="Outlet"/>
    <n v="1185732"/>
    <n v="44297"/>
    <s v="11-04-2021"/>
    <x v="3"/>
    <x v="1"/>
    <s v="Sunday"/>
    <s v="11"/>
    <x v="2"/>
    <x v="21"/>
    <x v="25"/>
    <x v="4"/>
    <n v="24"/>
    <n v="88"/>
    <n v="2112"/>
    <n v="824"/>
    <n v="0.39"/>
    <x v="1"/>
    <s v="low Units"/>
    <n v="2.4809179921658509E-4"/>
  </r>
  <r>
    <x v="3"/>
    <s v="Outlet"/>
    <n v="1185732"/>
    <n v="44297"/>
    <s v="11-04-2021"/>
    <x v="3"/>
    <x v="1"/>
    <s v="Sunday"/>
    <s v="11"/>
    <x v="2"/>
    <x v="21"/>
    <x v="25"/>
    <x v="5"/>
    <n v="20"/>
    <n v="136"/>
    <n v="2720"/>
    <n v="1414"/>
    <n v="0.52"/>
    <x v="1"/>
    <s v="low Units"/>
    <n v="4.2573034477214972E-4"/>
  </r>
  <r>
    <x v="3"/>
    <s v="Outlet"/>
    <n v="1185732"/>
    <n v="44328"/>
    <s v="12-05-2021"/>
    <x v="4"/>
    <x v="1"/>
    <s v="Wednesday"/>
    <s v="12"/>
    <x v="2"/>
    <x v="21"/>
    <x v="25"/>
    <x v="0"/>
    <n v="27"/>
    <n v="228"/>
    <n v="6156"/>
    <n v="2647"/>
    <n v="0.43"/>
    <x v="1"/>
    <s v="low Units"/>
    <n v="7.9696479675521947E-4"/>
  </r>
  <r>
    <x v="3"/>
    <s v="Outlet"/>
    <n v="1185732"/>
    <n v="44328"/>
    <s v="12-05-2021"/>
    <x v="4"/>
    <x v="1"/>
    <s v="Wednesday"/>
    <s v="12"/>
    <x v="2"/>
    <x v="21"/>
    <x v="25"/>
    <x v="1"/>
    <n v="22"/>
    <n v="128"/>
    <n v="2816"/>
    <n v="1183"/>
    <n v="0.42"/>
    <x v="1"/>
    <s v="low Units"/>
    <n v="3.5618033795293711E-4"/>
  </r>
  <r>
    <x v="3"/>
    <s v="Outlet"/>
    <n v="1185732"/>
    <n v="44328"/>
    <s v="12-05-2021"/>
    <x v="4"/>
    <x v="1"/>
    <s v="Wednesday"/>
    <s v="12"/>
    <x v="2"/>
    <x v="21"/>
    <x v="25"/>
    <x v="2"/>
    <n v="19"/>
    <n v="109"/>
    <n v="2071"/>
    <n v="787"/>
    <n v="0.38"/>
    <x v="1"/>
    <s v="low Units"/>
    <n v="2.3695175483428701E-4"/>
  </r>
  <r>
    <x v="3"/>
    <s v="Outlet"/>
    <n v="1185732"/>
    <n v="44328"/>
    <s v="12-05-2021"/>
    <x v="4"/>
    <x v="1"/>
    <s v="Wednesday"/>
    <s v="12"/>
    <x v="2"/>
    <x v="21"/>
    <x v="25"/>
    <x v="3"/>
    <n v="19"/>
    <n v="94"/>
    <n v="1786"/>
    <n v="768"/>
    <n v="0.43"/>
    <x v="1"/>
    <s v="low Units"/>
    <n v="2.3123119150283663E-4"/>
  </r>
  <r>
    <x v="3"/>
    <s v="Outlet"/>
    <n v="1185732"/>
    <n v="44328"/>
    <s v="12-05-2021"/>
    <x v="4"/>
    <x v="1"/>
    <s v="Wednesday"/>
    <s v="12"/>
    <x v="2"/>
    <x v="21"/>
    <x v="25"/>
    <x v="4"/>
    <n v="29"/>
    <n v="90"/>
    <n v="2610"/>
    <n v="1096"/>
    <n v="0.42"/>
    <x v="1"/>
    <s v="low Units"/>
    <n v="3.2998617954050643E-4"/>
  </r>
  <r>
    <x v="3"/>
    <s v="Outlet"/>
    <n v="1185732"/>
    <n v="44328"/>
    <s v="12-05-2021"/>
    <x v="4"/>
    <x v="1"/>
    <s v="Wednesday"/>
    <s v="12"/>
    <x v="2"/>
    <x v="21"/>
    <x v="25"/>
    <x v="5"/>
    <n v="32"/>
    <n v="128"/>
    <n v="4096"/>
    <n v="2335"/>
    <n v="0.56999999999999995"/>
    <x v="1"/>
    <s v="low Units"/>
    <n v="7.03027125207192E-4"/>
  </r>
  <r>
    <x v="3"/>
    <s v="Outlet"/>
    <n v="1185732"/>
    <n v="44358"/>
    <s v="11-06-2021"/>
    <x v="11"/>
    <x v="1"/>
    <s v="Friday"/>
    <s v="11"/>
    <x v="2"/>
    <x v="21"/>
    <x v="25"/>
    <x v="0"/>
    <n v="21"/>
    <n v="208"/>
    <n v="4368"/>
    <n v="1878"/>
    <n v="0.43"/>
    <x v="1"/>
    <s v="low Units"/>
    <n v="5.6543252297178007E-4"/>
  </r>
  <r>
    <x v="3"/>
    <s v="Outlet"/>
    <n v="1185732"/>
    <n v="44358"/>
    <s v="11-06-2021"/>
    <x v="11"/>
    <x v="1"/>
    <s v="Friday"/>
    <s v="11"/>
    <x v="2"/>
    <x v="21"/>
    <x v="25"/>
    <x v="1"/>
    <n v="18"/>
    <n v="132"/>
    <n v="2376"/>
    <n v="950"/>
    <n v="0.4"/>
    <x v="1"/>
    <s v="low Units"/>
    <n v="2.8602816657251925E-4"/>
  </r>
  <r>
    <x v="3"/>
    <s v="Outlet"/>
    <n v="1185732"/>
    <n v="44358"/>
    <s v="11-06-2021"/>
    <x v="11"/>
    <x v="1"/>
    <s v="Friday"/>
    <s v="11"/>
    <x v="2"/>
    <x v="21"/>
    <x v="25"/>
    <x v="2"/>
    <n v="13"/>
    <n v="128"/>
    <n v="1664"/>
    <n v="616"/>
    <n v="0.37"/>
    <x v="1"/>
    <s v="low Units"/>
    <n v="1.8546668485123352E-4"/>
  </r>
  <r>
    <x v="3"/>
    <s v="Outlet"/>
    <n v="1185732"/>
    <n v="44358"/>
    <s v="11-06-2021"/>
    <x v="11"/>
    <x v="1"/>
    <s v="Friday"/>
    <s v="11"/>
    <x v="2"/>
    <x v="21"/>
    <x v="25"/>
    <x v="3"/>
    <n v="13"/>
    <n v="132"/>
    <n v="1716"/>
    <n v="738"/>
    <n v="0.43"/>
    <x v="1"/>
    <s v="low Units"/>
    <n v="2.2219872308475706E-4"/>
  </r>
  <r>
    <x v="3"/>
    <s v="Outlet"/>
    <n v="1185732"/>
    <n v="44358"/>
    <s v="11-06-2021"/>
    <x v="11"/>
    <x v="1"/>
    <s v="Friday"/>
    <s v="11"/>
    <x v="2"/>
    <x v="21"/>
    <x v="25"/>
    <x v="4"/>
    <n v="24"/>
    <n v="132"/>
    <n v="3168"/>
    <n v="1172"/>
    <n v="0.37"/>
    <x v="1"/>
    <s v="low Units"/>
    <n v="3.5286843286630795E-4"/>
  </r>
  <r>
    <x v="3"/>
    <s v="Outlet"/>
    <n v="1185732"/>
    <n v="44358"/>
    <s v="11-06-2021"/>
    <x v="11"/>
    <x v="1"/>
    <s v="Friday"/>
    <s v="11"/>
    <x v="2"/>
    <x v="21"/>
    <x v="25"/>
    <x v="5"/>
    <n v="32"/>
    <n v="190"/>
    <n v="6080"/>
    <n v="3283"/>
    <n v="0.54"/>
    <x v="1"/>
    <s v="low Units"/>
    <n v="9.8845312721850594E-4"/>
  </r>
  <r>
    <x v="3"/>
    <s v="Outlet"/>
    <n v="1185732"/>
    <n v="44387"/>
    <s v="10-07-2021"/>
    <x v="5"/>
    <x v="1"/>
    <s v="Saturday"/>
    <s v="10"/>
    <x v="2"/>
    <x v="21"/>
    <x v="25"/>
    <x v="0"/>
    <n v="28"/>
    <n v="248"/>
    <n v="6944"/>
    <n v="2986"/>
    <n v="0.43"/>
    <x v="1"/>
    <s v="low Units"/>
    <n v="8.9903168987951832E-4"/>
  </r>
  <r>
    <x v="3"/>
    <s v="Outlet"/>
    <n v="1185732"/>
    <n v="44387"/>
    <s v="10-07-2021"/>
    <x v="5"/>
    <x v="1"/>
    <s v="Saturday"/>
    <s v="10"/>
    <x v="2"/>
    <x v="21"/>
    <x v="25"/>
    <x v="1"/>
    <n v="20"/>
    <n v="182"/>
    <n v="3640"/>
    <n v="1420"/>
    <n v="0.39"/>
    <x v="1"/>
    <s v="low Units"/>
    <n v="4.275368384557656E-4"/>
  </r>
  <r>
    <x v="3"/>
    <s v="Outlet"/>
    <n v="1185732"/>
    <n v="44387"/>
    <s v="10-07-2021"/>
    <x v="5"/>
    <x v="1"/>
    <s v="Saturday"/>
    <s v="10"/>
    <x v="2"/>
    <x v="21"/>
    <x v="25"/>
    <x v="2"/>
    <n v="19"/>
    <n v="157"/>
    <n v="2983"/>
    <n v="1163"/>
    <n v="0.39"/>
    <x v="1"/>
    <s v="low Units"/>
    <n v="3.501586923408841E-4"/>
  </r>
  <r>
    <x v="3"/>
    <s v="Outlet"/>
    <n v="1185732"/>
    <n v="44387"/>
    <s v="10-07-2021"/>
    <x v="5"/>
    <x v="1"/>
    <s v="Saturday"/>
    <s v="10"/>
    <x v="2"/>
    <x v="21"/>
    <x v="25"/>
    <x v="3"/>
    <n v="16"/>
    <n v="128"/>
    <n v="2048"/>
    <n v="963"/>
    <n v="0.47"/>
    <x v="1"/>
    <s v="low Units"/>
    <n v="2.8994223622035373E-4"/>
  </r>
  <r>
    <x v="3"/>
    <s v="Outlet"/>
    <n v="1185732"/>
    <n v="44387"/>
    <s v="10-07-2021"/>
    <x v="5"/>
    <x v="1"/>
    <s v="Saturday"/>
    <s v="10"/>
    <x v="2"/>
    <x v="21"/>
    <x v="25"/>
    <x v="4"/>
    <n v="28"/>
    <n v="140"/>
    <n v="3920"/>
    <n v="1490"/>
    <n v="0.38"/>
    <x v="1"/>
    <s v="low Units"/>
    <n v="4.4861259809795125E-4"/>
  </r>
  <r>
    <x v="3"/>
    <s v="Outlet"/>
    <n v="1185732"/>
    <n v="44387"/>
    <s v="10-07-2021"/>
    <x v="5"/>
    <x v="1"/>
    <s v="Saturday"/>
    <s v="10"/>
    <x v="2"/>
    <x v="21"/>
    <x v="25"/>
    <x v="5"/>
    <n v="32"/>
    <n v="204"/>
    <n v="6528"/>
    <n v="3590"/>
    <n v="0.55000000000000004"/>
    <x v="1"/>
    <s v="low Units"/>
    <n v="1.0808853873635199E-3"/>
  </r>
  <r>
    <x v="3"/>
    <s v="Outlet"/>
    <n v="1185732"/>
    <n v="44419"/>
    <s v="11-08-2021"/>
    <x v="6"/>
    <x v="1"/>
    <s v="Wednesday"/>
    <s v="11"/>
    <x v="2"/>
    <x v="21"/>
    <x v="25"/>
    <x v="0"/>
    <n v="27"/>
    <n v="248"/>
    <n v="6696"/>
    <n v="3147"/>
    <n v="0.47"/>
    <x v="1"/>
    <s v="low Units"/>
    <n v="9.4750593705654538E-4"/>
  </r>
  <r>
    <x v="3"/>
    <s v="Outlet"/>
    <n v="1185732"/>
    <n v="44419"/>
    <s v="11-08-2021"/>
    <x v="6"/>
    <x v="1"/>
    <s v="Wednesday"/>
    <s v="11"/>
    <x v="2"/>
    <x v="21"/>
    <x v="25"/>
    <x v="1"/>
    <n v="28"/>
    <n v="179"/>
    <n v="5012"/>
    <n v="2105"/>
    <n v="0.42"/>
    <x v="1"/>
    <s v="low Units"/>
    <n v="6.3377820066858211E-4"/>
  </r>
  <r>
    <x v="3"/>
    <s v="Outlet"/>
    <n v="1185732"/>
    <n v="44419"/>
    <s v="11-08-2021"/>
    <x v="6"/>
    <x v="1"/>
    <s v="Wednesday"/>
    <s v="11"/>
    <x v="2"/>
    <x v="21"/>
    <x v="25"/>
    <x v="2"/>
    <n v="23"/>
    <n v="158"/>
    <n v="3634"/>
    <n v="1490"/>
    <n v="0.41"/>
    <x v="1"/>
    <s v="low Units"/>
    <n v="4.4861259809795125E-4"/>
  </r>
  <r>
    <x v="3"/>
    <s v="Outlet"/>
    <n v="1185732"/>
    <n v="44419"/>
    <s v="11-08-2021"/>
    <x v="6"/>
    <x v="1"/>
    <s v="Wednesday"/>
    <s v="11"/>
    <x v="2"/>
    <x v="21"/>
    <x v="25"/>
    <x v="3"/>
    <n v="14"/>
    <n v="124"/>
    <n v="1736"/>
    <n v="816"/>
    <n v="0.47"/>
    <x v="1"/>
    <s v="low Units"/>
    <n v="2.456831409717639E-4"/>
  </r>
  <r>
    <x v="3"/>
    <s v="Outlet"/>
    <n v="1185732"/>
    <n v="44419"/>
    <s v="11-08-2021"/>
    <x v="6"/>
    <x v="1"/>
    <s v="Wednesday"/>
    <s v="11"/>
    <x v="2"/>
    <x v="21"/>
    <x v="25"/>
    <x v="4"/>
    <n v="23"/>
    <n v="109"/>
    <n v="2507"/>
    <n v="978"/>
    <n v="0.39"/>
    <x v="1"/>
    <s v="low Units"/>
    <n v="2.9445847042939351E-4"/>
  </r>
  <r>
    <x v="3"/>
    <s v="Outlet"/>
    <n v="1185732"/>
    <n v="44419"/>
    <s v="11-08-2021"/>
    <x v="6"/>
    <x v="1"/>
    <s v="Wednesday"/>
    <s v="11"/>
    <x v="2"/>
    <x v="21"/>
    <x v="25"/>
    <x v="5"/>
    <n v="27"/>
    <n v="184"/>
    <n v="4968"/>
    <n v="2832"/>
    <n v="0.56999999999999995"/>
    <x v="1"/>
    <s v="low Units"/>
    <n v="8.5266501866671006E-4"/>
  </r>
  <r>
    <x v="3"/>
    <s v="Outlet"/>
    <n v="1185732"/>
    <n v="44451"/>
    <s v="12-09-2021"/>
    <x v="7"/>
    <x v="1"/>
    <s v="Sunday"/>
    <s v="12"/>
    <x v="2"/>
    <x v="21"/>
    <x v="25"/>
    <x v="0"/>
    <n v="23"/>
    <n v="228"/>
    <n v="5244"/>
    <n v="2360"/>
    <n v="0.45"/>
    <x v="1"/>
    <s v="low Units"/>
    <n v="7.105541822222584E-4"/>
  </r>
  <r>
    <x v="3"/>
    <s v="Outlet"/>
    <n v="1185732"/>
    <n v="44451"/>
    <s v="12-09-2021"/>
    <x v="7"/>
    <x v="1"/>
    <s v="Sunday"/>
    <s v="12"/>
    <x v="2"/>
    <x v="21"/>
    <x v="25"/>
    <x v="1"/>
    <n v="19"/>
    <n v="158"/>
    <n v="3002"/>
    <n v="1141"/>
    <n v="0.38"/>
    <x v="1"/>
    <s v="low Units"/>
    <n v="3.4353488216762573E-4"/>
  </r>
  <r>
    <x v="3"/>
    <s v="Outlet"/>
    <n v="1185732"/>
    <n v="44451"/>
    <s v="12-09-2021"/>
    <x v="7"/>
    <x v="1"/>
    <s v="Sunday"/>
    <s v="12"/>
    <x v="2"/>
    <x v="21"/>
    <x v="25"/>
    <x v="2"/>
    <n v="7"/>
    <n v="105"/>
    <n v="735"/>
    <n v="309"/>
    <n v="0.42"/>
    <x v="1"/>
    <s v="low Units"/>
    <n v="9.3034424706219416E-5"/>
  </r>
  <r>
    <x v="3"/>
    <s v="Outlet"/>
    <n v="1185732"/>
    <n v="44451"/>
    <s v="12-09-2021"/>
    <x v="7"/>
    <x v="1"/>
    <s v="Sunday"/>
    <s v="12"/>
    <x v="2"/>
    <x v="21"/>
    <x v="25"/>
    <x v="3"/>
    <n v="7"/>
    <n v="111"/>
    <n v="777"/>
    <n v="357"/>
    <n v="0.46"/>
    <x v="1"/>
    <s v="low Units"/>
    <n v="1.074863741751467E-4"/>
  </r>
  <r>
    <x v="3"/>
    <s v="Outlet"/>
    <n v="1185732"/>
    <n v="44451"/>
    <s v="12-09-2021"/>
    <x v="7"/>
    <x v="1"/>
    <s v="Sunday"/>
    <s v="12"/>
    <x v="2"/>
    <x v="21"/>
    <x v="25"/>
    <x v="4"/>
    <n v="16"/>
    <n v="114"/>
    <n v="1824"/>
    <n v="748"/>
    <n v="0.41"/>
    <x v="1"/>
    <s v="low Units"/>
    <n v="2.2520954589078356E-4"/>
  </r>
  <r>
    <x v="3"/>
    <s v="Outlet"/>
    <n v="1185732"/>
    <n v="44451"/>
    <s v="12-09-2021"/>
    <x v="7"/>
    <x v="1"/>
    <s v="Sunday"/>
    <s v="12"/>
    <x v="2"/>
    <x v="21"/>
    <x v="25"/>
    <x v="5"/>
    <n v="18"/>
    <n v="132"/>
    <n v="2376"/>
    <n v="1354"/>
    <n v="0.56999999999999995"/>
    <x v="1"/>
    <s v="low Units"/>
    <n v="4.0766540793599052E-4"/>
  </r>
  <r>
    <x v="3"/>
    <s v="Outlet"/>
    <n v="1185732"/>
    <n v="44480"/>
    <s v="11-10-2021"/>
    <x v="8"/>
    <x v="1"/>
    <s v="Monday"/>
    <s v="11"/>
    <x v="2"/>
    <x v="21"/>
    <x v="25"/>
    <x v="0"/>
    <n v="24"/>
    <n v="201"/>
    <n v="4824"/>
    <n v="2267"/>
    <n v="0.47"/>
    <x v="1"/>
    <s v="low Units"/>
    <n v="6.8255353012621172E-4"/>
  </r>
  <r>
    <x v="3"/>
    <s v="Outlet"/>
    <n v="1185732"/>
    <n v="44480"/>
    <s v="11-10-2021"/>
    <x v="8"/>
    <x v="1"/>
    <s v="Monday"/>
    <s v="11"/>
    <x v="2"/>
    <x v="21"/>
    <x v="25"/>
    <x v="1"/>
    <n v="14"/>
    <n v="132"/>
    <n v="1848"/>
    <n v="739"/>
    <n v="0.4"/>
    <x v="1"/>
    <s v="low Units"/>
    <n v="2.2249980536535971E-4"/>
  </r>
  <r>
    <x v="3"/>
    <s v="Outlet"/>
    <n v="1185732"/>
    <n v="44480"/>
    <s v="11-10-2021"/>
    <x v="8"/>
    <x v="1"/>
    <s v="Monday"/>
    <s v="11"/>
    <x v="2"/>
    <x v="21"/>
    <x v="25"/>
    <x v="2"/>
    <n v="13"/>
    <n v="90"/>
    <n v="1170"/>
    <n v="480"/>
    <n v="0.41"/>
    <x v="1"/>
    <s v="low Units"/>
    <n v="1.4451949468927288E-4"/>
  </r>
  <r>
    <x v="3"/>
    <s v="Outlet"/>
    <n v="1185732"/>
    <n v="44480"/>
    <s v="11-10-2021"/>
    <x v="8"/>
    <x v="1"/>
    <s v="Monday"/>
    <s v="11"/>
    <x v="2"/>
    <x v="21"/>
    <x v="25"/>
    <x v="3"/>
    <n v="13"/>
    <n v="94"/>
    <n v="1222"/>
    <n v="562"/>
    <n v="0.46"/>
    <x v="1"/>
    <s v="low Units"/>
    <n v="1.6920824169869034E-4"/>
  </r>
  <r>
    <x v="3"/>
    <s v="Outlet"/>
    <n v="1185732"/>
    <n v="44480"/>
    <s v="11-10-2021"/>
    <x v="8"/>
    <x v="1"/>
    <s v="Monday"/>
    <s v="11"/>
    <x v="2"/>
    <x v="21"/>
    <x v="25"/>
    <x v="4"/>
    <n v="20"/>
    <n v="85"/>
    <n v="1700"/>
    <n v="663"/>
    <n v="0.39"/>
    <x v="1"/>
    <s v="low Units"/>
    <n v="1.9961755203955816E-4"/>
  </r>
  <r>
    <x v="3"/>
    <s v="Outlet"/>
    <n v="1185732"/>
    <n v="44480"/>
    <s v="11-10-2021"/>
    <x v="8"/>
    <x v="1"/>
    <s v="Monday"/>
    <s v="11"/>
    <x v="2"/>
    <x v="21"/>
    <x v="25"/>
    <x v="5"/>
    <n v="25"/>
    <n v="140"/>
    <n v="3500"/>
    <n v="1890"/>
    <n v="0.54"/>
    <x v="1"/>
    <s v="low Units"/>
    <n v="5.6904551033901195E-4"/>
  </r>
  <r>
    <x v="3"/>
    <s v="Outlet"/>
    <n v="1185732"/>
    <n v="44511"/>
    <s v="11-11-2021"/>
    <x v="9"/>
    <x v="1"/>
    <s v="Thursday"/>
    <s v="11"/>
    <x v="2"/>
    <x v="21"/>
    <x v="25"/>
    <x v="0"/>
    <n v="22"/>
    <n v="165"/>
    <n v="3630"/>
    <n v="1561"/>
    <n v="0.43"/>
    <x v="1"/>
    <s v="low Units"/>
    <n v="4.6998944002073949E-4"/>
  </r>
  <r>
    <x v="3"/>
    <s v="Outlet"/>
    <n v="1185732"/>
    <n v="44511"/>
    <s v="11-11-2021"/>
    <x v="9"/>
    <x v="1"/>
    <s v="Thursday"/>
    <s v="11"/>
    <x v="2"/>
    <x v="21"/>
    <x v="25"/>
    <x v="1"/>
    <n v="14"/>
    <n v="136"/>
    <n v="1904"/>
    <n v="743"/>
    <n v="0.39"/>
    <x v="1"/>
    <s v="low Units"/>
    <n v="2.2370413448777031E-4"/>
  </r>
  <r>
    <x v="3"/>
    <s v="Outlet"/>
    <n v="1185732"/>
    <n v="44511"/>
    <s v="11-11-2021"/>
    <x v="9"/>
    <x v="1"/>
    <s v="Thursday"/>
    <s v="11"/>
    <x v="2"/>
    <x v="21"/>
    <x v="25"/>
    <x v="2"/>
    <n v="14"/>
    <n v="107"/>
    <n v="1498"/>
    <n v="629"/>
    <n v="0.42"/>
    <x v="1"/>
    <s v="low Units"/>
    <n v="1.8938075449906799E-4"/>
  </r>
  <r>
    <x v="3"/>
    <s v="Outlet"/>
    <n v="1185732"/>
    <n v="44511"/>
    <s v="11-11-2021"/>
    <x v="9"/>
    <x v="1"/>
    <s v="Thursday"/>
    <s v="11"/>
    <x v="2"/>
    <x v="21"/>
    <x v="25"/>
    <x v="3"/>
    <n v="15"/>
    <n v="124"/>
    <n v="1860"/>
    <n v="781"/>
    <n v="0.42"/>
    <x v="1"/>
    <s v="low Units"/>
    <n v="2.3514526115067107E-4"/>
  </r>
  <r>
    <x v="3"/>
    <s v="Outlet"/>
    <n v="1185732"/>
    <n v="44511"/>
    <s v="11-11-2021"/>
    <x v="9"/>
    <x v="1"/>
    <s v="Thursday"/>
    <s v="11"/>
    <x v="2"/>
    <x v="21"/>
    <x v="25"/>
    <x v="4"/>
    <n v="28"/>
    <n v="123"/>
    <n v="3444"/>
    <n v="1309"/>
    <n v="0.38"/>
    <x v="1"/>
    <s v="low Units"/>
    <n v="3.9411670530887128E-4"/>
  </r>
  <r>
    <x v="3"/>
    <s v="Outlet"/>
    <n v="1185732"/>
    <n v="44511"/>
    <s v="11-11-2021"/>
    <x v="9"/>
    <x v="1"/>
    <s v="Thursday"/>
    <s v="11"/>
    <x v="2"/>
    <x v="21"/>
    <x v="25"/>
    <x v="5"/>
    <n v="35"/>
    <n v="158"/>
    <n v="5530"/>
    <n v="3042"/>
    <n v="0.55000000000000004"/>
    <x v="1"/>
    <s v="low Units"/>
    <n v="9.1589229759326694E-4"/>
  </r>
  <r>
    <x v="3"/>
    <s v="Outlet"/>
    <n v="1185732"/>
    <n v="44540"/>
    <s v="10-12-2021"/>
    <x v="10"/>
    <x v="1"/>
    <s v="Friday"/>
    <s v="10"/>
    <x v="2"/>
    <x v="21"/>
    <x v="25"/>
    <x v="0"/>
    <n v="29"/>
    <n v="231"/>
    <n v="6699"/>
    <n v="3082"/>
    <n v="0.46"/>
    <x v="1"/>
    <s v="low Units"/>
    <n v="9.2793558881737286E-4"/>
  </r>
  <r>
    <x v="3"/>
    <s v="Outlet"/>
    <n v="1185732"/>
    <n v="44540"/>
    <s v="10-12-2021"/>
    <x v="10"/>
    <x v="1"/>
    <s v="Friday"/>
    <s v="10"/>
    <x v="2"/>
    <x v="21"/>
    <x v="25"/>
    <x v="1"/>
    <n v="22"/>
    <n v="170"/>
    <n v="3740"/>
    <n v="1571"/>
    <n v="0.42"/>
    <x v="1"/>
    <s v="low Units"/>
    <n v="4.73000262826766E-4"/>
  </r>
  <r>
    <x v="3"/>
    <s v="Outlet"/>
    <n v="1185732"/>
    <n v="44540"/>
    <s v="10-12-2021"/>
    <x v="10"/>
    <x v="1"/>
    <s v="Friday"/>
    <s v="10"/>
    <x v="2"/>
    <x v="21"/>
    <x v="25"/>
    <x v="2"/>
    <n v="20"/>
    <n v="153"/>
    <n v="3060"/>
    <n v="1132"/>
    <n v="0.37"/>
    <x v="1"/>
    <s v="low Units"/>
    <n v="3.4082514164220188E-4"/>
  </r>
  <r>
    <x v="3"/>
    <s v="Outlet"/>
    <n v="1185732"/>
    <n v="44540"/>
    <s v="10-12-2021"/>
    <x v="10"/>
    <x v="1"/>
    <s v="Friday"/>
    <s v="10"/>
    <x v="2"/>
    <x v="21"/>
    <x v="25"/>
    <x v="3"/>
    <n v="22"/>
    <n v="136"/>
    <n v="2992"/>
    <n v="1257"/>
    <n v="0.42"/>
    <x v="1"/>
    <s v="low Units"/>
    <n v="3.7846042671753333E-4"/>
  </r>
  <r>
    <x v="3"/>
    <s v="Outlet"/>
    <n v="1185732"/>
    <n v="44540"/>
    <s v="10-12-2021"/>
    <x v="10"/>
    <x v="1"/>
    <s v="Friday"/>
    <s v="10"/>
    <x v="2"/>
    <x v="21"/>
    <x v="25"/>
    <x v="4"/>
    <n v="27"/>
    <n v="124"/>
    <n v="3348"/>
    <n v="1373"/>
    <n v="0.41"/>
    <x v="1"/>
    <s v="low Units"/>
    <n v="4.1338597126744099E-4"/>
  </r>
  <r>
    <x v="3"/>
    <s v="Outlet"/>
    <n v="1185732"/>
    <n v="44540"/>
    <s v="10-12-2021"/>
    <x v="10"/>
    <x v="1"/>
    <s v="Friday"/>
    <s v="10"/>
    <x v="2"/>
    <x v="21"/>
    <x v="25"/>
    <x v="5"/>
    <n v="29"/>
    <n v="170"/>
    <n v="4930"/>
    <n v="2564"/>
    <n v="0.52"/>
    <x v="1"/>
    <s v="low Units"/>
    <n v="7.7197496746519935E-4"/>
  </r>
  <r>
    <x v="3"/>
    <s v="Outlet"/>
    <n v="1128299"/>
    <n v="44220"/>
    <s v="24-01-2021"/>
    <x v="0"/>
    <x v="1"/>
    <s v="Sunday"/>
    <s v="24"/>
    <x v="2"/>
    <x v="21"/>
    <x v="25"/>
    <x v="0"/>
    <n v="24"/>
    <n v="109"/>
    <n v="2616"/>
    <n v="968"/>
    <n v="0.37"/>
    <x v="1"/>
    <s v="low Units"/>
    <n v="2.9144764762336695E-4"/>
  </r>
  <r>
    <x v="3"/>
    <s v="Outlet"/>
    <n v="1128299"/>
    <n v="44220"/>
    <s v="24-01-2021"/>
    <x v="0"/>
    <x v="1"/>
    <s v="Sunday"/>
    <s v="24"/>
    <x v="2"/>
    <x v="21"/>
    <x v="25"/>
    <x v="1"/>
    <n v="29"/>
    <n v="123"/>
    <n v="3567"/>
    <n v="1427"/>
    <n v="0.4"/>
    <x v="1"/>
    <s v="low Units"/>
    <n v="4.2964441441998414E-4"/>
  </r>
  <r>
    <x v="3"/>
    <s v="Outlet"/>
    <n v="1128299"/>
    <n v="44220"/>
    <s v="24-01-2021"/>
    <x v="0"/>
    <x v="1"/>
    <s v="Sunday"/>
    <s v="24"/>
    <x v="2"/>
    <x v="21"/>
    <x v="25"/>
    <x v="2"/>
    <n v="31"/>
    <n v="105"/>
    <n v="3255"/>
    <n v="1269"/>
    <n v="0.39"/>
    <x v="1"/>
    <s v="low Units"/>
    <n v="3.8207341408476515E-4"/>
  </r>
  <r>
    <x v="3"/>
    <s v="Outlet"/>
    <n v="1128299"/>
    <n v="44220"/>
    <s v="24-01-2021"/>
    <x v="0"/>
    <x v="1"/>
    <s v="Sunday"/>
    <s v="24"/>
    <x v="2"/>
    <x v="21"/>
    <x v="25"/>
    <x v="3"/>
    <n v="30"/>
    <n v="68"/>
    <n v="2040"/>
    <n v="775"/>
    <n v="0.38"/>
    <x v="1"/>
    <s v="low Units"/>
    <n v="2.3333876746705519E-4"/>
  </r>
  <r>
    <x v="3"/>
    <s v="Outlet"/>
    <n v="1128299"/>
    <n v="44220"/>
    <s v="24-01-2021"/>
    <x v="0"/>
    <x v="1"/>
    <s v="Sunday"/>
    <s v="24"/>
    <x v="2"/>
    <x v="21"/>
    <x v="25"/>
    <x v="4"/>
    <n v="35"/>
    <n v="53"/>
    <n v="1855"/>
    <n v="853"/>
    <n v="0.46"/>
    <x v="1"/>
    <s v="low Units"/>
    <n v="2.56823185354062E-4"/>
  </r>
  <r>
    <x v="3"/>
    <s v="Outlet"/>
    <n v="1128299"/>
    <n v="44220"/>
    <s v="24-01-2021"/>
    <x v="0"/>
    <x v="1"/>
    <s v="Sunday"/>
    <s v="24"/>
    <x v="2"/>
    <x v="21"/>
    <x v="25"/>
    <x v="5"/>
    <n v="28"/>
    <n v="132"/>
    <n v="3696"/>
    <n v="1257"/>
    <n v="0.34"/>
    <x v="1"/>
    <s v="low Units"/>
    <n v="3.7846042671753333E-4"/>
  </r>
  <r>
    <x v="3"/>
    <s v="Outlet"/>
    <n v="1128299"/>
    <n v="44251"/>
    <s v="24-02-2021"/>
    <x v="1"/>
    <x v="1"/>
    <s v="Wednesday"/>
    <s v="24"/>
    <x v="2"/>
    <x v="21"/>
    <x v="25"/>
    <x v="0"/>
    <n v="22"/>
    <n v="153"/>
    <n v="3366"/>
    <n v="1380"/>
    <n v="0.41"/>
    <x v="1"/>
    <s v="low Units"/>
    <n v="4.1549354723165952E-4"/>
  </r>
  <r>
    <x v="3"/>
    <s v="Outlet"/>
    <n v="1128299"/>
    <n v="44251"/>
    <s v="24-02-2021"/>
    <x v="1"/>
    <x v="1"/>
    <s v="Wednesday"/>
    <s v="24"/>
    <x v="2"/>
    <x v="21"/>
    <x v="25"/>
    <x v="1"/>
    <n v="29"/>
    <n v="123"/>
    <n v="3567"/>
    <n v="1498"/>
    <n v="0.42"/>
    <x v="1"/>
    <s v="low Units"/>
    <n v="4.5102125634277238E-4"/>
  </r>
  <r>
    <x v="3"/>
    <s v="Outlet"/>
    <n v="1128299"/>
    <n v="44251"/>
    <s v="24-02-2021"/>
    <x v="1"/>
    <x v="1"/>
    <s v="Wednesday"/>
    <s v="24"/>
    <x v="2"/>
    <x v="21"/>
    <x v="25"/>
    <x v="2"/>
    <n v="28"/>
    <n v="123"/>
    <n v="3444"/>
    <n v="1274"/>
    <n v="0.37"/>
    <x v="1"/>
    <s v="low Units"/>
    <n v="3.8357882548777843E-4"/>
  </r>
  <r>
    <x v="3"/>
    <s v="Outlet"/>
    <n v="1128299"/>
    <n v="44251"/>
    <s v="24-02-2021"/>
    <x v="1"/>
    <x v="1"/>
    <s v="Wednesday"/>
    <s v="24"/>
    <x v="2"/>
    <x v="22"/>
    <x v="16"/>
    <x v="3"/>
    <n v="29"/>
    <n v="64"/>
    <n v="1856"/>
    <n v="761"/>
    <n v="0.41"/>
    <x v="1"/>
    <s v="low Units"/>
    <n v="2.2912361553861804E-4"/>
  </r>
  <r>
    <x v="3"/>
    <s v="Outlet"/>
    <n v="1128299"/>
    <n v="44251"/>
    <s v="24-02-2021"/>
    <x v="1"/>
    <x v="1"/>
    <s v="Wednesday"/>
    <s v="24"/>
    <x v="2"/>
    <x v="22"/>
    <x v="16"/>
    <x v="4"/>
    <n v="32"/>
    <n v="43"/>
    <n v="1376"/>
    <n v="605"/>
    <n v="0.44"/>
    <x v="1"/>
    <s v="low Units"/>
    <n v="1.8215477976460436E-4"/>
  </r>
  <r>
    <x v="3"/>
    <s v="Outlet"/>
    <n v="1128299"/>
    <n v="44251"/>
    <s v="24-02-2021"/>
    <x v="1"/>
    <x v="1"/>
    <s v="Wednesday"/>
    <s v="24"/>
    <x v="2"/>
    <x v="22"/>
    <x v="16"/>
    <x v="5"/>
    <n v="28"/>
    <n v="98"/>
    <n v="2744"/>
    <n v="960"/>
    <n v="0.35"/>
    <x v="1"/>
    <s v="low Units"/>
    <n v="2.8903898937854576E-4"/>
  </r>
  <r>
    <x v="3"/>
    <s v="Outlet"/>
    <n v="1128299"/>
    <n v="44278"/>
    <s v="23-03-2021"/>
    <x v="2"/>
    <x v="1"/>
    <s v="Tuesday"/>
    <s v="23"/>
    <x v="2"/>
    <x v="22"/>
    <x v="16"/>
    <x v="0"/>
    <n v="28"/>
    <n v="143"/>
    <n v="4004"/>
    <n v="1602"/>
    <n v="0.4"/>
    <x v="1"/>
    <s v="low Units"/>
    <n v="4.8233381352544828E-4"/>
  </r>
  <r>
    <x v="3"/>
    <s v="Outlet"/>
    <n v="1128299"/>
    <n v="44278"/>
    <s v="23-03-2021"/>
    <x v="2"/>
    <x v="1"/>
    <s v="Tuesday"/>
    <s v="23"/>
    <x v="2"/>
    <x v="22"/>
    <x v="16"/>
    <x v="1"/>
    <n v="40"/>
    <n v="98"/>
    <n v="3920"/>
    <n v="1607"/>
    <n v="0.41"/>
    <x v="1"/>
    <s v="low Units"/>
    <n v="4.838392249284615E-4"/>
  </r>
  <r>
    <x v="3"/>
    <s v="Outlet"/>
    <n v="1128299"/>
    <n v="44278"/>
    <s v="23-03-2021"/>
    <x v="2"/>
    <x v="1"/>
    <s v="Tuesday"/>
    <s v="23"/>
    <x v="2"/>
    <x v="22"/>
    <x v="16"/>
    <x v="2"/>
    <n v="41"/>
    <n v="112"/>
    <n v="4592"/>
    <n v="1745"/>
    <n v="0.38"/>
    <x v="1"/>
    <s v="low Units"/>
    <n v="5.2538857965162748E-4"/>
  </r>
  <r>
    <x v="3"/>
    <s v="Outlet"/>
    <n v="1128299"/>
    <n v="44278"/>
    <s v="23-03-2021"/>
    <x v="2"/>
    <x v="1"/>
    <s v="Tuesday"/>
    <s v="23"/>
    <x v="2"/>
    <x v="22"/>
    <x v="16"/>
    <x v="3"/>
    <n v="39"/>
    <n v="75"/>
    <n v="2925"/>
    <n v="1082"/>
    <n v="0.37"/>
    <x v="1"/>
    <s v="low Units"/>
    <n v="3.2577102761206924E-4"/>
  </r>
  <r>
    <x v="3"/>
    <s v="Outlet"/>
    <n v="1128299"/>
    <n v="44278"/>
    <s v="23-03-2021"/>
    <x v="2"/>
    <x v="1"/>
    <s v="Tuesday"/>
    <s v="23"/>
    <x v="2"/>
    <x v="22"/>
    <x v="16"/>
    <x v="4"/>
    <n v="43"/>
    <n v="30"/>
    <n v="1290"/>
    <n v="568"/>
    <n v="0.44"/>
    <x v="1"/>
    <s v="low Units"/>
    <n v="1.7101473538230625E-4"/>
  </r>
  <r>
    <x v="3"/>
    <s v="Outlet"/>
    <n v="1128299"/>
    <n v="44278"/>
    <s v="23-03-2021"/>
    <x v="2"/>
    <x v="1"/>
    <s v="Tuesday"/>
    <s v="23"/>
    <x v="2"/>
    <x v="22"/>
    <x v="16"/>
    <x v="5"/>
    <n v="40"/>
    <n v="90"/>
    <n v="3600"/>
    <n v="1260"/>
    <n v="0.35"/>
    <x v="1"/>
    <s v="low Units"/>
    <n v="3.793636735593413E-4"/>
  </r>
  <r>
    <x v="3"/>
    <s v="Outlet"/>
    <n v="1128299"/>
    <n v="44310"/>
    <s v="24-04-2021"/>
    <x v="3"/>
    <x v="1"/>
    <s v="Saturday"/>
    <s v="24"/>
    <x v="2"/>
    <x v="22"/>
    <x v="16"/>
    <x v="0"/>
    <n v="44"/>
    <n v="166"/>
    <n v="7304"/>
    <n v="2849"/>
    <n v="0.39"/>
    <x v="1"/>
    <s v="low Units"/>
    <n v="8.577834174369551E-4"/>
  </r>
  <r>
    <x v="3"/>
    <s v="Outlet"/>
    <n v="1128299"/>
    <n v="44310"/>
    <s v="24-04-2021"/>
    <x v="3"/>
    <x v="1"/>
    <s v="Saturday"/>
    <s v="24"/>
    <x v="2"/>
    <x v="22"/>
    <x v="16"/>
    <x v="1"/>
    <n v="39"/>
    <n v="88"/>
    <n v="3432"/>
    <n v="1407"/>
    <n v="0.41"/>
    <x v="1"/>
    <s v="low Units"/>
    <n v="4.2362276880793107E-4"/>
  </r>
  <r>
    <x v="3"/>
    <s v="Outlet"/>
    <n v="1128299"/>
    <n v="44310"/>
    <s v="24-04-2021"/>
    <x v="3"/>
    <x v="1"/>
    <s v="Saturday"/>
    <s v="24"/>
    <x v="2"/>
    <x v="22"/>
    <x v="16"/>
    <x v="2"/>
    <n v="47"/>
    <n v="114"/>
    <n v="5358"/>
    <n v="2197"/>
    <n v="0.41"/>
    <x v="1"/>
    <s v="low Units"/>
    <n v="6.6147777048402613E-4"/>
  </r>
  <r>
    <x v="3"/>
    <s v="Outlet"/>
    <n v="1128299"/>
    <n v="44310"/>
    <s v="24-04-2021"/>
    <x v="3"/>
    <x v="1"/>
    <s v="Saturday"/>
    <s v="24"/>
    <x v="2"/>
    <x v="22"/>
    <x v="16"/>
    <x v="3"/>
    <n v="34"/>
    <n v="70"/>
    <n v="2380"/>
    <n v="881"/>
    <n v="0.37"/>
    <x v="1"/>
    <s v="low Units"/>
    <n v="2.6525348921093626E-4"/>
  </r>
  <r>
    <x v="3"/>
    <s v="Outlet"/>
    <n v="1128299"/>
    <n v="44310"/>
    <s v="24-04-2021"/>
    <x v="3"/>
    <x v="1"/>
    <s v="Saturday"/>
    <s v="24"/>
    <x v="2"/>
    <x v="22"/>
    <x v="16"/>
    <x v="4"/>
    <n v="36"/>
    <n v="39"/>
    <n v="1404"/>
    <n v="590"/>
    <n v="0.42"/>
    <x v="1"/>
    <s v="low Units"/>
    <n v="1.776385455555646E-4"/>
  </r>
  <r>
    <x v="3"/>
    <s v="Outlet"/>
    <n v="1128299"/>
    <n v="44310"/>
    <s v="24-04-2021"/>
    <x v="3"/>
    <x v="1"/>
    <s v="Saturday"/>
    <s v="24"/>
    <x v="2"/>
    <x v="22"/>
    <x v="16"/>
    <x v="5"/>
    <n v="49"/>
    <n v="90"/>
    <n v="4410"/>
    <n v="1499"/>
    <n v="0.34"/>
    <x v="1"/>
    <s v="low Units"/>
    <n v="4.5132233862337509E-4"/>
  </r>
  <r>
    <x v="3"/>
    <s v="Outlet"/>
    <n v="1128299"/>
    <n v="44341"/>
    <s v="25-05-2021"/>
    <x v="4"/>
    <x v="1"/>
    <s v="Tuesday"/>
    <s v="25"/>
    <x v="2"/>
    <x v="22"/>
    <x v="16"/>
    <x v="0"/>
    <n v="39"/>
    <n v="155"/>
    <n v="6045"/>
    <n v="2539"/>
    <n v="0.42"/>
    <x v="1"/>
    <s v="low Units"/>
    <n v="7.6444791045013295E-4"/>
  </r>
  <r>
    <x v="3"/>
    <s v="Outlet"/>
    <n v="1128299"/>
    <n v="44341"/>
    <s v="25-05-2021"/>
    <x v="4"/>
    <x v="1"/>
    <s v="Tuesday"/>
    <s v="25"/>
    <x v="2"/>
    <x v="22"/>
    <x v="16"/>
    <x v="1"/>
    <n v="36"/>
    <n v="109"/>
    <n v="3924"/>
    <n v="1570"/>
    <n v="0.4"/>
    <x v="1"/>
    <s v="low Units"/>
    <n v="4.7269918054616334E-4"/>
  </r>
  <r>
    <x v="3"/>
    <s v="Outlet"/>
    <n v="1128299"/>
    <n v="44341"/>
    <s v="25-05-2021"/>
    <x v="4"/>
    <x v="1"/>
    <s v="Tuesday"/>
    <s v="25"/>
    <x v="2"/>
    <x v="22"/>
    <x v="16"/>
    <x v="2"/>
    <n v="39"/>
    <n v="119"/>
    <n v="4641"/>
    <n v="1810"/>
    <n v="0.39"/>
    <x v="1"/>
    <s v="low Units"/>
    <n v="5.449589278907998E-4"/>
  </r>
  <r>
    <x v="3"/>
    <s v="Outlet"/>
    <n v="1128299"/>
    <n v="44341"/>
    <s v="25-05-2021"/>
    <x v="4"/>
    <x v="1"/>
    <s v="Tuesday"/>
    <s v="25"/>
    <x v="2"/>
    <x v="22"/>
    <x v="16"/>
    <x v="3"/>
    <n v="33"/>
    <n v="94"/>
    <n v="3102"/>
    <n v="1210"/>
    <n v="0.39"/>
    <x v="1"/>
    <s v="low Units"/>
    <n v="3.6430955952920872E-4"/>
  </r>
  <r>
    <x v="3"/>
    <s v="Outlet"/>
    <n v="1128299"/>
    <n v="44341"/>
    <s v="25-05-2021"/>
    <x v="4"/>
    <x v="1"/>
    <s v="Tuesday"/>
    <s v="25"/>
    <x v="2"/>
    <x v="22"/>
    <x v="16"/>
    <x v="4"/>
    <n v="33"/>
    <n v="58"/>
    <n v="1914"/>
    <n v="842"/>
    <n v="0.44"/>
    <x v="1"/>
    <s v="low Units"/>
    <n v="2.5351128026743284E-4"/>
  </r>
  <r>
    <x v="3"/>
    <s v="Outlet"/>
    <n v="1128299"/>
    <n v="44341"/>
    <s v="25-05-2021"/>
    <x v="4"/>
    <x v="1"/>
    <s v="Tuesday"/>
    <s v="25"/>
    <x v="2"/>
    <x v="22"/>
    <x v="16"/>
    <x v="5"/>
    <n v="46"/>
    <n v="173"/>
    <n v="7958"/>
    <n v="2865"/>
    <n v="0.36"/>
    <x v="1"/>
    <s v="low Units"/>
    <n v="8.6260073392659749E-4"/>
  </r>
  <r>
    <x v="3"/>
    <s v="Outlet"/>
    <n v="1128299"/>
    <n v="44371"/>
    <s v="24-06-2021"/>
    <x v="11"/>
    <x v="1"/>
    <s v="Thursday"/>
    <s v="24"/>
    <x v="2"/>
    <x v="22"/>
    <x v="16"/>
    <x v="0"/>
    <n v="43"/>
    <n v="240"/>
    <n v="10320"/>
    <n v="3922"/>
    <n v="0.38"/>
    <x v="1"/>
    <s v="low Units"/>
    <n v="1.1808447045236006E-3"/>
  </r>
  <r>
    <x v="3"/>
    <s v="Outlet"/>
    <n v="1128299"/>
    <n v="44371"/>
    <s v="24-06-2021"/>
    <x v="11"/>
    <x v="1"/>
    <s v="Thursday"/>
    <s v="24"/>
    <x v="2"/>
    <x v="22"/>
    <x v="16"/>
    <x v="1"/>
    <n v="47"/>
    <n v="202"/>
    <n v="9494"/>
    <n v="3893"/>
    <n v="0.41"/>
    <x v="1"/>
    <s v="low Units"/>
    <n v="1.1721133183861237E-3"/>
  </r>
  <r>
    <x v="3"/>
    <s v="Outlet"/>
    <n v="1128299"/>
    <n v="44371"/>
    <s v="24-06-2021"/>
    <x v="11"/>
    <x v="1"/>
    <s v="Thursday"/>
    <s v="24"/>
    <x v="2"/>
    <x v="22"/>
    <x v="16"/>
    <x v="2"/>
    <n v="53"/>
    <n v="208"/>
    <n v="11024"/>
    <n v="4299"/>
    <n v="0.39"/>
    <x v="1"/>
    <s v="low Units"/>
    <n v="1.2943527243108003E-3"/>
  </r>
  <r>
    <x v="3"/>
    <s v="Outlet"/>
    <n v="1128299"/>
    <n v="44371"/>
    <s v="24-06-2021"/>
    <x v="11"/>
    <x v="1"/>
    <s v="Thursday"/>
    <s v="24"/>
    <x v="2"/>
    <x v="22"/>
    <x v="16"/>
    <x v="3"/>
    <n v="62"/>
    <n v="179"/>
    <n v="11098"/>
    <n v="4550"/>
    <n v="0.41"/>
    <x v="1"/>
    <s v="low Units"/>
    <n v="1.3699243767420657E-3"/>
  </r>
  <r>
    <x v="3"/>
    <s v="Outlet"/>
    <n v="1128299"/>
    <n v="44371"/>
    <s v="24-06-2021"/>
    <x v="11"/>
    <x v="1"/>
    <s v="Thursday"/>
    <s v="24"/>
    <x v="2"/>
    <x v="22"/>
    <x v="16"/>
    <x v="4"/>
    <n v="67"/>
    <n v="140"/>
    <n v="9380"/>
    <n v="4315"/>
    <n v="0.46"/>
    <x v="1"/>
    <s v="low Units"/>
    <n v="1.2991700408004428E-3"/>
  </r>
  <r>
    <x v="3"/>
    <s v="Outlet"/>
    <n v="1128299"/>
    <n v="44371"/>
    <s v="24-06-2021"/>
    <x v="11"/>
    <x v="1"/>
    <s v="Thursday"/>
    <s v="24"/>
    <x v="2"/>
    <x v="22"/>
    <x v="16"/>
    <x v="5"/>
    <n v="74"/>
    <n v="231"/>
    <n v="17094"/>
    <n v="5641"/>
    <n v="0.33"/>
    <x v="1"/>
    <s v="low Units"/>
    <n v="1.6984051448795591E-3"/>
  </r>
  <r>
    <x v="3"/>
    <s v="Outlet"/>
    <n v="1128299"/>
    <n v="44400"/>
    <s v="23-07-2021"/>
    <x v="5"/>
    <x v="1"/>
    <s v="Friday"/>
    <s v="23"/>
    <x v="2"/>
    <x v="22"/>
    <x v="16"/>
    <x v="0"/>
    <n v="60"/>
    <n v="298"/>
    <n v="17880"/>
    <n v="7510"/>
    <n v="0.42"/>
    <x v="1"/>
    <s v="low Units"/>
    <n v="2.2611279273259152E-3"/>
  </r>
  <r>
    <x v="3"/>
    <s v="Outlet"/>
    <n v="1128299"/>
    <n v="44400"/>
    <s v="23-07-2021"/>
    <x v="5"/>
    <x v="1"/>
    <s v="Friday"/>
    <s v="23"/>
    <x v="2"/>
    <x v="22"/>
    <x v="16"/>
    <x v="1"/>
    <n v="66"/>
    <n v="217"/>
    <n v="14322"/>
    <n v="5872"/>
    <n v="0.41"/>
    <x v="1"/>
    <s v="low Units"/>
    <n v="1.7679551516987717E-3"/>
  </r>
  <r>
    <x v="3"/>
    <s v="Outlet"/>
    <n v="1128299"/>
    <n v="44400"/>
    <s v="23-07-2021"/>
    <x v="5"/>
    <x v="1"/>
    <s v="Friday"/>
    <s v="23"/>
    <x v="2"/>
    <x v="22"/>
    <x v="16"/>
    <x v="2"/>
    <n v="66"/>
    <n v="221"/>
    <n v="14586"/>
    <n v="6126"/>
    <n v="0.42"/>
    <x v="1"/>
    <s v="low Units"/>
    <n v="1.844430050971845E-3"/>
  </r>
  <r>
    <x v="3"/>
    <s v="Outlet"/>
    <n v="1128299"/>
    <n v="44400"/>
    <s v="23-07-2021"/>
    <x v="5"/>
    <x v="1"/>
    <s v="Friday"/>
    <s v="23"/>
    <x v="2"/>
    <x v="22"/>
    <x v="16"/>
    <x v="3"/>
    <n v="61"/>
    <n v="171"/>
    <n v="10431"/>
    <n v="4277"/>
    <n v="0.41"/>
    <x v="1"/>
    <s v="low Units"/>
    <n v="1.2877289141375418E-3"/>
  </r>
  <r>
    <x v="3"/>
    <s v="Outlet"/>
    <n v="1128299"/>
    <n v="44400"/>
    <s v="23-07-2021"/>
    <x v="5"/>
    <x v="1"/>
    <s v="Friday"/>
    <s v="23"/>
    <x v="2"/>
    <x v="22"/>
    <x v="16"/>
    <x v="4"/>
    <n v="68"/>
    <n v="198"/>
    <n v="13464"/>
    <n v="6193"/>
    <n v="0.46"/>
    <x v="1"/>
    <s v="low Units"/>
    <n v="1.8646025637722228E-3"/>
  </r>
  <r>
    <x v="3"/>
    <s v="Outlet"/>
    <n v="1128299"/>
    <n v="44400"/>
    <s v="23-07-2021"/>
    <x v="5"/>
    <x v="1"/>
    <s v="Friday"/>
    <s v="23"/>
    <x v="2"/>
    <x v="22"/>
    <x v="16"/>
    <x v="5"/>
    <n v="78"/>
    <n v="204"/>
    <n v="15912"/>
    <n v="5569"/>
    <n v="0.35"/>
    <x v="1"/>
    <s v="low Units"/>
    <n v="1.6767272206761681E-3"/>
  </r>
  <r>
    <x v="3"/>
    <s v="Outlet"/>
    <n v="1128299"/>
    <n v="44432"/>
    <s v="24-08-2021"/>
    <x v="6"/>
    <x v="1"/>
    <s v="Tuesday"/>
    <s v="24"/>
    <x v="2"/>
    <x v="22"/>
    <x v="16"/>
    <x v="0"/>
    <n v="69"/>
    <n v="256"/>
    <n v="17664"/>
    <n v="6536"/>
    <n v="0.37"/>
    <x v="1"/>
    <s v="low Units"/>
    <n v="1.9678737860189324E-3"/>
  </r>
  <r>
    <x v="3"/>
    <s v="Outlet"/>
    <n v="1128299"/>
    <n v="44432"/>
    <s v="24-08-2021"/>
    <x v="6"/>
    <x v="1"/>
    <s v="Tuesday"/>
    <s v="24"/>
    <x v="2"/>
    <x v="22"/>
    <x v="16"/>
    <x v="1"/>
    <n v="62"/>
    <n v="256"/>
    <n v="15872"/>
    <n v="6666"/>
    <n v="0.42"/>
    <x v="1"/>
    <s v="low Units"/>
    <n v="2.007014482497277E-3"/>
  </r>
  <r>
    <x v="3"/>
    <s v="Outlet"/>
    <n v="1128299"/>
    <n v="44432"/>
    <s v="24-08-2021"/>
    <x v="6"/>
    <x v="1"/>
    <s v="Tuesday"/>
    <s v="24"/>
    <x v="2"/>
    <x v="22"/>
    <x v="16"/>
    <x v="2"/>
    <n v="50"/>
    <n v="215"/>
    <n v="10750"/>
    <n v="4300"/>
    <n v="0.4"/>
    <x v="1"/>
    <s v="low Units"/>
    <n v="1.2946538065914028E-3"/>
  </r>
  <r>
    <x v="3"/>
    <s v="Outlet"/>
    <n v="1128299"/>
    <n v="44432"/>
    <s v="24-08-2021"/>
    <x v="6"/>
    <x v="1"/>
    <s v="Tuesday"/>
    <s v="24"/>
    <x v="2"/>
    <x v="22"/>
    <x v="16"/>
    <x v="3"/>
    <n v="50"/>
    <n v="128"/>
    <n v="6400"/>
    <n v="2432"/>
    <n v="0.38"/>
    <x v="1"/>
    <s v="low Units"/>
    <n v="7.322321064256493E-4"/>
  </r>
  <r>
    <x v="3"/>
    <s v="Outlet"/>
    <n v="1128299"/>
    <n v="44432"/>
    <s v="24-08-2021"/>
    <x v="6"/>
    <x v="1"/>
    <s v="Tuesday"/>
    <s v="24"/>
    <x v="2"/>
    <x v="22"/>
    <x v="16"/>
    <x v="4"/>
    <n v="53"/>
    <n v="136"/>
    <n v="7208"/>
    <n v="3027"/>
    <n v="0.42"/>
    <x v="1"/>
    <s v="low Units"/>
    <n v="9.113760633842271E-4"/>
  </r>
  <r>
    <x v="3"/>
    <s v="Outlet"/>
    <n v="1128299"/>
    <n v="44432"/>
    <s v="24-08-2021"/>
    <x v="6"/>
    <x v="1"/>
    <s v="Tuesday"/>
    <s v="24"/>
    <x v="2"/>
    <x v="22"/>
    <x v="16"/>
    <x v="5"/>
    <n v="53"/>
    <n v="88"/>
    <n v="4664"/>
    <n v="1726"/>
    <n v="0.37"/>
    <x v="1"/>
    <s v="low Units"/>
    <n v="5.1966801632017702E-4"/>
  </r>
  <r>
    <x v="3"/>
    <s v="Outlet"/>
    <n v="1128299"/>
    <n v="44464"/>
    <s v="25-09-2021"/>
    <x v="7"/>
    <x v="1"/>
    <s v="Saturday"/>
    <s v="25"/>
    <x v="2"/>
    <x v="22"/>
    <x v="16"/>
    <x v="0"/>
    <n v="34"/>
    <n v="149"/>
    <n v="5066"/>
    <n v="1874"/>
    <n v="0.37"/>
    <x v="1"/>
    <s v="low Units"/>
    <n v="5.6422819384936956E-4"/>
  </r>
  <r>
    <x v="3"/>
    <s v="Outlet"/>
    <n v="1128299"/>
    <n v="44464"/>
    <s v="25-09-2021"/>
    <x v="7"/>
    <x v="1"/>
    <s v="Saturday"/>
    <s v="25"/>
    <x v="2"/>
    <x v="22"/>
    <x v="16"/>
    <x v="1"/>
    <n v="43"/>
    <n v="158"/>
    <n v="6794"/>
    <n v="2582"/>
    <n v="0.38"/>
    <x v="1"/>
    <s v="low Units"/>
    <n v="7.7739444851604705E-4"/>
  </r>
  <r>
    <x v="3"/>
    <s v="Outlet"/>
    <n v="1128299"/>
    <n v="44464"/>
    <s v="25-09-2021"/>
    <x v="7"/>
    <x v="1"/>
    <s v="Saturday"/>
    <s v="25"/>
    <x v="2"/>
    <x v="22"/>
    <x v="16"/>
    <x v="2"/>
    <n v="39"/>
    <n v="83"/>
    <n v="3237"/>
    <n v="1360"/>
    <n v="0.42"/>
    <x v="1"/>
    <s v="low Units"/>
    <n v="4.0947190161960646E-4"/>
  </r>
  <r>
    <x v="3"/>
    <s v="Outlet"/>
    <n v="1128299"/>
    <n v="44464"/>
    <s v="25-09-2021"/>
    <x v="7"/>
    <x v="1"/>
    <s v="Saturday"/>
    <s v="25"/>
    <x v="2"/>
    <x v="22"/>
    <x v="16"/>
    <x v="3"/>
    <n v="38"/>
    <n v="62"/>
    <n v="2356"/>
    <n v="990"/>
    <n v="0.42"/>
    <x v="1"/>
    <s v="low Units"/>
    <n v="2.9807145779662533E-4"/>
  </r>
  <r>
    <x v="3"/>
    <s v="Outlet"/>
    <n v="1128299"/>
    <n v="44464"/>
    <s v="25-09-2021"/>
    <x v="7"/>
    <x v="1"/>
    <s v="Saturday"/>
    <s v="25"/>
    <x v="2"/>
    <x v="22"/>
    <x v="16"/>
    <x v="4"/>
    <n v="48"/>
    <n v="77"/>
    <n v="3696"/>
    <n v="1552"/>
    <n v="0.42"/>
    <x v="1"/>
    <s v="low Units"/>
    <n v="4.6727969949531564E-4"/>
  </r>
  <r>
    <x v="3"/>
    <s v="Outlet"/>
    <n v="1128299"/>
    <n v="44464"/>
    <s v="25-09-2021"/>
    <x v="7"/>
    <x v="1"/>
    <s v="Saturday"/>
    <s v="25"/>
    <x v="2"/>
    <x v="22"/>
    <x v="16"/>
    <x v="5"/>
    <n v="36"/>
    <n v="85"/>
    <n v="3060"/>
    <n v="979"/>
    <n v="0.32"/>
    <x v="1"/>
    <s v="low Units"/>
    <n v="2.9475955270999611E-4"/>
  </r>
  <r>
    <x v="3"/>
    <s v="Outlet"/>
    <n v="1128299"/>
    <n v="44493"/>
    <s v="24-10-2021"/>
    <x v="8"/>
    <x v="1"/>
    <s v="Sunday"/>
    <s v="24"/>
    <x v="2"/>
    <x v="22"/>
    <x v="16"/>
    <x v="0"/>
    <n v="29"/>
    <n v="119"/>
    <n v="3451"/>
    <n v="1346"/>
    <n v="0.39"/>
    <x v="1"/>
    <s v="low Units"/>
    <n v="4.0525674969116933E-4"/>
  </r>
  <r>
    <x v="3"/>
    <s v="Outlet"/>
    <n v="1128299"/>
    <n v="44493"/>
    <s v="24-10-2021"/>
    <x v="8"/>
    <x v="1"/>
    <s v="Sunday"/>
    <s v="24"/>
    <x v="2"/>
    <x v="22"/>
    <x v="16"/>
    <x v="1"/>
    <n v="37"/>
    <n v="179"/>
    <n v="6623"/>
    <n v="2517"/>
    <n v="0.38"/>
    <x v="1"/>
    <s v="low Units"/>
    <n v="7.5782410027687463E-4"/>
  </r>
  <r>
    <x v="3"/>
    <s v="Outlet"/>
    <n v="1128299"/>
    <n v="44493"/>
    <s v="24-10-2021"/>
    <x v="8"/>
    <x v="1"/>
    <s v="Sunday"/>
    <s v="24"/>
    <x v="2"/>
    <x v="22"/>
    <x v="16"/>
    <x v="2"/>
    <n v="37"/>
    <n v="109"/>
    <n v="4033"/>
    <n v="1492"/>
    <n v="0.37"/>
    <x v="1"/>
    <s v="low Units"/>
    <n v="4.4921476265915656E-4"/>
  </r>
  <r>
    <x v="3"/>
    <s v="Outlet"/>
    <n v="1128299"/>
    <n v="44493"/>
    <s v="24-10-2021"/>
    <x v="8"/>
    <x v="1"/>
    <s v="Sunday"/>
    <s v="24"/>
    <x v="2"/>
    <x v="22"/>
    <x v="16"/>
    <x v="3"/>
    <n v="34"/>
    <n v="114"/>
    <n v="3876"/>
    <n v="1512"/>
    <n v="0.39"/>
    <x v="1"/>
    <s v="low Units"/>
    <n v="4.5523640827120962E-4"/>
  </r>
  <r>
    <x v="3"/>
    <s v="Outlet"/>
    <n v="1128299"/>
    <n v="44493"/>
    <s v="24-10-2021"/>
    <x v="8"/>
    <x v="1"/>
    <s v="Sunday"/>
    <s v="24"/>
    <x v="2"/>
    <x v="22"/>
    <x v="16"/>
    <x v="4"/>
    <n v="40"/>
    <n v="93"/>
    <n v="3720"/>
    <n v="1674"/>
    <n v="0.45"/>
    <x v="1"/>
    <s v="low Units"/>
    <n v="5.0401173772883924E-4"/>
  </r>
  <r>
    <x v="3"/>
    <s v="Outlet"/>
    <n v="1128299"/>
    <n v="44493"/>
    <s v="24-10-2021"/>
    <x v="8"/>
    <x v="1"/>
    <s v="Sunday"/>
    <s v="24"/>
    <x v="2"/>
    <x v="22"/>
    <x v="16"/>
    <x v="5"/>
    <n v="41"/>
    <n v="123"/>
    <n v="5043"/>
    <n v="1866"/>
    <n v="0.37"/>
    <x v="1"/>
    <s v="low Units"/>
    <n v="5.6181953560454831E-4"/>
  </r>
  <r>
    <x v="3"/>
    <s v="Outlet"/>
    <n v="1128299"/>
    <n v="44524"/>
    <s v="24-11-2021"/>
    <x v="9"/>
    <x v="1"/>
    <s v="Wednesday"/>
    <s v="24"/>
    <x v="2"/>
    <x v="22"/>
    <x v="16"/>
    <x v="0"/>
    <n v="34"/>
    <n v="190"/>
    <n v="6460"/>
    <n v="2390"/>
    <n v="0.37"/>
    <x v="1"/>
    <s v="low Units"/>
    <n v="7.1958665064033786E-4"/>
  </r>
  <r>
    <x v="3"/>
    <s v="Outlet"/>
    <n v="1128299"/>
    <n v="44524"/>
    <s v="24-11-2021"/>
    <x v="9"/>
    <x v="1"/>
    <s v="Wednesday"/>
    <s v="24"/>
    <x v="2"/>
    <x v="22"/>
    <x v="16"/>
    <x v="1"/>
    <n v="37"/>
    <n v="202"/>
    <n v="7474"/>
    <n v="2915"/>
    <n v="0.39"/>
    <x v="1"/>
    <s v="low Units"/>
    <n v="8.7765484795673007E-4"/>
  </r>
  <r>
    <x v="3"/>
    <s v="Outlet"/>
    <n v="1128299"/>
    <n v="44524"/>
    <s v="24-11-2021"/>
    <x v="9"/>
    <x v="1"/>
    <s v="Wednesday"/>
    <s v="24"/>
    <x v="2"/>
    <x v="22"/>
    <x v="16"/>
    <x v="2"/>
    <n v="32"/>
    <n v="152"/>
    <n v="4864"/>
    <n v="2043"/>
    <n v="0.42"/>
    <x v="1"/>
    <s v="low Units"/>
    <n v="6.1511109927121776E-4"/>
  </r>
  <r>
    <x v="3"/>
    <s v="Outlet"/>
    <n v="1128299"/>
    <n v="44524"/>
    <s v="24-11-2021"/>
    <x v="9"/>
    <x v="1"/>
    <s v="Wednesday"/>
    <s v="24"/>
    <x v="2"/>
    <x v="22"/>
    <x v="16"/>
    <x v="3"/>
    <n v="39"/>
    <n v="149"/>
    <n v="5811"/>
    <n v="2383"/>
    <n v="0.41"/>
    <x v="1"/>
    <s v="low Units"/>
    <n v="7.1747907467611938E-4"/>
  </r>
  <r>
    <x v="3"/>
    <s v="Outlet"/>
    <n v="1128299"/>
    <n v="44524"/>
    <s v="24-11-2021"/>
    <x v="9"/>
    <x v="1"/>
    <s v="Wednesday"/>
    <s v="24"/>
    <x v="2"/>
    <x v="22"/>
    <x v="16"/>
    <x v="4"/>
    <n v="50"/>
    <n v="145"/>
    <n v="7250"/>
    <n v="3335"/>
    <n v="0.46"/>
    <x v="1"/>
    <s v="low Units"/>
    <n v="1.0041094058098438E-3"/>
  </r>
  <r>
    <x v="3"/>
    <s v="Outlet"/>
    <n v="1128299"/>
    <n v="44524"/>
    <s v="24-11-2021"/>
    <x v="9"/>
    <x v="1"/>
    <s v="Wednesday"/>
    <s v="24"/>
    <x v="2"/>
    <x v="22"/>
    <x v="16"/>
    <x v="5"/>
    <n v="53"/>
    <n v="165"/>
    <n v="8745"/>
    <n v="3236"/>
    <n v="0.37"/>
    <x v="1"/>
    <s v="low Units"/>
    <n v="9.7430226003018122E-4"/>
  </r>
  <r>
    <x v="3"/>
    <s v="Outlet"/>
    <n v="1128299"/>
    <n v="44553"/>
    <s v="23-12-2021"/>
    <x v="10"/>
    <x v="1"/>
    <s v="Thursday"/>
    <s v="23"/>
    <x v="2"/>
    <x v="22"/>
    <x v="16"/>
    <x v="0"/>
    <n v="51"/>
    <n v="225"/>
    <n v="11475"/>
    <n v="4820"/>
    <n v="0.42"/>
    <x v="1"/>
    <s v="low Units"/>
    <n v="1.4512165925047817E-3"/>
  </r>
  <r>
    <x v="3"/>
    <s v="Outlet"/>
    <n v="1128299"/>
    <n v="44553"/>
    <s v="23-12-2021"/>
    <x v="10"/>
    <x v="1"/>
    <s v="Thursday"/>
    <s v="23"/>
    <x v="2"/>
    <x v="22"/>
    <x v="16"/>
    <x v="1"/>
    <n v="56"/>
    <n v="233"/>
    <n v="13048"/>
    <n v="5219"/>
    <n v="0.4"/>
    <x v="1"/>
    <s v="low Units"/>
    <n v="1.5713484224652401E-3"/>
  </r>
  <r>
    <x v="3"/>
    <s v="Outlet"/>
    <n v="1128299"/>
    <n v="44553"/>
    <s v="23-12-2021"/>
    <x v="10"/>
    <x v="1"/>
    <s v="Thursday"/>
    <s v="23"/>
    <x v="2"/>
    <x v="22"/>
    <x v="16"/>
    <x v="2"/>
    <n v="48"/>
    <n v="193"/>
    <n v="9264"/>
    <n v="3798"/>
    <n v="0.41"/>
    <x v="1"/>
    <s v="low Units"/>
    <n v="1.1435105017288717E-3"/>
  </r>
  <r>
    <x v="3"/>
    <s v="Outlet"/>
    <n v="1128299"/>
    <n v="44553"/>
    <s v="23-12-2021"/>
    <x v="10"/>
    <x v="1"/>
    <s v="Thursday"/>
    <s v="23"/>
    <x v="2"/>
    <x v="22"/>
    <x v="16"/>
    <x v="3"/>
    <n v="53"/>
    <n v="165"/>
    <n v="8745"/>
    <n v="3411"/>
    <n v="0.39"/>
    <x v="1"/>
    <s v="low Units"/>
    <n v="1.0269916591356455E-3"/>
  </r>
  <r>
    <x v="3"/>
    <s v="Outlet"/>
    <n v="1128299"/>
    <n v="44553"/>
    <s v="23-12-2021"/>
    <x v="10"/>
    <x v="1"/>
    <s v="Thursday"/>
    <s v="23"/>
    <x v="2"/>
    <x v="22"/>
    <x v="16"/>
    <x v="4"/>
    <n v="54"/>
    <n v="157"/>
    <n v="8478"/>
    <n v="3985"/>
    <n v="0.47"/>
    <x v="1"/>
    <s v="low Units"/>
    <n v="1.1998128882015676E-3"/>
  </r>
  <r>
    <x v="3"/>
    <s v="Outlet"/>
    <n v="1128299"/>
    <n v="44553"/>
    <s v="23-12-2021"/>
    <x v="10"/>
    <x v="1"/>
    <s v="Thursday"/>
    <s v="23"/>
    <x v="2"/>
    <x v="22"/>
    <x v="16"/>
    <x v="5"/>
    <n v="55"/>
    <n v="201"/>
    <n v="11055"/>
    <n v="3759"/>
    <n v="0.34"/>
    <x v="1"/>
    <s v="low Units"/>
    <n v="1.1317682927853682E-3"/>
  </r>
  <r>
    <x v="3"/>
    <s v="Outlet"/>
    <n v="1128299"/>
    <n v="44213"/>
    <s v="17-01-2021"/>
    <x v="0"/>
    <x v="1"/>
    <s v="Sunday"/>
    <s v="17"/>
    <x v="2"/>
    <x v="22"/>
    <x v="16"/>
    <x v="0"/>
    <n v="28"/>
    <n v="120"/>
    <n v="3360"/>
    <n v="1411"/>
    <n v="0.42"/>
    <x v="1"/>
    <s v="low Units"/>
    <n v="4.2482709793034175E-4"/>
  </r>
  <r>
    <x v="3"/>
    <s v="Outlet"/>
    <n v="1128299"/>
    <n v="44213"/>
    <s v="17-01-2021"/>
    <x v="0"/>
    <x v="1"/>
    <s v="Sunday"/>
    <s v="17"/>
    <x v="2"/>
    <x v="22"/>
    <x v="16"/>
    <x v="1"/>
    <n v="31"/>
    <n v="124"/>
    <n v="3844"/>
    <n v="1691"/>
    <n v="0.44"/>
    <x v="1"/>
    <s v="low Units"/>
    <n v="5.0913013649908428E-4"/>
  </r>
  <r>
    <x v="3"/>
    <s v="Outlet"/>
    <n v="1128299"/>
    <n v="44213"/>
    <s v="17-01-2021"/>
    <x v="0"/>
    <x v="1"/>
    <s v="Sunday"/>
    <s v="17"/>
    <x v="2"/>
    <x v="22"/>
    <x v="16"/>
    <x v="2"/>
    <n v="33"/>
    <n v="128"/>
    <n v="4224"/>
    <n v="1816"/>
    <n v="0.43"/>
    <x v="1"/>
    <s v="low Units"/>
    <n v="5.4676542157441573E-4"/>
  </r>
  <r>
    <x v="3"/>
    <s v="Outlet"/>
    <n v="1128299"/>
    <n v="44213"/>
    <s v="17-01-2021"/>
    <x v="0"/>
    <x v="1"/>
    <s v="Sunday"/>
    <s v="17"/>
    <x v="2"/>
    <x v="22"/>
    <x v="16"/>
    <x v="3"/>
    <n v="34"/>
    <n v="78"/>
    <n v="2652"/>
    <n v="1220"/>
    <n v="0.46"/>
    <x v="1"/>
    <s v="low Units"/>
    <n v="3.6732038233523522E-4"/>
  </r>
  <r>
    <x v="3"/>
    <s v="Outlet"/>
    <n v="1128299"/>
    <n v="44213"/>
    <s v="17-01-2021"/>
    <x v="0"/>
    <x v="1"/>
    <s v="Sunday"/>
    <s v="17"/>
    <x v="2"/>
    <x v="22"/>
    <x v="16"/>
    <x v="4"/>
    <n v="33"/>
    <n v="68"/>
    <n v="2244"/>
    <n v="1144"/>
    <n v="0.51"/>
    <x v="1"/>
    <s v="low Units"/>
    <n v="3.4443812900943369E-4"/>
  </r>
  <r>
    <x v="3"/>
    <s v="Outlet"/>
    <n v="1128299"/>
    <n v="44213"/>
    <s v="17-01-2021"/>
    <x v="0"/>
    <x v="1"/>
    <s v="Sunday"/>
    <s v="17"/>
    <x v="2"/>
    <x v="22"/>
    <x v="16"/>
    <x v="5"/>
    <n v="34"/>
    <n v="140"/>
    <n v="4760"/>
    <n v="1904"/>
    <n v="0.4"/>
    <x v="1"/>
    <s v="low Units"/>
    <n v="5.7326066226744913E-4"/>
  </r>
  <r>
    <x v="3"/>
    <s v="Outlet"/>
    <n v="1128299"/>
    <n v="44244"/>
    <s v="17-02-2021"/>
    <x v="1"/>
    <x v="1"/>
    <s v="Wednesday"/>
    <s v="17"/>
    <x v="2"/>
    <x v="22"/>
    <x v="16"/>
    <x v="0"/>
    <n v="24"/>
    <n v="175"/>
    <n v="4200"/>
    <n v="1890"/>
    <n v="0.45"/>
    <x v="1"/>
    <s v="low Units"/>
    <n v="5.6904551033901195E-4"/>
  </r>
  <r>
    <x v="3"/>
    <s v="Outlet"/>
    <n v="1128299"/>
    <n v="44244"/>
    <s v="17-02-2021"/>
    <x v="1"/>
    <x v="1"/>
    <s v="Wednesday"/>
    <s v="17"/>
    <x v="2"/>
    <x v="22"/>
    <x v="16"/>
    <x v="1"/>
    <n v="31"/>
    <n v="124"/>
    <n v="3844"/>
    <n v="1653"/>
    <n v="0.43"/>
    <x v="1"/>
    <s v="low Units"/>
    <n v="4.9768900983618346E-4"/>
  </r>
  <r>
    <x v="3"/>
    <s v="Outlet"/>
    <n v="1128299"/>
    <n v="44244"/>
    <s v="17-02-2021"/>
    <x v="1"/>
    <x v="1"/>
    <s v="Wednesday"/>
    <s v="17"/>
    <x v="2"/>
    <x v="22"/>
    <x v="16"/>
    <x v="2"/>
    <n v="34"/>
    <n v="132"/>
    <n v="4488"/>
    <n v="1930"/>
    <n v="0.43"/>
    <x v="1"/>
    <s v="low Units"/>
    <n v="5.8108880156311797E-4"/>
  </r>
  <r>
    <x v="3"/>
    <s v="Outlet"/>
    <n v="1128299"/>
    <n v="44244"/>
    <s v="17-02-2021"/>
    <x v="1"/>
    <x v="1"/>
    <s v="Wednesday"/>
    <s v="17"/>
    <x v="1"/>
    <x v="23"/>
    <x v="26"/>
    <x v="3"/>
    <n v="33"/>
    <n v="75"/>
    <n v="2475"/>
    <n v="1163"/>
    <n v="0.47"/>
    <x v="1"/>
    <s v="low Units"/>
    <n v="3.501586923408841E-4"/>
  </r>
  <r>
    <x v="3"/>
    <s v="Outlet"/>
    <n v="1128299"/>
    <n v="44244"/>
    <s v="17-02-2021"/>
    <x v="1"/>
    <x v="1"/>
    <s v="Wednesday"/>
    <s v="17"/>
    <x v="1"/>
    <x v="23"/>
    <x v="26"/>
    <x v="4"/>
    <n v="33"/>
    <n v="53"/>
    <n v="1749"/>
    <n v="822"/>
    <n v="0.47"/>
    <x v="1"/>
    <s v="low Units"/>
    <n v="2.4748963465537983E-4"/>
  </r>
  <r>
    <x v="3"/>
    <s v="Outlet"/>
    <n v="1128299"/>
    <n v="44244"/>
    <s v="17-02-2021"/>
    <x v="1"/>
    <x v="1"/>
    <s v="Wednesday"/>
    <s v="17"/>
    <x v="1"/>
    <x v="23"/>
    <x v="26"/>
    <x v="5"/>
    <n v="32"/>
    <n v="131"/>
    <n v="4192"/>
    <n v="1551"/>
    <n v="0.37"/>
    <x v="1"/>
    <s v="low Units"/>
    <n v="4.6697861721471299E-4"/>
  </r>
  <r>
    <x v="3"/>
    <s v="Outlet"/>
    <n v="1128299"/>
    <n v="44271"/>
    <s v="16-03-2021"/>
    <x v="2"/>
    <x v="1"/>
    <s v="Tuesday"/>
    <s v="16"/>
    <x v="1"/>
    <x v="23"/>
    <x v="26"/>
    <x v="0"/>
    <n v="29"/>
    <n v="179"/>
    <n v="5191"/>
    <n v="2388"/>
    <n v="0.46"/>
    <x v="1"/>
    <s v="low Units"/>
    <n v="7.1898448607913255E-4"/>
  </r>
  <r>
    <x v="3"/>
    <s v="Outlet"/>
    <n v="1128299"/>
    <n v="44271"/>
    <s v="16-03-2021"/>
    <x v="2"/>
    <x v="1"/>
    <s v="Tuesday"/>
    <s v="16"/>
    <x v="1"/>
    <x v="23"/>
    <x v="26"/>
    <x v="1"/>
    <n v="38"/>
    <n v="120"/>
    <n v="4560"/>
    <n v="2006"/>
    <n v="0.44"/>
    <x v="1"/>
    <s v="low Units"/>
    <n v="6.0397105488891949E-4"/>
  </r>
  <r>
    <x v="3"/>
    <s v="Outlet"/>
    <n v="1128299"/>
    <n v="44271"/>
    <s v="16-03-2021"/>
    <x v="2"/>
    <x v="1"/>
    <s v="Tuesday"/>
    <s v="16"/>
    <x v="1"/>
    <x v="23"/>
    <x v="26"/>
    <x v="2"/>
    <n v="39"/>
    <n v="120"/>
    <n v="4680"/>
    <n v="2106"/>
    <n v="0.45"/>
    <x v="1"/>
    <s v="low Units"/>
    <n v="6.3407928294918476E-4"/>
  </r>
  <r>
    <x v="3"/>
    <s v="Outlet"/>
    <n v="1128299"/>
    <n v="44271"/>
    <s v="16-03-2021"/>
    <x v="2"/>
    <x v="1"/>
    <s v="Tuesday"/>
    <s v="16"/>
    <x v="1"/>
    <x v="23"/>
    <x v="26"/>
    <x v="3"/>
    <n v="43"/>
    <n v="96"/>
    <n v="4128"/>
    <n v="1775"/>
    <n v="0.43"/>
    <x v="1"/>
    <s v="low Units"/>
    <n v="5.3442104806970705E-4"/>
  </r>
  <r>
    <x v="3"/>
    <s v="Outlet"/>
    <n v="1128299"/>
    <n v="44271"/>
    <s v="16-03-2021"/>
    <x v="2"/>
    <x v="1"/>
    <s v="Tuesday"/>
    <s v="16"/>
    <x v="1"/>
    <x v="23"/>
    <x v="26"/>
    <x v="4"/>
    <n v="40"/>
    <n v="50"/>
    <n v="2000"/>
    <n v="1020"/>
    <n v="0.51"/>
    <x v="1"/>
    <s v="low Units"/>
    <n v="3.0710392621470484E-4"/>
  </r>
  <r>
    <x v="3"/>
    <s v="Outlet"/>
    <n v="1128299"/>
    <n v="44271"/>
    <s v="16-03-2021"/>
    <x v="2"/>
    <x v="1"/>
    <s v="Tuesday"/>
    <s v="16"/>
    <x v="1"/>
    <x v="23"/>
    <x v="26"/>
    <x v="5"/>
    <n v="29"/>
    <n v="109"/>
    <n v="3161"/>
    <n v="1170"/>
    <n v="0.37"/>
    <x v="1"/>
    <s v="low Units"/>
    <n v="3.5226626830510264E-4"/>
  </r>
  <r>
    <x v="3"/>
    <s v="Outlet"/>
    <n v="1128299"/>
    <n v="44303"/>
    <s v="17-04-2021"/>
    <x v="3"/>
    <x v="1"/>
    <s v="Saturday"/>
    <s v="17"/>
    <x v="1"/>
    <x v="23"/>
    <x v="26"/>
    <x v="0"/>
    <n v="38"/>
    <n v="168"/>
    <n v="6384"/>
    <n v="3000"/>
    <n v="0.47"/>
    <x v="1"/>
    <s v="low Units"/>
    <n v="9.032468418079555E-4"/>
  </r>
  <r>
    <x v="3"/>
    <s v="Outlet"/>
    <n v="1128299"/>
    <n v="44303"/>
    <s v="17-04-2021"/>
    <x v="3"/>
    <x v="1"/>
    <s v="Saturday"/>
    <s v="17"/>
    <x v="1"/>
    <x v="23"/>
    <x v="26"/>
    <x v="1"/>
    <n v="36"/>
    <n v="107"/>
    <n v="3852"/>
    <n v="1772"/>
    <n v="0.46"/>
    <x v="1"/>
    <s v="low Units"/>
    <n v="5.3351780122789898E-4"/>
  </r>
  <r>
    <x v="3"/>
    <s v="Outlet"/>
    <n v="1128299"/>
    <n v="44303"/>
    <s v="17-04-2021"/>
    <x v="3"/>
    <x v="1"/>
    <s v="Saturday"/>
    <s v="17"/>
    <x v="1"/>
    <x v="23"/>
    <x v="26"/>
    <x v="2"/>
    <n v="40"/>
    <n v="120"/>
    <n v="4800"/>
    <n v="2016"/>
    <n v="0.42"/>
    <x v="1"/>
    <s v="low Units"/>
    <n v="6.0698187769494605E-4"/>
  </r>
  <r>
    <x v="3"/>
    <s v="Outlet"/>
    <n v="1128299"/>
    <n v="44303"/>
    <s v="17-04-2021"/>
    <x v="3"/>
    <x v="1"/>
    <s v="Saturday"/>
    <s v="17"/>
    <x v="1"/>
    <x v="23"/>
    <x v="26"/>
    <x v="3"/>
    <n v="27"/>
    <n v="91"/>
    <n v="2457"/>
    <n v="1106"/>
    <n v="0.45"/>
    <x v="1"/>
    <s v="low Units"/>
    <n v="3.3299700234653293E-4"/>
  </r>
  <r>
    <x v="3"/>
    <s v="Outlet"/>
    <n v="1128299"/>
    <n v="44303"/>
    <s v="17-04-2021"/>
    <x v="3"/>
    <x v="1"/>
    <s v="Saturday"/>
    <s v="17"/>
    <x v="1"/>
    <x v="23"/>
    <x v="26"/>
    <x v="4"/>
    <n v="34"/>
    <n v="56"/>
    <n v="1904"/>
    <n v="971"/>
    <n v="0.51"/>
    <x v="1"/>
    <s v="low Units"/>
    <n v="2.9235089446517492E-4"/>
  </r>
  <r>
    <x v="3"/>
    <s v="Outlet"/>
    <n v="1128299"/>
    <n v="44303"/>
    <s v="17-04-2021"/>
    <x v="3"/>
    <x v="1"/>
    <s v="Saturday"/>
    <s v="17"/>
    <x v="1"/>
    <x v="23"/>
    <x v="26"/>
    <x v="5"/>
    <n v="39"/>
    <n v="123"/>
    <n v="4797"/>
    <n v="1775"/>
    <n v="0.37"/>
    <x v="1"/>
    <s v="low Units"/>
    <n v="5.3442104806970705E-4"/>
  </r>
  <r>
    <x v="3"/>
    <s v="Outlet"/>
    <n v="1128299"/>
    <n v="44334"/>
    <s v="18-05-2021"/>
    <x v="4"/>
    <x v="1"/>
    <s v="Tuesday"/>
    <s v="18"/>
    <x v="1"/>
    <x v="23"/>
    <x v="26"/>
    <x v="0"/>
    <n v="32"/>
    <n v="176"/>
    <n v="5632"/>
    <n v="2422"/>
    <n v="0.43"/>
    <x v="1"/>
    <s v="low Units"/>
    <n v="7.2922128361962275E-4"/>
  </r>
  <r>
    <x v="3"/>
    <s v="Outlet"/>
    <n v="1128299"/>
    <n v="44334"/>
    <s v="18-05-2021"/>
    <x v="4"/>
    <x v="1"/>
    <s v="Tuesday"/>
    <s v="18"/>
    <x v="1"/>
    <x v="23"/>
    <x v="26"/>
    <x v="1"/>
    <n v="40"/>
    <n v="128"/>
    <n v="5120"/>
    <n v="2253"/>
    <n v="0.44"/>
    <x v="1"/>
    <s v="low Units"/>
    <n v="6.7833837819777454E-4"/>
  </r>
  <r>
    <x v="3"/>
    <s v="Outlet"/>
    <n v="1128299"/>
    <n v="44334"/>
    <s v="18-05-2021"/>
    <x v="4"/>
    <x v="1"/>
    <s v="Tuesday"/>
    <s v="18"/>
    <x v="1"/>
    <x v="23"/>
    <x v="26"/>
    <x v="2"/>
    <n v="37"/>
    <n v="136"/>
    <n v="5032"/>
    <n v="2113"/>
    <n v="0.42"/>
    <x v="1"/>
    <s v="low Units"/>
    <n v="6.3618685891340336E-4"/>
  </r>
  <r>
    <x v="3"/>
    <s v="Outlet"/>
    <n v="1128299"/>
    <n v="44334"/>
    <s v="18-05-2021"/>
    <x v="4"/>
    <x v="1"/>
    <s v="Tuesday"/>
    <s v="18"/>
    <x v="1"/>
    <x v="23"/>
    <x v="26"/>
    <x v="3"/>
    <n v="33"/>
    <n v="101"/>
    <n v="3333"/>
    <n v="1433"/>
    <n v="0.43"/>
    <x v="1"/>
    <s v="low Units"/>
    <n v="4.3145090810360007E-4"/>
  </r>
  <r>
    <x v="3"/>
    <s v="Outlet"/>
    <n v="1128299"/>
    <n v="44334"/>
    <s v="18-05-2021"/>
    <x v="4"/>
    <x v="1"/>
    <s v="Tuesday"/>
    <s v="18"/>
    <x v="1"/>
    <x v="23"/>
    <x v="26"/>
    <x v="4"/>
    <n v="32"/>
    <n v="77"/>
    <n v="2464"/>
    <n v="1183"/>
    <n v="0.48"/>
    <x v="1"/>
    <s v="low Units"/>
    <n v="3.5618033795293711E-4"/>
  </r>
  <r>
    <x v="3"/>
    <s v="Outlet"/>
    <n v="1128299"/>
    <n v="44334"/>
    <s v="18-05-2021"/>
    <x v="4"/>
    <x v="1"/>
    <s v="Tuesday"/>
    <s v="18"/>
    <x v="1"/>
    <x v="23"/>
    <x v="26"/>
    <x v="5"/>
    <n v="46"/>
    <n v="178"/>
    <n v="8188"/>
    <n v="3275"/>
    <n v="0.4"/>
    <x v="1"/>
    <s v="low Units"/>
    <n v="9.860444689736847E-4"/>
  </r>
  <r>
    <x v="3"/>
    <s v="Outlet"/>
    <n v="1128299"/>
    <n v="44364"/>
    <s v="17-06-2021"/>
    <x v="11"/>
    <x v="1"/>
    <s v="Thursday"/>
    <s v="17"/>
    <x v="1"/>
    <x v="23"/>
    <x v="26"/>
    <x v="0"/>
    <n v="47"/>
    <n v="256"/>
    <n v="12032"/>
    <n v="5655"/>
    <n v="0.47"/>
    <x v="1"/>
    <s v="low Units"/>
    <n v="1.7026202968079961E-3"/>
  </r>
  <r>
    <x v="3"/>
    <s v="Outlet"/>
    <n v="1128299"/>
    <n v="44364"/>
    <s v="17-06-2021"/>
    <x v="11"/>
    <x v="1"/>
    <s v="Thursday"/>
    <s v="17"/>
    <x v="1"/>
    <x v="23"/>
    <x v="26"/>
    <x v="1"/>
    <n v="55"/>
    <n v="224"/>
    <n v="12320"/>
    <n v="5544"/>
    <n v="0.45"/>
    <x v="1"/>
    <s v="low Units"/>
    <n v="1.6692001636611018E-3"/>
  </r>
  <r>
    <x v="3"/>
    <s v="Outlet"/>
    <n v="1128299"/>
    <n v="44364"/>
    <s v="17-06-2021"/>
    <x v="11"/>
    <x v="1"/>
    <s v="Thursday"/>
    <s v="17"/>
    <x v="1"/>
    <x v="23"/>
    <x v="26"/>
    <x v="2"/>
    <n v="55"/>
    <n v="210"/>
    <n v="11550"/>
    <n v="5082"/>
    <n v="0.44"/>
    <x v="1"/>
    <s v="low Units"/>
    <n v="1.5301001500226767E-3"/>
  </r>
  <r>
    <x v="3"/>
    <s v="Outlet"/>
    <n v="1128299"/>
    <n v="44364"/>
    <s v="17-06-2021"/>
    <x v="11"/>
    <x v="1"/>
    <s v="Thursday"/>
    <s v="17"/>
    <x v="1"/>
    <x v="23"/>
    <x v="26"/>
    <x v="3"/>
    <n v="59"/>
    <n v="184"/>
    <n v="10856"/>
    <n v="5102"/>
    <n v="0.47"/>
    <x v="1"/>
    <s v="low Units"/>
    <n v="1.5361217956347296E-3"/>
  </r>
  <r>
    <x v="3"/>
    <s v="Outlet"/>
    <n v="1128299"/>
    <n v="44364"/>
    <s v="17-06-2021"/>
    <x v="11"/>
    <x v="1"/>
    <s v="Thursday"/>
    <s v="17"/>
    <x v="1"/>
    <x v="23"/>
    <x v="26"/>
    <x v="4"/>
    <n v="70"/>
    <n v="153"/>
    <n v="10710"/>
    <n v="5034"/>
    <n v="0.47"/>
    <x v="1"/>
    <s v="low Units"/>
    <n v="1.5156482005537493E-3"/>
  </r>
  <r>
    <x v="3"/>
    <s v="Outlet"/>
    <n v="1128299"/>
    <n v="44364"/>
    <s v="17-06-2021"/>
    <x v="11"/>
    <x v="1"/>
    <s v="Thursday"/>
    <s v="17"/>
    <x v="1"/>
    <x v="23"/>
    <x v="26"/>
    <x v="5"/>
    <n v="80"/>
    <n v="248"/>
    <n v="19840"/>
    <n v="8134"/>
    <n v="0.41"/>
    <x v="1"/>
    <s v="low Units"/>
    <n v="2.4490032704219699E-3"/>
  </r>
  <r>
    <x v="3"/>
    <s v="Outlet"/>
    <n v="1128299"/>
    <n v="44393"/>
    <s v="16-07-2021"/>
    <x v="5"/>
    <x v="1"/>
    <s v="Friday"/>
    <s v="16"/>
    <x v="1"/>
    <x v="23"/>
    <x v="26"/>
    <x v="0"/>
    <n v="62"/>
    <n v="306"/>
    <n v="18972"/>
    <n v="8158"/>
    <n v="0.43"/>
    <x v="1"/>
    <s v="low Units"/>
    <n v="2.4562292451564337E-3"/>
  </r>
  <r>
    <x v="3"/>
    <s v="Outlet"/>
    <n v="1128299"/>
    <n v="44393"/>
    <s v="16-07-2021"/>
    <x v="5"/>
    <x v="1"/>
    <s v="Friday"/>
    <s v="16"/>
    <x v="1"/>
    <x v="23"/>
    <x v="26"/>
    <x v="1"/>
    <n v="67"/>
    <n v="248"/>
    <n v="16616"/>
    <n v="7643"/>
    <n v="0.46"/>
    <x v="1"/>
    <s v="low Units"/>
    <n v="2.3011718706460677E-3"/>
  </r>
  <r>
    <x v="3"/>
    <s v="Outlet"/>
    <n v="1128299"/>
    <n v="44393"/>
    <s v="16-07-2021"/>
    <x v="5"/>
    <x v="1"/>
    <s v="Friday"/>
    <s v="16"/>
    <x v="1"/>
    <x v="23"/>
    <x v="26"/>
    <x v="2"/>
    <n v="69"/>
    <n v="210"/>
    <n v="14490"/>
    <n v="6810"/>
    <n v="0.47"/>
    <x v="1"/>
    <s v="low Units"/>
    <n v="2.0503703309040591E-3"/>
  </r>
  <r>
    <x v="3"/>
    <s v="Outlet"/>
    <n v="1128299"/>
    <n v="44393"/>
    <s v="16-07-2021"/>
    <x v="5"/>
    <x v="1"/>
    <s v="Friday"/>
    <s v="16"/>
    <x v="1"/>
    <x v="23"/>
    <x v="26"/>
    <x v="3"/>
    <n v="62"/>
    <n v="198"/>
    <n v="12276"/>
    <n v="5524"/>
    <n v="0.45"/>
    <x v="1"/>
    <s v="low Units"/>
    <n v="1.6631785180490487E-3"/>
  </r>
  <r>
    <x v="3"/>
    <s v="Outlet"/>
    <n v="1128299"/>
    <n v="44393"/>
    <s v="16-07-2021"/>
    <x v="5"/>
    <x v="1"/>
    <s v="Friday"/>
    <s v="16"/>
    <x v="1"/>
    <x v="23"/>
    <x v="26"/>
    <x v="4"/>
    <n v="73"/>
    <n v="221"/>
    <n v="16133"/>
    <n v="7905"/>
    <n v="0.49"/>
    <x v="1"/>
    <s v="low Units"/>
    <n v="2.3800554281639629E-3"/>
  </r>
  <r>
    <x v="3"/>
    <s v="Outlet"/>
    <n v="1128299"/>
    <n v="44393"/>
    <s v="16-07-2021"/>
    <x v="5"/>
    <x v="1"/>
    <s v="Friday"/>
    <s v="16"/>
    <x v="1"/>
    <x v="23"/>
    <x v="26"/>
    <x v="5"/>
    <n v="81"/>
    <n v="208"/>
    <n v="16848"/>
    <n v="6908"/>
    <n v="0.41"/>
    <x v="1"/>
    <s v="low Units"/>
    <n v="2.0798763944031191E-3"/>
  </r>
  <r>
    <x v="3"/>
    <s v="Outlet"/>
    <n v="1128299"/>
    <n v="44425"/>
    <s v="17-08-2021"/>
    <x v="6"/>
    <x v="1"/>
    <s v="Tuesday"/>
    <s v="17"/>
    <x v="1"/>
    <x v="23"/>
    <x v="26"/>
    <x v="0"/>
    <n v="73"/>
    <n v="255"/>
    <n v="18615"/>
    <n v="8749"/>
    <n v="0.47"/>
    <x v="1"/>
    <s v="low Units"/>
    <n v="2.6341688729926011E-3"/>
  </r>
  <r>
    <x v="3"/>
    <s v="Outlet"/>
    <n v="1128299"/>
    <n v="44425"/>
    <s v="17-08-2021"/>
    <x v="6"/>
    <x v="1"/>
    <s v="Tuesday"/>
    <s v="17"/>
    <x v="1"/>
    <x v="23"/>
    <x v="26"/>
    <x v="1"/>
    <n v="57"/>
    <n v="256"/>
    <n v="14592"/>
    <n v="6420"/>
    <n v="0.44"/>
    <x v="1"/>
    <s v="low Units"/>
    <n v="1.9329482414690248E-3"/>
  </r>
  <r>
    <x v="3"/>
    <s v="Outlet"/>
    <n v="1128299"/>
    <n v="44425"/>
    <s v="17-08-2021"/>
    <x v="6"/>
    <x v="1"/>
    <s v="Tuesday"/>
    <s v="17"/>
    <x v="1"/>
    <x v="23"/>
    <x v="26"/>
    <x v="2"/>
    <n v="50"/>
    <n v="217"/>
    <n v="10850"/>
    <n v="4557"/>
    <n v="0.42"/>
    <x v="1"/>
    <s v="low Units"/>
    <n v="1.3720319527062844E-3"/>
  </r>
  <r>
    <x v="3"/>
    <s v="Outlet"/>
    <n v="1128299"/>
    <n v="44425"/>
    <s v="17-08-2021"/>
    <x v="6"/>
    <x v="1"/>
    <s v="Tuesday"/>
    <s v="17"/>
    <x v="1"/>
    <x v="23"/>
    <x v="26"/>
    <x v="3"/>
    <n v="55"/>
    <n v="143"/>
    <n v="7865"/>
    <n v="3697"/>
    <n v="0.47"/>
    <x v="1"/>
    <s v="low Units"/>
    <n v="1.1131011913880038E-3"/>
  </r>
  <r>
    <x v="3"/>
    <s v="Outlet"/>
    <n v="1128299"/>
    <n v="44425"/>
    <s v="17-08-2021"/>
    <x v="6"/>
    <x v="1"/>
    <s v="Tuesday"/>
    <s v="17"/>
    <x v="1"/>
    <x v="23"/>
    <x v="26"/>
    <x v="4"/>
    <n v="47"/>
    <n v="152"/>
    <n v="7144"/>
    <n v="3501"/>
    <n v="0.49"/>
    <x v="1"/>
    <s v="low Units"/>
    <n v="1.0540890643898841E-3"/>
  </r>
  <r>
    <x v="3"/>
    <s v="Outlet"/>
    <n v="1128299"/>
    <n v="44425"/>
    <s v="17-08-2021"/>
    <x v="6"/>
    <x v="1"/>
    <s v="Tuesday"/>
    <s v="17"/>
    <x v="1"/>
    <x v="23"/>
    <x v="26"/>
    <x v="5"/>
    <n v="46"/>
    <n v="102"/>
    <n v="4692"/>
    <n v="1783"/>
    <n v="0.38"/>
    <x v="1"/>
    <s v="low Units"/>
    <n v="5.3682970631452819E-4"/>
  </r>
  <r>
    <x v="3"/>
    <s v="Outlet"/>
    <n v="1128299"/>
    <n v="44457"/>
    <s v="18-09-2021"/>
    <x v="7"/>
    <x v="1"/>
    <s v="Saturday"/>
    <s v="18"/>
    <x v="1"/>
    <x v="23"/>
    <x v="26"/>
    <x v="0"/>
    <n v="33"/>
    <n v="175"/>
    <n v="5775"/>
    <n v="2426"/>
    <n v="0.42"/>
    <x v="1"/>
    <s v="low Units"/>
    <n v="7.3042561274203337E-4"/>
  </r>
  <r>
    <x v="3"/>
    <s v="Outlet"/>
    <n v="1128299"/>
    <n v="44457"/>
    <s v="18-09-2021"/>
    <x v="7"/>
    <x v="1"/>
    <s v="Saturday"/>
    <s v="18"/>
    <x v="1"/>
    <x v="23"/>
    <x v="26"/>
    <x v="1"/>
    <n v="40"/>
    <n v="175"/>
    <n v="7000"/>
    <n v="3010"/>
    <n v="0.43"/>
    <x v="1"/>
    <s v="low Units"/>
    <n v="9.0625766461398206E-4"/>
  </r>
  <r>
    <x v="3"/>
    <s v="Outlet"/>
    <n v="1128299"/>
    <n v="44457"/>
    <s v="18-09-2021"/>
    <x v="7"/>
    <x v="1"/>
    <s v="Saturday"/>
    <s v="18"/>
    <x v="1"/>
    <x v="23"/>
    <x v="26"/>
    <x v="2"/>
    <n v="30"/>
    <n v="96"/>
    <n v="2880"/>
    <n v="1325"/>
    <n v="0.46"/>
    <x v="1"/>
    <s v="low Units"/>
    <n v="3.9893402179851372E-4"/>
  </r>
  <r>
    <x v="3"/>
    <s v="Outlet"/>
    <n v="1128299"/>
    <n v="44457"/>
    <s v="18-09-2021"/>
    <x v="7"/>
    <x v="1"/>
    <s v="Saturday"/>
    <s v="18"/>
    <x v="1"/>
    <x v="23"/>
    <x v="26"/>
    <x v="3"/>
    <n v="34"/>
    <n v="80"/>
    <n v="2720"/>
    <n v="1142"/>
    <n v="0.42"/>
    <x v="1"/>
    <s v="low Units"/>
    <n v="3.4383596444822838E-4"/>
  </r>
  <r>
    <x v="3"/>
    <s v="Outlet"/>
    <n v="1128299"/>
    <n v="44457"/>
    <s v="18-09-2021"/>
    <x v="7"/>
    <x v="1"/>
    <s v="Saturday"/>
    <s v="18"/>
    <x v="1"/>
    <x v="23"/>
    <x v="26"/>
    <x v="4"/>
    <n v="41"/>
    <n v="83"/>
    <n v="3403"/>
    <n v="1633"/>
    <n v="0.48"/>
    <x v="1"/>
    <s v="low Units"/>
    <n v="4.9166736422413045E-4"/>
  </r>
  <r>
    <x v="3"/>
    <s v="Outlet"/>
    <n v="1128299"/>
    <n v="44457"/>
    <s v="18-09-2021"/>
    <x v="7"/>
    <x v="1"/>
    <s v="Saturday"/>
    <s v="18"/>
    <x v="1"/>
    <x v="23"/>
    <x v="26"/>
    <x v="5"/>
    <n v="30"/>
    <n v="90"/>
    <n v="2700"/>
    <n v="1080"/>
    <n v="0.4"/>
    <x v="1"/>
    <s v="low Units"/>
    <n v="3.2516886305086398E-4"/>
  </r>
  <r>
    <x v="3"/>
    <s v="Outlet"/>
    <n v="1128299"/>
    <n v="44486"/>
    <s v="17-10-2021"/>
    <x v="8"/>
    <x v="1"/>
    <s v="Sunday"/>
    <s v="17"/>
    <x v="1"/>
    <x v="23"/>
    <x v="26"/>
    <x v="0"/>
    <n v="25"/>
    <n v="124"/>
    <n v="3100"/>
    <n v="1333"/>
    <n v="0.43"/>
    <x v="1"/>
    <s v="low Units"/>
    <n v="4.0134268004333491E-4"/>
  </r>
  <r>
    <x v="3"/>
    <s v="Outlet"/>
    <n v="1128299"/>
    <n v="44486"/>
    <s v="17-10-2021"/>
    <x v="8"/>
    <x v="1"/>
    <s v="Sunday"/>
    <s v="17"/>
    <x v="1"/>
    <x v="23"/>
    <x v="26"/>
    <x v="1"/>
    <n v="34"/>
    <n v="184"/>
    <n v="6256"/>
    <n v="2815"/>
    <n v="0.45"/>
    <x v="1"/>
    <s v="low Units"/>
    <n v="8.4754661989646491E-4"/>
  </r>
  <r>
    <x v="3"/>
    <s v="Outlet"/>
    <n v="1128299"/>
    <n v="44486"/>
    <s v="17-10-2021"/>
    <x v="8"/>
    <x v="1"/>
    <s v="Sunday"/>
    <s v="17"/>
    <x v="1"/>
    <x v="23"/>
    <x v="26"/>
    <x v="2"/>
    <n v="33"/>
    <n v="128"/>
    <n v="4224"/>
    <n v="1901"/>
    <n v="0.45"/>
    <x v="1"/>
    <s v="low Units"/>
    <n v="5.7235741542564105E-4"/>
  </r>
  <r>
    <x v="3"/>
    <s v="Outlet"/>
    <n v="1128299"/>
    <n v="44486"/>
    <s v="17-10-2021"/>
    <x v="8"/>
    <x v="1"/>
    <s v="Sunday"/>
    <s v="17"/>
    <x v="1"/>
    <x v="23"/>
    <x v="26"/>
    <x v="3"/>
    <n v="31"/>
    <n v="120"/>
    <n v="3720"/>
    <n v="1600"/>
    <n v="0.43"/>
    <x v="1"/>
    <s v="low Units"/>
    <n v="4.8173164896424291E-4"/>
  </r>
  <r>
    <x v="3"/>
    <s v="Outlet"/>
    <n v="1128299"/>
    <n v="44486"/>
    <s v="17-10-2021"/>
    <x v="8"/>
    <x v="1"/>
    <s v="Sunday"/>
    <s v="17"/>
    <x v="1"/>
    <x v="23"/>
    <x v="26"/>
    <x v="4"/>
    <n v="39"/>
    <n v="112"/>
    <n v="4368"/>
    <n v="2097"/>
    <n v="0.48"/>
    <x v="1"/>
    <s v="low Units"/>
    <n v="6.3136954242376086E-4"/>
  </r>
  <r>
    <x v="3"/>
    <s v="Outlet"/>
    <n v="1128299"/>
    <n v="44486"/>
    <s v="17-10-2021"/>
    <x v="8"/>
    <x v="1"/>
    <s v="Sunday"/>
    <s v="17"/>
    <x v="1"/>
    <x v="23"/>
    <x v="26"/>
    <x v="5"/>
    <n v="44"/>
    <n v="140"/>
    <n v="6160"/>
    <n v="2464"/>
    <n v="0.4"/>
    <x v="1"/>
    <s v="low Units"/>
    <n v="7.4186673940493408E-4"/>
  </r>
  <r>
    <x v="3"/>
    <s v="Outlet"/>
    <n v="1128299"/>
    <n v="44517"/>
    <s v="17-11-2021"/>
    <x v="9"/>
    <x v="1"/>
    <s v="Wednesday"/>
    <s v="17"/>
    <x v="1"/>
    <x v="23"/>
    <x v="26"/>
    <x v="0"/>
    <n v="28"/>
    <n v="219"/>
    <n v="6132"/>
    <n v="2882"/>
    <n v="0.47"/>
    <x v="1"/>
    <s v="low Units"/>
    <n v="8.6771913269684253E-4"/>
  </r>
  <r>
    <x v="3"/>
    <s v="Outlet"/>
    <n v="1128299"/>
    <n v="44517"/>
    <s v="17-11-2021"/>
    <x v="9"/>
    <x v="1"/>
    <s v="Wednesday"/>
    <s v="17"/>
    <x v="1"/>
    <x v="23"/>
    <x v="26"/>
    <x v="1"/>
    <n v="35"/>
    <n v="224"/>
    <n v="7840"/>
    <n v="3685"/>
    <n v="0.47"/>
    <x v="1"/>
    <s v="low Units"/>
    <n v="1.1094882040207721E-3"/>
  </r>
  <r>
    <x v="3"/>
    <s v="Outlet"/>
    <n v="1128299"/>
    <n v="44517"/>
    <s v="17-11-2021"/>
    <x v="9"/>
    <x v="1"/>
    <s v="Wednesday"/>
    <s v="17"/>
    <x v="1"/>
    <x v="23"/>
    <x v="26"/>
    <x v="2"/>
    <n v="30"/>
    <n v="158"/>
    <n v="4740"/>
    <n v="2180"/>
    <n v="0.46"/>
    <x v="1"/>
    <s v="low Units"/>
    <n v="6.5635937171378098E-4"/>
  </r>
  <r>
    <x v="3"/>
    <s v="Outlet"/>
    <n v="1128299"/>
    <n v="44517"/>
    <s v="17-11-2021"/>
    <x v="9"/>
    <x v="1"/>
    <s v="Wednesday"/>
    <s v="17"/>
    <x v="1"/>
    <x v="23"/>
    <x v="26"/>
    <x v="3"/>
    <n v="40"/>
    <n v="155"/>
    <n v="6200"/>
    <n v="2852"/>
    <n v="0.46"/>
    <x v="1"/>
    <s v="low Units"/>
    <n v="8.5868666427876296E-4"/>
  </r>
  <r>
    <x v="3"/>
    <s v="Outlet"/>
    <n v="1128299"/>
    <n v="44517"/>
    <s v="17-11-2021"/>
    <x v="9"/>
    <x v="1"/>
    <s v="Wednesday"/>
    <s v="17"/>
    <x v="1"/>
    <x v="23"/>
    <x v="26"/>
    <x v="4"/>
    <n v="53"/>
    <n v="147"/>
    <n v="7791"/>
    <n v="3662"/>
    <n v="0.47"/>
    <x v="1"/>
    <s v="low Units"/>
    <n v="1.1025633115669109E-3"/>
  </r>
  <r>
    <x v="3"/>
    <s v="Outlet"/>
    <n v="1128299"/>
    <n v="44517"/>
    <s v="17-11-2021"/>
    <x v="9"/>
    <x v="1"/>
    <s v="Wednesday"/>
    <s v="17"/>
    <x v="1"/>
    <x v="23"/>
    <x v="26"/>
    <x v="5"/>
    <n v="64"/>
    <n v="180"/>
    <n v="11520"/>
    <n v="4723"/>
    <n v="0.41"/>
    <x v="1"/>
    <s v="low Units"/>
    <n v="1.4220116112863247E-3"/>
  </r>
  <r>
    <x v="3"/>
    <s v="Outlet"/>
    <n v="1128299"/>
    <n v="44546"/>
    <s v="16-12-2021"/>
    <x v="10"/>
    <x v="1"/>
    <s v="Thursday"/>
    <s v="16"/>
    <x v="1"/>
    <x v="23"/>
    <x v="26"/>
    <x v="0"/>
    <n v="46"/>
    <n v="272"/>
    <n v="12512"/>
    <n v="5756"/>
    <n v="0.46"/>
    <x v="1"/>
    <s v="low Units"/>
    <n v="1.733029607148864E-3"/>
  </r>
  <r>
    <x v="3"/>
    <s v="Outlet"/>
    <n v="1128299"/>
    <n v="44546"/>
    <s v="16-12-2021"/>
    <x v="10"/>
    <x v="1"/>
    <s v="Thursday"/>
    <s v="16"/>
    <x v="1"/>
    <x v="23"/>
    <x v="26"/>
    <x v="1"/>
    <n v="52"/>
    <n v="248"/>
    <n v="12896"/>
    <n v="5674"/>
    <n v="0.44"/>
    <x v="1"/>
    <s v="low Units"/>
    <n v="1.7083408601394465E-3"/>
  </r>
  <r>
    <x v="0"/>
    <s v="Outlet"/>
    <n v="1128299"/>
    <n v="44546"/>
    <s v="16-12-2021"/>
    <x v="10"/>
    <x v="1"/>
    <s v="Thursday"/>
    <s v="16"/>
    <x v="1"/>
    <x v="23"/>
    <x v="26"/>
    <x v="2"/>
    <n v="53"/>
    <n v="192"/>
    <n v="10176"/>
    <n v="4376"/>
    <n v="0.43"/>
    <x v="1"/>
    <s v="low Units"/>
    <n v="1.3175360599172042E-3"/>
  </r>
  <r>
    <x v="0"/>
    <s v="Outlet"/>
    <n v="1128299"/>
    <n v="44546"/>
    <s v="16-12-2021"/>
    <x v="10"/>
    <x v="1"/>
    <s v="Thursday"/>
    <s v="16"/>
    <x v="1"/>
    <x v="23"/>
    <x v="26"/>
    <x v="3"/>
    <n v="53"/>
    <n v="192"/>
    <n v="10176"/>
    <n v="4783"/>
    <n v="0.47"/>
    <x v="1"/>
    <s v="low Units"/>
    <n v="1.4400765481224838E-3"/>
  </r>
  <r>
    <x v="0"/>
    <s v="Outlet"/>
    <n v="1128299"/>
    <n v="44546"/>
    <s v="16-12-2021"/>
    <x v="10"/>
    <x v="1"/>
    <s v="Thursday"/>
    <s v="16"/>
    <x v="1"/>
    <x v="23"/>
    <x v="26"/>
    <x v="4"/>
    <n v="55"/>
    <n v="168"/>
    <n v="9240"/>
    <n v="4435"/>
    <n v="0.48"/>
    <x v="1"/>
    <s v="low Units"/>
    <n v="1.3352999144727608E-3"/>
  </r>
  <r>
    <x v="0"/>
    <s v="Outlet"/>
    <n v="1128299"/>
    <n v="44546"/>
    <s v="16-12-2021"/>
    <x v="10"/>
    <x v="1"/>
    <s v="Thursday"/>
    <s v="16"/>
    <x v="1"/>
    <x v="23"/>
    <x v="26"/>
    <x v="5"/>
    <n v="59"/>
    <n v="194"/>
    <n v="11446"/>
    <n v="4578"/>
    <n v="0.4"/>
    <x v="1"/>
    <s v="low Units"/>
    <n v="1.3783546805989401E-3"/>
  </r>
  <r>
    <x v="0"/>
    <s v="Outlet"/>
    <n v="1197831"/>
    <n v="44201"/>
    <s v="05-01-2021"/>
    <x v="0"/>
    <x v="1"/>
    <s v="Tuesday"/>
    <s v="05"/>
    <x v="1"/>
    <x v="23"/>
    <x v="26"/>
    <x v="0"/>
    <n v="14"/>
    <n v="223"/>
    <n v="3122"/>
    <n v="1061"/>
    <n v="0.34"/>
    <x v="1"/>
    <s v="low Units"/>
    <n v="3.1944829971941358E-4"/>
  </r>
  <r>
    <x v="0"/>
    <s v="Outlet"/>
    <n v="1197831"/>
    <n v="44201"/>
    <s v="05-01-2021"/>
    <x v="0"/>
    <x v="1"/>
    <s v="Tuesday"/>
    <s v="05"/>
    <x v="1"/>
    <x v="23"/>
    <x v="26"/>
    <x v="1"/>
    <n v="20"/>
    <n v="209"/>
    <n v="4180"/>
    <n v="1505"/>
    <n v="0.36"/>
    <x v="1"/>
    <s v="low Units"/>
    <n v="4.5312883230699103E-4"/>
  </r>
  <r>
    <x v="0"/>
    <s v="Outlet"/>
    <n v="1197831"/>
    <n v="44201"/>
    <s v="05-01-2021"/>
    <x v="0"/>
    <x v="1"/>
    <s v="Tuesday"/>
    <s v="05"/>
    <x v="1"/>
    <x v="23"/>
    <x v="26"/>
    <x v="2"/>
    <n v="21"/>
    <n v="162"/>
    <n v="3402"/>
    <n v="1259"/>
    <n v="0.37"/>
    <x v="1"/>
    <s v="low Units"/>
    <n v="3.790625912787387E-4"/>
  </r>
  <r>
    <x v="0"/>
    <s v="Outlet"/>
    <n v="1197831"/>
    <n v="44201"/>
    <s v="05-01-2021"/>
    <x v="0"/>
    <x v="1"/>
    <s v="Tuesday"/>
    <s v="05"/>
    <x v="1"/>
    <x v="23"/>
    <x v="26"/>
    <x v="3"/>
    <n v="26"/>
    <n v="166"/>
    <n v="4316"/>
    <n v="1813"/>
    <n v="0.42"/>
    <x v="1"/>
    <s v="low Units"/>
    <n v="5.4586217473260776E-4"/>
  </r>
  <r>
    <x v="0"/>
    <s v="Outlet"/>
    <n v="1197831"/>
    <n v="44201"/>
    <s v="05-01-2021"/>
    <x v="0"/>
    <x v="1"/>
    <s v="Tuesday"/>
    <s v="05"/>
    <x v="1"/>
    <x v="23"/>
    <x v="26"/>
    <x v="4"/>
    <n v="28"/>
    <n v="111"/>
    <n v="3108"/>
    <n v="870"/>
    <n v="0.28000000000000003"/>
    <x v="1"/>
    <s v="low Units"/>
    <n v="2.619415841243071E-4"/>
  </r>
  <r>
    <x v="3"/>
    <s v="Outlet"/>
    <n v="1197831"/>
    <n v="44201"/>
    <s v="05-01-2021"/>
    <x v="0"/>
    <x v="1"/>
    <s v="Tuesday"/>
    <s v="05"/>
    <x v="1"/>
    <x v="23"/>
    <x v="26"/>
    <x v="5"/>
    <n v="23"/>
    <n v="147"/>
    <n v="3381"/>
    <n v="1691"/>
    <n v="0.5"/>
    <x v="1"/>
    <s v="low Units"/>
    <n v="5.0913013649908428E-4"/>
  </r>
  <r>
    <x v="0"/>
    <s v="Outlet"/>
    <n v="1197831"/>
    <n v="44231"/>
    <s v="04-02-2021"/>
    <x v="1"/>
    <x v="1"/>
    <s v="Thursday"/>
    <s v="04"/>
    <x v="1"/>
    <x v="23"/>
    <x v="26"/>
    <x v="0"/>
    <n v="18"/>
    <n v="200"/>
    <n v="3600"/>
    <n v="1152"/>
    <n v="0.32"/>
    <x v="1"/>
    <s v="low Units"/>
    <n v="3.4684678725425489E-4"/>
  </r>
  <r>
    <x v="0"/>
    <s v="Outlet"/>
    <n v="1197831"/>
    <n v="44231"/>
    <s v="04-02-2021"/>
    <x v="1"/>
    <x v="1"/>
    <s v="Thursday"/>
    <s v="04"/>
    <x v="1"/>
    <x v="23"/>
    <x v="26"/>
    <x v="1"/>
    <n v="28"/>
    <n v="180"/>
    <n v="5040"/>
    <n v="1663"/>
    <n v="0.33"/>
    <x v="1"/>
    <s v="low Units"/>
    <n v="5.0069983264221002E-4"/>
  </r>
  <r>
    <x v="0"/>
    <s v="Outlet"/>
    <n v="1197831"/>
    <n v="44231"/>
    <s v="04-02-2021"/>
    <x v="1"/>
    <x v="1"/>
    <s v="Thursday"/>
    <s v="04"/>
    <x v="1"/>
    <x v="23"/>
    <x v="26"/>
    <x v="2"/>
    <n v="28"/>
    <n v="128"/>
    <n v="3584"/>
    <n v="1254"/>
    <n v="0.35"/>
    <x v="1"/>
    <s v="low Units"/>
    <n v="3.7755717987572542E-4"/>
  </r>
  <r>
    <x v="0"/>
    <s v="Outlet"/>
    <n v="1197831"/>
    <n v="44231"/>
    <s v="04-02-2021"/>
    <x v="1"/>
    <x v="1"/>
    <s v="Thursday"/>
    <s v="04"/>
    <x v="2"/>
    <x v="24"/>
    <x v="27"/>
    <x v="3"/>
    <n v="27"/>
    <n v="116"/>
    <n v="3132"/>
    <n v="1315"/>
    <n v="0.42"/>
    <x v="1"/>
    <s v="low Units"/>
    <n v="3.9592319899248721E-4"/>
  </r>
  <r>
    <x v="0"/>
    <s v="Outlet"/>
    <n v="1197831"/>
    <n v="44231"/>
    <s v="04-02-2021"/>
    <x v="1"/>
    <x v="1"/>
    <s v="Thursday"/>
    <s v="04"/>
    <x v="2"/>
    <x v="24"/>
    <x v="27"/>
    <x v="4"/>
    <n v="31"/>
    <n v="88"/>
    <n v="2728"/>
    <n v="818"/>
    <n v="0.3"/>
    <x v="1"/>
    <s v="low Units"/>
    <n v="2.4628530553296921E-4"/>
  </r>
  <r>
    <x v="0"/>
    <s v="Outlet"/>
    <n v="1197831"/>
    <n v="44231"/>
    <s v="04-02-2021"/>
    <x v="1"/>
    <x v="1"/>
    <s v="Thursday"/>
    <s v="04"/>
    <x v="2"/>
    <x v="24"/>
    <x v="27"/>
    <x v="5"/>
    <n v="26"/>
    <n v="135"/>
    <n v="3510"/>
    <n v="1825"/>
    <n v="0.52"/>
    <x v="1"/>
    <s v="low Units"/>
    <n v="5.4947516209983953E-4"/>
  </r>
  <r>
    <x v="0"/>
    <s v="Outlet"/>
    <n v="1197831"/>
    <n v="44261"/>
    <s v="06-03-2021"/>
    <x v="2"/>
    <x v="1"/>
    <s v="Saturday"/>
    <s v="06"/>
    <x v="2"/>
    <x v="24"/>
    <x v="27"/>
    <x v="0"/>
    <n v="21"/>
    <n v="200"/>
    <n v="4200"/>
    <n v="1554"/>
    <n v="0.37"/>
    <x v="1"/>
    <s v="low Units"/>
    <n v="4.6788186405652096E-4"/>
  </r>
  <r>
    <x v="0"/>
    <s v="Outlet"/>
    <n v="1197831"/>
    <n v="44261"/>
    <s v="06-03-2021"/>
    <x v="2"/>
    <x v="1"/>
    <s v="Saturday"/>
    <s v="06"/>
    <x v="2"/>
    <x v="24"/>
    <x v="27"/>
    <x v="1"/>
    <n v="27"/>
    <n v="188"/>
    <n v="5076"/>
    <n v="1980"/>
    <n v="0.39"/>
    <x v="1"/>
    <s v="low Units"/>
    <n v="5.9614291559325066E-4"/>
  </r>
  <r>
    <x v="0"/>
    <s v="Outlet"/>
    <n v="1197831"/>
    <n v="44261"/>
    <s v="06-03-2021"/>
    <x v="2"/>
    <x v="1"/>
    <s v="Saturday"/>
    <s v="06"/>
    <x v="2"/>
    <x v="24"/>
    <x v="27"/>
    <x v="2"/>
    <n v="20"/>
    <n v="135"/>
    <n v="2700"/>
    <n v="1026"/>
    <n v="0.38"/>
    <x v="1"/>
    <s v="low Units"/>
    <n v="3.0891041989832078E-4"/>
  </r>
  <r>
    <x v="0"/>
    <s v="Outlet"/>
    <n v="1197831"/>
    <n v="44261"/>
    <s v="06-03-2021"/>
    <x v="2"/>
    <x v="1"/>
    <s v="Saturday"/>
    <s v="06"/>
    <x v="2"/>
    <x v="24"/>
    <x v="27"/>
    <x v="3"/>
    <n v="26"/>
    <n v="112"/>
    <n v="2912"/>
    <n v="1369"/>
    <n v="0.47"/>
    <x v="1"/>
    <s v="low Units"/>
    <n v="4.1218164214503031E-4"/>
  </r>
  <r>
    <x v="3"/>
    <s v="Outlet"/>
    <n v="1197831"/>
    <n v="44261"/>
    <s v="06-03-2021"/>
    <x v="2"/>
    <x v="1"/>
    <s v="Saturday"/>
    <s v="06"/>
    <x v="2"/>
    <x v="24"/>
    <x v="27"/>
    <x v="4"/>
    <n v="32"/>
    <n v="88"/>
    <n v="2816"/>
    <n v="986"/>
    <n v="0.35"/>
    <x v="1"/>
    <s v="low Units"/>
    <n v="2.968671286742147E-4"/>
  </r>
  <r>
    <x v="3"/>
    <s v="Outlet"/>
    <n v="1197831"/>
    <n v="44261"/>
    <s v="06-03-2021"/>
    <x v="2"/>
    <x v="1"/>
    <s v="Saturday"/>
    <s v="06"/>
    <x v="2"/>
    <x v="24"/>
    <x v="27"/>
    <x v="5"/>
    <n v="25"/>
    <n v="124"/>
    <n v="3100"/>
    <n v="1643"/>
    <n v="0.53"/>
    <x v="1"/>
    <s v="low Units"/>
    <n v="4.946781870301569E-4"/>
  </r>
  <r>
    <x v="3"/>
    <s v="Outlet"/>
    <n v="1197831"/>
    <n v="44291"/>
    <s v="05-04-2021"/>
    <x v="3"/>
    <x v="1"/>
    <s v="Monday"/>
    <s v="05"/>
    <x v="2"/>
    <x v="24"/>
    <x v="27"/>
    <x v="0"/>
    <n v="15"/>
    <n v="215"/>
    <n v="3225"/>
    <n v="1355"/>
    <n v="0.42"/>
    <x v="1"/>
    <s v="low Units"/>
    <n v="4.0796649021659323E-4"/>
  </r>
  <r>
    <x v="3"/>
    <s v="Outlet"/>
    <n v="1197831"/>
    <n v="44291"/>
    <s v="05-04-2021"/>
    <x v="3"/>
    <x v="1"/>
    <s v="Monday"/>
    <s v="05"/>
    <x v="2"/>
    <x v="24"/>
    <x v="27"/>
    <x v="1"/>
    <n v="21"/>
    <n v="215"/>
    <n v="4515"/>
    <n v="1761"/>
    <n v="0.39"/>
    <x v="1"/>
    <s v="low Units"/>
    <n v="5.3020589614126987E-4"/>
  </r>
  <r>
    <x v="3"/>
    <s v="Outlet"/>
    <n v="1197831"/>
    <n v="44291"/>
    <s v="05-04-2021"/>
    <x v="3"/>
    <x v="1"/>
    <s v="Monday"/>
    <s v="05"/>
    <x v="2"/>
    <x v="24"/>
    <x v="27"/>
    <x v="2"/>
    <n v="19"/>
    <n v="162"/>
    <n v="3078"/>
    <n v="1139"/>
    <n v="0.37"/>
    <x v="1"/>
    <s v="low Units"/>
    <n v="3.4293271760642047E-4"/>
  </r>
  <r>
    <x v="3"/>
    <s v="Outlet"/>
    <n v="1197831"/>
    <n v="44291"/>
    <s v="05-04-2021"/>
    <x v="3"/>
    <x v="1"/>
    <s v="Monday"/>
    <s v="05"/>
    <x v="2"/>
    <x v="24"/>
    <x v="27"/>
    <x v="3"/>
    <n v="20"/>
    <n v="116"/>
    <n v="2320"/>
    <n v="1137"/>
    <n v="0.49"/>
    <x v="1"/>
    <s v="low Units"/>
    <n v="3.4233055304521516E-4"/>
  </r>
  <r>
    <x v="3"/>
    <s v="Outlet"/>
    <n v="1197831"/>
    <n v="44291"/>
    <s v="05-04-2021"/>
    <x v="3"/>
    <x v="1"/>
    <s v="Monday"/>
    <s v="05"/>
    <x v="2"/>
    <x v="24"/>
    <x v="27"/>
    <x v="4"/>
    <n v="27"/>
    <n v="91"/>
    <n v="2457"/>
    <n v="786"/>
    <n v="0.32"/>
    <x v="1"/>
    <s v="low Units"/>
    <n v="2.3665067255368433E-4"/>
  </r>
  <r>
    <x v="3"/>
    <s v="Outlet"/>
    <n v="1197831"/>
    <n v="44291"/>
    <s v="05-04-2021"/>
    <x v="3"/>
    <x v="1"/>
    <s v="Monday"/>
    <s v="05"/>
    <x v="2"/>
    <x v="24"/>
    <x v="27"/>
    <x v="5"/>
    <n v="23"/>
    <n v="176"/>
    <n v="4048"/>
    <n v="2307"/>
    <n v="0.56999999999999995"/>
    <x v="1"/>
    <s v="low Units"/>
    <n v="6.9459682135031785E-4"/>
  </r>
  <r>
    <x v="3"/>
    <s v="Outlet"/>
    <n v="1197831"/>
    <n v="44321"/>
    <s v="05-05-2021"/>
    <x v="4"/>
    <x v="1"/>
    <s v="Wednesday"/>
    <s v="05"/>
    <x v="2"/>
    <x v="24"/>
    <x v="27"/>
    <x v="0"/>
    <n v="14"/>
    <n v="210"/>
    <n v="2940"/>
    <n v="1235"/>
    <n v="0.42"/>
    <x v="1"/>
    <s v="low Units"/>
    <n v="3.7183661654427501E-4"/>
  </r>
  <r>
    <x v="3"/>
    <s v="Outlet"/>
    <n v="1197831"/>
    <n v="44321"/>
    <s v="05-05-2021"/>
    <x v="4"/>
    <x v="1"/>
    <s v="Wednesday"/>
    <s v="05"/>
    <x v="2"/>
    <x v="24"/>
    <x v="27"/>
    <x v="1"/>
    <n v="22"/>
    <n v="247"/>
    <n v="5434"/>
    <n v="2228"/>
    <n v="0.41"/>
    <x v="1"/>
    <s v="low Units"/>
    <n v="6.7081132118270825E-4"/>
  </r>
  <r>
    <x v="3"/>
    <s v="Outlet"/>
    <n v="1197831"/>
    <n v="44321"/>
    <s v="05-05-2021"/>
    <x v="4"/>
    <x v="1"/>
    <s v="Wednesday"/>
    <s v="05"/>
    <x v="2"/>
    <x v="24"/>
    <x v="27"/>
    <x v="2"/>
    <n v="18"/>
    <n v="184"/>
    <n v="3312"/>
    <n v="1292"/>
    <n v="0.39"/>
    <x v="1"/>
    <s v="low Units"/>
    <n v="3.8899830653862613E-4"/>
  </r>
  <r>
    <x v="3"/>
    <s v="Outlet"/>
    <n v="1197831"/>
    <n v="44321"/>
    <s v="05-05-2021"/>
    <x v="4"/>
    <x v="1"/>
    <s v="Wednesday"/>
    <s v="05"/>
    <x v="2"/>
    <x v="24"/>
    <x v="27"/>
    <x v="3"/>
    <n v="24"/>
    <n v="155"/>
    <n v="3720"/>
    <n v="1860"/>
    <n v="0.5"/>
    <x v="1"/>
    <s v="low Units"/>
    <n v="5.6001304192093238E-4"/>
  </r>
  <r>
    <x v="3"/>
    <s v="Outlet"/>
    <n v="1197831"/>
    <n v="44321"/>
    <s v="05-05-2021"/>
    <x v="4"/>
    <x v="1"/>
    <s v="Wednesday"/>
    <s v="05"/>
    <x v="2"/>
    <x v="24"/>
    <x v="27"/>
    <x v="4"/>
    <n v="34"/>
    <n v="120"/>
    <n v="4080"/>
    <n v="1428"/>
    <n v="0.35"/>
    <x v="1"/>
    <s v="low Units"/>
    <n v="4.2994549670058679E-4"/>
  </r>
  <r>
    <x v="3"/>
    <s v="Outlet"/>
    <n v="1197831"/>
    <n v="44321"/>
    <s v="05-05-2021"/>
    <x v="4"/>
    <x v="1"/>
    <s v="Wednesday"/>
    <s v="05"/>
    <x v="2"/>
    <x v="24"/>
    <x v="27"/>
    <x v="5"/>
    <n v="33"/>
    <n v="240"/>
    <n v="7920"/>
    <n v="4356"/>
    <n v="0.55000000000000004"/>
    <x v="1"/>
    <s v="low Units"/>
    <n v="1.3115144143051516E-3"/>
  </r>
  <r>
    <x v="3"/>
    <s v="Outlet"/>
    <n v="1197831"/>
    <n v="44351"/>
    <s v="04-06-2021"/>
    <x v="11"/>
    <x v="1"/>
    <s v="Friday"/>
    <s v="04"/>
    <x v="2"/>
    <x v="24"/>
    <x v="27"/>
    <x v="0"/>
    <n v="31"/>
    <n v="233"/>
    <n v="7223"/>
    <n v="2745"/>
    <n v="0.38"/>
    <x v="1"/>
    <s v="low Units"/>
    <n v="8.2647086025427932E-4"/>
  </r>
  <r>
    <x v="3"/>
    <s v="Outlet"/>
    <n v="1197831"/>
    <n v="44351"/>
    <s v="04-06-2021"/>
    <x v="11"/>
    <x v="1"/>
    <s v="Friday"/>
    <s v="04"/>
    <x v="2"/>
    <x v="24"/>
    <x v="27"/>
    <x v="1"/>
    <n v="35"/>
    <n v="263"/>
    <n v="9205"/>
    <n v="3774"/>
    <n v="0.41"/>
    <x v="1"/>
    <s v="low Units"/>
    <n v="1.136284526994408E-3"/>
  </r>
  <r>
    <x v="3"/>
    <s v="Outlet"/>
    <n v="1197831"/>
    <n v="44351"/>
    <s v="04-06-2021"/>
    <x v="11"/>
    <x v="1"/>
    <s v="Friday"/>
    <s v="04"/>
    <x v="2"/>
    <x v="24"/>
    <x v="27"/>
    <x v="2"/>
    <n v="34"/>
    <n v="186"/>
    <n v="6324"/>
    <n v="2593"/>
    <n v="0.41"/>
    <x v="1"/>
    <s v="low Units"/>
    <n v="7.8070635360267615E-4"/>
  </r>
  <r>
    <x v="3"/>
    <s v="Outlet"/>
    <n v="1197831"/>
    <n v="44351"/>
    <s v="04-06-2021"/>
    <x v="11"/>
    <x v="1"/>
    <s v="Friday"/>
    <s v="04"/>
    <x v="2"/>
    <x v="24"/>
    <x v="27"/>
    <x v="3"/>
    <n v="33"/>
    <n v="187"/>
    <n v="6171"/>
    <n v="3024"/>
    <n v="0.49"/>
    <x v="1"/>
    <s v="low Units"/>
    <n v="9.1047281654241924E-4"/>
  </r>
  <r>
    <x v="3"/>
    <s v="Outlet"/>
    <n v="1197831"/>
    <n v="44351"/>
    <s v="04-06-2021"/>
    <x v="11"/>
    <x v="1"/>
    <s v="Friday"/>
    <s v="04"/>
    <x v="2"/>
    <x v="24"/>
    <x v="27"/>
    <x v="4"/>
    <n v="43"/>
    <n v="158"/>
    <n v="6794"/>
    <n v="2310"/>
    <n v="0.34"/>
    <x v="1"/>
    <s v="low Units"/>
    <n v="6.9550006819212571E-4"/>
  </r>
  <r>
    <x v="3"/>
    <s v="Outlet"/>
    <n v="1197831"/>
    <n v="44351"/>
    <s v="04-06-2021"/>
    <x v="11"/>
    <x v="1"/>
    <s v="Friday"/>
    <s v="04"/>
    <x v="2"/>
    <x v="24"/>
    <x v="27"/>
    <x v="5"/>
    <n v="39"/>
    <n v="248"/>
    <n v="9672"/>
    <n v="5320"/>
    <n v="0.55000000000000004"/>
    <x v="1"/>
    <s v="low Units"/>
    <n v="1.6017577328061076E-3"/>
  </r>
  <r>
    <x v="3"/>
    <s v="Outlet"/>
    <n v="1197831"/>
    <n v="44383"/>
    <s v="06-07-2021"/>
    <x v="5"/>
    <x v="1"/>
    <s v="Tuesday"/>
    <s v="06"/>
    <x v="2"/>
    <x v="24"/>
    <x v="27"/>
    <x v="0"/>
    <n v="35"/>
    <n v="264"/>
    <n v="9240"/>
    <n v="4250"/>
    <n v="0.46"/>
    <x v="1"/>
    <s v="low Units"/>
    <n v="1.2795996925612705E-3"/>
  </r>
  <r>
    <x v="3"/>
    <s v="Outlet"/>
    <n v="1197831"/>
    <n v="44383"/>
    <s v="06-07-2021"/>
    <x v="5"/>
    <x v="1"/>
    <s v="Tuesday"/>
    <s v="06"/>
    <x v="2"/>
    <x v="24"/>
    <x v="27"/>
    <x v="1"/>
    <n v="40"/>
    <n v="271"/>
    <n v="10840"/>
    <n v="4661"/>
    <n v="0.43"/>
    <x v="1"/>
    <s v="low Units"/>
    <n v="1.4033445098889602E-3"/>
  </r>
  <r>
    <x v="3"/>
    <s v="Outlet"/>
    <n v="1197831"/>
    <n v="44383"/>
    <s v="06-07-2021"/>
    <x v="5"/>
    <x v="1"/>
    <s v="Tuesday"/>
    <s v="06"/>
    <x v="2"/>
    <x v="24"/>
    <x v="27"/>
    <x v="2"/>
    <n v="34"/>
    <n v="278"/>
    <n v="9452"/>
    <n v="3970"/>
    <n v="0.42"/>
    <x v="1"/>
    <s v="low Units"/>
    <n v="1.1952966539925279E-3"/>
  </r>
  <r>
    <x v="3"/>
    <s v="Outlet"/>
    <n v="1197831"/>
    <n v="44383"/>
    <s v="06-07-2021"/>
    <x v="5"/>
    <x v="1"/>
    <s v="Tuesday"/>
    <s v="06"/>
    <x v="2"/>
    <x v="24"/>
    <x v="27"/>
    <x v="3"/>
    <n v="38"/>
    <n v="158"/>
    <n v="6004"/>
    <n v="3182"/>
    <n v="0.53"/>
    <x v="1"/>
    <s v="low Units"/>
    <n v="9.5804381687763813E-4"/>
  </r>
  <r>
    <x v="3"/>
    <s v="Outlet"/>
    <n v="1197831"/>
    <n v="44383"/>
    <s v="06-07-2021"/>
    <x v="5"/>
    <x v="1"/>
    <s v="Tuesday"/>
    <s v="06"/>
    <x v="2"/>
    <x v="24"/>
    <x v="27"/>
    <x v="4"/>
    <n v="43"/>
    <n v="173"/>
    <n v="7439"/>
    <n v="2976"/>
    <n v="0.4"/>
    <x v="1"/>
    <s v="low Units"/>
    <n v="8.9602086707349198E-4"/>
  </r>
  <r>
    <x v="0"/>
    <s v="Outlet"/>
    <n v="1197831"/>
    <n v="44383"/>
    <s v="06-07-2021"/>
    <x v="5"/>
    <x v="1"/>
    <s v="Tuesday"/>
    <s v="06"/>
    <x v="2"/>
    <x v="24"/>
    <x v="27"/>
    <x v="5"/>
    <n v="51"/>
    <n v="264"/>
    <n v="13464"/>
    <n v="7944"/>
    <n v="0.59"/>
    <x v="1"/>
    <s v="low Units"/>
    <n v="2.3917976371074664E-3"/>
  </r>
  <r>
    <x v="0"/>
    <s v="Outlet"/>
    <n v="1197831"/>
    <n v="44416"/>
    <s v="08-08-2021"/>
    <x v="6"/>
    <x v="1"/>
    <s v="Sunday"/>
    <s v="08"/>
    <x v="2"/>
    <x v="24"/>
    <x v="27"/>
    <x v="0"/>
    <n v="38"/>
    <n v="233"/>
    <n v="8854"/>
    <n v="3719"/>
    <n v="0.42"/>
    <x v="1"/>
    <s v="low Units"/>
    <n v="1.1197250015612622E-3"/>
  </r>
  <r>
    <x v="0"/>
    <s v="Outlet"/>
    <n v="1197831"/>
    <n v="44416"/>
    <s v="08-08-2021"/>
    <x v="6"/>
    <x v="1"/>
    <s v="Sunday"/>
    <s v="08"/>
    <x v="2"/>
    <x v="24"/>
    <x v="27"/>
    <x v="1"/>
    <n v="37"/>
    <n v="255"/>
    <n v="9435"/>
    <n v="4057"/>
    <n v="0.43"/>
    <x v="1"/>
    <s v="low Units"/>
    <n v="1.2214908124049586E-3"/>
  </r>
  <r>
    <x v="0"/>
    <s v="Outlet"/>
    <n v="1197831"/>
    <n v="44416"/>
    <s v="08-08-2021"/>
    <x v="6"/>
    <x v="1"/>
    <s v="Sunday"/>
    <s v="08"/>
    <x v="2"/>
    <x v="24"/>
    <x v="27"/>
    <x v="2"/>
    <n v="39"/>
    <n v="305"/>
    <n v="11895"/>
    <n v="5115"/>
    <n v="0.43"/>
    <x v="1"/>
    <s v="low Units"/>
    <n v="1.5400358652825641E-3"/>
  </r>
  <r>
    <x v="0"/>
    <s v="Outlet"/>
    <n v="1197831"/>
    <n v="44416"/>
    <s v="08-08-2021"/>
    <x v="6"/>
    <x v="1"/>
    <s v="Sunday"/>
    <s v="08"/>
    <x v="2"/>
    <x v="24"/>
    <x v="27"/>
    <x v="3"/>
    <n v="33"/>
    <n v="162"/>
    <n v="5346"/>
    <n v="2940"/>
    <n v="0.55000000000000004"/>
    <x v="1"/>
    <s v="low Units"/>
    <n v="8.8518190497179636E-4"/>
  </r>
  <r>
    <x v="2"/>
    <s v="Outlet"/>
    <n v="1197831"/>
    <n v="44416"/>
    <s v="08-08-2021"/>
    <x v="6"/>
    <x v="1"/>
    <s v="Sunday"/>
    <s v="08"/>
    <x v="2"/>
    <x v="24"/>
    <x v="27"/>
    <x v="4"/>
    <n v="39"/>
    <n v="166"/>
    <n v="6474"/>
    <n v="2719"/>
    <n v="0.42"/>
    <x v="1"/>
    <s v="low Units"/>
    <n v="8.1864272095861026E-4"/>
  </r>
  <r>
    <x v="2"/>
    <s v="Outlet"/>
    <n v="1197831"/>
    <n v="44416"/>
    <s v="08-08-2021"/>
    <x v="6"/>
    <x v="1"/>
    <s v="Sunday"/>
    <s v="08"/>
    <x v="2"/>
    <x v="24"/>
    <x v="27"/>
    <x v="5"/>
    <n v="44"/>
    <n v="239"/>
    <n v="10516"/>
    <n v="6415"/>
    <n v="0.61"/>
    <x v="1"/>
    <s v="low Units"/>
    <n v="1.9314428300660114E-3"/>
  </r>
  <r>
    <x v="2"/>
    <s v="Outlet"/>
    <n v="1197831"/>
    <n v="44444"/>
    <s v="05-09-2021"/>
    <x v="7"/>
    <x v="1"/>
    <s v="Sunday"/>
    <s v="05"/>
    <x v="2"/>
    <x v="24"/>
    <x v="27"/>
    <x v="0"/>
    <n v="41"/>
    <n v="230"/>
    <n v="9430"/>
    <n v="4338"/>
    <n v="0.46"/>
    <x v="1"/>
    <s v="low Units"/>
    <n v="1.3060949332543035E-3"/>
  </r>
  <r>
    <x v="2"/>
    <s v="Outlet"/>
    <n v="1197831"/>
    <n v="44444"/>
    <s v="05-09-2021"/>
    <x v="7"/>
    <x v="1"/>
    <s v="Sunday"/>
    <s v="05"/>
    <x v="2"/>
    <x v="24"/>
    <x v="27"/>
    <x v="1"/>
    <n v="38"/>
    <n v="219"/>
    <n v="8322"/>
    <n v="3578"/>
    <n v="0.43"/>
    <x v="1"/>
    <s v="low Units"/>
    <n v="1.0772723999962883E-3"/>
  </r>
  <r>
    <x v="2"/>
    <s v="Outlet"/>
    <n v="1197831"/>
    <n v="44444"/>
    <s v="05-09-2021"/>
    <x v="7"/>
    <x v="1"/>
    <s v="Sunday"/>
    <s v="05"/>
    <x v="2"/>
    <x v="24"/>
    <x v="27"/>
    <x v="2"/>
    <n v="43"/>
    <n v="203"/>
    <n v="8729"/>
    <n v="3928"/>
    <n v="0.45"/>
    <x v="1"/>
    <s v="low Units"/>
    <n v="1.1826511982072163E-3"/>
  </r>
  <r>
    <x v="2"/>
    <s v="Outlet"/>
    <n v="1197831"/>
    <n v="44444"/>
    <s v="05-09-2021"/>
    <x v="7"/>
    <x v="1"/>
    <s v="Sunday"/>
    <s v="05"/>
    <x v="2"/>
    <x v="24"/>
    <x v="27"/>
    <x v="3"/>
    <n v="40"/>
    <n v="136"/>
    <n v="5440"/>
    <n v="2992"/>
    <n v="0.55000000000000004"/>
    <x v="1"/>
    <s v="low Units"/>
    <n v="9.0083818356313425E-4"/>
  </r>
  <r>
    <x v="2"/>
    <s v="Outlet"/>
    <n v="1197831"/>
    <n v="44444"/>
    <s v="05-09-2021"/>
    <x v="7"/>
    <x v="1"/>
    <s v="Sunday"/>
    <s v="05"/>
    <x v="2"/>
    <x v="24"/>
    <x v="27"/>
    <x v="4"/>
    <n v="42"/>
    <n v="140"/>
    <n v="5880"/>
    <n v="2411"/>
    <n v="0.41"/>
    <x v="1"/>
    <s v="low Units"/>
    <n v="7.2590937853299353E-4"/>
  </r>
  <r>
    <x v="2"/>
    <s v="Outlet"/>
    <n v="1197831"/>
    <n v="44444"/>
    <s v="05-09-2021"/>
    <x v="7"/>
    <x v="1"/>
    <s v="Sunday"/>
    <s v="05"/>
    <x v="2"/>
    <x v="24"/>
    <x v="27"/>
    <x v="5"/>
    <n v="36"/>
    <n v="200"/>
    <n v="7200"/>
    <n v="4176"/>
    <n v="0.57999999999999996"/>
    <x v="1"/>
    <s v="low Units"/>
    <n v="1.2573196037966739E-3"/>
  </r>
  <r>
    <x v="2"/>
    <s v="Outlet"/>
    <n v="1197831"/>
    <n v="44473"/>
    <s v="04-10-2021"/>
    <x v="8"/>
    <x v="1"/>
    <s v="Monday"/>
    <s v="04"/>
    <x v="2"/>
    <x v="24"/>
    <x v="27"/>
    <x v="0"/>
    <n v="30"/>
    <n v="201"/>
    <n v="6030"/>
    <n v="2774"/>
    <n v="0.46"/>
    <x v="1"/>
    <s v="low Units"/>
    <n v="8.3520224639175623E-4"/>
  </r>
  <r>
    <x v="2"/>
    <s v="Outlet"/>
    <n v="1197831"/>
    <n v="44473"/>
    <s v="04-10-2021"/>
    <x v="8"/>
    <x v="1"/>
    <s v="Monday"/>
    <s v="04"/>
    <x v="2"/>
    <x v="24"/>
    <x v="27"/>
    <x v="1"/>
    <n v="27"/>
    <n v="190"/>
    <n v="5130"/>
    <n v="2206"/>
    <n v="0.43"/>
    <x v="1"/>
    <s v="low Units"/>
    <n v="6.6418751100944993E-4"/>
  </r>
  <r>
    <x v="2"/>
    <s v="Outlet"/>
    <n v="1197831"/>
    <n v="44473"/>
    <s v="04-10-2021"/>
    <x v="8"/>
    <x v="1"/>
    <s v="Monday"/>
    <s v="04"/>
    <x v="2"/>
    <x v="24"/>
    <x v="27"/>
    <x v="2"/>
    <n v="31"/>
    <n v="179"/>
    <n v="5549"/>
    <n v="2331"/>
    <n v="0.42"/>
    <x v="1"/>
    <s v="low Units"/>
    <n v="7.0182279608478149E-4"/>
  </r>
  <r>
    <x v="2"/>
    <s v="Outlet"/>
    <n v="1197831"/>
    <n v="44473"/>
    <s v="04-10-2021"/>
    <x v="8"/>
    <x v="1"/>
    <s v="Monday"/>
    <s v="04"/>
    <x v="2"/>
    <x v="24"/>
    <x v="27"/>
    <x v="3"/>
    <n v="35"/>
    <n v="116"/>
    <n v="4060"/>
    <n v="2152"/>
    <n v="0.53"/>
    <x v="1"/>
    <s v="low Units"/>
    <n v="6.4792906785690672E-4"/>
  </r>
  <r>
    <x v="2"/>
    <s v="Outlet"/>
    <n v="1197831"/>
    <n v="44473"/>
    <s v="04-10-2021"/>
    <x v="8"/>
    <x v="1"/>
    <s v="Monday"/>
    <s v="04"/>
    <x v="2"/>
    <x v="24"/>
    <x v="27"/>
    <x v="4"/>
    <n v="25"/>
    <n v="123"/>
    <n v="3075"/>
    <n v="1199"/>
    <n v="0.39"/>
    <x v="1"/>
    <s v="low Units"/>
    <n v="3.6099765444257956E-4"/>
  </r>
  <r>
    <x v="2"/>
    <s v="Outlet"/>
    <n v="1197831"/>
    <n v="44473"/>
    <s v="04-10-2021"/>
    <x v="8"/>
    <x v="1"/>
    <s v="Monday"/>
    <s v="04"/>
    <x v="2"/>
    <x v="24"/>
    <x v="27"/>
    <x v="5"/>
    <n v="34"/>
    <n v="179"/>
    <n v="6086"/>
    <n v="3591"/>
    <n v="0.59"/>
    <x v="1"/>
    <s v="low Units"/>
    <n v="1.0811864696441227E-3"/>
  </r>
  <r>
    <x v="2"/>
    <s v="Outlet"/>
    <n v="1197831"/>
    <n v="44505"/>
    <s v="05-11-2021"/>
    <x v="9"/>
    <x v="1"/>
    <s v="Friday"/>
    <s v="05"/>
    <x v="2"/>
    <x v="24"/>
    <x v="27"/>
    <x v="0"/>
    <n v="27"/>
    <n v="203"/>
    <n v="5481"/>
    <n v="2521"/>
    <n v="0.46"/>
    <x v="1"/>
    <s v="low Units"/>
    <n v="7.5902842939928525E-4"/>
  </r>
  <r>
    <x v="2"/>
    <s v="Outlet"/>
    <n v="1197831"/>
    <n v="44505"/>
    <s v="05-11-2021"/>
    <x v="9"/>
    <x v="1"/>
    <s v="Friday"/>
    <s v="05"/>
    <x v="2"/>
    <x v="24"/>
    <x v="27"/>
    <x v="1"/>
    <n v="28"/>
    <n v="223"/>
    <n v="6244"/>
    <n v="2685"/>
    <n v="0.43"/>
    <x v="1"/>
    <s v="low Units"/>
    <n v="8.0840592341812018E-4"/>
  </r>
  <r>
    <x v="2"/>
    <s v="Outlet"/>
    <n v="1197831"/>
    <n v="44505"/>
    <s v="05-11-2021"/>
    <x v="9"/>
    <x v="1"/>
    <s v="Friday"/>
    <s v="05"/>
    <x v="2"/>
    <x v="24"/>
    <x v="27"/>
    <x v="2"/>
    <n v="42"/>
    <n v="210"/>
    <n v="8820"/>
    <n v="3704"/>
    <n v="0.42"/>
    <x v="1"/>
    <s v="low Units"/>
    <n v="1.1152087673522225E-3"/>
  </r>
  <r>
    <x v="2"/>
    <s v="Outlet"/>
    <n v="1197831"/>
    <n v="44505"/>
    <s v="05-11-2021"/>
    <x v="9"/>
    <x v="1"/>
    <s v="Friday"/>
    <s v="05"/>
    <x v="2"/>
    <x v="24"/>
    <x v="27"/>
    <x v="3"/>
    <n v="43"/>
    <n v="158"/>
    <n v="6794"/>
    <n v="3533"/>
    <n v="0.52"/>
    <x v="1"/>
    <s v="low Units"/>
    <n v="1.0637236973691688E-3"/>
  </r>
  <r>
    <x v="2"/>
    <s v="Outlet"/>
    <n v="1197831"/>
    <n v="44505"/>
    <s v="05-11-2021"/>
    <x v="9"/>
    <x v="1"/>
    <s v="Friday"/>
    <s v="05"/>
    <x v="2"/>
    <x v="24"/>
    <x v="27"/>
    <x v="4"/>
    <n v="41"/>
    <n v="149"/>
    <n v="6109"/>
    <n v="2321"/>
    <n v="0.38"/>
    <x v="1"/>
    <s v="low Units"/>
    <n v="6.9881197327875493E-4"/>
  </r>
  <r>
    <x v="2"/>
    <s v="Outlet"/>
    <n v="1197831"/>
    <n v="44505"/>
    <s v="05-11-2021"/>
    <x v="9"/>
    <x v="1"/>
    <s v="Friday"/>
    <s v="05"/>
    <x v="2"/>
    <x v="24"/>
    <x v="27"/>
    <x v="5"/>
    <n v="51"/>
    <n v="194"/>
    <n v="9894"/>
    <n v="5837"/>
    <n v="0.59"/>
    <x v="1"/>
    <s v="low Units"/>
    <n v="1.7574172718776788E-3"/>
  </r>
  <r>
    <x v="0"/>
    <s v="Outlet"/>
    <n v="1197831"/>
    <n v="44534"/>
    <s v="04-12-2021"/>
    <x v="10"/>
    <x v="1"/>
    <s v="Saturday"/>
    <s v="04"/>
    <x v="2"/>
    <x v="24"/>
    <x v="27"/>
    <x v="0"/>
    <n v="40"/>
    <n v="240"/>
    <n v="9600"/>
    <n v="4320"/>
    <n v="0.45"/>
    <x v="1"/>
    <s v="low Units"/>
    <n v="1.3006754522034559E-3"/>
  </r>
  <r>
    <x v="0"/>
    <s v="Outlet"/>
    <n v="1197831"/>
    <n v="44534"/>
    <s v="04-12-2021"/>
    <x v="10"/>
    <x v="1"/>
    <s v="Saturday"/>
    <s v="04"/>
    <x v="2"/>
    <x v="24"/>
    <x v="27"/>
    <x v="1"/>
    <n v="41"/>
    <n v="240"/>
    <n v="9840"/>
    <n v="4526"/>
    <n v="0.46"/>
    <x v="1"/>
    <s v="low Units"/>
    <n v="1.3626984020076022E-3"/>
  </r>
  <r>
    <x v="0"/>
    <s v="Outlet"/>
    <n v="1197831"/>
    <n v="44534"/>
    <s v="04-12-2021"/>
    <x v="10"/>
    <x v="1"/>
    <s v="Saturday"/>
    <s v="04"/>
    <x v="2"/>
    <x v="24"/>
    <x v="27"/>
    <x v="2"/>
    <n v="47"/>
    <n v="223"/>
    <n v="10481"/>
    <n v="4612"/>
    <n v="0.44"/>
    <x v="1"/>
    <s v="low Units"/>
    <n v="1.3885914781394302E-3"/>
  </r>
  <r>
    <x v="0"/>
    <s v="Outlet"/>
    <n v="1197831"/>
    <n v="44534"/>
    <s v="04-12-2021"/>
    <x v="10"/>
    <x v="1"/>
    <s v="Saturday"/>
    <s v="04"/>
    <x v="2"/>
    <x v="24"/>
    <x v="27"/>
    <x v="3"/>
    <n v="44"/>
    <n v="184"/>
    <n v="8096"/>
    <n v="4210"/>
    <n v="0.52"/>
    <x v="1"/>
    <s v="low Units"/>
    <n v="1.2675564013371642E-3"/>
  </r>
  <r>
    <x v="0"/>
    <s v="Outlet"/>
    <n v="1197831"/>
    <n v="44534"/>
    <s v="04-12-2021"/>
    <x v="10"/>
    <x v="1"/>
    <s v="Saturday"/>
    <s v="04"/>
    <x v="2"/>
    <x v="24"/>
    <x v="27"/>
    <x v="4"/>
    <n v="43"/>
    <n v="147"/>
    <n v="6321"/>
    <n v="2592"/>
    <n v="0.41"/>
    <x v="1"/>
    <s v="low Units"/>
    <n v="7.8040527132207361E-4"/>
  </r>
  <r>
    <x v="0"/>
    <s v="Outlet"/>
    <n v="1197831"/>
    <n v="44534"/>
    <s v="04-12-2021"/>
    <x v="10"/>
    <x v="1"/>
    <s v="Saturday"/>
    <s v="04"/>
    <x v="2"/>
    <x v="24"/>
    <x v="27"/>
    <x v="5"/>
    <n v="47"/>
    <n v="232"/>
    <n v="10904"/>
    <n v="6651"/>
    <n v="0.61"/>
    <x v="1"/>
    <s v="low Units"/>
    <n v="2.0024982482882373E-3"/>
  </r>
  <r>
    <x v="0"/>
    <s v="Outlet"/>
    <n v="1128299"/>
    <n v="44219"/>
    <s v="23-01-2021"/>
    <x v="0"/>
    <x v="1"/>
    <s v="Saturday"/>
    <s v="23"/>
    <x v="2"/>
    <x v="24"/>
    <x v="27"/>
    <x v="0"/>
    <n v="23"/>
    <n v="136"/>
    <n v="3128"/>
    <n v="1251"/>
    <n v="0.4"/>
    <x v="1"/>
    <s v="low Units"/>
    <n v="3.7665393303391745E-4"/>
  </r>
  <r>
    <x v="0"/>
    <s v="Outlet"/>
    <n v="1128299"/>
    <n v="44219"/>
    <s v="23-01-2021"/>
    <x v="0"/>
    <x v="1"/>
    <s v="Saturday"/>
    <s v="23"/>
    <x v="2"/>
    <x v="24"/>
    <x v="27"/>
    <x v="1"/>
    <n v="30"/>
    <n v="140"/>
    <n v="4200"/>
    <n v="1806"/>
    <n v="0.43"/>
    <x v="1"/>
    <s v="low Units"/>
    <n v="5.4375459876838917E-4"/>
  </r>
  <r>
    <x v="0"/>
    <s v="Outlet"/>
    <n v="1128299"/>
    <n v="44219"/>
    <s v="23-01-2021"/>
    <x v="0"/>
    <x v="1"/>
    <s v="Saturday"/>
    <s v="23"/>
    <x v="2"/>
    <x v="24"/>
    <x v="27"/>
    <x v="2"/>
    <n v="31"/>
    <n v="145"/>
    <n v="4495"/>
    <n v="1753"/>
    <n v="0.39"/>
    <x v="1"/>
    <s v="low Units"/>
    <n v="5.2779723789644862E-4"/>
  </r>
  <r>
    <x v="0"/>
    <s v="Outlet"/>
    <n v="1128299"/>
    <n v="44219"/>
    <s v="23-01-2021"/>
    <x v="0"/>
    <x v="1"/>
    <s v="Saturday"/>
    <s v="23"/>
    <x v="2"/>
    <x v="24"/>
    <x v="27"/>
    <x v="3"/>
    <n v="30"/>
    <n v="88"/>
    <n v="2640"/>
    <n v="977"/>
    <n v="0.37"/>
    <x v="1"/>
    <s v="low Units"/>
    <n v="2.9415738814879086E-4"/>
  </r>
  <r>
    <x v="0"/>
    <s v="Outlet"/>
    <n v="1128299"/>
    <n v="44219"/>
    <s v="23-01-2021"/>
    <x v="0"/>
    <x v="1"/>
    <s v="Saturday"/>
    <s v="23"/>
    <x v="2"/>
    <x v="24"/>
    <x v="27"/>
    <x v="4"/>
    <n v="35"/>
    <n v="68"/>
    <n v="2380"/>
    <n v="809"/>
    <n v="0.34"/>
    <x v="1"/>
    <s v="low Units"/>
    <n v="2.4357556500754531E-4"/>
  </r>
  <r>
    <x v="0"/>
    <s v="Outlet"/>
    <n v="1128299"/>
    <n v="44219"/>
    <s v="23-01-2021"/>
    <x v="0"/>
    <x v="1"/>
    <s v="Saturday"/>
    <s v="23"/>
    <x v="2"/>
    <x v="24"/>
    <x v="27"/>
    <x v="5"/>
    <n v="27"/>
    <n v="140"/>
    <n v="3780"/>
    <n v="1021"/>
    <n v="0.27"/>
    <x v="1"/>
    <s v="low Units"/>
    <n v="3.074050084953075E-4"/>
  </r>
  <r>
    <x v="0"/>
    <s v="Outlet"/>
    <n v="1128299"/>
    <n v="44250"/>
    <s v="23-02-2021"/>
    <x v="1"/>
    <x v="1"/>
    <s v="Tuesday"/>
    <s v="23"/>
    <x v="2"/>
    <x v="24"/>
    <x v="27"/>
    <x v="0"/>
    <n v="21"/>
    <n v="162"/>
    <n v="3402"/>
    <n v="1259"/>
    <n v="0.37"/>
    <x v="1"/>
    <s v="low Units"/>
    <n v="3.790625912787387E-4"/>
  </r>
  <r>
    <x v="0"/>
    <s v="Outlet"/>
    <n v="1128299"/>
    <n v="44250"/>
    <s v="23-02-2021"/>
    <x v="1"/>
    <x v="1"/>
    <s v="Tuesday"/>
    <s v="23"/>
    <x v="2"/>
    <x v="24"/>
    <x v="27"/>
    <x v="1"/>
    <n v="28"/>
    <n v="128"/>
    <n v="3584"/>
    <n v="1541"/>
    <n v="0.43"/>
    <x v="1"/>
    <s v="low Units"/>
    <n v="4.6396779440868643E-4"/>
  </r>
  <r>
    <x v="0"/>
    <s v="Outlet"/>
    <n v="1128299"/>
    <n v="44250"/>
    <s v="23-02-2021"/>
    <x v="1"/>
    <x v="1"/>
    <s v="Tuesday"/>
    <s v="23"/>
    <x v="2"/>
    <x v="24"/>
    <x v="27"/>
    <x v="2"/>
    <n v="28"/>
    <n v="124"/>
    <n v="3472"/>
    <n v="1458"/>
    <n v="0.42"/>
    <x v="1"/>
    <s v="low Units"/>
    <n v="4.3897796511866642E-4"/>
  </r>
  <r>
    <x v="0"/>
    <s v="Outlet"/>
    <n v="1128299"/>
    <n v="44250"/>
    <s v="23-02-2021"/>
    <x v="1"/>
    <x v="1"/>
    <s v="Tuesday"/>
    <s v="23"/>
    <x v="2"/>
    <x v="25"/>
    <x v="28"/>
    <x v="3"/>
    <n v="26"/>
    <n v="68"/>
    <n v="1768"/>
    <n v="743"/>
    <n v="0.42"/>
    <x v="1"/>
    <s v="low Units"/>
    <n v="2.2370413448777031E-4"/>
  </r>
  <r>
    <x v="0"/>
    <s v="Outlet"/>
    <n v="1128299"/>
    <n v="44250"/>
    <s v="23-02-2021"/>
    <x v="1"/>
    <x v="1"/>
    <s v="Tuesday"/>
    <s v="23"/>
    <x v="2"/>
    <x v="25"/>
    <x v="28"/>
    <x v="4"/>
    <n v="36"/>
    <n v="51"/>
    <n v="1836"/>
    <n v="679"/>
    <n v="0.37"/>
    <x v="1"/>
    <s v="low Units"/>
    <n v="2.044348685292006E-4"/>
  </r>
  <r>
    <x v="0"/>
    <s v="Outlet"/>
    <n v="1128299"/>
    <n v="44250"/>
    <s v="23-02-2021"/>
    <x v="1"/>
    <x v="1"/>
    <s v="Tuesday"/>
    <s v="23"/>
    <x v="2"/>
    <x v="25"/>
    <x v="28"/>
    <x v="5"/>
    <n v="31"/>
    <n v="116"/>
    <n v="3596"/>
    <n v="971"/>
    <n v="0.27"/>
    <x v="1"/>
    <s v="low Units"/>
    <n v="2.9235089446517492E-4"/>
  </r>
  <r>
    <x v="0"/>
    <s v="Outlet"/>
    <n v="1128299"/>
    <n v="44277"/>
    <s v="22-03-2021"/>
    <x v="2"/>
    <x v="1"/>
    <s v="Monday"/>
    <s v="22"/>
    <x v="2"/>
    <x v="25"/>
    <x v="28"/>
    <x v="0"/>
    <n v="29"/>
    <n v="160"/>
    <n v="4640"/>
    <n v="1856"/>
    <n v="0.4"/>
    <x v="1"/>
    <s v="low Units"/>
    <n v="5.5880871279852186E-4"/>
  </r>
  <r>
    <x v="0"/>
    <s v="Outlet"/>
    <n v="1128299"/>
    <n v="44277"/>
    <s v="22-03-2021"/>
    <x v="2"/>
    <x v="1"/>
    <s v="Monday"/>
    <s v="22"/>
    <x v="2"/>
    <x v="25"/>
    <x v="28"/>
    <x v="1"/>
    <n v="38"/>
    <n v="116"/>
    <n v="4408"/>
    <n v="1940"/>
    <n v="0.44"/>
    <x v="1"/>
    <s v="low Units"/>
    <n v="5.8409962436914453E-4"/>
  </r>
  <r>
    <x v="0"/>
    <s v="Outlet"/>
    <n v="1128299"/>
    <n v="44277"/>
    <s v="22-03-2021"/>
    <x v="2"/>
    <x v="1"/>
    <s v="Monday"/>
    <s v="22"/>
    <x v="2"/>
    <x v="25"/>
    <x v="28"/>
    <x v="2"/>
    <n v="37"/>
    <n v="119"/>
    <n v="4403"/>
    <n v="1805"/>
    <n v="0.41"/>
    <x v="1"/>
    <s v="low Units"/>
    <n v="5.4345351648778652E-4"/>
  </r>
  <r>
    <x v="0"/>
    <s v="Outlet"/>
    <n v="1128299"/>
    <n v="44277"/>
    <s v="22-03-2021"/>
    <x v="2"/>
    <x v="1"/>
    <s v="Monday"/>
    <s v="22"/>
    <x v="2"/>
    <x v="25"/>
    <x v="28"/>
    <x v="3"/>
    <n v="38"/>
    <n v="68"/>
    <n v="2584"/>
    <n v="956"/>
    <n v="0.37"/>
    <x v="1"/>
    <s v="low Units"/>
    <n v="2.8783466025613513E-4"/>
  </r>
  <r>
    <x v="0"/>
    <s v="Outlet"/>
    <n v="1128299"/>
    <n v="44277"/>
    <s v="22-03-2021"/>
    <x v="2"/>
    <x v="1"/>
    <s v="Monday"/>
    <s v="22"/>
    <x v="2"/>
    <x v="25"/>
    <x v="28"/>
    <x v="4"/>
    <n v="41"/>
    <n v="39"/>
    <n v="1599"/>
    <n v="512"/>
    <n v="0.32"/>
    <x v="1"/>
    <s v="low Units"/>
    <n v="1.5415412766855773E-4"/>
  </r>
  <r>
    <x v="0"/>
    <s v="Outlet"/>
    <n v="1128299"/>
    <n v="44277"/>
    <s v="22-03-2021"/>
    <x v="2"/>
    <x v="1"/>
    <s v="Monday"/>
    <s v="22"/>
    <x v="2"/>
    <x v="25"/>
    <x v="28"/>
    <x v="5"/>
    <n v="37"/>
    <n v="107"/>
    <n v="3959"/>
    <n v="1069"/>
    <n v="0.27"/>
    <x v="1"/>
    <s v="low Units"/>
    <n v="3.2185695796423482E-4"/>
  </r>
  <r>
    <x v="0"/>
    <s v="Outlet"/>
    <n v="1128299"/>
    <n v="44309"/>
    <s v="23-04-2021"/>
    <x v="3"/>
    <x v="1"/>
    <s v="Friday"/>
    <s v="23"/>
    <x v="2"/>
    <x v="25"/>
    <x v="28"/>
    <x v="0"/>
    <n v="40"/>
    <n v="175"/>
    <n v="7000"/>
    <n v="2660"/>
    <n v="0.38"/>
    <x v="1"/>
    <s v="low Units"/>
    <n v="8.0087886640305378E-4"/>
  </r>
  <r>
    <x v="0"/>
    <s v="Outlet"/>
    <n v="1128299"/>
    <n v="44309"/>
    <s v="23-04-2021"/>
    <x v="3"/>
    <x v="1"/>
    <s v="Friday"/>
    <s v="23"/>
    <x v="2"/>
    <x v="25"/>
    <x v="28"/>
    <x v="1"/>
    <n v="37"/>
    <n v="90"/>
    <n v="3330"/>
    <n v="1465"/>
    <n v="0.44"/>
    <x v="1"/>
    <s v="low Units"/>
    <n v="4.410855410828849E-4"/>
  </r>
  <r>
    <x v="0"/>
    <s v="Outlet"/>
    <n v="1128299"/>
    <n v="44309"/>
    <s v="23-04-2021"/>
    <x v="3"/>
    <x v="1"/>
    <s v="Friday"/>
    <s v="23"/>
    <x v="2"/>
    <x v="25"/>
    <x v="28"/>
    <x v="2"/>
    <n v="42"/>
    <n v="123"/>
    <n v="5166"/>
    <n v="1911"/>
    <n v="0.37"/>
    <x v="1"/>
    <s v="low Units"/>
    <n v="5.7536823823166761E-4"/>
  </r>
  <r>
    <x v="0"/>
    <s v="Outlet"/>
    <n v="1128299"/>
    <n v="44309"/>
    <s v="23-04-2021"/>
    <x v="3"/>
    <x v="1"/>
    <s v="Friday"/>
    <s v="23"/>
    <x v="2"/>
    <x v="25"/>
    <x v="28"/>
    <x v="3"/>
    <n v="40"/>
    <n v="78"/>
    <n v="3120"/>
    <n v="1248"/>
    <n v="0.4"/>
    <x v="1"/>
    <s v="low Units"/>
    <n v="3.7575068619210948E-4"/>
  </r>
  <r>
    <x v="0"/>
    <s v="Outlet"/>
    <n v="1128299"/>
    <n v="44309"/>
    <s v="23-04-2021"/>
    <x v="3"/>
    <x v="1"/>
    <s v="Friday"/>
    <s v="23"/>
    <x v="2"/>
    <x v="25"/>
    <x v="28"/>
    <x v="4"/>
    <n v="43"/>
    <n v="47"/>
    <n v="2021"/>
    <n v="687"/>
    <n v="0.34"/>
    <x v="1"/>
    <s v="low Units"/>
    <n v="2.0684352677402179E-4"/>
  </r>
  <r>
    <x v="0"/>
    <s v="Outlet"/>
    <n v="1128299"/>
    <n v="44309"/>
    <s v="23-04-2021"/>
    <x v="3"/>
    <x v="1"/>
    <s v="Friday"/>
    <s v="23"/>
    <x v="2"/>
    <x v="25"/>
    <x v="28"/>
    <x v="5"/>
    <n v="49"/>
    <n v="111"/>
    <n v="5439"/>
    <n v="1632"/>
    <n v="0.3"/>
    <x v="1"/>
    <s v="low Units"/>
    <n v="4.9136628194352779E-4"/>
  </r>
  <r>
    <x v="0"/>
    <s v="Outlet"/>
    <n v="1128299"/>
    <n v="44340"/>
    <s v="24-05-2021"/>
    <x v="4"/>
    <x v="1"/>
    <s v="Monday"/>
    <s v="24"/>
    <x v="2"/>
    <x v="25"/>
    <x v="28"/>
    <x v="0"/>
    <n v="38"/>
    <n v="184"/>
    <n v="6992"/>
    <n v="2657"/>
    <n v="0.38"/>
    <x v="1"/>
    <s v="low Units"/>
    <n v="7.9997561956124592E-4"/>
  </r>
  <r>
    <x v="0"/>
    <s v="Outlet"/>
    <n v="1128299"/>
    <n v="44340"/>
    <s v="24-05-2021"/>
    <x v="4"/>
    <x v="1"/>
    <s v="Monday"/>
    <s v="24"/>
    <x v="2"/>
    <x v="25"/>
    <x v="28"/>
    <x v="1"/>
    <n v="36"/>
    <n v="116"/>
    <n v="4176"/>
    <n v="1754"/>
    <n v="0.42"/>
    <x v="1"/>
    <s v="low Units"/>
    <n v="5.2809832017705128E-4"/>
  </r>
  <r>
    <x v="0"/>
    <s v="Outlet"/>
    <n v="1128299"/>
    <n v="44340"/>
    <s v="24-05-2021"/>
    <x v="4"/>
    <x v="1"/>
    <s v="Monday"/>
    <s v="24"/>
    <x v="2"/>
    <x v="25"/>
    <x v="28"/>
    <x v="2"/>
    <n v="41"/>
    <n v="132"/>
    <n v="5412"/>
    <n v="2057"/>
    <n v="0.38"/>
    <x v="1"/>
    <s v="low Units"/>
    <n v="6.1932625119965484E-4"/>
  </r>
  <r>
    <x v="0"/>
    <s v="Outlet"/>
    <n v="1128299"/>
    <n v="44340"/>
    <s v="24-05-2021"/>
    <x v="4"/>
    <x v="1"/>
    <s v="Monday"/>
    <s v="24"/>
    <x v="2"/>
    <x v="25"/>
    <x v="28"/>
    <x v="3"/>
    <n v="39"/>
    <n v="93"/>
    <n v="3627"/>
    <n v="1342"/>
    <n v="0.37"/>
    <x v="1"/>
    <s v="low Units"/>
    <n v="4.0405242056875876E-4"/>
  </r>
  <r>
    <x v="0"/>
    <s v="Outlet"/>
    <n v="1128299"/>
    <n v="44340"/>
    <s v="24-05-2021"/>
    <x v="4"/>
    <x v="1"/>
    <s v="Monday"/>
    <s v="24"/>
    <x v="2"/>
    <x v="25"/>
    <x v="28"/>
    <x v="4"/>
    <n v="39"/>
    <n v="62"/>
    <n v="2418"/>
    <n v="798"/>
    <n v="0.33"/>
    <x v="1"/>
    <s v="low Units"/>
    <n v="2.4026365992091617E-4"/>
  </r>
  <r>
    <x v="0"/>
    <s v="Outlet"/>
    <n v="1128299"/>
    <n v="44340"/>
    <s v="24-05-2021"/>
    <x v="4"/>
    <x v="1"/>
    <s v="Monday"/>
    <s v="24"/>
    <x v="2"/>
    <x v="25"/>
    <x v="28"/>
    <x v="5"/>
    <n v="53"/>
    <n v="124"/>
    <n v="6572"/>
    <n v="1906"/>
    <n v="0.28999999999999998"/>
    <x v="1"/>
    <s v="low Units"/>
    <n v="5.7386282682865433E-4"/>
  </r>
  <r>
    <x v="0"/>
    <s v="Outlet"/>
    <n v="1128299"/>
    <n v="44370"/>
    <s v="23-06-2021"/>
    <x v="11"/>
    <x v="1"/>
    <s v="Wednesday"/>
    <s v="23"/>
    <x v="2"/>
    <x v="25"/>
    <x v="28"/>
    <x v="0"/>
    <n v="37"/>
    <n v="194"/>
    <n v="7178"/>
    <n v="2799"/>
    <n v="0.39"/>
    <x v="1"/>
    <s v="low Units"/>
    <n v="8.4272930340682252E-4"/>
  </r>
  <r>
    <x v="0"/>
    <s v="Outlet"/>
    <n v="1128299"/>
    <n v="44370"/>
    <s v="23-06-2021"/>
    <x v="11"/>
    <x v="1"/>
    <s v="Wednesday"/>
    <s v="23"/>
    <x v="2"/>
    <x v="25"/>
    <x v="28"/>
    <x v="1"/>
    <n v="36"/>
    <n v="143"/>
    <n v="5148"/>
    <n v="2162"/>
    <n v="0.42"/>
    <x v="1"/>
    <s v="low Units"/>
    <n v="6.5093989066293328E-4"/>
  </r>
  <r>
    <x v="0"/>
    <s v="Outlet"/>
    <n v="1128299"/>
    <n v="44370"/>
    <s v="23-06-2021"/>
    <x v="11"/>
    <x v="1"/>
    <s v="Wednesday"/>
    <s v="23"/>
    <x v="2"/>
    <x v="25"/>
    <x v="28"/>
    <x v="2"/>
    <n v="41"/>
    <n v="147"/>
    <n v="6027"/>
    <n v="2290"/>
    <n v="0.38"/>
    <x v="1"/>
    <s v="low Units"/>
    <n v="6.894784225800727E-4"/>
  </r>
  <r>
    <x v="0"/>
    <s v="Outlet"/>
    <n v="1128299"/>
    <n v="44370"/>
    <s v="23-06-2021"/>
    <x v="11"/>
    <x v="1"/>
    <s v="Wednesday"/>
    <s v="23"/>
    <x v="2"/>
    <x v="25"/>
    <x v="28"/>
    <x v="3"/>
    <n v="38"/>
    <n v="105"/>
    <n v="3990"/>
    <n v="1596"/>
    <n v="0.4"/>
    <x v="1"/>
    <s v="low Units"/>
    <n v="4.8052731984183234E-4"/>
  </r>
  <r>
    <x v="0"/>
    <s v="Outlet"/>
    <n v="1128299"/>
    <n v="44370"/>
    <s v="23-06-2021"/>
    <x v="11"/>
    <x v="1"/>
    <s v="Wednesday"/>
    <s v="23"/>
    <x v="2"/>
    <x v="25"/>
    <x v="28"/>
    <x v="4"/>
    <n v="43"/>
    <n v="72"/>
    <n v="3096"/>
    <n v="1053"/>
    <n v="0.34"/>
    <x v="1"/>
    <s v="low Units"/>
    <n v="3.1703964147459238E-4"/>
  </r>
  <r>
    <x v="0"/>
    <s v="Outlet"/>
    <n v="1128299"/>
    <n v="44370"/>
    <s v="23-06-2021"/>
    <x v="11"/>
    <x v="1"/>
    <s v="Wednesday"/>
    <s v="23"/>
    <x v="2"/>
    <x v="25"/>
    <x v="28"/>
    <x v="5"/>
    <n v="46"/>
    <n v="158"/>
    <n v="7268"/>
    <n v="2253"/>
    <n v="0.31"/>
    <x v="1"/>
    <s v="low Units"/>
    <n v="6.7833837819777454E-4"/>
  </r>
  <r>
    <x v="0"/>
    <s v="Outlet"/>
    <n v="1128299"/>
    <n v="44399"/>
    <s v="22-07-2021"/>
    <x v="5"/>
    <x v="1"/>
    <s v="Thursday"/>
    <s v="22"/>
    <x v="2"/>
    <x v="25"/>
    <x v="28"/>
    <x v="0"/>
    <n v="40"/>
    <n v="216"/>
    <n v="8640"/>
    <n v="3197"/>
    <n v="0.37"/>
    <x v="1"/>
    <s v="low Units"/>
    <n v="9.6256005108667786E-4"/>
  </r>
  <r>
    <x v="0"/>
    <s v="Outlet"/>
    <n v="1128299"/>
    <n v="44399"/>
    <s v="22-07-2021"/>
    <x v="5"/>
    <x v="1"/>
    <s v="Thursday"/>
    <s v="22"/>
    <x v="2"/>
    <x v="25"/>
    <x v="28"/>
    <x v="1"/>
    <n v="40"/>
    <n v="163"/>
    <n v="6520"/>
    <n v="2999"/>
    <n v="0.46"/>
    <x v="1"/>
    <s v="low Units"/>
    <n v="9.0294575952735285E-4"/>
  </r>
  <r>
    <x v="0"/>
    <s v="Outlet"/>
    <n v="1128299"/>
    <n v="44399"/>
    <s v="22-07-2021"/>
    <x v="5"/>
    <x v="1"/>
    <s v="Thursday"/>
    <s v="22"/>
    <x v="2"/>
    <x v="25"/>
    <x v="28"/>
    <x v="2"/>
    <n v="39"/>
    <n v="157"/>
    <n v="6123"/>
    <n v="2388"/>
    <n v="0.39"/>
    <x v="1"/>
    <s v="low Units"/>
    <n v="7.1898448607913255E-4"/>
  </r>
  <r>
    <x v="0"/>
    <s v="Outlet"/>
    <n v="1128299"/>
    <n v="44399"/>
    <s v="22-07-2021"/>
    <x v="5"/>
    <x v="1"/>
    <s v="Thursday"/>
    <s v="22"/>
    <x v="2"/>
    <x v="25"/>
    <x v="28"/>
    <x v="3"/>
    <n v="36"/>
    <n v="113"/>
    <n v="4068"/>
    <n v="1546"/>
    <n v="0.38"/>
    <x v="1"/>
    <s v="low Units"/>
    <n v="4.6547320581169971E-4"/>
  </r>
  <r>
    <x v="0"/>
    <s v="Outlet"/>
    <n v="1128299"/>
    <n v="44399"/>
    <s v="22-07-2021"/>
    <x v="5"/>
    <x v="1"/>
    <s v="Thursday"/>
    <s v="22"/>
    <x v="2"/>
    <x v="25"/>
    <x v="28"/>
    <x v="4"/>
    <n v="40"/>
    <n v="145"/>
    <n v="5800"/>
    <n v="2146"/>
    <n v="0.37"/>
    <x v="1"/>
    <s v="low Units"/>
    <n v="6.4612257417329079E-4"/>
  </r>
  <r>
    <x v="0"/>
    <s v="Outlet"/>
    <n v="1128299"/>
    <n v="44399"/>
    <s v="22-07-2021"/>
    <x v="5"/>
    <x v="1"/>
    <s v="Thursday"/>
    <s v="22"/>
    <x v="2"/>
    <x v="25"/>
    <x v="28"/>
    <x v="5"/>
    <n v="46"/>
    <n v="145"/>
    <n v="6670"/>
    <n v="2001"/>
    <n v="0.3"/>
    <x v="1"/>
    <s v="low Units"/>
    <n v="6.0246564348590632E-4"/>
  </r>
  <r>
    <x v="0"/>
    <s v="Outlet"/>
    <n v="1128299"/>
    <n v="44431"/>
    <s v="23-08-2021"/>
    <x v="6"/>
    <x v="1"/>
    <s v="Monday"/>
    <s v="23"/>
    <x v="2"/>
    <x v="25"/>
    <x v="28"/>
    <x v="0"/>
    <n v="41"/>
    <n v="194"/>
    <n v="7954"/>
    <n v="3182"/>
    <n v="0.4"/>
    <x v="1"/>
    <s v="low Units"/>
    <n v="9.5804381687763813E-4"/>
  </r>
  <r>
    <x v="0"/>
    <s v="Outlet"/>
    <n v="1128299"/>
    <n v="44431"/>
    <s v="23-08-2021"/>
    <x v="6"/>
    <x v="1"/>
    <s v="Monday"/>
    <s v="23"/>
    <x v="2"/>
    <x v="25"/>
    <x v="28"/>
    <x v="1"/>
    <n v="46"/>
    <n v="190"/>
    <n v="8740"/>
    <n v="3671"/>
    <n v="0.42"/>
    <x v="1"/>
    <s v="low Units"/>
    <n v="1.1052730520923349E-3"/>
  </r>
  <r>
    <x v="0"/>
    <s v="Outlet"/>
    <n v="1128299"/>
    <n v="44431"/>
    <s v="23-08-2021"/>
    <x v="6"/>
    <x v="1"/>
    <s v="Monday"/>
    <s v="23"/>
    <x v="2"/>
    <x v="25"/>
    <x v="28"/>
    <x v="2"/>
    <n v="37"/>
    <n v="153"/>
    <n v="5661"/>
    <n v="2321"/>
    <n v="0.41"/>
    <x v="1"/>
    <s v="low Units"/>
    <n v="6.9881197327875493E-4"/>
  </r>
  <r>
    <x v="0"/>
    <s v="Outlet"/>
    <n v="1128299"/>
    <n v="44431"/>
    <s v="23-08-2021"/>
    <x v="6"/>
    <x v="1"/>
    <s v="Monday"/>
    <s v="23"/>
    <x v="2"/>
    <x v="25"/>
    <x v="28"/>
    <x v="3"/>
    <n v="43"/>
    <n v="120"/>
    <n v="5160"/>
    <n v="2167"/>
    <n v="0.42"/>
    <x v="1"/>
    <s v="low Units"/>
    <n v="6.5244530206594656E-4"/>
  </r>
  <r>
    <x v="0"/>
    <s v="Outlet"/>
    <n v="1128299"/>
    <n v="44431"/>
    <s v="23-08-2021"/>
    <x v="6"/>
    <x v="1"/>
    <s v="Monday"/>
    <s v="23"/>
    <x v="2"/>
    <x v="25"/>
    <x v="28"/>
    <x v="4"/>
    <n v="45"/>
    <n v="136"/>
    <n v="6120"/>
    <n v="2264"/>
    <n v="0.37"/>
    <x v="1"/>
    <s v="low Units"/>
    <n v="6.8165028328440375E-4"/>
  </r>
  <r>
    <x v="0"/>
    <s v="Outlet"/>
    <n v="1128299"/>
    <n v="44431"/>
    <s v="23-08-2021"/>
    <x v="6"/>
    <x v="1"/>
    <s v="Monday"/>
    <s v="23"/>
    <x v="2"/>
    <x v="25"/>
    <x v="28"/>
    <x v="5"/>
    <n v="48"/>
    <n v="131"/>
    <n v="6288"/>
    <n v="1761"/>
    <n v="0.28000000000000003"/>
    <x v="1"/>
    <s v="low Units"/>
    <n v="5.3020589614126987E-4"/>
  </r>
  <r>
    <x v="0"/>
    <s v="Outlet"/>
    <n v="1128299"/>
    <n v="44463"/>
    <s v="24-09-2021"/>
    <x v="7"/>
    <x v="1"/>
    <s v="Friday"/>
    <s v="24"/>
    <x v="2"/>
    <x v="25"/>
    <x v="28"/>
    <x v="0"/>
    <n v="35"/>
    <n v="184"/>
    <n v="6440"/>
    <n v="2705"/>
    <n v="0.42"/>
    <x v="1"/>
    <s v="low Units"/>
    <n v="8.1442756903017319E-4"/>
  </r>
  <r>
    <x v="0"/>
    <s v="Outlet"/>
    <n v="1128299"/>
    <n v="44463"/>
    <s v="24-09-2021"/>
    <x v="7"/>
    <x v="1"/>
    <s v="Friday"/>
    <s v="24"/>
    <x v="2"/>
    <x v="25"/>
    <x v="28"/>
    <x v="1"/>
    <n v="34"/>
    <n v="201"/>
    <n v="6834"/>
    <n v="3212"/>
    <n v="0.47"/>
    <x v="1"/>
    <s v="low Units"/>
    <n v="9.670762852957177E-4"/>
  </r>
  <r>
    <x v="0"/>
    <s v="Outlet"/>
    <n v="1128299"/>
    <n v="44463"/>
    <s v="24-09-2021"/>
    <x v="7"/>
    <x v="1"/>
    <s v="Friday"/>
    <s v="24"/>
    <x v="2"/>
    <x v="25"/>
    <x v="28"/>
    <x v="2"/>
    <n v="34"/>
    <n v="145"/>
    <n v="4930"/>
    <n v="1824"/>
    <n v="0.37"/>
    <x v="1"/>
    <s v="low Units"/>
    <n v="5.4917407981923687E-4"/>
  </r>
  <r>
    <x v="0"/>
    <s v="Outlet"/>
    <n v="1128299"/>
    <n v="44463"/>
    <s v="24-09-2021"/>
    <x v="7"/>
    <x v="1"/>
    <s v="Friday"/>
    <s v="24"/>
    <x v="2"/>
    <x v="25"/>
    <x v="28"/>
    <x v="3"/>
    <n v="33"/>
    <n v="124"/>
    <n v="4092"/>
    <n v="1514"/>
    <n v="0.37"/>
    <x v="1"/>
    <s v="low Units"/>
    <n v="4.5583857283241488E-4"/>
  </r>
  <r>
    <x v="0"/>
    <s v="Outlet"/>
    <n v="1128299"/>
    <n v="44463"/>
    <s v="24-09-2021"/>
    <x v="7"/>
    <x v="1"/>
    <s v="Friday"/>
    <s v="24"/>
    <x v="2"/>
    <x v="25"/>
    <x v="28"/>
    <x v="4"/>
    <n v="41"/>
    <n v="128"/>
    <n v="5248"/>
    <n v="1732"/>
    <n v="0.33"/>
    <x v="1"/>
    <s v="low Units"/>
    <n v="5.2147451000379296E-4"/>
  </r>
  <r>
    <x v="0"/>
    <s v="Outlet"/>
    <n v="1128299"/>
    <n v="44463"/>
    <s v="24-09-2021"/>
    <x v="7"/>
    <x v="1"/>
    <s v="Friday"/>
    <s v="24"/>
    <x v="2"/>
    <x v="25"/>
    <x v="28"/>
    <x v="5"/>
    <n v="43"/>
    <n v="132"/>
    <n v="5676"/>
    <n v="1816"/>
    <n v="0.32"/>
    <x v="1"/>
    <s v="low Units"/>
    <n v="5.4676542157441573E-4"/>
  </r>
  <r>
    <x v="0"/>
    <s v="Outlet"/>
    <n v="1128299"/>
    <n v="44492"/>
    <s v="23-10-2021"/>
    <x v="8"/>
    <x v="1"/>
    <s v="Saturday"/>
    <s v="23"/>
    <x v="2"/>
    <x v="25"/>
    <x v="28"/>
    <x v="0"/>
    <n v="36"/>
    <n v="170"/>
    <n v="6120"/>
    <n v="2570"/>
    <n v="0.42"/>
    <x v="1"/>
    <s v="low Units"/>
    <n v="7.7378146114881518E-4"/>
  </r>
  <r>
    <x v="0"/>
    <s v="Outlet"/>
    <n v="1128299"/>
    <n v="44492"/>
    <s v="23-10-2021"/>
    <x v="8"/>
    <x v="1"/>
    <s v="Saturday"/>
    <s v="23"/>
    <x v="2"/>
    <x v="25"/>
    <x v="28"/>
    <x v="1"/>
    <n v="33"/>
    <n v="175"/>
    <n v="5775"/>
    <n v="2426"/>
    <n v="0.42"/>
    <x v="1"/>
    <s v="low Units"/>
    <n v="7.3042561274203337E-4"/>
  </r>
  <r>
    <x v="0"/>
    <s v="Outlet"/>
    <n v="1128299"/>
    <n v="44492"/>
    <s v="23-10-2021"/>
    <x v="8"/>
    <x v="1"/>
    <s v="Saturday"/>
    <s v="23"/>
    <x v="2"/>
    <x v="25"/>
    <x v="28"/>
    <x v="2"/>
    <n v="31"/>
    <n v="111"/>
    <n v="3441"/>
    <n v="1273"/>
    <n v="0.37"/>
    <x v="1"/>
    <s v="low Units"/>
    <n v="3.8327774320717577E-4"/>
  </r>
  <r>
    <x v="0"/>
    <s v="Outlet"/>
    <n v="1128299"/>
    <n v="44492"/>
    <s v="23-10-2021"/>
    <x v="8"/>
    <x v="1"/>
    <s v="Saturday"/>
    <s v="23"/>
    <x v="2"/>
    <x v="25"/>
    <x v="28"/>
    <x v="3"/>
    <n v="32"/>
    <n v="102"/>
    <n v="3264"/>
    <n v="1273"/>
    <n v="0.39"/>
    <x v="1"/>
    <s v="low Units"/>
    <n v="3.8327774320717577E-4"/>
  </r>
  <r>
    <x v="0"/>
    <s v="Outlet"/>
    <n v="1128299"/>
    <n v="44492"/>
    <s v="23-10-2021"/>
    <x v="8"/>
    <x v="1"/>
    <s v="Saturday"/>
    <s v="23"/>
    <x v="2"/>
    <x v="25"/>
    <x v="28"/>
    <x v="4"/>
    <n v="44"/>
    <n v="88"/>
    <n v="3872"/>
    <n v="1433"/>
    <n v="0.37"/>
    <x v="1"/>
    <s v="low Units"/>
    <n v="4.3145090810360007E-4"/>
  </r>
  <r>
    <x v="0"/>
    <s v="Outlet"/>
    <n v="1128299"/>
    <n v="44492"/>
    <s v="23-10-2021"/>
    <x v="8"/>
    <x v="1"/>
    <s v="Saturday"/>
    <s v="23"/>
    <x v="2"/>
    <x v="25"/>
    <x v="28"/>
    <x v="5"/>
    <n v="47"/>
    <n v="107"/>
    <n v="5029"/>
    <n v="1458"/>
    <n v="0.28999999999999998"/>
    <x v="1"/>
    <s v="low Units"/>
    <n v="4.3897796511866642E-4"/>
  </r>
  <r>
    <x v="0"/>
    <s v="Outlet"/>
    <n v="1128299"/>
    <n v="44523"/>
    <s v="23-11-2021"/>
    <x v="9"/>
    <x v="1"/>
    <s v="Tuesday"/>
    <s v="23"/>
    <x v="2"/>
    <x v="25"/>
    <x v="28"/>
    <x v="0"/>
    <n v="31"/>
    <n v="150"/>
    <n v="4650"/>
    <n v="1767"/>
    <n v="0.38"/>
    <x v="1"/>
    <s v="low Units"/>
    <n v="5.3201238982488581E-4"/>
  </r>
  <r>
    <x v="0"/>
    <s v="Outlet"/>
    <n v="1128299"/>
    <n v="44523"/>
    <s v="23-11-2021"/>
    <x v="9"/>
    <x v="1"/>
    <s v="Tuesday"/>
    <s v="23"/>
    <x v="2"/>
    <x v="25"/>
    <x v="28"/>
    <x v="1"/>
    <n v="38"/>
    <n v="163"/>
    <n v="6194"/>
    <n v="2911"/>
    <n v="0.47"/>
    <x v="1"/>
    <s v="low Units"/>
    <n v="8.7645051883431945E-4"/>
  </r>
  <r>
    <x v="0"/>
    <s v="Outlet"/>
    <n v="1128299"/>
    <n v="44523"/>
    <s v="23-11-2021"/>
    <x v="9"/>
    <x v="1"/>
    <s v="Tuesday"/>
    <s v="23"/>
    <x v="2"/>
    <x v="25"/>
    <x v="28"/>
    <x v="2"/>
    <n v="33"/>
    <n v="124"/>
    <n v="4092"/>
    <n v="1596"/>
    <n v="0.39"/>
    <x v="1"/>
    <s v="low Units"/>
    <n v="4.8052731984183234E-4"/>
  </r>
  <r>
    <x v="0"/>
    <s v="Outlet"/>
    <n v="1128299"/>
    <n v="44523"/>
    <s v="23-11-2021"/>
    <x v="9"/>
    <x v="1"/>
    <s v="Tuesday"/>
    <s v="23"/>
    <x v="2"/>
    <x v="25"/>
    <x v="28"/>
    <x v="3"/>
    <n v="33"/>
    <n v="116"/>
    <n v="3828"/>
    <n v="1608"/>
    <n v="0.42"/>
    <x v="1"/>
    <s v="low Units"/>
    <n v="4.8414030720906411E-4"/>
  </r>
  <r>
    <x v="0"/>
    <s v="Outlet"/>
    <n v="1128299"/>
    <n v="44523"/>
    <s v="23-11-2021"/>
    <x v="9"/>
    <x v="1"/>
    <s v="Tuesday"/>
    <s v="23"/>
    <x v="2"/>
    <x v="25"/>
    <x v="28"/>
    <x v="4"/>
    <n v="44"/>
    <n v="99"/>
    <n v="4356"/>
    <n v="1568"/>
    <n v="0.36"/>
    <x v="1"/>
    <s v="low Units"/>
    <n v="4.7209701598495808E-4"/>
  </r>
  <r>
    <x v="0"/>
    <s v="Outlet"/>
    <n v="1128299"/>
    <n v="44523"/>
    <s v="23-11-2021"/>
    <x v="9"/>
    <x v="1"/>
    <s v="Tuesday"/>
    <s v="23"/>
    <x v="2"/>
    <x v="25"/>
    <x v="28"/>
    <x v="5"/>
    <n v="39"/>
    <n v="140"/>
    <n v="5460"/>
    <n v="1529"/>
    <n v="0.28000000000000003"/>
    <x v="1"/>
    <s v="low Units"/>
    <n v="4.6035480704145466E-4"/>
  </r>
  <r>
    <x v="0"/>
    <s v="Outlet"/>
    <n v="1128299"/>
    <n v="44552"/>
    <s v="22-12-2021"/>
    <x v="10"/>
    <x v="1"/>
    <s v="Wednesday"/>
    <s v="22"/>
    <x v="2"/>
    <x v="25"/>
    <x v="28"/>
    <x v="0"/>
    <n v="35"/>
    <n v="194"/>
    <n v="6790"/>
    <n v="2716"/>
    <n v="0.4"/>
    <x v="1"/>
    <s v="low Units"/>
    <n v="8.177394741168024E-4"/>
  </r>
  <r>
    <x v="0"/>
    <s v="Outlet"/>
    <n v="1128299"/>
    <n v="44552"/>
    <s v="22-12-2021"/>
    <x v="10"/>
    <x v="1"/>
    <s v="Wednesday"/>
    <s v="22"/>
    <x v="2"/>
    <x v="25"/>
    <x v="28"/>
    <x v="1"/>
    <n v="33"/>
    <n v="213"/>
    <n v="7029"/>
    <n v="3233"/>
    <n v="0.46"/>
    <x v="1"/>
    <s v="low Units"/>
    <n v="9.7339901318837347E-4"/>
  </r>
  <r>
    <x v="4"/>
    <s v="Outlet"/>
    <n v="1128299"/>
    <n v="44552"/>
    <s v="22-12-2021"/>
    <x v="10"/>
    <x v="1"/>
    <s v="Wednesday"/>
    <s v="22"/>
    <x v="2"/>
    <x v="25"/>
    <x v="28"/>
    <x v="2"/>
    <n v="35"/>
    <n v="136"/>
    <n v="4760"/>
    <n v="1952"/>
    <n v="0.41"/>
    <x v="1"/>
    <s v="low Units"/>
    <n v="5.877126117363764E-4"/>
  </r>
  <r>
    <x v="4"/>
    <s v="Outlet"/>
    <n v="1128299"/>
    <n v="44552"/>
    <s v="22-12-2021"/>
    <x v="10"/>
    <x v="1"/>
    <s v="Wednesday"/>
    <s v="22"/>
    <x v="2"/>
    <x v="25"/>
    <x v="28"/>
    <x v="3"/>
    <n v="32"/>
    <n v="128"/>
    <n v="4096"/>
    <n v="1679"/>
    <n v="0.41"/>
    <x v="1"/>
    <s v="low Units"/>
    <n v="5.0551714913185241E-4"/>
  </r>
  <r>
    <x v="4"/>
    <s v="Outlet"/>
    <n v="1128299"/>
    <n v="44552"/>
    <s v="22-12-2021"/>
    <x v="10"/>
    <x v="1"/>
    <s v="Wednesday"/>
    <s v="22"/>
    <x v="2"/>
    <x v="25"/>
    <x v="28"/>
    <x v="4"/>
    <n v="42"/>
    <n v="109"/>
    <n v="4578"/>
    <n v="1557"/>
    <n v="0.34"/>
    <x v="1"/>
    <s v="low Units"/>
    <n v="4.6878511089832887E-4"/>
  </r>
  <r>
    <x v="4"/>
    <s v="Outlet"/>
    <n v="1128299"/>
    <n v="44552"/>
    <s v="22-12-2021"/>
    <x v="10"/>
    <x v="1"/>
    <s v="Wednesday"/>
    <s v="22"/>
    <x v="2"/>
    <x v="25"/>
    <x v="28"/>
    <x v="5"/>
    <n v="43"/>
    <n v="135"/>
    <n v="5805"/>
    <n v="1625"/>
    <n v="0.28000000000000003"/>
    <x v="1"/>
    <s v="low Units"/>
    <n v="4.892587059793092E-4"/>
  </r>
  <r>
    <x v="4"/>
    <s v="Outlet"/>
    <n v="1128299"/>
    <n v="44222"/>
    <s v="26-01-2021"/>
    <x v="0"/>
    <x v="1"/>
    <s v="Tuesday"/>
    <s v="26"/>
    <x v="2"/>
    <x v="25"/>
    <x v="28"/>
    <x v="0"/>
    <n v="27"/>
    <n v="152"/>
    <n v="4104"/>
    <n v="1683"/>
    <n v="0.41"/>
    <x v="1"/>
    <s v="low Units"/>
    <n v="5.0672147825426303E-4"/>
  </r>
  <r>
    <x v="4"/>
    <s v="Outlet"/>
    <n v="1128299"/>
    <n v="44222"/>
    <s v="26-01-2021"/>
    <x v="0"/>
    <x v="1"/>
    <s v="Tuesday"/>
    <s v="26"/>
    <x v="2"/>
    <x v="25"/>
    <x v="28"/>
    <x v="1"/>
    <n v="30"/>
    <n v="147"/>
    <n v="4410"/>
    <n v="2073"/>
    <n v="0.47"/>
    <x v="1"/>
    <s v="low Units"/>
    <n v="6.2414356768929723E-4"/>
  </r>
  <r>
    <x v="4"/>
    <s v="Outlet"/>
    <n v="1128299"/>
    <n v="44222"/>
    <s v="26-01-2021"/>
    <x v="0"/>
    <x v="1"/>
    <s v="Tuesday"/>
    <s v="26"/>
    <x v="2"/>
    <x v="25"/>
    <x v="28"/>
    <x v="2"/>
    <n v="32"/>
    <n v="157"/>
    <n v="5024"/>
    <n v="1959"/>
    <n v="0.39"/>
    <x v="1"/>
    <s v="low Units"/>
    <n v="5.8982018770059488E-4"/>
  </r>
  <r>
    <x v="4"/>
    <s v="Outlet"/>
    <n v="1128299"/>
    <n v="44222"/>
    <s v="26-01-2021"/>
    <x v="0"/>
    <x v="1"/>
    <s v="Tuesday"/>
    <s v="26"/>
    <x v="2"/>
    <x v="25"/>
    <x v="28"/>
    <x v="3"/>
    <n v="30"/>
    <n v="101"/>
    <n v="3030"/>
    <n v="1151"/>
    <n v="0.38"/>
    <x v="1"/>
    <s v="low Units"/>
    <n v="3.4654570497365229E-4"/>
  </r>
  <r>
    <x v="4"/>
    <s v="Outlet"/>
    <n v="1128299"/>
    <n v="44222"/>
    <s v="26-01-2021"/>
    <x v="0"/>
    <x v="1"/>
    <s v="Tuesday"/>
    <s v="26"/>
    <x v="2"/>
    <x v="25"/>
    <x v="28"/>
    <x v="4"/>
    <n v="33"/>
    <n v="94"/>
    <n v="3102"/>
    <n v="1148"/>
    <n v="0.37"/>
    <x v="1"/>
    <s v="low Units"/>
    <n v="3.4564245813184432E-4"/>
  </r>
  <r>
    <x v="4"/>
    <s v="Outlet"/>
    <n v="1128299"/>
    <n v="44222"/>
    <s v="26-01-2021"/>
    <x v="0"/>
    <x v="1"/>
    <s v="Tuesday"/>
    <s v="26"/>
    <x v="2"/>
    <x v="25"/>
    <x v="28"/>
    <x v="5"/>
    <n v="36"/>
    <n v="166"/>
    <n v="5976"/>
    <n v="1614"/>
    <n v="0.27"/>
    <x v="1"/>
    <s v="low Units"/>
    <n v="4.8594680089268004E-4"/>
  </r>
  <r>
    <x v="4"/>
    <s v="Outlet"/>
    <n v="1128299"/>
    <n v="44253"/>
    <s v="26-02-2021"/>
    <x v="1"/>
    <x v="1"/>
    <s v="Friday"/>
    <s v="26"/>
    <x v="2"/>
    <x v="25"/>
    <x v="28"/>
    <x v="0"/>
    <n v="27"/>
    <n v="173"/>
    <n v="4671"/>
    <n v="1868"/>
    <n v="0.4"/>
    <x v="1"/>
    <s v="low Units"/>
    <n v="5.6242170016575362E-4"/>
  </r>
  <r>
    <x v="4"/>
    <s v="Outlet"/>
    <n v="1128299"/>
    <n v="44253"/>
    <s v="26-02-2021"/>
    <x v="1"/>
    <x v="1"/>
    <s v="Friday"/>
    <s v="26"/>
    <x v="2"/>
    <x v="25"/>
    <x v="28"/>
    <x v="1"/>
    <n v="36"/>
    <n v="136"/>
    <n v="4896"/>
    <n v="2301"/>
    <n v="0.47"/>
    <x v="1"/>
    <s v="low Units"/>
    <n v="6.9279032766670192E-4"/>
  </r>
  <r>
    <x v="4"/>
    <s v="Outlet"/>
    <n v="1128299"/>
    <n v="44253"/>
    <s v="26-02-2021"/>
    <x v="1"/>
    <x v="1"/>
    <s v="Friday"/>
    <s v="26"/>
    <x v="2"/>
    <x v="25"/>
    <x v="28"/>
    <x v="2"/>
    <n v="35"/>
    <n v="132"/>
    <n v="4620"/>
    <n v="1848"/>
    <n v="0.4"/>
    <x v="1"/>
    <s v="low Units"/>
    <n v="5.564000545537005E-4"/>
  </r>
  <r>
    <x v="4"/>
    <s v="Outlet"/>
    <n v="1128299"/>
    <n v="44253"/>
    <s v="26-02-2021"/>
    <x v="1"/>
    <x v="1"/>
    <s v="Friday"/>
    <s v="26"/>
    <x v="2"/>
    <x v="26"/>
    <x v="29"/>
    <x v="3"/>
    <n v="29"/>
    <n v="91"/>
    <n v="2639"/>
    <n v="976"/>
    <n v="0.37"/>
    <x v="1"/>
    <s v="low Units"/>
    <n v="2.938563058681882E-4"/>
  </r>
  <r>
    <x v="4"/>
    <s v="Outlet"/>
    <n v="1128299"/>
    <n v="44253"/>
    <s v="26-02-2021"/>
    <x v="1"/>
    <x v="1"/>
    <s v="Friday"/>
    <s v="26"/>
    <x v="2"/>
    <x v="26"/>
    <x v="29"/>
    <x v="4"/>
    <n v="34"/>
    <n v="62"/>
    <n v="2108"/>
    <n v="675"/>
    <n v="0.32"/>
    <x v="1"/>
    <s v="low Units"/>
    <n v="2.0323053940678998E-4"/>
  </r>
  <r>
    <x v="4"/>
    <s v="Outlet"/>
    <n v="1128299"/>
    <n v="44253"/>
    <s v="26-02-2021"/>
    <x v="1"/>
    <x v="1"/>
    <s v="Friday"/>
    <s v="26"/>
    <x v="2"/>
    <x v="26"/>
    <x v="29"/>
    <x v="5"/>
    <n v="35"/>
    <n v="140"/>
    <n v="4900"/>
    <n v="1372"/>
    <n v="0.28000000000000003"/>
    <x v="1"/>
    <s v="low Units"/>
    <n v="4.1308488898683833E-4"/>
  </r>
  <r>
    <x v="4"/>
    <s v="Outlet"/>
    <n v="1128299"/>
    <n v="44280"/>
    <s v="25-03-2021"/>
    <x v="2"/>
    <x v="1"/>
    <s v="Thursday"/>
    <s v="25"/>
    <x v="2"/>
    <x v="26"/>
    <x v="29"/>
    <x v="0"/>
    <n v="30"/>
    <n v="187"/>
    <n v="5610"/>
    <n v="2300"/>
    <n v="0.41"/>
    <x v="1"/>
    <s v="low Units"/>
    <n v="6.9248924538609915E-4"/>
  </r>
  <r>
    <x v="4"/>
    <s v="Outlet"/>
    <n v="1128299"/>
    <n v="44280"/>
    <s v="25-03-2021"/>
    <x v="2"/>
    <x v="1"/>
    <s v="Thursday"/>
    <s v="25"/>
    <x v="2"/>
    <x v="26"/>
    <x v="29"/>
    <x v="1"/>
    <n v="36"/>
    <n v="136"/>
    <n v="4896"/>
    <n v="2203"/>
    <n v="0.45"/>
    <x v="1"/>
    <s v="low Units"/>
    <n v="6.6328426416764196E-4"/>
  </r>
  <r>
    <x v="4"/>
    <s v="Outlet"/>
    <n v="1128299"/>
    <n v="44280"/>
    <s v="25-03-2021"/>
    <x v="2"/>
    <x v="1"/>
    <s v="Thursday"/>
    <s v="25"/>
    <x v="2"/>
    <x v="26"/>
    <x v="29"/>
    <x v="2"/>
    <n v="44"/>
    <n v="124"/>
    <n v="5456"/>
    <n v="2073"/>
    <n v="0.38"/>
    <x v="1"/>
    <s v="low Units"/>
    <n v="6.2414356768929723E-4"/>
  </r>
  <r>
    <x v="4"/>
    <s v="Outlet"/>
    <n v="1128299"/>
    <n v="44280"/>
    <s v="25-03-2021"/>
    <x v="2"/>
    <x v="1"/>
    <s v="Thursday"/>
    <s v="25"/>
    <x v="2"/>
    <x v="26"/>
    <x v="29"/>
    <x v="3"/>
    <n v="37"/>
    <n v="88"/>
    <n v="3256"/>
    <n v="1270"/>
    <n v="0.39"/>
    <x v="1"/>
    <s v="low Units"/>
    <n v="3.823744963653678E-4"/>
  </r>
  <r>
    <x v="4"/>
    <s v="Outlet"/>
    <n v="1128299"/>
    <n v="44280"/>
    <s v="25-03-2021"/>
    <x v="2"/>
    <x v="1"/>
    <s v="Thursday"/>
    <s v="25"/>
    <x v="2"/>
    <x v="26"/>
    <x v="29"/>
    <x v="4"/>
    <n v="41"/>
    <n v="53"/>
    <n v="2173"/>
    <n v="695"/>
    <n v="0.32"/>
    <x v="1"/>
    <s v="low Units"/>
    <n v="2.0925218501884301E-4"/>
  </r>
  <r>
    <x v="4"/>
    <s v="Outlet"/>
    <n v="1128299"/>
    <n v="44280"/>
    <s v="25-03-2021"/>
    <x v="2"/>
    <x v="1"/>
    <s v="Thursday"/>
    <s v="25"/>
    <x v="2"/>
    <x v="26"/>
    <x v="29"/>
    <x v="5"/>
    <n v="44"/>
    <n v="131"/>
    <n v="5764"/>
    <n v="1787"/>
    <n v="0.31"/>
    <x v="1"/>
    <s v="low Units"/>
    <n v="5.3803403543693882E-4"/>
  </r>
  <r>
    <x v="4"/>
    <s v="Outlet"/>
    <n v="1128299"/>
    <n v="44312"/>
    <s v="26-04-2021"/>
    <x v="3"/>
    <x v="1"/>
    <s v="Monday"/>
    <s v="26"/>
    <x v="2"/>
    <x v="26"/>
    <x v="29"/>
    <x v="0"/>
    <n v="41"/>
    <n v="165"/>
    <n v="6765"/>
    <n v="2841"/>
    <n v="0.42"/>
    <x v="1"/>
    <s v="low Units"/>
    <n v="8.5537475919213396E-4"/>
  </r>
  <r>
    <x v="4"/>
    <s v="Outlet"/>
    <n v="1128299"/>
    <n v="44312"/>
    <s v="26-04-2021"/>
    <x v="3"/>
    <x v="1"/>
    <s v="Monday"/>
    <s v="26"/>
    <x v="2"/>
    <x v="26"/>
    <x v="29"/>
    <x v="1"/>
    <n v="43"/>
    <n v="109"/>
    <n v="4687"/>
    <n v="2156"/>
    <n v="0.46"/>
    <x v="1"/>
    <s v="low Units"/>
    <n v="6.4913339697931735E-4"/>
  </r>
  <r>
    <x v="4"/>
    <s v="Outlet"/>
    <n v="1128299"/>
    <n v="44312"/>
    <s v="26-04-2021"/>
    <x v="3"/>
    <x v="1"/>
    <s v="Monday"/>
    <s v="26"/>
    <x v="2"/>
    <x v="26"/>
    <x v="29"/>
    <x v="2"/>
    <n v="44"/>
    <n v="140"/>
    <n v="6160"/>
    <n v="2587"/>
    <n v="0.42"/>
    <x v="1"/>
    <s v="low Units"/>
    <n v="7.7889985991906022E-4"/>
  </r>
  <r>
    <x v="4"/>
    <s v="Outlet"/>
    <n v="1128299"/>
    <n v="44312"/>
    <s v="26-04-2021"/>
    <x v="3"/>
    <x v="1"/>
    <s v="Monday"/>
    <s v="26"/>
    <x v="2"/>
    <x v="26"/>
    <x v="29"/>
    <x v="3"/>
    <n v="37"/>
    <n v="96"/>
    <n v="3552"/>
    <n v="1385"/>
    <n v="0.39"/>
    <x v="1"/>
    <s v="low Units"/>
    <n v="4.169989586346728E-4"/>
  </r>
  <r>
    <x v="4"/>
    <s v="Outlet"/>
    <n v="1128299"/>
    <n v="44312"/>
    <s v="26-04-2021"/>
    <x v="3"/>
    <x v="1"/>
    <s v="Monday"/>
    <s v="26"/>
    <x v="2"/>
    <x v="26"/>
    <x v="29"/>
    <x v="4"/>
    <n v="46"/>
    <n v="60"/>
    <n v="2760"/>
    <n v="966"/>
    <n v="0.35"/>
    <x v="1"/>
    <s v="low Units"/>
    <n v="2.9084548306216169E-4"/>
  </r>
  <r>
    <x v="4"/>
    <s v="Outlet"/>
    <n v="1128299"/>
    <n v="44312"/>
    <s v="26-04-2021"/>
    <x v="3"/>
    <x v="1"/>
    <s v="Monday"/>
    <s v="26"/>
    <x v="2"/>
    <x v="26"/>
    <x v="29"/>
    <x v="5"/>
    <n v="56"/>
    <n v="116"/>
    <n v="6496"/>
    <n v="1819"/>
    <n v="0.28000000000000003"/>
    <x v="1"/>
    <s v="low Units"/>
    <n v="5.476686684162237E-4"/>
  </r>
  <r>
    <x v="4"/>
    <s v="Outlet"/>
    <n v="1128299"/>
    <n v="44343"/>
    <s v="27-05-2021"/>
    <x v="4"/>
    <x v="1"/>
    <s v="Thursday"/>
    <s v="27"/>
    <x v="2"/>
    <x v="26"/>
    <x v="29"/>
    <x v="0"/>
    <n v="43"/>
    <n v="184"/>
    <n v="7912"/>
    <n v="3244"/>
    <n v="0.41"/>
    <x v="1"/>
    <s v="low Units"/>
    <n v="9.7671091827500269E-4"/>
  </r>
  <r>
    <x v="4"/>
    <s v="Outlet"/>
    <n v="1128299"/>
    <n v="44343"/>
    <s v="27-05-2021"/>
    <x v="4"/>
    <x v="1"/>
    <s v="Thursday"/>
    <s v="27"/>
    <x v="2"/>
    <x v="26"/>
    <x v="29"/>
    <x v="1"/>
    <n v="46"/>
    <n v="136"/>
    <n v="6256"/>
    <n v="2628"/>
    <n v="0.42"/>
    <x v="1"/>
    <s v="low Units"/>
    <n v="7.91244233423769E-4"/>
  </r>
  <r>
    <x v="4"/>
    <s v="Outlet"/>
    <n v="1128299"/>
    <n v="44343"/>
    <s v="27-05-2021"/>
    <x v="4"/>
    <x v="1"/>
    <s v="Thursday"/>
    <s v="27"/>
    <x v="2"/>
    <x v="26"/>
    <x v="29"/>
    <x v="2"/>
    <n v="46"/>
    <n v="135"/>
    <n v="6210"/>
    <n v="2546"/>
    <n v="0.41"/>
    <x v="1"/>
    <s v="low Units"/>
    <n v="7.6655548641435154E-4"/>
  </r>
  <r>
    <x v="4"/>
    <s v="Outlet"/>
    <n v="1128299"/>
    <n v="44343"/>
    <s v="27-05-2021"/>
    <x v="4"/>
    <x v="1"/>
    <s v="Thursday"/>
    <s v="27"/>
    <x v="2"/>
    <x v="26"/>
    <x v="29"/>
    <x v="3"/>
    <n v="43"/>
    <n v="109"/>
    <n v="4687"/>
    <n v="1922"/>
    <n v="0.41"/>
    <x v="1"/>
    <s v="low Units"/>
    <n v="5.7868014331829683E-4"/>
  </r>
  <r>
    <x v="4"/>
    <s v="Outlet"/>
    <n v="1128299"/>
    <n v="44343"/>
    <s v="27-05-2021"/>
    <x v="4"/>
    <x v="1"/>
    <s v="Thursday"/>
    <s v="27"/>
    <x v="2"/>
    <x v="26"/>
    <x v="29"/>
    <x v="4"/>
    <n v="45"/>
    <n v="78"/>
    <n v="3510"/>
    <n v="1229"/>
    <n v="0.35"/>
    <x v="1"/>
    <s v="low Units"/>
    <n v="3.7003012286065907E-4"/>
  </r>
  <r>
    <x v="4"/>
    <s v="Outlet"/>
    <n v="1128299"/>
    <n v="44343"/>
    <s v="27-05-2021"/>
    <x v="4"/>
    <x v="1"/>
    <s v="Thursday"/>
    <s v="27"/>
    <x v="2"/>
    <x v="26"/>
    <x v="29"/>
    <x v="5"/>
    <n v="56"/>
    <n v="132"/>
    <n v="7392"/>
    <n v="2144"/>
    <n v="0.28999999999999998"/>
    <x v="1"/>
    <s v="low Units"/>
    <n v="6.4552040961208558E-4"/>
  </r>
  <r>
    <x v="4"/>
    <s v="Outlet"/>
    <n v="1128299"/>
    <n v="44373"/>
    <s v="26-06-2021"/>
    <x v="11"/>
    <x v="1"/>
    <s v="Saturday"/>
    <s v="26"/>
    <x v="2"/>
    <x v="26"/>
    <x v="29"/>
    <x v="0"/>
    <n v="37"/>
    <n v="224"/>
    <n v="8288"/>
    <n v="3232"/>
    <n v="0.39"/>
    <x v="1"/>
    <s v="low Units"/>
    <n v="9.7309793090777071E-4"/>
  </r>
  <r>
    <x v="4"/>
    <s v="Outlet"/>
    <n v="1128299"/>
    <n v="44373"/>
    <s v="26-06-2021"/>
    <x v="11"/>
    <x v="1"/>
    <s v="Saturday"/>
    <s v="26"/>
    <x v="2"/>
    <x v="26"/>
    <x v="29"/>
    <x v="1"/>
    <n v="47"/>
    <n v="187"/>
    <n v="8789"/>
    <n v="3779"/>
    <n v="0.43"/>
    <x v="1"/>
    <s v="low Units"/>
    <n v="1.1377899383974213E-3"/>
  </r>
  <r>
    <x v="4"/>
    <s v="Outlet"/>
    <n v="1128299"/>
    <n v="44373"/>
    <s v="26-06-2021"/>
    <x v="11"/>
    <x v="1"/>
    <s v="Saturday"/>
    <s v="26"/>
    <x v="2"/>
    <x v="26"/>
    <x v="29"/>
    <x v="2"/>
    <n v="41"/>
    <n v="193"/>
    <n v="7913"/>
    <n v="3165"/>
    <n v="0.4"/>
    <x v="1"/>
    <s v="low Units"/>
    <n v="9.5292541810739308E-4"/>
  </r>
  <r>
    <x v="4"/>
    <s v="Outlet"/>
    <n v="1128299"/>
    <n v="44373"/>
    <s v="26-06-2021"/>
    <x v="11"/>
    <x v="1"/>
    <s v="Saturday"/>
    <s v="26"/>
    <x v="2"/>
    <x v="26"/>
    <x v="29"/>
    <x v="3"/>
    <n v="37"/>
    <n v="128"/>
    <n v="4736"/>
    <n v="1894"/>
    <n v="0.4"/>
    <x v="1"/>
    <s v="low Units"/>
    <n v="5.7024983946142257E-4"/>
  </r>
  <r>
    <x v="4"/>
    <s v="Outlet"/>
    <n v="1128299"/>
    <n v="44373"/>
    <s v="26-06-2021"/>
    <x v="11"/>
    <x v="1"/>
    <s v="Saturday"/>
    <s v="26"/>
    <x v="2"/>
    <x v="26"/>
    <x v="29"/>
    <x v="4"/>
    <n v="44"/>
    <n v="93"/>
    <n v="4092"/>
    <n v="1432"/>
    <n v="0.35"/>
    <x v="1"/>
    <s v="low Units"/>
    <n v="4.3114982582299742E-4"/>
  </r>
  <r>
    <x v="4"/>
    <s v="Outlet"/>
    <n v="1128299"/>
    <n v="44373"/>
    <s v="26-06-2021"/>
    <x v="11"/>
    <x v="1"/>
    <s v="Saturday"/>
    <s v="26"/>
    <x v="2"/>
    <x v="26"/>
    <x v="29"/>
    <x v="5"/>
    <n v="50"/>
    <n v="192"/>
    <n v="9600"/>
    <n v="2688"/>
    <n v="0.28000000000000003"/>
    <x v="1"/>
    <s v="low Units"/>
    <n v="8.0930917025992814E-4"/>
  </r>
  <r>
    <x v="4"/>
    <s v="Outlet"/>
    <n v="1128299"/>
    <n v="44402"/>
    <s v="25-07-2021"/>
    <x v="5"/>
    <x v="1"/>
    <s v="Sunday"/>
    <s v="25"/>
    <x v="2"/>
    <x v="26"/>
    <x v="29"/>
    <x v="0"/>
    <n v="41"/>
    <n v="248"/>
    <n v="10168"/>
    <n v="3966"/>
    <n v="0.39"/>
    <x v="1"/>
    <s v="low Units"/>
    <n v="1.194092324870117E-3"/>
  </r>
  <r>
    <x v="4"/>
    <s v="Outlet"/>
    <n v="1128299"/>
    <n v="44402"/>
    <s v="25-07-2021"/>
    <x v="5"/>
    <x v="1"/>
    <s v="Sunday"/>
    <s v="25"/>
    <x v="2"/>
    <x v="26"/>
    <x v="29"/>
    <x v="1"/>
    <n v="45"/>
    <n v="210"/>
    <n v="9450"/>
    <n v="4064"/>
    <n v="0.43"/>
    <x v="1"/>
    <s v="low Units"/>
    <n v="1.2235983883691771E-3"/>
  </r>
  <r>
    <x v="4"/>
    <s v="Outlet"/>
    <n v="1128299"/>
    <n v="44402"/>
    <s v="25-07-2021"/>
    <x v="5"/>
    <x v="1"/>
    <s v="Sunday"/>
    <s v="25"/>
    <x v="2"/>
    <x v="26"/>
    <x v="29"/>
    <x v="2"/>
    <n v="39"/>
    <n v="171"/>
    <n v="6669"/>
    <n v="2468"/>
    <n v="0.37"/>
    <x v="1"/>
    <s v="low Units"/>
    <n v="7.430710685273447E-4"/>
  </r>
  <r>
    <x v="4"/>
    <s v="Outlet"/>
    <n v="1128299"/>
    <n v="44402"/>
    <s v="25-07-2021"/>
    <x v="5"/>
    <x v="1"/>
    <s v="Sunday"/>
    <s v="25"/>
    <x v="2"/>
    <x v="26"/>
    <x v="29"/>
    <x v="3"/>
    <n v="39"/>
    <n v="149"/>
    <n v="5811"/>
    <n v="2441"/>
    <n v="0.42"/>
    <x v="1"/>
    <s v="low Units"/>
    <n v="7.349418469510731E-4"/>
  </r>
  <r>
    <x v="4"/>
    <s v="Outlet"/>
    <n v="1128299"/>
    <n v="44402"/>
    <s v="25-07-2021"/>
    <x v="5"/>
    <x v="1"/>
    <s v="Sunday"/>
    <s v="25"/>
    <x v="2"/>
    <x v="26"/>
    <x v="29"/>
    <x v="4"/>
    <n v="40"/>
    <n v="160"/>
    <n v="6400"/>
    <n v="2048"/>
    <n v="0.32"/>
    <x v="1"/>
    <s v="low Units"/>
    <n v="6.1661651067423094E-4"/>
  </r>
  <r>
    <x v="4"/>
    <s v="Outlet"/>
    <n v="1128299"/>
    <n v="44402"/>
    <s v="25-07-2021"/>
    <x v="5"/>
    <x v="1"/>
    <s v="Sunday"/>
    <s v="25"/>
    <x v="2"/>
    <x v="26"/>
    <x v="29"/>
    <x v="5"/>
    <n v="49"/>
    <n v="160"/>
    <n v="7840"/>
    <n v="2509"/>
    <n v="0.32"/>
    <x v="1"/>
    <s v="low Units"/>
    <n v="7.5541544203205338E-4"/>
  </r>
  <r>
    <x v="4"/>
    <s v="Outlet"/>
    <n v="1128299"/>
    <n v="44434"/>
    <s v="26-08-2021"/>
    <x v="6"/>
    <x v="1"/>
    <s v="Thursday"/>
    <s v="26"/>
    <x v="2"/>
    <x v="26"/>
    <x v="29"/>
    <x v="0"/>
    <n v="40"/>
    <n v="224"/>
    <n v="8960"/>
    <n v="3315"/>
    <n v="0.37"/>
    <x v="1"/>
    <s v="low Units"/>
    <n v="9.9808776019779072E-4"/>
  </r>
  <r>
    <x v="4"/>
    <s v="Outlet"/>
    <n v="1128299"/>
    <n v="44434"/>
    <s v="26-08-2021"/>
    <x v="6"/>
    <x v="1"/>
    <s v="Thursday"/>
    <s v="26"/>
    <x v="2"/>
    <x v="26"/>
    <x v="29"/>
    <x v="1"/>
    <n v="44"/>
    <n v="208"/>
    <n v="9152"/>
    <n v="4027"/>
    <n v="0.44"/>
    <x v="1"/>
    <s v="low Units"/>
    <n v="1.2124583439868789E-3"/>
  </r>
  <r>
    <x v="4"/>
    <s v="Outlet"/>
    <n v="1128299"/>
    <n v="44434"/>
    <s v="26-08-2021"/>
    <x v="6"/>
    <x v="1"/>
    <s v="Thursday"/>
    <s v="26"/>
    <x v="2"/>
    <x v="26"/>
    <x v="29"/>
    <x v="2"/>
    <n v="46"/>
    <n v="163"/>
    <n v="7498"/>
    <n v="2999"/>
    <n v="0.4"/>
    <x v="1"/>
    <s v="low Units"/>
    <n v="9.0294575952735285E-4"/>
  </r>
  <r>
    <x v="4"/>
    <s v="Outlet"/>
    <n v="1128299"/>
    <n v="44434"/>
    <s v="26-08-2021"/>
    <x v="6"/>
    <x v="1"/>
    <s v="Thursday"/>
    <s v="26"/>
    <x v="2"/>
    <x v="26"/>
    <x v="29"/>
    <x v="3"/>
    <n v="46"/>
    <n v="152"/>
    <n v="6992"/>
    <n v="2587"/>
    <n v="0.37"/>
    <x v="1"/>
    <s v="low Units"/>
    <n v="7.7889985991906022E-4"/>
  </r>
  <r>
    <x v="4"/>
    <s v="Outlet"/>
    <n v="1128299"/>
    <n v="44434"/>
    <s v="26-08-2021"/>
    <x v="6"/>
    <x v="1"/>
    <s v="Thursday"/>
    <s v="26"/>
    <x v="2"/>
    <x v="26"/>
    <x v="29"/>
    <x v="4"/>
    <n v="48"/>
    <n v="162"/>
    <n v="7776"/>
    <n v="2644"/>
    <n v="0.34"/>
    <x v="1"/>
    <s v="low Units"/>
    <n v="7.9606154991341139E-4"/>
  </r>
  <r>
    <x v="4"/>
    <s v="Outlet"/>
    <n v="1128299"/>
    <n v="44434"/>
    <s v="26-08-2021"/>
    <x v="6"/>
    <x v="1"/>
    <s v="Thursday"/>
    <s v="26"/>
    <x v="2"/>
    <x v="26"/>
    <x v="29"/>
    <x v="5"/>
    <n v="50"/>
    <n v="153"/>
    <n v="7650"/>
    <n v="2448"/>
    <n v="0.32"/>
    <x v="1"/>
    <s v="low Units"/>
    <n v="7.3704942291529169E-4"/>
  </r>
  <r>
    <x v="4"/>
    <s v="Outlet"/>
    <n v="1128299"/>
    <n v="44466"/>
    <s v="27-09-2021"/>
    <x v="7"/>
    <x v="1"/>
    <s v="Monday"/>
    <s v="27"/>
    <x v="2"/>
    <x v="26"/>
    <x v="29"/>
    <x v="0"/>
    <n v="37"/>
    <n v="206"/>
    <n v="7622"/>
    <n v="3201"/>
    <n v="0.42"/>
    <x v="1"/>
    <s v="low Units"/>
    <n v="9.6376438020908848E-4"/>
  </r>
  <r>
    <x v="4"/>
    <s v="Outlet"/>
    <n v="1128299"/>
    <n v="44466"/>
    <s v="27-09-2021"/>
    <x v="7"/>
    <x v="1"/>
    <s v="Monday"/>
    <s v="27"/>
    <x v="2"/>
    <x v="26"/>
    <x v="29"/>
    <x v="1"/>
    <n v="39"/>
    <n v="188"/>
    <n v="7332"/>
    <n v="3373"/>
    <n v="0.46"/>
    <x v="1"/>
    <s v="low Units"/>
    <n v="1.0155505324727445E-3"/>
  </r>
  <r>
    <x v="4"/>
    <s v="Outlet"/>
    <n v="1128299"/>
    <n v="44466"/>
    <s v="27-09-2021"/>
    <x v="7"/>
    <x v="1"/>
    <s v="Monday"/>
    <s v="27"/>
    <x v="2"/>
    <x v="26"/>
    <x v="29"/>
    <x v="2"/>
    <n v="39"/>
    <n v="147"/>
    <n v="5733"/>
    <n v="2408"/>
    <n v="0.42"/>
    <x v="1"/>
    <s v="low Units"/>
    <n v="7.2500613169118567E-4"/>
  </r>
  <r>
    <x v="4"/>
    <s v="Outlet"/>
    <n v="1128299"/>
    <n v="44466"/>
    <s v="27-09-2021"/>
    <x v="7"/>
    <x v="1"/>
    <s v="Monday"/>
    <s v="27"/>
    <x v="2"/>
    <x v="26"/>
    <x v="29"/>
    <x v="3"/>
    <n v="37"/>
    <n v="145"/>
    <n v="5365"/>
    <n v="2200"/>
    <n v="0.41"/>
    <x v="1"/>
    <s v="low Units"/>
    <n v="6.6238101732583399E-4"/>
  </r>
  <r>
    <x v="4"/>
    <s v="Outlet"/>
    <n v="1128299"/>
    <n v="44466"/>
    <s v="27-09-2021"/>
    <x v="7"/>
    <x v="1"/>
    <s v="Monday"/>
    <s v="27"/>
    <x v="2"/>
    <x v="26"/>
    <x v="29"/>
    <x v="4"/>
    <n v="40"/>
    <n v="145"/>
    <n v="5800"/>
    <n v="2030"/>
    <n v="0.35"/>
    <x v="1"/>
    <s v="low Units"/>
    <n v="6.1119702962338313E-4"/>
  </r>
  <r>
    <x v="4"/>
    <s v="Outlet"/>
    <n v="1128299"/>
    <n v="44466"/>
    <s v="27-09-2021"/>
    <x v="7"/>
    <x v="1"/>
    <s v="Monday"/>
    <s v="27"/>
    <x v="2"/>
    <x v="26"/>
    <x v="29"/>
    <x v="5"/>
    <n v="48"/>
    <n v="157"/>
    <n v="7536"/>
    <n v="2261"/>
    <n v="0.3"/>
    <x v="1"/>
    <s v="low Units"/>
    <n v="6.8074703644259579E-4"/>
  </r>
  <r>
    <x v="4"/>
    <s v="Outlet"/>
    <n v="1128299"/>
    <n v="44495"/>
    <s v="26-10-2021"/>
    <x v="8"/>
    <x v="1"/>
    <s v="Tuesday"/>
    <s v="26"/>
    <x v="2"/>
    <x v="26"/>
    <x v="29"/>
    <x v="0"/>
    <n v="35"/>
    <n v="171"/>
    <n v="5985"/>
    <n v="2214"/>
    <n v="0.37"/>
    <x v="1"/>
    <s v="low Units"/>
    <n v="6.6659616925427117E-4"/>
  </r>
  <r>
    <x v="4"/>
    <s v="Outlet"/>
    <n v="1128299"/>
    <n v="44495"/>
    <s v="26-10-2021"/>
    <x v="8"/>
    <x v="1"/>
    <s v="Tuesday"/>
    <s v="26"/>
    <x v="2"/>
    <x v="26"/>
    <x v="29"/>
    <x v="1"/>
    <n v="38"/>
    <n v="182"/>
    <n v="6916"/>
    <n v="2974"/>
    <n v="0.43"/>
    <x v="1"/>
    <s v="low Units"/>
    <n v="8.9541870251228655E-4"/>
  </r>
  <r>
    <x v="4"/>
    <s v="Outlet"/>
    <n v="1128299"/>
    <n v="44495"/>
    <s v="26-10-2021"/>
    <x v="8"/>
    <x v="1"/>
    <s v="Tuesday"/>
    <s v="26"/>
    <x v="2"/>
    <x v="26"/>
    <x v="29"/>
    <x v="2"/>
    <n v="34"/>
    <n v="120"/>
    <n v="4080"/>
    <n v="1632"/>
    <n v="0.4"/>
    <x v="1"/>
    <s v="low Units"/>
    <n v="4.9136628194352779E-4"/>
  </r>
  <r>
    <x v="4"/>
    <s v="Outlet"/>
    <n v="1128299"/>
    <n v="44495"/>
    <s v="26-10-2021"/>
    <x v="8"/>
    <x v="1"/>
    <s v="Tuesday"/>
    <s v="26"/>
    <x v="2"/>
    <x v="26"/>
    <x v="29"/>
    <x v="3"/>
    <n v="35"/>
    <n v="112"/>
    <n v="3920"/>
    <n v="1646"/>
    <n v="0.42"/>
    <x v="1"/>
    <s v="low Units"/>
    <n v="4.9558143387196498E-4"/>
  </r>
  <r>
    <x v="4"/>
    <s v="Outlet"/>
    <n v="1128299"/>
    <n v="44495"/>
    <s v="26-10-2021"/>
    <x v="8"/>
    <x v="1"/>
    <s v="Tuesday"/>
    <s v="26"/>
    <x v="2"/>
    <x v="26"/>
    <x v="29"/>
    <x v="4"/>
    <n v="41"/>
    <n v="114"/>
    <n v="4674"/>
    <n v="1542"/>
    <n v="0.33"/>
    <x v="1"/>
    <s v="low Units"/>
    <n v="4.6426887668928908E-4"/>
  </r>
  <r>
    <x v="4"/>
    <s v="Outlet"/>
    <n v="1128299"/>
    <n v="44495"/>
    <s v="26-10-2021"/>
    <x v="8"/>
    <x v="1"/>
    <s v="Tuesday"/>
    <s v="26"/>
    <x v="2"/>
    <x v="26"/>
    <x v="29"/>
    <x v="5"/>
    <n v="57"/>
    <n v="131"/>
    <n v="7467"/>
    <n v="2315"/>
    <n v="0.31"/>
    <x v="1"/>
    <s v="low Units"/>
    <n v="6.9700547959513899E-4"/>
  </r>
  <r>
    <x v="4"/>
    <s v="Outlet"/>
    <n v="1128299"/>
    <n v="44526"/>
    <s v="26-11-2021"/>
    <x v="9"/>
    <x v="1"/>
    <s v="Friday"/>
    <s v="26"/>
    <x v="2"/>
    <x v="26"/>
    <x v="29"/>
    <x v="0"/>
    <n v="47"/>
    <n v="176"/>
    <n v="8272"/>
    <n v="3392"/>
    <n v="0.41"/>
    <x v="1"/>
    <s v="low Units"/>
    <n v="1.0212710958041949E-3"/>
  </r>
  <r>
    <x v="4"/>
    <s v="Outlet"/>
    <n v="1128299"/>
    <n v="44526"/>
    <s v="26-11-2021"/>
    <x v="9"/>
    <x v="1"/>
    <s v="Friday"/>
    <s v="26"/>
    <x v="2"/>
    <x v="26"/>
    <x v="29"/>
    <x v="1"/>
    <n v="44"/>
    <n v="180"/>
    <n v="7920"/>
    <n v="3406"/>
    <n v="0.43"/>
    <x v="1"/>
    <s v="low Units"/>
    <n v="1.0254862477326323E-3"/>
  </r>
  <r>
    <x v="4"/>
    <s v="Outlet"/>
    <n v="1128299"/>
    <n v="44526"/>
    <s v="26-11-2021"/>
    <x v="9"/>
    <x v="1"/>
    <s v="Friday"/>
    <s v="26"/>
    <x v="2"/>
    <x v="26"/>
    <x v="29"/>
    <x v="2"/>
    <n v="46"/>
    <n v="149"/>
    <n v="6854"/>
    <n v="2536"/>
    <n v="0.37"/>
    <x v="1"/>
    <s v="low Units"/>
    <n v="7.6354466360832498E-4"/>
  </r>
  <r>
    <x v="4"/>
    <s v="Outlet"/>
    <n v="1128299"/>
    <n v="44526"/>
    <s v="26-11-2021"/>
    <x v="9"/>
    <x v="1"/>
    <s v="Friday"/>
    <s v="26"/>
    <x v="2"/>
    <x v="26"/>
    <x v="29"/>
    <x v="3"/>
    <n v="40"/>
    <n v="136"/>
    <n v="5440"/>
    <n v="2230"/>
    <n v="0.41"/>
    <x v="1"/>
    <s v="low Units"/>
    <n v="6.7141348574391356E-4"/>
  </r>
  <r>
    <x v="4"/>
    <s v="Outlet"/>
    <n v="1128299"/>
    <n v="44526"/>
    <s v="26-11-2021"/>
    <x v="9"/>
    <x v="1"/>
    <s v="Friday"/>
    <s v="26"/>
    <x v="2"/>
    <x v="26"/>
    <x v="29"/>
    <x v="4"/>
    <n v="54"/>
    <n v="131"/>
    <n v="7074"/>
    <n v="2617"/>
    <n v="0.37"/>
    <x v="1"/>
    <s v="low Units"/>
    <n v="7.879323283371399E-4"/>
  </r>
  <r>
    <x v="4"/>
    <s v="Outlet"/>
    <n v="1128299"/>
    <n v="44526"/>
    <s v="26-11-2021"/>
    <x v="9"/>
    <x v="1"/>
    <s v="Friday"/>
    <s v="26"/>
    <x v="2"/>
    <x v="26"/>
    <x v="29"/>
    <x v="5"/>
    <n v="56"/>
    <n v="170"/>
    <n v="9520"/>
    <n v="2856"/>
    <n v="0.3"/>
    <x v="1"/>
    <s v="low Units"/>
    <n v="8.5989099340117359E-4"/>
  </r>
  <r>
    <x v="4"/>
    <s v="Outlet"/>
    <n v="1128299"/>
    <n v="44555"/>
    <s v="25-12-2021"/>
    <x v="10"/>
    <x v="1"/>
    <s v="Saturday"/>
    <s v="25"/>
    <x v="2"/>
    <x v="26"/>
    <x v="29"/>
    <x v="0"/>
    <n v="44"/>
    <n v="238"/>
    <n v="10472"/>
    <n v="4398"/>
    <n v="0.42"/>
    <x v="1"/>
    <s v="low Units"/>
    <n v="1.3241598700904627E-3"/>
  </r>
  <r>
    <x v="4"/>
    <s v="Outlet"/>
    <n v="1128299"/>
    <n v="44555"/>
    <s v="25-12-2021"/>
    <x v="10"/>
    <x v="1"/>
    <s v="Saturday"/>
    <s v="25"/>
    <x v="2"/>
    <x v="26"/>
    <x v="29"/>
    <x v="1"/>
    <n v="47"/>
    <n v="217"/>
    <n v="10199"/>
    <n v="4794"/>
    <n v="0.47"/>
    <x v="1"/>
    <s v="low Units"/>
    <n v="1.4433884532091129E-3"/>
  </r>
  <r>
    <x v="2"/>
    <s v="Outlet"/>
    <n v="1128299"/>
    <n v="44555"/>
    <s v="25-12-2021"/>
    <x v="10"/>
    <x v="1"/>
    <s v="Saturday"/>
    <s v="25"/>
    <x v="2"/>
    <x v="26"/>
    <x v="29"/>
    <x v="2"/>
    <n v="44"/>
    <n v="150"/>
    <n v="6600"/>
    <n v="2706"/>
    <n v="0.41"/>
    <x v="1"/>
    <s v="low Units"/>
    <n v="8.1472865131077595E-4"/>
  </r>
  <r>
    <x v="2"/>
    <s v="Outlet"/>
    <n v="1128299"/>
    <n v="44555"/>
    <s v="25-12-2021"/>
    <x v="10"/>
    <x v="1"/>
    <s v="Saturday"/>
    <s v="25"/>
    <x v="2"/>
    <x v="26"/>
    <x v="29"/>
    <x v="3"/>
    <n v="45"/>
    <n v="160"/>
    <n v="7200"/>
    <n v="2880"/>
    <n v="0.4"/>
    <x v="1"/>
    <s v="low Units"/>
    <n v="8.6711696813563733E-4"/>
  </r>
  <r>
    <x v="2"/>
    <s v="Outlet"/>
    <n v="1128299"/>
    <n v="44555"/>
    <s v="25-12-2021"/>
    <x v="10"/>
    <x v="1"/>
    <s v="Saturday"/>
    <s v="25"/>
    <x v="2"/>
    <x v="26"/>
    <x v="29"/>
    <x v="4"/>
    <n v="55"/>
    <n v="128"/>
    <n v="7040"/>
    <n v="2323"/>
    <n v="0.33"/>
    <x v="1"/>
    <s v="low Units"/>
    <n v="6.9941413783996013E-4"/>
  </r>
  <r>
    <x v="2"/>
    <s v="Outlet"/>
    <n v="1128299"/>
    <n v="44555"/>
    <s v="25-12-2021"/>
    <x v="10"/>
    <x v="1"/>
    <s v="Saturday"/>
    <s v="25"/>
    <x v="2"/>
    <x v="26"/>
    <x v="29"/>
    <x v="5"/>
    <n v="56"/>
    <n v="173"/>
    <n v="9688"/>
    <n v="2616"/>
    <n v="0.27"/>
    <x v="1"/>
    <s v="low Units"/>
    <n v="7.8763124605653713E-4"/>
  </r>
  <r>
    <x v="2"/>
    <s v="Outlet"/>
    <n v="1128299"/>
    <n v="44209"/>
    <s v="13-01-2021"/>
    <x v="0"/>
    <x v="1"/>
    <s v="Wednesday"/>
    <s v="13"/>
    <x v="2"/>
    <x v="26"/>
    <x v="29"/>
    <x v="0"/>
    <n v="24"/>
    <n v="149"/>
    <n v="3576"/>
    <n v="1645"/>
    <n v="0.46"/>
    <x v="1"/>
    <s v="low Units"/>
    <n v="4.9528035159136232E-4"/>
  </r>
  <r>
    <x v="2"/>
    <s v="Outlet"/>
    <n v="1128299"/>
    <n v="44209"/>
    <s v="13-01-2021"/>
    <x v="0"/>
    <x v="1"/>
    <s v="Wednesday"/>
    <s v="13"/>
    <x v="2"/>
    <x v="26"/>
    <x v="29"/>
    <x v="1"/>
    <n v="27"/>
    <n v="140"/>
    <n v="3780"/>
    <n v="1777"/>
    <n v="0.47"/>
    <x v="1"/>
    <s v="low Units"/>
    <n v="5.3502321263091226E-4"/>
  </r>
  <r>
    <x v="2"/>
    <s v="Outlet"/>
    <n v="1128299"/>
    <n v="44209"/>
    <s v="13-01-2021"/>
    <x v="0"/>
    <x v="1"/>
    <s v="Wednesday"/>
    <s v="13"/>
    <x v="2"/>
    <x v="26"/>
    <x v="29"/>
    <x v="2"/>
    <n v="32"/>
    <n v="140"/>
    <n v="4480"/>
    <n v="1882"/>
    <n v="0.42"/>
    <x v="1"/>
    <s v="low Units"/>
    <n v="5.666368520941907E-4"/>
  </r>
  <r>
    <x v="2"/>
    <s v="Outlet"/>
    <n v="1128299"/>
    <n v="44209"/>
    <s v="13-01-2021"/>
    <x v="0"/>
    <x v="1"/>
    <s v="Wednesday"/>
    <s v="13"/>
    <x v="2"/>
    <x v="26"/>
    <x v="29"/>
    <x v="3"/>
    <n v="28"/>
    <n v="99"/>
    <n v="2772"/>
    <n v="1164"/>
    <n v="0.42"/>
    <x v="1"/>
    <s v="low Units"/>
    <n v="3.5045977462148671E-4"/>
  </r>
  <r>
    <x v="2"/>
    <s v="Outlet"/>
    <n v="1128299"/>
    <n v="44209"/>
    <s v="13-01-2021"/>
    <x v="0"/>
    <x v="1"/>
    <s v="Wednesday"/>
    <s v="13"/>
    <x v="2"/>
    <x v="26"/>
    <x v="29"/>
    <x v="4"/>
    <n v="35"/>
    <n v="75"/>
    <n v="2625"/>
    <n v="1050"/>
    <n v="0.4"/>
    <x v="1"/>
    <s v="low Units"/>
    <n v="3.1613639463278441E-4"/>
  </r>
  <r>
    <x v="2"/>
    <s v="Outlet"/>
    <n v="1128299"/>
    <n v="44209"/>
    <s v="13-01-2021"/>
    <x v="0"/>
    <x v="1"/>
    <s v="Wednesday"/>
    <s v="13"/>
    <x v="2"/>
    <x v="26"/>
    <x v="29"/>
    <x v="5"/>
    <n v="28"/>
    <n v="140"/>
    <n v="3920"/>
    <n v="1254"/>
    <n v="0.32"/>
    <x v="1"/>
    <s v="low Units"/>
    <n v="3.7755717987572542E-4"/>
  </r>
  <r>
    <x v="2"/>
    <s v="Outlet"/>
    <n v="1128299"/>
    <n v="44240"/>
    <s v="13-02-2021"/>
    <x v="1"/>
    <x v="1"/>
    <s v="Saturday"/>
    <s v="13"/>
    <x v="2"/>
    <x v="26"/>
    <x v="29"/>
    <x v="0"/>
    <n v="23"/>
    <n v="150"/>
    <n v="3450"/>
    <n v="1484"/>
    <n v="0.43"/>
    <x v="1"/>
    <s v="low Units"/>
    <n v="4.4680610441433531E-4"/>
  </r>
  <r>
    <x v="2"/>
    <s v="Outlet"/>
    <n v="1128299"/>
    <n v="44240"/>
    <s v="13-02-2021"/>
    <x v="1"/>
    <x v="1"/>
    <s v="Saturday"/>
    <s v="13"/>
    <x v="2"/>
    <x v="26"/>
    <x v="29"/>
    <x v="1"/>
    <n v="27"/>
    <n v="124"/>
    <n v="3348"/>
    <n v="1540"/>
    <n v="0.46"/>
    <x v="1"/>
    <s v="low Units"/>
    <n v="4.6366671212808383E-4"/>
  </r>
  <r>
    <x v="2"/>
    <s v="Outlet"/>
    <n v="1128299"/>
    <n v="44240"/>
    <s v="13-02-2021"/>
    <x v="1"/>
    <x v="1"/>
    <s v="Saturday"/>
    <s v="13"/>
    <x v="2"/>
    <x v="26"/>
    <x v="29"/>
    <x v="2"/>
    <n v="28"/>
    <n v="120"/>
    <n v="3360"/>
    <n v="1378"/>
    <n v="0.41"/>
    <x v="1"/>
    <s v="low Units"/>
    <n v="4.1489138267045416E-4"/>
  </r>
  <r>
    <x v="2"/>
    <s v="Outlet"/>
    <n v="1128299"/>
    <n v="44240"/>
    <s v="13-02-2021"/>
    <x v="1"/>
    <x v="1"/>
    <s v="Saturday"/>
    <s v="13"/>
    <x v="4"/>
    <x v="27"/>
    <x v="30"/>
    <x v="3"/>
    <n v="30"/>
    <n v="80"/>
    <n v="2400"/>
    <n v="1056"/>
    <n v="0.44"/>
    <x v="1"/>
    <s v="low Units"/>
    <n v="3.179428883164003E-4"/>
  </r>
  <r>
    <x v="2"/>
    <s v="Outlet"/>
    <n v="1128299"/>
    <n v="44240"/>
    <s v="13-02-2021"/>
    <x v="1"/>
    <x v="1"/>
    <s v="Saturday"/>
    <s v="13"/>
    <x v="4"/>
    <x v="27"/>
    <x v="30"/>
    <x v="4"/>
    <n v="34"/>
    <n v="60"/>
    <n v="2040"/>
    <n v="796"/>
    <n v="0.39"/>
    <x v="1"/>
    <s v="low Units"/>
    <n v="2.3966149535971086E-4"/>
  </r>
  <r>
    <x v="2"/>
    <s v="Outlet"/>
    <n v="1128299"/>
    <n v="44240"/>
    <s v="13-02-2021"/>
    <x v="1"/>
    <x v="1"/>
    <s v="Saturday"/>
    <s v="13"/>
    <x v="4"/>
    <x v="27"/>
    <x v="30"/>
    <x v="5"/>
    <n v="28"/>
    <n v="131"/>
    <n v="3668"/>
    <n v="1064"/>
    <n v="0.28999999999999998"/>
    <x v="1"/>
    <s v="low Units"/>
    <n v="3.2035154656122154E-4"/>
  </r>
  <r>
    <x v="2"/>
    <s v="Outlet"/>
    <n v="1128299"/>
    <n v="44267"/>
    <s v="12-03-2021"/>
    <x v="2"/>
    <x v="1"/>
    <s v="Friday"/>
    <s v="12"/>
    <x v="4"/>
    <x v="27"/>
    <x v="30"/>
    <x v="0"/>
    <n v="30"/>
    <n v="163"/>
    <n v="4890"/>
    <n v="2103"/>
    <n v="0.43"/>
    <x v="1"/>
    <s v="low Units"/>
    <n v="6.331760361073768E-4"/>
  </r>
  <r>
    <x v="2"/>
    <s v="Outlet"/>
    <n v="1128299"/>
    <n v="44267"/>
    <s v="12-03-2021"/>
    <x v="2"/>
    <x v="1"/>
    <s v="Friday"/>
    <s v="12"/>
    <x v="4"/>
    <x v="27"/>
    <x v="30"/>
    <x v="1"/>
    <n v="37"/>
    <n v="113"/>
    <n v="4181"/>
    <n v="1840"/>
    <n v="0.44"/>
    <x v="1"/>
    <s v="low Units"/>
    <n v="5.5399139630887937E-4"/>
  </r>
  <r>
    <x v="2"/>
    <s v="Outlet"/>
    <n v="1128299"/>
    <n v="44267"/>
    <s v="12-03-2021"/>
    <x v="2"/>
    <x v="1"/>
    <s v="Friday"/>
    <s v="12"/>
    <x v="4"/>
    <x v="27"/>
    <x v="30"/>
    <x v="2"/>
    <n v="39"/>
    <n v="124"/>
    <n v="4836"/>
    <n v="1838"/>
    <n v="0.38"/>
    <x v="1"/>
    <s v="low Units"/>
    <n v="5.5338923174767405E-4"/>
  </r>
  <r>
    <x v="2"/>
    <s v="Outlet"/>
    <n v="1128299"/>
    <n v="44267"/>
    <s v="12-03-2021"/>
    <x v="2"/>
    <x v="1"/>
    <s v="Friday"/>
    <s v="12"/>
    <x v="4"/>
    <x v="27"/>
    <x v="30"/>
    <x v="3"/>
    <n v="38"/>
    <n v="78"/>
    <n v="2964"/>
    <n v="1334"/>
    <n v="0.45"/>
    <x v="1"/>
    <s v="low Units"/>
    <n v="4.0164376232393757E-4"/>
  </r>
  <r>
    <x v="2"/>
    <s v="Outlet"/>
    <n v="1128299"/>
    <n v="44267"/>
    <s v="12-03-2021"/>
    <x v="2"/>
    <x v="1"/>
    <s v="Friday"/>
    <s v="12"/>
    <x v="4"/>
    <x v="27"/>
    <x v="30"/>
    <x v="4"/>
    <n v="41"/>
    <n v="45"/>
    <n v="1845"/>
    <n v="756"/>
    <n v="0.41"/>
    <x v="1"/>
    <s v="low Units"/>
    <n v="2.2761820413560481E-4"/>
  </r>
  <r>
    <x v="2"/>
    <s v="Outlet"/>
    <n v="1128299"/>
    <n v="44267"/>
    <s v="12-03-2021"/>
    <x v="2"/>
    <x v="1"/>
    <s v="Friday"/>
    <s v="12"/>
    <x v="4"/>
    <x v="27"/>
    <x v="30"/>
    <x v="5"/>
    <n v="40"/>
    <n v="112"/>
    <n v="4480"/>
    <n v="1299"/>
    <n v="0.28999999999999998"/>
    <x v="1"/>
    <s v="low Units"/>
    <n v="3.9110588250284472E-4"/>
  </r>
  <r>
    <x v="2"/>
    <s v="Outlet"/>
    <n v="1128299"/>
    <n v="44299"/>
    <s v="13-04-2021"/>
    <x v="3"/>
    <x v="1"/>
    <s v="Tuesday"/>
    <s v="13"/>
    <x v="4"/>
    <x v="27"/>
    <x v="30"/>
    <x v="0"/>
    <n v="37"/>
    <n v="179"/>
    <n v="6623"/>
    <n v="2848"/>
    <n v="0.43"/>
    <x v="1"/>
    <s v="low Units"/>
    <n v="8.5748233515635245E-4"/>
  </r>
  <r>
    <x v="2"/>
    <s v="Outlet"/>
    <n v="1128299"/>
    <n v="44299"/>
    <s v="13-04-2021"/>
    <x v="3"/>
    <x v="1"/>
    <s v="Tuesday"/>
    <s v="13"/>
    <x v="4"/>
    <x v="27"/>
    <x v="30"/>
    <x v="1"/>
    <n v="40"/>
    <n v="111"/>
    <n v="4440"/>
    <n v="1865"/>
    <n v="0.42"/>
    <x v="1"/>
    <s v="low Units"/>
    <n v="5.6151845332394566E-4"/>
  </r>
  <r>
    <x v="2"/>
    <s v="Outlet"/>
    <n v="1128299"/>
    <n v="44299"/>
    <s v="13-04-2021"/>
    <x v="3"/>
    <x v="1"/>
    <s v="Tuesday"/>
    <s v="13"/>
    <x v="4"/>
    <x v="27"/>
    <x v="30"/>
    <x v="2"/>
    <n v="36"/>
    <n v="113"/>
    <n v="4068"/>
    <n v="1505"/>
    <n v="0.37"/>
    <x v="1"/>
    <s v="low Units"/>
    <n v="4.5312883230699103E-4"/>
  </r>
  <r>
    <x v="2"/>
    <s v="Outlet"/>
    <n v="1128299"/>
    <n v="44299"/>
    <s v="13-04-2021"/>
    <x v="3"/>
    <x v="1"/>
    <s v="Tuesday"/>
    <s v="13"/>
    <x v="4"/>
    <x v="27"/>
    <x v="30"/>
    <x v="3"/>
    <n v="40"/>
    <n v="96"/>
    <n v="3840"/>
    <n v="1728"/>
    <n v="0.45"/>
    <x v="1"/>
    <s v="low Units"/>
    <n v="5.2027018088138233E-4"/>
  </r>
  <r>
    <x v="2"/>
    <s v="Outlet"/>
    <n v="1128299"/>
    <n v="44299"/>
    <s v="13-04-2021"/>
    <x v="3"/>
    <x v="1"/>
    <s v="Tuesday"/>
    <s v="13"/>
    <x v="4"/>
    <x v="27"/>
    <x v="30"/>
    <x v="4"/>
    <n v="38"/>
    <n v="56"/>
    <n v="2128"/>
    <n v="894"/>
    <n v="0.42"/>
    <x v="1"/>
    <s v="low Units"/>
    <n v="2.6916755885877074E-4"/>
  </r>
  <r>
    <x v="2"/>
    <s v="Outlet"/>
    <n v="1128299"/>
    <n v="44299"/>
    <s v="13-04-2021"/>
    <x v="3"/>
    <x v="1"/>
    <s v="Tuesday"/>
    <s v="13"/>
    <x v="4"/>
    <x v="27"/>
    <x v="30"/>
    <x v="5"/>
    <n v="56"/>
    <n v="112"/>
    <n v="6272"/>
    <n v="1756"/>
    <n v="0.28000000000000003"/>
    <x v="1"/>
    <s v="low Units"/>
    <n v="5.287004847382567E-4"/>
  </r>
  <r>
    <x v="2"/>
    <s v="Outlet"/>
    <n v="1128299"/>
    <n v="44330"/>
    <s v="14-05-2021"/>
    <x v="4"/>
    <x v="1"/>
    <s v="Friday"/>
    <s v="14"/>
    <x v="4"/>
    <x v="27"/>
    <x v="30"/>
    <x v="0"/>
    <n v="37"/>
    <n v="187"/>
    <n v="6919"/>
    <n v="3183"/>
    <n v="0.46"/>
    <x v="1"/>
    <s v="low Units"/>
    <n v="9.5834489915824078E-4"/>
  </r>
  <r>
    <x v="2"/>
    <s v="Outlet"/>
    <n v="1128299"/>
    <n v="44330"/>
    <s v="14-05-2021"/>
    <x v="4"/>
    <x v="1"/>
    <s v="Friday"/>
    <s v="14"/>
    <x v="4"/>
    <x v="27"/>
    <x v="30"/>
    <x v="1"/>
    <n v="36"/>
    <n v="136"/>
    <n v="4896"/>
    <n v="2203"/>
    <n v="0.45"/>
    <x v="1"/>
    <s v="low Units"/>
    <n v="6.6328426416764196E-4"/>
  </r>
  <r>
    <x v="2"/>
    <s v="Outlet"/>
    <n v="1128299"/>
    <n v="44330"/>
    <s v="14-05-2021"/>
    <x v="4"/>
    <x v="1"/>
    <s v="Friday"/>
    <s v="14"/>
    <x v="4"/>
    <x v="27"/>
    <x v="30"/>
    <x v="2"/>
    <n v="40"/>
    <n v="145"/>
    <n v="5800"/>
    <n v="2262"/>
    <n v="0.39"/>
    <x v="1"/>
    <s v="low Units"/>
    <n v="6.8104811872319844E-4"/>
  </r>
  <r>
    <x v="2"/>
    <s v="Outlet"/>
    <n v="1128299"/>
    <n v="44330"/>
    <s v="14-05-2021"/>
    <x v="4"/>
    <x v="1"/>
    <s v="Friday"/>
    <s v="14"/>
    <x v="4"/>
    <x v="27"/>
    <x v="30"/>
    <x v="3"/>
    <n v="34"/>
    <n v="114"/>
    <n v="3876"/>
    <n v="1667"/>
    <n v="0.43"/>
    <x v="1"/>
    <s v="low Units"/>
    <n v="5.0190416176462064E-4"/>
  </r>
  <r>
    <x v="2"/>
    <s v="Outlet"/>
    <n v="1128299"/>
    <n v="44330"/>
    <s v="14-05-2021"/>
    <x v="4"/>
    <x v="1"/>
    <s v="Friday"/>
    <s v="14"/>
    <x v="4"/>
    <x v="27"/>
    <x v="30"/>
    <x v="4"/>
    <n v="39"/>
    <n v="74"/>
    <n v="2886"/>
    <n v="1212"/>
    <n v="0.42"/>
    <x v="1"/>
    <s v="low Units"/>
    <n v="3.6491172409041403E-4"/>
  </r>
  <r>
    <x v="2"/>
    <s v="Outlet"/>
    <n v="1128299"/>
    <n v="44330"/>
    <s v="14-05-2021"/>
    <x v="4"/>
    <x v="1"/>
    <s v="Friday"/>
    <s v="14"/>
    <x v="4"/>
    <x v="27"/>
    <x v="30"/>
    <x v="5"/>
    <n v="53"/>
    <n v="124"/>
    <n v="6572"/>
    <n v="2037"/>
    <n v="0.31"/>
    <x v="1"/>
    <s v="low Units"/>
    <n v="6.1330460558760183E-4"/>
  </r>
  <r>
    <x v="2"/>
    <s v="Outlet"/>
    <n v="1128299"/>
    <n v="44360"/>
    <s v="13-06-2021"/>
    <x v="11"/>
    <x v="1"/>
    <s v="Sunday"/>
    <s v="13"/>
    <x v="4"/>
    <x v="27"/>
    <x v="30"/>
    <x v="0"/>
    <n v="35"/>
    <n v="203"/>
    <n v="7105"/>
    <n v="3055"/>
    <n v="0.43"/>
    <x v="1"/>
    <s v="low Units"/>
    <n v="9.1980636724110125E-4"/>
  </r>
  <r>
    <x v="2"/>
    <s v="Outlet"/>
    <n v="1128299"/>
    <n v="44360"/>
    <s v="13-06-2021"/>
    <x v="11"/>
    <x v="1"/>
    <s v="Sunday"/>
    <s v="13"/>
    <x v="4"/>
    <x v="27"/>
    <x v="30"/>
    <x v="1"/>
    <n v="41"/>
    <n v="163"/>
    <n v="6683"/>
    <n v="2941"/>
    <n v="0.44"/>
    <x v="1"/>
    <s v="low Units"/>
    <n v="8.8548298725239902E-4"/>
  </r>
  <r>
    <x v="2"/>
    <s v="Outlet"/>
    <n v="1128299"/>
    <n v="44360"/>
    <s v="13-06-2021"/>
    <x v="11"/>
    <x v="1"/>
    <s v="Sunday"/>
    <s v="13"/>
    <x v="4"/>
    <x v="27"/>
    <x v="30"/>
    <x v="2"/>
    <n v="39"/>
    <n v="158"/>
    <n v="6162"/>
    <n v="2342"/>
    <n v="0.38"/>
    <x v="1"/>
    <s v="low Units"/>
    <n v="7.0513470117141059E-4"/>
  </r>
  <r>
    <x v="2"/>
    <s v="Outlet"/>
    <n v="1128299"/>
    <n v="44360"/>
    <s v="13-06-2021"/>
    <x v="11"/>
    <x v="1"/>
    <s v="Sunday"/>
    <s v="13"/>
    <x v="4"/>
    <x v="27"/>
    <x v="30"/>
    <x v="3"/>
    <n v="33"/>
    <n v="132"/>
    <n v="4356"/>
    <n v="1873"/>
    <n v="0.43"/>
    <x v="1"/>
    <s v="low Units"/>
    <n v="5.639271115687669E-4"/>
  </r>
  <r>
    <x v="2"/>
    <s v="Outlet"/>
    <n v="1128299"/>
    <n v="44360"/>
    <s v="13-06-2021"/>
    <x v="11"/>
    <x v="1"/>
    <s v="Sunday"/>
    <s v="13"/>
    <x v="4"/>
    <x v="27"/>
    <x v="30"/>
    <x v="4"/>
    <n v="42"/>
    <n v="94"/>
    <n v="3948"/>
    <n v="1540"/>
    <n v="0.39"/>
    <x v="1"/>
    <s v="low Units"/>
    <n v="4.6366671212808383E-4"/>
  </r>
  <r>
    <x v="2"/>
    <s v="Outlet"/>
    <n v="1128299"/>
    <n v="44360"/>
    <s v="13-06-2021"/>
    <x v="11"/>
    <x v="1"/>
    <s v="Sunday"/>
    <s v="13"/>
    <x v="4"/>
    <x v="27"/>
    <x v="30"/>
    <x v="5"/>
    <n v="53"/>
    <n v="190"/>
    <n v="10070"/>
    <n v="3222"/>
    <n v="0.32"/>
    <x v="1"/>
    <s v="low Units"/>
    <n v="9.7008710810174426E-4"/>
  </r>
  <r>
    <x v="2"/>
    <s v="Outlet"/>
    <n v="1128299"/>
    <n v="44389"/>
    <s v="12-07-2021"/>
    <x v="5"/>
    <x v="1"/>
    <s v="Monday"/>
    <s v="12"/>
    <x v="4"/>
    <x v="27"/>
    <x v="30"/>
    <x v="0"/>
    <n v="37"/>
    <n v="218"/>
    <n v="8066"/>
    <n v="3710"/>
    <n v="0.46"/>
    <x v="1"/>
    <s v="low Units"/>
    <n v="1.1170152610358384E-3"/>
  </r>
  <r>
    <x v="2"/>
    <s v="Outlet"/>
    <n v="1128299"/>
    <n v="44389"/>
    <s v="12-07-2021"/>
    <x v="5"/>
    <x v="1"/>
    <s v="Monday"/>
    <s v="12"/>
    <x v="4"/>
    <x v="27"/>
    <x v="30"/>
    <x v="1"/>
    <n v="37"/>
    <n v="173"/>
    <n v="6401"/>
    <n v="2944"/>
    <n v="0.46"/>
    <x v="1"/>
    <s v="low Units"/>
    <n v="8.8638623409420698E-4"/>
  </r>
  <r>
    <x v="2"/>
    <s v="Outlet"/>
    <n v="1128299"/>
    <n v="44389"/>
    <s v="12-07-2021"/>
    <x v="5"/>
    <x v="1"/>
    <s v="Monday"/>
    <s v="12"/>
    <x v="4"/>
    <x v="27"/>
    <x v="30"/>
    <x v="2"/>
    <n v="41"/>
    <n v="184"/>
    <n v="7544"/>
    <n v="3093"/>
    <n v="0.41"/>
    <x v="1"/>
    <s v="low Units"/>
    <n v="9.3124749390400207E-4"/>
  </r>
  <r>
    <x v="2"/>
    <s v="Outlet"/>
    <n v="1128299"/>
    <n v="44389"/>
    <s v="12-07-2021"/>
    <x v="5"/>
    <x v="1"/>
    <s v="Monday"/>
    <s v="12"/>
    <x v="4"/>
    <x v="27"/>
    <x v="30"/>
    <x v="3"/>
    <n v="39"/>
    <n v="128"/>
    <n v="4992"/>
    <n v="2246"/>
    <n v="0.45"/>
    <x v="1"/>
    <s v="low Units"/>
    <n v="6.7623080223355595E-4"/>
  </r>
  <r>
    <x v="2"/>
    <s v="Outlet"/>
    <n v="1128299"/>
    <n v="44389"/>
    <s v="12-07-2021"/>
    <x v="5"/>
    <x v="1"/>
    <s v="Monday"/>
    <s v="12"/>
    <x v="4"/>
    <x v="27"/>
    <x v="30"/>
    <x v="4"/>
    <n v="39"/>
    <n v="162"/>
    <n v="6318"/>
    <n v="2401"/>
    <n v="0.38"/>
    <x v="1"/>
    <s v="low Units"/>
    <n v="7.2289855572696708E-4"/>
  </r>
  <r>
    <x v="2"/>
    <s v="Outlet"/>
    <n v="1128299"/>
    <n v="44389"/>
    <s v="12-07-2021"/>
    <x v="5"/>
    <x v="1"/>
    <s v="Monday"/>
    <s v="12"/>
    <x v="4"/>
    <x v="27"/>
    <x v="30"/>
    <x v="5"/>
    <n v="51"/>
    <n v="157"/>
    <n v="8007"/>
    <n v="2322"/>
    <n v="0.28999999999999998"/>
    <x v="1"/>
    <s v="low Units"/>
    <n v="6.9911305555935758E-4"/>
  </r>
  <r>
    <x v="2"/>
    <s v="Outlet"/>
    <n v="1128299"/>
    <n v="44421"/>
    <s v="13-08-2021"/>
    <x v="6"/>
    <x v="1"/>
    <s v="Friday"/>
    <s v="13"/>
    <x v="4"/>
    <x v="27"/>
    <x v="30"/>
    <x v="0"/>
    <n v="39"/>
    <n v="209"/>
    <n v="8151"/>
    <n v="3749"/>
    <n v="0.46"/>
    <x v="1"/>
    <s v="low Units"/>
    <n v="1.1287574699793417E-3"/>
  </r>
  <r>
    <x v="2"/>
    <s v="Outlet"/>
    <n v="1128299"/>
    <n v="44421"/>
    <s v="13-08-2021"/>
    <x v="6"/>
    <x v="1"/>
    <s v="Friday"/>
    <s v="13"/>
    <x v="4"/>
    <x v="27"/>
    <x v="30"/>
    <x v="1"/>
    <n v="44"/>
    <n v="200"/>
    <n v="8800"/>
    <n v="3696"/>
    <n v="0.42"/>
    <x v="1"/>
    <s v="low Units"/>
    <n v="1.112800109107401E-3"/>
  </r>
  <r>
    <x v="2"/>
    <s v="Outlet"/>
    <n v="1128299"/>
    <n v="44421"/>
    <s v="13-08-2021"/>
    <x v="6"/>
    <x v="1"/>
    <s v="Friday"/>
    <s v="13"/>
    <x v="4"/>
    <x v="27"/>
    <x v="30"/>
    <x v="2"/>
    <n v="42"/>
    <n v="150"/>
    <n v="6300"/>
    <n v="2646"/>
    <n v="0.42"/>
    <x v="1"/>
    <s v="low Units"/>
    <n v="7.9666371447461681E-4"/>
  </r>
  <r>
    <x v="2"/>
    <s v="Outlet"/>
    <n v="1128299"/>
    <n v="44421"/>
    <s v="13-08-2021"/>
    <x v="6"/>
    <x v="1"/>
    <s v="Friday"/>
    <s v="13"/>
    <x v="4"/>
    <x v="27"/>
    <x v="30"/>
    <x v="3"/>
    <n v="42"/>
    <n v="149"/>
    <n v="6258"/>
    <n v="2816"/>
    <n v="0.45"/>
    <x v="1"/>
    <s v="low Units"/>
    <n v="8.4784770217706756E-4"/>
  </r>
  <r>
    <x v="2"/>
    <s v="Outlet"/>
    <n v="1128299"/>
    <n v="44421"/>
    <s v="13-08-2021"/>
    <x v="6"/>
    <x v="1"/>
    <s v="Friday"/>
    <s v="13"/>
    <x v="4"/>
    <x v="27"/>
    <x v="30"/>
    <x v="4"/>
    <n v="51"/>
    <n v="140"/>
    <n v="7140"/>
    <n v="2785"/>
    <n v="0.39"/>
    <x v="1"/>
    <s v="low Units"/>
    <n v="8.3851415147838523E-4"/>
  </r>
  <r>
    <x v="2"/>
    <s v="Outlet"/>
    <n v="1128299"/>
    <n v="44421"/>
    <s v="13-08-2021"/>
    <x v="6"/>
    <x v="1"/>
    <s v="Friday"/>
    <s v="13"/>
    <x v="4"/>
    <x v="27"/>
    <x v="30"/>
    <x v="5"/>
    <n v="50"/>
    <n v="128"/>
    <n v="6400"/>
    <n v="1856"/>
    <n v="0.28999999999999998"/>
    <x v="1"/>
    <s v="low Units"/>
    <n v="5.5880871279852186E-4"/>
  </r>
  <r>
    <x v="2"/>
    <s v="Outlet"/>
    <n v="1128299"/>
    <n v="44453"/>
    <s v="14-09-2021"/>
    <x v="7"/>
    <x v="1"/>
    <s v="Tuesday"/>
    <s v="14"/>
    <x v="4"/>
    <x v="27"/>
    <x v="30"/>
    <x v="0"/>
    <n v="31"/>
    <n v="204"/>
    <n v="6324"/>
    <n v="2909"/>
    <n v="0.46"/>
    <x v="1"/>
    <s v="low Units"/>
    <n v="8.7584835427311424E-4"/>
  </r>
  <r>
    <x v="2"/>
    <s v="Outlet"/>
    <n v="1128299"/>
    <n v="44453"/>
    <s v="14-09-2021"/>
    <x v="7"/>
    <x v="1"/>
    <s v="Tuesday"/>
    <s v="14"/>
    <x v="4"/>
    <x v="27"/>
    <x v="30"/>
    <x v="1"/>
    <n v="38"/>
    <n v="198"/>
    <n v="7524"/>
    <n v="3311"/>
    <n v="0.44"/>
    <x v="1"/>
    <s v="low Units"/>
    <n v="9.9688343107538031E-4"/>
  </r>
  <r>
    <x v="2"/>
    <s v="Outlet"/>
    <n v="1128299"/>
    <n v="44453"/>
    <s v="14-09-2021"/>
    <x v="7"/>
    <x v="1"/>
    <s v="Tuesday"/>
    <s v="14"/>
    <x v="4"/>
    <x v="27"/>
    <x v="30"/>
    <x v="2"/>
    <n v="32"/>
    <n v="135"/>
    <n v="4320"/>
    <n v="1598"/>
    <n v="0.37"/>
    <x v="1"/>
    <s v="low Units"/>
    <n v="4.8112948440303765E-4"/>
  </r>
  <r>
    <x v="2"/>
    <s v="Outlet"/>
    <n v="1128299"/>
    <n v="44453"/>
    <s v="14-09-2021"/>
    <x v="7"/>
    <x v="1"/>
    <s v="Tuesday"/>
    <s v="14"/>
    <x v="4"/>
    <x v="27"/>
    <x v="30"/>
    <x v="3"/>
    <n v="35"/>
    <n v="120"/>
    <n v="4200"/>
    <n v="1932"/>
    <n v="0.46"/>
    <x v="1"/>
    <s v="low Units"/>
    <n v="5.8169096612432339E-4"/>
  </r>
  <r>
    <x v="2"/>
    <s v="Outlet"/>
    <n v="1128299"/>
    <n v="44453"/>
    <s v="14-09-2021"/>
    <x v="7"/>
    <x v="1"/>
    <s v="Tuesday"/>
    <s v="14"/>
    <x v="4"/>
    <x v="27"/>
    <x v="30"/>
    <x v="4"/>
    <n v="36"/>
    <n v="132"/>
    <n v="4752"/>
    <n v="1758"/>
    <n v="0.37"/>
    <x v="1"/>
    <s v="low Units"/>
    <n v="5.293026492994619E-4"/>
  </r>
  <r>
    <x v="2"/>
    <s v="Outlet"/>
    <n v="1128299"/>
    <n v="44453"/>
    <s v="14-09-2021"/>
    <x v="7"/>
    <x v="1"/>
    <s v="Tuesday"/>
    <s v="14"/>
    <x v="4"/>
    <x v="27"/>
    <x v="30"/>
    <x v="5"/>
    <n v="46"/>
    <n v="135"/>
    <n v="6210"/>
    <n v="1863"/>
    <n v="0.3"/>
    <x v="1"/>
    <s v="low Units"/>
    <n v="5.6091628876274034E-4"/>
  </r>
  <r>
    <x v="2"/>
    <s v="Outlet"/>
    <n v="1128299"/>
    <n v="44482"/>
    <s v="13-10-2021"/>
    <x v="8"/>
    <x v="1"/>
    <s v="Wednesday"/>
    <s v="13"/>
    <x v="4"/>
    <x v="27"/>
    <x v="30"/>
    <x v="0"/>
    <n v="34"/>
    <n v="173"/>
    <n v="5882"/>
    <n v="2706"/>
    <n v="0.46"/>
    <x v="1"/>
    <s v="low Units"/>
    <n v="8.1472865131077595E-4"/>
  </r>
  <r>
    <x v="2"/>
    <s v="Outlet"/>
    <n v="1128299"/>
    <n v="44482"/>
    <s v="13-10-2021"/>
    <x v="8"/>
    <x v="1"/>
    <s v="Wednesday"/>
    <s v="13"/>
    <x v="4"/>
    <x v="27"/>
    <x v="30"/>
    <x v="1"/>
    <n v="34"/>
    <n v="173"/>
    <n v="5882"/>
    <n v="2470"/>
    <n v="0.42"/>
    <x v="1"/>
    <s v="low Units"/>
    <n v="7.4367323308855001E-4"/>
  </r>
  <r>
    <x v="2"/>
    <s v="Outlet"/>
    <n v="1128299"/>
    <n v="44482"/>
    <s v="13-10-2021"/>
    <x v="8"/>
    <x v="1"/>
    <s v="Wednesday"/>
    <s v="13"/>
    <x v="4"/>
    <x v="27"/>
    <x v="30"/>
    <x v="2"/>
    <n v="32"/>
    <n v="123"/>
    <n v="3936"/>
    <n v="1496"/>
    <n v="0.38"/>
    <x v="1"/>
    <s v="low Units"/>
    <n v="4.5041909178156713E-4"/>
  </r>
  <r>
    <x v="2"/>
    <s v="Outlet"/>
    <n v="1128299"/>
    <n v="44482"/>
    <s v="13-10-2021"/>
    <x v="8"/>
    <x v="1"/>
    <s v="Wednesday"/>
    <s v="13"/>
    <x v="4"/>
    <x v="27"/>
    <x v="30"/>
    <x v="3"/>
    <n v="32"/>
    <n v="114"/>
    <n v="3648"/>
    <n v="1605"/>
    <n v="0.44"/>
    <x v="1"/>
    <s v="low Units"/>
    <n v="4.8323706036725619E-4"/>
  </r>
  <r>
    <x v="2"/>
    <s v="Outlet"/>
    <n v="1128299"/>
    <n v="44482"/>
    <s v="13-10-2021"/>
    <x v="8"/>
    <x v="1"/>
    <s v="Wednesday"/>
    <s v="13"/>
    <x v="4"/>
    <x v="27"/>
    <x v="30"/>
    <x v="4"/>
    <n v="41"/>
    <n v="102"/>
    <n v="4182"/>
    <n v="1673"/>
    <n v="0.4"/>
    <x v="1"/>
    <s v="low Units"/>
    <n v="5.0371065544823647E-4"/>
  </r>
  <r>
    <x v="2"/>
    <s v="Outlet"/>
    <n v="1128299"/>
    <n v="44482"/>
    <s v="13-10-2021"/>
    <x v="8"/>
    <x v="1"/>
    <s v="Wednesday"/>
    <s v="13"/>
    <x v="4"/>
    <x v="27"/>
    <x v="30"/>
    <x v="5"/>
    <n v="46"/>
    <n v="109"/>
    <n v="5014"/>
    <n v="1554"/>
    <n v="0.31"/>
    <x v="1"/>
    <s v="low Units"/>
    <n v="4.6788186405652096E-4"/>
  </r>
  <r>
    <x v="2"/>
    <s v="Outlet"/>
    <n v="1128299"/>
    <n v="44513"/>
    <s v="13-11-2021"/>
    <x v="9"/>
    <x v="1"/>
    <s v="Saturday"/>
    <s v="13"/>
    <x v="4"/>
    <x v="27"/>
    <x v="30"/>
    <x v="0"/>
    <n v="36"/>
    <n v="173"/>
    <n v="6228"/>
    <n v="2616"/>
    <n v="0.42"/>
    <x v="1"/>
    <s v="low Units"/>
    <n v="7.8763124605653713E-4"/>
  </r>
  <r>
    <x v="2"/>
    <s v="Outlet"/>
    <n v="1128299"/>
    <n v="44513"/>
    <s v="13-11-2021"/>
    <x v="9"/>
    <x v="1"/>
    <s v="Saturday"/>
    <s v="13"/>
    <x v="4"/>
    <x v="27"/>
    <x v="30"/>
    <x v="1"/>
    <n v="40"/>
    <n v="184"/>
    <n v="7360"/>
    <n v="3238"/>
    <n v="0.44"/>
    <x v="1"/>
    <s v="low Units"/>
    <n v="9.7490442459138664E-4"/>
  </r>
  <r>
    <x v="2"/>
    <s v="Outlet"/>
    <n v="1128299"/>
    <n v="44513"/>
    <s v="13-11-2021"/>
    <x v="9"/>
    <x v="1"/>
    <s v="Saturday"/>
    <s v="13"/>
    <x v="4"/>
    <x v="27"/>
    <x v="30"/>
    <x v="2"/>
    <n v="39"/>
    <n v="145"/>
    <n v="5655"/>
    <n v="2262"/>
    <n v="0.4"/>
    <x v="1"/>
    <s v="low Units"/>
    <n v="6.8104811872319844E-4"/>
  </r>
  <r>
    <x v="2"/>
    <s v="Outlet"/>
    <n v="1128299"/>
    <n v="44513"/>
    <s v="13-11-2021"/>
    <x v="9"/>
    <x v="1"/>
    <s v="Saturday"/>
    <s v="13"/>
    <x v="4"/>
    <x v="27"/>
    <x v="30"/>
    <x v="3"/>
    <n v="37"/>
    <n v="140"/>
    <n v="5180"/>
    <n v="2383"/>
    <n v="0.46"/>
    <x v="1"/>
    <s v="low Units"/>
    <n v="7.1747907467611938E-4"/>
  </r>
  <r>
    <x v="2"/>
    <s v="Outlet"/>
    <n v="1128299"/>
    <n v="44513"/>
    <s v="13-11-2021"/>
    <x v="9"/>
    <x v="1"/>
    <s v="Saturday"/>
    <s v="13"/>
    <x v="4"/>
    <x v="27"/>
    <x v="30"/>
    <x v="4"/>
    <n v="47"/>
    <n v="119"/>
    <n v="5593"/>
    <n v="2125"/>
    <n v="0.38"/>
    <x v="1"/>
    <s v="low Units"/>
    <n v="6.3979984628063523E-4"/>
  </r>
  <r>
    <x v="2"/>
    <s v="Outlet"/>
    <n v="1128299"/>
    <n v="44513"/>
    <s v="13-11-2021"/>
    <x v="9"/>
    <x v="1"/>
    <s v="Saturday"/>
    <s v="13"/>
    <x v="4"/>
    <x v="27"/>
    <x v="30"/>
    <x v="5"/>
    <n v="46"/>
    <n v="157"/>
    <n v="7222"/>
    <n v="2094"/>
    <n v="0.28999999999999998"/>
    <x v="1"/>
    <s v="low Units"/>
    <n v="6.3046629558195289E-4"/>
  </r>
  <r>
    <x v="2"/>
    <s v="Outlet"/>
    <n v="1128299"/>
    <n v="44542"/>
    <s v="12-12-2021"/>
    <x v="10"/>
    <x v="1"/>
    <s v="Sunday"/>
    <s v="12"/>
    <x v="4"/>
    <x v="27"/>
    <x v="30"/>
    <x v="0"/>
    <n v="42"/>
    <n v="209"/>
    <n v="8778"/>
    <n v="4126"/>
    <n v="0.47"/>
    <x v="1"/>
    <s v="low Units"/>
    <n v="1.2422654897665416E-3"/>
  </r>
  <r>
    <x v="2"/>
    <s v="Outlet"/>
    <n v="1128299"/>
    <n v="44542"/>
    <s v="12-12-2021"/>
    <x v="10"/>
    <x v="1"/>
    <s v="Sunday"/>
    <s v="12"/>
    <x v="4"/>
    <x v="27"/>
    <x v="30"/>
    <x v="1"/>
    <n v="39"/>
    <n v="223"/>
    <n v="8697"/>
    <n v="4088"/>
    <n v="0.47"/>
    <x v="1"/>
    <s v="low Units"/>
    <n v="1.2308243631036408E-3"/>
  </r>
  <r>
    <x v="0"/>
    <s v="Outlet"/>
    <n v="1128299"/>
    <n v="44542"/>
    <s v="12-12-2021"/>
    <x v="10"/>
    <x v="1"/>
    <s v="Sunday"/>
    <s v="12"/>
    <x v="4"/>
    <x v="27"/>
    <x v="30"/>
    <x v="2"/>
    <n v="36"/>
    <n v="147"/>
    <n v="5292"/>
    <n v="2223"/>
    <n v="0.42"/>
    <x v="1"/>
    <s v="low Units"/>
    <n v="6.6930590977969497E-4"/>
  </r>
  <r>
    <x v="0"/>
    <s v="Outlet"/>
    <n v="1128299"/>
    <n v="44542"/>
    <s v="12-12-2021"/>
    <x v="10"/>
    <x v="1"/>
    <s v="Sunday"/>
    <s v="12"/>
    <x v="4"/>
    <x v="27"/>
    <x v="30"/>
    <x v="3"/>
    <n v="40"/>
    <n v="143"/>
    <n v="5720"/>
    <n v="2460"/>
    <n v="0.43"/>
    <x v="1"/>
    <s v="low Units"/>
    <n v="7.4066241028252356E-4"/>
  </r>
  <r>
    <x v="0"/>
    <s v="Outlet"/>
    <n v="1128299"/>
    <n v="44542"/>
    <s v="12-12-2021"/>
    <x v="10"/>
    <x v="1"/>
    <s v="Sunday"/>
    <s v="12"/>
    <x v="4"/>
    <x v="27"/>
    <x v="30"/>
    <x v="4"/>
    <n v="44"/>
    <n v="120"/>
    <n v="5280"/>
    <n v="2006"/>
    <n v="0.38"/>
    <x v="1"/>
    <s v="low Units"/>
    <n v="6.0397105488891949E-4"/>
  </r>
  <r>
    <x v="0"/>
    <s v="Outlet"/>
    <n v="1128299"/>
    <n v="44542"/>
    <s v="12-12-2021"/>
    <x v="10"/>
    <x v="1"/>
    <s v="Sunday"/>
    <s v="12"/>
    <x v="4"/>
    <x v="27"/>
    <x v="30"/>
    <x v="5"/>
    <n v="47"/>
    <n v="160"/>
    <n v="7520"/>
    <n v="2256"/>
    <n v="0.3"/>
    <x v="1"/>
    <s v="low Units"/>
    <n v="6.7924162503958251E-4"/>
  </r>
  <r>
    <x v="0"/>
    <s v="Outlet"/>
    <n v="1185732"/>
    <n v="44205"/>
    <s v="09-01-2021"/>
    <x v="0"/>
    <x v="1"/>
    <s v="Saturday"/>
    <s v="09"/>
    <x v="4"/>
    <x v="27"/>
    <x v="30"/>
    <x v="0"/>
    <n v="26"/>
    <n v="349"/>
    <n v="9074"/>
    <n v="4265"/>
    <n v="0.47"/>
    <x v="1"/>
    <s v="low Units"/>
    <n v="1.28411592677031E-3"/>
  </r>
  <r>
    <x v="0"/>
    <s v="Outlet"/>
    <n v="1185732"/>
    <n v="44205"/>
    <s v="09-01-2021"/>
    <x v="0"/>
    <x v="1"/>
    <s v="Saturday"/>
    <s v="09"/>
    <x v="4"/>
    <x v="27"/>
    <x v="30"/>
    <x v="1"/>
    <n v="30"/>
    <n v="256"/>
    <n v="7680"/>
    <n v="3072"/>
    <n v="0.4"/>
    <x v="1"/>
    <s v="low Units"/>
    <n v="9.2492476601134651E-4"/>
  </r>
  <r>
    <x v="0"/>
    <s v="Outlet"/>
    <n v="1185732"/>
    <n v="44205"/>
    <s v="09-01-2021"/>
    <x v="0"/>
    <x v="1"/>
    <s v="Saturday"/>
    <s v="09"/>
    <x v="4"/>
    <x v="27"/>
    <x v="30"/>
    <x v="2"/>
    <n v="24"/>
    <n v="264"/>
    <n v="6336"/>
    <n v="2028"/>
    <n v="0.32"/>
    <x v="1"/>
    <s v="low Units"/>
    <n v="6.1059486506217793E-4"/>
  </r>
  <r>
    <x v="0"/>
    <s v="Outlet"/>
    <n v="1185732"/>
    <n v="44205"/>
    <s v="09-01-2021"/>
    <x v="0"/>
    <x v="1"/>
    <s v="Saturday"/>
    <s v="09"/>
    <x v="4"/>
    <x v="27"/>
    <x v="30"/>
    <x v="3"/>
    <n v="25"/>
    <n v="209"/>
    <n v="5225"/>
    <n v="1829"/>
    <n v="0.35"/>
    <x v="1"/>
    <s v="low Units"/>
    <n v="5.5067949122225015E-4"/>
  </r>
  <r>
    <x v="0"/>
    <s v="Outlet"/>
    <n v="1185732"/>
    <n v="44205"/>
    <s v="09-01-2021"/>
    <x v="0"/>
    <x v="1"/>
    <s v="Saturday"/>
    <s v="09"/>
    <x v="4"/>
    <x v="27"/>
    <x v="30"/>
    <x v="4"/>
    <n v="35"/>
    <n v="247"/>
    <n v="8645"/>
    <n v="3372"/>
    <n v="0.39"/>
    <x v="1"/>
    <s v="low Units"/>
    <n v="1.015249450192142E-3"/>
  </r>
  <r>
    <x v="0"/>
    <s v="Outlet"/>
    <n v="1185732"/>
    <n v="44205"/>
    <s v="09-01-2021"/>
    <x v="0"/>
    <x v="1"/>
    <s v="Saturday"/>
    <s v="09"/>
    <x v="4"/>
    <x v="27"/>
    <x v="30"/>
    <x v="5"/>
    <n v="30"/>
    <n v="281"/>
    <n v="8430"/>
    <n v="4468"/>
    <n v="0.53"/>
    <x v="1"/>
    <s v="low Units"/>
    <n v="1.3452356297326484E-3"/>
  </r>
  <r>
    <x v="0"/>
    <s v="Outlet"/>
    <n v="1185732"/>
    <n v="44234"/>
    <s v="07-02-2021"/>
    <x v="1"/>
    <x v="1"/>
    <s v="Sunday"/>
    <s v="07"/>
    <x v="4"/>
    <x v="27"/>
    <x v="30"/>
    <x v="0"/>
    <n v="31"/>
    <n v="376"/>
    <n v="11656"/>
    <n v="5595"/>
    <n v="0.48"/>
    <x v="1"/>
    <s v="low Units"/>
    <n v="1.684555359971837E-3"/>
  </r>
  <r>
    <x v="0"/>
    <s v="Outlet"/>
    <n v="1185732"/>
    <n v="44234"/>
    <s v="07-02-2021"/>
    <x v="1"/>
    <x v="1"/>
    <s v="Sunday"/>
    <s v="07"/>
    <x v="4"/>
    <x v="27"/>
    <x v="30"/>
    <x v="1"/>
    <n v="27"/>
    <n v="247"/>
    <n v="6669"/>
    <n v="2534"/>
    <n v="0.38"/>
    <x v="1"/>
    <s v="low Units"/>
    <n v="7.6294249904711978E-4"/>
  </r>
  <r>
    <x v="0"/>
    <s v="Outlet"/>
    <n v="1185732"/>
    <n v="44234"/>
    <s v="07-02-2021"/>
    <x v="1"/>
    <x v="1"/>
    <s v="Sunday"/>
    <s v="07"/>
    <x v="4"/>
    <x v="27"/>
    <x v="30"/>
    <x v="2"/>
    <n v="21"/>
    <n v="248"/>
    <n v="5208"/>
    <n v="1562"/>
    <n v="0.3"/>
    <x v="1"/>
    <s v="low Units"/>
    <n v="4.7029052230134215E-4"/>
  </r>
  <r>
    <x v="0"/>
    <s v="Outlet"/>
    <n v="1185732"/>
    <n v="44245"/>
    <s v="18-02-2021"/>
    <x v="1"/>
    <x v="1"/>
    <s v="Thursday"/>
    <s v="18"/>
    <x v="1"/>
    <x v="32"/>
    <x v="35"/>
    <x v="3"/>
    <n v="19"/>
    <n v="98"/>
    <n v="1862"/>
    <n v="857"/>
    <n v="0.46"/>
    <x v="1"/>
    <s v="low Units"/>
    <n v="2.5802751447647263E-4"/>
  </r>
  <r>
    <x v="0"/>
    <s v="Outlet"/>
    <n v="1185732"/>
    <n v="44245"/>
    <s v="18-02-2021"/>
    <x v="1"/>
    <x v="1"/>
    <s v="Thursday"/>
    <s v="18"/>
    <x v="1"/>
    <x v="32"/>
    <x v="35"/>
    <x v="4"/>
    <n v="26"/>
    <n v="136"/>
    <n v="3536"/>
    <n v="1379"/>
    <n v="0.39"/>
    <x v="1"/>
    <s v="low Units"/>
    <n v="4.1519246495105687E-4"/>
  </r>
  <r>
    <x v="0"/>
    <s v="Outlet"/>
    <n v="1185732"/>
    <n v="44245"/>
    <s v="18-02-2021"/>
    <x v="1"/>
    <x v="1"/>
    <s v="Thursday"/>
    <s v="18"/>
    <x v="1"/>
    <x v="32"/>
    <x v="35"/>
    <x v="5"/>
    <n v="20"/>
    <n v="160"/>
    <n v="3200"/>
    <n v="1824"/>
    <n v="0.56999999999999995"/>
    <x v="1"/>
    <s v="low Units"/>
    <n v="5.4917407981923687E-4"/>
  </r>
  <r>
    <x v="0"/>
    <s v="Outlet"/>
    <n v="1185732"/>
    <n v="44271"/>
    <s v="16-03-2021"/>
    <x v="2"/>
    <x v="1"/>
    <s v="Tuesday"/>
    <s v="16"/>
    <x v="1"/>
    <x v="32"/>
    <x v="35"/>
    <x v="0"/>
    <n v="20"/>
    <n v="223"/>
    <n v="4460"/>
    <n v="2052"/>
    <n v="0.46"/>
    <x v="1"/>
    <s v="low Units"/>
    <n v="6.1782083979664156E-4"/>
  </r>
  <r>
    <x v="0"/>
    <s v="Outlet"/>
    <n v="1185732"/>
    <n v="44271"/>
    <s v="16-03-2021"/>
    <x v="2"/>
    <x v="1"/>
    <s v="Tuesday"/>
    <s v="16"/>
    <x v="1"/>
    <x v="32"/>
    <x v="35"/>
    <x v="1"/>
    <n v="20"/>
    <n v="128"/>
    <n v="2560"/>
    <n v="998"/>
    <n v="0.39"/>
    <x v="1"/>
    <s v="low Units"/>
    <n v="3.0048011604144652E-4"/>
  </r>
  <r>
    <x v="0"/>
    <s v="Outlet"/>
    <n v="1185732"/>
    <n v="44271"/>
    <s v="16-03-2021"/>
    <x v="2"/>
    <x v="1"/>
    <s v="Tuesday"/>
    <s v="16"/>
    <x v="1"/>
    <x v="32"/>
    <x v="35"/>
    <x v="2"/>
    <n v="11"/>
    <n v="136"/>
    <n v="1496"/>
    <n v="703"/>
    <n v="0.47"/>
    <x v="1"/>
    <s v="low Units"/>
    <n v="2.1166084326366426E-4"/>
  </r>
  <r>
    <x v="0"/>
    <s v="Outlet"/>
    <n v="1185732"/>
    <n v="44271"/>
    <s v="16-03-2021"/>
    <x v="2"/>
    <x v="1"/>
    <s v="Tuesday"/>
    <s v="16"/>
    <x v="1"/>
    <x v="32"/>
    <x v="35"/>
    <x v="3"/>
    <n v="15"/>
    <n v="85"/>
    <n v="1275"/>
    <n v="574"/>
    <n v="0.45"/>
    <x v="1"/>
    <s v="low Units"/>
    <n v="1.7282122906592216E-4"/>
  </r>
  <r>
    <x v="0"/>
    <s v="Outlet"/>
    <n v="1185732"/>
    <n v="44271"/>
    <s v="16-03-2021"/>
    <x v="2"/>
    <x v="1"/>
    <s v="Tuesday"/>
    <s v="16"/>
    <x v="1"/>
    <x v="32"/>
    <x v="35"/>
    <x v="4"/>
    <n v="25"/>
    <n v="104"/>
    <n v="2600"/>
    <n v="962"/>
    <n v="0.37"/>
    <x v="1"/>
    <s v="low Units"/>
    <n v="2.8964115393975107E-4"/>
  </r>
  <r>
    <x v="0"/>
    <s v="Outlet"/>
    <n v="1185732"/>
    <n v="44271"/>
    <s v="16-03-2021"/>
    <x v="2"/>
    <x v="1"/>
    <s v="Tuesday"/>
    <s v="16"/>
    <x v="1"/>
    <x v="32"/>
    <x v="35"/>
    <x v="5"/>
    <n v="17"/>
    <n v="136"/>
    <n v="2312"/>
    <n v="1248"/>
    <n v="0.54"/>
    <x v="1"/>
    <s v="low Units"/>
    <n v="3.7575068619210948E-4"/>
  </r>
  <r>
    <x v="0"/>
    <s v="Outlet"/>
    <n v="1185732"/>
    <n v="44303"/>
    <s v="17-04-2021"/>
    <x v="3"/>
    <x v="1"/>
    <s v="Saturday"/>
    <s v="17"/>
    <x v="1"/>
    <x v="32"/>
    <x v="35"/>
    <x v="0"/>
    <n v="19"/>
    <n v="223"/>
    <n v="4237"/>
    <n v="1864"/>
    <n v="0.44"/>
    <x v="1"/>
    <s v="low Units"/>
    <n v="5.61217371043343E-4"/>
  </r>
  <r>
    <x v="0"/>
    <s v="Outlet"/>
    <n v="1185732"/>
    <n v="44303"/>
    <s v="17-04-2021"/>
    <x v="3"/>
    <x v="1"/>
    <s v="Saturday"/>
    <s v="17"/>
    <x v="1"/>
    <x v="32"/>
    <x v="35"/>
    <x v="1"/>
    <n v="20"/>
    <n v="116"/>
    <n v="2320"/>
    <n v="928"/>
    <n v="0.4"/>
    <x v="1"/>
    <s v="low Units"/>
    <n v="2.7940435639926093E-4"/>
  </r>
  <r>
    <x v="0"/>
    <s v="Outlet"/>
    <n v="1185732"/>
    <n v="44303"/>
    <s v="17-04-2021"/>
    <x v="3"/>
    <x v="1"/>
    <s v="Saturday"/>
    <s v="17"/>
    <x v="1"/>
    <x v="32"/>
    <x v="35"/>
    <x v="2"/>
    <n v="11"/>
    <n v="124"/>
    <n v="1364"/>
    <n v="614"/>
    <n v="0.45"/>
    <x v="1"/>
    <s v="low Units"/>
    <n v="1.8486452029002823E-4"/>
  </r>
  <r>
    <x v="0"/>
    <s v="Outlet"/>
    <n v="1185732"/>
    <n v="44303"/>
    <s v="17-04-2021"/>
    <x v="3"/>
    <x v="1"/>
    <s v="Saturday"/>
    <s v="17"/>
    <x v="1"/>
    <x v="32"/>
    <x v="35"/>
    <x v="3"/>
    <n v="16"/>
    <n v="96"/>
    <n v="1536"/>
    <n v="660"/>
    <n v="0.43"/>
    <x v="1"/>
    <s v="low Units"/>
    <n v="1.9871430519775022E-4"/>
  </r>
  <r>
    <x v="0"/>
    <s v="Outlet"/>
    <n v="1185732"/>
    <n v="44303"/>
    <s v="17-04-2021"/>
    <x v="3"/>
    <x v="1"/>
    <s v="Saturday"/>
    <s v="17"/>
    <x v="1"/>
    <x v="32"/>
    <x v="35"/>
    <x v="4"/>
    <n v="30"/>
    <n v="98"/>
    <n v="2940"/>
    <n v="1176"/>
    <n v="0.4"/>
    <x v="1"/>
    <s v="low Units"/>
    <n v="3.5407276198871852E-4"/>
  </r>
  <r>
    <x v="0"/>
    <s v="Outlet"/>
    <n v="1185732"/>
    <n v="44303"/>
    <s v="17-04-2021"/>
    <x v="3"/>
    <x v="1"/>
    <s v="Saturday"/>
    <s v="17"/>
    <x v="1"/>
    <x v="32"/>
    <x v="35"/>
    <x v="5"/>
    <n v="22"/>
    <n v="147"/>
    <n v="3234"/>
    <n v="1714"/>
    <n v="0.53"/>
    <x v="1"/>
    <s v="low Units"/>
    <n v="5.1605502895294526E-4"/>
  </r>
  <r>
    <x v="0"/>
    <s v="Outlet"/>
    <n v="1185732"/>
    <n v="44332"/>
    <s v="16-05-2021"/>
    <x v="4"/>
    <x v="1"/>
    <s v="Sunday"/>
    <s v="16"/>
    <x v="1"/>
    <x v="32"/>
    <x v="35"/>
    <x v="0"/>
    <n v="27"/>
    <n v="238"/>
    <n v="6426"/>
    <n v="2699"/>
    <n v="0.42"/>
    <x v="1"/>
    <s v="low Units"/>
    <n v="8.1262107534655725E-4"/>
  </r>
  <r>
    <x v="0"/>
    <s v="Outlet"/>
    <n v="1185732"/>
    <n v="44332"/>
    <s v="16-05-2021"/>
    <x v="4"/>
    <x v="1"/>
    <s v="Sunday"/>
    <s v="16"/>
    <x v="1"/>
    <x v="32"/>
    <x v="35"/>
    <x v="1"/>
    <n v="28"/>
    <n v="140"/>
    <n v="3920"/>
    <n v="1607"/>
    <n v="0.41"/>
    <x v="1"/>
    <s v="low Units"/>
    <n v="4.838392249284615E-4"/>
  </r>
  <r>
    <x v="0"/>
    <s v="Outlet"/>
    <n v="1185732"/>
    <n v="44332"/>
    <s v="16-05-2021"/>
    <x v="4"/>
    <x v="1"/>
    <s v="Sunday"/>
    <s v="16"/>
    <x v="1"/>
    <x v="32"/>
    <x v="35"/>
    <x v="2"/>
    <n v="26"/>
    <n v="136"/>
    <n v="3536"/>
    <n v="1520"/>
    <n v="0.43"/>
    <x v="1"/>
    <s v="low Units"/>
    <n v="4.5764506651603082E-4"/>
  </r>
  <r>
    <x v="0"/>
    <s v="Outlet"/>
    <n v="1185732"/>
    <n v="44332"/>
    <s v="16-05-2021"/>
    <x v="4"/>
    <x v="1"/>
    <s v="Sunday"/>
    <s v="16"/>
    <x v="1"/>
    <x v="32"/>
    <x v="35"/>
    <x v="3"/>
    <n v="24"/>
    <n v="116"/>
    <n v="2784"/>
    <n v="1281"/>
    <n v="0.46"/>
    <x v="1"/>
    <s v="low Units"/>
    <n v="3.8568640145199702E-4"/>
  </r>
  <r>
    <x v="0"/>
    <s v="Outlet"/>
    <n v="1185732"/>
    <n v="44332"/>
    <s v="16-05-2021"/>
    <x v="4"/>
    <x v="1"/>
    <s v="Sunday"/>
    <s v="16"/>
    <x v="1"/>
    <x v="32"/>
    <x v="35"/>
    <x v="4"/>
    <n v="34"/>
    <n v="132"/>
    <n v="4488"/>
    <n v="1795"/>
    <n v="0.4"/>
    <x v="1"/>
    <s v="low Units"/>
    <n v="5.4044269368175996E-4"/>
  </r>
  <r>
    <x v="0"/>
    <s v="Outlet"/>
    <n v="1185732"/>
    <n v="44332"/>
    <s v="16-05-2021"/>
    <x v="4"/>
    <x v="1"/>
    <s v="Sunday"/>
    <s v="16"/>
    <x v="1"/>
    <x v="32"/>
    <x v="35"/>
    <x v="5"/>
    <n v="35"/>
    <n v="150"/>
    <n v="5250"/>
    <n v="2940"/>
    <n v="0.56000000000000005"/>
    <x v="1"/>
    <s v="low Units"/>
    <n v="8.8518190497179636E-4"/>
  </r>
  <r>
    <x v="0"/>
    <s v="Outlet"/>
    <n v="1185732"/>
    <n v="44365"/>
    <s v="18-06-2021"/>
    <x v="11"/>
    <x v="1"/>
    <s v="Friday"/>
    <s v="18"/>
    <x v="1"/>
    <x v="32"/>
    <x v="35"/>
    <x v="0"/>
    <n v="31"/>
    <n v="263"/>
    <n v="8153"/>
    <n v="3587"/>
    <n v="0.44"/>
    <x v="1"/>
    <s v="low Units"/>
    <n v="1.0799821405217121E-3"/>
  </r>
  <r>
    <x v="0"/>
    <s v="Outlet"/>
    <n v="1185732"/>
    <n v="44365"/>
    <s v="18-06-2021"/>
    <x v="11"/>
    <x v="1"/>
    <s v="Friday"/>
    <s v="18"/>
    <x v="1"/>
    <x v="32"/>
    <x v="35"/>
    <x v="1"/>
    <n v="29"/>
    <n v="150"/>
    <n v="4350"/>
    <n v="1697"/>
    <n v="0.39"/>
    <x v="1"/>
    <s v="low Units"/>
    <n v="5.1093663018270021E-4"/>
  </r>
  <r>
    <x v="0"/>
    <s v="Outlet"/>
    <n v="1185732"/>
    <n v="44365"/>
    <s v="18-06-2021"/>
    <x v="11"/>
    <x v="1"/>
    <s v="Friday"/>
    <s v="18"/>
    <x v="1"/>
    <x v="32"/>
    <x v="35"/>
    <x v="2"/>
    <n v="33"/>
    <n v="157"/>
    <n v="5181"/>
    <n v="2383"/>
    <n v="0.46"/>
    <x v="1"/>
    <s v="low Units"/>
    <n v="7.1747907467611938E-4"/>
  </r>
  <r>
    <x v="0"/>
    <s v="Outlet"/>
    <n v="1185732"/>
    <n v="44365"/>
    <s v="18-06-2021"/>
    <x v="11"/>
    <x v="1"/>
    <s v="Friday"/>
    <s v="18"/>
    <x v="1"/>
    <x v="32"/>
    <x v="35"/>
    <x v="3"/>
    <n v="34"/>
    <n v="149"/>
    <n v="5066"/>
    <n v="2178"/>
    <n v="0.43"/>
    <x v="1"/>
    <s v="low Units"/>
    <n v="6.5575720715257578E-4"/>
  </r>
  <r>
    <x v="0"/>
    <s v="Outlet"/>
    <n v="1185732"/>
    <n v="44365"/>
    <s v="18-06-2021"/>
    <x v="11"/>
    <x v="1"/>
    <s v="Friday"/>
    <s v="18"/>
    <x v="1"/>
    <x v="32"/>
    <x v="35"/>
    <x v="4"/>
    <n v="47"/>
    <n v="135"/>
    <n v="6345"/>
    <n v="2411"/>
    <n v="0.38"/>
    <x v="1"/>
    <s v="low Units"/>
    <n v="7.2590937853299353E-4"/>
  </r>
  <r>
    <x v="0"/>
    <s v="Outlet"/>
    <n v="1185732"/>
    <n v="44365"/>
    <s v="18-06-2021"/>
    <x v="11"/>
    <x v="1"/>
    <s v="Friday"/>
    <s v="18"/>
    <x v="1"/>
    <x v="32"/>
    <x v="35"/>
    <x v="5"/>
    <n v="51"/>
    <n v="219"/>
    <n v="11169"/>
    <n v="5920"/>
    <n v="0.53"/>
    <x v="1"/>
    <s v="low Units"/>
    <n v="1.7824071011676987E-3"/>
  </r>
  <r>
    <x v="0"/>
    <s v="Outlet"/>
    <n v="1185732"/>
    <n v="44393"/>
    <s v="16-07-2021"/>
    <x v="5"/>
    <x v="1"/>
    <s v="Friday"/>
    <s v="16"/>
    <x v="1"/>
    <x v="32"/>
    <x v="35"/>
    <x v="0"/>
    <n v="47"/>
    <n v="289"/>
    <n v="13583"/>
    <n v="6248"/>
    <n v="0.46"/>
    <x v="1"/>
    <s v="low Units"/>
    <n v="1.8811620892053686E-3"/>
  </r>
  <r>
    <x v="1"/>
    <s v="Outlet"/>
    <n v="1185732"/>
    <n v="44393"/>
    <s v="16-07-2021"/>
    <x v="5"/>
    <x v="1"/>
    <s v="Friday"/>
    <s v="16"/>
    <x v="1"/>
    <x v="32"/>
    <x v="35"/>
    <x v="1"/>
    <n v="42"/>
    <n v="192"/>
    <n v="8064"/>
    <n v="3064"/>
    <n v="0.38"/>
    <x v="1"/>
    <s v="low Units"/>
    <n v="9.2251610776652516E-4"/>
  </r>
  <r>
    <x v="1"/>
    <s v="Outlet"/>
    <n v="1185732"/>
    <n v="44393"/>
    <s v="16-07-2021"/>
    <x v="5"/>
    <x v="1"/>
    <s v="Friday"/>
    <s v="16"/>
    <x v="1"/>
    <x v="32"/>
    <x v="35"/>
    <x v="2"/>
    <n v="37"/>
    <n v="168"/>
    <n v="6216"/>
    <n v="2611"/>
    <n v="0.42"/>
    <x v="1"/>
    <s v="low Units"/>
    <n v="7.8612583465352396E-4"/>
  </r>
  <r>
    <x v="1"/>
    <s v="Outlet"/>
    <n v="1185732"/>
    <n v="44393"/>
    <s v="16-07-2021"/>
    <x v="5"/>
    <x v="1"/>
    <s v="Friday"/>
    <s v="16"/>
    <x v="1"/>
    <x v="32"/>
    <x v="35"/>
    <x v="3"/>
    <n v="33"/>
    <n v="143"/>
    <n v="4719"/>
    <n v="2029"/>
    <n v="0.43"/>
    <x v="1"/>
    <s v="low Units"/>
    <n v="6.1089594734278058E-4"/>
  </r>
  <r>
    <x v="1"/>
    <s v="Outlet"/>
    <n v="1185732"/>
    <n v="44393"/>
    <s v="16-07-2021"/>
    <x v="5"/>
    <x v="1"/>
    <s v="Friday"/>
    <s v="16"/>
    <x v="1"/>
    <x v="32"/>
    <x v="35"/>
    <x v="4"/>
    <n v="46"/>
    <n v="150"/>
    <n v="6900"/>
    <n v="2553"/>
    <n v="0.37"/>
    <x v="1"/>
    <s v="low Units"/>
    <n v="7.6866306237857013E-4"/>
  </r>
  <r>
    <x v="1"/>
    <s v="Outlet"/>
    <n v="1185732"/>
    <n v="44393"/>
    <s v="16-07-2021"/>
    <x v="5"/>
    <x v="1"/>
    <s v="Friday"/>
    <s v="16"/>
    <x v="1"/>
    <x v="32"/>
    <x v="35"/>
    <x v="5"/>
    <n v="49"/>
    <n v="209"/>
    <n v="10241"/>
    <n v="5428"/>
    <n v="0.53"/>
    <x v="1"/>
    <s v="low Units"/>
    <n v="1.6342746191111942E-3"/>
  </r>
  <r>
    <x v="1"/>
    <s v="Outlet"/>
    <n v="1185732"/>
    <n v="44425"/>
    <s v="17-08-2021"/>
    <x v="6"/>
    <x v="1"/>
    <s v="Tuesday"/>
    <s v="17"/>
    <x v="1"/>
    <x v="32"/>
    <x v="35"/>
    <x v="0"/>
    <n v="41"/>
    <n v="256"/>
    <n v="10496"/>
    <n v="4723"/>
    <n v="0.45"/>
    <x v="1"/>
    <s v="low Units"/>
    <n v="1.4220116112863247E-3"/>
  </r>
  <r>
    <x v="1"/>
    <s v="Outlet"/>
    <n v="1185732"/>
    <n v="44425"/>
    <s v="17-08-2021"/>
    <x v="6"/>
    <x v="1"/>
    <s v="Tuesday"/>
    <s v="17"/>
    <x v="1"/>
    <x v="32"/>
    <x v="35"/>
    <x v="1"/>
    <n v="44"/>
    <n v="198"/>
    <n v="8712"/>
    <n v="3572"/>
    <n v="0.41"/>
    <x v="1"/>
    <s v="low Units"/>
    <n v="1.0754659063126723E-3"/>
  </r>
  <r>
    <x v="1"/>
    <s v="Outlet"/>
    <n v="1185732"/>
    <n v="44425"/>
    <s v="17-08-2021"/>
    <x v="6"/>
    <x v="1"/>
    <s v="Tuesday"/>
    <s v="17"/>
    <x v="1"/>
    <x v="32"/>
    <x v="35"/>
    <x v="2"/>
    <n v="37"/>
    <n v="179"/>
    <n v="6623"/>
    <n v="2914"/>
    <n v="0.44"/>
    <x v="1"/>
    <s v="low Units"/>
    <n v="8.7735376567612741E-4"/>
  </r>
  <r>
    <x v="1"/>
    <s v="Outlet"/>
    <n v="1185732"/>
    <n v="44425"/>
    <s v="17-08-2021"/>
    <x v="6"/>
    <x v="1"/>
    <s v="Tuesday"/>
    <s v="17"/>
    <x v="1"/>
    <x v="32"/>
    <x v="35"/>
    <x v="3"/>
    <n v="32"/>
    <n v="147"/>
    <n v="4704"/>
    <n v="1976"/>
    <n v="0.42"/>
    <x v="1"/>
    <s v="low Units"/>
    <n v="5.9493858647084003E-4"/>
  </r>
  <r>
    <x v="1"/>
    <s v="Outlet"/>
    <n v="1185732"/>
    <n v="44425"/>
    <s v="17-08-2021"/>
    <x v="6"/>
    <x v="1"/>
    <s v="Tuesday"/>
    <s v="17"/>
    <x v="1"/>
    <x v="32"/>
    <x v="35"/>
    <x v="4"/>
    <n v="35"/>
    <n v="158"/>
    <n v="5530"/>
    <n v="2323"/>
    <n v="0.42"/>
    <x v="1"/>
    <s v="low Units"/>
    <n v="6.9941413783996013E-4"/>
  </r>
  <r>
    <x v="1"/>
    <s v="Outlet"/>
    <n v="1185732"/>
    <n v="44425"/>
    <s v="17-08-2021"/>
    <x v="6"/>
    <x v="1"/>
    <s v="Tuesday"/>
    <s v="17"/>
    <x v="1"/>
    <x v="32"/>
    <x v="35"/>
    <x v="5"/>
    <n v="42"/>
    <n v="206"/>
    <n v="8652"/>
    <n v="4759"/>
    <n v="0.55000000000000004"/>
    <x v="1"/>
    <s v="low Units"/>
    <n v="1.4328505733880201E-3"/>
  </r>
  <r>
    <x v="1"/>
    <s v="Outlet"/>
    <n v="1185732"/>
    <n v="44455"/>
    <s v="16-09-2021"/>
    <x v="7"/>
    <x v="1"/>
    <s v="Thursday"/>
    <s v="16"/>
    <x v="1"/>
    <x v="32"/>
    <x v="35"/>
    <x v="0"/>
    <n v="40"/>
    <n v="232"/>
    <n v="9280"/>
    <n v="4083"/>
    <n v="0.44"/>
    <x v="1"/>
    <s v="low Units"/>
    <n v="1.2293189517006275E-3"/>
  </r>
  <r>
    <x v="1"/>
    <s v="Outlet"/>
    <n v="1185732"/>
    <n v="44455"/>
    <s v="16-09-2021"/>
    <x v="7"/>
    <x v="1"/>
    <s v="Thursday"/>
    <s v="16"/>
    <x v="1"/>
    <x v="32"/>
    <x v="35"/>
    <x v="1"/>
    <n v="33"/>
    <n v="158"/>
    <n v="5214"/>
    <n v="2138"/>
    <n v="0.41"/>
    <x v="1"/>
    <s v="low Units"/>
    <n v="6.4371391592846965E-4"/>
  </r>
  <r>
    <x v="1"/>
    <s v="Outlet"/>
    <n v="1185732"/>
    <n v="44455"/>
    <s v="16-09-2021"/>
    <x v="7"/>
    <x v="1"/>
    <s v="Thursday"/>
    <s v="16"/>
    <x v="1"/>
    <x v="32"/>
    <x v="35"/>
    <x v="2"/>
    <n v="15"/>
    <n v="145"/>
    <n v="2175"/>
    <n v="1022"/>
    <n v="0.47"/>
    <x v="1"/>
    <s v="low Units"/>
    <n v="3.0770609077591021E-4"/>
  </r>
  <r>
    <x v="1"/>
    <s v="Outlet"/>
    <n v="1185732"/>
    <n v="44455"/>
    <s v="16-09-2021"/>
    <x v="7"/>
    <x v="1"/>
    <s v="Thursday"/>
    <s v="16"/>
    <x v="1"/>
    <x v="32"/>
    <x v="35"/>
    <x v="3"/>
    <n v="16"/>
    <n v="120"/>
    <n v="1920"/>
    <n v="864"/>
    <n v="0.45"/>
    <x v="1"/>
    <s v="low Units"/>
    <n v="2.6013509044069117E-4"/>
  </r>
  <r>
    <x v="1"/>
    <s v="Outlet"/>
    <n v="1185732"/>
    <n v="44455"/>
    <s v="16-09-2021"/>
    <x v="7"/>
    <x v="1"/>
    <s v="Thursday"/>
    <s v="16"/>
    <x v="1"/>
    <x v="32"/>
    <x v="35"/>
    <x v="4"/>
    <n v="22"/>
    <n v="132"/>
    <n v="2904"/>
    <n v="1104"/>
    <n v="0.38"/>
    <x v="1"/>
    <s v="low Units"/>
    <n v="3.3239483778532762E-4"/>
  </r>
  <r>
    <x v="1"/>
    <s v="Outlet"/>
    <n v="1185732"/>
    <n v="44455"/>
    <s v="16-09-2021"/>
    <x v="7"/>
    <x v="1"/>
    <s v="Thursday"/>
    <s v="16"/>
    <x v="1"/>
    <x v="32"/>
    <x v="35"/>
    <x v="5"/>
    <n v="26"/>
    <n v="160"/>
    <n v="4160"/>
    <n v="2330"/>
    <n v="0.56000000000000005"/>
    <x v="1"/>
    <s v="low Units"/>
    <n v="7.0152171380417883E-4"/>
  </r>
  <r>
    <x v="1"/>
    <s v="Outlet"/>
    <n v="1185732"/>
    <n v="44487"/>
    <s v="18-10-2021"/>
    <x v="8"/>
    <x v="1"/>
    <s v="Monday"/>
    <s v="18"/>
    <x v="1"/>
    <x v="32"/>
    <x v="35"/>
    <x v="0"/>
    <n v="24"/>
    <n v="216"/>
    <n v="5184"/>
    <n v="2385"/>
    <n v="0.46"/>
    <x v="1"/>
    <s v="low Units"/>
    <n v="7.1808123923732458E-4"/>
  </r>
  <r>
    <x v="1"/>
    <s v="Outlet"/>
    <n v="1185732"/>
    <n v="44487"/>
    <s v="18-10-2021"/>
    <x v="8"/>
    <x v="1"/>
    <s v="Monday"/>
    <s v="18"/>
    <x v="1"/>
    <x v="32"/>
    <x v="35"/>
    <x v="1"/>
    <n v="17"/>
    <n v="165"/>
    <n v="2805"/>
    <n v="1038"/>
    <n v="0.37"/>
    <x v="1"/>
    <s v="low Units"/>
    <n v="3.125234072655526E-4"/>
  </r>
  <r>
    <x v="1"/>
    <s v="Outlet"/>
    <n v="1185732"/>
    <n v="44487"/>
    <s v="18-10-2021"/>
    <x v="8"/>
    <x v="1"/>
    <s v="Monday"/>
    <s v="18"/>
    <x v="1"/>
    <x v="32"/>
    <x v="35"/>
    <x v="2"/>
    <n v="19"/>
    <n v="120"/>
    <n v="2280"/>
    <n v="1072"/>
    <n v="0.47"/>
    <x v="1"/>
    <s v="low Units"/>
    <n v="3.2276020480604279E-4"/>
  </r>
  <r>
    <x v="1"/>
    <s v="Outlet"/>
    <n v="1185732"/>
    <n v="44487"/>
    <s v="18-10-2021"/>
    <x v="8"/>
    <x v="1"/>
    <s v="Monday"/>
    <s v="18"/>
    <x v="1"/>
    <x v="32"/>
    <x v="35"/>
    <x v="3"/>
    <n v="20"/>
    <n v="109"/>
    <n v="2180"/>
    <n v="981"/>
    <n v="0.45"/>
    <x v="1"/>
    <s v="low Units"/>
    <n v="2.9536171727120148E-4"/>
  </r>
  <r>
    <x v="1"/>
    <s v="Outlet"/>
    <n v="1185732"/>
    <n v="44487"/>
    <s v="18-10-2021"/>
    <x v="8"/>
    <x v="1"/>
    <s v="Monday"/>
    <s v="18"/>
    <x v="1"/>
    <x v="32"/>
    <x v="35"/>
    <x v="4"/>
    <n v="25"/>
    <n v="105"/>
    <n v="2625"/>
    <n v="1103"/>
    <n v="0.42"/>
    <x v="1"/>
    <s v="low Units"/>
    <n v="3.3209375550472496E-4"/>
  </r>
  <r>
    <x v="2"/>
    <s v="Outlet"/>
    <n v="1185732"/>
    <n v="44487"/>
    <s v="18-10-2021"/>
    <x v="8"/>
    <x v="1"/>
    <s v="Monday"/>
    <s v="18"/>
    <x v="1"/>
    <x v="32"/>
    <x v="35"/>
    <x v="5"/>
    <n v="27"/>
    <n v="162"/>
    <n v="4374"/>
    <n v="2362"/>
    <n v="0.54"/>
    <x v="1"/>
    <s v="low Units"/>
    <n v="7.111563467834636E-4"/>
  </r>
  <r>
    <x v="2"/>
    <s v="Outlet"/>
    <n v="1185732"/>
    <n v="44517"/>
    <s v="17-11-2021"/>
    <x v="9"/>
    <x v="1"/>
    <s v="Wednesday"/>
    <s v="17"/>
    <x v="1"/>
    <x v="32"/>
    <x v="35"/>
    <x v="0"/>
    <n v="22"/>
    <n v="206"/>
    <n v="4532"/>
    <n v="1994"/>
    <n v="0.44"/>
    <x v="1"/>
    <s v="low Units"/>
    <n v="6.0035806752168773E-4"/>
  </r>
  <r>
    <x v="2"/>
    <s v="Outlet"/>
    <n v="1185732"/>
    <n v="44517"/>
    <s v="17-11-2021"/>
    <x v="9"/>
    <x v="1"/>
    <s v="Wednesday"/>
    <s v="17"/>
    <x v="1"/>
    <x v="32"/>
    <x v="35"/>
    <x v="1"/>
    <n v="15"/>
    <n v="153"/>
    <n v="2295"/>
    <n v="872"/>
    <n v="0.38"/>
    <x v="1"/>
    <s v="low Units"/>
    <n v="2.6254374868551241E-4"/>
  </r>
  <r>
    <x v="2"/>
    <s v="Outlet"/>
    <n v="1185732"/>
    <n v="44517"/>
    <s v="17-11-2021"/>
    <x v="9"/>
    <x v="1"/>
    <s v="Wednesday"/>
    <s v="17"/>
    <x v="1"/>
    <x v="32"/>
    <x v="35"/>
    <x v="2"/>
    <n v="22"/>
    <n v="119"/>
    <n v="2618"/>
    <n v="1100"/>
    <n v="0.42"/>
    <x v="1"/>
    <s v="low Units"/>
    <n v="3.31190508662917E-4"/>
  </r>
  <r>
    <x v="2"/>
    <s v="Outlet"/>
    <n v="1185732"/>
    <n v="44517"/>
    <s v="17-11-2021"/>
    <x v="9"/>
    <x v="1"/>
    <s v="Wednesday"/>
    <s v="17"/>
    <x v="1"/>
    <x v="32"/>
    <x v="35"/>
    <x v="3"/>
    <n v="43"/>
    <n v="153"/>
    <n v="6579"/>
    <n v="2895"/>
    <n v="0.44"/>
    <x v="1"/>
    <s v="low Units"/>
    <n v="8.7163320234467706E-4"/>
  </r>
  <r>
    <x v="2"/>
    <s v="Outlet"/>
    <n v="1185732"/>
    <n v="44517"/>
    <s v="17-11-2021"/>
    <x v="9"/>
    <x v="1"/>
    <s v="Wednesday"/>
    <s v="17"/>
    <x v="1"/>
    <x v="32"/>
    <x v="35"/>
    <x v="4"/>
    <n v="59"/>
    <n v="132"/>
    <n v="7788"/>
    <n v="3115"/>
    <n v="0.4"/>
    <x v="1"/>
    <s v="low Units"/>
    <n v="9.378713040772605E-4"/>
  </r>
  <r>
    <x v="2"/>
    <s v="Outlet"/>
    <n v="1185732"/>
    <n v="44517"/>
    <s v="17-11-2021"/>
    <x v="9"/>
    <x v="1"/>
    <s v="Wednesday"/>
    <s v="17"/>
    <x v="1"/>
    <x v="32"/>
    <x v="35"/>
    <x v="5"/>
    <n v="51"/>
    <n v="168"/>
    <n v="8568"/>
    <n v="4884"/>
    <n v="0.56999999999999995"/>
    <x v="1"/>
    <s v="low Units"/>
    <n v="1.4704858584633515E-3"/>
  </r>
  <r>
    <x v="2"/>
    <s v="Outlet"/>
    <n v="1185732"/>
    <n v="44546"/>
    <s v="16-12-2021"/>
    <x v="10"/>
    <x v="1"/>
    <s v="Thursday"/>
    <s v="16"/>
    <x v="1"/>
    <x v="32"/>
    <x v="35"/>
    <x v="0"/>
    <n v="48"/>
    <n v="256"/>
    <n v="12288"/>
    <n v="5775"/>
    <n v="0.47"/>
    <x v="1"/>
    <s v="low Units"/>
    <n v="1.7387501704803144E-3"/>
  </r>
  <r>
    <x v="2"/>
    <s v="Outlet"/>
    <n v="1185732"/>
    <n v="44546"/>
    <s v="16-12-2021"/>
    <x v="10"/>
    <x v="1"/>
    <s v="Thursday"/>
    <s v="16"/>
    <x v="1"/>
    <x v="32"/>
    <x v="35"/>
    <x v="1"/>
    <n v="44"/>
    <n v="201"/>
    <n v="8844"/>
    <n v="3272"/>
    <n v="0.37"/>
    <x v="1"/>
    <s v="low Units"/>
    <n v="9.8514122213187684E-4"/>
  </r>
  <r>
    <x v="2"/>
    <s v="Outlet"/>
    <n v="1185732"/>
    <n v="44546"/>
    <s v="16-12-2021"/>
    <x v="10"/>
    <x v="1"/>
    <s v="Thursday"/>
    <s v="16"/>
    <x v="1"/>
    <x v="32"/>
    <x v="35"/>
    <x v="2"/>
    <n v="43"/>
    <n v="158"/>
    <n v="6794"/>
    <n v="3057"/>
    <n v="0.45"/>
    <x v="1"/>
    <s v="low Units"/>
    <n v="9.2040853180230667E-4"/>
  </r>
  <r>
    <x v="2"/>
    <s v="Outlet"/>
    <n v="1185732"/>
    <n v="44546"/>
    <s v="16-12-2021"/>
    <x v="10"/>
    <x v="1"/>
    <s v="Thursday"/>
    <s v="16"/>
    <x v="1"/>
    <x v="32"/>
    <x v="35"/>
    <x v="3"/>
    <n v="41"/>
    <n v="143"/>
    <n v="5863"/>
    <n v="2756"/>
    <n v="0.47"/>
    <x v="1"/>
    <s v="low Units"/>
    <n v="8.2978276534090832E-4"/>
  </r>
  <r>
    <x v="2"/>
    <s v="Outlet"/>
    <n v="1185732"/>
    <n v="44546"/>
    <s v="16-12-2021"/>
    <x v="10"/>
    <x v="1"/>
    <s v="Thursday"/>
    <s v="16"/>
    <x v="1"/>
    <x v="32"/>
    <x v="35"/>
    <x v="4"/>
    <n v="54"/>
    <n v="157"/>
    <n v="8478"/>
    <n v="3222"/>
    <n v="0.38"/>
    <x v="1"/>
    <s v="low Units"/>
    <n v="9.7008710810174426E-4"/>
  </r>
  <r>
    <x v="2"/>
    <s v="Outlet"/>
    <n v="1185732"/>
    <n v="44546"/>
    <s v="16-12-2021"/>
    <x v="10"/>
    <x v="1"/>
    <s v="Thursday"/>
    <s v="16"/>
    <x v="1"/>
    <x v="32"/>
    <x v="35"/>
    <x v="5"/>
    <n v="53"/>
    <n v="178"/>
    <n v="9434"/>
    <n v="5189"/>
    <n v="0.55000000000000004"/>
    <x v="1"/>
    <s v="low Units"/>
    <n v="1.5623159540471602E-3"/>
  </r>
  <r>
    <x v="2"/>
    <s v="Outlet"/>
    <n v="1197831"/>
    <n v="44219"/>
    <s v="23-01-2021"/>
    <x v="0"/>
    <x v="1"/>
    <s v="Saturday"/>
    <s v="23"/>
    <x v="1"/>
    <x v="32"/>
    <x v="35"/>
    <x v="0"/>
    <n v="17"/>
    <n v="215"/>
    <n v="3655"/>
    <n v="1608"/>
    <n v="0.44"/>
    <x v="1"/>
    <s v="low Units"/>
    <n v="4.8414030720906411E-4"/>
  </r>
  <r>
    <x v="2"/>
    <s v="Outlet"/>
    <n v="1197831"/>
    <n v="44219"/>
    <s v="23-01-2021"/>
    <x v="0"/>
    <x v="1"/>
    <s v="Saturday"/>
    <s v="23"/>
    <x v="1"/>
    <x v="32"/>
    <x v="35"/>
    <x v="1"/>
    <n v="18"/>
    <n v="135"/>
    <n v="2430"/>
    <n v="972"/>
    <n v="0.4"/>
    <x v="1"/>
    <s v="low Units"/>
    <n v="2.9265197674577758E-4"/>
  </r>
  <r>
    <x v="2"/>
    <s v="Outlet"/>
    <n v="1197831"/>
    <n v="44219"/>
    <s v="23-01-2021"/>
    <x v="0"/>
    <x v="1"/>
    <s v="Saturday"/>
    <s v="23"/>
    <x v="1"/>
    <x v="32"/>
    <x v="35"/>
    <x v="2"/>
    <n v="11"/>
    <n v="140"/>
    <n v="1540"/>
    <n v="678"/>
    <n v="0.44"/>
    <x v="1"/>
    <s v="low Units"/>
    <n v="2.0413378624859794E-4"/>
  </r>
  <r>
    <x v="2"/>
    <s v="Outlet"/>
    <n v="1197831"/>
    <n v="44219"/>
    <s v="23-01-2021"/>
    <x v="0"/>
    <x v="1"/>
    <s v="Saturday"/>
    <s v="23"/>
    <x v="1"/>
    <x v="32"/>
    <x v="35"/>
    <x v="3"/>
    <n v="13"/>
    <n v="102"/>
    <n v="1326"/>
    <n v="623"/>
    <n v="0.47"/>
    <x v="1"/>
    <s v="low Units"/>
    <n v="1.8757426081545208E-4"/>
  </r>
  <r>
    <x v="2"/>
    <s v="Outlet"/>
    <n v="1197831"/>
    <n v="44219"/>
    <s v="23-01-2021"/>
    <x v="0"/>
    <x v="1"/>
    <s v="Saturday"/>
    <s v="23"/>
    <x v="1"/>
    <x v="32"/>
    <x v="35"/>
    <x v="4"/>
    <n v="26"/>
    <n v="123"/>
    <n v="3198"/>
    <n v="1215"/>
    <n v="0.38"/>
    <x v="1"/>
    <s v="low Units"/>
    <n v="3.65814970932222E-4"/>
  </r>
  <r>
    <x v="2"/>
    <s v="Outlet"/>
    <n v="1197831"/>
    <n v="44219"/>
    <s v="23-01-2021"/>
    <x v="0"/>
    <x v="1"/>
    <s v="Saturday"/>
    <s v="23"/>
    <x v="1"/>
    <x v="32"/>
    <x v="35"/>
    <x v="5"/>
    <n v="18"/>
    <n v="158"/>
    <n v="2844"/>
    <n v="1223"/>
    <n v="0.43"/>
    <x v="1"/>
    <s v="low Units"/>
    <n v="3.6822362917704319E-4"/>
  </r>
  <r>
    <x v="2"/>
    <s v="Outlet"/>
    <n v="1197831"/>
    <n v="44248"/>
    <s v="21-02-2021"/>
    <x v="1"/>
    <x v="1"/>
    <s v="Sunday"/>
    <s v="21"/>
    <x v="1"/>
    <x v="32"/>
    <x v="35"/>
    <x v="0"/>
    <n v="17"/>
    <n v="210"/>
    <n v="3570"/>
    <n v="1607"/>
    <n v="0.45"/>
    <x v="1"/>
    <s v="low Units"/>
    <n v="4.838392249284615E-4"/>
  </r>
  <r>
    <x v="2"/>
    <s v="Outlet"/>
    <n v="1197831"/>
    <n v="44248"/>
    <s v="21-02-2021"/>
    <x v="1"/>
    <x v="1"/>
    <s v="Sunday"/>
    <s v="21"/>
    <x v="1"/>
    <x v="32"/>
    <x v="35"/>
    <x v="1"/>
    <n v="17"/>
    <n v="112"/>
    <n v="1904"/>
    <n v="743"/>
    <n v="0.39"/>
    <x v="1"/>
    <s v="low Units"/>
    <n v="2.2370413448777031E-4"/>
  </r>
  <r>
    <x v="2"/>
    <s v="Outlet"/>
    <n v="1197831"/>
    <n v="44248"/>
    <s v="21-02-2021"/>
    <x v="1"/>
    <x v="1"/>
    <s v="Sunday"/>
    <s v="21"/>
    <x v="1"/>
    <x v="32"/>
    <x v="35"/>
    <x v="2"/>
    <n v="11"/>
    <n v="136"/>
    <n v="1496"/>
    <n v="628"/>
    <n v="0.42"/>
    <x v="1"/>
    <s v="low Units"/>
    <n v="1.8907967221846536E-4"/>
  </r>
  <r>
    <x v="1"/>
    <s v="Outlet"/>
    <n v="1197831"/>
    <n v="44248"/>
    <s v="21-02-2021"/>
    <x v="1"/>
    <x v="1"/>
    <s v="Sunday"/>
    <s v="21"/>
    <x v="1"/>
    <x v="33"/>
    <x v="36"/>
    <x v="3"/>
    <n v="15"/>
    <n v="78"/>
    <n v="1170"/>
    <n v="550"/>
    <n v="0.47"/>
    <x v="1"/>
    <s v="low Units"/>
    <n v="1.655952543314585E-4"/>
  </r>
  <r>
    <x v="1"/>
    <s v="Outlet"/>
    <n v="1197831"/>
    <n v="44248"/>
    <s v="21-02-2021"/>
    <x v="1"/>
    <x v="1"/>
    <s v="Sunday"/>
    <s v="21"/>
    <x v="1"/>
    <x v="33"/>
    <x v="36"/>
    <x v="4"/>
    <n v="23"/>
    <n v="111"/>
    <n v="2553"/>
    <n v="945"/>
    <n v="0.37"/>
    <x v="1"/>
    <s v="low Units"/>
    <n v="2.8452275516950597E-4"/>
  </r>
  <r>
    <x v="1"/>
    <s v="Outlet"/>
    <n v="1197831"/>
    <n v="44248"/>
    <s v="21-02-2021"/>
    <x v="1"/>
    <x v="1"/>
    <s v="Sunday"/>
    <s v="21"/>
    <x v="1"/>
    <x v="33"/>
    <x v="36"/>
    <x v="5"/>
    <n v="16"/>
    <n v="145"/>
    <n v="2320"/>
    <n v="974"/>
    <n v="0.42"/>
    <x v="1"/>
    <s v="low Units"/>
    <n v="2.9325414130698289E-4"/>
  </r>
  <r>
    <x v="1"/>
    <s v="Outlet"/>
    <n v="1197831"/>
    <n v="44274"/>
    <s v="19-03-2021"/>
    <x v="2"/>
    <x v="1"/>
    <s v="Friday"/>
    <s v="19"/>
    <x v="1"/>
    <x v="33"/>
    <x v="36"/>
    <x v="0"/>
    <n v="15"/>
    <n v="206"/>
    <n v="3090"/>
    <n v="1452"/>
    <n v="0.47"/>
    <x v="1"/>
    <s v="low Units"/>
    <n v="4.3717147143505048E-4"/>
  </r>
  <r>
    <x v="1"/>
    <s v="Outlet"/>
    <n v="1197831"/>
    <n v="44274"/>
    <s v="19-03-2021"/>
    <x v="2"/>
    <x v="1"/>
    <s v="Friday"/>
    <s v="19"/>
    <x v="1"/>
    <x v="33"/>
    <x v="36"/>
    <x v="1"/>
    <n v="14"/>
    <n v="107"/>
    <n v="1498"/>
    <n v="554"/>
    <n v="0.37"/>
    <x v="1"/>
    <s v="low Units"/>
    <n v="1.6679958345386912E-4"/>
  </r>
  <r>
    <x v="1"/>
    <s v="Outlet"/>
    <n v="1197831"/>
    <n v="44274"/>
    <s v="19-03-2021"/>
    <x v="2"/>
    <x v="1"/>
    <s v="Friday"/>
    <s v="19"/>
    <x v="1"/>
    <x v="33"/>
    <x v="36"/>
    <x v="2"/>
    <n v="8"/>
    <n v="112"/>
    <n v="896"/>
    <n v="403"/>
    <n v="0.45"/>
    <x v="1"/>
    <s v="low Units"/>
    <n v="1.213361590828687E-4"/>
  </r>
  <r>
    <x v="1"/>
    <s v="Outlet"/>
    <n v="1197831"/>
    <n v="44274"/>
    <s v="19-03-2021"/>
    <x v="2"/>
    <x v="1"/>
    <s v="Friday"/>
    <s v="19"/>
    <x v="1"/>
    <x v="33"/>
    <x v="36"/>
    <x v="3"/>
    <n v="15"/>
    <n v="70"/>
    <n v="1050"/>
    <n v="494"/>
    <n v="0.47"/>
    <x v="1"/>
    <s v="low Units"/>
    <n v="1.4873464661771001E-4"/>
  </r>
  <r>
    <x v="1"/>
    <s v="Outlet"/>
    <n v="1197831"/>
    <n v="44274"/>
    <s v="19-03-2021"/>
    <x v="2"/>
    <x v="1"/>
    <s v="Friday"/>
    <s v="19"/>
    <x v="1"/>
    <x v="33"/>
    <x v="36"/>
    <x v="4"/>
    <n v="24"/>
    <n v="88"/>
    <n v="2112"/>
    <n v="845"/>
    <n v="0.4"/>
    <x v="1"/>
    <s v="low Units"/>
    <n v="2.5441452710924076E-4"/>
  </r>
  <r>
    <x v="1"/>
    <s v="Outlet"/>
    <n v="1197831"/>
    <n v="44274"/>
    <s v="19-03-2021"/>
    <x v="2"/>
    <x v="1"/>
    <s v="Friday"/>
    <s v="19"/>
    <x v="1"/>
    <x v="33"/>
    <x v="36"/>
    <x v="5"/>
    <n v="20"/>
    <n v="112"/>
    <n v="2240"/>
    <n v="1030"/>
    <n v="0.46"/>
    <x v="1"/>
    <s v="low Units"/>
    <n v="3.101147490207314E-4"/>
  </r>
  <r>
    <x v="1"/>
    <s v="Outlet"/>
    <n v="1197831"/>
    <n v="44306"/>
    <s v="20-04-2021"/>
    <x v="3"/>
    <x v="1"/>
    <s v="Tuesday"/>
    <s v="20"/>
    <x v="1"/>
    <x v="33"/>
    <x v="36"/>
    <x v="0"/>
    <n v="19"/>
    <n v="204"/>
    <n v="3876"/>
    <n v="1744"/>
    <n v="0.45"/>
    <x v="1"/>
    <s v="low Units"/>
    <n v="5.2508749737102483E-4"/>
  </r>
  <r>
    <x v="1"/>
    <s v="Outlet"/>
    <n v="1197831"/>
    <n v="44306"/>
    <s v="20-04-2021"/>
    <x v="3"/>
    <x v="1"/>
    <s v="Tuesday"/>
    <s v="20"/>
    <x v="1"/>
    <x v="33"/>
    <x v="36"/>
    <x v="1"/>
    <n v="20"/>
    <n v="102"/>
    <n v="2040"/>
    <n v="816"/>
    <n v="0.4"/>
    <x v="1"/>
    <s v="low Units"/>
    <n v="2.456831409717639E-4"/>
  </r>
  <r>
    <x v="1"/>
    <s v="Outlet"/>
    <n v="1197831"/>
    <n v="44306"/>
    <s v="20-04-2021"/>
    <x v="3"/>
    <x v="1"/>
    <s v="Tuesday"/>
    <s v="20"/>
    <x v="1"/>
    <x v="33"/>
    <x v="36"/>
    <x v="2"/>
    <n v="11"/>
    <n v="96"/>
    <n v="1056"/>
    <n v="496"/>
    <n v="0.47"/>
    <x v="1"/>
    <s v="low Units"/>
    <n v="1.4933681117891532E-4"/>
  </r>
  <r>
    <x v="1"/>
    <s v="Outlet"/>
    <n v="1197831"/>
    <n v="44306"/>
    <s v="20-04-2021"/>
    <x v="3"/>
    <x v="1"/>
    <s v="Tuesday"/>
    <s v="20"/>
    <x v="1"/>
    <x v="33"/>
    <x v="36"/>
    <x v="3"/>
    <n v="13"/>
    <n v="77"/>
    <n v="1001"/>
    <n v="470"/>
    <n v="0.47"/>
    <x v="1"/>
    <s v="low Units"/>
    <n v="1.4150867188324637E-4"/>
  </r>
  <r>
    <x v="1"/>
    <s v="Outlet"/>
    <n v="1197831"/>
    <n v="44306"/>
    <s v="20-04-2021"/>
    <x v="3"/>
    <x v="1"/>
    <s v="Tuesday"/>
    <s v="20"/>
    <x v="1"/>
    <x v="33"/>
    <x v="36"/>
    <x v="4"/>
    <n v="31"/>
    <n v="75"/>
    <n v="2325"/>
    <n v="860"/>
    <n v="0.37"/>
    <x v="1"/>
    <s v="low Units"/>
    <n v="2.589307613182806E-4"/>
  </r>
  <r>
    <x v="1"/>
    <s v="Outlet"/>
    <n v="1197831"/>
    <n v="44306"/>
    <s v="20-04-2021"/>
    <x v="3"/>
    <x v="1"/>
    <s v="Tuesday"/>
    <s v="20"/>
    <x v="1"/>
    <x v="33"/>
    <x v="36"/>
    <x v="5"/>
    <n v="24"/>
    <n v="120"/>
    <n v="2880"/>
    <n v="1267"/>
    <n v="0.44"/>
    <x v="1"/>
    <s v="low Units"/>
    <n v="3.8147124952355989E-4"/>
  </r>
  <r>
    <x v="1"/>
    <s v="Outlet"/>
    <n v="1197831"/>
    <n v="44335"/>
    <s v="19-05-2021"/>
    <x v="4"/>
    <x v="1"/>
    <s v="Wednesday"/>
    <s v="19"/>
    <x v="1"/>
    <x v="33"/>
    <x v="36"/>
    <x v="0"/>
    <n v="26"/>
    <n v="228"/>
    <n v="5928"/>
    <n v="2727"/>
    <n v="0.46"/>
    <x v="1"/>
    <s v="low Units"/>
    <n v="8.2105137920343162E-4"/>
  </r>
  <r>
    <x v="1"/>
    <s v="Outlet"/>
    <n v="1197831"/>
    <n v="44335"/>
    <s v="19-05-2021"/>
    <x v="4"/>
    <x v="1"/>
    <s v="Wednesday"/>
    <s v="19"/>
    <x v="1"/>
    <x v="33"/>
    <x v="36"/>
    <x v="1"/>
    <n v="28"/>
    <n v="116"/>
    <n v="3248"/>
    <n v="1364"/>
    <n v="0.42"/>
    <x v="1"/>
    <s v="low Units"/>
    <n v="4.1067623074201708E-4"/>
  </r>
  <r>
    <x v="1"/>
    <s v="Outlet"/>
    <n v="1197831"/>
    <n v="44335"/>
    <s v="19-05-2021"/>
    <x v="4"/>
    <x v="1"/>
    <s v="Wednesday"/>
    <s v="19"/>
    <x v="1"/>
    <x v="33"/>
    <x v="36"/>
    <x v="2"/>
    <n v="27"/>
    <n v="119"/>
    <n v="3213"/>
    <n v="1414"/>
    <n v="0.44"/>
    <x v="1"/>
    <s v="low Units"/>
    <n v="4.2573034477214972E-4"/>
  </r>
  <r>
    <x v="1"/>
    <s v="Outlet"/>
    <n v="1197831"/>
    <n v="44335"/>
    <s v="19-05-2021"/>
    <x v="4"/>
    <x v="1"/>
    <s v="Wednesday"/>
    <s v="19"/>
    <x v="1"/>
    <x v="33"/>
    <x v="36"/>
    <x v="3"/>
    <n v="24"/>
    <n v="90"/>
    <n v="2160"/>
    <n v="1015"/>
    <n v="0.47"/>
    <x v="1"/>
    <s v="low Units"/>
    <n v="3.0559851481169156E-4"/>
  </r>
  <r>
    <x v="1"/>
    <s v="Outlet"/>
    <n v="1197831"/>
    <n v="44335"/>
    <s v="19-05-2021"/>
    <x v="4"/>
    <x v="1"/>
    <s v="Wednesday"/>
    <s v="19"/>
    <x v="1"/>
    <x v="33"/>
    <x v="36"/>
    <x v="4"/>
    <n v="32"/>
    <n v="111"/>
    <n v="3552"/>
    <n v="1385"/>
    <n v="0.39"/>
    <x v="1"/>
    <s v="low Units"/>
    <n v="4.169989586346728E-4"/>
  </r>
  <r>
    <x v="1"/>
    <s v="Outlet"/>
    <n v="1197831"/>
    <n v="44335"/>
    <s v="19-05-2021"/>
    <x v="4"/>
    <x v="1"/>
    <s v="Wednesday"/>
    <s v="19"/>
    <x v="1"/>
    <x v="33"/>
    <x v="36"/>
    <x v="5"/>
    <n v="33"/>
    <n v="145"/>
    <n v="4785"/>
    <n v="2249"/>
    <n v="0.47"/>
    <x v="1"/>
    <s v="low Units"/>
    <n v="6.7713404907536402E-4"/>
  </r>
  <r>
    <x v="1"/>
    <s v="Outlet"/>
    <n v="1197831"/>
    <n v="44368"/>
    <s v="21-06-2021"/>
    <x v="11"/>
    <x v="1"/>
    <s v="Monday"/>
    <s v="21"/>
    <x v="1"/>
    <x v="33"/>
    <x v="36"/>
    <x v="0"/>
    <n v="28"/>
    <n v="236"/>
    <n v="6608"/>
    <n v="2908"/>
    <n v="0.44"/>
    <x v="1"/>
    <s v="low Units"/>
    <n v="8.7554727199251159E-4"/>
  </r>
  <r>
    <x v="1"/>
    <s v="Outlet"/>
    <n v="1197831"/>
    <n v="44368"/>
    <s v="21-06-2021"/>
    <x v="11"/>
    <x v="1"/>
    <s v="Monday"/>
    <s v="21"/>
    <x v="1"/>
    <x v="33"/>
    <x v="36"/>
    <x v="1"/>
    <n v="25"/>
    <n v="149"/>
    <n v="3725"/>
    <n v="1453"/>
    <n v="0.39"/>
    <x v="1"/>
    <s v="low Units"/>
    <n v="4.3747255371565314E-4"/>
  </r>
  <r>
    <x v="1"/>
    <s v="Outlet"/>
    <n v="1197831"/>
    <n v="44368"/>
    <s v="21-06-2021"/>
    <x v="11"/>
    <x v="1"/>
    <s v="Monday"/>
    <s v="21"/>
    <x v="1"/>
    <x v="33"/>
    <x v="36"/>
    <x v="2"/>
    <n v="28"/>
    <n v="124"/>
    <n v="3472"/>
    <n v="1562"/>
    <n v="0.45"/>
    <x v="1"/>
    <s v="low Units"/>
    <n v="4.7029052230134215E-4"/>
  </r>
  <r>
    <x v="1"/>
    <s v="Outlet"/>
    <n v="1197831"/>
    <n v="44368"/>
    <s v="21-06-2021"/>
    <x v="11"/>
    <x v="1"/>
    <s v="Monday"/>
    <s v="21"/>
    <x v="1"/>
    <x v="33"/>
    <x v="36"/>
    <x v="3"/>
    <n v="29"/>
    <n v="124"/>
    <n v="3596"/>
    <n v="1582"/>
    <n v="0.44"/>
    <x v="1"/>
    <s v="low Units"/>
    <n v="4.7631216791339521E-4"/>
  </r>
  <r>
    <x v="1"/>
    <s v="Outlet"/>
    <n v="1197831"/>
    <n v="44368"/>
    <s v="21-06-2021"/>
    <x v="11"/>
    <x v="1"/>
    <s v="Monday"/>
    <s v="21"/>
    <x v="1"/>
    <x v="33"/>
    <x v="36"/>
    <x v="4"/>
    <n v="37"/>
    <n v="116"/>
    <n v="4292"/>
    <n v="1674"/>
    <n v="0.39"/>
    <x v="1"/>
    <s v="low Units"/>
    <n v="5.0401173772883924E-4"/>
  </r>
  <r>
    <x v="1"/>
    <s v="Outlet"/>
    <n v="1197831"/>
    <n v="44368"/>
    <s v="21-06-2021"/>
    <x v="11"/>
    <x v="1"/>
    <s v="Monday"/>
    <s v="21"/>
    <x v="1"/>
    <x v="33"/>
    <x v="36"/>
    <x v="5"/>
    <n v="48"/>
    <n v="165"/>
    <n v="7920"/>
    <n v="3406"/>
    <n v="0.43"/>
    <x v="1"/>
    <s v="low Units"/>
    <n v="1.0254862477326323E-3"/>
  </r>
  <r>
    <x v="1"/>
    <s v="Outlet"/>
    <n v="1197831"/>
    <n v="44396"/>
    <s v="19-07-2021"/>
    <x v="5"/>
    <x v="1"/>
    <s v="Monday"/>
    <s v="19"/>
    <x v="1"/>
    <x v="33"/>
    <x v="36"/>
    <x v="0"/>
    <n v="39"/>
    <n v="271"/>
    <n v="10569"/>
    <n v="4439"/>
    <n v="0.42"/>
    <x v="1"/>
    <s v="low Units"/>
    <n v="1.3365042435951715E-3"/>
  </r>
  <r>
    <x v="1"/>
    <s v="Outlet"/>
    <n v="1197831"/>
    <n v="44396"/>
    <s v="19-07-2021"/>
    <x v="5"/>
    <x v="1"/>
    <s v="Monday"/>
    <s v="19"/>
    <x v="1"/>
    <x v="33"/>
    <x v="36"/>
    <x v="1"/>
    <n v="36"/>
    <n v="163"/>
    <n v="5868"/>
    <n v="2171"/>
    <n v="0.37"/>
    <x v="1"/>
    <s v="low Units"/>
    <n v="6.5364963118835708E-4"/>
  </r>
  <r>
    <x v="1"/>
    <s v="Outlet"/>
    <n v="1197831"/>
    <n v="44396"/>
    <s v="19-07-2021"/>
    <x v="5"/>
    <x v="1"/>
    <s v="Monday"/>
    <s v="19"/>
    <x v="1"/>
    <x v="33"/>
    <x v="36"/>
    <x v="2"/>
    <n v="32"/>
    <n v="140"/>
    <n v="4480"/>
    <n v="1971"/>
    <n v="0.44"/>
    <x v="1"/>
    <s v="low Units"/>
    <n v="5.9343317506782675E-4"/>
  </r>
  <r>
    <x v="1"/>
    <s v="Outlet"/>
    <n v="1197831"/>
    <n v="44396"/>
    <s v="19-07-2021"/>
    <x v="5"/>
    <x v="1"/>
    <s v="Monday"/>
    <s v="19"/>
    <x v="1"/>
    <x v="33"/>
    <x v="36"/>
    <x v="3"/>
    <n v="35"/>
    <n v="120"/>
    <n v="4200"/>
    <n v="1806"/>
    <n v="0.43"/>
    <x v="1"/>
    <s v="low Units"/>
    <n v="5.4375459876838917E-4"/>
  </r>
  <r>
    <x v="1"/>
    <s v="Outlet"/>
    <n v="1197831"/>
    <n v="44396"/>
    <s v="19-07-2021"/>
    <x v="5"/>
    <x v="1"/>
    <s v="Monday"/>
    <s v="19"/>
    <x v="1"/>
    <x v="33"/>
    <x v="36"/>
    <x v="4"/>
    <n v="40"/>
    <n v="149"/>
    <n v="5960"/>
    <n v="2384"/>
    <n v="0.4"/>
    <x v="1"/>
    <s v="low Units"/>
    <n v="7.1778015695672204E-4"/>
  </r>
  <r>
    <x v="1"/>
    <s v="Outlet"/>
    <n v="1197831"/>
    <n v="44396"/>
    <s v="19-07-2021"/>
    <x v="5"/>
    <x v="1"/>
    <s v="Monday"/>
    <s v="19"/>
    <x v="1"/>
    <x v="33"/>
    <x v="36"/>
    <x v="5"/>
    <n v="50"/>
    <n v="198"/>
    <n v="9900"/>
    <n v="4554"/>
    <n v="0.46"/>
    <x v="1"/>
    <s v="low Units"/>
    <n v="1.3711287058644766E-3"/>
  </r>
  <r>
    <x v="1"/>
    <s v="Outlet"/>
    <n v="1197831"/>
    <n v="44428"/>
    <s v="20-08-2021"/>
    <x v="6"/>
    <x v="1"/>
    <s v="Friday"/>
    <s v="20"/>
    <x v="1"/>
    <x v="33"/>
    <x v="36"/>
    <x v="0"/>
    <n v="43"/>
    <n v="233"/>
    <n v="10019"/>
    <n v="4509"/>
    <n v="0.45"/>
    <x v="1"/>
    <s v="low Units"/>
    <n v="1.3575800032373572E-3"/>
  </r>
  <r>
    <x v="1"/>
    <s v="Outlet"/>
    <n v="1197831"/>
    <n v="44428"/>
    <s v="20-08-2021"/>
    <x v="6"/>
    <x v="1"/>
    <s v="Friday"/>
    <s v="20"/>
    <x v="1"/>
    <x v="33"/>
    <x v="36"/>
    <x v="1"/>
    <n v="42"/>
    <n v="163"/>
    <n v="6846"/>
    <n v="2670"/>
    <n v="0.39"/>
    <x v="1"/>
    <s v="low Units"/>
    <n v="8.0388968920908034E-4"/>
  </r>
  <r>
    <x v="1"/>
    <s v="Outlet"/>
    <n v="1197831"/>
    <n v="44428"/>
    <s v="20-08-2021"/>
    <x v="6"/>
    <x v="1"/>
    <s v="Friday"/>
    <s v="20"/>
    <x v="1"/>
    <x v="33"/>
    <x v="36"/>
    <x v="2"/>
    <n v="40"/>
    <n v="135"/>
    <n v="5400"/>
    <n v="2376"/>
    <n v="0.44"/>
    <x v="1"/>
    <s v="low Units"/>
    <n v="7.1537149871190079E-4"/>
  </r>
  <r>
    <x v="1"/>
    <s v="Outlet"/>
    <n v="1197831"/>
    <n v="44428"/>
    <s v="20-08-2021"/>
    <x v="6"/>
    <x v="1"/>
    <s v="Friday"/>
    <s v="20"/>
    <x v="1"/>
    <x v="33"/>
    <x v="36"/>
    <x v="3"/>
    <n v="29"/>
    <n v="132"/>
    <n v="3828"/>
    <n v="1723"/>
    <n v="0.45"/>
    <x v="1"/>
    <s v="low Units"/>
    <n v="5.1876476947836905E-4"/>
  </r>
  <r>
    <x v="1"/>
    <s v="Outlet"/>
    <n v="1197831"/>
    <n v="44428"/>
    <s v="20-08-2021"/>
    <x v="6"/>
    <x v="1"/>
    <s v="Friday"/>
    <s v="20"/>
    <x v="1"/>
    <x v="33"/>
    <x v="36"/>
    <x v="4"/>
    <n v="40"/>
    <n v="113"/>
    <n v="4520"/>
    <n v="1672"/>
    <n v="0.37"/>
    <x v="1"/>
    <s v="low Units"/>
    <n v="5.0340957316763382E-4"/>
  </r>
  <r>
    <x v="1"/>
    <s v="Outlet"/>
    <n v="1197831"/>
    <n v="44428"/>
    <s v="20-08-2021"/>
    <x v="6"/>
    <x v="1"/>
    <s v="Friday"/>
    <s v="20"/>
    <x v="1"/>
    <x v="33"/>
    <x v="36"/>
    <x v="5"/>
    <n v="40"/>
    <n v="193"/>
    <n v="7720"/>
    <n v="3628"/>
    <n v="0.47"/>
    <x v="1"/>
    <s v="low Units"/>
    <n v="1.0923265140264208E-3"/>
  </r>
  <r>
    <x v="1"/>
    <s v="Outlet"/>
    <n v="1197831"/>
    <n v="44458"/>
    <s v="19-09-2021"/>
    <x v="7"/>
    <x v="1"/>
    <s v="Sunday"/>
    <s v="19"/>
    <x v="1"/>
    <x v="33"/>
    <x v="36"/>
    <x v="0"/>
    <n v="35"/>
    <n v="221"/>
    <n v="7735"/>
    <n v="3326"/>
    <n v="0.43"/>
    <x v="1"/>
    <s v="low Units"/>
    <n v="1.00139966528442E-3"/>
  </r>
  <r>
    <x v="1"/>
    <s v="Outlet"/>
    <n v="1197831"/>
    <n v="44458"/>
    <s v="19-09-2021"/>
    <x v="7"/>
    <x v="1"/>
    <s v="Sunday"/>
    <s v="19"/>
    <x v="1"/>
    <x v="33"/>
    <x v="36"/>
    <x v="1"/>
    <n v="26"/>
    <n v="135"/>
    <n v="3510"/>
    <n v="1439"/>
    <n v="0.41"/>
    <x v="1"/>
    <s v="low Units"/>
    <n v="4.3325740178721601E-4"/>
  </r>
  <r>
    <x v="1"/>
    <s v="Outlet"/>
    <n v="1197831"/>
    <n v="44458"/>
    <s v="19-09-2021"/>
    <x v="7"/>
    <x v="1"/>
    <s v="Sunday"/>
    <s v="19"/>
    <x v="1"/>
    <x v="33"/>
    <x v="36"/>
    <x v="2"/>
    <n v="11"/>
    <n v="123"/>
    <n v="1353"/>
    <n v="636"/>
    <n v="0.47"/>
    <x v="1"/>
    <s v="low Units"/>
    <n v="1.9148833046328658E-4"/>
  </r>
  <r>
    <x v="1"/>
    <s v="Outlet"/>
    <n v="1197831"/>
    <n v="44458"/>
    <s v="19-09-2021"/>
    <x v="7"/>
    <x v="1"/>
    <s v="Sunday"/>
    <s v="19"/>
    <x v="1"/>
    <x v="33"/>
    <x v="36"/>
    <x v="3"/>
    <n v="12"/>
    <n v="104"/>
    <n v="1248"/>
    <n v="524"/>
    <n v="0.42"/>
    <x v="1"/>
    <s v="low Units"/>
    <n v="1.5776711503578958E-4"/>
  </r>
  <r>
    <x v="1"/>
    <s v="Outlet"/>
    <n v="1197831"/>
    <n v="44458"/>
    <s v="19-09-2021"/>
    <x v="7"/>
    <x v="1"/>
    <s v="Sunday"/>
    <s v="19"/>
    <x v="1"/>
    <x v="33"/>
    <x v="36"/>
    <x v="4"/>
    <n v="18"/>
    <n v="111"/>
    <n v="1998"/>
    <n v="779"/>
    <n v="0.39"/>
    <x v="1"/>
    <s v="low Units"/>
    <n v="2.3454309658946579E-4"/>
  </r>
  <r>
    <x v="1"/>
    <s v="Outlet"/>
    <n v="1197831"/>
    <n v="44458"/>
    <s v="19-09-2021"/>
    <x v="7"/>
    <x v="1"/>
    <s v="Sunday"/>
    <s v="19"/>
    <x v="1"/>
    <x v="33"/>
    <x v="36"/>
    <x v="5"/>
    <n v="22"/>
    <n v="140"/>
    <n v="3080"/>
    <n v="1294"/>
    <n v="0.42"/>
    <x v="1"/>
    <s v="low Units"/>
    <n v="3.8960047109983149E-4"/>
  </r>
  <r>
    <x v="1"/>
    <s v="Outlet"/>
    <n v="1197831"/>
    <n v="44490"/>
    <s v="21-10-2021"/>
    <x v="8"/>
    <x v="1"/>
    <s v="Thursday"/>
    <s v="21"/>
    <x v="1"/>
    <x v="33"/>
    <x v="36"/>
    <x v="0"/>
    <n v="21"/>
    <n v="180"/>
    <n v="3780"/>
    <n v="1701"/>
    <n v="0.45"/>
    <x v="1"/>
    <s v="low Units"/>
    <n v="5.1214095930511073E-4"/>
  </r>
  <r>
    <x v="1"/>
    <s v="Outlet"/>
    <n v="1197831"/>
    <n v="44490"/>
    <s v="21-10-2021"/>
    <x v="8"/>
    <x v="1"/>
    <s v="Thursday"/>
    <s v="21"/>
    <x v="1"/>
    <x v="33"/>
    <x v="36"/>
    <x v="1"/>
    <n v="14"/>
    <n v="132"/>
    <n v="1848"/>
    <n v="739"/>
    <n v="0.4"/>
    <x v="1"/>
    <s v="low Units"/>
    <n v="2.2249980536535971E-4"/>
  </r>
  <r>
    <x v="1"/>
    <s v="Outlet"/>
    <n v="1197831"/>
    <n v="44490"/>
    <s v="21-10-2021"/>
    <x v="8"/>
    <x v="1"/>
    <s v="Thursday"/>
    <s v="21"/>
    <x v="1"/>
    <x v="33"/>
    <x v="36"/>
    <x v="2"/>
    <n v="16"/>
    <n v="99"/>
    <n v="1584"/>
    <n v="729"/>
    <n v="0.46"/>
    <x v="1"/>
    <s v="low Units"/>
    <n v="2.1948898255933321E-4"/>
  </r>
  <r>
    <x v="1"/>
    <s v="Outlet"/>
    <n v="1197831"/>
    <n v="44490"/>
    <s v="21-10-2021"/>
    <x v="8"/>
    <x v="1"/>
    <s v="Thursday"/>
    <s v="21"/>
    <x v="1"/>
    <x v="33"/>
    <x v="36"/>
    <x v="3"/>
    <n v="15"/>
    <n v="94"/>
    <n v="1410"/>
    <n v="635"/>
    <n v="0.45"/>
    <x v="1"/>
    <s v="low Units"/>
    <n v="1.911872481826839E-4"/>
  </r>
  <r>
    <x v="1"/>
    <s v="Outlet"/>
    <n v="1197831"/>
    <n v="44490"/>
    <s v="21-10-2021"/>
    <x v="8"/>
    <x v="1"/>
    <s v="Thursday"/>
    <s v="21"/>
    <x v="1"/>
    <x v="33"/>
    <x v="36"/>
    <x v="4"/>
    <n v="21"/>
    <n v="91"/>
    <n v="1911"/>
    <n v="707"/>
    <n v="0.37"/>
    <x v="1"/>
    <s v="low Units"/>
    <n v="2.1286517238607486E-4"/>
  </r>
  <r>
    <x v="3"/>
    <s v="Outlet"/>
    <n v="1197831"/>
    <n v="44490"/>
    <s v="21-10-2021"/>
    <x v="8"/>
    <x v="1"/>
    <s v="Thursday"/>
    <s v="21"/>
    <x v="1"/>
    <x v="33"/>
    <x v="36"/>
    <x v="5"/>
    <n v="20"/>
    <n v="132"/>
    <n v="2640"/>
    <n v="1188"/>
    <n v="0.45"/>
    <x v="1"/>
    <s v="low Units"/>
    <n v="3.5768574935595039E-4"/>
  </r>
  <r>
    <x v="3"/>
    <s v="Outlet"/>
    <n v="1197831"/>
    <n v="44520"/>
    <s v="20-11-2021"/>
    <x v="9"/>
    <x v="1"/>
    <s v="Saturday"/>
    <s v="20"/>
    <x v="1"/>
    <x v="33"/>
    <x v="36"/>
    <x v="0"/>
    <n v="18"/>
    <n v="176"/>
    <n v="3168"/>
    <n v="1457"/>
    <n v="0.46"/>
    <x v="1"/>
    <s v="low Units"/>
    <n v="4.3867688283806371E-4"/>
  </r>
  <r>
    <x v="3"/>
    <s v="Outlet"/>
    <n v="1197831"/>
    <n v="44520"/>
    <s v="20-11-2021"/>
    <x v="9"/>
    <x v="1"/>
    <s v="Saturday"/>
    <s v="20"/>
    <x v="1"/>
    <x v="33"/>
    <x v="36"/>
    <x v="1"/>
    <n v="11"/>
    <n v="116"/>
    <n v="1276"/>
    <n v="536"/>
    <n v="0.42"/>
    <x v="1"/>
    <s v="low Units"/>
    <n v="1.613801024030214E-4"/>
  </r>
  <r>
    <x v="3"/>
    <s v="Outlet"/>
    <n v="1197831"/>
    <n v="44520"/>
    <s v="20-11-2021"/>
    <x v="9"/>
    <x v="1"/>
    <s v="Saturday"/>
    <s v="20"/>
    <x v="1"/>
    <x v="33"/>
    <x v="36"/>
    <x v="2"/>
    <n v="19"/>
    <n v="102"/>
    <n v="1938"/>
    <n v="833"/>
    <n v="0.43"/>
    <x v="1"/>
    <s v="low Units"/>
    <n v="2.5080153974200894E-4"/>
  </r>
  <r>
    <x v="3"/>
    <s v="Outlet"/>
    <n v="1197831"/>
    <n v="44520"/>
    <s v="20-11-2021"/>
    <x v="9"/>
    <x v="1"/>
    <s v="Saturday"/>
    <s v="20"/>
    <x v="1"/>
    <x v="33"/>
    <x v="36"/>
    <x v="3"/>
    <n v="41"/>
    <n v="128"/>
    <n v="5248"/>
    <n v="2309"/>
    <n v="0.44"/>
    <x v="1"/>
    <s v="low Units"/>
    <n v="6.9519898591152306E-4"/>
  </r>
  <r>
    <x v="3"/>
    <s v="Outlet"/>
    <n v="1197831"/>
    <n v="44520"/>
    <s v="20-11-2021"/>
    <x v="9"/>
    <x v="1"/>
    <s v="Saturday"/>
    <s v="20"/>
    <x v="1"/>
    <x v="33"/>
    <x v="36"/>
    <x v="4"/>
    <n v="56"/>
    <n v="105"/>
    <n v="5880"/>
    <n v="2411"/>
    <n v="0.41"/>
    <x v="1"/>
    <s v="low Units"/>
    <n v="7.2590937853299353E-4"/>
  </r>
  <r>
    <x v="3"/>
    <s v="Outlet"/>
    <n v="1197831"/>
    <n v="44520"/>
    <s v="20-11-2021"/>
    <x v="9"/>
    <x v="1"/>
    <s v="Saturday"/>
    <s v="20"/>
    <x v="1"/>
    <x v="33"/>
    <x v="36"/>
    <x v="5"/>
    <n v="53"/>
    <n v="135"/>
    <n v="7155"/>
    <n v="3220"/>
    <n v="0.45"/>
    <x v="1"/>
    <s v="low Units"/>
    <n v="9.6948494354053894E-4"/>
  </r>
  <r>
    <x v="3"/>
    <s v="Outlet"/>
    <n v="1197831"/>
    <n v="44549"/>
    <s v="19-12-2021"/>
    <x v="10"/>
    <x v="1"/>
    <s v="Sunday"/>
    <s v="19"/>
    <x v="1"/>
    <x v="33"/>
    <x v="36"/>
    <x v="0"/>
    <n v="55"/>
    <n v="238"/>
    <n v="13090"/>
    <n v="6021"/>
    <n v="0.46"/>
    <x v="1"/>
    <s v="low Units"/>
    <n v="1.8128164115085667E-3"/>
  </r>
  <r>
    <x v="3"/>
    <s v="Outlet"/>
    <n v="1197831"/>
    <n v="44549"/>
    <s v="19-12-2021"/>
    <x v="10"/>
    <x v="1"/>
    <s v="Sunday"/>
    <s v="19"/>
    <x v="1"/>
    <x v="33"/>
    <x v="36"/>
    <x v="1"/>
    <n v="46"/>
    <n v="155"/>
    <n v="7130"/>
    <n v="2852"/>
    <n v="0.4"/>
    <x v="1"/>
    <s v="low Units"/>
    <n v="8.5868666427876296E-4"/>
  </r>
  <r>
    <x v="3"/>
    <s v="Outlet"/>
    <n v="1197831"/>
    <n v="44549"/>
    <s v="19-12-2021"/>
    <x v="10"/>
    <x v="1"/>
    <s v="Sunday"/>
    <s v="19"/>
    <x v="1"/>
    <x v="33"/>
    <x v="36"/>
    <x v="2"/>
    <n v="43"/>
    <n v="149"/>
    <n v="6407"/>
    <n v="2819"/>
    <n v="0.44"/>
    <x v="1"/>
    <s v="low Units"/>
    <n v="8.4875094901887553E-4"/>
  </r>
  <r>
    <x v="3"/>
    <s v="Outlet"/>
    <n v="1197831"/>
    <n v="44549"/>
    <s v="19-12-2021"/>
    <x v="10"/>
    <x v="1"/>
    <s v="Sunday"/>
    <s v="19"/>
    <x v="1"/>
    <x v="33"/>
    <x v="36"/>
    <x v="3"/>
    <n v="40"/>
    <n v="124"/>
    <n v="4960"/>
    <n v="2282"/>
    <n v="0.46"/>
    <x v="1"/>
    <s v="low Units"/>
    <n v="6.8706976433525145E-4"/>
  </r>
  <r>
    <x v="3"/>
    <s v="Outlet"/>
    <n v="1197831"/>
    <n v="44549"/>
    <s v="19-12-2021"/>
    <x v="10"/>
    <x v="1"/>
    <s v="Sunday"/>
    <s v="19"/>
    <x v="1"/>
    <x v="33"/>
    <x v="36"/>
    <x v="4"/>
    <n v="50"/>
    <n v="132"/>
    <n v="6600"/>
    <n v="2640"/>
    <n v="0.4"/>
    <x v="1"/>
    <s v="low Units"/>
    <n v="7.9485722079100088E-4"/>
  </r>
  <r>
    <x v="3"/>
    <s v="Outlet"/>
    <n v="1197831"/>
    <n v="44549"/>
    <s v="19-12-2021"/>
    <x v="10"/>
    <x v="1"/>
    <s v="Sunday"/>
    <s v="19"/>
    <x v="1"/>
    <x v="33"/>
    <x v="36"/>
    <x v="5"/>
    <n v="55"/>
    <n v="170"/>
    <n v="9350"/>
    <n v="4208"/>
    <n v="0.45"/>
    <x v="1"/>
    <s v="low Units"/>
    <n v="1.2669542367759589E-3"/>
  </r>
  <r>
    <x v="3"/>
    <s v="Outlet"/>
    <n v="1197831"/>
    <n v="44219"/>
    <s v="23-01-2021"/>
    <x v="0"/>
    <x v="1"/>
    <s v="Saturday"/>
    <s v="23"/>
    <x v="1"/>
    <x v="33"/>
    <x v="36"/>
    <x v="0"/>
    <n v="17"/>
    <n v="178"/>
    <n v="3026"/>
    <n v="1422"/>
    <n v="0.47"/>
    <x v="1"/>
    <s v="low Units"/>
    <n v="4.2813900301697086E-4"/>
  </r>
  <r>
    <x v="3"/>
    <s v="Outlet"/>
    <n v="1197831"/>
    <n v="44219"/>
    <s v="23-01-2021"/>
    <x v="0"/>
    <x v="1"/>
    <s v="Saturday"/>
    <s v="23"/>
    <x v="1"/>
    <x v="33"/>
    <x v="36"/>
    <x v="1"/>
    <n v="18"/>
    <n v="124"/>
    <n v="2232"/>
    <n v="848"/>
    <n v="0.38"/>
    <x v="1"/>
    <s v="low Units"/>
    <n v="2.5531777395104873E-4"/>
  </r>
  <r>
    <x v="3"/>
    <s v="Outlet"/>
    <n v="1197831"/>
    <n v="44219"/>
    <s v="23-01-2021"/>
    <x v="0"/>
    <x v="1"/>
    <s v="Saturday"/>
    <s v="23"/>
    <x v="1"/>
    <x v="33"/>
    <x v="36"/>
    <x v="2"/>
    <n v="10"/>
    <n v="131"/>
    <n v="1310"/>
    <n v="563"/>
    <n v="0.43"/>
    <x v="1"/>
    <s v="low Units"/>
    <n v="1.6950932397929297E-4"/>
  </r>
  <r>
    <x v="3"/>
    <s v="Outlet"/>
    <n v="1197831"/>
    <n v="44219"/>
    <s v="23-01-2021"/>
    <x v="0"/>
    <x v="1"/>
    <s v="Saturday"/>
    <s v="23"/>
    <x v="1"/>
    <x v="33"/>
    <x v="36"/>
    <x v="3"/>
    <n v="13"/>
    <n v="74"/>
    <n v="962"/>
    <n v="414"/>
    <n v="0.43"/>
    <x v="1"/>
    <s v="low Units"/>
    <n v="1.2464806416949786E-4"/>
  </r>
  <r>
    <x v="3"/>
    <s v="Outlet"/>
    <n v="1197831"/>
    <n v="44219"/>
    <s v="23-01-2021"/>
    <x v="0"/>
    <x v="1"/>
    <s v="Saturday"/>
    <s v="23"/>
    <x v="1"/>
    <x v="33"/>
    <x v="36"/>
    <x v="4"/>
    <n v="23"/>
    <n v="91"/>
    <n v="2093"/>
    <n v="858"/>
    <n v="0.41"/>
    <x v="1"/>
    <s v="low Units"/>
    <n v="2.5832859675707528E-4"/>
  </r>
  <r>
    <x v="3"/>
    <s v="Outlet"/>
    <n v="1197831"/>
    <n v="44219"/>
    <s v="23-01-2021"/>
    <x v="0"/>
    <x v="1"/>
    <s v="Saturday"/>
    <s v="23"/>
    <x v="1"/>
    <x v="33"/>
    <x v="36"/>
    <x v="5"/>
    <n v="18"/>
    <n v="124"/>
    <n v="2232"/>
    <n v="1004"/>
    <n v="0.45"/>
    <x v="1"/>
    <s v="low Units"/>
    <n v="3.0228660972506246E-4"/>
  </r>
  <r>
    <x v="3"/>
    <s v="Outlet"/>
    <n v="1197831"/>
    <n v="44248"/>
    <s v="21-02-2021"/>
    <x v="1"/>
    <x v="1"/>
    <s v="Sunday"/>
    <s v="21"/>
    <x v="1"/>
    <x v="33"/>
    <x v="36"/>
    <x v="0"/>
    <n v="18"/>
    <n v="206"/>
    <n v="3708"/>
    <n v="1632"/>
    <n v="0.44"/>
    <x v="1"/>
    <s v="low Units"/>
    <n v="4.9136628194352779E-4"/>
  </r>
  <r>
    <x v="3"/>
    <s v="Outlet"/>
    <n v="1197831"/>
    <n v="44248"/>
    <s v="21-02-2021"/>
    <x v="1"/>
    <x v="1"/>
    <s v="Sunday"/>
    <s v="21"/>
    <x v="1"/>
    <x v="33"/>
    <x v="36"/>
    <x v="1"/>
    <n v="17"/>
    <n v="83"/>
    <n v="1411"/>
    <n v="550"/>
    <n v="0.39"/>
    <x v="1"/>
    <s v="low Units"/>
    <n v="1.655952543314585E-4"/>
  </r>
  <r>
    <x v="3"/>
    <s v="Outlet"/>
    <n v="1197831"/>
    <n v="44248"/>
    <s v="21-02-2021"/>
    <x v="1"/>
    <x v="1"/>
    <s v="Sunday"/>
    <s v="21"/>
    <x v="1"/>
    <x v="33"/>
    <x v="36"/>
    <x v="2"/>
    <n v="12"/>
    <n v="98"/>
    <n v="1176"/>
    <n v="553"/>
    <n v="0.47"/>
    <x v="1"/>
    <s v="low Units"/>
    <n v="1.6649850117326647E-4"/>
  </r>
  <r>
    <x v="3"/>
    <s v="Outlet"/>
    <n v="1197831"/>
    <n v="44248"/>
    <s v="21-02-2021"/>
    <x v="1"/>
    <x v="1"/>
    <s v="Sunday"/>
    <s v="21"/>
    <x v="1"/>
    <x v="34"/>
    <x v="37"/>
    <x v="3"/>
    <n v="15"/>
    <n v="58"/>
    <n v="870"/>
    <n v="400"/>
    <n v="0.46"/>
    <x v="1"/>
    <s v="low Units"/>
    <n v="1.2043291224106073E-4"/>
  </r>
  <r>
    <x v="3"/>
    <s v="Outlet"/>
    <n v="1197831"/>
    <n v="44248"/>
    <s v="21-02-2021"/>
    <x v="1"/>
    <x v="1"/>
    <s v="Sunday"/>
    <s v="21"/>
    <x v="1"/>
    <x v="34"/>
    <x v="37"/>
    <x v="4"/>
    <n v="24"/>
    <n v="85"/>
    <n v="2040"/>
    <n v="816"/>
    <n v="0.4"/>
    <x v="1"/>
    <s v="low Units"/>
    <n v="2.456831409717639E-4"/>
  </r>
  <r>
    <x v="3"/>
    <s v="Outlet"/>
    <n v="1197831"/>
    <n v="44248"/>
    <s v="21-02-2021"/>
    <x v="1"/>
    <x v="1"/>
    <s v="Sunday"/>
    <s v="21"/>
    <x v="1"/>
    <x v="34"/>
    <x v="37"/>
    <x v="5"/>
    <n v="14"/>
    <n v="112"/>
    <n v="1568"/>
    <n v="721"/>
    <n v="0.46"/>
    <x v="1"/>
    <s v="low Units"/>
    <n v="2.1708032431451196E-4"/>
  </r>
  <r>
    <x v="3"/>
    <s v="Outlet"/>
    <n v="1197831"/>
    <n v="44274"/>
    <s v="19-03-2021"/>
    <x v="2"/>
    <x v="1"/>
    <s v="Friday"/>
    <s v="19"/>
    <x v="1"/>
    <x v="34"/>
    <x v="37"/>
    <x v="0"/>
    <n v="14"/>
    <n v="182"/>
    <n v="2548"/>
    <n v="1172"/>
    <n v="0.46"/>
    <x v="1"/>
    <s v="low Units"/>
    <n v="3.5286843286630795E-4"/>
  </r>
  <r>
    <x v="3"/>
    <s v="Outlet"/>
    <n v="1197831"/>
    <n v="44274"/>
    <s v="19-03-2021"/>
    <x v="2"/>
    <x v="1"/>
    <s v="Friday"/>
    <s v="19"/>
    <x v="1"/>
    <x v="34"/>
    <x v="37"/>
    <x v="1"/>
    <n v="15"/>
    <n v="78"/>
    <n v="1170"/>
    <n v="480"/>
    <n v="0.41"/>
    <x v="1"/>
    <s v="low Units"/>
    <n v="1.4451949468927288E-4"/>
  </r>
  <r>
    <x v="3"/>
    <s v="Outlet"/>
    <n v="1197831"/>
    <n v="44274"/>
    <s v="19-03-2021"/>
    <x v="2"/>
    <x v="1"/>
    <s v="Friday"/>
    <s v="19"/>
    <x v="1"/>
    <x v="34"/>
    <x v="37"/>
    <x v="2"/>
    <n v="7"/>
    <n v="83"/>
    <n v="581"/>
    <n v="261"/>
    <n v="0.45"/>
    <x v="1"/>
    <s v="low Units"/>
    <n v="7.858247523729212E-5"/>
  </r>
  <r>
    <x v="3"/>
    <s v="Outlet"/>
    <n v="1197831"/>
    <n v="44274"/>
    <s v="19-03-2021"/>
    <x v="2"/>
    <x v="1"/>
    <s v="Friday"/>
    <s v="19"/>
    <x v="1"/>
    <x v="34"/>
    <x v="37"/>
    <x v="3"/>
    <n v="16"/>
    <n v="39"/>
    <n v="624"/>
    <n v="293"/>
    <n v="0.47"/>
    <x v="1"/>
    <s v="low Units"/>
    <n v="8.8217108216576988E-5"/>
  </r>
  <r>
    <x v="3"/>
    <s v="Outlet"/>
    <n v="1197831"/>
    <n v="44274"/>
    <s v="19-03-2021"/>
    <x v="2"/>
    <x v="1"/>
    <s v="Friday"/>
    <s v="19"/>
    <x v="1"/>
    <x v="34"/>
    <x v="37"/>
    <x v="4"/>
    <n v="26"/>
    <n v="61"/>
    <n v="1586"/>
    <n v="666"/>
    <n v="0.42"/>
    <x v="1"/>
    <s v="low Units"/>
    <n v="2.0052079888136613E-4"/>
  </r>
  <r>
    <x v="3"/>
    <s v="Outlet"/>
    <n v="1197831"/>
    <n v="44274"/>
    <s v="19-03-2021"/>
    <x v="2"/>
    <x v="1"/>
    <s v="Friday"/>
    <s v="19"/>
    <x v="1"/>
    <x v="34"/>
    <x v="37"/>
    <x v="5"/>
    <n v="18"/>
    <n v="88"/>
    <n v="1584"/>
    <n v="729"/>
    <n v="0.46"/>
    <x v="1"/>
    <s v="low Units"/>
    <n v="2.1948898255933321E-4"/>
  </r>
  <r>
    <x v="3"/>
    <s v="Outlet"/>
    <n v="1197831"/>
    <n v="44306"/>
    <s v="20-04-2021"/>
    <x v="3"/>
    <x v="1"/>
    <s v="Tuesday"/>
    <s v="20"/>
    <x v="1"/>
    <x v="34"/>
    <x v="37"/>
    <x v="0"/>
    <n v="20"/>
    <n v="184"/>
    <n v="3680"/>
    <n v="1693"/>
    <n v="0.46"/>
    <x v="1"/>
    <s v="low Units"/>
    <n v="5.0973230106028959E-4"/>
  </r>
  <r>
    <x v="3"/>
    <s v="Outlet"/>
    <n v="1197831"/>
    <n v="44306"/>
    <s v="20-04-2021"/>
    <x v="3"/>
    <x v="1"/>
    <s v="Tuesday"/>
    <s v="20"/>
    <x v="1"/>
    <x v="34"/>
    <x v="37"/>
    <x v="1"/>
    <n v="18"/>
    <n v="79"/>
    <n v="1422"/>
    <n v="555"/>
    <n v="0.39"/>
    <x v="1"/>
    <s v="low Units"/>
    <n v="1.6710066573447178E-4"/>
  </r>
  <r>
    <x v="3"/>
    <s v="Outlet"/>
    <n v="1197831"/>
    <n v="44306"/>
    <s v="20-04-2021"/>
    <x v="3"/>
    <x v="1"/>
    <s v="Tuesday"/>
    <s v="20"/>
    <x v="1"/>
    <x v="34"/>
    <x v="37"/>
    <x v="2"/>
    <n v="10"/>
    <n v="70"/>
    <n v="700"/>
    <n v="322"/>
    <n v="0.46"/>
    <x v="1"/>
    <s v="low Units"/>
    <n v="9.6948494354053889E-5"/>
  </r>
  <r>
    <x v="3"/>
    <s v="Outlet"/>
    <n v="1197831"/>
    <n v="44306"/>
    <s v="20-04-2021"/>
    <x v="3"/>
    <x v="1"/>
    <s v="Tuesday"/>
    <s v="20"/>
    <x v="1"/>
    <x v="34"/>
    <x v="37"/>
    <x v="3"/>
    <n v="15"/>
    <n v="47"/>
    <n v="705"/>
    <n v="303"/>
    <n v="0.43"/>
    <x v="1"/>
    <s v="low Units"/>
    <n v="9.1227931022603507E-5"/>
  </r>
  <r>
    <x v="3"/>
    <s v="Outlet"/>
    <n v="1197831"/>
    <n v="44306"/>
    <s v="20-04-2021"/>
    <x v="3"/>
    <x v="1"/>
    <s v="Tuesday"/>
    <s v="20"/>
    <x v="1"/>
    <x v="34"/>
    <x v="37"/>
    <x v="4"/>
    <n v="27"/>
    <n v="54"/>
    <n v="1458"/>
    <n v="569"/>
    <n v="0.39"/>
    <x v="1"/>
    <s v="low Units"/>
    <n v="1.7131581766290888E-4"/>
  </r>
  <r>
    <x v="3"/>
    <s v="Outlet"/>
    <n v="1197831"/>
    <n v="44306"/>
    <s v="20-04-2021"/>
    <x v="3"/>
    <x v="1"/>
    <s v="Tuesday"/>
    <s v="20"/>
    <x v="1"/>
    <x v="34"/>
    <x v="37"/>
    <x v="5"/>
    <n v="22"/>
    <n v="111"/>
    <n v="2442"/>
    <n v="1050"/>
    <n v="0.43"/>
    <x v="1"/>
    <s v="low Units"/>
    <n v="3.1613639463278441E-4"/>
  </r>
  <r>
    <x v="3"/>
    <s v="Outlet"/>
    <n v="1197831"/>
    <n v="44335"/>
    <s v="19-05-2021"/>
    <x v="4"/>
    <x v="1"/>
    <s v="Wednesday"/>
    <s v="19"/>
    <x v="1"/>
    <x v="34"/>
    <x v="37"/>
    <x v="0"/>
    <n v="28"/>
    <n v="179"/>
    <n v="5012"/>
    <n v="2155"/>
    <n v="0.43"/>
    <x v="1"/>
    <s v="low Units"/>
    <n v="6.4883231469871469E-4"/>
  </r>
  <r>
    <x v="3"/>
    <s v="Outlet"/>
    <n v="1197831"/>
    <n v="44335"/>
    <s v="19-05-2021"/>
    <x v="4"/>
    <x v="1"/>
    <s v="Wednesday"/>
    <s v="19"/>
    <x v="1"/>
    <x v="34"/>
    <x v="37"/>
    <x v="1"/>
    <n v="29"/>
    <n v="93"/>
    <n v="2697"/>
    <n v="1025"/>
    <n v="0.38"/>
    <x v="1"/>
    <s v="low Units"/>
    <n v="3.0860933761771812E-4"/>
  </r>
  <r>
    <x v="3"/>
    <s v="Outlet"/>
    <n v="1197831"/>
    <n v="44335"/>
    <s v="19-05-2021"/>
    <x v="4"/>
    <x v="1"/>
    <s v="Wednesday"/>
    <s v="19"/>
    <x v="1"/>
    <x v="34"/>
    <x v="37"/>
    <x v="2"/>
    <n v="27"/>
    <n v="88"/>
    <n v="2376"/>
    <n v="998"/>
    <n v="0.42"/>
    <x v="1"/>
    <s v="low Units"/>
    <n v="3.0048011604144652E-4"/>
  </r>
  <r>
    <x v="3"/>
    <s v="Outlet"/>
    <n v="1197831"/>
    <n v="44335"/>
    <s v="19-05-2021"/>
    <x v="4"/>
    <x v="1"/>
    <s v="Wednesday"/>
    <s v="19"/>
    <x v="1"/>
    <x v="34"/>
    <x v="37"/>
    <x v="3"/>
    <n v="26"/>
    <n v="74"/>
    <n v="1924"/>
    <n v="808"/>
    <n v="0.42"/>
    <x v="1"/>
    <s v="low Units"/>
    <n v="2.4327448272694268E-4"/>
  </r>
  <r>
    <x v="3"/>
    <s v="Outlet"/>
    <n v="1197831"/>
    <n v="44335"/>
    <s v="19-05-2021"/>
    <x v="4"/>
    <x v="1"/>
    <s v="Wednesday"/>
    <s v="19"/>
    <x v="1"/>
    <x v="34"/>
    <x v="37"/>
    <x v="4"/>
    <n v="33"/>
    <n v="80"/>
    <n v="2640"/>
    <n v="1082"/>
    <n v="0.41"/>
    <x v="1"/>
    <s v="low Units"/>
    <n v="3.2577102761206924E-4"/>
  </r>
  <r>
    <x v="3"/>
    <s v="Outlet"/>
    <n v="1197831"/>
    <n v="44335"/>
    <s v="19-05-2021"/>
    <x v="4"/>
    <x v="1"/>
    <s v="Wednesday"/>
    <s v="19"/>
    <x v="1"/>
    <x v="34"/>
    <x v="37"/>
    <x v="5"/>
    <n v="33"/>
    <n v="116"/>
    <n v="3828"/>
    <n v="1723"/>
    <n v="0.45"/>
    <x v="1"/>
    <s v="low Units"/>
    <n v="5.1876476947836905E-4"/>
  </r>
  <r>
    <x v="3"/>
    <s v="Outlet"/>
    <n v="1197831"/>
    <n v="44368"/>
    <s v="21-06-2021"/>
    <x v="11"/>
    <x v="1"/>
    <s v="Monday"/>
    <s v="21"/>
    <x v="1"/>
    <x v="34"/>
    <x v="37"/>
    <x v="0"/>
    <n v="32"/>
    <n v="192"/>
    <n v="6144"/>
    <n v="2826"/>
    <n v="0.46"/>
    <x v="1"/>
    <s v="low Units"/>
    <n v="8.5085852498309402E-4"/>
  </r>
  <r>
    <x v="3"/>
    <s v="Outlet"/>
    <n v="1197831"/>
    <n v="44368"/>
    <s v="21-06-2021"/>
    <x v="11"/>
    <x v="1"/>
    <s v="Monday"/>
    <s v="21"/>
    <x v="1"/>
    <x v="34"/>
    <x v="37"/>
    <x v="1"/>
    <n v="25"/>
    <n v="123"/>
    <n v="3075"/>
    <n v="1199"/>
    <n v="0.39"/>
    <x v="1"/>
    <s v="low Units"/>
    <n v="3.6099765444257956E-4"/>
  </r>
  <r>
    <x v="3"/>
    <s v="Outlet"/>
    <n v="1197831"/>
    <n v="44368"/>
    <s v="21-06-2021"/>
    <x v="11"/>
    <x v="1"/>
    <s v="Monday"/>
    <s v="21"/>
    <x v="1"/>
    <x v="34"/>
    <x v="37"/>
    <x v="2"/>
    <n v="27"/>
    <n v="107"/>
    <n v="2889"/>
    <n v="1242"/>
    <n v="0.43"/>
    <x v="1"/>
    <s v="low Units"/>
    <n v="3.739441925084936E-4"/>
  </r>
  <r>
    <x v="3"/>
    <s v="Outlet"/>
    <n v="1197831"/>
    <n v="44368"/>
    <s v="21-06-2021"/>
    <x v="11"/>
    <x v="1"/>
    <s v="Monday"/>
    <s v="21"/>
    <x v="1"/>
    <x v="34"/>
    <x v="37"/>
    <x v="3"/>
    <n v="29"/>
    <n v="102"/>
    <n v="2958"/>
    <n v="1331"/>
    <n v="0.45"/>
    <x v="1"/>
    <s v="low Units"/>
    <n v="4.0074051548212954E-4"/>
  </r>
  <r>
    <x v="3"/>
    <s v="Outlet"/>
    <n v="1197831"/>
    <n v="44368"/>
    <s v="21-06-2021"/>
    <x v="11"/>
    <x v="1"/>
    <s v="Monday"/>
    <s v="21"/>
    <x v="1"/>
    <x v="34"/>
    <x v="37"/>
    <x v="4"/>
    <n v="41"/>
    <n v="105"/>
    <n v="4305"/>
    <n v="1636"/>
    <n v="0.38"/>
    <x v="1"/>
    <s v="low Units"/>
    <n v="4.9257061106593842E-4"/>
  </r>
  <r>
    <x v="3"/>
    <s v="Outlet"/>
    <n v="1197831"/>
    <n v="44368"/>
    <s v="21-06-2021"/>
    <x v="11"/>
    <x v="1"/>
    <s v="Monday"/>
    <s v="21"/>
    <x v="1"/>
    <x v="34"/>
    <x v="37"/>
    <x v="5"/>
    <n v="40"/>
    <n v="143"/>
    <n v="5720"/>
    <n v="2402"/>
    <n v="0.42"/>
    <x v="1"/>
    <s v="low Units"/>
    <n v="7.2319963800756973E-4"/>
  </r>
  <r>
    <x v="3"/>
    <s v="Outlet"/>
    <n v="1197831"/>
    <n v="44396"/>
    <s v="19-07-2021"/>
    <x v="5"/>
    <x v="1"/>
    <s v="Monday"/>
    <s v="19"/>
    <x v="1"/>
    <x v="34"/>
    <x v="37"/>
    <x v="0"/>
    <n v="43"/>
    <n v="238"/>
    <n v="10234"/>
    <n v="4298"/>
    <n v="0.42"/>
    <x v="1"/>
    <s v="low Units"/>
    <n v="1.2940516420301977E-3"/>
  </r>
  <r>
    <x v="3"/>
    <s v="Outlet"/>
    <n v="1197831"/>
    <n v="44396"/>
    <s v="19-07-2021"/>
    <x v="5"/>
    <x v="1"/>
    <s v="Monday"/>
    <s v="19"/>
    <x v="1"/>
    <x v="34"/>
    <x v="37"/>
    <x v="1"/>
    <n v="35"/>
    <n v="135"/>
    <n v="4725"/>
    <n v="1796"/>
    <n v="0.38"/>
    <x v="1"/>
    <s v="low Units"/>
    <n v="5.4074377596236272E-4"/>
  </r>
  <r>
    <x v="3"/>
    <s v="Outlet"/>
    <n v="1197831"/>
    <n v="44396"/>
    <s v="19-07-2021"/>
    <x v="5"/>
    <x v="1"/>
    <s v="Monday"/>
    <s v="19"/>
    <x v="1"/>
    <x v="34"/>
    <x v="37"/>
    <x v="2"/>
    <n v="33"/>
    <n v="131"/>
    <n v="4323"/>
    <n v="1859"/>
    <n v="0.43"/>
    <x v="1"/>
    <s v="low Units"/>
    <n v="5.5971195964032972E-4"/>
  </r>
  <r>
    <x v="3"/>
    <s v="Outlet"/>
    <n v="1197831"/>
    <n v="44396"/>
    <s v="19-07-2021"/>
    <x v="5"/>
    <x v="1"/>
    <s v="Monday"/>
    <s v="19"/>
    <x v="1"/>
    <x v="34"/>
    <x v="37"/>
    <x v="3"/>
    <n v="36"/>
    <n v="107"/>
    <n v="3852"/>
    <n v="1772"/>
    <n v="0.46"/>
    <x v="1"/>
    <s v="low Units"/>
    <n v="5.3351780122789898E-4"/>
  </r>
  <r>
    <x v="3"/>
    <s v="Outlet"/>
    <n v="1197831"/>
    <n v="44396"/>
    <s v="19-07-2021"/>
    <x v="5"/>
    <x v="1"/>
    <s v="Monday"/>
    <s v="19"/>
    <x v="1"/>
    <x v="34"/>
    <x v="37"/>
    <x v="4"/>
    <n v="43"/>
    <n v="116"/>
    <n v="4988"/>
    <n v="2045"/>
    <n v="0.41"/>
    <x v="1"/>
    <s v="low Units"/>
    <n v="6.1571326383242297E-4"/>
  </r>
  <r>
    <x v="3"/>
    <s v="Outlet"/>
    <n v="1197831"/>
    <n v="44396"/>
    <s v="19-07-2021"/>
    <x v="5"/>
    <x v="1"/>
    <s v="Monday"/>
    <s v="19"/>
    <x v="1"/>
    <x v="34"/>
    <x v="37"/>
    <x v="5"/>
    <n v="45"/>
    <n v="163"/>
    <n v="7335"/>
    <n v="3447"/>
    <n v="0.47"/>
    <x v="1"/>
    <s v="low Units"/>
    <n v="1.0378306212373409E-3"/>
  </r>
  <r>
    <x v="3"/>
    <s v="Outlet"/>
    <n v="1197831"/>
    <n v="44428"/>
    <s v="20-08-2021"/>
    <x v="6"/>
    <x v="1"/>
    <s v="Friday"/>
    <s v="20"/>
    <x v="1"/>
    <x v="34"/>
    <x v="37"/>
    <x v="0"/>
    <n v="41"/>
    <n v="230"/>
    <n v="9430"/>
    <n v="3961"/>
    <n v="0.42"/>
    <x v="1"/>
    <s v="low Units"/>
    <n v="1.1925869134671039E-3"/>
  </r>
  <r>
    <x v="3"/>
    <s v="Outlet"/>
    <n v="1197831"/>
    <n v="44428"/>
    <s v="20-08-2021"/>
    <x v="6"/>
    <x v="1"/>
    <s v="Friday"/>
    <s v="20"/>
    <x v="1"/>
    <x v="34"/>
    <x v="37"/>
    <x v="1"/>
    <n v="37"/>
    <n v="140"/>
    <n v="5180"/>
    <n v="2176"/>
    <n v="0.42"/>
    <x v="1"/>
    <s v="low Units"/>
    <n v="6.5515504259137036E-4"/>
  </r>
  <r>
    <x v="3"/>
    <s v="Outlet"/>
    <n v="1197831"/>
    <n v="44428"/>
    <s v="20-08-2021"/>
    <x v="6"/>
    <x v="1"/>
    <s v="Friday"/>
    <s v="20"/>
    <x v="1"/>
    <x v="34"/>
    <x v="37"/>
    <x v="2"/>
    <n v="38"/>
    <n v="113"/>
    <n v="4294"/>
    <n v="2018"/>
    <n v="0.47"/>
    <x v="1"/>
    <s v="low Units"/>
    <n v="6.0758404225615137E-4"/>
  </r>
  <r>
    <x v="3"/>
    <s v="Outlet"/>
    <n v="1197831"/>
    <n v="44428"/>
    <s v="20-08-2021"/>
    <x v="6"/>
    <x v="1"/>
    <s v="Friday"/>
    <s v="20"/>
    <x v="1"/>
    <x v="34"/>
    <x v="37"/>
    <x v="3"/>
    <n v="32"/>
    <n v="111"/>
    <n v="3552"/>
    <n v="1492"/>
    <n v="0.42"/>
    <x v="1"/>
    <s v="low Units"/>
    <n v="4.4921476265915656E-4"/>
  </r>
  <r>
    <x v="3"/>
    <s v="Outlet"/>
    <n v="1197831"/>
    <n v="44428"/>
    <s v="20-08-2021"/>
    <x v="6"/>
    <x v="1"/>
    <s v="Friday"/>
    <s v="20"/>
    <x v="1"/>
    <x v="34"/>
    <x v="37"/>
    <x v="4"/>
    <n v="40"/>
    <n v="105"/>
    <n v="4200"/>
    <n v="1554"/>
    <n v="0.37"/>
    <x v="1"/>
    <s v="low Units"/>
    <n v="4.6788186405652096E-4"/>
  </r>
  <r>
    <x v="3"/>
    <s v="Outlet"/>
    <n v="1197831"/>
    <n v="44428"/>
    <s v="20-08-2021"/>
    <x v="6"/>
    <x v="1"/>
    <s v="Friday"/>
    <s v="20"/>
    <x v="1"/>
    <x v="34"/>
    <x v="37"/>
    <x v="5"/>
    <n v="40"/>
    <n v="166"/>
    <n v="6640"/>
    <n v="3121"/>
    <n v="0.47"/>
    <x v="1"/>
    <s v="low Units"/>
    <n v="9.3967779776087633E-4"/>
  </r>
  <r>
    <x v="3"/>
    <s v="Outlet"/>
    <n v="1197831"/>
    <n v="44458"/>
    <s v="19-09-2021"/>
    <x v="7"/>
    <x v="1"/>
    <s v="Sunday"/>
    <s v="19"/>
    <x v="1"/>
    <x v="34"/>
    <x v="37"/>
    <x v="0"/>
    <n v="35"/>
    <n v="196"/>
    <n v="6860"/>
    <n v="3156"/>
    <n v="0.46"/>
    <x v="1"/>
    <s v="low Units"/>
    <n v="9.5021567758196918E-4"/>
  </r>
  <r>
    <x v="3"/>
    <s v="Outlet"/>
    <n v="1197831"/>
    <n v="44458"/>
    <s v="19-09-2021"/>
    <x v="7"/>
    <x v="1"/>
    <s v="Sunday"/>
    <s v="19"/>
    <x v="1"/>
    <x v="34"/>
    <x v="37"/>
    <x v="1"/>
    <n v="28"/>
    <n v="128"/>
    <n v="3584"/>
    <n v="1469"/>
    <n v="0.41"/>
    <x v="1"/>
    <s v="low Units"/>
    <n v="4.4228987020529552E-4"/>
  </r>
  <r>
    <x v="3"/>
    <s v="Outlet"/>
    <n v="1197831"/>
    <n v="44458"/>
    <s v="19-09-2021"/>
    <x v="7"/>
    <x v="1"/>
    <s v="Sunday"/>
    <s v="19"/>
    <x v="1"/>
    <x v="34"/>
    <x v="37"/>
    <x v="2"/>
    <n v="12"/>
    <n v="91"/>
    <n v="1092"/>
    <n v="459"/>
    <n v="0.42"/>
    <x v="1"/>
    <s v="low Units"/>
    <n v="1.3819676679661719E-4"/>
  </r>
  <r>
    <x v="3"/>
    <s v="Outlet"/>
    <n v="1197831"/>
    <n v="44458"/>
    <s v="19-09-2021"/>
    <x v="7"/>
    <x v="1"/>
    <s v="Sunday"/>
    <s v="19"/>
    <x v="1"/>
    <x v="34"/>
    <x v="37"/>
    <x v="3"/>
    <n v="12"/>
    <n v="83"/>
    <n v="996"/>
    <n v="418"/>
    <n v="0.42"/>
    <x v="1"/>
    <s v="low Units"/>
    <n v="1.2585239329190845E-4"/>
  </r>
  <r>
    <x v="3"/>
    <s v="Outlet"/>
    <n v="1197831"/>
    <n v="44458"/>
    <s v="19-09-2021"/>
    <x v="7"/>
    <x v="1"/>
    <s v="Sunday"/>
    <s v="19"/>
    <x v="1"/>
    <x v="34"/>
    <x v="37"/>
    <x v="4"/>
    <n v="20"/>
    <n v="78"/>
    <n v="1560"/>
    <n v="593"/>
    <n v="0.38"/>
    <x v="1"/>
    <s v="low Units"/>
    <n v="1.7854179239737254E-4"/>
  </r>
  <r>
    <x v="3"/>
    <s v="Outlet"/>
    <n v="1197831"/>
    <n v="44458"/>
    <s v="19-09-2021"/>
    <x v="7"/>
    <x v="1"/>
    <s v="Sunday"/>
    <s v="19"/>
    <x v="1"/>
    <x v="34"/>
    <x v="37"/>
    <x v="5"/>
    <n v="23"/>
    <n v="119"/>
    <n v="2737"/>
    <n v="1286"/>
    <n v="0.47"/>
    <x v="1"/>
    <s v="low Units"/>
    <n v="3.871918128550103E-4"/>
  </r>
  <r>
    <x v="3"/>
    <s v="Outlet"/>
    <n v="1197831"/>
    <n v="44490"/>
    <s v="21-10-2021"/>
    <x v="8"/>
    <x v="1"/>
    <s v="Thursday"/>
    <s v="21"/>
    <x v="1"/>
    <x v="34"/>
    <x v="37"/>
    <x v="0"/>
    <n v="20"/>
    <n v="173"/>
    <n v="3460"/>
    <n v="1626"/>
    <n v="0.47"/>
    <x v="1"/>
    <s v="low Units"/>
    <n v="4.8955978825991186E-4"/>
  </r>
  <r>
    <x v="3"/>
    <s v="Outlet"/>
    <n v="1197831"/>
    <n v="44490"/>
    <s v="21-10-2021"/>
    <x v="8"/>
    <x v="1"/>
    <s v="Thursday"/>
    <s v="21"/>
    <x v="1"/>
    <x v="34"/>
    <x v="37"/>
    <x v="1"/>
    <n v="14"/>
    <n v="112"/>
    <n v="1568"/>
    <n v="659"/>
    <n v="0.42"/>
    <x v="1"/>
    <s v="low Units"/>
    <n v="1.9841322291714756E-4"/>
  </r>
  <r>
    <x v="3"/>
    <s v="Outlet"/>
    <n v="1197831"/>
    <n v="44490"/>
    <s v="21-10-2021"/>
    <x v="8"/>
    <x v="1"/>
    <s v="Thursday"/>
    <s v="21"/>
    <x v="1"/>
    <x v="34"/>
    <x v="37"/>
    <x v="2"/>
    <n v="14"/>
    <n v="74"/>
    <n v="1036"/>
    <n v="435"/>
    <n v="0.42"/>
    <x v="1"/>
    <s v="low Units"/>
    <n v="1.3097079206215355E-4"/>
  </r>
  <r>
    <x v="3"/>
    <s v="Outlet"/>
    <n v="1197831"/>
    <n v="44490"/>
    <s v="21-10-2021"/>
    <x v="8"/>
    <x v="1"/>
    <s v="Thursday"/>
    <s v="21"/>
    <x v="1"/>
    <x v="34"/>
    <x v="37"/>
    <x v="3"/>
    <n v="15"/>
    <n v="62"/>
    <n v="930"/>
    <n v="391"/>
    <n v="0.42"/>
    <x v="1"/>
    <s v="low Units"/>
    <n v="1.1772317171563688E-4"/>
  </r>
  <r>
    <x v="3"/>
    <s v="Outlet"/>
    <n v="1197831"/>
    <n v="44490"/>
    <s v="21-10-2021"/>
    <x v="8"/>
    <x v="1"/>
    <s v="Thursday"/>
    <s v="21"/>
    <x v="1"/>
    <x v="34"/>
    <x v="37"/>
    <x v="4"/>
    <n v="22"/>
    <n v="68"/>
    <n v="1496"/>
    <n v="568"/>
    <n v="0.38"/>
    <x v="1"/>
    <s v="low Units"/>
    <n v="1.7101473538230625E-4"/>
  </r>
  <r>
    <x v="4"/>
    <s v="Outlet"/>
    <n v="1197831"/>
    <n v="44490"/>
    <s v="21-10-2021"/>
    <x v="8"/>
    <x v="1"/>
    <s v="Thursday"/>
    <s v="21"/>
    <x v="1"/>
    <x v="34"/>
    <x v="37"/>
    <x v="5"/>
    <n v="22"/>
    <n v="101"/>
    <n v="2222"/>
    <n v="1044"/>
    <n v="0.47"/>
    <x v="1"/>
    <s v="low Units"/>
    <n v="3.1432990094916848E-4"/>
  </r>
  <r>
    <x v="4"/>
    <s v="Outlet"/>
    <n v="1197831"/>
    <n v="44520"/>
    <s v="20-11-2021"/>
    <x v="9"/>
    <x v="1"/>
    <s v="Saturday"/>
    <s v="20"/>
    <x v="1"/>
    <x v="34"/>
    <x v="37"/>
    <x v="0"/>
    <n v="16"/>
    <n v="166"/>
    <n v="2656"/>
    <n v="1169"/>
    <n v="0.44"/>
    <x v="1"/>
    <s v="low Units"/>
    <n v="3.5196518602449999E-4"/>
  </r>
  <r>
    <x v="4"/>
    <s v="Outlet"/>
    <n v="1197831"/>
    <n v="44520"/>
    <s v="20-11-2021"/>
    <x v="9"/>
    <x v="1"/>
    <s v="Saturday"/>
    <s v="20"/>
    <x v="1"/>
    <x v="34"/>
    <x v="37"/>
    <x v="1"/>
    <n v="11"/>
    <n v="96"/>
    <n v="1056"/>
    <n v="401"/>
    <n v="0.38"/>
    <x v="1"/>
    <s v="low Units"/>
    <n v="1.2073399452166338E-4"/>
  </r>
  <r>
    <x v="4"/>
    <s v="Outlet"/>
    <n v="1197831"/>
    <n v="44520"/>
    <s v="20-11-2021"/>
    <x v="9"/>
    <x v="1"/>
    <s v="Saturday"/>
    <s v="20"/>
    <x v="1"/>
    <x v="34"/>
    <x v="37"/>
    <x v="2"/>
    <n v="19"/>
    <n v="81"/>
    <n v="1539"/>
    <n v="662"/>
    <n v="0.43"/>
    <x v="1"/>
    <s v="low Units"/>
    <n v="1.9931646975895553E-4"/>
  </r>
  <r>
    <x v="4"/>
    <s v="Outlet"/>
    <n v="1197831"/>
    <n v="44520"/>
    <s v="20-11-2021"/>
    <x v="9"/>
    <x v="1"/>
    <s v="Saturday"/>
    <s v="20"/>
    <x v="1"/>
    <x v="34"/>
    <x v="37"/>
    <x v="3"/>
    <n v="37"/>
    <n v="90"/>
    <n v="3330"/>
    <n v="1565"/>
    <n v="0.47"/>
    <x v="1"/>
    <s v="low Units"/>
    <n v="4.7119376914315006E-4"/>
  </r>
  <r>
    <x v="4"/>
    <s v="Outlet"/>
    <n v="1197831"/>
    <n v="44520"/>
    <s v="20-11-2021"/>
    <x v="9"/>
    <x v="1"/>
    <s v="Saturday"/>
    <s v="20"/>
    <x v="1"/>
    <x v="34"/>
    <x v="37"/>
    <x v="4"/>
    <n v="60"/>
    <n v="85"/>
    <n v="5100"/>
    <n v="2040"/>
    <n v="0.4"/>
    <x v="1"/>
    <s v="low Units"/>
    <n v="6.1420785242940969E-4"/>
  </r>
  <r>
    <x v="4"/>
    <s v="Outlet"/>
    <n v="1197831"/>
    <n v="44520"/>
    <s v="20-11-2021"/>
    <x v="9"/>
    <x v="1"/>
    <s v="Saturday"/>
    <s v="20"/>
    <x v="1"/>
    <x v="34"/>
    <x v="37"/>
    <x v="5"/>
    <n v="60"/>
    <n v="128"/>
    <n v="7680"/>
    <n v="3302"/>
    <n v="0.43"/>
    <x v="1"/>
    <s v="low Units"/>
    <n v="9.9417369054995651E-4"/>
  </r>
  <r>
    <x v="4"/>
    <s v="Outlet"/>
    <n v="1197831"/>
    <n v="44549"/>
    <s v="19-12-2021"/>
    <x v="10"/>
    <x v="1"/>
    <s v="Sunday"/>
    <s v="19"/>
    <x v="1"/>
    <x v="34"/>
    <x v="37"/>
    <x v="0"/>
    <n v="55"/>
    <n v="200"/>
    <n v="11000"/>
    <n v="4620"/>
    <n v="0.42"/>
    <x v="1"/>
    <s v="low Units"/>
    <n v="1.3910001363842514E-3"/>
  </r>
  <r>
    <x v="4"/>
    <s v="Outlet"/>
    <n v="1197831"/>
    <n v="44549"/>
    <s v="19-12-2021"/>
    <x v="10"/>
    <x v="1"/>
    <s v="Sunday"/>
    <s v="19"/>
    <x v="1"/>
    <x v="34"/>
    <x v="37"/>
    <x v="1"/>
    <n v="47"/>
    <n v="149"/>
    <n v="7003"/>
    <n v="2661"/>
    <n v="0.38"/>
    <x v="1"/>
    <s v="low Units"/>
    <n v="8.0117994868365643E-4"/>
  </r>
  <r>
    <x v="4"/>
    <s v="Outlet"/>
    <n v="1197831"/>
    <n v="44549"/>
    <s v="19-12-2021"/>
    <x v="10"/>
    <x v="1"/>
    <s v="Sunday"/>
    <s v="19"/>
    <x v="1"/>
    <x v="34"/>
    <x v="37"/>
    <x v="2"/>
    <n v="44"/>
    <n v="131"/>
    <n v="5764"/>
    <n v="2594"/>
    <n v="0.45"/>
    <x v="1"/>
    <s v="low Units"/>
    <n v="7.8100743588327881E-4"/>
  </r>
  <r>
    <x v="4"/>
    <s v="Outlet"/>
    <n v="1197831"/>
    <n v="44549"/>
    <s v="19-12-2021"/>
    <x v="10"/>
    <x v="1"/>
    <s v="Sunday"/>
    <s v="19"/>
    <x v="1"/>
    <x v="34"/>
    <x v="37"/>
    <x v="3"/>
    <n v="45"/>
    <n v="114"/>
    <n v="5130"/>
    <n v="2309"/>
    <n v="0.45"/>
    <x v="1"/>
    <s v="low Units"/>
    <n v="6.9519898591152306E-4"/>
  </r>
  <r>
    <x v="4"/>
    <s v="Outlet"/>
    <n v="1197831"/>
    <n v="44549"/>
    <s v="19-12-2021"/>
    <x v="10"/>
    <x v="1"/>
    <s v="Sunday"/>
    <s v="19"/>
    <x v="1"/>
    <x v="34"/>
    <x v="37"/>
    <x v="4"/>
    <n v="55"/>
    <n v="98"/>
    <n v="5390"/>
    <n v="2156"/>
    <n v="0.4"/>
    <x v="1"/>
    <s v="low Units"/>
    <n v="6.4913339697931735E-4"/>
  </r>
  <r>
    <x v="4"/>
    <s v="Outlet"/>
    <n v="1197831"/>
    <n v="44549"/>
    <s v="19-12-2021"/>
    <x v="10"/>
    <x v="1"/>
    <s v="Sunday"/>
    <s v="19"/>
    <x v="1"/>
    <x v="34"/>
    <x v="37"/>
    <x v="5"/>
    <n v="51"/>
    <n v="128"/>
    <n v="6528"/>
    <n v="2807"/>
    <n v="0.43"/>
    <x v="1"/>
    <s v="low Units"/>
    <n v="8.4513796165164366E-4"/>
  </r>
  <r>
    <x v="4"/>
    <s v="Outlet"/>
    <n v="1197831"/>
    <n v="44212"/>
    <s v="16-01-2021"/>
    <x v="0"/>
    <x v="1"/>
    <s v="Saturday"/>
    <s v="16"/>
    <x v="1"/>
    <x v="34"/>
    <x v="37"/>
    <x v="0"/>
    <n v="17"/>
    <n v="176"/>
    <n v="2992"/>
    <n v="1137"/>
    <n v="0.38"/>
    <x v="1"/>
    <s v="low Units"/>
    <n v="3.4233055304521516E-4"/>
  </r>
  <r>
    <x v="4"/>
    <s v="Outlet"/>
    <n v="1197831"/>
    <n v="44212"/>
    <s v="16-01-2021"/>
    <x v="0"/>
    <x v="1"/>
    <s v="Saturday"/>
    <s v="16"/>
    <x v="1"/>
    <x v="34"/>
    <x v="37"/>
    <x v="1"/>
    <n v="16"/>
    <n v="105"/>
    <n v="1680"/>
    <n v="638"/>
    <n v="0.38"/>
    <x v="1"/>
    <s v="low Units"/>
    <n v="1.9209049502449187E-4"/>
  </r>
  <r>
    <x v="4"/>
    <s v="Outlet"/>
    <n v="1197831"/>
    <n v="44212"/>
    <s v="16-01-2021"/>
    <x v="0"/>
    <x v="1"/>
    <s v="Saturday"/>
    <s v="16"/>
    <x v="1"/>
    <x v="34"/>
    <x v="37"/>
    <x v="2"/>
    <n v="12"/>
    <n v="116"/>
    <n v="1392"/>
    <n v="557"/>
    <n v="0.4"/>
    <x v="1"/>
    <s v="low Units"/>
    <n v="1.6770283029567706E-4"/>
  </r>
  <r>
    <x v="4"/>
    <s v="Outlet"/>
    <n v="1197831"/>
    <n v="44212"/>
    <s v="16-01-2021"/>
    <x v="0"/>
    <x v="1"/>
    <s v="Saturday"/>
    <s v="16"/>
    <x v="1"/>
    <x v="34"/>
    <x v="37"/>
    <x v="3"/>
    <n v="16"/>
    <n v="70"/>
    <n v="1120"/>
    <n v="448"/>
    <n v="0.4"/>
    <x v="1"/>
    <s v="low Units"/>
    <n v="1.3488486170998802E-4"/>
  </r>
  <r>
    <x v="4"/>
    <s v="Outlet"/>
    <n v="1197831"/>
    <n v="44212"/>
    <s v="16-01-2021"/>
    <x v="0"/>
    <x v="1"/>
    <s v="Saturday"/>
    <s v="16"/>
    <x v="1"/>
    <x v="34"/>
    <x v="37"/>
    <x v="4"/>
    <n v="28"/>
    <n v="88"/>
    <n v="2464"/>
    <n v="1010"/>
    <n v="0.41"/>
    <x v="1"/>
    <s v="low Units"/>
    <n v="3.0409310340867839E-4"/>
  </r>
  <r>
    <x v="4"/>
    <s v="Outlet"/>
    <n v="1197831"/>
    <n v="44212"/>
    <s v="16-01-2021"/>
    <x v="0"/>
    <x v="1"/>
    <s v="Saturday"/>
    <s v="16"/>
    <x v="1"/>
    <x v="34"/>
    <x v="37"/>
    <x v="5"/>
    <n v="17"/>
    <n v="119"/>
    <n v="2023"/>
    <n v="749"/>
    <n v="0.37"/>
    <x v="1"/>
    <s v="low Units"/>
    <n v="2.2551062817138619E-4"/>
  </r>
  <r>
    <x v="4"/>
    <s v="Outlet"/>
    <n v="1197831"/>
    <n v="44241"/>
    <s v="14-02-2021"/>
    <x v="1"/>
    <x v="1"/>
    <s v="Sunday"/>
    <s v="14"/>
    <x v="1"/>
    <x v="34"/>
    <x v="37"/>
    <x v="0"/>
    <n v="18"/>
    <n v="204"/>
    <n v="3672"/>
    <n v="1469"/>
    <n v="0.4"/>
    <x v="1"/>
    <s v="low Units"/>
    <n v="4.4228987020529552E-4"/>
  </r>
  <r>
    <x v="4"/>
    <s v="Outlet"/>
    <n v="1197831"/>
    <n v="44241"/>
    <s v="14-02-2021"/>
    <x v="1"/>
    <x v="1"/>
    <s v="Sunday"/>
    <s v="14"/>
    <x v="1"/>
    <x v="34"/>
    <x v="37"/>
    <x v="1"/>
    <n v="17"/>
    <n v="75"/>
    <n v="1275"/>
    <n v="523"/>
    <n v="0.41"/>
    <x v="1"/>
    <s v="low Units"/>
    <n v="1.5746603275518692E-4"/>
  </r>
  <r>
    <x v="4"/>
    <s v="Outlet"/>
    <n v="1197831"/>
    <n v="44241"/>
    <s v="14-02-2021"/>
    <x v="1"/>
    <x v="1"/>
    <s v="Sunday"/>
    <s v="14"/>
    <x v="1"/>
    <x v="34"/>
    <x v="37"/>
    <x v="2"/>
    <n v="11"/>
    <n v="90"/>
    <n v="990"/>
    <n v="386"/>
    <n v="0.39"/>
    <x v="1"/>
    <s v="low Units"/>
    <n v="1.1621776031262361E-4"/>
  </r>
  <r>
    <x v="2"/>
    <s v="Outlet"/>
    <n v="1185732"/>
    <n v="44232"/>
    <s v="05-02-2021"/>
    <x v="1"/>
    <x v="1"/>
    <s v="Friday"/>
    <s v="05"/>
    <x v="0"/>
    <x v="45"/>
    <x v="47"/>
    <x v="3"/>
    <n v="24"/>
    <n v="39"/>
    <n v="936"/>
    <n v="309"/>
    <n v="0.33"/>
    <x v="1"/>
    <s v="low Units"/>
    <n v="9.3034424706219416E-5"/>
  </r>
  <r>
    <x v="2"/>
    <s v="Outlet"/>
    <n v="1185732"/>
    <n v="44232"/>
    <s v="05-02-2021"/>
    <x v="1"/>
    <x v="1"/>
    <s v="Friday"/>
    <s v="05"/>
    <x v="0"/>
    <x v="45"/>
    <x v="47"/>
    <x v="4"/>
    <n v="39"/>
    <n v="66"/>
    <n v="2574"/>
    <n v="952"/>
    <n v="0.37"/>
    <x v="1"/>
    <s v="low Units"/>
    <n v="2.8663033113372456E-4"/>
  </r>
  <r>
    <x v="2"/>
    <s v="Outlet"/>
    <n v="1185732"/>
    <n v="44232"/>
    <s v="05-02-2021"/>
    <x v="1"/>
    <x v="1"/>
    <s v="Friday"/>
    <s v="05"/>
    <x v="0"/>
    <x v="45"/>
    <x v="47"/>
    <x v="5"/>
    <n v="32"/>
    <n v="96"/>
    <n v="3072"/>
    <n v="1198"/>
    <n v="0.39"/>
    <x v="1"/>
    <s v="low Units"/>
    <n v="3.606965721619769E-4"/>
  </r>
  <r>
    <x v="2"/>
    <s v="Outlet"/>
    <n v="1185732"/>
    <n v="44258"/>
    <s v="03-03-2021"/>
    <x v="2"/>
    <x v="1"/>
    <s v="Wednesday"/>
    <s v="03"/>
    <x v="0"/>
    <x v="45"/>
    <x v="47"/>
    <x v="0"/>
    <n v="26"/>
    <n v="182"/>
    <n v="4732"/>
    <n v="2035"/>
    <n v="0.43"/>
    <x v="1"/>
    <s v="low Units"/>
    <n v="6.1270244102639641E-4"/>
  </r>
  <r>
    <x v="2"/>
    <s v="Outlet"/>
    <n v="1185732"/>
    <n v="44258"/>
    <s v="03-03-2021"/>
    <x v="2"/>
    <x v="1"/>
    <s v="Wednesday"/>
    <s v="03"/>
    <x v="0"/>
    <x v="45"/>
    <x v="47"/>
    <x v="1"/>
    <n v="32"/>
    <n v="68"/>
    <n v="2176"/>
    <n v="979"/>
    <n v="0.45"/>
    <x v="1"/>
    <s v="low Units"/>
    <n v="2.9475955270999611E-4"/>
  </r>
  <r>
    <x v="2"/>
    <s v="Outlet"/>
    <n v="1185732"/>
    <n v="44258"/>
    <s v="03-03-2021"/>
    <x v="2"/>
    <x v="1"/>
    <s v="Wednesday"/>
    <s v="03"/>
    <x v="0"/>
    <x v="45"/>
    <x v="47"/>
    <x v="2"/>
    <n v="23"/>
    <n v="75"/>
    <n v="1725"/>
    <n v="552"/>
    <n v="0.32"/>
    <x v="1"/>
    <s v="low Units"/>
    <n v="1.6619741889266381E-4"/>
  </r>
  <r>
    <x v="2"/>
    <s v="Outlet"/>
    <n v="1185732"/>
    <n v="44258"/>
    <s v="03-03-2021"/>
    <x v="2"/>
    <x v="1"/>
    <s v="Wednesday"/>
    <s v="03"/>
    <x v="0"/>
    <x v="45"/>
    <x v="47"/>
    <x v="3"/>
    <n v="27"/>
    <n v="34"/>
    <n v="918"/>
    <n v="294"/>
    <n v="0.32"/>
    <x v="1"/>
    <s v="low Units"/>
    <n v="8.8518190497179631E-5"/>
  </r>
  <r>
    <x v="2"/>
    <s v="Outlet"/>
    <n v="1185732"/>
    <n v="44258"/>
    <s v="03-03-2021"/>
    <x v="2"/>
    <x v="1"/>
    <s v="Wednesday"/>
    <s v="03"/>
    <x v="0"/>
    <x v="45"/>
    <x v="47"/>
    <x v="4"/>
    <n v="39"/>
    <n v="53"/>
    <n v="2067"/>
    <n v="703"/>
    <n v="0.34"/>
    <x v="1"/>
    <s v="low Units"/>
    <n v="2.1166084326366426E-4"/>
  </r>
  <r>
    <x v="2"/>
    <s v="Outlet"/>
    <n v="1185732"/>
    <n v="44258"/>
    <s v="03-03-2021"/>
    <x v="2"/>
    <x v="1"/>
    <s v="Wednesday"/>
    <s v="03"/>
    <x v="0"/>
    <x v="45"/>
    <x v="47"/>
    <x v="5"/>
    <n v="29"/>
    <n v="85"/>
    <n v="2465"/>
    <n v="961"/>
    <n v="0.39"/>
    <x v="1"/>
    <s v="low Units"/>
    <n v="2.8934007165914841E-4"/>
  </r>
  <r>
    <x v="2"/>
    <s v="Outlet"/>
    <n v="1185732"/>
    <n v="44290"/>
    <s v="04-04-2021"/>
    <x v="3"/>
    <x v="1"/>
    <s v="Sunday"/>
    <s v="04"/>
    <x v="0"/>
    <x v="45"/>
    <x v="47"/>
    <x v="0"/>
    <n v="28"/>
    <n v="155"/>
    <n v="4340"/>
    <n v="1996"/>
    <n v="0.46"/>
    <x v="1"/>
    <s v="low Units"/>
    <n v="6.0096023208289304E-4"/>
  </r>
  <r>
    <x v="2"/>
    <s v="Outlet"/>
    <n v="1185732"/>
    <n v="44290"/>
    <s v="04-04-2021"/>
    <x v="3"/>
    <x v="1"/>
    <s v="Sunday"/>
    <s v="04"/>
    <x v="0"/>
    <x v="45"/>
    <x v="47"/>
    <x v="1"/>
    <n v="30"/>
    <n v="64"/>
    <n v="1920"/>
    <n v="845"/>
    <n v="0.44"/>
    <x v="1"/>
    <s v="low Units"/>
    <n v="2.5441452710924076E-4"/>
  </r>
  <r>
    <x v="2"/>
    <s v="Outlet"/>
    <n v="1185732"/>
    <n v="44290"/>
    <s v="04-04-2021"/>
    <x v="3"/>
    <x v="1"/>
    <s v="Sunday"/>
    <s v="04"/>
    <x v="0"/>
    <x v="45"/>
    <x v="47"/>
    <x v="2"/>
    <n v="20"/>
    <n v="64"/>
    <n v="1280"/>
    <n v="461"/>
    <n v="0.36"/>
    <x v="1"/>
    <s v="low Units"/>
    <n v="1.387989313578225E-4"/>
  </r>
  <r>
    <x v="2"/>
    <s v="Outlet"/>
    <n v="1185732"/>
    <n v="44290"/>
    <s v="04-04-2021"/>
    <x v="3"/>
    <x v="1"/>
    <s v="Sunday"/>
    <s v="04"/>
    <x v="0"/>
    <x v="45"/>
    <x v="47"/>
    <x v="3"/>
    <n v="26"/>
    <n v="41"/>
    <n v="1066"/>
    <n v="341"/>
    <n v="0.32"/>
    <x v="1"/>
    <s v="low Units"/>
    <n v="1.0266905768550427E-4"/>
  </r>
  <r>
    <x v="2"/>
    <s v="Outlet"/>
    <n v="1185732"/>
    <n v="44290"/>
    <s v="04-04-2021"/>
    <x v="3"/>
    <x v="1"/>
    <s v="Sunday"/>
    <s v="04"/>
    <x v="0"/>
    <x v="45"/>
    <x v="47"/>
    <x v="4"/>
    <n v="37"/>
    <n v="40"/>
    <n v="1480"/>
    <n v="503"/>
    <n v="0.34"/>
    <x v="1"/>
    <s v="low Units"/>
    <n v="1.5144438714313386E-4"/>
  </r>
  <r>
    <x v="2"/>
    <s v="Outlet"/>
    <n v="1185732"/>
    <n v="44290"/>
    <s v="04-04-2021"/>
    <x v="3"/>
    <x v="1"/>
    <s v="Sunday"/>
    <s v="04"/>
    <x v="0"/>
    <x v="45"/>
    <x v="47"/>
    <x v="5"/>
    <n v="26"/>
    <n v="94"/>
    <n v="2444"/>
    <n v="1026"/>
    <n v="0.42"/>
    <x v="1"/>
    <s v="low Units"/>
    <n v="3.0891041989832078E-4"/>
  </r>
  <r>
    <x v="2"/>
    <s v="Outlet"/>
    <n v="1185732"/>
    <n v="44319"/>
    <s v="03-05-2021"/>
    <x v="4"/>
    <x v="1"/>
    <s v="Monday"/>
    <s v="03"/>
    <x v="0"/>
    <x v="45"/>
    <x v="47"/>
    <x v="0"/>
    <n v="40"/>
    <n v="191"/>
    <n v="7640"/>
    <n v="3362"/>
    <n v="0.44"/>
    <x v="1"/>
    <s v="low Units"/>
    <n v="1.0122386273861154E-3"/>
  </r>
  <r>
    <x v="2"/>
    <s v="Outlet"/>
    <n v="1185732"/>
    <n v="44319"/>
    <s v="03-05-2021"/>
    <x v="4"/>
    <x v="1"/>
    <s v="Monday"/>
    <s v="03"/>
    <x v="0"/>
    <x v="45"/>
    <x v="47"/>
    <x v="1"/>
    <n v="35"/>
    <n v="83"/>
    <n v="2905"/>
    <n v="1278"/>
    <n v="0.44"/>
    <x v="1"/>
    <s v="low Units"/>
    <n v="3.84783154610189E-4"/>
  </r>
  <r>
    <x v="2"/>
    <s v="Outlet"/>
    <n v="1185732"/>
    <n v="44319"/>
    <s v="03-05-2021"/>
    <x v="4"/>
    <x v="1"/>
    <s v="Monday"/>
    <s v="03"/>
    <x v="0"/>
    <x v="45"/>
    <x v="47"/>
    <x v="2"/>
    <n v="32"/>
    <n v="83"/>
    <n v="2656"/>
    <n v="903"/>
    <n v="0.34"/>
    <x v="1"/>
    <s v="low Units"/>
    <n v="2.7187729938419459E-4"/>
  </r>
  <r>
    <x v="2"/>
    <s v="Outlet"/>
    <n v="1185732"/>
    <n v="44319"/>
    <s v="03-05-2021"/>
    <x v="4"/>
    <x v="1"/>
    <s v="Monday"/>
    <s v="03"/>
    <x v="0"/>
    <x v="45"/>
    <x v="47"/>
    <x v="3"/>
    <n v="32"/>
    <n v="74"/>
    <n v="2368"/>
    <n v="781"/>
    <n v="0.33"/>
    <x v="1"/>
    <s v="low Units"/>
    <n v="2.3514526115067107E-4"/>
  </r>
  <r>
    <x v="2"/>
    <s v="Outlet"/>
    <n v="1185732"/>
    <n v="44319"/>
    <s v="03-05-2021"/>
    <x v="4"/>
    <x v="1"/>
    <s v="Monday"/>
    <s v="03"/>
    <x v="0"/>
    <x v="45"/>
    <x v="47"/>
    <x v="4"/>
    <n v="37"/>
    <n v="83"/>
    <n v="3071"/>
    <n v="1075"/>
    <n v="0.35"/>
    <x v="1"/>
    <s v="low Units"/>
    <n v="3.236634516478507E-4"/>
  </r>
  <r>
    <x v="2"/>
    <s v="Outlet"/>
    <n v="1185732"/>
    <n v="44319"/>
    <s v="03-05-2021"/>
    <x v="4"/>
    <x v="1"/>
    <s v="Monday"/>
    <s v="03"/>
    <x v="0"/>
    <x v="45"/>
    <x v="47"/>
    <x v="5"/>
    <n v="41"/>
    <n v="128"/>
    <n v="5248"/>
    <n v="2204"/>
    <n v="0.42"/>
    <x v="1"/>
    <s v="low Units"/>
    <n v="6.6358534644824461E-4"/>
  </r>
  <r>
    <x v="2"/>
    <s v="Outlet"/>
    <n v="1185732"/>
    <n v="44352"/>
    <s v="05-06-2021"/>
    <x v="11"/>
    <x v="1"/>
    <s v="Saturday"/>
    <s v="05"/>
    <x v="0"/>
    <x v="45"/>
    <x v="47"/>
    <x v="0"/>
    <n v="40"/>
    <n v="206"/>
    <n v="8240"/>
    <n v="3873"/>
    <n v="0.47"/>
    <x v="1"/>
    <s v="low Units"/>
    <n v="1.1660916727740706E-3"/>
  </r>
  <r>
    <x v="2"/>
    <s v="Outlet"/>
    <n v="1185732"/>
    <n v="44352"/>
    <s v="05-06-2021"/>
    <x v="11"/>
    <x v="1"/>
    <s v="Saturday"/>
    <s v="05"/>
    <x v="0"/>
    <x v="45"/>
    <x v="47"/>
    <x v="1"/>
    <n v="38"/>
    <n v="124"/>
    <n v="4712"/>
    <n v="2215"/>
    <n v="0.47"/>
    <x v="1"/>
    <s v="low Units"/>
    <n v="6.6689725153487383E-4"/>
  </r>
  <r>
    <x v="2"/>
    <s v="Outlet"/>
    <n v="1185732"/>
    <n v="44352"/>
    <s v="05-06-2021"/>
    <x v="11"/>
    <x v="1"/>
    <s v="Saturday"/>
    <s v="05"/>
    <x v="0"/>
    <x v="45"/>
    <x v="47"/>
    <x v="2"/>
    <n v="35"/>
    <n v="96"/>
    <n v="3360"/>
    <n v="1109"/>
    <n v="0.33"/>
    <x v="1"/>
    <s v="low Units"/>
    <n v="3.339002491883409E-4"/>
  </r>
  <r>
    <x v="2"/>
    <s v="Outlet"/>
    <n v="1185732"/>
    <n v="44352"/>
    <s v="05-06-2021"/>
    <x v="11"/>
    <x v="1"/>
    <s v="Saturday"/>
    <s v="05"/>
    <x v="0"/>
    <x v="45"/>
    <x v="47"/>
    <x v="3"/>
    <n v="35"/>
    <n v="85"/>
    <n v="2975"/>
    <n v="1041"/>
    <n v="0.35"/>
    <x v="1"/>
    <s v="low Units"/>
    <n v="3.1342665410736057E-4"/>
  </r>
  <r>
    <x v="2"/>
    <s v="Outlet"/>
    <n v="1185732"/>
    <n v="44352"/>
    <s v="05-06-2021"/>
    <x v="11"/>
    <x v="1"/>
    <s v="Saturday"/>
    <s v="05"/>
    <x v="0"/>
    <x v="45"/>
    <x v="47"/>
    <x v="4"/>
    <n v="36"/>
    <n v="91"/>
    <n v="3276"/>
    <n v="1048"/>
    <n v="0.32"/>
    <x v="1"/>
    <s v="low Units"/>
    <n v="3.1553423007157916E-4"/>
  </r>
  <r>
    <x v="2"/>
    <s v="Outlet"/>
    <n v="1185732"/>
    <n v="44352"/>
    <s v="05-06-2021"/>
    <x v="11"/>
    <x v="1"/>
    <s v="Saturday"/>
    <s v="05"/>
    <x v="0"/>
    <x v="45"/>
    <x v="47"/>
    <x v="5"/>
    <n v="39"/>
    <n v="128"/>
    <n v="4992"/>
    <n v="1947"/>
    <n v="0.39"/>
    <x v="1"/>
    <s v="low Units"/>
    <n v="5.8620720033336312E-4"/>
  </r>
  <r>
    <x v="2"/>
    <s v="Outlet"/>
    <n v="1185732"/>
    <n v="44380"/>
    <s v="03-07-2021"/>
    <x v="5"/>
    <x v="1"/>
    <s v="Saturday"/>
    <s v="03"/>
    <x v="0"/>
    <x v="45"/>
    <x v="47"/>
    <x v="0"/>
    <n v="42"/>
    <n v="195"/>
    <n v="8190"/>
    <n v="3686"/>
    <n v="0.45"/>
    <x v="1"/>
    <s v="low Units"/>
    <n v="1.1097892863013747E-3"/>
  </r>
  <r>
    <x v="2"/>
    <s v="Outlet"/>
    <n v="1185732"/>
    <n v="44380"/>
    <s v="03-07-2021"/>
    <x v="5"/>
    <x v="1"/>
    <s v="Saturday"/>
    <s v="03"/>
    <x v="0"/>
    <x v="45"/>
    <x v="47"/>
    <x v="1"/>
    <n v="38"/>
    <n v="120"/>
    <n v="4560"/>
    <n v="1915"/>
    <n v="0.42"/>
    <x v="1"/>
    <s v="low Units"/>
    <n v="5.7657256735407824E-4"/>
  </r>
  <r>
    <x v="2"/>
    <s v="Outlet"/>
    <n v="1185732"/>
    <n v="44380"/>
    <s v="03-07-2021"/>
    <x v="5"/>
    <x v="1"/>
    <s v="Saturday"/>
    <s v="03"/>
    <x v="0"/>
    <x v="45"/>
    <x v="47"/>
    <x v="2"/>
    <n v="29"/>
    <n v="111"/>
    <n v="3219"/>
    <n v="1094"/>
    <n v="0.34"/>
    <x v="1"/>
    <s v="low Units"/>
    <n v="3.2938401497930106E-4"/>
  </r>
  <r>
    <x v="2"/>
    <s v="Outlet"/>
    <n v="1185732"/>
    <n v="44380"/>
    <s v="03-07-2021"/>
    <x v="5"/>
    <x v="1"/>
    <s v="Saturday"/>
    <s v="03"/>
    <x v="0"/>
    <x v="45"/>
    <x v="47"/>
    <x v="3"/>
    <n v="34"/>
    <n v="94"/>
    <n v="3196"/>
    <n v="1151"/>
    <n v="0.36"/>
    <x v="1"/>
    <s v="low Units"/>
    <n v="3.4654570497365229E-4"/>
  </r>
  <r>
    <x v="2"/>
    <s v="Outlet"/>
    <n v="1185732"/>
    <n v="44380"/>
    <s v="03-07-2021"/>
    <x v="5"/>
    <x v="1"/>
    <s v="Saturday"/>
    <s v="03"/>
    <x v="0"/>
    <x v="45"/>
    <x v="47"/>
    <x v="4"/>
    <n v="43"/>
    <n v="93"/>
    <n v="3999"/>
    <n v="1320"/>
    <n v="0.33"/>
    <x v="1"/>
    <s v="low Units"/>
    <n v="3.9742861039550044E-4"/>
  </r>
  <r>
    <x v="2"/>
    <s v="Outlet"/>
    <n v="1185732"/>
    <n v="44380"/>
    <s v="03-07-2021"/>
    <x v="5"/>
    <x v="1"/>
    <s v="Saturday"/>
    <s v="03"/>
    <x v="0"/>
    <x v="45"/>
    <x v="47"/>
    <x v="5"/>
    <n v="40"/>
    <n v="152"/>
    <n v="6080"/>
    <n v="2310"/>
    <n v="0.38"/>
    <x v="1"/>
    <s v="low Units"/>
    <n v="6.9550006819212571E-4"/>
  </r>
  <r>
    <x v="2"/>
    <s v="Outlet"/>
    <n v="1185732"/>
    <n v="44412"/>
    <s v="04-08-2021"/>
    <x v="6"/>
    <x v="1"/>
    <s v="Wednesday"/>
    <s v="04"/>
    <x v="0"/>
    <x v="45"/>
    <x v="47"/>
    <x v="0"/>
    <n v="40"/>
    <n v="194"/>
    <n v="7760"/>
    <n v="3259"/>
    <n v="0.42"/>
    <x v="1"/>
    <s v="low Units"/>
    <n v="9.8122715248404242E-4"/>
  </r>
  <r>
    <x v="2"/>
    <s v="Outlet"/>
    <n v="1185732"/>
    <n v="44412"/>
    <s v="04-08-2021"/>
    <x v="6"/>
    <x v="1"/>
    <s v="Wednesday"/>
    <s v="04"/>
    <x v="0"/>
    <x v="45"/>
    <x v="47"/>
    <x v="1"/>
    <n v="34"/>
    <n v="128"/>
    <n v="4352"/>
    <n v="1871"/>
    <n v="0.43"/>
    <x v="1"/>
    <s v="low Units"/>
    <n v="5.6332494700756159E-4"/>
  </r>
  <r>
    <x v="2"/>
    <s v="Outlet"/>
    <n v="1185732"/>
    <n v="44412"/>
    <s v="04-08-2021"/>
    <x v="6"/>
    <x v="1"/>
    <s v="Wednesday"/>
    <s v="04"/>
    <x v="0"/>
    <x v="45"/>
    <x v="47"/>
    <x v="2"/>
    <n v="36"/>
    <n v="107"/>
    <n v="3852"/>
    <n v="1348"/>
    <n v="0.35"/>
    <x v="1"/>
    <s v="low Units"/>
    <n v="4.058589142523747E-4"/>
  </r>
  <r>
    <x v="2"/>
    <s v="Outlet"/>
    <n v="1185732"/>
    <n v="44412"/>
    <s v="04-08-2021"/>
    <x v="6"/>
    <x v="1"/>
    <s v="Wednesday"/>
    <s v="04"/>
    <x v="0"/>
    <x v="45"/>
    <x v="47"/>
    <x v="3"/>
    <n v="32"/>
    <n v="72"/>
    <n v="2304"/>
    <n v="760"/>
    <n v="0.33"/>
    <x v="1"/>
    <s v="low Units"/>
    <n v="2.2882253325801541E-4"/>
  </r>
  <r>
    <x v="2"/>
    <s v="Outlet"/>
    <n v="1185732"/>
    <n v="44412"/>
    <s v="04-08-2021"/>
    <x v="6"/>
    <x v="1"/>
    <s v="Wednesday"/>
    <s v="04"/>
    <x v="0"/>
    <x v="45"/>
    <x v="47"/>
    <x v="4"/>
    <n v="43"/>
    <n v="62"/>
    <n v="2666"/>
    <n v="880"/>
    <n v="0.33"/>
    <x v="1"/>
    <s v="low Units"/>
    <n v="2.6495240693033361E-4"/>
  </r>
  <r>
    <x v="2"/>
    <s v="Outlet"/>
    <n v="1185732"/>
    <n v="44412"/>
    <s v="04-08-2021"/>
    <x v="6"/>
    <x v="1"/>
    <s v="Wednesday"/>
    <s v="04"/>
    <x v="0"/>
    <x v="45"/>
    <x v="47"/>
    <x v="5"/>
    <n v="44"/>
    <n v="124"/>
    <n v="5456"/>
    <n v="2073"/>
    <n v="0.38"/>
    <x v="1"/>
    <s v="low Units"/>
    <n v="6.2414356768929723E-4"/>
  </r>
  <r>
    <x v="2"/>
    <s v="Outlet"/>
    <n v="1185732"/>
    <n v="44442"/>
    <s v="03-09-2021"/>
    <x v="7"/>
    <x v="1"/>
    <s v="Friday"/>
    <s v="03"/>
    <x v="0"/>
    <x v="45"/>
    <x v="47"/>
    <x v="0"/>
    <n v="43"/>
    <n v="170"/>
    <n v="7310"/>
    <n v="3436"/>
    <n v="0.47"/>
    <x v="1"/>
    <s v="low Units"/>
    <n v="1.0345187161507118E-3"/>
  </r>
  <r>
    <x v="2"/>
    <s v="Outlet"/>
    <n v="1185732"/>
    <n v="44442"/>
    <s v="03-09-2021"/>
    <x v="7"/>
    <x v="1"/>
    <s v="Friday"/>
    <s v="03"/>
    <x v="0"/>
    <x v="45"/>
    <x v="47"/>
    <x v="1"/>
    <n v="40"/>
    <n v="93"/>
    <n v="3720"/>
    <n v="1748"/>
    <n v="0.47"/>
    <x v="1"/>
    <s v="low Units"/>
    <n v="5.2629182649343534E-4"/>
  </r>
  <r>
    <x v="2"/>
    <s v="Outlet"/>
    <n v="1185732"/>
    <n v="44442"/>
    <s v="03-09-2021"/>
    <x v="7"/>
    <x v="1"/>
    <s v="Friday"/>
    <s v="03"/>
    <x v="0"/>
    <x v="45"/>
    <x v="47"/>
    <x v="2"/>
    <n v="33"/>
    <n v="64"/>
    <n v="2112"/>
    <n v="676"/>
    <n v="0.32"/>
    <x v="1"/>
    <s v="low Units"/>
    <n v="2.0353162168739263E-4"/>
  </r>
  <r>
    <x v="2"/>
    <s v="Outlet"/>
    <n v="1185732"/>
    <n v="44442"/>
    <s v="03-09-2021"/>
    <x v="7"/>
    <x v="1"/>
    <s v="Friday"/>
    <s v="03"/>
    <x v="0"/>
    <x v="45"/>
    <x v="47"/>
    <x v="3"/>
    <n v="30"/>
    <n v="58"/>
    <n v="1740"/>
    <n v="592"/>
    <n v="0.34"/>
    <x v="1"/>
    <s v="low Units"/>
    <n v="1.7824071011676989E-4"/>
  </r>
  <r>
    <x v="2"/>
    <s v="Outlet"/>
    <n v="1185732"/>
    <n v="44442"/>
    <s v="03-09-2021"/>
    <x v="7"/>
    <x v="1"/>
    <s v="Friday"/>
    <s v="03"/>
    <x v="0"/>
    <x v="45"/>
    <x v="47"/>
    <x v="4"/>
    <n v="41"/>
    <n v="58"/>
    <n v="2378"/>
    <n v="856"/>
    <n v="0.36"/>
    <x v="1"/>
    <s v="low Units"/>
    <n v="2.5772643219586997E-4"/>
  </r>
  <r>
    <x v="2"/>
    <s v="Outlet"/>
    <n v="1185732"/>
    <n v="44442"/>
    <s v="03-09-2021"/>
    <x v="7"/>
    <x v="1"/>
    <s v="Friday"/>
    <s v="03"/>
    <x v="0"/>
    <x v="45"/>
    <x v="47"/>
    <x v="5"/>
    <n v="45"/>
    <n v="83"/>
    <n v="3735"/>
    <n v="1569"/>
    <n v="0.42"/>
    <x v="1"/>
    <s v="low Units"/>
    <n v="4.7239809826556074E-4"/>
  </r>
  <r>
    <x v="2"/>
    <s v="Outlet"/>
    <n v="1185732"/>
    <n v="44474"/>
    <s v="05-10-2021"/>
    <x v="8"/>
    <x v="1"/>
    <s v="Tuesday"/>
    <s v="05"/>
    <x v="0"/>
    <x v="45"/>
    <x v="47"/>
    <x v="0"/>
    <n v="46"/>
    <n v="153"/>
    <n v="7038"/>
    <n v="2956"/>
    <n v="0.42"/>
    <x v="1"/>
    <s v="low Units"/>
    <n v="8.8999922146143886E-4"/>
  </r>
  <r>
    <x v="2"/>
    <s v="Outlet"/>
    <n v="1185732"/>
    <n v="44474"/>
    <s v="05-10-2021"/>
    <x v="8"/>
    <x v="1"/>
    <s v="Tuesday"/>
    <s v="05"/>
    <x v="0"/>
    <x v="45"/>
    <x v="47"/>
    <x v="1"/>
    <n v="39"/>
    <n v="94"/>
    <n v="3666"/>
    <n v="1613"/>
    <n v="0.44"/>
    <x v="1"/>
    <s v="low Units"/>
    <n v="4.8564571861207739E-4"/>
  </r>
  <r>
    <x v="2"/>
    <s v="Outlet"/>
    <n v="1185732"/>
    <n v="44474"/>
    <s v="05-10-2021"/>
    <x v="8"/>
    <x v="1"/>
    <s v="Tuesday"/>
    <s v="05"/>
    <x v="0"/>
    <x v="45"/>
    <x v="47"/>
    <x v="2"/>
    <n v="36"/>
    <n v="61"/>
    <n v="2196"/>
    <n v="813"/>
    <n v="0.37"/>
    <x v="1"/>
    <s v="low Units"/>
    <n v="2.4477989412995593E-4"/>
  </r>
  <r>
    <x v="2"/>
    <s v="Outlet"/>
    <n v="1185732"/>
    <n v="44474"/>
    <s v="05-10-2021"/>
    <x v="8"/>
    <x v="1"/>
    <s v="Tuesday"/>
    <s v="05"/>
    <x v="0"/>
    <x v="45"/>
    <x v="47"/>
    <x v="3"/>
    <n v="43"/>
    <n v="45"/>
    <n v="1935"/>
    <n v="697"/>
    <n v="0.36"/>
    <x v="1"/>
    <s v="low Units"/>
    <n v="2.0985434958004833E-4"/>
  </r>
  <r>
    <x v="2"/>
    <s v="Outlet"/>
    <n v="1185732"/>
    <n v="44474"/>
    <s v="05-10-2021"/>
    <x v="8"/>
    <x v="1"/>
    <s v="Tuesday"/>
    <s v="05"/>
    <x v="0"/>
    <x v="45"/>
    <x v="47"/>
    <x v="4"/>
    <n v="50"/>
    <n v="45"/>
    <n v="2250"/>
    <n v="743"/>
    <n v="0.33"/>
    <x v="1"/>
    <s v="low Units"/>
    <n v="2.2370413448777031E-4"/>
  </r>
  <r>
    <x v="0"/>
    <s v="Outlet"/>
    <n v="1185732"/>
    <n v="44474"/>
    <s v="05-10-2021"/>
    <x v="8"/>
    <x v="1"/>
    <s v="Tuesday"/>
    <s v="05"/>
    <x v="0"/>
    <x v="45"/>
    <x v="47"/>
    <x v="5"/>
    <n v="46"/>
    <n v="94"/>
    <n v="4324"/>
    <n v="1816"/>
    <n v="0.42"/>
    <x v="1"/>
    <s v="low Units"/>
    <n v="5.4676542157441573E-4"/>
  </r>
  <r>
    <x v="0"/>
    <s v="Outlet"/>
    <n v="1185732"/>
    <n v="44504"/>
    <s v="04-11-2021"/>
    <x v="9"/>
    <x v="1"/>
    <s v="Thursday"/>
    <s v="04"/>
    <x v="0"/>
    <x v="45"/>
    <x v="47"/>
    <x v="0"/>
    <n v="51"/>
    <n v="149"/>
    <n v="7599"/>
    <n v="3268"/>
    <n v="0.43"/>
    <x v="1"/>
    <s v="low Units"/>
    <n v="9.8393689300946621E-4"/>
  </r>
  <r>
    <x v="0"/>
    <s v="Outlet"/>
    <n v="1185732"/>
    <n v="44504"/>
    <s v="04-11-2021"/>
    <x v="9"/>
    <x v="1"/>
    <s v="Thursday"/>
    <s v="04"/>
    <x v="0"/>
    <x v="45"/>
    <x v="47"/>
    <x v="1"/>
    <n v="37"/>
    <n v="105"/>
    <n v="3885"/>
    <n v="1787"/>
    <n v="0.46"/>
    <x v="1"/>
    <s v="low Units"/>
    <n v="5.3803403543693882E-4"/>
  </r>
  <r>
    <x v="0"/>
    <s v="Outlet"/>
    <n v="1185732"/>
    <n v="44504"/>
    <s v="04-11-2021"/>
    <x v="9"/>
    <x v="1"/>
    <s v="Thursday"/>
    <s v="04"/>
    <x v="0"/>
    <x v="45"/>
    <x v="47"/>
    <x v="2"/>
    <n v="36"/>
    <n v="103"/>
    <n v="3708"/>
    <n v="1372"/>
    <n v="0.37"/>
    <x v="1"/>
    <s v="low Units"/>
    <n v="4.1308488898683833E-4"/>
  </r>
  <r>
    <x v="0"/>
    <s v="Outlet"/>
    <n v="1185732"/>
    <n v="44504"/>
    <s v="04-11-2021"/>
    <x v="9"/>
    <x v="1"/>
    <s v="Thursday"/>
    <s v="04"/>
    <x v="0"/>
    <x v="45"/>
    <x v="47"/>
    <x v="3"/>
    <n v="39"/>
    <n v="83"/>
    <n v="3237"/>
    <n v="1198"/>
    <n v="0.37"/>
    <x v="1"/>
    <s v="low Units"/>
    <n v="3.606965721619769E-4"/>
  </r>
  <r>
    <x v="0"/>
    <s v="Outlet"/>
    <n v="1185732"/>
    <n v="44504"/>
    <s v="04-11-2021"/>
    <x v="9"/>
    <x v="1"/>
    <s v="Thursday"/>
    <s v="04"/>
    <x v="0"/>
    <x v="45"/>
    <x v="47"/>
    <x v="4"/>
    <n v="44"/>
    <n v="88"/>
    <n v="3872"/>
    <n v="1394"/>
    <n v="0.36"/>
    <x v="1"/>
    <s v="low Units"/>
    <n v="4.1970869916009665E-4"/>
  </r>
  <r>
    <x v="0"/>
    <s v="Outlet"/>
    <n v="1185732"/>
    <n v="44504"/>
    <s v="04-11-2021"/>
    <x v="9"/>
    <x v="1"/>
    <s v="Thursday"/>
    <s v="04"/>
    <x v="0"/>
    <x v="45"/>
    <x v="47"/>
    <x v="5"/>
    <n v="52"/>
    <n v="116"/>
    <n v="6032"/>
    <n v="2352"/>
    <n v="0.39"/>
    <x v="1"/>
    <s v="low Units"/>
    <n v="7.0814552397743705E-4"/>
  </r>
  <r>
    <x v="0"/>
    <s v="Outlet"/>
    <n v="1185732"/>
    <n v="44533"/>
    <s v="03-12-2021"/>
    <x v="10"/>
    <x v="1"/>
    <s v="Friday"/>
    <s v="03"/>
    <x v="0"/>
    <x v="45"/>
    <x v="47"/>
    <x v="0"/>
    <n v="45"/>
    <n v="173"/>
    <n v="7785"/>
    <n v="3270"/>
    <n v="0.42"/>
    <x v="1"/>
    <s v="low Units"/>
    <n v="9.8453905757067152E-4"/>
  </r>
  <r>
    <x v="0"/>
    <s v="Outlet"/>
    <n v="1185732"/>
    <n v="44533"/>
    <s v="03-12-2021"/>
    <x v="10"/>
    <x v="1"/>
    <s v="Friday"/>
    <s v="03"/>
    <x v="0"/>
    <x v="45"/>
    <x v="47"/>
    <x v="1"/>
    <n v="37"/>
    <n v="131"/>
    <n v="4847"/>
    <n v="2181"/>
    <n v="0.45"/>
    <x v="1"/>
    <s v="low Units"/>
    <n v="6.5666045399438364E-4"/>
  </r>
  <r>
    <x v="0"/>
    <s v="Outlet"/>
    <n v="1185732"/>
    <n v="44533"/>
    <s v="03-12-2021"/>
    <x v="10"/>
    <x v="1"/>
    <s v="Friday"/>
    <s v="03"/>
    <x v="0"/>
    <x v="45"/>
    <x v="47"/>
    <x v="2"/>
    <n v="43"/>
    <n v="116"/>
    <n v="4988"/>
    <n v="1646"/>
    <n v="0.33"/>
    <x v="1"/>
    <s v="low Units"/>
    <n v="4.9558143387196498E-4"/>
  </r>
  <r>
    <x v="0"/>
    <s v="Outlet"/>
    <n v="1185732"/>
    <n v="44533"/>
    <s v="03-12-2021"/>
    <x v="10"/>
    <x v="1"/>
    <s v="Friday"/>
    <s v="03"/>
    <x v="0"/>
    <x v="45"/>
    <x v="47"/>
    <x v="3"/>
    <n v="38"/>
    <n v="96"/>
    <n v="3648"/>
    <n v="1277"/>
    <n v="0.35"/>
    <x v="1"/>
    <s v="low Units"/>
    <n v="3.8448207232958645E-4"/>
  </r>
  <r>
    <x v="0"/>
    <s v="Outlet"/>
    <n v="1185732"/>
    <n v="44533"/>
    <s v="03-12-2021"/>
    <x v="10"/>
    <x v="1"/>
    <s v="Friday"/>
    <s v="03"/>
    <x v="0"/>
    <x v="45"/>
    <x v="47"/>
    <x v="4"/>
    <n v="42"/>
    <n v="99"/>
    <n v="4158"/>
    <n v="1455"/>
    <n v="0.35"/>
    <x v="1"/>
    <s v="low Units"/>
    <n v="4.380747182768584E-4"/>
  </r>
  <r>
    <x v="0"/>
    <s v="Outlet"/>
    <n v="1185732"/>
    <n v="44533"/>
    <s v="03-12-2021"/>
    <x v="10"/>
    <x v="1"/>
    <s v="Friday"/>
    <s v="03"/>
    <x v="0"/>
    <x v="45"/>
    <x v="47"/>
    <x v="5"/>
    <n v="52"/>
    <n v="120"/>
    <n v="6240"/>
    <n v="2309"/>
    <n v="0.37"/>
    <x v="1"/>
    <s v="low Units"/>
    <n v="6.9519898591152306E-4"/>
  </r>
  <r>
    <x v="0"/>
    <s v="Outlet"/>
    <n v="1185732"/>
    <n v="44206"/>
    <s v="10-01-2021"/>
    <x v="0"/>
    <x v="1"/>
    <s v="Sunday"/>
    <s v="10"/>
    <x v="0"/>
    <x v="45"/>
    <x v="47"/>
    <x v="0"/>
    <n v="23"/>
    <n v="149"/>
    <n v="3427"/>
    <n v="1439"/>
    <n v="0.42"/>
    <x v="1"/>
    <s v="low Units"/>
    <n v="4.3325740178721601E-4"/>
  </r>
  <r>
    <x v="0"/>
    <s v="Outlet"/>
    <n v="1185732"/>
    <n v="44206"/>
    <s v="10-01-2021"/>
    <x v="0"/>
    <x v="1"/>
    <s v="Sunday"/>
    <s v="10"/>
    <x v="0"/>
    <x v="45"/>
    <x v="47"/>
    <x v="1"/>
    <n v="28"/>
    <n v="79"/>
    <n v="2212"/>
    <n v="885"/>
    <n v="0.4"/>
    <x v="1"/>
    <s v="low Units"/>
    <n v="2.6645781833334689E-4"/>
  </r>
  <r>
    <x v="0"/>
    <s v="Outlet"/>
    <n v="1185732"/>
    <n v="44206"/>
    <s v="10-01-2021"/>
    <x v="0"/>
    <x v="1"/>
    <s v="Sunday"/>
    <s v="10"/>
    <x v="0"/>
    <x v="45"/>
    <x v="47"/>
    <x v="2"/>
    <n v="19"/>
    <n v="72"/>
    <n v="1368"/>
    <n v="575"/>
    <n v="0.42"/>
    <x v="1"/>
    <s v="low Units"/>
    <n v="1.7312231134652479E-4"/>
  </r>
  <r>
    <x v="0"/>
    <s v="Outlet"/>
    <n v="1185732"/>
    <n v="44206"/>
    <s v="10-01-2021"/>
    <x v="0"/>
    <x v="1"/>
    <s v="Sunday"/>
    <s v="10"/>
    <x v="0"/>
    <x v="45"/>
    <x v="47"/>
    <x v="3"/>
    <n v="24"/>
    <n v="24"/>
    <n v="576"/>
    <n v="265"/>
    <n v="0.46"/>
    <x v="1"/>
    <s v="low Units"/>
    <n v="7.9786804359702744E-5"/>
  </r>
  <r>
    <x v="0"/>
    <s v="Outlet"/>
    <n v="1185732"/>
    <n v="44206"/>
    <s v="10-01-2021"/>
    <x v="0"/>
    <x v="1"/>
    <s v="Sunday"/>
    <s v="10"/>
    <x v="0"/>
    <x v="45"/>
    <x v="47"/>
    <x v="4"/>
    <n v="34"/>
    <n v="44"/>
    <n v="1496"/>
    <n v="539"/>
    <n v="0.36"/>
    <x v="1"/>
    <s v="low Units"/>
    <n v="1.6228334924482934E-4"/>
  </r>
  <r>
    <x v="0"/>
    <s v="Outlet"/>
    <n v="1185732"/>
    <n v="44206"/>
    <s v="10-01-2021"/>
    <x v="0"/>
    <x v="1"/>
    <s v="Sunday"/>
    <s v="10"/>
    <x v="0"/>
    <x v="45"/>
    <x v="47"/>
    <x v="5"/>
    <n v="26"/>
    <n v="72"/>
    <n v="1872"/>
    <n v="880"/>
    <n v="0.47"/>
    <x v="1"/>
    <s v="low Units"/>
    <n v="2.6495240693033361E-4"/>
  </r>
  <r>
    <x v="0"/>
    <s v="Outlet"/>
    <n v="1185732"/>
    <n v="44235"/>
    <s v="08-02-2021"/>
    <x v="1"/>
    <x v="1"/>
    <s v="Monday"/>
    <s v="08"/>
    <x v="0"/>
    <x v="45"/>
    <x v="47"/>
    <x v="0"/>
    <n v="24"/>
    <n v="162"/>
    <n v="3888"/>
    <n v="1555"/>
    <n v="0.4"/>
    <x v="1"/>
    <s v="low Units"/>
    <n v="4.6818294633712361E-4"/>
  </r>
  <r>
    <x v="0"/>
    <s v="Outlet"/>
    <n v="1185732"/>
    <n v="44235"/>
    <s v="08-02-2021"/>
    <x v="1"/>
    <x v="1"/>
    <s v="Monday"/>
    <s v="08"/>
    <x v="0"/>
    <x v="45"/>
    <x v="47"/>
    <x v="1"/>
    <n v="24"/>
    <n v="41"/>
    <n v="984"/>
    <n v="384"/>
    <n v="0.39"/>
    <x v="1"/>
    <s v="low Units"/>
    <n v="1.1561559575141831E-4"/>
  </r>
  <r>
    <x v="0"/>
    <s v="Outlet"/>
    <n v="1185732"/>
    <n v="44235"/>
    <s v="08-02-2021"/>
    <x v="1"/>
    <x v="1"/>
    <s v="Monday"/>
    <s v="08"/>
    <x v="0"/>
    <x v="45"/>
    <x v="47"/>
    <x v="2"/>
    <n v="18"/>
    <n v="53"/>
    <n v="954"/>
    <n v="410"/>
    <n v="0.43"/>
    <x v="1"/>
    <s v="low Units"/>
    <n v="1.2344373504708726E-4"/>
  </r>
  <r>
    <x v="0"/>
    <s v="Outlet"/>
    <n v="1185732"/>
    <n v="44235"/>
    <s v="08-02-2021"/>
    <x v="1"/>
    <x v="1"/>
    <s v="Monday"/>
    <s v="08"/>
    <x v="0"/>
    <x v="46"/>
    <x v="48"/>
    <x v="3"/>
    <n v="20"/>
    <n v="16"/>
    <n v="320"/>
    <n v="144"/>
    <n v="0.45"/>
    <x v="1"/>
    <s v="low Units"/>
    <n v="4.3355848406781861E-5"/>
  </r>
  <r>
    <x v="0"/>
    <s v="Outlet"/>
    <n v="1185732"/>
    <n v="44235"/>
    <s v="08-02-2021"/>
    <x v="1"/>
    <x v="1"/>
    <s v="Monday"/>
    <s v="08"/>
    <x v="0"/>
    <x v="46"/>
    <x v="48"/>
    <x v="4"/>
    <n v="34"/>
    <n v="40"/>
    <n v="1360"/>
    <n v="490"/>
    <n v="0.36"/>
    <x v="1"/>
    <s v="low Units"/>
    <n v="1.4753031749529938E-4"/>
  </r>
  <r>
    <x v="0"/>
    <s v="Outlet"/>
    <n v="1185732"/>
    <n v="44235"/>
    <s v="08-02-2021"/>
    <x v="1"/>
    <x v="1"/>
    <s v="Monday"/>
    <s v="08"/>
    <x v="0"/>
    <x v="46"/>
    <x v="48"/>
    <x v="5"/>
    <n v="27"/>
    <n v="77"/>
    <n v="2079"/>
    <n v="977"/>
    <n v="0.47"/>
    <x v="1"/>
    <s v="low Units"/>
    <n v="2.9415738814879086E-4"/>
  </r>
  <r>
    <x v="0"/>
    <s v="Outlet"/>
    <n v="1185732"/>
    <n v="44261"/>
    <s v="06-03-2021"/>
    <x v="2"/>
    <x v="1"/>
    <s v="Saturday"/>
    <s v="06"/>
    <x v="0"/>
    <x v="46"/>
    <x v="48"/>
    <x v="0"/>
    <n v="26"/>
    <n v="156"/>
    <n v="4056"/>
    <n v="1501"/>
    <n v="0.37"/>
    <x v="1"/>
    <s v="low Units"/>
    <n v="4.5192450318458041E-4"/>
  </r>
  <r>
    <x v="0"/>
    <s v="Outlet"/>
    <n v="1185732"/>
    <n v="44261"/>
    <s v="06-03-2021"/>
    <x v="2"/>
    <x v="1"/>
    <s v="Saturday"/>
    <s v="06"/>
    <x v="0"/>
    <x v="46"/>
    <x v="48"/>
    <x v="1"/>
    <n v="27"/>
    <n v="45"/>
    <n v="1215"/>
    <n v="474"/>
    <n v="0.39"/>
    <x v="1"/>
    <s v="low Units"/>
    <n v="1.4271300100565697E-4"/>
  </r>
  <r>
    <x v="0"/>
    <s v="Outlet"/>
    <n v="1185732"/>
    <n v="44261"/>
    <s v="06-03-2021"/>
    <x v="2"/>
    <x v="1"/>
    <s v="Saturday"/>
    <s v="06"/>
    <x v="0"/>
    <x v="46"/>
    <x v="48"/>
    <x v="2"/>
    <n v="17"/>
    <n v="56"/>
    <n v="952"/>
    <n v="447"/>
    <n v="0.47"/>
    <x v="1"/>
    <s v="low Units"/>
    <n v="1.3458377942938537E-4"/>
  </r>
  <r>
    <x v="0"/>
    <s v="Outlet"/>
    <n v="1185732"/>
    <n v="44261"/>
    <s v="06-03-2021"/>
    <x v="2"/>
    <x v="1"/>
    <s v="Saturday"/>
    <s v="06"/>
    <x v="0"/>
    <x v="46"/>
    <x v="48"/>
    <x v="3"/>
    <n v="20"/>
    <n v="8"/>
    <n v="160"/>
    <n v="75"/>
    <n v="0.47"/>
    <x v="1"/>
    <s v="low Units"/>
    <n v="2.2581171045198888E-5"/>
  </r>
  <r>
    <x v="0"/>
    <s v="Outlet"/>
    <n v="1185732"/>
    <n v="44261"/>
    <s v="06-03-2021"/>
    <x v="2"/>
    <x v="1"/>
    <s v="Saturday"/>
    <s v="06"/>
    <x v="0"/>
    <x v="46"/>
    <x v="48"/>
    <x v="4"/>
    <n v="33"/>
    <n v="25"/>
    <n v="825"/>
    <n v="297"/>
    <n v="0.36"/>
    <x v="1"/>
    <s v="low Units"/>
    <n v="8.9421437338987599E-5"/>
  </r>
  <r>
    <x v="0"/>
    <s v="Outlet"/>
    <n v="1185732"/>
    <n v="44261"/>
    <s v="06-03-2021"/>
    <x v="2"/>
    <x v="1"/>
    <s v="Saturday"/>
    <s v="06"/>
    <x v="0"/>
    <x v="46"/>
    <x v="48"/>
    <x v="5"/>
    <n v="25"/>
    <n v="58"/>
    <n v="1450"/>
    <n v="638"/>
    <n v="0.44"/>
    <x v="1"/>
    <s v="low Units"/>
    <n v="1.9209049502449187E-4"/>
  </r>
  <r>
    <x v="0"/>
    <s v="Outlet"/>
    <n v="1185732"/>
    <n v="44293"/>
    <s v="07-04-2021"/>
    <x v="3"/>
    <x v="1"/>
    <s v="Wednesday"/>
    <s v="07"/>
    <x v="0"/>
    <x v="46"/>
    <x v="48"/>
    <x v="0"/>
    <n v="28"/>
    <n v="132"/>
    <n v="3696"/>
    <n v="1552"/>
    <n v="0.42"/>
    <x v="1"/>
    <s v="low Units"/>
    <n v="4.6727969949531564E-4"/>
  </r>
  <r>
    <x v="0"/>
    <s v="Outlet"/>
    <n v="1185732"/>
    <n v="44293"/>
    <s v="07-04-2021"/>
    <x v="3"/>
    <x v="1"/>
    <s v="Wednesday"/>
    <s v="07"/>
    <x v="0"/>
    <x v="46"/>
    <x v="48"/>
    <x v="1"/>
    <n v="23"/>
    <n v="40"/>
    <n v="920"/>
    <n v="368"/>
    <n v="0.4"/>
    <x v="1"/>
    <s v="low Units"/>
    <n v="1.1079827926177587E-4"/>
  </r>
  <r>
    <x v="0"/>
    <s v="Outlet"/>
    <n v="1185732"/>
    <n v="44293"/>
    <s v="07-04-2021"/>
    <x v="3"/>
    <x v="1"/>
    <s v="Wednesday"/>
    <s v="07"/>
    <x v="0"/>
    <x v="46"/>
    <x v="48"/>
    <x v="2"/>
    <n v="16"/>
    <n v="44"/>
    <n v="704"/>
    <n v="296"/>
    <n v="0.42"/>
    <x v="1"/>
    <s v="low Units"/>
    <n v="8.9120355058384943E-5"/>
  </r>
  <r>
    <x v="0"/>
    <s v="Outlet"/>
    <n v="1185732"/>
    <n v="44293"/>
    <s v="07-04-2021"/>
    <x v="3"/>
    <x v="1"/>
    <s v="Wednesday"/>
    <s v="07"/>
    <x v="0"/>
    <x v="46"/>
    <x v="48"/>
    <x v="3"/>
    <n v="21"/>
    <n v="17"/>
    <n v="357"/>
    <n v="161"/>
    <n v="0.45"/>
    <x v="1"/>
    <s v="low Units"/>
    <n v="4.8474247177026944E-5"/>
  </r>
  <r>
    <x v="0"/>
    <s v="Outlet"/>
    <n v="1185732"/>
    <n v="44293"/>
    <s v="07-04-2021"/>
    <x v="3"/>
    <x v="1"/>
    <s v="Wednesday"/>
    <s v="07"/>
    <x v="0"/>
    <x v="46"/>
    <x v="48"/>
    <x v="4"/>
    <n v="33"/>
    <n v="15"/>
    <n v="495"/>
    <n v="158"/>
    <n v="0.32"/>
    <x v="1"/>
    <s v="low Units"/>
    <n v="4.757100033521899E-5"/>
  </r>
  <r>
    <x v="0"/>
    <s v="Outlet"/>
    <n v="1185732"/>
    <n v="44293"/>
    <s v="07-04-2021"/>
    <x v="3"/>
    <x v="1"/>
    <s v="Wednesday"/>
    <s v="07"/>
    <x v="0"/>
    <x v="46"/>
    <x v="48"/>
    <x v="5"/>
    <n v="26"/>
    <n v="60"/>
    <n v="1560"/>
    <n v="686"/>
    <n v="0.44"/>
    <x v="1"/>
    <s v="low Units"/>
    <n v="2.0654244449341917E-4"/>
  </r>
  <r>
    <x v="0"/>
    <s v="Outlet"/>
    <n v="1185732"/>
    <n v="44322"/>
    <s v="06-05-2021"/>
    <x v="4"/>
    <x v="1"/>
    <s v="Thursday"/>
    <s v="06"/>
    <x v="0"/>
    <x v="46"/>
    <x v="48"/>
    <x v="0"/>
    <n v="39"/>
    <n v="150"/>
    <n v="5850"/>
    <n v="2399"/>
    <n v="0.41"/>
    <x v="1"/>
    <s v="low Units"/>
    <n v="7.2229639116576166E-4"/>
  </r>
  <r>
    <x v="0"/>
    <s v="Outlet"/>
    <n v="1185732"/>
    <n v="44322"/>
    <s v="06-05-2021"/>
    <x v="4"/>
    <x v="1"/>
    <s v="Thursday"/>
    <s v="06"/>
    <x v="0"/>
    <x v="46"/>
    <x v="48"/>
    <x v="1"/>
    <n v="32"/>
    <n v="58"/>
    <n v="1856"/>
    <n v="687"/>
    <n v="0.37"/>
    <x v="1"/>
    <s v="low Units"/>
    <n v="2.0684352677402179E-4"/>
  </r>
  <r>
    <x v="0"/>
    <s v="Outlet"/>
    <n v="1185732"/>
    <n v="44322"/>
    <s v="06-05-2021"/>
    <x v="4"/>
    <x v="1"/>
    <s v="Thursday"/>
    <s v="06"/>
    <x v="0"/>
    <x v="46"/>
    <x v="48"/>
    <x v="2"/>
    <n v="32"/>
    <n v="60"/>
    <n v="1920"/>
    <n v="806"/>
    <n v="0.42"/>
    <x v="1"/>
    <s v="low Units"/>
    <n v="2.4267231816573739E-4"/>
  </r>
  <r>
    <x v="0"/>
    <s v="Outlet"/>
    <n v="1185732"/>
    <n v="44322"/>
    <s v="06-05-2021"/>
    <x v="4"/>
    <x v="1"/>
    <s v="Thursday"/>
    <s v="06"/>
    <x v="0"/>
    <x v="46"/>
    <x v="48"/>
    <x v="3"/>
    <n v="27"/>
    <n v="51"/>
    <n v="1377"/>
    <n v="633"/>
    <n v="0.46"/>
    <x v="1"/>
    <s v="low Units"/>
    <n v="1.9058508362147862E-4"/>
  </r>
  <r>
    <x v="0"/>
    <s v="Outlet"/>
    <n v="1185732"/>
    <n v="44322"/>
    <s v="06-05-2021"/>
    <x v="4"/>
    <x v="1"/>
    <s v="Thursday"/>
    <s v="06"/>
    <x v="0"/>
    <x v="46"/>
    <x v="48"/>
    <x v="4"/>
    <n v="40"/>
    <n v="54"/>
    <n v="2160"/>
    <n v="799"/>
    <n v="0.37"/>
    <x v="1"/>
    <s v="low Units"/>
    <n v="2.4056474220151883E-4"/>
  </r>
  <r>
    <x v="0"/>
    <s v="Outlet"/>
    <n v="1185732"/>
    <n v="44322"/>
    <s v="06-05-2021"/>
    <x v="4"/>
    <x v="1"/>
    <s v="Thursday"/>
    <s v="06"/>
    <x v="0"/>
    <x v="46"/>
    <x v="48"/>
    <x v="5"/>
    <n v="36"/>
    <n v="93"/>
    <n v="3348"/>
    <n v="1473"/>
    <n v="0.44"/>
    <x v="1"/>
    <s v="low Units"/>
    <n v="4.434941993277062E-4"/>
  </r>
  <r>
    <x v="0"/>
    <s v="Outlet"/>
    <n v="1185732"/>
    <n v="44355"/>
    <s v="08-06-2021"/>
    <x v="11"/>
    <x v="1"/>
    <s v="Tuesday"/>
    <s v="08"/>
    <x v="0"/>
    <x v="46"/>
    <x v="48"/>
    <x v="0"/>
    <n v="36"/>
    <n v="176"/>
    <n v="6336"/>
    <n v="2534"/>
    <n v="0.4"/>
    <x v="1"/>
    <s v="low Units"/>
    <n v="7.6294249904711978E-4"/>
  </r>
  <r>
    <x v="0"/>
    <s v="Outlet"/>
    <n v="1185732"/>
    <n v="44355"/>
    <s v="08-06-2021"/>
    <x v="11"/>
    <x v="1"/>
    <s v="Tuesday"/>
    <s v="08"/>
    <x v="0"/>
    <x v="46"/>
    <x v="48"/>
    <x v="1"/>
    <n v="35"/>
    <n v="105"/>
    <n v="3675"/>
    <n v="1433"/>
    <n v="0.39"/>
    <x v="1"/>
    <s v="low Units"/>
    <n v="4.3145090810360007E-4"/>
  </r>
  <r>
    <x v="0"/>
    <s v="Outlet"/>
    <n v="1185732"/>
    <n v="44355"/>
    <s v="08-06-2021"/>
    <x v="11"/>
    <x v="1"/>
    <s v="Tuesday"/>
    <s v="08"/>
    <x v="0"/>
    <x v="46"/>
    <x v="48"/>
    <x v="2"/>
    <n v="32"/>
    <n v="74"/>
    <n v="2368"/>
    <n v="995"/>
    <n v="0.42"/>
    <x v="1"/>
    <s v="low Units"/>
    <n v="2.9957686919963861E-4"/>
  </r>
  <r>
    <x v="0"/>
    <s v="Outlet"/>
    <n v="1185732"/>
    <n v="44355"/>
    <s v="08-06-2021"/>
    <x v="11"/>
    <x v="1"/>
    <s v="Tuesday"/>
    <s v="08"/>
    <x v="0"/>
    <x v="46"/>
    <x v="48"/>
    <x v="3"/>
    <n v="26"/>
    <n v="70"/>
    <n v="1820"/>
    <n v="837"/>
    <n v="0.46"/>
    <x v="1"/>
    <s v="low Units"/>
    <n v="2.5200586886441962E-4"/>
  </r>
  <r>
    <x v="0"/>
    <s v="Outlet"/>
    <n v="1185732"/>
    <n v="44355"/>
    <s v="08-06-2021"/>
    <x v="11"/>
    <x v="1"/>
    <s v="Tuesday"/>
    <s v="08"/>
    <x v="0"/>
    <x v="46"/>
    <x v="48"/>
    <x v="4"/>
    <n v="39"/>
    <n v="66"/>
    <n v="2574"/>
    <n v="901"/>
    <n v="0.35"/>
    <x v="1"/>
    <s v="low Units"/>
    <n v="2.7127513482298933E-4"/>
  </r>
  <r>
    <x v="0"/>
    <s v="Outlet"/>
    <n v="1185732"/>
    <n v="44355"/>
    <s v="08-06-2021"/>
    <x v="11"/>
    <x v="1"/>
    <s v="Tuesday"/>
    <s v="08"/>
    <x v="0"/>
    <x v="46"/>
    <x v="48"/>
    <x v="5"/>
    <n v="43"/>
    <n v="119"/>
    <n v="5117"/>
    <n v="2303"/>
    <n v="0.45"/>
    <x v="1"/>
    <s v="low Units"/>
    <n v="6.9339249222790712E-4"/>
  </r>
  <r>
    <x v="0"/>
    <s v="Outlet"/>
    <n v="1185732"/>
    <n v="44383"/>
    <s v="06-07-2021"/>
    <x v="5"/>
    <x v="1"/>
    <s v="Tuesday"/>
    <s v="06"/>
    <x v="0"/>
    <x v="46"/>
    <x v="48"/>
    <x v="0"/>
    <n v="38"/>
    <n v="173"/>
    <n v="6574"/>
    <n v="2498"/>
    <n v="0.38"/>
    <x v="1"/>
    <s v="low Units"/>
    <n v="7.5210353694542427E-4"/>
  </r>
  <r>
    <x v="0"/>
    <s v="Outlet"/>
    <n v="1185732"/>
    <n v="44383"/>
    <s v="06-07-2021"/>
    <x v="5"/>
    <x v="1"/>
    <s v="Tuesday"/>
    <s v="06"/>
    <x v="0"/>
    <x v="46"/>
    <x v="48"/>
    <x v="1"/>
    <n v="32"/>
    <n v="114"/>
    <n v="3648"/>
    <n v="1350"/>
    <n v="0.37"/>
    <x v="1"/>
    <s v="low Units"/>
    <n v="4.0646107881357995E-4"/>
  </r>
  <r>
    <x v="0"/>
    <s v="Outlet"/>
    <n v="1185732"/>
    <n v="44383"/>
    <s v="06-07-2021"/>
    <x v="5"/>
    <x v="1"/>
    <s v="Tuesday"/>
    <s v="06"/>
    <x v="0"/>
    <x v="46"/>
    <x v="48"/>
    <x v="2"/>
    <n v="27"/>
    <n v="78"/>
    <n v="2106"/>
    <n v="948"/>
    <n v="0.45"/>
    <x v="1"/>
    <s v="low Units"/>
    <n v="2.8542600201131394E-4"/>
  </r>
  <r>
    <x v="0"/>
    <s v="Outlet"/>
    <n v="1185732"/>
    <n v="44383"/>
    <s v="06-07-2021"/>
    <x v="5"/>
    <x v="1"/>
    <s v="Tuesday"/>
    <s v="06"/>
    <x v="0"/>
    <x v="46"/>
    <x v="48"/>
    <x v="3"/>
    <n v="31"/>
    <n v="60"/>
    <n v="1860"/>
    <n v="856"/>
    <n v="0.46"/>
    <x v="1"/>
    <s v="low Units"/>
    <n v="2.5772643219586997E-4"/>
  </r>
  <r>
    <x v="0"/>
    <s v="Outlet"/>
    <n v="1185732"/>
    <n v="44383"/>
    <s v="06-07-2021"/>
    <x v="5"/>
    <x v="1"/>
    <s v="Tuesday"/>
    <s v="06"/>
    <x v="0"/>
    <x v="46"/>
    <x v="48"/>
    <x v="4"/>
    <n v="33"/>
    <n v="68"/>
    <n v="2244"/>
    <n v="763"/>
    <n v="0.34"/>
    <x v="1"/>
    <s v="low Units"/>
    <n v="2.2972578009982338E-4"/>
  </r>
  <r>
    <x v="0"/>
    <s v="Outlet"/>
    <n v="1185732"/>
    <n v="44383"/>
    <s v="06-07-2021"/>
    <x v="5"/>
    <x v="1"/>
    <s v="Tuesday"/>
    <s v="06"/>
    <x v="0"/>
    <x v="46"/>
    <x v="48"/>
    <x v="5"/>
    <n v="38"/>
    <n v="136"/>
    <n v="5168"/>
    <n v="2171"/>
    <n v="0.42"/>
    <x v="1"/>
    <s v="low Units"/>
    <n v="6.5364963118835708E-4"/>
  </r>
  <r>
    <x v="0"/>
    <s v="Outlet"/>
    <n v="1185732"/>
    <n v="44415"/>
    <s v="07-08-2021"/>
    <x v="6"/>
    <x v="1"/>
    <s v="Saturday"/>
    <s v="07"/>
    <x v="0"/>
    <x v="46"/>
    <x v="48"/>
    <x v="0"/>
    <n v="38"/>
    <n v="182"/>
    <n v="6916"/>
    <n v="2836"/>
    <n v="0.41"/>
    <x v="1"/>
    <s v="low Units"/>
    <n v="8.5386934778912058E-4"/>
  </r>
  <r>
    <x v="0"/>
    <s v="Outlet"/>
    <n v="1185732"/>
    <n v="44415"/>
    <s v="07-08-2021"/>
    <x v="6"/>
    <x v="1"/>
    <s v="Saturday"/>
    <s v="07"/>
    <x v="0"/>
    <x v="46"/>
    <x v="48"/>
    <x v="1"/>
    <n v="31"/>
    <n v="111"/>
    <n v="3441"/>
    <n v="1308"/>
    <n v="0.38"/>
    <x v="1"/>
    <s v="low Units"/>
    <n v="3.9381562302826857E-4"/>
  </r>
  <r>
    <x v="0"/>
    <s v="Outlet"/>
    <n v="1185732"/>
    <n v="44415"/>
    <s v="07-08-2021"/>
    <x v="6"/>
    <x v="1"/>
    <s v="Saturday"/>
    <s v="07"/>
    <x v="0"/>
    <x v="46"/>
    <x v="48"/>
    <x v="2"/>
    <n v="30"/>
    <n v="85"/>
    <n v="2550"/>
    <n v="1097"/>
    <n v="0.43"/>
    <x v="1"/>
    <s v="low Units"/>
    <n v="3.3028726182110903E-4"/>
  </r>
  <r>
    <x v="0"/>
    <s v="Outlet"/>
    <n v="1185732"/>
    <n v="44415"/>
    <s v="07-08-2021"/>
    <x v="6"/>
    <x v="1"/>
    <s v="Saturday"/>
    <s v="07"/>
    <x v="0"/>
    <x v="46"/>
    <x v="48"/>
    <x v="3"/>
    <n v="29"/>
    <n v="47"/>
    <n v="1363"/>
    <n v="586"/>
    <n v="0.43"/>
    <x v="1"/>
    <s v="low Units"/>
    <n v="1.7643421643315398E-4"/>
  </r>
  <r>
    <x v="0"/>
    <s v="Outlet"/>
    <n v="1185732"/>
    <n v="44415"/>
    <s v="07-08-2021"/>
    <x v="6"/>
    <x v="1"/>
    <s v="Saturday"/>
    <s v="07"/>
    <x v="0"/>
    <x v="46"/>
    <x v="48"/>
    <x v="4"/>
    <n v="37"/>
    <n v="40"/>
    <n v="1480"/>
    <n v="533"/>
    <n v="0.36"/>
    <x v="1"/>
    <s v="low Units"/>
    <n v="1.6047685556121343E-4"/>
  </r>
  <r>
    <x v="0"/>
    <s v="Outlet"/>
    <n v="1185732"/>
    <n v="44415"/>
    <s v="07-08-2021"/>
    <x v="6"/>
    <x v="1"/>
    <s v="Saturday"/>
    <s v="07"/>
    <x v="0"/>
    <x v="46"/>
    <x v="48"/>
    <x v="5"/>
    <n v="38"/>
    <n v="96"/>
    <n v="3648"/>
    <n v="1715"/>
    <n v="0.47"/>
    <x v="1"/>
    <s v="low Units"/>
    <n v="5.1635611123354791E-4"/>
  </r>
  <r>
    <x v="0"/>
    <s v="Outlet"/>
    <n v="1185732"/>
    <n v="44445"/>
    <s v="06-09-2021"/>
    <x v="7"/>
    <x v="1"/>
    <s v="Monday"/>
    <s v="06"/>
    <x v="0"/>
    <x v="46"/>
    <x v="48"/>
    <x v="0"/>
    <n v="39"/>
    <n v="128"/>
    <n v="4992"/>
    <n v="2097"/>
    <n v="0.42"/>
    <x v="1"/>
    <s v="low Units"/>
    <n v="6.3136954242376086E-4"/>
  </r>
  <r>
    <x v="0"/>
    <s v="Outlet"/>
    <n v="1185732"/>
    <n v="44445"/>
    <s v="06-09-2021"/>
    <x v="7"/>
    <x v="1"/>
    <s v="Monday"/>
    <s v="06"/>
    <x v="0"/>
    <x v="46"/>
    <x v="48"/>
    <x v="1"/>
    <n v="30"/>
    <n v="79"/>
    <n v="2370"/>
    <n v="877"/>
    <n v="0.37"/>
    <x v="1"/>
    <s v="low Units"/>
    <n v="2.6404916008852564E-4"/>
  </r>
  <r>
    <x v="0"/>
    <s v="Outlet"/>
    <n v="1185732"/>
    <n v="44445"/>
    <s v="06-09-2021"/>
    <x v="7"/>
    <x v="1"/>
    <s v="Monday"/>
    <s v="06"/>
    <x v="0"/>
    <x v="46"/>
    <x v="48"/>
    <x v="2"/>
    <n v="29"/>
    <n v="39"/>
    <n v="1131"/>
    <n v="486"/>
    <n v="0.43"/>
    <x v="1"/>
    <s v="low Units"/>
    <n v="1.4632598837288879E-4"/>
  </r>
  <r>
    <x v="0"/>
    <s v="Outlet"/>
    <n v="1185732"/>
    <n v="44445"/>
    <s v="06-09-2021"/>
    <x v="7"/>
    <x v="1"/>
    <s v="Monday"/>
    <s v="06"/>
    <x v="0"/>
    <x v="46"/>
    <x v="48"/>
    <x v="3"/>
    <n v="30"/>
    <n v="32"/>
    <n v="960"/>
    <n v="442"/>
    <n v="0.46"/>
    <x v="1"/>
    <s v="low Units"/>
    <n v="1.3307836802637212E-4"/>
  </r>
  <r>
    <x v="0"/>
    <s v="Outlet"/>
    <n v="1185732"/>
    <n v="44445"/>
    <s v="06-09-2021"/>
    <x v="7"/>
    <x v="1"/>
    <s v="Monday"/>
    <s v="06"/>
    <x v="0"/>
    <x v="46"/>
    <x v="48"/>
    <x v="4"/>
    <n v="34"/>
    <n v="33"/>
    <n v="1122"/>
    <n v="404"/>
    <n v="0.36"/>
    <x v="1"/>
    <s v="low Units"/>
    <n v="1.2163724136347134E-4"/>
  </r>
  <r>
    <x v="0"/>
    <s v="Outlet"/>
    <n v="1185732"/>
    <n v="44445"/>
    <s v="06-09-2021"/>
    <x v="7"/>
    <x v="1"/>
    <s v="Monday"/>
    <s v="06"/>
    <x v="0"/>
    <x v="46"/>
    <x v="48"/>
    <x v="5"/>
    <n v="41"/>
    <n v="64"/>
    <n v="2624"/>
    <n v="1181"/>
    <n v="0.45"/>
    <x v="1"/>
    <s v="low Units"/>
    <n v="3.555781733917318E-4"/>
  </r>
  <r>
    <x v="0"/>
    <s v="Outlet"/>
    <n v="1185732"/>
    <n v="44477"/>
    <s v="08-10-2021"/>
    <x v="8"/>
    <x v="1"/>
    <s v="Friday"/>
    <s v="08"/>
    <x v="0"/>
    <x v="46"/>
    <x v="48"/>
    <x v="0"/>
    <n v="37"/>
    <n v="113"/>
    <n v="4181"/>
    <n v="1714"/>
    <n v="0.41"/>
    <x v="1"/>
    <s v="low Units"/>
    <n v="5.1605502895294526E-4"/>
  </r>
  <r>
    <x v="0"/>
    <s v="Outlet"/>
    <n v="1185732"/>
    <n v="44477"/>
    <s v="08-10-2021"/>
    <x v="8"/>
    <x v="1"/>
    <s v="Friday"/>
    <s v="08"/>
    <x v="0"/>
    <x v="46"/>
    <x v="48"/>
    <x v="1"/>
    <n v="38"/>
    <n v="68"/>
    <n v="2584"/>
    <n v="982"/>
    <n v="0.38"/>
    <x v="1"/>
    <s v="low Units"/>
    <n v="2.9566279955180408E-4"/>
  </r>
  <r>
    <x v="0"/>
    <s v="Outlet"/>
    <n v="1185732"/>
    <n v="44477"/>
    <s v="08-10-2021"/>
    <x v="8"/>
    <x v="1"/>
    <s v="Friday"/>
    <s v="08"/>
    <x v="0"/>
    <x v="46"/>
    <x v="48"/>
    <x v="2"/>
    <n v="40"/>
    <n v="30"/>
    <n v="1200"/>
    <n v="528"/>
    <n v="0.44"/>
    <x v="1"/>
    <s v="low Units"/>
    <n v="1.5897144415820015E-4"/>
  </r>
  <r>
    <x v="0"/>
    <s v="Outlet"/>
    <n v="1185732"/>
    <n v="44477"/>
    <s v="08-10-2021"/>
    <x v="8"/>
    <x v="1"/>
    <s v="Friday"/>
    <s v="08"/>
    <x v="0"/>
    <x v="46"/>
    <x v="48"/>
    <x v="3"/>
    <n v="39"/>
    <n v="23"/>
    <n v="897"/>
    <n v="404"/>
    <n v="0.45"/>
    <x v="1"/>
    <s v="low Units"/>
    <n v="1.2163724136347134E-4"/>
  </r>
  <r>
    <x v="0"/>
    <s v="Outlet"/>
    <n v="1185732"/>
    <n v="44477"/>
    <s v="08-10-2021"/>
    <x v="8"/>
    <x v="1"/>
    <s v="Friday"/>
    <s v="08"/>
    <x v="0"/>
    <x v="46"/>
    <x v="48"/>
    <x v="4"/>
    <n v="40"/>
    <n v="23"/>
    <n v="920"/>
    <n v="304"/>
    <n v="0.33"/>
    <x v="1"/>
    <s v="low Units"/>
    <n v="9.1529013303206163E-5"/>
  </r>
  <r>
    <x v="2"/>
    <s v="Outlet"/>
    <n v="1185732"/>
    <n v="44477"/>
    <s v="08-10-2021"/>
    <x v="8"/>
    <x v="1"/>
    <s v="Friday"/>
    <s v="08"/>
    <x v="0"/>
    <x v="46"/>
    <x v="48"/>
    <x v="5"/>
    <n v="47"/>
    <n v="66"/>
    <n v="3102"/>
    <n v="1365"/>
    <n v="0.44"/>
    <x v="1"/>
    <s v="low Units"/>
    <n v="4.1097731302261974E-4"/>
  </r>
  <r>
    <x v="2"/>
    <s v="Outlet"/>
    <n v="1185732"/>
    <n v="44507"/>
    <s v="07-11-2021"/>
    <x v="9"/>
    <x v="1"/>
    <s v="Sunday"/>
    <s v="07"/>
    <x v="0"/>
    <x v="46"/>
    <x v="48"/>
    <x v="0"/>
    <n v="40"/>
    <n v="105"/>
    <n v="4200"/>
    <n v="1764"/>
    <n v="0.42"/>
    <x v="1"/>
    <s v="low Units"/>
    <n v="5.3110914298307784E-4"/>
  </r>
  <r>
    <x v="2"/>
    <s v="Outlet"/>
    <n v="1185732"/>
    <n v="44507"/>
    <s v="07-11-2021"/>
    <x v="9"/>
    <x v="1"/>
    <s v="Sunday"/>
    <s v="07"/>
    <x v="0"/>
    <x v="46"/>
    <x v="48"/>
    <x v="1"/>
    <n v="40"/>
    <n v="74"/>
    <n v="2960"/>
    <n v="1243"/>
    <n v="0.42"/>
    <x v="1"/>
    <s v="low Units"/>
    <n v="3.742452747890962E-4"/>
  </r>
  <r>
    <x v="2"/>
    <s v="Outlet"/>
    <n v="1185732"/>
    <n v="44507"/>
    <s v="07-11-2021"/>
    <x v="9"/>
    <x v="1"/>
    <s v="Sunday"/>
    <s v="07"/>
    <x v="0"/>
    <x v="46"/>
    <x v="48"/>
    <x v="2"/>
    <n v="37"/>
    <n v="68"/>
    <n v="2516"/>
    <n v="1132"/>
    <n v="0.45"/>
    <x v="1"/>
    <s v="low Units"/>
    <n v="3.4082514164220188E-4"/>
  </r>
  <r>
    <x v="2"/>
    <s v="Outlet"/>
    <n v="1185732"/>
    <n v="44507"/>
    <s v="07-11-2021"/>
    <x v="9"/>
    <x v="1"/>
    <s v="Sunday"/>
    <s v="07"/>
    <x v="0"/>
    <x v="46"/>
    <x v="48"/>
    <x v="3"/>
    <n v="36"/>
    <n v="68"/>
    <n v="2448"/>
    <n v="1102"/>
    <n v="0.45"/>
    <x v="1"/>
    <s v="low Units"/>
    <n v="3.3179267322412231E-4"/>
  </r>
  <r>
    <x v="2"/>
    <s v="Outlet"/>
    <n v="1185732"/>
    <n v="44507"/>
    <s v="07-11-2021"/>
    <x v="9"/>
    <x v="1"/>
    <s v="Sunday"/>
    <s v="07"/>
    <x v="0"/>
    <x v="46"/>
    <x v="48"/>
    <x v="4"/>
    <n v="43"/>
    <n v="61"/>
    <n v="2623"/>
    <n v="866"/>
    <n v="0.33"/>
    <x v="1"/>
    <s v="low Units"/>
    <n v="2.6073725500189648E-4"/>
  </r>
  <r>
    <x v="2"/>
    <s v="Outlet"/>
    <n v="1185732"/>
    <n v="44507"/>
    <s v="07-11-2021"/>
    <x v="9"/>
    <x v="1"/>
    <s v="Sunday"/>
    <s v="07"/>
    <x v="0"/>
    <x v="46"/>
    <x v="48"/>
    <x v="5"/>
    <n v="46"/>
    <n v="83"/>
    <n v="3818"/>
    <n v="1680"/>
    <n v="0.44"/>
    <x v="1"/>
    <s v="low Units"/>
    <n v="5.0581823141245506E-4"/>
  </r>
  <r>
    <x v="2"/>
    <s v="Outlet"/>
    <n v="1185732"/>
    <n v="44536"/>
    <s v="06-12-2021"/>
    <x v="10"/>
    <x v="1"/>
    <s v="Monday"/>
    <s v="06"/>
    <x v="0"/>
    <x v="46"/>
    <x v="48"/>
    <x v="0"/>
    <n v="48"/>
    <n v="160"/>
    <n v="7680"/>
    <n v="2995"/>
    <n v="0.39"/>
    <x v="1"/>
    <s v="low Units"/>
    <n v="9.0174143040494233E-4"/>
  </r>
  <r>
    <x v="2"/>
    <s v="Outlet"/>
    <n v="1185732"/>
    <n v="44536"/>
    <s v="06-12-2021"/>
    <x v="10"/>
    <x v="1"/>
    <s v="Monday"/>
    <s v="06"/>
    <x v="0"/>
    <x v="46"/>
    <x v="48"/>
    <x v="1"/>
    <n v="37"/>
    <n v="102"/>
    <n v="3774"/>
    <n v="1396"/>
    <n v="0.37"/>
    <x v="1"/>
    <s v="low Units"/>
    <n v="4.2031086372130197E-4"/>
  </r>
  <r>
    <x v="2"/>
    <s v="Outlet"/>
    <n v="1185732"/>
    <n v="44536"/>
    <s v="06-12-2021"/>
    <x v="10"/>
    <x v="1"/>
    <s v="Monday"/>
    <s v="06"/>
    <x v="0"/>
    <x v="46"/>
    <x v="48"/>
    <x v="2"/>
    <n v="40"/>
    <n v="88"/>
    <n v="3520"/>
    <n v="1654"/>
    <n v="0.47"/>
    <x v="1"/>
    <s v="low Units"/>
    <n v="4.9799009211678612E-4"/>
  </r>
  <r>
    <x v="2"/>
    <s v="Outlet"/>
    <n v="1185732"/>
    <n v="44536"/>
    <s v="06-12-2021"/>
    <x v="10"/>
    <x v="1"/>
    <s v="Monday"/>
    <s v="06"/>
    <x v="0"/>
    <x v="46"/>
    <x v="48"/>
    <x v="3"/>
    <n v="34"/>
    <n v="77"/>
    <n v="2618"/>
    <n v="1126"/>
    <n v="0.43"/>
    <x v="1"/>
    <s v="low Units"/>
    <n v="3.3901864795858594E-4"/>
  </r>
  <r>
    <x v="2"/>
    <s v="Outlet"/>
    <n v="1185732"/>
    <n v="44536"/>
    <s v="06-12-2021"/>
    <x v="10"/>
    <x v="1"/>
    <s v="Monday"/>
    <s v="06"/>
    <x v="0"/>
    <x v="46"/>
    <x v="48"/>
    <x v="4"/>
    <n v="41"/>
    <n v="74"/>
    <n v="3034"/>
    <n v="1123"/>
    <n v="0.37"/>
    <x v="1"/>
    <s v="low Units"/>
    <n v="3.3811540111677797E-4"/>
  </r>
  <r>
    <x v="2"/>
    <s v="Outlet"/>
    <n v="1185732"/>
    <n v="44536"/>
    <s v="06-12-2021"/>
    <x v="10"/>
    <x v="1"/>
    <s v="Monday"/>
    <s v="06"/>
    <x v="0"/>
    <x v="46"/>
    <x v="48"/>
    <x v="5"/>
    <n v="51"/>
    <n v="111"/>
    <n v="5661"/>
    <n v="2434"/>
    <n v="0.43"/>
    <x v="1"/>
    <s v="low Units"/>
    <n v="7.3283427098685451E-4"/>
  </r>
  <r>
    <x v="2"/>
    <s v="Outlet"/>
    <n v="1185732"/>
    <n v="44213"/>
    <s v="17-01-2021"/>
    <x v="0"/>
    <x v="1"/>
    <s v="Sunday"/>
    <s v="17"/>
    <x v="0"/>
    <x v="46"/>
    <x v="48"/>
    <x v="0"/>
    <n v="28"/>
    <n v="140"/>
    <n v="3920"/>
    <n v="1294"/>
    <n v="0.33"/>
    <x v="1"/>
    <s v="low Units"/>
    <n v="3.8960047109983149E-4"/>
  </r>
  <r>
    <x v="2"/>
    <s v="Outlet"/>
    <n v="1185732"/>
    <n v="44213"/>
    <s v="17-01-2021"/>
    <x v="0"/>
    <x v="1"/>
    <s v="Sunday"/>
    <s v="17"/>
    <x v="0"/>
    <x v="46"/>
    <x v="48"/>
    <x v="1"/>
    <n v="28"/>
    <n v="88"/>
    <n v="2464"/>
    <n v="838"/>
    <n v="0.34"/>
    <x v="1"/>
    <s v="low Units"/>
    <n v="2.5230695114502222E-4"/>
  </r>
  <r>
    <x v="2"/>
    <s v="Outlet"/>
    <n v="1185732"/>
    <n v="44213"/>
    <s v="17-01-2021"/>
    <x v="0"/>
    <x v="1"/>
    <s v="Sunday"/>
    <s v="17"/>
    <x v="0"/>
    <x v="46"/>
    <x v="48"/>
    <x v="2"/>
    <n v="22"/>
    <n v="75"/>
    <n v="1650"/>
    <n v="479"/>
    <n v="0.28999999999999998"/>
    <x v="1"/>
    <s v="low Units"/>
    <n v="1.4421841240867022E-4"/>
  </r>
  <r>
    <x v="2"/>
    <s v="Outlet"/>
    <n v="1185732"/>
    <n v="44213"/>
    <s v="17-01-2021"/>
    <x v="0"/>
    <x v="1"/>
    <s v="Sunday"/>
    <s v="17"/>
    <x v="0"/>
    <x v="46"/>
    <x v="48"/>
    <x v="3"/>
    <n v="25"/>
    <n v="33"/>
    <n v="825"/>
    <n v="256"/>
    <n v="0.31"/>
    <x v="1"/>
    <s v="low Units"/>
    <n v="7.7077063834278867E-5"/>
  </r>
  <r>
    <x v="2"/>
    <s v="Outlet"/>
    <n v="1185732"/>
    <n v="44213"/>
    <s v="17-01-2021"/>
    <x v="0"/>
    <x v="1"/>
    <s v="Sunday"/>
    <s v="17"/>
    <x v="0"/>
    <x v="46"/>
    <x v="48"/>
    <x v="4"/>
    <n v="39"/>
    <n v="47"/>
    <n v="1833"/>
    <n v="587"/>
    <n v="0.32"/>
    <x v="1"/>
    <s v="low Units"/>
    <n v="1.7673529871375663E-4"/>
  </r>
  <r>
    <x v="2"/>
    <s v="Outlet"/>
    <n v="1185732"/>
    <n v="44213"/>
    <s v="17-01-2021"/>
    <x v="0"/>
    <x v="1"/>
    <s v="Sunday"/>
    <s v="17"/>
    <x v="0"/>
    <x v="46"/>
    <x v="48"/>
    <x v="5"/>
    <n v="26"/>
    <n v="83"/>
    <n v="2158"/>
    <n v="734"/>
    <n v="0.34"/>
    <x v="1"/>
    <s v="low Units"/>
    <n v="2.2099439396234646E-4"/>
  </r>
  <r>
    <x v="2"/>
    <s v="Outlet"/>
    <n v="1185732"/>
    <n v="44242"/>
    <s v="15-02-2021"/>
    <x v="1"/>
    <x v="1"/>
    <s v="Monday"/>
    <s v="15"/>
    <x v="0"/>
    <x v="46"/>
    <x v="48"/>
    <x v="0"/>
    <n v="26"/>
    <n v="155"/>
    <n v="4030"/>
    <n v="1491"/>
    <n v="0.37"/>
    <x v="1"/>
    <s v="low Units"/>
    <n v="4.489136803785539E-4"/>
  </r>
  <r>
    <x v="2"/>
    <s v="Outlet"/>
    <n v="1185732"/>
    <n v="44242"/>
    <s v="15-02-2021"/>
    <x v="1"/>
    <x v="1"/>
    <s v="Monday"/>
    <s v="15"/>
    <x v="0"/>
    <x v="46"/>
    <x v="48"/>
    <x v="1"/>
    <n v="31"/>
    <n v="53"/>
    <n v="1643"/>
    <n v="575"/>
    <n v="0.35"/>
    <x v="1"/>
    <s v="low Units"/>
    <n v="1.7312231134652479E-4"/>
  </r>
  <r>
    <x v="2"/>
    <s v="Outlet"/>
    <n v="1185732"/>
    <n v="44242"/>
    <s v="15-02-2021"/>
    <x v="1"/>
    <x v="1"/>
    <s v="Monday"/>
    <s v="15"/>
    <x v="0"/>
    <x v="46"/>
    <x v="48"/>
    <x v="2"/>
    <n v="24"/>
    <n v="70"/>
    <n v="1680"/>
    <n v="487"/>
    <n v="0.28999999999999998"/>
    <x v="1"/>
    <s v="low Units"/>
    <n v="1.4662707065349144E-4"/>
  </r>
  <r>
    <x v="2"/>
    <s v="Outlet"/>
    <n v="1185732"/>
    <n v="44242"/>
    <s v="15-02-2021"/>
    <x v="1"/>
    <x v="1"/>
    <s v="Monday"/>
    <s v="15"/>
    <x v="0"/>
    <x v="47"/>
    <x v="49"/>
    <x v="3"/>
    <n v="27"/>
    <n v="75"/>
    <n v="2025"/>
    <n v="648"/>
    <n v="0.32"/>
    <x v="1"/>
    <s v="low Units"/>
    <n v="1.951013178305184E-4"/>
  </r>
  <r>
    <x v="2"/>
    <s v="Outlet"/>
    <n v="1185732"/>
    <n v="44242"/>
    <s v="15-02-2021"/>
    <x v="1"/>
    <x v="1"/>
    <s v="Monday"/>
    <s v="15"/>
    <x v="0"/>
    <x v="47"/>
    <x v="49"/>
    <x v="4"/>
    <n v="36"/>
    <n v="53"/>
    <n v="1908"/>
    <n v="515"/>
    <n v="0.27"/>
    <x v="1"/>
    <s v="low Units"/>
    <n v="1.550573745103657E-4"/>
  </r>
  <r>
    <x v="2"/>
    <s v="Outlet"/>
    <n v="1185732"/>
    <n v="44242"/>
    <s v="15-02-2021"/>
    <x v="1"/>
    <x v="1"/>
    <s v="Monday"/>
    <s v="15"/>
    <x v="0"/>
    <x v="47"/>
    <x v="49"/>
    <x v="5"/>
    <n v="30"/>
    <n v="80"/>
    <n v="2400"/>
    <n v="768"/>
    <n v="0.32"/>
    <x v="1"/>
    <s v="low Units"/>
    <n v="2.3123119150283663E-4"/>
  </r>
  <r>
    <x v="2"/>
    <s v="Outlet"/>
    <n v="1185732"/>
    <n v="44268"/>
    <s v="13-03-2021"/>
    <x v="2"/>
    <x v="1"/>
    <s v="Saturday"/>
    <s v="13"/>
    <x v="0"/>
    <x v="47"/>
    <x v="49"/>
    <x v="0"/>
    <n v="28"/>
    <n v="155"/>
    <n v="4340"/>
    <n v="1476"/>
    <n v="0.34"/>
    <x v="1"/>
    <s v="low Units"/>
    <n v="4.4439744616951412E-4"/>
  </r>
  <r>
    <x v="2"/>
    <s v="Outlet"/>
    <n v="1185732"/>
    <n v="44268"/>
    <s v="13-03-2021"/>
    <x v="2"/>
    <x v="1"/>
    <s v="Saturday"/>
    <s v="13"/>
    <x v="0"/>
    <x v="47"/>
    <x v="49"/>
    <x v="1"/>
    <n v="31"/>
    <n v="61"/>
    <n v="1891"/>
    <n v="643"/>
    <n v="0.34"/>
    <x v="1"/>
    <s v="low Units"/>
    <n v="1.9359590642750515E-4"/>
  </r>
  <r>
    <x v="2"/>
    <s v="Outlet"/>
    <n v="1185732"/>
    <n v="44268"/>
    <s v="13-03-2021"/>
    <x v="2"/>
    <x v="1"/>
    <s v="Saturday"/>
    <s v="13"/>
    <x v="0"/>
    <x v="47"/>
    <x v="49"/>
    <x v="2"/>
    <n v="23"/>
    <n v="60"/>
    <n v="1380"/>
    <n v="442"/>
    <n v="0.32"/>
    <x v="1"/>
    <s v="low Units"/>
    <n v="1.3307836802637212E-4"/>
  </r>
  <r>
    <x v="2"/>
    <s v="Outlet"/>
    <n v="1185732"/>
    <n v="44268"/>
    <s v="13-03-2021"/>
    <x v="2"/>
    <x v="1"/>
    <s v="Saturday"/>
    <s v="13"/>
    <x v="0"/>
    <x v="47"/>
    <x v="49"/>
    <x v="3"/>
    <n v="25"/>
    <n v="93"/>
    <n v="2325"/>
    <n v="651"/>
    <n v="0.28000000000000003"/>
    <x v="1"/>
    <s v="low Units"/>
    <n v="1.9600456467232632E-4"/>
  </r>
  <r>
    <x v="2"/>
    <s v="Outlet"/>
    <n v="1185732"/>
    <n v="44268"/>
    <s v="13-03-2021"/>
    <x v="2"/>
    <x v="1"/>
    <s v="Saturday"/>
    <s v="13"/>
    <x v="0"/>
    <x v="47"/>
    <x v="49"/>
    <x v="4"/>
    <n v="36"/>
    <n v="31"/>
    <n v="1116"/>
    <n v="335"/>
    <n v="0.3"/>
    <x v="1"/>
    <s v="low Units"/>
    <n v="1.0086256400188836E-4"/>
  </r>
  <r>
    <x v="2"/>
    <s v="Outlet"/>
    <n v="1185732"/>
    <n v="44268"/>
    <s v="13-03-2021"/>
    <x v="2"/>
    <x v="1"/>
    <s v="Saturday"/>
    <s v="13"/>
    <x v="0"/>
    <x v="47"/>
    <x v="49"/>
    <x v="5"/>
    <n v="31"/>
    <n v="68"/>
    <n v="2108"/>
    <n v="780"/>
    <n v="0.37"/>
    <x v="1"/>
    <s v="low Units"/>
    <n v="2.3484417887006845E-4"/>
  </r>
  <r>
    <x v="2"/>
    <s v="Outlet"/>
    <n v="1185732"/>
    <n v="44300"/>
    <s v="14-04-2021"/>
    <x v="3"/>
    <x v="1"/>
    <s v="Wednesday"/>
    <s v="14"/>
    <x v="0"/>
    <x v="47"/>
    <x v="49"/>
    <x v="0"/>
    <n v="28"/>
    <n v="149"/>
    <n v="4172"/>
    <n v="1377"/>
    <n v="0.33"/>
    <x v="1"/>
    <s v="low Units"/>
    <n v="4.1459030038985161E-4"/>
  </r>
  <r>
    <x v="2"/>
    <s v="Outlet"/>
    <n v="1185732"/>
    <n v="44300"/>
    <s v="14-04-2021"/>
    <x v="3"/>
    <x v="1"/>
    <s v="Wednesday"/>
    <s v="14"/>
    <x v="0"/>
    <x v="47"/>
    <x v="49"/>
    <x v="1"/>
    <n v="28"/>
    <n v="51"/>
    <n v="1428"/>
    <n v="514"/>
    <n v="0.36"/>
    <x v="1"/>
    <s v="low Units"/>
    <n v="1.5475629222976305E-4"/>
  </r>
  <r>
    <x v="2"/>
    <s v="Outlet"/>
    <n v="1185732"/>
    <n v="44300"/>
    <s v="14-04-2021"/>
    <x v="3"/>
    <x v="1"/>
    <s v="Wednesday"/>
    <s v="14"/>
    <x v="0"/>
    <x v="47"/>
    <x v="49"/>
    <x v="2"/>
    <n v="22"/>
    <n v="51"/>
    <n v="1122"/>
    <n v="348"/>
    <n v="0.31"/>
    <x v="1"/>
    <s v="low Units"/>
    <n v="1.0477663364972285E-4"/>
  </r>
  <r>
    <x v="2"/>
    <s v="Outlet"/>
    <n v="1185732"/>
    <n v="44300"/>
    <s v="14-04-2021"/>
    <x v="3"/>
    <x v="1"/>
    <s v="Wednesday"/>
    <s v="14"/>
    <x v="0"/>
    <x v="47"/>
    <x v="49"/>
    <x v="3"/>
    <n v="23"/>
    <n v="39"/>
    <n v="897"/>
    <n v="251"/>
    <n v="0.28000000000000003"/>
    <x v="1"/>
    <s v="low Units"/>
    <n v="7.5571652431265614E-5"/>
  </r>
  <r>
    <x v="2"/>
    <s v="Outlet"/>
    <n v="1185732"/>
    <n v="44300"/>
    <s v="14-04-2021"/>
    <x v="3"/>
    <x v="1"/>
    <s v="Wednesday"/>
    <s v="14"/>
    <x v="0"/>
    <x v="47"/>
    <x v="49"/>
    <x v="4"/>
    <n v="33"/>
    <n v="44"/>
    <n v="1452"/>
    <n v="392"/>
    <n v="0.27"/>
    <x v="1"/>
    <s v="low Units"/>
    <n v="1.1802425399623952E-4"/>
  </r>
  <r>
    <x v="2"/>
    <s v="Outlet"/>
    <n v="1185732"/>
    <n v="44300"/>
    <s v="14-04-2021"/>
    <x v="3"/>
    <x v="1"/>
    <s v="Wednesday"/>
    <s v="14"/>
    <x v="0"/>
    <x v="47"/>
    <x v="49"/>
    <x v="5"/>
    <n v="30"/>
    <n v="94"/>
    <n v="2820"/>
    <n v="1015"/>
    <n v="0.36"/>
    <x v="1"/>
    <s v="low Units"/>
    <n v="3.0559851481169156E-4"/>
  </r>
  <r>
    <x v="2"/>
    <s v="Outlet"/>
    <n v="1185732"/>
    <n v="44329"/>
    <s v="13-05-2021"/>
    <x v="4"/>
    <x v="1"/>
    <s v="Thursday"/>
    <s v="13"/>
    <x v="0"/>
    <x v="47"/>
    <x v="49"/>
    <x v="0"/>
    <n v="41"/>
    <n v="173"/>
    <n v="7093"/>
    <n v="2553"/>
    <n v="0.36"/>
    <x v="1"/>
    <s v="low Units"/>
    <n v="7.6866306237857013E-4"/>
  </r>
  <r>
    <x v="2"/>
    <s v="Outlet"/>
    <n v="1185732"/>
    <n v="44329"/>
    <s v="13-05-2021"/>
    <x v="4"/>
    <x v="1"/>
    <s v="Thursday"/>
    <s v="13"/>
    <x v="0"/>
    <x v="47"/>
    <x v="49"/>
    <x v="1"/>
    <n v="34"/>
    <n v="68"/>
    <n v="2312"/>
    <n v="832"/>
    <n v="0.36"/>
    <x v="1"/>
    <s v="low Units"/>
    <n v="2.5050045746140634E-4"/>
  </r>
  <r>
    <x v="2"/>
    <s v="Outlet"/>
    <n v="1185732"/>
    <n v="44329"/>
    <s v="13-05-2021"/>
    <x v="4"/>
    <x v="1"/>
    <s v="Thursday"/>
    <s v="13"/>
    <x v="0"/>
    <x v="47"/>
    <x v="49"/>
    <x v="2"/>
    <n v="30"/>
    <n v="68"/>
    <n v="2040"/>
    <n v="632"/>
    <n v="0.31"/>
    <x v="1"/>
    <s v="low Units"/>
    <n v="1.9028400134087596E-4"/>
  </r>
  <r>
    <x v="2"/>
    <s v="Outlet"/>
    <n v="1185732"/>
    <n v="44329"/>
    <s v="13-05-2021"/>
    <x v="4"/>
    <x v="1"/>
    <s v="Thursday"/>
    <s v="13"/>
    <x v="0"/>
    <x v="47"/>
    <x v="49"/>
    <x v="3"/>
    <n v="32"/>
    <n v="54"/>
    <n v="1728"/>
    <n v="518"/>
    <n v="0.3"/>
    <x v="1"/>
    <s v="low Units"/>
    <n v="1.5596062135217367E-4"/>
  </r>
  <r>
    <x v="2"/>
    <s v="Outlet"/>
    <n v="1185732"/>
    <n v="44329"/>
    <s v="13-05-2021"/>
    <x v="4"/>
    <x v="1"/>
    <s v="Thursday"/>
    <s v="13"/>
    <x v="0"/>
    <x v="47"/>
    <x v="49"/>
    <x v="4"/>
    <n v="39"/>
    <n v="60"/>
    <n v="2340"/>
    <n v="655"/>
    <n v="0.28000000000000003"/>
    <x v="1"/>
    <s v="low Units"/>
    <n v="1.9720889379473697E-4"/>
  </r>
  <r>
    <x v="2"/>
    <s v="Outlet"/>
    <n v="1185732"/>
    <n v="44329"/>
    <s v="13-05-2021"/>
    <x v="4"/>
    <x v="1"/>
    <s v="Thursday"/>
    <s v="13"/>
    <x v="0"/>
    <x v="47"/>
    <x v="49"/>
    <x v="5"/>
    <n v="43"/>
    <n v="104"/>
    <n v="4472"/>
    <n v="1520"/>
    <n v="0.34"/>
    <x v="1"/>
    <s v="low Units"/>
    <n v="4.5764506651603082E-4"/>
  </r>
  <r>
    <x v="2"/>
    <s v="Outlet"/>
    <n v="1185732"/>
    <n v="44362"/>
    <s v="15-06-2021"/>
    <x v="11"/>
    <x v="1"/>
    <s v="Tuesday"/>
    <s v="15"/>
    <x v="0"/>
    <x v="47"/>
    <x v="49"/>
    <x v="0"/>
    <n v="39"/>
    <n v="196"/>
    <n v="7644"/>
    <n v="2675"/>
    <n v="0.35"/>
    <x v="1"/>
    <s v="low Units"/>
    <n v="8.0539510061209362E-4"/>
  </r>
  <r>
    <x v="2"/>
    <s v="Outlet"/>
    <n v="1185732"/>
    <n v="44362"/>
    <s v="15-06-2021"/>
    <x v="11"/>
    <x v="1"/>
    <s v="Tuesday"/>
    <s v="15"/>
    <x v="0"/>
    <x v="47"/>
    <x v="49"/>
    <x v="1"/>
    <n v="36"/>
    <n v="114"/>
    <n v="4104"/>
    <n v="1313"/>
    <n v="0.32"/>
    <x v="1"/>
    <s v="low Units"/>
    <n v="3.9532103443128185E-4"/>
  </r>
  <r>
    <x v="2"/>
    <s v="Outlet"/>
    <n v="1185732"/>
    <n v="44362"/>
    <s v="15-06-2021"/>
    <x v="11"/>
    <x v="1"/>
    <s v="Tuesday"/>
    <s v="15"/>
    <x v="0"/>
    <x v="47"/>
    <x v="49"/>
    <x v="2"/>
    <n v="36"/>
    <n v="75"/>
    <n v="2700"/>
    <n v="837"/>
    <n v="0.31"/>
    <x v="1"/>
    <s v="low Units"/>
    <n v="2.5200586886441962E-4"/>
  </r>
  <r>
    <x v="2"/>
    <s v="Outlet"/>
    <n v="1185732"/>
    <n v="44362"/>
    <s v="15-06-2021"/>
    <x v="11"/>
    <x v="1"/>
    <s v="Tuesday"/>
    <s v="15"/>
    <x v="0"/>
    <x v="47"/>
    <x v="49"/>
    <x v="3"/>
    <n v="34"/>
    <n v="72"/>
    <n v="2448"/>
    <n v="685"/>
    <n v="0.28000000000000003"/>
    <x v="1"/>
    <s v="low Units"/>
    <n v="2.0624136221281651E-4"/>
  </r>
  <r>
    <x v="2"/>
    <s v="Outlet"/>
    <n v="1185732"/>
    <n v="44362"/>
    <s v="15-06-2021"/>
    <x v="11"/>
    <x v="1"/>
    <s v="Tuesday"/>
    <s v="15"/>
    <x v="0"/>
    <x v="47"/>
    <x v="49"/>
    <x v="4"/>
    <n v="39"/>
    <n v="74"/>
    <n v="2886"/>
    <n v="924"/>
    <n v="0.32"/>
    <x v="1"/>
    <s v="low Units"/>
    <n v="2.7820002727685025E-4"/>
  </r>
  <r>
    <x v="2"/>
    <s v="Outlet"/>
    <n v="1185732"/>
    <n v="44362"/>
    <s v="15-06-2021"/>
    <x v="11"/>
    <x v="1"/>
    <s v="Tuesday"/>
    <s v="15"/>
    <x v="0"/>
    <x v="47"/>
    <x v="49"/>
    <x v="5"/>
    <n v="47"/>
    <n v="120"/>
    <n v="5640"/>
    <n v="1974"/>
    <n v="0.35"/>
    <x v="1"/>
    <s v="low Units"/>
    <n v="5.9433642190963472E-4"/>
  </r>
  <r>
    <x v="2"/>
    <s v="Outlet"/>
    <n v="1185732"/>
    <n v="44390"/>
    <s v="13-07-2021"/>
    <x v="5"/>
    <x v="1"/>
    <s v="Tuesday"/>
    <s v="13"/>
    <x v="0"/>
    <x v="47"/>
    <x v="49"/>
    <x v="0"/>
    <n v="37"/>
    <n v="180"/>
    <n v="6660"/>
    <n v="2198"/>
    <n v="0.33"/>
    <x v="1"/>
    <s v="low Units"/>
    <n v="6.6177885276462868E-4"/>
  </r>
  <r>
    <x v="2"/>
    <s v="Outlet"/>
    <n v="1185732"/>
    <n v="44390"/>
    <s v="13-07-2021"/>
    <x v="5"/>
    <x v="1"/>
    <s v="Tuesday"/>
    <s v="13"/>
    <x v="0"/>
    <x v="47"/>
    <x v="49"/>
    <x v="1"/>
    <n v="36"/>
    <n v="105"/>
    <n v="3780"/>
    <n v="1399"/>
    <n v="0.37"/>
    <x v="1"/>
    <s v="low Units"/>
    <n v="4.2121411056310993E-4"/>
  </r>
  <r>
    <x v="2"/>
    <s v="Outlet"/>
    <n v="1185732"/>
    <n v="44390"/>
    <s v="13-07-2021"/>
    <x v="5"/>
    <x v="1"/>
    <s v="Tuesday"/>
    <s v="13"/>
    <x v="0"/>
    <x v="47"/>
    <x v="49"/>
    <x v="2"/>
    <n v="32"/>
    <n v="88"/>
    <n v="2816"/>
    <n v="845"/>
    <n v="0.3"/>
    <x v="1"/>
    <s v="low Units"/>
    <n v="2.5441452710924076E-4"/>
  </r>
  <r>
    <x v="2"/>
    <s v="Outlet"/>
    <n v="1185732"/>
    <n v="44390"/>
    <s v="13-07-2021"/>
    <x v="5"/>
    <x v="1"/>
    <s v="Tuesday"/>
    <s v="13"/>
    <x v="0"/>
    <x v="47"/>
    <x v="49"/>
    <x v="3"/>
    <n v="34"/>
    <n v="77"/>
    <n v="2618"/>
    <n v="838"/>
    <n v="0.32"/>
    <x v="1"/>
    <s v="low Units"/>
    <n v="2.5230695114502222E-4"/>
  </r>
  <r>
    <x v="2"/>
    <s v="Outlet"/>
    <n v="1185732"/>
    <n v="44390"/>
    <s v="13-07-2021"/>
    <x v="5"/>
    <x v="1"/>
    <s v="Tuesday"/>
    <s v="13"/>
    <x v="0"/>
    <x v="47"/>
    <x v="49"/>
    <x v="4"/>
    <n v="41"/>
    <n v="80"/>
    <n v="3280"/>
    <n v="1017"/>
    <n v="0.31"/>
    <x v="1"/>
    <s v="low Units"/>
    <n v="3.0620067937289693E-4"/>
  </r>
  <r>
    <x v="2"/>
    <s v="Outlet"/>
    <n v="1185732"/>
    <n v="44390"/>
    <s v="13-07-2021"/>
    <x v="5"/>
    <x v="1"/>
    <s v="Tuesday"/>
    <s v="13"/>
    <x v="0"/>
    <x v="47"/>
    <x v="49"/>
    <x v="5"/>
    <n v="41"/>
    <n v="132"/>
    <n v="5412"/>
    <n v="1732"/>
    <n v="0.32"/>
    <x v="1"/>
    <s v="low Units"/>
    <n v="5.2147451000379296E-4"/>
  </r>
  <r>
    <x v="2"/>
    <s v="Outlet"/>
    <n v="1185732"/>
    <n v="44422"/>
    <s v="14-08-2021"/>
    <x v="6"/>
    <x v="1"/>
    <s v="Saturday"/>
    <s v="14"/>
    <x v="0"/>
    <x v="47"/>
    <x v="49"/>
    <x v="0"/>
    <n v="40"/>
    <n v="196"/>
    <n v="7840"/>
    <n v="2587"/>
    <n v="0.33"/>
    <x v="1"/>
    <s v="low Units"/>
    <n v="7.7889985991906022E-4"/>
  </r>
  <r>
    <x v="2"/>
    <s v="Outlet"/>
    <n v="1185732"/>
    <n v="44422"/>
    <s v="14-08-2021"/>
    <x v="6"/>
    <x v="1"/>
    <s v="Saturday"/>
    <s v="14"/>
    <x v="0"/>
    <x v="47"/>
    <x v="49"/>
    <x v="1"/>
    <n v="33"/>
    <n v="112"/>
    <n v="3696"/>
    <n v="1183"/>
    <n v="0.32"/>
    <x v="1"/>
    <s v="low Units"/>
    <n v="3.5618033795293711E-4"/>
  </r>
  <r>
    <x v="2"/>
    <s v="Outlet"/>
    <n v="1185732"/>
    <n v="44422"/>
    <s v="14-08-2021"/>
    <x v="6"/>
    <x v="1"/>
    <s v="Saturday"/>
    <s v="14"/>
    <x v="0"/>
    <x v="47"/>
    <x v="49"/>
    <x v="2"/>
    <n v="29"/>
    <n v="85"/>
    <n v="2465"/>
    <n v="764"/>
    <n v="0.31"/>
    <x v="1"/>
    <s v="low Units"/>
    <n v="2.30026862380426E-4"/>
  </r>
  <r>
    <x v="2"/>
    <s v="Outlet"/>
    <n v="1185732"/>
    <n v="44422"/>
    <s v="14-08-2021"/>
    <x v="6"/>
    <x v="1"/>
    <s v="Saturday"/>
    <s v="14"/>
    <x v="0"/>
    <x v="47"/>
    <x v="49"/>
    <x v="3"/>
    <n v="31"/>
    <n v="58"/>
    <n v="1798"/>
    <n v="503"/>
    <n v="0.28000000000000003"/>
    <x v="1"/>
    <s v="low Units"/>
    <n v="1.5144438714313386E-4"/>
  </r>
  <r>
    <x v="2"/>
    <s v="Outlet"/>
    <n v="1185732"/>
    <n v="44422"/>
    <s v="14-08-2021"/>
    <x v="6"/>
    <x v="1"/>
    <s v="Saturday"/>
    <s v="14"/>
    <x v="0"/>
    <x v="47"/>
    <x v="49"/>
    <x v="4"/>
    <n v="40"/>
    <n v="51"/>
    <n v="2040"/>
    <n v="551"/>
    <n v="0.27"/>
    <x v="1"/>
    <s v="low Units"/>
    <n v="1.6589633661206115E-4"/>
  </r>
  <r>
    <x v="2"/>
    <s v="Outlet"/>
    <n v="1185732"/>
    <n v="44422"/>
    <s v="14-08-2021"/>
    <x v="6"/>
    <x v="1"/>
    <s v="Saturday"/>
    <s v="14"/>
    <x v="0"/>
    <x v="47"/>
    <x v="49"/>
    <x v="5"/>
    <n v="46"/>
    <n v="98"/>
    <n v="4508"/>
    <n v="1578"/>
    <n v="0.35"/>
    <x v="1"/>
    <s v="low Units"/>
    <n v="4.7510783879098459E-4"/>
  </r>
  <r>
    <x v="2"/>
    <s v="Outlet"/>
    <n v="1185732"/>
    <n v="44452"/>
    <s v="13-09-2021"/>
    <x v="7"/>
    <x v="1"/>
    <s v="Monday"/>
    <s v="13"/>
    <x v="0"/>
    <x v="47"/>
    <x v="49"/>
    <x v="0"/>
    <n v="36"/>
    <n v="153"/>
    <n v="5508"/>
    <n v="1873"/>
    <n v="0.34"/>
    <x v="1"/>
    <s v="low Units"/>
    <n v="5.639271115687669E-4"/>
  </r>
  <r>
    <x v="2"/>
    <s v="Outlet"/>
    <n v="1185732"/>
    <n v="44452"/>
    <s v="13-09-2021"/>
    <x v="7"/>
    <x v="1"/>
    <s v="Monday"/>
    <s v="13"/>
    <x v="0"/>
    <x v="47"/>
    <x v="49"/>
    <x v="1"/>
    <n v="35"/>
    <n v="88"/>
    <n v="3080"/>
    <n v="1140"/>
    <n v="0.37"/>
    <x v="1"/>
    <s v="low Units"/>
    <n v="3.4323379988702307E-4"/>
  </r>
  <r>
    <x v="2"/>
    <s v="Outlet"/>
    <n v="1185732"/>
    <n v="44452"/>
    <s v="13-09-2021"/>
    <x v="7"/>
    <x v="1"/>
    <s v="Monday"/>
    <s v="13"/>
    <x v="0"/>
    <x v="47"/>
    <x v="49"/>
    <x v="2"/>
    <n v="30"/>
    <n v="47"/>
    <n v="1410"/>
    <n v="423"/>
    <n v="0.3"/>
    <x v="1"/>
    <s v="low Units"/>
    <n v="1.2735780469492173E-4"/>
  </r>
  <r>
    <x v="2"/>
    <s v="Outlet"/>
    <n v="1185732"/>
    <n v="44452"/>
    <s v="13-09-2021"/>
    <x v="7"/>
    <x v="1"/>
    <s v="Monday"/>
    <s v="13"/>
    <x v="0"/>
    <x v="47"/>
    <x v="49"/>
    <x v="3"/>
    <n v="34"/>
    <n v="39"/>
    <n v="1326"/>
    <n v="358"/>
    <n v="0.27"/>
    <x v="1"/>
    <s v="low Units"/>
    <n v="1.0778745645574935E-4"/>
  </r>
  <r>
    <x v="2"/>
    <s v="Outlet"/>
    <n v="1185732"/>
    <n v="44452"/>
    <s v="13-09-2021"/>
    <x v="7"/>
    <x v="1"/>
    <s v="Monday"/>
    <s v="13"/>
    <x v="0"/>
    <x v="47"/>
    <x v="49"/>
    <x v="4"/>
    <n v="39"/>
    <n v="41"/>
    <n v="1599"/>
    <n v="496"/>
    <n v="0.31"/>
    <x v="1"/>
    <s v="low Units"/>
    <n v="1.4933681117891532E-4"/>
  </r>
  <r>
    <x v="2"/>
    <s v="Outlet"/>
    <n v="1185732"/>
    <n v="44452"/>
    <s v="13-09-2021"/>
    <x v="7"/>
    <x v="1"/>
    <s v="Monday"/>
    <s v="13"/>
    <x v="0"/>
    <x v="47"/>
    <x v="49"/>
    <x v="5"/>
    <n v="41"/>
    <n v="77"/>
    <n v="3157"/>
    <n v="1042"/>
    <n v="0.33"/>
    <x v="1"/>
    <s v="low Units"/>
    <n v="3.1372773638796322E-4"/>
  </r>
  <r>
    <x v="2"/>
    <s v="Outlet"/>
    <n v="1185732"/>
    <n v="44484"/>
    <s v="15-10-2021"/>
    <x v="8"/>
    <x v="1"/>
    <s v="Friday"/>
    <s v="15"/>
    <x v="0"/>
    <x v="47"/>
    <x v="49"/>
    <x v="0"/>
    <n v="40"/>
    <n v="132"/>
    <n v="5280"/>
    <n v="1742"/>
    <n v="0.33"/>
    <x v="1"/>
    <s v="low Units"/>
    <n v="5.2448533280981952E-4"/>
  </r>
  <r>
    <x v="2"/>
    <s v="Outlet"/>
    <n v="1185732"/>
    <n v="44484"/>
    <s v="15-10-2021"/>
    <x v="8"/>
    <x v="1"/>
    <s v="Friday"/>
    <s v="15"/>
    <x v="0"/>
    <x v="47"/>
    <x v="49"/>
    <x v="1"/>
    <n v="37"/>
    <n v="68"/>
    <n v="2516"/>
    <n v="881"/>
    <n v="0.35"/>
    <x v="1"/>
    <s v="low Units"/>
    <n v="2.6525348921093626E-4"/>
  </r>
  <r>
    <x v="2"/>
    <s v="Outlet"/>
    <n v="1185732"/>
    <n v="44484"/>
    <s v="15-10-2021"/>
    <x v="8"/>
    <x v="1"/>
    <s v="Friday"/>
    <s v="15"/>
    <x v="0"/>
    <x v="47"/>
    <x v="49"/>
    <x v="2"/>
    <n v="41"/>
    <n v="38"/>
    <n v="1558"/>
    <n v="467"/>
    <n v="0.3"/>
    <x v="1"/>
    <s v="low Units"/>
    <n v="1.4060542504143841E-4"/>
  </r>
  <r>
    <x v="2"/>
    <s v="Outlet"/>
    <n v="1185732"/>
    <n v="44484"/>
    <s v="15-10-2021"/>
    <x v="8"/>
    <x v="1"/>
    <s v="Friday"/>
    <s v="15"/>
    <x v="0"/>
    <x v="47"/>
    <x v="49"/>
    <x v="3"/>
    <n v="38"/>
    <n v="32"/>
    <n v="1216"/>
    <n v="328"/>
    <n v="0.27"/>
    <x v="1"/>
    <s v="low Units"/>
    <n v="9.8754988037669798E-5"/>
  </r>
  <r>
    <x v="2"/>
    <s v="Outlet"/>
    <n v="1185732"/>
    <n v="44484"/>
    <s v="15-10-2021"/>
    <x v="8"/>
    <x v="1"/>
    <s v="Friday"/>
    <s v="15"/>
    <x v="0"/>
    <x v="47"/>
    <x v="49"/>
    <x v="4"/>
    <n v="51"/>
    <n v="34"/>
    <n v="1734"/>
    <n v="486"/>
    <n v="0.28000000000000003"/>
    <x v="1"/>
    <s v="low Units"/>
    <n v="1.4632598837288879E-4"/>
  </r>
  <r>
    <x v="5"/>
    <s v="Outlet"/>
    <n v="1185732"/>
    <n v="44484"/>
    <s v="15-10-2021"/>
    <x v="8"/>
    <x v="1"/>
    <s v="Friday"/>
    <s v="15"/>
    <x v="0"/>
    <x v="47"/>
    <x v="49"/>
    <x v="5"/>
    <n v="51"/>
    <n v="68"/>
    <n v="3468"/>
    <n v="1214"/>
    <n v="0.35"/>
    <x v="1"/>
    <s v="low Units"/>
    <n v="3.6551388865161929E-4"/>
  </r>
  <r>
    <x v="5"/>
    <s v="Outlet"/>
    <n v="1185732"/>
    <n v="44514"/>
    <s v="14-11-2021"/>
    <x v="9"/>
    <x v="1"/>
    <s v="Sunday"/>
    <s v="14"/>
    <x v="0"/>
    <x v="47"/>
    <x v="49"/>
    <x v="0"/>
    <n v="49"/>
    <n v="120"/>
    <n v="5880"/>
    <n v="2058"/>
    <n v="0.35"/>
    <x v="1"/>
    <s v="low Units"/>
    <n v="6.196273334802575E-4"/>
  </r>
  <r>
    <x v="5"/>
    <s v="Outlet"/>
    <n v="1185732"/>
    <n v="44514"/>
    <s v="14-11-2021"/>
    <x v="9"/>
    <x v="1"/>
    <s v="Sunday"/>
    <s v="14"/>
    <x v="0"/>
    <x v="47"/>
    <x v="49"/>
    <x v="1"/>
    <n v="40"/>
    <n v="102"/>
    <n v="4080"/>
    <n v="1428"/>
    <n v="0.35"/>
    <x v="1"/>
    <s v="low Units"/>
    <n v="4.2994549670058679E-4"/>
  </r>
  <r>
    <x v="5"/>
    <s v="Outlet"/>
    <n v="1185732"/>
    <n v="44514"/>
    <s v="14-11-2021"/>
    <x v="9"/>
    <x v="1"/>
    <s v="Sunday"/>
    <s v="14"/>
    <x v="0"/>
    <x v="47"/>
    <x v="49"/>
    <x v="2"/>
    <n v="44"/>
    <n v="91"/>
    <n v="4004"/>
    <n v="1201"/>
    <n v="0.3"/>
    <x v="1"/>
    <s v="low Units"/>
    <n v="3.6159981900378487E-4"/>
  </r>
  <r>
    <x v="5"/>
    <s v="Outlet"/>
    <n v="1185732"/>
    <n v="44514"/>
    <s v="14-11-2021"/>
    <x v="9"/>
    <x v="1"/>
    <s v="Sunday"/>
    <s v="14"/>
    <x v="0"/>
    <x v="47"/>
    <x v="49"/>
    <x v="3"/>
    <n v="42"/>
    <n v="83"/>
    <n v="3486"/>
    <n v="1011"/>
    <n v="0.28999999999999998"/>
    <x v="1"/>
    <s v="low Units"/>
    <n v="3.0439418568928099E-4"/>
  </r>
  <r>
    <x v="5"/>
    <s v="Outlet"/>
    <n v="1185732"/>
    <n v="44514"/>
    <s v="14-11-2021"/>
    <x v="9"/>
    <x v="1"/>
    <s v="Sunday"/>
    <s v="14"/>
    <x v="0"/>
    <x v="47"/>
    <x v="49"/>
    <x v="4"/>
    <n v="50"/>
    <n v="78"/>
    <n v="3900"/>
    <n v="1248"/>
    <n v="0.32"/>
    <x v="1"/>
    <s v="low Units"/>
    <n v="3.7575068619210948E-4"/>
  </r>
  <r>
    <x v="5"/>
    <s v="Outlet"/>
    <n v="1185732"/>
    <n v="44514"/>
    <s v="14-11-2021"/>
    <x v="9"/>
    <x v="1"/>
    <s v="Sunday"/>
    <s v="14"/>
    <x v="0"/>
    <x v="47"/>
    <x v="49"/>
    <x v="5"/>
    <n v="48"/>
    <n v="123"/>
    <n v="5904"/>
    <n v="2066"/>
    <n v="0.35"/>
    <x v="1"/>
    <s v="low Units"/>
    <n v="6.2203599172507874E-4"/>
  </r>
  <r>
    <x v="5"/>
    <s v="Outlet"/>
    <n v="1185732"/>
    <n v="44543"/>
    <s v="13-12-2021"/>
    <x v="10"/>
    <x v="1"/>
    <s v="Monday"/>
    <s v="13"/>
    <x v="0"/>
    <x v="47"/>
    <x v="49"/>
    <x v="0"/>
    <n v="51"/>
    <n v="178"/>
    <n v="9078"/>
    <n v="3177"/>
    <n v="0.35"/>
    <x v="1"/>
    <s v="low Units"/>
    <n v="9.5653840547462495E-4"/>
  </r>
  <r>
    <x v="5"/>
    <s v="Outlet"/>
    <n v="1185732"/>
    <n v="44543"/>
    <s v="13-12-2021"/>
    <x v="10"/>
    <x v="1"/>
    <s v="Monday"/>
    <s v="13"/>
    <x v="0"/>
    <x v="47"/>
    <x v="49"/>
    <x v="1"/>
    <n v="37"/>
    <n v="113"/>
    <n v="4181"/>
    <n v="1338"/>
    <n v="0.32"/>
    <x v="1"/>
    <s v="low Units"/>
    <n v="4.0284809144634819E-4"/>
  </r>
  <r>
    <x v="5"/>
    <s v="Outlet"/>
    <n v="1185732"/>
    <n v="44543"/>
    <s v="13-12-2021"/>
    <x v="10"/>
    <x v="1"/>
    <s v="Monday"/>
    <s v="13"/>
    <x v="0"/>
    <x v="47"/>
    <x v="49"/>
    <x v="2"/>
    <n v="36"/>
    <n v="112"/>
    <n v="4032"/>
    <n v="1089"/>
    <n v="0.27"/>
    <x v="1"/>
    <s v="low Units"/>
    <n v="3.2787860357628789E-4"/>
  </r>
  <r>
    <x v="5"/>
    <s v="Outlet"/>
    <n v="1185732"/>
    <n v="44543"/>
    <s v="13-12-2021"/>
    <x v="10"/>
    <x v="1"/>
    <s v="Monday"/>
    <s v="13"/>
    <x v="0"/>
    <x v="47"/>
    <x v="49"/>
    <x v="3"/>
    <n v="43"/>
    <n v="105"/>
    <n v="4515"/>
    <n v="1264"/>
    <n v="0.28000000000000003"/>
    <x v="1"/>
    <s v="low Units"/>
    <n v="3.8056800268175192E-4"/>
  </r>
  <r>
    <x v="5"/>
    <s v="Outlet"/>
    <n v="1185732"/>
    <n v="44543"/>
    <s v="13-12-2021"/>
    <x v="10"/>
    <x v="1"/>
    <s v="Monday"/>
    <s v="13"/>
    <x v="0"/>
    <x v="47"/>
    <x v="49"/>
    <x v="4"/>
    <n v="52"/>
    <n v="90"/>
    <n v="4680"/>
    <n v="1357"/>
    <n v="0.28999999999999998"/>
    <x v="1"/>
    <s v="low Units"/>
    <n v="4.0856865477779855E-4"/>
  </r>
  <r>
    <x v="5"/>
    <s v="Outlet"/>
    <n v="1185732"/>
    <n v="44543"/>
    <s v="13-12-2021"/>
    <x v="10"/>
    <x v="1"/>
    <s v="Monday"/>
    <s v="13"/>
    <x v="0"/>
    <x v="47"/>
    <x v="49"/>
    <x v="5"/>
    <n v="51"/>
    <n v="128"/>
    <n v="6528"/>
    <n v="2154"/>
    <n v="0.33"/>
    <x v="1"/>
    <s v="low Units"/>
    <n v="6.4853123241811203E-4"/>
  </r>
  <r>
    <x v="5"/>
    <s v="Outlet"/>
    <n v="1185732"/>
    <n v="44210"/>
    <s v="14-01-2021"/>
    <x v="0"/>
    <x v="1"/>
    <s v="Thursday"/>
    <s v="14"/>
    <x v="0"/>
    <x v="47"/>
    <x v="49"/>
    <x v="0"/>
    <n v="35"/>
    <n v="179"/>
    <n v="6265"/>
    <n v="3258"/>
    <n v="0.52"/>
    <x v="1"/>
    <s v="low Units"/>
    <n v="9.8092607020343965E-4"/>
  </r>
  <r>
    <x v="5"/>
    <s v="Outlet"/>
    <n v="1185732"/>
    <n v="44210"/>
    <s v="14-01-2021"/>
    <x v="0"/>
    <x v="1"/>
    <s v="Thursday"/>
    <s v="14"/>
    <x v="0"/>
    <x v="47"/>
    <x v="49"/>
    <x v="1"/>
    <n v="36"/>
    <n v="107"/>
    <n v="3852"/>
    <n v="1887"/>
    <n v="0.49"/>
    <x v="1"/>
    <s v="low Units"/>
    <n v="5.6814226349720398E-4"/>
  </r>
  <r>
    <x v="5"/>
    <s v="Outlet"/>
    <n v="1185732"/>
    <n v="44210"/>
    <s v="14-01-2021"/>
    <x v="0"/>
    <x v="1"/>
    <s v="Thursday"/>
    <s v="14"/>
    <x v="0"/>
    <x v="47"/>
    <x v="49"/>
    <x v="2"/>
    <n v="27"/>
    <n v="101"/>
    <n v="2727"/>
    <n v="1091"/>
    <n v="0.4"/>
    <x v="1"/>
    <s v="low Units"/>
    <n v="3.2848076813749315E-4"/>
  </r>
  <r>
    <x v="5"/>
    <s v="Outlet"/>
    <n v="1185732"/>
    <n v="44210"/>
    <s v="14-01-2021"/>
    <x v="0"/>
    <x v="1"/>
    <s v="Thursday"/>
    <s v="14"/>
    <x v="0"/>
    <x v="47"/>
    <x v="49"/>
    <x v="3"/>
    <n v="29"/>
    <n v="53"/>
    <n v="1537"/>
    <n v="599"/>
    <n v="0.39"/>
    <x v="1"/>
    <s v="low Units"/>
    <n v="1.8034828608098845E-4"/>
  </r>
  <r>
    <x v="5"/>
    <s v="Outlet"/>
    <n v="1185732"/>
    <n v="44210"/>
    <s v="14-01-2021"/>
    <x v="0"/>
    <x v="1"/>
    <s v="Thursday"/>
    <s v="14"/>
    <x v="0"/>
    <x v="47"/>
    <x v="49"/>
    <x v="4"/>
    <n v="37"/>
    <n v="70"/>
    <n v="2590"/>
    <n v="1062"/>
    <n v="0.41"/>
    <x v="1"/>
    <s v="low Units"/>
    <n v="3.1974938200001623E-4"/>
  </r>
  <r>
    <x v="5"/>
    <s v="Outlet"/>
    <n v="1185732"/>
    <n v="44210"/>
    <s v="14-01-2021"/>
    <x v="0"/>
    <x v="1"/>
    <s v="Thursday"/>
    <s v="14"/>
    <x v="0"/>
    <x v="47"/>
    <x v="49"/>
    <x v="5"/>
    <n v="34"/>
    <n v="104"/>
    <n v="3536"/>
    <n v="1520"/>
    <n v="0.43"/>
    <x v="1"/>
    <s v="low Units"/>
    <n v="4.5764506651603082E-4"/>
  </r>
  <r>
    <x v="5"/>
    <s v="Outlet"/>
    <n v="1185732"/>
    <n v="44239"/>
    <s v="12-02-2021"/>
    <x v="1"/>
    <x v="1"/>
    <s v="Friday"/>
    <s v="12"/>
    <x v="0"/>
    <x v="47"/>
    <x v="49"/>
    <x v="0"/>
    <n v="33"/>
    <n v="184"/>
    <n v="6072"/>
    <n v="2854"/>
    <n v="0.47"/>
    <x v="1"/>
    <s v="low Units"/>
    <n v="8.5928882883996827E-4"/>
  </r>
  <r>
    <x v="5"/>
    <s v="Outlet"/>
    <n v="1185732"/>
    <n v="44239"/>
    <s v="12-02-2021"/>
    <x v="1"/>
    <x v="1"/>
    <s v="Friday"/>
    <s v="12"/>
    <x v="0"/>
    <x v="47"/>
    <x v="49"/>
    <x v="1"/>
    <n v="33"/>
    <n v="72"/>
    <n v="2376"/>
    <n v="1117"/>
    <n v="0.47"/>
    <x v="1"/>
    <s v="low Units"/>
    <n v="3.3630890743316209E-4"/>
  </r>
  <r>
    <x v="5"/>
    <s v="Outlet"/>
    <n v="1185732"/>
    <n v="44239"/>
    <s v="12-02-2021"/>
    <x v="1"/>
    <x v="1"/>
    <s v="Friday"/>
    <s v="12"/>
    <x v="0"/>
    <x v="47"/>
    <x v="49"/>
    <x v="2"/>
    <n v="25"/>
    <n v="85"/>
    <n v="2125"/>
    <n v="850"/>
    <n v="0.4"/>
    <x v="1"/>
    <s v="low Units"/>
    <n v="2.5591993851225404E-4"/>
  </r>
  <r>
    <x v="5"/>
    <s v="Outlet"/>
    <n v="1185732"/>
    <n v="44239"/>
    <s v="12-02-2021"/>
    <x v="1"/>
    <x v="1"/>
    <s v="Friday"/>
    <s v="12"/>
    <x v="0"/>
    <x v="48"/>
    <x v="50"/>
    <x v="3"/>
    <n v="30"/>
    <n v="48"/>
    <n v="1440"/>
    <n v="547"/>
    <n v="0.38"/>
    <x v="1"/>
    <s v="low Units"/>
    <n v="1.6469200748965053E-4"/>
  </r>
  <r>
    <x v="5"/>
    <s v="Outlet"/>
    <n v="1185732"/>
    <n v="44239"/>
    <s v="12-02-2021"/>
    <x v="1"/>
    <x v="1"/>
    <s v="Friday"/>
    <s v="12"/>
    <x v="0"/>
    <x v="48"/>
    <x v="50"/>
    <x v="4"/>
    <n v="36"/>
    <n v="68"/>
    <n v="2448"/>
    <n v="955"/>
    <n v="0.39"/>
    <x v="1"/>
    <s v="low Units"/>
    <n v="2.8753357797553248E-4"/>
  </r>
  <r>
    <x v="5"/>
    <s v="Outlet"/>
    <n v="1185732"/>
    <n v="44239"/>
    <s v="12-02-2021"/>
    <x v="1"/>
    <x v="1"/>
    <s v="Friday"/>
    <s v="12"/>
    <x v="0"/>
    <x v="48"/>
    <x v="50"/>
    <x v="5"/>
    <n v="35"/>
    <n v="107"/>
    <n v="3745"/>
    <n v="1760"/>
    <n v="0.47"/>
    <x v="1"/>
    <s v="low Units"/>
    <n v="5.2990481386066721E-4"/>
  </r>
  <r>
    <x v="5"/>
    <s v="Outlet"/>
    <n v="1185732"/>
    <n v="44265"/>
    <s v="10-03-2021"/>
    <x v="2"/>
    <x v="1"/>
    <s v="Wednesday"/>
    <s v="10"/>
    <x v="0"/>
    <x v="48"/>
    <x v="50"/>
    <x v="0"/>
    <n v="35"/>
    <n v="185"/>
    <n v="6475"/>
    <n v="3173"/>
    <n v="0.49"/>
    <x v="1"/>
    <s v="low Units"/>
    <n v="9.5533407635221422E-4"/>
  </r>
  <r>
    <x v="5"/>
    <s v="Outlet"/>
    <n v="1185732"/>
    <n v="44265"/>
    <s v="10-03-2021"/>
    <x v="2"/>
    <x v="1"/>
    <s v="Wednesday"/>
    <s v="10"/>
    <x v="0"/>
    <x v="48"/>
    <x v="50"/>
    <x v="1"/>
    <n v="36"/>
    <n v="80"/>
    <n v="2880"/>
    <n v="1440"/>
    <n v="0.5"/>
    <x v="1"/>
    <s v="low Units"/>
    <n v="4.3355848406781866E-4"/>
  </r>
  <r>
    <x v="5"/>
    <s v="Outlet"/>
    <n v="1185732"/>
    <n v="44265"/>
    <s v="10-03-2021"/>
    <x v="2"/>
    <x v="1"/>
    <s v="Wednesday"/>
    <s v="10"/>
    <x v="0"/>
    <x v="48"/>
    <x v="50"/>
    <x v="2"/>
    <n v="23"/>
    <n v="85"/>
    <n v="1955"/>
    <n v="743"/>
    <n v="0.38"/>
    <x v="1"/>
    <s v="low Units"/>
    <n v="2.2370413448777031E-4"/>
  </r>
  <r>
    <x v="5"/>
    <s v="Outlet"/>
    <n v="1185732"/>
    <n v="44265"/>
    <s v="10-03-2021"/>
    <x v="2"/>
    <x v="1"/>
    <s v="Wednesday"/>
    <s v="10"/>
    <x v="0"/>
    <x v="48"/>
    <x v="50"/>
    <x v="3"/>
    <n v="30"/>
    <n v="39"/>
    <n v="1170"/>
    <n v="468"/>
    <n v="0.4"/>
    <x v="1"/>
    <s v="low Units"/>
    <n v="1.4090650732204106E-4"/>
  </r>
  <r>
    <x v="5"/>
    <s v="Outlet"/>
    <n v="1185732"/>
    <n v="44265"/>
    <s v="10-03-2021"/>
    <x v="2"/>
    <x v="1"/>
    <s v="Wednesday"/>
    <s v="10"/>
    <x v="0"/>
    <x v="48"/>
    <x v="50"/>
    <x v="4"/>
    <n v="36"/>
    <n v="56"/>
    <n v="2016"/>
    <n v="786"/>
    <n v="0.39"/>
    <x v="1"/>
    <s v="low Units"/>
    <n v="2.3665067255368433E-4"/>
  </r>
  <r>
    <x v="5"/>
    <s v="Outlet"/>
    <n v="1185732"/>
    <n v="44265"/>
    <s v="10-03-2021"/>
    <x v="2"/>
    <x v="1"/>
    <s v="Wednesday"/>
    <s v="10"/>
    <x v="0"/>
    <x v="48"/>
    <x v="50"/>
    <x v="5"/>
    <n v="29"/>
    <n v="96"/>
    <n v="2784"/>
    <n v="1281"/>
    <n v="0.46"/>
    <x v="1"/>
    <s v="low Units"/>
    <n v="3.8568640145199702E-4"/>
  </r>
  <r>
    <x v="5"/>
    <s v="Outlet"/>
    <n v="1185732"/>
    <n v="44297"/>
    <s v="11-04-2021"/>
    <x v="3"/>
    <x v="1"/>
    <s v="Sunday"/>
    <s v="11"/>
    <x v="0"/>
    <x v="48"/>
    <x v="50"/>
    <x v="0"/>
    <n v="30"/>
    <n v="168"/>
    <n v="5040"/>
    <n v="2621"/>
    <n v="0.52"/>
    <x v="1"/>
    <s v="low Units"/>
    <n v="7.8913665745955052E-4"/>
  </r>
  <r>
    <x v="5"/>
    <s v="Outlet"/>
    <n v="1185732"/>
    <n v="44297"/>
    <s v="11-04-2021"/>
    <x v="3"/>
    <x v="1"/>
    <s v="Sunday"/>
    <s v="11"/>
    <x v="0"/>
    <x v="48"/>
    <x v="50"/>
    <x v="1"/>
    <n v="35"/>
    <n v="68"/>
    <n v="2380"/>
    <n v="1119"/>
    <n v="0.47"/>
    <x v="1"/>
    <s v="low Units"/>
    <n v="3.369110719943674E-4"/>
  </r>
  <r>
    <x v="5"/>
    <s v="Outlet"/>
    <n v="1185732"/>
    <n v="44297"/>
    <s v="11-04-2021"/>
    <x v="3"/>
    <x v="1"/>
    <s v="Sunday"/>
    <s v="11"/>
    <x v="0"/>
    <x v="48"/>
    <x v="50"/>
    <x v="2"/>
    <n v="25"/>
    <n v="74"/>
    <n v="1850"/>
    <n v="777"/>
    <n v="0.42"/>
    <x v="1"/>
    <s v="low Units"/>
    <n v="2.3394093202826048E-4"/>
  </r>
  <r>
    <x v="5"/>
    <s v="Outlet"/>
    <n v="1185732"/>
    <n v="44297"/>
    <s v="11-04-2021"/>
    <x v="3"/>
    <x v="1"/>
    <s v="Sunday"/>
    <s v="11"/>
    <x v="0"/>
    <x v="48"/>
    <x v="50"/>
    <x v="3"/>
    <n v="30"/>
    <n v="50"/>
    <n v="1500"/>
    <n v="600"/>
    <n v="0.4"/>
    <x v="1"/>
    <s v="low Units"/>
    <n v="1.8064936836159111E-4"/>
  </r>
  <r>
    <x v="5"/>
    <s v="Outlet"/>
    <n v="1185732"/>
    <n v="44297"/>
    <s v="11-04-2021"/>
    <x v="3"/>
    <x v="1"/>
    <s v="Sunday"/>
    <s v="11"/>
    <x v="0"/>
    <x v="48"/>
    <x v="50"/>
    <x v="4"/>
    <n v="41"/>
    <n v="53"/>
    <n v="2173"/>
    <n v="913"/>
    <n v="0.42"/>
    <x v="1"/>
    <s v="low Units"/>
    <n v="2.7488812219022115E-4"/>
  </r>
  <r>
    <x v="5"/>
    <s v="Outlet"/>
    <n v="1185732"/>
    <n v="44297"/>
    <s v="11-04-2021"/>
    <x v="3"/>
    <x v="1"/>
    <s v="Sunday"/>
    <s v="11"/>
    <x v="0"/>
    <x v="48"/>
    <x v="50"/>
    <x v="5"/>
    <n v="36"/>
    <n v="90"/>
    <n v="3240"/>
    <n v="1426"/>
    <n v="0.44"/>
    <x v="1"/>
    <s v="low Units"/>
    <n v="4.2934333213938148E-4"/>
  </r>
  <r>
    <x v="5"/>
    <s v="Outlet"/>
    <n v="1185732"/>
    <n v="44326"/>
    <s v="10-05-2021"/>
    <x v="4"/>
    <x v="1"/>
    <s v="Monday"/>
    <s v="10"/>
    <x v="0"/>
    <x v="48"/>
    <x v="50"/>
    <x v="0"/>
    <n v="48"/>
    <n v="177"/>
    <n v="8496"/>
    <n v="4333"/>
    <n v="0.51"/>
    <x v="1"/>
    <s v="low Units"/>
    <n v="1.3045895218512904E-3"/>
  </r>
  <r>
    <x v="5"/>
    <s v="Outlet"/>
    <n v="1185732"/>
    <n v="44326"/>
    <s v="10-05-2021"/>
    <x v="4"/>
    <x v="1"/>
    <s v="Monday"/>
    <s v="10"/>
    <x v="0"/>
    <x v="48"/>
    <x v="50"/>
    <x v="1"/>
    <n v="41"/>
    <n v="94"/>
    <n v="3854"/>
    <n v="1966"/>
    <n v="0.51"/>
    <x v="1"/>
    <s v="low Units"/>
    <n v="5.9192776366481347E-4"/>
  </r>
  <r>
    <x v="5"/>
    <s v="Outlet"/>
    <n v="1185732"/>
    <n v="44326"/>
    <s v="10-05-2021"/>
    <x v="4"/>
    <x v="1"/>
    <s v="Monday"/>
    <s v="10"/>
    <x v="0"/>
    <x v="48"/>
    <x v="50"/>
    <x v="2"/>
    <n v="37"/>
    <n v="96"/>
    <n v="3552"/>
    <n v="1314"/>
    <n v="0.37"/>
    <x v="1"/>
    <s v="low Units"/>
    <n v="3.956221167118845E-4"/>
  </r>
  <r>
    <x v="5"/>
    <s v="Outlet"/>
    <n v="1185732"/>
    <n v="44326"/>
    <s v="10-05-2021"/>
    <x v="4"/>
    <x v="1"/>
    <s v="Monday"/>
    <s v="10"/>
    <x v="0"/>
    <x v="48"/>
    <x v="50"/>
    <x v="3"/>
    <n v="40"/>
    <n v="83"/>
    <n v="3320"/>
    <n v="1328"/>
    <n v="0.4"/>
    <x v="1"/>
    <s v="low Units"/>
    <n v="3.9983726864032163E-4"/>
  </r>
  <r>
    <x v="5"/>
    <s v="Outlet"/>
    <n v="1185732"/>
    <n v="44326"/>
    <s v="10-05-2021"/>
    <x v="4"/>
    <x v="1"/>
    <s v="Monday"/>
    <s v="10"/>
    <x v="0"/>
    <x v="48"/>
    <x v="50"/>
    <x v="4"/>
    <n v="46"/>
    <n v="91"/>
    <n v="4186"/>
    <n v="1716"/>
    <n v="0.41"/>
    <x v="1"/>
    <s v="low Units"/>
    <n v="5.1665719351415057E-4"/>
  </r>
  <r>
    <x v="5"/>
    <s v="Outlet"/>
    <n v="1185732"/>
    <n v="44326"/>
    <s v="10-05-2021"/>
    <x v="4"/>
    <x v="1"/>
    <s v="Monday"/>
    <s v="10"/>
    <x v="0"/>
    <x v="48"/>
    <x v="50"/>
    <x v="5"/>
    <n v="47"/>
    <n v="120"/>
    <n v="5640"/>
    <n v="2594"/>
    <n v="0.46"/>
    <x v="1"/>
    <s v="low Units"/>
    <n v="7.8100743588327881E-4"/>
  </r>
  <r>
    <x v="5"/>
    <s v="Outlet"/>
    <n v="1185732"/>
    <n v="44359"/>
    <s v="12-06-2021"/>
    <x v="11"/>
    <x v="1"/>
    <s v="Saturday"/>
    <s v="12"/>
    <x v="0"/>
    <x v="48"/>
    <x v="50"/>
    <x v="0"/>
    <n v="47"/>
    <n v="195"/>
    <n v="9165"/>
    <n v="4491"/>
    <n v="0.49"/>
    <x v="1"/>
    <s v="low Units"/>
    <n v="1.3521605221865093E-3"/>
  </r>
  <r>
    <x v="5"/>
    <s v="Outlet"/>
    <n v="1185732"/>
    <n v="44359"/>
    <s v="12-06-2021"/>
    <x v="11"/>
    <x v="1"/>
    <s v="Saturday"/>
    <s v="12"/>
    <x v="0"/>
    <x v="48"/>
    <x v="50"/>
    <x v="1"/>
    <n v="44"/>
    <n v="120"/>
    <n v="5280"/>
    <n v="2640"/>
    <n v="0.5"/>
    <x v="1"/>
    <s v="low Units"/>
    <n v="7.9485722079100088E-4"/>
  </r>
  <r>
    <x v="5"/>
    <s v="Outlet"/>
    <n v="1185732"/>
    <n v="44359"/>
    <s v="12-06-2021"/>
    <x v="11"/>
    <x v="1"/>
    <s v="Saturday"/>
    <s v="12"/>
    <x v="0"/>
    <x v="48"/>
    <x v="50"/>
    <x v="2"/>
    <n v="35"/>
    <n v="104"/>
    <n v="3640"/>
    <n v="1420"/>
    <n v="0.39"/>
    <x v="1"/>
    <s v="low Units"/>
    <n v="4.275368384557656E-4"/>
  </r>
  <r>
    <x v="5"/>
    <s v="Outlet"/>
    <n v="1185732"/>
    <n v="44359"/>
    <s v="12-06-2021"/>
    <x v="11"/>
    <x v="1"/>
    <s v="Saturday"/>
    <s v="12"/>
    <x v="0"/>
    <x v="48"/>
    <x v="50"/>
    <x v="3"/>
    <n v="38"/>
    <n v="102"/>
    <n v="3876"/>
    <n v="1550"/>
    <n v="0.4"/>
    <x v="1"/>
    <s v="low Units"/>
    <n v="4.6667753493411039E-4"/>
  </r>
  <r>
    <x v="5"/>
    <s v="Outlet"/>
    <n v="1185732"/>
    <n v="44359"/>
    <s v="12-06-2021"/>
    <x v="11"/>
    <x v="1"/>
    <s v="Saturday"/>
    <s v="12"/>
    <x v="0"/>
    <x v="48"/>
    <x v="50"/>
    <x v="4"/>
    <n v="44"/>
    <n v="105"/>
    <n v="4620"/>
    <n v="1894"/>
    <n v="0.41"/>
    <x v="1"/>
    <s v="low Units"/>
    <n v="5.7024983946142257E-4"/>
  </r>
  <r>
    <x v="5"/>
    <s v="Outlet"/>
    <n v="1185732"/>
    <n v="44359"/>
    <s v="12-06-2021"/>
    <x v="11"/>
    <x v="1"/>
    <s v="Saturday"/>
    <s v="12"/>
    <x v="0"/>
    <x v="48"/>
    <x v="50"/>
    <x v="5"/>
    <n v="49"/>
    <n v="158"/>
    <n v="7742"/>
    <n v="3484"/>
    <n v="0.45"/>
    <x v="1"/>
    <s v="low Units"/>
    <n v="1.048970665619639E-3"/>
  </r>
  <r>
    <x v="5"/>
    <s v="Outlet"/>
    <n v="1185732"/>
    <n v="44387"/>
    <s v="10-07-2021"/>
    <x v="5"/>
    <x v="1"/>
    <s v="Saturday"/>
    <s v="10"/>
    <x v="0"/>
    <x v="48"/>
    <x v="50"/>
    <x v="0"/>
    <n v="45"/>
    <n v="209"/>
    <n v="9405"/>
    <n v="4891"/>
    <n v="0.52"/>
    <x v="1"/>
    <s v="low Units"/>
    <n v="1.4725934344275702E-3"/>
  </r>
  <r>
    <x v="5"/>
    <s v="Outlet"/>
    <n v="1185732"/>
    <n v="44387"/>
    <s v="10-07-2021"/>
    <x v="5"/>
    <x v="1"/>
    <s v="Saturday"/>
    <s v="10"/>
    <x v="0"/>
    <x v="48"/>
    <x v="50"/>
    <x v="1"/>
    <n v="42"/>
    <n v="145"/>
    <n v="6090"/>
    <n v="3045"/>
    <n v="0.5"/>
    <x v="1"/>
    <s v="low Units"/>
    <n v="9.167955444350748E-4"/>
  </r>
  <r>
    <x v="5"/>
    <s v="Outlet"/>
    <n v="1185732"/>
    <n v="44387"/>
    <s v="10-07-2021"/>
    <x v="5"/>
    <x v="1"/>
    <s v="Saturday"/>
    <s v="10"/>
    <x v="0"/>
    <x v="48"/>
    <x v="50"/>
    <x v="2"/>
    <n v="33"/>
    <n v="109"/>
    <n v="3597"/>
    <n v="1331"/>
    <n v="0.37"/>
    <x v="1"/>
    <s v="low Units"/>
    <n v="4.0074051548212954E-4"/>
  </r>
  <r>
    <x v="5"/>
    <s v="Outlet"/>
    <n v="1185732"/>
    <n v="44387"/>
    <s v="10-07-2021"/>
    <x v="5"/>
    <x v="1"/>
    <s v="Saturday"/>
    <s v="10"/>
    <x v="0"/>
    <x v="48"/>
    <x v="50"/>
    <x v="3"/>
    <n v="36"/>
    <n v="96"/>
    <n v="3456"/>
    <n v="1452"/>
    <n v="0.42"/>
    <x v="1"/>
    <s v="low Units"/>
    <n v="4.3717147143505048E-4"/>
  </r>
  <r>
    <x v="5"/>
    <s v="Outlet"/>
    <n v="1185732"/>
    <n v="44387"/>
    <s v="10-07-2021"/>
    <x v="5"/>
    <x v="1"/>
    <s v="Saturday"/>
    <s v="10"/>
    <x v="0"/>
    <x v="48"/>
    <x v="50"/>
    <x v="4"/>
    <n v="39"/>
    <n v="114"/>
    <n v="4446"/>
    <n v="1689"/>
    <n v="0.38"/>
    <x v="1"/>
    <s v="low Units"/>
    <n v="5.0852797193787897E-4"/>
  </r>
  <r>
    <x v="5"/>
    <s v="Outlet"/>
    <n v="1185732"/>
    <n v="44387"/>
    <s v="10-07-2021"/>
    <x v="5"/>
    <x v="1"/>
    <s v="Saturday"/>
    <s v="10"/>
    <x v="0"/>
    <x v="48"/>
    <x v="50"/>
    <x v="5"/>
    <n v="49"/>
    <n v="175"/>
    <n v="8575"/>
    <n v="4030"/>
    <n v="0.47"/>
    <x v="1"/>
    <s v="low Units"/>
    <n v="1.213361590828687E-3"/>
  </r>
  <r>
    <x v="5"/>
    <s v="Outlet"/>
    <n v="1185732"/>
    <n v="44419"/>
    <s v="11-08-2021"/>
    <x v="6"/>
    <x v="1"/>
    <s v="Wednesday"/>
    <s v="11"/>
    <x v="0"/>
    <x v="48"/>
    <x v="50"/>
    <x v="0"/>
    <n v="42"/>
    <n v="215"/>
    <n v="9030"/>
    <n v="4605"/>
    <n v="0.51"/>
    <x v="1"/>
    <s v="low Units"/>
    <n v="1.3864839021752117E-3"/>
  </r>
  <r>
    <x v="5"/>
    <s v="Outlet"/>
    <n v="1185732"/>
    <n v="44419"/>
    <s v="11-08-2021"/>
    <x v="6"/>
    <x v="1"/>
    <s v="Wednesday"/>
    <s v="11"/>
    <x v="0"/>
    <x v="48"/>
    <x v="50"/>
    <x v="1"/>
    <n v="43"/>
    <n v="149"/>
    <n v="6407"/>
    <n v="3332"/>
    <n v="0.52"/>
    <x v="1"/>
    <s v="low Units"/>
    <n v="1.0032061589680358E-3"/>
  </r>
  <r>
    <x v="5"/>
    <s v="Outlet"/>
    <n v="1185732"/>
    <n v="44419"/>
    <s v="11-08-2021"/>
    <x v="6"/>
    <x v="1"/>
    <s v="Wednesday"/>
    <s v="11"/>
    <x v="0"/>
    <x v="48"/>
    <x v="50"/>
    <x v="2"/>
    <n v="34"/>
    <n v="116"/>
    <n v="3944"/>
    <n v="1538"/>
    <n v="0.39"/>
    <x v="1"/>
    <s v="low Units"/>
    <n v="4.6306454756687851E-4"/>
  </r>
  <r>
    <x v="5"/>
    <s v="Outlet"/>
    <n v="1185732"/>
    <n v="44419"/>
    <s v="11-08-2021"/>
    <x v="6"/>
    <x v="1"/>
    <s v="Wednesday"/>
    <s v="11"/>
    <x v="0"/>
    <x v="48"/>
    <x v="50"/>
    <x v="3"/>
    <n v="40"/>
    <n v="85"/>
    <n v="3400"/>
    <n v="1428"/>
    <n v="0.42"/>
    <x v="1"/>
    <s v="low Units"/>
    <n v="4.2994549670058679E-4"/>
  </r>
  <r>
    <x v="5"/>
    <s v="Outlet"/>
    <n v="1185732"/>
    <n v="44419"/>
    <s v="11-08-2021"/>
    <x v="6"/>
    <x v="1"/>
    <s v="Wednesday"/>
    <s v="11"/>
    <x v="0"/>
    <x v="48"/>
    <x v="50"/>
    <x v="4"/>
    <n v="43"/>
    <n v="72"/>
    <n v="3096"/>
    <n v="1207"/>
    <n v="0.39"/>
    <x v="1"/>
    <s v="low Units"/>
    <n v="3.6340631268740075E-4"/>
  </r>
  <r>
    <x v="5"/>
    <s v="Outlet"/>
    <n v="1185732"/>
    <n v="44419"/>
    <s v="11-08-2021"/>
    <x v="6"/>
    <x v="1"/>
    <s v="Wednesday"/>
    <s v="11"/>
    <x v="0"/>
    <x v="48"/>
    <x v="50"/>
    <x v="5"/>
    <n v="44"/>
    <n v="136"/>
    <n v="5984"/>
    <n v="2573"/>
    <n v="0.43"/>
    <x v="1"/>
    <s v="low Units"/>
    <n v="7.7468470799062325E-4"/>
  </r>
  <r>
    <x v="5"/>
    <s v="Outlet"/>
    <n v="1185732"/>
    <n v="44449"/>
    <s v="10-09-2021"/>
    <x v="7"/>
    <x v="1"/>
    <s v="Friday"/>
    <s v="10"/>
    <x v="0"/>
    <x v="48"/>
    <x v="50"/>
    <x v="0"/>
    <n v="44"/>
    <n v="179"/>
    <n v="7876"/>
    <n v="3859"/>
    <n v="0.49"/>
    <x v="1"/>
    <s v="low Units"/>
    <n v="1.1618765208456334E-3"/>
  </r>
  <r>
    <x v="5"/>
    <s v="Outlet"/>
    <n v="1185732"/>
    <n v="44449"/>
    <s v="10-09-2021"/>
    <x v="7"/>
    <x v="1"/>
    <s v="Friday"/>
    <s v="10"/>
    <x v="0"/>
    <x v="48"/>
    <x v="50"/>
    <x v="1"/>
    <n v="42"/>
    <n v="111"/>
    <n v="4662"/>
    <n v="2378"/>
    <n v="0.51"/>
    <x v="1"/>
    <s v="low Units"/>
    <n v="7.159736632731061E-4"/>
  </r>
  <r>
    <x v="5"/>
    <s v="Outlet"/>
    <n v="1185732"/>
    <n v="44449"/>
    <s v="10-09-2021"/>
    <x v="7"/>
    <x v="1"/>
    <s v="Friday"/>
    <s v="10"/>
    <x v="0"/>
    <x v="48"/>
    <x v="50"/>
    <x v="2"/>
    <n v="40"/>
    <n v="72"/>
    <n v="2880"/>
    <n v="1210"/>
    <n v="0.42"/>
    <x v="1"/>
    <s v="low Units"/>
    <n v="3.6430955952920872E-4"/>
  </r>
  <r>
    <x v="5"/>
    <s v="Outlet"/>
    <n v="1185732"/>
    <n v="44449"/>
    <s v="10-09-2021"/>
    <x v="7"/>
    <x v="1"/>
    <s v="Friday"/>
    <s v="10"/>
    <x v="0"/>
    <x v="48"/>
    <x v="50"/>
    <x v="3"/>
    <n v="35"/>
    <n v="66"/>
    <n v="2310"/>
    <n v="924"/>
    <n v="0.4"/>
    <x v="1"/>
    <s v="low Units"/>
    <n v="2.7820002727685025E-4"/>
  </r>
  <r>
    <x v="5"/>
    <s v="Outlet"/>
    <n v="1185732"/>
    <n v="44449"/>
    <s v="10-09-2021"/>
    <x v="7"/>
    <x v="1"/>
    <s v="Friday"/>
    <s v="10"/>
    <x v="0"/>
    <x v="48"/>
    <x v="50"/>
    <x v="4"/>
    <n v="48"/>
    <n v="68"/>
    <n v="3264"/>
    <n v="1208"/>
    <n v="0.37"/>
    <x v="1"/>
    <s v="low Units"/>
    <n v="3.637073949680034E-4"/>
  </r>
  <r>
    <x v="5"/>
    <s v="Outlet"/>
    <n v="1185732"/>
    <n v="44449"/>
    <s v="10-09-2021"/>
    <x v="7"/>
    <x v="1"/>
    <s v="Friday"/>
    <s v="10"/>
    <x v="0"/>
    <x v="48"/>
    <x v="50"/>
    <x v="5"/>
    <n v="45"/>
    <n v="93"/>
    <n v="4185"/>
    <n v="1925"/>
    <n v="0.46"/>
    <x v="1"/>
    <s v="low Units"/>
    <n v="5.795833901601048E-4"/>
  </r>
  <r>
    <x v="5"/>
    <s v="Outlet"/>
    <n v="1185732"/>
    <n v="44481"/>
    <s v="12-10-2021"/>
    <x v="8"/>
    <x v="1"/>
    <s v="Tuesday"/>
    <s v="12"/>
    <x v="0"/>
    <x v="48"/>
    <x v="50"/>
    <x v="0"/>
    <n v="44"/>
    <n v="157"/>
    <n v="6908"/>
    <n v="3247"/>
    <n v="0.47"/>
    <x v="1"/>
    <s v="low Units"/>
    <n v="9.7761416511681055E-4"/>
  </r>
  <r>
    <x v="5"/>
    <s v="Outlet"/>
    <n v="1185732"/>
    <n v="44481"/>
    <s v="12-10-2021"/>
    <x v="8"/>
    <x v="1"/>
    <s v="Tuesday"/>
    <s v="12"/>
    <x v="0"/>
    <x v="48"/>
    <x v="50"/>
    <x v="1"/>
    <n v="44"/>
    <n v="99"/>
    <n v="4356"/>
    <n v="2134"/>
    <n v="0.49"/>
    <x v="1"/>
    <s v="low Units"/>
    <n v="6.4250958680605902E-4"/>
  </r>
  <r>
    <x v="5"/>
    <s v="Outlet"/>
    <n v="1185732"/>
    <n v="44481"/>
    <s v="12-10-2021"/>
    <x v="8"/>
    <x v="1"/>
    <s v="Tuesday"/>
    <s v="12"/>
    <x v="0"/>
    <x v="48"/>
    <x v="50"/>
    <x v="2"/>
    <n v="40"/>
    <n v="66"/>
    <n v="2640"/>
    <n v="977"/>
    <n v="0.37"/>
    <x v="1"/>
    <s v="low Units"/>
    <n v="2.9415738814879086E-4"/>
  </r>
  <r>
    <x v="5"/>
    <s v="Outlet"/>
    <n v="1185732"/>
    <n v="44481"/>
    <s v="12-10-2021"/>
    <x v="8"/>
    <x v="1"/>
    <s v="Tuesday"/>
    <s v="12"/>
    <x v="0"/>
    <x v="48"/>
    <x v="50"/>
    <x v="3"/>
    <n v="46"/>
    <n v="61"/>
    <n v="2806"/>
    <n v="1038"/>
    <n v="0.37"/>
    <x v="1"/>
    <s v="low Units"/>
    <n v="3.125234072655526E-4"/>
  </r>
  <r>
    <x v="5"/>
    <s v="Outlet"/>
    <n v="1185732"/>
    <n v="44481"/>
    <s v="12-10-2021"/>
    <x v="8"/>
    <x v="1"/>
    <s v="Tuesday"/>
    <s v="12"/>
    <x v="0"/>
    <x v="48"/>
    <x v="50"/>
    <x v="4"/>
    <n v="55"/>
    <n v="58"/>
    <n v="3190"/>
    <n v="1180"/>
    <n v="0.37"/>
    <x v="1"/>
    <s v="low Units"/>
    <n v="3.552770911111292E-4"/>
  </r>
  <r>
    <x v="3"/>
    <s v="Outlet"/>
    <n v="1185732"/>
    <n v="44481"/>
    <s v="12-10-2021"/>
    <x v="8"/>
    <x v="1"/>
    <s v="Tuesday"/>
    <s v="12"/>
    <x v="0"/>
    <x v="48"/>
    <x v="50"/>
    <x v="5"/>
    <n v="54"/>
    <n v="90"/>
    <n v="4860"/>
    <n v="2236"/>
    <n v="0.46"/>
    <x v="1"/>
    <s v="low Units"/>
    <n v="6.732199794275295E-4"/>
  </r>
  <r>
    <x v="3"/>
    <s v="Outlet"/>
    <n v="1185732"/>
    <n v="44511"/>
    <s v="11-11-2021"/>
    <x v="9"/>
    <x v="1"/>
    <s v="Thursday"/>
    <s v="11"/>
    <x v="0"/>
    <x v="48"/>
    <x v="50"/>
    <x v="0"/>
    <n v="54"/>
    <n v="140"/>
    <n v="7560"/>
    <n v="3780"/>
    <n v="0.5"/>
    <x v="1"/>
    <s v="low Units"/>
    <n v="1.1380910206780239E-3"/>
  </r>
  <r>
    <x v="3"/>
    <s v="Outlet"/>
    <n v="1185732"/>
    <n v="44511"/>
    <s v="11-11-2021"/>
    <x v="9"/>
    <x v="1"/>
    <s v="Thursday"/>
    <s v="11"/>
    <x v="0"/>
    <x v="48"/>
    <x v="50"/>
    <x v="1"/>
    <n v="47"/>
    <n v="98"/>
    <n v="4606"/>
    <n v="2257"/>
    <n v="0.49"/>
    <x v="1"/>
    <s v="low Units"/>
    <n v="6.7954270732018516E-4"/>
  </r>
  <r>
    <x v="3"/>
    <s v="Outlet"/>
    <n v="1185732"/>
    <n v="44511"/>
    <s v="11-11-2021"/>
    <x v="9"/>
    <x v="1"/>
    <s v="Thursday"/>
    <s v="11"/>
    <x v="0"/>
    <x v="48"/>
    <x v="50"/>
    <x v="2"/>
    <n v="46"/>
    <n v="102"/>
    <n v="4692"/>
    <n v="1736"/>
    <n v="0.37"/>
    <x v="1"/>
    <s v="low Units"/>
    <n v="5.2267883912620358E-4"/>
  </r>
  <r>
    <x v="5"/>
    <s v="Outlet"/>
    <n v="1185732"/>
    <n v="44511"/>
    <s v="11-11-2021"/>
    <x v="9"/>
    <x v="1"/>
    <s v="Thursday"/>
    <s v="11"/>
    <x v="0"/>
    <x v="48"/>
    <x v="50"/>
    <x v="3"/>
    <n v="42"/>
    <n v="96"/>
    <n v="4032"/>
    <n v="1572"/>
    <n v="0.39"/>
    <x v="1"/>
    <s v="low Units"/>
    <n v="4.7330134510736865E-4"/>
  </r>
  <r>
    <x v="5"/>
    <s v="Outlet"/>
    <n v="1185732"/>
    <n v="44511"/>
    <s v="11-11-2021"/>
    <x v="9"/>
    <x v="1"/>
    <s v="Thursday"/>
    <s v="11"/>
    <x v="0"/>
    <x v="48"/>
    <x v="50"/>
    <x v="4"/>
    <n v="50"/>
    <n v="91"/>
    <n v="4550"/>
    <n v="1775"/>
    <n v="0.39"/>
    <x v="1"/>
    <s v="low Units"/>
    <n v="5.3442104806970705E-4"/>
  </r>
  <r>
    <x v="5"/>
    <s v="Outlet"/>
    <n v="1185732"/>
    <n v="44511"/>
    <s v="11-11-2021"/>
    <x v="9"/>
    <x v="1"/>
    <s v="Thursday"/>
    <s v="11"/>
    <x v="0"/>
    <x v="48"/>
    <x v="50"/>
    <x v="5"/>
    <n v="57"/>
    <n v="128"/>
    <n v="7296"/>
    <n v="3429"/>
    <n v="0.47"/>
    <x v="1"/>
    <s v="low Units"/>
    <n v="1.0324111401864931E-3"/>
  </r>
  <r>
    <x v="5"/>
    <s v="Outlet"/>
    <n v="1185732"/>
    <n v="44540"/>
    <s v="10-12-2021"/>
    <x v="10"/>
    <x v="1"/>
    <s v="Friday"/>
    <s v="10"/>
    <x v="0"/>
    <x v="48"/>
    <x v="50"/>
    <x v="0"/>
    <n v="48"/>
    <n v="186"/>
    <n v="8928"/>
    <n v="4285"/>
    <n v="0.48"/>
    <x v="1"/>
    <s v="low Units"/>
    <n v="1.2901375723823631E-3"/>
  </r>
  <r>
    <x v="5"/>
    <s v="Outlet"/>
    <n v="1185732"/>
    <n v="44540"/>
    <s v="10-12-2021"/>
    <x v="10"/>
    <x v="1"/>
    <s v="Friday"/>
    <s v="10"/>
    <x v="0"/>
    <x v="48"/>
    <x v="50"/>
    <x v="1"/>
    <n v="41"/>
    <n v="132"/>
    <n v="5412"/>
    <n v="2760"/>
    <n v="0.51"/>
    <x v="1"/>
    <s v="low Units"/>
    <n v="8.3098709446331905E-4"/>
  </r>
  <r>
    <x v="5"/>
    <s v="Outlet"/>
    <n v="1185732"/>
    <n v="44540"/>
    <s v="10-12-2021"/>
    <x v="10"/>
    <x v="1"/>
    <s v="Friday"/>
    <s v="10"/>
    <x v="0"/>
    <x v="48"/>
    <x v="50"/>
    <x v="2"/>
    <n v="44"/>
    <n v="131"/>
    <n v="5764"/>
    <n v="2306"/>
    <n v="0.4"/>
    <x v="1"/>
    <s v="low Units"/>
    <n v="6.9429573906971509E-4"/>
  </r>
  <r>
    <x v="5"/>
    <s v="Outlet"/>
    <n v="1185732"/>
    <n v="44540"/>
    <s v="10-12-2021"/>
    <x v="10"/>
    <x v="1"/>
    <s v="Friday"/>
    <s v="10"/>
    <x v="0"/>
    <x v="48"/>
    <x v="50"/>
    <x v="3"/>
    <n v="44"/>
    <n v="101"/>
    <n v="4444"/>
    <n v="1866"/>
    <n v="0.42"/>
    <x v="1"/>
    <s v="low Units"/>
    <n v="5.6181953560454831E-4"/>
  </r>
  <r>
    <x v="5"/>
    <s v="Outlet"/>
    <n v="1185732"/>
    <n v="44540"/>
    <s v="10-12-2021"/>
    <x v="10"/>
    <x v="1"/>
    <s v="Friday"/>
    <s v="10"/>
    <x v="0"/>
    <x v="48"/>
    <x v="50"/>
    <x v="4"/>
    <n v="48"/>
    <n v="104"/>
    <n v="4992"/>
    <n v="2097"/>
    <n v="0.42"/>
    <x v="1"/>
    <s v="low Units"/>
    <n v="6.3136954242376086E-4"/>
  </r>
  <r>
    <x v="5"/>
    <s v="Outlet"/>
    <n v="1185732"/>
    <n v="44540"/>
    <s v="10-12-2021"/>
    <x v="10"/>
    <x v="1"/>
    <s v="Friday"/>
    <s v="10"/>
    <x v="0"/>
    <x v="48"/>
    <x v="50"/>
    <x v="5"/>
    <n v="60"/>
    <n v="145"/>
    <n v="8700"/>
    <n v="4089"/>
    <n v="0.47"/>
    <x v="1"/>
    <s v="low Units"/>
    <n v="1.2311254453842432E-3"/>
  </r>
  <r>
    <x v="5"/>
    <s v="Outlet"/>
    <n v="1185732"/>
    <n v="44217"/>
    <s v="21-01-2021"/>
    <x v="0"/>
    <x v="1"/>
    <s v="Thursday"/>
    <s v="21"/>
    <x v="0"/>
    <x v="48"/>
    <x v="50"/>
    <x v="0"/>
    <n v="34"/>
    <n v="173"/>
    <n v="5882"/>
    <n v="2529"/>
    <n v="0.43"/>
    <x v="1"/>
    <s v="low Units"/>
    <n v="7.614370876441065E-4"/>
  </r>
  <r>
    <x v="5"/>
    <s v="Outlet"/>
    <n v="1185732"/>
    <n v="44217"/>
    <s v="21-01-2021"/>
    <x v="0"/>
    <x v="1"/>
    <s v="Thursday"/>
    <s v="21"/>
    <x v="0"/>
    <x v="48"/>
    <x v="50"/>
    <x v="1"/>
    <n v="39"/>
    <n v="111"/>
    <n v="4329"/>
    <n v="1861"/>
    <n v="0.43"/>
    <x v="1"/>
    <s v="low Units"/>
    <n v="5.6031412420153503E-4"/>
  </r>
  <r>
    <x v="5"/>
    <s v="Outlet"/>
    <n v="1185732"/>
    <n v="44217"/>
    <s v="21-01-2021"/>
    <x v="0"/>
    <x v="1"/>
    <s v="Thursday"/>
    <s v="21"/>
    <x v="0"/>
    <x v="48"/>
    <x v="50"/>
    <x v="2"/>
    <n v="28"/>
    <n v="101"/>
    <n v="2828"/>
    <n v="1018"/>
    <n v="0.36"/>
    <x v="1"/>
    <s v="low Units"/>
    <n v="3.0650176165349953E-4"/>
  </r>
  <r>
    <x v="5"/>
    <s v="Outlet"/>
    <n v="1185732"/>
    <n v="44217"/>
    <s v="21-01-2021"/>
    <x v="0"/>
    <x v="1"/>
    <s v="Thursday"/>
    <s v="21"/>
    <x v="0"/>
    <x v="48"/>
    <x v="50"/>
    <x v="3"/>
    <n v="36"/>
    <n v="60"/>
    <n v="2160"/>
    <n v="691"/>
    <n v="0.32"/>
    <x v="1"/>
    <s v="low Units"/>
    <n v="2.0804785589643245E-4"/>
  </r>
  <r>
    <x v="5"/>
    <s v="Outlet"/>
    <n v="1185732"/>
    <n v="44217"/>
    <s v="21-01-2021"/>
    <x v="0"/>
    <x v="1"/>
    <s v="Thursday"/>
    <s v="21"/>
    <x v="0"/>
    <x v="48"/>
    <x v="50"/>
    <x v="4"/>
    <n v="43"/>
    <n v="74"/>
    <n v="3182"/>
    <n v="1050"/>
    <n v="0.33"/>
    <x v="1"/>
    <s v="low Units"/>
    <n v="3.1613639463278441E-4"/>
  </r>
  <r>
    <x v="5"/>
    <s v="Outlet"/>
    <n v="1185732"/>
    <n v="44217"/>
    <s v="21-01-2021"/>
    <x v="0"/>
    <x v="1"/>
    <s v="Thursday"/>
    <s v="21"/>
    <x v="0"/>
    <x v="48"/>
    <x v="50"/>
    <x v="5"/>
    <n v="35"/>
    <n v="101"/>
    <n v="3535"/>
    <n v="1414"/>
    <n v="0.4"/>
    <x v="1"/>
    <s v="low Units"/>
    <n v="4.2573034477214972E-4"/>
  </r>
  <r>
    <x v="5"/>
    <s v="Outlet"/>
    <n v="1185732"/>
    <n v="44246"/>
    <s v="19-02-2021"/>
    <x v="1"/>
    <x v="1"/>
    <s v="Friday"/>
    <s v="19"/>
    <x v="0"/>
    <x v="48"/>
    <x v="50"/>
    <x v="0"/>
    <n v="34"/>
    <n v="186"/>
    <n v="6324"/>
    <n v="2783"/>
    <n v="0.44"/>
    <x v="1"/>
    <s v="low Units"/>
    <n v="8.3791198691718013E-4"/>
  </r>
  <r>
    <x v="5"/>
    <s v="Outlet"/>
    <n v="1185732"/>
    <n v="44246"/>
    <s v="19-02-2021"/>
    <x v="1"/>
    <x v="1"/>
    <s v="Friday"/>
    <s v="19"/>
    <x v="0"/>
    <x v="48"/>
    <x v="50"/>
    <x v="1"/>
    <n v="37"/>
    <n v="85"/>
    <n v="3145"/>
    <n v="1352"/>
    <n v="0.43"/>
    <x v="1"/>
    <s v="low Units"/>
    <n v="4.0706324337478527E-4"/>
  </r>
  <r>
    <x v="5"/>
    <s v="Outlet"/>
    <n v="1185732"/>
    <n v="44246"/>
    <s v="19-02-2021"/>
    <x v="1"/>
    <x v="1"/>
    <s v="Friday"/>
    <s v="19"/>
    <x v="0"/>
    <x v="48"/>
    <x v="50"/>
    <x v="2"/>
    <n v="31"/>
    <n v="96"/>
    <n v="2976"/>
    <n v="1012"/>
    <n v="0.34"/>
    <x v="1"/>
    <s v="low Units"/>
    <n v="3.0469526796988365E-4"/>
  </r>
  <r>
    <x v="5"/>
    <s v="Outlet"/>
    <n v="1185732"/>
    <n v="44246"/>
    <s v="19-02-2021"/>
    <x v="1"/>
    <x v="1"/>
    <s v="Friday"/>
    <s v="19"/>
    <x v="0"/>
    <x v="49"/>
    <x v="51"/>
    <x v="3"/>
    <n v="31"/>
    <n v="68"/>
    <n v="2108"/>
    <n v="717"/>
    <n v="0.34"/>
    <x v="1"/>
    <s v="low Units"/>
    <n v="2.1587599519210136E-4"/>
  </r>
  <r>
    <x v="5"/>
    <s v="Outlet"/>
    <n v="1185732"/>
    <n v="44246"/>
    <s v="19-02-2021"/>
    <x v="1"/>
    <x v="1"/>
    <s v="Friday"/>
    <s v="19"/>
    <x v="0"/>
    <x v="49"/>
    <x v="51"/>
    <x v="4"/>
    <n v="41"/>
    <n v="96"/>
    <n v="3936"/>
    <n v="1299"/>
    <n v="0.33"/>
    <x v="1"/>
    <s v="low Units"/>
    <n v="3.9110588250284472E-4"/>
  </r>
  <r>
    <x v="5"/>
    <s v="Outlet"/>
    <n v="1185732"/>
    <n v="44246"/>
    <s v="19-02-2021"/>
    <x v="1"/>
    <x v="1"/>
    <s v="Friday"/>
    <s v="19"/>
    <x v="0"/>
    <x v="49"/>
    <x v="51"/>
    <x v="5"/>
    <n v="36"/>
    <n v="124"/>
    <n v="4464"/>
    <n v="1786"/>
    <n v="0.4"/>
    <x v="1"/>
    <s v="low Units"/>
    <n v="5.3773295315633616E-4"/>
  </r>
  <r>
    <x v="5"/>
    <s v="Outlet"/>
    <n v="1185732"/>
    <n v="44272"/>
    <s v="17-03-2021"/>
    <x v="2"/>
    <x v="1"/>
    <s v="Wednesday"/>
    <s v="17"/>
    <x v="0"/>
    <x v="49"/>
    <x v="51"/>
    <x v="0"/>
    <n v="39"/>
    <n v="188"/>
    <n v="7332"/>
    <n v="3373"/>
    <n v="0.46"/>
    <x v="1"/>
    <s v="low Units"/>
    <n v="1.0155505324727445E-3"/>
  </r>
  <r>
    <x v="5"/>
    <s v="Outlet"/>
    <n v="1185732"/>
    <n v="44272"/>
    <s v="17-03-2021"/>
    <x v="2"/>
    <x v="1"/>
    <s v="Wednesday"/>
    <s v="17"/>
    <x v="0"/>
    <x v="49"/>
    <x v="51"/>
    <x v="1"/>
    <n v="36"/>
    <n v="88"/>
    <n v="3168"/>
    <n v="1457"/>
    <n v="0.46"/>
    <x v="1"/>
    <s v="low Units"/>
    <n v="4.3867688283806371E-4"/>
  </r>
  <r>
    <x v="5"/>
    <s v="Outlet"/>
    <n v="1185732"/>
    <n v="44272"/>
    <s v="17-03-2021"/>
    <x v="2"/>
    <x v="1"/>
    <s v="Wednesday"/>
    <s v="17"/>
    <x v="0"/>
    <x v="49"/>
    <x v="51"/>
    <x v="2"/>
    <n v="32"/>
    <n v="105"/>
    <n v="3360"/>
    <n v="1142"/>
    <n v="0.34"/>
    <x v="1"/>
    <s v="low Units"/>
    <n v="3.4383596444822838E-4"/>
  </r>
  <r>
    <x v="5"/>
    <s v="Outlet"/>
    <n v="1185732"/>
    <n v="44272"/>
    <s v="17-03-2021"/>
    <x v="2"/>
    <x v="1"/>
    <s v="Wednesday"/>
    <s v="17"/>
    <x v="0"/>
    <x v="49"/>
    <x v="51"/>
    <x v="3"/>
    <n v="33"/>
    <n v="45"/>
    <n v="1485"/>
    <n v="549"/>
    <n v="0.37"/>
    <x v="1"/>
    <s v="low Units"/>
    <n v="1.6529417205085587E-4"/>
  </r>
  <r>
    <x v="5"/>
    <s v="Outlet"/>
    <n v="1185732"/>
    <n v="44272"/>
    <s v="17-03-2021"/>
    <x v="2"/>
    <x v="1"/>
    <s v="Wednesday"/>
    <s v="17"/>
    <x v="0"/>
    <x v="49"/>
    <x v="51"/>
    <x v="4"/>
    <n v="47"/>
    <n v="60"/>
    <n v="2820"/>
    <n v="931"/>
    <n v="0.33"/>
    <x v="1"/>
    <s v="low Units"/>
    <n v="2.8030760324106884E-4"/>
  </r>
  <r>
    <x v="5"/>
    <s v="Outlet"/>
    <n v="1185732"/>
    <n v="44272"/>
    <s v="17-03-2021"/>
    <x v="2"/>
    <x v="1"/>
    <s v="Wednesday"/>
    <s v="17"/>
    <x v="0"/>
    <x v="49"/>
    <x v="51"/>
    <x v="5"/>
    <n v="36"/>
    <n v="99"/>
    <n v="3564"/>
    <n v="1354"/>
    <n v="0.38"/>
    <x v="1"/>
    <s v="low Units"/>
    <n v="4.0766540793599052E-4"/>
  </r>
  <r>
    <x v="5"/>
    <s v="Outlet"/>
    <n v="1185732"/>
    <n v="44304"/>
    <s v="18-04-2021"/>
    <x v="3"/>
    <x v="1"/>
    <s v="Sunday"/>
    <s v="18"/>
    <x v="0"/>
    <x v="49"/>
    <x v="51"/>
    <x v="0"/>
    <n v="33"/>
    <n v="187"/>
    <n v="6171"/>
    <n v="2592"/>
    <n v="0.42"/>
    <x v="1"/>
    <s v="low Units"/>
    <n v="7.8040527132207361E-4"/>
  </r>
  <r>
    <x v="5"/>
    <s v="Outlet"/>
    <n v="1185732"/>
    <n v="44304"/>
    <s v="18-04-2021"/>
    <x v="3"/>
    <x v="1"/>
    <s v="Sunday"/>
    <s v="18"/>
    <x v="0"/>
    <x v="49"/>
    <x v="51"/>
    <x v="1"/>
    <n v="38"/>
    <n v="85"/>
    <n v="3230"/>
    <n v="1357"/>
    <n v="0.42"/>
    <x v="1"/>
    <s v="low Units"/>
    <n v="4.0856865477779855E-4"/>
  </r>
  <r>
    <x v="5"/>
    <s v="Outlet"/>
    <n v="1185732"/>
    <n v="44304"/>
    <s v="18-04-2021"/>
    <x v="3"/>
    <x v="1"/>
    <s v="Sunday"/>
    <s v="18"/>
    <x v="0"/>
    <x v="49"/>
    <x v="51"/>
    <x v="2"/>
    <n v="26"/>
    <n v="80"/>
    <n v="2080"/>
    <n v="707"/>
    <n v="0.34"/>
    <x v="1"/>
    <s v="low Units"/>
    <n v="2.1286517238607486E-4"/>
  </r>
  <r>
    <x v="5"/>
    <s v="Outlet"/>
    <n v="1185732"/>
    <n v="44304"/>
    <s v="18-04-2021"/>
    <x v="3"/>
    <x v="1"/>
    <s v="Sunday"/>
    <s v="18"/>
    <x v="0"/>
    <x v="49"/>
    <x v="51"/>
    <x v="3"/>
    <n v="35"/>
    <n v="53"/>
    <n v="1855"/>
    <n v="594"/>
    <n v="0.32"/>
    <x v="1"/>
    <s v="low Units"/>
    <n v="1.788428746779752E-4"/>
  </r>
  <r>
    <x v="5"/>
    <s v="Outlet"/>
    <n v="1185732"/>
    <n v="44304"/>
    <s v="18-04-2021"/>
    <x v="3"/>
    <x v="1"/>
    <s v="Sunday"/>
    <s v="18"/>
    <x v="0"/>
    <x v="49"/>
    <x v="51"/>
    <x v="4"/>
    <n v="40"/>
    <n v="61"/>
    <n v="2440"/>
    <n v="805"/>
    <n v="0.33"/>
    <x v="1"/>
    <s v="low Units"/>
    <n v="2.4237123588513474E-4"/>
  </r>
  <r>
    <x v="5"/>
    <s v="Outlet"/>
    <n v="1185732"/>
    <n v="44304"/>
    <s v="18-04-2021"/>
    <x v="3"/>
    <x v="1"/>
    <s v="Sunday"/>
    <s v="18"/>
    <x v="0"/>
    <x v="49"/>
    <x v="51"/>
    <x v="5"/>
    <n v="33"/>
    <n v="101"/>
    <n v="3333"/>
    <n v="1233"/>
    <n v="0.37"/>
    <x v="1"/>
    <s v="low Units"/>
    <n v="3.712344519830697E-4"/>
  </r>
  <r>
    <x v="5"/>
    <s v="Outlet"/>
    <n v="1185732"/>
    <n v="44333"/>
    <s v="17-05-2021"/>
    <x v="4"/>
    <x v="1"/>
    <s v="Monday"/>
    <s v="17"/>
    <x v="0"/>
    <x v="49"/>
    <x v="51"/>
    <x v="0"/>
    <n v="47"/>
    <n v="196"/>
    <n v="9212"/>
    <n v="3961"/>
    <n v="0.43"/>
    <x v="1"/>
    <s v="low Units"/>
    <n v="1.1925869134671039E-3"/>
  </r>
  <r>
    <x v="5"/>
    <s v="Outlet"/>
    <n v="1185732"/>
    <n v="44333"/>
    <s v="17-05-2021"/>
    <x v="4"/>
    <x v="1"/>
    <s v="Monday"/>
    <s v="17"/>
    <x v="0"/>
    <x v="49"/>
    <x v="51"/>
    <x v="1"/>
    <n v="40"/>
    <n v="93"/>
    <n v="3720"/>
    <n v="1600"/>
    <n v="0.43"/>
    <x v="1"/>
    <s v="low Units"/>
    <n v="4.8173164896424291E-4"/>
  </r>
  <r>
    <x v="5"/>
    <s v="Outlet"/>
    <n v="1185732"/>
    <n v="44333"/>
    <s v="17-05-2021"/>
    <x v="4"/>
    <x v="1"/>
    <s v="Monday"/>
    <s v="17"/>
    <x v="0"/>
    <x v="49"/>
    <x v="51"/>
    <x v="2"/>
    <n v="42"/>
    <n v="101"/>
    <n v="4242"/>
    <n v="1442"/>
    <n v="0.34"/>
    <x v="1"/>
    <s v="low Units"/>
    <n v="4.3416064862902392E-4"/>
  </r>
  <r>
    <x v="5"/>
    <s v="Outlet"/>
    <n v="1185732"/>
    <n v="44333"/>
    <s v="17-05-2021"/>
    <x v="4"/>
    <x v="1"/>
    <s v="Monday"/>
    <s v="17"/>
    <x v="0"/>
    <x v="49"/>
    <x v="51"/>
    <x v="3"/>
    <n v="41"/>
    <n v="91"/>
    <n v="3731"/>
    <n v="1269"/>
    <n v="0.34"/>
    <x v="1"/>
    <s v="low Units"/>
    <n v="3.8207341408476515E-4"/>
  </r>
  <r>
    <x v="5"/>
    <s v="Outlet"/>
    <n v="1185732"/>
    <n v="44333"/>
    <s v="17-05-2021"/>
    <x v="4"/>
    <x v="1"/>
    <s v="Monday"/>
    <s v="17"/>
    <x v="0"/>
    <x v="49"/>
    <x v="51"/>
    <x v="4"/>
    <n v="52"/>
    <n v="90"/>
    <n v="4680"/>
    <n v="1498"/>
    <n v="0.32"/>
    <x v="1"/>
    <s v="low Units"/>
    <n v="4.5102125634277238E-4"/>
  </r>
  <r>
    <x v="5"/>
    <s v="Outlet"/>
    <n v="1185732"/>
    <n v="44333"/>
    <s v="17-05-2021"/>
    <x v="4"/>
    <x v="1"/>
    <s v="Monday"/>
    <s v="17"/>
    <x v="0"/>
    <x v="49"/>
    <x v="51"/>
    <x v="5"/>
    <n v="46"/>
    <n v="140"/>
    <n v="6440"/>
    <n v="2512"/>
    <n v="0.39"/>
    <x v="1"/>
    <s v="low Units"/>
    <n v="7.5631868887386146E-4"/>
  </r>
  <r>
    <x v="5"/>
    <s v="Outlet"/>
    <n v="1185732"/>
    <n v="44366"/>
    <s v="19-06-2021"/>
    <x v="11"/>
    <x v="1"/>
    <s v="Saturday"/>
    <s v="19"/>
    <x v="0"/>
    <x v="49"/>
    <x v="51"/>
    <x v="0"/>
    <n v="44"/>
    <n v="216"/>
    <n v="9504"/>
    <n v="4372"/>
    <n v="0.46"/>
    <x v="1"/>
    <s v="low Units"/>
    <n v="1.3163317307947938E-3"/>
  </r>
  <r>
    <x v="5"/>
    <s v="Outlet"/>
    <n v="1185732"/>
    <n v="44366"/>
    <s v="19-06-2021"/>
    <x v="11"/>
    <x v="1"/>
    <s v="Saturday"/>
    <s v="19"/>
    <x v="0"/>
    <x v="49"/>
    <x v="51"/>
    <x v="1"/>
    <n v="40"/>
    <n v="140"/>
    <n v="5600"/>
    <n v="2632"/>
    <n v="0.47"/>
    <x v="1"/>
    <s v="low Units"/>
    <n v="7.9244856254617952E-4"/>
  </r>
  <r>
    <x v="5"/>
    <s v="Outlet"/>
    <n v="1185732"/>
    <n v="44366"/>
    <s v="19-06-2021"/>
    <x v="11"/>
    <x v="1"/>
    <s v="Saturday"/>
    <s v="19"/>
    <x v="0"/>
    <x v="49"/>
    <x v="51"/>
    <x v="2"/>
    <n v="43"/>
    <n v="109"/>
    <n v="4687"/>
    <n v="1687"/>
    <n v="0.36"/>
    <x v="1"/>
    <s v="low Units"/>
    <n v="5.0792580737667365E-4"/>
  </r>
  <r>
    <x v="5"/>
    <s v="Outlet"/>
    <n v="1185732"/>
    <n v="44366"/>
    <s v="19-06-2021"/>
    <x v="11"/>
    <x v="1"/>
    <s v="Saturday"/>
    <s v="19"/>
    <x v="0"/>
    <x v="49"/>
    <x v="51"/>
    <x v="3"/>
    <n v="37"/>
    <n v="104"/>
    <n v="3848"/>
    <n v="1308"/>
    <n v="0.34"/>
    <x v="1"/>
    <s v="low Units"/>
    <n v="3.9381562302826857E-4"/>
  </r>
  <r>
    <x v="5"/>
    <s v="Outlet"/>
    <n v="1185732"/>
    <n v="44366"/>
    <s v="19-06-2021"/>
    <x v="11"/>
    <x v="1"/>
    <s v="Saturday"/>
    <s v="19"/>
    <x v="0"/>
    <x v="49"/>
    <x v="51"/>
    <x v="4"/>
    <n v="47"/>
    <n v="114"/>
    <n v="5358"/>
    <n v="1982"/>
    <n v="0.37"/>
    <x v="1"/>
    <s v="low Units"/>
    <n v="5.9674508015445586E-4"/>
  </r>
  <r>
    <x v="5"/>
    <s v="Outlet"/>
    <n v="1185732"/>
    <n v="44366"/>
    <s v="19-06-2021"/>
    <x v="11"/>
    <x v="1"/>
    <s v="Saturday"/>
    <s v="19"/>
    <x v="0"/>
    <x v="49"/>
    <x v="51"/>
    <x v="5"/>
    <n v="50"/>
    <n v="162"/>
    <n v="8100"/>
    <n v="3402"/>
    <n v="0.42"/>
    <x v="1"/>
    <s v="low Units"/>
    <n v="1.0242819186102215E-3"/>
  </r>
  <r>
    <x v="5"/>
    <s v="Outlet"/>
    <n v="1185732"/>
    <n v="44394"/>
    <s v="17-07-2021"/>
    <x v="5"/>
    <x v="1"/>
    <s v="Saturday"/>
    <s v="17"/>
    <x v="0"/>
    <x v="49"/>
    <x v="51"/>
    <x v="0"/>
    <n v="49"/>
    <n v="224"/>
    <n v="10976"/>
    <n v="4610"/>
    <n v="0.42"/>
    <x v="1"/>
    <s v="low Units"/>
    <n v="1.3879893135782249E-3"/>
  </r>
  <r>
    <x v="5"/>
    <s v="Outlet"/>
    <n v="1185732"/>
    <n v="44394"/>
    <s v="17-07-2021"/>
    <x v="5"/>
    <x v="1"/>
    <s v="Saturday"/>
    <s v="17"/>
    <x v="0"/>
    <x v="49"/>
    <x v="51"/>
    <x v="1"/>
    <n v="47"/>
    <n v="149"/>
    <n v="7003"/>
    <n v="3081"/>
    <n v="0.44"/>
    <x v="1"/>
    <s v="low Units"/>
    <n v="9.2763450653677042E-4"/>
  </r>
  <r>
    <x v="5"/>
    <s v="Outlet"/>
    <n v="1185732"/>
    <n v="44394"/>
    <s v="17-07-2021"/>
    <x v="5"/>
    <x v="1"/>
    <s v="Saturday"/>
    <s v="17"/>
    <x v="0"/>
    <x v="49"/>
    <x v="51"/>
    <x v="2"/>
    <n v="37"/>
    <n v="128"/>
    <n v="4736"/>
    <n v="1705"/>
    <n v="0.36"/>
    <x v="1"/>
    <s v="low Units"/>
    <n v="5.1334528842752135E-4"/>
  </r>
  <r>
    <x v="5"/>
    <s v="Outlet"/>
    <n v="1185732"/>
    <n v="44394"/>
    <s v="17-07-2021"/>
    <x v="5"/>
    <x v="1"/>
    <s v="Saturday"/>
    <s v="17"/>
    <x v="0"/>
    <x v="49"/>
    <x v="51"/>
    <x v="3"/>
    <n v="39"/>
    <n v="107"/>
    <n v="4173"/>
    <n v="1461"/>
    <n v="0.35"/>
    <x v="1"/>
    <s v="low Units"/>
    <n v="4.3988121196047433E-4"/>
  </r>
  <r>
    <x v="5"/>
    <s v="Outlet"/>
    <n v="1185732"/>
    <n v="44394"/>
    <s v="17-07-2021"/>
    <x v="5"/>
    <x v="1"/>
    <s v="Saturday"/>
    <s v="17"/>
    <x v="0"/>
    <x v="49"/>
    <x v="51"/>
    <x v="4"/>
    <n v="47"/>
    <n v="119"/>
    <n v="5593"/>
    <n v="2069"/>
    <n v="0.37"/>
    <x v="1"/>
    <s v="low Units"/>
    <n v="6.229392385668866E-4"/>
  </r>
  <r>
    <x v="5"/>
    <s v="Outlet"/>
    <n v="1185732"/>
    <n v="44394"/>
    <s v="17-07-2021"/>
    <x v="5"/>
    <x v="1"/>
    <s v="Saturday"/>
    <s v="17"/>
    <x v="0"/>
    <x v="49"/>
    <x v="51"/>
    <x v="5"/>
    <n v="47"/>
    <n v="163"/>
    <n v="7661"/>
    <n v="3064"/>
    <n v="0.4"/>
    <x v="1"/>
    <s v="low Units"/>
    <n v="9.2251610776652516E-4"/>
  </r>
  <r>
    <x v="5"/>
    <s v="Outlet"/>
    <n v="1185732"/>
    <n v="44426"/>
    <s v="18-08-2021"/>
    <x v="6"/>
    <x v="1"/>
    <s v="Wednesday"/>
    <s v="18"/>
    <x v="0"/>
    <x v="49"/>
    <x v="51"/>
    <x v="0"/>
    <n v="48"/>
    <n v="203"/>
    <n v="9744"/>
    <n v="4482"/>
    <n v="0.46"/>
    <x v="1"/>
    <s v="low Units"/>
    <n v="1.3494507816610856E-3"/>
  </r>
  <r>
    <x v="5"/>
    <s v="Outlet"/>
    <n v="1185732"/>
    <n v="44426"/>
    <s v="18-08-2021"/>
    <x v="6"/>
    <x v="1"/>
    <s v="Wednesday"/>
    <s v="18"/>
    <x v="0"/>
    <x v="49"/>
    <x v="51"/>
    <x v="1"/>
    <n v="39"/>
    <n v="135"/>
    <n v="5265"/>
    <n v="2475"/>
    <n v="0.47"/>
    <x v="1"/>
    <s v="low Units"/>
    <n v="7.4517864449156329E-4"/>
  </r>
  <r>
    <x v="5"/>
    <s v="Outlet"/>
    <n v="1185732"/>
    <n v="44426"/>
    <s v="18-08-2021"/>
    <x v="6"/>
    <x v="1"/>
    <s v="Wednesday"/>
    <s v="18"/>
    <x v="0"/>
    <x v="49"/>
    <x v="51"/>
    <x v="2"/>
    <n v="39"/>
    <n v="113"/>
    <n v="4407"/>
    <n v="1542"/>
    <n v="0.35"/>
    <x v="1"/>
    <s v="low Units"/>
    <n v="4.6426887668928908E-4"/>
  </r>
  <r>
    <x v="5"/>
    <s v="Outlet"/>
    <n v="1185732"/>
    <n v="44426"/>
    <s v="18-08-2021"/>
    <x v="6"/>
    <x v="1"/>
    <s v="Wednesday"/>
    <s v="18"/>
    <x v="0"/>
    <x v="49"/>
    <x v="51"/>
    <x v="3"/>
    <n v="42"/>
    <n v="88"/>
    <n v="3696"/>
    <n v="1183"/>
    <n v="0.32"/>
    <x v="1"/>
    <s v="low Units"/>
    <n v="3.5618033795293711E-4"/>
  </r>
  <r>
    <x v="5"/>
    <s v="Outlet"/>
    <n v="1185732"/>
    <n v="44426"/>
    <s v="18-08-2021"/>
    <x v="6"/>
    <x v="1"/>
    <s v="Wednesday"/>
    <s v="18"/>
    <x v="0"/>
    <x v="49"/>
    <x v="51"/>
    <x v="4"/>
    <n v="45"/>
    <n v="80"/>
    <n v="3600"/>
    <n v="1188"/>
    <n v="0.33"/>
    <x v="1"/>
    <s v="low Units"/>
    <n v="3.5768574935595039E-4"/>
  </r>
  <r>
    <x v="5"/>
    <s v="Outlet"/>
    <n v="1185732"/>
    <n v="44426"/>
    <s v="18-08-2021"/>
    <x v="6"/>
    <x v="1"/>
    <s v="Wednesday"/>
    <s v="18"/>
    <x v="0"/>
    <x v="49"/>
    <x v="51"/>
    <x v="5"/>
    <n v="46"/>
    <n v="145"/>
    <n v="6670"/>
    <n v="2468"/>
    <n v="0.37"/>
    <x v="1"/>
    <s v="low Units"/>
    <n v="7.430710685273447E-4"/>
  </r>
  <r>
    <x v="5"/>
    <s v="Outlet"/>
    <n v="1185732"/>
    <n v="44456"/>
    <s v="17-09-2021"/>
    <x v="7"/>
    <x v="1"/>
    <s v="Friday"/>
    <s v="17"/>
    <x v="0"/>
    <x v="49"/>
    <x v="51"/>
    <x v="0"/>
    <n v="51"/>
    <n v="193"/>
    <n v="9843"/>
    <n v="4331"/>
    <n v="0.44"/>
    <x v="1"/>
    <s v="low Units"/>
    <n v="1.303987357290085E-3"/>
  </r>
  <r>
    <x v="5"/>
    <s v="Outlet"/>
    <n v="1185732"/>
    <n v="44456"/>
    <s v="17-09-2021"/>
    <x v="7"/>
    <x v="1"/>
    <s v="Friday"/>
    <s v="17"/>
    <x v="0"/>
    <x v="49"/>
    <x v="51"/>
    <x v="1"/>
    <n v="43"/>
    <n v="116"/>
    <n v="4988"/>
    <n v="2095"/>
    <n v="0.42"/>
    <x v="1"/>
    <s v="low Units"/>
    <n v="6.3076737786255555E-4"/>
  </r>
  <r>
    <x v="5"/>
    <s v="Outlet"/>
    <n v="1185732"/>
    <n v="44456"/>
    <s v="17-09-2021"/>
    <x v="7"/>
    <x v="1"/>
    <s v="Friday"/>
    <s v="17"/>
    <x v="0"/>
    <x v="49"/>
    <x v="51"/>
    <x v="2"/>
    <n v="43"/>
    <n v="78"/>
    <n v="3354"/>
    <n v="1107"/>
    <n v="0.33"/>
    <x v="1"/>
    <s v="low Units"/>
    <n v="3.3329808462713559E-4"/>
  </r>
  <r>
    <x v="5"/>
    <s v="Outlet"/>
    <n v="1185732"/>
    <n v="44456"/>
    <s v="17-09-2021"/>
    <x v="7"/>
    <x v="1"/>
    <s v="Friday"/>
    <s v="17"/>
    <x v="0"/>
    <x v="49"/>
    <x v="51"/>
    <x v="3"/>
    <n v="41"/>
    <n v="74"/>
    <n v="3034"/>
    <n v="1123"/>
    <n v="0.37"/>
    <x v="1"/>
    <s v="low Units"/>
    <n v="3.3811540111677797E-4"/>
  </r>
  <r>
    <x v="5"/>
    <s v="Outlet"/>
    <n v="1185732"/>
    <n v="44456"/>
    <s v="17-09-2021"/>
    <x v="7"/>
    <x v="1"/>
    <s v="Friday"/>
    <s v="17"/>
    <x v="0"/>
    <x v="49"/>
    <x v="51"/>
    <x v="4"/>
    <n v="48"/>
    <n v="70"/>
    <n v="3360"/>
    <n v="1210"/>
    <n v="0.36"/>
    <x v="1"/>
    <s v="low Units"/>
    <n v="3.6430955952920872E-4"/>
  </r>
  <r>
    <x v="5"/>
    <s v="Outlet"/>
    <n v="1185732"/>
    <n v="44456"/>
    <s v="17-09-2021"/>
    <x v="7"/>
    <x v="1"/>
    <s v="Friday"/>
    <s v="17"/>
    <x v="0"/>
    <x v="49"/>
    <x v="51"/>
    <x v="5"/>
    <n v="53"/>
    <n v="104"/>
    <n v="5512"/>
    <n v="2039"/>
    <n v="0.37"/>
    <x v="1"/>
    <s v="low Units"/>
    <n v="6.1390677014880714E-4"/>
  </r>
  <r>
    <x v="0"/>
    <s v="Outlet"/>
    <n v="1185732"/>
    <n v="44488"/>
    <s v="19-10-2021"/>
    <x v="8"/>
    <x v="1"/>
    <s v="Tuesday"/>
    <s v="19"/>
    <x v="0"/>
    <x v="49"/>
    <x v="51"/>
    <x v="0"/>
    <n v="52"/>
    <n v="162"/>
    <n v="8424"/>
    <n v="3538"/>
    <n v="0.42"/>
    <x v="1"/>
    <s v="low Units"/>
    <n v="1.0652291087721822E-3"/>
  </r>
  <r>
    <x v="0"/>
    <s v="Outlet"/>
    <n v="1185732"/>
    <n v="44488"/>
    <s v="19-10-2021"/>
    <x v="8"/>
    <x v="1"/>
    <s v="Tuesday"/>
    <s v="19"/>
    <x v="0"/>
    <x v="49"/>
    <x v="51"/>
    <x v="1"/>
    <n v="44"/>
    <n v="99"/>
    <n v="4356"/>
    <n v="1917"/>
    <n v="0.44"/>
    <x v="1"/>
    <s v="low Units"/>
    <n v="5.7717473191528355E-4"/>
  </r>
  <r>
    <x v="0"/>
    <s v="Outlet"/>
    <n v="1185732"/>
    <n v="44488"/>
    <s v="19-10-2021"/>
    <x v="8"/>
    <x v="1"/>
    <s v="Tuesday"/>
    <s v="19"/>
    <x v="0"/>
    <x v="49"/>
    <x v="51"/>
    <x v="2"/>
    <n v="52"/>
    <n v="60"/>
    <n v="3120"/>
    <n v="1030"/>
    <n v="0.33"/>
    <x v="1"/>
    <s v="low Units"/>
    <n v="3.101147490207314E-4"/>
  </r>
  <r>
    <x v="0"/>
    <s v="Outlet"/>
    <n v="1185732"/>
    <n v="44488"/>
    <s v="19-10-2021"/>
    <x v="8"/>
    <x v="1"/>
    <s v="Tuesday"/>
    <s v="19"/>
    <x v="0"/>
    <x v="49"/>
    <x v="51"/>
    <x v="3"/>
    <n v="44"/>
    <n v="61"/>
    <n v="2684"/>
    <n v="859"/>
    <n v="0.32"/>
    <x v="1"/>
    <s v="low Units"/>
    <n v="2.5862967903767794E-4"/>
  </r>
  <r>
    <x v="0"/>
    <s v="Outlet"/>
    <n v="1185732"/>
    <n v="44488"/>
    <s v="19-10-2021"/>
    <x v="8"/>
    <x v="1"/>
    <s v="Tuesday"/>
    <s v="19"/>
    <x v="0"/>
    <x v="49"/>
    <x v="51"/>
    <x v="4"/>
    <n v="50"/>
    <n v="58"/>
    <n v="2900"/>
    <n v="928"/>
    <n v="0.32"/>
    <x v="1"/>
    <s v="low Units"/>
    <n v="2.7940435639926093E-4"/>
  </r>
  <r>
    <x v="0"/>
    <s v="Outlet"/>
    <n v="1185732"/>
    <n v="44488"/>
    <s v="19-10-2021"/>
    <x v="8"/>
    <x v="1"/>
    <s v="Tuesday"/>
    <s v="19"/>
    <x v="0"/>
    <x v="49"/>
    <x v="51"/>
    <x v="5"/>
    <n v="64"/>
    <n v="90"/>
    <n v="5760"/>
    <n v="2246"/>
    <n v="0.39"/>
    <x v="1"/>
    <s v="low Units"/>
    <n v="6.7623080223355595E-4"/>
  </r>
  <r>
    <x v="0"/>
    <s v="Outlet"/>
    <n v="1185732"/>
    <n v="44518"/>
    <s v="18-11-2021"/>
    <x v="9"/>
    <x v="1"/>
    <s v="Thursday"/>
    <s v="18"/>
    <x v="0"/>
    <x v="49"/>
    <x v="51"/>
    <x v="0"/>
    <n v="59"/>
    <n v="149"/>
    <n v="8791"/>
    <n v="3780"/>
    <n v="0.43"/>
    <x v="1"/>
    <s v="low Units"/>
    <n v="1.1380910206780239E-3"/>
  </r>
  <r>
    <x v="0"/>
    <s v="Outlet"/>
    <n v="1185732"/>
    <n v="44518"/>
    <s v="18-11-2021"/>
    <x v="9"/>
    <x v="1"/>
    <s v="Thursday"/>
    <s v="18"/>
    <x v="0"/>
    <x v="49"/>
    <x v="51"/>
    <x v="1"/>
    <n v="42"/>
    <n v="114"/>
    <n v="4788"/>
    <n v="2059"/>
    <n v="0.43"/>
    <x v="1"/>
    <s v="low Units"/>
    <n v="6.1992841576086004E-4"/>
  </r>
  <r>
    <x v="0"/>
    <s v="Outlet"/>
    <n v="1185732"/>
    <n v="44518"/>
    <s v="18-11-2021"/>
    <x v="9"/>
    <x v="1"/>
    <s v="Thursday"/>
    <s v="18"/>
    <x v="0"/>
    <x v="49"/>
    <x v="51"/>
    <x v="2"/>
    <n v="51"/>
    <n v="114"/>
    <n v="5814"/>
    <n v="2035"/>
    <n v="0.35"/>
    <x v="1"/>
    <s v="low Units"/>
    <n v="6.1270244102639641E-4"/>
  </r>
  <r>
    <x v="0"/>
    <s v="Outlet"/>
    <n v="1185732"/>
    <n v="44518"/>
    <s v="18-11-2021"/>
    <x v="9"/>
    <x v="1"/>
    <s v="Thursday"/>
    <s v="18"/>
    <x v="0"/>
    <x v="49"/>
    <x v="51"/>
    <x v="3"/>
    <n v="43"/>
    <n v="114"/>
    <n v="4902"/>
    <n v="1667"/>
    <n v="0.34"/>
    <x v="1"/>
    <s v="low Units"/>
    <n v="5.0190416176462064E-4"/>
  </r>
  <r>
    <x v="0"/>
    <s v="Outlet"/>
    <n v="1185732"/>
    <n v="44518"/>
    <s v="18-11-2021"/>
    <x v="9"/>
    <x v="1"/>
    <s v="Thursday"/>
    <s v="18"/>
    <x v="0"/>
    <x v="49"/>
    <x v="51"/>
    <x v="4"/>
    <n v="59"/>
    <n v="96"/>
    <n v="5664"/>
    <n v="1926"/>
    <n v="0.34"/>
    <x v="1"/>
    <s v="low Units"/>
    <n v="5.7988447244070745E-4"/>
  </r>
  <r>
    <x v="0"/>
    <s v="Outlet"/>
    <n v="1185732"/>
    <n v="44518"/>
    <s v="18-11-2021"/>
    <x v="9"/>
    <x v="1"/>
    <s v="Thursday"/>
    <s v="18"/>
    <x v="0"/>
    <x v="49"/>
    <x v="51"/>
    <x v="5"/>
    <n v="61"/>
    <n v="120"/>
    <n v="7320"/>
    <n v="3001"/>
    <n v="0.41"/>
    <x v="1"/>
    <s v="low Units"/>
    <n v="9.0354792408855816E-4"/>
  </r>
  <r>
    <x v="0"/>
    <s v="Outlet"/>
    <n v="1185732"/>
    <n v="44547"/>
    <s v="17-12-2021"/>
    <x v="10"/>
    <x v="1"/>
    <s v="Friday"/>
    <s v="17"/>
    <x v="0"/>
    <x v="49"/>
    <x v="51"/>
    <x v="0"/>
    <n v="49"/>
    <n v="200"/>
    <n v="9800"/>
    <n v="4606"/>
    <n v="0.47"/>
    <x v="1"/>
    <s v="low Units"/>
    <n v="1.3867849844558142E-3"/>
  </r>
  <r>
    <x v="0"/>
    <s v="Outlet"/>
    <n v="1185732"/>
    <n v="44547"/>
    <s v="17-12-2021"/>
    <x v="10"/>
    <x v="1"/>
    <s v="Friday"/>
    <s v="17"/>
    <x v="0"/>
    <x v="49"/>
    <x v="51"/>
    <x v="1"/>
    <n v="49"/>
    <n v="128"/>
    <n v="6272"/>
    <n v="2634"/>
    <n v="0.42"/>
    <x v="1"/>
    <s v="low Units"/>
    <n v="7.9305072710738494E-4"/>
  </r>
  <r>
    <x v="0"/>
    <s v="Outlet"/>
    <n v="1185732"/>
    <n v="44547"/>
    <s v="17-12-2021"/>
    <x v="10"/>
    <x v="1"/>
    <s v="Friday"/>
    <s v="17"/>
    <x v="0"/>
    <x v="49"/>
    <x v="51"/>
    <x v="2"/>
    <n v="47"/>
    <n v="128"/>
    <n v="6016"/>
    <n v="2166"/>
    <n v="0.36"/>
    <x v="1"/>
    <s v="low Units"/>
    <n v="6.5214421978534391E-4"/>
  </r>
  <r>
    <x v="0"/>
    <s v="Outlet"/>
    <n v="1185732"/>
    <n v="44547"/>
    <s v="17-12-2021"/>
    <x v="10"/>
    <x v="1"/>
    <s v="Friday"/>
    <s v="17"/>
    <x v="0"/>
    <x v="49"/>
    <x v="51"/>
    <x v="3"/>
    <n v="49"/>
    <n v="116"/>
    <n v="5684"/>
    <n v="1989"/>
    <n v="0.35"/>
    <x v="1"/>
    <s v="low Units"/>
    <n v="5.9885265611867445E-4"/>
  </r>
  <r>
    <x v="0"/>
    <s v="Outlet"/>
    <n v="1185732"/>
    <n v="44547"/>
    <s v="17-12-2021"/>
    <x v="10"/>
    <x v="1"/>
    <s v="Friday"/>
    <s v="17"/>
    <x v="0"/>
    <x v="49"/>
    <x v="51"/>
    <x v="4"/>
    <n v="50"/>
    <n v="123"/>
    <n v="6150"/>
    <n v="2276"/>
    <n v="0.37"/>
    <x v="1"/>
    <s v="low Units"/>
    <n v="6.8526327065163552E-4"/>
  </r>
  <r>
    <x v="0"/>
    <s v="Outlet"/>
    <n v="1185732"/>
    <n v="44547"/>
    <s v="17-12-2021"/>
    <x v="10"/>
    <x v="1"/>
    <s v="Friday"/>
    <s v="17"/>
    <x v="0"/>
    <x v="49"/>
    <x v="51"/>
    <x v="5"/>
    <n v="61"/>
    <n v="144"/>
    <n v="8784"/>
    <n v="3514"/>
    <n v="0.4"/>
    <x v="1"/>
    <s v="low Units"/>
    <n v="1.0580031340377185E-3"/>
  </r>
  <r>
    <x v="0"/>
    <s v="Outlet"/>
    <n v="1185732"/>
    <n v="44220"/>
    <s v="24-01-2021"/>
    <x v="0"/>
    <x v="1"/>
    <s v="Sunday"/>
    <s v="24"/>
    <x v="0"/>
    <x v="49"/>
    <x v="51"/>
    <x v="0"/>
    <n v="36"/>
    <n v="165"/>
    <n v="5940"/>
    <n v="2198"/>
    <n v="0.37"/>
    <x v="1"/>
    <s v="low Units"/>
    <n v="6.6177885276462868E-4"/>
  </r>
  <r>
    <x v="0"/>
    <s v="Outlet"/>
    <n v="1185732"/>
    <n v="44220"/>
    <s v="24-01-2021"/>
    <x v="0"/>
    <x v="1"/>
    <s v="Sunday"/>
    <s v="24"/>
    <x v="0"/>
    <x v="49"/>
    <x v="51"/>
    <x v="1"/>
    <n v="36"/>
    <n v="93"/>
    <n v="3348"/>
    <n v="1339"/>
    <n v="0.4"/>
    <x v="1"/>
    <s v="low Units"/>
    <n v="4.0314917372695085E-4"/>
  </r>
  <r>
    <x v="0"/>
    <s v="Outlet"/>
    <n v="1185732"/>
    <n v="44220"/>
    <s v="24-01-2021"/>
    <x v="0"/>
    <x v="1"/>
    <s v="Sunday"/>
    <s v="24"/>
    <x v="0"/>
    <x v="49"/>
    <x v="51"/>
    <x v="2"/>
    <n v="35"/>
    <n v="99"/>
    <n v="3465"/>
    <n v="936"/>
    <n v="0.27"/>
    <x v="1"/>
    <s v="low Units"/>
    <n v="2.8181301464408212E-4"/>
  </r>
  <r>
    <x v="0"/>
    <s v="Outlet"/>
    <n v="1185732"/>
    <n v="44220"/>
    <s v="24-01-2021"/>
    <x v="0"/>
    <x v="1"/>
    <s v="Sunday"/>
    <s v="24"/>
    <x v="0"/>
    <x v="49"/>
    <x v="51"/>
    <x v="3"/>
    <n v="33"/>
    <n v="51"/>
    <n v="1683"/>
    <n v="471"/>
    <n v="0.28000000000000003"/>
    <x v="1"/>
    <s v="low Units"/>
    <n v="1.41809754163849E-4"/>
  </r>
  <r>
    <x v="0"/>
    <s v="Outlet"/>
    <n v="1185732"/>
    <n v="44220"/>
    <s v="24-01-2021"/>
    <x v="0"/>
    <x v="1"/>
    <s v="Sunday"/>
    <s v="24"/>
    <x v="0"/>
    <x v="49"/>
    <x v="51"/>
    <x v="4"/>
    <n v="50"/>
    <n v="64"/>
    <n v="3200"/>
    <n v="896"/>
    <n v="0.28000000000000003"/>
    <x v="1"/>
    <s v="low Units"/>
    <n v="2.6976972341997605E-4"/>
  </r>
  <r>
    <x v="0"/>
    <s v="Outlet"/>
    <n v="1185732"/>
    <n v="44220"/>
    <s v="24-01-2021"/>
    <x v="0"/>
    <x v="1"/>
    <s v="Sunday"/>
    <s v="24"/>
    <x v="0"/>
    <x v="49"/>
    <x v="51"/>
    <x v="5"/>
    <n v="41"/>
    <n v="105"/>
    <n v="4305"/>
    <n v="1378"/>
    <n v="0.32"/>
    <x v="1"/>
    <s v="low Units"/>
    <n v="4.1489138267045416E-4"/>
  </r>
  <r>
    <x v="0"/>
    <s v="Outlet"/>
    <n v="1185732"/>
    <n v="44249"/>
    <s v="22-02-2021"/>
    <x v="1"/>
    <x v="1"/>
    <s v="Monday"/>
    <s v="22"/>
    <x v="0"/>
    <x v="49"/>
    <x v="51"/>
    <x v="0"/>
    <n v="41"/>
    <n v="184"/>
    <n v="7544"/>
    <n v="2791"/>
    <n v="0.37"/>
    <x v="1"/>
    <s v="low Units"/>
    <n v="8.4032064516200127E-4"/>
  </r>
  <r>
    <x v="0"/>
    <s v="Outlet"/>
    <n v="1185732"/>
    <n v="44249"/>
    <s v="22-02-2021"/>
    <x v="1"/>
    <x v="1"/>
    <s v="Monday"/>
    <s v="22"/>
    <x v="0"/>
    <x v="49"/>
    <x v="51"/>
    <x v="1"/>
    <n v="42"/>
    <n v="70"/>
    <n v="2940"/>
    <n v="1235"/>
    <n v="0.42"/>
    <x v="1"/>
    <s v="low Units"/>
    <n v="3.7183661654427501E-4"/>
  </r>
  <r>
    <x v="0"/>
    <s v="Outlet"/>
    <n v="1185732"/>
    <n v="44249"/>
    <s v="22-02-2021"/>
    <x v="1"/>
    <x v="1"/>
    <s v="Monday"/>
    <s v="22"/>
    <x v="0"/>
    <x v="49"/>
    <x v="51"/>
    <x v="2"/>
    <n v="29"/>
    <n v="83"/>
    <n v="2407"/>
    <n v="650"/>
    <n v="0.27"/>
    <x v="1"/>
    <s v="low Units"/>
    <n v="1.9570348239172371E-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78206F-00BC-42D5-933F-B6D3C738221E}"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6:H60" firstHeaderRow="1" firstDataRow="2" firstDataCol="1"/>
  <pivotFields count="25">
    <pivotField showAll="0"/>
    <pivotField showAll="0"/>
    <pivotField showAll="0"/>
    <pivotField numFmtId="49" showAll="0"/>
    <pivotField showAll="0"/>
    <pivotField showAll="0">
      <items count="13">
        <item x="0"/>
        <item x="1"/>
        <item x="2"/>
        <item x="3"/>
        <item x="4"/>
        <item x="11"/>
        <item x="5"/>
        <item x="6"/>
        <item x="7"/>
        <item x="8"/>
        <item x="9"/>
        <item x="10"/>
        <item t="default"/>
      </items>
    </pivotField>
    <pivotField axis="axisRow" showAll="0">
      <items count="3">
        <item x="0"/>
        <item x="1"/>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Col" showAll="0">
      <items count="7">
        <item x="4"/>
        <item x="1"/>
        <item x="0"/>
        <item x="5"/>
        <item x="3"/>
        <item x="2"/>
        <item t="default"/>
      </items>
    </pivotField>
    <pivotField showAll="0"/>
    <pivotField showAll="0"/>
    <pivotField dataField="1" showAll="0"/>
    <pivotField showAll="0"/>
    <pivotField showAll="0"/>
    <pivotField showAll="0">
      <items count="4">
        <item x="0"/>
        <item x="2"/>
        <item x="1"/>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3">
    <i>
      <x/>
    </i>
    <i>
      <x v="1"/>
    </i>
    <i t="grand">
      <x/>
    </i>
  </rowItems>
  <colFields count="1">
    <field x="12"/>
  </colFields>
  <colItems count="7">
    <i>
      <x/>
    </i>
    <i>
      <x v="1"/>
    </i>
    <i>
      <x v="2"/>
    </i>
    <i>
      <x v="3"/>
    </i>
    <i>
      <x v="4"/>
    </i>
    <i>
      <x v="5"/>
    </i>
    <i t="grand">
      <x/>
    </i>
  </colItems>
  <dataFields count="1">
    <dataField name="Sum of Total Sales" fld="15" baseField="0" baseItem="0"/>
  </dataFields>
  <chartFormats count="2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0" format="5" series="1">
      <pivotArea type="data" outline="0" fieldPosition="0">
        <references count="2">
          <reference field="4294967294" count="1" selected="0">
            <x v="0"/>
          </reference>
          <reference field="12" count="1" selected="0">
            <x v="5"/>
          </reference>
        </references>
      </pivotArea>
    </chartFormat>
    <chartFormat chart="3" format="0" series="1">
      <pivotArea type="data" outline="0" fieldPosition="0">
        <references count="2">
          <reference field="4294967294" count="1" selected="0">
            <x v="0"/>
          </reference>
          <reference field="12" count="1" selected="0">
            <x v="0"/>
          </reference>
        </references>
      </pivotArea>
    </chartFormat>
    <chartFormat chart="3" format="1" series="1">
      <pivotArea type="data" outline="0" fieldPosition="0">
        <references count="2">
          <reference field="4294967294" count="1" selected="0">
            <x v="0"/>
          </reference>
          <reference field="12" count="1" selected="0">
            <x v="1"/>
          </reference>
        </references>
      </pivotArea>
    </chartFormat>
    <chartFormat chart="3" format="2" series="1">
      <pivotArea type="data" outline="0" fieldPosition="0">
        <references count="2">
          <reference field="4294967294" count="1" selected="0">
            <x v="0"/>
          </reference>
          <reference field="12" count="1" selected="0">
            <x v="2"/>
          </reference>
        </references>
      </pivotArea>
    </chartFormat>
    <chartFormat chart="3" format="3" series="1">
      <pivotArea type="data" outline="0" fieldPosition="0">
        <references count="2">
          <reference field="4294967294" count="1" selected="0">
            <x v="0"/>
          </reference>
          <reference field="12" count="1" selected="0">
            <x v="3"/>
          </reference>
        </references>
      </pivotArea>
    </chartFormat>
    <chartFormat chart="3" format="4" series="1">
      <pivotArea type="data" outline="0" fieldPosition="0">
        <references count="2">
          <reference field="4294967294" count="1" selected="0">
            <x v="0"/>
          </reference>
          <reference field="12" count="1" selected="0">
            <x v="4"/>
          </reference>
        </references>
      </pivotArea>
    </chartFormat>
    <chartFormat chart="3" format="5" series="1">
      <pivotArea type="data" outline="0" fieldPosition="0">
        <references count="2">
          <reference field="4294967294" count="1" selected="0">
            <x v="0"/>
          </reference>
          <reference field="12" count="1" selected="0">
            <x v="5"/>
          </reference>
        </references>
      </pivotArea>
    </chartFormat>
    <chartFormat chart="5" format="6" series="1">
      <pivotArea type="data" outline="0" fieldPosition="0">
        <references count="2">
          <reference field="4294967294" count="1" selected="0">
            <x v="0"/>
          </reference>
          <reference field="12" count="1" selected="0">
            <x v="0"/>
          </reference>
        </references>
      </pivotArea>
    </chartFormat>
    <chartFormat chart="5" format="7" series="1">
      <pivotArea type="data" outline="0" fieldPosition="0">
        <references count="2">
          <reference field="4294967294" count="1" selected="0">
            <x v="0"/>
          </reference>
          <reference field="12" count="1" selected="0">
            <x v="1"/>
          </reference>
        </references>
      </pivotArea>
    </chartFormat>
    <chartFormat chart="5" format="8" series="1">
      <pivotArea type="data" outline="0" fieldPosition="0">
        <references count="2">
          <reference field="4294967294" count="1" selected="0">
            <x v="0"/>
          </reference>
          <reference field="12" count="1" selected="0">
            <x v="2"/>
          </reference>
        </references>
      </pivotArea>
    </chartFormat>
    <chartFormat chart="5" format="9" series="1">
      <pivotArea type="data" outline="0" fieldPosition="0">
        <references count="2">
          <reference field="4294967294" count="1" selected="0">
            <x v="0"/>
          </reference>
          <reference field="12" count="1" selected="0">
            <x v="3"/>
          </reference>
        </references>
      </pivotArea>
    </chartFormat>
    <chartFormat chart="5" format="10" series="1">
      <pivotArea type="data" outline="0" fieldPosition="0">
        <references count="2">
          <reference field="4294967294" count="1" selected="0">
            <x v="0"/>
          </reference>
          <reference field="12" count="1" selected="0">
            <x v="4"/>
          </reference>
        </references>
      </pivotArea>
    </chartFormat>
    <chartFormat chart="5" format="11" series="1">
      <pivotArea type="data" outline="0" fieldPosition="0">
        <references count="2">
          <reference field="4294967294" count="1" selected="0">
            <x v="0"/>
          </reference>
          <reference field="12" count="1" selected="0">
            <x v="5"/>
          </reference>
        </references>
      </pivotArea>
    </chartFormat>
    <chartFormat chart="6" format="12" series="1">
      <pivotArea type="data" outline="0" fieldPosition="0">
        <references count="2">
          <reference field="4294967294" count="1" selected="0">
            <x v="0"/>
          </reference>
          <reference field="12" count="1" selected="0">
            <x v="0"/>
          </reference>
        </references>
      </pivotArea>
    </chartFormat>
    <chartFormat chart="6" format="13" series="1">
      <pivotArea type="data" outline="0" fieldPosition="0">
        <references count="2">
          <reference field="4294967294" count="1" selected="0">
            <x v="0"/>
          </reference>
          <reference field="12" count="1" selected="0">
            <x v="1"/>
          </reference>
        </references>
      </pivotArea>
    </chartFormat>
    <chartFormat chart="6" format="14" series="1">
      <pivotArea type="data" outline="0" fieldPosition="0">
        <references count="2">
          <reference field="4294967294" count="1" selected="0">
            <x v="0"/>
          </reference>
          <reference field="12" count="1" selected="0">
            <x v="2"/>
          </reference>
        </references>
      </pivotArea>
    </chartFormat>
    <chartFormat chart="6" format="15" series="1">
      <pivotArea type="data" outline="0" fieldPosition="0">
        <references count="2">
          <reference field="4294967294" count="1" selected="0">
            <x v="0"/>
          </reference>
          <reference field="12" count="1" selected="0">
            <x v="3"/>
          </reference>
        </references>
      </pivotArea>
    </chartFormat>
    <chartFormat chart="6" format="16" series="1">
      <pivotArea type="data" outline="0" fieldPosition="0">
        <references count="2">
          <reference field="4294967294" count="1" selected="0">
            <x v="0"/>
          </reference>
          <reference field="12" count="1" selected="0">
            <x v="4"/>
          </reference>
        </references>
      </pivotArea>
    </chartFormat>
    <chartFormat chart="6" format="17" series="1">
      <pivotArea type="data" outline="0" fieldPosition="0">
        <references count="2">
          <reference field="4294967294" count="1" selected="0">
            <x v="0"/>
          </reference>
          <reference field="1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1B080A-22B7-4946-8D57-7BE92DD7B5EF}"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6:B53" firstHeaderRow="1" firstDataRow="1" firstDataCol="1"/>
  <pivotFields count="25">
    <pivotField axis="axisRow" showAll="0">
      <items count="7">
        <item x="5"/>
        <item x="0"/>
        <item x="4"/>
        <item x="2"/>
        <item x="1"/>
        <item x="3"/>
        <item t="default"/>
      </items>
    </pivotField>
    <pivotField showAll="0"/>
    <pivotField showAll="0"/>
    <pivotField numFmtId="49" showAll="0"/>
    <pivotField showAll="0"/>
    <pivotField showAll="0">
      <items count="13">
        <item x="0"/>
        <item x="1"/>
        <item x="2"/>
        <item x="3"/>
        <item x="4"/>
        <item x="11"/>
        <item x="5"/>
        <item x="6"/>
        <item x="7"/>
        <item x="8"/>
        <item x="9"/>
        <item x="10"/>
        <item t="default"/>
      </items>
    </pivotField>
    <pivotField showAll="0">
      <items count="3">
        <item x="0"/>
        <item x="1"/>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showAll="0"/>
    <pivotField dataField="1" showAll="0"/>
    <pivotField showAll="0"/>
    <pivotField showAll="0"/>
    <pivotField showAll="0"/>
    <pivotField showAll="0">
      <items count="4">
        <item x="0"/>
        <item x="2"/>
        <item x="1"/>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Items count="1">
    <i/>
  </colItems>
  <dataFields count="1">
    <dataField name="Sum of Units Sold" fld="14" baseField="0" baseItem="0"/>
  </dataFields>
  <chartFormats count="8">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3" format="12">
      <pivotArea type="data" outline="0" fieldPosition="0">
        <references count="2">
          <reference field="4294967294" count="1" selected="0">
            <x v="0"/>
          </reference>
          <reference field="0" count="1" selected="0">
            <x v="3"/>
          </reference>
        </references>
      </pivotArea>
    </chartFormat>
    <chartFormat chart="3" format="13">
      <pivotArea type="data" outline="0" fieldPosition="0">
        <references count="2">
          <reference field="4294967294" count="1" selected="0">
            <x v="0"/>
          </reference>
          <reference field="0" count="1" selected="0">
            <x v="4"/>
          </reference>
        </references>
      </pivotArea>
    </chartFormat>
    <chartFormat chart="3" format="14">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5B2AF5-44C0-452D-B805-2EBD0E38919E}"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7:E44" firstHeaderRow="1" firstDataRow="2" firstDataCol="1"/>
  <pivotFields count="25">
    <pivotField showAll="0"/>
    <pivotField showAll="0"/>
    <pivotField showAll="0"/>
    <pivotField numFmtId="49" showAll="0"/>
    <pivotField showAll="0"/>
    <pivotField showAll="0">
      <items count="13">
        <item x="0"/>
        <item x="1"/>
        <item x="2"/>
        <item x="3"/>
        <item x="4"/>
        <item x="11"/>
        <item x="5"/>
        <item x="6"/>
        <item x="7"/>
        <item x="8"/>
        <item x="9"/>
        <item x="10"/>
        <item t="default"/>
      </items>
    </pivotField>
    <pivotField showAll="0">
      <items count="3">
        <item x="0"/>
        <item x="1"/>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showAll="0"/>
    <pivotField showAll="0"/>
    <pivotField dataField="1" showAll="0"/>
    <pivotField showAll="0"/>
    <pivotField showAll="0"/>
    <pivotField axis="axisCol" showAll="0" sortType="descending">
      <items count="4">
        <item x="1"/>
        <item x="2"/>
        <item x="0"/>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6">
    <i>
      <x v="10"/>
    </i>
    <i>
      <x v="35"/>
    </i>
    <i>
      <x v="46"/>
    </i>
    <i>
      <x v="31"/>
    </i>
    <i>
      <x v="42"/>
    </i>
    <i t="grand">
      <x/>
    </i>
  </rowItems>
  <colFields count="1">
    <field x="18"/>
  </colFields>
  <colItems count="4">
    <i>
      <x/>
    </i>
    <i>
      <x v="1"/>
    </i>
    <i>
      <x v="2"/>
    </i>
    <i t="grand">
      <x/>
    </i>
  </colItems>
  <dataFields count="1">
    <dataField name="Sum of Total Sales" fld="15" baseField="0" baseItem="0"/>
  </dataFields>
  <chartFormats count="6">
    <chartFormat chart="0" format="0" series="1">
      <pivotArea type="data" outline="0" fieldPosition="0">
        <references count="2">
          <reference field="4294967294" count="1" selected="0">
            <x v="0"/>
          </reference>
          <reference field="18" count="1" selected="0">
            <x v="2"/>
          </reference>
        </references>
      </pivotArea>
    </chartFormat>
    <chartFormat chart="0" format="1" series="1">
      <pivotArea type="data" outline="0" fieldPosition="0">
        <references count="2">
          <reference field="4294967294" count="1" selected="0">
            <x v="0"/>
          </reference>
          <reference field="18" count="1" selected="0">
            <x v="1"/>
          </reference>
        </references>
      </pivotArea>
    </chartFormat>
    <chartFormat chart="0" format="2" series="1">
      <pivotArea type="data" outline="0" fieldPosition="0">
        <references count="2">
          <reference field="4294967294" count="1" selected="0">
            <x v="0"/>
          </reference>
          <reference field="18" count="1" selected="0">
            <x v="0"/>
          </reference>
        </references>
      </pivotArea>
    </chartFormat>
    <chartFormat chart="3" format="6" series="1">
      <pivotArea type="data" outline="0" fieldPosition="0">
        <references count="2">
          <reference field="4294967294" count="1" selected="0">
            <x v="0"/>
          </reference>
          <reference field="18" count="1" selected="0">
            <x v="2"/>
          </reference>
        </references>
      </pivotArea>
    </chartFormat>
    <chartFormat chart="3" format="7" series="1">
      <pivotArea type="data" outline="0" fieldPosition="0">
        <references count="2">
          <reference field="4294967294" count="1" selected="0">
            <x v="0"/>
          </reference>
          <reference field="18" count="1" selected="0">
            <x v="1"/>
          </reference>
        </references>
      </pivotArea>
    </chartFormat>
    <chartFormat chart="3" format="8" series="1">
      <pivotArea type="data" outline="0" fieldPosition="0">
        <references count="2">
          <reference field="4294967294" count="1" selected="0">
            <x v="0"/>
          </reference>
          <reference field="18"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13ACFA-2A00-46B5-BD4A-3079B57FDDA0}"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6:E34" firstHeaderRow="1" firstDataRow="2" firstDataCol="1"/>
  <pivotFields count="25">
    <pivotField showAll="0"/>
    <pivotField showAll="0"/>
    <pivotField showAll="0"/>
    <pivotField numFmtId="49" showAll="0"/>
    <pivotField showAll="0"/>
    <pivotField showAll="0">
      <items count="13">
        <item x="0"/>
        <item x="1"/>
        <item x="2"/>
        <item x="3"/>
        <item x="4"/>
        <item x="11"/>
        <item x="5"/>
        <item x="6"/>
        <item x="7"/>
        <item x="8"/>
        <item x="9"/>
        <item x="10"/>
        <item t="default"/>
      </items>
    </pivotField>
    <pivotField showAll="0">
      <items count="3">
        <item x="0"/>
        <item x="1"/>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pivotField>
    <pivotField showAll="0"/>
    <pivotField showAll="0"/>
    <pivotField showAll="0"/>
    <pivotField showAll="0"/>
    <pivotField showAll="0"/>
    <pivotField axis="axisCol" showAll="0">
      <items count="4">
        <item x="0"/>
        <item x="2"/>
        <item x="1"/>
        <item t="default"/>
      </items>
    </pivotField>
    <pivotField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7">
    <i>
      <x/>
    </i>
    <i>
      <x v="1"/>
    </i>
    <i>
      <x v="2"/>
    </i>
    <i>
      <x v="3"/>
    </i>
    <i>
      <x v="4"/>
    </i>
    <i>
      <x v="5"/>
    </i>
    <i t="grand">
      <x/>
    </i>
  </rowItems>
  <colFields count="1">
    <field x="18"/>
  </colFields>
  <colItems count="4">
    <i>
      <x/>
    </i>
    <i>
      <x v="1"/>
    </i>
    <i>
      <x v="2"/>
    </i>
    <i t="grand">
      <x/>
    </i>
  </colItems>
  <dataFields count="1">
    <dataField name="Sum of Total Sales Sum" fld="21" baseField="0" baseItem="0"/>
  </dataFields>
  <chartFormats count="3">
    <chartFormat chart="3" format="6" series="1">
      <pivotArea type="data" outline="0" fieldPosition="0">
        <references count="2">
          <reference field="4294967294" count="1" selected="0">
            <x v="0"/>
          </reference>
          <reference field="18" count="1" selected="0">
            <x v="0"/>
          </reference>
        </references>
      </pivotArea>
    </chartFormat>
    <chartFormat chart="3" format="7" series="1">
      <pivotArea type="data" outline="0" fieldPosition="0">
        <references count="2">
          <reference field="4294967294" count="1" selected="0">
            <x v="0"/>
          </reference>
          <reference field="18" count="1" selected="0">
            <x v="1"/>
          </reference>
        </references>
      </pivotArea>
    </chartFormat>
    <chartFormat chart="3" format="8" series="1">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A34DE4-58B3-4C7E-A037-409C81A8AE3F}"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6:B22" firstHeaderRow="1" firstDataRow="1" firstDataCol="1"/>
  <pivotFields count="25">
    <pivotField showAll="0"/>
    <pivotField showAll="0"/>
    <pivotField showAll="0"/>
    <pivotField numFmtId="49" showAll="0"/>
    <pivotField showAll="0"/>
    <pivotField showAll="0">
      <items count="13">
        <item x="0"/>
        <item x="1"/>
        <item x="2"/>
        <item x="3"/>
        <item x="4"/>
        <item x="11"/>
        <item x="5"/>
        <item x="6"/>
        <item x="7"/>
        <item x="8"/>
        <item x="9"/>
        <item x="10"/>
        <item t="default"/>
      </items>
    </pivotField>
    <pivotField showAll="0">
      <items count="3">
        <item x="0"/>
        <item x="1"/>
        <item t="default"/>
      </items>
    </pivotField>
    <pivotField showAll="0"/>
    <pivotField showAll="0"/>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showAll="0"/>
    <pivotField dataField="1" showAll="0"/>
    <pivotField showAll="0"/>
    <pivotField showAll="0"/>
    <pivotField showAll="0"/>
    <pivotField showAll="0">
      <items count="4">
        <item x="0"/>
        <item x="2"/>
        <item x="1"/>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6">
    <i>
      <x/>
    </i>
    <i>
      <x v="1"/>
    </i>
    <i>
      <x v="2"/>
    </i>
    <i>
      <x v="3"/>
    </i>
    <i>
      <x v="4"/>
    </i>
    <i t="grand">
      <x/>
    </i>
  </rowItems>
  <colItems count="1">
    <i/>
  </colItems>
  <dataFields count="1">
    <dataField name="Sum of Units Sold" fld="14" baseField="0" baseItem="0"/>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9" count="1" selected="0">
            <x v="0"/>
          </reference>
        </references>
      </pivotArea>
    </chartFormat>
    <chartFormat chart="3" format="9">
      <pivotArea type="data" outline="0" fieldPosition="0">
        <references count="2">
          <reference field="4294967294" count="1" selected="0">
            <x v="0"/>
          </reference>
          <reference field="9" count="1" selected="0">
            <x v="1"/>
          </reference>
        </references>
      </pivotArea>
    </chartFormat>
    <chartFormat chart="3" format="10">
      <pivotArea type="data" outline="0" fieldPosition="0">
        <references count="2">
          <reference field="4294967294" count="1" selected="0">
            <x v="0"/>
          </reference>
          <reference field="9" count="1" selected="0">
            <x v="2"/>
          </reference>
        </references>
      </pivotArea>
    </chartFormat>
    <chartFormat chart="3" format="11">
      <pivotArea type="data" outline="0" fieldPosition="0">
        <references count="2">
          <reference field="4294967294" count="1" selected="0">
            <x v="0"/>
          </reference>
          <reference field="9" count="1" selected="0">
            <x v="3"/>
          </reference>
        </references>
      </pivotArea>
    </chartFormat>
    <chartFormat chart="3" format="12">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G13" firstHeaderRow="0" firstDataRow="1" firstDataCol="1"/>
  <pivotFields count="25">
    <pivotField showAll="0"/>
    <pivotField showAll="0"/>
    <pivotField showAll="0"/>
    <pivotField numFmtId="49" showAll="0"/>
    <pivotField showAll="0"/>
    <pivotField showAll="0">
      <items count="13">
        <item x="0"/>
        <item x="1"/>
        <item x="2"/>
        <item x="3"/>
        <item x="4"/>
        <item x="11"/>
        <item x="5"/>
        <item x="6"/>
        <item x="7"/>
        <item x="8"/>
        <item x="9"/>
        <item x="10"/>
        <item t="default"/>
      </items>
    </pivotField>
    <pivotField showAll="0">
      <items count="3">
        <item x="0"/>
        <item x="1"/>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h="1" x="1"/>
        <item h="1" x="0"/>
        <item h="1" x="5"/>
        <item h="1" x="3"/>
        <item h="1" x="2"/>
        <item t="default"/>
      </items>
    </pivotField>
    <pivotField showAll="0"/>
    <pivotField showAll="0"/>
    <pivotField showAll="0"/>
    <pivotField showAll="0"/>
    <pivotField showAll="0"/>
    <pivotField showAll="0">
      <items count="4">
        <item x="0"/>
        <item x="2"/>
        <item x="1"/>
        <item t="default"/>
      </items>
    </pivotField>
    <pivotField showAll="0"/>
    <pivotField showAll="0"/>
    <pivotField dataField="1"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1">
    <field x="12"/>
  </rowFields>
  <rowItems count="2">
    <i>
      <x/>
    </i>
    <i t="grand">
      <x/>
    </i>
  </rowItems>
  <colFields count="1">
    <field x="-2"/>
  </colFields>
  <colItems count="6">
    <i>
      <x/>
    </i>
    <i i="1">
      <x v="1"/>
    </i>
    <i i="2">
      <x v="2"/>
    </i>
    <i i="3">
      <x v="3"/>
    </i>
    <i i="4">
      <x v="4"/>
    </i>
    <i i="5">
      <x v="5"/>
    </i>
  </colItems>
  <dataFields count="6">
    <dataField name="Sum of Total Sales Sum" fld="21" showDataAs="percentOfTotal" baseField="12" baseItem="0" numFmtId="10"/>
    <dataField name="Sum of Total Sales Sum2" fld="21" baseField="0" baseItem="0"/>
    <dataField name="Sum of Cost2" fld="23" showDataAs="percentOfTotal" baseField="12" baseItem="1" numFmtId="10"/>
    <dataField name="Sum of Cost" fld="23" baseField="0" baseItem="0"/>
    <dataField name="Sum of Profit" fld="24" showDataAs="percentOfTotal" baseField="12" baseItem="1" numFmtId="10"/>
    <dataField name="Sum of Profit2" fld="24"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8" firstHeaderRow="1" firstDataRow="1" firstDataCol="1"/>
  <pivotFields count="25">
    <pivotField showAll="0"/>
    <pivotField showAll="0"/>
    <pivotField showAll="0"/>
    <pivotField numFmtId="49" showAll="0"/>
    <pivotField showAll="0"/>
    <pivotField showAll="0">
      <items count="13">
        <item x="0"/>
        <item x="1"/>
        <item x="2"/>
        <item x="3"/>
        <item x="4"/>
        <item x="11"/>
        <item x="5"/>
        <item x="6"/>
        <item x="7"/>
        <item x="8"/>
        <item x="9"/>
        <item x="10"/>
        <item t="default"/>
      </items>
    </pivotField>
    <pivotField showAll="0">
      <items count="3">
        <item x="0"/>
        <item x="1"/>
        <item t="default"/>
      </items>
    </pivotField>
    <pivotField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2"/>
        <item x="1"/>
        <item t="default"/>
      </items>
    </pivotField>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7">
    <i>
      <x v="2"/>
    </i>
    <i>
      <x v="3"/>
    </i>
    <i>
      <x v="1"/>
    </i>
    <i>
      <x v="5"/>
    </i>
    <i>
      <x/>
    </i>
    <i>
      <x v="4"/>
    </i>
    <i t="grand">
      <x/>
    </i>
  </rowItems>
  <colItems count="1">
    <i/>
  </colItems>
  <dataFields count="1">
    <dataField name="Sum of Operating Margin percentage" fld="2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BA50A7C-8A3F-4224-8F27-A7662DED4AEB}" sourceName="State">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1291417771">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419DF9E-BF11-4CD8-B346-00CDCD0C12C7}" sourceName="Month">
  <pivotTables>
    <pivotTable tabId="3" name="PivotTable6"/>
    <pivotTable tabId="3" name="PivotTable1"/>
    <pivotTable tabId="3" name="PivotTable2"/>
    <pivotTable tabId="3" name="PivotTable3"/>
    <pivotTable tabId="3" name="PivotTable4"/>
    <pivotTable tabId="3" name="PivotTable5"/>
    <pivotTable tabId="3" name="PivotTable7"/>
  </pivotTables>
  <data>
    <tabular pivotCacheId="1291417771">
      <items count="12">
        <i x="0" s="1"/>
        <i x="1" s="1"/>
        <i x="2" s="1"/>
        <i x="3" s="1"/>
        <i x="4" s="1"/>
        <i x="11" s="1"/>
        <i x="5" s="1"/>
        <i x="6" s="1"/>
        <i x="7" s="1"/>
        <i x="8" s="1"/>
        <i x="9"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C9E08AD-1F17-4DE5-8C5B-42B40A8D4EDB}" sourceName="Product">
  <pivotTables>
    <pivotTable tabId="3" name="PivotTable7"/>
  </pivotTables>
  <data>
    <tabular pivotCacheId="1291417771">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B5ED847-DC52-478C-8EE5-27C238BBD7D1}" sourceName="Year">
  <pivotTables>
    <pivotTable tabId="3" name="PivotTable6"/>
    <pivotTable tabId="3" name="PivotTable1"/>
    <pivotTable tabId="3" name="PivotTable2"/>
    <pivotTable tabId="3" name="PivotTable3"/>
    <pivotTable tabId="3" name="PivotTable4"/>
    <pivotTable tabId="3" name="PivotTable5"/>
    <pivotTable tabId="3" name="PivotTable7"/>
  </pivotTables>
  <data>
    <tabular pivotCacheId="129141777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005AD323-0A7C-4684-9A3F-D329569B5739}" sourceName="Sales Method">
  <pivotTables>
    <pivotTable tabId="3" name="PivotTable3"/>
    <pivotTable tabId="3" name="PivotTable1"/>
    <pivotTable tabId="3" name="PivotTable2"/>
    <pivotTable tabId="3" name="PivotTable4"/>
    <pivotTable tabId="3" name="PivotTable5"/>
    <pivotTable tabId="3" name="PivotTable6"/>
    <pivotTable tabId="3" name="PivotTable7"/>
  </pivotTables>
  <data>
    <tabular pivotCacheId="129141777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3D61838-89EB-4F42-9958-9AD990EB75A4}" cache="Slicer_State" caption="State" rowHeight="234950"/>
  <slicer name="Month" xr10:uid="{B5B2D836-822F-4932-8AA0-6988710D5B10}" cache="Slicer_Month" caption="Month" rowHeight="234950"/>
  <slicer name="Product" xr10:uid="{F622F7E2-1C75-4841-91A8-33431FF12AFC}" cache="Slicer_Product" caption="Product" rowHeight="234950"/>
  <slicer name="Year" xr10:uid="{555DC6BC-F95A-4523-9D73-FEBE713A84ED}" cache="Slicer_Year" caption="Year" rowHeight="234950"/>
  <slicer name="Sales Method" xr10:uid="{C5A85FEE-6826-436E-AD83-04C342D5690A}" cache="Slicer_Sales_Method" caption="Sales Method"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Y9649" totalsRowShown="0">
  <autoFilter ref="A1:Y9649" xr:uid="{00000000-0009-0000-0100-000001000000}"/>
  <tableColumns count="25">
    <tableColumn id="1" xr3:uid="{00000000-0010-0000-0000-000001000000}" name="Retailer"/>
    <tableColumn id="20" xr3:uid="{00000000-0010-0000-0000-000014000000}" name="Lookup"/>
    <tableColumn id="2" xr3:uid="{00000000-0010-0000-0000-000002000000}" name="Retailer ID"/>
    <tableColumn id="3" xr3:uid="{00000000-0010-0000-0000-000003000000}" name="Invoice Date" dataDxfId="16"/>
    <tableColumn id="19" xr3:uid="{00000000-0010-0000-0000-000013000000}" name="Invoice Date2" dataDxfId="15">
      <calculatedColumnFormula>TEXT(Table1[[#This Row],[Invoice Date]],"dd-mm-yyyy")</calculatedColumnFormula>
    </tableColumn>
    <tableColumn id="4" xr3:uid="{00000000-0010-0000-0000-000004000000}" name="Month" dataDxfId="14">
      <calculatedColumnFormula>TEXT(D2,"mmmm")</calculatedColumnFormula>
    </tableColumn>
    <tableColumn id="5" xr3:uid="{00000000-0010-0000-0000-000005000000}" name="Year" dataDxfId="13">
      <calculatedColumnFormula>TEXT(D2,"YYYY")</calculatedColumnFormula>
    </tableColumn>
    <tableColumn id="6" xr3:uid="{00000000-0010-0000-0000-000006000000}" name="Weekday" dataDxfId="12">
      <calculatedColumnFormula>TEXT(D2,"dddd")</calculatedColumnFormula>
    </tableColumn>
    <tableColumn id="7" xr3:uid="{00000000-0010-0000-0000-000007000000}" name="Day of Month" dataDxfId="11">
      <calculatedColumnFormula>TEXT(D2,"dd")</calculatedColumnFormula>
    </tableColumn>
    <tableColumn id="8" xr3:uid="{00000000-0010-0000-0000-000008000000}" name="Region"/>
    <tableColumn id="9" xr3:uid="{00000000-0010-0000-0000-000009000000}" name="State"/>
    <tableColumn id="10" xr3:uid="{00000000-0010-0000-0000-00000A000000}" name="City"/>
    <tableColumn id="11" xr3:uid="{00000000-0010-0000-0000-00000B000000}" name="Product"/>
    <tableColumn id="12" xr3:uid="{00000000-0010-0000-0000-00000C000000}" name="Price per Unit" dataDxfId="10"/>
    <tableColumn id="13" xr3:uid="{00000000-0010-0000-0000-00000D000000}" name="Units Sold" dataDxfId="9"/>
    <tableColumn id="14" xr3:uid="{00000000-0010-0000-0000-00000E000000}" name="Total Sales" dataDxfId="8"/>
    <tableColumn id="15" xr3:uid="{00000000-0010-0000-0000-00000F000000}" name="Operating Profit" dataDxfId="7"/>
    <tableColumn id="16" xr3:uid="{00000000-0010-0000-0000-000010000000}" name="Operating Margin" dataDxfId="6"/>
    <tableColumn id="17" xr3:uid="{00000000-0010-0000-0000-000011000000}" name="Sales Method"/>
    <tableColumn id="18" xr3:uid="{00000000-0010-0000-0000-000012000000}" name="Column1" dataDxfId="5">
      <calculatedColumnFormula>IF(Table1[[#This Row],[Units Sold]]&gt; 700,"High Units","low Units")</calculatedColumnFormula>
    </tableColumn>
    <tableColumn id="21" xr3:uid="{00000000-0010-0000-0000-000015000000}" name="Operating Margin percentage" dataDxfId="4">
      <calculatedColumnFormula>SUM(Table1[[#This Row],[Operating Profit]])/SUM(Table1[Operating Profit])*100</calculatedColumnFormula>
    </tableColumn>
    <tableColumn id="22" xr3:uid="{00000000-0010-0000-0000-000016000000}" name="Sales" dataDxfId="3">
      <calculatedColumnFormula>SUM(Table1[[#This Row],[Price per Unit]]*Table1[[#This Row],[Units Sold]])</calculatedColumnFormula>
    </tableColumn>
    <tableColumn id="23" xr3:uid="{00000000-0010-0000-0000-000017000000}" name="Cost" dataDxfId="2">
      <calculatedColumnFormula>SUM(Table1[[#This Row],[Total Sales]]-Table1[[#This Row],[Operating Profit]])</calculatedColumnFormula>
    </tableColumn>
    <tableColumn id="24" xr3:uid="{00000000-0010-0000-0000-000018000000}" name="profit/loss" dataDxfId="1">
      <calculatedColumnFormula>SUM(Table1[[#This Row],[Total Sales]]-Table1[[#This Row],[Cost]])</calculatedColumnFormula>
    </tableColumn>
    <tableColumn id="25" xr3:uid="{00000000-0010-0000-0000-000019000000}" name="profit/loss %" dataDxfId="0">
      <calculatedColumnFormula>SUM(Table1[[#This Row],[profit/loss]])/SUM(Table1[profit/loss])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649"/>
  <sheetViews>
    <sheetView topLeftCell="A2" workbookViewId="0">
      <selection activeCell="E13" sqref="E13"/>
    </sheetView>
  </sheetViews>
  <sheetFormatPr defaultRowHeight="14.4" x14ac:dyDescent="0.3"/>
  <cols>
    <col min="1" max="1" width="11.44140625" bestFit="1" customWidth="1"/>
    <col min="2" max="3" width="11.44140625" customWidth="1"/>
    <col min="4" max="4" width="13.33203125" customWidth="1"/>
    <col min="5" max="5" width="13.33203125" style="8" customWidth="1"/>
    <col min="6" max="8" width="11.21875" customWidth="1"/>
    <col min="9" max="9" width="14.5546875" customWidth="1"/>
    <col min="10" max="10" width="9.21875" bestFit="1" customWidth="1"/>
    <col min="11" max="11" width="14" bestFit="1" customWidth="1"/>
    <col min="12" max="12" width="12.88671875" bestFit="1" customWidth="1"/>
    <col min="13" max="13" width="24" bestFit="1" customWidth="1"/>
    <col min="14" max="18" width="24" customWidth="1"/>
    <col min="19" max="19" width="14.33203125" customWidth="1"/>
    <col min="24" max="24" width="12.109375" customWidth="1"/>
    <col min="25" max="25" width="13.109375" customWidth="1"/>
  </cols>
  <sheetData>
    <row r="1" spans="1:25" x14ac:dyDescent="0.3">
      <c r="A1" t="s">
        <v>0</v>
      </c>
      <c r="B1" t="s">
        <v>150</v>
      </c>
      <c r="C1" t="s">
        <v>1</v>
      </c>
      <c r="D1" t="s">
        <v>2</v>
      </c>
      <c r="E1" s="8" t="s">
        <v>139</v>
      </c>
      <c r="F1" t="s">
        <v>134</v>
      </c>
      <c r="G1" t="s">
        <v>135</v>
      </c>
      <c r="H1" t="s">
        <v>136</v>
      </c>
      <c r="I1" t="s">
        <v>137</v>
      </c>
      <c r="J1" t="s">
        <v>3</v>
      </c>
      <c r="K1" t="s">
        <v>4</v>
      </c>
      <c r="L1" t="s">
        <v>5</v>
      </c>
      <c r="M1" t="s">
        <v>6</v>
      </c>
      <c r="N1" t="s">
        <v>7</v>
      </c>
      <c r="O1" t="s">
        <v>8</v>
      </c>
      <c r="P1" t="s">
        <v>9</v>
      </c>
      <c r="Q1" t="s">
        <v>10</v>
      </c>
      <c r="R1" t="s">
        <v>11</v>
      </c>
      <c r="S1" t="s">
        <v>12</v>
      </c>
      <c r="T1" t="s">
        <v>138</v>
      </c>
      <c r="U1" t="s">
        <v>151</v>
      </c>
      <c r="V1" t="s">
        <v>157</v>
      </c>
      <c r="W1" t="s">
        <v>156</v>
      </c>
      <c r="X1" t="s">
        <v>158</v>
      </c>
      <c r="Y1" t="s">
        <v>159</v>
      </c>
    </row>
    <row r="2" spans="1:25" x14ac:dyDescent="0.3">
      <c r="A2" t="s">
        <v>13</v>
      </c>
      <c r="B2" t="s">
        <v>17</v>
      </c>
      <c r="C2">
        <v>1185732</v>
      </c>
      <c r="D2" s="9">
        <v>43831</v>
      </c>
      <c r="E2" s="8" t="str">
        <f>TEXT(Table1[[#This Row],[Invoice Date]],"dd-mm-yyyy")</f>
        <v>01-01-2020</v>
      </c>
      <c r="F2" s="1" t="str">
        <f>TEXT(D2,"mmmm")</f>
        <v>January</v>
      </c>
      <c r="G2" s="1" t="str">
        <f>TEXT(D2,"YYYY")</f>
        <v>2020</v>
      </c>
      <c r="H2" s="1" t="str">
        <f>TEXT(D2,"dddd")</f>
        <v>Wednesday</v>
      </c>
      <c r="I2" s="1" t="str">
        <f>TEXT(D2,"dd")</f>
        <v>01</v>
      </c>
      <c r="J2" t="s">
        <v>14</v>
      </c>
      <c r="K2" t="s">
        <v>15</v>
      </c>
      <c r="L2" t="s">
        <v>15</v>
      </c>
      <c r="M2" t="s">
        <v>16</v>
      </c>
      <c r="N2">
        <v>50</v>
      </c>
      <c r="O2">
        <v>1200</v>
      </c>
      <c r="P2">
        <v>600000</v>
      </c>
      <c r="Q2">
        <v>300000</v>
      </c>
      <c r="R2">
        <v>0.5</v>
      </c>
      <c r="S2" t="s">
        <v>17</v>
      </c>
      <c r="T2" t="str">
        <f>IF(Table1[[#This Row],[Units Sold]]&gt; 700,"High Units","low Units")</f>
        <v>High Units</v>
      </c>
      <c r="U2">
        <f>SUM(Table1[[#This Row],[Operating Profit]])/SUM(Table1[Operating Profit])*100</f>
        <v>9.0324684180795548E-2</v>
      </c>
      <c r="V2">
        <f>SUM(Table1[[#This Row],[Price per Unit]]*Table1[[#This Row],[Units Sold]])</f>
        <v>60000</v>
      </c>
      <c r="W2">
        <f>SUM(Table1[[#This Row],[Total Sales]]-Table1[[#This Row],[Operating Profit]])</f>
        <v>300000</v>
      </c>
      <c r="X2">
        <f>SUM(Table1[[#This Row],[Total Sales]]-Table1[[#This Row],[Cost]])</f>
        <v>300000</v>
      </c>
      <c r="Y2">
        <f>SUM(Table1[[#This Row],[profit/loss]])/SUM(Table1[profit/loss])</f>
        <v>9.032468418079555E-4</v>
      </c>
    </row>
    <row r="3" spans="1:25" x14ac:dyDescent="0.3">
      <c r="A3" t="s">
        <v>13</v>
      </c>
      <c r="B3" t="s">
        <v>17</v>
      </c>
      <c r="C3">
        <v>1185732</v>
      </c>
      <c r="D3" s="9">
        <v>43832</v>
      </c>
      <c r="E3" s="8" t="str">
        <f>TEXT(Table1[[#This Row],[Invoice Date]],"dd-mm-yyyy")</f>
        <v>02-01-2020</v>
      </c>
      <c r="F3" s="1" t="str">
        <f t="shared" ref="F3:F66" si="0">TEXT(D3,"mmmm")</f>
        <v>January</v>
      </c>
      <c r="G3" s="1" t="str">
        <f t="shared" ref="G3:G66" si="1">TEXT(D3,"YYYY")</f>
        <v>2020</v>
      </c>
      <c r="H3" s="1" t="str">
        <f t="shared" ref="H3:H66" si="2">TEXT(D3,"dddd")</f>
        <v>Thursday</v>
      </c>
      <c r="I3" s="1" t="str">
        <f t="shared" ref="I3:I66" si="3">TEXT(D3,"dd")</f>
        <v>02</v>
      </c>
      <c r="J3" t="s">
        <v>14</v>
      </c>
      <c r="K3" t="s">
        <v>15</v>
      </c>
      <c r="L3" t="s">
        <v>15</v>
      </c>
      <c r="M3" t="s">
        <v>18</v>
      </c>
      <c r="N3">
        <v>50</v>
      </c>
      <c r="O3">
        <v>1000</v>
      </c>
      <c r="P3">
        <v>500000</v>
      </c>
      <c r="Q3">
        <v>150000</v>
      </c>
      <c r="R3">
        <v>0.3</v>
      </c>
      <c r="S3" t="s">
        <v>17</v>
      </c>
      <c r="T3" t="str">
        <f>IF(Table1[[#This Row],[Units Sold]]&gt; 700,"High Units","low Units")</f>
        <v>High Units</v>
      </c>
      <c r="U3">
        <f>SUM(Table1[[#This Row],[Operating Profit]])/SUM(Table1[Operating Profit])*100</f>
        <v>4.5162342090397774E-2</v>
      </c>
      <c r="V3">
        <f>SUM(Table1[[#This Row],[Price per Unit]]*Table1[[#This Row],[Units Sold]])</f>
        <v>50000</v>
      </c>
      <c r="W3">
        <f>SUM(Table1[[#This Row],[Total Sales]]-Table1[[#This Row],[Operating Profit]])</f>
        <v>350000</v>
      </c>
      <c r="X3">
        <f>SUM(Table1[[#This Row],[Total Sales]]-Table1[[#This Row],[Cost]])</f>
        <v>150000</v>
      </c>
      <c r="Y3">
        <f>SUM(Table1[[#This Row],[profit/loss]])/SUM(Table1[profit/loss])</f>
        <v>4.5162342090397775E-4</v>
      </c>
    </row>
    <row r="4" spans="1:25" x14ac:dyDescent="0.3">
      <c r="A4" t="s">
        <v>13</v>
      </c>
      <c r="B4" t="s">
        <v>17</v>
      </c>
      <c r="C4">
        <v>1185732</v>
      </c>
      <c r="D4" s="9">
        <v>43833</v>
      </c>
      <c r="E4" s="8" t="str">
        <f>TEXT(Table1[[#This Row],[Invoice Date]],"dd-mm-yyyy")</f>
        <v>03-01-2020</v>
      </c>
      <c r="F4" s="1" t="str">
        <f t="shared" si="0"/>
        <v>January</v>
      </c>
      <c r="G4" s="1" t="str">
        <f t="shared" si="1"/>
        <v>2020</v>
      </c>
      <c r="H4" s="1" t="str">
        <f t="shared" si="2"/>
        <v>Friday</v>
      </c>
      <c r="I4" s="1" t="str">
        <f t="shared" si="3"/>
        <v>03</v>
      </c>
      <c r="J4" t="s">
        <v>14</v>
      </c>
      <c r="K4" t="s">
        <v>15</v>
      </c>
      <c r="L4" t="s">
        <v>15</v>
      </c>
      <c r="M4" t="s">
        <v>19</v>
      </c>
      <c r="N4">
        <v>40</v>
      </c>
      <c r="O4">
        <v>1000</v>
      </c>
      <c r="P4">
        <v>400000</v>
      </c>
      <c r="Q4">
        <v>140000</v>
      </c>
      <c r="R4">
        <v>0.35</v>
      </c>
      <c r="S4" t="s">
        <v>17</v>
      </c>
      <c r="T4" t="str">
        <f>IF(Table1[[#This Row],[Units Sold]]&gt; 700,"High Units","low Units")</f>
        <v>High Units</v>
      </c>
      <c r="U4">
        <f>SUM(Table1[[#This Row],[Operating Profit]])/SUM(Table1[Operating Profit])*100</f>
        <v>4.2151519284371261E-2</v>
      </c>
      <c r="V4">
        <f>SUM(Table1[[#This Row],[Price per Unit]]*Table1[[#This Row],[Units Sold]])</f>
        <v>40000</v>
      </c>
      <c r="W4">
        <f>SUM(Table1[[#This Row],[Total Sales]]-Table1[[#This Row],[Operating Profit]])</f>
        <v>260000</v>
      </c>
      <c r="X4">
        <f>SUM(Table1[[#This Row],[Total Sales]]-Table1[[#This Row],[Cost]])</f>
        <v>140000</v>
      </c>
      <c r="Y4">
        <f>SUM(Table1[[#This Row],[profit/loss]])/SUM(Table1[profit/loss])</f>
        <v>4.2151519284371259E-4</v>
      </c>
    </row>
    <row r="5" spans="1:25" x14ac:dyDescent="0.3">
      <c r="A5" t="s">
        <v>13</v>
      </c>
      <c r="B5" t="s">
        <v>17</v>
      </c>
      <c r="C5">
        <v>1185732</v>
      </c>
      <c r="D5" s="9">
        <v>43834</v>
      </c>
      <c r="E5" s="8" t="str">
        <f>TEXT(Table1[[#This Row],[Invoice Date]],"dd-mm-yyyy")</f>
        <v>04-01-2020</v>
      </c>
      <c r="F5" s="1" t="str">
        <f t="shared" si="0"/>
        <v>January</v>
      </c>
      <c r="G5" s="1" t="str">
        <f t="shared" si="1"/>
        <v>2020</v>
      </c>
      <c r="H5" s="1" t="str">
        <f t="shared" si="2"/>
        <v>Saturday</v>
      </c>
      <c r="I5" s="1" t="str">
        <f t="shared" si="3"/>
        <v>04</v>
      </c>
      <c r="J5" t="s">
        <v>14</v>
      </c>
      <c r="K5" t="s">
        <v>15</v>
      </c>
      <c r="L5" t="s">
        <v>15</v>
      </c>
      <c r="M5" t="s">
        <v>20</v>
      </c>
      <c r="N5">
        <v>45</v>
      </c>
      <c r="O5">
        <v>850</v>
      </c>
      <c r="P5">
        <v>382500</v>
      </c>
      <c r="Q5">
        <v>133875</v>
      </c>
      <c r="R5">
        <v>0.35</v>
      </c>
      <c r="S5" t="s">
        <v>17</v>
      </c>
      <c r="T5" t="str">
        <f>IF(Table1[[#This Row],[Units Sold]]&gt; 700,"High Units","low Units")</f>
        <v>High Units</v>
      </c>
      <c r="U5">
        <f>SUM(Table1[[#This Row],[Operating Profit]])/SUM(Table1[Operating Profit])*100</f>
        <v>4.0307390315680015E-2</v>
      </c>
      <c r="V5">
        <f>SUM(Table1[[#This Row],[Price per Unit]]*Table1[[#This Row],[Units Sold]])</f>
        <v>38250</v>
      </c>
      <c r="W5">
        <f>SUM(Table1[[#This Row],[Total Sales]]-Table1[[#This Row],[Operating Profit]])</f>
        <v>248625</v>
      </c>
      <c r="X5">
        <f>SUM(Table1[[#This Row],[Total Sales]]-Table1[[#This Row],[Cost]])</f>
        <v>133875</v>
      </c>
      <c r="Y5">
        <f>SUM(Table1[[#This Row],[profit/loss]])/SUM(Table1[profit/loss])</f>
        <v>4.0307390315680016E-4</v>
      </c>
    </row>
    <row r="6" spans="1:25" x14ac:dyDescent="0.3">
      <c r="A6" t="s">
        <v>13</v>
      </c>
      <c r="B6" t="s">
        <v>17</v>
      </c>
      <c r="C6">
        <v>1185732</v>
      </c>
      <c r="D6" s="9">
        <v>43835</v>
      </c>
      <c r="E6" s="8" t="str">
        <f>TEXT(Table1[[#This Row],[Invoice Date]],"dd-mm-yyyy")</f>
        <v>05-01-2020</v>
      </c>
      <c r="F6" s="1" t="str">
        <f t="shared" si="0"/>
        <v>January</v>
      </c>
      <c r="G6" s="1" t="str">
        <f t="shared" si="1"/>
        <v>2020</v>
      </c>
      <c r="H6" s="1" t="str">
        <f t="shared" si="2"/>
        <v>Sunday</v>
      </c>
      <c r="I6" s="1" t="str">
        <f t="shared" si="3"/>
        <v>05</v>
      </c>
      <c r="J6" t="s">
        <v>14</v>
      </c>
      <c r="K6" t="s">
        <v>15</v>
      </c>
      <c r="L6" t="s">
        <v>15</v>
      </c>
      <c r="M6" t="s">
        <v>21</v>
      </c>
      <c r="N6">
        <v>60</v>
      </c>
      <c r="O6">
        <v>900</v>
      </c>
      <c r="P6">
        <v>540000</v>
      </c>
      <c r="Q6">
        <v>162000</v>
      </c>
      <c r="R6">
        <v>0.3</v>
      </c>
      <c r="S6" t="s">
        <v>17</v>
      </c>
      <c r="T6" t="str">
        <f>IF(Table1[[#This Row],[Units Sold]]&gt; 700,"High Units","low Units")</f>
        <v>High Units</v>
      </c>
      <c r="U6">
        <f>SUM(Table1[[#This Row],[Operating Profit]])/SUM(Table1[Operating Profit])*100</f>
        <v>4.87753294576296E-2</v>
      </c>
      <c r="V6">
        <f>SUM(Table1[[#This Row],[Price per Unit]]*Table1[[#This Row],[Units Sold]])</f>
        <v>54000</v>
      </c>
      <c r="W6">
        <f>SUM(Table1[[#This Row],[Total Sales]]-Table1[[#This Row],[Operating Profit]])</f>
        <v>378000</v>
      </c>
      <c r="X6">
        <f>SUM(Table1[[#This Row],[Total Sales]]-Table1[[#This Row],[Cost]])</f>
        <v>162000</v>
      </c>
      <c r="Y6">
        <f>SUM(Table1[[#This Row],[profit/loss]])/SUM(Table1[profit/loss])</f>
        <v>4.8775329457629598E-4</v>
      </c>
    </row>
    <row r="7" spans="1:25" x14ac:dyDescent="0.3">
      <c r="A7" t="s">
        <v>13</v>
      </c>
      <c r="B7" t="s">
        <v>17</v>
      </c>
      <c r="C7">
        <v>1185732</v>
      </c>
      <c r="D7" s="9">
        <v>43836</v>
      </c>
      <c r="E7" s="8" t="str">
        <f>TEXT(Table1[[#This Row],[Invoice Date]],"dd-mm-yyyy")</f>
        <v>06-01-2020</v>
      </c>
      <c r="F7" s="1" t="str">
        <f t="shared" si="0"/>
        <v>January</v>
      </c>
      <c r="G7" s="1" t="str">
        <f t="shared" si="1"/>
        <v>2020</v>
      </c>
      <c r="H7" s="1" t="str">
        <f t="shared" si="2"/>
        <v>Monday</v>
      </c>
      <c r="I7" s="1" t="str">
        <f t="shared" si="3"/>
        <v>06</v>
      </c>
      <c r="J7" t="s">
        <v>14</v>
      </c>
      <c r="K7" t="s">
        <v>15</v>
      </c>
      <c r="L7" t="s">
        <v>15</v>
      </c>
      <c r="M7" t="s">
        <v>22</v>
      </c>
      <c r="N7">
        <v>50</v>
      </c>
      <c r="O7">
        <v>1000</v>
      </c>
      <c r="P7">
        <v>500000</v>
      </c>
      <c r="Q7">
        <v>125000</v>
      </c>
      <c r="R7">
        <v>0.25</v>
      </c>
      <c r="S7" t="s">
        <v>17</v>
      </c>
      <c r="T7" t="str">
        <f>IF(Table1[[#This Row],[Units Sold]]&gt; 700,"High Units","low Units")</f>
        <v>High Units</v>
      </c>
      <c r="U7">
        <f>SUM(Table1[[#This Row],[Operating Profit]])/SUM(Table1[Operating Profit])*100</f>
        <v>3.7635285075331482E-2</v>
      </c>
      <c r="V7">
        <f>SUM(Table1[[#This Row],[Price per Unit]]*Table1[[#This Row],[Units Sold]])</f>
        <v>50000</v>
      </c>
      <c r="W7">
        <f>SUM(Table1[[#This Row],[Total Sales]]-Table1[[#This Row],[Operating Profit]])</f>
        <v>375000</v>
      </c>
      <c r="X7">
        <f>SUM(Table1[[#This Row],[Total Sales]]-Table1[[#This Row],[Cost]])</f>
        <v>125000</v>
      </c>
      <c r="Y7">
        <f>SUM(Table1[[#This Row],[profit/loss]])/SUM(Table1[profit/loss])</f>
        <v>3.7635285075331479E-4</v>
      </c>
    </row>
    <row r="8" spans="1:25" x14ac:dyDescent="0.3">
      <c r="A8" t="s">
        <v>13</v>
      </c>
      <c r="B8" t="s">
        <v>17</v>
      </c>
      <c r="C8">
        <v>1185732</v>
      </c>
      <c r="D8" s="9">
        <v>43837</v>
      </c>
      <c r="E8" s="8" t="str">
        <f>TEXT(Table1[[#This Row],[Invoice Date]],"dd-mm-yyyy")</f>
        <v>07-01-2020</v>
      </c>
      <c r="F8" s="1" t="str">
        <f t="shared" si="0"/>
        <v>January</v>
      </c>
      <c r="G8" s="1" t="str">
        <f t="shared" si="1"/>
        <v>2020</v>
      </c>
      <c r="H8" s="1" t="str">
        <f t="shared" si="2"/>
        <v>Tuesday</v>
      </c>
      <c r="I8" s="1" t="str">
        <f t="shared" si="3"/>
        <v>07</v>
      </c>
      <c r="J8" t="s">
        <v>14</v>
      </c>
      <c r="K8" t="s">
        <v>15</v>
      </c>
      <c r="L8" t="s">
        <v>15</v>
      </c>
      <c r="M8" t="s">
        <v>16</v>
      </c>
      <c r="N8">
        <v>50</v>
      </c>
      <c r="O8">
        <v>1250</v>
      </c>
      <c r="P8">
        <v>625000</v>
      </c>
      <c r="Q8">
        <v>312500</v>
      </c>
      <c r="R8">
        <v>0.5</v>
      </c>
      <c r="S8" t="s">
        <v>17</v>
      </c>
      <c r="T8" t="str">
        <f>IF(Table1[[#This Row],[Units Sold]]&gt; 700,"High Units","low Units")</f>
        <v>High Units</v>
      </c>
      <c r="U8">
        <f>SUM(Table1[[#This Row],[Operating Profit]])/SUM(Table1[Operating Profit])*100</f>
        <v>9.408821268832869E-2</v>
      </c>
      <c r="V8">
        <f>SUM(Table1[[#This Row],[Price per Unit]]*Table1[[#This Row],[Units Sold]])</f>
        <v>62500</v>
      </c>
      <c r="W8">
        <f>SUM(Table1[[#This Row],[Total Sales]]-Table1[[#This Row],[Operating Profit]])</f>
        <v>312500</v>
      </c>
      <c r="X8">
        <f>SUM(Table1[[#This Row],[Total Sales]]-Table1[[#This Row],[Cost]])</f>
        <v>312500</v>
      </c>
      <c r="Y8">
        <f>SUM(Table1[[#This Row],[profit/loss]])/SUM(Table1[profit/loss])</f>
        <v>9.4088212688328695E-4</v>
      </c>
    </row>
    <row r="9" spans="1:25" x14ac:dyDescent="0.3">
      <c r="A9" t="s">
        <v>13</v>
      </c>
      <c r="B9" t="s">
        <v>23</v>
      </c>
      <c r="C9">
        <v>1185732</v>
      </c>
      <c r="D9" s="9">
        <v>43838</v>
      </c>
      <c r="E9" s="8" t="str">
        <f>TEXT(Table1[[#This Row],[Invoice Date]],"dd-mm-yyyy")</f>
        <v>08-01-2020</v>
      </c>
      <c r="F9" s="1" t="str">
        <f t="shared" si="0"/>
        <v>January</v>
      </c>
      <c r="G9" s="1" t="str">
        <f t="shared" si="1"/>
        <v>2020</v>
      </c>
      <c r="H9" s="1" t="str">
        <f t="shared" si="2"/>
        <v>Wednesday</v>
      </c>
      <c r="I9" s="1" t="str">
        <f t="shared" si="3"/>
        <v>08</v>
      </c>
      <c r="J9" t="s">
        <v>14</v>
      </c>
      <c r="K9" t="s">
        <v>15</v>
      </c>
      <c r="L9" t="s">
        <v>15</v>
      </c>
      <c r="M9" t="s">
        <v>18</v>
      </c>
      <c r="N9">
        <v>50</v>
      </c>
      <c r="O9">
        <v>900</v>
      </c>
      <c r="P9">
        <v>450000</v>
      </c>
      <c r="Q9">
        <v>135000</v>
      </c>
      <c r="R9">
        <v>0.3</v>
      </c>
      <c r="S9" t="s">
        <v>23</v>
      </c>
      <c r="T9" t="str">
        <f>IF(Table1[[#This Row],[Units Sold]]&gt; 700,"High Units","low Units")</f>
        <v>High Units</v>
      </c>
      <c r="U9">
        <f>SUM(Table1[[#This Row],[Operating Profit]])/SUM(Table1[Operating Profit])*100</f>
        <v>4.0646107881357994E-2</v>
      </c>
      <c r="V9">
        <f>SUM(Table1[[#This Row],[Price per Unit]]*Table1[[#This Row],[Units Sold]])</f>
        <v>45000</v>
      </c>
      <c r="W9">
        <f>SUM(Table1[[#This Row],[Total Sales]]-Table1[[#This Row],[Operating Profit]])</f>
        <v>315000</v>
      </c>
      <c r="X9">
        <f>SUM(Table1[[#This Row],[Total Sales]]-Table1[[#This Row],[Cost]])</f>
        <v>135000</v>
      </c>
      <c r="Y9">
        <f>SUM(Table1[[#This Row],[profit/loss]])/SUM(Table1[profit/loss])</f>
        <v>4.0646107881357995E-4</v>
      </c>
    </row>
    <row r="10" spans="1:25" x14ac:dyDescent="0.3">
      <c r="A10" t="s">
        <v>13</v>
      </c>
      <c r="B10" t="s">
        <v>23</v>
      </c>
      <c r="C10">
        <v>1185732</v>
      </c>
      <c r="D10" s="9">
        <v>43851</v>
      </c>
      <c r="E10" s="8" t="str">
        <f>TEXT(Table1[[#This Row],[Invoice Date]],"dd-mm-yyyy")</f>
        <v>21-01-2020</v>
      </c>
      <c r="F10" s="1" t="str">
        <f t="shared" si="0"/>
        <v>January</v>
      </c>
      <c r="G10" s="1" t="str">
        <f t="shared" si="1"/>
        <v>2020</v>
      </c>
      <c r="H10" s="1" t="str">
        <f t="shared" si="2"/>
        <v>Tuesday</v>
      </c>
      <c r="I10" s="1" t="str">
        <f t="shared" si="3"/>
        <v>21</v>
      </c>
      <c r="J10" t="s">
        <v>14</v>
      </c>
      <c r="K10" t="s">
        <v>15</v>
      </c>
      <c r="L10" t="s">
        <v>15</v>
      </c>
      <c r="M10" t="s">
        <v>19</v>
      </c>
      <c r="N10">
        <v>40</v>
      </c>
      <c r="O10">
        <v>950</v>
      </c>
      <c r="P10">
        <v>380000</v>
      </c>
      <c r="Q10">
        <v>133000</v>
      </c>
      <c r="R10">
        <v>0.35</v>
      </c>
      <c r="S10" t="s">
        <v>23</v>
      </c>
      <c r="T10" t="str">
        <f>IF(Table1[[#This Row],[Units Sold]]&gt; 700,"High Units","low Units")</f>
        <v>High Units</v>
      </c>
      <c r="U10">
        <f>SUM(Table1[[#This Row],[Operating Profit]])/SUM(Table1[Operating Profit])*100</f>
        <v>4.0043943320152695E-2</v>
      </c>
      <c r="V10">
        <f>SUM(Table1[[#This Row],[Price per Unit]]*Table1[[#This Row],[Units Sold]])</f>
        <v>38000</v>
      </c>
      <c r="W10">
        <f>SUM(Table1[[#This Row],[Total Sales]]-Table1[[#This Row],[Operating Profit]])</f>
        <v>247000</v>
      </c>
      <c r="X10">
        <f>SUM(Table1[[#This Row],[Total Sales]]-Table1[[#This Row],[Cost]])</f>
        <v>133000</v>
      </c>
      <c r="Y10">
        <f>SUM(Table1[[#This Row],[profit/loss]])/SUM(Table1[profit/loss])</f>
        <v>4.0043943320152694E-4</v>
      </c>
    </row>
    <row r="11" spans="1:25" x14ac:dyDescent="0.3">
      <c r="A11" t="s">
        <v>13</v>
      </c>
      <c r="B11" t="s">
        <v>23</v>
      </c>
      <c r="C11">
        <v>1185732</v>
      </c>
      <c r="D11" s="9">
        <v>43852</v>
      </c>
      <c r="E11" s="8" t="str">
        <f>TEXT(Table1[[#This Row],[Invoice Date]],"dd-mm-yyyy")</f>
        <v>22-01-2020</v>
      </c>
      <c r="F11" s="1" t="str">
        <f t="shared" si="0"/>
        <v>January</v>
      </c>
      <c r="G11" s="1" t="str">
        <f t="shared" si="1"/>
        <v>2020</v>
      </c>
      <c r="H11" s="1" t="str">
        <f t="shared" si="2"/>
        <v>Wednesday</v>
      </c>
      <c r="I11" s="1" t="str">
        <f t="shared" si="3"/>
        <v>22</v>
      </c>
      <c r="J11" t="s">
        <v>14</v>
      </c>
      <c r="K11" t="s">
        <v>15</v>
      </c>
      <c r="L11" t="s">
        <v>15</v>
      </c>
      <c r="M11" t="s">
        <v>20</v>
      </c>
      <c r="N11">
        <v>45</v>
      </c>
      <c r="O11">
        <v>825</v>
      </c>
      <c r="P11">
        <v>371250</v>
      </c>
      <c r="Q11">
        <v>129938</v>
      </c>
      <c r="R11">
        <v>0.35</v>
      </c>
      <c r="S11" t="s">
        <v>23</v>
      </c>
      <c r="T11" t="str">
        <f>IF(Table1[[#This Row],[Units Sold]]&gt; 700,"High Units","low Units")</f>
        <v>High Units</v>
      </c>
      <c r="U11">
        <f>SUM(Table1[[#This Row],[Operating Profit]])/SUM(Table1[Operating Profit])*100</f>
        <v>3.9122029376947379E-2</v>
      </c>
      <c r="V11">
        <f>SUM(Table1[[#This Row],[Price per Unit]]*Table1[[#This Row],[Units Sold]])</f>
        <v>37125</v>
      </c>
      <c r="W11">
        <f>SUM(Table1[[#This Row],[Total Sales]]-Table1[[#This Row],[Operating Profit]])</f>
        <v>241312</v>
      </c>
      <c r="X11">
        <f>SUM(Table1[[#This Row],[Total Sales]]-Table1[[#This Row],[Cost]])</f>
        <v>129938</v>
      </c>
      <c r="Y11">
        <f>SUM(Table1[[#This Row],[profit/loss]])/SUM(Table1[profit/loss])</f>
        <v>3.9122029376947377E-4</v>
      </c>
    </row>
    <row r="12" spans="1:25" x14ac:dyDescent="0.3">
      <c r="A12" t="s">
        <v>13</v>
      </c>
      <c r="B12" t="s">
        <v>23</v>
      </c>
      <c r="C12">
        <v>1185732</v>
      </c>
      <c r="D12" s="9">
        <v>43853</v>
      </c>
      <c r="E12" s="8" t="str">
        <f>TEXT(Table1[[#This Row],[Invoice Date]],"dd-mm-yyyy")</f>
        <v>23-01-2020</v>
      </c>
      <c r="F12" s="1" t="str">
        <f t="shared" si="0"/>
        <v>January</v>
      </c>
      <c r="G12" s="1" t="str">
        <f t="shared" si="1"/>
        <v>2020</v>
      </c>
      <c r="H12" s="1" t="str">
        <f t="shared" si="2"/>
        <v>Thursday</v>
      </c>
      <c r="I12" s="1" t="str">
        <f t="shared" si="3"/>
        <v>23</v>
      </c>
      <c r="J12" t="s">
        <v>14</v>
      </c>
      <c r="K12" t="s">
        <v>15</v>
      </c>
      <c r="L12" t="s">
        <v>15</v>
      </c>
      <c r="M12" t="s">
        <v>21</v>
      </c>
      <c r="N12">
        <v>60</v>
      </c>
      <c r="O12">
        <v>900</v>
      </c>
      <c r="P12">
        <v>540000</v>
      </c>
      <c r="Q12">
        <v>162000</v>
      </c>
      <c r="R12">
        <v>0.3</v>
      </c>
      <c r="S12" t="s">
        <v>23</v>
      </c>
      <c r="T12" t="str">
        <f>IF(Table1[[#This Row],[Units Sold]]&gt; 700,"High Units","low Units")</f>
        <v>High Units</v>
      </c>
      <c r="U12">
        <f>SUM(Table1[[#This Row],[Operating Profit]])/SUM(Table1[Operating Profit])*100</f>
        <v>4.87753294576296E-2</v>
      </c>
      <c r="V12">
        <f>SUM(Table1[[#This Row],[Price per Unit]]*Table1[[#This Row],[Units Sold]])</f>
        <v>54000</v>
      </c>
      <c r="W12">
        <f>SUM(Table1[[#This Row],[Total Sales]]-Table1[[#This Row],[Operating Profit]])</f>
        <v>378000</v>
      </c>
      <c r="X12">
        <f>SUM(Table1[[#This Row],[Total Sales]]-Table1[[#This Row],[Cost]])</f>
        <v>162000</v>
      </c>
      <c r="Y12">
        <f>SUM(Table1[[#This Row],[profit/loss]])/SUM(Table1[profit/loss])</f>
        <v>4.8775329457629598E-4</v>
      </c>
    </row>
    <row r="13" spans="1:25" x14ac:dyDescent="0.3">
      <c r="A13" t="s">
        <v>13</v>
      </c>
      <c r="B13" t="s">
        <v>23</v>
      </c>
      <c r="C13">
        <v>1185732</v>
      </c>
      <c r="D13" s="9">
        <v>43854</v>
      </c>
      <c r="E13" s="8" t="str">
        <f>TEXT(Table1[[#This Row],[Invoice Date]],"dd-mm-yyyy")</f>
        <v>24-01-2020</v>
      </c>
      <c r="F13" s="1" t="str">
        <f t="shared" si="0"/>
        <v>January</v>
      </c>
      <c r="G13" s="1" t="str">
        <f t="shared" si="1"/>
        <v>2020</v>
      </c>
      <c r="H13" s="1" t="str">
        <f t="shared" si="2"/>
        <v>Friday</v>
      </c>
      <c r="I13" s="1" t="str">
        <f t="shared" si="3"/>
        <v>24</v>
      </c>
      <c r="J13" t="s">
        <v>14</v>
      </c>
      <c r="K13" t="s">
        <v>15</v>
      </c>
      <c r="L13" t="s">
        <v>15</v>
      </c>
      <c r="M13" t="s">
        <v>22</v>
      </c>
      <c r="N13">
        <v>50</v>
      </c>
      <c r="O13">
        <v>1000</v>
      </c>
      <c r="P13">
        <v>500000</v>
      </c>
      <c r="Q13">
        <v>125000</v>
      </c>
      <c r="R13">
        <v>0.25</v>
      </c>
      <c r="S13" t="s">
        <v>23</v>
      </c>
      <c r="T13" t="str">
        <f>IF(Table1[[#This Row],[Units Sold]]&gt; 700,"High Units","low Units")</f>
        <v>High Units</v>
      </c>
      <c r="U13">
        <f>SUM(Table1[[#This Row],[Operating Profit]])/SUM(Table1[Operating Profit])*100</f>
        <v>3.7635285075331482E-2</v>
      </c>
      <c r="V13">
        <f>SUM(Table1[[#This Row],[Price per Unit]]*Table1[[#This Row],[Units Sold]])</f>
        <v>50000</v>
      </c>
      <c r="W13">
        <f>SUM(Table1[[#This Row],[Total Sales]]-Table1[[#This Row],[Operating Profit]])</f>
        <v>375000</v>
      </c>
      <c r="X13">
        <f>SUM(Table1[[#This Row],[Total Sales]]-Table1[[#This Row],[Cost]])</f>
        <v>125000</v>
      </c>
      <c r="Y13">
        <f>SUM(Table1[[#This Row],[profit/loss]])/SUM(Table1[profit/loss])</f>
        <v>3.7635285075331479E-4</v>
      </c>
    </row>
    <row r="14" spans="1:25" x14ac:dyDescent="0.3">
      <c r="A14" t="s">
        <v>13</v>
      </c>
      <c r="B14" t="s">
        <v>23</v>
      </c>
      <c r="C14">
        <v>1185732</v>
      </c>
      <c r="D14" s="9">
        <v>43855</v>
      </c>
      <c r="E14" s="8" t="str">
        <f>TEXT(Table1[[#This Row],[Invoice Date]],"dd-mm-yyyy")</f>
        <v>25-01-2020</v>
      </c>
      <c r="F14" s="1" t="str">
        <f t="shared" si="0"/>
        <v>January</v>
      </c>
      <c r="G14" s="1" t="str">
        <f t="shared" si="1"/>
        <v>2020</v>
      </c>
      <c r="H14" s="1" t="str">
        <f t="shared" si="2"/>
        <v>Saturday</v>
      </c>
      <c r="I14" s="1" t="str">
        <f t="shared" si="3"/>
        <v>25</v>
      </c>
      <c r="J14" t="s">
        <v>14</v>
      </c>
      <c r="K14" t="s">
        <v>15</v>
      </c>
      <c r="L14" t="s">
        <v>15</v>
      </c>
      <c r="M14" t="s">
        <v>16</v>
      </c>
      <c r="N14">
        <v>50</v>
      </c>
      <c r="O14">
        <v>1220</v>
      </c>
      <c r="P14">
        <v>610000</v>
      </c>
      <c r="Q14">
        <v>305000</v>
      </c>
      <c r="R14">
        <v>0.5</v>
      </c>
      <c r="S14" t="s">
        <v>23</v>
      </c>
      <c r="T14" t="str">
        <f>IF(Table1[[#This Row],[Units Sold]]&gt; 700,"High Units","low Units")</f>
        <v>High Units</v>
      </c>
      <c r="U14">
        <f>SUM(Table1[[#This Row],[Operating Profit]])/SUM(Table1[Operating Profit])*100</f>
        <v>9.1830095583808807E-2</v>
      </c>
      <c r="V14">
        <f>SUM(Table1[[#This Row],[Price per Unit]]*Table1[[#This Row],[Units Sold]])</f>
        <v>61000</v>
      </c>
      <c r="W14">
        <f>SUM(Table1[[#This Row],[Total Sales]]-Table1[[#This Row],[Operating Profit]])</f>
        <v>305000</v>
      </c>
      <c r="X14">
        <f>SUM(Table1[[#This Row],[Total Sales]]-Table1[[#This Row],[Cost]])</f>
        <v>305000</v>
      </c>
      <c r="Y14">
        <f>SUM(Table1[[#This Row],[profit/loss]])/SUM(Table1[profit/loss])</f>
        <v>9.1830095583808808E-4</v>
      </c>
    </row>
    <row r="15" spans="1:25" x14ac:dyDescent="0.3">
      <c r="A15" t="s">
        <v>13</v>
      </c>
      <c r="B15" t="s">
        <v>23</v>
      </c>
      <c r="C15">
        <v>1185732</v>
      </c>
      <c r="D15" s="9">
        <v>43856</v>
      </c>
      <c r="E15" s="8" t="str">
        <f>TEXT(Table1[[#This Row],[Invoice Date]],"dd-mm-yyyy")</f>
        <v>26-01-2020</v>
      </c>
      <c r="F15" s="1" t="str">
        <f t="shared" si="0"/>
        <v>January</v>
      </c>
      <c r="G15" s="1" t="str">
        <f t="shared" si="1"/>
        <v>2020</v>
      </c>
      <c r="H15" s="1" t="str">
        <f t="shared" si="2"/>
        <v>Sunday</v>
      </c>
      <c r="I15" s="1" t="str">
        <f t="shared" si="3"/>
        <v>26</v>
      </c>
      <c r="J15" t="s">
        <v>14</v>
      </c>
      <c r="K15" t="s">
        <v>15</v>
      </c>
      <c r="L15" t="s">
        <v>15</v>
      </c>
      <c r="M15" t="s">
        <v>18</v>
      </c>
      <c r="N15">
        <v>50</v>
      </c>
      <c r="O15">
        <v>925</v>
      </c>
      <c r="P15">
        <v>462500</v>
      </c>
      <c r="Q15">
        <v>138750</v>
      </c>
      <c r="R15">
        <v>0.3</v>
      </c>
      <c r="S15" t="s">
        <v>23</v>
      </c>
      <c r="T15" t="str">
        <f>IF(Table1[[#This Row],[Units Sold]]&gt; 700,"High Units","low Units")</f>
        <v>High Units</v>
      </c>
      <c r="U15">
        <f>SUM(Table1[[#This Row],[Operating Profit]])/SUM(Table1[Operating Profit])*100</f>
        <v>4.1775166433617943E-2</v>
      </c>
      <c r="V15">
        <f>SUM(Table1[[#This Row],[Price per Unit]]*Table1[[#This Row],[Units Sold]])</f>
        <v>46250</v>
      </c>
      <c r="W15">
        <f>SUM(Table1[[#This Row],[Total Sales]]-Table1[[#This Row],[Operating Profit]])</f>
        <v>323750</v>
      </c>
      <c r="X15">
        <f>SUM(Table1[[#This Row],[Total Sales]]-Table1[[#This Row],[Cost]])</f>
        <v>138750</v>
      </c>
      <c r="Y15">
        <f>SUM(Table1[[#This Row],[profit/loss]])/SUM(Table1[profit/loss])</f>
        <v>4.1775166433617944E-4</v>
      </c>
    </row>
    <row r="16" spans="1:25" x14ac:dyDescent="0.3">
      <c r="A16" t="s">
        <v>13</v>
      </c>
      <c r="B16" t="s">
        <v>23</v>
      </c>
      <c r="C16">
        <v>1185732</v>
      </c>
      <c r="D16" s="9">
        <v>43857</v>
      </c>
      <c r="E16" s="8" t="str">
        <f>TEXT(Table1[[#This Row],[Invoice Date]],"dd-mm-yyyy")</f>
        <v>27-01-2020</v>
      </c>
      <c r="F16" s="1" t="str">
        <f t="shared" si="0"/>
        <v>January</v>
      </c>
      <c r="G16" s="1" t="str">
        <f t="shared" si="1"/>
        <v>2020</v>
      </c>
      <c r="H16" s="1" t="str">
        <f t="shared" si="2"/>
        <v>Monday</v>
      </c>
      <c r="I16" s="1" t="str">
        <f t="shared" si="3"/>
        <v>27</v>
      </c>
      <c r="J16" t="s">
        <v>14</v>
      </c>
      <c r="K16" t="s">
        <v>15</v>
      </c>
      <c r="L16" t="s">
        <v>15</v>
      </c>
      <c r="M16" t="s">
        <v>19</v>
      </c>
      <c r="N16">
        <v>40</v>
      </c>
      <c r="O16">
        <v>950</v>
      </c>
      <c r="P16">
        <v>380000</v>
      </c>
      <c r="Q16">
        <v>133000</v>
      </c>
      <c r="R16">
        <v>0.35</v>
      </c>
      <c r="S16" t="s">
        <v>23</v>
      </c>
      <c r="T16" t="str">
        <f>IF(Table1[[#This Row],[Units Sold]]&gt; 700,"High Units","low Units")</f>
        <v>High Units</v>
      </c>
      <c r="U16">
        <f>SUM(Table1[[#This Row],[Operating Profit]])/SUM(Table1[Operating Profit])*100</f>
        <v>4.0043943320152695E-2</v>
      </c>
      <c r="V16">
        <f>SUM(Table1[[#This Row],[Price per Unit]]*Table1[[#This Row],[Units Sold]])</f>
        <v>38000</v>
      </c>
      <c r="W16">
        <f>SUM(Table1[[#This Row],[Total Sales]]-Table1[[#This Row],[Operating Profit]])</f>
        <v>247000</v>
      </c>
      <c r="X16">
        <f>SUM(Table1[[#This Row],[Total Sales]]-Table1[[#This Row],[Cost]])</f>
        <v>133000</v>
      </c>
      <c r="Y16">
        <f>SUM(Table1[[#This Row],[profit/loss]])/SUM(Table1[profit/loss])</f>
        <v>4.0043943320152694E-4</v>
      </c>
    </row>
    <row r="17" spans="1:25" x14ac:dyDescent="0.3">
      <c r="A17" t="s">
        <v>13</v>
      </c>
      <c r="B17" t="s">
        <v>23</v>
      </c>
      <c r="C17">
        <v>1185732</v>
      </c>
      <c r="D17" s="9">
        <v>43858</v>
      </c>
      <c r="E17" s="8" t="str">
        <f>TEXT(Table1[[#This Row],[Invoice Date]],"dd-mm-yyyy")</f>
        <v>28-01-2020</v>
      </c>
      <c r="F17" s="1" t="str">
        <f t="shared" si="0"/>
        <v>January</v>
      </c>
      <c r="G17" s="1" t="str">
        <f t="shared" si="1"/>
        <v>2020</v>
      </c>
      <c r="H17" s="1" t="str">
        <f t="shared" si="2"/>
        <v>Tuesday</v>
      </c>
      <c r="I17" s="1" t="str">
        <f t="shared" si="3"/>
        <v>28</v>
      </c>
      <c r="J17" t="s">
        <v>14</v>
      </c>
      <c r="K17" t="s">
        <v>15</v>
      </c>
      <c r="L17" t="s">
        <v>15</v>
      </c>
      <c r="M17" t="s">
        <v>20</v>
      </c>
      <c r="N17">
        <v>45</v>
      </c>
      <c r="O17">
        <v>800</v>
      </c>
      <c r="P17">
        <v>360000</v>
      </c>
      <c r="Q17">
        <v>126000</v>
      </c>
      <c r="R17">
        <v>0.35</v>
      </c>
      <c r="S17" t="s">
        <v>23</v>
      </c>
      <c r="T17" t="str">
        <f>IF(Table1[[#This Row],[Units Sold]]&gt; 700,"High Units","low Units")</f>
        <v>High Units</v>
      </c>
      <c r="U17">
        <f>SUM(Table1[[#This Row],[Operating Profit]])/SUM(Table1[Operating Profit])*100</f>
        <v>3.7936367355934128E-2</v>
      </c>
      <c r="V17">
        <f>SUM(Table1[[#This Row],[Price per Unit]]*Table1[[#This Row],[Units Sold]])</f>
        <v>36000</v>
      </c>
      <c r="W17">
        <f>SUM(Table1[[#This Row],[Total Sales]]-Table1[[#This Row],[Operating Profit]])</f>
        <v>234000</v>
      </c>
      <c r="X17">
        <f>SUM(Table1[[#This Row],[Total Sales]]-Table1[[#This Row],[Cost]])</f>
        <v>126000</v>
      </c>
      <c r="Y17">
        <f>SUM(Table1[[#This Row],[profit/loss]])/SUM(Table1[profit/loss])</f>
        <v>3.793636735593413E-4</v>
      </c>
    </row>
    <row r="18" spans="1:25" x14ac:dyDescent="0.3">
      <c r="A18" t="s">
        <v>13</v>
      </c>
      <c r="B18" t="s">
        <v>23</v>
      </c>
      <c r="C18">
        <v>1185732</v>
      </c>
      <c r="D18" s="9">
        <v>43859</v>
      </c>
      <c r="E18" s="8" t="str">
        <f>TEXT(Table1[[#This Row],[Invoice Date]],"dd-mm-yyyy")</f>
        <v>29-01-2020</v>
      </c>
      <c r="F18" s="1" t="str">
        <f t="shared" si="0"/>
        <v>January</v>
      </c>
      <c r="G18" s="1" t="str">
        <f t="shared" si="1"/>
        <v>2020</v>
      </c>
      <c r="H18" s="1" t="str">
        <f t="shared" si="2"/>
        <v>Wednesday</v>
      </c>
      <c r="I18" s="1" t="str">
        <f t="shared" si="3"/>
        <v>29</v>
      </c>
      <c r="J18" t="s">
        <v>14</v>
      </c>
      <c r="K18" t="s">
        <v>15</v>
      </c>
      <c r="L18" t="s">
        <v>15</v>
      </c>
      <c r="M18" t="s">
        <v>21</v>
      </c>
      <c r="N18">
        <v>60</v>
      </c>
      <c r="O18">
        <v>850</v>
      </c>
      <c r="P18">
        <v>510000</v>
      </c>
      <c r="Q18">
        <v>153000</v>
      </c>
      <c r="R18">
        <v>0.3</v>
      </c>
      <c r="S18" t="s">
        <v>23</v>
      </c>
      <c r="T18" t="str">
        <f>IF(Table1[[#This Row],[Units Sold]]&gt; 700,"High Units","low Units")</f>
        <v>High Units</v>
      </c>
      <c r="U18">
        <f>SUM(Table1[[#This Row],[Operating Profit]])/SUM(Table1[Operating Profit])*100</f>
        <v>4.6065588932205734E-2</v>
      </c>
      <c r="V18">
        <f>SUM(Table1[[#This Row],[Price per Unit]]*Table1[[#This Row],[Units Sold]])</f>
        <v>51000</v>
      </c>
      <c r="W18">
        <f>SUM(Table1[[#This Row],[Total Sales]]-Table1[[#This Row],[Operating Profit]])</f>
        <v>357000</v>
      </c>
      <c r="X18">
        <f>SUM(Table1[[#This Row],[Total Sales]]-Table1[[#This Row],[Cost]])</f>
        <v>153000</v>
      </c>
      <c r="Y18">
        <f>SUM(Table1[[#This Row],[profit/loss]])/SUM(Table1[profit/loss])</f>
        <v>4.6065588932205732E-4</v>
      </c>
    </row>
    <row r="19" spans="1:25" x14ac:dyDescent="0.3">
      <c r="A19" t="s">
        <v>13</v>
      </c>
      <c r="B19" t="s">
        <v>23</v>
      </c>
      <c r="C19">
        <v>1185732</v>
      </c>
      <c r="D19" s="9">
        <v>43860</v>
      </c>
      <c r="E19" s="8" t="str">
        <f>TEXT(Table1[[#This Row],[Invoice Date]],"dd-mm-yyyy")</f>
        <v>30-01-2020</v>
      </c>
      <c r="F19" s="1" t="str">
        <f t="shared" si="0"/>
        <v>January</v>
      </c>
      <c r="G19" s="1" t="str">
        <f t="shared" si="1"/>
        <v>2020</v>
      </c>
      <c r="H19" s="1" t="str">
        <f t="shared" si="2"/>
        <v>Thursday</v>
      </c>
      <c r="I19" s="1" t="str">
        <f t="shared" si="3"/>
        <v>30</v>
      </c>
      <c r="J19" t="s">
        <v>14</v>
      </c>
      <c r="K19" t="s">
        <v>15</v>
      </c>
      <c r="L19" t="s">
        <v>15</v>
      </c>
      <c r="M19" t="s">
        <v>22</v>
      </c>
      <c r="N19">
        <v>50</v>
      </c>
      <c r="O19">
        <v>950</v>
      </c>
      <c r="P19">
        <v>475000</v>
      </c>
      <c r="Q19">
        <v>118750</v>
      </c>
      <c r="R19">
        <v>0.25</v>
      </c>
      <c r="S19" t="s">
        <v>23</v>
      </c>
      <c r="T19" t="str">
        <f>IF(Table1[[#This Row],[Units Sold]]&gt; 700,"High Units","low Units")</f>
        <v>High Units</v>
      </c>
      <c r="U19">
        <f>SUM(Table1[[#This Row],[Operating Profit]])/SUM(Table1[Operating Profit])*100</f>
        <v>3.5753520821564903E-2</v>
      </c>
      <c r="V19">
        <f>SUM(Table1[[#This Row],[Price per Unit]]*Table1[[#This Row],[Units Sold]])</f>
        <v>47500</v>
      </c>
      <c r="W19">
        <f>SUM(Table1[[#This Row],[Total Sales]]-Table1[[#This Row],[Operating Profit]])</f>
        <v>356250</v>
      </c>
      <c r="X19">
        <f>SUM(Table1[[#This Row],[Total Sales]]-Table1[[#This Row],[Cost]])</f>
        <v>118750</v>
      </c>
      <c r="Y19">
        <f>SUM(Table1[[#This Row],[profit/loss]])/SUM(Table1[profit/loss])</f>
        <v>3.5753520821564907E-4</v>
      </c>
    </row>
    <row r="20" spans="1:25" x14ac:dyDescent="0.3">
      <c r="A20" t="s">
        <v>13</v>
      </c>
      <c r="B20" t="s">
        <v>23</v>
      </c>
      <c r="C20">
        <v>1185732</v>
      </c>
      <c r="D20" s="9">
        <v>43861</v>
      </c>
      <c r="E20" s="8" t="str">
        <f>TEXT(Table1[[#This Row],[Invoice Date]],"dd-mm-yyyy")</f>
        <v>31-01-2020</v>
      </c>
      <c r="F20" s="1" t="str">
        <f t="shared" si="0"/>
        <v>January</v>
      </c>
      <c r="G20" s="1" t="str">
        <f t="shared" si="1"/>
        <v>2020</v>
      </c>
      <c r="H20" s="1" t="str">
        <f t="shared" si="2"/>
        <v>Friday</v>
      </c>
      <c r="I20" s="1" t="str">
        <f t="shared" si="3"/>
        <v>31</v>
      </c>
      <c r="J20" t="s">
        <v>14</v>
      </c>
      <c r="K20" t="s">
        <v>15</v>
      </c>
      <c r="L20" t="s">
        <v>15</v>
      </c>
      <c r="M20" t="s">
        <v>16</v>
      </c>
      <c r="N20">
        <v>50</v>
      </c>
      <c r="O20">
        <v>1200</v>
      </c>
      <c r="P20">
        <v>600000</v>
      </c>
      <c r="Q20">
        <v>300000</v>
      </c>
      <c r="R20">
        <v>0.5</v>
      </c>
      <c r="S20" t="s">
        <v>23</v>
      </c>
      <c r="T20" t="str">
        <f>IF(Table1[[#This Row],[Units Sold]]&gt; 700,"High Units","low Units")</f>
        <v>High Units</v>
      </c>
      <c r="U20">
        <f>SUM(Table1[[#This Row],[Operating Profit]])/SUM(Table1[Operating Profit])*100</f>
        <v>9.0324684180795548E-2</v>
      </c>
      <c r="V20">
        <f>SUM(Table1[[#This Row],[Price per Unit]]*Table1[[#This Row],[Units Sold]])</f>
        <v>60000</v>
      </c>
      <c r="W20">
        <f>SUM(Table1[[#This Row],[Total Sales]]-Table1[[#This Row],[Operating Profit]])</f>
        <v>300000</v>
      </c>
      <c r="X20">
        <f>SUM(Table1[[#This Row],[Total Sales]]-Table1[[#This Row],[Cost]])</f>
        <v>300000</v>
      </c>
      <c r="Y20">
        <f>SUM(Table1[[#This Row],[profit/loss]])/SUM(Table1[profit/loss])</f>
        <v>9.032468418079555E-4</v>
      </c>
    </row>
    <row r="21" spans="1:25" x14ac:dyDescent="0.3">
      <c r="A21" t="s">
        <v>13</v>
      </c>
      <c r="B21" t="s">
        <v>23</v>
      </c>
      <c r="C21">
        <v>1185732</v>
      </c>
      <c r="D21" s="9">
        <v>43862</v>
      </c>
      <c r="E21" s="8" t="str">
        <f>TEXT(Table1[[#This Row],[Invoice Date]],"dd-mm-yyyy")</f>
        <v>01-02-2020</v>
      </c>
      <c r="F21" s="1" t="str">
        <f t="shared" si="0"/>
        <v>February</v>
      </c>
      <c r="G21" s="1" t="str">
        <f t="shared" si="1"/>
        <v>2020</v>
      </c>
      <c r="H21" s="1" t="str">
        <f t="shared" si="2"/>
        <v>Saturday</v>
      </c>
      <c r="I21" s="1" t="str">
        <f t="shared" si="3"/>
        <v>01</v>
      </c>
      <c r="J21" t="s">
        <v>14</v>
      </c>
      <c r="K21" t="s">
        <v>15</v>
      </c>
      <c r="L21" t="s">
        <v>15</v>
      </c>
      <c r="M21" t="s">
        <v>18</v>
      </c>
      <c r="N21">
        <v>50</v>
      </c>
      <c r="O21">
        <v>900</v>
      </c>
      <c r="P21">
        <v>450000</v>
      </c>
      <c r="Q21">
        <v>135000</v>
      </c>
      <c r="R21">
        <v>0.3</v>
      </c>
      <c r="S21" t="s">
        <v>23</v>
      </c>
      <c r="T21" t="str">
        <f>IF(Table1[[#This Row],[Units Sold]]&gt; 700,"High Units","low Units")</f>
        <v>High Units</v>
      </c>
      <c r="U21">
        <f>SUM(Table1[[#This Row],[Operating Profit]])/SUM(Table1[Operating Profit])*100</f>
        <v>4.0646107881357994E-2</v>
      </c>
      <c r="V21">
        <f>SUM(Table1[[#This Row],[Price per Unit]]*Table1[[#This Row],[Units Sold]])</f>
        <v>45000</v>
      </c>
      <c r="W21">
        <f>SUM(Table1[[#This Row],[Total Sales]]-Table1[[#This Row],[Operating Profit]])</f>
        <v>315000</v>
      </c>
      <c r="X21">
        <f>SUM(Table1[[#This Row],[Total Sales]]-Table1[[#This Row],[Cost]])</f>
        <v>135000</v>
      </c>
      <c r="Y21">
        <f>SUM(Table1[[#This Row],[profit/loss]])/SUM(Table1[profit/loss])</f>
        <v>4.0646107881357995E-4</v>
      </c>
    </row>
    <row r="22" spans="1:25" x14ac:dyDescent="0.3">
      <c r="A22" t="s">
        <v>13</v>
      </c>
      <c r="B22" t="s">
        <v>23</v>
      </c>
      <c r="C22">
        <v>1185732</v>
      </c>
      <c r="D22" s="9">
        <v>43863</v>
      </c>
      <c r="E22" s="8" t="str">
        <f>TEXT(Table1[[#This Row],[Invoice Date]],"dd-mm-yyyy")</f>
        <v>02-02-2020</v>
      </c>
      <c r="F22" s="1" t="str">
        <f t="shared" si="0"/>
        <v>February</v>
      </c>
      <c r="G22" s="1" t="str">
        <f t="shared" si="1"/>
        <v>2020</v>
      </c>
      <c r="H22" s="1" t="str">
        <f t="shared" si="2"/>
        <v>Sunday</v>
      </c>
      <c r="I22" s="1" t="str">
        <f t="shared" si="3"/>
        <v>02</v>
      </c>
      <c r="J22" t="s">
        <v>14</v>
      </c>
      <c r="K22" t="s">
        <v>15</v>
      </c>
      <c r="L22" t="s">
        <v>15</v>
      </c>
      <c r="M22" t="s">
        <v>19</v>
      </c>
      <c r="N22">
        <v>40</v>
      </c>
      <c r="O22">
        <v>900</v>
      </c>
      <c r="P22">
        <v>360000</v>
      </c>
      <c r="Q22">
        <v>126000</v>
      </c>
      <c r="R22">
        <v>0.35</v>
      </c>
      <c r="S22" t="s">
        <v>23</v>
      </c>
      <c r="T22" t="str">
        <f>IF(Table1[[#This Row],[Units Sold]]&gt; 700,"High Units","low Units")</f>
        <v>High Units</v>
      </c>
      <c r="U22">
        <f>SUM(Table1[[#This Row],[Operating Profit]])/SUM(Table1[Operating Profit])*100</f>
        <v>3.7936367355934128E-2</v>
      </c>
      <c r="V22">
        <f>SUM(Table1[[#This Row],[Price per Unit]]*Table1[[#This Row],[Units Sold]])</f>
        <v>36000</v>
      </c>
      <c r="W22">
        <f>SUM(Table1[[#This Row],[Total Sales]]-Table1[[#This Row],[Operating Profit]])</f>
        <v>234000</v>
      </c>
      <c r="X22">
        <f>SUM(Table1[[#This Row],[Total Sales]]-Table1[[#This Row],[Cost]])</f>
        <v>126000</v>
      </c>
      <c r="Y22">
        <f>SUM(Table1[[#This Row],[profit/loss]])/SUM(Table1[profit/loss])</f>
        <v>3.793636735593413E-4</v>
      </c>
    </row>
    <row r="23" spans="1:25" x14ac:dyDescent="0.3">
      <c r="A23" t="s">
        <v>13</v>
      </c>
      <c r="B23" t="s">
        <v>23</v>
      </c>
      <c r="C23">
        <v>1185732</v>
      </c>
      <c r="D23" s="9">
        <v>43864</v>
      </c>
      <c r="E23" s="8" t="str">
        <f>TEXT(Table1[[#This Row],[Invoice Date]],"dd-mm-yyyy")</f>
        <v>03-02-2020</v>
      </c>
      <c r="F23" s="1" t="str">
        <f t="shared" si="0"/>
        <v>February</v>
      </c>
      <c r="G23" s="1" t="str">
        <f t="shared" si="1"/>
        <v>2020</v>
      </c>
      <c r="H23" s="1" t="str">
        <f t="shared" si="2"/>
        <v>Monday</v>
      </c>
      <c r="I23" s="1" t="str">
        <f t="shared" si="3"/>
        <v>03</v>
      </c>
      <c r="J23" t="s">
        <v>14</v>
      </c>
      <c r="K23" t="s">
        <v>15</v>
      </c>
      <c r="L23" t="s">
        <v>15</v>
      </c>
      <c r="M23" t="s">
        <v>20</v>
      </c>
      <c r="N23">
        <v>45</v>
      </c>
      <c r="O23">
        <v>825</v>
      </c>
      <c r="P23">
        <v>371250</v>
      </c>
      <c r="Q23">
        <v>129938</v>
      </c>
      <c r="R23">
        <v>0.35</v>
      </c>
      <c r="S23" t="s">
        <v>23</v>
      </c>
      <c r="T23" t="str">
        <f>IF(Table1[[#This Row],[Units Sold]]&gt; 700,"High Units","low Units")</f>
        <v>High Units</v>
      </c>
      <c r="U23">
        <f>SUM(Table1[[#This Row],[Operating Profit]])/SUM(Table1[Operating Profit])*100</f>
        <v>3.9122029376947379E-2</v>
      </c>
      <c r="V23">
        <f>SUM(Table1[[#This Row],[Price per Unit]]*Table1[[#This Row],[Units Sold]])</f>
        <v>37125</v>
      </c>
      <c r="W23">
        <f>SUM(Table1[[#This Row],[Total Sales]]-Table1[[#This Row],[Operating Profit]])</f>
        <v>241312</v>
      </c>
      <c r="X23">
        <f>SUM(Table1[[#This Row],[Total Sales]]-Table1[[#This Row],[Cost]])</f>
        <v>129938</v>
      </c>
      <c r="Y23">
        <f>SUM(Table1[[#This Row],[profit/loss]])/SUM(Table1[profit/loss])</f>
        <v>3.9122029376947377E-4</v>
      </c>
    </row>
    <row r="24" spans="1:25" x14ac:dyDescent="0.3">
      <c r="A24" t="s">
        <v>13</v>
      </c>
      <c r="B24" t="s">
        <v>23</v>
      </c>
      <c r="C24">
        <v>1185732</v>
      </c>
      <c r="D24" s="9">
        <v>43865</v>
      </c>
      <c r="E24" s="8" t="str">
        <f>TEXT(Table1[[#This Row],[Invoice Date]],"dd-mm-yyyy")</f>
        <v>04-02-2020</v>
      </c>
      <c r="F24" s="1" t="str">
        <f t="shared" si="0"/>
        <v>February</v>
      </c>
      <c r="G24" s="1" t="str">
        <f t="shared" si="1"/>
        <v>2020</v>
      </c>
      <c r="H24" s="1" t="str">
        <f t="shared" si="2"/>
        <v>Tuesday</v>
      </c>
      <c r="I24" s="1" t="str">
        <f t="shared" si="3"/>
        <v>04</v>
      </c>
      <c r="J24" t="s">
        <v>14</v>
      </c>
      <c r="K24" t="s">
        <v>15</v>
      </c>
      <c r="L24" t="s">
        <v>15</v>
      </c>
      <c r="M24" t="s">
        <v>21</v>
      </c>
      <c r="N24">
        <v>60</v>
      </c>
      <c r="O24">
        <v>825</v>
      </c>
      <c r="P24">
        <v>495000</v>
      </c>
      <c r="Q24">
        <v>148500</v>
      </c>
      <c r="R24">
        <v>0.3</v>
      </c>
      <c r="S24" t="s">
        <v>23</v>
      </c>
      <c r="T24" t="str">
        <f>IF(Table1[[#This Row],[Units Sold]]&gt; 700,"High Units","low Units")</f>
        <v>High Units</v>
      </c>
      <c r="U24">
        <f>SUM(Table1[[#This Row],[Operating Profit]])/SUM(Table1[Operating Profit])*100</f>
        <v>4.4710718669493797E-2</v>
      </c>
      <c r="V24">
        <f>SUM(Table1[[#This Row],[Price per Unit]]*Table1[[#This Row],[Units Sold]])</f>
        <v>49500</v>
      </c>
      <c r="W24">
        <f>SUM(Table1[[#This Row],[Total Sales]]-Table1[[#This Row],[Operating Profit]])</f>
        <v>346500</v>
      </c>
      <c r="X24">
        <f>SUM(Table1[[#This Row],[Total Sales]]-Table1[[#This Row],[Cost]])</f>
        <v>148500</v>
      </c>
      <c r="Y24">
        <f>SUM(Table1[[#This Row],[profit/loss]])/SUM(Table1[profit/loss])</f>
        <v>4.4710718669493797E-4</v>
      </c>
    </row>
    <row r="25" spans="1:25" x14ac:dyDescent="0.3">
      <c r="A25" t="s">
        <v>13</v>
      </c>
      <c r="B25" t="s">
        <v>23</v>
      </c>
      <c r="C25">
        <v>1185732</v>
      </c>
      <c r="D25" s="9">
        <v>43866</v>
      </c>
      <c r="E25" s="8" t="str">
        <f>TEXT(Table1[[#This Row],[Invoice Date]],"dd-mm-yyyy")</f>
        <v>05-02-2020</v>
      </c>
      <c r="F25" s="1" t="str">
        <f t="shared" si="0"/>
        <v>February</v>
      </c>
      <c r="G25" s="1" t="str">
        <f t="shared" si="1"/>
        <v>2020</v>
      </c>
      <c r="H25" s="1" t="str">
        <f t="shared" si="2"/>
        <v>Wednesday</v>
      </c>
      <c r="I25" s="1" t="str">
        <f t="shared" si="3"/>
        <v>05</v>
      </c>
      <c r="J25" t="s">
        <v>14</v>
      </c>
      <c r="K25" t="s">
        <v>15</v>
      </c>
      <c r="L25" t="s">
        <v>15</v>
      </c>
      <c r="M25" t="s">
        <v>22</v>
      </c>
      <c r="N25">
        <v>50</v>
      </c>
      <c r="O25">
        <v>950</v>
      </c>
      <c r="P25">
        <v>475000</v>
      </c>
      <c r="Q25">
        <v>118750</v>
      </c>
      <c r="R25">
        <v>0.25</v>
      </c>
      <c r="S25" t="s">
        <v>23</v>
      </c>
      <c r="T25" t="str">
        <f>IF(Table1[[#This Row],[Units Sold]]&gt; 700,"High Units","low Units")</f>
        <v>High Units</v>
      </c>
      <c r="U25">
        <f>SUM(Table1[[#This Row],[Operating Profit]])/SUM(Table1[Operating Profit])*100</f>
        <v>3.5753520821564903E-2</v>
      </c>
      <c r="V25">
        <f>SUM(Table1[[#This Row],[Price per Unit]]*Table1[[#This Row],[Units Sold]])</f>
        <v>47500</v>
      </c>
      <c r="W25">
        <f>SUM(Table1[[#This Row],[Total Sales]]-Table1[[#This Row],[Operating Profit]])</f>
        <v>356250</v>
      </c>
      <c r="X25">
        <f>SUM(Table1[[#This Row],[Total Sales]]-Table1[[#This Row],[Cost]])</f>
        <v>118750</v>
      </c>
      <c r="Y25">
        <f>SUM(Table1[[#This Row],[profit/loss]])/SUM(Table1[profit/loss])</f>
        <v>3.5753520821564907E-4</v>
      </c>
    </row>
    <row r="26" spans="1:25" x14ac:dyDescent="0.3">
      <c r="A26" t="s">
        <v>13</v>
      </c>
      <c r="B26" t="s">
        <v>23</v>
      </c>
      <c r="C26">
        <v>1185732</v>
      </c>
      <c r="D26" s="9">
        <v>43867</v>
      </c>
      <c r="E26" s="8" t="str">
        <f>TEXT(Table1[[#This Row],[Invoice Date]],"dd-mm-yyyy")</f>
        <v>06-02-2020</v>
      </c>
      <c r="F26" s="1" t="str">
        <f t="shared" si="0"/>
        <v>February</v>
      </c>
      <c r="G26" s="1" t="str">
        <f t="shared" si="1"/>
        <v>2020</v>
      </c>
      <c r="H26" s="1" t="str">
        <f t="shared" si="2"/>
        <v>Thursday</v>
      </c>
      <c r="I26" s="1" t="str">
        <f t="shared" si="3"/>
        <v>06</v>
      </c>
      <c r="J26" t="s">
        <v>14</v>
      </c>
      <c r="K26" t="s">
        <v>15</v>
      </c>
      <c r="L26" t="s">
        <v>15</v>
      </c>
      <c r="M26" t="s">
        <v>16</v>
      </c>
      <c r="N26">
        <v>60</v>
      </c>
      <c r="O26">
        <v>1220</v>
      </c>
      <c r="P26">
        <v>732000</v>
      </c>
      <c r="Q26">
        <v>366000</v>
      </c>
      <c r="R26">
        <v>0.5</v>
      </c>
      <c r="S26" t="s">
        <v>23</v>
      </c>
      <c r="T26" t="str">
        <f>IF(Table1[[#This Row],[Units Sold]]&gt; 700,"High Units","low Units")</f>
        <v>High Units</v>
      </c>
      <c r="U26">
        <f>SUM(Table1[[#This Row],[Operating Profit]])/SUM(Table1[Operating Profit])*100</f>
        <v>0.11019611470057056</v>
      </c>
      <c r="V26">
        <f>SUM(Table1[[#This Row],[Price per Unit]]*Table1[[#This Row],[Units Sold]])</f>
        <v>73200</v>
      </c>
      <c r="W26">
        <f>SUM(Table1[[#This Row],[Total Sales]]-Table1[[#This Row],[Operating Profit]])</f>
        <v>366000</v>
      </c>
      <c r="X26">
        <f>SUM(Table1[[#This Row],[Total Sales]]-Table1[[#This Row],[Cost]])</f>
        <v>366000</v>
      </c>
      <c r="Y26">
        <f>SUM(Table1[[#This Row],[profit/loss]])/SUM(Table1[profit/loss])</f>
        <v>1.1019611470057056E-3</v>
      </c>
    </row>
    <row r="27" spans="1:25" x14ac:dyDescent="0.3">
      <c r="A27" t="s">
        <v>13</v>
      </c>
      <c r="B27" t="s">
        <v>23</v>
      </c>
      <c r="C27">
        <v>1185732</v>
      </c>
      <c r="D27" s="9">
        <v>43868</v>
      </c>
      <c r="E27" s="8" t="str">
        <f>TEXT(Table1[[#This Row],[Invoice Date]],"dd-mm-yyyy")</f>
        <v>07-02-2020</v>
      </c>
      <c r="F27" s="1" t="str">
        <f t="shared" si="0"/>
        <v>February</v>
      </c>
      <c r="G27" s="1" t="str">
        <f t="shared" si="1"/>
        <v>2020</v>
      </c>
      <c r="H27" s="1" t="str">
        <f t="shared" si="2"/>
        <v>Friday</v>
      </c>
      <c r="I27" s="1" t="str">
        <f t="shared" si="3"/>
        <v>07</v>
      </c>
      <c r="J27" t="s">
        <v>14</v>
      </c>
      <c r="K27" t="s">
        <v>15</v>
      </c>
      <c r="L27" t="s">
        <v>15</v>
      </c>
      <c r="M27" t="s">
        <v>18</v>
      </c>
      <c r="N27">
        <v>55</v>
      </c>
      <c r="O27">
        <v>925</v>
      </c>
      <c r="P27">
        <v>508750</v>
      </c>
      <c r="Q27">
        <v>152625</v>
      </c>
      <c r="R27">
        <v>0.3</v>
      </c>
      <c r="S27" t="s">
        <v>23</v>
      </c>
      <c r="T27" t="str">
        <f>IF(Table1[[#This Row],[Units Sold]]&gt; 700,"High Units","low Units")</f>
        <v>High Units</v>
      </c>
      <c r="U27">
        <f>SUM(Table1[[#This Row],[Operating Profit]])/SUM(Table1[Operating Profit])*100</f>
        <v>4.5952683076979736E-2</v>
      </c>
      <c r="V27">
        <f>SUM(Table1[[#This Row],[Price per Unit]]*Table1[[#This Row],[Units Sold]])</f>
        <v>50875</v>
      </c>
      <c r="W27">
        <f>SUM(Table1[[#This Row],[Total Sales]]-Table1[[#This Row],[Operating Profit]])</f>
        <v>356125</v>
      </c>
      <c r="X27">
        <f>SUM(Table1[[#This Row],[Total Sales]]-Table1[[#This Row],[Cost]])</f>
        <v>152625</v>
      </c>
      <c r="Y27">
        <f>SUM(Table1[[#This Row],[profit/loss]])/SUM(Table1[profit/loss])</f>
        <v>4.5952683076979733E-4</v>
      </c>
    </row>
    <row r="28" spans="1:25" x14ac:dyDescent="0.3">
      <c r="A28" t="s">
        <v>13</v>
      </c>
      <c r="B28" t="s">
        <v>23</v>
      </c>
      <c r="C28">
        <v>1185732</v>
      </c>
      <c r="D28" s="9">
        <v>43869</v>
      </c>
      <c r="E28" s="8" t="str">
        <f>TEXT(Table1[[#This Row],[Invoice Date]],"dd-mm-yyyy")</f>
        <v>08-02-2020</v>
      </c>
      <c r="F28" s="1" t="str">
        <f t="shared" si="0"/>
        <v>February</v>
      </c>
      <c r="G28" s="1" t="str">
        <f t="shared" si="1"/>
        <v>2020</v>
      </c>
      <c r="H28" s="1" t="str">
        <f t="shared" si="2"/>
        <v>Saturday</v>
      </c>
      <c r="I28" s="1" t="str">
        <f t="shared" si="3"/>
        <v>08</v>
      </c>
      <c r="J28" t="s">
        <v>14</v>
      </c>
      <c r="K28" t="s">
        <v>15</v>
      </c>
      <c r="L28" t="s">
        <v>15</v>
      </c>
      <c r="M28" t="s">
        <v>19</v>
      </c>
      <c r="N28">
        <v>50</v>
      </c>
      <c r="O28">
        <v>900</v>
      </c>
      <c r="P28">
        <v>450000</v>
      </c>
      <c r="Q28">
        <v>157500</v>
      </c>
      <c r="R28">
        <v>0.35</v>
      </c>
      <c r="S28" t="s">
        <v>23</v>
      </c>
      <c r="T28" t="str">
        <f>IF(Table1[[#This Row],[Units Sold]]&gt; 700,"High Units","low Units")</f>
        <v>High Units</v>
      </c>
      <c r="U28">
        <f>SUM(Table1[[#This Row],[Operating Profit]])/SUM(Table1[Operating Profit])*100</f>
        <v>4.7420459194917663E-2</v>
      </c>
      <c r="V28">
        <f>SUM(Table1[[#This Row],[Price per Unit]]*Table1[[#This Row],[Units Sold]])</f>
        <v>45000</v>
      </c>
      <c r="W28">
        <f>SUM(Table1[[#This Row],[Total Sales]]-Table1[[#This Row],[Operating Profit]])</f>
        <v>292500</v>
      </c>
      <c r="X28">
        <f>SUM(Table1[[#This Row],[Total Sales]]-Table1[[#This Row],[Cost]])</f>
        <v>157500</v>
      </c>
      <c r="Y28">
        <f>SUM(Table1[[#This Row],[profit/loss]])/SUM(Table1[profit/loss])</f>
        <v>4.7420459194917662E-4</v>
      </c>
    </row>
    <row r="29" spans="1:25" x14ac:dyDescent="0.3">
      <c r="A29" t="s">
        <v>13</v>
      </c>
      <c r="B29" t="s">
        <v>23</v>
      </c>
      <c r="C29">
        <v>1185732</v>
      </c>
      <c r="D29" s="9">
        <v>43870</v>
      </c>
      <c r="E29" s="8" t="str">
        <f>TEXT(Table1[[#This Row],[Invoice Date]],"dd-mm-yyyy")</f>
        <v>09-02-2020</v>
      </c>
      <c r="F29" s="1" t="str">
        <f t="shared" si="0"/>
        <v>February</v>
      </c>
      <c r="G29" s="1" t="str">
        <f t="shared" si="1"/>
        <v>2020</v>
      </c>
      <c r="H29" s="1" t="str">
        <f t="shared" si="2"/>
        <v>Sunday</v>
      </c>
      <c r="I29" s="1" t="str">
        <f t="shared" si="3"/>
        <v>09</v>
      </c>
      <c r="J29" t="s">
        <v>14</v>
      </c>
      <c r="K29" t="s">
        <v>15</v>
      </c>
      <c r="L29" t="s">
        <v>15</v>
      </c>
      <c r="M29" t="s">
        <v>20</v>
      </c>
      <c r="N29">
        <v>50</v>
      </c>
      <c r="O29">
        <v>850</v>
      </c>
      <c r="P29">
        <v>425000</v>
      </c>
      <c r="Q29">
        <v>148750</v>
      </c>
      <c r="R29">
        <v>0.35</v>
      </c>
      <c r="S29" t="s">
        <v>23</v>
      </c>
      <c r="T29" t="str">
        <f>IF(Table1[[#This Row],[Units Sold]]&gt; 700,"High Units","low Units")</f>
        <v>High Units</v>
      </c>
      <c r="U29">
        <f>SUM(Table1[[#This Row],[Operating Profit]])/SUM(Table1[Operating Profit])*100</f>
        <v>4.4785989239644462E-2</v>
      </c>
      <c r="V29">
        <f>SUM(Table1[[#This Row],[Price per Unit]]*Table1[[#This Row],[Units Sold]])</f>
        <v>42500</v>
      </c>
      <c r="W29">
        <f>SUM(Table1[[#This Row],[Total Sales]]-Table1[[#This Row],[Operating Profit]])</f>
        <v>276250</v>
      </c>
      <c r="X29">
        <f>SUM(Table1[[#This Row],[Total Sales]]-Table1[[#This Row],[Cost]])</f>
        <v>148750</v>
      </c>
      <c r="Y29">
        <f>SUM(Table1[[#This Row],[profit/loss]])/SUM(Table1[profit/loss])</f>
        <v>4.4785989239644461E-4</v>
      </c>
    </row>
    <row r="30" spans="1:25" x14ac:dyDescent="0.3">
      <c r="A30" t="s">
        <v>13</v>
      </c>
      <c r="B30" t="s">
        <v>23</v>
      </c>
      <c r="C30">
        <v>1185732</v>
      </c>
      <c r="D30" s="9">
        <v>43871</v>
      </c>
      <c r="E30" s="8" t="str">
        <f>TEXT(Table1[[#This Row],[Invoice Date]],"dd-mm-yyyy")</f>
        <v>10-02-2020</v>
      </c>
      <c r="F30" s="1" t="str">
        <f t="shared" si="0"/>
        <v>February</v>
      </c>
      <c r="G30" s="1" t="str">
        <f t="shared" si="1"/>
        <v>2020</v>
      </c>
      <c r="H30" s="1" t="str">
        <f t="shared" si="2"/>
        <v>Monday</v>
      </c>
      <c r="I30" s="1" t="str">
        <f t="shared" si="3"/>
        <v>10</v>
      </c>
      <c r="J30" t="s">
        <v>14</v>
      </c>
      <c r="K30" t="s">
        <v>15</v>
      </c>
      <c r="L30" t="s">
        <v>15</v>
      </c>
      <c r="M30" t="s">
        <v>21</v>
      </c>
      <c r="N30">
        <v>60</v>
      </c>
      <c r="O30">
        <v>875</v>
      </c>
      <c r="P30">
        <v>525000</v>
      </c>
      <c r="Q30">
        <v>157500</v>
      </c>
      <c r="R30">
        <v>0.3</v>
      </c>
      <c r="S30" t="s">
        <v>23</v>
      </c>
      <c r="T30" t="str">
        <f>IF(Table1[[#This Row],[Units Sold]]&gt; 700,"High Units","low Units")</f>
        <v>High Units</v>
      </c>
      <c r="U30">
        <f>SUM(Table1[[#This Row],[Operating Profit]])/SUM(Table1[Operating Profit])*100</f>
        <v>4.7420459194917663E-2</v>
      </c>
      <c r="V30">
        <f>SUM(Table1[[#This Row],[Price per Unit]]*Table1[[#This Row],[Units Sold]])</f>
        <v>52500</v>
      </c>
      <c r="W30">
        <f>SUM(Table1[[#This Row],[Total Sales]]-Table1[[#This Row],[Operating Profit]])</f>
        <v>367500</v>
      </c>
      <c r="X30">
        <f>SUM(Table1[[#This Row],[Total Sales]]-Table1[[#This Row],[Cost]])</f>
        <v>157500</v>
      </c>
      <c r="Y30">
        <f>SUM(Table1[[#This Row],[profit/loss]])/SUM(Table1[profit/loss])</f>
        <v>4.7420459194917662E-4</v>
      </c>
    </row>
    <row r="31" spans="1:25" x14ac:dyDescent="0.3">
      <c r="A31" t="s">
        <v>13</v>
      </c>
      <c r="B31" t="s">
        <v>23</v>
      </c>
      <c r="C31">
        <v>1185732</v>
      </c>
      <c r="D31" s="9">
        <v>43893</v>
      </c>
      <c r="E31" s="8" t="str">
        <f>TEXT(Table1[[#This Row],[Invoice Date]],"dd-mm-yyyy")</f>
        <v>03-03-2020</v>
      </c>
      <c r="F31" s="1" t="str">
        <f t="shared" si="0"/>
        <v>March</v>
      </c>
      <c r="G31" s="1" t="str">
        <f t="shared" si="1"/>
        <v>2020</v>
      </c>
      <c r="H31" s="1" t="str">
        <f t="shared" si="2"/>
        <v>Tuesday</v>
      </c>
      <c r="I31" s="1" t="str">
        <f t="shared" si="3"/>
        <v>03</v>
      </c>
      <c r="J31" t="s">
        <v>14</v>
      </c>
      <c r="K31" t="s">
        <v>15</v>
      </c>
      <c r="L31" t="s">
        <v>15</v>
      </c>
      <c r="M31" t="s">
        <v>22</v>
      </c>
      <c r="N31">
        <v>65</v>
      </c>
      <c r="O31">
        <v>1000</v>
      </c>
      <c r="P31">
        <v>650000</v>
      </c>
      <c r="Q31">
        <v>162500</v>
      </c>
      <c r="R31">
        <v>0.25</v>
      </c>
      <c r="S31" t="s">
        <v>23</v>
      </c>
      <c r="T31" t="str">
        <f>IF(Table1[[#This Row],[Units Sold]]&gt; 700,"High Units","low Units")</f>
        <v>High Units</v>
      </c>
      <c r="U31">
        <f>SUM(Table1[[#This Row],[Operating Profit]])/SUM(Table1[Operating Profit])*100</f>
        <v>4.8925870597930923E-2</v>
      </c>
      <c r="V31">
        <f>SUM(Table1[[#This Row],[Price per Unit]]*Table1[[#This Row],[Units Sold]])</f>
        <v>65000</v>
      </c>
      <c r="W31">
        <f>SUM(Table1[[#This Row],[Total Sales]]-Table1[[#This Row],[Operating Profit]])</f>
        <v>487500</v>
      </c>
      <c r="X31">
        <f>SUM(Table1[[#This Row],[Total Sales]]-Table1[[#This Row],[Cost]])</f>
        <v>162500</v>
      </c>
      <c r="Y31">
        <f>SUM(Table1[[#This Row],[profit/loss]])/SUM(Table1[profit/loss])</f>
        <v>4.892587059793092E-4</v>
      </c>
    </row>
    <row r="32" spans="1:25" x14ac:dyDescent="0.3">
      <c r="A32" t="s">
        <v>13</v>
      </c>
      <c r="B32" t="s">
        <v>23</v>
      </c>
      <c r="C32">
        <v>1185732</v>
      </c>
      <c r="D32" s="9">
        <v>43894</v>
      </c>
      <c r="E32" s="8" t="str">
        <f>TEXT(Table1[[#This Row],[Invoice Date]],"dd-mm-yyyy")</f>
        <v>04-03-2020</v>
      </c>
      <c r="F32" s="1" t="str">
        <f t="shared" si="0"/>
        <v>March</v>
      </c>
      <c r="G32" s="1" t="str">
        <f t="shared" si="1"/>
        <v>2020</v>
      </c>
      <c r="H32" s="1" t="str">
        <f t="shared" si="2"/>
        <v>Wednesday</v>
      </c>
      <c r="I32" s="1" t="str">
        <f t="shared" si="3"/>
        <v>04</v>
      </c>
      <c r="J32" t="s">
        <v>14</v>
      </c>
      <c r="K32" t="s">
        <v>15</v>
      </c>
      <c r="L32" t="s">
        <v>15</v>
      </c>
      <c r="M32" t="s">
        <v>16</v>
      </c>
      <c r="N32">
        <v>60</v>
      </c>
      <c r="O32">
        <v>1250</v>
      </c>
      <c r="P32">
        <v>750000</v>
      </c>
      <c r="Q32">
        <v>375000</v>
      </c>
      <c r="R32">
        <v>0.5</v>
      </c>
      <c r="S32" t="s">
        <v>23</v>
      </c>
      <c r="T32" t="str">
        <f>IF(Table1[[#This Row],[Units Sold]]&gt; 700,"High Units","low Units")</f>
        <v>High Units</v>
      </c>
      <c r="U32">
        <f>SUM(Table1[[#This Row],[Operating Profit]])/SUM(Table1[Operating Profit])*100</f>
        <v>0.11290585522599444</v>
      </c>
      <c r="V32">
        <f>SUM(Table1[[#This Row],[Price per Unit]]*Table1[[#This Row],[Units Sold]])</f>
        <v>75000</v>
      </c>
      <c r="W32">
        <f>SUM(Table1[[#This Row],[Total Sales]]-Table1[[#This Row],[Operating Profit]])</f>
        <v>375000</v>
      </c>
      <c r="X32">
        <f>SUM(Table1[[#This Row],[Total Sales]]-Table1[[#This Row],[Cost]])</f>
        <v>375000</v>
      </c>
      <c r="Y32">
        <f>SUM(Table1[[#This Row],[profit/loss]])/SUM(Table1[profit/loss])</f>
        <v>1.1290585522599444E-3</v>
      </c>
    </row>
    <row r="33" spans="1:25" x14ac:dyDescent="0.3">
      <c r="A33" t="s">
        <v>13</v>
      </c>
      <c r="B33" t="s">
        <v>23</v>
      </c>
      <c r="C33">
        <v>1185732</v>
      </c>
      <c r="D33" s="9">
        <v>43895</v>
      </c>
      <c r="E33" s="8" t="str">
        <f>TEXT(Table1[[#This Row],[Invoice Date]],"dd-mm-yyyy")</f>
        <v>05-03-2020</v>
      </c>
      <c r="F33" s="1" t="str">
        <f t="shared" si="0"/>
        <v>March</v>
      </c>
      <c r="G33" s="1" t="str">
        <f t="shared" si="1"/>
        <v>2020</v>
      </c>
      <c r="H33" s="1" t="str">
        <f t="shared" si="2"/>
        <v>Thursday</v>
      </c>
      <c r="I33" s="1" t="str">
        <f t="shared" si="3"/>
        <v>05</v>
      </c>
      <c r="J33" t="s">
        <v>14</v>
      </c>
      <c r="K33" t="s">
        <v>15</v>
      </c>
      <c r="L33" t="s">
        <v>15</v>
      </c>
      <c r="M33" t="s">
        <v>18</v>
      </c>
      <c r="N33">
        <v>55</v>
      </c>
      <c r="O33">
        <v>1000</v>
      </c>
      <c r="P33">
        <v>550000</v>
      </c>
      <c r="Q33">
        <v>165000</v>
      </c>
      <c r="R33">
        <v>0.3</v>
      </c>
      <c r="S33" t="s">
        <v>23</v>
      </c>
      <c r="T33" t="str">
        <f>IF(Table1[[#This Row],[Units Sold]]&gt; 700,"High Units","low Units")</f>
        <v>High Units</v>
      </c>
      <c r="U33">
        <f>SUM(Table1[[#This Row],[Operating Profit]])/SUM(Table1[Operating Profit])*100</f>
        <v>4.9678576299437546E-2</v>
      </c>
      <c r="V33">
        <f>SUM(Table1[[#This Row],[Price per Unit]]*Table1[[#This Row],[Units Sold]])</f>
        <v>55000</v>
      </c>
      <c r="W33">
        <f>SUM(Table1[[#This Row],[Total Sales]]-Table1[[#This Row],[Operating Profit]])</f>
        <v>385000</v>
      </c>
      <c r="X33">
        <f>SUM(Table1[[#This Row],[Total Sales]]-Table1[[#This Row],[Cost]])</f>
        <v>165000</v>
      </c>
      <c r="Y33">
        <f>SUM(Table1[[#This Row],[profit/loss]])/SUM(Table1[profit/loss])</f>
        <v>4.9678576299437549E-4</v>
      </c>
    </row>
    <row r="34" spans="1:25" x14ac:dyDescent="0.3">
      <c r="A34" t="s">
        <v>13</v>
      </c>
      <c r="B34" t="s">
        <v>23</v>
      </c>
      <c r="C34">
        <v>1185732</v>
      </c>
      <c r="D34" s="9">
        <v>43896</v>
      </c>
      <c r="E34" s="8" t="str">
        <f>TEXT(Table1[[#This Row],[Invoice Date]],"dd-mm-yyyy")</f>
        <v>06-03-2020</v>
      </c>
      <c r="F34" s="1" t="str">
        <f t="shared" si="0"/>
        <v>March</v>
      </c>
      <c r="G34" s="1" t="str">
        <f t="shared" si="1"/>
        <v>2020</v>
      </c>
      <c r="H34" s="1" t="str">
        <f t="shared" si="2"/>
        <v>Friday</v>
      </c>
      <c r="I34" s="1" t="str">
        <f t="shared" si="3"/>
        <v>06</v>
      </c>
      <c r="J34" t="s">
        <v>14</v>
      </c>
      <c r="K34" t="s">
        <v>15</v>
      </c>
      <c r="L34" t="s">
        <v>15</v>
      </c>
      <c r="M34" t="s">
        <v>19</v>
      </c>
      <c r="N34">
        <v>50</v>
      </c>
      <c r="O34">
        <v>925</v>
      </c>
      <c r="P34">
        <v>462500</v>
      </c>
      <c r="Q34">
        <v>161875</v>
      </c>
      <c r="R34">
        <v>0.35</v>
      </c>
      <c r="S34" t="s">
        <v>23</v>
      </c>
      <c r="T34" t="str">
        <f>IF(Table1[[#This Row],[Units Sold]]&gt; 700,"High Units","low Units")</f>
        <v>High Units</v>
      </c>
      <c r="U34">
        <f>SUM(Table1[[#This Row],[Operating Profit]])/SUM(Table1[Operating Profit])*100</f>
        <v>4.8737694172554261E-2</v>
      </c>
      <c r="V34">
        <f>SUM(Table1[[#This Row],[Price per Unit]]*Table1[[#This Row],[Units Sold]])</f>
        <v>46250</v>
      </c>
      <c r="W34">
        <f>SUM(Table1[[#This Row],[Total Sales]]-Table1[[#This Row],[Operating Profit]])</f>
        <v>300625</v>
      </c>
      <c r="X34">
        <f>SUM(Table1[[#This Row],[Total Sales]]-Table1[[#This Row],[Cost]])</f>
        <v>161875</v>
      </c>
      <c r="Y34">
        <f>SUM(Table1[[#This Row],[profit/loss]])/SUM(Table1[profit/loss])</f>
        <v>4.8737694172554263E-4</v>
      </c>
    </row>
    <row r="35" spans="1:25" x14ac:dyDescent="0.3">
      <c r="A35" t="s">
        <v>13</v>
      </c>
      <c r="B35" t="s">
        <v>23</v>
      </c>
      <c r="C35">
        <v>1185732</v>
      </c>
      <c r="D35" s="9">
        <v>43897</v>
      </c>
      <c r="E35" s="8" t="str">
        <f>TEXT(Table1[[#This Row],[Invoice Date]],"dd-mm-yyyy")</f>
        <v>07-03-2020</v>
      </c>
      <c r="F35" s="1" t="str">
        <f t="shared" si="0"/>
        <v>March</v>
      </c>
      <c r="G35" s="1" t="str">
        <f t="shared" si="1"/>
        <v>2020</v>
      </c>
      <c r="H35" s="1" t="str">
        <f t="shared" si="2"/>
        <v>Saturday</v>
      </c>
      <c r="I35" s="1" t="str">
        <f t="shared" si="3"/>
        <v>07</v>
      </c>
      <c r="J35" t="s">
        <v>14</v>
      </c>
      <c r="K35" t="s">
        <v>15</v>
      </c>
      <c r="L35" t="s">
        <v>15</v>
      </c>
      <c r="M35" t="s">
        <v>20</v>
      </c>
      <c r="N35">
        <v>50</v>
      </c>
      <c r="O35">
        <v>900</v>
      </c>
      <c r="P35">
        <v>450000</v>
      </c>
      <c r="Q35">
        <v>157500</v>
      </c>
      <c r="R35">
        <v>0.35</v>
      </c>
      <c r="S35" t="s">
        <v>23</v>
      </c>
      <c r="T35" t="str">
        <f>IF(Table1[[#This Row],[Units Sold]]&gt; 700,"High Units","low Units")</f>
        <v>High Units</v>
      </c>
      <c r="U35">
        <f>SUM(Table1[[#This Row],[Operating Profit]])/SUM(Table1[Operating Profit])*100</f>
        <v>4.7420459194917663E-2</v>
      </c>
      <c r="V35">
        <f>SUM(Table1[[#This Row],[Price per Unit]]*Table1[[#This Row],[Units Sold]])</f>
        <v>45000</v>
      </c>
      <c r="W35">
        <f>SUM(Table1[[#This Row],[Total Sales]]-Table1[[#This Row],[Operating Profit]])</f>
        <v>292500</v>
      </c>
      <c r="X35">
        <f>SUM(Table1[[#This Row],[Total Sales]]-Table1[[#This Row],[Cost]])</f>
        <v>157500</v>
      </c>
      <c r="Y35">
        <f>SUM(Table1[[#This Row],[profit/loss]])/SUM(Table1[profit/loss])</f>
        <v>4.7420459194917662E-4</v>
      </c>
    </row>
    <row r="36" spans="1:25" x14ac:dyDescent="0.3">
      <c r="A36" t="s">
        <v>13</v>
      </c>
      <c r="B36" t="s">
        <v>23</v>
      </c>
      <c r="C36">
        <v>1185732</v>
      </c>
      <c r="D36" s="9">
        <v>43898</v>
      </c>
      <c r="E36" s="8" t="str">
        <f>TEXT(Table1[[#This Row],[Invoice Date]],"dd-mm-yyyy")</f>
        <v>08-03-2020</v>
      </c>
      <c r="F36" s="1" t="str">
        <f t="shared" si="0"/>
        <v>March</v>
      </c>
      <c r="G36" s="1" t="str">
        <f t="shared" si="1"/>
        <v>2020</v>
      </c>
      <c r="H36" s="1" t="str">
        <f t="shared" si="2"/>
        <v>Sunday</v>
      </c>
      <c r="I36" s="1" t="str">
        <f t="shared" si="3"/>
        <v>08</v>
      </c>
      <c r="J36" t="s">
        <v>14</v>
      </c>
      <c r="K36" t="s">
        <v>15</v>
      </c>
      <c r="L36" t="s">
        <v>15</v>
      </c>
      <c r="M36" t="s">
        <v>21</v>
      </c>
      <c r="N36">
        <v>60</v>
      </c>
      <c r="O36">
        <v>900</v>
      </c>
      <c r="P36">
        <v>540000</v>
      </c>
      <c r="Q36">
        <v>162000</v>
      </c>
      <c r="R36">
        <v>0.3</v>
      </c>
      <c r="S36" t="s">
        <v>23</v>
      </c>
      <c r="T36" t="str">
        <f>IF(Table1[[#This Row],[Units Sold]]&gt; 700,"High Units","low Units")</f>
        <v>High Units</v>
      </c>
      <c r="U36">
        <f>SUM(Table1[[#This Row],[Operating Profit]])/SUM(Table1[Operating Profit])*100</f>
        <v>4.87753294576296E-2</v>
      </c>
      <c r="V36">
        <f>SUM(Table1[[#This Row],[Price per Unit]]*Table1[[#This Row],[Units Sold]])</f>
        <v>54000</v>
      </c>
      <c r="W36">
        <f>SUM(Table1[[#This Row],[Total Sales]]-Table1[[#This Row],[Operating Profit]])</f>
        <v>378000</v>
      </c>
      <c r="X36">
        <f>SUM(Table1[[#This Row],[Total Sales]]-Table1[[#This Row],[Cost]])</f>
        <v>162000</v>
      </c>
      <c r="Y36">
        <f>SUM(Table1[[#This Row],[profit/loss]])/SUM(Table1[profit/loss])</f>
        <v>4.8775329457629598E-4</v>
      </c>
    </row>
    <row r="37" spans="1:25" x14ac:dyDescent="0.3">
      <c r="A37" t="s">
        <v>13</v>
      </c>
      <c r="B37" t="s">
        <v>23</v>
      </c>
      <c r="C37">
        <v>1185732</v>
      </c>
      <c r="D37" s="9">
        <v>43899</v>
      </c>
      <c r="E37" s="8" t="str">
        <f>TEXT(Table1[[#This Row],[Invoice Date]],"dd-mm-yyyy")</f>
        <v>09-03-2020</v>
      </c>
      <c r="F37" s="1" t="str">
        <f t="shared" si="0"/>
        <v>March</v>
      </c>
      <c r="G37" s="1" t="str">
        <f t="shared" si="1"/>
        <v>2020</v>
      </c>
      <c r="H37" s="1" t="str">
        <f t="shared" si="2"/>
        <v>Monday</v>
      </c>
      <c r="I37" s="1" t="str">
        <f t="shared" si="3"/>
        <v>09</v>
      </c>
      <c r="J37" t="s">
        <v>14</v>
      </c>
      <c r="K37" t="s">
        <v>15</v>
      </c>
      <c r="L37" t="s">
        <v>15</v>
      </c>
      <c r="M37" t="s">
        <v>22</v>
      </c>
      <c r="N37">
        <v>65</v>
      </c>
      <c r="O37">
        <v>1050</v>
      </c>
      <c r="P37">
        <v>682500</v>
      </c>
      <c r="Q37">
        <v>170625</v>
      </c>
      <c r="R37">
        <v>0.25</v>
      </c>
      <c r="S37" t="s">
        <v>23</v>
      </c>
      <c r="T37" t="str">
        <f>IF(Table1[[#This Row],[Units Sold]]&gt; 700,"High Units","low Units")</f>
        <v>High Units</v>
      </c>
      <c r="U37">
        <f>SUM(Table1[[#This Row],[Operating Profit]])/SUM(Table1[Operating Profit])*100</f>
        <v>5.1372164127827469E-2</v>
      </c>
      <c r="V37">
        <f>SUM(Table1[[#This Row],[Price per Unit]]*Table1[[#This Row],[Units Sold]])</f>
        <v>68250</v>
      </c>
      <c r="W37">
        <f>SUM(Table1[[#This Row],[Total Sales]]-Table1[[#This Row],[Operating Profit]])</f>
        <v>511875</v>
      </c>
      <c r="X37">
        <f>SUM(Table1[[#This Row],[Total Sales]]-Table1[[#This Row],[Cost]])</f>
        <v>170625</v>
      </c>
      <c r="Y37">
        <f>SUM(Table1[[#This Row],[profit/loss]])/SUM(Table1[profit/loss])</f>
        <v>5.137216412782747E-4</v>
      </c>
    </row>
    <row r="38" spans="1:25" x14ac:dyDescent="0.3">
      <c r="A38" t="s">
        <v>13</v>
      </c>
      <c r="B38" t="s">
        <v>23</v>
      </c>
      <c r="C38">
        <v>1185732</v>
      </c>
      <c r="D38" s="9">
        <v>43900</v>
      </c>
      <c r="E38" s="8" t="str">
        <f>TEXT(Table1[[#This Row],[Invoice Date]],"dd-mm-yyyy")</f>
        <v>10-03-2020</v>
      </c>
      <c r="F38" s="1" t="str">
        <f t="shared" si="0"/>
        <v>March</v>
      </c>
      <c r="G38" s="1" t="str">
        <f t="shared" si="1"/>
        <v>2020</v>
      </c>
      <c r="H38" s="1" t="str">
        <f t="shared" si="2"/>
        <v>Tuesday</v>
      </c>
      <c r="I38" s="1" t="str">
        <f t="shared" si="3"/>
        <v>10</v>
      </c>
      <c r="J38" t="s">
        <v>14</v>
      </c>
      <c r="K38" t="s">
        <v>15</v>
      </c>
      <c r="L38" t="s">
        <v>15</v>
      </c>
      <c r="M38" t="s">
        <v>16</v>
      </c>
      <c r="N38">
        <v>60</v>
      </c>
      <c r="O38">
        <v>1275</v>
      </c>
      <c r="P38">
        <v>765000</v>
      </c>
      <c r="Q38">
        <v>382500</v>
      </c>
      <c r="R38">
        <v>0.5</v>
      </c>
      <c r="S38" t="s">
        <v>23</v>
      </c>
      <c r="T38" t="str">
        <f>IF(Table1[[#This Row],[Units Sold]]&gt; 700,"High Units","low Units")</f>
        <v>High Units</v>
      </c>
      <c r="U38">
        <f>SUM(Table1[[#This Row],[Operating Profit]])/SUM(Table1[Operating Profit])*100</f>
        <v>0.11516397233051433</v>
      </c>
      <c r="V38">
        <f>SUM(Table1[[#This Row],[Price per Unit]]*Table1[[#This Row],[Units Sold]])</f>
        <v>76500</v>
      </c>
      <c r="W38">
        <f>SUM(Table1[[#This Row],[Total Sales]]-Table1[[#This Row],[Operating Profit]])</f>
        <v>382500</v>
      </c>
      <c r="X38">
        <f>SUM(Table1[[#This Row],[Total Sales]]-Table1[[#This Row],[Cost]])</f>
        <v>382500</v>
      </c>
      <c r="Y38">
        <f>SUM(Table1[[#This Row],[profit/loss]])/SUM(Table1[profit/loss])</f>
        <v>1.1516397233051433E-3</v>
      </c>
    </row>
    <row r="39" spans="1:25" x14ac:dyDescent="0.3">
      <c r="A39" t="s">
        <v>13</v>
      </c>
      <c r="B39" t="s">
        <v>23</v>
      </c>
      <c r="C39">
        <v>1185732</v>
      </c>
      <c r="D39" s="9">
        <v>43901</v>
      </c>
      <c r="E39" s="8" t="str">
        <f>TEXT(Table1[[#This Row],[Invoice Date]],"dd-mm-yyyy")</f>
        <v>11-03-2020</v>
      </c>
      <c r="F39" s="1" t="str">
        <f t="shared" si="0"/>
        <v>March</v>
      </c>
      <c r="G39" s="1" t="str">
        <f t="shared" si="1"/>
        <v>2020</v>
      </c>
      <c r="H39" s="1" t="str">
        <f t="shared" si="2"/>
        <v>Wednesday</v>
      </c>
      <c r="I39" s="1" t="str">
        <f t="shared" si="3"/>
        <v>11</v>
      </c>
      <c r="J39" t="s">
        <v>14</v>
      </c>
      <c r="K39" t="s">
        <v>15</v>
      </c>
      <c r="L39" t="s">
        <v>15</v>
      </c>
      <c r="M39" t="s">
        <v>18</v>
      </c>
      <c r="N39">
        <v>55</v>
      </c>
      <c r="O39">
        <v>1025</v>
      </c>
      <c r="P39">
        <v>563750</v>
      </c>
      <c r="Q39">
        <v>169125</v>
      </c>
      <c r="R39">
        <v>0.3</v>
      </c>
      <c r="S39" t="s">
        <v>23</v>
      </c>
      <c r="T39" t="str">
        <f>IF(Table1[[#This Row],[Units Sold]]&gt; 700,"High Units","low Units")</f>
        <v>High Units</v>
      </c>
      <c r="U39">
        <f>SUM(Table1[[#This Row],[Operating Profit]])/SUM(Table1[Operating Profit])*100</f>
        <v>5.0920540706923485E-2</v>
      </c>
      <c r="V39">
        <f>SUM(Table1[[#This Row],[Price per Unit]]*Table1[[#This Row],[Units Sold]])</f>
        <v>56375</v>
      </c>
      <c r="W39">
        <f>SUM(Table1[[#This Row],[Total Sales]]-Table1[[#This Row],[Operating Profit]])</f>
        <v>394625</v>
      </c>
      <c r="X39">
        <f>SUM(Table1[[#This Row],[Total Sales]]-Table1[[#This Row],[Cost]])</f>
        <v>169125</v>
      </c>
      <c r="Y39">
        <f>SUM(Table1[[#This Row],[profit/loss]])/SUM(Table1[profit/loss])</f>
        <v>5.0920540706923486E-4</v>
      </c>
    </row>
    <row r="40" spans="1:25" x14ac:dyDescent="0.3">
      <c r="A40" t="s">
        <v>13</v>
      </c>
      <c r="B40" t="s">
        <v>23</v>
      </c>
      <c r="C40">
        <v>1185732</v>
      </c>
      <c r="D40" s="9">
        <v>43902</v>
      </c>
      <c r="E40" s="8" t="str">
        <f>TEXT(Table1[[#This Row],[Invoice Date]],"dd-mm-yyyy")</f>
        <v>12-03-2020</v>
      </c>
      <c r="F40" s="1" t="str">
        <f t="shared" si="0"/>
        <v>March</v>
      </c>
      <c r="G40" s="1" t="str">
        <f t="shared" si="1"/>
        <v>2020</v>
      </c>
      <c r="H40" s="1" t="str">
        <f t="shared" si="2"/>
        <v>Thursday</v>
      </c>
      <c r="I40" s="1" t="str">
        <f t="shared" si="3"/>
        <v>12</v>
      </c>
      <c r="J40" t="s">
        <v>14</v>
      </c>
      <c r="K40" t="s">
        <v>15</v>
      </c>
      <c r="L40" t="s">
        <v>15</v>
      </c>
      <c r="M40" t="s">
        <v>19</v>
      </c>
      <c r="N40">
        <v>50</v>
      </c>
      <c r="O40">
        <v>950</v>
      </c>
      <c r="P40">
        <v>475000</v>
      </c>
      <c r="Q40">
        <v>166250</v>
      </c>
      <c r="R40">
        <v>0.35</v>
      </c>
      <c r="S40" t="s">
        <v>23</v>
      </c>
      <c r="T40" t="str">
        <f>IF(Table1[[#This Row],[Units Sold]]&gt; 700,"High Units","low Units")</f>
        <v>High Units</v>
      </c>
      <c r="U40">
        <f>SUM(Table1[[#This Row],[Operating Profit]])/SUM(Table1[Operating Profit])*100</f>
        <v>5.0054929150190865E-2</v>
      </c>
      <c r="V40">
        <f>SUM(Table1[[#This Row],[Price per Unit]]*Table1[[#This Row],[Units Sold]])</f>
        <v>47500</v>
      </c>
      <c r="W40">
        <f>SUM(Table1[[#This Row],[Total Sales]]-Table1[[#This Row],[Operating Profit]])</f>
        <v>308750</v>
      </c>
      <c r="X40">
        <f>SUM(Table1[[#This Row],[Total Sales]]-Table1[[#This Row],[Cost]])</f>
        <v>166250</v>
      </c>
      <c r="Y40">
        <f>SUM(Table1[[#This Row],[profit/loss]])/SUM(Table1[profit/loss])</f>
        <v>5.0054929150190864E-4</v>
      </c>
    </row>
    <row r="41" spans="1:25" x14ac:dyDescent="0.3">
      <c r="A41" t="s">
        <v>13</v>
      </c>
      <c r="B41" t="s">
        <v>23</v>
      </c>
      <c r="C41">
        <v>1185732</v>
      </c>
      <c r="D41" s="9">
        <v>43903</v>
      </c>
      <c r="E41" s="8" t="str">
        <f>TEXT(Table1[[#This Row],[Invoice Date]],"dd-mm-yyyy")</f>
        <v>13-03-2020</v>
      </c>
      <c r="F41" s="1" t="str">
        <f t="shared" si="0"/>
        <v>March</v>
      </c>
      <c r="G41" s="1" t="str">
        <f t="shared" si="1"/>
        <v>2020</v>
      </c>
      <c r="H41" s="1" t="str">
        <f t="shared" si="2"/>
        <v>Friday</v>
      </c>
      <c r="I41" s="1" t="str">
        <f t="shared" si="3"/>
        <v>13</v>
      </c>
      <c r="J41" t="s">
        <v>14</v>
      </c>
      <c r="K41" t="s">
        <v>15</v>
      </c>
      <c r="L41" t="s">
        <v>15</v>
      </c>
      <c r="M41" t="s">
        <v>20</v>
      </c>
      <c r="N41">
        <v>50</v>
      </c>
      <c r="O41">
        <v>900</v>
      </c>
      <c r="P41">
        <v>450000</v>
      </c>
      <c r="Q41">
        <v>157500</v>
      </c>
      <c r="R41">
        <v>0.35</v>
      </c>
      <c r="S41" t="s">
        <v>23</v>
      </c>
      <c r="T41" t="str">
        <f>IF(Table1[[#This Row],[Units Sold]]&gt; 700,"High Units","low Units")</f>
        <v>High Units</v>
      </c>
      <c r="U41">
        <f>SUM(Table1[[#This Row],[Operating Profit]])/SUM(Table1[Operating Profit])*100</f>
        <v>4.7420459194917663E-2</v>
      </c>
      <c r="V41">
        <f>SUM(Table1[[#This Row],[Price per Unit]]*Table1[[#This Row],[Units Sold]])</f>
        <v>45000</v>
      </c>
      <c r="W41">
        <f>SUM(Table1[[#This Row],[Total Sales]]-Table1[[#This Row],[Operating Profit]])</f>
        <v>292500</v>
      </c>
      <c r="X41">
        <f>SUM(Table1[[#This Row],[Total Sales]]-Table1[[#This Row],[Cost]])</f>
        <v>157500</v>
      </c>
      <c r="Y41">
        <f>SUM(Table1[[#This Row],[profit/loss]])/SUM(Table1[profit/loss])</f>
        <v>4.7420459194917662E-4</v>
      </c>
    </row>
    <row r="42" spans="1:25" x14ac:dyDescent="0.3">
      <c r="A42" t="s">
        <v>13</v>
      </c>
      <c r="B42" t="s">
        <v>23</v>
      </c>
      <c r="C42">
        <v>1185732</v>
      </c>
      <c r="D42" s="9">
        <v>43904</v>
      </c>
      <c r="E42" s="8" t="str">
        <f>TEXT(Table1[[#This Row],[Invoice Date]],"dd-mm-yyyy")</f>
        <v>14-03-2020</v>
      </c>
      <c r="F42" s="1" t="str">
        <f t="shared" si="0"/>
        <v>March</v>
      </c>
      <c r="G42" s="1" t="str">
        <f t="shared" si="1"/>
        <v>2020</v>
      </c>
      <c r="H42" s="1" t="str">
        <f t="shared" si="2"/>
        <v>Saturday</v>
      </c>
      <c r="I42" s="1" t="str">
        <f t="shared" si="3"/>
        <v>14</v>
      </c>
      <c r="J42" t="s">
        <v>14</v>
      </c>
      <c r="K42" t="s">
        <v>15</v>
      </c>
      <c r="L42" t="s">
        <v>15</v>
      </c>
      <c r="M42" t="s">
        <v>21</v>
      </c>
      <c r="N42">
        <v>60</v>
      </c>
      <c r="O42">
        <v>925</v>
      </c>
      <c r="P42">
        <v>555000</v>
      </c>
      <c r="Q42">
        <v>166500</v>
      </c>
      <c r="R42">
        <v>0.3</v>
      </c>
      <c r="S42" t="s">
        <v>23</v>
      </c>
      <c r="T42" t="str">
        <f>IF(Table1[[#This Row],[Units Sold]]&gt; 700,"High Units","low Units")</f>
        <v>High Units</v>
      </c>
      <c r="U42">
        <f>SUM(Table1[[#This Row],[Operating Profit]])/SUM(Table1[Operating Profit])*100</f>
        <v>5.0130199720341537E-2</v>
      </c>
      <c r="V42">
        <f>SUM(Table1[[#This Row],[Price per Unit]]*Table1[[#This Row],[Units Sold]])</f>
        <v>55500</v>
      </c>
      <c r="W42">
        <f>SUM(Table1[[#This Row],[Total Sales]]-Table1[[#This Row],[Operating Profit]])</f>
        <v>388500</v>
      </c>
      <c r="X42">
        <f>SUM(Table1[[#This Row],[Total Sales]]-Table1[[#This Row],[Cost]])</f>
        <v>166500</v>
      </c>
      <c r="Y42">
        <f>SUM(Table1[[#This Row],[profit/loss]])/SUM(Table1[profit/loss])</f>
        <v>5.0130199720341533E-4</v>
      </c>
    </row>
    <row r="43" spans="1:25" x14ac:dyDescent="0.3">
      <c r="A43" t="s">
        <v>13</v>
      </c>
      <c r="B43" t="s">
        <v>23</v>
      </c>
      <c r="C43">
        <v>1185732</v>
      </c>
      <c r="D43" s="9">
        <v>43905</v>
      </c>
      <c r="E43" s="8" t="str">
        <f>TEXT(Table1[[#This Row],[Invoice Date]],"dd-mm-yyyy")</f>
        <v>15-03-2020</v>
      </c>
      <c r="F43" s="1" t="str">
        <f t="shared" si="0"/>
        <v>March</v>
      </c>
      <c r="G43" s="1" t="str">
        <f t="shared" si="1"/>
        <v>2020</v>
      </c>
      <c r="H43" s="1" t="str">
        <f t="shared" si="2"/>
        <v>Sunday</v>
      </c>
      <c r="I43" s="1" t="str">
        <f t="shared" si="3"/>
        <v>15</v>
      </c>
      <c r="J43" t="s">
        <v>14</v>
      </c>
      <c r="K43" t="s">
        <v>15</v>
      </c>
      <c r="L43" t="s">
        <v>15</v>
      </c>
      <c r="M43" t="s">
        <v>22</v>
      </c>
      <c r="N43">
        <v>65</v>
      </c>
      <c r="O43">
        <v>1100</v>
      </c>
      <c r="P43">
        <v>715000</v>
      </c>
      <c r="Q43">
        <v>178750</v>
      </c>
      <c r="R43">
        <v>0.25</v>
      </c>
      <c r="S43" t="s">
        <v>23</v>
      </c>
      <c r="T43" t="str">
        <f>IF(Table1[[#This Row],[Units Sold]]&gt; 700,"High Units","low Units")</f>
        <v>High Units</v>
      </c>
      <c r="U43">
        <f>SUM(Table1[[#This Row],[Operating Profit]])/SUM(Table1[Operating Profit])*100</f>
        <v>5.3818457657724021E-2</v>
      </c>
      <c r="V43">
        <f>SUM(Table1[[#This Row],[Price per Unit]]*Table1[[#This Row],[Units Sold]])</f>
        <v>71500</v>
      </c>
      <c r="W43">
        <f>SUM(Table1[[#This Row],[Total Sales]]-Table1[[#This Row],[Operating Profit]])</f>
        <v>536250</v>
      </c>
      <c r="X43">
        <f>SUM(Table1[[#This Row],[Total Sales]]-Table1[[#This Row],[Cost]])</f>
        <v>178750</v>
      </c>
      <c r="Y43">
        <f>SUM(Table1[[#This Row],[profit/loss]])/SUM(Table1[profit/loss])</f>
        <v>5.381845765772402E-4</v>
      </c>
    </row>
    <row r="44" spans="1:25" x14ac:dyDescent="0.3">
      <c r="A44" t="s">
        <v>13</v>
      </c>
      <c r="B44" t="s">
        <v>23</v>
      </c>
      <c r="C44">
        <v>1185732</v>
      </c>
      <c r="D44" s="9">
        <v>43906</v>
      </c>
      <c r="E44" s="8" t="str">
        <f>TEXT(Table1[[#This Row],[Invoice Date]],"dd-mm-yyyy")</f>
        <v>16-03-2020</v>
      </c>
      <c r="F44" s="1" t="str">
        <f t="shared" si="0"/>
        <v>March</v>
      </c>
      <c r="G44" s="1" t="str">
        <f t="shared" si="1"/>
        <v>2020</v>
      </c>
      <c r="H44" s="1" t="str">
        <f t="shared" si="2"/>
        <v>Monday</v>
      </c>
      <c r="I44" s="1" t="str">
        <f t="shared" si="3"/>
        <v>16</v>
      </c>
      <c r="J44" t="s">
        <v>14</v>
      </c>
      <c r="K44" t="s">
        <v>15</v>
      </c>
      <c r="L44" t="s">
        <v>15</v>
      </c>
      <c r="M44" t="s">
        <v>16</v>
      </c>
      <c r="N44">
        <v>60</v>
      </c>
      <c r="O44">
        <v>1250</v>
      </c>
      <c r="P44">
        <v>750000</v>
      </c>
      <c r="Q44">
        <v>375000</v>
      </c>
      <c r="R44">
        <v>0.5</v>
      </c>
      <c r="S44" t="s">
        <v>23</v>
      </c>
      <c r="T44" t="str">
        <f>IF(Table1[[#This Row],[Units Sold]]&gt; 700,"High Units","low Units")</f>
        <v>High Units</v>
      </c>
      <c r="U44">
        <f>SUM(Table1[[#This Row],[Operating Profit]])/SUM(Table1[Operating Profit])*100</f>
        <v>0.11290585522599444</v>
      </c>
      <c r="V44">
        <f>SUM(Table1[[#This Row],[Price per Unit]]*Table1[[#This Row],[Units Sold]])</f>
        <v>75000</v>
      </c>
      <c r="W44">
        <f>SUM(Table1[[#This Row],[Total Sales]]-Table1[[#This Row],[Operating Profit]])</f>
        <v>375000</v>
      </c>
      <c r="X44">
        <f>SUM(Table1[[#This Row],[Total Sales]]-Table1[[#This Row],[Cost]])</f>
        <v>375000</v>
      </c>
      <c r="Y44">
        <f>SUM(Table1[[#This Row],[profit/loss]])/SUM(Table1[profit/loss])</f>
        <v>1.1290585522599444E-3</v>
      </c>
    </row>
    <row r="45" spans="1:25" x14ac:dyDescent="0.3">
      <c r="A45" t="s">
        <v>13</v>
      </c>
      <c r="B45" t="s">
        <v>23</v>
      </c>
      <c r="C45">
        <v>1185732</v>
      </c>
      <c r="D45" s="9">
        <v>43907</v>
      </c>
      <c r="E45" s="8" t="str">
        <f>TEXT(Table1[[#This Row],[Invoice Date]],"dd-mm-yyyy")</f>
        <v>17-03-2020</v>
      </c>
      <c r="F45" s="1" t="str">
        <f t="shared" si="0"/>
        <v>March</v>
      </c>
      <c r="G45" s="1" t="str">
        <f t="shared" si="1"/>
        <v>2020</v>
      </c>
      <c r="H45" s="1" t="str">
        <f t="shared" si="2"/>
        <v>Tuesday</v>
      </c>
      <c r="I45" s="1" t="str">
        <f t="shared" si="3"/>
        <v>17</v>
      </c>
      <c r="J45" t="s">
        <v>14</v>
      </c>
      <c r="K45" t="s">
        <v>15</v>
      </c>
      <c r="L45" t="s">
        <v>15</v>
      </c>
      <c r="M45" t="s">
        <v>18</v>
      </c>
      <c r="N45">
        <v>55</v>
      </c>
      <c r="O45">
        <v>1025</v>
      </c>
      <c r="P45">
        <v>563750</v>
      </c>
      <c r="Q45">
        <v>169125</v>
      </c>
      <c r="R45">
        <v>0.3</v>
      </c>
      <c r="S45" t="s">
        <v>23</v>
      </c>
      <c r="T45" t="str">
        <f>IF(Table1[[#This Row],[Units Sold]]&gt; 700,"High Units","low Units")</f>
        <v>High Units</v>
      </c>
      <c r="U45">
        <f>SUM(Table1[[#This Row],[Operating Profit]])/SUM(Table1[Operating Profit])*100</f>
        <v>5.0920540706923485E-2</v>
      </c>
      <c r="V45">
        <f>SUM(Table1[[#This Row],[Price per Unit]]*Table1[[#This Row],[Units Sold]])</f>
        <v>56375</v>
      </c>
      <c r="W45">
        <f>SUM(Table1[[#This Row],[Total Sales]]-Table1[[#This Row],[Operating Profit]])</f>
        <v>394625</v>
      </c>
      <c r="X45">
        <f>SUM(Table1[[#This Row],[Total Sales]]-Table1[[#This Row],[Cost]])</f>
        <v>169125</v>
      </c>
      <c r="Y45">
        <f>SUM(Table1[[#This Row],[profit/loss]])/SUM(Table1[profit/loss])</f>
        <v>5.0920540706923486E-4</v>
      </c>
    </row>
    <row r="46" spans="1:25" x14ac:dyDescent="0.3">
      <c r="A46" t="s">
        <v>13</v>
      </c>
      <c r="B46" t="s">
        <v>23</v>
      </c>
      <c r="C46">
        <v>1185732</v>
      </c>
      <c r="D46" s="9">
        <v>43908</v>
      </c>
      <c r="E46" s="8" t="str">
        <f>TEXT(Table1[[#This Row],[Invoice Date]],"dd-mm-yyyy")</f>
        <v>18-03-2020</v>
      </c>
      <c r="F46" s="1" t="str">
        <f t="shared" si="0"/>
        <v>March</v>
      </c>
      <c r="G46" s="1" t="str">
        <f t="shared" si="1"/>
        <v>2020</v>
      </c>
      <c r="H46" s="1" t="str">
        <f t="shared" si="2"/>
        <v>Wednesday</v>
      </c>
      <c r="I46" s="1" t="str">
        <f t="shared" si="3"/>
        <v>18</v>
      </c>
      <c r="J46" t="s">
        <v>14</v>
      </c>
      <c r="K46" t="s">
        <v>15</v>
      </c>
      <c r="L46" t="s">
        <v>15</v>
      </c>
      <c r="M46" t="s">
        <v>19</v>
      </c>
      <c r="N46">
        <v>50</v>
      </c>
      <c r="O46">
        <v>950</v>
      </c>
      <c r="P46">
        <v>475000</v>
      </c>
      <c r="Q46">
        <v>166250</v>
      </c>
      <c r="R46">
        <v>0.35</v>
      </c>
      <c r="S46" t="s">
        <v>23</v>
      </c>
      <c r="T46" t="str">
        <f>IF(Table1[[#This Row],[Units Sold]]&gt; 700,"High Units","low Units")</f>
        <v>High Units</v>
      </c>
      <c r="U46">
        <f>SUM(Table1[[#This Row],[Operating Profit]])/SUM(Table1[Operating Profit])*100</f>
        <v>5.0054929150190865E-2</v>
      </c>
      <c r="V46">
        <f>SUM(Table1[[#This Row],[Price per Unit]]*Table1[[#This Row],[Units Sold]])</f>
        <v>47500</v>
      </c>
      <c r="W46">
        <f>SUM(Table1[[#This Row],[Total Sales]]-Table1[[#This Row],[Operating Profit]])</f>
        <v>308750</v>
      </c>
      <c r="X46">
        <f>SUM(Table1[[#This Row],[Total Sales]]-Table1[[#This Row],[Cost]])</f>
        <v>166250</v>
      </c>
      <c r="Y46">
        <f>SUM(Table1[[#This Row],[profit/loss]])/SUM(Table1[profit/loss])</f>
        <v>5.0054929150190864E-4</v>
      </c>
    </row>
    <row r="47" spans="1:25" x14ac:dyDescent="0.3">
      <c r="A47" t="s">
        <v>13</v>
      </c>
      <c r="B47" t="s">
        <v>23</v>
      </c>
      <c r="C47">
        <v>1185732</v>
      </c>
      <c r="D47" s="9">
        <v>43921</v>
      </c>
      <c r="E47" s="8" t="str">
        <f>TEXT(Table1[[#This Row],[Invoice Date]],"dd-mm-yyyy")</f>
        <v>31-03-2020</v>
      </c>
      <c r="F47" s="1" t="str">
        <f t="shared" si="0"/>
        <v>March</v>
      </c>
      <c r="G47" s="1" t="str">
        <f t="shared" si="1"/>
        <v>2020</v>
      </c>
      <c r="H47" s="1" t="str">
        <f t="shared" si="2"/>
        <v>Tuesday</v>
      </c>
      <c r="I47" s="1" t="str">
        <f t="shared" si="3"/>
        <v>31</v>
      </c>
      <c r="J47" t="s">
        <v>14</v>
      </c>
      <c r="K47" t="s">
        <v>15</v>
      </c>
      <c r="L47" t="s">
        <v>15</v>
      </c>
      <c r="M47" t="s">
        <v>20</v>
      </c>
      <c r="N47">
        <v>50</v>
      </c>
      <c r="O47">
        <v>925</v>
      </c>
      <c r="P47">
        <v>462500</v>
      </c>
      <c r="Q47">
        <v>161875</v>
      </c>
      <c r="R47">
        <v>0.35</v>
      </c>
      <c r="S47" t="s">
        <v>23</v>
      </c>
      <c r="T47" t="str">
        <f>IF(Table1[[#This Row],[Units Sold]]&gt; 700,"High Units","low Units")</f>
        <v>High Units</v>
      </c>
      <c r="U47">
        <f>SUM(Table1[[#This Row],[Operating Profit]])/SUM(Table1[Operating Profit])*100</f>
        <v>4.8737694172554261E-2</v>
      </c>
      <c r="V47">
        <f>SUM(Table1[[#This Row],[Price per Unit]]*Table1[[#This Row],[Units Sold]])</f>
        <v>46250</v>
      </c>
      <c r="W47">
        <f>SUM(Table1[[#This Row],[Total Sales]]-Table1[[#This Row],[Operating Profit]])</f>
        <v>300625</v>
      </c>
      <c r="X47">
        <f>SUM(Table1[[#This Row],[Total Sales]]-Table1[[#This Row],[Cost]])</f>
        <v>161875</v>
      </c>
      <c r="Y47">
        <f>SUM(Table1[[#This Row],[profit/loss]])/SUM(Table1[profit/loss])</f>
        <v>4.8737694172554263E-4</v>
      </c>
    </row>
    <row r="48" spans="1:25" x14ac:dyDescent="0.3">
      <c r="A48" t="s">
        <v>24</v>
      </c>
      <c r="B48" t="s">
        <v>23</v>
      </c>
      <c r="C48">
        <v>1185732</v>
      </c>
      <c r="D48" s="9">
        <v>43938</v>
      </c>
      <c r="E48" s="8" t="str">
        <f>TEXT(Table1[[#This Row],[Invoice Date]],"dd-mm-yyyy")</f>
        <v>17-04-2020</v>
      </c>
      <c r="F48" s="1" t="str">
        <f t="shared" si="0"/>
        <v>April</v>
      </c>
      <c r="G48" s="1" t="str">
        <f t="shared" si="1"/>
        <v>2020</v>
      </c>
      <c r="H48" s="1" t="str">
        <f t="shared" si="2"/>
        <v>Friday</v>
      </c>
      <c r="I48" s="1" t="str">
        <f t="shared" si="3"/>
        <v>17</v>
      </c>
      <c r="J48" t="s">
        <v>14</v>
      </c>
      <c r="K48" t="s">
        <v>15</v>
      </c>
      <c r="L48" t="s">
        <v>15</v>
      </c>
      <c r="M48" t="s">
        <v>21</v>
      </c>
      <c r="N48">
        <v>60</v>
      </c>
      <c r="O48">
        <v>900</v>
      </c>
      <c r="P48">
        <v>540000</v>
      </c>
      <c r="Q48">
        <v>162000</v>
      </c>
      <c r="R48">
        <v>0.3</v>
      </c>
      <c r="S48" t="s">
        <v>23</v>
      </c>
      <c r="T48" t="str">
        <f>IF(Table1[[#This Row],[Units Sold]]&gt; 700,"High Units","low Units")</f>
        <v>High Units</v>
      </c>
      <c r="U48">
        <f>SUM(Table1[[#This Row],[Operating Profit]])/SUM(Table1[Operating Profit])*100</f>
        <v>4.87753294576296E-2</v>
      </c>
      <c r="V48">
        <f>SUM(Table1[[#This Row],[Price per Unit]]*Table1[[#This Row],[Units Sold]])</f>
        <v>54000</v>
      </c>
      <c r="W48">
        <f>SUM(Table1[[#This Row],[Total Sales]]-Table1[[#This Row],[Operating Profit]])</f>
        <v>378000</v>
      </c>
      <c r="X48">
        <f>SUM(Table1[[#This Row],[Total Sales]]-Table1[[#This Row],[Cost]])</f>
        <v>162000</v>
      </c>
      <c r="Y48">
        <f>SUM(Table1[[#This Row],[profit/loss]])/SUM(Table1[profit/loss])</f>
        <v>4.8775329457629598E-4</v>
      </c>
    </row>
    <row r="49" spans="1:25" x14ac:dyDescent="0.3">
      <c r="A49" t="s">
        <v>24</v>
      </c>
      <c r="B49" t="s">
        <v>23</v>
      </c>
      <c r="C49">
        <v>1185732</v>
      </c>
      <c r="D49" s="9">
        <v>43939</v>
      </c>
      <c r="E49" s="8" t="str">
        <f>TEXT(Table1[[#This Row],[Invoice Date]],"dd-mm-yyyy")</f>
        <v>18-04-2020</v>
      </c>
      <c r="F49" s="1" t="str">
        <f t="shared" si="0"/>
        <v>April</v>
      </c>
      <c r="G49" s="1" t="str">
        <f t="shared" si="1"/>
        <v>2020</v>
      </c>
      <c r="H49" s="1" t="str">
        <f t="shared" si="2"/>
        <v>Saturday</v>
      </c>
      <c r="I49" s="1" t="str">
        <f t="shared" si="3"/>
        <v>18</v>
      </c>
      <c r="J49" t="s">
        <v>14</v>
      </c>
      <c r="K49" t="s">
        <v>15</v>
      </c>
      <c r="L49" t="s">
        <v>15</v>
      </c>
      <c r="M49" t="s">
        <v>22</v>
      </c>
      <c r="N49">
        <v>65</v>
      </c>
      <c r="O49">
        <v>1075</v>
      </c>
      <c r="P49">
        <v>698750</v>
      </c>
      <c r="Q49">
        <v>174688</v>
      </c>
      <c r="R49">
        <v>0.25</v>
      </c>
      <c r="S49" t="s">
        <v>23</v>
      </c>
      <c r="T49" t="str">
        <f>IF(Table1[[#This Row],[Units Sold]]&gt; 700,"High Units","low Units")</f>
        <v>High Units</v>
      </c>
      <c r="U49">
        <f>SUM(Table1[[#This Row],[Operating Profit]])/SUM(Table1[Operating Profit])*100</f>
        <v>5.2595461433916038E-2</v>
      </c>
      <c r="V49">
        <f>SUM(Table1[[#This Row],[Price per Unit]]*Table1[[#This Row],[Units Sold]])</f>
        <v>69875</v>
      </c>
      <c r="W49">
        <f>SUM(Table1[[#This Row],[Total Sales]]-Table1[[#This Row],[Operating Profit]])</f>
        <v>524062</v>
      </c>
      <c r="X49">
        <f>SUM(Table1[[#This Row],[Total Sales]]-Table1[[#This Row],[Cost]])</f>
        <v>174688</v>
      </c>
      <c r="Y49">
        <f>SUM(Table1[[#This Row],[profit/loss]])/SUM(Table1[profit/loss])</f>
        <v>5.2595461433916041E-4</v>
      </c>
    </row>
    <row r="50" spans="1:25" x14ac:dyDescent="0.3">
      <c r="A50" t="s">
        <v>24</v>
      </c>
      <c r="B50" t="s">
        <v>23</v>
      </c>
      <c r="C50">
        <v>1185732</v>
      </c>
      <c r="D50" s="9">
        <v>43940</v>
      </c>
      <c r="E50" s="8" t="str">
        <f>TEXT(Table1[[#This Row],[Invoice Date]],"dd-mm-yyyy")</f>
        <v>19-04-2020</v>
      </c>
      <c r="F50" s="1" t="str">
        <f t="shared" si="0"/>
        <v>April</v>
      </c>
      <c r="G50" s="1" t="str">
        <f t="shared" si="1"/>
        <v>2020</v>
      </c>
      <c r="H50" s="1" t="str">
        <f t="shared" si="2"/>
        <v>Sunday</v>
      </c>
      <c r="I50" s="1" t="str">
        <f t="shared" si="3"/>
        <v>19</v>
      </c>
      <c r="J50" t="s">
        <v>14</v>
      </c>
      <c r="K50" t="s">
        <v>15</v>
      </c>
      <c r="L50" t="s">
        <v>15</v>
      </c>
      <c r="M50" t="s">
        <v>16</v>
      </c>
      <c r="N50">
        <v>60</v>
      </c>
      <c r="O50">
        <v>1200</v>
      </c>
      <c r="P50">
        <v>720000</v>
      </c>
      <c r="Q50">
        <v>360000</v>
      </c>
      <c r="R50">
        <v>0.5</v>
      </c>
      <c r="S50" t="s">
        <v>23</v>
      </c>
      <c r="T50" t="str">
        <f>IF(Table1[[#This Row],[Units Sold]]&gt; 700,"High Units","low Units")</f>
        <v>High Units</v>
      </c>
      <c r="U50">
        <f>SUM(Table1[[#This Row],[Operating Profit]])/SUM(Table1[Operating Profit])*100</f>
        <v>0.10838962101695467</v>
      </c>
      <c r="V50">
        <f>SUM(Table1[[#This Row],[Price per Unit]]*Table1[[#This Row],[Units Sold]])</f>
        <v>72000</v>
      </c>
      <c r="W50">
        <f>SUM(Table1[[#This Row],[Total Sales]]-Table1[[#This Row],[Operating Profit]])</f>
        <v>360000</v>
      </c>
      <c r="X50">
        <f>SUM(Table1[[#This Row],[Total Sales]]-Table1[[#This Row],[Cost]])</f>
        <v>360000</v>
      </c>
      <c r="Y50">
        <f>SUM(Table1[[#This Row],[profit/loss]])/SUM(Table1[profit/loss])</f>
        <v>1.0838962101695467E-3</v>
      </c>
    </row>
    <row r="51" spans="1:25" x14ac:dyDescent="0.3">
      <c r="A51" t="s">
        <v>24</v>
      </c>
      <c r="B51" t="s">
        <v>23</v>
      </c>
      <c r="C51">
        <v>1185732</v>
      </c>
      <c r="D51" s="9">
        <v>43941</v>
      </c>
      <c r="E51" s="8" t="str">
        <f>TEXT(Table1[[#This Row],[Invoice Date]],"dd-mm-yyyy")</f>
        <v>20-04-2020</v>
      </c>
      <c r="F51" s="1" t="str">
        <f t="shared" si="0"/>
        <v>April</v>
      </c>
      <c r="G51" s="1" t="str">
        <f t="shared" si="1"/>
        <v>2020</v>
      </c>
      <c r="H51" s="1" t="str">
        <f t="shared" si="2"/>
        <v>Monday</v>
      </c>
      <c r="I51" s="1" t="str">
        <f t="shared" si="3"/>
        <v>20</v>
      </c>
      <c r="J51" t="s">
        <v>14</v>
      </c>
      <c r="K51" t="s">
        <v>15</v>
      </c>
      <c r="L51" t="s">
        <v>15</v>
      </c>
      <c r="M51" t="s">
        <v>18</v>
      </c>
      <c r="N51">
        <v>55</v>
      </c>
      <c r="O51">
        <v>1000</v>
      </c>
      <c r="P51">
        <v>550000</v>
      </c>
      <c r="Q51">
        <v>165000</v>
      </c>
      <c r="R51">
        <v>0.3</v>
      </c>
      <c r="S51" t="s">
        <v>23</v>
      </c>
      <c r="T51" t="str">
        <f>IF(Table1[[#This Row],[Units Sold]]&gt; 700,"High Units","low Units")</f>
        <v>High Units</v>
      </c>
      <c r="U51">
        <f>SUM(Table1[[#This Row],[Operating Profit]])/SUM(Table1[Operating Profit])*100</f>
        <v>4.9678576299437546E-2</v>
      </c>
      <c r="V51">
        <f>SUM(Table1[[#This Row],[Price per Unit]]*Table1[[#This Row],[Units Sold]])</f>
        <v>55000</v>
      </c>
      <c r="W51">
        <f>SUM(Table1[[#This Row],[Total Sales]]-Table1[[#This Row],[Operating Profit]])</f>
        <v>385000</v>
      </c>
      <c r="X51">
        <f>SUM(Table1[[#This Row],[Total Sales]]-Table1[[#This Row],[Cost]])</f>
        <v>165000</v>
      </c>
      <c r="Y51">
        <f>SUM(Table1[[#This Row],[profit/loss]])/SUM(Table1[profit/loss])</f>
        <v>4.9678576299437549E-4</v>
      </c>
    </row>
    <row r="52" spans="1:25" x14ac:dyDescent="0.3">
      <c r="A52" t="s">
        <v>24</v>
      </c>
      <c r="B52" t="s">
        <v>23</v>
      </c>
      <c r="C52">
        <v>1185732</v>
      </c>
      <c r="D52" s="9">
        <v>43942</v>
      </c>
      <c r="E52" s="8" t="str">
        <f>TEXT(Table1[[#This Row],[Invoice Date]],"dd-mm-yyyy")</f>
        <v>21-04-2020</v>
      </c>
      <c r="F52" s="1" t="str">
        <f t="shared" si="0"/>
        <v>April</v>
      </c>
      <c r="G52" s="1" t="str">
        <f t="shared" si="1"/>
        <v>2020</v>
      </c>
      <c r="H52" s="1" t="str">
        <f t="shared" si="2"/>
        <v>Tuesday</v>
      </c>
      <c r="I52" s="1" t="str">
        <f t="shared" si="3"/>
        <v>21</v>
      </c>
      <c r="J52" t="s">
        <v>14</v>
      </c>
      <c r="K52" t="s">
        <v>15</v>
      </c>
      <c r="L52" t="s">
        <v>15</v>
      </c>
      <c r="M52" t="s">
        <v>19</v>
      </c>
      <c r="N52">
        <v>50</v>
      </c>
      <c r="O52">
        <v>925</v>
      </c>
      <c r="P52">
        <v>462500</v>
      </c>
      <c r="Q52">
        <v>161875</v>
      </c>
      <c r="R52">
        <v>0.35</v>
      </c>
      <c r="S52" t="s">
        <v>23</v>
      </c>
      <c r="T52" t="str">
        <f>IF(Table1[[#This Row],[Units Sold]]&gt; 700,"High Units","low Units")</f>
        <v>High Units</v>
      </c>
      <c r="U52">
        <f>SUM(Table1[[#This Row],[Operating Profit]])/SUM(Table1[Operating Profit])*100</f>
        <v>4.8737694172554261E-2</v>
      </c>
      <c r="V52">
        <f>SUM(Table1[[#This Row],[Price per Unit]]*Table1[[#This Row],[Units Sold]])</f>
        <v>46250</v>
      </c>
      <c r="W52">
        <f>SUM(Table1[[#This Row],[Total Sales]]-Table1[[#This Row],[Operating Profit]])</f>
        <v>300625</v>
      </c>
      <c r="X52">
        <f>SUM(Table1[[#This Row],[Total Sales]]-Table1[[#This Row],[Cost]])</f>
        <v>161875</v>
      </c>
      <c r="Y52">
        <f>SUM(Table1[[#This Row],[profit/loss]])/SUM(Table1[profit/loss])</f>
        <v>4.8737694172554263E-4</v>
      </c>
    </row>
    <row r="53" spans="1:25" x14ac:dyDescent="0.3">
      <c r="A53" t="s">
        <v>24</v>
      </c>
      <c r="B53" t="s">
        <v>23</v>
      </c>
      <c r="C53">
        <v>1185732</v>
      </c>
      <c r="D53" s="9">
        <v>43943</v>
      </c>
      <c r="E53" s="8" t="str">
        <f>TEXT(Table1[[#This Row],[Invoice Date]],"dd-mm-yyyy")</f>
        <v>22-04-2020</v>
      </c>
      <c r="F53" s="1" t="str">
        <f t="shared" si="0"/>
        <v>April</v>
      </c>
      <c r="G53" s="1" t="str">
        <f t="shared" si="1"/>
        <v>2020</v>
      </c>
      <c r="H53" s="1" t="str">
        <f t="shared" si="2"/>
        <v>Wednesday</v>
      </c>
      <c r="I53" s="1" t="str">
        <f t="shared" si="3"/>
        <v>22</v>
      </c>
      <c r="J53" t="s">
        <v>14</v>
      </c>
      <c r="K53" t="s">
        <v>15</v>
      </c>
      <c r="L53" t="s">
        <v>15</v>
      </c>
      <c r="M53" t="s">
        <v>20</v>
      </c>
      <c r="N53">
        <v>50</v>
      </c>
      <c r="O53">
        <v>900</v>
      </c>
      <c r="P53">
        <v>450000</v>
      </c>
      <c r="Q53">
        <v>157500</v>
      </c>
      <c r="R53">
        <v>0.35</v>
      </c>
      <c r="S53" t="s">
        <v>23</v>
      </c>
      <c r="T53" t="str">
        <f>IF(Table1[[#This Row],[Units Sold]]&gt; 700,"High Units","low Units")</f>
        <v>High Units</v>
      </c>
      <c r="U53">
        <f>SUM(Table1[[#This Row],[Operating Profit]])/SUM(Table1[Operating Profit])*100</f>
        <v>4.7420459194917663E-2</v>
      </c>
      <c r="V53">
        <f>SUM(Table1[[#This Row],[Price per Unit]]*Table1[[#This Row],[Units Sold]])</f>
        <v>45000</v>
      </c>
      <c r="W53">
        <f>SUM(Table1[[#This Row],[Total Sales]]-Table1[[#This Row],[Operating Profit]])</f>
        <v>292500</v>
      </c>
      <c r="X53">
        <f>SUM(Table1[[#This Row],[Total Sales]]-Table1[[#This Row],[Cost]])</f>
        <v>157500</v>
      </c>
      <c r="Y53">
        <f>SUM(Table1[[#This Row],[profit/loss]])/SUM(Table1[profit/loss])</f>
        <v>4.7420459194917662E-4</v>
      </c>
    </row>
    <row r="54" spans="1:25" x14ac:dyDescent="0.3">
      <c r="A54" t="s">
        <v>24</v>
      </c>
      <c r="B54" t="s">
        <v>23</v>
      </c>
      <c r="C54">
        <v>1185732</v>
      </c>
      <c r="D54" s="9">
        <v>43944</v>
      </c>
      <c r="E54" s="8" t="str">
        <f>TEXT(Table1[[#This Row],[Invoice Date]],"dd-mm-yyyy")</f>
        <v>23-04-2020</v>
      </c>
      <c r="F54" s="1" t="str">
        <f t="shared" si="0"/>
        <v>April</v>
      </c>
      <c r="G54" s="1" t="str">
        <f t="shared" si="1"/>
        <v>2020</v>
      </c>
      <c r="H54" s="1" t="str">
        <f t="shared" si="2"/>
        <v>Thursday</v>
      </c>
      <c r="I54" s="1" t="str">
        <f t="shared" si="3"/>
        <v>23</v>
      </c>
      <c r="J54" t="s">
        <v>14</v>
      </c>
      <c r="K54" t="s">
        <v>15</v>
      </c>
      <c r="L54" t="s">
        <v>15</v>
      </c>
      <c r="M54" t="s">
        <v>21</v>
      </c>
      <c r="N54">
        <v>60</v>
      </c>
      <c r="O54">
        <v>900</v>
      </c>
      <c r="P54">
        <v>540000</v>
      </c>
      <c r="Q54">
        <v>162000</v>
      </c>
      <c r="R54">
        <v>0.3</v>
      </c>
      <c r="S54" t="s">
        <v>23</v>
      </c>
      <c r="T54" t="str">
        <f>IF(Table1[[#This Row],[Units Sold]]&gt; 700,"High Units","low Units")</f>
        <v>High Units</v>
      </c>
      <c r="U54">
        <f>SUM(Table1[[#This Row],[Operating Profit]])/SUM(Table1[Operating Profit])*100</f>
        <v>4.87753294576296E-2</v>
      </c>
      <c r="V54">
        <f>SUM(Table1[[#This Row],[Price per Unit]]*Table1[[#This Row],[Units Sold]])</f>
        <v>54000</v>
      </c>
      <c r="W54">
        <f>SUM(Table1[[#This Row],[Total Sales]]-Table1[[#This Row],[Operating Profit]])</f>
        <v>378000</v>
      </c>
      <c r="X54">
        <f>SUM(Table1[[#This Row],[Total Sales]]-Table1[[#This Row],[Cost]])</f>
        <v>162000</v>
      </c>
      <c r="Y54">
        <f>SUM(Table1[[#This Row],[profit/loss]])/SUM(Table1[profit/loss])</f>
        <v>4.8775329457629598E-4</v>
      </c>
    </row>
    <row r="55" spans="1:25" x14ac:dyDescent="0.3">
      <c r="A55" t="s">
        <v>24</v>
      </c>
      <c r="B55" t="s">
        <v>23</v>
      </c>
      <c r="C55">
        <v>1185732</v>
      </c>
      <c r="D55" s="9">
        <v>43945</v>
      </c>
      <c r="E55" s="8" t="str">
        <f>TEXT(Table1[[#This Row],[Invoice Date]],"dd-mm-yyyy")</f>
        <v>24-04-2020</v>
      </c>
      <c r="F55" s="1" t="str">
        <f t="shared" si="0"/>
        <v>April</v>
      </c>
      <c r="G55" s="1" t="str">
        <f t="shared" si="1"/>
        <v>2020</v>
      </c>
      <c r="H55" s="1" t="str">
        <f t="shared" si="2"/>
        <v>Friday</v>
      </c>
      <c r="I55" s="1" t="str">
        <f t="shared" si="3"/>
        <v>24</v>
      </c>
      <c r="J55" t="s">
        <v>14</v>
      </c>
      <c r="K55" t="s">
        <v>15</v>
      </c>
      <c r="L55" t="s">
        <v>15</v>
      </c>
      <c r="M55" t="s">
        <v>22</v>
      </c>
      <c r="N55">
        <v>65</v>
      </c>
      <c r="O55">
        <v>1000</v>
      </c>
      <c r="P55">
        <v>650000</v>
      </c>
      <c r="Q55">
        <v>162500</v>
      </c>
      <c r="R55">
        <v>0.25</v>
      </c>
      <c r="S55" t="s">
        <v>23</v>
      </c>
      <c r="T55" t="str">
        <f>IF(Table1[[#This Row],[Units Sold]]&gt; 700,"High Units","low Units")</f>
        <v>High Units</v>
      </c>
      <c r="U55">
        <f>SUM(Table1[[#This Row],[Operating Profit]])/SUM(Table1[Operating Profit])*100</f>
        <v>4.8925870597930923E-2</v>
      </c>
      <c r="V55">
        <f>SUM(Table1[[#This Row],[Price per Unit]]*Table1[[#This Row],[Units Sold]])</f>
        <v>65000</v>
      </c>
      <c r="W55">
        <f>SUM(Table1[[#This Row],[Total Sales]]-Table1[[#This Row],[Operating Profit]])</f>
        <v>487500</v>
      </c>
      <c r="X55">
        <f>SUM(Table1[[#This Row],[Total Sales]]-Table1[[#This Row],[Cost]])</f>
        <v>162500</v>
      </c>
      <c r="Y55">
        <f>SUM(Table1[[#This Row],[profit/loss]])/SUM(Table1[profit/loss])</f>
        <v>4.892587059793092E-4</v>
      </c>
    </row>
    <row r="56" spans="1:25" x14ac:dyDescent="0.3">
      <c r="A56" t="s">
        <v>24</v>
      </c>
      <c r="B56" t="s">
        <v>23</v>
      </c>
      <c r="C56">
        <v>1185732</v>
      </c>
      <c r="D56" s="9">
        <v>43946</v>
      </c>
      <c r="E56" s="8" t="str">
        <f>TEXT(Table1[[#This Row],[Invoice Date]],"dd-mm-yyyy")</f>
        <v>25-04-2020</v>
      </c>
      <c r="F56" s="1" t="str">
        <f t="shared" si="0"/>
        <v>April</v>
      </c>
      <c r="G56" s="1" t="str">
        <f t="shared" si="1"/>
        <v>2020</v>
      </c>
      <c r="H56" s="1" t="str">
        <f t="shared" si="2"/>
        <v>Saturday</v>
      </c>
      <c r="I56" s="1" t="str">
        <f t="shared" si="3"/>
        <v>25</v>
      </c>
      <c r="J56" t="s">
        <v>14</v>
      </c>
      <c r="K56" t="s">
        <v>15</v>
      </c>
      <c r="L56" t="s">
        <v>15</v>
      </c>
      <c r="M56" t="s">
        <v>21</v>
      </c>
      <c r="N56">
        <v>65</v>
      </c>
      <c r="O56">
        <v>875</v>
      </c>
      <c r="P56">
        <v>568750</v>
      </c>
      <c r="Q56">
        <v>170625</v>
      </c>
      <c r="R56">
        <v>0.3</v>
      </c>
      <c r="S56" t="s">
        <v>23</v>
      </c>
      <c r="T56" t="str">
        <f>IF(Table1[[#This Row],[Units Sold]]&gt; 700,"High Units","low Units")</f>
        <v>High Units</v>
      </c>
      <c r="U56">
        <f>SUM(Table1[[#This Row],[Operating Profit]])/SUM(Table1[Operating Profit])*100</f>
        <v>5.1372164127827469E-2</v>
      </c>
      <c r="V56">
        <f>SUM(Table1[[#This Row],[Price per Unit]]*Table1[[#This Row],[Units Sold]])</f>
        <v>56875</v>
      </c>
      <c r="W56">
        <f>SUM(Table1[[#This Row],[Total Sales]]-Table1[[#This Row],[Operating Profit]])</f>
        <v>398125</v>
      </c>
      <c r="X56">
        <f>SUM(Table1[[#This Row],[Total Sales]]-Table1[[#This Row],[Cost]])</f>
        <v>170625</v>
      </c>
      <c r="Y56">
        <f>SUM(Table1[[#This Row],[profit/loss]])/SUM(Table1[profit/loss])</f>
        <v>5.137216412782747E-4</v>
      </c>
    </row>
    <row r="57" spans="1:25" x14ac:dyDescent="0.3">
      <c r="A57" t="s">
        <v>24</v>
      </c>
      <c r="B57" t="s">
        <v>23</v>
      </c>
      <c r="C57">
        <v>1185732</v>
      </c>
      <c r="D57" s="9">
        <v>43947</v>
      </c>
      <c r="E57" s="8" t="str">
        <f>TEXT(Table1[[#This Row],[Invoice Date]],"dd-mm-yyyy")</f>
        <v>26-04-2020</v>
      </c>
      <c r="F57" s="1" t="str">
        <f t="shared" si="0"/>
        <v>April</v>
      </c>
      <c r="G57" s="1" t="str">
        <f t="shared" si="1"/>
        <v>2020</v>
      </c>
      <c r="H57" s="1" t="str">
        <f t="shared" si="2"/>
        <v>Sunday</v>
      </c>
      <c r="I57" s="1" t="str">
        <f t="shared" si="3"/>
        <v>26</v>
      </c>
      <c r="J57" t="s">
        <v>14</v>
      </c>
      <c r="K57" t="s">
        <v>15</v>
      </c>
      <c r="L57" t="s">
        <v>15</v>
      </c>
      <c r="M57" t="s">
        <v>22</v>
      </c>
      <c r="N57">
        <v>70</v>
      </c>
      <c r="O57">
        <v>1000</v>
      </c>
      <c r="P57">
        <v>700000</v>
      </c>
      <c r="Q57">
        <v>175000</v>
      </c>
      <c r="R57">
        <v>0.25</v>
      </c>
      <c r="S57" t="s">
        <v>23</v>
      </c>
      <c r="T57" t="str">
        <f>IF(Table1[[#This Row],[Units Sold]]&gt; 700,"High Units","low Units")</f>
        <v>High Units</v>
      </c>
      <c r="U57">
        <f>SUM(Table1[[#This Row],[Operating Profit]])/SUM(Table1[Operating Profit])*100</f>
        <v>5.2689399105464066E-2</v>
      </c>
      <c r="V57">
        <f>SUM(Table1[[#This Row],[Price per Unit]]*Table1[[#This Row],[Units Sold]])</f>
        <v>70000</v>
      </c>
      <c r="W57">
        <f>SUM(Table1[[#This Row],[Total Sales]]-Table1[[#This Row],[Operating Profit]])</f>
        <v>525000</v>
      </c>
      <c r="X57">
        <f>SUM(Table1[[#This Row],[Total Sales]]-Table1[[#This Row],[Cost]])</f>
        <v>175000</v>
      </c>
      <c r="Y57">
        <f>SUM(Table1[[#This Row],[profit/loss]])/SUM(Table1[profit/loss])</f>
        <v>5.2689399105464065E-4</v>
      </c>
    </row>
    <row r="58" spans="1:25" x14ac:dyDescent="0.3">
      <c r="A58" t="s">
        <v>24</v>
      </c>
      <c r="B58" t="s">
        <v>23</v>
      </c>
      <c r="C58">
        <v>1185732</v>
      </c>
      <c r="D58" s="9">
        <v>43948</v>
      </c>
      <c r="E58" s="8" t="str">
        <f>TEXT(Table1[[#This Row],[Invoice Date]],"dd-mm-yyyy")</f>
        <v>27-04-2020</v>
      </c>
      <c r="F58" s="1" t="str">
        <f t="shared" si="0"/>
        <v>April</v>
      </c>
      <c r="G58" s="1" t="str">
        <f t="shared" si="1"/>
        <v>2020</v>
      </c>
      <c r="H58" s="1" t="str">
        <f t="shared" si="2"/>
        <v>Monday</v>
      </c>
      <c r="I58" s="1" t="str">
        <f t="shared" si="3"/>
        <v>27</v>
      </c>
      <c r="J58" t="s">
        <v>14</v>
      </c>
      <c r="K58" t="s">
        <v>15</v>
      </c>
      <c r="L58" t="s">
        <v>15</v>
      </c>
      <c r="M58" t="s">
        <v>16</v>
      </c>
      <c r="N58">
        <v>65</v>
      </c>
      <c r="O58">
        <v>1150</v>
      </c>
      <c r="P58">
        <v>747500</v>
      </c>
      <c r="Q58">
        <v>373750</v>
      </c>
      <c r="R58">
        <v>0.5</v>
      </c>
      <c r="S58" t="s">
        <v>23</v>
      </c>
      <c r="T58" t="str">
        <f>IF(Table1[[#This Row],[Units Sold]]&gt; 700,"High Units","low Units")</f>
        <v>High Units</v>
      </c>
      <c r="U58">
        <f>SUM(Table1[[#This Row],[Operating Profit]])/SUM(Table1[Operating Profit])*100</f>
        <v>0.11252950237524112</v>
      </c>
      <c r="V58">
        <f>SUM(Table1[[#This Row],[Price per Unit]]*Table1[[#This Row],[Units Sold]])</f>
        <v>74750</v>
      </c>
      <c r="W58">
        <f>SUM(Table1[[#This Row],[Total Sales]]-Table1[[#This Row],[Operating Profit]])</f>
        <v>373750</v>
      </c>
      <c r="X58">
        <f>SUM(Table1[[#This Row],[Total Sales]]-Table1[[#This Row],[Cost]])</f>
        <v>373750</v>
      </c>
      <c r="Y58">
        <f>SUM(Table1[[#This Row],[profit/loss]])/SUM(Table1[profit/loss])</f>
        <v>1.1252950237524112E-3</v>
      </c>
    </row>
    <row r="59" spans="1:25" x14ac:dyDescent="0.3">
      <c r="A59" t="s">
        <v>24</v>
      </c>
      <c r="B59" t="s">
        <v>23</v>
      </c>
      <c r="C59">
        <v>1185732</v>
      </c>
      <c r="D59" s="9">
        <v>43949</v>
      </c>
      <c r="E59" s="8" t="str">
        <f>TEXT(Table1[[#This Row],[Invoice Date]],"dd-mm-yyyy")</f>
        <v>28-04-2020</v>
      </c>
      <c r="F59" s="1" t="str">
        <f t="shared" si="0"/>
        <v>April</v>
      </c>
      <c r="G59" s="1" t="str">
        <f t="shared" si="1"/>
        <v>2020</v>
      </c>
      <c r="H59" s="1" t="str">
        <f t="shared" si="2"/>
        <v>Tuesday</v>
      </c>
      <c r="I59" s="1" t="str">
        <f t="shared" si="3"/>
        <v>28</v>
      </c>
      <c r="J59" t="s">
        <v>14</v>
      </c>
      <c r="K59" t="s">
        <v>15</v>
      </c>
      <c r="L59" t="s">
        <v>15</v>
      </c>
      <c r="M59" t="s">
        <v>18</v>
      </c>
      <c r="N59">
        <v>55</v>
      </c>
      <c r="O59">
        <v>975</v>
      </c>
      <c r="P59">
        <v>536250</v>
      </c>
      <c r="Q59">
        <v>160875</v>
      </c>
      <c r="R59">
        <v>0.3</v>
      </c>
      <c r="S59" t="s">
        <v>23</v>
      </c>
      <c r="T59" t="str">
        <f>IF(Table1[[#This Row],[Units Sold]]&gt; 700,"High Units","low Units")</f>
        <v>High Units</v>
      </c>
      <c r="U59">
        <f>SUM(Table1[[#This Row],[Operating Profit]])/SUM(Table1[Operating Profit])*100</f>
        <v>4.8436611891951614E-2</v>
      </c>
      <c r="V59">
        <f>SUM(Table1[[#This Row],[Price per Unit]]*Table1[[#This Row],[Units Sold]])</f>
        <v>53625</v>
      </c>
      <c r="W59">
        <f>SUM(Table1[[#This Row],[Total Sales]]-Table1[[#This Row],[Operating Profit]])</f>
        <v>375375</v>
      </c>
      <c r="X59">
        <f>SUM(Table1[[#This Row],[Total Sales]]-Table1[[#This Row],[Cost]])</f>
        <v>160875</v>
      </c>
      <c r="Y59">
        <f>SUM(Table1[[#This Row],[profit/loss]])/SUM(Table1[profit/loss])</f>
        <v>4.8436611891951612E-4</v>
      </c>
    </row>
    <row r="60" spans="1:25" x14ac:dyDescent="0.3">
      <c r="A60" t="s">
        <v>24</v>
      </c>
      <c r="B60" t="s">
        <v>23</v>
      </c>
      <c r="C60">
        <v>1185732</v>
      </c>
      <c r="D60" s="9">
        <v>43950</v>
      </c>
      <c r="E60" s="8" t="str">
        <f>TEXT(Table1[[#This Row],[Invoice Date]],"dd-mm-yyyy")</f>
        <v>29-04-2020</v>
      </c>
      <c r="F60" s="1" t="str">
        <f t="shared" si="0"/>
        <v>April</v>
      </c>
      <c r="G60" s="1" t="str">
        <f t="shared" si="1"/>
        <v>2020</v>
      </c>
      <c r="H60" s="1" t="str">
        <f t="shared" si="2"/>
        <v>Wednesday</v>
      </c>
      <c r="I60" s="1" t="str">
        <f t="shared" si="3"/>
        <v>29</v>
      </c>
      <c r="J60" t="s">
        <v>14</v>
      </c>
      <c r="K60" t="s">
        <v>15</v>
      </c>
      <c r="L60" t="s">
        <v>15</v>
      </c>
      <c r="M60" t="s">
        <v>19</v>
      </c>
      <c r="N60">
        <v>55</v>
      </c>
      <c r="O60">
        <v>920</v>
      </c>
      <c r="P60">
        <v>506000</v>
      </c>
      <c r="Q60">
        <v>177100</v>
      </c>
      <c r="R60">
        <v>0.35</v>
      </c>
      <c r="S60" t="s">
        <v>23</v>
      </c>
      <c r="T60" t="str">
        <f>IF(Table1[[#This Row],[Units Sold]]&gt; 700,"High Units","low Units")</f>
        <v>High Units</v>
      </c>
      <c r="U60">
        <f>SUM(Table1[[#This Row],[Operating Profit]])/SUM(Table1[Operating Profit])*100</f>
        <v>5.3321671894729646E-2</v>
      </c>
      <c r="V60">
        <f>SUM(Table1[[#This Row],[Price per Unit]]*Table1[[#This Row],[Units Sold]])</f>
        <v>50600</v>
      </c>
      <c r="W60">
        <f>SUM(Table1[[#This Row],[Total Sales]]-Table1[[#This Row],[Operating Profit]])</f>
        <v>328900</v>
      </c>
      <c r="X60">
        <f>SUM(Table1[[#This Row],[Total Sales]]-Table1[[#This Row],[Cost]])</f>
        <v>177100</v>
      </c>
      <c r="Y60">
        <f>SUM(Table1[[#This Row],[profit/loss]])/SUM(Table1[profit/loss])</f>
        <v>5.3321671894729643E-4</v>
      </c>
    </row>
    <row r="61" spans="1:25" x14ac:dyDescent="0.3">
      <c r="A61" t="s">
        <v>24</v>
      </c>
      <c r="B61" t="s">
        <v>23</v>
      </c>
      <c r="C61">
        <v>1185732</v>
      </c>
      <c r="D61" s="9">
        <v>43951</v>
      </c>
      <c r="E61" s="8" t="str">
        <f>TEXT(Table1[[#This Row],[Invoice Date]],"dd-mm-yyyy")</f>
        <v>30-04-2020</v>
      </c>
      <c r="F61" s="1" t="str">
        <f t="shared" si="0"/>
        <v>April</v>
      </c>
      <c r="G61" s="1" t="str">
        <f t="shared" si="1"/>
        <v>2020</v>
      </c>
      <c r="H61" s="1" t="str">
        <f t="shared" si="2"/>
        <v>Thursday</v>
      </c>
      <c r="I61" s="1" t="str">
        <f t="shared" si="3"/>
        <v>30</v>
      </c>
      <c r="J61" t="s">
        <v>14</v>
      </c>
      <c r="K61" t="s">
        <v>15</v>
      </c>
      <c r="L61" t="s">
        <v>15</v>
      </c>
      <c r="M61" t="s">
        <v>20</v>
      </c>
      <c r="N61">
        <v>55</v>
      </c>
      <c r="O61">
        <v>900</v>
      </c>
      <c r="P61">
        <v>495000</v>
      </c>
      <c r="Q61">
        <v>173250</v>
      </c>
      <c r="R61">
        <v>0.35</v>
      </c>
      <c r="S61" t="s">
        <v>23</v>
      </c>
      <c r="T61" t="str">
        <f>IF(Table1[[#This Row],[Units Sold]]&gt; 700,"High Units","low Units")</f>
        <v>High Units</v>
      </c>
      <c r="U61">
        <f>SUM(Table1[[#This Row],[Operating Profit]])/SUM(Table1[Operating Profit])*100</f>
        <v>5.2162505114409431E-2</v>
      </c>
      <c r="V61">
        <f>SUM(Table1[[#This Row],[Price per Unit]]*Table1[[#This Row],[Units Sold]])</f>
        <v>49500</v>
      </c>
      <c r="W61">
        <f>SUM(Table1[[#This Row],[Total Sales]]-Table1[[#This Row],[Operating Profit]])</f>
        <v>321750</v>
      </c>
      <c r="X61">
        <f>SUM(Table1[[#This Row],[Total Sales]]-Table1[[#This Row],[Cost]])</f>
        <v>173250</v>
      </c>
      <c r="Y61">
        <f>SUM(Table1[[#This Row],[profit/loss]])/SUM(Table1[profit/loss])</f>
        <v>5.2162505114409434E-4</v>
      </c>
    </row>
    <row r="62" spans="1:25" x14ac:dyDescent="0.3">
      <c r="A62" t="s">
        <v>24</v>
      </c>
      <c r="B62" t="s">
        <v>23</v>
      </c>
      <c r="C62">
        <v>1185732</v>
      </c>
      <c r="D62" s="9">
        <v>43952</v>
      </c>
      <c r="E62" s="8" t="str">
        <f>TEXT(Table1[[#This Row],[Invoice Date]],"dd-mm-yyyy")</f>
        <v>01-05-2020</v>
      </c>
      <c r="F62" s="1" t="str">
        <f t="shared" si="0"/>
        <v>May</v>
      </c>
      <c r="G62" s="1" t="str">
        <f t="shared" si="1"/>
        <v>2020</v>
      </c>
      <c r="H62" s="1" t="str">
        <f t="shared" si="2"/>
        <v>Friday</v>
      </c>
      <c r="I62" s="1" t="str">
        <f t="shared" si="3"/>
        <v>01</v>
      </c>
      <c r="J62" t="s">
        <v>14</v>
      </c>
      <c r="K62" t="s">
        <v>15</v>
      </c>
      <c r="L62" t="s">
        <v>15</v>
      </c>
      <c r="M62" t="s">
        <v>21</v>
      </c>
      <c r="N62">
        <v>65</v>
      </c>
      <c r="O62">
        <v>875</v>
      </c>
      <c r="P62">
        <v>568750</v>
      </c>
      <c r="Q62">
        <v>170625</v>
      </c>
      <c r="R62">
        <v>0.3</v>
      </c>
      <c r="S62" t="s">
        <v>23</v>
      </c>
      <c r="T62" t="str">
        <f>IF(Table1[[#This Row],[Units Sold]]&gt; 700,"High Units","low Units")</f>
        <v>High Units</v>
      </c>
      <c r="U62">
        <f>SUM(Table1[[#This Row],[Operating Profit]])/SUM(Table1[Operating Profit])*100</f>
        <v>5.1372164127827469E-2</v>
      </c>
      <c r="V62">
        <f>SUM(Table1[[#This Row],[Price per Unit]]*Table1[[#This Row],[Units Sold]])</f>
        <v>56875</v>
      </c>
      <c r="W62">
        <f>SUM(Table1[[#This Row],[Total Sales]]-Table1[[#This Row],[Operating Profit]])</f>
        <v>398125</v>
      </c>
      <c r="X62">
        <f>SUM(Table1[[#This Row],[Total Sales]]-Table1[[#This Row],[Cost]])</f>
        <v>170625</v>
      </c>
      <c r="Y62">
        <f>SUM(Table1[[#This Row],[profit/loss]])/SUM(Table1[profit/loss])</f>
        <v>5.137216412782747E-4</v>
      </c>
    </row>
    <row r="63" spans="1:25" x14ac:dyDescent="0.3">
      <c r="A63" t="s">
        <v>24</v>
      </c>
      <c r="B63" t="s">
        <v>23</v>
      </c>
      <c r="C63">
        <v>1185732</v>
      </c>
      <c r="D63" s="9">
        <v>43953</v>
      </c>
      <c r="E63" s="8" t="str">
        <f>TEXT(Table1[[#This Row],[Invoice Date]],"dd-mm-yyyy")</f>
        <v>02-05-2020</v>
      </c>
      <c r="F63" s="1" t="str">
        <f t="shared" si="0"/>
        <v>May</v>
      </c>
      <c r="G63" s="1" t="str">
        <f t="shared" si="1"/>
        <v>2020</v>
      </c>
      <c r="H63" s="1" t="str">
        <f t="shared" si="2"/>
        <v>Saturday</v>
      </c>
      <c r="I63" s="1" t="str">
        <f t="shared" si="3"/>
        <v>02</v>
      </c>
      <c r="J63" t="s">
        <v>14</v>
      </c>
      <c r="K63" t="s">
        <v>15</v>
      </c>
      <c r="L63" t="s">
        <v>15</v>
      </c>
      <c r="M63" t="s">
        <v>22</v>
      </c>
      <c r="N63">
        <v>70</v>
      </c>
      <c r="O63">
        <v>975</v>
      </c>
      <c r="P63">
        <v>682500</v>
      </c>
      <c r="Q63">
        <v>170625</v>
      </c>
      <c r="R63">
        <v>0.25</v>
      </c>
      <c r="S63" t="s">
        <v>23</v>
      </c>
      <c r="T63" t="str">
        <f>IF(Table1[[#This Row],[Units Sold]]&gt; 700,"High Units","low Units")</f>
        <v>High Units</v>
      </c>
      <c r="U63">
        <f>SUM(Table1[[#This Row],[Operating Profit]])/SUM(Table1[Operating Profit])*100</f>
        <v>5.1372164127827469E-2</v>
      </c>
      <c r="V63">
        <f>SUM(Table1[[#This Row],[Price per Unit]]*Table1[[#This Row],[Units Sold]])</f>
        <v>68250</v>
      </c>
      <c r="W63">
        <f>SUM(Table1[[#This Row],[Total Sales]]-Table1[[#This Row],[Operating Profit]])</f>
        <v>511875</v>
      </c>
      <c r="X63">
        <f>SUM(Table1[[#This Row],[Total Sales]]-Table1[[#This Row],[Cost]])</f>
        <v>170625</v>
      </c>
      <c r="Y63">
        <f>SUM(Table1[[#This Row],[profit/loss]])/SUM(Table1[profit/loss])</f>
        <v>5.137216412782747E-4</v>
      </c>
    </row>
    <row r="64" spans="1:25" x14ac:dyDescent="0.3">
      <c r="A64" t="s">
        <v>24</v>
      </c>
      <c r="B64" t="s">
        <v>23</v>
      </c>
      <c r="C64">
        <v>1185732</v>
      </c>
      <c r="D64" s="9">
        <v>43954</v>
      </c>
      <c r="E64" s="8" t="str">
        <f>TEXT(Table1[[#This Row],[Invoice Date]],"dd-mm-yyyy")</f>
        <v>03-05-2020</v>
      </c>
      <c r="F64" s="1" t="str">
        <f t="shared" si="0"/>
        <v>May</v>
      </c>
      <c r="G64" s="1" t="str">
        <f t="shared" si="1"/>
        <v>2020</v>
      </c>
      <c r="H64" s="1" t="str">
        <f t="shared" si="2"/>
        <v>Sunday</v>
      </c>
      <c r="I64" s="1" t="str">
        <f t="shared" si="3"/>
        <v>03</v>
      </c>
      <c r="J64" t="s">
        <v>14</v>
      </c>
      <c r="K64" t="s">
        <v>15</v>
      </c>
      <c r="L64" t="s">
        <v>15</v>
      </c>
      <c r="M64" t="s">
        <v>16</v>
      </c>
      <c r="N64">
        <v>65</v>
      </c>
      <c r="O64">
        <v>1200</v>
      </c>
      <c r="P64">
        <v>780000</v>
      </c>
      <c r="Q64">
        <v>390000</v>
      </c>
      <c r="R64">
        <v>0.5</v>
      </c>
      <c r="S64" t="s">
        <v>23</v>
      </c>
      <c r="T64" t="str">
        <f>IF(Table1[[#This Row],[Units Sold]]&gt; 700,"High Units","low Units")</f>
        <v>High Units</v>
      </c>
      <c r="U64">
        <f>SUM(Table1[[#This Row],[Operating Profit]])/SUM(Table1[Operating Profit])*100</f>
        <v>0.11742208943503421</v>
      </c>
      <c r="V64">
        <f>SUM(Table1[[#This Row],[Price per Unit]]*Table1[[#This Row],[Units Sold]])</f>
        <v>78000</v>
      </c>
      <c r="W64">
        <f>SUM(Table1[[#This Row],[Total Sales]]-Table1[[#This Row],[Operating Profit]])</f>
        <v>390000</v>
      </c>
      <c r="X64">
        <f>SUM(Table1[[#This Row],[Total Sales]]-Table1[[#This Row],[Cost]])</f>
        <v>390000</v>
      </c>
      <c r="Y64">
        <f>SUM(Table1[[#This Row],[profit/loss]])/SUM(Table1[profit/loss])</f>
        <v>1.1742208943503422E-3</v>
      </c>
    </row>
    <row r="65" spans="1:25" x14ac:dyDescent="0.3">
      <c r="A65" t="s">
        <v>24</v>
      </c>
      <c r="B65" t="s">
        <v>23</v>
      </c>
      <c r="C65">
        <v>1185732</v>
      </c>
      <c r="D65" s="9">
        <v>43955</v>
      </c>
      <c r="E65" s="8" t="str">
        <f>TEXT(Table1[[#This Row],[Invoice Date]],"dd-mm-yyyy")</f>
        <v>04-05-2020</v>
      </c>
      <c r="F65" s="1" t="str">
        <f t="shared" si="0"/>
        <v>May</v>
      </c>
      <c r="G65" s="1" t="str">
        <f t="shared" si="1"/>
        <v>2020</v>
      </c>
      <c r="H65" s="1" t="str">
        <f t="shared" si="2"/>
        <v>Monday</v>
      </c>
      <c r="I65" s="1" t="str">
        <f t="shared" si="3"/>
        <v>04</v>
      </c>
      <c r="J65" t="s">
        <v>14</v>
      </c>
      <c r="K65" t="s">
        <v>15</v>
      </c>
      <c r="L65" t="s">
        <v>15</v>
      </c>
      <c r="M65" t="s">
        <v>18</v>
      </c>
      <c r="N65">
        <v>55</v>
      </c>
      <c r="O65">
        <v>1000</v>
      </c>
      <c r="P65">
        <v>550000</v>
      </c>
      <c r="Q65">
        <v>165000</v>
      </c>
      <c r="R65">
        <v>0.3</v>
      </c>
      <c r="S65" t="s">
        <v>23</v>
      </c>
      <c r="T65" t="str">
        <f>IF(Table1[[#This Row],[Units Sold]]&gt; 700,"High Units","low Units")</f>
        <v>High Units</v>
      </c>
      <c r="U65">
        <f>SUM(Table1[[#This Row],[Operating Profit]])/SUM(Table1[Operating Profit])*100</f>
        <v>4.9678576299437546E-2</v>
      </c>
      <c r="V65">
        <f>SUM(Table1[[#This Row],[Price per Unit]]*Table1[[#This Row],[Units Sold]])</f>
        <v>55000</v>
      </c>
      <c r="W65">
        <f>SUM(Table1[[#This Row],[Total Sales]]-Table1[[#This Row],[Operating Profit]])</f>
        <v>385000</v>
      </c>
      <c r="X65">
        <f>SUM(Table1[[#This Row],[Total Sales]]-Table1[[#This Row],[Cost]])</f>
        <v>165000</v>
      </c>
      <c r="Y65">
        <f>SUM(Table1[[#This Row],[profit/loss]])/SUM(Table1[profit/loss])</f>
        <v>4.9678576299437549E-4</v>
      </c>
    </row>
    <row r="66" spans="1:25" x14ac:dyDescent="0.3">
      <c r="A66" t="s">
        <v>24</v>
      </c>
      <c r="B66" t="s">
        <v>23</v>
      </c>
      <c r="C66">
        <v>1185732</v>
      </c>
      <c r="D66" s="9">
        <v>43956</v>
      </c>
      <c r="E66" s="8" t="str">
        <f>TEXT(Table1[[#This Row],[Invoice Date]],"dd-mm-yyyy")</f>
        <v>05-05-2020</v>
      </c>
      <c r="F66" s="1" t="str">
        <f t="shared" si="0"/>
        <v>May</v>
      </c>
      <c r="G66" s="1" t="str">
        <f t="shared" si="1"/>
        <v>2020</v>
      </c>
      <c r="H66" s="1" t="str">
        <f t="shared" si="2"/>
        <v>Tuesday</v>
      </c>
      <c r="I66" s="1" t="str">
        <f t="shared" si="3"/>
        <v>05</v>
      </c>
      <c r="J66" t="s">
        <v>14</v>
      </c>
      <c r="K66" t="s">
        <v>15</v>
      </c>
      <c r="L66" t="s">
        <v>15</v>
      </c>
      <c r="M66" t="s">
        <v>19</v>
      </c>
      <c r="N66">
        <v>55</v>
      </c>
      <c r="O66">
        <v>950</v>
      </c>
      <c r="P66">
        <v>522500</v>
      </c>
      <c r="Q66">
        <v>182875</v>
      </c>
      <c r="R66">
        <v>0.35</v>
      </c>
      <c r="S66" t="s">
        <v>23</v>
      </c>
      <c r="T66" t="str">
        <f>IF(Table1[[#This Row],[Units Sold]]&gt; 700,"High Units","low Units")</f>
        <v>High Units</v>
      </c>
      <c r="U66">
        <f>SUM(Table1[[#This Row],[Operating Profit]])/SUM(Table1[Operating Profit])*100</f>
        <v>5.506042206520996E-2</v>
      </c>
      <c r="V66">
        <f>SUM(Table1[[#This Row],[Price per Unit]]*Table1[[#This Row],[Units Sold]])</f>
        <v>52250</v>
      </c>
      <c r="W66">
        <f>SUM(Table1[[#This Row],[Total Sales]]-Table1[[#This Row],[Operating Profit]])</f>
        <v>339625</v>
      </c>
      <c r="X66">
        <f>SUM(Table1[[#This Row],[Total Sales]]-Table1[[#This Row],[Cost]])</f>
        <v>182875</v>
      </c>
      <c r="Y66">
        <f>SUM(Table1[[#This Row],[profit/loss]])/SUM(Table1[profit/loss])</f>
        <v>5.5060422065209957E-4</v>
      </c>
    </row>
    <row r="67" spans="1:25" x14ac:dyDescent="0.3">
      <c r="A67" t="s">
        <v>24</v>
      </c>
      <c r="B67" t="s">
        <v>23</v>
      </c>
      <c r="C67">
        <v>1185732</v>
      </c>
      <c r="D67" s="9">
        <v>43957</v>
      </c>
      <c r="E67" s="8" t="str">
        <f>TEXT(Table1[[#This Row],[Invoice Date]],"dd-mm-yyyy")</f>
        <v>06-05-2020</v>
      </c>
      <c r="F67" s="1" t="str">
        <f t="shared" ref="F67:F130" si="4">TEXT(D67,"mmmm")</f>
        <v>May</v>
      </c>
      <c r="G67" s="1" t="str">
        <f t="shared" ref="G67:G130" si="5">TEXT(D67,"YYYY")</f>
        <v>2020</v>
      </c>
      <c r="H67" s="1" t="str">
        <f t="shared" ref="H67:H130" si="6">TEXT(D67,"dddd")</f>
        <v>Wednesday</v>
      </c>
      <c r="I67" s="1" t="str">
        <f t="shared" ref="I67:I130" si="7">TEXT(D67,"dd")</f>
        <v>06</v>
      </c>
      <c r="J67" t="s">
        <v>14</v>
      </c>
      <c r="K67" t="s">
        <v>15</v>
      </c>
      <c r="L67" t="s">
        <v>15</v>
      </c>
      <c r="M67" t="s">
        <v>20</v>
      </c>
      <c r="N67">
        <v>55</v>
      </c>
      <c r="O67">
        <v>900</v>
      </c>
      <c r="P67">
        <v>495000</v>
      </c>
      <c r="Q67">
        <v>173250</v>
      </c>
      <c r="R67">
        <v>0.35</v>
      </c>
      <c r="S67" t="s">
        <v>23</v>
      </c>
      <c r="T67" t="str">
        <f>IF(Table1[[#This Row],[Units Sold]]&gt; 700,"High Units","low Units")</f>
        <v>High Units</v>
      </c>
      <c r="U67">
        <f>SUM(Table1[[#This Row],[Operating Profit]])/SUM(Table1[Operating Profit])*100</f>
        <v>5.2162505114409431E-2</v>
      </c>
      <c r="V67">
        <f>SUM(Table1[[#This Row],[Price per Unit]]*Table1[[#This Row],[Units Sold]])</f>
        <v>49500</v>
      </c>
      <c r="W67">
        <f>SUM(Table1[[#This Row],[Total Sales]]-Table1[[#This Row],[Operating Profit]])</f>
        <v>321750</v>
      </c>
      <c r="X67">
        <f>SUM(Table1[[#This Row],[Total Sales]]-Table1[[#This Row],[Cost]])</f>
        <v>173250</v>
      </c>
      <c r="Y67">
        <f>SUM(Table1[[#This Row],[profit/loss]])/SUM(Table1[profit/loss])</f>
        <v>5.2162505114409434E-4</v>
      </c>
    </row>
    <row r="68" spans="1:25" x14ac:dyDescent="0.3">
      <c r="A68" t="s">
        <v>24</v>
      </c>
      <c r="B68" t="s">
        <v>23</v>
      </c>
      <c r="C68">
        <v>1185732</v>
      </c>
      <c r="D68" s="9">
        <v>43958</v>
      </c>
      <c r="E68" s="8" t="str">
        <f>TEXT(Table1[[#This Row],[Invoice Date]],"dd-mm-yyyy")</f>
        <v>07-05-2020</v>
      </c>
      <c r="F68" s="1" t="str">
        <f t="shared" si="4"/>
        <v>May</v>
      </c>
      <c r="G68" s="1" t="str">
        <f t="shared" si="5"/>
        <v>2020</v>
      </c>
      <c r="H68" s="1" t="str">
        <f t="shared" si="6"/>
        <v>Thursday</v>
      </c>
      <c r="I68" s="1" t="str">
        <f t="shared" si="7"/>
        <v>07</v>
      </c>
      <c r="J68" t="s">
        <v>14</v>
      </c>
      <c r="K68" t="s">
        <v>15</v>
      </c>
      <c r="L68" t="s">
        <v>15</v>
      </c>
      <c r="M68" t="s">
        <v>21</v>
      </c>
      <c r="N68">
        <v>65</v>
      </c>
      <c r="O68">
        <v>900</v>
      </c>
      <c r="P68">
        <v>585000</v>
      </c>
      <c r="Q68">
        <v>175500</v>
      </c>
      <c r="R68">
        <v>0.3</v>
      </c>
      <c r="S68" t="s">
        <v>23</v>
      </c>
      <c r="T68" t="str">
        <f>IF(Table1[[#This Row],[Units Sold]]&gt; 700,"High Units","low Units")</f>
        <v>High Units</v>
      </c>
      <c r="U68">
        <f>SUM(Table1[[#This Row],[Operating Profit]])/SUM(Table1[Operating Profit])*100</f>
        <v>5.2839940245765396E-2</v>
      </c>
      <c r="V68">
        <f>SUM(Table1[[#This Row],[Price per Unit]]*Table1[[#This Row],[Units Sold]])</f>
        <v>58500</v>
      </c>
      <c r="W68">
        <f>SUM(Table1[[#This Row],[Total Sales]]-Table1[[#This Row],[Operating Profit]])</f>
        <v>409500</v>
      </c>
      <c r="X68">
        <f>SUM(Table1[[#This Row],[Total Sales]]-Table1[[#This Row],[Cost]])</f>
        <v>175500</v>
      </c>
      <c r="Y68">
        <f>SUM(Table1[[#This Row],[profit/loss]])/SUM(Table1[profit/loss])</f>
        <v>5.2839940245765393E-4</v>
      </c>
    </row>
    <row r="69" spans="1:25" x14ac:dyDescent="0.3">
      <c r="A69" t="s">
        <v>24</v>
      </c>
      <c r="B69" t="s">
        <v>23</v>
      </c>
      <c r="C69">
        <v>1185732</v>
      </c>
      <c r="D69" s="9">
        <v>44030</v>
      </c>
      <c r="E69" s="8" t="str">
        <f>TEXT(Table1[[#This Row],[Invoice Date]],"dd-mm-yyyy")</f>
        <v>18-07-2020</v>
      </c>
      <c r="F69" s="1" t="str">
        <f t="shared" si="4"/>
        <v>July</v>
      </c>
      <c r="G69" s="1" t="str">
        <f t="shared" si="5"/>
        <v>2020</v>
      </c>
      <c r="H69" s="1" t="str">
        <f t="shared" si="6"/>
        <v>Saturday</v>
      </c>
      <c r="I69" s="1" t="str">
        <f t="shared" si="7"/>
        <v>18</v>
      </c>
      <c r="J69" t="s">
        <v>14</v>
      </c>
      <c r="K69" t="s">
        <v>15</v>
      </c>
      <c r="L69" t="s">
        <v>15</v>
      </c>
      <c r="M69" t="s">
        <v>22</v>
      </c>
      <c r="N69">
        <v>70</v>
      </c>
      <c r="O69">
        <v>1000</v>
      </c>
      <c r="P69">
        <v>700000</v>
      </c>
      <c r="Q69">
        <v>175000</v>
      </c>
      <c r="R69">
        <v>0.25</v>
      </c>
      <c r="S69" t="s">
        <v>23</v>
      </c>
      <c r="T69" t="str">
        <f>IF(Table1[[#This Row],[Units Sold]]&gt; 700,"High Units","low Units")</f>
        <v>High Units</v>
      </c>
      <c r="U69">
        <f>SUM(Table1[[#This Row],[Operating Profit]])/SUM(Table1[Operating Profit])*100</f>
        <v>5.2689399105464066E-2</v>
      </c>
      <c r="V69">
        <f>SUM(Table1[[#This Row],[Price per Unit]]*Table1[[#This Row],[Units Sold]])</f>
        <v>70000</v>
      </c>
      <c r="W69">
        <f>SUM(Table1[[#This Row],[Total Sales]]-Table1[[#This Row],[Operating Profit]])</f>
        <v>525000</v>
      </c>
      <c r="X69">
        <f>SUM(Table1[[#This Row],[Total Sales]]-Table1[[#This Row],[Cost]])</f>
        <v>175000</v>
      </c>
      <c r="Y69">
        <f>SUM(Table1[[#This Row],[profit/loss]])/SUM(Table1[profit/loss])</f>
        <v>5.2689399105464065E-4</v>
      </c>
    </row>
    <row r="70" spans="1:25" x14ac:dyDescent="0.3">
      <c r="A70" t="s">
        <v>25</v>
      </c>
      <c r="B70" t="s">
        <v>23</v>
      </c>
      <c r="C70">
        <v>1197831</v>
      </c>
      <c r="D70" s="9">
        <v>44031</v>
      </c>
      <c r="E70" s="8" t="str">
        <f>TEXT(Table1[[#This Row],[Invoice Date]],"dd-mm-yyyy")</f>
        <v>19-07-2020</v>
      </c>
      <c r="F70" s="1" t="str">
        <f t="shared" si="4"/>
        <v>July</v>
      </c>
      <c r="G70" s="1" t="str">
        <f t="shared" si="5"/>
        <v>2020</v>
      </c>
      <c r="H70" s="1" t="str">
        <f t="shared" si="6"/>
        <v>Sunday</v>
      </c>
      <c r="I70" s="1" t="str">
        <f t="shared" si="7"/>
        <v>19</v>
      </c>
      <c r="J70" t="s">
        <v>14</v>
      </c>
      <c r="K70" t="s">
        <v>15</v>
      </c>
      <c r="L70" t="s">
        <v>15</v>
      </c>
      <c r="M70" t="s">
        <v>16</v>
      </c>
      <c r="N70">
        <v>25</v>
      </c>
      <c r="O70">
        <v>900</v>
      </c>
      <c r="P70">
        <v>225000</v>
      </c>
      <c r="Q70">
        <v>78750</v>
      </c>
      <c r="R70">
        <v>0.35</v>
      </c>
      <c r="S70" t="s">
        <v>23</v>
      </c>
      <c r="T70" t="str">
        <f>IF(Table1[[#This Row],[Units Sold]]&gt; 700,"High Units","low Units")</f>
        <v>High Units</v>
      </c>
      <c r="U70">
        <f>SUM(Table1[[#This Row],[Operating Profit]])/SUM(Table1[Operating Profit])*100</f>
        <v>2.3710229597458832E-2</v>
      </c>
      <c r="V70">
        <f>SUM(Table1[[#This Row],[Price per Unit]]*Table1[[#This Row],[Units Sold]])</f>
        <v>22500</v>
      </c>
      <c r="W70">
        <f>SUM(Table1[[#This Row],[Total Sales]]-Table1[[#This Row],[Operating Profit]])</f>
        <v>146250</v>
      </c>
      <c r="X70">
        <f>SUM(Table1[[#This Row],[Total Sales]]-Table1[[#This Row],[Cost]])</f>
        <v>78750</v>
      </c>
      <c r="Y70">
        <f>SUM(Table1[[#This Row],[profit/loss]])/SUM(Table1[profit/loss])</f>
        <v>2.3710229597458831E-4</v>
      </c>
    </row>
    <row r="71" spans="1:25" x14ac:dyDescent="0.3">
      <c r="A71" t="s">
        <v>25</v>
      </c>
      <c r="B71" t="s">
        <v>23</v>
      </c>
      <c r="C71">
        <v>1197831</v>
      </c>
      <c r="D71" s="9">
        <v>44032</v>
      </c>
      <c r="E71" s="8" t="str">
        <f>TEXT(Table1[[#This Row],[Invoice Date]],"dd-mm-yyyy")</f>
        <v>20-07-2020</v>
      </c>
      <c r="F71" s="1" t="str">
        <f t="shared" si="4"/>
        <v>July</v>
      </c>
      <c r="G71" s="1" t="str">
        <f t="shared" si="5"/>
        <v>2020</v>
      </c>
      <c r="H71" s="1" t="str">
        <f t="shared" si="6"/>
        <v>Monday</v>
      </c>
      <c r="I71" s="1" t="str">
        <f t="shared" si="7"/>
        <v>20</v>
      </c>
      <c r="J71" t="s">
        <v>14</v>
      </c>
      <c r="K71" t="s">
        <v>15</v>
      </c>
      <c r="L71" t="s">
        <v>15</v>
      </c>
      <c r="M71" t="s">
        <v>18</v>
      </c>
      <c r="N71">
        <v>35</v>
      </c>
      <c r="O71">
        <v>900</v>
      </c>
      <c r="P71">
        <v>315000</v>
      </c>
      <c r="Q71">
        <v>110250</v>
      </c>
      <c r="R71">
        <v>0.35</v>
      </c>
      <c r="S71" t="s">
        <v>23</v>
      </c>
      <c r="T71" t="str">
        <f>IF(Table1[[#This Row],[Units Sold]]&gt; 700,"High Units","low Units")</f>
        <v>High Units</v>
      </c>
      <c r="U71">
        <f>SUM(Table1[[#This Row],[Operating Profit]])/SUM(Table1[Operating Profit])*100</f>
        <v>3.319432143644236E-2</v>
      </c>
      <c r="V71">
        <f>SUM(Table1[[#This Row],[Price per Unit]]*Table1[[#This Row],[Units Sold]])</f>
        <v>31500</v>
      </c>
      <c r="W71">
        <f>SUM(Table1[[#This Row],[Total Sales]]-Table1[[#This Row],[Operating Profit]])</f>
        <v>204750</v>
      </c>
      <c r="X71">
        <f>SUM(Table1[[#This Row],[Total Sales]]-Table1[[#This Row],[Cost]])</f>
        <v>110250</v>
      </c>
      <c r="Y71">
        <f>SUM(Table1[[#This Row],[profit/loss]])/SUM(Table1[profit/loss])</f>
        <v>3.3194321436442364E-4</v>
      </c>
    </row>
    <row r="72" spans="1:25" x14ac:dyDescent="0.3">
      <c r="A72" t="s">
        <v>25</v>
      </c>
      <c r="B72" t="s">
        <v>23</v>
      </c>
      <c r="C72">
        <v>1197831</v>
      </c>
      <c r="D72" s="9">
        <v>44033</v>
      </c>
      <c r="E72" s="8" t="str">
        <f>TEXT(Table1[[#This Row],[Invoice Date]],"dd-mm-yyyy")</f>
        <v>21-07-2020</v>
      </c>
      <c r="F72" s="1" t="str">
        <f t="shared" si="4"/>
        <v>July</v>
      </c>
      <c r="G72" s="1" t="str">
        <f t="shared" si="5"/>
        <v>2020</v>
      </c>
      <c r="H72" s="1" t="str">
        <f t="shared" si="6"/>
        <v>Tuesday</v>
      </c>
      <c r="I72" s="1" t="str">
        <f t="shared" si="7"/>
        <v>21</v>
      </c>
      <c r="J72" t="s">
        <v>14</v>
      </c>
      <c r="K72" t="s">
        <v>15</v>
      </c>
      <c r="L72" t="s">
        <v>15</v>
      </c>
      <c r="M72" t="s">
        <v>19</v>
      </c>
      <c r="N72">
        <v>35</v>
      </c>
      <c r="O72">
        <v>700</v>
      </c>
      <c r="P72">
        <v>245000</v>
      </c>
      <c r="Q72">
        <v>85750</v>
      </c>
      <c r="R72">
        <v>0.35</v>
      </c>
      <c r="S72" t="s">
        <v>23</v>
      </c>
      <c r="T72" t="str">
        <f>IF(Table1[[#This Row],[Units Sold]]&gt; 700,"High Units","low Units")</f>
        <v>low Units</v>
      </c>
      <c r="U72">
        <f>SUM(Table1[[#This Row],[Operating Profit]])/SUM(Table1[Operating Profit])*100</f>
        <v>2.5817805561677395E-2</v>
      </c>
      <c r="V72">
        <f>SUM(Table1[[#This Row],[Price per Unit]]*Table1[[#This Row],[Units Sold]])</f>
        <v>24500</v>
      </c>
      <c r="W72">
        <f>SUM(Table1[[#This Row],[Total Sales]]-Table1[[#This Row],[Operating Profit]])</f>
        <v>159250</v>
      </c>
      <c r="X72">
        <f>SUM(Table1[[#This Row],[Total Sales]]-Table1[[#This Row],[Cost]])</f>
        <v>85750</v>
      </c>
      <c r="Y72">
        <f>SUM(Table1[[#This Row],[profit/loss]])/SUM(Table1[profit/loss])</f>
        <v>2.5817805561677396E-4</v>
      </c>
    </row>
    <row r="73" spans="1:25" x14ac:dyDescent="0.3">
      <c r="A73" t="s">
        <v>25</v>
      </c>
      <c r="B73" t="s">
        <v>23</v>
      </c>
      <c r="C73">
        <v>1197831</v>
      </c>
      <c r="D73" s="9">
        <v>44034</v>
      </c>
      <c r="E73" s="8" t="str">
        <f>TEXT(Table1[[#This Row],[Invoice Date]],"dd-mm-yyyy")</f>
        <v>22-07-2020</v>
      </c>
      <c r="F73" s="1" t="str">
        <f t="shared" si="4"/>
        <v>July</v>
      </c>
      <c r="G73" s="1" t="str">
        <f t="shared" si="5"/>
        <v>2020</v>
      </c>
      <c r="H73" s="1" t="str">
        <f t="shared" si="6"/>
        <v>Wednesday</v>
      </c>
      <c r="I73" s="1" t="str">
        <f t="shared" si="7"/>
        <v>22</v>
      </c>
      <c r="J73" t="s">
        <v>14</v>
      </c>
      <c r="K73" t="s">
        <v>15</v>
      </c>
      <c r="L73" t="s">
        <v>15</v>
      </c>
      <c r="M73" t="s">
        <v>20</v>
      </c>
      <c r="N73">
        <v>35</v>
      </c>
      <c r="O73">
        <v>700</v>
      </c>
      <c r="P73">
        <v>245000</v>
      </c>
      <c r="Q73">
        <v>110250</v>
      </c>
      <c r="R73">
        <v>0.45</v>
      </c>
      <c r="S73" t="s">
        <v>23</v>
      </c>
      <c r="T73" t="str">
        <f>IF(Table1[[#This Row],[Units Sold]]&gt; 700,"High Units","low Units")</f>
        <v>low Units</v>
      </c>
      <c r="U73">
        <f>SUM(Table1[[#This Row],[Operating Profit]])/SUM(Table1[Operating Profit])*100</f>
        <v>3.319432143644236E-2</v>
      </c>
      <c r="V73">
        <f>SUM(Table1[[#This Row],[Price per Unit]]*Table1[[#This Row],[Units Sold]])</f>
        <v>24500</v>
      </c>
      <c r="W73">
        <f>SUM(Table1[[#This Row],[Total Sales]]-Table1[[#This Row],[Operating Profit]])</f>
        <v>134750</v>
      </c>
      <c r="X73">
        <f>SUM(Table1[[#This Row],[Total Sales]]-Table1[[#This Row],[Cost]])</f>
        <v>110250</v>
      </c>
      <c r="Y73">
        <f>SUM(Table1[[#This Row],[profit/loss]])/SUM(Table1[profit/loss])</f>
        <v>3.3194321436442364E-4</v>
      </c>
    </row>
    <row r="74" spans="1:25" x14ac:dyDescent="0.3">
      <c r="A74" t="s">
        <v>25</v>
      </c>
      <c r="B74" t="s">
        <v>23</v>
      </c>
      <c r="C74">
        <v>1197831</v>
      </c>
      <c r="D74" s="9">
        <v>44035</v>
      </c>
      <c r="E74" s="8" t="str">
        <f>TEXT(Table1[[#This Row],[Invoice Date]],"dd-mm-yyyy")</f>
        <v>23-07-2020</v>
      </c>
      <c r="F74" s="1" t="str">
        <f t="shared" si="4"/>
        <v>July</v>
      </c>
      <c r="G74" s="1" t="str">
        <f t="shared" si="5"/>
        <v>2020</v>
      </c>
      <c r="H74" s="1" t="str">
        <f t="shared" si="6"/>
        <v>Thursday</v>
      </c>
      <c r="I74" s="1" t="str">
        <f t="shared" si="7"/>
        <v>23</v>
      </c>
      <c r="J74" t="s">
        <v>26</v>
      </c>
      <c r="K74" t="s">
        <v>27</v>
      </c>
      <c r="L74" t="s">
        <v>28</v>
      </c>
      <c r="M74" t="s">
        <v>21</v>
      </c>
      <c r="N74">
        <v>40</v>
      </c>
      <c r="O74">
        <v>550</v>
      </c>
      <c r="P74">
        <v>220000</v>
      </c>
      <c r="Q74">
        <v>66000</v>
      </c>
      <c r="R74">
        <v>0.3</v>
      </c>
      <c r="S74" t="s">
        <v>23</v>
      </c>
      <c r="T74" t="str">
        <f>IF(Table1[[#This Row],[Units Sold]]&gt; 700,"High Units","low Units")</f>
        <v>low Units</v>
      </c>
      <c r="U74">
        <f>SUM(Table1[[#This Row],[Operating Profit]])/SUM(Table1[Operating Profit])*100</f>
        <v>1.9871430519775021E-2</v>
      </c>
      <c r="V74">
        <f>SUM(Table1[[#This Row],[Price per Unit]]*Table1[[#This Row],[Units Sold]])</f>
        <v>22000</v>
      </c>
      <c r="W74">
        <f>SUM(Table1[[#This Row],[Total Sales]]-Table1[[#This Row],[Operating Profit]])</f>
        <v>154000</v>
      </c>
      <c r="X74">
        <f>SUM(Table1[[#This Row],[Total Sales]]-Table1[[#This Row],[Cost]])</f>
        <v>66000</v>
      </c>
      <c r="Y74">
        <f>SUM(Table1[[#This Row],[profit/loss]])/SUM(Table1[profit/loss])</f>
        <v>1.9871430519775022E-4</v>
      </c>
    </row>
    <row r="75" spans="1:25" x14ac:dyDescent="0.3">
      <c r="A75" t="s">
        <v>25</v>
      </c>
      <c r="B75" t="s">
        <v>23</v>
      </c>
      <c r="C75">
        <v>1197831</v>
      </c>
      <c r="D75" s="9">
        <v>44036</v>
      </c>
      <c r="E75" s="8" t="str">
        <f>TEXT(Table1[[#This Row],[Invoice Date]],"dd-mm-yyyy")</f>
        <v>24-07-2020</v>
      </c>
      <c r="F75" s="1" t="str">
        <f t="shared" si="4"/>
        <v>July</v>
      </c>
      <c r="G75" s="1" t="str">
        <f t="shared" si="5"/>
        <v>2020</v>
      </c>
      <c r="H75" s="1" t="str">
        <f t="shared" si="6"/>
        <v>Friday</v>
      </c>
      <c r="I75" s="1" t="str">
        <f t="shared" si="7"/>
        <v>24</v>
      </c>
      <c r="J75" t="s">
        <v>26</v>
      </c>
      <c r="K75" t="s">
        <v>27</v>
      </c>
      <c r="L75" t="s">
        <v>28</v>
      </c>
      <c r="M75" t="s">
        <v>22</v>
      </c>
      <c r="N75">
        <v>35</v>
      </c>
      <c r="O75">
        <v>700</v>
      </c>
      <c r="P75">
        <v>245000</v>
      </c>
      <c r="Q75">
        <v>122500</v>
      </c>
      <c r="R75">
        <v>0.5</v>
      </c>
      <c r="S75" t="s">
        <v>23</v>
      </c>
      <c r="T75" t="str">
        <f>IF(Table1[[#This Row],[Units Sold]]&gt; 700,"High Units","low Units")</f>
        <v>low Units</v>
      </c>
      <c r="U75">
        <f>SUM(Table1[[#This Row],[Operating Profit]])/SUM(Table1[Operating Profit])*100</f>
        <v>3.6882579373824852E-2</v>
      </c>
      <c r="V75">
        <f>SUM(Table1[[#This Row],[Price per Unit]]*Table1[[#This Row],[Units Sold]])</f>
        <v>24500</v>
      </c>
      <c r="W75">
        <f>SUM(Table1[[#This Row],[Total Sales]]-Table1[[#This Row],[Operating Profit]])</f>
        <v>122500</v>
      </c>
      <c r="X75">
        <f>SUM(Table1[[#This Row],[Total Sales]]-Table1[[#This Row],[Cost]])</f>
        <v>122500</v>
      </c>
      <c r="Y75">
        <f>SUM(Table1[[#This Row],[profit/loss]])/SUM(Table1[profit/loss])</f>
        <v>3.688257937382485E-4</v>
      </c>
    </row>
    <row r="76" spans="1:25" x14ac:dyDescent="0.3">
      <c r="A76" t="s">
        <v>25</v>
      </c>
      <c r="B76" t="s">
        <v>23</v>
      </c>
      <c r="C76">
        <v>1197831</v>
      </c>
      <c r="D76" s="9">
        <v>44037</v>
      </c>
      <c r="E76" s="8" t="str">
        <f>TEXT(Table1[[#This Row],[Invoice Date]],"dd-mm-yyyy")</f>
        <v>25-07-2020</v>
      </c>
      <c r="F76" s="1" t="str">
        <f t="shared" si="4"/>
        <v>July</v>
      </c>
      <c r="G76" s="1" t="str">
        <f t="shared" si="5"/>
        <v>2020</v>
      </c>
      <c r="H76" s="1" t="str">
        <f t="shared" si="6"/>
        <v>Saturday</v>
      </c>
      <c r="I76" s="1" t="str">
        <f t="shared" si="7"/>
        <v>25</v>
      </c>
      <c r="J76" t="s">
        <v>26</v>
      </c>
      <c r="K76" t="s">
        <v>27</v>
      </c>
      <c r="L76" t="s">
        <v>28</v>
      </c>
      <c r="M76" t="s">
        <v>16</v>
      </c>
      <c r="N76">
        <v>25</v>
      </c>
      <c r="O76">
        <v>850</v>
      </c>
      <c r="P76">
        <v>212500</v>
      </c>
      <c r="Q76">
        <v>74375</v>
      </c>
      <c r="R76">
        <v>0.35</v>
      </c>
      <c r="S76" t="s">
        <v>23</v>
      </c>
      <c r="T76" t="str">
        <f>IF(Table1[[#This Row],[Units Sold]]&gt; 700,"High Units","low Units")</f>
        <v>High Units</v>
      </c>
      <c r="U76">
        <f>SUM(Table1[[#This Row],[Operating Profit]])/SUM(Table1[Operating Profit])*100</f>
        <v>2.2392994619822231E-2</v>
      </c>
      <c r="V76">
        <f>SUM(Table1[[#This Row],[Price per Unit]]*Table1[[#This Row],[Units Sold]])</f>
        <v>21250</v>
      </c>
      <c r="W76">
        <f>SUM(Table1[[#This Row],[Total Sales]]-Table1[[#This Row],[Operating Profit]])</f>
        <v>138125</v>
      </c>
      <c r="X76">
        <f>SUM(Table1[[#This Row],[Total Sales]]-Table1[[#This Row],[Cost]])</f>
        <v>74375</v>
      </c>
      <c r="Y76">
        <f>SUM(Table1[[#This Row],[profit/loss]])/SUM(Table1[profit/loss])</f>
        <v>2.239299461982223E-4</v>
      </c>
    </row>
    <row r="77" spans="1:25" x14ac:dyDescent="0.3">
      <c r="A77" t="s">
        <v>25</v>
      </c>
      <c r="B77" t="s">
        <v>23</v>
      </c>
      <c r="C77">
        <v>1197831</v>
      </c>
      <c r="D77" s="9">
        <v>44038</v>
      </c>
      <c r="E77" s="8" t="str">
        <f>TEXT(Table1[[#This Row],[Invoice Date]],"dd-mm-yyyy")</f>
        <v>26-07-2020</v>
      </c>
      <c r="F77" s="1" t="str">
        <f t="shared" si="4"/>
        <v>July</v>
      </c>
      <c r="G77" s="1" t="str">
        <f t="shared" si="5"/>
        <v>2020</v>
      </c>
      <c r="H77" s="1" t="str">
        <f t="shared" si="6"/>
        <v>Sunday</v>
      </c>
      <c r="I77" s="1" t="str">
        <f t="shared" si="7"/>
        <v>26</v>
      </c>
      <c r="J77" t="s">
        <v>26</v>
      </c>
      <c r="K77" t="s">
        <v>27</v>
      </c>
      <c r="L77" t="s">
        <v>28</v>
      </c>
      <c r="M77" t="s">
        <v>18</v>
      </c>
      <c r="N77">
        <v>35</v>
      </c>
      <c r="O77">
        <v>850</v>
      </c>
      <c r="P77">
        <v>297500</v>
      </c>
      <c r="Q77">
        <v>104125</v>
      </c>
      <c r="R77">
        <v>0.35</v>
      </c>
      <c r="S77" t="s">
        <v>23</v>
      </c>
      <c r="T77" t="str">
        <f>IF(Table1[[#This Row],[Units Sold]]&gt; 700,"High Units","low Units")</f>
        <v>High Units</v>
      </c>
      <c r="U77">
        <f>SUM(Table1[[#This Row],[Operating Profit]])/SUM(Table1[Operating Profit])*100</f>
        <v>3.1350192467751122E-2</v>
      </c>
      <c r="V77">
        <f>SUM(Table1[[#This Row],[Price per Unit]]*Table1[[#This Row],[Units Sold]])</f>
        <v>29750</v>
      </c>
      <c r="W77">
        <f>SUM(Table1[[#This Row],[Total Sales]]-Table1[[#This Row],[Operating Profit]])</f>
        <v>193375</v>
      </c>
      <c r="X77">
        <f>SUM(Table1[[#This Row],[Total Sales]]-Table1[[#This Row],[Cost]])</f>
        <v>104125</v>
      </c>
      <c r="Y77">
        <f>SUM(Table1[[#This Row],[profit/loss]])/SUM(Table1[profit/loss])</f>
        <v>3.135019246775112E-4</v>
      </c>
    </row>
    <row r="78" spans="1:25" x14ac:dyDescent="0.3">
      <c r="A78" t="s">
        <v>25</v>
      </c>
      <c r="B78" t="s">
        <v>23</v>
      </c>
      <c r="C78">
        <v>1197831</v>
      </c>
      <c r="D78" s="9">
        <v>44039</v>
      </c>
      <c r="E78" s="8" t="str">
        <f>TEXT(Table1[[#This Row],[Invoice Date]],"dd-mm-yyyy")</f>
        <v>27-07-2020</v>
      </c>
      <c r="F78" s="1" t="str">
        <f t="shared" si="4"/>
        <v>July</v>
      </c>
      <c r="G78" s="1" t="str">
        <f t="shared" si="5"/>
        <v>2020</v>
      </c>
      <c r="H78" s="1" t="str">
        <f t="shared" si="6"/>
        <v>Monday</v>
      </c>
      <c r="I78" s="1" t="str">
        <f t="shared" si="7"/>
        <v>27</v>
      </c>
      <c r="J78" t="s">
        <v>26</v>
      </c>
      <c r="K78" t="s">
        <v>27</v>
      </c>
      <c r="L78" t="s">
        <v>28</v>
      </c>
      <c r="M78" t="s">
        <v>19</v>
      </c>
      <c r="N78">
        <v>35</v>
      </c>
      <c r="O78">
        <v>675</v>
      </c>
      <c r="P78">
        <v>236250</v>
      </c>
      <c r="Q78">
        <v>82688</v>
      </c>
      <c r="R78">
        <v>0.35</v>
      </c>
      <c r="S78" t="s">
        <v>23</v>
      </c>
      <c r="T78" t="str">
        <f>IF(Table1[[#This Row],[Units Sold]]&gt; 700,"High Units","low Units")</f>
        <v>low Units</v>
      </c>
      <c r="U78">
        <f>SUM(Table1[[#This Row],[Operating Profit]])/SUM(Table1[Operating Profit])*100</f>
        <v>2.4895891618472072E-2</v>
      </c>
      <c r="V78">
        <f>SUM(Table1[[#This Row],[Price per Unit]]*Table1[[#This Row],[Units Sold]])</f>
        <v>23625</v>
      </c>
      <c r="W78">
        <f>SUM(Table1[[#This Row],[Total Sales]]-Table1[[#This Row],[Operating Profit]])</f>
        <v>153562</v>
      </c>
      <c r="X78">
        <f>SUM(Table1[[#This Row],[Total Sales]]-Table1[[#This Row],[Cost]])</f>
        <v>82688</v>
      </c>
      <c r="Y78">
        <f>SUM(Table1[[#This Row],[profit/loss]])/SUM(Table1[profit/loss])</f>
        <v>2.4895891618472072E-4</v>
      </c>
    </row>
    <row r="79" spans="1:25" x14ac:dyDescent="0.3">
      <c r="A79" t="s">
        <v>25</v>
      </c>
      <c r="B79" t="s">
        <v>23</v>
      </c>
      <c r="C79">
        <v>1197831</v>
      </c>
      <c r="D79" s="9">
        <v>44040</v>
      </c>
      <c r="E79" s="8" t="str">
        <f>TEXT(Table1[[#This Row],[Invoice Date]],"dd-mm-yyyy")</f>
        <v>28-07-2020</v>
      </c>
      <c r="F79" s="1" t="str">
        <f t="shared" si="4"/>
        <v>July</v>
      </c>
      <c r="G79" s="1" t="str">
        <f t="shared" si="5"/>
        <v>2020</v>
      </c>
      <c r="H79" s="1" t="str">
        <f t="shared" si="6"/>
        <v>Tuesday</v>
      </c>
      <c r="I79" s="1" t="str">
        <f t="shared" si="7"/>
        <v>28</v>
      </c>
      <c r="J79" t="s">
        <v>26</v>
      </c>
      <c r="K79" t="s">
        <v>27</v>
      </c>
      <c r="L79" t="s">
        <v>28</v>
      </c>
      <c r="M79" t="s">
        <v>20</v>
      </c>
      <c r="N79">
        <v>35</v>
      </c>
      <c r="O79">
        <v>625</v>
      </c>
      <c r="P79">
        <v>218750</v>
      </c>
      <c r="Q79">
        <v>98438</v>
      </c>
      <c r="R79">
        <v>0.45</v>
      </c>
      <c r="S79" t="s">
        <v>23</v>
      </c>
      <c r="T79" t="str">
        <f>IF(Table1[[#This Row],[Units Sold]]&gt; 700,"High Units","low Units")</f>
        <v>low Units</v>
      </c>
      <c r="U79">
        <f>SUM(Table1[[#This Row],[Operating Profit]])/SUM(Table1[Operating Profit])*100</f>
        <v>2.963793753796384E-2</v>
      </c>
      <c r="V79">
        <f>SUM(Table1[[#This Row],[Price per Unit]]*Table1[[#This Row],[Units Sold]])</f>
        <v>21875</v>
      </c>
      <c r="W79">
        <f>SUM(Table1[[#This Row],[Total Sales]]-Table1[[#This Row],[Operating Profit]])</f>
        <v>120312</v>
      </c>
      <c r="X79">
        <f>SUM(Table1[[#This Row],[Total Sales]]-Table1[[#This Row],[Cost]])</f>
        <v>98438</v>
      </c>
      <c r="Y79">
        <f>SUM(Table1[[#This Row],[profit/loss]])/SUM(Table1[profit/loss])</f>
        <v>2.9637937537963839E-4</v>
      </c>
    </row>
    <row r="80" spans="1:25" x14ac:dyDescent="0.3">
      <c r="A80" t="s">
        <v>25</v>
      </c>
      <c r="B80" t="s">
        <v>23</v>
      </c>
      <c r="C80">
        <v>1197831</v>
      </c>
      <c r="D80" s="9">
        <v>44041</v>
      </c>
      <c r="E80" s="8" t="str">
        <f>TEXT(Table1[[#This Row],[Invoice Date]],"dd-mm-yyyy")</f>
        <v>29-07-2020</v>
      </c>
      <c r="F80" s="1" t="str">
        <f t="shared" si="4"/>
        <v>July</v>
      </c>
      <c r="G80" s="1" t="str">
        <f t="shared" si="5"/>
        <v>2020</v>
      </c>
      <c r="H80" s="1" t="str">
        <f t="shared" si="6"/>
        <v>Wednesday</v>
      </c>
      <c r="I80" s="1" t="str">
        <f t="shared" si="7"/>
        <v>29</v>
      </c>
      <c r="J80" t="s">
        <v>26</v>
      </c>
      <c r="K80" t="s">
        <v>27</v>
      </c>
      <c r="L80" t="s">
        <v>28</v>
      </c>
      <c r="M80" t="s">
        <v>21</v>
      </c>
      <c r="N80">
        <v>40</v>
      </c>
      <c r="O80">
        <v>500</v>
      </c>
      <c r="P80">
        <v>200000</v>
      </c>
      <c r="Q80">
        <v>60000</v>
      </c>
      <c r="R80">
        <v>0.3</v>
      </c>
      <c r="S80" t="s">
        <v>23</v>
      </c>
      <c r="T80" t="str">
        <f>IF(Table1[[#This Row],[Units Sold]]&gt; 700,"High Units","low Units")</f>
        <v>low Units</v>
      </c>
      <c r="U80">
        <f>SUM(Table1[[#This Row],[Operating Profit]])/SUM(Table1[Operating Profit])*100</f>
        <v>1.8064936836159111E-2</v>
      </c>
      <c r="V80">
        <f>SUM(Table1[[#This Row],[Price per Unit]]*Table1[[#This Row],[Units Sold]])</f>
        <v>20000</v>
      </c>
      <c r="W80">
        <f>SUM(Table1[[#This Row],[Total Sales]]-Table1[[#This Row],[Operating Profit]])</f>
        <v>140000</v>
      </c>
      <c r="X80">
        <f>SUM(Table1[[#This Row],[Total Sales]]-Table1[[#This Row],[Cost]])</f>
        <v>60000</v>
      </c>
      <c r="Y80">
        <f>SUM(Table1[[#This Row],[profit/loss]])/SUM(Table1[profit/loss])</f>
        <v>1.8064936836159111E-4</v>
      </c>
    </row>
    <row r="81" spans="1:25" x14ac:dyDescent="0.3">
      <c r="A81" t="s">
        <v>25</v>
      </c>
      <c r="B81" t="s">
        <v>23</v>
      </c>
      <c r="C81">
        <v>1197831</v>
      </c>
      <c r="D81" s="9">
        <v>44042</v>
      </c>
      <c r="E81" s="8" t="str">
        <f>TEXT(Table1[[#This Row],[Invoice Date]],"dd-mm-yyyy")</f>
        <v>30-07-2020</v>
      </c>
      <c r="F81" s="1" t="str">
        <f t="shared" si="4"/>
        <v>July</v>
      </c>
      <c r="G81" s="1" t="str">
        <f t="shared" si="5"/>
        <v>2020</v>
      </c>
      <c r="H81" s="1" t="str">
        <f t="shared" si="6"/>
        <v>Thursday</v>
      </c>
      <c r="I81" s="1" t="str">
        <f t="shared" si="7"/>
        <v>30</v>
      </c>
      <c r="J81" t="s">
        <v>26</v>
      </c>
      <c r="K81" t="s">
        <v>27</v>
      </c>
      <c r="L81" t="s">
        <v>28</v>
      </c>
      <c r="M81" t="s">
        <v>22</v>
      </c>
      <c r="N81">
        <v>35</v>
      </c>
      <c r="O81">
        <v>700</v>
      </c>
      <c r="P81">
        <v>245000</v>
      </c>
      <c r="Q81">
        <v>122500</v>
      </c>
      <c r="R81">
        <v>0.5</v>
      </c>
      <c r="S81" t="s">
        <v>23</v>
      </c>
      <c r="T81" t="str">
        <f>IF(Table1[[#This Row],[Units Sold]]&gt; 700,"High Units","low Units")</f>
        <v>low Units</v>
      </c>
      <c r="U81">
        <f>SUM(Table1[[#This Row],[Operating Profit]])/SUM(Table1[Operating Profit])*100</f>
        <v>3.6882579373824852E-2</v>
      </c>
      <c r="V81">
        <f>SUM(Table1[[#This Row],[Price per Unit]]*Table1[[#This Row],[Units Sold]])</f>
        <v>24500</v>
      </c>
      <c r="W81">
        <f>SUM(Table1[[#This Row],[Total Sales]]-Table1[[#This Row],[Operating Profit]])</f>
        <v>122500</v>
      </c>
      <c r="X81">
        <f>SUM(Table1[[#This Row],[Total Sales]]-Table1[[#This Row],[Cost]])</f>
        <v>122500</v>
      </c>
      <c r="Y81">
        <f>SUM(Table1[[#This Row],[profit/loss]])/SUM(Table1[profit/loss])</f>
        <v>3.688257937382485E-4</v>
      </c>
    </row>
    <row r="82" spans="1:25" x14ac:dyDescent="0.3">
      <c r="A82" t="s">
        <v>25</v>
      </c>
      <c r="B82" t="s">
        <v>23</v>
      </c>
      <c r="C82">
        <v>1197831</v>
      </c>
      <c r="D82" s="9">
        <v>44043</v>
      </c>
      <c r="E82" s="8" t="str">
        <f>TEXT(Table1[[#This Row],[Invoice Date]],"dd-mm-yyyy")</f>
        <v>31-07-2020</v>
      </c>
      <c r="F82" s="1" t="str">
        <f t="shared" si="4"/>
        <v>July</v>
      </c>
      <c r="G82" s="1" t="str">
        <f t="shared" si="5"/>
        <v>2020</v>
      </c>
      <c r="H82" s="1" t="str">
        <f t="shared" si="6"/>
        <v>Friday</v>
      </c>
      <c r="I82" s="1" t="str">
        <f t="shared" si="7"/>
        <v>31</v>
      </c>
      <c r="J82" t="s">
        <v>26</v>
      </c>
      <c r="K82" t="s">
        <v>27</v>
      </c>
      <c r="L82" t="s">
        <v>28</v>
      </c>
      <c r="M82" t="s">
        <v>16</v>
      </c>
      <c r="N82">
        <v>30</v>
      </c>
      <c r="O82">
        <v>875</v>
      </c>
      <c r="P82">
        <v>262500</v>
      </c>
      <c r="Q82">
        <v>91875</v>
      </c>
      <c r="R82">
        <v>0.35</v>
      </c>
      <c r="S82" t="s">
        <v>23</v>
      </c>
      <c r="T82" t="str">
        <f>IF(Table1[[#This Row],[Units Sold]]&gt; 700,"High Units","low Units")</f>
        <v>High Units</v>
      </c>
      <c r="U82">
        <f>SUM(Table1[[#This Row],[Operating Profit]])/SUM(Table1[Operating Profit])*100</f>
        <v>2.7661934530368641E-2</v>
      </c>
      <c r="V82">
        <f>SUM(Table1[[#This Row],[Price per Unit]]*Table1[[#This Row],[Units Sold]])</f>
        <v>26250</v>
      </c>
      <c r="W82">
        <f>SUM(Table1[[#This Row],[Total Sales]]-Table1[[#This Row],[Operating Profit]])</f>
        <v>170625</v>
      </c>
      <c r="X82">
        <f>SUM(Table1[[#This Row],[Total Sales]]-Table1[[#This Row],[Cost]])</f>
        <v>91875</v>
      </c>
      <c r="Y82">
        <f>SUM(Table1[[#This Row],[profit/loss]])/SUM(Table1[profit/loss])</f>
        <v>2.7661934530368639E-4</v>
      </c>
    </row>
    <row r="83" spans="1:25" x14ac:dyDescent="0.3">
      <c r="A83" t="s">
        <v>25</v>
      </c>
      <c r="B83" t="s">
        <v>23</v>
      </c>
      <c r="C83">
        <v>1197831</v>
      </c>
      <c r="D83" s="9">
        <v>44044</v>
      </c>
      <c r="E83" s="8" t="str">
        <f>TEXT(Table1[[#This Row],[Invoice Date]],"dd-mm-yyyy")</f>
        <v>01-08-2020</v>
      </c>
      <c r="F83" s="1" t="str">
        <f t="shared" si="4"/>
        <v>August</v>
      </c>
      <c r="G83" s="1" t="str">
        <f t="shared" si="5"/>
        <v>2020</v>
      </c>
      <c r="H83" s="1" t="str">
        <f t="shared" si="6"/>
        <v>Saturday</v>
      </c>
      <c r="I83" s="1" t="str">
        <f t="shared" si="7"/>
        <v>01</v>
      </c>
      <c r="J83" t="s">
        <v>26</v>
      </c>
      <c r="K83" t="s">
        <v>27</v>
      </c>
      <c r="L83" t="s">
        <v>28</v>
      </c>
      <c r="M83" t="s">
        <v>18</v>
      </c>
      <c r="N83">
        <v>40</v>
      </c>
      <c r="O83">
        <v>875</v>
      </c>
      <c r="P83">
        <v>350000</v>
      </c>
      <c r="Q83">
        <v>122500</v>
      </c>
      <c r="R83">
        <v>0.35</v>
      </c>
      <c r="S83" t="s">
        <v>23</v>
      </c>
      <c r="T83" t="str">
        <f>IF(Table1[[#This Row],[Units Sold]]&gt; 700,"High Units","low Units")</f>
        <v>High Units</v>
      </c>
      <c r="U83">
        <f>SUM(Table1[[#This Row],[Operating Profit]])/SUM(Table1[Operating Profit])*100</f>
        <v>3.6882579373824852E-2</v>
      </c>
      <c r="V83">
        <f>SUM(Table1[[#This Row],[Price per Unit]]*Table1[[#This Row],[Units Sold]])</f>
        <v>35000</v>
      </c>
      <c r="W83">
        <f>SUM(Table1[[#This Row],[Total Sales]]-Table1[[#This Row],[Operating Profit]])</f>
        <v>227500</v>
      </c>
      <c r="X83">
        <f>SUM(Table1[[#This Row],[Total Sales]]-Table1[[#This Row],[Cost]])</f>
        <v>122500</v>
      </c>
      <c r="Y83">
        <f>SUM(Table1[[#This Row],[profit/loss]])/SUM(Table1[profit/loss])</f>
        <v>3.688257937382485E-4</v>
      </c>
    </row>
    <row r="84" spans="1:25" x14ac:dyDescent="0.3">
      <c r="A84" t="s">
        <v>25</v>
      </c>
      <c r="B84" t="s">
        <v>23</v>
      </c>
      <c r="C84">
        <v>1197831</v>
      </c>
      <c r="D84" s="9">
        <v>44045</v>
      </c>
      <c r="E84" s="8" t="str">
        <f>TEXT(Table1[[#This Row],[Invoice Date]],"dd-mm-yyyy")</f>
        <v>02-08-2020</v>
      </c>
      <c r="F84" s="1" t="str">
        <f t="shared" si="4"/>
        <v>August</v>
      </c>
      <c r="G84" s="1" t="str">
        <f t="shared" si="5"/>
        <v>2020</v>
      </c>
      <c r="H84" s="1" t="str">
        <f t="shared" si="6"/>
        <v>Sunday</v>
      </c>
      <c r="I84" s="1" t="str">
        <f t="shared" si="7"/>
        <v>02</v>
      </c>
      <c r="J84" t="s">
        <v>26</v>
      </c>
      <c r="K84" t="s">
        <v>27</v>
      </c>
      <c r="L84" t="s">
        <v>28</v>
      </c>
      <c r="M84" t="s">
        <v>19</v>
      </c>
      <c r="N84">
        <v>35</v>
      </c>
      <c r="O84">
        <v>700</v>
      </c>
      <c r="P84">
        <v>245000</v>
      </c>
      <c r="Q84">
        <v>85750</v>
      </c>
      <c r="R84">
        <v>0.35</v>
      </c>
      <c r="S84" t="s">
        <v>23</v>
      </c>
      <c r="T84" t="str">
        <f>IF(Table1[[#This Row],[Units Sold]]&gt; 700,"High Units","low Units")</f>
        <v>low Units</v>
      </c>
      <c r="U84">
        <f>SUM(Table1[[#This Row],[Operating Profit]])/SUM(Table1[Operating Profit])*100</f>
        <v>2.5817805561677395E-2</v>
      </c>
      <c r="V84">
        <f>SUM(Table1[[#This Row],[Price per Unit]]*Table1[[#This Row],[Units Sold]])</f>
        <v>24500</v>
      </c>
      <c r="W84">
        <f>SUM(Table1[[#This Row],[Total Sales]]-Table1[[#This Row],[Operating Profit]])</f>
        <v>159250</v>
      </c>
      <c r="X84">
        <f>SUM(Table1[[#This Row],[Total Sales]]-Table1[[#This Row],[Cost]])</f>
        <v>85750</v>
      </c>
      <c r="Y84">
        <f>SUM(Table1[[#This Row],[profit/loss]])/SUM(Table1[profit/loss])</f>
        <v>2.5817805561677396E-4</v>
      </c>
    </row>
    <row r="85" spans="1:25" x14ac:dyDescent="0.3">
      <c r="A85" t="s">
        <v>25</v>
      </c>
      <c r="B85" t="s">
        <v>23</v>
      </c>
      <c r="C85">
        <v>1197831</v>
      </c>
      <c r="D85" s="9">
        <v>44046</v>
      </c>
      <c r="E85" s="8" t="str">
        <f>TEXT(Table1[[#This Row],[Invoice Date]],"dd-mm-yyyy")</f>
        <v>03-08-2020</v>
      </c>
      <c r="F85" s="1" t="str">
        <f t="shared" si="4"/>
        <v>August</v>
      </c>
      <c r="G85" s="1" t="str">
        <f t="shared" si="5"/>
        <v>2020</v>
      </c>
      <c r="H85" s="1" t="str">
        <f t="shared" si="6"/>
        <v>Monday</v>
      </c>
      <c r="I85" s="1" t="str">
        <f t="shared" si="7"/>
        <v>03</v>
      </c>
      <c r="J85" t="s">
        <v>26</v>
      </c>
      <c r="K85" t="s">
        <v>27</v>
      </c>
      <c r="L85" t="s">
        <v>28</v>
      </c>
      <c r="M85" t="s">
        <v>20</v>
      </c>
      <c r="N85">
        <v>40</v>
      </c>
      <c r="O85">
        <v>600</v>
      </c>
      <c r="P85">
        <v>240000</v>
      </c>
      <c r="Q85">
        <v>108000</v>
      </c>
      <c r="R85">
        <v>0.45</v>
      </c>
      <c r="S85" t="s">
        <v>23</v>
      </c>
      <c r="T85" t="str">
        <f>IF(Table1[[#This Row],[Units Sold]]&gt; 700,"High Units","low Units")</f>
        <v>low Units</v>
      </c>
      <c r="U85">
        <f>SUM(Table1[[#This Row],[Operating Profit]])/SUM(Table1[Operating Profit])*100</f>
        <v>3.2516886305086395E-2</v>
      </c>
      <c r="V85">
        <f>SUM(Table1[[#This Row],[Price per Unit]]*Table1[[#This Row],[Units Sold]])</f>
        <v>24000</v>
      </c>
      <c r="W85">
        <f>SUM(Table1[[#This Row],[Total Sales]]-Table1[[#This Row],[Operating Profit]])</f>
        <v>132000</v>
      </c>
      <c r="X85">
        <f>SUM(Table1[[#This Row],[Total Sales]]-Table1[[#This Row],[Cost]])</f>
        <v>108000</v>
      </c>
      <c r="Y85">
        <f>SUM(Table1[[#This Row],[profit/loss]])/SUM(Table1[profit/loss])</f>
        <v>3.2516886305086398E-4</v>
      </c>
    </row>
    <row r="86" spans="1:25" x14ac:dyDescent="0.3">
      <c r="A86" t="s">
        <v>25</v>
      </c>
      <c r="B86" t="s">
        <v>23</v>
      </c>
      <c r="C86">
        <v>1197831</v>
      </c>
      <c r="D86" s="9">
        <v>44047</v>
      </c>
      <c r="E86" s="8" t="str">
        <f>TEXT(Table1[[#This Row],[Invoice Date]],"dd-mm-yyyy")</f>
        <v>04-08-2020</v>
      </c>
      <c r="F86" s="1" t="str">
        <f t="shared" si="4"/>
        <v>August</v>
      </c>
      <c r="G86" s="1" t="str">
        <f t="shared" si="5"/>
        <v>2020</v>
      </c>
      <c r="H86" s="1" t="str">
        <f t="shared" si="6"/>
        <v>Tuesday</v>
      </c>
      <c r="I86" s="1" t="str">
        <f t="shared" si="7"/>
        <v>04</v>
      </c>
      <c r="J86" t="s">
        <v>26</v>
      </c>
      <c r="K86" t="s">
        <v>27</v>
      </c>
      <c r="L86" t="s">
        <v>28</v>
      </c>
      <c r="M86" t="s">
        <v>21</v>
      </c>
      <c r="N86">
        <v>45</v>
      </c>
      <c r="O86">
        <v>500</v>
      </c>
      <c r="P86">
        <v>225000</v>
      </c>
      <c r="Q86">
        <v>67500</v>
      </c>
      <c r="R86">
        <v>0.3</v>
      </c>
      <c r="S86" t="s">
        <v>23</v>
      </c>
      <c r="T86" t="str">
        <f>IF(Table1[[#This Row],[Units Sold]]&gt; 700,"High Units","low Units")</f>
        <v>low Units</v>
      </c>
      <c r="U86">
        <f>SUM(Table1[[#This Row],[Operating Profit]])/SUM(Table1[Operating Profit])*100</f>
        <v>2.0323053940678997E-2</v>
      </c>
      <c r="V86">
        <f>SUM(Table1[[#This Row],[Price per Unit]]*Table1[[#This Row],[Units Sold]])</f>
        <v>22500</v>
      </c>
      <c r="W86">
        <f>SUM(Table1[[#This Row],[Total Sales]]-Table1[[#This Row],[Operating Profit]])</f>
        <v>157500</v>
      </c>
      <c r="X86">
        <f>SUM(Table1[[#This Row],[Total Sales]]-Table1[[#This Row],[Cost]])</f>
        <v>67500</v>
      </c>
      <c r="Y86">
        <f>SUM(Table1[[#This Row],[profit/loss]])/SUM(Table1[profit/loss])</f>
        <v>2.0323053940678998E-4</v>
      </c>
    </row>
    <row r="87" spans="1:25" x14ac:dyDescent="0.3">
      <c r="A87" t="s">
        <v>25</v>
      </c>
      <c r="B87" t="s">
        <v>23</v>
      </c>
      <c r="C87">
        <v>1197831</v>
      </c>
      <c r="D87" s="9">
        <v>44048</v>
      </c>
      <c r="E87" s="8" t="str">
        <f>TEXT(Table1[[#This Row],[Invoice Date]],"dd-mm-yyyy")</f>
        <v>05-08-2020</v>
      </c>
      <c r="F87" s="1" t="str">
        <f t="shared" si="4"/>
        <v>August</v>
      </c>
      <c r="G87" s="1" t="str">
        <f t="shared" si="5"/>
        <v>2020</v>
      </c>
      <c r="H87" s="1" t="str">
        <f t="shared" si="6"/>
        <v>Wednesday</v>
      </c>
      <c r="I87" s="1" t="str">
        <f t="shared" si="7"/>
        <v>05</v>
      </c>
      <c r="J87" t="s">
        <v>26</v>
      </c>
      <c r="K87" t="s">
        <v>27</v>
      </c>
      <c r="L87" t="s">
        <v>28</v>
      </c>
      <c r="M87" t="s">
        <v>22</v>
      </c>
      <c r="N87">
        <v>40</v>
      </c>
      <c r="O87">
        <v>650</v>
      </c>
      <c r="P87">
        <v>260000</v>
      </c>
      <c r="Q87">
        <v>130000</v>
      </c>
      <c r="R87">
        <v>0.5</v>
      </c>
      <c r="S87" t="s">
        <v>23</v>
      </c>
      <c r="T87" t="str">
        <f>IF(Table1[[#This Row],[Units Sold]]&gt; 700,"High Units","low Units")</f>
        <v>low Units</v>
      </c>
      <c r="U87">
        <f>SUM(Table1[[#This Row],[Operating Profit]])/SUM(Table1[Operating Profit])*100</f>
        <v>3.9140696478344734E-2</v>
      </c>
      <c r="V87">
        <f>SUM(Table1[[#This Row],[Price per Unit]]*Table1[[#This Row],[Units Sold]])</f>
        <v>26000</v>
      </c>
      <c r="W87">
        <f>SUM(Table1[[#This Row],[Total Sales]]-Table1[[#This Row],[Operating Profit]])</f>
        <v>130000</v>
      </c>
      <c r="X87">
        <f>SUM(Table1[[#This Row],[Total Sales]]-Table1[[#This Row],[Cost]])</f>
        <v>130000</v>
      </c>
      <c r="Y87">
        <f>SUM(Table1[[#This Row],[profit/loss]])/SUM(Table1[profit/loss])</f>
        <v>3.9140696478344737E-4</v>
      </c>
    </row>
    <row r="88" spans="1:25" x14ac:dyDescent="0.3">
      <c r="A88" t="s">
        <v>25</v>
      </c>
      <c r="B88" t="s">
        <v>23</v>
      </c>
      <c r="C88">
        <v>1197831</v>
      </c>
      <c r="D88" s="9">
        <v>44049</v>
      </c>
      <c r="E88" s="8" t="str">
        <f>TEXT(Table1[[#This Row],[Invoice Date]],"dd-mm-yyyy")</f>
        <v>06-08-2020</v>
      </c>
      <c r="F88" s="1" t="str">
        <f t="shared" si="4"/>
        <v>August</v>
      </c>
      <c r="G88" s="1" t="str">
        <f t="shared" si="5"/>
        <v>2020</v>
      </c>
      <c r="H88" s="1" t="str">
        <f t="shared" si="6"/>
        <v>Thursday</v>
      </c>
      <c r="I88" s="1" t="str">
        <f t="shared" si="7"/>
        <v>06</v>
      </c>
      <c r="J88" t="s">
        <v>26</v>
      </c>
      <c r="K88" t="s">
        <v>27</v>
      </c>
      <c r="L88" t="s">
        <v>28</v>
      </c>
      <c r="M88" t="s">
        <v>16</v>
      </c>
      <c r="N88">
        <v>30</v>
      </c>
      <c r="O88">
        <v>900</v>
      </c>
      <c r="P88">
        <v>270000</v>
      </c>
      <c r="Q88">
        <v>94500</v>
      </c>
      <c r="R88">
        <v>0.35</v>
      </c>
      <c r="S88" t="s">
        <v>23</v>
      </c>
      <c r="T88" t="str">
        <f>IF(Table1[[#This Row],[Units Sold]]&gt; 700,"High Units","low Units")</f>
        <v>High Units</v>
      </c>
      <c r="U88">
        <f>SUM(Table1[[#This Row],[Operating Profit]])/SUM(Table1[Operating Profit])*100</f>
        <v>2.8452275516950596E-2</v>
      </c>
      <c r="V88">
        <f>SUM(Table1[[#This Row],[Price per Unit]]*Table1[[#This Row],[Units Sold]])</f>
        <v>27000</v>
      </c>
      <c r="W88">
        <f>SUM(Table1[[#This Row],[Total Sales]]-Table1[[#This Row],[Operating Profit]])</f>
        <v>175500</v>
      </c>
      <c r="X88">
        <f>SUM(Table1[[#This Row],[Total Sales]]-Table1[[#This Row],[Cost]])</f>
        <v>94500</v>
      </c>
      <c r="Y88">
        <f>SUM(Table1[[#This Row],[profit/loss]])/SUM(Table1[profit/loss])</f>
        <v>2.8452275516950597E-4</v>
      </c>
    </row>
    <row r="89" spans="1:25" x14ac:dyDescent="0.3">
      <c r="A89" t="s">
        <v>25</v>
      </c>
      <c r="B89" t="s">
        <v>23</v>
      </c>
      <c r="C89">
        <v>1197831</v>
      </c>
      <c r="D89" s="9">
        <v>44050</v>
      </c>
      <c r="E89" s="8" t="str">
        <f>TEXT(Table1[[#This Row],[Invoice Date]],"dd-mm-yyyy")</f>
        <v>07-08-2020</v>
      </c>
      <c r="F89" s="1" t="str">
        <f t="shared" si="4"/>
        <v>August</v>
      </c>
      <c r="G89" s="1" t="str">
        <f t="shared" si="5"/>
        <v>2020</v>
      </c>
      <c r="H89" s="1" t="str">
        <f t="shared" si="6"/>
        <v>Friday</v>
      </c>
      <c r="I89" s="1" t="str">
        <f t="shared" si="7"/>
        <v>07</v>
      </c>
      <c r="J89" t="s">
        <v>26</v>
      </c>
      <c r="K89" t="s">
        <v>27</v>
      </c>
      <c r="L89" t="s">
        <v>28</v>
      </c>
      <c r="M89" t="s">
        <v>18</v>
      </c>
      <c r="N89">
        <v>40</v>
      </c>
      <c r="O89">
        <v>900</v>
      </c>
      <c r="P89">
        <v>360000</v>
      </c>
      <c r="Q89">
        <v>126000</v>
      </c>
      <c r="R89">
        <v>0.35</v>
      </c>
      <c r="S89" t="s">
        <v>23</v>
      </c>
      <c r="T89" t="str">
        <f>IF(Table1[[#This Row],[Units Sold]]&gt; 700,"High Units","low Units")</f>
        <v>High Units</v>
      </c>
      <c r="U89">
        <f>SUM(Table1[[#This Row],[Operating Profit]])/SUM(Table1[Operating Profit])*100</f>
        <v>3.7936367355934128E-2</v>
      </c>
      <c r="V89">
        <f>SUM(Table1[[#This Row],[Price per Unit]]*Table1[[#This Row],[Units Sold]])</f>
        <v>36000</v>
      </c>
      <c r="W89">
        <f>SUM(Table1[[#This Row],[Total Sales]]-Table1[[#This Row],[Operating Profit]])</f>
        <v>234000</v>
      </c>
      <c r="X89">
        <f>SUM(Table1[[#This Row],[Total Sales]]-Table1[[#This Row],[Cost]])</f>
        <v>126000</v>
      </c>
      <c r="Y89">
        <f>SUM(Table1[[#This Row],[profit/loss]])/SUM(Table1[profit/loss])</f>
        <v>3.793636735593413E-4</v>
      </c>
    </row>
    <row r="90" spans="1:25" x14ac:dyDescent="0.3">
      <c r="A90" t="s">
        <v>25</v>
      </c>
      <c r="B90" t="s">
        <v>23</v>
      </c>
      <c r="C90">
        <v>1197831</v>
      </c>
      <c r="D90" s="9">
        <v>44051</v>
      </c>
      <c r="E90" s="8" t="str">
        <f>TEXT(Table1[[#This Row],[Invoice Date]],"dd-mm-yyyy")</f>
        <v>08-08-2020</v>
      </c>
      <c r="F90" s="1" t="str">
        <f t="shared" si="4"/>
        <v>August</v>
      </c>
      <c r="G90" s="1" t="str">
        <f t="shared" si="5"/>
        <v>2020</v>
      </c>
      <c r="H90" s="1" t="str">
        <f t="shared" si="6"/>
        <v>Saturday</v>
      </c>
      <c r="I90" s="1" t="str">
        <f t="shared" si="7"/>
        <v>08</v>
      </c>
      <c r="J90" t="s">
        <v>26</v>
      </c>
      <c r="K90" t="s">
        <v>27</v>
      </c>
      <c r="L90" t="s">
        <v>28</v>
      </c>
      <c r="M90" t="s">
        <v>19</v>
      </c>
      <c r="N90">
        <v>35</v>
      </c>
      <c r="O90">
        <v>725</v>
      </c>
      <c r="P90">
        <v>253750</v>
      </c>
      <c r="Q90">
        <v>88813</v>
      </c>
      <c r="R90">
        <v>0.35</v>
      </c>
      <c r="S90" t="s">
        <v>23</v>
      </c>
      <c r="T90" t="str">
        <f>IF(Table1[[#This Row],[Units Sold]]&gt; 700,"High Units","low Units")</f>
        <v>High Units</v>
      </c>
      <c r="U90">
        <f>SUM(Table1[[#This Row],[Operating Profit]])/SUM(Table1[Operating Profit])*100</f>
        <v>2.6740020587163314E-2</v>
      </c>
      <c r="V90">
        <f>SUM(Table1[[#This Row],[Price per Unit]]*Table1[[#This Row],[Units Sold]])</f>
        <v>25375</v>
      </c>
      <c r="W90">
        <f>SUM(Table1[[#This Row],[Total Sales]]-Table1[[#This Row],[Operating Profit]])</f>
        <v>164937</v>
      </c>
      <c r="X90">
        <f>SUM(Table1[[#This Row],[Total Sales]]-Table1[[#This Row],[Cost]])</f>
        <v>88813</v>
      </c>
      <c r="Y90">
        <f>SUM(Table1[[#This Row],[profit/loss]])/SUM(Table1[profit/loss])</f>
        <v>2.6740020587163316E-4</v>
      </c>
    </row>
    <row r="91" spans="1:25" x14ac:dyDescent="0.3">
      <c r="A91" t="s">
        <v>25</v>
      </c>
      <c r="B91" t="s">
        <v>23</v>
      </c>
      <c r="C91">
        <v>1197831</v>
      </c>
      <c r="D91" s="9">
        <v>44052</v>
      </c>
      <c r="E91" s="8" t="str">
        <f>TEXT(Table1[[#This Row],[Invoice Date]],"dd-mm-yyyy")</f>
        <v>09-08-2020</v>
      </c>
      <c r="F91" s="1" t="str">
        <f t="shared" si="4"/>
        <v>August</v>
      </c>
      <c r="G91" s="1" t="str">
        <f t="shared" si="5"/>
        <v>2020</v>
      </c>
      <c r="H91" s="1" t="str">
        <f t="shared" si="6"/>
        <v>Sunday</v>
      </c>
      <c r="I91" s="1" t="str">
        <f t="shared" si="7"/>
        <v>09</v>
      </c>
      <c r="J91" t="s">
        <v>26</v>
      </c>
      <c r="K91" t="s">
        <v>27</v>
      </c>
      <c r="L91" t="s">
        <v>28</v>
      </c>
      <c r="M91" t="s">
        <v>20</v>
      </c>
      <c r="N91">
        <v>40</v>
      </c>
      <c r="O91">
        <v>625</v>
      </c>
      <c r="P91">
        <v>250000</v>
      </c>
      <c r="Q91">
        <v>112500</v>
      </c>
      <c r="R91">
        <v>0.45</v>
      </c>
      <c r="S91" t="s">
        <v>23</v>
      </c>
      <c r="T91" t="str">
        <f>IF(Table1[[#This Row],[Units Sold]]&gt; 700,"High Units","low Units")</f>
        <v>low Units</v>
      </c>
      <c r="U91">
        <f>SUM(Table1[[#This Row],[Operating Profit]])/SUM(Table1[Operating Profit])*100</f>
        <v>3.3871756567798325E-2</v>
      </c>
      <c r="V91">
        <f>SUM(Table1[[#This Row],[Price per Unit]]*Table1[[#This Row],[Units Sold]])</f>
        <v>25000</v>
      </c>
      <c r="W91">
        <f>SUM(Table1[[#This Row],[Total Sales]]-Table1[[#This Row],[Operating Profit]])</f>
        <v>137500</v>
      </c>
      <c r="X91">
        <f>SUM(Table1[[#This Row],[Total Sales]]-Table1[[#This Row],[Cost]])</f>
        <v>112500</v>
      </c>
      <c r="Y91">
        <f>SUM(Table1[[#This Row],[profit/loss]])/SUM(Table1[profit/loss])</f>
        <v>3.3871756567798329E-4</v>
      </c>
    </row>
    <row r="92" spans="1:25" x14ac:dyDescent="0.3">
      <c r="A92" t="s">
        <v>24</v>
      </c>
      <c r="B92" t="s">
        <v>23</v>
      </c>
      <c r="C92">
        <v>1197831</v>
      </c>
      <c r="D92" s="9">
        <v>44053</v>
      </c>
      <c r="E92" s="8" t="str">
        <f>TEXT(Table1[[#This Row],[Invoice Date]],"dd-mm-yyyy")</f>
        <v>10-08-2020</v>
      </c>
      <c r="F92" s="1" t="str">
        <f t="shared" si="4"/>
        <v>August</v>
      </c>
      <c r="G92" s="1" t="str">
        <f t="shared" si="5"/>
        <v>2020</v>
      </c>
      <c r="H92" s="1" t="str">
        <f t="shared" si="6"/>
        <v>Monday</v>
      </c>
      <c r="I92" s="1" t="str">
        <f t="shared" si="7"/>
        <v>10</v>
      </c>
      <c r="J92" t="s">
        <v>26</v>
      </c>
      <c r="K92" t="s">
        <v>27</v>
      </c>
      <c r="L92" t="s">
        <v>28</v>
      </c>
      <c r="M92" t="s">
        <v>21</v>
      </c>
      <c r="N92">
        <v>45</v>
      </c>
      <c r="O92">
        <v>525</v>
      </c>
      <c r="P92">
        <v>236250</v>
      </c>
      <c r="Q92">
        <v>70875</v>
      </c>
      <c r="R92">
        <v>0.3</v>
      </c>
      <c r="S92" t="s">
        <v>23</v>
      </c>
      <c r="T92" t="str">
        <f>IF(Table1[[#This Row],[Units Sold]]&gt; 700,"High Units","low Units")</f>
        <v>low Units</v>
      </c>
      <c r="U92">
        <f>SUM(Table1[[#This Row],[Operating Profit]])/SUM(Table1[Operating Profit])*100</f>
        <v>2.1339206637712948E-2</v>
      </c>
      <c r="V92">
        <f>SUM(Table1[[#This Row],[Price per Unit]]*Table1[[#This Row],[Units Sold]])</f>
        <v>23625</v>
      </c>
      <c r="W92">
        <f>SUM(Table1[[#This Row],[Total Sales]]-Table1[[#This Row],[Operating Profit]])</f>
        <v>165375</v>
      </c>
      <c r="X92">
        <f>SUM(Table1[[#This Row],[Total Sales]]-Table1[[#This Row],[Cost]])</f>
        <v>70875</v>
      </c>
      <c r="Y92">
        <f>SUM(Table1[[#This Row],[profit/loss]])/SUM(Table1[profit/loss])</f>
        <v>2.1339206637712948E-4</v>
      </c>
    </row>
    <row r="93" spans="1:25" x14ac:dyDescent="0.3">
      <c r="A93" t="s">
        <v>24</v>
      </c>
      <c r="B93" t="s">
        <v>23</v>
      </c>
      <c r="C93">
        <v>1197831</v>
      </c>
      <c r="D93" s="9">
        <v>44054</v>
      </c>
      <c r="E93" s="8" t="str">
        <f>TEXT(Table1[[#This Row],[Invoice Date]],"dd-mm-yyyy")</f>
        <v>11-08-2020</v>
      </c>
      <c r="F93" s="1" t="str">
        <f t="shared" si="4"/>
        <v>August</v>
      </c>
      <c r="G93" s="1" t="str">
        <f t="shared" si="5"/>
        <v>2020</v>
      </c>
      <c r="H93" s="1" t="str">
        <f t="shared" si="6"/>
        <v>Tuesday</v>
      </c>
      <c r="I93" s="1" t="str">
        <f t="shared" si="7"/>
        <v>11</v>
      </c>
      <c r="J93" t="s">
        <v>26</v>
      </c>
      <c r="K93" t="s">
        <v>27</v>
      </c>
      <c r="L93" t="s">
        <v>28</v>
      </c>
      <c r="M93" t="s">
        <v>22</v>
      </c>
      <c r="N93">
        <v>40</v>
      </c>
      <c r="O93">
        <v>800</v>
      </c>
      <c r="P93">
        <v>320000</v>
      </c>
      <c r="Q93">
        <v>160000</v>
      </c>
      <c r="R93">
        <v>0.5</v>
      </c>
      <c r="S93" t="s">
        <v>23</v>
      </c>
      <c r="T93" t="str">
        <f>IF(Table1[[#This Row],[Units Sold]]&gt; 700,"High Units","low Units")</f>
        <v>High Units</v>
      </c>
      <c r="U93">
        <f>SUM(Table1[[#This Row],[Operating Profit]])/SUM(Table1[Operating Profit])*100</f>
        <v>4.8173164896424293E-2</v>
      </c>
      <c r="V93">
        <f>SUM(Table1[[#This Row],[Price per Unit]]*Table1[[#This Row],[Units Sold]])</f>
        <v>32000</v>
      </c>
      <c r="W93">
        <f>SUM(Table1[[#This Row],[Total Sales]]-Table1[[#This Row],[Operating Profit]])</f>
        <v>160000</v>
      </c>
      <c r="X93">
        <f>SUM(Table1[[#This Row],[Total Sales]]-Table1[[#This Row],[Cost]])</f>
        <v>160000</v>
      </c>
      <c r="Y93">
        <f>SUM(Table1[[#This Row],[profit/loss]])/SUM(Table1[profit/loss])</f>
        <v>4.8173164896424291E-4</v>
      </c>
    </row>
    <row r="94" spans="1:25" x14ac:dyDescent="0.3">
      <c r="A94" t="s">
        <v>24</v>
      </c>
      <c r="B94" t="s">
        <v>23</v>
      </c>
      <c r="C94">
        <v>1197831</v>
      </c>
      <c r="D94" s="9">
        <v>44055</v>
      </c>
      <c r="E94" s="8" t="str">
        <f>TEXT(Table1[[#This Row],[Invoice Date]],"dd-mm-yyyy")</f>
        <v>12-08-2020</v>
      </c>
      <c r="F94" s="1" t="str">
        <f t="shared" si="4"/>
        <v>August</v>
      </c>
      <c r="G94" s="1" t="str">
        <f t="shared" si="5"/>
        <v>2020</v>
      </c>
      <c r="H94" s="1" t="str">
        <f t="shared" si="6"/>
        <v>Wednesday</v>
      </c>
      <c r="I94" s="1" t="str">
        <f t="shared" si="7"/>
        <v>12</v>
      </c>
      <c r="J94" t="s">
        <v>26</v>
      </c>
      <c r="K94" t="s">
        <v>27</v>
      </c>
      <c r="L94" t="s">
        <v>28</v>
      </c>
      <c r="M94" t="s">
        <v>16</v>
      </c>
      <c r="N94">
        <v>30</v>
      </c>
      <c r="O94">
        <v>925</v>
      </c>
      <c r="P94">
        <v>277500</v>
      </c>
      <c r="Q94">
        <v>97125</v>
      </c>
      <c r="R94">
        <v>0.35</v>
      </c>
      <c r="S94" t="s">
        <v>23</v>
      </c>
      <c r="T94" t="str">
        <f>IF(Table1[[#This Row],[Units Sold]]&gt; 700,"High Units","low Units")</f>
        <v>High Units</v>
      </c>
      <c r="U94">
        <f>SUM(Table1[[#This Row],[Operating Profit]])/SUM(Table1[Operating Profit])*100</f>
        <v>2.9242616503532562E-2</v>
      </c>
      <c r="V94">
        <f>SUM(Table1[[#This Row],[Price per Unit]]*Table1[[#This Row],[Units Sold]])</f>
        <v>27750</v>
      </c>
      <c r="W94">
        <f>SUM(Table1[[#This Row],[Total Sales]]-Table1[[#This Row],[Operating Profit]])</f>
        <v>180375</v>
      </c>
      <c r="X94">
        <f>SUM(Table1[[#This Row],[Total Sales]]-Table1[[#This Row],[Cost]])</f>
        <v>97125</v>
      </c>
      <c r="Y94">
        <f>SUM(Table1[[#This Row],[profit/loss]])/SUM(Table1[profit/loss])</f>
        <v>2.9242616503532561E-4</v>
      </c>
    </row>
    <row r="95" spans="1:25" x14ac:dyDescent="0.3">
      <c r="A95" t="s">
        <v>24</v>
      </c>
      <c r="B95" t="s">
        <v>23</v>
      </c>
      <c r="C95">
        <v>1197831</v>
      </c>
      <c r="D95" s="9">
        <v>44056</v>
      </c>
      <c r="E95" s="8" t="str">
        <f>TEXT(Table1[[#This Row],[Invoice Date]],"dd-mm-yyyy")</f>
        <v>13-08-2020</v>
      </c>
      <c r="F95" s="1" t="str">
        <f t="shared" si="4"/>
        <v>August</v>
      </c>
      <c r="G95" s="1" t="str">
        <f t="shared" si="5"/>
        <v>2020</v>
      </c>
      <c r="H95" s="1" t="str">
        <f t="shared" si="6"/>
        <v>Thursday</v>
      </c>
      <c r="I95" s="1" t="str">
        <f t="shared" si="7"/>
        <v>13</v>
      </c>
      <c r="J95" t="s">
        <v>26</v>
      </c>
      <c r="K95" t="s">
        <v>27</v>
      </c>
      <c r="L95" t="s">
        <v>28</v>
      </c>
      <c r="M95" t="s">
        <v>18</v>
      </c>
      <c r="N95">
        <v>40</v>
      </c>
      <c r="O95">
        <v>925</v>
      </c>
      <c r="P95">
        <v>370000</v>
      </c>
      <c r="Q95">
        <v>129500</v>
      </c>
      <c r="R95">
        <v>0.35</v>
      </c>
      <c r="S95" t="s">
        <v>23</v>
      </c>
      <c r="T95" t="str">
        <f>IF(Table1[[#This Row],[Units Sold]]&gt; 700,"High Units","low Units")</f>
        <v>High Units</v>
      </c>
      <c r="U95">
        <f>SUM(Table1[[#This Row],[Operating Profit]])/SUM(Table1[Operating Profit])*100</f>
        <v>3.8990155338043411E-2</v>
      </c>
      <c r="V95">
        <f>SUM(Table1[[#This Row],[Price per Unit]]*Table1[[#This Row],[Units Sold]])</f>
        <v>37000</v>
      </c>
      <c r="W95">
        <f>SUM(Table1[[#This Row],[Total Sales]]-Table1[[#This Row],[Operating Profit]])</f>
        <v>240500</v>
      </c>
      <c r="X95">
        <f>SUM(Table1[[#This Row],[Total Sales]]-Table1[[#This Row],[Cost]])</f>
        <v>129500</v>
      </c>
      <c r="Y95">
        <f>SUM(Table1[[#This Row],[profit/loss]])/SUM(Table1[profit/loss])</f>
        <v>3.8990155338043415E-4</v>
      </c>
    </row>
    <row r="96" spans="1:25" x14ac:dyDescent="0.3">
      <c r="A96" t="s">
        <v>24</v>
      </c>
      <c r="B96" t="s">
        <v>23</v>
      </c>
      <c r="C96">
        <v>1197831</v>
      </c>
      <c r="D96" s="9">
        <v>44057</v>
      </c>
      <c r="E96" s="8" t="str">
        <f>TEXT(Table1[[#This Row],[Invoice Date]],"dd-mm-yyyy")</f>
        <v>14-08-2020</v>
      </c>
      <c r="F96" s="1" t="str">
        <f t="shared" si="4"/>
        <v>August</v>
      </c>
      <c r="G96" s="1" t="str">
        <f t="shared" si="5"/>
        <v>2020</v>
      </c>
      <c r="H96" s="1" t="str">
        <f t="shared" si="6"/>
        <v>Friday</v>
      </c>
      <c r="I96" s="1" t="str">
        <f t="shared" si="7"/>
        <v>14</v>
      </c>
      <c r="J96" t="s">
        <v>26</v>
      </c>
      <c r="K96" t="s">
        <v>27</v>
      </c>
      <c r="L96" t="s">
        <v>28</v>
      </c>
      <c r="M96" t="s">
        <v>19</v>
      </c>
      <c r="N96">
        <v>35</v>
      </c>
      <c r="O96">
        <v>775</v>
      </c>
      <c r="P96">
        <v>271250</v>
      </c>
      <c r="Q96">
        <v>94938</v>
      </c>
      <c r="R96">
        <v>0.35</v>
      </c>
      <c r="S96" t="s">
        <v>23</v>
      </c>
      <c r="T96" t="str">
        <f>IF(Table1[[#This Row],[Units Sold]]&gt; 700,"High Units","low Units")</f>
        <v>High Units</v>
      </c>
      <c r="U96">
        <f>SUM(Table1[[#This Row],[Operating Profit]])/SUM(Table1[Operating Profit])*100</f>
        <v>2.858414955585456E-2</v>
      </c>
      <c r="V96">
        <f>SUM(Table1[[#This Row],[Price per Unit]]*Table1[[#This Row],[Units Sold]])</f>
        <v>27125</v>
      </c>
      <c r="W96">
        <f>SUM(Table1[[#This Row],[Total Sales]]-Table1[[#This Row],[Operating Profit]])</f>
        <v>176312</v>
      </c>
      <c r="X96">
        <f>SUM(Table1[[#This Row],[Total Sales]]-Table1[[#This Row],[Cost]])</f>
        <v>94938</v>
      </c>
      <c r="Y96">
        <f>SUM(Table1[[#This Row],[profit/loss]])/SUM(Table1[profit/loss])</f>
        <v>2.8584149555854559E-4</v>
      </c>
    </row>
    <row r="97" spans="1:25" x14ac:dyDescent="0.3">
      <c r="A97" t="s">
        <v>24</v>
      </c>
      <c r="B97" t="s">
        <v>23</v>
      </c>
      <c r="C97">
        <v>1197831</v>
      </c>
      <c r="D97" s="9">
        <v>44058</v>
      </c>
      <c r="E97" s="8" t="str">
        <f>TEXT(Table1[[#This Row],[Invoice Date]],"dd-mm-yyyy")</f>
        <v>15-08-2020</v>
      </c>
      <c r="F97" s="1" t="str">
        <f t="shared" si="4"/>
        <v>August</v>
      </c>
      <c r="G97" s="1" t="str">
        <f t="shared" si="5"/>
        <v>2020</v>
      </c>
      <c r="H97" s="1" t="str">
        <f t="shared" si="6"/>
        <v>Saturday</v>
      </c>
      <c r="I97" s="1" t="str">
        <f t="shared" si="7"/>
        <v>15</v>
      </c>
      <c r="J97" t="s">
        <v>26</v>
      </c>
      <c r="K97" t="s">
        <v>27</v>
      </c>
      <c r="L97" t="s">
        <v>28</v>
      </c>
      <c r="M97" t="s">
        <v>20</v>
      </c>
      <c r="N97">
        <v>40</v>
      </c>
      <c r="O97">
        <v>700</v>
      </c>
      <c r="P97">
        <v>280000</v>
      </c>
      <c r="Q97">
        <v>126000</v>
      </c>
      <c r="R97">
        <v>0.45</v>
      </c>
      <c r="S97" t="s">
        <v>23</v>
      </c>
      <c r="T97" t="str">
        <f>IF(Table1[[#This Row],[Units Sold]]&gt; 700,"High Units","low Units")</f>
        <v>low Units</v>
      </c>
      <c r="U97">
        <f>SUM(Table1[[#This Row],[Operating Profit]])/SUM(Table1[Operating Profit])*100</f>
        <v>3.7936367355934128E-2</v>
      </c>
      <c r="V97">
        <f>SUM(Table1[[#This Row],[Price per Unit]]*Table1[[#This Row],[Units Sold]])</f>
        <v>28000</v>
      </c>
      <c r="W97">
        <f>SUM(Table1[[#This Row],[Total Sales]]-Table1[[#This Row],[Operating Profit]])</f>
        <v>154000</v>
      </c>
      <c r="X97">
        <f>SUM(Table1[[#This Row],[Total Sales]]-Table1[[#This Row],[Cost]])</f>
        <v>126000</v>
      </c>
      <c r="Y97">
        <f>SUM(Table1[[#This Row],[profit/loss]])/SUM(Table1[profit/loss])</f>
        <v>3.793636735593413E-4</v>
      </c>
    </row>
    <row r="98" spans="1:25" x14ac:dyDescent="0.3">
      <c r="A98" t="s">
        <v>24</v>
      </c>
      <c r="B98" t="s">
        <v>23</v>
      </c>
      <c r="C98">
        <v>1197831</v>
      </c>
      <c r="D98" s="9">
        <v>44059</v>
      </c>
      <c r="E98" s="8" t="str">
        <f>TEXT(Table1[[#This Row],[Invoice Date]],"dd-mm-yyyy")</f>
        <v>16-08-2020</v>
      </c>
      <c r="F98" s="1" t="str">
        <f t="shared" si="4"/>
        <v>August</v>
      </c>
      <c r="G98" s="1" t="str">
        <f t="shared" si="5"/>
        <v>2020</v>
      </c>
      <c r="H98" s="1" t="str">
        <f t="shared" si="6"/>
        <v>Sunday</v>
      </c>
      <c r="I98" s="1" t="str">
        <f t="shared" si="7"/>
        <v>16</v>
      </c>
      <c r="J98" t="s">
        <v>26</v>
      </c>
      <c r="K98" t="s">
        <v>27</v>
      </c>
      <c r="L98" t="s">
        <v>28</v>
      </c>
      <c r="M98" t="s">
        <v>21</v>
      </c>
      <c r="N98">
        <v>45</v>
      </c>
      <c r="O98">
        <v>600</v>
      </c>
      <c r="P98">
        <v>270000</v>
      </c>
      <c r="Q98">
        <v>81000</v>
      </c>
      <c r="R98">
        <v>0.3</v>
      </c>
      <c r="S98" t="s">
        <v>23</v>
      </c>
      <c r="T98" t="str">
        <f>IF(Table1[[#This Row],[Units Sold]]&gt; 700,"High Units","low Units")</f>
        <v>low Units</v>
      </c>
      <c r="U98">
        <f>SUM(Table1[[#This Row],[Operating Profit]])/SUM(Table1[Operating Profit])*100</f>
        <v>2.43876647288148E-2</v>
      </c>
      <c r="V98">
        <f>SUM(Table1[[#This Row],[Price per Unit]]*Table1[[#This Row],[Units Sold]])</f>
        <v>27000</v>
      </c>
      <c r="W98">
        <f>SUM(Table1[[#This Row],[Total Sales]]-Table1[[#This Row],[Operating Profit]])</f>
        <v>189000</v>
      </c>
      <c r="X98">
        <f>SUM(Table1[[#This Row],[Total Sales]]-Table1[[#This Row],[Cost]])</f>
        <v>81000</v>
      </c>
      <c r="Y98">
        <f>SUM(Table1[[#This Row],[profit/loss]])/SUM(Table1[profit/loss])</f>
        <v>2.4387664728814799E-4</v>
      </c>
    </row>
    <row r="99" spans="1:25" x14ac:dyDescent="0.3">
      <c r="A99" t="s">
        <v>24</v>
      </c>
      <c r="B99" t="s">
        <v>23</v>
      </c>
      <c r="C99">
        <v>1197831</v>
      </c>
      <c r="D99" s="9">
        <v>44060</v>
      </c>
      <c r="E99" s="8" t="str">
        <f>TEXT(Table1[[#This Row],[Invoice Date]],"dd-mm-yyyy")</f>
        <v>17-08-2020</v>
      </c>
      <c r="F99" s="1" t="str">
        <f t="shared" si="4"/>
        <v>August</v>
      </c>
      <c r="G99" s="1" t="str">
        <f t="shared" si="5"/>
        <v>2020</v>
      </c>
      <c r="H99" s="1" t="str">
        <f t="shared" si="6"/>
        <v>Monday</v>
      </c>
      <c r="I99" s="1" t="str">
        <f t="shared" si="7"/>
        <v>17</v>
      </c>
      <c r="J99" t="s">
        <v>26</v>
      </c>
      <c r="K99" t="s">
        <v>27</v>
      </c>
      <c r="L99" t="s">
        <v>28</v>
      </c>
      <c r="M99" t="s">
        <v>22</v>
      </c>
      <c r="N99">
        <v>40</v>
      </c>
      <c r="O99">
        <v>950</v>
      </c>
      <c r="P99">
        <v>380000</v>
      </c>
      <c r="Q99">
        <v>190000</v>
      </c>
      <c r="R99">
        <v>0.5</v>
      </c>
      <c r="S99" t="s">
        <v>23</v>
      </c>
      <c r="T99" t="str">
        <f>IF(Table1[[#This Row],[Units Sold]]&gt; 700,"High Units","low Units")</f>
        <v>High Units</v>
      </c>
      <c r="U99">
        <f>SUM(Table1[[#This Row],[Operating Profit]])/SUM(Table1[Operating Profit])*100</f>
        <v>5.7205633314503852E-2</v>
      </c>
      <c r="V99">
        <f>SUM(Table1[[#This Row],[Price per Unit]]*Table1[[#This Row],[Units Sold]])</f>
        <v>38000</v>
      </c>
      <c r="W99">
        <f>SUM(Table1[[#This Row],[Total Sales]]-Table1[[#This Row],[Operating Profit]])</f>
        <v>190000</v>
      </c>
      <c r="X99">
        <f>SUM(Table1[[#This Row],[Total Sales]]-Table1[[#This Row],[Cost]])</f>
        <v>190000</v>
      </c>
      <c r="Y99">
        <f>SUM(Table1[[#This Row],[profit/loss]])/SUM(Table1[profit/loss])</f>
        <v>5.7205633314503851E-4</v>
      </c>
    </row>
    <row r="100" spans="1:25" x14ac:dyDescent="0.3">
      <c r="A100" t="s">
        <v>24</v>
      </c>
      <c r="B100" t="s">
        <v>23</v>
      </c>
      <c r="C100">
        <v>1197831</v>
      </c>
      <c r="D100" s="9">
        <v>44061</v>
      </c>
      <c r="E100" s="8" t="str">
        <f>TEXT(Table1[[#This Row],[Invoice Date]],"dd-mm-yyyy")</f>
        <v>18-08-2020</v>
      </c>
      <c r="F100" s="1" t="str">
        <f t="shared" si="4"/>
        <v>August</v>
      </c>
      <c r="G100" s="1" t="str">
        <f t="shared" si="5"/>
        <v>2020</v>
      </c>
      <c r="H100" s="1" t="str">
        <f t="shared" si="6"/>
        <v>Tuesday</v>
      </c>
      <c r="I100" s="1" t="str">
        <f t="shared" si="7"/>
        <v>18</v>
      </c>
      <c r="J100" t="s">
        <v>26</v>
      </c>
      <c r="K100" t="s">
        <v>27</v>
      </c>
      <c r="L100" t="s">
        <v>28</v>
      </c>
      <c r="M100" t="s">
        <v>16</v>
      </c>
      <c r="N100">
        <v>40</v>
      </c>
      <c r="O100">
        <v>950</v>
      </c>
      <c r="P100">
        <v>380000</v>
      </c>
      <c r="Q100">
        <v>133000</v>
      </c>
      <c r="R100">
        <v>0.35</v>
      </c>
      <c r="S100" t="s">
        <v>23</v>
      </c>
      <c r="T100" t="str">
        <f>IF(Table1[[#This Row],[Units Sold]]&gt; 700,"High Units","low Units")</f>
        <v>High Units</v>
      </c>
      <c r="U100">
        <f>SUM(Table1[[#This Row],[Operating Profit]])/SUM(Table1[Operating Profit])*100</f>
        <v>4.0043943320152695E-2</v>
      </c>
      <c r="V100">
        <f>SUM(Table1[[#This Row],[Price per Unit]]*Table1[[#This Row],[Units Sold]])</f>
        <v>38000</v>
      </c>
      <c r="W100">
        <f>SUM(Table1[[#This Row],[Total Sales]]-Table1[[#This Row],[Operating Profit]])</f>
        <v>247000</v>
      </c>
      <c r="X100">
        <f>SUM(Table1[[#This Row],[Total Sales]]-Table1[[#This Row],[Cost]])</f>
        <v>133000</v>
      </c>
      <c r="Y100">
        <f>SUM(Table1[[#This Row],[profit/loss]])/SUM(Table1[profit/loss])</f>
        <v>4.0043943320152694E-4</v>
      </c>
    </row>
    <row r="101" spans="1:25" x14ac:dyDescent="0.3">
      <c r="A101" t="s">
        <v>24</v>
      </c>
      <c r="B101" t="s">
        <v>23</v>
      </c>
      <c r="C101">
        <v>1197831</v>
      </c>
      <c r="D101" s="9">
        <v>44062</v>
      </c>
      <c r="E101" s="8" t="str">
        <f>TEXT(Table1[[#This Row],[Invoice Date]],"dd-mm-yyyy")</f>
        <v>19-08-2020</v>
      </c>
      <c r="F101" s="1" t="str">
        <f t="shared" si="4"/>
        <v>August</v>
      </c>
      <c r="G101" s="1" t="str">
        <f t="shared" si="5"/>
        <v>2020</v>
      </c>
      <c r="H101" s="1" t="str">
        <f t="shared" si="6"/>
        <v>Wednesday</v>
      </c>
      <c r="I101" s="1" t="str">
        <f t="shared" si="7"/>
        <v>19</v>
      </c>
      <c r="J101" t="s">
        <v>26</v>
      </c>
      <c r="K101" t="s">
        <v>27</v>
      </c>
      <c r="L101" t="s">
        <v>28</v>
      </c>
      <c r="M101" t="s">
        <v>18</v>
      </c>
      <c r="N101">
        <v>45</v>
      </c>
      <c r="O101">
        <v>950</v>
      </c>
      <c r="P101">
        <v>427500</v>
      </c>
      <c r="Q101">
        <v>149625</v>
      </c>
      <c r="R101">
        <v>0.35</v>
      </c>
      <c r="S101" t="s">
        <v>23</v>
      </c>
      <c r="T101" t="str">
        <f>IF(Table1[[#This Row],[Units Sold]]&gt; 700,"High Units","low Units")</f>
        <v>High Units</v>
      </c>
      <c r="U101">
        <f>SUM(Table1[[#This Row],[Operating Profit]])/SUM(Table1[Operating Profit])*100</f>
        <v>4.5049436235171783E-2</v>
      </c>
      <c r="V101">
        <f>SUM(Table1[[#This Row],[Price per Unit]]*Table1[[#This Row],[Units Sold]])</f>
        <v>42750</v>
      </c>
      <c r="W101">
        <f>SUM(Table1[[#This Row],[Total Sales]]-Table1[[#This Row],[Operating Profit]])</f>
        <v>277875</v>
      </c>
      <c r="X101">
        <f>SUM(Table1[[#This Row],[Total Sales]]-Table1[[#This Row],[Cost]])</f>
        <v>149625</v>
      </c>
      <c r="Y101">
        <f>SUM(Table1[[#This Row],[profit/loss]])/SUM(Table1[profit/loss])</f>
        <v>4.5049436235171782E-4</v>
      </c>
    </row>
    <row r="102" spans="1:25" x14ac:dyDescent="0.3">
      <c r="A102" t="s">
        <v>24</v>
      </c>
      <c r="B102" t="s">
        <v>23</v>
      </c>
      <c r="C102">
        <v>1197831</v>
      </c>
      <c r="D102" s="9">
        <v>44063</v>
      </c>
      <c r="E102" s="8" t="str">
        <f>TEXT(Table1[[#This Row],[Invoice Date]],"dd-mm-yyyy")</f>
        <v>20-08-2020</v>
      </c>
      <c r="F102" s="1" t="str">
        <f t="shared" si="4"/>
        <v>August</v>
      </c>
      <c r="G102" s="1" t="str">
        <f t="shared" si="5"/>
        <v>2020</v>
      </c>
      <c r="H102" s="1" t="str">
        <f t="shared" si="6"/>
        <v>Thursday</v>
      </c>
      <c r="I102" s="1" t="str">
        <f t="shared" si="7"/>
        <v>20</v>
      </c>
      <c r="J102" t="s">
        <v>26</v>
      </c>
      <c r="K102" t="s">
        <v>27</v>
      </c>
      <c r="L102" t="s">
        <v>28</v>
      </c>
      <c r="M102" t="s">
        <v>19</v>
      </c>
      <c r="N102">
        <v>40</v>
      </c>
      <c r="O102">
        <v>800</v>
      </c>
      <c r="P102">
        <v>320000</v>
      </c>
      <c r="Q102">
        <v>112000</v>
      </c>
      <c r="R102">
        <v>0.35</v>
      </c>
      <c r="S102" t="s">
        <v>23</v>
      </c>
      <c r="T102" t="str">
        <f>IF(Table1[[#This Row],[Units Sold]]&gt; 700,"High Units","low Units")</f>
        <v>High Units</v>
      </c>
      <c r="U102">
        <f>SUM(Table1[[#This Row],[Operating Profit]])/SUM(Table1[Operating Profit])*100</f>
        <v>3.3721215427497009E-2</v>
      </c>
      <c r="V102">
        <f>SUM(Table1[[#This Row],[Price per Unit]]*Table1[[#This Row],[Units Sold]])</f>
        <v>32000</v>
      </c>
      <c r="W102">
        <f>SUM(Table1[[#This Row],[Total Sales]]-Table1[[#This Row],[Operating Profit]])</f>
        <v>208000</v>
      </c>
      <c r="X102">
        <f>SUM(Table1[[#This Row],[Total Sales]]-Table1[[#This Row],[Cost]])</f>
        <v>112000</v>
      </c>
      <c r="Y102">
        <f>SUM(Table1[[#This Row],[profit/loss]])/SUM(Table1[profit/loss])</f>
        <v>3.3721215427497006E-4</v>
      </c>
    </row>
    <row r="103" spans="1:25" x14ac:dyDescent="0.3">
      <c r="A103" t="s">
        <v>24</v>
      </c>
      <c r="B103" t="s">
        <v>23</v>
      </c>
      <c r="C103">
        <v>1197831</v>
      </c>
      <c r="D103" s="9">
        <v>44064</v>
      </c>
      <c r="E103" s="8" t="str">
        <f>TEXT(Table1[[#This Row],[Invoice Date]],"dd-mm-yyyy")</f>
        <v>21-08-2020</v>
      </c>
      <c r="F103" s="1" t="str">
        <f t="shared" si="4"/>
        <v>August</v>
      </c>
      <c r="G103" s="1" t="str">
        <f t="shared" si="5"/>
        <v>2020</v>
      </c>
      <c r="H103" s="1" t="str">
        <f t="shared" si="6"/>
        <v>Friday</v>
      </c>
      <c r="I103" s="1" t="str">
        <f t="shared" si="7"/>
        <v>21</v>
      </c>
      <c r="J103" t="s">
        <v>26</v>
      </c>
      <c r="K103" t="s">
        <v>27</v>
      </c>
      <c r="L103" t="s">
        <v>28</v>
      </c>
      <c r="M103" t="s">
        <v>20</v>
      </c>
      <c r="N103">
        <v>40</v>
      </c>
      <c r="O103">
        <v>750</v>
      </c>
      <c r="P103">
        <v>300000</v>
      </c>
      <c r="Q103">
        <v>135000</v>
      </c>
      <c r="R103">
        <v>0.45</v>
      </c>
      <c r="S103" t="s">
        <v>23</v>
      </c>
      <c r="T103" t="str">
        <f>IF(Table1[[#This Row],[Units Sold]]&gt; 700,"High Units","low Units")</f>
        <v>High Units</v>
      </c>
      <c r="U103">
        <f>SUM(Table1[[#This Row],[Operating Profit]])/SUM(Table1[Operating Profit])*100</f>
        <v>4.0646107881357994E-2</v>
      </c>
      <c r="V103">
        <f>SUM(Table1[[#This Row],[Price per Unit]]*Table1[[#This Row],[Units Sold]])</f>
        <v>30000</v>
      </c>
      <c r="W103">
        <f>SUM(Table1[[#This Row],[Total Sales]]-Table1[[#This Row],[Operating Profit]])</f>
        <v>165000</v>
      </c>
      <c r="X103">
        <f>SUM(Table1[[#This Row],[Total Sales]]-Table1[[#This Row],[Cost]])</f>
        <v>135000</v>
      </c>
      <c r="Y103">
        <f>SUM(Table1[[#This Row],[profit/loss]])/SUM(Table1[profit/loss])</f>
        <v>4.0646107881357995E-4</v>
      </c>
    </row>
    <row r="104" spans="1:25" x14ac:dyDescent="0.3">
      <c r="A104" t="s">
        <v>24</v>
      </c>
      <c r="B104" t="s">
        <v>23</v>
      </c>
      <c r="C104">
        <v>1197831</v>
      </c>
      <c r="D104" s="9">
        <v>44065</v>
      </c>
      <c r="E104" s="8" t="str">
        <f>TEXT(Table1[[#This Row],[Invoice Date]],"dd-mm-yyyy")</f>
        <v>22-08-2020</v>
      </c>
      <c r="F104" s="1" t="str">
        <f t="shared" si="4"/>
        <v>August</v>
      </c>
      <c r="G104" s="1" t="str">
        <f t="shared" si="5"/>
        <v>2020</v>
      </c>
      <c r="H104" s="1" t="str">
        <f t="shared" si="6"/>
        <v>Saturday</v>
      </c>
      <c r="I104" s="1" t="str">
        <f t="shared" si="7"/>
        <v>22</v>
      </c>
      <c r="J104" t="s">
        <v>26</v>
      </c>
      <c r="K104" t="s">
        <v>27</v>
      </c>
      <c r="L104" t="s">
        <v>28</v>
      </c>
      <c r="M104" t="s">
        <v>21</v>
      </c>
      <c r="N104">
        <v>45</v>
      </c>
      <c r="O104">
        <v>650</v>
      </c>
      <c r="P104">
        <v>292500</v>
      </c>
      <c r="Q104">
        <v>87750</v>
      </c>
      <c r="R104">
        <v>0.3</v>
      </c>
      <c r="S104" t="s">
        <v>23</v>
      </c>
      <c r="T104" t="str">
        <f>IF(Table1[[#This Row],[Units Sold]]&gt; 700,"High Units","low Units")</f>
        <v>low Units</v>
      </c>
      <c r="U104">
        <f>SUM(Table1[[#This Row],[Operating Profit]])/SUM(Table1[Operating Profit])*100</f>
        <v>2.6419970122882698E-2</v>
      </c>
      <c r="V104">
        <f>SUM(Table1[[#This Row],[Price per Unit]]*Table1[[#This Row],[Units Sold]])</f>
        <v>29250</v>
      </c>
      <c r="W104">
        <f>SUM(Table1[[#This Row],[Total Sales]]-Table1[[#This Row],[Operating Profit]])</f>
        <v>204750</v>
      </c>
      <c r="X104">
        <f>SUM(Table1[[#This Row],[Total Sales]]-Table1[[#This Row],[Cost]])</f>
        <v>87750</v>
      </c>
      <c r="Y104">
        <f>SUM(Table1[[#This Row],[profit/loss]])/SUM(Table1[profit/loss])</f>
        <v>2.6419970122882697E-4</v>
      </c>
    </row>
    <row r="105" spans="1:25" x14ac:dyDescent="0.3">
      <c r="A105" t="s">
        <v>24</v>
      </c>
      <c r="B105" t="s">
        <v>23</v>
      </c>
      <c r="C105">
        <v>1197831</v>
      </c>
      <c r="D105" s="9">
        <v>44066</v>
      </c>
      <c r="E105" s="8" t="str">
        <f>TEXT(Table1[[#This Row],[Invoice Date]],"dd-mm-yyyy")</f>
        <v>23-08-2020</v>
      </c>
      <c r="F105" s="1" t="str">
        <f t="shared" si="4"/>
        <v>August</v>
      </c>
      <c r="G105" s="1" t="str">
        <f t="shared" si="5"/>
        <v>2020</v>
      </c>
      <c r="H105" s="1" t="str">
        <f t="shared" si="6"/>
        <v>Sunday</v>
      </c>
      <c r="I105" s="1" t="str">
        <f t="shared" si="7"/>
        <v>23</v>
      </c>
      <c r="J105" t="s">
        <v>26</v>
      </c>
      <c r="K105" t="s">
        <v>27</v>
      </c>
      <c r="L105" t="s">
        <v>28</v>
      </c>
      <c r="M105" t="s">
        <v>22</v>
      </c>
      <c r="N105">
        <v>50</v>
      </c>
      <c r="O105">
        <v>1000</v>
      </c>
      <c r="P105">
        <v>500000</v>
      </c>
      <c r="Q105">
        <v>250000</v>
      </c>
      <c r="R105">
        <v>0.5</v>
      </c>
      <c r="S105" t="s">
        <v>23</v>
      </c>
      <c r="T105" t="str">
        <f>IF(Table1[[#This Row],[Units Sold]]&gt; 700,"High Units","low Units")</f>
        <v>High Units</v>
      </c>
      <c r="U105">
        <f>SUM(Table1[[#This Row],[Operating Profit]])/SUM(Table1[Operating Profit])*100</f>
        <v>7.5270570150662963E-2</v>
      </c>
      <c r="V105">
        <f>SUM(Table1[[#This Row],[Price per Unit]]*Table1[[#This Row],[Units Sold]])</f>
        <v>50000</v>
      </c>
      <c r="W105">
        <f>SUM(Table1[[#This Row],[Total Sales]]-Table1[[#This Row],[Operating Profit]])</f>
        <v>250000</v>
      </c>
      <c r="X105">
        <f>SUM(Table1[[#This Row],[Total Sales]]-Table1[[#This Row],[Cost]])</f>
        <v>250000</v>
      </c>
      <c r="Y105">
        <f>SUM(Table1[[#This Row],[profit/loss]])/SUM(Table1[profit/loss])</f>
        <v>7.5270570150662958E-4</v>
      </c>
    </row>
    <row r="106" spans="1:25" x14ac:dyDescent="0.3">
      <c r="A106" t="s">
        <v>24</v>
      </c>
      <c r="B106" t="s">
        <v>23</v>
      </c>
      <c r="C106">
        <v>1197831</v>
      </c>
      <c r="D106" s="9">
        <v>44067</v>
      </c>
      <c r="E106" s="8" t="str">
        <f>TEXT(Table1[[#This Row],[Invoice Date]],"dd-mm-yyyy")</f>
        <v>24-08-2020</v>
      </c>
      <c r="F106" s="1" t="str">
        <f t="shared" si="4"/>
        <v>August</v>
      </c>
      <c r="G106" s="1" t="str">
        <f t="shared" si="5"/>
        <v>2020</v>
      </c>
      <c r="H106" s="1" t="str">
        <f t="shared" si="6"/>
        <v>Monday</v>
      </c>
      <c r="I106" s="1" t="str">
        <f t="shared" si="7"/>
        <v>24</v>
      </c>
      <c r="J106" t="s">
        <v>26</v>
      </c>
      <c r="K106" t="s">
        <v>27</v>
      </c>
      <c r="L106" t="s">
        <v>28</v>
      </c>
      <c r="M106" t="s">
        <v>16</v>
      </c>
      <c r="N106">
        <v>40</v>
      </c>
      <c r="O106">
        <v>950</v>
      </c>
      <c r="P106">
        <v>380000</v>
      </c>
      <c r="Q106">
        <v>133000</v>
      </c>
      <c r="R106">
        <v>0.35</v>
      </c>
      <c r="S106" t="s">
        <v>23</v>
      </c>
      <c r="T106" t="str">
        <f>IF(Table1[[#This Row],[Units Sold]]&gt; 700,"High Units","low Units")</f>
        <v>High Units</v>
      </c>
      <c r="U106">
        <f>SUM(Table1[[#This Row],[Operating Profit]])/SUM(Table1[Operating Profit])*100</f>
        <v>4.0043943320152695E-2</v>
      </c>
      <c r="V106">
        <f>SUM(Table1[[#This Row],[Price per Unit]]*Table1[[#This Row],[Units Sold]])</f>
        <v>38000</v>
      </c>
      <c r="W106">
        <f>SUM(Table1[[#This Row],[Total Sales]]-Table1[[#This Row],[Operating Profit]])</f>
        <v>247000</v>
      </c>
      <c r="X106">
        <f>SUM(Table1[[#This Row],[Total Sales]]-Table1[[#This Row],[Cost]])</f>
        <v>133000</v>
      </c>
      <c r="Y106">
        <f>SUM(Table1[[#This Row],[profit/loss]])/SUM(Table1[profit/loss])</f>
        <v>4.0043943320152694E-4</v>
      </c>
    </row>
    <row r="107" spans="1:25" x14ac:dyDescent="0.3">
      <c r="A107" t="s">
        <v>24</v>
      </c>
      <c r="B107" t="s">
        <v>23</v>
      </c>
      <c r="C107">
        <v>1197831</v>
      </c>
      <c r="D107" s="9">
        <v>44068</v>
      </c>
      <c r="E107" s="8" t="str">
        <f>TEXT(Table1[[#This Row],[Invoice Date]],"dd-mm-yyyy")</f>
        <v>25-08-2020</v>
      </c>
      <c r="F107" s="1" t="str">
        <f t="shared" si="4"/>
        <v>August</v>
      </c>
      <c r="G107" s="1" t="str">
        <f t="shared" si="5"/>
        <v>2020</v>
      </c>
      <c r="H107" s="1" t="str">
        <f t="shared" si="6"/>
        <v>Tuesday</v>
      </c>
      <c r="I107" s="1" t="str">
        <f t="shared" si="7"/>
        <v>25</v>
      </c>
      <c r="J107" t="s">
        <v>26</v>
      </c>
      <c r="K107" t="s">
        <v>27</v>
      </c>
      <c r="L107" t="s">
        <v>28</v>
      </c>
      <c r="M107" t="s">
        <v>18</v>
      </c>
      <c r="N107">
        <v>45</v>
      </c>
      <c r="O107">
        <v>950</v>
      </c>
      <c r="P107">
        <v>427500</v>
      </c>
      <c r="Q107">
        <v>149625</v>
      </c>
      <c r="R107">
        <v>0.35</v>
      </c>
      <c r="S107" t="s">
        <v>23</v>
      </c>
      <c r="T107" t="str">
        <f>IF(Table1[[#This Row],[Units Sold]]&gt; 700,"High Units","low Units")</f>
        <v>High Units</v>
      </c>
      <c r="U107">
        <f>SUM(Table1[[#This Row],[Operating Profit]])/SUM(Table1[Operating Profit])*100</f>
        <v>4.5049436235171783E-2</v>
      </c>
      <c r="V107">
        <f>SUM(Table1[[#This Row],[Price per Unit]]*Table1[[#This Row],[Units Sold]])</f>
        <v>42750</v>
      </c>
      <c r="W107">
        <f>SUM(Table1[[#This Row],[Total Sales]]-Table1[[#This Row],[Operating Profit]])</f>
        <v>277875</v>
      </c>
      <c r="X107">
        <f>SUM(Table1[[#This Row],[Total Sales]]-Table1[[#This Row],[Cost]])</f>
        <v>149625</v>
      </c>
      <c r="Y107">
        <f>SUM(Table1[[#This Row],[profit/loss]])/SUM(Table1[profit/loss])</f>
        <v>4.5049436235171782E-4</v>
      </c>
    </row>
    <row r="108" spans="1:25" x14ac:dyDescent="0.3">
      <c r="A108" t="s">
        <v>24</v>
      </c>
      <c r="B108" t="s">
        <v>23</v>
      </c>
      <c r="C108">
        <v>1197831</v>
      </c>
      <c r="D108" s="9">
        <v>44069</v>
      </c>
      <c r="E108" s="8" t="str">
        <f>TEXT(Table1[[#This Row],[Invoice Date]],"dd-mm-yyyy")</f>
        <v>26-08-2020</v>
      </c>
      <c r="F108" s="1" t="str">
        <f t="shared" si="4"/>
        <v>August</v>
      </c>
      <c r="G108" s="1" t="str">
        <f t="shared" si="5"/>
        <v>2020</v>
      </c>
      <c r="H108" s="1" t="str">
        <f t="shared" si="6"/>
        <v>Wednesday</v>
      </c>
      <c r="I108" s="1" t="str">
        <f t="shared" si="7"/>
        <v>26</v>
      </c>
      <c r="J108" t="s">
        <v>26</v>
      </c>
      <c r="K108" t="s">
        <v>27</v>
      </c>
      <c r="L108" t="s">
        <v>28</v>
      </c>
      <c r="M108" t="s">
        <v>19</v>
      </c>
      <c r="N108">
        <v>40</v>
      </c>
      <c r="O108">
        <v>1100</v>
      </c>
      <c r="P108">
        <v>440000</v>
      </c>
      <c r="Q108">
        <v>154000</v>
      </c>
      <c r="R108">
        <v>0.35</v>
      </c>
      <c r="S108" t="s">
        <v>23</v>
      </c>
      <c r="T108" t="str">
        <f>IF(Table1[[#This Row],[Units Sold]]&gt; 700,"High Units","low Units")</f>
        <v>High Units</v>
      </c>
      <c r="U108">
        <f>SUM(Table1[[#This Row],[Operating Profit]])/SUM(Table1[Operating Profit])*100</f>
        <v>4.636667121280838E-2</v>
      </c>
      <c r="V108">
        <f>SUM(Table1[[#This Row],[Price per Unit]]*Table1[[#This Row],[Units Sold]])</f>
        <v>44000</v>
      </c>
      <c r="W108">
        <f>SUM(Table1[[#This Row],[Total Sales]]-Table1[[#This Row],[Operating Profit]])</f>
        <v>286000</v>
      </c>
      <c r="X108">
        <f>SUM(Table1[[#This Row],[Total Sales]]-Table1[[#This Row],[Cost]])</f>
        <v>154000</v>
      </c>
      <c r="Y108">
        <f>SUM(Table1[[#This Row],[profit/loss]])/SUM(Table1[profit/loss])</f>
        <v>4.6366671212808383E-4</v>
      </c>
    </row>
    <row r="109" spans="1:25" x14ac:dyDescent="0.3">
      <c r="A109" t="s">
        <v>24</v>
      </c>
      <c r="B109" t="s">
        <v>23</v>
      </c>
      <c r="C109">
        <v>1197831</v>
      </c>
      <c r="D109" s="9">
        <v>44070</v>
      </c>
      <c r="E109" s="8" t="str">
        <f>TEXT(Table1[[#This Row],[Invoice Date]],"dd-mm-yyyy")</f>
        <v>27-08-2020</v>
      </c>
      <c r="F109" s="1" t="str">
        <f t="shared" si="4"/>
        <v>August</v>
      </c>
      <c r="G109" s="1" t="str">
        <f t="shared" si="5"/>
        <v>2020</v>
      </c>
      <c r="H109" s="1" t="str">
        <f t="shared" si="6"/>
        <v>Thursday</v>
      </c>
      <c r="I109" s="1" t="str">
        <f t="shared" si="7"/>
        <v>27</v>
      </c>
      <c r="J109" t="s">
        <v>26</v>
      </c>
      <c r="K109" t="s">
        <v>27</v>
      </c>
      <c r="L109" t="s">
        <v>28</v>
      </c>
      <c r="M109" t="s">
        <v>20</v>
      </c>
      <c r="N109">
        <v>40</v>
      </c>
      <c r="O109">
        <v>700</v>
      </c>
      <c r="P109">
        <v>280000</v>
      </c>
      <c r="Q109">
        <v>126000</v>
      </c>
      <c r="R109">
        <v>0.45</v>
      </c>
      <c r="S109" t="s">
        <v>23</v>
      </c>
      <c r="T109" t="str">
        <f>IF(Table1[[#This Row],[Units Sold]]&gt; 700,"High Units","low Units")</f>
        <v>low Units</v>
      </c>
      <c r="U109">
        <f>SUM(Table1[[#This Row],[Operating Profit]])/SUM(Table1[Operating Profit])*100</f>
        <v>3.7936367355934128E-2</v>
      </c>
      <c r="V109">
        <f>SUM(Table1[[#This Row],[Price per Unit]]*Table1[[#This Row],[Units Sold]])</f>
        <v>28000</v>
      </c>
      <c r="W109">
        <f>SUM(Table1[[#This Row],[Total Sales]]-Table1[[#This Row],[Operating Profit]])</f>
        <v>154000</v>
      </c>
      <c r="X109">
        <f>SUM(Table1[[#This Row],[Total Sales]]-Table1[[#This Row],[Cost]])</f>
        <v>126000</v>
      </c>
      <c r="Y109">
        <f>SUM(Table1[[#This Row],[profit/loss]])/SUM(Table1[profit/loss])</f>
        <v>3.793636735593413E-4</v>
      </c>
    </row>
    <row r="110" spans="1:25" x14ac:dyDescent="0.3">
      <c r="A110" t="s">
        <v>24</v>
      </c>
      <c r="B110" t="s">
        <v>23</v>
      </c>
      <c r="C110">
        <v>1197831</v>
      </c>
      <c r="D110" s="9">
        <v>44071</v>
      </c>
      <c r="E110" s="8" t="str">
        <f>TEXT(Table1[[#This Row],[Invoice Date]],"dd-mm-yyyy")</f>
        <v>28-08-2020</v>
      </c>
      <c r="F110" s="1" t="str">
        <f t="shared" si="4"/>
        <v>August</v>
      </c>
      <c r="G110" s="1" t="str">
        <f t="shared" si="5"/>
        <v>2020</v>
      </c>
      <c r="H110" s="1" t="str">
        <f t="shared" si="6"/>
        <v>Friday</v>
      </c>
      <c r="I110" s="1" t="str">
        <f t="shared" si="7"/>
        <v>28</v>
      </c>
      <c r="J110" t="s">
        <v>26</v>
      </c>
      <c r="K110" t="s">
        <v>27</v>
      </c>
      <c r="L110" t="s">
        <v>28</v>
      </c>
      <c r="M110" t="s">
        <v>21</v>
      </c>
      <c r="N110">
        <v>45</v>
      </c>
      <c r="O110">
        <v>700</v>
      </c>
      <c r="P110">
        <v>315000</v>
      </c>
      <c r="Q110">
        <v>94500</v>
      </c>
      <c r="R110">
        <v>0.3</v>
      </c>
      <c r="S110" t="s">
        <v>23</v>
      </c>
      <c r="T110" t="str">
        <f>IF(Table1[[#This Row],[Units Sold]]&gt; 700,"High Units","low Units")</f>
        <v>low Units</v>
      </c>
      <c r="U110">
        <f>SUM(Table1[[#This Row],[Operating Profit]])/SUM(Table1[Operating Profit])*100</f>
        <v>2.8452275516950596E-2</v>
      </c>
      <c r="V110">
        <f>SUM(Table1[[#This Row],[Price per Unit]]*Table1[[#This Row],[Units Sold]])</f>
        <v>31500</v>
      </c>
      <c r="W110">
        <f>SUM(Table1[[#This Row],[Total Sales]]-Table1[[#This Row],[Operating Profit]])</f>
        <v>220500</v>
      </c>
      <c r="X110">
        <f>SUM(Table1[[#This Row],[Total Sales]]-Table1[[#This Row],[Cost]])</f>
        <v>94500</v>
      </c>
      <c r="Y110">
        <f>SUM(Table1[[#This Row],[profit/loss]])/SUM(Table1[profit/loss])</f>
        <v>2.8452275516950597E-4</v>
      </c>
    </row>
    <row r="111" spans="1:25" x14ac:dyDescent="0.3">
      <c r="A111" t="s">
        <v>24</v>
      </c>
      <c r="B111" t="s">
        <v>23</v>
      </c>
      <c r="C111">
        <v>1197831</v>
      </c>
      <c r="D111" s="9">
        <v>44072</v>
      </c>
      <c r="E111" s="8" t="str">
        <f>TEXT(Table1[[#This Row],[Invoice Date]],"dd-mm-yyyy")</f>
        <v>29-08-2020</v>
      </c>
      <c r="F111" s="1" t="str">
        <f t="shared" si="4"/>
        <v>August</v>
      </c>
      <c r="G111" s="1" t="str">
        <f t="shared" si="5"/>
        <v>2020</v>
      </c>
      <c r="H111" s="1" t="str">
        <f t="shared" si="6"/>
        <v>Saturday</v>
      </c>
      <c r="I111" s="1" t="str">
        <f t="shared" si="7"/>
        <v>29</v>
      </c>
      <c r="J111" t="s">
        <v>26</v>
      </c>
      <c r="K111" t="s">
        <v>27</v>
      </c>
      <c r="L111" t="s">
        <v>28</v>
      </c>
      <c r="M111" t="s">
        <v>22</v>
      </c>
      <c r="N111">
        <v>50</v>
      </c>
      <c r="O111">
        <v>975</v>
      </c>
      <c r="P111">
        <v>487500</v>
      </c>
      <c r="Q111">
        <v>243750</v>
      </c>
      <c r="R111">
        <v>0.5</v>
      </c>
      <c r="S111" t="s">
        <v>23</v>
      </c>
      <c r="T111" t="str">
        <f>IF(Table1[[#This Row],[Units Sold]]&gt; 700,"High Units","low Units")</f>
        <v>High Units</v>
      </c>
      <c r="U111">
        <f>SUM(Table1[[#This Row],[Operating Profit]])/SUM(Table1[Operating Profit])*100</f>
        <v>7.3388805896896392E-2</v>
      </c>
      <c r="V111">
        <f>SUM(Table1[[#This Row],[Price per Unit]]*Table1[[#This Row],[Units Sold]])</f>
        <v>48750</v>
      </c>
      <c r="W111">
        <f>SUM(Table1[[#This Row],[Total Sales]]-Table1[[#This Row],[Operating Profit]])</f>
        <v>243750</v>
      </c>
      <c r="X111">
        <f>SUM(Table1[[#This Row],[Total Sales]]-Table1[[#This Row],[Cost]])</f>
        <v>243750</v>
      </c>
      <c r="Y111">
        <f>SUM(Table1[[#This Row],[profit/loss]])/SUM(Table1[profit/loss])</f>
        <v>7.3388805896896386E-4</v>
      </c>
    </row>
    <row r="112" spans="1:25" x14ac:dyDescent="0.3">
      <c r="A112" t="s">
        <v>24</v>
      </c>
      <c r="B112" t="s">
        <v>23</v>
      </c>
      <c r="C112">
        <v>1197831</v>
      </c>
      <c r="D112" s="9">
        <v>44073</v>
      </c>
      <c r="E112" s="8" t="str">
        <f>TEXT(Table1[[#This Row],[Invoice Date]],"dd-mm-yyyy")</f>
        <v>30-08-2020</v>
      </c>
      <c r="F112" s="1" t="str">
        <f t="shared" si="4"/>
        <v>August</v>
      </c>
      <c r="G112" s="1" t="str">
        <f t="shared" si="5"/>
        <v>2020</v>
      </c>
      <c r="H112" s="1" t="str">
        <f t="shared" si="6"/>
        <v>Sunday</v>
      </c>
      <c r="I112" s="1" t="str">
        <f t="shared" si="7"/>
        <v>30</v>
      </c>
      <c r="J112" t="s">
        <v>26</v>
      </c>
      <c r="K112" t="s">
        <v>27</v>
      </c>
      <c r="L112" t="s">
        <v>28</v>
      </c>
      <c r="M112" t="s">
        <v>16</v>
      </c>
      <c r="N112">
        <v>40</v>
      </c>
      <c r="O112">
        <v>925</v>
      </c>
      <c r="P112">
        <v>370000</v>
      </c>
      <c r="Q112">
        <v>129500</v>
      </c>
      <c r="R112">
        <v>0.35</v>
      </c>
      <c r="S112" t="s">
        <v>23</v>
      </c>
      <c r="T112" t="str">
        <f>IF(Table1[[#This Row],[Units Sold]]&gt; 700,"High Units","low Units")</f>
        <v>High Units</v>
      </c>
      <c r="U112">
        <f>SUM(Table1[[#This Row],[Operating Profit]])/SUM(Table1[Operating Profit])*100</f>
        <v>3.8990155338043411E-2</v>
      </c>
      <c r="V112">
        <f>SUM(Table1[[#This Row],[Price per Unit]]*Table1[[#This Row],[Units Sold]])</f>
        <v>37000</v>
      </c>
      <c r="W112">
        <f>SUM(Table1[[#This Row],[Total Sales]]-Table1[[#This Row],[Operating Profit]])</f>
        <v>240500</v>
      </c>
      <c r="X112">
        <f>SUM(Table1[[#This Row],[Total Sales]]-Table1[[#This Row],[Cost]])</f>
        <v>129500</v>
      </c>
      <c r="Y112">
        <f>SUM(Table1[[#This Row],[profit/loss]])/SUM(Table1[profit/loss])</f>
        <v>3.8990155338043415E-4</v>
      </c>
    </row>
    <row r="113" spans="1:25" x14ac:dyDescent="0.3">
      <c r="A113" t="s">
        <v>24</v>
      </c>
      <c r="B113" t="s">
        <v>23</v>
      </c>
      <c r="C113">
        <v>1197831</v>
      </c>
      <c r="D113" s="9">
        <v>44074</v>
      </c>
      <c r="E113" s="8" t="str">
        <f>TEXT(Table1[[#This Row],[Invoice Date]],"dd-mm-yyyy")</f>
        <v>31-08-2020</v>
      </c>
      <c r="F113" s="1" t="str">
        <f t="shared" si="4"/>
        <v>August</v>
      </c>
      <c r="G113" s="1" t="str">
        <f t="shared" si="5"/>
        <v>2020</v>
      </c>
      <c r="H113" s="1" t="str">
        <f t="shared" si="6"/>
        <v>Monday</v>
      </c>
      <c r="I113" s="1" t="str">
        <f t="shared" si="7"/>
        <v>31</v>
      </c>
      <c r="J113" t="s">
        <v>26</v>
      </c>
      <c r="K113" t="s">
        <v>27</v>
      </c>
      <c r="L113" t="s">
        <v>28</v>
      </c>
      <c r="M113" t="s">
        <v>18</v>
      </c>
      <c r="N113">
        <v>45</v>
      </c>
      <c r="O113">
        <v>925</v>
      </c>
      <c r="P113">
        <v>416250</v>
      </c>
      <c r="Q113">
        <v>145688</v>
      </c>
      <c r="R113">
        <v>0.35</v>
      </c>
      <c r="S113" t="s">
        <v>23</v>
      </c>
      <c r="T113" t="str">
        <f>IF(Table1[[#This Row],[Units Sold]]&gt; 700,"High Units","low Units")</f>
        <v>High Units</v>
      </c>
      <c r="U113">
        <f>SUM(Table1[[#This Row],[Operating Profit]])/SUM(Table1[Operating Profit])*100</f>
        <v>4.3864075296439139E-2</v>
      </c>
      <c r="V113">
        <f>SUM(Table1[[#This Row],[Price per Unit]]*Table1[[#This Row],[Units Sold]])</f>
        <v>41625</v>
      </c>
      <c r="W113">
        <f>SUM(Table1[[#This Row],[Total Sales]]-Table1[[#This Row],[Operating Profit]])</f>
        <v>270562</v>
      </c>
      <c r="X113">
        <f>SUM(Table1[[#This Row],[Total Sales]]-Table1[[#This Row],[Cost]])</f>
        <v>145688</v>
      </c>
      <c r="Y113">
        <f>SUM(Table1[[#This Row],[profit/loss]])/SUM(Table1[profit/loss])</f>
        <v>4.3864075296439143E-4</v>
      </c>
    </row>
    <row r="114" spans="1:25" x14ac:dyDescent="0.3">
      <c r="A114" t="s">
        <v>24</v>
      </c>
      <c r="B114" t="s">
        <v>23</v>
      </c>
      <c r="C114">
        <v>1197831</v>
      </c>
      <c r="D114" s="9">
        <v>44075</v>
      </c>
      <c r="E114" s="8" t="str">
        <f>TEXT(Table1[[#This Row],[Invoice Date]],"dd-mm-yyyy")</f>
        <v>01-09-2020</v>
      </c>
      <c r="F114" s="1" t="str">
        <f t="shared" si="4"/>
        <v>September</v>
      </c>
      <c r="G114" s="1" t="str">
        <f t="shared" si="5"/>
        <v>2020</v>
      </c>
      <c r="H114" s="1" t="str">
        <f t="shared" si="6"/>
        <v>Tuesday</v>
      </c>
      <c r="I114" s="1" t="str">
        <f t="shared" si="7"/>
        <v>01</v>
      </c>
      <c r="J114" t="s">
        <v>26</v>
      </c>
      <c r="K114" t="s">
        <v>27</v>
      </c>
      <c r="L114" t="s">
        <v>28</v>
      </c>
      <c r="M114" t="s">
        <v>19</v>
      </c>
      <c r="N114">
        <v>40</v>
      </c>
      <c r="O114">
        <v>1100</v>
      </c>
      <c r="P114">
        <v>440000</v>
      </c>
      <c r="Q114">
        <v>154000</v>
      </c>
      <c r="R114">
        <v>0.35</v>
      </c>
      <c r="S114" t="s">
        <v>23</v>
      </c>
      <c r="T114" t="str">
        <f>IF(Table1[[#This Row],[Units Sold]]&gt; 700,"High Units","low Units")</f>
        <v>High Units</v>
      </c>
      <c r="U114">
        <f>SUM(Table1[[#This Row],[Operating Profit]])/SUM(Table1[Operating Profit])*100</f>
        <v>4.636667121280838E-2</v>
      </c>
      <c r="V114">
        <f>SUM(Table1[[#This Row],[Price per Unit]]*Table1[[#This Row],[Units Sold]])</f>
        <v>44000</v>
      </c>
      <c r="W114">
        <f>SUM(Table1[[#This Row],[Total Sales]]-Table1[[#This Row],[Operating Profit]])</f>
        <v>286000</v>
      </c>
      <c r="X114">
        <f>SUM(Table1[[#This Row],[Total Sales]]-Table1[[#This Row],[Cost]])</f>
        <v>154000</v>
      </c>
      <c r="Y114">
        <f>SUM(Table1[[#This Row],[profit/loss]])/SUM(Table1[profit/loss])</f>
        <v>4.6366671212808383E-4</v>
      </c>
    </row>
    <row r="115" spans="1:25" x14ac:dyDescent="0.3">
      <c r="A115" t="s">
        <v>24</v>
      </c>
      <c r="B115" t="s">
        <v>23</v>
      </c>
      <c r="C115">
        <v>1197831</v>
      </c>
      <c r="D115" s="9">
        <v>44076</v>
      </c>
      <c r="E115" s="8" t="str">
        <f>TEXT(Table1[[#This Row],[Invoice Date]],"dd-mm-yyyy")</f>
        <v>02-09-2020</v>
      </c>
      <c r="F115" s="1" t="str">
        <f t="shared" si="4"/>
        <v>September</v>
      </c>
      <c r="G115" s="1" t="str">
        <f t="shared" si="5"/>
        <v>2020</v>
      </c>
      <c r="H115" s="1" t="str">
        <f t="shared" si="6"/>
        <v>Wednesday</v>
      </c>
      <c r="I115" s="1" t="str">
        <f t="shared" si="7"/>
        <v>02</v>
      </c>
      <c r="J115" t="s">
        <v>26</v>
      </c>
      <c r="K115" t="s">
        <v>27</v>
      </c>
      <c r="L115" t="s">
        <v>28</v>
      </c>
      <c r="M115" t="s">
        <v>20</v>
      </c>
      <c r="N115">
        <v>40</v>
      </c>
      <c r="O115">
        <v>650</v>
      </c>
      <c r="P115">
        <v>260000</v>
      </c>
      <c r="Q115">
        <v>117000</v>
      </c>
      <c r="R115">
        <v>0.45</v>
      </c>
      <c r="S115" t="s">
        <v>23</v>
      </c>
      <c r="T115" t="str">
        <f>IF(Table1[[#This Row],[Units Sold]]&gt; 700,"High Units","low Units")</f>
        <v>low Units</v>
      </c>
      <c r="U115">
        <f>SUM(Table1[[#This Row],[Operating Profit]])/SUM(Table1[Operating Profit])*100</f>
        <v>3.5226626830510262E-2</v>
      </c>
      <c r="V115">
        <f>SUM(Table1[[#This Row],[Price per Unit]]*Table1[[#This Row],[Units Sold]])</f>
        <v>26000</v>
      </c>
      <c r="W115">
        <f>SUM(Table1[[#This Row],[Total Sales]]-Table1[[#This Row],[Operating Profit]])</f>
        <v>143000</v>
      </c>
      <c r="X115">
        <f>SUM(Table1[[#This Row],[Total Sales]]-Table1[[#This Row],[Cost]])</f>
        <v>117000</v>
      </c>
      <c r="Y115">
        <f>SUM(Table1[[#This Row],[profit/loss]])/SUM(Table1[profit/loss])</f>
        <v>3.5226626830510264E-4</v>
      </c>
    </row>
    <row r="116" spans="1:25" x14ac:dyDescent="0.3">
      <c r="A116" t="s">
        <v>24</v>
      </c>
      <c r="B116" t="s">
        <v>23</v>
      </c>
      <c r="C116">
        <v>1197831</v>
      </c>
      <c r="D116" s="9">
        <v>44077</v>
      </c>
      <c r="E116" s="8" t="str">
        <f>TEXT(Table1[[#This Row],[Invoice Date]],"dd-mm-yyyy")</f>
        <v>03-09-2020</v>
      </c>
      <c r="F116" s="1" t="str">
        <f t="shared" si="4"/>
        <v>September</v>
      </c>
      <c r="G116" s="1" t="str">
        <f t="shared" si="5"/>
        <v>2020</v>
      </c>
      <c r="H116" s="1" t="str">
        <f t="shared" si="6"/>
        <v>Thursday</v>
      </c>
      <c r="I116" s="1" t="str">
        <f t="shared" si="7"/>
        <v>03</v>
      </c>
      <c r="J116" t="s">
        <v>26</v>
      </c>
      <c r="K116" t="s">
        <v>27</v>
      </c>
      <c r="L116" t="s">
        <v>28</v>
      </c>
      <c r="M116" t="s">
        <v>21</v>
      </c>
      <c r="N116">
        <v>45</v>
      </c>
      <c r="O116">
        <v>650</v>
      </c>
      <c r="P116">
        <v>292500</v>
      </c>
      <c r="Q116">
        <v>87750</v>
      </c>
      <c r="R116">
        <v>0.3</v>
      </c>
      <c r="S116" t="s">
        <v>23</v>
      </c>
      <c r="T116" t="str">
        <f>IF(Table1[[#This Row],[Units Sold]]&gt; 700,"High Units","low Units")</f>
        <v>low Units</v>
      </c>
      <c r="U116">
        <f>SUM(Table1[[#This Row],[Operating Profit]])/SUM(Table1[Operating Profit])*100</f>
        <v>2.6419970122882698E-2</v>
      </c>
      <c r="V116">
        <f>SUM(Table1[[#This Row],[Price per Unit]]*Table1[[#This Row],[Units Sold]])</f>
        <v>29250</v>
      </c>
      <c r="W116">
        <f>SUM(Table1[[#This Row],[Total Sales]]-Table1[[#This Row],[Operating Profit]])</f>
        <v>204750</v>
      </c>
      <c r="X116">
        <f>SUM(Table1[[#This Row],[Total Sales]]-Table1[[#This Row],[Cost]])</f>
        <v>87750</v>
      </c>
      <c r="Y116">
        <f>SUM(Table1[[#This Row],[profit/loss]])/SUM(Table1[profit/loss])</f>
        <v>2.6419970122882697E-4</v>
      </c>
    </row>
    <row r="117" spans="1:25" x14ac:dyDescent="0.3">
      <c r="A117" t="s">
        <v>24</v>
      </c>
      <c r="B117" t="s">
        <v>23</v>
      </c>
      <c r="C117">
        <v>1197831</v>
      </c>
      <c r="D117" s="9">
        <v>44078</v>
      </c>
      <c r="E117" s="8" t="str">
        <f>TEXT(Table1[[#This Row],[Invoice Date]],"dd-mm-yyyy")</f>
        <v>04-09-2020</v>
      </c>
      <c r="F117" s="1" t="str">
        <f t="shared" si="4"/>
        <v>September</v>
      </c>
      <c r="G117" s="1" t="str">
        <f t="shared" si="5"/>
        <v>2020</v>
      </c>
      <c r="H117" s="1" t="str">
        <f t="shared" si="6"/>
        <v>Friday</v>
      </c>
      <c r="I117" s="1" t="str">
        <f t="shared" si="7"/>
        <v>04</v>
      </c>
      <c r="J117" t="s">
        <v>26</v>
      </c>
      <c r="K117" t="s">
        <v>27</v>
      </c>
      <c r="L117" t="s">
        <v>28</v>
      </c>
      <c r="M117" t="s">
        <v>22</v>
      </c>
      <c r="N117">
        <v>50</v>
      </c>
      <c r="O117">
        <v>900</v>
      </c>
      <c r="P117">
        <v>450000</v>
      </c>
      <c r="Q117">
        <v>225000</v>
      </c>
      <c r="R117">
        <v>0.5</v>
      </c>
      <c r="S117" t="s">
        <v>23</v>
      </c>
      <c r="T117" t="str">
        <f>IF(Table1[[#This Row],[Units Sold]]&gt; 700,"High Units","low Units")</f>
        <v>High Units</v>
      </c>
      <c r="U117">
        <f>SUM(Table1[[#This Row],[Operating Profit]])/SUM(Table1[Operating Profit])*100</f>
        <v>6.774351313559665E-2</v>
      </c>
      <c r="V117">
        <f>SUM(Table1[[#This Row],[Price per Unit]]*Table1[[#This Row],[Units Sold]])</f>
        <v>45000</v>
      </c>
      <c r="W117">
        <f>SUM(Table1[[#This Row],[Total Sales]]-Table1[[#This Row],[Operating Profit]])</f>
        <v>225000</v>
      </c>
      <c r="X117">
        <f>SUM(Table1[[#This Row],[Total Sales]]-Table1[[#This Row],[Cost]])</f>
        <v>225000</v>
      </c>
      <c r="Y117">
        <f>SUM(Table1[[#This Row],[profit/loss]])/SUM(Table1[profit/loss])</f>
        <v>6.7743513135596657E-4</v>
      </c>
    </row>
    <row r="118" spans="1:25" x14ac:dyDescent="0.3">
      <c r="A118" t="s">
        <v>24</v>
      </c>
      <c r="B118" t="s">
        <v>23</v>
      </c>
      <c r="C118">
        <v>1197831</v>
      </c>
      <c r="D118" s="9">
        <v>44079</v>
      </c>
      <c r="E118" s="8" t="str">
        <f>TEXT(Table1[[#This Row],[Invoice Date]],"dd-mm-yyyy")</f>
        <v>05-09-2020</v>
      </c>
      <c r="F118" s="1" t="str">
        <f t="shared" si="4"/>
        <v>September</v>
      </c>
      <c r="G118" s="1" t="str">
        <f t="shared" si="5"/>
        <v>2020</v>
      </c>
      <c r="H118" s="1" t="str">
        <f t="shared" si="6"/>
        <v>Saturday</v>
      </c>
      <c r="I118" s="1" t="str">
        <f t="shared" si="7"/>
        <v>05</v>
      </c>
      <c r="J118" t="s">
        <v>26</v>
      </c>
      <c r="K118" t="s">
        <v>27</v>
      </c>
      <c r="L118" t="s">
        <v>28</v>
      </c>
      <c r="M118" t="s">
        <v>16</v>
      </c>
      <c r="N118">
        <v>45</v>
      </c>
      <c r="O118">
        <v>850</v>
      </c>
      <c r="P118">
        <v>382500</v>
      </c>
      <c r="Q118">
        <v>133875</v>
      </c>
      <c r="R118">
        <v>0.35</v>
      </c>
      <c r="S118" t="s">
        <v>23</v>
      </c>
      <c r="T118" t="str">
        <f>IF(Table1[[#This Row],[Units Sold]]&gt; 700,"High Units","low Units")</f>
        <v>High Units</v>
      </c>
      <c r="U118">
        <f>SUM(Table1[[#This Row],[Operating Profit]])/SUM(Table1[Operating Profit])*100</f>
        <v>4.0307390315680015E-2</v>
      </c>
      <c r="V118">
        <f>SUM(Table1[[#This Row],[Price per Unit]]*Table1[[#This Row],[Units Sold]])</f>
        <v>38250</v>
      </c>
      <c r="W118">
        <f>SUM(Table1[[#This Row],[Total Sales]]-Table1[[#This Row],[Operating Profit]])</f>
        <v>248625</v>
      </c>
      <c r="X118">
        <f>SUM(Table1[[#This Row],[Total Sales]]-Table1[[#This Row],[Cost]])</f>
        <v>133875</v>
      </c>
      <c r="Y118">
        <f>SUM(Table1[[#This Row],[profit/loss]])/SUM(Table1[profit/loss])</f>
        <v>4.0307390315680016E-4</v>
      </c>
    </row>
    <row r="119" spans="1:25" x14ac:dyDescent="0.3">
      <c r="A119" t="s">
        <v>24</v>
      </c>
      <c r="B119" t="s">
        <v>23</v>
      </c>
      <c r="C119">
        <v>1197831</v>
      </c>
      <c r="D119" s="9">
        <v>44080</v>
      </c>
      <c r="E119" s="8" t="str">
        <f>TEXT(Table1[[#This Row],[Invoice Date]],"dd-mm-yyyy")</f>
        <v>06-09-2020</v>
      </c>
      <c r="F119" s="1" t="str">
        <f t="shared" si="4"/>
        <v>September</v>
      </c>
      <c r="G119" s="1" t="str">
        <f t="shared" si="5"/>
        <v>2020</v>
      </c>
      <c r="H119" s="1" t="str">
        <f t="shared" si="6"/>
        <v>Sunday</v>
      </c>
      <c r="I119" s="1" t="str">
        <f t="shared" si="7"/>
        <v>06</v>
      </c>
      <c r="J119" t="s">
        <v>26</v>
      </c>
      <c r="K119" t="s">
        <v>27</v>
      </c>
      <c r="L119" t="s">
        <v>28</v>
      </c>
      <c r="M119" t="s">
        <v>18</v>
      </c>
      <c r="N119">
        <v>45</v>
      </c>
      <c r="O119">
        <v>850</v>
      </c>
      <c r="P119">
        <v>382500</v>
      </c>
      <c r="Q119">
        <v>133875</v>
      </c>
      <c r="R119">
        <v>0.35</v>
      </c>
      <c r="S119" t="s">
        <v>23</v>
      </c>
      <c r="T119" t="str">
        <f>IF(Table1[[#This Row],[Units Sold]]&gt; 700,"High Units","low Units")</f>
        <v>High Units</v>
      </c>
      <c r="U119">
        <f>SUM(Table1[[#This Row],[Operating Profit]])/SUM(Table1[Operating Profit])*100</f>
        <v>4.0307390315680015E-2</v>
      </c>
      <c r="V119">
        <f>SUM(Table1[[#This Row],[Price per Unit]]*Table1[[#This Row],[Units Sold]])</f>
        <v>38250</v>
      </c>
      <c r="W119">
        <f>SUM(Table1[[#This Row],[Total Sales]]-Table1[[#This Row],[Operating Profit]])</f>
        <v>248625</v>
      </c>
      <c r="X119">
        <f>SUM(Table1[[#This Row],[Total Sales]]-Table1[[#This Row],[Cost]])</f>
        <v>133875</v>
      </c>
      <c r="Y119">
        <f>SUM(Table1[[#This Row],[profit/loss]])/SUM(Table1[profit/loss])</f>
        <v>4.0307390315680016E-4</v>
      </c>
    </row>
    <row r="120" spans="1:25" x14ac:dyDescent="0.3">
      <c r="A120" t="s">
        <v>24</v>
      </c>
      <c r="B120" t="s">
        <v>23</v>
      </c>
      <c r="C120">
        <v>1197831</v>
      </c>
      <c r="D120" s="9">
        <v>44081</v>
      </c>
      <c r="E120" s="8" t="str">
        <f>TEXT(Table1[[#This Row],[Invoice Date]],"dd-mm-yyyy")</f>
        <v>07-09-2020</v>
      </c>
      <c r="F120" s="1" t="str">
        <f t="shared" si="4"/>
        <v>September</v>
      </c>
      <c r="G120" s="1" t="str">
        <f t="shared" si="5"/>
        <v>2020</v>
      </c>
      <c r="H120" s="1" t="str">
        <f t="shared" si="6"/>
        <v>Monday</v>
      </c>
      <c r="I120" s="1" t="str">
        <f t="shared" si="7"/>
        <v>07</v>
      </c>
      <c r="J120" t="s">
        <v>26</v>
      </c>
      <c r="K120" t="s">
        <v>27</v>
      </c>
      <c r="L120" t="s">
        <v>28</v>
      </c>
      <c r="M120" t="s">
        <v>19</v>
      </c>
      <c r="N120">
        <v>50</v>
      </c>
      <c r="O120">
        <v>900</v>
      </c>
      <c r="P120">
        <v>450000</v>
      </c>
      <c r="Q120">
        <v>157500</v>
      </c>
      <c r="R120">
        <v>0.35</v>
      </c>
      <c r="S120" t="s">
        <v>23</v>
      </c>
      <c r="T120" t="str">
        <f>IF(Table1[[#This Row],[Units Sold]]&gt; 700,"High Units","low Units")</f>
        <v>High Units</v>
      </c>
      <c r="U120">
        <f>SUM(Table1[[#This Row],[Operating Profit]])/SUM(Table1[Operating Profit])*100</f>
        <v>4.7420459194917663E-2</v>
      </c>
      <c r="V120">
        <f>SUM(Table1[[#This Row],[Price per Unit]]*Table1[[#This Row],[Units Sold]])</f>
        <v>45000</v>
      </c>
      <c r="W120">
        <f>SUM(Table1[[#This Row],[Total Sales]]-Table1[[#This Row],[Operating Profit]])</f>
        <v>292500</v>
      </c>
      <c r="X120">
        <f>SUM(Table1[[#This Row],[Total Sales]]-Table1[[#This Row],[Cost]])</f>
        <v>157500</v>
      </c>
      <c r="Y120">
        <f>SUM(Table1[[#This Row],[profit/loss]])/SUM(Table1[profit/loss])</f>
        <v>4.7420459194917662E-4</v>
      </c>
    </row>
    <row r="121" spans="1:25" x14ac:dyDescent="0.3">
      <c r="A121" t="s">
        <v>24</v>
      </c>
      <c r="B121" t="s">
        <v>23</v>
      </c>
      <c r="C121">
        <v>1197831</v>
      </c>
      <c r="D121" s="9">
        <v>44082</v>
      </c>
      <c r="E121" s="8" t="str">
        <f>TEXT(Table1[[#This Row],[Invoice Date]],"dd-mm-yyyy")</f>
        <v>08-09-2020</v>
      </c>
      <c r="F121" s="1" t="str">
        <f t="shared" si="4"/>
        <v>September</v>
      </c>
      <c r="G121" s="1" t="str">
        <f t="shared" si="5"/>
        <v>2020</v>
      </c>
      <c r="H121" s="1" t="str">
        <f t="shared" si="6"/>
        <v>Tuesday</v>
      </c>
      <c r="I121" s="1" t="str">
        <f t="shared" si="7"/>
        <v>08</v>
      </c>
      <c r="J121" t="s">
        <v>26</v>
      </c>
      <c r="K121" t="s">
        <v>27</v>
      </c>
      <c r="L121" t="s">
        <v>28</v>
      </c>
      <c r="M121" t="s">
        <v>20</v>
      </c>
      <c r="N121">
        <v>50</v>
      </c>
      <c r="O121">
        <v>625</v>
      </c>
      <c r="P121">
        <v>312500</v>
      </c>
      <c r="Q121">
        <v>140625</v>
      </c>
      <c r="R121">
        <v>0.45</v>
      </c>
      <c r="S121" t="s">
        <v>23</v>
      </c>
      <c r="T121" t="str">
        <f>IF(Table1[[#This Row],[Units Sold]]&gt; 700,"High Units","low Units")</f>
        <v>low Units</v>
      </c>
      <c r="U121">
        <f>SUM(Table1[[#This Row],[Operating Profit]])/SUM(Table1[Operating Profit])*100</f>
        <v>4.2339695709747917E-2</v>
      </c>
      <c r="V121">
        <f>SUM(Table1[[#This Row],[Price per Unit]]*Table1[[#This Row],[Units Sold]])</f>
        <v>31250</v>
      </c>
      <c r="W121">
        <f>SUM(Table1[[#This Row],[Total Sales]]-Table1[[#This Row],[Operating Profit]])</f>
        <v>171875</v>
      </c>
      <c r="X121">
        <f>SUM(Table1[[#This Row],[Total Sales]]-Table1[[#This Row],[Cost]])</f>
        <v>140625</v>
      </c>
      <c r="Y121">
        <f>SUM(Table1[[#This Row],[profit/loss]])/SUM(Table1[profit/loss])</f>
        <v>4.2339695709747916E-4</v>
      </c>
    </row>
    <row r="122" spans="1:25" x14ac:dyDescent="0.3">
      <c r="A122" t="s">
        <v>24</v>
      </c>
      <c r="B122" t="s">
        <v>23</v>
      </c>
      <c r="C122">
        <v>1197831</v>
      </c>
      <c r="D122" s="9">
        <v>44083</v>
      </c>
      <c r="E122" s="8" t="str">
        <f>TEXT(Table1[[#This Row],[Invoice Date]],"dd-mm-yyyy")</f>
        <v>09-09-2020</v>
      </c>
      <c r="F122" s="1" t="str">
        <f t="shared" si="4"/>
        <v>September</v>
      </c>
      <c r="G122" s="1" t="str">
        <f t="shared" si="5"/>
        <v>2020</v>
      </c>
      <c r="H122" s="1" t="str">
        <f t="shared" si="6"/>
        <v>Wednesday</v>
      </c>
      <c r="I122" s="1" t="str">
        <f t="shared" si="7"/>
        <v>09</v>
      </c>
      <c r="J122" t="s">
        <v>26</v>
      </c>
      <c r="K122" t="s">
        <v>27</v>
      </c>
      <c r="L122" t="s">
        <v>28</v>
      </c>
      <c r="M122" t="s">
        <v>21</v>
      </c>
      <c r="N122">
        <v>45</v>
      </c>
      <c r="O122">
        <v>625</v>
      </c>
      <c r="P122">
        <v>281250</v>
      </c>
      <c r="Q122">
        <v>84375</v>
      </c>
      <c r="R122">
        <v>0.3</v>
      </c>
      <c r="S122" t="s">
        <v>23</v>
      </c>
      <c r="T122" t="str">
        <f>IF(Table1[[#This Row],[Units Sold]]&gt; 700,"High Units","low Units")</f>
        <v>low Units</v>
      </c>
      <c r="U122">
        <f>SUM(Table1[[#This Row],[Operating Profit]])/SUM(Table1[Operating Profit])*100</f>
        <v>2.5403817425848747E-2</v>
      </c>
      <c r="V122">
        <f>SUM(Table1[[#This Row],[Price per Unit]]*Table1[[#This Row],[Units Sold]])</f>
        <v>28125</v>
      </c>
      <c r="W122">
        <f>SUM(Table1[[#This Row],[Total Sales]]-Table1[[#This Row],[Operating Profit]])</f>
        <v>196875</v>
      </c>
      <c r="X122">
        <f>SUM(Table1[[#This Row],[Total Sales]]-Table1[[#This Row],[Cost]])</f>
        <v>84375</v>
      </c>
      <c r="Y122">
        <f>SUM(Table1[[#This Row],[profit/loss]])/SUM(Table1[profit/loss])</f>
        <v>2.5403817425848746E-4</v>
      </c>
    </row>
    <row r="123" spans="1:25" x14ac:dyDescent="0.3">
      <c r="A123" t="s">
        <v>24</v>
      </c>
      <c r="B123" t="s">
        <v>23</v>
      </c>
      <c r="C123">
        <v>1197831</v>
      </c>
      <c r="D123" s="9">
        <v>44084</v>
      </c>
      <c r="E123" s="8" t="str">
        <f>TEXT(Table1[[#This Row],[Invoice Date]],"dd-mm-yyyy")</f>
        <v>10-09-2020</v>
      </c>
      <c r="F123" s="1" t="str">
        <f t="shared" si="4"/>
        <v>September</v>
      </c>
      <c r="G123" s="1" t="str">
        <f t="shared" si="5"/>
        <v>2020</v>
      </c>
      <c r="H123" s="1" t="str">
        <f t="shared" si="6"/>
        <v>Thursday</v>
      </c>
      <c r="I123" s="1" t="str">
        <f t="shared" si="7"/>
        <v>10</v>
      </c>
      <c r="J123" t="s">
        <v>26</v>
      </c>
      <c r="K123" t="s">
        <v>27</v>
      </c>
      <c r="L123" t="s">
        <v>28</v>
      </c>
      <c r="M123" t="s">
        <v>22</v>
      </c>
      <c r="N123">
        <v>55</v>
      </c>
      <c r="O123">
        <v>850</v>
      </c>
      <c r="P123">
        <v>467500</v>
      </c>
      <c r="Q123">
        <v>233750</v>
      </c>
      <c r="R123">
        <v>0.5</v>
      </c>
      <c r="S123" t="s">
        <v>23</v>
      </c>
      <c r="T123" t="str">
        <f>IF(Table1[[#This Row],[Units Sold]]&gt; 700,"High Units","low Units")</f>
        <v>High Units</v>
      </c>
      <c r="U123">
        <f>SUM(Table1[[#This Row],[Operating Profit]])/SUM(Table1[Operating Profit])*100</f>
        <v>7.0377983090869872E-2</v>
      </c>
      <c r="V123">
        <f>SUM(Table1[[#This Row],[Price per Unit]]*Table1[[#This Row],[Units Sold]])</f>
        <v>46750</v>
      </c>
      <c r="W123">
        <f>SUM(Table1[[#This Row],[Total Sales]]-Table1[[#This Row],[Operating Profit]])</f>
        <v>233750</v>
      </c>
      <c r="X123">
        <f>SUM(Table1[[#This Row],[Total Sales]]-Table1[[#This Row],[Cost]])</f>
        <v>233750</v>
      </c>
      <c r="Y123">
        <f>SUM(Table1[[#This Row],[profit/loss]])/SUM(Table1[profit/loss])</f>
        <v>7.037798309086987E-4</v>
      </c>
    </row>
    <row r="124" spans="1:25" x14ac:dyDescent="0.3">
      <c r="A124" t="s">
        <v>24</v>
      </c>
      <c r="B124" t="s">
        <v>23</v>
      </c>
      <c r="C124">
        <v>1197831</v>
      </c>
      <c r="D124" s="9">
        <v>44085</v>
      </c>
      <c r="E124" s="8" t="str">
        <f>TEXT(Table1[[#This Row],[Invoice Date]],"dd-mm-yyyy")</f>
        <v>11-09-2020</v>
      </c>
      <c r="F124" s="1" t="str">
        <f t="shared" si="4"/>
        <v>September</v>
      </c>
      <c r="G124" s="1" t="str">
        <f t="shared" si="5"/>
        <v>2020</v>
      </c>
      <c r="H124" s="1" t="str">
        <f t="shared" si="6"/>
        <v>Friday</v>
      </c>
      <c r="I124" s="1" t="str">
        <f t="shared" si="7"/>
        <v>11</v>
      </c>
      <c r="J124" t="s">
        <v>26</v>
      </c>
      <c r="K124" t="s">
        <v>27</v>
      </c>
      <c r="L124" t="s">
        <v>28</v>
      </c>
      <c r="M124" t="s">
        <v>16</v>
      </c>
      <c r="N124">
        <v>45</v>
      </c>
      <c r="O124">
        <v>800</v>
      </c>
      <c r="P124">
        <v>360000</v>
      </c>
      <c r="Q124">
        <v>126000</v>
      </c>
      <c r="R124">
        <v>0.35</v>
      </c>
      <c r="S124" t="s">
        <v>23</v>
      </c>
      <c r="T124" t="str">
        <f>IF(Table1[[#This Row],[Units Sold]]&gt; 700,"High Units","low Units")</f>
        <v>High Units</v>
      </c>
      <c r="U124">
        <f>SUM(Table1[[#This Row],[Operating Profit]])/SUM(Table1[Operating Profit])*100</f>
        <v>3.7936367355934128E-2</v>
      </c>
      <c r="V124">
        <f>SUM(Table1[[#This Row],[Price per Unit]]*Table1[[#This Row],[Units Sold]])</f>
        <v>36000</v>
      </c>
      <c r="W124">
        <f>SUM(Table1[[#This Row],[Total Sales]]-Table1[[#This Row],[Operating Profit]])</f>
        <v>234000</v>
      </c>
      <c r="X124">
        <f>SUM(Table1[[#This Row],[Total Sales]]-Table1[[#This Row],[Cost]])</f>
        <v>126000</v>
      </c>
      <c r="Y124">
        <f>SUM(Table1[[#This Row],[profit/loss]])/SUM(Table1[profit/loss])</f>
        <v>3.793636735593413E-4</v>
      </c>
    </row>
    <row r="125" spans="1:25" x14ac:dyDescent="0.3">
      <c r="A125" t="s">
        <v>24</v>
      </c>
      <c r="B125" t="s">
        <v>23</v>
      </c>
      <c r="C125">
        <v>1197831</v>
      </c>
      <c r="D125" s="9">
        <v>44086</v>
      </c>
      <c r="E125" s="8" t="str">
        <f>TEXT(Table1[[#This Row],[Invoice Date]],"dd-mm-yyyy")</f>
        <v>12-09-2020</v>
      </c>
      <c r="F125" s="1" t="str">
        <f t="shared" si="4"/>
        <v>September</v>
      </c>
      <c r="G125" s="1" t="str">
        <f t="shared" si="5"/>
        <v>2020</v>
      </c>
      <c r="H125" s="1" t="str">
        <f t="shared" si="6"/>
        <v>Saturday</v>
      </c>
      <c r="I125" s="1" t="str">
        <f t="shared" si="7"/>
        <v>12</v>
      </c>
      <c r="J125" t="s">
        <v>26</v>
      </c>
      <c r="K125" t="s">
        <v>27</v>
      </c>
      <c r="L125" t="s">
        <v>28</v>
      </c>
      <c r="M125" t="s">
        <v>18</v>
      </c>
      <c r="N125">
        <v>45</v>
      </c>
      <c r="O125">
        <v>800</v>
      </c>
      <c r="P125">
        <v>360000</v>
      </c>
      <c r="Q125">
        <v>126000</v>
      </c>
      <c r="R125">
        <v>0.35</v>
      </c>
      <c r="S125" t="s">
        <v>23</v>
      </c>
      <c r="T125" t="str">
        <f>IF(Table1[[#This Row],[Units Sold]]&gt; 700,"High Units","low Units")</f>
        <v>High Units</v>
      </c>
      <c r="U125">
        <f>SUM(Table1[[#This Row],[Operating Profit]])/SUM(Table1[Operating Profit])*100</f>
        <v>3.7936367355934128E-2</v>
      </c>
      <c r="V125">
        <f>SUM(Table1[[#This Row],[Price per Unit]]*Table1[[#This Row],[Units Sold]])</f>
        <v>36000</v>
      </c>
      <c r="W125">
        <f>SUM(Table1[[#This Row],[Total Sales]]-Table1[[#This Row],[Operating Profit]])</f>
        <v>234000</v>
      </c>
      <c r="X125">
        <f>SUM(Table1[[#This Row],[Total Sales]]-Table1[[#This Row],[Cost]])</f>
        <v>126000</v>
      </c>
      <c r="Y125">
        <f>SUM(Table1[[#This Row],[profit/loss]])/SUM(Table1[profit/loss])</f>
        <v>3.793636735593413E-4</v>
      </c>
    </row>
    <row r="126" spans="1:25" x14ac:dyDescent="0.3">
      <c r="A126" t="s">
        <v>24</v>
      </c>
      <c r="B126" t="s">
        <v>23</v>
      </c>
      <c r="C126">
        <v>1197831</v>
      </c>
      <c r="D126" s="9">
        <v>44087</v>
      </c>
      <c r="E126" s="8" t="str">
        <f>TEXT(Table1[[#This Row],[Invoice Date]],"dd-mm-yyyy")</f>
        <v>13-09-2020</v>
      </c>
      <c r="F126" s="1" t="str">
        <f t="shared" si="4"/>
        <v>September</v>
      </c>
      <c r="G126" s="1" t="str">
        <f t="shared" si="5"/>
        <v>2020</v>
      </c>
      <c r="H126" s="1" t="str">
        <f t="shared" si="6"/>
        <v>Sunday</v>
      </c>
      <c r="I126" s="1" t="str">
        <f t="shared" si="7"/>
        <v>13</v>
      </c>
      <c r="J126" t="s">
        <v>26</v>
      </c>
      <c r="K126" t="s">
        <v>27</v>
      </c>
      <c r="L126" t="s">
        <v>28</v>
      </c>
      <c r="M126" t="s">
        <v>19</v>
      </c>
      <c r="N126">
        <v>50</v>
      </c>
      <c r="O126">
        <v>750</v>
      </c>
      <c r="P126">
        <v>375000</v>
      </c>
      <c r="Q126">
        <v>131250</v>
      </c>
      <c r="R126">
        <v>0.35</v>
      </c>
      <c r="S126" t="s">
        <v>23</v>
      </c>
      <c r="T126" t="str">
        <f>IF(Table1[[#This Row],[Units Sold]]&gt; 700,"High Units","low Units")</f>
        <v>High Units</v>
      </c>
      <c r="U126">
        <f>SUM(Table1[[#This Row],[Operating Profit]])/SUM(Table1[Operating Profit])*100</f>
        <v>3.9517049329098053E-2</v>
      </c>
      <c r="V126">
        <f>SUM(Table1[[#This Row],[Price per Unit]]*Table1[[#This Row],[Units Sold]])</f>
        <v>37500</v>
      </c>
      <c r="W126">
        <f>SUM(Table1[[#This Row],[Total Sales]]-Table1[[#This Row],[Operating Profit]])</f>
        <v>243750</v>
      </c>
      <c r="X126">
        <f>SUM(Table1[[#This Row],[Total Sales]]-Table1[[#This Row],[Cost]])</f>
        <v>131250</v>
      </c>
      <c r="Y126">
        <f>SUM(Table1[[#This Row],[profit/loss]])/SUM(Table1[profit/loss])</f>
        <v>3.9517049329098052E-4</v>
      </c>
    </row>
    <row r="127" spans="1:25" x14ac:dyDescent="0.3">
      <c r="A127" t="s">
        <v>24</v>
      </c>
      <c r="B127" t="s">
        <v>23</v>
      </c>
      <c r="C127">
        <v>1197831</v>
      </c>
      <c r="D127" s="9">
        <v>44088</v>
      </c>
      <c r="E127" s="8" t="str">
        <f>TEXT(Table1[[#This Row],[Invoice Date]],"dd-mm-yyyy")</f>
        <v>14-09-2020</v>
      </c>
      <c r="F127" s="1" t="str">
        <f t="shared" si="4"/>
        <v>September</v>
      </c>
      <c r="G127" s="1" t="str">
        <f t="shared" si="5"/>
        <v>2020</v>
      </c>
      <c r="H127" s="1" t="str">
        <f t="shared" si="6"/>
        <v>Monday</v>
      </c>
      <c r="I127" s="1" t="str">
        <f t="shared" si="7"/>
        <v>14</v>
      </c>
      <c r="J127" t="s">
        <v>26</v>
      </c>
      <c r="K127" t="s">
        <v>27</v>
      </c>
      <c r="L127" t="s">
        <v>28</v>
      </c>
      <c r="M127" t="s">
        <v>20</v>
      </c>
      <c r="N127">
        <v>50</v>
      </c>
      <c r="O127">
        <v>600</v>
      </c>
      <c r="P127">
        <v>300000</v>
      </c>
      <c r="Q127">
        <v>135000</v>
      </c>
      <c r="R127">
        <v>0.45</v>
      </c>
      <c r="S127" t="s">
        <v>23</v>
      </c>
      <c r="T127" t="str">
        <f>IF(Table1[[#This Row],[Units Sold]]&gt; 700,"High Units","low Units")</f>
        <v>low Units</v>
      </c>
      <c r="U127">
        <f>SUM(Table1[[#This Row],[Operating Profit]])/SUM(Table1[Operating Profit])*100</f>
        <v>4.0646107881357994E-2</v>
      </c>
      <c r="V127">
        <f>SUM(Table1[[#This Row],[Price per Unit]]*Table1[[#This Row],[Units Sold]])</f>
        <v>30000</v>
      </c>
      <c r="W127">
        <f>SUM(Table1[[#This Row],[Total Sales]]-Table1[[#This Row],[Operating Profit]])</f>
        <v>165000</v>
      </c>
      <c r="X127">
        <f>SUM(Table1[[#This Row],[Total Sales]]-Table1[[#This Row],[Cost]])</f>
        <v>135000</v>
      </c>
      <c r="Y127">
        <f>SUM(Table1[[#This Row],[profit/loss]])/SUM(Table1[profit/loss])</f>
        <v>4.0646107881357995E-4</v>
      </c>
    </row>
    <row r="128" spans="1:25" x14ac:dyDescent="0.3">
      <c r="A128" t="s">
        <v>24</v>
      </c>
      <c r="B128" t="s">
        <v>23</v>
      </c>
      <c r="C128">
        <v>1197831</v>
      </c>
      <c r="D128" s="9">
        <v>44089</v>
      </c>
      <c r="E128" s="8" t="str">
        <f>TEXT(Table1[[#This Row],[Invoice Date]],"dd-mm-yyyy")</f>
        <v>15-09-2020</v>
      </c>
      <c r="F128" s="1" t="str">
        <f t="shared" si="4"/>
        <v>September</v>
      </c>
      <c r="G128" s="1" t="str">
        <f t="shared" si="5"/>
        <v>2020</v>
      </c>
      <c r="H128" s="1" t="str">
        <f t="shared" si="6"/>
        <v>Tuesday</v>
      </c>
      <c r="I128" s="1" t="str">
        <f t="shared" si="7"/>
        <v>15</v>
      </c>
      <c r="J128" t="s">
        <v>26</v>
      </c>
      <c r="K128" t="s">
        <v>27</v>
      </c>
      <c r="L128" t="s">
        <v>28</v>
      </c>
      <c r="M128" t="s">
        <v>21</v>
      </c>
      <c r="N128">
        <v>45</v>
      </c>
      <c r="O128">
        <v>575</v>
      </c>
      <c r="P128">
        <v>258750</v>
      </c>
      <c r="Q128">
        <v>77625</v>
      </c>
      <c r="R128">
        <v>0.3</v>
      </c>
      <c r="S128" t="s">
        <v>23</v>
      </c>
      <c r="T128" t="str">
        <f>IF(Table1[[#This Row],[Units Sold]]&gt; 700,"High Units","low Units")</f>
        <v>low Units</v>
      </c>
      <c r="U128">
        <f>SUM(Table1[[#This Row],[Operating Profit]])/SUM(Table1[Operating Profit])*100</f>
        <v>2.3371512031780849E-2</v>
      </c>
      <c r="V128">
        <f>SUM(Table1[[#This Row],[Price per Unit]]*Table1[[#This Row],[Units Sold]])</f>
        <v>25875</v>
      </c>
      <c r="W128">
        <f>SUM(Table1[[#This Row],[Total Sales]]-Table1[[#This Row],[Operating Profit]])</f>
        <v>181125</v>
      </c>
      <c r="X128">
        <f>SUM(Table1[[#This Row],[Total Sales]]-Table1[[#This Row],[Cost]])</f>
        <v>77625</v>
      </c>
      <c r="Y128">
        <f>SUM(Table1[[#This Row],[profit/loss]])/SUM(Table1[profit/loss])</f>
        <v>2.3371512031780849E-4</v>
      </c>
    </row>
    <row r="129" spans="1:25" x14ac:dyDescent="0.3">
      <c r="A129" t="s">
        <v>24</v>
      </c>
      <c r="B129" t="s">
        <v>23</v>
      </c>
      <c r="C129">
        <v>1197831</v>
      </c>
      <c r="D129" s="9">
        <v>44090</v>
      </c>
      <c r="E129" s="8" t="str">
        <f>TEXT(Table1[[#This Row],[Invoice Date]],"dd-mm-yyyy")</f>
        <v>16-09-2020</v>
      </c>
      <c r="F129" s="1" t="str">
        <f t="shared" si="4"/>
        <v>September</v>
      </c>
      <c r="G129" s="1" t="str">
        <f t="shared" si="5"/>
        <v>2020</v>
      </c>
      <c r="H129" s="1" t="str">
        <f t="shared" si="6"/>
        <v>Wednesday</v>
      </c>
      <c r="I129" s="1" t="str">
        <f t="shared" si="7"/>
        <v>16</v>
      </c>
      <c r="J129" t="s">
        <v>26</v>
      </c>
      <c r="K129" t="s">
        <v>27</v>
      </c>
      <c r="L129" t="s">
        <v>28</v>
      </c>
      <c r="M129" t="s">
        <v>22</v>
      </c>
      <c r="N129">
        <v>55</v>
      </c>
      <c r="O129">
        <v>750</v>
      </c>
      <c r="P129">
        <v>412500</v>
      </c>
      <c r="Q129">
        <v>206250</v>
      </c>
      <c r="R129">
        <v>0.5</v>
      </c>
      <c r="S129" t="s">
        <v>23</v>
      </c>
      <c r="T129" t="str">
        <f>IF(Table1[[#This Row],[Units Sold]]&gt; 700,"High Units","low Units")</f>
        <v>High Units</v>
      </c>
      <c r="U129">
        <f>SUM(Table1[[#This Row],[Operating Profit]])/SUM(Table1[Operating Profit])*100</f>
        <v>6.2098220374296936E-2</v>
      </c>
      <c r="V129">
        <f>SUM(Table1[[#This Row],[Price per Unit]]*Table1[[#This Row],[Units Sold]])</f>
        <v>41250</v>
      </c>
      <c r="W129">
        <f>SUM(Table1[[#This Row],[Total Sales]]-Table1[[#This Row],[Operating Profit]])</f>
        <v>206250</v>
      </c>
      <c r="X129">
        <f>SUM(Table1[[#This Row],[Total Sales]]-Table1[[#This Row],[Cost]])</f>
        <v>206250</v>
      </c>
      <c r="Y129">
        <f>SUM(Table1[[#This Row],[profit/loss]])/SUM(Table1[profit/loss])</f>
        <v>6.2098220374296939E-4</v>
      </c>
    </row>
    <row r="130" spans="1:25" x14ac:dyDescent="0.3">
      <c r="A130" t="s">
        <v>24</v>
      </c>
      <c r="B130" t="s">
        <v>23</v>
      </c>
      <c r="C130">
        <v>1197831</v>
      </c>
      <c r="D130" s="9">
        <v>44124</v>
      </c>
      <c r="E130" s="8" t="str">
        <f>TEXT(Table1[[#This Row],[Invoice Date]],"dd-mm-yyyy")</f>
        <v>20-10-2020</v>
      </c>
      <c r="F130" s="1" t="str">
        <f t="shared" si="4"/>
        <v>October</v>
      </c>
      <c r="G130" s="1" t="str">
        <f t="shared" si="5"/>
        <v>2020</v>
      </c>
      <c r="H130" s="1" t="str">
        <f t="shared" si="6"/>
        <v>Tuesday</v>
      </c>
      <c r="I130" s="1" t="str">
        <f t="shared" si="7"/>
        <v>20</v>
      </c>
      <c r="J130" t="s">
        <v>26</v>
      </c>
      <c r="K130" t="s">
        <v>27</v>
      </c>
      <c r="L130" t="s">
        <v>28</v>
      </c>
      <c r="M130" t="s">
        <v>16</v>
      </c>
      <c r="N130">
        <v>45</v>
      </c>
      <c r="O130">
        <v>900</v>
      </c>
      <c r="P130">
        <v>405000</v>
      </c>
      <c r="Q130">
        <v>141750</v>
      </c>
      <c r="R130">
        <v>0.35</v>
      </c>
      <c r="S130" t="s">
        <v>23</v>
      </c>
      <c r="T130" t="str">
        <f>IF(Table1[[#This Row],[Units Sold]]&gt; 700,"High Units","low Units")</f>
        <v>High Units</v>
      </c>
      <c r="U130">
        <f>SUM(Table1[[#This Row],[Operating Profit]])/SUM(Table1[Operating Profit])*100</f>
        <v>4.2678413275425896E-2</v>
      </c>
      <c r="V130">
        <f>SUM(Table1[[#This Row],[Price per Unit]]*Table1[[#This Row],[Units Sold]])</f>
        <v>40500</v>
      </c>
      <c r="W130">
        <f>SUM(Table1[[#This Row],[Total Sales]]-Table1[[#This Row],[Operating Profit]])</f>
        <v>263250</v>
      </c>
      <c r="X130">
        <f>SUM(Table1[[#This Row],[Total Sales]]-Table1[[#This Row],[Cost]])</f>
        <v>141750</v>
      </c>
      <c r="Y130">
        <f>SUM(Table1[[#This Row],[profit/loss]])/SUM(Table1[profit/loss])</f>
        <v>4.2678413275425896E-4</v>
      </c>
    </row>
    <row r="131" spans="1:25" x14ac:dyDescent="0.3">
      <c r="A131" t="s">
        <v>24</v>
      </c>
      <c r="B131" t="s">
        <v>23</v>
      </c>
      <c r="C131">
        <v>1197831</v>
      </c>
      <c r="D131" s="9">
        <v>44125</v>
      </c>
      <c r="E131" s="8" t="str">
        <f>TEXT(Table1[[#This Row],[Invoice Date]],"dd-mm-yyyy")</f>
        <v>21-10-2020</v>
      </c>
      <c r="F131" s="1" t="str">
        <f t="shared" ref="F131:F194" si="8">TEXT(D131,"mmmm")</f>
        <v>October</v>
      </c>
      <c r="G131" s="1" t="str">
        <f t="shared" ref="G131:G194" si="9">TEXT(D131,"YYYY")</f>
        <v>2020</v>
      </c>
      <c r="H131" s="1" t="str">
        <f t="shared" ref="H131:H194" si="10">TEXT(D131,"dddd")</f>
        <v>Wednesday</v>
      </c>
      <c r="I131" s="1" t="str">
        <f t="shared" ref="I131:I194" si="11">TEXT(D131,"dd")</f>
        <v>21</v>
      </c>
      <c r="J131" t="s">
        <v>26</v>
      </c>
      <c r="K131" t="s">
        <v>27</v>
      </c>
      <c r="L131" t="s">
        <v>28</v>
      </c>
      <c r="M131" t="s">
        <v>18</v>
      </c>
      <c r="N131">
        <v>45</v>
      </c>
      <c r="O131">
        <v>900</v>
      </c>
      <c r="P131">
        <v>405000</v>
      </c>
      <c r="Q131">
        <v>141750</v>
      </c>
      <c r="R131">
        <v>0.35</v>
      </c>
      <c r="S131" t="s">
        <v>23</v>
      </c>
      <c r="T131" t="str">
        <f>IF(Table1[[#This Row],[Units Sold]]&gt; 700,"High Units","low Units")</f>
        <v>High Units</v>
      </c>
      <c r="U131">
        <f>SUM(Table1[[#This Row],[Operating Profit]])/SUM(Table1[Operating Profit])*100</f>
        <v>4.2678413275425896E-2</v>
      </c>
      <c r="V131">
        <f>SUM(Table1[[#This Row],[Price per Unit]]*Table1[[#This Row],[Units Sold]])</f>
        <v>40500</v>
      </c>
      <c r="W131">
        <f>SUM(Table1[[#This Row],[Total Sales]]-Table1[[#This Row],[Operating Profit]])</f>
        <v>263250</v>
      </c>
      <c r="X131">
        <f>SUM(Table1[[#This Row],[Total Sales]]-Table1[[#This Row],[Cost]])</f>
        <v>141750</v>
      </c>
      <c r="Y131">
        <f>SUM(Table1[[#This Row],[profit/loss]])/SUM(Table1[profit/loss])</f>
        <v>4.2678413275425896E-4</v>
      </c>
    </row>
    <row r="132" spans="1:25" x14ac:dyDescent="0.3">
      <c r="A132" t="s">
        <v>24</v>
      </c>
      <c r="B132" t="s">
        <v>23</v>
      </c>
      <c r="C132">
        <v>1197831</v>
      </c>
      <c r="D132" s="9">
        <v>44126</v>
      </c>
      <c r="E132" s="8" t="str">
        <f>TEXT(Table1[[#This Row],[Invoice Date]],"dd-mm-yyyy")</f>
        <v>22-10-2020</v>
      </c>
      <c r="F132" s="1" t="str">
        <f t="shared" si="8"/>
        <v>October</v>
      </c>
      <c r="G132" s="1" t="str">
        <f t="shared" si="9"/>
        <v>2020</v>
      </c>
      <c r="H132" s="1" t="str">
        <f t="shared" si="10"/>
        <v>Thursday</v>
      </c>
      <c r="I132" s="1" t="str">
        <f t="shared" si="11"/>
        <v>22</v>
      </c>
      <c r="J132" t="s">
        <v>26</v>
      </c>
      <c r="K132" t="s">
        <v>27</v>
      </c>
      <c r="L132" t="s">
        <v>28</v>
      </c>
      <c r="M132" t="s">
        <v>19</v>
      </c>
      <c r="N132">
        <v>50</v>
      </c>
      <c r="O132">
        <v>825</v>
      </c>
      <c r="P132">
        <v>412500</v>
      </c>
      <c r="Q132">
        <v>144375</v>
      </c>
      <c r="R132">
        <v>0.35</v>
      </c>
      <c r="S132" t="s">
        <v>23</v>
      </c>
      <c r="T132" t="str">
        <f>IF(Table1[[#This Row],[Units Sold]]&gt; 700,"High Units","low Units")</f>
        <v>High Units</v>
      </c>
      <c r="U132">
        <f>SUM(Table1[[#This Row],[Operating Profit]])/SUM(Table1[Operating Profit])*100</f>
        <v>4.3468754262007858E-2</v>
      </c>
      <c r="V132">
        <f>SUM(Table1[[#This Row],[Price per Unit]]*Table1[[#This Row],[Units Sold]])</f>
        <v>41250</v>
      </c>
      <c r="W132">
        <f>SUM(Table1[[#This Row],[Total Sales]]-Table1[[#This Row],[Operating Profit]])</f>
        <v>268125</v>
      </c>
      <c r="X132">
        <f>SUM(Table1[[#This Row],[Total Sales]]-Table1[[#This Row],[Cost]])</f>
        <v>144375</v>
      </c>
      <c r="Y132">
        <f>SUM(Table1[[#This Row],[profit/loss]])/SUM(Table1[profit/loss])</f>
        <v>4.346875426200786E-4</v>
      </c>
    </row>
    <row r="133" spans="1:25" x14ac:dyDescent="0.3">
      <c r="A133" t="s">
        <v>24</v>
      </c>
      <c r="B133" t="s">
        <v>23</v>
      </c>
      <c r="C133">
        <v>1197831</v>
      </c>
      <c r="D133" s="9">
        <v>44127</v>
      </c>
      <c r="E133" s="8" t="str">
        <f>TEXT(Table1[[#This Row],[Invoice Date]],"dd-mm-yyyy")</f>
        <v>23-10-2020</v>
      </c>
      <c r="F133" s="1" t="str">
        <f t="shared" si="8"/>
        <v>October</v>
      </c>
      <c r="G133" s="1" t="str">
        <f t="shared" si="9"/>
        <v>2020</v>
      </c>
      <c r="H133" s="1" t="str">
        <f t="shared" si="10"/>
        <v>Friday</v>
      </c>
      <c r="I133" s="1" t="str">
        <f t="shared" si="11"/>
        <v>23</v>
      </c>
      <c r="J133" t="s">
        <v>26</v>
      </c>
      <c r="K133" t="s">
        <v>27</v>
      </c>
      <c r="L133" t="s">
        <v>28</v>
      </c>
      <c r="M133" t="s">
        <v>20</v>
      </c>
      <c r="N133">
        <v>50</v>
      </c>
      <c r="O133">
        <v>675</v>
      </c>
      <c r="P133">
        <v>337500</v>
      </c>
      <c r="Q133">
        <v>151875</v>
      </c>
      <c r="R133">
        <v>0.45</v>
      </c>
      <c r="S133" t="s">
        <v>23</v>
      </c>
      <c r="T133" t="str">
        <f>IF(Table1[[#This Row],[Units Sold]]&gt; 700,"High Units","low Units")</f>
        <v>low Units</v>
      </c>
      <c r="U133">
        <f>SUM(Table1[[#This Row],[Operating Profit]])/SUM(Table1[Operating Profit])*100</f>
        <v>4.5726871366527748E-2</v>
      </c>
      <c r="V133">
        <f>SUM(Table1[[#This Row],[Price per Unit]]*Table1[[#This Row],[Units Sold]])</f>
        <v>33750</v>
      </c>
      <c r="W133">
        <f>SUM(Table1[[#This Row],[Total Sales]]-Table1[[#This Row],[Operating Profit]])</f>
        <v>185625</v>
      </c>
      <c r="X133">
        <f>SUM(Table1[[#This Row],[Total Sales]]-Table1[[#This Row],[Cost]])</f>
        <v>151875</v>
      </c>
      <c r="Y133">
        <f>SUM(Table1[[#This Row],[profit/loss]])/SUM(Table1[profit/loss])</f>
        <v>4.5726871366527747E-4</v>
      </c>
    </row>
    <row r="134" spans="1:25" x14ac:dyDescent="0.3">
      <c r="A134" t="s">
        <v>24</v>
      </c>
      <c r="B134" t="s">
        <v>23</v>
      </c>
      <c r="C134">
        <v>1197831</v>
      </c>
      <c r="D134" s="9">
        <v>44128</v>
      </c>
      <c r="E134" s="8" t="str">
        <f>TEXT(Table1[[#This Row],[Invoice Date]],"dd-mm-yyyy")</f>
        <v>24-10-2020</v>
      </c>
      <c r="F134" s="1" t="str">
        <f t="shared" si="8"/>
        <v>October</v>
      </c>
      <c r="G134" s="1" t="str">
        <f t="shared" si="9"/>
        <v>2020</v>
      </c>
      <c r="H134" s="1" t="str">
        <f t="shared" si="10"/>
        <v>Saturday</v>
      </c>
      <c r="I134" s="1" t="str">
        <f t="shared" si="11"/>
        <v>24</v>
      </c>
      <c r="J134" t="s">
        <v>26</v>
      </c>
      <c r="K134" t="s">
        <v>27</v>
      </c>
      <c r="L134" t="s">
        <v>28</v>
      </c>
      <c r="M134" t="s">
        <v>21</v>
      </c>
      <c r="N134">
        <v>45</v>
      </c>
      <c r="O134">
        <v>650</v>
      </c>
      <c r="P134">
        <v>292500</v>
      </c>
      <c r="Q134">
        <v>87750</v>
      </c>
      <c r="R134">
        <v>0.3</v>
      </c>
      <c r="S134" t="s">
        <v>23</v>
      </c>
      <c r="T134" t="str">
        <f>IF(Table1[[#This Row],[Units Sold]]&gt; 700,"High Units","low Units")</f>
        <v>low Units</v>
      </c>
      <c r="U134">
        <f>SUM(Table1[[#This Row],[Operating Profit]])/SUM(Table1[Operating Profit])*100</f>
        <v>2.6419970122882698E-2</v>
      </c>
      <c r="V134">
        <f>SUM(Table1[[#This Row],[Price per Unit]]*Table1[[#This Row],[Units Sold]])</f>
        <v>29250</v>
      </c>
      <c r="W134">
        <f>SUM(Table1[[#This Row],[Total Sales]]-Table1[[#This Row],[Operating Profit]])</f>
        <v>204750</v>
      </c>
      <c r="X134">
        <f>SUM(Table1[[#This Row],[Total Sales]]-Table1[[#This Row],[Cost]])</f>
        <v>87750</v>
      </c>
      <c r="Y134">
        <f>SUM(Table1[[#This Row],[profit/loss]])/SUM(Table1[profit/loss])</f>
        <v>2.6419970122882697E-4</v>
      </c>
    </row>
    <row r="135" spans="1:25" x14ac:dyDescent="0.3">
      <c r="A135" t="s">
        <v>24</v>
      </c>
      <c r="B135" t="s">
        <v>23</v>
      </c>
      <c r="C135">
        <v>1197831</v>
      </c>
      <c r="D135" s="9">
        <v>44129</v>
      </c>
      <c r="E135" s="8" t="str">
        <f>TEXT(Table1[[#This Row],[Invoice Date]],"dd-mm-yyyy")</f>
        <v>25-10-2020</v>
      </c>
      <c r="F135" s="1" t="str">
        <f t="shared" si="8"/>
        <v>October</v>
      </c>
      <c r="G135" s="1" t="str">
        <f t="shared" si="9"/>
        <v>2020</v>
      </c>
      <c r="H135" s="1" t="str">
        <f t="shared" si="10"/>
        <v>Sunday</v>
      </c>
      <c r="I135" s="1" t="str">
        <f t="shared" si="11"/>
        <v>25</v>
      </c>
      <c r="J135" t="s">
        <v>26</v>
      </c>
      <c r="K135" t="s">
        <v>27</v>
      </c>
      <c r="L135" t="s">
        <v>28</v>
      </c>
      <c r="M135" t="s">
        <v>22</v>
      </c>
      <c r="N135">
        <v>55</v>
      </c>
      <c r="O135">
        <v>850</v>
      </c>
      <c r="P135">
        <v>467500</v>
      </c>
      <c r="Q135">
        <v>233750</v>
      </c>
      <c r="R135">
        <v>0.5</v>
      </c>
      <c r="S135" t="s">
        <v>23</v>
      </c>
      <c r="T135" t="str">
        <f>IF(Table1[[#This Row],[Units Sold]]&gt; 700,"High Units","low Units")</f>
        <v>High Units</v>
      </c>
      <c r="U135">
        <f>SUM(Table1[[#This Row],[Operating Profit]])/SUM(Table1[Operating Profit])*100</f>
        <v>7.0377983090869872E-2</v>
      </c>
      <c r="V135">
        <f>SUM(Table1[[#This Row],[Price per Unit]]*Table1[[#This Row],[Units Sold]])</f>
        <v>46750</v>
      </c>
      <c r="W135">
        <f>SUM(Table1[[#This Row],[Total Sales]]-Table1[[#This Row],[Operating Profit]])</f>
        <v>233750</v>
      </c>
      <c r="X135">
        <f>SUM(Table1[[#This Row],[Total Sales]]-Table1[[#This Row],[Cost]])</f>
        <v>233750</v>
      </c>
      <c r="Y135">
        <f>SUM(Table1[[#This Row],[profit/loss]])/SUM(Table1[profit/loss])</f>
        <v>7.037798309086987E-4</v>
      </c>
    </row>
    <row r="136" spans="1:25" x14ac:dyDescent="0.3">
      <c r="A136" t="s">
        <v>24</v>
      </c>
      <c r="B136" t="s">
        <v>23</v>
      </c>
      <c r="C136">
        <v>1197831</v>
      </c>
      <c r="D136" s="9">
        <v>44130</v>
      </c>
      <c r="E136" s="8" t="str">
        <f>TEXT(Table1[[#This Row],[Invoice Date]],"dd-mm-yyyy")</f>
        <v>26-10-2020</v>
      </c>
      <c r="F136" s="1" t="str">
        <f t="shared" si="8"/>
        <v>October</v>
      </c>
      <c r="G136" s="1" t="str">
        <f t="shared" si="9"/>
        <v>2020</v>
      </c>
      <c r="H136" s="1" t="str">
        <f t="shared" si="10"/>
        <v>Monday</v>
      </c>
      <c r="I136" s="1" t="str">
        <f t="shared" si="11"/>
        <v>26</v>
      </c>
      <c r="J136" t="s">
        <v>26</v>
      </c>
      <c r="K136" t="s">
        <v>27</v>
      </c>
      <c r="L136" t="s">
        <v>28</v>
      </c>
      <c r="M136" t="s">
        <v>16</v>
      </c>
      <c r="N136">
        <v>45</v>
      </c>
      <c r="O136">
        <v>950</v>
      </c>
      <c r="P136">
        <v>427500</v>
      </c>
      <c r="Q136">
        <v>149625</v>
      </c>
      <c r="R136">
        <v>0.35</v>
      </c>
      <c r="S136" t="s">
        <v>23</v>
      </c>
      <c r="T136" t="str">
        <f>IF(Table1[[#This Row],[Units Sold]]&gt; 700,"High Units","low Units")</f>
        <v>High Units</v>
      </c>
      <c r="U136">
        <f>SUM(Table1[[#This Row],[Operating Profit]])/SUM(Table1[Operating Profit])*100</f>
        <v>4.5049436235171783E-2</v>
      </c>
      <c r="V136">
        <f>SUM(Table1[[#This Row],[Price per Unit]]*Table1[[#This Row],[Units Sold]])</f>
        <v>42750</v>
      </c>
      <c r="W136">
        <f>SUM(Table1[[#This Row],[Total Sales]]-Table1[[#This Row],[Operating Profit]])</f>
        <v>277875</v>
      </c>
      <c r="X136">
        <f>SUM(Table1[[#This Row],[Total Sales]]-Table1[[#This Row],[Cost]])</f>
        <v>149625</v>
      </c>
      <c r="Y136">
        <f>SUM(Table1[[#This Row],[profit/loss]])/SUM(Table1[profit/loss])</f>
        <v>4.5049436235171782E-4</v>
      </c>
    </row>
    <row r="137" spans="1:25" x14ac:dyDescent="0.3">
      <c r="A137" t="s">
        <v>24</v>
      </c>
      <c r="B137" t="s">
        <v>23</v>
      </c>
      <c r="C137">
        <v>1197831</v>
      </c>
      <c r="D137" s="9">
        <v>44131</v>
      </c>
      <c r="E137" s="8" t="str">
        <f>TEXT(Table1[[#This Row],[Invoice Date]],"dd-mm-yyyy")</f>
        <v>27-10-2020</v>
      </c>
      <c r="F137" s="1" t="str">
        <f t="shared" si="8"/>
        <v>October</v>
      </c>
      <c r="G137" s="1" t="str">
        <f t="shared" si="9"/>
        <v>2020</v>
      </c>
      <c r="H137" s="1" t="str">
        <f t="shared" si="10"/>
        <v>Tuesday</v>
      </c>
      <c r="I137" s="1" t="str">
        <f t="shared" si="11"/>
        <v>27</v>
      </c>
      <c r="J137" t="s">
        <v>26</v>
      </c>
      <c r="K137" t="s">
        <v>27</v>
      </c>
      <c r="L137" t="s">
        <v>28</v>
      </c>
      <c r="M137" t="s">
        <v>18</v>
      </c>
      <c r="N137">
        <v>45</v>
      </c>
      <c r="O137">
        <v>950</v>
      </c>
      <c r="P137">
        <v>427500</v>
      </c>
      <c r="Q137">
        <v>149625</v>
      </c>
      <c r="R137">
        <v>0.35</v>
      </c>
      <c r="S137" t="s">
        <v>23</v>
      </c>
      <c r="T137" t="str">
        <f>IF(Table1[[#This Row],[Units Sold]]&gt; 700,"High Units","low Units")</f>
        <v>High Units</v>
      </c>
      <c r="U137">
        <f>SUM(Table1[[#This Row],[Operating Profit]])/SUM(Table1[Operating Profit])*100</f>
        <v>4.5049436235171783E-2</v>
      </c>
      <c r="V137">
        <f>SUM(Table1[[#This Row],[Price per Unit]]*Table1[[#This Row],[Units Sold]])</f>
        <v>42750</v>
      </c>
      <c r="W137">
        <f>SUM(Table1[[#This Row],[Total Sales]]-Table1[[#This Row],[Operating Profit]])</f>
        <v>277875</v>
      </c>
      <c r="X137">
        <f>SUM(Table1[[#This Row],[Total Sales]]-Table1[[#This Row],[Cost]])</f>
        <v>149625</v>
      </c>
      <c r="Y137">
        <f>SUM(Table1[[#This Row],[profit/loss]])/SUM(Table1[profit/loss])</f>
        <v>4.5049436235171782E-4</v>
      </c>
    </row>
    <row r="138" spans="1:25" x14ac:dyDescent="0.3">
      <c r="A138" t="s">
        <v>24</v>
      </c>
      <c r="B138" t="s">
        <v>23</v>
      </c>
      <c r="C138">
        <v>1197831</v>
      </c>
      <c r="D138" s="9">
        <v>44132</v>
      </c>
      <c r="E138" s="8" t="str">
        <f>TEXT(Table1[[#This Row],[Invoice Date]],"dd-mm-yyyy")</f>
        <v>28-10-2020</v>
      </c>
      <c r="F138" s="1" t="str">
        <f t="shared" si="8"/>
        <v>October</v>
      </c>
      <c r="G138" s="1" t="str">
        <f t="shared" si="9"/>
        <v>2020</v>
      </c>
      <c r="H138" s="1" t="str">
        <f t="shared" si="10"/>
        <v>Wednesday</v>
      </c>
      <c r="I138" s="1" t="str">
        <f t="shared" si="11"/>
        <v>28</v>
      </c>
      <c r="J138" t="s">
        <v>26</v>
      </c>
      <c r="K138" t="s">
        <v>27</v>
      </c>
      <c r="L138" t="s">
        <v>28</v>
      </c>
      <c r="M138" t="s">
        <v>19</v>
      </c>
      <c r="N138">
        <v>50</v>
      </c>
      <c r="O138">
        <v>850</v>
      </c>
      <c r="P138">
        <v>425000</v>
      </c>
      <c r="Q138">
        <v>148750</v>
      </c>
      <c r="R138">
        <v>0.35</v>
      </c>
      <c r="S138" t="s">
        <v>23</v>
      </c>
      <c r="T138" t="str">
        <f>IF(Table1[[#This Row],[Units Sold]]&gt; 700,"High Units","low Units")</f>
        <v>High Units</v>
      </c>
      <c r="U138">
        <f>SUM(Table1[[#This Row],[Operating Profit]])/SUM(Table1[Operating Profit])*100</f>
        <v>4.4785989239644462E-2</v>
      </c>
      <c r="V138">
        <f>SUM(Table1[[#This Row],[Price per Unit]]*Table1[[#This Row],[Units Sold]])</f>
        <v>42500</v>
      </c>
      <c r="W138">
        <f>SUM(Table1[[#This Row],[Total Sales]]-Table1[[#This Row],[Operating Profit]])</f>
        <v>276250</v>
      </c>
      <c r="X138">
        <f>SUM(Table1[[#This Row],[Total Sales]]-Table1[[#This Row],[Cost]])</f>
        <v>148750</v>
      </c>
      <c r="Y138">
        <f>SUM(Table1[[#This Row],[profit/loss]])/SUM(Table1[profit/loss])</f>
        <v>4.4785989239644461E-4</v>
      </c>
    </row>
    <row r="139" spans="1:25" x14ac:dyDescent="0.3">
      <c r="A139" t="s">
        <v>24</v>
      </c>
      <c r="B139" t="s">
        <v>23</v>
      </c>
      <c r="C139">
        <v>1197831</v>
      </c>
      <c r="D139" s="9">
        <v>44133</v>
      </c>
      <c r="E139" s="8" t="str">
        <f>TEXT(Table1[[#This Row],[Invoice Date]],"dd-mm-yyyy")</f>
        <v>29-10-2020</v>
      </c>
      <c r="F139" s="1" t="str">
        <f t="shared" si="8"/>
        <v>October</v>
      </c>
      <c r="G139" s="1" t="str">
        <f t="shared" si="9"/>
        <v>2020</v>
      </c>
      <c r="H139" s="1" t="str">
        <f t="shared" si="10"/>
        <v>Thursday</v>
      </c>
      <c r="I139" s="1" t="str">
        <f t="shared" si="11"/>
        <v>29</v>
      </c>
      <c r="J139" t="s">
        <v>26</v>
      </c>
      <c r="K139" t="s">
        <v>27</v>
      </c>
      <c r="L139" t="s">
        <v>28</v>
      </c>
      <c r="M139" t="s">
        <v>20</v>
      </c>
      <c r="N139">
        <v>50</v>
      </c>
      <c r="O139">
        <v>700</v>
      </c>
      <c r="P139">
        <v>350000</v>
      </c>
      <c r="Q139">
        <v>157500</v>
      </c>
      <c r="R139">
        <v>0.45</v>
      </c>
      <c r="S139" t="s">
        <v>23</v>
      </c>
      <c r="T139" t="str">
        <f>IF(Table1[[#This Row],[Units Sold]]&gt; 700,"High Units","low Units")</f>
        <v>low Units</v>
      </c>
      <c r="U139">
        <f>SUM(Table1[[#This Row],[Operating Profit]])/SUM(Table1[Operating Profit])*100</f>
        <v>4.7420459194917663E-2</v>
      </c>
      <c r="V139">
        <f>SUM(Table1[[#This Row],[Price per Unit]]*Table1[[#This Row],[Units Sold]])</f>
        <v>35000</v>
      </c>
      <c r="W139">
        <f>SUM(Table1[[#This Row],[Total Sales]]-Table1[[#This Row],[Operating Profit]])</f>
        <v>192500</v>
      </c>
      <c r="X139">
        <f>SUM(Table1[[#This Row],[Total Sales]]-Table1[[#This Row],[Cost]])</f>
        <v>157500</v>
      </c>
      <c r="Y139">
        <f>SUM(Table1[[#This Row],[profit/loss]])/SUM(Table1[profit/loss])</f>
        <v>4.7420459194917662E-4</v>
      </c>
    </row>
    <row r="140" spans="1:25" x14ac:dyDescent="0.3">
      <c r="A140" t="s">
        <v>24</v>
      </c>
      <c r="B140" t="s">
        <v>23</v>
      </c>
      <c r="C140">
        <v>1197831</v>
      </c>
      <c r="D140" s="9">
        <v>44134</v>
      </c>
      <c r="E140" s="8" t="str">
        <f>TEXT(Table1[[#This Row],[Invoice Date]],"dd-mm-yyyy")</f>
        <v>30-10-2020</v>
      </c>
      <c r="F140" s="1" t="str">
        <f t="shared" si="8"/>
        <v>October</v>
      </c>
      <c r="G140" s="1" t="str">
        <f t="shared" si="9"/>
        <v>2020</v>
      </c>
      <c r="H140" s="1" t="str">
        <f t="shared" si="10"/>
        <v>Friday</v>
      </c>
      <c r="I140" s="1" t="str">
        <f t="shared" si="11"/>
        <v>30</v>
      </c>
      <c r="J140" t="s">
        <v>26</v>
      </c>
      <c r="K140" t="s">
        <v>27</v>
      </c>
      <c r="L140" t="s">
        <v>28</v>
      </c>
      <c r="M140" t="s">
        <v>21</v>
      </c>
      <c r="N140">
        <v>45</v>
      </c>
      <c r="O140">
        <v>650</v>
      </c>
      <c r="P140">
        <v>292500</v>
      </c>
      <c r="Q140">
        <v>87750</v>
      </c>
      <c r="R140">
        <v>0.3</v>
      </c>
      <c r="S140" t="s">
        <v>23</v>
      </c>
      <c r="T140" t="str">
        <f>IF(Table1[[#This Row],[Units Sold]]&gt; 700,"High Units","low Units")</f>
        <v>low Units</v>
      </c>
      <c r="U140">
        <f>SUM(Table1[[#This Row],[Operating Profit]])/SUM(Table1[Operating Profit])*100</f>
        <v>2.6419970122882698E-2</v>
      </c>
      <c r="V140">
        <f>SUM(Table1[[#This Row],[Price per Unit]]*Table1[[#This Row],[Units Sold]])</f>
        <v>29250</v>
      </c>
      <c r="W140">
        <f>SUM(Table1[[#This Row],[Total Sales]]-Table1[[#This Row],[Operating Profit]])</f>
        <v>204750</v>
      </c>
      <c r="X140">
        <f>SUM(Table1[[#This Row],[Total Sales]]-Table1[[#This Row],[Cost]])</f>
        <v>87750</v>
      </c>
      <c r="Y140">
        <f>SUM(Table1[[#This Row],[profit/loss]])/SUM(Table1[profit/loss])</f>
        <v>2.6419970122882697E-4</v>
      </c>
    </row>
    <row r="141" spans="1:25" x14ac:dyDescent="0.3">
      <c r="A141" t="s">
        <v>24</v>
      </c>
      <c r="B141" t="s">
        <v>23</v>
      </c>
      <c r="C141">
        <v>1197831</v>
      </c>
      <c r="D141" s="9">
        <v>44135</v>
      </c>
      <c r="E141" s="8" t="str">
        <f>TEXT(Table1[[#This Row],[Invoice Date]],"dd-mm-yyyy")</f>
        <v>31-10-2020</v>
      </c>
      <c r="F141" s="1" t="str">
        <f t="shared" si="8"/>
        <v>October</v>
      </c>
      <c r="G141" s="1" t="str">
        <f t="shared" si="9"/>
        <v>2020</v>
      </c>
      <c r="H141" s="1" t="str">
        <f t="shared" si="10"/>
        <v>Saturday</v>
      </c>
      <c r="I141" s="1" t="str">
        <f t="shared" si="11"/>
        <v>31</v>
      </c>
      <c r="J141" t="s">
        <v>26</v>
      </c>
      <c r="K141" t="s">
        <v>27</v>
      </c>
      <c r="L141" t="s">
        <v>28</v>
      </c>
      <c r="M141" t="s">
        <v>22</v>
      </c>
      <c r="N141">
        <v>55</v>
      </c>
      <c r="O141">
        <v>900</v>
      </c>
      <c r="P141">
        <v>495000</v>
      </c>
      <c r="Q141">
        <v>247500</v>
      </c>
      <c r="R141">
        <v>0.5</v>
      </c>
      <c r="S141" t="s">
        <v>23</v>
      </c>
      <c r="T141" t="str">
        <f>IF(Table1[[#This Row],[Units Sold]]&gt; 700,"High Units","low Units")</f>
        <v>High Units</v>
      </c>
      <c r="U141">
        <f>SUM(Table1[[#This Row],[Operating Profit]])/SUM(Table1[Operating Profit])*100</f>
        <v>7.4517864449156326E-2</v>
      </c>
      <c r="V141">
        <f>SUM(Table1[[#This Row],[Price per Unit]]*Table1[[#This Row],[Units Sold]])</f>
        <v>49500</v>
      </c>
      <c r="W141">
        <f>SUM(Table1[[#This Row],[Total Sales]]-Table1[[#This Row],[Operating Profit]])</f>
        <v>247500</v>
      </c>
      <c r="X141">
        <f>SUM(Table1[[#This Row],[Total Sales]]-Table1[[#This Row],[Cost]])</f>
        <v>247500</v>
      </c>
      <c r="Y141">
        <f>SUM(Table1[[#This Row],[profit/loss]])/SUM(Table1[profit/loss])</f>
        <v>7.4517864449156329E-4</v>
      </c>
    </row>
    <row r="142" spans="1:25" x14ac:dyDescent="0.3">
      <c r="A142" t="s">
        <v>29</v>
      </c>
      <c r="B142" t="s">
        <v>23</v>
      </c>
      <c r="C142">
        <v>1128299</v>
      </c>
      <c r="D142" s="9">
        <v>44136</v>
      </c>
      <c r="E142" s="8" t="str">
        <f>TEXT(Table1[[#This Row],[Invoice Date]],"dd-mm-yyyy")</f>
        <v>01-11-2020</v>
      </c>
      <c r="F142" s="1" t="str">
        <f t="shared" si="8"/>
        <v>November</v>
      </c>
      <c r="G142" s="1" t="str">
        <f t="shared" si="9"/>
        <v>2020</v>
      </c>
      <c r="H142" s="1" t="str">
        <f t="shared" si="10"/>
        <v>Sunday</v>
      </c>
      <c r="I142" s="1" t="str">
        <f t="shared" si="11"/>
        <v>01</v>
      </c>
      <c r="J142" t="s">
        <v>26</v>
      </c>
      <c r="K142" t="s">
        <v>27</v>
      </c>
      <c r="L142" t="s">
        <v>28</v>
      </c>
      <c r="M142" t="s">
        <v>16</v>
      </c>
      <c r="N142">
        <v>40</v>
      </c>
      <c r="O142">
        <v>775</v>
      </c>
      <c r="P142">
        <v>310000</v>
      </c>
      <c r="Q142">
        <v>108500</v>
      </c>
      <c r="R142">
        <v>0.35</v>
      </c>
      <c r="S142" t="s">
        <v>23</v>
      </c>
      <c r="T142" t="str">
        <f>IF(Table1[[#This Row],[Units Sold]]&gt; 700,"High Units","low Units")</f>
        <v>High Units</v>
      </c>
      <c r="U142">
        <f>SUM(Table1[[#This Row],[Operating Profit]])/SUM(Table1[Operating Profit])*100</f>
        <v>3.2667427445387726E-2</v>
      </c>
      <c r="V142">
        <f>SUM(Table1[[#This Row],[Price per Unit]]*Table1[[#This Row],[Units Sold]])</f>
        <v>31000</v>
      </c>
      <c r="W142">
        <f>SUM(Table1[[#This Row],[Total Sales]]-Table1[[#This Row],[Operating Profit]])</f>
        <v>201500</v>
      </c>
      <c r="X142">
        <f>SUM(Table1[[#This Row],[Total Sales]]-Table1[[#This Row],[Cost]])</f>
        <v>108500</v>
      </c>
      <c r="Y142">
        <f>SUM(Table1[[#This Row],[profit/loss]])/SUM(Table1[profit/loss])</f>
        <v>3.2667427445387726E-4</v>
      </c>
    </row>
    <row r="143" spans="1:25" x14ac:dyDescent="0.3">
      <c r="A143" t="s">
        <v>29</v>
      </c>
      <c r="B143" t="s">
        <v>23</v>
      </c>
      <c r="C143">
        <v>1128299</v>
      </c>
      <c r="D143" s="9">
        <v>44137</v>
      </c>
      <c r="E143" s="8" t="str">
        <f>TEXT(Table1[[#This Row],[Invoice Date]],"dd-mm-yyyy")</f>
        <v>02-11-2020</v>
      </c>
      <c r="F143" s="1" t="str">
        <f t="shared" si="8"/>
        <v>November</v>
      </c>
      <c r="G143" s="1" t="str">
        <f t="shared" si="9"/>
        <v>2020</v>
      </c>
      <c r="H143" s="1" t="str">
        <f t="shared" si="10"/>
        <v>Monday</v>
      </c>
      <c r="I143" s="1" t="str">
        <f t="shared" si="11"/>
        <v>02</v>
      </c>
      <c r="J143" t="s">
        <v>26</v>
      </c>
      <c r="K143" t="s">
        <v>27</v>
      </c>
      <c r="L143" t="s">
        <v>28</v>
      </c>
      <c r="M143" t="s">
        <v>18</v>
      </c>
      <c r="N143">
        <v>50</v>
      </c>
      <c r="O143">
        <v>775</v>
      </c>
      <c r="P143">
        <v>387500</v>
      </c>
      <c r="Q143">
        <v>77500</v>
      </c>
      <c r="R143">
        <v>0.2</v>
      </c>
      <c r="S143" t="s">
        <v>23</v>
      </c>
      <c r="T143" t="str">
        <f>IF(Table1[[#This Row],[Units Sold]]&gt; 700,"High Units","low Units")</f>
        <v>High Units</v>
      </c>
      <c r="U143">
        <f>SUM(Table1[[#This Row],[Operating Profit]])/SUM(Table1[Operating Profit])*100</f>
        <v>2.3333876746705517E-2</v>
      </c>
      <c r="V143">
        <f>SUM(Table1[[#This Row],[Price per Unit]]*Table1[[#This Row],[Units Sold]])</f>
        <v>38750</v>
      </c>
      <c r="W143">
        <f>SUM(Table1[[#This Row],[Total Sales]]-Table1[[#This Row],[Operating Profit]])</f>
        <v>310000</v>
      </c>
      <c r="X143">
        <f>SUM(Table1[[#This Row],[Total Sales]]-Table1[[#This Row],[Cost]])</f>
        <v>77500</v>
      </c>
      <c r="Y143">
        <f>SUM(Table1[[#This Row],[profit/loss]])/SUM(Table1[profit/loss])</f>
        <v>2.3333876746705517E-4</v>
      </c>
    </row>
    <row r="144" spans="1:25" x14ac:dyDescent="0.3">
      <c r="A144" t="s">
        <v>29</v>
      </c>
      <c r="B144" t="s">
        <v>23</v>
      </c>
      <c r="C144">
        <v>1128299</v>
      </c>
      <c r="D144" s="9">
        <v>44138</v>
      </c>
      <c r="E144" s="8" t="str">
        <f>TEXT(Table1[[#This Row],[Invoice Date]],"dd-mm-yyyy")</f>
        <v>03-11-2020</v>
      </c>
      <c r="F144" s="1" t="str">
        <f t="shared" si="8"/>
        <v>November</v>
      </c>
      <c r="G144" s="1" t="str">
        <f t="shared" si="9"/>
        <v>2020</v>
      </c>
      <c r="H144" s="1" t="str">
        <f t="shared" si="10"/>
        <v>Tuesday</v>
      </c>
      <c r="I144" s="1" t="str">
        <f t="shared" si="11"/>
        <v>03</v>
      </c>
      <c r="J144" t="s">
        <v>26</v>
      </c>
      <c r="K144" t="s">
        <v>27</v>
      </c>
      <c r="L144" t="s">
        <v>28</v>
      </c>
      <c r="M144" t="s">
        <v>19</v>
      </c>
      <c r="N144">
        <v>50</v>
      </c>
      <c r="O144">
        <v>775</v>
      </c>
      <c r="P144">
        <v>387500</v>
      </c>
      <c r="Q144">
        <v>135625</v>
      </c>
      <c r="R144">
        <v>0.35</v>
      </c>
      <c r="S144" t="s">
        <v>23</v>
      </c>
      <c r="T144" t="str">
        <f>IF(Table1[[#This Row],[Units Sold]]&gt; 700,"High Units","low Units")</f>
        <v>High Units</v>
      </c>
      <c r="U144">
        <f>SUM(Table1[[#This Row],[Operating Profit]])/SUM(Table1[Operating Profit])*100</f>
        <v>4.083428430673465E-2</v>
      </c>
      <c r="V144">
        <f>SUM(Table1[[#This Row],[Price per Unit]]*Table1[[#This Row],[Units Sold]])</f>
        <v>38750</v>
      </c>
      <c r="W144">
        <f>SUM(Table1[[#This Row],[Total Sales]]-Table1[[#This Row],[Operating Profit]])</f>
        <v>251875</v>
      </c>
      <c r="X144">
        <f>SUM(Table1[[#This Row],[Total Sales]]-Table1[[#This Row],[Cost]])</f>
        <v>135625</v>
      </c>
      <c r="Y144">
        <f>SUM(Table1[[#This Row],[profit/loss]])/SUM(Table1[profit/loss])</f>
        <v>4.0834284306734653E-4</v>
      </c>
    </row>
    <row r="145" spans="1:25" x14ac:dyDescent="0.3">
      <c r="A145" t="s">
        <v>29</v>
      </c>
      <c r="B145" t="s">
        <v>23</v>
      </c>
      <c r="C145">
        <v>1128299</v>
      </c>
      <c r="D145" s="9">
        <v>44139</v>
      </c>
      <c r="E145" s="8" t="str">
        <f>TEXT(Table1[[#This Row],[Invoice Date]],"dd-mm-yyyy")</f>
        <v>04-11-2020</v>
      </c>
      <c r="F145" s="1" t="str">
        <f t="shared" si="8"/>
        <v>November</v>
      </c>
      <c r="G145" s="1" t="str">
        <f t="shared" si="9"/>
        <v>2020</v>
      </c>
      <c r="H145" s="1" t="str">
        <f t="shared" si="10"/>
        <v>Wednesday</v>
      </c>
      <c r="I145" s="1" t="str">
        <f t="shared" si="11"/>
        <v>04</v>
      </c>
      <c r="J145" t="s">
        <v>26</v>
      </c>
      <c r="K145" t="s">
        <v>27</v>
      </c>
      <c r="L145" t="s">
        <v>28</v>
      </c>
      <c r="M145" t="s">
        <v>20</v>
      </c>
      <c r="N145">
        <v>50</v>
      </c>
      <c r="O145">
        <v>625</v>
      </c>
      <c r="P145">
        <v>312500</v>
      </c>
      <c r="Q145">
        <v>93750</v>
      </c>
      <c r="R145">
        <v>0.3</v>
      </c>
      <c r="S145" t="s">
        <v>23</v>
      </c>
      <c r="T145" t="str">
        <f>IF(Table1[[#This Row],[Units Sold]]&gt; 700,"High Units","low Units")</f>
        <v>low Units</v>
      </c>
      <c r="U145">
        <f>SUM(Table1[[#This Row],[Operating Profit]])/SUM(Table1[Operating Profit])*100</f>
        <v>2.8226463806498611E-2</v>
      </c>
      <c r="V145">
        <f>SUM(Table1[[#This Row],[Price per Unit]]*Table1[[#This Row],[Units Sold]])</f>
        <v>31250</v>
      </c>
      <c r="W145">
        <f>SUM(Table1[[#This Row],[Total Sales]]-Table1[[#This Row],[Operating Profit]])</f>
        <v>218750</v>
      </c>
      <c r="X145">
        <f>SUM(Table1[[#This Row],[Total Sales]]-Table1[[#This Row],[Cost]])</f>
        <v>93750</v>
      </c>
      <c r="Y145">
        <f>SUM(Table1[[#This Row],[profit/loss]])/SUM(Table1[profit/loss])</f>
        <v>2.8226463806498611E-4</v>
      </c>
    </row>
    <row r="146" spans="1:25" x14ac:dyDescent="0.3">
      <c r="A146" t="s">
        <v>29</v>
      </c>
      <c r="B146" t="s">
        <v>23</v>
      </c>
      <c r="C146">
        <v>1128299</v>
      </c>
      <c r="D146" s="9">
        <v>44140</v>
      </c>
      <c r="E146" s="8" t="str">
        <f>TEXT(Table1[[#This Row],[Invoice Date]],"dd-mm-yyyy")</f>
        <v>05-11-2020</v>
      </c>
      <c r="F146" s="1" t="str">
        <f t="shared" si="8"/>
        <v>November</v>
      </c>
      <c r="G146" s="1" t="str">
        <f t="shared" si="9"/>
        <v>2020</v>
      </c>
      <c r="H146" s="1" t="str">
        <f t="shared" si="10"/>
        <v>Thursday</v>
      </c>
      <c r="I146" s="1" t="str">
        <f t="shared" si="11"/>
        <v>05</v>
      </c>
      <c r="J146" t="s">
        <v>30</v>
      </c>
      <c r="K146" t="s">
        <v>31</v>
      </c>
      <c r="L146" t="s">
        <v>32</v>
      </c>
      <c r="M146" t="s">
        <v>21</v>
      </c>
      <c r="N146">
        <v>55</v>
      </c>
      <c r="O146">
        <v>575</v>
      </c>
      <c r="P146">
        <v>316250</v>
      </c>
      <c r="Q146">
        <v>158125</v>
      </c>
      <c r="R146">
        <v>0.5</v>
      </c>
      <c r="S146" t="s">
        <v>23</v>
      </c>
      <c r="T146" t="str">
        <f>IF(Table1[[#This Row],[Units Sold]]&gt; 700,"High Units","low Units")</f>
        <v>low Units</v>
      </c>
      <c r="U146">
        <f>SUM(Table1[[#This Row],[Operating Profit]])/SUM(Table1[Operating Profit])*100</f>
        <v>4.7608635620294319E-2</v>
      </c>
      <c r="V146">
        <f>SUM(Table1[[#This Row],[Price per Unit]]*Table1[[#This Row],[Units Sold]])</f>
        <v>31625</v>
      </c>
      <c r="W146">
        <f>SUM(Table1[[#This Row],[Total Sales]]-Table1[[#This Row],[Operating Profit]])</f>
        <v>158125</v>
      </c>
      <c r="X146">
        <f>SUM(Table1[[#This Row],[Total Sales]]-Table1[[#This Row],[Cost]])</f>
        <v>158125</v>
      </c>
      <c r="Y146">
        <f>SUM(Table1[[#This Row],[profit/loss]])/SUM(Table1[profit/loss])</f>
        <v>4.7608635620294319E-4</v>
      </c>
    </row>
    <row r="147" spans="1:25" x14ac:dyDescent="0.3">
      <c r="A147" t="s">
        <v>29</v>
      </c>
      <c r="B147" t="s">
        <v>23</v>
      </c>
      <c r="C147">
        <v>1128299</v>
      </c>
      <c r="D147" s="9">
        <v>44141</v>
      </c>
      <c r="E147" s="8" t="str">
        <f>TEXT(Table1[[#This Row],[Invoice Date]],"dd-mm-yyyy")</f>
        <v>06-11-2020</v>
      </c>
      <c r="F147" s="1" t="str">
        <f t="shared" si="8"/>
        <v>November</v>
      </c>
      <c r="G147" s="1" t="str">
        <f t="shared" si="9"/>
        <v>2020</v>
      </c>
      <c r="H147" s="1" t="str">
        <f t="shared" si="10"/>
        <v>Friday</v>
      </c>
      <c r="I147" s="1" t="str">
        <f t="shared" si="11"/>
        <v>06</v>
      </c>
      <c r="J147" t="s">
        <v>30</v>
      </c>
      <c r="K147" t="s">
        <v>31</v>
      </c>
      <c r="L147" t="s">
        <v>32</v>
      </c>
      <c r="M147" t="s">
        <v>22</v>
      </c>
      <c r="N147">
        <v>50</v>
      </c>
      <c r="O147">
        <v>775</v>
      </c>
      <c r="P147">
        <v>387500</v>
      </c>
      <c r="Q147">
        <v>58125</v>
      </c>
      <c r="R147">
        <v>0.15</v>
      </c>
      <c r="S147" t="s">
        <v>23</v>
      </c>
      <c r="T147" t="str">
        <f>IF(Table1[[#This Row],[Units Sold]]&gt; 700,"High Units","low Units")</f>
        <v>High Units</v>
      </c>
      <c r="U147">
        <f>SUM(Table1[[#This Row],[Operating Profit]])/SUM(Table1[Operating Profit])*100</f>
        <v>1.750040756002914E-2</v>
      </c>
      <c r="V147">
        <f>SUM(Table1[[#This Row],[Price per Unit]]*Table1[[#This Row],[Units Sold]])</f>
        <v>38750</v>
      </c>
      <c r="W147">
        <f>SUM(Table1[[#This Row],[Total Sales]]-Table1[[#This Row],[Operating Profit]])</f>
        <v>329375</v>
      </c>
      <c r="X147">
        <f>SUM(Table1[[#This Row],[Total Sales]]-Table1[[#This Row],[Cost]])</f>
        <v>58125</v>
      </c>
      <c r="Y147">
        <f>SUM(Table1[[#This Row],[profit/loss]])/SUM(Table1[profit/loss])</f>
        <v>1.7500407560029139E-4</v>
      </c>
    </row>
    <row r="148" spans="1:25" x14ac:dyDescent="0.3">
      <c r="A148" t="s">
        <v>29</v>
      </c>
      <c r="B148" t="s">
        <v>23</v>
      </c>
      <c r="C148">
        <v>1128299</v>
      </c>
      <c r="D148" s="9">
        <v>44142</v>
      </c>
      <c r="E148" s="8" t="str">
        <f>TEXT(Table1[[#This Row],[Invoice Date]],"dd-mm-yyyy")</f>
        <v>07-11-2020</v>
      </c>
      <c r="F148" s="1" t="str">
        <f t="shared" si="8"/>
        <v>November</v>
      </c>
      <c r="G148" s="1" t="str">
        <f t="shared" si="9"/>
        <v>2020</v>
      </c>
      <c r="H148" s="1" t="str">
        <f t="shared" si="10"/>
        <v>Saturday</v>
      </c>
      <c r="I148" s="1" t="str">
        <f t="shared" si="11"/>
        <v>07</v>
      </c>
      <c r="J148" t="s">
        <v>30</v>
      </c>
      <c r="K148" t="s">
        <v>31</v>
      </c>
      <c r="L148" t="s">
        <v>32</v>
      </c>
      <c r="M148" t="s">
        <v>16</v>
      </c>
      <c r="N148">
        <v>40</v>
      </c>
      <c r="O148">
        <v>825</v>
      </c>
      <c r="P148">
        <v>330000</v>
      </c>
      <c r="Q148">
        <v>115500</v>
      </c>
      <c r="R148">
        <v>0.35</v>
      </c>
      <c r="S148" t="s">
        <v>23</v>
      </c>
      <c r="T148" t="str">
        <f>IF(Table1[[#This Row],[Units Sold]]&gt; 700,"High Units","low Units")</f>
        <v>High Units</v>
      </c>
      <c r="U148">
        <f>SUM(Table1[[#This Row],[Operating Profit]])/SUM(Table1[Operating Profit])*100</f>
        <v>3.4775003409606285E-2</v>
      </c>
      <c r="V148">
        <f>SUM(Table1[[#This Row],[Price per Unit]]*Table1[[#This Row],[Units Sold]])</f>
        <v>33000</v>
      </c>
      <c r="W148">
        <f>SUM(Table1[[#This Row],[Total Sales]]-Table1[[#This Row],[Operating Profit]])</f>
        <v>214500</v>
      </c>
      <c r="X148">
        <f>SUM(Table1[[#This Row],[Total Sales]]-Table1[[#This Row],[Cost]])</f>
        <v>115500</v>
      </c>
      <c r="Y148">
        <f>SUM(Table1[[#This Row],[profit/loss]])/SUM(Table1[profit/loss])</f>
        <v>3.4775003409606286E-4</v>
      </c>
    </row>
    <row r="149" spans="1:25" x14ac:dyDescent="0.3">
      <c r="A149" t="s">
        <v>29</v>
      </c>
      <c r="B149" t="s">
        <v>23</v>
      </c>
      <c r="C149">
        <v>1128299</v>
      </c>
      <c r="D149" s="9">
        <v>44143</v>
      </c>
      <c r="E149" s="8" t="str">
        <f>TEXT(Table1[[#This Row],[Invoice Date]],"dd-mm-yyyy")</f>
        <v>08-11-2020</v>
      </c>
      <c r="F149" s="1" t="str">
        <f t="shared" si="8"/>
        <v>November</v>
      </c>
      <c r="G149" s="1" t="str">
        <f t="shared" si="9"/>
        <v>2020</v>
      </c>
      <c r="H149" s="1" t="str">
        <f t="shared" si="10"/>
        <v>Sunday</v>
      </c>
      <c r="I149" s="1" t="str">
        <f t="shared" si="11"/>
        <v>08</v>
      </c>
      <c r="J149" t="s">
        <v>30</v>
      </c>
      <c r="K149" t="s">
        <v>31</v>
      </c>
      <c r="L149" t="s">
        <v>32</v>
      </c>
      <c r="M149" t="s">
        <v>18</v>
      </c>
      <c r="N149">
        <v>50</v>
      </c>
      <c r="O149">
        <v>725</v>
      </c>
      <c r="P149">
        <v>362500</v>
      </c>
      <c r="Q149">
        <v>72500</v>
      </c>
      <c r="R149">
        <v>0.2</v>
      </c>
      <c r="S149" t="s">
        <v>23</v>
      </c>
      <c r="T149" t="str">
        <f>IF(Table1[[#This Row],[Units Sold]]&gt; 700,"High Units","low Units")</f>
        <v>High Units</v>
      </c>
      <c r="U149">
        <f>SUM(Table1[[#This Row],[Operating Profit]])/SUM(Table1[Operating Profit])*100</f>
        <v>2.1828465343692257E-2</v>
      </c>
      <c r="V149">
        <f>SUM(Table1[[#This Row],[Price per Unit]]*Table1[[#This Row],[Units Sold]])</f>
        <v>36250</v>
      </c>
      <c r="W149">
        <f>SUM(Table1[[#This Row],[Total Sales]]-Table1[[#This Row],[Operating Profit]])</f>
        <v>290000</v>
      </c>
      <c r="X149">
        <f>SUM(Table1[[#This Row],[Total Sales]]-Table1[[#This Row],[Cost]])</f>
        <v>72500</v>
      </c>
      <c r="Y149">
        <f>SUM(Table1[[#This Row],[profit/loss]])/SUM(Table1[profit/loss])</f>
        <v>2.1828465343692258E-4</v>
      </c>
    </row>
    <row r="150" spans="1:25" x14ac:dyDescent="0.3">
      <c r="A150" t="s">
        <v>29</v>
      </c>
      <c r="B150" t="s">
        <v>23</v>
      </c>
      <c r="C150">
        <v>1128299</v>
      </c>
      <c r="D150" s="9">
        <v>44144</v>
      </c>
      <c r="E150" s="8" t="str">
        <f>TEXT(Table1[[#This Row],[Invoice Date]],"dd-mm-yyyy")</f>
        <v>09-11-2020</v>
      </c>
      <c r="F150" s="1" t="str">
        <f t="shared" si="8"/>
        <v>November</v>
      </c>
      <c r="G150" s="1" t="str">
        <f t="shared" si="9"/>
        <v>2020</v>
      </c>
      <c r="H150" s="1" t="str">
        <f t="shared" si="10"/>
        <v>Monday</v>
      </c>
      <c r="I150" s="1" t="str">
        <f t="shared" si="11"/>
        <v>09</v>
      </c>
      <c r="J150" t="s">
        <v>30</v>
      </c>
      <c r="K150" t="s">
        <v>31</v>
      </c>
      <c r="L150" t="s">
        <v>32</v>
      </c>
      <c r="M150" t="s">
        <v>19</v>
      </c>
      <c r="N150">
        <v>50</v>
      </c>
      <c r="O150">
        <v>725</v>
      </c>
      <c r="P150">
        <v>362500</v>
      </c>
      <c r="Q150">
        <v>126875</v>
      </c>
      <c r="R150">
        <v>0.35</v>
      </c>
      <c r="S150" t="s">
        <v>23</v>
      </c>
      <c r="T150" t="str">
        <f>IF(Table1[[#This Row],[Units Sold]]&gt; 700,"High Units","low Units")</f>
        <v>High Units</v>
      </c>
      <c r="U150">
        <f>SUM(Table1[[#This Row],[Operating Profit]])/SUM(Table1[Operating Profit])*100</f>
        <v>3.8199814351461449E-2</v>
      </c>
      <c r="V150">
        <f>SUM(Table1[[#This Row],[Price per Unit]]*Table1[[#This Row],[Units Sold]])</f>
        <v>36250</v>
      </c>
      <c r="W150">
        <f>SUM(Table1[[#This Row],[Total Sales]]-Table1[[#This Row],[Operating Profit]])</f>
        <v>235625</v>
      </c>
      <c r="X150">
        <f>SUM(Table1[[#This Row],[Total Sales]]-Table1[[#This Row],[Cost]])</f>
        <v>126875</v>
      </c>
      <c r="Y150">
        <f>SUM(Table1[[#This Row],[profit/loss]])/SUM(Table1[profit/loss])</f>
        <v>3.8199814351461451E-4</v>
      </c>
    </row>
    <row r="151" spans="1:25" x14ac:dyDescent="0.3">
      <c r="A151" t="s">
        <v>29</v>
      </c>
      <c r="B151" t="s">
        <v>23</v>
      </c>
      <c r="C151">
        <v>1128299</v>
      </c>
      <c r="D151" s="9">
        <v>44145</v>
      </c>
      <c r="E151" s="8" t="str">
        <f>TEXT(Table1[[#This Row],[Invoice Date]],"dd-mm-yyyy")</f>
        <v>10-11-2020</v>
      </c>
      <c r="F151" s="1" t="str">
        <f t="shared" si="8"/>
        <v>November</v>
      </c>
      <c r="G151" s="1" t="str">
        <f t="shared" si="9"/>
        <v>2020</v>
      </c>
      <c r="H151" s="1" t="str">
        <f t="shared" si="10"/>
        <v>Tuesday</v>
      </c>
      <c r="I151" s="1" t="str">
        <f t="shared" si="11"/>
        <v>10</v>
      </c>
      <c r="J151" t="s">
        <v>30</v>
      </c>
      <c r="K151" t="s">
        <v>31</v>
      </c>
      <c r="L151" t="s">
        <v>32</v>
      </c>
      <c r="M151" t="s">
        <v>20</v>
      </c>
      <c r="N151">
        <v>50</v>
      </c>
      <c r="O151">
        <v>575</v>
      </c>
      <c r="P151">
        <v>287500</v>
      </c>
      <c r="Q151">
        <v>86250</v>
      </c>
      <c r="R151">
        <v>0.3</v>
      </c>
      <c r="S151" t="s">
        <v>23</v>
      </c>
      <c r="T151" t="str">
        <f>IF(Table1[[#This Row],[Units Sold]]&gt; 700,"High Units","low Units")</f>
        <v>low Units</v>
      </c>
      <c r="U151">
        <f>SUM(Table1[[#This Row],[Operating Profit]])/SUM(Table1[Operating Profit])*100</f>
        <v>2.5968346701978718E-2</v>
      </c>
      <c r="V151">
        <f>SUM(Table1[[#This Row],[Price per Unit]]*Table1[[#This Row],[Units Sold]])</f>
        <v>28750</v>
      </c>
      <c r="W151">
        <f>SUM(Table1[[#This Row],[Total Sales]]-Table1[[#This Row],[Operating Profit]])</f>
        <v>201250</v>
      </c>
      <c r="X151">
        <f>SUM(Table1[[#This Row],[Total Sales]]-Table1[[#This Row],[Cost]])</f>
        <v>86250</v>
      </c>
      <c r="Y151">
        <f>SUM(Table1[[#This Row],[profit/loss]])/SUM(Table1[profit/loss])</f>
        <v>2.5968346701978718E-4</v>
      </c>
    </row>
    <row r="152" spans="1:25" x14ac:dyDescent="0.3">
      <c r="A152" t="s">
        <v>29</v>
      </c>
      <c r="B152" t="s">
        <v>23</v>
      </c>
      <c r="C152">
        <v>1128299</v>
      </c>
      <c r="D152" s="9">
        <v>44146</v>
      </c>
      <c r="E152" s="8" t="str">
        <f>TEXT(Table1[[#This Row],[Invoice Date]],"dd-mm-yyyy")</f>
        <v>11-11-2020</v>
      </c>
      <c r="F152" s="1" t="str">
        <f t="shared" si="8"/>
        <v>November</v>
      </c>
      <c r="G152" s="1" t="str">
        <f t="shared" si="9"/>
        <v>2020</v>
      </c>
      <c r="H152" s="1" t="str">
        <f t="shared" si="10"/>
        <v>Wednesday</v>
      </c>
      <c r="I152" s="1" t="str">
        <f t="shared" si="11"/>
        <v>11</v>
      </c>
      <c r="J152" t="s">
        <v>30</v>
      </c>
      <c r="K152" t="s">
        <v>31</v>
      </c>
      <c r="L152" t="s">
        <v>32</v>
      </c>
      <c r="M152" t="s">
        <v>21</v>
      </c>
      <c r="N152">
        <v>55</v>
      </c>
      <c r="O152">
        <v>500</v>
      </c>
      <c r="P152">
        <v>275000</v>
      </c>
      <c r="Q152">
        <v>137500</v>
      </c>
      <c r="R152">
        <v>0.5</v>
      </c>
      <c r="S152" t="s">
        <v>23</v>
      </c>
      <c r="T152" t="str">
        <f>IF(Table1[[#This Row],[Units Sold]]&gt; 700,"High Units","low Units")</f>
        <v>low Units</v>
      </c>
      <c r="U152">
        <f>SUM(Table1[[#This Row],[Operating Profit]])/SUM(Table1[Operating Profit])*100</f>
        <v>4.1398813582864624E-2</v>
      </c>
      <c r="V152">
        <f>SUM(Table1[[#This Row],[Price per Unit]]*Table1[[#This Row],[Units Sold]])</f>
        <v>27500</v>
      </c>
      <c r="W152">
        <f>SUM(Table1[[#This Row],[Total Sales]]-Table1[[#This Row],[Operating Profit]])</f>
        <v>137500</v>
      </c>
      <c r="X152">
        <f>SUM(Table1[[#This Row],[Total Sales]]-Table1[[#This Row],[Cost]])</f>
        <v>137500</v>
      </c>
      <c r="Y152">
        <f>SUM(Table1[[#This Row],[profit/loss]])/SUM(Table1[profit/loss])</f>
        <v>4.1398813582864624E-4</v>
      </c>
    </row>
    <row r="153" spans="1:25" x14ac:dyDescent="0.3">
      <c r="A153" t="s">
        <v>29</v>
      </c>
      <c r="B153" t="s">
        <v>23</v>
      </c>
      <c r="C153">
        <v>1128299</v>
      </c>
      <c r="D153" s="9">
        <v>44147</v>
      </c>
      <c r="E153" s="8" t="str">
        <f>TEXT(Table1[[#This Row],[Invoice Date]],"dd-mm-yyyy")</f>
        <v>12-11-2020</v>
      </c>
      <c r="F153" s="1" t="str">
        <f t="shared" si="8"/>
        <v>November</v>
      </c>
      <c r="G153" s="1" t="str">
        <f t="shared" si="9"/>
        <v>2020</v>
      </c>
      <c r="H153" s="1" t="str">
        <f t="shared" si="10"/>
        <v>Thursday</v>
      </c>
      <c r="I153" s="1" t="str">
        <f t="shared" si="11"/>
        <v>12</v>
      </c>
      <c r="J153" t="s">
        <v>30</v>
      </c>
      <c r="K153" t="s">
        <v>31</v>
      </c>
      <c r="L153" t="s">
        <v>32</v>
      </c>
      <c r="M153" t="s">
        <v>22</v>
      </c>
      <c r="N153">
        <v>50</v>
      </c>
      <c r="O153">
        <v>700</v>
      </c>
      <c r="P153">
        <v>350000</v>
      </c>
      <c r="Q153">
        <v>52500</v>
      </c>
      <c r="R153">
        <v>0.15</v>
      </c>
      <c r="S153" t="s">
        <v>23</v>
      </c>
      <c r="T153" t="str">
        <f>IF(Table1[[#This Row],[Units Sold]]&gt; 700,"High Units","low Units")</f>
        <v>low Units</v>
      </c>
      <c r="U153">
        <f>SUM(Table1[[#This Row],[Operating Profit]])/SUM(Table1[Operating Profit])*100</f>
        <v>1.5806819731639221E-2</v>
      </c>
      <c r="V153">
        <f>SUM(Table1[[#This Row],[Price per Unit]]*Table1[[#This Row],[Units Sold]])</f>
        <v>35000</v>
      </c>
      <c r="W153">
        <f>SUM(Table1[[#This Row],[Total Sales]]-Table1[[#This Row],[Operating Profit]])</f>
        <v>297500</v>
      </c>
      <c r="X153">
        <f>SUM(Table1[[#This Row],[Total Sales]]-Table1[[#This Row],[Cost]])</f>
        <v>52500</v>
      </c>
      <c r="Y153">
        <f>SUM(Table1[[#This Row],[profit/loss]])/SUM(Table1[profit/loss])</f>
        <v>1.5806819731639221E-4</v>
      </c>
    </row>
    <row r="154" spans="1:25" x14ac:dyDescent="0.3">
      <c r="A154" t="s">
        <v>29</v>
      </c>
      <c r="B154" t="s">
        <v>23</v>
      </c>
      <c r="C154">
        <v>1128299</v>
      </c>
      <c r="D154" s="9">
        <v>44148</v>
      </c>
      <c r="E154" s="8" t="str">
        <f>TEXT(Table1[[#This Row],[Invoice Date]],"dd-mm-yyyy")</f>
        <v>13-11-2020</v>
      </c>
      <c r="F154" s="1" t="str">
        <f t="shared" si="8"/>
        <v>November</v>
      </c>
      <c r="G154" s="1" t="str">
        <f t="shared" si="9"/>
        <v>2020</v>
      </c>
      <c r="H154" s="1" t="str">
        <f t="shared" si="10"/>
        <v>Friday</v>
      </c>
      <c r="I154" s="1" t="str">
        <f t="shared" si="11"/>
        <v>13</v>
      </c>
      <c r="J154" t="s">
        <v>30</v>
      </c>
      <c r="K154" t="s">
        <v>31</v>
      </c>
      <c r="L154" t="s">
        <v>32</v>
      </c>
      <c r="M154" t="s">
        <v>16</v>
      </c>
      <c r="N154">
        <v>50</v>
      </c>
      <c r="O154">
        <v>850</v>
      </c>
      <c r="P154">
        <v>425000</v>
      </c>
      <c r="Q154">
        <v>148750</v>
      </c>
      <c r="R154">
        <v>0.35</v>
      </c>
      <c r="S154" t="s">
        <v>23</v>
      </c>
      <c r="T154" t="str">
        <f>IF(Table1[[#This Row],[Units Sold]]&gt; 700,"High Units","low Units")</f>
        <v>High Units</v>
      </c>
      <c r="U154">
        <f>SUM(Table1[[#This Row],[Operating Profit]])/SUM(Table1[Operating Profit])*100</f>
        <v>4.4785989239644462E-2</v>
      </c>
      <c r="V154">
        <f>SUM(Table1[[#This Row],[Price per Unit]]*Table1[[#This Row],[Units Sold]])</f>
        <v>42500</v>
      </c>
      <c r="W154">
        <f>SUM(Table1[[#This Row],[Total Sales]]-Table1[[#This Row],[Operating Profit]])</f>
        <v>276250</v>
      </c>
      <c r="X154">
        <f>SUM(Table1[[#This Row],[Total Sales]]-Table1[[#This Row],[Cost]])</f>
        <v>148750</v>
      </c>
      <c r="Y154">
        <f>SUM(Table1[[#This Row],[profit/loss]])/SUM(Table1[profit/loss])</f>
        <v>4.4785989239644461E-4</v>
      </c>
    </row>
    <row r="155" spans="1:25" x14ac:dyDescent="0.3">
      <c r="A155" t="s">
        <v>29</v>
      </c>
      <c r="B155" t="s">
        <v>23</v>
      </c>
      <c r="C155">
        <v>1128299</v>
      </c>
      <c r="D155" s="9">
        <v>44149</v>
      </c>
      <c r="E155" s="8" t="str">
        <f>TEXT(Table1[[#This Row],[Invoice Date]],"dd-mm-yyyy")</f>
        <v>14-11-2020</v>
      </c>
      <c r="F155" s="1" t="str">
        <f t="shared" si="8"/>
        <v>November</v>
      </c>
      <c r="G155" s="1" t="str">
        <f t="shared" si="9"/>
        <v>2020</v>
      </c>
      <c r="H155" s="1" t="str">
        <f t="shared" si="10"/>
        <v>Saturday</v>
      </c>
      <c r="I155" s="1" t="str">
        <f t="shared" si="11"/>
        <v>14</v>
      </c>
      <c r="J155" t="s">
        <v>30</v>
      </c>
      <c r="K155" t="s">
        <v>31</v>
      </c>
      <c r="L155" t="s">
        <v>32</v>
      </c>
      <c r="M155" t="s">
        <v>18</v>
      </c>
      <c r="N155">
        <v>60</v>
      </c>
      <c r="O155">
        <v>700</v>
      </c>
      <c r="P155">
        <v>420000</v>
      </c>
      <c r="Q155">
        <v>84000</v>
      </c>
      <c r="R155">
        <v>0.2</v>
      </c>
      <c r="S155" t="s">
        <v>23</v>
      </c>
      <c r="T155" t="str">
        <f>IF(Table1[[#This Row],[Units Sold]]&gt; 700,"High Units","low Units")</f>
        <v>low Units</v>
      </c>
      <c r="U155">
        <f>SUM(Table1[[#This Row],[Operating Profit]])/SUM(Table1[Operating Profit])*100</f>
        <v>2.5290911570622753E-2</v>
      </c>
      <c r="V155">
        <f>SUM(Table1[[#This Row],[Price per Unit]]*Table1[[#This Row],[Units Sold]])</f>
        <v>42000</v>
      </c>
      <c r="W155">
        <f>SUM(Table1[[#This Row],[Total Sales]]-Table1[[#This Row],[Operating Profit]])</f>
        <v>336000</v>
      </c>
      <c r="X155">
        <f>SUM(Table1[[#This Row],[Total Sales]]-Table1[[#This Row],[Cost]])</f>
        <v>84000</v>
      </c>
      <c r="Y155">
        <f>SUM(Table1[[#This Row],[profit/loss]])/SUM(Table1[profit/loss])</f>
        <v>2.5290911570622753E-4</v>
      </c>
    </row>
    <row r="156" spans="1:25" x14ac:dyDescent="0.3">
      <c r="A156" t="s">
        <v>29</v>
      </c>
      <c r="B156" t="s">
        <v>23</v>
      </c>
      <c r="C156">
        <v>1128299</v>
      </c>
      <c r="D156" s="9">
        <v>44150</v>
      </c>
      <c r="E156" s="8" t="str">
        <f>TEXT(Table1[[#This Row],[Invoice Date]],"dd-mm-yyyy")</f>
        <v>15-11-2020</v>
      </c>
      <c r="F156" s="1" t="str">
        <f t="shared" si="8"/>
        <v>November</v>
      </c>
      <c r="G156" s="1" t="str">
        <f t="shared" si="9"/>
        <v>2020</v>
      </c>
      <c r="H156" s="1" t="str">
        <f t="shared" si="10"/>
        <v>Sunday</v>
      </c>
      <c r="I156" s="1" t="str">
        <f t="shared" si="11"/>
        <v>15</v>
      </c>
      <c r="J156" t="s">
        <v>30</v>
      </c>
      <c r="K156" t="s">
        <v>31</v>
      </c>
      <c r="L156" t="s">
        <v>32</v>
      </c>
      <c r="M156" t="s">
        <v>19</v>
      </c>
      <c r="N156">
        <v>60</v>
      </c>
      <c r="O156">
        <v>700</v>
      </c>
      <c r="P156">
        <v>420000</v>
      </c>
      <c r="Q156">
        <v>147000</v>
      </c>
      <c r="R156">
        <v>0.35</v>
      </c>
      <c r="S156" t="s">
        <v>23</v>
      </c>
      <c r="T156" t="str">
        <f>IF(Table1[[#This Row],[Units Sold]]&gt; 700,"High Units","low Units")</f>
        <v>low Units</v>
      </c>
      <c r="U156">
        <f>SUM(Table1[[#This Row],[Operating Profit]])/SUM(Table1[Operating Profit])*100</f>
        <v>4.4259095248589821E-2</v>
      </c>
      <c r="V156">
        <f>SUM(Table1[[#This Row],[Price per Unit]]*Table1[[#This Row],[Units Sold]])</f>
        <v>42000</v>
      </c>
      <c r="W156">
        <f>SUM(Table1[[#This Row],[Total Sales]]-Table1[[#This Row],[Operating Profit]])</f>
        <v>273000</v>
      </c>
      <c r="X156">
        <f>SUM(Table1[[#This Row],[Total Sales]]-Table1[[#This Row],[Cost]])</f>
        <v>147000</v>
      </c>
      <c r="Y156">
        <f>SUM(Table1[[#This Row],[profit/loss]])/SUM(Table1[profit/loss])</f>
        <v>4.4259095248589818E-4</v>
      </c>
    </row>
    <row r="157" spans="1:25" x14ac:dyDescent="0.3">
      <c r="A157" t="s">
        <v>29</v>
      </c>
      <c r="B157" t="s">
        <v>23</v>
      </c>
      <c r="C157">
        <v>1128299</v>
      </c>
      <c r="D157" s="9">
        <v>44187</v>
      </c>
      <c r="E157" s="8" t="str">
        <f>TEXT(Table1[[#This Row],[Invoice Date]],"dd-mm-yyyy")</f>
        <v>22-12-2020</v>
      </c>
      <c r="F157" s="1" t="str">
        <f t="shared" si="8"/>
        <v>December</v>
      </c>
      <c r="G157" s="1" t="str">
        <f t="shared" si="9"/>
        <v>2020</v>
      </c>
      <c r="H157" s="1" t="str">
        <f t="shared" si="10"/>
        <v>Tuesday</v>
      </c>
      <c r="I157" s="1" t="str">
        <f t="shared" si="11"/>
        <v>22</v>
      </c>
      <c r="J157" t="s">
        <v>30</v>
      </c>
      <c r="K157" t="s">
        <v>31</v>
      </c>
      <c r="L157" t="s">
        <v>32</v>
      </c>
      <c r="M157" t="s">
        <v>20</v>
      </c>
      <c r="N157">
        <v>60</v>
      </c>
      <c r="O157">
        <v>600</v>
      </c>
      <c r="P157">
        <v>360000</v>
      </c>
      <c r="Q157">
        <v>108000</v>
      </c>
      <c r="R157">
        <v>0.3</v>
      </c>
      <c r="S157" t="s">
        <v>23</v>
      </c>
      <c r="T157" t="str">
        <f>IF(Table1[[#This Row],[Units Sold]]&gt; 700,"High Units","low Units")</f>
        <v>low Units</v>
      </c>
      <c r="U157">
        <f>SUM(Table1[[#This Row],[Operating Profit]])/SUM(Table1[Operating Profit])*100</f>
        <v>3.2516886305086395E-2</v>
      </c>
      <c r="V157">
        <f>SUM(Table1[[#This Row],[Price per Unit]]*Table1[[#This Row],[Units Sold]])</f>
        <v>36000</v>
      </c>
      <c r="W157">
        <f>SUM(Table1[[#This Row],[Total Sales]]-Table1[[#This Row],[Operating Profit]])</f>
        <v>252000</v>
      </c>
      <c r="X157">
        <f>SUM(Table1[[#This Row],[Total Sales]]-Table1[[#This Row],[Cost]])</f>
        <v>108000</v>
      </c>
      <c r="Y157">
        <f>SUM(Table1[[#This Row],[profit/loss]])/SUM(Table1[profit/loss])</f>
        <v>3.2516886305086398E-4</v>
      </c>
    </row>
    <row r="158" spans="1:25" x14ac:dyDescent="0.3">
      <c r="A158" t="s">
        <v>29</v>
      </c>
      <c r="B158" t="s">
        <v>23</v>
      </c>
      <c r="C158">
        <v>1128299</v>
      </c>
      <c r="D158" s="9">
        <v>44188</v>
      </c>
      <c r="E158" s="8" t="str">
        <f>TEXT(Table1[[#This Row],[Invoice Date]],"dd-mm-yyyy")</f>
        <v>23-12-2020</v>
      </c>
      <c r="F158" s="1" t="str">
        <f t="shared" si="8"/>
        <v>December</v>
      </c>
      <c r="G158" s="1" t="str">
        <f t="shared" si="9"/>
        <v>2020</v>
      </c>
      <c r="H158" s="1" t="str">
        <f t="shared" si="10"/>
        <v>Wednesday</v>
      </c>
      <c r="I158" s="1" t="str">
        <f t="shared" si="11"/>
        <v>23</v>
      </c>
      <c r="J158" t="s">
        <v>30</v>
      </c>
      <c r="K158" t="s">
        <v>31</v>
      </c>
      <c r="L158" t="s">
        <v>32</v>
      </c>
      <c r="M158" t="s">
        <v>21</v>
      </c>
      <c r="N158">
        <v>65</v>
      </c>
      <c r="O158">
        <v>500</v>
      </c>
      <c r="P158">
        <v>325000</v>
      </c>
      <c r="Q158">
        <v>162500</v>
      </c>
      <c r="R158">
        <v>0.5</v>
      </c>
      <c r="S158" t="s">
        <v>23</v>
      </c>
      <c r="T158" t="str">
        <f>IF(Table1[[#This Row],[Units Sold]]&gt; 700,"High Units","low Units")</f>
        <v>low Units</v>
      </c>
      <c r="U158">
        <f>SUM(Table1[[#This Row],[Operating Profit]])/SUM(Table1[Operating Profit])*100</f>
        <v>4.8925870597930923E-2</v>
      </c>
      <c r="V158">
        <f>SUM(Table1[[#This Row],[Price per Unit]]*Table1[[#This Row],[Units Sold]])</f>
        <v>32500</v>
      </c>
      <c r="W158">
        <f>SUM(Table1[[#This Row],[Total Sales]]-Table1[[#This Row],[Operating Profit]])</f>
        <v>162500</v>
      </c>
      <c r="X158">
        <f>SUM(Table1[[#This Row],[Total Sales]]-Table1[[#This Row],[Cost]])</f>
        <v>162500</v>
      </c>
      <c r="Y158">
        <f>SUM(Table1[[#This Row],[profit/loss]])/SUM(Table1[profit/loss])</f>
        <v>4.892587059793092E-4</v>
      </c>
    </row>
    <row r="159" spans="1:25" x14ac:dyDescent="0.3">
      <c r="A159" t="s">
        <v>29</v>
      </c>
      <c r="B159" t="s">
        <v>23</v>
      </c>
      <c r="C159">
        <v>1128299</v>
      </c>
      <c r="D159" s="9">
        <v>44189</v>
      </c>
      <c r="E159" s="8" t="str">
        <f>TEXT(Table1[[#This Row],[Invoice Date]],"dd-mm-yyyy")</f>
        <v>24-12-2020</v>
      </c>
      <c r="F159" s="1" t="str">
        <f t="shared" si="8"/>
        <v>December</v>
      </c>
      <c r="G159" s="1" t="str">
        <f t="shared" si="9"/>
        <v>2020</v>
      </c>
      <c r="H159" s="1" t="str">
        <f t="shared" si="10"/>
        <v>Thursday</v>
      </c>
      <c r="I159" s="1" t="str">
        <f t="shared" si="11"/>
        <v>24</v>
      </c>
      <c r="J159" t="s">
        <v>30</v>
      </c>
      <c r="K159" t="s">
        <v>31</v>
      </c>
      <c r="L159" t="s">
        <v>32</v>
      </c>
      <c r="M159" t="s">
        <v>22</v>
      </c>
      <c r="N159">
        <v>60</v>
      </c>
      <c r="O159">
        <v>700</v>
      </c>
      <c r="P159">
        <v>420000</v>
      </c>
      <c r="Q159">
        <v>63000</v>
      </c>
      <c r="R159">
        <v>0.15</v>
      </c>
      <c r="S159" t="s">
        <v>23</v>
      </c>
      <c r="T159" t="str">
        <f>IF(Table1[[#This Row],[Units Sold]]&gt; 700,"High Units","low Units")</f>
        <v>low Units</v>
      </c>
      <c r="U159">
        <f>SUM(Table1[[#This Row],[Operating Profit]])/SUM(Table1[Operating Profit])*100</f>
        <v>1.8968183677967064E-2</v>
      </c>
      <c r="V159">
        <f>SUM(Table1[[#This Row],[Price per Unit]]*Table1[[#This Row],[Units Sold]])</f>
        <v>42000</v>
      </c>
      <c r="W159">
        <f>SUM(Table1[[#This Row],[Total Sales]]-Table1[[#This Row],[Operating Profit]])</f>
        <v>357000</v>
      </c>
      <c r="X159">
        <f>SUM(Table1[[#This Row],[Total Sales]]-Table1[[#This Row],[Cost]])</f>
        <v>63000</v>
      </c>
      <c r="Y159">
        <f>SUM(Table1[[#This Row],[profit/loss]])/SUM(Table1[profit/loss])</f>
        <v>1.8968183677967065E-4</v>
      </c>
    </row>
    <row r="160" spans="1:25" x14ac:dyDescent="0.3">
      <c r="A160" t="s">
        <v>29</v>
      </c>
      <c r="B160" t="s">
        <v>23</v>
      </c>
      <c r="C160">
        <v>1128299</v>
      </c>
      <c r="D160" s="9">
        <v>44190</v>
      </c>
      <c r="E160" s="8" t="str">
        <f>TEXT(Table1[[#This Row],[Invoice Date]],"dd-mm-yyyy")</f>
        <v>25-12-2020</v>
      </c>
      <c r="F160" s="1" t="str">
        <f t="shared" si="8"/>
        <v>December</v>
      </c>
      <c r="G160" s="1" t="str">
        <f t="shared" si="9"/>
        <v>2020</v>
      </c>
      <c r="H160" s="1" t="str">
        <f t="shared" si="10"/>
        <v>Friday</v>
      </c>
      <c r="I160" s="1" t="str">
        <f t="shared" si="11"/>
        <v>25</v>
      </c>
      <c r="J160" t="s">
        <v>30</v>
      </c>
      <c r="K160" t="s">
        <v>31</v>
      </c>
      <c r="L160" t="s">
        <v>32</v>
      </c>
      <c r="M160" t="s">
        <v>16</v>
      </c>
      <c r="N160">
        <v>60</v>
      </c>
      <c r="O160">
        <v>875</v>
      </c>
      <c r="P160">
        <v>525000</v>
      </c>
      <c r="Q160">
        <v>183750</v>
      </c>
      <c r="R160">
        <v>0.35</v>
      </c>
      <c r="S160" t="s">
        <v>23</v>
      </c>
      <c r="T160" t="str">
        <f>IF(Table1[[#This Row],[Units Sold]]&gt; 700,"High Units","low Units")</f>
        <v>High Units</v>
      </c>
      <c r="U160">
        <f>SUM(Table1[[#This Row],[Operating Profit]])/SUM(Table1[Operating Profit])*100</f>
        <v>5.5323869060737281E-2</v>
      </c>
      <c r="V160">
        <f>SUM(Table1[[#This Row],[Price per Unit]]*Table1[[#This Row],[Units Sold]])</f>
        <v>52500</v>
      </c>
      <c r="W160">
        <f>SUM(Table1[[#This Row],[Total Sales]]-Table1[[#This Row],[Operating Profit]])</f>
        <v>341250</v>
      </c>
      <c r="X160">
        <f>SUM(Table1[[#This Row],[Total Sales]]-Table1[[#This Row],[Cost]])</f>
        <v>183750</v>
      </c>
      <c r="Y160">
        <f>SUM(Table1[[#This Row],[profit/loss]])/SUM(Table1[profit/loss])</f>
        <v>5.5323869060737278E-4</v>
      </c>
    </row>
    <row r="161" spans="1:25" x14ac:dyDescent="0.3">
      <c r="A161" t="s">
        <v>29</v>
      </c>
      <c r="B161" t="s">
        <v>23</v>
      </c>
      <c r="C161">
        <v>1128299</v>
      </c>
      <c r="D161" s="9">
        <v>44191</v>
      </c>
      <c r="E161" s="8" t="str">
        <f>TEXT(Table1[[#This Row],[Invoice Date]],"dd-mm-yyyy")</f>
        <v>26-12-2020</v>
      </c>
      <c r="F161" s="1" t="str">
        <f t="shared" si="8"/>
        <v>December</v>
      </c>
      <c r="G161" s="1" t="str">
        <f t="shared" si="9"/>
        <v>2020</v>
      </c>
      <c r="H161" s="1" t="str">
        <f t="shared" si="10"/>
        <v>Saturday</v>
      </c>
      <c r="I161" s="1" t="str">
        <f t="shared" si="11"/>
        <v>26</v>
      </c>
      <c r="J161" t="s">
        <v>30</v>
      </c>
      <c r="K161" t="s">
        <v>31</v>
      </c>
      <c r="L161" t="s">
        <v>32</v>
      </c>
      <c r="M161" t="s">
        <v>18</v>
      </c>
      <c r="N161">
        <v>65</v>
      </c>
      <c r="O161">
        <v>675</v>
      </c>
      <c r="P161">
        <v>438750</v>
      </c>
      <c r="Q161">
        <v>87750</v>
      </c>
      <c r="R161">
        <v>0.2</v>
      </c>
      <c r="S161" t="s">
        <v>23</v>
      </c>
      <c r="T161" t="str">
        <f>IF(Table1[[#This Row],[Units Sold]]&gt; 700,"High Units","low Units")</f>
        <v>low Units</v>
      </c>
      <c r="U161">
        <f>SUM(Table1[[#This Row],[Operating Profit]])/SUM(Table1[Operating Profit])*100</f>
        <v>2.6419970122882698E-2</v>
      </c>
      <c r="V161">
        <f>SUM(Table1[[#This Row],[Price per Unit]]*Table1[[#This Row],[Units Sold]])</f>
        <v>43875</v>
      </c>
      <c r="W161">
        <f>SUM(Table1[[#This Row],[Total Sales]]-Table1[[#This Row],[Operating Profit]])</f>
        <v>351000</v>
      </c>
      <c r="X161">
        <f>SUM(Table1[[#This Row],[Total Sales]]-Table1[[#This Row],[Cost]])</f>
        <v>87750</v>
      </c>
      <c r="Y161">
        <f>SUM(Table1[[#This Row],[profit/loss]])/SUM(Table1[profit/loss])</f>
        <v>2.6419970122882697E-4</v>
      </c>
    </row>
    <row r="162" spans="1:25" x14ac:dyDescent="0.3">
      <c r="A162" t="s">
        <v>29</v>
      </c>
      <c r="B162" t="s">
        <v>23</v>
      </c>
      <c r="C162">
        <v>1128299</v>
      </c>
      <c r="D162" s="9">
        <v>44192</v>
      </c>
      <c r="E162" s="8" t="str">
        <f>TEXT(Table1[[#This Row],[Invoice Date]],"dd-mm-yyyy")</f>
        <v>27-12-2020</v>
      </c>
      <c r="F162" s="1" t="str">
        <f t="shared" si="8"/>
        <v>December</v>
      </c>
      <c r="G162" s="1" t="str">
        <f t="shared" si="9"/>
        <v>2020</v>
      </c>
      <c r="H162" s="1" t="str">
        <f t="shared" si="10"/>
        <v>Sunday</v>
      </c>
      <c r="I162" s="1" t="str">
        <f t="shared" si="11"/>
        <v>27</v>
      </c>
      <c r="J162" t="s">
        <v>30</v>
      </c>
      <c r="K162" t="s">
        <v>31</v>
      </c>
      <c r="L162" t="s">
        <v>32</v>
      </c>
      <c r="M162" t="s">
        <v>19</v>
      </c>
      <c r="N162">
        <v>65</v>
      </c>
      <c r="O162">
        <v>725</v>
      </c>
      <c r="P162">
        <v>471250</v>
      </c>
      <c r="Q162">
        <v>164938</v>
      </c>
      <c r="R162">
        <v>0.35</v>
      </c>
      <c r="S162" t="s">
        <v>23</v>
      </c>
      <c r="T162" t="str">
        <f>IF(Table1[[#This Row],[Units Sold]]&gt; 700,"High Units","low Units")</f>
        <v>High Units</v>
      </c>
      <c r="U162">
        <f>SUM(Table1[[#This Row],[Operating Profit]])/SUM(Table1[Operating Profit])*100</f>
        <v>4.9659909198040184E-2</v>
      </c>
      <c r="V162">
        <f>SUM(Table1[[#This Row],[Price per Unit]]*Table1[[#This Row],[Units Sold]])</f>
        <v>47125</v>
      </c>
      <c r="W162">
        <f>SUM(Table1[[#This Row],[Total Sales]]-Table1[[#This Row],[Operating Profit]])</f>
        <v>306312</v>
      </c>
      <c r="X162">
        <f>SUM(Table1[[#This Row],[Total Sales]]-Table1[[#This Row],[Cost]])</f>
        <v>164938</v>
      </c>
      <c r="Y162">
        <f>SUM(Table1[[#This Row],[profit/loss]])/SUM(Table1[profit/loss])</f>
        <v>4.9659909198040183E-4</v>
      </c>
    </row>
    <row r="163" spans="1:25" x14ac:dyDescent="0.3">
      <c r="A163" t="s">
        <v>29</v>
      </c>
      <c r="B163" t="s">
        <v>23</v>
      </c>
      <c r="C163">
        <v>1128299</v>
      </c>
      <c r="D163" s="9">
        <v>44193</v>
      </c>
      <c r="E163" s="8" t="str">
        <f>TEXT(Table1[[#This Row],[Invoice Date]],"dd-mm-yyyy")</f>
        <v>28-12-2020</v>
      </c>
      <c r="F163" s="1" t="str">
        <f t="shared" si="8"/>
        <v>December</v>
      </c>
      <c r="G163" s="1" t="str">
        <f t="shared" si="9"/>
        <v>2020</v>
      </c>
      <c r="H163" s="1" t="str">
        <f t="shared" si="10"/>
        <v>Monday</v>
      </c>
      <c r="I163" s="1" t="str">
        <f t="shared" si="11"/>
        <v>28</v>
      </c>
      <c r="J163" t="s">
        <v>30</v>
      </c>
      <c r="K163" t="s">
        <v>31</v>
      </c>
      <c r="L163" t="s">
        <v>32</v>
      </c>
      <c r="M163" t="s">
        <v>20</v>
      </c>
      <c r="N163">
        <v>60</v>
      </c>
      <c r="O163">
        <v>625</v>
      </c>
      <c r="P163">
        <v>375000</v>
      </c>
      <c r="Q163">
        <v>112500</v>
      </c>
      <c r="R163">
        <v>0.3</v>
      </c>
      <c r="S163" t="s">
        <v>23</v>
      </c>
      <c r="T163" t="str">
        <f>IF(Table1[[#This Row],[Units Sold]]&gt; 700,"High Units","low Units")</f>
        <v>low Units</v>
      </c>
      <c r="U163">
        <f>SUM(Table1[[#This Row],[Operating Profit]])/SUM(Table1[Operating Profit])*100</f>
        <v>3.3871756567798325E-2</v>
      </c>
      <c r="V163">
        <f>SUM(Table1[[#This Row],[Price per Unit]]*Table1[[#This Row],[Units Sold]])</f>
        <v>37500</v>
      </c>
      <c r="W163">
        <f>SUM(Table1[[#This Row],[Total Sales]]-Table1[[#This Row],[Operating Profit]])</f>
        <v>262500</v>
      </c>
      <c r="X163">
        <f>SUM(Table1[[#This Row],[Total Sales]]-Table1[[#This Row],[Cost]])</f>
        <v>112500</v>
      </c>
      <c r="Y163">
        <f>SUM(Table1[[#This Row],[profit/loss]])/SUM(Table1[profit/loss])</f>
        <v>3.3871756567798329E-4</v>
      </c>
    </row>
    <row r="164" spans="1:25" x14ac:dyDescent="0.3">
      <c r="A164" t="s">
        <v>29</v>
      </c>
      <c r="B164" t="s">
        <v>23</v>
      </c>
      <c r="C164">
        <v>1128299</v>
      </c>
      <c r="D164" s="9">
        <v>44194</v>
      </c>
      <c r="E164" s="8" t="str">
        <f>TEXT(Table1[[#This Row],[Invoice Date]],"dd-mm-yyyy")</f>
        <v>29-12-2020</v>
      </c>
      <c r="F164" s="1" t="str">
        <f t="shared" si="8"/>
        <v>December</v>
      </c>
      <c r="G164" s="1" t="str">
        <f t="shared" si="9"/>
        <v>2020</v>
      </c>
      <c r="H164" s="1" t="str">
        <f t="shared" si="10"/>
        <v>Tuesday</v>
      </c>
      <c r="I164" s="1" t="str">
        <f t="shared" si="11"/>
        <v>29</v>
      </c>
      <c r="J164" t="s">
        <v>30</v>
      </c>
      <c r="K164" t="s">
        <v>31</v>
      </c>
      <c r="L164" t="s">
        <v>32</v>
      </c>
      <c r="M164" t="s">
        <v>21</v>
      </c>
      <c r="N164">
        <v>65</v>
      </c>
      <c r="O164">
        <v>525</v>
      </c>
      <c r="P164">
        <v>341250</v>
      </c>
      <c r="Q164">
        <v>170625</v>
      </c>
      <c r="R164">
        <v>0.5</v>
      </c>
      <c r="S164" t="s">
        <v>23</v>
      </c>
      <c r="T164" t="str">
        <f>IF(Table1[[#This Row],[Units Sold]]&gt; 700,"High Units","low Units")</f>
        <v>low Units</v>
      </c>
      <c r="U164">
        <f>SUM(Table1[[#This Row],[Operating Profit]])/SUM(Table1[Operating Profit])*100</f>
        <v>5.1372164127827469E-2</v>
      </c>
      <c r="V164">
        <f>SUM(Table1[[#This Row],[Price per Unit]]*Table1[[#This Row],[Units Sold]])</f>
        <v>34125</v>
      </c>
      <c r="W164">
        <f>SUM(Table1[[#This Row],[Total Sales]]-Table1[[#This Row],[Operating Profit]])</f>
        <v>170625</v>
      </c>
      <c r="X164">
        <f>SUM(Table1[[#This Row],[Total Sales]]-Table1[[#This Row],[Cost]])</f>
        <v>170625</v>
      </c>
      <c r="Y164">
        <f>SUM(Table1[[#This Row],[profit/loss]])/SUM(Table1[profit/loss])</f>
        <v>5.137216412782747E-4</v>
      </c>
    </row>
    <row r="165" spans="1:25" x14ac:dyDescent="0.3">
      <c r="A165" t="s">
        <v>29</v>
      </c>
      <c r="B165" t="s">
        <v>23</v>
      </c>
      <c r="C165">
        <v>1128299</v>
      </c>
      <c r="D165" s="9">
        <v>44195</v>
      </c>
      <c r="E165" s="8" t="str">
        <f>TEXT(Table1[[#This Row],[Invoice Date]],"dd-mm-yyyy")</f>
        <v>30-12-2020</v>
      </c>
      <c r="F165" s="1" t="str">
        <f t="shared" si="8"/>
        <v>December</v>
      </c>
      <c r="G165" s="1" t="str">
        <f t="shared" si="9"/>
        <v>2020</v>
      </c>
      <c r="H165" s="1" t="str">
        <f t="shared" si="10"/>
        <v>Wednesday</v>
      </c>
      <c r="I165" s="1" t="str">
        <f t="shared" si="11"/>
        <v>30</v>
      </c>
      <c r="J165" t="s">
        <v>30</v>
      </c>
      <c r="K165" t="s">
        <v>31</v>
      </c>
      <c r="L165" t="s">
        <v>32</v>
      </c>
      <c r="M165" t="s">
        <v>22</v>
      </c>
      <c r="N165">
        <v>80</v>
      </c>
      <c r="O165">
        <v>700</v>
      </c>
      <c r="P165">
        <v>560000</v>
      </c>
      <c r="Q165">
        <v>84000</v>
      </c>
      <c r="R165">
        <v>0.15</v>
      </c>
      <c r="S165" t="s">
        <v>23</v>
      </c>
      <c r="T165" t="str">
        <f>IF(Table1[[#This Row],[Units Sold]]&gt; 700,"High Units","low Units")</f>
        <v>low Units</v>
      </c>
      <c r="U165">
        <f>SUM(Table1[[#This Row],[Operating Profit]])/SUM(Table1[Operating Profit])*100</f>
        <v>2.5290911570622753E-2</v>
      </c>
      <c r="V165">
        <f>SUM(Table1[[#This Row],[Price per Unit]]*Table1[[#This Row],[Units Sold]])</f>
        <v>56000</v>
      </c>
      <c r="W165">
        <f>SUM(Table1[[#This Row],[Total Sales]]-Table1[[#This Row],[Operating Profit]])</f>
        <v>476000</v>
      </c>
      <c r="X165">
        <f>SUM(Table1[[#This Row],[Total Sales]]-Table1[[#This Row],[Cost]])</f>
        <v>84000</v>
      </c>
      <c r="Y165">
        <f>SUM(Table1[[#This Row],[profit/loss]])/SUM(Table1[profit/loss])</f>
        <v>2.5290911570622753E-4</v>
      </c>
    </row>
    <row r="166" spans="1:25" x14ac:dyDescent="0.3">
      <c r="A166" t="s">
        <v>29</v>
      </c>
      <c r="B166" t="s">
        <v>23</v>
      </c>
      <c r="C166">
        <v>1128299</v>
      </c>
      <c r="D166" s="9">
        <v>44196</v>
      </c>
      <c r="E166" s="8" t="str">
        <f>TEXT(Table1[[#This Row],[Invoice Date]],"dd-mm-yyyy")</f>
        <v>31-12-2020</v>
      </c>
      <c r="F166" s="1" t="str">
        <f t="shared" si="8"/>
        <v>December</v>
      </c>
      <c r="G166" s="1" t="str">
        <f t="shared" si="9"/>
        <v>2020</v>
      </c>
      <c r="H166" s="1" t="str">
        <f t="shared" si="10"/>
        <v>Thursday</v>
      </c>
      <c r="I166" s="1" t="str">
        <f t="shared" si="11"/>
        <v>31</v>
      </c>
      <c r="J166" t="s">
        <v>30</v>
      </c>
      <c r="K166" t="s">
        <v>31</v>
      </c>
      <c r="L166" t="s">
        <v>32</v>
      </c>
      <c r="M166" t="s">
        <v>16</v>
      </c>
      <c r="N166">
        <v>60</v>
      </c>
      <c r="O166">
        <v>900</v>
      </c>
      <c r="P166">
        <v>540000</v>
      </c>
      <c r="Q166">
        <v>216000</v>
      </c>
      <c r="R166">
        <v>0.4</v>
      </c>
      <c r="S166" t="s">
        <v>23</v>
      </c>
      <c r="T166" t="str">
        <f>IF(Table1[[#This Row],[Units Sold]]&gt; 700,"High Units","low Units")</f>
        <v>High Units</v>
      </c>
      <c r="U166">
        <f>SUM(Table1[[#This Row],[Operating Profit]])/SUM(Table1[Operating Profit])*100</f>
        <v>6.5033772610172791E-2</v>
      </c>
      <c r="V166">
        <f>SUM(Table1[[#This Row],[Price per Unit]]*Table1[[#This Row],[Units Sold]])</f>
        <v>54000</v>
      </c>
      <c r="W166">
        <f>SUM(Table1[[#This Row],[Total Sales]]-Table1[[#This Row],[Operating Profit]])</f>
        <v>324000</v>
      </c>
      <c r="X166">
        <f>SUM(Table1[[#This Row],[Total Sales]]-Table1[[#This Row],[Cost]])</f>
        <v>216000</v>
      </c>
      <c r="Y166">
        <f>SUM(Table1[[#This Row],[profit/loss]])/SUM(Table1[profit/loss])</f>
        <v>6.5033772610172797E-4</v>
      </c>
    </row>
    <row r="167" spans="1:25" x14ac:dyDescent="0.3">
      <c r="A167" t="s">
        <v>29</v>
      </c>
      <c r="B167" t="s">
        <v>23</v>
      </c>
      <c r="C167">
        <v>1128299</v>
      </c>
      <c r="D167" s="9">
        <v>44197</v>
      </c>
      <c r="E167" s="8" t="str">
        <f>TEXT(Table1[[#This Row],[Invoice Date]],"dd-mm-yyyy")</f>
        <v>01-01-2021</v>
      </c>
      <c r="F167" s="1" t="str">
        <f t="shared" si="8"/>
        <v>January</v>
      </c>
      <c r="G167" s="1" t="str">
        <f t="shared" si="9"/>
        <v>2021</v>
      </c>
      <c r="H167" s="1" t="str">
        <f t="shared" si="10"/>
        <v>Friday</v>
      </c>
      <c r="I167" s="1" t="str">
        <f t="shared" si="11"/>
        <v>01</v>
      </c>
      <c r="J167" t="s">
        <v>30</v>
      </c>
      <c r="K167" t="s">
        <v>31</v>
      </c>
      <c r="L167" t="s">
        <v>32</v>
      </c>
      <c r="M167" t="s">
        <v>18</v>
      </c>
      <c r="N167">
        <v>65</v>
      </c>
      <c r="O167">
        <v>750</v>
      </c>
      <c r="P167">
        <v>487500</v>
      </c>
      <c r="Q167">
        <v>121875</v>
      </c>
      <c r="R167">
        <v>0.25</v>
      </c>
      <c r="S167" t="s">
        <v>23</v>
      </c>
      <c r="T167" t="str">
        <f>IF(Table1[[#This Row],[Units Sold]]&gt; 700,"High Units","low Units")</f>
        <v>High Units</v>
      </c>
      <c r="U167">
        <f>SUM(Table1[[#This Row],[Operating Profit]])/SUM(Table1[Operating Profit])*100</f>
        <v>3.6694402948448196E-2</v>
      </c>
      <c r="V167">
        <f>SUM(Table1[[#This Row],[Price per Unit]]*Table1[[#This Row],[Units Sold]])</f>
        <v>48750</v>
      </c>
      <c r="W167">
        <f>SUM(Table1[[#This Row],[Total Sales]]-Table1[[#This Row],[Operating Profit]])</f>
        <v>365625</v>
      </c>
      <c r="X167">
        <f>SUM(Table1[[#This Row],[Total Sales]]-Table1[[#This Row],[Cost]])</f>
        <v>121875</v>
      </c>
      <c r="Y167">
        <f>SUM(Table1[[#This Row],[profit/loss]])/SUM(Table1[profit/loss])</f>
        <v>3.6694402948448193E-4</v>
      </c>
    </row>
    <row r="168" spans="1:25" x14ac:dyDescent="0.3">
      <c r="A168" t="s">
        <v>29</v>
      </c>
      <c r="B168" t="s">
        <v>23</v>
      </c>
      <c r="C168">
        <v>1128299</v>
      </c>
      <c r="D168" s="9">
        <v>44198</v>
      </c>
      <c r="E168" s="8" t="str">
        <f>TEXT(Table1[[#This Row],[Invoice Date]],"dd-mm-yyyy")</f>
        <v>02-01-2021</v>
      </c>
      <c r="F168" s="1" t="str">
        <f t="shared" si="8"/>
        <v>January</v>
      </c>
      <c r="G168" s="1" t="str">
        <f t="shared" si="9"/>
        <v>2021</v>
      </c>
      <c r="H168" s="1" t="str">
        <f t="shared" si="10"/>
        <v>Saturday</v>
      </c>
      <c r="I168" s="1" t="str">
        <f t="shared" si="11"/>
        <v>02</v>
      </c>
      <c r="J168" t="s">
        <v>30</v>
      </c>
      <c r="K168" t="s">
        <v>31</v>
      </c>
      <c r="L168" t="s">
        <v>32</v>
      </c>
      <c r="M168" t="s">
        <v>19</v>
      </c>
      <c r="N168">
        <v>65</v>
      </c>
      <c r="O168">
        <v>750</v>
      </c>
      <c r="P168">
        <v>487500</v>
      </c>
      <c r="Q168">
        <v>195000</v>
      </c>
      <c r="R168">
        <v>0.4</v>
      </c>
      <c r="S168" t="s">
        <v>23</v>
      </c>
      <c r="T168" t="str">
        <f>IF(Table1[[#This Row],[Units Sold]]&gt; 700,"High Units","low Units")</f>
        <v>High Units</v>
      </c>
      <c r="U168">
        <f>SUM(Table1[[#This Row],[Operating Profit]])/SUM(Table1[Operating Profit])*100</f>
        <v>5.8711044717517105E-2</v>
      </c>
      <c r="V168">
        <f>SUM(Table1[[#This Row],[Price per Unit]]*Table1[[#This Row],[Units Sold]])</f>
        <v>48750</v>
      </c>
      <c r="W168">
        <f>SUM(Table1[[#This Row],[Total Sales]]-Table1[[#This Row],[Operating Profit]])</f>
        <v>292500</v>
      </c>
      <c r="X168">
        <f>SUM(Table1[[#This Row],[Total Sales]]-Table1[[#This Row],[Cost]])</f>
        <v>195000</v>
      </c>
      <c r="Y168">
        <f>SUM(Table1[[#This Row],[profit/loss]])/SUM(Table1[profit/loss])</f>
        <v>5.8711044717517109E-4</v>
      </c>
    </row>
    <row r="169" spans="1:25" x14ac:dyDescent="0.3">
      <c r="A169" t="s">
        <v>29</v>
      </c>
      <c r="B169" t="s">
        <v>23</v>
      </c>
      <c r="C169">
        <v>1128299</v>
      </c>
      <c r="D169" s="9">
        <v>44199</v>
      </c>
      <c r="E169" s="8" t="str">
        <f>TEXT(Table1[[#This Row],[Invoice Date]],"dd-mm-yyyy")</f>
        <v>03-01-2021</v>
      </c>
      <c r="F169" s="1" t="str">
        <f t="shared" si="8"/>
        <v>January</v>
      </c>
      <c r="G169" s="1" t="str">
        <f t="shared" si="9"/>
        <v>2021</v>
      </c>
      <c r="H169" s="1" t="str">
        <f t="shared" si="10"/>
        <v>Sunday</v>
      </c>
      <c r="I169" s="1" t="str">
        <f t="shared" si="11"/>
        <v>03</v>
      </c>
      <c r="J169" t="s">
        <v>30</v>
      </c>
      <c r="K169" t="s">
        <v>31</v>
      </c>
      <c r="L169" t="s">
        <v>32</v>
      </c>
      <c r="M169" t="s">
        <v>20</v>
      </c>
      <c r="N169">
        <v>60</v>
      </c>
      <c r="O169">
        <v>650</v>
      </c>
      <c r="P169">
        <v>390000</v>
      </c>
      <c r="Q169">
        <v>136500</v>
      </c>
      <c r="R169">
        <v>0.35</v>
      </c>
      <c r="S169" t="s">
        <v>23</v>
      </c>
      <c r="T169" t="str">
        <f>IF(Table1[[#This Row],[Units Sold]]&gt; 700,"High Units","low Units")</f>
        <v>low Units</v>
      </c>
      <c r="U169">
        <f>SUM(Table1[[#This Row],[Operating Profit]])/SUM(Table1[Operating Profit])*100</f>
        <v>4.1097731302261971E-2</v>
      </c>
      <c r="V169">
        <f>SUM(Table1[[#This Row],[Price per Unit]]*Table1[[#This Row],[Units Sold]])</f>
        <v>39000</v>
      </c>
      <c r="W169">
        <f>SUM(Table1[[#This Row],[Total Sales]]-Table1[[#This Row],[Operating Profit]])</f>
        <v>253500</v>
      </c>
      <c r="X169">
        <f>SUM(Table1[[#This Row],[Total Sales]]-Table1[[#This Row],[Cost]])</f>
        <v>136500</v>
      </c>
      <c r="Y169">
        <f>SUM(Table1[[#This Row],[profit/loss]])/SUM(Table1[profit/loss])</f>
        <v>4.1097731302261974E-4</v>
      </c>
    </row>
    <row r="170" spans="1:25" x14ac:dyDescent="0.3">
      <c r="A170" t="s">
        <v>29</v>
      </c>
      <c r="B170" t="s">
        <v>23</v>
      </c>
      <c r="C170">
        <v>1128299</v>
      </c>
      <c r="D170" s="9">
        <v>44200</v>
      </c>
      <c r="E170" s="8" t="str">
        <f>TEXT(Table1[[#This Row],[Invoice Date]],"dd-mm-yyyy")</f>
        <v>04-01-2021</v>
      </c>
      <c r="F170" s="1" t="str">
        <f t="shared" si="8"/>
        <v>January</v>
      </c>
      <c r="G170" s="1" t="str">
        <f t="shared" si="9"/>
        <v>2021</v>
      </c>
      <c r="H170" s="1" t="str">
        <f t="shared" si="10"/>
        <v>Monday</v>
      </c>
      <c r="I170" s="1" t="str">
        <f t="shared" si="11"/>
        <v>04</v>
      </c>
      <c r="J170" t="s">
        <v>30</v>
      </c>
      <c r="K170" t="s">
        <v>31</v>
      </c>
      <c r="L170" t="s">
        <v>32</v>
      </c>
      <c r="M170" t="s">
        <v>21</v>
      </c>
      <c r="N170">
        <v>65</v>
      </c>
      <c r="O170">
        <v>550</v>
      </c>
      <c r="P170">
        <v>357500</v>
      </c>
      <c r="Q170">
        <v>196625</v>
      </c>
      <c r="R170">
        <v>0.55000000000000004</v>
      </c>
      <c r="S170" t="s">
        <v>23</v>
      </c>
      <c r="T170" t="str">
        <f>IF(Table1[[#This Row],[Units Sold]]&gt; 700,"High Units","low Units")</f>
        <v>low Units</v>
      </c>
      <c r="U170">
        <f>SUM(Table1[[#This Row],[Operating Profit]])/SUM(Table1[Operating Profit])*100</f>
        <v>5.9200303423496414E-2</v>
      </c>
      <c r="V170">
        <f>SUM(Table1[[#This Row],[Price per Unit]]*Table1[[#This Row],[Units Sold]])</f>
        <v>35750</v>
      </c>
      <c r="W170">
        <f>SUM(Table1[[#This Row],[Total Sales]]-Table1[[#This Row],[Operating Profit]])</f>
        <v>160875</v>
      </c>
      <c r="X170">
        <f>SUM(Table1[[#This Row],[Total Sales]]-Table1[[#This Row],[Cost]])</f>
        <v>196625</v>
      </c>
      <c r="Y170">
        <f>SUM(Table1[[#This Row],[profit/loss]])/SUM(Table1[profit/loss])</f>
        <v>5.9200303423496416E-4</v>
      </c>
    </row>
    <row r="171" spans="1:25" x14ac:dyDescent="0.3">
      <c r="A171" t="s">
        <v>29</v>
      </c>
      <c r="B171" t="s">
        <v>23</v>
      </c>
      <c r="C171">
        <v>1128299</v>
      </c>
      <c r="D171" s="9">
        <v>44201</v>
      </c>
      <c r="E171" s="8" t="str">
        <f>TEXT(Table1[[#This Row],[Invoice Date]],"dd-mm-yyyy")</f>
        <v>05-01-2021</v>
      </c>
      <c r="F171" s="1" t="str">
        <f t="shared" si="8"/>
        <v>January</v>
      </c>
      <c r="G171" s="1" t="str">
        <f t="shared" si="9"/>
        <v>2021</v>
      </c>
      <c r="H171" s="1" t="str">
        <f t="shared" si="10"/>
        <v>Tuesday</v>
      </c>
      <c r="I171" s="1" t="str">
        <f t="shared" si="11"/>
        <v>05</v>
      </c>
      <c r="J171" t="s">
        <v>30</v>
      </c>
      <c r="K171" t="s">
        <v>31</v>
      </c>
      <c r="L171" t="s">
        <v>32</v>
      </c>
      <c r="M171" t="s">
        <v>22</v>
      </c>
      <c r="N171">
        <v>80</v>
      </c>
      <c r="O171">
        <v>725</v>
      </c>
      <c r="P171">
        <v>580000</v>
      </c>
      <c r="Q171">
        <v>116000</v>
      </c>
      <c r="R171">
        <v>0.2</v>
      </c>
      <c r="S171" t="s">
        <v>23</v>
      </c>
      <c r="T171" t="str">
        <f>IF(Table1[[#This Row],[Units Sold]]&gt; 700,"High Units","low Units")</f>
        <v>High Units</v>
      </c>
      <c r="U171">
        <f>SUM(Table1[[#This Row],[Operating Profit]])/SUM(Table1[Operating Profit])*100</f>
        <v>3.4925544549907615E-2</v>
      </c>
      <c r="V171">
        <f>SUM(Table1[[#This Row],[Price per Unit]]*Table1[[#This Row],[Units Sold]])</f>
        <v>58000</v>
      </c>
      <c r="W171">
        <f>SUM(Table1[[#This Row],[Total Sales]]-Table1[[#This Row],[Operating Profit]])</f>
        <v>464000</v>
      </c>
      <c r="X171">
        <f>SUM(Table1[[#This Row],[Total Sales]]-Table1[[#This Row],[Cost]])</f>
        <v>116000</v>
      </c>
      <c r="Y171">
        <f>SUM(Table1[[#This Row],[profit/loss]])/SUM(Table1[profit/loss])</f>
        <v>3.4925544549907614E-4</v>
      </c>
    </row>
    <row r="172" spans="1:25" x14ac:dyDescent="0.3">
      <c r="A172" t="s">
        <v>29</v>
      </c>
      <c r="B172" t="s">
        <v>23</v>
      </c>
      <c r="C172">
        <v>1128299</v>
      </c>
      <c r="D172" s="9">
        <v>44202</v>
      </c>
      <c r="E172" s="8" t="str">
        <f>TEXT(Table1[[#This Row],[Invoice Date]],"dd-mm-yyyy")</f>
        <v>06-01-2021</v>
      </c>
      <c r="F172" s="1" t="str">
        <f t="shared" si="8"/>
        <v>January</v>
      </c>
      <c r="G172" s="1" t="str">
        <f t="shared" si="9"/>
        <v>2021</v>
      </c>
      <c r="H172" s="1" t="str">
        <f t="shared" si="10"/>
        <v>Wednesday</v>
      </c>
      <c r="I172" s="1" t="str">
        <f t="shared" si="11"/>
        <v>06</v>
      </c>
      <c r="J172" t="s">
        <v>30</v>
      </c>
      <c r="K172" t="s">
        <v>31</v>
      </c>
      <c r="L172" t="s">
        <v>32</v>
      </c>
      <c r="M172" t="s">
        <v>16</v>
      </c>
      <c r="N172">
        <v>60</v>
      </c>
      <c r="O172">
        <v>975</v>
      </c>
      <c r="P172">
        <v>585000</v>
      </c>
      <c r="Q172">
        <v>234000</v>
      </c>
      <c r="R172">
        <v>0.4</v>
      </c>
      <c r="S172" t="s">
        <v>23</v>
      </c>
      <c r="T172" t="str">
        <f>IF(Table1[[#This Row],[Units Sold]]&gt; 700,"High Units","low Units")</f>
        <v>High Units</v>
      </c>
      <c r="U172">
        <f>SUM(Table1[[#This Row],[Operating Profit]])/SUM(Table1[Operating Profit])*100</f>
        <v>7.0453253661020523E-2</v>
      </c>
      <c r="V172">
        <f>SUM(Table1[[#This Row],[Price per Unit]]*Table1[[#This Row],[Units Sold]])</f>
        <v>58500</v>
      </c>
      <c r="W172">
        <f>SUM(Table1[[#This Row],[Total Sales]]-Table1[[#This Row],[Operating Profit]])</f>
        <v>351000</v>
      </c>
      <c r="X172">
        <f>SUM(Table1[[#This Row],[Total Sales]]-Table1[[#This Row],[Cost]])</f>
        <v>234000</v>
      </c>
      <c r="Y172">
        <f>SUM(Table1[[#This Row],[profit/loss]])/SUM(Table1[profit/loss])</f>
        <v>7.0453253661020528E-4</v>
      </c>
    </row>
    <row r="173" spans="1:25" x14ac:dyDescent="0.3">
      <c r="A173" t="s">
        <v>29</v>
      </c>
      <c r="B173" t="s">
        <v>23</v>
      </c>
      <c r="C173">
        <v>1128299</v>
      </c>
      <c r="D173" s="9">
        <v>44203</v>
      </c>
      <c r="E173" s="8" t="str">
        <f>TEXT(Table1[[#This Row],[Invoice Date]],"dd-mm-yyyy")</f>
        <v>07-01-2021</v>
      </c>
      <c r="F173" s="1" t="str">
        <f t="shared" si="8"/>
        <v>January</v>
      </c>
      <c r="G173" s="1" t="str">
        <f t="shared" si="9"/>
        <v>2021</v>
      </c>
      <c r="H173" s="1" t="str">
        <f t="shared" si="10"/>
        <v>Thursday</v>
      </c>
      <c r="I173" s="1" t="str">
        <f t="shared" si="11"/>
        <v>07</v>
      </c>
      <c r="J173" t="s">
        <v>30</v>
      </c>
      <c r="K173" t="s">
        <v>31</v>
      </c>
      <c r="L173" t="s">
        <v>32</v>
      </c>
      <c r="M173" t="s">
        <v>18</v>
      </c>
      <c r="N173">
        <v>65</v>
      </c>
      <c r="O173">
        <v>825</v>
      </c>
      <c r="P173">
        <v>536250</v>
      </c>
      <c r="Q173">
        <v>134063</v>
      </c>
      <c r="R173">
        <v>0.25</v>
      </c>
      <c r="S173" t="s">
        <v>23</v>
      </c>
      <c r="T173" t="str">
        <f>IF(Table1[[#This Row],[Units Sold]]&gt; 700,"High Units","low Units")</f>
        <v>High Units</v>
      </c>
      <c r="U173">
        <f>SUM(Table1[[#This Row],[Operating Profit]])/SUM(Table1[Operating Profit])*100</f>
        <v>4.0363993784433311E-2</v>
      </c>
      <c r="V173">
        <f>SUM(Table1[[#This Row],[Price per Unit]]*Table1[[#This Row],[Units Sold]])</f>
        <v>53625</v>
      </c>
      <c r="W173">
        <f>SUM(Table1[[#This Row],[Total Sales]]-Table1[[#This Row],[Operating Profit]])</f>
        <v>402187</v>
      </c>
      <c r="X173">
        <f>SUM(Table1[[#This Row],[Total Sales]]-Table1[[#This Row],[Cost]])</f>
        <v>134063</v>
      </c>
      <c r="Y173">
        <f>SUM(Table1[[#This Row],[profit/loss]])/SUM(Table1[profit/loss])</f>
        <v>4.0363993784433313E-4</v>
      </c>
    </row>
    <row r="174" spans="1:25" x14ac:dyDescent="0.3">
      <c r="A174" t="s">
        <v>29</v>
      </c>
      <c r="B174" t="s">
        <v>23</v>
      </c>
      <c r="C174">
        <v>1128299</v>
      </c>
      <c r="D174" s="9">
        <v>44204</v>
      </c>
      <c r="E174" s="8" t="str">
        <f>TEXT(Table1[[#This Row],[Invoice Date]],"dd-mm-yyyy")</f>
        <v>08-01-2021</v>
      </c>
      <c r="F174" s="1" t="str">
        <f t="shared" si="8"/>
        <v>January</v>
      </c>
      <c r="G174" s="1" t="str">
        <f t="shared" si="9"/>
        <v>2021</v>
      </c>
      <c r="H174" s="1" t="str">
        <f t="shared" si="10"/>
        <v>Friday</v>
      </c>
      <c r="I174" s="1" t="str">
        <f t="shared" si="11"/>
        <v>08</v>
      </c>
      <c r="J174" t="s">
        <v>30</v>
      </c>
      <c r="K174" t="s">
        <v>31</v>
      </c>
      <c r="L174" t="s">
        <v>32</v>
      </c>
      <c r="M174" t="s">
        <v>19</v>
      </c>
      <c r="N174">
        <v>65</v>
      </c>
      <c r="O174">
        <v>825</v>
      </c>
      <c r="P174">
        <v>536250</v>
      </c>
      <c r="Q174">
        <v>214500</v>
      </c>
      <c r="R174">
        <v>0.4</v>
      </c>
      <c r="S174" t="s">
        <v>23</v>
      </c>
      <c r="T174" t="str">
        <f>IF(Table1[[#This Row],[Units Sold]]&gt; 700,"High Units","low Units")</f>
        <v>High Units</v>
      </c>
      <c r="U174">
        <f>SUM(Table1[[#This Row],[Operating Profit]])/SUM(Table1[Operating Profit])*100</f>
        <v>6.4582149189268814E-2</v>
      </c>
      <c r="V174">
        <f>SUM(Table1[[#This Row],[Price per Unit]]*Table1[[#This Row],[Units Sold]])</f>
        <v>53625</v>
      </c>
      <c r="W174">
        <f>SUM(Table1[[#This Row],[Total Sales]]-Table1[[#This Row],[Operating Profit]])</f>
        <v>321750</v>
      </c>
      <c r="X174">
        <f>SUM(Table1[[#This Row],[Total Sales]]-Table1[[#This Row],[Cost]])</f>
        <v>214500</v>
      </c>
      <c r="Y174">
        <f>SUM(Table1[[#This Row],[profit/loss]])/SUM(Table1[profit/loss])</f>
        <v>6.4582149189268813E-4</v>
      </c>
    </row>
    <row r="175" spans="1:25" x14ac:dyDescent="0.3">
      <c r="A175" t="s">
        <v>29</v>
      </c>
      <c r="B175" t="s">
        <v>23</v>
      </c>
      <c r="C175">
        <v>1128299</v>
      </c>
      <c r="D175" s="9">
        <v>44205</v>
      </c>
      <c r="E175" s="8" t="str">
        <f>TEXT(Table1[[#This Row],[Invoice Date]],"dd-mm-yyyy")</f>
        <v>09-01-2021</v>
      </c>
      <c r="F175" s="1" t="str">
        <f t="shared" si="8"/>
        <v>January</v>
      </c>
      <c r="G175" s="1" t="str">
        <f t="shared" si="9"/>
        <v>2021</v>
      </c>
      <c r="H175" s="1" t="str">
        <f t="shared" si="10"/>
        <v>Saturday</v>
      </c>
      <c r="I175" s="1" t="str">
        <f t="shared" si="11"/>
        <v>09</v>
      </c>
      <c r="J175" t="s">
        <v>30</v>
      </c>
      <c r="K175" t="s">
        <v>31</v>
      </c>
      <c r="L175" t="s">
        <v>32</v>
      </c>
      <c r="M175" t="s">
        <v>20</v>
      </c>
      <c r="N175">
        <v>60</v>
      </c>
      <c r="O175">
        <v>700</v>
      </c>
      <c r="P175">
        <v>420000</v>
      </c>
      <c r="Q175">
        <v>147000</v>
      </c>
      <c r="R175">
        <v>0.35</v>
      </c>
      <c r="S175" t="s">
        <v>23</v>
      </c>
      <c r="T175" t="str">
        <f>IF(Table1[[#This Row],[Units Sold]]&gt; 700,"High Units","low Units")</f>
        <v>low Units</v>
      </c>
      <c r="U175">
        <f>SUM(Table1[[#This Row],[Operating Profit]])/SUM(Table1[Operating Profit])*100</f>
        <v>4.4259095248589821E-2</v>
      </c>
      <c r="V175">
        <f>SUM(Table1[[#This Row],[Price per Unit]]*Table1[[#This Row],[Units Sold]])</f>
        <v>42000</v>
      </c>
      <c r="W175">
        <f>SUM(Table1[[#This Row],[Total Sales]]-Table1[[#This Row],[Operating Profit]])</f>
        <v>273000</v>
      </c>
      <c r="X175">
        <f>SUM(Table1[[#This Row],[Total Sales]]-Table1[[#This Row],[Cost]])</f>
        <v>147000</v>
      </c>
      <c r="Y175">
        <f>SUM(Table1[[#This Row],[profit/loss]])/SUM(Table1[profit/loss])</f>
        <v>4.4259095248589818E-4</v>
      </c>
    </row>
    <row r="176" spans="1:25" x14ac:dyDescent="0.3">
      <c r="A176" t="s">
        <v>29</v>
      </c>
      <c r="B176" t="s">
        <v>23</v>
      </c>
      <c r="C176">
        <v>1128299</v>
      </c>
      <c r="D176" s="9">
        <v>44206</v>
      </c>
      <c r="E176" s="8" t="str">
        <f>TEXT(Table1[[#This Row],[Invoice Date]],"dd-mm-yyyy")</f>
        <v>10-01-2021</v>
      </c>
      <c r="F176" s="1" t="str">
        <f t="shared" si="8"/>
        <v>January</v>
      </c>
      <c r="G176" s="1" t="str">
        <f t="shared" si="9"/>
        <v>2021</v>
      </c>
      <c r="H176" s="1" t="str">
        <f t="shared" si="10"/>
        <v>Sunday</v>
      </c>
      <c r="I176" s="1" t="str">
        <f t="shared" si="11"/>
        <v>10</v>
      </c>
      <c r="J176" t="s">
        <v>30</v>
      </c>
      <c r="K176" t="s">
        <v>31</v>
      </c>
      <c r="L176" t="s">
        <v>32</v>
      </c>
      <c r="M176" t="s">
        <v>21</v>
      </c>
      <c r="N176">
        <v>65</v>
      </c>
      <c r="O176">
        <v>575</v>
      </c>
      <c r="P176">
        <v>373750</v>
      </c>
      <c r="Q176">
        <v>205563</v>
      </c>
      <c r="R176">
        <v>0.55000000000000004</v>
      </c>
      <c r="S176" t="s">
        <v>23</v>
      </c>
      <c r="T176" t="str">
        <f>IF(Table1[[#This Row],[Units Sold]]&gt; 700,"High Units","low Units")</f>
        <v>low Units</v>
      </c>
      <c r="U176">
        <f>SUM(Table1[[#This Row],[Operating Profit]])/SUM(Table1[Operating Profit])*100</f>
        <v>6.1891376847522925E-2</v>
      </c>
      <c r="V176">
        <f>SUM(Table1[[#This Row],[Price per Unit]]*Table1[[#This Row],[Units Sold]])</f>
        <v>37375</v>
      </c>
      <c r="W176">
        <f>SUM(Table1[[#This Row],[Total Sales]]-Table1[[#This Row],[Operating Profit]])</f>
        <v>168187</v>
      </c>
      <c r="X176">
        <f>SUM(Table1[[#This Row],[Total Sales]]-Table1[[#This Row],[Cost]])</f>
        <v>205563</v>
      </c>
      <c r="Y176">
        <f>SUM(Table1[[#This Row],[profit/loss]])/SUM(Table1[profit/loss])</f>
        <v>6.1891376847522921E-4</v>
      </c>
    </row>
    <row r="177" spans="1:25" x14ac:dyDescent="0.3">
      <c r="A177" t="s">
        <v>29</v>
      </c>
      <c r="B177" t="s">
        <v>23</v>
      </c>
      <c r="C177">
        <v>1128299</v>
      </c>
      <c r="D177" s="9">
        <v>44207</v>
      </c>
      <c r="E177" s="8" t="str">
        <f>TEXT(Table1[[#This Row],[Invoice Date]],"dd-mm-yyyy")</f>
        <v>11-01-2021</v>
      </c>
      <c r="F177" s="1" t="str">
        <f t="shared" si="8"/>
        <v>January</v>
      </c>
      <c r="G177" s="1" t="str">
        <f t="shared" si="9"/>
        <v>2021</v>
      </c>
      <c r="H177" s="1" t="str">
        <f t="shared" si="10"/>
        <v>Monday</v>
      </c>
      <c r="I177" s="1" t="str">
        <f t="shared" si="11"/>
        <v>11</v>
      </c>
      <c r="J177" t="s">
        <v>30</v>
      </c>
      <c r="K177" t="s">
        <v>31</v>
      </c>
      <c r="L177" t="s">
        <v>32</v>
      </c>
      <c r="M177" t="s">
        <v>22</v>
      </c>
      <c r="N177">
        <v>80</v>
      </c>
      <c r="O177">
        <v>875</v>
      </c>
      <c r="P177">
        <v>700000</v>
      </c>
      <c r="Q177">
        <v>140000</v>
      </c>
      <c r="R177">
        <v>0.2</v>
      </c>
      <c r="S177" t="s">
        <v>23</v>
      </c>
      <c r="T177" t="str">
        <f>IF(Table1[[#This Row],[Units Sold]]&gt; 700,"High Units","low Units")</f>
        <v>High Units</v>
      </c>
      <c r="U177">
        <f>SUM(Table1[[#This Row],[Operating Profit]])/SUM(Table1[Operating Profit])*100</f>
        <v>4.2151519284371261E-2</v>
      </c>
      <c r="V177">
        <f>SUM(Table1[[#This Row],[Price per Unit]]*Table1[[#This Row],[Units Sold]])</f>
        <v>70000</v>
      </c>
      <c r="W177">
        <f>SUM(Table1[[#This Row],[Total Sales]]-Table1[[#This Row],[Operating Profit]])</f>
        <v>560000</v>
      </c>
      <c r="X177">
        <f>SUM(Table1[[#This Row],[Total Sales]]-Table1[[#This Row],[Cost]])</f>
        <v>140000</v>
      </c>
      <c r="Y177">
        <f>SUM(Table1[[#This Row],[profit/loss]])/SUM(Table1[profit/loss])</f>
        <v>4.2151519284371259E-4</v>
      </c>
    </row>
    <row r="178" spans="1:25" x14ac:dyDescent="0.3">
      <c r="A178" t="s">
        <v>29</v>
      </c>
      <c r="B178" t="s">
        <v>23</v>
      </c>
      <c r="C178">
        <v>1128299</v>
      </c>
      <c r="D178" s="9">
        <v>44208</v>
      </c>
      <c r="E178" s="8" t="str">
        <f>TEXT(Table1[[#This Row],[Invoice Date]],"dd-mm-yyyy")</f>
        <v>12-01-2021</v>
      </c>
      <c r="F178" s="1" t="str">
        <f t="shared" si="8"/>
        <v>January</v>
      </c>
      <c r="G178" s="1" t="str">
        <f t="shared" si="9"/>
        <v>2021</v>
      </c>
      <c r="H178" s="1" t="str">
        <f t="shared" si="10"/>
        <v>Tuesday</v>
      </c>
      <c r="I178" s="1" t="str">
        <f t="shared" si="11"/>
        <v>12</v>
      </c>
      <c r="J178" t="s">
        <v>30</v>
      </c>
      <c r="K178" t="s">
        <v>31</v>
      </c>
      <c r="L178" t="s">
        <v>32</v>
      </c>
      <c r="M178" t="s">
        <v>16</v>
      </c>
      <c r="N178">
        <v>60</v>
      </c>
      <c r="O178">
        <v>1025</v>
      </c>
      <c r="P178">
        <v>615000</v>
      </c>
      <c r="Q178">
        <v>215250</v>
      </c>
      <c r="R178">
        <v>0.35</v>
      </c>
      <c r="S178" t="s">
        <v>23</v>
      </c>
      <c r="T178" t="str">
        <f>IF(Table1[[#This Row],[Units Sold]]&gt; 700,"High Units","low Units")</f>
        <v>High Units</v>
      </c>
      <c r="U178">
        <f>SUM(Table1[[#This Row],[Operating Profit]])/SUM(Table1[Operating Profit])*100</f>
        <v>6.480796089972081E-2</v>
      </c>
      <c r="V178">
        <f>SUM(Table1[[#This Row],[Price per Unit]]*Table1[[#This Row],[Units Sold]])</f>
        <v>61500</v>
      </c>
      <c r="W178">
        <f>SUM(Table1[[#This Row],[Total Sales]]-Table1[[#This Row],[Operating Profit]])</f>
        <v>399750</v>
      </c>
      <c r="X178">
        <f>SUM(Table1[[#This Row],[Total Sales]]-Table1[[#This Row],[Cost]])</f>
        <v>215250</v>
      </c>
      <c r="Y178">
        <f>SUM(Table1[[#This Row],[profit/loss]])/SUM(Table1[profit/loss])</f>
        <v>6.480796089972081E-4</v>
      </c>
    </row>
    <row r="179" spans="1:25" x14ac:dyDescent="0.3">
      <c r="A179" t="s">
        <v>29</v>
      </c>
      <c r="B179" t="s">
        <v>23</v>
      </c>
      <c r="C179">
        <v>1128299</v>
      </c>
      <c r="D179" s="9">
        <v>44209</v>
      </c>
      <c r="E179" s="8" t="str">
        <f>TEXT(Table1[[#This Row],[Invoice Date]],"dd-mm-yyyy")</f>
        <v>13-01-2021</v>
      </c>
      <c r="F179" s="1" t="str">
        <f t="shared" si="8"/>
        <v>January</v>
      </c>
      <c r="G179" s="1" t="str">
        <f t="shared" si="9"/>
        <v>2021</v>
      </c>
      <c r="H179" s="1" t="str">
        <f t="shared" si="10"/>
        <v>Wednesday</v>
      </c>
      <c r="I179" s="1" t="str">
        <f t="shared" si="11"/>
        <v>13</v>
      </c>
      <c r="J179" t="s">
        <v>30</v>
      </c>
      <c r="K179" t="s">
        <v>31</v>
      </c>
      <c r="L179" t="s">
        <v>32</v>
      </c>
      <c r="M179" t="s">
        <v>18</v>
      </c>
      <c r="N179">
        <v>65</v>
      </c>
      <c r="O179">
        <v>875</v>
      </c>
      <c r="P179">
        <v>568750</v>
      </c>
      <c r="Q179">
        <v>113750</v>
      </c>
      <c r="R179">
        <v>0.2</v>
      </c>
      <c r="S179" t="s">
        <v>23</v>
      </c>
      <c r="T179" t="str">
        <f>IF(Table1[[#This Row],[Units Sold]]&gt; 700,"High Units","low Units")</f>
        <v>High Units</v>
      </c>
      <c r="U179">
        <f>SUM(Table1[[#This Row],[Operating Profit]])/SUM(Table1[Operating Profit])*100</f>
        <v>3.424810941855165E-2</v>
      </c>
      <c r="V179">
        <f>SUM(Table1[[#This Row],[Price per Unit]]*Table1[[#This Row],[Units Sold]])</f>
        <v>56875</v>
      </c>
      <c r="W179">
        <f>SUM(Table1[[#This Row],[Total Sales]]-Table1[[#This Row],[Operating Profit]])</f>
        <v>455000</v>
      </c>
      <c r="X179">
        <f>SUM(Table1[[#This Row],[Total Sales]]-Table1[[#This Row],[Cost]])</f>
        <v>113750</v>
      </c>
      <c r="Y179">
        <f>SUM(Table1[[#This Row],[profit/loss]])/SUM(Table1[profit/loss])</f>
        <v>3.4248109418551649E-4</v>
      </c>
    </row>
    <row r="180" spans="1:25" x14ac:dyDescent="0.3">
      <c r="A180" t="s">
        <v>29</v>
      </c>
      <c r="B180" t="s">
        <v>23</v>
      </c>
      <c r="C180">
        <v>1128299</v>
      </c>
      <c r="D180" s="9">
        <v>44210</v>
      </c>
      <c r="E180" s="8" t="str">
        <f>TEXT(Table1[[#This Row],[Invoice Date]],"dd-mm-yyyy")</f>
        <v>14-01-2021</v>
      </c>
      <c r="F180" s="1" t="str">
        <f t="shared" si="8"/>
        <v>January</v>
      </c>
      <c r="G180" s="1" t="str">
        <f t="shared" si="9"/>
        <v>2021</v>
      </c>
      <c r="H180" s="1" t="str">
        <f t="shared" si="10"/>
        <v>Thursday</v>
      </c>
      <c r="I180" s="1" t="str">
        <f t="shared" si="11"/>
        <v>14</v>
      </c>
      <c r="J180" t="s">
        <v>30</v>
      </c>
      <c r="K180" t="s">
        <v>31</v>
      </c>
      <c r="L180" t="s">
        <v>32</v>
      </c>
      <c r="M180" t="s">
        <v>19</v>
      </c>
      <c r="N180">
        <v>65</v>
      </c>
      <c r="O180">
        <v>825</v>
      </c>
      <c r="P180">
        <v>536250</v>
      </c>
      <c r="Q180">
        <v>187688</v>
      </c>
      <c r="R180">
        <v>0.35</v>
      </c>
      <c r="S180" t="s">
        <v>23</v>
      </c>
      <c r="T180" t="str">
        <f>IF(Table1[[#This Row],[Units Sold]]&gt; 700,"High Units","low Units")</f>
        <v>High Units</v>
      </c>
      <c r="U180">
        <f>SUM(Table1[[#This Row],[Operating Profit]])/SUM(Table1[Operating Profit])*100</f>
        <v>5.6509531081750511E-2</v>
      </c>
      <c r="V180">
        <f>SUM(Table1[[#This Row],[Price per Unit]]*Table1[[#This Row],[Units Sold]])</f>
        <v>53625</v>
      </c>
      <c r="W180">
        <f>SUM(Table1[[#This Row],[Total Sales]]-Table1[[#This Row],[Operating Profit]])</f>
        <v>348562</v>
      </c>
      <c r="X180">
        <f>SUM(Table1[[#This Row],[Total Sales]]-Table1[[#This Row],[Cost]])</f>
        <v>187688</v>
      </c>
      <c r="Y180">
        <f>SUM(Table1[[#This Row],[profit/loss]])/SUM(Table1[profit/loss])</f>
        <v>5.6509531081750514E-4</v>
      </c>
    </row>
    <row r="181" spans="1:25" x14ac:dyDescent="0.3">
      <c r="A181" t="s">
        <v>29</v>
      </c>
      <c r="B181" t="s">
        <v>23</v>
      </c>
      <c r="C181">
        <v>1128299</v>
      </c>
      <c r="D181" s="9">
        <v>44211</v>
      </c>
      <c r="E181" s="8" t="str">
        <f>TEXT(Table1[[#This Row],[Invoice Date]],"dd-mm-yyyy")</f>
        <v>15-01-2021</v>
      </c>
      <c r="F181" s="1" t="str">
        <f t="shared" si="8"/>
        <v>January</v>
      </c>
      <c r="G181" s="1" t="str">
        <f t="shared" si="9"/>
        <v>2021</v>
      </c>
      <c r="H181" s="1" t="str">
        <f t="shared" si="10"/>
        <v>Friday</v>
      </c>
      <c r="I181" s="1" t="str">
        <f t="shared" si="11"/>
        <v>15</v>
      </c>
      <c r="J181" t="s">
        <v>30</v>
      </c>
      <c r="K181" t="s">
        <v>31</v>
      </c>
      <c r="L181" t="s">
        <v>32</v>
      </c>
      <c r="M181" t="s">
        <v>20</v>
      </c>
      <c r="N181">
        <v>60</v>
      </c>
      <c r="O181">
        <v>725</v>
      </c>
      <c r="P181">
        <v>435000</v>
      </c>
      <c r="Q181">
        <v>130500</v>
      </c>
      <c r="R181">
        <v>0.3</v>
      </c>
      <c r="S181" t="s">
        <v>23</v>
      </c>
      <c r="T181" t="str">
        <f>IF(Table1[[#This Row],[Units Sold]]&gt; 700,"High Units","low Units")</f>
        <v>High Units</v>
      </c>
      <c r="U181">
        <f>SUM(Table1[[#This Row],[Operating Profit]])/SUM(Table1[Operating Profit])*100</f>
        <v>3.9291237618646065E-2</v>
      </c>
      <c r="V181">
        <f>SUM(Table1[[#This Row],[Price per Unit]]*Table1[[#This Row],[Units Sold]])</f>
        <v>43500</v>
      </c>
      <c r="W181">
        <f>SUM(Table1[[#This Row],[Total Sales]]-Table1[[#This Row],[Operating Profit]])</f>
        <v>304500</v>
      </c>
      <c r="X181">
        <f>SUM(Table1[[#This Row],[Total Sales]]-Table1[[#This Row],[Cost]])</f>
        <v>130500</v>
      </c>
      <c r="Y181">
        <f>SUM(Table1[[#This Row],[profit/loss]])/SUM(Table1[profit/loss])</f>
        <v>3.9291237618646065E-4</v>
      </c>
    </row>
    <row r="182" spans="1:25" x14ac:dyDescent="0.3">
      <c r="A182" t="s">
        <v>29</v>
      </c>
      <c r="B182" t="s">
        <v>23</v>
      </c>
      <c r="C182">
        <v>1128299</v>
      </c>
      <c r="D182" s="9">
        <v>44212</v>
      </c>
      <c r="E182" s="8" t="str">
        <f>TEXT(Table1[[#This Row],[Invoice Date]],"dd-mm-yyyy")</f>
        <v>16-01-2021</v>
      </c>
      <c r="F182" s="1" t="str">
        <f t="shared" si="8"/>
        <v>January</v>
      </c>
      <c r="G182" s="1" t="str">
        <f t="shared" si="9"/>
        <v>2021</v>
      </c>
      <c r="H182" s="1" t="str">
        <f t="shared" si="10"/>
        <v>Saturday</v>
      </c>
      <c r="I182" s="1" t="str">
        <f t="shared" si="11"/>
        <v>16</v>
      </c>
      <c r="J182" t="s">
        <v>30</v>
      </c>
      <c r="K182" t="s">
        <v>31</v>
      </c>
      <c r="L182" t="s">
        <v>32</v>
      </c>
      <c r="M182" t="s">
        <v>21</v>
      </c>
      <c r="N182">
        <v>65</v>
      </c>
      <c r="O182">
        <v>775</v>
      </c>
      <c r="P182">
        <v>503750</v>
      </c>
      <c r="Q182">
        <v>251875</v>
      </c>
      <c r="R182">
        <v>0.5</v>
      </c>
      <c r="S182" t="s">
        <v>23</v>
      </c>
      <c r="T182" t="str">
        <f>IF(Table1[[#This Row],[Units Sold]]&gt; 700,"High Units","low Units")</f>
        <v>High Units</v>
      </c>
      <c r="U182">
        <f>SUM(Table1[[#This Row],[Operating Profit]])/SUM(Table1[Operating Profit])*100</f>
        <v>7.5835099426792937E-2</v>
      </c>
      <c r="V182">
        <f>SUM(Table1[[#This Row],[Price per Unit]]*Table1[[#This Row],[Units Sold]])</f>
        <v>50375</v>
      </c>
      <c r="W182">
        <f>SUM(Table1[[#This Row],[Total Sales]]-Table1[[#This Row],[Operating Profit]])</f>
        <v>251875</v>
      </c>
      <c r="X182">
        <f>SUM(Table1[[#This Row],[Total Sales]]-Table1[[#This Row],[Cost]])</f>
        <v>251875</v>
      </c>
      <c r="Y182">
        <f>SUM(Table1[[#This Row],[profit/loss]])/SUM(Table1[profit/loss])</f>
        <v>7.5835099426792936E-4</v>
      </c>
    </row>
    <row r="183" spans="1:25" x14ac:dyDescent="0.3">
      <c r="A183" t="s">
        <v>29</v>
      </c>
      <c r="B183" t="s">
        <v>23</v>
      </c>
      <c r="C183">
        <v>1128299</v>
      </c>
      <c r="D183" s="9">
        <v>44213</v>
      </c>
      <c r="E183" s="8" t="str">
        <f>TEXT(Table1[[#This Row],[Invoice Date]],"dd-mm-yyyy")</f>
        <v>17-01-2021</v>
      </c>
      <c r="F183" s="1" t="str">
        <f t="shared" si="8"/>
        <v>January</v>
      </c>
      <c r="G183" s="1" t="str">
        <f t="shared" si="9"/>
        <v>2021</v>
      </c>
      <c r="H183" s="1" t="str">
        <f t="shared" si="10"/>
        <v>Sunday</v>
      </c>
      <c r="I183" s="1" t="str">
        <f t="shared" si="11"/>
        <v>17</v>
      </c>
      <c r="J183" t="s">
        <v>30</v>
      </c>
      <c r="K183" t="s">
        <v>31</v>
      </c>
      <c r="L183" t="s">
        <v>32</v>
      </c>
      <c r="M183" t="s">
        <v>22</v>
      </c>
      <c r="N183">
        <v>80</v>
      </c>
      <c r="O183">
        <v>775</v>
      </c>
      <c r="P183">
        <v>620000</v>
      </c>
      <c r="Q183">
        <v>93000</v>
      </c>
      <c r="R183">
        <v>0.15</v>
      </c>
      <c r="S183" t="s">
        <v>23</v>
      </c>
      <c r="T183" t="str">
        <f>IF(Table1[[#This Row],[Units Sold]]&gt; 700,"High Units","low Units")</f>
        <v>High Units</v>
      </c>
      <c r="U183">
        <f>SUM(Table1[[#This Row],[Operating Profit]])/SUM(Table1[Operating Profit])*100</f>
        <v>2.8000652096046619E-2</v>
      </c>
      <c r="V183">
        <f>SUM(Table1[[#This Row],[Price per Unit]]*Table1[[#This Row],[Units Sold]])</f>
        <v>62000</v>
      </c>
      <c r="W183">
        <f>SUM(Table1[[#This Row],[Total Sales]]-Table1[[#This Row],[Operating Profit]])</f>
        <v>527000</v>
      </c>
      <c r="X183">
        <f>SUM(Table1[[#This Row],[Total Sales]]-Table1[[#This Row],[Cost]])</f>
        <v>93000</v>
      </c>
      <c r="Y183">
        <f>SUM(Table1[[#This Row],[profit/loss]])/SUM(Table1[profit/loss])</f>
        <v>2.8000652096046619E-4</v>
      </c>
    </row>
    <row r="184" spans="1:25" x14ac:dyDescent="0.3">
      <c r="A184" t="s">
        <v>29</v>
      </c>
      <c r="B184" t="s">
        <v>23</v>
      </c>
      <c r="C184">
        <v>1128299</v>
      </c>
      <c r="D184" s="9">
        <v>44214</v>
      </c>
      <c r="E184" s="8" t="str">
        <f>TEXT(Table1[[#This Row],[Invoice Date]],"dd-mm-yyyy")</f>
        <v>18-01-2021</v>
      </c>
      <c r="F184" s="1" t="str">
        <f t="shared" si="8"/>
        <v>January</v>
      </c>
      <c r="G184" s="1" t="str">
        <f t="shared" si="9"/>
        <v>2021</v>
      </c>
      <c r="H184" s="1" t="str">
        <f t="shared" si="10"/>
        <v>Monday</v>
      </c>
      <c r="I184" s="1" t="str">
        <f t="shared" si="11"/>
        <v>18</v>
      </c>
      <c r="J184" t="s">
        <v>30</v>
      </c>
      <c r="K184" t="s">
        <v>31</v>
      </c>
      <c r="L184" t="s">
        <v>32</v>
      </c>
      <c r="M184" t="s">
        <v>16</v>
      </c>
      <c r="N184">
        <v>65</v>
      </c>
      <c r="O184">
        <v>975</v>
      </c>
      <c r="P184">
        <v>633750</v>
      </c>
      <c r="Q184">
        <v>221813</v>
      </c>
      <c r="R184">
        <v>0.35</v>
      </c>
      <c r="S184" t="s">
        <v>23</v>
      </c>
      <c r="T184" t="str">
        <f>IF(Table1[[#This Row],[Units Sold]]&gt; 700,"High Units","low Units")</f>
        <v>High Units</v>
      </c>
      <c r="U184">
        <f>SUM(Table1[[#This Row],[Operating Profit]])/SUM(Table1[Operating Profit])*100</f>
        <v>6.6783963907316016E-2</v>
      </c>
      <c r="V184">
        <f>SUM(Table1[[#This Row],[Price per Unit]]*Table1[[#This Row],[Units Sold]])</f>
        <v>63375</v>
      </c>
      <c r="W184">
        <f>SUM(Table1[[#This Row],[Total Sales]]-Table1[[#This Row],[Operating Profit]])</f>
        <v>411937</v>
      </c>
      <c r="X184">
        <f>SUM(Table1[[#This Row],[Total Sales]]-Table1[[#This Row],[Cost]])</f>
        <v>221813</v>
      </c>
      <c r="Y184">
        <f>SUM(Table1[[#This Row],[profit/loss]])/SUM(Table1[profit/loss])</f>
        <v>6.678396390731601E-4</v>
      </c>
    </row>
    <row r="185" spans="1:25" x14ac:dyDescent="0.3">
      <c r="A185" t="s">
        <v>29</v>
      </c>
      <c r="B185" t="s">
        <v>23</v>
      </c>
      <c r="C185">
        <v>1128299</v>
      </c>
      <c r="D185" s="9">
        <v>44215</v>
      </c>
      <c r="E185" s="8" t="str">
        <f>TEXT(Table1[[#This Row],[Invoice Date]],"dd-mm-yyyy")</f>
        <v>19-01-2021</v>
      </c>
      <c r="F185" s="1" t="str">
        <f t="shared" si="8"/>
        <v>January</v>
      </c>
      <c r="G185" s="1" t="str">
        <f t="shared" si="9"/>
        <v>2021</v>
      </c>
      <c r="H185" s="1" t="str">
        <f t="shared" si="10"/>
        <v>Tuesday</v>
      </c>
      <c r="I185" s="1" t="str">
        <f t="shared" si="11"/>
        <v>19</v>
      </c>
      <c r="J185" t="s">
        <v>30</v>
      </c>
      <c r="K185" t="s">
        <v>31</v>
      </c>
      <c r="L185" t="s">
        <v>32</v>
      </c>
      <c r="M185" t="s">
        <v>18</v>
      </c>
      <c r="N185">
        <v>70</v>
      </c>
      <c r="O185">
        <v>925</v>
      </c>
      <c r="P185">
        <v>647500</v>
      </c>
      <c r="Q185">
        <v>129500</v>
      </c>
      <c r="R185">
        <v>0.2</v>
      </c>
      <c r="S185" t="s">
        <v>23</v>
      </c>
      <c r="T185" t="str">
        <f>IF(Table1[[#This Row],[Units Sold]]&gt; 700,"High Units","low Units")</f>
        <v>High Units</v>
      </c>
      <c r="U185">
        <f>SUM(Table1[[#This Row],[Operating Profit]])/SUM(Table1[Operating Profit])*100</f>
        <v>3.8990155338043411E-2</v>
      </c>
      <c r="V185">
        <f>SUM(Table1[[#This Row],[Price per Unit]]*Table1[[#This Row],[Units Sold]])</f>
        <v>64750</v>
      </c>
      <c r="W185">
        <f>SUM(Table1[[#This Row],[Total Sales]]-Table1[[#This Row],[Operating Profit]])</f>
        <v>518000</v>
      </c>
      <c r="X185">
        <f>SUM(Table1[[#This Row],[Total Sales]]-Table1[[#This Row],[Cost]])</f>
        <v>129500</v>
      </c>
      <c r="Y185">
        <f>SUM(Table1[[#This Row],[profit/loss]])/SUM(Table1[profit/loss])</f>
        <v>3.8990155338043415E-4</v>
      </c>
    </row>
    <row r="186" spans="1:25" x14ac:dyDescent="0.3">
      <c r="A186" t="s">
        <v>29</v>
      </c>
      <c r="B186" t="s">
        <v>23</v>
      </c>
      <c r="C186">
        <v>1128299</v>
      </c>
      <c r="D186" s="9">
        <v>44216</v>
      </c>
      <c r="E186" s="8" t="str">
        <f>TEXT(Table1[[#This Row],[Invoice Date]],"dd-mm-yyyy")</f>
        <v>20-01-2021</v>
      </c>
      <c r="F186" s="1" t="str">
        <f t="shared" si="8"/>
        <v>January</v>
      </c>
      <c r="G186" s="1" t="str">
        <f t="shared" si="9"/>
        <v>2021</v>
      </c>
      <c r="H186" s="1" t="str">
        <f t="shared" si="10"/>
        <v>Wednesday</v>
      </c>
      <c r="I186" s="1" t="str">
        <f t="shared" si="11"/>
        <v>20</v>
      </c>
      <c r="J186" t="s">
        <v>30</v>
      </c>
      <c r="K186" t="s">
        <v>31</v>
      </c>
      <c r="L186" t="s">
        <v>32</v>
      </c>
      <c r="M186" t="s">
        <v>19</v>
      </c>
      <c r="N186">
        <v>65</v>
      </c>
      <c r="O186">
        <v>800</v>
      </c>
      <c r="P186">
        <v>520000</v>
      </c>
      <c r="Q186">
        <v>182000</v>
      </c>
      <c r="R186">
        <v>0.35</v>
      </c>
      <c r="S186" t="s">
        <v>23</v>
      </c>
      <c r="T186" t="str">
        <f>IF(Table1[[#This Row],[Units Sold]]&gt; 700,"High Units","low Units")</f>
        <v>High Units</v>
      </c>
      <c r="U186">
        <f>SUM(Table1[[#This Row],[Operating Profit]])/SUM(Table1[Operating Profit])*100</f>
        <v>5.4796975069682632E-2</v>
      </c>
      <c r="V186">
        <f>SUM(Table1[[#This Row],[Price per Unit]]*Table1[[#This Row],[Units Sold]])</f>
        <v>52000</v>
      </c>
      <c r="W186">
        <f>SUM(Table1[[#This Row],[Total Sales]]-Table1[[#This Row],[Operating Profit]])</f>
        <v>338000</v>
      </c>
      <c r="X186">
        <f>SUM(Table1[[#This Row],[Total Sales]]-Table1[[#This Row],[Cost]])</f>
        <v>182000</v>
      </c>
      <c r="Y186">
        <f>SUM(Table1[[#This Row],[profit/loss]])/SUM(Table1[profit/loss])</f>
        <v>5.4796975069682635E-4</v>
      </c>
    </row>
    <row r="187" spans="1:25" x14ac:dyDescent="0.3">
      <c r="A187" t="s">
        <v>29</v>
      </c>
      <c r="B187" t="s">
        <v>23</v>
      </c>
      <c r="C187">
        <v>1128299</v>
      </c>
      <c r="D187" s="9">
        <v>44217</v>
      </c>
      <c r="E187" s="8" t="str">
        <f>TEXT(Table1[[#This Row],[Invoice Date]],"dd-mm-yyyy")</f>
        <v>21-01-2021</v>
      </c>
      <c r="F187" s="1" t="str">
        <f t="shared" si="8"/>
        <v>January</v>
      </c>
      <c r="G187" s="1" t="str">
        <f t="shared" si="9"/>
        <v>2021</v>
      </c>
      <c r="H187" s="1" t="str">
        <f t="shared" si="10"/>
        <v>Thursday</v>
      </c>
      <c r="I187" s="1" t="str">
        <f t="shared" si="11"/>
        <v>21</v>
      </c>
      <c r="J187" t="s">
        <v>30</v>
      </c>
      <c r="K187" t="s">
        <v>31</v>
      </c>
      <c r="L187" t="s">
        <v>32</v>
      </c>
      <c r="M187" t="s">
        <v>20</v>
      </c>
      <c r="N187">
        <v>65</v>
      </c>
      <c r="O187">
        <v>750</v>
      </c>
      <c r="P187">
        <v>487500</v>
      </c>
      <c r="Q187">
        <v>146250</v>
      </c>
      <c r="R187">
        <v>0.3</v>
      </c>
      <c r="S187" t="s">
        <v>23</v>
      </c>
      <c r="T187" t="str">
        <f>IF(Table1[[#This Row],[Units Sold]]&gt; 700,"High Units","low Units")</f>
        <v>High Units</v>
      </c>
      <c r="U187">
        <f>SUM(Table1[[#This Row],[Operating Profit]])/SUM(Table1[Operating Profit])*100</f>
        <v>4.4033283538137832E-2</v>
      </c>
      <c r="V187">
        <f>SUM(Table1[[#This Row],[Price per Unit]]*Table1[[#This Row],[Units Sold]])</f>
        <v>48750</v>
      </c>
      <c r="W187">
        <f>SUM(Table1[[#This Row],[Total Sales]]-Table1[[#This Row],[Operating Profit]])</f>
        <v>341250</v>
      </c>
      <c r="X187">
        <f>SUM(Table1[[#This Row],[Total Sales]]-Table1[[#This Row],[Cost]])</f>
        <v>146250</v>
      </c>
      <c r="Y187">
        <f>SUM(Table1[[#This Row],[profit/loss]])/SUM(Table1[profit/loss])</f>
        <v>4.4033283538137831E-4</v>
      </c>
    </row>
    <row r="188" spans="1:25" x14ac:dyDescent="0.3">
      <c r="A188" t="s">
        <v>29</v>
      </c>
      <c r="B188" t="s">
        <v>23</v>
      </c>
      <c r="C188">
        <v>1128299</v>
      </c>
      <c r="D188" s="9">
        <v>44218</v>
      </c>
      <c r="E188" s="8" t="str">
        <f>TEXT(Table1[[#This Row],[Invoice Date]],"dd-mm-yyyy")</f>
        <v>22-01-2021</v>
      </c>
      <c r="F188" s="1" t="str">
        <f t="shared" si="8"/>
        <v>January</v>
      </c>
      <c r="G188" s="1" t="str">
        <f t="shared" si="9"/>
        <v>2021</v>
      </c>
      <c r="H188" s="1" t="str">
        <f t="shared" si="10"/>
        <v>Friday</v>
      </c>
      <c r="I188" s="1" t="str">
        <f t="shared" si="11"/>
        <v>22</v>
      </c>
      <c r="J188" t="s">
        <v>30</v>
      </c>
      <c r="K188" t="s">
        <v>31</v>
      </c>
      <c r="L188" t="s">
        <v>32</v>
      </c>
      <c r="M188" t="s">
        <v>21</v>
      </c>
      <c r="N188">
        <v>75</v>
      </c>
      <c r="O188">
        <v>750</v>
      </c>
      <c r="P188">
        <v>562500</v>
      </c>
      <c r="Q188">
        <v>281250</v>
      </c>
      <c r="R188">
        <v>0.5</v>
      </c>
      <c r="S188" t="s">
        <v>23</v>
      </c>
      <c r="T188" t="str">
        <f>IF(Table1[[#This Row],[Units Sold]]&gt; 700,"High Units","low Units")</f>
        <v>High Units</v>
      </c>
      <c r="U188">
        <f>SUM(Table1[[#This Row],[Operating Profit]])/SUM(Table1[Operating Profit])*100</f>
        <v>8.4679391419495834E-2</v>
      </c>
      <c r="V188">
        <f>SUM(Table1[[#This Row],[Price per Unit]]*Table1[[#This Row],[Units Sold]])</f>
        <v>56250</v>
      </c>
      <c r="W188">
        <f>SUM(Table1[[#This Row],[Total Sales]]-Table1[[#This Row],[Operating Profit]])</f>
        <v>281250</v>
      </c>
      <c r="X188">
        <f>SUM(Table1[[#This Row],[Total Sales]]-Table1[[#This Row],[Cost]])</f>
        <v>281250</v>
      </c>
      <c r="Y188">
        <f>SUM(Table1[[#This Row],[profit/loss]])/SUM(Table1[profit/loss])</f>
        <v>8.4679391419495832E-4</v>
      </c>
    </row>
    <row r="189" spans="1:25" x14ac:dyDescent="0.3">
      <c r="A189" t="s">
        <v>29</v>
      </c>
      <c r="B189" t="s">
        <v>23</v>
      </c>
      <c r="C189">
        <v>1128299</v>
      </c>
      <c r="D189" s="9">
        <v>44219</v>
      </c>
      <c r="E189" s="8" t="str">
        <f>TEXT(Table1[[#This Row],[Invoice Date]],"dd-mm-yyyy")</f>
        <v>23-01-2021</v>
      </c>
      <c r="F189" s="1" t="str">
        <f t="shared" si="8"/>
        <v>January</v>
      </c>
      <c r="G189" s="1" t="str">
        <f t="shared" si="9"/>
        <v>2021</v>
      </c>
      <c r="H189" s="1" t="str">
        <f t="shared" si="10"/>
        <v>Saturday</v>
      </c>
      <c r="I189" s="1" t="str">
        <f t="shared" si="11"/>
        <v>23</v>
      </c>
      <c r="J189" t="s">
        <v>30</v>
      </c>
      <c r="K189" t="s">
        <v>31</v>
      </c>
      <c r="L189" t="s">
        <v>32</v>
      </c>
      <c r="M189" t="s">
        <v>22</v>
      </c>
      <c r="N189">
        <v>80</v>
      </c>
      <c r="O189">
        <v>725</v>
      </c>
      <c r="P189">
        <v>580000</v>
      </c>
      <c r="Q189">
        <v>87000</v>
      </c>
      <c r="R189">
        <v>0.15</v>
      </c>
      <c r="S189" t="s">
        <v>23</v>
      </c>
      <c r="T189" t="str">
        <f>IF(Table1[[#This Row],[Units Sold]]&gt; 700,"High Units","low Units")</f>
        <v>High Units</v>
      </c>
      <c r="U189">
        <f>SUM(Table1[[#This Row],[Operating Profit]])/SUM(Table1[Operating Profit])*100</f>
        <v>2.619415841243071E-2</v>
      </c>
      <c r="V189">
        <f>SUM(Table1[[#This Row],[Price per Unit]]*Table1[[#This Row],[Units Sold]])</f>
        <v>58000</v>
      </c>
      <c r="W189">
        <f>SUM(Table1[[#This Row],[Total Sales]]-Table1[[#This Row],[Operating Profit]])</f>
        <v>493000</v>
      </c>
      <c r="X189">
        <f>SUM(Table1[[#This Row],[Total Sales]]-Table1[[#This Row],[Cost]])</f>
        <v>87000</v>
      </c>
      <c r="Y189">
        <f>SUM(Table1[[#This Row],[profit/loss]])/SUM(Table1[profit/loss])</f>
        <v>2.619415841243071E-4</v>
      </c>
    </row>
    <row r="190" spans="1:25" x14ac:dyDescent="0.3">
      <c r="A190" t="s">
        <v>29</v>
      </c>
      <c r="B190" t="s">
        <v>23</v>
      </c>
      <c r="C190">
        <v>1128299</v>
      </c>
      <c r="D190" s="9">
        <v>44220</v>
      </c>
      <c r="E190" s="8" t="str">
        <f>TEXT(Table1[[#This Row],[Invoice Date]],"dd-mm-yyyy")</f>
        <v>24-01-2021</v>
      </c>
      <c r="F190" s="1" t="str">
        <f t="shared" si="8"/>
        <v>January</v>
      </c>
      <c r="G190" s="1" t="str">
        <f t="shared" si="9"/>
        <v>2021</v>
      </c>
      <c r="H190" s="1" t="str">
        <f t="shared" si="10"/>
        <v>Sunday</v>
      </c>
      <c r="I190" s="1" t="str">
        <f t="shared" si="11"/>
        <v>24</v>
      </c>
      <c r="J190" t="s">
        <v>30</v>
      </c>
      <c r="K190" t="s">
        <v>31</v>
      </c>
      <c r="L190" t="s">
        <v>32</v>
      </c>
      <c r="M190" t="s">
        <v>16</v>
      </c>
      <c r="N190">
        <v>55</v>
      </c>
      <c r="O190">
        <v>925</v>
      </c>
      <c r="P190">
        <v>508750</v>
      </c>
      <c r="Q190">
        <v>152625</v>
      </c>
      <c r="R190">
        <v>0.3</v>
      </c>
      <c r="S190" t="s">
        <v>23</v>
      </c>
      <c r="T190" t="str">
        <f>IF(Table1[[#This Row],[Units Sold]]&gt; 700,"High Units","low Units")</f>
        <v>High Units</v>
      </c>
      <c r="U190">
        <f>SUM(Table1[[#This Row],[Operating Profit]])/SUM(Table1[Operating Profit])*100</f>
        <v>4.5952683076979736E-2</v>
      </c>
      <c r="V190">
        <f>SUM(Table1[[#This Row],[Price per Unit]]*Table1[[#This Row],[Units Sold]])</f>
        <v>50875</v>
      </c>
      <c r="W190">
        <f>SUM(Table1[[#This Row],[Total Sales]]-Table1[[#This Row],[Operating Profit]])</f>
        <v>356125</v>
      </c>
      <c r="X190">
        <f>SUM(Table1[[#This Row],[Total Sales]]-Table1[[#This Row],[Cost]])</f>
        <v>152625</v>
      </c>
      <c r="Y190">
        <f>SUM(Table1[[#This Row],[profit/loss]])/SUM(Table1[profit/loss])</f>
        <v>4.5952683076979733E-4</v>
      </c>
    </row>
    <row r="191" spans="1:25" x14ac:dyDescent="0.3">
      <c r="A191" t="s">
        <v>29</v>
      </c>
      <c r="B191" t="s">
        <v>23</v>
      </c>
      <c r="C191">
        <v>1128299</v>
      </c>
      <c r="D191" s="9">
        <v>44221</v>
      </c>
      <c r="E191" s="8" t="str">
        <f>TEXT(Table1[[#This Row],[Invoice Date]],"dd-mm-yyyy")</f>
        <v>25-01-2021</v>
      </c>
      <c r="F191" s="1" t="str">
        <f t="shared" si="8"/>
        <v>January</v>
      </c>
      <c r="G191" s="1" t="str">
        <f t="shared" si="9"/>
        <v>2021</v>
      </c>
      <c r="H191" s="1" t="str">
        <f t="shared" si="10"/>
        <v>Monday</v>
      </c>
      <c r="I191" s="1" t="str">
        <f t="shared" si="11"/>
        <v>25</v>
      </c>
      <c r="J191" t="s">
        <v>30</v>
      </c>
      <c r="K191" t="s">
        <v>31</v>
      </c>
      <c r="L191" t="s">
        <v>32</v>
      </c>
      <c r="M191" t="s">
        <v>18</v>
      </c>
      <c r="N191">
        <v>60</v>
      </c>
      <c r="O191">
        <v>925</v>
      </c>
      <c r="P191">
        <v>555000</v>
      </c>
      <c r="Q191">
        <v>83250</v>
      </c>
      <c r="R191">
        <v>0.15</v>
      </c>
      <c r="S191" t="s">
        <v>23</v>
      </c>
      <c r="T191" t="str">
        <f>IF(Table1[[#This Row],[Units Sold]]&gt; 700,"High Units","low Units")</f>
        <v>High Units</v>
      </c>
      <c r="U191">
        <f>SUM(Table1[[#This Row],[Operating Profit]])/SUM(Table1[Operating Profit])*100</f>
        <v>2.5065099860170768E-2</v>
      </c>
      <c r="V191">
        <f>SUM(Table1[[#This Row],[Price per Unit]]*Table1[[#This Row],[Units Sold]])</f>
        <v>55500</v>
      </c>
      <c r="W191">
        <f>SUM(Table1[[#This Row],[Total Sales]]-Table1[[#This Row],[Operating Profit]])</f>
        <v>471750</v>
      </c>
      <c r="X191">
        <f>SUM(Table1[[#This Row],[Total Sales]]-Table1[[#This Row],[Cost]])</f>
        <v>83250</v>
      </c>
      <c r="Y191">
        <f>SUM(Table1[[#This Row],[profit/loss]])/SUM(Table1[profit/loss])</f>
        <v>2.5065099860170767E-4</v>
      </c>
    </row>
    <row r="192" spans="1:25" x14ac:dyDescent="0.3">
      <c r="A192" t="s">
        <v>29</v>
      </c>
      <c r="B192" t="s">
        <v>23</v>
      </c>
      <c r="C192">
        <v>1128299</v>
      </c>
      <c r="D192" s="9">
        <v>44222</v>
      </c>
      <c r="E192" s="8" t="str">
        <f>TEXT(Table1[[#This Row],[Invoice Date]],"dd-mm-yyyy")</f>
        <v>26-01-2021</v>
      </c>
      <c r="F192" s="1" t="str">
        <f t="shared" si="8"/>
        <v>January</v>
      </c>
      <c r="G192" s="1" t="str">
        <f t="shared" si="9"/>
        <v>2021</v>
      </c>
      <c r="H192" s="1" t="str">
        <f t="shared" si="10"/>
        <v>Tuesday</v>
      </c>
      <c r="I192" s="1" t="str">
        <f t="shared" si="11"/>
        <v>26</v>
      </c>
      <c r="J192" t="s">
        <v>30</v>
      </c>
      <c r="K192" t="s">
        <v>31</v>
      </c>
      <c r="L192" t="s">
        <v>32</v>
      </c>
      <c r="M192" t="s">
        <v>19</v>
      </c>
      <c r="N192">
        <v>55</v>
      </c>
      <c r="O192">
        <v>775</v>
      </c>
      <c r="P192">
        <v>426250</v>
      </c>
      <c r="Q192">
        <v>127875</v>
      </c>
      <c r="R192">
        <v>0.3</v>
      </c>
      <c r="S192" t="s">
        <v>23</v>
      </c>
      <c r="T192" t="str">
        <f>IF(Table1[[#This Row],[Units Sold]]&gt; 700,"High Units","low Units")</f>
        <v>High Units</v>
      </c>
      <c r="U192">
        <f>SUM(Table1[[#This Row],[Operating Profit]])/SUM(Table1[Operating Profit])*100</f>
        <v>3.8500896632064102E-2</v>
      </c>
      <c r="V192">
        <f>SUM(Table1[[#This Row],[Price per Unit]]*Table1[[#This Row],[Units Sold]])</f>
        <v>42625</v>
      </c>
      <c r="W192">
        <f>SUM(Table1[[#This Row],[Total Sales]]-Table1[[#This Row],[Operating Profit]])</f>
        <v>298375</v>
      </c>
      <c r="X192">
        <f>SUM(Table1[[#This Row],[Total Sales]]-Table1[[#This Row],[Cost]])</f>
        <v>127875</v>
      </c>
      <c r="Y192">
        <f>SUM(Table1[[#This Row],[profit/loss]])/SUM(Table1[profit/loss])</f>
        <v>3.8500896632064102E-4</v>
      </c>
    </row>
    <row r="193" spans="1:25" x14ac:dyDescent="0.3">
      <c r="A193" t="s">
        <v>29</v>
      </c>
      <c r="B193" t="s">
        <v>23</v>
      </c>
      <c r="C193">
        <v>1128299</v>
      </c>
      <c r="D193" s="9">
        <v>44223</v>
      </c>
      <c r="E193" s="8" t="str">
        <f>TEXT(Table1[[#This Row],[Invoice Date]],"dd-mm-yyyy")</f>
        <v>27-01-2021</v>
      </c>
      <c r="F193" s="1" t="str">
        <f t="shared" si="8"/>
        <v>January</v>
      </c>
      <c r="G193" s="1" t="str">
        <f t="shared" si="9"/>
        <v>2021</v>
      </c>
      <c r="H193" s="1" t="str">
        <f t="shared" si="10"/>
        <v>Wednesday</v>
      </c>
      <c r="I193" s="1" t="str">
        <f t="shared" si="11"/>
        <v>27</v>
      </c>
      <c r="J193" t="s">
        <v>30</v>
      </c>
      <c r="K193" t="s">
        <v>31</v>
      </c>
      <c r="L193" t="s">
        <v>32</v>
      </c>
      <c r="M193" t="s">
        <v>20</v>
      </c>
      <c r="N193">
        <v>55</v>
      </c>
      <c r="O193">
        <v>725</v>
      </c>
      <c r="P193">
        <v>398750</v>
      </c>
      <c r="Q193">
        <v>99688</v>
      </c>
      <c r="R193">
        <v>0.25</v>
      </c>
      <c r="S193" t="s">
        <v>23</v>
      </c>
      <c r="T193" t="str">
        <f>IF(Table1[[#This Row],[Units Sold]]&gt; 700,"High Units","low Units")</f>
        <v>High Units</v>
      </c>
      <c r="U193">
        <f>SUM(Table1[[#This Row],[Operating Profit]])/SUM(Table1[Operating Profit])*100</f>
        <v>3.0014290388717158E-2</v>
      </c>
      <c r="V193">
        <f>SUM(Table1[[#This Row],[Price per Unit]]*Table1[[#This Row],[Units Sold]])</f>
        <v>39875</v>
      </c>
      <c r="W193">
        <f>SUM(Table1[[#This Row],[Total Sales]]-Table1[[#This Row],[Operating Profit]])</f>
        <v>299062</v>
      </c>
      <c r="X193">
        <f>SUM(Table1[[#This Row],[Total Sales]]-Table1[[#This Row],[Cost]])</f>
        <v>99688</v>
      </c>
      <c r="Y193">
        <f>SUM(Table1[[#This Row],[profit/loss]])/SUM(Table1[profit/loss])</f>
        <v>3.0014290388717159E-4</v>
      </c>
    </row>
    <row r="194" spans="1:25" x14ac:dyDescent="0.3">
      <c r="A194" t="s">
        <v>29</v>
      </c>
      <c r="B194" t="s">
        <v>23</v>
      </c>
      <c r="C194">
        <v>1128299</v>
      </c>
      <c r="D194" s="9">
        <v>44224</v>
      </c>
      <c r="E194" s="8" t="str">
        <f>TEXT(Table1[[#This Row],[Invoice Date]],"dd-mm-yyyy")</f>
        <v>28-01-2021</v>
      </c>
      <c r="F194" s="1" t="str">
        <f t="shared" si="8"/>
        <v>January</v>
      </c>
      <c r="G194" s="1" t="str">
        <f t="shared" si="9"/>
        <v>2021</v>
      </c>
      <c r="H194" s="1" t="str">
        <f t="shared" si="10"/>
        <v>Thursday</v>
      </c>
      <c r="I194" s="1" t="str">
        <f t="shared" si="11"/>
        <v>28</v>
      </c>
      <c r="J194" t="s">
        <v>30</v>
      </c>
      <c r="K194" t="s">
        <v>31</v>
      </c>
      <c r="L194" t="s">
        <v>32</v>
      </c>
      <c r="M194" t="s">
        <v>21</v>
      </c>
      <c r="N194">
        <v>65</v>
      </c>
      <c r="O194">
        <v>725</v>
      </c>
      <c r="P194">
        <v>471250</v>
      </c>
      <c r="Q194">
        <v>212063</v>
      </c>
      <c r="R194">
        <v>0.45</v>
      </c>
      <c r="S194" t="s">
        <v>23</v>
      </c>
      <c r="T194" t="str">
        <f>IF(Table1[[#This Row],[Units Sold]]&gt; 700,"High Units","low Units")</f>
        <v>High Units</v>
      </c>
      <c r="U194">
        <f>SUM(Table1[[#This Row],[Operating Profit]])/SUM(Table1[Operating Profit])*100</f>
        <v>6.3848411671440147E-2</v>
      </c>
      <c r="V194">
        <f>SUM(Table1[[#This Row],[Price per Unit]]*Table1[[#This Row],[Units Sold]])</f>
        <v>47125</v>
      </c>
      <c r="W194">
        <f>SUM(Table1[[#This Row],[Total Sales]]-Table1[[#This Row],[Operating Profit]])</f>
        <v>259187</v>
      </c>
      <c r="X194">
        <f>SUM(Table1[[#This Row],[Total Sales]]-Table1[[#This Row],[Cost]])</f>
        <v>212063</v>
      </c>
      <c r="Y194">
        <f>SUM(Table1[[#This Row],[profit/loss]])/SUM(Table1[profit/loss])</f>
        <v>6.3848411671440152E-4</v>
      </c>
    </row>
    <row r="195" spans="1:25" x14ac:dyDescent="0.3">
      <c r="A195" t="s">
        <v>29</v>
      </c>
      <c r="B195" t="s">
        <v>23</v>
      </c>
      <c r="C195">
        <v>1128299</v>
      </c>
      <c r="D195" s="9">
        <v>44225</v>
      </c>
      <c r="E195" s="8" t="str">
        <f>TEXT(Table1[[#This Row],[Invoice Date]],"dd-mm-yyyy")</f>
        <v>29-01-2021</v>
      </c>
      <c r="F195" s="1" t="str">
        <f t="shared" ref="F195:F258" si="12">TEXT(D195,"mmmm")</f>
        <v>January</v>
      </c>
      <c r="G195" s="1" t="str">
        <f t="shared" ref="G195:G258" si="13">TEXT(D195,"YYYY")</f>
        <v>2021</v>
      </c>
      <c r="H195" s="1" t="str">
        <f t="shared" ref="H195:H258" si="14">TEXT(D195,"dddd")</f>
        <v>Friday</v>
      </c>
      <c r="I195" s="1" t="str">
        <f t="shared" ref="I195:I258" si="15">TEXT(D195,"dd")</f>
        <v>29</v>
      </c>
      <c r="J195" t="s">
        <v>30</v>
      </c>
      <c r="K195" t="s">
        <v>31</v>
      </c>
      <c r="L195" t="s">
        <v>32</v>
      </c>
      <c r="M195" t="s">
        <v>22</v>
      </c>
      <c r="N195">
        <v>70</v>
      </c>
      <c r="O195">
        <v>775</v>
      </c>
      <c r="P195">
        <v>542500</v>
      </c>
      <c r="Q195">
        <v>54250</v>
      </c>
      <c r="R195">
        <v>0.1</v>
      </c>
      <c r="S195" t="s">
        <v>23</v>
      </c>
      <c r="T195" t="str">
        <f>IF(Table1[[#This Row],[Units Sold]]&gt; 700,"High Units","low Units")</f>
        <v>High Units</v>
      </c>
      <c r="U195">
        <f>SUM(Table1[[#This Row],[Operating Profit]])/SUM(Table1[Operating Profit])*100</f>
        <v>1.6333713722693863E-2</v>
      </c>
      <c r="V195">
        <f>SUM(Table1[[#This Row],[Price per Unit]]*Table1[[#This Row],[Units Sold]])</f>
        <v>54250</v>
      </c>
      <c r="W195">
        <f>SUM(Table1[[#This Row],[Total Sales]]-Table1[[#This Row],[Operating Profit]])</f>
        <v>488250</v>
      </c>
      <c r="X195">
        <f>SUM(Table1[[#This Row],[Total Sales]]-Table1[[#This Row],[Cost]])</f>
        <v>54250</v>
      </c>
      <c r="Y195">
        <f>SUM(Table1[[#This Row],[profit/loss]])/SUM(Table1[profit/loss])</f>
        <v>1.6333713722693863E-4</v>
      </c>
    </row>
    <row r="196" spans="1:25" x14ac:dyDescent="0.3">
      <c r="A196" t="s">
        <v>29</v>
      </c>
      <c r="B196" t="s">
        <v>23</v>
      </c>
      <c r="C196">
        <v>1128299</v>
      </c>
      <c r="D196" s="9">
        <v>44226</v>
      </c>
      <c r="E196" s="8" t="str">
        <f>TEXT(Table1[[#This Row],[Invoice Date]],"dd-mm-yyyy")</f>
        <v>30-01-2021</v>
      </c>
      <c r="F196" s="1" t="str">
        <f t="shared" si="12"/>
        <v>January</v>
      </c>
      <c r="G196" s="1" t="str">
        <f t="shared" si="13"/>
        <v>2021</v>
      </c>
      <c r="H196" s="1" t="str">
        <f t="shared" si="14"/>
        <v>Saturday</v>
      </c>
      <c r="I196" s="1" t="str">
        <f t="shared" si="15"/>
        <v>30</v>
      </c>
      <c r="J196" t="s">
        <v>30</v>
      </c>
      <c r="K196" t="s">
        <v>31</v>
      </c>
      <c r="L196" t="s">
        <v>32</v>
      </c>
      <c r="M196" t="s">
        <v>16</v>
      </c>
      <c r="N196">
        <v>55</v>
      </c>
      <c r="O196">
        <v>875</v>
      </c>
      <c r="P196">
        <v>481250</v>
      </c>
      <c r="Q196">
        <v>144375</v>
      </c>
      <c r="R196">
        <v>0.3</v>
      </c>
      <c r="S196" t="s">
        <v>23</v>
      </c>
      <c r="T196" t="str">
        <f>IF(Table1[[#This Row],[Units Sold]]&gt; 700,"High Units","low Units")</f>
        <v>High Units</v>
      </c>
      <c r="U196">
        <f>SUM(Table1[[#This Row],[Operating Profit]])/SUM(Table1[Operating Profit])*100</f>
        <v>4.3468754262007858E-2</v>
      </c>
      <c r="V196">
        <f>SUM(Table1[[#This Row],[Price per Unit]]*Table1[[#This Row],[Units Sold]])</f>
        <v>48125</v>
      </c>
      <c r="W196">
        <f>SUM(Table1[[#This Row],[Total Sales]]-Table1[[#This Row],[Operating Profit]])</f>
        <v>336875</v>
      </c>
      <c r="X196">
        <f>SUM(Table1[[#This Row],[Total Sales]]-Table1[[#This Row],[Cost]])</f>
        <v>144375</v>
      </c>
      <c r="Y196">
        <f>SUM(Table1[[#This Row],[profit/loss]])/SUM(Table1[profit/loss])</f>
        <v>4.346875426200786E-4</v>
      </c>
    </row>
    <row r="197" spans="1:25" x14ac:dyDescent="0.3">
      <c r="A197" t="s">
        <v>29</v>
      </c>
      <c r="B197" t="s">
        <v>23</v>
      </c>
      <c r="C197">
        <v>1128299</v>
      </c>
      <c r="D197" s="9">
        <v>44227</v>
      </c>
      <c r="E197" s="8" t="str">
        <f>TEXT(Table1[[#This Row],[Invoice Date]],"dd-mm-yyyy")</f>
        <v>31-01-2021</v>
      </c>
      <c r="F197" s="1" t="str">
        <f t="shared" si="12"/>
        <v>January</v>
      </c>
      <c r="G197" s="1" t="str">
        <f t="shared" si="13"/>
        <v>2021</v>
      </c>
      <c r="H197" s="1" t="str">
        <f t="shared" si="14"/>
        <v>Sunday</v>
      </c>
      <c r="I197" s="1" t="str">
        <f t="shared" si="15"/>
        <v>31</v>
      </c>
      <c r="J197" t="s">
        <v>30</v>
      </c>
      <c r="K197" t="s">
        <v>31</v>
      </c>
      <c r="L197" t="s">
        <v>32</v>
      </c>
      <c r="M197" t="s">
        <v>18</v>
      </c>
      <c r="N197">
        <v>60</v>
      </c>
      <c r="O197">
        <v>875</v>
      </c>
      <c r="P197">
        <v>525000</v>
      </c>
      <c r="Q197">
        <v>78750</v>
      </c>
      <c r="R197">
        <v>0.15</v>
      </c>
      <c r="S197" t="s">
        <v>23</v>
      </c>
      <c r="T197" t="str">
        <f>IF(Table1[[#This Row],[Units Sold]]&gt; 700,"High Units","low Units")</f>
        <v>High Units</v>
      </c>
      <c r="U197">
        <f>SUM(Table1[[#This Row],[Operating Profit]])/SUM(Table1[Operating Profit])*100</f>
        <v>2.3710229597458832E-2</v>
      </c>
      <c r="V197">
        <f>SUM(Table1[[#This Row],[Price per Unit]]*Table1[[#This Row],[Units Sold]])</f>
        <v>52500</v>
      </c>
      <c r="W197">
        <f>SUM(Table1[[#This Row],[Total Sales]]-Table1[[#This Row],[Operating Profit]])</f>
        <v>446250</v>
      </c>
      <c r="X197">
        <f>SUM(Table1[[#This Row],[Total Sales]]-Table1[[#This Row],[Cost]])</f>
        <v>78750</v>
      </c>
      <c r="Y197">
        <f>SUM(Table1[[#This Row],[profit/loss]])/SUM(Table1[profit/loss])</f>
        <v>2.3710229597458831E-4</v>
      </c>
    </row>
    <row r="198" spans="1:25" x14ac:dyDescent="0.3">
      <c r="A198" t="s">
        <v>29</v>
      </c>
      <c r="B198" t="s">
        <v>23</v>
      </c>
      <c r="C198">
        <v>1128299</v>
      </c>
      <c r="D198" s="9">
        <v>44228</v>
      </c>
      <c r="E198" s="8" t="str">
        <f>TEXT(Table1[[#This Row],[Invoice Date]],"dd-mm-yyyy")</f>
        <v>01-02-2021</v>
      </c>
      <c r="F198" s="1" t="str">
        <f t="shared" si="12"/>
        <v>February</v>
      </c>
      <c r="G198" s="1" t="str">
        <f t="shared" si="13"/>
        <v>2021</v>
      </c>
      <c r="H198" s="1" t="str">
        <f t="shared" si="14"/>
        <v>Monday</v>
      </c>
      <c r="I198" s="1" t="str">
        <f t="shared" si="15"/>
        <v>01</v>
      </c>
      <c r="J198" t="s">
        <v>30</v>
      </c>
      <c r="K198" t="s">
        <v>31</v>
      </c>
      <c r="L198" t="s">
        <v>32</v>
      </c>
      <c r="M198" t="s">
        <v>19</v>
      </c>
      <c r="N198">
        <v>55</v>
      </c>
      <c r="O198">
        <v>700</v>
      </c>
      <c r="P198">
        <v>385000</v>
      </c>
      <c r="Q198">
        <v>115500</v>
      </c>
      <c r="R198">
        <v>0.3</v>
      </c>
      <c r="S198" t="s">
        <v>23</v>
      </c>
      <c r="T198" t="str">
        <f>IF(Table1[[#This Row],[Units Sold]]&gt; 700,"High Units","low Units")</f>
        <v>low Units</v>
      </c>
      <c r="U198">
        <f>SUM(Table1[[#This Row],[Operating Profit]])/SUM(Table1[Operating Profit])*100</f>
        <v>3.4775003409606285E-2</v>
      </c>
      <c r="V198">
        <f>SUM(Table1[[#This Row],[Price per Unit]]*Table1[[#This Row],[Units Sold]])</f>
        <v>38500</v>
      </c>
      <c r="W198">
        <f>SUM(Table1[[#This Row],[Total Sales]]-Table1[[#This Row],[Operating Profit]])</f>
        <v>269500</v>
      </c>
      <c r="X198">
        <f>SUM(Table1[[#This Row],[Total Sales]]-Table1[[#This Row],[Cost]])</f>
        <v>115500</v>
      </c>
      <c r="Y198">
        <f>SUM(Table1[[#This Row],[profit/loss]])/SUM(Table1[profit/loss])</f>
        <v>3.4775003409606286E-4</v>
      </c>
    </row>
    <row r="199" spans="1:25" x14ac:dyDescent="0.3">
      <c r="A199" t="s">
        <v>29</v>
      </c>
      <c r="B199" t="s">
        <v>23</v>
      </c>
      <c r="C199">
        <v>1128299</v>
      </c>
      <c r="D199" s="9">
        <v>44229</v>
      </c>
      <c r="E199" s="8" t="str">
        <f>TEXT(Table1[[#This Row],[Invoice Date]],"dd-mm-yyyy")</f>
        <v>02-02-2021</v>
      </c>
      <c r="F199" s="1" t="str">
        <f t="shared" si="12"/>
        <v>February</v>
      </c>
      <c r="G199" s="1" t="str">
        <f t="shared" si="13"/>
        <v>2021</v>
      </c>
      <c r="H199" s="1" t="str">
        <f t="shared" si="14"/>
        <v>Tuesday</v>
      </c>
      <c r="I199" s="1" t="str">
        <f t="shared" si="15"/>
        <v>02</v>
      </c>
      <c r="J199" t="s">
        <v>30</v>
      </c>
      <c r="K199" t="s">
        <v>31</v>
      </c>
      <c r="L199" t="s">
        <v>32</v>
      </c>
      <c r="M199" t="s">
        <v>20</v>
      </c>
      <c r="N199">
        <v>55</v>
      </c>
      <c r="O199">
        <v>675</v>
      </c>
      <c r="P199">
        <v>371250</v>
      </c>
      <c r="Q199">
        <v>92813</v>
      </c>
      <c r="R199">
        <v>0.25</v>
      </c>
      <c r="S199" t="s">
        <v>23</v>
      </c>
      <c r="T199" t="str">
        <f>IF(Table1[[#This Row],[Units Sold]]&gt; 700,"High Units","low Units")</f>
        <v>low Units</v>
      </c>
      <c r="U199">
        <f>SUM(Table1[[#This Row],[Operating Profit]])/SUM(Table1[Operating Profit])*100</f>
        <v>2.7944349709573924E-2</v>
      </c>
      <c r="V199">
        <f>SUM(Table1[[#This Row],[Price per Unit]]*Table1[[#This Row],[Units Sold]])</f>
        <v>37125</v>
      </c>
      <c r="W199">
        <f>SUM(Table1[[#This Row],[Total Sales]]-Table1[[#This Row],[Operating Profit]])</f>
        <v>278437</v>
      </c>
      <c r="X199">
        <f>SUM(Table1[[#This Row],[Total Sales]]-Table1[[#This Row],[Cost]])</f>
        <v>92813</v>
      </c>
      <c r="Y199">
        <f>SUM(Table1[[#This Row],[profit/loss]])/SUM(Table1[profit/loss])</f>
        <v>2.7944349709573923E-4</v>
      </c>
    </row>
    <row r="200" spans="1:25" x14ac:dyDescent="0.3">
      <c r="A200" t="s">
        <v>29</v>
      </c>
      <c r="B200" t="s">
        <v>23</v>
      </c>
      <c r="C200">
        <v>1128299</v>
      </c>
      <c r="D200" s="9">
        <v>44230</v>
      </c>
      <c r="E200" s="8" t="str">
        <f>TEXT(Table1[[#This Row],[Invoice Date]],"dd-mm-yyyy")</f>
        <v>03-02-2021</v>
      </c>
      <c r="F200" s="1" t="str">
        <f t="shared" si="12"/>
        <v>February</v>
      </c>
      <c r="G200" s="1" t="str">
        <f t="shared" si="13"/>
        <v>2021</v>
      </c>
      <c r="H200" s="1" t="str">
        <f t="shared" si="14"/>
        <v>Wednesday</v>
      </c>
      <c r="I200" s="1" t="str">
        <f t="shared" si="15"/>
        <v>03</v>
      </c>
      <c r="J200" t="s">
        <v>30</v>
      </c>
      <c r="K200" t="s">
        <v>31</v>
      </c>
      <c r="L200" t="s">
        <v>32</v>
      </c>
      <c r="M200" t="s">
        <v>21</v>
      </c>
      <c r="N200">
        <v>65</v>
      </c>
      <c r="O200">
        <v>650</v>
      </c>
      <c r="P200">
        <v>422500</v>
      </c>
      <c r="Q200">
        <v>190125</v>
      </c>
      <c r="R200">
        <v>0.45</v>
      </c>
      <c r="S200" t="s">
        <v>23</v>
      </c>
      <c r="T200" t="str">
        <f>IF(Table1[[#This Row],[Units Sold]]&gt; 700,"High Units","low Units")</f>
        <v>low Units</v>
      </c>
      <c r="U200">
        <f>SUM(Table1[[#This Row],[Operating Profit]])/SUM(Table1[Operating Profit])*100</f>
        <v>5.7243268599579178E-2</v>
      </c>
      <c r="V200">
        <f>SUM(Table1[[#This Row],[Price per Unit]]*Table1[[#This Row],[Units Sold]])</f>
        <v>42250</v>
      </c>
      <c r="W200">
        <f>SUM(Table1[[#This Row],[Total Sales]]-Table1[[#This Row],[Operating Profit]])</f>
        <v>232375</v>
      </c>
      <c r="X200">
        <f>SUM(Table1[[#This Row],[Total Sales]]-Table1[[#This Row],[Cost]])</f>
        <v>190125</v>
      </c>
      <c r="Y200">
        <f>SUM(Table1[[#This Row],[profit/loss]])/SUM(Table1[profit/loss])</f>
        <v>5.7243268599579174E-4</v>
      </c>
    </row>
    <row r="201" spans="1:25" x14ac:dyDescent="0.3">
      <c r="A201" t="s">
        <v>29</v>
      </c>
      <c r="B201" t="s">
        <v>23</v>
      </c>
      <c r="C201">
        <v>1128299</v>
      </c>
      <c r="D201" s="9">
        <v>44231</v>
      </c>
      <c r="E201" s="8" t="str">
        <f>TEXT(Table1[[#This Row],[Invoice Date]],"dd-mm-yyyy")</f>
        <v>04-02-2021</v>
      </c>
      <c r="F201" s="1" t="str">
        <f t="shared" si="12"/>
        <v>February</v>
      </c>
      <c r="G201" s="1" t="str">
        <f t="shared" si="13"/>
        <v>2021</v>
      </c>
      <c r="H201" s="1" t="str">
        <f t="shared" si="14"/>
        <v>Thursday</v>
      </c>
      <c r="I201" s="1" t="str">
        <f t="shared" si="15"/>
        <v>04</v>
      </c>
      <c r="J201" t="s">
        <v>30</v>
      </c>
      <c r="K201" t="s">
        <v>31</v>
      </c>
      <c r="L201" t="s">
        <v>32</v>
      </c>
      <c r="M201" t="s">
        <v>22</v>
      </c>
      <c r="N201">
        <v>70</v>
      </c>
      <c r="O201">
        <v>700</v>
      </c>
      <c r="P201">
        <v>490000</v>
      </c>
      <c r="Q201">
        <v>49000</v>
      </c>
      <c r="R201">
        <v>0.1</v>
      </c>
      <c r="S201" t="s">
        <v>23</v>
      </c>
      <c r="T201" t="str">
        <f>IF(Table1[[#This Row],[Units Sold]]&gt; 700,"High Units","low Units")</f>
        <v>low Units</v>
      </c>
      <c r="U201">
        <f>SUM(Table1[[#This Row],[Operating Profit]])/SUM(Table1[Operating Profit])*100</f>
        <v>1.4753031749529941E-2</v>
      </c>
      <c r="V201">
        <f>SUM(Table1[[#This Row],[Price per Unit]]*Table1[[#This Row],[Units Sold]])</f>
        <v>49000</v>
      </c>
      <c r="W201">
        <f>SUM(Table1[[#This Row],[Total Sales]]-Table1[[#This Row],[Operating Profit]])</f>
        <v>441000</v>
      </c>
      <c r="X201">
        <f>SUM(Table1[[#This Row],[Total Sales]]-Table1[[#This Row],[Cost]])</f>
        <v>49000</v>
      </c>
      <c r="Y201">
        <f>SUM(Table1[[#This Row],[profit/loss]])/SUM(Table1[profit/loss])</f>
        <v>1.4753031749529941E-4</v>
      </c>
    </row>
    <row r="202" spans="1:25" x14ac:dyDescent="0.3">
      <c r="A202" t="s">
        <v>29</v>
      </c>
      <c r="B202" t="s">
        <v>23</v>
      </c>
      <c r="C202">
        <v>1128299</v>
      </c>
      <c r="D202" s="9">
        <v>44232</v>
      </c>
      <c r="E202" s="8" t="str">
        <f>TEXT(Table1[[#This Row],[Invoice Date]],"dd-mm-yyyy")</f>
        <v>05-02-2021</v>
      </c>
      <c r="F202" s="1" t="str">
        <f t="shared" si="12"/>
        <v>February</v>
      </c>
      <c r="G202" s="1" t="str">
        <f t="shared" si="13"/>
        <v>2021</v>
      </c>
      <c r="H202" s="1" t="str">
        <f t="shared" si="14"/>
        <v>Friday</v>
      </c>
      <c r="I202" s="1" t="str">
        <f t="shared" si="15"/>
        <v>05</v>
      </c>
      <c r="J202" t="s">
        <v>30</v>
      </c>
      <c r="K202" t="s">
        <v>31</v>
      </c>
      <c r="L202" t="s">
        <v>32</v>
      </c>
      <c r="M202" t="s">
        <v>16</v>
      </c>
      <c r="N202">
        <v>55</v>
      </c>
      <c r="O202">
        <v>875</v>
      </c>
      <c r="P202">
        <v>481250</v>
      </c>
      <c r="Q202">
        <v>144375</v>
      </c>
      <c r="R202">
        <v>0.3</v>
      </c>
      <c r="S202" t="s">
        <v>23</v>
      </c>
      <c r="T202" t="str">
        <f>IF(Table1[[#This Row],[Units Sold]]&gt; 700,"High Units","low Units")</f>
        <v>High Units</v>
      </c>
      <c r="U202">
        <f>SUM(Table1[[#This Row],[Operating Profit]])/SUM(Table1[Operating Profit])*100</f>
        <v>4.3468754262007858E-2</v>
      </c>
      <c r="V202">
        <f>SUM(Table1[[#This Row],[Price per Unit]]*Table1[[#This Row],[Units Sold]])</f>
        <v>48125</v>
      </c>
      <c r="W202">
        <f>SUM(Table1[[#This Row],[Total Sales]]-Table1[[#This Row],[Operating Profit]])</f>
        <v>336875</v>
      </c>
      <c r="X202">
        <f>SUM(Table1[[#This Row],[Total Sales]]-Table1[[#This Row],[Cost]])</f>
        <v>144375</v>
      </c>
      <c r="Y202">
        <f>SUM(Table1[[#This Row],[profit/loss]])/SUM(Table1[profit/loss])</f>
        <v>4.346875426200786E-4</v>
      </c>
    </row>
    <row r="203" spans="1:25" x14ac:dyDescent="0.3">
      <c r="A203" t="s">
        <v>29</v>
      </c>
      <c r="B203" t="s">
        <v>23</v>
      </c>
      <c r="C203">
        <v>1128299</v>
      </c>
      <c r="D203" s="9">
        <v>44233</v>
      </c>
      <c r="E203" s="8" t="str">
        <f>TEXT(Table1[[#This Row],[Invoice Date]],"dd-mm-yyyy")</f>
        <v>06-02-2021</v>
      </c>
      <c r="F203" s="1" t="str">
        <f t="shared" si="12"/>
        <v>February</v>
      </c>
      <c r="G203" s="1" t="str">
        <f t="shared" si="13"/>
        <v>2021</v>
      </c>
      <c r="H203" s="1" t="str">
        <f t="shared" si="14"/>
        <v>Saturday</v>
      </c>
      <c r="I203" s="1" t="str">
        <f t="shared" si="15"/>
        <v>06</v>
      </c>
      <c r="J203" t="s">
        <v>30</v>
      </c>
      <c r="K203" t="s">
        <v>31</v>
      </c>
      <c r="L203" t="s">
        <v>32</v>
      </c>
      <c r="M203" t="s">
        <v>18</v>
      </c>
      <c r="N203">
        <v>60</v>
      </c>
      <c r="O203">
        <v>875</v>
      </c>
      <c r="P203">
        <v>525000</v>
      </c>
      <c r="Q203">
        <v>78750</v>
      </c>
      <c r="R203">
        <v>0.15</v>
      </c>
      <c r="S203" t="s">
        <v>23</v>
      </c>
      <c r="T203" t="str">
        <f>IF(Table1[[#This Row],[Units Sold]]&gt; 700,"High Units","low Units")</f>
        <v>High Units</v>
      </c>
      <c r="U203">
        <f>SUM(Table1[[#This Row],[Operating Profit]])/SUM(Table1[Operating Profit])*100</f>
        <v>2.3710229597458832E-2</v>
      </c>
      <c r="V203">
        <f>SUM(Table1[[#This Row],[Price per Unit]]*Table1[[#This Row],[Units Sold]])</f>
        <v>52500</v>
      </c>
      <c r="W203">
        <f>SUM(Table1[[#This Row],[Total Sales]]-Table1[[#This Row],[Operating Profit]])</f>
        <v>446250</v>
      </c>
      <c r="X203">
        <f>SUM(Table1[[#This Row],[Total Sales]]-Table1[[#This Row],[Cost]])</f>
        <v>78750</v>
      </c>
      <c r="Y203">
        <f>SUM(Table1[[#This Row],[profit/loss]])/SUM(Table1[profit/loss])</f>
        <v>2.3710229597458831E-4</v>
      </c>
    </row>
    <row r="204" spans="1:25" x14ac:dyDescent="0.3">
      <c r="A204" t="s">
        <v>29</v>
      </c>
      <c r="B204" t="s">
        <v>23</v>
      </c>
      <c r="C204">
        <v>1128299</v>
      </c>
      <c r="D204" s="9">
        <v>44234</v>
      </c>
      <c r="E204" s="8" t="str">
        <f>TEXT(Table1[[#This Row],[Invoice Date]],"dd-mm-yyyy")</f>
        <v>07-02-2021</v>
      </c>
      <c r="F204" s="1" t="str">
        <f t="shared" si="12"/>
        <v>February</v>
      </c>
      <c r="G204" s="1" t="str">
        <f t="shared" si="13"/>
        <v>2021</v>
      </c>
      <c r="H204" s="1" t="str">
        <f t="shared" si="14"/>
        <v>Sunday</v>
      </c>
      <c r="I204" s="1" t="str">
        <f t="shared" si="15"/>
        <v>07</v>
      </c>
      <c r="J204" t="s">
        <v>30</v>
      </c>
      <c r="K204" t="s">
        <v>31</v>
      </c>
      <c r="L204" t="s">
        <v>32</v>
      </c>
      <c r="M204" t="s">
        <v>19</v>
      </c>
      <c r="N204">
        <v>55</v>
      </c>
      <c r="O204">
        <v>725</v>
      </c>
      <c r="P204">
        <v>398750</v>
      </c>
      <c r="Q204">
        <v>119625</v>
      </c>
      <c r="R204">
        <v>0.3</v>
      </c>
      <c r="S204" t="s">
        <v>23</v>
      </c>
      <c r="T204" t="str">
        <f>IF(Table1[[#This Row],[Units Sold]]&gt; 700,"High Units","low Units")</f>
        <v>High Units</v>
      </c>
      <c r="U204">
        <f>SUM(Table1[[#This Row],[Operating Profit]])/SUM(Table1[Operating Profit])*100</f>
        <v>3.6016967817092231E-2</v>
      </c>
      <c r="V204">
        <f>SUM(Table1[[#This Row],[Price per Unit]]*Table1[[#This Row],[Units Sold]])</f>
        <v>39875</v>
      </c>
      <c r="W204">
        <f>SUM(Table1[[#This Row],[Total Sales]]-Table1[[#This Row],[Operating Profit]])</f>
        <v>279125</v>
      </c>
      <c r="X204">
        <f>SUM(Table1[[#This Row],[Total Sales]]-Table1[[#This Row],[Cost]])</f>
        <v>119625</v>
      </c>
      <c r="Y204">
        <f>SUM(Table1[[#This Row],[profit/loss]])/SUM(Table1[profit/loss])</f>
        <v>3.6016967817092228E-4</v>
      </c>
    </row>
    <row r="205" spans="1:25" x14ac:dyDescent="0.3">
      <c r="A205" t="s">
        <v>29</v>
      </c>
      <c r="B205" t="s">
        <v>23</v>
      </c>
      <c r="C205">
        <v>1128299</v>
      </c>
      <c r="D205" s="9">
        <v>44235</v>
      </c>
      <c r="E205" s="8" t="str">
        <f>TEXT(Table1[[#This Row],[Invoice Date]],"dd-mm-yyyy")</f>
        <v>08-02-2021</v>
      </c>
      <c r="F205" s="1" t="str">
        <f t="shared" si="12"/>
        <v>February</v>
      </c>
      <c r="G205" s="1" t="str">
        <f t="shared" si="13"/>
        <v>2021</v>
      </c>
      <c r="H205" s="1" t="str">
        <f t="shared" si="14"/>
        <v>Monday</v>
      </c>
      <c r="I205" s="1" t="str">
        <f t="shared" si="15"/>
        <v>08</v>
      </c>
      <c r="J205" t="s">
        <v>30</v>
      </c>
      <c r="K205" t="s">
        <v>31</v>
      </c>
      <c r="L205" t="s">
        <v>32</v>
      </c>
      <c r="M205" t="s">
        <v>20</v>
      </c>
      <c r="N205">
        <v>55</v>
      </c>
      <c r="O205">
        <v>700</v>
      </c>
      <c r="P205">
        <v>385000</v>
      </c>
      <c r="Q205">
        <v>96250</v>
      </c>
      <c r="R205">
        <v>0.25</v>
      </c>
      <c r="S205" t="s">
        <v>23</v>
      </c>
      <c r="T205" t="str">
        <f>IF(Table1[[#This Row],[Units Sold]]&gt; 700,"High Units","low Units")</f>
        <v>low Units</v>
      </c>
      <c r="U205">
        <f>SUM(Table1[[#This Row],[Operating Profit]])/SUM(Table1[Operating Profit])*100</f>
        <v>2.8979169508005241E-2</v>
      </c>
      <c r="V205">
        <f>SUM(Table1[[#This Row],[Price per Unit]]*Table1[[#This Row],[Units Sold]])</f>
        <v>38500</v>
      </c>
      <c r="W205">
        <f>SUM(Table1[[#This Row],[Total Sales]]-Table1[[#This Row],[Operating Profit]])</f>
        <v>288750</v>
      </c>
      <c r="X205">
        <f>SUM(Table1[[#This Row],[Total Sales]]-Table1[[#This Row],[Cost]])</f>
        <v>96250</v>
      </c>
      <c r="Y205">
        <f>SUM(Table1[[#This Row],[profit/loss]])/SUM(Table1[profit/loss])</f>
        <v>2.897916950800524E-4</v>
      </c>
    </row>
    <row r="206" spans="1:25" x14ac:dyDescent="0.3">
      <c r="A206" t="s">
        <v>29</v>
      </c>
      <c r="B206" t="s">
        <v>23</v>
      </c>
      <c r="C206">
        <v>1128299</v>
      </c>
      <c r="D206" s="9">
        <v>44236</v>
      </c>
      <c r="E206" s="8" t="str">
        <f>TEXT(Table1[[#This Row],[Invoice Date]],"dd-mm-yyyy")</f>
        <v>09-02-2021</v>
      </c>
      <c r="F206" s="1" t="str">
        <f t="shared" si="12"/>
        <v>February</v>
      </c>
      <c r="G206" s="1" t="str">
        <f t="shared" si="13"/>
        <v>2021</v>
      </c>
      <c r="H206" s="1" t="str">
        <f t="shared" si="14"/>
        <v>Tuesday</v>
      </c>
      <c r="I206" s="1" t="str">
        <f t="shared" si="15"/>
        <v>09</v>
      </c>
      <c r="J206" t="s">
        <v>30</v>
      </c>
      <c r="K206" t="s">
        <v>31</v>
      </c>
      <c r="L206" t="s">
        <v>32</v>
      </c>
      <c r="M206" t="s">
        <v>21</v>
      </c>
      <c r="N206">
        <v>65</v>
      </c>
      <c r="O206">
        <v>650</v>
      </c>
      <c r="P206">
        <v>422500</v>
      </c>
      <c r="Q206">
        <v>190125</v>
      </c>
      <c r="R206">
        <v>0.45</v>
      </c>
      <c r="S206" t="s">
        <v>23</v>
      </c>
      <c r="T206" t="str">
        <f>IF(Table1[[#This Row],[Units Sold]]&gt; 700,"High Units","low Units")</f>
        <v>low Units</v>
      </c>
      <c r="U206">
        <f>SUM(Table1[[#This Row],[Operating Profit]])/SUM(Table1[Operating Profit])*100</f>
        <v>5.7243268599579178E-2</v>
      </c>
      <c r="V206">
        <f>SUM(Table1[[#This Row],[Price per Unit]]*Table1[[#This Row],[Units Sold]])</f>
        <v>42250</v>
      </c>
      <c r="W206">
        <f>SUM(Table1[[#This Row],[Total Sales]]-Table1[[#This Row],[Operating Profit]])</f>
        <v>232375</v>
      </c>
      <c r="X206">
        <f>SUM(Table1[[#This Row],[Total Sales]]-Table1[[#This Row],[Cost]])</f>
        <v>190125</v>
      </c>
      <c r="Y206">
        <f>SUM(Table1[[#This Row],[profit/loss]])/SUM(Table1[profit/loss])</f>
        <v>5.7243268599579174E-4</v>
      </c>
    </row>
    <row r="207" spans="1:25" x14ac:dyDescent="0.3">
      <c r="A207" t="s">
        <v>29</v>
      </c>
      <c r="B207" t="s">
        <v>23</v>
      </c>
      <c r="C207">
        <v>1128299</v>
      </c>
      <c r="D207" s="9">
        <v>44237</v>
      </c>
      <c r="E207" s="8" t="str">
        <f>TEXT(Table1[[#This Row],[Invoice Date]],"dd-mm-yyyy")</f>
        <v>10-02-2021</v>
      </c>
      <c r="F207" s="1" t="str">
        <f t="shared" si="12"/>
        <v>February</v>
      </c>
      <c r="G207" s="1" t="str">
        <f t="shared" si="13"/>
        <v>2021</v>
      </c>
      <c r="H207" s="1" t="str">
        <f t="shared" si="14"/>
        <v>Wednesday</v>
      </c>
      <c r="I207" s="1" t="str">
        <f t="shared" si="15"/>
        <v>10</v>
      </c>
      <c r="J207" t="s">
        <v>30</v>
      </c>
      <c r="K207" t="s">
        <v>31</v>
      </c>
      <c r="L207" t="s">
        <v>32</v>
      </c>
      <c r="M207" t="s">
        <v>22</v>
      </c>
      <c r="N207">
        <v>70</v>
      </c>
      <c r="O207">
        <v>775</v>
      </c>
      <c r="P207">
        <v>542500</v>
      </c>
      <c r="Q207">
        <v>54250</v>
      </c>
      <c r="R207">
        <v>0.1</v>
      </c>
      <c r="S207" t="s">
        <v>23</v>
      </c>
      <c r="T207" t="str">
        <f>IF(Table1[[#This Row],[Units Sold]]&gt; 700,"High Units","low Units")</f>
        <v>High Units</v>
      </c>
      <c r="U207">
        <f>SUM(Table1[[#This Row],[Operating Profit]])/SUM(Table1[Operating Profit])*100</f>
        <v>1.6333713722693863E-2</v>
      </c>
      <c r="V207">
        <f>SUM(Table1[[#This Row],[Price per Unit]]*Table1[[#This Row],[Units Sold]])</f>
        <v>54250</v>
      </c>
      <c r="W207">
        <f>SUM(Table1[[#This Row],[Total Sales]]-Table1[[#This Row],[Operating Profit]])</f>
        <v>488250</v>
      </c>
      <c r="X207">
        <f>SUM(Table1[[#This Row],[Total Sales]]-Table1[[#This Row],[Cost]])</f>
        <v>54250</v>
      </c>
      <c r="Y207">
        <f>SUM(Table1[[#This Row],[profit/loss]])/SUM(Table1[profit/loss])</f>
        <v>1.6333713722693863E-4</v>
      </c>
    </row>
    <row r="208" spans="1:25" x14ac:dyDescent="0.3">
      <c r="A208" t="s">
        <v>29</v>
      </c>
      <c r="B208" t="s">
        <v>23</v>
      </c>
      <c r="C208">
        <v>1128299</v>
      </c>
      <c r="D208" s="9">
        <v>44238</v>
      </c>
      <c r="E208" s="8" t="str">
        <f>TEXT(Table1[[#This Row],[Invoice Date]],"dd-mm-yyyy")</f>
        <v>11-02-2021</v>
      </c>
      <c r="F208" s="1" t="str">
        <f t="shared" si="12"/>
        <v>February</v>
      </c>
      <c r="G208" s="1" t="str">
        <f t="shared" si="13"/>
        <v>2021</v>
      </c>
      <c r="H208" s="1" t="str">
        <f t="shared" si="14"/>
        <v>Thursday</v>
      </c>
      <c r="I208" s="1" t="str">
        <f t="shared" si="15"/>
        <v>11</v>
      </c>
      <c r="J208" t="s">
        <v>30</v>
      </c>
      <c r="K208" t="s">
        <v>31</v>
      </c>
      <c r="L208" t="s">
        <v>32</v>
      </c>
      <c r="M208" t="s">
        <v>16</v>
      </c>
      <c r="N208">
        <v>55</v>
      </c>
      <c r="O208">
        <v>975</v>
      </c>
      <c r="P208">
        <v>536250</v>
      </c>
      <c r="Q208">
        <v>160875</v>
      </c>
      <c r="R208">
        <v>0.3</v>
      </c>
      <c r="S208" t="s">
        <v>23</v>
      </c>
      <c r="T208" t="str">
        <f>IF(Table1[[#This Row],[Units Sold]]&gt; 700,"High Units","low Units")</f>
        <v>High Units</v>
      </c>
      <c r="U208">
        <f>SUM(Table1[[#This Row],[Operating Profit]])/SUM(Table1[Operating Profit])*100</f>
        <v>4.8436611891951614E-2</v>
      </c>
      <c r="V208">
        <f>SUM(Table1[[#This Row],[Price per Unit]]*Table1[[#This Row],[Units Sold]])</f>
        <v>53625</v>
      </c>
      <c r="W208">
        <f>SUM(Table1[[#This Row],[Total Sales]]-Table1[[#This Row],[Operating Profit]])</f>
        <v>375375</v>
      </c>
      <c r="X208">
        <f>SUM(Table1[[#This Row],[Total Sales]]-Table1[[#This Row],[Cost]])</f>
        <v>160875</v>
      </c>
      <c r="Y208">
        <f>SUM(Table1[[#This Row],[profit/loss]])/SUM(Table1[profit/loss])</f>
        <v>4.8436611891951612E-4</v>
      </c>
    </row>
    <row r="209" spans="1:25" x14ac:dyDescent="0.3">
      <c r="A209" t="s">
        <v>29</v>
      </c>
      <c r="B209" t="s">
        <v>23</v>
      </c>
      <c r="C209">
        <v>1128299</v>
      </c>
      <c r="D209" s="9">
        <v>44239</v>
      </c>
      <c r="E209" s="8" t="str">
        <f>TEXT(Table1[[#This Row],[Invoice Date]],"dd-mm-yyyy")</f>
        <v>12-02-2021</v>
      </c>
      <c r="F209" s="1" t="str">
        <f t="shared" si="12"/>
        <v>February</v>
      </c>
      <c r="G209" s="1" t="str">
        <f t="shared" si="13"/>
        <v>2021</v>
      </c>
      <c r="H209" s="1" t="str">
        <f t="shared" si="14"/>
        <v>Friday</v>
      </c>
      <c r="I209" s="1" t="str">
        <f t="shared" si="15"/>
        <v>12</v>
      </c>
      <c r="J209" t="s">
        <v>30</v>
      </c>
      <c r="K209" t="s">
        <v>31</v>
      </c>
      <c r="L209" t="s">
        <v>32</v>
      </c>
      <c r="M209" t="s">
        <v>18</v>
      </c>
      <c r="N209">
        <v>60</v>
      </c>
      <c r="O209">
        <v>975</v>
      </c>
      <c r="P209">
        <v>585000</v>
      </c>
      <c r="Q209">
        <v>87750</v>
      </c>
      <c r="R209">
        <v>0.15</v>
      </c>
      <c r="S209" t="s">
        <v>23</v>
      </c>
      <c r="T209" t="str">
        <f>IF(Table1[[#This Row],[Units Sold]]&gt; 700,"High Units","low Units")</f>
        <v>High Units</v>
      </c>
      <c r="U209">
        <f>SUM(Table1[[#This Row],[Operating Profit]])/SUM(Table1[Operating Profit])*100</f>
        <v>2.6419970122882698E-2</v>
      </c>
      <c r="V209">
        <f>SUM(Table1[[#This Row],[Price per Unit]]*Table1[[#This Row],[Units Sold]])</f>
        <v>58500</v>
      </c>
      <c r="W209">
        <f>SUM(Table1[[#This Row],[Total Sales]]-Table1[[#This Row],[Operating Profit]])</f>
        <v>497250</v>
      </c>
      <c r="X209">
        <f>SUM(Table1[[#This Row],[Total Sales]]-Table1[[#This Row],[Cost]])</f>
        <v>87750</v>
      </c>
      <c r="Y209">
        <f>SUM(Table1[[#This Row],[profit/loss]])/SUM(Table1[profit/loss])</f>
        <v>2.6419970122882697E-4</v>
      </c>
    </row>
    <row r="210" spans="1:25" x14ac:dyDescent="0.3">
      <c r="A210" t="s">
        <v>29</v>
      </c>
      <c r="B210" t="s">
        <v>23</v>
      </c>
      <c r="C210">
        <v>1128299</v>
      </c>
      <c r="D210" s="9">
        <v>44240</v>
      </c>
      <c r="E210" s="8" t="str">
        <f>TEXT(Table1[[#This Row],[Invoice Date]],"dd-mm-yyyy")</f>
        <v>13-02-2021</v>
      </c>
      <c r="F210" s="1" t="str">
        <f t="shared" si="12"/>
        <v>February</v>
      </c>
      <c r="G210" s="1" t="str">
        <f t="shared" si="13"/>
        <v>2021</v>
      </c>
      <c r="H210" s="1" t="str">
        <f t="shared" si="14"/>
        <v>Saturday</v>
      </c>
      <c r="I210" s="1" t="str">
        <f t="shared" si="15"/>
        <v>13</v>
      </c>
      <c r="J210" t="s">
        <v>30</v>
      </c>
      <c r="K210" t="s">
        <v>31</v>
      </c>
      <c r="L210" t="s">
        <v>32</v>
      </c>
      <c r="M210" t="s">
        <v>19</v>
      </c>
      <c r="N210">
        <v>55</v>
      </c>
      <c r="O210">
        <v>775</v>
      </c>
      <c r="P210">
        <v>426250</v>
      </c>
      <c r="Q210">
        <v>127875</v>
      </c>
      <c r="R210">
        <v>0.3</v>
      </c>
      <c r="S210" t="s">
        <v>23</v>
      </c>
      <c r="T210" t="str">
        <f>IF(Table1[[#This Row],[Units Sold]]&gt; 700,"High Units","low Units")</f>
        <v>High Units</v>
      </c>
      <c r="U210">
        <f>SUM(Table1[[#This Row],[Operating Profit]])/SUM(Table1[Operating Profit])*100</f>
        <v>3.8500896632064102E-2</v>
      </c>
      <c r="V210">
        <f>SUM(Table1[[#This Row],[Price per Unit]]*Table1[[#This Row],[Units Sold]])</f>
        <v>42625</v>
      </c>
      <c r="W210">
        <f>SUM(Table1[[#This Row],[Total Sales]]-Table1[[#This Row],[Operating Profit]])</f>
        <v>298375</v>
      </c>
      <c r="X210">
        <f>SUM(Table1[[#This Row],[Total Sales]]-Table1[[#This Row],[Cost]])</f>
        <v>127875</v>
      </c>
      <c r="Y210">
        <f>SUM(Table1[[#This Row],[profit/loss]])/SUM(Table1[profit/loss])</f>
        <v>3.8500896632064102E-4</v>
      </c>
    </row>
    <row r="211" spans="1:25" x14ac:dyDescent="0.3">
      <c r="A211" t="s">
        <v>29</v>
      </c>
      <c r="B211" t="s">
        <v>23</v>
      </c>
      <c r="C211">
        <v>1128299</v>
      </c>
      <c r="D211" s="9">
        <v>44241</v>
      </c>
      <c r="E211" s="8" t="str">
        <f>TEXT(Table1[[#This Row],[Invoice Date]],"dd-mm-yyyy")</f>
        <v>14-02-2021</v>
      </c>
      <c r="F211" s="1" t="str">
        <f t="shared" si="12"/>
        <v>February</v>
      </c>
      <c r="G211" s="1" t="str">
        <f t="shared" si="13"/>
        <v>2021</v>
      </c>
      <c r="H211" s="1" t="str">
        <f t="shared" si="14"/>
        <v>Sunday</v>
      </c>
      <c r="I211" s="1" t="str">
        <f t="shared" si="15"/>
        <v>14</v>
      </c>
      <c r="J211" t="s">
        <v>30</v>
      </c>
      <c r="K211" t="s">
        <v>31</v>
      </c>
      <c r="L211" t="s">
        <v>32</v>
      </c>
      <c r="M211" t="s">
        <v>20</v>
      </c>
      <c r="N211">
        <v>55</v>
      </c>
      <c r="O211">
        <v>775</v>
      </c>
      <c r="P211">
        <v>426250</v>
      </c>
      <c r="Q211">
        <v>106563</v>
      </c>
      <c r="R211">
        <v>0.25</v>
      </c>
      <c r="S211" t="s">
        <v>23</v>
      </c>
      <c r="T211" t="str">
        <f>IF(Table1[[#This Row],[Units Sold]]&gt; 700,"High Units","low Units")</f>
        <v>High Units</v>
      </c>
      <c r="U211">
        <f>SUM(Table1[[#This Row],[Operating Profit]])/SUM(Table1[Operating Profit])*100</f>
        <v>3.2084231067860389E-2</v>
      </c>
      <c r="V211">
        <f>SUM(Table1[[#This Row],[Price per Unit]]*Table1[[#This Row],[Units Sold]])</f>
        <v>42625</v>
      </c>
      <c r="W211">
        <f>SUM(Table1[[#This Row],[Total Sales]]-Table1[[#This Row],[Operating Profit]])</f>
        <v>319687</v>
      </c>
      <c r="X211">
        <f>SUM(Table1[[#This Row],[Total Sales]]-Table1[[#This Row],[Cost]])</f>
        <v>106563</v>
      </c>
      <c r="Y211">
        <f>SUM(Table1[[#This Row],[profit/loss]])/SUM(Table1[profit/loss])</f>
        <v>3.2084231067860388E-4</v>
      </c>
    </row>
    <row r="212" spans="1:25" x14ac:dyDescent="0.3">
      <c r="A212" t="s">
        <v>29</v>
      </c>
      <c r="B212" t="s">
        <v>23</v>
      </c>
      <c r="C212">
        <v>1128299</v>
      </c>
      <c r="D212" s="9">
        <v>44242</v>
      </c>
      <c r="E212" s="8" t="str">
        <f>TEXT(Table1[[#This Row],[Invoice Date]],"dd-mm-yyyy")</f>
        <v>15-02-2021</v>
      </c>
      <c r="F212" s="1" t="str">
        <f t="shared" si="12"/>
        <v>February</v>
      </c>
      <c r="G212" s="1" t="str">
        <f t="shared" si="13"/>
        <v>2021</v>
      </c>
      <c r="H212" s="1" t="str">
        <f t="shared" si="14"/>
        <v>Monday</v>
      </c>
      <c r="I212" s="1" t="str">
        <f t="shared" si="15"/>
        <v>15</v>
      </c>
      <c r="J212" t="s">
        <v>30</v>
      </c>
      <c r="K212" t="s">
        <v>31</v>
      </c>
      <c r="L212" t="s">
        <v>32</v>
      </c>
      <c r="M212" t="s">
        <v>21</v>
      </c>
      <c r="N212">
        <v>65</v>
      </c>
      <c r="O212">
        <v>700</v>
      </c>
      <c r="P212">
        <v>455000</v>
      </c>
      <c r="Q212">
        <v>204750</v>
      </c>
      <c r="R212">
        <v>0.45</v>
      </c>
      <c r="S212" t="s">
        <v>23</v>
      </c>
      <c r="T212" t="str">
        <f>IF(Table1[[#This Row],[Units Sold]]&gt; 700,"High Units","low Units")</f>
        <v>low Units</v>
      </c>
      <c r="U212">
        <f>SUM(Table1[[#This Row],[Operating Profit]])/SUM(Table1[Operating Profit])*100</f>
        <v>6.1646596953392967E-2</v>
      </c>
      <c r="V212">
        <f>SUM(Table1[[#This Row],[Price per Unit]]*Table1[[#This Row],[Units Sold]])</f>
        <v>45500</v>
      </c>
      <c r="W212">
        <f>SUM(Table1[[#This Row],[Total Sales]]-Table1[[#This Row],[Operating Profit]])</f>
        <v>250250</v>
      </c>
      <c r="X212">
        <f>SUM(Table1[[#This Row],[Total Sales]]-Table1[[#This Row],[Cost]])</f>
        <v>204750</v>
      </c>
      <c r="Y212">
        <f>SUM(Table1[[#This Row],[profit/loss]])/SUM(Table1[profit/loss])</f>
        <v>6.1646596953392966E-4</v>
      </c>
    </row>
    <row r="213" spans="1:25" x14ac:dyDescent="0.3">
      <c r="A213" t="s">
        <v>29</v>
      </c>
      <c r="B213" t="s">
        <v>23</v>
      </c>
      <c r="C213">
        <v>1128299</v>
      </c>
      <c r="D213" s="9">
        <v>44243</v>
      </c>
      <c r="E213" s="8" t="str">
        <f>TEXT(Table1[[#This Row],[Invoice Date]],"dd-mm-yyyy")</f>
        <v>16-02-2021</v>
      </c>
      <c r="F213" s="1" t="str">
        <f t="shared" si="12"/>
        <v>February</v>
      </c>
      <c r="G213" s="1" t="str">
        <f t="shared" si="13"/>
        <v>2021</v>
      </c>
      <c r="H213" s="1" t="str">
        <f t="shared" si="14"/>
        <v>Tuesday</v>
      </c>
      <c r="I213" s="1" t="str">
        <f t="shared" si="15"/>
        <v>16</v>
      </c>
      <c r="J213" t="s">
        <v>30</v>
      </c>
      <c r="K213" t="s">
        <v>31</v>
      </c>
      <c r="L213" t="s">
        <v>32</v>
      </c>
      <c r="M213" t="s">
        <v>22</v>
      </c>
      <c r="N213">
        <v>70</v>
      </c>
      <c r="O213">
        <v>800</v>
      </c>
      <c r="P213">
        <v>560000</v>
      </c>
      <c r="Q213">
        <v>56000</v>
      </c>
      <c r="R213">
        <v>0.1</v>
      </c>
      <c r="S213" t="s">
        <v>23</v>
      </c>
      <c r="T213" t="str">
        <f>IF(Table1[[#This Row],[Units Sold]]&gt; 700,"High Units","low Units")</f>
        <v>High Units</v>
      </c>
      <c r="U213">
        <f>SUM(Table1[[#This Row],[Operating Profit]])/SUM(Table1[Operating Profit])*100</f>
        <v>1.6860607713748504E-2</v>
      </c>
      <c r="V213">
        <f>SUM(Table1[[#This Row],[Price per Unit]]*Table1[[#This Row],[Units Sold]])</f>
        <v>56000</v>
      </c>
      <c r="W213">
        <f>SUM(Table1[[#This Row],[Total Sales]]-Table1[[#This Row],[Operating Profit]])</f>
        <v>504000</v>
      </c>
      <c r="X213">
        <f>SUM(Table1[[#This Row],[Total Sales]]-Table1[[#This Row],[Cost]])</f>
        <v>56000</v>
      </c>
      <c r="Y213">
        <f>SUM(Table1[[#This Row],[profit/loss]])/SUM(Table1[profit/loss])</f>
        <v>1.6860607713748503E-4</v>
      </c>
    </row>
    <row r="214" spans="1:25" x14ac:dyDescent="0.3">
      <c r="A214" t="s">
        <v>33</v>
      </c>
      <c r="B214" t="s">
        <v>23</v>
      </c>
      <c r="C214">
        <v>1189833</v>
      </c>
      <c r="D214" s="9">
        <v>44244</v>
      </c>
      <c r="E214" s="8" t="str">
        <f>TEXT(Table1[[#This Row],[Invoice Date]],"dd-mm-yyyy")</f>
        <v>17-02-2021</v>
      </c>
      <c r="F214" s="1" t="str">
        <f t="shared" si="12"/>
        <v>February</v>
      </c>
      <c r="G214" s="1" t="str">
        <f t="shared" si="13"/>
        <v>2021</v>
      </c>
      <c r="H214" s="1" t="str">
        <f t="shared" si="14"/>
        <v>Wednesday</v>
      </c>
      <c r="I214" s="1" t="str">
        <f t="shared" si="15"/>
        <v>17</v>
      </c>
      <c r="J214" t="s">
        <v>30</v>
      </c>
      <c r="K214" t="s">
        <v>31</v>
      </c>
      <c r="L214" t="s">
        <v>32</v>
      </c>
      <c r="M214" t="s">
        <v>16</v>
      </c>
      <c r="N214">
        <v>35</v>
      </c>
      <c r="O214">
        <v>700</v>
      </c>
      <c r="P214">
        <v>245000</v>
      </c>
      <c r="Q214">
        <v>98000</v>
      </c>
      <c r="R214">
        <v>0.4</v>
      </c>
      <c r="S214" t="s">
        <v>23</v>
      </c>
      <c r="T214" t="str">
        <f>IF(Table1[[#This Row],[Units Sold]]&gt; 700,"High Units","low Units")</f>
        <v>low Units</v>
      </c>
      <c r="U214">
        <f>SUM(Table1[[#This Row],[Operating Profit]])/SUM(Table1[Operating Profit])*100</f>
        <v>2.9506063499059883E-2</v>
      </c>
      <c r="V214">
        <f>SUM(Table1[[#This Row],[Price per Unit]]*Table1[[#This Row],[Units Sold]])</f>
        <v>24500</v>
      </c>
      <c r="W214">
        <f>SUM(Table1[[#This Row],[Total Sales]]-Table1[[#This Row],[Operating Profit]])</f>
        <v>147000</v>
      </c>
      <c r="X214">
        <f>SUM(Table1[[#This Row],[Total Sales]]-Table1[[#This Row],[Cost]])</f>
        <v>98000</v>
      </c>
      <c r="Y214">
        <f>SUM(Table1[[#This Row],[profit/loss]])/SUM(Table1[profit/loss])</f>
        <v>2.9506063499059882E-4</v>
      </c>
    </row>
    <row r="215" spans="1:25" x14ac:dyDescent="0.3">
      <c r="A215" t="s">
        <v>33</v>
      </c>
      <c r="B215" t="s">
        <v>23</v>
      </c>
      <c r="C215">
        <v>1189833</v>
      </c>
      <c r="D215" s="9">
        <v>44245</v>
      </c>
      <c r="E215" s="8" t="str">
        <f>TEXT(Table1[[#This Row],[Invoice Date]],"dd-mm-yyyy")</f>
        <v>18-02-2021</v>
      </c>
      <c r="F215" s="1" t="str">
        <f t="shared" si="12"/>
        <v>February</v>
      </c>
      <c r="G215" s="1" t="str">
        <f t="shared" si="13"/>
        <v>2021</v>
      </c>
      <c r="H215" s="1" t="str">
        <f t="shared" si="14"/>
        <v>Thursday</v>
      </c>
      <c r="I215" s="1" t="str">
        <f t="shared" si="15"/>
        <v>18</v>
      </c>
      <c r="J215" t="s">
        <v>30</v>
      </c>
      <c r="K215" t="s">
        <v>31</v>
      </c>
      <c r="L215" t="s">
        <v>32</v>
      </c>
      <c r="M215" t="s">
        <v>18</v>
      </c>
      <c r="N215">
        <v>45</v>
      </c>
      <c r="O215">
        <v>700</v>
      </c>
      <c r="P215">
        <v>315000</v>
      </c>
      <c r="Q215">
        <v>78750</v>
      </c>
      <c r="R215">
        <v>0.25</v>
      </c>
      <c r="S215" t="s">
        <v>23</v>
      </c>
      <c r="T215" t="str">
        <f>IF(Table1[[#This Row],[Units Sold]]&gt; 700,"High Units","low Units")</f>
        <v>low Units</v>
      </c>
      <c r="U215">
        <f>SUM(Table1[[#This Row],[Operating Profit]])/SUM(Table1[Operating Profit])*100</f>
        <v>2.3710229597458832E-2</v>
      </c>
      <c r="V215">
        <f>SUM(Table1[[#This Row],[Price per Unit]]*Table1[[#This Row],[Units Sold]])</f>
        <v>31500</v>
      </c>
      <c r="W215">
        <f>SUM(Table1[[#This Row],[Total Sales]]-Table1[[#This Row],[Operating Profit]])</f>
        <v>236250</v>
      </c>
      <c r="X215">
        <f>SUM(Table1[[#This Row],[Total Sales]]-Table1[[#This Row],[Cost]])</f>
        <v>78750</v>
      </c>
      <c r="Y215">
        <f>SUM(Table1[[#This Row],[profit/loss]])/SUM(Table1[profit/loss])</f>
        <v>2.3710229597458831E-4</v>
      </c>
    </row>
    <row r="216" spans="1:25" x14ac:dyDescent="0.3">
      <c r="A216" t="s">
        <v>33</v>
      </c>
      <c r="B216" t="s">
        <v>23</v>
      </c>
      <c r="C216">
        <v>1189833</v>
      </c>
      <c r="D216" s="9">
        <v>44264</v>
      </c>
      <c r="E216" s="8" t="str">
        <f>TEXT(Table1[[#This Row],[Invoice Date]],"dd-mm-yyyy")</f>
        <v>09-03-2021</v>
      </c>
      <c r="F216" s="1" t="str">
        <f t="shared" si="12"/>
        <v>March</v>
      </c>
      <c r="G216" s="1" t="str">
        <f t="shared" si="13"/>
        <v>2021</v>
      </c>
      <c r="H216" s="1" t="str">
        <f t="shared" si="14"/>
        <v>Tuesday</v>
      </c>
      <c r="I216" s="1" t="str">
        <f t="shared" si="15"/>
        <v>09</v>
      </c>
      <c r="J216" t="s">
        <v>30</v>
      </c>
      <c r="K216" t="s">
        <v>31</v>
      </c>
      <c r="L216" t="s">
        <v>32</v>
      </c>
      <c r="M216" t="s">
        <v>19</v>
      </c>
      <c r="N216">
        <v>45</v>
      </c>
      <c r="O216">
        <v>700</v>
      </c>
      <c r="P216">
        <v>315000</v>
      </c>
      <c r="Q216">
        <v>126000</v>
      </c>
      <c r="R216">
        <v>0.4</v>
      </c>
      <c r="S216" t="s">
        <v>23</v>
      </c>
      <c r="T216" t="str">
        <f>IF(Table1[[#This Row],[Units Sold]]&gt; 700,"High Units","low Units")</f>
        <v>low Units</v>
      </c>
      <c r="U216">
        <f>SUM(Table1[[#This Row],[Operating Profit]])/SUM(Table1[Operating Profit])*100</f>
        <v>3.7936367355934128E-2</v>
      </c>
      <c r="V216">
        <f>SUM(Table1[[#This Row],[Price per Unit]]*Table1[[#This Row],[Units Sold]])</f>
        <v>31500</v>
      </c>
      <c r="W216">
        <f>SUM(Table1[[#This Row],[Total Sales]]-Table1[[#This Row],[Operating Profit]])</f>
        <v>189000</v>
      </c>
      <c r="X216">
        <f>SUM(Table1[[#This Row],[Total Sales]]-Table1[[#This Row],[Cost]])</f>
        <v>126000</v>
      </c>
      <c r="Y216">
        <f>SUM(Table1[[#This Row],[profit/loss]])/SUM(Table1[profit/loss])</f>
        <v>3.793636735593413E-4</v>
      </c>
    </row>
    <row r="217" spans="1:25" x14ac:dyDescent="0.3">
      <c r="A217" t="s">
        <v>33</v>
      </c>
      <c r="B217" t="s">
        <v>23</v>
      </c>
      <c r="C217">
        <v>1189833</v>
      </c>
      <c r="D217" s="9">
        <v>44265</v>
      </c>
      <c r="E217" s="8" t="str">
        <f>TEXT(Table1[[#This Row],[Invoice Date]],"dd-mm-yyyy")</f>
        <v>10-03-2021</v>
      </c>
      <c r="F217" s="1" t="str">
        <f t="shared" si="12"/>
        <v>March</v>
      </c>
      <c r="G217" s="1" t="str">
        <f t="shared" si="13"/>
        <v>2021</v>
      </c>
      <c r="H217" s="1" t="str">
        <f t="shared" si="14"/>
        <v>Wednesday</v>
      </c>
      <c r="I217" s="1" t="str">
        <f t="shared" si="15"/>
        <v>10</v>
      </c>
      <c r="J217" t="s">
        <v>30</v>
      </c>
      <c r="K217" t="s">
        <v>31</v>
      </c>
      <c r="L217" t="s">
        <v>32</v>
      </c>
      <c r="M217" t="s">
        <v>20</v>
      </c>
      <c r="N217">
        <v>45</v>
      </c>
      <c r="O217">
        <v>550</v>
      </c>
      <c r="P217">
        <v>247500</v>
      </c>
      <c r="Q217">
        <v>86625</v>
      </c>
      <c r="R217">
        <v>0.35</v>
      </c>
      <c r="S217" t="s">
        <v>23</v>
      </c>
      <c r="T217" t="str">
        <f>IF(Table1[[#This Row],[Units Sold]]&gt; 700,"High Units","low Units")</f>
        <v>low Units</v>
      </c>
      <c r="U217">
        <f>SUM(Table1[[#This Row],[Operating Profit]])/SUM(Table1[Operating Profit])*100</f>
        <v>2.6081252557204716E-2</v>
      </c>
      <c r="V217">
        <f>SUM(Table1[[#This Row],[Price per Unit]]*Table1[[#This Row],[Units Sold]])</f>
        <v>24750</v>
      </c>
      <c r="W217">
        <f>SUM(Table1[[#This Row],[Total Sales]]-Table1[[#This Row],[Operating Profit]])</f>
        <v>160875</v>
      </c>
      <c r="X217">
        <f>SUM(Table1[[#This Row],[Total Sales]]-Table1[[#This Row],[Cost]])</f>
        <v>86625</v>
      </c>
      <c r="Y217">
        <f>SUM(Table1[[#This Row],[profit/loss]])/SUM(Table1[profit/loss])</f>
        <v>2.6081252557204717E-4</v>
      </c>
    </row>
    <row r="218" spans="1:25" x14ac:dyDescent="0.3">
      <c r="A218" t="s">
        <v>33</v>
      </c>
      <c r="B218" t="s">
        <v>23</v>
      </c>
      <c r="C218">
        <v>1189833</v>
      </c>
      <c r="D218" s="9">
        <v>44266</v>
      </c>
      <c r="E218" s="8" t="str">
        <f>TEXT(Table1[[#This Row],[Invoice Date]],"dd-mm-yyyy")</f>
        <v>11-03-2021</v>
      </c>
      <c r="F218" s="1" t="str">
        <f t="shared" si="12"/>
        <v>March</v>
      </c>
      <c r="G218" s="1" t="str">
        <f t="shared" si="13"/>
        <v>2021</v>
      </c>
      <c r="H218" s="1" t="str">
        <f t="shared" si="14"/>
        <v>Thursday</v>
      </c>
      <c r="I218" s="1" t="str">
        <f t="shared" si="15"/>
        <v>11</v>
      </c>
      <c r="J218" t="s">
        <v>30</v>
      </c>
      <c r="K218" t="s">
        <v>31</v>
      </c>
      <c r="L218" t="s">
        <v>34</v>
      </c>
      <c r="M218" t="s">
        <v>21</v>
      </c>
      <c r="N218">
        <v>50</v>
      </c>
      <c r="O218">
        <v>500</v>
      </c>
      <c r="P218">
        <v>250000</v>
      </c>
      <c r="Q218">
        <v>137500</v>
      </c>
      <c r="R218">
        <v>0.55000000000000004</v>
      </c>
      <c r="S218" t="s">
        <v>23</v>
      </c>
      <c r="T218" t="str">
        <f>IF(Table1[[#This Row],[Units Sold]]&gt; 700,"High Units","low Units")</f>
        <v>low Units</v>
      </c>
      <c r="U218">
        <f>SUM(Table1[[#This Row],[Operating Profit]])/SUM(Table1[Operating Profit])*100</f>
        <v>4.1398813582864624E-2</v>
      </c>
      <c r="V218">
        <f>SUM(Table1[[#This Row],[Price per Unit]]*Table1[[#This Row],[Units Sold]])</f>
        <v>25000</v>
      </c>
      <c r="W218">
        <f>SUM(Table1[[#This Row],[Total Sales]]-Table1[[#This Row],[Operating Profit]])</f>
        <v>112500</v>
      </c>
      <c r="X218">
        <f>SUM(Table1[[#This Row],[Total Sales]]-Table1[[#This Row],[Cost]])</f>
        <v>137500</v>
      </c>
      <c r="Y218">
        <f>SUM(Table1[[#This Row],[profit/loss]])/SUM(Table1[profit/loss])</f>
        <v>4.1398813582864624E-4</v>
      </c>
    </row>
    <row r="219" spans="1:25" x14ac:dyDescent="0.3">
      <c r="A219" t="s">
        <v>33</v>
      </c>
      <c r="B219" t="s">
        <v>23</v>
      </c>
      <c r="C219">
        <v>1189833</v>
      </c>
      <c r="D219" s="9">
        <v>44267</v>
      </c>
      <c r="E219" s="8" t="str">
        <f>TEXT(Table1[[#This Row],[Invoice Date]],"dd-mm-yyyy")</f>
        <v>12-03-2021</v>
      </c>
      <c r="F219" s="1" t="str">
        <f t="shared" si="12"/>
        <v>March</v>
      </c>
      <c r="G219" s="1" t="str">
        <f t="shared" si="13"/>
        <v>2021</v>
      </c>
      <c r="H219" s="1" t="str">
        <f t="shared" si="14"/>
        <v>Friday</v>
      </c>
      <c r="I219" s="1" t="str">
        <f t="shared" si="15"/>
        <v>12</v>
      </c>
      <c r="J219" t="s">
        <v>30</v>
      </c>
      <c r="K219" t="s">
        <v>31</v>
      </c>
      <c r="L219" t="s">
        <v>34</v>
      </c>
      <c r="M219" t="s">
        <v>22</v>
      </c>
      <c r="N219">
        <v>45</v>
      </c>
      <c r="O219">
        <v>700</v>
      </c>
      <c r="P219">
        <v>315000</v>
      </c>
      <c r="Q219">
        <v>63000</v>
      </c>
      <c r="R219">
        <v>0.2</v>
      </c>
      <c r="S219" t="s">
        <v>23</v>
      </c>
      <c r="T219" t="str">
        <f>IF(Table1[[#This Row],[Units Sold]]&gt; 700,"High Units","low Units")</f>
        <v>low Units</v>
      </c>
      <c r="U219">
        <f>SUM(Table1[[#This Row],[Operating Profit]])/SUM(Table1[Operating Profit])*100</f>
        <v>1.8968183677967064E-2</v>
      </c>
      <c r="V219">
        <f>SUM(Table1[[#This Row],[Price per Unit]]*Table1[[#This Row],[Units Sold]])</f>
        <v>31500</v>
      </c>
      <c r="W219">
        <f>SUM(Table1[[#This Row],[Total Sales]]-Table1[[#This Row],[Operating Profit]])</f>
        <v>252000</v>
      </c>
      <c r="X219">
        <f>SUM(Table1[[#This Row],[Total Sales]]-Table1[[#This Row],[Cost]])</f>
        <v>63000</v>
      </c>
      <c r="Y219">
        <f>SUM(Table1[[#This Row],[profit/loss]])/SUM(Table1[profit/loss])</f>
        <v>1.8968183677967065E-4</v>
      </c>
    </row>
    <row r="220" spans="1:25" x14ac:dyDescent="0.3">
      <c r="A220" t="s">
        <v>33</v>
      </c>
      <c r="B220" t="s">
        <v>23</v>
      </c>
      <c r="C220">
        <v>1189833</v>
      </c>
      <c r="D220" s="9">
        <v>44268</v>
      </c>
      <c r="E220" s="8" t="str">
        <f>TEXT(Table1[[#This Row],[Invoice Date]],"dd-mm-yyyy")</f>
        <v>13-03-2021</v>
      </c>
      <c r="F220" s="1" t="str">
        <f t="shared" si="12"/>
        <v>March</v>
      </c>
      <c r="G220" s="1" t="str">
        <f t="shared" si="13"/>
        <v>2021</v>
      </c>
      <c r="H220" s="1" t="str">
        <f t="shared" si="14"/>
        <v>Saturday</v>
      </c>
      <c r="I220" s="1" t="str">
        <f t="shared" si="15"/>
        <v>13</v>
      </c>
      <c r="J220" t="s">
        <v>30</v>
      </c>
      <c r="K220" t="s">
        <v>31</v>
      </c>
      <c r="L220" t="s">
        <v>34</v>
      </c>
      <c r="M220" t="s">
        <v>16</v>
      </c>
      <c r="N220">
        <v>35</v>
      </c>
      <c r="O220">
        <v>750</v>
      </c>
      <c r="P220">
        <v>262500</v>
      </c>
      <c r="Q220">
        <v>105000</v>
      </c>
      <c r="R220">
        <v>0.4</v>
      </c>
      <c r="S220" t="s">
        <v>23</v>
      </c>
      <c r="T220" t="str">
        <f>IF(Table1[[#This Row],[Units Sold]]&gt; 700,"High Units","low Units")</f>
        <v>High Units</v>
      </c>
      <c r="U220">
        <f>SUM(Table1[[#This Row],[Operating Profit]])/SUM(Table1[Operating Profit])*100</f>
        <v>3.1613639463278442E-2</v>
      </c>
      <c r="V220">
        <f>SUM(Table1[[#This Row],[Price per Unit]]*Table1[[#This Row],[Units Sold]])</f>
        <v>26250</v>
      </c>
      <c r="W220">
        <f>SUM(Table1[[#This Row],[Total Sales]]-Table1[[#This Row],[Operating Profit]])</f>
        <v>157500</v>
      </c>
      <c r="X220">
        <f>SUM(Table1[[#This Row],[Total Sales]]-Table1[[#This Row],[Cost]])</f>
        <v>105000</v>
      </c>
      <c r="Y220">
        <f>SUM(Table1[[#This Row],[profit/loss]])/SUM(Table1[profit/loss])</f>
        <v>3.1613639463278441E-4</v>
      </c>
    </row>
    <row r="221" spans="1:25" x14ac:dyDescent="0.3">
      <c r="A221" t="s">
        <v>33</v>
      </c>
      <c r="B221" t="s">
        <v>23</v>
      </c>
      <c r="C221">
        <v>1189833</v>
      </c>
      <c r="D221" s="9">
        <v>44269</v>
      </c>
      <c r="E221" s="8" t="str">
        <f>TEXT(Table1[[#This Row],[Invoice Date]],"dd-mm-yyyy")</f>
        <v>14-03-2021</v>
      </c>
      <c r="F221" s="1" t="str">
        <f t="shared" si="12"/>
        <v>March</v>
      </c>
      <c r="G221" s="1" t="str">
        <f t="shared" si="13"/>
        <v>2021</v>
      </c>
      <c r="H221" s="1" t="str">
        <f t="shared" si="14"/>
        <v>Sunday</v>
      </c>
      <c r="I221" s="1" t="str">
        <f t="shared" si="15"/>
        <v>14</v>
      </c>
      <c r="J221" t="s">
        <v>30</v>
      </c>
      <c r="K221" t="s">
        <v>31</v>
      </c>
      <c r="L221" t="s">
        <v>34</v>
      </c>
      <c r="M221" t="s">
        <v>18</v>
      </c>
      <c r="N221">
        <v>45</v>
      </c>
      <c r="O221">
        <v>650</v>
      </c>
      <c r="P221">
        <v>292500</v>
      </c>
      <c r="Q221">
        <v>73125</v>
      </c>
      <c r="R221">
        <v>0.25</v>
      </c>
      <c r="S221" t="s">
        <v>23</v>
      </c>
      <c r="T221" t="str">
        <f>IF(Table1[[#This Row],[Units Sold]]&gt; 700,"High Units","low Units")</f>
        <v>low Units</v>
      </c>
      <c r="U221">
        <f>SUM(Table1[[#This Row],[Operating Profit]])/SUM(Table1[Operating Profit])*100</f>
        <v>2.2016641769068916E-2</v>
      </c>
      <c r="V221">
        <f>SUM(Table1[[#This Row],[Price per Unit]]*Table1[[#This Row],[Units Sold]])</f>
        <v>29250</v>
      </c>
      <c r="W221">
        <f>SUM(Table1[[#This Row],[Total Sales]]-Table1[[#This Row],[Operating Profit]])</f>
        <v>219375</v>
      </c>
      <c r="X221">
        <f>SUM(Table1[[#This Row],[Total Sales]]-Table1[[#This Row],[Cost]])</f>
        <v>73125</v>
      </c>
      <c r="Y221">
        <f>SUM(Table1[[#This Row],[profit/loss]])/SUM(Table1[profit/loss])</f>
        <v>2.2016641769068916E-4</v>
      </c>
    </row>
    <row r="222" spans="1:25" x14ac:dyDescent="0.3">
      <c r="A222" t="s">
        <v>33</v>
      </c>
      <c r="B222" t="s">
        <v>23</v>
      </c>
      <c r="C222">
        <v>1189833</v>
      </c>
      <c r="D222" s="9">
        <v>44270</v>
      </c>
      <c r="E222" s="8" t="str">
        <f>TEXT(Table1[[#This Row],[Invoice Date]],"dd-mm-yyyy")</f>
        <v>15-03-2021</v>
      </c>
      <c r="F222" s="1" t="str">
        <f t="shared" si="12"/>
        <v>March</v>
      </c>
      <c r="G222" s="1" t="str">
        <f t="shared" si="13"/>
        <v>2021</v>
      </c>
      <c r="H222" s="1" t="str">
        <f t="shared" si="14"/>
        <v>Monday</v>
      </c>
      <c r="I222" s="1" t="str">
        <f t="shared" si="15"/>
        <v>15</v>
      </c>
      <c r="J222" t="s">
        <v>30</v>
      </c>
      <c r="K222" t="s">
        <v>31</v>
      </c>
      <c r="L222" t="s">
        <v>34</v>
      </c>
      <c r="M222" t="s">
        <v>19</v>
      </c>
      <c r="N222">
        <v>45</v>
      </c>
      <c r="O222">
        <v>675</v>
      </c>
      <c r="P222">
        <v>303750</v>
      </c>
      <c r="Q222">
        <v>121500</v>
      </c>
      <c r="R222">
        <v>0.4</v>
      </c>
      <c r="S222" t="s">
        <v>23</v>
      </c>
      <c r="T222" t="str">
        <f>IF(Table1[[#This Row],[Units Sold]]&gt; 700,"High Units","low Units")</f>
        <v>low Units</v>
      </c>
      <c r="U222">
        <f>SUM(Table1[[#This Row],[Operating Profit]])/SUM(Table1[Operating Profit])*100</f>
        <v>3.6581497093222198E-2</v>
      </c>
      <c r="V222">
        <f>SUM(Table1[[#This Row],[Price per Unit]]*Table1[[#This Row],[Units Sold]])</f>
        <v>30375</v>
      </c>
      <c r="W222">
        <f>SUM(Table1[[#This Row],[Total Sales]]-Table1[[#This Row],[Operating Profit]])</f>
        <v>182250</v>
      </c>
      <c r="X222">
        <f>SUM(Table1[[#This Row],[Total Sales]]-Table1[[#This Row],[Cost]])</f>
        <v>121500</v>
      </c>
      <c r="Y222">
        <f>SUM(Table1[[#This Row],[profit/loss]])/SUM(Table1[profit/loss])</f>
        <v>3.65814970932222E-4</v>
      </c>
    </row>
    <row r="223" spans="1:25" x14ac:dyDescent="0.3">
      <c r="A223" t="s">
        <v>33</v>
      </c>
      <c r="B223" t="s">
        <v>23</v>
      </c>
      <c r="C223">
        <v>1189833</v>
      </c>
      <c r="D223" s="9">
        <v>44271</v>
      </c>
      <c r="E223" s="8" t="str">
        <f>TEXT(Table1[[#This Row],[Invoice Date]],"dd-mm-yyyy")</f>
        <v>16-03-2021</v>
      </c>
      <c r="F223" s="1" t="str">
        <f t="shared" si="12"/>
        <v>March</v>
      </c>
      <c r="G223" s="1" t="str">
        <f t="shared" si="13"/>
        <v>2021</v>
      </c>
      <c r="H223" s="1" t="str">
        <f t="shared" si="14"/>
        <v>Tuesday</v>
      </c>
      <c r="I223" s="1" t="str">
        <f t="shared" si="15"/>
        <v>16</v>
      </c>
      <c r="J223" t="s">
        <v>30</v>
      </c>
      <c r="K223" t="s">
        <v>31</v>
      </c>
      <c r="L223" t="s">
        <v>34</v>
      </c>
      <c r="M223" t="s">
        <v>20</v>
      </c>
      <c r="N223">
        <v>45</v>
      </c>
      <c r="O223">
        <v>525</v>
      </c>
      <c r="P223">
        <v>236250</v>
      </c>
      <c r="Q223">
        <v>82688</v>
      </c>
      <c r="R223">
        <v>0.35</v>
      </c>
      <c r="S223" t="s">
        <v>23</v>
      </c>
      <c r="T223" t="str">
        <f>IF(Table1[[#This Row],[Units Sold]]&gt; 700,"High Units","low Units")</f>
        <v>low Units</v>
      </c>
      <c r="U223">
        <f>SUM(Table1[[#This Row],[Operating Profit]])/SUM(Table1[Operating Profit])*100</f>
        <v>2.4895891618472072E-2</v>
      </c>
      <c r="V223">
        <f>SUM(Table1[[#This Row],[Price per Unit]]*Table1[[#This Row],[Units Sold]])</f>
        <v>23625</v>
      </c>
      <c r="W223">
        <f>SUM(Table1[[#This Row],[Total Sales]]-Table1[[#This Row],[Operating Profit]])</f>
        <v>153562</v>
      </c>
      <c r="X223">
        <f>SUM(Table1[[#This Row],[Total Sales]]-Table1[[#This Row],[Cost]])</f>
        <v>82688</v>
      </c>
      <c r="Y223">
        <f>SUM(Table1[[#This Row],[profit/loss]])/SUM(Table1[profit/loss])</f>
        <v>2.4895891618472072E-4</v>
      </c>
    </row>
    <row r="224" spans="1:25" x14ac:dyDescent="0.3">
      <c r="A224" t="s">
        <v>33</v>
      </c>
      <c r="B224" t="s">
        <v>23</v>
      </c>
      <c r="C224">
        <v>1189833</v>
      </c>
      <c r="D224" s="9">
        <v>44272</v>
      </c>
      <c r="E224" s="8" t="str">
        <f>TEXT(Table1[[#This Row],[Invoice Date]],"dd-mm-yyyy")</f>
        <v>17-03-2021</v>
      </c>
      <c r="F224" s="1" t="str">
        <f t="shared" si="12"/>
        <v>March</v>
      </c>
      <c r="G224" s="1" t="str">
        <f t="shared" si="13"/>
        <v>2021</v>
      </c>
      <c r="H224" s="1" t="str">
        <f t="shared" si="14"/>
        <v>Wednesday</v>
      </c>
      <c r="I224" s="1" t="str">
        <f t="shared" si="15"/>
        <v>17</v>
      </c>
      <c r="J224" t="s">
        <v>30</v>
      </c>
      <c r="K224" t="s">
        <v>31</v>
      </c>
      <c r="L224" t="s">
        <v>34</v>
      </c>
      <c r="M224" t="s">
        <v>21</v>
      </c>
      <c r="N224">
        <v>50</v>
      </c>
      <c r="O224">
        <v>450</v>
      </c>
      <c r="P224">
        <v>225000</v>
      </c>
      <c r="Q224">
        <v>123750</v>
      </c>
      <c r="R224">
        <v>0.55000000000000004</v>
      </c>
      <c r="S224" t="s">
        <v>23</v>
      </c>
      <c r="T224" t="str">
        <f>IF(Table1[[#This Row],[Units Sold]]&gt; 700,"High Units","low Units")</f>
        <v>low Units</v>
      </c>
      <c r="U224">
        <f>SUM(Table1[[#This Row],[Operating Profit]])/SUM(Table1[Operating Profit])*100</f>
        <v>3.7258932224578163E-2</v>
      </c>
      <c r="V224">
        <f>SUM(Table1[[#This Row],[Price per Unit]]*Table1[[#This Row],[Units Sold]])</f>
        <v>22500</v>
      </c>
      <c r="W224">
        <f>SUM(Table1[[#This Row],[Total Sales]]-Table1[[#This Row],[Operating Profit]])</f>
        <v>101250</v>
      </c>
      <c r="X224">
        <f>SUM(Table1[[#This Row],[Total Sales]]-Table1[[#This Row],[Cost]])</f>
        <v>123750</v>
      </c>
      <c r="Y224">
        <f>SUM(Table1[[#This Row],[profit/loss]])/SUM(Table1[profit/loss])</f>
        <v>3.7258932224578165E-4</v>
      </c>
    </row>
    <row r="225" spans="1:25" x14ac:dyDescent="0.3">
      <c r="A225" t="s">
        <v>33</v>
      </c>
      <c r="B225" t="s">
        <v>23</v>
      </c>
      <c r="C225">
        <v>1189833</v>
      </c>
      <c r="D225" s="9">
        <v>44273</v>
      </c>
      <c r="E225" s="8" t="str">
        <f>TEXT(Table1[[#This Row],[Invoice Date]],"dd-mm-yyyy")</f>
        <v>18-03-2021</v>
      </c>
      <c r="F225" s="1" t="str">
        <f t="shared" si="12"/>
        <v>March</v>
      </c>
      <c r="G225" s="1" t="str">
        <f t="shared" si="13"/>
        <v>2021</v>
      </c>
      <c r="H225" s="1" t="str">
        <f t="shared" si="14"/>
        <v>Thursday</v>
      </c>
      <c r="I225" s="1" t="str">
        <f t="shared" si="15"/>
        <v>18</v>
      </c>
      <c r="J225" t="s">
        <v>30</v>
      </c>
      <c r="K225" t="s">
        <v>31</v>
      </c>
      <c r="L225" t="s">
        <v>34</v>
      </c>
      <c r="M225" t="s">
        <v>22</v>
      </c>
      <c r="N225">
        <v>45</v>
      </c>
      <c r="O225">
        <v>650</v>
      </c>
      <c r="P225">
        <v>292500</v>
      </c>
      <c r="Q225">
        <v>58500</v>
      </c>
      <c r="R225">
        <v>0.2</v>
      </c>
      <c r="S225" t="s">
        <v>23</v>
      </c>
      <c r="T225" t="str">
        <f>IF(Table1[[#This Row],[Units Sold]]&gt; 700,"High Units","low Units")</f>
        <v>low Units</v>
      </c>
      <c r="U225">
        <f>SUM(Table1[[#This Row],[Operating Profit]])/SUM(Table1[Operating Profit])*100</f>
        <v>1.7613313415255131E-2</v>
      </c>
      <c r="V225">
        <f>SUM(Table1[[#This Row],[Price per Unit]]*Table1[[#This Row],[Units Sold]])</f>
        <v>29250</v>
      </c>
      <c r="W225">
        <f>SUM(Table1[[#This Row],[Total Sales]]-Table1[[#This Row],[Operating Profit]])</f>
        <v>234000</v>
      </c>
      <c r="X225">
        <f>SUM(Table1[[#This Row],[Total Sales]]-Table1[[#This Row],[Cost]])</f>
        <v>58500</v>
      </c>
      <c r="Y225">
        <f>SUM(Table1[[#This Row],[profit/loss]])/SUM(Table1[profit/loss])</f>
        <v>1.7613313415255132E-4</v>
      </c>
    </row>
    <row r="226" spans="1:25" x14ac:dyDescent="0.3">
      <c r="A226" t="s">
        <v>33</v>
      </c>
      <c r="B226" t="s">
        <v>23</v>
      </c>
      <c r="C226">
        <v>1189833</v>
      </c>
      <c r="D226" s="9">
        <v>44274</v>
      </c>
      <c r="E226" s="8" t="str">
        <f>TEXT(Table1[[#This Row],[Invoice Date]],"dd-mm-yyyy")</f>
        <v>19-03-2021</v>
      </c>
      <c r="F226" s="1" t="str">
        <f t="shared" si="12"/>
        <v>March</v>
      </c>
      <c r="G226" s="1" t="str">
        <f t="shared" si="13"/>
        <v>2021</v>
      </c>
      <c r="H226" s="1" t="str">
        <f t="shared" si="14"/>
        <v>Friday</v>
      </c>
      <c r="I226" s="1" t="str">
        <f t="shared" si="15"/>
        <v>19</v>
      </c>
      <c r="J226" t="s">
        <v>30</v>
      </c>
      <c r="K226" t="s">
        <v>31</v>
      </c>
      <c r="L226" t="s">
        <v>34</v>
      </c>
      <c r="M226" t="s">
        <v>16</v>
      </c>
      <c r="N226">
        <v>35</v>
      </c>
      <c r="O226">
        <v>800</v>
      </c>
      <c r="P226">
        <v>280000</v>
      </c>
      <c r="Q226">
        <v>112000</v>
      </c>
      <c r="R226">
        <v>0.4</v>
      </c>
      <c r="S226" t="s">
        <v>23</v>
      </c>
      <c r="T226" t="str">
        <f>IF(Table1[[#This Row],[Units Sold]]&gt; 700,"High Units","low Units")</f>
        <v>High Units</v>
      </c>
      <c r="U226">
        <f>SUM(Table1[[#This Row],[Operating Profit]])/SUM(Table1[Operating Profit])*100</f>
        <v>3.3721215427497009E-2</v>
      </c>
      <c r="V226">
        <f>SUM(Table1[[#This Row],[Price per Unit]]*Table1[[#This Row],[Units Sold]])</f>
        <v>28000</v>
      </c>
      <c r="W226">
        <f>SUM(Table1[[#This Row],[Total Sales]]-Table1[[#This Row],[Operating Profit]])</f>
        <v>168000</v>
      </c>
      <c r="X226">
        <f>SUM(Table1[[#This Row],[Total Sales]]-Table1[[#This Row],[Cost]])</f>
        <v>112000</v>
      </c>
      <c r="Y226">
        <f>SUM(Table1[[#This Row],[profit/loss]])/SUM(Table1[profit/loss])</f>
        <v>3.3721215427497006E-4</v>
      </c>
    </row>
    <row r="227" spans="1:25" x14ac:dyDescent="0.3">
      <c r="A227" t="s">
        <v>33</v>
      </c>
      <c r="B227" t="s">
        <v>23</v>
      </c>
      <c r="C227">
        <v>1189833</v>
      </c>
      <c r="D227" s="9">
        <v>44275</v>
      </c>
      <c r="E227" s="8" t="str">
        <f>TEXT(Table1[[#This Row],[Invoice Date]],"dd-mm-yyyy")</f>
        <v>20-03-2021</v>
      </c>
      <c r="F227" s="1" t="str">
        <f t="shared" si="12"/>
        <v>March</v>
      </c>
      <c r="G227" s="1" t="str">
        <f t="shared" si="13"/>
        <v>2021</v>
      </c>
      <c r="H227" s="1" t="str">
        <f t="shared" si="14"/>
        <v>Saturday</v>
      </c>
      <c r="I227" s="1" t="str">
        <f t="shared" si="15"/>
        <v>20</v>
      </c>
      <c r="J227" t="s">
        <v>30</v>
      </c>
      <c r="K227" t="s">
        <v>31</v>
      </c>
      <c r="L227" t="s">
        <v>34</v>
      </c>
      <c r="M227" t="s">
        <v>18</v>
      </c>
      <c r="N227">
        <v>45</v>
      </c>
      <c r="O227">
        <v>650</v>
      </c>
      <c r="P227">
        <v>292500</v>
      </c>
      <c r="Q227">
        <v>73125</v>
      </c>
      <c r="R227">
        <v>0.25</v>
      </c>
      <c r="S227" t="s">
        <v>23</v>
      </c>
      <c r="T227" t="str">
        <f>IF(Table1[[#This Row],[Units Sold]]&gt; 700,"High Units","low Units")</f>
        <v>low Units</v>
      </c>
      <c r="U227">
        <f>SUM(Table1[[#This Row],[Operating Profit]])/SUM(Table1[Operating Profit])*100</f>
        <v>2.2016641769068916E-2</v>
      </c>
      <c r="V227">
        <f>SUM(Table1[[#This Row],[Price per Unit]]*Table1[[#This Row],[Units Sold]])</f>
        <v>29250</v>
      </c>
      <c r="W227">
        <f>SUM(Table1[[#This Row],[Total Sales]]-Table1[[#This Row],[Operating Profit]])</f>
        <v>219375</v>
      </c>
      <c r="X227">
        <f>SUM(Table1[[#This Row],[Total Sales]]-Table1[[#This Row],[Cost]])</f>
        <v>73125</v>
      </c>
      <c r="Y227">
        <f>SUM(Table1[[#This Row],[profit/loss]])/SUM(Table1[profit/loss])</f>
        <v>2.2016641769068916E-4</v>
      </c>
    </row>
    <row r="228" spans="1:25" x14ac:dyDescent="0.3">
      <c r="A228" t="s">
        <v>33</v>
      </c>
      <c r="B228" t="s">
        <v>23</v>
      </c>
      <c r="C228">
        <v>1189833</v>
      </c>
      <c r="D228" s="9">
        <v>44276</v>
      </c>
      <c r="E228" s="8" t="str">
        <f>TEXT(Table1[[#This Row],[Invoice Date]],"dd-mm-yyyy")</f>
        <v>21-03-2021</v>
      </c>
      <c r="F228" s="1" t="str">
        <f t="shared" si="12"/>
        <v>March</v>
      </c>
      <c r="G228" s="1" t="str">
        <f t="shared" si="13"/>
        <v>2021</v>
      </c>
      <c r="H228" s="1" t="str">
        <f t="shared" si="14"/>
        <v>Sunday</v>
      </c>
      <c r="I228" s="1" t="str">
        <f t="shared" si="15"/>
        <v>21</v>
      </c>
      <c r="J228" t="s">
        <v>30</v>
      </c>
      <c r="K228" t="s">
        <v>31</v>
      </c>
      <c r="L228" t="s">
        <v>34</v>
      </c>
      <c r="M228" t="s">
        <v>19</v>
      </c>
      <c r="N228">
        <v>45</v>
      </c>
      <c r="O228">
        <v>650</v>
      </c>
      <c r="P228">
        <v>292500</v>
      </c>
      <c r="Q228">
        <v>117000</v>
      </c>
      <c r="R228">
        <v>0.4</v>
      </c>
      <c r="S228" t="s">
        <v>23</v>
      </c>
      <c r="T228" t="str">
        <f>IF(Table1[[#This Row],[Units Sold]]&gt; 700,"High Units","low Units")</f>
        <v>low Units</v>
      </c>
      <c r="U228">
        <f>SUM(Table1[[#This Row],[Operating Profit]])/SUM(Table1[Operating Profit])*100</f>
        <v>3.5226626830510262E-2</v>
      </c>
      <c r="V228">
        <f>SUM(Table1[[#This Row],[Price per Unit]]*Table1[[#This Row],[Units Sold]])</f>
        <v>29250</v>
      </c>
      <c r="W228">
        <f>SUM(Table1[[#This Row],[Total Sales]]-Table1[[#This Row],[Operating Profit]])</f>
        <v>175500</v>
      </c>
      <c r="X228">
        <f>SUM(Table1[[#This Row],[Total Sales]]-Table1[[#This Row],[Cost]])</f>
        <v>117000</v>
      </c>
      <c r="Y228">
        <f>SUM(Table1[[#This Row],[profit/loss]])/SUM(Table1[profit/loss])</f>
        <v>3.5226626830510264E-4</v>
      </c>
    </row>
    <row r="229" spans="1:25" x14ac:dyDescent="0.3">
      <c r="A229" t="s">
        <v>33</v>
      </c>
      <c r="B229" t="s">
        <v>23</v>
      </c>
      <c r="C229">
        <v>1189833</v>
      </c>
      <c r="D229" s="9">
        <v>44277</v>
      </c>
      <c r="E229" s="8" t="str">
        <f>TEXT(Table1[[#This Row],[Invoice Date]],"dd-mm-yyyy")</f>
        <v>22-03-2021</v>
      </c>
      <c r="F229" s="1" t="str">
        <f t="shared" si="12"/>
        <v>March</v>
      </c>
      <c r="G229" s="1" t="str">
        <f t="shared" si="13"/>
        <v>2021</v>
      </c>
      <c r="H229" s="1" t="str">
        <f t="shared" si="14"/>
        <v>Monday</v>
      </c>
      <c r="I229" s="1" t="str">
        <f t="shared" si="15"/>
        <v>22</v>
      </c>
      <c r="J229" t="s">
        <v>30</v>
      </c>
      <c r="K229" t="s">
        <v>31</v>
      </c>
      <c r="L229" t="s">
        <v>34</v>
      </c>
      <c r="M229" t="s">
        <v>20</v>
      </c>
      <c r="N229">
        <v>45</v>
      </c>
      <c r="O229">
        <v>550</v>
      </c>
      <c r="P229">
        <v>247500</v>
      </c>
      <c r="Q229">
        <v>86625</v>
      </c>
      <c r="R229">
        <v>0.35</v>
      </c>
      <c r="S229" t="s">
        <v>23</v>
      </c>
      <c r="T229" t="str">
        <f>IF(Table1[[#This Row],[Units Sold]]&gt; 700,"High Units","low Units")</f>
        <v>low Units</v>
      </c>
      <c r="U229">
        <f>SUM(Table1[[#This Row],[Operating Profit]])/SUM(Table1[Operating Profit])*100</f>
        <v>2.6081252557204716E-2</v>
      </c>
      <c r="V229">
        <f>SUM(Table1[[#This Row],[Price per Unit]]*Table1[[#This Row],[Units Sold]])</f>
        <v>24750</v>
      </c>
      <c r="W229">
        <f>SUM(Table1[[#This Row],[Total Sales]]-Table1[[#This Row],[Operating Profit]])</f>
        <v>160875</v>
      </c>
      <c r="X229">
        <f>SUM(Table1[[#This Row],[Total Sales]]-Table1[[#This Row],[Cost]])</f>
        <v>86625</v>
      </c>
      <c r="Y229">
        <f>SUM(Table1[[#This Row],[profit/loss]])/SUM(Table1[profit/loss])</f>
        <v>2.6081252557204717E-4</v>
      </c>
    </row>
    <row r="230" spans="1:25" x14ac:dyDescent="0.3">
      <c r="A230" t="s">
        <v>33</v>
      </c>
      <c r="B230" t="s">
        <v>23</v>
      </c>
      <c r="C230">
        <v>1189833</v>
      </c>
      <c r="D230" s="9">
        <v>44278</v>
      </c>
      <c r="E230" s="8" t="str">
        <f>TEXT(Table1[[#This Row],[Invoice Date]],"dd-mm-yyyy")</f>
        <v>23-03-2021</v>
      </c>
      <c r="F230" s="1" t="str">
        <f t="shared" si="12"/>
        <v>March</v>
      </c>
      <c r="G230" s="1" t="str">
        <f t="shared" si="13"/>
        <v>2021</v>
      </c>
      <c r="H230" s="1" t="str">
        <f t="shared" si="14"/>
        <v>Tuesday</v>
      </c>
      <c r="I230" s="1" t="str">
        <f t="shared" si="15"/>
        <v>23</v>
      </c>
      <c r="J230" t="s">
        <v>30</v>
      </c>
      <c r="K230" t="s">
        <v>31</v>
      </c>
      <c r="L230" t="s">
        <v>34</v>
      </c>
      <c r="M230" t="s">
        <v>21</v>
      </c>
      <c r="N230">
        <v>50</v>
      </c>
      <c r="O230">
        <v>425</v>
      </c>
      <c r="P230">
        <v>212500</v>
      </c>
      <c r="Q230">
        <v>116875</v>
      </c>
      <c r="R230">
        <v>0.55000000000000004</v>
      </c>
      <c r="S230" t="s">
        <v>23</v>
      </c>
      <c r="T230" t="str">
        <f>IF(Table1[[#This Row],[Units Sold]]&gt; 700,"High Units","low Units")</f>
        <v>low Units</v>
      </c>
      <c r="U230">
        <f>SUM(Table1[[#This Row],[Operating Profit]])/SUM(Table1[Operating Profit])*100</f>
        <v>3.5188991545434936E-2</v>
      </c>
      <c r="V230">
        <f>SUM(Table1[[#This Row],[Price per Unit]]*Table1[[#This Row],[Units Sold]])</f>
        <v>21250</v>
      </c>
      <c r="W230">
        <f>SUM(Table1[[#This Row],[Total Sales]]-Table1[[#This Row],[Operating Profit]])</f>
        <v>95625</v>
      </c>
      <c r="X230">
        <f>SUM(Table1[[#This Row],[Total Sales]]-Table1[[#This Row],[Cost]])</f>
        <v>116875</v>
      </c>
      <c r="Y230">
        <f>SUM(Table1[[#This Row],[profit/loss]])/SUM(Table1[profit/loss])</f>
        <v>3.5188991545434935E-4</v>
      </c>
    </row>
    <row r="231" spans="1:25" x14ac:dyDescent="0.3">
      <c r="A231" t="s">
        <v>33</v>
      </c>
      <c r="B231" t="s">
        <v>23</v>
      </c>
      <c r="C231">
        <v>1189833</v>
      </c>
      <c r="D231" s="9">
        <v>44292</v>
      </c>
      <c r="E231" s="8" t="str">
        <f>TEXT(Table1[[#This Row],[Invoice Date]],"dd-mm-yyyy")</f>
        <v>06-04-2021</v>
      </c>
      <c r="F231" s="1" t="str">
        <f t="shared" si="12"/>
        <v>April</v>
      </c>
      <c r="G231" s="1" t="str">
        <f t="shared" si="13"/>
        <v>2021</v>
      </c>
      <c r="H231" s="1" t="str">
        <f t="shared" si="14"/>
        <v>Tuesday</v>
      </c>
      <c r="I231" s="1" t="str">
        <f t="shared" si="15"/>
        <v>06</v>
      </c>
      <c r="J231" t="s">
        <v>30</v>
      </c>
      <c r="K231" t="s">
        <v>31</v>
      </c>
      <c r="L231" t="s">
        <v>34</v>
      </c>
      <c r="M231" t="s">
        <v>22</v>
      </c>
      <c r="N231">
        <v>45</v>
      </c>
      <c r="O231">
        <v>625</v>
      </c>
      <c r="P231">
        <v>281250</v>
      </c>
      <c r="Q231">
        <v>56250</v>
      </c>
      <c r="R231">
        <v>0.2</v>
      </c>
      <c r="S231" t="s">
        <v>23</v>
      </c>
      <c r="T231" t="str">
        <f>IF(Table1[[#This Row],[Units Sold]]&gt; 700,"High Units","low Units")</f>
        <v>low Units</v>
      </c>
      <c r="U231">
        <f>SUM(Table1[[#This Row],[Operating Profit]])/SUM(Table1[Operating Profit])*100</f>
        <v>1.6935878283899163E-2</v>
      </c>
      <c r="V231">
        <f>SUM(Table1[[#This Row],[Price per Unit]]*Table1[[#This Row],[Units Sold]])</f>
        <v>28125</v>
      </c>
      <c r="W231">
        <f>SUM(Table1[[#This Row],[Total Sales]]-Table1[[#This Row],[Operating Profit]])</f>
        <v>225000</v>
      </c>
      <c r="X231">
        <f>SUM(Table1[[#This Row],[Total Sales]]-Table1[[#This Row],[Cost]])</f>
        <v>56250</v>
      </c>
      <c r="Y231">
        <f>SUM(Table1[[#This Row],[profit/loss]])/SUM(Table1[profit/loss])</f>
        <v>1.6935878283899164E-4</v>
      </c>
    </row>
    <row r="232" spans="1:25" x14ac:dyDescent="0.3">
      <c r="A232" t="s">
        <v>33</v>
      </c>
      <c r="B232" t="s">
        <v>23</v>
      </c>
      <c r="C232">
        <v>1189833</v>
      </c>
      <c r="D232" s="9">
        <v>44293</v>
      </c>
      <c r="E232" s="8" t="str">
        <f>TEXT(Table1[[#This Row],[Invoice Date]],"dd-mm-yyyy")</f>
        <v>07-04-2021</v>
      </c>
      <c r="F232" s="1" t="str">
        <f t="shared" si="12"/>
        <v>April</v>
      </c>
      <c r="G232" s="1" t="str">
        <f t="shared" si="13"/>
        <v>2021</v>
      </c>
      <c r="H232" s="1" t="str">
        <f t="shared" si="14"/>
        <v>Wednesday</v>
      </c>
      <c r="I232" s="1" t="str">
        <f t="shared" si="15"/>
        <v>07</v>
      </c>
      <c r="J232" t="s">
        <v>30</v>
      </c>
      <c r="K232" t="s">
        <v>31</v>
      </c>
      <c r="L232" t="s">
        <v>34</v>
      </c>
      <c r="M232" t="s">
        <v>16</v>
      </c>
      <c r="N232">
        <v>45</v>
      </c>
      <c r="O232">
        <v>800</v>
      </c>
      <c r="P232">
        <v>360000</v>
      </c>
      <c r="Q232">
        <v>144000</v>
      </c>
      <c r="R232">
        <v>0.4</v>
      </c>
      <c r="S232" t="s">
        <v>23</v>
      </c>
      <c r="T232" t="str">
        <f>IF(Table1[[#This Row],[Units Sold]]&gt; 700,"High Units","low Units")</f>
        <v>High Units</v>
      </c>
      <c r="U232">
        <f>SUM(Table1[[#This Row],[Operating Profit]])/SUM(Table1[Operating Profit])*100</f>
        <v>4.3355848406781868E-2</v>
      </c>
      <c r="V232">
        <f>SUM(Table1[[#This Row],[Price per Unit]]*Table1[[#This Row],[Units Sold]])</f>
        <v>36000</v>
      </c>
      <c r="W232">
        <f>SUM(Table1[[#This Row],[Total Sales]]-Table1[[#This Row],[Operating Profit]])</f>
        <v>216000</v>
      </c>
      <c r="X232">
        <f>SUM(Table1[[#This Row],[Total Sales]]-Table1[[#This Row],[Cost]])</f>
        <v>144000</v>
      </c>
      <c r="Y232">
        <f>SUM(Table1[[#This Row],[profit/loss]])/SUM(Table1[profit/loss])</f>
        <v>4.3355848406781866E-4</v>
      </c>
    </row>
    <row r="233" spans="1:25" x14ac:dyDescent="0.3">
      <c r="A233" t="s">
        <v>33</v>
      </c>
      <c r="B233" t="s">
        <v>23</v>
      </c>
      <c r="C233">
        <v>1189833</v>
      </c>
      <c r="D233" s="9">
        <v>44294</v>
      </c>
      <c r="E233" s="8" t="str">
        <f>TEXT(Table1[[#This Row],[Invoice Date]],"dd-mm-yyyy")</f>
        <v>08-04-2021</v>
      </c>
      <c r="F233" s="1" t="str">
        <f t="shared" si="12"/>
        <v>April</v>
      </c>
      <c r="G233" s="1" t="str">
        <f t="shared" si="13"/>
        <v>2021</v>
      </c>
      <c r="H233" s="1" t="str">
        <f t="shared" si="14"/>
        <v>Thursday</v>
      </c>
      <c r="I233" s="1" t="str">
        <f t="shared" si="15"/>
        <v>08</v>
      </c>
      <c r="J233" t="s">
        <v>30</v>
      </c>
      <c r="K233" t="s">
        <v>31</v>
      </c>
      <c r="L233" t="s">
        <v>34</v>
      </c>
      <c r="M233" t="s">
        <v>18</v>
      </c>
      <c r="N233">
        <v>50</v>
      </c>
      <c r="O233">
        <v>600</v>
      </c>
      <c r="P233">
        <v>300000</v>
      </c>
      <c r="Q233">
        <v>75000</v>
      </c>
      <c r="R233">
        <v>0.25</v>
      </c>
      <c r="S233" t="s">
        <v>23</v>
      </c>
      <c r="T233" t="str">
        <f>IF(Table1[[#This Row],[Units Sold]]&gt; 700,"High Units","low Units")</f>
        <v>low Units</v>
      </c>
      <c r="U233">
        <f>SUM(Table1[[#This Row],[Operating Profit]])/SUM(Table1[Operating Profit])*100</f>
        <v>2.2581171045198887E-2</v>
      </c>
      <c r="V233">
        <f>SUM(Table1[[#This Row],[Price per Unit]]*Table1[[#This Row],[Units Sold]])</f>
        <v>30000</v>
      </c>
      <c r="W233">
        <f>SUM(Table1[[#This Row],[Total Sales]]-Table1[[#This Row],[Operating Profit]])</f>
        <v>225000</v>
      </c>
      <c r="X233">
        <f>SUM(Table1[[#This Row],[Total Sales]]-Table1[[#This Row],[Cost]])</f>
        <v>75000</v>
      </c>
      <c r="Y233">
        <f>SUM(Table1[[#This Row],[profit/loss]])/SUM(Table1[profit/loss])</f>
        <v>2.2581171045198888E-4</v>
      </c>
    </row>
    <row r="234" spans="1:25" x14ac:dyDescent="0.3">
      <c r="A234" t="s">
        <v>33</v>
      </c>
      <c r="B234" t="s">
        <v>23</v>
      </c>
      <c r="C234">
        <v>1189833</v>
      </c>
      <c r="D234" s="9">
        <v>44295</v>
      </c>
      <c r="E234" s="8" t="str">
        <f>TEXT(Table1[[#This Row],[Invoice Date]],"dd-mm-yyyy")</f>
        <v>09-04-2021</v>
      </c>
      <c r="F234" s="1" t="str">
        <f t="shared" si="12"/>
        <v>April</v>
      </c>
      <c r="G234" s="1" t="str">
        <f t="shared" si="13"/>
        <v>2021</v>
      </c>
      <c r="H234" s="1" t="str">
        <f t="shared" si="14"/>
        <v>Friday</v>
      </c>
      <c r="I234" s="1" t="str">
        <f t="shared" si="15"/>
        <v>09</v>
      </c>
      <c r="J234" t="s">
        <v>30</v>
      </c>
      <c r="K234" t="s">
        <v>31</v>
      </c>
      <c r="L234" t="s">
        <v>34</v>
      </c>
      <c r="M234" t="s">
        <v>19</v>
      </c>
      <c r="N234">
        <v>50</v>
      </c>
      <c r="O234">
        <v>625</v>
      </c>
      <c r="P234">
        <v>312500</v>
      </c>
      <c r="Q234">
        <v>125000</v>
      </c>
      <c r="R234">
        <v>0.4</v>
      </c>
      <c r="S234" t="s">
        <v>23</v>
      </c>
      <c r="T234" t="str">
        <f>IF(Table1[[#This Row],[Units Sold]]&gt; 700,"High Units","low Units")</f>
        <v>low Units</v>
      </c>
      <c r="U234">
        <f>SUM(Table1[[#This Row],[Operating Profit]])/SUM(Table1[Operating Profit])*100</f>
        <v>3.7635285075331482E-2</v>
      </c>
      <c r="V234">
        <f>SUM(Table1[[#This Row],[Price per Unit]]*Table1[[#This Row],[Units Sold]])</f>
        <v>31250</v>
      </c>
      <c r="W234">
        <f>SUM(Table1[[#This Row],[Total Sales]]-Table1[[#This Row],[Operating Profit]])</f>
        <v>187500</v>
      </c>
      <c r="X234">
        <f>SUM(Table1[[#This Row],[Total Sales]]-Table1[[#This Row],[Cost]])</f>
        <v>125000</v>
      </c>
      <c r="Y234">
        <f>SUM(Table1[[#This Row],[profit/loss]])/SUM(Table1[profit/loss])</f>
        <v>3.7635285075331479E-4</v>
      </c>
    </row>
    <row r="235" spans="1:25" x14ac:dyDescent="0.3">
      <c r="A235" t="s">
        <v>33</v>
      </c>
      <c r="B235" t="s">
        <v>23</v>
      </c>
      <c r="C235">
        <v>1189833</v>
      </c>
      <c r="D235" s="9">
        <v>44296</v>
      </c>
      <c r="E235" s="8" t="str">
        <f>TEXT(Table1[[#This Row],[Invoice Date]],"dd-mm-yyyy")</f>
        <v>10-04-2021</v>
      </c>
      <c r="F235" s="1" t="str">
        <f t="shared" si="12"/>
        <v>April</v>
      </c>
      <c r="G235" s="1" t="str">
        <f t="shared" si="13"/>
        <v>2021</v>
      </c>
      <c r="H235" s="1" t="str">
        <f t="shared" si="14"/>
        <v>Saturday</v>
      </c>
      <c r="I235" s="1" t="str">
        <f t="shared" si="15"/>
        <v>10</v>
      </c>
      <c r="J235" t="s">
        <v>30</v>
      </c>
      <c r="K235" t="s">
        <v>31</v>
      </c>
      <c r="L235" t="s">
        <v>34</v>
      </c>
      <c r="M235" t="s">
        <v>20</v>
      </c>
      <c r="N235">
        <v>45</v>
      </c>
      <c r="O235">
        <v>525</v>
      </c>
      <c r="P235">
        <v>236250</v>
      </c>
      <c r="Q235">
        <v>82688</v>
      </c>
      <c r="R235">
        <v>0.35</v>
      </c>
      <c r="S235" t="s">
        <v>23</v>
      </c>
      <c r="T235" t="str">
        <f>IF(Table1[[#This Row],[Units Sold]]&gt; 700,"High Units","low Units")</f>
        <v>low Units</v>
      </c>
      <c r="U235">
        <f>SUM(Table1[[#This Row],[Operating Profit]])/SUM(Table1[Operating Profit])*100</f>
        <v>2.4895891618472072E-2</v>
      </c>
      <c r="V235">
        <f>SUM(Table1[[#This Row],[Price per Unit]]*Table1[[#This Row],[Units Sold]])</f>
        <v>23625</v>
      </c>
      <c r="W235">
        <f>SUM(Table1[[#This Row],[Total Sales]]-Table1[[#This Row],[Operating Profit]])</f>
        <v>153562</v>
      </c>
      <c r="X235">
        <f>SUM(Table1[[#This Row],[Total Sales]]-Table1[[#This Row],[Cost]])</f>
        <v>82688</v>
      </c>
      <c r="Y235">
        <f>SUM(Table1[[#This Row],[profit/loss]])/SUM(Table1[profit/loss])</f>
        <v>2.4895891618472072E-4</v>
      </c>
    </row>
    <row r="236" spans="1:25" x14ac:dyDescent="0.3">
      <c r="A236" t="s">
        <v>33</v>
      </c>
      <c r="B236" t="s">
        <v>23</v>
      </c>
      <c r="C236">
        <v>1189833</v>
      </c>
      <c r="D236" s="9">
        <v>44297</v>
      </c>
      <c r="E236" s="8" t="str">
        <f>TEXT(Table1[[#This Row],[Invoice Date]],"dd-mm-yyyy")</f>
        <v>11-04-2021</v>
      </c>
      <c r="F236" s="1" t="str">
        <f t="shared" si="12"/>
        <v>April</v>
      </c>
      <c r="G236" s="1" t="str">
        <f t="shared" si="13"/>
        <v>2021</v>
      </c>
      <c r="H236" s="1" t="str">
        <f t="shared" si="14"/>
        <v>Sunday</v>
      </c>
      <c r="I236" s="1" t="str">
        <f t="shared" si="15"/>
        <v>11</v>
      </c>
      <c r="J236" t="s">
        <v>30</v>
      </c>
      <c r="K236" t="s">
        <v>31</v>
      </c>
      <c r="L236" t="s">
        <v>34</v>
      </c>
      <c r="M236" t="s">
        <v>21</v>
      </c>
      <c r="N236">
        <v>50</v>
      </c>
      <c r="O236">
        <v>425</v>
      </c>
      <c r="P236">
        <v>212500</v>
      </c>
      <c r="Q236">
        <v>116875</v>
      </c>
      <c r="R236">
        <v>0.55000000000000004</v>
      </c>
      <c r="S236" t="s">
        <v>23</v>
      </c>
      <c r="T236" t="str">
        <f>IF(Table1[[#This Row],[Units Sold]]&gt; 700,"High Units","low Units")</f>
        <v>low Units</v>
      </c>
      <c r="U236">
        <f>SUM(Table1[[#This Row],[Operating Profit]])/SUM(Table1[Operating Profit])*100</f>
        <v>3.5188991545434936E-2</v>
      </c>
      <c r="V236">
        <f>SUM(Table1[[#This Row],[Price per Unit]]*Table1[[#This Row],[Units Sold]])</f>
        <v>21250</v>
      </c>
      <c r="W236">
        <f>SUM(Table1[[#This Row],[Total Sales]]-Table1[[#This Row],[Operating Profit]])</f>
        <v>95625</v>
      </c>
      <c r="X236">
        <f>SUM(Table1[[#This Row],[Total Sales]]-Table1[[#This Row],[Cost]])</f>
        <v>116875</v>
      </c>
      <c r="Y236">
        <f>SUM(Table1[[#This Row],[profit/loss]])/SUM(Table1[profit/loss])</f>
        <v>3.5188991545434935E-4</v>
      </c>
    </row>
    <row r="237" spans="1:25" x14ac:dyDescent="0.3">
      <c r="A237" t="s">
        <v>33</v>
      </c>
      <c r="B237" t="s">
        <v>23</v>
      </c>
      <c r="C237">
        <v>1189833</v>
      </c>
      <c r="D237" s="9">
        <v>44298</v>
      </c>
      <c r="E237" s="8" t="str">
        <f>TEXT(Table1[[#This Row],[Invoice Date]],"dd-mm-yyyy")</f>
        <v>12-04-2021</v>
      </c>
      <c r="F237" s="1" t="str">
        <f t="shared" si="12"/>
        <v>April</v>
      </c>
      <c r="G237" s="1" t="str">
        <f t="shared" si="13"/>
        <v>2021</v>
      </c>
      <c r="H237" s="1" t="str">
        <f t="shared" si="14"/>
        <v>Monday</v>
      </c>
      <c r="I237" s="1" t="str">
        <f t="shared" si="15"/>
        <v>12</v>
      </c>
      <c r="J237" t="s">
        <v>30</v>
      </c>
      <c r="K237" t="s">
        <v>31</v>
      </c>
      <c r="L237" t="s">
        <v>34</v>
      </c>
      <c r="M237" t="s">
        <v>22</v>
      </c>
      <c r="N237">
        <v>65</v>
      </c>
      <c r="O237">
        <v>600</v>
      </c>
      <c r="P237">
        <v>390000</v>
      </c>
      <c r="Q237">
        <v>78000</v>
      </c>
      <c r="R237">
        <v>0.2</v>
      </c>
      <c r="S237" t="s">
        <v>23</v>
      </c>
      <c r="T237" t="str">
        <f>IF(Table1[[#This Row],[Units Sold]]&gt; 700,"High Units","low Units")</f>
        <v>low Units</v>
      </c>
      <c r="U237">
        <f>SUM(Table1[[#This Row],[Operating Profit]])/SUM(Table1[Operating Profit])*100</f>
        <v>2.3484417887006843E-2</v>
      </c>
      <c r="V237">
        <f>SUM(Table1[[#This Row],[Price per Unit]]*Table1[[#This Row],[Units Sold]])</f>
        <v>39000</v>
      </c>
      <c r="W237">
        <f>SUM(Table1[[#This Row],[Total Sales]]-Table1[[#This Row],[Operating Profit]])</f>
        <v>312000</v>
      </c>
      <c r="X237">
        <f>SUM(Table1[[#This Row],[Total Sales]]-Table1[[#This Row],[Cost]])</f>
        <v>78000</v>
      </c>
      <c r="Y237">
        <f>SUM(Table1[[#This Row],[profit/loss]])/SUM(Table1[profit/loss])</f>
        <v>2.3484417887006842E-4</v>
      </c>
    </row>
    <row r="238" spans="1:25" x14ac:dyDescent="0.3">
      <c r="A238" t="s">
        <v>33</v>
      </c>
      <c r="B238" t="s">
        <v>23</v>
      </c>
      <c r="C238">
        <v>1189833</v>
      </c>
      <c r="D238" s="9">
        <v>44299</v>
      </c>
      <c r="E238" s="8" t="str">
        <f>TEXT(Table1[[#This Row],[Invoice Date]],"dd-mm-yyyy")</f>
        <v>13-04-2021</v>
      </c>
      <c r="F238" s="1" t="str">
        <f t="shared" si="12"/>
        <v>April</v>
      </c>
      <c r="G238" s="1" t="str">
        <f t="shared" si="13"/>
        <v>2021</v>
      </c>
      <c r="H238" s="1" t="str">
        <f t="shared" si="14"/>
        <v>Tuesday</v>
      </c>
      <c r="I238" s="1" t="str">
        <f t="shared" si="15"/>
        <v>13</v>
      </c>
      <c r="J238" t="s">
        <v>30</v>
      </c>
      <c r="K238" t="s">
        <v>31</v>
      </c>
      <c r="L238" t="s">
        <v>34</v>
      </c>
      <c r="M238" t="s">
        <v>16</v>
      </c>
      <c r="N238">
        <v>45</v>
      </c>
      <c r="O238">
        <v>800</v>
      </c>
      <c r="P238">
        <v>360000</v>
      </c>
      <c r="Q238">
        <v>144000</v>
      </c>
      <c r="R238">
        <v>0.4</v>
      </c>
      <c r="S238" t="s">
        <v>23</v>
      </c>
      <c r="T238" t="str">
        <f>IF(Table1[[#This Row],[Units Sold]]&gt; 700,"High Units","low Units")</f>
        <v>High Units</v>
      </c>
      <c r="U238">
        <f>SUM(Table1[[#This Row],[Operating Profit]])/SUM(Table1[Operating Profit])*100</f>
        <v>4.3355848406781868E-2</v>
      </c>
      <c r="V238">
        <f>SUM(Table1[[#This Row],[Price per Unit]]*Table1[[#This Row],[Units Sold]])</f>
        <v>36000</v>
      </c>
      <c r="W238">
        <f>SUM(Table1[[#This Row],[Total Sales]]-Table1[[#This Row],[Operating Profit]])</f>
        <v>216000</v>
      </c>
      <c r="X238">
        <f>SUM(Table1[[#This Row],[Total Sales]]-Table1[[#This Row],[Cost]])</f>
        <v>144000</v>
      </c>
      <c r="Y238">
        <f>SUM(Table1[[#This Row],[profit/loss]])/SUM(Table1[profit/loss])</f>
        <v>4.3355848406781866E-4</v>
      </c>
    </row>
    <row r="239" spans="1:25" x14ac:dyDescent="0.3">
      <c r="A239" t="s">
        <v>33</v>
      </c>
      <c r="B239" t="s">
        <v>23</v>
      </c>
      <c r="C239">
        <v>1189833</v>
      </c>
      <c r="D239" s="9">
        <v>44300</v>
      </c>
      <c r="E239" s="8" t="str">
        <f>TEXT(Table1[[#This Row],[Invoice Date]],"dd-mm-yyyy")</f>
        <v>14-04-2021</v>
      </c>
      <c r="F239" s="1" t="str">
        <f t="shared" si="12"/>
        <v>April</v>
      </c>
      <c r="G239" s="1" t="str">
        <f t="shared" si="13"/>
        <v>2021</v>
      </c>
      <c r="H239" s="1" t="str">
        <f t="shared" si="14"/>
        <v>Wednesday</v>
      </c>
      <c r="I239" s="1" t="str">
        <f t="shared" si="15"/>
        <v>14</v>
      </c>
      <c r="J239" t="s">
        <v>30</v>
      </c>
      <c r="K239" t="s">
        <v>31</v>
      </c>
      <c r="L239" t="s">
        <v>34</v>
      </c>
      <c r="M239" t="s">
        <v>18</v>
      </c>
      <c r="N239">
        <v>50</v>
      </c>
      <c r="O239">
        <v>650</v>
      </c>
      <c r="P239">
        <v>325000</v>
      </c>
      <c r="Q239">
        <v>81250</v>
      </c>
      <c r="R239">
        <v>0.25</v>
      </c>
      <c r="S239" t="s">
        <v>23</v>
      </c>
      <c r="T239" t="str">
        <f>IF(Table1[[#This Row],[Units Sold]]&gt; 700,"High Units","low Units")</f>
        <v>low Units</v>
      </c>
      <c r="U239">
        <f>SUM(Table1[[#This Row],[Operating Profit]])/SUM(Table1[Operating Profit])*100</f>
        <v>2.4462935298965462E-2</v>
      </c>
      <c r="V239">
        <f>SUM(Table1[[#This Row],[Price per Unit]]*Table1[[#This Row],[Units Sold]])</f>
        <v>32500</v>
      </c>
      <c r="W239">
        <f>SUM(Table1[[#This Row],[Total Sales]]-Table1[[#This Row],[Operating Profit]])</f>
        <v>243750</v>
      </c>
      <c r="X239">
        <f>SUM(Table1[[#This Row],[Total Sales]]-Table1[[#This Row],[Cost]])</f>
        <v>81250</v>
      </c>
      <c r="Y239">
        <f>SUM(Table1[[#This Row],[profit/loss]])/SUM(Table1[profit/loss])</f>
        <v>2.446293529896546E-4</v>
      </c>
    </row>
    <row r="240" spans="1:25" x14ac:dyDescent="0.3">
      <c r="A240" t="s">
        <v>33</v>
      </c>
      <c r="B240" t="s">
        <v>23</v>
      </c>
      <c r="C240">
        <v>1189833</v>
      </c>
      <c r="D240" s="9">
        <v>44301</v>
      </c>
      <c r="E240" s="8" t="str">
        <f>TEXT(Table1[[#This Row],[Invoice Date]],"dd-mm-yyyy")</f>
        <v>15-04-2021</v>
      </c>
      <c r="F240" s="1" t="str">
        <f t="shared" si="12"/>
        <v>April</v>
      </c>
      <c r="G240" s="1" t="str">
        <f t="shared" si="13"/>
        <v>2021</v>
      </c>
      <c r="H240" s="1" t="str">
        <f t="shared" si="14"/>
        <v>Thursday</v>
      </c>
      <c r="I240" s="1" t="str">
        <f t="shared" si="15"/>
        <v>15</v>
      </c>
      <c r="J240" t="s">
        <v>30</v>
      </c>
      <c r="K240" t="s">
        <v>31</v>
      </c>
      <c r="L240" t="s">
        <v>34</v>
      </c>
      <c r="M240" t="s">
        <v>19</v>
      </c>
      <c r="N240">
        <v>50</v>
      </c>
      <c r="O240">
        <v>650</v>
      </c>
      <c r="P240">
        <v>325000</v>
      </c>
      <c r="Q240">
        <v>130000</v>
      </c>
      <c r="R240">
        <v>0.4</v>
      </c>
      <c r="S240" t="s">
        <v>23</v>
      </c>
      <c r="T240" t="str">
        <f>IF(Table1[[#This Row],[Units Sold]]&gt; 700,"High Units","low Units")</f>
        <v>low Units</v>
      </c>
      <c r="U240">
        <f>SUM(Table1[[#This Row],[Operating Profit]])/SUM(Table1[Operating Profit])*100</f>
        <v>3.9140696478344734E-2</v>
      </c>
      <c r="V240">
        <f>SUM(Table1[[#This Row],[Price per Unit]]*Table1[[#This Row],[Units Sold]])</f>
        <v>32500</v>
      </c>
      <c r="W240">
        <f>SUM(Table1[[#This Row],[Total Sales]]-Table1[[#This Row],[Operating Profit]])</f>
        <v>195000</v>
      </c>
      <c r="X240">
        <f>SUM(Table1[[#This Row],[Total Sales]]-Table1[[#This Row],[Cost]])</f>
        <v>130000</v>
      </c>
      <c r="Y240">
        <f>SUM(Table1[[#This Row],[profit/loss]])/SUM(Table1[profit/loss])</f>
        <v>3.9140696478344737E-4</v>
      </c>
    </row>
    <row r="241" spans="1:25" x14ac:dyDescent="0.3">
      <c r="A241" t="s">
        <v>33</v>
      </c>
      <c r="B241" t="s">
        <v>23</v>
      </c>
      <c r="C241">
        <v>1189833</v>
      </c>
      <c r="D241" s="9">
        <v>44302</v>
      </c>
      <c r="E241" s="8" t="str">
        <f>TEXT(Table1[[#This Row],[Invoice Date]],"dd-mm-yyyy")</f>
        <v>16-04-2021</v>
      </c>
      <c r="F241" s="1" t="str">
        <f t="shared" si="12"/>
        <v>April</v>
      </c>
      <c r="G241" s="1" t="str">
        <f t="shared" si="13"/>
        <v>2021</v>
      </c>
      <c r="H241" s="1" t="str">
        <f t="shared" si="14"/>
        <v>Friday</v>
      </c>
      <c r="I241" s="1" t="str">
        <f t="shared" si="15"/>
        <v>16</v>
      </c>
      <c r="J241" t="s">
        <v>30</v>
      </c>
      <c r="K241" t="s">
        <v>31</v>
      </c>
      <c r="L241" t="s">
        <v>34</v>
      </c>
      <c r="M241" t="s">
        <v>20</v>
      </c>
      <c r="N241">
        <v>45</v>
      </c>
      <c r="O241">
        <v>550</v>
      </c>
      <c r="P241">
        <v>247500</v>
      </c>
      <c r="Q241">
        <v>86625</v>
      </c>
      <c r="R241">
        <v>0.35</v>
      </c>
      <c r="S241" t="s">
        <v>23</v>
      </c>
      <c r="T241" t="str">
        <f>IF(Table1[[#This Row],[Units Sold]]&gt; 700,"High Units","low Units")</f>
        <v>low Units</v>
      </c>
      <c r="U241">
        <f>SUM(Table1[[#This Row],[Operating Profit]])/SUM(Table1[Operating Profit])*100</f>
        <v>2.6081252557204716E-2</v>
      </c>
      <c r="V241">
        <f>SUM(Table1[[#This Row],[Price per Unit]]*Table1[[#This Row],[Units Sold]])</f>
        <v>24750</v>
      </c>
      <c r="W241">
        <f>SUM(Table1[[#This Row],[Total Sales]]-Table1[[#This Row],[Operating Profit]])</f>
        <v>160875</v>
      </c>
      <c r="X241">
        <f>SUM(Table1[[#This Row],[Total Sales]]-Table1[[#This Row],[Cost]])</f>
        <v>86625</v>
      </c>
      <c r="Y241">
        <f>SUM(Table1[[#This Row],[profit/loss]])/SUM(Table1[profit/loss])</f>
        <v>2.6081252557204717E-4</v>
      </c>
    </row>
    <row r="242" spans="1:25" x14ac:dyDescent="0.3">
      <c r="A242" t="s">
        <v>33</v>
      </c>
      <c r="B242" t="s">
        <v>23</v>
      </c>
      <c r="C242">
        <v>1189833</v>
      </c>
      <c r="D242" s="9">
        <v>44303</v>
      </c>
      <c r="E242" s="8" t="str">
        <f>TEXT(Table1[[#This Row],[Invoice Date]],"dd-mm-yyyy")</f>
        <v>17-04-2021</v>
      </c>
      <c r="F242" s="1" t="str">
        <f t="shared" si="12"/>
        <v>April</v>
      </c>
      <c r="G242" s="1" t="str">
        <f t="shared" si="13"/>
        <v>2021</v>
      </c>
      <c r="H242" s="1" t="str">
        <f t="shared" si="14"/>
        <v>Saturday</v>
      </c>
      <c r="I242" s="1" t="str">
        <f t="shared" si="15"/>
        <v>17</v>
      </c>
      <c r="J242" t="s">
        <v>30</v>
      </c>
      <c r="K242" t="s">
        <v>31</v>
      </c>
      <c r="L242" t="s">
        <v>34</v>
      </c>
      <c r="M242" t="s">
        <v>21</v>
      </c>
      <c r="N242">
        <v>50</v>
      </c>
      <c r="O242">
        <v>450</v>
      </c>
      <c r="P242">
        <v>225000</v>
      </c>
      <c r="Q242">
        <v>123750</v>
      </c>
      <c r="R242">
        <v>0.55000000000000004</v>
      </c>
      <c r="S242" t="s">
        <v>23</v>
      </c>
      <c r="T242" t="str">
        <f>IF(Table1[[#This Row],[Units Sold]]&gt; 700,"High Units","low Units")</f>
        <v>low Units</v>
      </c>
      <c r="U242">
        <f>SUM(Table1[[#This Row],[Operating Profit]])/SUM(Table1[Operating Profit])*100</f>
        <v>3.7258932224578163E-2</v>
      </c>
      <c r="V242">
        <f>SUM(Table1[[#This Row],[Price per Unit]]*Table1[[#This Row],[Units Sold]])</f>
        <v>22500</v>
      </c>
      <c r="W242">
        <f>SUM(Table1[[#This Row],[Total Sales]]-Table1[[#This Row],[Operating Profit]])</f>
        <v>101250</v>
      </c>
      <c r="X242">
        <f>SUM(Table1[[#This Row],[Total Sales]]-Table1[[#This Row],[Cost]])</f>
        <v>123750</v>
      </c>
      <c r="Y242">
        <f>SUM(Table1[[#This Row],[profit/loss]])/SUM(Table1[profit/loss])</f>
        <v>3.7258932224578165E-4</v>
      </c>
    </row>
    <row r="243" spans="1:25" x14ac:dyDescent="0.3">
      <c r="A243" t="s">
        <v>33</v>
      </c>
      <c r="B243" t="s">
        <v>23</v>
      </c>
      <c r="C243">
        <v>1189833</v>
      </c>
      <c r="D243" s="9">
        <v>44304</v>
      </c>
      <c r="E243" s="8" t="str">
        <f>TEXT(Table1[[#This Row],[Invoice Date]],"dd-mm-yyyy")</f>
        <v>18-04-2021</v>
      </c>
      <c r="F243" s="1" t="str">
        <f t="shared" si="12"/>
        <v>April</v>
      </c>
      <c r="G243" s="1" t="str">
        <f t="shared" si="13"/>
        <v>2021</v>
      </c>
      <c r="H243" s="1" t="str">
        <f t="shared" si="14"/>
        <v>Sunday</v>
      </c>
      <c r="I243" s="1" t="str">
        <f t="shared" si="15"/>
        <v>18</v>
      </c>
      <c r="J243" t="s">
        <v>30</v>
      </c>
      <c r="K243" t="s">
        <v>31</v>
      </c>
      <c r="L243" t="s">
        <v>34</v>
      </c>
      <c r="M243" t="s">
        <v>22</v>
      </c>
      <c r="N243">
        <v>65</v>
      </c>
      <c r="O243">
        <v>625</v>
      </c>
      <c r="P243">
        <v>406250</v>
      </c>
      <c r="Q243">
        <v>81250</v>
      </c>
      <c r="R243">
        <v>0.2</v>
      </c>
      <c r="S243" t="s">
        <v>23</v>
      </c>
      <c r="T243" t="str">
        <f>IF(Table1[[#This Row],[Units Sold]]&gt; 700,"High Units","low Units")</f>
        <v>low Units</v>
      </c>
      <c r="U243">
        <f>SUM(Table1[[#This Row],[Operating Profit]])/SUM(Table1[Operating Profit])*100</f>
        <v>2.4462935298965462E-2</v>
      </c>
      <c r="V243">
        <f>SUM(Table1[[#This Row],[Price per Unit]]*Table1[[#This Row],[Units Sold]])</f>
        <v>40625</v>
      </c>
      <c r="W243">
        <f>SUM(Table1[[#This Row],[Total Sales]]-Table1[[#This Row],[Operating Profit]])</f>
        <v>325000</v>
      </c>
      <c r="X243">
        <f>SUM(Table1[[#This Row],[Total Sales]]-Table1[[#This Row],[Cost]])</f>
        <v>81250</v>
      </c>
      <c r="Y243">
        <f>SUM(Table1[[#This Row],[profit/loss]])/SUM(Table1[profit/loss])</f>
        <v>2.446293529896546E-4</v>
      </c>
    </row>
    <row r="244" spans="1:25" x14ac:dyDescent="0.3">
      <c r="A244" t="s">
        <v>33</v>
      </c>
      <c r="B244" t="s">
        <v>23</v>
      </c>
      <c r="C244">
        <v>1189833</v>
      </c>
      <c r="D244" s="9">
        <v>44305</v>
      </c>
      <c r="E244" s="8" t="str">
        <f>TEXT(Table1[[#This Row],[Invoice Date]],"dd-mm-yyyy")</f>
        <v>19-04-2021</v>
      </c>
      <c r="F244" s="1" t="str">
        <f t="shared" si="12"/>
        <v>April</v>
      </c>
      <c r="G244" s="1" t="str">
        <f t="shared" si="13"/>
        <v>2021</v>
      </c>
      <c r="H244" s="1" t="str">
        <f t="shared" si="14"/>
        <v>Monday</v>
      </c>
      <c r="I244" s="1" t="str">
        <f t="shared" si="15"/>
        <v>19</v>
      </c>
      <c r="J244" t="s">
        <v>30</v>
      </c>
      <c r="K244" t="s">
        <v>31</v>
      </c>
      <c r="L244" t="s">
        <v>34</v>
      </c>
      <c r="M244" t="s">
        <v>16</v>
      </c>
      <c r="N244">
        <v>45</v>
      </c>
      <c r="O244">
        <v>900</v>
      </c>
      <c r="P244">
        <v>405000</v>
      </c>
      <c r="Q244">
        <v>162000</v>
      </c>
      <c r="R244">
        <v>0.4</v>
      </c>
      <c r="S244" t="s">
        <v>23</v>
      </c>
      <c r="T244" t="str">
        <f>IF(Table1[[#This Row],[Units Sold]]&gt; 700,"High Units","low Units")</f>
        <v>High Units</v>
      </c>
      <c r="U244">
        <f>SUM(Table1[[#This Row],[Operating Profit]])/SUM(Table1[Operating Profit])*100</f>
        <v>4.87753294576296E-2</v>
      </c>
      <c r="V244">
        <f>SUM(Table1[[#This Row],[Price per Unit]]*Table1[[#This Row],[Units Sold]])</f>
        <v>40500</v>
      </c>
      <c r="W244">
        <f>SUM(Table1[[#This Row],[Total Sales]]-Table1[[#This Row],[Operating Profit]])</f>
        <v>243000</v>
      </c>
      <c r="X244">
        <f>SUM(Table1[[#This Row],[Total Sales]]-Table1[[#This Row],[Cost]])</f>
        <v>162000</v>
      </c>
      <c r="Y244">
        <f>SUM(Table1[[#This Row],[profit/loss]])/SUM(Table1[profit/loss])</f>
        <v>4.8775329457629598E-4</v>
      </c>
    </row>
    <row r="245" spans="1:25" x14ac:dyDescent="0.3">
      <c r="A245" t="s">
        <v>33</v>
      </c>
      <c r="B245" t="s">
        <v>23</v>
      </c>
      <c r="C245">
        <v>1189833</v>
      </c>
      <c r="D245" s="9">
        <v>44306</v>
      </c>
      <c r="E245" s="8" t="str">
        <f>TEXT(Table1[[#This Row],[Invoice Date]],"dd-mm-yyyy")</f>
        <v>20-04-2021</v>
      </c>
      <c r="F245" s="1" t="str">
        <f t="shared" si="12"/>
        <v>April</v>
      </c>
      <c r="G245" s="1" t="str">
        <f t="shared" si="13"/>
        <v>2021</v>
      </c>
      <c r="H245" s="1" t="str">
        <f t="shared" si="14"/>
        <v>Tuesday</v>
      </c>
      <c r="I245" s="1" t="str">
        <f t="shared" si="15"/>
        <v>20</v>
      </c>
      <c r="J245" t="s">
        <v>30</v>
      </c>
      <c r="K245" t="s">
        <v>31</v>
      </c>
      <c r="L245" t="s">
        <v>34</v>
      </c>
      <c r="M245" t="s">
        <v>18</v>
      </c>
      <c r="N245">
        <v>50</v>
      </c>
      <c r="O245">
        <v>750</v>
      </c>
      <c r="P245">
        <v>375000</v>
      </c>
      <c r="Q245">
        <v>93750</v>
      </c>
      <c r="R245">
        <v>0.25</v>
      </c>
      <c r="S245" t="s">
        <v>23</v>
      </c>
      <c r="T245" t="str">
        <f>IF(Table1[[#This Row],[Units Sold]]&gt; 700,"High Units","low Units")</f>
        <v>High Units</v>
      </c>
      <c r="U245">
        <f>SUM(Table1[[#This Row],[Operating Profit]])/SUM(Table1[Operating Profit])*100</f>
        <v>2.8226463806498611E-2</v>
      </c>
      <c r="V245">
        <f>SUM(Table1[[#This Row],[Price per Unit]]*Table1[[#This Row],[Units Sold]])</f>
        <v>37500</v>
      </c>
      <c r="W245">
        <f>SUM(Table1[[#This Row],[Total Sales]]-Table1[[#This Row],[Operating Profit]])</f>
        <v>281250</v>
      </c>
      <c r="X245">
        <f>SUM(Table1[[#This Row],[Total Sales]]-Table1[[#This Row],[Cost]])</f>
        <v>93750</v>
      </c>
      <c r="Y245">
        <f>SUM(Table1[[#This Row],[profit/loss]])/SUM(Table1[profit/loss])</f>
        <v>2.8226463806498611E-4</v>
      </c>
    </row>
    <row r="246" spans="1:25" x14ac:dyDescent="0.3">
      <c r="A246" t="s">
        <v>33</v>
      </c>
      <c r="B246" t="s">
        <v>23</v>
      </c>
      <c r="C246">
        <v>1189833</v>
      </c>
      <c r="D246" s="9">
        <v>44307</v>
      </c>
      <c r="E246" s="8" t="str">
        <f>TEXT(Table1[[#This Row],[Invoice Date]],"dd-mm-yyyy")</f>
        <v>21-04-2021</v>
      </c>
      <c r="F246" s="1" t="str">
        <f t="shared" si="12"/>
        <v>April</v>
      </c>
      <c r="G246" s="1" t="str">
        <f t="shared" si="13"/>
        <v>2021</v>
      </c>
      <c r="H246" s="1" t="str">
        <f t="shared" si="14"/>
        <v>Wednesday</v>
      </c>
      <c r="I246" s="1" t="str">
        <f t="shared" si="15"/>
        <v>21</v>
      </c>
      <c r="J246" t="s">
        <v>30</v>
      </c>
      <c r="K246" t="s">
        <v>31</v>
      </c>
      <c r="L246" t="s">
        <v>34</v>
      </c>
      <c r="M246" t="s">
        <v>19</v>
      </c>
      <c r="N246">
        <v>50</v>
      </c>
      <c r="O246">
        <v>750</v>
      </c>
      <c r="P246">
        <v>375000</v>
      </c>
      <c r="Q246">
        <v>150000</v>
      </c>
      <c r="R246">
        <v>0.4</v>
      </c>
      <c r="S246" t="s">
        <v>23</v>
      </c>
      <c r="T246" t="str">
        <f>IF(Table1[[#This Row],[Units Sold]]&gt; 700,"High Units","low Units")</f>
        <v>High Units</v>
      </c>
      <c r="U246">
        <f>SUM(Table1[[#This Row],[Operating Profit]])/SUM(Table1[Operating Profit])*100</f>
        <v>4.5162342090397774E-2</v>
      </c>
      <c r="V246">
        <f>SUM(Table1[[#This Row],[Price per Unit]]*Table1[[#This Row],[Units Sold]])</f>
        <v>37500</v>
      </c>
      <c r="W246">
        <f>SUM(Table1[[#This Row],[Total Sales]]-Table1[[#This Row],[Operating Profit]])</f>
        <v>225000</v>
      </c>
      <c r="X246">
        <f>SUM(Table1[[#This Row],[Total Sales]]-Table1[[#This Row],[Cost]])</f>
        <v>150000</v>
      </c>
      <c r="Y246">
        <f>SUM(Table1[[#This Row],[profit/loss]])/SUM(Table1[profit/loss])</f>
        <v>4.5162342090397775E-4</v>
      </c>
    </row>
    <row r="247" spans="1:25" x14ac:dyDescent="0.3">
      <c r="A247" t="s">
        <v>33</v>
      </c>
      <c r="B247" t="s">
        <v>23</v>
      </c>
      <c r="C247">
        <v>1189833</v>
      </c>
      <c r="D247" s="9">
        <v>44308</v>
      </c>
      <c r="E247" s="8" t="str">
        <f>TEXT(Table1[[#This Row],[Invoice Date]],"dd-mm-yyyy")</f>
        <v>22-04-2021</v>
      </c>
      <c r="F247" s="1" t="str">
        <f t="shared" si="12"/>
        <v>April</v>
      </c>
      <c r="G247" s="1" t="str">
        <f t="shared" si="13"/>
        <v>2021</v>
      </c>
      <c r="H247" s="1" t="str">
        <f t="shared" si="14"/>
        <v>Thursday</v>
      </c>
      <c r="I247" s="1" t="str">
        <f t="shared" si="15"/>
        <v>22</v>
      </c>
      <c r="J247" t="s">
        <v>30</v>
      </c>
      <c r="K247" t="s">
        <v>31</v>
      </c>
      <c r="L247" t="s">
        <v>34</v>
      </c>
      <c r="M247" t="s">
        <v>20</v>
      </c>
      <c r="N247">
        <v>45</v>
      </c>
      <c r="O247">
        <v>625</v>
      </c>
      <c r="P247">
        <v>281250</v>
      </c>
      <c r="Q247">
        <v>98438</v>
      </c>
      <c r="R247">
        <v>0.35</v>
      </c>
      <c r="S247" t="s">
        <v>23</v>
      </c>
      <c r="T247" t="str">
        <f>IF(Table1[[#This Row],[Units Sold]]&gt; 700,"High Units","low Units")</f>
        <v>low Units</v>
      </c>
      <c r="U247">
        <f>SUM(Table1[[#This Row],[Operating Profit]])/SUM(Table1[Operating Profit])*100</f>
        <v>2.963793753796384E-2</v>
      </c>
      <c r="V247">
        <f>SUM(Table1[[#This Row],[Price per Unit]]*Table1[[#This Row],[Units Sold]])</f>
        <v>28125</v>
      </c>
      <c r="W247">
        <f>SUM(Table1[[#This Row],[Total Sales]]-Table1[[#This Row],[Operating Profit]])</f>
        <v>182812</v>
      </c>
      <c r="X247">
        <f>SUM(Table1[[#This Row],[Total Sales]]-Table1[[#This Row],[Cost]])</f>
        <v>98438</v>
      </c>
      <c r="Y247">
        <f>SUM(Table1[[#This Row],[profit/loss]])/SUM(Table1[profit/loss])</f>
        <v>2.9637937537963839E-4</v>
      </c>
    </row>
    <row r="248" spans="1:25" x14ac:dyDescent="0.3">
      <c r="A248" t="s">
        <v>33</v>
      </c>
      <c r="B248" t="s">
        <v>23</v>
      </c>
      <c r="C248">
        <v>1189833</v>
      </c>
      <c r="D248" s="9">
        <v>44309</v>
      </c>
      <c r="E248" s="8" t="str">
        <f>TEXT(Table1[[#This Row],[Invoice Date]],"dd-mm-yyyy")</f>
        <v>23-04-2021</v>
      </c>
      <c r="F248" s="1" t="str">
        <f t="shared" si="12"/>
        <v>April</v>
      </c>
      <c r="G248" s="1" t="str">
        <f t="shared" si="13"/>
        <v>2021</v>
      </c>
      <c r="H248" s="1" t="str">
        <f t="shared" si="14"/>
        <v>Friday</v>
      </c>
      <c r="I248" s="1" t="str">
        <f t="shared" si="15"/>
        <v>23</v>
      </c>
      <c r="J248" t="s">
        <v>30</v>
      </c>
      <c r="K248" t="s">
        <v>31</v>
      </c>
      <c r="L248" t="s">
        <v>34</v>
      </c>
      <c r="M248" t="s">
        <v>21</v>
      </c>
      <c r="N248">
        <v>50</v>
      </c>
      <c r="O248">
        <v>500</v>
      </c>
      <c r="P248">
        <v>250000</v>
      </c>
      <c r="Q248">
        <v>137500</v>
      </c>
      <c r="R248">
        <v>0.55000000000000004</v>
      </c>
      <c r="S248" t="s">
        <v>23</v>
      </c>
      <c r="T248" t="str">
        <f>IF(Table1[[#This Row],[Units Sold]]&gt; 700,"High Units","low Units")</f>
        <v>low Units</v>
      </c>
      <c r="U248">
        <f>SUM(Table1[[#This Row],[Operating Profit]])/SUM(Table1[Operating Profit])*100</f>
        <v>4.1398813582864624E-2</v>
      </c>
      <c r="V248">
        <f>SUM(Table1[[#This Row],[Price per Unit]]*Table1[[#This Row],[Units Sold]])</f>
        <v>25000</v>
      </c>
      <c r="W248">
        <f>SUM(Table1[[#This Row],[Total Sales]]-Table1[[#This Row],[Operating Profit]])</f>
        <v>112500</v>
      </c>
      <c r="X248">
        <f>SUM(Table1[[#This Row],[Total Sales]]-Table1[[#This Row],[Cost]])</f>
        <v>137500</v>
      </c>
      <c r="Y248">
        <f>SUM(Table1[[#This Row],[profit/loss]])/SUM(Table1[profit/loss])</f>
        <v>4.1398813582864624E-4</v>
      </c>
    </row>
    <row r="249" spans="1:25" x14ac:dyDescent="0.3">
      <c r="A249" t="s">
        <v>33</v>
      </c>
      <c r="B249" t="s">
        <v>23</v>
      </c>
      <c r="C249">
        <v>1189833</v>
      </c>
      <c r="D249" s="9">
        <v>44310</v>
      </c>
      <c r="E249" s="8" t="str">
        <f>TEXT(Table1[[#This Row],[Invoice Date]],"dd-mm-yyyy")</f>
        <v>24-04-2021</v>
      </c>
      <c r="F249" s="1" t="str">
        <f t="shared" si="12"/>
        <v>April</v>
      </c>
      <c r="G249" s="1" t="str">
        <f t="shared" si="13"/>
        <v>2021</v>
      </c>
      <c r="H249" s="1" t="str">
        <f t="shared" si="14"/>
        <v>Saturday</v>
      </c>
      <c r="I249" s="1" t="str">
        <f t="shared" si="15"/>
        <v>24</v>
      </c>
      <c r="J249" t="s">
        <v>30</v>
      </c>
      <c r="K249" t="s">
        <v>31</v>
      </c>
      <c r="L249" t="s">
        <v>34</v>
      </c>
      <c r="M249" t="s">
        <v>22</v>
      </c>
      <c r="N249">
        <v>65</v>
      </c>
      <c r="O249">
        <v>800</v>
      </c>
      <c r="P249">
        <v>520000</v>
      </c>
      <c r="Q249">
        <v>104000</v>
      </c>
      <c r="R249">
        <v>0.2</v>
      </c>
      <c r="S249" t="s">
        <v>23</v>
      </c>
      <c r="T249" t="str">
        <f>IF(Table1[[#This Row],[Units Sold]]&gt; 700,"High Units","low Units")</f>
        <v>High Units</v>
      </c>
      <c r="U249">
        <f>SUM(Table1[[#This Row],[Operating Profit]])/SUM(Table1[Operating Profit])*100</f>
        <v>3.1312557182675789E-2</v>
      </c>
      <c r="V249">
        <f>SUM(Table1[[#This Row],[Price per Unit]]*Table1[[#This Row],[Units Sold]])</f>
        <v>52000</v>
      </c>
      <c r="W249">
        <f>SUM(Table1[[#This Row],[Total Sales]]-Table1[[#This Row],[Operating Profit]])</f>
        <v>416000</v>
      </c>
      <c r="X249">
        <f>SUM(Table1[[#This Row],[Total Sales]]-Table1[[#This Row],[Cost]])</f>
        <v>104000</v>
      </c>
      <c r="Y249">
        <f>SUM(Table1[[#This Row],[profit/loss]])/SUM(Table1[profit/loss])</f>
        <v>3.1312557182675791E-4</v>
      </c>
    </row>
    <row r="250" spans="1:25" x14ac:dyDescent="0.3">
      <c r="A250" t="s">
        <v>33</v>
      </c>
      <c r="B250" t="s">
        <v>23</v>
      </c>
      <c r="C250">
        <v>1189833</v>
      </c>
      <c r="D250" s="9">
        <v>44311</v>
      </c>
      <c r="E250" s="8" t="str">
        <f>TEXT(Table1[[#This Row],[Invoice Date]],"dd-mm-yyyy")</f>
        <v>25-04-2021</v>
      </c>
      <c r="F250" s="1" t="str">
        <f t="shared" si="12"/>
        <v>April</v>
      </c>
      <c r="G250" s="1" t="str">
        <f t="shared" si="13"/>
        <v>2021</v>
      </c>
      <c r="H250" s="1" t="str">
        <f t="shared" si="14"/>
        <v>Sunday</v>
      </c>
      <c r="I250" s="1" t="str">
        <f t="shared" si="15"/>
        <v>25</v>
      </c>
      <c r="J250" t="s">
        <v>30</v>
      </c>
      <c r="K250" t="s">
        <v>31</v>
      </c>
      <c r="L250" t="s">
        <v>34</v>
      </c>
      <c r="M250" t="s">
        <v>16</v>
      </c>
      <c r="N250">
        <v>45</v>
      </c>
      <c r="O250">
        <v>950</v>
      </c>
      <c r="P250">
        <v>427500</v>
      </c>
      <c r="Q250">
        <v>171000</v>
      </c>
      <c r="R250">
        <v>0.4</v>
      </c>
      <c r="S250" t="s">
        <v>23</v>
      </c>
      <c r="T250" t="str">
        <f>IF(Table1[[#This Row],[Units Sold]]&gt; 700,"High Units","low Units")</f>
        <v>High Units</v>
      </c>
      <c r="U250">
        <f>SUM(Table1[[#This Row],[Operating Profit]])/SUM(Table1[Operating Profit])*100</f>
        <v>5.1485069983053466E-2</v>
      </c>
      <c r="V250">
        <f>SUM(Table1[[#This Row],[Price per Unit]]*Table1[[#This Row],[Units Sold]])</f>
        <v>42750</v>
      </c>
      <c r="W250">
        <f>SUM(Table1[[#This Row],[Total Sales]]-Table1[[#This Row],[Operating Profit]])</f>
        <v>256500</v>
      </c>
      <c r="X250">
        <f>SUM(Table1[[#This Row],[Total Sales]]-Table1[[#This Row],[Cost]])</f>
        <v>171000</v>
      </c>
      <c r="Y250">
        <f>SUM(Table1[[#This Row],[profit/loss]])/SUM(Table1[profit/loss])</f>
        <v>5.1485069983053463E-4</v>
      </c>
    </row>
    <row r="251" spans="1:25" x14ac:dyDescent="0.3">
      <c r="A251" t="s">
        <v>33</v>
      </c>
      <c r="B251" t="s">
        <v>23</v>
      </c>
      <c r="C251">
        <v>1189833</v>
      </c>
      <c r="D251" s="9">
        <v>44312</v>
      </c>
      <c r="E251" s="8" t="str">
        <f>TEXT(Table1[[#This Row],[Invoice Date]],"dd-mm-yyyy")</f>
        <v>26-04-2021</v>
      </c>
      <c r="F251" s="1" t="str">
        <f t="shared" si="12"/>
        <v>April</v>
      </c>
      <c r="G251" s="1" t="str">
        <f t="shared" si="13"/>
        <v>2021</v>
      </c>
      <c r="H251" s="1" t="str">
        <f t="shared" si="14"/>
        <v>Monday</v>
      </c>
      <c r="I251" s="1" t="str">
        <f t="shared" si="15"/>
        <v>26</v>
      </c>
      <c r="J251" t="s">
        <v>30</v>
      </c>
      <c r="K251" t="s">
        <v>31</v>
      </c>
      <c r="L251" t="s">
        <v>34</v>
      </c>
      <c r="M251" t="s">
        <v>18</v>
      </c>
      <c r="N251">
        <v>50</v>
      </c>
      <c r="O251">
        <v>800</v>
      </c>
      <c r="P251">
        <v>400000</v>
      </c>
      <c r="Q251">
        <v>100000</v>
      </c>
      <c r="R251">
        <v>0.25</v>
      </c>
      <c r="S251" t="s">
        <v>23</v>
      </c>
      <c r="T251" t="str">
        <f>IF(Table1[[#This Row],[Units Sold]]&gt; 700,"High Units","low Units")</f>
        <v>High Units</v>
      </c>
      <c r="U251">
        <f>SUM(Table1[[#This Row],[Operating Profit]])/SUM(Table1[Operating Profit])*100</f>
        <v>3.0108228060265183E-2</v>
      </c>
      <c r="V251">
        <f>SUM(Table1[[#This Row],[Price per Unit]]*Table1[[#This Row],[Units Sold]])</f>
        <v>40000</v>
      </c>
      <c r="W251">
        <f>SUM(Table1[[#This Row],[Total Sales]]-Table1[[#This Row],[Operating Profit]])</f>
        <v>300000</v>
      </c>
      <c r="X251">
        <f>SUM(Table1[[#This Row],[Total Sales]]-Table1[[#This Row],[Cost]])</f>
        <v>100000</v>
      </c>
      <c r="Y251">
        <f>SUM(Table1[[#This Row],[profit/loss]])/SUM(Table1[profit/loss])</f>
        <v>3.0108228060265183E-4</v>
      </c>
    </row>
    <row r="252" spans="1:25" x14ac:dyDescent="0.3">
      <c r="A252" t="s">
        <v>33</v>
      </c>
      <c r="B252" t="s">
        <v>23</v>
      </c>
      <c r="C252">
        <v>1189833</v>
      </c>
      <c r="D252" s="9">
        <v>44313</v>
      </c>
      <c r="E252" s="8" t="str">
        <f>TEXT(Table1[[#This Row],[Invoice Date]],"dd-mm-yyyy")</f>
        <v>27-04-2021</v>
      </c>
      <c r="F252" s="1" t="str">
        <f t="shared" si="12"/>
        <v>April</v>
      </c>
      <c r="G252" s="1" t="str">
        <f t="shared" si="13"/>
        <v>2021</v>
      </c>
      <c r="H252" s="1" t="str">
        <f t="shared" si="14"/>
        <v>Tuesday</v>
      </c>
      <c r="I252" s="1" t="str">
        <f t="shared" si="15"/>
        <v>27</v>
      </c>
      <c r="J252" t="s">
        <v>30</v>
      </c>
      <c r="K252" t="s">
        <v>31</v>
      </c>
      <c r="L252" t="s">
        <v>34</v>
      </c>
      <c r="M252" t="s">
        <v>19</v>
      </c>
      <c r="N252">
        <v>50</v>
      </c>
      <c r="O252">
        <v>750</v>
      </c>
      <c r="P252">
        <v>375000</v>
      </c>
      <c r="Q252">
        <v>150000</v>
      </c>
      <c r="R252">
        <v>0.4</v>
      </c>
      <c r="S252" t="s">
        <v>23</v>
      </c>
      <c r="T252" t="str">
        <f>IF(Table1[[#This Row],[Units Sold]]&gt; 700,"High Units","low Units")</f>
        <v>High Units</v>
      </c>
      <c r="U252">
        <f>SUM(Table1[[#This Row],[Operating Profit]])/SUM(Table1[Operating Profit])*100</f>
        <v>4.5162342090397774E-2</v>
      </c>
      <c r="V252">
        <f>SUM(Table1[[#This Row],[Price per Unit]]*Table1[[#This Row],[Units Sold]])</f>
        <v>37500</v>
      </c>
      <c r="W252">
        <f>SUM(Table1[[#This Row],[Total Sales]]-Table1[[#This Row],[Operating Profit]])</f>
        <v>225000</v>
      </c>
      <c r="X252">
        <f>SUM(Table1[[#This Row],[Total Sales]]-Table1[[#This Row],[Cost]])</f>
        <v>150000</v>
      </c>
      <c r="Y252">
        <f>SUM(Table1[[#This Row],[profit/loss]])/SUM(Table1[profit/loss])</f>
        <v>4.5162342090397775E-4</v>
      </c>
    </row>
    <row r="253" spans="1:25" x14ac:dyDescent="0.3">
      <c r="A253" t="s">
        <v>33</v>
      </c>
      <c r="B253" t="s">
        <v>23</v>
      </c>
      <c r="C253">
        <v>1189833</v>
      </c>
      <c r="D253" s="9">
        <v>44314</v>
      </c>
      <c r="E253" s="8" t="str">
        <f>TEXT(Table1[[#This Row],[Invoice Date]],"dd-mm-yyyy")</f>
        <v>28-04-2021</v>
      </c>
      <c r="F253" s="1" t="str">
        <f t="shared" si="12"/>
        <v>April</v>
      </c>
      <c r="G253" s="1" t="str">
        <f t="shared" si="13"/>
        <v>2021</v>
      </c>
      <c r="H253" s="1" t="str">
        <f t="shared" si="14"/>
        <v>Wednesday</v>
      </c>
      <c r="I253" s="1" t="str">
        <f t="shared" si="15"/>
        <v>28</v>
      </c>
      <c r="J253" t="s">
        <v>30</v>
      </c>
      <c r="K253" t="s">
        <v>31</v>
      </c>
      <c r="L253" t="s">
        <v>34</v>
      </c>
      <c r="M253" t="s">
        <v>20</v>
      </c>
      <c r="N253">
        <v>45</v>
      </c>
      <c r="O253">
        <v>650</v>
      </c>
      <c r="P253">
        <v>292500</v>
      </c>
      <c r="Q253">
        <v>102375</v>
      </c>
      <c r="R253">
        <v>0.35</v>
      </c>
      <c r="S253" t="s">
        <v>23</v>
      </c>
      <c r="T253" t="str">
        <f>IF(Table1[[#This Row],[Units Sold]]&gt; 700,"High Units","low Units")</f>
        <v>low Units</v>
      </c>
      <c r="U253">
        <f>SUM(Table1[[#This Row],[Operating Profit]])/SUM(Table1[Operating Profit])*100</f>
        <v>3.0823298476696483E-2</v>
      </c>
      <c r="V253">
        <f>SUM(Table1[[#This Row],[Price per Unit]]*Table1[[#This Row],[Units Sold]])</f>
        <v>29250</v>
      </c>
      <c r="W253">
        <f>SUM(Table1[[#This Row],[Total Sales]]-Table1[[#This Row],[Operating Profit]])</f>
        <v>190125</v>
      </c>
      <c r="X253">
        <f>SUM(Table1[[#This Row],[Total Sales]]-Table1[[#This Row],[Cost]])</f>
        <v>102375</v>
      </c>
      <c r="Y253">
        <f>SUM(Table1[[#This Row],[profit/loss]])/SUM(Table1[profit/loss])</f>
        <v>3.0823298476696483E-4</v>
      </c>
    </row>
    <row r="254" spans="1:25" x14ac:dyDescent="0.3">
      <c r="A254" t="s">
        <v>33</v>
      </c>
      <c r="B254" t="s">
        <v>23</v>
      </c>
      <c r="C254">
        <v>1189833</v>
      </c>
      <c r="D254" s="9">
        <v>44315</v>
      </c>
      <c r="E254" s="8" t="str">
        <f>TEXT(Table1[[#This Row],[Invoice Date]],"dd-mm-yyyy")</f>
        <v>29-04-2021</v>
      </c>
      <c r="F254" s="1" t="str">
        <f t="shared" si="12"/>
        <v>April</v>
      </c>
      <c r="G254" s="1" t="str">
        <f t="shared" si="13"/>
        <v>2021</v>
      </c>
      <c r="H254" s="1" t="str">
        <f t="shared" si="14"/>
        <v>Thursday</v>
      </c>
      <c r="I254" s="1" t="str">
        <f t="shared" si="15"/>
        <v>29</v>
      </c>
      <c r="J254" t="s">
        <v>30</v>
      </c>
      <c r="K254" t="s">
        <v>31</v>
      </c>
      <c r="L254" t="s">
        <v>34</v>
      </c>
      <c r="M254" t="s">
        <v>21</v>
      </c>
      <c r="N254">
        <v>50</v>
      </c>
      <c r="O254">
        <v>700</v>
      </c>
      <c r="P254">
        <v>350000</v>
      </c>
      <c r="Q254">
        <v>192500</v>
      </c>
      <c r="R254">
        <v>0.55000000000000004</v>
      </c>
      <c r="S254" t="s">
        <v>23</v>
      </c>
      <c r="T254" t="str">
        <f>IF(Table1[[#This Row],[Units Sold]]&gt; 700,"High Units","low Units")</f>
        <v>low Units</v>
      </c>
      <c r="U254">
        <f>SUM(Table1[[#This Row],[Operating Profit]])/SUM(Table1[Operating Profit])*100</f>
        <v>5.7958339016010482E-2</v>
      </c>
      <c r="V254">
        <f>SUM(Table1[[#This Row],[Price per Unit]]*Table1[[#This Row],[Units Sold]])</f>
        <v>35000</v>
      </c>
      <c r="W254">
        <f>SUM(Table1[[#This Row],[Total Sales]]-Table1[[#This Row],[Operating Profit]])</f>
        <v>157500</v>
      </c>
      <c r="X254">
        <f>SUM(Table1[[#This Row],[Total Sales]]-Table1[[#This Row],[Cost]])</f>
        <v>192500</v>
      </c>
      <c r="Y254">
        <f>SUM(Table1[[#This Row],[profit/loss]])/SUM(Table1[profit/loss])</f>
        <v>5.795833901601048E-4</v>
      </c>
    </row>
    <row r="255" spans="1:25" x14ac:dyDescent="0.3">
      <c r="A255" t="s">
        <v>33</v>
      </c>
      <c r="B255" t="s">
        <v>23</v>
      </c>
      <c r="C255">
        <v>1189833</v>
      </c>
      <c r="D255" s="9">
        <v>44316</v>
      </c>
      <c r="E255" s="8" t="str">
        <f>TEXT(Table1[[#This Row],[Invoice Date]],"dd-mm-yyyy")</f>
        <v>30-04-2021</v>
      </c>
      <c r="F255" s="1" t="str">
        <f t="shared" si="12"/>
        <v>April</v>
      </c>
      <c r="G255" s="1" t="str">
        <f t="shared" si="13"/>
        <v>2021</v>
      </c>
      <c r="H255" s="1" t="str">
        <f t="shared" si="14"/>
        <v>Friday</v>
      </c>
      <c r="I255" s="1" t="str">
        <f t="shared" si="15"/>
        <v>30</v>
      </c>
      <c r="J255" t="s">
        <v>30</v>
      </c>
      <c r="K255" t="s">
        <v>31</v>
      </c>
      <c r="L255" t="s">
        <v>34</v>
      </c>
      <c r="M255" t="s">
        <v>22</v>
      </c>
      <c r="N255">
        <v>65</v>
      </c>
      <c r="O255">
        <v>700</v>
      </c>
      <c r="P255">
        <v>455000</v>
      </c>
      <c r="Q255">
        <v>91000</v>
      </c>
      <c r="R255">
        <v>0.2</v>
      </c>
      <c r="S255" t="s">
        <v>23</v>
      </c>
      <c r="T255" t="str">
        <f>IF(Table1[[#This Row],[Units Sold]]&gt; 700,"High Units","low Units")</f>
        <v>low Units</v>
      </c>
      <c r="U255">
        <f>SUM(Table1[[#This Row],[Operating Profit]])/SUM(Table1[Operating Profit])*100</f>
        <v>2.7398487534841316E-2</v>
      </c>
      <c r="V255">
        <f>SUM(Table1[[#This Row],[Price per Unit]]*Table1[[#This Row],[Units Sold]])</f>
        <v>45500</v>
      </c>
      <c r="W255">
        <f>SUM(Table1[[#This Row],[Total Sales]]-Table1[[#This Row],[Operating Profit]])</f>
        <v>364000</v>
      </c>
      <c r="X255">
        <f>SUM(Table1[[#This Row],[Total Sales]]-Table1[[#This Row],[Cost]])</f>
        <v>91000</v>
      </c>
      <c r="Y255">
        <f>SUM(Table1[[#This Row],[profit/loss]])/SUM(Table1[profit/loss])</f>
        <v>2.7398487534841318E-4</v>
      </c>
    </row>
    <row r="256" spans="1:25" x14ac:dyDescent="0.3">
      <c r="A256" t="s">
        <v>33</v>
      </c>
      <c r="B256" t="s">
        <v>23</v>
      </c>
      <c r="C256">
        <v>1189833</v>
      </c>
      <c r="D256" s="9">
        <v>44317</v>
      </c>
      <c r="E256" s="8" t="str">
        <f>TEXT(Table1[[#This Row],[Invoice Date]],"dd-mm-yyyy")</f>
        <v>01-05-2021</v>
      </c>
      <c r="F256" s="1" t="str">
        <f t="shared" si="12"/>
        <v>May</v>
      </c>
      <c r="G256" s="1" t="str">
        <f t="shared" si="13"/>
        <v>2021</v>
      </c>
      <c r="H256" s="1" t="str">
        <f t="shared" si="14"/>
        <v>Saturday</v>
      </c>
      <c r="I256" s="1" t="str">
        <f t="shared" si="15"/>
        <v>01</v>
      </c>
      <c r="J256" t="s">
        <v>30</v>
      </c>
      <c r="K256" t="s">
        <v>31</v>
      </c>
      <c r="L256" t="s">
        <v>34</v>
      </c>
      <c r="M256" t="s">
        <v>16</v>
      </c>
      <c r="N256">
        <v>50</v>
      </c>
      <c r="O256">
        <v>900</v>
      </c>
      <c r="P256">
        <v>450000</v>
      </c>
      <c r="Q256">
        <v>180000</v>
      </c>
      <c r="R256">
        <v>0.4</v>
      </c>
      <c r="S256" t="s">
        <v>23</v>
      </c>
      <c r="T256" t="str">
        <f>IF(Table1[[#This Row],[Units Sold]]&gt; 700,"High Units","low Units")</f>
        <v>High Units</v>
      </c>
      <c r="U256">
        <f>SUM(Table1[[#This Row],[Operating Profit]])/SUM(Table1[Operating Profit])*100</f>
        <v>5.4194810508477333E-2</v>
      </c>
      <c r="V256">
        <f>SUM(Table1[[#This Row],[Price per Unit]]*Table1[[#This Row],[Units Sold]])</f>
        <v>45000</v>
      </c>
      <c r="W256">
        <f>SUM(Table1[[#This Row],[Total Sales]]-Table1[[#This Row],[Operating Profit]])</f>
        <v>270000</v>
      </c>
      <c r="X256">
        <f>SUM(Table1[[#This Row],[Total Sales]]-Table1[[#This Row],[Cost]])</f>
        <v>180000</v>
      </c>
      <c r="Y256">
        <f>SUM(Table1[[#This Row],[profit/loss]])/SUM(Table1[profit/loss])</f>
        <v>5.4194810508477334E-4</v>
      </c>
    </row>
    <row r="257" spans="1:25" x14ac:dyDescent="0.3">
      <c r="A257" t="s">
        <v>33</v>
      </c>
      <c r="B257" t="s">
        <v>23</v>
      </c>
      <c r="C257">
        <v>1189833</v>
      </c>
      <c r="D257" s="9">
        <v>44318</v>
      </c>
      <c r="E257" s="8" t="str">
        <f>TEXT(Table1[[#This Row],[Invoice Date]],"dd-mm-yyyy")</f>
        <v>02-05-2021</v>
      </c>
      <c r="F257" s="1" t="str">
        <f t="shared" si="12"/>
        <v>May</v>
      </c>
      <c r="G257" s="1" t="str">
        <f t="shared" si="13"/>
        <v>2021</v>
      </c>
      <c r="H257" s="1" t="str">
        <f t="shared" si="14"/>
        <v>Sunday</v>
      </c>
      <c r="I257" s="1" t="str">
        <f t="shared" si="15"/>
        <v>02</v>
      </c>
      <c r="J257" t="s">
        <v>30</v>
      </c>
      <c r="K257" t="s">
        <v>31</v>
      </c>
      <c r="L257" t="s">
        <v>34</v>
      </c>
      <c r="M257" t="s">
        <v>18</v>
      </c>
      <c r="N257">
        <v>55</v>
      </c>
      <c r="O257">
        <v>850</v>
      </c>
      <c r="P257">
        <v>467500</v>
      </c>
      <c r="Q257">
        <v>116875</v>
      </c>
      <c r="R257">
        <v>0.25</v>
      </c>
      <c r="S257" t="s">
        <v>23</v>
      </c>
      <c r="T257" t="str">
        <f>IF(Table1[[#This Row],[Units Sold]]&gt; 700,"High Units","low Units")</f>
        <v>High Units</v>
      </c>
      <c r="U257">
        <f>SUM(Table1[[#This Row],[Operating Profit]])/SUM(Table1[Operating Profit])*100</f>
        <v>3.5188991545434936E-2</v>
      </c>
      <c r="V257">
        <f>SUM(Table1[[#This Row],[Price per Unit]]*Table1[[#This Row],[Units Sold]])</f>
        <v>46750</v>
      </c>
      <c r="W257">
        <f>SUM(Table1[[#This Row],[Total Sales]]-Table1[[#This Row],[Operating Profit]])</f>
        <v>350625</v>
      </c>
      <c r="X257">
        <f>SUM(Table1[[#This Row],[Total Sales]]-Table1[[#This Row],[Cost]])</f>
        <v>116875</v>
      </c>
      <c r="Y257">
        <f>SUM(Table1[[#This Row],[profit/loss]])/SUM(Table1[profit/loss])</f>
        <v>3.5188991545434935E-4</v>
      </c>
    </row>
    <row r="258" spans="1:25" x14ac:dyDescent="0.3">
      <c r="A258" t="s">
        <v>33</v>
      </c>
      <c r="B258" t="s">
        <v>23</v>
      </c>
      <c r="C258">
        <v>1189833</v>
      </c>
      <c r="D258" s="9">
        <v>44319</v>
      </c>
      <c r="E258" s="8" t="str">
        <f>TEXT(Table1[[#This Row],[Invoice Date]],"dd-mm-yyyy")</f>
        <v>03-05-2021</v>
      </c>
      <c r="F258" s="1" t="str">
        <f t="shared" si="12"/>
        <v>May</v>
      </c>
      <c r="G258" s="1" t="str">
        <f t="shared" si="13"/>
        <v>2021</v>
      </c>
      <c r="H258" s="1" t="str">
        <f t="shared" si="14"/>
        <v>Monday</v>
      </c>
      <c r="I258" s="1" t="str">
        <f t="shared" si="15"/>
        <v>03</v>
      </c>
      <c r="J258" t="s">
        <v>30</v>
      </c>
      <c r="K258" t="s">
        <v>31</v>
      </c>
      <c r="L258" t="s">
        <v>34</v>
      </c>
      <c r="M258" t="s">
        <v>19</v>
      </c>
      <c r="N258">
        <v>50</v>
      </c>
      <c r="O258">
        <v>725</v>
      </c>
      <c r="P258">
        <v>362500</v>
      </c>
      <c r="Q258">
        <v>145000</v>
      </c>
      <c r="R258">
        <v>0.4</v>
      </c>
      <c r="S258" t="s">
        <v>23</v>
      </c>
      <c r="T258" t="str">
        <f>IF(Table1[[#This Row],[Units Sold]]&gt; 700,"High Units","low Units")</f>
        <v>High Units</v>
      </c>
      <c r="U258">
        <f>SUM(Table1[[#This Row],[Operating Profit]])/SUM(Table1[Operating Profit])*100</f>
        <v>4.3656930687384514E-2</v>
      </c>
      <c r="V258">
        <f>SUM(Table1[[#This Row],[Price per Unit]]*Table1[[#This Row],[Units Sold]])</f>
        <v>36250</v>
      </c>
      <c r="W258">
        <f>SUM(Table1[[#This Row],[Total Sales]]-Table1[[#This Row],[Operating Profit]])</f>
        <v>217500</v>
      </c>
      <c r="X258">
        <f>SUM(Table1[[#This Row],[Total Sales]]-Table1[[#This Row],[Cost]])</f>
        <v>145000</v>
      </c>
      <c r="Y258">
        <f>SUM(Table1[[#This Row],[profit/loss]])/SUM(Table1[profit/loss])</f>
        <v>4.3656930687384517E-4</v>
      </c>
    </row>
    <row r="259" spans="1:25" x14ac:dyDescent="0.3">
      <c r="A259" t="s">
        <v>33</v>
      </c>
      <c r="B259" t="s">
        <v>23</v>
      </c>
      <c r="C259">
        <v>1189833</v>
      </c>
      <c r="D259" s="9">
        <v>44320</v>
      </c>
      <c r="E259" s="8" t="str">
        <f>TEXT(Table1[[#This Row],[Invoice Date]],"dd-mm-yyyy")</f>
        <v>04-05-2021</v>
      </c>
      <c r="F259" s="1" t="str">
        <f t="shared" ref="F259:F322" si="16">TEXT(D259,"mmmm")</f>
        <v>May</v>
      </c>
      <c r="G259" s="1" t="str">
        <f t="shared" ref="G259:G322" si="17">TEXT(D259,"YYYY")</f>
        <v>2021</v>
      </c>
      <c r="H259" s="1" t="str">
        <f t="shared" ref="H259:H322" si="18">TEXT(D259,"dddd")</f>
        <v>Tuesday</v>
      </c>
      <c r="I259" s="1" t="str">
        <f t="shared" ref="I259:I322" si="19">TEXT(D259,"dd")</f>
        <v>04</v>
      </c>
      <c r="J259" t="s">
        <v>30</v>
      </c>
      <c r="K259" t="s">
        <v>31</v>
      </c>
      <c r="L259" t="s">
        <v>34</v>
      </c>
      <c r="M259" t="s">
        <v>20</v>
      </c>
      <c r="N259">
        <v>50</v>
      </c>
      <c r="O259">
        <v>675</v>
      </c>
      <c r="P259">
        <v>337500</v>
      </c>
      <c r="Q259">
        <v>118125</v>
      </c>
      <c r="R259">
        <v>0.35</v>
      </c>
      <c r="S259" t="s">
        <v>23</v>
      </c>
      <c r="T259" t="str">
        <f>IF(Table1[[#This Row],[Units Sold]]&gt; 700,"High Units","low Units")</f>
        <v>low Units</v>
      </c>
      <c r="U259">
        <f>SUM(Table1[[#This Row],[Operating Profit]])/SUM(Table1[Operating Profit])*100</f>
        <v>3.5565344396188248E-2</v>
      </c>
      <c r="V259">
        <f>SUM(Table1[[#This Row],[Price per Unit]]*Table1[[#This Row],[Units Sold]])</f>
        <v>33750</v>
      </c>
      <c r="W259">
        <f>SUM(Table1[[#This Row],[Total Sales]]-Table1[[#This Row],[Operating Profit]])</f>
        <v>219375</v>
      </c>
      <c r="X259">
        <f>SUM(Table1[[#This Row],[Total Sales]]-Table1[[#This Row],[Cost]])</f>
        <v>118125</v>
      </c>
      <c r="Y259">
        <f>SUM(Table1[[#This Row],[profit/loss]])/SUM(Table1[profit/loss])</f>
        <v>3.5565344396188249E-4</v>
      </c>
    </row>
    <row r="260" spans="1:25" x14ac:dyDescent="0.3">
      <c r="A260" t="s">
        <v>33</v>
      </c>
      <c r="B260" t="s">
        <v>23</v>
      </c>
      <c r="C260">
        <v>1189833</v>
      </c>
      <c r="D260" s="9">
        <v>44321</v>
      </c>
      <c r="E260" s="8" t="str">
        <f>TEXT(Table1[[#This Row],[Invoice Date]],"dd-mm-yyyy")</f>
        <v>05-05-2021</v>
      </c>
      <c r="F260" s="1" t="str">
        <f t="shared" si="16"/>
        <v>May</v>
      </c>
      <c r="G260" s="1" t="str">
        <f t="shared" si="17"/>
        <v>2021</v>
      </c>
      <c r="H260" s="1" t="str">
        <f t="shared" si="18"/>
        <v>Wednesday</v>
      </c>
      <c r="I260" s="1" t="str">
        <f t="shared" si="19"/>
        <v>05</v>
      </c>
      <c r="J260" t="s">
        <v>30</v>
      </c>
      <c r="K260" t="s">
        <v>31</v>
      </c>
      <c r="L260" t="s">
        <v>34</v>
      </c>
      <c r="M260" t="s">
        <v>21</v>
      </c>
      <c r="N260">
        <v>60</v>
      </c>
      <c r="O260">
        <v>675</v>
      </c>
      <c r="P260">
        <v>405000</v>
      </c>
      <c r="Q260">
        <v>222750</v>
      </c>
      <c r="R260">
        <v>0.55000000000000004</v>
      </c>
      <c r="S260" t="s">
        <v>23</v>
      </c>
      <c r="T260" t="str">
        <f>IF(Table1[[#This Row],[Units Sold]]&gt; 700,"High Units","low Units")</f>
        <v>low Units</v>
      </c>
      <c r="U260">
        <f>SUM(Table1[[#This Row],[Operating Profit]])/SUM(Table1[Operating Profit])*100</f>
        <v>6.7066078004240692E-2</v>
      </c>
      <c r="V260">
        <f>SUM(Table1[[#This Row],[Price per Unit]]*Table1[[#This Row],[Units Sold]])</f>
        <v>40500</v>
      </c>
      <c r="W260">
        <f>SUM(Table1[[#This Row],[Total Sales]]-Table1[[#This Row],[Operating Profit]])</f>
        <v>182250</v>
      </c>
      <c r="X260">
        <f>SUM(Table1[[#This Row],[Total Sales]]-Table1[[#This Row],[Cost]])</f>
        <v>222750</v>
      </c>
      <c r="Y260">
        <f>SUM(Table1[[#This Row],[profit/loss]])/SUM(Table1[profit/loss])</f>
        <v>6.7066078004240698E-4</v>
      </c>
    </row>
    <row r="261" spans="1:25" x14ac:dyDescent="0.3">
      <c r="A261" t="s">
        <v>33</v>
      </c>
      <c r="B261" t="s">
        <v>23</v>
      </c>
      <c r="C261">
        <v>1189833</v>
      </c>
      <c r="D261" s="9">
        <v>44322</v>
      </c>
      <c r="E261" s="8" t="str">
        <f>TEXT(Table1[[#This Row],[Invoice Date]],"dd-mm-yyyy")</f>
        <v>06-05-2021</v>
      </c>
      <c r="F261" s="1" t="str">
        <f t="shared" si="16"/>
        <v>May</v>
      </c>
      <c r="G261" s="1" t="str">
        <f t="shared" si="17"/>
        <v>2021</v>
      </c>
      <c r="H261" s="1" t="str">
        <f t="shared" si="18"/>
        <v>Thursday</v>
      </c>
      <c r="I261" s="1" t="str">
        <f t="shared" si="19"/>
        <v>06</v>
      </c>
      <c r="J261" t="s">
        <v>30</v>
      </c>
      <c r="K261" t="s">
        <v>31</v>
      </c>
      <c r="L261" t="s">
        <v>34</v>
      </c>
      <c r="M261" t="s">
        <v>22</v>
      </c>
      <c r="N261">
        <v>65</v>
      </c>
      <c r="O261">
        <v>650</v>
      </c>
      <c r="P261">
        <v>422500</v>
      </c>
      <c r="Q261">
        <v>84500</v>
      </c>
      <c r="R261">
        <v>0.2</v>
      </c>
      <c r="S261" t="s">
        <v>23</v>
      </c>
      <c r="T261" t="str">
        <f>IF(Table1[[#This Row],[Units Sold]]&gt; 700,"High Units","low Units")</f>
        <v>low Units</v>
      </c>
      <c r="U261">
        <f>SUM(Table1[[#This Row],[Operating Profit]])/SUM(Table1[Operating Profit])*100</f>
        <v>2.544145271092408E-2</v>
      </c>
      <c r="V261">
        <f>SUM(Table1[[#This Row],[Price per Unit]]*Table1[[#This Row],[Units Sold]])</f>
        <v>42250</v>
      </c>
      <c r="W261">
        <f>SUM(Table1[[#This Row],[Total Sales]]-Table1[[#This Row],[Operating Profit]])</f>
        <v>338000</v>
      </c>
      <c r="X261">
        <f>SUM(Table1[[#This Row],[Total Sales]]-Table1[[#This Row],[Cost]])</f>
        <v>84500</v>
      </c>
      <c r="Y261">
        <f>SUM(Table1[[#This Row],[profit/loss]])/SUM(Table1[profit/loss])</f>
        <v>2.5441452710924081E-4</v>
      </c>
    </row>
    <row r="262" spans="1:25" x14ac:dyDescent="0.3">
      <c r="A262" t="s">
        <v>33</v>
      </c>
      <c r="B262" t="s">
        <v>23</v>
      </c>
      <c r="C262">
        <v>1189833</v>
      </c>
      <c r="D262" s="9">
        <v>44323</v>
      </c>
      <c r="E262" s="8" t="str">
        <f>TEXT(Table1[[#This Row],[Invoice Date]],"dd-mm-yyyy")</f>
        <v>07-05-2021</v>
      </c>
      <c r="F262" s="1" t="str">
        <f t="shared" si="16"/>
        <v>May</v>
      </c>
      <c r="G262" s="1" t="str">
        <f t="shared" si="17"/>
        <v>2021</v>
      </c>
      <c r="H262" s="1" t="str">
        <f t="shared" si="18"/>
        <v>Friday</v>
      </c>
      <c r="I262" s="1" t="str">
        <f t="shared" si="19"/>
        <v>07</v>
      </c>
      <c r="J262" t="s">
        <v>30</v>
      </c>
      <c r="K262" t="s">
        <v>31</v>
      </c>
      <c r="L262" t="s">
        <v>34</v>
      </c>
      <c r="M262" t="s">
        <v>16</v>
      </c>
      <c r="N262">
        <v>50</v>
      </c>
      <c r="O262">
        <v>850</v>
      </c>
      <c r="P262">
        <v>425000</v>
      </c>
      <c r="Q262">
        <v>170000</v>
      </c>
      <c r="R262">
        <v>0.4</v>
      </c>
      <c r="S262" t="s">
        <v>23</v>
      </c>
      <c r="T262" t="str">
        <f>IF(Table1[[#This Row],[Units Sold]]&gt; 700,"High Units","low Units")</f>
        <v>High Units</v>
      </c>
      <c r="U262">
        <f>SUM(Table1[[#This Row],[Operating Profit]])/SUM(Table1[Operating Profit])*100</f>
        <v>5.1183987702450806E-2</v>
      </c>
      <c r="V262">
        <f>SUM(Table1[[#This Row],[Price per Unit]]*Table1[[#This Row],[Units Sold]])</f>
        <v>42500</v>
      </c>
      <c r="W262">
        <f>SUM(Table1[[#This Row],[Total Sales]]-Table1[[#This Row],[Operating Profit]])</f>
        <v>255000</v>
      </c>
      <c r="X262">
        <f>SUM(Table1[[#This Row],[Total Sales]]-Table1[[#This Row],[Cost]])</f>
        <v>170000</v>
      </c>
      <c r="Y262">
        <f>SUM(Table1[[#This Row],[profit/loss]])/SUM(Table1[profit/loss])</f>
        <v>5.1183987702450807E-4</v>
      </c>
    </row>
    <row r="263" spans="1:25" x14ac:dyDescent="0.3">
      <c r="A263" t="s">
        <v>33</v>
      </c>
      <c r="B263" t="s">
        <v>23</v>
      </c>
      <c r="C263">
        <v>1189833</v>
      </c>
      <c r="D263" s="9">
        <v>44324</v>
      </c>
      <c r="E263" s="8" t="str">
        <f>TEXT(Table1[[#This Row],[Invoice Date]],"dd-mm-yyyy")</f>
        <v>08-05-2021</v>
      </c>
      <c r="F263" s="1" t="str">
        <f t="shared" si="16"/>
        <v>May</v>
      </c>
      <c r="G263" s="1" t="str">
        <f t="shared" si="17"/>
        <v>2021</v>
      </c>
      <c r="H263" s="1" t="str">
        <f t="shared" si="18"/>
        <v>Saturday</v>
      </c>
      <c r="I263" s="1" t="str">
        <f t="shared" si="19"/>
        <v>08</v>
      </c>
      <c r="J263" t="s">
        <v>30</v>
      </c>
      <c r="K263" t="s">
        <v>31</v>
      </c>
      <c r="L263" t="s">
        <v>34</v>
      </c>
      <c r="M263" t="s">
        <v>18</v>
      </c>
      <c r="N263">
        <v>55</v>
      </c>
      <c r="O263">
        <v>850</v>
      </c>
      <c r="P263">
        <v>467500</v>
      </c>
      <c r="Q263">
        <v>116875</v>
      </c>
      <c r="R263">
        <v>0.25</v>
      </c>
      <c r="S263" t="s">
        <v>23</v>
      </c>
      <c r="T263" t="str">
        <f>IF(Table1[[#This Row],[Units Sold]]&gt; 700,"High Units","low Units")</f>
        <v>High Units</v>
      </c>
      <c r="U263">
        <f>SUM(Table1[[#This Row],[Operating Profit]])/SUM(Table1[Operating Profit])*100</f>
        <v>3.5188991545434936E-2</v>
      </c>
      <c r="V263">
        <f>SUM(Table1[[#This Row],[Price per Unit]]*Table1[[#This Row],[Units Sold]])</f>
        <v>46750</v>
      </c>
      <c r="W263">
        <f>SUM(Table1[[#This Row],[Total Sales]]-Table1[[#This Row],[Operating Profit]])</f>
        <v>350625</v>
      </c>
      <c r="X263">
        <f>SUM(Table1[[#This Row],[Total Sales]]-Table1[[#This Row],[Cost]])</f>
        <v>116875</v>
      </c>
      <c r="Y263">
        <f>SUM(Table1[[#This Row],[profit/loss]])/SUM(Table1[profit/loss])</f>
        <v>3.5188991545434935E-4</v>
      </c>
    </row>
    <row r="264" spans="1:25" x14ac:dyDescent="0.3">
      <c r="A264" t="s">
        <v>33</v>
      </c>
      <c r="B264" t="s">
        <v>23</v>
      </c>
      <c r="C264">
        <v>1189833</v>
      </c>
      <c r="D264" s="9">
        <v>44325</v>
      </c>
      <c r="E264" s="8" t="str">
        <f>TEXT(Table1[[#This Row],[Invoice Date]],"dd-mm-yyyy")</f>
        <v>09-05-2021</v>
      </c>
      <c r="F264" s="1" t="str">
        <f t="shared" si="16"/>
        <v>May</v>
      </c>
      <c r="G264" s="1" t="str">
        <f t="shared" si="17"/>
        <v>2021</v>
      </c>
      <c r="H264" s="1" t="str">
        <f t="shared" si="18"/>
        <v>Sunday</v>
      </c>
      <c r="I264" s="1" t="str">
        <f t="shared" si="19"/>
        <v>09</v>
      </c>
      <c r="J264" t="s">
        <v>30</v>
      </c>
      <c r="K264" t="s">
        <v>31</v>
      </c>
      <c r="L264" t="s">
        <v>34</v>
      </c>
      <c r="M264" t="s">
        <v>19</v>
      </c>
      <c r="N264">
        <v>50</v>
      </c>
      <c r="O264">
        <v>700</v>
      </c>
      <c r="P264">
        <v>350000</v>
      </c>
      <c r="Q264">
        <v>140000</v>
      </c>
      <c r="R264">
        <v>0.4</v>
      </c>
      <c r="S264" t="s">
        <v>23</v>
      </c>
      <c r="T264" t="str">
        <f>IF(Table1[[#This Row],[Units Sold]]&gt; 700,"High Units","low Units")</f>
        <v>low Units</v>
      </c>
      <c r="U264">
        <f>SUM(Table1[[#This Row],[Operating Profit]])/SUM(Table1[Operating Profit])*100</f>
        <v>4.2151519284371261E-2</v>
      </c>
      <c r="V264">
        <f>SUM(Table1[[#This Row],[Price per Unit]]*Table1[[#This Row],[Units Sold]])</f>
        <v>35000</v>
      </c>
      <c r="W264">
        <f>SUM(Table1[[#This Row],[Total Sales]]-Table1[[#This Row],[Operating Profit]])</f>
        <v>210000</v>
      </c>
      <c r="X264">
        <f>SUM(Table1[[#This Row],[Total Sales]]-Table1[[#This Row],[Cost]])</f>
        <v>140000</v>
      </c>
      <c r="Y264">
        <f>SUM(Table1[[#This Row],[profit/loss]])/SUM(Table1[profit/loss])</f>
        <v>4.2151519284371259E-4</v>
      </c>
    </row>
    <row r="265" spans="1:25" x14ac:dyDescent="0.3">
      <c r="A265" t="s">
        <v>33</v>
      </c>
      <c r="B265" t="s">
        <v>23</v>
      </c>
      <c r="C265">
        <v>1189833</v>
      </c>
      <c r="D265" s="9">
        <v>44326</v>
      </c>
      <c r="E265" s="8" t="str">
        <f>TEXT(Table1[[#This Row],[Invoice Date]],"dd-mm-yyyy")</f>
        <v>10-05-2021</v>
      </c>
      <c r="F265" s="1" t="str">
        <f t="shared" si="16"/>
        <v>May</v>
      </c>
      <c r="G265" s="1" t="str">
        <f t="shared" si="17"/>
        <v>2021</v>
      </c>
      <c r="H265" s="1" t="str">
        <f t="shared" si="18"/>
        <v>Monday</v>
      </c>
      <c r="I265" s="1" t="str">
        <f t="shared" si="19"/>
        <v>10</v>
      </c>
      <c r="J265" t="s">
        <v>30</v>
      </c>
      <c r="K265" t="s">
        <v>31</v>
      </c>
      <c r="L265" t="s">
        <v>34</v>
      </c>
      <c r="M265" t="s">
        <v>20</v>
      </c>
      <c r="N265">
        <v>50</v>
      </c>
      <c r="O265">
        <v>650</v>
      </c>
      <c r="P265">
        <v>325000</v>
      </c>
      <c r="Q265">
        <v>113750</v>
      </c>
      <c r="R265">
        <v>0.35</v>
      </c>
      <c r="S265" t="s">
        <v>23</v>
      </c>
      <c r="T265" t="str">
        <f>IF(Table1[[#This Row],[Units Sold]]&gt; 700,"High Units","low Units")</f>
        <v>low Units</v>
      </c>
      <c r="U265">
        <f>SUM(Table1[[#This Row],[Operating Profit]])/SUM(Table1[Operating Profit])*100</f>
        <v>3.424810941855165E-2</v>
      </c>
      <c r="V265">
        <f>SUM(Table1[[#This Row],[Price per Unit]]*Table1[[#This Row],[Units Sold]])</f>
        <v>32500</v>
      </c>
      <c r="W265">
        <f>SUM(Table1[[#This Row],[Total Sales]]-Table1[[#This Row],[Operating Profit]])</f>
        <v>211250</v>
      </c>
      <c r="X265">
        <f>SUM(Table1[[#This Row],[Total Sales]]-Table1[[#This Row],[Cost]])</f>
        <v>113750</v>
      </c>
      <c r="Y265">
        <f>SUM(Table1[[#This Row],[profit/loss]])/SUM(Table1[profit/loss])</f>
        <v>3.4248109418551649E-4</v>
      </c>
    </row>
    <row r="266" spans="1:25" x14ac:dyDescent="0.3">
      <c r="A266" t="s">
        <v>33</v>
      </c>
      <c r="B266" t="s">
        <v>23</v>
      </c>
      <c r="C266">
        <v>1189833</v>
      </c>
      <c r="D266" s="9">
        <v>44327</v>
      </c>
      <c r="E266" s="8" t="str">
        <f>TEXT(Table1[[#This Row],[Invoice Date]],"dd-mm-yyyy")</f>
        <v>11-05-2021</v>
      </c>
      <c r="F266" s="1" t="str">
        <f t="shared" si="16"/>
        <v>May</v>
      </c>
      <c r="G266" s="1" t="str">
        <f t="shared" si="17"/>
        <v>2021</v>
      </c>
      <c r="H266" s="1" t="str">
        <f t="shared" si="18"/>
        <v>Tuesday</v>
      </c>
      <c r="I266" s="1" t="str">
        <f t="shared" si="19"/>
        <v>11</v>
      </c>
      <c r="J266" t="s">
        <v>30</v>
      </c>
      <c r="K266" t="s">
        <v>31</v>
      </c>
      <c r="L266" t="s">
        <v>34</v>
      </c>
      <c r="M266" t="s">
        <v>21</v>
      </c>
      <c r="N266">
        <v>60</v>
      </c>
      <c r="O266">
        <v>650</v>
      </c>
      <c r="P266">
        <v>390000</v>
      </c>
      <c r="Q266">
        <v>214500</v>
      </c>
      <c r="R266">
        <v>0.55000000000000004</v>
      </c>
      <c r="S266" t="s">
        <v>23</v>
      </c>
      <c r="T266" t="str">
        <f>IF(Table1[[#This Row],[Units Sold]]&gt; 700,"High Units","low Units")</f>
        <v>low Units</v>
      </c>
      <c r="U266">
        <f>SUM(Table1[[#This Row],[Operating Profit]])/SUM(Table1[Operating Profit])*100</f>
        <v>6.4582149189268814E-2</v>
      </c>
      <c r="V266">
        <f>SUM(Table1[[#This Row],[Price per Unit]]*Table1[[#This Row],[Units Sold]])</f>
        <v>39000</v>
      </c>
      <c r="W266">
        <f>SUM(Table1[[#This Row],[Total Sales]]-Table1[[#This Row],[Operating Profit]])</f>
        <v>175500</v>
      </c>
      <c r="X266">
        <f>SUM(Table1[[#This Row],[Total Sales]]-Table1[[#This Row],[Cost]])</f>
        <v>214500</v>
      </c>
      <c r="Y266">
        <f>SUM(Table1[[#This Row],[profit/loss]])/SUM(Table1[profit/loss])</f>
        <v>6.4582149189268813E-4</v>
      </c>
    </row>
    <row r="267" spans="1:25" x14ac:dyDescent="0.3">
      <c r="A267" t="s">
        <v>33</v>
      </c>
      <c r="B267" t="s">
        <v>23</v>
      </c>
      <c r="C267">
        <v>1189833</v>
      </c>
      <c r="D267" s="9">
        <v>44328</v>
      </c>
      <c r="E267" s="8" t="str">
        <f>TEXT(Table1[[#This Row],[Invoice Date]],"dd-mm-yyyy")</f>
        <v>12-05-2021</v>
      </c>
      <c r="F267" s="1" t="str">
        <f t="shared" si="16"/>
        <v>May</v>
      </c>
      <c r="G267" s="1" t="str">
        <f t="shared" si="17"/>
        <v>2021</v>
      </c>
      <c r="H267" s="1" t="str">
        <f t="shared" si="18"/>
        <v>Wednesday</v>
      </c>
      <c r="I267" s="1" t="str">
        <f t="shared" si="19"/>
        <v>12</v>
      </c>
      <c r="J267" t="s">
        <v>30</v>
      </c>
      <c r="K267" t="s">
        <v>31</v>
      </c>
      <c r="L267" t="s">
        <v>34</v>
      </c>
      <c r="M267" t="s">
        <v>22</v>
      </c>
      <c r="N267">
        <v>65</v>
      </c>
      <c r="O267">
        <v>700</v>
      </c>
      <c r="P267">
        <v>455000</v>
      </c>
      <c r="Q267">
        <v>91000</v>
      </c>
      <c r="R267">
        <v>0.2</v>
      </c>
      <c r="S267" t="s">
        <v>23</v>
      </c>
      <c r="T267" t="str">
        <f>IF(Table1[[#This Row],[Units Sold]]&gt; 700,"High Units","low Units")</f>
        <v>low Units</v>
      </c>
      <c r="U267">
        <f>SUM(Table1[[#This Row],[Operating Profit]])/SUM(Table1[Operating Profit])*100</f>
        <v>2.7398487534841316E-2</v>
      </c>
      <c r="V267">
        <f>SUM(Table1[[#This Row],[Price per Unit]]*Table1[[#This Row],[Units Sold]])</f>
        <v>45500</v>
      </c>
      <c r="W267">
        <f>SUM(Table1[[#This Row],[Total Sales]]-Table1[[#This Row],[Operating Profit]])</f>
        <v>364000</v>
      </c>
      <c r="X267">
        <f>SUM(Table1[[#This Row],[Total Sales]]-Table1[[#This Row],[Cost]])</f>
        <v>91000</v>
      </c>
      <c r="Y267">
        <f>SUM(Table1[[#This Row],[profit/loss]])/SUM(Table1[profit/loss])</f>
        <v>2.7398487534841318E-4</v>
      </c>
    </row>
    <row r="268" spans="1:25" x14ac:dyDescent="0.3">
      <c r="A268" t="s">
        <v>33</v>
      </c>
      <c r="B268" t="s">
        <v>23</v>
      </c>
      <c r="C268">
        <v>1189833</v>
      </c>
      <c r="D268" s="9">
        <v>44329</v>
      </c>
      <c r="E268" s="8" t="str">
        <f>TEXT(Table1[[#This Row],[Invoice Date]],"dd-mm-yyyy")</f>
        <v>13-05-2021</v>
      </c>
      <c r="F268" s="1" t="str">
        <f t="shared" si="16"/>
        <v>May</v>
      </c>
      <c r="G268" s="1" t="str">
        <f t="shared" si="17"/>
        <v>2021</v>
      </c>
      <c r="H268" s="1" t="str">
        <f t="shared" si="18"/>
        <v>Thursday</v>
      </c>
      <c r="I268" s="1" t="str">
        <f t="shared" si="19"/>
        <v>13</v>
      </c>
      <c r="J268" t="s">
        <v>30</v>
      </c>
      <c r="K268" t="s">
        <v>31</v>
      </c>
      <c r="L268" t="s">
        <v>34</v>
      </c>
      <c r="M268" t="s">
        <v>16</v>
      </c>
      <c r="N268">
        <v>50</v>
      </c>
      <c r="O268">
        <v>800</v>
      </c>
      <c r="P268">
        <v>400000</v>
      </c>
      <c r="Q268">
        <v>160000</v>
      </c>
      <c r="R268">
        <v>0.4</v>
      </c>
      <c r="S268" t="s">
        <v>23</v>
      </c>
      <c r="T268" t="str">
        <f>IF(Table1[[#This Row],[Units Sold]]&gt; 700,"High Units","low Units")</f>
        <v>High Units</v>
      </c>
      <c r="U268">
        <f>SUM(Table1[[#This Row],[Operating Profit]])/SUM(Table1[Operating Profit])*100</f>
        <v>4.8173164896424293E-2</v>
      </c>
      <c r="V268">
        <f>SUM(Table1[[#This Row],[Price per Unit]]*Table1[[#This Row],[Units Sold]])</f>
        <v>40000</v>
      </c>
      <c r="W268">
        <f>SUM(Table1[[#This Row],[Total Sales]]-Table1[[#This Row],[Operating Profit]])</f>
        <v>240000</v>
      </c>
      <c r="X268">
        <f>SUM(Table1[[#This Row],[Total Sales]]-Table1[[#This Row],[Cost]])</f>
        <v>160000</v>
      </c>
      <c r="Y268">
        <f>SUM(Table1[[#This Row],[profit/loss]])/SUM(Table1[profit/loss])</f>
        <v>4.8173164896424291E-4</v>
      </c>
    </row>
    <row r="269" spans="1:25" x14ac:dyDescent="0.3">
      <c r="A269" t="s">
        <v>33</v>
      </c>
      <c r="B269" t="s">
        <v>23</v>
      </c>
      <c r="C269">
        <v>1189833</v>
      </c>
      <c r="D269" s="9">
        <v>44330</v>
      </c>
      <c r="E269" s="8" t="str">
        <f>TEXT(Table1[[#This Row],[Invoice Date]],"dd-mm-yyyy")</f>
        <v>14-05-2021</v>
      </c>
      <c r="F269" s="1" t="str">
        <f t="shared" si="16"/>
        <v>May</v>
      </c>
      <c r="G269" s="1" t="str">
        <f t="shared" si="17"/>
        <v>2021</v>
      </c>
      <c r="H269" s="1" t="str">
        <f t="shared" si="18"/>
        <v>Friday</v>
      </c>
      <c r="I269" s="1" t="str">
        <f t="shared" si="19"/>
        <v>14</v>
      </c>
      <c r="J269" t="s">
        <v>30</v>
      </c>
      <c r="K269" t="s">
        <v>31</v>
      </c>
      <c r="L269" t="s">
        <v>34</v>
      </c>
      <c r="M269" t="s">
        <v>18</v>
      </c>
      <c r="N269">
        <v>55</v>
      </c>
      <c r="O269">
        <v>800</v>
      </c>
      <c r="P269">
        <v>440000</v>
      </c>
      <c r="Q269">
        <v>110000</v>
      </c>
      <c r="R269">
        <v>0.25</v>
      </c>
      <c r="S269" t="s">
        <v>23</v>
      </c>
      <c r="T269" t="str">
        <f>IF(Table1[[#This Row],[Units Sold]]&gt; 700,"High Units","low Units")</f>
        <v>High Units</v>
      </c>
      <c r="U269">
        <f>SUM(Table1[[#This Row],[Operating Profit]])/SUM(Table1[Operating Profit])*100</f>
        <v>3.3119050866291702E-2</v>
      </c>
      <c r="V269">
        <f>SUM(Table1[[#This Row],[Price per Unit]]*Table1[[#This Row],[Units Sold]])</f>
        <v>44000</v>
      </c>
      <c r="W269">
        <f>SUM(Table1[[#This Row],[Total Sales]]-Table1[[#This Row],[Operating Profit]])</f>
        <v>330000</v>
      </c>
      <c r="X269">
        <f>SUM(Table1[[#This Row],[Total Sales]]-Table1[[#This Row],[Cost]])</f>
        <v>110000</v>
      </c>
      <c r="Y269">
        <f>SUM(Table1[[#This Row],[profit/loss]])/SUM(Table1[profit/loss])</f>
        <v>3.31190508662917E-4</v>
      </c>
    </row>
    <row r="270" spans="1:25" x14ac:dyDescent="0.3">
      <c r="A270" t="s">
        <v>33</v>
      </c>
      <c r="B270" t="s">
        <v>23</v>
      </c>
      <c r="C270">
        <v>1189833</v>
      </c>
      <c r="D270" s="9">
        <v>44331</v>
      </c>
      <c r="E270" s="8" t="str">
        <f>TEXT(Table1[[#This Row],[Invoice Date]],"dd-mm-yyyy")</f>
        <v>15-05-2021</v>
      </c>
      <c r="F270" s="1" t="str">
        <f t="shared" si="16"/>
        <v>May</v>
      </c>
      <c r="G270" s="1" t="str">
        <f t="shared" si="17"/>
        <v>2021</v>
      </c>
      <c r="H270" s="1" t="str">
        <f t="shared" si="18"/>
        <v>Saturday</v>
      </c>
      <c r="I270" s="1" t="str">
        <f t="shared" si="19"/>
        <v>15</v>
      </c>
      <c r="J270" t="s">
        <v>30</v>
      </c>
      <c r="K270" t="s">
        <v>31</v>
      </c>
      <c r="L270" t="s">
        <v>34</v>
      </c>
      <c r="M270" t="s">
        <v>19</v>
      </c>
      <c r="N270">
        <v>50</v>
      </c>
      <c r="O270">
        <v>650</v>
      </c>
      <c r="P270">
        <v>325000</v>
      </c>
      <c r="Q270">
        <v>130000</v>
      </c>
      <c r="R270">
        <v>0.4</v>
      </c>
      <c r="S270" t="s">
        <v>23</v>
      </c>
      <c r="T270" t="str">
        <f>IF(Table1[[#This Row],[Units Sold]]&gt; 700,"High Units","low Units")</f>
        <v>low Units</v>
      </c>
      <c r="U270">
        <f>SUM(Table1[[#This Row],[Operating Profit]])/SUM(Table1[Operating Profit])*100</f>
        <v>3.9140696478344734E-2</v>
      </c>
      <c r="V270">
        <f>SUM(Table1[[#This Row],[Price per Unit]]*Table1[[#This Row],[Units Sold]])</f>
        <v>32500</v>
      </c>
      <c r="W270">
        <f>SUM(Table1[[#This Row],[Total Sales]]-Table1[[#This Row],[Operating Profit]])</f>
        <v>195000</v>
      </c>
      <c r="X270">
        <f>SUM(Table1[[#This Row],[Total Sales]]-Table1[[#This Row],[Cost]])</f>
        <v>130000</v>
      </c>
      <c r="Y270">
        <f>SUM(Table1[[#This Row],[profit/loss]])/SUM(Table1[profit/loss])</f>
        <v>3.9140696478344737E-4</v>
      </c>
    </row>
    <row r="271" spans="1:25" x14ac:dyDescent="0.3">
      <c r="A271" t="s">
        <v>33</v>
      </c>
      <c r="B271" t="s">
        <v>23</v>
      </c>
      <c r="C271">
        <v>1189833</v>
      </c>
      <c r="D271" s="9">
        <v>44332</v>
      </c>
      <c r="E271" s="8" t="str">
        <f>TEXT(Table1[[#This Row],[Invoice Date]],"dd-mm-yyyy")</f>
        <v>16-05-2021</v>
      </c>
      <c r="F271" s="1" t="str">
        <f t="shared" si="16"/>
        <v>May</v>
      </c>
      <c r="G271" s="1" t="str">
        <f t="shared" si="17"/>
        <v>2021</v>
      </c>
      <c r="H271" s="1" t="str">
        <f t="shared" si="18"/>
        <v>Sunday</v>
      </c>
      <c r="I271" s="1" t="str">
        <f t="shared" si="19"/>
        <v>16</v>
      </c>
      <c r="J271" t="s">
        <v>30</v>
      </c>
      <c r="K271" t="s">
        <v>31</v>
      </c>
      <c r="L271" t="s">
        <v>34</v>
      </c>
      <c r="M271" t="s">
        <v>20</v>
      </c>
      <c r="N271">
        <v>50</v>
      </c>
      <c r="O271">
        <v>625</v>
      </c>
      <c r="P271">
        <v>312500</v>
      </c>
      <c r="Q271">
        <v>109375</v>
      </c>
      <c r="R271">
        <v>0.35</v>
      </c>
      <c r="S271" t="s">
        <v>23</v>
      </c>
      <c r="T271" t="str">
        <f>IF(Table1[[#This Row],[Units Sold]]&gt; 700,"High Units","low Units")</f>
        <v>low Units</v>
      </c>
      <c r="U271">
        <f>SUM(Table1[[#This Row],[Operating Profit]])/SUM(Table1[Operating Profit])*100</f>
        <v>3.2930874440915039E-2</v>
      </c>
      <c r="V271">
        <f>SUM(Table1[[#This Row],[Price per Unit]]*Table1[[#This Row],[Units Sold]])</f>
        <v>31250</v>
      </c>
      <c r="W271">
        <f>SUM(Table1[[#This Row],[Total Sales]]-Table1[[#This Row],[Operating Profit]])</f>
        <v>203125</v>
      </c>
      <c r="X271">
        <f>SUM(Table1[[#This Row],[Total Sales]]-Table1[[#This Row],[Cost]])</f>
        <v>109375</v>
      </c>
      <c r="Y271">
        <f>SUM(Table1[[#This Row],[profit/loss]])/SUM(Table1[profit/loss])</f>
        <v>3.2930874440915042E-4</v>
      </c>
    </row>
    <row r="272" spans="1:25" x14ac:dyDescent="0.3">
      <c r="A272" t="s">
        <v>33</v>
      </c>
      <c r="B272" t="s">
        <v>23</v>
      </c>
      <c r="C272">
        <v>1189833</v>
      </c>
      <c r="D272" s="9">
        <v>44333</v>
      </c>
      <c r="E272" s="8" t="str">
        <f>TEXT(Table1[[#This Row],[Invoice Date]],"dd-mm-yyyy")</f>
        <v>17-05-2021</v>
      </c>
      <c r="F272" s="1" t="str">
        <f t="shared" si="16"/>
        <v>May</v>
      </c>
      <c r="G272" s="1" t="str">
        <f t="shared" si="17"/>
        <v>2021</v>
      </c>
      <c r="H272" s="1" t="str">
        <f t="shared" si="18"/>
        <v>Monday</v>
      </c>
      <c r="I272" s="1" t="str">
        <f t="shared" si="19"/>
        <v>17</v>
      </c>
      <c r="J272" t="s">
        <v>30</v>
      </c>
      <c r="K272" t="s">
        <v>31</v>
      </c>
      <c r="L272" t="s">
        <v>34</v>
      </c>
      <c r="M272" t="s">
        <v>21</v>
      </c>
      <c r="N272">
        <v>60</v>
      </c>
      <c r="O272">
        <v>600</v>
      </c>
      <c r="P272">
        <v>360000</v>
      </c>
      <c r="Q272">
        <v>198000</v>
      </c>
      <c r="R272">
        <v>0.55000000000000004</v>
      </c>
      <c r="S272" t="s">
        <v>23</v>
      </c>
      <c r="T272" t="str">
        <f>IF(Table1[[#This Row],[Units Sold]]&gt; 700,"High Units","low Units")</f>
        <v>low Units</v>
      </c>
      <c r="U272">
        <f>SUM(Table1[[#This Row],[Operating Profit]])/SUM(Table1[Operating Profit])*100</f>
        <v>5.9614291559325065E-2</v>
      </c>
      <c r="V272">
        <f>SUM(Table1[[#This Row],[Price per Unit]]*Table1[[#This Row],[Units Sold]])</f>
        <v>36000</v>
      </c>
      <c r="W272">
        <f>SUM(Table1[[#This Row],[Total Sales]]-Table1[[#This Row],[Operating Profit]])</f>
        <v>162000</v>
      </c>
      <c r="X272">
        <f>SUM(Table1[[#This Row],[Total Sales]]-Table1[[#This Row],[Cost]])</f>
        <v>198000</v>
      </c>
      <c r="Y272">
        <f>SUM(Table1[[#This Row],[profit/loss]])/SUM(Table1[profit/loss])</f>
        <v>5.9614291559325066E-4</v>
      </c>
    </row>
    <row r="273" spans="1:25" x14ac:dyDescent="0.3">
      <c r="A273" t="s">
        <v>33</v>
      </c>
      <c r="B273" t="s">
        <v>23</v>
      </c>
      <c r="C273">
        <v>1189833</v>
      </c>
      <c r="D273" s="9">
        <v>44334</v>
      </c>
      <c r="E273" s="8" t="str">
        <f>TEXT(Table1[[#This Row],[Invoice Date]],"dd-mm-yyyy")</f>
        <v>18-05-2021</v>
      </c>
      <c r="F273" s="1" t="str">
        <f t="shared" si="16"/>
        <v>May</v>
      </c>
      <c r="G273" s="1" t="str">
        <f t="shared" si="17"/>
        <v>2021</v>
      </c>
      <c r="H273" s="1" t="str">
        <f t="shared" si="18"/>
        <v>Tuesday</v>
      </c>
      <c r="I273" s="1" t="str">
        <f t="shared" si="19"/>
        <v>18</v>
      </c>
      <c r="J273" t="s">
        <v>30</v>
      </c>
      <c r="K273" t="s">
        <v>31</v>
      </c>
      <c r="L273" t="s">
        <v>34</v>
      </c>
      <c r="M273" t="s">
        <v>22</v>
      </c>
      <c r="N273">
        <v>65</v>
      </c>
      <c r="O273">
        <v>650</v>
      </c>
      <c r="P273">
        <v>422500</v>
      </c>
      <c r="Q273">
        <v>84500</v>
      </c>
      <c r="R273">
        <v>0.2</v>
      </c>
      <c r="S273" t="s">
        <v>23</v>
      </c>
      <c r="T273" t="str">
        <f>IF(Table1[[#This Row],[Units Sold]]&gt; 700,"High Units","low Units")</f>
        <v>low Units</v>
      </c>
      <c r="U273">
        <f>SUM(Table1[[#This Row],[Operating Profit]])/SUM(Table1[Operating Profit])*100</f>
        <v>2.544145271092408E-2</v>
      </c>
      <c r="V273">
        <f>SUM(Table1[[#This Row],[Price per Unit]]*Table1[[#This Row],[Units Sold]])</f>
        <v>42250</v>
      </c>
      <c r="W273">
        <f>SUM(Table1[[#This Row],[Total Sales]]-Table1[[#This Row],[Operating Profit]])</f>
        <v>338000</v>
      </c>
      <c r="X273">
        <f>SUM(Table1[[#This Row],[Total Sales]]-Table1[[#This Row],[Cost]])</f>
        <v>84500</v>
      </c>
      <c r="Y273">
        <f>SUM(Table1[[#This Row],[profit/loss]])/SUM(Table1[profit/loss])</f>
        <v>2.5441452710924081E-4</v>
      </c>
    </row>
    <row r="274" spans="1:25" x14ac:dyDescent="0.3">
      <c r="A274" t="s">
        <v>33</v>
      </c>
      <c r="B274" t="s">
        <v>23</v>
      </c>
      <c r="C274">
        <v>1189833</v>
      </c>
      <c r="D274" s="9">
        <v>44335</v>
      </c>
      <c r="E274" s="8" t="str">
        <f>TEXT(Table1[[#This Row],[Invoice Date]],"dd-mm-yyyy")</f>
        <v>19-05-2021</v>
      </c>
      <c r="F274" s="1" t="str">
        <f t="shared" si="16"/>
        <v>May</v>
      </c>
      <c r="G274" s="1" t="str">
        <f t="shared" si="17"/>
        <v>2021</v>
      </c>
      <c r="H274" s="1" t="str">
        <f t="shared" si="18"/>
        <v>Wednesday</v>
      </c>
      <c r="I274" s="1" t="str">
        <f t="shared" si="19"/>
        <v>19</v>
      </c>
      <c r="J274" t="s">
        <v>30</v>
      </c>
      <c r="K274" t="s">
        <v>31</v>
      </c>
      <c r="L274" t="s">
        <v>34</v>
      </c>
      <c r="M274" t="s">
        <v>16</v>
      </c>
      <c r="N274">
        <v>50</v>
      </c>
      <c r="O274">
        <v>825</v>
      </c>
      <c r="P274">
        <v>412500</v>
      </c>
      <c r="Q274">
        <v>165000</v>
      </c>
      <c r="R274">
        <v>0.4</v>
      </c>
      <c r="S274" t="s">
        <v>23</v>
      </c>
      <c r="T274" t="str">
        <f>IF(Table1[[#This Row],[Units Sold]]&gt; 700,"High Units","low Units")</f>
        <v>High Units</v>
      </c>
      <c r="U274">
        <f>SUM(Table1[[#This Row],[Operating Profit]])/SUM(Table1[Operating Profit])*100</f>
        <v>4.9678576299437546E-2</v>
      </c>
      <c r="V274">
        <f>SUM(Table1[[#This Row],[Price per Unit]]*Table1[[#This Row],[Units Sold]])</f>
        <v>41250</v>
      </c>
      <c r="W274">
        <f>SUM(Table1[[#This Row],[Total Sales]]-Table1[[#This Row],[Operating Profit]])</f>
        <v>247500</v>
      </c>
      <c r="X274">
        <f>SUM(Table1[[#This Row],[Total Sales]]-Table1[[#This Row],[Cost]])</f>
        <v>165000</v>
      </c>
      <c r="Y274">
        <f>SUM(Table1[[#This Row],[profit/loss]])/SUM(Table1[profit/loss])</f>
        <v>4.9678576299437549E-4</v>
      </c>
    </row>
    <row r="275" spans="1:25" x14ac:dyDescent="0.3">
      <c r="A275" t="s">
        <v>33</v>
      </c>
      <c r="B275" t="s">
        <v>23</v>
      </c>
      <c r="C275">
        <v>1189833</v>
      </c>
      <c r="D275" s="9">
        <v>44336</v>
      </c>
      <c r="E275" s="8" t="str">
        <f>TEXT(Table1[[#This Row],[Invoice Date]],"dd-mm-yyyy")</f>
        <v>20-05-2021</v>
      </c>
      <c r="F275" s="1" t="str">
        <f t="shared" si="16"/>
        <v>May</v>
      </c>
      <c r="G275" s="1" t="str">
        <f t="shared" si="17"/>
        <v>2021</v>
      </c>
      <c r="H275" s="1" t="str">
        <f t="shared" si="18"/>
        <v>Thursday</v>
      </c>
      <c r="I275" s="1" t="str">
        <f t="shared" si="19"/>
        <v>20</v>
      </c>
      <c r="J275" t="s">
        <v>30</v>
      </c>
      <c r="K275" t="s">
        <v>31</v>
      </c>
      <c r="L275" t="s">
        <v>34</v>
      </c>
      <c r="M275" t="s">
        <v>18</v>
      </c>
      <c r="N275">
        <v>55</v>
      </c>
      <c r="O275">
        <v>825</v>
      </c>
      <c r="P275">
        <v>453750</v>
      </c>
      <c r="Q275">
        <v>113438</v>
      </c>
      <c r="R275">
        <v>0.25</v>
      </c>
      <c r="S275" t="s">
        <v>23</v>
      </c>
      <c r="T275" t="str">
        <f>IF(Table1[[#This Row],[Units Sold]]&gt; 700,"High Units","low Units")</f>
        <v>High Units</v>
      </c>
      <c r="U275">
        <f>SUM(Table1[[#This Row],[Operating Profit]])/SUM(Table1[Operating Profit])*100</f>
        <v>3.4154171747003616E-2</v>
      </c>
      <c r="V275">
        <f>SUM(Table1[[#This Row],[Price per Unit]]*Table1[[#This Row],[Units Sold]])</f>
        <v>45375</v>
      </c>
      <c r="W275">
        <f>SUM(Table1[[#This Row],[Total Sales]]-Table1[[#This Row],[Operating Profit]])</f>
        <v>340312</v>
      </c>
      <c r="X275">
        <f>SUM(Table1[[#This Row],[Total Sales]]-Table1[[#This Row],[Cost]])</f>
        <v>113438</v>
      </c>
      <c r="Y275">
        <f>SUM(Table1[[#This Row],[profit/loss]])/SUM(Table1[profit/loss])</f>
        <v>3.4154171747003618E-4</v>
      </c>
    </row>
    <row r="276" spans="1:25" x14ac:dyDescent="0.3">
      <c r="A276" t="s">
        <v>33</v>
      </c>
      <c r="B276" t="s">
        <v>23</v>
      </c>
      <c r="C276">
        <v>1189833</v>
      </c>
      <c r="D276" s="9">
        <v>44337</v>
      </c>
      <c r="E276" s="8" t="str">
        <f>TEXT(Table1[[#This Row],[Invoice Date]],"dd-mm-yyyy")</f>
        <v>21-05-2021</v>
      </c>
      <c r="F276" s="1" t="str">
        <f t="shared" si="16"/>
        <v>May</v>
      </c>
      <c r="G276" s="1" t="str">
        <f t="shared" si="17"/>
        <v>2021</v>
      </c>
      <c r="H276" s="1" t="str">
        <f t="shared" si="18"/>
        <v>Friday</v>
      </c>
      <c r="I276" s="1" t="str">
        <f t="shared" si="19"/>
        <v>21</v>
      </c>
      <c r="J276" t="s">
        <v>30</v>
      </c>
      <c r="K276" t="s">
        <v>31</v>
      </c>
      <c r="L276" t="s">
        <v>34</v>
      </c>
      <c r="M276" t="s">
        <v>19</v>
      </c>
      <c r="N276">
        <v>50</v>
      </c>
      <c r="O276">
        <v>675</v>
      </c>
      <c r="P276">
        <v>337500</v>
      </c>
      <c r="Q276">
        <v>135000</v>
      </c>
      <c r="R276">
        <v>0.4</v>
      </c>
      <c r="S276" t="s">
        <v>23</v>
      </c>
      <c r="T276" t="str">
        <f>IF(Table1[[#This Row],[Units Sold]]&gt; 700,"High Units","low Units")</f>
        <v>low Units</v>
      </c>
      <c r="U276">
        <f>SUM(Table1[[#This Row],[Operating Profit]])/SUM(Table1[Operating Profit])*100</f>
        <v>4.0646107881357994E-2</v>
      </c>
      <c r="V276">
        <f>SUM(Table1[[#This Row],[Price per Unit]]*Table1[[#This Row],[Units Sold]])</f>
        <v>33750</v>
      </c>
      <c r="W276">
        <f>SUM(Table1[[#This Row],[Total Sales]]-Table1[[#This Row],[Operating Profit]])</f>
        <v>202500</v>
      </c>
      <c r="X276">
        <f>SUM(Table1[[#This Row],[Total Sales]]-Table1[[#This Row],[Cost]])</f>
        <v>135000</v>
      </c>
      <c r="Y276">
        <f>SUM(Table1[[#This Row],[profit/loss]])/SUM(Table1[profit/loss])</f>
        <v>4.0646107881357995E-4</v>
      </c>
    </row>
    <row r="277" spans="1:25" x14ac:dyDescent="0.3">
      <c r="A277" t="s">
        <v>33</v>
      </c>
      <c r="B277" t="s">
        <v>23</v>
      </c>
      <c r="C277">
        <v>1189833</v>
      </c>
      <c r="D277" s="9">
        <v>44338</v>
      </c>
      <c r="E277" s="8" t="str">
        <f>TEXT(Table1[[#This Row],[Invoice Date]],"dd-mm-yyyy")</f>
        <v>22-05-2021</v>
      </c>
      <c r="F277" s="1" t="str">
        <f t="shared" si="16"/>
        <v>May</v>
      </c>
      <c r="G277" s="1" t="str">
        <f t="shared" si="17"/>
        <v>2021</v>
      </c>
      <c r="H277" s="1" t="str">
        <f t="shared" si="18"/>
        <v>Saturday</v>
      </c>
      <c r="I277" s="1" t="str">
        <f t="shared" si="19"/>
        <v>22</v>
      </c>
      <c r="J277" t="s">
        <v>30</v>
      </c>
      <c r="K277" t="s">
        <v>31</v>
      </c>
      <c r="L277" t="s">
        <v>34</v>
      </c>
      <c r="M277" t="s">
        <v>20</v>
      </c>
      <c r="N277">
        <v>50</v>
      </c>
      <c r="O277">
        <v>650</v>
      </c>
      <c r="P277">
        <v>325000</v>
      </c>
      <c r="Q277">
        <v>113750</v>
      </c>
      <c r="R277">
        <v>0.35</v>
      </c>
      <c r="S277" t="s">
        <v>23</v>
      </c>
      <c r="T277" t="str">
        <f>IF(Table1[[#This Row],[Units Sold]]&gt; 700,"High Units","low Units")</f>
        <v>low Units</v>
      </c>
      <c r="U277">
        <f>SUM(Table1[[#This Row],[Operating Profit]])/SUM(Table1[Operating Profit])*100</f>
        <v>3.424810941855165E-2</v>
      </c>
      <c r="V277">
        <f>SUM(Table1[[#This Row],[Price per Unit]]*Table1[[#This Row],[Units Sold]])</f>
        <v>32500</v>
      </c>
      <c r="W277">
        <f>SUM(Table1[[#This Row],[Total Sales]]-Table1[[#This Row],[Operating Profit]])</f>
        <v>211250</v>
      </c>
      <c r="X277">
        <f>SUM(Table1[[#This Row],[Total Sales]]-Table1[[#This Row],[Cost]])</f>
        <v>113750</v>
      </c>
      <c r="Y277">
        <f>SUM(Table1[[#This Row],[profit/loss]])/SUM(Table1[profit/loss])</f>
        <v>3.4248109418551649E-4</v>
      </c>
    </row>
    <row r="278" spans="1:25" x14ac:dyDescent="0.3">
      <c r="A278" t="s">
        <v>33</v>
      </c>
      <c r="B278" t="s">
        <v>23</v>
      </c>
      <c r="C278">
        <v>1189833</v>
      </c>
      <c r="D278" s="9">
        <v>44339</v>
      </c>
      <c r="E278" s="8" t="str">
        <f>TEXT(Table1[[#This Row],[Invoice Date]],"dd-mm-yyyy")</f>
        <v>23-05-2021</v>
      </c>
      <c r="F278" s="1" t="str">
        <f t="shared" si="16"/>
        <v>May</v>
      </c>
      <c r="G278" s="1" t="str">
        <f t="shared" si="17"/>
        <v>2021</v>
      </c>
      <c r="H278" s="1" t="str">
        <f t="shared" si="18"/>
        <v>Sunday</v>
      </c>
      <c r="I278" s="1" t="str">
        <f t="shared" si="19"/>
        <v>23</v>
      </c>
      <c r="J278" t="s">
        <v>30</v>
      </c>
      <c r="K278" t="s">
        <v>31</v>
      </c>
      <c r="L278" t="s">
        <v>34</v>
      </c>
      <c r="M278" t="s">
        <v>21</v>
      </c>
      <c r="N278">
        <v>60</v>
      </c>
      <c r="O278">
        <v>600</v>
      </c>
      <c r="P278">
        <v>360000</v>
      </c>
      <c r="Q278">
        <v>198000</v>
      </c>
      <c r="R278">
        <v>0.55000000000000004</v>
      </c>
      <c r="S278" t="s">
        <v>23</v>
      </c>
      <c r="T278" t="str">
        <f>IF(Table1[[#This Row],[Units Sold]]&gt; 700,"High Units","low Units")</f>
        <v>low Units</v>
      </c>
      <c r="U278">
        <f>SUM(Table1[[#This Row],[Operating Profit]])/SUM(Table1[Operating Profit])*100</f>
        <v>5.9614291559325065E-2</v>
      </c>
      <c r="V278">
        <f>SUM(Table1[[#This Row],[Price per Unit]]*Table1[[#This Row],[Units Sold]])</f>
        <v>36000</v>
      </c>
      <c r="W278">
        <f>SUM(Table1[[#This Row],[Total Sales]]-Table1[[#This Row],[Operating Profit]])</f>
        <v>162000</v>
      </c>
      <c r="X278">
        <f>SUM(Table1[[#This Row],[Total Sales]]-Table1[[#This Row],[Cost]])</f>
        <v>198000</v>
      </c>
      <c r="Y278">
        <f>SUM(Table1[[#This Row],[profit/loss]])/SUM(Table1[profit/loss])</f>
        <v>5.9614291559325066E-4</v>
      </c>
    </row>
    <row r="279" spans="1:25" x14ac:dyDescent="0.3">
      <c r="A279" t="s">
        <v>33</v>
      </c>
      <c r="B279" t="s">
        <v>23</v>
      </c>
      <c r="C279">
        <v>1189833</v>
      </c>
      <c r="D279" s="9">
        <v>44340</v>
      </c>
      <c r="E279" s="8" t="str">
        <f>TEXT(Table1[[#This Row],[Invoice Date]],"dd-mm-yyyy")</f>
        <v>24-05-2021</v>
      </c>
      <c r="F279" s="1" t="str">
        <f t="shared" si="16"/>
        <v>May</v>
      </c>
      <c r="G279" s="1" t="str">
        <f t="shared" si="17"/>
        <v>2021</v>
      </c>
      <c r="H279" s="1" t="str">
        <f t="shared" si="18"/>
        <v>Monday</v>
      </c>
      <c r="I279" s="1" t="str">
        <f t="shared" si="19"/>
        <v>24</v>
      </c>
      <c r="J279" t="s">
        <v>30</v>
      </c>
      <c r="K279" t="s">
        <v>31</v>
      </c>
      <c r="L279" t="s">
        <v>34</v>
      </c>
      <c r="M279" t="s">
        <v>22</v>
      </c>
      <c r="N279">
        <v>65</v>
      </c>
      <c r="O279">
        <v>700</v>
      </c>
      <c r="P279">
        <v>455000</v>
      </c>
      <c r="Q279">
        <v>91000</v>
      </c>
      <c r="R279">
        <v>0.2</v>
      </c>
      <c r="S279" t="s">
        <v>23</v>
      </c>
      <c r="T279" t="str">
        <f>IF(Table1[[#This Row],[Units Sold]]&gt; 700,"High Units","low Units")</f>
        <v>low Units</v>
      </c>
      <c r="U279">
        <f>SUM(Table1[[#This Row],[Operating Profit]])/SUM(Table1[Operating Profit])*100</f>
        <v>2.7398487534841316E-2</v>
      </c>
      <c r="V279">
        <f>SUM(Table1[[#This Row],[Price per Unit]]*Table1[[#This Row],[Units Sold]])</f>
        <v>45500</v>
      </c>
      <c r="W279">
        <f>SUM(Table1[[#This Row],[Total Sales]]-Table1[[#This Row],[Operating Profit]])</f>
        <v>364000</v>
      </c>
      <c r="X279">
        <f>SUM(Table1[[#This Row],[Total Sales]]-Table1[[#This Row],[Cost]])</f>
        <v>91000</v>
      </c>
      <c r="Y279">
        <f>SUM(Table1[[#This Row],[profit/loss]])/SUM(Table1[profit/loss])</f>
        <v>2.7398487534841318E-4</v>
      </c>
    </row>
    <row r="280" spans="1:25" x14ac:dyDescent="0.3">
      <c r="A280" t="s">
        <v>33</v>
      </c>
      <c r="B280" t="s">
        <v>23</v>
      </c>
      <c r="C280">
        <v>1189833</v>
      </c>
      <c r="D280" s="9">
        <v>44341</v>
      </c>
      <c r="E280" s="8" t="str">
        <f>TEXT(Table1[[#This Row],[Invoice Date]],"dd-mm-yyyy")</f>
        <v>25-05-2021</v>
      </c>
      <c r="F280" s="1" t="str">
        <f t="shared" si="16"/>
        <v>May</v>
      </c>
      <c r="G280" s="1" t="str">
        <f t="shared" si="17"/>
        <v>2021</v>
      </c>
      <c r="H280" s="1" t="str">
        <f t="shared" si="18"/>
        <v>Tuesday</v>
      </c>
      <c r="I280" s="1" t="str">
        <f t="shared" si="19"/>
        <v>25</v>
      </c>
      <c r="J280" t="s">
        <v>30</v>
      </c>
      <c r="K280" t="s">
        <v>31</v>
      </c>
      <c r="L280" t="s">
        <v>34</v>
      </c>
      <c r="M280" t="s">
        <v>16</v>
      </c>
      <c r="N280">
        <v>50</v>
      </c>
      <c r="O280">
        <v>900</v>
      </c>
      <c r="P280">
        <v>450000</v>
      </c>
      <c r="Q280">
        <v>180000</v>
      </c>
      <c r="R280">
        <v>0.4</v>
      </c>
      <c r="S280" t="s">
        <v>23</v>
      </c>
      <c r="T280" t="str">
        <f>IF(Table1[[#This Row],[Units Sold]]&gt; 700,"High Units","low Units")</f>
        <v>High Units</v>
      </c>
      <c r="U280">
        <f>SUM(Table1[[#This Row],[Operating Profit]])/SUM(Table1[Operating Profit])*100</f>
        <v>5.4194810508477333E-2</v>
      </c>
      <c r="V280">
        <f>SUM(Table1[[#This Row],[Price per Unit]]*Table1[[#This Row],[Units Sold]])</f>
        <v>45000</v>
      </c>
      <c r="W280">
        <f>SUM(Table1[[#This Row],[Total Sales]]-Table1[[#This Row],[Operating Profit]])</f>
        <v>270000</v>
      </c>
      <c r="X280">
        <f>SUM(Table1[[#This Row],[Total Sales]]-Table1[[#This Row],[Cost]])</f>
        <v>180000</v>
      </c>
      <c r="Y280">
        <f>SUM(Table1[[#This Row],[profit/loss]])/SUM(Table1[profit/loss])</f>
        <v>5.4194810508477334E-4</v>
      </c>
    </row>
    <row r="281" spans="1:25" x14ac:dyDescent="0.3">
      <c r="A281" t="s">
        <v>33</v>
      </c>
      <c r="B281" t="s">
        <v>23</v>
      </c>
      <c r="C281">
        <v>1189833</v>
      </c>
      <c r="D281" s="9">
        <v>44342</v>
      </c>
      <c r="E281" s="8" t="str">
        <f>TEXT(Table1[[#This Row],[Invoice Date]],"dd-mm-yyyy")</f>
        <v>26-05-2021</v>
      </c>
      <c r="F281" s="1" t="str">
        <f t="shared" si="16"/>
        <v>May</v>
      </c>
      <c r="G281" s="1" t="str">
        <f t="shared" si="17"/>
        <v>2021</v>
      </c>
      <c r="H281" s="1" t="str">
        <f t="shared" si="18"/>
        <v>Wednesday</v>
      </c>
      <c r="I281" s="1" t="str">
        <f t="shared" si="19"/>
        <v>26</v>
      </c>
      <c r="J281" t="s">
        <v>30</v>
      </c>
      <c r="K281" t="s">
        <v>31</v>
      </c>
      <c r="L281" t="s">
        <v>34</v>
      </c>
      <c r="M281" t="s">
        <v>18</v>
      </c>
      <c r="N281">
        <v>55</v>
      </c>
      <c r="O281">
        <v>900</v>
      </c>
      <c r="P281">
        <v>495000</v>
      </c>
      <c r="Q281">
        <v>123750</v>
      </c>
      <c r="R281">
        <v>0.25</v>
      </c>
      <c r="S281" t="s">
        <v>23</v>
      </c>
      <c r="T281" t="str">
        <f>IF(Table1[[#This Row],[Units Sold]]&gt; 700,"High Units","low Units")</f>
        <v>High Units</v>
      </c>
      <c r="U281">
        <f>SUM(Table1[[#This Row],[Operating Profit]])/SUM(Table1[Operating Profit])*100</f>
        <v>3.7258932224578163E-2</v>
      </c>
      <c r="V281">
        <f>SUM(Table1[[#This Row],[Price per Unit]]*Table1[[#This Row],[Units Sold]])</f>
        <v>49500</v>
      </c>
      <c r="W281">
        <f>SUM(Table1[[#This Row],[Total Sales]]-Table1[[#This Row],[Operating Profit]])</f>
        <v>371250</v>
      </c>
      <c r="X281">
        <f>SUM(Table1[[#This Row],[Total Sales]]-Table1[[#This Row],[Cost]])</f>
        <v>123750</v>
      </c>
      <c r="Y281">
        <f>SUM(Table1[[#This Row],[profit/loss]])/SUM(Table1[profit/loss])</f>
        <v>3.7258932224578165E-4</v>
      </c>
    </row>
    <row r="282" spans="1:25" x14ac:dyDescent="0.3">
      <c r="A282" t="s">
        <v>33</v>
      </c>
      <c r="B282" t="s">
        <v>23</v>
      </c>
      <c r="C282">
        <v>1189833</v>
      </c>
      <c r="D282" s="9">
        <v>44343</v>
      </c>
      <c r="E282" s="8" t="str">
        <f>TEXT(Table1[[#This Row],[Invoice Date]],"dd-mm-yyyy")</f>
        <v>27-05-2021</v>
      </c>
      <c r="F282" s="1" t="str">
        <f t="shared" si="16"/>
        <v>May</v>
      </c>
      <c r="G282" s="1" t="str">
        <f t="shared" si="17"/>
        <v>2021</v>
      </c>
      <c r="H282" s="1" t="str">
        <f t="shared" si="18"/>
        <v>Thursday</v>
      </c>
      <c r="I282" s="1" t="str">
        <f t="shared" si="19"/>
        <v>27</v>
      </c>
      <c r="J282" t="s">
        <v>30</v>
      </c>
      <c r="K282" t="s">
        <v>31</v>
      </c>
      <c r="L282" t="s">
        <v>34</v>
      </c>
      <c r="M282" t="s">
        <v>19</v>
      </c>
      <c r="N282">
        <v>50</v>
      </c>
      <c r="O282">
        <v>700</v>
      </c>
      <c r="P282">
        <v>350000</v>
      </c>
      <c r="Q282">
        <v>140000</v>
      </c>
      <c r="R282">
        <v>0.4</v>
      </c>
      <c r="S282" t="s">
        <v>23</v>
      </c>
      <c r="T282" t="str">
        <f>IF(Table1[[#This Row],[Units Sold]]&gt; 700,"High Units","low Units")</f>
        <v>low Units</v>
      </c>
      <c r="U282">
        <f>SUM(Table1[[#This Row],[Operating Profit]])/SUM(Table1[Operating Profit])*100</f>
        <v>4.2151519284371261E-2</v>
      </c>
      <c r="V282">
        <f>SUM(Table1[[#This Row],[Price per Unit]]*Table1[[#This Row],[Units Sold]])</f>
        <v>35000</v>
      </c>
      <c r="W282">
        <f>SUM(Table1[[#This Row],[Total Sales]]-Table1[[#This Row],[Operating Profit]])</f>
        <v>210000</v>
      </c>
      <c r="X282">
        <f>SUM(Table1[[#This Row],[Total Sales]]-Table1[[#This Row],[Cost]])</f>
        <v>140000</v>
      </c>
      <c r="Y282">
        <f>SUM(Table1[[#This Row],[profit/loss]])/SUM(Table1[profit/loss])</f>
        <v>4.2151519284371259E-4</v>
      </c>
    </row>
    <row r="283" spans="1:25" x14ac:dyDescent="0.3">
      <c r="A283" t="s">
        <v>33</v>
      </c>
      <c r="B283" t="s">
        <v>23</v>
      </c>
      <c r="C283">
        <v>1189833</v>
      </c>
      <c r="D283" s="9">
        <v>44344</v>
      </c>
      <c r="E283" s="8" t="str">
        <f>TEXT(Table1[[#This Row],[Invoice Date]],"dd-mm-yyyy")</f>
        <v>28-05-2021</v>
      </c>
      <c r="F283" s="1" t="str">
        <f t="shared" si="16"/>
        <v>May</v>
      </c>
      <c r="G283" s="1" t="str">
        <f t="shared" si="17"/>
        <v>2021</v>
      </c>
      <c r="H283" s="1" t="str">
        <f t="shared" si="18"/>
        <v>Friday</v>
      </c>
      <c r="I283" s="1" t="str">
        <f t="shared" si="19"/>
        <v>28</v>
      </c>
      <c r="J283" t="s">
        <v>30</v>
      </c>
      <c r="K283" t="s">
        <v>31</v>
      </c>
      <c r="L283" t="s">
        <v>34</v>
      </c>
      <c r="M283" t="s">
        <v>20</v>
      </c>
      <c r="N283">
        <v>50</v>
      </c>
      <c r="O283">
        <v>700</v>
      </c>
      <c r="P283">
        <v>350000</v>
      </c>
      <c r="Q283">
        <v>122500</v>
      </c>
      <c r="R283">
        <v>0.35</v>
      </c>
      <c r="S283" t="s">
        <v>23</v>
      </c>
      <c r="T283" t="str">
        <f>IF(Table1[[#This Row],[Units Sold]]&gt; 700,"High Units","low Units")</f>
        <v>low Units</v>
      </c>
      <c r="U283">
        <f>SUM(Table1[[#This Row],[Operating Profit]])/SUM(Table1[Operating Profit])*100</f>
        <v>3.6882579373824852E-2</v>
      </c>
      <c r="V283">
        <f>SUM(Table1[[#This Row],[Price per Unit]]*Table1[[#This Row],[Units Sold]])</f>
        <v>35000</v>
      </c>
      <c r="W283">
        <f>SUM(Table1[[#This Row],[Total Sales]]-Table1[[#This Row],[Operating Profit]])</f>
        <v>227500</v>
      </c>
      <c r="X283">
        <f>SUM(Table1[[#This Row],[Total Sales]]-Table1[[#This Row],[Cost]])</f>
        <v>122500</v>
      </c>
      <c r="Y283">
        <f>SUM(Table1[[#This Row],[profit/loss]])/SUM(Table1[profit/loss])</f>
        <v>3.688257937382485E-4</v>
      </c>
    </row>
    <row r="284" spans="1:25" x14ac:dyDescent="0.3">
      <c r="A284" t="s">
        <v>33</v>
      </c>
      <c r="B284" t="s">
        <v>23</v>
      </c>
      <c r="C284">
        <v>1189833</v>
      </c>
      <c r="D284" s="9">
        <v>44345</v>
      </c>
      <c r="E284" s="8" t="str">
        <f>TEXT(Table1[[#This Row],[Invoice Date]],"dd-mm-yyyy")</f>
        <v>29-05-2021</v>
      </c>
      <c r="F284" s="1" t="str">
        <f t="shared" si="16"/>
        <v>May</v>
      </c>
      <c r="G284" s="1" t="str">
        <f t="shared" si="17"/>
        <v>2021</v>
      </c>
      <c r="H284" s="1" t="str">
        <f t="shared" si="18"/>
        <v>Saturday</v>
      </c>
      <c r="I284" s="1" t="str">
        <f t="shared" si="19"/>
        <v>29</v>
      </c>
      <c r="J284" t="s">
        <v>30</v>
      </c>
      <c r="K284" t="s">
        <v>31</v>
      </c>
      <c r="L284" t="s">
        <v>34</v>
      </c>
      <c r="M284" t="s">
        <v>21</v>
      </c>
      <c r="N284">
        <v>60</v>
      </c>
      <c r="O284">
        <v>625</v>
      </c>
      <c r="P284">
        <v>375000</v>
      </c>
      <c r="Q284">
        <v>206250</v>
      </c>
      <c r="R284">
        <v>0.55000000000000004</v>
      </c>
      <c r="S284" t="s">
        <v>23</v>
      </c>
      <c r="T284" t="str">
        <f>IF(Table1[[#This Row],[Units Sold]]&gt; 700,"High Units","low Units")</f>
        <v>low Units</v>
      </c>
      <c r="U284">
        <f>SUM(Table1[[#This Row],[Operating Profit]])/SUM(Table1[Operating Profit])*100</f>
        <v>6.2098220374296936E-2</v>
      </c>
      <c r="V284">
        <f>SUM(Table1[[#This Row],[Price per Unit]]*Table1[[#This Row],[Units Sold]])</f>
        <v>37500</v>
      </c>
      <c r="W284">
        <f>SUM(Table1[[#This Row],[Total Sales]]-Table1[[#This Row],[Operating Profit]])</f>
        <v>168750</v>
      </c>
      <c r="X284">
        <f>SUM(Table1[[#This Row],[Total Sales]]-Table1[[#This Row],[Cost]])</f>
        <v>206250</v>
      </c>
      <c r="Y284">
        <f>SUM(Table1[[#This Row],[profit/loss]])/SUM(Table1[profit/loss])</f>
        <v>6.2098220374296939E-4</v>
      </c>
    </row>
    <row r="285" spans="1:25" x14ac:dyDescent="0.3">
      <c r="A285" t="s">
        <v>33</v>
      </c>
      <c r="B285" t="s">
        <v>23</v>
      </c>
      <c r="C285">
        <v>1189833</v>
      </c>
      <c r="D285" s="9">
        <v>44346</v>
      </c>
      <c r="E285" s="8" t="str">
        <f>TEXT(Table1[[#This Row],[Invoice Date]],"dd-mm-yyyy")</f>
        <v>30-05-2021</v>
      </c>
      <c r="F285" s="1" t="str">
        <f t="shared" si="16"/>
        <v>May</v>
      </c>
      <c r="G285" s="1" t="str">
        <f t="shared" si="17"/>
        <v>2021</v>
      </c>
      <c r="H285" s="1" t="str">
        <f t="shared" si="18"/>
        <v>Sunday</v>
      </c>
      <c r="I285" s="1" t="str">
        <f t="shared" si="19"/>
        <v>30</v>
      </c>
      <c r="J285" t="s">
        <v>30</v>
      </c>
      <c r="K285" t="s">
        <v>31</v>
      </c>
      <c r="L285" t="s">
        <v>34</v>
      </c>
      <c r="M285" t="s">
        <v>22</v>
      </c>
      <c r="N285">
        <v>65</v>
      </c>
      <c r="O285">
        <v>725</v>
      </c>
      <c r="P285">
        <v>471250</v>
      </c>
      <c r="Q285">
        <v>94250</v>
      </c>
      <c r="R285">
        <v>0.2</v>
      </c>
      <c r="S285" t="s">
        <v>23</v>
      </c>
      <c r="T285" t="str">
        <f>IF(Table1[[#This Row],[Units Sold]]&gt; 700,"High Units","low Units")</f>
        <v>High Units</v>
      </c>
      <c r="U285">
        <f>SUM(Table1[[#This Row],[Operating Profit]])/SUM(Table1[Operating Profit])*100</f>
        <v>2.8377004946799934E-2</v>
      </c>
      <c r="V285">
        <f>SUM(Table1[[#This Row],[Price per Unit]]*Table1[[#This Row],[Units Sold]])</f>
        <v>47125</v>
      </c>
      <c r="W285">
        <f>SUM(Table1[[#This Row],[Total Sales]]-Table1[[#This Row],[Operating Profit]])</f>
        <v>377000</v>
      </c>
      <c r="X285">
        <f>SUM(Table1[[#This Row],[Total Sales]]-Table1[[#This Row],[Cost]])</f>
        <v>94250</v>
      </c>
      <c r="Y285">
        <f>SUM(Table1[[#This Row],[profit/loss]])/SUM(Table1[profit/loss])</f>
        <v>2.8377004946799933E-4</v>
      </c>
    </row>
    <row r="286" spans="1:25" x14ac:dyDescent="0.3">
      <c r="A286" t="s">
        <v>13</v>
      </c>
      <c r="B286" t="s">
        <v>23</v>
      </c>
      <c r="C286">
        <v>1185732</v>
      </c>
      <c r="D286" s="9">
        <v>44347</v>
      </c>
      <c r="E286" s="8" t="str">
        <f>TEXT(Table1[[#This Row],[Invoice Date]],"dd-mm-yyyy")</f>
        <v>31-05-2021</v>
      </c>
      <c r="F286" s="1" t="str">
        <f t="shared" si="16"/>
        <v>May</v>
      </c>
      <c r="G286" s="1" t="str">
        <f t="shared" si="17"/>
        <v>2021</v>
      </c>
      <c r="H286" s="1" t="str">
        <f t="shared" si="18"/>
        <v>Monday</v>
      </c>
      <c r="I286" s="1" t="str">
        <f t="shared" si="19"/>
        <v>31</v>
      </c>
      <c r="J286" t="s">
        <v>30</v>
      </c>
      <c r="K286" t="s">
        <v>31</v>
      </c>
      <c r="L286" t="s">
        <v>34</v>
      </c>
      <c r="M286" t="s">
        <v>16</v>
      </c>
      <c r="N286">
        <v>45</v>
      </c>
      <c r="O286">
        <v>475</v>
      </c>
      <c r="P286">
        <v>213750</v>
      </c>
      <c r="Q286">
        <v>85500</v>
      </c>
      <c r="R286">
        <v>0.4</v>
      </c>
      <c r="S286" t="s">
        <v>23</v>
      </c>
      <c r="T286" t="str">
        <f>IF(Table1[[#This Row],[Units Sold]]&gt; 700,"High Units","low Units")</f>
        <v>low Units</v>
      </c>
      <c r="U286">
        <f>SUM(Table1[[#This Row],[Operating Profit]])/SUM(Table1[Operating Profit])*100</f>
        <v>2.5742534991526733E-2</v>
      </c>
      <c r="V286">
        <f>SUM(Table1[[#This Row],[Price per Unit]]*Table1[[#This Row],[Units Sold]])</f>
        <v>21375</v>
      </c>
      <c r="W286">
        <f>SUM(Table1[[#This Row],[Total Sales]]-Table1[[#This Row],[Operating Profit]])</f>
        <v>128250</v>
      </c>
      <c r="X286">
        <f>SUM(Table1[[#This Row],[Total Sales]]-Table1[[#This Row],[Cost]])</f>
        <v>85500</v>
      </c>
      <c r="Y286">
        <f>SUM(Table1[[#This Row],[profit/loss]])/SUM(Table1[profit/loss])</f>
        <v>2.5742534991526732E-4</v>
      </c>
    </row>
    <row r="287" spans="1:25" x14ac:dyDescent="0.3">
      <c r="A287" t="s">
        <v>13</v>
      </c>
      <c r="B287" t="s">
        <v>23</v>
      </c>
      <c r="C287">
        <v>1185732</v>
      </c>
      <c r="D287" s="9">
        <v>44348</v>
      </c>
      <c r="E287" s="8" t="str">
        <f>TEXT(Table1[[#This Row],[Invoice Date]],"dd-mm-yyyy")</f>
        <v>01-06-2021</v>
      </c>
      <c r="F287" s="1" t="str">
        <f t="shared" si="16"/>
        <v>June</v>
      </c>
      <c r="G287" s="1" t="str">
        <f t="shared" si="17"/>
        <v>2021</v>
      </c>
      <c r="H287" s="1" t="str">
        <f t="shared" si="18"/>
        <v>Tuesday</v>
      </c>
      <c r="I287" s="1" t="str">
        <f t="shared" si="19"/>
        <v>01</v>
      </c>
      <c r="J287" t="s">
        <v>30</v>
      </c>
      <c r="K287" t="s">
        <v>31</v>
      </c>
      <c r="L287" t="s">
        <v>34</v>
      </c>
      <c r="M287" t="s">
        <v>18</v>
      </c>
      <c r="N287">
        <v>45</v>
      </c>
      <c r="O287">
        <v>275</v>
      </c>
      <c r="P287">
        <v>123750</v>
      </c>
      <c r="Q287">
        <v>43313</v>
      </c>
      <c r="R287">
        <v>0.35</v>
      </c>
      <c r="S287" t="s">
        <v>23</v>
      </c>
      <c r="T287" t="str">
        <f>IF(Table1[[#This Row],[Units Sold]]&gt; 700,"High Units","low Units")</f>
        <v>low Units</v>
      </c>
      <c r="U287">
        <f>SUM(Table1[[#This Row],[Operating Profit]])/SUM(Table1[Operating Profit])*100</f>
        <v>1.304077681974266E-2</v>
      </c>
      <c r="V287">
        <f>SUM(Table1[[#This Row],[Price per Unit]]*Table1[[#This Row],[Units Sold]])</f>
        <v>12375</v>
      </c>
      <c r="W287">
        <f>SUM(Table1[[#This Row],[Total Sales]]-Table1[[#This Row],[Operating Profit]])</f>
        <v>80437</v>
      </c>
      <c r="X287">
        <f>SUM(Table1[[#This Row],[Total Sales]]-Table1[[#This Row],[Cost]])</f>
        <v>43313</v>
      </c>
      <c r="Y287">
        <f>SUM(Table1[[#This Row],[profit/loss]])/SUM(Table1[profit/loss])</f>
        <v>1.304077681974266E-4</v>
      </c>
    </row>
    <row r="288" spans="1:25" x14ac:dyDescent="0.3">
      <c r="A288" t="s">
        <v>13</v>
      </c>
      <c r="B288" t="s">
        <v>23</v>
      </c>
      <c r="C288">
        <v>1185732</v>
      </c>
      <c r="D288" s="9">
        <v>44349</v>
      </c>
      <c r="E288" s="8" t="str">
        <f>TEXT(Table1[[#This Row],[Invoice Date]],"dd-mm-yyyy")</f>
        <v>02-06-2021</v>
      </c>
      <c r="F288" s="1" t="str">
        <f t="shared" si="16"/>
        <v>June</v>
      </c>
      <c r="G288" s="1" t="str">
        <f t="shared" si="17"/>
        <v>2021</v>
      </c>
      <c r="H288" s="1" t="str">
        <f t="shared" si="18"/>
        <v>Wednesday</v>
      </c>
      <c r="I288" s="1" t="str">
        <f t="shared" si="19"/>
        <v>02</v>
      </c>
      <c r="J288" t="s">
        <v>30</v>
      </c>
      <c r="K288" t="s">
        <v>31</v>
      </c>
      <c r="L288" t="s">
        <v>34</v>
      </c>
      <c r="M288" t="s">
        <v>19</v>
      </c>
      <c r="N288">
        <v>35</v>
      </c>
      <c r="O288">
        <v>275</v>
      </c>
      <c r="P288">
        <v>96250</v>
      </c>
      <c r="Q288">
        <v>33688</v>
      </c>
      <c r="R288">
        <v>0.35</v>
      </c>
      <c r="S288" t="s">
        <v>23</v>
      </c>
      <c r="T288" t="str">
        <f>IF(Table1[[#This Row],[Units Sold]]&gt; 700,"High Units","low Units")</f>
        <v>low Units</v>
      </c>
      <c r="U288">
        <f>SUM(Table1[[#This Row],[Operating Profit]])/SUM(Table1[Operating Profit])*100</f>
        <v>1.0142859868942136E-2</v>
      </c>
      <c r="V288">
        <f>SUM(Table1[[#This Row],[Price per Unit]]*Table1[[#This Row],[Units Sold]])</f>
        <v>9625</v>
      </c>
      <c r="W288">
        <f>SUM(Table1[[#This Row],[Total Sales]]-Table1[[#This Row],[Operating Profit]])</f>
        <v>62562</v>
      </c>
      <c r="X288">
        <f>SUM(Table1[[#This Row],[Total Sales]]-Table1[[#This Row],[Cost]])</f>
        <v>33688</v>
      </c>
      <c r="Y288">
        <f>SUM(Table1[[#This Row],[profit/loss]])/SUM(Table1[profit/loss])</f>
        <v>1.0142859868942135E-4</v>
      </c>
    </row>
    <row r="289" spans="1:25" x14ac:dyDescent="0.3">
      <c r="A289" t="s">
        <v>13</v>
      </c>
      <c r="B289" t="s">
        <v>23</v>
      </c>
      <c r="C289">
        <v>1185732</v>
      </c>
      <c r="D289" s="9">
        <v>44350</v>
      </c>
      <c r="E289" s="8" t="str">
        <f>TEXT(Table1[[#This Row],[Invoice Date]],"dd-mm-yyyy")</f>
        <v>03-06-2021</v>
      </c>
      <c r="F289" s="1" t="str">
        <f t="shared" si="16"/>
        <v>June</v>
      </c>
      <c r="G289" s="1" t="str">
        <f t="shared" si="17"/>
        <v>2021</v>
      </c>
      <c r="H289" s="1" t="str">
        <f t="shared" si="18"/>
        <v>Thursday</v>
      </c>
      <c r="I289" s="1" t="str">
        <f t="shared" si="19"/>
        <v>03</v>
      </c>
      <c r="J289" t="s">
        <v>30</v>
      </c>
      <c r="K289" t="s">
        <v>31</v>
      </c>
      <c r="L289" t="s">
        <v>34</v>
      </c>
      <c r="M289" t="s">
        <v>20</v>
      </c>
      <c r="N289">
        <v>40</v>
      </c>
      <c r="O289">
        <v>125</v>
      </c>
      <c r="P289">
        <v>50000</v>
      </c>
      <c r="Q289">
        <v>20000</v>
      </c>
      <c r="R289">
        <v>0.4</v>
      </c>
      <c r="S289" t="s">
        <v>23</v>
      </c>
      <c r="T289" t="str">
        <f>IF(Table1[[#This Row],[Units Sold]]&gt; 700,"High Units","low Units")</f>
        <v>low Units</v>
      </c>
      <c r="U289">
        <f>SUM(Table1[[#This Row],[Operating Profit]])/SUM(Table1[Operating Profit])*100</f>
        <v>6.0216456120530367E-3</v>
      </c>
      <c r="V289">
        <f>SUM(Table1[[#This Row],[Price per Unit]]*Table1[[#This Row],[Units Sold]])</f>
        <v>5000</v>
      </c>
      <c r="W289">
        <f>SUM(Table1[[#This Row],[Total Sales]]-Table1[[#This Row],[Operating Profit]])</f>
        <v>30000</v>
      </c>
      <c r="X289">
        <f>SUM(Table1[[#This Row],[Total Sales]]-Table1[[#This Row],[Cost]])</f>
        <v>20000</v>
      </c>
      <c r="Y289">
        <f>SUM(Table1[[#This Row],[profit/loss]])/SUM(Table1[profit/loss])</f>
        <v>6.0216456120530364E-5</v>
      </c>
    </row>
    <row r="290" spans="1:25" x14ac:dyDescent="0.3">
      <c r="A290" t="s">
        <v>13</v>
      </c>
      <c r="B290" t="s">
        <v>23</v>
      </c>
      <c r="C290">
        <v>1185732</v>
      </c>
      <c r="D290" s="9">
        <v>44351</v>
      </c>
      <c r="E290" s="8" t="str">
        <f>TEXT(Table1[[#This Row],[Invoice Date]],"dd-mm-yyyy")</f>
        <v>04-06-2021</v>
      </c>
      <c r="F290" s="1" t="str">
        <f t="shared" si="16"/>
        <v>June</v>
      </c>
      <c r="G290" s="1" t="str">
        <f t="shared" si="17"/>
        <v>2021</v>
      </c>
      <c r="H290" s="1" t="str">
        <f t="shared" si="18"/>
        <v>Friday</v>
      </c>
      <c r="I290" s="1" t="str">
        <f t="shared" si="19"/>
        <v>04</v>
      </c>
      <c r="J290" t="s">
        <v>35</v>
      </c>
      <c r="K290" t="s">
        <v>36</v>
      </c>
      <c r="L290" t="s">
        <v>37</v>
      </c>
      <c r="M290" t="s">
        <v>21</v>
      </c>
      <c r="N290">
        <v>55</v>
      </c>
      <c r="O290">
        <v>175</v>
      </c>
      <c r="P290">
        <v>96250</v>
      </c>
      <c r="Q290">
        <v>33688</v>
      </c>
      <c r="R290">
        <v>0.35</v>
      </c>
      <c r="S290" t="s">
        <v>23</v>
      </c>
      <c r="T290" t="str">
        <f>IF(Table1[[#This Row],[Units Sold]]&gt; 700,"High Units","low Units")</f>
        <v>low Units</v>
      </c>
      <c r="U290">
        <f>SUM(Table1[[#This Row],[Operating Profit]])/SUM(Table1[Operating Profit])*100</f>
        <v>1.0142859868942136E-2</v>
      </c>
      <c r="V290">
        <f>SUM(Table1[[#This Row],[Price per Unit]]*Table1[[#This Row],[Units Sold]])</f>
        <v>9625</v>
      </c>
      <c r="W290">
        <f>SUM(Table1[[#This Row],[Total Sales]]-Table1[[#This Row],[Operating Profit]])</f>
        <v>62562</v>
      </c>
      <c r="X290">
        <f>SUM(Table1[[#This Row],[Total Sales]]-Table1[[#This Row],[Cost]])</f>
        <v>33688</v>
      </c>
      <c r="Y290">
        <f>SUM(Table1[[#This Row],[profit/loss]])/SUM(Table1[profit/loss])</f>
        <v>1.0142859868942135E-4</v>
      </c>
    </row>
    <row r="291" spans="1:25" x14ac:dyDescent="0.3">
      <c r="A291" t="s">
        <v>13</v>
      </c>
      <c r="B291" t="s">
        <v>23</v>
      </c>
      <c r="C291">
        <v>1185732</v>
      </c>
      <c r="D291" s="9">
        <v>44352</v>
      </c>
      <c r="E291" s="8" t="str">
        <f>TEXT(Table1[[#This Row],[Invoice Date]],"dd-mm-yyyy")</f>
        <v>05-06-2021</v>
      </c>
      <c r="F291" s="1" t="str">
        <f t="shared" si="16"/>
        <v>June</v>
      </c>
      <c r="G291" s="1" t="str">
        <f t="shared" si="17"/>
        <v>2021</v>
      </c>
      <c r="H291" s="1" t="str">
        <f t="shared" si="18"/>
        <v>Saturday</v>
      </c>
      <c r="I291" s="1" t="str">
        <f t="shared" si="19"/>
        <v>05</v>
      </c>
      <c r="J291" t="s">
        <v>35</v>
      </c>
      <c r="K291" t="s">
        <v>36</v>
      </c>
      <c r="L291" t="s">
        <v>37</v>
      </c>
      <c r="M291" t="s">
        <v>22</v>
      </c>
      <c r="N291">
        <v>45</v>
      </c>
      <c r="O291">
        <v>275</v>
      </c>
      <c r="P291">
        <v>123750</v>
      </c>
      <c r="Q291">
        <v>61875</v>
      </c>
      <c r="R291">
        <v>0.5</v>
      </c>
      <c r="S291" t="s">
        <v>23</v>
      </c>
      <c r="T291" t="str">
        <f>IF(Table1[[#This Row],[Units Sold]]&gt; 700,"High Units","low Units")</f>
        <v>low Units</v>
      </c>
      <c r="U291">
        <f>SUM(Table1[[#This Row],[Operating Profit]])/SUM(Table1[Operating Profit])*100</f>
        <v>1.8629466112289082E-2</v>
      </c>
      <c r="V291">
        <f>SUM(Table1[[#This Row],[Price per Unit]]*Table1[[#This Row],[Units Sold]])</f>
        <v>12375</v>
      </c>
      <c r="W291">
        <f>SUM(Table1[[#This Row],[Total Sales]]-Table1[[#This Row],[Operating Profit]])</f>
        <v>61875</v>
      </c>
      <c r="X291">
        <f>SUM(Table1[[#This Row],[Total Sales]]-Table1[[#This Row],[Cost]])</f>
        <v>61875</v>
      </c>
      <c r="Y291">
        <f>SUM(Table1[[#This Row],[profit/loss]])/SUM(Table1[profit/loss])</f>
        <v>1.8629466112289082E-4</v>
      </c>
    </row>
    <row r="292" spans="1:25" x14ac:dyDescent="0.3">
      <c r="A292" t="s">
        <v>13</v>
      </c>
      <c r="B292" t="s">
        <v>23</v>
      </c>
      <c r="C292">
        <v>1185732</v>
      </c>
      <c r="D292" s="9">
        <v>44353</v>
      </c>
      <c r="E292" s="8" t="str">
        <f>TEXT(Table1[[#This Row],[Invoice Date]],"dd-mm-yyyy")</f>
        <v>06-06-2021</v>
      </c>
      <c r="F292" s="1" t="str">
        <f t="shared" si="16"/>
        <v>June</v>
      </c>
      <c r="G292" s="1" t="str">
        <f t="shared" si="17"/>
        <v>2021</v>
      </c>
      <c r="H292" s="1" t="str">
        <f t="shared" si="18"/>
        <v>Sunday</v>
      </c>
      <c r="I292" s="1" t="str">
        <f t="shared" si="19"/>
        <v>06</v>
      </c>
      <c r="J292" t="s">
        <v>35</v>
      </c>
      <c r="K292" t="s">
        <v>36</v>
      </c>
      <c r="L292" t="s">
        <v>37</v>
      </c>
      <c r="M292" t="s">
        <v>16</v>
      </c>
      <c r="N292">
        <v>45</v>
      </c>
      <c r="O292">
        <v>525</v>
      </c>
      <c r="P292">
        <v>236250</v>
      </c>
      <c r="Q292">
        <v>94500</v>
      </c>
      <c r="R292">
        <v>0.4</v>
      </c>
      <c r="S292" t="s">
        <v>23</v>
      </c>
      <c r="T292" t="str">
        <f>IF(Table1[[#This Row],[Units Sold]]&gt; 700,"High Units","low Units")</f>
        <v>low Units</v>
      </c>
      <c r="U292">
        <f>SUM(Table1[[#This Row],[Operating Profit]])/SUM(Table1[Operating Profit])*100</f>
        <v>2.8452275516950596E-2</v>
      </c>
      <c r="V292">
        <f>SUM(Table1[[#This Row],[Price per Unit]]*Table1[[#This Row],[Units Sold]])</f>
        <v>23625</v>
      </c>
      <c r="W292">
        <f>SUM(Table1[[#This Row],[Total Sales]]-Table1[[#This Row],[Operating Profit]])</f>
        <v>141750</v>
      </c>
      <c r="X292">
        <f>SUM(Table1[[#This Row],[Total Sales]]-Table1[[#This Row],[Cost]])</f>
        <v>94500</v>
      </c>
      <c r="Y292">
        <f>SUM(Table1[[#This Row],[profit/loss]])/SUM(Table1[profit/loss])</f>
        <v>2.8452275516950597E-4</v>
      </c>
    </row>
    <row r="293" spans="1:25" x14ac:dyDescent="0.3">
      <c r="A293" t="s">
        <v>13</v>
      </c>
      <c r="B293" t="s">
        <v>23</v>
      </c>
      <c r="C293">
        <v>1185732</v>
      </c>
      <c r="D293" s="9">
        <v>44354</v>
      </c>
      <c r="E293" s="8" t="str">
        <f>TEXT(Table1[[#This Row],[Invoice Date]],"dd-mm-yyyy")</f>
        <v>07-06-2021</v>
      </c>
      <c r="F293" s="1" t="str">
        <f t="shared" si="16"/>
        <v>June</v>
      </c>
      <c r="G293" s="1" t="str">
        <f t="shared" si="17"/>
        <v>2021</v>
      </c>
      <c r="H293" s="1" t="str">
        <f t="shared" si="18"/>
        <v>Monday</v>
      </c>
      <c r="I293" s="1" t="str">
        <f t="shared" si="19"/>
        <v>07</v>
      </c>
      <c r="J293" t="s">
        <v>35</v>
      </c>
      <c r="K293" t="s">
        <v>36</v>
      </c>
      <c r="L293" t="s">
        <v>37</v>
      </c>
      <c r="M293" t="s">
        <v>18</v>
      </c>
      <c r="N293">
        <v>45</v>
      </c>
      <c r="O293">
        <v>175</v>
      </c>
      <c r="P293">
        <v>78750</v>
      </c>
      <c r="Q293">
        <v>27563</v>
      </c>
      <c r="R293">
        <v>0.35</v>
      </c>
      <c r="S293" t="s">
        <v>23</v>
      </c>
      <c r="T293" t="str">
        <f>IF(Table1[[#This Row],[Units Sold]]&gt; 700,"High Units","low Units")</f>
        <v>low Units</v>
      </c>
      <c r="U293">
        <f>SUM(Table1[[#This Row],[Operating Profit]])/SUM(Table1[Operating Profit])*100</f>
        <v>8.2987309002508919E-3</v>
      </c>
      <c r="V293">
        <f>SUM(Table1[[#This Row],[Price per Unit]]*Table1[[#This Row],[Units Sold]])</f>
        <v>7875</v>
      </c>
      <c r="W293">
        <f>SUM(Table1[[#This Row],[Total Sales]]-Table1[[#This Row],[Operating Profit]])</f>
        <v>51187</v>
      </c>
      <c r="X293">
        <f>SUM(Table1[[#This Row],[Total Sales]]-Table1[[#This Row],[Cost]])</f>
        <v>27563</v>
      </c>
      <c r="Y293">
        <f>SUM(Table1[[#This Row],[profit/loss]])/SUM(Table1[profit/loss])</f>
        <v>8.298730900250892E-5</v>
      </c>
    </row>
    <row r="294" spans="1:25" x14ac:dyDescent="0.3">
      <c r="A294" t="s">
        <v>13</v>
      </c>
      <c r="B294" t="s">
        <v>23</v>
      </c>
      <c r="C294">
        <v>1185732</v>
      </c>
      <c r="D294" s="9">
        <v>44355</v>
      </c>
      <c r="E294" s="8" t="str">
        <f>TEXT(Table1[[#This Row],[Invoice Date]],"dd-mm-yyyy")</f>
        <v>08-06-2021</v>
      </c>
      <c r="F294" s="1" t="str">
        <f t="shared" si="16"/>
        <v>June</v>
      </c>
      <c r="G294" s="1" t="str">
        <f t="shared" si="17"/>
        <v>2021</v>
      </c>
      <c r="H294" s="1" t="str">
        <f t="shared" si="18"/>
        <v>Tuesday</v>
      </c>
      <c r="I294" s="1" t="str">
        <f t="shared" si="19"/>
        <v>08</v>
      </c>
      <c r="J294" t="s">
        <v>35</v>
      </c>
      <c r="K294" t="s">
        <v>36</v>
      </c>
      <c r="L294" t="s">
        <v>37</v>
      </c>
      <c r="M294" t="s">
        <v>19</v>
      </c>
      <c r="N294">
        <v>35</v>
      </c>
      <c r="O294">
        <v>225</v>
      </c>
      <c r="P294">
        <v>78750</v>
      </c>
      <c r="Q294">
        <v>27563</v>
      </c>
      <c r="R294">
        <v>0.35</v>
      </c>
      <c r="S294" t="s">
        <v>23</v>
      </c>
      <c r="T294" t="str">
        <f>IF(Table1[[#This Row],[Units Sold]]&gt; 700,"High Units","low Units")</f>
        <v>low Units</v>
      </c>
      <c r="U294">
        <f>SUM(Table1[[#This Row],[Operating Profit]])/SUM(Table1[Operating Profit])*100</f>
        <v>8.2987309002508919E-3</v>
      </c>
      <c r="V294">
        <f>SUM(Table1[[#This Row],[Price per Unit]]*Table1[[#This Row],[Units Sold]])</f>
        <v>7875</v>
      </c>
      <c r="W294">
        <f>SUM(Table1[[#This Row],[Total Sales]]-Table1[[#This Row],[Operating Profit]])</f>
        <v>51187</v>
      </c>
      <c r="X294">
        <f>SUM(Table1[[#This Row],[Total Sales]]-Table1[[#This Row],[Cost]])</f>
        <v>27563</v>
      </c>
      <c r="Y294">
        <f>SUM(Table1[[#This Row],[profit/loss]])/SUM(Table1[profit/loss])</f>
        <v>8.298730900250892E-5</v>
      </c>
    </row>
    <row r="295" spans="1:25" x14ac:dyDescent="0.3">
      <c r="A295" t="s">
        <v>13</v>
      </c>
      <c r="B295" t="s">
        <v>23</v>
      </c>
      <c r="C295">
        <v>1185732</v>
      </c>
      <c r="D295" s="9">
        <v>44356</v>
      </c>
      <c r="E295" s="8" t="str">
        <f>TEXT(Table1[[#This Row],[Invoice Date]],"dd-mm-yyyy")</f>
        <v>09-06-2021</v>
      </c>
      <c r="F295" s="1" t="str">
        <f t="shared" si="16"/>
        <v>June</v>
      </c>
      <c r="G295" s="1" t="str">
        <f t="shared" si="17"/>
        <v>2021</v>
      </c>
      <c r="H295" s="1" t="str">
        <f t="shared" si="18"/>
        <v>Wednesday</v>
      </c>
      <c r="I295" s="1" t="str">
        <f t="shared" si="19"/>
        <v>09</v>
      </c>
      <c r="J295" t="s">
        <v>35</v>
      </c>
      <c r="K295" t="s">
        <v>36</v>
      </c>
      <c r="L295" t="s">
        <v>37</v>
      </c>
      <c r="M295" t="s">
        <v>20</v>
      </c>
      <c r="N295">
        <v>40</v>
      </c>
      <c r="O295">
        <v>100</v>
      </c>
      <c r="P295">
        <v>40000</v>
      </c>
      <c r="Q295">
        <v>16000</v>
      </c>
      <c r="R295">
        <v>0.4</v>
      </c>
      <c r="S295" t="s">
        <v>23</v>
      </c>
      <c r="T295" t="str">
        <f>IF(Table1[[#This Row],[Units Sold]]&gt; 700,"High Units","low Units")</f>
        <v>low Units</v>
      </c>
      <c r="U295">
        <f>SUM(Table1[[#This Row],[Operating Profit]])/SUM(Table1[Operating Profit])*100</f>
        <v>4.8173164896424293E-3</v>
      </c>
      <c r="V295">
        <f>SUM(Table1[[#This Row],[Price per Unit]]*Table1[[#This Row],[Units Sold]])</f>
        <v>4000</v>
      </c>
      <c r="W295">
        <f>SUM(Table1[[#This Row],[Total Sales]]-Table1[[#This Row],[Operating Profit]])</f>
        <v>24000</v>
      </c>
      <c r="X295">
        <f>SUM(Table1[[#This Row],[Total Sales]]-Table1[[#This Row],[Cost]])</f>
        <v>16000</v>
      </c>
      <c r="Y295">
        <f>SUM(Table1[[#This Row],[profit/loss]])/SUM(Table1[profit/loss])</f>
        <v>4.8173164896424295E-5</v>
      </c>
    </row>
    <row r="296" spans="1:25" x14ac:dyDescent="0.3">
      <c r="A296" t="s">
        <v>13</v>
      </c>
      <c r="B296" t="s">
        <v>23</v>
      </c>
      <c r="C296">
        <v>1185732</v>
      </c>
      <c r="D296" s="9">
        <v>44357</v>
      </c>
      <c r="E296" s="8" t="str">
        <f>TEXT(Table1[[#This Row],[Invoice Date]],"dd-mm-yyyy")</f>
        <v>10-06-2021</v>
      </c>
      <c r="F296" s="1" t="str">
        <f t="shared" si="16"/>
        <v>June</v>
      </c>
      <c r="G296" s="1" t="str">
        <f t="shared" si="17"/>
        <v>2021</v>
      </c>
      <c r="H296" s="1" t="str">
        <f t="shared" si="18"/>
        <v>Thursday</v>
      </c>
      <c r="I296" s="1" t="str">
        <f t="shared" si="19"/>
        <v>10</v>
      </c>
      <c r="J296" t="s">
        <v>35</v>
      </c>
      <c r="K296" t="s">
        <v>36</v>
      </c>
      <c r="L296" t="s">
        <v>37</v>
      </c>
      <c r="M296" t="s">
        <v>21</v>
      </c>
      <c r="N296">
        <v>55</v>
      </c>
      <c r="O296">
        <v>175</v>
      </c>
      <c r="P296">
        <v>96250</v>
      </c>
      <c r="Q296">
        <v>33688</v>
      </c>
      <c r="R296">
        <v>0.35</v>
      </c>
      <c r="S296" t="s">
        <v>23</v>
      </c>
      <c r="T296" t="str">
        <f>IF(Table1[[#This Row],[Units Sold]]&gt; 700,"High Units","low Units")</f>
        <v>low Units</v>
      </c>
      <c r="U296">
        <f>SUM(Table1[[#This Row],[Operating Profit]])/SUM(Table1[Operating Profit])*100</f>
        <v>1.0142859868942136E-2</v>
      </c>
      <c r="V296">
        <f>SUM(Table1[[#This Row],[Price per Unit]]*Table1[[#This Row],[Units Sold]])</f>
        <v>9625</v>
      </c>
      <c r="W296">
        <f>SUM(Table1[[#This Row],[Total Sales]]-Table1[[#This Row],[Operating Profit]])</f>
        <v>62562</v>
      </c>
      <c r="X296">
        <f>SUM(Table1[[#This Row],[Total Sales]]-Table1[[#This Row],[Cost]])</f>
        <v>33688</v>
      </c>
      <c r="Y296">
        <f>SUM(Table1[[#This Row],[profit/loss]])/SUM(Table1[profit/loss])</f>
        <v>1.0142859868942135E-4</v>
      </c>
    </row>
    <row r="297" spans="1:25" x14ac:dyDescent="0.3">
      <c r="A297" t="s">
        <v>13</v>
      </c>
      <c r="B297" t="s">
        <v>23</v>
      </c>
      <c r="C297">
        <v>1185732</v>
      </c>
      <c r="D297" s="9">
        <v>44358</v>
      </c>
      <c r="E297" s="8" t="str">
        <f>TEXT(Table1[[#This Row],[Invoice Date]],"dd-mm-yyyy")</f>
        <v>11-06-2021</v>
      </c>
      <c r="F297" s="1" t="str">
        <f t="shared" si="16"/>
        <v>June</v>
      </c>
      <c r="G297" s="1" t="str">
        <f t="shared" si="17"/>
        <v>2021</v>
      </c>
      <c r="H297" s="1" t="str">
        <f t="shared" si="18"/>
        <v>Friday</v>
      </c>
      <c r="I297" s="1" t="str">
        <f t="shared" si="19"/>
        <v>11</v>
      </c>
      <c r="J297" t="s">
        <v>35</v>
      </c>
      <c r="K297" t="s">
        <v>36</v>
      </c>
      <c r="L297" t="s">
        <v>37</v>
      </c>
      <c r="M297" t="s">
        <v>22</v>
      </c>
      <c r="N297">
        <v>45</v>
      </c>
      <c r="O297">
        <v>275</v>
      </c>
      <c r="P297">
        <v>123750</v>
      </c>
      <c r="Q297">
        <v>61875</v>
      </c>
      <c r="R297">
        <v>0.5</v>
      </c>
      <c r="S297" t="s">
        <v>23</v>
      </c>
      <c r="T297" t="str">
        <f>IF(Table1[[#This Row],[Units Sold]]&gt; 700,"High Units","low Units")</f>
        <v>low Units</v>
      </c>
      <c r="U297">
        <f>SUM(Table1[[#This Row],[Operating Profit]])/SUM(Table1[Operating Profit])*100</f>
        <v>1.8629466112289082E-2</v>
      </c>
      <c r="V297">
        <f>SUM(Table1[[#This Row],[Price per Unit]]*Table1[[#This Row],[Units Sold]])</f>
        <v>12375</v>
      </c>
      <c r="W297">
        <f>SUM(Table1[[#This Row],[Total Sales]]-Table1[[#This Row],[Operating Profit]])</f>
        <v>61875</v>
      </c>
      <c r="X297">
        <f>SUM(Table1[[#This Row],[Total Sales]]-Table1[[#This Row],[Cost]])</f>
        <v>61875</v>
      </c>
      <c r="Y297">
        <f>SUM(Table1[[#This Row],[profit/loss]])/SUM(Table1[profit/loss])</f>
        <v>1.8629466112289082E-4</v>
      </c>
    </row>
    <row r="298" spans="1:25" x14ac:dyDescent="0.3">
      <c r="A298" t="s">
        <v>13</v>
      </c>
      <c r="B298" t="s">
        <v>23</v>
      </c>
      <c r="C298">
        <v>1185732</v>
      </c>
      <c r="D298" s="9">
        <v>44359</v>
      </c>
      <c r="E298" s="8" t="str">
        <f>TEXT(Table1[[#This Row],[Invoice Date]],"dd-mm-yyyy")</f>
        <v>12-06-2021</v>
      </c>
      <c r="F298" s="1" t="str">
        <f t="shared" si="16"/>
        <v>June</v>
      </c>
      <c r="G298" s="1" t="str">
        <f t="shared" si="17"/>
        <v>2021</v>
      </c>
      <c r="H298" s="1" t="str">
        <f t="shared" si="18"/>
        <v>Saturday</v>
      </c>
      <c r="I298" s="1" t="str">
        <f t="shared" si="19"/>
        <v>12</v>
      </c>
      <c r="J298" t="s">
        <v>35</v>
      </c>
      <c r="K298" t="s">
        <v>36</v>
      </c>
      <c r="L298" t="s">
        <v>37</v>
      </c>
      <c r="M298" t="s">
        <v>16</v>
      </c>
      <c r="N298">
        <v>50</v>
      </c>
      <c r="O298">
        <v>495</v>
      </c>
      <c r="P298">
        <v>247500</v>
      </c>
      <c r="Q298">
        <v>99000</v>
      </c>
      <c r="R298">
        <v>0.4</v>
      </c>
      <c r="S298" t="s">
        <v>23</v>
      </c>
      <c r="T298" t="str">
        <f>IF(Table1[[#This Row],[Units Sold]]&gt; 700,"High Units","low Units")</f>
        <v>low Units</v>
      </c>
      <c r="U298">
        <f>SUM(Table1[[#This Row],[Operating Profit]])/SUM(Table1[Operating Profit])*100</f>
        <v>2.9807145779662533E-2</v>
      </c>
      <c r="V298">
        <f>SUM(Table1[[#This Row],[Price per Unit]]*Table1[[#This Row],[Units Sold]])</f>
        <v>24750</v>
      </c>
      <c r="W298">
        <f>SUM(Table1[[#This Row],[Total Sales]]-Table1[[#This Row],[Operating Profit]])</f>
        <v>148500</v>
      </c>
      <c r="X298">
        <f>SUM(Table1[[#This Row],[Total Sales]]-Table1[[#This Row],[Cost]])</f>
        <v>99000</v>
      </c>
      <c r="Y298">
        <f>SUM(Table1[[#This Row],[profit/loss]])/SUM(Table1[profit/loss])</f>
        <v>2.9807145779662533E-4</v>
      </c>
    </row>
    <row r="299" spans="1:25" x14ac:dyDescent="0.3">
      <c r="A299" t="s">
        <v>13</v>
      </c>
      <c r="B299" t="s">
        <v>23</v>
      </c>
      <c r="C299">
        <v>1185732</v>
      </c>
      <c r="D299" s="9">
        <v>44360</v>
      </c>
      <c r="E299" s="8" t="str">
        <f>TEXT(Table1[[#This Row],[Invoice Date]],"dd-mm-yyyy")</f>
        <v>13-06-2021</v>
      </c>
      <c r="F299" s="1" t="str">
        <f t="shared" si="16"/>
        <v>June</v>
      </c>
      <c r="G299" s="1" t="str">
        <f t="shared" si="17"/>
        <v>2021</v>
      </c>
      <c r="H299" s="1" t="str">
        <f t="shared" si="18"/>
        <v>Sunday</v>
      </c>
      <c r="I299" s="1" t="str">
        <f t="shared" si="19"/>
        <v>13</v>
      </c>
      <c r="J299" t="s">
        <v>35</v>
      </c>
      <c r="K299" t="s">
        <v>36</v>
      </c>
      <c r="L299" t="s">
        <v>37</v>
      </c>
      <c r="M299" t="s">
        <v>18</v>
      </c>
      <c r="N299">
        <v>50</v>
      </c>
      <c r="O299">
        <v>200</v>
      </c>
      <c r="P299">
        <v>100000</v>
      </c>
      <c r="Q299">
        <v>35000</v>
      </c>
      <c r="R299">
        <v>0.35</v>
      </c>
      <c r="S299" t="s">
        <v>23</v>
      </c>
      <c r="T299" t="str">
        <f>IF(Table1[[#This Row],[Units Sold]]&gt; 700,"High Units","low Units")</f>
        <v>low Units</v>
      </c>
      <c r="U299">
        <f>SUM(Table1[[#This Row],[Operating Profit]])/SUM(Table1[Operating Profit])*100</f>
        <v>1.0537879821092815E-2</v>
      </c>
      <c r="V299">
        <f>SUM(Table1[[#This Row],[Price per Unit]]*Table1[[#This Row],[Units Sold]])</f>
        <v>10000</v>
      </c>
      <c r="W299">
        <f>SUM(Table1[[#This Row],[Total Sales]]-Table1[[#This Row],[Operating Profit]])</f>
        <v>65000</v>
      </c>
      <c r="X299">
        <f>SUM(Table1[[#This Row],[Total Sales]]-Table1[[#This Row],[Cost]])</f>
        <v>35000</v>
      </c>
      <c r="Y299">
        <f>SUM(Table1[[#This Row],[profit/loss]])/SUM(Table1[profit/loss])</f>
        <v>1.0537879821092815E-4</v>
      </c>
    </row>
    <row r="300" spans="1:25" x14ac:dyDescent="0.3">
      <c r="A300" t="s">
        <v>13</v>
      </c>
      <c r="B300" t="s">
        <v>23</v>
      </c>
      <c r="C300">
        <v>1185732</v>
      </c>
      <c r="D300" s="9">
        <v>44361</v>
      </c>
      <c r="E300" s="8" t="str">
        <f>TEXT(Table1[[#This Row],[Invoice Date]],"dd-mm-yyyy")</f>
        <v>14-06-2021</v>
      </c>
      <c r="F300" s="1" t="str">
        <f t="shared" si="16"/>
        <v>June</v>
      </c>
      <c r="G300" s="1" t="str">
        <f t="shared" si="17"/>
        <v>2021</v>
      </c>
      <c r="H300" s="1" t="str">
        <f t="shared" si="18"/>
        <v>Monday</v>
      </c>
      <c r="I300" s="1" t="str">
        <f t="shared" si="19"/>
        <v>14</v>
      </c>
      <c r="J300" t="s">
        <v>35</v>
      </c>
      <c r="K300" t="s">
        <v>36</v>
      </c>
      <c r="L300" t="s">
        <v>37</v>
      </c>
      <c r="M300" t="s">
        <v>19</v>
      </c>
      <c r="N300">
        <v>40</v>
      </c>
      <c r="O300">
        <v>225</v>
      </c>
      <c r="P300">
        <v>90000</v>
      </c>
      <c r="Q300">
        <v>31500</v>
      </c>
      <c r="R300">
        <v>0.35</v>
      </c>
      <c r="S300" t="s">
        <v>23</v>
      </c>
      <c r="T300" t="str">
        <f>IF(Table1[[#This Row],[Units Sold]]&gt; 700,"High Units","low Units")</f>
        <v>low Units</v>
      </c>
      <c r="U300">
        <f>SUM(Table1[[#This Row],[Operating Profit]])/SUM(Table1[Operating Profit])*100</f>
        <v>9.484091838983532E-3</v>
      </c>
      <c r="V300">
        <f>SUM(Table1[[#This Row],[Price per Unit]]*Table1[[#This Row],[Units Sold]])</f>
        <v>9000</v>
      </c>
      <c r="W300">
        <f>SUM(Table1[[#This Row],[Total Sales]]-Table1[[#This Row],[Operating Profit]])</f>
        <v>58500</v>
      </c>
      <c r="X300">
        <f>SUM(Table1[[#This Row],[Total Sales]]-Table1[[#This Row],[Cost]])</f>
        <v>31500</v>
      </c>
      <c r="Y300">
        <f>SUM(Table1[[#This Row],[profit/loss]])/SUM(Table1[profit/loss])</f>
        <v>9.4840918389835324E-5</v>
      </c>
    </row>
    <row r="301" spans="1:25" x14ac:dyDescent="0.3">
      <c r="A301" t="s">
        <v>13</v>
      </c>
      <c r="B301" t="s">
        <v>23</v>
      </c>
      <c r="C301">
        <v>1185732</v>
      </c>
      <c r="D301" s="9">
        <v>44362</v>
      </c>
      <c r="E301" s="8" t="str">
        <f>TEXT(Table1[[#This Row],[Invoice Date]],"dd-mm-yyyy")</f>
        <v>15-06-2021</v>
      </c>
      <c r="F301" s="1" t="str">
        <f t="shared" si="16"/>
        <v>June</v>
      </c>
      <c r="G301" s="1" t="str">
        <f t="shared" si="17"/>
        <v>2021</v>
      </c>
      <c r="H301" s="1" t="str">
        <f t="shared" si="18"/>
        <v>Tuesday</v>
      </c>
      <c r="I301" s="1" t="str">
        <f t="shared" si="19"/>
        <v>15</v>
      </c>
      <c r="J301" t="s">
        <v>35</v>
      </c>
      <c r="K301" t="s">
        <v>36</v>
      </c>
      <c r="L301" t="s">
        <v>37</v>
      </c>
      <c r="M301" t="s">
        <v>20</v>
      </c>
      <c r="N301">
        <v>45</v>
      </c>
      <c r="O301">
        <v>75</v>
      </c>
      <c r="P301">
        <v>33750</v>
      </c>
      <c r="Q301">
        <v>13500</v>
      </c>
      <c r="R301">
        <v>0.4</v>
      </c>
      <c r="S301" t="s">
        <v>23</v>
      </c>
      <c r="T301" t="str">
        <f>IF(Table1[[#This Row],[Units Sold]]&gt; 700,"High Units","low Units")</f>
        <v>low Units</v>
      </c>
      <c r="U301">
        <f>SUM(Table1[[#This Row],[Operating Profit]])/SUM(Table1[Operating Profit])*100</f>
        <v>4.0646107881357994E-3</v>
      </c>
      <c r="V301">
        <f>SUM(Table1[[#This Row],[Price per Unit]]*Table1[[#This Row],[Units Sold]])</f>
        <v>3375</v>
      </c>
      <c r="W301">
        <f>SUM(Table1[[#This Row],[Total Sales]]-Table1[[#This Row],[Operating Profit]])</f>
        <v>20250</v>
      </c>
      <c r="X301">
        <f>SUM(Table1[[#This Row],[Total Sales]]-Table1[[#This Row],[Cost]])</f>
        <v>13500</v>
      </c>
      <c r="Y301">
        <f>SUM(Table1[[#This Row],[profit/loss]])/SUM(Table1[profit/loss])</f>
        <v>4.0646107881357998E-5</v>
      </c>
    </row>
    <row r="302" spans="1:25" x14ac:dyDescent="0.3">
      <c r="A302" t="s">
        <v>13</v>
      </c>
      <c r="B302" t="s">
        <v>23</v>
      </c>
      <c r="C302">
        <v>1185732</v>
      </c>
      <c r="D302" s="9">
        <v>44363</v>
      </c>
      <c r="E302" s="8" t="str">
        <f>TEXT(Table1[[#This Row],[Invoice Date]],"dd-mm-yyyy")</f>
        <v>16-06-2021</v>
      </c>
      <c r="F302" s="1" t="str">
        <f t="shared" si="16"/>
        <v>June</v>
      </c>
      <c r="G302" s="1" t="str">
        <f t="shared" si="17"/>
        <v>2021</v>
      </c>
      <c r="H302" s="1" t="str">
        <f t="shared" si="18"/>
        <v>Wednesday</v>
      </c>
      <c r="I302" s="1" t="str">
        <f t="shared" si="19"/>
        <v>16</v>
      </c>
      <c r="J302" t="s">
        <v>35</v>
      </c>
      <c r="K302" t="s">
        <v>36</v>
      </c>
      <c r="L302" t="s">
        <v>37</v>
      </c>
      <c r="M302" t="s">
        <v>21</v>
      </c>
      <c r="N302">
        <v>60</v>
      </c>
      <c r="O302">
        <v>125</v>
      </c>
      <c r="P302">
        <v>75000</v>
      </c>
      <c r="Q302">
        <v>26250</v>
      </c>
      <c r="R302">
        <v>0.35</v>
      </c>
      <c r="S302" t="s">
        <v>23</v>
      </c>
      <c r="T302" t="str">
        <f>IF(Table1[[#This Row],[Units Sold]]&gt; 700,"High Units","low Units")</f>
        <v>low Units</v>
      </c>
      <c r="U302">
        <f>SUM(Table1[[#This Row],[Operating Profit]])/SUM(Table1[Operating Profit])*100</f>
        <v>7.9034098658196106E-3</v>
      </c>
      <c r="V302">
        <f>SUM(Table1[[#This Row],[Price per Unit]]*Table1[[#This Row],[Units Sold]])</f>
        <v>7500</v>
      </c>
      <c r="W302">
        <f>SUM(Table1[[#This Row],[Total Sales]]-Table1[[#This Row],[Operating Profit]])</f>
        <v>48750</v>
      </c>
      <c r="X302">
        <f>SUM(Table1[[#This Row],[Total Sales]]-Table1[[#This Row],[Cost]])</f>
        <v>26250</v>
      </c>
      <c r="Y302">
        <f>SUM(Table1[[#This Row],[profit/loss]])/SUM(Table1[profit/loss])</f>
        <v>7.9034098658196104E-5</v>
      </c>
    </row>
    <row r="303" spans="1:25" x14ac:dyDescent="0.3">
      <c r="A303" t="s">
        <v>13</v>
      </c>
      <c r="B303" t="s">
        <v>23</v>
      </c>
      <c r="C303">
        <v>1185732</v>
      </c>
      <c r="D303" s="9">
        <v>44364</v>
      </c>
      <c r="E303" s="8" t="str">
        <f>TEXT(Table1[[#This Row],[Invoice Date]],"dd-mm-yyyy")</f>
        <v>17-06-2021</v>
      </c>
      <c r="F303" s="1" t="str">
        <f t="shared" si="16"/>
        <v>June</v>
      </c>
      <c r="G303" s="1" t="str">
        <f t="shared" si="17"/>
        <v>2021</v>
      </c>
      <c r="H303" s="1" t="str">
        <f t="shared" si="18"/>
        <v>Thursday</v>
      </c>
      <c r="I303" s="1" t="str">
        <f t="shared" si="19"/>
        <v>17</v>
      </c>
      <c r="J303" t="s">
        <v>35</v>
      </c>
      <c r="K303" t="s">
        <v>36</v>
      </c>
      <c r="L303" t="s">
        <v>37</v>
      </c>
      <c r="M303" t="s">
        <v>22</v>
      </c>
      <c r="N303">
        <v>50</v>
      </c>
      <c r="O303">
        <v>225</v>
      </c>
      <c r="P303">
        <v>112500</v>
      </c>
      <c r="Q303">
        <v>56250</v>
      </c>
      <c r="R303">
        <v>0.5</v>
      </c>
      <c r="S303" t="s">
        <v>23</v>
      </c>
      <c r="T303" t="str">
        <f>IF(Table1[[#This Row],[Units Sold]]&gt; 700,"High Units","low Units")</f>
        <v>low Units</v>
      </c>
      <c r="U303">
        <f>SUM(Table1[[#This Row],[Operating Profit]])/SUM(Table1[Operating Profit])*100</f>
        <v>1.6935878283899163E-2</v>
      </c>
      <c r="V303">
        <f>SUM(Table1[[#This Row],[Price per Unit]]*Table1[[#This Row],[Units Sold]])</f>
        <v>11250</v>
      </c>
      <c r="W303">
        <f>SUM(Table1[[#This Row],[Total Sales]]-Table1[[#This Row],[Operating Profit]])</f>
        <v>56250</v>
      </c>
      <c r="X303">
        <f>SUM(Table1[[#This Row],[Total Sales]]-Table1[[#This Row],[Cost]])</f>
        <v>56250</v>
      </c>
      <c r="Y303">
        <f>SUM(Table1[[#This Row],[profit/loss]])/SUM(Table1[profit/loss])</f>
        <v>1.6935878283899164E-4</v>
      </c>
    </row>
    <row r="304" spans="1:25" x14ac:dyDescent="0.3">
      <c r="A304" t="s">
        <v>13</v>
      </c>
      <c r="B304" t="s">
        <v>23</v>
      </c>
      <c r="C304">
        <v>1185732</v>
      </c>
      <c r="D304" s="9">
        <v>44365</v>
      </c>
      <c r="E304" s="8" t="str">
        <f>TEXT(Table1[[#This Row],[Invoice Date]],"dd-mm-yyyy")</f>
        <v>18-06-2021</v>
      </c>
      <c r="F304" s="1" t="str">
        <f t="shared" si="16"/>
        <v>June</v>
      </c>
      <c r="G304" s="1" t="str">
        <f t="shared" si="17"/>
        <v>2021</v>
      </c>
      <c r="H304" s="1" t="str">
        <f t="shared" si="18"/>
        <v>Friday</v>
      </c>
      <c r="I304" s="1" t="str">
        <f t="shared" si="19"/>
        <v>18</v>
      </c>
      <c r="J304" t="s">
        <v>35</v>
      </c>
      <c r="K304" t="s">
        <v>36</v>
      </c>
      <c r="L304" t="s">
        <v>37</v>
      </c>
      <c r="M304" t="s">
        <v>16</v>
      </c>
      <c r="N304">
        <v>50</v>
      </c>
      <c r="O304">
        <v>450</v>
      </c>
      <c r="P304">
        <v>225000</v>
      </c>
      <c r="Q304">
        <v>90000</v>
      </c>
      <c r="R304">
        <v>0.4</v>
      </c>
      <c r="S304" t="s">
        <v>23</v>
      </c>
      <c r="T304" t="str">
        <f>IF(Table1[[#This Row],[Units Sold]]&gt; 700,"High Units","low Units")</f>
        <v>low Units</v>
      </c>
      <c r="U304">
        <f>SUM(Table1[[#This Row],[Operating Profit]])/SUM(Table1[Operating Profit])*100</f>
        <v>2.7097405254238666E-2</v>
      </c>
      <c r="V304">
        <f>SUM(Table1[[#This Row],[Price per Unit]]*Table1[[#This Row],[Units Sold]])</f>
        <v>22500</v>
      </c>
      <c r="W304">
        <f>SUM(Table1[[#This Row],[Total Sales]]-Table1[[#This Row],[Operating Profit]])</f>
        <v>135000</v>
      </c>
      <c r="X304">
        <f>SUM(Table1[[#This Row],[Total Sales]]-Table1[[#This Row],[Cost]])</f>
        <v>90000</v>
      </c>
      <c r="Y304">
        <f>SUM(Table1[[#This Row],[profit/loss]])/SUM(Table1[profit/loss])</f>
        <v>2.7097405254238667E-4</v>
      </c>
    </row>
    <row r="305" spans="1:25" x14ac:dyDescent="0.3">
      <c r="A305" t="s">
        <v>13</v>
      </c>
      <c r="B305" t="s">
        <v>23</v>
      </c>
      <c r="C305">
        <v>1185732</v>
      </c>
      <c r="D305" s="9">
        <v>44366</v>
      </c>
      <c r="E305" s="8" t="str">
        <f>TEXT(Table1[[#This Row],[Invoice Date]],"dd-mm-yyyy")</f>
        <v>19-06-2021</v>
      </c>
      <c r="F305" s="1" t="str">
        <f t="shared" si="16"/>
        <v>June</v>
      </c>
      <c r="G305" s="1" t="str">
        <f t="shared" si="17"/>
        <v>2021</v>
      </c>
      <c r="H305" s="1" t="str">
        <f t="shared" si="18"/>
        <v>Saturday</v>
      </c>
      <c r="I305" s="1" t="str">
        <f t="shared" si="19"/>
        <v>19</v>
      </c>
      <c r="J305" t="s">
        <v>35</v>
      </c>
      <c r="K305" t="s">
        <v>36</v>
      </c>
      <c r="L305" t="s">
        <v>37</v>
      </c>
      <c r="M305" t="s">
        <v>18</v>
      </c>
      <c r="N305">
        <v>50</v>
      </c>
      <c r="O305">
        <v>150</v>
      </c>
      <c r="P305">
        <v>75000</v>
      </c>
      <c r="Q305">
        <v>26250</v>
      </c>
      <c r="R305">
        <v>0.35</v>
      </c>
      <c r="S305" t="s">
        <v>23</v>
      </c>
      <c r="T305" t="str">
        <f>IF(Table1[[#This Row],[Units Sold]]&gt; 700,"High Units","low Units")</f>
        <v>low Units</v>
      </c>
      <c r="U305">
        <f>SUM(Table1[[#This Row],[Operating Profit]])/SUM(Table1[Operating Profit])*100</f>
        <v>7.9034098658196106E-3</v>
      </c>
      <c r="V305">
        <f>SUM(Table1[[#This Row],[Price per Unit]]*Table1[[#This Row],[Units Sold]])</f>
        <v>7500</v>
      </c>
      <c r="W305">
        <f>SUM(Table1[[#This Row],[Total Sales]]-Table1[[#This Row],[Operating Profit]])</f>
        <v>48750</v>
      </c>
      <c r="X305">
        <f>SUM(Table1[[#This Row],[Total Sales]]-Table1[[#This Row],[Cost]])</f>
        <v>26250</v>
      </c>
      <c r="Y305">
        <f>SUM(Table1[[#This Row],[profit/loss]])/SUM(Table1[profit/loss])</f>
        <v>7.9034098658196104E-5</v>
      </c>
    </row>
    <row r="306" spans="1:25" x14ac:dyDescent="0.3">
      <c r="A306" t="s">
        <v>13</v>
      </c>
      <c r="B306" t="s">
        <v>23</v>
      </c>
      <c r="C306">
        <v>1185732</v>
      </c>
      <c r="D306" s="9">
        <v>44367</v>
      </c>
      <c r="E306" s="8" t="str">
        <f>TEXT(Table1[[#This Row],[Invoice Date]],"dd-mm-yyyy")</f>
        <v>20-06-2021</v>
      </c>
      <c r="F306" s="1" t="str">
        <f t="shared" si="16"/>
        <v>June</v>
      </c>
      <c r="G306" s="1" t="str">
        <f t="shared" si="17"/>
        <v>2021</v>
      </c>
      <c r="H306" s="1" t="str">
        <f t="shared" si="18"/>
        <v>Sunday</v>
      </c>
      <c r="I306" s="1" t="str">
        <f t="shared" si="19"/>
        <v>20</v>
      </c>
      <c r="J306" t="s">
        <v>35</v>
      </c>
      <c r="K306" t="s">
        <v>36</v>
      </c>
      <c r="L306" t="s">
        <v>37</v>
      </c>
      <c r="M306" t="s">
        <v>19</v>
      </c>
      <c r="N306">
        <v>40</v>
      </c>
      <c r="O306">
        <v>150</v>
      </c>
      <c r="P306">
        <v>60000</v>
      </c>
      <c r="Q306">
        <v>21000</v>
      </c>
      <c r="R306">
        <v>0.35</v>
      </c>
      <c r="S306" t="s">
        <v>23</v>
      </c>
      <c r="T306" t="str">
        <f>IF(Table1[[#This Row],[Units Sold]]&gt; 700,"High Units","low Units")</f>
        <v>low Units</v>
      </c>
      <c r="U306">
        <f>SUM(Table1[[#This Row],[Operating Profit]])/SUM(Table1[Operating Profit])*100</f>
        <v>6.3227278926556883E-3</v>
      </c>
      <c r="V306">
        <f>SUM(Table1[[#This Row],[Price per Unit]]*Table1[[#This Row],[Units Sold]])</f>
        <v>6000</v>
      </c>
      <c r="W306">
        <f>SUM(Table1[[#This Row],[Total Sales]]-Table1[[#This Row],[Operating Profit]])</f>
        <v>39000</v>
      </c>
      <c r="X306">
        <f>SUM(Table1[[#This Row],[Total Sales]]-Table1[[#This Row],[Cost]])</f>
        <v>21000</v>
      </c>
      <c r="Y306">
        <f>SUM(Table1[[#This Row],[profit/loss]])/SUM(Table1[profit/loss])</f>
        <v>6.3227278926556883E-5</v>
      </c>
    </row>
    <row r="307" spans="1:25" x14ac:dyDescent="0.3">
      <c r="A307" t="s">
        <v>13</v>
      </c>
      <c r="B307" t="s">
        <v>23</v>
      </c>
      <c r="C307">
        <v>1185732</v>
      </c>
      <c r="D307" s="9">
        <v>44368</v>
      </c>
      <c r="E307" s="8" t="str">
        <f>TEXT(Table1[[#This Row],[Invoice Date]],"dd-mm-yyyy")</f>
        <v>21-06-2021</v>
      </c>
      <c r="F307" s="1" t="str">
        <f t="shared" si="16"/>
        <v>June</v>
      </c>
      <c r="G307" s="1" t="str">
        <f t="shared" si="17"/>
        <v>2021</v>
      </c>
      <c r="H307" s="1" t="str">
        <f t="shared" si="18"/>
        <v>Monday</v>
      </c>
      <c r="I307" s="1" t="str">
        <f t="shared" si="19"/>
        <v>21</v>
      </c>
      <c r="J307" t="s">
        <v>35</v>
      </c>
      <c r="K307" t="s">
        <v>36</v>
      </c>
      <c r="L307" t="s">
        <v>37</v>
      </c>
      <c r="M307" t="s">
        <v>20</v>
      </c>
      <c r="N307">
        <v>45</v>
      </c>
      <c r="O307">
        <v>75</v>
      </c>
      <c r="P307">
        <v>33750</v>
      </c>
      <c r="Q307">
        <v>13500</v>
      </c>
      <c r="R307">
        <v>0.4</v>
      </c>
      <c r="S307" t="s">
        <v>23</v>
      </c>
      <c r="T307" t="str">
        <f>IF(Table1[[#This Row],[Units Sold]]&gt; 700,"High Units","low Units")</f>
        <v>low Units</v>
      </c>
      <c r="U307">
        <f>SUM(Table1[[#This Row],[Operating Profit]])/SUM(Table1[Operating Profit])*100</f>
        <v>4.0646107881357994E-3</v>
      </c>
      <c r="V307">
        <f>SUM(Table1[[#This Row],[Price per Unit]]*Table1[[#This Row],[Units Sold]])</f>
        <v>3375</v>
      </c>
      <c r="W307">
        <f>SUM(Table1[[#This Row],[Total Sales]]-Table1[[#This Row],[Operating Profit]])</f>
        <v>20250</v>
      </c>
      <c r="X307">
        <f>SUM(Table1[[#This Row],[Total Sales]]-Table1[[#This Row],[Cost]])</f>
        <v>13500</v>
      </c>
      <c r="Y307">
        <f>SUM(Table1[[#This Row],[profit/loss]])/SUM(Table1[profit/loss])</f>
        <v>4.0646107881357998E-5</v>
      </c>
    </row>
    <row r="308" spans="1:25" x14ac:dyDescent="0.3">
      <c r="A308" t="s">
        <v>13</v>
      </c>
      <c r="B308" t="s">
        <v>23</v>
      </c>
      <c r="C308">
        <v>1185732</v>
      </c>
      <c r="D308" s="9">
        <v>44369</v>
      </c>
      <c r="E308" s="8" t="str">
        <f>TEXT(Table1[[#This Row],[Invoice Date]],"dd-mm-yyyy")</f>
        <v>22-06-2021</v>
      </c>
      <c r="F308" s="1" t="str">
        <f t="shared" si="16"/>
        <v>June</v>
      </c>
      <c r="G308" s="1" t="str">
        <f t="shared" si="17"/>
        <v>2021</v>
      </c>
      <c r="H308" s="1" t="str">
        <f t="shared" si="18"/>
        <v>Tuesday</v>
      </c>
      <c r="I308" s="1" t="str">
        <f t="shared" si="19"/>
        <v>22</v>
      </c>
      <c r="J308" t="s">
        <v>35</v>
      </c>
      <c r="K308" t="s">
        <v>36</v>
      </c>
      <c r="L308" t="s">
        <v>37</v>
      </c>
      <c r="M308" t="s">
        <v>21</v>
      </c>
      <c r="N308">
        <v>60</v>
      </c>
      <c r="O308">
        <v>100</v>
      </c>
      <c r="P308">
        <v>60000</v>
      </c>
      <c r="Q308">
        <v>21000</v>
      </c>
      <c r="R308">
        <v>0.35</v>
      </c>
      <c r="S308" t="s">
        <v>23</v>
      </c>
      <c r="T308" t="str">
        <f>IF(Table1[[#This Row],[Units Sold]]&gt; 700,"High Units","low Units")</f>
        <v>low Units</v>
      </c>
      <c r="U308">
        <f>SUM(Table1[[#This Row],[Operating Profit]])/SUM(Table1[Operating Profit])*100</f>
        <v>6.3227278926556883E-3</v>
      </c>
      <c r="V308">
        <f>SUM(Table1[[#This Row],[Price per Unit]]*Table1[[#This Row],[Units Sold]])</f>
        <v>6000</v>
      </c>
      <c r="W308">
        <f>SUM(Table1[[#This Row],[Total Sales]]-Table1[[#This Row],[Operating Profit]])</f>
        <v>39000</v>
      </c>
      <c r="X308">
        <f>SUM(Table1[[#This Row],[Total Sales]]-Table1[[#This Row],[Cost]])</f>
        <v>21000</v>
      </c>
      <c r="Y308">
        <f>SUM(Table1[[#This Row],[profit/loss]])/SUM(Table1[profit/loss])</f>
        <v>6.3227278926556883E-5</v>
      </c>
    </row>
    <row r="309" spans="1:25" x14ac:dyDescent="0.3">
      <c r="A309" t="s">
        <v>13</v>
      </c>
      <c r="B309" t="s">
        <v>23</v>
      </c>
      <c r="C309">
        <v>1185732</v>
      </c>
      <c r="D309" s="9">
        <v>44370</v>
      </c>
      <c r="E309" s="8" t="str">
        <f>TEXT(Table1[[#This Row],[Invoice Date]],"dd-mm-yyyy")</f>
        <v>23-06-2021</v>
      </c>
      <c r="F309" s="1" t="str">
        <f t="shared" si="16"/>
        <v>June</v>
      </c>
      <c r="G309" s="1" t="str">
        <f t="shared" si="17"/>
        <v>2021</v>
      </c>
      <c r="H309" s="1" t="str">
        <f t="shared" si="18"/>
        <v>Wednesday</v>
      </c>
      <c r="I309" s="1" t="str">
        <f t="shared" si="19"/>
        <v>23</v>
      </c>
      <c r="J309" t="s">
        <v>35</v>
      </c>
      <c r="K309" t="s">
        <v>36</v>
      </c>
      <c r="L309" t="s">
        <v>37</v>
      </c>
      <c r="M309" t="s">
        <v>22</v>
      </c>
      <c r="N309">
        <v>50</v>
      </c>
      <c r="O309">
        <v>225</v>
      </c>
      <c r="P309">
        <v>112500</v>
      </c>
      <c r="Q309">
        <v>56250</v>
      </c>
      <c r="R309">
        <v>0.5</v>
      </c>
      <c r="S309" t="s">
        <v>23</v>
      </c>
      <c r="T309" t="str">
        <f>IF(Table1[[#This Row],[Units Sold]]&gt; 700,"High Units","low Units")</f>
        <v>low Units</v>
      </c>
      <c r="U309">
        <f>SUM(Table1[[#This Row],[Operating Profit]])/SUM(Table1[Operating Profit])*100</f>
        <v>1.6935878283899163E-2</v>
      </c>
      <c r="V309">
        <f>SUM(Table1[[#This Row],[Price per Unit]]*Table1[[#This Row],[Units Sold]])</f>
        <v>11250</v>
      </c>
      <c r="W309">
        <f>SUM(Table1[[#This Row],[Total Sales]]-Table1[[#This Row],[Operating Profit]])</f>
        <v>56250</v>
      </c>
      <c r="X309">
        <f>SUM(Table1[[#This Row],[Total Sales]]-Table1[[#This Row],[Cost]])</f>
        <v>56250</v>
      </c>
      <c r="Y309">
        <f>SUM(Table1[[#This Row],[profit/loss]])/SUM(Table1[profit/loss])</f>
        <v>1.6935878283899164E-4</v>
      </c>
    </row>
    <row r="310" spans="1:25" x14ac:dyDescent="0.3">
      <c r="A310" t="s">
        <v>13</v>
      </c>
      <c r="B310" t="s">
        <v>23</v>
      </c>
      <c r="C310">
        <v>1185732</v>
      </c>
      <c r="D310" s="9">
        <v>44371</v>
      </c>
      <c r="E310" s="8" t="str">
        <f>TEXT(Table1[[#This Row],[Invoice Date]],"dd-mm-yyyy")</f>
        <v>24-06-2021</v>
      </c>
      <c r="F310" s="1" t="str">
        <f t="shared" si="16"/>
        <v>June</v>
      </c>
      <c r="G310" s="1" t="str">
        <f t="shared" si="17"/>
        <v>2021</v>
      </c>
      <c r="H310" s="1" t="str">
        <f t="shared" si="18"/>
        <v>Thursday</v>
      </c>
      <c r="I310" s="1" t="str">
        <f t="shared" si="19"/>
        <v>24</v>
      </c>
      <c r="J310" t="s">
        <v>35</v>
      </c>
      <c r="K310" t="s">
        <v>36</v>
      </c>
      <c r="L310" t="s">
        <v>37</v>
      </c>
      <c r="M310" t="s">
        <v>16</v>
      </c>
      <c r="N310">
        <v>60</v>
      </c>
      <c r="O310">
        <v>495</v>
      </c>
      <c r="P310">
        <v>297000</v>
      </c>
      <c r="Q310">
        <v>118800</v>
      </c>
      <c r="R310">
        <v>0.4</v>
      </c>
      <c r="S310" t="s">
        <v>23</v>
      </c>
      <c r="T310" t="str">
        <f>IF(Table1[[#This Row],[Units Sold]]&gt; 700,"High Units","low Units")</f>
        <v>low Units</v>
      </c>
      <c r="U310">
        <f>SUM(Table1[[#This Row],[Operating Profit]])/SUM(Table1[Operating Profit])*100</f>
        <v>3.5768574935595036E-2</v>
      </c>
      <c r="V310">
        <f>SUM(Table1[[#This Row],[Price per Unit]]*Table1[[#This Row],[Units Sold]])</f>
        <v>29700</v>
      </c>
      <c r="W310">
        <f>SUM(Table1[[#This Row],[Total Sales]]-Table1[[#This Row],[Operating Profit]])</f>
        <v>178200</v>
      </c>
      <c r="X310">
        <f>SUM(Table1[[#This Row],[Total Sales]]-Table1[[#This Row],[Cost]])</f>
        <v>118800</v>
      </c>
      <c r="Y310">
        <f>SUM(Table1[[#This Row],[profit/loss]])/SUM(Table1[profit/loss])</f>
        <v>3.5768574935595039E-4</v>
      </c>
    </row>
    <row r="311" spans="1:25" x14ac:dyDescent="0.3">
      <c r="A311" t="s">
        <v>13</v>
      </c>
      <c r="B311" t="s">
        <v>23</v>
      </c>
      <c r="C311">
        <v>1185732</v>
      </c>
      <c r="D311" s="9">
        <v>44372</v>
      </c>
      <c r="E311" s="8" t="str">
        <f>TEXT(Table1[[#This Row],[Invoice Date]],"dd-mm-yyyy")</f>
        <v>25-06-2021</v>
      </c>
      <c r="F311" s="1" t="str">
        <f t="shared" si="16"/>
        <v>June</v>
      </c>
      <c r="G311" s="1" t="str">
        <f t="shared" si="17"/>
        <v>2021</v>
      </c>
      <c r="H311" s="1" t="str">
        <f t="shared" si="18"/>
        <v>Friday</v>
      </c>
      <c r="I311" s="1" t="str">
        <f t="shared" si="19"/>
        <v>25</v>
      </c>
      <c r="J311" t="s">
        <v>35</v>
      </c>
      <c r="K311" t="s">
        <v>36</v>
      </c>
      <c r="L311" t="s">
        <v>37</v>
      </c>
      <c r="M311" t="s">
        <v>18</v>
      </c>
      <c r="N311">
        <v>55</v>
      </c>
      <c r="O311">
        <v>200</v>
      </c>
      <c r="P311">
        <v>110000</v>
      </c>
      <c r="Q311">
        <v>38500</v>
      </c>
      <c r="R311">
        <v>0.35</v>
      </c>
      <c r="S311" t="s">
        <v>23</v>
      </c>
      <c r="T311" t="str">
        <f>IF(Table1[[#This Row],[Units Sold]]&gt; 700,"High Units","low Units")</f>
        <v>low Units</v>
      </c>
      <c r="U311">
        <f>SUM(Table1[[#This Row],[Operating Profit]])/SUM(Table1[Operating Profit])*100</f>
        <v>1.1591667803202095E-2</v>
      </c>
      <c r="V311">
        <f>SUM(Table1[[#This Row],[Price per Unit]]*Table1[[#This Row],[Units Sold]])</f>
        <v>11000</v>
      </c>
      <c r="W311">
        <f>SUM(Table1[[#This Row],[Total Sales]]-Table1[[#This Row],[Operating Profit]])</f>
        <v>71500</v>
      </c>
      <c r="X311">
        <f>SUM(Table1[[#This Row],[Total Sales]]-Table1[[#This Row],[Cost]])</f>
        <v>38500</v>
      </c>
      <c r="Y311">
        <f>SUM(Table1[[#This Row],[profit/loss]])/SUM(Table1[profit/loss])</f>
        <v>1.1591667803202096E-4</v>
      </c>
    </row>
    <row r="312" spans="1:25" x14ac:dyDescent="0.3">
      <c r="A312" t="s">
        <v>13</v>
      </c>
      <c r="B312" t="s">
        <v>23</v>
      </c>
      <c r="C312">
        <v>1185732</v>
      </c>
      <c r="D312" s="9">
        <v>44373</v>
      </c>
      <c r="E312" s="8" t="str">
        <f>TEXT(Table1[[#This Row],[Invoice Date]],"dd-mm-yyyy")</f>
        <v>26-06-2021</v>
      </c>
      <c r="F312" s="1" t="str">
        <f t="shared" si="16"/>
        <v>June</v>
      </c>
      <c r="G312" s="1" t="str">
        <f t="shared" si="17"/>
        <v>2021</v>
      </c>
      <c r="H312" s="1" t="str">
        <f t="shared" si="18"/>
        <v>Saturday</v>
      </c>
      <c r="I312" s="1" t="str">
        <f t="shared" si="19"/>
        <v>26</v>
      </c>
      <c r="J312" t="s">
        <v>35</v>
      </c>
      <c r="K312" t="s">
        <v>36</v>
      </c>
      <c r="L312" t="s">
        <v>37</v>
      </c>
      <c r="M312" t="s">
        <v>19</v>
      </c>
      <c r="N312">
        <v>50</v>
      </c>
      <c r="O312">
        <v>175</v>
      </c>
      <c r="P312">
        <v>87500</v>
      </c>
      <c r="Q312">
        <v>30625</v>
      </c>
      <c r="R312">
        <v>0.35</v>
      </c>
      <c r="S312" t="s">
        <v>23</v>
      </c>
      <c r="T312" t="str">
        <f>IF(Table1[[#This Row],[Units Sold]]&gt; 700,"High Units","low Units")</f>
        <v>low Units</v>
      </c>
      <c r="U312">
        <f>SUM(Table1[[#This Row],[Operating Profit]])/SUM(Table1[Operating Profit])*100</f>
        <v>9.2206448434562129E-3</v>
      </c>
      <c r="V312">
        <f>SUM(Table1[[#This Row],[Price per Unit]]*Table1[[#This Row],[Units Sold]])</f>
        <v>8750</v>
      </c>
      <c r="W312">
        <f>SUM(Table1[[#This Row],[Total Sales]]-Table1[[#This Row],[Operating Profit]])</f>
        <v>56875</v>
      </c>
      <c r="X312">
        <f>SUM(Table1[[#This Row],[Total Sales]]-Table1[[#This Row],[Cost]])</f>
        <v>30625</v>
      </c>
      <c r="Y312">
        <f>SUM(Table1[[#This Row],[profit/loss]])/SUM(Table1[profit/loss])</f>
        <v>9.2206448434562125E-5</v>
      </c>
    </row>
    <row r="313" spans="1:25" x14ac:dyDescent="0.3">
      <c r="A313" t="s">
        <v>13</v>
      </c>
      <c r="B313" t="s">
        <v>23</v>
      </c>
      <c r="C313">
        <v>1185732</v>
      </c>
      <c r="D313" s="9">
        <v>44374</v>
      </c>
      <c r="E313" s="8" t="str">
        <f>TEXT(Table1[[#This Row],[Invoice Date]],"dd-mm-yyyy")</f>
        <v>27-06-2021</v>
      </c>
      <c r="F313" s="1" t="str">
        <f t="shared" si="16"/>
        <v>June</v>
      </c>
      <c r="G313" s="1" t="str">
        <f t="shared" si="17"/>
        <v>2021</v>
      </c>
      <c r="H313" s="1" t="str">
        <f t="shared" si="18"/>
        <v>Sunday</v>
      </c>
      <c r="I313" s="1" t="str">
        <f t="shared" si="19"/>
        <v>27</v>
      </c>
      <c r="J313" t="s">
        <v>35</v>
      </c>
      <c r="K313" t="s">
        <v>36</v>
      </c>
      <c r="L313" t="s">
        <v>37</v>
      </c>
      <c r="M313" t="s">
        <v>20</v>
      </c>
      <c r="N313">
        <v>50</v>
      </c>
      <c r="O313">
        <v>100</v>
      </c>
      <c r="P313">
        <v>50000</v>
      </c>
      <c r="Q313">
        <v>20000</v>
      </c>
      <c r="R313">
        <v>0.4</v>
      </c>
      <c r="S313" t="s">
        <v>23</v>
      </c>
      <c r="T313" t="str">
        <f>IF(Table1[[#This Row],[Units Sold]]&gt; 700,"High Units","low Units")</f>
        <v>low Units</v>
      </c>
      <c r="U313">
        <f>SUM(Table1[[#This Row],[Operating Profit]])/SUM(Table1[Operating Profit])*100</f>
        <v>6.0216456120530367E-3</v>
      </c>
      <c r="V313">
        <f>SUM(Table1[[#This Row],[Price per Unit]]*Table1[[#This Row],[Units Sold]])</f>
        <v>5000</v>
      </c>
      <c r="W313">
        <f>SUM(Table1[[#This Row],[Total Sales]]-Table1[[#This Row],[Operating Profit]])</f>
        <v>30000</v>
      </c>
      <c r="X313">
        <f>SUM(Table1[[#This Row],[Total Sales]]-Table1[[#This Row],[Cost]])</f>
        <v>20000</v>
      </c>
      <c r="Y313">
        <f>SUM(Table1[[#This Row],[profit/loss]])/SUM(Table1[profit/loss])</f>
        <v>6.0216456120530364E-5</v>
      </c>
    </row>
    <row r="314" spans="1:25" x14ac:dyDescent="0.3">
      <c r="A314" t="s">
        <v>13</v>
      </c>
      <c r="B314" t="s">
        <v>23</v>
      </c>
      <c r="C314">
        <v>1185732</v>
      </c>
      <c r="D314" s="9">
        <v>44375</v>
      </c>
      <c r="E314" s="8" t="str">
        <f>TEXT(Table1[[#This Row],[Invoice Date]],"dd-mm-yyyy")</f>
        <v>28-06-2021</v>
      </c>
      <c r="F314" s="1" t="str">
        <f t="shared" si="16"/>
        <v>June</v>
      </c>
      <c r="G314" s="1" t="str">
        <f t="shared" si="17"/>
        <v>2021</v>
      </c>
      <c r="H314" s="1" t="str">
        <f t="shared" si="18"/>
        <v>Monday</v>
      </c>
      <c r="I314" s="1" t="str">
        <f t="shared" si="19"/>
        <v>28</v>
      </c>
      <c r="J314" t="s">
        <v>35</v>
      </c>
      <c r="K314" t="s">
        <v>36</v>
      </c>
      <c r="L314" t="s">
        <v>37</v>
      </c>
      <c r="M314" t="s">
        <v>21</v>
      </c>
      <c r="N314">
        <v>60</v>
      </c>
      <c r="O314">
        <v>125</v>
      </c>
      <c r="P314">
        <v>75000</v>
      </c>
      <c r="Q314">
        <v>26250</v>
      </c>
      <c r="R314">
        <v>0.35</v>
      </c>
      <c r="S314" t="s">
        <v>23</v>
      </c>
      <c r="T314" t="str">
        <f>IF(Table1[[#This Row],[Units Sold]]&gt; 700,"High Units","low Units")</f>
        <v>low Units</v>
      </c>
      <c r="U314">
        <f>SUM(Table1[[#This Row],[Operating Profit]])/SUM(Table1[Operating Profit])*100</f>
        <v>7.9034098658196106E-3</v>
      </c>
      <c r="V314">
        <f>SUM(Table1[[#This Row],[Price per Unit]]*Table1[[#This Row],[Units Sold]])</f>
        <v>7500</v>
      </c>
      <c r="W314">
        <f>SUM(Table1[[#This Row],[Total Sales]]-Table1[[#This Row],[Operating Profit]])</f>
        <v>48750</v>
      </c>
      <c r="X314">
        <f>SUM(Table1[[#This Row],[Total Sales]]-Table1[[#This Row],[Cost]])</f>
        <v>26250</v>
      </c>
      <c r="Y314">
        <f>SUM(Table1[[#This Row],[profit/loss]])/SUM(Table1[profit/loss])</f>
        <v>7.9034098658196104E-5</v>
      </c>
    </row>
    <row r="315" spans="1:25" x14ac:dyDescent="0.3">
      <c r="A315" t="s">
        <v>13</v>
      </c>
      <c r="B315" t="s">
        <v>23</v>
      </c>
      <c r="C315">
        <v>1185732</v>
      </c>
      <c r="D315" s="9">
        <v>44376</v>
      </c>
      <c r="E315" s="8" t="str">
        <f>TEXT(Table1[[#This Row],[Invoice Date]],"dd-mm-yyyy")</f>
        <v>29-06-2021</v>
      </c>
      <c r="F315" s="1" t="str">
        <f t="shared" si="16"/>
        <v>June</v>
      </c>
      <c r="G315" s="1" t="str">
        <f t="shared" si="17"/>
        <v>2021</v>
      </c>
      <c r="H315" s="1" t="str">
        <f t="shared" si="18"/>
        <v>Tuesday</v>
      </c>
      <c r="I315" s="1" t="str">
        <f t="shared" si="19"/>
        <v>29</v>
      </c>
      <c r="J315" t="s">
        <v>35</v>
      </c>
      <c r="K315" t="s">
        <v>36</v>
      </c>
      <c r="L315" t="s">
        <v>37</v>
      </c>
      <c r="M315" t="s">
        <v>22</v>
      </c>
      <c r="N315">
        <v>65</v>
      </c>
      <c r="O315">
        <v>250</v>
      </c>
      <c r="P315">
        <v>162500</v>
      </c>
      <c r="Q315">
        <v>81250</v>
      </c>
      <c r="R315">
        <v>0.5</v>
      </c>
      <c r="S315" t="s">
        <v>23</v>
      </c>
      <c r="T315" t="str">
        <f>IF(Table1[[#This Row],[Units Sold]]&gt; 700,"High Units","low Units")</f>
        <v>low Units</v>
      </c>
      <c r="U315">
        <f>SUM(Table1[[#This Row],[Operating Profit]])/SUM(Table1[Operating Profit])*100</f>
        <v>2.4462935298965462E-2</v>
      </c>
      <c r="V315">
        <f>SUM(Table1[[#This Row],[Price per Unit]]*Table1[[#This Row],[Units Sold]])</f>
        <v>16250</v>
      </c>
      <c r="W315">
        <f>SUM(Table1[[#This Row],[Total Sales]]-Table1[[#This Row],[Operating Profit]])</f>
        <v>81250</v>
      </c>
      <c r="X315">
        <f>SUM(Table1[[#This Row],[Total Sales]]-Table1[[#This Row],[Cost]])</f>
        <v>81250</v>
      </c>
      <c r="Y315">
        <f>SUM(Table1[[#This Row],[profit/loss]])/SUM(Table1[profit/loss])</f>
        <v>2.446293529896546E-4</v>
      </c>
    </row>
    <row r="316" spans="1:25" x14ac:dyDescent="0.3">
      <c r="A316" t="s">
        <v>13</v>
      </c>
      <c r="B316" t="s">
        <v>23</v>
      </c>
      <c r="C316">
        <v>1185732</v>
      </c>
      <c r="D316" s="9">
        <v>44377</v>
      </c>
      <c r="E316" s="8" t="str">
        <f>TEXT(Table1[[#This Row],[Invoice Date]],"dd-mm-yyyy")</f>
        <v>30-06-2021</v>
      </c>
      <c r="F316" s="1" t="str">
        <f t="shared" si="16"/>
        <v>June</v>
      </c>
      <c r="G316" s="1" t="str">
        <f t="shared" si="17"/>
        <v>2021</v>
      </c>
      <c r="H316" s="1" t="str">
        <f t="shared" si="18"/>
        <v>Wednesday</v>
      </c>
      <c r="I316" s="1" t="str">
        <f t="shared" si="19"/>
        <v>30</v>
      </c>
      <c r="J316" t="s">
        <v>35</v>
      </c>
      <c r="K316" t="s">
        <v>36</v>
      </c>
      <c r="L316" t="s">
        <v>37</v>
      </c>
      <c r="M316" t="s">
        <v>16</v>
      </c>
      <c r="N316">
        <v>50</v>
      </c>
      <c r="O316">
        <v>500</v>
      </c>
      <c r="P316">
        <v>250000</v>
      </c>
      <c r="Q316">
        <v>100000</v>
      </c>
      <c r="R316">
        <v>0.4</v>
      </c>
      <c r="S316" t="s">
        <v>23</v>
      </c>
      <c r="T316" t="str">
        <f>IF(Table1[[#This Row],[Units Sold]]&gt; 700,"High Units","low Units")</f>
        <v>low Units</v>
      </c>
      <c r="U316">
        <f>SUM(Table1[[#This Row],[Operating Profit]])/SUM(Table1[Operating Profit])*100</f>
        <v>3.0108228060265183E-2</v>
      </c>
      <c r="V316">
        <f>SUM(Table1[[#This Row],[Price per Unit]]*Table1[[#This Row],[Units Sold]])</f>
        <v>25000</v>
      </c>
      <c r="W316">
        <f>SUM(Table1[[#This Row],[Total Sales]]-Table1[[#This Row],[Operating Profit]])</f>
        <v>150000</v>
      </c>
      <c r="X316">
        <f>SUM(Table1[[#This Row],[Total Sales]]-Table1[[#This Row],[Cost]])</f>
        <v>100000</v>
      </c>
      <c r="Y316">
        <f>SUM(Table1[[#This Row],[profit/loss]])/SUM(Table1[profit/loss])</f>
        <v>3.0108228060265183E-4</v>
      </c>
    </row>
    <row r="317" spans="1:25" x14ac:dyDescent="0.3">
      <c r="A317" t="s">
        <v>13</v>
      </c>
      <c r="B317" t="s">
        <v>23</v>
      </c>
      <c r="C317">
        <v>1185732</v>
      </c>
      <c r="D317" s="9">
        <v>44378</v>
      </c>
      <c r="E317" s="8" t="str">
        <f>TEXT(Table1[[#This Row],[Invoice Date]],"dd-mm-yyyy")</f>
        <v>01-07-2021</v>
      </c>
      <c r="F317" s="1" t="str">
        <f t="shared" si="16"/>
        <v>July</v>
      </c>
      <c r="G317" s="1" t="str">
        <f t="shared" si="17"/>
        <v>2021</v>
      </c>
      <c r="H317" s="1" t="str">
        <f t="shared" si="18"/>
        <v>Thursday</v>
      </c>
      <c r="I317" s="1" t="str">
        <f t="shared" si="19"/>
        <v>01</v>
      </c>
      <c r="J317" t="s">
        <v>35</v>
      </c>
      <c r="K317" t="s">
        <v>36</v>
      </c>
      <c r="L317" t="s">
        <v>37</v>
      </c>
      <c r="M317" t="s">
        <v>18</v>
      </c>
      <c r="N317">
        <v>45</v>
      </c>
      <c r="O317">
        <v>250</v>
      </c>
      <c r="P317">
        <v>112500</v>
      </c>
      <c r="Q317">
        <v>39375</v>
      </c>
      <c r="R317">
        <v>0.35</v>
      </c>
      <c r="S317" t="s">
        <v>23</v>
      </c>
      <c r="T317" t="str">
        <f>IF(Table1[[#This Row],[Units Sold]]&gt; 700,"High Units","low Units")</f>
        <v>low Units</v>
      </c>
      <c r="U317">
        <f>SUM(Table1[[#This Row],[Operating Profit]])/SUM(Table1[Operating Profit])*100</f>
        <v>1.1855114798729416E-2</v>
      </c>
      <c r="V317">
        <f>SUM(Table1[[#This Row],[Price per Unit]]*Table1[[#This Row],[Units Sold]])</f>
        <v>11250</v>
      </c>
      <c r="W317">
        <f>SUM(Table1[[#This Row],[Total Sales]]-Table1[[#This Row],[Operating Profit]])</f>
        <v>73125</v>
      </c>
      <c r="X317">
        <f>SUM(Table1[[#This Row],[Total Sales]]-Table1[[#This Row],[Cost]])</f>
        <v>39375</v>
      </c>
      <c r="Y317">
        <f>SUM(Table1[[#This Row],[profit/loss]])/SUM(Table1[profit/loss])</f>
        <v>1.1855114798729416E-4</v>
      </c>
    </row>
    <row r="318" spans="1:25" x14ac:dyDescent="0.3">
      <c r="A318" t="s">
        <v>13</v>
      </c>
      <c r="B318" t="s">
        <v>23</v>
      </c>
      <c r="C318">
        <v>1185732</v>
      </c>
      <c r="D318" s="9">
        <v>44379</v>
      </c>
      <c r="E318" s="8" t="str">
        <f>TEXT(Table1[[#This Row],[Invoice Date]],"dd-mm-yyyy")</f>
        <v>02-07-2021</v>
      </c>
      <c r="F318" s="1" t="str">
        <f t="shared" si="16"/>
        <v>July</v>
      </c>
      <c r="G318" s="1" t="str">
        <f t="shared" si="17"/>
        <v>2021</v>
      </c>
      <c r="H318" s="1" t="str">
        <f t="shared" si="18"/>
        <v>Friday</v>
      </c>
      <c r="I318" s="1" t="str">
        <f t="shared" si="19"/>
        <v>02</v>
      </c>
      <c r="J318" t="s">
        <v>35</v>
      </c>
      <c r="K318" t="s">
        <v>36</v>
      </c>
      <c r="L318" t="s">
        <v>37</v>
      </c>
      <c r="M318" t="s">
        <v>19</v>
      </c>
      <c r="N318">
        <v>40</v>
      </c>
      <c r="O318">
        <v>200</v>
      </c>
      <c r="P318">
        <v>80000</v>
      </c>
      <c r="Q318">
        <v>28000</v>
      </c>
      <c r="R318">
        <v>0.35</v>
      </c>
      <c r="S318" t="s">
        <v>23</v>
      </c>
      <c r="T318" t="str">
        <f>IF(Table1[[#This Row],[Units Sold]]&gt; 700,"High Units","low Units")</f>
        <v>low Units</v>
      </c>
      <c r="U318">
        <f>SUM(Table1[[#This Row],[Operating Profit]])/SUM(Table1[Operating Profit])*100</f>
        <v>8.4303038568742522E-3</v>
      </c>
      <c r="V318">
        <f>SUM(Table1[[#This Row],[Price per Unit]]*Table1[[#This Row],[Units Sold]])</f>
        <v>8000</v>
      </c>
      <c r="W318">
        <f>SUM(Table1[[#This Row],[Total Sales]]-Table1[[#This Row],[Operating Profit]])</f>
        <v>52000</v>
      </c>
      <c r="X318">
        <f>SUM(Table1[[#This Row],[Total Sales]]-Table1[[#This Row],[Cost]])</f>
        <v>28000</v>
      </c>
      <c r="Y318">
        <f>SUM(Table1[[#This Row],[profit/loss]])/SUM(Table1[profit/loss])</f>
        <v>8.4303038568742515E-5</v>
      </c>
    </row>
    <row r="319" spans="1:25" x14ac:dyDescent="0.3">
      <c r="A319" t="s">
        <v>13</v>
      </c>
      <c r="B319" t="s">
        <v>23</v>
      </c>
      <c r="C319">
        <v>1185732</v>
      </c>
      <c r="D319" s="9">
        <v>44380</v>
      </c>
      <c r="E319" s="8" t="str">
        <f>TEXT(Table1[[#This Row],[Invoice Date]],"dd-mm-yyyy")</f>
        <v>03-07-2021</v>
      </c>
      <c r="F319" s="1" t="str">
        <f t="shared" si="16"/>
        <v>July</v>
      </c>
      <c r="G319" s="1" t="str">
        <f t="shared" si="17"/>
        <v>2021</v>
      </c>
      <c r="H319" s="1" t="str">
        <f t="shared" si="18"/>
        <v>Saturday</v>
      </c>
      <c r="I319" s="1" t="str">
        <f t="shared" si="19"/>
        <v>03</v>
      </c>
      <c r="J319" t="s">
        <v>35</v>
      </c>
      <c r="K319" t="s">
        <v>36</v>
      </c>
      <c r="L319" t="s">
        <v>37</v>
      </c>
      <c r="M319" t="s">
        <v>20</v>
      </c>
      <c r="N319">
        <v>40</v>
      </c>
      <c r="O319">
        <v>175</v>
      </c>
      <c r="P319">
        <v>70000</v>
      </c>
      <c r="Q319">
        <v>28000</v>
      </c>
      <c r="R319">
        <v>0.4</v>
      </c>
      <c r="S319" t="s">
        <v>23</v>
      </c>
      <c r="T319" t="str">
        <f>IF(Table1[[#This Row],[Units Sold]]&gt; 700,"High Units","low Units")</f>
        <v>low Units</v>
      </c>
      <c r="U319">
        <f>SUM(Table1[[#This Row],[Operating Profit]])/SUM(Table1[Operating Profit])*100</f>
        <v>8.4303038568742522E-3</v>
      </c>
      <c r="V319">
        <f>SUM(Table1[[#This Row],[Price per Unit]]*Table1[[#This Row],[Units Sold]])</f>
        <v>7000</v>
      </c>
      <c r="W319">
        <f>SUM(Table1[[#This Row],[Total Sales]]-Table1[[#This Row],[Operating Profit]])</f>
        <v>42000</v>
      </c>
      <c r="X319">
        <f>SUM(Table1[[#This Row],[Total Sales]]-Table1[[#This Row],[Cost]])</f>
        <v>28000</v>
      </c>
      <c r="Y319">
        <f>SUM(Table1[[#This Row],[profit/loss]])/SUM(Table1[profit/loss])</f>
        <v>8.4303038568742515E-5</v>
      </c>
    </row>
    <row r="320" spans="1:25" x14ac:dyDescent="0.3">
      <c r="A320" t="s">
        <v>13</v>
      </c>
      <c r="B320" t="s">
        <v>23</v>
      </c>
      <c r="C320">
        <v>1185732</v>
      </c>
      <c r="D320" s="9">
        <v>44381</v>
      </c>
      <c r="E320" s="8" t="str">
        <f>TEXT(Table1[[#This Row],[Invoice Date]],"dd-mm-yyyy")</f>
        <v>04-07-2021</v>
      </c>
      <c r="F320" s="1" t="str">
        <f t="shared" si="16"/>
        <v>July</v>
      </c>
      <c r="G320" s="1" t="str">
        <f t="shared" si="17"/>
        <v>2021</v>
      </c>
      <c r="H320" s="1" t="str">
        <f t="shared" si="18"/>
        <v>Sunday</v>
      </c>
      <c r="I320" s="1" t="str">
        <f t="shared" si="19"/>
        <v>04</v>
      </c>
      <c r="J320" t="s">
        <v>35</v>
      </c>
      <c r="K320" t="s">
        <v>36</v>
      </c>
      <c r="L320" t="s">
        <v>37</v>
      </c>
      <c r="M320" t="s">
        <v>21</v>
      </c>
      <c r="N320">
        <v>50</v>
      </c>
      <c r="O320">
        <v>175</v>
      </c>
      <c r="P320">
        <v>87500</v>
      </c>
      <c r="Q320">
        <v>30625</v>
      </c>
      <c r="R320">
        <v>0.35</v>
      </c>
      <c r="S320" t="s">
        <v>23</v>
      </c>
      <c r="T320" t="str">
        <f>IF(Table1[[#This Row],[Units Sold]]&gt; 700,"High Units","low Units")</f>
        <v>low Units</v>
      </c>
      <c r="U320">
        <f>SUM(Table1[[#This Row],[Operating Profit]])/SUM(Table1[Operating Profit])*100</f>
        <v>9.2206448434562129E-3</v>
      </c>
      <c r="V320">
        <f>SUM(Table1[[#This Row],[Price per Unit]]*Table1[[#This Row],[Units Sold]])</f>
        <v>8750</v>
      </c>
      <c r="W320">
        <f>SUM(Table1[[#This Row],[Total Sales]]-Table1[[#This Row],[Operating Profit]])</f>
        <v>56875</v>
      </c>
      <c r="X320">
        <f>SUM(Table1[[#This Row],[Total Sales]]-Table1[[#This Row],[Cost]])</f>
        <v>30625</v>
      </c>
      <c r="Y320">
        <f>SUM(Table1[[#This Row],[profit/loss]])/SUM(Table1[profit/loss])</f>
        <v>9.2206448434562125E-5</v>
      </c>
    </row>
    <row r="321" spans="1:25" x14ac:dyDescent="0.3">
      <c r="A321" t="s">
        <v>13</v>
      </c>
      <c r="B321" t="s">
        <v>23</v>
      </c>
      <c r="C321">
        <v>1185732</v>
      </c>
      <c r="D321" s="9">
        <v>44382</v>
      </c>
      <c r="E321" s="8" t="str">
        <f>TEXT(Table1[[#This Row],[Invoice Date]],"dd-mm-yyyy")</f>
        <v>05-07-2021</v>
      </c>
      <c r="F321" s="1" t="str">
        <f t="shared" si="16"/>
        <v>July</v>
      </c>
      <c r="G321" s="1" t="str">
        <f t="shared" si="17"/>
        <v>2021</v>
      </c>
      <c r="H321" s="1" t="str">
        <f t="shared" si="18"/>
        <v>Monday</v>
      </c>
      <c r="I321" s="1" t="str">
        <f t="shared" si="19"/>
        <v>05</v>
      </c>
      <c r="J321" t="s">
        <v>35</v>
      </c>
      <c r="K321" t="s">
        <v>36</v>
      </c>
      <c r="L321" t="s">
        <v>37</v>
      </c>
      <c r="M321" t="s">
        <v>22</v>
      </c>
      <c r="N321">
        <v>55</v>
      </c>
      <c r="O321">
        <v>350</v>
      </c>
      <c r="P321">
        <v>192500</v>
      </c>
      <c r="Q321">
        <v>96250</v>
      </c>
      <c r="R321">
        <v>0.5</v>
      </c>
      <c r="S321" t="s">
        <v>23</v>
      </c>
      <c r="T321" t="str">
        <f>IF(Table1[[#This Row],[Units Sold]]&gt; 700,"High Units","low Units")</f>
        <v>low Units</v>
      </c>
      <c r="U321">
        <f>SUM(Table1[[#This Row],[Operating Profit]])/SUM(Table1[Operating Profit])*100</f>
        <v>2.8979169508005241E-2</v>
      </c>
      <c r="V321">
        <f>SUM(Table1[[#This Row],[Price per Unit]]*Table1[[#This Row],[Units Sold]])</f>
        <v>19250</v>
      </c>
      <c r="W321">
        <f>SUM(Table1[[#This Row],[Total Sales]]-Table1[[#This Row],[Operating Profit]])</f>
        <v>96250</v>
      </c>
      <c r="X321">
        <f>SUM(Table1[[#This Row],[Total Sales]]-Table1[[#This Row],[Cost]])</f>
        <v>96250</v>
      </c>
      <c r="Y321">
        <f>SUM(Table1[[#This Row],[profit/loss]])/SUM(Table1[profit/loss])</f>
        <v>2.897916950800524E-4</v>
      </c>
    </row>
    <row r="322" spans="1:25" x14ac:dyDescent="0.3">
      <c r="A322" t="s">
        <v>13</v>
      </c>
      <c r="B322" t="s">
        <v>23</v>
      </c>
      <c r="C322">
        <v>1185732</v>
      </c>
      <c r="D322" s="9">
        <v>44383</v>
      </c>
      <c r="E322" s="8" t="str">
        <f>TEXT(Table1[[#This Row],[Invoice Date]],"dd-mm-yyyy")</f>
        <v>06-07-2021</v>
      </c>
      <c r="F322" s="1" t="str">
        <f t="shared" si="16"/>
        <v>July</v>
      </c>
      <c r="G322" s="1" t="str">
        <f t="shared" si="17"/>
        <v>2021</v>
      </c>
      <c r="H322" s="1" t="str">
        <f t="shared" si="18"/>
        <v>Tuesday</v>
      </c>
      <c r="I322" s="1" t="str">
        <f t="shared" si="19"/>
        <v>06</v>
      </c>
      <c r="J322" t="s">
        <v>35</v>
      </c>
      <c r="K322" t="s">
        <v>36</v>
      </c>
      <c r="L322" t="s">
        <v>37</v>
      </c>
      <c r="M322" t="s">
        <v>16</v>
      </c>
      <c r="N322">
        <v>50</v>
      </c>
      <c r="O322">
        <v>575</v>
      </c>
      <c r="P322">
        <v>287500</v>
      </c>
      <c r="Q322">
        <v>115000</v>
      </c>
      <c r="R322">
        <v>0.4</v>
      </c>
      <c r="S322" t="s">
        <v>23</v>
      </c>
      <c r="T322" t="str">
        <f>IF(Table1[[#This Row],[Units Sold]]&gt; 700,"High Units","low Units")</f>
        <v>low Units</v>
      </c>
      <c r="U322">
        <f>SUM(Table1[[#This Row],[Operating Profit]])/SUM(Table1[Operating Profit])*100</f>
        <v>3.4624462269304962E-2</v>
      </c>
      <c r="V322">
        <f>SUM(Table1[[#This Row],[Price per Unit]]*Table1[[#This Row],[Units Sold]])</f>
        <v>28750</v>
      </c>
      <c r="W322">
        <f>SUM(Table1[[#This Row],[Total Sales]]-Table1[[#This Row],[Operating Profit]])</f>
        <v>172500</v>
      </c>
      <c r="X322">
        <f>SUM(Table1[[#This Row],[Total Sales]]-Table1[[#This Row],[Cost]])</f>
        <v>115000</v>
      </c>
      <c r="Y322">
        <f>SUM(Table1[[#This Row],[profit/loss]])/SUM(Table1[profit/loss])</f>
        <v>3.4624462269304963E-4</v>
      </c>
    </row>
    <row r="323" spans="1:25" x14ac:dyDescent="0.3">
      <c r="A323" t="s">
        <v>13</v>
      </c>
      <c r="B323" t="s">
        <v>23</v>
      </c>
      <c r="C323">
        <v>1185732</v>
      </c>
      <c r="D323" s="9">
        <v>44384</v>
      </c>
      <c r="E323" s="8" t="str">
        <f>TEXT(Table1[[#This Row],[Invoice Date]],"dd-mm-yyyy")</f>
        <v>07-07-2021</v>
      </c>
      <c r="F323" s="1" t="str">
        <f t="shared" ref="F323:F386" si="20">TEXT(D323,"mmmm")</f>
        <v>July</v>
      </c>
      <c r="G323" s="1" t="str">
        <f t="shared" ref="G323:G386" si="21">TEXT(D323,"YYYY")</f>
        <v>2021</v>
      </c>
      <c r="H323" s="1" t="str">
        <f t="shared" ref="H323:H386" si="22">TEXT(D323,"dddd")</f>
        <v>Wednesday</v>
      </c>
      <c r="I323" s="1" t="str">
        <f t="shared" ref="I323:I386" si="23">TEXT(D323,"dd")</f>
        <v>07</v>
      </c>
      <c r="J323" t="s">
        <v>35</v>
      </c>
      <c r="K323" t="s">
        <v>36</v>
      </c>
      <c r="L323" t="s">
        <v>37</v>
      </c>
      <c r="M323" t="s">
        <v>18</v>
      </c>
      <c r="N323">
        <v>45</v>
      </c>
      <c r="O323">
        <v>325</v>
      </c>
      <c r="P323">
        <v>146250</v>
      </c>
      <c r="Q323">
        <v>51188</v>
      </c>
      <c r="R323">
        <v>0.35</v>
      </c>
      <c r="S323" t="s">
        <v>23</v>
      </c>
      <c r="T323" t="str">
        <f>IF(Table1[[#This Row],[Units Sold]]&gt; 700,"High Units","low Units")</f>
        <v>low Units</v>
      </c>
      <c r="U323">
        <f>SUM(Table1[[#This Row],[Operating Profit]])/SUM(Table1[Operating Profit])*100</f>
        <v>1.5411799779488543E-2</v>
      </c>
      <c r="V323">
        <f>SUM(Table1[[#This Row],[Price per Unit]]*Table1[[#This Row],[Units Sold]])</f>
        <v>14625</v>
      </c>
      <c r="W323">
        <f>SUM(Table1[[#This Row],[Total Sales]]-Table1[[#This Row],[Operating Profit]])</f>
        <v>95062</v>
      </c>
      <c r="X323">
        <f>SUM(Table1[[#This Row],[Total Sales]]-Table1[[#This Row],[Cost]])</f>
        <v>51188</v>
      </c>
      <c r="Y323">
        <f>SUM(Table1[[#This Row],[profit/loss]])/SUM(Table1[profit/loss])</f>
        <v>1.5411799779488543E-4</v>
      </c>
    </row>
    <row r="324" spans="1:25" x14ac:dyDescent="0.3">
      <c r="A324" t="s">
        <v>13</v>
      </c>
      <c r="B324" t="s">
        <v>23</v>
      </c>
      <c r="C324">
        <v>1185732</v>
      </c>
      <c r="D324" s="9">
        <v>44385</v>
      </c>
      <c r="E324" s="8" t="str">
        <f>TEXT(Table1[[#This Row],[Invoice Date]],"dd-mm-yyyy")</f>
        <v>08-07-2021</v>
      </c>
      <c r="F324" s="1" t="str">
        <f t="shared" si="20"/>
        <v>July</v>
      </c>
      <c r="G324" s="1" t="str">
        <f t="shared" si="21"/>
        <v>2021</v>
      </c>
      <c r="H324" s="1" t="str">
        <f t="shared" si="22"/>
        <v>Thursday</v>
      </c>
      <c r="I324" s="1" t="str">
        <f t="shared" si="23"/>
        <v>08</v>
      </c>
      <c r="J324" t="s">
        <v>35</v>
      </c>
      <c r="K324" t="s">
        <v>36</v>
      </c>
      <c r="L324" t="s">
        <v>37</v>
      </c>
      <c r="M324" t="s">
        <v>19</v>
      </c>
      <c r="N324">
        <v>40</v>
      </c>
      <c r="O324">
        <v>250</v>
      </c>
      <c r="P324">
        <v>100000</v>
      </c>
      <c r="Q324">
        <v>35000</v>
      </c>
      <c r="R324">
        <v>0.35</v>
      </c>
      <c r="S324" t="s">
        <v>23</v>
      </c>
      <c r="T324" t="str">
        <f>IF(Table1[[#This Row],[Units Sold]]&gt; 700,"High Units","low Units")</f>
        <v>low Units</v>
      </c>
      <c r="U324">
        <f>SUM(Table1[[#This Row],[Operating Profit]])/SUM(Table1[Operating Profit])*100</f>
        <v>1.0537879821092815E-2</v>
      </c>
      <c r="V324">
        <f>SUM(Table1[[#This Row],[Price per Unit]]*Table1[[#This Row],[Units Sold]])</f>
        <v>10000</v>
      </c>
      <c r="W324">
        <f>SUM(Table1[[#This Row],[Total Sales]]-Table1[[#This Row],[Operating Profit]])</f>
        <v>65000</v>
      </c>
      <c r="X324">
        <f>SUM(Table1[[#This Row],[Total Sales]]-Table1[[#This Row],[Cost]])</f>
        <v>35000</v>
      </c>
      <c r="Y324">
        <f>SUM(Table1[[#This Row],[profit/loss]])/SUM(Table1[profit/loss])</f>
        <v>1.0537879821092815E-4</v>
      </c>
    </row>
    <row r="325" spans="1:25" x14ac:dyDescent="0.3">
      <c r="A325" t="s">
        <v>13</v>
      </c>
      <c r="B325" t="s">
        <v>23</v>
      </c>
      <c r="C325">
        <v>1185732</v>
      </c>
      <c r="D325" s="9">
        <v>44386</v>
      </c>
      <c r="E325" s="8" t="str">
        <f>TEXT(Table1[[#This Row],[Invoice Date]],"dd-mm-yyyy")</f>
        <v>09-07-2021</v>
      </c>
      <c r="F325" s="1" t="str">
        <f t="shared" si="20"/>
        <v>July</v>
      </c>
      <c r="G325" s="1" t="str">
        <f t="shared" si="21"/>
        <v>2021</v>
      </c>
      <c r="H325" s="1" t="str">
        <f t="shared" si="22"/>
        <v>Friday</v>
      </c>
      <c r="I325" s="1" t="str">
        <f t="shared" si="23"/>
        <v>09</v>
      </c>
      <c r="J325" t="s">
        <v>35</v>
      </c>
      <c r="K325" t="s">
        <v>36</v>
      </c>
      <c r="L325" t="s">
        <v>37</v>
      </c>
      <c r="M325" t="s">
        <v>20</v>
      </c>
      <c r="N325">
        <v>40</v>
      </c>
      <c r="O325">
        <v>200</v>
      </c>
      <c r="P325">
        <v>80000</v>
      </c>
      <c r="Q325">
        <v>32000</v>
      </c>
      <c r="R325">
        <v>0.4</v>
      </c>
      <c r="S325" t="s">
        <v>23</v>
      </c>
      <c r="T325" t="str">
        <f>IF(Table1[[#This Row],[Units Sold]]&gt; 700,"High Units","low Units")</f>
        <v>low Units</v>
      </c>
      <c r="U325">
        <f>SUM(Table1[[#This Row],[Operating Profit]])/SUM(Table1[Operating Profit])*100</f>
        <v>9.6346329792848587E-3</v>
      </c>
      <c r="V325">
        <f>SUM(Table1[[#This Row],[Price per Unit]]*Table1[[#This Row],[Units Sold]])</f>
        <v>8000</v>
      </c>
      <c r="W325">
        <f>SUM(Table1[[#This Row],[Total Sales]]-Table1[[#This Row],[Operating Profit]])</f>
        <v>48000</v>
      </c>
      <c r="X325">
        <f>SUM(Table1[[#This Row],[Total Sales]]-Table1[[#This Row],[Cost]])</f>
        <v>32000</v>
      </c>
      <c r="Y325">
        <f>SUM(Table1[[#This Row],[profit/loss]])/SUM(Table1[profit/loss])</f>
        <v>9.6346329792848591E-5</v>
      </c>
    </row>
    <row r="326" spans="1:25" x14ac:dyDescent="0.3">
      <c r="A326" t="s">
        <v>13</v>
      </c>
      <c r="B326" t="s">
        <v>23</v>
      </c>
      <c r="C326">
        <v>1185732</v>
      </c>
      <c r="D326" s="9">
        <v>44387</v>
      </c>
      <c r="E326" s="8" t="str">
        <f>TEXT(Table1[[#This Row],[Invoice Date]],"dd-mm-yyyy")</f>
        <v>10-07-2021</v>
      </c>
      <c r="F326" s="1" t="str">
        <f t="shared" si="20"/>
        <v>July</v>
      </c>
      <c r="G326" s="1" t="str">
        <f t="shared" si="21"/>
        <v>2021</v>
      </c>
      <c r="H326" s="1" t="str">
        <f t="shared" si="22"/>
        <v>Saturday</v>
      </c>
      <c r="I326" s="1" t="str">
        <f t="shared" si="23"/>
        <v>10</v>
      </c>
      <c r="J326" t="s">
        <v>35</v>
      </c>
      <c r="K326" t="s">
        <v>36</v>
      </c>
      <c r="L326" t="s">
        <v>37</v>
      </c>
      <c r="M326" t="s">
        <v>21</v>
      </c>
      <c r="N326">
        <v>50</v>
      </c>
      <c r="O326">
        <v>225</v>
      </c>
      <c r="P326">
        <v>112500</v>
      </c>
      <c r="Q326">
        <v>39375</v>
      </c>
      <c r="R326">
        <v>0.35</v>
      </c>
      <c r="S326" t="s">
        <v>23</v>
      </c>
      <c r="T326" t="str">
        <f>IF(Table1[[#This Row],[Units Sold]]&gt; 700,"High Units","low Units")</f>
        <v>low Units</v>
      </c>
      <c r="U326">
        <f>SUM(Table1[[#This Row],[Operating Profit]])/SUM(Table1[Operating Profit])*100</f>
        <v>1.1855114798729416E-2</v>
      </c>
      <c r="V326">
        <f>SUM(Table1[[#This Row],[Price per Unit]]*Table1[[#This Row],[Units Sold]])</f>
        <v>11250</v>
      </c>
      <c r="W326">
        <f>SUM(Table1[[#This Row],[Total Sales]]-Table1[[#This Row],[Operating Profit]])</f>
        <v>73125</v>
      </c>
      <c r="X326">
        <f>SUM(Table1[[#This Row],[Total Sales]]-Table1[[#This Row],[Cost]])</f>
        <v>39375</v>
      </c>
      <c r="Y326">
        <f>SUM(Table1[[#This Row],[profit/loss]])/SUM(Table1[profit/loss])</f>
        <v>1.1855114798729416E-4</v>
      </c>
    </row>
    <row r="327" spans="1:25" x14ac:dyDescent="0.3">
      <c r="A327" t="s">
        <v>13</v>
      </c>
      <c r="B327" t="s">
        <v>23</v>
      </c>
      <c r="C327">
        <v>1185732</v>
      </c>
      <c r="D327" s="9">
        <v>44388</v>
      </c>
      <c r="E327" s="8" t="str">
        <f>TEXT(Table1[[#This Row],[Invoice Date]],"dd-mm-yyyy")</f>
        <v>11-07-2021</v>
      </c>
      <c r="F327" s="1" t="str">
        <f t="shared" si="20"/>
        <v>July</v>
      </c>
      <c r="G327" s="1" t="str">
        <f t="shared" si="21"/>
        <v>2021</v>
      </c>
      <c r="H327" s="1" t="str">
        <f t="shared" si="22"/>
        <v>Sunday</v>
      </c>
      <c r="I327" s="1" t="str">
        <f t="shared" si="23"/>
        <v>11</v>
      </c>
      <c r="J327" t="s">
        <v>35</v>
      </c>
      <c r="K327" t="s">
        <v>36</v>
      </c>
      <c r="L327" t="s">
        <v>37</v>
      </c>
      <c r="M327" t="s">
        <v>22</v>
      </c>
      <c r="N327">
        <v>55</v>
      </c>
      <c r="O327">
        <v>400</v>
      </c>
      <c r="P327">
        <v>220000</v>
      </c>
      <c r="Q327">
        <v>110000</v>
      </c>
      <c r="R327">
        <v>0.5</v>
      </c>
      <c r="S327" t="s">
        <v>23</v>
      </c>
      <c r="T327" t="str">
        <f>IF(Table1[[#This Row],[Units Sold]]&gt; 700,"High Units","low Units")</f>
        <v>low Units</v>
      </c>
      <c r="U327">
        <f>SUM(Table1[[#This Row],[Operating Profit]])/SUM(Table1[Operating Profit])*100</f>
        <v>3.3119050866291702E-2</v>
      </c>
      <c r="V327">
        <f>SUM(Table1[[#This Row],[Price per Unit]]*Table1[[#This Row],[Units Sold]])</f>
        <v>22000</v>
      </c>
      <c r="W327">
        <f>SUM(Table1[[#This Row],[Total Sales]]-Table1[[#This Row],[Operating Profit]])</f>
        <v>110000</v>
      </c>
      <c r="X327">
        <f>SUM(Table1[[#This Row],[Total Sales]]-Table1[[#This Row],[Cost]])</f>
        <v>110000</v>
      </c>
      <c r="Y327">
        <f>SUM(Table1[[#This Row],[profit/loss]])/SUM(Table1[profit/loss])</f>
        <v>3.31190508662917E-4</v>
      </c>
    </row>
    <row r="328" spans="1:25" x14ac:dyDescent="0.3">
      <c r="A328" t="s">
        <v>13</v>
      </c>
      <c r="B328" t="s">
        <v>23</v>
      </c>
      <c r="C328">
        <v>1185732</v>
      </c>
      <c r="D328" s="9">
        <v>44389</v>
      </c>
      <c r="E328" s="8" t="str">
        <f>TEXT(Table1[[#This Row],[Invoice Date]],"dd-mm-yyyy")</f>
        <v>12-07-2021</v>
      </c>
      <c r="F328" s="1" t="str">
        <f t="shared" si="20"/>
        <v>July</v>
      </c>
      <c r="G328" s="1" t="str">
        <f t="shared" si="21"/>
        <v>2021</v>
      </c>
      <c r="H328" s="1" t="str">
        <f t="shared" si="22"/>
        <v>Monday</v>
      </c>
      <c r="I328" s="1" t="str">
        <f t="shared" si="23"/>
        <v>12</v>
      </c>
      <c r="J328" t="s">
        <v>35</v>
      </c>
      <c r="K328" t="s">
        <v>36</v>
      </c>
      <c r="L328" t="s">
        <v>37</v>
      </c>
      <c r="M328" t="s">
        <v>16</v>
      </c>
      <c r="N328">
        <v>50</v>
      </c>
      <c r="O328">
        <v>550</v>
      </c>
      <c r="P328">
        <v>275000</v>
      </c>
      <c r="Q328">
        <v>110000</v>
      </c>
      <c r="R328">
        <v>0.4</v>
      </c>
      <c r="S328" t="s">
        <v>23</v>
      </c>
      <c r="T328" t="str">
        <f>IF(Table1[[#This Row],[Units Sold]]&gt; 700,"High Units","low Units")</f>
        <v>low Units</v>
      </c>
      <c r="U328">
        <f>SUM(Table1[[#This Row],[Operating Profit]])/SUM(Table1[Operating Profit])*100</f>
        <v>3.3119050866291702E-2</v>
      </c>
      <c r="V328">
        <f>SUM(Table1[[#This Row],[Price per Unit]]*Table1[[#This Row],[Units Sold]])</f>
        <v>27500</v>
      </c>
      <c r="W328">
        <f>SUM(Table1[[#This Row],[Total Sales]]-Table1[[#This Row],[Operating Profit]])</f>
        <v>165000</v>
      </c>
      <c r="X328">
        <f>SUM(Table1[[#This Row],[Total Sales]]-Table1[[#This Row],[Cost]])</f>
        <v>110000</v>
      </c>
      <c r="Y328">
        <f>SUM(Table1[[#This Row],[profit/loss]])/SUM(Table1[profit/loss])</f>
        <v>3.31190508662917E-4</v>
      </c>
    </row>
    <row r="329" spans="1:25" x14ac:dyDescent="0.3">
      <c r="A329" t="s">
        <v>13</v>
      </c>
      <c r="B329" t="s">
        <v>23</v>
      </c>
      <c r="C329">
        <v>1185732</v>
      </c>
      <c r="D329" s="9">
        <v>44390</v>
      </c>
      <c r="E329" s="8" t="str">
        <f>TEXT(Table1[[#This Row],[Invoice Date]],"dd-mm-yyyy")</f>
        <v>13-07-2021</v>
      </c>
      <c r="F329" s="1" t="str">
        <f t="shared" si="20"/>
        <v>July</v>
      </c>
      <c r="G329" s="1" t="str">
        <f t="shared" si="21"/>
        <v>2021</v>
      </c>
      <c r="H329" s="1" t="str">
        <f t="shared" si="22"/>
        <v>Tuesday</v>
      </c>
      <c r="I329" s="1" t="str">
        <f t="shared" si="23"/>
        <v>13</v>
      </c>
      <c r="J329" t="s">
        <v>35</v>
      </c>
      <c r="K329" t="s">
        <v>36</v>
      </c>
      <c r="L329" t="s">
        <v>37</v>
      </c>
      <c r="M329" t="s">
        <v>18</v>
      </c>
      <c r="N329">
        <v>45</v>
      </c>
      <c r="O329">
        <v>325</v>
      </c>
      <c r="P329">
        <v>146250</v>
      </c>
      <c r="Q329">
        <v>51188</v>
      </c>
      <c r="R329">
        <v>0.35</v>
      </c>
      <c r="S329" t="s">
        <v>23</v>
      </c>
      <c r="T329" t="str">
        <f>IF(Table1[[#This Row],[Units Sold]]&gt; 700,"High Units","low Units")</f>
        <v>low Units</v>
      </c>
      <c r="U329">
        <f>SUM(Table1[[#This Row],[Operating Profit]])/SUM(Table1[Operating Profit])*100</f>
        <v>1.5411799779488543E-2</v>
      </c>
      <c r="V329">
        <f>SUM(Table1[[#This Row],[Price per Unit]]*Table1[[#This Row],[Units Sold]])</f>
        <v>14625</v>
      </c>
      <c r="W329">
        <f>SUM(Table1[[#This Row],[Total Sales]]-Table1[[#This Row],[Operating Profit]])</f>
        <v>95062</v>
      </c>
      <c r="X329">
        <f>SUM(Table1[[#This Row],[Total Sales]]-Table1[[#This Row],[Cost]])</f>
        <v>51188</v>
      </c>
      <c r="Y329">
        <f>SUM(Table1[[#This Row],[profit/loss]])/SUM(Table1[profit/loss])</f>
        <v>1.5411799779488543E-4</v>
      </c>
    </row>
    <row r="330" spans="1:25" x14ac:dyDescent="0.3">
      <c r="A330" t="s">
        <v>13</v>
      </c>
      <c r="B330" t="s">
        <v>23</v>
      </c>
      <c r="C330">
        <v>1185732</v>
      </c>
      <c r="D330" s="9">
        <v>44391</v>
      </c>
      <c r="E330" s="8" t="str">
        <f>TEXT(Table1[[#This Row],[Invoice Date]],"dd-mm-yyyy")</f>
        <v>14-07-2021</v>
      </c>
      <c r="F330" s="1" t="str">
        <f t="shared" si="20"/>
        <v>July</v>
      </c>
      <c r="G330" s="1" t="str">
        <f t="shared" si="21"/>
        <v>2021</v>
      </c>
      <c r="H330" s="1" t="str">
        <f t="shared" si="22"/>
        <v>Wednesday</v>
      </c>
      <c r="I330" s="1" t="str">
        <f t="shared" si="23"/>
        <v>14</v>
      </c>
      <c r="J330" t="s">
        <v>35</v>
      </c>
      <c r="K330" t="s">
        <v>36</v>
      </c>
      <c r="L330" t="s">
        <v>37</v>
      </c>
      <c r="M330" t="s">
        <v>19</v>
      </c>
      <c r="N330">
        <v>40</v>
      </c>
      <c r="O330">
        <v>250</v>
      </c>
      <c r="P330">
        <v>100000</v>
      </c>
      <c r="Q330">
        <v>35000</v>
      </c>
      <c r="R330">
        <v>0.35</v>
      </c>
      <c r="S330" t="s">
        <v>23</v>
      </c>
      <c r="T330" t="str">
        <f>IF(Table1[[#This Row],[Units Sold]]&gt; 700,"High Units","low Units")</f>
        <v>low Units</v>
      </c>
      <c r="U330">
        <f>SUM(Table1[[#This Row],[Operating Profit]])/SUM(Table1[Operating Profit])*100</f>
        <v>1.0537879821092815E-2</v>
      </c>
      <c r="V330">
        <f>SUM(Table1[[#This Row],[Price per Unit]]*Table1[[#This Row],[Units Sold]])</f>
        <v>10000</v>
      </c>
      <c r="W330">
        <f>SUM(Table1[[#This Row],[Total Sales]]-Table1[[#This Row],[Operating Profit]])</f>
        <v>65000</v>
      </c>
      <c r="X330">
        <f>SUM(Table1[[#This Row],[Total Sales]]-Table1[[#This Row],[Cost]])</f>
        <v>35000</v>
      </c>
      <c r="Y330">
        <f>SUM(Table1[[#This Row],[profit/loss]])/SUM(Table1[profit/loss])</f>
        <v>1.0537879821092815E-4</v>
      </c>
    </row>
    <row r="331" spans="1:25" x14ac:dyDescent="0.3">
      <c r="A331" t="s">
        <v>13</v>
      </c>
      <c r="B331" t="s">
        <v>23</v>
      </c>
      <c r="C331">
        <v>1185732</v>
      </c>
      <c r="D331" s="9">
        <v>44392</v>
      </c>
      <c r="E331" s="8" t="str">
        <f>TEXT(Table1[[#This Row],[Invoice Date]],"dd-mm-yyyy")</f>
        <v>15-07-2021</v>
      </c>
      <c r="F331" s="1" t="str">
        <f t="shared" si="20"/>
        <v>July</v>
      </c>
      <c r="G331" s="1" t="str">
        <f t="shared" si="21"/>
        <v>2021</v>
      </c>
      <c r="H331" s="1" t="str">
        <f t="shared" si="22"/>
        <v>Thursday</v>
      </c>
      <c r="I331" s="1" t="str">
        <f t="shared" si="23"/>
        <v>15</v>
      </c>
      <c r="J331" t="s">
        <v>35</v>
      </c>
      <c r="K331" t="s">
        <v>36</v>
      </c>
      <c r="L331" t="s">
        <v>37</v>
      </c>
      <c r="M331" t="s">
        <v>20</v>
      </c>
      <c r="N331">
        <v>40</v>
      </c>
      <c r="O331">
        <v>225</v>
      </c>
      <c r="P331">
        <v>90000</v>
      </c>
      <c r="Q331">
        <v>36000</v>
      </c>
      <c r="R331">
        <v>0.4</v>
      </c>
      <c r="S331" t="s">
        <v>23</v>
      </c>
      <c r="T331" t="str">
        <f>IF(Table1[[#This Row],[Units Sold]]&gt; 700,"High Units","low Units")</f>
        <v>low Units</v>
      </c>
      <c r="U331">
        <f>SUM(Table1[[#This Row],[Operating Profit]])/SUM(Table1[Operating Profit])*100</f>
        <v>1.0838962101695467E-2</v>
      </c>
      <c r="V331">
        <f>SUM(Table1[[#This Row],[Price per Unit]]*Table1[[#This Row],[Units Sold]])</f>
        <v>9000</v>
      </c>
      <c r="W331">
        <f>SUM(Table1[[#This Row],[Total Sales]]-Table1[[#This Row],[Operating Profit]])</f>
        <v>54000</v>
      </c>
      <c r="X331">
        <f>SUM(Table1[[#This Row],[Total Sales]]-Table1[[#This Row],[Cost]])</f>
        <v>36000</v>
      </c>
      <c r="Y331">
        <f>SUM(Table1[[#This Row],[profit/loss]])/SUM(Table1[profit/loss])</f>
        <v>1.0838962101695467E-4</v>
      </c>
    </row>
    <row r="332" spans="1:25" x14ac:dyDescent="0.3">
      <c r="A332" t="s">
        <v>13</v>
      </c>
      <c r="B332" t="s">
        <v>23</v>
      </c>
      <c r="C332">
        <v>1185732</v>
      </c>
      <c r="D332" s="9">
        <v>44393</v>
      </c>
      <c r="E332" s="8" t="str">
        <f>TEXT(Table1[[#This Row],[Invoice Date]],"dd-mm-yyyy")</f>
        <v>16-07-2021</v>
      </c>
      <c r="F332" s="1" t="str">
        <f t="shared" si="20"/>
        <v>July</v>
      </c>
      <c r="G332" s="1" t="str">
        <f t="shared" si="21"/>
        <v>2021</v>
      </c>
      <c r="H332" s="1" t="str">
        <f t="shared" si="22"/>
        <v>Friday</v>
      </c>
      <c r="I332" s="1" t="str">
        <f t="shared" si="23"/>
        <v>16</v>
      </c>
      <c r="J332" t="s">
        <v>35</v>
      </c>
      <c r="K332" t="s">
        <v>36</v>
      </c>
      <c r="L332" t="s">
        <v>37</v>
      </c>
      <c r="M332" t="s">
        <v>21</v>
      </c>
      <c r="N332">
        <v>50</v>
      </c>
      <c r="O332">
        <v>200</v>
      </c>
      <c r="P332">
        <v>100000</v>
      </c>
      <c r="Q332">
        <v>35000</v>
      </c>
      <c r="R332">
        <v>0.35</v>
      </c>
      <c r="S332" t="s">
        <v>23</v>
      </c>
      <c r="T332" t="str">
        <f>IF(Table1[[#This Row],[Units Sold]]&gt; 700,"High Units","low Units")</f>
        <v>low Units</v>
      </c>
      <c r="U332">
        <f>SUM(Table1[[#This Row],[Operating Profit]])/SUM(Table1[Operating Profit])*100</f>
        <v>1.0537879821092815E-2</v>
      </c>
      <c r="V332">
        <f>SUM(Table1[[#This Row],[Price per Unit]]*Table1[[#This Row],[Units Sold]])</f>
        <v>10000</v>
      </c>
      <c r="W332">
        <f>SUM(Table1[[#This Row],[Total Sales]]-Table1[[#This Row],[Operating Profit]])</f>
        <v>65000</v>
      </c>
      <c r="X332">
        <f>SUM(Table1[[#This Row],[Total Sales]]-Table1[[#This Row],[Cost]])</f>
        <v>35000</v>
      </c>
      <c r="Y332">
        <f>SUM(Table1[[#This Row],[profit/loss]])/SUM(Table1[profit/loss])</f>
        <v>1.0537879821092815E-4</v>
      </c>
    </row>
    <row r="333" spans="1:25" x14ac:dyDescent="0.3">
      <c r="A333" t="s">
        <v>13</v>
      </c>
      <c r="B333" t="s">
        <v>23</v>
      </c>
      <c r="C333">
        <v>1185732</v>
      </c>
      <c r="D333" s="9">
        <v>44394</v>
      </c>
      <c r="E333" s="8" t="str">
        <f>TEXT(Table1[[#This Row],[Invoice Date]],"dd-mm-yyyy")</f>
        <v>17-07-2021</v>
      </c>
      <c r="F333" s="1" t="str">
        <f t="shared" si="20"/>
        <v>July</v>
      </c>
      <c r="G333" s="1" t="str">
        <f t="shared" si="21"/>
        <v>2021</v>
      </c>
      <c r="H333" s="1" t="str">
        <f t="shared" si="22"/>
        <v>Saturday</v>
      </c>
      <c r="I333" s="1" t="str">
        <f t="shared" si="23"/>
        <v>17</v>
      </c>
      <c r="J333" t="s">
        <v>35</v>
      </c>
      <c r="K333" t="s">
        <v>36</v>
      </c>
      <c r="L333" t="s">
        <v>37</v>
      </c>
      <c r="M333" t="s">
        <v>22</v>
      </c>
      <c r="N333">
        <v>55</v>
      </c>
      <c r="O333">
        <v>375</v>
      </c>
      <c r="P333">
        <v>206250</v>
      </c>
      <c r="Q333">
        <v>103125</v>
      </c>
      <c r="R333">
        <v>0.5</v>
      </c>
      <c r="S333" t="s">
        <v>23</v>
      </c>
      <c r="T333" t="str">
        <f>IF(Table1[[#This Row],[Units Sold]]&gt; 700,"High Units","low Units")</f>
        <v>low Units</v>
      </c>
      <c r="U333">
        <f>SUM(Table1[[#This Row],[Operating Profit]])/SUM(Table1[Operating Profit])*100</f>
        <v>3.1049110187148468E-2</v>
      </c>
      <c r="V333">
        <f>SUM(Table1[[#This Row],[Price per Unit]]*Table1[[#This Row],[Units Sold]])</f>
        <v>20625</v>
      </c>
      <c r="W333">
        <f>SUM(Table1[[#This Row],[Total Sales]]-Table1[[#This Row],[Operating Profit]])</f>
        <v>103125</v>
      </c>
      <c r="X333">
        <f>SUM(Table1[[#This Row],[Total Sales]]-Table1[[#This Row],[Cost]])</f>
        <v>103125</v>
      </c>
      <c r="Y333">
        <f>SUM(Table1[[#This Row],[profit/loss]])/SUM(Table1[profit/loss])</f>
        <v>3.104911018714847E-4</v>
      </c>
    </row>
    <row r="334" spans="1:25" x14ac:dyDescent="0.3">
      <c r="A334" t="s">
        <v>13</v>
      </c>
      <c r="B334" t="s">
        <v>23</v>
      </c>
      <c r="C334">
        <v>1185732</v>
      </c>
      <c r="D334" s="9">
        <v>44395</v>
      </c>
      <c r="E334" s="8" t="str">
        <f>TEXT(Table1[[#This Row],[Invoice Date]],"dd-mm-yyyy")</f>
        <v>18-07-2021</v>
      </c>
      <c r="F334" s="1" t="str">
        <f t="shared" si="20"/>
        <v>July</v>
      </c>
      <c r="G334" s="1" t="str">
        <f t="shared" si="21"/>
        <v>2021</v>
      </c>
      <c r="H334" s="1" t="str">
        <f t="shared" si="22"/>
        <v>Sunday</v>
      </c>
      <c r="I334" s="1" t="str">
        <f t="shared" si="23"/>
        <v>18</v>
      </c>
      <c r="J334" t="s">
        <v>35</v>
      </c>
      <c r="K334" t="s">
        <v>36</v>
      </c>
      <c r="L334" t="s">
        <v>37</v>
      </c>
      <c r="M334" t="s">
        <v>16</v>
      </c>
      <c r="N334">
        <v>50</v>
      </c>
      <c r="O334">
        <v>500</v>
      </c>
      <c r="P334">
        <v>250000</v>
      </c>
      <c r="Q334">
        <v>100000</v>
      </c>
      <c r="R334">
        <v>0.4</v>
      </c>
      <c r="S334" t="s">
        <v>23</v>
      </c>
      <c r="T334" t="str">
        <f>IF(Table1[[#This Row],[Units Sold]]&gt; 700,"High Units","low Units")</f>
        <v>low Units</v>
      </c>
      <c r="U334">
        <f>SUM(Table1[[#This Row],[Operating Profit]])/SUM(Table1[Operating Profit])*100</f>
        <v>3.0108228060265183E-2</v>
      </c>
      <c r="V334">
        <f>SUM(Table1[[#This Row],[Price per Unit]]*Table1[[#This Row],[Units Sold]])</f>
        <v>25000</v>
      </c>
      <c r="W334">
        <f>SUM(Table1[[#This Row],[Total Sales]]-Table1[[#This Row],[Operating Profit]])</f>
        <v>150000</v>
      </c>
      <c r="X334">
        <f>SUM(Table1[[#This Row],[Total Sales]]-Table1[[#This Row],[Cost]])</f>
        <v>100000</v>
      </c>
      <c r="Y334">
        <f>SUM(Table1[[#This Row],[profit/loss]])/SUM(Table1[profit/loss])</f>
        <v>3.0108228060265183E-4</v>
      </c>
    </row>
    <row r="335" spans="1:25" x14ac:dyDescent="0.3">
      <c r="A335" t="s">
        <v>13</v>
      </c>
      <c r="B335" t="s">
        <v>23</v>
      </c>
      <c r="C335">
        <v>1185732</v>
      </c>
      <c r="D335" s="9">
        <v>44396</v>
      </c>
      <c r="E335" s="8" t="str">
        <f>TEXT(Table1[[#This Row],[Invoice Date]],"dd-mm-yyyy")</f>
        <v>19-07-2021</v>
      </c>
      <c r="F335" s="1" t="str">
        <f t="shared" si="20"/>
        <v>July</v>
      </c>
      <c r="G335" s="1" t="str">
        <f t="shared" si="21"/>
        <v>2021</v>
      </c>
      <c r="H335" s="1" t="str">
        <f t="shared" si="22"/>
        <v>Monday</v>
      </c>
      <c r="I335" s="1" t="str">
        <f t="shared" si="23"/>
        <v>19</v>
      </c>
      <c r="J335" t="s">
        <v>35</v>
      </c>
      <c r="K335" t="s">
        <v>36</v>
      </c>
      <c r="L335" t="s">
        <v>37</v>
      </c>
      <c r="M335" t="s">
        <v>18</v>
      </c>
      <c r="N335">
        <v>45</v>
      </c>
      <c r="O335">
        <v>300</v>
      </c>
      <c r="P335">
        <v>135000</v>
      </c>
      <c r="Q335">
        <v>47250</v>
      </c>
      <c r="R335">
        <v>0.35</v>
      </c>
      <c r="S335" t="s">
        <v>23</v>
      </c>
      <c r="T335" t="str">
        <f>IF(Table1[[#This Row],[Units Sold]]&gt; 700,"High Units","low Units")</f>
        <v>low Units</v>
      </c>
      <c r="U335">
        <f>SUM(Table1[[#This Row],[Operating Profit]])/SUM(Table1[Operating Profit])*100</f>
        <v>1.4226137758475298E-2</v>
      </c>
      <c r="V335">
        <f>SUM(Table1[[#This Row],[Price per Unit]]*Table1[[#This Row],[Units Sold]])</f>
        <v>13500</v>
      </c>
      <c r="W335">
        <f>SUM(Table1[[#This Row],[Total Sales]]-Table1[[#This Row],[Operating Profit]])</f>
        <v>87750</v>
      </c>
      <c r="X335">
        <f>SUM(Table1[[#This Row],[Total Sales]]-Table1[[#This Row],[Cost]])</f>
        <v>47250</v>
      </c>
      <c r="Y335">
        <f>SUM(Table1[[#This Row],[profit/loss]])/SUM(Table1[profit/loss])</f>
        <v>1.4226137758475299E-4</v>
      </c>
    </row>
    <row r="336" spans="1:25" x14ac:dyDescent="0.3">
      <c r="A336" t="s">
        <v>13</v>
      </c>
      <c r="B336" t="s">
        <v>23</v>
      </c>
      <c r="C336">
        <v>1185732</v>
      </c>
      <c r="D336" s="9">
        <v>44397</v>
      </c>
      <c r="E336" s="8" t="str">
        <f>TEXT(Table1[[#This Row],[Invoice Date]],"dd-mm-yyyy")</f>
        <v>20-07-2021</v>
      </c>
      <c r="F336" s="1" t="str">
        <f t="shared" si="20"/>
        <v>July</v>
      </c>
      <c r="G336" s="1" t="str">
        <f t="shared" si="21"/>
        <v>2021</v>
      </c>
      <c r="H336" s="1" t="str">
        <f t="shared" si="22"/>
        <v>Tuesday</v>
      </c>
      <c r="I336" s="1" t="str">
        <f t="shared" si="23"/>
        <v>20</v>
      </c>
      <c r="J336" t="s">
        <v>35</v>
      </c>
      <c r="K336" t="s">
        <v>36</v>
      </c>
      <c r="L336" t="s">
        <v>37</v>
      </c>
      <c r="M336" t="s">
        <v>19</v>
      </c>
      <c r="N336">
        <v>40</v>
      </c>
      <c r="O336">
        <v>200</v>
      </c>
      <c r="P336">
        <v>80000</v>
      </c>
      <c r="Q336">
        <v>28000</v>
      </c>
      <c r="R336">
        <v>0.35</v>
      </c>
      <c r="S336" t="s">
        <v>23</v>
      </c>
      <c r="T336" t="str">
        <f>IF(Table1[[#This Row],[Units Sold]]&gt; 700,"High Units","low Units")</f>
        <v>low Units</v>
      </c>
      <c r="U336">
        <f>SUM(Table1[[#This Row],[Operating Profit]])/SUM(Table1[Operating Profit])*100</f>
        <v>8.4303038568742522E-3</v>
      </c>
      <c r="V336">
        <f>SUM(Table1[[#This Row],[Price per Unit]]*Table1[[#This Row],[Units Sold]])</f>
        <v>8000</v>
      </c>
      <c r="W336">
        <f>SUM(Table1[[#This Row],[Total Sales]]-Table1[[#This Row],[Operating Profit]])</f>
        <v>52000</v>
      </c>
      <c r="X336">
        <f>SUM(Table1[[#This Row],[Total Sales]]-Table1[[#This Row],[Cost]])</f>
        <v>28000</v>
      </c>
      <c r="Y336">
        <f>SUM(Table1[[#This Row],[profit/loss]])/SUM(Table1[profit/loss])</f>
        <v>8.4303038568742515E-5</v>
      </c>
    </row>
    <row r="337" spans="1:25" x14ac:dyDescent="0.3">
      <c r="A337" t="s">
        <v>13</v>
      </c>
      <c r="B337" t="s">
        <v>23</v>
      </c>
      <c r="C337">
        <v>1185732</v>
      </c>
      <c r="D337" s="9">
        <v>44398</v>
      </c>
      <c r="E337" s="8" t="str">
        <f>TEXT(Table1[[#This Row],[Invoice Date]],"dd-mm-yyyy")</f>
        <v>21-07-2021</v>
      </c>
      <c r="F337" s="1" t="str">
        <f t="shared" si="20"/>
        <v>July</v>
      </c>
      <c r="G337" s="1" t="str">
        <f t="shared" si="21"/>
        <v>2021</v>
      </c>
      <c r="H337" s="1" t="str">
        <f t="shared" si="22"/>
        <v>Wednesday</v>
      </c>
      <c r="I337" s="1" t="str">
        <f t="shared" si="23"/>
        <v>21</v>
      </c>
      <c r="J337" t="s">
        <v>35</v>
      </c>
      <c r="K337" t="s">
        <v>36</v>
      </c>
      <c r="L337" t="s">
        <v>37</v>
      </c>
      <c r="M337" t="s">
        <v>20</v>
      </c>
      <c r="N337">
        <v>40</v>
      </c>
      <c r="O337">
        <v>175</v>
      </c>
      <c r="P337">
        <v>70000</v>
      </c>
      <c r="Q337">
        <v>28000</v>
      </c>
      <c r="R337">
        <v>0.4</v>
      </c>
      <c r="S337" t="s">
        <v>23</v>
      </c>
      <c r="T337" t="str">
        <f>IF(Table1[[#This Row],[Units Sold]]&gt; 700,"High Units","low Units")</f>
        <v>low Units</v>
      </c>
      <c r="U337">
        <f>SUM(Table1[[#This Row],[Operating Profit]])/SUM(Table1[Operating Profit])*100</f>
        <v>8.4303038568742522E-3</v>
      </c>
      <c r="V337">
        <f>SUM(Table1[[#This Row],[Price per Unit]]*Table1[[#This Row],[Units Sold]])</f>
        <v>7000</v>
      </c>
      <c r="W337">
        <f>SUM(Table1[[#This Row],[Total Sales]]-Table1[[#This Row],[Operating Profit]])</f>
        <v>42000</v>
      </c>
      <c r="X337">
        <f>SUM(Table1[[#This Row],[Total Sales]]-Table1[[#This Row],[Cost]])</f>
        <v>28000</v>
      </c>
      <c r="Y337">
        <f>SUM(Table1[[#This Row],[profit/loss]])/SUM(Table1[profit/loss])</f>
        <v>8.4303038568742515E-5</v>
      </c>
    </row>
    <row r="338" spans="1:25" x14ac:dyDescent="0.3">
      <c r="A338" t="s">
        <v>13</v>
      </c>
      <c r="B338" t="s">
        <v>23</v>
      </c>
      <c r="C338">
        <v>1185732</v>
      </c>
      <c r="D338" s="9">
        <v>44399</v>
      </c>
      <c r="E338" s="8" t="str">
        <f>TEXT(Table1[[#This Row],[Invoice Date]],"dd-mm-yyyy")</f>
        <v>22-07-2021</v>
      </c>
      <c r="F338" s="1" t="str">
        <f t="shared" si="20"/>
        <v>July</v>
      </c>
      <c r="G338" s="1" t="str">
        <f t="shared" si="21"/>
        <v>2021</v>
      </c>
      <c r="H338" s="1" t="str">
        <f t="shared" si="22"/>
        <v>Thursday</v>
      </c>
      <c r="I338" s="1" t="str">
        <f t="shared" si="23"/>
        <v>22</v>
      </c>
      <c r="J338" t="s">
        <v>35</v>
      </c>
      <c r="K338" t="s">
        <v>36</v>
      </c>
      <c r="L338" t="s">
        <v>37</v>
      </c>
      <c r="M338" t="s">
        <v>21</v>
      </c>
      <c r="N338">
        <v>50</v>
      </c>
      <c r="O338">
        <v>175</v>
      </c>
      <c r="P338">
        <v>87500</v>
      </c>
      <c r="Q338">
        <v>30625</v>
      </c>
      <c r="R338">
        <v>0.35</v>
      </c>
      <c r="S338" t="s">
        <v>23</v>
      </c>
      <c r="T338" t="str">
        <f>IF(Table1[[#This Row],[Units Sold]]&gt; 700,"High Units","low Units")</f>
        <v>low Units</v>
      </c>
      <c r="U338">
        <f>SUM(Table1[[#This Row],[Operating Profit]])/SUM(Table1[Operating Profit])*100</f>
        <v>9.2206448434562129E-3</v>
      </c>
      <c r="V338">
        <f>SUM(Table1[[#This Row],[Price per Unit]]*Table1[[#This Row],[Units Sold]])</f>
        <v>8750</v>
      </c>
      <c r="W338">
        <f>SUM(Table1[[#This Row],[Total Sales]]-Table1[[#This Row],[Operating Profit]])</f>
        <v>56875</v>
      </c>
      <c r="X338">
        <f>SUM(Table1[[#This Row],[Total Sales]]-Table1[[#This Row],[Cost]])</f>
        <v>30625</v>
      </c>
      <c r="Y338">
        <f>SUM(Table1[[#This Row],[profit/loss]])/SUM(Table1[profit/loss])</f>
        <v>9.2206448434562125E-5</v>
      </c>
    </row>
    <row r="339" spans="1:25" x14ac:dyDescent="0.3">
      <c r="A339" t="s">
        <v>13</v>
      </c>
      <c r="B339" t="s">
        <v>23</v>
      </c>
      <c r="C339">
        <v>1185732</v>
      </c>
      <c r="D339" s="9">
        <v>44400</v>
      </c>
      <c r="E339" s="8" t="str">
        <f>TEXT(Table1[[#This Row],[Invoice Date]],"dd-mm-yyyy")</f>
        <v>23-07-2021</v>
      </c>
      <c r="F339" s="1" t="str">
        <f t="shared" si="20"/>
        <v>July</v>
      </c>
      <c r="G339" s="1" t="str">
        <f t="shared" si="21"/>
        <v>2021</v>
      </c>
      <c r="H339" s="1" t="str">
        <f t="shared" si="22"/>
        <v>Friday</v>
      </c>
      <c r="I339" s="1" t="str">
        <f t="shared" si="23"/>
        <v>23</v>
      </c>
      <c r="J339" t="s">
        <v>35</v>
      </c>
      <c r="K339" t="s">
        <v>36</v>
      </c>
      <c r="L339" t="s">
        <v>37</v>
      </c>
      <c r="M339" t="s">
        <v>22</v>
      </c>
      <c r="N339">
        <v>55</v>
      </c>
      <c r="O339">
        <v>250</v>
      </c>
      <c r="P339">
        <v>137500</v>
      </c>
      <c r="Q339">
        <v>68750</v>
      </c>
      <c r="R339">
        <v>0.5</v>
      </c>
      <c r="S339" t="s">
        <v>23</v>
      </c>
      <c r="T339" t="str">
        <f>IF(Table1[[#This Row],[Units Sold]]&gt; 700,"High Units","low Units")</f>
        <v>low Units</v>
      </c>
      <c r="U339">
        <f>SUM(Table1[[#This Row],[Operating Profit]])/SUM(Table1[Operating Profit])*100</f>
        <v>2.0699406791432312E-2</v>
      </c>
      <c r="V339">
        <f>SUM(Table1[[#This Row],[Price per Unit]]*Table1[[#This Row],[Units Sold]])</f>
        <v>13750</v>
      </c>
      <c r="W339">
        <f>SUM(Table1[[#This Row],[Total Sales]]-Table1[[#This Row],[Operating Profit]])</f>
        <v>68750</v>
      </c>
      <c r="X339">
        <f>SUM(Table1[[#This Row],[Total Sales]]-Table1[[#This Row],[Cost]])</f>
        <v>68750</v>
      </c>
      <c r="Y339">
        <f>SUM(Table1[[#This Row],[profit/loss]])/SUM(Table1[profit/loss])</f>
        <v>2.0699406791432312E-4</v>
      </c>
    </row>
    <row r="340" spans="1:25" x14ac:dyDescent="0.3">
      <c r="A340" t="s">
        <v>13</v>
      </c>
      <c r="B340" t="s">
        <v>23</v>
      </c>
      <c r="C340">
        <v>1185732</v>
      </c>
      <c r="D340" s="9">
        <v>44401</v>
      </c>
      <c r="E340" s="8" t="str">
        <f>TEXT(Table1[[#This Row],[Invoice Date]],"dd-mm-yyyy")</f>
        <v>24-07-2021</v>
      </c>
      <c r="F340" s="1" t="str">
        <f t="shared" si="20"/>
        <v>July</v>
      </c>
      <c r="G340" s="1" t="str">
        <f t="shared" si="21"/>
        <v>2021</v>
      </c>
      <c r="H340" s="1" t="str">
        <f t="shared" si="22"/>
        <v>Saturday</v>
      </c>
      <c r="I340" s="1" t="str">
        <f t="shared" si="23"/>
        <v>24</v>
      </c>
      <c r="J340" t="s">
        <v>35</v>
      </c>
      <c r="K340" t="s">
        <v>36</v>
      </c>
      <c r="L340" t="s">
        <v>37</v>
      </c>
      <c r="M340" t="s">
        <v>16</v>
      </c>
      <c r="N340">
        <v>60</v>
      </c>
      <c r="O340">
        <v>425</v>
      </c>
      <c r="P340">
        <v>255000</v>
      </c>
      <c r="Q340">
        <v>102000</v>
      </c>
      <c r="R340">
        <v>0.4</v>
      </c>
      <c r="S340" t="s">
        <v>23</v>
      </c>
      <c r="T340" t="str">
        <f>IF(Table1[[#This Row],[Units Sold]]&gt; 700,"High Units","low Units")</f>
        <v>low Units</v>
      </c>
      <c r="U340">
        <f>SUM(Table1[[#This Row],[Operating Profit]])/SUM(Table1[Operating Profit])*100</f>
        <v>3.0710392621470486E-2</v>
      </c>
      <c r="V340">
        <f>SUM(Table1[[#This Row],[Price per Unit]]*Table1[[#This Row],[Units Sold]])</f>
        <v>25500</v>
      </c>
      <c r="W340">
        <f>SUM(Table1[[#This Row],[Total Sales]]-Table1[[#This Row],[Operating Profit]])</f>
        <v>153000</v>
      </c>
      <c r="X340">
        <f>SUM(Table1[[#This Row],[Total Sales]]-Table1[[#This Row],[Cost]])</f>
        <v>102000</v>
      </c>
      <c r="Y340">
        <f>SUM(Table1[[#This Row],[profit/loss]])/SUM(Table1[profit/loss])</f>
        <v>3.0710392621470484E-4</v>
      </c>
    </row>
    <row r="341" spans="1:25" x14ac:dyDescent="0.3">
      <c r="A341" t="s">
        <v>13</v>
      </c>
      <c r="B341" t="s">
        <v>23</v>
      </c>
      <c r="C341">
        <v>1185732</v>
      </c>
      <c r="D341" s="9">
        <v>44402</v>
      </c>
      <c r="E341" s="8" t="str">
        <f>TEXT(Table1[[#This Row],[Invoice Date]],"dd-mm-yyyy")</f>
        <v>25-07-2021</v>
      </c>
      <c r="F341" s="1" t="str">
        <f t="shared" si="20"/>
        <v>July</v>
      </c>
      <c r="G341" s="1" t="str">
        <f t="shared" si="21"/>
        <v>2021</v>
      </c>
      <c r="H341" s="1" t="str">
        <f t="shared" si="22"/>
        <v>Sunday</v>
      </c>
      <c r="I341" s="1" t="str">
        <f t="shared" si="23"/>
        <v>25</v>
      </c>
      <c r="J341" t="s">
        <v>35</v>
      </c>
      <c r="K341" t="s">
        <v>36</v>
      </c>
      <c r="L341" t="s">
        <v>37</v>
      </c>
      <c r="M341" t="s">
        <v>18</v>
      </c>
      <c r="N341">
        <v>50</v>
      </c>
      <c r="O341">
        <v>250</v>
      </c>
      <c r="P341">
        <v>125000</v>
      </c>
      <c r="Q341">
        <v>43750</v>
      </c>
      <c r="R341">
        <v>0.35</v>
      </c>
      <c r="S341" t="s">
        <v>23</v>
      </c>
      <c r="T341" t="str">
        <f>IF(Table1[[#This Row],[Units Sold]]&gt; 700,"High Units","low Units")</f>
        <v>low Units</v>
      </c>
      <c r="U341">
        <f>SUM(Table1[[#This Row],[Operating Profit]])/SUM(Table1[Operating Profit])*100</f>
        <v>1.3172349776366016E-2</v>
      </c>
      <c r="V341">
        <f>SUM(Table1[[#This Row],[Price per Unit]]*Table1[[#This Row],[Units Sold]])</f>
        <v>12500</v>
      </c>
      <c r="W341">
        <f>SUM(Table1[[#This Row],[Total Sales]]-Table1[[#This Row],[Operating Profit]])</f>
        <v>81250</v>
      </c>
      <c r="X341">
        <f>SUM(Table1[[#This Row],[Total Sales]]-Table1[[#This Row],[Cost]])</f>
        <v>43750</v>
      </c>
      <c r="Y341">
        <f>SUM(Table1[[#This Row],[profit/loss]])/SUM(Table1[profit/loss])</f>
        <v>1.3172349776366016E-4</v>
      </c>
    </row>
    <row r="342" spans="1:25" x14ac:dyDescent="0.3">
      <c r="A342" t="s">
        <v>13</v>
      </c>
      <c r="B342" t="s">
        <v>23</v>
      </c>
      <c r="C342">
        <v>1185732</v>
      </c>
      <c r="D342" s="9">
        <v>44403</v>
      </c>
      <c r="E342" s="8" t="str">
        <f>TEXT(Table1[[#This Row],[Invoice Date]],"dd-mm-yyyy")</f>
        <v>26-07-2021</v>
      </c>
      <c r="F342" s="1" t="str">
        <f t="shared" si="20"/>
        <v>July</v>
      </c>
      <c r="G342" s="1" t="str">
        <f t="shared" si="21"/>
        <v>2021</v>
      </c>
      <c r="H342" s="1" t="str">
        <f t="shared" si="22"/>
        <v>Monday</v>
      </c>
      <c r="I342" s="1" t="str">
        <f t="shared" si="23"/>
        <v>26</v>
      </c>
      <c r="J342" t="s">
        <v>35</v>
      </c>
      <c r="K342" t="s">
        <v>36</v>
      </c>
      <c r="L342" t="s">
        <v>37</v>
      </c>
      <c r="M342" t="s">
        <v>19</v>
      </c>
      <c r="N342">
        <v>50</v>
      </c>
      <c r="O342">
        <v>150</v>
      </c>
      <c r="P342">
        <v>75000</v>
      </c>
      <c r="Q342">
        <v>26250</v>
      </c>
      <c r="R342">
        <v>0.35</v>
      </c>
      <c r="S342" t="s">
        <v>23</v>
      </c>
      <c r="T342" t="str">
        <f>IF(Table1[[#This Row],[Units Sold]]&gt; 700,"High Units","low Units")</f>
        <v>low Units</v>
      </c>
      <c r="U342">
        <f>SUM(Table1[[#This Row],[Operating Profit]])/SUM(Table1[Operating Profit])*100</f>
        <v>7.9034098658196106E-3</v>
      </c>
      <c r="V342">
        <f>SUM(Table1[[#This Row],[Price per Unit]]*Table1[[#This Row],[Units Sold]])</f>
        <v>7500</v>
      </c>
      <c r="W342">
        <f>SUM(Table1[[#This Row],[Total Sales]]-Table1[[#This Row],[Operating Profit]])</f>
        <v>48750</v>
      </c>
      <c r="X342">
        <f>SUM(Table1[[#This Row],[Total Sales]]-Table1[[#This Row],[Cost]])</f>
        <v>26250</v>
      </c>
      <c r="Y342">
        <f>SUM(Table1[[#This Row],[profit/loss]])/SUM(Table1[profit/loss])</f>
        <v>7.9034098658196104E-5</v>
      </c>
    </row>
    <row r="343" spans="1:25" x14ac:dyDescent="0.3">
      <c r="A343" t="s">
        <v>13</v>
      </c>
      <c r="B343" t="s">
        <v>23</v>
      </c>
      <c r="C343">
        <v>1185732</v>
      </c>
      <c r="D343" s="9">
        <v>44404</v>
      </c>
      <c r="E343" s="8" t="str">
        <f>TEXT(Table1[[#This Row],[Invoice Date]],"dd-mm-yyyy")</f>
        <v>27-07-2021</v>
      </c>
      <c r="F343" s="1" t="str">
        <f t="shared" si="20"/>
        <v>July</v>
      </c>
      <c r="G343" s="1" t="str">
        <f t="shared" si="21"/>
        <v>2021</v>
      </c>
      <c r="H343" s="1" t="str">
        <f t="shared" si="22"/>
        <v>Tuesday</v>
      </c>
      <c r="I343" s="1" t="str">
        <f t="shared" si="23"/>
        <v>27</v>
      </c>
      <c r="J343" t="s">
        <v>35</v>
      </c>
      <c r="K343" t="s">
        <v>36</v>
      </c>
      <c r="L343" t="s">
        <v>37</v>
      </c>
      <c r="M343" t="s">
        <v>20</v>
      </c>
      <c r="N343">
        <v>50</v>
      </c>
      <c r="O343">
        <v>125</v>
      </c>
      <c r="P343">
        <v>62500</v>
      </c>
      <c r="Q343">
        <v>25000</v>
      </c>
      <c r="R343">
        <v>0.4</v>
      </c>
      <c r="S343" t="s">
        <v>23</v>
      </c>
      <c r="T343" t="str">
        <f>IF(Table1[[#This Row],[Units Sold]]&gt; 700,"High Units","low Units")</f>
        <v>low Units</v>
      </c>
      <c r="U343">
        <f>SUM(Table1[[#This Row],[Operating Profit]])/SUM(Table1[Operating Profit])*100</f>
        <v>7.5270570150662956E-3</v>
      </c>
      <c r="V343">
        <f>SUM(Table1[[#This Row],[Price per Unit]]*Table1[[#This Row],[Units Sold]])</f>
        <v>6250</v>
      </c>
      <c r="W343">
        <f>SUM(Table1[[#This Row],[Total Sales]]-Table1[[#This Row],[Operating Profit]])</f>
        <v>37500</v>
      </c>
      <c r="X343">
        <f>SUM(Table1[[#This Row],[Total Sales]]-Table1[[#This Row],[Cost]])</f>
        <v>25000</v>
      </c>
      <c r="Y343">
        <f>SUM(Table1[[#This Row],[profit/loss]])/SUM(Table1[profit/loss])</f>
        <v>7.5270570150662958E-5</v>
      </c>
    </row>
    <row r="344" spans="1:25" x14ac:dyDescent="0.3">
      <c r="A344" t="s">
        <v>13</v>
      </c>
      <c r="B344" t="s">
        <v>23</v>
      </c>
      <c r="C344">
        <v>1185732</v>
      </c>
      <c r="D344" s="9">
        <v>44405</v>
      </c>
      <c r="E344" s="8" t="str">
        <f>TEXT(Table1[[#This Row],[Invoice Date]],"dd-mm-yyyy")</f>
        <v>28-07-2021</v>
      </c>
      <c r="F344" s="1" t="str">
        <f t="shared" si="20"/>
        <v>July</v>
      </c>
      <c r="G344" s="1" t="str">
        <f t="shared" si="21"/>
        <v>2021</v>
      </c>
      <c r="H344" s="1" t="str">
        <f t="shared" si="22"/>
        <v>Wednesday</v>
      </c>
      <c r="I344" s="1" t="str">
        <f t="shared" si="23"/>
        <v>28</v>
      </c>
      <c r="J344" t="s">
        <v>35</v>
      </c>
      <c r="K344" t="s">
        <v>36</v>
      </c>
      <c r="L344" t="s">
        <v>37</v>
      </c>
      <c r="M344" t="s">
        <v>21</v>
      </c>
      <c r="N344">
        <v>60</v>
      </c>
      <c r="O344">
        <v>125</v>
      </c>
      <c r="P344">
        <v>75000</v>
      </c>
      <c r="Q344">
        <v>26250</v>
      </c>
      <c r="R344">
        <v>0.35</v>
      </c>
      <c r="S344" t="s">
        <v>23</v>
      </c>
      <c r="T344" t="str">
        <f>IF(Table1[[#This Row],[Units Sold]]&gt; 700,"High Units","low Units")</f>
        <v>low Units</v>
      </c>
      <c r="U344">
        <f>SUM(Table1[[#This Row],[Operating Profit]])/SUM(Table1[Operating Profit])*100</f>
        <v>7.9034098658196106E-3</v>
      </c>
      <c r="V344">
        <f>SUM(Table1[[#This Row],[Price per Unit]]*Table1[[#This Row],[Units Sold]])</f>
        <v>7500</v>
      </c>
      <c r="W344">
        <f>SUM(Table1[[#This Row],[Total Sales]]-Table1[[#This Row],[Operating Profit]])</f>
        <v>48750</v>
      </c>
      <c r="X344">
        <f>SUM(Table1[[#This Row],[Total Sales]]-Table1[[#This Row],[Cost]])</f>
        <v>26250</v>
      </c>
      <c r="Y344">
        <f>SUM(Table1[[#This Row],[profit/loss]])/SUM(Table1[profit/loss])</f>
        <v>7.9034098658196104E-5</v>
      </c>
    </row>
    <row r="345" spans="1:25" x14ac:dyDescent="0.3">
      <c r="A345" t="s">
        <v>13</v>
      </c>
      <c r="B345" t="s">
        <v>23</v>
      </c>
      <c r="C345">
        <v>1185732</v>
      </c>
      <c r="D345" s="9">
        <v>44406</v>
      </c>
      <c r="E345" s="8" t="str">
        <f>TEXT(Table1[[#This Row],[Invoice Date]],"dd-mm-yyyy")</f>
        <v>29-07-2021</v>
      </c>
      <c r="F345" s="1" t="str">
        <f t="shared" si="20"/>
        <v>July</v>
      </c>
      <c r="G345" s="1" t="str">
        <f t="shared" si="21"/>
        <v>2021</v>
      </c>
      <c r="H345" s="1" t="str">
        <f t="shared" si="22"/>
        <v>Thursday</v>
      </c>
      <c r="I345" s="1" t="str">
        <f t="shared" si="23"/>
        <v>29</v>
      </c>
      <c r="J345" t="s">
        <v>35</v>
      </c>
      <c r="K345" t="s">
        <v>36</v>
      </c>
      <c r="L345" t="s">
        <v>37</v>
      </c>
      <c r="M345" t="s">
        <v>22</v>
      </c>
      <c r="N345">
        <v>65</v>
      </c>
      <c r="O345">
        <v>250</v>
      </c>
      <c r="P345">
        <v>162500</v>
      </c>
      <c r="Q345">
        <v>81250</v>
      </c>
      <c r="R345">
        <v>0.5</v>
      </c>
      <c r="S345" t="s">
        <v>23</v>
      </c>
      <c r="T345" t="str">
        <f>IF(Table1[[#This Row],[Units Sold]]&gt; 700,"High Units","low Units")</f>
        <v>low Units</v>
      </c>
      <c r="U345">
        <f>SUM(Table1[[#This Row],[Operating Profit]])/SUM(Table1[Operating Profit])*100</f>
        <v>2.4462935298965462E-2</v>
      </c>
      <c r="V345">
        <f>SUM(Table1[[#This Row],[Price per Unit]]*Table1[[#This Row],[Units Sold]])</f>
        <v>16250</v>
      </c>
      <c r="W345">
        <f>SUM(Table1[[#This Row],[Total Sales]]-Table1[[#This Row],[Operating Profit]])</f>
        <v>81250</v>
      </c>
      <c r="X345">
        <f>SUM(Table1[[#This Row],[Total Sales]]-Table1[[#This Row],[Cost]])</f>
        <v>81250</v>
      </c>
      <c r="Y345">
        <f>SUM(Table1[[#This Row],[profit/loss]])/SUM(Table1[profit/loss])</f>
        <v>2.446293529896546E-4</v>
      </c>
    </row>
    <row r="346" spans="1:25" x14ac:dyDescent="0.3">
      <c r="A346" t="s">
        <v>13</v>
      </c>
      <c r="B346" t="s">
        <v>23</v>
      </c>
      <c r="C346">
        <v>1185732</v>
      </c>
      <c r="D346" s="9">
        <v>44407</v>
      </c>
      <c r="E346" s="8" t="str">
        <f>TEXT(Table1[[#This Row],[Invoice Date]],"dd-mm-yyyy")</f>
        <v>30-07-2021</v>
      </c>
      <c r="F346" s="1" t="str">
        <f t="shared" si="20"/>
        <v>July</v>
      </c>
      <c r="G346" s="1" t="str">
        <f t="shared" si="21"/>
        <v>2021</v>
      </c>
      <c r="H346" s="1" t="str">
        <f t="shared" si="22"/>
        <v>Friday</v>
      </c>
      <c r="I346" s="1" t="str">
        <f t="shared" si="23"/>
        <v>30</v>
      </c>
      <c r="J346" t="s">
        <v>35</v>
      </c>
      <c r="K346" t="s">
        <v>36</v>
      </c>
      <c r="L346" t="s">
        <v>37</v>
      </c>
      <c r="M346" t="s">
        <v>16</v>
      </c>
      <c r="N346">
        <v>60</v>
      </c>
      <c r="O346">
        <v>400</v>
      </c>
      <c r="P346">
        <v>240000</v>
      </c>
      <c r="Q346">
        <v>96000</v>
      </c>
      <c r="R346">
        <v>0.4</v>
      </c>
      <c r="S346" t="s">
        <v>23</v>
      </c>
      <c r="T346" t="str">
        <f>IF(Table1[[#This Row],[Units Sold]]&gt; 700,"High Units","low Units")</f>
        <v>low Units</v>
      </c>
      <c r="U346">
        <f>SUM(Table1[[#This Row],[Operating Profit]])/SUM(Table1[Operating Profit])*100</f>
        <v>2.8903898937854576E-2</v>
      </c>
      <c r="V346">
        <f>SUM(Table1[[#This Row],[Price per Unit]]*Table1[[#This Row],[Units Sold]])</f>
        <v>24000</v>
      </c>
      <c r="W346">
        <f>SUM(Table1[[#This Row],[Total Sales]]-Table1[[#This Row],[Operating Profit]])</f>
        <v>144000</v>
      </c>
      <c r="X346">
        <f>SUM(Table1[[#This Row],[Total Sales]]-Table1[[#This Row],[Cost]])</f>
        <v>96000</v>
      </c>
      <c r="Y346">
        <f>SUM(Table1[[#This Row],[profit/loss]])/SUM(Table1[profit/loss])</f>
        <v>2.8903898937854576E-4</v>
      </c>
    </row>
    <row r="347" spans="1:25" x14ac:dyDescent="0.3">
      <c r="A347" t="s">
        <v>13</v>
      </c>
      <c r="B347" t="s">
        <v>23</v>
      </c>
      <c r="C347">
        <v>1185732</v>
      </c>
      <c r="D347" s="9">
        <v>44408</v>
      </c>
      <c r="E347" s="8" t="str">
        <f>TEXT(Table1[[#This Row],[Invoice Date]],"dd-mm-yyyy")</f>
        <v>31-07-2021</v>
      </c>
      <c r="F347" s="1" t="str">
        <f t="shared" si="20"/>
        <v>July</v>
      </c>
      <c r="G347" s="1" t="str">
        <f t="shared" si="21"/>
        <v>2021</v>
      </c>
      <c r="H347" s="1" t="str">
        <f t="shared" si="22"/>
        <v>Saturday</v>
      </c>
      <c r="I347" s="1" t="str">
        <f t="shared" si="23"/>
        <v>31</v>
      </c>
      <c r="J347" t="s">
        <v>35</v>
      </c>
      <c r="K347" t="s">
        <v>36</v>
      </c>
      <c r="L347" t="s">
        <v>37</v>
      </c>
      <c r="M347" t="s">
        <v>18</v>
      </c>
      <c r="N347">
        <v>50</v>
      </c>
      <c r="O347">
        <v>250</v>
      </c>
      <c r="P347">
        <v>125000</v>
      </c>
      <c r="Q347">
        <v>43750</v>
      </c>
      <c r="R347">
        <v>0.35</v>
      </c>
      <c r="S347" t="s">
        <v>23</v>
      </c>
      <c r="T347" t="str">
        <f>IF(Table1[[#This Row],[Units Sold]]&gt; 700,"High Units","low Units")</f>
        <v>low Units</v>
      </c>
      <c r="U347">
        <f>SUM(Table1[[#This Row],[Operating Profit]])/SUM(Table1[Operating Profit])*100</f>
        <v>1.3172349776366016E-2</v>
      </c>
      <c r="V347">
        <f>SUM(Table1[[#This Row],[Price per Unit]]*Table1[[#This Row],[Units Sold]])</f>
        <v>12500</v>
      </c>
      <c r="W347">
        <f>SUM(Table1[[#This Row],[Total Sales]]-Table1[[#This Row],[Operating Profit]])</f>
        <v>81250</v>
      </c>
      <c r="X347">
        <f>SUM(Table1[[#This Row],[Total Sales]]-Table1[[#This Row],[Cost]])</f>
        <v>43750</v>
      </c>
      <c r="Y347">
        <f>SUM(Table1[[#This Row],[profit/loss]])/SUM(Table1[profit/loss])</f>
        <v>1.3172349776366016E-4</v>
      </c>
    </row>
    <row r="348" spans="1:25" x14ac:dyDescent="0.3">
      <c r="A348" t="s">
        <v>13</v>
      </c>
      <c r="B348" t="s">
        <v>23</v>
      </c>
      <c r="C348">
        <v>1185732</v>
      </c>
      <c r="D348" s="9">
        <v>44409</v>
      </c>
      <c r="E348" s="8" t="str">
        <f>TEXT(Table1[[#This Row],[Invoice Date]],"dd-mm-yyyy")</f>
        <v>01-08-2021</v>
      </c>
      <c r="F348" s="1" t="str">
        <f t="shared" si="20"/>
        <v>August</v>
      </c>
      <c r="G348" s="1" t="str">
        <f t="shared" si="21"/>
        <v>2021</v>
      </c>
      <c r="H348" s="1" t="str">
        <f t="shared" si="22"/>
        <v>Sunday</v>
      </c>
      <c r="I348" s="1" t="str">
        <f t="shared" si="23"/>
        <v>01</v>
      </c>
      <c r="J348" t="s">
        <v>35</v>
      </c>
      <c r="K348" t="s">
        <v>36</v>
      </c>
      <c r="L348" t="s">
        <v>37</v>
      </c>
      <c r="M348" t="s">
        <v>19</v>
      </c>
      <c r="N348">
        <v>50</v>
      </c>
      <c r="O348">
        <v>195</v>
      </c>
      <c r="P348">
        <v>97500</v>
      </c>
      <c r="Q348">
        <v>34125</v>
      </c>
      <c r="R348">
        <v>0.35</v>
      </c>
      <c r="S348" t="s">
        <v>23</v>
      </c>
      <c r="T348" t="str">
        <f>IF(Table1[[#This Row],[Units Sold]]&gt; 700,"High Units","low Units")</f>
        <v>low Units</v>
      </c>
      <c r="U348">
        <f>SUM(Table1[[#This Row],[Operating Profit]])/SUM(Table1[Operating Profit])*100</f>
        <v>1.0274432825565493E-2</v>
      </c>
      <c r="V348">
        <f>SUM(Table1[[#This Row],[Price per Unit]]*Table1[[#This Row],[Units Sold]])</f>
        <v>9750</v>
      </c>
      <c r="W348">
        <f>SUM(Table1[[#This Row],[Total Sales]]-Table1[[#This Row],[Operating Profit]])</f>
        <v>63375</v>
      </c>
      <c r="X348">
        <f>SUM(Table1[[#This Row],[Total Sales]]-Table1[[#This Row],[Cost]])</f>
        <v>34125</v>
      </c>
      <c r="Y348">
        <f>SUM(Table1[[#This Row],[profit/loss]])/SUM(Table1[profit/loss])</f>
        <v>1.0274432825565493E-4</v>
      </c>
    </row>
    <row r="349" spans="1:25" x14ac:dyDescent="0.3">
      <c r="A349" t="s">
        <v>13</v>
      </c>
      <c r="B349" t="s">
        <v>23</v>
      </c>
      <c r="C349">
        <v>1185732</v>
      </c>
      <c r="D349" s="9">
        <v>44410</v>
      </c>
      <c r="E349" s="8" t="str">
        <f>TEXT(Table1[[#This Row],[Invoice Date]],"dd-mm-yyyy")</f>
        <v>02-08-2021</v>
      </c>
      <c r="F349" s="1" t="str">
        <f t="shared" si="20"/>
        <v>August</v>
      </c>
      <c r="G349" s="1" t="str">
        <f t="shared" si="21"/>
        <v>2021</v>
      </c>
      <c r="H349" s="1" t="str">
        <f t="shared" si="22"/>
        <v>Monday</v>
      </c>
      <c r="I349" s="1" t="str">
        <f t="shared" si="23"/>
        <v>02</v>
      </c>
      <c r="J349" t="s">
        <v>35</v>
      </c>
      <c r="K349" t="s">
        <v>36</v>
      </c>
      <c r="L349" t="s">
        <v>37</v>
      </c>
      <c r="M349" t="s">
        <v>20</v>
      </c>
      <c r="N349">
        <v>50</v>
      </c>
      <c r="O349">
        <v>175</v>
      </c>
      <c r="P349">
        <v>87500</v>
      </c>
      <c r="Q349">
        <v>35000</v>
      </c>
      <c r="R349">
        <v>0.4</v>
      </c>
      <c r="S349" t="s">
        <v>23</v>
      </c>
      <c r="T349" t="str">
        <f>IF(Table1[[#This Row],[Units Sold]]&gt; 700,"High Units","low Units")</f>
        <v>low Units</v>
      </c>
      <c r="U349">
        <f>SUM(Table1[[#This Row],[Operating Profit]])/SUM(Table1[Operating Profit])*100</f>
        <v>1.0537879821092815E-2</v>
      </c>
      <c r="V349">
        <f>SUM(Table1[[#This Row],[Price per Unit]]*Table1[[#This Row],[Units Sold]])</f>
        <v>8750</v>
      </c>
      <c r="W349">
        <f>SUM(Table1[[#This Row],[Total Sales]]-Table1[[#This Row],[Operating Profit]])</f>
        <v>52500</v>
      </c>
      <c r="X349">
        <f>SUM(Table1[[#This Row],[Total Sales]]-Table1[[#This Row],[Cost]])</f>
        <v>35000</v>
      </c>
      <c r="Y349">
        <f>SUM(Table1[[#This Row],[profit/loss]])/SUM(Table1[profit/loss])</f>
        <v>1.0537879821092815E-4</v>
      </c>
    </row>
    <row r="350" spans="1:25" x14ac:dyDescent="0.3">
      <c r="A350" t="s">
        <v>13</v>
      </c>
      <c r="B350" t="s">
        <v>23</v>
      </c>
      <c r="C350">
        <v>1185732</v>
      </c>
      <c r="D350" s="9">
        <v>44411</v>
      </c>
      <c r="E350" s="8" t="str">
        <f>TEXT(Table1[[#This Row],[Invoice Date]],"dd-mm-yyyy")</f>
        <v>03-08-2021</v>
      </c>
      <c r="F350" s="1" t="str">
        <f t="shared" si="20"/>
        <v>August</v>
      </c>
      <c r="G350" s="1" t="str">
        <f t="shared" si="21"/>
        <v>2021</v>
      </c>
      <c r="H350" s="1" t="str">
        <f t="shared" si="22"/>
        <v>Tuesday</v>
      </c>
      <c r="I350" s="1" t="str">
        <f t="shared" si="23"/>
        <v>03</v>
      </c>
      <c r="J350" t="s">
        <v>35</v>
      </c>
      <c r="K350" t="s">
        <v>36</v>
      </c>
      <c r="L350" t="s">
        <v>37</v>
      </c>
      <c r="M350" t="s">
        <v>21</v>
      </c>
      <c r="N350">
        <v>60</v>
      </c>
      <c r="O350">
        <v>150</v>
      </c>
      <c r="P350">
        <v>90000</v>
      </c>
      <c r="Q350">
        <v>31500</v>
      </c>
      <c r="R350">
        <v>0.35</v>
      </c>
      <c r="S350" t="s">
        <v>23</v>
      </c>
      <c r="T350" t="str">
        <f>IF(Table1[[#This Row],[Units Sold]]&gt; 700,"High Units","low Units")</f>
        <v>low Units</v>
      </c>
      <c r="U350">
        <f>SUM(Table1[[#This Row],[Operating Profit]])/SUM(Table1[Operating Profit])*100</f>
        <v>9.484091838983532E-3</v>
      </c>
      <c r="V350">
        <f>SUM(Table1[[#This Row],[Price per Unit]]*Table1[[#This Row],[Units Sold]])</f>
        <v>9000</v>
      </c>
      <c r="W350">
        <f>SUM(Table1[[#This Row],[Total Sales]]-Table1[[#This Row],[Operating Profit]])</f>
        <v>58500</v>
      </c>
      <c r="X350">
        <f>SUM(Table1[[#This Row],[Total Sales]]-Table1[[#This Row],[Cost]])</f>
        <v>31500</v>
      </c>
      <c r="Y350">
        <f>SUM(Table1[[#This Row],[profit/loss]])/SUM(Table1[profit/loss])</f>
        <v>9.4840918389835324E-5</v>
      </c>
    </row>
    <row r="351" spans="1:25" x14ac:dyDescent="0.3">
      <c r="A351" t="s">
        <v>13</v>
      </c>
      <c r="B351" t="s">
        <v>23</v>
      </c>
      <c r="C351">
        <v>1185732</v>
      </c>
      <c r="D351" s="9">
        <v>44412</v>
      </c>
      <c r="E351" s="8" t="str">
        <f>TEXT(Table1[[#This Row],[Invoice Date]],"dd-mm-yyyy")</f>
        <v>04-08-2021</v>
      </c>
      <c r="F351" s="1" t="str">
        <f t="shared" si="20"/>
        <v>August</v>
      </c>
      <c r="G351" s="1" t="str">
        <f t="shared" si="21"/>
        <v>2021</v>
      </c>
      <c r="H351" s="1" t="str">
        <f t="shared" si="22"/>
        <v>Wednesday</v>
      </c>
      <c r="I351" s="1" t="str">
        <f t="shared" si="23"/>
        <v>04</v>
      </c>
      <c r="J351" t="s">
        <v>35</v>
      </c>
      <c r="K351" t="s">
        <v>36</v>
      </c>
      <c r="L351" t="s">
        <v>37</v>
      </c>
      <c r="M351" t="s">
        <v>22</v>
      </c>
      <c r="N351">
        <v>65</v>
      </c>
      <c r="O351">
        <v>250</v>
      </c>
      <c r="P351">
        <v>162500</v>
      </c>
      <c r="Q351">
        <v>81250</v>
      </c>
      <c r="R351">
        <v>0.5</v>
      </c>
      <c r="S351" t="s">
        <v>23</v>
      </c>
      <c r="T351" t="str">
        <f>IF(Table1[[#This Row],[Units Sold]]&gt; 700,"High Units","low Units")</f>
        <v>low Units</v>
      </c>
      <c r="U351">
        <f>SUM(Table1[[#This Row],[Operating Profit]])/SUM(Table1[Operating Profit])*100</f>
        <v>2.4462935298965462E-2</v>
      </c>
      <c r="V351">
        <f>SUM(Table1[[#This Row],[Price per Unit]]*Table1[[#This Row],[Units Sold]])</f>
        <v>16250</v>
      </c>
      <c r="W351">
        <f>SUM(Table1[[#This Row],[Total Sales]]-Table1[[#This Row],[Operating Profit]])</f>
        <v>81250</v>
      </c>
      <c r="X351">
        <f>SUM(Table1[[#This Row],[Total Sales]]-Table1[[#This Row],[Cost]])</f>
        <v>81250</v>
      </c>
      <c r="Y351">
        <f>SUM(Table1[[#This Row],[profit/loss]])/SUM(Table1[profit/loss])</f>
        <v>2.446293529896546E-4</v>
      </c>
    </row>
    <row r="352" spans="1:25" x14ac:dyDescent="0.3">
      <c r="A352" t="s">
        <v>13</v>
      </c>
      <c r="B352" t="s">
        <v>23</v>
      </c>
      <c r="C352">
        <v>1185732</v>
      </c>
      <c r="D352" s="9">
        <v>44413</v>
      </c>
      <c r="E352" s="8" t="str">
        <f>TEXT(Table1[[#This Row],[Invoice Date]],"dd-mm-yyyy")</f>
        <v>05-08-2021</v>
      </c>
      <c r="F352" s="1" t="str">
        <f t="shared" si="20"/>
        <v>August</v>
      </c>
      <c r="G352" s="1" t="str">
        <f t="shared" si="21"/>
        <v>2021</v>
      </c>
      <c r="H352" s="1" t="str">
        <f t="shared" si="22"/>
        <v>Thursday</v>
      </c>
      <c r="I352" s="1" t="str">
        <f t="shared" si="23"/>
        <v>05</v>
      </c>
      <c r="J352" t="s">
        <v>35</v>
      </c>
      <c r="K352" t="s">
        <v>36</v>
      </c>
      <c r="L352" t="s">
        <v>37</v>
      </c>
      <c r="M352" t="s">
        <v>16</v>
      </c>
      <c r="N352">
        <v>60</v>
      </c>
      <c r="O352">
        <v>500</v>
      </c>
      <c r="P352">
        <v>300000</v>
      </c>
      <c r="Q352">
        <v>120000</v>
      </c>
      <c r="R352">
        <v>0.4</v>
      </c>
      <c r="S352" t="s">
        <v>23</v>
      </c>
      <c r="T352" t="str">
        <f>IF(Table1[[#This Row],[Units Sold]]&gt; 700,"High Units","low Units")</f>
        <v>low Units</v>
      </c>
      <c r="U352">
        <f>SUM(Table1[[#This Row],[Operating Profit]])/SUM(Table1[Operating Profit])*100</f>
        <v>3.6129873672318222E-2</v>
      </c>
      <c r="V352">
        <f>SUM(Table1[[#This Row],[Price per Unit]]*Table1[[#This Row],[Units Sold]])</f>
        <v>30000</v>
      </c>
      <c r="W352">
        <f>SUM(Table1[[#This Row],[Total Sales]]-Table1[[#This Row],[Operating Profit]])</f>
        <v>180000</v>
      </c>
      <c r="X352">
        <f>SUM(Table1[[#This Row],[Total Sales]]-Table1[[#This Row],[Cost]])</f>
        <v>120000</v>
      </c>
      <c r="Y352">
        <f>SUM(Table1[[#This Row],[profit/loss]])/SUM(Table1[profit/loss])</f>
        <v>3.6129873672318221E-4</v>
      </c>
    </row>
    <row r="353" spans="1:25" x14ac:dyDescent="0.3">
      <c r="A353" t="s">
        <v>13</v>
      </c>
      <c r="B353" t="s">
        <v>23</v>
      </c>
      <c r="C353">
        <v>1185732</v>
      </c>
      <c r="D353" s="9">
        <v>44414</v>
      </c>
      <c r="E353" s="8" t="str">
        <f>TEXT(Table1[[#This Row],[Invoice Date]],"dd-mm-yyyy")</f>
        <v>06-08-2021</v>
      </c>
      <c r="F353" s="1" t="str">
        <f t="shared" si="20"/>
        <v>August</v>
      </c>
      <c r="G353" s="1" t="str">
        <f t="shared" si="21"/>
        <v>2021</v>
      </c>
      <c r="H353" s="1" t="str">
        <f t="shared" si="22"/>
        <v>Friday</v>
      </c>
      <c r="I353" s="1" t="str">
        <f t="shared" si="23"/>
        <v>06</v>
      </c>
      <c r="J353" t="s">
        <v>35</v>
      </c>
      <c r="K353" t="s">
        <v>36</v>
      </c>
      <c r="L353" t="s">
        <v>37</v>
      </c>
      <c r="M353" t="s">
        <v>18</v>
      </c>
      <c r="N353">
        <v>50</v>
      </c>
      <c r="O353">
        <v>300</v>
      </c>
      <c r="P353">
        <v>150000</v>
      </c>
      <c r="Q353">
        <v>52500</v>
      </c>
      <c r="R353">
        <v>0.35</v>
      </c>
      <c r="S353" t="s">
        <v>23</v>
      </c>
      <c r="T353" t="str">
        <f>IF(Table1[[#This Row],[Units Sold]]&gt; 700,"High Units","low Units")</f>
        <v>low Units</v>
      </c>
      <c r="U353">
        <f>SUM(Table1[[#This Row],[Operating Profit]])/SUM(Table1[Operating Profit])*100</f>
        <v>1.5806819731639221E-2</v>
      </c>
      <c r="V353">
        <f>SUM(Table1[[#This Row],[Price per Unit]]*Table1[[#This Row],[Units Sold]])</f>
        <v>15000</v>
      </c>
      <c r="W353">
        <f>SUM(Table1[[#This Row],[Total Sales]]-Table1[[#This Row],[Operating Profit]])</f>
        <v>97500</v>
      </c>
      <c r="X353">
        <f>SUM(Table1[[#This Row],[Total Sales]]-Table1[[#This Row],[Cost]])</f>
        <v>52500</v>
      </c>
      <c r="Y353">
        <f>SUM(Table1[[#This Row],[profit/loss]])/SUM(Table1[profit/loss])</f>
        <v>1.5806819731639221E-4</v>
      </c>
    </row>
    <row r="354" spans="1:25" x14ac:dyDescent="0.3">
      <c r="A354" t="s">
        <v>13</v>
      </c>
      <c r="B354" t="s">
        <v>23</v>
      </c>
      <c r="C354">
        <v>1185732</v>
      </c>
      <c r="D354" s="9">
        <v>44415</v>
      </c>
      <c r="E354" s="8" t="str">
        <f>TEXT(Table1[[#This Row],[Invoice Date]],"dd-mm-yyyy")</f>
        <v>07-08-2021</v>
      </c>
      <c r="F354" s="1" t="str">
        <f t="shared" si="20"/>
        <v>August</v>
      </c>
      <c r="G354" s="1" t="str">
        <f t="shared" si="21"/>
        <v>2021</v>
      </c>
      <c r="H354" s="1" t="str">
        <f t="shared" si="22"/>
        <v>Saturday</v>
      </c>
      <c r="I354" s="1" t="str">
        <f t="shared" si="23"/>
        <v>07</v>
      </c>
      <c r="J354" t="s">
        <v>35</v>
      </c>
      <c r="K354" t="s">
        <v>36</v>
      </c>
      <c r="L354" t="s">
        <v>37</v>
      </c>
      <c r="M354" t="s">
        <v>19</v>
      </c>
      <c r="N354">
        <v>50</v>
      </c>
      <c r="O354">
        <v>250</v>
      </c>
      <c r="P354">
        <v>125000</v>
      </c>
      <c r="Q354">
        <v>43750</v>
      </c>
      <c r="R354">
        <v>0.35</v>
      </c>
      <c r="S354" t="s">
        <v>23</v>
      </c>
      <c r="T354" t="str">
        <f>IF(Table1[[#This Row],[Units Sold]]&gt; 700,"High Units","low Units")</f>
        <v>low Units</v>
      </c>
      <c r="U354">
        <f>SUM(Table1[[#This Row],[Operating Profit]])/SUM(Table1[Operating Profit])*100</f>
        <v>1.3172349776366016E-2</v>
      </c>
      <c r="V354">
        <f>SUM(Table1[[#This Row],[Price per Unit]]*Table1[[#This Row],[Units Sold]])</f>
        <v>12500</v>
      </c>
      <c r="W354">
        <f>SUM(Table1[[#This Row],[Total Sales]]-Table1[[#This Row],[Operating Profit]])</f>
        <v>81250</v>
      </c>
      <c r="X354">
        <f>SUM(Table1[[#This Row],[Total Sales]]-Table1[[#This Row],[Cost]])</f>
        <v>43750</v>
      </c>
      <c r="Y354">
        <f>SUM(Table1[[#This Row],[profit/loss]])/SUM(Table1[profit/loss])</f>
        <v>1.3172349776366016E-4</v>
      </c>
    </row>
    <row r="355" spans="1:25" x14ac:dyDescent="0.3">
      <c r="A355" t="s">
        <v>13</v>
      </c>
      <c r="B355" t="s">
        <v>23</v>
      </c>
      <c r="C355">
        <v>1185732</v>
      </c>
      <c r="D355" s="9">
        <v>44416</v>
      </c>
      <c r="E355" s="8" t="str">
        <f>TEXT(Table1[[#This Row],[Invoice Date]],"dd-mm-yyyy")</f>
        <v>08-08-2021</v>
      </c>
      <c r="F355" s="1" t="str">
        <f t="shared" si="20"/>
        <v>August</v>
      </c>
      <c r="G355" s="1" t="str">
        <f t="shared" si="21"/>
        <v>2021</v>
      </c>
      <c r="H355" s="1" t="str">
        <f t="shared" si="22"/>
        <v>Sunday</v>
      </c>
      <c r="I355" s="1" t="str">
        <f t="shared" si="23"/>
        <v>08</v>
      </c>
      <c r="J355" t="s">
        <v>35</v>
      </c>
      <c r="K355" t="s">
        <v>36</v>
      </c>
      <c r="L355" t="s">
        <v>37</v>
      </c>
      <c r="M355" t="s">
        <v>20</v>
      </c>
      <c r="N355">
        <v>50</v>
      </c>
      <c r="O355">
        <v>200</v>
      </c>
      <c r="P355">
        <v>100000</v>
      </c>
      <c r="Q355">
        <v>40000</v>
      </c>
      <c r="R355">
        <v>0.4</v>
      </c>
      <c r="S355" t="s">
        <v>23</v>
      </c>
      <c r="T355" t="str">
        <f>IF(Table1[[#This Row],[Units Sold]]&gt; 700,"High Units","low Units")</f>
        <v>low Units</v>
      </c>
      <c r="U355">
        <f>SUM(Table1[[#This Row],[Operating Profit]])/SUM(Table1[Operating Profit])*100</f>
        <v>1.2043291224106073E-2</v>
      </c>
      <c r="V355">
        <f>SUM(Table1[[#This Row],[Price per Unit]]*Table1[[#This Row],[Units Sold]])</f>
        <v>10000</v>
      </c>
      <c r="W355">
        <f>SUM(Table1[[#This Row],[Total Sales]]-Table1[[#This Row],[Operating Profit]])</f>
        <v>60000</v>
      </c>
      <c r="X355">
        <f>SUM(Table1[[#This Row],[Total Sales]]-Table1[[#This Row],[Cost]])</f>
        <v>40000</v>
      </c>
      <c r="Y355">
        <f>SUM(Table1[[#This Row],[profit/loss]])/SUM(Table1[profit/loss])</f>
        <v>1.2043291224106073E-4</v>
      </c>
    </row>
    <row r="356" spans="1:25" x14ac:dyDescent="0.3">
      <c r="A356" t="s">
        <v>13</v>
      </c>
      <c r="B356" t="s">
        <v>23</v>
      </c>
      <c r="C356">
        <v>1185732</v>
      </c>
      <c r="D356" s="9">
        <v>44417</v>
      </c>
      <c r="E356" s="8" t="str">
        <f>TEXT(Table1[[#This Row],[Invoice Date]],"dd-mm-yyyy")</f>
        <v>09-08-2021</v>
      </c>
      <c r="F356" s="1" t="str">
        <f t="shared" si="20"/>
        <v>August</v>
      </c>
      <c r="G356" s="1" t="str">
        <f t="shared" si="21"/>
        <v>2021</v>
      </c>
      <c r="H356" s="1" t="str">
        <f t="shared" si="22"/>
        <v>Monday</v>
      </c>
      <c r="I356" s="1" t="str">
        <f t="shared" si="23"/>
        <v>09</v>
      </c>
      <c r="J356" t="s">
        <v>35</v>
      </c>
      <c r="K356" t="s">
        <v>36</v>
      </c>
      <c r="L356" t="s">
        <v>37</v>
      </c>
      <c r="M356" t="s">
        <v>21</v>
      </c>
      <c r="N356">
        <v>60</v>
      </c>
      <c r="O356">
        <v>200</v>
      </c>
      <c r="P356">
        <v>120000</v>
      </c>
      <c r="Q356">
        <v>42000</v>
      </c>
      <c r="R356">
        <v>0.35</v>
      </c>
      <c r="S356" t="s">
        <v>23</v>
      </c>
      <c r="T356" t="str">
        <f>IF(Table1[[#This Row],[Units Sold]]&gt; 700,"High Units","low Units")</f>
        <v>low Units</v>
      </c>
      <c r="U356">
        <f>SUM(Table1[[#This Row],[Operating Profit]])/SUM(Table1[Operating Profit])*100</f>
        <v>1.2645455785311377E-2</v>
      </c>
      <c r="V356">
        <f>SUM(Table1[[#This Row],[Price per Unit]]*Table1[[#This Row],[Units Sold]])</f>
        <v>12000</v>
      </c>
      <c r="W356">
        <f>SUM(Table1[[#This Row],[Total Sales]]-Table1[[#This Row],[Operating Profit]])</f>
        <v>78000</v>
      </c>
      <c r="X356">
        <f>SUM(Table1[[#This Row],[Total Sales]]-Table1[[#This Row],[Cost]])</f>
        <v>42000</v>
      </c>
      <c r="Y356">
        <f>SUM(Table1[[#This Row],[profit/loss]])/SUM(Table1[profit/loss])</f>
        <v>1.2645455785311377E-4</v>
      </c>
    </row>
    <row r="357" spans="1:25" x14ac:dyDescent="0.3">
      <c r="A357" t="s">
        <v>13</v>
      </c>
      <c r="B357" t="s">
        <v>23</v>
      </c>
      <c r="C357">
        <v>1185732</v>
      </c>
      <c r="D357" s="9">
        <v>44418</v>
      </c>
      <c r="E357" s="8" t="str">
        <f>TEXT(Table1[[#This Row],[Invoice Date]],"dd-mm-yyyy")</f>
        <v>10-08-2021</v>
      </c>
      <c r="F357" s="1" t="str">
        <f t="shared" si="20"/>
        <v>August</v>
      </c>
      <c r="G357" s="1" t="str">
        <f t="shared" si="21"/>
        <v>2021</v>
      </c>
      <c r="H357" s="1" t="str">
        <f t="shared" si="22"/>
        <v>Tuesday</v>
      </c>
      <c r="I357" s="1" t="str">
        <f t="shared" si="23"/>
        <v>10</v>
      </c>
      <c r="J357" t="s">
        <v>35</v>
      </c>
      <c r="K357" t="s">
        <v>36</v>
      </c>
      <c r="L357" t="s">
        <v>37</v>
      </c>
      <c r="M357" t="s">
        <v>22</v>
      </c>
      <c r="N357">
        <v>65</v>
      </c>
      <c r="O357">
        <v>300</v>
      </c>
      <c r="P357">
        <v>195000</v>
      </c>
      <c r="Q357">
        <v>97500</v>
      </c>
      <c r="R357">
        <v>0.5</v>
      </c>
      <c r="S357" t="s">
        <v>23</v>
      </c>
      <c r="T357" t="str">
        <f>IF(Table1[[#This Row],[Units Sold]]&gt; 700,"High Units","low Units")</f>
        <v>low Units</v>
      </c>
      <c r="U357">
        <f>SUM(Table1[[#This Row],[Operating Profit]])/SUM(Table1[Operating Profit])*100</f>
        <v>2.9355522358758553E-2</v>
      </c>
      <c r="V357">
        <f>SUM(Table1[[#This Row],[Price per Unit]]*Table1[[#This Row],[Units Sold]])</f>
        <v>19500</v>
      </c>
      <c r="W357">
        <f>SUM(Table1[[#This Row],[Total Sales]]-Table1[[#This Row],[Operating Profit]])</f>
        <v>97500</v>
      </c>
      <c r="X357">
        <f>SUM(Table1[[#This Row],[Total Sales]]-Table1[[#This Row],[Cost]])</f>
        <v>97500</v>
      </c>
      <c r="Y357">
        <f>SUM(Table1[[#This Row],[profit/loss]])/SUM(Table1[profit/loss])</f>
        <v>2.9355522358758554E-4</v>
      </c>
    </row>
    <row r="358" spans="1:25" x14ac:dyDescent="0.3">
      <c r="A358" t="s">
        <v>25</v>
      </c>
      <c r="B358" t="s">
        <v>23</v>
      </c>
      <c r="C358">
        <v>1197831</v>
      </c>
      <c r="D358" s="9">
        <v>44419</v>
      </c>
      <c r="E358" s="8" t="str">
        <f>TEXT(Table1[[#This Row],[Invoice Date]],"dd-mm-yyyy")</f>
        <v>11-08-2021</v>
      </c>
      <c r="F358" s="1" t="str">
        <f t="shared" si="20"/>
        <v>August</v>
      </c>
      <c r="G358" s="1" t="str">
        <f t="shared" si="21"/>
        <v>2021</v>
      </c>
      <c r="H358" s="1" t="str">
        <f t="shared" si="22"/>
        <v>Wednesday</v>
      </c>
      <c r="I358" s="1" t="str">
        <f t="shared" si="23"/>
        <v>11</v>
      </c>
      <c r="J358" t="s">
        <v>35</v>
      </c>
      <c r="K358" t="s">
        <v>36</v>
      </c>
      <c r="L358" t="s">
        <v>37</v>
      </c>
      <c r="M358" t="s">
        <v>16</v>
      </c>
      <c r="N358">
        <v>20</v>
      </c>
      <c r="O358">
        <v>725</v>
      </c>
      <c r="P358">
        <v>145000</v>
      </c>
      <c r="Q358">
        <v>43500</v>
      </c>
      <c r="R358">
        <v>0.3</v>
      </c>
      <c r="S358" t="s">
        <v>23</v>
      </c>
      <c r="T358" t="str">
        <f>IF(Table1[[#This Row],[Units Sold]]&gt; 700,"High Units","low Units")</f>
        <v>High Units</v>
      </c>
      <c r="U358">
        <f>SUM(Table1[[#This Row],[Operating Profit]])/SUM(Table1[Operating Profit])*100</f>
        <v>1.3097079206215355E-2</v>
      </c>
      <c r="V358">
        <f>SUM(Table1[[#This Row],[Price per Unit]]*Table1[[#This Row],[Units Sold]])</f>
        <v>14500</v>
      </c>
      <c r="W358">
        <f>SUM(Table1[[#This Row],[Total Sales]]-Table1[[#This Row],[Operating Profit]])</f>
        <v>101500</v>
      </c>
      <c r="X358">
        <f>SUM(Table1[[#This Row],[Total Sales]]-Table1[[#This Row],[Cost]])</f>
        <v>43500</v>
      </c>
      <c r="Y358">
        <f>SUM(Table1[[#This Row],[profit/loss]])/SUM(Table1[profit/loss])</f>
        <v>1.3097079206215355E-4</v>
      </c>
    </row>
    <row r="359" spans="1:25" x14ac:dyDescent="0.3">
      <c r="A359" t="s">
        <v>25</v>
      </c>
      <c r="B359" t="s">
        <v>23</v>
      </c>
      <c r="C359">
        <v>1197831</v>
      </c>
      <c r="D359" s="9">
        <v>44420</v>
      </c>
      <c r="E359" s="8" t="str">
        <f>TEXT(Table1[[#This Row],[Invoice Date]],"dd-mm-yyyy")</f>
        <v>12-08-2021</v>
      </c>
      <c r="F359" s="1" t="str">
        <f t="shared" si="20"/>
        <v>August</v>
      </c>
      <c r="G359" s="1" t="str">
        <f t="shared" si="21"/>
        <v>2021</v>
      </c>
      <c r="H359" s="1" t="str">
        <f t="shared" si="22"/>
        <v>Thursday</v>
      </c>
      <c r="I359" s="1" t="str">
        <f t="shared" si="23"/>
        <v>12</v>
      </c>
      <c r="J359" t="s">
        <v>35</v>
      </c>
      <c r="K359" t="s">
        <v>36</v>
      </c>
      <c r="L359" t="s">
        <v>37</v>
      </c>
      <c r="M359" t="s">
        <v>18</v>
      </c>
      <c r="N359">
        <v>30</v>
      </c>
      <c r="O359">
        <v>725</v>
      </c>
      <c r="P359">
        <v>217500</v>
      </c>
      <c r="Q359">
        <v>65250</v>
      </c>
      <c r="R359">
        <v>0.3</v>
      </c>
      <c r="S359" t="s">
        <v>23</v>
      </c>
      <c r="T359" t="str">
        <f>IF(Table1[[#This Row],[Units Sold]]&gt; 700,"High Units","low Units")</f>
        <v>High Units</v>
      </c>
      <c r="U359">
        <f>SUM(Table1[[#This Row],[Operating Profit]])/SUM(Table1[Operating Profit])*100</f>
        <v>1.9645618809323032E-2</v>
      </c>
      <c r="V359">
        <f>SUM(Table1[[#This Row],[Price per Unit]]*Table1[[#This Row],[Units Sold]])</f>
        <v>21750</v>
      </c>
      <c r="W359">
        <f>SUM(Table1[[#This Row],[Total Sales]]-Table1[[#This Row],[Operating Profit]])</f>
        <v>152250</v>
      </c>
      <c r="X359">
        <f>SUM(Table1[[#This Row],[Total Sales]]-Table1[[#This Row],[Cost]])</f>
        <v>65250</v>
      </c>
      <c r="Y359">
        <f>SUM(Table1[[#This Row],[profit/loss]])/SUM(Table1[profit/loss])</f>
        <v>1.9645618809323033E-4</v>
      </c>
    </row>
    <row r="360" spans="1:25" x14ac:dyDescent="0.3">
      <c r="A360" t="s">
        <v>25</v>
      </c>
      <c r="B360" t="s">
        <v>23</v>
      </c>
      <c r="C360">
        <v>1197831</v>
      </c>
      <c r="D360" s="9">
        <v>44421</v>
      </c>
      <c r="E360" s="8" t="str">
        <f>TEXT(Table1[[#This Row],[Invoice Date]],"dd-mm-yyyy")</f>
        <v>13-08-2021</v>
      </c>
      <c r="F360" s="1" t="str">
        <f t="shared" si="20"/>
        <v>August</v>
      </c>
      <c r="G360" s="1" t="str">
        <f t="shared" si="21"/>
        <v>2021</v>
      </c>
      <c r="H360" s="1" t="str">
        <f t="shared" si="22"/>
        <v>Friday</v>
      </c>
      <c r="I360" s="1" t="str">
        <f t="shared" si="23"/>
        <v>13</v>
      </c>
      <c r="J360" t="s">
        <v>35</v>
      </c>
      <c r="K360" t="s">
        <v>36</v>
      </c>
      <c r="L360" t="s">
        <v>37</v>
      </c>
      <c r="M360" t="s">
        <v>19</v>
      </c>
      <c r="N360">
        <v>30</v>
      </c>
      <c r="O360">
        <v>525</v>
      </c>
      <c r="P360">
        <v>157500</v>
      </c>
      <c r="Q360">
        <v>47250</v>
      </c>
      <c r="R360">
        <v>0.3</v>
      </c>
      <c r="S360" t="s">
        <v>23</v>
      </c>
      <c r="T360" t="str">
        <f>IF(Table1[[#This Row],[Units Sold]]&gt; 700,"High Units","low Units")</f>
        <v>low Units</v>
      </c>
      <c r="U360">
        <f>SUM(Table1[[#This Row],[Operating Profit]])/SUM(Table1[Operating Profit])*100</f>
        <v>1.4226137758475298E-2</v>
      </c>
      <c r="V360">
        <f>SUM(Table1[[#This Row],[Price per Unit]]*Table1[[#This Row],[Units Sold]])</f>
        <v>15750</v>
      </c>
      <c r="W360">
        <f>SUM(Table1[[#This Row],[Total Sales]]-Table1[[#This Row],[Operating Profit]])</f>
        <v>110250</v>
      </c>
      <c r="X360">
        <f>SUM(Table1[[#This Row],[Total Sales]]-Table1[[#This Row],[Cost]])</f>
        <v>47250</v>
      </c>
      <c r="Y360">
        <f>SUM(Table1[[#This Row],[profit/loss]])/SUM(Table1[profit/loss])</f>
        <v>1.4226137758475299E-4</v>
      </c>
    </row>
    <row r="361" spans="1:25" x14ac:dyDescent="0.3">
      <c r="A361" t="s">
        <v>25</v>
      </c>
      <c r="B361" t="s">
        <v>23</v>
      </c>
      <c r="C361">
        <v>1197831</v>
      </c>
      <c r="D361" s="9">
        <v>44422</v>
      </c>
      <c r="E361" s="8" t="str">
        <f>TEXT(Table1[[#This Row],[Invoice Date]],"dd-mm-yyyy")</f>
        <v>14-08-2021</v>
      </c>
      <c r="F361" s="1" t="str">
        <f t="shared" si="20"/>
        <v>August</v>
      </c>
      <c r="G361" s="1" t="str">
        <f t="shared" si="21"/>
        <v>2021</v>
      </c>
      <c r="H361" s="1" t="str">
        <f t="shared" si="22"/>
        <v>Saturday</v>
      </c>
      <c r="I361" s="1" t="str">
        <f t="shared" si="23"/>
        <v>14</v>
      </c>
      <c r="J361" t="s">
        <v>35</v>
      </c>
      <c r="K361" t="s">
        <v>36</v>
      </c>
      <c r="L361" t="s">
        <v>37</v>
      </c>
      <c r="M361" t="s">
        <v>20</v>
      </c>
      <c r="N361">
        <v>35</v>
      </c>
      <c r="O361">
        <v>525</v>
      </c>
      <c r="P361">
        <v>183750</v>
      </c>
      <c r="Q361">
        <v>73500</v>
      </c>
      <c r="R361">
        <v>0.4</v>
      </c>
      <c r="S361" t="s">
        <v>23</v>
      </c>
      <c r="T361" t="str">
        <f>IF(Table1[[#This Row],[Units Sold]]&gt; 700,"High Units","low Units")</f>
        <v>low Units</v>
      </c>
      <c r="U361">
        <f>SUM(Table1[[#This Row],[Operating Profit]])/SUM(Table1[Operating Profit])*100</f>
        <v>2.212954762429491E-2</v>
      </c>
      <c r="V361">
        <f>SUM(Table1[[#This Row],[Price per Unit]]*Table1[[#This Row],[Units Sold]])</f>
        <v>18375</v>
      </c>
      <c r="W361">
        <f>SUM(Table1[[#This Row],[Total Sales]]-Table1[[#This Row],[Operating Profit]])</f>
        <v>110250</v>
      </c>
      <c r="X361">
        <f>SUM(Table1[[#This Row],[Total Sales]]-Table1[[#This Row],[Cost]])</f>
        <v>73500</v>
      </c>
      <c r="Y361">
        <f>SUM(Table1[[#This Row],[profit/loss]])/SUM(Table1[profit/loss])</f>
        <v>2.2129547624294909E-4</v>
      </c>
    </row>
    <row r="362" spans="1:25" x14ac:dyDescent="0.3">
      <c r="A362" t="s">
        <v>25</v>
      </c>
      <c r="B362" t="s">
        <v>23</v>
      </c>
      <c r="C362">
        <v>1197831</v>
      </c>
      <c r="D362" s="9">
        <v>44423</v>
      </c>
      <c r="E362" s="8" t="str">
        <f>TEXT(Table1[[#This Row],[Invoice Date]],"dd-mm-yyyy")</f>
        <v>15-08-2021</v>
      </c>
      <c r="F362" s="1" t="str">
        <f t="shared" si="20"/>
        <v>August</v>
      </c>
      <c r="G362" s="1" t="str">
        <f t="shared" si="21"/>
        <v>2021</v>
      </c>
      <c r="H362" s="1" t="str">
        <f t="shared" si="22"/>
        <v>Sunday</v>
      </c>
      <c r="I362" s="1" t="str">
        <f t="shared" si="23"/>
        <v>15</v>
      </c>
      <c r="J362" t="s">
        <v>26</v>
      </c>
      <c r="K362" t="s">
        <v>27</v>
      </c>
      <c r="L362" t="s">
        <v>38</v>
      </c>
      <c r="M362" t="s">
        <v>21</v>
      </c>
      <c r="N362">
        <v>40</v>
      </c>
      <c r="O362">
        <v>375</v>
      </c>
      <c r="P362">
        <v>150000</v>
      </c>
      <c r="Q362">
        <v>37500</v>
      </c>
      <c r="R362">
        <v>0.25</v>
      </c>
      <c r="S362" t="s">
        <v>23</v>
      </c>
      <c r="T362" t="str">
        <f>IF(Table1[[#This Row],[Units Sold]]&gt; 700,"High Units","low Units")</f>
        <v>low Units</v>
      </c>
      <c r="U362">
        <f>SUM(Table1[[#This Row],[Operating Profit]])/SUM(Table1[Operating Profit])*100</f>
        <v>1.1290585522599443E-2</v>
      </c>
      <c r="V362">
        <f>SUM(Table1[[#This Row],[Price per Unit]]*Table1[[#This Row],[Units Sold]])</f>
        <v>15000</v>
      </c>
      <c r="W362">
        <f>SUM(Table1[[#This Row],[Total Sales]]-Table1[[#This Row],[Operating Profit]])</f>
        <v>112500</v>
      </c>
      <c r="X362">
        <f>SUM(Table1[[#This Row],[Total Sales]]-Table1[[#This Row],[Cost]])</f>
        <v>37500</v>
      </c>
      <c r="Y362">
        <f>SUM(Table1[[#This Row],[profit/loss]])/SUM(Table1[profit/loss])</f>
        <v>1.1290585522599444E-4</v>
      </c>
    </row>
    <row r="363" spans="1:25" x14ac:dyDescent="0.3">
      <c r="A363" t="s">
        <v>25</v>
      </c>
      <c r="B363" t="s">
        <v>23</v>
      </c>
      <c r="C363">
        <v>1197831</v>
      </c>
      <c r="D363" s="9">
        <v>44424</v>
      </c>
      <c r="E363" s="8" t="str">
        <f>TEXT(Table1[[#This Row],[Invoice Date]],"dd-mm-yyyy")</f>
        <v>16-08-2021</v>
      </c>
      <c r="F363" s="1" t="str">
        <f t="shared" si="20"/>
        <v>August</v>
      </c>
      <c r="G363" s="1" t="str">
        <f t="shared" si="21"/>
        <v>2021</v>
      </c>
      <c r="H363" s="1" t="str">
        <f t="shared" si="22"/>
        <v>Monday</v>
      </c>
      <c r="I363" s="1" t="str">
        <f t="shared" si="23"/>
        <v>16</v>
      </c>
      <c r="J363" t="s">
        <v>26</v>
      </c>
      <c r="K363" t="s">
        <v>27</v>
      </c>
      <c r="L363" t="s">
        <v>38</v>
      </c>
      <c r="M363" t="s">
        <v>22</v>
      </c>
      <c r="N363">
        <v>35</v>
      </c>
      <c r="O363">
        <v>525</v>
      </c>
      <c r="P363">
        <v>183750</v>
      </c>
      <c r="Q363">
        <v>82688</v>
      </c>
      <c r="R363">
        <v>0.45</v>
      </c>
      <c r="S363" t="s">
        <v>23</v>
      </c>
      <c r="T363" t="str">
        <f>IF(Table1[[#This Row],[Units Sold]]&gt; 700,"High Units","low Units")</f>
        <v>low Units</v>
      </c>
      <c r="U363">
        <f>SUM(Table1[[#This Row],[Operating Profit]])/SUM(Table1[Operating Profit])*100</f>
        <v>2.4895891618472072E-2</v>
      </c>
      <c r="V363">
        <f>SUM(Table1[[#This Row],[Price per Unit]]*Table1[[#This Row],[Units Sold]])</f>
        <v>18375</v>
      </c>
      <c r="W363">
        <f>SUM(Table1[[#This Row],[Total Sales]]-Table1[[#This Row],[Operating Profit]])</f>
        <v>101062</v>
      </c>
      <c r="X363">
        <f>SUM(Table1[[#This Row],[Total Sales]]-Table1[[#This Row],[Cost]])</f>
        <v>82688</v>
      </c>
      <c r="Y363">
        <f>SUM(Table1[[#This Row],[profit/loss]])/SUM(Table1[profit/loss])</f>
        <v>2.4895891618472072E-4</v>
      </c>
    </row>
    <row r="364" spans="1:25" x14ac:dyDescent="0.3">
      <c r="A364" t="s">
        <v>25</v>
      </c>
      <c r="B364" t="s">
        <v>23</v>
      </c>
      <c r="C364">
        <v>1197831</v>
      </c>
      <c r="D364" s="9">
        <v>44425</v>
      </c>
      <c r="E364" s="8" t="str">
        <f>TEXT(Table1[[#This Row],[Invoice Date]],"dd-mm-yyyy")</f>
        <v>17-08-2021</v>
      </c>
      <c r="F364" s="1" t="str">
        <f t="shared" si="20"/>
        <v>August</v>
      </c>
      <c r="G364" s="1" t="str">
        <f t="shared" si="21"/>
        <v>2021</v>
      </c>
      <c r="H364" s="1" t="str">
        <f t="shared" si="22"/>
        <v>Tuesday</v>
      </c>
      <c r="I364" s="1" t="str">
        <f t="shared" si="23"/>
        <v>17</v>
      </c>
      <c r="J364" t="s">
        <v>26</v>
      </c>
      <c r="K364" t="s">
        <v>27</v>
      </c>
      <c r="L364" t="s">
        <v>38</v>
      </c>
      <c r="M364" t="s">
        <v>16</v>
      </c>
      <c r="N364">
        <v>25</v>
      </c>
      <c r="O364">
        <v>675</v>
      </c>
      <c r="P364">
        <v>168750</v>
      </c>
      <c r="Q364">
        <v>50625</v>
      </c>
      <c r="R364">
        <v>0.3</v>
      </c>
      <c r="S364" t="s">
        <v>23</v>
      </c>
      <c r="T364" t="str">
        <f>IF(Table1[[#This Row],[Units Sold]]&gt; 700,"High Units","low Units")</f>
        <v>low Units</v>
      </c>
      <c r="U364">
        <f>SUM(Table1[[#This Row],[Operating Profit]])/SUM(Table1[Operating Profit])*100</f>
        <v>1.5242290455509249E-2</v>
      </c>
      <c r="V364">
        <f>SUM(Table1[[#This Row],[Price per Unit]]*Table1[[#This Row],[Units Sold]])</f>
        <v>16875</v>
      </c>
      <c r="W364">
        <f>SUM(Table1[[#This Row],[Total Sales]]-Table1[[#This Row],[Operating Profit]])</f>
        <v>118125</v>
      </c>
      <c r="X364">
        <f>SUM(Table1[[#This Row],[Total Sales]]-Table1[[#This Row],[Cost]])</f>
        <v>50625</v>
      </c>
      <c r="Y364">
        <f>SUM(Table1[[#This Row],[profit/loss]])/SUM(Table1[profit/loss])</f>
        <v>1.5242290455509249E-4</v>
      </c>
    </row>
    <row r="365" spans="1:25" x14ac:dyDescent="0.3">
      <c r="A365" t="s">
        <v>25</v>
      </c>
      <c r="B365" t="s">
        <v>23</v>
      </c>
      <c r="C365">
        <v>1197831</v>
      </c>
      <c r="D365" s="9">
        <v>44426</v>
      </c>
      <c r="E365" s="8" t="str">
        <f>TEXT(Table1[[#This Row],[Invoice Date]],"dd-mm-yyyy")</f>
        <v>18-08-2021</v>
      </c>
      <c r="F365" s="1" t="str">
        <f t="shared" si="20"/>
        <v>August</v>
      </c>
      <c r="G365" s="1" t="str">
        <f t="shared" si="21"/>
        <v>2021</v>
      </c>
      <c r="H365" s="1" t="str">
        <f t="shared" si="22"/>
        <v>Wednesday</v>
      </c>
      <c r="I365" s="1" t="str">
        <f t="shared" si="23"/>
        <v>18</v>
      </c>
      <c r="J365" t="s">
        <v>26</v>
      </c>
      <c r="K365" t="s">
        <v>27</v>
      </c>
      <c r="L365" t="s">
        <v>38</v>
      </c>
      <c r="M365" t="s">
        <v>18</v>
      </c>
      <c r="N365">
        <v>35</v>
      </c>
      <c r="O365">
        <v>650</v>
      </c>
      <c r="P365">
        <v>227500</v>
      </c>
      <c r="Q365">
        <v>68250</v>
      </c>
      <c r="R365">
        <v>0.3</v>
      </c>
      <c r="S365" t="s">
        <v>23</v>
      </c>
      <c r="T365" t="str">
        <f>IF(Table1[[#This Row],[Units Sold]]&gt; 700,"High Units","low Units")</f>
        <v>low Units</v>
      </c>
      <c r="U365">
        <f>SUM(Table1[[#This Row],[Operating Profit]])/SUM(Table1[Operating Profit])*100</f>
        <v>2.0548865651130985E-2</v>
      </c>
      <c r="V365">
        <f>SUM(Table1[[#This Row],[Price per Unit]]*Table1[[#This Row],[Units Sold]])</f>
        <v>22750</v>
      </c>
      <c r="W365">
        <f>SUM(Table1[[#This Row],[Total Sales]]-Table1[[#This Row],[Operating Profit]])</f>
        <v>159250</v>
      </c>
      <c r="X365">
        <f>SUM(Table1[[#This Row],[Total Sales]]-Table1[[#This Row],[Cost]])</f>
        <v>68250</v>
      </c>
      <c r="Y365">
        <f>SUM(Table1[[#This Row],[profit/loss]])/SUM(Table1[profit/loss])</f>
        <v>2.0548865651130987E-4</v>
      </c>
    </row>
    <row r="366" spans="1:25" x14ac:dyDescent="0.3">
      <c r="A366" t="s">
        <v>25</v>
      </c>
      <c r="B366" t="s">
        <v>23</v>
      </c>
      <c r="C366">
        <v>1197831</v>
      </c>
      <c r="D366" s="9">
        <v>44427</v>
      </c>
      <c r="E366" s="8" t="str">
        <f>TEXT(Table1[[#This Row],[Invoice Date]],"dd-mm-yyyy")</f>
        <v>19-08-2021</v>
      </c>
      <c r="F366" s="1" t="str">
        <f t="shared" si="20"/>
        <v>August</v>
      </c>
      <c r="G366" s="1" t="str">
        <f t="shared" si="21"/>
        <v>2021</v>
      </c>
      <c r="H366" s="1" t="str">
        <f t="shared" si="22"/>
        <v>Thursday</v>
      </c>
      <c r="I366" s="1" t="str">
        <f t="shared" si="23"/>
        <v>19</v>
      </c>
      <c r="J366" t="s">
        <v>26</v>
      </c>
      <c r="K366" t="s">
        <v>27</v>
      </c>
      <c r="L366" t="s">
        <v>38</v>
      </c>
      <c r="M366" t="s">
        <v>19</v>
      </c>
      <c r="N366">
        <v>35</v>
      </c>
      <c r="O366">
        <v>475</v>
      </c>
      <c r="P366">
        <v>166250</v>
      </c>
      <c r="Q366">
        <v>49875</v>
      </c>
      <c r="R366">
        <v>0.3</v>
      </c>
      <c r="S366" t="s">
        <v>23</v>
      </c>
      <c r="T366" t="str">
        <f>IF(Table1[[#This Row],[Units Sold]]&gt; 700,"High Units","low Units")</f>
        <v>low Units</v>
      </c>
      <c r="U366">
        <f>SUM(Table1[[#This Row],[Operating Profit]])/SUM(Table1[Operating Profit])*100</f>
        <v>1.501647874505726E-2</v>
      </c>
      <c r="V366">
        <f>SUM(Table1[[#This Row],[Price per Unit]]*Table1[[#This Row],[Units Sold]])</f>
        <v>16625</v>
      </c>
      <c r="W366">
        <f>SUM(Table1[[#This Row],[Total Sales]]-Table1[[#This Row],[Operating Profit]])</f>
        <v>116375</v>
      </c>
      <c r="X366">
        <f>SUM(Table1[[#This Row],[Total Sales]]-Table1[[#This Row],[Cost]])</f>
        <v>49875</v>
      </c>
      <c r="Y366">
        <f>SUM(Table1[[#This Row],[profit/loss]])/SUM(Table1[profit/loss])</f>
        <v>1.501647874505726E-4</v>
      </c>
    </row>
    <row r="367" spans="1:25" x14ac:dyDescent="0.3">
      <c r="A367" t="s">
        <v>25</v>
      </c>
      <c r="B367" t="s">
        <v>23</v>
      </c>
      <c r="C367">
        <v>1197831</v>
      </c>
      <c r="D367" s="9">
        <v>44428</v>
      </c>
      <c r="E367" s="8" t="str">
        <f>TEXT(Table1[[#This Row],[Invoice Date]],"dd-mm-yyyy")</f>
        <v>20-08-2021</v>
      </c>
      <c r="F367" s="1" t="str">
        <f t="shared" si="20"/>
        <v>August</v>
      </c>
      <c r="G367" s="1" t="str">
        <f t="shared" si="21"/>
        <v>2021</v>
      </c>
      <c r="H367" s="1" t="str">
        <f t="shared" si="22"/>
        <v>Friday</v>
      </c>
      <c r="I367" s="1" t="str">
        <f t="shared" si="23"/>
        <v>20</v>
      </c>
      <c r="J367" t="s">
        <v>26</v>
      </c>
      <c r="K367" t="s">
        <v>27</v>
      </c>
      <c r="L367" t="s">
        <v>38</v>
      </c>
      <c r="M367" t="s">
        <v>20</v>
      </c>
      <c r="N367">
        <v>35</v>
      </c>
      <c r="O367">
        <v>425</v>
      </c>
      <c r="P367">
        <v>148750</v>
      </c>
      <c r="Q367">
        <v>59500</v>
      </c>
      <c r="R367">
        <v>0.4</v>
      </c>
      <c r="S367" t="s">
        <v>23</v>
      </c>
      <c r="T367" t="str">
        <f>IF(Table1[[#This Row],[Units Sold]]&gt; 700,"High Units","low Units")</f>
        <v>low Units</v>
      </c>
      <c r="U367">
        <f>SUM(Table1[[#This Row],[Operating Profit]])/SUM(Table1[Operating Profit])*100</f>
        <v>1.7914395695857784E-2</v>
      </c>
      <c r="V367">
        <f>SUM(Table1[[#This Row],[Price per Unit]]*Table1[[#This Row],[Units Sold]])</f>
        <v>14875</v>
      </c>
      <c r="W367">
        <f>SUM(Table1[[#This Row],[Total Sales]]-Table1[[#This Row],[Operating Profit]])</f>
        <v>89250</v>
      </c>
      <c r="X367">
        <f>SUM(Table1[[#This Row],[Total Sales]]-Table1[[#This Row],[Cost]])</f>
        <v>59500</v>
      </c>
      <c r="Y367">
        <f>SUM(Table1[[#This Row],[profit/loss]])/SUM(Table1[profit/loss])</f>
        <v>1.7914395695857785E-4</v>
      </c>
    </row>
    <row r="368" spans="1:25" x14ac:dyDescent="0.3">
      <c r="A368" t="s">
        <v>25</v>
      </c>
      <c r="B368" t="s">
        <v>23</v>
      </c>
      <c r="C368">
        <v>1197831</v>
      </c>
      <c r="D368" s="9">
        <v>44429</v>
      </c>
      <c r="E368" s="8" t="str">
        <f>TEXT(Table1[[#This Row],[Invoice Date]],"dd-mm-yyyy")</f>
        <v>21-08-2021</v>
      </c>
      <c r="F368" s="1" t="str">
        <f t="shared" si="20"/>
        <v>August</v>
      </c>
      <c r="G368" s="1" t="str">
        <f t="shared" si="21"/>
        <v>2021</v>
      </c>
      <c r="H368" s="1" t="str">
        <f t="shared" si="22"/>
        <v>Saturday</v>
      </c>
      <c r="I368" s="1" t="str">
        <f t="shared" si="23"/>
        <v>21</v>
      </c>
      <c r="J368" t="s">
        <v>26</v>
      </c>
      <c r="K368" t="s">
        <v>27</v>
      </c>
      <c r="L368" t="s">
        <v>38</v>
      </c>
      <c r="M368" t="s">
        <v>21</v>
      </c>
      <c r="N368">
        <v>40</v>
      </c>
      <c r="O368">
        <v>300</v>
      </c>
      <c r="P368">
        <v>120000</v>
      </c>
      <c r="Q368">
        <v>30000</v>
      </c>
      <c r="R368">
        <v>0.25</v>
      </c>
      <c r="S368" t="s">
        <v>23</v>
      </c>
      <c r="T368" t="str">
        <f>IF(Table1[[#This Row],[Units Sold]]&gt; 700,"High Units","low Units")</f>
        <v>low Units</v>
      </c>
      <c r="U368">
        <f>SUM(Table1[[#This Row],[Operating Profit]])/SUM(Table1[Operating Profit])*100</f>
        <v>9.0324684180795554E-3</v>
      </c>
      <c r="V368">
        <f>SUM(Table1[[#This Row],[Price per Unit]]*Table1[[#This Row],[Units Sold]])</f>
        <v>12000</v>
      </c>
      <c r="W368">
        <f>SUM(Table1[[#This Row],[Total Sales]]-Table1[[#This Row],[Operating Profit]])</f>
        <v>90000</v>
      </c>
      <c r="X368">
        <f>SUM(Table1[[#This Row],[Total Sales]]-Table1[[#This Row],[Cost]])</f>
        <v>30000</v>
      </c>
      <c r="Y368">
        <f>SUM(Table1[[#This Row],[profit/loss]])/SUM(Table1[profit/loss])</f>
        <v>9.0324684180795553E-5</v>
      </c>
    </row>
    <row r="369" spans="1:25" x14ac:dyDescent="0.3">
      <c r="A369" t="s">
        <v>25</v>
      </c>
      <c r="B369" t="s">
        <v>23</v>
      </c>
      <c r="C369">
        <v>1197831</v>
      </c>
      <c r="D369" s="9">
        <v>44430</v>
      </c>
      <c r="E369" s="8" t="str">
        <f>TEXT(Table1[[#This Row],[Invoice Date]],"dd-mm-yyyy")</f>
        <v>22-08-2021</v>
      </c>
      <c r="F369" s="1" t="str">
        <f t="shared" si="20"/>
        <v>August</v>
      </c>
      <c r="G369" s="1" t="str">
        <f t="shared" si="21"/>
        <v>2021</v>
      </c>
      <c r="H369" s="1" t="str">
        <f t="shared" si="22"/>
        <v>Sunday</v>
      </c>
      <c r="I369" s="1" t="str">
        <f t="shared" si="23"/>
        <v>22</v>
      </c>
      <c r="J369" t="s">
        <v>26</v>
      </c>
      <c r="K369" t="s">
        <v>27</v>
      </c>
      <c r="L369" t="s">
        <v>38</v>
      </c>
      <c r="M369" t="s">
        <v>22</v>
      </c>
      <c r="N369">
        <v>35</v>
      </c>
      <c r="O369">
        <v>500</v>
      </c>
      <c r="P369">
        <v>175000</v>
      </c>
      <c r="Q369">
        <v>78750</v>
      </c>
      <c r="R369">
        <v>0.45</v>
      </c>
      <c r="S369" t="s">
        <v>23</v>
      </c>
      <c r="T369" t="str">
        <f>IF(Table1[[#This Row],[Units Sold]]&gt; 700,"High Units","low Units")</f>
        <v>low Units</v>
      </c>
      <c r="U369">
        <f>SUM(Table1[[#This Row],[Operating Profit]])/SUM(Table1[Operating Profit])*100</f>
        <v>2.3710229597458832E-2</v>
      </c>
      <c r="V369">
        <f>SUM(Table1[[#This Row],[Price per Unit]]*Table1[[#This Row],[Units Sold]])</f>
        <v>17500</v>
      </c>
      <c r="W369">
        <f>SUM(Table1[[#This Row],[Total Sales]]-Table1[[#This Row],[Operating Profit]])</f>
        <v>96250</v>
      </c>
      <c r="X369">
        <f>SUM(Table1[[#This Row],[Total Sales]]-Table1[[#This Row],[Cost]])</f>
        <v>78750</v>
      </c>
      <c r="Y369">
        <f>SUM(Table1[[#This Row],[profit/loss]])/SUM(Table1[profit/loss])</f>
        <v>2.3710229597458831E-4</v>
      </c>
    </row>
    <row r="370" spans="1:25" x14ac:dyDescent="0.3">
      <c r="A370" t="s">
        <v>25</v>
      </c>
      <c r="B370" t="s">
        <v>23</v>
      </c>
      <c r="C370">
        <v>1197831</v>
      </c>
      <c r="D370" s="9">
        <v>44431</v>
      </c>
      <c r="E370" s="8" t="str">
        <f>TEXT(Table1[[#This Row],[Invoice Date]],"dd-mm-yyyy")</f>
        <v>23-08-2021</v>
      </c>
      <c r="F370" s="1" t="str">
        <f t="shared" si="20"/>
        <v>August</v>
      </c>
      <c r="G370" s="1" t="str">
        <f t="shared" si="21"/>
        <v>2021</v>
      </c>
      <c r="H370" s="1" t="str">
        <f t="shared" si="22"/>
        <v>Monday</v>
      </c>
      <c r="I370" s="1" t="str">
        <f t="shared" si="23"/>
        <v>23</v>
      </c>
      <c r="J370" t="s">
        <v>26</v>
      </c>
      <c r="K370" t="s">
        <v>27</v>
      </c>
      <c r="L370" t="s">
        <v>38</v>
      </c>
      <c r="M370" t="s">
        <v>16</v>
      </c>
      <c r="N370">
        <v>30</v>
      </c>
      <c r="O370">
        <v>675</v>
      </c>
      <c r="P370">
        <v>202500</v>
      </c>
      <c r="Q370">
        <v>70875</v>
      </c>
      <c r="R370">
        <v>0.35</v>
      </c>
      <c r="S370" t="s">
        <v>23</v>
      </c>
      <c r="T370" t="str">
        <f>IF(Table1[[#This Row],[Units Sold]]&gt; 700,"High Units","low Units")</f>
        <v>low Units</v>
      </c>
      <c r="U370">
        <f>SUM(Table1[[#This Row],[Operating Profit]])/SUM(Table1[Operating Profit])*100</f>
        <v>2.1339206637712948E-2</v>
      </c>
      <c r="V370">
        <f>SUM(Table1[[#This Row],[Price per Unit]]*Table1[[#This Row],[Units Sold]])</f>
        <v>20250</v>
      </c>
      <c r="W370">
        <f>SUM(Table1[[#This Row],[Total Sales]]-Table1[[#This Row],[Operating Profit]])</f>
        <v>131625</v>
      </c>
      <c r="X370">
        <f>SUM(Table1[[#This Row],[Total Sales]]-Table1[[#This Row],[Cost]])</f>
        <v>70875</v>
      </c>
      <c r="Y370">
        <f>SUM(Table1[[#This Row],[profit/loss]])/SUM(Table1[profit/loss])</f>
        <v>2.1339206637712948E-4</v>
      </c>
    </row>
    <row r="371" spans="1:25" x14ac:dyDescent="0.3">
      <c r="A371" t="s">
        <v>25</v>
      </c>
      <c r="B371" t="s">
        <v>23</v>
      </c>
      <c r="C371">
        <v>1197831</v>
      </c>
      <c r="D371" s="9">
        <v>44432</v>
      </c>
      <c r="E371" s="8" t="str">
        <f>TEXT(Table1[[#This Row],[Invoice Date]],"dd-mm-yyyy")</f>
        <v>24-08-2021</v>
      </c>
      <c r="F371" s="1" t="str">
        <f t="shared" si="20"/>
        <v>August</v>
      </c>
      <c r="G371" s="1" t="str">
        <f t="shared" si="21"/>
        <v>2021</v>
      </c>
      <c r="H371" s="1" t="str">
        <f t="shared" si="22"/>
        <v>Tuesday</v>
      </c>
      <c r="I371" s="1" t="str">
        <f t="shared" si="23"/>
        <v>24</v>
      </c>
      <c r="J371" t="s">
        <v>26</v>
      </c>
      <c r="K371" t="s">
        <v>27</v>
      </c>
      <c r="L371" t="s">
        <v>38</v>
      </c>
      <c r="M371" t="s">
        <v>18</v>
      </c>
      <c r="N371">
        <v>40</v>
      </c>
      <c r="O371">
        <v>675</v>
      </c>
      <c r="P371">
        <v>270000</v>
      </c>
      <c r="Q371">
        <v>94500</v>
      </c>
      <c r="R371">
        <v>0.35</v>
      </c>
      <c r="S371" t="s">
        <v>23</v>
      </c>
      <c r="T371" t="str">
        <f>IF(Table1[[#This Row],[Units Sold]]&gt; 700,"High Units","low Units")</f>
        <v>low Units</v>
      </c>
      <c r="U371">
        <f>SUM(Table1[[#This Row],[Operating Profit]])/SUM(Table1[Operating Profit])*100</f>
        <v>2.8452275516950596E-2</v>
      </c>
      <c r="V371">
        <f>SUM(Table1[[#This Row],[Price per Unit]]*Table1[[#This Row],[Units Sold]])</f>
        <v>27000</v>
      </c>
      <c r="W371">
        <f>SUM(Table1[[#This Row],[Total Sales]]-Table1[[#This Row],[Operating Profit]])</f>
        <v>175500</v>
      </c>
      <c r="X371">
        <f>SUM(Table1[[#This Row],[Total Sales]]-Table1[[#This Row],[Cost]])</f>
        <v>94500</v>
      </c>
      <c r="Y371">
        <f>SUM(Table1[[#This Row],[profit/loss]])/SUM(Table1[profit/loss])</f>
        <v>2.8452275516950597E-4</v>
      </c>
    </row>
    <row r="372" spans="1:25" x14ac:dyDescent="0.3">
      <c r="A372" t="s">
        <v>25</v>
      </c>
      <c r="B372" t="s">
        <v>23</v>
      </c>
      <c r="C372">
        <v>1197831</v>
      </c>
      <c r="D372" s="9">
        <v>44433</v>
      </c>
      <c r="E372" s="8" t="str">
        <f>TEXT(Table1[[#This Row],[Invoice Date]],"dd-mm-yyyy")</f>
        <v>25-08-2021</v>
      </c>
      <c r="F372" s="1" t="str">
        <f t="shared" si="20"/>
        <v>August</v>
      </c>
      <c r="G372" s="1" t="str">
        <f t="shared" si="21"/>
        <v>2021</v>
      </c>
      <c r="H372" s="1" t="str">
        <f t="shared" si="22"/>
        <v>Wednesday</v>
      </c>
      <c r="I372" s="1" t="str">
        <f t="shared" si="23"/>
        <v>25</v>
      </c>
      <c r="J372" t="s">
        <v>26</v>
      </c>
      <c r="K372" t="s">
        <v>27</v>
      </c>
      <c r="L372" t="s">
        <v>38</v>
      </c>
      <c r="M372" t="s">
        <v>19</v>
      </c>
      <c r="N372">
        <v>30</v>
      </c>
      <c r="O372">
        <v>500</v>
      </c>
      <c r="P372">
        <v>150000</v>
      </c>
      <c r="Q372">
        <v>52500</v>
      </c>
      <c r="R372">
        <v>0.35</v>
      </c>
      <c r="S372" t="s">
        <v>23</v>
      </c>
      <c r="T372" t="str">
        <f>IF(Table1[[#This Row],[Units Sold]]&gt; 700,"High Units","low Units")</f>
        <v>low Units</v>
      </c>
      <c r="U372">
        <f>SUM(Table1[[#This Row],[Operating Profit]])/SUM(Table1[Operating Profit])*100</f>
        <v>1.5806819731639221E-2</v>
      </c>
      <c r="V372">
        <f>SUM(Table1[[#This Row],[Price per Unit]]*Table1[[#This Row],[Units Sold]])</f>
        <v>15000</v>
      </c>
      <c r="W372">
        <f>SUM(Table1[[#This Row],[Total Sales]]-Table1[[#This Row],[Operating Profit]])</f>
        <v>97500</v>
      </c>
      <c r="X372">
        <f>SUM(Table1[[#This Row],[Total Sales]]-Table1[[#This Row],[Cost]])</f>
        <v>52500</v>
      </c>
      <c r="Y372">
        <f>SUM(Table1[[#This Row],[profit/loss]])/SUM(Table1[profit/loss])</f>
        <v>1.5806819731639221E-4</v>
      </c>
    </row>
    <row r="373" spans="1:25" x14ac:dyDescent="0.3">
      <c r="A373" t="s">
        <v>25</v>
      </c>
      <c r="B373" t="s">
        <v>23</v>
      </c>
      <c r="C373">
        <v>1197831</v>
      </c>
      <c r="D373" s="9">
        <v>44434</v>
      </c>
      <c r="E373" s="8" t="str">
        <f>TEXT(Table1[[#This Row],[Invoice Date]],"dd-mm-yyyy")</f>
        <v>26-08-2021</v>
      </c>
      <c r="F373" s="1" t="str">
        <f t="shared" si="20"/>
        <v>August</v>
      </c>
      <c r="G373" s="1" t="str">
        <f t="shared" si="21"/>
        <v>2021</v>
      </c>
      <c r="H373" s="1" t="str">
        <f t="shared" si="22"/>
        <v>Thursday</v>
      </c>
      <c r="I373" s="1" t="str">
        <f t="shared" si="23"/>
        <v>26</v>
      </c>
      <c r="J373" t="s">
        <v>26</v>
      </c>
      <c r="K373" t="s">
        <v>27</v>
      </c>
      <c r="L373" t="s">
        <v>38</v>
      </c>
      <c r="M373" t="s">
        <v>20</v>
      </c>
      <c r="N373">
        <v>35</v>
      </c>
      <c r="O373">
        <v>400</v>
      </c>
      <c r="P373">
        <v>140000</v>
      </c>
      <c r="Q373">
        <v>63000</v>
      </c>
      <c r="R373">
        <v>0.45</v>
      </c>
      <c r="S373" t="s">
        <v>23</v>
      </c>
      <c r="T373" t="str">
        <f>IF(Table1[[#This Row],[Units Sold]]&gt; 700,"High Units","low Units")</f>
        <v>low Units</v>
      </c>
      <c r="U373">
        <f>SUM(Table1[[#This Row],[Operating Profit]])/SUM(Table1[Operating Profit])*100</f>
        <v>1.8968183677967064E-2</v>
      </c>
      <c r="V373">
        <f>SUM(Table1[[#This Row],[Price per Unit]]*Table1[[#This Row],[Units Sold]])</f>
        <v>14000</v>
      </c>
      <c r="W373">
        <f>SUM(Table1[[#This Row],[Total Sales]]-Table1[[#This Row],[Operating Profit]])</f>
        <v>77000</v>
      </c>
      <c r="X373">
        <f>SUM(Table1[[#This Row],[Total Sales]]-Table1[[#This Row],[Cost]])</f>
        <v>63000</v>
      </c>
      <c r="Y373">
        <f>SUM(Table1[[#This Row],[profit/loss]])/SUM(Table1[profit/loss])</f>
        <v>1.8968183677967065E-4</v>
      </c>
    </row>
    <row r="374" spans="1:25" x14ac:dyDescent="0.3">
      <c r="A374" t="s">
        <v>25</v>
      </c>
      <c r="B374" t="s">
        <v>23</v>
      </c>
      <c r="C374">
        <v>1197831</v>
      </c>
      <c r="D374" s="9">
        <v>44435</v>
      </c>
      <c r="E374" s="8" t="str">
        <f>TEXT(Table1[[#This Row],[Invoice Date]],"dd-mm-yyyy")</f>
        <v>27-08-2021</v>
      </c>
      <c r="F374" s="1" t="str">
        <f t="shared" si="20"/>
        <v>August</v>
      </c>
      <c r="G374" s="1" t="str">
        <f t="shared" si="21"/>
        <v>2021</v>
      </c>
      <c r="H374" s="1" t="str">
        <f t="shared" si="22"/>
        <v>Friday</v>
      </c>
      <c r="I374" s="1" t="str">
        <f t="shared" si="23"/>
        <v>27</v>
      </c>
      <c r="J374" t="s">
        <v>26</v>
      </c>
      <c r="K374" t="s">
        <v>27</v>
      </c>
      <c r="L374" t="s">
        <v>38</v>
      </c>
      <c r="M374" t="s">
        <v>21</v>
      </c>
      <c r="N374">
        <v>40</v>
      </c>
      <c r="O374">
        <v>300</v>
      </c>
      <c r="P374">
        <v>120000</v>
      </c>
      <c r="Q374">
        <v>36000</v>
      </c>
      <c r="R374">
        <v>0.3</v>
      </c>
      <c r="S374" t="s">
        <v>23</v>
      </c>
      <c r="T374" t="str">
        <f>IF(Table1[[#This Row],[Units Sold]]&gt; 700,"High Units","low Units")</f>
        <v>low Units</v>
      </c>
      <c r="U374">
        <f>SUM(Table1[[#This Row],[Operating Profit]])/SUM(Table1[Operating Profit])*100</f>
        <v>1.0838962101695467E-2</v>
      </c>
      <c r="V374">
        <f>SUM(Table1[[#This Row],[Price per Unit]]*Table1[[#This Row],[Units Sold]])</f>
        <v>12000</v>
      </c>
      <c r="W374">
        <f>SUM(Table1[[#This Row],[Total Sales]]-Table1[[#This Row],[Operating Profit]])</f>
        <v>84000</v>
      </c>
      <c r="X374">
        <f>SUM(Table1[[#This Row],[Total Sales]]-Table1[[#This Row],[Cost]])</f>
        <v>36000</v>
      </c>
      <c r="Y374">
        <f>SUM(Table1[[#This Row],[profit/loss]])/SUM(Table1[profit/loss])</f>
        <v>1.0838962101695467E-4</v>
      </c>
    </row>
    <row r="375" spans="1:25" x14ac:dyDescent="0.3">
      <c r="A375" t="s">
        <v>25</v>
      </c>
      <c r="B375" t="s">
        <v>23</v>
      </c>
      <c r="C375">
        <v>1197831</v>
      </c>
      <c r="D375" s="9">
        <v>44436</v>
      </c>
      <c r="E375" s="8" t="str">
        <f>TEXT(Table1[[#This Row],[Invoice Date]],"dd-mm-yyyy")</f>
        <v>28-08-2021</v>
      </c>
      <c r="F375" s="1" t="str">
        <f t="shared" si="20"/>
        <v>August</v>
      </c>
      <c r="G375" s="1" t="str">
        <f t="shared" si="21"/>
        <v>2021</v>
      </c>
      <c r="H375" s="1" t="str">
        <f t="shared" si="22"/>
        <v>Saturday</v>
      </c>
      <c r="I375" s="1" t="str">
        <f t="shared" si="23"/>
        <v>28</v>
      </c>
      <c r="J375" t="s">
        <v>26</v>
      </c>
      <c r="K375" t="s">
        <v>27</v>
      </c>
      <c r="L375" t="s">
        <v>38</v>
      </c>
      <c r="M375" t="s">
        <v>22</v>
      </c>
      <c r="N375">
        <v>35</v>
      </c>
      <c r="O375">
        <v>450</v>
      </c>
      <c r="P375">
        <v>157500</v>
      </c>
      <c r="Q375">
        <v>78750</v>
      </c>
      <c r="R375">
        <v>0.5</v>
      </c>
      <c r="S375" t="s">
        <v>23</v>
      </c>
      <c r="T375" t="str">
        <f>IF(Table1[[#This Row],[Units Sold]]&gt; 700,"High Units","low Units")</f>
        <v>low Units</v>
      </c>
      <c r="U375">
        <f>SUM(Table1[[#This Row],[Operating Profit]])/SUM(Table1[Operating Profit])*100</f>
        <v>2.3710229597458832E-2</v>
      </c>
      <c r="V375">
        <f>SUM(Table1[[#This Row],[Price per Unit]]*Table1[[#This Row],[Units Sold]])</f>
        <v>15750</v>
      </c>
      <c r="W375">
        <f>SUM(Table1[[#This Row],[Total Sales]]-Table1[[#This Row],[Operating Profit]])</f>
        <v>78750</v>
      </c>
      <c r="X375">
        <f>SUM(Table1[[#This Row],[Total Sales]]-Table1[[#This Row],[Cost]])</f>
        <v>78750</v>
      </c>
      <c r="Y375">
        <f>SUM(Table1[[#This Row],[profit/loss]])/SUM(Table1[profit/loss])</f>
        <v>2.3710229597458831E-4</v>
      </c>
    </row>
    <row r="376" spans="1:25" x14ac:dyDescent="0.3">
      <c r="A376" t="s">
        <v>25</v>
      </c>
      <c r="B376" t="s">
        <v>23</v>
      </c>
      <c r="C376">
        <v>1197831</v>
      </c>
      <c r="D376" s="9">
        <v>44437</v>
      </c>
      <c r="E376" s="8" t="str">
        <f>TEXT(Table1[[#This Row],[Invoice Date]],"dd-mm-yyyy")</f>
        <v>29-08-2021</v>
      </c>
      <c r="F376" s="1" t="str">
        <f t="shared" si="20"/>
        <v>August</v>
      </c>
      <c r="G376" s="1" t="str">
        <f t="shared" si="21"/>
        <v>2021</v>
      </c>
      <c r="H376" s="1" t="str">
        <f t="shared" si="22"/>
        <v>Sunday</v>
      </c>
      <c r="I376" s="1" t="str">
        <f t="shared" si="23"/>
        <v>29</v>
      </c>
      <c r="J376" t="s">
        <v>26</v>
      </c>
      <c r="K376" t="s">
        <v>27</v>
      </c>
      <c r="L376" t="s">
        <v>38</v>
      </c>
      <c r="M376" t="s">
        <v>16</v>
      </c>
      <c r="N376">
        <v>20</v>
      </c>
      <c r="O376">
        <v>700</v>
      </c>
      <c r="P376">
        <v>140000</v>
      </c>
      <c r="Q376">
        <v>49000</v>
      </c>
      <c r="R376">
        <v>0.35</v>
      </c>
      <c r="S376" t="s">
        <v>23</v>
      </c>
      <c r="T376" t="str">
        <f>IF(Table1[[#This Row],[Units Sold]]&gt; 700,"High Units","low Units")</f>
        <v>low Units</v>
      </c>
      <c r="U376">
        <f>SUM(Table1[[#This Row],[Operating Profit]])/SUM(Table1[Operating Profit])*100</f>
        <v>1.4753031749529941E-2</v>
      </c>
      <c r="V376">
        <f>SUM(Table1[[#This Row],[Price per Unit]]*Table1[[#This Row],[Units Sold]])</f>
        <v>14000</v>
      </c>
      <c r="W376">
        <f>SUM(Table1[[#This Row],[Total Sales]]-Table1[[#This Row],[Operating Profit]])</f>
        <v>91000</v>
      </c>
      <c r="X376">
        <f>SUM(Table1[[#This Row],[Total Sales]]-Table1[[#This Row],[Cost]])</f>
        <v>49000</v>
      </c>
      <c r="Y376">
        <f>SUM(Table1[[#This Row],[profit/loss]])/SUM(Table1[profit/loss])</f>
        <v>1.4753031749529941E-4</v>
      </c>
    </row>
    <row r="377" spans="1:25" x14ac:dyDescent="0.3">
      <c r="A377" t="s">
        <v>25</v>
      </c>
      <c r="B377" t="s">
        <v>23</v>
      </c>
      <c r="C377">
        <v>1197831</v>
      </c>
      <c r="D377" s="9">
        <v>44438</v>
      </c>
      <c r="E377" s="8" t="str">
        <f>TEXT(Table1[[#This Row],[Invoice Date]],"dd-mm-yyyy")</f>
        <v>30-08-2021</v>
      </c>
      <c r="F377" s="1" t="str">
        <f t="shared" si="20"/>
        <v>August</v>
      </c>
      <c r="G377" s="1" t="str">
        <f t="shared" si="21"/>
        <v>2021</v>
      </c>
      <c r="H377" s="1" t="str">
        <f t="shared" si="22"/>
        <v>Monday</v>
      </c>
      <c r="I377" s="1" t="str">
        <f t="shared" si="23"/>
        <v>30</v>
      </c>
      <c r="J377" t="s">
        <v>26</v>
      </c>
      <c r="K377" t="s">
        <v>27</v>
      </c>
      <c r="L377" t="s">
        <v>38</v>
      </c>
      <c r="M377" t="s">
        <v>18</v>
      </c>
      <c r="N377">
        <v>30</v>
      </c>
      <c r="O377">
        <v>700</v>
      </c>
      <c r="P377">
        <v>210000</v>
      </c>
      <c r="Q377">
        <v>73500</v>
      </c>
      <c r="R377">
        <v>0.35</v>
      </c>
      <c r="S377" t="s">
        <v>23</v>
      </c>
      <c r="T377" t="str">
        <f>IF(Table1[[#This Row],[Units Sold]]&gt; 700,"High Units","low Units")</f>
        <v>low Units</v>
      </c>
      <c r="U377">
        <f>SUM(Table1[[#This Row],[Operating Profit]])/SUM(Table1[Operating Profit])*100</f>
        <v>2.212954762429491E-2</v>
      </c>
      <c r="V377">
        <f>SUM(Table1[[#This Row],[Price per Unit]]*Table1[[#This Row],[Units Sold]])</f>
        <v>21000</v>
      </c>
      <c r="W377">
        <f>SUM(Table1[[#This Row],[Total Sales]]-Table1[[#This Row],[Operating Profit]])</f>
        <v>136500</v>
      </c>
      <c r="X377">
        <f>SUM(Table1[[#This Row],[Total Sales]]-Table1[[#This Row],[Cost]])</f>
        <v>73500</v>
      </c>
      <c r="Y377">
        <f>SUM(Table1[[#This Row],[profit/loss]])/SUM(Table1[profit/loss])</f>
        <v>2.2129547624294909E-4</v>
      </c>
    </row>
    <row r="378" spans="1:25" x14ac:dyDescent="0.3">
      <c r="A378" t="s">
        <v>25</v>
      </c>
      <c r="B378" t="s">
        <v>23</v>
      </c>
      <c r="C378">
        <v>1197831</v>
      </c>
      <c r="D378" s="9">
        <v>44439</v>
      </c>
      <c r="E378" s="8" t="str">
        <f>TEXT(Table1[[#This Row],[Invoice Date]],"dd-mm-yyyy")</f>
        <v>31-08-2021</v>
      </c>
      <c r="F378" s="1" t="str">
        <f t="shared" si="20"/>
        <v>August</v>
      </c>
      <c r="G378" s="1" t="str">
        <f t="shared" si="21"/>
        <v>2021</v>
      </c>
      <c r="H378" s="1" t="str">
        <f t="shared" si="22"/>
        <v>Tuesday</v>
      </c>
      <c r="I378" s="1" t="str">
        <f t="shared" si="23"/>
        <v>31</v>
      </c>
      <c r="J378" t="s">
        <v>26</v>
      </c>
      <c r="K378" t="s">
        <v>27</v>
      </c>
      <c r="L378" t="s">
        <v>38</v>
      </c>
      <c r="M378" t="s">
        <v>19</v>
      </c>
      <c r="N378">
        <v>25</v>
      </c>
      <c r="O378">
        <v>525</v>
      </c>
      <c r="P378">
        <v>131250</v>
      </c>
      <c r="Q378">
        <v>45938</v>
      </c>
      <c r="R378">
        <v>0.35</v>
      </c>
      <c r="S378" t="s">
        <v>23</v>
      </c>
      <c r="T378" t="str">
        <f>IF(Table1[[#This Row],[Units Sold]]&gt; 700,"High Units","low Units")</f>
        <v>low Units</v>
      </c>
      <c r="U378">
        <f>SUM(Table1[[#This Row],[Operating Profit]])/SUM(Table1[Operating Profit])*100</f>
        <v>1.383111780632462E-2</v>
      </c>
      <c r="V378">
        <f>SUM(Table1[[#This Row],[Price per Unit]]*Table1[[#This Row],[Units Sold]])</f>
        <v>13125</v>
      </c>
      <c r="W378">
        <f>SUM(Table1[[#This Row],[Total Sales]]-Table1[[#This Row],[Operating Profit]])</f>
        <v>85312</v>
      </c>
      <c r="X378">
        <f>SUM(Table1[[#This Row],[Total Sales]]-Table1[[#This Row],[Cost]])</f>
        <v>45938</v>
      </c>
      <c r="Y378">
        <f>SUM(Table1[[#This Row],[profit/loss]])/SUM(Table1[profit/loss])</f>
        <v>1.3831117806324621E-4</v>
      </c>
    </row>
    <row r="379" spans="1:25" x14ac:dyDescent="0.3">
      <c r="A379" t="s">
        <v>25</v>
      </c>
      <c r="B379" t="s">
        <v>23</v>
      </c>
      <c r="C379">
        <v>1197831</v>
      </c>
      <c r="D379" s="9">
        <v>44440</v>
      </c>
      <c r="E379" s="8" t="str">
        <f>TEXT(Table1[[#This Row],[Invoice Date]],"dd-mm-yyyy")</f>
        <v>01-09-2021</v>
      </c>
      <c r="F379" s="1" t="str">
        <f t="shared" si="20"/>
        <v>September</v>
      </c>
      <c r="G379" s="1" t="str">
        <f t="shared" si="21"/>
        <v>2021</v>
      </c>
      <c r="H379" s="1" t="str">
        <f t="shared" si="22"/>
        <v>Wednesday</v>
      </c>
      <c r="I379" s="1" t="str">
        <f t="shared" si="23"/>
        <v>01</v>
      </c>
      <c r="J379" t="s">
        <v>26</v>
      </c>
      <c r="K379" t="s">
        <v>27</v>
      </c>
      <c r="L379" t="s">
        <v>38</v>
      </c>
      <c r="M379" t="s">
        <v>20</v>
      </c>
      <c r="N379">
        <v>30</v>
      </c>
      <c r="O379">
        <v>425</v>
      </c>
      <c r="P379">
        <v>127500</v>
      </c>
      <c r="Q379">
        <v>57375</v>
      </c>
      <c r="R379">
        <v>0.45</v>
      </c>
      <c r="S379" t="s">
        <v>23</v>
      </c>
      <c r="T379" t="str">
        <f>IF(Table1[[#This Row],[Units Sold]]&gt; 700,"High Units","low Units")</f>
        <v>low Units</v>
      </c>
      <c r="U379">
        <f>SUM(Table1[[#This Row],[Operating Profit]])/SUM(Table1[Operating Profit])*100</f>
        <v>1.7274595849577148E-2</v>
      </c>
      <c r="V379">
        <f>SUM(Table1[[#This Row],[Price per Unit]]*Table1[[#This Row],[Units Sold]])</f>
        <v>12750</v>
      </c>
      <c r="W379">
        <f>SUM(Table1[[#This Row],[Total Sales]]-Table1[[#This Row],[Operating Profit]])</f>
        <v>70125</v>
      </c>
      <c r="X379">
        <f>SUM(Table1[[#This Row],[Total Sales]]-Table1[[#This Row],[Cost]])</f>
        <v>57375</v>
      </c>
      <c r="Y379">
        <f>SUM(Table1[[#This Row],[profit/loss]])/SUM(Table1[profit/loss])</f>
        <v>1.727459584957715E-4</v>
      </c>
    </row>
    <row r="380" spans="1:25" x14ac:dyDescent="0.3">
      <c r="A380" t="s">
        <v>25</v>
      </c>
      <c r="B380" t="s">
        <v>23</v>
      </c>
      <c r="C380">
        <v>1197831</v>
      </c>
      <c r="D380" s="9">
        <v>44441</v>
      </c>
      <c r="E380" s="8" t="str">
        <f>TEXT(Table1[[#This Row],[Invoice Date]],"dd-mm-yyyy")</f>
        <v>02-09-2021</v>
      </c>
      <c r="F380" s="1" t="str">
        <f t="shared" si="20"/>
        <v>September</v>
      </c>
      <c r="G380" s="1" t="str">
        <f t="shared" si="21"/>
        <v>2021</v>
      </c>
      <c r="H380" s="1" t="str">
        <f t="shared" si="22"/>
        <v>Thursday</v>
      </c>
      <c r="I380" s="1" t="str">
        <f t="shared" si="23"/>
        <v>02</v>
      </c>
      <c r="J380" t="s">
        <v>26</v>
      </c>
      <c r="K380" t="s">
        <v>27</v>
      </c>
      <c r="L380" t="s">
        <v>38</v>
      </c>
      <c r="M380" t="s">
        <v>21</v>
      </c>
      <c r="N380">
        <v>35</v>
      </c>
      <c r="O380">
        <v>325</v>
      </c>
      <c r="P380">
        <v>113750</v>
      </c>
      <c r="Q380">
        <v>34125</v>
      </c>
      <c r="R380">
        <v>0.3</v>
      </c>
      <c r="S380" t="s">
        <v>23</v>
      </c>
      <c r="T380" t="str">
        <f>IF(Table1[[#This Row],[Units Sold]]&gt; 700,"High Units","low Units")</f>
        <v>low Units</v>
      </c>
      <c r="U380">
        <f>SUM(Table1[[#This Row],[Operating Profit]])/SUM(Table1[Operating Profit])*100</f>
        <v>1.0274432825565493E-2</v>
      </c>
      <c r="V380">
        <f>SUM(Table1[[#This Row],[Price per Unit]]*Table1[[#This Row],[Units Sold]])</f>
        <v>11375</v>
      </c>
      <c r="W380">
        <f>SUM(Table1[[#This Row],[Total Sales]]-Table1[[#This Row],[Operating Profit]])</f>
        <v>79625</v>
      </c>
      <c r="X380">
        <f>SUM(Table1[[#This Row],[Total Sales]]-Table1[[#This Row],[Cost]])</f>
        <v>34125</v>
      </c>
      <c r="Y380">
        <f>SUM(Table1[[#This Row],[profit/loss]])/SUM(Table1[profit/loss])</f>
        <v>1.0274432825565493E-4</v>
      </c>
    </row>
    <row r="381" spans="1:25" x14ac:dyDescent="0.3">
      <c r="A381" t="s">
        <v>25</v>
      </c>
      <c r="B381" t="s">
        <v>23</v>
      </c>
      <c r="C381">
        <v>1197831</v>
      </c>
      <c r="D381" s="9">
        <v>44442</v>
      </c>
      <c r="E381" s="8" t="str">
        <f>TEXT(Table1[[#This Row],[Invoice Date]],"dd-mm-yyyy")</f>
        <v>03-09-2021</v>
      </c>
      <c r="F381" s="1" t="str">
        <f t="shared" si="20"/>
        <v>September</v>
      </c>
      <c r="G381" s="1" t="str">
        <f t="shared" si="21"/>
        <v>2021</v>
      </c>
      <c r="H381" s="1" t="str">
        <f t="shared" si="22"/>
        <v>Friday</v>
      </c>
      <c r="I381" s="1" t="str">
        <f t="shared" si="23"/>
        <v>03</v>
      </c>
      <c r="J381" t="s">
        <v>26</v>
      </c>
      <c r="K381" t="s">
        <v>27</v>
      </c>
      <c r="L381" t="s">
        <v>38</v>
      </c>
      <c r="M381" t="s">
        <v>22</v>
      </c>
      <c r="N381">
        <v>30</v>
      </c>
      <c r="O381">
        <v>600</v>
      </c>
      <c r="P381">
        <v>180000</v>
      </c>
      <c r="Q381">
        <v>90000</v>
      </c>
      <c r="R381">
        <v>0.5</v>
      </c>
      <c r="S381" t="s">
        <v>23</v>
      </c>
      <c r="T381" t="str">
        <f>IF(Table1[[#This Row],[Units Sold]]&gt; 700,"High Units","low Units")</f>
        <v>low Units</v>
      </c>
      <c r="U381">
        <f>SUM(Table1[[#This Row],[Operating Profit]])/SUM(Table1[Operating Profit])*100</f>
        <v>2.7097405254238666E-2</v>
      </c>
      <c r="V381">
        <f>SUM(Table1[[#This Row],[Price per Unit]]*Table1[[#This Row],[Units Sold]])</f>
        <v>18000</v>
      </c>
      <c r="W381">
        <f>SUM(Table1[[#This Row],[Total Sales]]-Table1[[#This Row],[Operating Profit]])</f>
        <v>90000</v>
      </c>
      <c r="X381">
        <f>SUM(Table1[[#This Row],[Total Sales]]-Table1[[#This Row],[Cost]])</f>
        <v>90000</v>
      </c>
      <c r="Y381">
        <f>SUM(Table1[[#This Row],[profit/loss]])/SUM(Table1[profit/loss])</f>
        <v>2.7097405254238667E-4</v>
      </c>
    </row>
    <row r="382" spans="1:25" x14ac:dyDescent="0.3">
      <c r="A382" t="s">
        <v>25</v>
      </c>
      <c r="B382" t="s">
        <v>23</v>
      </c>
      <c r="C382">
        <v>1197831</v>
      </c>
      <c r="D382" s="9">
        <v>44443</v>
      </c>
      <c r="E382" s="8" t="str">
        <f>TEXT(Table1[[#This Row],[Invoice Date]],"dd-mm-yyyy")</f>
        <v>04-09-2021</v>
      </c>
      <c r="F382" s="1" t="str">
        <f t="shared" si="20"/>
        <v>September</v>
      </c>
      <c r="G382" s="1" t="str">
        <f t="shared" si="21"/>
        <v>2021</v>
      </c>
      <c r="H382" s="1" t="str">
        <f t="shared" si="22"/>
        <v>Saturday</v>
      </c>
      <c r="I382" s="1" t="str">
        <f t="shared" si="23"/>
        <v>04</v>
      </c>
      <c r="J382" t="s">
        <v>26</v>
      </c>
      <c r="K382" t="s">
        <v>27</v>
      </c>
      <c r="L382" t="s">
        <v>38</v>
      </c>
      <c r="M382" t="s">
        <v>16</v>
      </c>
      <c r="N382">
        <v>20</v>
      </c>
      <c r="O382">
        <v>750</v>
      </c>
      <c r="P382">
        <v>150000</v>
      </c>
      <c r="Q382">
        <v>52500</v>
      </c>
      <c r="R382">
        <v>0.35</v>
      </c>
      <c r="S382" t="s">
        <v>23</v>
      </c>
      <c r="T382" t="str">
        <f>IF(Table1[[#This Row],[Units Sold]]&gt; 700,"High Units","low Units")</f>
        <v>High Units</v>
      </c>
      <c r="U382">
        <f>SUM(Table1[[#This Row],[Operating Profit]])/SUM(Table1[Operating Profit])*100</f>
        <v>1.5806819731639221E-2</v>
      </c>
      <c r="V382">
        <f>SUM(Table1[[#This Row],[Price per Unit]]*Table1[[#This Row],[Units Sold]])</f>
        <v>15000</v>
      </c>
      <c r="W382">
        <f>SUM(Table1[[#This Row],[Total Sales]]-Table1[[#This Row],[Operating Profit]])</f>
        <v>97500</v>
      </c>
      <c r="X382">
        <f>SUM(Table1[[#This Row],[Total Sales]]-Table1[[#This Row],[Cost]])</f>
        <v>52500</v>
      </c>
      <c r="Y382">
        <f>SUM(Table1[[#This Row],[profit/loss]])/SUM(Table1[profit/loss])</f>
        <v>1.5806819731639221E-4</v>
      </c>
    </row>
    <row r="383" spans="1:25" x14ac:dyDescent="0.3">
      <c r="A383" t="s">
        <v>25</v>
      </c>
      <c r="B383" t="s">
        <v>23</v>
      </c>
      <c r="C383">
        <v>1197831</v>
      </c>
      <c r="D383" s="9">
        <v>44444</v>
      </c>
      <c r="E383" s="8" t="str">
        <f>TEXT(Table1[[#This Row],[Invoice Date]],"dd-mm-yyyy")</f>
        <v>05-09-2021</v>
      </c>
      <c r="F383" s="1" t="str">
        <f t="shared" si="20"/>
        <v>September</v>
      </c>
      <c r="G383" s="1" t="str">
        <f t="shared" si="21"/>
        <v>2021</v>
      </c>
      <c r="H383" s="1" t="str">
        <f t="shared" si="22"/>
        <v>Sunday</v>
      </c>
      <c r="I383" s="1" t="str">
        <f t="shared" si="23"/>
        <v>05</v>
      </c>
      <c r="J383" t="s">
        <v>26</v>
      </c>
      <c r="K383" t="s">
        <v>27</v>
      </c>
      <c r="L383" t="s">
        <v>38</v>
      </c>
      <c r="M383" t="s">
        <v>18</v>
      </c>
      <c r="N383">
        <v>30</v>
      </c>
      <c r="O383">
        <v>775</v>
      </c>
      <c r="P383">
        <v>232500</v>
      </c>
      <c r="Q383">
        <v>81375</v>
      </c>
      <c r="R383">
        <v>0.35</v>
      </c>
      <c r="S383" t="s">
        <v>23</v>
      </c>
      <c r="T383" t="str">
        <f>IF(Table1[[#This Row],[Units Sold]]&gt; 700,"High Units","low Units")</f>
        <v>High Units</v>
      </c>
      <c r="U383">
        <f>SUM(Table1[[#This Row],[Operating Profit]])/SUM(Table1[Operating Profit])*100</f>
        <v>2.4500570584040794E-2</v>
      </c>
      <c r="V383">
        <f>SUM(Table1[[#This Row],[Price per Unit]]*Table1[[#This Row],[Units Sold]])</f>
        <v>23250</v>
      </c>
      <c r="W383">
        <f>SUM(Table1[[#This Row],[Total Sales]]-Table1[[#This Row],[Operating Profit]])</f>
        <v>151125</v>
      </c>
      <c r="X383">
        <f>SUM(Table1[[#This Row],[Total Sales]]-Table1[[#This Row],[Cost]])</f>
        <v>81375</v>
      </c>
      <c r="Y383">
        <f>SUM(Table1[[#This Row],[profit/loss]])/SUM(Table1[profit/loss])</f>
        <v>2.4500570584040795E-4</v>
      </c>
    </row>
    <row r="384" spans="1:25" x14ac:dyDescent="0.3">
      <c r="A384" t="s">
        <v>25</v>
      </c>
      <c r="B384" t="s">
        <v>23</v>
      </c>
      <c r="C384">
        <v>1197831</v>
      </c>
      <c r="D384" s="9">
        <v>44445</v>
      </c>
      <c r="E384" s="8" t="str">
        <f>TEXT(Table1[[#This Row],[Invoice Date]],"dd-mm-yyyy")</f>
        <v>06-09-2021</v>
      </c>
      <c r="F384" s="1" t="str">
        <f t="shared" si="20"/>
        <v>September</v>
      </c>
      <c r="G384" s="1" t="str">
        <f t="shared" si="21"/>
        <v>2021</v>
      </c>
      <c r="H384" s="1" t="str">
        <f t="shared" si="22"/>
        <v>Monday</v>
      </c>
      <c r="I384" s="1" t="str">
        <f t="shared" si="23"/>
        <v>06</v>
      </c>
      <c r="J384" t="s">
        <v>26</v>
      </c>
      <c r="K384" t="s">
        <v>27</v>
      </c>
      <c r="L384" t="s">
        <v>38</v>
      </c>
      <c r="M384" t="s">
        <v>19</v>
      </c>
      <c r="N384">
        <v>25</v>
      </c>
      <c r="O384">
        <v>625</v>
      </c>
      <c r="P384">
        <v>156250</v>
      </c>
      <c r="Q384">
        <v>54688</v>
      </c>
      <c r="R384">
        <v>0.35</v>
      </c>
      <c r="S384" t="s">
        <v>23</v>
      </c>
      <c r="T384" t="str">
        <f>IF(Table1[[#This Row],[Units Sold]]&gt; 700,"High Units","low Units")</f>
        <v>low Units</v>
      </c>
      <c r="U384">
        <f>SUM(Table1[[#This Row],[Operating Profit]])/SUM(Table1[Operating Profit])*100</f>
        <v>1.6465587761597823E-2</v>
      </c>
      <c r="V384">
        <f>SUM(Table1[[#This Row],[Price per Unit]]*Table1[[#This Row],[Units Sold]])</f>
        <v>15625</v>
      </c>
      <c r="W384">
        <f>SUM(Table1[[#This Row],[Total Sales]]-Table1[[#This Row],[Operating Profit]])</f>
        <v>101562</v>
      </c>
      <c r="X384">
        <f>SUM(Table1[[#This Row],[Total Sales]]-Table1[[#This Row],[Cost]])</f>
        <v>54688</v>
      </c>
      <c r="Y384">
        <f>SUM(Table1[[#This Row],[profit/loss]])/SUM(Table1[profit/loss])</f>
        <v>1.6465587761597822E-4</v>
      </c>
    </row>
    <row r="385" spans="1:25" x14ac:dyDescent="0.3">
      <c r="A385" t="s">
        <v>25</v>
      </c>
      <c r="B385" t="s">
        <v>23</v>
      </c>
      <c r="C385">
        <v>1197831</v>
      </c>
      <c r="D385" s="9">
        <v>44446</v>
      </c>
      <c r="E385" s="8" t="str">
        <f>TEXT(Table1[[#This Row],[Invoice Date]],"dd-mm-yyyy")</f>
        <v>07-09-2021</v>
      </c>
      <c r="F385" s="1" t="str">
        <f t="shared" si="20"/>
        <v>September</v>
      </c>
      <c r="G385" s="1" t="str">
        <f t="shared" si="21"/>
        <v>2021</v>
      </c>
      <c r="H385" s="1" t="str">
        <f t="shared" si="22"/>
        <v>Tuesday</v>
      </c>
      <c r="I385" s="1" t="str">
        <f t="shared" si="23"/>
        <v>07</v>
      </c>
      <c r="J385" t="s">
        <v>26</v>
      </c>
      <c r="K385" t="s">
        <v>27</v>
      </c>
      <c r="L385" t="s">
        <v>38</v>
      </c>
      <c r="M385" t="s">
        <v>20</v>
      </c>
      <c r="N385">
        <v>35</v>
      </c>
      <c r="O385">
        <v>550</v>
      </c>
      <c r="P385">
        <v>192500</v>
      </c>
      <c r="Q385">
        <v>86625</v>
      </c>
      <c r="R385">
        <v>0.45</v>
      </c>
      <c r="S385" t="s">
        <v>23</v>
      </c>
      <c r="T385" t="str">
        <f>IF(Table1[[#This Row],[Units Sold]]&gt; 700,"High Units","low Units")</f>
        <v>low Units</v>
      </c>
      <c r="U385">
        <f>SUM(Table1[[#This Row],[Operating Profit]])/SUM(Table1[Operating Profit])*100</f>
        <v>2.6081252557204716E-2</v>
      </c>
      <c r="V385">
        <f>SUM(Table1[[#This Row],[Price per Unit]]*Table1[[#This Row],[Units Sold]])</f>
        <v>19250</v>
      </c>
      <c r="W385">
        <f>SUM(Table1[[#This Row],[Total Sales]]-Table1[[#This Row],[Operating Profit]])</f>
        <v>105875</v>
      </c>
      <c r="X385">
        <f>SUM(Table1[[#This Row],[Total Sales]]-Table1[[#This Row],[Cost]])</f>
        <v>86625</v>
      </c>
      <c r="Y385">
        <f>SUM(Table1[[#This Row],[profit/loss]])/SUM(Table1[profit/loss])</f>
        <v>2.6081252557204717E-4</v>
      </c>
    </row>
    <row r="386" spans="1:25" x14ac:dyDescent="0.3">
      <c r="A386" t="s">
        <v>25</v>
      </c>
      <c r="B386" t="s">
        <v>23</v>
      </c>
      <c r="C386">
        <v>1197831</v>
      </c>
      <c r="D386" s="9">
        <v>44447</v>
      </c>
      <c r="E386" s="8" t="str">
        <f>TEXT(Table1[[#This Row],[Invoice Date]],"dd-mm-yyyy")</f>
        <v>08-09-2021</v>
      </c>
      <c r="F386" s="1" t="str">
        <f t="shared" si="20"/>
        <v>September</v>
      </c>
      <c r="G386" s="1" t="str">
        <f t="shared" si="21"/>
        <v>2021</v>
      </c>
      <c r="H386" s="1" t="str">
        <f t="shared" si="22"/>
        <v>Wednesday</v>
      </c>
      <c r="I386" s="1" t="str">
        <f t="shared" si="23"/>
        <v>08</v>
      </c>
      <c r="J386" t="s">
        <v>26</v>
      </c>
      <c r="K386" t="s">
        <v>27</v>
      </c>
      <c r="L386" t="s">
        <v>38</v>
      </c>
      <c r="M386" t="s">
        <v>21</v>
      </c>
      <c r="N386">
        <v>50</v>
      </c>
      <c r="O386">
        <v>450</v>
      </c>
      <c r="P386">
        <v>225000</v>
      </c>
      <c r="Q386">
        <v>67500</v>
      </c>
      <c r="R386">
        <v>0.3</v>
      </c>
      <c r="S386" t="s">
        <v>23</v>
      </c>
      <c r="T386" t="str">
        <f>IF(Table1[[#This Row],[Units Sold]]&gt; 700,"High Units","low Units")</f>
        <v>low Units</v>
      </c>
      <c r="U386">
        <f>SUM(Table1[[#This Row],[Operating Profit]])/SUM(Table1[Operating Profit])*100</f>
        <v>2.0323053940678997E-2</v>
      </c>
      <c r="V386">
        <f>SUM(Table1[[#This Row],[Price per Unit]]*Table1[[#This Row],[Units Sold]])</f>
        <v>22500</v>
      </c>
      <c r="W386">
        <f>SUM(Table1[[#This Row],[Total Sales]]-Table1[[#This Row],[Operating Profit]])</f>
        <v>157500</v>
      </c>
      <c r="X386">
        <f>SUM(Table1[[#This Row],[Total Sales]]-Table1[[#This Row],[Cost]])</f>
        <v>67500</v>
      </c>
      <c r="Y386">
        <f>SUM(Table1[[#This Row],[profit/loss]])/SUM(Table1[profit/loss])</f>
        <v>2.0323053940678998E-4</v>
      </c>
    </row>
    <row r="387" spans="1:25" x14ac:dyDescent="0.3">
      <c r="A387" t="s">
        <v>25</v>
      </c>
      <c r="B387" t="s">
        <v>23</v>
      </c>
      <c r="C387">
        <v>1197831</v>
      </c>
      <c r="D387" s="9">
        <v>44448</v>
      </c>
      <c r="E387" s="8" t="str">
        <f>TEXT(Table1[[#This Row],[Invoice Date]],"dd-mm-yyyy")</f>
        <v>09-09-2021</v>
      </c>
      <c r="F387" s="1" t="str">
        <f t="shared" ref="F387:F450" si="24">TEXT(D387,"mmmm")</f>
        <v>September</v>
      </c>
      <c r="G387" s="1" t="str">
        <f t="shared" ref="G387:G450" si="25">TEXT(D387,"YYYY")</f>
        <v>2021</v>
      </c>
      <c r="H387" s="1" t="str">
        <f t="shared" ref="H387:H450" si="26">TEXT(D387,"dddd")</f>
        <v>Thursday</v>
      </c>
      <c r="I387" s="1" t="str">
        <f t="shared" ref="I387:I450" si="27">TEXT(D387,"dd")</f>
        <v>09</v>
      </c>
      <c r="J387" t="s">
        <v>26</v>
      </c>
      <c r="K387" t="s">
        <v>27</v>
      </c>
      <c r="L387" t="s">
        <v>38</v>
      </c>
      <c r="M387" t="s">
        <v>22</v>
      </c>
      <c r="N387">
        <v>45</v>
      </c>
      <c r="O387">
        <v>800</v>
      </c>
      <c r="P387">
        <v>360000</v>
      </c>
      <c r="Q387">
        <v>180000</v>
      </c>
      <c r="R387">
        <v>0.5</v>
      </c>
      <c r="S387" t="s">
        <v>23</v>
      </c>
      <c r="T387" t="str">
        <f>IF(Table1[[#This Row],[Units Sold]]&gt; 700,"High Units","low Units")</f>
        <v>High Units</v>
      </c>
      <c r="U387">
        <f>SUM(Table1[[#This Row],[Operating Profit]])/SUM(Table1[Operating Profit])*100</f>
        <v>5.4194810508477333E-2</v>
      </c>
      <c r="V387">
        <f>SUM(Table1[[#This Row],[Price per Unit]]*Table1[[#This Row],[Units Sold]])</f>
        <v>36000</v>
      </c>
      <c r="W387">
        <f>SUM(Table1[[#This Row],[Total Sales]]-Table1[[#This Row],[Operating Profit]])</f>
        <v>180000</v>
      </c>
      <c r="X387">
        <f>SUM(Table1[[#This Row],[Total Sales]]-Table1[[#This Row],[Cost]])</f>
        <v>180000</v>
      </c>
      <c r="Y387">
        <f>SUM(Table1[[#This Row],[profit/loss]])/SUM(Table1[profit/loss])</f>
        <v>5.4194810508477334E-4</v>
      </c>
    </row>
    <row r="388" spans="1:25" x14ac:dyDescent="0.3">
      <c r="A388" t="s">
        <v>25</v>
      </c>
      <c r="B388" t="s">
        <v>23</v>
      </c>
      <c r="C388">
        <v>1197831</v>
      </c>
      <c r="D388" s="9">
        <v>44449</v>
      </c>
      <c r="E388" s="8" t="str">
        <f>TEXT(Table1[[#This Row],[Invoice Date]],"dd-mm-yyyy")</f>
        <v>10-09-2021</v>
      </c>
      <c r="F388" s="1" t="str">
        <f t="shared" si="24"/>
        <v>September</v>
      </c>
      <c r="G388" s="1" t="str">
        <f t="shared" si="25"/>
        <v>2021</v>
      </c>
      <c r="H388" s="1" t="str">
        <f t="shared" si="26"/>
        <v>Friday</v>
      </c>
      <c r="I388" s="1" t="str">
        <f t="shared" si="27"/>
        <v>10</v>
      </c>
      <c r="J388" t="s">
        <v>26</v>
      </c>
      <c r="K388" t="s">
        <v>27</v>
      </c>
      <c r="L388" t="s">
        <v>38</v>
      </c>
      <c r="M388" t="s">
        <v>16</v>
      </c>
      <c r="N388">
        <v>45</v>
      </c>
      <c r="O388">
        <v>800</v>
      </c>
      <c r="P388">
        <v>360000</v>
      </c>
      <c r="Q388">
        <v>126000</v>
      </c>
      <c r="R388">
        <v>0.35</v>
      </c>
      <c r="S388" t="s">
        <v>23</v>
      </c>
      <c r="T388" t="str">
        <f>IF(Table1[[#This Row],[Units Sold]]&gt; 700,"High Units","low Units")</f>
        <v>High Units</v>
      </c>
      <c r="U388">
        <f>SUM(Table1[[#This Row],[Operating Profit]])/SUM(Table1[Operating Profit])*100</f>
        <v>3.7936367355934128E-2</v>
      </c>
      <c r="V388">
        <f>SUM(Table1[[#This Row],[Price per Unit]]*Table1[[#This Row],[Units Sold]])</f>
        <v>36000</v>
      </c>
      <c r="W388">
        <f>SUM(Table1[[#This Row],[Total Sales]]-Table1[[#This Row],[Operating Profit]])</f>
        <v>234000</v>
      </c>
      <c r="X388">
        <f>SUM(Table1[[#This Row],[Total Sales]]-Table1[[#This Row],[Cost]])</f>
        <v>126000</v>
      </c>
      <c r="Y388">
        <f>SUM(Table1[[#This Row],[profit/loss]])/SUM(Table1[profit/loss])</f>
        <v>3.793636735593413E-4</v>
      </c>
    </row>
    <row r="389" spans="1:25" x14ac:dyDescent="0.3">
      <c r="A389" t="s">
        <v>25</v>
      </c>
      <c r="B389" t="s">
        <v>23</v>
      </c>
      <c r="C389">
        <v>1197831</v>
      </c>
      <c r="D389" s="9">
        <v>44450</v>
      </c>
      <c r="E389" s="8" t="str">
        <f>TEXT(Table1[[#This Row],[Invoice Date]],"dd-mm-yyyy")</f>
        <v>11-09-2021</v>
      </c>
      <c r="F389" s="1" t="str">
        <f t="shared" si="24"/>
        <v>September</v>
      </c>
      <c r="G389" s="1" t="str">
        <f t="shared" si="25"/>
        <v>2021</v>
      </c>
      <c r="H389" s="1" t="str">
        <f t="shared" si="26"/>
        <v>Saturday</v>
      </c>
      <c r="I389" s="1" t="str">
        <f t="shared" si="27"/>
        <v>11</v>
      </c>
      <c r="J389" t="s">
        <v>26</v>
      </c>
      <c r="K389" t="s">
        <v>27</v>
      </c>
      <c r="L389" t="s">
        <v>38</v>
      </c>
      <c r="M389" t="s">
        <v>18</v>
      </c>
      <c r="N389">
        <v>50</v>
      </c>
      <c r="O389">
        <v>800</v>
      </c>
      <c r="P389">
        <v>400000</v>
      </c>
      <c r="Q389">
        <v>140000</v>
      </c>
      <c r="R389">
        <v>0.35</v>
      </c>
      <c r="S389" t="s">
        <v>23</v>
      </c>
      <c r="T389" t="str">
        <f>IF(Table1[[#This Row],[Units Sold]]&gt; 700,"High Units","low Units")</f>
        <v>High Units</v>
      </c>
      <c r="U389">
        <f>SUM(Table1[[#This Row],[Operating Profit]])/SUM(Table1[Operating Profit])*100</f>
        <v>4.2151519284371261E-2</v>
      </c>
      <c r="V389">
        <f>SUM(Table1[[#This Row],[Price per Unit]]*Table1[[#This Row],[Units Sold]])</f>
        <v>40000</v>
      </c>
      <c r="W389">
        <f>SUM(Table1[[#This Row],[Total Sales]]-Table1[[#This Row],[Operating Profit]])</f>
        <v>260000</v>
      </c>
      <c r="X389">
        <f>SUM(Table1[[#This Row],[Total Sales]]-Table1[[#This Row],[Cost]])</f>
        <v>140000</v>
      </c>
      <c r="Y389">
        <f>SUM(Table1[[#This Row],[profit/loss]])/SUM(Table1[profit/loss])</f>
        <v>4.2151519284371259E-4</v>
      </c>
    </row>
    <row r="390" spans="1:25" x14ac:dyDescent="0.3">
      <c r="A390" t="s">
        <v>25</v>
      </c>
      <c r="B390" t="s">
        <v>23</v>
      </c>
      <c r="C390">
        <v>1197831</v>
      </c>
      <c r="D390" s="9">
        <v>44451</v>
      </c>
      <c r="E390" s="8" t="str">
        <f>TEXT(Table1[[#This Row],[Invoice Date]],"dd-mm-yyyy")</f>
        <v>12-09-2021</v>
      </c>
      <c r="F390" s="1" t="str">
        <f t="shared" si="24"/>
        <v>September</v>
      </c>
      <c r="G390" s="1" t="str">
        <f t="shared" si="25"/>
        <v>2021</v>
      </c>
      <c r="H390" s="1" t="str">
        <f t="shared" si="26"/>
        <v>Sunday</v>
      </c>
      <c r="I390" s="1" t="str">
        <f t="shared" si="27"/>
        <v>12</v>
      </c>
      <c r="J390" t="s">
        <v>26</v>
      </c>
      <c r="K390" t="s">
        <v>27</v>
      </c>
      <c r="L390" t="s">
        <v>38</v>
      </c>
      <c r="M390" t="s">
        <v>19</v>
      </c>
      <c r="N390">
        <v>45</v>
      </c>
      <c r="O390">
        <v>650</v>
      </c>
      <c r="P390">
        <v>292500</v>
      </c>
      <c r="Q390">
        <v>102375</v>
      </c>
      <c r="R390">
        <v>0.35</v>
      </c>
      <c r="S390" t="s">
        <v>23</v>
      </c>
      <c r="T390" t="str">
        <f>IF(Table1[[#This Row],[Units Sold]]&gt; 700,"High Units","low Units")</f>
        <v>low Units</v>
      </c>
      <c r="U390">
        <f>SUM(Table1[[#This Row],[Operating Profit]])/SUM(Table1[Operating Profit])*100</f>
        <v>3.0823298476696483E-2</v>
      </c>
      <c r="V390">
        <f>SUM(Table1[[#This Row],[Price per Unit]]*Table1[[#This Row],[Units Sold]])</f>
        <v>29250</v>
      </c>
      <c r="W390">
        <f>SUM(Table1[[#This Row],[Total Sales]]-Table1[[#This Row],[Operating Profit]])</f>
        <v>190125</v>
      </c>
      <c r="X390">
        <f>SUM(Table1[[#This Row],[Total Sales]]-Table1[[#This Row],[Cost]])</f>
        <v>102375</v>
      </c>
      <c r="Y390">
        <f>SUM(Table1[[#This Row],[profit/loss]])/SUM(Table1[profit/loss])</f>
        <v>3.0823298476696483E-4</v>
      </c>
    </row>
    <row r="391" spans="1:25" x14ac:dyDescent="0.3">
      <c r="A391" t="s">
        <v>25</v>
      </c>
      <c r="B391" t="s">
        <v>23</v>
      </c>
      <c r="C391">
        <v>1197831</v>
      </c>
      <c r="D391" s="9">
        <v>44452</v>
      </c>
      <c r="E391" s="8" t="str">
        <f>TEXT(Table1[[#This Row],[Invoice Date]],"dd-mm-yyyy")</f>
        <v>13-09-2021</v>
      </c>
      <c r="F391" s="1" t="str">
        <f t="shared" si="24"/>
        <v>September</v>
      </c>
      <c r="G391" s="1" t="str">
        <f t="shared" si="25"/>
        <v>2021</v>
      </c>
      <c r="H391" s="1" t="str">
        <f t="shared" si="26"/>
        <v>Monday</v>
      </c>
      <c r="I391" s="1" t="str">
        <f t="shared" si="27"/>
        <v>13</v>
      </c>
      <c r="J391" t="s">
        <v>26</v>
      </c>
      <c r="K391" t="s">
        <v>27</v>
      </c>
      <c r="L391" t="s">
        <v>38</v>
      </c>
      <c r="M391" t="s">
        <v>20</v>
      </c>
      <c r="N391">
        <v>45</v>
      </c>
      <c r="O391">
        <v>600</v>
      </c>
      <c r="P391">
        <v>270000</v>
      </c>
      <c r="Q391">
        <v>121500</v>
      </c>
      <c r="R391">
        <v>0.45</v>
      </c>
      <c r="S391" t="s">
        <v>23</v>
      </c>
      <c r="T391" t="str">
        <f>IF(Table1[[#This Row],[Units Sold]]&gt; 700,"High Units","low Units")</f>
        <v>low Units</v>
      </c>
      <c r="U391">
        <f>SUM(Table1[[#This Row],[Operating Profit]])/SUM(Table1[Operating Profit])*100</f>
        <v>3.6581497093222198E-2</v>
      </c>
      <c r="V391">
        <f>SUM(Table1[[#This Row],[Price per Unit]]*Table1[[#This Row],[Units Sold]])</f>
        <v>27000</v>
      </c>
      <c r="W391">
        <f>SUM(Table1[[#This Row],[Total Sales]]-Table1[[#This Row],[Operating Profit]])</f>
        <v>148500</v>
      </c>
      <c r="X391">
        <f>SUM(Table1[[#This Row],[Total Sales]]-Table1[[#This Row],[Cost]])</f>
        <v>121500</v>
      </c>
      <c r="Y391">
        <f>SUM(Table1[[#This Row],[profit/loss]])/SUM(Table1[profit/loss])</f>
        <v>3.65814970932222E-4</v>
      </c>
    </row>
    <row r="392" spans="1:25" x14ac:dyDescent="0.3">
      <c r="A392" t="s">
        <v>25</v>
      </c>
      <c r="B392" t="s">
        <v>23</v>
      </c>
      <c r="C392">
        <v>1197831</v>
      </c>
      <c r="D392" s="9">
        <v>44453</v>
      </c>
      <c r="E392" s="8" t="str">
        <f>TEXT(Table1[[#This Row],[Invoice Date]],"dd-mm-yyyy")</f>
        <v>14-09-2021</v>
      </c>
      <c r="F392" s="1" t="str">
        <f t="shared" si="24"/>
        <v>September</v>
      </c>
      <c r="G392" s="1" t="str">
        <f t="shared" si="25"/>
        <v>2021</v>
      </c>
      <c r="H392" s="1" t="str">
        <f t="shared" si="26"/>
        <v>Tuesday</v>
      </c>
      <c r="I392" s="1" t="str">
        <f t="shared" si="27"/>
        <v>14</v>
      </c>
      <c r="J392" t="s">
        <v>26</v>
      </c>
      <c r="K392" t="s">
        <v>27</v>
      </c>
      <c r="L392" t="s">
        <v>38</v>
      </c>
      <c r="M392" t="s">
        <v>21</v>
      </c>
      <c r="N392">
        <v>50</v>
      </c>
      <c r="O392">
        <v>500</v>
      </c>
      <c r="P392">
        <v>250000</v>
      </c>
      <c r="Q392">
        <v>75000</v>
      </c>
      <c r="R392">
        <v>0.3</v>
      </c>
      <c r="S392" t="s">
        <v>23</v>
      </c>
      <c r="T392" t="str">
        <f>IF(Table1[[#This Row],[Units Sold]]&gt; 700,"High Units","low Units")</f>
        <v>low Units</v>
      </c>
      <c r="U392">
        <f>SUM(Table1[[#This Row],[Operating Profit]])/SUM(Table1[Operating Profit])*100</f>
        <v>2.2581171045198887E-2</v>
      </c>
      <c r="V392">
        <f>SUM(Table1[[#This Row],[Price per Unit]]*Table1[[#This Row],[Units Sold]])</f>
        <v>25000</v>
      </c>
      <c r="W392">
        <f>SUM(Table1[[#This Row],[Total Sales]]-Table1[[#This Row],[Operating Profit]])</f>
        <v>175000</v>
      </c>
      <c r="X392">
        <f>SUM(Table1[[#This Row],[Total Sales]]-Table1[[#This Row],[Cost]])</f>
        <v>75000</v>
      </c>
      <c r="Y392">
        <f>SUM(Table1[[#This Row],[profit/loss]])/SUM(Table1[profit/loss])</f>
        <v>2.2581171045198888E-4</v>
      </c>
    </row>
    <row r="393" spans="1:25" x14ac:dyDescent="0.3">
      <c r="A393" t="s">
        <v>25</v>
      </c>
      <c r="B393" t="s">
        <v>23</v>
      </c>
      <c r="C393">
        <v>1197831</v>
      </c>
      <c r="D393" s="9">
        <v>44454</v>
      </c>
      <c r="E393" s="8" t="str">
        <f>TEXT(Table1[[#This Row],[Invoice Date]],"dd-mm-yyyy")</f>
        <v>15-09-2021</v>
      </c>
      <c r="F393" s="1" t="str">
        <f t="shared" si="24"/>
        <v>September</v>
      </c>
      <c r="G393" s="1" t="str">
        <f t="shared" si="25"/>
        <v>2021</v>
      </c>
      <c r="H393" s="1" t="str">
        <f t="shared" si="26"/>
        <v>Wednesday</v>
      </c>
      <c r="I393" s="1" t="str">
        <f t="shared" si="27"/>
        <v>15</v>
      </c>
      <c r="J393" t="s">
        <v>26</v>
      </c>
      <c r="K393" t="s">
        <v>27</v>
      </c>
      <c r="L393" t="s">
        <v>38</v>
      </c>
      <c r="M393" t="s">
        <v>22</v>
      </c>
      <c r="N393">
        <v>55</v>
      </c>
      <c r="O393">
        <v>875</v>
      </c>
      <c r="P393">
        <v>481250</v>
      </c>
      <c r="Q393">
        <v>240625</v>
      </c>
      <c r="R393">
        <v>0.5</v>
      </c>
      <c r="S393" t="s">
        <v>23</v>
      </c>
      <c r="T393" t="str">
        <f>IF(Table1[[#This Row],[Units Sold]]&gt; 700,"High Units","low Units")</f>
        <v>High Units</v>
      </c>
      <c r="U393">
        <f>SUM(Table1[[#This Row],[Operating Profit]])/SUM(Table1[Operating Profit])*100</f>
        <v>7.2447923770013092E-2</v>
      </c>
      <c r="V393">
        <f>SUM(Table1[[#This Row],[Price per Unit]]*Table1[[#This Row],[Units Sold]])</f>
        <v>48125</v>
      </c>
      <c r="W393">
        <f>SUM(Table1[[#This Row],[Total Sales]]-Table1[[#This Row],[Operating Profit]])</f>
        <v>240625</v>
      </c>
      <c r="X393">
        <f>SUM(Table1[[#This Row],[Total Sales]]-Table1[[#This Row],[Cost]])</f>
        <v>240625</v>
      </c>
      <c r="Y393">
        <f>SUM(Table1[[#This Row],[profit/loss]])/SUM(Table1[profit/loss])</f>
        <v>7.2447923770013094E-4</v>
      </c>
    </row>
    <row r="394" spans="1:25" x14ac:dyDescent="0.3">
      <c r="A394" t="s">
        <v>25</v>
      </c>
      <c r="B394" t="s">
        <v>23</v>
      </c>
      <c r="C394">
        <v>1197831</v>
      </c>
      <c r="D394" s="9">
        <v>44455</v>
      </c>
      <c r="E394" s="8" t="str">
        <f>TEXT(Table1[[#This Row],[Invoice Date]],"dd-mm-yyyy")</f>
        <v>16-09-2021</v>
      </c>
      <c r="F394" s="1" t="str">
        <f t="shared" si="24"/>
        <v>September</v>
      </c>
      <c r="G394" s="1" t="str">
        <f t="shared" si="25"/>
        <v>2021</v>
      </c>
      <c r="H394" s="1" t="str">
        <f t="shared" si="26"/>
        <v>Thursday</v>
      </c>
      <c r="I394" s="1" t="str">
        <f t="shared" si="27"/>
        <v>16</v>
      </c>
      <c r="J394" t="s">
        <v>26</v>
      </c>
      <c r="K394" t="s">
        <v>27</v>
      </c>
      <c r="L394" t="s">
        <v>38</v>
      </c>
      <c r="M394" t="s">
        <v>16</v>
      </c>
      <c r="N394">
        <v>45</v>
      </c>
      <c r="O394">
        <v>825</v>
      </c>
      <c r="P394">
        <v>371250</v>
      </c>
      <c r="Q394">
        <v>148500</v>
      </c>
      <c r="R394">
        <v>0.4</v>
      </c>
      <c r="S394" t="s">
        <v>23</v>
      </c>
      <c r="T394" t="str">
        <f>IF(Table1[[#This Row],[Units Sold]]&gt; 700,"High Units","low Units")</f>
        <v>High Units</v>
      </c>
      <c r="U394">
        <f>SUM(Table1[[#This Row],[Operating Profit]])/SUM(Table1[Operating Profit])*100</f>
        <v>4.4710718669493797E-2</v>
      </c>
      <c r="V394">
        <f>SUM(Table1[[#This Row],[Price per Unit]]*Table1[[#This Row],[Units Sold]])</f>
        <v>37125</v>
      </c>
      <c r="W394">
        <f>SUM(Table1[[#This Row],[Total Sales]]-Table1[[#This Row],[Operating Profit]])</f>
        <v>222750</v>
      </c>
      <c r="X394">
        <f>SUM(Table1[[#This Row],[Total Sales]]-Table1[[#This Row],[Cost]])</f>
        <v>148500</v>
      </c>
      <c r="Y394">
        <f>SUM(Table1[[#This Row],[profit/loss]])/SUM(Table1[profit/loss])</f>
        <v>4.4710718669493797E-4</v>
      </c>
    </row>
    <row r="395" spans="1:25" x14ac:dyDescent="0.3">
      <c r="A395" t="s">
        <v>25</v>
      </c>
      <c r="B395" t="s">
        <v>23</v>
      </c>
      <c r="C395">
        <v>1197831</v>
      </c>
      <c r="D395" s="9">
        <v>44456</v>
      </c>
      <c r="E395" s="8" t="str">
        <f>TEXT(Table1[[#This Row],[Invoice Date]],"dd-mm-yyyy")</f>
        <v>17-09-2021</v>
      </c>
      <c r="F395" s="1" t="str">
        <f t="shared" si="24"/>
        <v>September</v>
      </c>
      <c r="G395" s="1" t="str">
        <f t="shared" si="25"/>
        <v>2021</v>
      </c>
      <c r="H395" s="1" t="str">
        <f t="shared" si="26"/>
        <v>Friday</v>
      </c>
      <c r="I395" s="1" t="str">
        <f t="shared" si="27"/>
        <v>17</v>
      </c>
      <c r="J395" t="s">
        <v>26</v>
      </c>
      <c r="K395" t="s">
        <v>27</v>
      </c>
      <c r="L395" t="s">
        <v>38</v>
      </c>
      <c r="M395" t="s">
        <v>18</v>
      </c>
      <c r="N395">
        <v>50</v>
      </c>
      <c r="O395">
        <v>825</v>
      </c>
      <c r="P395">
        <v>412500</v>
      </c>
      <c r="Q395">
        <v>165000</v>
      </c>
      <c r="R395">
        <v>0.4</v>
      </c>
      <c r="S395" t="s">
        <v>23</v>
      </c>
      <c r="T395" t="str">
        <f>IF(Table1[[#This Row],[Units Sold]]&gt; 700,"High Units","low Units")</f>
        <v>High Units</v>
      </c>
      <c r="U395">
        <f>SUM(Table1[[#This Row],[Operating Profit]])/SUM(Table1[Operating Profit])*100</f>
        <v>4.9678576299437546E-2</v>
      </c>
      <c r="V395">
        <f>SUM(Table1[[#This Row],[Price per Unit]]*Table1[[#This Row],[Units Sold]])</f>
        <v>41250</v>
      </c>
      <c r="W395">
        <f>SUM(Table1[[#This Row],[Total Sales]]-Table1[[#This Row],[Operating Profit]])</f>
        <v>247500</v>
      </c>
      <c r="X395">
        <f>SUM(Table1[[#This Row],[Total Sales]]-Table1[[#This Row],[Cost]])</f>
        <v>165000</v>
      </c>
      <c r="Y395">
        <f>SUM(Table1[[#This Row],[profit/loss]])/SUM(Table1[profit/loss])</f>
        <v>4.9678576299437549E-4</v>
      </c>
    </row>
    <row r="396" spans="1:25" x14ac:dyDescent="0.3">
      <c r="A396" t="s">
        <v>25</v>
      </c>
      <c r="B396" t="s">
        <v>23</v>
      </c>
      <c r="C396">
        <v>1197831</v>
      </c>
      <c r="D396" s="9">
        <v>44457</v>
      </c>
      <c r="E396" s="8" t="str">
        <f>TEXT(Table1[[#This Row],[Invoice Date]],"dd-mm-yyyy")</f>
        <v>18-09-2021</v>
      </c>
      <c r="F396" s="1" t="str">
        <f t="shared" si="24"/>
        <v>September</v>
      </c>
      <c r="G396" s="1" t="str">
        <f t="shared" si="25"/>
        <v>2021</v>
      </c>
      <c r="H396" s="1" t="str">
        <f t="shared" si="26"/>
        <v>Saturday</v>
      </c>
      <c r="I396" s="1" t="str">
        <f t="shared" si="27"/>
        <v>18</v>
      </c>
      <c r="J396" t="s">
        <v>26</v>
      </c>
      <c r="K396" t="s">
        <v>27</v>
      </c>
      <c r="L396" t="s">
        <v>38</v>
      </c>
      <c r="M396" t="s">
        <v>19</v>
      </c>
      <c r="N396">
        <v>45</v>
      </c>
      <c r="O396">
        <v>975</v>
      </c>
      <c r="P396">
        <v>438750</v>
      </c>
      <c r="Q396">
        <v>175500</v>
      </c>
      <c r="R396">
        <v>0.4</v>
      </c>
      <c r="S396" t="s">
        <v>23</v>
      </c>
      <c r="T396" t="str">
        <f>IF(Table1[[#This Row],[Units Sold]]&gt; 700,"High Units","low Units")</f>
        <v>High Units</v>
      </c>
      <c r="U396">
        <f>SUM(Table1[[#This Row],[Operating Profit]])/SUM(Table1[Operating Profit])*100</f>
        <v>5.2839940245765396E-2</v>
      </c>
      <c r="V396">
        <f>SUM(Table1[[#This Row],[Price per Unit]]*Table1[[#This Row],[Units Sold]])</f>
        <v>43875</v>
      </c>
      <c r="W396">
        <f>SUM(Table1[[#This Row],[Total Sales]]-Table1[[#This Row],[Operating Profit]])</f>
        <v>263250</v>
      </c>
      <c r="X396">
        <f>SUM(Table1[[#This Row],[Total Sales]]-Table1[[#This Row],[Cost]])</f>
        <v>175500</v>
      </c>
      <c r="Y396">
        <f>SUM(Table1[[#This Row],[profit/loss]])/SUM(Table1[profit/loss])</f>
        <v>5.2839940245765393E-4</v>
      </c>
    </row>
    <row r="397" spans="1:25" x14ac:dyDescent="0.3">
      <c r="A397" t="s">
        <v>25</v>
      </c>
      <c r="B397" t="s">
        <v>23</v>
      </c>
      <c r="C397">
        <v>1197831</v>
      </c>
      <c r="D397" s="9">
        <v>44458</v>
      </c>
      <c r="E397" s="8" t="str">
        <f>TEXT(Table1[[#This Row],[Invoice Date]],"dd-mm-yyyy")</f>
        <v>19-09-2021</v>
      </c>
      <c r="F397" s="1" t="str">
        <f t="shared" si="24"/>
        <v>September</v>
      </c>
      <c r="G397" s="1" t="str">
        <f t="shared" si="25"/>
        <v>2021</v>
      </c>
      <c r="H397" s="1" t="str">
        <f t="shared" si="26"/>
        <v>Sunday</v>
      </c>
      <c r="I397" s="1" t="str">
        <f t="shared" si="27"/>
        <v>19</v>
      </c>
      <c r="J397" t="s">
        <v>26</v>
      </c>
      <c r="K397" t="s">
        <v>27</v>
      </c>
      <c r="L397" t="s">
        <v>38</v>
      </c>
      <c r="M397" t="s">
        <v>20</v>
      </c>
      <c r="N397">
        <v>45</v>
      </c>
      <c r="O397">
        <v>575</v>
      </c>
      <c r="P397">
        <v>258750</v>
      </c>
      <c r="Q397">
        <v>129375</v>
      </c>
      <c r="R397">
        <v>0.5</v>
      </c>
      <c r="S397" t="s">
        <v>23</v>
      </c>
      <c r="T397" t="str">
        <f>IF(Table1[[#This Row],[Units Sold]]&gt; 700,"High Units","low Units")</f>
        <v>low Units</v>
      </c>
      <c r="U397">
        <f>SUM(Table1[[#This Row],[Operating Profit]])/SUM(Table1[Operating Profit])*100</f>
        <v>3.8952520052968079E-2</v>
      </c>
      <c r="V397">
        <f>SUM(Table1[[#This Row],[Price per Unit]]*Table1[[#This Row],[Units Sold]])</f>
        <v>25875</v>
      </c>
      <c r="W397">
        <f>SUM(Table1[[#This Row],[Total Sales]]-Table1[[#This Row],[Operating Profit]])</f>
        <v>129375</v>
      </c>
      <c r="X397">
        <f>SUM(Table1[[#This Row],[Total Sales]]-Table1[[#This Row],[Cost]])</f>
        <v>129375</v>
      </c>
      <c r="Y397">
        <f>SUM(Table1[[#This Row],[profit/loss]])/SUM(Table1[profit/loss])</f>
        <v>3.895252005296808E-4</v>
      </c>
    </row>
    <row r="398" spans="1:25" x14ac:dyDescent="0.3">
      <c r="A398" t="s">
        <v>25</v>
      </c>
      <c r="B398" t="s">
        <v>23</v>
      </c>
      <c r="C398">
        <v>1197831</v>
      </c>
      <c r="D398" s="9">
        <v>44459</v>
      </c>
      <c r="E398" s="8" t="str">
        <f>TEXT(Table1[[#This Row],[Invoice Date]],"dd-mm-yyyy")</f>
        <v>20-09-2021</v>
      </c>
      <c r="F398" s="1" t="str">
        <f t="shared" si="24"/>
        <v>September</v>
      </c>
      <c r="G398" s="1" t="str">
        <f t="shared" si="25"/>
        <v>2021</v>
      </c>
      <c r="H398" s="1" t="str">
        <f t="shared" si="26"/>
        <v>Monday</v>
      </c>
      <c r="I398" s="1" t="str">
        <f t="shared" si="27"/>
        <v>20</v>
      </c>
      <c r="J398" t="s">
        <v>26</v>
      </c>
      <c r="K398" t="s">
        <v>27</v>
      </c>
      <c r="L398" t="s">
        <v>38</v>
      </c>
      <c r="M398" t="s">
        <v>21</v>
      </c>
      <c r="N398">
        <v>50</v>
      </c>
      <c r="O398">
        <v>575</v>
      </c>
      <c r="P398">
        <v>287500</v>
      </c>
      <c r="Q398">
        <v>100625</v>
      </c>
      <c r="R398">
        <v>0.35</v>
      </c>
      <c r="S398" t="s">
        <v>23</v>
      </c>
      <c r="T398" t="str">
        <f>IF(Table1[[#This Row],[Units Sold]]&gt; 700,"High Units","low Units")</f>
        <v>low Units</v>
      </c>
      <c r="U398">
        <f>SUM(Table1[[#This Row],[Operating Profit]])/SUM(Table1[Operating Profit])*100</f>
        <v>3.0296404485641842E-2</v>
      </c>
      <c r="V398">
        <f>SUM(Table1[[#This Row],[Price per Unit]]*Table1[[#This Row],[Units Sold]])</f>
        <v>28750</v>
      </c>
      <c r="W398">
        <f>SUM(Table1[[#This Row],[Total Sales]]-Table1[[#This Row],[Operating Profit]])</f>
        <v>186875</v>
      </c>
      <c r="X398">
        <f>SUM(Table1[[#This Row],[Total Sales]]-Table1[[#This Row],[Cost]])</f>
        <v>100625</v>
      </c>
      <c r="Y398">
        <f>SUM(Table1[[#This Row],[profit/loss]])/SUM(Table1[profit/loss])</f>
        <v>3.0296404485641841E-4</v>
      </c>
    </row>
    <row r="399" spans="1:25" x14ac:dyDescent="0.3">
      <c r="A399" t="s">
        <v>25</v>
      </c>
      <c r="B399" t="s">
        <v>23</v>
      </c>
      <c r="C399">
        <v>1197831</v>
      </c>
      <c r="D399" s="9">
        <v>44460</v>
      </c>
      <c r="E399" s="8" t="str">
        <f>TEXT(Table1[[#This Row],[Invoice Date]],"dd-mm-yyyy")</f>
        <v>21-09-2021</v>
      </c>
      <c r="F399" s="1" t="str">
        <f t="shared" si="24"/>
        <v>September</v>
      </c>
      <c r="G399" s="1" t="str">
        <f t="shared" si="25"/>
        <v>2021</v>
      </c>
      <c r="H399" s="1" t="str">
        <f t="shared" si="26"/>
        <v>Tuesday</v>
      </c>
      <c r="I399" s="1" t="str">
        <f t="shared" si="27"/>
        <v>21</v>
      </c>
      <c r="J399" t="s">
        <v>26</v>
      </c>
      <c r="K399" t="s">
        <v>27</v>
      </c>
      <c r="L399" t="s">
        <v>38</v>
      </c>
      <c r="M399" t="s">
        <v>22</v>
      </c>
      <c r="N399">
        <v>60</v>
      </c>
      <c r="O399">
        <v>850</v>
      </c>
      <c r="P399">
        <v>510000</v>
      </c>
      <c r="Q399">
        <v>280500</v>
      </c>
      <c r="R399">
        <v>0.55000000000000004</v>
      </c>
      <c r="S399" t="s">
        <v>23</v>
      </c>
      <c r="T399" t="str">
        <f>IF(Table1[[#This Row],[Units Sold]]&gt; 700,"High Units","low Units")</f>
        <v>High Units</v>
      </c>
      <c r="U399">
        <f>SUM(Table1[[#This Row],[Operating Profit]])/SUM(Table1[Operating Profit])*100</f>
        <v>8.4453579709043838E-2</v>
      </c>
      <c r="V399">
        <f>SUM(Table1[[#This Row],[Price per Unit]]*Table1[[#This Row],[Units Sold]])</f>
        <v>51000</v>
      </c>
      <c r="W399">
        <f>SUM(Table1[[#This Row],[Total Sales]]-Table1[[#This Row],[Operating Profit]])</f>
        <v>229500</v>
      </c>
      <c r="X399">
        <f>SUM(Table1[[#This Row],[Total Sales]]-Table1[[#This Row],[Cost]])</f>
        <v>280500</v>
      </c>
      <c r="Y399">
        <f>SUM(Table1[[#This Row],[profit/loss]])/SUM(Table1[profit/loss])</f>
        <v>8.4453579709043835E-4</v>
      </c>
    </row>
    <row r="400" spans="1:25" x14ac:dyDescent="0.3">
      <c r="A400" t="s">
        <v>25</v>
      </c>
      <c r="B400" t="s">
        <v>23</v>
      </c>
      <c r="C400">
        <v>1197831</v>
      </c>
      <c r="D400" s="9">
        <v>44461</v>
      </c>
      <c r="E400" s="8" t="str">
        <f>TEXT(Table1[[#This Row],[Invoice Date]],"dd-mm-yyyy")</f>
        <v>22-09-2021</v>
      </c>
      <c r="F400" s="1" t="str">
        <f t="shared" si="24"/>
        <v>September</v>
      </c>
      <c r="G400" s="1" t="str">
        <f t="shared" si="25"/>
        <v>2021</v>
      </c>
      <c r="H400" s="1" t="str">
        <f t="shared" si="26"/>
        <v>Wednesday</v>
      </c>
      <c r="I400" s="1" t="str">
        <f t="shared" si="27"/>
        <v>22</v>
      </c>
      <c r="J400" t="s">
        <v>26</v>
      </c>
      <c r="K400" t="s">
        <v>27</v>
      </c>
      <c r="L400" t="s">
        <v>38</v>
      </c>
      <c r="M400" t="s">
        <v>16</v>
      </c>
      <c r="N400">
        <v>50</v>
      </c>
      <c r="O400">
        <v>800</v>
      </c>
      <c r="P400">
        <v>400000</v>
      </c>
      <c r="Q400">
        <v>160000</v>
      </c>
      <c r="R400">
        <v>0.4</v>
      </c>
      <c r="S400" t="s">
        <v>23</v>
      </c>
      <c r="T400" t="str">
        <f>IF(Table1[[#This Row],[Units Sold]]&gt; 700,"High Units","low Units")</f>
        <v>High Units</v>
      </c>
      <c r="U400">
        <f>SUM(Table1[[#This Row],[Operating Profit]])/SUM(Table1[Operating Profit])*100</f>
        <v>4.8173164896424293E-2</v>
      </c>
      <c r="V400">
        <f>SUM(Table1[[#This Row],[Price per Unit]]*Table1[[#This Row],[Units Sold]])</f>
        <v>40000</v>
      </c>
      <c r="W400">
        <f>SUM(Table1[[#This Row],[Total Sales]]-Table1[[#This Row],[Operating Profit]])</f>
        <v>240000</v>
      </c>
      <c r="X400">
        <f>SUM(Table1[[#This Row],[Total Sales]]-Table1[[#This Row],[Cost]])</f>
        <v>160000</v>
      </c>
      <c r="Y400">
        <f>SUM(Table1[[#This Row],[profit/loss]])/SUM(Table1[profit/loss])</f>
        <v>4.8173164896424291E-4</v>
      </c>
    </row>
    <row r="401" spans="1:25" x14ac:dyDescent="0.3">
      <c r="A401" t="s">
        <v>25</v>
      </c>
      <c r="B401" t="s">
        <v>23</v>
      </c>
      <c r="C401">
        <v>1197831</v>
      </c>
      <c r="D401" s="9">
        <v>44462</v>
      </c>
      <c r="E401" s="8" t="str">
        <f>TEXT(Table1[[#This Row],[Invoice Date]],"dd-mm-yyyy")</f>
        <v>23-09-2021</v>
      </c>
      <c r="F401" s="1" t="str">
        <f t="shared" si="24"/>
        <v>September</v>
      </c>
      <c r="G401" s="1" t="str">
        <f t="shared" si="25"/>
        <v>2021</v>
      </c>
      <c r="H401" s="1" t="str">
        <f t="shared" si="26"/>
        <v>Thursday</v>
      </c>
      <c r="I401" s="1" t="str">
        <f t="shared" si="27"/>
        <v>23</v>
      </c>
      <c r="J401" t="s">
        <v>26</v>
      </c>
      <c r="K401" t="s">
        <v>27</v>
      </c>
      <c r="L401" t="s">
        <v>38</v>
      </c>
      <c r="M401" t="s">
        <v>18</v>
      </c>
      <c r="N401">
        <v>55</v>
      </c>
      <c r="O401">
        <v>800</v>
      </c>
      <c r="P401">
        <v>440000</v>
      </c>
      <c r="Q401">
        <v>176000</v>
      </c>
      <c r="R401">
        <v>0.4</v>
      </c>
      <c r="S401" t="s">
        <v>23</v>
      </c>
      <c r="T401" t="str">
        <f>IF(Table1[[#This Row],[Units Sold]]&gt; 700,"High Units","low Units")</f>
        <v>High Units</v>
      </c>
      <c r="U401">
        <f>SUM(Table1[[#This Row],[Operating Profit]])/SUM(Table1[Operating Profit])*100</f>
        <v>5.2990481386066719E-2</v>
      </c>
      <c r="V401">
        <f>SUM(Table1[[#This Row],[Price per Unit]]*Table1[[#This Row],[Units Sold]])</f>
        <v>44000</v>
      </c>
      <c r="W401">
        <f>SUM(Table1[[#This Row],[Total Sales]]-Table1[[#This Row],[Operating Profit]])</f>
        <v>264000</v>
      </c>
      <c r="X401">
        <f>SUM(Table1[[#This Row],[Total Sales]]-Table1[[#This Row],[Cost]])</f>
        <v>176000</v>
      </c>
      <c r="Y401">
        <f>SUM(Table1[[#This Row],[profit/loss]])/SUM(Table1[profit/loss])</f>
        <v>5.2990481386066721E-4</v>
      </c>
    </row>
    <row r="402" spans="1:25" x14ac:dyDescent="0.3">
      <c r="A402" t="s">
        <v>25</v>
      </c>
      <c r="B402" t="s">
        <v>23</v>
      </c>
      <c r="C402">
        <v>1197831</v>
      </c>
      <c r="D402" s="9">
        <v>44463</v>
      </c>
      <c r="E402" s="8" t="str">
        <f>TEXT(Table1[[#This Row],[Invoice Date]],"dd-mm-yyyy")</f>
        <v>24-09-2021</v>
      </c>
      <c r="F402" s="1" t="str">
        <f t="shared" si="24"/>
        <v>September</v>
      </c>
      <c r="G402" s="1" t="str">
        <f t="shared" si="25"/>
        <v>2021</v>
      </c>
      <c r="H402" s="1" t="str">
        <f t="shared" si="26"/>
        <v>Friday</v>
      </c>
      <c r="I402" s="1" t="str">
        <f t="shared" si="27"/>
        <v>24</v>
      </c>
      <c r="J402" t="s">
        <v>26</v>
      </c>
      <c r="K402" t="s">
        <v>27</v>
      </c>
      <c r="L402" t="s">
        <v>38</v>
      </c>
      <c r="M402" t="s">
        <v>19</v>
      </c>
      <c r="N402">
        <v>50</v>
      </c>
      <c r="O402">
        <v>975</v>
      </c>
      <c r="P402">
        <v>487500</v>
      </c>
      <c r="Q402">
        <v>195000</v>
      </c>
      <c r="R402">
        <v>0.4</v>
      </c>
      <c r="S402" t="s">
        <v>23</v>
      </c>
      <c r="T402" t="str">
        <f>IF(Table1[[#This Row],[Units Sold]]&gt; 700,"High Units","low Units")</f>
        <v>High Units</v>
      </c>
      <c r="U402">
        <f>SUM(Table1[[#This Row],[Operating Profit]])/SUM(Table1[Operating Profit])*100</f>
        <v>5.8711044717517105E-2</v>
      </c>
      <c r="V402">
        <f>SUM(Table1[[#This Row],[Price per Unit]]*Table1[[#This Row],[Units Sold]])</f>
        <v>48750</v>
      </c>
      <c r="W402">
        <f>SUM(Table1[[#This Row],[Total Sales]]-Table1[[#This Row],[Operating Profit]])</f>
        <v>292500</v>
      </c>
      <c r="X402">
        <f>SUM(Table1[[#This Row],[Total Sales]]-Table1[[#This Row],[Cost]])</f>
        <v>195000</v>
      </c>
      <c r="Y402">
        <f>SUM(Table1[[#This Row],[profit/loss]])/SUM(Table1[profit/loss])</f>
        <v>5.8711044717517109E-4</v>
      </c>
    </row>
    <row r="403" spans="1:25" x14ac:dyDescent="0.3">
      <c r="A403" t="s">
        <v>25</v>
      </c>
      <c r="B403" t="s">
        <v>23</v>
      </c>
      <c r="C403">
        <v>1197831</v>
      </c>
      <c r="D403" s="9">
        <v>44464</v>
      </c>
      <c r="E403" s="8" t="str">
        <f>TEXT(Table1[[#This Row],[Invoice Date]],"dd-mm-yyyy")</f>
        <v>25-09-2021</v>
      </c>
      <c r="F403" s="1" t="str">
        <f t="shared" si="24"/>
        <v>September</v>
      </c>
      <c r="G403" s="1" t="str">
        <f t="shared" si="25"/>
        <v>2021</v>
      </c>
      <c r="H403" s="1" t="str">
        <f t="shared" si="26"/>
        <v>Saturday</v>
      </c>
      <c r="I403" s="1" t="str">
        <f t="shared" si="27"/>
        <v>25</v>
      </c>
      <c r="J403" t="s">
        <v>26</v>
      </c>
      <c r="K403" t="s">
        <v>27</v>
      </c>
      <c r="L403" t="s">
        <v>38</v>
      </c>
      <c r="M403" t="s">
        <v>20</v>
      </c>
      <c r="N403">
        <v>50</v>
      </c>
      <c r="O403">
        <v>525</v>
      </c>
      <c r="P403">
        <v>262500</v>
      </c>
      <c r="Q403">
        <v>131250</v>
      </c>
      <c r="R403">
        <v>0.5</v>
      </c>
      <c r="S403" t="s">
        <v>23</v>
      </c>
      <c r="T403" t="str">
        <f>IF(Table1[[#This Row],[Units Sold]]&gt; 700,"High Units","low Units")</f>
        <v>low Units</v>
      </c>
      <c r="U403">
        <f>SUM(Table1[[#This Row],[Operating Profit]])/SUM(Table1[Operating Profit])*100</f>
        <v>3.9517049329098053E-2</v>
      </c>
      <c r="V403">
        <f>SUM(Table1[[#This Row],[Price per Unit]]*Table1[[#This Row],[Units Sold]])</f>
        <v>26250</v>
      </c>
      <c r="W403">
        <f>SUM(Table1[[#This Row],[Total Sales]]-Table1[[#This Row],[Operating Profit]])</f>
        <v>131250</v>
      </c>
      <c r="X403">
        <f>SUM(Table1[[#This Row],[Total Sales]]-Table1[[#This Row],[Cost]])</f>
        <v>131250</v>
      </c>
      <c r="Y403">
        <f>SUM(Table1[[#This Row],[profit/loss]])/SUM(Table1[profit/loss])</f>
        <v>3.9517049329098052E-4</v>
      </c>
    </row>
    <row r="404" spans="1:25" x14ac:dyDescent="0.3">
      <c r="A404" t="s">
        <v>25</v>
      </c>
      <c r="B404" t="s">
        <v>23</v>
      </c>
      <c r="C404">
        <v>1197831</v>
      </c>
      <c r="D404" s="9">
        <v>44465</v>
      </c>
      <c r="E404" s="8" t="str">
        <f>TEXT(Table1[[#This Row],[Invoice Date]],"dd-mm-yyyy")</f>
        <v>26-09-2021</v>
      </c>
      <c r="F404" s="1" t="str">
        <f t="shared" si="24"/>
        <v>September</v>
      </c>
      <c r="G404" s="1" t="str">
        <f t="shared" si="25"/>
        <v>2021</v>
      </c>
      <c r="H404" s="1" t="str">
        <f t="shared" si="26"/>
        <v>Sunday</v>
      </c>
      <c r="I404" s="1" t="str">
        <f t="shared" si="27"/>
        <v>26</v>
      </c>
      <c r="J404" t="s">
        <v>26</v>
      </c>
      <c r="K404" t="s">
        <v>27</v>
      </c>
      <c r="L404" t="s">
        <v>38</v>
      </c>
      <c r="M404" t="s">
        <v>21</v>
      </c>
      <c r="N404">
        <v>55</v>
      </c>
      <c r="O404">
        <v>525</v>
      </c>
      <c r="P404">
        <v>288750</v>
      </c>
      <c r="Q404">
        <v>101063</v>
      </c>
      <c r="R404">
        <v>0.35</v>
      </c>
      <c r="S404" t="s">
        <v>23</v>
      </c>
      <c r="T404" t="str">
        <f>IF(Table1[[#This Row],[Units Sold]]&gt; 700,"High Units","low Units")</f>
        <v>low Units</v>
      </c>
      <c r="U404">
        <f>SUM(Table1[[#This Row],[Operating Profit]])/SUM(Table1[Operating Profit])*100</f>
        <v>3.0428278524545802E-2</v>
      </c>
      <c r="V404">
        <f>SUM(Table1[[#This Row],[Price per Unit]]*Table1[[#This Row],[Units Sold]])</f>
        <v>28875</v>
      </c>
      <c r="W404">
        <f>SUM(Table1[[#This Row],[Total Sales]]-Table1[[#This Row],[Operating Profit]])</f>
        <v>187687</v>
      </c>
      <c r="X404">
        <f>SUM(Table1[[#This Row],[Total Sales]]-Table1[[#This Row],[Cost]])</f>
        <v>101063</v>
      </c>
      <c r="Y404">
        <f>SUM(Table1[[#This Row],[profit/loss]])/SUM(Table1[profit/loss])</f>
        <v>3.0428278524545802E-4</v>
      </c>
    </row>
    <row r="405" spans="1:25" x14ac:dyDescent="0.3">
      <c r="A405" t="s">
        <v>25</v>
      </c>
      <c r="B405" t="s">
        <v>23</v>
      </c>
      <c r="C405">
        <v>1197831</v>
      </c>
      <c r="D405" s="9">
        <v>44466</v>
      </c>
      <c r="E405" s="8" t="str">
        <f>TEXT(Table1[[#This Row],[Invoice Date]],"dd-mm-yyyy")</f>
        <v>27-09-2021</v>
      </c>
      <c r="F405" s="1" t="str">
        <f t="shared" si="24"/>
        <v>September</v>
      </c>
      <c r="G405" s="1" t="str">
        <f t="shared" si="25"/>
        <v>2021</v>
      </c>
      <c r="H405" s="1" t="str">
        <f t="shared" si="26"/>
        <v>Monday</v>
      </c>
      <c r="I405" s="1" t="str">
        <f t="shared" si="27"/>
        <v>27</v>
      </c>
      <c r="J405" t="s">
        <v>26</v>
      </c>
      <c r="K405" t="s">
        <v>27</v>
      </c>
      <c r="L405" t="s">
        <v>38</v>
      </c>
      <c r="M405" t="s">
        <v>22</v>
      </c>
      <c r="N405">
        <v>60</v>
      </c>
      <c r="O405">
        <v>775</v>
      </c>
      <c r="P405">
        <v>465000</v>
      </c>
      <c r="Q405">
        <v>255750</v>
      </c>
      <c r="R405">
        <v>0.55000000000000004</v>
      </c>
      <c r="S405" t="s">
        <v>23</v>
      </c>
      <c r="T405" t="str">
        <f>IF(Table1[[#This Row],[Units Sold]]&gt; 700,"High Units","low Units")</f>
        <v>High Units</v>
      </c>
      <c r="U405">
        <f>SUM(Table1[[#This Row],[Operating Profit]])/SUM(Table1[Operating Profit])*100</f>
        <v>7.7001793264128204E-2</v>
      </c>
      <c r="V405">
        <f>SUM(Table1[[#This Row],[Price per Unit]]*Table1[[#This Row],[Units Sold]])</f>
        <v>46500</v>
      </c>
      <c r="W405">
        <f>SUM(Table1[[#This Row],[Total Sales]]-Table1[[#This Row],[Operating Profit]])</f>
        <v>209250</v>
      </c>
      <c r="X405">
        <f>SUM(Table1[[#This Row],[Total Sales]]-Table1[[#This Row],[Cost]])</f>
        <v>255750</v>
      </c>
      <c r="Y405">
        <f>SUM(Table1[[#This Row],[profit/loss]])/SUM(Table1[profit/loss])</f>
        <v>7.7001793264128203E-4</v>
      </c>
    </row>
    <row r="406" spans="1:25" x14ac:dyDescent="0.3">
      <c r="A406" t="s">
        <v>25</v>
      </c>
      <c r="B406" t="s">
        <v>23</v>
      </c>
      <c r="C406">
        <v>1197831</v>
      </c>
      <c r="D406" s="9">
        <v>44467</v>
      </c>
      <c r="E406" s="8" t="str">
        <f>TEXT(Table1[[#This Row],[Invoice Date]],"dd-mm-yyyy")</f>
        <v>28-09-2021</v>
      </c>
      <c r="F406" s="1" t="str">
        <f t="shared" si="24"/>
        <v>September</v>
      </c>
      <c r="G406" s="1" t="str">
        <f t="shared" si="25"/>
        <v>2021</v>
      </c>
      <c r="H406" s="1" t="str">
        <f t="shared" si="26"/>
        <v>Tuesday</v>
      </c>
      <c r="I406" s="1" t="str">
        <f t="shared" si="27"/>
        <v>28</v>
      </c>
      <c r="J406" t="s">
        <v>26</v>
      </c>
      <c r="K406" t="s">
        <v>27</v>
      </c>
      <c r="L406" t="s">
        <v>38</v>
      </c>
      <c r="M406" t="s">
        <v>16</v>
      </c>
      <c r="N406">
        <v>55</v>
      </c>
      <c r="O406">
        <v>725</v>
      </c>
      <c r="P406">
        <v>398750</v>
      </c>
      <c r="Q406">
        <v>159500</v>
      </c>
      <c r="R406">
        <v>0.4</v>
      </c>
      <c r="S406" t="s">
        <v>23</v>
      </c>
      <c r="T406" t="str">
        <f>IF(Table1[[#This Row],[Units Sold]]&gt; 700,"High Units","low Units")</f>
        <v>High Units</v>
      </c>
      <c r="U406">
        <f>SUM(Table1[[#This Row],[Operating Profit]])/SUM(Table1[Operating Profit])*100</f>
        <v>4.802262375612297E-2</v>
      </c>
      <c r="V406">
        <f>SUM(Table1[[#This Row],[Price per Unit]]*Table1[[#This Row],[Units Sold]])</f>
        <v>39875</v>
      </c>
      <c r="W406">
        <f>SUM(Table1[[#This Row],[Total Sales]]-Table1[[#This Row],[Operating Profit]])</f>
        <v>239250</v>
      </c>
      <c r="X406">
        <f>SUM(Table1[[#This Row],[Total Sales]]-Table1[[#This Row],[Cost]])</f>
        <v>159500</v>
      </c>
      <c r="Y406">
        <f>SUM(Table1[[#This Row],[profit/loss]])/SUM(Table1[profit/loss])</f>
        <v>4.8022623756122969E-4</v>
      </c>
    </row>
    <row r="407" spans="1:25" x14ac:dyDescent="0.3">
      <c r="A407" t="s">
        <v>25</v>
      </c>
      <c r="B407" t="s">
        <v>23</v>
      </c>
      <c r="C407">
        <v>1197831</v>
      </c>
      <c r="D407" s="9">
        <v>44468</v>
      </c>
      <c r="E407" s="8" t="str">
        <f>TEXT(Table1[[#This Row],[Invoice Date]],"dd-mm-yyyy")</f>
        <v>29-09-2021</v>
      </c>
      <c r="F407" s="1" t="str">
        <f t="shared" si="24"/>
        <v>September</v>
      </c>
      <c r="G407" s="1" t="str">
        <f t="shared" si="25"/>
        <v>2021</v>
      </c>
      <c r="H407" s="1" t="str">
        <f t="shared" si="26"/>
        <v>Wednesday</v>
      </c>
      <c r="I407" s="1" t="str">
        <f t="shared" si="27"/>
        <v>29</v>
      </c>
      <c r="J407" t="s">
        <v>26</v>
      </c>
      <c r="K407" t="s">
        <v>27</v>
      </c>
      <c r="L407" t="s">
        <v>38</v>
      </c>
      <c r="M407" t="s">
        <v>18</v>
      </c>
      <c r="N407">
        <v>55</v>
      </c>
      <c r="O407">
        <v>675</v>
      </c>
      <c r="P407">
        <v>371250</v>
      </c>
      <c r="Q407">
        <v>148500</v>
      </c>
      <c r="R407">
        <v>0.4</v>
      </c>
      <c r="S407" t="s">
        <v>23</v>
      </c>
      <c r="T407" t="str">
        <f>IF(Table1[[#This Row],[Units Sold]]&gt; 700,"High Units","low Units")</f>
        <v>low Units</v>
      </c>
      <c r="U407">
        <f>SUM(Table1[[#This Row],[Operating Profit]])/SUM(Table1[Operating Profit])*100</f>
        <v>4.4710718669493797E-2</v>
      </c>
      <c r="V407">
        <f>SUM(Table1[[#This Row],[Price per Unit]]*Table1[[#This Row],[Units Sold]])</f>
        <v>37125</v>
      </c>
      <c r="W407">
        <f>SUM(Table1[[#This Row],[Total Sales]]-Table1[[#This Row],[Operating Profit]])</f>
        <v>222750</v>
      </c>
      <c r="X407">
        <f>SUM(Table1[[#This Row],[Total Sales]]-Table1[[#This Row],[Cost]])</f>
        <v>148500</v>
      </c>
      <c r="Y407">
        <f>SUM(Table1[[#This Row],[profit/loss]])/SUM(Table1[profit/loss])</f>
        <v>4.4710718669493797E-4</v>
      </c>
    </row>
    <row r="408" spans="1:25" x14ac:dyDescent="0.3">
      <c r="A408" t="s">
        <v>25</v>
      </c>
      <c r="B408" t="s">
        <v>23</v>
      </c>
      <c r="C408">
        <v>1197831</v>
      </c>
      <c r="D408" s="9">
        <v>44469</v>
      </c>
      <c r="E408" s="8" t="str">
        <f>TEXT(Table1[[#This Row],[Invoice Date]],"dd-mm-yyyy")</f>
        <v>30-09-2021</v>
      </c>
      <c r="F408" s="1" t="str">
        <f t="shared" si="24"/>
        <v>September</v>
      </c>
      <c r="G408" s="1" t="str">
        <f t="shared" si="25"/>
        <v>2021</v>
      </c>
      <c r="H408" s="1" t="str">
        <f t="shared" si="26"/>
        <v>Thursday</v>
      </c>
      <c r="I408" s="1" t="str">
        <f t="shared" si="27"/>
        <v>30</v>
      </c>
      <c r="J408" t="s">
        <v>26</v>
      </c>
      <c r="K408" t="s">
        <v>27</v>
      </c>
      <c r="L408" t="s">
        <v>38</v>
      </c>
      <c r="M408" t="s">
        <v>19</v>
      </c>
      <c r="N408">
        <v>60</v>
      </c>
      <c r="O408">
        <v>725</v>
      </c>
      <c r="P408">
        <v>435000</v>
      </c>
      <c r="Q408">
        <v>174000</v>
      </c>
      <c r="R408">
        <v>0.4</v>
      </c>
      <c r="S408" t="s">
        <v>23</v>
      </c>
      <c r="T408" t="str">
        <f>IF(Table1[[#This Row],[Units Sold]]&gt; 700,"High Units","low Units")</f>
        <v>High Units</v>
      </c>
      <c r="U408">
        <f>SUM(Table1[[#This Row],[Operating Profit]])/SUM(Table1[Operating Profit])*100</f>
        <v>5.2388316824861419E-2</v>
      </c>
      <c r="V408">
        <f>SUM(Table1[[#This Row],[Price per Unit]]*Table1[[#This Row],[Units Sold]])</f>
        <v>43500</v>
      </c>
      <c r="W408">
        <f>SUM(Table1[[#This Row],[Total Sales]]-Table1[[#This Row],[Operating Profit]])</f>
        <v>261000</v>
      </c>
      <c r="X408">
        <f>SUM(Table1[[#This Row],[Total Sales]]-Table1[[#This Row],[Cost]])</f>
        <v>174000</v>
      </c>
      <c r="Y408">
        <f>SUM(Table1[[#This Row],[profit/loss]])/SUM(Table1[profit/loss])</f>
        <v>5.238831682486142E-4</v>
      </c>
    </row>
    <row r="409" spans="1:25" x14ac:dyDescent="0.3">
      <c r="A409" t="s">
        <v>25</v>
      </c>
      <c r="B409" t="s">
        <v>23</v>
      </c>
      <c r="C409">
        <v>1197831</v>
      </c>
      <c r="D409" s="9">
        <v>44470</v>
      </c>
      <c r="E409" s="8" t="str">
        <f>TEXT(Table1[[#This Row],[Invoice Date]],"dd-mm-yyyy")</f>
        <v>01-10-2021</v>
      </c>
      <c r="F409" s="1" t="str">
        <f t="shared" si="24"/>
        <v>October</v>
      </c>
      <c r="G409" s="1" t="str">
        <f t="shared" si="25"/>
        <v>2021</v>
      </c>
      <c r="H409" s="1" t="str">
        <f t="shared" si="26"/>
        <v>Friday</v>
      </c>
      <c r="I409" s="1" t="str">
        <f t="shared" si="27"/>
        <v>01</v>
      </c>
      <c r="J409" t="s">
        <v>26</v>
      </c>
      <c r="K409" t="s">
        <v>27</v>
      </c>
      <c r="L409" t="s">
        <v>38</v>
      </c>
      <c r="M409" t="s">
        <v>20</v>
      </c>
      <c r="N409">
        <v>60</v>
      </c>
      <c r="O409">
        <v>450</v>
      </c>
      <c r="P409">
        <v>270000</v>
      </c>
      <c r="Q409">
        <v>135000</v>
      </c>
      <c r="R409">
        <v>0.5</v>
      </c>
      <c r="S409" t="s">
        <v>23</v>
      </c>
      <c r="T409" t="str">
        <f>IF(Table1[[#This Row],[Units Sold]]&gt; 700,"High Units","low Units")</f>
        <v>low Units</v>
      </c>
      <c r="U409">
        <f>SUM(Table1[[#This Row],[Operating Profit]])/SUM(Table1[Operating Profit])*100</f>
        <v>4.0646107881357994E-2</v>
      </c>
      <c r="V409">
        <f>SUM(Table1[[#This Row],[Price per Unit]]*Table1[[#This Row],[Units Sold]])</f>
        <v>27000</v>
      </c>
      <c r="W409">
        <f>SUM(Table1[[#This Row],[Total Sales]]-Table1[[#This Row],[Operating Profit]])</f>
        <v>135000</v>
      </c>
      <c r="X409">
        <f>SUM(Table1[[#This Row],[Total Sales]]-Table1[[#This Row],[Cost]])</f>
        <v>135000</v>
      </c>
      <c r="Y409">
        <f>SUM(Table1[[#This Row],[profit/loss]])/SUM(Table1[profit/loss])</f>
        <v>4.0646107881357995E-4</v>
      </c>
    </row>
    <row r="410" spans="1:25" x14ac:dyDescent="0.3">
      <c r="A410" t="s">
        <v>25</v>
      </c>
      <c r="B410" t="s">
        <v>23</v>
      </c>
      <c r="C410">
        <v>1197831</v>
      </c>
      <c r="D410" s="9">
        <v>44471</v>
      </c>
      <c r="E410" s="8" t="str">
        <f>TEXT(Table1[[#This Row],[Invoice Date]],"dd-mm-yyyy")</f>
        <v>02-10-2021</v>
      </c>
      <c r="F410" s="1" t="str">
        <f t="shared" si="24"/>
        <v>October</v>
      </c>
      <c r="G410" s="1" t="str">
        <f t="shared" si="25"/>
        <v>2021</v>
      </c>
      <c r="H410" s="1" t="str">
        <f t="shared" si="26"/>
        <v>Saturday</v>
      </c>
      <c r="I410" s="1" t="str">
        <f t="shared" si="27"/>
        <v>02</v>
      </c>
      <c r="J410" t="s">
        <v>26</v>
      </c>
      <c r="K410" t="s">
        <v>27</v>
      </c>
      <c r="L410" t="s">
        <v>38</v>
      </c>
      <c r="M410" t="s">
        <v>21</v>
      </c>
      <c r="N410">
        <v>55</v>
      </c>
      <c r="O410">
        <v>450</v>
      </c>
      <c r="P410">
        <v>247500</v>
      </c>
      <c r="Q410">
        <v>86625</v>
      </c>
      <c r="R410">
        <v>0.35</v>
      </c>
      <c r="S410" t="s">
        <v>23</v>
      </c>
      <c r="T410" t="str">
        <f>IF(Table1[[#This Row],[Units Sold]]&gt; 700,"High Units","low Units")</f>
        <v>low Units</v>
      </c>
      <c r="U410">
        <f>SUM(Table1[[#This Row],[Operating Profit]])/SUM(Table1[Operating Profit])*100</f>
        <v>2.6081252557204716E-2</v>
      </c>
      <c r="V410">
        <f>SUM(Table1[[#This Row],[Price per Unit]]*Table1[[#This Row],[Units Sold]])</f>
        <v>24750</v>
      </c>
      <c r="W410">
        <f>SUM(Table1[[#This Row],[Total Sales]]-Table1[[#This Row],[Operating Profit]])</f>
        <v>160875</v>
      </c>
      <c r="X410">
        <f>SUM(Table1[[#This Row],[Total Sales]]-Table1[[#This Row],[Cost]])</f>
        <v>86625</v>
      </c>
      <c r="Y410">
        <f>SUM(Table1[[#This Row],[profit/loss]])/SUM(Table1[profit/loss])</f>
        <v>2.6081252557204717E-4</v>
      </c>
    </row>
    <row r="411" spans="1:25" x14ac:dyDescent="0.3">
      <c r="A411" t="s">
        <v>25</v>
      </c>
      <c r="B411" t="s">
        <v>23</v>
      </c>
      <c r="C411">
        <v>1197831</v>
      </c>
      <c r="D411" s="9">
        <v>44472</v>
      </c>
      <c r="E411" s="8" t="str">
        <f>TEXT(Table1[[#This Row],[Invoice Date]],"dd-mm-yyyy")</f>
        <v>03-10-2021</v>
      </c>
      <c r="F411" s="1" t="str">
        <f t="shared" si="24"/>
        <v>October</v>
      </c>
      <c r="G411" s="1" t="str">
        <f t="shared" si="25"/>
        <v>2021</v>
      </c>
      <c r="H411" s="1" t="str">
        <f t="shared" si="26"/>
        <v>Sunday</v>
      </c>
      <c r="I411" s="1" t="str">
        <f t="shared" si="27"/>
        <v>03</v>
      </c>
      <c r="J411" t="s">
        <v>26</v>
      </c>
      <c r="K411" t="s">
        <v>27</v>
      </c>
      <c r="L411" t="s">
        <v>38</v>
      </c>
      <c r="M411" t="s">
        <v>22</v>
      </c>
      <c r="N411">
        <v>50</v>
      </c>
      <c r="O411">
        <v>675</v>
      </c>
      <c r="P411">
        <v>337500</v>
      </c>
      <c r="Q411">
        <v>185625</v>
      </c>
      <c r="R411">
        <v>0.55000000000000004</v>
      </c>
      <c r="S411" t="s">
        <v>23</v>
      </c>
      <c r="T411" t="str">
        <f>IF(Table1[[#This Row],[Units Sold]]&gt; 700,"High Units","low Units")</f>
        <v>low Units</v>
      </c>
      <c r="U411">
        <f>SUM(Table1[[#This Row],[Operating Profit]])/SUM(Table1[Operating Profit])*100</f>
        <v>5.5888398336867241E-2</v>
      </c>
      <c r="V411">
        <f>SUM(Table1[[#This Row],[Price per Unit]]*Table1[[#This Row],[Units Sold]])</f>
        <v>33750</v>
      </c>
      <c r="W411">
        <f>SUM(Table1[[#This Row],[Total Sales]]-Table1[[#This Row],[Operating Profit]])</f>
        <v>151875</v>
      </c>
      <c r="X411">
        <f>SUM(Table1[[#This Row],[Total Sales]]-Table1[[#This Row],[Cost]])</f>
        <v>185625</v>
      </c>
      <c r="Y411">
        <f>SUM(Table1[[#This Row],[profit/loss]])/SUM(Table1[profit/loss])</f>
        <v>5.5888398336867244E-4</v>
      </c>
    </row>
    <row r="412" spans="1:25" x14ac:dyDescent="0.3">
      <c r="A412" t="s">
        <v>25</v>
      </c>
      <c r="B412" t="s">
        <v>23</v>
      </c>
      <c r="C412">
        <v>1197831</v>
      </c>
      <c r="D412" s="9">
        <v>44473</v>
      </c>
      <c r="E412" s="8" t="str">
        <f>TEXT(Table1[[#This Row],[Invoice Date]],"dd-mm-yyyy")</f>
        <v>04-10-2021</v>
      </c>
      <c r="F412" s="1" t="str">
        <f t="shared" si="24"/>
        <v>October</v>
      </c>
      <c r="G412" s="1" t="str">
        <f t="shared" si="25"/>
        <v>2021</v>
      </c>
      <c r="H412" s="1" t="str">
        <f t="shared" si="26"/>
        <v>Monday</v>
      </c>
      <c r="I412" s="1" t="str">
        <f t="shared" si="27"/>
        <v>04</v>
      </c>
      <c r="J412" t="s">
        <v>26</v>
      </c>
      <c r="K412" t="s">
        <v>27</v>
      </c>
      <c r="L412" t="s">
        <v>38</v>
      </c>
      <c r="M412" t="s">
        <v>16</v>
      </c>
      <c r="N412">
        <v>40</v>
      </c>
      <c r="O412">
        <v>625</v>
      </c>
      <c r="P412">
        <v>250000</v>
      </c>
      <c r="Q412">
        <v>100000</v>
      </c>
      <c r="R412">
        <v>0.4</v>
      </c>
      <c r="S412" t="s">
        <v>23</v>
      </c>
      <c r="T412" t="str">
        <f>IF(Table1[[#This Row],[Units Sold]]&gt; 700,"High Units","low Units")</f>
        <v>low Units</v>
      </c>
      <c r="U412">
        <f>SUM(Table1[[#This Row],[Operating Profit]])/SUM(Table1[Operating Profit])*100</f>
        <v>3.0108228060265183E-2</v>
      </c>
      <c r="V412">
        <f>SUM(Table1[[#This Row],[Price per Unit]]*Table1[[#This Row],[Units Sold]])</f>
        <v>25000</v>
      </c>
      <c r="W412">
        <f>SUM(Table1[[#This Row],[Total Sales]]-Table1[[#This Row],[Operating Profit]])</f>
        <v>150000</v>
      </c>
      <c r="X412">
        <f>SUM(Table1[[#This Row],[Total Sales]]-Table1[[#This Row],[Cost]])</f>
        <v>100000</v>
      </c>
      <c r="Y412">
        <f>SUM(Table1[[#This Row],[profit/loss]])/SUM(Table1[profit/loss])</f>
        <v>3.0108228060265183E-4</v>
      </c>
    </row>
    <row r="413" spans="1:25" x14ac:dyDescent="0.3">
      <c r="A413" t="s">
        <v>25</v>
      </c>
      <c r="B413" t="s">
        <v>23</v>
      </c>
      <c r="C413">
        <v>1197831</v>
      </c>
      <c r="D413" s="9">
        <v>44474</v>
      </c>
      <c r="E413" s="8" t="str">
        <f>TEXT(Table1[[#This Row],[Invoice Date]],"dd-mm-yyyy")</f>
        <v>05-10-2021</v>
      </c>
      <c r="F413" s="1" t="str">
        <f t="shared" si="24"/>
        <v>October</v>
      </c>
      <c r="G413" s="1" t="str">
        <f t="shared" si="25"/>
        <v>2021</v>
      </c>
      <c r="H413" s="1" t="str">
        <f t="shared" si="26"/>
        <v>Tuesday</v>
      </c>
      <c r="I413" s="1" t="str">
        <f t="shared" si="27"/>
        <v>05</v>
      </c>
      <c r="J413" t="s">
        <v>26</v>
      </c>
      <c r="K413" t="s">
        <v>27</v>
      </c>
      <c r="L413" t="s">
        <v>38</v>
      </c>
      <c r="M413" t="s">
        <v>18</v>
      </c>
      <c r="N413">
        <v>40</v>
      </c>
      <c r="O413">
        <v>625</v>
      </c>
      <c r="P413">
        <v>250000</v>
      </c>
      <c r="Q413">
        <v>100000</v>
      </c>
      <c r="R413">
        <v>0.4</v>
      </c>
      <c r="S413" t="s">
        <v>23</v>
      </c>
      <c r="T413" t="str">
        <f>IF(Table1[[#This Row],[Units Sold]]&gt; 700,"High Units","low Units")</f>
        <v>low Units</v>
      </c>
      <c r="U413">
        <f>SUM(Table1[[#This Row],[Operating Profit]])/SUM(Table1[Operating Profit])*100</f>
        <v>3.0108228060265183E-2</v>
      </c>
      <c r="V413">
        <f>SUM(Table1[[#This Row],[Price per Unit]]*Table1[[#This Row],[Units Sold]])</f>
        <v>25000</v>
      </c>
      <c r="W413">
        <f>SUM(Table1[[#This Row],[Total Sales]]-Table1[[#This Row],[Operating Profit]])</f>
        <v>150000</v>
      </c>
      <c r="X413">
        <f>SUM(Table1[[#This Row],[Total Sales]]-Table1[[#This Row],[Cost]])</f>
        <v>100000</v>
      </c>
      <c r="Y413">
        <f>SUM(Table1[[#This Row],[profit/loss]])/SUM(Table1[profit/loss])</f>
        <v>3.0108228060265183E-4</v>
      </c>
    </row>
    <row r="414" spans="1:25" x14ac:dyDescent="0.3">
      <c r="A414" t="s">
        <v>25</v>
      </c>
      <c r="B414" t="s">
        <v>23</v>
      </c>
      <c r="C414">
        <v>1197831</v>
      </c>
      <c r="D414" s="9">
        <v>44475</v>
      </c>
      <c r="E414" s="8" t="str">
        <f>TEXT(Table1[[#This Row],[Invoice Date]],"dd-mm-yyyy")</f>
        <v>06-10-2021</v>
      </c>
      <c r="F414" s="1" t="str">
        <f t="shared" si="24"/>
        <v>October</v>
      </c>
      <c r="G414" s="1" t="str">
        <f t="shared" si="25"/>
        <v>2021</v>
      </c>
      <c r="H414" s="1" t="str">
        <f t="shared" si="26"/>
        <v>Wednesday</v>
      </c>
      <c r="I414" s="1" t="str">
        <f t="shared" si="27"/>
        <v>06</v>
      </c>
      <c r="J414" t="s">
        <v>26</v>
      </c>
      <c r="K414" t="s">
        <v>27</v>
      </c>
      <c r="L414" t="s">
        <v>38</v>
      </c>
      <c r="M414" t="s">
        <v>19</v>
      </c>
      <c r="N414">
        <v>45</v>
      </c>
      <c r="O414">
        <v>575</v>
      </c>
      <c r="P414">
        <v>258750</v>
      </c>
      <c r="Q414">
        <v>103500</v>
      </c>
      <c r="R414">
        <v>0.4</v>
      </c>
      <c r="S414" t="s">
        <v>23</v>
      </c>
      <c r="T414" t="str">
        <f>IF(Table1[[#This Row],[Units Sold]]&gt; 700,"High Units","low Units")</f>
        <v>low Units</v>
      </c>
      <c r="U414">
        <f>SUM(Table1[[#This Row],[Operating Profit]])/SUM(Table1[Operating Profit])*100</f>
        <v>3.1162016042374462E-2</v>
      </c>
      <c r="V414">
        <f>SUM(Table1[[#This Row],[Price per Unit]]*Table1[[#This Row],[Units Sold]])</f>
        <v>25875</v>
      </c>
      <c r="W414">
        <f>SUM(Table1[[#This Row],[Total Sales]]-Table1[[#This Row],[Operating Profit]])</f>
        <v>155250</v>
      </c>
      <c r="X414">
        <f>SUM(Table1[[#This Row],[Total Sales]]-Table1[[#This Row],[Cost]])</f>
        <v>103500</v>
      </c>
      <c r="Y414">
        <f>SUM(Table1[[#This Row],[profit/loss]])/SUM(Table1[profit/loss])</f>
        <v>3.1162016042374463E-4</v>
      </c>
    </row>
    <row r="415" spans="1:25" x14ac:dyDescent="0.3">
      <c r="A415" t="s">
        <v>25</v>
      </c>
      <c r="B415" t="s">
        <v>23</v>
      </c>
      <c r="C415">
        <v>1197831</v>
      </c>
      <c r="D415" s="9">
        <v>44476</v>
      </c>
      <c r="E415" s="8" t="str">
        <f>TEXT(Table1[[#This Row],[Invoice Date]],"dd-mm-yyyy")</f>
        <v>07-10-2021</v>
      </c>
      <c r="F415" s="1" t="str">
        <f t="shared" si="24"/>
        <v>October</v>
      </c>
      <c r="G415" s="1" t="str">
        <f t="shared" si="25"/>
        <v>2021</v>
      </c>
      <c r="H415" s="1" t="str">
        <f t="shared" si="26"/>
        <v>Thursday</v>
      </c>
      <c r="I415" s="1" t="str">
        <f t="shared" si="27"/>
        <v>07</v>
      </c>
      <c r="J415" t="s">
        <v>26</v>
      </c>
      <c r="K415" t="s">
        <v>27</v>
      </c>
      <c r="L415" t="s">
        <v>38</v>
      </c>
      <c r="M415" t="s">
        <v>20</v>
      </c>
      <c r="N415">
        <v>45</v>
      </c>
      <c r="O415">
        <v>425</v>
      </c>
      <c r="P415">
        <v>191250</v>
      </c>
      <c r="Q415">
        <v>95625</v>
      </c>
      <c r="R415">
        <v>0.5</v>
      </c>
      <c r="S415" t="s">
        <v>23</v>
      </c>
      <c r="T415" t="str">
        <f>IF(Table1[[#This Row],[Units Sold]]&gt; 700,"High Units","low Units")</f>
        <v>low Units</v>
      </c>
      <c r="U415">
        <f>SUM(Table1[[#This Row],[Operating Profit]])/SUM(Table1[Operating Profit])*100</f>
        <v>2.8790993082628582E-2</v>
      </c>
      <c r="V415">
        <f>SUM(Table1[[#This Row],[Price per Unit]]*Table1[[#This Row],[Units Sold]])</f>
        <v>19125</v>
      </c>
      <c r="W415">
        <f>SUM(Table1[[#This Row],[Total Sales]]-Table1[[#This Row],[Operating Profit]])</f>
        <v>95625</v>
      </c>
      <c r="X415">
        <f>SUM(Table1[[#This Row],[Total Sales]]-Table1[[#This Row],[Cost]])</f>
        <v>95625</v>
      </c>
      <c r="Y415">
        <f>SUM(Table1[[#This Row],[profit/loss]])/SUM(Table1[profit/loss])</f>
        <v>2.8790993082628583E-4</v>
      </c>
    </row>
    <row r="416" spans="1:25" x14ac:dyDescent="0.3">
      <c r="A416" t="s">
        <v>25</v>
      </c>
      <c r="B416" t="s">
        <v>23</v>
      </c>
      <c r="C416">
        <v>1197831</v>
      </c>
      <c r="D416" s="9">
        <v>44477</v>
      </c>
      <c r="E416" s="8" t="str">
        <f>TEXT(Table1[[#This Row],[Invoice Date]],"dd-mm-yyyy")</f>
        <v>08-10-2021</v>
      </c>
      <c r="F416" s="1" t="str">
        <f t="shared" si="24"/>
        <v>October</v>
      </c>
      <c r="G416" s="1" t="str">
        <f t="shared" si="25"/>
        <v>2021</v>
      </c>
      <c r="H416" s="1" t="str">
        <f t="shared" si="26"/>
        <v>Friday</v>
      </c>
      <c r="I416" s="1" t="str">
        <f t="shared" si="27"/>
        <v>08</v>
      </c>
      <c r="J416" t="s">
        <v>26</v>
      </c>
      <c r="K416" t="s">
        <v>27</v>
      </c>
      <c r="L416" t="s">
        <v>38</v>
      </c>
      <c r="M416" t="s">
        <v>21</v>
      </c>
      <c r="N416">
        <v>40</v>
      </c>
      <c r="O416">
        <v>400</v>
      </c>
      <c r="P416">
        <v>160000</v>
      </c>
      <c r="Q416">
        <v>56000</v>
      </c>
      <c r="R416">
        <v>0.35</v>
      </c>
      <c r="S416" t="s">
        <v>23</v>
      </c>
      <c r="T416" t="str">
        <f>IF(Table1[[#This Row],[Units Sold]]&gt; 700,"High Units","low Units")</f>
        <v>low Units</v>
      </c>
      <c r="U416">
        <f>SUM(Table1[[#This Row],[Operating Profit]])/SUM(Table1[Operating Profit])*100</f>
        <v>1.6860607713748504E-2</v>
      </c>
      <c r="V416">
        <f>SUM(Table1[[#This Row],[Price per Unit]]*Table1[[#This Row],[Units Sold]])</f>
        <v>16000</v>
      </c>
      <c r="W416">
        <f>SUM(Table1[[#This Row],[Total Sales]]-Table1[[#This Row],[Operating Profit]])</f>
        <v>104000</v>
      </c>
      <c r="X416">
        <f>SUM(Table1[[#This Row],[Total Sales]]-Table1[[#This Row],[Cost]])</f>
        <v>56000</v>
      </c>
      <c r="Y416">
        <f>SUM(Table1[[#This Row],[profit/loss]])/SUM(Table1[profit/loss])</f>
        <v>1.6860607713748503E-4</v>
      </c>
    </row>
    <row r="417" spans="1:25" x14ac:dyDescent="0.3">
      <c r="A417" t="s">
        <v>25</v>
      </c>
      <c r="B417" t="s">
        <v>23</v>
      </c>
      <c r="C417">
        <v>1197831</v>
      </c>
      <c r="D417" s="9">
        <v>44478</v>
      </c>
      <c r="E417" s="8" t="str">
        <f>TEXT(Table1[[#This Row],[Invoice Date]],"dd-mm-yyyy")</f>
        <v>09-10-2021</v>
      </c>
      <c r="F417" s="1" t="str">
        <f t="shared" si="24"/>
        <v>October</v>
      </c>
      <c r="G417" s="1" t="str">
        <f t="shared" si="25"/>
        <v>2021</v>
      </c>
      <c r="H417" s="1" t="str">
        <f t="shared" si="26"/>
        <v>Saturday</v>
      </c>
      <c r="I417" s="1" t="str">
        <f t="shared" si="27"/>
        <v>09</v>
      </c>
      <c r="J417" t="s">
        <v>26</v>
      </c>
      <c r="K417" t="s">
        <v>27</v>
      </c>
      <c r="L417" t="s">
        <v>38</v>
      </c>
      <c r="M417" t="s">
        <v>22</v>
      </c>
      <c r="N417">
        <v>50</v>
      </c>
      <c r="O417">
        <v>575</v>
      </c>
      <c r="P417">
        <v>287500</v>
      </c>
      <c r="Q417">
        <v>158125</v>
      </c>
      <c r="R417">
        <v>0.55000000000000004</v>
      </c>
      <c r="S417" t="s">
        <v>23</v>
      </c>
      <c r="T417" t="str">
        <f>IF(Table1[[#This Row],[Units Sold]]&gt; 700,"High Units","low Units")</f>
        <v>low Units</v>
      </c>
      <c r="U417">
        <f>SUM(Table1[[#This Row],[Operating Profit]])/SUM(Table1[Operating Profit])*100</f>
        <v>4.7608635620294319E-2</v>
      </c>
      <c r="V417">
        <f>SUM(Table1[[#This Row],[Price per Unit]]*Table1[[#This Row],[Units Sold]])</f>
        <v>28750</v>
      </c>
      <c r="W417">
        <f>SUM(Table1[[#This Row],[Total Sales]]-Table1[[#This Row],[Operating Profit]])</f>
        <v>129375</v>
      </c>
      <c r="X417">
        <f>SUM(Table1[[#This Row],[Total Sales]]-Table1[[#This Row],[Cost]])</f>
        <v>158125</v>
      </c>
      <c r="Y417">
        <f>SUM(Table1[[#This Row],[profit/loss]])/SUM(Table1[profit/loss])</f>
        <v>4.7608635620294319E-4</v>
      </c>
    </row>
    <row r="418" spans="1:25" x14ac:dyDescent="0.3">
      <c r="A418" t="s">
        <v>25</v>
      </c>
      <c r="B418" t="s">
        <v>23</v>
      </c>
      <c r="C418">
        <v>1197831</v>
      </c>
      <c r="D418" s="9">
        <v>44479</v>
      </c>
      <c r="E418" s="8" t="str">
        <f>TEXT(Table1[[#This Row],[Invoice Date]],"dd-mm-yyyy")</f>
        <v>10-10-2021</v>
      </c>
      <c r="F418" s="1" t="str">
        <f t="shared" si="24"/>
        <v>October</v>
      </c>
      <c r="G418" s="1" t="str">
        <f t="shared" si="25"/>
        <v>2021</v>
      </c>
      <c r="H418" s="1" t="str">
        <f t="shared" si="26"/>
        <v>Sunday</v>
      </c>
      <c r="I418" s="1" t="str">
        <f t="shared" si="27"/>
        <v>10</v>
      </c>
      <c r="J418" t="s">
        <v>26</v>
      </c>
      <c r="K418" t="s">
        <v>27</v>
      </c>
      <c r="L418" t="s">
        <v>38</v>
      </c>
      <c r="M418" t="s">
        <v>16</v>
      </c>
      <c r="N418">
        <v>40</v>
      </c>
      <c r="O418">
        <v>725</v>
      </c>
      <c r="P418">
        <v>290000</v>
      </c>
      <c r="Q418">
        <v>116000</v>
      </c>
      <c r="R418">
        <v>0.4</v>
      </c>
      <c r="S418" t="s">
        <v>23</v>
      </c>
      <c r="T418" t="str">
        <f>IF(Table1[[#This Row],[Units Sold]]&gt; 700,"High Units","low Units")</f>
        <v>High Units</v>
      </c>
      <c r="U418">
        <f>SUM(Table1[[#This Row],[Operating Profit]])/SUM(Table1[Operating Profit])*100</f>
        <v>3.4925544549907615E-2</v>
      </c>
      <c r="V418">
        <f>SUM(Table1[[#This Row],[Price per Unit]]*Table1[[#This Row],[Units Sold]])</f>
        <v>29000</v>
      </c>
      <c r="W418">
        <f>SUM(Table1[[#This Row],[Total Sales]]-Table1[[#This Row],[Operating Profit]])</f>
        <v>174000</v>
      </c>
      <c r="X418">
        <f>SUM(Table1[[#This Row],[Total Sales]]-Table1[[#This Row],[Cost]])</f>
        <v>116000</v>
      </c>
      <c r="Y418">
        <f>SUM(Table1[[#This Row],[profit/loss]])/SUM(Table1[profit/loss])</f>
        <v>3.4925544549907614E-4</v>
      </c>
    </row>
    <row r="419" spans="1:25" x14ac:dyDescent="0.3">
      <c r="A419" t="s">
        <v>25</v>
      </c>
      <c r="B419" t="s">
        <v>23</v>
      </c>
      <c r="C419">
        <v>1197831</v>
      </c>
      <c r="D419" s="9">
        <v>44480</v>
      </c>
      <c r="E419" s="8" t="str">
        <f>TEXT(Table1[[#This Row],[Invoice Date]],"dd-mm-yyyy")</f>
        <v>11-10-2021</v>
      </c>
      <c r="F419" s="1" t="str">
        <f t="shared" si="24"/>
        <v>October</v>
      </c>
      <c r="G419" s="1" t="str">
        <f t="shared" si="25"/>
        <v>2021</v>
      </c>
      <c r="H419" s="1" t="str">
        <f t="shared" si="26"/>
        <v>Monday</v>
      </c>
      <c r="I419" s="1" t="str">
        <f t="shared" si="27"/>
        <v>11</v>
      </c>
      <c r="J419" t="s">
        <v>26</v>
      </c>
      <c r="K419" t="s">
        <v>27</v>
      </c>
      <c r="L419" t="s">
        <v>38</v>
      </c>
      <c r="M419" t="s">
        <v>18</v>
      </c>
      <c r="N419">
        <v>40</v>
      </c>
      <c r="O419">
        <v>725</v>
      </c>
      <c r="P419">
        <v>290000</v>
      </c>
      <c r="Q419">
        <v>116000</v>
      </c>
      <c r="R419">
        <v>0.4</v>
      </c>
      <c r="S419" t="s">
        <v>23</v>
      </c>
      <c r="T419" t="str">
        <f>IF(Table1[[#This Row],[Units Sold]]&gt; 700,"High Units","low Units")</f>
        <v>High Units</v>
      </c>
      <c r="U419">
        <f>SUM(Table1[[#This Row],[Operating Profit]])/SUM(Table1[Operating Profit])*100</f>
        <v>3.4925544549907615E-2</v>
      </c>
      <c r="V419">
        <f>SUM(Table1[[#This Row],[Price per Unit]]*Table1[[#This Row],[Units Sold]])</f>
        <v>29000</v>
      </c>
      <c r="W419">
        <f>SUM(Table1[[#This Row],[Total Sales]]-Table1[[#This Row],[Operating Profit]])</f>
        <v>174000</v>
      </c>
      <c r="X419">
        <f>SUM(Table1[[#This Row],[Total Sales]]-Table1[[#This Row],[Cost]])</f>
        <v>116000</v>
      </c>
      <c r="Y419">
        <f>SUM(Table1[[#This Row],[profit/loss]])/SUM(Table1[profit/loss])</f>
        <v>3.4925544549907614E-4</v>
      </c>
    </row>
    <row r="420" spans="1:25" x14ac:dyDescent="0.3">
      <c r="A420" t="s">
        <v>25</v>
      </c>
      <c r="B420" t="s">
        <v>23</v>
      </c>
      <c r="C420">
        <v>1197831</v>
      </c>
      <c r="D420" s="9">
        <v>44481</v>
      </c>
      <c r="E420" s="8" t="str">
        <f>TEXT(Table1[[#This Row],[Invoice Date]],"dd-mm-yyyy")</f>
        <v>12-10-2021</v>
      </c>
      <c r="F420" s="1" t="str">
        <f t="shared" si="24"/>
        <v>October</v>
      </c>
      <c r="G420" s="1" t="str">
        <f t="shared" si="25"/>
        <v>2021</v>
      </c>
      <c r="H420" s="1" t="str">
        <f t="shared" si="26"/>
        <v>Tuesday</v>
      </c>
      <c r="I420" s="1" t="str">
        <f t="shared" si="27"/>
        <v>12</v>
      </c>
      <c r="J420" t="s">
        <v>26</v>
      </c>
      <c r="K420" t="s">
        <v>27</v>
      </c>
      <c r="L420" t="s">
        <v>38</v>
      </c>
      <c r="M420" t="s">
        <v>19</v>
      </c>
      <c r="N420">
        <v>65</v>
      </c>
      <c r="O420">
        <v>650</v>
      </c>
      <c r="P420">
        <v>422500</v>
      </c>
      <c r="Q420">
        <v>169000</v>
      </c>
      <c r="R420">
        <v>0.4</v>
      </c>
      <c r="S420" t="s">
        <v>23</v>
      </c>
      <c r="T420" t="str">
        <f>IF(Table1[[#This Row],[Units Sold]]&gt; 700,"High Units","low Units")</f>
        <v>low Units</v>
      </c>
      <c r="U420">
        <f>SUM(Table1[[#This Row],[Operating Profit]])/SUM(Table1[Operating Profit])*100</f>
        <v>5.088290542184816E-2</v>
      </c>
      <c r="V420">
        <f>SUM(Table1[[#This Row],[Price per Unit]]*Table1[[#This Row],[Units Sold]])</f>
        <v>42250</v>
      </c>
      <c r="W420">
        <f>SUM(Table1[[#This Row],[Total Sales]]-Table1[[#This Row],[Operating Profit]])</f>
        <v>253500</v>
      </c>
      <c r="X420">
        <f>SUM(Table1[[#This Row],[Total Sales]]-Table1[[#This Row],[Cost]])</f>
        <v>169000</v>
      </c>
      <c r="Y420">
        <f>SUM(Table1[[#This Row],[profit/loss]])/SUM(Table1[profit/loss])</f>
        <v>5.0882905421848162E-4</v>
      </c>
    </row>
    <row r="421" spans="1:25" x14ac:dyDescent="0.3">
      <c r="A421" t="s">
        <v>25</v>
      </c>
      <c r="B421" t="s">
        <v>23</v>
      </c>
      <c r="C421">
        <v>1197831</v>
      </c>
      <c r="D421" s="9">
        <v>44482</v>
      </c>
      <c r="E421" s="8" t="str">
        <f>TEXT(Table1[[#This Row],[Invoice Date]],"dd-mm-yyyy")</f>
        <v>13-10-2021</v>
      </c>
      <c r="F421" s="1" t="str">
        <f t="shared" si="24"/>
        <v>October</v>
      </c>
      <c r="G421" s="1" t="str">
        <f t="shared" si="25"/>
        <v>2021</v>
      </c>
      <c r="H421" s="1" t="str">
        <f t="shared" si="26"/>
        <v>Wednesday</v>
      </c>
      <c r="I421" s="1" t="str">
        <f t="shared" si="27"/>
        <v>13</v>
      </c>
      <c r="J421" t="s">
        <v>26</v>
      </c>
      <c r="K421" t="s">
        <v>27</v>
      </c>
      <c r="L421" t="s">
        <v>38</v>
      </c>
      <c r="M421" t="s">
        <v>20</v>
      </c>
      <c r="N421">
        <v>65</v>
      </c>
      <c r="O421">
        <v>500</v>
      </c>
      <c r="P421">
        <v>325000</v>
      </c>
      <c r="Q421">
        <v>162500</v>
      </c>
      <c r="R421">
        <v>0.5</v>
      </c>
      <c r="S421" t="s">
        <v>23</v>
      </c>
      <c r="T421" t="str">
        <f>IF(Table1[[#This Row],[Units Sold]]&gt; 700,"High Units","low Units")</f>
        <v>low Units</v>
      </c>
      <c r="U421">
        <f>SUM(Table1[[#This Row],[Operating Profit]])/SUM(Table1[Operating Profit])*100</f>
        <v>4.8925870597930923E-2</v>
      </c>
      <c r="V421">
        <f>SUM(Table1[[#This Row],[Price per Unit]]*Table1[[#This Row],[Units Sold]])</f>
        <v>32500</v>
      </c>
      <c r="W421">
        <f>SUM(Table1[[#This Row],[Total Sales]]-Table1[[#This Row],[Operating Profit]])</f>
        <v>162500</v>
      </c>
      <c r="X421">
        <f>SUM(Table1[[#This Row],[Total Sales]]-Table1[[#This Row],[Cost]])</f>
        <v>162500</v>
      </c>
      <c r="Y421">
        <f>SUM(Table1[[#This Row],[profit/loss]])/SUM(Table1[profit/loss])</f>
        <v>4.892587059793092E-4</v>
      </c>
    </row>
    <row r="422" spans="1:25" x14ac:dyDescent="0.3">
      <c r="A422" t="s">
        <v>25</v>
      </c>
      <c r="B422" t="s">
        <v>23</v>
      </c>
      <c r="C422">
        <v>1197831</v>
      </c>
      <c r="D422" s="9">
        <v>44483</v>
      </c>
      <c r="E422" s="8" t="str">
        <f>TEXT(Table1[[#This Row],[Invoice Date]],"dd-mm-yyyy")</f>
        <v>14-10-2021</v>
      </c>
      <c r="F422" s="1" t="str">
        <f t="shared" si="24"/>
        <v>October</v>
      </c>
      <c r="G422" s="1" t="str">
        <f t="shared" si="25"/>
        <v>2021</v>
      </c>
      <c r="H422" s="1" t="str">
        <f t="shared" si="26"/>
        <v>Thursday</v>
      </c>
      <c r="I422" s="1" t="str">
        <f t="shared" si="27"/>
        <v>14</v>
      </c>
      <c r="J422" t="s">
        <v>26</v>
      </c>
      <c r="K422" t="s">
        <v>27</v>
      </c>
      <c r="L422" t="s">
        <v>38</v>
      </c>
      <c r="M422" t="s">
        <v>21</v>
      </c>
      <c r="N422">
        <v>60</v>
      </c>
      <c r="O422">
        <v>475</v>
      </c>
      <c r="P422">
        <v>285000</v>
      </c>
      <c r="Q422">
        <v>99750</v>
      </c>
      <c r="R422">
        <v>0.35</v>
      </c>
      <c r="S422" t="s">
        <v>23</v>
      </c>
      <c r="T422" t="str">
        <f>IF(Table1[[#This Row],[Units Sold]]&gt; 700,"High Units","low Units")</f>
        <v>low Units</v>
      </c>
      <c r="U422">
        <f>SUM(Table1[[#This Row],[Operating Profit]])/SUM(Table1[Operating Profit])*100</f>
        <v>3.0032957490114521E-2</v>
      </c>
      <c r="V422">
        <f>SUM(Table1[[#This Row],[Price per Unit]]*Table1[[#This Row],[Units Sold]])</f>
        <v>28500</v>
      </c>
      <c r="W422">
        <f>SUM(Table1[[#This Row],[Total Sales]]-Table1[[#This Row],[Operating Profit]])</f>
        <v>185250</v>
      </c>
      <c r="X422">
        <f>SUM(Table1[[#This Row],[Total Sales]]-Table1[[#This Row],[Cost]])</f>
        <v>99750</v>
      </c>
      <c r="Y422">
        <f>SUM(Table1[[#This Row],[profit/loss]])/SUM(Table1[profit/loss])</f>
        <v>3.0032957490114519E-4</v>
      </c>
    </row>
    <row r="423" spans="1:25" x14ac:dyDescent="0.3">
      <c r="A423" t="s">
        <v>25</v>
      </c>
      <c r="B423" t="s">
        <v>23</v>
      </c>
      <c r="C423">
        <v>1197831</v>
      </c>
      <c r="D423" s="9">
        <v>44484</v>
      </c>
      <c r="E423" s="8" t="str">
        <f>TEXT(Table1[[#This Row],[Invoice Date]],"dd-mm-yyyy")</f>
        <v>15-10-2021</v>
      </c>
      <c r="F423" s="1" t="str">
        <f t="shared" si="24"/>
        <v>October</v>
      </c>
      <c r="G423" s="1" t="str">
        <f t="shared" si="25"/>
        <v>2021</v>
      </c>
      <c r="H423" s="1" t="str">
        <f t="shared" si="26"/>
        <v>Friday</v>
      </c>
      <c r="I423" s="1" t="str">
        <f t="shared" si="27"/>
        <v>15</v>
      </c>
      <c r="J423" t="s">
        <v>26</v>
      </c>
      <c r="K423" t="s">
        <v>27</v>
      </c>
      <c r="L423" t="s">
        <v>38</v>
      </c>
      <c r="M423" t="s">
        <v>22</v>
      </c>
      <c r="N423">
        <v>70</v>
      </c>
      <c r="O423">
        <v>675</v>
      </c>
      <c r="P423">
        <v>472500</v>
      </c>
      <c r="Q423">
        <v>259875</v>
      </c>
      <c r="R423">
        <v>0.55000000000000004</v>
      </c>
      <c r="S423" t="s">
        <v>23</v>
      </c>
      <c r="T423" t="str">
        <f>IF(Table1[[#This Row],[Units Sold]]&gt; 700,"High Units","low Units")</f>
        <v>low Units</v>
      </c>
      <c r="U423">
        <f>SUM(Table1[[#This Row],[Operating Profit]])/SUM(Table1[Operating Profit])*100</f>
        <v>7.8243757671614136E-2</v>
      </c>
      <c r="V423">
        <f>SUM(Table1[[#This Row],[Price per Unit]]*Table1[[#This Row],[Units Sold]])</f>
        <v>47250</v>
      </c>
      <c r="W423">
        <f>SUM(Table1[[#This Row],[Total Sales]]-Table1[[#This Row],[Operating Profit]])</f>
        <v>212625</v>
      </c>
      <c r="X423">
        <f>SUM(Table1[[#This Row],[Total Sales]]-Table1[[#This Row],[Cost]])</f>
        <v>259875</v>
      </c>
      <c r="Y423">
        <f>SUM(Table1[[#This Row],[profit/loss]])/SUM(Table1[profit/loss])</f>
        <v>7.824375767161414E-4</v>
      </c>
    </row>
    <row r="424" spans="1:25" x14ac:dyDescent="0.3">
      <c r="A424" t="s">
        <v>25</v>
      </c>
      <c r="B424" t="s">
        <v>23</v>
      </c>
      <c r="C424">
        <v>1197831</v>
      </c>
      <c r="D424" s="9">
        <v>44485</v>
      </c>
      <c r="E424" s="8" t="str">
        <f>TEXT(Table1[[#This Row],[Invoice Date]],"dd-mm-yyyy")</f>
        <v>16-10-2021</v>
      </c>
      <c r="F424" s="1" t="str">
        <f t="shared" si="24"/>
        <v>October</v>
      </c>
      <c r="G424" s="1" t="str">
        <f t="shared" si="25"/>
        <v>2021</v>
      </c>
      <c r="H424" s="1" t="str">
        <f t="shared" si="26"/>
        <v>Saturday</v>
      </c>
      <c r="I424" s="1" t="str">
        <f t="shared" si="27"/>
        <v>16</v>
      </c>
      <c r="J424" t="s">
        <v>26</v>
      </c>
      <c r="K424" t="s">
        <v>27</v>
      </c>
      <c r="L424" t="s">
        <v>38</v>
      </c>
      <c r="M424" t="s">
        <v>16</v>
      </c>
      <c r="N424">
        <v>60</v>
      </c>
      <c r="O424">
        <v>825</v>
      </c>
      <c r="P424">
        <v>495000</v>
      </c>
      <c r="Q424">
        <v>198000</v>
      </c>
      <c r="R424">
        <v>0.4</v>
      </c>
      <c r="S424" t="s">
        <v>23</v>
      </c>
      <c r="T424" t="str">
        <f>IF(Table1[[#This Row],[Units Sold]]&gt; 700,"High Units","low Units")</f>
        <v>High Units</v>
      </c>
      <c r="U424">
        <f>SUM(Table1[[#This Row],[Operating Profit]])/SUM(Table1[Operating Profit])*100</f>
        <v>5.9614291559325065E-2</v>
      </c>
      <c r="V424">
        <f>SUM(Table1[[#This Row],[Price per Unit]]*Table1[[#This Row],[Units Sold]])</f>
        <v>49500</v>
      </c>
      <c r="W424">
        <f>SUM(Table1[[#This Row],[Total Sales]]-Table1[[#This Row],[Operating Profit]])</f>
        <v>297000</v>
      </c>
      <c r="X424">
        <f>SUM(Table1[[#This Row],[Total Sales]]-Table1[[#This Row],[Cost]])</f>
        <v>198000</v>
      </c>
      <c r="Y424">
        <f>SUM(Table1[[#This Row],[profit/loss]])/SUM(Table1[profit/loss])</f>
        <v>5.9614291559325066E-4</v>
      </c>
    </row>
    <row r="425" spans="1:25" x14ac:dyDescent="0.3">
      <c r="A425" t="s">
        <v>25</v>
      </c>
      <c r="B425" t="s">
        <v>23</v>
      </c>
      <c r="C425">
        <v>1197831</v>
      </c>
      <c r="D425" s="9">
        <v>44486</v>
      </c>
      <c r="E425" s="8" t="str">
        <f>TEXT(Table1[[#This Row],[Invoice Date]],"dd-mm-yyyy")</f>
        <v>17-10-2021</v>
      </c>
      <c r="F425" s="1" t="str">
        <f t="shared" si="24"/>
        <v>October</v>
      </c>
      <c r="G425" s="1" t="str">
        <f t="shared" si="25"/>
        <v>2021</v>
      </c>
      <c r="H425" s="1" t="str">
        <f t="shared" si="26"/>
        <v>Sunday</v>
      </c>
      <c r="I425" s="1" t="str">
        <f t="shared" si="27"/>
        <v>17</v>
      </c>
      <c r="J425" t="s">
        <v>26</v>
      </c>
      <c r="K425" t="s">
        <v>27</v>
      </c>
      <c r="L425" t="s">
        <v>38</v>
      </c>
      <c r="M425" t="s">
        <v>18</v>
      </c>
      <c r="N425">
        <v>60</v>
      </c>
      <c r="O425">
        <v>825</v>
      </c>
      <c r="P425">
        <v>495000</v>
      </c>
      <c r="Q425">
        <v>198000</v>
      </c>
      <c r="R425">
        <v>0.4</v>
      </c>
      <c r="S425" t="s">
        <v>23</v>
      </c>
      <c r="T425" t="str">
        <f>IF(Table1[[#This Row],[Units Sold]]&gt; 700,"High Units","low Units")</f>
        <v>High Units</v>
      </c>
      <c r="U425">
        <f>SUM(Table1[[#This Row],[Operating Profit]])/SUM(Table1[Operating Profit])*100</f>
        <v>5.9614291559325065E-2</v>
      </c>
      <c r="V425">
        <f>SUM(Table1[[#This Row],[Price per Unit]]*Table1[[#This Row],[Units Sold]])</f>
        <v>49500</v>
      </c>
      <c r="W425">
        <f>SUM(Table1[[#This Row],[Total Sales]]-Table1[[#This Row],[Operating Profit]])</f>
        <v>297000</v>
      </c>
      <c r="X425">
        <f>SUM(Table1[[#This Row],[Total Sales]]-Table1[[#This Row],[Cost]])</f>
        <v>198000</v>
      </c>
      <c r="Y425">
        <f>SUM(Table1[[#This Row],[profit/loss]])/SUM(Table1[profit/loss])</f>
        <v>5.9614291559325066E-4</v>
      </c>
    </row>
    <row r="426" spans="1:25" x14ac:dyDescent="0.3">
      <c r="A426" t="s">
        <v>25</v>
      </c>
      <c r="B426" t="s">
        <v>23</v>
      </c>
      <c r="C426">
        <v>1197831</v>
      </c>
      <c r="D426" s="9">
        <v>44487</v>
      </c>
      <c r="E426" s="8" t="str">
        <f>TEXT(Table1[[#This Row],[Invoice Date]],"dd-mm-yyyy")</f>
        <v>18-10-2021</v>
      </c>
      <c r="F426" s="1" t="str">
        <f t="shared" si="24"/>
        <v>October</v>
      </c>
      <c r="G426" s="1" t="str">
        <f t="shared" si="25"/>
        <v>2021</v>
      </c>
      <c r="H426" s="1" t="str">
        <f t="shared" si="26"/>
        <v>Monday</v>
      </c>
      <c r="I426" s="1" t="str">
        <f t="shared" si="27"/>
        <v>18</v>
      </c>
      <c r="J426" t="s">
        <v>26</v>
      </c>
      <c r="K426" t="s">
        <v>27</v>
      </c>
      <c r="L426" t="s">
        <v>38</v>
      </c>
      <c r="M426" t="s">
        <v>19</v>
      </c>
      <c r="N426">
        <v>65</v>
      </c>
      <c r="O426">
        <v>725</v>
      </c>
      <c r="P426">
        <v>471250</v>
      </c>
      <c r="Q426">
        <v>188500</v>
      </c>
      <c r="R426">
        <v>0.4</v>
      </c>
      <c r="S426" t="s">
        <v>23</v>
      </c>
      <c r="T426" t="str">
        <f>IF(Table1[[#This Row],[Units Sold]]&gt; 700,"High Units","low Units")</f>
        <v>High Units</v>
      </c>
      <c r="U426">
        <f>SUM(Table1[[#This Row],[Operating Profit]])/SUM(Table1[Operating Profit])*100</f>
        <v>5.6754009893599869E-2</v>
      </c>
      <c r="V426">
        <f>SUM(Table1[[#This Row],[Price per Unit]]*Table1[[#This Row],[Units Sold]])</f>
        <v>47125</v>
      </c>
      <c r="W426">
        <f>SUM(Table1[[#This Row],[Total Sales]]-Table1[[#This Row],[Operating Profit]])</f>
        <v>282750</v>
      </c>
      <c r="X426">
        <f>SUM(Table1[[#This Row],[Total Sales]]-Table1[[#This Row],[Cost]])</f>
        <v>188500</v>
      </c>
      <c r="Y426">
        <f>SUM(Table1[[#This Row],[profit/loss]])/SUM(Table1[profit/loss])</f>
        <v>5.6754009893599867E-4</v>
      </c>
    </row>
    <row r="427" spans="1:25" x14ac:dyDescent="0.3">
      <c r="A427" t="s">
        <v>25</v>
      </c>
      <c r="B427" t="s">
        <v>23</v>
      </c>
      <c r="C427">
        <v>1197831</v>
      </c>
      <c r="D427" s="9">
        <v>44488</v>
      </c>
      <c r="E427" s="8" t="str">
        <f>TEXT(Table1[[#This Row],[Invoice Date]],"dd-mm-yyyy")</f>
        <v>19-10-2021</v>
      </c>
      <c r="F427" s="1" t="str">
        <f t="shared" si="24"/>
        <v>October</v>
      </c>
      <c r="G427" s="1" t="str">
        <f t="shared" si="25"/>
        <v>2021</v>
      </c>
      <c r="H427" s="1" t="str">
        <f t="shared" si="26"/>
        <v>Tuesday</v>
      </c>
      <c r="I427" s="1" t="str">
        <f t="shared" si="27"/>
        <v>19</v>
      </c>
      <c r="J427" t="s">
        <v>26</v>
      </c>
      <c r="K427" t="s">
        <v>27</v>
      </c>
      <c r="L427" t="s">
        <v>38</v>
      </c>
      <c r="M427" t="s">
        <v>20</v>
      </c>
      <c r="N427">
        <v>65</v>
      </c>
      <c r="O427">
        <v>575</v>
      </c>
      <c r="P427">
        <v>373750</v>
      </c>
      <c r="Q427">
        <v>186875</v>
      </c>
      <c r="R427">
        <v>0.5</v>
      </c>
      <c r="S427" t="s">
        <v>23</v>
      </c>
      <c r="T427" t="str">
        <f>IF(Table1[[#This Row],[Units Sold]]&gt; 700,"High Units","low Units")</f>
        <v>low Units</v>
      </c>
      <c r="U427">
        <f>SUM(Table1[[#This Row],[Operating Profit]])/SUM(Table1[Operating Profit])*100</f>
        <v>5.626475118762056E-2</v>
      </c>
      <c r="V427">
        <f>SUM(Table1[[#This Row],[Price per Unit]]*Table1[[#This Row],[Units Sold]])</f>
        <v>37375</v>
      </c>
      <c r="W427">
        <f>SUM(Table1[[#This Row],[Total Sales]]-Table1[[#This Row],[Operating Profit]])</f>
        <v>186875</v>
      </c>
      <c r="X427">
        <f>SUM(Table1[[#This Row],[Total Sales]]-Table1[[#This Row],[Cost]])</f>
        <v>186875</v>
      </c>
      <c r="Y427">
        <f>SUM(Table1[[#This Row],[profit/loss]])/SUM(Table1[profit/loss])</f>
        <v>5.6264751187620559E-4</v>
      </c>
    </row>
    <row r="428" spans="1:25" x14ac:dyDescent="0.3">
      <c r="A428" t="s">
        <v>25</v>
      </c>
      <c r="B428" t="s">
        <v>23</v>
      </c>
      <c r="C428">
        <v>1197831</v>
      </c>
      <c r="D428" s="9">
        <v>44489</v>
      </c>
      <c r="E428" s="8" t="str">
        <f>TEXT(Table1[[#This Row],[Invoice Date]],"dd-mm-yyyy")</f>
        <v>20-10-2021</v>
      </c>
      <c r="F428" s="1" t="str">
        <f t="shared" si="24"/>
        <v>October</v>
      </c>
      <c r="G428" s="1" t="str">
        <f t="shared" si="25"/>
        <v>2021</v>
      </c>
      <c r="H428" s="1" t="str">
        <f t="shared" si="26"/>
        <v>Wednesday</v>
      </c>
      <c r="I428" s="1" t="str">
        <f t="shared" si="27"/>
        <v>20</v>
      </c>
      <c r="J428" t="s">
        <v>26</v>
      </c>
      <c r="K428" t="s">
        <v>27</v>
      </c>
      <c r="L428" t="s">
        <v>38</v>
      </c>
      <c r="M428" t="s">
        <v>21</v>
      </c>
      <c r="N428">
        <v>60</v>
      </c>
      <c r="O428">
        <v>525</v>
      </c>
      <c r="P428">
        <v>315000</v>
      </c>
      <c r="Q428">
        <v>110250</v>
      </c>
      <c r="R428">
        <v>0.35</v>
      </c>
      <c r="S428" t="s">
        <v>23</v>
      </c>
      <c r="T428" t="str">
        <f>IF(Table1[[#This Row],[Units Sold]]&gt; 700,"High Units","low Units")</f>
        <v>low Units</v>
      </c>
      <c r="U428">
        <f>SUM(Table1[[#This Row],[Operating Profit]])/SUM(Table1[Operating Profit])*100</f>
        <v>3.319432143644236E-2</v>
      </c>
      <c r="V428">
        <f>SUM(Table1[[#This Row],[Price per Unit]]*Table1[[#This Row],[Units Sold]])</f>
        <v>31500</v>
      </c>
      <c r="W428">
        <f>SUM(Table1[[#This Row],[Total Sales]]-Table1[[#This Row],[Operating Profit]])</f>
        <v>204750</v>
      </c>
      <c r="X428">
        <f>SUM(Table1[[#This Row],[Total Sales]]-Table1[[#This Row],[Cost]])</f>
        <v>110250</v>
      </c>
      <c r="Y428">
        <f>SUM(Table1[[#This Row],[profit/loss]])/SUM(Table1[profit/loss])</f>
        <v>3.3194321436442364E-4</v>
      </c>
    </row>
    <row r="429" spans="1:25" x14ac:dyDescent="0.3">
      <c r="A429" t="s">
        <v>25</v>
      </c>
      <c r="B429" t="s">
        <v>23</v>
      </c>
      <c r="C429">
        <v>1197831</v>
      </c>
      <c r="D429" s="9">
        <v>44490</v>
      </c>
      <c r="E429" s="8" t="str">
        <f>TEXT(Table1[[#This Row],[Invoice Date]],"dd-mm-yyyy")</f>
        <v>21-10-2021</v>
      </c>
      <c r="F429" s="1" t="str">
        <f t="shared" si="24"/>
        <v>October</v>
      </c>
      <c r="G429" s="1" t="str">
        <f t="shared" si="25"/>
        <v>2021</v>
      </c>
      <c r="H429" s="1" t="str">
        <f t="shared" si="26"/>
        <v>Thursday</v>
      </c>
      <c r="I429" s="1" t="str">
        <f t="shared" si="27"/>
        <v>21</v>
      </c>
      <c r="J429" t="s">
        <v>26</v>
      </c>
      <c r="K429" t="s">
        <v>27</v>
      </c>
      <c r="L429" t="s">
        <v>38</v>
      </c>
      <c r="M429" t="s">
        <v>22</v>
      </c>
      <c r="N429">
        <v>70</v>
      </c>
      <c r="O429">
        <v>775</v>
      </c>
      <c r="P429">
        <v>542500</v>
      </c>
      <c r="Q429">
        <v>298375</v>
      </c>
      <c r="R429">
        <v>0.55000000000000004</v>
      </c>
      <c r="S429" t="s">
        <v>23</v>
      </c>
      <c r="T429" t="str">
        <f>IF(Table1[[#This Row],[Units Sold]]&gt; 700,"High Units","low Units")</f>
        <v>High Units</v>
      </c>
      <c r="U429">
        <f>SUM(Table1[[#This Row],[Operating Profit]])/SUM(Table1[Operating Profit])*100</f>
        <v>8.9835425474816238E-2</v>
      </c>
      <c r="V429">
        <f>SUM(Table1[[#This Row],[Price per Unit]]*Table1[[#This Row],[Units Sold]])</f>
        <v>54250</v>
      </c>
      <c r="W429">
        <f>SUM(Table1[[#This Row],[Total Sales]]-Table1[[#This Row],[Operating Profit]])</f>
        <v>244125</v>
      </c>
      <c r="X429">
        <f>SUM(Table1[[#This Row],[Total Sales]]-Table1[[#This Row],[Cost]])</f>
        <v>298375</v>
      </c>
      <c r="Y429">
        <f>SUM(Table1[[#This Row],[profit/loss]])/SUM(Table1[profit/loss])</f>
        <v>8.9835425474816242E-4</v>
      </c>
    </row>
    <row r="430" spans="1:25" x14ac:dyDescent="0.3">
      <c r="A430" t="s">
        <v>13</v>
      </c>
      <c r="B430" t="s">
        <v>23</v>
      </c>
      <c r="C430">
        <v>1185732</v>
      </c>
      <c r="D430" s="9">
        <v>44491</v>
      </c>
      <c r="E430" s="8" t="str">
        <f>TEXT(Table1[[#This Row],[Invoice Date]],"dd-mm-yyyy")</f>
        <v>22-10-2021</v>
      </c>
      <c r="F430" s="1" t="str">
        <f t="shared" si="24"/>
        <v>October</v>
      </c>
      <c r="G430" s="1" t="str">
        <f t="shared" si="25"/>
        <v>2021</v>
      </c>
      <c r="H430" s="1" t="str">
        <f t="shared" si="26"/>
        <v>Friday</v>
      </c>
      <c r="I430" s="1" t="str">
        <f t="shared" si="27"/>
        <v>22</v>
      </c>
      <c r="J430" t="s">
        <v>26</v>
      </c>
      <c r="K430" t="s">
        <v>27</v>
      </c>
      <c r="L430" t="s">
        <v>38</v>
      </c>
      <c r="M430" t="s">
        <v>16</v>
      </c>
      <c r="N430">
        <v>45</v>
      </c>
      <c r="O430">
        <v>425</v>
      </c>
      <c r="P430">
        <v>191250</v>
      </c>
      <c r="Q430">
        <v>105188</v>
      </c>
      <c r="R430">
        <v>0.55000000000000004</v>
      </c>
      <c r="S430" t="s">
        <v>23</v>
      </c>
      <c r="T430" t="str">
        <f>IF(Table1[[#This Row],[Units Sold]]&gt; 700,"High Units","low Units")</f>
        <v>low Units</v>
      </c>
      <c r="U430">
        <f>SUM(Table1[[#This Row],[Operating Profit]])/SUM(Table1[Operating Profit])*100</f>
        <v>3.1670242932031738E-2</v>
      </c>
      <c r="V430">
        <f>SUM(Table1[[#This Row],[Price per Unit]]*Table1[[#This Row],[Units Sold]])</f>
        <v>19125</v>
      </c>
      <c r="W430">
        <f>SUM(Table1[[#This Row],[Total Sales]]-Table1[[#This Row],[Operating Profit]])</f>
        <v>86062</v>
      </c>
      <c r="X430">
        <f>SUM(Table1[[#This Row],[Total Sales]]-Table1[[#This Row],[Cost]])</f>
        <v>105188</v>
      </c>
      <c r="Y430">
        <f>SUM(Table1[[#This Row],[profit/loss]])/SUM(Table1[profit/loss])</f>
        <v>3.1670242932031739E-4</v>
      </c>
    </row>
    <row r="431" spans="1:25" x14ac:dyDescent="0.3">
      <c r="A431" t="s">
        <v>13</v>
      </c>
      <c r="B431" t="s">
        <v>23</v>
      </c>
      <c r="C431">
        <v>1185732</v>
      </c>
      <c r="D431" s="9">
        <v>44492</v>
      </c>
      <c r="E431" s="8" t="str">
        <f>TEXT(Table1[[#This Row],[Invoice Date]],"dd-mm-yyyy")</f>
        <v>23-10-2021</v>
      </c>
      <c r="F431" s="1" t="str">
        <f t="shared" si="24"/>
        <v>October</v>
      </c>
      <c r="G431" s="1" t="str">
        <f t="shared" si="25"/>
        <v>2021</v>
      </c>
      <c r="H431" s="1" t="str">
        <f t="shared" si="26"/>
        <v>Saturday</v>
      </c>
      <c r="I431" s="1" t="str">
        <f t="shared" si="27"/>
        <v>23</v>
      </c>
      <c r="J431" t="s">
        <v>26</v>
      </c>
      <c r="K431" t="s">
        <v>27</v>
      </c>
      <c r="L431" t="s">
        <v>38</v>
      </c>
      <c r="M431" t="s">
        <v>18</v>
      </c>
      <c r="N431">
        <v>45</v>
      </c>
      <c r="O431">
        <v>225</v>
      </c>
      <c r="P431">
        <v>101250</v>
      </c>
      <c r="Q431">
        <v>35438</v>
      </c>
      <c r="R431">
        <v>0.35</v>
      </c>
      <c r="S431" t="s">
        <v>23</v>
      </c>
      <c r="T431" t="str">
        <f>IF(Table1[[#This Row],[Units Sold]]&gt; 700,"High Units","low Units")</f>
        <v>low Units</v>
      </c>
      <c r="U431">
        <f>SUM(Table1[[#This Row],[Operating Profit]])/SUM(Table1[Operating Profit])*100</f>
        <v>1.0669753859996776E-2</v>
      </c>
      <c r="V431">
        <f>SUM(Table1[[#This Row],[Price per Unit]]*Table1[[#This Row],[Units Sold]])</f>
        <v>10125</v>
      </c>
      <c r="W431">
        <f>SUM(Table1[[#This Row],[Total Sales]]-Table1[[#This Row],[Operating Profit]])</f>
        <v>65812</v>
      </c>
      <c r="X431">
        <f>SUM(Table1[[#This Row],[Total Sales]]-Table1[[#This Row],[Cost]])</f>
        <v>35438</v>
      </c>
      <c r="Y431">
        <f>SUM(Table1[[#This Row],[profit/loss]])/SUM(Table1[profit/loss])</f>
        <v>1.0669753859996775E-4</v>
      </c>
    </row>
    <row r="432" spans="1:25" x14ac:dyDescent="0.3">
      <c r="A432" t="s">
        <v>13</v>
      </c>
      <c r="B432" t="s">
        <v>23</v>
      </c>
      <c r="C432">
        <v>1185732</v>
      </c>
      <c r="D432" s="9">
        <v>44493</v>
      </c>
      <c r="E432" s="8" t="str">
        <f>TEXT(Table1[[#This Row],[Invoice Date]],"dd-mm-yyyy")</f>
        <v>24-10-2021</v>
      </c>
      <c r="F432" s="1" t="str">
        <f t="shared" si="24"/>
        <v>October</v>
      </c>
      <c r="G432" s="1" t="str">
        <f t="shared" si="25"/>
        <v>2021</v>
      </c>
      <c r="H432" s="1" t="str">
        <f t="shared" si="26"/>
        <v>Sunday</v>
      </c>
      <c r="I432" s="1" t="str">
        <f t="shared" si="27"/>
        <v>24</v>
      </c>
      <c r="J432" t="s">
        <v>26</v>
      </c>
      <c r="K432" t="s">
        <v>27</v>
      </c>
      <c r="L432" t="s">
        <v>38</v>
      </c>
      <c r="M432" t="s">
        <v>19</v>
      </c>
      <c r="N432">
        <v>35</v>
      </c>
      <c r="O432">
        <v>225</v>
      </c>
      <c r="P432">
        <v>78750</v>
      </c>
      <c r="Q432">
        <v>31500</v>
      </c>
      <c r="R432">
        <v>0.4</v>
      </c>
      <c r="S432" t="s">
        <v>23</v>
      </c>
      <c r="T432" t="str">
        <f>IF(Table1[[#This Row],[Units Sold]]&gt; 700,"High Units","low Units")</f>
        <v>low Units</v>
      </c>
      <c r="U432">
        <f>SUM(Table1[[#This Row],[Operating Profit]])/SUM(Table1[Operating Profit])*100</f>
        <v>9.484091838983532E-3</v>
      </c>
      <c r="V432">
        <f>SUM(Table1[[#This Row],[Price per Unit]]*Table1[[#This Row],[Units Sold]])</f>
        <v>7875</v>
      </c>
      <c r="W432">
        <f>SUM(Table1[[#This Row],[Total Sales]]-Table1[[#This Row],[Operating Profit]])</f>
        <v>47250</v>
      </c>
      <c r="X432">
        <f>SUM(Table1[[#This Row],[Total Sales]]-Table1[[#This Row],[Cost]])</f>
        <v>31500</v>
      </c>
      <c r="Y432">
        <f>SUM(Table1[[#This Row],[profit/loss]])/SUM(Table1[profit/loss])</f>
        <v>9.4840918389835324E-5</v>
      </c>
    </row>
    <row r="433" spans="1:25" x14ac:dyDescent="0.3">
      <c r="A433" t="s">
        <v>13</v>
      </c>
      <c r="B433" t="s">
        <v>23</v>
      </c>
      <c r="C433">
        <v>1185732</v>
      </c>
      <c r="D433" s="9">
        <v>44494</v>
      </c>
      <c r="E433" s="8" t="str">
        <f>TEXT(Table1[[#This Row],[Invoice Date]],"dd-mm-yyyy")</f>
        <v>25-10-2021</v>
      </c>
      <c r="F433" s="1" t="str">
        <f t="shared" si="24"/>
        <v>October</v>
      </c>
      <c r="G433" s="1" t="str">
        <f t="shared" si="25"/>
        <v>2021</v>
      </c>
      <c r="H433" s="1" t="str">
        <f t="shared" si="26"/>
        <v>Monday</v>
      </c>
      <c r="I433" s="1" t="str">
        <f t="shared" si="27"/>
        <v>25</v>
      </c>
      <c r="J433" t="s">
        <v>26</v>
      </c>
      <c r="K433" t="s">
        <v>27</v>
      </c>
      <c r="L433" t="s">
        <v>38</v>
      </c>
      <c r="M433" t="s">
        <v>20</v>
      </c>
      <c r="N433">
        <v>40</v>
      </c>
      <c r="O433">
        <v>75</v>
      </c>
      <c r="P433">
        <v>30000</v>
      </c>
      <c r="Q433">
        <v>12000</v>
      </c>
      <c r="R433">
        <v>0.4</v>
      </c>
      <c r="S433" t="s">
        <v>23</v>
      </c>
      <c r="T433" t="str">
        <f>IF(Table1[[#This Row],[Units Sold]]&gt; 700,"High Units","low Units")</f>
        <v>low Units</v>
      </c>
      <c r="U433">
        <f>SUM(Table1[[#This Row],[Operating Profit]])/SUM(Table1[Operating Profit])*100</f>
        <v>3.612987367231822E-3</v>
      </c>
      <c r="V433">
        <f>SUM(Table1[[#This Row],[Price per Unit]]*Table1[[#This Row],[Units Sold]])</f>
        <v>3000</v>
      </c>
      <c r="W433">
        <f>SUM(Table1[[#This Row],[Total Sales]]-Table1[[#This Row],[Operating Profit]])</f>
        <v>18000</v>
      </c>
      <c r="X433">
        <f>SUM(Table1[[#This Row],[Total Sales]]-Table1[[#This Row],[Cost]])</f>
        <v>12000</v>
      </c>
      <c r="Y433">
        <f>SUM(Table1[[#This Row],[profit/loss]])/SUM(Table1[profit/loss])</f>
        <v>3.612987367231822E-5</v>
      </c>
    </row>
    <row r="434" spans="1:25" x14ac:dyDescent="0.3">
      <c r="A434" t="s">
        <v>13</v>
      </c>
      <c r="B434" t="s">
        <v>23</v>
      </c>
      <c r="C434">
        <v>1185732</v>
      </c>
      <c r="D434" s="9">
        <v>44495</v>
      </c>
      <c r="E434" s="8" t="str">
        <f>TEXT(Table1[[#This Row],[Invoice Date]],"dd-mm-yyyy")</f>
        <v>26-10-2021</v>
      </c>
      <c r="F434" s="1" t="str">
        <f t="shared" si="24"/>
        <v>October</v>
      </c>
      <c r="G434" s="1" t="str">
        <f t="shared" si="25"/>
        <v>2021</v>
      </c>
      <c r="H434" s="1" t="str">
        <f t="shared" si="26"/>
        <v>Tuesday</v>
      </c>
      <c r="I434" s="1" t="str">
        <f t="shared" si="27"/>
        <v>26</v>
      </c>
      <c r="J434" t="s">
        <v>14</v>
      </c>
      <c r="K434" t="s">
        <v>39</v>
      </c>
      <c r="L434" t="s">
        <v>40</v>
      </c>
      <c r="M434" t="s">
        <v>21</v>
      </c>
      <c r="N434">
        <v>55</v>
      </c>
      <c r="O434">
        <v>125</v>
      </c>
      <c r="P434">
        <v>68750</v>
      </c>
      <c r="Q434">
        <v>24063</v>
      </c>
      <c r="R434">
        <v>0.35</v>
      </c>
      <c r="S434" t="s">
        <v>23</v>
      </c>
      <c r="T434" t="str">
        <f>IF(Table1[[#This Row],[Units Sold]]&gt; 700,"High Units","low Units")</f>
        <v>low Units</v>
      </c>
      <c r="U434">
        <f>SUM(Table1[[#This Row],[Operating Profit]])/SUM(Table1[Operating Profit])*100</f>
        <v>7.2449429181416112E-3</v>
      </c>
      <c r="V434">
        <f>SUM(Table1[[#This Row],[Price per Unit]]*Table1[[#This Row],[Units Sold]])</f>
        <v>6875</v>
      </c>
      <c r="W434">
        <f>SUM(Table1[[#This Row],[Total Sales]]-Table1[[#This Row],[Operating Profit]])</f>
        <v>44687</v>
      </c>
      <c r="X434">
        <f>SUM(Table1[[#This Row],[Total Sales]]-Table1[[#This Row],[Cost]])</f>
        <v>24063</v>
      </c>
      <c r="Y434">
        <f>SUM(Table1[[#This Row],[profit/loss]])/SUM(Table1[profit/loss])</f>
        <v>7.2449429181416111E-5</v>
      </c>
    </row>
    <row r="435" spans="1:25" x14ac:dyDescent="0.3">
      <c r="A435" t="s">
        <v>13</v>
      </c>
      <c r="B435" t="s">
        <v>23</v>
      </c>
      <c r="C435">
        <v>1185732</v>
      </c>
      <c r="D435" s="9">
        <v>44496</v>
      </c>
      <c r="E435" s="8" t="str">
        <f>TEXT(Table1[[#This Row],[Invoice Date]],"dd-mm-yyyy")</f>
        <v>27-10-2021</v>
      </c>
      <c r="F435" s="1" t="str">
        <f t="shared" si="24"/>
        <v>October</v>
      </c>
      <c r="G435" s="1" t="str">
        <f t="shared" si="25"/>
        <v>2021</v>
      </c>
      <c r="H435" s="1" t="str">
        <f t="shared" si="26"/>
        <v>Wednesday</v>
      </c>
      <c r="I435" s="1" t="str">
        <f t="shared" si="27"/>
        <v>27</v>
      </c>
      <c r="J435" t="s">
        <v>14</v>
      </c>
      <c r="K435" t="s">
        <v>39</v>
      </c>
      <c r="L435" t="s">
        <v>40</v>
      </c>
      <c r="M435" t="s">
        <v>22</v>
      </c>
      <c r="N435">
        <v>45</v>
      </c>
      <c r="O435">
        <v>225</v>
      </c>
      <c r="P435">
        <v>101250</v>
      </c>
      <c r="Q435">
        <v>30375</v>
      </c>
      <c r="R435">
        <v>0.3</v>
      </c>
      <c r="S435" t="s">
        <v>23</v>
      </c>
      <c r="T435" t="str">
        <f>IF(Table1[[#This Row],[Units Sold]]&gt; 700,"High Units","low Units")</f>
        <v>low Units</v>
      </c>
      <c r="U435">
        <f>SUM(Table1[[#This Row],[Operating Profit]])/SUM(Table1[Operating Profit])*100</f>
        <v>9.1453742733055496E-3</v>
      </c>
      <c r="V435">
        <f>SUM(Table1[[#This Row],[Price per Unit]]*Table1[[#This Row],[Units Sold]])</f>
        <v>10125</v>
      </c>
      <c r="W435">
        <f>SUM(Table1[[#This Row],[Total Sales]]-Table1[[#This Row],[Operating Profit]])</f>
        <v>70875</v>
      </c>
      <c r="X435">
        <f>SUM(Table1[[#This Row],[Total Sales]]-Table1[[#This Row],[Cost]])</f>
        <v>30375</v>
      </c>
      <c r="Y435">
        <f>SUM(Table1[[#This Row],[profit/loss]])/SUM(Table1[profit/loss])</f>
        <v>9.1453742733055499E-5</v>
      </c>
    </row>
    <row r="436" spans="1:25" x14ac:dyDescent="0.3">
      <c r="A436" t="s">
        <v>13</v>
      </c>
      <c r="B436" t="s">
        <v>23</v>
      </c>
      <c r="C436">
        <v>1185732</v>
      </c>
      <c r="D436" s="9">
        <v>44497</v>
      </c>
      <c r="E436" s="8" t="str">
        <f>TEXT(Table1[[#This Row],[Invoice Date]],"dd-mm-yyyy")</f>
        <v>28-10-2021</v>
      </c>
      <c r="F436" s="1" t="str">
        <f t="shared" si="24"/>
        <v>October</v>
      </c>
      <c r="G436" s="1" t="str">
        <f t="shared" si="25"/>
        <v>2021</v>
      </c>
      <c r="H436" s="1" t="str">
        <f t="shared" si="26"/>
        <v>Thursday</v>
      </c>
      <c r="I436" s="1" t="str">
        <f t="shared" si="27"/>
        <v>28</v>
      </c>
      <c r="J436" t="s">
        <v>14</v>
      </c>
      <c r="K436" t="s">
        <v>39</v>
      </c>
      <c r="L436" t="s">
        <v>40</v>
      </c>
      <c r="M436" t="s">
        <v>16</v>
      </c>
      <c r="N436">
        <v>45</v>
      </c>
      <c r="O436">
        <v>475</v>
      </c>
      <c r="P436">
        <v>213750</v>
      </c>
      <c r="Q436">
        <v>117563</v>
      </c>
      <c r="R436">
        <v>0.55000000000000004</v>
      </c>
      <c r="S436" t="s">
        <v>23</v>
      </c>
      <c r="T436" t="str">
        <f>IF(Table1[[#This Row],[Units Sold]]&gt; 700,"High Units","low Units")</f>
        <v>low Units</v>
      </c>
      <c r="U436">
        <f>SUM(Table1[[#This Row],[Operating Profit]])/SUM(Table1[Operating Profit])*100</f>
        <v>3.5396136154489555E-2</v>
      </c>
      <c r="V436">
        <f>SUM(Table1[[#This Row],[Price per Unit]]*Table1[[#This Row],[Units Sold]])</f>
        <v>21375</v>
      </c>
      <c r="W436">
        <f>SUM(Table1[[#This Row],[Total Sales]]-Table1[[#This Row],[Operating Profit]])</f>
        <v>96187</v>
      </c>
      <c r="X436">
        <f>SUM(Table1[[#This Row],[Total Sales]]-Table1[[#This Row],[Cost]])</f>
        <v>117563</v>
      </c>
      <c r="Y436">
        <f>SUM(Table1[[#This Row],[profit/loss]])/SUM(Table1[profit/loss])</f>
        <v>3.5396136154489555E-4</v>
      </c>
    </row>
    <row r="437" spans="1:25" x14ac:dyDescent="0.3">
      <c r="A437" t="s">
        <v>13</v>
      </c>
      <c r="B437" t="s">
        <v>23</v>
      </c>
      <c r="C437">
        <v>1185732</v>
      </c>
      <c r="D437" s="9">
        <v>44498</v>
      </c>
      <c r="E437" s="8" t="str">
        <f>TEXT(Table1[[#This Row],[Invoice Date]],"dd-mm-yyyy")</f>
        <v>29-10-2021</v>
      </c>
      <c r="F437" s="1" t="str">
        <f t="shared" si="24"/>
        <v>October</v>
      </c>
      <c r="G437" s="1" t="str">
        <f t="shared" si="25"/>
        <v>2021</v>
      </c>
      <c r="H437" s="1" t="str">
        <f t="shared" si="26"/>
        <v>Friday</v>
      </c>
      <c r="I437" s="1" t="str">
        <f t="shared" si="27"/>
        <v>29</v>
      </c>
      <c r="J437" t="s">
        <v>14</v>
      </c>
      <c r="K437" t="s">
        <v>39</v>
      </c>
      <c r="L437" t="s">
        <v>40</v>
      </c>
      <c r="M437" t="s">
        <v>18</v>
      </c>
      <c r="N437">
        <v>45</v>
      </c>
      <c r="O437">
        <v>125</v>
      </c>
      <c r="P437">
        <v>56250</v>
      </c>
      <c r="Q437">
        <v>19688</v>
      </c>
      <c r="R437">
        <v>0.35</v>
      </c>
      <c r="S437" t="s">
        <v>23</v>
      </c>
      <c r="T437" t="str">
        <f>IF(Table1[[#This Row],[Units Sold]]&gt; 700,"High Units","low Units")</f>
        <v>low Units</v>
      </c>
      <c r="U437">
        <f>SUM(Table1[[#This Row],[Operating Profit]])/SUM(Table1[Operating Profit])*100</f>
        <v>5.9277079405050098E-3</v>
      </c>
      <c r="V437">
        <f>SUM(Table1[[#This Row],[Price per Unit]]*Table1[[#This Row],[Units Sold]])</f>
        <v>5625</v>
      </c>
      <c r="W437">
        <f>SUM(Table1[[#This Row],[Total Sales]]-Table1[[#This Row],[Operating Profit]])</f>
        <v>36562</v>
      </c>
      <c r="X437">
        <f>SUM(Table1[[#This Row],[Total Sales]]-Table1[[#This Row],[Cost]])</f>
        <v>19688</v>
      </c>
      <c r="Y437">
        <f>SUM(Table1[[#This Row],[profit/loss]])/SUM(Table1[profit/loss])</f>
        <v>5.9277079405050096E-5</v>
      </c>
    </row>
    <row r="438" spans="1:25" x14ac:dyDescent="0.3">
      <c r="A438" t="s">
        <v>13</v>
      </c>
      <c r="B438" t="s">
        <v>23</v>
      </c>
      <c r="C438">
        <v>1185732</v>
      </c>
      <c r="D438" s="9">
        <v>44499</v>
      </c>
      <c r="E438" s="8" t="str">
        <f>TEXT(Table1[[#This Row],[Invoice Date]],"dd-mm-yyyy")</f>
        <v>30-10-2021</v>
      </c>
      <c r="F438" s="1" t="str">
        <f t="shared" si="24"/>
        <v>October</v>
      </c>
      <c r="G438" s="1" t="str">
        <f t="shared" si="25"/>
        <v>2021</v>
      </c>
      <c r="H438" s="1" t="str">
        <f t="shared" si="26"/>
        <v>Saturday</v>
      </c>
      <c r="I438" s="1" t="str">
        <f t="shared" si="27"/>
        <v>30</v>
      </c>
      <c r="J438" t="s">
        <v>14</v>
      </c>
      <c r="K438" t="s">
        <v>39</v>
      </c>
      <c r="L438" t="s">
        <v>40</v>
      </c>
      <c r="M438" t="s">
        <v>19</v>
      </c>
      <c r="N438">
        <v>35</v>
      </c>
      <c r="O438">
        <v>175</v>
      </c>
      <c r="P438">
        <v>61250</v>
      </c>
      <c r="Q438">
        <v>24500</v>
      </c>
      <c r="R438">
        <v>0.4</v>
      </c>
      <c r="S438" t="s">
        <v>23</v>
      </c>
      <c r="T438" t="str">
        <f>IF(Table1[[#This Row],[Units Sold]]&gt; 700,"High Units","low Units")</f>
        <v>low Units</v>
      </c>
      <c r="U438">
        <f>SUM(Table1[[#This Row],[Operating Profit]])/SUM(Table1[Operating Profit])*100</f>
        <v>7.3765158747649707E-3</v>
      </c>
      <c r="V438">
        <f>SUM(Table1[[#This Row],[Price per Unit]]*Table1[[#This Row],[Units Sold]])</f>
        <v>6125</v>
      </c>
      <c r="W438">
        <f>SUM(Table1[[#This Row],[Total Sales]]-Table1[[#This Row],[Operating Profit]])</f>
        <v>36750</v>
      </c>
      <c r="X438">
        <f>SUM(Table1[[#This Row],[Total Sales]]-Table1[[#This Row],[Cost]])</f>
        <v>24500</v>
      </c>
      <c r="Y438">
        <f>SUM(Table1[[#This Row],[profit/loss]])/SUM(Table1[profit/loss])</f>
        <v>7.3765158747649706E-5</v>
      </c>
    </row>
    <row r="439" spans="1:25" x14ac:dyDescent="0.3">
      <c r="A439" t="s">
        <v>13</v>
      </c>
      <c r="B439" t="s">
        <v>23</v>
      </c>
      <c r="C439">
        <v>1185732</v>
      </c>
      <c r="D439" s="9">
        <v>44500</v>
      </c>
      <c r="E439" s="8" t="str">
        <f>TEXT(Table1[[#This Row],[Invoice Date]],"dd-mm-yyyy")</f>
        <v>31-10-2021</v>
      </c>
      <c r="F439" s="1" t="str">
        <f t="shared" si="24"/>
        <v>October</v>
      </c>
      <c r="G439" s="1" t="str">
        <f t="shared" si="25"/>
        <v>2021</v>
      </c>
      <c r="H439" s="1" t="str">
        <f t="shared" si="26"/>
        <v>Sunday</v>
      </c>
      <c r="I439" s="1" t="str">
        <f t="shared" si="27"/>
        <v>31</v>
      </c>
      <c r="J439" t="s">
        <v>14</v>
      </c>
      <c r="K439" t="s">
        <v>39</v>
      </c>
      <c r="L439" t="s">
        <v>40</v>
      </c>
      <c r="M439" t="s">
        <v>20</v>
      </c>
      <c r="N439">
        <v>40</v>
      </c>
      <c r="O439">
        <v>50</v>
      </c>
      <c r="P439">
        <v>20000</v>
      </c>
      <c r="Q439">
        <v>8000</v>
      </c>
      <c r="R439">
        <v>0.4</v>
      </c>
      <c r="S439" t="s">
        <v>23</v>
      </c>
      <c r="T439" t="str">
        <f>IF(Table1[[#This Row],[Units Sold]]&gt; 700,"High Units","low Units")</f>
        <v>low Units</v>
      </c>
      <c r="U439">
        <f>SUM(Table1[[#This Row],[Operating Profit]])/SUM(Table1[Operating Profit])*100</f>
        <v>2.4086582448212147E-3</v>
      </c>
      <c r="V439">
        <f>SUM(Table1[[#This Row],[Price per Unit]]*Table1[[#This Row],[Units Sold]])</f>
        <v>2000</v>
      </c>
      <c r="W439">
        <f>SUM(Table1[[#This Row],[Total Sales]]-Table1[[#This Row],[Operating Profit]])</f>
        <v>12000</v>
      </c>
      <c r="X439">
        <f>SUM(Table1[[#This Row],[Total Sales]]-Table1[[#This Row],[Cost]])</f>
        <v>8000</v>
      </c>
      <c r="Y439">
        <f>SUM(Table1[[#This Row],[profit/loss]])/SUM(Table1[profit/loss])</f>
        <v>2.4086582448212148E-5</v>
      </c>
    </row>
    <row r="440" spans="1:25" x14ac:dyDescent="0.3">
      <c r="A440" t="s">
        <v>13</v>
      </c>
      <c r="B440" t="s">
        <v>23</v>
      </c>
      <c r="C440">
        <v>1185732</v>
      </c>
      <c r="D440" s="9">
        <v>44501</v>
      </c>
      <c r="E440" s="8" t="str">
        <f>TEXT(Table1[[#This Row],[Invoice Date]],"dd-mm-yyyy")</f>
        <v>01-11-2021</v>
      </c>
      <c r="F440" s="1" t="str">
        <f t="shared" si="24"/>
        <v>November</v>
      </c>
      <c r="G440" s="1" t="str">
        <f t="shared" si="25"/>
        <v>2021</v>
      </c>
      <c r="H440" s="1" t="str">
        <f t="shared" si="26"/>
        <v>Monday</v>
      </c>
      <c r="I440" s="1" t="str">
        <f t="shared" si="27"/>
        <v>01</v>
      </c>
      <c r="J440" t="s">
        <v>14</v>
      </c>
      <c r="K440" t="s">
        <v>39</v>
      </c>
      <c r="L440" t="s">
        <v>40</v>
      </c>
      <c r="M440" t="s">
        <v>21</v>
      </c>
      <c r="N440">
        <v>55</v>
      </c>
      <c r="O440">
        <v>125</v>
      </c>
      <c r="P440">
        <v>68750</v>
      </c>
      <c r="Q440">
        <v>24063</v>
      </c>
      <c r="R440">
        <v>0.35</v>
      </c>
      <c r="S440" t="s">
        <v>23</v>
      </c>
      <c r="T440" t="str">
        <f>IF(Table1[[#This Row],[Units Sold]]&gt; 700,"High Units","low Units")</f>
        <v>low Units</v>
      </c>
      <c r="U440">
        <f>SUM(Table1[[#This Row],[Operating Profit]])/SUM(Table1[Operating Profit])*100</f>
        <v>7.2449429181416112E-3</v>
      </c>
      <c r="V440">
        <f>SUM(Table1[[#This Row],[Price per Unit]]*Table1[[#This Row],[Units Sold]])</f>
        <v>6875</v>
      </c>
      <c r="W440">
        <f>SUM(Table1[[#This Row],[Total Sales]]-Table1[[#This Row],[Operating Profit]])</f>
        <v>44687</v>
      </c>
      <c r="X440">
        <f>SUM(Table1[[#This Row],[Total Sales]]-Table1[[#This Row],[Cost]])</f>
        <v>24063</v>
      </c>
      <c r="Y440">
        <f>SUM(Table1[[#This Row],[profit/loss]])/SUM(Table1[profit/loss])</f>
        <v>7.2449429181416111E-5</v>
      </c>
    </row>
    <row r="441" spans="1:25" x14ac:dyDescent="0.3">
      <c r="A441" t="s">
        <v>13</v>
      </c>
      <c r="B441" t="s">
        <v>23</v>
      </c>
      <c r="C441">
        <v>1185732</v>
      </c>
      <c r="D441" s="9">
        <v>44502</v>
      </c>
      <c r="E441" s="8" t="str">
        <f>TEXT(Table1[[#This Row],[Invoice Date]],"dd-mm-yyyy")</f>
        <v>02-11-2021</v>
      </c>
      <c r="F441" s="1" t="str">
        <f t="shared" si="24"/>
        <v>November</v>
      </c>
      <c r="G441" s="1" t="str">
        <f t="shared" si="25"/>
        <v>2021</v>
      </c>
      <c r="H441" s="1" t="str">
        <f t="shared" si="26"/>
        <v>Tuesday</v>
      </c>
      <c r="I441" s="1" t="str">
        <f t="shared" si="27"/>
        <v>02</v>
      </c>
      <c r="J441" t="s">
        <v>14</v>
      </c>
      <c r="K441" t="s">
        <v>39</v>
      </c>
      <c r="L441" t="s">
        <v>40</v>
      </c>
      <c r="M441" t="s">
        <v>22</v>
      </c>
      <c r="N441">
        <v>45</v>
      </c>
      <c r="O441">
        <v>225</v>
      </c>
      <c r="P441">
        <v>101250</v>
      </c>
      <c r="Q441">
        <v>30375</v>
      </c>
      <c r="R441">
        <v>0.3</v>
      </c>
      <c r="S441" t="s">
        <v>23</v>
      </c>
      <c r="T441" t="str">
        <f>IF(Table1[[#This Row],[Units Sold]]&gt; 700,"High Units","low Units")</f>
        <v>low Units</v>
      </c>
      <c r="U441">
        <f>SUM(Table1[[#This Row],[Operating Profit]])/SUM(Table1[Operating Profit])*100</f>
        <v>9.1453742733055496E-3</v>
      </c>
      <c r="V441">
        <f>SUM(Table1[[#This Row],[Price per Unit]]*Table1[[#This Row],[Units Sold]])</f>
        <v>10125</v>
      </c>
      <c r="W441">
        <f>SUM(Table1[[#This Row],[Total Sales]]-Table1[[#This Row],[Operating Profit]])</f>
        <v>70875</v>
      </c>
      <c r="X441">
        <f>SUM(Table1[[#This Row],[Total Sales]]-Table1[[#This Row],[Cost]])</f>
        <v>30375</v>
      </c>
      <c r="Y441">
        <f>SUM(Table1[[#This Row],[profit/loss]])/SUM(Table1[profit/loss])</f>
        <v>9.1453742733055499E-5</v>
      </c>
    </row>
    <row r="442" spans="1:25" x14ac:dyDescent="0.3">
      <c r="A442" t="s">
        <v>13</v>
      </c>
      <c r="B442" t="s">
        <v>23</v>
      </c>
      <c r="C442">
        <v>1185732</v>
      </c>
      <c r="D442" s="9">
        <v>44503</v>
      </c>
      <c r="E442" s="8" t="str">
        <f>TEXT(Table1[[#This Row],[Invoice Date]],"dd-mm-yyyy")</f>
        <v>03-11-2021</v>
      </c>
      <c r="F442" s="1" t="str">
        <f t="shared" si="24"/>
        <v>November</v>
      </c>
      <c r="G442" s="1" t="str">
        <f t="shared" si="25"/>
        <v>2021</v>
      </c>
      <c r="H442" s="1" t="str">
        <f t="shared" si="26"/>
        <v>Wednesday</v>
      </c>
      <c r="I442" s="1" t="str">
        <f t="shared" si="27"/>
        <v>03</v>
      </c>
      <c r="J442" t="s">
        <v>14</v>
      </c>
      <c r="K442" t="s">
        <v>39</v>
      </c>
      <c r="L442" t="s">
        <v>40</v>
      </c>
      <c r="M442" t="s">
        <v>16</v>
      </c>
      <c r="N442">
        <v>50</v>
      </c>
      <c r="O442">
        <v>445</v>
      </c>
      <c r="P442">
        <v>222500</v>
      </c>
      <c r="Q442">
        <v>122375</v>
      </c>
      <c r="R442">
        <v>0.55000000000000004</v>
      </c>
      <c r="S442" t="s">
        <v>23</v>
      </c>
      <c r="T442" t="str">
        <f>IF(Table1[[#This Row],[Units Sold]]&gt; 700,"High Units","low Units")</f>
        <v>low Units</v>
      </c>
      <c r="U442">
        <f>SUM(Table1[[#This Row],[Operating Profit]])/SUM(Table1[Operating Profit])*100</f>
        <v>3.6844944088749512E-2</v>
      </c>
      <c r="V442">
        <f>SUM(Table1[[#This Row],[Price per Unit]]*Table1[[#This Row],[Units Sold]])</f>
        <v>22250</v>
      </c>
      <c r="W442">
        <f>SUM(Table1[[#This Row],[Total Sales]]-Table1[[#This Row],[Operating Profit]])</f>
        <v>100125</v>
      </c>
      <c r="X442">
        <f>SUM(Table1[[#This Row],[Total Sales]]-Table1[[#This Row],[Cost]])</f>
        <v>122375</v>
      </c>
      <c r="Y442">
        <f>SUM(Table1[[#This Row],[profit/loss]])/SUM(Table1[profit/loss])</f>
        <v>3.6844944088749515E-4</v>
      </c>
    </row>
    <row r="443" spans="1:25" x14ac:dyDescent="0.3">
      <c r="A443" t="s">
        <v>13</v>
      </c>
      <c r="B443" t="s">
        <v>23</v>
      </c>
      <c r="C443">
        <v>1185732</v>
      </c>
      <c r="D443" s="9">
        <v>44504</v>
      </c>
      <c r="E443" s="8" t="str">
        <f>TEXT(Table1[[#This Row],[Invoice Date]],"dd-mm-yyyy")</f>
        <v>04-11-2021</v>
      </c>
      <c r="F443" s="1" t="str">
        <f t="shared" si="24"/>
        <v>November</v>
      </c>
      <c r="G443" s="1" t="str">
        <f t="shared" si="25"/>
        <v>2021</v>
      </c>
      <c r="H443" s="1" t="str">
        <f t="shared" si="26"/>
        <v>Thursday</v>
      </c>
      <c r="I443" s="1" t="str">
        <f t="shared" si="27"/>
        <v>04</v>
      </c>
      <c r="J443" t="s">
        <v>14</v>
      </c>
      <c r="K443" t="s">
        <v>39</v>
      </c>
      <c r="L443" t="s">
        <v>40</v>
      </c>
      <c r="M443" t="s">
        <v>18</v>
      </c>
      <c r="N443">
        <v>50</v>
      </c>
      <c r="O443">
        <v>150</v>
      </c>
      <c r="P443">
        <v>75000</v>
      </c>
      <c r="Q443">
        <v>26250</v>
      </c>
      <c r="R443">
        <v>0.35</v>
      </c>
      <c r="S443" t="s">
        <v>23</v>
      </c>
      <c r="T443" t="str">
        <f>IF(Table1[[#This Row],[Units Sold]]&gt; 700,"High Units","low Units")</f>
        <v>low Units</v>
      </c>
      <c r="U443">
        <f>SUM(Table1[[#This Row],[Operating Profit]])/SUM(Table1[Operating Profit])*100</f>
        <v>7.9034098658196106E-3</v>
      </c>
      <c r="V443">
        <f>SUM(Table1[[#This Row],[Price per Unit]]*Table1[[#This Row],[Units Sold]])</f>
        <v>7500</v>
      </c>
      <c r="W443">
        <f>SUM(Table1[[#This Row],[Total Sales]]-Table1[[#This Row],[Operating Profit]])</f>
        <v>48750</v>
      </c>
      <c r="X443">
        <f>SUM(Table1[[#This Row],[Total Sales]]-Table1[[#This Row],[Cost]])</f>
        <v>26250</v>
      </c>
      <c r="Y443">
        <f>SUM(Table1[[#This Row],[profit/loss]])/SUM(Table1[profit/loss])</f>
        <v>7.9034098658196104E-5</v>
      </c>
    </row>
    <row r="444" spans="1:25" x14ac:dyDescent="0.3">
      <c r="A444" t="s">
        <v>13</v>
      </c>
      <c r="B444" t="s">
        <v>23</v>
      </c>
      <c r="C444">
        <v>1185732</v>
      </c>
      <c r="D444" s="9">
        <v>44505</v>
      </c>
      <c r="E444" s="8" t="str">
        <f>TEXT(Table1[[#This Row],[Invoice Date]],"dd-mm-yyyy")</f>
        <v>05-11-2021</v>
      </c>
      <c r="F444" s="1" t="str">
        <f t="shared" si="24"/>
        <v>November</v>
      </c>
      <c r="G444" s="1" t="str">
        <f t="shared" si="25"/>
        <v>2021</v>
      </c>
      <c r="H444" s="1" t="str">
        <f t="shared" si="26"/>
        <v>Friday</v>
      </c>
      <c r="I444" s="1" t="str">
        <f t="shared" si="27"/>
        <v>05</v>
      </c>
      <c r="J444" t="s">
        <v>14</v>
      </c>
      <c r="K444" t="s">
        <v>39</v>
      </c>
      <c r="L444" t="s">
        <v>40</v>
      </c>
      <c r="M444" t="s">
        <v>19</v>
      </c>
      <c r="N444">
        <v>40</v>
      </c>
      <c r="O444">
        <v>175</v>
      </c>
      <c r="P444">
        <v>70000</v>
      </c>
      <c r="Q444">
        <v>28000</v>
      </c>
      <c r="R444">
        <v>0.4</v>
      </c>
      <c r="S444" t="s">
        <v>23</v>
      </c>
      <c r="T444" t="str">
        <f>IF(Table1[[#This Row],[Units Sold]]&gt; 700,"High Units","low Units")</f>
        <v>low Units</v>
      </c>
      <c r="U444">
        <f>SUM(Table1[[#This Row],[Operating Profit]])/SUM(Table1[Operating Profit])*100</f>
        <v>8.4303038568742522E-3</v>
      </c>
      <c r="V444">
        <f>SUM(Table1[[#This Row],[Price per Unit]]*Table1[[#This Row],[Units Sold]])</f>
        <v>7000</v>
      </c>
      <c r="W444">
        <f>SUM(Table1[[#This Row],[Total Sales]]-Table1[[#This Row],[Operating Profit]])</f>
        <v>42000</v>
      </c>
      <c r="X444">
        <f>SUM(Table1[[#This Row],[Total Sales]]-Table1[[#This Row],[Cost]])</f>
        <v>28000</v>
      </c>
      <c r="Y444">
        <f>SUM(Table1[[#This Row],[profit/loss]])/SUM(Table1[profit/loss])</f>
        <v>8.4303038568742515E-5</v>
      </c>
    </row>
    <row r="445" spans="1:25" x14ac:dyDescent="0.3">
      <c r="A445" t="s">
        <v>13</v>
      </c>
      <c r="B445" t="s">
        <v>23</v>
      </c>
      <c r="C445">
        <v>1185732</v>
      </c>
      <c r="D445" s="9">
        <v>44506</v>
      </c>
      <c r="E445" s="8" t="str">
        <f>TEXT(Table1[[#This Row],[Invoice Date]],"dd-mm-yyyy")</f>
        <v>06-11-2021</v>
      </c>
      <c r="F445" s="1" t="str">
        <f t="shared" si="24"/>
        <v>November</v>
      </c>
      <c r="G445" s="1" t="str">
        <f t="shared" si="25"/>
        <v>2021</v>
      </c>
      <c r="H445" s="1" t="str">
        <f t="shared" si="26"/>
        <v>Saturday</v>
      </c>
      <c r="I445" s="1" t="str">
        <f t="shared" si="27"/>
        <v>06</v>
      </c>
      <c r="J445" t="s">
        <v>14</v>
      </c>
      <c r="K445" t="s">
        <v>39</v>
      </c>
      <c r="L445" t="s">
        <v>40</v>
      </c>
      <c r="M445" t="s">
        <v>20</v>
      </c>
      <c r="N445">
        <v>45</v>
      </c>
      <c r="O445">
        <v>25</v>
      </c>
      <c r="P445">
        <v>11250</v>
      </c>
      <c r="Q445">
        <v>4500</v>
      </c>
      <c r="R445">
        <v>0.4</v>
      </c>
      <c r="S445" t="s">
        <v>23</v>
      </c>
      <c r="T445" t="str">
        <f>IF(Table1[[#This Row],[Units Sold]]&gt; 700,"High Units","low Units")</f>
        <v>low Units</v>
      </c>
      <c r="U445">
        <f>SUM(Table1[[#This Row],[Operating Profit]])/SUM(Table1[Operating Profit])*100</f>
        <v>1.3548702627119334E-3</v>
      </c>
      <c r="V445">
        <f>SUM(Table1[[#This Row],[Price per Unit]]*Table1[[#This Row],[Units Sold]])</f>
        <v>1125</v>
      </c>
      <c r="W445">
        <f>SUM(Table1[[#This Row],[Total Sales]]-Table1[[#This Row],[Operating Profit]])</f>
        <v>6750</v>
      </c>
      <c r="X445">
        <f>SUM(Table1[[#This Row],[Total Sales]]-Table1[[#This Row],[Cost]])</f>
        <v>4500</v>
      </c>
      <c r="Y445">
        <f>SUM(Table1[[#This Row],[profit/loss]])/SUM(Table1[profit/loss])</f>
        <v>1.3548702627119333E-5</v>
      </c>
    </row>
    <row r="446" spans="1:25" x14ac:dyDescent="0.3">
      <c r="A446" t="s">
        <v>13</v>
      </c>
      <c r="B446" t="s">
        <v>23</v>
      </c>
      <c r="C446">
        <v>1185732</v>
      </c>
      <c r="D446" s="9">
        <v>44507</v>
      </c>
      <c r="E446" s="8" t="str">
        <f>TEXT(Table1[[#This Row],[Invoice Date]],"dd-mm-yyyy")</f>
        <v>07-11-2021</v>
      </c>
      <c r="F446" s="1" t="str">
        <f t="shared" si="24"/>
        <v>November</v>
      </c>
      <c r="G446" s="1" t="str">
        <f t="shared" si="25"/>
        <v>2021</v>
      </c>
      <c r="H446" s="1" t="str">
        <f t="shared" si="26"/>
        <v>Sunday</v>
      </c>
      <c r="I446" s="1" t="str">
        <f t="shared" si="27"/>
        <v>07</v>
      </c>
      <c r="J446" t="s">
        <v>14</v>
      </c>
      <c r="K446" t="s">
        <v>39</v>
      </c>
      <c r="L446" t="s">
        <v>40</v>
      </c>
      <c r="M446" t="s">
        <v>21</v>
      </c>
      <c r="N446">
        <v>60</v>
      </c>
      <c r="O446">
        <v>75</v>
      </c>
      <c r="P446">
        <v>45000</v>
      </c>
      <c r="Q446">
        <v>13500</v>
      </c>
      <c r="R446">
        <v>0.3</v>
      </c>
      <c r="S446" t="s">
        <v>23</v>
      </c>
      <c r="T446" t="str">
        <f>IF(Table1[[#This Row],[Units Sold]]&gt; 700,"High Units","low Units")</f>
        <v>low Units</v>
      </c>
      <c r="U446">
        <f>SUM(Table1[[#This Row],[Operating Profit]])/SUM(Table1[Operating Profit])*100</f>
        <v>4.0646107881357994E-3</v>
      </c>
      <c r="V446">
        <f>SUM(Table1[[#This Row],[Price per Unit]]*Table1[[#This Row],[Units Sold]])</f>
        <v>4500</v>
      </c>
      <c r="W446">
        <f>SUM(Table1[[#This Row],[Total Sales]]-Table1[[#This Row],[Operating Profit]])</f>
        <v>31500</v>
      </c>
      <c r="X446">
        <f>SUM(Table1[[#This Row],[Total Sales]]-Table1[[#This Row],[Cost]])</f>
        <v>13500</v>
      </c>
      <c r="Y446">
        <f>SUM(Table1[[#This Row],[profit/loss]])/SUM(Table1[profit/loss])</f>
        <v>4.0646107881357998E-5</v>
      </c>
    </row>
    <row r="447" spans="1:25" x14ac:dyDescent="0.3">
      <c r="A447" t="s">
        <v>13</v>
      </c>
      <c r="B447" t="s">
        <v>23</v>
      </c>
      <c r="C447">
        <v>1185732</v>
      </c>
      <c r="D447" s="9">
        <v>44508</v>
      </c>
      <c r="E447" s="8" t="str">
        <f>TEXT(Table1[[#This Row],[Invoice Date]],"dd-mm-yyyy")</f>
        <v>08-11-2021</v>
      </c>
      <c r="F447" s="1" t="str">
        <f t="shared" si="24"/>
        <v>November</v>
      </c>
      <c r="G447" s="1" t="str">
        <f t="shared" si="25"/>
        <v>2021</v>
      </c>
      <c r="H447" s="1" t="str">
        <f t="shared" si="26"/>
        <v>Monday</v>
      </c>
      <c r="I447" s="1" t="str">
        <f t="shared" si="27"/>
        <v>08</v>
      </c>
      <c r="J447" t="s">
        <v>14</v>
      </c>
      <c r="K447" t="s">
        <v>39</v>
      </c>
      <c r="L447" t="s">
        <v>40</v>
      </c>
      <c r="M447" t="s">
        <v>22</v>
      </c>
      <c r="N447">
        <v>50</v>
      </c>
      <c r="O447">
        <v>175</v>
      </c>
      <c r="P447">
        <v>87500</v>
      </c>
      <c r="Q447">
        <v>21875</v>
      </c>
      <c r="R447">
        <v>0.25</v>
      </c>
      <c r="S447" t="s">
        <v>23</v>
      </c>
      <c r="T447" t="str">
        <f>IF(Table1[[#This Row],[Units Sold]]&gt; 700,"High Units","low Units")</f>
        <v>low Units</v>
      </c>
      <c r="U447">
        <f>SUM(Table1[[#This Row],[Operating Profit]])/SUM(Table1[Operating Profit])*100</f>
        <v>6.5861748881830082E-3</v>
      </c>
      <c r="V447">
        <f>SUM(Table1[[#This Row],[Price per Unit]]*Table1[[#This Row],[Units Sold]])</f>
        <v>8750</v>
      </c>
      <c r="W447">
        <f>SUM(Table1[[#This Row],[Total Sales]]-Table1[[#This Row],[Operating Profit]])</f>
        <v>65625</v>
      </c>
      <c r="X447">
        <f>SUM(Table1[[#This Row],[Total Sales]]-Table1[[#This Row],[Cost]])</f>
        <v>21875</v>
      </c>
      <c r="Y447">
        <f>SUM(Table1[[#This Row],[profit/loss]])/SUM(Table1[profit/loss])</f>
        <v>6.5861748881830082E-5</v>
      </c>
    </row>
    <row r="448" spans="1:25" x14ac:dyDescent="0.3">
      <c r="A448" t="s">
        <v>13</v>
      </c>
      <c r="B448" t="s">
        <v>23</v>
      </c>
      <c r="C448">
        <v>1185732</v>
      </c>
      <c r="D448" s="9">
        <v>44509</v>
      </c>
      <c r="E448" s="8" t="str">
        <f>TEXT(Table1[[#This Row],[Invoice Date]],"dd-mm-yyyy")</f>
        <v>09-11-2021</v>
      </c>
      <c r="F448" s="1" t="str">
        <f t="shared" si="24"/>
        <v>November</v>
      </c>
      <c r="G448" s="1" t="str">
        <f t="shared" si="25"/>
        <v>2021</v>
      </c>
      <c r="H448" s="1" t="str">
        <f t="shared" si="26"/>
        <v>Tuesday</v>
      </c>
      <c r="I448" s="1" t="str">
        <f t="shared" si="27"/>
        <v>09</v>
      </c>
      <c r="J448" t="s">
        <v>14</v>
      </c>
      <c r="K448" t="s">
        <v>39</v>
      </c>
      <c r="L448" t="s">
        <v>40</v>
      </c>
      <c r="M448" t="s">
        <v>16</v>
      </c>
      <c r="N448">
        <v>50</v>
      </c>
      <c r="O448">
        <v>450</v>
      </c>
      <c r="P448">
        <v>225000</v>
      </c>
      <c r="Q448">
        <v>112500</v>
      </c>
      <c r="R448">
        <v>0.5</v>
      </c>
      <c r="S448" t="s">
        <v>23</v>
      </c>
      <c r="T448" t="str">
        <f>IF(Table1[[#This Row],[Units Sold]]&gt; 700,"High Units","low Units")</f>
        <v>low Units</v>
      </c>
      <c r="U448">
        <f>SUM(Table1[[#This Row],[Operating Profit]])/SUM(Table1[Operating Profit])*100</f>
        <v>3.3871756567798325E-2</v>
      </c>
      <c r="V448">
        <f>SUM(Table1[[#This Row],[Price per Unit]]*Table1[[#This Row],[Units Sold]])</f>
        <v>22500</v>
      </c>
      <c r="W448">
        <f>SUM(Table1[[#This Row],[Total Sales]]-Table1[[#This Row],[Operating Profit]])</f>
        <v>112500</v>
      </c>
      <c r="X448">
        <f>SUM(Table1[[#This Row],[Total Sales]]-Table1[[#This Row],[Cost]])</f>
        <v>112500</v>
      </c>
      <c r="Y448">
        <f>SUM(Table1[[#This Row],[profit/loss]])/SUM(Table1[profit/loss])</f>
        <v>3.3871756567798329E-4</v>
      </c>
    </row>
    <row r="449" spans="1:25" x14ac:dyDescent="0.3">
      <c r="A449" t="s">
        <v>13</v>
      </c>
      <c r="B449" t="s">
        <v>23</v>
      </c>
      <c r="C449">
        <v>1185732</v>
      </c>
      <c r="D449" s="9">
        <v>44510</v>
      </c>
      <c r="E449" s="8" t="str">
        <f>TEXT(Table1[[#This Row],[Invoice Date]],"dd-mm-yyyy")</f>
        <v>10-11-2021</v>
      </c>
      <c r="F449" s="1" t="str">
        <f t="shared" si="24"/>
        <v>November</v>
      </c>
      <c r="G449" s="1" t="str">
        <f t="shared" si="25"/>
        <v>2021</v>
      </c>
      <c r="H449" s="1" t="str">
        <f t="shared" si="26"/>
        <v>Wednesday</v>
      </c>
      <c r="I449" s="1" t="str">
        <f t="shared" si="27"/>
        <v>10</v>
      </c>
      <c r="J449" t="s">
        <v>14</v>
      </c>
      <c r="K449" t="s">
        <v>39</v>
      </c>
      <c r="L449" t="s">
        <v>40</v>
      </c>
      <c r="M449" t="s">
        <v>18</v>
      </c>
      <c r="N449">
        <v>50</v>
      </c>
      <c r="O449">
        <v>150</v>
      </c>
      <c r="P449">
        <v>75000</v>
      </c>
      <c r="Q449">
        <v>22500</v>
      </c>
      <c r="R449">
        <v>0.3</v>
      </c>
      <c r="S449" t="s">
        <v>23</v>
      </c>
      <c r="T449" t="str">
        <f>IF(Table1[[#This Row],[Units Sold]]&gt; 700,"High Units","low Units")</f>
        <v>low Units</v>
      </c>
      <c r="U449">
        <f>SUM(Table1[[#This Row],[Operating Profit]])/SUM(Table1[Operating Profit])*100</f>
        <v>6.7743513135596666E-3</v>
      </c>
      <c r="V449">
        <f>SUM(Table1[[#This Row],[Price per Unit]]*Table1[[#This Row],[Units Sold]])</f>
        <v>7500</v>
      </c>
      <c r="W449">
        <f>SUM(Table1[[#This Row],[Total Sales]]-Table1[[#This Row],[Operating Profit]])</f>
        <v>52500</v>
      </c>
      <c r="X449">
        <f>SUM(Table1[[#This Row],[Total Sales]]-Table1[[#This Row],[Cost]])</f>
        <v>22500</v>
      </c>
      <c r="Y449">
        <f>SUM(Table1[[#This Row],[profit/loss]])/SUM(Table1[profit/loss])</f>
        <v>6.7743513135596668E-5</v>
      </c>
    </row>
    <row r="450" spans="1:25" x14ac:dyDescent="0.3">
      <c r="A450" t="s">
        <v>13</v>
      </c>
      <c r="B450" t="s">
        <v>23</v>
      </c>
      <c r="C450">
        <v>1185732</v>
      </c>
      <c r="D450" s="9">
        <v>44511</v>
      </c>
      <c r="E450" s="8" t="str">
        <f>TEXT(Table1[[#This Row],[Invoice Date]],"dd-mm-yyyy")</f>
        <v>11-11-2021</v>
      </c>
      <c r="F450" s="1" t="str">
        <f t="shared" si="24"/>
        <v>November</v>
      </c>
      <c r="G450" s="1" t="str">
        <f t="shared" si="25"/>
        <v>2021</v>
      </c>
      <c r="H450" s="1" t="str">
        <f t="shared" si="26"/>
        <v>Thursday</v>
      </c>
      <c r="I450" s="1" t="str">
        <f t="shared" si="27"/>
        <v>11</v>
      </c>
      <c r="J450" t="s">
        <v>14</v>
      </c>
      <c r="K450" t="s">
        <v>39</v>
      </c>
      <c r="L450" t="s">
        <v>40</v>
      </c>
      <c r="M450" t="s">
        <v>19</v>
      </c>
      <c r="N450">
        <v>40</v>
      </c>
      <c r="O450">
        <v>150</v>
      </c>
      <c r="P450">
        <v>60000</v>
      </c>
      <c r="Q450">
        <v>21000</v>
      </c>
      <c r="R450">
        <v>0.35</v>
      </c>
      <c r="S450" t="s">
        <v>23</v>
      </c>
      <c r="T450" t="str">
        <f>IF(Table1[[#This Row],[Units Sold]]&gt; 700,"High Units","low Units")</f>
        <v>low Units</v>
      </c>
      <c r="U450">
        <f>SUM(Table1[[#This Row],[Operating Profit]])/SUM(Table1[Operating Profit])*100</f>
        <v>6.3227278926556883E-3</v>
      </c>
      <c r="V450">
        <f>SUM(Table1[[#This Row],[Price per Unit]]*Table1[[#This Row],[Units Sold]])</f>
        <v>6000</v>
      </c>
      <c r="W450">
        <f>SUM(Table1[[#This Row],[Total Sales]]-Table1[[#This Row],[Operating Profit]])</f>
        <v>39000</v>
      </c>
      <c r="X450">
        <f>SUM(Table1[[#This Row],[Total Sales]]-Table1[[#This Row],[Cost]])</f>
        <v>21000</v>
      </c>
      <c r="Y450">
        <f>SUM(Table1[[#This Row],[profit/loss]])/SUM(Table1[profit/loss])</f>
        <v>6.3227278926556883E-5</v>
      </c>
    </row>
    <row r="451" spans="1:25" x14ac:dyDescent="0.3">
      <c r="A451" t="s">
        <v>13</v>
      </c>
      <c r="B451" t="s">
        <v>23</v>
      </c>
      <c r="C451">
        <v>1185732</v>
      </c>
      <c r="D451" s="9">
        <v>44512</v>
      </c>
      <c r="E451" s="8" t="str">
        <f>TEXT(Table1[[#This Row],[Invoice Date]],"dd-mm-yyyy")</f>
        <v>12-11-2021</v>
      </c>
      <c r="F451" s="1" t="str">
        <f t="shared" ref="F451:F514" si="28">TEXT(D451,"mmmm")</f>
        <v>November</v>
      </c>
      <c r="G451" s="1" t="str">
        <f t="shared" ref="G451:G514" si="29">TEXT(D451,"YYYY")</f>
        <v>2021</v>
      </c>
      <c r="H451" s="1" t="str">
        <f t="shared" ref="H451:H514" si="30">TEXT(D451,"dddd")</f>
        <v>Friday</v>
      </c>
      <c r="I451" s="1" t="str">
        <f t="shared" ref="I451:I514" si="31">TEXT(D451,"dd")</f>
        <v>12</v>
      </c>
      <c r="J451" t="s">
        <v>14</v>
      </c>
      <c r="K451" t="s">
        <v>39</v>
      </c>
      <c r="L451" t="s">
        <v>40</v>
      </c>
      <c r="M451" t="s">
        <v>20</v>
      </c>
      <c r="N451">
        <v>45</v>
      </c>
      <c r="O451">
        <v>75</v>
      </c>
      <c r="P451">
        <v>33750</v>
      </c>
      <c r="Q451">
        <v>11813</v>
      </c>
      <c r="R451">
        <v>0.35</v>
      </c>
      <c r="S451" t="s">
        <v>23</v>
      </c>
      <c r="T451" t="str">
        <f>IF(Table1[[#This Row],[Units Sold]]&gt; 700,"High Units","low Units")</f>
        <v>low Units</v>
      </c>
      <c r="U451">
        <f>SUM(Table1[[#This Row],[Operating Profit]])/SUM(Table1[Operating Profit])*100</f>
        <v>3.5566849807591259E-3</v>
      </c>
      <c r="V451">
        <f>SUM(Table1[[#This Row],[Price per Unit]]*Table1[[#This Row],[Units Sold]])</f>
        <v>3375</v>
      </c>
      <c r="W451">
        <f>SUM(Table1[[#This Row],[Total Sales]]-Table1[[#This Row],[Operating Profit]])</f>
        <v>21937</v>
      </c>
      <c r="X451">
        <f>SUM(Table1[[#This Row],[Total Sales]]-Table1[[#This Row],[Cost]])</f>
        <v>11813</v>
      </c>
      <c r="Y451">
        <f>SUM(Table1[[#This Row],[profit/loss]])/SUM(Table1[profit/loss])</f>
        <v>3.5566849807591258E-5</v>
      </c>
    </row>
    <row r="452" spans="1:25" x14ac:dyDescent="0.3">
      <c r="A452" t="s">
        <v>13</v>
      </c>
      <c r="B452" t="s">
        <v>23</v>
      </c>
      <c r="C452">
        <v>1185732</v>
      </c>
      <c r="D452" s="9">
        <v>44513</v>
      </c>
      <c r="E452" s="8" t="str">
        <f>TEXT(Table1[[#This Row],[Invoice Date]],"dd-mm-yyyy")</f>
        <v>13-11-2021</v>
      </c>
      <c r="F452" s="1" t="str">
        <f t="shared" si="28"/>
        <v>November</v>
      </c>
      <c r="G452" s="1" t="str">
        <f t="shared" si="29"/>
        <v>2021</v>
      </c>
      <c r="H452" s="1" t="str">
        <f t="shared" si="30"/>
        <v>Saturday</v>
      </c>
      <c r="I452" s="1" t="str">
        <f t="shared" si="31"/>
        <v>13</v>
      </c>
      <c r="J452" t="s">
        <v>14</v>
      </c>
      <c r="K452" t="s">
        <v>39</v>
      </c>
      <c r="L452" t="s">
        <v>40</v>
      </c>
      <c r="M452" t="s">
        <v>21</v>
      </c>
      <c r="N452">
        <v>60</v>
      </c>
      <c r="O452">
        <v>75</v>
      </c>
      <c r="P452">
        <v>45000</v>
      </c>
      <c r="Q452">
        <v>13500</v>
      </c>
      <c r="R452">
        <v>0.3</v>
      </c>
      <c r="S452" t="s">
        <v>23</v>
      </c>
      <c r="T452" t="str">
        <f>IF(Table1[[#This Row],[Units Sold]]&gt; 700,"High Units","low Units")</f>
        <v>low Units</v>
      </c>
      <c r="U452">
        <f>SUM(Table1[[#This Row],[Operating Profit]])/SUM(Table1[Operating Profit])*100</f>
        <v>4.0646107881357994E-3</v>
      </c>
      <c r="V452">
        <f>SUM(Table1[[#This Row],[Price per Unit]]*Table1[[#This Row],[Units Sold]])</f>
        <v>4500</v>
      </c>
      <c r="W452">
        <f>SUM(Table1[[#This Row],[Total Sales]]-Table1[[#This Row],[Operating Profit]])</f>
        <v>31500</v>
      </c>
      <c r="X452">
        <f>SUM(Table1[[#This Row],[Total Sales]]-Table1[[#This Row],[Cost]])</f>
        <v>13500</v>
      </c>
      <c r="Y452">
        <f>SUM(Table1[[#This Row],[profit/loss]])/SUM(Table1[profit/loss])</f>
        <v>4.0646107881357998E-5</v>
      </c>
    </row>
    <row r="453" spans="1:25" x14ac:dyDescent="0.3">
      <c r="A453" t="s">
        <v>13</v>
      </c>
      <c r="B453" t="s">
        <v>23</v>
      </c>
      <c r="C453">
        <v>1185732</v>
      </c>
      <c r="D453" s="9">
        <v>44514</v>
      </c>
      <c r="E453" s="8" t="str">
        <f>TEXT(Table1[[#This Row],[Invoice Date]],"dd-mm-yyyy")</f>
        <v>14-11-2021</v>
      </c>
      <c r="F453" s="1" t="str">
        <f t="shared" si="28"/>
        <v>November</v>
      </c>
      <c r="G453" s="1" t="str">
        <f t="shared" si="29"/>
        <v>2021</v>
      </c>
      <c r="H453" s="1" t="str">
        <f t="shared" si="30"/>
        <v>Sunday</v>
      </c>
      <c r="I453" s="1" t="str">
        <f t="shared" si="31"/>
        <v>14</v>
      </c>
      <c r="J453" t="s">
        <v>14</v>
      </c>
      <c r="K453" t="s">
        <v>39</v>
      </c>
      <c r="L453" t="s">
        <v>40</v>
      </c>
      <c r="M453" t="s">
        <v>22</v>
      </c>
      <c r="N453">
        <v>50</v>
      </c>
      <c r="O453">
        <v>200</v>
      </c>
      <c r="P453">
        <v>100000</v>
      </c>
      <c r="Q453">
        <v>25000</v>
      </c>
      <c r="R453">
        <v>0.25</v>
      </c>
      <c r="S453" t="s">
        <v>23</v>
      </c>
      <c r="T453" t="str">
        <f>IF(Table1[[#This Row],[Units Sold]]&gt; 700,"High Units","low Units")</f>
        <v>low Units</v>
      </c>
      <c r="U453">
        <f>SUM(Table1[[#This Row],[Operating Profit]])/SUM(Table1[Operating Profit])*100</f>
        <v>7.5270570150662956E-3</v>
      </c>
      <c r="V453">
        <f>SUM(Table1[[#This Row],[Price per Unit]]*Table1[[#This Row],[Units Sold]])</f>
        <v>10000</v>
      </c>
      <c r="W453">
        <f>SUM(Table1[[#This Row],[Total Sales]]-Table1[[#This Row],[Operating Profit]])</f>
        <v>75000</v>
      </c>
      <c r="X453">
        <f>SUM(Table1[[#This Row],[Total Sales]]-Table1[[#This Row],[Cost]])</f>
        <v>25000</v>
      </c>
      <c r="Y453">
        <f>SUM(Table1[[#This Row],[profit/loss]])/SUM(Table1[profit/loss])</f>
        <v>7.5270570150662958E-5</v>
      </c>
    </row>
    <row r="454" spans="1:25" x14ac:dyDescent="0.3">
      <c r="A454" t="s">
        <v>13</v>
      </c>
      <c r="B454" t="s">
        <v>23</v>
      </c>
      <c r="C454">
        <v>1185732</v>
      </c>
      <c r="D454" s="9">
        <v>44515</v>
      </c>
      <c r="E454" s="8" t="str">
        <f>TEXT(Table1[[#This Row],[Invoice Date]],"dd-mm-yyyy")</f>
        <v>15-11-2021</v>
      </c>
      <c r="F454" s="1" t="str">
        <f t="shared" si="28"/>
        <v>November</v>
      </c>
      <c r="G454" s="1" t="str">
        <f t="shared" si="29"/>
        <v>2021</v>
      </c>
      <c r="H454" s="1" t="str">
        <f t="shared" si="30"/>
        <v>Monday</v>
      </c>
      <c r="I454" s="1" t="str">
        <f t="shared" si="31"/>
        <v>15</v>
      </c>
      <c r="J454" t="s">
        <v>14</v>
      </c>
      <c r="K454" t="s">
        <v>39</v>
      </c>
      <c r="L454" t="s">
        <v>40</v>
      </c>
      <c r="M454" t="s">
        <v>16</v>
      </c>
      <c r="N454">
        <v>60</v>
      </c>
      <c r="O454">
        <v>470</v>
      </c>
      <c r="P454">
        <v>282000</v>
      </c>
      <c r="Q454">
        <v>141000</v>
      </c>
      <c r="R454">
        <v>0.5</v>
      </c>
      <c r="S454" t="s">
        <v>23</v>
      </c>
      <c r="T454" t="str">
        <f>IF(Table1[[#This Row],[Units Sold]]&gt; 700,"High Units","low Units")</f>
        <v>low Units</v>
      </c>
      <c r="U454">
        <f>SUM(Table1[[#This Row],[Operating Profit]])/SUM(Table1[Operating Profit])*100</f>
        <v>4.2452601564973907E-2</v>
      </c>
      <c r="V454">
        <f>SUM(Table1[[#This Row],[Price per Unit]]*Table1[[#This Row],[Units Sold]])</f>
        <v>28200</v>
      </c>
      <c r="W454">
        <f>SUM(Table1[[#This Row],[Total Sales]]-Table1[[#This Row],[Operating Profit]])</f>
        <v>141000</v>
      </c>
      <c r="X454">
        <f>SUM(Table1[[#This Row],[Total Sales]]-Table1[[#This Row],[Cost]])</f>
        <v>141000</v>
      </c>
      <c r="Y454">
        <f>SUM(Table1[[#This Row],[profit/loss]])/SUM(Table1[profit/loss])</f>
        <v>4.2452601564973909E-4</v>
      </c>
    </row>
    <row r="455" spans="1:25" x14ac:dyDescent="0.3">
      <c r="A455" t="s">
        <v>13</v>
      </c>
      <c r="B455" t="s">
        <v>23</v>
      </c>
      <c r="C455">
        <v>1185732</v>
      </c>
      <c r="D455" s="9">
        <v>44516</v>
      </c>
      <c r="E455" s="8" t="str">
        <f>TEXT(Table1[[#This Row],[Invoice Date]],"dd-mm-yyyy")</f>
        <v>16-11-2021</v>
      </c>
      <c r="F455" s="1" t="str">
        <f t="shared" si="28"/>
        <v>November</v>
      </c>
      <c r="G455" s="1" t="str">
        <f t="shared" si="29"/>
        <v>2021</v>
      </c>
      <c r="H455" s="1" t="str">
        <f t="shared" si="30"/>
        <v>Tuesday</v>
      </c>
      <c r="I455" s="1" t="str">
        <f t="shared" si="31"/>
        <v>16</v>
      </c>
      <c r="J455" t="s">
        <v>14</v>
      </c>
      <c r="K455" t="s">
        <v>39</v>
      </c>
      <c r="L455" t="s">
        <v>40</v>
      </c>
      <c r="M455" t="s">
        <v>18</v>
      </c>
      <c r="N455">
        <v>60</v>
      </c>
      <c r="O455">
        <v>175</v>
      </c>
      <c r="P455">
        <v>105000</v>
      </c>
      <c r="Q455">
        <v>31500</v>
      </c>
      <c r="R455">
        <v>0.3</v>
      </c>
      <c r="S455" t="s">
        <v>23</v>
      </c>
      <c r="T455" t="str">
        <f>IF(Table1[[#This Row],[Units Sold]]&gt; 700,"High Units","low Units")</f>
        <v>low Units</v>
      </c>
      <c r="U455">
        <f>SUM(Table1[[#This Row],[Operating Profit]])/SUM(Table1[Operating Profit])*100</f>
        <v>9.484091838983532E-3</v>
      </c>
      <c r="V455">
        <f>SUM(Table1[[#This Row],[Price per Unit]]*Table1[[#This Row],[Units Sold]])</f>
        <v>10500</v>
      </c>
      <c r="W455">
        <f>SUM(Table1[[#This Row],[Total Sales]]-Table1[[#This Row],[Operating Profit]])</f>
        <v>73500</v>
      </c>
      <c r="X455">
        <f>SUM(Table1[[#This Row],[Total Sales]]-Table1[[#This Row],[Cost]])</f>
        <v>31500</v>
      </c>
      <c r="Y455">
        <f>SUM(Table1[[#This Row],[profit/loss]])/SUM(Table1[profit/loss])</f>
        <v>9.4840918389835324E-5</v>
      </c>
    </row>
    <row r="456" spans="1:25" x14ac:dyDescent="0.3">
      <c r="A456" t="s">
        <v>13</v>
      </c>
      <c r="B456" t="s">
        <v>23</v>
      </c>
      <c r="C456">
        <v>1185732</v>
      </c>
      <c r="D456" s="9">
        <v>44517</v>
      </c>
      <c r="E456" s="8" t="str">
        <f>TEXT(Table1[[#This Row],[Invoice Date]],"dd-mm-yyyy")</f>
        <v>17-11-2021</v>
      </c>
      <c r="F456" s="1" t="str">
        <f t="shared" si="28"/>
        <v>November</v>
      </c>
      <c r="G456" s="1" t="str">
        <f t="shared" si="29"/>
        <v>2021</v>
      </c>
      <c r="H456" s="1" t="str">
        <f t="shared" si="30"/>
        <v>Wednesday</v>
      </c>
      <c r="I456" s="1" t="str">
        <f t="shared" si="31"/>
        <v>17</v>
      </c>
      <c r="J456" t="s">
        <v>14</v>
      </c>
      <c r="K456" t="s">
        <v>39</v>
      </c>
      <c r="L456" t="s">
        <v>40</v>
      </c>
      <c r="M456" t="s">
        <v>19</v>
      </c>
      <c r="N456">
        <v>55</v>
      </c>
      <c r="O456">
        <v>150</v>
      </c>
      <c r="P456">
        <v>82500</v>
      </c>
      <c r="Q456">
        <v>28875</v>
      </c>
      <c r="R456">
        <v>0.35</v>
      </c>
      <c r="S456" t="s">
        <v>23</v>
      </c>
      <c r="T456" t="str">
        <f>IF(Table1[[#This Row],[Units Sold]]&gt; 700,"High Units","low Units")</f>
        <v>low Units</v>
      </c>
      <c r="U456">
        <f>SUM(Table1[[#This Row],[Operating Profit]])/SUM(Table1[Operating Profit])*100</f>
        <v>8.6937508524015713E-3</v>
      </c>
      <c r="V456">
        <f>SUM(Table1[[#This Row],[Price per Unit]]*Table1[[#This Row],[Units Sold]])</f>
        <v>8250</v>
      </c>
      <c r="W456">
        <f>SUM(Table1[[#This Row],[Total Sales]]-Table1[[#This Row],[Operating Profit]])</f>
        <v>53625</v>
      </c>
      <c r="X456">
        <f>SUM(Table1[[#This Row],[Total Sales]]-Table1[[#This Row],[Cost]])</f>
        <v>28875</v>
      </c>
      <c r="Y456">
        <f>SUM(Table1[[#This Row],[profit/loss]])/SUM(Table1[profit/loss])</f>
        <v>8.6937508524015714E-5</v>
      </c>
    </row>
    <row r="457" spans="1:25" x14ac:dyDescent="0.3">
      <c r="A457" t="s">
        <v>13</v>
      </c>
      <c r="B457" t="s">
        <v>23</v>
      </c>
      <c r="C457">
        <v>1185732</v>
      </c>
      <c r="D457" s="9">
        <v>44518</v>
      </c>
      <c r="E457" s="8" t="str">
        <f>TEXT(Table1[[#This Row],[Invoice Date]],"dd-mm-yyyy")</f>
        <v>18-11-2021</v>
      </c>
      <c r="F457" s="1" t="str">
        <f t="shared" si="28"/>
        <v>November</v>
      </c>
      <c r="G457" s="1" t="str">
        <f t="shared" si="29"/>
        <v>2021</v>
      </c>
      <c r="H457" s="1" t="str">
        <f t="shared" si="30"/>
        <v>Thursday</v>
      </c>
      <c r="I457" s="1" t="str">
        <f t="shared" si="31"/>
        <v>18</v>
      </c>
      <c r="J457" t="s">
        <v>14</v>
      </c>
      <c r="K457" t="s">
        <v>39</v>
      </c>
      <c r="L457" t="s">
        <v>40</v>
      </c>
      <c r="M457" t="s">
        <v>20</v>
      </c>
      <c r="N457">
        <v>55</v>
      </c>
      <c r="O457">
        <v>100</v>
      </c>
      <c r="P457">
        <v>55000</v>
      </c>
      <c r="Q457">
        <v>19250</v>
      </c>
      <c r="R457">
        <v>0.35</v>
      </c>
      <c r="S457" t="s">
        <v>23</v>
      </c>
      <c r="T457" t="str">
        <f>IF(Table1[[#This Row],[Units Sold]]&gt; 700,"High Units","low Units")</f>
        <v>low Units</v>
      </c>
      <c r="U457">
        <f>SUM(Table1[[#This Row],[Operating Profit]])/SUM(Table1[Operating Profit])*100</f>
        <v>5.7958339016010475E-3</v>
      </c>
      <c r="V457">
        <f>SUM(Table1[[#This Row],[Price per Unit]]*Table1[[#This Row],[Units Sold]])</f>
        <v>5500</v>
      </c>
      <c r="W457">
        <f>SUM(Table1[[#This Row],[Total Sales]]-Table1[[#This Row],[Operating Profit]])</f>
        <v>35750</v>
      </c>
      <c r="X457">
        <f>SUM(Table1[[#This Row],[Total Sales]]-Table1[[#This Row],[Cost]])</f>
        <v>19250</v>
      </c>
      <c r="Y457">
        <f>SUM(Table1[[#This Row],[profit/loss]])/SUM(Table1[profit/loss])</f>
        <v>5.7958339016010478E-5</v>
      </c>
    </row>
    <row r="458" spans="1:25" x14ac:dyDescent="0.3">
      <c r="A458" t="s">
        <v>13</v>
      </c>
      <c r="B458" t="s">
        <v>23</v>
      </c>
      <c r="C458">
        <v>1185732</v>
      </c>
      <c r="D458" s="9">
        <v>44519</v>
      </c>
      <c r="E458" s="8" t="str">
        <f>TEXT(Table1[[#This Row],[Invoice Date]],"dd-mm-yyyy")</f>
        <v>19-11-2021</v>
      </c>
      <c r="F458" s="1" t="str">
        <f t="shared" si="28"/>
        <v>November</v>
      </c>
      <c r="G458" s="1" t="str">
        <f t="shared" si="29"/>
        <v>2021</v>
      </c>
      <c r="H458" s="1" t="str">
        <f t="shared" si="30"/>
        <v>Friday</v>
      </c>
      <c r="I458" s="1" t="str">
        <f t="shared" si="31"/>
        <v>19</v>
      </c>
      <c r="J458" t="s">
        <v>14</v>
      </c>
      <c r="K458" t="s">
        <v>39</v>
      </c>
      <c r="L458" t="s">
        <v>40</v>
      </c>
      <c r="M458" t="s">
        <v>21</v>
      </c>
      <c r="N458">
        <v>65</v>
      </c>
      <c r="O458">
        <v>125</v>
      </c>
      <c r="P458">
        <v>81250</v>
      </c>
      <c r="Q458">
        <v>24375</v>
      </c>
      <c r="R458">
        <v>0.3</v>
      </c>
      <c r="S458" t="s">
        <v>23</v>
      </c>
      <c r="T458" t="str">
        <f>IF(Table1[[#This Row],[Units Sold]]&gt; 700,"High Units","low Units")</f>
        <v>low Units</v>
      </c>
      <c r="U458">
        <f>SUM(Table1[[#This Row],[Operating Profit]])/SUM(Table1[Operating Profit])*100</f>
        <v>7.3388805896896381E-3</v>
      </c>
      <c r="V458">
        <f>SUM(Table1[[#This Row],[Price per Unit]]*Table1[[#This Row],[Units Sold]])</f>
        <v>8125</v>
      </c>
      <c r="W458">
        <f>SUM(Table1[[#This Row],[Total Sales]]-Table1[[#This Row],[Operating Profit]])</f>
        <v>56875</v>
      </c>
      <c r="X458">
        <f>SUM(Table1[[#This Row],[Total Sales]]-Table1[[#This Row],[Cost]])</f>
        <v>24375</v>
      </c>
      <c r="Y458">
        <f>SUM(Table1[[#This Row],[profit/loss]])/SUM(Table1[profit/loss])</f>
        <v>7.3388805896896386E-5</v>
      </c>
    </row>
    <row r="459" spans="1:25" x14ac:dyDescent="0.3">
      <c r="A459" t="s">
        <v>13</v>
      </c>
      <c r="B459" t="s">
        <v>23</v>
      </c>
      <c r="C459">
        <v>1185732</v>
      </c>
      <c r="D459" s="9">
        <v>44520</v>
      </c>
      <c r="E459" s="8" t="str">
        <f>TEXT(Table1[[#This Row],[Invoice Date]],"dd-mm-yyyy")</f>
        <v>20-11-2021</v>
      </c>
      <c r="F459" s="1" t="str">
        <f t="shared" si="28"/>
        <v>November</v>
      </c>
      <c r="G459" s="1" t="str">
        <f t="shared" si="29"/>
        <v>2021</v>
      </c>
      <c r="H459" s="1" t="str">
        <f t="shared" si="30"/>
        <v>Saturday</v>
      </c>
      <c r="I459" s="1" t="str">
        <f t="shared" si="31"/>
        <v>20</v>
      </c>
      <c r="J459" t="s">
        <v>14</v>
      </c>
      <c r="K459" t="s">
        <v>39</v>
      </c>
      <c r="L459" t="s">
        <v>40</v>
      </c>
      <c r="M459" t="s">
        <v>22</v>
      </c>
      <c r="N459">
        <v>70</v>
      </c>
      <c r="O459">
        <v>250</v>
      </c>
      <c r="P459">
        <v>175000</v>
      </c>
      <c r="Q459">
        <v>52500</v>
      </c>
      <c r="R459">
        <v>0.3</v>
      </c>
      <c r="S459" t="s">
        <v>23</v>
      </c>
      <c r="T459" t="str">
        <f>IF(Table1[[#This Row],[Units Sold]]&gt; 700,"High Units","low Units")</f>
        <v>low Units</v>
      </c>
      <c r="U459">
        <f>SUM(Table1[[#This Row],[Operating Profit]])/SUM(Table1[Operating Profit])*100</f>
        <v>1.5806819731639221E-2</v>
      </c>
      <c r="V459">
        <f>SUM(Table1[[#This Row],[Price per Unit]]*Table1[[#This Row],[Units Sold]])</f>
        <v>17500</v>
      </c>
      <c r="W459">
        <f>SUM(Table1[[#This Row],[Total Sales]]-Table1[[#This Row],[Operating Profit]])</f>
        <v>122500</v>
      </c>
      <c r="X459">
        <f>SUM(Table1[[#This Row],[Total Sales]]-Table1[[#This Row],[Cost]])</f>
        <v>52500</v>
      </c>
      <c r="Y459">
        <f>SUM(Table1[[#This Row],[profit/loss]])/SUM(Table1[profit/loss])</f>
        <v>1.5806819731639221E-4</v>
      </c>
    </row>
    <row r="460" spans="1:25" x14ac:dyDescent="0.3">
      <c r="A460" t="s">
        <v>13</v>
      </c>
      <c r="B460" t="s">
        <v>23</v>
      </c>
      <c r="C460">
        <v>1185732</v>
      </c>
      <c r="D460" s="9">
        <v>44521</v>
      </c>
      <c r="E460" s="8" t="str">
        <f>TEXT(Table1[[#This Row],[Invoice Date]],"dd-mm-yyyy")</f>
        <v>21-11-2021</v>
      </c>
      <c r="F460" s="1" t="str">
        <f t="shared" si="28"/>
        <v>November</v>
      </c>
      <c r="G460" s="1" t="str">
        <f t="shared" si="29"/>
        <v>2021</v>
      </c>
      <c r="H460" s="1" t="str">
        <f t="shared" si="30"/>
        <v>Sunday</v>
      </c>
      <c r="I460" s="1" t="str">
        <f t="shared" si="31"/>
        <v>21</v>
      </c>
      <c r="J460" t="s">
        <v>14</v>
      </c>
      <c r="K460" t="s">
        <v>39</v>
      </c>
      <c r="L460" t="s">
        <v>40</v>
      </c>
      <c r="M460" t="s">
        <v>16</v>
      </c>
      <c r="N460">
        <v>65</v>
      </c>
      <c r="O460">
        <v>500</v>
      </c>
      <c r="P460">
        <v>325000</v>
      </c>
      <c r="Q460">
        <v>178750</v>
      </c>
      <c r="R460">
        <v>0.55000000000000004</v>
      </c>
      <c r="S460" t="s">
        <v>23</v>
      </c>
      <c r="T460" t="str">
        <f>IF(Table1[[#This Row],[Units Sold]]&gt; 700,"High Units","low Units")</f>
        <v>low Units</v>
      </c>
      <c r="U460">
        <f>SUM(Table1[[#This Row],[Operating Profit]])/SUM(Table1[Operating Profit])*100</f>
        <v>5.3818457657724021E-2</v>
      </c>
      <c r="V460">
        <f>SUM(Table1[[#This Row],[Price per Unit]]*Table1[[#This Row],[Units Sold]])</f>
        <v>32500</v>
      </c>
      <c r="W460">
        <f>SUM(Table1[[#This Row],[Total Sales]]-Table1[[#This Row],[Operating Profit]])</f>
        <v>146250</v>
      </c>
      <c r="X460">
        <f>SUM(Table1[[#This Row],[Total Sales]]-Table1[[#This Row],[Cost]])</f>
        <v>178750</v>
      </c>
      <c r="Y460">
        <f>SUM(Table1[[#This Row],[profit/loss]])/SUM(Table1[profit/loss])</f>
        <v>5.381845765772402E-4</v>
      </c>
    </row>
    <row r="461" spans="1:25" x14ac:dyDescent="0.3">
      <c r="A461" t="s">
        <v>13</v>
      </c>
      <c r="B461" t="s">
        <v>23</v>
      </c>
      <c r="C461">
        <v>1185732</v>
      </c>
      <c r="D461" s="9">
        <v>44522</v>
      </c>
      <c r="E461" s="8" t="str">
        <f>TEXT(Table1[[#This Row],[Invoice Date]],"dd-mm-yyyy")</f>
        <v>22-11-2021</v>
      </c>
      <c r="F461" s="1" t="str">
        <f t="shared" si="28"/>
        <v>November</v>
      </c>
      <c r="G461" s="1" t="str">
        <f t="shared" si="29"/>
        <v>2021</v>
      </c>
      <c r="H461" s="1" t="str">
        <f t="shared" si="30"/>
        <v>Monday</v>
      </c>
      <c r="I461" s="1" t="str">
        <f t="shared" si="31"/>
        <v>22</v>
      </c>
      <c r="J461" t="s">
        <v>14</v>
      </c>
      <c r="K461" t="s">
        <v>39</v>
      </c>
      <c r="L461" t="s">
        <v>40</v>
      </c>
      <c r="M461" t="s">
        <v>18</v>
      </c>
      <c r="N461">
        <v>60</v>
      </c>
      <c r="O461">
        <v>250</v>
      </c>
      <c r="P461">
        <v>150000</v>
      </c>
      <c r="Q461">
        <v>52500</v>
      </c>
      <c r="R461">
        <v>0.35</v>
      </c>
      <c r="S461" t="s">
        <v>23</v>
      </c>
      <c r="T461" t="str">
        <f>IF(Table1[[#This Row],[Units Sold]]&gt; 700,"High Units","low Units")</f>
        <v>low Units</v>
      </c>
      <c r="U461">
        <f>SUM(Table1[[#This Row],[Operating Profit]])/SUM(Table1[Operating Profit])*100</f>
        <v>1.5806819731639221E-2</v>
      </c>
      <c r="V461">
        <f>SUM(Table1[[#This Row],[Price per Unit]]*Table1[[#This Row],[Units Sold]])</f>
        <v>15000</v>
      </c>
      <c r="W461">
        <f>SUM(Table1[[#This Row],[Total Sales]]-Table1[[#This Row],[Operating Profit]])</f>
        <v>97500</v>
      </c>
      <c r="X461">
        <f>SUM(Table1[[#This Row],[Total Sales]]-Table1[[#This Row],[Cost]])</f>
        <v>52500</v>
      </c>
      <c r="Y461">
        <f>SUM(Table1[[#This Row],[profit/loss]])/SUM(Table1[profit/loss])</f>
        <v>1.5806819731639221E-4</v>
      </c>
    </row>
    <row r="462" spans="1:25" x14ac:dyDescent="0.3">
      <c r="A462" t="s">
        <v>13</v>
      </c>
      <c r="B462" t="s">
        <v>23</v>
      </c>
      <c r="C462">
        <v>1185732</v>
      </c>
      <c r="D462" s="9">
        <v>44523</v>
      </c>
      <c r="E462" s="8" t="str">
        <f>TEXT(Table1[[#This Row],[Invoice Date]],"dd-mm-yyyy")</f>
        <v>23-11-2021</v>
      </c>
      <c r="F462" s="1" t="str">
        <f t="shared" si="28"/>
        <v>November</v>
      </c>
      <c r="G462" s="1" t="str">
        <f t="shared" si="29"/>
        <v>2021</v>
      </c>
      <c r="H462" s="1" t="str">
        <f t="shared" si="30"/>
        <v>Tuesday</v>
      </c>
      <c r="I462" s="1" t="str">
        <f t="shared" si="31"/>
        <v>23</v>
      </c>
      <c r="J462" t="s">
        <v>14</v>
      </c>
      <c r="K462" t="s">
        <v>39</v>
      </c>
      <c r="L462" t="s">
        <v>40</v>
      </c>
      <c r="M462" t="s">
        <v>19</v>
      </c>
      <c r="N462">
        <v>55</v>
      </c>
      <c r="O462">
        <v>175</v>
      </c>
      <c r="P462">
        <v>96250</v>
      </c>
      <c r="Q462">
        <v>38500</v>
      </c>
      <c r="R462">
        <v>0.4</v>
      </c>
      <c r="S462" t="s">
        <v>23</v>
      </c>
      <c r="T462" t="str">
        <f>IF(Table1[[#This Row],[Units Sold]]&gt; 700,"High Units","low Units")</f>
        <v>low Units</v>
      </c>
      <c r="U462">
        <f>SUM(Table1[[#This Row],[Operating Profit]])/SUM(Table1[Operating Profit])*100</f>
        <v>1.1591667803202095E-2</v>
      </c>
      <c r="V462">
        <f>SUM(Table1[[#This Row],[Price per Unit]]*Table1[[#This Row],[Units Sold]])</f>
        <v>9625</v>
      </c>
      <c r="W462">
        <f>SUM(Table1[[#This Row],[Total Sales]]-Table1[[#This Row],[Operating Profit]])</f>
        <v>57750</v>
      </c>
      <c r="X462">
        <f>SUM(Table1[[#This Row],[Total Sales]]-Table1[[#This Row],[Cost]])</f>
        <v>38500</v>
      </c>
      <c r="Y462">
        <f>SUM(Table1[[#This Row],[profit/loss]])/SUM(Table1[profit/loss])</f>
        <v>1.1591667803202096E-4</v>
      </c>
    </row>
    <row r="463" spans="1:25" x14ac:dyDescent="0.3">
      <c r="A463" t="s">
        <v>13</v>
      </c>
      <c r="B463" t="s">
        <v>23</v>
      </c>
      <c r="C463">
        <v>1185732</v>
      </c>
      <c r="D463" s="9">
        <v>44524</v>
      </c>
      <c r="E463" s="8" t="str">
        <f>TEXT(Table1[[#This Row],[Invoice Date]],"dd-mm-yyyy")</f>
        <v>24-11-2021</v>
      </c>
      <c r="F463" s="1" t="str">
        <f t="shared" si="28"/>
        <v>November</v>
      </c>
      <c r="G463" s="1" t="str">
        <f t="shared" si="29"/>
        <v>2021</v>
      </c>
      <c r="H463" s="1" t="str">
        <f t="shared" si="30"/>
        <v>Wednesday</v>
      </c>
      <c r="I463" s="1" t="str">
        <f t="shared" si="31"/>
        <v>24</v>
      </c>
      <c r="J463" t="s">
        <v>14</v>
      </c>
      <c r="K463" t="s">
        <v>39</v>
      </c>
      <c r="L463" t="s">
        <v>40</v>
      </c>
      <c r="M463" t="s">
        <v>20</v>
      </c>
      <c r="N463">
        <v>55</v>
      </c>
      <c r="O463">
        <v>150</v>
      </c>
      <c r="P463">
        <v>82500</v>
      </c>
      <c r="Q463">
        <v>33000</v>
      </c>
      <c r="R463">
        <v>0.4</v>
      </c>
      <c r="S463" t="s">
        <v>23</v>
      </c>
      <c r="T463" t="str">
        <f>IF(Table1[[#This Row],[Units Sold]]&gt; 700,"High Units","low Units")</f>
        <v>low Units</v>
      </c>
      <c r="U463">
        <f>SUM(Table1[[#This Row],[Operating Profit]])/SUM(Table1[Operating Profit])*100</f>
        <v>9.9357152598875103E-3</v>
      </c>
      <c r="V463">
        <f>SUM(Table1[[#This Row],[Price per Unit]]*Table1[[#This Row],[Units Sold]])</f>
        <v>8250</v>
      </c>
      <c r="W463">
        <f>SUM(Table1[[#This Row],[Total Sales]]-Table1[[#This Row],[Operating Profit]])</f>
        <v>49500</v>
      </c>
      <c r="X463">
        <f>SUM(Table1[[#This Row],[Total Sales]]-Table1[[#This Row],[Cost]])</f>
        <v>33000</v>
      </c>
      <c r="Y463">
        <f>SUM(Table1[[#This Row],[profit/loss]])/SUM(Table1[profit/loss])</f>
        <v>9.9357152598875109E-5</v>
      </c>
    </row>
    <row r="464" spans="1:25" x14ac:dyDescent="0.3">
      <c r="A464" t="s">
        <v>13</v>
      </c>
      <c r="B464" t="s">
        <v>23</v>
      </c>
      <c r="C464">
        <v>1185732</v>
      </c>
      <c r="D464" s="9">
        <v>44525</v>
      </c>
      <c r="E464" s="8" t="str">
        <f>TEXT(Table1[[#This Row],[Invoice Date]],"dd-mm-yyyy")</f>
        <v>25-11-2021</v>
      </c>
      <c r="F464" s="1" t="str">
        <f t="shared" si="28"/>
        <v>November</v>
      </c>
      <c r="G464" s="1" t="str">
        <f t="shared" si="29"/>
        <v>2021</v>
      </c>
      <c r="H464" s="1" t="str">
        <f t="shared" si="30"/>
        <v>Thursday</v>
      </c>
      <c r="I464" s="1" t="str">
        <f t="shared" si="31"/>
        <v>25</v>
      </c>
      <c r="J464" t="s">
        <v>14</v>
      </c>
      <c r="K464" t="s">
        <v>39</v>
      </c>
      <c r="L464" t="s">
        <v>40</v>
      </c>
      <c r="M464" t="s">
        <v>21</v>
      </c>
      <c r="N464">
        <v>65</v>
      </c>
      <c r="O464">
        <v>150</v>
      </c>
      <c r="P464">
        <v>97500</v>
      </c>
      <c r="Q464">
        <v>34125</v>
      </c>
      <c r="R464">
        <v>0.35</v>
      </c>
      <c r="S464" t="s">
        <v>23</v>
      </c>
      <c r="T464" t="str">
        <f>IF(Table1[[#This Row],[Units Sold]]&gt; 700,"High Units","low Units")</f>
        <v>low Units</v>
      </c>
      <c r="U464">
        <f>SUM(Table1[[#This Row],[Operating Profit]])/SUM(Table1[Operating Profit])*100</f>
        <v>1.0274432825565493E-2</v>
      </c>
      <c r="V464">
        <f>SUM(Table1[[#This Row],[Price per Unit]]*Table1[[#This Row],[Units Sold]])</f>
        <v>9750</v>
      </c>
      <c r="W464">
        <f>SUM(Table1[[#This Row],[Total Sales]]-Table1[[#This Row],[Operating Profit]])</f>
        <v>63375</v>
      </c>
      <c r="X464">
        <f>SUM(Table1[[#This Row],[Total Sales]]-Table1[[#This Row],[Cost]])</f>
        <v>34125</v>
      </c>
      <c r="Y464">
        <f>SUM(Table1[[#This Row],[profit/loss]])/SUM(Table1[profit/loss])</f>
        <v>1.0274432825565493E-4</v>
      </c>
    </row>
    <row r="465" spans="1:25" x14ac:dyDescent="0.3">
      <c r="A465" t="s">
        <v>13</v>
      </c>
      <c r="B465" t="s">
        <v>23</v>
      </c>
      <c r="C465">
        <v>1185732</v>
      </c>
      <c r="D465" s="9">
        <v>44526</v>
      </c>
      <c r="E465" s="8" t="str">
        <f>TEXT(Table1[[#This Row],[Invoice Date]],"dd-mm-yyyy")</f>
        <v>26-11-2021</v>
      </c>
      <c r="F465" s="1" t="str">
        <f t="shared" si="28"/>
        <v>November</v>
      </c>
      <c r="G465" s="1" t="str">
        <f t="shared" si="29"/>
        <v>2021</v>
      </c>
      <c r="H465" s="1" t="str">
        <f t="shared" si="30"/>
        <v>Friday</v>
      </c>
      <c r="I465" s="1" t="str">
        <f t="shared" si="31"/>
        <v>26</v>
      </c>
      <c r="J465" t="s">
        <v>14</v>
      </c>
      <c r="K465" t="s">
        <v>39</v>
      </c>
      <c r="L465" t="s">
        <v>40</v>
      </c>
      <c r="M465" t="s">
        <v>22</v>
      </c>
      <c r="N465">
        <v>70</v>
      </c>
      <c r="O465">
        <v>300</v>
      </c>
      <c r="P465">
        <v>210000</v>
      </c>
      <c r="Q465">
        <v>63000</v>
      </c>
      <c r="R465">
        <v>0.3</v>
      </c>
      <c r="S465" t="s">
        <v>23</v>
      </c>
      <c r="T465" t="str">
        <f>IF(Table1[[#This Row],[Units Sold]]&gt; 700,"High Units","low Units")</f>
        <v>low Units</v>
      </c>
      <c r="U465">
        <f>SUM(Table1[[#This Row],[Operating Profit]])/SUM(Table1[Operating Profit])*100</f>
        <v>1.8968183677967064E-2</v>
      </c>
      <c r="V465">
        <f>SUM(Table1[[#This Row],[Price per Unit]]*Table1[[#This Row],[Units Sold]])</f>
        <v>21000</v>
      </c>
      <c r="W465">
        <f>SUM(Table1[[#This Row],[Total Sales]]-Table1[[#This Row],[Operating Profit]])</f>
        <v>147000</v>
      </c>
      <c r="X465">
        <f>SUM(Table1[[#This Row],[Total Sales]]-Table1[[#This Row],[Cost]])</f>
        <v>63000</v>
      </c>
      <c r="Y465">
        <f>SUM(Table1[[#This Row],[profit/loss]])/SUM(Table1[profit/loss])</f>
        <v>1.8968183677967065E-4</v>
      </c>
    </row>
    <row r="466" spans="1:25" x14ac:dyDescent="0.3">
      <c r="A466" t="s">
        <v>13</v>
      </c>
      <c r="B466" t="s">
        <v>23</v>
      </c>
      <c r="C466">
        <v>1185732</v>
      </c>
      <c r="D466" s="9">
        <v>44527</v>
      </c>
      <c r="E466" s="8" t="str">
        <f>TEXT(Table1[[#This Row],[Invoice Date]],"dd-mm-yyyy")</f>
        <v>27-11-2021</v>
      </c>
      <c r="F466" s="1" t="str">
        <f t="shared" si="28"/>
        <v>November</v>
      </c>
      <c r="G466" s="1" t="str">
        <f t="shared" si="29"/>
        <v>2021</v>
      </c>
      <c r="H466" s="1" t="str">
        <f t="shared" si="30"/>
        <v>Saturday</v>
      </c>
      <c r="I466" s="1" t="str">
        <f t="shared" si="31"/>
        <v>27</v>
      </c>
      <c r="J466" t="s">
        <v>14</v>
      </c>
      <c r="K466" t="s">
        <v>39</v>
      </c>
      <c r="L466" t="s">
        <v>40</v>
      </c>
      <c r="M466" t="s">
        <v>16</v>
      </c>
      <c r="N466">
        <v>65</v>
      </c>
      <c r="O466">
        <v>500</v>
      </c>
      <c r="P466">
        <v>325000</v>
      </c>
      <c r="Q466">
        <v>178750</v>
      </c>
      <c r="R466">
        <v>0.55000000000000004</v>
      </c>
      <c r="S466" t="s">
        <v>23</v>
      </c>
      <c r="T466" t="str">
        <f>IF(Table1[[#This Row],[Units Sold]]&gt; 700,"High Units","low Units")</f>
        <v>low Units</v>
      </c>
      <c r="U466">
        <f>SUM(Table1[[#This Row],[Operating Profit]])/SUM(Table1[Operating Profit])*100</f>
        <v>5.3818457657724021E-2</v>
      </c>
      <c r="V466">
        <f>SUM(Table1[[#This Row],[Price per Unit]]*Table1[[#This Row],[Units Sold]])</f>
        <v>32500</v>
      </c>
      <c r="W466">
        <f>SUM(Table1[[#This Row],[Total Sales]]-Table1[[#This Row],[Operating Profit]])</f>
        <v>146250</v>
      </c>
      <c r="X466">
        <f>SUM(Table1[[#This Row],[Total Sales]]-Table1[[#This Row],[Cost]])</f>
        <v>178750</v>
      </c>
      <c r="Y466">
        <f>SUM(Table1[[#This Row],[profit/loss]])/SUM(Table1[profit/loss])</f>
        <v>5.381845765772402E-4</v>
      </c>
    </row>
    <row r="467" spans="1:25" x14ac:dyDescent="0.3">
      <c r="A467" t="s">
        <v>13</v>
      </c>
      <c r="B467" t="s">
        <v>23</v>
      </c>
      <c r="C467">
        <v>1185732</v>
      </c>
      <c r="D467" s="9">
        <v>44528</v>
      </c>
      <c r="E467" s="8" t="str">
        <f>TEXT(Table1[[#This Row],[Invoice Date]],"dd-mm-yyyy")</f>
        <v>28-11-2021</v>
      </c>
      <c r="F467" s="1" t="str">
        <f t="shared" si="28"/>
        <v>November</v>
      </c>
      <c r="G467" s="1" t="str">
        <f t="shared" si="29"/>
        <v>2021</v>
      </c>
      <c r="H467" s="1" t="str">
        <f t="shared" si="30"/>
        <v>Sunday</v>
      </c>
      <c r="I467" s="1" t="str">
        <f t="shared" si="31"/>
        <v>28</v>
      </c>
      <c r="J467" t="s">
        <v>14</v>
      </c>
      <c r="K467" t="s">
        <v>39</v>
      </c>
      <c r="L467" t="s">
        <v>40</v>
      </c>
      <c r="M467" t="s">
        <v>18</v>
      </c>
      <c r="N467">
        <v>60</v>
      </c>
      <c r="O467">
        <v>300</v>
      </c>
      <c r="P467">
        <v>180000</v>
      </c>
      <c r="Q467">
        <v>63000</v>
      </c>
      <c r="R467">
        <v>0.35</v>
      </c>
      <c r="S467" t="s">
        <v>23</v>
      </c>
      <c r="T467" t="str">
        <f>IF(Table1[[#This Row],[Units Sold]]&gt; 700,"High Units","low Units")</f>
        <v>low Units</v>
      </c>
      <c r="U467">
        <f>SUM(Table1[[#This Row],[Operating Profit]])/SUM(Table1[Operating Profit])*100</f>
        <v>1.8968183677967064E-2</v>
      </c>
      <c r="V467">
        <f>SUM(Table1[[#This Row],[Price per Unit]]*Table1[[#This Row],[Units Sold]])</f>
        <v>18000</v>
      </c>
      <c r="W467">
        <f>SUM(Table1[[#This Row],[Total Sales]]-Table1[[#This Row],[Operating Profit]])</f>
        <v>117000</v>
      </c>
      <c r="X467">
        <f>SUM(Table1[[#This Row],[Total Sales]]-Table1[[#This Row],[Cost]])</f>
        <v>63000</v>
      </c>
      <c r="Y467">
        <f>SUM(Table1[[#This Row],[profit/loss]])/SUM(Table1[profit/loss])</f>
        <v>1.8968183677967065E-4</v>
      </c>
    </row>
    <row r="468" spans="1:25" x14ac:dyDescent="0.3">
      <c r="A468" t="s">
        <v>13</v>
      </c>
      <c r="B468" t="s">
        <v>23</v>
      </c>
      <c r="C468">
        <v>1185732</v>
      </c>
      <c r="D468" s="9">
        <v>44529</v>
      </c>
      <c r="E468" s="8" t="str">
        <f>TEXT(Table1[[#This Row],[Invoice Date]],"dd-mm-yyyy")</f>
        <v>29-11-2021</v>
      </c>
      <c r="F468" s="1" t="str">
        <f t="shared" si="28"/>
        <v>November</v>
      </c>
      <c r="G468" s="1" t="str">
        <f t="shared" si="29"/>
        <v>2021</v>
      </c>
      <c r="H468" s="1" t="str">
        <f t="shared" si="30"/>
        <v>Monday</v>
      </c>
      <c r="I468" s="1" t="str">
        <f t="shared" si="31"/>
        <v>29</v>
      </c>
      <c r="J468" t="s">
        <v>14</v>
      </c>
      <c r="K468" t="s">
        <v>39</v>
      </c>
      <c r="L468" t="s">
        <v>40</v>
      </c>
      <c r="M468" t="s">
        <v>19</v>
      </c>
      <c r="N468">
        <v>55</v>
      </c>
      <c r="O468">
        <v>225</v>
      </c>
      <c r="P468">
        <v>123750</v>
      </c>
      <c r="Q468">
        <v>49500</v>
      </c>
      <c r="R468">
        <v>0.4</v>
      </c>
      <c r="S468" t="s">
        <v>23</v>
      </c>
      <c r="T468" t="str">
        <f>IF(Table1[[#This Row],[Units Sold]]&gt; 700,"High Units","low Units")</f>
        <v>low Units</v>
      </c>
      <c r="U468">
        <f>SUM(Table1[[#This Row],[Operating Profit]])/SUM(Table1[Operating Profit])*100</f>
        <v>1.4903572889831266E-2</v>
      </c>
      <c r="V468">
        <f>SUM(Table1[[#This Row],[Price per Unit]]*Table1[[#This Row],[Units Sold]])</f>
        <v>12375</v>
      </c>
      <c r="W468">
        <f>SUM(Table1[[#This Row],[Total Sales]]-Table1[[#This Row],[Operating Profit]])</f>
        <v>74250</v>
      </c>
      <c r="X468">
        <f>SUM(Table1[[#This Row],[Total Sales]]-Table1[[#This Row],[Cost]])</f>
        <v>49500</v>
      </c>
      <c r="Y468">
        <f>SUM(Table1[[#This Row],[profit/loss]])/SUM(Table1[profit/loss])</f>
        <v>1.4903572889831266E-4</v>
      </c>
    </row>
    <row r="469" spans="1:25" x14ac:dyDescent="0.3">
      <c r="A469" t="s">
        <v>13</v>
      </c>
      <c r="B469" t="s">
        <v>23</v>
      </c>
      <c r="C469">
        <v>1185732</v>
      </c>
      <c r="D469" s="9">
        <v>44530</v>
      </c>
      <c r="E469" s="8" t="str">
        <f>TEXT(Table1[[#This Row],[Invoice Date]],"dd-mm-yyyy")</f>
        <v>30-11-2021</v>
      </c>
      <c r="F469" s="1" t="str">
        <f t="shared" si="28"/>
        <v>November</v>
      </c>
      <c r="G469" s="1" t="str">
        <f t="shared" si="29"/>
        <v>2021</v>
      </c>
      <c r="H469" s="1" t="str">
        <f t="shared" si="30"/>
        <v>Tuesday</v>
      </c>
      <c r="I469" s="1" t="str">
        <f t="shared" si="31"/>
        <v>30</v>
      </c>
      <c r="J469" t="s">
        <v>14</v>
      </c>
      <c r="K469" t="s">
        <v>39</v>
      </c>
      <c r="L469" t="s">
        <v>40</v>
      </c>
      <c r="M469" t="s">
        <v>20</v>
      </c>
      <c r="N469">
        <v>55</v>
      </c>
      <c r="O469">
        <v>175</v>
      </c>
      <c r="P469">
        <v>96250</v>
      </c>
      <c r="Q469">
        <v>38500</v>
      </c>
      <c r="R469">
        <v>0.4</v>
      </c>
      <c r="S469" t="s">
        <v>23</v>
      </c>
      <c r="T469" t="str">
        <f>IF(Table1[[#This Row],[Units Sold]]&gt; 700,"High Units","low Units")</f>
        <v>low Units</v>
      </c>
      <c r="U469">
        <f>SUM(Table1[[#This Row],[Operating Profit]])/SUM(Table1[Operating Profit])*100</f>
        <v>1.1591667803202095E-2</v>
      </c>
      <c r="V469">
        <f>SUM(Table1[[#This Row],[Price per Unit]]*Table1[[#This Row],[Units Sold]])</f>
        <v>9625</v>
      </c>
      <c r="W469">
        <f>SUM(Table1[[#This Row],[Total Sales]]-Table1[[#This Row],[Operating Profit]])</f>
        <v>57750</v>
      </c>
      <c r="X469">
        <f>SUM(Table1[[#This Row],[Total Sales]]-Table1[[#This Row],[Cost]])</f>
        <v>38500</v>
      </c>
      <c r="Y469">
        <f>SUM(Table1[[#This Row],[profit/loss]])/SUM(Table1[profit/loss])</f>
        <v>1.1591667803202096E-4</v>
      </c>
    </row>
    <row r="470" spans="1:25" x14ac:dyDescent="0.3">
      <c r="A470" t="s">
        <v>13</v>
      </c>
      <c r="B470" t="s">
        <v>23</v>
      </c>
      <c r="C470">
        <v>1185732</v>
      </c>
      <c r="D470" s="9">
        <v>44531</v>
      </c>
      <c r="E470" s="8" t="str">
        <f>TEXT(Table1[[#This Row],[Invoice Date]],"dd-mm-yyyy")</f>
        <v>01-12-2021</v>
      </c>
      <c r="F470" s="1" t="str">
        <f t="shared" si="28"/>
        <v>December</v>
      </c>
      <c r="G470" s="1" t="str">
        <f t="shared" si="29"/>
        <v>2021</v>
      </c>
      <c r="H470" s="1" t="str">
        <f t="shared" si="30"/>
        <v>Wednesday</v>
      </c>
      <c r="I470" s="1" t="str">
        <f t="shared" si="31"/>
        <v>01</v>
      </c>
      <c r="J470" t="s">
        <v>14</v>
      </c>
      <c r="K470" t="s">
        <v>39</v>
      </c>
      <c r="L470" t="s">
        <v>40</v>
      </c>
      <c r="M470" t="s">
        <v>21</v>
      </c>
      <c r="N470">
        <v>65</v>
      </c>
      <c r="O470">
        <v>200</v>
      </c>
      <c r="P470">
        <v>130000</v>
      </c>
      <c r="Q470">
        <v>45500</v>
      </c>
      <c r="R470">
        <v>0.35</v>
      </c>
      <c r="S470" t="s">
        <v>23</v>
      </c>
      <c r="T470" t="str">
        <f>IF(Table1[[#This Row],[Units Sold]]&gt; 700,"High Units","low Units")</f>
        <v>low Units</v>
      </c>
      <c r="U470">
        <f>SUM(Table1[[#This Row],[Operating Profit]])/SUM(Table1[Operating Profit])*100</f>
        <v>1.3699243767420658E-2</v>
      </c>
      <c r="V470">
        <f>SUM(Table1[[#This Row],[Price per Unit]]*Table1[[#This Row],[Units Sold]])</f>
        <v>13000</v>
      </c>
      <c r="W470">
        <f>SUM(Table1[[#This Row],[Total Sales]]-Table1[[#This Row],[Operating Profit]])</f>
        <v>84500</v>
      </c>
      <c r="X470">
        <f>SUM(Table1[[#This Row],[Total Sales]]-Table1[[#This Row],[Cost]])</f>
        <v>45500</v>
      </c>
      <c r="Y470">
        <f>SUM(Table1[[#This Row],[profit/loss]])/SUM(Table1[profit/loss])</f>
        <v>1.3699243767420659E-4</v>
      </c>
    </row>
    <row r="471" spans="1:25" x14ac:dyDescent="0.3">
      <c r="A471" t="s">
        <v>13</v>
      </c>
      <c r="B471" t="s">
        <v>23</v>
      </c>
      <c r="C471">
        <v>1185732</v>
      </c>
      <c r="D471" s="9">
        <v>44532</v>
      </c>
      <c r="E471" s="8" t="str">
        <f>TEXT(Table1[[#This Row],[Invoice Date]],"dd-mm-yyyy")</f>
        <v>02-12-2021</v>
      </c>
      <c r="F471" s="1" t="str">
        <f t="shared" si="28"/>
        <v>December</v>
      </c>
      <c r="G471" s="1" t="str">
        <f t="shared" si="29"/>
        <v>2021</v>
      </c>
      <c r="H471" s="1" t="str">
        <f t="shared" si="30"/>
        <v>Thursday</v>
      </c>
      <c r="I471" s="1" t="str">
        <f t="shared" si="31"/>
        <v>02</v>
      </c>
      <c r="J471" t="s">
        <v>14</v>
      </c>
      <c r="K471" t="s">
        <v>39</v>
      </c>
      <c r="L471" t="s">
        <v>40</v>
      </c>
      <c r="M471" t="s">
        <v>22</v>
      </c>
      <c r="N471">
        <v>70</v>
      </c>
      <c r="O471">
        <v>375</v>
      </c>
      <c r="P471">
        <v>262500</v>
      </c>
      <c r="Q471">
        <v>78750</v>
      </c>
      <c r="R471">
        <v>0.3</v>
      </c>
      <c r="S471" t="s">
        <v>23</v>
      </c>
      <c r="T471" t="str">
        <f>IF(Table1[[#This Row],[Units Sold]]&gt; 700,"High Units","low Units")</f>
        <v>low Units</v>
      </c>
      <c r="U471">
        <f>SUM(Table1[[#This Row],[Operating Profit]])/SUM(Table1[Operating Profit])*100</f>
        <v>2.3710229597458832E-2</v>
      </c>
      <c r="V471">
        <f>SUM(Table1[[#This Row],[Price per Unit]]*Table1[[#This Row],[Units Sold]])</f>
        <v>26250</v>
      </c>
      <c r="W471">
        <f>SUM(Table1[[#This Row],[Total Sales]]-Table1[[#This Row],[Operating Profit]])</f>
        <v>183750</v>
      </c>
      <c r="X471">
        <f>SUM(Table1[[#This Row],[Total Sales]]-Table1[[#This Row],[Cost]])</f>
        <v>78750</v>
      </c>
      <c r="Y471">
        <f>SUM(Table1[[#This Row],[profit/loss]])/SUM(Table1[profit/loss])</f>
        <v>2.3710229597458831E-4</v>
      </c>
    </row>
    <row r="472" spans="1:25" x14ac:dyDescent="0.3">
      <c r="A472" t="s">
        <v>13</v>
      </c>
      <c r="B472" t="s">
        <v>23</v>
      </c>
      <c r="C472">
        <v>1185732</v>
      </c>
      <c r="D472" s="9">
        <v>44533</v>
      </c>
      <c r="E472" s="8" t="str">
        <f>TEXT(Table1[[#This Row],[Invoice Date]],"dd-mm-yyyy")</f>
        <v>03-12-2021</v>
      </c>
      <c r="F472" s="1" t="str">
        <f t="shared" si="28"/>
        <v>December</v>
      </c>
      <c r="G472" s="1" t="str">
        <f t="shared" si="29"/>
        <v>2021</v>
      </c>
      <c r="H472" s="1" t="str">
        <f t="shared" si="30"/>
        <v>Friday</v>
      </c>
      <c r="I472" s="1" t="str">
        <f t="shared" si="31"/>
        <v>03</v>
      </c>
      <c r="J472" t="s">
        <v>14</v>
      </c>
      <c r="K472" t="s">
        <v>39</v>
      </c>
      <c r="L472" t="s">
        <v>40</v>
      </c>
      <c r="M472" t="s">
        <v>16</v>
      </c>
      <c r="N472">
        <v>65</v>
      </c>
      <c r="O472">
        <v>525</v>
      </c>
      <c r="P472">
        <v>341250</v>
      </c>
      <c r="Q472">
        <v>187688</v>
      </c>
      <c r="R472">
        <v>0.55000000000000004</v>
      </c>
      <c r="S472" t="s">
        <v>23</v>
      </c>
      <c r="T472" t="str">
        <f>IF(Table1[[#This Row],[Units Sold]]&gt; 700,"High Units","low Units")</f>
        <v>low Units</v>
      </c>
      <c r="U472">
        <f>SUM(Table1[[#This Row],[Operating Profit]])/SUM(Table1[Operating Profit])*100</f>
        <v>5.6509531081750511E-2</v>
      </c>
      <c r="V472">
        <f>SUM(Table1[[#This Row],[Price per Unit]]*Table1[[#This Row],[Units Sold]])</f>
        <v>34125</v>
      </c>
      <c r="W472">
        <f>SUM(Table1[[#This Row],[Total Sales]]-Table1[[#This Row],[Operating Profit]])</f>
        <v>153562</v>
      </c>
      <c r="X472">
        <f>SUM(Table1[[#This Row],[Total Sales]]-Table1[[#This Row],[Cost]])</f>
        <v>187688</v>
      </c>
      <c r="Y472">
        <f>SUM(Table1[[#This Row],[profit/loss]])/SUM(Table1[profit/loss])</f>
        <v>5.6509531081750514E-4</v>
      </c>
    </row>
    <row r="473" spans="1:25" x14ac:dyDescent="0.3">
      <c r="A473" t="s">
        <v>13</v>
      </c>
      <c r="B473" t="s">
        <v>23</v>
      </c>
      <c r="C473">
        <v>1185732</v>
      </c>
      <c r="D473" s="9">
        <v>44534</v>
      </c>
      <c r="E473" s="8" t="str">
        <f>TEXT(Table1[[#This Row],[Invoice Date]],"dd-mm-yyyy")</f>
        <v>04-12-2021</v>
      </c>
      <c r="F473" s="1" t="str">
        <f t="shared" si="28"/>
        <v>December</v>
      </c>
      <c r="G473" s="1" t="str">
        <f t="shared" si="29"/>
        <v>2021</v>
      </c>
      <c r="H473" s="1" t="str">
        <f t="shared" si="30"/>
        <v>Saturday</v>
      </c>
      <c r="I473" s="1" t="str">
        <f t="shared" si="31"/>
        <v>04</v>
      </c>
      <c r="J473" t="s">
        <v>14</v>
      </c>
      <c r="K473" t="s">
        <v>39</v>
      </c>
      <c r="L473" t="s">
        <v>40</v>
      </c>
      <c r="M473" t="s">
        <v>18</v>
      </c>
      <c r="N473">
        <v>60</v>
      </c>
      <c r="O473">
        <v>300</v>
      </c>
      <c r="P473">
        <v>180000</v>
      </c>
      <c r="Q473">
        <v>63000</v>
      </c>
      <c r="R473">
        <v>0.35</v>
      </c>
      <c r="S473" t="s">
        <v>23</v>
      </c>
      <c r="T473" t="str">
        <f>IF(Table1[[#This Row],[Units Sold]]&gt; 700,"High Units","low Units")</f>
        <v>low Units</v>
      </c>
      <c r="U473">
        <f>SUM(Table1[[#This Row],[Operating Profit]])/SUM(Table1[Operating Profit])*100</f>
        <v>1.8968183677967064E-2</v>
      </c>
      <c r="V473">
        <f>SUM(Table1[[#This Row],[Price per Unit]]*Table1[[#This Row],[Units Sold]])</f>
        <v>18000</v>
      </c>
      <c r="W473">
        <f>SUM(Table1[[#This Row],[Total Sales]]-Table1[[#This Row],[Operating Profit]])</f>
        <v>117000</v>
      </c>
      <c r="X473">
        <f>SUM(Table1[[#This Row],[Total Sales]]-Table1[[#This Row],[Cost]])</f>
        <v>63000</v>
      </c>
      <c r="Y473">
        <f>SUM(Table1[[#This Row],[profit/loss]])/SUM(Table1[profit/loss])</f>
        <v>1.8968183677967065E-4</v>
      </c>
    </row>
    <row r="474" spans="1:25" x14ac:dyDescent="0.3">
      <c r="A474" t="s">
        <v>13</v>
      </c>
      <c r="B474" t="s">
        <v>23</v>
      </c>
      <c r="C474">
        <v>1185732</v>
      </c>
      <c r="D474" s="9">
        <v>44535</v>
      </c>
      <c r="E474" s="8" t="str">
        <f>TEXT(Table1[[#This Row],[Invoice Date]],"dd-mm-yyyy")</f>
        <v>05-12-2021</v>
      </c>
      <c r="F474" s="1" t="str">
        <f t="shared" si="28"/>
        <v>December</v>
      </c>
      <c r="G474" s="1" t="str">
        <f t="shared" si="29"/>
        <v>2021</v>
      </c>
      <c r="H474" s="1" t="str">
        <f t="shared" si="30"/>
        <v>Sunday</v>
      </c>
      <c r="I474" s="1" t="str">
        <f t="shared" si="31"/>
        <v>05</v>
      </c>
      <c r="J474" t="s">
        <v>14</v>
      </c>
      <c r="K474" t="s">
        <v>39</v>
      </c>
      <c r="L474" t="s">
        <v>40</v>
      </c>
      <c r="M474" t="s">
        <v>19</v>
      </c>
      <c r="N474">
        <v>55</v>
      </c>
      <c r="O474">
        <v>225</v>
      </c>
      <c r="P474">
        <v>123750</v>
      </c>
      <c r="Q474">
        <v>49500</v>
      </c>
      <c r="R474">
        <v>0.4</v>
      </c>
      <c r="S474" t="s">
        <v>23</v>
      </c>
      <c r="T474" t="str">
        <f>IF(Table1[[#This Row],[Units Sold]]&gt; 700,"High Units","low Units")</f>
        <v>low Units</v>
      </c>
      <c r="U474">
        <f>SUM(Table1[[#This Row],[Operating Profit]])/SUM(Table1[Operating Profit])*100</f>
        <v>1.4903572889831266E-2</v>
      </c>
      <c r="V474">
        <f>SUM(Table1[[#This Row],[Price per Unit]]*Table1[[#This Row],[Units Sold]])</f>
        <v>12375</v>
      </c>
      <c r="W474">
        <f>SUM(Table1[[#This Row],[Total Sales]]-Table1[[#This Row],[Operating Profit]])</f>
        <v>74250</v>
      </c>
      <c r="X474">
        <f>SUM(Table1[[#This Row],[Total Sales]]-Table1[[#This Row],[Cost]])</f>
        <v>49500</v>
      </c>
      <c r="Y474">
        <f>SUM(Table1[[#This Row],[profit/loss]])/SUM(Table1[profit/loss])</f>
        <v>1.4903572889831266E-4</v>
      </c>
    </row>
    <row r="475" spans="1:25" x14ac:dyDescent="0.3">
      <c r="A475" t="s">
        <v>13</v>
      </c>
      <c r="B475" t="s">
        <v>23</v>
      </c>
      <c r="C475">
        <v>1185732</v>
      </c>
      <c r="D475" s="9">
        <v>44536</v>
      </c>
      <c r="E475" s="8" t="str">
        <f>TEXT(Table1[[#This Row],[Invoice Date]],"dd-mm-yyyy")</f>
        <v>06-12-2021</v>
      </c>
      <c r="F475" s="1" t="str">
        <f t="shared" si="28"/>
        <v>December</v>
      </c>
      <c r="G475" s="1" t="str">
        <f t="shared" si="29"/>
        <v>2021</v>
      </c>
      <c r="H475" s="1" t="str">
        <f t="shared" si="30"/>
        <v>Monday</v>
      </c>
      <c r="I475" s="1" t="str">
        <f t="shared" si="31"/>
        <v>06</v>
      </c>
      <c r="J475" t="s">
        <v>14</v>
      </c>
      <c r="K475" t="s">
        <v>39</v>
      </c>
      <c r="L475" t="s">
        <v>40</v>
      </c>
      <c r="M475" t="s">
        <v>20</v>
      </c>
      <c r="N475">
        <v>55</v>
      </c>
      <c r="O475">
        <v>200</v>
      </c>
      <c r="P475">
        <v>110000</v>
      </c>
      <c r="Q475">
        <v>44000</v>
      </c>
      <c r="R475">
        <v>0.4</v>
      </c>
      <c r="S475" t="s">
        <v>23</v>
      </c>
      <c r="T475" t="str">
        <f>IF(Table1[[#This Row],[Units Sold]]&gt; 700,"High Units","low Units")</f>
        <v>low Units</v>
      </c>
      <c r="U475">
        <f>SUM(Table1[[#This Row],[Operating Profit]])/SUM(Table1[Operating Profit])*100</f>
        <v>1.324762034651668E-2</v>
      </c>
      <c r="V475">
        <f>SUM(Table1[[#This Row],[Price per Unit]]*Table1[[#This Row],[Units Sold]])</f>
        <v>11000</v>
      </c>
      <c r="W475">
        <f>SUM(Table1[[#This Row],[Total Sales]]-Table1[[#This Row],[Operating Profit]])</f>
        <v>66000</v>
      </c>
      <c r="X475">
        <f>SUM(Table1[[#This Row],[Total Sales]]-Table1[[#This Row],[Cost]])</f>
        <v>44000</v>
      </c>
      <c r="Y475">
        <f>SUM(Table1[[#This Row],[profit/loss]])/SUM(Table1[profit/loss])</f>
        <v>1.324762034651668E-4</v>
      </c>
    </row>
    <row r="476" spans="1:25" x14ac:dyDescent="0.3">
      <c r="A476" t="s">
        <v>13</v>
      </c>
      <c r="B476" t="s">
        <v>23</v>
      </c>
      <c r="C476">
        <v>1185732</v>
      </c>
      <c r="D476" s="9">
        <v>44537</v>
      </c>
      <c r="E476" s="8" t="str">
        <f>TEXT(Table1[[#This Row],[Invoice Date]],"dd-mm-yyyy")</f>
        <v>07-12-2021</v>
      </c>
      <c r="F476" s="1" t="str">
        <f t="shared" si="28"/>
        <v>December</v>
      </c>
      <c r="G476" s="1" t="str">
        <f t="shared" si="29"/>
        <v>2021</v>
      </c>
      <c r="H476" s="1" t="str">
        <f t="shared" si="30"/>
        <v>Tuesday</v>
      </c>
      <c r="I476" s="1" t="str">
        <f t="shared" si="31"/>
        <v>07</v>
      </c>
      <c r="J476" t="s">
        <v>14</v>
      </c>
      <c r="K476" t="s">
        <v>39</v>
      </c>
      <c r="L476" t="s">
        <v>40</v>
      </c>
      <c r="M476" t="s">
        <v>21</v>
      </c>
      <c r="N476">
        <v>65</v>
      </c>
      <c r="O476">
        <v>175</v>
      </c>
      <c r="P476">
        <v>113750</v>
      </c>
      <c r="Q476">
        <v>39813</v>
      </c>
      <c r="R476">
        <v>0.35</v>
      </c>
      <c r="S476" t="s">
        <v>23</v>
      </c>
      <c r="T476" t="str">
        <f>IF(Table1[[#This Row],[Units Sold]]&gt; 700,"High Units","low Units")</f>
        <v>low Units</v>
      </c>
      <c r="U476">
        <f>SUM(Table1[[#This Row],[Operating Profit]])/SUM(Table1[Operating Profit])*100</f>
        <v>1.1986988837633378E-2</v>
      </c>
      <c r="V476">
        <f>SUM(Table1[[#This Row],[Price per Unit]]*Table1[[#This Row],[Units Sold]])</f>
        <v>11375</v>
      </c>
      <c r="W476">
        <f>SUM(Table1[[#This Row],[Total Sales]]-Table1[[#This Row],[Operating Profit]])</f>
        <v>73937</v>
      </c>
      <c r="X476">
        <f>SUM(Table1[[#This Row],[Total Sales]]-Table1[[#This Row],[Cost]])</f>
        <v>39813</v>
      </c>
      <c r="Y476">
        <f>SUM(Table1[[#This Row],[profit/loss]])/SUM(Table1[profit/loss])</f>
        <v>1.1986988837633377E-4</v>
      </c>
    </row>
    <row r="477" spans="1:25" x14ac:dyDescent="0.3">
      <c r="A477" t="s">
        <v>13</v>
      </c>
      <c r="B477" t="s">
        <v>23</v>
      </c>
      <c r="C477">
        <v>1185732</v>
      </c>
      <c r="D477" s="9">
        <v>44538</v>
      </c>
      <c r="E477" s="8" t="str">
        <f>TEXT(Table1[[#This Row],[Invoice Date]],"dd-mm-yyyy")</f>
        <v>08-12-2021</v>
      </c>
      <c r="F477" s="1" t="str">
        <f t="shared" si="28"/>
        <v>December</v>
      </c>
      <c r="G477" s="1" t="str">
        <f t="shared" si="29"/>
        <v>2021</v>
      </c>
      <c r="H477" s="1" t="str">
        <f t="shared" si="30"/>
        <v>Wednesday</v>
      </c>
      <c r="I477" s="1" t="str">
        <f t="shared" si="31"/>
        <v>08</v>
      </c>
      <c r="J477" t="s">
        <v>14</v>
      </c>
      <c r="K477" t="s">
        <v>39</v>
      </c>
      <c r="L477" t="s">
        <v>40</v>
      </c>
      <c r="M477" t="s">
        <v>22</v>
      </c>
      <c r="N477">
        <v>70</v>
      </c>
      <c r="O477">
        <v>350</v>
      </c>
      <c r="P477">
        <v>245000</v>
      </c>
      <c r="Q477">
        <v>73500</v>
      </c>
      <c r="R477">
        <v>0.3</v>
      </c>
      <c r="S477" t="s">
        <v>23</v>
      </c>
      <c r="T477" t="str">
        <f>IF(Table1[[#This Row],[Units Sold]]&gt; 700,"High Units","low Units")</f>
        <v>low Units</v>
      </c>
      <c r="U477">
        <f>SUM(Table1[[#This Row],[Operating Profit]])/SUM(Table1[Operating Profit])*100</f>
        <v>2.212954762429491E-2</v>
      </c>
      <c r="V477">
        <f>SUM(Table1[[#This Row],[Price per Unit]]*Table1[[#This Row],[Units Sold]])</f>
        <v>24500</v>
      </c>
      <c r="W477">
        <f>SUM(Table1[[#This Row],[Total Sales]]-Table1[[#This Row],[Operating Profit]])</f>
        <v>171500</v>
      </c>
      <c r="X477">
        <f>SUM(Table1[[#This Row],[Total Sales]]-Table1[[#This Row],[Cost]])</f>
        <v>73500</v>
      </c>
      <c r="Y477">
        <f>SUM(Table1[[#This Row],[profit/loss]])/SUM(Table1[profit/loss])</f>
        <v>2.2129547624294909E-4</v>
      </c>
    </row>
    <row r="478" spans="1:25" x14ac:dyDescent="0.3">
      <c r="A478" t="s">
        <v>13</v>
      </c>
      <c r="B478" t="s">
        <v>23</v>
      </c>
      <c r="C478">
        <v>1185732</v>
      </c>
      <c r="D478" s="9">
        <v>44539</v>
      </c>
      <c r="E478" s="8" t="str">
        <f>TEXT(Table1[[#This Row],[Invoice Date]],"dd-mm-yyyy")</f>
        <v>09-12-2021</v>
      </c>
      <c r="F478" s="1" t="str">
        <f t="shared" si="28"/>
        <v>December</v>
      </c>
      <c r="G478" s="1" t="str">
        <f t="shared" si="29"/>
        <v>2021</v>
      </c>
      <c r="H478" s="1" t="str">
        <f t="shared" si="30"/>
        <v>Thursday</v>
      </c>
      <c r="I478" s="1" t="str">
        <f t="shared" si="31"/>
        <v>09</v>
      </c>
      <c r="J478" t="s">
        <v>14</v>
      </c>
      <c r="K478" t="s">
        <v>39</v>
      </c>
      <c r="L478" t="s">
        <v>40</v>
      </c>
      <c r="M478" t="s">
        <v>16</v>
      </c>
      <c r="N478">
        <v>65</v>
      </c>
      <c r="O478">
        <v>475</v>
      </c>
      <c r="P478">
        <v>308750</v>
      </c>
      <c r="Q478">
        <v>154375</v>
      </c>
      <c r="R478">
        <v>0.5</v>
      </c>
      <c r="S478" t="s">
        <v>23</v>
      </c>
      <c r="T478" t="str">
        <f>IF(Table1[[#This Row],[Units Sold]]&gt; 700,"High Units","low Units")</f>
        <v>low Units</v>
      </c>
      <c r="U478">
        <f>SUM(Table1[[#This Row],[Operating Profit]])/SUM(Table1[Operating Profit])*100</f>
        <v>4.6479577068034378E-2</v>
      </c>
      <c r="V478">
        <f>SUM(Table1[[#This Row],[Price per Unit]]*Table1[[#This Row],[Units Sold]])</f>
        <v>30875</v>
      </c>
      <c r="W478">
        <f>SUM(Table1[[#This Row],[Total Sales]]-Table1[[#This Row],[Operating Profit]])</f>
        <v>154375</v>
      </c>
      <c r="X478">
        <f>SUM(Table1[[#This Row],[Total Sales]]-Table1[[#This Row],[Cost]])</f>
        <v>154375</v>
      </c>
      <c r="Y478">
        <f>SUM(Table1[[#This Row],[profit/loss]])/SUM(Table1[profit/loss])</f>
        <v>4.6479577068034376E-4</v>
      </c>
    </row>
    <row r="479" spans="1:25" x14ac:dyDescent="0.3">
      <c r="A479" t="s">
        <v>13</v>
      </c>
      <c r="B479" t="s">
        <v>23</v>
      </c>
      <c r="C479">
        <v>1185732</v>
      </c>
      <c r="D479" s="9">
        <v>44540</v>
      </c>
      <c r="E479" s="8" t="str">
        <f>TEXT(Table1[[#This Row],[Invoice Date]],"dd-mm-yyyy")</f>
        <v>10-12-2021</v>
      </c>
      <c r="F479" s="1" t="str">
        <f t="shared" si="28"/>
        <v>December</v>
      </c>
      <c r="G479" s="1" t="str">
        <f t="shared" si="29"/>
        <v>2021</v>
      </c>
      <c r="H479" s="1" t="str">
        <f t="shared" si="30"/>
        <v>Friday</v>
      </c>
      <c r="I479" s="1" t="str">
        <f t="shared" si="31"/>
        <v>10</v>
      </c>
      <c r="J479" t="s">
        <v>14</v>
      </c>
      <c r="K479" t="s">
        <v>39</v>
      </c>
      <c r="L479" t="s">
        <v>40</v>
      </c>
      <c r="M479" t="s">
        <v>18</v>
      </c>
      <c r="N479">
        <v>50</v>
      </c>
      <c r="O479">
        <v>275</v>
      </c>
      <c r="P479">
        <v>137500</v>
      </c>
      <c r="Q479">
        <v>41250</v>
      </c>
      <c r="R479">
        <v>0.3</v>
      </c>
      <c r="S479" t="s">
        <v>23</v>
      </c>
      <c r="T479" t="str">
        <f>IF(Table1[[#This Row],[Units Sold]]&gt; 700,"High Units","low Units")</f>
        <v>low Units</v>
      </c>
      <c r="U479">
        <f>SUM(Table1[[#This Row],[Operating Profit]])/SUM(Table1[Operating Profit])*100</f>
        <v>1.2419644074859387E-2</v>
      </c>
      <c r="V479">
        <f>SUM(Table1[[#This Row],[Price per Unit]]*Table1[[#This Row],[Units Sold]])</f>
        <v>13750</v>
      </c>
      <c r="W479">
        <f>SUM(Table1[[#This Row],[Total Sales]]-Table1[[#This Row],[Operating Profit]])</f>
        <v>96250</v>
      </c>
      <c r="X479">
        <f>SUM(Table1[[#This Row],[Total Sales]]-Table1[[#This Row],[Cost]])</f>
        <v>41250</v>
      </c>
      <c r="Y479">
        <f>SUM(Table1[[#This Row],[profit/loss]])/SUM(Table1[profit/loss])</f>
        <v>1.2419644074859387E-4</v>
      </c>
    </row>
    <row r="480" spans="1:25" x14ac:dyDescent="0.3">
      <c r="A480" t="s">
        <v>13</v>
      </c>
      <c r="B480" t="s">
        <v>23</v>
      </c>
      <c r="C480">
        <v>1185732</v>
      </c>
      <c r="D480" s="9">
        <v>44541</v>
      </c>
      <c r="E480" s="8" t="str">
        <f>TEXT(Table1[[#This Row],[Invoice Date]],"dd-mm-yyyy")</f>
        <v>11-12-2021</v>
      </c>
      <c r="F480" s="1" t="str">
        <f t="shared" si="28"/>
        <v>December</v>
      </c>
      <c r="G480" s="1" t="str">
        <f t="shared" si="29"/>
        <v>2021</v>
      </c>
      <c r="H480" s="1" t="str">
        <f t="shared" si="30"/>
        <v>Saturday</v>
      </c>
      <c r="I480" s="1" t="str">
        <f t="shared" si="31"/>
        <v>11</v>
      </c>
      <c r="J480" t="s">
        <v>14</v>
      </c>
      <c r="K480" t="s">
        <v>39</v>
      </c>
      <c r="L480" t="s">
        <v>40</v>
      </c>
      <c r="M480" t="s">
        <v>19</v>
      </c>
      <c r="N480">
        <v>45</v>
      </c>
      <c r="O480">
        <v>200</v>
      </c>
      <c r="P480">
        <v>90000</v>
      </c>
      <c r="Q480">
        <v>31500</v>
      </c>
      <c r="R480">
        <v>0.35</v>
      </c>
      <c r="S480" t="s">
        <v>23</v>
      </c>
      <c r="T480" t="str">
        <f>IF(Table1[[#This Row],[Units Sold]]&gt; 700,"High Units","low Units")</f>
        <v>low Units</v>
      </c>
      <c r="U480">
        <f>SUM(Table1[[#This Row],[Operating Profit]])/SUM(Table1[Operating Profit])*100</f>
        <v>9.484091838983532E-3</v>
      </c>
      <c r="V480">
        <f>SUM(Table1[[#This Row],[Price per Unit]]*Table1[[#This Row],[Units Sold]])</f>
        <v>9000</v>
      </c>
      <c r="W480">
        <f>SUM(Table1[[#This Row],[Total Sales]]-Table1[[#This Row],[Operating Profit]])</f>
        <v>58500</v>
      </c>
      <c r="X480">
        <f>SUM(Table1[[#This Row],[Total Sales]]-Table1[[#This Row],[Cost]])</f>
        <v>31500</v>
      </c>
      <c r="Y480">
        <f>SUM(Table1[[#This Row],[profit/loss]])/SUM(Table1[profit/loss])</f>
        <v>9.4840918389835324E-5</v>
      </c>
    </row>
    <row r="481" spans="1:25" x14ac:dyDescent="0.3">
      <c r="A481" t="s">
        <v>13</v>
      </c>
      <c r="B481" t="s">
        <v>23</v>
      </c>
      <c r="C481">
        <v>1185732</v>
      </c>
      <c r="D481" s="9">
        <v>44542</v>
      </c>
      <c r="E481" s="8" t="str">
        <f>TEXT(Table1[[#This Row],[Invoice Date]],"dd-mm-yyyy")</f>
        <v>12-12-2021</v>
      </c>
      <c r="F481" s="1" t="str">
        <f t="shared" si="28"/>
        <v>December</v>
      </c>
      <c r="G481" s="1" t="str">
        <f t="shared" si="29"/>
        <v>2021</v>
      </c>
      <c r="H481" s="1" t="str">
        <f t="shared" si="30"/>
        <v>Sunday</v>
      </c>
      <c r="I481" s="1" t="str">
        <f t="shared" si="31"/>
        <v>12</v>
      </c>
      <c r="J481" t="s">
        <v>14</v>
      </c>
      <c r="K481" t="s">
        <v>39</v>
      </c>
      <c r="L481" t="s">
        <v>40</v>
      </c>
      <c r="M481" t="s">
        <v>20</v>
      </c>
      <c r="N481">
        <v>45</v>
      </c>
      <c r="O481">
        <v>175</v>
      </c>
      <c r="P481">
        <v>78750</v>
      </c>
      <c r="Q481">
        <v>27563</v>
      </c>
      <c r="R481">
        <v>0.35</v>
      </c>
      <c r="S481" t="s">
        <v>23</v>
      </c>
      <c r="T481" t="str">
        <f>IF(Table1[[#This Row],[Units Sold]]&gt; 700,"High Units","low Units")</f>
        <v>low Units</v>
      </c>
      <c r="U481">
        <f>SUM(Table1[[#This Row],[Operating Profit]])/SUM(Table1[Operating Profit])*100</f>
        <v>8.2987309002508919E-3</v>
      </c>
      <c r="V481">
        <f>SUM(Table1[[#This Row],[Price per Unit]]*Table1[[#This Row],[Units Sold]])</f>
        <v>7875</v>
      </c>
      <c r="W481">
        <f>SUM(Table1[[#This Row],[Total Sales]]-Table1[[#This Row],[Operating Profit]])</f>
        <v>51187</v>
      </c>
      <c r="X481">
        <f>SUM(Table1[[#This Row],[Total Sales]]-Table1[[#This Row],[Cost]])</f>
        <v>27563</v>
      </c>
      <c r="Y481">
        <f>SUM(Table1[[#This Row],[profit/loss]])/SUM(Table1[profit/loss])</f>
        <v>8.298730900250892E-5</v>
      </c>
    </row>
    <row r="482" spans="1:25" x14ac:dyDescent="0.3">
      <c r="A482" t="s">
        <v>13</v>
      </c>
      <c r="B482" t="s">
        <v>23</v>
      </c>
      <c r="C482">
        <v>1185732</v>
      </c>
      <c r="D482" s="9">
        <v>44543</v>
      </c>
      <c r="E482" s="8" t="str">
        <f>TEXT(Table1[[#This Row],[Invoice Date]],"dd-mm-yyyy")</f>
        <v>13-12-2021</v>
      </c>
      <c r="F482" s="1" t="str">
        <f t="shared" si="28"/>
        <v>December</v>
      </c>
      <c r="G482" s="1" t="str">
        <f t="shared" si="29"/>
        <v>2021</v>
      </c>
      <c r="H482" s="1" t="str">
        <f t="shared" si="30"/>
        <v>Monday</v>
      </c>
      <c r="I482" s="1" t="str">
        <f t="shared" si="31"/>
        <v>13</v>
      </c>
      <c r="J482" t="s">
        <v>14</v>
      </c>
      <c r="K482" t="s">
        <v>39</v>
      </c>
      <c r="L482" t="s">
        <v>40</v>
      </c>
      <c r="M482" t="s">
        <v>21</v>
      </c>
      <c r="N482">
        <v>55</v>
      </c>
      <c r="O482">
        <v>125</v>
      </c>
      <c r="P482">
        <v>68750</v>
      </c>
      <c r="Q482">
        <v>20625</v>
      </c>
      <c r="R482">
        <v>0.3</v>
      </c>
      <c r="S482" t="s">
        <v>23</v>
      </c>
      <c r="T482" t="str">
        <f>IF(Table1[[#This Row],[Units Sold]]&gt; 700,"High Units","low Units")</f>
        <v>low Units</v>
      </c>
      <c r="U482">
        <f>SUM(Table1[[#This Row],[Operating Profit]])/SUM(Table1[Operating Profit])*100</f>
        <v>6.2098220374296933E-3</v>
      </c>
      <c r="V482">
        <f>SUM(Table1[[#This Row],[Price per Unit]]*Table1[[#This Row],[Units Sold]])</f>
        <v>6875</v>
      </c>
      <c r="W482">
        <f>SUM(Table1[[#This Row],[Total Sales]]-Table1[[#This Row],[Operating Profit]])</f>
        <v>48125</v>
      </c>
      <c r="X482">
        <f>SUM(Table1[[#This Row],[Total Sales]]-Table1[[#This Row],[Cost]])</f>
        <v>20625</v>
      </c>
      <c r="Y482">
        <f>SUM(Table1[[#This Row],[profit/loss]])/SUM(Table1[profit/loss])</f>
        <v>6.2098220374296937E-5</v>
      </c>
    </row>
    <row r="483" spans="1:25" x14ac:dyDescent="0.3">
      <c r="A483" t="s">
        <v>13</v>
      </c>
      <c r="B483" t="s">
        <v>23</v>
      </c>
      <c r="C483">
        <v>1185732</v>
      </c>
      <c r="D483" s="9">
        <v>44544</v>
      </c>
      <c r="E483" s="8" t="str">
        <f>TEXT(Table1[[#This Row],[Invoice Date]],"dd-mm-yyyy")</f>
        <v>14-12-2021</v>
      </c>
      <c r="F483" s="1" t="str">
        <f t="shared" si="28"/>
        <v>December</v>
      </c>
      <c r="G483" s="1" t="str">
        <f t="shared" si="29"/>
        <v>2021</v>
      </c>
      <c r="H483" s="1" t="str">
        <f t="shared" si="30"/>
        <v>Tuesday</v>
      </c>
      <c r="I483" s="1" t="str">
        <f t="shared" si="31"/>
        <v>14</v>
      </c>
      <c r="J483" t="s">
        <v>14</v>
      </c>
      <c r="K483" t="s">
        <v>39</v>
      </c>
      <c r="L483" t="s">
        <v>40</v>
      </c>
      <c r="M483" t="s">
        <v>22</v>
      </c>
      <c r="N483">
        <v>60</v>
      </c>
      <c r="O483">
        <v>225</v>
      </c>
      <c r="P483">
        <v>135000</v>
      </c>
      <c r="Q483">
        <v>33750</v>
      </c>
      <c r="R483">
        <v>0.25</v>
      </c>
      <c r="S483" t="s">
        <v>23</v>
      </c>
      <c r="T483" t="str">
        <f>IF(Table1[[#This Row],[Units Sold]]&gt; 700,"High Units","low Units")</f>
        <v>low Units</v>
      </c>
      <c r="U483">
        <f>SUM(Table1[[#This Row],[Operating Profit]])/SUM(Table1[Operating Profit])*100</f>
        <v>1.0161526970339499E-2</v>
      </c>
      <c r="V483">
        <f>SUM(Table1[[#This Row],[Price per Unit]]*Table1[[#This Row],[Units Sold]])</f>
        <v>13500</v>
      </c>
      <c r="W483">
        <f>SUM(Table1[[#This Row],[Total Sales]]-Table1[[#This Row],[Operating Profit]])</f>
        <v>101250</v>
      </c>
      <c r="X483">
        <f>SUM(Table1[[#This Row],[Total Sales]]-Table1[[#This Row],[Cost]])</f>
        <v>33750</v>
      </c>
      <c r="Y483">
        <f>SUM(Table1[[#This Row],[profit/loss]])/SUM(Table1[profit/loss])</f>
        <v>1.0161526970339499E-4</v>
      </c>
    </row>
    <row r="484" spans="1:25" x14ac:dyDescent="0.3">
      <c r="A484" t="s">
        <v>13</v>
      </c>
      <c r="B484" t="s">
        <v>23</v>
      </c>
      <c r="C484">
        <v>1185732</v>
      </c>
      <c r="D484" s="9">
        <v>44545</v>
      </c>
      <c r="E484" s="8" t="str">
        <f>TEXT(Table1[[#This Row],[Invoice Date]],"dd-mm-yyyy")</f>
        <v>15-12-2021</v>
      </c>
      <c r="F484" s="1" t="str">
        <f t="shared" si="28"/>
        <v>December</v>
      </c>
      <c r="G484" s="1" t="str">
        <f t="shared" si="29"/>
        <v>2021</v>
      </c>
      <c r="H484" s="1" t="str">
        <f t="shared" si="30"/>
        <v>Wednesday</v>
      </c>
      <c r="I484" s="1" t="str">
        <f t="shared" si="31"/>
        <v>15</v>
      </c>
      <c r="J484" t="s">
        <v>14</v>
      </c>
      <c r="K484" t="s">
        <v>39</v>
      </c>
      <c r="L484" t="s">
        <v>40</v>
      </c>
      <c r="M484" t="s">
        <v>16</v>
      </c>
      <c r="N484">
        <v>60</v>
      </c>
      <c r="O484">
        <v>400</v>
      </c>
      <c r="P484">
        <v>240000</v>
      </c>
      <c r="Q484">
        <v>120000</v>
      </c>
      <c r="R484">
        <v>0.5</v>
      </c>
      <c r="S484" t="s">
        <v>23</v>
      </c>
      <c r="T484" t="str">
        <f>IF(Table1[[#This Row],[Units Sold]]&gt; 700,"High Units","low Units")</f>
        <v>low Units</v>
      </c>
      <c r="U484">
        <f>SUM(Table1[[#This Row],[Operating Profit]])/SUM(Table1[Operating Profit])*100</f>
        <v>3.6129873672318222E-2</v>
      </c>
      <c r="V484">
        <f>SUM(Table1[[#This Row],[Price per Unit]]*Table1[[#This Row],[Units Sold]])</f>
        <v>24000</v>
      </c>
      <c r="W484">
        <f>SUM(Table1[[#This Row],[Total Sales]]-Table1[[#This Row],[Operating Profit]])</f>
        <v>120000</v>
      </c>
      <c r="X484">
        <f>SUM(Table1[[#This Row],[Total Sales]]-Table1[[#This Row],[Cost]])</f>
        <v>120000</v>
      </c>
      <c r="Y484">
        <f>SUM(Table1[[#This Row],[profit/loss]])/SUM(Table1[profit/loss])</f>
        <v>3.6129873672318221E-4</v>
      </c>
    </row>
    <row r="485" spans="1:25" x14ac:dyDescent="0.3">
      <c r="A485" t="s">
        <v>13</v>
      </c>
      <c r="B485" t="s">
        <v>23</v>
      </c>
      <c r="C485">
        <v>1185732</v>
      </c>
      <c r="D485" s="9">
        <v>44546</v>
      </c>
      <c r="E485" s="8" t="str">
        <f>TEXT(Table1[[#This Row],[Invoice Date]],"dd-mm-yyyy")</f>
        <v>16-12-2021</v>
      </c>
      <c r="F485" s="1" t="str">
        <f t="shared" si="28"/>
        <v>December</v>
      </c>
      <c r="G485" s="1" t="str">
        <f t="shared" si="29"/>
        <v>2021</v>
      </c>
      <c r="H485" s="1" t="str">
        <f t="shared" si="30"/>
        <v>Thursday</v>
      </c>
      <c r="I485" s="1" t="str">
        <f t="shared" si="31"/>
        <v>16</v>
      </c>
      <c r="J485" t="s">
        <v>14</v>
      </c>
      <c r="K485" t="s">
        <v>39</v>
      </c>
      <c r="L485" t="s">
        <v>40</v>
      </c>
      <c r="M485" t="s">
        <v>18</v>
      </c>
      <c r="N485">
        <v>50</v>
      </c>
      <c r="O485">
        <v>225</v>
      </c>
      <c r="P485">
        <v>112500</v>
      </c>
      <c r="Q485">
        <v>33750</v>
      </c>
      <c r="R485">
        <v>0.3</v>
      </c>
      <c r="S485" t="s">
        <v>23</v>
      </c>
      <c r="T485" t="str">
        <f>IF(Table1[[#This Row],[Units Sold]]&gt; 700,"High Units","low Units")</f>
        <v>low Units</v>
      </c>
      <c r="U485">
        <f>SUM(Table1[[#This Row],[Operating Profit]])/SUM(Table1[Operating Profit])*100</f>
        <v>1.0161526970339499E-2</v>
      </c>
      <c r="V485">
        <f>SUM(Table1[[#This Row],[Price per Unit]]*Table1[[#This Row],[Units Sold]])</f>
        <v>11250</v>
      </c>
      <c r="W485">
        <f>SUM(Table1[[#This Row],[Total Sales]]-Table1[[#This Row],[Operating Profit]])</f>
        <v>78750</v>
      </c>
      <c r="X485">
        <f>SUM(Table1[[#This Row],[Total Sales]]-Table1[[#This Row],[Cost]])</f>
        <v>33750</v>
      </c>
      <c r="Y485">
        <f>SUM(Table1[[#This Row],[profit/loss]])/SUM(Table1[profit/loss])</f>
        <v>1.0161526970339499E-4</v>
      </c>
    </row>
    <row r="486" spans="1:25" x14ac:dyDescent="0.3">
      <c r="A486" t="s">
        <v>13</v>
      </c>
      <c r="B486" t="s">
        <v>23</v>
      </c>
      <c r="C486">
        <v>1185732</v>
      </c>
      <c r="D486" s="9">
        <v>44547</v>
      </c>
      <c r="E486" s="8" t="str">
        <f>TEXT(Table1[[#This Row],[Invoice Date]],"dd-mm-yyyy")</f>
        <v>17-12-2021</v>
      </c>
      <c r="F486" s="1" t="str">
        <f t="shared" si="28"/>
        <v>December</v>
      </c>
      <c r="G486" s="1" t="str">
        <f t="shared" si="29"/>
        <v>2021</v>
      </c>
      <c r="H486" s="1" t="str">
        <f t="shared" si="30"/>
        <v>Friday</v>
      </c>
      <c r="I486" s="1" t="str">
        <f t="shared" si="31"/>
        <v>17</v>
      </c>
      <c r="J486" t="s">
        <v>14</v>
      </c>
      <c r="K486" t="s">
        <v>39</v>
      </c>
      <c r="L486" t="s">
        <v>40</v>
      </c>
      <c r="M486" t="s">
        <v>19</v>
      </c>
      <c r="N486">
        <v>50</v>
      </c>
      <c r="O486">
        <v>125</v>
      </c>
      <c r="P486">
        <v>62500</v>
      </c>
      <c r="Q486">
        <v>21875</v>
      </c>
      <c r="R486">
        <v>0.35</v>
      </c>
      <c r="S486" t="s">
        <v>23</v>
      </c>
      <c r="T486" t="str">
        <f>IF(Table1[[#This Row],[Units Sold]]&gt; 700,"High Units","low Units")</f>
        <v>low Units</v>
      </c>
      <c r="U486">
        <f>SUM(Table1[[#This Row],[Operating Profit]])/SUM(Table1[Operating Profit])*100</f>
        <v>6.5861748881830082E-3</v>
      </c>
      <c r="V486">
        <f>SUM(Table1[[#This Row],[Price per Unit]]*Table1[[#This Row],[Units Sold]])</f>
        <v>6250</v>
      </c>
      <c r="W486">
        <f>SUM(Table1[[#This Row],[Total Sales]]-Table1[[#This Row],[Operating Profit]])</f>
        <v>40625</v>
      </c>
      <c r="X486">
        <f>SUM(Table1[[#This Row],[Total Sales]]-Table1[[#This Row],[Cost]])</f>
        <v>21875</v>
      </c>
      <c r="Y486">
        <f>SUM(Table1[[#This Row],[profit/loss]])/SUM(Table1[profit/loss])</f>
        <v>6.5861748881830082E-5</v>
      </c>
    </row>
    <row r="487" spans="1:25" x14ac:dyDescent="0.3">
      <c r="A487" t="s">
        <v>13</v>
      </c>
      <c r="B487" t="s">
        <v>23</v>
      </c>
      <c r="C487">
        <v>1185732</v>
      </c>
      <c r="D487" s="9">
        <v>44548</v>
      </c>
      <c r="E487" s="8" t="str">
        <f>TEXT(Table1[[#This Row],[Invoice Date]],"dd-mm-yyyy")</f>
        <v>18-12-2021</v>
      </c>
      <c r="F487" s="1" t="str">
        <f t="shared" si="28"/>
        <v>December</v>
      </c>
      <c r="G487" s="1" t="str">
        <f t="shared" si="29"/>
        <v>2021</v>
      </c>
      <c r="H487" s="1" t="str">
        <f t="shared" si="30"/>
        <v>Saturday</v>
      </c>
      <c r="I487" s="1" t="str">
        <f t="shared" si="31"/>
        <v>18</v>
      </c>
      <c r="J487" t="s">
        <v>14</v>
      </c>
      <c r="K487" t="s">
        <v>39</v>
      </c>
      <c r="L487" t="s">
        <v>40</v>
      </c>
      <c r="M487" t="s">
        <v>20</v>
      </c>
      <c r="N487">
        <v>50</v>
      </c>
      <c r="O487">
        <v>100</v>
      </c>
      <c r="P487">
        <v>50000</v>
      </c>
      <c r="Q487">
        <v>17500</v>
      </c>
      <c r="R487">
        <v>0.35</v>
      </c>
      <c r="S487" t="s">
        <v>23</v>
      </c>
      <c r="T487" t="str">
        <f>IF(Table1[[#This Row],[Units Sold]]&gt; 700,"High Units","low Units")</f>
        <v>low Units</v>
      </c>
      <c r="U487">
        <f>SUM(Table1[[#This Row],[Operating Profit]])/SUM(Table1[Operating Profit])*100</f>
        <v>5.2689399105464076E-3</v>
      </c>
      <c r="V487">
        <f>SUM(Table1[[#This Row],[Price per Unit]]*Table1[[#This Row],[Units Sold]])</f>
        <v>5000</v>
      </c>
      <c r="W487">
        <f>SUM(Table1[[#This Row],[Total Sales]]-Table1[[#This Row],[Operating Profit]])</f>
        <v>32500</v>
      </c>
      <c r="X487">
        <f>SUM(Table1[[#This Row],[Total Sales]]-Table1[[#This Row],[Cost]])</f>
        <v>17500</v>
      </c>
      <c r="Y487">
        <f>SUM(Table1[[#This Row],[profit/loss]])/SUM(Table1[profit/loss])</f>
        <v>5.2689399105464074E-5</v>
      </c>
    </row>
    <row r="488" spans="1:25" x14ac:dyDescent="0.3">
      <c r="A488" t="s">
        <v>13</v>
      </c>
      <c r="B488" t="s">
        <v>23</v>
      </c>
      <c r="C488">
        <v>1185732</v>
      </c>
      <c r="D488" s="9">
        <v>44549</v>
      </c>
      <c r="E488" s="8" t="str">
        <f>TEXT(Table1[[#This Row],[Invoice Date]],"dd-mm-yyyy")</f>
        <v>19-12-2021</v>
      </c>
      <c r="F488" s="1" t="str">
        <f t="shared" si="28"/>
        <v>December</v>
      </c>
      <c r="G488" s="1" t="str">
        <f t="shared" si="29"/>
        <v>2021</v>
      </c>
      <c r="H488" s="1" t="str">
        <f t="shared" si="30"/>
        <v>Sunday</v>
      </c>
      <c r="I488" s="1" t="str">
        <f t="shared" si="31"/>
        <v>19</v>
      </c>
      <c r="J488" t="s">
        <v>14</v>
      </c>
      <c r="K488" t="s">
        <v>39</v>
      </c>
      <c r="L488" t="s">
        <v>40</v>
      </c>
      <c r="M488" t="s">
        <v>21</v>
      </c>
      <c r="N488">
        <v>60</v>
      </c>
      <c r="O488">
        <v>100</v>
      </c>
      <c r="P488">
        <v>60000</v>
      </c>
      <c r="Q488">
        <v>18000</v>
      </c>
      <c r="R488">
        <v>0.3</v>
      </c>
      <c r="S488" t="s">
        <v>23</v>
      </c>
      <c r="T488" t="str">
        <f>IF(Table1[[#This Row],[Units Sold]]&gt; 700,"High Units","low Units")</f>
        <v>low Units</v>
      </c>
      <c r="U488">
        <f>SUM(Table1[[#This Row],[Operating Profit]])/SUM(Table1[Operating Profit])*100</f>
        <v>5.4194810508477334E-3</v>
      </c>
      <c r="V488">
        <f>SUM(Table1[[#This Row],[Price per Unit]]*Table1[[#This Row],[Units Sold]])</f>
        <v>6000</v>
      </c>
      <c r="W488">
        <f>SUM(Table1[[#This Row],[Total Sales]]-Table1[[#This Row],[Operating Profit]])</f>
        <v>42000</v>
      </c>
      <c r="X488">
        <f>SUM(Table1[[#This Row],[Total Sales]]-Table1[[#This Row],[Cost]])</f>
        <v>18000</v>
      </c>
      <c r="Y488">
        <f>SUM(Table1[[#This Row],[profit/loss]])/SUM(Table1[profit/loss])</f>
        <v>5.4194810508477333E-5</v>
      </c>
    </row>
    <row r="489" spans="1:25" x14ac:dyDescent="0.3">
      <c r="A489" t="s">
        <v>13</v>
      </c>
      <c r="B489" t="s">
        <v>23</v>
      </c>
      <c r="C489">
        <v>1185732</v>
      </c>
      <c r="D489" s="9">
        <v>44550</v>
      </c>
      <c r="E489" s="8" t="str">
        <f>TEXT(Table1[[#This Row],[Invoice Date]],"dd-mm-yyyy")</f>
        <v>20-12-2021</v>
      </c>
      <c r="F489" s="1" t="str">
        <f t="shared" si="28"/>
        <v>December</v>
      </c>
      <c r="G489" s="1" t="str">
        <f t="shared" si="29"/>
        <v>2021</v>
      </c>
      <c r="H489" s="1" t="str">
        <f t="shared" si="30"/>
        <v>Monday</v>
      </c>
      <c r="I489" s="1" t="str">
        <f t="shared" si="31"/>
        <v>20</v>
      </c>
      <c r="J489" t="s">
        <v>14</v>
      </c>
      <c r="K489" t="s">
        <v>39</v>
      </c>
      <c r="L489" t="s">
        <v>40</v>
      </c>
      <c r="M489" t="s">
        <v>22</v>
      </c>
      <c r="N489">
        <v>65</v>
      </c>
      <c r="O489">
        <v>225</v>
      </c>
      <c r="P489">
        <v>146250</v>
      </c>
      <c r="Q489">
        <v>36563</v>
      </c>
      <c r="R489">
        <v>0.25</v>
      </c>
      <c r="S489" t="s">
        <v>23</v>
      </c>
      <c r="T489" t="str">
        <f>IF(Table1[[#This Row],[Units Sold]]&gt; 700,"High Units","low Units")</f>
        <v>low Units</v>
      </c>
      <c r="U489">
        <f>SUM(Table1[[#This Row],[Operating Profit]])/SUM(Table1[Operating Profit])*100</f>
        <v>1.1008471425674758E-2</v>
      </c>
      <c r="V489">
        <f>SUM(Table1[[#This Row],[Price per Unit]]*Table1[[#This Row],[Units Sold]])</f>
        <v>14625</v>
      </c>
      <c r="W489">
        <f>SUM(Table1[[#This Row],[Total Sales]]-Table1[[#This Row],[Operating Profit]])</f>
        <v>109687</v>
      </c>
      <c r="X489">
        <f>SUM(Table1[[#This Row],[Total Sales]]-Table1[[#This Row],[Cost]])</f>
        <v>36563</v>
      </c>
      <c r="Y489">
        <f>SUM(Table1[[#This Row],[profit/loss]])/SUM(Table1[profit/loss])</f>
        <v>1.1008471425674759E-4</v>
      </c>
    </row>
    <row r="490" spans="1:25" x14ac:dyDescent="0.3">
      <c r="A490" t="s">
        <v>13</v>
      </c>
      <c r="B490" t="s">
        <v>23</v>
      </c>
      <c r="C490">
        <v>1185732</v>
      </c>
      <c r="D490" s="9">
        <v>44551</v>
      </c>
      <c r="E490" s="8" t="str">
        <f>TEXT(Table1[[#This Row],[Invoice Date]],"dd-mm-yyyy")</f>
        <v>21-12-2021</v>
      </c>
      <c r="F490" s="1" t="str">
        <f t="shared" si="28"/>
        <v>December</v>
      </c>
      <c r="G490" s="1" t="str">
        <f t="shared" si="29"/>
        <v>2021</v>
      </c>
      <c r="H490" s="1" t="str">
        <f t="shared" si="30"/>
        <v>Tuesday</v>
      </c>
      <c r="I490" s="1" t="str">
        <f t="shared" si="31"/>
        <v>21</v>
      </c>
      <c r="J490" t="s">
        <v>14</v>
      </c>
      <c r="K490" t="s">
        <v>39</v>
      </c>
      <c r="L490" t="s">
        <v>40</v>
      </c>
      <c r="M490" t="s">
        <v>16</v>
      </c>
      <c r="N490">
        <v>70</v>
      </c>
      <c r="O490">
        <v>375</v>
      </c>
      <c r="P490">
        <v>262500</v>
      </c>
      <c r="Q490">
        <v>144375</v>
      </c>
      <c r="R490">
        <v>0.55000000000000004</v>
      </c>
      <c r="S490" t="s">
        <v>23</v>
      </c>
      <c r="T490" t="str">
        <f>IF(Table1[[#This Row],[Units Sold]]&gt; 700,"High Units","low Units")</f>
        <v>low Units</v>
      </c>
      <c r="U490">
        <f>SUM(Table1[[#This Row],[Operating Profit]])/SUM(Table1[Operating Profit])*100</f>
        <v>4.3468754262007858E-2</v>
      </c>
      <c r="V490">
        <f>SUM(Table1[[#This Row],[Price per Unit]]*Table1[[#This Row],[Units Sold]])</f>
        <v>26250</v>
      </c>
      <c r="W490">
        <f>SUM(Table1[[#This Row],[Total Sales]]-Table1[[#This Row],[Operating Profit]])</f>
        <v>118125</v>
      </c>
      <c r="X490">
        <f>SUM(Table1[[#This Row],[Total Sales]]-Table1[[#This Row],[Cost]])</f>
        <v>144375</v>
      </c>
      <c r="Y490">
        <f>SUM(Table1[[#This Row],[profit/loss]])/SUM(Table1[profit/loss])</f>
        <v>4.346875426200786E-4</v>
      </c>
    </row>
    <row r="491" spans="1:25" x14ac:dyDescent="0.3">
      <c r="A491" t="s">
        <v>13</v>
      </c>
      <c r="B491" t="s">
        <v>23</v>
      </c>
      <c r="C491">
        <v>1185732</v>
      </c>
      <c r="D491" s="9">
        <v>44552</v>
      </c>
      <c r="E491" s="8" t="str">
        <f>TEXT(Table1[[#This Row],[Invoice Date]],"dd-mm-yyyy")</f>
        <v>22-12-2021</v>
      </c>
      <c r="F491" s="1" t="str">
        <f t="shared" si="28"/>
        <v>December</v>
      </c>
      <c r="G491" s="1" t="str">
        <f t="shared" si="29"/>
        <v>2021</v>
      </c>
      <c r="H491" s="1" t="str">
        <f t="shared" si="30"/>
        <v>Wednesday</v>
      </c>
      <c r="I491" s="1" t="str">
        <f t="shared" si="31"/>
        <v>22</v>
      </c>
      <c r="J491" t="s">
        <v>14</v>
      </c>
      <c r="K491" t="s">
        <v>39</v>
      </c>
      <c r="L491" t="s">
        <v>40</v>
      </c>
      <c r="M491" t="s">
        <v>18</v>
      </c>
      <c r="N491">
        <v>60</v>
      </c>
      <c r="O491">
        <v>200</v>
      </c>
      <c r="P491">
        <v>120000</v>
      </c>
      <c r="Q491">
        <v>42000</v>
      </c>
      <c r="R491">
        <v>0.35</v>
      </c>
      <c r="S491" t="s">
        <v>23</v>
      </c>
      <c r="T491" t="str">
        <f>IF(Table1[[#This Row],[Units Sold]]&gt; 700,"High Units","low Units")</f>
        <v>low Units</v>
      </c>
      <c r="U491">
        <f>SUM(Table1[[#This Row],[Operating Profit]])/SUM(Table1[Operating Profit])*100</f>
        <v>1.2645455785311377E-2</v>
      </c>
      <c r="V491">
        <f>SUM(Table1[[#This Row],[Price per Unit]]*Table1[[#This Row],[Units Sold]])</f>
        <v>12000</v>
      </c>
      <c r="W491">
        <f>SUM(Table1[[#This Row],[Total Sales]]-Table1[[#This Row],[Operating Profit]])</f>
        <v>78000</v>
      </c>
      <c r="X491">
        <f>SUM(Table1[[#This Row],[Total Sales]]-Table1[[#This Row],[Cost]])</f>
        <v>42000</v>
      </c>
      <c r="Y491">
        <f>SUM(Table1[[#This Row],[profit/loss]])/SUM(Table1[profit/loss])</f>
        <v>1.2645455785311377E-4</v>
      </c>
    </row>
    <row r="492" spans="1:25" x14ac:dyDescent="0.3">
      <c r="A492" t="s">
        <v>13</v>
      </c>
      <c r="B492" t="s">
        <v>23</v>
      </c>
      <c r="C492">
        <v>1185732</v>
      </c>
      <c r="D492" s="9">
        <v>44553</v>
      </c>
      <c r="E492" s="8" t="str">
        <f>TEXT(Table1[[#This Row],[Invoice Date]],"dd-mm-yyyy")</f>
        <v>23-12-2021</v>
      </c>
      <c r="F492" s="1" t="str">
        <f t="shared" si="28"/>
        <v>December</v>
      </c>
      <c r="G492" s="1" t="str">
        <f t="shared" si="29"/>
        <v>2021</v>
      </c>
      <c r="H492" s="1" t="str">
        <f t="shared" si="30"/>
        <v>Thursday</v>
      </c>
      <c r="I492" s="1" t="str">
        <f t="shared" si="31"/>
        <v>23</v>
      </c>
      <c r="J492" t="s">
        <v>14</v>
      </c>
      <c r="K492" t="s">
        <v>39</v>
      </c>
      <c r="L492" t="s">
        <v>40</v>
      </c>
      <c r="M492" t="s">
        <v>19</v>
      </c>
      <c r="N492">
        <v>60</v>
      </c>
      <c r="O492">
        <v>195</v>
      </c>
      <c r="P492">
        <v>117000</v>
      </c>
      <c r="Q492">
        <v>46800</v>
      </c>
      <c r="R492">
        <v>0.4</v>
      </c>
      <c r="S492" t="s">
        <v>23</v>
      </c>
      <c r="T492" t="str">
        <f>IF(Table1[[#This Row],[Units Sold]]&gt; 700,"High Units","low Units")</f>
        <v>low Units</v>
      </c>
      <c r="U492">
        <f>SUM(Table1[[#This Row],[Operating Profit]])/SUM(Table1[Operating Profit])*100</f>
        <v>1.4090650732204106E-2</v>
      </c>
      <c r="V492">
        <f>SUM(Table1[[#This Row],[Price per Unit]]*Table1[[#This Row],[Units Sold]])</f>
        <v>11700</v>
      </c>
      <c r="W492">
        <f>SUM(Table1[[#This Row],[Total Sales]]-Table1[[#This Row],[Operating Profit]])</f>
        <v>70200</v>
      </c>
      <c r="X492">
        <f>SUM(Table1[[#This Row],[Total Sales]]-Table1[[#This Row],[Cost]])</f>
        <v>46800</v>
      </c>
      <c r="Y492">
        <f>SUM(Table1[[#This Row],[profit/loss]])/SUM(Table1[profit/loss])</f>
        <v>1.4090650732204106E-4</v>
      </c>
    </row>
    <row r="493" spans="1:25" x14ac:dyDescent="0.3">
      <c r="A493" t="s">
        <v>13</v>
      </c>
      <c r="B493" t="s">
        <v>23</v>
      </c>
      <c r="C493">
        <v>1185732</v>
      </c>
      <c r="D493" s="9">
        <v>44554</v>
      </c>
      <c r="E493" s="8" t="str">
        <f>TEXT(Table1[[#This Row],[Invoice Date]],"dd-mm-yyyy")</f>
        <v>24-12-2021</v>
      </c>
      <c r="F493" s="1" t="str">
        <f t="shared" si="28"/>
        <v>December</v>
      </c>
      <c r="G493" s="1" t="str">
        <f t="shared" si="29"/>
        <v>2021</v>
      </c>
      <c r="H493" s="1" t="str">
        <f t="shared" si="30"/>
        <v>Friday</v>
      </c>
      <c r="I493" s="1" t="str">
        <f t="shared" si="31"/>
        <v>24</v>
      </c>
      <c r="J493" t="s">
        <v>14</v>
      </c>
      <c r="K493" t="s">
        <v>39</v>
      </c>
      <c r="L493" t="s">
        <v>40</v>
      </c>
      <c r="M493" t="s">
        <v>20</v>
      </c>
      <c r="N493">
        <v>60</v>
      </c>
      <c r="O493">
        <v>175</v>
      </c>
      <c r="P493">
        <v>105000</v>
      </c>
      <c r="Q493">
        <v>42000</v>
      </c>
      <c r="R493">
        <v>0.4</v>
      </c>
      <c r="S493" t="s">
        <v>23</v>
      </c>
      <c r="T493" t="str">
        <f>IF(Table1[[#This Row],[Units Sold]]&gt; 700,"High Units","low Units")</f>
        <v>low Units</v>
      </c>
      <c r="U493">
        <f>SUM(Table1[[#This Row],[Operating Profit]])/SUM(Table1[Operating Profit])*100</f>
        <v>1.2645455785311377E-2</v>
      </c>
      <c r="V493">
        <f>SUM(Table1[[#This Row],[Price per Unit]]*Table1[[#This Row],[Units Sold]])</f>
        <v>10500</v>
      </c>
      <c r="W493">
        <f>SUM(Table1[[#This Row],[Total Sales]]-Table1[[#This Row],[Operating Profit]])</f>
        <v>63000</v>
      </c>
      <c r="X493">
        <f>SUM(Table1[[#This Row],[Total Sales]]-Table1[[#This Row],[Cost]])</f>
        <v>42000</v>
      </c>
      <c r="Y493">
        <f>SUM(Table1[[#This Row],[profit/loss]])/SUM(Table1[profit/loss])</f>
        <v>1.2645455785311377E-4</v>
      </c>
    </row>
    <row r="494" spans="1:25" x14ac:dyDescent="0.3">
      <c r="A494" t="s">
        <v>13</v>
      </c>
      <c r="B494" t="s">
        <v>23</v>
      </c>
      <c r="C494">
        <v>1185732</v>
      </c>
      <c r="D494" s="9">
        <v>44555</v>
      </c>
      <c r="E494" s="8" t="str">
        <f>TEXT(Table1[[#This Row],[Invoice Date]],"dd-mm-yyyy")</f>
        <v>25-12-2021</v>
      </c>
      <c r="F494" s="1" t="str">
        <f t="shared" si="28"/>
        <v>December</v>
      </c>
      <c r="G494" s="1" t="str">
        <f t="shared" si="29"/>
        <v>2021</v>
      </c>
      <c r="H494" s="1" t="str">
        <f t="shared" si="30"/>
        <v>Saturday</v>
      </c>
      <c r="I494" s="1" t="str">
        <f t="shared" si="31"/>
        <v>25</v>
      </c>
      <c r="J494" t="s">
        <v>14</v>
      </c>
      <c r="K494" t="s">
        <v>39</v>
      </c>
      <c r="L494" t="s">
        <v>40</v>
      </c>
      <c r="M494" t="s">
        <v>21</v>
      </c>
      <c r="N494">
        <v>70</v>
      </c>
      <c r="O494">
        <v>150</v>
      </c>
      <c r="P494">
        <v>105000</v>
      </c>
      <c r="Q494">
        <v>36750</v>
      </c>
      <c r="R494">
        <v>0.35</v>
      </c>
      <c r="S494" t="s">
        <v>23</v>
      </c>
      <c r="T494" t="str">
        <f>IF(Table1[[#This Row],[Units Sold]]&gt; 700,"High Units","low Units")</f>
        <v>low Units</v>
      </c>
      <c r="U494">
        <f>SUM(Table1[[#This Row],[Operating Profit]])/SUM(Table1[Operating Profit])*100</f>
        <v>1.1064773812147455E-2</v>
      </c>
      <c r="V494">
        <f>SUM(Table1[[#This Row],[Price per Unit]]*Table1[[#This Row],[Units Sold]])</f>
        <v>10500</v>
      </c>
      <c r="W494">
        <f>SUM(Table1[[#This Row],[Total Sales]]-Table1[[#This Row],[Operating Profit]])</f>
        <v>68250</v>
      </c>
      <c r="X494">
        <f>SUM(Table1[[#This Row],[Total Sales]]-Table1[[#This Row],[Cost]])</f>
        <v>36750</v>
      </c>
      <c r="Y494">
        <f>SUM(Table1[[#This Row],[profit/loss]])/SUM(Table1[profit/loss])</f>
        <v>1.1064773812147455E-4</v>
      </c>
    </row>
    <row r="495" spans="1:25" x14ac:dyDescent="0.3">
      <c r="A495" t="s">
        <v>13</v>
      </c>
      <c r="B495" t="s">
        <v>23</v>
      </c>
      <c r="C495">
        <v>1185732</v>
      </c>
      <c r="D495" s="9">
        <v>44556</v>
      </c>
      <c r="E495" s="8" t="str">
        <f>TEXT(Table1[[#This Row],[Invoice Date]],"dd-mm-yyyy")</f>
        <v>26-12-2021</v>
      </c>
      <c r="F495" s="1" t="str">
        <f t="shared" si="28"/>
        <v>December</v>
      </c>
      <c r="G495" s="1" t="str">
        <f t="shared" si="29"/>
        <v>2021</v>
      </c>
      <c r="H495" s="1" t="str">
        <f t="shared" si="30"/>
        <v>Sunday</v>
      </c>
      <c r="I495" s="1" t="str">
        <f t="shared" si="31"/>
        <v>26</v>
      </c>
      <c r="J495" t="s">
        <v>14</v>
      </c>
      <c r="K495" t="s">
        <v>39</v>
      </c>
      <c r="L495" t="s">
        <v>40</v>
      </c>
      <c r="M495" t="s">
        <v>22</v>
      </c>
      <c r="N495">
        <v>75</v>
      </c>
      <c r="O495">
        <v>250</v>
      </c>
      <c r="P495">
        <v>187500</v>
      </c>
      <c r="Q495">
        <v>56250</v>
      </c>
      <c r="R495">
        <v>0.3</v>
      </c>
      <c r="S495" t="s">
        <v>23</v>
      </c>
      <c r="T495" t="str">
        <f>IF(Table1[[#This Row],[Units Sold]]&gt; 700,"High Units","low Units")</f>
        <v>low Units</v>
      </c>
      <c r="U495">
        <f>SUM(Table1[[#This Row],[Operating Profit]])/SUM(Table1[Operating Profit])*100</f>
        <v>1.6935878283899163E-2</v>
      </c>
      <c r="V495">
        <f>SUM(Table1[[#This Row],[Price per Unit]]*Table1[[#This Row],[Units Sold]])</f>
        <v>18750</v>
      </c>
      <c r="W495">
        <f>SUM(Table1[[#This Row],[Total Sales]]-Table1[[#This Row],[Operating Profit]])</f>
        <v>131250</v>
      </c>
      <c r="X495">
        <f>SUM(Table1[[#This Row],[Total Sales]]-Table1[[#This Row],[Cost]])</f>
        <v>56250</v>
      </c>
      <c r="Y495">
        <f>SUM(Table1[[#This Row],[profit/loss]])/SUM(Table1[profit/loss])</f>
        <v>1.6935878283899164E-4</v>
      </c>
    </row>
    <row r="496" spans="1:25" x14ac:dyDescent="0.3">
      <c r="A496" t="s">
        <v>13</v>
      </c>
      <c r="B496" t="s">
        <v>23</v>
      </c>
      <c r="C496">
        <v>1185732</v>
      </c>
      <c r="D496" s="9">
        <v>44557</v>
      </c>
      <c r="E496" s="8" t="str">
        <f>TEXT(Table1[[#This Row],[Invoice Date]],"dd-mm-yyyy")</f>
        <v>27-12-2021</v>
      </c>
      <c r="F496" s="1" t="str">
        <f t="shared" si="28"/>
        <v>December</v>
      </c>
      <c r="G496" s="1" t="str">
        <f t="shared" si="29"/>
        <v>2021</v>
      </c>
      <c r="H496" s="1" t="str">
        <f t="shared" si="30"/>
        <v>Monday</v>
      </c>
      <c r="I496" s="1" t="str">
        <f t="shared" si="31"/>
        <v>27</v>
      </c>
      <c r="J496" t="s">
        <v>14</v>
      </c>
      <c r="K496" t="s">
        <v>39</v>
      </c>
      <c r="L496" t="s">
        <v>40</v>
      </c>
      <c r="M496" t="s">
        <v>16</v>
      </c>
      <c r="N496">
        <v>70</v>
      </c>
      <c r="O496">
        <v>475</v>
      </c>
      <c r="P496">
        <v>332500</v>
      </c>
      <c r="Q496">
        <v>182875</v>
      </c>
      <c r="R496">
        <v>0.55000000000000004</v>
      </c>
      <c r="S496" t="s">
        <v>23</v>
      </c>
      <c r="T496" t="str">
        <f>IF(Table1[[#This Row],[Units Sold]]&gt; 700,"High Units","low Units")</f>
        <v>low Units</v>
      </c>
      <c r="U496">
        <f>SUM(Table1[[#This Row],[Operating Profit]])/SUM(Table1[Operating Profit])*100</f>
        <v>5.506042206520996E-2</v>
      </c>
      <c r="V496">
        <f>SUM(Table1[[#This Row],[Price per Unit]]*Table1[[#This Row],[Units Sold]])</f>
        <v>33250</v>
      </c>
      <c r="W496">
        <f>SUM(Table1[[#This Row],[Total Sales]]-Table1[[#This Row],[Operating Profit]])</f>
        <v>149625</v>
      </c>
      <c r="X496">
        <f>SUM(Table1[[#This Row],[Total Sales]]-Table1[[#This Row],[Cost]])</f>
        <v>182875</v>
      </c>
      <c r="Y496">
        <f>SUM(Table1[[#This Row],[profit/loss]])/SUM(Table1[profit/loss])</f>
        <v>5.5060422065209957E-4</v>
      </c>
    </row>
    <row r="497" spans="1:25" x14ac:dyDescent="0.3">
      <c r="A497" t="s">
        <v>13</v>
      </c>
      <c r="B497" t="s">
        <v>23</v>
      </c>
      <c r="C497">
        <v>1185732</v>
      </c>
      <c r="D497" s="9">
        <v>44558</v>
      </c>
      <c r="E497" s="8" t="str">
        <f>TEXT(Table1[[#This Row],[Invoice Date]],"dd-mm-yyyy")</f>
        <v>28-12-2021</v>
      </c>
      <c r="F497" s="1" t="str">
        <f t="shared" si="28"/>
        <v>December</v>
      </c>
      <c r="G497" s="1" t="str">
        <f t="shared" si="29"/>
        <v>2021</v>
      </c>
      <c r="H497" s="1" t="str">
        <f t="shared" si="30"/>
        <v>Tuesday</v>
      </c>
      <c r="I497" s="1" t="str">
        <f t="shared" si="31"/>
        <v>28</v>
      </c>
      <c r="J497" t="s">
        <v>14</v>
      </c>
      <c r="K497" t="s">
        <v>39</v>
      </c>
      <c r="L497" t="s">
        <v>40</v>
      </c>
      <c r="M497" t="s">
        <v>18</v>
      </c>
      <c r="N497">
        <v>60</v>
      </c>
      <c r="O497">
        <v>275</v>
      </c>
      <c r="P497">
        <v>165000</v>
      </c>
      <c r="Q497">
        <v>57750</v>
      </c>
      <c r="R497">
        <v>0.35</v>
      </c>
      <c r="S497" t="s">
        <v>23</v>
      </c>
      <c r="T497" t="str">
        <f>IF(Table1[[#This Row],[Units Sold]]&gt; 700,"High Units","low Units")</f>
        <v>low Units</v>
      </c>
      <c r="U497">
        <f>SUM(Table1[[#This Row],[Operating Profit]])/SUM(Table1[Operating Profit])*100</f>
        <v>1.7387501704803143E-2</v>
      </c>
      <c r="V497">
        <f>SUM(Table1[[#This Row],[Price per Unit]]*Table1[[#This Row],[Units Sold]])</f>
        <v>16500</v>
      </c>
      <c r="W497">
        <f>SUM(Table1[[#This Row],[Total Sales]]-Table1[[#This Row],[Operating Profit]])</f>
        <v>107250</v>
      </c>
      <c r="X497">
        <f>SUM(Table1[[#This Row],[Total Sales]]-Table1[[#This Row],[Cost]])</f>
        <v>57750</v>
      </c>
      <c r="Y497">
        <f>SUM(Table1[[#This Row],[profit/loss]])/SUM(Table1[profit/loss])</f>
        <v>1.7387501704803143E-4</v>
      </c>
    </row>
    <row r="498" spans="1:25" x14ac:dyDescent="0.3">
      <c r="A498" t="s">
        <v>13</v>
      </c>
      <c r="B498" t="s">
        <v>23</v>
      </c>
      <c r="C498">
        <v>1185732</v>
      </c>
      <c r="D498" s="9">
        <v>44559</v>
      </c>
      <c r="E498" s="8" t="str">
        <f>TEXT(Table1[[#This Row],[Invoice Date]],"dd-mm-yyyy")</f>
        <v>29-12-2021</v>
      </c>
      <c r="F498" s="1" t="str">
        <f t="shared" si="28"/>
        <v>December</v>
      </c>
      <c r="G498" s="1" t="str">
        <f t="shared" si="29"/>
        <v>2021</v>
      </c>
      <c r="H498" s="1" t="str">
        <f t="shared" si="30"/>
        <v>Wednesday</v>
      </c>
      <c r="I498" s="1" t="str">
        <f t="shared" si="31"/>
        <v>29</v>
      </c>
      <c r="J498" t="s">
        <v>14</v>
      </c>
      <c r="K498" t="s">
        <v>39</v>
      </c>
      <c r="L498" t="s">
        <v>40</v>
      </c>
      <c r="M498" t="s">
        <v>19</v>
      </c>
      <c r="N498">
        <v>60</v>
      </c>
      <c r="O498">
        <v>225</v>
      </c>
      <c r="P498">
        <v>135000</v>
      </c>
      <c r="Q498">
        <v>54000</v>
      </c>
      <c r="R498">
        <v>0.4</v>
      </c>
      <c r="S498" t="s">
        <v>23</v>
      </c>
      <c r="T498" t="str">
        <f>IF(Table1[[#This Row],[Units Sold]]&gt; 700,"High Units","low Units")</f>
        <v>low Units</v>
      </c>
      <c r="U498">
        <f>SUM(Table1[[#This Row],[Operating Profit]])/SUM(Table1[Operating Profit])*100</f>
        <v>1.6258443152543198E-2</v>
      </c>
      <c r="V498">
        <f>SUM(Table1[[#This Row],[Price per Unit]]*Table1[[#This Row],[Units Sold]])</f>
        <v>13500</v>
      </c>
      <c r="W498">
        <f>SUM(Table1[[#This Row],[Total Sales]]-Table1[[#This Row],[Operating Profit]])</f>
        <v>81000</v>
      </c>
      <c r="X498">
        <f>SUM(Table1[[#This Row],[Total Sales]]-Table1[[#This Row],[Cost]])</f>
        <v>54000</v>
      </c>
      <c r="Y498">
        <f>SUM(Table1[[#This Row],[profit/loss]])/SUM(Table1[profit/loss])</f>
        <v>1.6258443152543199E-4</v>
      </c>
    </row>
    <row r="499" spans="1:25" x14ac:dyDescent="0.3">
      <c r="A499" t="s">
        <v>13</v>
      </c>
      <c r="B499" t="s">
        <v>23</v>
      </c>
      <c r="C499">
        <v>1185732</v>
      </c>
      <c r="D499" s="9">
        <v>44560</v>
      </c>
      <c r="E499" s="8" t="str">
        <f>TEXT(Table1[[#This Row],[Invoice Date]],"dd-mm-yyyy")</f>
        <v>30-12-2021</v>
      </c>
      <c r="F499" s="1" t="str">
        <f t="shared" si="28"/>
        <v>December</v>
      </c>
      <c r="G499" s="1" t="str">
        <f t="shared" si="29"/>
        <v>2021</v>
      </c>
      <c r="H499" s="1" t="str">
        <f t="shared" si="30"/>
        <v>Thursday</v>
      </c>
      <c r="I499" s="1" t="str">
        <f t="shared" si="31"/>
        <v>30</v>
      </c>
      <c r="J499" t="s">
        <v>14</v>
      </c>
      <c r="K499" t="s">
        <v>39</v>
      </c>
      <c r="L499" t="s">
        <v>40</v>
      </c>
      <c r="M499" t="s">
        <v>20</v>
      </c>
      <c r="N499">
        <v>60</v>
      </c>
      <c r="O499">
        <v>175</v>
      </c>
      <c r="P499">
        <v>105000</v>
      </c>
      <c r="Q499">
        <v>42000</v>
      </c>
      <c r="R499">
        <v>0.4</v>
      </c>
      <c r="S499" t="s">
        <v>23</v>
      </c>
      <c r="T499" t="str">
        <f>IF(Table1[[#This Row],[Units Sold]]&gt; 700,"High Units","low Units")</f>
        <v>low Units</v>
      </c>
      <c r="U499">
        <f>SUM(Table1[[#This Row],[Operating Profit]])/SUM(Table1[Operating Profit])*100</f>
        <v>1.2645455785311377E-2</v>
      </c>
      <c r="V499">
        <f>SUM(Table1[[#This Row],[Price per Unit]]*Table1[[#This Row],[Units Sold]])</f>
        <v>10500</v>
      </c>
      <c r="W499">
        <f>SUM(Table1[[#This Row],[Total Sales]]-Table1[[#This Row],[Operating Profit]])</f>
        <v>63000</v>
      </c>
      <c r="X499">
        <f>SUM(Table1[[#This Row],[Total Sales]]-Table1[[#This Row],[Cost]])</f>
        <v>42000</v>
      </c>
      <c r="Y499">
        <f>SUM(Table1[[#This Row],[profit/loss]])/SUM(Table1[profit/loss])</f>
        <v>1.2645455785311377E-4</v>
      </c>
    </row>
    <row r="500" spans="1:25" x14ac:dyDescent="0.3">
      <c r="A500" t="s">
        <v>13</v>
      </c>
      <c r="B500" t="s">
        <v>23</v>
      </c>
      <c r="C500">
        <v>1185732</v>
      </c>
      <c r="D500" s="9">
        <v>44561</v>
      </c>
      <c r="E500" s="8" t="str">
        <f>TEXT(Table1[[#This Row],[Invoice Date]],"dd-mm-yyyy")</f>
        <v>31-12-2021</v>
      </c>
      <c r="F500" s="1" t="str">
        <f t="shared" si="28"/>
        <v>December</v>
      </c>
      <c r="G500" s="1" t="str">
        <f t="shared" si="29"/>
        <v>2021</v>
      </c>
      <c r="H500" s="1" t="str">
        <f t="shared" si="30"/>
        <v>Friday</v>
      </c>
      <c r="I500" s="1" t="str">
        <f t="shared" si="31"/>
        <v>31</v>
      </c>
      <c r="J500" t="s">
        <v>14</v>
      </c>
      <c r="K500" t="s">
        <v>39</v>
      </c>
      <c r="L500" t="s">
        <v>40</v>
      </c>
      <c r="M500" t="s">
        <v>21</v>
      </c>
      <c r="N500">
        <v>70</v>
      </c>
      <c r="O500">
        <v>175</v>
      </c>
      <c r="P500">
        <v>122500</v>
      </c>
      <c r="Q500">
        <v>42875</v>
      </c>
      <c r="R500">
        <v>0.35</v>
      </c>
      <c r="S500" t="s">
        <v>23</v>
      </c>
      <c r="T500" t="str">
        <f>IF(Table1[[#This Row],[Units Sold]]&gt; 700,"High Units","low Units")</f>
        <v>low Units</v>
      </c>
      <c r="U500">
        <f>SUM(Table1[[#This Row],[Operating Profit]])/SUM(Table1[Operating Profit])*100</f>
        <v>1.2908902780838697E-2</v>
      </c>
      <c r="V500">
        <f>SUM(Table1[[#This Row],[Price per Unit]]*Table1[[#This Row],[Units Sold]])</f>
        <v>12250</v>
      </c>
      <c r="W500">
        <f>SUM(Table1[[#This Row],[Total Sales]]-Table1[[#This Row],[Operating Profit]])</f>
        <v>79625</v>
      </c>
      <c r="X500">
        <f>SUM(Table1[[#This Row],[Total Sales]]-Table1[[#This Row],[Cost]])</f>
        <v>42875</v>
      </c>
      <c r="Y500">
        <f>SUM(Table1[[#This Row],[profit/loss]])/SUM(Table1[profit/loss])</f>
        <v>1.2908902780838698E-4</v>
      </c>
    </row>
    <row r="501" spans="1:25" x14ac:dyDescent="0.3">
      <c r="A501" t="s">
        <v>13</v>
      </c>
      <c r="B501" t="s">
        <v>23</v>
      </c>
      <c r="C501">
        <v>1185732</v>
      </c>
      <c r="D501" s="9">
        <v>43831</v>
      </c>
      <c r="E501" s="8" t="str">
        <f>TEXT(Table1[[#This Row],[Invoice Date]],"dd-mm-yyyy")</f>
        <v>01-01-2020</v>
      </c>
      <c r="F501" s="1" t="str">
        <f t="shared" si="28"/>
        <v>January</v>
      </c>
      <c r="G501" s="1" t="str">
        <f t="shared" si="29"/>
        <v>2020</v>
      </c>
      <c r="H501" s="1" t="str">
        <f t="shared" si="30"/>
        <v>Wednesday</v>
      </c>
      <c r="I501" s="1" t="str">
        <f t="shared" si="31"/>
        <v>01</v>
      </c>
      <c r="J501" t="s">
        <v>14</v>
      </c>
      <c r="K501" t="s">
        <v>39</v>
      </c>
      <c r="L501" t="s">
        <v>40</v>
      </c>
      <c r="M501" t="s">
        <v>22</v>
      </c>
      <c r="N501">
        <v>75</v>
      </c>
      <c r="O501">
        <v>275</v>
      </c>
      <c r="P501">
        <v>206250</v>
      </c>
      <c r="Q501">
        <v>61875</v>
      </c>
      <c r="R501">
        <v>0.3</v>
      </c>
      <c r="S501" t="s">
        <v>23</v>
      </c>
      <c r="T501" t="str">
        <f>IF(Table1[[#This Row],[Units Sold]]&gt; 700,"High Units","low Units")</f>
        <v>low Units</v>
      </c>
      <c r="U501">
        <f>SUM(Table1[[#This Row],[Operating Profit]])/SUM(Table1[Operating Profit])*100</f>
        <v>1.8629466112289082E-2</v>
      </c>
      <c r="V501">
        <f>SUM(Table1[[#This Row],[Price per Unit]]*Table1[[#This Row],[Units Sold]])</f>
        <v>20625</v>
      </c>
      <c r="W501">
        <f>SUM(Table1[[#This Row],[Total Sales]]-Table1[[#This Row],[Operating Profit]])</f>
        <v>144375</v>
      </c>
      <c r="X501">
        <f>SUM(Table1[[#This Row],[Total Sales]]-Table1[[#This Row],[Cost]])</f>
        <v>61875</v>
      </c>
      <c r="Y501">
        <f>SUM(Table1[[#This Row],[profit/loss]])/SUM(Table1[profit/loss])</f>
        <v>1.8629466112289082E-4</v>
      </c>
    </row>
    <row r="502" spans="1:25" x14ac:dyDescent="0.3">
      <c r="A502" t="s">
        <v>29</v>
      </c>
      <c r="B502" t="s">
        <v>23</v>
      </c>
      <c r="C502">
        <v>1128299</v>
      </c>
      <c r="D502" s="9">
        <v>43832</v>
      </c>
      <c r="E502" s="8" t="str">
        <f>TEXT(Table1[[#This Row],[Invoice Date]],"dd-mm-yyyy")</f>
        <v>02-01-2020</v>
      </c>
      <c r="F502" s="1" t="str">
        <f t="shared" si="28"/>
        <v>January</v>
      </c>
      <c r="G502" s="1" t="str">
        <f t="shared" si="29"/>
        <v>2020</v>
      </c>
      <c r="H502" s="1" t="str">
        <f t="shared" si="30"/>
        <v>Thursday</v>
      </c>
      <c r="I502" s="1" t="str">
        <f t="shared" si="31"/>
        <v>02</v>
      </c>
      <c r="J502" t="s">
        <v>14</v>
      </c>
      <c r="K502" t="s">
        <v>39</v>
      </c>
      <c r="L502" t="s">
        <v>40</v>
      </c>
      <c r="M502" t="s">
        <v>16</v>
      </c>
      <c r="N502">
        <v>35</v>
      </c>
      <c r="O502">
        <v>450</v>
      </c>
      <c r="P502">
        <v>157500</v>
      </c>
      <c r="Q502">
        <v>63000</v>
      </c>
      <c r="R502">
        <v>0.4</v>
      </c>
      <c r="S502" t="s">
        <v>23</v>
      </c>
      <c r="T502" t="str">
        <f>IF(Table1[[#This Row],[Units Sold]]&gt; 700,"High Units","low Units")</f>
        <v>low Units</v>
      </c>
      <c r="U502">
        <f>SUM(Table1[[#This Row],[Operating Profit]])/SUM(Table1[Operating Profit])*100</f>
        <v>1.8968183677967064E-2</v>
      </c>
      <c r="V502">
        <f>SUM(Table1[[#This Row],[Price per Unit]]*Table1[[#This Row],[Units Sold]])</f>
        <v>15750</v>
      </c>
      <c r="W502">
        <f>SUM(Table1[[#This Row],[Total Sales]]-Table1[[#This Row],[Operating Profit]])</f>
        <v>94500</v>
      </c>
      <c r="X502">
        <f>SUM(Table1[[#This Row],[Total Sales]]-Table1[[#This Row],[Cost]])</f>
        <v>63000</v>
      </c>
      <c r="Y502">
        <f>SUM(Table1[[#This Row],[profit/loss]])/SUM(Table1[profit/loss])</f>
        <v>1.8968183677967065E-4</v>
      </c>
    </row>
    <row r="503" spans="1:25" x14ac:dyDescent="0.3">
      <c r="A503" t="s">
        <v>29</v>
      </c>
      <c r="B503" t="s">
        <v>23</v>
      </c>
      <c r="C503">
        <v>1128299</v>
      </c>
      <c r="D503" s="9">
        <v>43833</v>
      </c>
      <c r="E503" s="8" t="str">
        <f>TEXT(Table1[[#This Row],[Invoice Date]],"dd-mm-yyyy")</f>
        <v>03-01-2020</v>
      </c>
      <c r="F503" s="1" t="str">
        <f t="shared" si="28"/>
        <v>January</v>
      </c>
      <c r="G503" s="1" t="str">
        <f t="shared" si="29"/>
        <v>2020</v>
      </c>
      <c r="H503" s="1" t="str">
        <f t="shared" si="30"/>
        <v>Friday</v>
      </c>
      <c r="I503" s="1" t="str">
        <f t="shared" si="31"/>
        <v>03</v>
      </c>
      <c r="J503" t="s">
        <v>14</v>
      </c>
      <c r="K503" t="s">
        <v>39</v>
      </c>
      <c r="L503" t="s">
        <v>40</v>
      </c>
      <c r="M503" t="s">
        <v>18</v>
      </c>
      <c r="N503">
        <v>45</v>
      </c>
      <c r="O503">
        <v>450</v>
      </c>
      <c r="P503">
        <v>202500</v>
      </c>
      <c r="Q503">
        <v>50625</v>
      </c>
      <c r="R503">
        <v>0.25</v>
      </c>
      <c r="S503" t="s">
        <v>23</v>
      </c>
      <c r="T503" t="str">
        <f>IF(Table1[[#This Row],[Units Sold]]&gt; 700,"High Units","low Units")</f>
        <v>low Units</v>
      </c>
      <c r="U503">
        <f>SUM(Table1[[#This Row],[Operating Profit]])/SUM(Table1[Operating Profit])*100</f>
        <v>1.5242290455509249E-2</v>
      </c>
      <c r="V503">
        <f>SUM(Table1[[#This Row],[Price per Unit]]*Table1[[#This Row],[Units Sold]])</f>
        <v>20250</v>
      </c>
      <c r="W503">
        <f>SUM(Table1[[#This Row],[Total Sales]]-Table1[[#This Row],[Operating Profit]])</f>
        <v>151875</v>
      </c>
      <c r="X503">
        <f>SUM(Table1[[#This Row],[Total Sales]]-Table1[[#This Row],[Cost]])</f>
        <v>50625</v>
      </c>
      <c r="Y503">
        <f>SUM(Table1[[#This Row],[profit/loss]])/SUM(Table1[profit/loss])</f>
        <v>1.5242290455509249E-4</v>
      </c>
    </row>
    <row r="504" spans="1:25" x14ac:dyDescent="0.3">
      <c r="A504" t="s">
        <v>29</v>
      </c>
      <c r="B504" t="s">
        <v>23</v>
      </c>
      <c r="C504">
        <v>1128299</v>
      </c>
      <c r="D504" s="9">
        <v>43834</v>
      </c>
      <c r="E504" s="8" t="str">
        <f>TEXT(Table1[[#This Row],[Invoice Date]],"dd-mm-yyyy")</f>
        <v>04-01-2020</v>
      </c>
      <c r="F504" s="1" t="str">
        <f t="shared" si="28"/>
        <v>January</v>
      </c>
      <c r="G504" s="1" t="str">
        <f t="shared" si="29"/>
        <v>2020</v>
      </c>
      <c r="H504" s="1" t="str">
        <f t="shared" si="30"/>
        <v>Saturday</v>
      </c>
      <c r="I504" s="1" t="str">
        <f t="shared" si="31"/>
        <v>04</v>
      </c>
      <c r="J504" t="s">
        <v>14</v>
      </c>
      <c r="K504" t="s">
        <v>39</v>
      </c>
      <c r="L504" t="s">
        <v>40</v>
      </c>
      <c r="M504" t="s">
        <v>19</v>
      </c>
      <c r="N504">
        <v>45</v>
      </c>
      <c r="O504">
        <v>450</v>
      </c>
      <c r="P504">
        <v>202500</v>
      </c>
      <c r="Q504">
        <v>81000</v>
      </c>
      <c r="R504">
        <v>0.4</v>
      </c>
      <c r="S504" t="s">
        <v>23</v>
      </c>
      <c r="T504" t="str">
        <f>IF(Table1[[#This Row],[Units Sold]]&gt; 700,"High Units","low Units")</f>
        <v>low Units</v>
      </c>
      <c r="U504">
        <f>SUM(Table1[[#This Row],[Operating Profit]])/SUM(Table1[Operating Profit])*100</f>
        <v>2.43876647288148E-2</v>
      </c>
      <c r="V504">
        <f>SUM(Table1[[#This Row],[Price per Unit]]*Table1[[#This Row],[Units Sold]])</f>
        <v>20250</v>
      </c>
      <c r="W504">
        <f>SUM(Table1[[#This Row],[Total Sales]]-Table1[[#This Row],[Operating Profit]])</f>
        <v>121500</v>
      </c>
      <c r="X504">
        <f>SUM(Table1[[#This Row],[Total Sales]]-Table1[[#This Row],[Cost]])</f>
        <v>81000</v>
      </c>
      <c r="Y504">
        <f>SUM(Table1[[#This Row],[profit/loss]])/SUM(Table1[profit/loss])</f>
        <v>2.4387664728814799E-4</v>
      </c>
    </row>
    <row r="505" spans="1:25" x14ac:dyDescent="0.3">
      <c r="A505" t="s">
        <v>29</v>
      </c>
      <c r="B505" t="s">
        <v>23</v>
      </c>
      <c r="C505">
        <v>1128299</v>
      </c>
      <c r="D505" s="9">
        <v>43835</v>
      </c>
      <c r="E505" s="8" t="str">
        <f>TEXT(Table1[[#This Row],[Invoice Date]],"dd-mm-yyyy")</f>
        <v>05-01-2020</v>
      </c>
      <c r="F505" s="1" t="str">
        <f t="shared" si="28"/>
        <v>January</v>
      </c>
      <c r="G505" s="1" t="str">
        <f t="shared" si="29"/>
        <v>2020</v>
      </c>
      <c r="H505" s="1" t="str">
        <f t="shared" si="30"/>
        <v>Sunday</v>
      </c>
      <c r="I505" s="1" t="str">
        <f t="shared" si="31"/>
        <v>05</v>
      </c>
      <c r="J505" t="s">
        <v>14</v>
      </c>
      <c r="K505" t="s">
        <v>39</v>
      </c>
      <c r="L505" t="s">
        <v>40</v>
      </c>
      <c r="M505" t="s">
        <v>20</v>
      </c>
      <c r="N505">
        <v>45</v>
      </c>
      <c r="O505">
        <v>300</v>
      </c>
      <c r="P505">
        <v>135000</v>
      </c>
      <c r="Q505">
        <v>47250</v>
      </c>
      <c r="R505">
        <v>0.35</v>
      </c>
      <c r="S505" t="s">
        <v>23</v>
      </c>
      <c r="T505" t="str">
        <f>IF(Table1[[#This Row],[Units Sold]]&gt; 700,"High Units","low Units")</f>
        <v>low Units</v>
      </c>
      <c r="U505">
        <f>SUM(Table1[[#This Row],[Operating Profit]])/SUM(Table1[Operating Profit])*100</f>
        <v>1.4226137758475298E-2</v>
      </c>
      <c r="V505">
        <f>SUM(Table1[[#This Row],[Price per Unit]]*Table1[[#This Row],[Units Sold]])</f>
        <v>13500</v>
      </c>
      <c r="W505">
        <f>SUM(Table1[[#This Row],[Total Sales]]-Table1[[#This Row],[Operating Profit]])</f>
        <v>87750</v>
      </c>
      <c r="X505">
        <f>SUM(Table1[[#This Row],[Total Sales]]-Table1[[#This Row],[Cost]])</f>
        <v>47250</v>
      </c>
      <c r="Y505">
        <f>SUM(Table1[[#This Row],[profit/loss]])/SUM(Table1[profit/loss])</f>
        <v>1.4226137758475299E-4</v>
      </c>
    </row>
    <row r="506" spans="1:25" x14ac:dyDescent="0.3">
      <c r="A506" t="s">
        <v>29</v>
      </c>
      <c r="B506" t="s">
        <v>23</v>
      </c>
      <c r="C506">
        <v>1128299</v>
      </c>
      <c r="D506" s="9">
        <v>43836</v>
      </c>
      <c r="E506" s="8" t="str">
        <f>TEXT(Table1[[#This Row],[Invoice Date]],"dd-mm-yyyy")</f>
        <v>06-01-2020</v>
      </c>
      <c r="F506" s="1" t="str">
        <f t="shared" si="28"/>
        <v>January</v>
      </c>
      <c r="G506" s="1" t="str">
        <f t="shared" si="29"/>
        <v>2020</v>
      </c>
      <c r="H506" s="1" t="str">
        <f t="shared" si="30"/>
        <v>Monday</v>
      </c>
      <c r="I506" s="1" t="str">
        <f t="shared" si="31"/>
        <v>06</v>
      </c>
      <c r="J506" t="s">
        <v>30</v>
      </c>
      <c r="K506" t="s">
        <v>41</v>
      </c>
      <c r="L506" t="s">
        <v>42</v>
      </c>
      <c r="M506" t="s">
        <v>21</v>
      </c>
      <c r="N506">
        <v>50</v>
      </c>
      <c r="O506">
        <v>250</v>
      </c>
      <c r="P506">
        <v>125000</v>
      </c>
      <c r="Q506">
        <v>68750</v>
      </c>
      <c r="R506">
        <v>0.55000000000000004</v>
      </c>
      <c r="S506" t="s">
        <v>23</v>
      </c>
      <c r="T506" t="str">
        <f>IF(Table1[[#This Row],[Units Sold]]&gt; 700,"High Units","low Units")</f>
        <v>low Units</v>
      </c>
      <c r="U506">
        <f>SUM(Table1[[#This Row],[Operating Profit]])/SUM(Table1[Operating Profit])*100</f>
        <v>2.0699406791432312E-2</v>
      </c>
      <c r="V506">
        <f>SUM(Table1[[#This Row],[Price per Unit]]*Table1[[#This Row],[Units Sold]])</f>
        <v>12500</v>
      </c>
      <c r="W506">
        <f>SUM(Table1[[#This Row],[Total Sales]]-Table1[[#This Row],[Operating Profit]])</f>
        <v>56250</v>
      </c>
      <c r="X506">
        <f>SUM(Table1[[#This Row],[Total Sales]]-Table1[[#This Row],[Cost]])</f>
        <v>68750</v>
      </c>
      <c r="Y506">
        <f>SUM(Table1[[#This Row],[profit/loss]])/SUM(Table1[profit/loss])</f>
        <v>2.0699406791432312E-4</v>
      </c>
    </row>
    <row r="507" spans="1:25" x14ac:dyDescent="0.3">
      <c r="A507" t="s">
        <v>29</v>
      </c>
      <c r="B507" t="s">
        <v>23</v>
      </c>
      <c r="C507">
        <v>1128299</v>
      </c>
      <c r="D507" s="9">
        <v>43837</v>
      </c>
      <c r="E507" s="8" t="str">
        <f>TEXT(Table1[[#This Row],[Invoice Date]],"dd-mm-yyyy")</f>
        <v>07-01-2020</v>
      </c>
      <c r="F507" s="1" t="str">
        <f t="shared" si="28"/>
        <v>January</v>
      </c>
      <c r="G507" s="1" t="str">
        <f t="shared" si="29"/>
        <v>2020</v>
      </c>
      <c r="H507" s="1" t="str">
        <f t="shared" si="30"/>
        <v>Tuesday</v>
      </c>
      <c r="I507" s="1" t="str">
        <f t="shared" si="31"/>
        <v>07</v>
      </c>
      <c r="J507" t="s">
        <v>30</v>
      </c>
      <c r="K507" t="s">
        <v>41</v>
      </c>
      <c r="L507" t="s">
        <v>42</v>
      </c>
      <c r="M507" t="s">
        <v>22</v>
      </c>
      <c r="N507">
        <v>45</v>
      </c>
      <c r="O507">
        <v>475</v>
      </c>
      <c r="P507">
        <v>213750</v>
      </c>
      <c r="Q507">
        <v>42750</v>
      </c>
      <c r="R507">
        <v>0.2</v>
      </c>
      <c r="S507" t="s">
        <v>23</v>
      </c>
      <c r="T507" t="str">
        <f>IF(Table1[[#This Row],[Units Sold]]&gt; 700,"High Units","low Units")</f>
        <v>low Units</v>
      </c>
      <c r="U507">
        <f>SUM(Table1[[#This Row],[Operating Profit]])/SUM(Table1[Operating Profit])*100</f>
        <v>1.2871267495763367E-2</v>
      </c>
      <c r="V507">
        <f>SUM(Table1[[#This Row],[Price per Unit]]*Table1[[#This Row],[Units Sold]])</f>
        <v>21375</v>
      </c>
      <c r="W507">
        <f>SUM(Table1[[#This Row],[Total Sales]]-Table1[[#This Row],[Operating Profit]])</f>
        <v>171000</v>
      </c>
      <c r="X507">
        <f>SUM(Table1[[#This Row],[Total Sales]]-Table1[[#This Row],[Cost]])</f>
        <v>42750</v>
      </c>
      <c r="Y507">
        <f>SUM(Table1[[#This Row],[profit/loss]])/SUM(Table1[profit/loss])</f>
        <v>1.2871267495763366E-4</v>
      </c>
    </row>
    <row r="508" spans="1:25" x14ac:dyDescent="0.3">
      <c r="A508" t="s">
        <v>29</v>
      </c>
      <c r="B508" t="s">
        <v>23</v>
      </c>
      <c r="C508">
        <v>1128299</v>
      </c>
      <c r="D508" s="9">
        <v>43838</v>
      </c>
      <c r="E508" s="8" t="str">
        <f>TEXT(Table1[[#This Row],[Invoice Date]],"dd-mm-yyyy")</f>
        <v>08-01-2020</v>
      </c>
      <c r="F508" s="1" t="str">
        <f t="shared" si="28"/>
        <v>January</v>
      </c>
      <c r="G508" s="1" t="str">
        <f t="shared" si="29"/>
        <v>2020</v>
      </c>
      <c r="H508" s="1" t="str">
        <f t="shared" si="30"/>
        <v>Wednesday</v>
      </c>
      <c r="I508" s="1" t="str">
        <f t="shared" si="31"/>
        <v>08</v>
      </c>
      <c r="J508" t="s">
        <v>30</v>
      </c>
      <c r="K508" t="s">
        <v>41</v>
      </c>
      <c r="L508" t="s">
        <v>42</v>
      </c>
      <c r="M508" t="s">
        <v>16</v>
      </c>
      <c r="N508">
        <v>35</v>
      </c>
      <c r="O508">
        <v>525</v>
      </c>
      <c r="P508">
        <v>183750</v>
      </c>
      <c r="Q508">
        <v>73500</v>
      </c>
      <c r="R508">
        <v>0.4</v>
      </c>
      <c r="S508" t="s">
        <v>23</v>
      </c>
      <c r="T508" t="str">
        <f>IF(Table1[[#This Row],[Units Sold]]&gt; 700,"High Units","low Units")</f>
        <v>low Units</v>
      </c>
      <c r="U508">
        <f>SUM(Table1[[#This Row],[Operating Profit]])/SUM(Table1[Operating Profit])*100</f>
        <v>2.212954762429491E-2</v>
      </c>
      <c r="V508">
        <f>SUM(Table1[[#This Row],[Price per Unit]]*Table1[[#This Row],[Units Sold]])</f>
        <v>18375</v>
      </c>
      <c r="W508">
        <f>SUM(Table1[[#This Row],[Total Sales]]-Table1[[#This Row],[Operating Profit]])</f>
        <v>110250</v>
      </c>
      <c r="X508">
        <f>SUM(Table1[[#This Row],[Total Sales]]-Table1[[#This Row],[Cost]])</f>
        <v>73500</v>
      </c>
      <c r="Y508">
        <f>SUM(Table1[[#This Row],[profit/loss]])/SUM(Table1[profit/loss])</f>
        <v>2.2129547624294909E-4</v>
      </c>
    </row>
    <row r="509" spans="1:25" x14ac:dyDescent="0.3">
      <c r="A509" t="s">
        <v>29</v>
      </c>
      <c r="B509" t="s">
        <v>23</v>
      </c>
      <c r="C509">
        <v>1128299</v>
      </c>
      <c r="D509" s="9">
        <v>43839</v>
      </c>
      <c r="E509" s="8" t="str">
        <f>TEXT(Table1[[#This Row],[Invoice Date]],"dd-mm-yyyy")</f>
        <v>09-01-2020</v>
      </c>
      <c r="F509" s="1" t="str">
        <f t="shared" si="28"/>
        <v>January</v>
      </c>
      <c r="G509" s="1" t="str">
        <f t="shared" si="29"/>
        <v>2020</v>
      </c>
      <c r="H509" s="1" t="str">
        <f t="shared" si="30"/>
        <v>Thursday</v>
      </c>
      <c r="I509" s="1" t="str">
        <f t="shared" si="31"/>
        <v>09</v>
      </c>
      <c r="J509" t="s">
        <v>30</v>
      </c>
      <c r="K509" t="s">
        <v>41</v>
      </c>
      <c r="L509" t="s">
        <v>42</v>
      </c>
      <c r="M509" t="s">
        <v>18</v>
      </c>
      <c r="N509">
        <v>45</v>
      </c>
      <c r="O509">
        <v>425</v>
      </c>
      <c r="P509">
        <v>191250</v>
      </c>
      <c r="Q509">
        <v>47813</v>
      </c>
      <c r="R509">
        <v>0.25</v>
      </c>
      <c r="S509" t="s">
        <v>23</v>
      </c>
      <c r="T509" t="str">
        <f>IF(Table1[[#This Row],[Units Sold]]&gt; 700,"High Units","low Units")</f>
        <v>low Units</v>
      </c>
      <c r="U509">
        <f>SUM(Table1[[#This Row],[Operating Profit]])/SUM(Table1[Operating Profit])*100</f>
        <v>1.4395647082454593E-2</v>
      </c>
      <c r="V509">
        <f>SUM(Table1[[#This Row],[Price per Unit]]*Table1[[#This Row],[Units Sold]])</f>
        <v>19125</v>
      </c>
      <c r="W509">
        <f>SUM(Table1[[#This Row],[Total Sales]]-Table1[[#This Row],[Operating Profit]])</f>
        <v>143437</v>
      </c>
      <c r="X509">
        <f>SUM(Table1[[#This Row],[Total Sales]]-Table1[[#This Row],[Cost]])</f>
        <v>47813</v>
      </c>
      <c r="Y509">
        <f>SUM(Table1[[#This Row],[profit/loss]])/SUM(Table1[profit/loss])</f>
        <v>1.4395647082454592E-4</v>
      </c>
    </row>
    <row r="510" spans="1:25" x14ac:dyDescent="0.3">
      <c r="A510" t="s">
        <v>29</v>
      </c>
      <c r="B510" t="s">
        <v>23</v>
      </c>
      <c r="C510">
        <v>1128299</v>
      </c>
      <c r="D510" s="9">
        <v>43840</v>
      </c>
      <c r="E510" s="8" t="str">
        <f>TEXT(Table1[[#This Row],[Invoice Date]],"dd-mm-yyyy")</f>
        <v>10-01-2020</v>
      </c>
      <c r="F510" s="1" t="str">
        <f t="shared" si="28"/>
        <v>January</v>
      </c>
      <c r="G510" s="1" t="str">
        <f t="shared" si="29"/>
        <v>2020</v>
      </c>
      <c r="H510" s="1" t="str">
        <f t="shared" si="30"/>
        <v>Friday</v>
      </c>
      <c r="I510" s="1" t="str">
        <f t="shared" si="31"/>
        <v>10</v>
      </c>
      <c r="J510" t="s">
        <v>30</v>
      </c>
      <c r="K510" t="s">
        <v>41</v>
      </c>
      <c r="L510" t="s">
        <v>42</v>
      </c>
      <c r="M510" t="s">
        <v>19</v>
      </c>
      <c r="N510">
        <v>45</v>
      </c>
      <c r="O510">
        <v>425</v>
      </c>
      <c r="P510">
        <v>191250</v>
      </c>
      <c r="Q510">
        <v>76500</v>
      </c>
      <c r="R510">
        <v>0.4</v>
      </c>
      <c r="S510" t="s">
        <v>23</v>
      </c>
      <c r="T510" t="str">
        <f>IF(Table1[[#This Row],[Units Sold]]&gt; 700,"High Units","low Units")</f>
        <v>low Units</v>
      </c>
      <c r="U510">
        <f>SUM(Table1[[#This Row],[Operating Profit]])/SUM(Table1[Operating Profit])*100</f>
        <v>2.3032794466102867E-2</v>
      </c>
      <c r="V510">
        <f>SUM(Table1[[#This Row],[Price per Unit]]*Table1[[#This Row],[Units Sold]])</f>
        <v>19125</v>
      </c>
      <c r="W510">
        <f>SUM(Table1[[#This Row],[Total Sales]]-Table1[[#This Row],[Operating Profit]])</f>
        <v>114750</v>
      </c>
      <c r="X510">
        <f>SUM(Table1[[#This Row],[Total Sales]]-Table1[[#This Row],[Cost]])</f>
        <v>76500</v>
      </c>
      <c r="Y510">
        <f>SUM(Table1[[#This Row],[profit/loss]])/SUM(Table1[profit/loss])</f>
        <v>2.3032794466102866E-4</v>
      </c>
    </row>
    <row r="511" spans="1:25" x14ac:dyDescent="0.3">
      <c r="A511" t="s">
        <v>29</v>
      </c>
      <c r="B511" t="s">
        <v>23</v>
      </c>
      <c r="C511">
        <v>1128299</v>
      </c>
      <c r="D511" s="9">
        <v>43841</v>
      </c>
      <c r="E511" s="8" t="str">
        <f>TEXT(Table1[[#This Row],[Invoice Date]],"dd-mm-yyyy")</f>
        <v>11-01-2020</v>
      </c>
      <c r="F511" s="1" t="str">
        <f t="shared" si="28"/>
        <v>January</v>
      </c>
      <c r="G511" s="1" t="str">
        <f t="shared" si="29"/>
        <v>2020</v>
      </c>
      <c r="H511" s="1" t="str">
        <f t="shared" si="30"/>
        <v>Saturday</v>
      </c>
      <c r="I511" s="1" t="str">
        <f t="shared" si="31"/>
        <v>11</v>
      </c>
      <c r="J511" t="s">
        <v>30</v>
      </c>
      <c r="K511" t="s">
        <v>41</v>
      </c>
      <c r="L511" t="s">
        <v>42</v>
      </c>
      <c r="M511" t="s">
        <v>20</v>
      </c>
      <c r="N511">
        <v>45</v>
      </c>
      <c r="O511">
        <v>275</v>
      </c>
      <c r="P511">
        <v>123750</v>
      </c>
      <c r="Q511">
        <v>43313</v>
      </c>
      <c r="R511">
        <v>0.35</v>
      </c>
      <c r="S511" t="s">
        <v>23</v>
      </c>
      <c r="T511" t="str">
        <f>IF(Table1[[#This Row],[Units Sold]]&gt; 700,"High Units","low Units")</f>
        <v>low Units</v>
      </c>
      <c r="U511">
        <f>SUM(Table1[[#This Row],[Operating Profit]])/SUM(Table1[Operating Profit])*100</f>
        <v>1.304077681974266E-2</v>
      </c>
      <c r="V511">
        <f>SUM(Table1[[#This Row],[Price per Unit]]*Table1[[#This Row],[Units Sold]])</f>
        <v>12375</v>
      </c>
      <c r="W511">
        <f>SUM(Table1[[#This Row],[Total Sales]]-Table1[[#This Row],[Operating Profit]])</f>
        <v>80437</v>
      </c>
      <c r="X511">
        <f>SUM(Table1[[#This Row],[Total Sales]]-Table1[[#This Row],[Cost]])</f>
        <v>43313</v>
      </c>
      <c r="Y511">
        <f>SUM(Table1[[#This Row],[profit/loss]])/SUM(Table1[profit/loss])</f>
        <v>1.304077681974266E-4</v>
      </c>
    </row>
    <row r="512" spans="1:25" x14ac:dyDescent="0.3">
      <c r="A512" t="s">
        <v>29</v>
      </c>
      <c r="B512" t="s">
        <v>23</v>
      </c>
      <c r="C512">
        <v>1128299</v>
      </c>
      <c r="D512" s="9">
        <v>43842</v>
      </c>
      <c r="E512" s="8" t="str">
        <f>TEXT(Table1[[#This Row],[Invoice Date]],"dd-mm-yyyy")</f>
        <v>12-01-2020</v>
      </c>
      <c r="F512" s="1" t="str">
        <f t="shared" si="28"/>
        <v>January</v>
      </c>
      <c r="G512" s="1" t="str">
        <f t="shared" si="29"/>
        <v>2020</v>
      </c>
      <c r="H512" s="1" t="str">
        <f t="shared" si="30"/>
        <v>Sunday</v>
      </c>
      <c r="I512" s="1" t="str">
        <f t="shared" si="31"/>
        <v>12</v>
      </c>
      <c r="J512" t="s">
        <v>30</v>
      </c>
      <c r="K512" t="s">
        <v>41</v>
      </c>
      <c r="L512" t="s">
        <v>42</v>
      </c>
      <c r="M512" t="s">
        <v>21</v>
      </c>
      <c r="N512">
        <v>50</v>
      </c>
      <c r="O512">
        <v>200</v>
      </c>
      <c r="P512">
        <v>100000</v>
      </c>
      <c r="Q512">
        <v>55000</v>
      </c>
      <c r="R512">
        <v>0.55000000000000004</v>
      </c>
      <c r="S512" t="s">
        <v>23</v>
      </c>
      <c r="T512" t="str">
        <f>IF(Table1[[#This Row],[Units Sold]]&gt; 700,"High Units","low Units")</f>
        <v>low Units</v>
      </c>
      <c r="U512">
        <f>SUM(Table1[[#This Row],[Operating Profit]])/SUM(Table1[Operating Profit])*100</f>
        <v>1.6559525433145851E-2</v>
      </c>
      <c r="V512">
        <f>SUM(Table1[[#This Row],[Price per Unit]]*Table1[[#This Row],[Units Sold]])</f>
        <v>10000</v>
      </c>
      <c r="W512">
        <f>SUM(Table1[[#This Row],[Total Sales]]-Table1[[#This Row],[Operating Profit]])</f>
        <v>45000</v>
      </c>
      <c r="X512">
        <f>SUM(Table1[[#This Row],[Total Sales]]-Table1[[#This Row],[Cost]])</f>
        <v>55000</v>
      </c>
      <c r="Y512">
        <f>SUM(Table1[[#This Row],[profit/loss]])/SUM(Table1[profit/loss])</f>
        <v>1.655952543314585E-4</v>
      </c>
    </row>
    <row r="513" spans="1:25" x14ac:dyDescent="0.3">
      <c r="A513" t="s">
        <v>29</v>
      </c>
      <c r="B513" t="s">
        <v>23</v>
      </c>
      <c r="C513">
        <v>1128299</v>
      </c>
      <c r="D513" s="9">
        <v>43843</v>
      </c>
      <c r="E513" s="8" t="str">
        <f>TEXT(Table1[[#This Row],[Invoice Date]],"dd-mm-yyyy")</f>
        <v>13-01-2020</v>
      </c>
      <c r="F513" s="1" t="str">
        <f t="shared" si="28"/>
        <v>January</v>
      </c>
      <c r="G513" s="1" t="str">
        <f t="shared" si="29"/>
        <v>2020</v>
      </c>
      <c r="H513" s="1" t="str">
        <f t="shared" si="30"/>
        <v>Monday</v>
      </c>
      <c r="I513" s="1" t="str">
        <f t="shared" si="31"/>
        <v>13</v>
      </c>
      <c r="J513" t="s">
        <v>30</v>
      </c>
      <c r="K513" t="s">
        <v>41</v>
      </c>
      <c r="L513" t="s">
        <v>42</v>
      </c>
      <c r="M513" t="s">
        <v>22</v>
      </c>
      <c r="N513">
        <v>45</v>
      </c>
      <c r="O513">
        <v>400</v>
      </c>
      <c r="P513">
        <v>180000</v>
      </c>
      <c r="Q513">
        <v>36000</v>
      </c>
      <c r="R513">
        <v>0.2</v>
      </c>
      <c r="S513" t="s">
        <v>23</v>
      </c>
      <c r="T513" t="str">
        <f>IF(Table1[[#This Row],[Units Sold]]&gt; 700,"High Units","low Units")</f>
        <v>low Units</v>
      </c>
      <c r="U513">
        <f>SUM(Table1[[#This Row],[Operating Profit]])/SUM(Table1[Operating Profit])*100</f>
        <v>1.0838962101695467E-2</v>
      </c>
      <c r="V513">
        <f>SUM(Table1[[#This Row],[Price per Unit]]*Table1[[#This Row],[Units Sold]])</f>
        <v>18000</v>
      </c>
      <c r="W513">
        <f>SUM(Table1[[#This Row],[Total Sales]]-Table1[[#This Row],[Operating Profit]])</f>
        <v>144000</v>
      </c>
      <c r="X513">
        <f>SUM(Table1[[#This Row],[Total Sales]]-Table1[[#This Row],[Cost]])</f>
        <v>36000</v>
      </c>
      <c r="Y513">
        <f>SUM(Table1[[#This Row],[profit/loss]])/SUM(Table1[profit/loss])</f>
        <v>1.0838962101695467E-4</v>
      </c>
    </row>
    <row r="514" spans="1:25" x14ac:dyDescent="0.3">
      <c r="A514" t="s">
        <v>29</v>
      </c>
      <c r="B514" t="s">
        <v>23</v>
      </c>
      <c r="C514">
        <v>1128299</v>
      </c>
      <c r="D514" s="9">
        <v>43844</v>
      </c>
      <c r="E514" s="8" t="str">
        <f>TEXT(Table1[[#This Row],[Invoice Date]],"dd-mm-yyyy")</f>
        <v>14-01-2020</v>
      </c>
      <c r="F514" s="1" t="str">
        <f t="shared" si="28"/>
        <v>January</v>
      </c>
      <c r="G514" s="1" t="str">
        <f t="shared" si="29"/>
        <v>2020</v>
      </c>
      <c r="H514" s="1" t="str">
        <f t="shared" si="30"/>
        <v>Tuesday</v>
      </c>
      <c r="I514" s="1" t="str">
        <f t="shared" si="31"/>
        <v>14</v>
      </c>
      <c r="J514" t="s">
        <v>30</v>
      </c>
      <c r="K514" t="s">
        <v>41</v>
      </c>
      <c r="L514" t="s">
        <v>42</v>
      </c>
      <c r="M514" t="s">
        <v>16</v>
      </c>
      <c r="N514">
        <v>45</v>
      </c>
      <c r="O514">
        <v>550</v>
      </c>
      <c r="P514">
        <v>247500</v>
      </c>
      <c r="Q514">
        <v>99000</v>
      </c>
      <c r="R514">
        <v>0.4</v>
      </c>
      <c r="S514" t="s">
        <v>23</v>
      </c>
      <c r="T514" t="str">
        <f>IF(Table1[[#This Row],[Units Sold]]&gt; 700,"High Units","low Units")</f>
        <v>low Units</v>
      </c>
      <c r="U514">
        <f>SUM(Table1[[#This Row],[Operating Profit]])/SUM(Table1[Operating Profit])*100</f>
        <v>2.9807145779662533E-2</v>
      </c>
      <c r="V514">
        <f>SUM(Table1[[#This Row],[Price per Unit]]*Table1[[#This Row],[Units Sold]])</f>
        <v>24750</v>
      </c>
      <c r="W514">
        <f>SUM(Table1[[#This Row],[Total Sales]]-Table1[[#This Row],[Operating Profit]])</f>
        <v>148500</v>
      </c>
      <c r="X514">
        <f>SUM(Table1[[#This Row],[Total Sales]]-Table1[[#This Row],[Cost]])</f>
        <v>99000</v>
      </c>
      <c r="Y514">
        <f>SUM(Table1[[#This Row],[profit/loss]])/SUM(Table1[profit/loss])</f>
        <v>2.9807145779662533E-4</v>
      </c>
    </row>
    <row r="515" spans="1:25" x14ac:dyDescent="0.3">
      <c r="A515" t="s">
        <v>29</v>
      </c>
      <c r="B515" t="s">
        <v>23</v>
      </c>
      <c r="C515">
        <v>1128299</v>
      </c>
      <c r="D515" s="9">
        <v>43845</v>
      </c>
      <c r="E515" s="8" t="str">
        <f>TEXT(Table1[[#This Row],[Invoice Date]],"dd-mm-yyyy")</f>
        <v>15-01-2020</v>
      </c>
      <c r="F515" s="1" t="str">
        <f t="shared" ref="F515:F578" si="32">TEXT(D515,"mmmm")</f>
        <v>January</v>
      </c>
      <c r="G515" s="1" t="str">
        <f t="shared" ref="G515:G578" si="33">TEXT(D515,"YYYY")</f>
        <v>2020</v>
      </c>
      <c r="H515" s="1" t="str">
        <f t="shared" ref="H515:H578" si="34">TEXT(D515,"dddd")</f>
        <v>Wednesday</v>
      </c>
      <c r="I515" s="1" t="str">
        <f t="shared" ref="I515:I578" si="35">TEXT(D515,"dd")</f>
        <v>15</v>
      </c>
      <c r="J515" t="s">
        <v>30</v>
      </c>
      <c r="K515" t="s">
        <v>41</v>
      </c>
      <c r="L515" t="s">
        <v>42</v>
      </c>
      <c r="M515" t="s">
        <v>18</v>
      </c>
      <c r="N515">
        <v>55</v>
      </c>
      <c r="O515">
        <v>400</v>
      </c>
      <c r="P515">
        <v>220000</v>
      </c>
      <c r="Q515">
        <v>55000</v>
      </c>
      <c r="R515">
        <v>0.25</v>
      </c>
      <c r="S515" t="s">
        <v>23</v>
      </c>
      <c r="T515" t="str">
        <f>IF(Table1[[#This Row],[Units Sold]]&gt; 700,"High Units","low Units")</f>
        <v>low Units</v>
      </c>
      <c r="U515">
        <f>SUM(Table1[[#This Row],[Operating Profit]])/SUM(Table1[Operating Profit])*100</f>
        <v>1.6559525433145851E-2</v>
      </c>
      <c r="V515">
        <f>SUM(Table1[[#This Row],[Price per Unit]]*Table1[[#This Row],[Units Sold]])</f>
        <v>22000</v>
      </c>
      <c r="W515">
        <f>SUM(Table1[[#This Row],[Total Sales]]-Table1[[#This Row],[Operating Profit]])</f>
        <v>165000</v>
      </c>
      <c r="X515">
        <f>SUM(Table1[[#This Row],[Total Sales]]-Table1[[#This Row],[Cost]])</f>
        <v>55000</v>
      </c>
      <c r="Y515">
        <f>SUM(Table1[[#This Row],[profit/loss]])/SUM(Table1[profit/loss])</f>
        <v>1.655952543314585E-4</v>
      </c>
    </row>
    <row r="516" spans="1:25" x14ac:dyDescent="0.3">
      <c r="A516" t="s">
        <v>29</v>
      </c>
      <c r="B516" t="s">
        <v>23</v>
      </c>
      <c r="C516">
        <v>1128299</v>
      </c>
      <c r="D516" s="9">
        <v>43846</v>
      </c>
      <c r="E516" s="8" t="str">
        <f>TEXT(Table1[[#This Row],[Invoice Date]],"dd-mm-yyyy")</f>
        <v>16-01-2020</v>
      </c>
      <c r="F516" s="1" t="str">
        <f t="shared" si="32"/>
        <v>January</v>
      </c>
      <c r="G516" s="1" t="str">
        <f t="shared" si="33"/>
        <v>2020</v>
      </c>
      <c r="H516" s="1" t="str">
        <f t="shared" si="34"/>
        <v>Thursday</v>
      </c>
      <c r="I516" s="1" t="str">
        <f t="shared" si="35"/>
        <v>16</v>
      </c>
      <c r="J516" t="s">
        <v>30</v>
      </c>
      <c r="K516" t="s">
        <v>41</v>
      </c>
      <c r="L516" t="s">
        <v>42</v>
      </c>
      <c r="M516" t="s">
        <v>19</v>
      </c>
      <c r="N516">
        <v>55</v>
      </c>
      <c r="O516">
        <v>400</v>
      </c>
      <c r="P516">
        <v>220000</v>
      </c>
      <c r="Q516">
        <v>88000</v>
      </c>
      <c r="R516">
        <v>0.4</v>
      </c>
      <c r="S516" t="s">
        <v>23</v>
      </c>
      <c r="T516" t="str">
        <f>IF(Table1[[#This Row],[Units Sold]]&gt; 700,"High Units","low Units")</f>
        <v>low Units</v>
      </c>
      <c r="U516">
        <f>SUM(Table1[[#This Row],[Operating Profit]])/SUM(Table1[Operating Profit])*100</f>
        <v>2.649524069303336E-2</v>
      </c>
      <c r="V516">
        <f>SUM(Table1[[#This Row],[Price per Unit]]*Table1[[#This Row],[Units Sold]])</f>
        <v>22000</v>
      </c>
      <c r="W516">
        <f>SUM(Table1[[#This Row],[Total Sales]]-Table1[[#This Row],[Operating Profit]])</f>
        <v>132000</v>
      </c>
      <c r="X516">
        <f>SUM(Table1[[#This Row],[Total Sales]]-Table1[[#This Row],[Cost]])</f>
        <v>88000</v>
      </c>
      <c r="Y516">
        <f>SUM(Table1[[#This Row],[profit/loss]])/SUM(Table1[profit/loss])</f>
        <v>2.6495240693033361E-4</v>
      </c>
    </row>
    <row r="517" spans="1:25" x14ac:dyDescent="0.3">
      <c r="A517" t="s">
        <v>29</v>
      </c>
      <c r="B517" t="s">
        <v>23</v>
      </c>
      <c r="C517">
        <v>1128299</v>
      </c>
      <c r="D517" s="9">
        <v>43847</v>
      </c>
      <c r="E517" s="8" t="str">
        <f>TEXT(Table1[[#This Row],[Invoice Date]],"dd-mm-yyyy")</f>
        <v>17-01-2020</v>
      </c>
      <c r="F517" s="1" t="str">
        <f t="shared" si="32"/>
        <v>January</v>
      </c>
      <c r="G517" s="1" t="str">
        <f t="shared" si="33"/>
        <v>2020</v>
      </c>
      <c r="H517" s="1" t="str">
        <f t="shared" si="34"/>
        <v>Friday</v>
      </c>
      <c r="I517" s="1" t="str">
        <f t="shared" si="35"/>
        <v>17</v>
      </c>
      <c r="J517" t="s">
        <v>30</v>
      </c>
      <c r="K517" t="s">
        <v>41</v>
      </c>
      <c r="L517" t="s">
        <v>42</v>
      </c>
      <c r="M517" t="s">
        <v>20</v>
      </c>
      <c r="N517">
        <v>55</v>
      </c>
      <c r="O517">
        <v>300</v>
      </c>
      <c r="P517">
        <v>165000</v>
      </c>
      <c r="Q517">
        <v>57750</v>
      </c>
      <c r="R517">
        <v>0.35</v>
      </c>
      <c r="S517" t="s">
        <v>23</v>
      </c>
      <c r="T517" t="str">
        <f>IF(Table1[[#This Row],[Units Sold]]&gt; 700,"High Units","low Units")</f>
        <v>low Units</v>
      </c>
      <c r="U517">
        <f>SUM(Table1[[#This Row],[Operating Profit]])/SUM(Table1[Operating Profit])*100</f>
        <v>1.7387501704803143E-2</v>
      </c>
      <c r="V517">
        <f>SUM(Table1[[#This Row],[Price per Unit]]*Table1[[#This Row],[Units Sold]])</f>
        <v>16500</v>
      </c>
      <c r="W517">
        <f>SUM(Table1[[#This Row],[Total Sales]]-Table1[[#This Row],[Operating Profit]])</f>
        <v>107250</v>
      </c>
      <c r="X517">
        <f>SUM(Table1[[#This Row],[Total Sales]]-Table1[[#This Row],[Cost]])</f>
        <v>57750</v>
      </c>
      <c r="Y517">
        <f>SUM(Table1[[#This Row],[profit/loss]])/SUM(Table1[profit/loss])</f>
        <v>1.7387501704803143E-4</v>
      </c>
    </row>
    <row r="518" spans="1:25" x14ac:dyDescent="0.3">
      <c r="A518" t="s">
        <v>29</v>
      </c>
      <c r="B518" t="s">
        <v>23</v>
      </c>
      <c r="C518">
        <v>1128299</v>
      </c>
      <c r="D518" s="9">
        <v>43848</v>
      </c>
      <c r="E518" s="8" t="str">
        <f>TEXT(Table1[[#This Row],[Invoice Date]],"dd-mm-yyyy")</f>
        <v>18-01-2020</v>
      </c>
      <c r="F518" s="1" t="str">
        <f t="shared" si="32"/>
        <v>January</v>
      </c>
      <c r="G518" s="1" t="str">
        <f t="shared" si="33"/>
        <v>2020</v>
      </c>
      <c r="H518" s="1" t="str">
        <f t="shared" si="34"/>
        <v>Saturday</v>
      </c>
      <c r="I518" s="1" t="str">
        <f t="shared" si="35"/>
        <v>18</v>
      </c>
      <c r="J518" t="s">
        <v>30</v>
      </c>
      <c r="K518" t="s">
        <v>41</v>
      </c>
      <c r="L518" t="s">
        <v>42</v>
      </c>
      <c r="M518" t="s">
        <v>21</v>
      </c>
      <c r="N518">
        <v>60</v>
      </c>
      <c r="O518">
        <v>175</v>
      </c>
      <c r="P518">
        <v>105000</v>
      </c>
      <c r="Q518">
        <v>57750</v>
      </c>
      <c r="R518">
        <v>0.55000000000000004</v>
      </c>
      <c r="S518" t="s">
        <v>23</v>
      </c>
      <c r="T518" t="str">
        <f>IF(Table1[[#This Row],[Units Sold]]&gt; 700,"High Units","low Units")</f>
        <v>low Units</v>
      </c>
      <c r="U518">
        <f>SUM(Table1[[#This Row],[Operating Profit]])/SUM(Table1[Operating Profit])*100</f>
        <v>1.7387501704803143E-2</v>
      </c>
      <c r="V518">
        <f>SUM(Table1[[#This Row],[Price per Unit]]*Table1[[#This Row],[Units Sold]])</f>
        <v>10500</v>
      </c>
      <c r="W518">
        <f>SUM(Table1[[#This Row],[Total Sales]]-Table1[[#This Row],[Operating Profit]])</f>
        <v>47250</v>
      </c>
      <c r="X518">
        <f>SUM(Table1[[#This Row],[Total Sales]]-Table1[[#This Row],[Cost]])</f>
        <v>57750</v>
      </c>
      <c r="Y518">
        <f>SUM(Table1[[#This Row],[profit/loss]])/SUM(Table1[profit/loss])</f>
        <v>1.7387501704803143E-4</v>
      </c>
    </row>
    <row r="519" spans="1:25" x14ac:dyDescent="0.3">
      <c r="A519" t="s">
        <v>29</v>
      </c>
      <c r="B519" t="s">
        <v>23</v>
      </c>
      <c r="C519">
        <v>1128299</v>
      </c>
      <c r="D519" s="9">
        <v>43849</v>
      </c>
      <c r="E519" s="8" t="str">
        <f>TEXT(Table1[[#This Row],[Invoice Date]],"dd-mm-yyyy")</f>
        <v>19-01-2020</v>
      </c>
      <c r="F519" s="1" t="str">
        <f t="shared" si="32"/>
        <v>January</v>
      </c>
      <c r="G519" s="1" t="str">
        <f t="shared" si="33"/>
        <v>2020</v>
      </c>
      <c r="H519" s="1" t="str">
        <f t="shared" si="34"/>
        <v>Sunday</v>
      </c>
      <c r="I519" s="1" t="str">
        <f t="shared" si="35"/>
        <v>19</v>
      </c>
      <c r="J519" t="s">
        <v>30</v>
      </c>
      <c r="K519" t="s">
        <v>41</v>
      </c>
      <c r="L519" t="s">
        <v>42</v>
      </c>
      <c r="M519" t="s">
        <v>22</v>
      </c>
      <c r="N519">
        <v>55</v>
      </c>
      <c r="O519">
        <v>375</v>
      </c>
      <c r="P519">
        <v>206250</v>
      </c>
      <c r="Q519">
        <v>41250</v>
      </c>
      <c r="R519">
        <v>0.2</v>
      </c>
      <c r="S519" t="s">
        <v>23</v>
      </c>
      <c r="T519" t="str">
        <f>IF(Table1[[#This Row],[Units Sold]]&gt; 700,"High Units","low Units")</f>
        <v>low Units</v>
      </c>
      <c r="U519">
        <f>SUM(Table1[[#This Row],[Operating Profit]])/SUM(Table1[Operating Profit])*100</f>
        <v>1.2419644074859387E-2</v>
      </c>
      <c r="V519">
        <f>SUM(Table1[[#This Row],[Price per Unit]]*Table1[[#This Row],[Units Sold]])</f>
        <v>20625</v>
      </c>
      <c r="W519">
        <f>SUM(Table1[[#This Row],[Total Sales]]-Table1[[#This Row],[Operating Profit]])</f>
        <v>165000</v>
      </c>
      <c r="X519">
        <f>SUM(Table1[[#This Row],[Total Sales]]-Table1[[#This Row],[Cost]])</f>
        <v>41250</v>
      </c>
      <c r="Y519">
        <f>SUM(Table1[[#This Row],[profit/loss]])/SUM(Table1[profit/loss])</f>
        <v>1.2419644074859387E-4</v>
      </c>
    </row>
    <row r="520" spans="1:25" x14ac:dyDescent="0.3">
      <c r="A520" t="s">
        <v>29</v>
      </c>
      <c r="B520" t="s">
        <v>23</v>
      </c>
      <c r="C520">
        <v>1128299</v>
      </c>
      <c r="D520" s="9">
        <v>43850</v>
      </c>
      <c r="E520" s="8" t="str">
        <f>TEXT(Table1[[#This Row],[Invoice Date]],"dd-mm-yyyy")</f>
        <v>20-01-2020</v>
      </c>
      <c r="F520" s="1" t="str">
        <f t="shared" si="32"/>
        <v>January</v>
      </c>
      <c r="G520" s="1" t="str">
        <f t="shared" si="33"/>
        <v>2020</v>
      </c>
      <c r="H520" s="1" t="str">
        <f t="shared" si="34"/>
        <v>Monday</v>
      </c>
      <c r="I520" s="1" t="str">
        <f t="shared" si="35"/>
        <v>20</v>
      </c>
      <c r="J520" t="s">
        <v>30</v>
      </c>
      <c r="K520" t="s">
        <v>41</v>
      </c>
      <c r="L520" t="s">
        <v>42</v>
      </c>
      <c r="M520" t="s">
        <v>16</v>
      </c>
      <c r="N520">
        <v>60</v>
      </c>
      <c r="O520">
        <v>550</v>
      </c>
      <c r="P520">
        <v>330000</v>
      </c>
      <c r="Q520">
        <v>132000</v>
      </c>
      <c r="R520">
        <v>0.4</v>
      </c>
      <c r="S520" t="s">
        <v>23</v>
      </c>
      <c r="T520" t="str">
        <f>IF(Table1[[#This Row],[Units Sold]]&gt; 700,"High Units","low Units")</f>
        <v>low Units</v>
      </c>
      <c r="U520">
        <f>SUM(Table1[[#This Row],[Operating Profit]])/SUM(Table1[Operating Profit])*100</f>
        <v>3.9742861039550041E-2</v>
      </c>
      <c r="V520">
        <f>SUM(Table1[[#This Row],[Price per Unit]]*Table1[[#This Row],[Units Sold]])</f>
        <v>33000</v>
      </c>
      <c r="W520">
        <f>SUM(Table1[[#This Row],[Total Sales]]-Table1[[#This Row],[Operating Profit]])</f>
        <v>198000</v>
      </c>
      <c r="X520">
        <f>SUM(Table1[[#This Row],[Total Sales]]-Table1[[#This Row],[Cost]])</f>
        <v>132000</v>
      </c>
      <c r="Y520">
        <f>SUM(Table1[[#This Row],[profit/loss]])/SUM(Table1[profit/loss])</f>
        <v>3.9742861039550044E-4</v>
      </c>
    </row>
    <row r="521" spans="1:25" x14ac:dyDescent="0.3">
      <c r="A521" t="s">
        <v>29</v>
      </c>
      <c r="B521" t="s">
        <v>23</v>
      </c>
      <c r="C521">
        <v>1128299</v>
      </c>
      <c r="D521" s="9">
        <v>43851</v>
      </c>
      <c r="E521" s="8" t="str">
        <f>TEXT(Table1[[#This Row],[Invoice Date]],"dd-mm-yyyy")</f>
        <v>21-01-2020</v>
      </c>
      <c r="F521" s="1" t="str">
        <f t="shared" si="32"/>
        <v>January</v>
      </c>
      <c r="G521" s="1" t="str">
        <f t="shared" si="33"/>
        <v>2020</v>
      </c>
      <c r="H521" s="1" t="str">
        <f t="shared" si="34"/>
        <v>Tuesday</v>
      </c>
      <c r="I521" s="1" t="str">
        <f t="shared" si="35"/>
        <v>21</v>
      </c>
      <c r="J521" t="s">
        <v>30</v>
      </c>
      <c r="K521" t="s">
        <v>41</v>
      </c>
      <c r="L521" t="s">
        <v>42</v>
      </c>
      <c r="M521" t="s">
        <v>18</v>
      </c>
      <c r="N521">
        <v>65</v>
      </c>
      <c r="O521">
        <v>350</v>
      </c>
      <c r="P521">
        <v>227500</v>
      </c>
      <c r="Q521">
        <v>56875</v>
      </c>
      <c r="R521">
        <v>0.25</v>
      </c>
      <c r="S521" t="s">
        <v>23</v>
      </c>
      <c r="T521" t="str">
        <f>IF(Table1[[#This Row],[Units Sold]]&gt; 700,"High Units","low Units")</f>
        <v>low Units</v>
      </c>
      <c r="U521">
        <f>SUM(Table1[[#This Row],[Operating Profit]])/SUM(Table1[Operating Profit])*100</f>
        <v>1.7124054709275825E-2</v>
      </c>
      <c r="V521">
        <f>SUM(Table1[[#This Row],[Price per Unit]]*Table1[[#This Row],[Units Sold]])</f>
        <v>22750</v>
      </c>
      <c r="W521">
        <f>SUM(Table1[[#This Row],[Total Sales]]-Table1[[#This Row],[Operating Profit]])</f>
        <v>170625</v>
      </c>
      <c r="X521">
        <f>SUM(Table1[[#This Row],[Total Sales]]-Table1[[#This Row],[Cost]])</f>
        <v>56875</v>
      </c>
      <c r="Y521">
        <f>SUM(Table1[[#This Row],[profit/loss]])/SUM(Table1[profit/loss])</f>
        <v>1.7124054709275824E-4</v>
      </c>
    </row>
    <row r="522" spans="1:25" x14ac:dyDescent="0.3">
      <c r="A522" t="s">
        <v>29</v>
      </c>
      <c r="B522" t="s">
        <v>23</v>
      </c>
      <c r="C522">
        <v>1128299</v>
      </c>
      <c r="D522" s="9">
        <v>43852</v>
      </c>
      <c r="E522" s="8" t="str">
        <f>TEXT(Table1[[#This Row],[Invoice Date]],"dd-mm-yyyy")</f>
        <v>22-01-2020</v>
      </c>
      <c r="F522" s="1" t="str">
        <f t="shared" si="32"/>
        <v>January</v>
      </c>
      <c r="G522" s="1" t="str">
        <f t="shared" si="33"/>
        <v>2020</v>
      </c>
      <c r="H522" s="1" t="str">
        <f t="shared" si="34"/>
        <v>Wednesday</v>
      </c>
      <c r="I522" s="1" t="str">
        <f t="shared" si="35"/>
        <v>22</v>
      </c>
      <c r="J522" t="s">
        <v>30</v>
      </c>
      <c r="K522" t="s">
        <v>41</v>
      </c>
      <c r="L522" t="s">
        <v>42</v>
      </c>
      <c r="M522" t="s">
        <v>19</v>
      </c>
      <c r="N522">
        <v>65</v>
      </c>
      <c r="O522">
        <v>400</v>
      </c>
      <c r="P522">
        <v>260000</v>
      </c>
      <c r="Q522">
        <v>104000</v>
      </c>
      <c r="R522">
        <v>0.4</v>
      </c>
      <c r="S522" t="s">
        <v>23</v>
      </c>
      <c r="T522" t="str">
        <f>IF(Table1[[#This Row],[Units Sold]]&gt; 700,"High Units","low Units")</f>
        <v>low Units</v>
      </c>
      <c r="U522">
        <f>SUM(Table1[[#This Row],[Operating Profit]])/SUM(Table1[Operating Profit])*100</f>
        <v>3.1312557182675789E-2</v>
      </c>
      <c r="V522">
        <f>SUM(Table1[[#This Row],[Price per Unit]]*Table1[[#This Row],[Units Sold]])</f>
        <v>26000</v>
      </c>
      <c r="W522">
        <f>SUM(Table1[[#This Row],[Total Sales]]-Table1[[#This Row],[Operating Profit]])</f>
        <v>156000</v>
      </c>
      <c r="X522">
        <f>SUM(Table1[[#This Row],[Total Sales]]-Table1[[#This Row],[Cost]])</f>
        <v>104000</v>
      </c>
      <c r="Y522">
        <f>SUM(Table1[[#This Row],[profit/loss]])/SUM(Table1[profit/loss])</f>
        <v>3.1312557182675791E-4</v>
      </c>
    </row>
    <row r="523" spans="1:25" x14ac:dyDescent="0.3">
      <c r="A523" t="s">
        <v>29</v>
      </c>
      <c r="B523" t="s">
        <v>23</v>
      </c>
      <c r="C523">
        <v>1128299</v>
      </c>
      <c r="D523" s="9">
        <v>43853</v>
      </c>
      <c r="E523" s="8" t="str">
        <f>TEXT(Table1[[#This Row],[Invoice Date]],"dd-mm-yyyy")</f>
        <v>23-01-2020</v>
      </c>
      <c r="F523" s="1" t="str">
        <f t="shared" si="32"/>
        <v>January</v>
      </c>
      <c r="G523" s="1" t="str">
        <f t="shared" si="33"/>
        <v>2020</v>
      </c>
      <c r="H523" s="1" t="str">
        <f t="shared" si="34"/>
        <v>Thursday</v>
      </c>
      <c r="I523" s="1" t="str">
        <f t="shared" si="35"/>
        <v>23</v>
      </c>
      <c r="J523" t="s">
        <v>30</v>
      </c>
      <c r="K523" t="s">
        <v>41</v>
      </c>
      <c r="L523" t="s">
        <v>42</v>
      </c>
      <c r="M523" t="s">
        <v>20</v>
      </c>
      <c r="N523">
        <v>60</v>
      </c>
      <c r="O523">
        <v>300</v>
      </c>
      <c r="P523">
        <v>180000</v>
      </c>
      <c r="Q523">
        <v>63000</v>
      </c>
      <c r="R523">
        <v>0.35</v>
      </c>
      <c r="S523" t="s">
        <v>23</v>
      </c>
      <c r="T523" t="str">
        <f>IF(Table1[[#This Row],[Units Sold]]&gt; 700,"High Units","low Units")</f>
        <v>low Units</v>
      </c>
      <c r="U523">
        <f>SUM(Table1[[#This Row],[Operating Profit]])/SUM(Table1[Operating Profit])*100</f>
        <v>1.8968183677967064E-2</v>
      </c>
      <c r="V523">
        <f>SUM(Table1[[#This Row],[Price per Unit]]*Table1[[#This Row],[Units Sold]])</f>
        <v>18000</v>
      </c>
      <c r="W523">
        <f>SUM(Table1[[#This Row],[Total Sales]]-Table1[[#This Row],[Operating Profit]])</f>
        <v>117000</v>
      </c>
      <c r="X523">
        <f>SUM(Table1[[#This Row],[Total Sales]]-Table1[[#This Row],[Cost]])</f>
        <v>63000</v>
      </c>
      <c r="Y523">
        <f>SUM(Table1[[#This Row],[profit/loss]])/SUM(Table1[profit/loss])</f>
        <v>1.8968183677967065E-4</v>
      </c>
    </row>
    <row r="524" spans="1:25" x14ac:dyDescent="0.3">
      <c r="A524" t="s">
        <v>29</v>
      </c>
      <c r="B524" t="s">
        <v>23</v>
      </c>
      <c r="C524">
        <v>1128299</v>
      </c>
      <c r="D524" s="9">
        <v>43854</v>
      </c>
      <c r="E524" s="8" t="str">
        <f>TEXT(Table1[[#This Row],[Invoice Date]],"dd-mm-yyyy")</f>
        <v>24-01-2020</v>
      </c>
      <c r="F524" s="1" t="str">
        <f t="shared" si="32"/>
        <v>January</v>
      </c>
      <c r="G524" s="1" t="str">
        <f t="shared" si="33"/>
        <v>2020</v>
      </c>
      <c r="H524" s="1" t="str">
        <f t="shared" si="34"/>
        <v>Friday</v>
      </c>
      <c r="I524" s="1" t="str">
        <f t="shared" si="35"/>
        <v>24</v>
      </c>
      <c r="J524" t="s">
        <v>30</v>
      </c>
      <c r="K524" t="s">
        <v>41</v>
      </c>
      <c r="L524" t="s">
        <v>42</v>
      </c>
      <c r="M524" t="s">
        <v>21</v>
      </c>
      <c r="N524">
        <v>65</v>
      </c>
      <c r="O524">
        <v>200</v>
      </c>
      <c r="P524">
        <v>130000</v>
      </c>
      <c r="Q524">
        <v>71500</v>
      </c>
      <c r="R524">
        <v>0.55000000000000004</v>
      </c>
      <c r="S524" t="s">
        <v>23</v>
      </c>
      <c r="T524" t="str">
        <f>IF(Table1[[#This Row],[Units Sold]]&gt; 700,"High Units","low Units")</f>
        <v>low Units</v>
      </c>
      <c r="U524">
        <f>SUM(Table1[[#This Row],[Operating Profit]])/SUM(Table1[Operating Profit])*100</f>
        <v>2.1527383063089604E-2</v>
      </c>
      <c r="V524">
        <f>SUM(Table1[[#This Row],[Price per Unit]]*Table1[[#This Row],[Units Sold]])</f>
        <v>13000</v>
      </c>
      <c r="W524">
        <f>SUM(Table1[[#This Row],[Total Sales]]-Table1[[#This Row],[Operating Profit]])</f>
        <v>58500</v>
      </c>
      <c r="X524">
        <f>SUM(Table1[[#This Row],[Total Sales]]-Table1[[#This Row],[Cost]])</f>
        <v>71500</v>
      </c>
      <c r="Y524">
        <f>SUM(Table1[[#This Row],[profit/loss]])/SUM(Table1[profit/loss])</f>
        <v>2.1527383063089605E-4</v>
      </c>
    </row>
    <row r="525" spans="1:25" x14ac:dyDescent="0.3">
      <c r="A525" t="s">
        <v>29</v>
      </c>
      <c r="B525" t="s">
        <v>23</v>
      </c>
      <c r="C525">
        <v>1128299</v>
      </c>
      <c r="D525" s="9">
        <v>43855</v>
      </c>
      <c r="E525" s="8" t="str">
        <f>TEXT(Table1[[#This Row],[Invoice Date]],"dd-mm-yyyy")</f>
        <v>25-01-2020</v>
      </c>
      <c r="F525" s="1" t="str">
        <f t="shared" si="32"/>
        <v>January</v>
      </c>
      <c r="G525" s="1" t="str">
        <f t="shared" si="33"/>
        <v>2020</v>
      </c>
      <c r="H525" s="1" t="str">
        <f t="shared" si="34"/>
        <v>Saturday</v>
      </c>
      <c r="I525" s="1" t="str">
        <f t="shared" si="35"/>
        <v>25</v>
      </c>
      <c r="J525" t="s">
        <v>30</v>
      </c>
      <c r="K525" t="s">
        <v>41</v>
      </c>
      <c r="L525" t="s">
        <v>42</v>
      </c>
      <c r="M525" t="s">
        <v>22</v>
      </c>
      <c r="N525">
        <v>80</v>
      </c>
      <c r="O525">
        <v>350</v>
      </c>
      <c r="P525">
        <v>280000</v>
      </c>
      <c r="Q525">
        <v>56000</v>
      </c>
      <c r="R525">
        <v>0.2</v>
      </c>
      <c r="S525" t="s">
        <v>23</v>
      </c>
      <c r="T525" t="str">
        <f>IF(Table1[[#This Row],[Units Sold]]&gt; 700,"High Units","low Units")</f>
        <v>low Units</v>
      </c>
      <c r="U525">
        <f>SUM(Table1[[#This Row],[Operating Profit]])/SUM(Table1[Operating Profit])*100</f>
        <v>1.6860607713748504E-2</v>
      </c>
      <c r="V525">
        <f>SUM(Table1[[#This Row],[Price per Unit]]*Table1[[#This Row],[Units Sold]])</f>
        <v>28000</v>
      </c>
      <c r="W525">
        <f>SUM(Table1[[#This Row],[Total Sales]]-Table1[[#This Row],[Operating Profit]])</f>
        <v>224000</v>
      </c>
      <c r="X525">
        <f>SUM(Table1[[#This Row],[Total Sales]]-Table1[[#This Row],[Cost]])</f>
        <v>56000</v>
      </c>
      <c r="Y525">
        <f>SUM(Table1[[#This Row],[profit/loss]])/SUM(Table1[profit/loss])</f>
        <v>1.6860607713748503E-4</v>
      </c>
    </row>
    <row r="526" spans="1:25" x14ac:dyDescent="0.3">
      <c r="A526" t="s">
        <v>29</v>
      </c>
      <c r="B526" t="s">
        <v>23</v>
      </c>
      <c r="C526">
        <v>1128299</v>
      </c>
      <c r="D526" s="9">
        <v>43856</v>
      </c>
      <c r="E526" s="8" t="str">
        <f>TEXT(Table1[[#This Row],[Invoice Date]],"dd-mm-yyyy")</f>
        <v>26-01-2020</v>
      </c>
      <c r="F526" s="1" t="str">
        <f t="shared" si="32"/>
        <v>January</v>
      </c>
      <c r="G526" s="1" t="str">
        <f t="shared" si="33"/>
        <v>2020</v>
      </c>
      <c r="H526" s="1" t="str">
        <f t="shared" si="34"/>
        <v>Sunday</v>
      </c>
      <c r="I526" s="1" t="str">
        <f t="shared" si="35"/>
        <v>26</v>
      </c>
      <c r="J526" t="s">
        <v>30</v>
      </c>
      <c r="K526" t="s">
        <v>41</v>
      </c>
      <c r="L526" t="s">
        <v>42</v>
      </c>
      <c r="M526" t="s">
        <v>16</v>
      </c>
      <c r="N526">
        <v>60</v>
      </c>
      <c r="O526">
        <v>550</v>
      </c>
      <c r="P526">
        <v>330000</v>
      </c>
      <c r="Q526">
        <v>148500</v>
      </c>
      <c r="R526">
        <v>0.45</v>
      </c>
      <c r="S526" t="s">
        <v>23</v>
      </c>
      <c r="T526" t="str">
        <f>IF(Table1[[#This Row],[Units Sold]]&gt; 700,"High Units","low Units")</f>
        <v>low Units</v>
      </c>
      <c r="U526">
        <f>SUM(Table1[[#This Row],[Operating Profit]])/SUM(Table1[Operating Profit])*100</f>
        <v>4.4710718669493797E-2</v>
      </c>
      <c r="V526">
        <f>SUM(Table1[[#This Row],[Price per Unit]]*Table1[[#This Row],[Units Sold]])</f>
        <v>33000</v>
      </c>
      <c r="W526">
        <f>SUM(Table1[[#This Row],[Total Sales]]-Table1[[#This Row],[Operating Profit]])</f>
        <v>181500</v>
      </c>
      <c r="X526">
        <f>SUM(Table1[[#This Row],[Total Sales]]-Table1[[#This Row],[Cost]])</f>
        <v>148500</v>
      </c>
      <c r="Y526">
        <f>SUM(Table1[[#This Row],[profit/loss]])/SUM(Table1[profit/loss])</f>
        <v>4.4710718669493797E-4</v>
      </c>
    </row>
    <row r="527" spans="1:25" x14ac:dyDescent="0.3">
      <c r="A527" t="s">
        <v>29</v>
      </c>
      <c r="B527" t="s">
        <v>23</v>
      </c>
      <c r="C527">
        <v>1128299</v>
      </c>
      <c r="D527" s="9">
        <v>43857</v>
      </c>
      <c r="E527" s="8" t="str">
        <f>TEXT(Table1[[#This Row],[Invoice Date]],"dd-mm-yyyy")</f>
        <v>27-01-2020</v>
      </c>
      <c r="F527" s="1" t="str">
        <f t="shared" si="32"/>
        <v>January</v>
      </c>
      <c r="G527" s="1" t="str">
        <f t="shared" si="33"/>
        <v>2020</v>
      </c>
      <c r="H527" s="1" t="str">
        <f t="shared" si="34"/>
        <v>Monday</v>
      </c>
      <c r="I527" s="1" t="str">
        <f t="shared" si="35"/>
        <v>27</v>
      </c>
      <c r="J527" t="s">
        <v>30</v>
      </c>
      <c r="K527" t="s">
        <v>41</v>
      </c>
      <c r="L527" t="s">
        <v>42</v>
      </c>
      <c r="M527" t="s">
        <v>18</v>
      </c>
      <c r="N527">
        <v>65</v>
      </c>
      <c r="O527">
        <v>400</v>
      </c>
      <c r="P527">
        <v>260000</v>
      </c>
      <c r="Q527">
        <v>78000</v>
      </c>
      <c r="R527">
        <v>0.3</v>
      </c>
      <c r="S527" t="s">
        <v>23</v>
      </c>
      <c r="T527" t="str">
        <f>IF(Table1[[#This Row],[Units Sold]]&gt; 700,"High Units","low Units")</f>
        <v>low Units</v>
      </c>
      <c r="U527">
        <f>SUM(Table1[[#This Row],[Operating Profit]])/SUM(Table1[Operating Profit])*100</f>
        <v>2.3484417887006843E-2</v>
      </c>
      <c r="V527">
        <f>SUM(Table1[[#This Row],[Price per Unit]]*Table1[[#This Row],[Units Sold]])</f>
        <v>26000</v>
      </c>
      <c r="W527">
        <f>SUM(Table1[[#This Row],[Total Sales]]-Table1[[#This Row],[Operating Profit]])</f>
        <v>182000</v>
      </c>
      <c r="X527">
        <f>SUM(Table1[[#This Row],[Total Sales]]-Table1[[#This Row],[Cost]])</f>
        <v>78000</v>
      </c>
      <c r="Y527">
        <f>SUM(Table1[[#This Row],[profit/loss]])/SUM(Table1[profit/loss])</f>
        <v>2.3484417887006842E-4</v>
      </c>
    </row>
    <row r="528" spans="1:25" x14ac:dyDescent="0.3">
      <c r="A528" t="s">
        <v>29</v>
      </c>
      <c r="B528" t="s">
        <v>23</v>
      </c>
      <c r="C528">
        <v>1128299</v>
      </c>
      <c r="D528" s="9">
        <v>43858</v>
      </c>
      <c r="E528" s="8" t="str">
        <f>TEXT(Table1[[#This Row],[Invoice Date]],"dd-mm-yyyy")</f>
        <v>28-01-2020</v>
      </c>
      <c r="F528" s="1" t="str">
        <f t="shared" si="32"/>
        <v>January</v>
      </c>
      <c r="G528" s="1" t="str">
        <f t="shared" si="33"/>
        <v>2020</v>
      </c>
      <c r="H528" s="1" t="str">
        <f t="shared" si="34"/>
        <v>Tuesday</v>
      </c>
      <c r="I528" s="1" t="str">
        <f t="shared" si="35"/>
        <v>28</v>
      </c>
      <c r="J528" t="s">
        <v>30</v>
      </c>
      <c r="K528" t="s">
        <v>41</v>
      </c>
      <c r="L528" t="s">
        <v>42</v>
      </c>
      <c r="M528" t="s">
        <v>19</v>
      </c>
      <c r="N528">
        <v>65</v>
      </c>
      <c r="O528">
        <v>400</v>
      </c>
      <c r="P528">
        <v>260000</v>
      </c>
      <c r="Q528">
        <v>117000</v>
      </c>
      <c r="R528">
        <v>0.45</v>
      </c>
      <c r="S528" t="s">
        <v>23</v>
      </c>
      <c r="T528" t="str">
        <f>IF(Table1[[#This Row],[Units Sold]]&gt; 700,"High Units","low Units")</f>
        <v>low Units</v>
      </c>
      <c r="U528">
        <f>SUM(Table1[[#This Row],[Operating Profit]])/SUM(Table1[Operating Profit])*100</f>
        <v>3.5226626830510262E-2</v>
      </c>
      <c r="V528">
        <f>SUM(Table1[[#This Row],[Price per Unit]]*Table1[[#This Row],[Units Sold]])</f>
        <v>26000</v>
      </c>
      <c r="W528">
        <f>SUM(Table1[[#This Row],[Total Sales]]-Table1[[#This Row],[Operating Profit]])</f>
        <v>143000</v>
      </c>
      <c r="X528">
        <f>SUM(Table1[[#This Row],[Total Sales]]-Table1[[#This Row],[Cost]])</f>
        <v>117000</v>
      </c>
      <c r="Y528">
        <f>SUM(Table1[[#This Row],[profit/loss]])/SUM(Table1[profit/loss])</f>
        <v>3.5226626830510264E-4</v>
      </c>
    </row>
    <row r="529" spans="1:25" x14ac:dyDescent="0.3">
      <c r="A529" t="s">
        <v>29</v>
      </c>
      <c r="B529" t="s">
        <v>23</v>
      </c>
      <c r="C529">
        <v>1128299</v>
      </c>
      <c r="D529" s="9">
        <v>43859</v>
      </c>
      <c r="E529" s="8" t="str">
        <f>TEXT(Table1[[#This Row],[Invoice Date]],"dd-mm-yyyy")</f>
        <v>29-01-2020</v>
      </c>
      <c r="F529" s="1" t="str">
        <f t="shared" si="32"/>
        <v>January</v>
      </c>
      <c r="G529" s="1" t="str">
        <f t="shared" si="33"/>
        <v>2020</v>
      </c>
      <c r="H529" s="1" t="str">
        <f t="shared" si="34"/>
        <v>Wednesday</v>
      </c>
      <c r="I529" s="1" t="str">
        <f t="shared" si="35"/>
        <v>29</v>
      </c>
      <c r="J529" t="s">
        <v>30</v>
      </c>
      <c r="K529" t="s">
        <v>41</v>
      </c>
      <c r="L529" t="s">
        <v>42</v>
      </c>
      <c r="M529" t="s">
        <v>20</v>
      </c>
      <c r="N529">
        <v>60</v>
      </c>
      <c r="O529">
        <v>300</v>
      </c>
      <c r="P529">
        <v>180000</v>
      </c>
      <c r="Q529">
        <v>72000</v>
      </c>
      <c r="R529">
        <v>0.4</v>
      </c>
      <c r="S529" t="s">
        <v>23</v>
      </c>
      <c r="T529" t="str">
        <f>IF(Table1[[#This Row],[Units Sold]]&gt; 700,"High Units","low Units")</f>
        <v>low Units</v>
      </c>
      <c r="U529">
        <f>SUM(Table1[[#This Row],[Operating Profit]])/SUM(Table1[Operating Profit])*100</f>
        <v>2.1677924203390934E-2</v>
      </c>
      <c r="V529">
        <f>SUM(Table1[[#This Row],[Price per Unit]]*Table1[[#This Row],[Units Sold]])</f>
        <v>18000</v>
      </c>
      <c r="W529">
        <f>SUM(Table1[[#This Row],[Total Sales]]-Table1[[#This Row],[Operating Profit]])</f>
        <v>108000</v>
      </c>
      <c r="X529">
        <f>SUM(Table1[[#This Row],[Total Sales]]-Table1[[#This Row],[Cost]])</f>
        <v>72000</v>
      </c>
      <c r="Y529">
        <f>SUM(Table1[[#This Row],[profit/loss]])/SUM(Table1[profit/loss])</f>
        <v>2.1677924203390933E-4</v>
      </c>
    </row>
    <row r="530" spans="1:25" x14ac:dyDescent="0.3">
      <c r="A530" t="s">
        <v>29</v>
      </c>
      <c r="B530" t="s">
        <v>23</v>
      </c>
      <c r="C530">
        <v>1128299</v>
      </c>
      <c r="D530" s="9">
        <v>43860</v>
      </c>
      <c r="E530" s="8" t="str">
        <f>TEXT(Table1[[#This Row],[Invoice Date]],"dd-mm-yyyy")</f>
        <v>30-01-2020</v>
      </c>
      <c r="F530" s="1" t="str">
        <f t="shared" si="32"/>
        <v>January</v>
      </c>
      <c r="G530" s="1" t="str">
        <f t="shared" si="33"/>
        <v>2020</v>
      </c>
      <c r="H530" s="1" t="str">
        <f t="shared" si="34"/>
        <v>Thursday</v>
      </c>
      <c r="I530" s="1" t="str">
        <f t="shared" si="35"/>
        <v>30</v>
      </c>
      <c r="J530" t="s">
        <v>30</v>
      </c>
      <c r="K530" t="s">
        <v>41</v>
      </c>
      <c r="L530" t="s">
        <v>42</v>
      </c>
      <c r="M530" t="s">
        <v>21</v>
      </c>
      <c r="N530">
        <v>65</v>
      </c>
      <c r="O530">
        <v>200</v>
      </c>
      <c r="P530">
        <v>130000</v>
      </c>
      <c r="Q530">
        <v>78000</v>
      </c>
      <c r="R530">
        <v>0.6</v>
      </c>
      <c r="S530" t="s">
        <v>23</v>
      </c>
      <c r="T530" t="str">
        <f>IF(Table1[[#This Row],[Units Sold]]&gt; 700,"High Units","low Units")</f>
        <v>low Units</v>
      </c>
      <c r="U530">
        <f>SUM(Table1[[#This Row],[Operating Profit]])/SUM(Table1[Operating Profit])*100</f>
        <v>2.3484417887006843E-2</v>
      </c>
      <c r="V530">
        <f>SUM(Table1[[#This Row],[Price per Unit]]*Table1[[#This Row],[Units Sold]])</f>
        <v>13000</v>
      </c>
      <c r="W530">
        <f>SUM(Table1[[#This Row],[Total Sales]]-Table1[[#This Row],[Operating Profit]])</f>
        <v>52000</v>
      </c>
      <c r="X530">
        <f>SUM(Table1[[#This Row],[Total Sales]]-Table1[[#This Row],[Cost]])</f>
        <v>78000</v>
      </c>
      <c r="Y530">
        <f>SUM(Table1[[#This Row],[profit/loss]])/SUM(Table1[profit/loss])</f>
        <v>2.3484417887006842E-4</v>
      </c>
    </row>
    <row r="531" spans="1:25" x14ac:dyDescent="0.3">
      <c r="A531" t="s">
        <v>29</v>
      </c>
      <c r="B531" t="s">
        <v>23</v>
      </c>
      <c r="C531">
        <v>1128299</v>
      </c>
      <c r="D531" s="9">
        <v>43861</v>
      </c>
      <c r="E531" s="8" t="str">
        <f>TEXT(Table1[[#This Row],[Invoice Date]],"dd-mm-yyyy")</f>
        <v>31-01-2020</v>
      </c>
      <c r="F531" s="1" t="str">
        <f t="shared" si="32"/>
        <v>January</v>
      </c>
      <c r="G531" s="1" t="str">
        <f t="shared" si="33"/>
        <v>2020</v>
      </c>
      <c r="H531" s="1" t="str">
        <f t="shared" si="34"/>
        <v>Friday</v>
      </c>
      <c r="I531" s="1" t="str">
        <f t="shared" si="35"/>
        <v>31</v>
      </c>
      <c r="J531" t="s">
        <v>30</v>
      </c>
      <c r="K531" t="s">
        <v>41</v>
      </c>
      <c r="L531" t="s">
        <v>42</v>
      </c>
      <c r="M531" t="s">
        <v>22</v>
      </c>
      <c r="N531">
        <v>80</v>
      </c>
      <c r="O531">
        <v>450</v>
      </c>
      <c r="P531">
        <v>360000</v>
      </c>
      <c r="Q531">
        <v>90000</v>
      </c>
      <c r="R531">
        <v>0.25</v>
      </c>
      <c r="S531" t="s">
        <v>23</v>
      </c>
      <c r="T531" t="str">
        <f>IF(Table1[[#This Row],[Units Sold]]&gt; 700,"High Units","low Units")</f>
        <v>low Units</v>
      </c>
      <c r="U531">
        <f>SUM(Table1[[#This Row],[Operating Profit]])/SUM(Table1[Operating Profit])*100</f>
        <v>2.7097405254238666E-2</v>
      </c>
      <c r="V531">
        <f>SUM(Table1[[#This Row],[Price per Unit]]*Table1[[#This Row],[Units Sold]])</f>
        <v>36000</v>
      </c>
      <c r="W531">
        <f>SUM(Table1[[#This Row],[Total Sales]]-Table1[[#This Row],[Operating Profit]])</f>
        <v>270000</v>
      </c>
      <c r="X531">
        <f>SUM(Table1[[#This Row],[Total Sales]]-Table1[[#This Row],[Cost]])</f>
        <v>90000</v>
      </c>
      <c r="Y531">
        <f>SUM(Table1[[#This Row],[profit/loss]])/SUM(Table1[profit/loss])</f>
        <v>2.7097405254238667E-4</v>
      </c>
    </row>
    <row r="532" spans="1:25" x14ac:dyDescent="0.3">
      <c r="A532" t="s">
        <v>29</v>
      </c>
      <c r="B532" t="s">
        <v>23</v>
      </c>
      <c r="C532">
        <v>1128299</v>
      </c>
      <c r="D532" s="9">
        <v>43862</v>
      </c>
      <c r="E532" s="8" t="str">
        <f>TEXT(Table1[[#This Row],[Invoice Date]],"dd-mm-yyyy")</f>
        <v>01-02-2020</v>
      </c>
      <c r="F532" s="1" t="str">
        <f t="shared" si="32"/>
        <v>February</v>
      </c>
      <c r="G532" s="1" t="str">
        <f t="shared" si="33"/>
        <v>2020</v>
      </c>
      <c r="H532" s="1" t="str">
        <f t="shared" si="34"/>
        <v>Saturday</v>
      </c>
      <c r="I532" s="1" t="str">
        <f t="shared" si="35"/>
        <v>01</v>
      </c>
      <c r="J532" t="s">
        <v>30</v>
      </c>
      <c r="K532" t="s">
        <v>41</v>
      </c>
      <c r="L532" t="s">
        <v>42</v>
      </c>
      <c r="M532" t="s">
        <v>16</v>
      </c>
      <c r="N532">
        <v>60</v>
      </c>
      <c r="O532">
        <v>700</v>
      </c>
      <c r="P532">
        <v>420000</v>
      </c>
      <c r="Q532">
        <v>189000</v>
      </c>
      <c r="R532">
        <v>0.45</v>
      </c>
      <c r="S532" t="s">
        <v>23</v>
      </c>
      <c r="T532" t="str">
        <f>IF(Table1[[#This Row],[Units Sold]]&gt; 700,"High Units","low Units")</f>
        <v>low Units</v>
      </c>
      <c r="U532">
        <f>SUM(Table1[[#This Row],[Operating Profit]])/SUM(Table1[Operating Profit])*100</f>
        <v>5.6904551033901192E-2</v>
      </c>
      <c r="V532">
        <f>SUM(Table1[[#This Row],[Price per Unit]]*Table1[[#This Row],[Units Sold]])</f>
        <v>42000</v>
      </c>
      <c r="W532">
        <f>SUM(Table1[[#This Row],[Total Sales]]-Table1[[#This Row],[Operating Profit]])</f>
        <v>231000</v>
      </c>
      <c r="X532">
        <f>SUM(Table1[[#This Row],[Total Sales]]-Table1[[#This Row],[Cost]])</f>
        <v>189000</v>
      </c>
      <c r="Y532">
        <f>SUM(Table1[[#This Row],[profit/loss]])/SUM(Table1[profit/loss])</f>
        <v>5.6904551033901195E-4</v>
      </c>
    </row>
    <row r="533" spans="1:25" x14ac:dyDescent="0.3">
      <c r="A533" t="s">
        <v>29</v>
      </c>
      <c r="B533" t="s">
        <v>23</v>
      </c>
      <c r="C533">
        <v>1128299</v>
      </c>
      <c r="D533" s="9">
        <v>43863</v>
      </c>
      <c r="E533" s="8" t="str">
        <f>TEXT(Table1[[#This Row],[Invoice Date]],"dd-mm-yyyy")</f>
        <v>02-02-2020</v>
      </c>
      <c r="F533" s="1" t="str">
        <f t="shared" si="32"/>
        <v>February</v>
      </c>
      <c r="G533" s="1" t="str">
        <f t="shared" si="33"/>
        <v>2020</v>
      </c>
      <c r="H533" s="1" t="str">
        <f t="shared" si="34"/>
        <v>Sunday</v>
      </c>
      <c r="I533" s="1" t="str">
        <f t="shared" si="35"/>
        <v>02</v>
      </c>
      <c r="J533" t="s">
        <v>30</v>
      </c>
      <c r="K533" t="s">
        <v>41</v>
      </c>
      <c r="L533" t="s">
        <v>42</v>
      </c>
      <c r="M533" t="s">
        <v>18</v>
      </c>
      <c r="N533">
        <v>65</v>
      </c>
      <c r="O533">
        <v>550</v>
      </c>
      <c r="P533">
        <v>357500</v>
      </c>
      <c r="Q533">
        <v>107250</v>
      </c>
      <c r="R533">
        <v>0.3</v>
      </c>
      <c r="S533" t="s">
        <v>23</v>
      </c>
      <c r="T533" t="str">
        <f>IF(Table1[[#This Row],[Units Sold]]&gt; 700,"High Units","low Units")</f>
        <v>low Units</v>
      </c>
      <c r="U533">
        <f>SUM(Table1[[#This Row],[Operating Profit]])/SUM(Table1[Operating Profit])*100</f>
        <v>3.2291074594634407E-2</v>
      </c>
      <c r="V533">
        <f>SUM(Table1[[#This Row],[Price per Unit]]*Table1[[#This Row],[Units Sold]])</f>
        <v>35750</v>
      </c>
      <c r="W533">
        <f>SUM(Table1[[#This Row],[Total Sales]]-Table1[[#This Row],[Operating Profit]])</f>
        <v>250250</v>
      </c>
      <c r="X533">
        <f>SUM(Table1[[#This Row],[Total Sales]]-Table1[[#This Row],[Cost]])</f>
        <v>107250</v>
      </c>
      <c r="Y533">
        <f>SUM(Table1[[#This Row],[profit/loss]])/SUM(Table1[profit/loss])</f>
        <v>3.2291074594634407E-4</v>
      </c>
    </row>
    <row r="534" spans="1:25" x14ac:dyDescent="0.3">
      <c r="A534" t="s">
        <v>29</v>
      </c>
      <c r="B534" t="s">
        <v>23</v>
      </c>
      <c r="C534">
        <v>1128299</v>
      </c>
      <c r="D534" s="9">
        <v>43864</v>
      </c>
      <c r="E534" s="8" t="str">
        <f>TEXT(Table1[[#This Row],[Invoice Date]],"dd-mm-yyyy")</f>
        <v>03-02-2020</v>
      </c>
      <c r="F534" s="1" t="str">
        <f t="shared" si="32"/>
        <v>February</v>
      </c>
      <c r="G534" s="1" t="str">
        <f t="shared" si="33"/>
        <v>2020</v>
      </c>
      <c r="H534" s="1" t="str">
        <f t="shared" si="34"/>
        <v>Monday</v>
      </c>
      <c r="I534" s="1" t="str">
        <f t="shared" si="35"/>
        <v>03</v>
      </c>
      <c r="J534" t="s">
        <v>30</v>
      </c>
      <c r="K534" t="s">
        <v>41</v>
      </c>
      <c r="L534" t="s">
        <v>42</v>
      </c>
      <c r="M534" t="s">
        <v>19</v>
      </c>
      <c r="N534">
        <v>65</v>
      </c>
      <c r="O534">
        <v>550</v>
      </c>
      <c r="P534">
        <v>357500</v>
      </c>
      <c r="Q534">
        <v>160875</v>
      </c>
      <c r="R534">
        <v>0.45</v>
      </c>
      <c r="S534" t="s">
        <v>23</v>
      </c>
      <c r="T534" t="str">
        <f>IF(Table1[[#This Row],[Units Sold]]&gt; 700,"High Units","low Units")</f>
        <v>low Units</v>
      </c>
      <c r="U534">
        <f>SUM(Table1[[#This Row],[Operating Profit]])/SUM(Table1[Operating Profit])*100</f>
        <v>4.8436611891951614E-2</v>
      </c>
      <c r="V534">
        <f>SUM(Table1[[#This Row],[Price per Unit]]*Table1[[#This Row],[Units Sold]])</f>
        <v>35750</v>
      </c>
      <c r="W534">
        <f>SUM(Table1[[#This Row],[Total Sales]]-Table1[[#This Row],[Operating Profit]])</f>
        <v>196625</v>
      </c>
      <c r="X534">
        <f>SUM(Table1[[#This Row],[Total Sales]]-Table1[[#This Row],[Cost]])</f>
        <v>160875</v>
      </c>
      <c r="Y534">
        <f>SUM(Table1[[#This Row],[profit/loss]])/SUM(Table1[profit/loss])</f>
        <v>4.8436611891951612E-4</v>
      </c>
    </row>
    <row r="535" spans="1:25" x14ac:dyDescent="0.3">
      <c r="A535" t="s">
        <v>29</v>
      </c>
      <c r="B535" t="s">
        <v>23</v>
      </c>
      <c r="C535">
        <v>1128299</v>
      </c>
      <c r="D535" s="9">
        <v>43865</v>
      </c>
      <c r="E535" s="8" t="str">
        <f>TEXT(Table1[[#This Row],[Invoice Date]],"dd-mm-yyyy")</f>
        <v>04-02-2020</v>
      </c>
      <c r="F535" s="1" t="str">
        <f t="shared" si="32"/>
        <v>February</v>
      </c>
      <c r="G535" s="1" t="str">
        <f t="shared" si="33"/>
        <v>2020</v>
      </c>
      <c r="H535" s="1" t="str">
        <f t="shared" si="34"/>
        <v>Tuesday</v>
      </c>
      <c r="I535" s="1" t="str">
        <f t="shared" si="35"/>
        <v>04</v>
      </c>
      <c r="J535" t="s">
        <v>30</v>
      </c>
      <c r="K535" t="s">
        <v>41</v>
      </c>
      <c r="L535" t="s">
        <v>42</v>
      </c>
      <c r="M535" t="s">
        <v>20</v>
      </c>
      <c r="N535">
        <v>60</v>
      </c>
      <c r="O535">
        <v>425</v>
      </c>
      <c r="P535">
        <v>255000</v>
      </c>
      <c r="Q535">
        <v>102000</v>
      </c>
      <c r="R535">
        <v>0.4</v>
      </c>
      <c r="S535" t="s">
        <v>23</v>
      </c>
      <c r="T535" t="str">
        <f>IF(Table1[[#This Row],[Units Sold]]&gt; 700,"High Units","low Units")</f>
        <v>low Units</v>
      </c>
      <c r="U535">
        <f>SUM(Table1[[#This Row],[Operating Profit]])/SUM(Table1[Operating Profit])*100</f>
        <v>3.0710392621470486E-2</v>
      </c>
      <c r="V535">
        <f>SUM(Table1[[#This Row],[Price per Unit]]*Table1[[#This Row],[Units Sold]])</f>
        <v>25500</v>
      </c>
      <c r="W535">
        <f>SUM(Table1[[#This Row],[Total Sales]]-Table1[[#This Row],[Operating Profit]])</f>
        <v>153000</v>
      </c>
      <c r="X535">
        <f>SUM(Table1[[#This Row],[Total Sales]]-Table1[[#This Row],[Cost]])</f>
        <v>102000</v>
      </c>
      <c r="Y535">
        <f>SUM(Table1[[#This Row],[profit/loss]])/SUM(Table1[profit/loss])</f>
        <v>3.0710392621470484E-4</v>
      </c>
    </row>
    <row r="536" spans="1:25" x14ac:dyDescent="0.3">
      <c r="A536" t="s">
        <v>29</v>
      </c>
      <c r="B536" t="s">
        <v>23</v>
      </c>
      <c r="C536">
        <v>1128299</v>
      </c>
      <c r="D536" s="9">
        <v>43866</v>
      </c>
      <c r="E536" s="8" t="str">
        <f>TEXT(Table1[[#This Row],[Invoice Date]],"dd-mm-yyyy")</f>
        <v>05-02-2020</v>
      </c>
      <c r="F536" s="1" t="str">
        <f t="shared" si="32"/>
        <v>February</v>
      </c>
      <c r="G536" s="1" t="str">
        <f t="shared" si="33"/>
        <v>2020</v>
      </c>
      <c r="H536" s="1" t="str">
        <f t="shared" si="34"/>
        <v>Wednesday</v>
      </c>
      <c r="I536" s="1" t="str">
        <f t="shared" si="35"/>
        <v>05</v>
      </c>
      <c r="J536" t="s">
        <v>30</v>
      </c>
      <c r="K536" t="s">
        <v>41</v>
      </c>
      <c r="L536" t="s">
        <v>42</v>
      </c>
      <c r="M536" t="s">
        <v>21</v>
      </c>
      <c r="N536">
        <v>65</v>
      </c>
      <c r="O536">
        <v>300</v>
      </c>
      <c r="P536">
        <v>195000</v>
      </c>
      <c r="Q536">
        <v>117000</v>
      </c>
      <c r="R536">
        <v>0.6</v>
      </c>
      <c r="S536" t="s">
        <v>23</v>
      </c>
      <c r="T536" t="str">
        <f>IF(Table1[[#This Row],[Units Sold]]&gt; 700,"High Units","low Units")</f>
        <v>low Units</v>
      </c>
      <c r="U536">
        <f>SUM(Table1[[#This Row],[Operating Profit]])/SUM(Table1[Operating Profit])*100</f>
        <v>3.5226626830510262E-2</v>
      </c>
      <c r="V536">
        <f>SUM(Table1[[#This Row],[Price per Unit]]*Table1[[#This Row],[Units Sold]])</f>
        <v>19500</v>
      </c>
      <c r="W536">
        <f>SUM(Table1[[#This Row],[Total Sales]]-Table1[[#This Row],[Operating Profit]])</f>
        <v>78000</v>
      </c>
      <c r="X536">
        <f>SUM(Table1[[#This Row],[Total Sales]]-Table1[[#This Row],[Cost]])</f>
        <v>117000</v>
      </c>
      <c r="Y536">
        <f>SUM(Table1[[#This Row],[profit/loss]])/SUM(Table1[profit/loss])</f>
        <v>3.5226626830510264E-4</v>
      </c>
    </row>
    <row r="537" spans="1:25" x14ac:dyDescent="0.3">
      <c r="A537" t="s">
        <v>29</v>
      </c>
      <c r="B537" t="s">
        <v>23</v>
      </c>
      <c r="C537">
        <v>1128299</v>
      </c>
      <c r="D537" s="9">
        <v>43867</v>
      </c>
      <c r="E537" s="8" t="str">
        <f>TEXT(Table1[[#This Row],[Invoice Date]],"dd-mm-yyyy")</f>
        <v>06-02-2020</v>
      </c>
      <c r="F537" s="1" t="str">
        <f t="shared" si="32"/>
        <v>February</v>
      </c>
      <c r="G537" s="1" t="str">
        <f t="shared" si="33"/>
        <v>2020</v>
      </c>
      <c r="H537" s="1" t="str">
        <f t="shared" si="34"/>
        <v>Thursday</v>
      </c>
      <c r="I537" s="1" t="str">
        <f t="shared" si="35"/>
        <v>06</v>
      </c>
      <c r="J537" t="s">
        <v>30</v>
      </c>
      <c r="K537" t="s">
        <v>41</v>
      </c>
      <c r="L537" t="s">
        <v>42</v>
      </c>
      <c r="M537" t="s">
        <v>22</v>
      </c>
      <c r="N537">
        <v>80</v>
      </c>
      <c r="O537">
        <v>600</v>
      </c>
      <c r="P537">
        <v>480000</v>
      </c>
      <c r="Q537">
        <v>120000</v>
      </c>
      <c r="R537">
        <v>0.25</v>
      </c>
      <c r="S537" t="s">
        <v>23</v>
      </c>
      <c r="T537" t="str">
        <f>IF(Table1[[#This Row],[Units Sold]]&gt; 700,"High Units","low Units")</f>
        <v>low Units</v>
      </c>
      <c r="U537">
        <f>SUM(Table1[[#This Row],[Operating Profit]])/SUM(Table1[Operating Profit])*100</f>
        <v>3.6129873672318222E-2</v>
      </c>
      <c r="V537">
        <f>SUM(Table1[[#This Row],[Price per Unit]]*Table1[[#This Row],[Units Sold]])</f>
        <v>48000</v>
      </c>
      <c r="W537">
        <f>SUM(Table1[[#This Row],[Total Sales]]-Table1[[#This Row],[Operating Profit]])</f>
        <v>360000</v>
      </c>
      <c r="X537">
        <f>SUM(Table1[[#This Row],[Total Sales]]-Table1[[#This Row],[Cost]])</f>
        <v>120000</v>
      </c>
      <c r="Y537">
        <f>SUM(Table1[[#This Row],[profit/loss]])/SUM(Table1[profit/loss])</f>
        <v>3.6129873672318221E-4</v>
      </c>
    </row>
    <row r="538" spans="1:25" x14ac:dyDescent="0.3">
      <c r="A538" t="s">
        <v>29</v>
      </c>
      <c r="B538" t="s">
        <v>23</v>
      </c>
      <c r="C538">
        <v>1128299</v>
      </c>
      <c r="D538" s="9">
        <v>43868</v>
      </c>
      <c r="E538" s="8" t="str">
        <f>TEXT(Table1[[#This Row],[Invoice Date]],"dd-mm-yyyy")</f>
        <v>07-02-2020</v>
      </c>
      <c r="F538" s="1" t="str">
        <f t="shared" si="32"/>
        <v>February</v>
      </c>
      <c r="G538" s="1" t="str">
        <f t="shared" si="33"/>
        <v>2020</v>
      </c>
      <c r="H538" s="1" t="str">
        <f t="shared" si="34"/>
        <v>Friday</v>
      </c>
      <c r="I538" s="1" t="str">
        <f t="shared" si="35"/>
        <v>07</v>
      </c>
      <c r="J538" t="s">
        <v>30</v>
      </c>
      <c r="K538" t="s">
        <v>41</v>
      </c>
      <c r="L538" t="s">
        <v>42</v>
      </c>
      <c r="M538" t="s">
        <v>16</v>
      </c>
      <c r="N538">
        <v>60</v>
      </c>
      <c r="O538">
        <v>750</v>
      </c>
      <c r="P538">
        <v>450000</v>
      </c>
      <c r="Q538">
        <v>180000</v>
      </c>
      <c r="R538">
        <v>0.4</v>
      </c>
      <c r="S538" t="s">
        <v>23</v>
      </c>
      <c r="T538" t="str">
        <f>IF(Table1[[#This Row],[Units Sold]]&gt; 700,"High Units","low Units")</f>
        <v>High Units</v>
      </c>
      <c r="U538">
        <f>SUM(Table1[[#This Row],[Operating Profit]])/SUM(Table1[Operating Profit])*100</f>
        <v>5.4194810508477333E-2</v>
      </c>
      <c r="V538">
        <f>SUM(Table1[[#This Row],[Price per Unit]]*Table1[[#This Row],[Units Sold]])</f>
        <v>45000</v>
      </c>
      <c r="W538">
        <f>SUM(Table1[[#This Row],[Total Sales]]-Table1[[#This Row],[Operating Profit]])</f>
        <v>270000</v>
      </c>
      <c r="X538">
        <f>SUM(Table1[[#This Row],[Total Sales]]-Table1[[#This Row],[Cost]])</f>
        <v>180000</v>
      </c>
      <c r="Y538">
        <f>SUM(Table1[[#This Row],[profit/loss]])/SUM(Table1[profit/loss])</f>
        <v>5.4194810508477334E-4</v>
      </c>
    </row>
    <row r="539" spans="1:25" x14ac:dyDescent="0.3">
      <c r="A539" t="s">
        <v>29</v>
      </c>
      <c r="B539" t="s">
        <v>23</v>
      </c>
      <c r="C539">
        <v>1128299</v>
      </c>
      <c r="D539" s="9">
        <v>43869</v>
      </c>
      <c r="E539" s="8" t="str">
        <f>TEXT(Table1[[#This Row],[Invoice Date]],"dd-mm-yyyy")</f>
        <v>08-02-2020</v>
      </c>
      <c r="F539" s="1" t="str">
        <f t="shared" si="32"/>
        <v>February</v>
      </c>
      <c r="G539" s="1" t="str">
        <f t="shared" si="33"/>
        <v>2020</v>
      </c>
      <c r="H539" s="1" t="str">
        <f t="shared" si="34"/>
        <v>Saturday</v>
      </c>
      <c r="I539" s="1" t="str">
        <f t="shared" si="35"/>
        <v>08</v>
      </c>
      <c r="J539" t="s">
        <v>30</v>
      </c>
      <c r="K539" t="s">
        <v>41</v>
      </c>
      <c r="L539" t="s">
        <v>42</v>
      </c>
      <c r="M539" t="s">
        <v>18</v>
      </c>
      <c r="N539">
        <v>65</v>
      </c>
      <c r="O539">
        <v>600</v>
      </c>
      <c r="P539">
        <v>390000</v>
      </c>
      <c r="Q539">
        <v>97500</v>
      </c>
      <c r="R539">
        <v>0.25</v>
      </c>
      <c r="S539" t="s">
        <v>23</v>
      </c>
      <c r="T539" t="str">
        <f>IF(Table1[[#This Row],[Units Sold]]&gt; 700,"High Units","low Units")</f>
        <v>low Units</v>
      </c>
      <c r="U539">
        <f>SUM(Table1[[#This Row],[Operating Profit]])/SUM(Table1[Operating Profit])*100</f>
        <v>2.9355522358758553E-2</v>
      </c>
      <c r="V539">
        <f>SUM(Table1[[#This Row],[Price per Unit]]*Table1[[#This Row],[Units Sold]])</f>
        <v>39000</v>
      </c>
      <c r="W539">
        <f>SUM(Table1[[#This Row],[Total Sales]]-Table1[[#This Row],[Operating Profit]])</f>
        <v>292500</v>
      </c>
      <c r="X539">
        <f>SUM(Table1[[#This Row],[Total Sales]]-Table1[[#This Row],[Cost]])</f>
        <v>97500</v>
      </c>
      <c r="Y539">
        <f>SUM(Table1[[#This Row],[profit/loss]])/SUM(Table1[profit/loss])</f>
        <v>2.9355522358758554E-4</v>
      </c>
    </row>
    <row r="540" spans="1:25" x14ac:dyDescent="0.3">
      <c r="A540" t="s">
        <v>29</v>
      </c>
      <c r="B540" t="s">
        <v>17</v>
      </c>
      <c r="C540">
        <v>1128299</v>
      </c>
      <c r="D540" s="9">
        <v>43870</v>
      </c>
      <c r="E540" s="8" t="str">
        <f>TEXT(Table1[[#This Row],[Invoice Date]],"dd-mm-yyyy")</f>
        <v>09-02-2020</v>
      </c>
      <c r="F540" s="1" t="str">
        <f t="shared" si="32"/>
        <v>February</v>
      </c>
      <c r="G540" s="1" t="str">
        <f t="shared" si="33"/>
        <v>2020</v>
      </c>
      <c r="H540" s="1" t="str">
        <f t="shared" si="34"/>
        <v>Sunday</v>
      </c>
      <c r="I540" s="1" t="str">
        <f t="shared" si="35"/>
        <v>09</v>
      </c>
      <c r="J540" t="s">
        <v>30</v>
      </c>
      <c r="K540" t="s">
        <v>41</v>
      </c>
      <c r="L540" t="s">
        <v>42</v>
      </c>
      <c r="M540" t="s">
        <v>19</v>
      </c>
      <c r="N540">
        <v>65</v>
      </c>
      <c r="O540">
        <v>550</v>
      </c>
      <c r="P540">
        <v>357500</v>
      </c>
      <c r="Q540">
        <v>143000</v>
      </c>
      <c r="R540">
        <v>0.4</v>
      </c>
      <c r="S540" t="s">
        <v>17</v>
      </c>
      <c r="T540" t="str">
        <f>IF(Table1[[#This Row],[Units Sold]]&gt; 700,"High Units","low Units")</f>
        <v>low Units</v>
      </c>
      <c r="U540">
        <f>SUM(Table1[[#This Row],[Operating Profit]])/SUM(Table1[Operating Profit])*100</f>
        <v>4.3054766126179207E-2</v>
      </c>
      <c r="V540">
        <f>SUM(Table1[[#This Row],[Price per Unit]]*Table1[[#This Row],[Units Sold]])</f>
        <v>35750</v>
      </c>
      <c r="W540">
        <f>SUM(Table1[[#This Row],[Total Sales]]-Table1[[#This Row],[Operating Profit]])</f>
        <v>214500</v>
      </c>
      <c r="X540">
        <f>SUM(Table1[[#This Row],[Total Sales]]-Table1[[#This Row],[Cost]])</f>
        <v>143000</v>
      </c>
      <c r="Y540">
        <f>SUM(Table1[[#This Row],[profit/loss]])/SUM(Table1[profit/loss])</f>
        <v>4.305476612617921E-4</v>
      </c>
    </row>
    <row r="541" spans="1:25" x14ac:dyDescent="0.3">
      <c r="A541" t="s">
        <v>29</v>
      </c>
      <c r="B541" t="s">
        <v>17</v>
      </c>
      <c r="C541">
        <v>1128299</v>
      </c>
      <c r="D541" s="9">
        <v>43871</v>
      </c>
      <c r="E541" s="8" t="str">
        <f>TEXT(Table1[[#This Row],[Invoice Date]],"dd-mm-yyyy")</f>
        <v>10-02-2020</v>
      </c>
      <c r="F541" s="1" t="str">
        <f t="shared" si="32"/>
        <v>February</v>
      </c>
      <c r="G541" s="1" t="str">
        <f t="shared" si="33"/>
        <v>2020</v>
      </c>
      <c r="H541" s="1" t="str">
        <f t="shared" si="34"/>
        <v>Monday</v>
      </c>
      <c r="I541" s="1" t="str">
        <f t="shared" si="35"/>
        <v>10</v>
      </c>
      <c r="J541" t="s">
        <v>30</v>
      </c>
      <c r="K541" t="s">
        <v>41</v>
      </c>
      <c r="L541" t="s">
        <v>42</v>
      </c>
      <c r="M541" t="s">
        <v>20</v>
      </c>
      <c r="N541">
        <v>60</v>
      </c>
      <c r="O541">
        <v>450</v>
      </c>
      <c r="P541">
        <v>270000</v>
      </c>
      <c r="Q541">
        <v>94500</v>
      </c>
      <c r="R541">
        <v>0.35</v>
      </c>
      <c r="S541" t="s">
        <v>17</v>
      </c>
      <c r="T541" t="str">
        <f>IF(Table1[[#This Row],[Units Sold]]&gt; 700,"High Units","low Units")</f>
        <v>low Units</v>
      </c>
      <c r="U541">
        <f>SUM(Table1[[#This Row],[Operating Profit]])/SUM(Table1[Operating Profit])*100</f>
        <v>2.8452275516950596E-2</v>
      </c>
      <c r="V541">
        <f>SUM(Table1[[#This Row],[Price per Unit]]*Table1[[#This Row],[Units Sold]])</f>
        <v>27000</v>
      </c>
      <c r="W541">
        <f>SUM(Table1[[#This Row],[Total Sales]]-Table1[[#This Row],[Operating Profit]])</f>
        <v>175500</v>
      </c>
      <c r="X541">
        <f>SUM(Table1[[#This Row],[Total Sales]]-Table1[[#This Row],[Cost]])</f>
        <v>94500</v>
      </c>
      <c r="Y541">
        <f>SUM(Table1[[#This Row],[profit/loss]])/SUM(Table1[profit/loss])</f>
        <v>2.8452275516950597E-4</v>
      </c>
    </row>
    <row r="542" spans="1:25" x14ac:dyDescent="0.3">
      <c r="A542" t="s">
        <v>29</v>
      </c>
      <c r="B542" t="s">
        <v>17</v>
      </c>
      <c r="C542">
        <v>1128299</v>
      </c>
      <c r="D542" s="9">
        <v>43872</v>
      </c>
      <c r="E542" s="8" t="str">
        <f>TEXT(Table1[[#This Row],[Invoice Date]],"dd-mm-yyyy")</f>
        <v>11-02-2020</v>
      </c>
      <c r="F542" s="1" t="str">
        <f t="shared" si="32"/>
        <v>February</v>
      </c>
      <c r="G542" s="1" t="str">
        <f t="shared" si="33"/>
        <v>2020</v>
      </c>
      <c r="H542" s="1" t="str">
        <f t="shared" si="34"/>
        <v>Tuesday</v>
      </c>
      <c r="I542" s="1" t="str">
        <f t="shared" si="35"/>
        <v>11</v>
      </c>
      <c r="J542" t="s">
        <v>30</v>
      </c>
      <c r="K542" t="s">
        <v>41</v>
      </c>
      <c r="L542" t="s">
        <v>42</v>
      </c>
      <c r="M542" t="s">
        <v>21</v>
      </c>
      <c r="N542">
        <v>65</v>
      </c>
      <c r="O542">
        <v>500</v>
      </c>
      <c r="P542">
        <v>325000</v>
      </c>
      <c r="Q542">
        <v>178750</v>
      </c>
      <c r="R542">
        <v>0.55000000000000004</v>
      </c>
      <c r="S542" t="s">
        <v>17</v>
      </c>
      <c r="T542" t="str">
        <f>IF(Table1[[#This Row],[Units Sold]]&gt; 700,"High Units","low Units")</f>
        <v>low Units</v>
      </c>
      <c r="U542">
        <f>SUM(Table1[[#This Row],[Operating Profit]])/SUM(Table1[Operating Profit])*100</f>
        <v>5.3818457657724021E-2</v>
      </c>
      <c r="V542">
        <f>SUM(Table1[[#This Row],[Price per Unit]]*Table1[[#This Row],[Units Sold]])</f>
        <v>32500</v>
      </c>
      <c r="W542">
        <f>SUM(Table1[[#This Row],[Total Sales]]-Table1[[#This Row],[Operating Profit]])</f>
        <v>146250</v>
      </c>
      <c r="X542">
        <f>SUM(Table1[[#This Row],[Total Sales]]-Table1[[#This Row],[Cost]])</f>
        <v>178750</v>
      </c>
      <c r="Y542">
        <f>SUM(Table1[[#This Row],[profit/loss]])/SUM(Table1[profit/loss])</f>
        <v>5.381845765772402E-4</v>
      </c>
    </row>
    <row r="543" spans="1:25" x14ac:dyDescent="0.3">
      <c r="A543" t="s">
        <v>29</v>
      </c>
      <c r="B543" t="s">
        <v>17</v>
      </c>
      <c r="C543">
        <v>1128299</v>
      </c>
      <c r="D543" s="9">
        <v>43873</v>
      </c>
      <c r="E543" s="8" t="str">
        <f>TEXT(Table1[[#This Row],[Invoice Date]],"dd-mm-yyyy")</f>
        <v>12-02-2020</v>
      </c>
      <c r="F543" s="1" t="str">
        <f t="shared" si="32"/>
        <v>February</v>
      </c>
      <c r="G543" s="1" t="str">
        <f t="shared" si="33"/>
        <v>2020</v>
      </c>
      <c r="H543" s="1" t="str">
        <f t="shared" si="34"/>
        <v>Wednesday</v>
      </c>
      <c r="I543" s="1" t="str">
        <f t="shared" si="35"/>
        <v>12</v>
      </c>
      <c r="J543" t="s">
        <v>30</v>
      </c>
      <c r="K543" t="s">
        <v>41</v>
      </c>
      <c r="L543" t="s">
        <v>42</v>
      </c>
      <c r="M543" t="s">
        <v>22</v>
      </c>
      <c r="N543">
        <v>80</v>
      </c>
      <c r="O543">
        <v>500</v>
      </c>
      <c r="P543">
        <v>400000</v>
      </c>
      <c r="Q543">
        <v>80000</v>
      </c>
      <c r="R543">
        <v>0.2</v>
      </c>
      <c r="S543" t="s">
        <v>17</v>
      </c>
      <c r="T543" t="str">
        <f>IF(Table1[[#This Row],[Units Sold]]&gt; 700,"High Units","low Units")</f>
        <v>low Units</v>
      </c>
      <c r="U543">
        <f>SUM(Table1[[#This Row],[Operating Profit]])/SUM(Table1[Operating Profit])*100</f>
        <v>2.4086582448212147E-2</v>
      </c>
      <c r="V543">
        <f>SUM(Table1[[#This Row],[Price per Unit]]*Table1[[#This Row],[Units Sold]])</f>
        <v>40000</v>
      </c>
      <c r="W543">
        <f>SUM(Table1[[#This Row],[Total Sales]]-Table1[[#This Row],[Operating Profit]])</f>
        <v>320000</v>
      </c>
      <c r="X543">
        <f>SUM(Table1[[#This Row],[Total Sales]]-Table1[[#This Row],[Cost]])</f>
        <v>80000</v>
      </c>
      <c r="Y543">
        <f>SUM(Table1[[#This Row],[profit/loss]])/SUM(Table1[profit/loss])</f>
        <v>2.4086582448212146E-4</v>
      </c>
    </row>
    <row r="544" spans="1:25" x14ac:dyDescent="0.3">
      <c r="A544" t="s">
        <v>29</v>
      </c>
      <c r="B544" t="s">
        <v>17</v>
      </c>
      <c r="C544">
        <v>1128299</v>
      </c>
      <c r="D544" s="9">
        <v>43874</v>
      </c>
      <c r="E544" s="8" t="str">
        <f>TEXT(Table1[[#This Row],[Invoice Date]],"dd-mm-yyyy")</f>
        <v>13-02-2020</v>
      </c>
      <c r="F544" s="1" t="str">
        <f t="shared" si="32"/>
        <v>February</v>
      </c>
      <c r="G544" s="1" t="str">
        <f t="shared" si="33"/>
        <v>2020</v>
      </c>
      <c r="H544" s="1" t="str">
        <f t="shared" si="34"/>
        <v>Thursday</v>
      </c>
      <c r="I544" s="1" t="str">
        <f t="shared" si="35"/>
        <v>13</v>
      </c>
      <c r="J544" t="s">
        <v>30</v>
      </c>
      <c r="K544" t="s">
        <v>41</v>
      </c>
      <c r="L544" t="s">
        <v>42</v>
      </c>
      <c r="M544" t="s">
        <v>16</v>
      </c>
      <c r="N544">
        <v>65</v>
      </c>
      <c r="O544">
        <v>700</v>
      </c>
      <c r="P544">
        <v>455000</v>
      </c>
      <c r="Q544">
        <v>182000</v>
      </c>
      <c r="R544">
        <v>0.4</v>
      </c>
      <c r="S544" t="s">
        <v>17</v>
      </c>
      <c r="T544" t="str">
        <f>IF(Table1[[#This Row],[Units Sold]]&gt; 700,"High Units","low Units")</f>
        <v>low Units</v>
      </c>
      <c r="U544">
        <f>SUM(Table1[[#This Row],[Operating Profit]])/SUM(Table1[Operating Profit])*100</f>
        <v>5.4796975069682632E-2</v>
      </c>
      <c r="V544">
        <f>SUM(Table1[[#This Row],[Price per Unit]]*Table1[[#This Row],[Units Sold]])</f>
        <v>45500</v>
      </c>
      <c r="W544">
        <f>SUM(Table1[[#This Row],[Total Sales]]-Table1[[#This Row],[Operating Profit]])</f>
        <v>273000</v>
      </c>
      <c r="X544">
        <f>SUM(Table1[[#This Row],[Total Sales]]-Table1[[#This Row],[Cost]])</f>
        <v>182000</v>
      </c>
      <c r="Y544">
        <f>SUM(Table1[[#This Row],[profit/loss]])/SUM(Table1[profit/loss])</f>
        <v>5.4796975069682635E-4</v>
      </c>
    </row>
    <row r="545" spans="1:25" x14ac:dyDescent="0.3">
      <c r="A545" t="s">
        <v>29</v>
      </c>
      <c r="B545" t="s">
        <v>17</v>
      </c>
      <c r="C545">
        <v>1128299</v>
      </c>
      <c r="D545" s="9">
        <v>43875</v>
      </c>
      <c r="E545" s="8" t="str">
        <f>TEXT(Table1[[#This Row],[Invoice Date]],"dd-mm-yyyy")</f>
        <v>14-02-2020</v>
      </c>
      <c r="F545" s="1" t="str">
        <f t="shared" si="32"/>
        <v>February</v>
      </c>
      <c r="G545" s="1" t="str">
        <f t="shared" si="33"/>
        <v>2020</v>
      </c>
      <c r="H545" s="1" t="str">
        <f t="shared" si="34"/>
        <v>Friday</v>
      </c>
      <c r="I545" s="1" t="str">
        <f t="shared" si="35"/>
        <v>14</v>
      </c>
      <c r="J545" t="s">
        <v>30</v>
      </c>
      <c r="K545" t="s">
        <v>41</v>
      </c>
      <c r="L545" t="s">
        <v>42</v>
      </c>
      <c r="M545" t="s">
        <v>18</v>
      </c>
      <c r="N545">
        <v>70</v>
      </c>
      <c r="O545">
        <v>650</v>
      </c>
      <c r="P545">
        <v>455000</v>
      </c>
      <c r="Q545">
        <v>113750</v>
      </c>
      <c r="R545">
        <v>0.25</v>
      </c>
      <c r="S545" t="s">
        <v>17</v>
      </c>
      <c r="T545" t="str">
        <f>IF(Table1[[#This Row],[Units Sold]]&gt; 700,"High Units","low Units")</f>
        <v>low Units</v>
      </c>
      <c r="U545">
        <f>SUM(Table1[[#This Row],[Operating Profit]])/SUM(Table1[Operating Profit])*100</f>
        <v>3.424810941855165E-2</v>
      </c>
      <c r="V545">
        <f>SUM(Table1[[#This Row],[Price per Unit]]*Table1[[#This Row],[Units Sold]])</f>
        <v>45500</v>
      </c>
      <c r="W545">
        <f>SUM(Table1[[#This Row],[Total Sales]]-Table1[[#This Row],[Operating Profit]])</f>
        <v>341250</v>
      </c>
      <c r="X545">
        <f>SUM(Table1[[#This Row],[Total Sales]]-Table1[[#This Row],[Cost]])</f>
        <v>113750</v>
      </c>
      <c r="Y545">
        <f>SUM(Table1[[#This Row],[profit/loss]])/SUM(Table1[profit/loss])</f>
        <v>3.4248109418551649E-4</v>
      </c>
    </row>
    <row r="546" spans="1:25" x14ac:dyDescent="0.3">
      <c r="A546" t="s">
        <v>29</v>
      </c>
      <c r="B546" t="s">
        <v>17</v>
      </c>
      <c r="C546">
        <v>1128299</v>
      </c>
      <c r="D546" s="9">
        <v>43876</v>
      </c>
      <c r="E546" s="8" t="str">
        <f>TEXT(Table1[[#This Row],[Invoice Date]],"dd-mm-yyyy")</f>
        <v>15-02-2020</v>
      </c>
      <c r="F546" s="1" t="str">
        <f t="shared" si="32"/>
        <v>February</v>
      </c>
      <c r="G546" s="1" t="str">
        <f t="shared" si="33"/>
        <v>2020</v>
      </c>
      <c r="H546" s="1" t="str">
        <f t="shared" si="34"/>
        <v>Saturday</v>
      </c>
      <c r="I546" s="1" t="str">
        <f t="shared" si="35"/>
        <v>15</v>
      </c>
      <c r="J546" t="s">
        <v>30</v>
      </c>
      <c r="K546" t="s">
        <v>41</v>
      </c>
      <c r="L546" t="s">
        <v>42</v>
      </c>
      <c r="M546" t="s">
        <v>19</v>
      </c>
      <c r="N546">
        <v>65</v>
      </c>
      <c r="O546">
        <v>525</v>
      </c>
      <c r="P546">
        <v>341250</v>
      </c>
      <c r="Q546">
        <v>136500</v>
      </c>
      <c r="R546">
        <v>0.4</v>
      </c>
      <c r="S546" t="s">
        <v>17</v>
      </c>
      <c r="T546" t="str">
        <f>IF(Table1[[#This Row],[Units Sold]]&gt; 700,"High Units","low Units")</f>
        <v>low Units</v>
      </c>
      <c r="U546">
        <f>SUM(Table1[[#This Row],[Operating Profit]])/SUM(Table1[Operating Profit])*100</f>
        <v>4.1097731302261971E-2</v>
      </c>
      <c r="V546">
        <f>SUM(Table1[[#This Row],[Price per Unit]]*Table1[[#This Row],[Units Sold]])</f>
        <v>34125</v>
      </c>
      <c r="W546">
        <f>SUM(Table1[[#This Row],[Total Sales]]-Table1[[#This Row],[Operating Profit]])</f>
        <v>204750</v>
      </c>
      <c r="X546">
        <f>SUM(Table1[[#This Row],[Total Sales]]-Table1[[#This Row],[Cost]])</f>
        <v>136500</v>
      </c>
      <c r="Y546">
        <f>SUM(Table1[[#This Row],[profit/loss]])/SUM(Table1[profit/loss])</f>
        <v>4.1097731302261974E-4</v>
      </c>
    </row>
    <row r="547" spans="1:25" x14ac:dyDescent="0.3">
      <c r="A547" t="s">
        <v>29</v>
      </c>
      <c r="B547" t="s">
        <v>17</v>
      </c>
      <c r="C547">
        <v>1128299</v>
      </c>
      <c r="D547" s="9">
        <v>43877</v>
      </c>
      <c r="E547" s="8" t="str">
        <f>TEXT(Table1[[#This Row],[Invoice Date]],"dd-mm-yyyy")</f>
        <v>16-02-2020</v>
      </c>
      <c r="F547" s="1" t="str">
        <f t="shared" si="32"/>
        <v>February</v>
      </c>
      <c r="G547" s="1" t="str">
        <f t="shared" si="33"/>
        <v>2020</v>
      </c>
      <c r="H547" s="1" t="str">
        <f t="shared" si="34"/>
        <v>Sunday</v>
      </c>
      <c r="I547" s="1" t="str">
        <f t="shared" si="35"/>
        <v>16</v>
      </c>
      <c r="J547" t="s">
        <v>30</v>
      </c>
      <c r="K547" t="s">
        <v>41</v>
      </c>
      <c r="L547" t="s">
        <v>42</v>
      </c>
      <c r="M547" t="s">
        <v>20</v>
      </c>
      <c r="N547">
        <v>65</v>
      </c>
      <c r="O547">
        <v>475</v>
      </c>
      <c r="P547">
        <v>308750</v>
      </c>
      <c r="Q547">
        <v>108063</v>
      </c>
      <c r="R547">
        <v>0.35</v>
      </c>
      <c r="S547" t="s">
        <v>17</v>
      </c>
      <c r="T547" t="str">
        <f>IF(Table1[[#This Row],[Units Sold]]&gt; 700,"High Units","low Units")</f>
        <v>low Units</v>
      </c>
      <c r="U547">
        <f>SUM(Table1[[#This Row],[Operating Profit]])/SUM(Table1[Operating Profit])*100</f>
        <v>3.2535854488764365E-2</v>
      </c>
      <c r="V547">
        <f>SUM(Table1[[#This Row],[Price per Unit]]*Table1[[#This Row],[Units Sold]])</f>
        <v>30875</v>
      </c>
      <c r="W547">
        <f>SUM(Table1[[#This Row],[Total Sales]]-Table1[[#This Row],[Operating Profit]])</f>
        <v>200687</v>
      </c>
      <c r="X547">
        <f>SUM(Table1[[#This Row],[Total Sales]]-Table1[[#This Row],[Cost]])</f>
        <v>108063</v>
      </c>
      <c r="Y547">
        <f>SUM(Table1[[#This Row],[profit/loss]])/SUM(Table1[profit/loss])</f>
        <v>3.2535854488764367E-4</v>
      </c>
    </row>
    <row r="548" spans="1:25" x14ac:dyDescent="0.3">
      <c r="A548" t="s">
        <v>29</v>
      </c>
      <c r="B548" t="s">
        <v>17</v>
      </c>
      <c r="C548">
        <v>1128299</v>
      </c>
      <c r="D548" s="9">
        <v>43878</v>
      </c>
      <c r="E548" s="8" t="str">
        <f>TEXT(Table1[[#This Row],[Invoice Date]],"dd-mm-yyyy")</f>
        <v>17-02-2020</v>
      </c>
      <c r="F548" s="1" t="str">
        <f t="shared" si="32"/>
        <v>February</v>
      </c>
      <c r="G548" s="1" t="str">
        <f t="shared" si="33"/>
        <v>2020</v>
      </c>
      <c r="H548" s="1" t="str">
        <f t="shared" si="34"/>
        <v>Monday</v>
      </c>
      <c r="I548" s="1" t="str">
        <f t="shared" si="35"/>
        <v>17</v>
      </c>
      <c r="J548" t="s">
        <v>30</v>
      </c>
      <c r="K548" t="s">
        <v>41</v>
      </c>
      <c r="L548" t="s">
        <v>42</v>
      </c>
      <c r="M548" t="s">
        <v>21</v>
      </c>
      <c r="N548">
        <v>75</v>
      </c>
      <c r="O548">
        <v>475</v>
      </c>
      <c r="P548">
        <v>356250</v>
      </c>
      <c r="Q548">
        <v>195938</v>
      </c>
      <c r="R548">
        <v>0.55000000000000004</v>
      </c>
      <c r="S548" t="s">
        <v>17</v>
      </c>
      <c r="T548" t="str">
        <f>IF(Table1[[#This Row],[Units Sold]]&gt; 700,"High Units","low Units")</f>
        <v>low Units</v>
      </c>
      <c r="U548">
        <f>SUM(Table1[[#This Row],[Operating Profit]])/SUM(Table1[Operating Profit])*100</f>
        <v>5.8993459896722396E-2</v>
      </c>
      <c r="V548">
        <f>SUM(Table1[[#This Row],[Price per Unit]]*Table1[[#This Row],[Units Sold]])</f>
        <v>35625</v>
      </c>
      <c r="W548">
        <f>SUM(Table1[[#This Row],[Total Sales]]-Table1[[#This Row],[Operating Profit]])</f>
        <v>160312</v>
      </c>
      <c r="X548">
        <f>SUM(Table1[[#This Row],[Total Sales]]-Table1[[#This Row],[Cost]])</f>
        <v>195938</v>
      </c>
      <c r="Y548">
        <f>SUM(Table1[[#This Row],[profit/loss]])/SUM(Table1[profit/loss])</f>
        <v>5.8993459896722398E-4</v>
      </c>
    </row>
    <row r="549" spans="1:25" x14ac:dyDescent="0.3">
      <c r="A549" t="s">
        <v>29</v>
      </c>
      <c r="B549" t="s">
        <v>17</v>
      </c>
      <c r="C549">
        <v>1128299</v>
      </c>
      <c r="D549" s="9">
        <v>43879</v>
      </c>
      <c r="E549" s="8" t="str">
        <f>TEXT(Table1[[#This Row],[Invoice Date]],"dd-mm-yyyy")</f>
        <v>18-02-2020</v>
      </c>
      <c r="F549" s="1" t="str">
        <f t="shared" si="32"/>
        <v>February</v>
      </c>
      <c r="G549" s="1" t="str">
        <f t="shared" si="33"/>
        <v>2020</v>
      </c>
      <c r="H549" s="1" t="str">
        <f t="shared" si="34"/>
        <v>Tuesday</v>
      </c>
      <c r="I549" s="1" t="str">
        <f t="shared" si="35"/>
        <v>18</v>
      </c>
      <c r="J549" t="s">
        <v>30</v>
      </c>
      <c r="K549" t="s">
        <v>41</v>
      </c>
      <c r="L549" t="s">
        <v>42</v>
      </c>
      <c r="M549" t="s">
        <v>22</v>
      </c>
      <c r="N549">
        <v>80</v>
      </c>
      <c r="O549">
        <v>400</v>
      </c>
      <c r="P549">
        <v>320000</v>
      </c>
      <c r="Q549">
        <v>64000</v>
      </c>
      <c r="R549">
        <v>0.2</v>
      </c>
      <c r="S549" t="s">
        <v>17</v>
      </c>
      <c r="T549" t="str">
        <f>IF(Table1[[#This Row],[Units Sold]]&gt; 700,"High Units","low Units")</f>
        <v>low Units</v>
      </c>
      <c r="U549">
        <f>SUM(Table1[[#This Row],[Operating Profit]])/SUM(Table1[Operating Profit])*100</f>
        <v>1.9269265958569717E-2</v>
      </c>
      <c r="V549">
        <f>SUM(Table1[[#This Row],[Price per Unit]]*Table1[[#This Row],[Units Sold]])</f>
        <v>32000</v>
      </c>
      <c r="W549">
        <f>SUM(Table1[[#This Row],[Total Sales]]-Table1[[#This Row],[Operating Profit]])</f>
        <v>256000</v>
      </c>
      <c r="X549">
        <f>SUM(Table1[[#This Row],[Total Sales]]-Table1[[#This Row],[Cost]])</f>
        <v>64000</v>
      </c>
      <c r="Y549">
        <f>SUM(Table1[[#This Row],[profit/loss]])/SUM(Table1[profit/loss])</f>
        <v>1.9269265958569718E-4</v>
      </c>
    </row>
    <row r="550" spans="1:25" x14ac:dyDescent="0.3">
      <c r="A550" t="s">
        <v>29</v>
      </c>
      <c r="B550" t="s">
        <v>17</v>
      </c>
      <c r="C550">
        <v>1128299</v>
      </c>
      <c r="D550" s="9">
        <v>43880</v>
      </c>
      <c r="E550" s="8" t="str">
        <f>TEXT(Table1[[#This Row],[Invoice Date]],"dd-mm-yyyy")</f>
        <v>19-02-2020</v>
      </c>
      <c r="F550" s="1" t="str">
        <f t="shared" si="32"/>
        <v>February</v>
      </c>
      <c r="G550" s="1" t="str">
        <f t="shared" si="33"/>
        <v>2020</v>
      </c>
      <c r="H550" s="1" t="str">
        <f t="shared" si="34"/>
        <v>Wednesday</v>
      </c>
      <c r="I550" s="1" t="str">
        <f t="shared" si="35"/>
        <v>19</v>
      </c>
      <c r="J550" t="s">
        <v>30</v>
      </c>
      <c r="K550" t="s">
        <v>41</v>
      </c>
      <c r="L550" t="s">
        <v>42</v>
      </c>
      <c r="M550" t="s">
        <v>16</v>
      </c>
      <c r="N550">
        <v>60</v>
      </c>
      <c r="O550">
        <v>600</v>
      </c>
      <c r="P550">
        <v>360000</v>
      </c>
      <c r="Q550">
        <v>126000</v>
      </c>
      <c r="R550">
        <v>0.35</v>
      </c>
      <c r="S550" t="s">
        <v>17</v>
      </c>
      <c r="T550" t="str">
        <f>IF(Table1[[#This Row],[Units Sold]]&gt; 700,"High Units","low Units")</f>
        <v>low Units</v>
      </c>
      <c r="U550">
        <f>SUM(Table1[[#This Row],[Operating Profit]])/SUM(Table1[Operating Profit])*100</f>
        <v>3.7936367355934128E-2</v>
      </c>
      <c r="V550">
        <f>SUM(Table1[[#This Row],[Price per Unit]]*Table1[[#This Row],[Units Sold]])</f>
        <v>36000</v>
      </c>
      <c r="W550">
        <f>SUM(Table1[[#This Row],[Total Sales]]-Table1[[#This Row],[Operating Profit]])</f>
        <v>234000</v>
      </c>
      <c r="X550">
        <f>SUM(Table1[[#This Row],[Total Sales]]-Table1[[#This Row],[Cost]])</f>
        <v>126000</v>
      </c>
      <c r="Y550">
        <f>SUM(Table1[[#This Row],[profit/loss]])/SUM(Table1[profit/loss])</f>
        <v>3.793636735593413E-4</v>
      </c>
    </row>
    <row r="551" spans="1:25" x14ac:dyDescent="0.3">
      <c r="A551" t="s">
        <v>29</v>
      </c>
      <c r="B551" t="s">
        <v>17</v>
      </c>
      <c r="C551">
        <v>1128299</v>
      </c>
      <c r="D551" s="9">
        <v>43881</v>
      </c>
      <c r="E551" s="8" t="str">
        <f>TEXT(Table1[[#This Row],[Invoice Date]],"dd-mm-yyyy")</f>
        <v>20-02-2020</v>
      </c>
      <c r="F551" s="1" t="str">
        <f t="shared" si="32"/>
        <v>February</v>
      </c>
      <c r="G551" s="1" t="str">
        <f t="shared" si="33"/>
        <v>2020</v>
      </c>
      <c r="H551" s="1" t="str">
        <f t="shared" si="34"/>
        <v>Thursday</v>
      </c>
      <c r="I551" s="1" t="str">
        <f t="shared" si="35"/>
        <v>20</v>
      </c>
      <c r="J551" t="s">
        <v>30</v>
      </c>
      <c r="K551" t="s">
        <v>41</v>
      </c>
      <c r="L551" t="s">
        <v>42</v>
      </c>
      <c r="M551" t="s">
        <v>18</v>
      </c>
      <c r="N551">
        <v>65</v>
      </c>
      <c r="O551">
        <v>600</v>
      </c>
      <c r="P551">
        <v>390000</v>
      </c>
      <c r="Q551">
        <v>78000</v>
      </c>
      <c r="R551">
        <v>0.2</v>
      </c>
      <c r="S551" t="s">
        <v>17</v>
      </c>
      <c r="T551" t="str">
        <f>IF(Table1[[#This Row],[Units Sold]]&gt; 700,"High Units","low Units")</f>
        <v>low Units</v>
      </c>
      <c r="U551">
        <f>SUM(Table1[[#This Row],[Operating Profit]])/SUM(Table1[Operating Profit])*100</f>
        <v>2.3484417887006843E-2</v>
      </c>
      <c r="V551">
        <f>SUM(Table1[[#This Row],[Price per Unit]]*Table1[[#This Row],[Units Sold]])</f>
        <v>39000</v>
      </c>
      <c r="W551">
        <f>SUM(Table1[[#This Row],[Total Sales]]-Table1[[#This Row],[Operating Profit]])</f>
        <v>312000</v>
      </c>
      <c r="X551">
        <f>SUM(Table1[[#This Row],[Total Sales]]-Table1[[#This Row],[Cost]])</f>
        <v>78000</v>
      </c>
      <c r="Y551">
        <f>SUM(Table1[[#This Row],[profit/loss]])/SUM(Table1[profit/loss])</f>
        <v>2.3484417887006842E-4</v>
      </c>
    </row>
    <row r="552" spans="1:25" x14ac:dyDescent="0.3">
      <c r="A552" t="s">
        <v>29</v>
      </c>
      <c r="B552" t="s">
        <v>17</v>
      </c>
      <c r="C552">
        <v>1128299</v>
      </c>
      <c r="D552" s="9">
        <v>43882</v>
      </c>
      <c r="E552" s="8" t="str">
        <f>TEXT(Table1[[#This Row],[Invoice Date]],"dd-mm-yyyy")</f>
        <v>21-02-2020</v>
      </c>
      <c r="F552" s="1" t="str">
        <f t="shared" si="32"/>
        <v>February</v>
      </c>
      <c r="G552" s="1" t="str">
        <f t="shared" si="33"/>
        <v>2020</v>
      </c>
      <c r="H552" s="1" t="str">
        <f t="shared" si="34"/>
        <v>Friday</v>
      </c>
      <c r="I552" s="1" t="str">
        <f t="shared" si="35"/>
        <v>21</v>
      </c>
      <c r="J552" t="s">
        <v>30</v>
      </c>
      <c r="K552" t="s">
        <v>41</v>
      </c>
      <c r="L552" t="s">
        <v>42</v>
      </c>
      <c r="M552" t="s">
        <v>19</v>
      </c>
      <c r="N552">
        <v>60</v>
      </c>
      <c r="O552">
        <v>450</v>
      </c>
      <c r="P552">
        <v>270000</v>
      </c>
      <c r="Q552">
        <v>94500</v>
      </c>
      <c r="R552">
        <v>0.35</v>
      </c>
      <c r="S552" t="s">
        <v>17</v>
      </c>
      <c r="T552" t="str">
        <f>IF(Table1[[#This Row],[Units Sold]]&gt; 700,"High Units","low Units")</f>
        <v>low Units</v>
      </c>
      <c r="U552">
        <f>SUM(Table1[[#This Row],[Operating Profit]])/SUM(Table1[Operating Profit])*100</f>
        <v>2.8452275516950596E-2</v>
      </c>
      <c r="V552">
        <f>SUM(Table1[[#This Row],[Price per Unit]]*Table1[[#This Row],[Units Sold]])</f>
        <v>27000</v>
      </c>
      <c r="W552">
        <f>SUM(Table1[[#This Row],[Total Sales]]-Table1[[#This Row],[Operating Profit]])</f>
        <v>175500</v>
      </c>
      <c r="X552">
        <f>SUM(Table1[[#This Row],[Total Sales]]-Table1[[#This Row],[Cost]])</f>
        <v>94500</v>
      </c>
      <c r="Y552">
        <f>SUM(Table1[[#This Row],[profit/loss]])/SUM(Table1[profit/loss])</f>
        <v>2.8452275516950597E-4</v>
      </c>
    </row>
    <row r="553" spans="1:25" x14ac:dyDescent="0.3">
      <c r="A553" t="s">
        <v>29</v>
      </c>
      <c r="B553" t="s">
        <v>17</v>
      </c>
      <c r="C553">
        <v>1128299</v>
      </c>
      <c r="D553" s="9">
        <v>43883</v>
      </c>
      <c r="E553" s="8" t="str">
        <f>TEXT(Table1[[#This Row],[Invoice Date]],"dd-mm-yyyy")</f>
        <v>22-02-2020</v>
      </c>
      <c r="F553" s="1" t="str">
        <f t="shared" si="32"/>
        <v>February</v>
      </c>
      <c r="G553" s="1" t="str">
        <f t="shared" si="33"/>
        <v>2020</v>
      </c>
      <c r="H553" s="1" t="str">
        <f t="shared" si="34"/>
        <v>Saturday</v>
      </c>
      <c r="I553" s="1" t="str">
        <f t="shared" si="35"/>
        <v>22</v>
      </c>
      <c r="J553" t="s">
        <v>30</v>
      </c>
      <c r="K553" t="s">
        <v>41</v>
      </c>
      <c r="L553" t="s">
        <v>42</v>
      </c>
      <c r="M553" t="s">
        <v>20</v>
      </c>
      <c r="N553">
        <v>60</v>
      </c>
      <c r="O553">
        <v>400</v>
      </c>
      <c r="P553">
        <v>240000</v>
      </c>
      <c r="Q553">
        <v>72000</v>
      </c>
      <c r="R553">
        <v>0.3</v>
      </c>
      <c r="S553" t="s">
        <v>17</v>
      </c>
      <c r="T553" t="str">
        <f>IF(Table1[[#This Row],[Units Sold]]&gt; 700,"High Units","low Units")</f>
        <v>low Units</v>
      </c>
      <c r="U553">
        <f>SUM(Table1[[#This Row],[Operating Profit]])/SUM(Table1[Operating Profit])*100</f>
        <v>2.1677924203390934E-2</v>
      </c>
      <c r="V553">
        <f>SUM(Table1[[#This Row],[Price per Unit]]*Table1[[#This Row],[Units Sold]])</f>
        <v>24000</v>
      </c>
      <c r="W553">
        <f>SUM(Table1[[#This Row],[Total Sales]]-Table1[[#This Row],[Operating Profit]])</f>
        <v>168000</v>
      </c>
      <c r="X553">
        <f>SUM(Table1[[#This Row],[Total Sales]]-Table1[[#This Row],[Cost]])</f>
        <v>72000</v>
      </c>
      <c r="Y553">
        <f>SUM(Table1[[#This Row],[profit/loss]])/SUM(Table1[profit/loss])</f>
        <v>2.1677924203390933E-4</v>
      </c>
    </row>
    <row r="554" spans="1:25" x14ac:dyDescent="0.3">
      <c r="A554" t="s">
        <v>29</v>
      </c>
      <c r="B554" t="s">
        <v>17</v>
      </c>
      <c r="C554">
        <v>1128299</v>
      </c>
      <c r="D554" s="9">
        <v>43884</v>
      </c>
      <c r="E554" s="8" t="str">
        <f>TEXT(Table1[[#This Row],[Invoice Date]],"dd-mm-yyyy")</f>
        <v>23-02-2020</v>
      </c>
      <c r="F554" s="1" t="str">
        <f t="shared" si="32"/>
        <v>February</v>
      </c>
      <c r="G554" s="1" t="str">
        <f t="shared" si="33"/>
        <v>2020</v>
      </c>
      <c r="H554" s="1" t="str">
        <f t="shared" si="34"/>
        <v>Sunday</v>
      </c>
      <c r="I554" s="1" t="str">
        <f t="shared" si="35"/>
        <v>23</v>
      </c>
      <c r="J554" t="s">
        <v>30</v>
      </c>
      <c r="K554" t="s">
        <v>41</v>
      </c>
      <c r="L554" t="s">
        <v>42</v>
      </c>
      <c r="M554" t="s">
        <v>21</v>
      </c>
      <c r="N554">
        <v>70</v>
      </c>
      <c r="O554">
        <v>400</v>
      </c>
      <c r="P554">
        <v>280000</v>
      </c>
      <c r="Q554">
        <v>140000</v>
      </c>
      <c r="R554">
        <v>0.5</v>
      </c>
      <c r="S554" t="s">
        <v>17</v>
      </c>
      <c r="T554" t="str">
        <f>IF(Table1[[#This Row],[Units Sold]]&gt; 700,"High Units","low Units")</f>
        <v>low Units</v>
      </c>
      <c r="U554">
        <f>SUM(Table1[[#This Row],[Operating Profit]])/SUM(Table1[Operating Profit])*100</f>
        <v>4.2151519284371261E-2</v>
      </c>
      <c r="V554">
        <f>SUM(Table1[[#This Row],[Price per Unit]]*Table1[[#This Row],[Units Sold]])</f>
        <v>28000</v>
      </c>
      <c r="W554">
        <f>SUM(Table1[[#This Row],[Total Sales]]-Table1[[#This Row],[Operating Profit]])</f>
        <v>140000</v>
      </c>
      <c r="X554">
        <f>SUM(Table1[[#This Row],[Total Sales]]-Table1[[#This Row],[Cost]])</f>
        <v>140000</v>
      </c>
      <c r="Y554">
        <f>SUM(Table1[[#This Row],[profit/loss]])/SUM(Table1[profit/loss])</f>
        <v>4.2151519284371259E-4</v>
      </c>
    </row>
    <row r="555" spans="1:25" x14ac:dyDescent="0.3">
      <c r="A555" t="s">
        <v>29</v>
      </c>
      <c r="B555" t="s">
        <v>17</v>
      </c>
      <c r="C555">
        <v>1128299</v>
      </c>
      <c r="D555" s="9">
        <v>43885</v>
      </c>
      <c r="E555" s="8" t="str">
        <f>TEXT(Table1[[#This Row],[Invoice Date]],"dd-mm-yyyy")</f>
        <v>24-02-2020</v>
      </c>
      <c r="F555" s="1" t="str">
        <f t="shared" si="32"/>
        <v>February</v>
      </c>
      <c r="G555" s="1" t="str">
        <f t="shared" si="33"/>
        <v>2020</v>
      </c>
      <c r="H555" s="1" t="str">
        <f t="shared" si="34"/>
        <v>Monday</v>
      </c>
      <c r="I555" s="1" t="str">
        <f t="shared" si="35"/>
        <v>24</v>
      </c>
      <c r="J555" t="s">
        <v>30</v>
      </c>
      <c r="K555" t="s">
        <v>41</v>
      </c>
      <c r="L555" t="s">
        <v>42</v>
      </c>
      <c r="M555" t="s">
        <v>22</v>
      </c>
      <c r="N555">
        <v>75</v>
      </c>
      <c r="O555">
        <v>450</v>
      </c>
      <c r="P555">
        <v>337500</v>
      </c>
      <c r="Q555">
        <v>50625</v>
      </c>
      <c r="R555">
        <v>0.15</v>
      </c>
      <c r="S555" t="s">
        <v>17</v>
      </c>
      <c r="T555" t="str">
        <f>IF(Table1[[#This Row],[Units Sold]]&gt; 700,"High Units","low Units")</f>
        <v>low Units</v>
      </c>
      <c r="U555">
        <f>SUM(Table1[[#This Row],[Operating Profit]])/SUM(Table1[Operating Profit])*100</f>
        <v>1.5242290455509249E-2</v>
      </c>
      <c r="V555">
        <f>SUM(Table1[[#This Row],[Price per Unit]]*Table1[[#This Row],[Units Sold]])</f>
        <v>33750</v>
      </c>
      <c r="W555">
        <f>SUM(Table1[[#This Row],[Total Sales]]-Table1[[#This Row],[Operating Profit]])</f>
        <v>286875</v>
      </c>
      <c r="X555">
        <f>SUM(Table1[[#This Row],[Total Sales]]-Table1[[#This Row],[Cost]])</f>
        <v>50625</v>
      </c>
      <c r="Y555">
        <f>SUM(Table1[[#This Row],[profit/loss]])/SUM(Table1[profit/loss])</f>
        <v>1.5242290455509249E-4</v>
      </c>
    </row>
    <row r="556" spans="1:25" x14ac:dyDescent="0.3">
      <c r="A556" t="s">
        <v>29</v>
      </c>
      <c r="B556" t="s">
        <v>17</v>
      </c>
      <c r="C556">
        <v>1128299</v>
      </c>
      <c r="D556" s="9">
        <v>43886</v>
      </c>
      <c r="E556" s="8" t="str">
        <f>TEXT(Table1[[#This Row],[Invoice Date]],"dd-mm-yyyy")</f>
        <v>25-02-2020</v>
      </c>
      <c r="F556" s="1" t="str">
        <f t="shared" si="32"/>
        <v>February</v>
      </c>
      <c r="G556" s="1" t="str">
        <f t="shared" si="33"/>
        <v>2020</v>
      </c>
      <c r="H556" s="1" t="str">
        <f t="shared" si="34"/>
        <v>Tuesday</v>
      </c>
      <c r="I556" s="1" t="str">
        <f t="shared" si="35"/>
        <v>25</v>
      </c>
      <c r="J556" t="s">
        <v>30</v>
      </c>
      <c r="K556" t="s">
        <v>41</v>
      </c>
      <c r="L556" t="s">
        <v>42</v>
      </c>
      <c r="M556" t="s">
        <v>16</v>
      </c>
      <c r="N556">
        <v>60</v>
      </c>
      <c r="O556">
        <v>550</v>
      </c>
      <c r="P556">
        <v>330000</v>
      </c>
      <c r="Q556">
        <v>115500</v>
      </c>
      <c r="R556">
        <v>0.35</v>
      </c>
      <c r="S556" t="s">
        <v>17</v>
      </c>
      <c r="T556" t="str">
        <f>IF(Table1[[#This Row],[Units Sold]]&gt; 700,"High Units","low Units")</f>
        <v>low Units</v>
      </c>
      <c r="U556">
        <f>SUM(Table1[[#This Row],[Operating Profit]])/SUM(Table1[Operating Profit])*100</f>
        <v>3.4775003409606285E-2</v>
      </c>
      <c r="V556">
        <f>SUM(Table1[[#This Row],[Price per Unit]]*Table1[[#This Row],[Units Sold]])</f>
        <v>33000</v>
      </c>
      <c r="W556">
        <f>SUM(Table1[[#This Row],[Total Sales]]-Table1[[#This Row],[Operating Profit]])</f>
        <v>214500</v>
      </c>
      <c r="X556">
        <f>SUM(Table1[[#This Row],[Total Sales]]-Table1[[#This Row],[Cost]])</f>
        <v>115500</v>
      </c>
      <c r="Y556">
        <f>SUM(Table1[[#This Row],[profit/loss]])/SUM(Table1[profit/loss])</f>
        <v>3.4775003409606286E-4</v>
      </c>
    </row>
    <row r="557" spans="1:25" x14ac:dyDescent="0.3">
      <c r="A557" t="s">
        <v>29</v>
      </c>
      <c r="B557" t="s">
        <v>17</v>
      </c>
      <c r="C557">
        <v>1128299</v>
      </c>
      <c r="D557" s="9">
        <v>43887</v>
      </c>
      <c r="E557" s="8" t="str">
        <f>TEXT(Table1[[#This Row],[Invoice Date]],"dd-mm-yyyy")</f>
        <v>26-02-2020</v>
      </c>
      <c r="F557" s="1" t="str">
        <f t="shared" si="32"/>
        <v>February</v>
      </c>
      <c r="G557" s="1" t="str">
        <f t="shared" si="33"/>
        <v>2020</v>
      </c>
      <c r="H557" s="1" t="str">
        <f t="shared" si="34"/>
        <v>Wednesday</v>
      </c>
      <c r="I557" s="1" t="str">
        <f t="shared" si="35"/>
        <v>26</v>
      </c>
      <c r="J557" t="s">
        <v>30</v>
      </c>
      <c r="K557" t="s">
        <v>41</v>
      </c>
      <c r="L557" t="s">
        <v>42</v>
      </c>
      <c r="M557" t="s">
        <v>18</v>
      </c>
      <c r="N557">
        <v>65</v>
      </c>
      <c r="O557">
        <v>550</v>
      </c>
      <c r="P557">
        <v>357500</v>
      </c>
      <c r="Q557">
        <v>71500</v>
      </c>
      <c r="R557">
        <v>0.2</v>
      </c>
      <c r="S557" t="s">
        <v>17</v>
      </c>
      <c r="T557" t="str">
        <f>IF(Table1[[#This Row],[Units Sold]]&gt; 700,"High Units","low Units")</f>
        <v>low Units</v>
      </c>
      <c r="U557">
        <f>SUM(Table1[[#This Row],[Operating Profit]])/SUM(Table1[Operating Profit])*100</f>
        <v>2.1527383063089604E-2</v>
      </c>
      <c r="V557">
        <f>SUM(Table1[[#This Row],[Price per Unit]]*Table1[[#This Row],[Units Sold]])</f>
        <v>35750</v>
      </c>
      <c r="W557">
        <f>SUM(Table1[[#This Row],[Total Sales]]-Table1[[#This Row],[Operating Profit]])</f>
        <v>286000</v>
      </c>
      <c r="X557">
        <f>SUM(Table1[[#This Row],[Total Sales]]-Table1[[#This Row],[Cost]])</f>
        <v>71500</v>
      </c>
      <c r="Y557">
        <f>SUM(Table1[[#This Row],[profit/loss]])/SUM(Table1[profit/loss])</f>
        <v>2.1527383063089605E-4</v>
      </c>
    </row>
    <row r="558" spans="1:25" x14ac:dyDescent="0.3">
      <c r="A558" t="s">
        <v>29</v>
      </c>
      <c r="B558" t="s">
        <v>17</v>
      </c>
      <c r="C558">
        <v>1128299</v>
      </c>
      <c r="D558" s="9">
        <v>43888</v>
      </c>
      <c r="E558" s="8" t="str">
        <f>TEXT(Table1[[#This Row],[Invoice Date]],"dd-mm-yyyy")</f>
        <v>27-02-2020</v>
      </c>
      <c r="F558" s="1" t="str">
        <f t="shared" si="32"/>
        <v>February</v>
      </c>
      <c r="G558" s="1" t="str">
        <f t="shared" si="33"/>
        <v>2020</v>
      </c>
      <c r="H558" s="1" t="str">
        <f t="shared" si="34"/>
        <v>Thursday</v>
      </c>
      <c r="I558" s="1" t="str">
        <f t="shared" si="35"/>
        <v>27</v>
      </c>
      <c r="J558" t="s">
        <v>30</v>
      </c>
      <c r="K558" t="s">
        <v>41</v>
      </c>
      <c r="L558" t="s">
        <v>42</v>
      </c>
      <c r="M558" t="s">
        <v>19</v>
      </c>
      <c r="N558">
        <v>60</v>
      </c>
      <c r="O558">
        <v>375</v>
      </c>
      <c r="P558">
        <v>225000</v>
      </c>
      <c r="Q558">
        <v>78750</v>
      </c>
      <c r="R558">
        <v>0.35</v>
      </c>
      <c r="S558" t="s">
        <v>17</v>
      </c>
      <c r="T558" t="str">
        <f>IF(Table1[[#This Row],[Units Sold]]&gt; 700,"High Units","low Units")</f>
        <v>low Units</v>
      </c>
      <c r="U558">
        <f>SUM(Table1[[#This Row],[Operating Profit]])/SUM(Table1[Operating Profit])*100</f>
        <v>2.3710229597458832E-2</v>
      </c>
      <c r="V558">
        <f>SUM(Table1[[#This Row],[Price per Unit]]*Table1[[#This Row],[Units Sold]])</f>
        <v>22500</v>
      </c>
      <c r="W558">
        <f>SUM(Table1[[#This Row],[Total Sales]]-Table1[[#This Row],[Operating Profit]])</f>
        <v>146250</v>
      </c>
      <c r="X558">
        <f>SUM(Table1[[#This Row],[Total Sales]]-Table1[[#This Row],[Cost]])</f>
        <v>78750</v>
      </c>
      <c r="Y558">
        <f>SUM(Table1[[#This Row],[profit/loss]])/SUM(Table1[profit/loss])</f>
        <v>2.3710229597458831E-4</v>
      </c>
    </row>
    <row r="559" spans="1:25" x14ac:dyDescent="0.3">
      <c r="A559" t="s">
        <v>29</v>
      </c>
      <c r="B559" t="s">
        <v>17</v>
      </c>
      <c r="C559">
        <v>1128299</v>
      </c>
      <c r="D559" s="9">
        <v>43889</v>
      </c>
      <c r="E559" s="8" t="str">
        <f>TEXT(Table1[[#This Row],[Invoice Date]],"dd-mm-yyyy")</f>
        <v>28-02-2020</v>
      </c>
      <c r="F559" s="1" t="str">
        <f t="shared" si="32"/>
        <v>February</v>
      </c>
      <c r="G559" s="1" t="str">
        <f t="shared" si="33"/>
        <v>2020</v>
      </c>
      <c r="H559" s="1" t="str">
        <f t="shared" si="34"/>
        <v>Friday</v>
      </c>
      <c r="I559" s="1" t="str">
        <f t="shared" si="35"/>
        <v>28</v>
      </c>
      <c r="J559" t="s">
        <v>30</v>
      </c>
      <c r="K559" t="s">
        <v>41</v>
      </c>
      <c r="L559" t="s">
        <v>42</v>
      </c>
      <c r="M559" t="s">
        <v>20</v>
      </c>
      <c r="N559">
        <v>60</v>
      </c>
      <c r="O559">
        <v>350</v>
      </c>
      <c r="P559">
        <v>210000</v>
      </c>
      <c r="Q559">
        <v>63000</v>
      </c>
      <c r="R559">
        <v>0.3</v>
      </c>
      <c r="S559" t="s">
        <v>17</v>
      </c>
      <c r="T559" t="str">
        <f>IF(Table1[[#This Row],[Units Sold]]&gt; 700,"High Units","low Units")</f>
        <v>low Units</v>
      </c>
      <c r="U559">
        <f>SUM(Table1[[#This Row],[Operating Profit]])/SUM(Table1[Operating Profit])*100</f>
        <v>1.8968183677967064E-2</v>
      </c>
      <c r="V559">
        <f>SUM(Table1[[#This Row],[Price per Unit]]*Table1[[#This Row],[Units Sold]])</f>
        <v>21000</v>
      </c>
      <c r="W559">
        <f>SUM(Table1[[#This Row],[Total Sales]]-Table1[[#This Row],[Operating Profit]])</f>
        <v>147000</v>
      </c>
      <c r="X559">
        <f>SUM(Table1[[#This Row],[Total Sales]]-Table1[[#This Row],[Cost]])</f>
        <v>63000</v>
      </c>
      <c r="Y559">
        <f>SUM(Table1[[#This Row],[profit/loss]])/SUM(Table1[profit/loss])</f>
        <v>1.8968183677967065E-4</v>
      </c>
    </row>
    <row r="560" spans="1:25" x14ac:dyDescent="0.3">
      <c r="A560" t="s">
        <v>29</v>
      </c>
      <c r="B560" t="s">
        <v>17</v>
      </c>
      <c r="C560">
        <v>1128299</v>
      </c>
      <c r="D560" s="9">
        <v>43891</v>
      </c>
      <c r="E560" s="8" t="str">
        <f>TEXT(Table1[[#This Row],[Invoice Date]],"dd-mm-yyyy")</f>
        <v>01-03-2020</v>
      </c>
      <c r="F560" s="1" t="str">
        <f t="shared" si="32"/>
        <v>March</v>
      </c>
      <c r="G560" s="1" t="str">
        <f t="shared" si="33"/>
        <v>2020</v>
      </c>
      <c r="H560" s="1" t="str">
        <f t="shared" si="34"/>
        <v>Sunday</v>
      </c>
      <c r="I560" s="1" t="str">
        <f t="shared" si="35"/>
        <v>01</v>
      </c>
      <c r="J560" t="s">
        <v>30</v>
      </c>
      <c r="K560" t="s">
        <v>41</v>
      </c>
      <c r="L560" t="s">
        <v>42</v>
      </c>
      <c r="M560" t="s">
        <v>21</v>
      </c>
      <c r="N560">
        <v>70</v>
      </c>
      <c r="O560">
        <v>325</v>
      </c>
      <c r="P560">
        <v>227500</v>
      </c>
      <c r="Q560">
        <v>113750</v>
      </c>
      <c r="R560">
        <v>0.5</v>
      </c>
      <c r="S560" t="s">
        <v>17</v>
      </c>
      <c r="T560" t="str">
        <f>IF(Table1[[#This Row],[Units Sold]]&gt; 700,"High Units","low Units")</f>
        <v>low Units</v>
      </c>
      <c r="U560">
        <f>SUM(Table1[[#This Row],[Operating Profit]])/SUM(Table1[Operating Profit])*100</f>
        <v>3.424810941855165E-2</v>
      </c>
      <c r="V560">
        <f>SUM(Table1[[#This Row],[Price per Unit]]*Table1[[#This Row],[Units Sold]])</f>
        <v>22750</v>
      </c>
      <c r="W560">
        <f>SUM(Table1[[#This Row],[Total Sales]]-Table1[[#This Row],[Operating Profit]])</f>
        <v>113750</v>
      </c>
      <c r="X560">
        <f>SUM(Table1[[#This Row],[Total Sales]]-Table1[[#This Row],[Cost]])</f>
        <v>113750</v>
      </c>
      <c r="Y560">
        <f>SUM(Table1[[#This Row],[profit/loss]])/SUM(Table1[profit/loss])</f>
        <v>3.4248109418551649E-4</v>
      </c>
    </row>
    <row r="561" spans="1:25" x14ac:dyDescent="0.3">
      <c r="A561" t="s">
        <v>29</v>
      </c>
      <c r="B561" t="s">
        <v>17</v>
      </c>
      <c r="C561">
        <v>1128299</v>
      </c>
      <c r="D561" s="9">
        <v>43892</v>
      </c>
      <c r="E561" s="8" t="str">
        <f>TEXT(Table1[[#This Row],[Invoice Date]],"dd-mm-yyyy")</f>
        <v>02-03-2020</v>
      </c>
      <c r="F561" s="1" t="str">
        <f t="shared" si="32"/>
        <v>March</v>
      </c>
      <c r="G561" s="1" t="str">
        <f t="shared" si="33"/>
        <v>2020</v>
      </c>
      <c r="H561" s="1" t="str">
        <f t="shared" si="34"/>
        <v>Monday</v>
      </c>
      <c r="I561" s="1" t="str">
        <f t="shared" si="35"/>
        <v>02</v>
      </c>
      <c r="J561" t="s">
        <v>30</v>
      </c>
      <c r="K561" t="s">
        <v>41</v>
      </c>
      <c r="L561" t="s">
        <v>42</v>
      </c>
      <c r="M561" t="s">
        <v>22</v>
      </c>
      <c r="N561">
        <v>75</v>
      </c>
      <c r="O561">
        <v>375</v>
      </c>
      <c r="P561">
        <v>281250</v>
      </c>
      <c r="Q561">
        <v>42188</v>
      </c>
      <c r="R561">
        <v>0.15</v>
      </c>
      <c r="S561" t="s">
        <v>17</v>
      </c>
      <c r="T561" t="str">
        <f>IF(Table1[[#This Row],[Units Sold]]&gt; 700,"High Units","low Units")</f>
        <v>low Units</v>
      </c>
      <c r="U561">
        <f>SUM(Table1[[#This Row],[Operating Profit]])/SUM(Table1[Operating Profit])*100</f>
        <v>1.2702059254064674E-2</v>
      </c>
      <c r="V561">
        <f>SUM(Table1[[#This Row],[Price per Unit]]*Table1[[#This Row],[Units Sold]])</f>
        <v>28125</v>
      </c>
      <c r="W561">
        <f>SUM(Table1[[#This Row],[Total Sales]]-Table1[[#This Row],[Operating Profit]])</f>
        <v>239062</v>
      </c>
      <c r="X561">
        <f>SUM(Table1[[#This Row],[Total Sales]]-Table1[[#This Row],[Cost]])</f>
        <v>42188</v>
      </c>
      <c r="Y561">
        <f>SUM(Table1[[#This Row],[profit/loss]])/SUM(Table1[profit/loss])</f>
        <v>1.2702059254064674E-4</v>
      </c>
    </row>
    <row r="562" spans="1:25" x14ac:dyDescent="0.3">
      <c r="A562" t="s">
        <v>29</v>
      </c>
      <c r="B562" t="s">
        <v>17</v>
      </c>
      <c r="C562">
        <v>1128299</v>
      </c>
      <c r="D562" s="9">
        <v>43893</v>
      </c>
      <c r="E562" s="8" t="str">
        <f>TEXT(Table1[[#This Row],[Invoice Date]],"dd-mm-yyyy")</f>
        <v>03-03-2020</v>
      </c>
      <c r="F562" s="1" t="str">
        <f t="shared" si="32"/>
        <v>March</v>
      </c>
      <c r="G562" s="1" t="str">
        <f t="shared" si="33"/>
        <v>2020</v>
      </c>
      <c r="H562" s="1" t="str">
        <f t="shared" si="34"/>
        <v>Tuesday</v>
      </c>
      <c r="I562" s="1" t="str">
        <f t="shared" si="35"/>
        <v>03</v>
      </c>
      <c r="J562" t="s">
        <v>30</v>
      </c>
      <c r="K562" t="s">
        <v>41</v>
      </c>
      <c r="L562" t="s">
        <v>42</v>
      </c>
      <c r="M562" t="s">
        <v>16</v>
      </c>
      <c r="N562">
        <v>60</v>
      </c>
      <c r="O562">
        <v>575</v>
      </c>
      <c r="P562">
        <v>345000</v>
      </c>
      <c r="Q562">
        <v>120750</v>
      </c>
      <c r="R562">
        <v>0.35</v>
      </c>
      <c r="S562" t="s">
        <v>17</v>
      </c>
      <c r="T562" t="str">
        <f>IF(Table1[[#This Row],[Units Sold]]&gt; 700,"High Units","low Units")</f>
        <v>low Units</v>
      </c>
      <c r="U562">
        <f>SUM(Table1[[#This Row],[Operating Profit]])/SUM(Table1[Operating Profit])*100</f>
        <v>3.635568538277021E-2</v>
      </c>
      <c r="V562">
        <f>SUM(Table1[[#This Row],[Price per Unit]]*Table1[[#This Row],[Units Sold]])</f>
        <v>34500</v>
      </c>
      <c r="W562">
        <f>SUM(Table1[[#This Row],[Total Sales]]-Table1[[#This Row],[Operating Profit]])</f>
        <v>224250</v>
      </c>
      <c r="X562">
        <f>SUM(Table1[[#This Row],[Total Sales]]-Table1[[#This Row],[Cost]])</f>
        <v>120750</v>
      </c>
      <c r="Y562">
        <f>SUM(Table1[[#This Row],[profit/loss]])/SUM(Table1[profit/loss])</f>
        <v>3.6355685382770208E-4</v>
      </c>
    </row>
    <row r="563" spans="1:25" x14ac:dyDescent="0.3">
      <c r="A563" t="s">
        <v>29</v>
      </c>
      <c r="B563" t="s">
        <v>17</v>
      </c>
      <c r="C563">
        <v>1128299</v>
      </c>
      <c r="D563" s="9">
        <v>43894</v>
      </c>
      <c r="E563" s="8" t="str">
        <f>TEXT(Table1[[#This Row],[Invoice Date]],"dd-mm-yyyy")</f>
        <v>04-03-2020</v>
      </c>
      <c r="F563" s="1" t="str">
        <f t="shared" si="32"/>
        <v>March</v>
      </c>
      <c r="G563" s="1" t="str">
        <f t="shared" si="33"/>
        <v>2020</v>
      </c>
      <c r="H563" s="1" t="str">
        <f t="shared" si="34"/>
        <v>Wednesday</v>
      </c>
      <c r="I563" s="1" t="str">
        <f t="shared" si="35"/>
        <v>04</v>
      </c>
      <c r="J563" t="s">
        <v>30</v>
      </c>
      <c r="K563" t="s">
        <v>41</v>
      </c>
      <c r="L563" t="s">
        <v>42</v>
      </c>
      <c r="M563" t="s">
        <v>18</v>
      </c>
      <c r="N563">
        <v>65</v>
      </c>
      <c r="O563">
        <v>575</v>
      </c>
      <c r="P563">
        <v>373750</v>
      </c>
      <c r="Q563">
        <v>74750</v>
      </c>
      <c r="R563">
        <v>0.2</v>
      </c>
      <c r="S563" t="s">
        <v>17</v>
      </c>
      <c r="T563" t="str">
        <f>IF(Table1[[#This Row],[Units Sold]]&gt; 700,"High Units","low Units")</f>
        <v>low Units</v>
      </c>
      <c r="U563">
        <f>SUM(Table1[[#This Row],[Operating Profit]])/SUM(Table1[Operating Profit])*100</f>
        <v>2.2505900475048225E-2</v>
      </c>
      <c r="V563">
        <f>SUM(Table1[[#This Row],[Price per Unit]]*Table1[[#This Row],[Units Sold]])</f>
        <v>37375</v>
      </c>
      <c r="W563">
        <f>SUM(Table1[[#This Row],[Total Sales]]-Table1[[#This Row],[Operating Profit]])</f>
        <v>299000</v>
      </c>
      <c r="X563">
        <f>SUM(Table1[[#This Row],[Total Sales]]-Table1[[#This Row],[Cost]])</f>
        <v>74750</v>
      </c>
      <c r="Y563">
        <f>SUM(Table1[[#This Row],[profit/loss]])/SUM(Table1[profit/loss])</f>
        <v>2.2505900475048224E-4</v>
      </c>
    </row>
    <row r="564" spans="1:25" x14ac:dyDescent="0.3">
      <c r="A564" t="s">
        <v>29</v>
      </c>
      <c r="B564" t="s">
        <v>17</v>
      </c>
      <c r="C564">
        <v>1128299</v>
      </c>
      <c r="D564" s="9">
        <v>43895</v>
      </c>
      <c r="E564" s="8" t="str">
        <f>TEXT(Table1[[#This Row],[Invoice Date]],"dd-mm-yyyy")</f>
        <v>05-03-2020</v>
      </c>
      <c r="F564" s="1" t="str">
        <f t="shared" si="32"/>
        <v>March</v>
      </c>
      <c r="G564" s="1" t="str">
        <f t="shared" si="33"/>
        <v>2020</v>
      </c>
      <c r="H564" s="1" t="str">
        <f t="shared" si="34"/>
        <v>Thursday</v>
      </c>
      <c r="I564" s="1" t="str">
        <f t="shared" si="35"/>
        <v>05</v>
      </c>
      <c r="J564" t="s">
        <v>30</v>
      </c>
      <c r="K564" t="s">
        <v>41</v>
      </c>
      <c r="L564" t="s">
        <v>42</v>
      </c>
      <c r="M564" t="s">
        <v>19</v>
      </c>
      <c r="N564">
        <v>60</v>
      </c>
      <c r="O564">
        <v>425</v>
      </c>
      <c r="P564">
        <v>255000</v>
      </c>
      <c r="Q564">
        <v>89250</v>
      </c>
      <c r="R564">
        <v>0.35</v>
      </c>
      <c r="S564" t="s">
        <v>17</v>
      </c>
      <c r="T564" t="str">
        <f>IF(Table1[[#This Row],[Units Sold]]&gt; 700,"High Units","low Units")</f>
        <v>low Units</v>
      </c>
      <c r="U564">
        <f>SUM(Table1[[#This Row],[Operating Profit]])/SUM(Table1[Operating Profit])*100</f>
        <v>2.6871593543786675E-2</v>
      </c>
      <c r="V564">
        <f>SUM(Table1[[#This Row],[Price per Unit]]*Table1[[#This Row],[Units Sold]])</f>
        <v>25500</v>
      </c>
      <c r="W564">
        <f>SUM(Table1[[#This Row],[Total Sales]]-Table1[[#This Row],[Operating Profit]])</f>
        <v>165750</v>
      </c>
      <c r="X564">
        <f>SUM(Table1[[#This Row],[Total Sales]]-Table1[[#This Row],[Cost]])</f>
        <v>89250</v>
      </c>
      <c r="Y564">
        <f>SUM(Table1[[#This Row],[profit/loss]])/SUM(Table1[profit/loss])</f>
        <v>2.6871593543786675E-4</v>
      </c>
    </row>
    <row r="565" spans="1:25" x14ac:dyDescent="0.3">
      <c r="A565" t="s">
        <v>29</v>
      </c>
      <c r="B565" t="s">
        <v>17</v>
      </c>
      <c r="C565">
        <v>1128299</v>
      </c>
      <c r="D565" s="9">
        <v>43896</v>
      </c>
      <c r="E565" s="8" t="str">
        <f>TEXT(Table1[[#This Row],[Invoice Date]],"dd-mm-yyyy")</f>
        <v>06-03-2020</v>
      </c>
      <c r="F565" s="1" t="str">
        <f t="shared" si="32"/>
        <v>March</v>
      </c>
      <c r="G565" s="1" t="str">
        <f t="shared" si="33"/>
        <v>2020</v>
      </c>
      <c r="H565" s="1" t="str">
        <f t="shared" si="34"/>
        <v>Friday</v>
      </c>
      <c r="I565" s="1" t="str">
        <f t="shared" si="35"/>
        <v>06</v>
      </c>
      <c r="J565" t="s">
        <v>30</v>
      </c>
      <c r="K565" t="s">
        <v>41</v>
      </c>
      <c r="L565" t="s">
        <v>42</v>
      </c>
      <c r="M565" t="s">
        <v>20</v>
      </c>
      <c r="N565">
        <v>60</v>
      </c>
      <c r="O565">
        <v>400</v>
      </c>
      <c r="P565">
        <v>240000</v>
      </c>
      <c r="Q565">
        <v>72000</v>
      </c>
      <c r="R565">
        <v>0.3</v>
      </c>
      <c r="S565" t="s">
        <v>17</v>
      </c>
      <c r="T565" t="str">
        <f>IF(Table1[[#This Row],[Units Sold]]&gt; 700,"High Units","low Units")</f>
        <v>low Units</v>
      </c>
      <c r="U565">
        <f>SUM(Table1[[#This Row],[Operating Profit]])/SUM(Table1[Operating Profit])*100</f>
        <v>2.1677924203390934E-2</v>
      </c>
      <c r="V565">
        <f>SUM(Table1[[#This Row],[Price per Unit]]*Table1[[#This Row],[Units Sold]])</f>
        <v>24000</v>
      </c>
      <c r="W565">
        <f>SUM(Table1[[#This Row],[Total Sales]]-Table1[[#This Row],[Operating Profit]])</f>
        <v>168000</v>
      </c>
      <c r="X565">
        <f>SUM(Table1[[#This Row],[Total Sales]]-Table1[[#This Row],[Cost]])</f>
        <v>72000</v>
      </c>
      <c r="Y565">
        <f>SUM(Table1[[#This Row],[profit/loss]])/SUM(Table1[profit/loss])</f>
        <v>2.1677924203390933E-4</v>
      </c>
    </row>
    <row r="566" spans="1:25" x14ac:dyDescent="0.3">
      <c r="A566" t="s">
        <v>29</v>
      </c>
      <c r="B566" t="s">
        <v>17</v>
      </c>
      <c r="C566">
        <v>1128299</v>
      </c>
      <c r="D566" s="9">
        <v>43897</v>
      </c>
      <c r="E566" s="8" t="str">
        <f>TEXT(Table1[[#This Row],[Invoice Date]],"dd-mm-yyyy")</f>
        <v>07-03-2020</v>
      </c>
      <c r="F566" s="1" t="str">
        <f t="shared" si="32"/>
        <v>March</v>
      </c>
      <c r="G566" s="1" t="str">
        <f t="shared" si="33"/>
        <v>2020</v>
      </c>
      <c r="H566" s="1" t="str">
        <f t="shared" si="34"/>
        <v>Saturday</v>
      </c>
      <c r="I566" s="1" t="str">
        <f t="shared" si="35"/>
        <v>07</v>
      </c>
      <c r="J566" t="s">
        <v>30</v>
      </c>
      <c r="K566" t="s">
        <v>41</v>
      </c>
      <c r="L566" t="s">
        <v>42</v>
      </c>
      <c r="M566" t="s">
        <v>21</v>
      </c>
      <c r="N566">
        <v>70</v>
      </c>
      <c r="O566">
        <v>350</v>
      </c>
      <c r="P566">
        <v>245000</v>
      </c>
      <c r="Q566">
        <v>122500</v>
      </c>
      <c r="R566">
        <v>0.5</v>
      </c>
      <c r="S566" t="s">
        <v>17</v>
      </c>
      <c r="T566" t="str">
        <f>IF(Table1[[#This Row],[Units Sold]]&gt; 700,"High Units","low Units")</f>
        <v>low Units</v>
      </c>
      <c r="U566">
        <f>SUM(Table1[[#This Row],[Operating Profit]])/SUM(Table1[Operating Profit])*100</f>
        <v>3.6882579373824852E-2</v>
      </c>
      <c r="V566">
        <f>SUM(Table1[[#This Row],[Price per Unit]]*Table1[[#This Row],[Units Sold]])</f>
        <v>24500</v>
      </c>
      <c r="W566">
        <f>SUM(Table1[[#This Row],[Total Sales]]-Table1[[#This Row],[Operating Profit]])</f>
        <v>122500</v>
      </c>
      <c r="X566">
        <f>SUM(Table1[[#This Row],[Total Sales]]-Table1[[#This Row],[Cost]])</f>
        <v>122500</v>
      </c>
      <c r="Y566">
        <f>SUM(Table1[[#This Row],[profit/loss]])/SUM(Table1[profit/loss])</f>
        <v>3.688257937382485E-4</v>
      </c>
    </row>
    <row r="567" spans="1:25" x14ac:dyDescent="0.3">
      <c r="A567" t="s">
        <v>29</v>
      </c>
      <c r="B567" t="s">
        <v>17</v>
      </c>
      <c r="C567">
        <v>1128299</v>
      </c>
      <c r="D567" s="9">
        <v>43898</v>
      </c>
      <c r="E567" s="8" t="str">
        <f>TEXT(Table1[[#This Row],[Invoice Date]],"dd-mm-yyyy")</f>
        <v>08-03-2020</v>
      </c>
      <c r="F567" s="1" t="str">
        <f t="shared" si="32"/>
        <v>March</v>
      </c>
      <c r="G567" s="1" t="str">
        <f t="shared" si="33"/>
        <v>2020</v>
      </c>
      <c r="H567" s="1" t="str">
        <f t="shared" si="34"/>
        <v>Sunday</v>
      </c>
      <c r="I567" s="1" t="str">
        <f t="shared" si="35"/>
        <v>08</v>
      </c>
      <c r="J567" t="s">
        <v>30</v>
      </c>
      <c r="K567" t="s">
        <v>41</v>
      </c>
      <c r="L567" t="s">
        <v>42</v>
      </c>
      <c r="M567" t="s">
        <v>22</v>
      </c>
      <c r="N567">
        <v>75</v>
      </c>
      <c r="O567">
        <v>475</v>
      </c>
      <c r="P567">
        <v>356250</v>
      </c>
      <c r="Q567">
        <v>53438</v>
      </c>
      <c r="R567">
        <v>0.15</v>
      </c>
      <c r="S567" t="s">
        <v>17</v>
      </c>
      <c r="T567" t="str">
        <f>IF(Table1[[#This Row],[Units Sold]]&gt; 700,"High Units","low Units")</f>
        <v>low Units</v>
      </c>
      <c r="U567">
        <f>SUM(Table1[[#This Row],[Operating Profit]])/SUM(Table1[Operating Profit])*100</f>
        <v>1.6089234910844508E-2</v>
      </c>
      <c r="V567">
        <f>SUM(Table1[[#This Row],[Price per Unit]]*Table1[[#This Row],[Units Sold]])</f>
        <v>35625</v>
      </c>
      <c r="W567">
        <f>SUM(Table1[[#This Row],[Total Sales]]-Table1[[#This Row],[Operating Profit]])</f>
        <v>302812</v>
      </c>
      <c r="X567">
        <f>SUM(Table1[[#This Row],[Total Sales]]-Table1[[#This Row],[Cost]])</f>
        <v>53438</v>
      </c>
      <c r="Y567">
        <f>SUM(Table1[[#This Row],[profit/loss]])/SUM(Table1[profit/loss])</f>
        <v>1.6089234910844508E-4</v>
      </c>
    </row>
    <row r="568" spans="1:25" x14ac:dyDescent="0.3">
      <c r="A568" t="s">
        <v>29</v>
      </c>
      <c r="B568" t="s">
        <v>17</v>
      </c>
      <c r="C568">
        <v>1128299</v>
      </c>
      <c r="D568" s="9">
        <v>43899</v>
      </c>
      <c r="E568" s="8" t="str">
        <f>TEXT(Table1[[#This Row],[Invoice Date]],"dd-mm-yyyy")</f>
        <v>09-03-2020</v>
      </c>
      <c r="F568" s="1" t="str">
        <f t="shared" si="32"/>
        <v>March</v>
      </c>
      <c r="G568" s="1" t="str">
        <f t="shared" si="33"/>
        <v>2020</v>
      </c>
      <c r="H568" s="1" t="str">
        <f t="shared" si="34"/>
        <v>Monday</v>
      </c>
      <c r="I568" s="1" t="str">
        <f t="shared" si="35"/>
        <v>09</v>
      </c>
      <c r="J568" t="s">
        <v>30</v>
      </c>
      <c r="K568" t="s">
        <v>41</v>
      </c>
      <c r="L568" t="s">
        <v>42</v>
      </c>
      <c r="M568" t="s">
        <v>16</v>
      </c>
      <c r="N568">
        <v>60</v>
      </c>
      <c r="O568">
        <v>675</v>
      </c>
      <c r="P568">
        <v>405000</v>
      </c>
      <c r="Q568">
        <v>141750</v>
      </c>
      <c r="R568">
        <v>0.35</v>
      </c>
      <c r="S568" t="s">
        <v>17</v>
      </c>
      <c r="T568" t="str">
        <f>IF(Table1[[#This Row],[Units Sold]]&gt; 700,"High Units","low Units")</f>
        <v>low Units</v>
      </c>
      <c r="U568">
        <f>SUM(Table1[[#This Row],[Operating Profit]])/SUM(Table1[Operating Profit])*100</f>
        <v>4.2678413275425896E-2</v>
      </c>
      <c r="V568">
        <f>SUM(Table1[[#This Row],[Price per Unit]]*Table1[[#This Row],[Units Sold]])</f>
        <v>40500</v>
      </c>
      <c r="W568">
        <f>SUM(Table1[[#This Row],[Total Sales]]-Table1[[#This Row],[Operating Profit]])</f>
        <v>263250</v>
      </c>
      <c r="X568">
        <f>SUM(Table1[[#This Row],[Total Sales]]-Table1[[#This Row],[Cost]])</f>
        <v>141750</v>
      </c>
      <c r="Y568">
        <f>SUM(Table1[[#This Row],[profit/loss]])/SUM(Table1[profit/loss])</f>
        <v>4.2678413275425896E-4</v>
      </c>
    </row>
    <row r="569" spans="1:25" x14ac:dyDescent="0.3">
      <c r="A569" t="s">
        <v>29</v>
      </c>
      <c r="B569" t="s">
        <v>17</v>
      </c>
      <c r="C569">
        <v>1128299</v>
      </c>
      <c r="D569" s="9">
        <v>43900</v>
      </c>
      <c r="E569" s="8" t="str">
        <f>TEXT(Table1[[#This Row],[Invoice Date]],"dd-mm-yyyy")</f>
        <v>10-03-2020</v>
      </c>
      <c r="F569" s="1" t="str">
        <f t="shared" si="32"/>
        <v>March</v>
      </c>
      <c r="G569" s="1" t="str">
        <f t="shared" si="33"/>
        <v>2020</v>
      </c>
      <c r="H569" s="1" t="str">
        <f t="shared" si="34"/>
        <v>Tuesday</v>
      </c>
      <c r="I569" s="1" t="str">
        <f t="shared" si="35"/>
        <v>10</v>
      </c>
      <c r="J569" t="s">
        <v>30</v>
      </c>
      <c r="K569" t="s">
        <v>41</v>
      </c>
      <c r="L569" t="s">
        <v>42</v>
      </c>
      <c r="M569" t="s">
        <v>18</v>
      </c>
      <c r="N569">
        <v>65</v>
      </c>
      <c r="O569">
        <v>675</v>
      </c>
      <c r="P569">
        <v>438750</v>
      </c>
      <c r="Q569">
        <v>87750</v>
      </c>
      <c r="R569">
        <v>0.2</v>
      </c>
      <c r="S569" t="s">
        <v>17</v>
      </c>
      <c r="T569" t="str">
        <f>IF(Table1[[#This Row],[Units Sold]]&gt; 700,"High Units","low Units")</f>
        <v>low Units</v>
      </c>
      <c r="U569">
        <f>SUM(Table1[[#This Row],[Operating Profit]])/SUM(Table1[Operating Profit])*100</f>
        <v>2.6419970122882698E-2</v>
      </c>
      <c r="V569">
        <f>SUM(Table1[[#This Row],[Price per Unit]]*Table1[[#This Row],[Units Sold]])</f>
        <v>43875</v>
      </c>
      <c r="W569">
        <f>SUM(Table1[[#This Row],[Total Sales]]-Table1[[#This Row],[Operating Profit]])</f>
        <v>351000</v>
      </c>
      <c r="X569">
        <f>SUM(Table1[[#This Row],[Total Sales]]-Table1[[#This Row],[Cost]])</f>
        <v>87750</v>
      </c>
      <c r="Y569">
        <f>SUM(Table1[[#This Row],[profit/loss]])/SUM(Table1[profit/loss])</f>
        <v>2.6419970122882697E-4</v>
      </c>
    </row>
    <row r="570" spans="1:25" x14ac:dyDescent="0.3">
      <c r="A570" t="s">
        <v>29</v>
      </c>
      <c r="B570" t="s">
        <v>17</v>
      </c>
      <c r="C570">
        <v>1128299</v>
      </c>
      <c r="D570" s="9">
        <v>43901</v>
      </c>
      <c r="E570" s="8" t="str">
        <f>TEXT(Table1[[#This Row],[Invoice Date]],"dd-mm-yyyy")</f>
        <v>11-03-2020</v>
      </c>
      <c r="F570" s="1" t="str">
        <f t="shared" si="32"/>
        <v>March</v>
      </c>
      <c r="G570" s="1" t="str">
        <f t="shared" si="33"/>
        <v>2020</v>
      </c>
      <c r="H570" s="1" t="str">
        <f t="shared" si="34"/>
        <v>Wednesday</v>
      </c>
      <c r="I570" s="1" t="str">
        <f t="shared" si="35"/>
        <v>11</v>
      </c>
      <c r="J570" t="s">
        <v>30</v>
      </c>
      <c r="K570" t="s">
        <v>41</v>
      </c>
      <c r="L570" t="s">
        <v>42</v>
      </c>
      <c r="M570" t="s">
        <v>19</v>
      </c>
      <c r="N570">
        <v>60</v>
      </c>
      <c r="O570">
        <v>475</v>
      </c>
      <c r="P570">
        <v>285000</v>
      </c>
      <c r="Q570">
        <v>99750</v>
      </c>
      <c r="R570">
        <v>0.35</v>
      </c>
      <c r="S570" t="s">
        <v>17</v>
      </c>
      <c r="T570" t="str">
        <f>IF(Table1[[#This Row],[Units Sold]]&gt; 700,"High Units","low Units")</f>
        <v>low Units</v>
      </c>
      <c r="U570">
        <f>SUM(Table1[[#This Row],[Operating Profit]])/SUM(Table1[Operating Profit])*100</f>
        <v>3.0032957490114521E-2</v>
      </c>
      <c r="V570">
        <f>SUM(Table1[[#This Row],[Price per Unit]]*Table1[[#This Row],[Units Sold]])</f>
        <v>28500</v>
      </c>
      <c r="W570">
        <f>SUM(Table1[[#This Row],[Total Sales]]-Table1[[#This Row],[Operating Profit]])</f>
        <v>185250</v>
      </c>
      <c r="X570">
        <f>SUM(Table1[[#This Row],[Total Sales]]-Table1[[#This Row],[Cost]])</f>
        <v>99750</v>
      </c>
      <c r="Y570">
        <f>SUM(Table1[[#This Row],[profit/loss]])/SUM(Table1[profit/loss])</f>
        <v>3.0032957490114519E-4</v>
      </c>
    </row>
    <row r="571" spans="1:25" x14ac:dyDescent="0.3">
      <c r="A571" t="s">
        <v>29</v>
      </c>
      <c r="B571" t="s">
        <v>17</v>
      </c>
      <c r="C571">
        <v>1128299</v>
      </c>
      <c r="D571" s="9">
        <v>43902</v>
      </c>
      <c r="E571" s="8" t="str">
        <f>TEXT(Table1[[#This Row],[Invoice Date]],"dd-mm-yyyy")</f>
        <v>12-03-2020</v>
      </c>
      <c r="F571" s="1" t="str">
        <f t="shared" si="32"/>
        <v>March</v>
      </c>
      <c r="G571" s="1" t="str">
        <f t="shared" si="33"/>
        <v>2020</v>
      </c>
      <c r="H571" s="1" t="str">
        <f t="shared" si="34"/>
        <v>Thursday</v>
      </c>
      <c r="I571" s="1" t="str">
        <f t="shared" si="35"/>
        <v>12</v>
      </c>
      <c r="J571" t="s">
        <v>30</v>
      </c>
      <c r="K571" t="s">
        <v>41</v>
      </c>
      <c r="L571" t="s">
        <v>42</v>
      </c>
      <c r="M571" t="s">
        <v>20</v>
      </c>
      <c r="N571">
        <v>60</v>
      </c>
      <c r="O571">
        <v>475</v>
      </c>
      <c r="P571">
        <v>285000</v>
      </c>
      <c r="Q571">
        <v>85500</v>
      </c>
      <c r="R571">
        <v>0.3</v>
      </c>
      <c r="S571" t="s">
        <v>17</v>
      </c>
      <c r="T571" t="str">
        <f>IF(Table1[[#This Row],[Units Sold]]&gt; 700,"High Units","low Units")</f>
        <v>low Units</v>
      </c>
      <c r="U571">
        <f>SUM(Table1[[#This Row],[Operating Profit]])/SUM(Table1[Operating Profit])*100</f>
        <v>2.5742534991526733E-2</v>
      </c>
      <c r="V571">
        <f>SUM(Table1[[#This Row],[Price per Unit]]*Table1[[#This Row],[Units Sold]])</f>
        <v>28500</v>
      </c>
      <c r="W571">
        <f>SUM(Table1[[#This Row],[Total Sales]]-Table1[[#This Row],[Operating Profit]])</f>
        <v>199500</v>
      </c>
      <c r="X571">
        <f>SUM(Table1[[#This Row],[Total Sales]]-Table1[[#This Row],[Cost]])</f>
        <v>85500</v>
      </c>
      <c r="Y571">
        <f>SUM(Table1[[#This Row],[profit/loss]])/SUM(Table1[profit/loss])</f>
        <v>2.5742534991526732E-4</v>
      </c>
    </row>
    <row r="572" spans="1:25" x14ac:dyDescent="0.3">
      <c r="A572" t="s">
        <v>29</v>
      </c>
      <c r="B572" t="s">
        <v>17</v>
      </c>
      <c r="C572">
        <v>1128299</v>
      </c>
      <c r="D572" s="9">
        <v>43903</v>
      </c>
      <c r="E572" s="8" t="str">
        <f>TEXT(Table1[[#This Row],[Invoice Date]],"dd-mm-yyyy")</f>
        <v>13-03-2020</v>
      </c>
      <c r="F572" s="1" t="str">
        <f t="shared" si="32"/>
        <v>March</v>
      </c>
      <c r="G572" s="1" t="str">
        <f t="shared" si="33"/>
        <v>2020</v>
      </c>
      <c r="H572" s="1" t="str">
        <f t="shared" si="34"/>
        <v>Friday</v>
      </c>
      <c r="I572" s="1" t="str">
        <f t="shared" si="35"/>
        <v>13</v>
      </c>
      <c r="J572" t="s">
        <v>30</v>
      </c>
      <c r="K572" t="s">
        <v>41</v>
      </c>
      <c r="L572" t="s">
        <v>42</v>
      </c>
      <c r="M572" t="s">
        <v>21</v>
      </c>
      <c r="N572">
        <v>70</v>
      </c>
      <c r="O572">
        <v>400</v>
      </c>
      <c r="P572">
        <v>280000</v>
      </c>
      <c r="Q572">
        <v>140000</v>
      </c>
      <c r="R572">
        <v>0.5</v>
      </c>
      <c r="S572" t="s">
        <v>17</v>
      </c>
      <c r="T572" t="str">
        <f>IF(Table1[[#This Row],[Units Sold]]&gt; 700,"High Units","low Units")</f>
        <v>low Units</v>
      </c>
      <c r="U572">
        <f>SUM(Table1[[#This Row],[Operating Profit]])/SUM(Table1[Operating Profit])*100</f>
        <v>4.2151519284371261E-2</v>
      </c>
      <c r="V572">
        <f>SUM(Table1[[#This Row],[Price per Unit]]*Table1[[#This Row],[Units Sold]])</f>
        <v>28000</v>
      </c>
      <c r="W572">
        <f>SUM(Table1[[#This Row],[Total Sales]]-Table1[[#This Row],[Operating Profit]])</f>
        <v>140000</v>
      </c>
      <c r="X572">
        <f>SUM(Table1[[#This Row],[Total Sales]]-Table1[[#This Row],[Cost]])</f>
        <v>140000</v>
      </c>
      <c r="Y572">
        <f>SUM(Table1[[#This Row],[profit/loss]])/SUM(Table1[profit/loss])</f>
        <v>4.2151519284371259E-4</v>
      </c>
    </row>
    <row r="573" spans="1:25" x14ac:dyDescent="0.3">
      <c r="A573" t="s">
        <v>29</v>
      </c>
      <c r="B573" t="s">
        <v>17</v>
      </c>
      <c r="C573">
        <v>1128299</v>
      </c>
      <c r="D573" s="9">
        <v>43904</v>
      </c>
      <c r="E573" s="8" t="str">
        <f>TEXT(Table1[[#This Row],[Invoice Date]],"dd-mm-yyyy")</f>
        <v>14-03-2020</v>
      </c>
      <c r="F573" s="1" t="str">
        <f t="shared" si="32"/>
        <v>March</v>
      </c>
      <c r="G573" s="1" t="str">
        <f t="shared" si="33"/>
        <v>2020</v>
      </c>
      <c r="H573" s="1" t="str">
        <f t="shared" si="34"/>
        <v>Saturday</v>
      </c>
      <c r="I573" s="1" t="str">
        <f t="shared" si="35"/>
        <v>14</v>
      </c>
      <c r="J573" t="s">
        <v>30</v>
      </c>
      <c r="K573" t="s">
        <v>41</v>
      </c>
      <c r="L573" t="s">
        <v>42</v>
      </c>
      <c r="M573" t="s">
        <v>22</v>
      </c>
      <c r="N573">
        <v>75</v>
      </c>
      <c r="O573">
        <v>500</v>
      </c>
      <c r="P573">
        <v>375000</v>
      </c>
      <c r="Q573">
        <v>56250</v>
      </c>
      <c r="R573">
        <v>0.15</v>
      </c>
      <c r="S573" t="s">
        <v>17</v>
      </c>
      <c r="T573" t="str">
        <f>IF(Table1[[#This Row],[Units Sold]]&gt; 700,"High Units","low Units")</f>
        <v>low Units</v>
      </c>
      <c r="U573">
        <f>SUM(Table1[[#This Row],[Operating Profit]])/SUM(Table1[Operating Profit])*100</f>
        <v>1.6935878283899163E-2</v>
      </c>
      <c r="V573">
        <f>SUM(Table1[[#This Row],[Price per Unit]]*Table1[[#This Row],[Units Sold]])</f>
        <v>37500</v>
      </c>
      <c r="W573">
        <f>SUM(Table1[[#This Row],[Total Sales]]-Table1[[#This Row],[Operating Profit]])</f>
        <v>318750</v>
      </c>
      <c r="X573">
        <f>SUM(Table1[[#This Row],[Total Sales]]-Table1[[#This Row],[Cost]])</f>
        <v>56250</v>
      </c>
      <c r="Y573">
        <f>SUM(Table1[[#This Row],[profit/loss]])/SUM(Table1[profit/loss])</f>
        <v>1.6935878283899164E-4</v>
      </c>
    </row>
    <row r="574" spans="1:25" x14ac:dyDescent="0.3">
      <c r="A574" t="s">
        <v>29</v>
      </c>
      <c r="B574" t="s">
        <v>17</v>
      </c>
      <c r="C574">
        <v>1128299</v>
      </c>
      <c r="D574" s="9">
        <v>43905</v>
      </c>
      <c r="E574" s="8" t="str">
        <f>TEXT(Table1[[#This Row],[Invoice Date]],"dd-mm-yyyy")</f>
        <v>15-03-2020</v>
      </c>
      <c r="F574" s="1" t="str">
        <f t="shared" si="32"/>
        <v>March</v>
      </c>
      <c r="G574" s="1" t="str">
        <f t="shared" si="33"/>
        <v>2020</v>
      </c>
      <c r="H574" s="1" t="str">
        <f t="shared" si="34"/>
        <v>Sunday</v>
      </c>
      <c r="I574" s="1" t="str">
        <f t="shared" si="35"/>
        <v>15</v>
      </c>
      <c r="J574" t="s">
        <v>30</v>
      </c>
      <c r="K574" t="s">
        <v>41</v>
      </c>
      <c r="L574" t="s">
        <v>42</v>
      </c>
      <c r="M574" t="s">
        <v>16</v>
      </c>
      <c r="N574">
        <v>30</v>
      </c>
      <c r="O574">
        <v>425</v>
      </c>
      <c r="P574">
        <v>127500</v>
      </c>
      <c r="Q574">
        <v>44625</v>
      </c>
      <c r="R574">
        <v>0.35</v>
      </c>
      <c r="S574" t="s">
        <v>17</v>
      </c>
      <c r="T574" t="str">
        <f>IF(Table1[[#This Row],[Units Sold]]&gt; 700,"High Units","low Units")</f>
        <v>low Units</v>
      </c>
      <c r="U574">
        <f>SUM(Table1[[#This Row],[Operating Profit]])/SUM(Table1[Operating Profit])*100</f>
        <v>1.3435796771893337E-2</v>
      </c>
      <c r="V574">
        <f>SUM(Table1[[#This Row],[Price per Unit]]*Table1[[#This Row],[Units Sold]])</f>
        <v>12750</v>
      </c>
      <c r="W574">
        <f>SUM(Table1[[#This Row],[Total Sales]]-Table1[[#This Row],[Operating Profit]])</f>
        <v>82875</v>
      </c>
      <c r="X574">
        <f>SUM(Table1[[#This Row],[Total Sales]]-Table1[[#This Row],[Cost]])</f>
        <v>44625</v>
      </c>
      <c r="Y574">
        <f>SUM(Table1[[#This Row],[profit/loss]])/SUM(Table1[profit/loss])</f>
        <v>1.3435796771893338E-4</v>
      </c>
    </row>
    <row r="575" spans="1:25" x14ac:dyDescent="0.3">
      <c r="A575" t="s">
        <v>29</v>
      </c>
      <c r="B575" t="s">
        <v>17</v>
      </c>
      <c r="C575">
        <v>1128299</v>
      </c>
      <c r="D575" s="9">
        <v>43906</v>
      </c>
      <c r="E575" s="8" t="str">
        <f>TEXT(Table1[[#This Row],[Invoice Date]],"dd-mm-yyyy")</f>
        <v>16-03-2020</v>
      </c>
      <c r="F575" s="1" t="str">
        <f t="shared" si="32"/>
        <v>March</v>
      </c>
      <c r="G575" s="1" t="str">
        <f t="shared" si="33"/>
        <v>2020</v>
      </c>
      <c r="H575" s="1" t="str">
        <f t="shared" si="34"/>
        <v>Monday</v>
      </c>
      <c r="I575" s="1" t="str">
        <f t="shared" si="35"/>
        <v>16</v>
      </c>
      <c r="J575" t="s">
        <v>30</v>
      </c>
      <c r="K575" t="s">
        <v>41</v>
      </c>
      <c r="L575" t="s">
        <v>42</v>
      </c>
      <c r="M575" t="s">
        <v>18</v>
      </c>
      <c r="N575">
        <v>40</v>
      </c>
      <c r="O575">
        <v>425</v>
      </c>
      <c r="P575">
        <v>170000</v>
      </c>
      <c r="Q575">
        <v>34000</v>
      </c>
      <c r="R575">
        <v>0.2</v>
      </c>
      <c r="S575" t="s">
        <v>17</v>
      </c>
      <c r="T575" t="str">
        <f>IF(Table1[[#This Row],[Units Sold]]&gt; 700,"High Units","low Units")</f>
        <v>low Units</v>
      </c>
      <c r="U575">
        <f>SUM(Table1[[#This Row],[Operating Profit]])/SUM(Table1[Operating Profit])*100</f>
        <v>1.0236797540490164E-2</v>
      </c>
      <c r="V575">
        <f>SUM(Table1[[#This Row],[Price per Unit]]*Table1[[#This Row],[Units Sold]])</f>
        <v>17000</v>
      </c>
      <c r="W575">
        <f>SUM(Table1[[#This Row],[Total Sales]]-Table1[[#This Row],[Operating Profit]])</f>
        <v>136000</v>
      </c>
      <c r="X575">
        <f>SUM(Table1[[#This Row],[Total Sales]]-Table1[[#This Row],[Cost]])</f>
        <v>34000</v>
      </c>
      <c r="Y575">
        <f>SUM(Table1[[#This Row],[profit/loss]])/SUM(Table1[profit/loss])</f>
        <v>1.0236797540490163E-4</v>
      </c>
    </row>
    <row r="576" spans="1:25" x14ac:dyDescent="0.3">
      <c r="A576" t="s">
        <v>29</v>
      </c>
      <c r="B576" t="s">
        <v>17</v>
      </c>
      <c r="C576">
        <v>1128299</v>
      </c>
      <c r="D576" s="9">
        <v>43907</v>
      </c>
      <c r="E576" s="8" t="str">
        <f>TEXT(Table1[[#This Row],[Invoice Date]],"dd-mm-yyyy")</f>
        <v>17-03-2020</v>
      </c>
      <c r="F576" s="1" t="str">
        <f t="shared" si="32"/>
        <v>March</v>
      </c>
      <c r="G576" s="1" t="str">
        <f t="shared" si="33"/>
        <v>2020</v>
      </c>
      <c r="H576" s="1" t="str">
        <f t="shared" si="34"/>
        <v>Tuesday</v>
      </c>
      <c r="I576" s="1" t="str">
        <f t="shared" si="35"/>
        <v>17</v>
      </c>
      <c r="J576" t="s">
        <v>30</v>
      </c>
      <c r="K576" t="s">
        <v>41</v>
      </c>
      <c r="L576" t="s">
        <v>42</v>
      </c>
      <c r="M576" t="s">
        <v>19</v>
      </c>
      <c r="N576">
        <v>40</v>
      </c>
      <c r="O576">
        <v>425</v>
      </c>
      <c r="P576">
        <v>170000</v>
      </c>
      <c r="Q576">
        <v>59500</v>
      </c>
      <c r="R576">
        <v>0.35</v>
      </c>
      <c r="S576" t="s">
        <v>17</v>
      </c>
      <c r="T576" t="str">
        <f>IF(Table1[[#This Row],[Units Sold]]&gt; 700,"High Units","low Units")</f>
        <v>low Units</v>
      </c>
      <c r="U576">
        <f>SUM(Table1[[#This Row],[Operating Profit]])/SUM(Table1[Operating Profit])*100</f>
        <v>1.7914395695857784E-2</v>
      </c>
      <c r="V576">
        <f>SUM(Table1[[#This Row],[Price per Unit]]*Table1[[#This Row],[Units Sold]])</f>
        <v>17000</v>
      </c>
      <c r="W576">
        <f>SUM(Table1[[#This Row],[Total Sales]]-Table1[[#This Row],[Operating Profit]])</f>
        <v>110500</v>
      </c>
      <c r="X576">
        <f>SUM(Table1[[#This Row],[Total Sales]]-Table1[[#This Row],[Cost]])</f>
        <v>59500</v>
      </c>
      <c r="Y576">
        <f>SUM(Table1[[#This Row],[profit/loss]])/SUM(Table1[profit/loss])</f>
        <v>1.7914395695857785E-4</v>
      </c>
    </row>
    <row r="577" spans="1:25" x14ac:dyDescent="0.3">
      <c r="A577" t="s">
        <v>29</v>
      </c>
      <c r="B577" t="s">
        <v>17</v>
      </c>
      <c r="C577">
        <v>1128299</v>
      </c>
      <c r="D577" s="9">
        <v>43908</v>
      </c>
      <c r="E577" s="8" t="str">
        <f>TEXT(Table1[[#This Row],[Invoice Date]],"dd-mm-yyyy")</f>
        <v>18-03-2020</v>
      </c>
      <c r="F577" s="1" t="str">
        <f t="shared" si="32"/>
        <v>March</v>
      </c>
      <c r="G577" s="1" t="str">
        <f t="shared" si="33"/>
        <v>2020</v>
      </c>
      <c r="H577" s="1" t="str">
        <f t="shared" si="34"/>
        <v>Wednesday</v>
      </c>
      <c r="I577" s="1" t="str">
        <f t="shared" si="35"/>
        <v>18</v>
      </c>
      <c r="J577" t="s">
        <v>30</v>
      </c>
      <c r="K577" t="s">
        <v>41</v>
      </c>
      <c r="L577" t="s">
        <v>42</v>
      </c>
      <c r="M577" t="s">
        <v>20</v>
      </c>
      <c r="N577">
        <v>40</v>
      </c>
      <c r="O577">
        <v>275</v>
      </c>
      <c r="P577">
        <v>110000</v>
      </c>
      <c r="Q577">
        <v>33000</v>
      </c>
      <c r="R577">
        <v>0.3</v>
      </c>
      <c r="S577" t="s">
        <v>17</v>
      </c>
      <c r="T577" t="str">
        <f>IF(Table1[[#This Row],[Units Sold]]&gt; 700,"High Units","low Units")</f>
        <v>low Units</v>
      </c>
      <c r="U577">
        <f>SUM(Table1[[#This Row],[Operating Profit]])/SUM(Table1[Operating Profit])*100</f>
        <v>9.9357152598875103E-3</v>
      </c>
      <c r="V577">
        <f>SUM(Table1[[#This Row],[Price per Unit]]*Table1[[#This Row],[Units Sold]])</f>
        <v>11000</v>
      </c>
      <c r="W577">
        <f>SUM(Table1[[#This Row],[Total Sales]]-Table1[[#This Row],[Operating Profit]])</f>
        <v>77000</v>
      </c>
      <c r="X577">
        <f>SUM(Table1[[#This Row],[Total Sales]]-Table1[[#This Row],[Cost]])</f>
        <v>33000</v>
      </c>
      <c r="Y577">
        <f>SUM(Table1[[#This Row],[profit/loss]])/SUM(Table1[profit/loss])</f>
        <v>9.9357152598875109E-5</v>
      </c>
    </row>
    <row r="578" spans="1:25" x14ac:dyDescent="0.3">
      <c r="A578" t="s">
        <v>29</v>
      </c>
      <c r="B578" t="s">
        <v>17</v>
      </c>
      <c r="C578">
        <v>1128299</v>
      </c>
      <c r="D578" s="9">
        <v>43909</v>
      </c>
      <c r="E578" s="8" t="str">
        <f>TEXT(Table1[[#This Row],[Invoice Date]],"dd-mm-yyyy")</f>
        <v>19-03-2020</v>
      </c>
      <c r="F578" s="1" t="str">
        <f t="shared" si="32"/>
        <v>March</v>
      </c>
      <c r="G578" s="1" t="str">
        <f t="shared" si="33"/>
        <v>2020</v>
      </c>
      <c r="H578" s="1" t="str">
        <f t="shared" si="34"/>
        <v>Thursday</v>
      </c>
      <c r="I578" s="1" t="str">
        <f t="shared" si="35"/>
        <v>19</v>
      </c>
      <c r="J578" t="s">
        <v>30</v>
      </c>
      <c r="K578" t="s">
        <v>43</v>
      </c>
      <c r="L578" t="s">
        <v>44</v>
      </c>
      <c r="M578" t="s">
        <v>21</v>
      </c>
      <c r="N578">
        <v>45</v>
      </c>
      <c r="O578">
        <v>225</v>
      </c>
      <c r="P578">
        <v>101250</v>
      </c>
      <c r="Q578">
        <v>50625</v>
      </c>
      <c r="R578">
        <v>0.5</v>
      </c>
      <c r="S578" t="s">
        <v>17</v>
      </c>
      <c r="T578" t="str">
        <f>IF(Table1[[#This Row],[Units Sold]]&gt; 700,"High Units","low Units")</f>
        <v>low Units</v>
      </c>
      <c r="U578">
        <f>SUM(Table1[[#This Row],[Operating Profit]])/SUM(Table1[Operating Profit])*100</f>
        <v>1.5242290455509249E-2</v>
      </c>
      <c r="V578">
        <f>SUM(Table1[[#This Row],[Price per Unit]]*Table1[[#This Row],[Units Sold]])</f>
        <v>10125</v>
      </c>
      <c r="W578">
        <f>SUM(Table1[[#This Row],[Total Sales]]-Table1[[#This Row],[Operating Profit]])</f>
        <v>50625</v>
      </c>
      <c r="X578">
        <f>SUM(Table1[[#This Row],[Total Sales]]-Table1[[#This Row],[Cost]])</f>
        <v>50625</v>
      </c>
      <c r="Y578">
        <f>SUM(Table1[[#This Row],[profit/loss]])/SUM(Table1[profit/loss])</f>
        <v>1.5242290455509249E-4</v>
      </c>
    </row>
    <row r="579" spans="1:25" x14ac:dyDescent="0.3">
      <c r="A579" t="s">
        <v>29</v>
      </c>
      <c r="B579" t="s">
        <v>17</v>
      </c>
      <c r="C579">
        <v>1128299</v>
      </c>
      <c r="D579" s="9">
        <v>43910</v>
      </c>
      <c r="E579" s="8" t="str">
        <f>TEXT(Table1[[#This Row],[Invoice Date]],"dd-mm-yyyy")</f>
        <v>20-03-2020</v>
      </c>
      <c r="F579" s="1" t="str">
        <f t="shared" ref="F579:F642" si="36">TEXT(D579,"mmmm")</f>
        <v>March</v>
      </c>
      <c r="G579" s="1" t="str">
        <f t="shared" ref="G579:G642" si="37">TEXT(D579,"YYYY")</f>
        <v>2020</v>
      </c>
      <c r="H579" s="1" t="str">
        <f t="shared" ref="H579:H642" si="38">TEXT(D579,"dddd")</f>
        <v>Friday</v>
      </c>
      <c r="I579" s="1" t="str">
        <f t="shared" ref="I579:I642" si="39">TEXT(D579,"dd")</f>
        <v>20</v>
      </c>
      <c r="J579" t="s">
        <v>30</v>
      </c>
      <c r="K579" t="s">
        <v>43</v>
      </c>
      <c r="L579" t="s">
        <v>44</v>
      </c>
      <c r="M579" t="s">
        <v>22</v>
      </c>
      <c r="N579">
        <v>40</v>
      </c>
      <c r="O579">
        <v>475</v>
      </c>
      <c r="P579">
        <v>190000</v>
      </c>
      <c r="Q579">
        <v>28500</v>
      </c>
      <c r="R579">
        <v>0.15</v>
      </c>
      <c r="S579" t="s">
        <v>17</v>
      </c>
      <c r="T579" t="str">
        <f>IF(Table1[[#This Row],[Units Sold]]&gt; 700,"High Units","low Units")</f>
        <v>low Units</v>
      </c>
      <c r="U579">
        <f>SUM(Table1[[#This Row],[Operating Profit]])/SUM(Table1[Operating Profit])*100</f>
        <v>8.5808449971755772E-3</v>
      </c>
      <c r="V579">
        <f>SUM(Table1[[#This Row],[Price per Unit]]*Table1[[#This Row],[Units Sold]])</f>
        <v>19000</v>
      </c>
      <c r="W579">
        <f>SUM(Table1[[#This Row],[Total Sales]]-Table1[[#This Row],[Operating Profit]])</f>
        <v>161500</v>
      </c>
      <c r="X579">
        <f>SUM(Table1[[#This Row],[Total Sales]]-Table1[[#This Row],[Cost]])</f>
        <v>28500</v>
      </c>
      <c r="Y579">
        <f>SUM(Table1[[#This Row],[profit/loss]])/SUM(Table1[profit/loss])</f>
        <v>8.5808449971755768E-5</v>
      </c>
    </row>
    <row r="580" spans="1:25" x14ac:dyDescent="0.3">
      <c r="A580" t="s">
        <v>29</v>
      </c>
      <c r="B580" t="s">
        <v>17</v>
      </c>
      <c r="C580">
        <v>1128299</v>
      </c>
      <c r="D580" s="9">
        <v>43911</v>
      </c>
      <c r="E580" s="8" t="str">
        <f>TEXT(Table1[[#This Row],[Invoice Date]],"dd-mm-yyyy")</f>
        <v>21-03-2020</v>
      </c>
      <c r="F580" s="1" t="str">
        <f t="shared" si="36"/>
        <v>March</v>
      </c>
      <c r="G580" s="1" t="str">
        <f t="shared" si="37"/>
        <v>2020</v>
      </c>
      <c r="H580" s="1" t="str">
        <f t="shared" si="38"/>
        <v>Saturday</v>
      </c>
      <c r="I580" s="1" t="str">
        <f t="shared" si="39"/>
        <v>21</v>
      </c>
      <c r="J580" t="s">
        <v>30</v>
      </c>
      <c r="K580" t="s">
        <v>43</v>
      </c>
      <c r="L580" t="s">
        <v>44</v>
      </c>
      <c r="M580" t="s">
        <v>16</v>
      </c>
      <c r="N580">
        <v>30</v>
      </c>
      <c r="O580">
        <v>525</v>
      </c>
      <c r="P580">
        <v>157500</v>
      </c>
      <c r="Q580">
        <v>55125</v>
      </c>
      <c r="R580">
        <v>0.35</v>
      </c>
      <c r="S580" t="s">
        <v>17</v>
      </c>
      <c r="T580" t="str">
        <f>IF(Table1[[#This Row],[Units Sold]]&gt; 700,"High Units","low Units")</f>
        <v>low Units</v>
      </c>
      <c r="U580">
        <f>SUM(Table1[[#This Row],[Operating Profit]])/SUM(Table1[Operating Profit])*100</f>
        <v>1.659716071822118E-2</v>
      </c>
      <c r="V580">
        <f>SUM(Table1[[#This Row],[Price per Unit]]*Table1[[#This Row],[Units Sold]])</f>
        <v>15750</v>
      </c>
      <c r="W580">
        <f>SUM(Table1[[#This Row],[Total Sales]]-Table1[[#This Row],[Operating Profit]])</f>
        <v>102375</v>
      </c>
      <c r="X580">
        <f>SUM(Table1[[#This Row],[Total Sales]]-Table1[[#This Row],[Cost]])</f>
        <v>55125</v>
      </c>
      <c r="Y580">
        <f>SUM(Table1[[#This Row],[profit/loss]])/SUM(Table1[profit/loss])</f>
        <v>1.6597160718221182E-4</v>
      </c>
    </row>
    <row r="581" spans="1:25" x14ac:dyDescent="0.3">
      <c r="A581" t="s">
        <v>29</v>
      </c>
      <c r="B581" t="s">
        <v>17</v>
      </c>
      <c r="C581">
        <v>1128299</v>
      </c>
      <c r="D581" s="9">
        <v>43912</v>
      </c>
      <c r="E581" s="8" t="str">
        <f>TEXT(Table1[[#This Row],[Invoice Date]],"dd-mm-yyyy")</f>
        <v>22-03-2020</v>
      </c>
      <c r="F581" s="1" t="str">
        <f t="shared" si="36"/>
        <v>March</v>
      </c>
      <c r="G581" s="1" t="str">
        <f t="shared" si="37"/>
        <v>2020</v>
      </c>
      <c r="H581" s="1" t="str">
        <f t="shared" si="38"/>
        <v>Sunday</v>
      </c>
      <c r="I581" s="1" t="str">
        <f t="shared" si="39"/>
        <v>22</v>
      </c>
      <c r="J581" t="s">
        <v>30</v>
      </c>
      <c r="K581" t="s">
        <v>43</v>
      </c>
      <c r="L581" t="s">
        <v>44</v>
      </c>
      <c r="M581" t="s">
        <v>18</v>
      </c>
      <c r="N581">
        <v>40</v>
      </c>
      <c r="O581">
        <v>425</v>
      </c>
      <c r="P581">
        <v>170000</v>
      </c>
      <c r="Q581">
        <v>34000</v>
      </c>
      <c r="R581">
        <v>0.2</v>
      </c>
      <c r="S581" t="s">
        <v>17</v>
      </c>
      <c r="T581" t="str">
        <f>IF(Table1[[#This Row],[Units Sold]]&gt; 700,"High Units","low Units")</f>
        <v>low Units</v>
      </c>
      <c r="U581">
        <f>SUM(Table1[[#This Row],[Operating Profit]])/SUM(Table1[Operating Profit])*100</f>
        <v>1.0236797540490164E-2</v>
      </c>
      <c r="V581">
        <f>SUM(Table1[[#This Row],[Price per Unit]]*Table1[[#This Row],[Units Sold]])</f>
        <v>17000</v>
      </c>
      <c r="W581">
        <f>SUM(Table1[[#This Row],[Total Sales]]-Table1[[#This Row],[Operating Profit]])</f>
        <v>136000</v>
      </c>
      <c r="X581">
        <f>SUM(Table1[[#This Row],[Total Sales]]-Table1[[#This Row],[Cost]])</f>
        <v>34000</v>
      </c>
      <c r="Y581">
        <f>SUM(Table1[[#This Row],[profit/loss]])/SUM(Table1[profit/loss])</f>
        <v>1.0236797540490163E-4</v>
      </c>
    </row>
    <row r="582" spans="1:25" x14ac:dyDescent="0.3">
      <c r="A582" t="s">
        <v>29</v>
      </c>
      <c r="B582" t="s">
        <v>17</v>
      </c>
      <c r="C582">
        <v>1128299</v>
      </c>
      <c r="D582" s="9">
        <v>43913</v>
      </c>
      <c r="E582" s="8" t="str">
        <f>TEXT(Table1[[#This Row],[Invoice Date]],"dd-mm-yyyy")</f>
        <v>23-03-2020</v>
      </c>
      <c r="F582" s="1" t="str">
        <f t="shared" si="36"/>
        <v>March</v>
      </c>
      <c r="G582" s="1" t="str">
        <f t="shared" si="37"/>
        <v>2020</v>
      </c>
      <c r="H582" s="1" t="str">
        <f t="shared" si="38"/>
        <v>Monday</v>
      </c>
      <c r="I582" s="1" t="str">
        <f t="shared" si="39"/>
        <v>23</v>
      </c>
      <c r="J582" t="s">
        <v>30</v>
      </c>
      <c r="K582" t="s">
        <v>43</v>
      </c>
      <c r="L582" t="s">
        <v>44</v>
      </c>
      <c r="M582" t="s">
        <v>19</v>
      </c>
      <c r="N582">
        <v>40</v>
      </c>
      <c r="O582">
        <v>425</v>
      </c>
      <c r="P582">
        <v>170000</v>
      </c>
      <c r="Q582">
        <v>59500</v>
      </c>
      <c r="R582">
        <v>0.35</v>
      </c>
      <c r="S582" t="s">
        <v>17</v>
      </c>
      <c r="T582" t="str">
        <f>IF(Table1[[#This Row],[Units Sold]]&gt; 700,"High Units","low Units")</f>
        <v>low Units</v>
      </c>
      <c r="U582">
        <f>SUM(Table1[[#This Row],[Operating Profit]])/SUM(Table1[Operating Profit])*100</f>
        <v>1.7914395695857784E-2</v>
      </c>
      <c r="V582">
        <f>SUM(Table1[[#This Row],[Price per Unit]]*Table1[[#This Row],[Units Sold]])</f>
        <v>17000</v>
      </c>
      <c r="W582">
        <f>SUM(Table1[[#This Row],[Total Sales]]-Table1[[#This Row],[Operating Profit]])</f>
        <v>110500</v>
      </c>
      <c r="X582">
        <f>SUM(Table1[[#This Row],[Total Sales]]-Table1[[#This Row],[Cost]])</f>
        <v>59500</v>
      </c>
      <c r="Y582">
        <f>SUM(Table1[[#This Row],[profit/loss]])/SUM(Table1[profit/loss])</f>
        <v>1.7914395695857785E-4</v>
      </c>
    </row>
    <row r="583" spans="1:25" x14ac:dyDescent="0.3">
      <c r="A583" t="s">
        <v>29</v>
      </c>
      <c r="B583" t="s">
        <v>17</v>
      </c>
      <c r="C583">
        <v>1128299</v>
      </c>
      <c r="D583" s="9">
        <v>43914</v>
      </c>
      <c r="E583" s="8" t="str">
        <f>TEXT(Table1[[#This Row],[Invoice Date]],"dd-mm-yyyy")</f>
        <v>24-03-2020</v>
      </c>
      <c r="F583" s="1" t="str">
        <f t="shared" si="36"/>
        <v>March</v>
      </c>
      <c r="G583" s="1" t="str">
        <f t="shared" si="37"/>
        <v>2020</v>
      </c>
      <c r="H583" s="1" t="str">
        <f t="shared" si="38"/>
        <v>Tuesday</v>
      </c>
      <c r="I583" s="1" t="str">
        <f t="shared" si="39"/>
        <v>24</v>
      </c>
      <c r="J583" t="s">
        <v>30</v>
      </c>
      <c r="K583" t="s">
        <v>43</v>
      </c>
      <c r="L583" t="s">
        <v>44</v>
      </c>
      <c r="M583" t="s">
        <v>20</v>
      </c>
      <c r="N583">
        <v>40</v>
      </c>
      <c r="O583">
        <v>275</v>
      </c>
      <c r="P583">
        <v>110000</v>
      </c>
      <c r="Q583">
        <v>33000</v>
      </c>
      <c r="R583">
        <v>0.3</v>
      </c>
      <c r="S583" t="s">
        <v>17</v>
      </c>
      <c r="T583" t="str">
        <f>IF(Table1[[#This Row],[Units Sold]]&gt; 700,"High Units","low Units")</f>
        <v>low Units</v>
      </c>
      <c r="U583">
        <f>SUM(Table1[[#This Row],[Operating Profit]])/SUM(Table1[Operating Profit])*100</f>
        <v>9.9357152598875103E-3</v>
      </c>
      <c r="V583">
        <f>SUM(Table1[[#This Row],[Price per Unit]]*Table1[[#This Row],[Units Sold]])</f>
        <v>11000</v>
      </c>
      <c r="W583">
        <f>SUM(Table1[[#This Row],[Total Sales]]-Table1[[#This Row],[Operating Profit]])</f>
        <v>77000</v>
      </c>
      <c r="X583">
        <f>SUM(Table1[[#This Row],[Total Sales]]-Table1[[#This Row],[Cost]])</f>
        <v>33000</v>
      </c>
      <c r="Y583">
        <f>SUM(Table1[[#This Row],[profit/loss]])/SUM(Table1[profit/loss])</f>
        <v>9.9357152598875109E-5</v>
      </c>
    </row>
    <row r="584" spans="1:25" x14ac:dyDescent="0.3">
      <c r="A584" t="s">
        <v>29</v>
      </c>
      <c r="B584" t="s">
        <v>17</v>
      </c>
      <c r="C584">
        <v>1128299</v>
      </c>
      <c r="D584" s="9">
        <v>43915</v>
      </c>
      <c r="E584" s="8" t="str">
        <f>TEXT(Table1[[#This Row],[Invoice Date]],"dd-mm-yyyy")</f>
        <v>25-03-2020</v>
      </c>
      <c r="F584" s="1" t="str">
        <f t="shared" si="36"/>
        <v>March</v>
      </c>
      <c r="G584" s="1" t="str">
        <f t="shared" si="37"/>
        <v>2020</v>
      </c>
      <c r="H584" s="1" t="str">
        <f t="shared" si="38"/>
        <v>Wednesday</v>
      </c>
      <c r="I584" s="1" t="str">
        <f t="shared" si="39"/>
        <v>25</v>
      </c>
      <c r="J584" t="s">
        <v>30</v>
      </c>
      <c r="K584" t="s">
        <v>43</v>
      </c>
      <c r="L584" t="s">
        <v>44</v>
      </c>
      <c r="M584" t="s">
        <v>21</v>
      </c>
      <c r="N584">
        <v>45</v>
      </c>
      <c r="O584">
        <v>200</v>
      </c>
      <c r="P584">
        <v>90000</v>
      </c>
      <c r="Q584">
        <v>45000</v>
      </c>
      <c r="R584">
        <v>0.5</v>
      </c>
      <c r="S584" t="s">
        <v>17</v>
      </c>
      <c r="T584" t="str">
        <f>IF(Table1[[#This Row],[Units Sold]]&gt; 700,"High Units","low Units")</f>
        <v>low Units</v>
      </c>
      <c r="U584">
        <f>SUM(Table1[[#This Row],[Operating Profit]])/SUM(Table1[Operating Profit])*100</f>
        <v>1.3548702627119333E-2</v>
      </c>
      <c r="V584">
        <f>SUM(Table1[[#This Row],[Price per Unit]]*Table1[[#This Row],[Units Sold]])</f>
        <v>9000</v>
      </c>
      <c r="W584">
        <f>SUM(Table1[[#This Row],[Total Sales]]-Table1[[#This Row],[Operating Profit]])</f>
        <v>45000</v>
      </c>
      <c r="X584">
        <f>SUM(Table1[[#This Row],[Total Sales]]-Table1[[#This Row],[Cost]])</f>
        <v>45000</v>
      </c>
      <c r="Y584">
        <f>SUM(Table1[[#This Row],[profit/loss]])/SUM(Table1[profit/loss])</f>
        <v>1.3548702627119334E-4</v>
      </c>
    </row>
    <row r="585" spans="1:25" x14ac:dyDescent="0.3">
      <c r="A585" t="s">
        <v>29</v>
      </c>
      <c r="B585" t="s">
        <v>17</v>
      </c>
      <c r="C585">
        <v>1128299</v>
      </c>
      <c r="D585" s="9">
        <v>43916</v>
      </c>
      <c r="E585" s="8" t="str">
        <f>TEXT(Table1[[#This Row],[Invoice Date]],"dd-mm-yyyy")</f>
        <v>26-03-2020</v>
      </c>
      <c r="F585" s="1" t="str">
        <f t="shared" si="36"/>
        <v>March</v>
      </c>
      <c r="G585" s="1" t="str">
        <f t="shared" si="37"/>
        <v>2020</v>
      </c>
      <c r="H585" s="1" t="str">
        <f t="shared" si="38"/>
        <v>Thursday</v>
      </c>
      <c r="I585" s="1" t="str">
        <f t="shared" si="39"/>
        <v>26</v>
      </c>
      <c r="J585" t="s">
        <v>30</v>
      </c>
      <c r="K585" t="s">
        <v>43</v>
      </c>
      <c r="L585" t="s">
        <v>44</v>
      </c>
      <c r="M585" t="s">
        <v>22</v>
      </c>
      <c r="N585">
        <v>40</v>
      </c>
      <c r="O585">
        <v>400</v>
      </c>
      <c r="P585">
        <v>160000</v>
      </c>
      <c r="Q585">
        <v>24000</v>
      </c>
      <c r="R585">
        <v>0.15</v>
      </c>
      <c r="S585" t="s">
        <v>17</v>
      </c>
      <c r="T585" t="str">
        <f>IF(Table1[[#This Row],[Units Sold]]&gt; 700,"High Units","low Units")</f>
        <v>low Units</v>
      </c>
      <c r="U585">
        <f>SUM(Table1[[#This Row],[Operating Profit]])/SUM(Table1[Operating Profit])*100</f>
        <v>7.225974734463644E-3</v>
      </c>
      <c r="V585">
        <f>SUM(Table1[[#This Row],[Price per Unit]]*Table1[[#This Row],[Units Sold]])</f>
        <v>16000</v>
      </c>
      <c r="W585">
        <f>SUM(Table1[[#This Row],[Total Sales]]-Table1[[#This Row],[Operating Profit]])</f>
        <v>136000</v>
      </c>
      <c r="X585">
        <f>SUM(Table1[[#This Row],[Total Sales]]-Table1[[#This Row],[Cost]])</f>
        <v>24000</v>
      </c>
      <c r="Y585">
        <f>SUM(Table1[[#This Row],[profit/loss]])/SUM(Table1[profit/loss])</f>
        <v>7.225974734463644E-5</v>
      </c>
    </row>
    <row r="586" spans="1:25" x14ac:dyDescent="0.3">
      <c r="A586" t="s">
        <v>29</v>
      </c>
      <c r="B586" t="s">
        <v>17</v>
      </c>
      <c r="C586">
        <v>1128299</v>
      </c>
      <c r="D586" s="9">
        <v>43917</v>
      </c>
      <c r="E586" s="8" t="str">
        <f>TEXT(Table1[[#This Row],[Invoice Date]],"dd-mm-yyyy")</f>
        <v>27-03-2020</v>
      </c>
      <c r="F586" s="1" t="str">
        <f t="shared" si="36"/>
        <v>March</v>
      </c>
      <c r="G586" s="1" t="str">
        <f t="shared" si="37"/>
        <v>2020</v>
      </c>
      <c r="H586" s="1" t="str">
        <f t="shared" si="38"/>
        <v>Friday</v>
      </c>
      <c r="I586" s="1" t="str">
        <f t="shared" si="39"/>
        <v>27</v>
      </c>
      <c r="J586" t="s">
        <v>30</v>
      </c>
      <c r="K586" t="s">
        <v>43</v>
      </c>
      <c r="L586" t="s">
        <v>44</v>
      </c>
      <c r="M586" t="s">
        <v>16</v>
      </c>
      <c r="N586">
        <v>40</v>
      </c>
      <c r="O586">
        <v>550</v>
      </c>
      <c r="P586">
        <v>220000</v>
      </c>
      <c r="Q586">
        <v>77000</v>
      </c>
      <c r="R586">
        <v>0.35</v>
      </c>
      <c r="S586" t="s">
        <v>17</v>
      </c>
      <c r="T586" t="str">
        <f>IF(Table1[[#This Row],[Units Sold]]&gt; 700,"High Units","low Units")</f>
        <v>low Units</v>
      </c>
      <c r="U586">
        <f>SUM(Table1[[#This Row],[Operating Profit]])/SUM(Table1[Operating Profit])*100</f>
        <v>2.318333560640419E-2</v>
      </c>
      <c r="V586">
        <f>SUM(Table1[[#This Row],[Price per Unit]]*Table1[[#This Row],[Units Sold]])</f>
        <v>22000</v>
      </c>
      <c r="W586">
        <f>SUM(Table1[[#This Row],[Total Sales]]-Table1[[#This Row],[Operating Profit]])</f>
        <v>143000</v>
      </c>
      <c r="X586">
        <f>SUM(Table1[[#This Row],[Total Sales]]-Table1[[#This Row],[Cost]])</f>
        <v>77000</v>
      </c>
      <c r="Y586">
        <f>SUM(Table1[[#This Row],[profit/loss]])/SUM(Table1[profit/loss])</f>
        <v>2.3183335606404191E-4</v>
      </c>
    </row>
    <row r="587" spans="1:25" x14ac:dyDescent="0.3">
      <c r="A587" t="s">
        <v>29</v>
      </c>
      <c r="B587" t="s">
        <v>17</v>
      </c>
      <c r="C587">
        <v>1128299</v>
      </c>
      <c r="D587" s="9">
        <v>43918</v>
      </c>
      <c r="E587" s="8" t="str">
        <f>TEXT(Table1[[#This Row],[Invoice Date]],"dd-mm-yyyy")</f>
        <v>28-03-2020</v>
      </c>
      <c r="F587" s="1" t="str">
        <f t="shared" si="36"/>
        <v>March</v>
      </c>
      <c r="G587" s="1" t="str">
        <f t="shared" si="37"/>
        <v>2020</v>
      </c>
      <c r="H587" s="1" t="str">
        <f t="shared" si="38"/>
        <v>Saturday</v>
      </c>
      <c r="I587" s="1" t="str">
        <f t="shared" si="39"/>
        <v>28</v>
      </c>
      <c r="J587" t="s">
        <v>30</v>
      </c>
      <c r="K587" t="s">
        <v>43</v>
      </c>
      <c r="L587" t="s">
        <v>44</v>
      </c>
      <c r="M587" t="s">
        <v>18</v>
      </c>
      <c r="N587">
        <v>50</v>
      </c>
      <c r="O587">
        <v>400</v>
      </c>
      <c r="P587">
        <v>200000</v>
      </c>
      <c r="Q587">
        <v>40000</v>
      </c>
      <c r="R587">
        <v>0.2</v>
      </c>
      <c r="S587" t="s">
        <v>17</v>
      </c>
      <c r="T587" t="str">
        <f>IF(Table1[[#This Row],[Units Sold]]&gt; 700,"High Units","low Units")</f>
        <v>low Units</v>
      </c>
      <c r="U587">
        <f>SUM(Table1[[#This Row],[Operating Profit]])/SUM(Table1[Operating Profit])*100</f>
        <v>1.2043291224106073E-2</v>
      </c>
      <c r="V587">
        <f>SUM(Table1[[#This Row],[Price per Unit]]*Table1[[#This Row],[Units Sold]])</f>
        <v>20000</v>
      </c>
      <c r="W587">
        <f>SUM(Table1[[#This Row],[Total Sales]]-Table1[[#This Row],[Operating Profit]])</f>
        <v>160000</v>
      </c>
      <c r="X587">
        <f>SUM(Table1[[#This Row],[Total Sales]]-Table1[[#This Row],[Cost]])</f>
        <v>40000</v>
      </c>
      <c r="Y587">
        <f>SUM(Table1[[#This Row],[profit/loss]])/SUM(Table1[profit/loss])</f>
        <v>1.2043291224106073E-4</v>
      </c>
    </row>
    <row r="588" spans="1:25" x14ac:dyDescent="0.3">
      <c r="A588" t="s">
        <v>29</v>
      </c>
      <c r="B588" t="s">
        <v>17</v>
      </c>
      <c r="C588">
        <v>1128299</v>
      </c>
      <c r="D588" s="9">
        <v>43919</v>
      </c>
      <c r="E588" s="8" t="str">
        <f>TEXT(Table1[[#This Row],[Invoice Date]],"dd-mm-yyyy")</f>
        <v>29-03-2020</v>
      </c>
      <c r="F588" s="1" t="str">
        <f t="shared" si="36"/>
        <v>March</v>
      </c>
      <c r="G588" s="1" t="str">
        <f t="shared" si="37"/>
        <v>2020</v>
      </c>
      <c r="H588" s="1" t="str">
        <f t="shared" si="38"/>
        <v>Sunday</v>
      </c>
      <c r="I588" s="1" t="str">
        <f t="shared" si="39"/>
        <v>29</v>
      </c>
      <c r="J588" t="s">
        <v>30</v>
      </c>
      <c r="K588" t="s">
        <v>43</v>
      </c>
      <c r="L588" t="s">
        <v>44</v>
      </c>
      <c r="M588" t="s">
        <v>19</v>
      </c>
      <c r="N588">
        <v>55</v>
      </c>
      <c r="O588">
        <v>400</v>
      </c>
      <c r="P588">
        <v>220000</v>
      </c>
      <c r="Q588">
        <v>77000</v>
      </c>
      <c r="R588">
        <v>0.35</v>
      </c>
      <c r="S588" t="s">
        <v>17</v>
      </c>
      <c r="T588" t="str">
        <f>IF(Table1[[#This Row],[Units Sold]]&gt; 700,"High Units","low Units")</f>
        <v>low Units</v>
      </c>
      <c r="U588">
        <f>SUM(Table1[[#This Row],[Operating Profit]])/SUM(Table1[Operating Profit])*100</f>
        <v>2.318333560640419E-2</v>
      </c>
      <c r="V588">
        <f>SUM(Table1[[#This Row],[Price per Unit]]*Table1[[#This Row],[Units Sold]])</f>
        <v>22000</v>
      </c>
      <c r="W588">
        <f>SUM(Table1[[#This Row],[Total Sales]]-Table1[[#This Row],[Operating Profit]])</f>
        <v>143000</v>
      </c>
      <c r="X588">
        <f>SUM(Table1[[#This Row],[Total Sales]]-Table1[[#This Row],[Cost]])</f>
        <v>77000</v>
      </c>
      <c r="Y588">
        <f>SUM(Table1[[#This Row],[profit/loss]])/SUM(Table1[profit/loss])</f>
        <v>2.3183335606404191E-4</v>
      </c>
    </row>
    <row r="589" spans="1:25" x14ac:dyDescent="0.3">
      <c r="A589" t="s">
        <v>29</v>
      </c>
      <c r="B589" t="s">
        <v>17</v>
      </c>
      <c r="C589">
        <v>1128299</v>
      </c>
      <c r="D589" s="9">
        <v>43920</v>
      </c>
      <c r="E589" s="8" t="str">
        <f>TEXT(Table1[[#This Row],[Invoice Date]],"dd-mm-yyyy")</f>
        <v>30-03-2020</v>
      </c>
      <c r="F589" s="1" t="str">
        <f t="shared" si="36"/>
        <v>March</v>
      </c>
      <c r="G589" s="1" t="str">
        <f t="shared" si="37"/>
        <v>2020</v>
      </c>
      <c r="H589" s="1" t="str">
        <f t="shared" si="38"/>
        <v>Monday</v>
      </c>
      <c r="I589" s="1" t="str">
        <f t="shared" si="39"/>
        <v>30</v>
      </c>
      <c r="J589" t="s">
        <v>30</v>
      </c>
      <c r="K589" t="s">
        <v>43</v>
      </c>
      <c r="L589" t="s">
        <v>44</v>
      </c>
      <c r="M589" t="s">
        <v>20</v>
      </c>
      <c r="N589">
        <v>55</v>
      </c>
      <c r="O589">
        <v>300</v>
      </c>
      <c r="P589">
        <v>165000</v>
      </c>
      <c r="Q589">
        <v>49500</v>
      </c>
      <c r="R589">
        <v>0.3</v>
      </c>
      <c r="S589" t="s">
        <v>17</v>
      </c>
      <c r="T589" t="str">
        <f>IF(Table1[[#This Row],[Units Sold]]&gt; 700,"High Units","low Units")</f>
        <v>low Units</v>
      </c>
      <c r="U589">
        <f>SUM(Table1[[#This Row],[Operating Profit]])/SUM(Table1[Operating Profit])*100</f>
        <v>1.4903572889831266E-2</v>
      </c>
      <c r="V589">
        <f>SUM(Table1[[#This Row],[Price per Unit]]*Table1[[#This Row],[Units Sold]])</f>
        <v>16500</v>
      </c>
      <c r="W589">
        <f>SUM(Table1[[#This Row],[Total Sales]]-Table1[[#This Row],[Operating Profit]])</f>
        <v>115500</v>
      </c>
      <c r="X589">
        <f>SUM(Table1[[#This Row],[Total Sales]]-Table1[[#This Row],[Cost]])</f>
        <v>49500</v>
      </c>
      <c r="Y589">
        <f>SUM(Table1[[#This Row],[profit/loss]])/SUM(Table1[profit/loss])</f>
        <v>1.4903572889831266E-4</v>
      </c>
    </row>
    <row r="590" spans="1:25" x14ac:dyDescent="0.3">
      <c r="A590" t="s">
        <v>29</v>
      </c>
      <c r="B590" t="s">
        <v>17</v>
      </c>
      <c r="C590">
        <v>1128299</v>
      </c>
      <c r="D590" s="9">
        <v>43921</v>
      </c>
      <c r="E590" s="8" t="str">
        <f>TEXT(Table1[[#This Row],[Invoice Date]],"dd-mm-yyyy")</f>
        <v>31-03-2020</v>
      </c>
      <c r="F590" s="1" t="str">
        <f t="shared" si="36"/>
        <v>March</v>
      </c>
      <c r="G590" s="1" t="str">
        <f t="shared" si="37"/>
        <v>2020</v>
      </c>
      <c r="H590" s="1" t="str">
        <f t="shared" si="38"/>
        <v>Tuesday</v>
      </c>
      <c r="I590" s="1" t="str">
        <f t="shared" si="39"/>
        <v>31</v>
      </c>
      <c r="J590" t="s">
        <v>30</v>
      </c>
      <c r="K590" t="s">
        <v>43</v>
      </c>
      <c r="L590" t="s">
        <v>44</v>
      </c>
      <c r="M590" t="s">
        <v>21</v>
      </c>
      <c r="N590">
        <v>60</v>
      </c>
      <c r="O590">
        <v>150</v>
      </c>
      <c r="P590">
        <v>90000</v>
      </c>
      <c r="Q590">
        <v>45000</v>
      </c>
      <c r="R590">
        <v>0.5</v>
      </c>
      <c r="S590" t="s">
        <v>17</v>
      </c>
      <c r="T590" t="str">
        <f>IF(Table1[[#This Row],[Units Sold]]&gt; 700,"High Units","low Units")</f>
        <v>low Units</v>
      </c>
      <c r="U590">
        <f>SUM(Table1[[#This Row],[Operating Profit]])/SUM(Table1[Operating Profit])*100</f>
        <v>1.3548702627119333E-2</v>
      </c>
      <c r="V590">
        <f>SUM(Table1[[#This Row],[Price per Unit]]*Table1[[#This Row],[Units Sold]])</f>
        <v>9000</v>
      </c>
      <c r="W590">
        <f>SUM(Table1[[#This Row],[Total Sales]]-Table1[[#This Row],[Operating Profit]])</f>
        <v>45000</v>
      </c>
      <c r="X590">
        <f>SUM(Table1[[#This Row],[Total Sales]]-Table1[[#This Row],[Cost]])</f>
        <v>45000</v>
      </c>
      <c r="Y590">
        <f>SUM(Table1[[#This Row],[profit/loss]])/SUM(Table1[profit/loss])</f>
        <v>1.3548702627119334E-4</v>
      </c>
    </row>
    <row r="591" spans="1:25" x14ac:dyDescent="0.3">
      <c r="A591" t="s">
        <v>29</v>
      </c>
      <c r="B591" t="s">
        <v>17</v>
      </c>
      <c r="C591">
        <v>1128299</v>
      </c>
      <c r="D591" s="9">
        <v>43922</v>
      </c>
      <c r="E591" s="8" t="str">
        <f>TEXT(Table1[[#This Row],[Invoice Date]],"dd-mm-yyyy")</f>
        <v>01-04-2020</v>
      </c>
      <c r="F591" s="1" t="str">
        <f t="shared" si="36"/>
        <v>April</v>
      </c>
      <c r="G591" s="1" t="str">
        <f t="shared" si="37"/>
        <v>2020</v>
      </c>
      <c r="H591" s="1" t="str">
        <f t="shared" si="38"/>
        <v>Wednesday</v>
      </c>
      <c r="I591" s="1" t="str">
        <f t="shared" si="39"/>
        <v>01</v>
      </c>
      <c r="J591" t="s">
        <v>30</v>
      </c>
      <c r="K591" t="s">
        <v>43</v>
      </c>
      <c r="L591" t="s">
        <v>44</v>
      </c>
      <c r="M591" t="s">
        <v>22</v>
      </c>
      <c r="N591">
        <v>55</v>
      </c>
      <c r="O591">
        <v>350</v>
      </c>
      <c r="P591">
        <v>192500</v>
      </c>
      <c r="Q591">
        <v>28875</v>
      </c>
      <c r="R591">
        <v>0.15</v>
      </c>
      <c r="S591" t="s">
        <v>17</v>
      </c>
      <c r="T591" t="str">
        <f>IF(Table1[[#This Row],[Units Sold]]&gt; 700,"High Units","low Units")</f>
        <v>low Units</v>
      </c>
      <c r="U591">
        <f>SUM(Table1[[#This Row],[Operating Profit]])/SUM(Table1[Operating Profit])*100</f>
        <v>8.6937508524015713E-3</v>
      </c>
      <c r="V591">
        <f>SUM(Table1[[#This Row],[Price per Unit]]*Table1[[#This Row],[Units Sold]])</f>
        <v>19250</v>
      </c>
      <c r="W591">
        <f>SUM(Table1[[#This Row],[Total Sales]]-Table1[[#This Row],[Operating Profit]])</f>
        <v>163625</v>
      </c>
      <c r="X591">
        <f>SUM(Table1[[#This Row],[Total Sales]]-Table1[[#This Row],[Cost]])</f>
        <v>28875</v>
      </c>
      <c r="Y591">
        <f>SUM(Table1[[#This Row],[profit/loss]])/SUM(Table1[profit/loss])</f>
        <v>8.6937508524015714E-5</v>
      </c>
    </row>
    <row r="592" spans="1:25" x14ac:dyDescent="0.3">
      <c r="A592" t="s">
        <v>29</v>
      </c>
      <c r="B592" t="s">
        <v>17</v>
      </c>
      <c r="C592">
        <v>1128299</v>
      </c>
      <c r="D592" s="9">
        <v>43923</v>
      </c>
      <c r="E592" s="8" t="str">
        <f>TEXT(Table1[[#This Row],[Invoice Date]],"dd-mm-yyyy")</f>
        <v>02-04-2020</v>
      </c>
      <c r="F592" s="1" t="str">
        <f t="shared" si="36"/>
        <v>April</v>
      </c>
      <c r="G592" s="1" t="str">
        <f t="shared" si="37"/>
        <v>2020</v>
      </c>
      <c r="H592" s="1" t="str">
        <f t="shared" si="38"/>
        <v>Thursday</v>
      </c>
      <c r="I592" s="1" t="str">
        <f t="shared" si="39"/>
        <v>02</v>
      </c>
      <c r="J592" t="s">
        <v>30</v>
      </c>
      <c r="K592" t="s">
        <v>43</v>
      </c>
      <c r="L592" t="s">
        <v>44</v>
      </c>
      <c r="M592" t="s">
        <v>16</v>
      </c>
      <c r="N592">
        <v>60</v>
      </c>
      <c r="O592">
        <v>525</v>
      </c>
      <c r="P592">
        <v>315000</v>
      </c>
      <c r="Q592">
        <v>110250</v>
      </c>
      <c r="R592">
        <v>0.35</v>
      </c>
      <c r="S592" t="s">
        <v>17</v>
      </c>
      <c r="T592" t="str">
        <f>IF(Table1[[#This Row],[Units Sold]]&gt; 700,"High Units","low Units")</f>
        <v>low Units</v>
      </c>
      <c r="U592">
        <f>SUM(Table1[[#This Row],[Operating Profit]])/SUM(Table1[Operating Profit])*100</f>
        <v>3.319432143644236E-2</v>
      </c>
      <c r="V592">
        <f>SUM(Table1[[#This Row],[Price per Unit]]*Table1[[#This Row],[Units Sold]])</f>
        <v>31500</v>
      </c>
      <c r="W592">
        <f>SUM(Table1[[#This Row],[Total Sales]]-Table1[[#This Row],[Operating Profit]])</f>
        <v>204750</v>
      </c>
      <c r="X592">
        <f>SUM(Table1[[#This Row],[Total Sales]]-Table1[[#This Row],[Cost]])</f>
        <v>110250</v>
      </c>
      <c r="Y592">
        <f>SUM(Table1[[#This Row],[profit/loss]])/SUM(Table1[profit/loss])</f>
        <v>3.3194321436442364E-4</v>
      </c>
    </row>
    <row r="593" spans="1:25" x14ac:dyDescent="0.3">
      <c r="A593" t="s">
        <v>29</v>
      </c>
      <c r="B593" t="s">
        <v>17</v>
      </c>
      <c r="C593">
        <v>1128299</v>
      </c>
      <c r="D593" s="9">
        <v>43924</v>
      </c>
      <c r="E593" s="8" t="str">
        <f>TEXT(Table1[[#This Row],[Invoice Date]],"dd-mm-yyyy")</f>
        <v>03-04-2020</v>
      </c>
      <c r="F593" s="1" t="str">
        <f t="shared" si="36"/>
        <v>April</v>
      </c>
      <c r="G593" s="1" t="str">
        <f t="shared" si="37"/>
        <v>2020</v>
      </c>
      <c r="H593" s="1" t="str">
        <f t="shared" si="38"/>
        <v>Friday</v>
      </c>
      <c r="I593" s="1" t="str">
        <f t="shared" si="39"/>
        <v>03</v>
      </c>
      <c r="J593" t="s">
        <v>30</v>
      </c>
      <c r="K593" t="s">
        <v>43</v>
      </c>
      <c r="L593" t="s">
        <v>44</v>
      </c>
      <c r="M593" t="s">
        <v>18</v>
      </c>
      <c r="N593">
        <v>65</v>
      </c>
      <c r="O593">
        <v>325</v>
      </c>
      <c r="P593">
        <v>211250</v>
      </c>
      <c r="Q593">
        <v>42250</v>
      </c>
      <c r="R593">
        <v>0.2</v>
      </c>
      <c r="S593" t="s">
        <v>17</v>
      </c>
      <c r="T593" t="str">
        <f>IF(Table1[[#This Row],[Units Sold]]&gt; 700,"High Units","low Units")</f>
        <v>low Units</v>
      </c>
      <c r="U593">
        <f>SUM(Table1[[#This Row],[Operating Profit]])/SUM(Table1[Operating Profit])*100</f>
        <v>1.272072635546204E-2</v>
      </c>
      <c r="V593">
        <f>SUM(Table1[[#This Row],[Price per Unit]]*Table1[[#This Row],[Units Sold]])</f>
        <v>21125</v>
      </c>
      <c r="W593">
        <f>SUM(Table1[[#This Row],[Total Sales]]-Table1[[#This Row],[Operating Profit]])</f>
        <v>169000</v>
      </c>
      <c r="X593">
        <f>SUM(Table1[[#This Row],[Total Sales]]-Table1[[#This Row],[Cost]])</f>
        <v>42250</v>
      </c>
      <c r="Y593">
        <f>SUM(Table1[[#This Row],[profit/loss]])/SUM(Table1[profit/loss])</f>
        <v>1.2720726355462041E-4</v>
      </c>
    </row>
    <row r="594" spans="1:25" x14ac:dyDescent="0.3">
      <c r="A594" t="s">
        <v>29</v>
      </c>
      <c r="B594" t="s">
        <v>17</v>
      </c>
      <c r="C594">
        <v>1128299</v>
      </c>
      <c r="D594" s="9">
        <v>43925</v>
      </c>
      <c r="E594" s="8" t="str">
        <f>TEXT(Table1[[#This Row],[Invoice Date]],"dd-mm-yyyy")</f>
        <v>04-04-2020</v>
      </c>
      <c r="F594" s="1" t="str">
        <f t="shared" si="36"/>
        <v>April</v>
      </c>
      <c r="G594" s="1" t="str">
        <f t="shared" si="37"/>
        <v>2020</v>
      </c>
      <c r="H594" s="1" t="str">
        <f t="shared" si="38"/>
        <v>Saturday</v>
      </c>
      <c r="I594" s="1" t="str">
        <f t="shared" si="39"/>
        <v>04</v>
      </c>
      <c r="J594" t="s">
        <v>30</v>
      </c>
      <c r="K594" t="s">
        <v>43</v>
      </c>
      <c r="L594" t="s">
        <v>44</v>
      </c>
      <c r="M594" t="s">
        <v>19</v>
      </c>
      <c r="N594">
        <v>65</v>
      </c>
      <c r="O594">
        <v>375</v>
      </c>
      <c r="P594">
        <v>243750</v>
      </c>
      <c r="Q594">
        <v>85313</v>
      </c>
      <c r="R594">
        <v>0.35</v>
      </c>
      <c r="S594" t="s">
        <v>17</v>
      </c>
      <c r="T594" t="str">
        <f>IF(Table1[[#This Row],[Units Sold]]&gt; 700,"High Units","low Units")</f>
        <v>low Units</v>
      </c>
      <c r="U594">
        <f>SUM(Table1[[#This Row],[Operating Profit]])/SUM(Table1[Operating Profit])*100</f>
        <v>2.5686232605054038E-2</v>
      </c>
      <c r="V594">
        <f>SUM(Table1[[#This Row],[Price per Unit]]*Table1[[#This Row],[Units Sold]])</f>
        <v>24375</v>
      </c>
      <c r="W594">
        <f>SUM(Table1[[#This Row],[Total Sales]]-Table1[[#This Row],[Operating Profit]])</f>
        <v>158437</v>
      </c>
      <c r="X594">
        <f>SUM(Table1[[#This Row],[Total Sales]]-Table1[[#This Row],[Cost]])</f>
        <v>85313</v>
      </c>
      <c r="Y594">
        <f>SUM(Table1[[#This Row],[profit/loss]])/SUM(Table1[profit/loss])</f>
        <v>2.5686232605054036E-4</v>
      </c>
    </row>
    <row r="595" spans="1:25" x14ac:dyDescent="0.3">
      <c r="A595" t="s">
        <v>29</v>
      </c>
      <c r="B595" t="s">
        <v>17</v>
      </c>
      <c r="C595">
        <v>1128299</v>
      </c>
      <c r="D595" s="9">
        <v>43926</v>
      </c>
      <c r="E595" s="8" t="str">
        <f>TEXT(Table1[[#This Row],[Invoice Date]],"dd-mm-yyyy")</f>
        <v>05-04-2020</v>
      </c>
      <c r="F595" s="1" t="str">
        <f t="shared" si="36"/>
        <v>April</v>
      </c>
      <c r="G595" s="1" t="str">
        <f t="shared" si="37"/>
        <v>2020</v>
      </c>
      <c r="H595" s="1" t="str">
        <f t="shared" si="38"/>
        <v>Sunday</v>
      </c>
      <c r="I595" s="1" t="str">
        <f t="shared" si="39"/>
        <v>05</v>
      </c>
      <c r="J595" t="s">
        <v>30</v>
      </c>
      <c r="K595" t="s">
        <v>43</v>
      </c>
      <c r="L595" t="s">
        <v>44</v>
      </c>
      <c r="M595" t="s">
        <v>20</v>
      </c>
      <c r="N595">
        <v>60</v>
      </c>
      <c r="O595">
        <v>275</v>
      </c>
      <c r="P595">
        <v>165000</v>
      </c>
      <c r="Q595">
        <v>49500</v>
      </c>
      <c r="R595">
        <v>0.3</v>
      </c>
      <c r="S595" t="s">
        <v>17</v>
      </c>
      <c r="T595" t="str">
        <f>IF(Table1[[#This Row],[Units Sold]]&gt; 700,"High Units","low Units")</f>
        <v>low Units</v>
      </c>
      <c r="U595">
        <f>SUM(Table1[[#This Row],[Operating Profit]])/SUM(Table1[Operating Profit])*100</f>
        <v>1.4903572889831266E-2</v>
      </c>
      <c r="V595">
        <f>SUM(Table1[[#This Row],[Price per Unit]]*Table1[[#This Row],[Units Sold]])</f>
        <v>16500</v>
      </c>
      <c r="W595">
        <f>SUM(Table1[[#This Row],[Total Sales]]-Table1[[#This Row],[Operating Profit]])</f>
        <v>115500</v>
      </c>
      <c r="X595">
        <f>SUM(Table1[[#This Row],[Total Sales]]-Table1[[#This Row],[Cost]])</f>
        <v>49500</v>
      </c>
      <c r="Y595">
        <f>SUM(Table1[[#This Row],[profit/loss]])/SUM(Table1[profit/loss])</f>
        <v>1.4903572889831266E-4</v>
      </c>
    </row>
    <row r="596" spans="1:25" x14ac:dyDescent="0.3">
      <c r="A596" t="s">
        <v>29</v>
      </c>
      <c r="B596" t="s">
        <v>17</v>
      </c>
      <c r="C596">
        <v>1128299</v>
      </c>
      <c r="D596" s="9">
        <v>43927</v>
      </c>
      <c r="E596" s="8" t="str">
        <f>TEXT(Table1[[#This Row],[Invoice Date]],"dd-mm-yyyy")</f>
        <v>06-04-2020</v>
      </c>
      <c r="F596" s="1" t="str">
        <f t="shared" si="36"/>
        <v>April</v>
      </c>
      <c r="G596" s="1" t="str">
        <f t="shared" si="37"/>
        <v>2020</v>
      </c>
      <c r="H596" s="1" t="str">
        <f t="shared" si="38"/>
        <v>Monday</v>
      </c>
      <c r="I596" s="1" t="str">
        <f t="shared" si="39"/>
        <v>06</v>
      </c>
      <c r="J596" t="s">
        <v>30</v>
      </c>
      <c r="K596" t="s">
        <v>43</v>
      </c>
      <c r="L596" t="s">
        <v>44</v>
      </c>
      <c r="M596" t="s">
        <v>21</v>
      </c>
      <c r="N596">
        <v>65</v>
      </c>
      <c r="O596">
        <v>175</v>
      </c>
      <c r="P596">
        <v>113750</v>
      </c>
      <c r="Q596">
        <v>56875</v>
      </c>
      <c r="R596">
        <v>0.5</v>
      </c>
      <c r="S596" t="s">
        <v>17</v>
      </c>
      <c r="T596" t="str">
        <f>IF(Table1[[#This Row],[Units Sold]]&gt; 700,"High Units","low Units")</f>
        <v>low Units</v>
      </c>
      <c r="U596">
        <f>SUM(Table1[[#This Row],[Operating Profit]])/SUM(Table1[Operating Profit])*100</f>
        <v>1.7124054709275825E-2</v>
      </c>
      <c r="V596">
        <f>SUM(Table1[[#This Row],[Price per Unit]]*Table1[[#This Row],[Units Sold]])</f>
        <v>11375</v>
      </c>
      <c r="W596">
        <f>SUM(Table1[[#This Row],[Total Sales]]-Table1[[#This Row],[Operating Profit]])</f>
        <v>56875</v>
      </c>
      <c r="X596">
        <f>SUM(Table1[[#This Row],[Total Sales]]-Table1[[#This Row],[Cost]])</f>
        <v>56875</v>
      </c>
      <c r="Y596">
        <f>SUM(Table1[[#This Row],[profit/loss]])/SUM(Table1[profit/loss])</f>
        <v>1.7124054709275824E-4</v>
      </c>
    </row>
    <row r="597" spans="1:25" x14ac:dyDescent="0.3">
      <c r="A597" t="s">
        <v>29</v>
      </c>
      <c r="B597" t="s">
        <v>17</v>
      </c>
      <c r="C597">
        <v>1128299</v>
      </c>
      <c r="D597" s="9">
        <v>43928</v>
      </c>
      <c r="E597" s="8" t="str">
        <f>TEXT(Table1[[#This Row],[Invoice Date]],"dd-mm-yyyy")</f>
        <v>07-04-2020</v>
      </c>
      <c r="F597" s="1" t="str">
        <f t="shared" si="36"/>
        <v>April</v>
      </c>
      <c r="G597" s="1" t="str">
        <f t="shared" si="37"/>
        <v>2020</v>
      </c>
      <c r="H597" s="1" t="str">
        <f t="shared" si="38"/>
        <v>Tuesday</v>
      </c>
      <c r="I597" s="1" t="str">
        <f t="shared" si="39"/>
        <v>07</v>
      </c>
      <c r="J597" t="s">
        <v>30</v>
      </c>
      <c r="K597" t="s">
        <v>43</v>
      </c>
      <c r="L597" t="s">
        <v>44</v>
      </c>
      <c r="M597" t="s">
        <v>22</v>
      </c>
      <c r="N597">
        <v>80</v>
      </c>
      <c r="O597">
        <v>325</v>
      </c>
      <c r="P597">
        <v>260000</v>
      </c>
      <c r="Q597">
        <v>39000</v>
      </c>
      <c r="R597">
        <v>0.15</v>
      </c>
      <c r="S597" t="s">
        <v>17</v>
      </c>
      <c r="T597" t="str">
        <f>IF(Table1[[#This Row],[Units Sold]]&gt; 700,"High Units","low Units")</f>
        <v>low Units</v>
      </c>
      <c r="U597">
        <f>SUM(Table1[[#This Row],[Operating Profit]])/SUM(Table1[Operating Profit])*100</f>
        <v>1.1742208943503422E-2</v>
      </c>
      <c r="V597">
        <f>SUM(Table1[[#This Row],[Price per Unit]]*Table1[[#This Row],[Units Sold]])</f>
        <v>26000</v>
      </c>
      <c r="W597">
        <f>SUM(Table1[[#This Row],[Total Sales]]-Table1[[#This Row],[Operating Profit]])</f>
        <v>221000</v>
      </c>
      <c r="X597">
        <f>SUM(Table1[[#This Row],[Total Sales]]-Table1[[#This Row],[Cost]])</f>
        <v>39000</v>
      </c>
      <c r="Y597">
        <f>SUM(Table1[[#This Row],[profit/loss]])/SUM(Table1[profit/loss])</f>
        <v>1.1742208943503421E-4</v>
      </c>
    </row>
    <row r="598" spans="1:25" x14ac:dyDescent="0.3">
      <c r="A598" t="s">
        <v>29</v>
      </c>
      <c r="B598" t="s">
        <v>17</v>
      </c>
      <c r="C598">
        <v>1128299</v>
      </c>
      <c r="D598" s="9">
        <v>43929</v>
      </c>
      <c r="E598" s="8" t="str">
        <f>TEXT(Table1[[#This Row],[Invoice Date]],"dd-mm-yyyy")</f>
        <v>08-04-2020</v>
      </c>
      <c r="F598" s="1" t="str">
        <f t="shared" si="36"/>
        <v>April</v>
      </c>
      <c r="G598" s="1" t="str">
        <f t="shared" si="37"/>
        <v>2020</v>
      </c>
      <c r="H598" s="1" t="str">
        <f t="shared" si="38"/>
        <v>Wednesday</v>
      </c>
      <c r="I598" s="1" t="str">
        <f t="shared" si="39"/>
        <v>08</v>
      </c>
      <c r="J598" t="s">
        <v>30</v>
      </c>
      <c r="K598" t="s">
        <v>43</v>
      </c>
      <c r="L598" t="s">
        <v>44</v>
      </c>
      <c r="M598" t="s">
        <v>16</v>
      </c>
      <c r="N598">
        <v>60</v>
      </c>
      <c r="O598">
        <v>525</v>
      </c>
      <c r="P598">
        <v>315000</v>
      </c>
      <c r="Q598">
        <v>157500</v>
      </c>
      <c r="R598">
        <v>0.5</v>
      </c>
      <c r="S598" t="s">
        <v>17</v>
      </c>
      <c r="T598" t="str">
        <f>IF(Table1[[#This Row],[Units Sold]]&gt; 700,"High Units","low Units")</f>
        <v>low Units</v>
      </c>
      <c r="U598">
        <f>SUM(Table1[[#This Row],[Operating Profit]])/SUM(Table1[Operating Profit])*100</f>
        <v>4.7420459194917663E-2</v>
      </c>
      <c r="V598">
        <f>SUM(Table1[[#This Row],[Price per Unit]]*Table1[[#This Row],[Units Sold]])</f>
        <v>31500</v>
      </c>
      <c r="W598">
        <f>SUM(Table1[[#This Row],[Total Sales]]-Table1[[#This Row],[Operating Profit]])</f>
        <v>157500</v>
      </c>
      <c r="X598">
        <f>SUM(Table1[[#This Row],[Total Sales]]-Table1[[#This Row],[Cost]])</f>
        <v>157500</v>
      </c>
      <c r="Y598">
        <f>SUM(Table1[[#This Row],[profit/loss]])/SUM(Table1[profit/loss])</f>
        <v>4.7420459194917662E-4</v>
      </c>
    </row>
    <row r="599" spans="1:25" x14ac:dyDescent="0.3">
      <c r="A599" t="s">
        <v>29</v>
      </c>
      <c r="B599" t="s">
        <v>17</v>
      </c>
      <c r="C599">
        <v>1128299</v>
      </c>
      <c r="D599" s="9">
        <v>43930</v>
      </c>
      <c r="E599" s="8" t="str">
        <f>TEXT(Table1[[#This Row],[Invoice Date]],"dd-mm-yyyy")</f>
        <v>09-04-2020</v>
      </c>
      <c r="F599" s="1" t="str">
        <f t="shared" si="36"/>
        <v>April</v>
      </c>
      <c r="G599" s="1" t="str">
        <f t="shared" si="37"/>
        <v>2020</v>
      </c>
      <c r="H599" s="1" t="str">
        <f t="shared" si="38"/>
        <v>Thursday</v>
      </c>
      <c r="I599" s="1" t="str">
        <f t="shared" si="39"/>
        <v>09</v>
      </c>
      <c r="J599" t="s">
        <v>30</v>
      </c>
      <c r="K599" t="s">
        <v>43</v>
      </c>
      <c r="L599" t="s">
        <v>44</v>
      </c>
      <c r="M599" t="s">
        <v>18</v>
      </c>
      <c r="N599">
        <v>65</v>
      </c>
      <c r="O599">
        <v>375</v>
      </c>
      <c r="P599">
        <v>243750</v>
      </c>
      <c r="Q599">
        <v>85313</v>
      </c>
      <c r="R599">
        <v>0.35</v>
      </c>
      <c r="S599" t="s">
        <v>17</v>
      </c>
      <c r="T599" t="str">
        <f>IF(Table1[[#This Row],[Units Sold]]&gt; 700,"High Units","low Units")</f>
        <v>low Units</v>
      </c>
      <c r="U599">
        <f>SUM(Table1[[#This Row],[Operating Profit]])/SUM(Table1[Operating Profit])*100</f>
        <v>2.5686232605054038E-2</v>
      </c>
      <c r="V599">
        <f>SUM(Table1[[#This Row],[Price per Unit]]*Table1[[#This Row],[Units Sold]])</f>
        <v>24375</v>
      </c>
      <c r="W599">
        <f>SUM(Table1[[#This Row],[Total Sales]]-Table1[[#This Row],[Operating Profit]])</f>
        <v>158437</v>
      </c>
      <c r="X599">
        <f>SUM(Table1[[#This Row],[Total Sales]]-Table1[[#This Row],[Cost]])</f>
        <v>85313</v>
      </c>
      <c r="Y599">
        <f>SUM(Table1[[#This Row],[profit/loss]])/SUM(Table1[profit/loss])</f>
        <v>2.5686232605054036E-4</v>
      </c>
    </row>
    <row r="600" spans="1:25" x14ac:dyDescent="0.3">
      <c r="A600" t="s">
        <v>29</v>
      </c>
      <c r="B600" t="s">
        <v>17</v>
      </c>
      <c r="C600">
        <v>1128299</v>
      </c>
      <c r="D600" s="9">
        <v>43931</v>
      </c>
      <c r="E600" s="8" t="str">
        <f>TEXT(Table1[[#This Row],[Invoice Date]],"dd-mm-yyyy")</f>
        <v>10-04-2020</v>
      </c>
      <c r="F600" s="1" t="str">
        <f t="shared" si="36"/>
        <v>April</v>
      </c>
      <c r="G600" s="1" t="str">
        <f t="shared" si="37"/>
        <v>2020</v>
      </c>
      <c r="H600" s="1" t="str">
        <f t="shared" si="38"/>
        <v>Friday</v>
      </c>
      <c r="I600" s="1" t="str">
        <f t="shared" si="39"/>
        <v>10</v>
      </c>
      <c r="J600" t="s">
        <v>30</v>
      </c>
      <c r="K600" t="s">
        <v>43</v>
      </c>
      <c r="L600" t="s">
        <v>44</v>
      </c>
      <c r="M600" t="s">
        <v>19</v>
      </c>
      <c r="N600">
        <v>65</v>
      </c>
      <c r="O600">
        <v>375</v>
      </c>
      <c r="P600">
        <v>243750</v>
      </c>
      <c r="Q600">
        <v>121875</v>
      </c>
      <c r="R600">
        <v>0.5</v>
      </c>
      <c r="S600" t="s">
        <v>17</v>
      </c>
      <c r="T600" t="str">
        <f>IF(Table1[[#This Row],[Units Sold]]&gt; 700,"High Units","low Units")</f>
        <v>low Units</v>
      </c>
      <c r="U600">
        <f>SUM(Table1[[#This Row],[Operating Profit]])/SUM(Table1[Operating Profit])*100</f>
        <v>3.6694402948448196E-2</v>
      </c>
      <c r="V600">
        <f>SUM(Table1[[#This Row],[Price per Unit]]*Table1[[#This Row],[Units Sold]])</f>
        <v>24375</v>
      </c>
      <c r="W600">
        <f>SUM(Table1[[#This Row],[Total Sales]]-Table1[[#This Row],[Operating Profit]])</f>
        <v>121875</v>
      </c>
      <c r="X600">
        <f>SUM(Table1[[#This Row],[Total Sales]]-Table1[[#This Row],[Cost]])</f>
        <v>121875</v>
      </c>
      <c r="Y600">
        <f>SUM(Table1[[#This Row],[profit/loss]])/SUM(Table1[profit/loss])</f>
        <v>3.6694402948448193E-4</v>
      </c>
    </row>
    <row r="601" spans="1:25" x14ac:dyDescent="0.3">
      <c r="A601" t="s">
        <v>29</v>
      </c>
      <c r="B601" t="s">
        <v>17</v>
      </c>
      <c r="C601">
        <v>1128299</v>
      </c>
      <c r="D601" s="9">
        <v>43932</v>
      </c>
      <c r="E601" s="8" t="str">
        <f>TEXT(Table1[[#This Row],[Invoice Date]],"dd-mm-yyyy")</f>
        <v>11-04-2020</v>
      </c>
      <c r="F601" s="1" t="str">
        <f t="shared" si="36"/>
        <v>April</v>
      </c>
      <c r="G601" s="1" t="str">
        <f t="shared" si="37"/>
        <v>2020</v>
      </c>
      <c r="H601" s="1" t="str">
        <f t="shared" si="38"/>
        <v>Saturday</v>
      </c>
      <c r="I601" s="1" t="str">
        <f t="shared" si="39"/>
        <v>11</v>
      </c>
      <c r="J601" t="s">
        <v>30</v>
      </c>
      <c r="K601" t="s">
        <v>43</v>
      </c>
      <c r="L601" t="s">
        <v>44</v>
      </c>
      <c r="M601" t="s">
        <v>20</v>
      </c>
      <c r="N601">
        <v>60</v>
      </c>
      <c r="O601">
        <v>275</v>
      </c>
      <c r="P601">
        <v>165000</v>
      </c>
      <c r="Q601">
        <v>74250</v>
      </c>
      <c r="R601">
        <v>0.45</v>
      </c>
      <c r="S601" t="s">
        <v>17</v>
      </c>
      <c r="T601" t="str">
        <f>IF(Table1[[#This Row],[Units Sold]]&gt; 700,"High Units","low Units")</f>
        <v>low Units</v>
      </c>
      <c r="U601">
        <f>SUM(Table1[[#This Row],[Operating Profit]])/SUM(Table1[Operating Profit])*100</f>
        <v>2.2355359334746899E-2</v>
      </c>
      <c r="V601">
        <f>SUM(Table1[[#This Row],[Price per Unit]]*Table1[[#This Row],[Units Sold]])</f>
        <v>16500</v>
      </c>
      <c r="W601">
        <f>SUM(Table1[[#This Row],[Total Sales]]-Table1[[#This Row],[Operating Profit]])</f>
        <v>90750</v>
      </c>
      <c r="X601">
        <f>SUM(Table1[[#This Row],[Total Sales]]-Table1[[#This Row],[Cost]])</f>
        <v>74250</v>
      </c>
      <c r="Y601">
        <f>SUM(Table1[[#This Row],[profit/loss]])/SUM(Table1[profit/loss])</f>
        <v>2.2355359334746898E-4</v>
      </c>
    </row>
    <row r="602" spans="1:25" x14ac:dyDescent="0.3">
      <c r="A602" t="s">
        <v>29</v>
      </c>
      <c r="B602" t="s">
        <v>17</v>
      </c>
      <c r="C602">
        <v>1128299</v>
      </c>
      <c r="D602" s="9">
        <v>43933</v>
      </c>
      <c r="E602" s="8" t="str">
        <f>TEXT(Table1[[#This Row],[Invoice Date]],"dd-mm-yyyy")</f>
        <v>12-04-2020</v>
      </c>
      <c r="F602" s="1" t="str">
        <f t="shared" si="36"/>
        <v>April</v>
      </c>
      <c r="G602" s="1" t="str">
        <f t="shared" si="37"/>
        <v>2020</v>
      </c>
      <c r="H602" s="1" t="str">
        <f t="shared" si="38"/>
        <v>Sunday</v>
      </c>
      <c r="I602" s="1" t="str">
        <f t="shared" si="39"/>
        <v>12</v>
      </c>
      <c r="J602" t="s">
        <v>30</v>
      </c>
      <c r="K602" t="s">
        <v>43</v>
      </c>
      <c r="L602" t="s">
        <v>44</v>
      </c>
      <c r="M602" t="s">
        <v>21</v>
      </c>
      <c r="N602">
        <v>65</v>
      </c>
      <c r="O602">
        <v>175</v>
      </c>
      <c r="P602">
        <v>113750</v>
      </c>
      <c r="Q602">
        <v>73938</v>
      </c>
      <c r="R602">
        <v>0.65</v>
      </c>
      <c r="S602" t="s">
        <v>17</v>
      </c>
      <c r="T602" t="str">
        <f>IF(Table1[[#This Row],[Units Sold]]&gt; 700,"High Units","low Units")</f>
        <v>low Units</v>
      </c>
      <c r="U602">
        <f>SUM(Table1[[#This Row],[Operating Profit]])/SUM(Table1[Operating Profit])*100</f>
        <v>2.2261421663198871E-2</v>
      </c>
      <c r="V602">
        <f>SUM(Table1[[#This Row],[Price per Unit]]*Table1[[#This Row],[Units Sold]])</f>
        <v>11375</v>
      </c>
      <c r="W602">
        <f>SUM(Table1[[#This Row],[Total Sales]]-Table1[[#This Row],[Operating Profit]])</f>
        <v>39812</v>
      </c>
      <c r="X602">
        <f>SUM(Table1[[#This Row],[Total Sales]]-Table1[[#This Row],[Cost]])</f>
        <v>73938</v>
      </c>
      <c r="Y602">
        <f>SUM(Table1[[#This Row],[profit/loss]])/SUM(Table1[profit/loss])</f>
        <v>2.2261421663198871E-4</v>
      </c>
    </row>
    <row r="603" spans="1:25" x14ac:dyDescent="0.3">
      <c r="A603" t="s">
        <v>29</v>
      </c>
      <c r="B603" t="s">
        <v>17</v>
      </c>
      <c r="C603">
        <v>1128299</v>
      </c>
      <c r="D603" s="9">
        <v>43934</v>
      </c>
      <c r="E603" s="8" t="str">
        <f>TEXT(Table1[[#This Row],[Invoice Date]],"dd-mm-yyyy")</f>
        <v>13-04-2020</v>
      </c>
      <c r="F603" s="1" t="str">
        <f t="shared" si="36"/>
        <v>April</v>
      </c>
      <c r="G603" s="1" t="str">
        <f t="shared" si="37"/>
        <v>2020</v>
      </c>
      <c r="H603" s="1" t="str">
        <f t="shared" si="38"/>
        <v>Monday</v>
      </c>
      <c r="I603" s="1" t="str">
        <f t="shared" si="39"/>
        <v>13</v>
      </c>
      <c r="J603" t="s">
        <v>30</v>
      </c>
      <c r="K603" t="s">
        <v>43</v>
      </c>
      <c r="L603" t="s">
        <v>44</v>
      </c>
      <c r="M603" t="s">
        <v>22</v>
      </c>
      <c r="N603">
        <v>80</v>
      </c>
      <c r="O603">
        <v>475</v>
      </c>
      <c r="P603">
        <v>380000</v>
      </c>
      <c r="Q603">
        <v>114000</v>
      </c>
      <c r="R603">
        <v>0.3</v>
      </c>
      <c r="S603" t="s">
        <v>17</v>
      </c>
      <c r="T603" t="str">
        <f>IF(Table1[[#This Row],[Units Sold]]&gt; 700,"High Units","low Units")</f>
        <v>low Units</v>
      </c>
      <c r="U603">
        <f>SUM(Table1[[#This Row],[Operating Profit]])/SUM(Table1[Operating Profit])*100</f>
        <v>3.4323379988702309E-2</v>
      </c>
      <c r="V603">
        <f>SUM(Table1[[#This Row],[Price per Unit]]*Table1[[#This Row],[Units Sold]])</f>
        <v>38000</v>
      </c>
      <c r="W603">
        <f>SUM(Table1[[#This Row],[Total Sales]]-Table1[[#This Row],[Operating Profit]])</f>
        <v>266000</v>
      </c>
      <c r="X603">
        <f>SUM(Table1[[#This Row],[Total Sales]]-Table1[[#This Row],[Cost]])</f>
        <v>114000</v>
      </c>
      <c r="Y603">
        <f>SUM(Table1[[#This Row],[profit/loss]])/SUM(Table1[profit/loss])</f>
        <v>3.4323379988702307E-4</v>
      </c>
    </row>
    <row r="604" spans="1:25" x14ac:dyDescent="0.3">
      <c r="A604" t="s">
        <v>29</v>
      </c>
      <c r="B604" t="s">
        <v>17</v>
      </c>
      <c r="C604">
        <v>1128299</v>
      </c>
      <c r="D604" s="9">
        <v>43935</v>
      </c>
      <c r="E604" s="8" t="str">
        <f>TEXT(Table1[[#This Row],[Invoice Date]],"dd-mm-yyyy")</f>
        <v>14-04-2020</v>
      </c>
      <c r="F604" s="1" t="str">
        <f t="shared" si="36"/>
        <v>April</v>
      </c>
      <c r="G604" s="1" t="str">
        <f t="shared" si="37"/>
        <v>2020</v>
      </c>
      <c r="H604" s="1" t="str">
        <f t="shared" si="38"/>
        <v>Tuesday</v>
      </c>
      <c r="I604" s="1" t="str">
        <f t="shared" si="39"/>
        <v>14</v>
      </c>
      <c r="J604" t="s">
        <v>30</v>
      </c>
      <c r="K604" t="s">
        <v>43</v>
      </c>
      <c r="L604" t="s">
        <v>44</v>
      </c>
      <c r="M604" t="s">
        <v>16</v>
      </c>
      <c r="N604">
        <v>60</v>
      </c>
      <c r="O604">
        <v>725</v>
      </c>
      <c r="P604">
        <v>435000</v>
      </c>
      <c r="Q604">
        <v>217500</v>
      </c>
      <c r="R604">
        <v>0.5</v>
      </c>
      <c r="S604" t="s">
        <v>17</v>
      </c>
      <c r="T604" t="str">
        <f>IF(Table1[[#This Row],[Units Sold]]&gt; 700,"High Units","low Units")</f>
        <v>High Units</v>
      </c>
      <c r="U604">
        <f>SUM(Table1[[#This Row],[Operating Profit]])/SUM(Table1[Operating Profit])*100</f>
        <v>6.5485396031076767E-2</v>
      </c>
      <c r="V604">
        <f>SUM(Table1[[#This Row],[Price per Unit]]*Table1[[#This Row],[Units Sold]])</f>
        <v>43500</v>
      </c>
      <c r="W604">
        <f>SUM(Table1[[#This Row],[Total Sales]]-Table1[[#This Row],[Operating Profit]])</f>
        <v>217500</v>
      </c>
      <c r="X604">
        <f>SUM(Table1[[#This Row],[Total Sales]]-Table1[[#This Row],[Cost]])</f>
        <v>217500</v>
      </c>
      <c r="Y604">
        <f>SUM(Table1[[#This Row],[profit/loss]])/SUM(Table1[profit/loss])</f>
        <v>6.548539603107677E-4</v>
      </c>
    </row>
    <row r="605" spans="1:25" x14ac:dyDescent="0.3">
      <c r="A605" t="s">
        <v>29</v>
      </c>
      <c r="B605" t="s">
        <v>17</v>
      </c>
      <c r="C605">
        <v>1128299</v>
      </c>
      <c r="D605" s="9">
        <v>43936</v>
      </c>
      <c r="E605" s="8" t="str">
        <f>TEXT(Table1[[#This Row],[Invoice Date]],"dd-mm-yyyy")</f>
        <v>15-04-2020</v>
      </c>
      <c r="F605" s="1" t="str">
        <f t="shared" si="36"/>
        <v>April</v>
      </c>
      <c r="G605" s="1" t="str">
        <f t="shared" si="37"/>
        <v>2020</v>
      </c>
      <c r="H605" s="1" t="str">
        <f t="shared" si="38"/>
        <v>Wednesday</v>
      </c>
      <c r="I605" s="1" t="str">
        <f t="shared" si="39"/>
        <v>15</v>
      </c>
      <c r="J605" t="s">
        <v>30</v>
      </c>
      <c r="K605" t="s">
        <v>43</v>
      </c>
      <c r="L605" t="s">
        <v>44</v>
      </c>
      <c r="M605" t="s">
        <v>18</v>
      </c>
      <c r="N605">
        <v>65</v>
      </c>
      <c r="O605">
        <v>575</v>
      </c>
      <c r="P605">
        <v>373750</v>
      </c>
      <c r="Q605">
        <v>130813</v>
      </c>
      <c r="R605">
        <v>0.35</v>
      </c>
      <c r="S605" t="s">
        <v>17</v>
      </c>
      <c r="T605" t="str">
        <f>IF(Table1[[#This Row],[Units Sold]]&gt; 700,"High Units","low Units")</f>
        <v>low Units</v>
      </c>
      <c r="U605">
        <f>SUM(Table1[[#This Row],[Operating Profit]])/SUM(Table1[Operating Profit])*100</f>
        <v>3.9385476372474693E-2</v>
      </c>
      <c r="V605">
        <f>SUM(Table1[[#This Row],[Price per Unit]]*Table1[[#This Row],[Units Sold]])</f>
        <v>37375</v>
      </c>
      <c r="W605">
        <f>SUM(Table1[[#This Row],[Total Sales]]-Table1[[#This Row],[Operating Profit]])</f>
        <v>242937</v>
      </c>
      <c r="X605">
        <f>SUM(Table1[[#This Row],[Total Sales]]-Table1[[#This Row],[Cost]])</f>
        <v>130813</v>
      </c>
      <c r="Y605">
        <f>SUM(Table1[[#This Row],[profit/loss]])/SUM(Table1[profit/loss])</f>
        <v>3.9385476372474692E-4</v>
      </c>
    </row>
    <row r="606" spans="1:25" x14ac:dyDescent="0.3">
      <c r="A606" t="s">
        <v>29</v>
      </c>
      <c r="B606" t="s">
        <v>17</v>
      </c>
      <c r="C606">
        <v>1128299</v>
      </c>
      <c r="D606" s="9">
        <v>43937</v>
      </c>
      <c r="E606" s="8" t="str">
        <f>TEXT(Table1[[#This Row],[Invoice Date]],"dd-mm-yyyy")</f>
        <v>16-04-2020</v>
      </c>
      <c r="F606" s="1" t="str">
        <f t="shared" si="36"/>
        <v>April</v>
      </c>
      <c r="G606" s="1" t="str">
        <f t="shared" si="37"/>
        <v>2020</v>
      </c>
      <c r="H606" s="1" t="str">
        <f t="shared" si="38"/>
        <v>Thursday</v>
      </c>
      <c r="I606" s="1" t="str">
        <f t="shared" si="39"/>
        <v>16</v>
      </c>
      <c r="J606" t="s">
        <v>30</v>
      </c>
      <c r="K606" t="s">
        <v>43</v>
      </c>
      <c r="L606" t="s">
        <v>44</v>
      </c>
      <c r="M606" t="s">
        <v>19</v>
      </c>
      <c r="N606">
        <v>65</v>
      </c>
      <c r="O606">
        <v>575</v>
      </c>
      <c r="P606">
        <v>373750</v>
      </c>
      <c r="Q606">
        <v>186875</v>
      </c>
      <c r="R606">
        <v>0.5</v>
      </c>
      <c r="S606" t="s">
        <v>17</v>
      </c>
      <c r="T606" t="str">
        <f>IF(Table1[[#This Row],[Units Sold]]&gt; 700,"High Units","low Units")</f>
        <v>low Units</v>
      </c>
      <c r="U606">
        <f>SUM(Table1[[#This Row],[Operating Profit]])/SUM(Table1[Operating Profit])*100</f>
        <v>5.626475118762056E-2</v>
      </c>
      <c r="V606">
        <f>SUM(Table1[[#This Row],[Price per Unit]]*Table1[[#This Row],[Units Sold]])</f>
        <v>37375</v>
      </c>
      <c r="W606">
        <f>SUM(Table1[[#This Row],[Total Sales]]-Table1[[#This Row],[Operating Profit]])</f>
        <v>186875</v>
      </c>
      <c r="X606">
        <f>SUM(Table1[[#This Row],[Total Sales]]-Table1[[#This Row],[Cost]])</f>
        <v>186875</v>
      </c>
      <c r="Y606">
        <f>SUM(Table1[[#This Row],[profit/loss]])/SUM(Table1[profit/loss])</f>
        <v>5.6264751187620559E-4</v>
      </c>
    </row>
    <row r="607" spans="1:25" x14ac:dyDescent="0.3">
      <c r="A607" t="s">
        <v>29</v>
      </c>
      <c r="B607" t="s">
        <v>17</v>
      </c>
      <c r="C607">
        <v>1128299</v>
      </c>
      <c r="D607" s="9">
        <v>43938</v>
      </c>
      <c r="E607" s="8" t="str">
        <f>TEXT(Table1[[#This Row],[Invoice Date]],"dd-mm-yyyy")</f>
        <v>17-04-2020</v>
      </c>
      <c r="F607" s="1" t="str">
        <f t="shared" si="36"/>
        <v>April</v>
      </c>
      <c r="G607" s="1" t="str">
        <f t="shared" si="37"/>
        <v>2020</v>
      </c>
      <c r="H607" s="1" t="str">
        <f t="shared" si="38"/>
        <v>Friday</v>
      </c>
      <c r="I607" s="1" t="str">
        <f t="shared" si="39"/>
        <v>17</v>
      </c>
      <c r="J607" t="s">
        <v>30</v>
      </c>
      <c r="K607" t="s">
        <v>43</v>
      </c>
      <c r="L607" t="s">
        <v>44</v>
      </c>
      <c r="M607" t="s">
        <v>20</v>
      </c>
      <c r="N607">
        <v>65</v>
      </c>
      <c r="O607">
        <v>450</v>
      </c>
      <c r="P607">
        <v>292500</v>
      </c>
      <c r="Q607">
        <v>131625</v>
      </c>
      <c r="R607">
        <v>0.45</v>
      </c>
      <c r="S607" t="s">
        <v>17</v>
      </c>
      <c r="T607" t="str">
        <f>IF(Table1[[#This Row],[Units Sold]]&gt; 700,"High Units","low Units")</f>
        <v>low Units</v>
      </c>
      <c r="U607">
        <f>SUM(Table1[[#This Row],[Operating Profit]])/SUM(Table1[Operating Profit])*100</f>
        <v>3.9629955184324044E-2</v>
      </c>
      <c r="V607">
        <f>SUM(Table1[[#This Row],[Price per Unit]]*Table1[[#This Row],[Units Sold]])</f>
        <v>29250</v>
      </c>
      <c r="W607">
        <f>SUM(Table1[[#This Row],[Total Sales]]-Table1[[#This Row],[Operating Profit]])</f>
        <v>160875</v>
      </c>
      <c r="X607">
        <f>SUM(Table1[[#This Row],[Total Sales]]-Table1[[#This Row],[Cost]])</f>
        <v>131625</v>
      </c>
      <c r="Y607">
        <f>SUM(Table1[[#This Row],[profit/loss]])/SUM(Table1[profit/loss])</f>
        <v>3.9629955184324045E-4</v>
      </c>
    </row>
    <row r="608" spans="1:25" x14ac:dyDescent="0.3">
      <c r="A608" t="s">
        <v>29</v>
      </c>
      <c r="B608" t="s">
        <v>17</v>
      </c>
      <c r="C608">
        <v>1128299</v>
      </c>
      <c r="D608" s="9">
        <v>43939</v>
      </c>
      <c r="E608" s="8" t="str">
        <f>TEXT(Table1[[#This Row],[Invoice Date]],"dd-mm-yyyy")</f>
        <v>18-04-2020</v>
      </c>
      <c r="F608" s="1" t="str">
        <f t="shared" si="36"/>
        <v>April</v>
      </c>
      <c r="G608" s="1" t="str">
        <f t="shared" si="37"/>
        <v>2020</v>
      </c>
      <c r="H608" s="1" t="str">
        <f t="shared" si="38"/>
        <v>Saturday</v>
      </c>
      <c r="I608" s="1" t="str">
        <f t="shared" si="39"/>
        <v>18</v>
      </c>
      <c r="J608" t="s">
        <v>30</v>
      </c>
      <c r="K608" t="s">
        <v>43</v>
      </c>
      <c r="L608" t="s">
        <v>44</v>
      </c>
      <c r="M608" t="s">
        <v>21</v>
      </c>
      <c r="N608">
        <v>70</v>
      </c>
      <c r="O608">
        <v>325</v>
      </c>
      <c r="P608">
        <v>227500</v>
      </c>
      <c r="Q608">
        <v>147875</v>
      </c>
      <c r="R608">
        <v>0.65</v>
      </c>
      <c r="S608" t="s">
        <v>17</v>
      </c>
      <c r="T608" t="str">
        <f>IF(Table1[[#This Row],[Units Sold]]&gt; 700,"High Units","low Units")</f>
        <v>low Units</v>
      </c>
      <c r="U608">
        <f>SUM(Table1[[#This Row],[Operating Profit]])/SUM(Table1[Operating Profit])*100</f>
        <v>4.4522542244117141E-2</v>
      </c>
      <c r="V608">
        <f>SUM(Table1[[#This Row],[Price per Unit]]*Table1[[#This Row],[Units Sold]])</f>
        <v>22750</v>
      </c>
      <c r="W608">
        <f>SUM(Table1[[#This Row],[Total Sales]]-Table1[[#This Row],[Operating Profit]])</f>
        <v>79625</v>
      </c>
      <c r="X608">
        <f>SUM(Table1[[#This Row],[Total Sales]]-Table1[[#This Row],[Cost]])</f>
        <v>147875</v>
      </c>
      <c r="Y608">
        <f>SUM(Table1[[#This Row],[profit/loss]])/SUM(Table1[profit/loss])</f>
        <v>4.4522542244117139E-4</v>
      </c>
    </row>
    <row r="609" spans="1:25" x14ac:dyDescent="0.3">
      <c r="A609" t="s">
        <v>29</v>
      </c>
      <c r="B609" t="s">
        <v>17</v>
      </c>
      <c r="C609">
        <v>1128299</v>
      </c>
      <c r="D609" s="9">
        <v>43940</v>
      </c>
      <c r="E609" s="8" t="str">
        <f>TEXT(Table1[[#This Row],[Invoice Date]],"dd-mm-yyyy")</f>
        <v>19-04-2020</v>
      </c>
      <c r="F609" s="1" t="str">
        <f t="shared" si="36"/>
        <v>April</v>
      </c>
      <c r="G609" s="1" t="str">
        <f t="shared" si="37"/>
        <v>2020</v>
      </c>
      <c r="H609" s="1" t="str">
        <f t="shared" si="38"/>
        <v>Sunday</v>
      </c>
      <c r="I609" s="1" t="str">
        <f t="shared" si="39"/>
        <v>19</v>
      </c>
      <c r="J609" t="s">
        <v>30</v>
      </c>
      <c r="K609" t="s">
        <v>43</v>
      </c>
      <c r="L609" t="s">
        <v>44</v>
      </c>
      <c r="M609" t="s">
        <v>22</v>
      </c>
      <c r="N609">
        <v>85</v>
      </c>
      <c r="O609">
        <v>625</v>
      </c>
      <c r="P609">
        <v>531250</v>
      </c>
      <c r="Q609">
        <v>159375</v>
      </c>
      <c r="R609">
        <v>0.3</v>
      </c>
      <c r="S609" t="s">
        <v>17</v>
      </c>
      <c r="T609" t="str">
        <f>IF(Table1[[#This Row],[Units Sold]]&gt; 700,"High Units","low Units")</f>
        <v>low Units</v>
      </c>
      <c r="U609">
        <f>SUM(Table1[[#This Row],[Operating Profit]])/SUM(Table1[Operating Profit])*100</f>
        <v>4.7984988471047631E-2</v>
      </c>
      <c r="V609">
        <f>SUM(Table1[[#This Row],[Price per Unit]]*Table1[[#This Row],[Units Sold]])</f>
        <v>53125</v>
      </c>
      <c r="W609">
        <f>SUM(Table1[[#This Row],[Total Sales]]-Table1[[#This Row],[Operating Profit]])</f>
        <v>371875</v>
      </c>
      <c r="X609">
        <f>SUM(Table1[[#This Row],[Total Sales]]-Table1[[#This Row],[Cost]])</f>
        <v>159375</v>
      </c>
      <c r="Y609">
        <f>SUM(Table1[[#This Row],[profit/loss]])/SUM(Table1[profit/loss])</f>
        <v>4.7984988471047634E-4</v>
      </c>
    </row>
    <row r="610" spans="1:25" x14ac:dyDescent="0.3">
      <c r="A610" t="s">
        <v>29</v>
      </c>
      <c r="B610" t="s">
        <v>17</v>
      </c>
      <c r="C610">
        <v>1128299</v>
      </c>
      <c r="D610" s="9">
        <v>43941</v>
      </c>
      <c r="E610" s="8" t="str">
        <f>TEXT(Table1[[#This Row],[Invoice Date]],"dd-mm-yyyy")</f>
        <v>20-04-2020</v>
      </c>
      <c r="F610" s="1" t="str">
        <f t="shared" si="36"/>
        <v>April</v>
      </c>
      <c r="G610" s="1" t="str">
        <f t="shared" si="37"/>
        <v>2020</v>
      </c>
      <c r="H610" s="1" t="str">
        <f t="shared" si="38"/>
        <v>Monday</v>
      </c>
      <c r="I610" s="1" t="str">
        <f t="shared" si="39"/>
        <v>20</v>
      </c>
      <c r="J610" t="s">
        <v>30</v>
      </c>
      <c r="K610" t="s">
        <v>43</v>
      </c>
      <c r="L610" t="s">
        <v>44</v>
      </c>
      <c r="M610" t="s">
        <v>16</v>
      </c>
      <c r="N610">
        <v>65</v>
      </c>
      <c r="O610">
        <v>775</v>
      </c>
      <c r="P610">
        <v>503750</v>
      </c>
      <c r="Q610">
        <v>226688</v>
      </c>
      <c r="R610">
        <v>0.45</v>
      </c>
      <c r="S610" t="s">
        <v>17</v>
      </c>
      <c r="T610" t="str">
        <f>IF(Table1[[#This Row],[Units Sold]]&gt; 700,"High Units","low Units")</f>
        <v>High Units</v>
      </c>
      <c r="U610">
        <f>SUM(Table1[[#This Row],[Operating Profit]])/SUM(Table1[Operating Profit])*100</f>
        <v>6.8251740025253929E-2</v>
      </c>
      <c r="V610">
        <f>SUM(Table1[[#This Row],[Price per Unit]]*Table1[[#This Row],[Units Sold]])</f>
        <v>50375</v>
      </c>
      <c r="W610">
        <f>SUM(Table1[[#This Row],[Total Sales]]-Table1[[#This Row],[Operating Profit]])</f>
        <v>277062</v>
      </c>
      <c r="X610">
        <f>SUM(Table1[[#This Row],[Total Sales]]-Table1[[#This Row],[Cost]])</f>
        <v>226688</v>
      </c>
      <c r="Y610">
        <f>SUM(Table1[[#This Row],[profit/loss]])/SUM(Table1[profit/loss])</f>
        <v>6.8251740025253933E-4</v>
      </c>
    </row>
    <row r="611" spans="1:25" x14ac:dyDescent="0.3">
      <c r="A611" t="s">
        <v>29</v>
      </c>
      <c r="B611" t="s">
        <v>17</v>
      </c>
      <c r="C611">
        <v>1128299</v>
      </c>
      <c r="D611" s="9">
        <v>43942</v>
      </c>
      <c r="E611" s="8" t="str">
        <f>TEXT(Table1[[#This Row],[Invoice Date]],"dd-mm-yyyy")</f>
        <v>21-04-2020</v>
      </c>
      <c r="F611" s="1" t="str">
        <f t="shared" si="36"/>
        <v>April</v>
      </c>
      <c r="G611" s="1" t="str">
        <f t="shared" si="37"/>
        <v>2020</v>
      </c>
      <c r="H611" s="1" t="str">
        <f t="shared" si="38"/>
        <v>Tuesday</v>
      </c>
      <c r="I611" s="1" t="str">
        <f t="shared" si="39"/>
        <v>21</v>
      </c>
      <c r="J611" t="s">
        <v>30</v>
      </c>
      <c r="K611" t="s">
        <v>43</v>
      </c>
      <c r="L611" t="s">
        <v>44</v>
      </c>
      <c r="M611" t="s">
        <v>18</v>
      </c>
      <c r="N611">
        <v>70</v>
      </c>
      <c r="O611">
        <v>625</v>
      </c>
      <c r="P611">
        <v>437500</v>
      </c>
      <c r="Q611">
        <v>131250</v>
      </c>
      <c r="R611">
        <v>0.3</v>
      </c>
      <c r="S611" t="s">
        <v>17</v>
      </c>
      <c r="T611" t="str">
        <f>IF(Table1[[#This Row],[Units Sold]]&gt; 700,"High Units","low Units")</f>
        <v>low Units</v>
      </c>
      <c r="U611">
        <f>SUM(Table1[[#This Row],[Operating Profit]])/SUM(Table1[Operating Profit])*100</f>
        <v>3.9517049329098053E-2</v>
      </c>
      <c r="V611">
        <f>SUM(Table1[[#This Row],[Price per Unit]]*Table1[[#This Row],[Units Sold]])</f>
        <v>43750</v>
      </c>
      <c r="W611">
        <f>SUM(Table1[[#This Row],[Total Sales]]-Table1[[#This Row],[Operating Profit]])</f>
        <v>306250</v>
      </c>
      <c r="X611">
        <f>SUM(Table1[[#This Row],[Total Sales]]-Table1[[#This Row],[Cost]])</f>
        <v>131250</v>
      </c>
      <c r="Y611">
        <f>SUM(Table1[[#This Row],[profit/loss]])/SUM(Table1[profit/loss])</f>
        <v>3.9517049329098052E-4</v>
      </c>
    </row>
    <row r="612" spans="1:25" x14ac:dyDescent="0.3">
      <c r="A612" t="s">
        <v>29</v>
      </c>
      <c r="B612" t="s">
        <v>17</v>
      </c>
      <c r="C612">
        <v>1128299</v>
      </c>
      <c r="D612" s="9">
        <v>43943</v>
      </c>
      <c r="E612" s="8" t="str">
        <f>TEXT(Table1[[#This Row],[Invoice Date]],"dd-mm-yyyy")</f>
        <v>22-04-2020</v>
      </c>
      <c r="F612" s="1" t="str">
        <f t="shared" si="36"/>
        <v>April</v>
      </c>
      <c r="G612" s="1" t="str">
        <f t="shared" si="37"/>
        <v>2020</v>
      </c>
      <c r="H612" s="1" t="str">
        <f t="shared" si="38"/>
        <v>Wednesday</v>
      </c>
      <c r="I612" s="1" t="str">
        <f t="shared" si="39"/>
        <v>22</v>
      </c>
      <c r="J612" t="s">
        <v>30</v>
      </c>
      <c r="K612" t="s">
        <v>43</v>
      </c>
      <c r="L612" t="s">
        <v>44</v>
      </c>
      <c r="M612" t="s">
        <v>19</v>
      </c>
      <c r="N612">
        <v>70</v>
      </c>
      <c r="O612">
        <v>575</v>
      </c>
      <c r="P612">
        <v>402500</v>
      </c>
      <c r="Q612">
        <v>181125</v>
      </c>
      <c r="R612">
        <v>0.45</v>
      </c>
      <c r="S612" t="s">
        <v>17</v>
      </c>
      <c r="T612" t="str">
        <f>IF(Table1[[#This Row],[Units Sold]]&gt; 700,"High Units","low Units")</f>
        <v>low Units</v>
      </c>
      <c r="U612">
        <f>SUM(Table1[[#This Row],[Operating Profit]])/SUM(Table1[Operating Profit])*100</f>
        <v>5.4533528074155312E-2</v>
      </c>
      <c r="V612">
        <f>SUM(Table1[[#This Row],[Price per Unit]]*Table1[[#This Row],[Units Sold]])</f>
        <v>40250</v>
      </c>
      <c r="W612">
        <f>SUM(Table1[[#This Row],[Total Sales]]-Table1[[#This Row],[Operating Profit]])</f>
        <v>221375</v>
      </c>
      <c r="X612">
        <f>SUM(Table1[[#This Row],[Total Sales]]-Table1[[#This Row],[Cost]])</f>
        <v>181125</v>
      </c>
      <c r="Y612">
        <f>SUM(Table1[[#This Row],[profit/loss]])/SUM(Table1[profit/loss])</f>
        <v>5.4533528074155314E-4</v>
      </c>
    </row>
    <row r="613" spans="1:25" x14ac:dyDescent="0.3">
      <c r="A613" t="s">
        <v>29</v>
      </c>
      <c r="B613" t="s">
        <v>17</v>
      </c>
      <c r="C613">
        <v>1128299</v>
      </c>
      <c r="D613" s="9">
        <v>43944</v>
      </c>
      <c r="E613" s="8" t="str">
        <f>TEXT(Table1[[#This Row],[Invoice Date]],"dd-mm-yyyy")</f>
        <v>23-04-2020</v>
      </c>
      <c r="F613" s="1" t="str">
        <f t="shared" si="36"/>
        <v>April</v>
      </c>
      <c r="G613" s="1" t="str">
        <f t="shared" si="37"/>
        <v>2020</v>
      </c>
      <c r="H613" s="1" t="str">
        <f t="shared" si="38"/>
        <v>Thursday</v>
      </c>
      <c r="I613" s="1" t="str">
        <f t="shared" si="39"/>
        <v>23</v>
      </c>
      <c r="J613" t="s">
        <v>30</v>
      </c>
      <c r="K613" t="s">
        <v>43</v>
      </c>
      <c r="L613" t="s">
        <v>44</v>
      </c>
      <c r="M613" t="s">
        <v>20</v>
      </c>
      <c r="N613">
        <v>65</v>
      </c>
      <c r="O613">
        <v>475</v>
      </c>
      <c r="P613">
        <v>308750</v>
      </c>
      <c r="Q613">
        <v>123500</v>
      </c>
      <c r="R613">
        <v>0.4</v>
      </c>
      <c r="S613" t="s">
        <v>17</v>
      </c>
      <c r="T613" t="str">
        <f>IF(Table1[[#This Row],[Units Sold]]&gt; 700,"High Units","low Units")</f>
        <v>low Units</v>
      </c>
      <c r="U613">
        <f>SUM(Table1[[#This Row],[Operating Profit]])/SUM(Table1[Operating Profit])*100</f>
        <v>3.7183661654427498E-2</v>
      </c>
      <c r="V613">
        <f>SUM(Table1[[#This Row],[Price per Unit]]*Table1[[#This Row],[Units Sold]])</f>
        <v>30875</v>
      </c>
      <c r="W613">
        <f>SUM(Table1[[#This Row],[Total Sales]]-Table1[[#This Row],[Operating Profit]])</f>
        <v>185250</v>
      </c>
      <c r="X613">
        <f>SUM(Table1[[#This Row],[Total Sales]]-Table1[[#This Row],[Cost]])</f>
        <v>123500</v>
      </c>
      <c r="Y613">
        <f>SUM(Table1[[#This Row],[profit/loss]])/SUM(Table1[profit/loss])</f>
        <v>3.7183661654427501E-4</v>
      </c>
    </row>
    <row r="614" spans="1:25" x14ac:dyDescent="0.3">
      <c r="A614" t="s">
        <v>29</v>
      </c>
      <c r="B614" t="s">
        <v>17</v>
      </c>
      <c r="C614">
        <v>1128299</v>
      </c>
      <c r="D614" s="9">
        <v>43945</v>
      </c>
      <c r="E614" s="8" t="str">
        <f>TEXT(Table1[[#This Row],[Invoice Date]],"dd-mm-yyyy")</f>
        <v>24-04-2020</v>
      </c>
      <c r="F614" s="1" t="str">
        <f t="shared" si="36"/>
        <v>April</v>
      </c>
      <c r="G614" s="1" t="str">
        <f t="shared" si="37"/>
        <v>2020</v>
      </c>
      <c r="H614" s="1" t="str">
        <f t="shared" si="38"/>
        <v>Friday</v>
      </c>
      <c r="I614" s="1" t="str">
        <f t="shared" si="39"/>
        <v>24</v>
      </c>
      <c r="J614" t="s">
        <v>30</v>
      </c>
      <c r="K614" t="s">
        <v>43</v>
      </c>
      <c r="L614" t="s">
        <v>44</v>
      </c>
      <c r="M614" t="s">
        <v>21</v>
      </c>
      <c r="N614">
        <v>70</v>
      </c>
      <c r="O614">
        <v>525</v>
      </c>
      <c r="P614">
        <v>367500</v>
      </c>
      <c r="Q614">
        <v>220500</v>
      </c>
      <c r="R614">
        <v>0.6</v>
      </c>
      <c r="S614" t="s">
        <v>17</v>
      </c>
      <c r="T614" t="str">
        <f>IF(Table1[[#This Row],[Units Sold]]&gt; 700,"High Units","low Units")</f>
        <v>low Units</v>
      </c>
      <c r="U614">
        <f>SUM(Table1[[#This Row],[Operating Profit]])/SUM(Table1[Operating Profit])*100</f>
        <v>6.6388642872884721E-2</v>
      </c>
      <c r="V614">
        <f>SUM(Table1[[#This Row],[Price per Unit]]*Table1[[#This Row],[Units Sold]])</f>
        <v>36750</v>
      </c>
      <c r="W614">
        <f>SUM(Table1[[#This Row],[Total Sales]]-Table1[[#This Row],[Operating Profit]])</f>
        <v>147000</v>
      </c>
      <c r="X614">
        <f>SUM(Table1[[#This Row],[Total Sales]]-Table1[[#This Row],[Cost]])</f>
        <v>220500</v>
      </c>
      <c r="Y614">
        <f>SUM(Table1[[#This Row],[profit/loss]])/SUM(Table1[profit/loss])</f>
        <v>6.6388642872884727E-4</v>
      </c>
    </row>
    <row r="615" spans="1:25" x14ac:dyDescent="0.3">
      <c r="A615" t="s">
        <v>29</v>
      </c>
      <c r="B615" t="s">
        <v>17</v>
      </c>
      <c r="C615">
        <v>1128299</v>
      </c>
      <c r="D615" s="9">
        <v>43946</v>
      </c>
      <c r="E615" s="8" t="str">
        <f>TEXT(Table1[[#This Row],[Invoice Date]],"dd-mm-yyyy")</f>
        <v>25-04-2020</v>
      </c>
      <c r="F615" s="1" t="str">
        <f t="shared" si="36"/>
        <v>April</v>
      </c>
      <c r="G615" s="1" t="str">
        <f t="shared" si="37"/>
        <v>2020</v>
      </c>
      <c r="H615" s="1" t="str">
        <f t="shared" si="38"/>
        <v>Saturday</v>
      </c>
      <c r="I615" s="1" t="str">
        <f t="shared" si="39"/>
        <v>25</v>
      </c>
      <c r="J615" t="s">
        <v>30</v>
      </c>
      <c r="K615" t="s">
        <v>43</v>
      </c>
      <c r="L615" t="s">
        <v>44</v>
      </c>
      <c r="M615" t="s">
        <v>22</v>
      </c>
      <c r="N615">
        <v>85</v>
      </c>
      <c r="O615">
        <v>525</v>
      </c>
      <c r="P615">
        <v>446250</v>
      </c>
      <c r="Q615">
        <v>111563</v>
      </c>
      <c r="R615">
        <v>0.25</v>
      </c>
      <c r="S615" t="s">
        <v>17</v>
      </c>
      <c r="T615" t="str">
        <f>IF(Table1[[#This Row],[Units Sold]]&gt; 700,"High Units","low Units")</f>
        <v>low Units</v>
      </c>
      <c r="U615">
        <f>SUM(Table1[[#This Row],[Operating Profit]])/SUM(Table1[Operating Profit])*100</f>
        <v>3.3589642470873649E-2</v>
      </c>
      <c r="V615">
        <f>SUM(Table1[[#This Row],[Price per Unit]]*Table1[[#This Row],[Units Sold]])</f>
        <v>44625</v>
      </c>
      <c r="W615">
        <f>SUM(Table1[[#This Row],[Total Sales]]-Table1[[#This Row],[Operating Profit]])</f>
        <v>334687</v>
      </c>
      <c r="X615">
        <f>SUM(Table1[[#This Row],[Total Sales]]-Table1[[#This Row],[Cost]])</f>
        <v>111563</v>
      </c>
      <c r="Y615">
        <f>SUM(Table1[[#This Row],[profit/loss]])/SUM(Table1[profit/loss])</f>
        <v>3.3589642470873647E-4</v>
      </c>
    </row>
    <row r="616" spans="1:25" x14ac:dyDescent="0.3">
      <c r="A616" t="s">
        <v>29</v>
      </c>
      <c r="B616" t="s">
        <v>17</v>
      </c>
      <c r="C616">
        <v>1128299</v>
      </c>
      <c r="D616" s="9">
        <v>43947</v>
      </c>
      <c r="E616" s="8" t="str">
        <f>TEXT(Table1[[#This Row],[Invoice Date]],"dd-mm-yyyy")</f>
        <v>26-04-2020</v>
      </c>
      <c r="F616" s="1" t="str">
        <f t="shared" si="36"/>
        <v>April</v>
      </c>
      <c r="G616" s="1" t="str">
        <f t="shared" si="37"/>
        <v>2020</v>
      </c>
      <c r="H616" s="1" t="str">
        <f t="shared" si="38"/>
        <v>Sunday</v>
      </c>
      <c r="I616" s="1" t="str">
        <f t="shared" si="39"/>
        <v>26</v>
      </c>
      <c r="J616" t="s">
        <v>30</v>
      </c>
      <c r="K616" t="s">
        <v>43</v>
      </c>
      <c r="L616" t="s">
        <v>44</v>
      </c>
      <c r="M616" t="s">
        <v>16</v>
      </c>
      <c r="N616">
        <v>70</v>
      </c>
      <c r="O616">
        <v>725</v>
      </c>
      <c r="P616">
        <v>507500</v>
      </c>
      <c r="Q616">
        <v>228375</v>
      </c>
      <c r="R616">
        <v>0.45</v>
      </c>
      <c r="S616" t="s">
        <v>17</v>
      </c>
      <c r="T616" t="str">
        <f>IF(Table1[[#This Row],[Units Sold]]&gt; 700,"High Units","low Units")</f>
        <v>High Units</v>
      </c>
      <c r="U616">
        <f>SUM(Table1[[#This Row],[Operating Profit]])/SUM(Table1[Operating Profit])*100</f>
        <v>6.8759665832630601E-2</v>
      </c>
      <c r="V616">
        <f>SUM(Table1[[#This Row],[Price per Unit]]*Table1[[#This Row],[Units Sold]])</f>
        <v>50750</v>
      </c>
      <c r="W616">
        <f>SUM(Table1[[#This Row],[Total Sales]]-Table1[[#This Row],[Operating Profit]])</f>
        <v>279125</v>
      </c>
      <c r="X616">
        <f>SUM(Table1[[#This Row],[Total Sales]]-Table1[[#This Row],[Cost]])</f>
        <v>228375</v>
      </c>
      <c r="Y616">
        <f>SUM(Table1[[#This Row],[profit/loss]])/SUM(Table1[profit/loss])</f>
        <v>6.8759665832630607E-4</v>
      </c>
    </row>
    <row r="617" spans="1:25" x14ac:dyDescent="0.3">
      <c r="A617" t="s">
        <v>29</v>
      </c>
      <c r="B617" t="s">
        <v>17</v>
      </c>
      <c r="C617">
        <v>1128299</v>
      </c>
      <c r="D617" s="9">
        <v>43948</v>
      </c>
      <c r="E617" s="8" t="str">
        <f>TEXT(Table1[[#This Row],[Invoice Date]],"dd-mm-yyyy")</f>
        <v>27-04-2020</v>
      </c>
      <c r="F617" s="1" t="str">
        <f t="shared" si="36"/>
        <v>April</v>
      </c>
      <c r="G617" s="1" t="str">
        <f t="shared" si="37"/>
        <v>2020</v>
      </c>
      <c r="H617" s="1" t="str">
        <f t="shared" si="38"/>
        <v>Monday</v>
      </c>
      <c r="I617" s="1" t="str">
        <f t="shared" si="39"/>
        <v>27</v>
      </c>
      <c r="J617" t="s">
        <v>30</v>
      </c>
      <c r="K617" t="s">
        <v>43</v>
      </c>
      <c r="L617" t="s">
        <v>44</v>
      </c>
      <c r="M617" t="s">
        <v>18</v>
      </c>
      <c r="N617">
        <v>75</v>
      </c>
      <c r="O617">
        <v>675</v>
      </c>
      <c r="P617">
        <v>506250</v>
      </c>
      <c r="Q617">
        <v>151875</v>
      </c>
      <c r="R617">
        <v>0.3</v>
      </c>
      <c r="S617" t="s">
        <v>17</v>
      </c>
      <c r="T617" t="str">
        <f>IF(Table1[[#This Row],[Units Sold]]&gt; 700,"High Units","low Units")</f>
        <v>low Units</v>
      </c>
      <c r="U617">
        <f>SUM(Table1[[#This Row],[Operating Profit]])/SUM(Table1[Operating Profit])*100</f>
        <v>4.5726871366527748E-2</v>
      </c>
      <c r="V617">
        <f>SUM(Table1[[#This Row],[Price per Unit]]*Table1[[#This Row],[Units Sold]])</f>
        <v>50625</v>
      </c>
      <c r="W617">
        <f>SUM(Table1[[#This Row],[Total Sales]]-Table1[[#This Row],[Operating Profit]])</f>
        <v>354375</v>
      </c>
      <c r="X617">
        <f>SUM(Table1[[#This Row],[Total Sales]]-Table1[[#This Row],[Cost]])</f>
        <v>151875</v>
      </c>
      <c r="Y617">
        <f>SUM(Table1[[#This Row],[profit/loss]])/SUM(Table1[profit/loss])</f>
        <v>4.5726871366527747E-4</v>
      </c>
    </row>
    <row r="618" spans="1:25" x14ac:dyDescent="0.3">
      <c r="A618" t="s">
        <v>29</v>
      </c>
      <c r="B618" t="s">
        <v>17</v>
      </c>
      <c r="C618">
        <v>1128299</v>
      </c>
      <c r="D618" s="9">
        <v>43949</v>
      </c>
      <c r="E618" s="8" t="str">
        <f>TEXT(Table1[[#This Row],[Invoice Date]],"dd-mm-yyyy")</f>
        <v>28-04-2020</v>
      </c>
      <c r="F618" s="1" t="str">
        <f t="shared" si="36"/>
        <v>April</v>
      </c>
      <c r="G618" s="1" t="str">
        <f t="shared" si="37"/>
        <v>2020</v>
      </c>
      <c r="H618" s="1" t="str">
        <f t="shared" si="38"/>
        <v>Tuesday</v>
      </c>
      <c r="I618" s="1" t="str">
        <f t="shared" si="39"/>
        <v>28</v>
      </c>
      <c r="J618" t="s">
        <v>30</v>
      </c>
      <c r="K618" t="s">
        <v>43</v>
      </c>
      <c r="L618" t="s">
        <v>44</v>
      </c>
      <c r="M618" t="s">
        <v>19</v>
      </c>
      <c r="N618">
        <v>70</v>
      </c>
      <c r="O618">
        <v>550</v>
      </c>
      <c r="P618">
        <v>385000</v>
      </c>
      <c r="Q618">
        <v>173250</v>
      </c>
      <c r="R618">
        <v>0.45</v>
      </c>
      <c r="S618" t="s">
        <v>17</v>
      </c>
      <c r="T618" t="str">
        <f>IF(Table1[[#This Row],[Units Sold]]&gt; 700,"High Units","low Units")</f>
        <v>low Units</v>
      </c>
      <c r="U618">
        <f>SUM(Table1[[#This Row],[Operating Profit]])/SUM(Table1[Operating Profit])*100</f>
        <v>5.2162505114409431E-2</v>
      </c>
      <c r="V618">
        <f>SUM(Table1[[#This Row],[Price per Unit]]*Table1[[#This Row],[Units Sold]])</f>
        <v>38500</v>
      </c>
      <c r="W618">
        <f>SUM(Table1[[#This Row],[Total Sales]]-Table1[[#This Row],[Operating Profit]])</f>
        <v>211750</v>
      </c>
      <c r="X618">
        <f>SUM(Table1[[#This Row],[Total Sales]]-Table1[[#This Row],[Cost]])</f>
        <v>173250</v>
      </c>
      <c r="Y618">
        <f>SUM(Table1[[#This Row],[profit/loss]])/SUM(Table1[profit/loss])</f>
        <v>5.2162505114409434E-4</v>
      </c>
    </row>
    <row r="619" spans="1:25" x14ac:dyDescent="0.3">
      <c r="A619" t="s">
        <v>29</v>
      </c>
      <c r="B619" t="s">
        <v>17</v>
      </c>
      <c r="C619">
        <v>1128299</v>
      </c>
      <c r="D619" s="9">
        <v>43950</v>
      </c>
      <c r="E619" s="8" t="str">
        <f>TEXT(Table1[[#This Row],[Invoice Date]],"dd-mm-yyyy")</f>
        <v>29-04-2020</v>
      </c>
      <c r="F619" s="1" t="str">
        <f t="shared" si="36"/>
        <v>April</v>
      </c>
      <c r="G619" s="1" t="str">
        <f t="shared" si="37"/>
        <v>2020</v>
      </c>
      <c r="H619" s="1" t="str">
        <f t="shared" si="38"/>
        <v>Wednesday</v>
      </c>
      <c r="I619" s="1" t="str">
        <f t="shared" si="39"/>
        <v>29</v>
      </c>
      <c r="J619" t="s">
        <v>30</v>
      </c>
      <c r="K619" t="s">
        <v>43</v>
      </c>
      <c r="L619" t="s">
        <v>44</v>
      </c>
      <c r="M619" t="s">
        <v>20</v>
      </c>
      <c r="N619">
        <v>70</v>
      </c>
      <c r="O619">
        <v>500</v>
      </c>
      <c r="P619">
        <v>350000</v>
      </c>
      <c r="Q619">
        <v>140000</v>
      </c>
      <c r="R619">
        <v>0.4</v>
      </c>
      <c r="S619" t="s">
        <v>17</v>
      </c>
      <c r="T619" t="str">
        <f>IF(Table1[[#This Row],[Units Sold]]&gt; 700,"High Units","low Units")</f>
        <v>low Units</v>
      </c>
      <c r="U619">
        <f>SUM(Table1[[#This Row],[Operating Profit]])/SUM(Table1[Operating Profit])*100</f>
        <v>4.2151519284371261E-2</v>
      </c>
      <c r="V619">
        <f>SUM(Table1[[#This Row],[Price per Unit]]*Table1[[#This Row],[Units Sold]])</f>
        <v>35000</v>
      </c>
      <c r="W619">
        <f>SUM(Table1[[#This Row],[Total Sales]]-Table1[[#This Row],[Operating Profit]])</f>
        <v>210000</v>
      </c>
      <c r="X619">
        <f>SUM(Table1[[#This Row],[Total Sales]]-Table1[[#This Row],[Cost]])</f>
        <v>140000</v>
      </c>
      <c r="Y619">
        <f>SUM(Table1[[#This Row],[profit/loss]])/SUM(Table1[profit/loss])</f>
        <v>4.2151519284371259E-4</v>
      </c>
    </row>
    <row r="620" spans="1:25" x14ac:dyDescent="0.3">
      <c r="A620" t="s">
        <v>29</v>
      </c>
      <c r="B620" t="s">
        <v>17</v>
      </c>
      <c r="C620">
        <v>1128299</v>
      </c>
      <c r="D620" s="9">
        <v>43951</v>
      </c>
      <c r="E620" s="8" t="str">
        <f>TEXT(Table1[[#This Row],[Invoice Date]],"dd-mm-yyyy")</f>
        <v>30-04-2020</v>
      </c>
      <c r="F620" s="1" t="str">
        <f t="shared" si="36"/>
        <v>April</v>
      </c>
      <c r="G620" s="1" t="str">
        <f t="shared" si="37"/>
        <v>2020</v>
      </c>
      <c r="H620" s="1" t="str">
        <f t="shared" si="38"/>
        <v>Thursday</v>
      </c>
      <c r="I620" s="1" t="str">
        <f t="shared" si="39"/>
        <v>30</v>
      </c>
      <c r="J620" t="s">
        <v>30</v>
      </c>
      <c r="K620" t="s">
        <v>43</v>
      </c>
      <c r="L620" t="s">
        <v>44</v>
      </c>
      <c r="M620" t="s">
        <v>21</v>
      </c>
      <c r="N620">
        <v>75</v>
      </c>
      <c r="O620">
        <v>500</v>
      </c>
      <c r="P620">
        <v>375000</v>
      </c>
      <c r="Q620">
        <v>225000</v>
      </c>
      <c r="R620">
        <v>0.6</v>
      </c>
      <c r="S620" t="s">
        <v>17</v>
      </c>
      <c r="T620" t="str">
        <f>IF(Table1[[#This Row],[Units Sold]]&gt; 700,"High Units","low Units")</f>
        <v>low Units</v>
      </c>
      <c r="U620">
        <f>SUM(Table1[[#This Row],[Operating Profit]])/SUM(Table1[Operating Profit])*100</f>
        <v>6.774351313559665E-2</v>
      </c>
      <c r="V620">
        <f>SUM(Table1[[#This Row],[Price per Unit]]*Table1[[#This Row],[Units Sold]])</f>
        <v>37500</v>
      </c>
      <c r="W620">
        <f>SUM(Table1[[#This Row],[Total Sales]]-Table1[[#This Row],[Operating Profit]])</f>
        <v>150000</v>
      </c>
      <c r="X620">
        <f>SUM(Table1[[#This Row],[Total Sales]]-Table1[[#This Row],[Cost]])</f>
        <v>225000</v>
      </c>
      <c r="Y620">
        <f>SUM(Table1[[#This Row],[profit/loss]])/SUM(Table1[profit/loss])</f>
        <v>6.7743513135596657E-4</v>
      </c>
    </row>
    <row r="621" spans="1:25" x14ac:dyDescent="0.3">
      <c r="A621" t="s">
        <v>29</v>
      </c>
      <c r="B621" t="s">
        <v>17</v>
      </c>
      <c r="C621">
        <v>1128299</v>
      </c>
      <c r="D621" s="9">
        <v>43952</v>
      </c>
      <c r="E621" s="8" t="str">
        <f>TEXT(Table1[[#This Row],[Invoice Date]],"dd-mm-yyyy")</f>
        <v>01-05-2020</v>
      </c>
      <c r="F621" s="1" t="str">
        <f t="shared" si="36"/>
        <v>May</v>
      </c>
      <c r="G621" s="1" t="str">
        <f t="shared" si="37"/>
        <v>2020</v>
      </c>
      <c r="H621" s="1" t="str">
        <f t="shared" si="38"/>
        <v>Friday</v>
      </c>
      <c r="I621" s="1" t="str">
        <f t="shared" si="39"/>
        <v>01</v>
      </c>
      <c r="J621" t="s">
        <v>30</v>
      </c>
      <c r="K621" t="s">
        <v>43</v>
      </c>
      <c r="L621" t="s">
        <v>44</v>
      </c>
      <c r="M621" t="s">
        <v>22</v>
      </c>
      <c r="N621">
        <v>80</v>
      </c>
      <c r="O621">
        <v>400</v>
      </c>
      <c r="P621">
        <v>320000</v>
      </c>
      <c r="Q621">
        <v>80000</v>
      </c>
      <c r="R621">
        <v>0.25</v>
      </c>
      <c r="S621" t="s">
        <v>17</v>
      </c>
      <c r="T621" t="str">
        <f>IF(Table1[[#This Row],[Units Sold]]&gt; 700,"High Units","low Units")</f>
        <v>low Units</v>
      </c>
      <c r="U621">
        <f>SUM(Table1[[#This Row],[Operating Profit]])/SUM(Table1[Operating Profit])*100</f>
        <v>2.4086582448212147E-2</v>
      </c>
      <c r="V621">
        <f>SUM(Table1[[#This Row],[Price per Unit]]*Table1[[#This Row],[Units Sold]])</f>
        <v>32000</v>
      </c>
      <c r="W621">
        <f>SUM(Table1[[#This Row],[Total Sales]]-Table1[[#This Row],[Operating Profit]])</f>
        <v>240000</v>
      </c>
      <c r="X621">
        <f>SUM(Table1[[#This Row],[Total Sales]]-Table1[[#This Row],[Cost]])</f>
        <v>80000</v>
      </c>
      <c r="Y621">
        <f>SUM(Table1[[#This Row],[profit/loss]])/SUM(Table1[profit/loss])</f>
        <v>2.4086582448212146E-4</v>
      </c>
    </row>
    <row r="622" spans="1:25" x14ac:dyDescent="0.3">
      <c r="A622" t="s">
        <v>29</v>
      </c>
      <c r="B622" t="s">
        <v>17</v>
      </c>
      <c r="C622">
        <v>1128299</v>
      </c>
      <c r="D622" s="9">
        <v>43953</v>
      </c>
      <c r="E622" s="8" t="str">
        <f>TEXT(Table1[[#This Row],[Invoice Date]],"dd-mm-yyyy")</f>
        <v>02-05-2020</v>
      </c>
      <c r="F622" s="1" t="str">
        <f t="shared" si="36"/>
        <v>May</v>
      </c>
      <c r="G622" s="1" t="str">
        <f t="shared" si="37"/>
        <v>2020</v>
      </c>
      <c r="H622" s="1" t="str">
        <f t="shared" si="38"/>
        <v>Saturday</v>
      </c>
      <c r="I622" s="1" t="str">
        <f t="shared" si="39"/>
        <v>02</v>
      </c>
      <c r="J622" t="s">
        <v>30</v>
      </c>
      <c r="K622" t="s">
        <v>43</v>
      </c>
      <c r="L622" t="s">
        <v>44</v>
      </c>
      <c r="M622" t="s">
        <v>16</v>
      </c>
      <c r="N622">
        <v>65</v>
      </c>
      <c r="O622">
        <v>600</v>
      </c>
      <c r="P622">
        <v>390000</v>
      </c>
      <c r="Q622">
        <v>156000</v>
      </c>
      <c r="R622">
        <v>0.4</v>
      </c>
      <c r="S622" t="s">
        <v>17</v>
      </c>
      <c r="T622" t="str">
        <f>IF(Table1[[#This Row],[Units Sold]]&gt; 700,"High Units","low Units")</f>
        <v>low Units</v>
      </c>
      <c r="U622">
        <f>SUM(Table1[[#This Row],[Operating Profit]])/SUM(Table1[Operating Profit])*100</f>
        <v>4.6968835774013687E-2</v>
      </c>
      <c r="V622">
        <f>SUM(Table1[[#This Row],[Price per Unit]]*Table1[[#This Row],[Units Sold]])</f>
        <v>39000</v>
      </c>
      <c r="W622">
        <f>SUM(Table1[[#This Row],[Total Sales]]-Table1[[#This Row],[Operating Profit]])</f>
        <v>234000</v>
      </c>
      <c r="X622">
        <f>SUM(Table1[[#This Row],[Total Sales]]-Table1[[#This Row],[Cost]])</f>
        <v>156000</v>
      </c>
      <c r="Y622">
        <f>SUM(Table1[[#This Row],[profit/loss]])/SUM(Table1[profit/loss])</f>
        <v>4.6968835774013684E-4</v>
      </c>
    </row>
    <row r="623" spans="1:25" x14ac:dyDescent="0.3">
      <c r="A623" t="s">
        <v>29</v>
      </c>
      <c r="B623" t="s">
        <v>17</v>
      </c>
      <c r="C623">
        <v>1128299</v>
      </c>
      <c r="D623" s="9">
        <v>43954</v>
      </c>
      <c r="E623" s="8" t="str">
        <f>TEXT(Table1[[#This Row],[Invoice Date]],"dd-mm-yyyy")</f>
        <v>03-05-2020</v>
      </c>
      <c r="F623" s="1" t="str">
        <f t="shared" si="36"/>
        <v>May</v>
      </c>
      <c r="G623" s="1" t="str">
        <f t="shared" si="37"/>
        <v>2020</v>
      </c>
      <c r="H623" s="1" t="str">
        <f t="shared" si="38"/>
        <v>Sunday</v>
      </c>
      <c r="I623" s="1" t="str">
        <f t="shared" si="39"/>
        <v>03</v>
      </c>
      <c r="J623" t="s">
        <v>30</v>
      </c>
      <c r="K623" t="s">
        <v>43</v>
      </c>
      <c r="L623" t="s">
        <v>44</v>
      </c>
      <c r="M623" t="s">
        <v>18</v>
      </c>
      <c r="N623">
        <v>70</v>
      </c>
      <c r="O623">
        <v>600</v>
      </c>
      <c r="P623">
        <v>420000</v>
      </c>
      <c r="Q623">
        <v>105000</v>
      </c>
      <c r="R623">
        <v>0.25</v>
      </c>
      <c r="S623" t="s">
        <v>17</v>
      </c>
      <c r="T623" t="str">
        <f>IF(Table1[[#This Row],[Units Sold]]&gt; 700,"High Units","low Units")</f>
        <v>low Units</v>
      </c>
      <c r="U623">
        <f>SUM(Table1[[#This Row],[Operating Profit]])/SUM(Table1[Operating Profit])*100</f>
        <v>3.1613639463278442E-2</v>
      </c>
      <c r="V623">
        <f>SUM(Table1[[#This Row],[Price per Unit]]*Table1[[#This Row],[Units Sold]])</f>
        <v>42000</v>
      </c>
      <c r="W623">
        <f>SUM(Table1[[#This Row],[Total Sales]]-Table1[[#This Row],[Operating Profit]])</f>
        <v>315000</v>
      </c>
      <c r="X623">
        <f>SUM(Table1[[#This Row],[Total Sales]]-Table1[[#This Row],[Cost]])</f>
        <v>105000</v>
      </c>
      <c r="Y623">
        <f>SUM(Table1[[#This Row],[profit/loss]])/SUM(Table1[profit/loss])</f>
        <v>3.1613639463278441E-4</v>
      </c>
    </row>
    <row r="624" spans="1:25" x14ac:dyDescent="0.3">
      <c r="A624" t="s">
        <v>29</v>
      </c>
      <c r="B624" t="s">
        <v>17</v>
      </c>
      <c r="C624">
        <v>1128299</v>
      </c>
      <c r="D624" s="9">
        <v>43955</v>
      </c>
      <c r="E624" s="8" t="str">
        <f>TEXT(Table1[[#This Row],[Invoice Date]],"dd-mm-yyyy")</f>
        <v>04-05-2020</v>
      </c>
      <c r="F624" s="1" t="str">
        <f t="shared" si="36"/>
        <v>May</v>
      </c>
      <c r="G624" s="1" t="str">
        <f t="shared" si="37"/>
        <v>2020</v>
      </c>
      <c r="H624" s="1" t="str">
        <f t="shared" si="38"/>
        <v>Monday</v>
      </c>
      <c r="I624" s="1" t="str">
        <f t="shared" si="39"/>
        <v>04</v>
      </c>
      <c r="J624" t="s">
        <v>30</v>
      </c>
      <c r="K624" t="s">
        <v>43</v>
      </c>
      <c r="L624" t="s">
        <v>44</v>
      </c>
      <c r="M624" t="s">
        <v>19</v>
      </c>
      <c r="N624">
        <v>65</v>
      </c>
      <c r="O624">
        <v>450</v>
      </c>
      <c r="P624">
        <v>292500</v>
      </c>
      <c r="Q624">
        <v>117000</v>
      </c>
      <c r="R624">
        <v>0.4</v>
      </c>
      <c r="S624" t="s">
        <v>17</v>
      </c>
      <c r="T624" t="str">
        <f>IF(Table1[[#This Row],[Units Sold]]&gt; 700,"High Units","low Units")</f>
        <v>low Units</v>
      </c>
      <c r="U624">
        <f>SUM(Table1[[#This Row],[Operating Profit]])/SUM(Table1[Operating Profit])*100</f>
        <v>3.5226626830510262E-2</v>
      </c>
      <c r="V624">
        <f>SUM(Table1[[#This Row],[Price per Unit]]*Table1[[#This Row],[Units Sold]])</f>
        <v>29250</v>
      </c>
      <c r="W624">
        <f>SUM(Table1[[#This Row],[Total Sales]]-Table1[[#This Row],[Operating Profit]])</f>
        <v>175500</v>
      </c>
      <c r="X624">
        <f>SUM(Table1[[#This Row],[Total Sales]]-Table1[[#This Row],[Cost]])</f>
        <v>117000</v>
      </c>
      <c r="Y624">
        <f>SUM(Table1[[#This Row],[profit/loss]])/SUM(Table1[profit/loss])</f>
        <v>3.5226626830510264E-4</v>
      </c>
    </row>
    <row r="625" spans="1:25" x14ac:dyDescent="0.3">
      <c r="A625" t="s">
        <v>29</v>
      </c>
      <c r="B625" t="s">
        <v>17</v>
      </c>
      <c r="C625">
        <v>1128299</v>
      </c>
      <c r="D625" s="9">
        <v>43956</v>
      </c>
      <c r="E625" s="8" t="str">
        <f>TEXT(Table1[[#This Row],[Invoice Date]],"dd-mm-yyyy")</f>
        <v>05-05-2020</v>
      </c>
      <c r="F625" s="1" t="str">
        <f t="shared" si="36"/>
        <v>May</v>
      </c>
      <c r="G625" s="1" t="str">
        <f t="shared" si="37"/>
        <v>2020</v>
      </c>
      <c r="H625" s="1" t="str">
        <f t="shared" si="38"/>
        <v>Tuesday</v>
      </c>
      <c r="I625" s="1" t="str">
        <f t="shared" si="39"/>
        <v>05</v>
      </c>
      <c r="J625" t="s">
        <v>30</v>
      </c>
      <c r="K625" t="s">
        <v>43</v>
      </c>
      <c r="L625" t="s">
        <v>44</v>
      </c>
      <c r="M625" t="s">
        <v>20</v>
      </c>
      <c r="N625">
        <v>65</v>
      </c>
      <c r="O625">
        <v>400</v>
      </c>
      <c r="P625">
        <v>260000</v>
      </c>
      <c r="Q625">
        <v>91000</v>
      </c>
      <c r="R625">
        <v>0.35</v>
      </c>
      <c r="S625" t="s">
        <v>17</v>
      </c>
      <c r="T625" t="str">
        <f>IF(Table1[[#This Row],[Units Sold]]&gt; 700,"High Units","low Units")</f>
        <v>low Units</v>
      </c>
      <c r="U625">
        <f>SUM(Table1[[#This Row],[Operating Profit]])/SUM(Table1[Operating Profit])*100</f>
        <v>2.7398487534841316E-2</v>
      </c>
      <c r="V625">
        <f>SUM(Table1[[#This Row],[Price per Unit]]*Table1[[#This Row],[Units Sold]])</f>
        <v>26000</v>
      </c>
      <c r="W625">
        <f>SUM(Table1[[#This Row],[Total Sales]]-Table1[[#This Row],[Operating Profit]])</f>
        <v>169000</v>
      </c>
      <c r="X625">
        <f>SUM(Table1[[#This Row],[Total Sales]]-Table1[[#This Row],[Cost]])</f>
        <v>91000</v>
      </c>
      <c r="Y625">
        <f>SUM(Table1[[#This Row],[profit/loss]])/SUM(Table1[profit/loss])</f>
        <v>2.7398487534841318E-4</v>
      </c>
    </row>
    <row r="626" spans="1:25" x14ac:dyDescent="0.3">
      <c r="A626" t="s">
        <v>29</v>
      </c>
      <c r="B626" t="s">
        <v>17</v>
      </c>
      <c r="C626">
        <v>1128299</v>
      </c>
      <c r="D626" s="9">
        <v>43957</v>
      </c>
      <c r="E626" s="8" t="str">
        <f>TEXT(Table1[[#This Row],[Invoice Date]],"dd-mm-yyyy")</f>
        <v>06-05-2020</v>
      </c>
      <c r="F626" s="1" t="str">
        <f t="shared" si="36"/>
        <v>May</v>
      </c>
      <c r="G626" s="1" t="str">
        <f t="shared" si="37"/>
        <v>2020</v>
      </c>
      <c r="H626" s="1" t="str">
        <f t="shared" si="38"/>
        <v>Wednesday</v>
      </c>
      <c r="I626" s="1" t="str">
        <f t="shared" si="39"/>
        <v>06</v>
      </c>
      <c r="J626" t="s">
        <v>30</v>
      </c>
      <c r="K626" t="s">
        <v>43</v>
      </c>
      <c r="L626" t="s">
        <v>44</v>
      </c>
      <c r="M626" t="s">
        <v>21</v>
      </c>
      <c r="N626">
        <v>75</v>
      </c>
      <c r="O626">
        <v>400</v>
      </c>
      <c r="P626">
        <v>300000</v>
      </c>
      <c r="Q626">
        <v>165000</v>
      </c>
      <c r="R626">
        <v>0.55000000000000004</v>
      </c>
      <c r="S626" t="s">
        <v>17</v>
      </c>
      <c r="T626" t="str">
        <f>IF(Table1[[#This Row],[Units Sold]]&gt; 700,"High Units","low Units")</f>
        <v>low Units</v>
      </c>
      <c r="U626">
        <f>SUM(Table1[[#This Row],[Operating Profit]])/SUM(Table1[Operating Profit])*100</f>
        <v>4.9678576299437546E-2</v>
      </c>
      <c r="V626">
        <f>SUM(Table1[[#This Row],[Price per Unit]]*Table1[[#This Row],[Units Sold]])</f>
        <v>30000</v>
      </c>
      <c r="W626">
        <f>SUM(Table1[[#This Row],[Total Sales]]-Table1[[#This Row],[Operating Profit]])</f>
        <v>135000</v>
      </c>
      <c r="X626">
        <f>SUM(Table1[[#This Row],[Total Sales]]-Table1[[#This Row],[Cost]])</f>
        <v>165000</v>
      </c>
      <c r="Y626">
        <f>SUM(Table1[[#This Row],[profit/loss]])/SUM(Table1[profit/loss])</f>
        <v>4.9678576299437549E-4</v>
      </c>
    </row>
    <row r="627" spans="1:25" x14ac:dyDescent="0.3">
      <c r="A627" t="s">
        <v>29</v>
      </c>
      <c r="B627" t="s">
        <v>17</v>
      </c>
      <c r="C627">
        <v>1128299</v>
      </c>
      <c r="D627" s="9">
        <v>43958</v>
      </c>
      <c r="E627" s="8" t="str">
        <f>TEXT(Table1[[#This Row],[Invoice Date]],"dd-mm-yyyy")</f>
        <v>07-05-2020</v>
      </c>
      <c r="F627" s="1" t="str">
        <f t="shared" si="36"/>
        <v>May</v>
      </c>
      <c r="G627" s="1" t="str">
        <f t="shared" si="37"/>
        <v>2020</v>
      </c>
      <c r="H627" s="1" t="str">
        <f t="shared" si="38"/>
        <v>Thursday</v>
      </c>
      <c r="I627" s="1" t="str">
        <f t="shared" si="39"/>
        <v>07</v>
      </c>
      <c r="J627" t="s">
        <v>30</v>
      </c>
      <c r="K627" t="s">
        <v>43</v>
      </c>
      <c r="L627" t="s">
        <v>44</v>
      </c>
      <c r="M627" t="s">
        <v>22</v>
      </c>
      <c r="N627">
        <v>70</v>
      </c>
      <c r="O627">
        <v>425</v>
      </c>
      <c r="P627">
        <v>297500</v>
      </c>
      <c r="Q627">
        <v>59500</v>
      </c>
      <c r="R627">
        <v>0.2</v>
      </c>
      <c r="S627" t="s">
        <v>17</v>
      </c>
      <c r="T627" t="str">
        <f>IF(Table1[[#This Row],[Units Sold]]&gt; 700,"High Units","low Units")</f>
        <v>low Units</v>
      </c>
      <c r="U627">
        <f>SUM(Table1[[#This Row],[Operating Profit]])/SUM(Table1[Operating Profit])*100</f>
        <v>1.7914395695857784E-2</v>
      </c>
      <c r="V627">
        <f>SUM(Table1[[#This Row],[Price per Unit]]*Table1[[#This Row],[Units Sold]])</f>
        <v>29750</v>
      </c>
      <c r="W627">
        <f>SUM(Table1[[#This Row],[Total Sales]]-Table1[[#This Row],[Operating Profit]])</f>
        <v>238000</v>
      </c>
      <c r="X627">
        <f>SUM(Table1[[#This Row],[Total Sales]]-Table1[[#This Row],[Cost]])</f>
        <v>59500</v>
      </c>
      <c r="Y627">
        <f>SUM(Table1[[#This Row],[profit/loss]])/SUM(Table1[profit/loss])</f>
        <v>1.7914395695857785E-4</v>
      </c>
    </row>
    <row r="628" spans="1:25" x14ac:dyDescent="0.3">
      <c r="A628" t="s">
        <v>29</v>
      </c>
      <c r="B628" t="s">
        <v>17</v>
      </c>
      <c r="C628">
        <v>1128299</v>
      </c>
      <c r="D628" s="9">
        <v>43959</v>
      </c>
      <c r="E628" s="8" t="str">
        <f>TEXT(Table1[[#This Row],[Invoice Date]],"dd-mm-yyyy")</f>
        <v>08-05-2020</v>
      </c>
      <c r="F628" s="1" t="str">
        <f t="shared" si="36"/>
        <v>May</v>
      </c>
      <c r="G628" s="1" t="str">
        <f t="shared" si="37"/>
        <v>2020</v>
      </c>
      <c r="H628" s="1" t="str">
        <f t="shared" si="38"/>
        <v>Friday</v>
      </c>
      <c r="I628" s="1" t="str">
        <f t="shared" si="39"/>
        <v>08</v>
      </c>
      <c r="J628" t="s">
        <v>30</v>
      </c>
      <c r="K628" t="s">
        <v>43</v>
      </c>
      <c r="L628" t="s">
        <v>44</v>
      </c>
      <c r="M628" t="s">
        <v>16</v>
      </c>
      <c r="N628">
        <v>55</v>
      </c>
      <c r="O628">
        <v>525</v>
      </c>
      <c r="P628">
        <v>288750</v>
      </c>
      <c r="Q628">
        <v>115500</v>
      </c>
      <c r="R628">
        <v>0.4</v>
      </c>
      <c r="S628" t="s">
        <v>17</v>
      </c>
      <c r="T628" t="str">
        <f>IF(Table1[[#This Row],[Units Sold]]&gt; 700,"High Units","low Units")</f>
        <v>low Units</v>
      </c>
      <c r="U628">
        <f>SUM(Table1[[#This Row],[Operating Profit]])/SUM(Table1[Operating Profit])*100</f>
        <v>3.4775003409606285E-2</v>
      </c>
      <c r="V628">
        <f>SUM(Table1[[#This Row],[Price per Unit]]*Table1[[#This Row],[Units Sold]])</f>
        <v>28875</v>
      </c>
      <c r="W628">
        <f>SUM(Table1[[#This Row],[Total Sales]]-Table1[[#This Row],[Operating Profit]])</f>
        <v>173250</v>
      </c>
      <c r="X628">
        <f>SUM(Table1[[#This Row],[Total Sales]]-Table1[[#This Row],[Cost]])</f>
        <v>115500</v>
      </c>
      <c r="Y628">
        <f>SUM(Table1[[#This Row],[profit/loss]])/SUM(Table1[profit/loss])</f>
        <v>3.4775003409606286E-4</v>
      </c>
    </row>
    <row r="629" spans="1:25" x14ac:dyDescent="0.3">
      <c r="A629" t="s">
        <v>29</v>
      </c>
      <c r="B629" t="s">
        <v>17</v>
      </c>
      <c r="C629">
        <v>1128299</v>
      </c>
      <c r="D629" s="9">
        <v>43960</v>
      </c>
      <c r="E629" s="8" t="str">
        <f>TEXT(Table1[[#This Row],[Invoice Date]],"dd-mm-yyyy")</f>
        <v>09-05-2020</v>
      </c>
      <c r="F629" s="1" t="str">
        <f t="shared" si="36"/>
        <v>May</v>
      </c>
      <c r="G629" s="1" t="str">
        <f t="shared" si="37"/>
        <v>2020</v>
      </c>
      <c r="H629" s="1" t="str">
        <f t="shared" si="38"/>
        <v>Saturday</v>
      </c>
      <c r="I629" s="1" t="str">
        <f t="shared" si="39"/>
        <v>09</v>
      </c>
      <c r="J629" t="s">
        <v>30</v>
      </c>
      <c r="K629" t="s">
        <v>43</v>
      </c>
      <c r="L629" t="s">
        <v>44</v>
      </c>
      <c r="M629" t="s">
        <v>18</v>
      </c>
      <c r="N629">
        <v>60</v>
      </c>
      <c r="O629">
        <v>525</v>
      </c>
      <c r="P629">
        <v>315000</v>
      </c>
      <c r="Q629">
        <v>78750</v>
      </c>
      <c r="R629">
        <v>0.25</v>
      </c>
      <c r="S629" t="s">
        <v>17</v>
      </c>
      <c r="T629" t="str">
        <f>IF(Table1[[#This Row],[Units Sold]]&gt; 700,"High Units","low Units")</f>
        <v>low Units</v>
      </c>
      <c r="U629">
        <f>SUM(Table1[[#This Row],[Operating Profit]])/SUM(Table1[Operating Profit])*100</f>
        <v>2.3710229597458832E-2</v>
      </c>
      <c r="V629">
        <f>SUM(Table1[[#This Row],[Price per Unit]]*Table1[[#This Row],[Units Sold]])</f>
        <v>31500</v>
      </c>
      <c r="W629">
        <f>SUM(Table1[[#This Row],[Total Sales]]-Table1[[#This Row],[Operating Profit]])</f>
        <v>236250</v>
      </c>
      <c r="X629">
        <f>SUM(Table1[[#This Row],[Total Sales]]-Table1[[#This Row],[Cost]])</f>
        <v>78750</v>
      </c>
      <c r="Y629">
        <f>SUM(Table1[[#This Row],[profit/loss]])/SUM(Table1[profit/loss])</f>
        <v>2.3710229597458831E-4</v>
      </c>
    </row>
    <row r="630" spans="1:25" x14ac:dyDescent="0.3">
      <c r="A630" t="s">
        <v>29</v>
      </c>
      <c r="B630" t="s">
        <v>17</v>
      </c>
      <c r="C630">
        <v>1128299</v>
      </c>
      <c r="D630" s="9">
        <v>43961</v>
      </c>
      <c r="E630" s="8" t="str">
        <f>TEXT(Table1[[#This Row],[Invoice Date]],"dd-mm-yyyy")</f>
        <v>10-05-2020</v>
      </c>
      <c r="F630" s="1" t="str">
        <f t="shared" si="36"/>
        <v>May</v>
      </c>
      <c r="G630" s="1" t="str">
        <f t="shared" si="37"/>
        <v>2020</v>
      </c>
      <c r="H630" s="1" t="str">
        <f t="shared" si="38"/>
        <v>Sunday</v>
      </c>
      <c r="I630" s="1" t="str">
        <f t="shared" si="39"/>
        <v>10</v>
      </c>
      <c r="J630" t="s">
        <v>30</v>
      </c>
      <c r="K630" t="s">
        <v>43</v>
      </c>
      <c r="L630" t="s">
        <v>44</v>
      </c>
      <c r="M630" t="s">
        <v>19</v>
      </c>
      <c r="N630">
        <v>55</v>
      </c>
      <c r="O630">
        <v>350</v>
      </c>
      <c r="P630">
        <v>192500</v>
      </c>
      <c r="Q630">
        <v>77000</v>
      </c>
      <c r="R630">
        <v>0.4</v>
      </c>
      <c r="S630" t="s">
        <v>17</v>
      </c>
      <c r="T630" t="str">
        <f>IF(Table1[[#This Row],[Units Sold]]&gt; 700,"High Units","low Units")</f>
        <v>low Units</v>
      </c>
      <c r="U630">
        <f>SUM(Table1[[#This Row],[Operating Profit]])/SUM(Table1[Operating Profit])*100</f>
        <v>2.318333560640419E-2</v>
      </c>
      <c r="V630">
        <f>SUM(Table1[[#This Row],[Price per Unit]]*Table1[[#This Row],[Units Sold]])</f>
        <v>19250</v>
      </c>
      <c r="W630">
        <f>SUM(Table1[[#This Row],[Total Sales]]-Table1[[#This Row],[Operating Profit]])</f>
        <v>115500</v>
      </c>
      <c r="X630">
        <f>SUM(Table1[[#This Row],[Total Sales]]-Table1[[#This Row],[Cost]])</f>
        <v>77000</v>
      </c>
      <c r="Y630">
        <f>SUM(Table1[[#This Row],[profit/loss]])/SUM(Table1[profit/loss])</f>
        <v>2.3183335606404191E-4</v>
      </c>
    </row>
    <row r="631" spans="1:25" x14ac:dyDescent="0.3">
      <c r="A631" t="s">
        <v>29</v>
      </c>
      <c r="B631" t="s">
        <v>17</v>
      </c>
      <c r="C631">
        <v>1128299</v>
      </c>
      <c r="D631" s="9">
        <v>43962</v>
      </c>
      <c r="E631" s="8" t="str">
        <f>TEXT(Table1[[#This Row],[Invoice Date]],"dd-mm-yyyy")</f>
        <v>11-05-2020</v>
      </c>
      <c r="F631" s="1" t="str">
        <f t="shared" si="36"/>
        <v>May</v>
      </c>
      <c r="G631" s="1" t="str">
        <f t="shared" si="37"/>
        <v>2020</v>
      </c>
      <c r="H631" s="1" t="str">
        <f t="shared" si="38"/>
        <v>Monday</v>
      </c>
      <c r="I631" s="1" t="str">
        <f t="shared" si="39"/>
        <v>11</v>
      </c>
      <c r="J631" t="s">
        <v>30</v>
      </c>
      <c r="K631" t="s">
        <v>43</v>
      </c>
      <c r="L631" t="s">
        <v>44</v>
      </c>
      <c r="M631" t="s">
        <v>20</v>
      </c>
      <c r="N631">
        <v>55</v>
      </c>
      <c r="O631">
        <v>325</v>
      </c>
      <c r="P631">
        <v>178750</v>
      </c>
      <c r="Q631">
        <v>62563</v>
      </c>
      <c r="R631">
        <v>0.35</v>
      </c>
      <c r="S631" t="s">
        <v>17</v>
      </c>
      <c r="T631" t="str">
        <f>IF(Table1[[#This Row],[Units Sold]]&gt; 700,"High Units","low Units")</f>
        <v>low Units</v>
      </c>
      <c r="U631">
        <f>SUM(Table1[[#This Row],[Operating Profit]])/SUM(Table1[Operating Profit])*100</f>
        <v>1.8836610721343704E-2</v>
      </c>
      <c r="V631">
        <f>SUM(Table1[[#This Row],[Price per Unit]]*Table1[[#This Row],[Units Sold]])</f>
        <v>17875</v>
      </c>
      <c r="W631">
        <f>SUM(Table1[[#This Row],[Total Sales]]-Table1[[#This Row],[Operating Profit]])</f>
        <v>116187</v>
      </c>
      <c r="X631">
        <f>SUM(Table1[[#This Row],[Total Sales]]-Table1[[#This Row],[Cost]])</f>
        <v>62563</v>
      </c>
      <c r="Y631">
        <f>SUM(Table1[[#This Row],[profit/loss]])/SUM(Table1[profit/loss])</f>
        <v>1.8836610721343705E-4</v>
      </c>
    </row>
    <row r="632" spans="1:25" x14ac:dyDescent="0.3">
      <c r="A632" t="s">
        <v>29</v>
      </c>
      <c r="B632" t="s">
        <v>17</v>
      </c>
      <c r="C632">
        <v>1128299</v>
      </c>
      <c r="D632" s="9">
        <v>43963</v>
      </c>
      <c r="E632" s="8" t="str">
        <f>TEXT(Table1[[#This Row],[Invoice Date]],"dd-mm-yyyy")</f>
        <v>12-05-2020</v>
      </c>
      <c r="F632" s="1" t="str">
        <f t="shared" si="36"/>
        <v>May</v>
      </c>
      <c r="G632" s="1" t="str">
        <f t="shared" si="37"/>
        <v>2020</v>
      </c>
      <c r="H632" s="1" t="str">
        <f t="shared" si="38"/>
        <v>Tuesday</v>
      </c>
      <c r="I632" s="1" t="str">
        <f t="shared" si="39"/>
        <v>12</v>
      </c>
      <c r="J632" t="s">
        <v>30</v>
      </c>
      <c r="K632" t="s">
        <v>43</v>
      </c>
      <c r="L632" t="s">
        <v>44</v>
      </c>
      <c r="M632" t="s">
        <v>21</v>
      </c>
      <c r="N632">
        <v>65</v>
      </c>
      <c r="O632">
        <v>300</v>
      </c>
      <c r="P632">
        <v>195000</v>
      </c>
      <c r="Q632">
        <v>107250</v>
      </c>
      <c r="R632">
        <v>0.55000000000000004</v>
      </c>
      <c r="S632" t="s">
        <v>17</v>
      </c>
      <c r="T632" t="str">
        <f>IF(Table1[[#This Row],[Units Sold]]&gt; 700,"High Units","low Units")</f>
        <v>low Units</v>
      </c>
      <c r="U632">
        <f>SUM(Table1[[#This Row],[Operating Profit]])/SUM(Table1[Operating Profit])*100</f>
        <v>3.2291074594634407E-2</v>
      </c>
      <c r="V632">
        <f>SUM(Table1[[#This Row],[Price per Unit]]*Table1[[#This Row],[Units Sold]])</f>
        <v>19500</v>
      </c>
      <c r="W632">
        <f>SUM(Table1[[#This Row],[Total Sales]]-Table1[[#This Row],[Operating Profit]])</f>
        <v>87750</v>
      </c>
      <c r="X632">
        <f>SUM(Table1[[#This Row],[Total Sales]]-Table1[[#This Row],[Cost]])</f>
        <v>107250</v>
      </c>
      <c r="Y632">
        <f>SUM(Table1[[#This Row],[profit/loss]])/SUM(Table1[profit/loss])</f>
        <v>3.2291074594634407E-4</v>
      </c>
    </row>
    <row r="633" spans="1:25" x14ac:dyDescent="0.3">
      <c r="A633" t="s">
        <v>29</v>
      </c>
      <c r="B633" t="s">
        <v>17</v>
      </c>
      <c r="C633">
        <v>1128299</v>
      </c>
      <c r="D633" s="9">
        <v>43964</v>
      </c>
      <c r="E633" s="8" t="str">
        <f>TEXT(Table1[[#This Row],[Invoice Date]],"dd-mm-yyyy")</f>
        <v>13-05-2020</v>
      </c>
      <c r="F633" s="1" t="str">
        <f t="shared" si="36"/>
        <v>May</v>
      </c>
      <c r="G633" s="1" t="str">
        <f t="shared" si="37"/>
        <v>2020</v>
      </c>
      <c r="H633" s="1" t="str">
        <f t="shared" si="38"/>
        <v>Wednesday</v>
      </c>
      <c r="I633" s="1" t="str">
        <f t="shared" si="39"/>
        <v>13</v>
      </c>
      <c r="J633" t="s">
        <v>30</v>
      </c>
      <c r="K633" t="s">
        <v>43</v>
      </c>
      <c r="L633" t="s">
        <v>44</v>
      </c>
      <c r="M633" t="s">
        <v>22</v>
      </c>
      <c r="N633">
        <v>70</v>
      </c>
      <c r="O633">
        <v>350</v>
      </c>
      <c r="P633">
        <v>245000</v>
      </c>
      <c r="Q633">
        <v>49000</v>
      </c>
      <c r="R633">
        <v>0.2</v>
      </c>
      <c r="S633" t="s">
        <v>17</v>
      </c>
      <c r="T633" t="str">
        <f>IF(Table1[[#This Row],[Units Sold]]&gt; 700,"High Units","low Units")</f>
        <v>low Units</v>
      </c>
      <c r="U633">
        <f>SUM(Table1[[#This Row],[Operating Profit]])/SUM(Table1[Operating Profit])*100</f>
        <v>1.4753031749529941E-2</v>
      </c>
      <c r="V633">
        <f>SUM(Table1[[#This Row],[Price per Unit]]*Table1[[#This Row],[Units Sold]])</f>
        <v>24500</v>
      </c>
      <c r="W633">
        <f>SUM(Table1[[#This Row],[Total Sales]]-Table1[[#This Row],[Operating Profit]])</f>
        <v>196000</v>
      </c>
      <c r="X633">
        <f>SUM(Table1[[#This Row],[Total Sales]]-Table1[[#This Row],[Cost]])</f>
        <v>49000</v>
      </c>
      <c r="Y633">
        <f>SUM(Table1[[#This Row],[profit/loss]])/SUM(Table1[profit/loss])</f>
        <v>1.4753031749529941E-4</v>
      </c>
    </row>
    <row r="634" spans="1:25" x14ac:dyDescent="0.3">
      <c r="A634" t="s">
        <v>29</v>
      </c>
      <c r="B634" t="s">
        <v>17</v>
      </c>
      <c r="C634">
        <v>1128299</v>
      </c>
      <c r="D634" s="9">
        <v>43965</v>
      </c>
      <c r="E634" s="8" t="str">
        <f>TEXT(Table1[[#This Row],[Invoice Date]],"dd-mm-yyyy")</f>
        <v>14-05-2020</v>
      </c>
      <c r="F634" s="1" t="str">
        <f t="shared" si="36"/>
        <v>May</v>
      </c>
      <c r="G634" s="1" t="str">
        <f t="shared" si="37"/>
        <v>2020</v>
      </c>
      <c r="H634" s="1" t="str">
        <f t="shared" si="38"/>
        <v>Thursday</v>
      </c>
      <c r="I634" s="1" t="str">
        <f t="shared" si="39"/>
        <v>14</v>
      </c>
      <c r="J634" t="s">
        <v>30</v>
      </c>
      <c r="K634" t="s">
        <v>43</v>
      </c>
      <c r="L634" t="s">
        <v>44</v>
      </c>
      <c r="M634" t="s">
        <v>16</v>
      </c>
      <c r="N634">
        <v>55</v>
      </c>
      <c r="O634">
        <v>575</v>
      </c>
      <c r="P634">
        <v>316250</v>
      </c>
      <c r="Q634">
        <v>126500</v>
      </c>
      <c r="R634">
        <v>0.4</v>
      </c>
      <c r="S634" t="s">
        <v>17</v>
      </c>
      <c r="T634" t="str">
        <f>IF(Table1[[#This Row],[Units Sold]]&gt; 700,"High Units","low Units")</f>
        <v>low Units</v>
      </c>
      <c r="U634">
        <f>SUM(Table1[[#This Row],[Operating Profit]])/SUM(Table1[Operating Profit])*100</f>
        <v>3.8086908496235458E-2</v>
      </c>
      <c r="V634">
        <f>SUM(Table1[[#This Row],[Price per Unit]]*Table1[[#This Row],[Units Sold]])</f>
        <v>31625</v>
      </c>
      <c r="W634">
        <f>SUM(Table1[[#This Row],[Total Sales]]-Table1[[#This Row],[Operating Profit]])</f>
        <v>189750</v>
      </c>
      <c r="X634">
        <f>SUM(Table1[[#This Row],[Total Sales]]-Table1[[#This Row],[Cost]])</f>
        <v>126500</v>
      </c>
      <c r="Y634">
        <f>SUM(Table1[[#This Row],[profit/loss]])/SUM(Table1[profit/loss])</f>
        <v>3.8086908496235458E-4</v>
      </c>
    </row>
    <row r="635" spans="1:25" x14ac:dyDescent="0.3">
      <c r="A635" t="s">
        <v>29</v>
      </c>
      <c r="B635" t="s">
        <v>17</v>
      </c>
      <c r="C635">
        <v>1128299</v>
      </c>
      <c r="D635" s="9">
        <v>43966</v>
      </c>
      <c r="E635" s="8" t="str">
        <f>TEXT(Table1[[#This Row],[Invoice Date]],"dd-mm-yyyy")</f>
        <v>15-05-2020</v>
      </c>
      <c r="F635" s="1" t="str">
        <f t="shared" si="36"/>
        <v>May</v>
      </c>
      <c r="G635" s="1" t="str">
        <f t="shared" si="37"/>
        <v>2020</v>
      </c>
      <c r="H635" s="1" t="str">
        <f t="shared" si="38"/>
        <v>Friday</v>
      </c>
      <c r="I635" s="1" t="str">
        <f t="shared" si="39"/>
        <v>15</v>
      </c>
      <c r="J635" t="s">
        <v>30</v>
      </c>
      <c r="K635" t="s">
        <v>43</v>
      </c>
      <c r="L635" t="s">
        <v>44</v>
      </c>
      <c r="M635" t="s">
        <v>18</v>
      </c>
      <c r="N635">
        <v>60</v>
      </c>
      <c r="O635">
        <v>575</v>
      </c>
      <c r="P635">
        <v>345000</v>
      </c>
      <c r="Q635">
        <v>86250</v>
      </c>
      <c r="R635">
        <v>0.25</v>
      </c>
      <c r="S635" t="s">
        <v>17</v>
      </c>
      <c r="T635" t="str">
        <f>IF(Table1[[#This Row],[Units Sold]]&gt; 700,"High Units","low Units")</f>
        <v>low Units</v>
      </c>
      <c r="U635">
        <f>SUM(Table1[[#This Row],[Operating Profit]])/SUM(Table1[Operating Profit])*100</f>
        <v>2.5968346701978718E-2</v>
      </c>
      <c r="V635">
        <f>SUM(Table1[[#This Row],[Price per Unit]]*Table1[[#This Row],[Units Sold]])</f>
        <v>34500</v>
      </c>
      <c r="W635">
        <f>SUM(Table1[[#This Row],[Total Sales]]-Table1[[#This Row],[Operating Profit]])</f>
        <v>258750</v>
      </c>
      <c r="X635">
        <f>SUM(Table1[[#This Row],[Total Sales]]-Table1[[#This Row],[Cost]])</f>
        <v>86250</v>
      </c>
      <c r="Y635">
        <f>SUM(Table1[[#This Row],[profit/loss]])/SUM(Table1[profit/loss])</f>
        <v>2.5968346701978718E-4</v>
      </c>
    </row>
    <row r="636" spans="1:25" x14ac:dyDescent="0.3">
      <c r="A636" t="s">
        <v>29</v>
      </c>
      <c r="B636" t="s">
        <v>17</v>
      </c>
      <c r="C636">
        <v>1128299</v>
      </c>
      <c r="D636" s="9">
        <v>43967</v>
      </c>
      <c r="E636" s="8" t="str">
        <f>TEXT(Table1[[#This Row],[Invoice Date]],"dd-mm-yyyy")</f>
        <v>16-05-2020</v>
      </c>
      <c r="F636" s="1" t="str">
        <f t="shared" si="36"/>
        <v>May</v>
      </c>
      <c r="G636" s="1" t="str">
        <f t="shared" si="37"/>
        <v>2020</v>
      </c>
      <c r="H636" s="1" t="str">
        <f t="shared" si="38"/>
        <v>Saturday</v>
      </c>
      <c r="I636" s="1" t="str">
        <f t="shared" si="39"/>
        <v>16</v>
      </c>
      <c r="J636" t="s">
        <v>30</v>
      </c>
      <c r="K636" t="s">
        <v>43</v>
      </c>
      <c r="L636" t="s">
        <v>44</v>
      </c>
      <c r="M636" t="s">
        <v>19</v>
      </c>
      <c r="N636">
        <v>55</v>
      </c>
      <c r="O636">
        <v>425</v>
      </c>
      <c r="P636">
        <v>233750</v>
      </c>
      <c r="Q636">
        <v>93500</v>
      </c>
      <c r="R636">
        <v>0.4</v>
      </c>
      <c r="S636" t="s">
        <v>17</v>
      </c>
      <c r="T636" t="str">
        <f>IF(Table1[[#This Row],[Units Sold]]&gt; 700,"High Units","low Units")</f>
        <v>low Units</v>
      </c>
      <c r="U636">
        <f>SUM(Table1[[#This Row],[Operating Profit]])/SUM(Table1[Operating Profit])*100</f>
        <v>2.8151193236347946E-2</v>
      </c>
      <c r="V636">
        <f>SUM(Table1[[#This Row],[Price per Unit]]*Table1[[#This Row],[Units Sold]])</f>
        <v>23375</v>
      </c>
      <c r="W636">
        <f>SUM(Table1[[#This Row],[Total Sales]]-Table1[[#This Row],[Operating Profit]])</f>
        <v>140250</v>
      </c>
      <c r="X636">
        <f>SUM(Table1[[#This Row],[Total Sales]]-Table1[[#This Row],[Cost]])</f>
        <v>93500</v>
      </c>
      <c r="Y636">
        <f>SUM(Table1[[#This Row],[profit/loss]])/SUM(Table1[profit/loss])</f>
        <v>2.8151193236347947E-4</v>
      </c>
    </row>
    <row r="637" spans="1:25" x14ac:dyDescent="0.3">
      <c r="A637" t="s">
        <v>29</v>
      </c>
      <c r="B637" t="s">
        <v>17</v>
      </c>
      <c r="C637">
        <v>1128299</v>
      </c>
      <c r="D637" s="9">
        <v>43968</v>
      </c>
      <c r="E637" s="8" t="str">
        <f>TEXT(Table1[[#This Row],[Invoice Date]],"dd-mm-yyyy")</f>
        <v>17-05-2020</v>
      </c>
      <c r="F637" s="1" t="str">
        <f t="shared" si="36"/>
        <v>May</v>
      </c>
      <c r="G637" s="1" t="str">
        <f t="shared" si="37"/>
        <v>2020</v>
      </c>
      <c r="H637" s="1" t="str">
        <f t="shared" si="38"/>
        <v>Sunday</v>
      </c>
      <c r="I637" s="1" t="str">
        <f t="shared" si="39"/>
        <v>17</v>
      </c>
      <c r="J637" t="s">
        <v>30</v>
      </c>
      <c r="K637" t="s">
        <v>43</v>
      </c>
      <c r="L637" t="s">
        <v>44</v>
      </c>
      <c r="M637" t="s">
        <v>20</v>
      </c>
      <c r="N637">
        <v>65</v>
      </c>
      <c r="O637">
        <v>400</v>
      </c>
      <c r="P637">
        <v>260000</v>
      </c>
      <c r="Q637">
        <v>91000</v>
      </c>
      <c r="R637">
        <v>0.35</v>
      </c>
      <c r="S637" t="s">
        <v>17</v>
      </c>
      <c r="T637" t="str">
        <f>IF(Table1[[#This Row],[Units Sold]]&gt; 700,"High Units","low Units")</f>
        <v>low Units</v>
      </c>
      <c r="U637">
        <f>SUM(Table1[[#This Row],[Operating Profit]])/SUM(Table1[Operating Profit])*100</f>
        <v>2.7398487534841316E-2</v>
      </c>
      <c r="V637">
        <f>SUM(Table1[[#This Row],[Price per Unit]]*Table1[[#This Row],[Units Sold]])</f>
        <v>26000</v>
      </c>
      <c r="W637">
        <f>SUM(Table1[[#This Row],[Total Sales]]-Table1[[#This Row],[Operating Profit]])</f>
        <v>169000</v>
      </c>
      <c r="X637">
        <f>SUM(Table1[[#This Row],[Total Sales]]-Table1[[#This Row],[Cost]])</f>
        <v>91000</v>
      </c>
      <c r="Y637">
        <f>SUM(Table1[[#This Row],[profit/loss]])/SUM(Table1[profit/loss])</f>
        <v>2.7398487534841318E-4</v>
      </c>
    </row>
    <row r="638" spans="1:25" x14ac:dyDescent="0.3">
      <c r="A638" t="s">
        <v>29</v>
      </c>
      <c r="B638" t="s">
        <v>17</v>
      </c>
      <c r="C638">
        <v>1128299</v>
      </c>
      <c r="D638" s="9">
        <v>43969</v>
      </c>
      <c r="E638" s="8" t="str">
        <f>TEXT(Table1[[#This Row],[Invoice Date]],"dd-mm-yyyy")</f>
        <v>18-05-2020</v>
      </c>
      <c r="F638" s="1" t="str">
        <f t="shared" si="36"/>
        <v>May</v>
      </c>
      <c r="G638" s="1" t="str">
        <f t="shared" si="37"/>
        <v>2020</v>
      </c>
      <c r="H638" s="1" t="str">
        <f t="shared" si="38"/>
        <v>Monday</v>
      </c>
      <c r="I638" s="1" t="str">
        <f t="shared" si="39"/>
        <v>18</v>
      </c>
      <c r="J638" t="s">
        <v>30</v>
      </c>
      <c r="K638" t="s">
        <v>43</v>
      </c>
      <c r="L638" t="s">
        <v>44</v>
      </c>
      <c r="M638" t="s">
        <v>21</v>
      </c>
      <c r="N638">
        <v>75</v>
      </c>
      <c r="O638">
        <v>375</v>
      </c>
      <c r="P638">
        <v>281250</v>
      </c>
      <c r="Q638">
        <v>154688</v>
      </c>
      <c r="R638">
        <v>0.55000000000000004</v>
      </c>
      <c r="S638" t="s">
        <v>17</v>
      </c>
      <c r="T638" t="str">
        <f>IF(Table1[[#This Row],[Units Sold]]&gt; 700,"High Units","low Units")</f>
        <v>low Units</v>
      </c>
      <c r="U638">
        <f>SUM(Table1[[#This Row],[Operating Profit]])/SUM(Table1[Operating Profit])*100</f>
        <v>4.6573815821863006E-2</v>
      </c>
      <c r="V638">
        <f>SUM(Table1[[#This Row],[Price per Unit]]*Table1[[#This Row],[Units Sold]])</f>
        <v>28125</v>
      </c>
      <c r="W638">
        <f>SUM(Table1[[#This Row],[Total Sales]]-Table1[[#This Row],[Operating Profit]])</f>
        <v>126562</v>
      </c>
      <c r="X638">
        <f>SUM(Table1[[#This Row],[Total Sales]]-Table1[[#This Row],[Cost]])</f>
        <v>154688</v>
      </c>
      <c r="Y638">
        <f>SUM(Table1[[#This Row],[profit/loss]])/SUM(Table1[profit/loss])</f>
        <v>4.6573815821863008E-4</v>
      </c>
    </row>
    <row r="639" spans="1:25" x14ac:dyDescent="0.3">
      <c r="A639" t="s">
        <v>29</v>
      </c>
      <c r="B639" t="s">
        <v>17</v>
      </c>
      <c r="C639">
        <v>1128299</v>
      </c>
      <c r="D639" s="9">
        <v>43970</v>
      </c>
      <c r="E639" s="8" t="str">
        <f>TEXT(Table1[[#This Row],[Invoice Date]],"dd-mm-yyyy")</f>
        <v>19-05-2020</v>
      </c>
      <c r="F639" s="1" t="str">
        <f t="shared" si="36"/>
        <v>May</v>
      </c>
      <c r="G639" s="1" t="str">
        <f t="shared" si="37"/>
        <v>2020</v>
      </c>
      <c r="H639" s="1" t="str">
        <f t="shared" si="38"/>
        <v>Tuesday</v>
      </c>
      <c r="I639" s="1" t="str">
        <f t="shared" si="39"/>
        <v>19</v>
      </c>
      <c r="J639" t="s">
        <v>30</v>
      </c>
      <c r="K639" t="s">
        <v>43</v>
      </c>
      <c r="L639" t="s">
        <v>44</v>
      </c>
      <c r="M639" t="s">
        <v>22</v>
      </c>
      <c r="N639">
        <v>80</v>
      </c>
      <c r="O639">
        <v>500</v>
      </c>
      <c r="P639">
        <v>400000</v>
      </c>
      <c r="Q639">
        <v>80000</v>
      </c>
      <c r="R639">
        <v>0.2</v>
      </c>
      <c r="S639" t="s">
        <v>17</v>
      </c>
      <c r="T639" t="str">
        <f>IF(Table1[[#This Row],[Units Sold]]&gt; 700,"High Units","low Units")</f>
        <v>low Units</v>
      </c>
      <c r="U639">
        <f>SUM(Table1[[#This Row],[Operating Profit]])/SUM(Table1[Operating Profit])*100</f>
        <v>2.4086582448212147E-2</v>
      </c>
      <c r="V639">
        <f>SUM(Table1[[#This Row],[Price per Unit]]*Table1[[#This Row],[Units Sold]])</f>
        <v>40000</v>
      </c>
      <c r="W639">
        <f>SUM(Table1[[#This Row],[Total Sales]]-Table1[[#This Row],[Operating Profit]])</f>
        <v>320000</v>
      </c>
      <c r="X639">
        <f>SUM(Table1[[#This Row],[Total Sales]]-Table1[[#This Row],[Cost]])</f>
        <v>80000</v>
      </c>
      <c r="Y639">
        <f>SUM(Table1[[#This Row],[profit/loss]])/SUM(Table1[profit/loss])</f>
        <v>2.4086582448212146E-4</v>
      </c>
    </row>
    <row r="640" spans="1:25" x14ac:dyDescent="0.3">
      <c r="A640" t="s">
        <v>29</v>
      </c>
      <c r="B640" t="s">
        <v>17</v>
      </c>
      <c r="C640">
        <v>1128299</v>
      </c>
      <c r="D640" s="9">
        <v>43971</v>
      </c>
      <c r="E640" s="8" t="str">
        <f>TEXT(Table1[[#This Row],[Invoice Date]],"dd-mm-yyyy")</f>
        <v>20-05-2020</v>
      </c>
      <c r="F640" s="1" t="str">
        <f t="shared" si="36"/>
        <v>May</v>
      </c>
      <c r="G640" s="1" t="str">
        <f t="shared" si="37"/>
        <v>2020</v>
      </c>
      <c r="H640" s="1" t="str">
        <f t="shared" si="38"/>
        <v>Wednesday</v>
      </c>
      <c r="I640" s="1" t="str">
        <f t="shared" si="39"/>
        <v>20</v>
      </c>
      <c r="J640" t="s">
        <v>30</v>
      </c>
      <c r="K640" t="s">
        <v>43</v>
      </c>
      <c r="L640" t="s">
        <v>44</v>
      </c>
      <c r="M640" t="s">
        <v>16</v>
      </c>
      <c r="N640">
        <v>65</v>
      </c>
      <c r="O640">
        <v>700</v>
      </c>
      <c r="P640">
        <v>455000</v>
      </c>
      <c r="Q640">
        <v>182000</v>
      </c>
      <c r="R640">
        <v>0.4</v>
      </c>
      <c r="S640" t="s">
        <v>17</v>
      </c>
      <c r="T640" t="str">
        <f>IF(Table1[[#This Row],[Units Sold]]&gt; 700,"High Units","low Units")</f>
        <v>low Units</v>
      </c>
      <c r="U640">
        <f>SUM(Table1[[#This Row],[Operating Profit]])/SUM(Table1[Operating Profit])*100</f>
        <v>5.4796975069682632E-2</v>
      </c>
      <c r="V640">
        <f>SUM(Table1[[#This Row],[Price per Unit]]*Table1[[#This Row],[Units Sold]])</f>
        <v>45500</v>
      </c>
      <c r="W640">
        <f>SUM(Table1[[#This Row],[Total Sales]]-Table1[[#This Row],[Operating Profit]])</f>
        <v>273000</v>
      </c>
      <c r="X640">
        <f>SUM(Table1[[#This Row],[Total Sales]]-Table1[[#This Row],[Cost]])</f>
        <v>182000</v>
      </c>
      <c r="Y640">
        <f>SUM(Table1[[#This Row],[profit/loss]])/SUM(Table1[profit/loss])</f>
        <v>5.4796975069682635E-4</v>
      </c>
    </row>
    <row r="641" spans="1:25" x14ac:dyDescent="0.3">
      <c r="A641" t="s">
        <v>29</v>
      </c>
      <c r="B641" t="s">
        <v>17</v>
      </c>
      <c r="C641">
        <v>1128299</v>
      </c>
      <c r="D641" s="9">
        <v>43972</v>
      </c>
      <c r="E641" s="8" t="str">
        <f>TEXT(Table1[[#This Row],[Invoice Date]],"dd-mm-yyyy")</f>
        <v>21-05-2020</v>
      </c>
      <c r="F641" s="1" t="str">
        <f t="shared" si="36"/>
        <v>May</v>
      </c>
      <c r="G641" s="1" t="str">
        <f t="shared" si="37"/>
        <v>2020</v>
      </c>
      <c r="H641" s="1" t="str">
        <f t="shared" si="38"/>
        <v>Thursday</v>
      </c>
      <c r="I641" s="1" t="str">
        <f t="shared" si="39"/>
        <v>21</v>
      </c>
      <c r="J641" t="s">
        <v>30</v>
      </c>
      <c r="K641" t="s">
        <v>43</v>
      </c>
      <c r="L641" t="s">
        <v>44</v>
      </c>
      <c r="M641" t="s">
        <v>18</v>
      </c>
      <c r="N641">
        <v>70</v>
      </c>
      <c r="O641">
        <v>700</v>
      </c>
      <c r="P641">
        <v>490000</v>
      </c>
      <c r="Q641">
        <v>122500</v>
      </c>
      <c r="R641">
        <v>0.25</v>
      </c>
      <c r="S641" t="s">
        <v>17</v>
      </c>
      <c r="T641" t="str">
        <f>IF(Table1[[#This Row],[Units Sold]]&gt; 700,"High Units","low Units")</f>
        <v>low Units</v>
      </c>
      <c r="U641">
        <f>SUM(Table1[[#This Row],[Operating Profit]])/SUM(Table1[Operating Profit])*100</f>
        <v>3.6882579373824852E-2</v>
      </c>
      <c r="V641">
        <f>SUM(Table1[[#This Row],[Price per Unit]]*Table1[[#This Row],[Units Sold]])</f>
        <v>49000</v>
      </c>
      <c r="W641">
        <f>SUM(Table1[[#This Row],[Total Sales]]-Table1[[#This Row],[Operating Profit]])</f>
        <v>367500</v>
      </c>
      <c r="X641">
        <f>SUM(Table1[[#This Row],[Total Sales]]-Table1[[#This Row],[Cost]])</f>
        <v>122500</v>
      </c>
      <c r="Y641">
        <f>SUM(Table1[[#This Row],[profit/loss]])/SUM(Table1[profit/loss])</f>
        <v>3.688257937382485E-4</v>
      </c>
    </row>
    <row r="642" spans="1:25" x14ac:dyDescent="0.3">
      <c r="A642" t="s">
        <v>29</v>
      </c>
      <c r="B642" t="s">
        <v>17</v>
      </c>
      <c r="C642">
        <v>1128299</v>
      </c>
      <c r="D642" s="9">
        <v>43973</v>
      </c>
      <c r="E642" s="8" t="str">
        <f>TEXT(Table1[[#This Row],[Invoice Date]],"dd-mm-yyyy")</f>
        <v>22-05-2020</v>
      </c>
      <c r="F642" s="1" t="str">
        <f t="shared" si="36"/>
        <v>May</v>
      </c>
      <c r="G642" s="1" t="str">
        <f t="shared" si="37"/>
        <v>2020</v>
      </c>
      <c r="H642" s="1" t="str">
        <f t="shared" si="38"/>
        <v>Friday</v>
      </c>
      <c r="I642" s="1" t="str">
        <f t="shared" si="39"/>
        <v>22</v>
      </c>
      <c r="J642" t="s">
        <v>30</v>
      </c>
      <c r="K642" t="s">
        <v>43</v>
      </c>
      <c r="L642" t="s">
        <v>44</v>
      </c>
      <c r="M642" t="s">
        <v>19</v>
      </c>
      <c r="N642">
        <v>65</v>
      </c>
      <c r="O642">
        <v>500</v>
      </c>
      <c r="P642">
        <v>325000</v>
      </c>
      <c r="Q642">
        <v>130000</v>
      </c>
      <c r="R642">
        <v>0.4</v>
      </c>
      <c r="S642" t="s">
        <v>17</v>
      </c>
      <c r="T642" t="str">
        <f>IF(Table1[[#This Row],[Units Sold]]&gt; 700,"High Units","low Units")</f>
        <v>low Units</v>
      </c>
      <c r="U642">
        <f>SUM(Table1[[#This Row],[Operating Profit]])/SUM(Table1[Operating Profit])*100</f>
        <v>3.9140696478344734E-2</v>
      </c>
      <c r="V642">
        <f>SUM(Table1[[#This Row],[Price per Unit]]*Table1[[#This Row],[Units Sold]])</f>
        <v>32500</v>
      </c>
      <c r="W642">
        <f>SUM(Table1[[#This Row],[Total Sales]]-Table1[[#This Row],[Operating Profit]])</f>
        <v>195000</v>
      </c>
      <c r="X642">
        <f>SUM(Table1[[#This Row],[Total Sales]]-Table1[[#This Row],[Cost]])</f>
        <v>130000</v>
      </c>
      <c r="Y642">
        <f>SUM(Table1[[#This Row],[profit/loss]])/SUM(Table1[profit/loss])</f>
        <v>3.9140696478344737E-4</v>
      </c>
    </row>
    <row r="643" spans="1:25" x14ac:dyDescent="0.3">
      <c r="A643" t="s">
        <v>29</v>
      </c>
      <c r="B643" t="s">
        <v>17</v>
      </c>
      <c r="C643">
        <v>1128299</v>
      </c>
      <c r="D643" s="9">
        <v>43974</v>
      </c>
      <c r="E643" s="8" t="str">
        <f>TEXT(Table1[[#This Row],[Invoice Date]],"dd-mm-yyyy")</f>
        <v>23-05-2020</v>
      </c>
      <c r="F643" s="1" t="str">
        <f t="shared" ref="F643:F706" si="40">TEXT(D643,"mmmm")</f>
        <v>May</v>
      </c>
      <c r="G643" s="1" t="str">
        <f t="shared" ref="G643:G706" si="41">TEXT(D643,"YYYY")</f>
        <v>2020</v>
      </c>
      <c r="H643" s="1" t="str">
        <f t="shared" ref="H643:H706" si="42">TEXT(D643,"dddd")</f>
        <v>Saturday</v>
      </c>
      <c r="I643" s="1" t="str">
        <f t="shared" ref="I643:I706" si="43">TEXT(D643,"dd")</f>
        <v>23</v>
      </c>
      <c r="J643" t="s">
        <v>30</v>
      </c>
      <c r="K643" t="s">
        <v>43</v>
      </c>
      <c r="L643" t="s">
        <v>44</v>
      </c>
      <c r="M643" t="s">
        <v>20</v>
      </c>
      <c r="N643">
        <v>65</v>
      </c>
      <c r="O643">
        <v>500</v>
      </c>
      <c r="P643">
        <v>325000</v>
      </c>
      <c r="Q643">
        <v>113750</v>
      </c>
      <c r="R643">
        <v>0.35</v>
      </c>
      <c r="S643" t="s">
        <v>17</v>
      </c>
      <c r="T643" t="str">
        <f>IF(Table1[[#This Row],[Units Sold]]&gt; 700,"High Units","low Units")</f>
        <v>low Units</v>
      </c>
      <c r="U643">
        <f>SUM(Table1[[#This Row],[Operating Profit]])/SUM(Table1[Operating Profit])*100</f>
        <v>3.424810941855165E-2</v>
      </c>
      <c r="V643">
        <f>SUM(Table1[[#This Row],[Price per Unit]]*Table1[[#This Row],[Units Sold]])</f>
        <v>32500</v>
      </c>
      <c r="W643">
        <f>SUM(Table1[[#This Row],[Total Sales]]-Table1[[#This Row],[Operating Profit]])</f>
        <v>211250</v>
      </c>
      <c r="X643">
        <f>SUM(Table1[[#This Row],[Total Sales]]-Table1[[#This Row],[Cost]])</f>
        <v>113750</v>
      </c>
      <c r="Y643">
        <f>SUM(Table1[[#This Row],[profit/loss]])/SUM(Table1[profit/loss])</f>
        <v>3.4248109418551649E-4</v>
      </c>
    </row>
    <row r="644" spans="1:25" x14ac:dyDescent="0.3">
      <c r="A644" t="s">
        <v>29</v>
      </c>
      <c r="B644" t="s">
        <v>17</v>
      </c>
      <c r="C644">
        <v>1128299</v>
      </c>
      <c r="D644" s="9">
        <v>43975</v>
      </c>
      <c r="E644" s="8" t="str">
        <f>TEXT(Table1[[#This Row],[Invoice Date]],"dd-mm-yyyy")</f>
        <v>24-05-2020</v>
      </c>
      <c r="F644" s="1" t="str">
        <f t="shared" si="40"/>
        <v>May</v>
      </c>
      <c r="G644" s="1" t="str">
        <f t="shared" si="41"/>
        <v>2020</v>
      </c>
      <c r="H644" s="1" t="str">
        <f t="shared" si="42"/>
        <v>Sunday</v>
      </c>
      <c r="I644" s="1" t="str">
        <f t="shared" si="43"/>
        <v>24</v>
      </c>
      <c r="J644" t="s">
        <v>30</v>
      </c>
      <c r="K644" t="s">
        <v>43</v>
      </c>
      <c r="L644" t="s">
        <v>44</v>
      </c>
      <c r="M644" t="s">
        <v>21</v>
      </c>
      <c r="N644">
        <v>75</v>
      </c>
      <c r="O644">
        <v>425</v>
      </c>
      <c r="P644">
        <v>318750</v>
      </c>
      <c r="Q644">
        <v>175313</v>
      </c>
      <c r="R644">
        <v>0.55000000000000004</v>
      </c>
      <c r="S644" t="s">
        <v>17</v>
      </c>
      <c r="T644" t="str">
        <f>IF(Table1[[#This Row],[Units Sold]]&gt; 700,"High Units","low Units")</f>
        <v>low Units</v>
      </c>
      <c r="U644">
        <f>SUM(Table1[[#This Row],[Operating Profit]])/SUM(Table1[Operating Profit])*100</f>
        <v>5.2783637859292701E-2</v>
      </c>
      <c r="V644">
        <f>SUM(Table1[[#This Row],[Price per Unit]]*Table1[[#This Row],[Units Sold]])</f>
        <v>31875</v>
      </c>
      <c r="W644">
        <f>SUM(Table1[[#This Row],[Total Sales]]-Table1[[#This Row],[Operating Profit]])</f>
        <v>143437</v>
      </c>
      <c r="X644">
        <f>SUM(Table1[[#This Row],[Total Sales]]-Table1[[#This Row],[Cost]])</f>
        <v>175313</v>
      </c>
      <c r="Y644">
        <f>SUM(Table1[[#This Row],[profit/loss]])/SUM(Table1[profit/loss])</f>
        <v>5.2783637859292703E-4</v>
      </c>
    </row>
    <row r="645" spans="1:25" x14ac:dyDescent="0.3">
      <c r="A645" t="s">
        <v>29</v>
      </c>
      <c r="B645" t="s">
        <v>17</v>
      </c>
      <c r="C645">
        <v>1128299</v>
      </c>
      <c r="D645" s="9">
        <v>43976</v>
      </c>
      <c r="E645" s="8" t="str">
        <f>TEXT(Table1[[#This Row],[Invoice Date]],"dd-mm-yyyy")</f>
        <v>25-05-2020</v>
      </c>
      <c r="F645" s="1" t="str">
        <f t="shared" si="40"/>
        <v>May</v>
      </c>
      <c r="G645" s="1" t="str">
        <f t="shared" si="41"/>
        <v>2020</v>
      </c>
      <c r="H645" s="1" t="str">
        <f t="shared" si="42"/>
        <v>Monday</v>
      </c>
      <c r="I645" s="1" t="str">
        <f t="shared" si="43"/>
        <v>25</v>
      </c>
      <c r="J645" t="s">
        <v>30</v>
      </c>
      <c r="K645" t="s">
        <v>43</v>
      </c>
      <c r="L645" t="s">
        <v>44</v>
      </c>
      <c r="M645" t="s">
        <v>22</v>
      </c>
      <c r="N645">
        <v>80</v>
      </c>
      <c r="O645">
        <v>525</v>
      </c>
      <c r="P645">
        <v>420000</v>
      </c>
      <c r="Q645">
        <v>84000</v>
      </c>
      <c r="R645">
        <v>0.2</v>
      </c>
      <c r="S645" t="s">
        <v>17</v>
      </c>
      <c r="T645" t="str">
        <f>IF(Table1[[#This Row],[Units Sold]]&gt; 700,"High Units","low Units")</f>
        <v>low Units</v>
      </c>
      <c r="U645">
        <f>SUM(Table1[[#This Row],[Operating Profit]])/SUM(Table1[Operating Profit])*100</f>
        <v>2.5290911570622753E-2</v>
      </c>
      <c r="V645">
        <f>SUM(Table1[[#This Row],[Price per Unit]]*Table1[[#This Row],[Units Sold]])</f>
        <v>42000</v>
      </c>
      <c r="W645">
        <f>SUM(Table1[[#This Row],[Total Sales]]-Table1[[#This Row],[Operating Profit]])</f>
        <v>336000</v>
      </c>
      <c r="X645">
        <f>SUM(Table1[[#This Row],[Total Sales]]-Table1[[#This Row],[Cost]])</f>
        <v>84000</v>
      </c>
      <c r="Y645">
        <f>SUM(Table1[[#This Row],[profit/loss]])/SUM(Table1[profit/loss])</f>
        <v>2.5290911570622753E-4</v>
      </c>
    </row>
    <row r="646" spans="1:25" x14ac:dyDescent="0.3">
      <c r="A646" t="s">
        <v>29</v>
      </c>
      <c r="B646" t="s">
        <v>17</v>
      </c>
      <c r="C646">
        <v>1128299</v>
      </c>
      <c r="D646" s="9">
        <v>43977</v>
      </c>
      <c r="E646" s="8" t="str">
        <f>TEXT(Table1[[#This Row],[Invoice Date]],"dd-mm-yyyy")</f>
        <v>26-05-2020</v>
      </c>
      <c r="F646" s="1" t="str">
        <f t="shared" si="40"/>
        <v>May</v>
      </c>
      <c r="G646" s="1" t="str">
        <f t="shared" si="41"/>
        <v>2020</v>
      </c>
      <c r="H646" s="1" t="str">
        <f t="shared" si="42"/>
        <v>Tuesday</v>
      </c>
      <c r="I646" s="1" t="str">
        <f t="shared" si="43"/>
        <v>26</v>
      </c>
      <c r="J646" t="s">
        <v>30</v>
      </c>
      <c r="K646" t="s">
        <v>43</v>
      </c>
      <c r="L646" t="s">
        <v>44</v>
      </c>
      <c r="M646" t="s">
        <v>16</v>
      </c>
      <c r="N646">
        <v>40</v>
      </c>
      <c r="O646">
        <v>450</v>
      </c>
      <c r="P646">
        <v>180000</v>
      </c>
      <c r="Q646">
        <v>54000</v>
      </c>
      <c r="R646">
        <v>0.3</v>
      </c>
      <c r="S646" t="s">
        <v>17</v>
      </c>
      <c r="T646" t="str">
        <f>IF(Table1[[#This Row],[Units Sold]]&gt; 700,"High Units","low Units")</f>
        <v>low Units</v>
      </c>
      <c r="U646">
        <f>SUM(Table1[[#This Row],[Operating Profit]])/SUM(Table1[Operating Profit])*100</f>
        <v>1.6258443152543198E-2</v>
      </c>
      <c r="V646">
        <f>SUM(Table1[[#This Row],[Price per Unit]]*Table1[[#This Row],[Units Sold]])</f>
        <v>18000</v>
      </c>
      <c r="W646">
        <f>SUM(Table1[[#This Row],[Total Sales]]-Table1[[#This Row],[Operating Profit]])</f>
        <v>126000</v>
      </c>
      <c r="X646">
        <f>SUM(Table1[[#This Row],[Total Sales]]-Table1[[#This Row],[Cost]])</f>
        <v>54000</v>
      </c>
      <c r="Y646">
        <f>SUM(Table1[[#This Row],[profit/loss]])/SUM(Table1[profit/loss])</f>
        <v>1.6258443152543199E-4</v>
      </c>
    </row>
    <row r="647" spans="1:25" x14ac:dyDescent="0.3">
      <c r="A647" t="s">
        <v>29</v>
      </c>
      <c r="B647" t="s">
        <v>17</v>
      </c>
      <c r="C647">
        <v>1128299</v>
      </c>
      <c r="D647" s="9">
        <v>43978</v>
      </c>
      <c r="E647" s="8" t="str">
        <f>TEXT(Table1[[#This Row],[Invoice Date]],"dd-mm-yyyy")</f>
        <v>27-05-2020</v>
      </c>
      <c r="F647" s="1" t="str">
        <f t="shared" si="40"/>
        <v>May</v>
      </c>
      <c r="G647" s="1" t="str">
        <f t="shared" si="41"/>
        <v>2020</v>
      </c>
      <c r="H647" s="1" t="str">
        <f t="shared" si="42"/>
        <v>Wednesday</v>
      </c>
      <c r="I647" s="1" t="str">
        <f t="shared" si="43"/>
        <v>27</v>
      </c>
      <c r="J647" t="s">
        <v>30</v>
      </c>
      <c r="K647" t="s">
        <v>43</v>
      </c>
      <c r="L647" t="s">
        <v>44</v>
      </c>
      <c r="M647" t="s">
        <v>18</v>
      </c>
      <c r="N647">
        <v>50</v>
      </c>
      <c r="O647">
        <v>450</v>
      </c>
      <c r="P647">
        <v>225000</v>
      </c>
      <c r="Q647">
        <v>56250</v>
      </c>
      <c r="R647">
        <v>0.25</v>
      </c>
      <c r="S647" t="s">
        <v>17</v>
      </c>
      <c r="T647" t="str">
        <f>IF(Table1[[#This Row],[Units Sold]]&gt; 700,"High Units","low Units")</f>
        <v>low Units</v>
      </c>
      <c r="U647">
        <f>SUM(Table1[[#This Row],[Operating Profit]])/SUM(Table1[Operating Profit])*100</f>
        <v>1.6935878283899163E-2</v>
      </c>
      <c r="V647">
        <f>SUM(Table1[[#This Row],[Price per Unit]]*Table1[[#This Row],[Units Sold]])</f>
        <v>22500</v>
      </c>
      <c r="W647">
        <f>SUM(Table1[[#This Row],[Total Sales]]-Table1[[#This Row],[Operating Profit]])</f>
        <v>168750</v>
      </c>
      <c r="X647">
        <f>SUM(Table1[[#This Row],[Total Sales]]-Table1[[#This Row],[Cost]])</f>
        <v>56250</v>
      </c>
      <c r="Y647">
        <f>SUM(Table1[[#This Row],[profit/loss]])/SUM(Table1[profit/loss])</f>
        <v>1.6935878283899164E-4</v>
      </c>
    </row>
    <row r="648" spans="1:25" x14ac:dyDescent="0.3">
      <c r="A648" t="s">
        <v>29</v>
      </c>
      <c r="B648" t="s">
        <v>17</v>
      </c>
      <c r="C648">
        <v>1128299</v>
      </c>
      <c r="D648" s="9">
        <v>43979</v>
      </c>
      <c r="E648" s="8" t="str">
        <f>TEXT(Table1[[#This Row],[Invoice Date]],"dd-mm-yyyy")</f>
        <v>28-05-2020</v>
      </c>
      <c r="F648" s="1" t="str">
        <f t="shared" si="40"/>
        <v>May</v>
      </c>
      <c r="G648" s="1" t="str">
        <f t="shared" si="41"/>
        <v>2020</v>
      </c>
      <c r="H648" s="1" t="str">
        <f t="shared" si="42"/>
        <v>Thursday</v>
      </c>
      <c r="I648" s="1" t="str">
        <f t="shared" si="43"/>
        <v>28</v>
      </c>
      <c r="J648" t="s">
        <v>30</v>
      </c>
      <c r="K648" t="s">
        <v>43</v>
      </c>
      <c r="L648" t="s">
        <v>44</v>
      </c>
      <c r="M648" t="s">
        <v>19</v>
      </c>
      <c r="N648">
        <v>50</v>
      </c>
      <c r="O648">
        <v>450</v>
      </c>
      <c r="P648">
        <v>225000</v>
      </c>
      <c r="Q648">
        <v>56250</v>
      </c>
      <c r="R648">
        <v>0.25</v>
      </c>
      <c r="S648" t="s">
        <v>17</v>
      </c>
      <c r="T648" t="str">
        <f>IF(Table1[[#This Row],[Units Sold]]&gt; 700,"High Units","low Units")</f>
        <v>low Units</v>
      </c>
      <c r="U648">
        <f>SUM(Table1[[#This Row],[Operating Profit]])/SUM(Table1[Operating Profit])*100</f>
        <v>1.6935878283899163E-2</v>
      </c>
      <c r="V648">
        <f>SUM(Table1[[#This Row],[Price per Unit]]*Table1[[#This Row],[Units Sold]])</f>
        <v>22500</v>
      </c>
      <c r="W648">
        <f>SUM(Table1[[#This Row],[Total Sales]]-Table1[[#This Row],[Operating Profit]])</f>
        <v>168750</v>
      </c>
      <c r="X648">
        <f>SUM(Table1[[#This Row],[Total Sales]]-Table1[[#This Row],[Cost]])</f>
        <v>56250</v>
      </c>
      <c r="Y648">
        <f>SUM(Table1[[#This Row],[profit/loss]])/SUM(Table1[profit/loss])</f>
        <v>1.6935878283899164E-4</v>
      </c>
    </row>
    <row r="649" spans="1:25" x14ac:dyDescent="0.3">
      <c r="A649" t="s">
        <v>29</v>
      </c>
      <c r="B649" t="s">
        <v>17</v>
      </c>
      <c r="C649">
        <v>1128299</v>
      </c>
      <c r="D649" s="9">
        <v>43980</v>
      </c>
      <c r="E649" s="8" t="str">
        <f>TEXT(Table1[[#This Row],[Invoice Date]],"dd-mm-yyyy")</f>
        <v>29-05-2020</v>
      </c>
      <c r="F649" s="1" t="str">
        <f t="shared" si="40"/>
        <v>May</v>
      </c>
      <c r="G649" s="1" t="str">
        <f t="shared" si="41"/>
        <v>2020</v>
      </c>
      <c r="H649" s="1" t="str">
        <f t="shared" si="42"/>
        <v>Friday</v>
      </c>
      <c r="I649" s="1" t="str">
        <f t="shared" si="43"/>
        <v>29</v>
      </c>
      <c r="J649" t="s">
        <v>30</v>
      </c>
      <c r="K649" t="s">
        <v>43</v>
      </c>
      <c r="L649" t="s">
        <v>44</v>
      </c>
      <c r="M649" t="s">
        <v>20</v>
      </c>
      <c r="N649">
        <v>50</v>
      </c>
      <c r="O649">
        <v>300</v>
      </c>
      <c r="P649">
        <v>150000</v>
      </c>
      <c r="Q649">
        <v>45000</v>
      </c>
      <c r="R649">
        <v>0.3</v>
      </c>
      <c r="S649" t="s">
        <v>17</v>
      </c>
      <c r="T649" t="str">
        <f>IF(Table1[[#This Row],[Units Sold]]&gt; 700,"High Units","low Units")</f>
        <v>low Units</v>
      </c>
      <c r="U649">
        <f>SUM(Table1[[#This Row],[Operating Profit]])/SUM(Table1[Operating Profit])*100</f>
        <v>1.3548702627119333E-2</v>
      </c>
      <c r="V649">
        <f>SUM(Table1[[#This Row],[Price per Unit]]*Table1[[#This Row],[Units Sold]])</f>
        <v>15000</v>
      </c>
      <c r="W649">
        <f>SUM(Table1[[#This Row],[Total Sales]]-Table1[[#This Row],[Operating Profit]])</f>
        <v>105000</v>
      </c>
      <c r="X649">
        <f>SUM(Table1[[#This Row],[Total Sales]]-Table1[[#This Row],[Cost]])</f>
        <v>45000</v>
      </c>
      <c r="Y649">
        <f>SUM(Table1[[#This Row],[profit/loss]])/SUM(Table1[profit/loss])</f>
        <v>1.3548702627119334E-4</v>
      </c>
    </row>
    <row r="650" spans="1:25" x14ac:dyDescent="0.3">
      <c r="A650" t="s">
        <v>29</v>
      </c>
      <c r="B650" t="s">
        <v>17</v>
      </c>
      <c r="C650">
        <v>1128299</v>
      </c>
      <c r="D650" s="9">
        <v>43981</v>
      </c>
      <c r="E650" s="8" t="str">
        <f>TEXT(Table1[[#This Row],[Invoice Date]],"dd-mm-yyyy")</f>
        <v>30-05-2020</v>
      </c>
      <c r="F650" s="1" t="str">
        <f t="shared" si="40"/>
        <v>May</v>
      </c>
      <c r="G650" s="1" t="str">
        <f t="shared" si="41"/>
        <v>2020</v>
      </c>
      <c r="H650" s="1" t="str">
        <f t="shared" si="42"/>
        <v>Saturday</v>
      </c>
      <c r="I650" s="1" t="str">
        <f t="shared" si="43"/>
        <v>30</v>
      </c>
      <c r="J650" t="s">
        <v>30</v>
      </c>
      <c r="K650" t="s">
        <v>45</v>
      </c>
      <c r="L650" t="s">
        <v>46</v>
      </c>
      <c r="M650" t="s">
        <v>21</v>
      </c>
      <c r="N650">
        <v>55</v>
      </c>
      <c r="O650">
        <v>250</v>
      </c>
      <c r="P650">
        <v>137500</v>
      </c>
      <c r="Q650">
        <v>34375</v>
      </c>
      <c r="R650">
        <v>0.25</v>
      </c>
      <c r="S650" t="s">
        <v>17</v>
      </c>
      <c r="T650" t="str">
        <f>IF(Table1[[#This Row],[Units Sold]]&gt; 700,"High Units","low Units")</f>
        <v>low Units</v>
      </c>
      <c r="U650">
        <f>SUM(Table1[[#This Row],[Operating Profit]])/SUM(Table1[Operating Profit])*100</f>
        <v>1.0349703395716156E-2</v>
      </c>
      <c r="V650">
        <f>SUM(Table1[[#This Row],[Price per Unit]]*Table1[[#This Row],[Units Sold]])</f>
        <v>13750</v>
      </c>
      <c r="W650">
        <f>SUM(Table1[[#This Row],[Total Sales]]-Table1[[#This Row],[Operating Profit]])</f>
        <v>103125</v>
      </c>
      <c r="X650">
        <f>SUM(Table1[[#This Row],[Total Sales]]-Table1[[#This Row],[Cost]])</f>
        <v>34375</v>
      </c>
      <c r="Y650">
        <f>SUM(Table1[[#This Row],[profit/loss]])/SUM(Table1[profit/loss])</f>
        <v>1.0349703395716156E-4</v>
      </c>
    </row>
    <row r="651" spans="1:25" x14ac:dyDescent="0.3">
      <c r="A651" t="s">
        <v>29</v>
      </c>
      <c r="B651" t="s">
        <v>17</v>
      </c>
      <c r="C651">
        <v>1128299</v>
      </c>
      <c r="D651" s="9">
        <v>43982</v>
      </c>
      <c r="E651" s="8" t="str">
        <f>TEXT(Table1[[#This Row],[Invoice Date]],"dd-mm-yyyy")</f>
        <v>31-05-2020</v>
      </c>
      <c r="F651" s="1" t="str">
        <f t="shared" si="40"/>
        <v>May</v>
      </c>
      <c r="G651" s="1" t="str">
        <f t="shared" si="41"/>
        <v>2020</v>
      </c>
      <c r="H651" s="1" t="str">
        <f t="shared" si="42"/>
        <v>Sunday</v>
      </c>
      <c r="I651" s="1" t="str">
        <f t="shared" si="43"/>
        <v>31</v>
      </c>
      <c r="J651" t="s">
        <v>30</v>
      </c>
      <c r="K651" t="s">
        <v>45</v>
      </c>
      <c r="L651" t="s">
        <v>46</v>
      </c>
      <c r="M651" t="s">
        <v>22</v>
      </c>
      <c r="N651">
        <v>50</v>
      </c>
      <c r="O651">
        <v>500</v>
      </c>
      <c r="P651">
        <v>250000</v>
      </c>
      <c r="Q651">
        <v>50000</v>
      </c>
      <c r="R651">
        <v>0.2</v>
      </c>
      <c r="S651" t="s">
        <v>17</v>
      </c>
      <c r="T651" t="str">
        <f>IF(Table1[[#This Row],[Units Sold]]&gt; 700,"High Units","low Units")</f>
        <v>low Units</v>
      </c>
      <c r="U651">
        <f>SUM(Table1[[#This Row],[Operating Profit]])/SUM(Table1[Operating Profit])*100</f>
        <v>1.5054114030132591E-2</v>
      </c>
      <c r="V651">
        <f>SUM(Table1[[#This Row],[Price per Unit]]*Table1[[#This Row],[Units Sold]])</f>
        <v>25000</v>
      </c>
      <c r="W651">
        <f>SUM(Table1[[#This Row],[Total Sales]]-Table1[[#This Row],[Operating Profit]])</f>
        <v>200000</v>
      </c>
      <c r="X651">
        <f>SUM(Table1[[#This Row],[Total Sales]]-Table1[[#This Row],[Cost]])</f>
        <v>50000</v>
      </c>
      <c r="Y651">
        <f>SUM(Table1[[#This Row],[profit/loss]])/SUM(Table1[profit/loss])</f>
        <v>1.5054114030132592E-4</v>
      </c>
    </row>
    <row r="652" spans="1:25" x14ac:dyDescent="0.3">
      <c r="A652" t="s">
        <v>29</v>
      </c>
      <c r="B652" t="s">
        <v>17</v>
      </c>
      <c r="C652">
        <v>1128299</v>
      </c>
      <c r="D652" s="9">
        <v>43983</v>
      </c>
      <c r="E652" s="8" t="str">
        <f>TEXT(Table1[[#This Row],[Invoice Date]],"dd-mm-yyyy")</f>
        <v>01-06-2020</v>
      </c>
      <c r="F652" s="1" t="str">
        <f t="shared" si="40"/>
        <v>June</v>
      </c>
      <c r="G652" s="1" t="str">
        <f t="shared" si="41"/>
        <v>2020</v>
      </c>
      <c r="H652" s="1" t="str">
        <f t="shared" si="42"/>
        <v>Monday</v>
      </c>
      <c r="I652" s="1" t="str">
        <f t="shared" si="43"/>
        <v>01</v>
      </c>
      <c r="J652" t="s">
        <v>30</v>
      </c>
      <c r="K652" t="s">
        <v>45</v>
      </c>
      <c r="L652" t="s">
        <v>46</v>
      </c>
      <c r="M652" t="s">
        <v>16</v>
      </c>
      <c r="N652">
        <v>40</v>
      </c>
      <c r="O652">
        <v>550</v>
      </c>
      <c r="P652">
        <v>220000</v>
      </c>
      <c r="Q652">
        <v>66000</v>
      </c>
      <c r="R652">
        <v>0.3</v>
      </c>
      <c r="S652" t="s">
        <v>17</v>
      </c>
      <c r="T652" t="str">
        <f>IF(Table1[[#This Row],[Units Sold]]&gt; 700,"High Units","low Units")</f>
        <v>low Units</v>
      </c>
      <c r="U652">
        <f>SUM(Table1[[#This Row],[Operating Profit]])/SUM(Table1[Operating Profit])*100</f>
        <v>1.9871430519775021E-2</v>
      </c>
      <c r="V652">
        <f>SUM(Table1[[#This Row],[Price per Unit]]*Table1[[#This Row],[Units Sold]])</f>
        <v>22000</v>
      </c>
      <c r="W652">
        <f>SUM(Table1[[#This Row],[Total Sales]]-Table1[[#This Row],[Operating Profit]])</f>
        <v>154000</v>
      </c>
      <c r="X652">
        <f>SUM(Table1[[#This Row],[Total Sales]]-Table1[[#This Row],[Cost]])</f>
        <v>66000</v>
      </c>
      <c r="Y652">
        <f>SUM(Table1[[#This Row],[profit/loss]])/SUM(Table1[profit/loss])</f>
        <v>1.9871430519775022E-4</v>
      </c>
    </row>
    <row r="653" spans="1:25" x14ac:dyDescent="0.3">
      <c r="A653" t="s">
        <v>29</v>
      </c>
      <c r="B653" t="s">
        <v>17</v>
      </c>
      <c r="C653">
        <v>1128299</v>
      </c>
      <c r="D653" s="9">
        <v>43984</v>
      </c>
      <c r="E653" s="8" t="str">
        <f>TEXT(Table1[[#This Row],[Invoice Date]],"dd-mm-yyyy")</f>
        <v>02-06-2020</v>
      </c>
      <c r="F653" s="1" t="str">
        <f t="shared" si="40"/>
        <v>June</v>
      </c>
      <c r="G653" s="1" t="str">
        <f t="shared" si="41"/>
        <v>2020</v>
      </c>
      <c r="H653" s="1" t="str">
        <f t="shared" si="42"/>
        <v>Tuesday</v>
      </c>
      <c r="I653" s="1" t="str">
        <f t="shared" si="43"/>
        <v>02</v>
      </c>
      <c r="J653" t="s">
        <v>30</v>
      </c>
      <c r="K653" t="s">
        <v>45</v>
      </c>
      <c r="L653" t="s">
        <v>46</v>
      </c>
      <c r="M653" t="s">
        <v>18</v>
      </c>
      <c r="N653">
        <v>50</v>
      </c>
      <c r="O653">
        <v>450</v>
      </c>
      <c r="P653">
        <v>225000</v>
      </c>
      <c r="Q653">
        <v>56250</v>
      </c>
      <c r="R653">
        <v>0.25</v>
      </c>
      <c r="S653" t="s">
        <v>17</v>
      </c>
      <c r="T653" t="str">
        <f>IF(Table1[[#This Row],[Units Sold]]&gt; 700,"High Units","low Units")</f>
        <v>low Units</v>
      </c>
      <c r="U653">
        <f>SUM(Table1[[#This Row],[Operating Profit]])/SUM(Table1[Operating Profit])*100</f>
        <v>1.6935878283899163E-2</v>
      </c>
      <c r="V653">
        <f>SUM(Table1[[#This Row],[Price per Unit]]*Table1[[#This Row],[Units Sold]])</f>
        <v>22500</v>
      </c>
      <c r="W653">
        <f>SUM(Table1[[#This Row],[Total Sales]]-Table1[[#This Row],[Operating Profit]])</f>
        <v>168750</v>
      </c>
      <c r="X653">
        <f>SUM(Table1[[#This Row],[Total Sales]]-Table1[[#This Row],[Cost]])</f>
        <v>56250</v>
      </c>
      <c r="Y653">
        <f>SUM(Table1[[#This Row],[profit/loss]])/SUM(Table1[profit/loss])</f>
        <v>1.6935878283899164E-4</v>
      </c>
    </row>
    <row r="654" spans="1:25" x14ac:dyDescent="0.3">
      <c r="A654" t="s">
        <v>29</v>
      </c>
      <c r="B654" t="s">
        <v>17</v>
      </c>
      <c r="C654">
        <v>1128299</v>
      </c>
      <c r="D654" s="9">
        <v>43985</v>
      </c>
      <c r="E654" s="8" t="str">
        <f>TEXT(Table1[[#This Row],[Invoice Date]],"dd-mm-yyyy")</f>
        <v>03-06-2020</v>
      </c>
      <c r="F654" s="1" t="str">
        <f t="shared" si="40"/>
        <v>June</v>
      </c>
      <c r="G654" s="1" t="str">
        <f t="shared" si="41"/>
        <v>2020</v>
      </c>
      <c r="H654" s="1" t="str">
        <f t="shared" si="42"/>
        <v>Wednesday</v>
      </c>
      <c r="I654" s="1" t="str">
        <f t="shared" si="43"/>
        <v>03</v>
      </c>
      <c r="J654" t="s">
        <v>30</v>
      </c>
      <c r="K654" t="s">
        <v>45</v>
      </c>
      <c r="L654" t="s">
        <v>46</v>
      </c>
      <c r="M654" t="s">
        <v>19</v>
      </c>
      <c r="N654">
        <v>50</v>
      </c>
      <c r="O654">
        <v>450</v>
      </c>
      <c r="P654">
        <v>225000</v>
      </c>
      <c r="Q654">
        <v>56250</v>
      </c>
      <c r="R654">
        <v>0.25</v>
      </c>
      <c r="S654" t="s">
        <v>17</v>
      </c>
      <c r="T654" t="str">
        <f>IF(Table1[[#This Row],[Units Sold]]&gt; 700,"High Units","low Units")</f>
        <v>low Units</v>
      </c>
      <c r="U654">
        <f>SUM(Table1[[#This Row],[Operating Profit]])/SUM(Table1[Operating Profit])*100</f>
        <v>1.6935878283899163E-2</v>
      </c>
      <c r="V654">
        <f>SUM(Table1[[#This Row],[Price per Unit]]*Table1[[#This Row],[Units Sold]])</f>
        <v>22500</v>
      </c>
      <c r="W654">
        <f>SUM(Table1[[#This Row],[Total Sales]]-Table1[[#This Row],[Operating Profit]])</f>
        <v>168750</v>
      </c>
      <c r="X654">
        <f>SUM(Table1[[#This Row],[Total Sales]]-Table1[[#This Row],[Cost]])</f>
        <v>56250</v>
      </c>
      <c r="Y654">
        <f>SUM(Table1[[#This Row],[profit/loss]])/SUM(Table1[profit/loss])</f>
        <v>1.6935878283899164E-4</v>
      </c>
    </row>
    <row r="655" spans="1:25" x14ac:dyDescent="0.3">
      <c r="A655" t="s">
        <v>29</v>
      </c>
      <c r="B655" t="s">
        <v>17</v>
      </c>
      <c r="C655">
        <v>1128299</v>
      </c>
      <c r="D655" s="9">
        <v>43986</v>
      </c>
      <c r="E655" s="8" t="str">
        <f>TEXT(Table1[[#This Row],[Invoice Date]],"dd-mm-yyyy")</f>
        <v>04-06-2020</v>
      </c>
      <c r="F655" s="1" t="str">
        <f t="shared" si="40"/>
        <v>June</v>
      </c>
      <c r="G655" s="1" t="str">
        <f t="shared" si="41"/>
        <v>2020</v>
      </c>
      <c r="H655" s="1" t="str">
        <f t="shared" si="42"/>
        <v>Thursday</v>
      </c>
      <c r="I655" s="1" t="str">
        <f t="shared" si="43"/>
        <v>04</v>
      </c>
      <c r="J655" t="s">
        <v>30</v>
      </c>
      <c r="K655" t="s">
        <v>45</v>
      </c>
      <c r="L655" t="s">
        <v>46</v>
      </c>
      <c r="M655" t="s">
        <v>20</v>
      </c>
      <c r="N655">
        <v>50</v>
      </c>
      <c r="O655">
        <v>300</v>
      </c>
      <c r="P655">
        <v>150000</v>
      </c>
      <c r="Q655">
        <v>45000</v>
      </c>
      <c r="R655">
        <v>0.3</v>
      </c>
      <c r="S655" t="s">
        <v>17</v>
      </c>
      <c r="T655" t="str">
        <f>IF(Table1[[#This Row],[Units Sold]]&gt; 700,"High Units","low Units")</f>
        <v>low Units</v>
      </c>
      <c r="U655">
        <f>SUM(Table1[[#This Row],[Operating Profit]])/SUM(Table1[Operating Profit])*100</f>
        <v>1.3548702627119333E-2</v>
      </c>
      <c r="V655">
        <f>SUM(Table1[[#This Row],[Price per Unit]]*Table1[[#This Row],[Units Sold]])</f>
        <v>15000</v>
      </c>
      <c r="W655">
        <f>SUM(Table1[[#This Row],[Total Sales]]-Table1[[#This Row],[Operating Profit]])</f>
        <v>105000</v>
      </c>
      <c r="X655">
        <f>SUM(Table1[[#This Row],[Total Sales]]-Table1[[#This Row],[Cost]])</f>
        <v>45000</v>
      </c>
      <c r="Y655">
        <f>SUM(Table1[[#This Row],[profit/loss]])/SUM(Table1[profit/loss])</f>
        <v>1.3548702627119334E-4</v>
      </c>
    </row>
    <row r="656" spans="1:25" x14ac:dyDescent="0.3">
      <c r="A656" t="s">
        <v>29</v>
      </c>
      <c r="B656" t="s">
        <v>17</v>
      </c>
      <c r="C656">
        <v>1128299</v>
      </c>
      <c r="D656" s="9">
        <v>43987</v>
      </c>
      <c r="E656" s="8" t="str">
        <f>TEXT(Table1[[#This Row],[Invoice Date]],"dd-mm-yyyy")</f>
        <v>05-06-2020</v>
      </c>
      <c r="F656" s="1" t="str">
        <f t="shared" si="40"/>
        <v>June</v>
      </c>
      <c r="G656" s="1" t="str">
        <f t="shared" si="41"/>
        <v>2020</v>
      </c>
      <c r="H656" s="1" t="str">
        <f t="shared" si="42"/>
        <v>Friday</v>
      </c>
      <c r="I656" s="1" t="str">
        <f t="shared" si="43"/>
        <v>05</v>
      </c>
      <c r="J656" t="s">
        <v>30</v>
      </c>
      <c r="K656" t="s">
        <v>45</v>
      </c>
      <c r="L656" t="s">
        <v>46</v>
      </c>
      <c r="M656" t="s">
        <v>21</v>
      </c>
      <c r="N656">
        <v>55</v>
      </c>
      <c r="O656">
        <v>225</v>
      </c>
      <c r="P656">
        <v>123750</v>
      </c>
      <c r="Q656">
        <v>30938</v>
      </c>
      <c r="R656">
        <v>0.25</v>
      </c>
      <c r="S656" t="s">
        <v>17</v>
      </c>
      <c r="T656" t="str">
        <f>IF(Table1[[#This Row],[Units Sold]]&gt; 700,"High Units","low Units")</f>
        <v>low Units</v>
      </c>
      <c r="U656">
        <f>SUM(Table1[[#This Row],[Operating Profit]])/SUM(Table1[Operating Profit])*100</f>
        <v>9.3148835972848426E-3</v>
      </c>
      <c r="V656">
        <f>SUM(Table1[[#This Row],[Price per Unit]]*Table1[[#This Row],[Units Sold]])</f>
        <v>12375</v>
      </c>
      <c r="W656">
        <f>SUM(Table1[[#This Row],[Total Sales]]-Table1[[#This Row],[Operating Profit]])</f>
        <v>92812</v>
      </c>
      <c r="X656">
        <f>SUM(Table1[[#This Row],[Total Sales]]-Table1[[#This Row],[Cost]])</f>
        <v>30938</v>
      </c>
      <c r="Y656">
        <f>SUM(Table1[[#This Row],[profit/loss]])/SUM(Table1[profit/loss])</f>
        <v>9.3148835972848423E-5</v>
      </c>
    </row>
    <row r="657" spans="1:25" x14ac:dyDescent="0.3">
      <c r="A657" t="s">
        <v>29</v>
      </c>
      <c r="B657" t="s">
        <v>17</v>
      </c>
      <c r="C657">
        <v>1128299</v>
      </c>
      <c r="D657" s="9">
        <v>43988</v>
      </c>
      <c r="E657" s="8" t="str">
        <f>TEXT(Table1[[#This Row],[Invoice Date]],"dd-mm-yyyy")</f>
        <v>06-06-2020</v>
      </c>
      <c r="F657" s="1" t="str">
        <f t="shared" si="40"/>
        <v>June</v>
      </c>
      <c r="G657" s="1" t="str">
        <f t="shared" si="41"/>
        <v>2020</v>
      </c>
      <c r="H657" s="1" t="str">
        <f t="shared" si="42"/>
        <v>Saturday</v>
      </c>
      <c r="I657" s="1" t="str">
        <f t="shared" si="43"/>
        <v>06</v>
      </c>
      <c r="J657" t="s">
        <v>30</v>
      </c>
      <c r="K657" t="s">
        <v>45</v>
      </c>
      <c r="L657" t="s">
        <v>46</v>
      </c>
      <c r="M657" t="s">
        <v>22</v>
      </c>
      <c r="N657">
        <v>50</v>
      </c>
      <c r="O657">
        <v>425</v>
      </c>
      <c r="P657">
        <v>212500</v>
      </c>
      <c r="Q657">
        <v>42500</v>
      </c>
      <c r="R657">
        <v>0.2</v>
      </c>
      <c r="S657" t="s">
        <v>17</v>
      </c>
      <c r="T657" t="str">
        <f>IF(Table1[[#This Row],[Units Sold]]&gt; 700,"High Units","low Units")</f>
        <v>low Units</v>
      </c>
      <c r="U657">
        <f>SUM(Table1[[#This Row],[Operating Profit]])/SUM(Table1[Operating Profit])*100</f>
        <v>1.2795996925612702E-2</v>
      </c>
      <c r="V657">
        <f>SUM(Table1[[#This Row],[Price per Unit]]*Table1[[#This Row],[Units Sold]])</f>
        <v>21250</v>
      </c>
      <c r="W657">
        <f>SUM(Table1[[#This Row],[Total Sales]]-Table1[[#This Row],[Operating Profit]])</f>
        <v>170000</v>
      </c>
      <c r="X657">
        <f>SUM(Table1[[#This Row],[Total Sales]]-Table1[[#This Row],[Cost]])</f>
        <v>42500</v>
      </c>
      <c r="Y657">
        <f>SUM(Table1[[#This Row],[profit/loss]])/SUM(Table1[profit/loss])</f>
        <v>1.2795996925612702E-4</v>
      </c>
    </row>
    <row r="658" spans="1:25" x14ac:dyDescent="0.3">
      <c r="A658" t="s">
        <v>29</v>
      </c>
      <c r="B658" t="s">
        <v>17</v>
      </c>
      <c r="C658">
        <v>1128299</v>
      </c>
      <c r="D658" s="9">
        <v>43989</v>
      </c>
      <c r="E658" s="8" t="str">
        <f>TEXT(Table1[[#This Row],[Invoice Date]],"dd-mm-yyyy")</f>
        <v>07-06-2020</v>
      </c>
      <c r="F658" s="1" t="str">
        <f t="shared" si="40"/>
        <v>June</v>
      </c>
      <c r="G658" s="1" t="str">
        <f t="shared" si="41"/>
        <v>2020</v>
      </c>
      <c r="H658" s="1" t="str">
        <f t="shared" si="42"/>
        <v>Sunday</v>
      </c>
      <c r="I658" s="1" t="str">
        <f t="shared" si="43"/>
        <v>07</v>
      </c>
      <c r="J658" t="s">
        <v>30</v>
      </c>
      <c r="K658" t="s">
        <v>45</v>
      </c>
      <c r="L658" t="s">
        <v>46</v>
      </c>
      <c r="M658" t="s">
        <v>16</v>
      </c>
      <c r="N658">
        <v>50</v>
      </c>
      <c r="O658">
        <v>575</v>
      </c>
      <c r="P658">
        <v>287500</v>
      </c>
      <c r="Q658">
        <v>86250</v>
      </c>
      <c r="R658">
        <v>0.3</v>
      </c>
      <c r="S658" t="s">
        <v>17</v>
      </c>
      <c r="T658" t="str">
        <f>IF(Table1[[#This Row],[Units Sold]]&gt; 700,"High Units","low Units")</f>
        <v>low Units</v>
      </c>
      <c r="U658">
        <f>SUM(Table1[[#This Row],[Operating Profit]])/SUM(Table1[Operating Profit])*100</f>
        <v>2.5968346701978718E-2</v>
      </c>
      <c r="V658">
        <f>SUM(Table1[[#This Row],[Price per Unit]]*Table1[[#This Row],[Units Sold]])</f>
        <v>28750</v>
      </c>
      <c r="W658">
        <f>SUM(Table1[[#This Row],[Total Sales]]-Table1[[#This Row],[Operating Profit]])</f>
        <v>201250</v>
      </c>
      <c r="X658">
        <f>SUM(Table1[[#This Row],[Total Sales]]-Table1[[#This Row],[Cost]])</f>
        <v>86250</v>
      </c>
      <c r="Y658">
        <f>SUM(Table1[[#This Row],[profit/loss]])/SUM(Table1[profit/loss])</f>
        <v>2.5968346701978718E-4</v>
      </c>
    </row>
    <row r="659" spans="1:25" x14ac:dyDescent="0.3">
      <c r="A659" t="s">
        <v>29</v>
      </c>
      <c r="B659" t="s">
        <v>17</v>
      </c>
      <c r="C659">
        <v>1128299</v>
      </c>
      <c r="D659" s="9">
        <v>43990</v>
      </c>
      <c r="E659" s="8" t="str">
        <f>TEXT(Table1[[#This Row],[Invoice Date]],"dd-mm-yyyy")</f>
        <v>08-06-2020</v>
      </c>
      <c r="F659" s="1" t="str">
        <f t="shared" si="40"/>
        <v>June</v>
      </c>
      <c r="G659" s="1" t="str">
        <f t="shared" si="41"/>
        <v>2020</v>
      </c>
      <c r="H659" s="1" t="str">
        <f t="shared" si="42"/>
        <v>Monday</v>
      </c>
      <c r="I659" s="1" t="str">
        <f t="shared" si="43"/>
        <v>08</v>
      </c>
      <c r="J659" t="s">
        <v>30</v>
      </c>
      <c r="K659" t="s">
        <v>45</v>
      </c>
      <c r="L659" t="s">
        <v>46</v>
      </c>
      <c r="M659" t="s">
        <v>18</v>
      </c>
      <c r="N659">
        <v>60</v>
      </c>
      <c r="O659">
        <v>425</v>
      </c>
      <c r="P659">
        <v>255000</v>
      </c>
      <c r="Q659">
        <v>63750</v>
      </c>
      <c r="R659">
        <v>0.25</v>
      </c>
      <c r="S659" t="s">
        <v>17</v>
      </c>
      <c r="T659" t="str">
        <f>IF(Table1[[#This Row],[Units Sold]]&gt; 700,"High Units","low Units")</f>
        <v>low Units</v>
      </c>
      <c r="U659">
        <f>SUM(Table1[[#This Row],[Operating Profit]])/SUM(Table1[Operating Profit])*100</f>
        <v>1.9193995388419056E-2</v>
      </c>
      <c r="V659">
        <f>SUM(Table1[[#This Row],[Price per Unit]]*Table1[[#This Row],[Units Sold]])</f>
        <v>25500</v>
      </c>
      <c r="W659">
        <f>SUM(Table1[[#This Row],[Total Sales]]-Table1[[#This Row],[Operating Profit]])</f>
        <v>191250</v>
      </c>
      <c r="X659">
        <f>SUM(Table1[[#This Row],[Total Sales]]-Table1[[#This Row],[Cost]])</f>
        <v>63750</v>
      </c>
      <c r="Y659">
        <f>SUM(Table1[[#This Row],[profit/loss]])/SUM(Table1[profit/loss])</f>
        <v>1.9193995388419054E-4</v>
      </c>
    </row>
    <row r="660" spans="1:25" x14ac:dyDescent="0.3">
      <c r="A660" t="s">
        <v>29</v>
      </c>
      <c r="B660" t="s">
        <v>17</v>
      </c>
      <c r="C660">
        <v>1128299</v>
      </c>
      <c r="D660" s="9">
        <v>43991</v>
      </c>
      <c r="E660" s="8" t="str">
        <f>TEXT(Table1[[#This Row],[Invoice Date]],"dd-mm-yyyy")</f>
        <v>09-06-2020</v>
      </c>
      <c r="F660" s="1" t="str">
        <f t="shared" si="40"/>
        <v>June</v>
      </c>
      <c r="G660" s="1" t="str">
        <f t="shared" si="41"/>
        <v>2020</v>
      </c>
      <c r="H660" s="1" t="str">
        <f t="shared" si="42"/>
        <v>Tuesday</v>
      </c>
      <c r="I660" s="1" t="str">
        <f t="shared" si="43"/>
        <v>09</v>
      </c>
      <c r="J660" t="s">
        <v>30</v>
      </c>
      <c r="K660" t="s">
        <v>45</v>
      </c>
      <c r="L660" t="s">
        <v>46</v>
      </c>
      <c r="M660" t="s">
        <v>19</v>
      </c>
      <c r="N660">
        <v>65</v>
      </c>
      <c r="O660">
        <v>425</v>
      </c>
      <c r="P660">
        <v>276250</v>
      </c>
      <c r="Q660">
        <v>69063</v>
      </c>
      <c r="R660">
        <v>0.25</v>
      </c>
      <c r="S660" t="s">
        <v>17</v>
      </c>
      <c r="T660" t="str">
        <f>IF(Table1[[#This Row],[Units Sold]]&gt; 700,"High Units","low Units")</f>
        <v>low Units</v>
      </c>
      <c r="U660">
        <f>SUM(Table1[[#This Row],[Operating Profit]])/SUM(Table1[Operating Profit])*100</f>
        <v>2.0793645545260944E-2</v>
      </c>
      <c r="V660">
        <f>SUM(Table1[[#This Row],[Price per Unit]]*Table1[[#This Row],[Units Sold]])</f>
        <v>27625</v>
      </c>
      <c r="W660">
        <f>SUM(Table1[[#This Row],[Total Sales]]-Table1[[#This Row],[Operating Profit]])</f>
        <v>207187</v>
      </c>
      <c r="X660">
        <f>SUM(Table1[[#This Row],[Total Sales]]-Table1[[#This Row],[Cost]])</f>
        <v>69063</v>
      </c>
      <c r="Y660">
        <f>SUM(Table1[[#This Row],[profit/loss]])/SUM(Table1[profit/loss])</f>
        <v>2.0793645545260945E-4</v>
      </c>
    </row>
    <row r="661" spans="1:25" x14ac:dyDescent="0.3">
      <c r="A661" t="s">
        <v>29</v>
      </c>
      <c r="B661" t="s">
        <v>17</v>
      </c>
      <c r="C661">
        <v>1128299</v>
      </c>
      <c r="D661" s="9">
        <v>43992</v>
      </c>
      <c r="E661" s="8" t="str">
        <f>TEXT(Table1[[#This Row],[Invoice Date]],"dd-mm-yyyy")</f>
        <v>10-06-2020</v>
      </c>
      <c r="F661" s="1" t="str">
        <f t="shared" si="40"/>
        <v>June</v>
      </c>
      <c r="G661" s="1" t="str">
        <f t="shared" si="41"/>
        <v>2020</v>
      </c>
      <c r="H661" s="1" t="str">
        <f t="shared" si="42"/>
        <v>Wednesday</v>
      </c>
      <c r="I661" s="1" t="str">
        <f t="shared" si="43"/>
        <v>10</v>
      </c>
      <c r="J661" t="s">
        <v>30</v>
      </c>
      <c r="K661" t="s">
        <v>45</v>
      </c>
      <c r="L661" t="s">
        <v>46</v>
      </c>
      <c r="M661" t="s">
        <v>20</v>
      </c>
      <c r="N661">
        <v>65</v>
      </c>
      <c r="O661">
        <v>325</v>
      </c>
      <c r="P661">
        <v>211250</v>
      </c>
      <c r="Q661">
        <v>63375</v>
      </c>
      <c r="R661">
        <v>0.3</v>
      </c>
      <c r="S661" t="s">
        <v>17</v>
      </c>
      <c r="T661" t="str">
        <f>IF(Table1[[#This Row],[Units Sold]]&gt; 700,"High Units","low Units")</f>
        <v>low Units</v>
      </c>
      <c r="U661">
        <f>SUM(Table1[[#This Row],[Operating Profit]])/SUM(Table1[Operating Profit])*100</f>
        <v>1.9081089533193062E-2</v>
      </c>
      <c r="V661">
        <f>SUM(Table1[[#This Row],[Price per Unit]]*Table1[[#This Row],[Units Sold]])</f>
        <v>21125</v>
      </c>
      <c r="W661">
        <f>SUM(Table1[[#This Row],[Total Sales]]-Table1[[#This Row],[Operating Profit]])</f>
        <v>147875</v>
      </c>
      <c r="X661">
        <f>SUM(Table1[[#This Row],[Total Sales]]-Table1[[#This Row],[Cost]])</f>
        <v>63375</v>
      </c>
      <c r="Y661">
        <f>SUM(Table1[[#This Row],[profit/loss]])/SUM(Table1[profit/loss])</f>
        <v>1.9081089533193061E-4</v>
      </c>
    </row>
    <row r="662" spans="1:25" x14ac:dyDescent="0.3">
      <c r="A662" t="s">
        <v>29</v>
      </c>
      <c r="B662" t="s">
        <v>17</v>
      </c>
      <c r="C662">
        <v>1128299</v>
      </c>
      <c r="D662" s="9">
        <v>43993</v>
      </c>
      <c r="E662" s="8" t="str">
        <f>TEXT(Table1[[#This Row],[Invoice Date]],"dd-mm-yyyy")</f>
        <v>11-06-2020</v>
      </c>
      <c r="F662" s="1" t="str">
        <f t="shared" si="40"/>
        <v>June</v>
      </c>
      <c r="G662" s="1" t="str">
        <f t="shared" si="41"/>
        <v>2020</v>
      </c>
      <c r="H662" s="1" t="str">
        <f t="shared" si="42"/>
        <v>Thursday</v>
      </c>
      <c r="I662" s="1" t="str">
        <f t="shared" si="43"/>
        <v>11</v>
      </c>
      <c r="J662" t="s">
        <v>30</v>
      </c>
      <c r="K662" t="s">
        <v>45</v>
      </c>
      <c r="L662" t="s">
        <v>46</v>
      </c>
      <c r="M662" t="s">
        <v>21</v>
      </c>
      <c r="N662">
        <v>70</v>
      </c>
      <c r="O662">
        <v>175</v>
      </c>
      <c r="P662">
        <v>122500</v>
      </c>
      <c r="Q662">
        <v>30625</v>
      </c>
      <c r="R662">
        <v>0.25</v>
      </c>
      <c r="S662" t="s">
        <v>17</v>
      </c>
      <c r="T662" t="str">
        <f>IF(Table1[[#This Row],[Units Sold]]&gt; 700,"High Units","low Units")</f>
        <v>low Units</v>
      </c>
      <c r="U662">
        <f>SUM(Table1[[#This Row],[Operating Profit]])/SUM(Table1[Operating Profit])*100</f>
        <v>9.2206448434562129E-3</v>
      </c>
      <c r="V662">
        <f>SUM(Table1[[#This Row],[Price per Unit]]*Table1[[#This Row],[Units Sold]])</f>
        <v>12250</v>
      </c>
      <c r="W662">
        <f>SUM(Table1[[#This Row],[Total Sales]]-Table1[[#This Row],[Operating Profit]])</f>
        <v>91875</v>
      </c>
      <c r="X662">
        <f>SUM(Table1[[#This Row],[Total Sales]]-Table1[[#This Row],[Cost]])</f>
        <v>30625</v>
      </c>
      <c r="Y662">
        <f>SUM(Table1[[#This Row],[profit/loss]])/SUM(Table1[profit/loss])</f>
        <v>9.2206448434562125E-5</v>
      </c>
    </row>
    <row r="663" spans="1:25" x14ac:dyDescent="0.3">
      <c r="A663" t="s">
        <v>29</v>
      </c>
      <c r="B663" t="s">
        <v>17</v>
      </c>
      <c r="C663">
        <v>1128299</v>
      </c>
      <c r="D663" s="9">
        <v>43994</v>
      </c>
      <c r="E663" s="8" t="str">
        <f>TEXT(Table1[[#This Row],[Invoice Date]],"dd-mm-yyyy")</f>
        <v>12-06-2020</v>
      </c>
      <c r="F663" s="1" t="str">
        <f t="shared" si="40"/>
        <v>June</v>
      </c>
      <c r="G663" s="1" t="str">
        <f t="shared" si="41"/>
        <v>2020</v>
      </c>
      <c r="H663" s="1" t="str">
        <f t="shared" si="42"/>
        <v>Friday</v>
      </c>
      <c r="I663" s="1" t="str">
        <f t="shared" si="43"/>
        <v>12</v>
      </c>
      <c r="J663" t="s">
        <v>30</v>
      </c>
      <c r="K663" t="s">
        <v>45</v>
      </c>
      <c r="L663" t="s">
        <v>46</v>
      </c>
      <c r="M663" t="s">
        <v>22</v>
      </c>
      <c r="N663">
        <v>65</v>
      </c>
      <c r="O663">
        <v>375</v>
      </c>
      <c r="P663">
        <v>243750</v>
      </c>
      <c r="Q663">
        <v>48750</v>
      </c>
      <c r="R663">
        <v>0.2</v>
      </c>
      <c r="S663" t="s">
        <v>17</v>
      </c>
      <c r="T663" t="str">
        <f>IF(Table1[[#This Row],[Units Sold]]&gt; 700,"High Units","low Units")</f>
        <v>low Units</v>
      </c>
      <c r="U663">
        <f>SUM(Table1[[#This Row],[Operating Profit]])/SUM(Table1[Operating Profit])*100</f>
        <v>1.4677761179379276E-2</v>
      </c>
      <c r="V663">
        <f>SUM(Table1[[#This Row],[Price per Unit]]*Table1[[#This Row],[Units Sold]])</f>
        <v>24375</v>
      </c>
      <c r="W663">
        <f>SUM(Table1[[#This Row],[Total Sales]]-Table1[[#This Row],[Operating Profit]])</f>
        <v>195000</v>
      </c>
      <c r="X663">
        <f>SUM(Table1[[#This Row],[Total Sales]]-Table1[[#This Row],[Cost]])</f>
        <v>48750</v>
      </c>
      <c r="Y663">
        <f>SUM(Table1[[#This Row],[profit/loss]])/SUM(Table1[profit/loss])</f>
        <v>1.4677761179379277E-4</v>
      </c>
    </row>
    <row r="664" spans="1:25" x14ac:dyDescent="0.3">
      <c r="A664" t="s">
        <v>29</v>
      </c>
      <c r="B664" t="s">
        <v>17</v>
      </c>
      <c r="C664">
        <v>1128299</v>
      </c>
      <c r="D664" s="9">
        <v>43995</v>
      </c>
      <c r="E664" s="8" t="str">
        <f>TEXT(Table1[[#This Row],[Invoice Date]],"dd-mm-yyyy")</f>
        <v>13-06-2020</v>
      </c>
      <c r="F664" s="1" t="str">
        <f t="shared" si="40"/>
        <v>June</v>
      </c>
      <c r="G664" s="1" t="str">
        <f t="shared" si="41"/>
        <v>2020</v>
      </c>
      <c r="H664" s="1" t="str">
        <f t="shared" si="42"/>
        <v>Saturday</v>
      </c>
      <c r="I664" s="1" t="str">
        <f t="shared" si="43"/>
        <v>13</v>
      </c>
      <c r="J664" t="s">
        <v>30</v>
      </c>
      <c r="K664" t="s">
        <v>45</v>
      </c>
      <c r="L664" t="s">
        <v>46</v>
      </c>
      <c r="M664" t="s">
        <v>16</v>
      </c>
      <c r="N664">
        <v>70</v>
      </c>
      <c r="O664">
        <v>550</v>
      </c>
      <c r="P664">
        <v>385000</v>
      </c>
      <c r="Q664">
        <v>115500</v>
      </c>
      <c r="R664">
        <v>0.3</v>
      </c>
      <c r="S664" t="s">
        <v>17</v>
      </c>
      <c r="T664" t="str">
        <f>IF(Table1[[#This Row],[Units Sold]]&gt; 700,"High Units","low Units")</f>
        <v>low Units</v>
      </c>
      <c r="U664">
        <f>SUM(Table1[[#This Row],[Operating Profit]])/SUM(Table1[Operating Profit])*100</f>
        <v>3.4775003409606285E-2</v>
      </c>
      <c r="V664">
        <f>SUM(Table1[[#This Row],[Price per Unit]]*Table1[[#This Row],[Units Sold]])</f>
        <v>38500</v>
      </c>
      <c r="W664">
        <f>SUM(Table1[[#This Row],[Total Sales]]-Table1[[#This Row],[Operating Profit]])</f>
        <v>269500</v>
      </c>
      <c r="X664">
        <f>SUM(Table1[[#This Row],[Total Sales]]-Table1[[#This Row],[Cost]])</f>
        <v>115500</v>
      </c>
      <c r="Y664">
        <f>SUM(Table1[[#This Row],[profit/loss]])/SUM(Table1[profit/loss])</f>
        <v>3.4775003409606286E-4</v>
      </c>
    </row>
    <row r="665" spans="1:25" x14ac:dyDescent="0.3">
      <c r="A665" t="s">
        <v>29</v>
      </c>
      <c r="B665" t="s">
        <v>17</v>
      </c>
      <c r="C665">
        <v>1128299</v>
      </c>
      <c r="D665" s="9">
        <v>43996</v>
      </c>
      <c r="E665" s="8" t="str">
        <f>TEXT(Table1[[#This Row],[Invoice Date]],"dd-mm-yyyy")</f>
        <v>14-06-2020</v>
      </c>
      <c r="F665" s="1" t="str">
        <f t="shared" si="40"/>
        <v>June</v>
      </c>
      <c r="G665" s="1" t="str">
        <f t="shared" si="41"/>
        <v>2020</v>
      </c>
      <c r="H665" s="1" t="str">
        <f t="shared" si="42"/>
        <v>Sunday</v>
      </c>
      <c r="I665" s="1" t="str">
        <f t="shared" si="43"/>
        <v>14</v>
      </c>
      <c r="J665" t="s">
        <v>30</v>
      </c>
      <c r="K665" t="s">
        <v>45</v>
      </c>
      <c r="L665" t="s">
        <v>46</v>
      </c>
      <c r="M665" t="s">
        <v>18</v>
      </c>
      <c r="N665">
        <v>75</v>
      </c>
      <c r="O665">
        <v>350</v>
      </c>
      <c r="P665">
        <v>262500</v>
      </c>
      <c r="Q665">
        <v>65625</v>
      </c>
      <c r="R665">
        <v>0.25</v>
      </c>
      <c r="S665" t="s">
        <v>17</v>
      </c>
      <c r="T665" t="str">
        <f>IF(Table1[[#This Row],[Units Sold]]&gt; 700,"High Units","low Units")</f>
        <v>low Units</v>
      </c>
      <c r="U665">
        <f>SUM(Table1[[#This Row],[Operating Profit]])/SUM(Table1[Operating Profit])*100</f>
        <v>1.9758524664549026E-2</v>
      </c>
      <c r="V665">
        <f>SUM(Table1[[#This Row],[Price per Unit]]*Table1[[#This Row],[Units Sold]])</f>
        <v>26250</v>
      </c>
      <c r="W665">
        <f>SUM(Table1[[#This Row],[Total Sales]]-Table1[[#This Row],[Operating Profit]])</f>
        <v>196875</v>
      </c>
      <c r="X665">
        <f>SUM(Table1[[#This Row],[Total Sales]]-Table1[[#This Row],[Cost]])</f>
        <v>65625</v>
      </c>
      <c r="Y665">
        <f>SUM(Table1[[#This Row],[profit/loss]])/SUM(Table1[profit/loss])</f>
        <v>1.9758524664549026E-4</v>
      </c>
    </row>
    <row r="666" spans="1:25" x14ac:dyDescent="0.3">
      <c r="A666" t="s">
        <v>29</v>
      </c>
      <c r="B666" t="s">
        <v>17</v>
      </c>
      <c r="C666">
        <v>1128299</v>
      </c>
      <c r="D666" s="9">
        <v>43997</v>
      </c>
      <c r="E666" s="8" t="str">
        <f>TEXT(Table1[[#This Row],[Invoice Date]],"dd-mm-yyyy")</f>
        <v>15-06-2020</v>
      </c>
      <c r="F666" s="1" t="str">
        <f t="shared" si="40"/>
        <v>June</v>
      </c>
      <c r="G666" s="1" t="str">
        <f t="shared" si="41"/>
        <v>2020</v>
      </c>
      <c r="H666" s="1" t="str">
        <f t="shared" si="42"/>
        <v>Monday</v>
      </c>
      <c r="I666" s="1" t="str">
        <f t="shared" si="43"/>
        <v>15</v>
      </c>
      <c r="J666" t="s">
        <v>30</v>
      </c>
      <c r="K666" t="s">
        <v>45</v>
      </c>
      <c r="L666" t="s">
        <v>46</v>
      </c>
      <c r="M666" t="s">
        <v>19</v>
      </c>
      <c r="N666">
        <v>75</v>
      </c>
      <c r="O666">
        <v>400</v>
      </c>
      <c r="P666">
        <v>300000</v>
      </c>
      <c r="Q666">
        <v>75000</v>
      </c>
      <c r="R666">
        <v>0.25</v>
      </c>
      <c r="S666" t="s">
        <v>17</v>
      </c>
      <c r="T666" t="str">
        <f>IF(Table1[[#This Row],[Units Sold]]&gt; 700,"High Units","low Units")</f>
        <v>low Units</v>
      </c>
      <c r="U666">
        <f>SUM(Table1[[#This Row],[Operating Profit]])/SUM(Table1[Operating Profit])*100</f>
        <v>2.2581171045198887E-2</v>
      </c>
      <c r="V666">
        <f>SUM(Table1[[#This Row],[Price per Unit]]*Table1[[#This Row],[Units Sold]])</f>
        <v>30000</v>
      </c>
      <c r="W666">
        <f>SUM(Table1[[#This Row],[Total Sales]]-Table1[[#This Row],[Operating Profit]])</f>
        <v>225000</v>
      </c>
      <c r="X666">
        <f>SUM(Table1[[#This Row],[Total Sales]]-Table1[[#This Row],[Cost]])</f>
        <v>75000</v>
      </c>
      <c r="Y666">
        <f>SUM(Table1[[#This Row],[profit/loss]])/SUM(Table1[profit/loss])</f>
        <v>2.2581171045198888E-4</v>
      </c>
    </row>
    <row r="667" spans="1:25" x14ac:dyDescent="0.3">
      <c r="A667" t="s">
        <v>29</v>
      </c>
      <c r="B667" t="s">
        <v>17</v>
      </c>
      <c r="C667">
        <v>1128299</v>
      </c>
      <c r="D667" s="9">
        <v>43998</v>
      </c>
      <c r="E667" s="8" t="str">
        <f>TEXT(Table1[[#This Row],[Invoice Date]],"dd-mm-yyyy")</f>
        <v>16-06-2020</v>
      </c>
      <c r="F667" s="1" t="str">
        <f t="shared" si="40"/>
        <v>June</v>
      </c>
      <c r="G667" s="1" t="str">
        <f t="shared" si="41"/>
        <v>2020</v>
      </c>
      <c r="H667" s="1" t="str">
        <f t="shared" si="42"/>
        <v>Tuesday</v>
      </c>
      <c r="I667" s="1" t="str">
        <f t="shared" si="43"/>
        <v>16</v>
      </c>
      <c r="J667" t="s">
        <v>30</v>
      </c>
      <c r="K667" t="s">
        <v>45</v>
      </c>
      <c r="L667" t="s">
        <v>46</v>
      </c>
      <c r="M667" t="s">
        <v>20</v>
      </c>
      <c r="N667">
        <v>60</v>
      </c>
      <c r="O667">
        <v>300</v>
      </c>
      <c r="P667">
        <v>180000</v>
      </c>
      <c r="Q667">
        <v>54000</v>
      </c>
      <c r="R667">
        <v>0.3</v>
      </c>
      <c r="S667" t="s">
        <v>17</v>
      </c>
      <c r="T667" t="str">
        <f>IF(Table1[[#This Row],[Units Sold]]&gt; 700,"High Units","low Units")</f>
        <v>low Units</v>
      </c>
      <c r="U667">
        <f>SUM(Table1[[#This Row],[Operating Profit]])/SUM(Table1[Operating Profit])*100</f>
        <v>1.6258443152543198E-2</v>
      </c>
      <c r="V667">
        <f>SUM(Table1[[#This Row],[Price per Unit]]*Table1[[#This Row],[Units Sold]])</f>
        <v>18000</v>
      </c>
      <c r="W667">
        <f>SUM(Table1[[#This Row],[Total Sales]]-Table1[[#This Row],[Operating Profit]])</f>
        <v>126000</v>
      </c>
      <c r="X667">
        <f>SUM(Table1[[#This Row],[Total Sales]]-Table1[[#This Row],[Cost]])</f>
        <v>54000</v>
      </c>
      <c r="Y667">
        <f>SUM(Table1[[#This Row],[profit/loss]])/SUM(Table1[profit/loss])</f>
        <v>1.6258443152543199E-4</v>
      </c>
    </row>
    <row r="668" spans="1:25" x14ac:dyDescent="0.3">
      <c r="A668" t="s">
        <v>29</v>
      </c>
      <c r="B668" t="s">
        <v>17</v>
      </c>
      <c r="C668">
        <v>1128299</v>
      </c>
      <c r="D668" s="9">
        <v>43999</v>
      </c>
      <c r="E668" s="8" t="str">
        <f>TEXT(Table1[[#This Row],[Invoice Date]],"dd-mm-yyyy")</f>
        <v>17-06-2020</v>
      </c>
      <c r="F668" s="1" t="str">
        <f t="shared" si="40"/>
        <v>June</v>
      </c>
      <c r="G668" s="1" t="str">
        <f t="shared" si="41"/>
        <v>2020</v>
      </c>
      <c r="H668" s="1" t="str">
        <f t="shared" si="42"/>
        <v>Wednesday</v>
      </c>
      <c r="I668" s="1" t="str">
        <f t="shared" si="43"/>
        <v>17</v>
      </c>
      <c r="J668" t="s">
        <v>30</v>
      </c>
      <c r="K668" t="s">
        <v>45</v>
      </c>
      <c r="L668" t="s">
        <v>46</v>
      </c>
      <c r="M668" t="s">
        <v>21</v>
      </c>
      <c r="N668">
        <v>65</v>
      </c>
      <c r="O668">
        <v>200</v>
      </c>
      <c r="P668">
        <v>130000</v>
      </c>
      <c r="Q668">
        <v>32500</v>
      </c>
      <c r="R668">
        <v>0.25</v>
      </c>
      <c r="S668" t="s">
        <v>17</v>
      </c>
      <c r="T668" t="str">
        <f>IF(Table1[[#This Row],[Units Sold]]&gt; 700,"High Units","low Units")</f>
        <v>low Units</v>
      </c>
      <c r="U668">
        <f>SUM(Table1[[#This Row],[Operating Profit]])/SUM(Table1[Operating Profit])*100</f>
        <v>9.7851741195861836E-3</v>
      </c>
      <c r="V668">
        <f>SUM(Table1[[#This Row],[Price per Unit]]*Table1[[#This Row],[Units Sold]])</f>
        <v>13000</v>
      </c>
      <c r="W668">
        <f>SUM(Table1[[#This Row],[Total Sales]]-Table1[[#This Row],[Operating Profit]])</f>
        <v>97500</v>
      </c>
      <c r="X668">
        <f>SUM(Table1[[#This Row],[Total Sales]]-Table1[[#This Row],[Cost]])</f>
        <v>32500</v>
      </c>
      <c r="Y668">
        <f>SUM(Table1[[#This Row],[profit/loss]])/SUM(Table1[profit/loss])</f>
        <v>9.7851741195861843E-5</v>
      </c>
    </row>
    <row r="669" spans="1:25" x14ac:dyDescent="0.3">
      <c r="A669" t="s">
        <v>29</v>
      </c>
      <c r="B669" t="s">
        <v>17</v>
      </c>
      <c r="C669">
        <v>1128299</v>
      </c>
      <c r="D669" s="9">
        <v>44000</v>
      </c>
      <c r="E669" s="8" t="str">
        <f>TEXT(Table1[[#This Row],[Invoice Date]],"dd-mm-yyyy")</f>
        <v>18-06-2020</v>
      </c>
      <c r="F669" s="1" t="str">
        <f t="shared" si="40"/>
        <v>June</v>
      </c>
      <c r="G669" s="1" t="str">
        <f t="shared" si="41"/>
        <v>2020</v>
      </c>
      <c r="H669" s="1" t="str">
        <f t="shared" si="42"/>
        <v>Thursday</v>
      </c>
      <c r="I669" s="1" t="str">
        <f t="shared" si="43"/>
        <v>18</v>
      </c>
      <c r="J669" t="s">
        <v>30</v>
      </c>
      <c r="K669" t="s">
        <v>45</v>
      </c>
      <c r="L669" t="s">
        <v>46</v>
      </c>
      <c r="M669" t="s">
        <v>22</v>
      </c>
      <c r="N669">
        <v>80</v>
      </c>
      <c r="O669">
        <v>350</v>
      </c>
      <c r="P669">
        <v>280000</v>
      </c>
      <c r="Q669">
        <v>56000</v>
      </c>
      <c r="R669">
        <v>0.2</v>
      </c>
      <c r="S669" t="s">
        <v>17</v>
      </c>
      <c r="T669" t="str">
        <f>IF(Table1[[#This Row],[Units Sold]]&gt; 700,"High Units","low Units")</f>
        <v>low Units</v>
      </c>
      <c r="U669">
        <f>SUM(Table1[[#This Row],[Operating Profit]])/SUM(Table1[Operating Profit])*100</f>
        <v>1.6860607713748504E-2</v>
      </c>
      <c r="V669">
        <f>SUM(Table1[[#This Row],[Price per Unit]]*Table1[[#This Row],[Units Sold]])</f>
        <v>28000</v>
      </c>
      <c r="W669">
        <f>SUM(Table1[[#This Row],[Total Sales]]-Table1[[#This Row],[Operating Profit]])</f>
        <v>224000</v>
      </c>
      <c r="X669">
        <f>SUM(Table1[[#This Row],[Total Sales]]-Table1[[#This Row],[Cost]])</f>
        <v>56000</v>
      </c>
      <c r="Y669">
        <f>SUM(Table1[[#This Row],[profit/loss]])/SUM(Table1[profit/loss])</f>
        <v>1.6860607713748503E-4</v>
      </c>
    </row>
    <row r="670" spans="1:25" x14ac:dyDescent="0.3">
      <c r="A670" t="s">
        <v>29</v>
      </c>
      <c r="B670" t="s">
        <v>17</v>
      </c>
      <c r="C670">
        <v>1128299</v>
      </c>
      <c r="D670" s="9">
        <v>44001</v>
      </c>
      <c r="E670" s="8" t="str">
        <f>TEXT(Table1[[#This Row],[Invoice Date]],"dd-mm-yyyy")</f>
        <v>19-06-2020</v>
      </c>
      <c r="F670" s="1" t="str">
        <f t="shared" si="40"/>
        <v>June</v>
      </c>
      <c r="G670" s="1" t="str">
        <f t="shared" si="41"/>
        <v>2020</v>
      </c>
      <c r="H670" s="1" t="str">
        <f t="shared" si="42"/>
        <v>Friday</v>
      </c>
      <c r="I670" s="1" t="str">
        <f t="shared" si="43"/>
        <v>19</v>
      </c>
      <c r="J670" t="s">
        <v>30</v>
      </c>
      <c r="K670" t="s">
        <v>45</v>
      </c>
      <c r="L670" t="s">
        <v>46</v>
      </c>
      <c r="M670" t="s">
        <v>16</v>
      </c>
      <c r="N670">
        <v>60</v>
      </c>
      <c r="O670">
        <v>550</v>
      </c>
      <c r="P670">
        <v>330000</v>
      </c>
      <c r="Q670">
        <v>99000</v>
      </c>
      <c r="R670">
        <v>0.3</v>
      </c>
      <c r="S670" t="s">
        <v>17</v>
      </c>
      <c r="T670" t="str">
        <f>IF(Table1[[#This Row],[Units Sold]]&gt; 700,"High Units","low Units")</f>
        <v>low Units</v>
      </c>
      <c r="U670">
        <f>SUM(Table1[[#This Row],[Operating Profit]])/SUM(Table1[Operating Profit])*100</f>
        <v>2.9807145779662533E-2</v>
      </c>
      <c r="V670">
        <f>SUM(Table1[[#This Row],[Price per Unit]]*Table1[[#This Row],[Units Sold]])</f>
        <v>33000</v>
      </c>
      <c r="W670">
        <f>SUM(Table1[[#This Row],[Total Sales]]-Table1[[#This Row],[Operating Profit]])</f>
        <v>231000</v>
      </c>
      <c r="X670">
        <f>SUM(Table1[[#This Row],[Total Sales]]-Table1[[#This Row],[Cost]])</f>
        <v>99000</v>
      </c>
      <c r="Y670">
        <f>SUM(Table1[[#This Row],[profit/loss]])/SUM(Table1[profit/loss])</f>
        <v>2.9807145779662533E-4</v>
      </c>
    </row>
    <row r="671" spans="1:25" x14ac:dyDescent="0.3">
      <c r="A671" t="s">
        <v>29</v>
      </c>
      <c r="B671" t="s">
        <v>17</v>
      </c>
      <c r="C671">
        <v>1128299</v>
      </c>
      <c r="D671" s="9">
        <v>44002</v>
      </c>
      <c r="E671" s="8" t="str">
        <f>TEXT(Table1[[#This Row],[Invoice Date]],"dd-mm-yyyy")</f>
        <v>20-06-2020</v>
      </c>
      <c r="F671" s="1" t="str">
        <f t="shared" si="40"/>
        <v>June</v>
      </c>
      <c r="G671" s="1" t="str">
        <f t="shared" si="41"/>
        <v>2020</v>
      </c>
      <c r="H671" s="1" t="str">
        <f t="shared" si="42"/>
        <v>Saturday</v>
      </c>
      <c r="I671" s="1" t="str">
        <f t="shared" si="43"/>
        <v>20</v>
      </c>
      <c r="J671" t="s">
        <v>30</v>
      </c>
      <c r="K671" t="s">
        <v>45</v>
      </c>
      <c r="L671" t="s">
        <v>46</v>
      </c>
      <c r="M671" t="s">
        <v>18</v>
      </c>
      <c r="N671">
        <v>65</v>
      </c>
      <c r="O671">
        <v>400</v>
      </c>
      <c r="P671">
        <v>260000</v>
      </c>
      <c r="Q671">
        <v>65000</v>
      </c>
      <c r="R671">
        <v>0.25</v>
      </c>
      <c r="S671" t="s">
        <v>17</v>
      </c>
      <c r="T671" t="str">
        <f>IF(Table1[[#This Row],[Units Sold]]&gt; 700,"High Units","low Units")</f>
        <v>low Units</v>
      </c>
      <c r="U671">
        <f>SUM(Table1[[#This Row],[Operating Profit]])/SUM(Table1[Operating Profit])*100</f>
        <v>1.9570348239172367E-2</v>
      </c>
      <c r="V671">
        <f>SUM(Table1[[#This Row],[Price per Unit]]*Table1[[#This Row],[Units Sold]])</f>
        <v>26000</v>
      </c>
      <c r="W671">
        <f>SUM(Table1[[#This Row],[Total Sales]]-Table1[[#This Row],[Operating Profit]])</f>
        <v>195000</v>
      </c>
      <c r="X671">
        <f>SUM(Table1[[#This Row],[Total Sales]]-Table1[[#This Row],[Cost]])</f>
        <v>65000</v>
      </c>
      <c r="Y671">
        <f>SUM(Table1[[#This Row],[profit/loss]])/SUM(Table1[profit/loss])</f>
        <v>1.9570348239172369E-4</v>
      </c>
    </row>
    <row r="672" spans="1:25" x14ac:dyDescent="0.3">
      <c r="A672" t="s">
        <v>29</v>
      </c>
      <c r="B672" t="s">
        <v>17</v>
      </c>
      <c r="C672">
        <v>1128299</v>
      </c>
      <c r="D672" s="9">
        <v>44003</v>
      </c>
      <c r="E672" s="8" t="str">
        <f>TEXT(Table1[[#This Row],[Invoice Date]],"dd-mm-yyyy")</f>
        <v>21-06-2020</v>
      </c>
      <c r="F672" s="1" t="str">
        <f t="shared" si="40"/>
        <v>June</v>
      </c>
      <c r="G672" s="1" t="str">
        <f t="shared" si="41"/>
        <v>2020</v>
      </c>
      <c r="H672" s="1" t="str">
        <f t="shared" si="42"/>
        <v>Sunday</v>
      </c>
      <c r="I672" s="1" t="str">
        <f t="shared" si="43"/>
        <v>21</v>
      </c>
      <c r="J672" t="s">
        <v>30</v>
      </c>
      <c r="K672" t="s">
        <v>45</v>
      </c>
      <c r="L672" t="s">
        <v>46</v>
      </c>
      <c r="M672" t="s">
        <v>19</v>
      </c>
      <c r="N672">
        <v>65</v>
      </c>
      <c r="O672">
        <v>400</v>
      </c>
      <c r="P672">
        <v>260000</v>
      </c>
      <c r="Q672">
        <v>65000</v>
      </c>
      <c r="R672">
        <v>0.25</v>
      </c>
      <c r="S672" t="s">
        <v>17</v>
      </c>
      <c r="T672" t="str">
        <f>IF(Table1[[#This Row],[Units Sold]]&gt; 700,"High Units","low Units")</f>
        <v>low Units</v>
      </c>
      <c r="U672">
        <f>SUM(Table1[[#This Row],[Operating Profit]])/SUM(Table1[Operating Profit])*100</f>
        <v>1.9570348239172367E-2</v>
      </c>
      <c r="V672">
        <f>SUM(Table1[[#This Row],[Price per Unit]]*Table1[[#This Row],[Units Sold]])</f>
        <v>26000</v>
      </c>
      <c r="W672">
        <f>SUM(Table1[[#This Row],[Total Sales]]-Table1[[#This Row],[Operating Profit]])</f>
        <v>195000</v>
      </c>
      <c r="X672">
        <f>SUM(Table1[[#This Row],[Total Sales]]-Table1[[#This Row],[Cost]])</f>
        <v>65000</v>
      </c>
      <c r="Y672">
        <f>SUM(Table1[[#This Row],[profit/loss]])/SUM(Table1[profit/loss])</f>
        <v>1.9570348239172369E-4</v>
      </c>
    </row>
    <row r="673" spans="1:25" x14ac:dyDescent="0.3">
      <c r="A673" t="s">
        <v>29</v>
      </c>
      <c r="B673" t="s">
        <v>17</v>
      </c>
      <c r="C673">
        <v>1128299</v>
      </c>
      <c r="D673" s="9">
        <v>44004</v>
      </c>
      <c r="E673" s="8" t="str">
        <f>TEXT(Table1[[#This Row],[Invoice Date]],"dd-mm-yyyy")</f>
        <v>22-06-2020</v>
      </c>
      <c r="F673" s="1" t="str">
        <f t="shared" si="40"/>
        <v>June</v>
      </c>
      <c r="G673" s="1" t="str">
        <f t="shared" si="41"/>
        <v>2020</v>
      </c>
      <c r="H673" s="1" t="str">
        <f t="shared" si="42"/>
        <v>Monday</v>
      </c>
      <c r="I673" s="1" t="str">
        <f t="shared" si="43"/>
        <v>22</v>
      </c>
      <c r="J673" t="s">
        <v>30</v>
      </c>
      <c r="K673" t="s">
        <v>45</v>
      </c>
      <c r="L673" t="s">
        <v>46</v>
      </c>
      <c r="M673" t="s">
        <v>20</v>
      </c>
      <c r="N673">
        <v>60</v>
      </c>
      <c r="O673">
        <v>300</v>
      </c>
      <c r="P673">
        <v>180000</v>
      </c>
      <c r="Q673">
        <v>54000</v>
      </c>
      <c r="R673">
        <v>0.3</v>
      </c>
      <c r="S673" t="s">
        <v>17</v>
      </c>
      <c r="T673" t="str">
        <f>IF(Table1[[#This Row],[Units Sold]]&gt; 700,"High Units","low Units")</f>
        <v>low Units</v>
      </c>
      <c r="U673">
        <f>SUM(Table1[[#This Row],[Operating Profit]])/SUM(Table1[Operating Profit])*100</f>
        <v>1.6258443152543198E-2</v>
      </c>
      <c r="V673">
        <f>SUM(Table1[[#This Row],[Price per Unit]]*Table1[[#This Row],[Units Sold]])</f>
        <v>18000</v>
      </c>
      <c r="W673">
        <f>SUM(Table1[[#This Row],[Total Sales]]-Table1[[#This Row],[Operating Profit]])</f>
        <v>126000</v>
      </c>
      <c r="X673">
        <f>SUM(Table1[[#This Row],[Total Sales]]-Table1[[#This Row],[Cost]])</f>
        <v>54000</v>
      </c>
      <c r="Y673">
        <f>SUM(Table1[[#This Row],[profit/loss]])/SUM(Table1[profit/loss])</f>
        <v>1.6258443152543199E-4</v>
      </c>
    </row>
    <row r="674" spans="1:25" x14ac:dyDescent="0.3">
      <c r="A674" t="s">
        <v>29</v>
      </c>
      <c r="B674" t="s">
        <v>17</v>
      </c>
      <c r="C674">
        <v>1128299</v>
      </c>
      <c r="D674" s="9">
        <v>44005</v>
      </c>
      <c r="E674" s="8" t="str">
        <f>TEXT(Table1[[#This Row],[Invoice Date]],"dd-mm-yyyy")</f>
        <v>23-06-2020</v>
      </c>
      <c r="F674" s="1" t="str">
        <f t="shared" si="40"/>
        <v>June</v>
      </c>
      <c r="G674" s="1" t="str">
        <f t="shared" si="41"/>
        <v>2020</v>
      </c>
      <c r="H674" s="1" t="str">
        <f t="shared" si="42"/>
        <v>Tuesday</v>
      </c>
      <c r="I674" s="1" t="str">
        <f t="shared" si="43"/>
        <v>23</v>
      </c>
      <c r="J674" t="s">
        <v>30</v>
      </c>
      <c r="K674" t="s">
        <v>45</v>
      </c>
      <c r="L674" t="s">
        <v>46</v>
      </c>
      <c r="M674" t="s">
        <v>21</v>
      </c>
      <c r="N674">
        <v>65</v>
      </c>
      <c r="O674">
        <v>200</v>
      </c>
      <c r="P674">
        <v>130000</v>
      </c>
      <c r="Q674">
        <v>32500</v>
      </c>
      <c r="R674">
        <v>0.25</v>
      </c>
      <c r="S674" t="s">
        <v>17</v>
      </c>
      <c r="T674" t="str">
        <f>IF(Table1[[#This Row],[Units Sold]]&gt; 700,"High Units","low Units")</f>
        <v>low Units</v>
      </c>
      <c r="U674">
        <f>SUM(Table1[[#This Row],[Operating Profit]])/SUM(Table1[Operating Profit])*100</f>
        <v>9.7851741195861836E-3</v>
      </c>
      <c r="V674">
        <f>SUM(Table1[[#This Row],[Price per Unit]]*Table1[[#This Row],[Units Sold]])</f>
        <v>13000</v>
      </c>
      <c r="W674">
        <f>SUM(Table1[[#This Row],[Total Sales]]-Table1[[#This Row],[Operating Profit]])</f>
        <v>97500</v>
      </c>
      <c r="X674">
        <f>SUM(Table1[[#This Row],[Total Sales]]-Table1[[#This Row],[Cost]])</f>
        <v>32500</v>
      </c>
      <c r="Y674">
        <f>SUM(Table1[[#This Row],[profit/loss]])/SUM(Table1[profit/loss])</f>
        <v>9.7851741195861843E-5</v>
      </c>
    </row>
    <row r="675" spans="1:25" x14ac:dyDescent="0.3">
      <c r="A675" t="s">
        <v>29</v>
      </c>
      <c r="B675" t="s">
        <v>17</v>
      </c>
      <c r="C675">
        <v>1128299</v>
      </c>
      <c r="D675" s="9">
        <v>44006</v>
      </c>
      <c r="E675" s="8" t="str">
        <f>TEXT(Table1[[#This Row],[Invoice Date]],"dd-mm-yyyy")</f>
        <v>24-06-2020</v>
      </c>
      <c r="F675" s="1" t="str">
        <f t="shared" si="40"/>
        <v>June</v>
      </c>
      <c r="G675" s="1" t="str">
        <f t="shared" si="41"/>
        <v>2020</v>
      </c>
      <c r="H675" s="1" t="str">
        <f t="shared" si="42"/>
        <v>Wednesday</v>
      </c>
      <c r="I675" s="1" t="str">
        <f t="shared" si="43"/>
        <v>24</v>
      </c>
      <c r="J675" t="s">
        <v>30</v>
      </c>
      <c r="K675" t="s">
        <v>45</v>
      </c>
      <c r="L675" t="s">
        <v>46</v>
      </c>
      <c r="M675" t="s">
        <v>22</v>
      </c>
      <c r="N675">
        <v>80</v>
      </c>
      <c r="O675">
        <v>500</v>
      </c>
      <c r="P675">
        <v>400000</v>
      </c>
      <c r="Q675">
        <v>80000</v>
      </c>
      <c r="R675">
        <v>0.2</v>
      </c>
      <c r="S675" t="s">
        <v>17</v>
      </c>
      <c r="T675" t="str">
        <f>IF(Table1[[#This Row],[Units Sold]]&gt; 700,"High Units","low Units")</f>
        <v>low Units</v>
      </c>
      <c r="U675">
        <f>SUM(Table1[[#This Row],[Operating Profit]])/SUM(Table1[Operating Profit])*100</f>
        <v>2.4086582448212147E-2</v>
      </c>
      <c r="V675">
        <f>SUM(Table1[[#This Row],[Price per Unit]]*Table1[[#This Row],[Units Sold]])</f>
        <v>40000</v>
      </c>
      <c r="W675">
        <f>SUM(Table1[[#This Row],[Total Sales]]-Table1[[#This Row],[Operating Profit]])</f>
        <v>320000</v>
      </c>
      <c r="X675">
        <f>SUM(Table1[[#This Row],[Total Sales]]-Table1[[#This Row],[Cost]])</f>
        <v>80000</v>
      </c>
      <c r="Y675">
        <f>SUM(Table1[[#This Row],[profit/loss]])/SUM(Table1[profit/loss])</f>
        <v>2.4086582448212146E-4</v>
      </c>
    </row>
    <row r="676" spans="1:25" x14ac:dyDescent="0.3">
      <c r="A676" t="s">
        <v>29</v>
      </c>
      <c r="B676" t="s">
        <v>17</v>
      </c>
      <c r="C676">
        <v>1128299</v>
      </c>
      <c r="D676" s="9">
        <v>44007</v>
      </c>
      <c r="E676" s="8" t="str">
        <f>TEXT(Table1[[#This Row],[Invoice Date]],"dd-mm-yyyy")</f>
        <v>25-06-2020</v>
      </c>
      <c r="F676" s="1" t="str">
        <f t="shared" si="40"/>
        <v>June</v>
      </c>
      <c r="G676" s="1" t="str">
        <f t="shared" si="41"/>
        <v>2020</v>
      </c>
      <c r="H676" s="1" t="str">
        <f t="shared" si="42"/>
        <v>Thursday</v>
      </c>
      <c r="I676" s="1" t="str">
        <f t="shared" si="43"/>
        <v>25</v>
      </c>
      <c r="J676" t="s">
        <v>30</v>
      </c>
      <c r="K676" t="s">
        <v>45</v>
      </c>
      <c r="L676" t="s">
        <v>46</v>
      </c>
      <c r="M676" t="s">
        <v>16</v>
      </c>
      <c r="N676">
        <v>75</v>
      </c>
      <c r="O676">
        <v>750</v>
      </c>
      <c r="P676">
        <v>562500</v>
      </c>
      <c r="Q676">
        <v>168750</v>
      </c>
      <c r="R676">
        <v>0.3</v>
      </c>
      <c r="S676" t="s">
        <v>17</v>
      </c>
      <c r="T676" t="str">
        <f>IF(Table1[[#This Row],[Units Sold]]&gt; 700,"High Units","low Units")</f>
        <v>High Units</v>
      </c>
      <c r="U676">
        <f>SUM(Table1[[#This Row],[Operating Profit]])/SUM(Table1[Operating Profit])*100</f>
        <v>5.0807634851697495E-2</v>
      </c>
      <c r="V676">
        <f>SUM(Table1[[#This Row],[Price per Unit]]*Table1[[#This Row],[Units Sold]])</f>
        <v>56250</v>
      </c>
      <c r="W676">
        <f>SUM(Table1[[#This Row],[Total Sales]]-Table1[[#This Row],[Operating Profit]])</f>
        <v>393750</v>
      </c>
      <c r="X676">
        <f>SUM(Table1[[#This Row],[Total Sales]]-Table1[[#This Row],[Cost]])</f>
        <v>168750</v>
      </c>
      <c r="Y676">
        <f>SUM(Table1[[#This Row],[profit/loss]])/SUM(Table1[profit/loss])</f>
        <v>5.0807634851697493E-4</v>
      </c>
    </row>
    <row r="677" spans="1:25" x14ac:dyDescent="0.3">
      <c r="A677" t="s">
        <v>29</v>
      </c>
      <c r="B677" t="s">
        <v>17</v>
      </c>
      <c r="C677">
        <v>1128299</v>
      </c>
      <c r="D677" s="9">
        <v>44008</v>
      </c>
      <c r="E677" s="8" t="str">
        <f>TEXT(Table1[[#This Row],[Invoice Date]],"dd-mm-yyyy")</f>
        <v>26-06-2020</v>
      </c>
      <c r="F677" s="1" t="str">
        <f t="shared" si="40"/>
        <v>June</v>
      </c>
      <c r="G677" s="1" t="str">
        <f t="shared" si="41"/>
        <v>2020</v>
      </c>
      <c r="H677" s="1" t="str">
        <f t="shared" si="42"/>
        <v>Friday</v>
      </c>
      <c r="I677" s="1" t="str">
        <f t="shared" si="43"/>
        <v>26</v>
      </c>
      <c r="J677" t="s">
        <v>30</v>
      </c>
      <c r="K677" t="s">
        <v>45</v>
      </c>
      <c r="L677" t="s">
        <v>46</v>
      </c>
      <c r="M677" t="s">
        <v>18</v>
      </c>
      <c r="N677">
        <v>80</v>
      </c>
      <c r="O677">
        <v>625</v>
      </c>
      <c r="P677">
        <v>500000</v>
      </c>
      <c r="Q677">
        <v>125000</v>
      </c>
      <c r="R677">
        <v>0.25</v>
      </c>
      <c r="S677" t="s">
        <v>17</v>
      </c>
      <c r="T677" t="str">
        <f>IF(Table1[[#This Row],[Units Sold]]&gt; 700,"High Units","low Units")</f>
        <v>low Units</v>
      </c>
      <c r="U677">
        <f>SUM(Table1[[#This Row],[Operating Profit]])/SUM(Table1[Operating Profit])*100</f>
        <v>3.7635285075331482E-2</v>
      </c>
      <c r="V677">
        <f>SUM(Table1[[#This Row],[Price per Unit]]*Table1[[#This Row],[Units Sold]])</f>
        <v>50000</v>
      </c>
      <c r="W677">
        <f>SUM(Table1[[#This Row],[Total Sales]]-Table1[[#This Row],[Operating Profit]])</f>
        <v>375000</v>
      </c>
      <c r="X677">
        <f>SUM(Table1[[#This Row],[Total Sales]]-Table1[[#This Row],[Cost]])</f>
        <v>125000</v>
      </c>
      <c r="Y677">
        <f>SUM(Table1[[#This Row],[profit/loss]])/SUM(Table1[profit/loss])</f>
        <v>3.7635285075331479E-4</v>
      </c>
    </row>
    <row r="678" spans="1:25" x14ac:dyDescent="0.3">
      <c r="A678" t="s">
        <v>29</v>
      </c>
      <c r="B678" t="s">
        <v>17</v>
      </c>
      <c r="C678">
        <v>1128299</v>
      </c>
      <c r="D678" s="9">
        <v>44009</v>
      </c>
      <c r="E678" s="8" t="str">
        <f>TEXT(Table1[[#This Row],[Invoice Date]],"dd-mm-yyyy")</f>
        <v>27-06-2020</v>
      </c>
      <c r="F678" s="1" t="str">
        <f t="shared" si="40"/>
        <v>June</v>
      </c>
      <c r="G678" s="1" t="str">
        <f t="shared" si="41"/>
        <v>2020</v>
      </c>
      <c r="H678" s="1" t="str">
        <f t="shared" si="42"/>
        <v>Saturday</v>
      </c>
      <c r="I678" s="1" t="str">
        <f t="shared" si="43"/>
        <v>27</v>
      </c>
      <c r="J678" t="s">
        <v>30</v>
      </c>
      <c r="K678" t="s">
        <v>45</v>
      </c>
      <c r="L678" t="s">
        <v>46</v>
      </c>
      <c r="M678" t="s">
        <v>19</v>
      </c>
      <c r="N678">
        <v>80</v>
      </c>
      <c r="O678">
        <v>625</v>
      </c>
      <c r="P678">
        <v>500000</v>
      </c>
      <c r="Q678">
        <v>125000</v>
      </c>
      <c r="R678">
        <v>0.25</v>
      </c>
      <c r="S678" t="s">
        <v>17</v>
      </c>
      <c r="T678" t="str">
        <f>IF(Table1[[#This Row],[Units Sold]]&gt; 700,"High Units","low Units")</f>
        <v>low Units</v>
      </c>
      <c r="U678">
        <f>SUM(Table1[[#This Row],[Operating Profit]])/SUM(Table1[Operating Profit])*100</f>
        <v>3.7635285075331482E-2</v>
      </c>
      <c r="V678">
        <f>SUM(Table1[[#This Row],[Price per Unit]]*Table1[[#This Row],[Units Sold]])</f>
        <v>50000</v>
      </c>
      <c r="W678">
        <f>SUM(Table1[[#This Row],[Total Sales]]-Table1[[#This Row],[Operating Profit]])</f>
        <v>375000</v>
      </c>
      <c r="X678">
        <f>SUM(Table1[[#This Row],[Total Sales]]-Table1[[#This Row],[Cost]])</f>
        <v>125000</v>
      </c>
      <c r="Y678">
        <f>SUM(Table1[[#This Row],[profit/loss]])/SUM(Table1[profit/loss])</f>
        <v>3.7635285075331479E-4</v>
      </c>
    </row>
    <row r="679" spans="1:25" x14ac:dyDescent="0.3">
      <c r="A679" t="s">
        <v>29</v>
      </c>
      <c r="B679" t="s">
        <v>17</v>
      </c>
      <c r="C679">
        <v>1128299</v>
      </c>
      <c r="D679" s="9">
        <v>44010</v>
      </c>
      <c r="E679" s="8" t="str">
        <f>TEXT(Table1[[#This Row],[Invoice Date]],"dd-mm-yyyy")</f>
        <v>28-06-2020</v>
      </c>
      <c r="F679" s="1" t="str">
        <f t="shared" si="40"/>
        <v>June</v>
      </c>
      <c r="G679" s="1" t="str">
        <f t="shared" si="41"/>
        <v>2020</v>
      </c>
      <c r="H679" s="1" t="str">
        <f t="shared" si="42"/>
        <v>Sunday</v>
      </c>
      <c r="I679" s="1" t="str">
        <f t="shared" si="43"/>
        <v>28</v>
      </c>
      <c r="J679" t="s">
        <v>30</v>
      </c>
      <c r="K679" t="s">
        <v>45</v>
      </c>
      <c r="L679" t="s">
        <v>46</v>
      </c>
      <c r="M679" t="s">
        <v>20</v>
      </c>
      <c r="N679">
        <v>80</v>
      </c>
      <c r="O679">
        <v>500</v>
      </c>
      <c r="P679">
        <v>400000</v>
      </c>
      <c r="Q679">
        <v>120000</v>
      </c>
      <c r="R679">
        <v>0.3</v>
      </c>
      <c r="S679" t="s">
        <v>17</v>
      </c>
      <c r="T679" t="str">
        <f>IF(Table1[[#This Row],[Units Sold]]&gt; 700,"High Units","low Units")</f>
        <v>low Units</v>
      </c>
      <c r="U679">
        <f>SUM(Table1[[#This Row],[Operating Profit]])/SUM(Table1[Operating Profit])*100</f>
        <v>3.6129873672318222E-2</v>
      </c>
      <c r="V679">
        <f>SUM(Table1[[#This Row],[Price per Unit]]*Table1[[#This Row],[Units Sold]])</f>
        <v>40000</v>
      </c>
      <c r="W679">
        <f>SUM(Table1[[#This Row],[Total Sales]]-Table1[[#This Row],[Operating Profit]])</f>
        <v>280000</v>
      </c>
      <c r="X679">
        <f>SUM(Table1[[#This Row],[Total Sales]]-Table1[[#This Row],[Cost]])</f>
        <v>120000</v>
      </c>
      <c r="Y679">
        <f>SUM(Table1[[#This Row],[profit/loss]])/SUM(Table1[profit/loss])</f>
        <v>3.6129873672318221E-4</v>
      </c>
    </row>
    <row r="680" spans="1:25" x14ac:dyDescent="0.3">
      <c r="A680" t="s">
        <v>29</v>
      </c>
      <c r="B680" t="s">
        <v>17</v>
      </c>
      <c r="C680">
        <v>1128299</v>
      </c>
      <c r="D680" s="9">
        <v>44011</v>
      </c>
      <c r="E680" s="8" t="str">
        <f>TEXT(Table1[[#This Row],[Invoice Date]],"dd-mm-yyyy")</f>
        <v>29-06-2020</v>
      </c>
      <c r="F680" s="1" t="str">
        <f t="shared" si="40"/>
        <v>June</v>
      </c>
      <c r="G680" s="1" t="str">
        <f t="shared" si="41"/>
        <v>2020</v>
      </c>
      <c r="H680" s="1" t="str">
        <f t="shared" si="42"/>
        <v>Monday</v>
      </c>
      <c r="I680" s="1" t="str">
        <f t="shared" si="43"/>
        <v>29</v>
      </c>
      <c r="J680" t="s">
        <v>30</v>
      </c>
      <c r="K680" t="s">
        <v>45</v>
      </c>
      <c r="L680" t="s">
        <v>46</v>
      </c>
      <c r="M680" t="s">
        <v>21</v>
      </c>
      <c r="N680">
        <v>85</v>
      </c>
      <c r="O680">
        <v>375</v>
      </c>
      <c r="P680">
        <v>318750</v>
      </c>
      <c r="Q680">
        <v>79688</v>
      </c>
      <c r="R680">
        <v>0.25</v>
      </c>
      <c r="S680" t="s">
        <v>17</v>
      </c>
      <c r="T680" t="str">
        <f>IF(Table1[[#This Row],[Units Sold]]&gt; 700,"High Units","low Units")</f>
        <v>low Units</v>
      </c>
      <c r="U680">
        <f>SUM(Table1[[#This Row],[Operating Profit]])/SUM(Table1[Operating Profit])*100</f>
        <v>2.3992644776664119E-2</v>
      </c>
      <c r="V680">
        <f>SUM(Table1[[#This Row],[Price per Unit]]*Table1[[#This Row],[Units Sold]])</f>
        <v>31875</v>
      </c>
      <c r="W680">
        <f>SUM(Table1[[#This Row],[Total Sales]]-Table1[[#This Row],[Operating Profit]])</f>
        <v>239062</v>
      </c>
      <c r="X680">
        <f>SUM(Table1[[#This Row],[Total Sales]]-Table1[[#This Row],[Cost]])</f>
        <v>79688</v>
      </c>
      <c r="Y680">
        <f>SUM(Table1[[#This Row],[profit/loss]])/SUM(Table1[profit/loss])</f>
        <v>2.3992644776664118E-4</v>
      </c>
    </row>
    <row r="681" spans="1:25" x14ac:dyDescent="0.3">
      <c r="A681" t="s">
        <v>29</v>
      </c>
      <c r="B681" t="s">
        <v>17</v>
      </c>
      <c r="C681">
        <v>1128299</v>
      </c>
      <c r="D681" s="9">
        <v>44012</v>
      </c>
      <c r="E681" s="8" t="str">
        <f>TEXT(Table1[[#This Row],[Invoice Date]],"dd-mm-yyyy")</f>
        <v>30-06-2020</v>
      </c>
      <c r="F681" s="1" t="str">
        <f t="shared" si="40"/>
        <v>June</v>
      </c>
      <c r="G681" s="1" t="str">
        <f t="shared" si="41"/>
        <v>2020</v>
      </c>
      <c r="H681" s="1" t="str">
        <f t="shared" si="42"/>
        <v>Tuesday</v>
      </c>
      <c r="I681" s="1" t="str">
        <f t="shared" si="43"/>
        <v>30</v>
      </c>
      <c r="J681" t="s">
        <v>30</v>
      </c>
      <c r="K681" t="s">
        <v>45</v>
      </c>
      <c r="L681" t="s">
        <v>46</v>
      </c>
      <c r="M681" t="s">
        <v>22</v>
      </c>
      <c r="N681">
        <v>100</v>
      </c>
      <c r="O681">
        <v>675</v>
      </c>
      <c r="P681">
        <v>675000</v>
      </c>
      <c r="Q681">
        <v>135000</v>
      </c>
      <c r="R681">
        <v>0.2</v>
      </c>
      <c r="S681" t="s">
        <v>17</v>
      </c>
      <c r="T681" t="str">
        <f>IF(Table1[[#This Row],[Units Sold]]&gt; 700,"High Units","low Units")</f>
        <v>low Units</v>
      </c>
      <c r="U681">
        <f>SUM(Table1[[#This Row],[Operating Profit]])/SUM(Table1[Operating Profit])*100</f>
        <v>4.0646107881357994E-2</v>
      </c>
      <c r="V681">
        <f>SUM(Table1[[#This Row],[Price per Unit]]*Table1[[#This Row],[Units Sold]])</f>
        <v>67500</v>
      </c>
      <c r="W681">
        <f>SUM(Table1[[#This Row],[Total Sales]]-Table1[[#This Row],[Operating Profit]])</f>
        <v>540000</v>
      </c>
      <c r="X681">
        <f>SUM(Table1[[#This Row],[Total Sales]]-Table1[[#This Row],[Cost]])</f>
        <v>135000</v>
      </c>
      <c r="Y681">
        <f>SUM(Table1[[#This Row],[profit/loss]])/SUM(Table1[profit/loss])</f>
        <v>4.0646107881357995E-4</v>
      </c>
    </row>
    <row r="682" spans="1:25" x14ac:dyDescent="0.3">
      <c r="A682" t="s">
        <v>29</v>
      </c>
      <c r="B682" t="s">
        <v>17</v>
      </c>
      <c r="C682">
        <v>1128299</v>
      </c>
      <c r="D682" s="9">
        <v>44013</v>
      </c>
      <c r="E682" s="8" t="str">
        <f>TEXT(Table1[[#This Row],[Invoice Date]],"dd-mm-yyyy")</f>
        <v>01-07-2020</v>
      </c>
      <c r="F682" s="1" t="str">
        <f t="shared" si="40"/>
        <v>July</v>
      </c>
      <c r="G682" s="1" t="str">
        <f t="shared" si="41"/>
        <v>2020</v>
      </c>
      <c r="H682" s="1" t="str">
        <f t="shared" si="42"/>
        <v>Wednesday</v>
      </c>
      <c r="I682" s="1" t="str">
        <f t="shared" si="43"/>
        <v>01</v>
      </c>
      <c r="J682" t="s">
        <v>30</v>
      </c>
      <c r="K682" t="s">
        <v>45</v>
      </c>
      <c r="L682" t="s">
        <v>46</v>
      </c>
      <c r="M682" t="s">
        <v>16</v>
      </c>
      <c r="N682">
        <v>80</v>
      </c>
      <c r="O682">
        <v>825</v>
      </c>
      <c r="P682">
        <v>660000</v>
      </c>
      <c r="Q682">
        <v>198000</v>
      </c>
      <c r="R682">
        <v>0.3</v>
      </c>
      <c r="S682" t="s">
        <v>17</v>
      </c>
      <c r="T682" t="str">
        <f>IF(Table1[[#This Row],[Units Sold]]&gt; 700,"High Units","low Units")</f>
        <v>High Units</v>
      </c>
      <c r="U682">
        <f>SUM(Table1[[#This Row],[Operating Profit]])/SUM(Table1[Operating Profit])*100</f>
        <v>5.9614291559325065E-2</v>
      </c>
      <c r="V682">
        <f>SUM(Table1[[#This Row],[Price per Unit]]*Table1[[#This Row],[Units Sold]])</f>
        <v>66000</v>
      </c>
      <c r="W682">
        <f>SUM(Table1[[#This Row],[Total Sales]]-Table1[[#This Row],[Operating Profit]])</f>
        <v>462000</v>
      </c>
      <c r="X682">
        <f>SUM(Table1[[#This Row],[Total Sales]]-Table1[[#This Row],[Cost]])</f>
        <v>198000</v>
      </c>
      <c r="Y682">
        <f>SUM(Table1[[#This Row],[profit/loss]])/SUM(Table1[profit/loss])</f>
        <v>5.9614291559325066E-4</v>
      </c>
    </row>
    <row r="683" spans="1:25" x14ac:dyDescent="0.3">
      <c r="A683" t="s">
        <v>29</v>
      </c>
      <c r="B683" t="s">
        <v>17</v>
      </c>
      <c r="C683">
        <v>1128299</v>
      </c>
      <c r="D683" s="9">
        <v>44014</v>
      </c>
      <c r="E683" s="8" t="str">
        <f>TEXT(Table1[[#This Row],[Invoice Date]],"dd-mm-yyyy")</f>
        <v>02-07-2020</v>
      </c>
      <c r="F683" s="1" t="str">
        <f t="shared" si="40"/>
        <v>July</v>
      </c>
      <c r="G683" s="1" t="str">
        <f t="shared" si="41"/>
        <v>2020</v>
      </c>
      <c r="H683" s="1" t="str">
        <f t="shared" si="42"/>
        <v>Thursday</v>
      </c>
      <c r="I683" s="1" t="str">
        <f t="shared" si="43"/>
        <v>02</v>
      </c>
      <c r="J683" t="s">
        <v>30</v>
      </c>
      <c r="K683" t="s">
        <v>45</v>
      </c>
      <c r="L683" t="s">
        <v>46</v>
      </c>
      <c r="M683" t="s">
        <v>18</v>
      </c>
      <c r="N683">
        <v>85</v>
      </c>
      <c r="O683">
        <v>675</v>
      </c>
      <c r="P683">
        <v>573750</v>
      </c>
      <c r="Q683">
        <v>143438</v>
      </c>
      <c r="R683">
        <v>0.25</v>
      </c>
      <c r="S683" t="s">
        <v>17</v>
      </c>
      <c r="T683" t="str">
        <f>IF(Table1[[#This Row],[Units Sold]]&gt; 700,"High Units","low Units")</f>
        <v>low Units</v>
      </c>
      <c r="U683">
        <f>SUM(Table1[[#This Row],[Operating Profit]])/SUM(Table1[Operating Profit])*100</f>
        <v>4.3186640165083175E-2</v>
      </c>
      <c r="V683">
        <f>SUM(Table1[[#This Row],[Price per Unit]]*Table1[[#This Row],[Units Sold]])</f>
        <v>57375</v>
      </c>
      <c r="W683">
        <f>SUM(Table1[[#This Row],[Total Sales]]-Table1[[#This Row],[Operating Profit]])</f>
        <v>430312</v>
      </c>
      <c r="X683">
        <f>SUM(Table1[[#This Row],[Total Sales]]-Table1[[#This Row],[Cost]])</f>
        <v>143438</v>
      </c>
      <c r="Y683">
        <f>SUM(Table1[[#This Row],[profit/loss]])/SUM(Table1[profit/loss])</f>
        <v>4.3186640165083172E-4</v>
      </c>
    </row>
    <row r="684" spans="1:25" x14ac:dyDescent="0.3">
      <c r="A684" t="s">
        <v>29</v>
      </c>
      <c r="B684" t="s">
        <v>17</v>
      </c>
      <c r="C684">
        <v>1128299</v>
      </c>
      <c r="D684" s="9">
        <v>44015</v>
      </c>
      <c r="E684" s="8" t="str">
        <f>TEXT(Table1[[#This Row],[Invoice Date]],"dd-mm-yyyy")</f>
        <v>03-07-2020</v>
      </c>
      <c r="F684" s="1" t="str">
        <f t="shared" si="40"/>
        <v>July</v>
      </c>
      <c r="G684" s="1" t="str">
        <f t="shared" si="41"/>
        <v>2020</v>
      </c>
      <c r="H684" s="1" t="str">
        <f t="shared" si="42"/>
        <v>Friday</v>
      </c>
      <c r="I684" s="1" t="str">
        <f t="shared" si="43"/>
        <v>03</v>
      </c>
      <c r="J684" t="s">
        <v>30</v>
      </c>
      <c r="K684" t="s">
        <v>45</v>
      </c>
      <c r="L684" t="s">
        <v>46</v>
      </c>
      <c r="M684" t="s">
        <v>19</v>
      </c>
      <c r="N684">
        <v>85</v>
      </c>
      <c r="O684">
        <v>625</v>
      </c>
      <c r="P684">
        <v>531250</v>
      </c>
      <c r="Q684">
        <v>132813</v>
      </c>
      <c r="R684">
        <v>0.25</v>
      </c>
      <c r="S684" t="s">
        <v>17</v>
      </c>
      <c r="T684" t="str">
        <f>IF(Table1[[#This Row],[Units Sold]]&gt; 700,"High Units","low Units")</f>
        <v>low Units</v>
      </c>
      <c r="U684">
        <f>SUM(Table1[[#This Row],[Operating Profit]])/SUM(Table1[Operating Profit])*100</f>
        <v>3.9987640933679999E-2</v>
      </c>
      <c r="V684">
        <f>SUM(Table1[[#This Row],[Price per Unit]]*Table1[[#This Row],[Units Sold]])</f>
        <v>53125</v>
      </c>
      <c r="W684">
        <f>SUM(Table1[[#This Row],[Total Sales]]-Table1[[#This Row],[Operating Profit]])</f>
        <v>398437</v>
      </c>
      <c r="X684">
        <f>SUM(Table1[[#This Row],[Total Sales]]-Table1[[#This Row],[Cost]])</f>
        <v>132813</v>
      </c>
      <c r="Y684">
        <f>SUM(Table1[[#This Row],[profit/loss]])/SUM(Table1[profit/loss])</f>
        <v>3.9987640933679999E-4</v>
      </c>
    </row>
    <row r="685" spans="1:25" x14ac:dyDescent="0.3">
      <c r="A685" t="s">
        <v>29</v>
      </c>
      <c r="B685" t="s">
        <v>17</v>
      </c>
      <c r="C685">
        <v>1128299</v>
      </c>
      <c r="D685" s="9">
        <v>44016</v>
      </c>
      <c r="E685" s="8" t="str">
        <f>TEXT(Table1[[#This Row],[Invoice Date]],"dd-mm-yyyy")</f>
        <v>04-07-2020</v>
      </c>
      <c r="F685" s="1" t="str">
        <f t="shared" si="40"/>
        <v>July</v>
      </c>
      <c r="G685" s="1" t="str">
        <f t="shared" si="41"/>
        <v>2020</v>
      </c>
      <c r="H685" s="1" t="str">
        <f t="shared" si="42"/>
        <v>Saturday</v>
      </c>
      <c r="I685" s="1" t="str">
        <f t="shared" si="43"/>
        <v>04</v>
      </c>
      <c r="J685" t="s">
        <v>30</v>
      </c>
      <c r="K685" t="s">
        <v>45</v>
      </c>
      <c r="L685" t="s">
        <v>46</v>
      </c>
      <c r="M685" t="s">
        <v>20</v>
      </c>
      <c r="N685">
        <v>80</v>
      </c>
      <c r="O685">
        <v>525</v>
      </c>
      <c r="P685">
        <v>420000</v>
      </c>
      <c r="Q685">
        <v>126000</v>
      </c>
      <c r="R685">
        <v>0.3</v>
      </c>
      <c r="S685" t="s">
        <v>17</v>
      </c>
      <c r="T685" t="str">
        <f>IF(Table1[[#This Row],[Units Sold]]&gt; 700,"High Units","low Units")</f>
        <v>low Units</v>
      </c>
      <c r="U685">
        <f>SUM(Table1[[#This Row],[Operating Profit]])/SUM(Table1[Operating Profit])*100</f>
        <v>3.7936367355934128E-2</v>
      </c>
      <c r="V685">
        <f>SUM(Table1[[#This Row],[Price per Unit]]*Table1[[#This Row],[Units Sold]])</f>
        <v>42000</v>
      </c>
      <c r="W685">
        <f>SUM(Table1[[#This Row],[Total Sales]]-Table1[[#This Row],[Operating Profit]])</f>
        <v>294000</v>
      </c>
      <c r="X685">
        <f>SUM(Table1[[#This Row],[Total Sales]]-Table1[[#This Row],[Cost]])</f>
        <v>126000</v>
      </c>
      <c r="Y685">
        <f>SUM(Table1[[#This Row],[profit/loss]])/SUM(Table1[profit/loss])</f>
        <v>3.793636735593413E-4</v>
      </c>
    </row>
    <row r="686" spans="1:25" x14ac:dyDescent="0.3">
      <c r="A686" t="s">
        <v>29</v>
      </c>
      <c r="B686" t="s">
        <v>17</v>
      </c>
      <c r="C686">
        <v>1128299</v>
      </c>
      <c r="D686" s="9">
        <v>44017</v>
      </c>
      <c r="E686" s="8" t="str">
        <f>TEXT(Table1[[#This Row],[Invoice Date]],"dd-mm-yyyy")</f>
        <v>05-07-2020</v>
      </c>
      <c r="F686" s="1" t="str">
        <f t="shared" si="40"/>
        <v>July</v>
      </c>
      <c r="G686" s="1" t="str">
        <f t="shared" si="41"/>
        <v>2020</v>
      </c>
      <c r="H686" s="1" t="str">
        <f t="shared" si="42"/>
        <v>Sunday</v>
      </c>
      <c r="I686" s="1" t="str">
        <f t="shared" si="43"/>
        <v>05</v>
      </c>
      <c r="J686" t="s">
        <v>30</v>
      </c>
      <c r="K686" t="s">
        <v>45</v>
      </c>
      <c r="L686" t="s">
        <v>46</v>
      </c>
      <c r="M686" t="s">
        <v>21</v>
      </c>
      <c r="N686">
        <v>85</v>
      </c>
      <c r="O686">
        <v>575</v>
      </c>
      <c r="P686">
        <v>488750</v>
      </c>
      <c r="Q686">
        <v>122188</v>
      </c>
      <c r="R686">
        <v>0.25</v>
      </c>
      <c r="S686" t="s">
        <v>17</v>
      </c>
      <c r="T686" t="str">
        <f>IF(Table1[[#This Row],[Units Sold]]&gt; 700,"High Units","low Units")</f>
        <v>low Units</v>
      </c>
      <c r="U686">
        <f>SUM(Table1[[#This Row],[Operating Profit]])/SUM(Table1[Operating Profit])*100</f>
        <v>3.6788641702276817E-2</v>
      </c>
      <c r="V686">
        <f>SUM(Table1[[#This Row],[Price per Unit]]*Table1[[#This Row],[Units Sold]])</f>
        <v>48875</v>
      </c>
      <c r="W686">
        <f>SUM(Table1[[#This Row],[Total Sales]]-Table1[[#This Row],[Operating Profit]])</f>
        <v>366562</v>
      </c>
      <c r="X686">
        <f>SUM(Table1[[#This Row],[Total Sales]]-Table1[[#This Row],[Cost]])</f>
        <v>122188</v>
      </c>
      <c r="Y686">
        <f>SUM(Table1[[#This Row],[profit/loss]])/SUM(Table1[profit/loss])</f>
        <v>3.678864170227682E-4</v>
      </c>
    </row>
    <row r="687" spans="1:25" x14ac:dyDescent="0.3">
      <c r="A687" t="s">
        <v>29</v>
      </c>
      <c r="B687" t="s">
        <v>17</v>
      </c>
      <c r="C687">
        <v>1128299</v>
      </c>
      <c r="D687" s="9">
        <v>44018</v>
      </c>
      <c r="E687" s="8" t="str">
        <f>TEXT(Table1[[#This Row],[Invoice Date]],"dd-mm-yyyy")</f>
        <v>06-07-2020</v>
      </c>
      <c r="F687" s="1" t="str">
        <f t="shared" si="40"/>
        <v>July</v>
      </c>
      <c r="G687" s="1" t="str">
        <f t="shared" si="41"/>
        <v>2020</v>
      </c>
      <c r="H687" s="1" t="str">
        <f t="shared" si="42"/>
        <v>Monday</v>
      </c>
      <c r="I687" s="1" t="str">
        <f t="shared" si="43"/>
        <v>06</v>
      </c>
      <c r="J687" t="s">
        <v>30</v>
      </c>
      <c r="K687" t="s">
        <v>45</v>
      </c>
      <c r="L687" t="s">
        <v>46</v>
      </c>
      <c r="M687" t="s">
        <v>22</v>
      </c>
      <c r="N687">
        <v>100</v>
      </c>
      <c r="O687">
        <v>575</v>
      </c>
      <c r="P687">
        <v>575000</v>
      </c>
      <c r="Q687">
        <v>115000</v>
      </c>
      <c r="R687">
        <v>0.2</v>
      </c>
      <c r="S687" t="s">
        <v>17</v>
      </c>
      <c r="T687" t="str">
        <f>IF(Table1[[#This Row],[Units Sold]]&gt; 700,"High Units","low Units")</f>
        <v>low Units</v>
      </c>
      <c r="U687">
        <f>SUM(Table1[[#This Row],[Operating Profit]])/SUM(Table1[Operating Profit])*100</f>
        <v>3.4624462269304962E-2</v>
      </c>
      <c r="V687">
        <f>SUM(Table1[[#This Row],[Price per Unit]]*Table1[[#This Row],[Units Sold]])</f>
        <v>57500</v>
      </c>
      <c r="W687">
        <f>SUM(Table1[[#This Row],[Total Sales]]-Table1[[#This Row],[Operating Profit]])</f>
        <v>460000</v>
      </c>
      <c r="X687">
        <f>SUM(Table1[[#This Row],[Total Sales]]-Table1[[#This Row],[Cost]])</f>
        <v>115000</v>
      </c>
      <c r="Y687">
        <f>SUM(Table1[[#This Row],[profit/loss]])/SUM(Table1[profit/loss])</f>
        <v>3.4624462269304963E-4</v>
      </c>
    </row>
    <row r="688" spans="1:25" x14ac:dyDescent="0.3">
      <c r="A688" t="s">
        <v>29</v>
      </c>
      <c r="B688" t="s">
        <v>17</v>
      </c>
      <c r="C688">
        <v>1128299</v>
      </c>
      <c r="D688" s="9">
        <v>44019</v>
      </c>
      <c r="E688" s="8" t="str">
        <f>TEXT(Table1[[#This Row],[Invoice Date]],"dd-mm-yyyy")</f>
        <v>07-07-2020</v>
      </c>
      <c r="F688" s="1" t="str">
        <f t="shared" si="40"/>
        <v>July</v>
      </c>
      <c r="G688" s="1" t="str">
        <f t="shared" si="41"/>
        <v>2020</v>
      </c>
      <c r="H688" s="1" t="str">
        <f t="shared" si="42"/>
        <v>Tuesday</v>
      </c>
      <c r="I688" s="1" t="str">
        <f t="shared" si="43"/>
        <v>07</v>
      </c>
      <c r="J688" t="s">
        <v>30</v>
      </c>
      <c r="K688" t="s">
        <v>45</v>
      </c>
      <c r="L688" t="s">
        <v>46</v>
      </c>
      <c r="M688" t="s">
        <v>16</v>
      </c>
      <c r="N688">
        <v>85</v>
      </c>
      <c r="O688">
        <v>775</v>
      </c>
      <c r="P688">
        <v>658750</v>
      </c>
      <c r="Q688">
        <v>197625</v>
      </c>
      <c r="R688">
        <v>0.3</v>
      </c>
      <c r="S688" t="s">
        <v>17</v>
      </c>
      <c r="T688" t="str">
        <f>IF(Table1[[#This Row],[Units Sold]]&gt; 700,"High Units","low Units")</f>
        <v>High Units</v>
      </c>
      <c r="U688">
        <f>SUM(Table1[[#This Row],[Operating Profit]])/SUM(Table1[Operating Profit])*100</f>
        <v>5.9501385704099075E-2</v>
      </c>
      <c r="V688">
        <f>SUM(Table1[[#This Row],[Price per Unit]]*Table1[[#This Row],[Units Sold]])</f>
        <v>65875</v>
      </c>
      <c r="W688">
        <f>SUM(Table1[[#This Row],[Total Sales]]-Table1[[#This Row],[Operating Profit]])</f>
        <v>461125</v>
      </c>
      <c r="X688">
        <f>SUM(Table1[[#This Row],[Total Sales]]-Table1[[#This Row],[Cost]])</f>
        <v>197625</v>
      </c>
      <c r="Y688">
        <f>SUM(Table1[[#This Row],[profit/loss]])/SUM(Table1[profit/loss])</f>
        <v>5.9501385704099072E-4</v>
      </c>
    </row>
    <row r="689" spans="1:25" x14ac:dyDescent="0.3">
      <c r="A689" t="s">
        <v>29</v>
      </c>
      <c r="B689" t="s">
        <v>17</v>
      </c>
      <c r="C689">
        <v>1128299</v>
      </c>
      <c r="D689" s="9">
        <v>44020</v>
      </c>
      <c r="E689" s="8" t="str">
        <f>TEXT(Table1[[#This Row],[Invoice Date]],"dd-mm-yyyy")</f>
        <v>08-07-2020</v>
      </c>
      <c r="F689" s="1" t="str">
        <f t="shared" si="40"/>
        <v>July</v>
      </c>
      <c r="G689" s="1" t="str">
        <f t="shared" si="41"/>
        <v>2020</v>
      </c>
      <c r="H689" s="1" t="str">
        <f t="shared" si="42"/>
        <v>Wednesday</v>
      </c>
      <c r="I689" s="1" t="str">
        <f t="shared" si="43"/>
        <v>08</v>
      </c>
      <c r="J689" t="s">
        <v>30</v>
      </c>
      <c r="K689" t="s">
        <v>45</v>
      </c>
      <c r="L689" t="s">
        <v>46</v>
      </c>
      <c r="M689" t="s">
        <v>18</v>
      </c>
      <c r="N689">
        <v>80</v>
      </c>
      <c r="O689">
        <v>750</v>
      </c>
      <c r="P689">
        <v>600000</v>
      </c>
      <c r="Q689">
        <v>150000</v>
      </c>
      <c r="R689">
        <v>0.25</v>
      </c>
      <c r="S689" t="s">
        <v>17</v>
      </c>
      <c r="T689" t="str">
        <f>IF(Table1[[#This Row],[Units Sold]]&gt; 700,"High Units","low Units")</f>
        <v>High Units</v>
      </c>
      <c r="U689">
        <f>SUM(Table1[[#This Row],[Operating Profit]])/SUM(Table1[Operating Profit])*100</f>
        <v>4.5162342090397774E-2</v>
      </c>
      <c r="V689">
        <f>SUM(Table1[[#This Row],[Price per Unit]]*Table1[[#This Row],[Units Sold]])</f>
        <v>60000</v>
      </c>
      <c r="W689">
        <f>SUM(Table1[[#This Row],[Total Sales]]-Table1[[#This Row],[Operating Profit]])</f>
        <v>450000</v>
      </c>
      <c r="X689">
        <f>SUM(Table1[[#This Row],[Total Sales]]-Table1[[#This Row],[Cost]])</f>
        <v>150000</v>
      </c>
      <c r="Y689">
        <f>SUM(Table1[[#This Row],[profit/loss]])/SUM(Table1[profit/loss])</f>
        <v>4.5162342090397775E-4</v>
      </c>
    </row>
    <row r="690" spans="1:25" x14ac:dyDescent="0.3">
      <c r="A690" t="s">
        <v>29</v>
      </c>
      <c r="B690" t="s">
        <v>17</v>
      </c>
      <c r="C690">
        <v>1128299</v>
      </c>
      <c r="D690" s="9">
        <v>44021</v>
      </c>
      <c r="E690" s="8" t="str">
        <f>TEXT(Table1[[#This Row],[Invoice Date]],"dd-mm-yyyy")</f>
        <v>09-07-2020</v>
      </c>
      <c r="F690" s="1" t="str">
        <f t="shared" si="40"/>
        <v>July</v>
      </c>
      <c r="G690" s="1" t="str">
        <f t="shared" si="41"/>
        <v>2020</v>
      </c>
      <c r="H690" s="1" t="str">
        <f t="shared" si="42"/>
        <v>Thursday</v>
      </c>
      <c r="I690" s="1" t="str">
        <f t="shared" si="43"/>
        <v>09</v>
      </c>
      <c r="J690" t="s">
        <v>30</v>
      </c>
      <c r="K690" t="s">
        <v>45</v>
      </c>
      <c r="L690" t="s">
        <v>46</v>
      </c>
      <c r="M690" t="s">
        <v>19</v>
      </c>
      <c r="N690">
        <v>75</v>
      </c>
      <c r="O690">
        <v>625</v>
      </c>
      <c r="P690">
        <v>468750</v>
      </c>
      <c r="Q690">
        <v>117188</v>
      </c>
      <c r="R690">
        <v>0.25</v>
      </c>
      <c r="S690" t="s">
        <v>17</v>
      </c>
      <c r="T690" t="str">
        <f>IF(Table1[[#This Row],[Units Sold]]&gt; 700,"High Units","low Units")</f>
        <v>low Units</v>
      </c>
      <c r="U690">
        <f>SUM(Table1[[#This Row],[Operating Profit]])/SUM(Table1[Operating Profit])*100</f>
        <v>3.5283230299263564E-2</v>
      </c>
      <c r="V690">
        <f>SUM(Table1[[#This Row],[Price per Unit]]*Table1[[#This Row],[Units Sold]])</f>
        <v>46875</v>
      </c>
      <c r="W690">
        <f>SUM(Table1[[#This Row],[Total Sales]]-Table1[[#This Row],[Operating Profit]])</f>
        <v>351562</v>
      </c>
      <c r="X690">
        <f>SUM(Table1[[#This Row],[Total Sales]]-Table1[[#This Row],[Cost]])</f>
        <v>117188</v>
      </c>
      <c r="Y690">
        <f>SUM(Table1[[#This Row],[profit/loss]])/SUM(Table1[profit/loss])</f>
        <v>3.5283230299263562E-4</v>
      </c>
    </row>
    <row r="691" spans="1:25" x14ac:dyDescent="0.3">
      <c r="A691" t="s">
        <v>29</v>
      </c>
      <c r="B691" t="s">
        <v>17</v>
      </c>
      <c r="C691">
        <v>1128299</v>
      </c>
      <c r="D691" s="9">
        <v>44022</v>
      </c>
      <c r="E691" s="8" t="str">
        <f>TEXT(Table1[[#This Row],[Invoice Date]],"dd-mm-yyyy")</f>
        <v>10-07-2020</v>
      </c>
      <c r="F691" s="1" t="str">
        <f t="shared" si="40"/>
        <v>July</v>
      </c>
      <c r="G691" s="1" t="str">
        <f t="shared" si="41"/>
        <v>2020</v>
      </c>
      <c r="H691" s="1" t="str">
        <f t="shared" si="42"/>
        <v>Friday</v>
      </c>
      <c r="I691" s="1" t="str">
        <f t="shared" si="43"/>
        <v>10</v>
      </c>
      <c r="J691" t="s">
        <v>30</v>
      </c>
      <c r="K691" t="s">
        <v>45</v>
      </c>
      <c r="L691" t="s">
        <v>46</v>
      </c>
      <c r="M691" t="s">
        <v>20</v>
      </c>
      <c r="N691">
        <v>75</v>
      </c>
      <c r="O691">
        <v>575</v>
      </c>
      <c r="P691">
        <v>431250</v>
      </c>
      <c r="Q691">
        <v>129375</v>
      </c>
      <c r="R691">
        <v>0.3</v>
      </c>
      <c r="S691" t="s">
        <v>17</v>
      </c>
      <c r="T691" t="str">
        <f>IF(Table1[[#This Row],[Units Sold]]&gt; 700,"High Units","low Units")</f>
        <v>low Units</v>
      </c>
      <c r="U691">
        <f>SUM(Table1[[#This Row],[Operating Profit]])/SUM(Table1[Operating Profit])*100</f>
        <v>3.8952520052968079E-2</v>
      </c>
      <c r="V691">
        <f>SUM(Table1[[#This Row],[Price per Unit]]*Table1[[#This Row],[Units Sold]])</f>
        <v>43125</v>
      </c>
      <c r="W691">
        <f>SUM(Table1[[#This Row],[Total Sales]]-Table1[[#This Row],[Operating Profit]])</f>
        <v>301875</v>
      </c>
      <c r="X691">
        <f>SUM(Table1[[#This Row],[Total Sales]]-Table1[[#This Row],[Cost]])</f>
        <v>129375</v>
      </c>
      <c r="Y691">
        <f>SUM(Table1[[#This Row],[profit/loss]])/SUM(Table1[profit/loss])</f>
        <v>3.895252005296808E-4</v>
      </c>
    </row>
    <row r="692" spans="1:25" x14ac:dyDescent="0.3">
      <c r="A692" t="s">
        <v>29</v>
      </c>
      <c r="B692" t="s">
        <v>17</v>
      </c>
      <c r="C692">
        <v>1128299</v>
      </c>
      <c r="D692" s="9">
        <v>44023</v>
      </c>
      <c r="E692" s="8" t="str">
        <f>TEXT(Table1[[#This Row],[Invoice Date]],"dd-mm-yyyy")</f>
        <v>11-07-2020</v>
      </c>
      <c r="F692" s="1" t="str">
        <f t="shared" si="40"/>
        <v>July</v>
      </c>
      <c r="G692" s="1" t="str">
        <f t="shared" si="41"/>
        <v>2020</v>
      </c>
      <c r="H692" s="1" t="str">
        <f t="shared" si="42"/>
        <v>Saturday</v>
      </c>
      <c r="I692" s="1" t="str">
        <f t="shared" si="43"/>
        <v>11</v>
      </c>
      <c r="J692" t="s">
        <v>30</v>
      </c>
      <c r="K692" t="s">
        <v>45</v>
      </c>
      <c r="L692" t="s">
        <v>46</v>
      </c>
      <c r="M692" t="s">
        <v>21</v>
      </c>
      <c r="N692">
        <v>75</v>
      </c>
      <c r="O692">
        <v>575</v>
      </c>
      <c r="P692">
        <v>431250</v>
      </c>
      <c r="Q692">
        <v>107813</v>
      </c>
      <c r="R692">
        <v>0.25</v>
      </c>
      <c r="S692" t="s">
        <v>17</v>
      </c>
      <c r="T692" t="str">
        <f>IF(Table1[[#This Row],[Units Sold]]&gt; 700,"High Units","low Units")</f>
        <v>low Units</v>
      </c>
      <c r="U692">
        <f>SUM(Table1[[#This Row],[Operating Profit]])/SUM(Table1[Operating Profit])*100</f>
        <v>3.24605839186137E-2</v>
      </c>
      <c r="V692">
        <f>SUM(Table1[[#This Row],[Price per Unit]]*Table1[[#This Row],[Units Sold]])</f>
        <v>43125</v>
      </c>
      <c r="W692">
        <f>SUM(Table1[[#This Row],[Total Sales]]-Table1[[#This Row],[Operating Profit]])</f>
        <v>323437</v>
      </c>
      <c r="X692">
        <f>SUM(Table1[[#This Row],[Total Sales]]-Table1[[#This Row],[Cost]])</f>
        <v>107813</v>
      </c>
      <c r="Y692">
        <f>SUM(Table1[[#This Row],[profit/loss]])/SUM(Table1[profit/loss])</f>
        <v>3.2460583918613703E-4</v>
      </c>
    </row>
    <row r="693" spans="1:25" x14ac:dyDescent="0.3">
      <c r="A693" t="s">
        <v>29</v>
      </c>
      <c r="B693" t="s">
        <v>17</v>
      </c>
      <c r="C693">
        <v>1128299</v>
      </c>
      <c r="D693" s="9">
        <v>44024</v>
      </c>
      <c r="E693" s="8" t="str">
        <f>TEXT(Table1[[#This Row],[Invoice Date]],"dd-mm-yyyy")</f>
        <v>12-07-2020</v>
      </c>
      <c r="F693" s="1" t="str">
        <f t="shared" si="40"/>
        <v>July</v>
      </c>
      <c r="G693" s="1" t="str">
        <f t="shared" si="41"/>
        <v>2020</v>
      </c>
      <c r="H693" s="1" t="str">
        <f t="shared" si="42"/>
        <v>Sunday</v>
      </c>
      <c r="I693" s="1" t="str">
        <f t="shared" si="43"/>
        <v>12</v>
      </c>
      <c r="J693" t="s">
        <v>30</v>
      </c>
      <c r="K693" t="s">
        <v>45</v>
      </c>
      <c r="L693" t="s">
        <v>46</v>
      </c>
      <c r="M693" t="s">
        <v>22</v>
      </c>
      <c r="N693">
        <v>80</v>
      </c>
      <c r="O693">
        <v>400</v>
      </c>
      <c r="P693">
        <v>320000</v>
      </c>
      <c r="Q693">
        <v>64000</v>
      </c>
      <c r="R693">
        <v>0.2</v>
      </c>
      <c r="S693" t="s">
        <v>17</v>
      </c>
      <c r="T693" t="str">
        <f>IF(Table1[[#This Row],[Units Sold]]&gt; 700,"High Units","low Units")</f>
        <v>low Units</v>
      </c>
      <c r="U693">
        <f>SUM(Table1[[#This Row],[Operating Profit]])/SUM(Table1[Operating Profit])*100</f>
        <v>1.9269265958569717E-2</v>
      </c>
      <c r="V693">
        <f>SUM(Table1[[#This Row],[Price per Unit]]*Table1[[#This Row],[Units Sold]])</f>
        <v>32000</v>
      </c>
      <c r="W693">
        <f>SUM(Table1[[#This Row],[Total Sales]]-Table1[[#This Row],[Operating Profit]])</f>
        <v>256000</v>
      </c>
      <c r="X693">
        <f>SUM(Table1[[#This Row],[Total Sales]]-Table1[[#This Row],[Cost]])</f>
        <v>64000</v>
      </c>
      <c r="Y693">
        <f>SUM(Table1[[#This Row],[profit/loss]])/SUM(Table1[profit/loss])</f>
        <v>1.9269265958569718E-4</v>
      </c>
    </row>
    <row r="694" spans="1:25" x14ac:dyDescent="0.3">
      <c r="A694" t="s">
        <v>29</v>
      </c>
      <c r="B694" t="s">
        <v>17</v>
      </c>
      <c r="C694">
        <v>1128299</v>
      </c>
      <c r="D694" s="9">
        <v>44025</v>
      </c>
      <c r="E694" s="8" t="str">
        <f>TEXT(Table1[[#This Row],[Invoice Date]],"dd-mm-yyyy")</f>
        <v>13-07-2020</v>
      </c>
      <c r="F694" s="1" t="str">
        <f t="shared" si="40"/>
        <v>July</v>
      </c>
      <c r="G694" s="1" t="str">
        <f t="shared" si="41"/>
        <v>2020</v>
      </c>
      <c r="H694" s="1" t="str">
        <f t="shared" si="42"/>
        <v>Monday</v>
      </c>
      <c r="I694" s="1" t="str">
        <f t="shared" si="43"/>
        <v>13</v>
      </c>
      <c r="J694" t="s">
        <v>30</v>
      </c>
      <c r="K694" t="s">
        <v>45</v>
      </c>
      <c r="L694" t="s">
        <v>46</v>
      </c>
      <c r="M694" t="s">
        <v>16</v>
      </c>
      <c r="N694">
        <v>70</v>
      </c>
      <c r="O694">
        <v>600</v>
      </c>
      <c r="P694">
        <v>420000</v>
      </c>
      <c r="Q694">
        <v>126000</v>
      </c>
      <c r="R694">
        <v>0.3</v>
      </c>
      <c r="S694" t="s">
        <v>17</v>
      </c>
      <c r="T694" t="str">
        <f>IF(Table1[[#This Row],[Units Sold]]&gt; 700,"High Units","low Units")</f>
        <v>low Units</v>
      </c>
      <c r="U694">
        <f>SUM(Table1[[#This Row],[Operating Profit]])/SUM(Table1[Operating Profit])*100</f>
        <v>3.7936367355934128E-2</v>
      </c>
      <c r="V694">
        <f>SUM(Table1[[#This Row],[Price per Unit]]*Table1[[#This Row],[Units Sold]])</f>
        <v>42000</v>
      </c>
      <c r="W694">
        <f>SUM(Table1[[#This Row],[Total Sales]]-Table1[[#This Row],[Operating Profit]])</f>
        <v>294000</v>
      </c>
      <c r="X694">
        <f>SUM(Table1[[#This Row],[Total Sales]]-Table1[[#This Row],[Cost]])</f>
        <v>126000</v>
      </c>
      <c r="Y694">
        <f>SUM(Table1[[#This Row],[profit/loss]])/SUM(Table1[profit/loss])</f>
        <v>3.793636735593413E-4</v>
      </c>
    </row>
    <row r="695" spans="1:25" x14ac:dyDescent="0.3">
      <c r="A695" t="s">
        <v>29</v>
      </c>
      <c r="B695" t="s">
        <v>17</v>
      </c>
      <c r="C695">
        <v>1128299</v>
      </c>
      <c r="D695" s="9">
        <v>44026</v>
      </c>
      <c r="E695" s="8" t="str">
        <f>TEXT(Table1[[#This Row],[Invoice Date]],"dd-mm-yyyy")</f>
        <v>14-07-2020</v>
      </c>
      <c r="F695" s="1" t="str">
        <f t="shared" si="40"/>
        <v>July</v>
      </c>
      <c r="G695" s="1" t="str">
        <f t="shared" si="41"/>
        <v>2020</v>
      </c>
      <c r="H695" s="1" t="str">
        <f t="shared" si="42"/>
        <v>Tuesday</v>
      </c>
      <c r="I695" s="1" t="str">
        <f t="shared" si="43"/>
        <v>14</v>
      </c>
      <c r="J695" t="s">
        <v>30</v>
      </c>
      <c r="K695" t="s">
        <v>45</v>
      </c>
      <c r="L695" t="s">
        <v>46</v>
      </c>
      <c r="M695" t="s">
        <v>18</v>
      </c>
      <c r="N695">
        <v>75</v>
      </c>
      <c r="O695">
        <v>600</v>
      </c>
      <c r="P695">
        <v>450000</v>
      </c>
      <c r="Q695">
        <v>112500</v>
      </c>
      <c r="R695">
        <v>0.25</v>
      </c>
      <c r="S695" t="s">
        <v>17</v>
      </c>
      <c r="T695" t="str">
        <f>IF(Table1[[#This Row],[Units Sold]]&gt; 700,"High Units","low Units")</f>
        <v>low Units</v>
      </c>
      <c r="U695">
        <f>SUM(Table1[[#This Row],[Operating Profit]])/SUM(Table1[Operating Profit])*100</f>
        <v>3.3871756567798325E-2</v>
      </c>
      <c r="V695">
        <f>SUM(Table1[[#This Row],[Price per Unit]]*Table1[[#This Row],[Units Sold]])</f>
        <v>45000</v>
      </c>
      <c r="W695">
        <f>SUM(Table1[[#This Row],[Total Sales]]-Table1[[#This Row],[Operating Profit]])</f>
        <v>337500</v>
      </c>
      <c r="X695">
        <f>SUM(Table1[[#This Row],[Total Sales]]-Table1[[#This Row],[Cost]])</f>
        <v>112500</v>
      </c>
      <c r="Y695">
        <f>SUM(Table1[[#This Row],[profit/loss]])/SUM(Table1[profit/loss])</f>
        <v>3.3871756567798329E-4</v>
      </c>
    </row>
    <row r="696" spans="1:25" x14ac:dyDescent="0.3">
      <c r="A696" t="s">
        <v>29</v>
      </c>
      <c r="B696" t="s">
        <v>17</v>
      </c>
      <c r="C696">
        <v>1128299</v>
      </c>
      <c r="D696" s="9">
        <v>44027</v>
      </c>
      <c r="E696" s="8" t="str">
        <f>TEXT(Table1[[#This Row],[Invoice Date]],"dd-mm-yyyy")</f>
        <v>15-07-2020</v>
      </c>
      <c r="F696" s="1" t="str">
        <f t="shared" si="40"/>
        <v>July</v>
      </c>
      <c r="G696" s="1" t="str">
        <f t="shared" si="41"/>
        <v>2020</v>
      </c>
      <c r="H696" s="1" t="str">
        <f t="shared" si="42"/>
        <v>Wednesday</v>
      </c>
      <c r="I696" s="1" t="str">
        <f t="shared" si="43"/>
        <v>15</v>
      </c>
      <c r="J696" t="s">
        <v>30</v>
      </c>
      <c r="K696" t="s">
        <v>45</v>
      </c>
      <c r="L696" t="s">
        <v>46</v>
      </c>
      <c r="M696" t="s">
        <v>19</v>
      </c>
      <c r="N696">
        <v>70</v>
      </c>
      <c r="O696">
        <v>450</v>
      </c>
      <c r="P696">
        <v>315000</v>
      </c>
      <c r="Q696">
        <v>78750</v>
      </c>
      <c r="R696">
        <v>0.25</v>
      </c>
      <c r="S696" t="s">
        <v>17</v>
      </c>
      <c r="T696" t="str">
        <f>IF(Table1[[#This Row],[Units Sold]]&gt; 700,"High Units","low Units")</f>
        <v>low Units</v>
      </c>
      <c r="U696">
        <f>SUM(Table1[[#This Row],[Operating Profit]])/SUM(Table1[Operating Profit])*100</f>
        <v>2.3710229597458832E-2</v>
      </c>
      <c r="V696">
        <f>SUM(Table1[[#This Row],[Price per Unit]]*Table1[[#This Row],[Units Sold]])</f>
        <v>31500</v>
      </c>
      <c r="W696">
        <f>SUM(Table1[[#This Row],[Total Sales]]-Table1[[#This Row],[Operating Profit]])</f>
        <v>236250</v>
      </c>
      <c r="X696">
        <f>SUM(Table1[[#This Row],[Total Sales]]-Table1[[#This Row],[Cost]])</f>
        <v>78750</v>
      </c>
      <c r="Y696">
        <f>SUM(Table1[[#This Row],[profit/loss]])/SUM(Table1[profit/loss])</f>
        <v>2.3710229597458831E-4</v>
      </c>
    </row>
    <row r="697" spans="1:25" x14ac:dyDescent="0.3">
      <c r="A697" t="s">
        <v>29</v>
      </c>
      <c r="B697" t="s">
        <v>17</v>
      </c>
      <c r="C697">
        <v>1128299</v>
      </c>
      <c r="D697" s="9">
        <v>44028</v>
      </c>
      <c r="E697" s="8" t="str">
        <f>TEXT(Table1[[#This Row],[Invoice Date]],"dd-mm-yyyy")</f>
        <v>16-07-2020</v>
      </c>
      <c r="F697" s="1" t="str">
        <f t="shared" si="40"/>
        <v>July</v>
      </c>
      <c r="G697" s="1" t="str">
        <f t="shared" si="41"/>
        <v>2020</v>
      </c>
      <c r="H697" s="1" t="str">
        <f t="shared" si="42"/>
        <v>Thursday</v>
      </c>
      <c r="I697" s="1" t="str">
        <f t="shared" si="43"/>
        <v>16</v>
      </c>
      <c r="J697" t="s">
        <v>30</v>
      </c>
      <c r="K697" t="s">
        <v>45</v>
      </c>
      <c r="L697" t="s">
        <v>46</v>
      </c>
      <c r="M697" t="s">
        <v>20</v>
      </c>
      <c r="N697">
        <v>70</v>
      </c>
      <c r="O697">
        <v>400</v>
      </c>
      <c r="P697">
        <v>280000</v>
      </c>
      <c r="Q697">
        <v>84000</v>
      </c>
      <c r="R697">
        <v>0.3</v>
      </c>
      <c r="S697" t="s">
        <v>17</v>
      </c>
      <c r="T697" t="str">
        <f>IF(Table1[[#This Row],[Units Sold]]&gt; 700,"High Units","low Units")</f>
        <v>low Units</v>
      </c>
      <c r="U697">
        <f>SUM(Table1[[#This Row],[Operating Profit]])/SUM(Table1[Operating Profit])*100</f>
        <v>2.5290911570622753E-2</v>
      </c>
      <c r="V697">
        <f>SUM(Table1[[#This Row],[Price per Unit]]*Table1[[#This Row],[Units Sold]])</f>
        <v>28000</v>
      </c>
      <c r="W697">
        <f>SUM(Table1[[#This Row],[Total Sales]]-Table1[[#This Row],[Operating Profit]])</f>
        <v>196000</v>
      </c>
      <c r="X697">
        <f>SUM(Table1[[#This Row],[Total Sales]]-Table1[[#This Row],[Cost]])</f>
        <v>84000</v>
      </c>
      <c r="Y697">
        <f>SUM(Table1[[#This Row],[profit/loss]])/SUM(Table1[profit/loss])</f>
        <v>2.5290911570622753E-4</v>
      </c>
    </row>
    <row r="698" spans="1:25" x14ac:dyDescent="0.3">
      <c r="A698" t="s">
        <v>29</v>
      </c>
      <c r="B698" t="s">
        <v>17</v>
      </c>
      <c r="C698">
        <v>1128299</v>
      </c>
      <c r="D698" s="9">
        <v>44029</v>
      </c>
      <c r="E698" s="8" t="str">
        <f>TEXT(Table1[[#This Row],[Invoice Date]],"dd-mm-yyyy")</f>
        <v>17-07-2020</v>
      </c>
      <c r="F698" s="1" t="str">
        <f t="shared" si="40"/>
        <v>July</v>
      </c>
      <c r="G698" s="1" t="str">
        <f t="shared" si="41"/>
        <v>2020</v>
      </c>
      <c r="H698" s="1" t="str">
        <f t="shared" si="42"/>
        <v>Friday</v>
      </c>
      <c r="I698" s="1" t="str">
        <f t="shared" si="43"/>
        <v>17</v>
      </c>
      <c r="J698" t="s">
        <v>30</v>
      </c>
      <c r="K698" t="s">
        <v>45</v>
      </c>
      <c r="L698" t="s">
        <v>46</v>
      </c>
      <c r="M698" t="s">
        <v>21</v>
      </c>
      <c r="N698">
        <v>80</v>
      </c>
      <c r="O698">
        <v>425</v>
      </c>
      <c r="P698">
        <v>340000</v>
      </c>
      <c r="Q698">
        <v>85000</v>
      </c>
      <c r="R698">
        <v>0.25</v>
      </c>
      <c r="S698" t="s">
        <v>17</v>
      </c>
      <c r="T698" t="str">
        <f>IF(Table1[[#This Row],[Units Sold]]&gt; 700,"High Units","low Units")</f>
        <v>low Units</v>
      </c>
      <c r="U698">
        <f>SUM(Table1[[#This Row],[Operating Profit]])/SUM(Table1[Operating Profit])*100</f>
        <v>2.5591993851225403E-2</v>
      </c>
      <c r="V698">
        <f>SUM(Table1[[#This Row],[Price per Unit]]*Table1[[#This Row],[Units Sold]])</f>
        <v>34000</v>
      </c>
      <c r="W698">
        <f>SUM(Table1[[#This Row],[Total Sales]]-Table1[[#This Row],[Operating Profit]])</f>
        <v>255000</v>
      </c>
      <c r="X698">
        <f>SUM(Table1[[#This Row],[Total Sales]]-Table1[[#This Row],[Cost]])</f>
        <v>85000</v>
      </c>
      <c r="Y698">
        <f>SUM(Table1[[#This Row],[profit/loss]])/SUM(Table1[profit/loss])</f>
        <v>2.5591993851225404E-4</v>
      </c>
    </row>
    <row r="699" spans="1:25" x14ac:dyDescent="0.3">
      <c r="A699" t="s">
        <v>29</v>
      </c>
      <c r="B699" t="s">
        <v>17</v>
      </c>
      <c r="C699">
        <v>1128299</v>
      </c>
      <c r="D699" s="9">
        <v>44030</v>
      </c>
      <c r="E699" s="8" t="str">
        <f>TEXT(Table1[[#This Row],[Invoice Date]],"dd-mm-yyyy")</f>
        <v>18-07-2020</v>
      </c>
      <c r="F699" s="1" t="str">
        <f t="shared" si="40"/>
        <v>July</v>
      </c>
      <c r="G699" s="1" t="str">
        <f t="shared" si="41"/>
        <v>2020</v>
      </c>
      <c r="H699" s="1" t="str">
        <f t="shared" si="42"/>
        <v>Saturday</v>
      </c>
      <c r="I699" s="1" t="str">
        <f t="shared" si="43"/>
        <v>18</v>
      </c>
      <c r="J699" t="s">
        <v>30</v>
      </c>
      <c r="K699" t="s">
        <v>45</v>
      </c>
      <c r="L699" t="s">
        <v>46</v>
      </c>
      <c r="M699" t="s">
        <v>22</v>
      </c>
      <c r="N699">
        <v>65</v>
      </c>
      <c r="O699">
        <v>450</v>
      </c>
      <c r="P699">
        <v>292500</v>
      </c>
      <c r="Q699">
        <v>58500</v>
      </c>
      <c r="R699">
        <v>0.2</v>
      </c>
      <c r="S699" t="s">
        <v>17</v>
      </c>
      <c r="T699" t="str">
        <f>IF(Table1[[#This Row],[Units Sold]]&gt; 700,"High Units","low Units")</f>
        <v>low Units</v>
      </c>
      <c r="U699">
        <f>SUM(Table1[[#This Row],[Operating Profit]])/SUM(Table1[Operating Profit])*100</f>
        <v>1.7613313415255131E-2</v>
      </c>
      <c r="V699">
        <f>SUM(Table1[[#This Row],[Price per Unit]]*Table1[[#This Row],[Units Sold]])</f>
        <v>29250</v>
      </c>
      <c r="W699">
        <f>SUM(Table1[[#This Row],[Total Sales]]-Table1[[#This Row],[Operating Profit]])</f>
        <v>234000</v>
      </c>
      <c r="X699">
        <f>SUM(Table1[[#This Row],[Total Sales]]-Table1[[#This Row],[Cost]])</f>
        <v>58500</v>
      </c>
      <c r="Y699">
        <f>SUM(Table1[[#This Row],[profit/loss]])/SUM(Table1[profit/loss])</f>
        <v>1.7613313415255132E-4</v>
      </c>
    </row>
    <row r="700" spans="1:25" x14ac:dyDescent="0.3">
      <c r="A700" t="s">
        <v>29</v>
      </c>
      <c r="B700" t="s">
        <v>17</v>
      </c>
      <c r="C700">
        <v>1128299</v>
      </c>
      <c r="D700" s="9">
        <v>44031</v>
      </c>
      <c r="E700" s="8" t="str">
        <f>TEXT(Table1[[#This Row],[Invoice Date]],"dd-mm-yyyy")</f>
        <v>19-07-2020</v>
      </c>
      <c r="F700" s="1" t="str">
        <f t="shared" si="40"/>
        <v>July</v>
      </c>
      <c r="G700" s="1" t="str">
        <f t="shared" si="41"/>
        <v>2020</v>
      </c>
      <c r="H700" s="1" t="str">
        <f t="shared" si="42"/>
        <v>Sunday</v>
      </c>
      <c r="I700" s="1" t="str">
        <f t="shared" si="43"/>
        <v>19</v>
      </c>
      <c r="J700" t="s">
        <v>30</v>
      </c>
      <c r="K700" t="s">
        <v>45</v>
      </c>
      <c r="L700" t="s">
        <v>46</v>
      </c>
      <c r="M700" t="s">
        <v>16</v>
      </c>
      <c r="N700">
        <v>60</v>
      </c>
      <c r="O700">
        <v>550</v>
      </c>
      <c r="P700">
        <v>330000</v>
      </c>
      <c r="Q700">
        <v>99000</v>
      </c>
      <c r="R700">
        <v>0.3</v>
      </c>
      <c r="S700" t="s">
        <v>17</v>
      </c>
      <c r="T700" t="str">
        <f>IF(Table1[[#This Row],[Units Sold]]&gt; 700,"High Units","low Units")</f>
        <v>low Units</v>
      </c>
      <c r="U700">
        <f>SUM(Table1[[#This Row],[Operating Profit]])/SUM(Table1[Operating Profit])*100</f>
        <v>2.9807145779662533E-2</v>
      </c>
      <c r="V700">
        <f>SUM(Table1[[#This Row],[Price per Unit]]*Table1[[#This Row],[Units Sold]])</f>
        <v>33000</v>
      </c>
      <c r="W700">
        <f>SUM(Table1[[#This Row],[Total Sales]]-Table1[[#This Row],[Operating Profit]])</f>
        <v>231000</v>
      </c>
      <c r="X700">
        <f>SUM(Table1[[#This Row],[Total Sales]]-Table1[[#This Row],[Cost]])</f>
        <v>99000</v>
      </c>
      <c r="Y700">
        <f>SUM(Table1[[#This Row],[profit/loss]])/SUM(Table1[profit/loss])</f>
        <v>2.9807145779662533E-4</v>
      </c>
    </row>
    <row r="701" spans="1:25" x14ac:dyDescent="0.3">
      <c r="A701" t="s">
        <v>29</v>
      </c>
      <c r="B701" t="s">
        <v>17</v>
      </c>
      <c r="C701">
        <v>1128299</v>
      </c>
      <c r="D701" s="9">
        <v>44032</v>
      </c>
      <c r="E701" s="8" t="str">
        <f>TEXT(Table1[[#This Row],[Invoice Date]],"dd-mm-yyyy")</f>
        <v>20-07-2020</v>
      </c>
      <c r="F701" s="1" t="str">
        <f t="shared" si="40"/>
        <v>July</v>
      </c>
      <c r="G701" s="1" t="str">
        <f t="shared" si="41"/>
        <v>2020</v>
      </c>
      <c r="H701" s="1" t="str">
        <f t="shared" si="42"/>
        <v>Monday</v>
      </c>
      <c r="I701" s="1" t="str">
        <f t="shared" si="43"/>
        <v>20</v>
      </c>
      <c r="J701" t="s">
        <v>30</v>
      </c>
      <c r="K701" t="s">
        <v>45</v>
      </c>
      <c r="L701" t="s">
        <v>46</v>
      </c>
      <c r="M701" t="s">
        <v>18</v>
      </c>
      <c r="N701">
        <v>65</v>
      </c>
      <c r="O701">
        <v>550</v>
      </c>
      <c r="P701">
        <v>357500</v>
      </c>
      <c r="Q701">
        <v>89375</v>
      </c>
      <c r="R701">
        <v>0.25</v>
      </c>
      <c r="S701" t="s">
        <v>17</v>
      </c>
      <c r="T701" t="str">
        <f>IF(Table1[[#This Row],[Units Sold]]&gt; 700,"High Units","low Units")</f>
        <v>low Units</v>
      </c>
      <c r="U701">
        <f>SUM(Table1[[#This Row],[Operating Profit]])/SUM(Table1[Operating Profit])*100</f>
        <v>2.6909228828862011E-2</v>
      </c>
      <c r="V701">
        <f>SUM(Table1[[#This Row],[Price per Unit]]*Table1[[#This Row],[Units Sold]])</f>
        <v>35750</v>
      </c>
      <c r="W701">
        <f>SUM(Table1[[#This Row],[Total Sales]]-Table1[[#This Row],[Operating Profit]])</f>
        <v>268125</v>
      </c>
      <c r="X701">
        <f>SUM(Table1[[#This Row],[Total Sales]]-Table1[[#This Row],[Cost]])</f>
        <v>89375</v>
      </c>
      <c r="Y701">
        <f>SUM(Table1[[#This Row],[profit/loss]])/SUM(Table1[profit/loss])</f>
        <v>2.690922882886201E-4</v>
      </c>
    </row>
    <row r="702" spans="1:25" x14ac:dyDescent="0.3">
      <c r="A702" t="s">
        <v>29</v>
      </c>
      <c r="B702" t="s">
        <v>17</v>
      </c>
      <c r="C702">
        <v>1128299</v>
      </c>
      <c r="D702" s="9">
        <v>44033</v>
      </c>
      <c r="E702" s="8" t="str">
        <f>TEXT(Table1[[#This Row],[Invoice Date]],"dd-mm-yyyy")</f>
        <v>21-07-2020</v>
      </c>
      <c r="F702" s="1" t="str">
        <f t="shared" si="40"/>
        <v>July</v>
      </c>
      <c r="G702" s="1" t="str">
        <f t="shared" si="41"/>
        <v>2020</v>
      </c>
      <c r="H702" s="1" t="str">
        <f t="shared" si="42"/>
        <v>Tuesday</v>
      </c>
      <c r="I702" s="1" t="str">
        <f t="shared" si="43"/>
        <v>21</v>
      </c>
      <c r="J702" t="s">
        <v>30</v>
      </c>
      <c r="K702" t="s">
        <v>45</v>
      </c>
      <c r="L702" t="s">
        <v>46</v>
      </c>
      <c r="M702" t="s">
        <v>19</v>
      </c>
      <c r="N702">
        <v>60</v>
      </c>
      <c r="O702">
        <v>375</v>
      </c>
      <c r="P702">
        <v>225000</v>
      </c>
      <c r="Q702">
        <v>56250</v>
      </c>
      <c r="R702">
        <v>0.25</v>
      </c>
      <c r="S702" t="s">
        <v>17</v>
      </c>
      <c r="T702" t="str">
        <f>IF(Table1[[#This Row],[Units Sold]]&gt; 700,"High Units","low Units")</f>
        <v>low Units</v>
      </c>
      <c r="U702">
        <f>SUM(Table1[[#This Row],[Operating Profit]])/SUM(Table1[Operating Profit])*100</f>
        <v>1.6935878283899163E-2</v>
      </c>
      <c r="V702">
        <f>SUM(Table1[[#This Row],[Price per Unit]]*Table1[[#This Row],[Units Sold]])</f>
        <v>22500</v>
      </c>
      <c r="W702">
        <f>SUM(Table1[[#This Row],[Total Sales]]-Table1[[#This Row],[Operating Profit]])</f>
        <v>168750</v>
      </c>
      <c r="X702">
        <f>SUM(Table1[[#This Row],[Total Sales]]-Table1[[#This Row],[Cost]])</f>
        <v>56250</v>
      </c>
      <c r="Y702">
        <f>SUM(Table1[[#This Row],[profit/loss]])/SUM(Table1[profit/loss])</f>
        <v>1.6935878283899164E-4</v>
      </c>
    </row>
    <row r="703" spans="1:25" x14ac:dyDescent="0.3">
      <c r="A703" t="s">
        <v>29</v>
      </c>
      <c r="B703" t="s">
        <v>17</v>
      </c>
      <c r="C703">
        <v>1128299</v>
      </c>
      <c r="D703" s="9">
        <v>44034</v>
      </c>
      <c r="E703" s="8" t="str">
        <f>TEXT(Table1[[#This Row],[Invoice Date]],"dd-mm-yyyy")</f>
        <v>22-07-2020</v>
      </c>
      <c r="F703" s="1" t="str">
        <f t="shared" si="40"/>
        <v>July</v>
      </c>
      <c r="G703" s="1" t="str">
        <f t="shared" si="41"/>
        <v>2020</v>
      </c>
      <c r="H703" s="1" t="str">
        <f t="shared" si="42"/>
        <v>Wednesday</v>
      </c>
      <c r="I703" s="1" t="str">
        <f t="shared" si="43"/>
        <v>22</v>
      </c>
      <c r="J703" t="s">
        <v>30</v>
      </c>
      <c r="K703" t="s">
        <v>45</v>
      </c>
      <c r="L703" t="s">
        <v>46</v>
      </c>
      <c r="M703" t="s">
        <v>20</v>
      </c>
      <c r="N703">
        <v>60</v>
      </c>
      <c r="O703">
        <v>350</v>
      </c>
      <c r="P703">
        <v>210000</v>
      </c>
      <c r="Q703">
        <v>63000</v>
      </c>
      <c r="R703">
        <v>0.3</v>
      </c>
      <c r="S703" t="s">
        <v>17</v>
      </c>
      <c r="T703" t="str">
        <f>IF(Table1[[#This Row],[Units Sold]]&gt; 700,"High Units","low Units")</f>
        <v>low Units</v>
      </c>
      <c r="U703">
        <f>SUM(Table1[[#This Row],[Operating Profit]])/SUM(Table1[Operating Profit])*100</f>
        <v>1.8968183677967064E-2</v>
      </c>
      <c r="V703">
        <f>SUM(Table1[[#This Row],[Price per Unit]]*Table1[[#This Row],[Units Sold]])</f>
        <v>21000</v>
      </c>
      <c r="W703">
        <f>SUM(Table1[[#This Row],[Total Sales]]-Table1[[#This Row],[Operating Profit]])</f>
        <v>147000</v>
      </c>
      <c r="X703">
        <f>SUM(Table1[[#This Row],[Total Sales]]-Table1[[#This Row],[Cost]])</f>
        <v>63000</v>
      </c>
      <c r="Y703">
        <f>SUM(Table1[[#This Row],[profit/loss]])/SUM(Table1[profit/loss])</f>
        <v>1.8968183677967065E-4</v>
      </c>
    </row>
    <row r="704" spans="1:25" x14ac:dyDescent="0.3">
      <c r="A704" t="s">
        <v>29</v>
      </c>
      <c r="B704" t="s">
        <v>17</v>
      </c>
      <c r="C704">
        <v>1128299</v>
      </c>
      <c r="D704" s="9">
        <v>44035</v>
      </c>
      <c r="E704" s="8" t="str">
        <f>TEXT(Table1[[#This Row],[Invoice Date]],"dd-mm-yyyy")</f>
        <v>23-07-2020</v>
      </c>
      <c r="F704" s="1" t="str">
        <f t="shared" si="40"/>
        <v>July</v>
      </c>
      <c r="G704" s="1" t="str">
        <f t="shared" si="41"/>
        <v>2020</v>
      </c>
      <c r="H704" s="1" t="str">
        <f t="shared" si="42"/>
        <v>Thursday</v>
      </c>
      <c r="I704" s="1" t="str">
        <f t="shared" si="43"/>
        <v>23</v>
      </c>
      <c r="J704" t="s">
        <v>30</v>
      </c>
      <c r="K704" t="s">
        <v>45</v>
      </c>
      <c r="L704" t="s">
        <v>46</v>
      </c>
      <c r="M704" t="s">
        <v>21</v>
      </c>
      <c r="N704">
        <v>70</v>
      </c>
      <c r="O704">
        <v>325</v>
      </c>
      <c r="P704">
        <v>227500</v>
      </c>
      <c r="Q704">
        <v>56875</v>
      </c>
      <c r="R704">
        <v>0.25</v>
      </c>
      <c r="S704" t="s">
        <v>17</v>
      </c>
      <c r="T704" t="str">
        <f>IF(Table1[[#This Row],[Units Sold]]&gt; 700,"High Units","low Units")</f>
        <v>low Units</v>
      </c>
      <c r="U704">
        <f>SUM(Table1[[#This Row],[Operating Profit]])/SUM(Table1[Operating Profit])*100</f>
        <v>1.7124054709275825E-2</v>
      </c>
      <c r="V704">
        <f>SUM(Table1[[#This Row],[Price per Unit]]*Table1[[#This Row],[Units Sold]])</f>
        <v>22750</v>
      </c>
      <c r="W704">
        <f>SUM(Table1[[#This Row],[Total Sales]]-Table1[[#This Row],[Operating Profit]])</f>
        <v>170625</v>
      </c>
      <c r="X704">
        <f>SUM(Table1[[#This Row],[Total Sales]]-Table1[[#This Row],[Cost]])</f>
        <v>56875</v>
      </c>
      <c r="Y704">
        <f>SUM(Table1[[#This Row],[profit/loss]])/SUM(Table1[profit/loss])</f>
        <v>1.7124054709275824E-4</v>
      </c>
    </row>
    <row r="705" spans="1:25" x14ac:dyDescent="0.3">
      <c r="A705" t="s">
        <v>29</v>
      </c>
      <c r="B705" t="s">
        <v>17</v>
      </c>
      <c r="C705">
        <v>1128299</v>
      </c>
      <c r="D705" s="9">
        <v>44036</v>
      </c>
      <c r="E705" s="8" t="str">
        <f>TEXT(Table1[[#This Row],[Invoice Date]],"dd-mm-yyyy")</f>
        <v>24-07-2020</v>
      </c>
      <c r="F705" s="1" t="str">
        <f t="shared" si="40"/>
        <v>July</v>
      </c>
      <c r="G705" s="1" t="str">
        <f t="shared" si="41"/>
        <v>2020</v>
      </c>
      <c r="H705" s="1" t="str">
        <f t="shared" si="42"/>
        <v>Friday</v>
      </c>
      <c r="I705" s="1" t="str">
        <f t="shared" si="43"/>
        <v>24</v>
      </c>
      <c r="J705" t="s">
        <v>30</v>
      </c>
      <c r="K705" t="s">
        <v>45</v>
      </c>
      <c r="L705" t="s">
        <v>46</v>
      </c>
      <c r="M705" t="s">
        <v>22</v>
      </c>
      <c r="N705">
        <v>75</v>
      </c>
      <c r="O705">
        <v>375</v>
      </c>
      <c r="P705">
        <v>281250</v>
      </c>
      <c r="Q705">
        <v>56250</v>
      </c>
      <c r="R705">
        <v>0.2</v>
      </c>
      <c r="S705" t="s">
        <v>17</v>
      </c>
      <c r="T705" t="str">
        <f>IF(Table1[[#This Row],[Units Sold]]&gt; 700,"High Units","low Units")</f>
        <v>low Units</v>
      </c>
      <c r="U705">
        <f>SUM(Table1[[#This Row],[Operating Profit]])/SUM(Table1[Operating Profit])*100</f>
        <v>1.6935878283899163E-2</v>
      </c>
      <c r="V705">
        <f>SUM(Table1[[#This Row],[Price per Unit]]*Table1[[#This Row],[Units Sold]])</f>
        <v>28125</v>
      </c>
      <c r="W705">
        <f>SUM(Table1[[#This Row],[Total Sales]]-Table1[[#This Row],[Operating Profit]])</f>
        <v>225000</v>
      </c>
      <c r="X705">
        <f>SUM(Table1[[#This Row],[Total Sales]]-Table1[[#This Row],[Cost]])</f>
        <v>56250</v>
      </c>
      <c r="Y705">
        <f>SUM(Table1[[#This Row],[profit/loss]])/SUM(Table1[profit/loss])</f>
        <v>1.6935878283899164E-4</v>
      </c>
    </row>
    <row r="706" spans="1:25" x14ac:dyDescent="0.3">
      <c r="A706" t="s">
        <v>29</v>
      </c>
      <c r="B706" t="s">
        <v>17</v>
      </c>
      <c r="C706">
        <v>1128299</v>
      </c>
      <c r="D706" s="9">
        <v>44037</v>
      </c>
      <c r="E706" s="8" t="str">
        <f>TEXT(Table1[[#This Row],[Invoice Date]],"dd-mm-yyyy")</f>
        <v>25-07-2020</v>
      </c>
      <c r="F706" s="1" t="str">
        <f t="shared" si="40"/>
        <v>July</v>
      </c>
      <c r="G706" s="1" t="str">
        <f t="shared" si="41"/>
        <v>2020</v>
      </c>
      <c r="H706" s="1" t="str">
        <f t="shared" si="42"/>
        <v>Saturday</v>
      </c>
      <c r="I706" s="1" t="str">
        <f t="shared" si="43"/>
        <v>25</v>
      </c>
      <c r="J706" t="s">
        <v>30</v>
      </c>
      <c r="K706" t="s">
        <v>45</v>
      </c>
      <c r="L706" t="s">
        <v>46</v>
      </c>
      <c r="M706" t="s">
        <v>16</v>
      </c>
      <c r="N706">
        <v>60</v>
      </c>
      <c r="O706">
        <v>600</v>
      </c>
      <c r="P706">
        <v>360000</v>
      </c>
      <c r="Q706">
        <v>108000</v>
      </c>
      <c r="R706">
        <v>0.3</v>
      </c>
      <c r="S706" t="s">
        <v>17</v>
      </c>
      <c r="T706" t="str">
        <f>IF(Table1[[#This Row],[Units Sold]]&gt; 700,"High Units","low Units")</f>
        <v>low Units</v>
      </c>
      <c r="U706">
        <f>SUM(Table1[[#This Row],[Operating Profit]])/SUM(Table1[Operating Profit])*100</f>
        <v>3.2516886305086395E-2</v>
      </c>
      <c r="V706">
        <f>SUM(Table1[[#This Row],[Price per Unit]]*Table1[[#This Row],[Units Sold]])</f>
        <v>36000</v>
      </c>
      <c r="W706">
        <f>SUM(Table1[[#This Row],[Total Sales]]-Table1[[#This Row],[Operating Profit]])</f>
        <v>252000</v>
      </c>
      <c r="X706">
        <f>SUM(Table1[[#This Row],[Total Sales]]-Table1[[#This Row],[Cost]])</f>
        <v>108000</v>
      </c>
      <c r="Y706">
        <f>SUM(Table1[[#This Row],[profit/loss]])/SUM(Table1[profit/loss])</f>
        <v>3.2516886305086398E-4</v>
      </c>
    </row>
    <row r="707" spans="1:25" x14ac:dyDescent="0.3">
      <c r="A707" t="s">
        <v>29</v>
      </c>
      <c r="B707" t="s">
        <v>17</v>
      </c>
      <c r="C707">
        <v>1128299</v>
      </c>
      <c r="D707" s="9">
        <v>44038</v>
      </c>
      <c r="E707" s="8" t="str">
        <f>TEXT(Table1[[#This Row],[Invoice Date]],"dd-mm-yyyy")</f>
        <v>26-07-2020</v>
      </c>
      <c r="F707" s="1" t="str">
        <f t="shared" ref="F707:F770" si="44">TEXT(D707,"mmmm")</f>
        <v>July</v>
      </c>
      <c r="G707" s="1" t="str">
        <f t="shared" ref="G707:G770" si="45">TEXT(D707,"YYYY")</f>
        <v>2020</v>
      </c>
      <c r="H707" s="1" t="str">
        <f t="shared" ref="H707:H770" si="46">TEXT(D707,"dddd")</f>
        <v>Sunday</v>
      </c>
      <c r="I707" s="1" t="str">
        <f t="shared" ref="I707:I770" si="47">TEXT(D707,"dd")</f>
        <v>26</v>
      </c>
      <c r="J707" t="s">
        <v>30</v>
      </c>
      <c r="K707" t="s">
        <v>45</v>
      </c>
      <c r="L707" t="s">
        <v>46</v>
      </c>
      <c r="M707" t="s">
        <v>18</v>
      </c>
      <c r="N707">
        <v>65</v>
      </c>
      <c r="O707">
        <v>625</v>
      </c>
      <c r="P707">
        <v>406250</v>
      </c>
      <c r="Q707">
        <v>101563</v>
      </c>
      <c r="R707">
        <v>0.25</v>
      </c>
      <c r="S707" t="s">
        <v>17</v>
      </c>
      <c r="T707" t="str">
        <f>IF(Table1[[#This Row],[Units Sold]]&gt; 700,"High Units","low Units")</f>
        <v>low Units</v>
      </c>
      <c r="U707">
        <f>SUM(Table1[[#This Row],[Operating Profit]])/SUM(Table1[Operating Profit])*100</f>
        <v>3.0578819664847129E-2</v>
      </c>
      <c r="V707">
        <f>SUM(Table1[[#This Row],[Price per Unit]]*Table1[[#This Row],[Units Sold]])</f>
        <v>40625</v>
      </c>
      <c r="W707">
        <f>SUM(Table1[[#This Row],[Total Sales]]-Table1[[#This Row],[Operating Profit]])</f>
        <v>304687</v>
      </c>
      <c r="X707">
        <f>SUM(Table1[[#This Row],[Total Sales]]-Table1[[#This Row],[Cost]])</f>
        <v>101563</v>
      </c>
      <c r="Y707">
        <f>SUM(Table1[[#This Row],[profit/loss]])/SUM(Table1[profit/loss])</f>
        <v>3.057881966484713E-4</v>
      </c>
    </row>
    <row r="708" spans="1:25" x14ac:dyDescent="0.3">
      <c r="A708" t="s">
        <v>29</v>
      </c>
      <c r="B708" t="s">
        <v>17</v>
      </c>
      <c r="C708">
        <v>1128299</v>
      </c>
      <c r="D708" s="9">
        <v>44039</v>
      </c>
      <c r="E708" s="8" t="str">
        <f>TEXT(Table1[[#This Row],[Invoice Date]],"dd-mm-yyyy")</f>
        <v>27-07-2020</v>
      </c>
      <c r="F708" s="1" t="str">
        <f t="shared" si="44"/>
        <v>July</v>
      </c>
      <c r="G708" s="1" t="str">
        <f t="shared" si="45"/>
        <v>2020</v>
      </c>
      <c r="H708" s="1" t="str">
        <f t="shared" si="46"/>
        <v>Monday</v>
      </c>
      <c r="I708" s="1" t="str">
        <f t="shared" si="47"/>
        <v>27</v>
      </c>
      <c r="J708" t="s">
        <v>30</v>
      </c>
      <c r="K708" t="s">
        <v>45</v>
      </c>
      <c r="L708" t="s">
        <v>46</v>
      </c>
      <c r="M708" t="s">
        <v>19</v>
      </c>
      <c r="N708">
        <v>60</v>
      </c>
      <c r="O708">
        <v>475</v>
      </c>
      <c r="P708">
        <v>285000</v>
      </c>
      <c r="Q708">
        <v>71250</v>
      </c>
      <c r="R708">
        <v>0.25</v>
      </c>
      <c r="S708" t="s">
        <v>17</v>
      </c>
      <c r="T708" t="str">
        <f>IF(Table1[[#This Row],[Units Sold]]&gt; 700,"High Units","low Units")</f>
        <v>low Units</v>
      </c>
      <c r="U708">
        <f>SUM(Table1[[#This Row],[Operating Profit]])/SUM(Table1[Operating Profit])*100</f>
        <v>2.1452112492938945E-2</v>
      </c>
      <c r="V708">
        <f>SUM(Table1[[#This Row],[Price per Unit]]*Table1[[#This Row],[Units Sold]])</f>
        <v>28500</v>
      </c>
      <c r="W708">
        <f>SUM(Table1[[#This Row],[Total Sales]]-Table1[[#This Row],[Operating Profit]])</f>
        <v>213750</v>
      </c>
      <c r="X708">
        <f>SUM(Table1[[#This Row],[Total Sales]]-Table1[[#This Row],[Cost]])</f>
        <v>71250</v>
      </c>
      <c r="Y708">
        <f>SUM(Table1[[#This Row],[profit/loss]])/SUM(Table1[profit/loss])</f>
        <v>2.1452112492938944E-4</v>
      </c>
    </row>
    <row r="709" spans="1:25" x14ac:dyDescent="0.3">
      <c r="A709" t="s">
        <v>29</v>
      </c>
      <c r="B709" t="s">
        <v>17</v>
      </c>
      <c r="C709">
        <v>1128299</v>
      </c>
      <c r="D709" s="9">
        <v>44040</v>
      </c>
      <c r="E709" s="8" t="str">
        <f>TEXT(Table1[[#This Row],[Invoice Date]],"dd-mm-yyyy")</f>
        <v>28-07-2020</v>
      </c>
      <c r="F709" s="1" t="str">
        <f t="shared" si="44"/>
        <v>July</v>
      </c>
      <c r="G709" s="1" t="str">
        <f t="shared" si="45"/>
        <v>2020</v>
      </c>
      <c r="H709" s="1" t="str">
        <f t="shared" si="46"/>
        <v>Tuesday</v>
      </c>
      <c r="I709" s="1" t="str">
        <f t="shared" si="47"/>
        <v>28</v>
      </c>
      <c r="J709" t="s">
        <v>30</v>
      </c>
      <c r="K709" t="s">
        <v>45</v>
      </c>
      <c r="L709" t="s">
        <v>46</v>
      </c>
      <c r="M709" t="s">
        <v>20</v>
      </c>
      <c r="N709">
        <v>70</v>
      </c>
      <c r="O709">
        <v>450</v>
      </c>
      <c r="P709">
        <v>315000</v>
      </c>
      <c r="Q709">
        <v>94500</v>
      </c>
      <c r="R709">
        <v>0.3</v>
      </c>
      <c r="S709" t="s">
        <v>17</v>
      </c>
      <c r="T709" t="str">
        <f>IF(Table1[[#This Row],[Units Sold]]&gt; 700,"High Units","low Units")</f>
        <v>low Units</v>
      </c>
      <c r="U709">
        <f>SUM(Table1[[#This Row],[Operating Profit]])/SUM(Table1[Operating Profit])*100</f>
        <v>2.8452275516950596E-2</v>
      </c>
      <c r="V709">
        <f>SUM(Table1[[#This Row],[Price per Unit]]*Table1[[#This Row],[Units Sold]])</f>
        <v>31500</v>
      </c>
      <c r="W709">
        <f>SUM(Table1[[#This Row],[Total Sales]]-Table1[[#This Row],[Operating Profit]])</f>
        <v>220500</v>
      </c>
      <c r="X709">
        <f>SUM(Table1[[#This Row],[Total Sales]]-Table1[[#This Row],[Cost]])</f>
        <v>94500</v>
      </c>
      <c r="Y709">
        <f>SUM(Table1[[#This Row],[profit/loss]])/SUM(Table1[profit/loss])</f>
        <v>2.8452275516950597E-4</v>
      </c>
    </row>
    <row r="710" spans="1:25" x14ac:dyDescent="0.3">
      <c r="A710" t="s">
        <v>29</v>
      </c>
      <c r="B710" t="s">
        <v>17</v>
      </c>
      <c r="C710">
        <v>1128299</v>
      </c>
      <c r="D710" s="9">
        <v>44041</v>
      </c>
      <c r="E710" s="8" t="str">
        <f>TEXT(Table1[[#This Row],[Invoice Date]],"dd-mm-yyyy")</f>
        <v>29-07-2020</v>
      </c>
      <c r="F710" s="1" t="str">
        <f t="shared" si="44"/>
        <v>July</v>
      </c>
      <c r="G710" s="1" t="str">
        <f t="shared" si="45"/>
        <v>2020</v>
      </c>
      <c r="H710" s="1" t="str">
        <f t="shared" si="46"/>
        <v>Wednesday</v>
      </c>
      <c r="I710" s="1" t="str">
        <f t="shared" si="47"/>
        <v>29</v>
      </c>
      <c r="J710" t="s">
        <v>30</v>
      </c>
      <c r="K710" t="s">
        <v>45</v>
      </c>
      <c r="L710" t="s">
        <v>46</v>
      </c>
      <c r="M710" t="s">
        <v>21</v>
      </c>
      <c r="N710">
        <v>90</v>
      </c>
      <c r="O710">
        <v>425</v>
      </c>
      <c r="P710">
        <v>382500</v>
      </c>
      <c r="Q710">
        <v>95625</v>
      </c>
      <c r="R710">
        <v>0.25</v>
      </c>
      <c r="S710" t="s">
        <v>17</v>
      </c>
      <c r="T710" t="str">
        <f>IF(Table1[[#This Row],[Units Sold]]&gt; 700,"High Units","low Units")</f>
        <v>low Units</v>
      </c>
      <c r="U710">
        <f>SUM(Table1[[#This Row],[Operating Profit]])/SUM(Table1[Operating Profit])*100</f>
        <v>2.8790993082628582E-2</v>
      </c>
      <c r="V710">
        <f>SUM(Table1[[#This Row],[Price per Unit]]*Table1[[#This Row],[Units Sold]])</f>
        <v>38250</v>
      </c>
      <c r="W710">
        <f>SUM(Table1[[#This Row],[Total Sales]]-Table1[[#This Row],[Operating Profit]])</f>
        <v>286875</v>
      </c>
      <c r="X710">
        <f>SUM(Table1[[#This Row],[Total Sales]]-Table1[[#This Row],[Cost]])</f>
        <v>95625</v>
      </c>
      <c r="Y710">
        <f>SUM(Table1[[#This Row],[profit/loss]])/SUM(Table1[profit/loss])</f>
        <v>2.8790993082628583E-4</v>
      </c>
    </row>
    <row r="711" spans="1:25" x14ac:dyDescent="0.3">
      <c r="A711" t="s">
        <v>29</v>
      </c>
      <c r="B711" t="s">
        <v>17</v>
      </c>
      <c r="C711">
        <v>1128299</v>
      </c>
      <c r="D711" s="9">
        <v>44042</v>
      </c>
      <c r="E711" s="8" t="str">
        <f>TEXT(Table1[[#This Row],[Invoice Date]],"dd-mm-yyyy")</f>
        <v>30-07-2020</v>
      </c>
      <c r="F711" s="1" t="str">
        <f t="shared" si="44"/>
        <v>July</v>
      </c>
      <c r="G711" s="1" t="str">
        <f t="shared" si="45"/>
        <v>2020</v>
      </c>
      <c r="H711" s="1" t="str">
        <f t="shared" si="46"/>
        <v>Thursday</v>
      </c>
      <c r="I711" s="1" t="str">
        <f t="shared" si="47"/>
        <v>30</v>
      </c>
      <c r="J711" t="s">
        <v>30</v>
      </c>
      <c r="K711" t="s">
        <v>45</v>
      </c>
      <c r="L711" t="s">
        <v>46</v>
      </c>
      <c r="M711" t="s">
        <v>22</v>
      </c>
      <c r="N711">
        <v>95</v>
      </c>
      <c r="O711">
        <v>550</v>
      </c>
      <c r="P711">
        <v>522500</v>
      </c>
      <c r="Q711">
        <v>104500</v>
      </c>
      <c r="R711">
        <v>0.2</v>
      </c>
      <c r="S711" t="s">
        <v>17</v>
      </c>
      <c r="T711" t="str">
        <f>IF(Table1[[#This Row],[Units Sold]]&gt; 700,"High Units","low Units")</f>
        <v>low Units</v>
      </c>
      <c r="U711">
        <f>SUM(Table1[[#This Row],[Operating Profit]])/SUM(Table1[Operating Profit])*100</f>
        <v>3.1463098322977119E-2</v>
      </c>
      <c r="V711">
        <f>SUM(Table1[[#This Row],[Price per Unit]]*Table1[[#This Row],[Units Sold]])</f>
        <v>52250</v>
      </c>
      <c r="W711">
        <f>SUM(Table1[[#This Row],[Total Sales]]-Table1[[#This Row],[Operating Profit]])</f>
        <v>418000</v>
      </c>
      <c r="X711">
        <f>SUM(Table1[[#This Row],[Total Sales]]-Table1[[#This Row],[Cost]])</f>
        <v>104500</v>
      </c>
      <c r="Y711">
        <f>SUM(Table1[[#This Row],[profit/loss]])/SUM(Table1[profit/loss])</f>
        <v>3.1463098322977119E-4</v>
      </c>
    </row>
    <row r="712" spans="1:25" x14ac:dyDescent="0.3">
      <c r="A712" t="s">
        <v>29</v>
      </c>
      <c r="B712" t="s">
        <v>17</v>
      </c>
      <c r="C712">
        <v>1128299</v>
      </c>
      <c r="D712" s="9">
        <v>44043</v>
      </c>
      <c r="E712" s="8" t="str">
        <f>TEXT(Table1[[#This Row],[Invoice Date]],"dd-mm-yyyy")</f>
        <v>31-07-2020</v>
      </c>
      <c r="F712" s="1" t="str">
        <f t="shared" si="44"/>
        <v>July</v>
      </c>
      <c r="G712" s="1" t="str">
        <f t="shared" si="45"/>
        <v>2020</v>
      </c>
      <c r="H712" s="1" t="str">
        <f t="shared" si="46"/>
        <v>Friday</v>
      </c>
      <c r="I712" s="1" t="str">
        <f t="shared" si="47"/>
        <v>31</v>
      </c>
      <c r="J712" t="s">
        <v>30</v>
      </c>
      <c r="K712" t="s">
        <v>45</v>
      </c>
      <c r="L712" t="s">
        <v>46</v>
      </c>
      <c r="M712" t="s">
        <v>16</v>
      </c>
      <c r="N712">
        <v>80</v>
      </c>
      <c r="O712">
        <v>750</v>
      </c>
      <c r="P712">
        <v>600000</v>
      </c>
      <c r="Q712">
        <v>180000</v>
      </c>
      <c r="R712">
        <v>0.3</v>
      </c>
      <c r="S712" t="s">
        <v>17</v>
      </c>
      <c r="T712" t="str">
        <f>IF(Table1[[#This Row],[Units Sold]]&gt; 700,"High Units","low Units")</f>
        <v>High Units</v>
      </c>
      <c r="U712">
        <f>SUM(Table1[[#This Row],[Operating Profit]])/SUM(Table1[Operating Profit])*100</f>
        <v>5.4194810508477333E-2</v>
      </c>
      <c r="V712">
        <f>SUM(Table1[[#This Row],[Price per Unit]]*Table1[[#This Row],[Units Sold]])</f>
        <v>60000</v>
      </c>
      <c r="W712">
        <f>SUM(Table1[[#This Row],[Total Sales]]-Table1[[#This Row],[Operating Profit]])</f>
        <v>420000</v>
      </c>
      <c r="X712">
        <f>SUM(Table1[[#This Row],[Total Sales]]-Table1[[#This Row],[Cost]])</f>
        <v>180000</v>
      </c>
      <c r="Y712">
        <f>SUM(Table1[[#This Row],[profit/loss]])/SUM(Table1[profit/loss])</f>
        <v>5.4194810508477334E-4</v>
      </c>
    </row>
    <row r="713" spans="1:25" x14ac:dyDescent="0.3">
      <c r="A713" t="s">
        <v>29</v>
      </c>
      <c r="B713" t="s">
        <v>17</v>
      </c>
      <c r="C713">
        <v>1128299</v>
      </c>
      <c r="D713" s="9">
        <v>44044</v>
      </c>
      <c r="E713" s="8" t="str">
        <f>TEXT(Table1[[#This Row],[Invoice Date]],"dd-mm-yyyy")</f>
        <v>01-08-2020</v>
      </c>
      <c r="F713" s="1" t="str">
        <f t="shared" si="44"/>
        <v>August</v>
      </c>
      <c r="G713" s="1" t="str">
        <f t="shared" si="45"/>
        <v>2020</v>
      </c>
      <c r="H713" s="1" t="str">
        <f t="shared" si="46"/>
        <v>Saturday</v>
      </c>
      <c r="I713" s="1" t="str">
        <f t="shared" si="47"/>
        <v>01</v>
      </c>
      <c r="J713" t="s">
        <v>30</v>
      </c>
      <c r="K713" t="s">
        <v>45</v>
      </c>
      <c r="L713" t="s">
        <v>46</v>
      </c>
      <c r="M713" t="s">
        <v>18</v>
      </c>
      <c r="N713">
        <v>85</v>
      </c>
      <c r="O713">
        <v>750</v>
      </c>
      <c r="P713">
        <v>637500</v>
      </c>
      <c r="Q713">
        <v>159375</v>
      </c>
      <c r="R713">
        <v>0.25</v>
      </c>
      <c r="S713" t="s">
        <v>17</v>
      </c>
      <c r="T713" t="str">
        <f>IF(Table1[[#This Row],[Units Sold]]&gt; 700,"High Units","low Units")</f>
        <v>High Units</v>
      </c>
      <c r="U713">
        <f>SUM(Table1[[#This Row],[Operating Profit]])/SUM(Table1[Operating Profit])*100</f>
        <v>4.7984988471047631E-2</v>
      </c>
      <c r="V713">
        <f>SUM(Table1[[#This Row],[Price per Unit]]*Table1[[#This Row],[Units Sold]])</f>
        <v>63750</v>
      </c>
      <c r="W713">
        <f>SUM(Table1[[#This Row],[Total Sales]]-Table1[[#This Row],[Operating Profit]])</f>
        <v>478125</v>
      </c>
      <c r="X713">
        <f>SUM(Table1[[#This Row],[Total Sales]]-Table1[[#This Row],[Cost]])</f>
        <v>159375</v>
      </c>
      <c r="Y713">
        <f>SUM(Table1[[#This Row],[profit/loss]])/SUM(Table1[profit/loss])</f>
        <v>4.7984988471047634E-4</v>
      </c>
    </row>
    <row r="714" spans="1:25" x14ac:dyDescent="0.3">
      <c r="A714" t="s">
        <v>29</v>
      </c>
      <c r="B714" t="s">
        <v>17</v>
      </c>
      <c r="C714">
        <v>1128299</v>
      </c>
      <c r="D714" s="9">
        <v>44045</v>
      </c>
      <c r="E714" s="8" t="str">
        <f>TEXT(Table1[[#This Row],[Invoice Date]],"dd-mm-yyyy")</f>
        <v>02-08-2020</v>
      </c>
      <c r="F714" s="1" t="str">
        <f t="shared" si="44"/>
        <v>August</v>
      </c>
      <c r="G714" s="1" t="str">
        <f t="shared" si="45"/>
        <v>2020</v>
      </c>
      <c r="H714" s="1" t="str">
        <f t="shared" si="46"/>
        <v>Sunday</v>
      </c>
      <c r="I714" s="1" t="str">
        <f t="shared" si="47"/>
        <v>02</v>
      </c>
      <c r="J714" t="s">
        <v>30</v>
      </c>
      <c r="K714" t="s">
        <v>45</v>
      </c>
      <c r="L714" t="s">
        <v>46</v>
      </c>
      <c r="M714" t="s">
        <v>19</v>
      </c>
      <c r="N714">
        <v>80</v>
      </c>
      <c r="O714">
        <v>550</v>
      </c>
      <c r="P714">
        <v>440000</v>
      </c>
      <c r="Q714">
        <v>110000</v>
      </c>
      <c r="R714">
        <v>0.25</v>
      </c>
      <c r="S714" t="s">
        <v>17</v>
      </c>
      <c r="T714" t="str">
        <f>IF(Table1[[#This Row],[Units Sold]]&gt; 700,"High Units","low Units")</f>
        <v>low Units</v>
      </c>
      <c r="U714">
        <f>SUM(Table1[[#This Row],[Operating Profit]])/SUM(Table1[Operating Profit])*100</f>
        <v>3.3119050866291702E-2</v>
      </c>
      <c r="V714">
        <f>SUM(Table1[[#This Row],[Price per Unit]]*Table1[[#This Row],[Units Sold]])</f>
        <v>44000</v>
      </c>
      <c r="W714">
        <f>SUM(Table1[[#This Row],[Total Sales]]-Table1[[#This Row],[Operating Profit]])</f>
        <v>330000</v>
      </c>
      <c r="X714">
        <f>SUM(Table1[[#This Row],[Total Sales]]-Table1[[#This Row],[Cost]])</f>
        <v>110000</v>
      </c>
      <c r="Y714">
        <f>SUM(Table1[[#This Row],[profit/loss]])/SUM(Table1[profit/loss])</f>
        <v>3.31190508662917E-4</v>
      </c>
    </row>
    <row r="715" spans="1:25" x14ac:dyDescent="0.3">
      <c r="A715" t="s">
        <v>29</v>
      </c>
      <c r="B715" t="s">
        <v>17</v>
      </c>
      <c r="C715">
        <v>1128299</v>
      </c>
      <c r="D715" s="9">
        <v>44046</v>
      </c>
      <c r="E715" s="8" t="str">
        <f>TEXT(Table1[[#This Row],[Invoice Date]],"dd-mm-yyyy")</f>
        <v>03-08-2020</v>
      </c>
      <c r="F715" s="1" t="str">
        <f t="shared" si="44"/>
        <v>August</v>
      </c>
      <c r="G715" s="1" t="str">
        <f t="shared" si="45"/>
        <v>2020</v>
      </c>
      <c r="H715" s="1" t="str">
        <f t="shared" si="46"/>
        <v>Monday</v>
      </c>
      <c r="I715" s="1" t="str">
        <f t="shared" si="47"/>
        <v>03</v>
      </c>
      <c r="J715" t="s">
        <v>30</v>
      </c>
      <c r="K715" t="s">
        <v>45</v>
      </c>
      <c r="L715" t="s">
        <v>46</v>
      </c>
      <c r="M715" t="s">
        <v>20</v>
      </c>
      <c r="N715">
        <v>80</v>
      </c>
      <c r="O715">
        <v>550</v>
      </c>
      <c r="P715">
        <v>440000</v>
      </c>
      <c r="Q715">
        <v>132000</v>
      </c>
      <c r="R715">
        <v>0.3</v>
      </c>
      <c r="S715" t="s">
        <v>17</v>
      </c>
      <c r="T715" t="str">
        <f>IF(Table1[[#This Row],[Units Sold]]&gt; 700,"High Units","low Units")</f>
        <v>low Units</v>
      </c>
      <c r="U715">
        <f>SUM(Table1[[#This Row],[Operating Profit]])/SUM(Table1[Operating Profit])*100</f>
        <v>3.9742861039550041E-2</v>
      </c>
      <c r="V715">
        <f>SUM(Table1[[#This Row],[Price per Unit]]*Table1[[#This Row],[Units Sold]])</f>
        <v>44000</v>
      </c>
      <c r="W715">
        <f>SUM(Table1[[#This Row],[Total Sales]]-Table1[[#This Row],[Operating Profit]])</f>
        <v>308000</v>
      </c>
      <c r="X715">
        <f>SUM(Table1[[#This Row],[Total Sales]]-Table1[[#This Row],[Cost]])</f>
        <v>132000</v>
      </c>
      <c r="Y715">
        <f>SUM(Table1[[#This Row],[profit/loss]])/SUM(Table1[profit/loss])</f>
        <v>3.9742861039550044E-4</v>
      </c>
    </row>
    <row r="716" spans="1:25" x14ac:dyDescent="0.3">
      <c r="A716" t="s">
        <v>29</v>
      </c>
      <c r="B716" t="s">
        <v>17</v>
      </c>
      <c r="C716">
        <v>1128299</v>
      </c>
      <c r="D716" s="9">
        <v>44047</v>
      </c>
      <c r="E716" s="8" t="str">
        <f>TEXT(Table1[[#This Row],[Invoice Date]],"dd-mm-yyyy")</f>
        <v>04-08-2020</v>
      </c>
      <c r="F716" s="1" t="str">
        <f t="shared" si="44"/>
        <v>August</v>
      </c>
      <c r="G716" s="1" t="str">
        <f t="shared" si="45"/>
        <v>2020</v>
      </c>
      <c r="H716" s="1" t="str">
        <f t="shared" si="46"/>
        <v>Tuesday</v>
      </c>
      <c r="I716" s="1" t="str">
        <f t="shared" si="47"/>
        <v>04</v>
      </c>
      <c r="J716" t="s">
        <v>30</v>
      </c>
      <c r="K716" t="s">
        <v>45</v>
      </c>
      <c r="L716" t="s">
        <v>46</v>
      </c>
      <c r="M716" t="s">
        <v>21</v>
      </c>
      <c r="N716">
        <v>90</v>
      </c>
      <c r="O716">
        <v>475</v>
      </c>
      <c r="P716">
        <v>427500</v>
      </c>
      <c r="Q716">
        <v>106875</v>
      </c>
      <c r="R716">
        <v>0.25</v>
      </c>
      <c r="S716" t="s">
        <v>17</v>
      </c>
      <c r="T716" t="str">
        <f>IF(Table1[[#This Row],[Units Sold]]&gt; 700,"High Units","low Units")</f>
        <v>low Units</v>
      </c>
      <c r="U716">
        <f>SUM(Table1[[#This Row],[Operating Profit]])/SUM(Table1[Operating Profit])*100</f>
        <v>3.2178168739408416E-2</v>
      </c>
      <c r="V716">
        <f>SUM(Table1[[#This Row],[Price per Unit]]*Table1[[#This Row],[Units Sold]])</f>
        <v>42750</v>
      </c>
      <c r="W716">
        <f>SUM(Table1[[#This Row],[Total Sales]]-Table1[[#This Row],[Operating Profit]])</f>
        <v>320625</v>
      </c>
      <c r="X716">
        <f>SUM(Table1[[#This Row],[Total Sales]]-Table1[[#This Row],[Cost]])</f>
        <v>106875</v>
      </c>
      <c r="Y716">
        <f>SUM(Table1[[#This Row],[profit/loss]])/SUM(Table1[profit/loss])</f>
        <v>3.2178168739408413E-4</v>
      </c>
    </row>
    <row r="717" spans="1:25" x14ac:dyDescent="0.3">
      <c r="A717" t="s">
        <v>29</v>
      </c>
      <c r="B717" t="s">
        <v>17</v>
      </c>
      <c r="C717">
        <v>1128299</v>
      </c>
      <c r="D717" s="9">
        <v>44048</v>
      </c>
      <c r="E717" s="8" t="str">
        <f>TEXT(Table1[[#This Row],[Invoice Date]],"dd-mm-yyyy")</f>
        <v>05-08-2020</v>
      </c>
      <c r="F717" s="1" t="str">
        <f t="shared" si="44"/>
        <v>August</v>
      </c>
      <c r="G717" s="1" t="str">
        <f t="shared" si="45"/>
        <v>2020</v>
      </c>
      <c r="H717" s="1" t="str">
        <f t="shared" si="46"/>
        <v>Wednesday</v>
      </c>
      <c r="I717" s="1" t="str">
        <f t="shared" si="47"/>
        <v>05</v>
      </c>
      <c r="J717" t="s">
        <v>30</v>
      </c>
      <c r="K717" t="s">
        <v>45</v>
      </c>
      <c r="L717" t="s">
        <v>46</v>
      </c>
      <c r="M717" t="s">
        <v>22</v>
      </c>
      <c r="N717">
        <v>95</v>
      </c>
      <c r="O717">
        <v>575</v>
      </c>
      <c r="P717">
        <v>546250</v>
      </c>
      <c r="Q717">
        <v>109250</v>
      </c>
      <c r="R717">
        <v>0.2</v>
      </c>
      <c r="S717" t="s">
        <v>17</v>
      </c>
      <c r="T717" t="str">
        <f>IF(Table1[[#This Row],[Units Sold]]&gt; 700,"High Units","low Units")</f>
        <v>low Units</v>
      </c>
      <c r="U717">
        <f>SUM(Table1[[#This Row],[Operating Profit]])/SUM(Table1[Operating Profit])*100</f>
        <v>3.2893239155839714E-2</v>
      </c>
      <c r="V717">
        <f>SUM(Table1[[#This Row],[Price per Unit]]*Table1[[#This Row],[Units Sold]])</f>
        <v>54625</v>
      </c>
      <c r="W717">
        <f>SUM(Table1[[#This Row],[Total Sales]]-Table1[[#This Row],[Operating Profit]])</f>
        <v>437000</v>
      </c>
      <c r="X717">
        <f>SUM(Table1[[#This Row],[Total Sales]]-Table1[[#This Row],[Cost]])</f>
        <v>109250</v>
      </c>
      <c r="Y717">
        <f>SUM(Table1[[#This Row],[profit/loss]])/SUM(Table1[profit/loss])</f>
        <v>3.2893239155839713E-4</v>
      </c>
    </row>
    <row r="718" spans="1:25" x14ac:dyDescent="0.3">
      <c r="A718" t="s">
        <v>13</v>
      </c>
      <c r="B718" t="s">
        <v>17</v>
      </c>
      <c r="C718">
        <v>1185732</v>
      </c>
      <c r="D718" s="9">
        <v>44049</v>
      </c>
      <c r="E718" s="8" t="str">
        <f>TEXT(Table1[[#This Row],[Invoice Date]],"dd-mm-yyyy")</f>
        <v>06-08-2020</v>
      </c>
      <c r="F718" s="1" t="str">
        <f t="shared" si="44"/>
        <v>August</v>
      </c>
      <c r="G718" s="1" t="str">
        <f t="shared" si="45"/>
        <v>2020</v>
      </c>
      <c r="H718" s="1" t="str">
        <f t="shared" si="46"/>
        <v>Thursday</v>
      </c>
      <c r="I718" s="1" t="str">
        <f t="shared" si="47"/>
        <v>06</v>
      </c>
      <c r="J718" t="s">
        <v>30</v>
      </c>
      <c r="K718" t="s">
        <v>45</v>
      </c>
      <c r="L718" t="s">
        <v>46</v>
      </c>
      <c r="M718" t="s">
        <v>16</v>
      </c>
      <c r="N718">
        <v>45</v>
      </c>
      <c r="O718">
        <v>1050</v>
      </c>
      <c r="P718">
        <v>472500</v>
      </c>
      <c r="Q718">
        <v>212625</v>
      </c>
      <c r="R718">
        <v>0.45</v>
      </c>
      <c r="S718" t="s">
        <v>17</v>
      </c>
      <c r="T718" t="str">
        <f>IF(Table1[[#This Row],[Units Sold]]&gt; 700,"High Units","low Units")</f>
        <v>High Units</v>
      </c>
      <c r="U718">
        <f>SUM(Table1[[#This Row],[Operating Profit]])/SUM(Table1[Operating Profit])*100</f>
        <v>6.401761991313884E-2</v>
      </c>
      <c r="V718">
        <f>SUM(Table1[[#This Row],[Price per Unit]]*Table1[[#This Row],[Units Sold]])</f>
        <v>47250</v>
      </c>
      <c r="W718">
        <f>SUM(Table1[[#This Row],[Total Sales]]-Table1[[#This Row],[Operating Profit]])</f>
        <v>259875</v>
      </c>
      <c r="X718">
        <f>SUM(Table1[[#This Row],[Total Sales]]-Table1[[#This Row],[Cost]])</f>
        <v>212625</v>
      </c>
      <c r="Y718">
        <f>SUM(Table1[[#This Row],[profit/loss]])/SUM(Table1[profit/loss])</f>
        <v>6.4017619913138847E-4</v>
      </c>
    </row>
    <row r="719" spans="1:25" x14ac:dyDescent="0.3">
      <c r="A719" t="s">
        <v>13</v>
      </c>
      <c r="B719" t="s">
        <v>17</v>
      </c>
      <c r="C719">
        <v>1185732</v>
      </c>
      <c r="D719" s="9">
        <v>44050</v>
      </c>
      <c r="E719" s="8" t="str">
        <f>TEXT(Table1[[#This Row],[Invoice Date]],"dd-mm-yyyy")</f>
        <v>07-08-2020</v>
      </c>
      <c r="F719" s="1" t="str">
        <f t="shared" si="44"/>
        <v>August</v>
      </c>
      <c r="G719" s="1" t="str">
        <f t="shared" si="45"/>
        <v>2020</v>
      </c>
      <c r="H719" s="1" t="str">
        <f t="shared" si="46"/>
        <v>Friday</v>
      </c>
      <c r="I719" s="1" t="str">
        <f t="shared" si="47"/>
        <v>07</v>
      </c>
      <c r="J719" t="s">
        <v>30</v>
      </c>
      <c r="K719" t="s">
        <v>45</v>
      </c>
      <c r="L719" t="s">
        <v>46</v>
      </c>
      <c r="M719" t="s">
        <v>18</v>
      </c>
      <c r="N719">
        <v>45</v>
      </c>
      <c r="O719">
        <v>850</v>
      </c>
      <c r="P719">
        <v>382500</v>
      </c>
      <c r="Q719">
        <v>133875</v>
      </c>
      <c r="R719">
        <v>0.35</v>
      </c>
      <c r="S719" t="s">
        <v>17</v>
      </c>
      <c r="T719" t="str">
        <f>IF(Table1[[#This Row],[Units Sold]]&gt; 700,"High Units","low Units")</f>
        <v>High Units</v>
      </c>
      <c r="U719">
        <f>SUM(Table1[[#This Row],[Operating Profit]])/SUM(Table1[Operating Profit])*100</f>
        <v>4.0307390315680015E-2</v>
      </c>
      <c r="V719">
        <f>SUM(Table1[[#This Row],[Price per Unit]]*Table1[[#This Row],[Units Sold]])</f>
        <v>38250</v>
      </c>
      <c r="W719">
        <f>SUM(Table1[[#This Row],[Total Sales]]-Table1[[#This Row],[Operating Profit]])</f>
        <v>248625</v>
      </c>
      <c r="X719">
        <f>SUM(Table1[[#This Row],[Total Sales]]-Table1[[#This Row],[Cost]])</f>
        <v>133875</v>
      </c>
      <c r="Y719">
        <f>SUM(Table1[[#This Row],[profit/loss]])/SUM(Table1[profit/loss])</f>
        <v>4.0307390315680016E-4</v>
      </c>
    </row>
    <row r="720" spans="1:25" x14ac:dyDescent="0.3">
      <c r="A720" t="s">
        <v>13</v>
      </c>
      <c r="B720" t="s">
        <v>17</v>
      </c>
      <c r="C720">
        <v>1185732</v>
      </c>
      <c r="D720" s="9">
        <v>44051</v>
      </c>
      <c r="E720" s="8" t="str">
        <f>TEXT(Table1[[#This Row],[Invoice Date]],"dd-mm-yyyy")</f>
        <v>08-08-2020</v>
      </c>
      <c r="F720" s="1" t="str">
        <f t="shared" si="44"/>
        <v>August</v>
      </c>
      <c r="G720" s="1" t="str">
        <f t="shared" si="45"/>
        <v>2020</v>
      </c>
      <c r="H720" s="1" t="str">
        <f t="shared" si="46"/>
        <v>Saturday</v>
      </c>
      <c r="I720" s="1" t="str">
        <f t="shared" si="47"/>
        <v>08</v>
      </c>
      <c r="J720" t="s">
        <v>30</v>
      </c>
      <c r="K720" t="s">
        <v>45</v>
      </c>
      <c r="L720" t="s">
        <v>46</v>
      </c>
      <c r="M720" t="s">
        <v>19</v>
      </c>
      <c r="N720">
        <v>35</v>
      </c>
      <c r="O720">
        <v>850</v>
      </c>
      <c r="P720">
        <v>297500</v>
      </c>
      <c r="Q720">
        <v>74375</v>
      </c>
      <c r="R720">
        <v>0.25</v>
      </c>
      <c r="S720" t="s">
        <v>17</v>
      </c>
      <c r="T720" t="str">
        <f>IF(Table1[[#This Row],[Units Sold]]&gt; 700,"High Units","low Units")</f>
        <v>High Units</v>
      </c>
      <c r="U720">
        <f>SUM(Table1[[#This Row],[Operating Profit]])/SUM(Table1[Operating Profit])*100</f>
        <v>2.2392994619822231E-2</v>
      </c>
      <c r="V720">
        <f>SUM(Table1[[#This Row],[Price per Unit]]*Table1[[#This Row],[Units Sold]])</f>
        <v>29750</v>
      </c>
      <c r="W720">
        <f>SUM(Table1[[#This Row],[Total Sales]]-Table1[[#This Row],[Operating Profit]])</f>
        <v>223125</v>
      </c>
      <c r="X720">
        <f>SUM(Table1[[#This Row],[Total Sales]]-Table1[[#This Row],[Cost]])</f>
        <v>74375</v>
      </c>
      <c r="Y720">
        <f>SUM(Table1[[#This Row],[profit/loss]])/SUM(Table1[profit/loss])</f>
        <v>2.239299461982223E-4</v>
      </c>
    </row>
    <row r="721" spans="1:25" x14ac:dyDescent="0.3">
      <c r="A721" t="s">
        <v>13</v>
      </c>
      <c r="B721" t="s">
        <v>17</v>
      </c>
      <c r="C721">
        <v>1185732</v>
      </c>
      <c r="D721" s="9">
        <v>44052</v>
      </c>
      <c r="E721" s="8" t="str">
        <f>TEXT(Table1[[#This Row],[Invoice Date]],"dd-mm-yyyy")</f>
        <v>09-08-2020</v>
      </c>
      <c r="F721" s="1" t="str">
        <f t="shared" si="44"/>
        <v>August</v>
      </c>
      <c r="G721" s="1" t="str">
        <f t="shared" si="45"/>
        <v>2020</v>
      </c>
      <c r="H721" s="1" t="str">
        <f t="shared" si="46"/>
        <v>Sunday</v>
      </c>
      <c r="I721" s="1" t="str">
        <f t="shared" si="47"/>
        <v>09</v>
      </c>
      <c r="J721" t="s">
        <v>30</v>
      </c>
      <c r="K721" t="s">
        <v>45</v>
      </c>
      <c r="L721" t="s">
        <v>46</v>
      </c>
      <c r="M721" t="s">
        <v>20</v>
      </c>
      <c r="N721">
        <v>40</v>
      </c>
      <c r="O721">
        <v>700</v>
      </c>
      <c r="P721">
        <v>280000</v>
      </c>
      <c r="Q721">
        <v>84000</v>
      </c>
      <c r="R721">
        <v>0.3</v>
      </c>
      <c r="S721" t="s">
        <v>17</v>
      </c>
      <c r="T721" t="str">
        <f>IF(Table1[[#This Row],[Units Sold]]&gt; 700,"High Units","low Units")</f>
        <v>low Units</v>
      </c>
      <c r="U721">
        <f>SUM(Table1[[#This Row],[Operating Profit]])/SUM(Table1[Operating Profit])*100</f>
        <v>2.5290911570622753E-2</v>
      </c>
      <c r="V721">
        <f>SUM(Table1[[#This Row],[Price per Unit]]*Table1[[#This Row],[Units Sold]])</f>
        <v>28000</v>
      </c>
      <c r="W721">
        <f>SUM(Table1[[#This Row],[Total Sales]]-Table1[[#This Row],[Operating Profit]])</f>
        <v>196000</v>
      </c>
      <c r="X721">
        <f>SUM(Table1[[#This Row],[Total Sales]]-Table1[[#This Row],[Cost]])</f>
        <v>84000</v>
      </c>
      <c r="Y721">
        <f>SUM(Table1[[#This Row],[profit/loss]])/SUM(Table1[profit/loss])</f>
        <v>2.5290911570622753E-4</v>
      </c>
    </row>
    <row r="722" spans="1:25" x14ac:dyDescent="0.3">
      <c r="A722" t="s">
        <v>13</v>
      </c>
      <c r="B722" t="s">
        <v>17</v>
      </c>
      <c r="C722">
        <v>1185732</v>
      </c>
      <c r="D722" s="9">
        <v>44053</v>
      </c>
      <c r="E722" s="8" t="str">
        <f>TEXT(Table1[[#This Row],[Invoice Date]],"dd-mm-yyyy")</f>
        <v>10-08-2020</v>
      </c>
      <c r="F722" s="1" t="str">
        <f t="shared" si="44"/>
        <v>August</v>
      </c>
      <c r="G722" s="1" t="str">
        <f t="shared" si="45"/>
        <v>2020</v>
      </c>
      <c r="H722" s="1" t="str">
        <f t="shared" si="46"/>
        <v>Monday</v>
      </c>
      <c r="I722" s="1" t="str">
        <f t="shared" si="47"/>
        <v>10</v>
      </c>
      <c r="J722" t="s">
        <v>47</v>
      </c>
      <c r="K722" t="s">
        <v>48</v>
      </c>
      <c r="L722" t="s">
        <v>49</v>
      </c>
      <c r="M722" t="s">
        <v>21</v>
      </c>
      <c r="N722">
        <v>55</v>
      </c>
      <c r="O722">
        <v>750</v>
      </c>
      <c r="P722">
        <v>412500</v>
      </c>
      <c r="Q722">
        <v>144375</v>
      </c>
      <c r="R722">
        <v>0.35</v>
      </c>
      <c r="S722" t="s">
        <v>17</v>
      </c>
      <c r="T722" t="str">
        <f>IF(Table1[[#This Row],[Units Sold]]&gt; 700,"High Units","low Units")</f>
        <v>High Units</v>
      </c>
      <c r="U722">
        <f>SUM(Table1[[#This Row],[Operating Profit]])/SUM(Table1[Operating Profit])*100</f>
        <v>4.3468754262007858E-2</v>
      </c>
      <c r="V722">
        <f>SUM(Table1[[#This Row],[Price per Unit]]*Table1[[#This Row],[Units Sold]])</f>
        <v>41250</v>
      </c>
      <c r="W722">
        <f>SUM(Table1[[#This Row],[Total Sales]]-Table1[[#This Row],[Operating Profit]])</f>
        <v>268125</v>
      </c>
      <c r="X722">
        <f>SUM(Table1[[#This Row],[Total Sales]]-Table1[[#This Row],[Cost]])</f>
        <v>144375</v>
      </c>
      <c r="Y722">
        <f>SUM(Table1[[#This Row],[profit/loss]])/SUM(Table1[profit/loss])</f>
        <v>4.346875426200786E-4</v>
      </c>
    </row>
    <row r="723" spans="1:25" x14ac:dyDescent="0.3">
      <c r="A723" t="s">
        <v>13</v>
      </c>
      <c r="B723" t="s">
        <v>17</v>
      </c>
      <c r="C723">
        <v>1185732</v>
      </c>
      <c r="D723" s="9">
        <v>44054</v>
      </c>
      <c r="E723" s="8" t="str">
        <f>TEXT(Table1[[#This Row],[Invoice Date]],"dd-mm-yyyy")</f>
        <v>11-08-2020</v>
      </c>
      <c r="F723" s="1" t="str">
        <f t="shared" si="44"/>
        <v>August</v>
      </c>
      <c r="G723" s="1" t="str">
        <f t="shared" si="45"/>
        <v>2020</v>
      </c>
      <c r="H723" s="1" t="str">
        <f t="shared" si="46"/>
        <v>Tuesday</v>
      </c>
      <c r="I723" s="1" t="str">
        <f t="shared" si="47"/>
        <v>11</v>
      </c>
      <c r="J723" t="s">
        <v>47</v>
      </c>
      <c r="K723" t="s">
        <v>48</v>
      </c>
      <c r="L723" t="s">
        <v>49</v>
      </c>
      <c r="M723" t="s">
        <v>22</v>
      </c>
      <c r="N723">
        <v>45</v>
      </c>
      <c r="O723">
        <v>850</v>
      </c>
      <c r="P723">
        <v>382500</v>
      </c>
      <c r="Q723">
        <v>191250</v>
      </c>
      <c r="R723">
        <v>0.5</v>
      </c>
      <c r="S723" t="s">
        <v>17</v>
      </c>
      <c r="T723" t="str">
        <f>IF(Table1[[#This Row],[Units Sold]]&gt; 700,"High Units","low Units")</f>
        <v>High Units</v>
      </c>
      <c r="U723">
        <f>SUM(Table1[[#This Row],[Operating Profit]])/SUM(Table1[Operating Profit])*100</f>
        <v>5.7581986165257164E-2</v>
      </c>
      <c r="V723">
        <f>SUM(Table1[[#This Row],[Price per Unit]]*Table1[[#This Row],[Units Sold]])</f>
        <v>38250</v>
      </c>
      <c r="W723">
        <f>SUM(Table1[[#This Row],[Total Sales]]-Table1[[#This Row],[Operating Profit]])</f>
        <v>191250</v>
      </c>
      <c r="X723">
        <f>SUM(Table1[[#This Row],[Total Sales]]-Table1[[#This Row],[Cost]])</f>
        <v>191250</v>
      </c>
      <c r="Y723">
        <f>SUM(Table1[[#This Row],[profit/loss]])/SUM(Table1[profit/loss])</f>
        <v>5.7581986165257165E-4</v>
      </c>
    </row>
    <row r="724" spans="1:25" x14ac:dyDescent="0.3">
      <c r="A724" t="s">
        <v>13</v>
      </c>
      <c r="B724" t="s">
        <v>17</v>
      </c>
      <c r="C724">
        <v>1185732</v>
      </c>
      <c r="D724" s="9">
        <v>44055</v>
      </c>
      <c r="E724" s="8" t="str">
        <f>TEXT(Table1[[#This Row],[Invoice Date]],"dd-mm-yyyy")</f>
        <v>12-08-2020</v>
      </c>
      <c r="F724" s="1" t="str">
        <f t="shared" si="44"/>
        <v>August</v>
      </c>
      <c r="G724" s="1" t="str">
        <f t="shared" si="45"/>
        <v>2020</v>
      </c>
      <c r="H724" s="1" t="str">
        <f t="shared" si="46"/>
        <v>Wednesday</v>
      </c>
      <c r="I724" s="1" t="str">
        <f t="shared" si="47"/>
        <v>12</v>
      </c>
      <c r="J724" t="s">
        <v>47</v>
      </c>
      <c r="K724" t="s">
        <v>48</v>
      </c>
      <c r="L724" t="s">
        <v>49</v>
      </c>
      <c r="M724" t="s">
        <v>16</v>
      </c>
      <c r="N724">
        <v>45</v>
      </c>
      <c r="O724">
        <v>1100</v>
      </c>
      <c r="P724">
        <v>495000</v>
      </c>
      <c r="Q724">
        <v>222750</v>
      </c>
      <c r="R724">
        <v>0.45</v>
      </c>
      <c r="S724" t="s">
        <v>17</v>
      </c>
      <c r="T724" t="str">
        <f>IF(Table1[[#This Row],[Units Sold]]&gt; 700,"High Units","low Units")</f>
        <v>High Units</v>
      </c>
      <c r="U724">
        <f>SUM(Table1[[#This Row],[Operating Profit]])/SUM(Table1[Operating Profit])*100</f>
        <v>6.7066078004240692E-2</v>
      </c>
      <c r="V724">
        <f>SUM(Table1[[#This Row],[Price per Unit]]*Table1[[#This Row],[Units Sold]])</f>
        <v>49500</v>
      </c>
      <c r="W724">
        <f>SUM(Table1[[#This Row],[Total Sales]]-Table1[[#This Row],[Operating Profit]])</f>
        <v>272250</v>
      </c>
      <c r="X724">
        <f>SUM(Table1[[#This Row],[Total Sales]]-Table1[[#This Row],[Cost]])</f>
        <v>222750</v>
      </c>
      <c r="Y724">
        <f>SUM(Table1[[#This Row],[profit/loss]])/SUM(Table1[profit/loss])</f>
        <v>6.7066078004240698E-4</v>
      </c>
    </row>
    <row r="725" spans="1:25" x14ac:dyDescent="0.3">
      <c r="A725" t="s">
        <v>13</v>
      </c>
      <c r="B725" t="s">
        <v>17</v>
      </c>
      <c r="C725">
        <v>1185732</v>
      </c>
      <c r="D725" s="9">
        <v>44056</v>
      </c>
      <c r="E725" s="8" t="str">
        <f>TEXT(Table1[[#This Row],[Invoice Date]],"dd-mm-yyyy")</f>
        <v>13-08-2020</v>
      </c>
      <c r="F725" s="1" t="str">
        <f t="shared" si="44"/>
        <v>August</v>
      </c>
      <c r="G725" s="1" t="str">
        <f t="shared" si="45"/>
        <v>2020</v>
      </c>
      <c r="H725" s="1" t="str">
        <f t="shared" si="46"/>
        <v>Thursday</v>
      </c>
      <c r="I725" s="1" t="str">
        <f t="shared" si="47"/>
        <v>13</v>
      </c>
      <c r="J725" t="s">
        <v>47</v>
      </c>
      <c r="K725" t="s">
        <v>48</v>
      </c>
      <c r="L725" t="s">
        <v>49</v>
      </c>
      <c r="M725" t="s">
        <v>18</v>
      </c>
      <c r="N725">
        <v>45</v>
      </c>
      <c r="O725">
        <v>750</v>
      </c>
      <c r="P725">
        <v>337500</v>
      </c>
      <c r="Q725">
        <v>118125</v>
      </c>
      <c r="R725">
        <v>0.35</v>
      </c>
      <c r="S725" t="s">
        <v>17</v>
      </c>
      <c r="T725" t="str">
        <f>IF(Table1[[#This Row],[Units Sold]]&gt; 700,"High Units","low Units")</f>
        <v>High Units</v>
      </c>
      <c r="U725">
        <f>SUM(Table1[[#This Row],[Operating Profit]])/SUM(Table1[Operating Profit])*100</f>
        <v>3.5565344396188248E-2</v>
      </c>
      <c r="V725">
        <f>SUM(Table1[[#This Row],[Price per Unit]]*Table1[[#This Row],[Units Sold]])</f>
        <v>33750</v>
      </c>
      <c r="W725">
        <f>SUM(Table1[[#This Row],[Total Sales]]-Table1[[#This Row],[Operating Profit]])</f>
        <v>219375</v>
      </c>
      <c r="X725">
        <f>SUM(Table1[[#This Row],[Total Sales]]-Table1[[#This Row],[Cost]])</f>
        <v>118125</v>
      </c>
      <c r="Y725">
        <f>SUM(Table1[[#This Row],[profit/loss]])/SUM(Table1[profit/loss])</f>
        <v>3.5565344396188249E-4</v>
      </c>
    </row>
    <row r="726" spans="1:25" x14ac:dyDescent="0.3">
      <c r="A726" t="s">
        <v>13</v>
      </c>
      <c r="B726" t="s">
        <v>17</v>
      </c>
      <c r="C726">
        <v>1185732</v>
      </c>
      <c r="D726" s="9">
        <v>44057</v>
      </c>
      <c r="E726" s="8" t="str">
        <f>TEXT(Table1[[#This Row],[Invoice Date]],"dd-mm-yyyy")</f>
        <v>14-08-2020</v>
      </c>
      <c r="F726" s="1" t="str">
        <f t="shared" si="44"/>
        <v>August</v>
      </c>
      <c r="G726" s="1" t="str">
        <f t="shared" si="45"/>
        <v>2020</v>
      </c>
      <c r="H726" s="1" t="str">
        <f t="shared" si="46"/>
        <v>Friday</v>
      </c>
      <c r="I726" s="1" t="str">
        <f t="shared" si="47"/>
        <v>14</v>
      </c>
      <c r="J726" t="s">
        <v>47</v>
      </c>
      <c r="K726" t="s">
        <v>48</v>
      </c>
      <c r="L726" t="s">
        <v>49</v>
      </c>
      <c r="M726" t="s">
        <v>19</v>
      </c>
      <c r="N726">
        <v>35</v>
      </c>
      <c r="O726">
        <v>800</v>
      </c>
      <c r="P726">
        <v>280000</v>
      </c>
      <c r="Q726">
        <v>70000</v>
      </c>
      <c r="R726">
        <v>0.25</v>
      </c>
      <c r="S726" t="s">
        <v>17</v>
      </c>
      <c r="T726" t="str">
        <f>IF(Table1[[#This Row],[Units Sold]]&gt; 700,"High Units","low Units")</f>
        <v>High Units</v>
      </c>
      <c r="U726">
        <f>SUM(Table1[[#This Row],[Operating Profit]])/SUM(Table1[Operating Profit])*100</f>
        <v>2.1075759642185631E-2</v>
      </c>
      <c r="V726">
        <f>SUM(Table1[[#This Row],[Price per Unit]]*Table1[[#This Row],[Units Sold]])</f>
        <v>28000</v>
      </c>
      <c r="W726">
        <f>SUM(Table1[[#This Row],[Total Sales]]-Table1[[#This Row],[Operating Profit]])</f>
        <v>210000</v>
      </c>
      <c r="X726">
        <f>SUM(Table1[[#This Row],[Total Sales]]-Table1[[#This Row],[Cost]])</f>
        <v>70000</v>
      </c>
      <c r="Y726">
        <f>SUM(Table1[[#This Row],[profit/loss]])/SUM(Table1[profit/loss])</f>
        <v>2.1075759642185629E-4</v>
      </c>
    </row>
    <row r="727" spans="1:25" x14ac:dyDescent="0.3">
      <c r="A727" t="s">
        <v>29</v>
      </c>
      <c r="B727" t="s">
        <v>17</v>
      </c>
      <c r="C727">
        <v>1185732</v>
      </c>
      <c r="D727" s="9">
        <v>44058</v>
      </c>
      <c r="E727" s="8" t="str">
        <f>TEXT(Table1[[#This Row],[Invoice Date]],"dd-mm-yyyy")</f>
        <v>15-08-2020</v>
      </c>
      <c r="F727" s="1" t="str">
        <f t="shared" si="44"/>
        <v>August</v>
      </c>
      <c r="G727" s="1" t="str">
        <f t="shared" si="45"/>
        <v>2020</v>
      </c>
      <c r="H727" s="1" t="str">
        <f t="shared" si="46"/>
        <v>Saturday</v>
      </c>
      <c r="I727" s="1" t="str">
        <f t="shared" si="47"/>
        <v>15</v>
      </c>
      <c r="J727" t="s">
        <v>47</v>
      </c>
      <c r="K727" t="s">
        <v>48</v>
      </c>
      <c r="L727" t="s">
        <v>49</v>
      </c>
      <c r="M727" t="s">
        <v>20</v>
      </c>
      <c r="N727">
        <v>40</v>
      </c>
      <c r="O727">
        <v>675</v>
      </c>
      <c r="P727">
        <v>270000</v>
      </c>
      <c r="Q727">
        <v>81000</v>
      </c>
      <c r="R727">
        <v>0.3</v>
      </c>
      <c r="S727" t="s">
        <v>17</v>
      </c>
      <c r="T727" t="str">
        <f>IF(Table1[[#This Row],[Units Sold]]&gt; 700,"High Units","low Units")</f>
        <v>low Units</v>
      </c>
      <c r="U727">
        <f>SUM(Table1[[#This Row],[Operating Profit]])/SUM(Table1[Operating Profit])*100</f>
        <v>2.43876647288148E-2</v>
      </c>
      <c r="V727">
        <f>SUM(Table1[[#This Row],[Price per Unit]]*Table1[[#This Row],[Units Sold]])</f>
        <v>27000</v>
      </c>
      <c r="W727">
        <f>SUM(Table1[[#This Row],[Total Sales]]-Table1[[#This Row],[Operating Profit]])</f>
        <v>189000</v>
      </c>
      <c r="X727">
        <f>SUM(Table1[[#This Row],[Total Sales]]-Table1[[#This Row],[Cost]])</f>
        <v>81000</v>
      </c>
      <c r="Y727">
        <f>SUM(Table1[[#This Row],[profit/loss]])/SUM(Table1[profit/loss])</f>
        <v>2.4387664728814799E-4</v>
      </c>
    </row>
    <row r="728" spans="1:25" x14ac:dyDescent="0.3">
      <c r="A728" t="s">
        <v>13</v>
      </c>
      <c r="B728" t="s">
        <v>17</v>
      </c>
      <c r="C728">
        <v>1185732</v>
      </c>
      <c r="D728" s="9">
        <v>44059</v>
      </c>
      <c r="E728" s="8" t="str">
        <f>TEXT(Table1[[#This Row],[Invoice Date]],"dd-mm-yyyy")</f>
        <v>16-08-2020</v>
      </c>
      <c r="F728" s="1" t="str">
        <f t="shared" si="44"/>
        <v>August</v>
      </c>
      <c r="G728" s="1" t="str">
        <f t="shared" si="45"/>
        <v>2020</v>
      </c>
      <c r="H728" s="1" t="str">
        <f t="shared" si="46"/>
        <v>Sunday</v>
      </c>
      <c r="I728" s="1" t="str">
        <f t="shared" si="47"/>
        <v>16</v>
      </c>
      <c r="J728" t="s">
        <v>47</v>
      </c>
      <c r="K728" t="s">
        <v>48</v>
      </c>
      <c r="L728" t="s">
        <v>49</v>
      </c>
      <c r="M728" t="s">
        <v>21</v>
      </c>
      <c r="N728">
        <v>55</v>
      </c>
      <c r="O728">
        <v>750</v>
      </c>
      <c r="P728">
        <v>412500</v>
      </c>
      <c r="Q728">
        <v>144375</v>
      </c>
      <c r="R728">
        <v>0.35</v>
      </c>
      <c r="S728" t="s">
        <v>17</v>
      </c>
      <c r="T728" t="str">
        <f>IF(Table1[[#This Row],[Units Sold]]&gt; 700,"High Units","low Units")</f>
        <v>High Units</v>
      </c>
      <c r="U728">
        <f>SUM(Table1[[#This Row],[Operating Profit]])/SUM(Table1[Operating Profit])*100</f>
        <v>4.3468754262007858E-2</v>
      </c>
      <c r="V728">
        <f>SUM(Table1[[#This Row],[Price per Unit]]*Table1[[#This Row],[Units Sold]])</f>
        <v>41250</v>
      </c>
      <c r="W728">
        <f>SUM(Table1[[#This Row],[Total Sales]]-Table1[[#This Row],[Operating Profit]])</f>
        <v>268125</v>
      </c>
      <c r="X728">
        <f>SUM(Table1[[#This Row],[Total Sales]]-Table1[[#This Row],[Cost]])</f>
        <v>144375</v>
      </c>
      <c r="Y728">
        <f>SUM(Table1[[#This Row],[profit/loss]])/SUM(Table1[profit/loss])</f>
        <v>4.346875426200786E-4</v>
      </c>
    </row>
    <row r="729" spans="1:25" x14ac:dyDescent="0.3">
      <c r="A729" t="s">
        <v>13</v>
      </c>
      <c r="B729" t="s">
        <v>17</v>
      </c>
      <c r="C729">
        <v>1185732</v>
      </c>
      <c r="D729" s="9">
        <v>44060</v>
      </c>
      <c r="E729" s="8" t="str">
        <f>TEXT(Table1[[#This Row],[Invoice Date]],"dd-mm-yyyy")</f>
        <v>17-08-2020</v>
      </c>
      <c r="F729" s="1" t="str">
        <f t="shared" si="44"/>
        <v>August</v>
      </c>
      <c r="G729" s="1" t="str">
        <f t="shared" si="45"/>
        <v>2020</v>
      </c>
      <c r="H729" s="1" t="str">
        <f t="shared" si="46"/>
        <v>Monday</v>
      </c>
      <c r="I729" s="1" t="str">
        <f t="shared" si="47"/>
        <v>17</v>
      </c>
      <c r="J729" t="s">
        <v>47</v>
      </c>
      <c r="K729" t="s">
        <v>48</v>
      </c>
      <c r="L729" t="s">
        <v>49</v>
      </c>
      <c r="M729" t="s">
        <v>22</v>
      </c>
      <c r="N729">
        <v>45</v>
      </c>
      <c r="O729">
        <v>850</v>
      </c>
      <c r="P729">
        <v>382500</v>
      </c>
      <c r="Q729">
        <v>191250</v>
      </c>
      <c r="R729">
        <v>0.5</v>
      </c>
      <c r="S729" t="s">
        <v>17</v>
      </c>
      <c r="T729" t="str">
        <f>IF(Table1[[#This Row],[Units Sold]]&gt; 700,"High Units","low Units")</f>
        <v>High Units</v>
      </c>
      <c r="U729">
        <f>SUM(Table1[[#This Row],[Operating Profit]])/SUM(Table1[Operating Profit])*100</f>
        <v>5.7581986165257164E-2</v>
      </c>
      <c r="V729">
        <f>SUM(Table1[[#This Row],[Price per Unit]]*Table1[[#This Row],[Units Sold]])</f>
        <v>38250</v>
      </c>
      <c r="W729">
        <f>SUM(Table1[[#This Row],[Total Sales]]-Table1[[#This Row],[Operating Profit]])</f>
        <v>191250</v>
      </c>
      <c r="X729">
        <f>SUM(Table1[[#This Row],[Total Sales]]-Table1[[#This Row],[Cost]])</f>
        <v>191250</v>
      </c>
      <c r="Y729">
        <f>SUM(Table1[[#This Row],[profit/loss]])/SUM(Table1[profit/loss])</f>
        <v>5.7581986165257165E-4</v>
      </c>
    </row>
    <row r="730" spans="1:25" x14ac:dyDescent="0.3">
      <c r="A730" t="s">
        <v>13</v>
      </c>
      <c r="B730" t="s">
        <v>17</v>
      </c>
      <c r="C730">
        <v>1185732</v>
      </c>
      <c r="D730" s="9">
        <v>44061</v>
      </c>
      <c r="E730" s="8" t="str">
        <f>TEXT(Table1[[#This Row],[Invoice Date]],"dd-mm-yyyy")</f>
        <v>18-08-2020</v>
      </c>
      <c r="F730" s="1" t="str">
        <f t="shared" si="44"/>
        <v>August</v>
      </c>
      <c r="G730" s="1" t="str">
        <f t="shared" si="45"/>
        <v>2020</v>
      </c>
      <c r="H730" s="1" t="str">
        <f t="shared" si="46"/>
        <v>Tuesday</v>
      </c>
      <c r="I730" s="1" t="str">
        <f t="shared" si="47"/>
        <v>18</v>
      </c>
      <c r="J730" t="s">
        <v>47</v>
      </c>
      <c r="K730" t="s">
        <v>48</v>
      </c>
      <c r="L730" t="s">
        <v>49</v>
      </c>
      <c r="M730" t="s">
        <v>16</v>
      </c>
      <c r="N730">
        <v>45</v>
      </c>
      <c r="O730">
        <v>1070</v>
      </c>
      <c r="P730">
        <v>481500</v>
      </c>
      <c r="Q730">
        <v>216675</v>
      </c>
      <c r="R730">
        <v>0.45</v>
      </c>
      <c r="S730" t="s">
        <v>17</v>
      </c>
      <c r="T730" t="str">
        <f>IF(Table1[[#This Row],[Units Sold]]&gt; 700,"High Units","low Units")</f>
        <v>High Units</v>
      </c>
      <c r="U730">
        <f>SUM(Table1[[#This Row],[Operating Profit]])/SUM(Table1[Operating Profit])*100</f>
        <v>6.5237003149579587E-2</v>
      </c>
      <c r="V730">
        <f>SUM(Table1[[#This Row],[Price per Unit]]*Table1[[#This Row],[Units Sold]])</f>
        <v>48150</v>
      </c>
      <c r="W730">
        <f>SUM(Table1[[#This Row],[Total Sales]]-Table1[[#This Row],[Operating Profit]])</f>
        <v>264825</v>
      </c>
      <c r="X730">
        <f>SUM(Table1[[#This Row],[Total Sales]]-Table1[[#This Row],[Cost]])</f>
        <v>216675</v>
      </c>
      <c r="Y730">
        <f>SUM(Table1[[#This Row],[profit/loss]])/SUM(Table1[profit/loss])</f>
        <v>6.5237003149579587E-4</v>
      </c>
    </row>
    <row r="731" spans="1:25" x14ac:dyDescent="0.3">
      <c r="A731" t="s">
        <v>13</v>
      </c>
      <c r="B731" t="s">
        <v>17</v>
      </c>
      <c r="C731">
        <v>1185732</v>
      </c>
      <c r="D731" s="9">
        <v>44062</v>
      </c>
      <c r="E731" s="8" t="str">
        <f>TEXT(Table1[[#This Row],[Invoice Date]],"dd-mm-yyyy")</f>
        <v>19-08-2020</v>
      </c>
      <c r="F731" s="1" t="str">
        <f t="shared" si="44"/>
        <v>August</v>
      </c>
      <c r="G731" s="1" t="str">
        <f t="shared" si="45"/>
        <v>2020</v>
      </c>
      <c r="H731" s="1" t="str">
        <f t="shared" si="46"/>
        <v>Wednesday</v>
      </c>
      <c r="I731" s="1" t="str">
        <f t="shared" si="47"/>
        <v>19</v>
      </c>
      <c r="J731" t="s">
        <v>47</v>
      </c>
      <c r="K731" t="s">
        <v>48</v>
      </c>
      <c r="L731" t="s">
        <v>49</v>
      </c>
      <c r="M731" t="s">
        <v>18</v>
      </c>
      <c r="N731">
        <v>45</v>
      </c>
      <c r="O731">
        <v>750</v>
      </c>
      <c r="P731">
        <v>337500</v>
      </c>
      <c r="Q731">
        <v>118125</v>
      </c>
      <c r="R731">
        <v>0.35</v>
      </c>
      <c r="S731" t="s">
        <v>17</v>
      </c>
      <c r="T731" t="str">
        <f>IF(Table1[[#This Row],[Units Sold]]&gt; 700,"High Units","low Units")</f>
        <v>High Units</v>
      </c>
      <c r="U731">
        <f>SUM(Table1[[#This Row],[Operating Profit]])/SUM(Table1[Operating Profit])*100</f>
        <v>3.5565344396188248E-2</v>
      </c>
      <c r="V731">
        <f>SUM(Table1[[#This Row],[Price per Unit]]*Table1[[#This Row],[Units Sold]])</f>
        <v>33750</v>
      </c>
      <c r="W731">
        <f>SUM(Table1[[#This Row],[Total Sales]]-Table1[[#This Row],[Operating Profit]])</f>
        <v>219375</v>
      </c>
      <c r="X731">
        <f>SUM(Table1[[#This Row],[Total Sales]]-Table1[[#This Row],[Cost]])</f>
        <v>118125</v>
      </c>
      <c r="Y731">
        <f>SUM(Table1[[#This Row],[profit/loss]])/SUM(Table1[profit/loss])</f>
        <v>3.5565344396188249E-4</v>
      </c>
    </row>
    <row r="732" spans="1:25" x14ac:dyDescent="0.3">
      <c r="A732" t="s">
        <v>13</v>
      </c>
      <c r="B732" t="s">
        <v>17</v>
      </c>
      <c r="C732">
        <v>1185732</v>
      </c>
      <c r="D732" s="9">
        <v>44063</v>
      </c>
      <c r="E732" s="8" t="str">
        <f>TEXT(Table1[[#This Row],[Invoice Date]],"dd-mm-yyyy")</f>
        <v>20-08-2020</v>
      </c>
      <c r="F732" s="1" t="str">
        <f t="shared" si="44"/>
        <v>August</v>
      </c>
      <c r="G732" s="1" t="str">
        <f t="shared" si="45"/>
        <v>2020</v>
      </c>
      <c r="H732" s="1" t="str">
        <f t="shared" si="46"/>
        <v>Thursday</v>
      </c>
      <c r="I732" s="1" t="str">
        <f t="shared" si="47"/>
        <v>20</v>
      </c>
      <c r="J732" t="s">
        <v>47</v>
      </c>
      <c r="K732" t="s">
        <v>48</v>
      </c>
      <c r="L732" t="s">
        <v>49</v>
      </c>
      <c r="M732" t="s">
        <v>19</v>
      </c>
      <c r="N732">
        <v>35</v>
      </c>
      <c r="O732">
        <v>775</v>
      </c>
      <c r="P732">
        <v>271250</v>
      </c>
      <c r="Q732">
        <v>67813</v>
      </c>
      <c r="R732">
        <v>0.25</v>
      </c>
      <c r="S732" t="s">
        <v>17</v>
      </c>
      <c r="T732" t="str">
        <f>IF(Table1[[#This Row],[Units Sold]]&gt; 700,"High Units","low Units")</f>
        <v>High Units</v>
      </c>
      <c r="U732">
        <f>SUM(Table1[[#This Row],[Operating Profit]])/SUM(Table1[Operating Profit])*100</f>
        <v>2.0417292694507629E-2</v>
      </c>
      <c r="V732">
        <f>SUM(Table1[[#This Row],[Price per Unit]]*Table1[[#This Row],[Units Sold]])</f>
        <v>27125</v>
      </c>
      <c r="W732">
        <f>SUM(Table1[[#This Row],[Total Sales]]-Table1[[#This Row],[Operating Profit]])</f>
        <v>203437</v>
      </c>
      <c r="X732">
        <f>SUM(Table1[[#This Row],[Total Sales]]-Table1[[#This Row],[Cost]])</f>
        <v>67813</v>
      </c>
      <c r="Y732">
        <f>SUM(Table1[[#This Row],[profit/loss]])/SUM(Table1[profit/loss])</f>
        <v>2.0417292694507627E-4</v>
      </c>
    </row>
    <row r="733" spans="1:25" x14ac:dyDescent="0.3">
      <c r="A733" t="s">
        <v>13</v>
      </c>
      <c r="B733" t="s">
        <v>17</v>
      </c>
      <c r="C733">
        <v>1185732</v>
      </c>
      <c r="D733" s="9">
        <v>44064</v>
      </c>
      <c r="E733" s="8" t="str">
        <f>TEXT(Table1[[#This Row],[Invoice Date]],"dd-mm-yyyy")</f>
        <v>21-08-2020</v>
      </c>
      <c r="F733" s="1" t="str">
        <f t="shared" si="44"/>
        <v>August</v>
      </c>
      <c r="G733" s="1" t="str">
        <f t="shared" si="45"/>
        <v>2020</v>
      </c>
      <c r="H733" s="1" t="str">
        <f t="shared" si="46"/>
        <v>Friday</v>
      </c>
      <c r="I733" s="1" t="str">
        <f t="shared" si="47"/>
        <v>21</v>
      </c>
      <c r="J733" t="s">
        <v>47</v>
      </c>
      <c r="K733" t="s">
        <v>48</v>
      </c>
      <c r="L733" t="s">
        <v>49</v>
      </c>
      <c r="M733" t="s">
        <v>20</v>
      </c>
      <c r="N733">
        <v>40</v>
      </c>
      <c r="O733">
        <v>625</v>
      </c>
      <c r="P733">
        <v>250000</v>
      </c>
      <c r="Q733">
        <v>75000</v>
      </c>
      <c r="R733">
        <v>0.3</v>
      </c>
      <c r="S733" t="s">
        <v>17</v>
      </c>
      <c r="T733" t="str">
        <f>IF(Table1[[#This Row],[Units Sold]]&gt; 700,"High Units","low Units")</f>
        <v>low Units</v>
      </c>
      <c r="U733">
        <f>SUM(Table1[[#This Row],[Operating Profit]])/SUM(Table1[Operating Profit])*100</f>
        <v>2.2581171045198887E-2</v>
      </c>
      <c r="V733">
        <f>SUM(Table1[[#This Row],[Price per Unit]]*Table1[[#This Row],[Units Sold]])</f>
        <v>25000</v>
      </c>
      <c r="W733">
        <f>SUM(Table1[[#This Row],[Total Sales]]-Table1[[#This Row],[Operating Profit]])</f>
        <v>175000</v>
      </c>
      <c r="X733">
        <f>SUM(Table1[[#This Row],[Total Sales]]-Table1[[#This Row],[Cost]])</f>
        <v>75000</v>
      </c>
      <c r="Y733">
        <f>SUM(Table1[[#This Row],[profit/loss]])/SUM(Table1[profit/loss])</f>
        <v>2.2581171045198888E-4</v>
      </c>
    </row>
    <row r="734" spans="1:25" x14ac:dyDescent="0.3">
      <c r="A734" t="s">
        <v>13</v>
      </c>
      <c r="B734" t="s">
        <v>17</v>
      </c>
      <c r="C734">
        <v>1185732</v>
      </c>
      <c r="D734" s="9">
        <v>44065</v>
      </c>
      <c r="E734" s="8" t="str">
        <f>TEXT(Table1[[#This Row],[Invoice Date]],"dd-mm-yyyy")</f>
        <v>22-08-2020</v>
      </c>
      <c r="F734" s="1" t="str">
        <f t="shared" si="44"/>
        <v>August</v>
      </c>
      <c r="G734" s="1" t="str">
        <f t="shared" si="45"/>
        <v>2020</v>
      </c>
      <c r="H734" s="1" t="str">
        <f t="shared" si="46"/>
        <v>Saturday</v>
      </c>
      <c r="I734" s="1" t="str">
        <f t="shared" si="47"/>
        <v>22</v>
      </c>
      <c r="J734" t="s">
        <v>47</v>
      </c>
      <c r="K734" t="s">
        <v>48</v>
      </c>
      <c r="L734" t="s">
        <v>49</v>
      </c>
      <c r="M734" t="s">
        <v>21</v>
      </c>
      <c r="N734">
        <v>55</v>
      </c>
      <c r="O734">
        <v>675</v>
      </c>
      <c r="P734">
        <v>371250</v>
      </c>
      <c r="Q734">
        <v>129938</v>
      </c>
      <c r="R734">
        <v>0.35</v>
      </c>
      <c r="S734" t="s">
        <v>17</v>
      </c>
      <c r="T734" t="str">
        <f>IF(Table1[[#This Row],[Units Sold]]&gt; 700,"High Units","low Units")</f>
        <v>low Units</v>
      </c>
      <c r="U734">
        <f>SUM(Table1[[#This Row],[Operating Profit]])/SUM(Table1[Operating Profit])*100</f>
        <v>3.9122029376947379E-2</v>
      </c>
      <c r="V734">
        <f>SUM(Table1[[#This Row],[Price per Unit]]*Table1[[#This Row],[Units Sold]])</f>
        <v>37125</v>
      </c>
      <c r="W734">
        <f>SUM(Table1[[#This Row],[Total Sales]]-Table1[[#This Row],[Operating Profit]])</f>
        <v>241312</v>
      </c>
      <c r="X734">
        <f>SUM(Table1[[#This Row],[Total Sales]]-Table1[[#This Row],[Cost]])</f>
        <v>129938</v>
      </c>
      <c r="Y734">
        <f>SUM(Table1[[#This Row],[profit/loss]])/SUM(Table1[profit/loss])</f>
        <v>3.9122029376947377E-4</v>
      </c>
    </row>
    <row r="735" spans="1:25" x14ac:dyDescent="0.3">
      <c r="A735" t="s">
        <v>13</v>
      </c>
      <c r="B735" t="s">
        <v>17</v>
      </c>
      <c r="C735">
        <v>1185732</v>
      </c>
      <c r="D735" s="9">
        <v>44066</v>
      </c>
      <c r="E735" s="8" t="str">
        <f>TEXT(Table1[[#This Row],[Invoice Date]],"dd-mm-yyyy")</f>
        <v>23-08-2020</v>
      </c>
      <c r="F735" s="1" t="str">
        <f t="shared" si="44"/>
        <v>August</v>
      </c>
      <c r="G735" s="1" t="str">
        <f t="shared" si="45"/>
        <v>2020</v>
      </c>
      <c r="H735" s="1" t="str">
        <f t="shared" si="46"/>
        <v>Sunday</v>
      </c>
      <c r="I735" s="1" t="str">
        <f t="shared" si="47"/>
        <v>23</v>
      </c>
      <c r="J735" t="s">
        <v>47</v>
      </c>
      <c r="K735" t="s">
        <v>48</v>
      </c>
      <c r="L735" t="s">
        <v>49</v>
      </c>
      <c r="M735" t="s">
        <v>22</v>
      </c>
      <c r="N735">
        <v>45</v>
      </c>
      <c r="O735">
        <v>775</v>
      </c>
      <c r="P735">
        <v>348750</v>
      </c>
      <c r="Q735">
        <v>174375</v>
      </c>
      <c r="R735">
        <v>0.5</v>
      </c>
      <c r="S735" t="s">
        <v>17</v>
      </c>
      <c r="T735" t="str">
        <f>IF(Table1[[#This Row],[Units Sold]]&gt; 700,"High Units","low Units")</f>
        <v>High Units</v>
      </c>
      <c r="U735">
        <f>SUM(Table1[[#This Row],[Operating Profit]])/SUM(Table1[Operating Profit])*100</f>
        <v>5.2501222680087417E-2</v>
      </c>
      <c r="V735">
        <f>SUM(Table1[[#This Row],[Price per Unit]]*Table1[[#This Row],[Units Sold]])</f>
        <v>34875</v>
      </c>
      <c r="W735">
        <f>SUM(Table1[[#This Row],[Total Sales]]-Table1[[#This Row],[Operating Profit]])</f>
        <v>174375</v>
      </c>
      <c r="X735">
        <f>SUM(Table1[[#This Row],[Total Sales]]-Table1[[#This Row],[Cost]])</f>
        <v>174375</v>
      </c>
      <c r="Y735">
        <f>SUM(Table1[[#This Row],[profit/loss]])/SUM(Table1[profit/loss])</f>
        <v>5.2501222680087414E-4</v>
      </c>
    </row>
    <row r="736" spans="1:25" x14ac:dyDescent="0.3">
      <c r="A736" t="s">
        <v>13</v>
      </c>
      <c r="B736" t="s">
        <v>17</v>
      </c>
      <c r="C736">
        <v>1185732</v>
      </c>
      <c r="D736" s="9">
        <v>43945</v>
      </c>
      <c r="E736" s="8" t="str">
        <f>TEXT(Table1[[#This Row],[Invoice Date]],"dd-mm-yyyy")</f>
        <v>24-04-2020</v>
      </c>
      <c r="F736" s="1" t="str">
        <f t="shared" si="44"/>
        <v>April</v>
      </c>
      <c r="G736" s="1" t="str">
        <f t="shared" si="45"/>
        <v>2020</v>
      </c>
      <c r="H736" s="1" t="str">
        <f t="shared" si="46"/>
        <v>Friday</v>
      </c>
      <c r="I736" s="1" t="str">
        <f t="shared" si="47"/>
        <v>24</v>
      </c>
      <c r="J736" t="s">
        <v>47</v>
      </c>
      <c r="K736" t="s">
        <v>48</v>
      </c>
      <c r="L736" t="s">
        <v>49</v>
      </c>
      <c r="M736" t="s">
        <v>16</v>
      </c>
      <c r="N736">
        <v>45</v>
      </c>
      <c r="O736">
        <v>1025</v>
      </c>
      <c r="P736">
        <v>461250</v>
      </c>
      <c r="Q736">
        <v>207563</v>
      </c>
      <c r="R736">
        <v>0.45</v>
      </c>
      <c r="S736" t="s">
        <v>17</v>
      </c>
      <c r="T736" t="str">
        <f>IF(Table1[[#This Row],[Units Sold]]&gt; 700,"High Units","low Units")</f>
        <v>High Units</v>
      </c>
      <c r="U736">
        <f>SUM(Table1[[#This Row],[Operating Profit]])/SUM(Table1[Operating Profit])*100</f>
        <v>6.2493541408728225E-2</v>
      </c>
      <c r="V736">
        <f>SUM(Table1[[#This Row],[Price per Unit]]*Table1[[#This Row],[Units Sold]])</f>
        <v>46125</v>
      </c>
      <c r="W736">
        <f>SUM(Table1[[#This Row],[Total Sales]]-Table1[[#This Row],[Operating Profit]])</f>
        <v>253687</v>
      </c>
      <c r="X736">
        <f>SUM(Table1[[#This Row],[Total Sales]]-Table1[[#This Row],[Cost]])</f>
        <v>207563</v>
      </c>
      <c r="Y736">
        <f>SUM(Table1[[#This Row],[profit/loss]])/SUM(Table1[profit/loss])</f>
        <v>6.2493541408728222E-4</v>
      </c>
    </row>
    <row r="737" spans="1:25" x14ac:dyDescent="0.3">
      <c r="A737" t="s">
        <v>13</v>
      </c>
      <c r="B737" t="s">
        <v>17</v>
      </c>
      <c r="C737">
        <v>1185732</v>
      </c>
      <c r="D737" s="9">
        <v>43945</v>
      </c>
      <c r="E737" s="8" t="str">
        <f>TEXT(Table1[[#This Row],[Invoice Date]],"dd-mm-yyyy")</f>
        <v>24-04-2020</v>
      </c>
      <c r="F737" s="1" t="str">
        <f t="shared" si="44"/>
        <v>April</v>
      </c>
      <c r="G737" s="1" t="str">
        <f t="shared" si="45"/>
        <v>2020</v>
      </c>
      <c r="H737" s="1" t="str">
        <f t="shared" si="46"/>
        <v>Friday</v>
      </c>
      <c r="I737" s="1" t="str">
        <f t="shared" si="47"/>
        <v>24</v>
      </c>
      <c r="J737" t="s">
        <v>47</v>
      </c>
      <c r="K737" t="s">
        <v>48</v>
      </c>
      <c r="L737" t="s">
        <v>49</v>
      </c>
      <c r="M737" t="s">
        <v>18</v>
      </c>
      <c r="N737">
        <v>45</v>
      </c>
      <c r="O737">
        <v>725</v>
      </c>
      <c r="P737">
        <v>326250</v>
      </c>
      <c r="Q737">
        <v>114188</v>
      </c>
      <c r="R737">
        <v>0.35</v>
      </c>
      <c r="S737" t="s">
        <v>17</v>
      </c>
      <c r="T737" t="str">
        <f>IF(Table1[[#This Row],[Units Sold]]&gt; 700,"High Units","low Units")</f>
        <v>High Units</v>
      </c>
      <c r="U737">
        <f>SUM(Table1[[#This Row],[Operating Profit]])/SUM(Table1[Operating Profit])*100</f>
        <v>3.4379983457455604E-2</v>
      </c>
      <c r="V737">
        <f>SUM(Table1[[#This Row],[Price per Unit]]*Table1[[#This Row],[Units Sold]])</f>
        <v>32625</v>
      </c>
      <c r="W737">
        <f>SUM(Table1[[#This Row],[Total Sales]]-Table1[[#This Row],[Operating Profit]])</f>
        <v>212062</v>
      </c>
      <c r="X737">
        <f>SUM(Table1[[#This Row],[Total Sales]]-Table1[[#This Row],[Cost]])</f>
        <v>114188</v>
      </c>
      <c r="Y737">
        <f>SUM(Table1[[#This Row],[profit/loss]])/SUM(Table1[profit/loss])</f>
        <v>3.4379983457455605E-4</v>
      </c>
    </row>
    <row r="738" spans="1:25" x14ac:dyDescent="0.3">
      <c r="A738" t="s">
        <v>29</v>
      </c>
      <c r="B738" t="s">
        <v>17</v>
      </c>
      <c r="C738">
        <v>1185732</v>
      </c>
      <c r="D738" s="9">
        <v>43945</v>
      </c>
      <c r="E738" s="8" t="str">
        <f>TEXT(Table1[[#This Row],[Invoice Date]],"dd-mm-yyyy")</f>
        <v>24-04-2020</v>
      </c>
      <c r="F738" s="1" t="str">
        <f t="shared" si="44"/>
        <v>April</v>
      </c>
      <c r="G738" s="1" t="str">
        <f t="shared" si="45"/>
        <v>2020</v>
      </c>
      <c r="H738" s="1" t="str">
        <f t="shared" si="46"/>
        <v>Friday</v>
      </c>
      <c r="I738" s="1" t="str">
        <f t="shared" si="47"/>
        <v>24</v>
      </c>
      <c r="J738" t="s">
        <v>47</v>
      </c>
      <c r="K738" t="s">
        <v>48</v>
      </c>
      <c r="L738" t="s">
        <v>49</v>
      </c>
      <c r="M738" t="s">
        <v>19</v>
      </c>
      <c r="N738">
        <v>35</v>
      </c>
      <c r="O738">
        <v>725</v>
      </c>
      <c r="P738">
        <v>253750</v>
      </c>
      <c r="Q738">
        <v>63438</v>
      </c>
      <c r="R738">
        <v>0.25</v>
      </c>
      <c r="S738" t="s">
        <v>17</v>
      </c>
      <c r="T738" t="str">
        <f>IF(Table1[[#This Row],[Units Sold]]&gt; 700,"High Units","low Units")</f>
        <v>High Units</v>
      </c>
      <c r="U738">
        <f>SUM(Table1[[#This Row],[Operating Profit]])/SUM(Table1[Operating Profit])*100</f>
        <v>1.9100057716871028E-2</v>
      </c>
      <c r="V738">
        <f>SUM(Table1[[#This Row],[Price per Unit]]*Table1[[#This Row],[Units Sold]])</f>
        <v>25375</v>
      </c>
      <c r="W738">
        <f>SUM(Table1[[#This Row],[Total Sales]]-Table1[[#This Row],[Operating Profit]])</f>
        <v>190312</v>
      </c>
      <c r="X738">
        <f>SUM(Table1[[#This Row],[Total Sales]]-Table1[[#This Row],[Cost]])</f>
        <v>63438</v>
      </c>
      <c r="Y738">
        <f>SUM(Table1[[#This Row],[profit/loss]])/SUM(Table1[profit/loss])</f>
        <v>1.9100057716871027E-4</v>
      </c>
    </row>
    <row r="739" spans="1:25" x14ac:dyDescent="0.3">
      <c r="A739" t="s">
        <v>29</v>
      </c>
      <c r="B739" t="s">
        <v>17</v>
      </c>
      <c r="C739">
        <v>1185732</v>
      </c>
      <c r="D739" s="9">
        <v>43945</v>
      </c>
      <c r="E739" s="8" t="str">
        <f>TEXT(Table1[[#This Row],[Invoice Date]],"dd-mm-yyyy")</f>
        <v>24-04-2020</v>
      </c>
      <c r="F739" s="1" t="str">
        <f t="shared" si="44"/>
        <v>April</v>
      </c>
      <c r="G739" s="1" t="str">
        <f t="shared" si="45"/>
        <v>2020</v>
      </c>
      <c r="H739" s="1" t="str">
        <f t="shared" si="46"/>
        <v>Friday</v>
      </c>
      <c r="I739" s="1" t="str">
        <f t="shared" si="47"/>
        <v>24</v>
      </c>
      <c r="J739" t="s">
        <v>47</v>
      </c>
      <c r="K739" t="s">
        <v>48</v>
      </c>
      <c r="L739" t="s">
        <v>49</v>
      </c>
      <c r="M739" t="s">
        <v>20</v>
      </c>
      <c r="N739">
        <v>40</v>
      </c>
      <c r="O739">
        <v>650</v>
      </c>
      <c r="P739">
        <v>260000</v>
      </c>
      <c r="Q739">
        <v>78000</v>
      </c>
      <c r="R739">
        <v>0.3</v>
      </c>
      <c r="S739" t="s">
        <v>17</v>
      </c>
      <c r="T739" t="str">
        <f>IF(Table1[[#This Row],[Units Sold]]&gt; 700,"High Units","low Units")</f>
        <v>low Units</v>
      </c>
      <c r="U739">
        <f>SUM(Table1[[#This Row],[Operating Profit]])/SUM(Table1[Operating Profit])*100</f>
        <v>2.3484417887006843E-2</v>
      </c>
      <c r="V739">
        <f>SUM(Table1[[#This Row],[Price per Unit]]*Table1[[#This Row],[Units Sold]])</f>
        <v>26000</v>
      </c>
      <c r="W739">
        <f>SUM(Table1[[#This Row],[Total Sales]]-Table1[[#This Row],[Operating Profit]])</f>
        <v>182000</v>
      </c>
      <c r="X739">
        <f>SUM(Table1[[#This Row],[Total Sales]]-Table1[[#This Row],[Cost]])</f>
        <v>78000</v>
      </c>
      <c r="Y739">
        <f>SUM(Table1[[#This Row],[profit/loss]])/SUM(Table1[profit/loss])</f>
        <v>2.3484417887006842E-4</v>
      </c>
    </row>
    <row r="740" spans="1:25" x14ac:dyDescent="0.3">
      <c r="A740" t="s">
        <v>29</v>
      </c>
      <c r="B740" t="s">
        <v>17</v>
      </c>
      <c r="C740">
        <v>1185732</v>
      </c>
      <c r="D740" s="9">
        <v>43945</v>
      </c>
      <c r="E740" s="8" t="str">
        <f>TEXT(Table1[[#This Row],[Invoice Date]],"dd-mm-yyyy")</f>
        <v>24-04-2020</v>
      </c>
      <c r="F740" s="1" t="str">
        <f t="shared" si="44"/>
        <v>April</v>
      </c>
      <c r="G740" s="1" t="str">
        <f t="shared" si="45"/>
        <v>2020</v>
      </c>
      <c r="H740" s="1" t="str">
        <f t="shared" si="46"/>
        <v>Friday</v>
      </c>
      <c r="I740" s="1" t="str">
        <f t="shared" si="47"/>
        <v>24</v>
      </c>
      <c r="J740" t="s">
        <v>47</v>
      </c>
      <c r="K740" t="s">
        <v>48</v>
      </c>
      <c r="L740" t="s">
        <v>49</v>
      </c>
      <c r="M740" t="s">
        <v>21</v>
      </c>
      <c r="N740">
        <v>55</v>
      </c>
      <c r="O740">
        <v>675</v>
      </c>
      <c r="P740">
        <v>371250</v>
      </c>
      <c r="Q740">
        <v>129938</v>
      </c>
      <c r="R740">
        <v>0.35</v>
      </c>
      <c r="S740" t="s">
        <v>17</v>
      </c>
      <c r="T740" t="str">
        <f>IF(Table1[[#This Row],[Units Sold]]&gt; 700,"High Units","low Units")</f>
        <v>low Units</v>
      </c>
      <c r="U740">
        <f>SUM(Table1[[#This Row],[Operating Profit]])/SUM(Table1[Operating Profit])*100</f>
        <v>3.9122029376947379E-2</v>
      </c>
      <c r="V740">
        <f>SUM(Table1[[#This Row],[Price per Unit]]*Table1[[#This Row],[Units Sold]])</f>
        <v>37125</v>
      </c>
      <c r="W740">
        <f>SUM(Table1[[#This Row],[Total Sales]]-Table1[[#This Row],[Operating Profit]])</f>
        <v>241312</v>
      </c>
      <c r="X740">
        <f>SUM(Table1[[#This Row],[Total Sales]]-Table1[[#This Row],[Cost]])</f>
        <v>129938</v>
      </c>
      <c r="Y740">
        <f>SUM(Table1[[#This Row],[profit/loss]])/SUM(Table1[profit/loss])</f>
        <v>3.9122029376947377E-4</v>
      </c>
    </row>
    <row r="741" spans="1:25" x14ac:dyDescent="0.3">
      <c r="A741" t="s">
        <v>29</v>
      </c>
      <c r="B741" t="s">
        <v>17</v>
      </c>
      <c r="C741">
        <v>1185732</v>
      </c>
      <c r="D741" s="9">
        <v>43945</v>
      </c>
      <c r="E741" s="8" t="str">
        <f>TEXT(Table1[[#This Row],[Invoice Date]],"dd-mm-yyyy")</f>
        <v>24-04-2020</v>
      </c>
      <c r="F741" s="1" t="str">
        <f t="shared" si="44"/>
        <v>April</v>
      </c>
      <c r="G741" s="1" t="str">
        <f t="shared" si="45"/>
        <v>2020</v>
      </c>
      <c r="H741" s="1" t="str">
        <f t="shared" si="46"/>
        <v>Friday</v>
      </c>
      <c r="I741" s="1" t="str">
        <f t="shared" si="47"/>
        <v>24</v>
      </c>
      <c r="J741" t="s">
        <v>47</v>
      </c>
      <c r="K741" t="s">
        <v>48</v>
      </c>
      <c r="L741" t="s">
        <v>49</v>
      </c>
      <c r="M741" t="s">
        <v>22</v>
      </c>
      <c r="N741">
        <v>45</v>
      </c>
      <c r="O741">
        <v>800</v>
      </c>
      <c r="P741">
        <v>360000</v>
      </c>
      <c r="Q741">
        <v>180000</v>
      </c>
      <c r="R741">
        <v>0.5</v>
      </c>
      <c r="S741" t="s">
        <v>17</v>
      </c>
      <c r="T741" t="str">
        <f>IF(Table1[[#This Row],[Units Sold]]&gt; 700,"High Units","low Units")</f>
        <v>High Units</v>
      </c>
      <c r="U741">
        <f>SUM(Table1[[#This Row],[Operating Profit]])/SUM(Table1[Operating Profit])*100</f>
        <v>5.4194810508477333E-2</v>
      </c>
      <c r="V741">
        <f>SUM(Table1[[#This Row],[Price per Unit]]*Table1[[#This Row],[Units Sold]])</f>
        <v>36000</v>
      </c>
      <c r="W741">
        <f>SUM(Table1[[#This Row],[Total Sales]]-Table1[[#This Row],[Operating Profit]])</f>
        <v>180000</v>
      </c>
      <c r="X741">
        <f>SUM(Table1[[#This Row],[Total Sales]]-Table1[[#This Row],[Cost]])</f>
        <v>180000</v>
      </c>
      <c r="Y741">
        <f>SUM(Table1[[#This Row],[profit/loss]])/SUM(Table1[profit/loss])</f>
        <v>5.4194810508477334E-4</v>
      </c>
    </row>
    <row r="742" spans="1:25" x14ac:dyDescent="0.3">
      <c r="A742" t="s">
        <v>29</v>
      </c>
      <c r="B742" t="s">
        <v>17</v>
      </c>
      <c r="C742">
        <v>1185732</v>
      </c>
      <c r="D742" s="9">
        <v>43945</v>
      </c>
      <c r="E742" s="8" t="str">
        <f>TEXT(Table1[[#This Row],[Invoice Date]],"dd-mm-yyyy")</f>
        <v>24-04-2020</v>
      </c>
      <c r="F742" s="1" t="str">
        <f t="shared" si="44"/>
        <v>April</v>
      </c>
      <c r="G742" s="1" t="str">
        <f t="shared" si="45"/>
        <v>2020</v>
      </c>
      <c r="H742" s="1" t="str">
        <f t="shared" si="46"/>
        <v>Friday</v>
      </c>
      <c r="I742" s="1" t="str">
        <f t="shared" si="47"/>
        <v>24</v>
      </c>
      <c r="J742" t="s">
        <v>47</v>
      </c>
      <c r="K742" t="s">
        <v>48</v>
      </c>
      <c r="L742" t="s">
        <v>49</v>
      </c>
      <c r="M742" t="s">
        <v>16</v>
      </c>
      <c r="N742">
        <v>55</v>
      </c>
      <c r="O742">
        <v>1070</v>
      </c>
      <c r="P742">
        <v>588500</v>
      </c>
      <c r="Q742">
        <v>264825</v>
      </c>
      <c r="R742">
        <v>0.45</v>
      </c>
      <c r="S742" t="s">
        <v>17</v>
      </c>
      <c r="T742" t="str">
        <f>IF(Table1[[#This Row],[Units Sold]]&gt; 700,"High Units","low Units")</f>
        <v>High Units</v>
      </c>
      <c r="U742">
        <f>SUM(Table1[[#This Row],[Operating Profit]])/SUM(Table1[Operating Profit])*100</f>
        <v>7.9734114960597277E-2</v>
      </c>
      <c r="V742">
        <f>SUM(Table1[[#This Row],[Price per Unit]]*Table1[[#This Row],[Units Sold]])</f>
        <v>58850</v>
      </c>
      <c r="W742">
        <f>SUM(Table1[[#This Row],[Total Sales]]-Table1[[#This Row],[Operating Profit]])</f>
        <v>323675</v>
      </c>
      <c r="X742">
        <f>SUM(Table1[[#This Row],[Total Sales]]-Table1[[#This Row],[Cost]])</f>
        <v>264825</v>
      </c>
      <c r="Y742">
        <f>SUM(Table1[[#This Row],[profit/loss]])/SUM(Table1[profit/loss])</f>
        <v>7.9734114960597271E-4</v>
      </c>
    </row>
    <row r="743" spans="1:25" x14ac:dyDescent="0.3">
      <c r="A743" t="s">
        <v>29</v>
      </c>
      <c r="B743" t="s">
        <v>17</v>
      </c>
      <c r="C743">
        <v>1185732</v>
      </c>
      <c r="D743" s="9">
        <v>43945</v>
      </c>
      <c r="E743" s="8" t="str">
        <f>TEXT(Table1[[#This Row],[Invoice Date]],"dd-mm-yyyy")</f>
        <v>24-04-2020</v>
      </c>
      <c r="F743" s="1" t="str">
        <f t="shared" si="44"/>
        <v>April</v>
      </c>
      <c r="G743" s="1" t="str">
        <f t="shared" si="45"/>
        <v>2020</v>
      </c>
      <c r="H743" s="1" t="str">
        <f t="shared" si="46"/>
        <v>Friday</v>
      </c>
      <c r="I743" s="1" t="str">
        <f t="shared" si="47"/>
        <v>24</v>
      </c>
      <c r="J743" t="s">
        <v>47</v>
      </c>
      <c r="K743" t="s">
        <v>48</v>
      </c>
      <c r="L743" t="s">
        <v>49</v>
      </c>
      <c r="M743" t="s">
        <v>18</v>
      </c>
      <c r="N743">
        <v>55</v>
      </c>
      <c r="O743">
        <v>775</v>
      </c>
      <c r="P743">
        <v>426250</v>
      </c>
      <c r="Q743">
        <v>149188</v>
      </c>
      <c r="R743">
        <v>0.35</v>
      </c>
      <c r="S743" t="s">
        <v>17</v>
      </c>
      <c r="T743" t="str">
        <f>IF(Table1[[#This Row],[Units Sold]]&gt; 700,"High Units","low Units")</f>
        <v>High Units</v>
      </c>
      <c r="U743">
        <f>SUM(Table1[[#This Row],[Operating Profit]])/SUM(Table1[Operating Profit])*100</f>
        <v>4.4917863278548423E-2</v>
      </c>
      <c r="V743">
        <f>SUM(Table1[[#This Row],[Price per Unit]]*Table1[[#This Row],[Units Sold]])</f>
        <v>42625</v>
      </c>
      <c r="W743">
        <f>SUM(Table1[[#This Row],[Total Sales]]-Table1[[#This Row],[Operating Profit]])</f>
        <v>277062</v>
      </c>
      <c r="X743">
        <f>SUM(Table1[[#This Row],[Total Sales]]-Table1[[#This Row],[Cost]])</f>
        <v>149188</v>
      </c>
      <c r="Y743">
        <f>SUM(Table1[[#This Row],[profit/loss]])/SUM(Table1[profit/loss])</f>
        <v>4.4917863278548422E-4</v>
      </c>
    </row>
    <row r="744" spans="1:25" x14ac:dyDescent="0.3">
      <c r="A744" t="s">
        <v>29</v>
      </c>
      <c r="B744" t="s">
        <v>17</v>
      </c>
      <c r="C744">
        <v>1185732</v>
      </c>
      <c r="D744" s="9">
        <v>43945</v>
      </c>
      <c r="E744" s="8" t="str">
        <f>TEXT(Table1[[#This Row],[Invoice Date]],"dd-mm-yyyy")</f>
        <v>24-04-2020</v>
      </c>
      <c r="F744" s="1" t="str">
        <f t="shared" si="44"/>
        <v>April</v>
      </c>
      <c r="G744" s="1" t="str">
        <f t="shared" si="45"/>
        <v>2020</v>
      </c>
      <c r="H744" s="1" t="str">
        <f t="shared" si="46"/>
        <v>Friday</v>
      </c>
      <c r="I744" s="1" t="str">
        <f t="shared" si="47"/>
        <v>24</v>
      </c>
      <c r="J744" t="s">
        <v>47</v>
      </c>
      <c r="K744" t="s">
        <v>48</v>
      </c>
      <c r="L744" t="s">
        <v>49</v>
      </c>
      <c r="M744" t="s">
        <v>19</v>
      </c>
      <c r="N744">
        <v>50</v>
      </c>
      <c r="O744">
        <v>750</v>
      </c>
      <c r="P744">
        <v>375000</v>
      </c>
      <c r="Q744">
        <v>93750</v>
      </c>
      <c r="R744">
        <v>0.25</v>
      </c>
      <c r="S744" t="s">
        <v>17</v>
      </c>
      <c r="T744" t="str">
        <f>IF(Table1[[#This Row],[Units Sold]]&gt; 700,"High Units","low Units")</f>
        <v>High Units</v>
      </c>
      <c r="U744">
        <f>SUM(Table1[[#This Row],[Operating Profit]])/SUM(Table1[Operating Profit])*100</f>
        <v>2.8226463806498611E-2</v>
      </c>
      <c r="V744">
        <f>SUM(Table1[[#This Row],[Price per Unit]]*Table1[[#This Row],[Units Sold]])</f>
        <v>37500</v>
      </c>
      <c r="W744">
        <f>SUM(Table1[[#This Row],[Total Sales]]-Table1[[#This Row],[Operating Profit]])</f>
        <v>281250</v>
      </c>
      <c r="X744">
        <f>SUM(Table1[[#This Row],[Total Sales]]-Table1[[#This Row],[Cost]])</f>
        <v>93750</v>
      </c>
      <c r="Y744">
        <f>SUM(Table1[[#This Row],[profit/loss]])/SUM(Table1[profit/loss])</f>
        <v>2.8226463806498611E-4</v>
      </c>
    </row>
    <row r="745" spans="1:25" x14ac:dyDescent="0.3">
      <c r="A745" t="s">
        <v>29</v>
      </c>
      <c r="B745" t="s">
        <v>17</v>
      </c>
      <c r="C745">
        <v>1185732</v>
      </c>
      <c r="D745" s="9">
        <v>43945</v>
      </c>
      <c r="E745" s="8" t="str">
        <f>TEXT(Table1[[#This Row],[Invoice Date]],"dd-mm-yyyy")</f>
        <v>24-04-2020</v>
      </c>
      <c r="F745" s="1" t="str">
        <f t="shared" si="44"/>
        <v>April</v>
      </c>
      <c r="G745" s="1" t="str">
        <f t="shared" si="45"/>
        <v>2020</v>
      </c>
      <c r="H745" s="1" t="str">
        <f t="shared" si="46"/>
        <v>Friday</v>
      </c>
      <c r="I745" s="1" t="str">
        <f t="shared" si="47"/>
        <v>24</v>
      </c>
      <c r="J745" t="s">
        <v>47</v>
      </c>
      <c r="K745" t="s">
        <v>48</v>
      </c>
      <c r="L745" t="s">
        <v>49</v>
      </c>
      <c r="M745" t="s">
        <v>20</v>
      </c>
      <c r="N745">
        <v>50</v>
      </c>
      <c r="O745">
        <v>700</v>
      </c>
      <c r="P745">
        <v>350000</v>
      </c>
      <c r="Q745">
        <v>105000</v>
      </c>
      <c r="R745">
        <v>0.3</v>
      </c>
      <c r="S745" t="s">
        <v>17</v>
      </c>
      <c r="T745" t="str">
        <f>IF(Table1[[#This Row],[Units Sold]]&gt; 700,"High Units","low Units")</f>
        <v>low Units</v>
      </c>
      <c r="U745">
        <f>SUM(Table1[[#This Row],[Operating Profit]])/SUM(Table1[Operating Profit])*100</f>
        <v>3.1613639463278442E-2</v>
      </c>
      <c r="V745">
        <f>SUM(Table1[[#This Row],[Price per Unit]]*Table1[[#This Row],[Units Sold]])</f>
        <v>35000</v>
      </c>
      <c r="W745">
        <f>SUM(Table1[[#This Row],[Total Sales]]-Table1[[#This Row],[Operating Profit]])</f>
        <v>245000</v>
      </c>
      <c r="X745">
        <f>SUM(Table1[[#This Row],[Total Sales]]-Table1[[#This Row],[Cost]])</f>
        <v>105000</v>
      </c>
      <c r="Y745">
        <f>SUM(Table1[[#This Row],[profit/loss]])/SUM(Table1[profit/loss])</f>
        <v>3.1613639463278441E-4</v>
      </c>
    </row>
    <row r="746" spans="1:25" x14ac:dyDescent="0.3">
      <c r="A746" t="s">
        <v>29</v>
      </c>
      <c r="B746" t="s">
        <v>17</v>
      </c>
      <c r="C746">
        <v>1185732</v>
      </c>
      <c r="D746" s="9">
        <v>43945</v>
      </c>
      <c r="E746" s="8" t="str">
        <f>TEXT(Table1[[#This Row],[Invoice Date]],"dd-mm-yyyy")</f>
        <v>24-04-2020</v>
      </c>
      <c r="F746" s="1" t="str">
        <f t="shared" si="44"/>
        <v>April</v>
      </c>
      <c r="G746" s="1" t="str">
        <f t="shared" si="45"/>
        <v>2020</v>
      </c>
      <c r="H746" s="1" t="str">
        <f t="shared" si="46"/>
        <v>Friday</v>
      </c>
      <c r="I746" s="1" t="str">
        <f t="shared" si="47"/>
        <v>24</v>
      </c>
      <c r="J746" t="s">
        <v>47</v>
      </c>
      <c r="K746" t="s">
        <v>48</v>
      </c>
      <c r="L746" t="s">
        <v>49</v>
      </c>
      <c r="M746" t="s">
        <v>21</v>
      </c>
      <c r="N746">
        <v>60</v>
      </c>
      <c r="O746">
        <v>725</v>
      </c>
      <c r="P746">
        <v>435000</v>
      </c>
      <c r="Q746">
        <v>152250</v>
      </c>
      <c r="R746">
        <v>0.35</v>
      </c>
      <c r="S746" t="s">
        <v>17</v>
      </c>
      <c r="T746" t="str">
        <f>IF(Table1[[#This Row],[Units Sold]]&gt; 700,"High Units","low Units")</f>
        <v>High Units</v>
      </c>
      <c r="U746">
        <f>SUM(Table1[[#This Row],[Operating Profit]])/SUM(Table1[Operating Profit])*100</f>
        <v>4.5839777221753739E-2</v>
      </c>
      <c r="V746">
        <f>SUM(Table1[[#This Row],[Price per Unit]]*Table1[[#This Row],[Units Sold]])</f>
        <v>43500</v>
      </c>
      <c r="W746">
        <f>SUM(Table1[[#This Row],[Total Sales]]-Table1[[#This Row],[Operating Profit]])</f>
        <v>282750</v>
      </c>
      <c r="X746">
        <f>SUM(Table1[[#This Row],[Total Sales]]-Table1[[#This Row],[Cost]])</f>
        <v>152250</v>
      </c>
      <c r="Y746">
        <f>SUM(Table1[[#This Row],[profit/loss]])/SUM(Table1[profit/loss])</f>
        <v>4.583977722175374E-4</v>
      </c>
    </row>
    <row r="747" spans="1:25" x14ac:dyDescent="0.3">
      <c r="A747" t="s">
        <v>29</v>
      </c>
      <c r="B747" t="s">
        <v>17</v>
      </c>
      <c r="C747">
        <v>1185732</v>
      </c>
      <c r="D747" s="9">
        <v>43945</v>
      </c>
      <c r="E747" s="8" t="str">
        <f>TEXT(Table1[[#This Row],[Invoice Date]],"dd-mm-yyyy")</f>
        <v>24-04-2020</v>
      </c>
      <c r="F747" s="1" t="str">
        <f t="shared" si="44"/>
        <v>April</v>
      </c>
      <c r="G747" s="1" t="str">
        <f t="shared" si="45"/>
        <v>2020</v>
      </c>
      <c r="H747" s="1" t="str">
        <f t="shared" si="46"/>
        <v>Friday</v>
      </c>
      <c r="I747" s="1" t="str">
        <f t="shared" si="47"/>
        <v>24</v>
      </c>
      <c r="J747" t="s">
        <v>47</v>
      </c>
      <c r="K747" t="s">
        <v>48</v>
      </c>
      <c r="L747" t="s">
        <v>49</v>
      </c>
      <c r="M747" t="s">
        <v>22</v>
      </c>
      <c r="N747">
        <v>65</v>
      </c>
      <c r="O747">
        <v>825</v>
      </c>
      <c r="P747">
        <v>536250</v>
      </c>
      <c r="Q747">
        <v>268125</v>
      </c>
      <c r="R747">
        <v>0.5</v>
      </c>
      <c r="S747" t="s">
        <v>17</v>
      </c>
      <c r="T747" t="str">
        <f>IF(Table1[[#This Row],[Units Sold]]&gt; 700,"High Units","low Units")</f>
        <v>High Units</v>
      </c>
      <c r="U747">
        <f>SUM(Table1[[#This Row],[Operating Profit]])/SUM(Table1[Operating Profit])*100</f>
        <v>8.0727686486586028E-2</v>
      </c>
      <c r="V747">
        <f>SUM(Table1[[#This Row],[Price per Unit]]*Table1[[#This Row],[Units Sold]])</f>
        <v>53625</v>
      </c>
      <c r="W747">
        <f>SUM(Table1[[#This Row],[Total Sales]]-Table1[[#This Row],[Operating Profit]])</f>
        <v>268125</v>
      </c>
      <c r="X747">
        <f>SUM(Table1[[#This Row],[Total Sales]]-Table1[[#This Row],[Cost]])</f>
        <v>268125</v>
      </c>
      <c r="Y747">
        <f>SUM(Table1[[#This Row],[profit/loss]])/SUM(Table1[profit/loss])</f>
        <v>8.0727686486586024E-4</v>
      </c>
    </row>
    <row r="748" spans="1:25" x14ac:dyDescent="0.3">
      <c r="A748" t="s">
        <v>29</v>
      </c>
      <c r="B748" t="s">
        <v>17</v>
      </c>
      <c r="C748">
        <v>1185732</v>
      </c>
      <c r="D748" s="9">
        <v>43945</v>
      </c>
      <c r="E748" s="8" t="str">
        <f>TEXT(Table1[[#This Row],[Invoice Date]],"dd-mm-yyyy")</f>
        <v>24-04-2020</v>
      </c>
      <c r="F748" s="1" t="str">
        <f t="shared" si="44"/>
        <v>April</v>
      </c>
      <c r="G748" s="1" t="str">
        <f t="shared" si="45"/>
        <v>2020</v>
      </c>
      <c r="H748" s="1" t="str">
        <f t="shared" si="46"/>
        <v>Friday</v>
      </c>
      <c r="I748" s="1" t="str">
        <f t="shared" si="47"/>
        <v>24</v>
      </c>
      <c r="J748" t="s">
        <v>47</v>
      </c>
      <c r="K748" t="s">
        <v>48</v>
      </c>
      <c r="L748" t="s">
        <v>49</v>
      </c>
      <c r="M748" t="s">
        <v>16</v>
      </c>
      <c r="N748">
        <v>60</v>
      </c>
      <c r="O748">
        <v>1075</v>
      </c>
      <c r="P748">
        <v>645000</v>
      </c>
      <c r="Q748">
        <v>290250</v>
      </c>
      <c r="R748">
        <v>0.45</v>
      </c>
      <c r="S748" t="s">
        <v>17</v>
      </c>
      <c r="T748" t="str">
        <f>IF(Table1[[#This Row],[Units Sold]]&gt; 700,"High Units","low Units")</f>
        <v>High Units</v>
      </c>
      <c r="U748">
        <f>SUM(Table1[[#This Row],[Operating Profit]])/SUM(Table1[Operating Profit])*100</f>
        <v>8.7389131944919693E-2</v>
      </c>
      <c r="V748">
        <f>SUM(Table1[[#This Row],[Price per Unit]]*Table1[[#This Row],[Units Sold]])</f>
        <v>64500</v>
      </c>
      <c r="W748">
        <f>SUM(Table1[[#This Row],[Total Sales]]-Table1[[#This Row],[Operating Profit]])</f>
        <v>354750</v>
      </c>
      <c r="X748">
        <f>SUM(Table1[[#This Row],[Total Sales]]-Table1[[#This Row],[Cost]])</f>
        <v>290250</v>
      </c>
      <c r="Y748">
        <f>SUM(Table1[[#This Row],[profit/loss]])/SUM(Table1[profit/loss])</f>
        <v>8.7389131944919693E-4</v>
      </c>
    </row>
    <row r="749" spans="1:25" x14ac:dyDescent="0.3">
      <c r="A749" t="s">
        <v>29</v>
      </c>
      <c r="B749" t="s">
        <v>17</v>
      </c>
      <c r="C749">
        <v>1185732</v>
      </c>
      <c r="D749" s="9">
        <v>43945</v>
      </c>
      <c r="E749" s="8" t="str">
        <f>TEXT(Table1[[#This Row],[Invoice Date]],"dd-mm-yyyy")</f>
        <v>24-04-2020</v>
      </c>
      <c r="F749" s="1" t="str">
        <f t="shared" si="44"/>
        <v>April</v>
      </c>
      <c r="G749" s="1" t="str">
        <f t="shared" si="45"/>
        <v>2020</v>
      </c>
      <c r="H749" s="1" t="str">
        <f t="shared" si="46"/>
        <v>Friday</v>
      </c>
      <c r="I749" s="1" t="str">
        <f t="shared" si="47"/>
        <v>24</v>
      </c>
      <c r="J749" t="s">
        <v>47</v>
      </c>
      <c r="K749" t="s">
        <v>48</v>
      </c>
      <c r="L749" t="s">
        <v>49</v>
      </c>
      <c r="M749" t="s">
        <v>18</v>
      </c>
      <c r="N749">
        <v>55</v>
      </c>
      <c r="O749">
        <v>825</v>
      </c>
      <c r="P749">
        <v>453750</v>
      </c>
      <c r="Q749">
        <v>158813</v>
      </c>
      <c r="R749">
        <v>0.35</v>
      </c>
      <c r="S749" t="s">
        <v>17</v>
      </c>
      <c r="T749" t="str">
        <f>IF(Table1[[#This Row],[Units Sold]]&gt; 700,"High Units","low Units")</f>
        <v>High Units</v>
      </c>
      <c r="U749">
        <f>SUM(Table1[[#This Row],[Operating Profit]])/SUM(Table1[Operating Profit])*100</f>
        <v>4.7815780229348945E-2</v>
      </c>
      <c r="V749">
        <f>SUM(Table1[[#This Row],[Price per Unit]]*Table1[[#This Row],[Units Sold]])</f>
        <v>45375</v>
      </c>
      <c r="W749">
        <f>SUM(Table1[[#This Row],[Total Sales]]-Table1[[#This Row],[Operating Profit]])</f>
        <v>294937</v>
      </c>
      <c r="X749">
        <f>SUM(Table1[[#This Row],[Total Sales]]-Table1[[#This Row],[Cost]])</f>
        <v>158813</v>
      </c>
      <c r="Y749">
        <f>SUM(Table1[[#This Row],[profit/loss]])/SUM(Table1[profit/loss])</f>
        <v>4.7815780229348945E-4</v>
      </c>
    </row>
    <row r="750" spans="1:25" x14ac:dyDescent="0.3">
      <c r="A750" t="s">
        <v>29</v>
      </c>
      <c r="B750" t="s">
        <v>17</v>
      </c>
      <c r="C750">
        <v>1185732</v>
      </c>
      <c r="D750" s="9">
        <v>44081</v>
      </c>
      <c r="E750" s="8" t="str">
        <f>TEXT(Table1[[#This Row],[Invoice Date]],"dd-mm-yyyy")</f>
        <v>07-09-2020</v>
      </c>
      <c r="F750" s="1" t="str">
        <f t="shared" si="44"/>
        <v>September</v>
      </c>
      <c r="G750" s="1" t="str">
        <f t="shared" si="45"/>
        <v>2020</v>
      </c>
      <c r="H750" s="1" t="str">
        <f t="shared" si="46"/>
        <v>Monday</v>
      </c>
      <c r="I750" s="1" t="str">
        <f t="shared" si="47"/>
        <v>07</v>
      </c>
      <c r="J750" t="s">
        <v>47</v>
      </c>
      <c r="K750" t="s">
        <v>48</v>
      </c>
      <c r="L750" t="s">
        <v>49</v>
      </c>
      <c r="M750" t="s">
        <v>19</v>
      </c>
      <c r="N750">
        <v>50</v>
      </c>
      <c r="O750">
        <v>800</v>
      </c>
      <c r="P750">
        <v>400000</v>
      </c>
      <c r="Q750">
        <v>100000</v>
      </c>
      <c r="R750">
        <v>0.25</v>
      </c>
      <c r="S750" t="s">
        <v>17</v>
      </c>
      <c r="T750" t="str">
        <f>IF(Table1[[#This Row],[Units Sold]]&gt; 700,"High Units","low Units")</f>
        <v>High Units</v>
      </c>
      <c r="U750">
        <f>SUM(Table1[[#This Row],[Operating Profit]])/SUM(Table1[Operating Profit])*100</f>
        <v>3.0108228060265183E-2</v>
      </c>
      <c r="V750">
        <f>SUM(Table1[[#This Row],[Price per Unit]]*Table1[[#This Row],[Units Sold]])</f>
        <v>40000</v>
      </c>
      <c r="W750">
        <f>SUM(Table1[[#This Row],[Total Sales]]-Table1[[#This Row],[Operating Profit]])</f>
        <v>300000</v>
      </c>
      <c r="X750">
        <f>SUM(Table1[[#This Row],[Total Sales]]-Table1[[#This Row],[Cost]])</f>
        <v>100000</v>
      </c>
      <c r="Y750">
        <f>SUM(Table1[[#This Row],[profit/loss]])/SUM(Table1[profit/loss])</f>
        <v>3.0108228060265183E-4</v>
      </c>
    </row>
    <row r="751" spans="1:25" x14ac:dyDescent="0.3">
      <c r="A751" t="s">
        <v>29</v>
      </c>
      <c r="B751" t="s">
        <v>17</v>
      </c>
      <c r="C751">
        <v>1185732</v>
      </c>
      <c r="D751" s="9">
        <v>44082</v>
      </c>
      <c r="E751" s="8" t="str">
        <f>TEXT(Table1[[#This Row],[Invoice Date]],"dd-mm-yyyy")</f>
        <v>08-09-2020</v>
      </c>
      <c r="F751" s="1" t="str">
        <f t="shared" si="44"/>
        <v>September</v>
      </c>
      <c r="G751" s="1" t="str">
        <f t="shared" si="45"/>
        <v>2020</v>
      </c>
      <c r="H751" s="1" t="str">
        <f t="shared" si="46"/>
        <v>Tuesday</v>
      </c>
      <c r="I751" s="1" t="str">
        <f t="shared" si="47"/>
        <v>08</v>
      </c>
      <c r="J751" t="s">
        <v>47</v>
      </c>
      <c r="K751" t="s">
        <v>48</v>
      </c>
      <c r="L751" t="s">
        <v>49</v>
      </c>
      <c r="M751" t="s">
        <v>20</v>
      </c>
      <c r="N751">
        <v>50</v>
      </c>
      <c r="O751">
        <v>775</v>
      </c>
      <c r="P751">
        <v>387500</v>
      </c>
      <c r="Q751">
        <v>116250</v>
      </c>
      <c r="R751">
        <v>0.3</v>
      </c>
      <c r="S751" t="s">
        <v>17</v>
      </c>
      <c r="T751" t="str">
        <f>IF(Table1[[#This Row],[Units Sold]]&gt; 700,"High Units","low Units")</f>
        <v>High Units</v>
      </c>
      <c r="U751">
        <f>SUM(Table1[[#This Row],[Operating Profit]])/SUM(Table1[Operating Profit])*100</f>
        <v>3.500081512005828E-2</v>
      </c>
      <c r="V751">
        <f>SUM(Table1[[#This Row],[Price per Unit]]*Table1[[#This Row],[Units Sold]])</f>
        <v>38750</v>
      </c>
      <c r="W751">
        <f>SUM(Table1[[#This Row],[Total Sales]]-Table1[[#This Row],[Operating Profit]])</f>
        <v>271250</v>
      </c>
      <c r="X751">
        <f>SUM(Table1[[#This Row],[Total Sales]]-Table1[[#This Row],[Cost]])</f>
        <v>116250</v>
      </c>
      <c r="Y751">
        <f>SUM(Table1[[#This Row],[profit/loss]])/SUM(Table1[profit/loss])</f>
        <v>3.5000815120058278E-4</v>
      </c>
    </row>
    <row r="752" spans="1:25" x14ac:dyDescent="0.3">
      <c r="A752" t="s">
        <v>29</v>
      </c>
      <c r="B752" t="s">
        <v>17</v>
      </c>
      <c r="C752">
        <v>1185732</v>
      </c>
      <c r="D752" s="9">
        <v>44083</v>
      </c>
      <c r="E752" s="8" t="str">
        <f>TEXT(Table1[[#This Row],[Invoice Date]],"dd-mm-yyyy")</f>
        <v>09-09-2020</v>
      </c>
      <c r="F752" s="1" t="str">
        <f t="shared" si="44"/>
        <v>September</v>
      </c>
      <c r="G752" s="1" t="str">
        <f t="shared" si="45"/>
        <v>2020</v>
      </c>
      <c r="H752" s="1" t="str">
        <f t="shared" si="46"/>
        <v>Wednesday</v>
      </c>
      <c r="I752" s="1" t="str">
        <f t="shared" si="47"/>
        <v>09</v>
      </c>
      <c r="J752" t="s">
        <v>47</v>
      </c>
      <c r="K752" t="s">
        <v>48</v>
      </c>
      <c r="L752" t="s">
        <v>49</v>
      </c>
      <c r="M752" t="s">
        <v>21</v>
      </c>
      <c r="N752">
        <v>65</v>
      </c>
      <c r="O752">
        <v>775</v>
      </c>
      <c r="P752">
        <v>503750</v>
      </c>
      <c r="Q752">
        <v>176313</v>
      </c>
      <c r="R752">
        <v>0.35</v>
      </c>
      <c r="S752" t="s">
        <v>17</v>
      </c>
      <c r="T752" t="str">
        <f>IF(Table1[[#This Row],[Units Sold]]&gt; 700,"High Units","low Units")</f>
        <v>High Units</v>
      </c>
      <c r="U752">
        <f>SUM(Table1[[#This Row],[Operating Profit]])/SUM(Table1[Operating Profit])*100</f>
        <v>5.3084720139895347E-2</v>
      </c>
      <c r="V752">
        <f>SUM(Table1[[#This Row],[Price per Unit]]*Table1[[#This Row],[Units Sold]])</f>
        <v>50375</v>
      </c>
      <c r="W752">
        <f>SUM(Table1[[#This Row],[Total Sales]]-Table1[[#This Row],[Operating Profit]])</f>
        <v>327437</v>
      </c>
      <c r="X752">
        <f>SUM(Table1[[#This Row],[Total Sales]]-Table1[[#This Row],[Cost]])</f>
        <v>176313</v>
      </c>
      <c r="Y752">
        <f>SUM(Table1[[#This Row],[profit/loss]])/SUM(Table1[profit/loss])</f>
        <v>5.3084720139895349E-4</v>
      </c>
    </row>
    <row r="753" spans="1:25" x14ac:dyDescent="0.3">
      <c r="A753" t="s">
        <v>29</v>
      </c>
      <c r="B753" t="s">
        <v>17</v>
      </c>
      <c r="C753">
        <v>1185732</v>
      </c>
      <c r="D753" s="9">
        <v>44084</v>
      </c>
      <c r="E753" s="8" t="str">
        <f>TEXT(Table1[[#This Row],[Invoice Date]],"dd-mm-yyyy")</f>
        <v>10-09-2020</v>
      </c>
      <c r="F753" s="1" t="str">
        <f t="shared" si="44"/>
        <v>September</v>
      </c>
      <c r="G753" s="1" t="str">
        <f t="shared" si="45"/>
        <v>2020</v>
      </c>
      <c r="H753" s="1" t="str">
        <f t="shared" si="46"/>
        <v>Thursday</v>
      </c>
      <c r="I753" s="1" t="str">
        <f t="shared" si="47"/>
        <v>10</v>
      </c>
      <c r="J753" t="s">
        <v>47</v>
      </c>
      <c r="K753" t="s">
        <v>48</v>
      </c>
      <c r="L753" t="s">
        <v>49</v>
      </c>
      <c r="M753" t="s">
        <v>22</v>
      </c>
      <c r="N753">
        <v>70</v>
      </c>
      <c r="O753">
        <v>925</v>
      </c>
      <c r="P753">
        <v>647500</v>
      </c>
      <c r="Q753">
        <v>323750</v>
      </c>
      <c r="R753">
        <v>0.5</v>
      </c>
      <c r="S753" t="s">
        <v>17</v>
      </c>
      <c r="T753" t="str">
        <f>IF(Table1[[#This Row],[Units Sold]]&gt; 700,"High Units","low Units")</f>
        <v>High Units</v>
      </c>
      <c r="U753">
        <f>SUM(Table1[[#This Row],[Operating Profit]])/SUM(Table1[Operating Profit])*100</f>
        <v>9.7475388345108521E-2</v>
      </c>
      <c r="V753">
        <f>SUM(Table1[[#This Row],[Price per Unit]]*Table1[[#This Row],[Units Sold]])</f>
        <v>64750</v>
      </c>
      <c r="W753">
        <f>SUM(Table1[[#This Row],[Total Sales]]-Table1[[#This Row],[Operating Profit]])</f>
        <v>323750</v>
      </c>
      <c r="X753">
        <f>SUM(Table1[[#This Row],[Total Sales]]-Table1[[#This Row],[Cost]])</f>
        <v>323750</v>
      </c>
      <c r="Y753">
        <f>SUM(Table1[[#This Row],[profit/loss]])/SUM(Table1[profit/loss])</f>
        <v>9.7475388345108526E-4</v>
      </c>
    </row>
    <row r="754" spans="1:25" x14ac:dyDescent="0.3">
      <c r="A754" t="s">
        <v>29</v>
      </c>
      <c r="B754" t="s">
        <v>17</v>
      </c>
      <c r="C754">
        <v>1185732</v>
      </c>
      <c r="D754" s="9">
        <v>44085</v>
      </c>
      <c r="E754" s="8" t="str">
        <f>TEXT(Table1[[#This Row],[Invoice Date]],"dd-mm-yyyy")</f>
        <v>11-09-2020</v>
      </c>
      <c r="F754" s="1" t="str">
        <f t="shared" si="44"/>
        <v>September</v>
      </c>
      <c r="G754" s="1" t="str">
        <f t="shared" si="45"/>
        <v>2020</v>
      </c>
      <c r="H754" s="1" t="str">
        <f t="shared" si="46"/>
        <v>Friday</v>
      </c>
      <c r="I754" s="1" t="str">
        <f t="shared" si="47"/>
        <v>11</v>
      </c>
      <c r="J754" t="s">
        <v>47</v>
      </c>
      <c r="K754" t="s">
        <v>48</v>
      </c>
      <c r="L754" t="s">
        <v>49</v>
      </c>
      <c r="M754" t="s">
        <v>16</v>
      </c>
      <c r="N754">
        <v>65</v>
      </c>
      <c r="O754">
        <v>1150</v>
      </c>
      <c r="P754">
        <v>747500</v>
      </c>
      <c r="Q754">
        <v>336375</v>
      </c>
      <c r="R754">
        <v>0.45</v>
      </c>
      <c r="S754" t="s">
        <v>17</v>
      </c>
      <c r="T754" t="str">
        <f>IF(Table1[[#This Row],[Units Sold]]&gt; 700,"High Units","low Units")</f>
        <v>High Units</v>
      </c>
      <c r="U754">
        <f>SUM(Table1[[#This Row],[Operating Profit]])/SUM(Table1[Operating Profit])*100</f>
        <v>0.10127655213771701</v>
      </c>
      <c r="V754">
        <f>SUM(Table1[[#This Row],[Price per Unit]]*Table1[[#This Row],[Units Sold]])</f>
        <v>74750</v>
      </c>
      <c r="W754">
        <f>SUM(Table1[[#This Row],[Total Sales]]-Table1[[#This Row],[Operating Profit]])</f>
        <v>411125</v>
      </c>
      <c r="X754">
        <f>SUM(Table1[[#This Row],[Total Sales]]-Table1[[#This Row],[Cost]])</f>
        <v>336375</v>
      </c>
      <c r="Y754">
        <f>SUM(Table1[[#This Row],[profit/loss]])/SUM(Table1[profit/loss])</f>
        <v>1.0127655213771701E-3</v>
      </c>
    </row>
    <row r="755" spans="1:25" x14ac:dyDescent="0.3">
      <c r="A755" t="s">
        <v>29</v>
      </c>
      <c r="B755" t="s">
        <v>17</v>
      </c>
      <c r="C755">
        <v>1185732</v>
      </c>
      <c r="D755" s="9">
        <v>44086</v>
      </c>
      <c r="E755" s="8" t="str">
        <f>TEXT(Table1[[#This Row],[Invoice Date]],"dd-mm-yyyy")</f>
        <v>12-09-2020</v>
      </c>
      <c r="F755" s="1" t="str">
        <f t="shared" si="44"/>
        <v>September</v>
      </c>
      <c r="G755" s="1" t="str">
        <f t="shared" si="45"/>
        <v>2020</v>
      </c>
      <c r="H755" s="1" t="str">
        <f t="shared" si="46"/>
        <v>Saturday</v>
      </c>
      <c r="I755" s="1" t="str">
        <f t="shared" si="47"/>
        <v>12</v>
      </c>
      <c r="J755" t="s">
        <v>47</v>
      </c>
      <c r="K755" t="s">
        <v>48</v>
      </c>
      <c r="L755" t="s">
        <v>49</v>
      </c>
      <c r="M755" t="s">
        <v>18</v>
      </c>
      <c r="N755">
        <v>60</v>
      </c>
      <c r="O755">
        <v>900</v>
      </c>
      <c r="P755">
        <v>540000</v>
      </c>
      <c r="Q755">
        <v>189000</v>
      </c>
      <c r="R755">
        <v>0.35</v>
      </c>
      <c r="S755" t="s">
        <v>17</v>
      </c>
      <c r="T755" t="str">
        <f>IF(Table1[[#This Row],[Units Sold]]&gt; 700,"High Units","low Units")</f>
        <v>High Units</v>
      </c>
      <c r="U755">
        <f>SUM(Table1[[#This Row],[Operating Profit]])/SUM(Table1[Operating Profit])*100</f>
        <v>5.6904551033901192E-2</v>
      </c>
      <c r="V755">
        <f>SUM(Table1[[#This Row],[Price per Unit]]*Table1[[#This Row],[Units Sold]])</f>
        <v>54000</v>
      </c>
      <c r="W755">
        <f>SUM(Table1[[#This Row],[Total Sales]]-Table1[[#This Row],[Operating Profit]])</f>
        <v>351000</v>
      </c>
      <c r="X755">
        <f>SUM(Table1[[#This Row],[Total Sales]]-Table1[[#This Row],[Cost]])</f>
        <v>189000</v>
      </c>
      <c r="Y755">
        <f>SUM(Table1[[#This Row],[profit/loss]])/SUM(Table1[profit/loss])</f>
        <v>5.6904551033901195E-4</v>
      </c>
    </row>
    <row r="756" spans="1:25" x14ac:dyDescent="0.3">
      <c r="A756" t="s">
        <v>29</v>
      </c>
      <c r="B756" t="s">
        <v>17</v>
      </c>
      <c r="C756">
        <v>1185732</v>
      </c>
      <c r="D756" s="9">
        <v>44087</v>
      </c>
      <c r="E756" s="8" t="str">
        <f>TEXT(Table1[[#This Row],[Invoice Date]],"dd-mm-yyyy")</f>
        <v>13-09-2020</v>
      </c>
      <c r="F756" s="1" t="str">
        <f t="shared" si="44"/>
        <v>September</v>
      </c>
      <c r="G756" s="1" t="str">
        <f t="shared" si="45"/>
        <v>2020</v>
      </c>
      <c r="H756" s="1" t="str">
        <f t="shared" si="46"/>
        <v>Sunday</v>
      </c>
      <c r="I756" s="1" t="str">
        <f t="shared" si="47"/>
        <v>13</v>
      </c>
      <c r="J756" t="s">
        <v>47</v>
      </c>
      <c r="K756" t="s">
        <v>48</v>
      </c>
      <c r="L756" t="s">
        <v>49</v>
      </c>
      <c r="M756" t="s">
        <v>19</v>
      </c>
      <c r="N756">
        <v>55</v>
      </c>
      <c r="O756">
        <v>825</v>
      </c>
      <c r="P756">
        <v>453750</v>
      </c>
      <c r="Q756">
        <v>113438</v>
      </c>
      <c r="R756">
        <v>0.25</v>
      </c>
      <c r="S756" t="s">
        <v>17</v>
      </c>
      <c r="T756" t="str">
        <f>IF(Table1[[#This Row],[Units Sold]]&gt; 700,"High Units","low Units")</f>
        <v>High Units</v>
      </c>
      <c r="U756">
        <f>SUM(Table1[[#This Row],[Operating Profit]])/SUM(Table1[Operating Profit])*100</f>
        <v>3.4154171747003616E-2</v>
      </c>
      <c r="V756">
        <f>SUM(Table1[[#This Row],[Price per Unit]]*Table1[[#This Row],[Units Sold]])</f>
        <v>45375</v>
      </c>
      <c r="W756">
        <f>SUM(Table1[[#This Row],[Total Sales]]-Table1[[#This Row],[Operating Profit]])</f>
        <v>340312</v>
      </c>
      <c r="X756">
        <f>SUM(Table1[[#This Row],[Total Sales]]-Table1[[#This Row],[Cost]])</f>
        <v>113438</v>
      </c>
      <c r="Y756">
        <f>SUM(Table1[[#This Row],[profit/loss]])/SUM(Table1[profit/loss])</f>
        <v>3.4154171747003618E-4</v>
      </c>
    </row>
    <row r="757" spans="1:25" x14ac:dyDescent="0.3">
      <c r="A757" t="s">
        <v>29</v>
      </c>
      <c r="B757" t="s">
        <v>17</v>
      </c>
      <c r="C757">
        <v>1185732</v>
      </c>
      <c r="D757" s="9">
        <v>44088</v>
      </c>
      <c r="E757" s="8" t="str">
        <f>TEXT(Table1[[#This Row],[Invoice Date]],"dd-mm-yyyy")</f>
        <v>14-09-2020</v>
      </c>
      <c r="F757" s="1" t="str">
        <f t="shared" si="44"/>
        <v>September</v>
      </c>
      <c r="G757" s="1" t="str">
        <f t="shared" si="45"/>
        <v>2020</v>
      </c>
      <c r="H757" s="1" t="str">
        <f t="shared" si="46"/>
        <v>Monday</v>
      </c>
      <c r="I757" s="1" t="str">
        <f t="shared" si="47"/>
        <v>14</v>
      </c>
      <c r="J757" t="s">
        <v>47</v>
      </c>
      <c r="K757" t="s">
        <v>48</v>
      </c>
      <c r="L757" t="s">
        <v>49</v>
      </c>
      <c r="M757" t="s">
        <v>20</v>
      </c>
      <c r="N757">
        <v>55</v>
      </c>
      <c r="O757">
        <v>775</v>
      </c>
      <c r="P757">
        <v>426250</v>
      </c>
      <c r="Q757">
        <v>127875</v>
      </c>
      <c r="R757">
        <v>0.3</v>
      </c>
      <c r="S757" t="s">
        <v>17</v>
      </c>
      <c r="T757" t="str">
        <f>IF(Table1[[#This Row],[Units Sold]]&gt; 700,"High Units","low Units")</f>
        <v>High Units</v>
      </c>
      <c r="U757">
        <f>SUM(Table1[[#This Row],[Operating Profit]])/SUM(Table1[Operating Profit])*100</f>
        <v>3.8500896632064102E-2</v>
      </c>
      <c r="V757">
        <f>SUM(Table1[[#This Row],[Price per Unit]]*Table1[[#This Row],[Units Sold]])</f>
        <v>42625</v>
      </c>
      <c r="W757">
        <f>SUM(Table1[[#This Row],[Total Sales]]-Table1[[#This Row],[Operating Profit]])</f>
        <v>298375</v>
      </c>
      <c r="X757">
        <f>SUM(Table1[[#This Row],[Total Sales]]-Table1[[#This Row],[Cost]])</f>
        <v>127875</v>
      </c>
      <c r="Y757">
        <f>SUM(Table1[[#This Row],[profit/loss]])/SUM(Table1[profit/loss])</f>
        <v>3.8500896632064102E-4</v>
      </c>
    </row>
    <row r="758" spans="1:25" x14ac:dyDescent="0.3">
      <c r="A758" t="s">
        <v>29</v>
      </c>
      <c r="B758" t="s">
        <v>17</v>
      </c>
      <c r="C758">
        <v>1185732</v>
      </c>
      <c r="D758" s="9">
        <v>44089</v>
      </c>
      <c r="E758" s="8" t="str">
        <f>TEXT(Table1[[#This Row],[Invoice Date]],"dd-mm-yyyy")</f>
        <v>15-09-2020</v>
      </c>
      <c r="F758" s="1" t="str">
        <f t="shared" si="44"/>
        <v>September</v>
      </c>
      <c r="G758" s="1" t="str">
        <f t="shared" si="45"/>
        <v>2020</v>
      </c>
      <c r="H758" s="1" t="str">
        <f t="shared" si="46"/>
        <v>Tuesday</v>
      </c>
      <c r="I758" s="1" t="str">
        <f t="shared" si="47"/>
        <v>15</v>
      </c>
      <c r="J758" t="s">
        <v>47</v>
      </c>
      <c r="K758" t="s">
        <v>48</v>
      </c>
      <c r="L758" t="s">
        <v>49</v>
      </c>
      <c r="M758" t="s">
        <v>21</v>
      </c>
      <c r="N758">
        <v>65</v>
      </c>
      <c r="O758">
        <v>800</v>
      </c>
      <c r="P758">
        <v>520000</v>
      </c>
      <c r="Q758">
        <v>182000</v>
      </c>
      <c r="R758">
        <v>0.35</v>
      </c>
      <c r="S758" t="s">
        <v>17</v>
      </c>
      <c r="T758" t="str">
        <f>IF(Table1[[#This Row],[Units Sold]]&gt; 700,"High Units","low Units")</f>
        <v>High Units</v>
      </c>
      <c r="U758">
        <f>SUM(Table1[[#This Row],[Operating Profit]])/SUM(Table1[Operating Profit])*100</f>
        <v>5.4796975069682632E-2</v>
      </c>
      <c r="V758">
        <f>SUM(Table1[[#This Row],[Price per Unit]]*Table1[[#This Row],[Units Sold]])</f>
        <v>52000</v>
      </c>
      <c r="W758">
        <f>SUM(Table1[[#This Row],[Total Sales]]-Table1[[#This Row],[Operating Profit]])</f>
        <v>338000</v>
      </c>
      <c r="X758">
        <f>SUM(Table1[[#This Row],[Total Sales]]-Table1[[#This Row],[Cost]])</f>
        <v>182000</v>
      </c>
      <c r="Y758">
        <f>SUM(Table1[[#This Row],[profit/loss]])/SUM(Table1[profit/loss])</f>
        <v>5.4796975069682635E-4</v>
      </c>
    </row>
    <row r="759" spans="1:25" x14ac:dyDescent="0.3">
      <c r="A759" t="s">
        <v>29</v>
      </c>
      <c r="B759" t="s">
        <v>17</v>
      </c>
      <c r="C759">
        <v>1185732</v>
      </c>
      <c r="D759" s="9">
        <v>44090</v>
      </c>
      <c r="E759" s="8" t="str">
        <f>TEXT(Table1[[#This Row],[Invoice Date]],"dd-mm-yyyy")</f>
        <v>16-09-2020</v>
      </c>
      <c r="F759" s="1" t="str">
        <f t="shared" si="44"/>
        <v>September</v>
      </c>
      <c r="G759" s="1" t="str">
        <f t="shared" si="45"/>
        <v>2020</v>
      </c>
      <c r="H759" s="1" t="str">
        <f t="shared" si="46"/>
        <v>Wednesday</v>
      </c>
      <c r="I759" s="1" t="str">
        <f t="shared" si="47"/>
        <v>16</v>
      </c>
      <c r="J759" t="s">
        <v>47</v>
      </c>
      <c r="K759" t="s">
        <v>48</v>
      </c>
      <c r="L759" t="s">
        <v>49</v>
      </c>
      <c r="M759" t="s">
        <v>22</v>
      </c>
      <c r="N759">
        <v>70</v>
      </c>
      <c r="O759">
        <v>975</v>
      </c>
      <c r="P759">
        <v>682500</v>
      </c>
      <c r="Q759">
        <v>341250</v>
      </c>
      <c r="R759">
        <v>0.5</v>
      </c>
      <c r="S759" t="s">
        <v>17</v>
      </c>
      <c r="T759" t="str">
        <f>IF(Table1[[#This Row],[Units Sold]]&gt; 700,"High Units","low Units")</f>
        <v>High Units</v>
      </c>
      <c r="U759">
        <f>SUM(Table1[[#This Row],[Operating Profit]])/SUM(Table1[Operating Profit])*100</f>
        <v>0.10274432825565494</v>
      </c>
      <c r="V759">
        <f>SUM(Table1[[#This Row],[Price per Unit]]*Table1[[#This Row],[Units Sold]])</f>
        <v>68250</v>
      </c>
      <c r="W759">
        <f>SUM(Table1[[#This Row],[Total Sales]]-Table1[[#This Row],[Operating Profit]])</f>
        <v>341250</v>
      </c>
      <c r="X759">
        <f>SUM(Table1[[#This Row],[Total Sales]]-Table1[[#This Row],[Cost]])</f>
        <v>341250</v>
      </c>
      <c r="Y759">
        <f>SUM(Table1[[#This Row],[profit/loss]])/SUM(Table1[profit/loss])</f>
        <v>1.0274432825565494E-3</v>
      </c>
    </row>
    <row r="760" spans="1:25" x14ac:dyDescent="0.3">
      <c r="A760" t="s">
        <v>29</v>
      </c>
      <c r="B760" t="s">
        <v>17</v>
      </c>
      <c r="C760">
        <v>1185732</v>
      </c>
      <c r="D760" s="9">
        <v>44091</v>
      </c>
      <c r="E760" s="8" t="str">
        <f>TEXT(Table1[[#This Row],[Invoice Date]],"dd-mm-yyyy")</f>
        <v>17-09-2020</v>
      </c>
      <c r="F760" s="1" t="str">
        <f t="shared" si="44"/>
        <v>September</v>
      </c>
      <c r="G760" s="1" t="str">
        <f t="shared" si="45"/>
        <v>2020</v>
      </c>
      <c r="H760" s="1" t="str">
        <f t="shared" si="46"/>
        <v>Thursday</v>
      </c>
      <c r="I760" s="1" t="str">
        <f t="shared" si="47"/>
        <v>17</v>
      </c>
      <c r="J760" t="s">
        <v>47</v>
      </c>
      <c r="K760" t="s">
        <v>48</v>
      </c>
      <c r="L760" t="s">
        <v>49</v>
      </c>
      <c r="M760" t="s">
        <v>16</v>
      </c>
      <c r="N760">
        <v>65</v>
      </c>
      <c r="O760">
        <v>1125</v>
      </c>
      <c r="P760">
        <v>731250</v>
      </c>
      <c r="Q760">
        <v>329063</v>
      </c>
      <c r="R760">
        <v>0.45</v>
      </c>
      <c r="S760" t="s">
        <v>17</v>
      </c>
      <c r="T760" t="str">
        <f>IF(Table1[[#This Row],[Units Sold]]&gt; 700,"High Units","low Units")</f>
        <v>High Units</v>
      </c>
      <c r="U760">
        <f>SUM(Table1[[#This Row],[Operating Profit]])/SUM(Table1[Operating Profit])*100</f>
        <v>9.9075038501950416E-2</v>
      </c>
      <c r="V760">
        <f>SUM(Table1[[#This Row],[Price per Unit]]*Table1[[#This Row],[Units Sold]])</f>
        <v>73125</v>
      </c>
      <c r="W760">
        <f>SUM(Table1[[#This Row],[Total Sales]]-Table1[[#This Row],[Operating Profit]])</f>
        <v>402187</v>
      </c>
      <c r="X760">
        <f>SUM(Table1[[#This Row],[Total Sales]]-Table1[[#This Row],[Cost]])</f>
        <v>329063</v>
      </c>
      <c r="Y760">
        <f>SUM(Table1[[#This Row],[profit/loss]])/SUM(Table1[profit/loss])</f>
        <v>9.9075038501950422E-4</v>
      </c>
    </row>
    <row r="761" spans="1:25" x14ac:dyDescent="0.3">
      <c r="A761" t="s">
        <v>29</v>
      </c>
      <c r="B761" t="s">
        <v>17</v>
      </c>
      <c r="C761">
        <v>1185732</v>
      </c>
      <c r="D761" s="9">
        <v>44092</v>
      </c>
      <c r="E761" s="8" t="str">
        <f>TEXT(Table1[[#This Row],[Invoice Date]],"dd-mm-yyyy")</f>
        <v>18-09-2020</v>
      </c>
      <c r="F761" s="1" t="str">
        <f t="shared" si="44"/>
        <v>September</v>
      </c>
      <c r="G761" s="1" t="str">
        <f t="shared" si="45"/>
        <v>2020</v>
      </c>
      <c r="H761" s="1" t="str">
        <f t="shared" si="46"/>
        <v>Friday</v>
      </c>
      <c r="I761" s="1" t="str">
        <f t="shared" si="47"/>
        <v>18</v>
      </c>
      <c r="J761" t="s">
        <v>47</v>
      </c>
      <c r="K761" t="s">
        <v>48</v>
      </c>
      <c r="L761" t="s">
        <v>49</v>
      </c>
      <c r="M761" t="s">
        <v>18</v>
      </c>
      <c r="N761">
        <v>60</v>
      </c>
      <c r="O761">
        <v>900</v>
      </c>
      <c r="P761">
        <v>540000</v>
      </c>
      <c r="Q761">
        <v>189000</v>
      </c>
      <c r="R761">
        <v>0.35</v>
      </c>
      <c r="S761" t="s">
        <v>17</v>
      </c>
      <c r="T761" t="str">
        <f>IF(Table1[[#This Row],[Units Sold]]&gt; 700,"High Units","low Units")</f>
        <v>High Units</v>
      </c>
      <c r="U761">
        <f>SUM(Table1[[#This Row],[Operating Profit]])/SUM(Table1[Operating Profit])*100</f>
        <v>5.6904551033901192E-2</v>
      </c>
      <c r="V761">
        <f>SUM(Table1[[#This Row],[Price per Unit]]*Table1[[#This Row],[Units Sold]])</f>
        <v>54000</v>
      </c>
      <c r="W761">
        <f>SUM(Table1[[#This Row],[Total Sales]]-Table1[[#This Row],[Operating Profit]])</f>
        <v>351000</v>
      </c>
      <c r="X761">
        <f>SUM(Table1[[#This Row],[Total Sales]]-Table1[[#This Row],[Cost]])</f>
        <v>189000</v>
      </c>
      <c r="Y761">
        <f>SUM(Table1[[#This Row],[profit/loss]])/SUM(Table1[profit/loss])</f>
        <v>5.6904551033901195E-4</v>
      </c>
    </row>
    <row r="762" spans="1:25" x14ac:dyDescent="0.3">
      <c r="A762" t="s">
        <v>29</v>
      </c>
      <c r="B762" t="s">
        <v>17</v>
      </c>
      <c r="C762">
        <v>1185732</v>
      </c>
      <c r="D762" s="9">
        <v>44093</v>
      </c>
      <c r="E762" s="8" t="str">
        <f>TEXT(Table1[[#This Row],[Invoice Date]],"dd-mm-yyyy")</f>
        <v>19-09-2020</v>
      </c>
      <c r="F762" s="1" t="str">
        <f t="shared" si="44"/>
        <v>September</v>
      </c>
      <c r="G762" s="1" t="str">
        <f t="shared" si="45"/>
        <v>2020</v>
      </c>
      <c r="H762" s="1" t="str">
        <f t="shared" si="46"/>
        <v>Saturday</v>
      </c>
      <c r="I762" s="1" t="str">
        <f t="shared" si="47"/>
        <v>19</v>
      </c>
      <c r="J762" t="s">
        <v>47</v>
      </c>
      <c r="K762" t="s">
        <v>48</v>
      </c>
      <c r="L762" t="s">
        <v>49</v>
      </c>
      <c r="M762" t="s">
        <v>19</v>
      </c>
      <c r="N762">
        <v>55</v>
      </c>
      <c r="O762">
        <v>825</v>
      </c>
      <c r="P762">
        <v>453750</v>
      </c>
      <c r="Q762">
        <v>113438</v>
      </c>
      <c r="R762">
        <v>0.25</v>
      </c>
      <c r="S762" t="s">
        <v>17</v>
      </c>
      <c r="T762" t="str">
        <f>IF(Table1[[#This Row],[Units Sold]]&gt; 700,"High Units","low Units")</f>
        <v>High Units</v>
      </c>
      <c r="U762">
        <f>SUM(Table1[[#This Row],[Operating Profit]])/SUM(Table1[Operating Profit])*100</f>
        <v>3.4154171747003616E-2</v>
      </c>
      <c r="V762">
        <f>SUM(Table1[[#This Row],[Price per Unit]]*Table1[[#This Row],[Units Sold]])</f>
        <v>45375</v>
      </c>
      <c r="W762">
        <f>SUM(Table1[[#This Row],[Total Sales]]-Table1[[#This Row],[Operating Profit]])</f>
        <v>340312</v>
      </c>
      <c r="X762">
        <f>SUM(Table1[[#This Row],[Total Sales]]-Table1[[#This Row],[Cost]])</f>
        <v>113438</v>
      </c>
      <c r="Y762">
        <f>SUM(Table1[[#This Row],[profit/loss]])/SUM(Table1[profit/loss])</f>
        <v>3.4154171747003618E-4</v>
      </c>
    </row>
    <row r="763" spans="1:25" x14ac:dyDescent="0.3">
      <c r="A763" t="s">
        <v>13</v>
      </c>
      <c r="B763" t="s">
        <v>17</v>
      </c>
      <c r="C763">
        <v>1185732</v>
      </c>
      <c r="D763" s="9">
        <v>44094</v>
      </c>
      <c r="E763" s="8" t="str">
        <f>TEXT(Table1[[#This Row],[Invoice Date]],"dd-mm-yyyy")</f>
        <v>20-09-2020</v>
      </c>
      <c r="F763" s="1" t="str">
        <f t="shared" si="44"/>
        <v>September</v>
      </c>
      <c r="G763" s="1" t="str">
        <f t="shared" si="45"/>
        <v>2020</v>
      </c>
      <c r="H763" s="1" t="str">
        <f t="shared" si="46"/>
        <v>Sunday</v>
      </c>
      <c r="I763" s="1" t="str">
        <f t="shared" si="47"/>
        <v>20</v>
      </c>
      <c r="J763" t="s">
        <v>47</v>
      </c>
      <c r="K763" t="s">
        <v>48</v>
      </c>
      <c r="L763" t="s">
        <v>49</v>
      </c>
      <c r="M763" t="s">
        <v>20</v>
      </c>
      <c r="N763">
        <v>45</v>
      </c>
      <c r="O763">
        <v>775</v>
      </c>
      <c r="P763">
        <v>348750</v>
      </c>
      <c r="Q763">
        <v>104625</v>
      </c>
      <c r="R763">
        <v>0.3</v>
      </c>
      <c r="S763" t="s">
        <v>17</v>
      </c>
      <c r="T763" t="str">
        <f>IF(Table1[[#This Row],[Units Sold]]&gt; 700,"High Units","low Units")</f>
        <v>High Units</v>
      </c>
      <c r="U763">
        <f>SUM(Table1[[#This Row],[Operating Profit]])/SUM(Table1[Operating Profit])*100</f>
        <v>3.1500733608052445E-2</v>
      </c>
      <c r="V763">
        <f>SUM(Table1[[#This Row],[Price per Unit]]*Table1[[#This Row],[Units Sold]])</f>
        <v>34875</v>
      </c>
      <c r="W763">
        <f>SUM(Table1[[#This Row],[Total Sales]]-Table1[[#This Row],[Operating Profit]])</f>
        <v>244125</v>
      </c>
      <c r="X763">
        <f>SUM(Table1[[#This Row],[Total Sales]]-Table1[[#This Row],[Cost]])</f>
        <v>104625</v>
      </c>
      <c r="Y763">
        <f>SUM(Table1[[#This Row],[profit/loss]])/SUM(Table1[profit/loss])</f>
        <v>3.1500733608052448E-4</v>
      </c>
    </row>
    <row r="764" spans="1:25" x14ac:dyDescent="0.3">
      <c r="A764" t="s">
        <v>13</v>
      </c>
      <c r="B764" t="s">
        <v>17</v>
      </c>
      <c r="C764">
        <v>1185732</v>
      </c>
      <c r="D764" s="9">
        <v>44095</v>
      </c>
      <c r="E764" s="8" t="str">
        <f>TEXT(Table1[[#This Row],[Invoice Date]],"dd-mm-yyyy")</f>
        <v>21-09-2020</v>
      </c>
      <c r="F764" s="1" t="str">
        <f t="shared" si="44"/>
        <v>September</v>
      </c>
      <c r="G764" s="1" t="str">
        <f t="shared" si="45"/>
        <v>2020</v>
      </c>
      <c r="H764" s="1" t="str">
        <f t="shared" si="46"/>
        <v>Monday</v>
      </c>
      <c r="I764" s="1" t="str">
        <f t="shared" si="47"/>
        <v>21</v>
      </c>
      <c r="J764" t="s">
        <v>47</v>
      </c>
      <c r="K764" t="s">
        <v>48</v>
      </c>
      <c r="L764" t="s">
        <v>49</v>
      </c>
      <c r="M764" t="s">
        <v>21</v>
      </c>
      <c r="N764">
        <v>55</v>
      </c>
      <c r="O764">
        <v>750</v>
      </c>
      <c r="P764">
        <v>412500</v>
      </c>
      <c r="Q764">
        <v>144375</v>
      </c>
      <c r="R764">
        <v>0.35</v>
      </c>
      <c r="S764" t="s">
        <v>17</v>
      </c>
      <c r="T764" t="str">
        <f>IF(Table1[[#This Row],[Units Sold]]&gt; 700,"High Units","low Units")</f>
        <v>High Units</v>
      </c>
      <c r="U764">
        <f>SUM(Table1[[#This Row],[Operating Profit]])/SUM(Table1[Operating Profit])*100</f>
        <v>4.3468754262007858E-2</v>
      </c>
      <c r="V764">
        <f>SUM(Table1[[#This Row],[Price per Unit]]*Table1[[#This Row],[Units Sold]])</f>
        <v>41250</v>
      </c>
      <c r="W764">
        <f>SUM(Table1[[#This Row],[Total Sales]]-Table1[[#This Row],[Operating Profit]])</f>
        <v>268125</v>
      </c>
      <c r="X764">
        <f>SUM(Table1[[#This Row],[Total Sales]]-Table1[[#This Row],[Cost]])</f>
        <v>144375</v>
      </c>
      <c r="Y764">
        <f>SUM(Table1[[#This Row],[profit/loss]])/SUM(Table1[profit/loss])</f>
        <v>4.346875426200786E-4</v>
      </c>
    </row>
    <row r="765" spans="1:25" x14ac:dyDescent="0.3">
      <c r="A765" t="s">
        <v>13</v>
      </c>
      <c r="B765" t="s">
        <v>17</v>
      </c>
      <c r="C765">
        <v>1185732</v>
      </c>
      <c r="D765" s="9">
        <v>44096</v>
      </c>
      <c r="E765" s="8" t="str">
        <f>TEXT(Table1[[#This Row],[Invoice Date]],"dd-mm-yyyy")</f>
        <v>22-09-2020</v>
      </c>
      <c r="F765" s="1" t="str">
        <f t="shared" si="44"/>
        <v>September</v>
      </c>
      <c r="G765" s="1" t="str">
        <f t="shared" si="45"/>
        <v>2020</v>
      </c>
      <c r="H765" s="1" t="str">
        <f t="shared" si="46"/>
        <v>Tuesday</v>
      </c>
      <c r="I765" s="1" t="str">
        <f t="shared" si="47"/>
        <v>22</v>
      </c>
      <c r="J765" t="s">
        <v>47</v>
      </c>
      <c r="K765" t="s">
        <v>48</v>
      </c>
      <c r="L765" t="s">
        <v>49</v>
      </c>
      <c r="M765" t="s">
        <v>22</v>
      </c>
      <c r="N765">
        <v>60</v>
      </c>
      <c r="O765">
        <v>925</v>
      </c>
      <c r="P765">
        <v>555000</v>
      </c>
      <c r="Q765">
        <v>277500</v>
      </c>
      <c r="R765">
        <v>0.5</v>
      </c>
      <c r="S765" t="s">
        <v>17</v>
      </c>
      <c r="T765" t="str">
        <f>IF(Table1[[#This Row],[Units Sold]]&gt; 700,"High Units","low Units")</f>
        <v>High Units</v>
      </c>
      <c r="U765">
        <f>SUM(Table1[[#This Row],[Operating Profit]])/SUM(Table1[Operating Profit])*100</f>
        <v>8.3550332867235885E-2</v>
      </c>
      <c r="V765">
        <f>SUM(Table1[[#This Row],[Price per Unit]]*Table1[[#This Row],[Units Sold]])</f>
        <v>55500</v>
      </c>
      <c r="W765">
        <f>SUM(Table1[[#This Row],[Total Sales]]-Table1[[#This Row],[Operating Profit]])</f>
        <v>277500</v>
      </c>
      <c r="X765">
        <f>SUM(Table1[[#This Row],[Total Sales]]-Table1[[#This Row],[Cost]])</f>
        <v>277500</v>
      </c>
      <c r="Y765">
        <f>SUM(Table1[[#This Row],[profit/loss]])/SUM(Table1[profit/loss])</f>
        <v>8.3550332867235889E-4</v>
      </c>
    </row>
    <row r="766" spans="1:25" x14ac:dyDescent="0.3">
      <c r="A766" t="s">
        <v>13</v>
      </c>
      <c r="B766" t="s">
        <v>17</v>
      </c>
      <c r="C766">
        <v>1185732</v>
      </c>
      <c r="D766" s="9">
        <v>44097</v>
      </c>
      <c r="E766" s="8" t="str">
        <f>TEXT(Table1[[#This Row],[Invoice Date]],"dd-mm-yyyy")</f>
        <v>23-09-2020</v>
      </c>
      <c r="F766" s="1" t="str">
        <f t="shared" si="44"/>
        <v>September</v>
      </c>
      <c r="G766" s="1" t="str">
        <f t="shared" si="45"/>
        <v>2020</v>
      </c>
      <c r="H766" s="1" t="str">
        <f t="shared" si="46"/>
        <v>Wednesday</v>
      </c>
      <c r="I766" s="1" t="str">
        <f t="shared" si="47"/>
        <v>23</v>
      </c>
      <c r="J766" t="s">
        <v>47</v>
      </c>
      <c r="K766" t="s">
        <v>48</v>
      </c>
      <c r="L766" t="s">
        <v>49</v>
      </c>
      <c r="M766" t="s">
        <v>16</v>
      </c>
      <c r="N766">
        <v>55</v>
      </c>
      <c r="O766">
        <v>1050</v>
      </c>
      <c r="P766">
        <v>577500</v>
      </c>
      <c r="Q766">
        <v>259875</v>
      </c>
      <c r="R766">
        <v>0.45</v>
      </c>
      <c r="S766" t="s">
        <v>17</v>
      </c>
      <c r="T766" t="str">
        <f>IF(Table1[[#This Row],[Units Sold]]&gt; 700,"High Units","low Units")</f>
        <v>High Units</v>
      </c>
      <c r="U766">
        <f>SUM(Table1[[#This Row],[Operating Profit]])/SUM(Table1[Operating Profit])*100</f>
        <v>7.8243757671614136E-2</v>
      </c>
      <c r="V766">
        <f>SUM(Table1[[#This Row],[Price per Unit]]*Table1[[#This Row],[Units Sold]])</f>
        <v>57750</v>
      </c>
      <c r="W766">
        <f>SUM(Table1[[#This Row],[Total Sales]]-Table1[[#This Row],[Operating Profit]])</f>
        <v>317625</v>
      </c>
      <c r="X766">
        <f>SUM(Table1[[#This Row],[Total Sales]]-Table1[[#This Row],[Cost]])</f>
        <v>259875</v>
      </c>
      <c r="Y766">
        <f>SUM(Table1[[#This Row],[profit/loss]])/SUM(Table1[profit/loss])</f>
        <v>7.824375767161414E-4</v>
      </c>
    </row>
    <row r="767" spans="1:25" x14ac:dyDescent="0.3">
      <c r="A767" t="s">
        <v>13</v>
      </c>
      <c r="B767" t="s">
        <v>17</v>
      </c>
      <c r="C767">
        <v>1185732</v>
      </c>
      <c r="D767" s="9">
        <v>44098</v>
      </c>
      <c r="E767" s="8" t="str">
        <f>TEXT(Table1[[#This Row],[Invoice Date]],"dd-mm-yyyy")</f>
        <v>24-09-2020</v>
      </c>
      <c r="F767" s="1" t="str">
        <f t="shared" si="44"/>
        <v>September</v>
      </c>
      <c r="G767" s="1" t="str">
        <f t="shared" si="45"/>
        <v>2020</v>
      </c>
      <c r="H767" s="1" t="str">
        <f t="shared" si="46"/>
        <v>Thursday</v>
      </c>
      <c r="I767" s="1" t="str">
        <f t="shared" si="47"/>
        <v>24</v>
      </c>
      <c r="J767" t="s">
        <v>47</v>
      </c>
      <c r="K767" t="s">
        <v>48</v>
      </c>
      <c r="L767" t="s">
        <v>49</v>
      </c>
      <c r="M767" t="s">
        <v>18</v>
      </c>
      <c r="N767">
        <v>50</v>
      </c>
      <c r="O767">
        <v>850</v>
      </c>
      <c r="P767">
        <v>425000</v>
      </c>
      <c r="Q767">
        <v>148750</v>
      </c>
      <c r="R767">
        <v>0.35</v>
      </c>
      <c r="S767" t="s">
        <v>17</v>
      </c>
      <c r="T767" t="str">
        <f>IF(Table1[[#This Row],[Units Sold]]&gt; 700,"High Units","low Units")</f>
        <v>High Units</v>
      </c>
      <c r="U767">
        <f>SUM(Table1[[#This Row],[Operating Profit]])/SUM(Table1[Operating Profit])*100</f>
        <v>4.4785989239644462E-2</v>
      </c>
      <c r="V767">
        <f>SUM(Table1[[#This Row],[Price per Unit]]*Table1[[#This Row],[Units Sold]])</f>
        <v>42500</v>
      </c>
      <c r="W767">
        <f>SUM(Table1[[#This Row],[Total Sales]]-Table1[[#This Row],[Operating Profit]])</f>
        <v>276250</v>
      </c>
      <c r="X767">
        <f>SUM(Table1[[#This Row],[Total Sales]]-Table1[[#This Row],[Cost]])</f>
        <v>148750</v>
      </c>
      <c r="Y767">
        <f>SUM(Table1[[#This Row],[profit/loss]])/SUM(Table1[profit/loss])</f>
        <v>4.4785989239644461E-4</v>
      </c>
    </row>
    <row r="768" spans="1:25" x14ac:dyDescent="0.3">
      <c r="A768" t="s">
        <v>25</v>
      </c>
      <c r="B768" t="s">
        <v>17</v>
      </c>
      <c r="C768">
        <v>1185732</v>
      </c>
      <c r="D768" s="9">
        <v>44099</v>
      </c>
      <c r="E768" s="8" t="str">
        <f>TEXT(Table1[[#This Row],[Invoice Date]],"dd-mm-yyyy")</f>
        <v>25-09-2020</v>
      </c>
      <c r="F768" s="1" t="str">
        <f t="shared" si="44"/>
        <v>September</v>
      </c>
      <c r="G768" s="1" t="str">
        <f t="shared" si="45"/>
        <v>2020</v>
      </c>
      <c r="H768" s="1" t="str">
        <f t="shared" si="46"/>
        <v>Friday</v>
      </c>
      <c r="I768" s="1" t="str">
        <f t="shared" si="47"/>
        <v>25</v>
      </c>
      <c r="J768" t="s">
        <v>47</v>
      </c>
      <c r="K768" t="s">
        <v>48</v>
      </c>
      <c r="L768" t="s">
        <v>49</v>
      </c>
      <c r="M768" t="s">
        <v>19</v>
      </c>
      <c r="N768">
        <v>45</v>
      </c>
      <c r="O768">
        <v>750</v>
      </c>
      <c r="P768">
        <v>337500</v>
      </c>
      <c r="Q768">
        <v>84375</v>
      </c>
      <c r="R768">
        <v>0.25</v>
      </c>
      <c r="S768" t="s">
        <v>17</v>
      </c>
      <c r="T768" t="str">
        <f>IF(Table1[[#This Row],[Units Sold]]&gt; 700,"High Units","low Units")</f>
        <v>High Units</v>
      </c>
      <c r="U768">
        <f>SUM(Table1[[#This Row],[Operating Profit]])/SUM(Table1[Operating Profit])*100</f>
        <v>2.5403817425848747E-2</v>
      </c>
      <c r="V768">
        <f>SUM(Table1[[#This Row],[Price per Unit]]*Table1[[#This Row],[Units Sold]])</f>
        <v>33750</v>
      </c>
      <c r="W768">
        <f>SUM(Table1[[#This Row],[Total Sales]]-Table1[[#This Row],[Operating Profit]])</f>
        <v>253125</v>
      </c>
      <c r="X768">
        <f>SUM(Table1[[#This Row],[Total Sales]]-Table1[[#This Row],[Cost]])</f>
        <v>84375</v>
      </c>
      <c r="Y768">
        <f>SUM(Table1[[#This Row],[profit/loss]])/SUM(Table1[profit/loss])</f>
        <v>2.5403817425848746E-4</v>
      </c>
    </row>
    <row r="769" spans="1:25" x14ac:dyDescent="0.3">
      <c r="A769" t="s">
        <v>25</v>
      </c>
      <c r="B769" t="s">
        <v>17</v>
      </c>
      <c r="C769">
        <v>1185732</v>
      </c>
      <c r="D769" s="9">
        <v>44100</v>
      </c>
      <c r="E769" s="8" t="str">
        <f>TEXT(Table1[[#This Row],[Invoice Date]],"dd-mm-yyyy")</f>
        <v>26-09-2020</v>
      </c>
      <c r="F769" s="1" t="str">
        <f t="shared" si="44"/>
        <v>September</v>
      </c>
      <c r="G769" s="1" t="str">
        <f t="shared" si="45"/>
        <v>2020</v>
      </c>
      <c r="H769" s="1" t="str">
        <f t="shared" si="46"/>
        <v>Saturday</v>
      </c>
      <c r="I769" s="1" t="str">
        <f t="shared" si="47"/>
        <v>26</v>
      </c>
      <c r="J769" t="s">
        <v>47</v>
      </c>
      <c r="K769" t="s">
        <v>48</v>
      </c>
      <c r="L769" t="s">
        <v>49</v>
      </c>
      <c r="M769" t="s">
        <v>20</v>
      </c>
      <c r="N769">
        <v>45</v>
      </c>
      <c r="O769">
        <v>725</v>
      </c>
      <c r="P769">
        <v>326250</v>
      </c>
      <c r="Q769">
        <v>97875</v>
      </c>
      <c r="R769">
        <v>0.3</v>
      </c>
      <c r="S769" t="s">
        <v>17</v>
      </c>
      <c r="T769" t="str">
        <f>IF(Table1[[#This Row],[Units Sold]]&gt; 700,"High Units","low Units")</f>
        <v>High Units</v>
      </c>
      <c r="U769">
        <f>SUM(Table1[[#This Row],[Operating Profit]])/SUM(Table1[Operating Profit])*100</f>
        <v>2.9468428213984547E-2</v>
      </c>
      <c r="V769">
        <f>SUM(Table1[[#This Row],[Price per Unit]]*Table1[[#This Row],[Units Sold]])</f>
        <v>32625</v>
      </c>
      <c r="W769">
        <f>SUM(Table1[[#This Row],[Total Sales]]-Table1[[#This Row],[Operating Profit]])</f>
        <v>228375</v>
      </c>
      <c r="X769">
        <f>SUM(Table1[[#This Row],[Total Sales]]-Table1[[#This Row],[Cost]])</f>
        <v>97875</v>
      </c>
      <c r="Y769">
        <f>SUM(Table1[[#This Row],[profit/loss]])/SUM(Table1[profit/loss])</f>
        <v>2.9468428213984548E-4</v>
      </c>
    </row>
    <row r="770" spans="1:25" x14ac:dyDescent="0.3">
      <c r="A770" t="s">
        <v>25</v>
      </c>
      <c r="B770" t="s">
        <v>17</v>
      </c>
      <c r="C770">
        <v>1185732</v>
      </c>
      <c r="D770" s="9">
        <v>44101</v>
      </c>
      <c r="E770" s="8" t="str">
        <f>TEXT(Table1[[#This Row],[Invoice Date]],"dd-mm-yyyy")</f>
        <v>27-09-2020</v>
      </c>
      <c r="F770" s="1" t="str">
        <f t="shared" si="44"/>
        <v>September</v>
      </c>
      <c r="G770" s="1" t="str">
        <f t="shared" si="45"/>
        <v>2020</v>
      </c>
      <c r="H770" s="1" t="str">
        <f t="shared" si="46"/>
        <v>Sunday</v>
      </c>
      <c r="I770" s="1" t="str">
        <f t="shared" si="47"/>
        <v>27</v>
      </c>
      <c r="J770" t="s">
        <v>47</v>
      </c>
      <c r="K770" t="s">
        <v>48</v>
      </c>
      <c r="L770" t="s">
        <v>49</v>
      </c>
      <c r="M770" t="s">
        <v>21</v>
      </c>
      <c r="N770">
        <v>55</v>
      </c>
      <c r="O770">
        <v>725</v>
      </c>
      <c r="P770">
        <v>398750</v>
      </c>
      <c r="Q770">
        <v>139563</v>
      </c>
      <c r="R770">
        <v>0.35</v>
      </c>
      <c r="S770" t="s">
        <v>17</v>
      </c>
      <c r="T770" t="str">
        <f>IF(Table1[[#This Row],[Units Sold]]&gt; 700,"High Units","low Units")</f>
        <v>High Units</v>
      </c>
      <c r="U770">
        <f>SUM(Table1[[#This Row],[Operating Profit]])/SUM(Table1[Operating Profit])*100</f>
        <v>4.2019946327747901E-2</v>
      </c>
      <c r="V770">
        <f>SUM(Table1[[#This Row],[Price per Unit]]*Table1[[#This Row],[Units Sold]])</f>
        <v>39875</v>
      </c>
      <c r="W770">
        <f>SUM(Table1[[#This Row],[Total Sales]]-Table1[[#This Row],[Operating Profit]])</f>
        <v>259187</v>
      </c>
      <c r="X770">
        <f>SUM(Table1[[#This Row],[Total Sales]]-Table1[[#This Row],[Cost]])</f>
        <v>139563</v>
      </c>
      <c r="Y770">
        <f>SUM(Table1[[#This Row],[profit/loss]])/SUM(Table1[profit/loss])</f>
        <v>4.2019946327747899E-4</v>
      </c>
    </row>
    <row r="771" spans="1:25" x14ac:dyDescent="0.3">
      <c r="A771" t="s">
        <v>25</v>
      </c>
      <c r="B771" t="s">
        <v>17</v>
      </c>
      <c r="C771">
        <v>1185732</v>
      </c>
      <c r="D771" s="9">
        <v>44102</v>
      </c>
      <c r="E771" s="8" t="str">
        <f>TEXT(Table1[[#This Row],[Invoice Date]],"dd-mm-yyyy")</f>
        <v>28-09-2020</v>
      </c>
      <c r="F771" s="1" t="str">
        <f t="shared" ref="F771:F834" si="48">TEXT(D771,"mmmm")</f>
        <v>September</v>
      </c>
      <c r="G771" s="1" t="str">
        <f t="shared" ref="G771:G834" si="49">TEXT(D771,"YYYY")</f>
        <v>2020</v>
      </c>
      <c r="H771" s="1" t="str">
        <f t="shared" ref="H771:H834" si="50">TEXT(D771,"dddd")</f>
        <v>Monday</v>
      </c>
      <c r="I771" s="1" t="str">
        <f t="shared" ref="I771:I834" si="51">TEXT(D771,"dd")</f>
        <v>28</v>
      </c>
      <c r="J771" t="s">
        <v>47</v>
      </c>
      <c r="K771" t="s">
        <v>48</v>
      </c>
      <c r="L771" t="s">
        <v>49</v>
      </c>
      <c r="M771" t="s">
        <v>22</v>
      </c>
      <c r="N771">
        <v>60</v>
      </c>
      <c r="O771">
        <v>825</v>
      </c>
      <c r="P771">
        <v>495000</v>
      </c>
      <c r="Q771">
        <v>247500</v>
      </c>
      <c r="R771">
        <v>0.5</v>
      </c>
      <c r="S771" t="s">
        <v>17</v>
      </c>
      <c r="T771" t="str">
        <f>IF(Table1[[#This Row],[Units Sold]]&gt; 700,"High Units","low Units")</f>
        <v>High Units</v>
      </c>
      <c r="U771">
        <f>SUM(Table1[[#This Row],[Operating Profit]])/SUM(Table1[Operating Profit])*100</f>
        <v>7.4517864449156326E-2</v>
      </c>
      <c r="V771">
        <f>SUM(Table1[[#This Row],[Price per Unit]]*Table1[[#This Row],[Units Sold]])</f>
        <v>49500</v>
      </c>
      <c r="W771">
        <f>SUM(Table1[[#This Row],[Total Sales]]-Table1[[#This Row],[Operating Profit]])</f>
        <v>247500</v>
      </c>
      <c r="X771">
        <f>SUM(Table1[[#This Row],[Total Sales]]-Table1[[#This Row],[Cost]])</f>
        <v>247500</v>
      </c>
      <c r="Y771">
        <f>SUM(Table1[[#This Row],[profit/loss]])/SUM(Table1[profit/loss])</f>
        <v>7.4517864449156329E-4</v>
      </c>
    </row>
    <row r="772" spans="1:25" x14ac:dyDescent="0.3">
      <c r="A772" t="s">
        <v>25</v>
      </c>
      <c r="B772" t="s">
        <v>17</v>
      </c>
      <c r="C772">
        <v>1185732</v>
      </c>
      <c r="D772" s="9">
        <v>44103</v>
      </c>
      <c r="E772" s="8" t="str">
        <f>TEXT(Table1[[#This Row],[Invoice Date]],"dd-mm-yyyy")</f>
        <v>29-09-2020</v>
      </c>
      <c r="F772" s="1" t="str">
        <f t="shared" si="48"/>
        <v>September</v>
      </c>
      <c r="G772" s="1" t="str">
        <f t="shared" si="49"/>
        <v>2020</v>
      </c>
      <c r="H772" s="1" t="str">
        <f t="shared" si="50"/>
        <v>Tuesday</v>
      </c>
      <c r="I772" s="1" t="str">
        <f t="shared" si="51"/>
        <v>29</v>
      </c>
      <c r="J772" t="s">
        <v>47</v>
      </c>
      <c r="K772" t="s">
        <v>48</v>
      </c>
      <c r="L772" t="s">
        <v>49</v>
      </c>
      <c r="M772" t="s">
        <v>16</v>
      </c>
      <c r="N772">
        <v>60</v>
      </c>
      <c r="O772">
        <v>1000</v>
      </c>
      <c r="P772">
        <v>600000</v>
      </c>
      <c r="Q772">
        <v>270000</v>
      </c>
      <c r="R772">
        <v>0.45</v>
      </c>
      <c r="S772" t="s">
        <v>17</v>
      </c>
      <c r="T772" t="str">
        <f>IF(Table1[[#This Row],[Units Sold]]&gt; 700,"High Units","low Units")</f>
        <v>High Units</v>
      </c>
      <c r="U772">
        <f>SUM(Table1[[#This Row],[Operating Profit]])/SUM(Table1[Operating Profit])*100</f>
        <v>8.1292215762715989E-2</v>
      </c>
      <c r="V772">
        <f>SUM(Table1[[#This Row],[Price per Unit]]*Table1[[#This Row],[Units Sold]])</f>
        <v>60000</v>
      </c>
      <c r="W772">
        <f>SUM(Table1[[#This Row],[Total Sales]]-Table1[[#This Row],[Operating Profit]])</f>
        <v>330000</v>
      </c>
      <c r="X772">
        <f>SUM(Table1[[#This Row],[Total Sales]]-Table1[[#This Row],[Cost]])</f>
        <v>270000</v>
      </c>
      <c r="Y772">
        <f>SUM(Table1[[#This Row],[profit/loss]])/SUM(Table1[profit/loss])</f>
        <v>8.1292215762715991E-4</v>
      </c>
    </row>
    <row r="773" spans="1:25" x14ac:dyDescent="0.3">
      <c r="A773" t="s">
        <v>25</v>
      </c>
      <c r="B773" t="s">
        <v>17</v>
      </c>
      <c r="C773">
        <v>1185732</v>
      </c>
      <c r="D773" s="9">
        <v>44104</v>
      </c>
      <c r="E773" s="8" t="str">
        <f>TEXT(Table1[[#This Row],[Invoice Date]],"dd-mm-yyyy")</f>
        <v>30-09-2020</v>
      </c>
      <c r="F773" s="1" t="str">
        <f t="shared" si="48"/>
        <v>September</v>
      </c>
      <c r="G773" s="1" t="str">
        <f t="shared" si="49"/>
        <v>2020</v>
      </c>
      <c r="H773" s="1" t="str">
        <f t="shared" si="50"/>
        <v>Wednesday</v>
      </c>
      <c r="I773" s="1" t="str">
        <f t="shared" si="51"/>
        <v>30</v>
      </c>
      <c r="J773" t="s">
        <v>47</v>
      </c>
      <c r="K773" t="s">
        <v>48</v>
      </c>
      <c r="L773" t="s">
        <v>49</v>
      </c>
      <c r="M773" t="s">
        <v>18</v>
      </c>
      <c r="N773">
        <v>50</v>
      </c>
      <c r="O773">
        <v>825</v>
      </c>
      <c r="P773">
        <v>412500</v>
      </c>
      <c r="Q773">
        <v>144375</v>
      </c>
      <c r="R773">
        <v>0.35</v>
      </c>
      <c r="S773" t="s">
        <v>17</v>
      </c>
      <c r="T773" t="str">
        <f>IF(Table1[[#This Row],[Units Sold]]&gt; 700,"High Units","low Units")</f>
        <v>High Units</v>
      </c>
      <c r="U773">
        <f>SUM(Table1[[#This Row],[Operating Profit]])/SUM(Table1[Operating Profit])*100</f>
        <v>4.3468754262007858E-2</v>
      </c>
      <c r="V773">
        <f>SUM(Table1[[#This Row],[Price per Unit]]*Table1[[#This Row],[Units Sold]])</f>
        <v>41250</v>
      </c>
      <c r="W773">
        <f>SUM(Table1[[#This Row],[Total Sales]]-Table1[[#This Row],[Operating Profit]])</f>
        <v>268125</v>
      </c>
      <c r="X773">
        <f>SUM(Table1[[#This Row],[Total Sales]]-Table1[[#This Row],[Cost]])</f>
        <v>144375</v>
      </c>
      <c r="Y773">
        <f>SUM(Table1[[#This Row],[profit/loss]])/SUM(Table1[profit/loss])</f>
        <v>4.346875426200786E-4</v>
      </c>
    </row>
    <row r="774" spans="1:25" x14ac:dyDescent="0.3">
      <c r="A774" t="s">
        <v>25</v>
      </c>
      <c r="B774" t="s">
        <v>17</v>
      </c>
      <c r="C774">
        <v>1185732</v>
      </c>
      <c r="D774" s="9">
        <v>44105</v>
      </c>
      <c r="E774" s="8" t="str">
        <f>TEXT(Table1[[#This Row],[Invoice Date]],"dd-mm-yyyy")</f>
        <v>01-10-2020</v>
      </c>
      <c r="F774" s="1" t="str">
        <f t="shared" si="48"/>
        <v>October</v>
      </c>
      <c r="G774" s="1" t="str">
        <f t="shared" si="49"/>
        <v>2020</v>
      </c>
      <c r="H774" s="1" t="str">
        <f t="shared" si="50"/>
        <v>Thursday</v>
      </c>
      <c r="I774" s="1" t="str">
        <f t="shared" si="51"/>
        <v>01</v>
      </c>
      <c r="J774" t="s">
        <v>47</v>
      </c>
      <c r="K774" t="s">
        <v>48</v>
      </c>
      <c r="L774" t="s">
        <v>49</v>
      </c>
      <c r="M774" t="s">
        <v>19</v>
      </c>
      <c r="N774">
        <v>50</v>
      </c>
      <c r="O774">
        <v>725</v>
      </c>
      <c r="P774">
        <v>362500</v>
      </c>
      <c r="Q774">
        <v>90625</v>
      </c>
      <c r="R774">
        <v>0.25</v>
      </c>
      <c r="S774" t="s">
        <v>17</v>
      </c>
      <c r="T774" t="str">
        <f>IF(Table1[[#This Row],[Units Sold]]&gt; 700,"High Units","low Units")</f>
        <v>High Units</v>
      </c>
      <c r="U774">
        <f>SUM(Table1[[#This Row],[Operating Profit]])/SUM(Table1[Operating Profit])*100</f>
        <v>2.7285581679615326E-2</v>
      </c>
      <c r="V774">
        <f>SUM(Table1[[#This Row],[Price per Unit]]*Table1[[#This Row],[Units Sold]])</f>
        <v>36250</v>
      </c>
      <c r="W774">
        <f>SUM(Table1[[#This Row],[Total Sales]]-Table1[[#This Row],[Operating Profit]])</f>
        <v>271875</v>
      </c>
      <c r="X774">
        <f>SUM(Table1[[#This Row],[Total Sales]]-Table1[[#This Row],[Cost]])</f>
        <v>90625</v>
      </c>
      <c r="Y774">
        <f>SUM(Table1[[#This Row],[profit/loss]])/SUM(Table1[profit/loss])</f>
        <v>2.7285581679615324E-4</v>
      </c>
    </row>
    <row r="775" spans="1:25" x14ac:dyDescent="0.3">
      <c r="A775" t="s">
        <v>25</v>
      </c>
      <c r="B775" t="s">
        <v>17</v>
      </c>
      <c r="C775">
        <v>1185732</v>
      </c>
      <c r="D775" s="9">
        <v>44106</v>
      </c>
      <c r="E775" s="8" t="str">
        <f>TEXT(Table1[[#This Row],[Invoice Date]],"dd-mm-yyyy")</f>
        <v>02-10-2020</v>
      </c>
      <c r="F775" s="1" t="str">
        <f t="shared" si="48"/>
        <v>October</v>
      </c>
      <c r="G775" s="1" t="str">
        <f t="shared" si="49"/>
        <v>2020</v>
      </c>
      <c r="H775" s="1" t="str">
        <f t="shared" si="50"/>
        <v>Friday</v>
      </c>
      <c r="I775" s="1" t="str">
        <f t="shared" si="51"/>
        <v>02</v>
      </c>
      <c r="J775" t="s">
        <v>47</v>
      </c>
      <c r="K775" t="s">
        <v>48</v>
      </c>
      <c r="L775" t="s">
        <v>49</v>
      </c>
      <c r="M775" t="s">
        <v>20</v>
      </c>
      <c r="N775">
        <v>50</v>
      </c>
      <c r="O775">
        <v>700</v>
      </c>
      <c r="P775">
        <v>350000</v>
      </c>
      <c r="Q775">
        <v>105000</v>
      </c>
      <c r="R775">
        <v>0.3</v>
      </c>
      <c r="S775" t="s">
        <v>17</v>
      </c>
      <c r="T775" t="str">
        <f>IF(Table1[[#This Row],[Units Sold]]&gt; 700,"High Units","low Units")</f>
        <v>low Units</v>
      </c>
      <c r="U775">
        <f>SUM(Table1[[#This Row],[Operating Profit]])/SUM(Table1[Operating Profit])*100</f>
        <v>3.1613639463278442E-2</v>
      </c>
      <c r="V775">
        <f>SUM(Table1[[#This Row],[Price per Unit]]*Table1[[#This Row],[Units Sold]])</f>
        <v>35000</v>
      </c>
      <c r="W775">
        <f>SUM(Table1[[#This Row],[Total Sales]]-Table1[[#This Row],[Operating Profit]])</f>
        <v>245000</v>
      </c>
      <c r="X775">
        <f>SUM(Table1[[#This Row],[Total Sales]]-Table1[[#This Row],[Cost]])</f>
        <v>105000</v>
      </c>
      <c r="Y775">
        <f>SUM(Table1[[#This Row],[profit/loss]])/SUM(Table1[profit/loss])</f>
        <v>3.1613639463278441E-4</v>
      </c>
    </row>
    <row r="776" spans="1:25" x14ac:dyDescent="0.3">
      <c r="A776" t="s">
        <v>25</v>
      </c>
      <c r="B776" t="s">
        <v>17</v>
      </c>
      <c r="C776">
        <v>1185732</v>
      </c>
      <c r="D776" s="9">
        <v>44107</v>
      </c>
      <c r="E776" s="8" t="str">
        <f>TEXT(Table1[[#This Row],[Invoice Date]],"dd-mm-yyyy")</f>
        <v>03-10-2020</v>
      </c>
      <c r="F776" s="1" t="str">
        <f t="shared" si="48"/>
        <v>October</v>
      </c>
      <c r="G776" s="1" t="str">
        <f t="shared" si="49"/>
        <v>2020</v>
      </c>
      <c r="H776" s="1" t="str">
        <f t="shared" si="50"/>
        <v>Saturday</v>
      </c>
      <c r="I776" s="1" t="str">
        <f t="shared" si="51"/>
        <v>03</v>
      </c>
      <c r="J776" t="s">
        <v>47</v>
      </c>
      <c r="K776" t="s">
        <v>48</v>
      </c>
      <c r="L776" t="s">
        <v>49</v>
      </c>
      <c r="M776" t="s">
        <v>21</v>
      </c>
      <c r="N776">
        <v>60</v>
      </c>
      <c r="O776">
        <v>700</v>
      </c>
      <c r="P776">
        <v>420000</v>
      </c>
      <c r="Q776">
        <v>147000</v>
      </c>
      <c r="R776">
        <v>0.35</v>
      </c>
      <c r="S776" t="s">
        <v>17</v>
      </c>
      <c r="T776" t="str">
        <f>IF(Table1[[#This Row],[Units Sold]]&gt; 700,"High Units","low Units")</f>
        <v>low Units</v>
      </c>
      <c r="U776">
        <f>SUM(Table1[[#This Row],[Operating Profit]])/SUM(Table1[Operating Profit])*100</f>
        <v>4.4259095248589821E-2</v>
      </c>
      <c r="V776">
        <f>SUM(Table1[[#This Row],[Price per Unit]]*Table1[[#This Row],[Units Sold]])</f>
        <v>42000</v>
      </c>
      <c r="W776">
        <f>SUM(Table1[[#This Row],[Total Sales]]-Table1[[#This Row],[Operating Profit]])</f>
        <v>273000</v>
      </c>
      <c r="X776">
        <f>SUM(Table1[[#This Row],[Total Sales]]-Table1[[#This Row],[Cost]])</f>
        <v>147000</v>
      </c>
      <c r="Y776">
        <f>SUM(Table1[[#This Row],[profit/loss]])/SUM(Table1[profit/loss])</f>
        <v>4.4259095248589818E-4</v>
      </c>
    </row>
    <row r="777" spans="1:25" x14ac:dyDescent="0.3">
      <c r="A777" t="s">
        <v>25</v>
      </c>
      <c r="B777" t="s">
        <v>17</v>
      </c>
      <c r="C777">
        <v>1185732</v>
      </c>
      <c r="D777" s="9">
        <v>44108</v>
      </c>
      <c r="E777" s="8" t="str">
        <f>TEXT(Table1[[#This Row],[Invoice Date]],"dd-mm-yyyy")</f>
        <v>04-10-2020</v>
      </c>
      <c r="F777" s="1" t="str">
        <f t="shared" si="48"/>
        <v>October</v>
      </c>
      <c r="G777" s="1" t="str">
        <f t="shared" si="49"/>
        <v>2020</v>
      </c>
      <c r="H777" s="1" t="str">
        <f t="shared" si="50"/>
        <v>Sunday</v>
      </c>
      <c r="I777" s="1" t="str">
        <f t="shared" si="51"/>
        <v>04</v>
      </c>
      <c r="J777" t="s">
        <v>47</v>
      </c>
      <c r="K777" t="s">
        <v>48</v>
      </c>
      <c r="L777" t="s">
        <v>49</v>
      </c>
      <c r="M777" t="s">
        <v>22</v>
      </c>
      <c r="N777">
        <v>65</v>
      </c>
      <c r="O777">
        <v>825</v>
      </c>
      <c r="P777">
        <v>536250</v>
      </c>
      <c r="Q777">
        <v>268125</v>
      </c>
      <c r="R777">
        <v>0.5</v>
      </c>
      <c r="S777" t="s">
        <v>17</v>
      </c>
      <c r="T777" t="str">
        <f>IF(Table1[[#This Row],[Units Sold]]&gt; 700,"High Units","low Units")</f>
        <v>High Units</v>
      </c>
      <c r="U777">
        <f>SUM(Table1[[#This Row],[Operating Profit]])/SUM(Table1[Operating Profit])*100</f>
        <v>8.0727686486586028E-2</v>
      </c>
      <c r="V777">
        <f>SUM(Table1[[#This Row],[Price per Unit]]*Table1[[#This Row],[Units Sold]])</f>
        <v>53625</v>
      </c>
      <c r="W777">
        <f>SUM(Table1[[#This Row],[Total Sales]]-Table1[[#This Row],[Operating Profit]])</f>
        <v>268125</v>
      </c>
      <c r="X777">
        <f>SUM(Table1[[#This Row],[Total Sales]]-Table1[[#This Row],[Cost]])</f>
        <v>268125</v>
      </c>
      <c r="Y777">
        <f>SUM(Table1[[#This Row],[profit/loss]])/SUM(Table1[profit/loss])</f>
        <v>8.0727686486586024E-4</v>
      </c>
    </row>
    <row r="778" spans="1:25" x14ac:dyDescent="0.3">
      <c r="A778" t="s">
        <v>25</v>
      </c>
      <c r="B778" t="s">
        <v>17</v>
      </c>
      <c r="C778">
        <v>1185732</v>
      </c>
      <c r="D778" s="9">
        <v>44109</v>
      </c>
      <c r="E778" s="8" t="str">
        <f>TEXT(Table1[[#This Row],[Invoice Date]],"dd-mm-yyyy")</f>
        <v>05-10-2020</v>
      </c>
      <c r="F778" s="1" t="str">
        <f t="shared" si="48"/>
        <v>October</v>
      </c>
      <c r="G778" s="1" t="str">
        <f t="shared" si="49"/>
        <v>2020</v>
      </c>
      <c r="H778" s="1" t="str">
        <f t="shared" si="50"/>
        <v>Monday</v>
      </c>
      <c r="I778" s="1" t="str">
        <f t="shared" si="51"/>
        <v>05</v>
      </c>
      <c r="J778" t="s">
        <v>47</v>
      </c>
      <c r="K778" t="s">
        <v>48</v>
      </c>
      <c r="L778" t="s">
        <v>49</v>
      </c>
      <c r="M778" t="s">
        <v>16</v>
      </c>
      <c r="N778">
        <v>60</v>
      </c>
      <c r="O778">
        <v>975</v>
      </c>
      <c r="P778">
        <v>585000</v>
      </c>
      <c r="Q778">
        <v>263250</v>
      </c>
      <c r="R778">
        <v>0.45</v>
      </c>
      <c r="S778" t="s">
        <v>17</v>
      </c>
      <c r="T778" t="str">
        <f>IF(Table1[[#This Row],[Units Sold]]&gt; 700,"High Units","low Units")</f>
        <v>High Units</v>
      </c>
      <c r="U778">
        <f>SUM(Table1[[#This Row],[Operating Profit]])/SUM(Table1[Operating Profit])*100</f>
        <v>7.9259910368648087E-2</v>
      </c>
      <c r="V778">
        <f>SUM(Table1[[#This Row],[Price per Unit]]*Table1[[#This Row],[Units Sold]])</f>
        <v>58500</v>
      </c>
      <c r="W778">
        <f>SUM(Table1[[#This Row],[Total Sales]]-Table1[[#This Row],[Operating Profit]])</f>
        <v>321750</v>
      </c>
      <c r="X778">
        <f>SUM(Table1[[#This Row],[Total Sales]]-Table1[[#This Row],[Cost]])</f>
        <v>263250</v>
      </c>
      <c r="Y778">
        <f>SUM(Table1[[#This Row],[profit/loss]])/SUM(Table1[profit/loss])</f>
        <v>7.925991036864809E-4</v>
      </c>
    </row>
    <row r="779" spans="1:25" x14ac:dyDescent="0.3">
      <c r="A779" t="s">
        <v>25</v>
      </c>
      <c r="B779" t="s">
        <v>17</v>
      </c>
      <c r="C779">
        <v>1185732</v>
      </c>
      <c r="D779" s="9">
        <v>44110</v>
      </c>
      <c r="E779" s="8" t="str">
        <f>TEXT(Table1[[#This Row],[Invoice Date]],"dd-mm-yyyy")</f>
        <v>06-10-2020</v>
      </c>
      <c r="F779" s="1" t="str">
        <f t="shared" si="48"/>
        <v>October</v>
      </c>
      <c r="G779" s="1" t="str">
        <f t="shared" si="49"/>
        <v>2020</v>
      </c>
      <c r="H779" s="1" t="str">
        <f t="shared" si="50"/>
        <v>Tuesday</v>
      </c>
      <c r="I779" s="1" t="str">
        <f t="shared" si="51"/>
        <v>06</v>
      </c>
      <c r="J779" t="s">
        <v>47</v>
      </c>
      <c r="K779" t="s">
        <v>48</v>
      </c>
      <c r="L779" t="s">
        <v>49</v>
      </c>
      <c r="M779" t="s">
        <v>18</v>
      </c>
      <c r="N779">
        <v>50</v>
      </c>
      <c r="O779">
        <v>800</v>
      </c>
      <c r="P779">
        <v>400000</v>
      </c>
      <c r="Q779">
        <v>140000</v>
      </c>
      <c r="R779">
        <v>0.35</v>
      </c>
      <c r="S779" t="s">
        <v>17</v>
      </c>
      <c r="T779" t="str">
        <f>IF(Table1[[#This Row],[Units Sold]]&gt; 700,"High Units","low Units")</f>
        <v>High Units</v>
      </c>
      <c r="U779">
        <f>SUM(Table1[[#This Row],[Operating Profit]])/SUM(Table1[Operating Profit])*100</f>
        <v>4.2151519284371261E-2</v>
      </c>
      <c r="V779">
        <f>SUM(Table1[[#This Row],[Price per Unit]]*Table1[[#This Row],[Units Sold]])</f>
        <v>40000</v>
      </c>
      <c r="W779">
        <f>SUM(Table1[[#This Row],[Total Sales]]-Table1[[#This Row],[Operating Profit]])</f>
        <v>260000</v>
      </c>
      <c r="X779">
        <f>SUM(Table1[[#This Row],[Total Sales]]-Table1[[#This Row],[Cost]])</f>
        <v>140000</v>
      </c>
      <c r="Y779">
        <f>SUM(Table1[[#This Row],[profit/loss]])/SUM(Table1[profit/loss])</f>
        <v>4.2151519284371259E-4</v>
      </c>
    </row>
    <row r="780" spans="1:25" x14ac:dyDescent="0.3">
      <c r="A780" t="s">
        <v>25</v>
      </c>
      <c r="B780" t="s">
        <v>17</v>
      </c>
      <c r="C780">
        <v>1185732</v>
      </c>
      <c r="D780" s="9">
        <v>44111</v>
      </c>
      <c r="E780" s="8" t="str">
        <f>TEXT(Table1[[#This Row],[Invoice Date]],"dd-mm-yyyy")</f>
        <v>07-10-2020</v>
      </c>
      <c r="F780" s="1" t="str">
        <f t="shared" si="48"/>
        <v>October</v>
      </c>
      <c r="G780" s="1" t="str">
        <f t="shared" si="49"/>
        <v>2020</v>
      </c>
      <c r="H780" s="1" t="str">
        <f t="shared" si="50"/>
        <v>Wednesday</v>
      </c>
      <c r="I780" s="1" t="str">
        <f t="shared" si="51"/>
        <v>07</v>
      </c>
      <c r="J780" t="s">
        <v>47</v>
      </c>
      <c r="K780" t="s">
        <v>48</v>
      </c>
      <c r="L780" t="s">
        <v>49</v>
      </c>
      <c r="M780" t="s">
        <v>19</v>
      </c>
      <c r="N780">
        <v>50</v>
      </c>
      <c r="O780">
        <v>745</v>
      </c>
      <c r="P780">
        <v>372500</v>
      </c>
      <c r="Q780">
        <v>93125</v>
      </c>
      <c r="R780">
        <v>0.25</v>
      </c>
      <c r="S780" t="s">
        <v>17</v>
      </c>
      <c r="T780" t="str">
        <f>IF(Table1[[#This Row],[Units Sold]]&gt; 700,"High Units","low Units")</f>
        <v>High Units</v>
      </c>
      <c r="U780">
        <f>SUM(Table1[[#This Row],[Operating Profit]])/SUM(Table1[Operating Profit])*100</f>
        <v>2.8038287381121952E-2</v>
      </c>
      <c r="V780">
        <f>SUM(Table1[[#This Row],[Price per Unit]]*Table1[[#This Row],[Units Sold]])</f>
        <v>37250</v>
      </c>
      <c r="W780">
        <f>SUM(Table1[[#This Row],[Total Sales]]-Table1[[#This Row],[Operating Profit]])</f>
        <v>279375</v>
      </c>
      <c r="X780">
        <f>SUM(Table1[[#This Row],[Total Sales]]-Table1[[#This Row],[Cost]])</f>
        <v>93125</v>
      </c>
      <c r="Y780">
        <f>SUM(Table1[[#This Row],[profit/loss]])/SUM(Table1[profit/loss])</f>
        <v>2.8038287381121954E-4</v>
      </c>
    </row>
    <row r="781" spans="1:25" x14ac:dyDescent="0.3">
      <c r="A781" t="s">
        <v>25</v>
      </c>
      <c r="B781" t="s">
        <v>17</v>
      </c>
      <c r="C781">
        <v>1185732</v>
      </c>
      <c r="D781" s="9">
        <v>44112</v>
      </c>
      <c r="E781" s="8" t="str">
        <f>TEXT(Table1[[#This Row],[Invoice Date]],"dd-mm-yyyy")</f>
        <v>08-10-2020</v>
      </c>
      <c r="F781" s="1" t="str">
        <f t="shared" si="48"/>
        <v>October</v>
      </c>
      <c r="G781" s="1" t="str">
        <f t="shared" si="49"/>
        <v>2020</v>
      </c>
      <c r="H781" s="1" t="str">
        <f t="shared" si="50"/>
        <v>Thursday</v>
      </c>
      <c r="I781" s="1" t="str">
        <f t="shared" si="51"/>
        <v>08</v>
      </c>
      <c r="J781" t="s">
        <v>47</v>
      </c>
      <c r="K781" t="s">
        <v>48</v>
      </c>
      <c r="L781" t="s">
        <v>49</v>
      </c>
      <c r="M781" t="s">
        <v>20</v>
      </c>
      <c r="N781">
        <v>50</v>
      </c>
      <c r="O781">
        <v>775</v>
      </c>
      <c r="P781">
        <v>387500</v>
      </c>
      <c r="Q781">
        <v>116250</v>
      </c>
      <c r="R781">
        <v>0.3</v>
      </c>
      <c r="S781" t="s">
        <v>17</v>
      </c>
      <c r="T781" t="str">
        <f>IF(Table1[[#This Row],[Units Sold]]&gt; 700,"High Units","low Units")</f>
        <v>High Units</v>
      </c>
      <c r="U781">
        <f>SUM(Table1[[#This Row],[Operating Profit]])/SUM(Table1[Operating Profit])*100</f>
        <v>3.500081512005828E-2</v>
      </c>
      <c r="V781">
        <f>SUM(Table1[[#This Row],[Price per Unit]]*Table1[[#This Row],[Units Sold]])</f>
        <v>38750</v>
      </c>
      <c r="W781">
        <f>SUM(Table1[[#This Row],[Total Sales]]-Table1[[#This Row],[Operating Profit]])</f>
        <v>271250</v>
      </c>
      <c r="X781">
        <f>SUM(Table1[[#This Row],[Total Sales]]-Table1[[#This Row],[Cost]])</f>
        <v>116250</v>
      </c>
      <c r="Y781">
        <f>SUM(Table1[[#This Row],[profit/loss]])/SUM(Table1[profit/loss])</f>
        <v>3.5000815120058278E-4</v>
      </c>
    </row>
    <row r="782" spans="1:25" x14ac:dyDescent="0.3">
      <c r="A782" t="s">
        <v>25</v>
      </c>
      <c r="B782" t="s">
        <v>17</v>
      </c>
      <c r="C782">
        <v>1185732</v>
      </c>
      <c r="D782" s="9">
        <v>44113</v>
      </c>
      <c r="E782" s="8" t="str">
        <f>TEXT(Table1[[#This Row],[Invoice Date]],"dd-mm-yyyy")</f>
        <v>09-10-2020</v>
      </c>
      <c r="F782" s="1" t="str">
        <f t="shared" si="48"/>
        <v>October</v>
      </c>
      <c r="G782" s="1" t="str">
        <f t="shared" si="49"/>
        <v>2020</v>
      </c>
      <c r="H782" s="1" t="str">
        <f t="shared" si="50"/>
        <v>Friday</v>
      </c>
      <c r="I782" s="1" t="str">
        <f t="shared" si="51"/>
        <v>09</v>
      </c>
      <c r="J782" t="s">
        <v>47</v>
      </c>
      <c r="K782" t="s">
        <v>48</v>
      </c>
      <c r="L782" t="s">
        <v>49</v>
      </c>
      <c r="M782" t="s">
        <v>21</v>
      </c>
      <c r="N782">
        <v>65</v>
      </c>
      <c r="O782">
        <v>750</v>
      </c>
      <c r="P782">
        <v>487500</v>
      </c>
      <c r="Q782">
        <v>170625</v>
      </c>
      <c r="R782">
        <v>0.35</v>
      </c>
      <c r="S782" t="s">
        <v>17</v>
      </c>
      <c r="T782" t="str">
        <f>IF(Table1[[#This Row],[Units Sold]]&gt; 700,"High Units","low Units")</f>
        <v>High Units</v>
      </c>
      <c r="U782">
        <f>SUM(Table1[[#This Row],[Operating Profit]])/SUM(Table1[Operating Profit])*100</f>
        <v>5.1372164127827469E-2</v>
      </c>
      <c r="V782">
        <f>SUM(Table1[[#This Row],[Price per Unit]]*Table1[[#This Row],[Units Sold]])</f>
        <v>48750</v>
      </c>
      <c r="W782">
        <f>SUM(Table1[[#This Row],[Total Sales]]-Table1[[#This Row],[Operating Profit]])</f>
        <v>316875</v>
      </c>
      <c r="X782">
        <f>SUM(Table1[[#This Row],[Total Sales]]-Table1[[#This Row],[Cost]])</f>
        <v>170625</v>
      </c>
      <c r="Y782">
        <f>SUM(Table1[[#This Row],[profit/loss]])/SUM(Table1[profit/loss])</f>
        <v>5.137216412782747E-4</v>
      </c>
    </row>
    <row r="783" spans="1:25" x14ac:dyDescent="0.3">
      <c r="A783" t="s">
        <v>25</v>
      </c>
      <c r="B783" t="s">
        <v>17</v>
      </c>
      <c r="C783">
        <v>1185732</v>
      </c>
      <c r="D783" s="9">
        <v>44114</v>
      </c>
      <c r="E783" s="8" t="str">
        <f>TEXT(Table1[[#This Row],[Invoice Date]],"dd-mm-yyyy")</f>
        <v>10-10-2020</v>
      </c>
      <c r="F783" s="1" t="str">
        <f t="shared" si="48"/>
        <v>October</v>
      </c>
      <c r="G783" s="1" t="str">
        <f t="shared" si="49"/>
        <v>2020</v>
      </c>
      <c r="H783" s="1" t="str">
        <f t="shared" si="50"/>
        <v>Saturday</v>
      </c>
      <c r="I783" s="1" t="str">
        <f t="shared" si="51"/>
        <v>10</v>
      </c>
      <c r="J783" t="s">
        <v>47</v>
      </c>
      <c r="K783" t="s">
        <v>48</v>
      </c>
      <c r="L783" t="s">
        <v>49</v>
      </c>
      <c r="M783" t="s">
        <v>22</v>
      </c>
      <c r="N783">
        <v>70</v>
      </c>
      <c r="O783">
        <v>850</v>
      </c>
      <c r="P783">
        <v>595000</v>
      </c>
      <c r="Q783">
        <v>297500</v>
      </c>
      <c r="R783">
        <v>0.5</v>
      </c>
      <c r="S783" t="s">
        <v>17</v>
      </c>
      <c r="T783" t="str">
        <f>IF(Table1[[#This Row],[Units Sold]]&gt; 700,"High Units","low Units")</f>
        <v>High Units</v>
      </c>
      <c r="U783">
        <f>SUM(Table1[[#This Row],[Operating Profit]])/SUM(Table1[Operating Profit])*100</f>
        <v>8.9571978479288925E-2</v>
      </c>
      <c r="V783">
        <f>SUM(Table1[[#This Row],[Price per Unit]]*Table1[[#This Row],[Units Sold]])</f>
        <v>59500</v>
      </c>
      <c r="W783">
        <f>SUM(Table1[[#This Row],[Total Sales]]-Table1[[#This Row],[Operating Profit]])</f>
        <v>297500</v>
      </c>
      <c r="X783">
        <f>SUM(Table1[[#This Row],[Total Sales]]-Table1[[#This Row],[Cost]])</f>
        <v>297500</v>
      </c>
      <c r="Y783">
        <f>SUM(Table1[[#This Row],[profit/loss]])/SUM(Table1[profit/loss])</f>
        <v>8.9571978479288921E-4</v>
      </c>
    </row>
    <row r="784" spans="1:25" x14ac:dyDescent="0.3">
      <c r="A784" t="s">
        <v>25</v>
      </c>
      <c r="B784" t="s">
        <v>17</v>
      </c>
      <c r="C784">
        <v>1185732</v>
      </c>
      <c r="D784" s="9">
        <v>43975</v>
      </c>
      <c r="E784" s="8" t="str">
        <f>TEXT(Table1[[#This Row],[Invoice Date]],"dd-mm-yyyy")</f>
        <v>24-05-2020</v>
      </c>
      <c r="F784" s="1" t="str">
        <f t="shared" si="48"/>
        <v>May</v>
      </c>
      <c r="G784" s="1" t="str">
        <f t="shared" si="49"/>
        <v>2020</v>
      </c>
      <c r="H784" s="1" t="str">
        <f t="shared" si="50"/>
        <v>Sunday</v>
      </c>
      <c r="I784" s="1" t="str">
        <f t="shared" si="51"/>
        <v>24</v>
      </c>
      <c r="J784" t="s">
        <v>47</v>
      </c>
      <c r="K784" t="s">
        <v>48</v>
      </c>
      <c r="L784" t="s">
        <v>49</v>
      </c>
      <c r="M784" t="s">
        <v>16</v>
      </c>
      <c r="N784">
        <v>65</v>
      </c>
      <c r="O784">
        <v>1075</v>
      </c>
      <c r="P784">
        <v>698750</v>
      </c>
      <c r="Q784">
        <v>314438</v>
      </c>
      <c r="R784">
        <v>0.45</v>
      </c>
      <c r="S784" t="s">
        <v>17</v>
      </c>
      <c r="T784" t="str">
        <f>IF(Table1[[#This Row],[Units Sold]]&gt; 700,"High Units","low Units")</f>
        <v>High Units</v>
      </c>
      <c r="U784">
        <f>SUM(Table1[[#This Row],[Operating Profit]])/SUM(Table1[Operating Profit])*100</f>
        <v>9.4671710148136634E-2</v>
      </c>
      <c r="V784">
        <f>SUM(Table1[[#This Row],[Price per Unit]]*Table1[[#This Row],[Units Sold]])</f>
        <v>69875</v>
      </c>
      <c r="W784">
        <f>SUM(Table1[[#This Row],[Total Sales]]-Table1[[#This Row],[Operating Profit]])</f>
        <v>384312</v>
      </c>
      <c r="X784">
        <f>SUM(Table1[[#This Row],[Total Sales]]-Table1[[#This Row],[Cost]])</f>
        <v>314438</v>
      </c>
      <c r="Y784">
        <f>SUM(Table1[[#This Row],[profit/loss]])/SUM(Table1[profit/loss])</f>
        <v>9.4671710148136641E-4</v>
      </c>
    </row>
    <row r="785" spans="1:25" x14ac:dyDescent="0.3">
      <c r="A785" t="s">
        <v>25</v>
      </c>
      <c r="B785" t="s">
        <v>17</v>
      </c>
      <c r="C785">
        <v>1185732</v>
      </c>
      <c r="D785" s="9">
        <v>43975</v>
      </c>
      <c r="E785" s="8" t="str">
        <f>TEXT(Table1[[#This Row],[Invoice Date]],"dd-mm-yyyy")</f>
        <v>24-05-2020</v>
      </c>
      <c r="F785" s="1" t="str">
        <f t="shared" si="48"/>
        <v>May</v>
      </c>
      <c r="G785" s="1" t="str">
        <f t="shared" si="49"/>
        <v>2020</v>
      </c>
      <c r="H785" s="1" t="str">
        <f t="shared" si="50"/>
        <v>Sunday</v>
      </c>
      <c r="I785" s="1" t="str">
        <f t="shared" si="51"/>
        <v>24</v>
      </c>
      <c r="J785" t="s">
        <v>47</v>
      </c>
      <c r="K785" t="s">
        <v>48</v>
      </c>
      <c r="L785" t="s">
        <v>49</v>
      </c>
      <c r="M785" t="s">
        <v>18</v>
      </c>
      <c r="N785">
        <v>55</v>
      </c>
      <c r="O785">
        <v>875</v>
      </c>
      <c r="P785">
        <v>481250</v>
      </c>
      <c r="Q785">
        <v>168438</v>
      </c>
      <c r="R785">
        <v>0.35</v>
      </c>
      <c r="S785" t="s">
        <v>17</v>
      </c>
      <c r="T785" t="str">
        <f>IF(Table1[[#This Row],[Units Sold]]&gt; 700,"High Units","low Units")</f>
        <v>High Units</v>
      </c>
      <c r="U785">
        <f>SUM(Table1[[#This Row],[Operating Profit]])/SUM(Table1[Operating Profit])*100</f>
        <v>5.0713697180149467E-2</v>
      </c>
      <c r="V785">
        <f>SUM(Table1[[#This Row],[Price per Unit]]*Table1[[#This Row],[Units Sold]])</f>
        <v>48125</v>
      </c>
      <c r="W785">
        <f>SUM(Table1[[#This Row],[Total Sales]]-Table1[[#This Row],[Operating Profit]])</f>
        <v>312812</v>
      </c>
      <c r="X785">
        <f>SUM(Table1[[#This Row],[Total Sales]]-Table1[[#This Row],[Cost]])</f>
        <v>168438</v>
      </c>
      <c r="Y785">
        <f>SUM(Table1[[#This Row],[profit/loss]])/SUM(Table1[profit/loss])</f>
        <v>5.0713697180149468E-4</v>
      </c>
    </row>
    <row r="786" spans="1:25" x14ac:dyDescent="0.3">
      <c r="A786" t="s">
        <v>25</v>
      </c>
      <c r="B786" t="s">
        <v>17</v>
      </c>
      <c r="C786">
        <v>1185732</v>
      </c>
      <c r="D786" s="9">
        <v>43975</v>
      </c>
      <c r="E786" s="8" t="str">
        <f>TEXT(Table1[[#This Row],[Invoice Date]],"dd-mm-yyyy")</f>
        <v>24-05-2020</v>
      </c>
      <c r="F786" s="1" t="str">
        <f t="shared" si="48"/>
        <v>May</v>
      </c>
      <c r="G786" s="1" t="str">
        <f t="shared" si="49"/>
        <v>2020</v>
      </c>
      <c r="H786" s="1" t="str">
        <f t="shared" si="50"/>
        <v>Sunday</v>
      </c>
      <c r="I786" s="1" t="str">
        <f t="shared" si="51"/>
        <v>24</v>
      </c>
      <c r="J786" t="s">
        <v>47</v>
      </c>
      <c r="K786" t="s">
        <v>48</v>
      </c>
      <c r="L786" t="s">
        <v>49</v>
      </c>
      <c r="M786" t="s">
        <v>19</v>
      </c>
      <c r="N786">
        <v>55</v>
      </c>
      <c r="O786">
        <v>825</v>
      </c>
      <c r="P786">
        <v>453750</v>
      </c>
      <c r="Q786">
        <v>113438</v>
      </c>
      <c r="R786">
        <v>0.25</v>
      </c>
      <c r="S786" t="s">
        <v>17</v>
      </c>
      <c r="T786" t="str">
        <f>IF(Table1[[#This Row],[Units Sold]]&gt; 700,"High Units","low Units")</f>
        <v>High Units</v>
      </c>
      <c r="U786">
        <f>SUM(Table1[[#This Row],[Operating Profit]])/SUM(Table1[Operating Profit])*100</f>
        <v>3.4154171747003616E-2</v>
      </c>
      <c r="V786">
        <f>SUM(Table1[[#This Row],[Price per Unit]]*Table1[[#This Row],[Units Sold]])</f>
        <v>45375</v>
      </c>
      <c r="W786">
        <f>SUM(Table1[[#This Row],[Total Sales]]-Table1[[#This Row],[Operating Profit]])</f>
        <v>340312</v>
      </c>
      <c r="X786">
        <f>SUM(Table1[[#This Row],[Total Sales]]-Table1[[#This Row],[Cost]])</f>
        <v>113438</v>
      </c>
      <c r="Y786">
        <f>SUM(Table1[[#This Row],[profit/loss]])/SUM(Table1[profit/loss])</f>
        <v>3.4154171747003618E-4</v>
      </c>
    </row>
    <row r="787" spans="1:25" x14ac:dyDescent="0.3">
      <c r="A787" t="s">
        <v>25</v>
      </c>
      <c r="B787" t="s">
        <v>17</v>
      </c>
      <c r="C787">
        <v>1185732</v>
      </c>
      <c r="D787" s="9">
        <v>43975</v>
      </c>
      <c r="E787" s="8" t="str">
        <f>TEXT(Table1[[#This Row],[Invoice Date]],"dd-mm-yyyy")</f>
        <v>24-05-2020</v>
      </c>
      <c r="F787" s="1" t="str">
        <f t="shared" si="48"/>
        <v>May</v>
      </c>
      <c r="G787" s="1" t="str">
        <f t="shared" si="49"/>
        <v>2020</v>
      </c>
      <c r="H787" s="1" t="str">
        <f t="shared" si="50"/>
        <v>Sunday</v>
      </c>
      <c r="I787" s="1" t="str">
        <f t="shared" si="51"/>
        <v>24</v>
      </c>
      <c r="J787" t="s">
        <v>47</v>
      </c>
      <c r="K787" t="s">
        <v>48</v>
      </c>
      <c r="L787" t="s">
        <v>49</v>
      </c>
      <c r="M787" t="s">
        <v>20</v>
      </c>
      <c r="N787">
        <v>55</v>
      </c>
      <c r="O787">
        <v>775</v>
      </c>
      <c r="P787">
        <v>426250</v>
      </c>
      <c r="Q787">
        <v>127875</v>
      </c>
      <c r="R787">
        <v>0.3</v>
      </c>
      <c r="S787" t="s">
        <v>17</v>
      </c>
      <c r="T787" t="str">
        <f>IF(Table1[[#This Row],[Units Sold]]&gt; 700,"High Units","low Units")</f>
        <v>High Units</v>
      </c>
      <c r="U787">
        <f>SUM(Table1[[#This Row],[Operating Profit]])/SUM(Table1[Operating Profit])*100</f>
        <v>3.8500896632064102E-2</v>
      </c>
      <c r="V787">
        <f>SUM(Table1[[#This Row],[Price per Unit]]*Table1[[#This Row],[Units Sold]])</f>
        <v>42625</v>
      </c>
      <c r="W787">
        <f>SUM(Table1[[#This Row],[Total Sales]]-Table1[[#This Row],[Operating Profit]])</f>
        <v>298375</v>
      </c>
      <c r="X787">
        <f>SUM(Table1[[#This Row],[Total Sales]]-Table1[[#This Row],[Cost]])</f>
        <v>127875</v>
      </c>
      <c r="Y787">
        <f>SUM(Table1[[#This Row],[profit/loss]])/SUM(Table1[profit/loss])</f>
        <v>3.8500896632064102E-4</v>
      </c>
    </row>
    <row r="788" spans="1:25" x14ac:dyDescent="0.3">
      <c r="A788" t="s">
        <v>13</v>
      </c>
      <c r="B788" t="s">
        <v>17</v>
      </c>
      <c r="C788">
        <v>1185732</v>
      </c>
      <c r="D788" s="9">
        <v>43975</v>
      </c>
      <c r="E788" s="8" t="str">
        <f>TEXT(Table1[[#This Row],[Invoice Date]],"dd-mm-yyyy")</f>
        <v>24-05-2020</v>
      </c>
      <c r="F788" s="1" t="str">
        <f t="shared" si="48"/>
        <v>May</v>
      </c>
      <c r="G788" s="1" t="str">
        <f t="shared" si="49"/>
        <v>2020</v>
      </c>
      <c r="H788" s="1" t="str">
        <f t="shared" si="50"/>
        <v>Sunday</v>
      </c>
      <c r="I788" s="1" t="str">
        <f t="shared" si="51"/>
        <v>24</v>
      </c>
      <c r="J788" t="s">
        <v>47</v>
      </c>
      <c r="K788" t="s">
        <v>48</v>
      </c>
      <c r="L788" t="s">
        <v>49</v>
      </c>
      <c r="M788" t="s">
        <v>21</v>
      </c>
      <c r="N788">
        <v>65</v>
      </c>
      <c r="O788">
        <v>775</v>
      </c>
      <c r="P788">
        <v>503750</v>
      </c>
      <c r="Q788">
        <v>176313</v>
      </c>
      <c r="R788">
        <v>0.35</v>
      </c>
      <c r="S788" t="s">
        <v>17</v>
      </c>
      <c r="T788" t="str">
        <f>IF(Table1[[#This Row],[Units Sold]]&gt; 700,"High Units","low Units")</f>
        <v>High Units</v>
      </c>
      <c r="U788">
        <f>SUM(Table1[[#This Row],[Operating Profit]])/SUM(Table1[Operating Profit])*100</f>
        <v>5.3084720139895347E-2</v>
      </c>
      <c r="V788">
        <f>SUM(Table1[[#This Row],[Price per Unit]]*Table1[[#This Row],[Units Sold]])</f>
        <v>50375</v>
      </c>
      <c r="W788">
        <f>SUM(Table1[[#This Row],[Total Sales]]-Table1[[#This Row],[Operating Profit]])</f>
        <v>327437</v>
      </c>
      <c r="X788">
        <f>SUM(Table1[[#This Row],[Total Sales]]-Table1[[#This Row],[Cost]])</f>
        <v>176313</v>
      </c>
      <c r="Y788">
        <f>SUM(Table1[[#This Row],[profit/loss]])/SUM(Table1[profit/loss])</f>
        <v>5.3084720139895349E-4</v>
      </c>
    </row>
    <row r="789" spans="1:25" x14ac:dyDescent="0.3">
      <c r="A789" t="s">
        <v>13</v>
      </c>
      <c r="B789" t="s">
        <v>17</v>
      </c>
      <c r="C789">
        <v>1185732</v>
      </c>
      <c r="D789" s="9">
        <v>43975</v>
      </c>
      <c r="E789" s="8" t="str">
        <f>TEXT(Table1[[#This Row],[Invoice Date]],"dd-mm-yyyy")</f>
        <v>24-05-2020</v>
      </c>
      <c r="F789" s="1" t="str">
        <f t="shared" si="48"/>
        <v>May</v>
      </c>
      <c r="G789" s="1" t="str">
        <f t="shared" si="49"/>
        <v>2020</v>
      </c>
      <c r="H789" s="1" t="str">
        <f t="shared" si="50"/>
        <v>Sunday</v>
      </c>
      <c r="I789" s="1" t="str">
        <f t="shared" si="51"/>
        <v>24</v>
      </c>
      <c r="J789" t="s">
        <v>47</v>
      </c>
      <c r="K789" t="s">
        <v>48</v>
      </c>
      <c r="L789" t="s">
        <v>49</v>
      </c>
      <c r="M789" t="s">
        <v>22</v>
      </c>
      <c r="N789">
        <v>70</v>
      </c>
      <c r="O789">
        <v>875</v>
      </c>
      <c r="P789">
        <v>612500</v>
      </c>
      <c r="Q789">
        <v>306250</v>
      </c>
      <c r="R789">
        <v>0.5</v>
      </c>
      <c r="S789" t="s">
        <v>17</v>
      </c>
      <c r="T789" t="str">
        <f>IF(Table1[[#This Row],[Units Sold]]&gt; 700,"High Units","low Units")</f>
        <v>High Units</v>
      </c>
      <c r="U789">
        <f>SUM(Table1[[#This Row],[Operating Profit]])/SUM(Table1[Operating Profit])*100</f>
        <v>9.2206448434562119E-2</v>
      </c>
      <c r="V789">
        <f>SUM(Table1[[#This Row],[Price per Unit]]*Table1[[#This Row],[Units Sold]])</f>
        <v>61250</v>
      </c>
      <c r="W789">
        <f>SUM(Table1[[#This Row],[Total Sales]]-Table1[[#This Row],[Operating Profit]])</f>
        <v>306250</v>
      </c>
      <c r="X789">
        <f>SUM(Table1[[#This Row],[Total Sales]]-Table1[[#This Row],[Cost]])</f>
        <v>306250</v>
      </c>
      <c r="Y789">
        <f>SUM(Table1[[#This Row],[profit/loss]])/SUM(Table1[profit/loss])</f>
        <v>9.2206448434562123E-4</v>
      </c>
    </row>
    <row r="790" spans="1:25" x14ac:dyDescent="0.3">
      <c r="A790" t="s">
        <v>13</v>
      </c>
      <c r="B790" t="s">
        <v>17</v>
      </c>
      <c r="C790">
        <v>1185732</v>
      </c>
      <c r="D790" s="9">
        <v>44121</v>
      </c>
      <c r="E790" s="8" t="str">
        <f>TEXT(Table1[[#This Row],[Invoice Date]],"dd-mm-yyyy")</f>
        <v>17-10-2020</v>
      </c>
      <c r="F790" s="1" t="str">
        <f t="shared" si="48"/>
        <v>October</v>
      </c>
      <c r="G790" s="1" t="str">
        <f t="shared" si="49"/>
        <v>2020</v>
      </c>
      <c r="H790" s="1" t="str">
        <f t="shared" si="50"/>
        <v>Saturday</v>
      </c>
      <c r="I790" s="1" t="str">
        <f t="shared" si="51"/>
        <v>17</v>
      </c>
      <c r="J790" t="s">
        <v>47</v>
      </c>
      <c r="K790" t="s">
        <v>48</v>
      </c>
      <c r="L790" t="s">
        <v>49</v>
      </c>
      <c r="M790" t="s">
        <v>16</v>
      </c>
      <c r="N790">
        <v>35</v>
      </c>
      <c r="O790">
        <v>450</v>
      </c>
      <c r="P790">
        <v>157500</v>
      </c>
      <c r="Q790">
        <v>55125</v>
      </c>
      <c r="R790">
        <v>0.35</v>
      </c>
      <c r="S790" t="s">
        <v>17</v>
      </c>
      <c r="T790" t="str">
        <f>IF(Table1[[#This Row],[Units Sold]]&gt; 700,"High Units","low Units")</f>
        <v>low Units</v>
      </c>
      <c r="U790">
        <f>SUM(Table1[[#This Row],[Operating Profit]])/SUM(Table1[Operating Profit])*100</f>
        <v>1.659716071822118E-2</v>
      </c>
      <c r="V790">
        <f>SUM(Table1[[#This Row],[Price per Unit]]*Table1[[#This Row],[Units Sold]])</f>
        <v>15750</v>
      </c>
      <c r="W790">
        <f>SUM(Table1[[#This Row],[Total Sales]]-Table1[[#This Row],[Operating Profit]])</f>
        <v>102375</v>
      </c>
      <c r="X790">
        <f>SUM(Table1[[#This Row],[Total Sales]]-Table1[[#This Row],[Cost]])</f>
        <v>55125</v>
      </c>
      <c r="Y790">
        <f>SUM(Table1[[#This Row],[profit/loss]])/SUM(Table1[profit/loss])</f>
        <v>1.6597160718221182E-4</v>
      </c>
    </row>
    <row r="791" spans="1:25" x14ac:dyDescent="0.3">
      <c r="A791" t="s">
        <v>13</v>
      </c>
      <c r="B791" t="s">
        <v>17</v>
      </c>
      <c r="C791">
        <v>1185732</v>
      </c>
      <c r="D791" s="9">
        <v>44122</v>
      </c>
      <c r="E791" s="8" t="str">
        <f>TEXT(Table1[[#This Row],[Invoice Date]],"dd-mm-yyyy")</f>
        <v>18-10-2020</v>
      </c>
      <c r="F791" s="1" t="str">
        <f t="shared" si="48"/>
        <v>October</v>
      </c>
      <c r="G791" s="1" t="str">
        <f t="shared" si="49"/>
        <v>2020</v>
      </c>
      <c r="H791" s="1" t="str">
        <f t="shared" si="50"/>
        <v>Sunday</v>
      </c>
      <c r="I791" s="1" t="str">
        <f t="shared" si="51"/>
        <v>18</v>
      </c>
      <c r="J791" t="s">
        <v>47</v>
      </c>
      <c r="K791" t="s">
        <v>48</v>
      </c>
      <c r="L791" t="s">
        <v>49</v>
      </c>
      <c r="M791" t="s">
        <v>18</v>
      </c>
      <c r="N791">
        <v>35</v>
      </c>
      <c r="O791">
        <v>250</v>
      </c>
      <c r="P791">
        <v>87500</v>
      </c>
      <c r="Q791">
        <v>26250</v>
      </c>
      <c r="R791">
        <v>0.3</v>
      </c>
      <c r="S791" t="s">
        <v>17</v>
      </c>
      <c r="T791" t="str">
        <f>IF(Table1[[#This Row],[Units Sold]]&gt; 700,"High Units","low Units")</f>
        <v>low Units</v>
      </c>
      <c r="U791">
        <f>SUM(Table1[[#This Row],[Operating Profit]])/SUM(Table1[Operating Profit])*100</f>
        <v>7.9034098658196106E-3</v>
      </c>
      <c r="V791">
        <f>SUM(Table1[[#This Row],[Price per Unit]]*Table1[[#This Row],[Units Sold]])</f>
        <v>8750</v>
      </c>
      <c r="W791">
        <f>SUM(Table1[[#This Row],[Total Sales]]-Table1[[#This Row],[Operating Profit]])</f>
        <v>61250</v>
      </c>
      <c r="X791">
        <f>SUM(Table1[[#This Row],[Total Sales]]-Table1[[#This Row],[Cost]])</f>
        <v>26250</v>
      </c>
      <c r="Y791">
        <f>SUM(Table1[[#This Row],[profit/loss]])/SUM(Table1[profit/loss])</f>
        <v>7.9034098658196104E-5</v>
      </c>
    </row>
    <row r="792" spans="1:25" x14ac:dyDescent="0.3">
      <c r="A792" t="s">
        <v>13</v>
      </c>
      <c r="B792" t="s">
        <v>17</v>
      </c>
      <c r="C792">
        <v>1185732</v>
      </c>
      <c r="D792" s="9">
        <v>44123</v>
      </c>
      <c r="E792" s="8" t="str">
        <f>TEXT(Table1[[#This Row],[Invoice Date]],"dd-mm-yyyy")</f>
        <v>19-10-2020</v>
      </c>
      <c r="F792" s="1" t="str">
        <f t="shared" si="48"/>
        <v>October</v>
      </c>
      <c r="G792" s="1" t="str">
        <f t="shared" si="49"/>
        <v>2020</v>
      </c>
      <c r="H792" s="1" t="str">
        <f t="shared" si="50"/>
        <v>Monday</v>
      </c>
      <c r="I792" s="1" t="str">
        <f t="shared" si="51"/>
        <v>19</v>
      </c>
      <c r="J792" t="s">
        <v>47</v>
      </c>
      <c r="K792" t="s">
        <v>48</v>
      </c>
      <c r="L792" t="s">
        <v>49</v>
      </c>
      <c r="M792" t="s">
        <v>19</v>
      </c>
      <c r="N792">
        <v>25</v>
      </c>
      <c r="O792">
        <v>250</v>
      </c>
      <c r="P792">
        <v>62500</v>
      </c>
      <c r="Q792">
        <v>18750</v>
      </c>
      <c r="R792">
        <v>0.3</v>
      </c>
      <c r="S792" t="s">
        <v>17</v>
      </c>
      <c r="T792" t="str">
        <f>IF(Table1[[#This Row],[Units Sold]]&gt; 700,"High Units","low Units")</f>
        <v>low Units</v>
      </c>
      <c r="U792">
        <f>SUM(Table1[[#This Row],[Operating Profit]])/SUM(Table1[Operating Profit])*100</f>
        <v>5.6452927612997217E-3</v>
      </c>
      <c r="V792">
        <f>SUM(Table1[[#This Row],[Price per Unit]]*Table1[[#This Row],[Units Sold]])</f>
        <v>6250</v>
      </c>
      <c r="W792">
        <f>SUM(Table1[[#This Row],[Total Sales]]-Table1[[#This Row],[Operating Profit]])</f>
        <v>43750</v>
      </c>
      <c r="X792">
        <f>SUM(Table1[[#This Row],[Total Sales]]-Table1[[#This Row],[Cost]])</f>
        <v>18750</v>
      </c>
      <c r="Y792">
        <f>SUM(Table1[[#This Row],[profit/loss]])/SUM(Table1[profit/loss])</f>
        <v>5.6452927612997219E-5</v>
      </c>
    </row>
    <row r="793" spans="1:25" x14ac:dyDescent="0.3">
      <c r="A793" t="s">
        <v>13</v>
      </c>
      <c r="B793" t="s">
        <v>17</v>
      </c>
      <c r="C793">
        <v>1185732</v>
      </c>
      <c r="D793" s="9">
        <v>44124</v>
      </c>
      <c r="E793" s="8" t="str">
        <f>TEXT(Table1[[#This Row],[Invoice Date]],"dd-mm-yyyy")</f>
        <v>20-10-2020</v>
      </c>
      <c r="F793" s="1" t="str">
        <f t="shared" si="48"/>
        <v>October</v>
      </c>
      <c r="G793" s="1" t="str">
        <f t="shared" si="49"/>
        <v>2020</v>
      </c>
      <c r="H793" s="1" t="str">
        <f t="shared" si="50"/>
        <v>Tuesday</v>
      </c>
      <c r="I793" s="1" t="str">
        <f t="shared" si="51"/>
        <v>20</v>
      </c>
      <c r="J793" t="s">
        <v>47</v>
      </c>
      <c r="K793" t="s">
        <v>48</v>
      </c>
      <c r="L793" t="s">
        <v>49</v>
      </c>
      <c r="M793" t="s">
        <v>20</v>
      </c>
      <c r="N793">
        <v>30</v>
      </c>
      <c r="O793">
        <v>100</v>
      </c>
      <c r="P793">
        <v>30000</v>
      </c>
      <c r="Q793">
        <v>10500</v>
      </c>
      <c r="R793">
        <v>0.35</v>
      </c>
      <c r="S793" t="s">
        <v>17</v>
      </c>
      <c r="T793" t="str">
        <f>IF(Table1[[#This Row],[Units Sold]]&gt; 700,"High Units","low Units")</f>
        <v>low Units</v>
      </c>
      <c r="U793">
        <f>SUM(Table1[[#This Row],[Operating Profit]])/SUM(Table1[Operating Profit])*100</f>
        <v>3.1613639463278441E-3</v>
      </c>
      <c r="V793">
        <f>SUM(Table1[[#This Row],[Price per Unit]]*Table1[[#This Row],[Units Sold]])</f>
        <v>3000</v>
      </c>
      <c r="W793">
        <f>SUM(Table1[[#This Row],[Total Sales]]-Table1[[#This Row],[Operating Profit]])</f>
        <v>19500</v>
      </c>
      <c r="X793">
        <f>SUM(Table1[[#This Row],[Total Sales]]-Table1[[#This Row],[Cost]])</f>
        <v>10500</v>
      </c>
      <c r="Y793">
        <f>SUM(Table1[[#This Row],[profit/loss]])/SUM(Table1[profit/loss])</f>
        <v>3.1613639463278441E-5</v>
      </c>
    </row>
    <row r="794" spans="1:25" x14ac:dyDescent="0.3">
      <c r="A794" t="s">
        <v>13</v>
      </c>
      <c r="B794" t="s">
        <v>17</v>
      </c>
      <c r="C794">
        <v>1185732</v>
      </c>
      <c r="D794" s="9">
        <v>44125</v>
      </c>
      <c r="E794" s="8" t="str">
        <f>TEXT(Table1[[#This Row],[Invoice Date]],"dd-mm-yyyy")</f>
        <v>21-10-2020</v>
      </c>
      <c r="F794" s="1" t="str">
        <f t="shared" si="48"/>
        <v>October</v>
      </c>
      <c r="G794" s="1" t="str">
        <f t="shared" si="49"/>
        <v>2020</v>
      </c>
      <c r="H794" s="1" t="str">
        <f t="shared" si="50"/>
        <v>Wednesday</v>
      </c>
      <c r="I794" s="1" t="str">
        <f t="shared" si="51"/>
        <v>21</v>
      </c>
      <c r="J794" t="s">
        <v>35</v>
      </c>
      <c r="K794" t="s">
        <v>50</v>
      </c>
      <c r="L794" t="s">
        <v>51</v>
      </c>
      <c r="M794" t="s">
        <v>21</v>
      </c>
      <c r="N794">
        <v>45</v>
      </c>
      <c r="O794">
        <v>150</v>
      </c>
      <c r="P794">
        <v>67500</v>
      </c>
      <c r="Q794">
        <v>20250</v>
      </c>
      <c r="R794">
        <v>0.3</v>
      </c>
      <c r="S794" t="s">
        <v>17</v>
      </c>
      <c r="T794" t="str">
        <f>IF(Table1[[#This Row],[Units Sold]]&gt; 700,"High Units","low Units")</f>
        <v>low Units</v>
      </c>
      <c r="U794">
        <f>SUM(Table1[[#This Row],[Operating Profit]])/SUM(Table1[Operating Profit])*100</f>
        <v>6.0969161822037E-3</v>
      </c>
      <c r="V794">
        <f>SUM(Table1[[#This Row],[Price per Unit]]*Table1[[#This Row],[Units Sold]])</f>
        <v>6750</v>
      </c>
      <c r="W794">
        <f>SUM(Table1[[#This Row],[Total Sales]]-Table1[[#This Row],[Operating Profit]])</f>
        <v>47250</v>
      </c>
      <c r="X794">
        <f>SUM(Table1[[#This Row],[Total Sales]]-Table1[[#This Row],[Cost]])</f>
        <v>20250</v>
      </c>
      <c r="Y794">
        <f>SUM(Table1[[#This Row],[profit/loss]])/SUM(Table1[profit/loss])</f>
        <v>6.0969161822036997E-5</v>
      </c>
    </row>
    <row r="795" spans="1:25" x14ac:dyDescent="0.3">
      <c r="A795" t="s">
        <v>13</v>
      </c>
      <c r="B795" t="s">
        <v>17</v>
      </c>
      <c r="C795">
        <v>1185732</v>
      </c>
      <c r="D795" s="9">
        <v>44126</v>
      </c>
      <c r="E795" s="8" t="str">
        <f>TEXT(Table1[[#This Row],[Invoice Date]],"dd-mm-yyyy")</f>
        <v>22-10-2020</v>
      </c>
      <c r="F795" s="1" t="str">
        <f t="shared" si="48"/>
        <v>October</v>
      </c>
      <c r="G795" s="1" t="str">
        <f t="shared" si="49"/>
        <v>2020</v>
      </c>
      <c r="H795" s="1" t="str">
        <f t="shared" si="50"/>
        <v>Thursday</v>
      </c>
      <c r="I795" s="1" t="str">
        <f t="shared" si="51"/>
        <v>22</v>
      </c>
      <c r="J795" t="s">
        <v>35</v>
      </c>
      <c r="K795" t="s">
        <v>50</v>
      </c>
      <c r="L795" t="s">
        <v>51</v>
      </c>
      <c r="M795" t="s">
        <v>22</v>
      </c>
      <c r="N795">
        <v>35</v>
      </c>
      <c r="O795">
        <v>250</v>
      </c>
      <c r="P795">
        <v>87500</v>
      </c>
      <c r="Q795">
        <v>39375</v>
      </c>
      <c r="R795">
        <v>0.45</v>
      </c>
      <c r="S795" t="s">
        <v>17</v>
      </c>
      <c r="T795" t="str">
        <f>IF(Table1[[#This Row],[Units Sold]]&gt; 700,"High Units","low Units")</f>
        <v>low Units</v>
      </c>
      <c r="U795">
        <f>SUM(Table1[[#This Row],[Operating Profit]])/SUM(Table1[Operating Profit])*100</f>
        <v>1.1855114798729416E-2</v>
      </c>
      <c r="V795">
        <f>SUM(Table1[[#This Row],[Price per Unit]]*Table1[[#This Row],[Units Sold]])</f>
        <v>8750</v>
      </c>
      <c r="W795">
        <f>SUM(Table1[[#This Row],[Total Sales]]-Table1[[#This Row],[Operating Profit]])</f>
        <v>48125</v>
      </c>
      <c r="X795">
        <f>SUM(Table1[[#This Row],[Total Sales]]-Table1[[#This Row],[Cost]])</f>
        <v>39375</v>
      </c>
      <c r="Y795">
        <f>SUM(Table1[[#This Row],[profit/loss]])/SUM(Table1[profit/loss])</f>
        <v>1.1855114798729416E-4</v>
      </c>
    </row>
    <row r="796" spans="1:25" x14ac:dyDescent="0.3">
      <c r="A796" t="s">
        <v>13</v>
      </c>
      <c r="B796" t="s">
        <v>17</v>
      </c>
      <c r="C796">
        <v>1185732</v>
      </c>
      <c r="D796" s="9">
        <v>44127</v>
      </c>
      <c r="E796" s="8" t="str">
        <f>TEXT(Table1[[#This Row],[Invoice Date]],"dd-mm-yyyy")</f>
        <v>23-10-2020</v>
      </c>
      <c r="F796" s="1" t="str">
        <f t="shared" si="48"/>
        <v>October</v>
      </c>
      <c r="G796" s="1" t="str">
        <f t="shared" si="49"/>
        <v>2020</v>
      </c>
      <c r="H796" s="1" t="str">
        <f t="shared" si="50"/>
        <v>Friday</v>
      </c>
      <c r="I796" s="1" t="str">
        <f t="shared" si="51"/>
        <v>23</v>
      </c>
      <c r="J796" t="s">
        <v>35</v>
      </c>
      <c r="K796" t="s">
        <v>50</v>
      </c>
      <c r="L796" t="s">
        <v>51</v>
      </c>
      <c r="M796" t="s">
        <v>16</v>
      </c>
      <c r="N796">
        <v>35</v>
      </c>
      <c r="O796">
        <v>500</v>
      </c>
      <c r="P796">
        <v>175000</v>
      </c>
      <c r="Q796">
        <v>61250</v>
      </c>
      <c r="R796">
        <v>0.35</v>
      </c>
      <c r="S796" t="s">
        <v>17</v>
      </c>
      <c r="T796" t="str">
        <f>IF(Table1[[#This Row],[Units Sold]]&gt; 700,"High Units","low Units")</f>
        <v>low Units</v>
      </c>
      <c r="U796">
        <f>SUM(Table1[[#This Row],[Operating Profit]])/SUM(Table1[Operating Profit])*100</f>
        <v>1.8441289686912426E-2</v>
      </c>
      <c r="V796">
        <f>SUM(Table1[[#This Row],[Price per Unit]]*Table1[[#This Row],[Units Sold]])</f>
        <v>17500</v>
      </c>
      <c r="W796">
        <f>SUM(Table1[[#This Row],[Total Sales]]-Table1[[#This Row],[Operating Profit]])</f>
        <v>113750</v>
      </c>
      <c r="X796">
        <f>SUM(Table1[[#This Row],[Total Sales]]-Table1[[#This Row],[Cost]])</f>
        <v>61250</v>
      </c>
      <c r="Y796">
        <f>SUM(Table1[[#This Row],[profit/loss]])/SUM(Table1[profit/loss])</f>
        <v>1.8441289686912425E-4</v>
      </c>
    </row>
    <row r="797" spans="1:25" x14ac:dyDescent="0.3">
      <c r="A797" t="s">
        <v>13</v>
      </c>
      <c r="B797" t="s">
        <v>17</v>
      </c>
      <c r="C797">
        <v>1185732</v>
      </c>
      <c r="D797" s="9">
        <v>44128</v>
      </c>
      <c r="E797" s="8" t="str">
        <f>TEXT(Table1[[#This Row],[Invoice Date]],"dd-mm-yyyy")</f>
        <v>24-10-2020</v>
      </c>
      <c r="F797" s="1" t="str">
        <f t="shared" si="48"/>
        <v>October</v>
      </c>
      <c r="G797" s="1" t="str">
        <f t="shared" si="49"/>
        <v>2020</v>
      </c>
      <c r="H797" s="1" t="str">
        <f t="shared" si="50"/>
        <v>Saturday</v>
      </c>
      <c r="I797" s="1" t="str">
        <f t="shared" si="51"/>
        <v>24</v>
      </c>
      <c r="J797" t="s">
        <v>35</v>
      </c>
      <c r="K797" t="s">
        <v>50</v>
      </c>
      <c r="L797" t="s">
        <v>51</v>
      </c>
      <c r="M797" t="s">
        <v>18</v>
      </c>
      <c r="N797">
        <v>35</v>
      </c>
      <c r="O797">
        <v>150</v>
      </c>
      <c r="P797">
        <v>52500</v>
      </c>
      <c r="Q797">
        <v>15750</v>
      </c>
      <c r="R797">
        <v>0.3</v>
      </c>
      <c r="S797" t="s">
        <v>17</v>
      </c>
      <c r="T797" t="str">
        <f>IF(Table1[[#This Row],[Units Sold]]&gt; 700,"High Units","low Units")</f>
        <v>low Units</v>
      </c>
      <c r="U797">
        <f>SUM(Table1[[#This Row],[Operating Profit]])/SUM(Table1[Operating Profit])*100</f>
        <v>4.742045919491766E-3</v>
      </c>
      <c r="V797">
        <f>SUM(Table1[[#This Row],[Price per Unit]]*Table1[[#This Row],[Units Sold]])</f>
        <v>5250</v>
      </c>
      <c r="W797">
        <f>SUM(Table1[[#This Row],[Total Sales]]-Table1[[#This Row],[Operating Profit]])</f>
        <v>36750</v>
      </c>
      <c r="X797">
        <f>SUM(Table1[[#This Row],[Total Sales]]-Table1[[#This Row],[Cost]])</f>
        <v>15750</v>
      </c>
      <c r="Y797">
        <f>SUM(Table1[[#This Row],[profit/loss]])/SUM(Table1[profit/loss])</f>
        <v>4.7420459194917662E-5</v>
      </c>
    </row>
    <row r="798" spans="1:25" x14ac:dyDescent="0.3">
      <c r="A798" t="s">
        <v>13</v>
      </c>
      <c r="B798" t="s">
        <v>17</v>
      </c>
      <c r="C798">
        <v>1185732</v>
      </c>
      <c r="D798" s="9">
        <v>44129</v>
      </c>
      <c r="E798" s="8" t="str">
        <f>TEXT(Table1[[#This Row],[Invoice Date]],"dd-mm-yyyy")</f>
        <v>25-10-2020</v>
      </c>
      <c r="F798" s="1" t="str">
        <f t="shared" si="48"/>
        <v>October</v>
      </c>
      <c r="G798" s="1" t="str">
        <f t="shared" si="49"/>
        <v>2020</v>
      </c>
      <c r="H798" s="1" t="str">
        <f t="shared" si="50"/>
        <v>Sunday</v>
      </c>
      <c r="I798" s="1" t="str">
        <f t="shared" si="51"/>
        <v>25</v>
      </c>
      <c r="J798" t="s">
        <v>35</v>
      </c>
      <c r="K798" t="s">
        <v>50</v>
      </c>
      <c r="L798" t="s">
        <v>51</v>
      </c>
      <c r="M798" t="s">
        <v>19</v>
      </c>
      <c r="N798">
        <v>25</v>
      </c>
      <c r="O798">
        <v>200</v>
      </c>
      <c r="P798">
        <v>50000</v>
      </c>
      <c r="Q798">
        <v>15000</v>
      </c>
      <c r="R798">
        <v>0.3</v>
      </c>
      <c r="S798" t="s">
        <v>17</v>
      </c>
      <c r="T798" t="str">
        <f>IF(Table1[[#This Row],[Units Sold]]&gt; 700,"High Units","low Units")</f>
        <v>low Units</v>
      </c>
      <c r="U798">
        <f>SUM(Table1[[#This Row],[Operating Profit]])/SUM(Table1[Operating Profit])*100</f>
        <v>4.5162342090397777E-3</v>
      </c>
      <c r="V798">
        <f>SUM(Table1[[#This Row],[Price per Unit]]*Table1[[#This Row],[Units Sold]])</f>
        <v>5000</v>
      </c>
      <c r="W798">
        <f>SUM(Table1[[#This Row],[Total Sales]]-Table1[[#This Row],[Operating Profit]])</f>
        <v>35000</v>
      </c>
      <c r="X798">
        <f>SUM(Table1[[#This Row],[Total Sales]]-Table1[[#This Row],[Cost]])</f>
        <v>15000</v>
      </c>
      <c r="Y798">
        <f>SUM(Table1[[#This Row],[profit/loss]])/SUM(Table1[profit/loss])</f>
        <v>4.5162342090397776E-5</v>
      </c>
    </row>
    <row r="799" spans="1:25" x14ac:dyDescent="0.3">
      <c r="A799" t="s">
        <v>13</v>
      </c>
      <c r="B799" t="s">
        <v>17</v>
      </c>
      <c r="C799">
        <v>1185732</v>
      </c>
      <c r="D799" s="9">
        <v>44130</v>
      </c>
      <c r="E799" s="8" t="str">
        <f>TEXT(Table1[[#This Row],[Invoice Date]],"dd-mm-yyyy")</f>
        <v>26-10-2020</v>
      </c>
      <c r="F799" s="1" t="str">
        <f t="shared" si="48"/>
        <v>October</v>
      </c>
      <c r="G799" s="1" t="str">
        <f t="shared" si="49"/>
        <v>2020</v>
      </c>
      <c r="H799" s="1" t="str">
        <f t="shared" si="50"/>
        <v>Monday</v>
      </c>
      <c r="I799" s="1" t="str">
        <f t="shared" si="51"/>
        <v>26</v>
      </c>
      <c r="J799" t="s">
        <v>35</v>
      </c>
      <c r="K799" t="s">
        <v>50</v>
      </c>
      <c r="L799" t="s">
        <v>51</v>
      </c>
      <c r="M799" t="s">
        <v>20</v>
      </c>
      <c r="N799">
        <v>30</v>
      </c>
      <c r="O799">
        <v>75</v>
      </c>
      <c r="P799">
        <v>22500</v>
      </c>
      <c r="Q799">
        <v>7875</v>
      </c>
      <c r="R799">
        <v>0.35</v>
      </c>
      <c r="S799" t="s">
        <v>17</v>
      </c>
      <c r="T799" t="str">
        <f>IF(Table1[[#This Row],[Units Sold]]&gt; 700,"High Units","low Units")</f>
        <v>low Units</v>
      </c>
      <c r="U799">
        <f>SUM(Table1[[#This Row],[Operating Profit]])/SUM(Table1[Operating Profit])*100</f>
        <v>2.371022959745883E-3</v>
      </c>
      <c r="V799">
        <f>SUM(Table1[[#This Row],[Price per Unit]]*Table1[[#This Row],[Units Sold]])</f>
        <v>2250</v>
      </c>
      <c r="W799">
        <f>SUM(Table1[[#This Row],[Total Sales]]-Table1[[#This Row],[Operating Profit]])</f>
        <v>14625</v>
      </c>
      <c r="X799">
        <f>SUM(Table1[[#This Row],[Total Sales]]-Table1[[#This Row],[Cost]])</f>
        <v>7875</v>
      </c>
      <c r="Y799">
        <f>SUM(Table1[[#This Row],[profit/loss]])/SUM(Table1[profit/loss])</f>
        <v>2.3710229597458831E-5</v>
      </c>
    </row>
    <row r="800" spans="1:25" x14ac:dyDescent="0.3">
      <c r="A800" t="s">
        <v>13</v>
      </c>
      <c r="B800" t="s">
        <v>17</v>
      </c>
      <c r="C800">
        <v>1185732</v>
      </c>
      <c r="D800" s="9">
        <v>44131</v>
      </c>
      <c r="E800" s="8" t="str">
        <f>TEXT(Table1[[#This Row],[Invoice Date]],"dd-mm-yyyy")</f>
        <v>27-10-2020</v>
      </c>
      <c r="F800" s="1" t="str">
        <f t="shared" si="48"/>
        <v>October</v>
      </c>
      <c r="G800" s="1" t="str">
        <f t="shared" si="49"/>
        <v>2020</v>
      </c>
      <c r="H800" s="1" t="str">
        <f t="shared" si="50"/>
        <v>Tuesday</v>
      </c>
      <c r="I800" s="1" t="str">
        <f t="shared" si="51"/>
        <v>27</v>
      </c>
      <c r="J800" t="s">
        <v>35</v>
      </c>
      <c r="K800" t="s">
        <v>50</v>
      </c>
      <c r="L800" t="s">
        <v>51</v>
      </c>
      <c r="M800" t="s">
        <v>21</v>
      </c>
      <c r="N800">
        <v>45</v>
      </c>
      <c r="O800">
        <v>150</v>
      </c>
      <c r="P800">
        <v>67500</v>
      </c>
      <c r="Q800">
        <v>20250</v>
      </c>
      <c r="R800">
        <v>0.3</v>
      </c>
      <c r="S800" t="s">
        <v>17</v>
      </c>
      <c r="T800" t="str">
        <f>IF(Table1[[#This Row],[Units Sold]]&gt; 700,"High Units","low Units")</f>
        <v>low Units</v>
      </c>
      <c r="U800">
        <f>SUM(Table1[[#This Row],[Operating Profit]])/SUM(Table1[Operating Profit])*100</f>
        <v>6.0969161822037E-3</v>
      </c>
      <c r="V800">
        <f>SUM(Table1[[#This Row],[Price per Unit]]*Table1[[#This Row],[Units Sold]])</f>
        <v>6750</v>
      </c>
      <c r="W800">
        <f>SUM(Table1[[#This Row],[Total Sales]]-Table1[[#This Row],[Operating Profit]])</f>
        <v>47250</v>
      </c>
      <c r="X800">
        <f>SUM(Table1[[#This Row],[Total Sales]]-Table1[[#This Row],[Cost]])</f>
        <v>20250</v>
      </c>
      <c r="Y800">
        <f>SUM(Table1[[#This Row],[profit/loss]])/SUM(Table1[profit/loss])</f>
        <v>6.0969161822036997E-5</v>
      </c>
    </row>
    <row r="801" spans="1:25" x14ac:dyDescent="0.3">
      <c r="A801" t="s">
        <v>13</v>
      </c>
      <c r="B801" t="s">
        <v>17</v>
      </c>
      <c r="C801">
        <v>1185732</v>
      </c>
      <c r="D801" s="9">
        <v>44132</v>
      </c>
      <c r="E801" s="8" t="str">
        <f>TEXT(Table1[[#This Row],[Invoice Date]],"dd-mm-yyyy")</f>
        <v>28-10-2020</v>
      </c>
      <c r="F801" s="1" t="str">
        <f t="shared" si="48"/>
        <v>October</v>
      </c>
      <c r="G801" s="1" t="str">
        <f t="shared" si="49"/>
        <v>2020</v>
      </c>
      <c r="H801" s="1" t="str">
        <f t="shared" si="50"/>
        <v>Wednesday</v>
      </c>
      <c r="I801" s="1" t="str">
        <f t="shared" si="51"/>
        <v>28</v>
      </c>
      <c r="J801" t="s">
        <v>35</v>
      </c>
      <c r="K801" t="s">
        <v>50</v>
      </c>
      <c r="L801" t="s">
        <v>51</v>
      </c>
      <c r="M801" t="s">
        <v>22</v>
      </c>
      <c r="N801">
        <v>35</v>
      </c>
      <c r="O801">
        <v>225</v>
      </c>
      <c r="P801">
        <v>78750</v>
      </c>
      <c r="Q801">
        <v>35438</v>
      </c>
      <c r="R801">
        <v>0.45</v>
      </c>
      <c r="S801" t="s">
        <v>17</v>
      </c>
      <c r="T801" t="str">
        <f>IF(Table1[[#This Row],[Units Sold]]&gt; 700,"High Units","low Units")</f>
        <v>low Units</v>
      </c>
      <c r="U801">
        <f>SUM(Table1[[#This Row],[Operating Profit]])/SUM(Table1[Operating Profit])*100</f>
        <v>1.0669753859996776E-2</v>
      </c>
      <c r="V801">
        <f>SUM(Table1[[#This Row],[Price per Unit]]*Table1[[#This Row],[Units Sold]])</f>
        <v>7875</v>
      </c>
      <c r="W801">
        <f>SUM(Table1[[#This Row],[Total Sales]]-Table1[[#This Row],[Operating Profit]])</f>
        <v>43312</v>
      </c>
      <c r="X801">
        <f>SUM(Table1[[#This Row],[Total Sales]]-Table1[[#This Row],[Cost]])</f>
        <v>35438</v>
      </c>
      <c r="Y801">
        <f>SUM(Table1[[#This Row],[profit/loss]])/SUM(Table1[profit/loss])</f>
        <v>1.0669753859996775E-4</v>
      </c>
    </row>
    <row r="802" spans="1:25" x14ac:dyDescent="0.3">
      <c r="A802" t="s">
        <v>13</v>
      </c>
      <c r="B802" t="s">
        <v>17</v>
      </c>
      <c r="C802">
        <v>1185732</v>
      </c>
      <c r="D802" s="9">
        <v>44133</v>
      </c>
      <c r="E802" s="8" t="str">
        <f>TEXT(Table1[[#This Row],[Invoice Date]],"dd-mm-yyyy")</f>
        <v>29-10-2020</v>
      </c>
      <c r="F802" s="1" t="str">
        <f t="shared" si="48"/>
        <v>October</v>
      </c>
      <c r="G802" s="1" t="str">
        <f t="shared" si="49"/>
        <v>2020</v>
      </c>
      <c r="H802" s="1" t="str">
        <f t="shared" si="50"/>
        <v>Thursday</v>
      </c>
      <c r="I802" s="1" t="str">
        <f t="shared" si="51"/>
        <v>29</v>
      </c>
      <c r="J802" t="s">
        <v>35</v>
      </c>
      <c r="K802" t="s">
        <v>50</v>
      </c>
      <c r="L802" t="s">
        <v>51</v>
      </c>
      <c r="M802" t="s">
        <v>16</v>
      </c>
      <c r="N802">
        <v>40</v>
      </c>
      <c r="O802">
        <v>445</v>
      </c>
      <c r="P802">
        <v>178000</v>
      </c>
      <c r="Q802">
        <v>62300</v>
      </c>
      <c r="R802">
        <v>0.35</v>
      </c>
      <c r="S802" t="s">
        <v>17</v>
      </c>
      <c r="T802" t="str">
        <f>IF(Table1[[#This Row],[Units Sold]]&gt; 700,"High Units","low Units")</f>
        <v>low Units</v>
      </c>
      <c r="U802">
        <f>SUM(Table1[[#This Row],[Operating Profit]])/SUM(Table1[Operating Profit])*100</f>
        <v>1.8757426081545209E-2</v>
      </c>
      <c r="V802">
        <f>SUM(Table1[[#This Row],[Price per Unit]]*Table1[[#This Row],[Units Sold]])</f>
        <v>17800</v>
      </c>
      <c r="W802">
        <f>SUM(Table1[[#This Row],[Total Sales]]-Table1[[#This Row],[Operating Profit]])</f>
        <v>115700</v>
      </c>
      <c r="X802">
        <f>SUM(Table1[[#This Row],[Total Sales]]-Table1[[#This Row],[Cost]])</f>
        <v>62300</v>
      </c>
      <c r="Y802">
        <f>SUM(Table1[[#This Row],[profit/loss]])/SUM(Table1[profit/loss])</f>
        <v>1.8757426081545208E-4</v>
      </c>
    </row>
    <row r="803" spans="1:25" x14ac:dyDescent="0.3">
      <c r="A803" t="s">
        <v>13</v>
      </c>
      <c r="B803" t="s">
        <v>17</v>
      </c>
      <c r="C803">
        <v>1185732</v>
      </c>
      <c r="D803" s="9">
        <v>44134</v>
      </c>
      <c r="E803" s="8" t="str">
        <f>TEXT(Table1[[#This Row],[Invoice Date]],"dd-mm-yyyy")</f>
        <v>30-10-2020</v>
      </c>
      <c r="F803" s="1" t="str">
        <f t="shared" si="48"/>
        <v>October</v>
      </c>
      <c r="G803" s="1" t="str">
        <f t="shared" si="49"/>
        <v>2020</v>
      </c>
      <c r="H803" s="1" t="str">
        <f t="shared" si="50"/>
        <v>Friday</v>
      </c>
      <c r="I803" s="1" t="str">
        <f t="shared" si="51"/>
        <v>30</v>
      </c>
      <c r="J803" t="s">
        <v>35</v>
      </c>
      <c r="K803" t="s">
        <v>50</v>
      </c>
      <c r="L803" t="s">
        <v>51</v>
      </c>
      <c r="M803" t="s">
        <v>18</v>
      </c>
      <c r="N803">
        <v>40</v>
      </c>
      <c r="O803">
        <v>125</v>
      </c>
      <c r="P803">
        <v>50000</v>
      </c>
      <c r="Q803">
        <v>15000</v>
      </c>
      <c r="R803">
        <v>0.3</v>
      </c>
      <c r="S803" t="s">
        <v>17</v>
      </c>
      <c r="T803" t="str">
        <f>IF(Table1[[#This Row],[Units Sold]]&gt; 700,"High Units","low Units")</f>
        <v>low Units</v>
      </c>
      <c r="U803">
        <f>SUM(Table1[[#This Row],[Operating Profit]])/SUM(Table1[Operating Profit])*100</f>
        <v>4.5162342090397777E-3</v>
      </c>
      <c r="V803">
        <f>SUM(Table1[[#This Row],[Price per Unit]]*Table1[[#This Row],[Units Sold]])</f>
        <v>5000</v>
      </c>
      <c r="W803">
        <f>SUM(Table1[[#This Row],[Total Sales]]-Table1[[#This Row],[Operating Profit]])</f>
        <v>35000</v>
      </c>
      <c r="X803">
        <f>SUM(Table1[[#This Row],[Total Sales]]-Table1[[#This Row],[Cost]])</f>
        <v>15000</v>
      </c>
      <c r="Y803">
        <f>SUM(Table1[[#This Row],[profit/loss]])/SUM(Table1[profit/loss])</f>
        <v>4.5162342090397776E-5</v>
      </c>
    </row>
    <row r="804" spans="1:25" x14ac:dyDescent="0.3">
      <c r="A804" t="s">
        <v>13</v>
      </c>
      <c r="B804" t="s">
        <v>17</v>
      </c>
      <c r="C804">
        <v>1185732</v>
      </c>
      <c r="D804" s="9">
        <v>44135</v>
      </c>
      <c r="E804" s="8" t="str">
        <f>TEXT(Table1[[#This Row],[Invoice Date]],"dd-mm-yyyy")</f>
        <v>31-10-2020</v>
      </c>
      <c r="F804" s="1" t="str">
        <f t="shared" si="48"/>
        <v>October</v>
      </c>
      <c r="G804" s="1" t="str">
        <f t="shared" si="49"/>
        <v>2020</v>
      </c>
      <c r="H804" s="1" t="str">
        <f t="shared" si="50"/>
        <v>Saturday</v>
      </c>
      <c r="I804" s="1" t="str">
        <f t="shared" si="51"/>
        <v>31</v>
      </c>
      <c r="J804" t="s">
        <v>35</v>
      </c>
      <c r="K804" t="s">
        <v>50</v>
      </c>
      <c r="L804" t="s">
        <v>51</v>
      </c>
      <c r="M804" t="s">
        <v>19</v>
      </c>
      <c r="N804">
        <v>30</v>
      </c>
      <c r="O804">
        <v>175</v>
      </c>
      <c r="P804">
        <v>52500</v>
      </c>
      <c r="Q804">
        <v>15750</v>
      </c>
      <c r="R804">
        <v>0.3</v>
      </c>
      <c r="S804" t="s">
        <v>17</v>
      </c>
      <c r="T804" t="str">
        <f>IF(Table1[[#This Row],[Units Sold]]&gt; 700,"High Units","low Units")</f>
        <v>low Units</v>
      </c>
      <c r="U804">
        <f>SUM(Table1[[#This Row],[Operating Profit]])/SUM(Table1[Operating Profit])*100</f>
        <v>4.742045919491766E-3</v>
      </c>
      <c r="V804">
        <f>SUM(Table1[[#This Row],[Price per Unit]]*Table1[[#This Row],[Units Sold]])</f>
        <v>5250</v>
      </c>
      <c r="W804">
        <f>SUM(Table1[[#This Row],[Total Sales]]-Table1[[#This Row],[Operating Profit]])</f>
        <v>36750</v>
      </c>
      <c r="X804">
        <f>SUM(Table1[[#This Row],[Total Sales]]-Table1[[#This Row],[Cost]])</f>
        <v>15750</v>
      </c>
      <c r="Y804">
        <f>SUM(Table1[[#This Row],[profit/loss]])/SUM(Table1[profit/loss])</f>
        <v>4.7420459194917662E-5</v>
      </c>
    </row>
    <row r="805" spans="1:25" x14ac:dyDescent="0.3">
      <c r="A805" t="s">
        <v>13</v>
      </c>
      <c r="B805" t="s">
        <v>17</v>
      </c>
      <c r="C805">
        <v>1185732</v>
      </c>
      <c r="D805" s="9">
        <v>44136</v>
      </c>
      <c r="E805" s="8" t="str">
        <f>TEXT(Table1[[#This Row],[Invoice Date]],"dd-mm-yyyy")</f>
        <v>01-11-2020</v>
      </c>
      <c r="F805" s="1" t="str">
        <f t="shared" si="48"/>
        <v>November</v>
      </c>
      <c r="G805" s="1" t="str">
        <f t="shared" si="49"/>
        <v>2020</v>
      </c>
      <c r="H805" s="1" t="str">
        <f t="shared" si="50"/>
        <v>Sunday</v>
      </c>
      <c r="I805" s="1" t="str">
        <f t="shared" si="51"/>
        <v>01</v>
      </c>
      <c r="J805" t="s">
        <v>35</v>
      </c>
      <c r="K805" t="s">
        <v>50</v>
      </c>
      <c r="L805" t="s">
        <v>51</v>
      </c>
      <c r="M805" t="s">
        <v>20</v>
      </c>
      <c r="N805">
        <v>35</v>
      </c>
      <c r="O805">
        <v>25</v>
      </c>
      <c r="P805">
        <v>8750</v>
      </c>
      <c r="Q805">
        <v>3063</v>
      </c>
      <c r="R805">
        <v>0.35</v>
      </c>
      <c r="S805" t="s">
        <v>17</v>
      </c>
      <c r="T805" t="str">
        <f>IF(Table1[[#This Row],[Units Sold]]&gt; 700,"High Units","low Units")</f>
        <v>low Units</v>
      </c>
      <c r="U805">
        <f>SUM(Table1[[#This Row],[Operating Profit]])/SUM(Table1[Operating Profit])*100</f>
        <v>9.222150254859225E-4</v>
      </c>
      <c r="V805">
        <f>SUM(Table1[[#This Row],[Price per Unit]]*Table1[[#This Row],[Units Sold]])</f>
        <v>875</v>
      </c>
      <c r="W805">
        <f>SUM(Table1[[#This Row],[Total Sales]]-Table1[[#This Row],[Operating Profit]])</f>
        <v>5687</v>
      </c>
      <c r="X805">
        <f>SUM(Table1[[#This Row],[Total Sales]]-Table1[[#This Row],[Cost]])</f>
        <v>3063</v>
      </c>
      <c r="Y805">
        <f>SUM(Table1[[#This Row],[profit/loss]])/SUM(Table1[profit/loss])</f>
        <v>9.2221502548592249E-6</v>
      </c>
    </row>
    <row r="806" spans="1:25" x14ac:dyDescent="0.3">
      <c r="A806" t="s">
        <v>13</v>
      </c>
      <c r="B806" t="s">
        <v>17</v>
      </c>
      <c r="C806">
        <v>1185732</v>
      </c>
      <c r="D806" s="9">
        <v>44137</v>
      </c>
      <c r="E806" s="8" t="str">
        <f>TEXT(Table1[[#This Row],[Invoice Date]],"dd-mm-yyyy")</f>
        <v>02-11-2020</v>
      </c>
      <c r="F806" s="1" t="str">
        <f t="shared" si="48"/>
        <v>November</v>
      </c>
      <c r="G806" s="1" t="str">
        <f t="shared" si="49"/>
        <v>2020</v>
      </c>
      <c r="H806" s="1" t="str">
        <f t="shared" si="50"/>
        <v>Monday</v>
      </c>
      <c r="I806" s="1" t="str">
        <f t="shared" si="51"/>
        <v>02</v>
      </c>
      <c r="J806" t="s">
        <v>35</v>
      </c>
      <c r="K806" t="s">
        <v>50</v>
      </c>
      <c r="L806" t="s">
        <v>51</v>
      </c>
      <c r="M806" t="s">
        <v>21</v>
      </c>
      <c r="N806">
        <v>50</v>
      </c>
      <c r="O806">
        <v>75</v>
      </c>
      <c r="P806">
        <v>37500</v>
      </c>
      <c r="Q806">
        <v>11250</v>
      </c>
      <c r="R806">
        <v>0.3</v>
      </c>
      <c r="S806" t="s">
        <v>17</v>
      </c>
      <c r="T806" t="str">
        <f>IF(Table1[[#This Row],[Units Sold]]&gt; 700,"High Units","low Units")</f>
        <v>low Units</v>
      </c>
      <c r="U806">
        <f>SUM(Table1[[#This Row],[Operating Profit]])/SUM(Table1[Operating Profit])*100</f>
        <v>3.3871756567798333E-3</v>
      </c>
      <c r="V806">
        <f>SUM(Table1[[#This Row],[Price per Unit]]*Table1[[#This Row],[Units Sold]])</f>
        <v>3750</v>
      </c>
      <c r="W806">
        <f>SUM(Table1[[#This Row],[Total Sales]]-Table1[[#This Row],[Operating Profit]])</f>
        <v>26250</v>
      </c>
      <c r="X806">
        <f>SUM(Table1[[#This Row],[Total Sales]]-Table1[[#This Row],[Cost]])</f>
        <v>11250</v>
      </c>
      <c r="Y806">
        <f>SUM(Table1[[#This Row],[profit/loss]])/SUM(Table1[profit/loss])</f>
        <v>3.3871756567798334E-5</v>
      </c>
    </row>
    <row r="807" spans="1:25" x14ac:dyDescent="0.3">
      <c r="A807" t="s">
        <v>13</v>
      </c>
      <c r="B807" t="s">
        <v>17</v>
      </c>
      <c r="C807">
        <v>1185732</v>
      </c>
      <c r="D807" s="9">
        <v>44138</v>
      </c>
      <c r="E807" s="8" t="str">
        <f>TEXT(Table1[[#This Row],[Invoice Date]],"dd-mm-yyyy")</f>
        <v>03-11-2020</v>
      </c>
      <c r="F807" s="1" t="str">
        <f t="shared" si="48"/>
        <v>November</v>
      </c>
      <c r="G807" s="1" t="str">
        <f t="shared" si="49"/>
        <v>2020</v>
      </c>
      <c r="H807" s="1" t="str">
        <f t="shared" si="50"/>
        <v>Tuesday</v>
      </c>
      <c r="I807" s="1" t="str">
        <f t="shared" si="51"/>
        <v>03</v>
      </c>
      <c r="J807" t="s">
        <v>35</v>
      </c>
      <c r="K807" t="s">
        <v>50</v>
      </c>
      <c r="L807" t="s">
        <v>51</v>
      </c>
      <c r="M807" t="s">
        <v>22</v>
      </c>
      <c r="N807">
        <v>40</v>
      </c>
      <c r="O807">
        <v>175</v>
      </c>
      <c r="P807">
        <v>70000</v>
      </c>
      <c r="Q807">
        <v>31500</v>
      </c>
      <c r="R807">
        <v>0.45</v>
      </c>
      <c r="S807" t="s">
        <v>17</v>
      </c>
      <c r="T807" t="str">
        <f>IF(Table1[[#This Row],[Units Sold]]&gt; 700,"High Units","low Units")</f>
        <v>low Units</v>
      </c>
      <c r="U807">
        <f>SUM(Table1[[#This Row],[Operating Profit]])/SUM(Table1[Operating Profit])*100</f>
        <v>9.484091838983532E-3</v>
      </c>
      <c r="V807">
        <f>SUM(Table1[[#This Row],[Price per Unit]]*Table1[[#This Row],[Units Sold]])</f>
        <v>7000</v>
      </c>
      <c r="W807">
        <f>SUM(Table1[[#This Row],[Total Sales]]-Table1[[#This Row],[Operating Profit]])</f>
        <v>38500</v>
      </c>
      <c r="X807">
        <f>SUM(Table1[[#This Row],[Total Sales]]-Table1[[#This Row],[Cost]])</f>
        <v>31500</v>
      </c>
      <c r="Y807">
        <f>SUM(Table1[[#This Row],[profit/loss]])/SUM(Table1[profit/loss])</f>
        <v>9.4840918389835324E-5</v>
      </c>
    </row>
    <row r="808" spans="1:25" x14ac:dyDescent="0.3">
      <c r="A808" t="s">
        <v>13</v>
      </c>
      <c r="B808" t="s">
        <v>17</v>
      </c>
      <c r="C808">
        <v>1185732</v>
      </c>
      <c r="D808" s="9">
        <v>44139</v>
      </c>
      <c r="E808" s="8" t="str">
        <f>TEXT(Table1[[#This Row],[Invoice Date]],"dd-mm-yyyy")</f>
        <v>04-11-2020</v>
      </c>
      <c r="F808" s="1" t="str">
        <f t="shared" si="48"/>
        <v>November</v>
      </c>
      <c r="G808" s="1" t="str">
        <f t="shared" si="49"/>
        <v>2020</v>
      </c>
      <c r="H808" s="1" t="str">
        <f t="shared" si="50"/>
        <v>Wednesday</v>
      </c>
      <c r="I808" s="1" t="str">
        <f t="shared" si="51"/>
        <v>04</v>
      </c>
      <c r="J808" t="s">
        <v>35</v>
      </c>
      <c r="K808" t="s">
        <v>50</v>
      </c>
      <c r="L808" t="s">
        <v>51</v>
      </c>
      <c r="M808" t="s">
        <v>16</v>
      </c>
      <c r="N808">
        <v>40</v>
      </c>
      <c r="O808">
        <v>400</v>
      </c>
      <c r="P808">
        <v>160000</v>
      </c>
      <c r="Q808">
        <v>56000</v>
      </c>
      <c r="R808">
        <v>0.35</v>
      </c>
      <c r="S808" t="s">
        <v>17</v>
      </c>
      <c r="T808" t="str">
        <f>IF(Table1[[#This Row],[Units Sold]]&gt; 700,"High Units","low Units")</f>
        <v>low Units</v>
      </c>
      <c r="U808">
        <f>SUM(Table1[[#This Row],[Operating Profit]])/SUM(Table1[Operating Profit])*100</f>
        <v>1.6860607713748504E-2</v>
      </c>
      <c r="V808">
        <f>SUM(Table1[[#This Row],[Price per Unit]]*Table1[[#This Row],[Units Sold]])</f>
        <v>16000</v>
      </c>
      <c r="W808">
        <f>SUM(Table1[[#This Row],[Total Sales]]-Table1[[#This Row],[Operating Profit]])</f>
        <v>104000</v>
      </c>
      <c r="X808">
        <f>SUM(Table1[[#This Row],[Total Sales]]-Table1[[#This Row],[Cost]])</f>
        <v>56000</v>
      </c>
      <c r="Y808">
        <f>SUM(Table1[[#This Row],[profit/loss]])/SUM(Table1[profit/loss])</f>
        <v>1.6860607713748503E-4</v>
      </c>
    </row>
    <row r="809" spans="1:25" x14ac:dyDescent="0.3">
      <c r="A809" t="s">
        <v>13</v>
      </c>
      <c r="B809" t="s">
        <v>17</v>
      </c>
      <c r="C809">
        <v>1185732</v>
      </c>
      <c r="D809" s="9">
        <v>44140</v>
      </c>
      <c r="E809" s="8" t="str">
        <f>TEXT(Table1[[#This Row],[Invoice Date]],"dd-mm-yyyy")</f>
        <v>05-11-2020</v>
      </c>
      <c r="F809" s="1" t="str">
        <f t="shared" si="48"/>
        <v>November</v>
      </c>
      <c r="G809" s="1" t="str">
        <f t="shared" si="49"/>
        <v>2020</v>
      </c>
      <c r="H809" s="1" t="str">
        <f t="shared" si="50"/>
        <v>Thursday</v>
      </c>
      <c r="I809" s="1" t="str">
        <f t="shared" si="51"/>
        <v>05</v>
      </c>
      <c r="J809" t="s">
        <v>35</v>
      </c>
      <c r="K809" t="s">
        <v>50</v>
      </c>
      <c r="L809" t="s">
        <v>51</v>
      </c>
      <c r="M809" t="s">
        <v>18</v>
      </c>
      <c r="N809">
        <v>40</v>
      </c>
      <c r="O809">
        <v>100</v>
      </c>
      <c r="P809">
        <v>40000</v>
      </c>
      <c r="Q809">
        <v>12000</v>
      </c>
      <c r="R809">
        <v>0.3</v>
      </c>
      <c r="S809" t="s">
        <v>17</v>
      </c>
      <c r="T809" t="str">
        <f>IF(Table1[[#This Row],[Units Sold]]&gt; 700,"High Units","low Units")</f>
        <v>low Units</v>
      </c>
      <c r="U809">
        <f>SUM(Table1[[#This Row],[Operating Profit]])/SUM(Table1[Operating Profit])*100</f>
        <v>3.612987367231822E-3</v>
      </c>
      <c r="V809">
        <f>SUM(Table1[[#This Row],[Price per Unit]]*Table1[[#This Row],[Units Sold]])</f>
        <v>4000</v>
      </c>
      <c r="W809">
        <f>SUM(Table1[[#This Row],[Total Sales]]-Table1[[#This Row],[Operating Profit]])</f>
        <v>28000</v>
      </c>
      <c r="X809">
        <f>SUM(Table1[[#This Row],[Total Sales]]-Table1[[#This Row],[Cost]])</f>
        <v>12000</v>
      </c>
      <c r="Y809">
        <f>SUM(Table1[[#This Row],[profit/loss]])/SUM(Table1[profit/loss])</f>
        <v>3.612987367231822E-5</v>
      </c>
    </row>
    <row r="810" spans="1:25" x14ac:dyDescent="0.3">
      <c r="A810" t="s">
        <v>13</v>
      </c>
      <c r="B810" t="s">
        <v>17</v>
      </c>
      <c r="C810">
        <v>1185732</v>
      </c>
      <c r="D810" s="9">
        <v>44141</v>
      </c>
      <c r="E810" s="8" t="str">
        <f>TEXT(Table1[[#This Row],[Invoice Date]],"dd-mm-yyyy")</f>
        <v>06-11-2020</v>
      </c>
      <c r="F810" s="1" t="str">
        <f t="shared" si="48"/>
        <v>November</v>
      </c>
      <c r="G810" s="1" t="str">
        <f t="shared" si="49"/>
        <v>2020</v>
      </c>
      <c r="H810" s="1" t="str">
        <f t="shared" si="50"/>
        <v>Friday</v>
      </c>
      <c r="I810" s="1" t="str">
        <f t="shared" si="51"/>
        <v>06</v>
      </c>
      <c r="J810" t="s">
        <v>35</v>
      </c>
      <c r="K810" t="s">
        <v>50</v>
      </c>
      <c r="L810" t="s">
        <v>51</v>
      </c>
      <c r="M810" t="s">
        <v>19</v>
      </c>
      <c r="N810">
        <v>30</v>
      </c>
      <c r="O810">
        <v>100</v>
      </c>
      <c r="P810">
        <v>30000</v>
      </c>
      <c r="Q810">
        <v>9000</v>
      </c>
      <c r="R810">
        <v>0.3</v>
      </c>
      <c r="S810" t="s">
        <v>17</v>
      </c>
      <c r="T810" t="str">
        <f>IF(Table1[[#This Row],[Units Sold]]&gt; 700,"High Units","low Units")</f>
        <v>low Units</v>
      </c>
      <c r="U810">
        <f>SUM(Table1[[#This Row],[Operating Profit]])/SUM(Table1[Operating Profit])*100</f>
        <v>2.7097405254238667E-3</v>
      </c>
      <c r="V810">
        <f>SUM(Table1[[#This Row],[Price per Unit]]*Table1[[#This Row],[Units Sold]])</f>
        <v>3000</v>
      </c>
      <c r="W810">
        <f>SUM(Table1[[#This Row],[Total Sales]]-Table1[[#This Row],[Operating Profit]])</f>
        <v>21000</v>
      </c>
      <c r="X810">
        <f>SUM(Table1[[#This Row],[Total Sales]]-Table1[[#This Row],[Cost]])</f>
        <v>9000</v>
      </c>
      <c r="Y810">
        <f>SUM(Table1[[#This Row],[profit/loss]])/SUM(Table1[profit/loss])</f>
        <v>2.7097405254238667E-5</v>
      </c>
    </row>
    <row r="811" spans="1:25" x14ac:dyDescent="0.3">
      <c r="A811" t="s">
        <v>13</v>
      </c>
      <c r="B811" t="s">
        <v>17</v>
      </c>
      <c r="C811">
        <v>1185732</v>
      </c>
      <c r="D811" s="9">
        <v>44142</v>
      </c>
      <c r="E811" s="8" t="str">
        <f>TEXT(Table1[[#This Row],[Invoice Date]],"dd-mm-yyyy")</f>
        <v>07-11-2020</v>
      </c>
      <c r="F811" s="1" t="str">
        <f t="shared" si="48"/>
        <v>November</v>
      </c>
      <c r="G811" s="1" t="str">
        <f t="shared" si="49"/>
        <v>2020</v>
      </c>
      <c r="H811" s="1" t="str">
        <f t="shared" si="50"/>
        <v>Saturday</v>
      </c>
      <c r="I811" s="1" t="str">
        <f t="shared" si="51"/>
        <v>07</v>
      </c>
      <c r="J811" t="s">
        <v>35</v>
      </c>
      <c r="K811" t="s">
        <v>50</v>
      </c>
      <c r="L811" t="s">
        <v>51</v>
      </c>
      <c r="M811" t="s">
        <v>20</v>
      </c>
      <c r="N811">
        <v>35</v>
      </c>
      <c r="O811">
        <v>25</v>
      </c>
      <c r="P811">
        <v>8750</v>
      </c>
      <c r="Q811">
        <v>3063</v>
      </c>
      <c r="R811">
        <v>0.35</v>
      </c>
      <c r="S811" t="s">
        <v>17</v>
      </c>
      <c r="T811" t="str">
        <f>IF(Table1[[#This Row],[Units Sold]]&gt; 700,"High Units","low Units")</f>
        <v>low Units</v>
      </c>
      <c r="U811">
        <f>SUM(Table1[[#This Row],[Operating Profit]])/SUM(Table1[Operating Profit])*100</f>
        <v>9.222150254859225E-4</v>
      </c>
      <c r="V811">
        <f>SUM(Table1[[#This Row],[Price per Unit]]*Table1[[#This Row],[Units Sold]])</f>
        <v>875</v>
      </c>
      <c r="W811">
        <f>SUM(Table1[[#This Row],[Total Sales]]-Table1[[#This Row],[Operating Profit]])</f>
        <v>5687</v>
      </c>
      <c r="X811">
        <f>SUM(Table1[[#This Row],[Total Sales]]-Table1[[#This Row],[Cost]])</f>
        <v>3063</v>
      </c>
      <c r="Y811">
        <f>SUM(Table1[[#This Row],[profit/loss]])/SUM(Table1[profit/loss])</f>
        <v>9.2221502548592249E-6</v>
      </c>
    </row>
    <row r="812" spans="1:25" x14ac:dyDescent="0.3">
      <c r="A812" t="s">
        <v>13</v>
      </c>
      <c r="B812" t="s">
        <v>17</v>
      </c>
      <c r="C812">
        <v>1185732</v>
      </c>
      <c r="D812" s="9">
        <v>44143</v>
      </c>
      <c r="E812" s="8" t="str">
        <f>TEXT(Table1[[#This Row],[Invoice Date]],"dd-mm-yyyy")</f>
        <v>08-11-2020</v>
      </c>
      <c r="F812" s="1" t="str">
        <f t="shared" si="48"/>
        <v>November</v>
      </c>
      <c r="G812" s="1" t="str">
        <f t="shared" si="49"/>
        <v>2020</v>
      </c>
      <c r="H812" s="1" t="str">
        <f t="shared" si="50"/>
        <v>Sunday</v>
      </c>
      <c r="I812" s="1" t="str">
        <f t="shared" si="51"/>
        <v>08</v>
      </c>
      <c r="J812" t="s">
        <v>35</v>
      </c>
      <c r="K812" t="s">
        <v>50</v>
      </c>
      <c r="L812" t="s">
        <v>51</v>
      </c>
      <c r="M812" t="s">
        <v>21</v>
      </c>
      <c r="N812">
        <v>50</v>
      </c>
      <c r="O812">
        <v>50</v>
      </c>
      <c r="P812">
        <v>25000</v>
      </c>
      <c r="Q812">
        <v>7500</v>
      </c>
      <c r="R812">
        <v>0.3</v>
      </c>
      <c r="S812" t="s">
        <v>17</v>
      </c>
      <c r="T812" t="str">
        <f>IF(Table1[[#This Row],[Units Sold]]&gt; 700,"High Units","low Units")</f>
        <v>low Units</v>
      </c>
      <c r="U812">
        <f>SUM(Table1[[#This Row],[Operating Profit]])/SUM(Table1[Operating Profit])*100</f>
        <v>2.2581171045198889E-3</v>
      </c>
      <c r="V812">
        <f>SUM(Table1[[#This Row],[Price per Unit]]*Table1[[#This Row],[Units Sold]])</f>
        <v>2500</v>
      </c>
      <c r="W812">
        <f>SUM(Table1[[#This Row],[Total Sales]]-Table1[[#This Row],[Operating Profit]])</f>
        <v>17500</v>
      </c>
      <c r="X812">
        <f>SUM(Table1[[#This Row],[Total Sales]]-Table1[[#This Row],[Cost]])</f>
        <v>7500</v>
      </c>
      <c r="Y812">
        <f>SUM(Table1[[#This Row],[profit/loss]])/SUM(Table1[profit/loss])</f>
        <v>2.2581171045198888E-5</v>
      </c>
    </row>
    <row r="813" spans="1:25" x14ac:dyDescent="0.3">
      <c r="A813" t="s">
        <v>13</v>
      </c>
      <c r="B813" t="s">
        <v>17</v>
      </c>
      <c r="C813">
        <v>1185732</v>
      </c>
      <c r="D813" s="9">
        <v>44144</v>
      </c>
      <c r="E813" s="8" t="str">
        <f>TEXT(Table1[[#This Row],[Invoice Date]],"dd-mm-yyyy")</f>
        <v>09-11-2020</v>
      </c>
      <c r="F813" s="1" t="str">
        <f t="shared" si="48"/>
        <v>November</v>
      </c>
      <c r="G813" s="1" t="str">
        <f t="shared" si="49"/>
        <v>2020</v>
      </c>
      <c r="H813" s="1" t="str">
        <f t="shared" si="50"/>
        <v>Monday</v>
      </c>
      <c r="I813" s="1" t="str">
        <f t="shared" si="51"/>
        <v>09</v>
      </c>
      <c r="J813" t="s">
        <v>35</v>
      </c>
      <c r="K813" t="s">
        <v>50</v>
      </c>
      <c r="L813" t="s">
        <v>51</v>
      </c>
      <c r="M813" t="s">
        <v>22</v>
      </c>
      <c r="N813">
        <v>40</v>
      </c>
      <c r="O813">
        <v>175</v>
      </c>
      <c r="P813">
        <v>70000</v>
      </c>
      <c r="Q813">
        <v>31500</v>
      </c>
      <c r="R813">
        <v>0.45</v>
      </c>
      <c r="S813" t="s">
        <v>17</v>
      </c>
      <c r="T813" t="str">
        <f>IF(Table1[[#This Row],[Units Sold]]&gt; 700,"High Units","low Units")</f>
        <v>low Units</v>
      </c>
      <c r="U813">
        <f>SUM(Table1[[#This Row],[Operating Profit]])/SUM(Table1[Operating Profit])*100</f>
        <v>9.484091838983532E-3</v>
      </c>
      <c r="V813">
        <f>SUM(Table1[[#This Row],[Price per Unit]]*Table1[[#This Row],[Units Sold]])</f>
        <v>7000</v>
      </c>
      <c r="W813">
        <f>SUM(Table1[[#This Row],[Total Sales]]-Table1[[#This Row],[Operating Profit]])</f>
        <v>38500</v>
      </c>
      <c r="X813">
        <f>SUM(Table1[[#This Row],[Total Sales]]-Table1[[#This Row],[Cost]])</f>
        <v>31500</v>
      </c>
      <c r="Y813">
        <f>SUM(Table1[[#This Row],[profit/loss]])/SUM(Table1[profit/loss])</f>
        <v>9.4840918389835324E-5</v>
      </c>
    </row>
    <row r="814" spans="1:25" x14ac:dyDescent="0.3">
      <c r="A814" t="s">
        <v>13</v>
      </c>
      <c r="B814" t="s">
        <v>17</v>
      </c>
      <c r="C814">
        <v>1185732</v>
      </c>
      <c r="D814" s="9">
        <v>44145</v>
      </c>
      <c r="E814" s="8" t="str">
        <f>TEXT(Table1[[#This Row],[Invoice Date]],"dd-mm-yyyy")</f>
        <v>10-11-2020</v>
      </c>
      <c r="F814" s="1" t="str">
        <f t="shared" si="48"/>
        <v>November</v>
      </c>
      <c r="G814" s="1" t="str">
        <f t="shared" si="49"/>
        <v>2020</v>
      </c>
      <c r="H814" s="1" t="str">
        <f t="shared" si="50"/>
        <v>Tuesday</v>
      </c>
      <c r="I814" s="1" t="str">
        <f t="shared" si="51"/>
        <v>10</v>
      </c>
      <c r="J814" t="s">
        <v>35</v>
      </c>
      <c r="K814" t="s">
        <v>50</v>
      </c>
      <c r="L814" t="s">
        <v>51</v>
      </c>
      <c r="M814" t="s">
        <v>16</v>
      </c>
      <c r="N814">
        <v>50</v>
      </c>
      <c r="O814">
        <v>445</v>
      </c>
      <c r="P814">
        <v>222500</v>
      </c>
      <c r="Q814">
        <v>77875</v>
      </c>
      <c r="R814">
        <v>0.35</v>
      </c>
      <c r="S814" t="s">
        <v>17</v>
      </c>
      <c r="T814" t="str">
        <f>IF(Table1[[#This Row],[Units Sold]]&gt; 700,"High Units","low Units")</f>
        <v>low Units</v>
      </c>
      <c r="U814">
        <f>SUM(Table1[[#This Row],[Operating Profit]])/SUM(Table1[Operating Profit])*100</f>
        <v>2.3446782601931511E-2</v>
      </c>
      <c r="V814">
        <f>SUM(Table1[[#This Row],[Price per Unit]]*Table1[[#This Row],[Units Sold]])</f>
        <v>22250</v>
      </c>
      <c r="W814">
        <f>SUM(Table1[[#This Row],[Total Sales]]-Table1[[#This Row],[Operating Profit]])</f>
        <v>144625</v>
      </c>
      <c r="X814">
        <f>SUM(Table1[[#This Row],[Total Sales]]-Table1[[#This Row],[Cost]])</f>
        <v>77875</v>
      </c>
      <c r="Y814">
        <f>SUM(Table1[[#This Row],[profit/loss]])/SUM(Table1[profit/loss])</f>
        <v>2.3446782601931513E-4</v>
      </c>
    </row>
    <row r="815" spans="1:25" x14ac:dyDescent="0.3">
      <c r="A815" t="s">
        <v>13</v>
      </c>
      <c r="B815" t="s">
        <v>17</v>
      </c>
      <c r="C815">
        <v>1185732</v>
      </c>
      <c r="D815" s="9">
        <v>44146</v>
      </c>
      <c r="E815" s="8" t="str">
        <f>TEXT(Table1[[#This Row],[Invoice Date]],"dd-mm-yyyy")</f>
        <v>11-11-2020</v>
      </c>
      <c r="F815" s="1" t="str">
        <f t="shared" si="48"/>
        <v>November</v>
      </c>
      <c r="G815" s="1" t="str">
        <f t="shared" si="49"/>
        <v>2020</v>
      </c>
      <c r="H815" s="1" t="str">
        <f t="shared" si="50"/>
        <v>Wednesday</v>
      </c>
      <c r="I815" s="1" t="str">
        <f t="shared" si="51"/>
        <v>11</v>
      </c>
      <c r="J815" t="s">
        <v>35</v>
      </c>
      <c r="K815" t="s">
        <v>50</v>
      </c>
      <c r="L815" t="s">
        <v>51</v>
      </c>
      <c r="M815" t="s">
        <v>18</v>
      </c>
      <c r="N815">
        <v>45</v>
      </c>
      <c r="O815">
        <v>150</v>
      </c>
      <c r="P815">
        <v>67500</v>
      </c>
      <c r="Q815">
        <v>20250</v>
      </c>
      <c r="R815">
        <v>0.3</v>
      </c>
      <c r="S815" t="s">
        <v>17</v>
      </c>
      <c r="T815" t="str">
        <f>IF(Table1[[#This Row],[Units Sold]]&gt; 700,"High Units","low Units")</f>
        <v>low Units</v>
      </c>
      <c r="U815">
        <f>SUM(Table1[[#This Row],[Operating Profit]])/SUM(Table1[Operating Profit])*100</f>
        <v>6.0969161822037E-3</v>
      </c>
      <c r="V815">
        <f>SUM(Table1[[#This Row],[Price per Unit]]*Table1[[#This Row],[Units Sold]])</f>
        <v>6750</v>
      </c>
      <c r="W815">
        <f>SUM(Table1[[#This Row],[Total Sales]]-Table1[[#This Row],[Operating Profit]])</f>
        <v>47250</v>
      </c>
      <c r="X815">
        <f>SUM(Table1[[#This Row],[Total Sales]]-Table1[[#This Row],[Cost]])</f>
        <v>20250</v>
      </c>
      <c r="Y815">
        <f>SUM(Table1[[#This Row],[profit/loss]])/SUM(Table1[profit/loss])</f>
        <v>6.0969161822036997E-5</v>
      </c>
    </row>
    <row r="816" spans="1:25" x14ac:dyDescent="0.3">
      <c r="A816" t="s">
        <v>13</v>
      </c>
      <c r="B816" t="s">
        <v>17</v>
      </c>
      <c r="C816">
        <v>1185732</v>
      </c>
      <c r="D816" s="9">
        <v>44147</v>
      </c>
      <c r="E816" s="8" t="str">
        <f>TEXT(Table1[[#This Row],[Invoice Date]],"dd-mm-yyyy")</f>
        <v>12-11-2020</v>
      </c>
      <c r="F816" s="1" t="str">
        <f t="shared" si="48"/>
        <v>November</v>
      </c>
      <c r="G816" s="1" t="str">
        <f t="shared" si="49"/>
        <v>2020</v>
      </c>
      <c r="H816" s="1" t="str">
        <f t="shared" si="50"/>
        <v>Thursday</v>
      </c>
      <c r="I816" s="1" t="str">
        <f t="shared" si="51"/>
        <v>12</v>
      </c>
      <c r="J816" t="s">
        <v>35</v>
      </c>
      <c r="K816" t="s">
        <v>50</v>
      </c>
      <c r="L816" t="s">
        <v>51</v>
      </c>
      <c r="M816" t="s">
        <v>19</v>
      </c>
      <c r="N816">
        <v>40</v>
      </c>
      <c r="O816">
        <v>125</v>
      </c>
      <c r="P816">
        <v>50000</v>
      </c>
      <c r="Q816">
        <v>15000</v>
      </c>
      <c r="R816">
        <v>0.3</v>
      </c>
      <c r="S816" t="s">
        <v>17</v>
      </c>
      <c r="T816" t="str">
        <f>IF(Table1[[#This Row],[Units Sold]]&gt; 700,"High Units","low Units")</f>
        <v>low Units</v>
      </c>
      <c r="U816">
        <f>SUM(Table1[[#This Row],[Operating Profit]])/SUM(Table1[Operating Profit])*100</f>
        <v>4.5162342090397777E-3</v>
      </c>
      <c r="V816">
        <f>SUM(Table1[[#This Row],[Price per Unit]]*Table1[[#This Row],[Units Sold]])</f>
        <v>5000</v>
      </c>
      <c r="W816">
        <f>SUM(Table1[[#This Row],[Total Sales]]-Table1[[#This Row],[Operating Profit]])</f>
        <v>35000</v>
      </c>
      <c r="X816">
        <f>SUM(Table1[[#This Row],[Total Sales]]-Table1[[#This Row],[Cost]])</f>
        <v>15000</v>
      </c>
      <c r="Y816">
        <f>SUM(Table1[[#This Row],[profit/loss]])/SUM(Table1[profit/loss])</f>
        <v>4.5162342090397776E-5</v>
      </c>
    </row>
    <row r="817" spans="1:25" x14ac:dyDescent="0.3">
      <c r="A817" t="s">
        <v>13</v>
      </c>
      <c r="B817" t="s">
        <v>17</v>
      </c>
      <c r="C817">
        <v>1185732</v>
      </c>
      <c r="D817" s="9">
        <v>44148</v>
      </c>
      <c r="E817" s="8" t="str">
        <f>TEXT(Table1[[#This Row],[Invoice Date]],"dd-mm-yyyy")</f>
        <v>13-11-2020</v>
      </c>
      <c r="F817" s="1" t="str">
        <f t="shared" si="48"/>
        <v>November</v>
      </c>
      <c r="G817" s="1" t="str">
        <f t="shared" si="49"/>
        <v>2020</v>
      </c>
      <c r="H817" s="1" t="str">
        <f t="shared" si="50"/>
        <v>Friday</v>
      </c>
      <c r="I817" s="1" t="str">
        <f t="shared" si="51"/>
        <v>13</v>
      </c>
      <c r="J817" t="s">
        <v>35</v>
      </c>
      <c r="K817" t="s">
        <v>50</v>
      </c>
      <c r="L817" t="s">
        <v>51</v>
      </c>
      <c r="M817" t="s">
        <v>20</v>
      </c>
      <c r="N817">
        <v>40</v>
      </c>
      <c r="O817">
        <v>50</v>
      </c>
      <c r="P817">
        <v>20000</v>
      </c>
      <c r="Q817">
        <v>7000</v>
      </c>
      <c r="R817">
        <v>0.35</v>
      </c>
      <c r="S817" t="s">
        <v>17</v>
      </c>
      <c r="T817" t="str">
        <f>IF(Table1[[#This Row],[Units Sold]]&gt; 700,"High Units","low Units")</f>
        <v>low Units</v>
      </c>
      <c r="U817">
        <f>SUM(Table1[[#This Row],[Operating Profit]])/SUM(Table1[Operating Profit])*100</f>
        <v>2.1075759642185631E-3</v>
      </c>
      <c r="V817">
        <f>SUM(Table1[[#This Row],[Price per Unit]]*Table1[[#This Row],[Units Sold]])</f>
        <v>2000</v>
      </c>
      <c r="W817">
        <f>SUM(Table1[[#This Row],[Total Sales]]-Table1[[#This Row],[Operating Profit]])</f>
        <v>13000</v>
      </c>
      <c r="X817">
        <f>SUM(Table1[[#This Row],[Total Sales]]-Table1[[#This Row],[Cost]])</f>
        <v>7000</v>
      </c>
      <c r="Y817">
        <f>SUM(Table1[[#This Row],[profit/loss]])/SUM(Table1[profit/loss])</f>
        <v>2.1075759642185629E-5</v>
      </c>
    </row>
    <row r="818" spans="1:25" x14ac:dyDescent="0.3">
      <c r="A818" t="s">
        <v>13</v>
      </c>
      <c r="B818" t="s">
        <v>17</v>
      </c>
      <c r="C818">
        <v>1185732</v>
      </c>
      <c r="D818" s="9">
        <v>44149</v>
      </c>
      <c r="E818" s="8" t="str">
        <f>TEXT(Table1[[#This Row],[Invoice Date]],"dd-mm-yyyy")</f>
        <v>14-11-2020</v>
      </c>
      <c r="F818" s="1" t="str">
        <f t="shared" si="48"/>
        <v>November</v>
      </c>
      <c r="G818" s="1" t="str">
        <f t="shared" si="49"/>
        <v>2020</v>
      </c>
      <c r="H818" s="1" t="str">
        <f t="shared" si="50"/>
        <v>Saturday</v>
      </c>
      <c r="I818" s="1" t="str">
        <f t="shared" si="51"/>
        <v>14</v>
      </c>
      <c r="J818" t="s">
        <v>35</v>
      </c>
      <c r="K818" t="s">
        <v>50</v>
      </c>
      <c r="L818" t="s">
        <v>51</v>
      </c>
      <c r="M818" t="s">
        <v>21</v>
      </c>
      <c r="N818">
        <v>55</v>
      </c>
      <c r="O818">
        <v>75</v>
      </c>
      <c r="P818">
        <v>41250</v>
      </c>
      <c r="Q818">
        <v>12375</v>
      </c>
      <c r="R818">
        <v>0.3</v>
      </c>
      <c r="S818" t="s">
        <v>17</v>
      </c>
      <c r="T818" t="str">
        <f>IF(Table1[[#This Row],[Units Sold]]&gt; 700,"High Units","low Units")</f>
        <v>low Units</v>
      </c>
      <c r="U818">
        <f>SUM(Table1[[#This Row],[Operating Profit]])/SUM(Table1[Operating Profit])*100</f>
        <v>3.7258932224578166E-3</v>
      </c>
      <c r="V818">
        <f>SUM(Table1[[#This Row],[Price per Unit]]*Table1[[#This Row],[Units Sold]])</f>
        <v>4125</v>
      </c>
      <c r="W818">
        <f>SUM(Table1[[#This Row],[Total Sales]]-Table1[[#This Row],[Operating Profit]])</f>
        <v>28875</v>
      </c>
      <c r="X818">
        <f>SUM(Table1[[#This Row],[Total Sales]]-Table1[[#This Row],[Cost]])</f>
        <v>12375</v>
      </c>
      <c r="Y818">
        <f>SUM(Table1[[#This Row],[profit/loss]])/SUM(Table1[profit/loss])</f>
        <v>3.7258932224578166E-5</v>
      </c>
    </row>
    <row r="819" spans="1:25" x14ac:dyDescent="0.3">
      <c r="A819" t="s">
        <v>13</v>
      </c>
      <c r="B819" t="s">
        <v>17</v>
      </c>
      <c r="C819">
        <v>1185732</v>
      </c>
      <c r="D819" s="9">
        <v>44150</v>
      </c>
      <c r="E819" s="8" t="str">
        <f>TEXT(Table1[[#This Row],[Invoice Date]],"dd-mm-yyyy")</f>
        <v>15-11-2020</v>
      </c>
      <c r="F819" s="1" t="str">
        <f t="shared" si="48"/>
        <v>November</v>
      </c>
      <c r="G819" s="1" t="str">
        <f t="shared" si="49"/>
        <v>2020</v>
      </c>
      <c r="H819" s="1" t="str">
        <f t="shared" si="50"/>
        <v>Sunday</v>
      </c>
      <c r="I819" s="1" t="str">
        <f t="shared" si="51"/>
        <v>15</v>
      </c>
      <c r="J819" t="s">
        <v>35</v>
      </c>
      <c r="K819" t="s">
        <v>50</v>
      </c>
      <c r="L819" t="s">
        <v>51</v>
      </c>
      <c r="M819" t="s">
        <v>22</v>
      </c>
      <c r="N819">
        <v>60</v>
      </c>
      <c r="O819">
        <v>175</v>
      </c>
      <c r="P819">
        <v>105000</v>
      </c>
      <c r="Q819">
        <v>47250</v>
      </c>
      <c r="R819">
        <v>0.45</v>
      </c>
      <c r="S819" t="s">
        <v>17</v>
      </c>
      <c r="T819" t="str">
        <f>IF(Table1[[#This Row],[Units Sold]]&gt; 700,"High Units","low Units")</f>
        <v>low Units</v>
      </c>
      <c r="U819">
        <f>SUM(Table1[[#This Row],[Operating Profit]])/SUM(Table1[Operating Profit])*100</f>
        <v>1.4226137758475298E-2</v>
      </c>
      <c r="V819">
        <f>SUM(Table1[[#This Row],[Price per Unit]]*Table1[[#This Row],[Units Sold]])</f>
        <v>10500</v>
      </c>
      <c r="W819">
        <f>SUM(Table1[[#This Row],[Total Sales]]-Table1[[#This Row],[Operating Profit]])</f>
        <v>57750</v>
      </c>
      <c r="X819">
        <f>SUM(Table1[[#This Row],[Total Sales]]-Table1[[#This Row],[Cost]])</f>
        <v>47250</v>
      </c>
      <c r="Y819">
        <f>SUM(Table1[[#This Row],[profit/loss]])/SUM(Table1[profit/loss])</f>
        <v>1.4226137758475299E-4</v>
      </c>
    </row>
    <row r="820" spans="1:25" x14ac:dyDescent="0.3">
      <c r="A820" t="s">
        <v>13</v>
      </c>
      <c r="B820" t="s">
        <v>23</v>
      </c>
      <c r="C820">
        <v>1185732</v>
      </c>
      <c r="D820" s="9">
        <v>44151</v>
      </c>
      <c r="E820" s="8" t="str">
        <f>TEXT(Table1[[#This Row],[Invoice Date]],"dd-mm-yyyy")</f>
        <v>16-11-2020</v>
      </c>
      <c r="F820" s="1" t="str">
        <f t="shared" si="48"/>
        <v>November</v>
      </c>
      <c r="G820" s="1" t="str">
        <f t="shared" si="49"/>
        <v>2020</v>
      </c>
      <c r="H820" s="1" t="str">
        <f t="shared" si="50"/>
        <v>Monday</v>
      </c>
      <c r="I820" s="1" t="str">
        <f t="shared" si="51"/>
        <v>16</v>
      </c>
      <c r="J820" t="s">
        <v>35</v>
      </c>
      <c r="K820" t="s">
        <v>50</v>
      </c>
      <c r="L820" t="s">
        <v>51</v>
      </c>
      <c r="M820" t="s">
        <v>16</v>
      </c>
      <c r="N820">
        <v>45</v>
      </c>
      <c r="O820">
        <v>425</v>
      </c>
      <c r="P820">
        <v>191250</v>
      </c>
      <c r="Q820">
        <v>66938</v>
      </c>
      <c r="R820">
        <v>0.35</v>
      </c>
      <c r="S820" t="s">
        <v>23</v>
      </c>
      <c r="T820" t="str">
        <f>IF(Table1[[#This Row],[Units Sold]]&gt; 700,"High Units","low Units")</f>
        <v>low Units</v>
      </c>
      <c r="U820">
        <f>SUM(Table1[[#This Row],[Operating Profit]])/SUM(Table1[Operating Profit])*100</f>
        <v>2.0153845698980308E-2</v>
      </c>
      <c r="V820">
        <f>SUM(Table1[[#This Row],[Price per Unit]]*Table1[[#This Row],[Units Sold]])</f>
        <v>19125</v>
      </c>
      <c r="W820">
        <f>SUM(Table1[[#This Row],[Total Sales]]-Table1[[#This Row],[Operating Profit]])</f>
        <v>124312</v>
      </c>
      <c r="X820">
        <f>SUM(Table1[[#This Row],[Total Sales]]-Table1[[#This Row],[Cost]])</f>
        <v>66938</v>
      </c>
      <c r="Y820">
        <f>SUM(Table1[[#This Row],[profit/loss]])/SUM(Table1[profit/loss])</f>
        <v>2.0153845698980309E-4</v>
      </c>
    </row>
    <row r="821" spans="1:25" x14ac:dyDescent="0.3">
      <c r="A821" t="s">
        <v>13</v>
      </c>
      <c r="B821" t="s">
        <v>23</v>
      </c>
      <c r="C821">
        <v>1185732</v>
      </c>
      <c r="D821" s="9">
        <v>44152</v>
      </c>
      <c r="E821" s="8" t="str">
        <f>TEXT(Table1[[#This Row],[Invoice Date]],"dd-mm-yyyy")</f>
        <v>17-11-2020</v>
      </c>
      <c r="F821" s="1" t="str">
        <f t="shared" si="48"/>
        <v>November</v>
      </c>
      <c r="G821" s="1" t="str">
        <f t="shared" si="49"/>
        <v>2020</v>
      </c>
      <c r="H821" s="1" t="str">
        <f t="shared" si="50"/>
        <v>Tuesday</v>
      </c>
      <c r="I821" s="1" t="str">
        <f t="shared" si="51"/>
        <v>17</v>
      </c>
      <c r="J821" t="s">
        <v>35</v>
      </c>
      <c r="K821" t="s">
        <v>50</v>
      </c>
      <c r="L821" t="s">
        <v>51</v>
      </c>
      <c r="M821" t="s">
        <v>18</v>
      </c>
      <c r="N821">
        <v>40</v>
      </c>
      <c r="O821">
        <v>175</v>
      </c>
      <c r="P821">
        <v>70000</v>
      </c>
      <c r="Q821">
        <v>21000</v>
      </c>
      <c r="R821">
        <v>0.3</v>
      </c>
      <c r="S821" t="s">
        <v>23</v>
      </c>
      <c r="T821" t="str">
        <f>IF(Table1[[#This Row],[Units Sold]]&gt; 700,"High Units","low Units")</f>
        <v>low Units</v>
      </c>
      <c r="U821">
        <f>SUM(Table1[[#This Row],[Operating Profit]])/SUM(Table1[Operating Profit])*100</f>
        <v>6.3227278926556883E-3</v>
      </c>
      <c r="V821">
        <f>SUM(Table1[[#This Row],[Price per Unit]]*Table1[[#This Row],[Units Sold]])</f>
        <v>7000</v>
      </c>
      <c r="W821">
        <f>SUM(Table1[[#This Row],[Total Sales]]-Table1[[#This Row],[Operating Profit]])</f>
        <v>49000</v>
      </c>
      <c r="X821">
        <f>SUM(Table1[[#This Row],[Total Sales]]-Table1[[#This Row],[Cost]])</f>
        <v>21000</v>
      </c>
      <c r="Y821">
        <f>SUM(Table1[[#This Row],[profit/loss]])/SUM(Table1[profit/loss])</f>
        <v>6.3227278926556883E-5</v>
      </c>
    </row>
    <row r="822" spans="1:25" x14ac:dyDescent="0.3">
      <c r="A822" t="s">
        <v>13</v>
      </c>
      <c r="B822" t="s">
        <v>23</v>
      </c>
      <c r="C822">
        <v>1185732</v>
      </c>
      <c r="D822" s="9">
        <v>44153</v>
      </c>
      <c r="E822" s="8" t="str">
        <f>TEXT(Table1[[#This Row],[Invoice Date]],"dd-mm-yyyy")</f>
        <v>18-11-2020</v>
      </c>
      <c r="F822" s="1" t="str">
        <f t="shared" si="48"/>
        <v>November</v>
      </c>
      <c r="G822" s="1" t="str">
        <f t="shared" si="49"/>
        <v>2020</v>
      </c>
      <c r="H822" s="1" t="str">
        <f t="shared" si="50"/>
        <v>Wednesday</v>
      </c>
      <c r="I822" s="1" t="str">
        <f t="shared" si="51"/>
        <v>18</v>
      </c>
      <c r="J822" t="s">
        <v>35</v>
      </c>
      <c r="K822" t="s">
        <v>50</v>
      </c>
      <c r="L822" t="s">
        <v>51</v>
      </c>
      <c r="M822" t="s">
        <v>19</v>
      </c>
      <c r="N822">
        <v>35</v>
      </c>
      <c r="O822">
        <v>175</v>
      </c>
      <c r="P822">
        <v>61250</v>
      </c>
      <c r="Q822">
        <v>18375</v>
      </c>
      <c r="R822">
        <v>0.3</v>
      </c>
      <c r="S822" t="s">
        <v>23</v>
      </c>
      <c r="T822" t="str">
        <f>IF(Table1[[#This Row],[Units Sold]]&gt; 700,"High Units","low Units")</f>
        <v>low Units</v>
      </c>
      <c r="U822">
        <f>SUM(Table1[[#This Row],[Operating Profit]])/SUM(Table1[Operating Profit])*100</f>
        <v>5.5323869060737276E-3</v>
      </c>
      <c r="V822">
        <f>SUM(Table1[[#This Row],[Price per Unit]]*Table1[[#This Row],[Units Sold]])</f>
        <v>6125</v>
      </c>
      <c r="W822">
        <f>SUM(Table1[[#This Row],[Total Sales]]-Table1[[#This Row],[Operating Profit]])</f>
        <v>42875</v>
      </c>
      <c r="X822">
        <f>SUM(Table1[[#This Row],[Total Sales]]-Table1[[#This Row],[Cost]])</f>
        <v>18375</v>
      </c>
      <c r="Y822">
        <f>SUM(Table1[[#This Row],[profit/loss]])/SUM(Table1[profit/loss])</f>
        <v>5.5323869060737273E-5</v>
      </c>
    </row>
    <row r="823" spans="1:25" x14ac:dyDescent="0.3">
      <c r="A823" t="s">
        <v>13</v>
      </c>
      <c r="B823" t="s">
        <v>23</v>
      </c>
      <c r="C823">
        <v>1185732</v>
      </c>
      <c r="D823" s="9">
        <v>44154</v>
      </c>
      <c r="E823" s="8" t="str">
        <f>TEXT(Table1[[#This Row],[Invoice Date]],"dd-mm-yyyy")</f>
        <v>19-11-2020</v>
      </c>
      <c r="F823" s="1" t="str">
        <f t="shared" si="48"/>
        <v>November</v>
      </c>
      <c r="G823" s="1" t="str">
        <f t="shared" si="49"/>
        <v>2020</v>
      </c>
      <c r="H823" s="1" t="str">
        <f t="shared" si="50"/>
        <v>Thursday</v>
      </c>
      <c r="I823" s="1" t="str">
        <f t="shared" si="51"/>
        <v>19</v>
      </c>
      <c r="J823" t="s">
        <v>35</v>
      </c>
      <c r="K823" t="s">
        <v>50</v>
      </c>
      <c r="L823" t="s">
        <v>51</v>
      </c>
      <c r="M823" t="s">
        <v>20</v>
      </c>
      <c r="N823">
        <v>35</v>
      </c>
      <c r="O823">
        <v>150</v>
      </c>
      <c r="P823">
        <v>52500</v>
      </c>
      <c r="Q823">
        <v>18375</v>
      </c>
      <c r="R823">
        <v>0.35</v>
      </c>
      <c r="S823" t="s">
        <v>23</v>
      </c>
      <c r="T823" t="str">
        <f>IF(Table1[[#This Row],[Units Sold]]&gt; 700,"High Units","low Units")</f>
        <v>low Units</v>
      </c>
      <c r="U823">
        <f>SUM(Table1[[#This Row],[Operating Profit]])/SUM(Table1[Operating Profit])*100</f>
        <v>5.5323869060737276E-3</v>
      </c>
      <c r="V823">
        <f>SUM(Table1[[#This Row],[Price per Unit]]*Table1[[#This Row],[Units Sold]])</f>
        <v>5250</v>
      </c>
      <c r="W823">
        <f>SUM(Table1[[#This Row],[Total Sales]]-Table1[[#This Row],[Operating Profit]])</f>
        <v>34125</v>
      </c>
      <c r="X823">
        <f>SUM(Table1[[#This Row],[Total Sales]]-Table1[[#This Row],[Cost]])</f>
        <v>18375</v>
      </c>
      <c r="Y823">
        <f>SUM(Table1[[#This Row],[profit/loss]])/SUM(Table1[profit/loss])</f>
        <v>5.5323869060737273E-5</v>
      </c>
    </row>
    <row r="824" spans="1:25" x14ac:dyDescent="0.3">
      <c r="A824" t="s">
        <v>13</v>
      </c>
      <c r="B824" t="s">
        <v>23</v>
      </c>
      <c r="C824">
        <v>1185732</v>
      </c>
      <c r="D824" s="9">
        <v>44155</v>
      </c>
      <c r="E824" s="8" t="str">
        <f>TEXT(Table1[[#This Row],[Invoice Date]],"dd-mm-yyyy")</f>
        <v>20-11-2020</v>
      </c>
      <c r="F824" s="1" t="str">
        <f t="shared" si="48"/>
        <v>November</v>
      </c>
      <c r="G824" s="1" t="str">
        <f t="shared" si="49"/>
        <v>2020</v>
      </c>
      <c r="H824" s="1" t="str">
        <f t="shared" si="50"/>
        <v>Friday</v>
      </c>
      <c r="I824" s="1" t="str">
        <f t="shared" si="51"/>
        <v>20</v>
      </c>
      <c r="J824" t="s">
        <v>35</v>
      </c>
      <c r="K824" t="s">
        <v>50</v>
      </c>
      <c r="L824" t="s">
        <v>51</v>
      </c>
      <c r="M824" t="s">
        <v>21</v>
      </c>
      <c r="N824">
        <v>50</v>
      </c>
      <c r="O824">
        <v>150</v>
      </c>
      <c r="P824">
        <v>75000</v>
      </c>
      <c r="Q824">
        <v>22500</v>
      </c>
      <c r="R824">
        <v>0.3</v>
      </c>
      <c r="S824" t="s">
        <v>23</v>
      </c>
      <c r="T824" t="str">
        <f>IF(Table1[[#This Row],[Units Sold]]&gt; 700,"High Units","low Units")</f>
        <v>low Units</v>
      </c>
      <c r="U824">
        <f>SUM(Table1[[#This Row],[Operating Profit]])/SUM(Table1[Operating Profit])*100</f>
        <v>6.7743513135596666E-3</v>
      </c>
      <c r="V824">
        <f>SUM(Table1[[#This Row],[Price per Unit]]*Table1[[#This Row],[Units Sold]])</f>
        <v>7500</v>
      </c>
      <c r="W824">
        <f>SUM(Table1[[#This Row],[Total Sales]]-Table1[[#This Row],[Operating Profit]])</f>
        <v>52500</v>
      </c>
      <c r="X824">
        <f>SUM(Table1[[#This Row],[Total Sales]]-Table1[[#This Row],[Cost]])</f>
        <v>22500</v>
      </c>
      <c r="Y824">
        <f>SUM(Table1[[#This Row],[profit/loss]])/SUM(Table1[profit/loss])</f>
        <v>6.7743513135596668E-5</v>
      </c>
    </row>
    <row r="825" spans="1:25" x14ac:dyDescent="0.3">
      <c r="A825" t="s">
        <v>13</v>
      </c>
      <c r="B825" t="s">
        <v>23</v>
      </c>
      <c r="C825">
        <v>1185732</v>
      </c>
      <c r="D825" s="9">
        <v>44156</v>
      </c>
      <c r="E825" s="8" t="str">
        <f>TEXT(Table1[[#This Row],[Invoice Date]],"dd-mm-yyyy")</f>
        <v>21-11-2020</v>
      </c>
      <c r="F825" s="1" t="str">
        <f t="shared" si="48"/>
        <v>November</v>
      </c>
      <c r="G825" s="1" t="str">
        <f t="shared" si="49"/>
        <v>2020</v>
      </c>
      <c r="H825" s="1" t="str">
        <f t="shared" si="50"/>
        <v>Saturday</v>
      </c>
      <c r="I825" s="1" t="str">
        <f t="shared" si="51"/>
        <v>21</v>
      </c>
      <c r="J825" t="s">
        <v>35</v>
      </c>
      <c r="K825" t="s">
        <v>50</v>
      </c>
      <c r="L825" t="s">
        <v>51</v>
      </c>
      <c r="M825" t="s">
        <v>22</v>
      </c>
      <c r="N825">
        <v>55</v>
      </c>
      <c r="O825">
        <v>325</v>
      </c>
      <c r="P825">
        <v>178750</v>
      </c>
      <c r="Q825">
        <v>80438</v>
      </c>
      <c r="R825">
        <v>0.45</v>
      </c>
      <c r="S825" t="s">
        <v>23</v>
      </c>
      <c r="T825" t="str">
        <f>IF(Table1[[#This Row],[Units Sold]]&gt; 700,"High Units","low Units")</f>
        <v>low Units</v>
      </c>
      <c r="U825">
        <f>SUM(Table1[[#This Row],[Operating Profit]])/SUM(Table1[Operating Profit])*100</f>
        <v>2.4218456487116107E-2</v>
      </c>
      <c r="V825">
        <f>SUM(Table1[[#This Row],[Price per Unit]]*Table1[[#This Row],[Units Sold]])</f>
        <v>17875</v>
      </c>
      <c r="W825">
        <f>SUM(Table1[[#This Row],[Total Sales]]-Table1[[#This Row],[Operating Profit]])</f>
        <v>98312</v>
      </c>
      <c r="X825">
        <f>SUM(Table1[[#This Row],[Total Sales]]-Table1[[#This Row],[Cost]])</f>
        <v>80438</v>
      </c>
      <c r="Y825">
        <f>SUM(Table1[[#This Row],[profit/loss]])/SUM(Table1[profit/loss])</f>
        <v>2.4218456487116107E-4</v>
      </c>
    </row>
    <row r="826" spans="1:25" x14ac:dyDescent="0.3">
      <c r="A826" t="s">
        <v>13</v>
      </c>
      <c r="B826" t="s">
        <v>23</v>
      </c>
      <c r="C826">
        <v>1185732</v>
      </c>
      <c r="D826" s="9">
        <v>44157</v>
      </c>
      <c r="E826" s="8" t="str">
        <f>TEXT(Table1[[#This Row],[Invoice Date]],"dd-mm-yyyy")</f>
        <v>22-11-2020</v>
      </c>
      <c r="F826" s="1" t="str">
        <f t="shared" si="48"/>
        <v>November</v>
      </c>
      <c r="G826" s="1" t="str">
        <f t="shared" si="49"/>
        <v>2020</v>
      </c>
      <c r="H826" s="1" t="str">
        <f t="shared" si="50"/>
        <v>Sunday</v>
      </c>
      <c r="I826" s="1" t="str">
        <f t="shared" si="51"/>
        <v>22</v>
      </c>
      <c r="J826" t="s">
        <v>35</v>
      </c>
      <c r="K826" t="s">
        <v>50</v>
      </c>
      <c r="L826" t="s">
        <v>51</v>
      </c>
      <c r="M826" t="s">
        <v>16</v>
      </c>
      <c r="N826">
        <v>50</v>
      </c>
      <c r="O826">
        <v>550</v>
      </c>
      <c r="P826">
        <v>275000</v>
      </c>
      <c r="Q826">
        <v>96250</v>
      </c>
      <c r="R826">
        <v>0.35</v>
      </c>
      <c r="S826" t="s">
        <v>23</v>
      </c>
      <c r="T826" t="str">
        <f>IF(Table1[[#This Row],[Units Sold]]&gt; 700,"High Units","low Units")</f>
        <v>low Units</v>
      </c>
      <c r="U826">
        <f>SUM(Table1[[#This Row],[Operating Profit]])/SUM(Table1[Operating Profit])*100</f>
        <v>2.8979169508005241E-2</v>
      </c>
      <c r="V826">
        <f>SUM(Table1[[#This Row],[Price per Unit]]*Table1[[#This Row],[Units Sold]])</f>
        <v>27500</v>
      </c>
      <c r="W826">
        <f>SUM(Table1[[#This Row],[Total Sales]]-Table1[[#This Row],[Operating Profit]])</f>
        <v>178750</v>
      </c>
      <c r="X826">
        <f>SUM(Table1[[#This Row],[Total Sales]]-Table1[[#This Row],[Cost]])</f>
        <v>96250</v>
      </c>
      <c r="Y826">
        <f>SUM(Table1[[#This Row],[profit/loss]])/SUM(Table1[profit/loss])</f>
        <v>2.897916950800524E-4</v>
      </c>
    </row>
    <row r="827" spans="1:25" x14ac:dyDescent="0.3">
      <c r="A827" t="s">
        <v>13</v>
      </c>
      <c r="B827" t="s">
        <v>23</v>
      </c>
      <c r="C827">
        <v>1185732</v>
      </c>
      <c r="D827" s="9">
        <v>44158</v>
      </c>
      <c r="E827" s="8" t="str">
        <f>TEXT(Table1[[#This Row],[Invoice Date]],"dd-mm-yyyy")</f>
        <v>23-11-2020</v>
      </c>
      <c r="F827" s="1" t="str">
        <f t="shared" si="48"/>
        <v>November</v>
      </c>
      <c r="G827" s="1" t="str">
        <f t="shared" si="49"/>
        <v>2020</v>
      </c>
      <c r="H827" s="1" t="str">
        <f t="shared" si="50"/>
        <v>Monday</v>
      </c>
      <c r="I827" s="1" t="str">
        <f t="shared" si="51"/>
        <v>23</v>
      </c>
      <c r="J827" t="s">
        <v>35</v>
      </c>
      <c r="K827" t="s">
        <v>50</v>
      </c>
      <c r="L827" t="s">
        <v>51</v>
      </c>
      <c r="M827" t="s">
        <v>18</v>
      </c>
      <c r="N827">
        <v>45</v>
      </c>
      <c r="O827">
        <v>300</v>
      </c>
      <c r="P827">
        <v>135000</v>
      </c>
      <c r="Q827">
        <v>40500</v>
      </c>
      <c r="R827">
        <v>0.3</v>
      </c>
      <c r="S827" t="s">
        <v>23</v>
      </c>
      <c r="T827" t="str">
        <f>IF(Table1[[#This Row],[Units Sold]]&gt; 700,"High Units","low Units")</f>
        <v>low Units</v>
      </c>
      <c r="U827">
        <f>SUM(Table1[[#This Row],[Operating Profit]])/SUM(Table1[Operating Profit])*100</f>
        <v>1.21938323644074E-2</v>
      </c>
      <c r="V827">
        <f>SUM(Table1[[#This Row],[Price per Unit]]*Table1[[#This Row],[Units Sold]])</f>
        <v>13500</v>
      </c>
      <c r="W827">
        <f>SUM(Table1[[#This Row],[Total Sales]]-Table1[[#This Row],[Operating Profit]])</f>
        <v>94500</v>
      </c>
      <c r="X827">
        <f>SUM(Table1[[#This Row],[Total Sales]]-Table1[[#This Row],[Cost]])</f>
        <v>40500</v>
      </c>
      <c r="Y827">
        <f>SUM(Table1[[#This Row],[profit/loss]])/SUM(Table1[profit/loss])</f>
        <v>1.2193832364407399E-4</v>
      </c>
    </row>
    <row r="828" spans="1:25" x14ac:dyDescent="0.3">
      <c r="A828" t="s">
        <v>13</v>
      </c>
      <c r="B828" t="s">
        <v>23</v>
      </c>
      <c r="C828">
        <v>1185732</v>
      </c>
      <c r="D828" s="9">
        <v>44159</v>
      </c>
      <c r="E828" s="8" t="str">
        <f>TEXT(Table1[[#This Row],[Invoice Date]],"dd-mm-yyyy")</f>
        <v>24-11-2020</v>
      </c>
      <c r="F828" s="1" t="str">
        <f t="shared" si="48"/>
        <v>November</v>
      </c>
      <c r="G828" s="1" t="str">
        <f t="shared" si="49"/>
        <v>2020</v>
      </c>
      <c r="H828" s="1" t="str">
        <f t="shared" si="50"/>
        <v>Tuesday</v>
      </c>
      <c r="I828" s="1" t="str">
        <f t="shared" si="51"/>
        <v>24</v>
      </c>
      <c r="J828" t="s">
        <v>35</v>
      </c>
      <c r="K828" t="s">
        <v>50</v>
      </c>
      <c r="L828" t="s">
        <v>51</v>
      </c>
      <c r="M828" t="s">
        <v>19</v>
      </c>
      <c r="N828">
        <v>40</v>
      </c>
      <c r="O828">
        <v>225</v>
      </c>
      <c r="P828">
        <v>90000</v>
      </c>
      <c r="Q828">
        <v>27000</v>
      </c>
      <c r="R828">
        <v>0.3</v>
      </c>
      <c r="S828" t="s">
        <v>23</v>
      </c>
      <c r="T828" t="str">
        <f>IF(Table1[[#This Row],[Units Sold]]&gt; 700,"High Units","low Units")</f>
        <v>low Units</v>
      </c>
      <c r="U828">
        <f>SUM(Table1[[#This Row],[Operating Profit]])/SUM(Table1[Operating Profit])*100</f>
        <v>8.1292215762715989E-3</v>
      </c>
      <c r="V828">
        <f>SUM(Table1[[#This Row],[Price per Unit]]*Table1[[#This Row],[Units Sold]])</f>
        <v>9000</v>
      </c>
      <c r="W828">
        <f>SUM(Table1[[#This Row],[Total Sales]]-Table1[[#This Row],[Operating Profit]])</f>
        <v>63000</v>
      </c>
      <c r="X828">
        <f>SUM(Table1[[#This Row],[Total Sales]]-Table1[[#This Row],[Cost]])</f>
        <v>27000</v>
      </c>
      <c r="Y828">
        <f>SUM(Table1[[#This Row],[profit/loss]])/SUM(Table1[profit/loss])</f>
        <v>8.1292215762715996E-5</v>
      </c>
    </row>
    <row r="829" spans="1:25" x14ac:dyDescent="0.3">
      <c r="A829" t="s">
        <v>13</v>
      </c>
      <c r="B829" t="s">
        <v>23</v>
      </c>
      <c r="C829">
        <v>1185732</v>
      </c>
      <c r="D829" s="9">
        <v>44160</v>
      </c>
      <c r="E829" s="8" t="str">
        <f>TEXT(Table1[[#This Row],[Invoice Date]],"dd-mm-yyyy")</f>
        <v>25-11-2020</v>
      </c>
      <c r="F829" s="1" t="str">
        <f t="shared" si="48"/>
        <v>November</v>
      </c>
      <c r="G829" s="1" t="str">
        <f t="shared" si="49"/>
        <v>2020</v>
      </c>
      <c r="H829" s="1" t="str">
        <f t="shared" si="50"/>
        <v>Wednesday</v>
      </c>
      <c r="I829" s="1" t="str">
        <f t="shared" si="51"/>
        <v>25</v>
      </c>
      <c r="J829" t="s">
        <v>35</v>
      </c>
      <c r="K829" t="s">
        <v>50</v>
      </c>
      <c r="L829" t="s">
        <v>51</v>
      </c>
      <c r="M829" t="s">
        <v>20</v>
      </c>
      <c r="N829">
        <v>40</v>
      </c>
      <c r="O829">
        <v>175</v>
      </c>
      <c r="P829">
        <v>70000</v>
      </c>
      <c r="Q829">
        <v>24500</v>
      </c>
      <c r="R829">
        <v>0.35</v>
      </c>
      <c r="S829" t="s">
        <v>23</v>
      </c>
      <c r="T829" t="str">
        <f>IF(Table1[[#This Row],[Units Sold]]&gt; 700,"High Units","low Units")</f>
        <v>low Units</v>
      </c>
      <c r="U829">
        <f>SUM(Table1[[#This Row],[Operating Profit]])/SUM(Table1[Operating Profit])*100</f>
        <v>7.3765158747649707E-3</v>
      </c>
      <c r="V829">
        <f>SUM(Table1[[#This Row],[Price per Unit]]*Table1[[#This Row],[Units Sold]])</f>
        <v>7000</v>
      </c>
      <c r="W829">
        <f>SUM(Table1[[#This Row],[Total Sales]]-Table1[[#This Row],[Operating Profit]])</f>
        <v>45500</v>
      </c>
      <c r="X829">
        <f>SUM(Table1[[#This Row],[Total Sales]]-Table1[[#This Row],[Cost]])</f>
        <v>24500</v>
      </c>
      <c r="Y829">
        <f>SUM(Table1[[#This Row],[profit/loss]])/SUM(Table1[profit/loss])</f>
        <v>7.3765158747649706E-5</v>
      </c>
    </row>
    <row r="830" spans="1:25" x14ac:dyDescent="0.3">
      <c r="A830" t="s">
        <v>13</v>
      </c>
      <c r="B830" t="s">
        <v>23</v>
      </c>
      <c r="C830">
        <v>1185732</v>
      </c>
      <c r="D830" s="9">
        <v>44161</v>
      </c>
      <c r="E830" s="8" t="str">
        <f>TEXT(Table1[[#This Row],[Invoice Date]],"dd-mm-yyyy")</f>
        <v>26-11-2020</v>
      </c>
      <c r="F830" s="1" t="str">
        <f t="shared" si="48"/>
        <v>November</v>
      </c>
      <c r="G830" s="1" t="str">
        <f t="shared" si="49"/>
        <v>2020</v>
      </c>
      <c r="H830" s="1" t="str">
        <f t="shared" si="50"/>
        <v>Thursday</v>
      </c>
      <c r="I830" s="1" t="str">
        <f t="shared" si="51"/>
        <v>26</v>
      </c>
      <c r="J830" t="s">
        <v>35</v>
      </c>
      <c r="K830" t="s">
        <v>50</v>
      </c>
      <c r="L830" t="s">
        <v>51</v>
      </c>
      <c r="M830" t="s">
        <v>21</v>
      </c>
      <c r="N830">
        <v>50</v>
      </c>
      <c r="O830">
        <v>200</v>
      </c>
      <c r="P830">
        <v>100000</v>
      </c>
      <c r="Q830">
        <v>30000</v>
      </c>
      <c r="R830">
        <v>0.3</v>
      </c>
      <c r="S830" t="s">
        <v>23</v>
      </c>
      <c r="T830" t="str">
        <f>IF(Table1[[#This Row],[Units Sold]]&gt; 700,"High Units","low Units")</f>
        <v>low Units</v>
      </c>
      <c r="U830">
        <f>SUM(Table1[[#This Row],[Operating Profit]])/SUM(Table1[Operating Profit])*100</f>
        <v>9.0324684180795554E-3</v>
      </c>
      <c r="V830">
        <f>SUM(Table1[[#This Row],[Price per Unit]]*Table1[[#This Row],[Units Sold]])</f>
        <v>10000</v>
      </c>
      <c r="W830">
        <f>SUM(Table1[[#This Row],[Total Sales]]-Table1[[#This Row],[Operating Profit]])</f>
        <v>70000</v>
      </c>
      <c r="X830">
        <f>SUM(Table1[[#This Row],[Total Sales]]-Table1[[#This Row],[Cost]])</f>
        <v>30000</v>
      </c>
      <c r="Y830">
        <f>SUM(Table1[[#This Row],[profit/loss]])/SUM(Table1[profit/loss])</f>
        <v>9.0324684180795553E-5</v>
      </c>
    </row>
    <row r="831" spans="1:25" x14ac:dyDescent="0.3">
      <c r="A831" t="s">
        <v>13</v>
      </c>
      <c r="B831" t="s">
        <v>23</v>
      </c>
      <c r="C831">
        <v>1185732</v>
      </c>
      <c r="D831" s="9">
        <v>44162</v>
      </c>
      <c r="E831" s="8" t="str">
        <f>TEXT(Table1[[#This Row],[Invoice Date]],"dd-mm-yyyy")</f>
        <v>27-11-2020</v>
      </c>
      <c r="F831" s="1" t="str">
        <f t="shared" si="48"/>
        <v>November</v>
      </c>
      <c r="G831" s="1" t="str">
        <f t="shared" si="49"/>
        <v>2020</v>
      </c>
      <c r="H831" s="1" t="str">
        <f t="shared" si="50"/>
        <v>Friday</v>
      </c>
      <c r="I831" s="1" t="str">
        <f t="shared" si="51"/>
        <v>27</v>
      </c>
      <c r="J831" t="s">
        <v>35</v>
      </c>
      <c r="K831" t="s">
        <v>50</v>
      </c>
      <c r="L831" t="s">
        <v>51</v>
      </c>
      <c r="M831" t="s">
        <v>22</v>
      </c>
      <c r="N831">
        <v>55</v>
      </c>
      <c r="O831">
        <v>375</v>
      </c>
      <c r="P831">
        <v>206250</v>
      </c>
      <c r="Q831">
        <v>92813</v>
      </c>
      <c r="R831">
        <v>0.45</v>
      </c>
      <c r="S831" t="s">
        <v>23</v>
      </c>
      <c r="T831" t="str">
        <f>IF(Table1[[#This Row],[Units Sold]]&gt; 700,"High Units","low Units")</f>
        <v>low Units</v>
      </c>
      <c r="U831">
        <f>SUM(Table1[[#This Row],[Operating Profit]])/SUM(Table1[Operating Profit])*100</f>
        <v>2.7944349709573924E-2</v>
      </c>
      <c r="V831">
        <f>SUM(Table1[[#This Row],[Price per Unit]]*Table1[[#This Row],[Units Sold]])</f>
        <v>20625</v>
      </c>
      <c r="W831">
        <f>SUM(Table1[[#This Row],[Total Sales]]-Table1[[#This Row],[Operating Profit]])</f>
        <v>113437</v>
      </c>
      <c r="X831">
        <f>SUM(Table1[[#This Row],[Total Sales]]-Table1[[#This Row],[Cost]])</f>
        <v>92813</v>
      </c>
      <c r="Y831">
        <f>SUM(Table1[[#This Row],[profit/loss]])/SUM(Table1[profit/loss])</f>
        <v>2.7944349709573923E-4</v>
      </c>
    </row>
    <row r="832" spans="1:25" x14ac:dyDescent="0.3">
      <c r="A832" t="s">
        <v>13</v>
      </c>
      <c r="B832" t="s">
        <v>23</v>
      </c>
      <c r="C832">
        <v>1185732</v>
      </c>
      <c r="D832" s="9">
        <v>44163</v>
      </c>
      <c r="E832" s="8" t="str">
        <f>TEXT(Table1[[#This Row],[Invoice Date]],"dd-mm-yyyy")</f>
        <v>28-11-2020</v>
      </c>
      <c r="F832" s="1" t="str">
        <f t="shared" si="48"/>
        <v>November</v>
      </c>
      <c r="G832" s="1" t="str">
        <f t="shared" si="49"/>
        <v>2020</v>
      </c>
      <c r="H832" s="1" t="str">
        <f t="shared" si="50"/>
        <v>Saturday</v>
      </c>
      <c r="I832" s="1" t="str">
        <f t="shared" si="51"/>
        <v>28</v>
      </c>
      <c r="J832" t="s">
        <v>35</v>
      </c>
      <c r="K832" t="s">
        <v>50</v>
      </c>
      <c r="L832" t="s">
        <v>51</v>
      </c>
      <c r="M832" t="s">
        <v>16</v>
      </c>
      <c r="N832">
        <v>50</v>
      </c>
      <c r="O832">
        <v>525</v>
      </c>
      <c r="P832">
        <v>262500</v>
      </c>
      <c r="Q832">
        <v>91875</v>
      </c>
      <c r="R832">
        <v>0.35</v>
      </c>
      <c r="S832" t="s">
        <v>23</v>
      </c>
      <c r="T832" t="str">
        <f>IF(Table1[[#This Row],[Units Sold]]&gt; 700,"High Units","low Units")</f>
        <v>low Units</v>
      </c>
      <c r="U832">
        <f>SUM(Table1[[#This Row],[Operating Profit]])/SUM(Table1[Operating Profit])*100</f>
        <v>2.7661934530368641E-2</v>
      </c>
      <c r="V832">
        <f>SUM(Table1[[#This Row],[Price per Unit]]*Table1[[#This Row],[Units Sold]])</f>
        <v>26250</v>
      </c>
      <c r="W832">
        <f>SUM(Table1[[#This Row],[Total Sales]]-Table1[[#This Row],[Operating Profit]])</f>
        <v>170625</v>
      </c>
      <c r="X832">
        <f>SUM(Table1[[#This Row],[Total Sales]]-Table1[[#This Row],[Cost]])</f>
        <v>91875</v>
      </c>
      <c r="Y832">
        <f>SUM(Table1[[#This Row],[profit/loss]])/SUM(Table1[profit/loss])</f>
        <v>2.7661934530368639E-4</v>
      </c>
    </row>
    <row r="833" spans="1:25" x14ac:dyDescent="0.3">
      <c r="A833" t="s">
        <v>13</v>
      </c>
      <c r="B833" t="s">
        <v>23</v>
      </c>
      <c r="C833">
        <v>1185732</v>
      </c>
      <c r="D833" s="9">
        <v>44164</v>
      </c>
      <c r="E833" s="8" t="str">
        <f>TEXT(Table1[[#This Row],[Invoice Date]],"dd-mm-yyyy")</f>
        <v>29-11-2020</v>
      </c>
      <c r="F833" s="1" t="str">
        <f t="shared" si="48"/>
        <v>November</v>
      </c>
      <c r="G833" s="1" t="str">
        <f t="shared" si="49"/>
        <v>2020</v>
      </c>
      <c r="H833" s="1" t="str">
        <f t="shared" si="50"/>
        <v>Sunday</v>
      </c>
      <c r="I833" s="1" t="str">
        <f t="shared" si="51"/>
        <v>29</v>
      </c>
      <c r="J833" t="s">
        <v>35</v>
      </c>
      <c r="K833" t="s">
        <v>50</v>
      </c>
      <c r="L833" t="s">
        <v>51</v>
      </c>
      <c r="M833" t="s">
        <v>18</v>
      </c>
      <c r="N833">
        <v>45</v>
      </c>
      <c r="O833">
        <v>300</v>
      </c>
      <c r="P833">
        <v>135000</v>
      </c>
      <c r="Q833">
        <v>40500</v>
      </c>
      <c r="R833">
        <v>0.3</v>
      </c>
      <c r="S833" t="s">
        <v>23</v>
      </c>
      <c r="T833" t="str">
        <f>IF(Table1[[#This Row],[Units Sold]]&gt; 700,"High Units","low Units")</f>
        <v>low Units</v>
      </c>
      <c r="U833">
        <f>SUM(Table1[[#This Row],[Operating Profit]])/SUM(Table1[Operating Profit])*100</f>
        <v>1.21938323644074E-2</v>
      </c>
      <c r="V833">
        <f>SUM(Table1[[#This Row],[Price per Unit]]*Table1[[#This Row],[Units Sold]])</f>
        <v>13500</v>
      </c>
      <c r="W833">
        <f>SUM(Table1[[#This Row],[Total Sales]]-Table1[[#This Row],[Operating Profit]])</f>
        <v>94500</v>
      </c>
      <c r="X833">
        <f>SUM(Table1[[#This Row],[Total Sales]]-Table1[[#This Row],[Cost]])</f>
        <v>40500</v>
      </c>
      <c r="Y833">
        <f>SUM(Table1[[#This Row],[profit/loss]])/SUM(Table1[profit/loss])</f>
        <v>1.2193832364407399E-4</v>
      </c>
    </row>
    <row r="834" spans="1:25" x14ac:dyDescent="0.3">
      <c r="A834" t="s">
        <v>13</v>
      </c>
      <c r="B834" t="s">
        <v>23</v>
      </c>
      <c r="C834">
        <v>1185732</v>
      </c>
      <c r="D834" s="9">
        <v>44165</v>
      </c>
      <c r="E834" s="8" t="str">
        <f>TEXT(Table1[[#This Row],[Invoice Date]],"dd-mm-yyyy")</f>
        <v>30-11-2020</v>
      </c>
      <c r="F834" s="1" t="str">
        <f t="shared" si="48"/>
        <v>November</v>
      </c>
      <c r="G834" s="1" t="str">
        <f t="shared" si="49"/>
        <v>2020</v>
      </c>
      <c r="H834" s="1" t="str">
        <f t="shared" si="50"/>
        <v>Monday</v>
      </c>
      <c r="I834" s="1" t="str">
        <f t="shared" si="51"/>
        <v>30</v>
      </c>
      <c r="J834" t="s">
        <v>35</v>
      </c>
      <c r="K834" t="s">
        <v>50</v>
      </c>
      <c r="L834" t="s">
        <v>51</v>
      </c>
      <c r="M834" t="s">
        <v>19</v>
      </c>
      <c r="N834">
        <v>40</v>
      </c>
      <c r="O834">
        <v>225</v>
      </c>
      <c r="P834">
        <v>90000</v>
      </c>
      <c r="Q834">
        <v>27000</v>
      </c>
      <c r="R834">
        <v>0.3</v>
      </c>
      <c r="S834" t="s">
        <v>23</v>
      </c>
      <c r="T834" t="str">
        <f>IF(Table1[[#This Row],[Units Sold]]&gt; 700,"High Units","low Units")</f>
        <v>low Units</v>
      </c>
      <c r="U834">
        <f>SUM(Table1[[#This Row],[Operating Profit]])/SUM(Table1[Operating Profit])*100</f>
        <v>8.1292215762715989E-3</v>
      </c>
      <c r="V834">
        <f>SUM(Table1[[#This Row],[Price per Unit]]*Table1[[#This Row],[Units Sold]])</f>
        <v>9000</v>
      </c>
      <c r="W834">
        <f>SUM(Table1[[#This Row],[Total Sales]]-Table1[[#This Row],[Operating Profit]])</f>
        <v>63000</v>
      </c>
      <c r="X834">
        <f>SUM(Table1[[#This Row],[Total Sales]]-Table1[[#This Row],[Cost]])</f>
        <v>27000</v>
      </c>
      <c r="Y834">
        <f>SUM(Table1[[#This Row],[profit/loss]])/SUM(Table1[profit/loss])</f>
        <v>8.1292215762715996E-5</v>
      </c>
    </row>
    <row r="835" spans="1:25" x14ac:dyDescent="0.3">
      <c r="A835" t="s">
        <v>13</v>
      </c>
      <c r="B835" t="s">
        <v>23</v>
      </c>
      <c r="C835">
        <v>1185732</v>
      </c>
      <c r="D835" s="9">
        <v>44166</v>
      </c>
      <c r="E835" s="8" t="str">
        <f>TEXT(Table1[[#This Row],[Invoice Date]],"dd-mm-yyyy")</f>
        <v>01-12-2020</v>
      </c>
      <c r="F835" s="1" t="str">
        <f t="shared" ref="F835:F898" si="52">TEXT(D835,"mmmm")</f>
        <v>December</v>
      </c>
      <c r="G835" s="1" t="str">
        <f t="shared" ref="G835:G898" si="53">TEXT(D835,"YYYY")</f>
        <v>2020</v>
      </c>
      <c r="H835" s="1" t="str">
        <f t="shared" ref="H835:H898" si="54">TEXT(D835,"dddd")</f>
        <v>Tuesday</v>
      </c>
      <c r="I835" s="1" t="str">
        <f t="shared" ref="I835:I898" si="55">TEXT(D835,"dd")</f>
        <v>01</v>
      </c>
      <c r="J835" t="s">
        <v>35</v>
      </c>
      <c r="K835" t="s">
        <v>50</v>
      </c>
      <c r="L835" t="s">
        <v>51</v>
      </c>
      <c r="M835" t="s">
        <v>20</v>
      </c>
      <c r="N835">
        <v>35</v>
      </c>
      <c r="O835">
        <v>175</v>
      </c>
      <c r="P835">
        <v>61250</v>
      </c>
      <c r="Q835">
        <v>21438</v>
      </c>
      <c r="R835">
        <v>0.35</v>
      </c>
      <c r="S835" t="s">
        <v>23</v>
      </c>
      <c r="T835" t="str">
        <f>IF(Table1[[#This Row],[Units Sold]]&gt; 700,"High Units","low Units")</f>
        <v>low Units</v>
      </c>
      <c r="U835">
        <f>SUM(Table1[[#This Row],[Operating Profit]])/SUM(Table1[Operating Profit])*100</f>
        <v>6.4546019315596496E-3</v>
      </c>
      <c r="V835">
        <f>SUM(Table1[[#This Row],[Price per Unit]]*Table1[[#This Row],[Units Sold]])</f>
        <v>6125</v>
      </c>
      <c r="W835">
        <f>SUM(Table1[[#This Row],[Total Sales]]-Table1[[#This Row],[Operating Profit]])</f>
        <v>39812</v>
      </c>
      <c r="X835">
        <f>SUM(Table1[[#This Row],[Total Sales]]-Table1[[#This Row],[Cost]])</f>
        <v>21438</v>
      </c>
      <c r="Y835">
        <f>SUM(Table1[[#This Row],[profit/loss]])/SUM(Table1[profit/loss])</f>
        <v>6.4546019315596501E-5</v>
      </c>
    </row>
    <row r="836" spans="1:25" x14ac:dyDescent="0.3">
      <c r="A836" t="s">
        <v>13</v>
      </c>
      <c r="B836" t="s">
        <v>23</v>
      </c>
      <c r="C836">
        <v>1185732</v>
      </c>
      <c r="D836" s="9">
        <v>44167</v>
      </c>
      <c r="E836" s="8" t="str">
        <f>TEXT(Table1[[#This Row],[Invoice Date]],"dd-mm-yyyy")</f>
        <v>02-12-2020</v>
      </c>
      <c r="F836" s="1" t="str">
        <f t="shared" si="52"/>
        <v>December</v>
      </c>
      <c r="G836" s="1" t="str">
        <f t="shared" si="53"/>
        <v>2020</v>
      </c>
      <c r="H836" s="1" t="str">
        <f t="shared" si="54"/>
        <v>Wednesday</v>
      </c>
      <c r="I836" s="1" t="str">
        <f t="shared" si="55"/>
        <v>02</v>
      </c>
      <c r="J836" t="s">
        <v>35</v>
      </c>
      <c r="K836" t="s">
        <v>50</v>
      </c>
      <c r="L836" t="s">
        <v>51</v>
      </c>
      <c r="M836" t="s">
        <v>21</v>
      </c>
      <c r="N836">
        <v>45</v>
      </c>
      <c r="O836">
        <v>150</v>
      </c>
      <c r="P836">
        <v>67500</v>
      </c>
      <c r="Q836">
        <v>20250</v>
      </c>
      <c r="R836">
        <v>0.3</v>
      </c>
      <c r="S836" t="s">
        <v>23</v>
      </c>
      <c r="T836" t="str">
        <f>IF(Table1[[#This Row],[Units Sold]]&gt; 700,"High Units","low Units")</f>
        <v>low Units</v>
      </c>
      <c r="U836">
        <f>SUM(Table1[[#This Row],[Operating Profit]])/SUM(Table1[Operating Profit])*100</f>
        <v>6.0969161822037E-3</v>
      </c>
      <c r="V836">
        <f>SUM(Table1[[#This Row],[Price per Unit]]*Table1[[#This Row],[Units Sold]])</f>
        <v>6750</v>
      </c>
      <c r="W836">
        <f>SUM(Table1[[#This Row],[Total Sales]]-Table1[[#This Row],[Operating Profit]])</f>
        <v>47250</v>
      </c>
      <c r="X836">
        <f>SUM(Table1[[#This Row],[Total Sales]]-Table1[[#This Row],[Cost]])</f>
        <v>20250</v>
      </c>
      <c r="Y836">
        <f>SUM(Table1[[#This Row],[profit/loss]])/SUM(Table1[profit/loss])</f>
        <v>6.0969161822036997E-5</v>
      </c>
    </row>
    <row r="837" spans="1:25" x14ac:dyDescent="0.3">
      <c r="A837" t="s">
        <v>13</v>
      </c>
      <c r="B837" t="s">
        <v>23</v>
      </c>
      <c r="C837">
        <v>1185732</v>
      </c>
      <c r="D837" s="9">
        <v>44168</v>
      </c>
      <c r="E837" s="8" t="str">
        <f>TEXT(Table1[[#This Row],[Invoice Date]],"dd-mm-yyyy")</f>
        <v>03-12-2020</v>
      </c>
      <c r="F837" s="1" t="str">
        <f t="shared" si="52"/>
        <v>December</v>
      </c>
      <c r="G837" s="1" t="str">
        <f t="shared" si="53"/>
        <v>2020</v>
      </c>
      <c r="H837" s="1" t="str">
        <f t="shared" si="54"/>
        <v>Thursday</v>
      </c>
      <c r="I837" s="1" t="str">
        <f t="shared" si="55"/>
        <v>03</v>
      </c>
      <c r="J837" t="s">
        <v>35</v>
      </c>
      <c r="K837" t="s">
        <v>50</v>
      </c>
      <c r="L837" t="s">
        <v>51</v>
      </c>
      <c r="M837" t="s">
        <v>22</v>
      </c>
      <c r="N837">
        <v>50</v>
      </c>
      <c r="O837">
        <v>325</v>
      </c>
      <c r="P837">
        <v>162500</v>
      </c>
      <c r="Q837">
        <v>73125</v>
      </c>
      <c r="R837">
        <v>0.45</v>
      </c>
      <c r="S837" t="s">
        <v>23</v>
      </c>
      <c r="T837" t="str">
        <f>IF(Table1[[#This Row],[Units Sold]]&gt; 700,"High Units","low Units")</f>
        <v>low Units</v>
      </c>
      <c r="U837">
        <f>SUM(Table1[[#This Row],[Operating Profit]])/SUM(Table1[Operating Profit])*100</f>
        <v>2.2016641769068916E-2</v>
      </c>
      <c r="V837">
        <f>SUM(Table1[[#This Row],[Price per Unit]]*Table1[[#This Row],[Units Sold]])</f>
        <v>16250</v>
      </c>
      <c r="W837">
        <f>SUM(Table1[[#This Row],[Total Sales]]-Table1[[#This Row],[Operating Profit]])</f>
        <v>89375</v>
      </c>
      <c r="X837">
        <f>SUM(Table1[[#This Row],[Total Sales]]-Table1[[#This Row],[Cost]])</f>
        <v>73125</v>
      </c>
      <c r="Y837">
        <f>SUM(Table1[[#This Row],[profit/loss]])/SUM(Table1[profit/loss])</f>
        <v>2.2016641769068916E-4</v>
      </c>
    </row>
    <row r="838" spans="1:25" x14ac:dyDescent="0.3">
      <c r="A838" t="s">
        <v>13</v>
      </c>
      <c r="B838" t="s">
        <v>23</v>
      </c>
      <c r="C838">
        <v>1185732</v>
      </c>
      <c r="D838" s="9">
        <v>44169</v>
      </c>
      <c r="E838" s="8" t="str">
        <f>TEXT(Table1[[#This Row],[Invoice Date]],"dd-mm-yyyy")</f>
        <v>04-12-2020</v>
      </c>
      <c r="F838" s="1" t="str">
        <f t="shared" si="52"/>
        <v>December</v>
      </c>
      <c r="G838" s="1" t="str">
        <f t="shared" si="53"/>
        <v>2020</v>
      </c>
      <c r="H838" s="1" t="str">
        <f t="shared" si="54"/>
        <v>Friday</v>
      </c>
      <c r="I838" s="1" t="str">
        <f t="shared" si="55"/>
        <v>04</v>
      </c>
      <c r="J838" t="s">
        <v>35</v>
      </c>
      <c r="K838" t="s">
        <v>50</v>
      </c>
      <c r="L838" t="s">
        <v>51</v>
      </c>
      <c r="M838" t="s">
        <v>16</v>
      </c>
      <c r="N838">
        <v>45</v>
      </c>
      <c r="O838">
        <v>450</v>
      </c>
      <c r="P838">
        <v>202500</v>
      </c>
      <c r="Q838">
        <v>70875</v>
      </c>
      <c r="R838">
        <v>0.35</v>
      </c>
      <c r="S838" t="s">
        <v>23</v>
      </c>
      <c r="T838" t="str">
        <f>IF(Table1[[#This Row],[Units Sold]]&gt; 700,"High Units","low Units")</f>
        <v>low Units</v>
      </c>
      <c r="U838">
        <f>SUM(Table1[[#This Row],[Operating Profit]])/SUM(Table1[Operating Profit])*100</f>
        <v>2.1339206637712948E-2</v>
      </c>
      <c r="V838">
        <f>SUM(Table1[[#This Row],[Price per Unit]]*Table1[[#This Row],[Units Sold]])</f>
        <v>20250</v>
      </c>
      <c r="W838">
        <f>SUM(Table1[[#This Row],[Total Sales]]-Table1[[#This Row],[Operating Profit]])</f>
        <v>131625</v>
      </c>
      <c r="X838">
        <f>SUM(Table1[[#This Row],[Total Sales]]-Table1[[#This Row],[Cost]])</f>
        <v>70875</v>
      </c>
      <c r="Y838">
        <f>SUM(Table1[[#This Row],[profit/loss]])/SUM(Table1[profit/loss])</f>
        <v>2.1339206637712948E-4</v>
      </c>
    </row>
    <row r="839" spans="1:25" x14ac:dyDescent="0.3">
      <c r="A839" t="s">
        <v>13</v>
      </c>
      <c r="B839" t="s">
        <v>23</v>
      </c>
      <c r="C839">
        <v>1185732</v>
      </c>
      <c r="D839" s="9">
        <v>44170</v>
      </c>
      <c r="E839" s="8" t="str">
        <f>TEXT(Table1[[#This Row],[Invoice Date]],"dd-mm-yyyy")</f>
        <v>05-12-2020</v>
      </c>
      <c r="F839" s="1" t="str">
        <f t="shared" si="52"/>
        <v>December</v>
      </c>
      <c r="G839" s="1" t="str">
        <f t="shared" si="53"/>
        <v>2020</v>
      </c>
      <c r="H839" s="1" t="str">
        <f t="shared" si="54"/>
        <v>Saturday</v>
      </c>
      <c r="I839" s="1" t="str">
        <f t="shared" si="55"/>
        <v>05</v>
      </c>
      <c r="J839" t="s">
        <v>35</v>
      </c>
      <c r="K839" t="s">
        <v>50</v>
      </c>
      <c r="L839" t="s">
        <v>51</v>
      </c>
      <c r="M839" t="s">
        <v>18</v>
      </c>
      <c r="N839">
        <v>40</v>
      </c>
      <c r="O839">
        <v>250</v>
      </c>
      <c r="P839">
        <v>100000</v>
      </c>
      <c r="Q839">
        <v>30000</v>
      </c>
      <c r="R839">
        <v>0.3</v>
      </c>
      <c r="S839" t="s">
        <v>23</v>
      </c>
      <c r="T839" t="str">
        <f>IF(Table1[[#This Row],[Units Sold]]&gt; 700,"High Units","low Units")</f>
        <v>low Units</v>
      </c>
      <c r="U839">
        <f>SUM(Table1[[#This Row],[Operating Profit]])/SUM(Table1[Operating Profit])*100</f>
        <v>9.0324684180795554E-3</v>
      </c>
      <c r="V839">
        <f>SUM(Table1[[#This Row],[Price per Unit]]*Table1[[#This Row],[Units Sold]])</f>
        <v>10000</v>
      </c>
      <c r="W839">
        <f>SUM(Table1[[#This Row],[Total Sales]]-Table1[[#This Row],[Operating Profit]])</f>
        <v>70000</v>
      </c>
      <c r="X839">
        <f>SUM(Table1[[#This Row],[Total Sales]]-Table1[[#This Row],[Cost]])</f>
        <v>30000</v>
      </c>
      <c r="Y839">
        <f>SUM(Table1[[#This Row],[profit/loss]])/SUM(Table1[profit/loss])</f>
        <v>9.0324684180795553E-5</v>
      </c>
    </row>
    <row r="840" spans="1:25" x14ac:dyDescent="0.3">
      <c r="A840" t="s">
        <v>13</v>
      </c>
      <c r="B840" t="s">
        <v>23</v>
      </c>
      <c r="C840">
        <v>1185732</v>
      </c>
      <c r="D840" s="9">
        <v>44171</v>
      </c>
      <c r="E840" s="8" t="str">
        <f>TEXT(Table1[[#This Row],[Invoice Date]],"dd-mm-yyyy")</f>
        <v>06-12-2020</v>
      </c>
      <c r="F840" s="1" t="str">
        <f t="shared" si="52"/>
        <v>December</v>
      </c>
      <c r="G840" s="1" t="str">
        <f t="shared" si="53"/>
        <v>2020</v>
      </c>
      <c r="H840" s="1" t="str">
        <f t="shared" si="54"/>
        <v>Sunday</v>
      </c>
      <c r="I840" s="1" t="str">
        <f t="shared" si="55"/>
        <v>06</v>
      </c>
      <c r="J840" t="s">
        <v>35</v>
      </c>
      <c r="K840" t="s">
        <v>50</v>
      </c>
      <c r="L840" t="s">
        <v>51</v>
      </c>
      <c r="M840" t="s">
        <v>19</v>
      </c>
      <c r="N840">
        <v>25</v>
      </c>
      <c r="O840">
        <v>150</v>
      </c>
      <c r="P840">
        <v>37500</v>
      </c>
      <c r="Q840">
        <v>11250</v>
      </c>
      <c r="R840">
        <v>0.3</v>
      </c>
      <c r="S840" t="s">
        <v>23</v>
      </c>
      <c r="T840" t="str">
        <f>IF(Table1[[#This Row],[Units Sold]]&gt; 700,"High Units","low Units")</f>
        <v>low Units</v>
      </c>
      <c r="U840">
        <f>SUM(Table1[[#This Row],[Operating Profit]])/SUM(Table1[Operating Profit])*100</f>
        <v>3.3871756567798333E-3</v>
      </c>
      <c r="V840">
        <f>SUM(Table1[[#This Row],[Price per Unit]]*Table1[[#This Row],[Units Sold]])</f>
        <v>3750</v>
      </c>
      <c r="W840">
        <f>SUM(Table1[[#This Row],[Total Sales]]-Table1[[#This Row],[Operating Profit]])</f>
        <v>26250</v>
      </c>
      <c r="X840">
        <f>SUM(Table1[[#This Row],[Total Sales]]-Table1[[#This Row],[Cost]])</f>
        <v>11250</v>
      </c>
      <c r="Y840">
        <f>SUM(Table1[[#This Row],[profit/loss]])/SUM(Table1[profit/loss])</f>
        <v>3.3871756567798334E-5</v>
      </c>
    </row>
    <row r="841" spans="1:25" x14ac:dyDescent="0.3">
      <c r="A841" t="s">
        <v>13</v>
      </c>
      <c r="B841" t="s">
        <v>23</v>
      </c>
      <c r="C841">
        <v>1185732</v>
      </c>
      <c r="D841" s="9">
        <v>44172</v>
      </c>
      <c r="E841" s="8" t="str">
        <f>TEXT(Table1[[#This Row],[Invoice Date]],"dd-mm-yyyy")</f>
        <v>07-12-2020</v>
      </c>
      <c r="F841" s="1" t="str">
        <f t="shared" si="52"/>
        <v>December</v>
      </c>
      <c r="G841" s="1" t="str">
        <f t="shared" si="53"/>
        <v>2020</v>
      </c>
      <c r="H841" s="1" t="str">
        <f t="shared" si="54"/>
        <v>Monday</v>
      </c>
      <c r="I841" s="1" t="str">
        <f t="shared" si="55"/>
        <v>07</v>
      </c>
      <c r="J841" t="s">
        <v>35</v>
      </c>
      <c r="K841" t="s">
        <v>50</v>
      </c>
      <c r="L841" t="s">
        <v>51</v>
      </c>
      <c r="M841" t="s">
        <v>20</v>
      </c>
      <c r="N841">
        <v>25</v>
      </c>
      <c r="O841">
        <v>125</v>
      </c>
      <c r="P841">
        <v>31250</v>
      </c>
      <c r="Q841">
        <v>10938</v>
      </c>
      <c r="R841">
        <v>0.35</v>
      </c>
      <c r="S841" t="s">
        <v>23</v>
      </c>
      <c r="T841" t="str">
        <f>IF(Table1[[#This Row],[Units Sold]]&gt; 700,"High Units","low Units")</f>
        <v>low Units</v>
      </c>
      <c r="U841">
        <f>SUM(Table1[[#This Row],[Operating Profit]])/SUM(Table1[Operating Profit])*100</f>
        <v>3.2932379852318059E-3</v>
      </c>
      <c r="V841">
        <f>SUM(Table1[[#This Row],[Price per Unit]]*Table1[[#This Row],[Units Sold]])</f>
        <v>3125</v>
      </c>
      <c r="W841">
        <f>SUM(Table1[[#This Row],[Total Sales]]-Table1[[#This Row],[Operating Profit]])</f>
        <v>20312</v>
      </c>
      <c r="X841">
        <f>SUM(Table1[[#This Row],[Total Sales]]-Table1[[#This Row],[Cost]])</f>
        <v>10938</v>
      </c>
      <c r="Y841">
        <f>SUM(Table1[[#This Row],[profit/loss]])/SUM(Table1[profit/loss])</f>
        <v>3.2932379852318059E-5</v>
      </c>
    </row>
    <row r="842" spans="1:25" x14ac:dyDescent="0.3">
      <c r="A842" t="s">
        <v>13</v>
      </c>
      <c r="B842" t="s">
        <v>23</v>
      </c>
      <c r="C842">
        <v>1185732</v>
      </c>
      <c r="D842" s="9">
        <v>44173</v>
      </c>
      <c r="E842" s="8" t="str">
        <f>TEXT(Table1[[#This Row],[Invoice Date]],"dd-mm-yyyy")</f>
        <v>08-12-2020</v>
      </c>
      <c r="F842" s="1" t="str">
        <f t="shared" si="52"/>
        <v>December</v>
      </c>
      <c r="G842" s="1" t="str">
        <f t="shared" si="53"/>
        <v>2020</v>
      </c>
      <c r="H842" s="1" t="str">
        <f t="shared" si="54"/>
        <v>Tuesday</v>
      </c>
      <c r="I842" s="1" t="str">
        <f t="shared" si="55"/>
        <v>08</v>
      </c>
      <c r="J842" t="s">
        <v>35</v>
      </c>
      <c r="K842" t="s">
        <v>50</v>
      </c>
      <c r="L842" t="s">
        <v>51</v>
      </c>
      <c r="M842" t="s">
        <v>21</v>
      </c>
      <c r="N842">
        <v>35</v>
      </c>
      <c r="O842">
        <v>125</v>
      </c>
      <c r="P842">
        <v>43750</v>
      </c>
      <c r="Q842">
        <v>13125</v>
      </c>
      <c r="R842">
        <v>0.3</v>
      </c>
      <c r="S842" t="s">
        <v>23</v>
      </c>
      <c r="T842" t="str">
        <f>IF(Table1[[#This Row],[Units Sold]]&gt; 700,"High Units","low Units")</f>
        <v>low Units</v>
      </c>
      <c r="U842">
        <f>SUM(Table1[[#This Row],[Operating Profit]])/SUM(Table1[Operating Profit])*100</f>
        <v>3.9517049329098053E-3</v>
      </c>
      <c r="V842">
        <f>SUM(Table1[[#This Row],[Price per Unit]]*Table1[[#This Row],[Units Sold]])</f>
        <v>4375</v>
      </c>
      <c r="W842">
        <f>SUM(Table1[[#This Row],[Total Sales]]-Table1[[#This Row],[Operating Profit]])</f>
        <v>30625</v>
      </c>
      <c r="X842">
        <f>SUM(Table1[[#This Row],[Total Sales]]-Table1[[#This Row],[Cost]])</f>
        <v>13125</v>
      </c>
      <c r="Y842">
        <f>SUM(Table1[[#This Row],[profit/loss]])/SUM(Table1[profit/loss])</f>
        <v>3.9517049329098052E-5</v>
      </c>
    </row>
    <row r="843" spans="1:25" x14ac:dyDescent="0.3">
      <c r="A843" t="s">
        <v>13</v>
      </c>
      <c r="B843" t="s">
        <v>23</v>
      </c>
      <c r="C843">
        <v>1185732</v>
      </c>
      <c r="D843" s="9">
        <v>44174</v>
      </c>
      <c r="E843" s="8" t="str">
        <f>TEXT(Table1[[#This Row],[Invoice Date]],"dd-mm-yyyy")</f>
        <v>09-12-2020</v>
      </c>
      <c r="F843" s="1" t="str">
        <f t="shared" si="52"/>
        <v>December</v>
      </c>
      <c r="G843" s="1" t="str">
        <f t="shared" si="53"/>
        <v>2020</v>
      </c>
      <c r="H843" s="1" t="str">
        <f t="shared" si="54"/>
        <v>Wednesday</v>
      </c>
      <c r="I843" s="1" t="str">
        <f t="shared" si="55"/>
        <v>09</v>
      </c>
      <c r="J843" t="s">
        <v>35</v>
      </c>
      <c r="K843" t="s">
        <v>50</v>
      </c>
      <c r="L843" t="s">
        <v>51</v>
      </c>
      <c r="M843" t="s">
        <v>22</v>
      </c>
      <c r="N843">
        <v>40</v>
      </c>
      <c r="O843">
        <v>200</v>
      </c>
      <c r="P843">
        <v>80000</v>
      </c>
      <c r="Q843">
        <v>36000</v>
      </c>
      <c r="R843">
        <v>0.45</v>
      </c>
      <c r="S843" t="s">
        <v>23</v>
      </c>
      <c r="T843" t="str">
        <f>IF(Table1[[#This Row],[Units Sold]]&gt; 700,"High Units","low Units")</f>
        <v>low Units</v>
      </c>
      <c r="U843">
        <f>SUM(Table1[[#This Row],[Operating Profit]])/SUM(Table1[Operating Profit])*100</f>
        <v>1.0838962101695467E-2</v>
      </c>
      <c r="V843">
        <f>SUM(Table1[[#This Row],[Price per Unit]]*Table1[[#This Row],[Units Sold]])</f>
        <v>8000</v>
      </c>
      <c r="W843">
        <f>SUM(Table1[[#This Row],[Total Sales]]-Table1[[#This Row],[Operating Profit]])</f>
        <v>44000</v>
      </c>
      <c r="X843">
        <f>SUM(Table1[[#This Row],[Total Sales]]-Table1[[#This Row],[Cost]])</f>
        <v>36000</v>
      </c>
      <c r="Y843">
        <f>SUM(Table1[[#This Row],[profit/loss]])/SUM(Table1[profit/loss])</f>
        <v>1.0838962101695467E-4</v>
      </c>
    </row>
    <row r="844" spans="1:25" x14ac:dyDescent="0.3">
      <c r="A844" t="s">
        <v>13</v>
      </c>
      <c r="B844" t="s">
        <v>23</v>
      </c>
      <c r="C844">
        <v>1185732</v>
      </c>
      <c r="D844" s="9">
        <v>44175</v>
      </c>
      <c r="E844" s="8" t="str">
        <f>TEXT(Table1[[#This Row],[Invoice Date]],"dd-mm-yyyy")</f>
        <v>10-12-2020</v>
      </c>
      <c r="F844" s="1" t="str">
        <f t="shared" si="52"/>
        <v>December</v>
      </c>
      <c r="G844" s="1" t="str">
        <f t="shared" si="53"/>
        <v>2020</v>
      </c>
      <c r="H844" s="1" t="str">
        <f t="shared" si="54"/>
        <v>Thursday</v>
      </c>
      <c r="I844" s="1" t="str">
        <f t="shared" si="55"/>
        <v>10</v>
      </c>
      <c r="J844" t="s">
        <v>35</v>
      </c>
      <c r="K844" t="s">
        <v>50</v>
      </c>
      <c r="L844" t="s">
        <v>51</v>
      </c>
      <c r="M844" t="s">
        <v>16</v>
      </c>
      <c r="N844">
        <v>45</v>
      </c>
      <c r="O844">
        <v>375</v>
      </c>
      <c r="P844">
        <v>168750</v>
      </c>
      <c r="Q844">
        <v>59063</v>
      </c>
      <c r="R844">
        <v>0.35</v>
      </c>
      <c r="S844" t="s">
        <v>23</v>
      </c>
      <c r="T844" t="str">
        <f>IF(Table1[[#This Row],[Units Sold]]&gt; 700,"High Units","low Units")</f>
        <v>low Units</v>
      </c>
      <c r="U844">
        <f>SUM(Table1[[#This Row],[Operating Profit]])/SUM(Table1[Operating Profit])*100</f>
        <v>1.7782822739234427E-2</v>
      </c>
      <c r="V844">
        <f>SUM(Table1[[#This Row],[Price per Unit]]*Table1[[#This Row],[Units Sold]])</f>
        <v>16875</v>
      </c>
      <c r="W844">
        <f>SUM(Table1[[#This Row],[Total Sales]]-Table1[[#This Row],[Operating Profit]])</f>
        <v>109687</v>
      </c>
      <c r="X844">
        <f>SUM(Table1[[#This Row],[Total Sales]]-Table1[[#This Row],[Cost]])</f>
        <v>59063</v>
      </c>
      <c r="Y844">
        <f>SUM(Table1[[#This Row],[profit/loss]])/SUM(Table1[profit/loss])</f>
        <v>1.7782822739234426E-4</v>
      </c>
    </row>
    <row r="845" spans="1:25" x14ac:dyDescent="0.3">
      <c r="A845" t="s">
        <v>13</v>
      </c>
      <c r="B845" t="s">
        <v>23</v>
      </c>
      <c r="C845">
        <v>1185732</v>
      </c>
      <c r="D845" s="9">
        <v>44176</v>
      </c>
      <c r="E845" s="8" t="str">
        <f>TEXT(Table1[[#This Row],[Invoice Date]],"dd-mm-yyyy")</f>
        <v>11-12-2020</v>
      </c>
      <c r="F845" s="1" t="str">
        <f t="shared" si="52"/>
        <v>December</v>
      </c>
      <c r="G845" s="1" t="str">
        <f t="shared" si="53"/>
        <v>2020</v>
      </c>
      <c r="H845" s="1" t="str">
        <f t="shared" si="54"/>
        <v>Friday</v>
      </c>
      <c r="I845" s="1" t="str">
        <f t="shared" si="55"/>
        <v>11</v>
      </c>
      <c r="J845" t="s">
        <v>35</v>
      </c>
      <c r="K845" t="s">
        <v>50</v>
      </c>
      <c r="L845" t="s">
        <v>51</v>
      </c>
      <c r="M845" t="s">
        <v>18</v>
      </c>
      <c r="N845">
        <v>35</v>
      </c>
      <c r="O845">
        <v>200</v>
      </c>
      <c r="P845">
        <v>70000</v>
      </c>
      <c r="Q845">
        <v>21000</v>
      </c>
      <c r="R845">
        <v>0.3</v>
      </c>
      <c r="S845" t="s">
        <v>23</v>
      </c>
      <c r="T845" t="str">
        <f>IF(Table1[[#This Row],[Units Sold]]&gt; 700,"High Units","low Units")</f>
        <v>low Units</v>
      </c>
      <c r="U845">
        <f>SUM(Table1[[#This Row],[Operating Profit]])/SUM(Table1[Operating Profit])*100</f>
        <v>6.3227278926556883E-3</v>
      </c>
      <c r="V845">
        <f>SUM(Table1[[#This Row],[Price per Unit]]*Table1[[#This Row],[Units Sold]])</f>
        <v>7000</v>
      </c>
      <c r="W845">
        <f>SUM(Table1[[#This Row],[Total Sales]]-Table1[[#This Row],[Operating Profit]])</f>
        <v>49000</v>
      </c>
      <c r="X845">
        <f>SUM(Table1[[#This Row],[Total Sales]]-Table1[[#This Row],[Cost]])</f>
        <v>21000</v>
      </c>
      <c r="Y845">
        <f>SUM(Table1[[#This Row],[profit/loss]])/SUM(Table1[profit/loss])</f>
        <v>6.3227278926556883E-5</v>
      </c>
    </row>
    <row r="846" spans="1:25" x14ac:dyDescent="0.3">
      <c r="A846" t="s">
        <v>13</v>
      </c>
      <c r="B846" t="s">
        <v>23</v>
      </c>
      <c r="C846">
        <v>1185732</v>
      </c>
      <c r="D846" s="9">
        <v>44177</v>
      </c>
      <c r="E846" s="8" t="str">
        <f>TEXT(Table1[[#This Row],[Invoice Date]],"dd-mm-yyyy")</f>
        <v>12-12-2020</v>
      </c>
      <c r="F846" s="1" t="str">
        <f t="shared" si="52"/>
        <v>December</v>
      </c>
      <c r="G846" s="1" t="str">
        <f t="shared" si="53"/>
        <v>2020</v>
      </c>
      <c r="H846" s="1" t="str">
        <f t="shared" si="54"/>
        <v>Saturday</v>
      </c>
      <c r="I846" s="1" t="str">
        <f t="shared" si="55"/>
        <v>12</v>
      </c>
      <c r="J846" t="s">
        <v>35</v>
      </c>
      <c r="K846" t="s">
        <v>50</v>
      </c>
      <c r="L846" t="s">
        <v>51</v>
      </c>
      <c r="M846" t="s">
        <v>19</v>
      </c>
      <c r="N846">
        <v>35</v>
      </c>
      <c r="O846">
        <v>100</v>
      </c>
      <c r="P846">
        <v>35000</v>
      </c>
      <c r="Q846">
        <v>10500</v>
      </c>
      <c r="R846">
        <v>0.3</v>
      </c>
      <c r="S846" t="s">
        <v>23</v>
      </c>
      <c r="T846" t="str">
        <f>IF(Table1[[#This Row],[Units Sold]]&gt; 700,"High Units","low Units")</f>
        <v>low Units</v>
      </c>
      <c r="U846">
        <f>SUM(Table1[[#This Row],[Operating Profit]])/SUM(Table1[Operating Profit])*100</f>
        <v>3.1613639463278441E-3</v>
      </c>
      <c r="V846">
        <f>SUM(Table1[[#This Row],[Price per Unit]]*Table1[[#This Row],[Units Sold]])</f>
        <v>3500</v>
      </c>
      <c r="W846">
        <f>SUM(Table1[[#This Row],[Total Sales]]-Table1[[#This Row],[Operating Profit]])</f>
        <v>24500</v>
      </c>
      <c r="X846">
        <f>SUM(Table1[[#This Row],[Total Sales]]-Table1[[#This Row],[Cost]])</f>
        <v>10500</v>
      </c>
      <c r="Y846">
        <f>SUM(Table1[[#This Row],[profit/loss]])/SUM(Table1[profit/loss])</f>
        <v>3.1613639463278441E-5</v>
      </c>
    </row>
    <row r="847" spans="1:25" x14ac:dyDescent="0.3">
      <c r="A847" t="s">
        <v>13</v>
      </c>
      <c r="B847" t="s">
        <v>23</v>
      </c>
      <c r="C847">
        <v>1185732</v>
      </c>
      <c r="D847" s="9">
        <v>44178</v>
      </c>
      <c r="E847" s="8" t="str">
        <f>TEXT(Table1[[#This Row],[Invoice Date]],"dd-mm-yyyy")</f>
        <v>13-12-2020</v>
      </c>
      <c r="F847" s="1" t="str">
        <f t="shared" si="52"/>
        <v>December</v>
      </c>
      <c r="G847" s="1" t="str">
        <f t="shared" si="53"/>
        <v>2020</v>
      </c>
      <c r="H847" s="1" t="str">
        <f t="shared" si="54"/>
        <v>Sunday</v>
      </c>
      <c r="I847" s="1" t="str">
        <f t="shared" si="55"/>
        <v>13</v>
      </c>
      <c r="J847" t="s">
        <v>35</v>
      </c>
      <c r="K847" t="s">
        <v>50</v>
      </c>
      <c r="L847" t="s">
        <v>51</v>
      </c>
      <c r="M847" t="s">
        <v>20</v>
      </c>
      <c r="N847">
        <v>35</v>
      </c>
      <c r="O847">
        <v>75</v>
      </c>
      <c r="P847">
        <v>26250</v>
      </c>
      <c r="Q847">
        <v>9188</v>
      </c>
      <c r="R847">
        <v>0.35</v>
      </c>
      <c r="S847" t="s">
        <v>23</v>
      </c>
      <c r="T847" t="str">
        <f>IF(Table1[[#This Row],[Units Sold]]&gt; 700,"High Units","low Units")</f>
        <v>low Units</v>
      </c>
      <c r="U847">
        <f>SUM(Table1[[#This Row],[Operating Profit]])/SUM(Table1[Operating Profit])*100</f>
        <v>2.7663439941771652E-3</v>
      </c>
      <c r="V847">
        <f>SUM(Table1[[#This Row],[Price per Unit]]*Table1[[#This Row],[Units Sold]])</f>
        <v>2625</v>
      </c>
      <c r="W847">
        <f>SUM(Table1[[#This Row],[Total Sales]]-Table1[[#This Row],[Operating Profit]])</f>
        <v>17062</v>
      </c>
      <c r="X847">
        <f>SUM(Table1[[#This Row],[Total Sales]]-Table1[[#This Row],[Cost]])</f>
        <v>9188</v>
      </c>
      <c r="Y847">
        <f>SUM(Table1[[#This Row],[profit/loss]])/SUM(Table1[profit/loss])</f>
        <v>2.7663439941771651E-5</v>
      </c>
    </row>
    <row r="848" spans="1:25" x14ac:dyDescent="0.3">
      <c r="A848" t="s">
        <v>13</v>
      </c>
      <c r="B848" t="s">
        <v>23</v>
      </c>
      <c r="C848">
        <v>1185732</v>
      </c>
      <c r="D848" s="9">
        <v>44179</v>
      </c>
      <c r="E848" s="8" t="str">
        <f>TEXT(Table1[[#This Row],[Invoice Date]],"dd-mm-yyyy")</f>
        <v>14-12-2020</v>
      </c>
      <c r="F848" s="1" t="str">
        <f t="shared" si="52"/>
        <v>December</v>
      </c>
      <c r="G848" s="1" t="str">
        <f t="shared" si="53"/>
        <v>2020</v>
      </c>
      <c r="H848" s="1" t="str">
        <f t="shared" si="54"/>
        <v>Monday</v>
      </c>
      <c r="I848" s="1" t="str">
        <f t="shared" si="55"/>
        <v>14</v>
      </c>
      <c r="J848" t="s">
        <v>35</v>
      </c>
      <c r="K848" t="s">
        <v>50</v>
      </c>
      <c r="L848" t="s">
        <v>51</v>
      </c>
      <c r="M848" t="s">
        <v>21</v>
      </c>
      <c r="N848">
        <v>45</v>
      </c>
      <c r="O848">
        <v>75</v>
      </c>
      <c r="P848">
        <v>33750</v>
      </c>
      <c r="Q848">
        <v>10125</v>
      </c>
      <c r="R848">
        <v>0.3</v>
      </c>
      <c r="S848" t="s">
        <v>23</v>
      </c>
      <c r="T848" t="str">
        <f>IF(Table1[[#This Row],[Units Sold]]&gt; 700,"High Units","low Units")</f>
        <v>low Units</v>
      </c>
      <c r="U848">
        <f>SUM(Table1[[#This Row],[Operating Profit]])/SUM(Table1[Operating Profit])*100</f>
        <v>3.04845809110185E-3</v>
      </c>
      <c r="V848">
        <f>SUM(Table1[[#This Row],[Price per Unit]]*Table1[[#This Row],[Units Sold]])</f>
        <v>3375</v>
      </c>
      <c r="W848">
        <f>SUM(Table1[[#This Row],[Total Sales]]-Table1[[#This Row],[Operating Profit]])</f>
        <v>23625</v>
      </c>
      <c r="X848">
        <f>SUM(Table1[[#This Row],[Total Sales]]-Table1[[#This Row],[Cost]])</f>
        <v>10125</v>
      </c>
      <c r="Y848">
        <f>SUM(Table1[[#This Row],[profit/loss]])/SUM(Table1[profit/loss])</f>
        <v>3.0484580911018499E-5</v>
      </c>
    </row>
    <row r="849" spans="1:25" x14ac:dyDescent="0.3">
      <c r="A849" t="s">
        <v>13</v>
      </c>
      <c r="B849" t="s">
        <v>23</v>
      </c>
      <c r="C849">
        <v>1185732</v>
      </c>
      <c r="D849" s="9">
        <v>44180</v>
      </c>
      <c r="E849" s="8" t="str">
        <f>TEXT(Table1[[#This Row],[Invoice Date]],"dd-mm-yyyy")</f>
        <v>15-12-2020</v>
      </c>
      <c r="F849" s="1" t="str">
        <f t="shared" si="52"/>
        <v>December</v>
      </c>
      <c r="G849" s="1" t="str">
        <f t="shared" si="53"/>
        <v>2020</v>
      </c>
      <c r="H849" s="1" t="str">
        <f t="shared" si="54"/>
        <v>Tuesday</v>
      </c>
      <c r="I849" s="1" t="str">
        <f t="shared" si="55"/>
        <v>15</v>
      </c>
      <c r="J849" t="s">
        <v>35</v>
      </c>
      <c r="K849" t="s">
        <v>50</v>
      </c>
      <c r="L849" t="s">
        <v>51</v>
      </c>
      <c r="M849" t="s">
        <v>22</v>
      </c>
      <c r="N849">
        <v>50</v>
      </c>
      <c r="O849">
        <v>200</v>
      </c>
      <c r="P849">
        <v>100000</v>
      </c>
      <c r="Q849">
        <v>45000</v>
      </c>
      <c r="R849">
        <v>0.45</v>
      </c>
      <c r="S849" t="s">
        <v>23</v>
      </c>
      <c r="T849" t="str">
        <f>IF(Table1[[#This Row],[Units Sold]]&gt; 700,"High Units","low Units")</f>
        <v>low Units</v>
      </c>
      <c r="U849">
        <f>SUM(Table1[[#This Row],[Operating Profit]])/SUM(Table1[Operating Profit])*100</f>
        <v>1.3548702627119333E-2</v>
      </c>
      <c r="V849">
        <f>SUM(Table1[[#This Row],[Price per Unit]]*Table1[[#This Row],[Units Sold]])</f>
        <v>10000</v>
      </c>
      <c r="W849">
        <f>SUM(Table1[[#This Row],[Total Sales]]-Table1[[#This Row],[Operating Profit]])</f>
        <v>55000</v>
      </c>
      <c r="X849">
        <f>SUM(Table1[[#This Row],[Total Sales]]-Table1[[#This Row],[Cost]])</f>
        <v>45000</v>
      </c>
      <c r="Y849">
        <f>SUM(Table1[[#This Row],[profit/loss]])/SUM(Table1[profit/loss])</f>
        <v>1.3548702627119334E-4</v>
      </c>
    </row>
    <row r="850" spans="1:25" x14ac:dyDescent="0.3">
      <c r="A850" t="s">
        <v>13</v>
      </c>
      <c r="B850" t="s">
        <v>23</v>
      </c>
      <c r="C850">
        <v>1185732</v>
      </c>
      <c r="D850" s="9">
        <v>44181</v>
      </c>
      <c r="E850" s="8" t="str">
        <f>TEXT(Table1[[#This Row],[Invoice Date]],"dd-mm-yyyy")</f>
        <v>16-12-2020</v>
      </c>
      <c r="F850" s="1" t="str">
        <f t="shared" si="52"/>
        <v>December</v>
      </c>
      <c r="G850" s="1" t="str">
        <f t="shared" si="53"/>
        <v>2020</v>
      </c>
      <c r="H850" s="1" t="str">
        <f t="shared" si="54"/>
        <v>Wednesday</v>
      </c>
      <c r="I850" s="1" t="str">
        <f t="shared" si="55"/>
        <v>16</v>
      </c>
      <c r="J850" t="s">
        <v>35</v>
      </c>
      <c r="K850" t="s">
        <v>50</v>
      </c>
      <c r="L850" t="s">
        <v>51</v>
      </c>
      <c r="M850" t="s">
        <v>16</v>
      </c>
      <c r="N850">
        <v>50</v>
      </c>
      <c r="O850">
        <v>350</v>
      </c>
      <c r="P850">
        <v>175000</v>
      </c>
      <c r="Q850">
        <v>61250</v>
      </c>
      <c r="R850">
        <v>0.35</v>
      </c>
      <c r="S850" t="s">
        <v>23</v>
      </c>
      <c r="T850" t="str">
        <f>IF(Table1[[#This Row],[Units Sold]]&gt; 700,"High Units","low Units")</f>
        <v>low Units</v>
      </c>
      <c r="U850">
        <f>SUM(Table1[[#This Row],[Operating Profit]])/SUM(Table1[Operating Profit])*100</f>
        <v>1.8441289686912426E-2</v>
      </c>
      <c r="V850">
        <f>SUM(Table1[[#This Row],[Price per Unit]]*Table1[[#This Row],[Units Sold]])</f>
        <v>17500</v>
      </c>
      <c r="W850">
        <f>SUM(Table1[[#This Row],[Total Sales]]-Table1[[#This Row],[Operating Profit]])</f>
        <v>113750</v>
      </c>
      <c r="X850">
        <f>SUM(Table1[[#This Row],[Total Sales]]-Table1[[#This Row],[Cost]])</f>
        <v>61250</v>
      </c>
      <c r="Y850">
        <f>SUM(Table1[[#This Row],[profit/loss]])/SUM(Table1[profit/loss])</f>
        <v>1.8441289686912425E-4</v>
      </c>
    </row>
    <row r="851" spans="1:25" x14ac:dyDescent="0.3">
      <c r="A851" t="s">
        <v>13</v>
      </c>
      <c r="B851" t="s">
        <v>23</v>
      </c>
      <c r="C851">
        <v>1185732</v>
      </c>
      <c r="D851" s="9">
        <v>44182</v>
      </c>
      <c r="E851" s="8" t="str">
        <f>TEXT(Table1[[#This Row],[Invoice Date]],"dd-mm-yyyy")</f>
        <v>17-12-2020</v>
      </c>
      <c r="F851" s="1" t="str">
        <f t="shared" si="52"/>
        <v>December</v>
      </c>
      <c r="G851" s="1" t="str">
        <f t="shared" si="53"/>
        <v>2020</v>
      </c>
      <c r="H851" s="1" t="str">
        <f t="shared" si="54"/>
        <v>Thursday</v>
      </c>
      <c r="I851" s="1" t="str">
        <f t="shared" si="55"/>
        <v>17</v>
      </c>
      <c r="J851" t="s">
        <v>35</v>
      </c>
      <c r="K851" t="s">
        <v>50</v>
      </c>
      <c r="L851" t="s">
        <v>51</v>
      </c>
      <c r="M851" t="s">
        <v>18</v>
      </c>
      <c r="N851">
        <v>40</v>
      </c>
      <c r="O851">
        <v>200</v>
      </c>
      <c r="P851">
        <v>80000</v>
      </c>
      <c r="Q851">
        <v>24000</v>
      </c>
      <c r="R851">
        <v>0.3</v>
      </c>
      <c r="S851" t="s">
        <v>23</v>
      </c>
      <c r="T851" t="str">
        <f>IF(Table1[[#This Row],[Units Sold]]&gt; 700,"High Units","low Units")</f>
        <v>low Units</v>
      </c>
      <c r="U851">
        <f>SUM(Table1[[#This Row],[Operating Profit]])/SUM(Table1[Operating Profit])*100</f>
        <v>7.225974734463644E-3</v>
      </c>
      <c r="V851">
        <f>SUM(Table1[[#This Row],[Price per Unit]]*Table1[[#This Row],[Units Sold]])</f>
        <v>8000</v>
      </c>
      <c r="W851">
        <f>SUM(Table1[[#This Row],[Total Sales]]-Table1[[#This Row],[Operating Profit]])</f>
        <v>56000</v>
      </c>
      <c r="X851">
        <f>SUM(Table1[[#This Row],[Total Sales]]-Table1[[#This Row],[Cost]])</f>
        <v>24000</v>
      </c>
      <c r="Y851">
        <f>SUM(Table1[[#This Row],[profit/loss]])/SUM(Table1[profit/loss])</f>
        <v>7.225974734463644E-5</v>
      </c>
    </row>
    <row r="852" spans="1:25" x14ac:dyDescent="0.3">
      <c r="A852" t="s">
        <v>13</v>
      </c>
      <c r="B852" t="s">
        <v>23</v>
      </c>
      <c r="C852">
        <v>1185732</v>
      </c>
      <c r="D852" s="9">
        <v>44183</v>
      </c>
      <c r="E852" s="8" t="str">
        <f>TEXT(Table1[[#This Row],[Invoice Date]],"dd-mm-yyyy")</f>
        <v>18-12-2020</v>
      </c>
      <c r="F852" s="1" t="str">
        <f t="shared" si="52"/>
        <v>December</v>
      </c>
      <c r="G852" s="1" t="str">
        <f t="shared" si="53"/>
        <v>2020</v>
      </c>
      <c r="H852" s="1" t="str">
        <f t="shared" si="54"/>
        <v>Friday</v>
      </c>
      <c r="I852" s="1" t="str">
        <f t="shared" si="55"/>
        <v>18</v>
      </c>
      <c r="J852" t="s">
        <v>35</v>
      </c>
      <c r="K852" t="s">
        <v>50</v>
      </c>
      <c r="L852" t="s">
        <v>51</v>
      </c>
      <c r="M852" t="s">
        <v>19</v>
      </c>
      <c r="N852">
        <v>40</v>
      </c>
      <c r="O852">
        <v>145</v>
      </c>
      <c r="P852">
        <v>58000</v>
      </c>
      <c r="Q852">
        <v>17400</v>
      </c>
      <c r="R852">
        <v>0.3</v>
      </c>
      <c r="S852" t="s">
        <v>23</v>
      </c>
      <c r="T852" t="str">
        <f>IF(Table1[[#This Row],[Units Sold]]&gt; 700,"High Units","low Units")</f>
        <v>low Units</v>
      </c>
      <c r="U852">
        <f>SUM(Table1[[#This Row],[Operating Profit]])/SUM(Table1[Operating Profit])*100</f>
        <v>5.2388316824861416E-3</v>
      </c>
      <c r="V852">
        <f>SUM(Table1[[#This Row],[Price per Unit]]*Table1[[#This Row],[Units Sold]])</f>
        <v>5800</v>
      </c>
      <c r="W852">
        <f>SUM(Table1[[#This Row],[Total Sales]]-Table1[[#This Row],[Operating Profit]])</f>
        <v>40600</v>
      </c>
      <c r="X852">
        <f>SUM(Table1[[#This Row],[Total Sales]]-Table1[[#This Row],[Cost]])</f>
        <v>17400</v>
      </c>
      <c r="Y852">
        <f>SUM(Table1[[#This Row],[profit/loss]])/SUM(Table1[profit/loss])</f>
        <v>5.2388316824861418E-5</v>
      </c>
    </row>
    <row r="853" spans="1:25" x14ac:dyDescent="0.3">
      <c r="A853" t="s">
        <v>13</v>
      </c>
      <c r="B853" t="s">
        <v>23</v>
      </c>
      <c r="C853">
        <v>1185732</v>
      </c>
      <c r="D853" s="9">
        <v>44184</v>
      </c>
      <c r="E853" s="8" t="str">
        <f>TEXT(Table1[[#This Row],[Invoice Date]],"dd-mm-yyyy")</f>
        <v>19-12-2020</v>
      </c>
      <c r="F853" s="1" t="str">
        <f t="shared" si="52"/>
        <v>December</v>
      </c>
      <c r="G853" s="1" t="str">
        <f t="shared" si="53"/>
        <v>2020</v>
      </c>
      <c r="H853" s="1" t="str">
        <f t="shared" si="54"/>
        <v>Saturday</v>
      </c>
      <c r="I853" s="1" t="str">
        <f t="shared" si="55"/>
        <v>19</v>
      </c>
      <c r="J853" t="s">
        <v>35</v>
      </c>
      <c r="K853" t="s">
        <v>50</v>
      </c>
      <c r="L853" t="s">
        <v>51</v>
      </c>
      <c r="M853" t="s">
        <v>20</v>
      </c>
      <c r="N853">
        <v>40</v>
      </c>
      <c r="O853">
        <v>150</v>
      </c>
      <c r="P853">
        <v>60000</v>
      </c>
      <c r="Q853">
        <v>21000</v>
      </c>
      <c r="R853">
        <v>0.35</v>
      </c>
      <c r="S853" t="s">
        <v>23</v>
      </c>
      <c r="T853" t="str">
        <f>IF(Table1[[#This Row],[Units Sold]]&gt; 700,"High Units","low Units")</f>
        <v>low Units</v>
      </c>
      <c r="U853">
        <f>SUM(Table1[[#This Row],[Operating Profit]])/SUM(Table1[Operating Profit])*100</f>
        <v>6.3227278926556883E-3</v>
      </c>
      <c r="V853">
        <f>SUM(Table1[[#This Row],[Price per Unit]]*Table1[[#This Row],[Units Sold]])</f>
        <v>6000</v>
      </c>
      <c r="W853">
        <f>SUM(Table1[[#This Row],[Total Sales]]-Table1[[#This Row],[Operating Profit]])</f>
        <v>39000</v>
      </c>
      <c r="X853">
        <f>SUM(Table1[[#This Row],[Total Sales]]-Table1[[#This Row],[Cost]])</f>
        <v>21000</v>
      </c>
      <c r="Y853">
        <f>SUM(Table1[[#This Row],[profit/loss]])/SUM(Table1[profit/loss])</f>
        <v>6.3227278926556883E-5</v>
      </c>
    </row>
    <row r="854" spans="1:25" x14ac:dyDescent="0.3">
      <c r="A854" t="s">
        <v>13</v>
      </c>
      <c r="B854" t="s">
        <v>23</v>
      </c>
      <c r="C854">
        <v>1185732</v>
      </c>
      <c r="D854" s="9">
        <v>44185</v>
      </c>
      <c r="E854" s="8" t="str">
        <f>TEXT(Table1[[#This Row],[Invoice Date]],"dd-mm-yyyy")</f>
        <v>20-12-2020</v>
      </c>
      <c r="F854" s="1" t="str">
        <f t="shared" si="52"/>
        <v>December</v>
      </c>
      <c r="G854" s="1" t="str">
        <f t="shared" si="53"/>
        <v>2020</v>
      </c>
      <c r="H854" s="1" t="str">
        <f t="shared" si="54"/>
        <v>Sunday</v>
      </c>
      <c r="I854" s="1" t="str">
        <f t="shared" si="55"/>
        <v>20</v>
      </c>
      <c r="J854" t="s">
        <v>35</v>
      </c>
      <c r="K854" t="s">
        <v>50</v>
      </c>
      <c r="L854" t="s">
        <v>51</v>
      </c>
      <c r="M854" t="s">
        <v>21</v>
      </c>
      <c r="N854">
        <v>55</v>
      </c>
      <c r="O854">
        <v>125</v>
      </c>
      <c r="P854">
        <v>68750</v>
      </c>
      <c r="Q854">
        <v>20625</v>
      </c>
      <c r="R854">
        <v>0.3</v>
      </c>
      <c r="S854" t="s">
        <v>23</v>
      </c>
      <c r="T854" t="str">
        <f>IF(Table1[[#This Row],[Units Sold]]&gt; 700,"High Units","low Units")</f>
        <v>low Units</v>
      </c>
      <c r="U854">
        <f>SUM(Table1[[#This Row],[Operating Profit]])/SUM(Table1[Operating Profit])*100</f>
        <v>6.2098220374296933E-3</v>
      </c>
      <c r="V854">
        <f>SUM(Table1[[#This Row],[Price per Unit]]*Table1[[#This Row],[Units Sold]])</f>
        <v>6875</v>
      </c>
      <c r="W854">
        <f>SUM(Table1[[#This Row],[Total Sales]]-Table1[[#This Row],[Operating Profit]])</f>
        <v>48125</v>
      </c>
      <c r="X854">
        <f>SUM(Table1[[#This Row],[Total Sales]]-Table1[[#This Row],[Cost]])</f>
        <v>20625</v>
      </c>
      <c r="Y854">
        <f>SUM(Table1[[#This Row],[profit/loss]])/SUM(Table1[profit/loss])</f>
        <v>6.2098220374296937E-5</v>
      </c>
    </row>
    <row r="855" spans="1:25" x14ac:dyDescent="0.3">
      <c r="A855" t="s">
        <v>13</v>
      </c>
      <c r="B855" t="s">
        <v>23</v>
      </c>
      <c r="C855">
        <v>1185732</v>
      </c>
      <c r="D855" s="9">
        <v>44186</v>
      </c>
      <c r="E855" s="8" t="str">
        <f>TEXT(Table1[[#This Row],[Invoice Date]],"dd-mm-yyyy")</f>
        <v>21-12-2020</v>
      </c>
      <c r="F855" s="1" t="str">
        <f t="shared" si="52"/>
        <v>December</v>
      </c>
      <c r="G855" s="1" t="str">
        <f t="shared" si="53"/>
        <v>2020</v>
      </c>
      <c r="H855" s="1" t="str">
        <f t="shared" si="54"/>
        <v>Monday</v>
      </c>
      <c r="I855" s="1" t="str">
        <f t="shared" si="55"/>
        <v>21</v>
      </c>
      <c r="J855" t="s">
        <v>35</v>
      </c>
      <c r="K855" t="s">
        <v>50</v>
      </c>
      <c r="L855" t="s">
        <v>51</v>
      </c>
      <c r="M855" t="s">
        <v>22</v>
      </c>
      <c r="N855">
        <v>60</v>
      </c>
      <c r="O855">
        <v>225</v>
      </c>
      <c r="P855">
        <v>135000</v>
      </c>
      <c r="Q855">
        <v>60750</v>
      </c>
      <c r="R855">
        <v>0.45</v>
      </c>
      <c r="S855" t="s">
        <v>23</v>
      </c>
      <c r="T855" t="str">
        <f>IF(Table1[[#This Row],[Units Sold]]&gt; 700,"High Units","low Units")</f>
        <v>low Units</v>
      </c>
      <c r="U855">
        <f>SUM(Table1[[#This Row],[Operating Profit]])/SUM(Table1[Operating Profit])*100</f>
        <v>1.8290748546611099E-2</v>
      </c>
      <c r="V855">
        <f>SUM(Table1[[#This Row],[Price per Unit]]*Table1[[#This Row],[Units Sold]])</f>
        <v>13500</v>
      </c>
      <c r="W855">
        <f>SUM(Table1[[#This Row],[Total Sales]]-Table1[[#This Row],[Operating Profit]])</f>
        <v>74250</v>
      </c>
      <c r="X855">
        <f>SUM(Table1[[#This Row],[Total Sales]]-Table1[[#This Row],[Cost]])</f>
        <v>60750</v>
      </c>
      <c r="Y855">
        <f>SUM(Table1[[#This Row],[profit/loss]])/SUM(Table1[profit/loss])</f>
        <v>1.82907485466111E-4</v>
      </c>
    </row>
    <row r="856" spans="1:25" x14ac:dyDescent="0.3">
      <c r="A856" t="s">
        <v>13</v>
      </c>
      <c r="B856" t="s">
        <v>23</v>
      </c>
      <c r="C856">
        <v>1185732</v>
      </c>
      <c r="D856" s="9">
        <v>44187</v>
      </c>
      <c r="E856" s="8" t="str">
        <f>TEXT(Table1[[#This Row],[Invoice Date]],"dd-mm-yyyy")</f>
        <v>22-12-2020</v>
      </c>
      <c r="F856" s="1" t="str">
        <f t="shared" si="52"/>
        <v>December</v>
      </c>
      <c r="G856" s="1" t="str">
        <f t="shared" si="53"/>
        <v>2020</v>
      </c>
      <c r="H856" s="1" t="str">
        <f t="shared" si="54"/>
        <v>Tuesday</v>
      </c>
      <c r="I856" s="1" t="str">
        <f t="shared" si="55"/>
        <v>22</v>
      </c>
      <c r="J856" t="s">
        <v>35</v>
      </c>
      <c r="K856" t="s">
        <v>50</v>
      </c>
      <c r="L856" t="s">
        <v>51</v>
      </c>
      <c r="M856" t="s">
        <v>16</v>
      </c>
      <c r="N856">
        <v>55</v>
      </c>
      <c r="O856">
        <v>475</v>
      </c>
      <c r="P856">
        <v>261250</v>
      </c>
      <c r="Q856">
        <v>91438</v>
      </c>
      <c r="R856">
        <v>0.35</v>
      </c>
      <c r="S856" t="s">
        <v>23</v>
      </c>
      <c r="T856" t="str">
        <f>IF(Table1[[#This Row],[Units Sold]]&gt; 700,"High Units","low Units")</f>
        <v>low Units</v>
      </c>
      <c r="U856">
        <f>SUM(Table1[[#This Row],[Operating Profit]])/SUM(Table1[Operating Profit])*100</f>
        <v>2.753036157374528E-2</v>
      </c>
      <c r="V856">
        <f>SUM(Table1[[#This Row],[Price per Unit]]*Table1[[#This Row],[Units Sold]])</f>
        <v>26125</v>
      </c>
      <c r="W856">
        <f>SUM(Table1[[#This Row],[Total Sales]]-Table1[[#This Row],[Operating Profit]])</f>
        <v>169812</v>
      </c>
      <c r="X856">
        <f>SUM(Table1[[#This Row],[Total Sales]]-Table1[[#This Row],[Cost]])</f>
        <v>91438</v>
      </c>
      <c r="Y856">
        <f>SUM(Table1[[#This Row],[profit/loss]])/SUM(Table1[profit/loss])</f>
        <v>2.753036157374528E-4</v>
      </c>
    </row>
    <row r="857" spans="1:25" x14ac:dyDescent="0.3">
      <c r="A857" t="s">
        <v>13</v>
      </c>
      <c r="B857" t="s">
        <v>23</v>
      </c>
      <c r="C857">
        <v>1185732</v>
      </c>
      <c r="D857" s="9">
        <v>44188</v>
      </c>
      <c r="E857" s="8" t="str">
        <f>TEXT(Table1[[#This Row],[Invoice Date]],"dd-mm-yyyy")</f>
        <v>23-12-2020</v>
      </c>
      <c r="F857" s="1" t="str">
        <f t="shared" si="52"/>
        <v>December</v>
      </c>
      <c r="G857" s="1" t="str">
        <f t="shared" si="53"/>
        <v>2020</v>
      </c>
      <c r="H857" s="1" t="str">
        <f t="shared" si="54"/>
        <v>Wednesday</v>
      </c>
      <c r="I857" s="1" t="str">
        <f t="shared" si="55"/>
        <v>23</v>
      </c>
      <c r="J857" t="s">
        <v>35</v>
      </c>
      <c r="K857" t="s">
        <v>50</v>
      </c>
      <c r="L857" t="s">
        <v>51</v>
      </c>
      <c r="M857" t="s">
        <v>18</v>
      </c>
      <c r="N857">
        <v>45</v>
      </c>
      <c r="O857">
        <v>275</v>
      </c>
      <c r="P857">
        <v>123750</v>
      </c>
      <c r="Q857">
        <v>37125</v>
      </c>
      <c r="R857">
        <v>0.3</v>
      </c>
      <c r="S857" t="s">
        <v>23</v>
      </c>
      <c r="T857" t="str">
        <f>IF(Table1[[#This Row],[Units Sold]]&gt; 700,"High Units","low Units")</f>
        <v>low Units</v>
      </c>
      <c r="U857">
        <f>SUM(Table1[[#This Row],[Operating Profit]])/SUM(Table1[Operating Profit])*100</f>
        <v>1.1177679667373449E-2</v>
      </c>
      <c r="V857">
        <f>SUM(Table1[[#This Row],[Price per Unit]]*Table1[[#This Row],[Units Sold]])</f>
        <v>12375</v>
      </c>
      <c r="W857">
        <f>SUM(Table1[[#This Row],[Total Sales]]-Table1[[#This Row],[Operating Profit]])</f>
        <v>86625</v>
      </c>
      <c r="X857">
        <f>SUM(Table1[[#This Row],[Total Sales]]-Table1[[#This Row],[Cost]])</f>
        <v>37125</v>
      </c>
      <c r="Y857">
        <f>SUM(Table1[[#This Row],[profit/loss]])/SUM(Table1[profit/loss])</f>
        <v>1.1177679667373449E-4</v>
      </c>
    </row>
    <row r="858" spans="1:25" x14ac:dyDescent="0.3">
      <c r="A858" t="s">
        <v>13</v>
      </c>
      <c r="B858" t="s">
        <v>23</v>
      </c>
      <c r="C858">
        <v>1185732</v>
      </c>
      <c r="D858" s="9">
        <v>44189</v>
      </c>
      <c r="E858" s="8" t="str">
        <f>TEXT(Table1[[#This Row],[Invoice Date]],"dd-mm-yyyy")</f>
        <v>24-12-2020</v>
      </c>
      <c r="F858" s="1" t="str">
        <f t="shared" si="52"/>
        <v>December</v>
      </c>
      <c r="G858" s="1" t="str">
        <f t="shared" si="53"/>
        <v>2020</v>
      </c>
      <c r="H858" s="1" t="str">
        <f t="shared" si="54"/>
        <v>Thursday</v>
      </c>
      <c r="I858" s="1" t="str">
        <f t="shared" si="55"/>
        <v>24</v>
      </c>
      <c r="J858" t="s">
        <v>35</v>
      </c>
      <c r="K858" t="s">
        <v>50</v>
      </c>
      <c r="L858" t="s">
        <v>51</v>
      </c>
      <c r="M858" t="s">
        <v>19</v>
      </c>
      <c r="N858">
        <v>45</v>
      </c>
      <c r="O858">
        <v>225</v>
      </c>
      <c r="P858">
        <v>101250</v>
      </c>
      <c r="Q858">
        <v>30375</v>
      </c>
      <c r="R858">
        <v>0.3</v>
      </c>
      <c r="S858" t="s">
        <v>23</v>
      </c>
      <c r="T858" t="str">
        <f>IF(Table1[[#This Row],[Units Sold]]&gt; 700,"High Units","low Units")</f>
        <v>low Units</v>
      </c>
      <c r="U858">
        <f>SUM(Table1[[#This Row],[Operating Profit]])/SUM(Table1[Operating Profit])*100</f>
        <v>9.1453742733055496E-3</v>
      </c>
      <c r="V858">
        <f>SUM(Table1[[#This Row],[Price per Unit]]*Table1[[#This Row],[Units Sold]])</f>
        <v>10125</v>
      </c>
      <c r="W858">
        <f>SUM(Table1[[#This Row],[Total Sales]]-Table1[[#This Row],[Operating Profit]])</f>
        <v>70875</v>
      </c>
      <c r="X858">
        <f>SUM(Table1[[#This Row],[Total Sales]]-Table1[[#This Row],[Cost]])</f>
        <v>30375</v>
      </c>
      <c r="Y858">
        <f>SUM(Table1[[#This Row],[profit/loss]])/SUM(Table1[profit/loss])</f>
        <v>9.1453742733055499E-5</v>
      </c>
    </row>
    <row r="859" spans="1:25" x14ac:dyDescent="0.3">
      <c r="A859" t="s">
        <v>13</v>
      </c>
      <c r="B859" t="s">
        <v>23</v>
      </c>
      <c r="C859">
        <v>1185732</v>
      </c>
      <c r="D859" s="9">
        <v>44190</v>
      </c>
      <c r="E859" s="8" t="str">
        <f>TEXT(Table1[[#This Row],[Invoice Date]],"dd-mm-yyyy")</f>
        <v>25-12-2020</v>
      </c>
      <c r="F859" s="1" t="str">
        <f t="shared" si="52"/>
        <v>December</v>
      </c>
      <c r="G859" s="1" t="str">
        <f t="shared" si="53"/>
        <v>2020</v>
      </c>
      <c r="H859" s="1" t="str">
        <f t="shared" si="54"/>
        <v>Friday</v>
      </c>
      <c r="I859" s="1" t="str">
        <f t="shared" si="55"/>
        <v>25</v>
      </c>
      <c r="J859" t="s">
        <v>35</v>
      </c>
      <c r="K859" t="s">
        <v>50</v>
      </c>
      <c r="L859" t="s">
        <v>51</v>
      </c>
      <c r="M859" t="s">
        <v>20</v>
      </c>
      <c r="N859">
        <v>45</v>
      </c>
      <c r="O859">
        <v>175</v>
      </c>
      <c r="P859">
        <v>78750</v>
      </c>
      <c r="Q859">
        <v>27563</v>
      </c>
      <c r="R859">
        <v>0.35</v>
      </c>
      <c r="S859" t="s">
        <v>23</v>
      </c>
      <c r="T859" t="str">
        <f>IF(Table1[[#This Row],[Units Sold]]&gt; 700,"High Units","low Units")</f>
        <v>low Units</v>
      </c>
      <c r="U859">
        <f>SUM(Table1[[#This Row],[Operating Profit]])/SUM(Table1[Operating Profit])*100</f>
        <v>8.2987309002508919E-3</v>
      </c>
      <c r="V859">
        <f>SUM(Table1[[#This Row],[Price per Unit]]*Table1[[#This Row],[Units Sold]])</f>
        <v>7875</v>
      </c>
      <c r="W859">
        <f>SUM(Table1[[#This Row],[Total Sales]]-Table1[[#This Row],[Operating Profit]])</f>
        <v>51187</v>
      </c>
      <c r="X859">
        <f>SUM(Table1[[#This Row],[Total Sales]]-Table1[[#This Row],[Cost]])</f>
        <v>27563</v>
      </c>
      <c r="Y859">
        <f>SUM(Table1[[#This Row],[profit/loss]])/SUM(Table1[profit/loss])</f>
        <v>8.298730900250892E-5</v>
      </c>
    </row>
    <row r="860" spans="1:25" x14ac:dyDescent="0.3">
      <c r="A860" t="s">
        <v>13</v>
      </c>
      <c r="B860" t="s">
        <v>23</v>
      </c>
      <c r="C860">
        <v>1185732</v>
      </c>
      <c r="D860" s="9">
        <v>44191</v>
      </c>
      <c r="E860" s="8" t="str">
        <f>TEXT(Table1[[#This Row],[Invoice Date]],"dd-mm-yyyy")</f>
        <v>26-12-2020</v>
      </c>
      <c r="F860" s="1" t="str">
        <f t="shared" si="52"/>
        <v>December</v>
      </c>
      <c r="G860" s="1" t="str">
        <f t="shared" si="53"/>
        <v>2020</v>
      </c>
      <c r="H860" s="1" t="str">
        <f t="shared" si="54"/>
        <v>Saturday</v>
      </c>
      <c r="I860" s="1" t="str">
        <f t="shared" si="55"/>
        <v>26</v>
      </c>
      <c r="J860" t="s">
        <v>35</v>
      </c>
      <c r="K860" t="s">
        <v>50</v>
      </c>
      <c r="L860" t="s">
        <v>51</v>
      </c>
      <c r="M860" t="s">
        <v>21</v>
      </c>
      <c r="N860">
        <v>55</v>
      </c>
      <c r="O860">
        <v>175</v>
      </c>
      <c r="P860">
        <v>96250</v>
      </c>
      <c r="Q860">
        <v>28875</v>
      </c>
      <c r="R860">
        <v>0.3</v>
      </c>
      <c r="S860" t="s">
        <v>23</v>
      </c>
      <c r="T860" t="str">
        <f>IF(Table1[[#This Row],[Units Sold]]&gt; 700,"High Units","low Units")</f>
        <v>low Units</v>
      </c>
      <c r="U860">
        <f>SUM(Table1[[#This Row],[Operating Profit]])/SUM(Table1[Operating Profit])*100</f>
        <v>8.6937508524015713E-3</v>
      </c>
      <c r="V860">
        <f>SUM(Table1[[#This Row],[Price per Unit]]*Table1[[#This Row],[Units Sold]])</f>
        <v>9625</v>
      </c>
      <c r="W860">
        <f>SUM(Table1[[#This Row],[Total Sales]]-Table1[[#This Row],[Operating Profit]])</f>
        <v>67375</v>
      </c>
      <c r="X860">
        <f>SUM(Table1[[#This Row],[Total Sales]]-Table1[[#This Row],[Cost]])</f>
        <v>28875</v>
      </c>
      <c r="Y860">
        <f>SUM(Table1[[#This Row],[profit/loss]])/SUM(Table1[profit/loss])</f>
        <v>8.6937508524015714E-5</v>
      </c>
    </row>
    <row r="861" spans="1:25" x14ac:dyDescent="0.3">
      <c r="A861" t="s">
        <v>13</v>
      </c>
      <c r="B861" t="s">
        <v>23</v>
      </c>
      <c r="C861">
        <v>1185732</v>
      </c>
      <c r="D861" s="9">
        <v>44192</v>
      </c>
      <c r="E861" s="8" t="str">
        <f>TEXT(Table1[[#This Row],[Invoice Date]],"dd-mm-yyyy")</f>
        <v>27-12-2020</v>
      </c>
      <c r="F861" s="1" t="str">
        <f t="shared" si="52"/>
        <v>December</v>
      </c>
      <c r="G861" s="1" t="str">
        <f t="shared" si="53"/>
        <v>2020</v>
      </c>
      <c r="H861" s="1" t="str">
        <f t="shared" si="54"/>
        <v>Sunday</v>
      </c>
      <c r="I861" s="1" t="str">
        <f t="shared" si="55"/>
        <v>27</v>
      </c>
      <c r="J861" t="s">
        <v>35</v>
      </c>
      <c r="K861" t="s">
        <v>50</v>
      </c>
      <c r="L861" t="s">
        <v>51</v>
      </c>
      <c r="M861" t="s">
        <v>22</v>
      </c>
      <c r="N861">
        <v>60</v>
      </c>
      <c r="O861">
        <v>275</v>
      </c>
      <c r="P861">
        <v>165000</v>
      </c>
      <c r="Q861">
        <v>74250</v>
      </c>
      <c r="R861">
        <v>0.45</v>
      </c>
      <c r="S861" t="s">
        <v>23</v>
      </c>
      <c r="T861" t="str">
        <f>IF(Table1[[#This Row],[Units Sold]]&gt; 700,"High Units","low Units")</f>
        <v>low Units</v>
      </c>
      <c r="U861">
        <f>SUM(Table1[[#This Row],[Operating Profit]])/SUM(Table1[Operating Profit])*100</f>
        <v>2.2355359334746899E-2</v>
      </c>
      <c r="V861">
        <f>SUM(Table1[[#This Row],[Price per Unit]]*Table1[[#This Row],[Units Sold]])</f>
        <v>16500</v>
      </c>
      <c r="W861">
        <f>SUM(Table1[[#This Row],[Total Sales]]-Table1[[#This Row],[Operating Profit]])</f>
        <v>90750</v>
      </c>
      <c r="X861">
        <f>SUM(Table1[[#This Row],[Total Sales]]-Table1[[#This Row],[Cost]])</f>
        <v>74250</v>
      </c>
      <c r="Y861">
        <f>SUM(Table1[[#This Row],[profit/loss]])/SUM(Table1[profit/loss])</f>
        <v>2.2355359334746898E-4</v>
      </c>
    </row>
    <row r="862" spans="1:25" x14ac:dyDescent="0.3">
      <c r="A862" t="s">
        <v>33</v>
      </c>
      <c r="B862" t="s">
        <v>23</v>
      </c>
      <c r="C862">
        <v>1189833</v>
      </c>
      <c r="D862" s="9">
        <v>44193</v>
      </c>
      <c r="E862" s="8" t="str">
        <f>TEXT(Table1[[#This Row],[Invoice Date]],"dd-mm-yyyy")</f>
        <v>28-12-2020</v>
      </c>
      <c r="F862" s="1" t="str">
        <f t="shared" si="52"/>
        <v>December</v>
      </c>
      <c r="G862" s="1" t="str">
        <f t="shared" si="53"/>
        <v>2020</v>
      </c>
      <c r="H862" s="1" t="str">
        <f t="shared" si="54"/>
        <v>Monday</v>
      </c>
      <c r="I862" s="1" t="str">
        <f t="shared" si="55"/>
        <v>28</v>
      </c>
      <c r="J862" t="s">
        <v>35</v>
      </c>
      <c r="K862" t="s">
        <v>50</v>
      </c>
      <c r="L862" t="s">
        <v>51</v>
      </c>
      <c r="M862" t="s">
        <v>16</v>
      </c>
      <c r="N862">
        <v>35</v>
      </c>
      <c r="O862">
        <v>475</v>
      </c>
      <c r="P862">
        <v>166250</v>
      </c>
      <c r="Q862">
        <v>74813</v>
      </c>
      <c r="R862">
        <v>0.45</v>
      </c>
      <c r="S862" t="s">
        <v>23</v>
      </c>
      <c r="T862" t="str">
        <f>IF(Table1[[#This Row],[Units Sold]]&gt; 700,"High Units","low Units")</f>
        <v>low Units</v>
      </c>
      <c r="U862">
        <f>SUM(Table1[[#This Row],[Operating Profit]])/SUM(Table1[Operating Profit])*100</f>
        <v>2.2524868658726192E-2</v>
      </c>
      <c r="V862">
        <f>SUM(Table1[[#This Row],[Price per Unit]]*Table1[[#This Row],[Units Sold]])</f>
        <v>16625</v>
      </c>
      <c r="W862">
        <f>SUM(Table1[[#This Row],[Total Sales]]-Table1[[#This Row],[Operating Profit]])</f>
        <v>91437</v>
      </c>
      <c r="X862">
        <f>SUM(Table1[[#This Row],[Total Sales]]-Table1[[#This Row],[Cost]])</f>
        <v>74813</v>
      </c>
      <c r="Y862">
        <f>SUM(Table1[[#This Row],[profit/loss]])/SUM(Table1[profit/loss])</f>
        <v>2.2524868658726192E-4</v>
      </c>
    </row>
    <row r="863" spans="1:25" x14ac:dyDescent="0.3">
      <c r="A863" t="s">
        <v>33</v>
      </c>
      <c r="B863" t="s">
        <v>23</v>
      </c>
      <c r="C863">
        <v>1189833</v>
      </c>
      <c r="D863" s="9">
        <v>44194</v>
      </c>
      <c r="E863" s="8" t="str">
        <f>TEXT(Table1[[#This Row],[Invoice Date]],"dd-mm-yyyy")</f>
        <v>29-12-2020</v>
      </c>
      <c r="F863" s="1" t="str">
        <f t="shared" si="52"/>
        <v>December</v>
      </c>
      <c r="G863" s="1" t="str">
        <f t="shared" si="53"/>
        <v>2020</v>
      </c>
      <c r="H863" s="1" t="str">
        <f t="shared" si="54"/>
        <v>Tuesday</v>
      </c>
      <c r="I863" s="1" t="str">
        <f t="shared" si="55"/>
        <v>29</v>
      </c>
      <c r="J863" t="s">
        <v>35</v>
      </c>
      <c r="K863" t="s">
        <v>50</v>
      </c>
      <c r="L863" t="s">
        <v>51</v>
      </c>
      <c r="M863" t="s">
        <v>18</v>
      </c>
      <c r="N863">
        <v>45</v>
      </c>
      <c r="O863">
        <v>475</v>
      </c>
      <c r="P863">
        <v>213750</v>
      </c>
      <c r="Q863">
        <v>64125</v>
      </c>
      <c r="R863">
        <v>0.3</v>
      </c>
      <c r="S863" t="s">
        <v>23</v>
      </c>
      <c r="T863" t="str">
        <f>IF(Table1[[#This Row],[Units Sold]]&gt; 700,"High Units","low Units")</f>
        <v>low Units</v>
      </c>
      <c r="U863">
        <f>SUM(Table1[[#This Row],[Operating Profit]])/SUM(Table1[Operating Profit])*100</f>
        <v>1.930690124364505E-2</v>
      </c>
      <c r="V863">
        <f>SUM(Table1[[#This Row],[Price per Unit]]*Table1[[#This Row],[Units Sold]])</f>
        <v>21375</v>
      </c>
      <c r="W863">
        <f>SUM(Table1[[#This Row],[Total Sales]]-Table1[[#This Row],[Operating Profit]])</f>
        <v>149625</v>
      </c>
      <c r="X863">
        <f>SUM(Table1[[#This Row],[Total Sales]]-Table1[[#This Row],[Cost]])</f>
        <v>64125</v>
      </c>
      <c r="Y863">
        <f>SUM(Table1[[#This Row],[profit/loss]])/SUM(Table1[profit/loss])</f>
        <v>1.930690124364505E-4</v>
      </c>
    </row>
    <row r="864" spans="1:25" x14ac:dyDescent="0.3">
      <c r="A864" t="s">
        <v>33</v>
      </c>
      <c r="B864" t="s">
        <v>23</v>
      </c>
      <c r="C864">
        <v>1189833</v>
      </c>
      <c r="D864" s="9">
        <v>44195</v>
      </c>
      <c r="E864" s="8" t="str">
        <f>TEXT(Table1[[#This Row],[Invoice Date]],"dd-mm-yyyy")</f>
        <v>30-12-2020</v>
      </c>
      <c r="F864" s="1" t="str">
        <f t="shared" si="52"/>
        <v>December</v>
      </c>
      <c r="G864" s="1" t="str">
        <f t="shared" si="53"/>
        <v>2020</v>
      </c>
      <c r="H864" s="1" t="str">
        <f t="shared" si="54"/>
        <v>Wednesday</v>
      </c>
      <c r="I864" s="1" t="str">
        <f t="shared" si="55"/>
        <v>30</v>
      </c>
      <c r="J864" t="s">
        <v>35</v>
      </c>
      <c r="K864" t="s">
        <v>50</v>
      </c>
      <c r="L864" t="s">
        <v>51</v>
      </c>
      <c r="M864" t="s">
        <v>19</v>
      </c>
      <c r="N864">
        <v>45</v>
      </c>
      <c r="O864">
        <v>475</v>
      </c>
      <c r="P864">
        <v>213750</v>
      </c>
      <c r="Q864">
        <v>96188</v>
      </c>
      <c r="R864">
        <v>0.45</v>
      </c>
      <c r="S864" t="s">
        <v>23</v>
      </c>
      <c r="T864" t="str">
        <f>IF(Table1[[#This Row],[Units Sold]]&gt; 700,"High Units","low Units")</f>
        <v>low Units</v>
      </c>
      <c r="U864">
        <f>SUM(Table1[[#This Row],[Operating Profit]])/SUM(Table1[Operating Profit])*100</f>
        <v>2.8960502406607875E-2</v>
      </c>
      <c r="V864">
        <f>SUM(Table1[[#This Row],[Price per Unit]]*Table1[[#This Row],[Units Sold]])</f>
        <v>21375</v>
      </c>
      <c r="W864">
        <f>SUM(Table1[[#This Row],[Total Sales]]-Table1[[#This Row],[Operating Profit]])</f>
        <v>117562</v>
      </c>
      <c r="X864">
        <f>SUM(Table1[[#This Row],[Total Sales]]-Table1[[#This Row],[Cost]])</f>
        <v>96188</v>
      </c>
      <c r="Y864">
        <f>SUM(Table1[[#This Row],[profit/loss]])/SUM(Table1[profit/loss])</f>
        <v>2.8960502406607874E-4</v>
      </c>
    </row>
    <row r="865" spans="1:25" x14ac:dyDescent="0.3">
      <c r="A865" t="s">
        <v>33</v>
      </c>
      <c r="B865" t="s">
        <v>23</v>
      </c>
      <c r="C865">
        <v>1189833</v>
      </c>
      <c r="D865" s="9">
        <v>44196</v>
      </c>
      <c r="E865" s="8" t="str">
        <f>TEXT(Table1[[#This Row],[Invoice Date]],"dd-mm-yyyy")</f>
        <v>31-12-2020</v>
      </c>
      <c r="F865" s="1" t="str">
        <f t="shared" si="52"/>
        <v>December</v>
      </c>
      <c r="G865" s="1" t="str">
        <f t="shared" si="53"/>
        <v>2020</v>
      </c>
      <c r="H865" s="1" t="str">
        <f t="shared" si="54"/>
        <v>Thursday</v>
      </c>
      <c r="I865" s="1" t="str">
        <f t="shared" si="55"/>
        <v>31</v>
      </c>
      <c r="J865" t="s">
        <v>35</v>
      </c>
      <c r="K865" t="s">
        <v>50</v>
      </c>
      <c r="L865" t="s">
        <v>51</v>
      </c>
      <c r="M865" t="s">
        <v>20</v>
      </c>
      <c r="N865">
        <v>45</v>
      </c>
      <c r="O865">
        <v>325</v>
      </c>
      <c r="P865">
        <v>146250</v>
      </c>
      <c r="Q865">
        <v>58500</v>
      </c>
      <c r="R865">
        <v>0.4</v>
      </c>
      <c r="S865" t="s">
        <v>23</v>
      </c>
      <c r="T865" t="str">
        <f>IF(Table1[[#This Row],[Units Sold]]&gt; 700,"High Units","low Units")</f>
        <v>low Units</v>
      </c>
      <c r="U865">
        <f>SUM(Table1[[#This Row],[Operating Profit]])/SUM(Table1[Operating Profit])*100</f>
        <v>1.7613313415255131E-2</v>
      </c>
      <c r="V865">
        <f>SUM(Table1[[#This Row],[Price per Unit]]*Table1[[#This Row],[Units Sold]])</f>
        <v>14625</v>
      </c>
      <c r="W865">
        <f>SUM(Table1[[#This Row],[Total Sales]]-Table1[[#This Row],[Operating Profit]])</f>
        <v>87750</v>
      </c>
      <c r="X865">
        <f>SUM(Table1[[#This Row],[Total Sales]]-Table1[[#This Row],[Cost]])</f>
        <v>58500</v>
      </c>
      <c r="Y865">
        <f>SUM(Table1[[#This Row],[profit/loss]])/SUM(Table1[profit/loss])</f>
        <v>1.7613313415255132E-4</v>
      </c>
    </row>
    <row r="866" spans="1:25" x14ac:dyDescent="0.3">
      <c r="A866" t="s">
        <v>33</v>
      </c>
      <c r="B866" t="s">
        <v>23</v>
      </c>
      <c r="C866">
        <v>1189833</v>
      </c>
      <c r="D866" s="9">
        <v>44197</v>
      </c>
      <c r="E866" s="8" t="str">
        <f>TEXT(Table1[[#This Row],[Invoice Date]],"dd-mm-yyyy")</f>
        <v>01-01-2021</v>
      </c>
      <c r="F866" s="1" t="str">
        <f t="shared" si="52"/>
        <v>January</v>
      </c>
      <c r="G866" s="1" t="str">
        <f t="shared" si="53"/>
        <v>2021</v>
      </c>
      <c r="H866" s="1" t="str">
        <f t="shared" si="54"/>
        <v>Friday</v>
      </c>
      <c r="I866" s="1" t="str">
        <f t="shared" si="55"/>
        <v>01</v>
      </c>
      <c r="J866" t="s">
        <v>35</v>
      </c>
      <c r="K866" t="s">
        <v>52</v>
      </c>
      <c r="L866" t="s">
        <v>53</v>
      </c>
      <c r="M866" t="s">
        <v>21</v>
      </c>
      <c r="N866">
        <v>50</v>
      </c>
      <c r="O866">
        <v>275</v>
      </c>
      <c r="P866">
        <v>137500</v>
      </c>
      <c r="Q866">
        <v>82500</v>
      </c>
      <c r="R866">
        <v>0.6</v>
      </c>
      <c r="S866" t="s">
        <v>23</v>
      </c>
      <c r="T866" t="str">
        <f>IF(Table1[[#This Row],[Units Sold]]&gt; 700,"High Units","low Units")</f>
        <v>low Units</v>
      </c>
      <c r="U866">
        <f>SUM(Table1[[#This Row],[Operating Profit]])/SUM(Table1[Operating Profit])*100</f>
        <v>2.4839288149718773E-2</v>
      </c>
      <c r="V866">
        <f>SUM(Table1[[#This Row],[Price per Unit]]*Table1[[#This Row],[Units Sold]])</f>
        <v>13750</v>
      </c>
      <c r="W866">
        <f>SUM(Table1[[#This Row],[Total Sales]]-Table1[[#This Row],[Operating Profit]])</f>
        <v>55000</v>
      </c>
      <c r="X866">
        <f>SUM(Table1[[#This Row],[Total Sales]]-Table1[[#This Row],[Cost]])</f>
        <v>82500</v>
      </c>
      <c r="Y866">
        <f>SUM(Table1[[#This Row],[profit/loss]])/SUM(Table1[profit/loss])</f>
        <v>2.4839288149718775E-4</v>
      </c>
    </row>
    <row r="867" spans="1:25" x14ac:dyDescent="0.3">
      <c r="A867" t="s">
        <v>33</v>
      </c>
      <c r="B867" t="s">
        <v>23</v>
      </c>
      <c r="C867">
        <v>1189833</v>
      </c>
      <c r="D867" s="9">
        <v>44198</v>
      </c>
      <c r="E867" s="8" t="str">
        <f>TEXT(Table1[[#This Row],[Invoice Date]],"dd-mm-yyyy")</f>
        <v>02-01-2021</v>
      </c>
      <c r="F867" s="1" t="str">
        <f t="shared" si="52"/>
        <v>January</v>
      </c>
      <c r="G867" s="1" t="str">
        <f t="shared" si="53"/>
        <v>2021</v>
      </c>
      <c r="H867" s="1" t="str">
        <f t="shared" si="54"/>
        <v>Saturday</v>
      </c>
      <c r="I867" s="1" t="str">
        <f t="shared" si="55"/>
        <v>02</v>
      </c>
      <c r="J867" t="s">
        <v>35</v>
      </c>
      <c r="K867" t="s">
        <v>52</v>
      </c>
      <c r="L867" t="s">
        <v>53</v>
      </c>
      <c r="M867" t="s">
        <v>22</v>
      </c>
      <c r="N867">
        <v>45</v>
      </c>
      <c r="O867">
        <v>475</v>
      </c>
      <c r="P867">
        <v>213750</v>
      </c>
      <c r="Q867">
        <v>53438</v>
      </c>
      <c r="R867">
        <v>0.25</v>
      </c>
      <c r="S867" t="s">
        <v>23</v>
      </c>
      <c r="T867" t="str">
        <f>IF(Table1[[#This Row],[Units Sold]]&gt; 700,"High Units","low Units")</f>
        <v>low Units</v>
      </c>
      <c r="U867">
        <f>SUM(Table1[[#This Row],[Operating Profit]])/SUM(Table1[Operating Profit])*100</f>
        <v>1.6089234910844508E-2</v>
      </c>
      <c r="V867">
        <f>SUM(Table1[[#This Row],[Price per Unit]]*Table1[[#This Row],[Units Sold]])</f>
        <v>21375</v>
      </c>
      <c r="W867">
        <f>SUM(Table1[[#This Row],[Total Sales]]-Table1[[#This Row],[Operating Profit]])</f>
        <v>160312</v>
      </c>
      <c r="X867">
        <f>SUM(Table1[[#This Row],[Total Sales]]-Table1[[#This Row],[Cost]])</f>
        <v>53438</v>
      </c>
      <c r="Y867">
        <f>SUM(Table1[[#This Row],[profit/loss]])/SUM(Table1[profit/loss])</f>
        <v>1.6089234910844508E-4</v>
      </c>
    </row>
    <row r="868" spans="1:25" x14ac:dyDescent="0.3">
      <c r="A868" t="s">
        <v>33</v>
      </c>
      <c r="B868" t="s">
        <v>23</v>
      </c>
      <c r="C868">
        <v>1189833</v>
      </c>
      <c r="D868" s="9">
        <v>44199</v>
      </c>
      <c r="E868" s="8" t="str">
        <f>TEXT(Table1[[#This Row],[Invoice Date]],"dd-mm-yyyy")</f>
        <v>03-01-2021</v>
      </c>
      <c r="F868" s="1" t="str">
        <f t="shared" si="52"/>
        <v>January</v>
      </c>
      <c r="G868" s="1" t="str">
        <f t="shared" si="53"/>
        <v>2021</v>
      </c>
      <c r="H868" s="1" t="str">
        <f t="shared" si="54"/>
        <v>Sunday</v>
      </c>
      <c r="I868" s="1" t="str">
        <f t="shared" si="55"/>
        <v>03</v>
      </c>
      <c r="J868" t="s">
        <v>35</v>
      </c>
      <c r="K868" t="s">
        <v>52</v>
      </c>
      <c r="L868" t="s">
        <v>53</v>
      </c>
      <c r="M868" t="s">
        <v>16</v>
      </c>
      <c r="N868">
        <v>35</v>
      </c>
      <c r="O868">
        <v>525</v>
      </c>
      <c r="P868">
        <v>183750</v>
      </c>
      <c r="Q868">
        <v>82688</v>
      </c>
      <c r="R868">
        <v>0.45</v>
      </c>
      <c r="S868" t="s">
        <v>23</v>
      </c>
      <c r="T868" t="str">
        <f>IF(Table1[[#This Row],[Units Sold]]&gt; 700,"High Units","low Units")</f>
        <v>low Units</v>
      </c>
      <c r="U868">
        <f>SUM(Table1[[#This Row],[Operating Profit]])/SUM(Table1[Operating Profit])*100</f>
        <v>2.4895891618472072E-2</v>
      </c>
      <c r="V868">
        <f>SUM(Table1[[#This Row],[Price per Unit]]*Table1[[#This Row],[Units Sold]])</f>
        <v>18375</v>
      </c>
      <c r="W868">
        <f>SUM(Table1[[#This Row],[Total Sales]]-Table1[[#This Row],[Operating Profit]])</f>
        <v>101062</v>
      </c>
      <c r="X868">
        <f>SUM(Table1[[#This Row],[Total Sales]]-Table1[[#This Row],[Cost]])</f>
        <v>82688</v>
      </c>
      <c r="Y868">
        <f>SUM(Table1[[#This Row],[profit/loss]])/SUM(Table1[profit/loss])</f>
        <v>2.4895891618472072E-4</v>
      </c>
    </row>
    <row r="869" spans="1:25" x14ac:dyDescent="0.3">
      <c r="A869" t="s">
        <v>33</v>
      </c>
      <c r="B869" t="s">
        <v>23</v>
      </c>
      <c r="C869">
        <v>1189833</v>
      </c>
      <c r="D869" s="9">
        <v>44200</v>
      </c>
      <c r="E869" s="8" t="str">
        <f>TEXT(Table1[[#This Row],[Invoice Date]],"dd-mm-yyyy")</f>
        <v>04-01-2021</v>
      </c>
      <c r="F869" s="1" t="str">
        <f t="shared" si="52"/>
        <v>January</v>
      </c>
      <c r="G869" s="1" t="str">
        <f t="shared" si="53"/>
        <v>2021</v>
      </c>
      <c r="H869" s="1" t="str">
        <f t="shared" si="54"/>
        <v>Monday</v>
      </c>
      <c r="I869" s="1" t="str">
        <f t="shared" si="55"/>
        <v>04</v>
      </c>
      <c r="J869" t="s">
        <v>35</v>
      </c>
      <c r="K869" t="s">
        <v>52</v>
      </c>
      <c r="L869" t="s">
        <v>53</v>
      </c>
      <c r="M869" t="s">
        <v>18</v>
      </c>
      <c r="N869">
        <v>45</v>
      </c>
      <c r="O869">
        <v>425</v>
      </c>
      <c r="P869">
        <v>191250</v>
      </c>
      <c r="Q869">
        <v>57375</v>
      </c>
      <c r="R869">
        <v>0.3</v>
      </c>
      <c r="S869" t="s">
        <v>23</v>
      </c>
      <c r="T869" t="str">
        <f>IF(Table1[[#This Row],[Units Sold]]&gt; 700,"High Units","low Units")</f>
        <v>low Units</v>
      </c>
      <c r="U869">
        <f>SUM(Table1[[#This Row],[Operating Profit]])/SUM(Table1[Operating Profit])*100</f>
        <v>1.7274595849577148E-2</v>
      </c>
      <c r="V869">
        <f>SUM(Table1[[#This Row],[Price per Unit]]*Table1[[#This Row],[Units Sold]])</f>
        <v>19125</v>
      </c>
      <c r="W869">
        <f>SUM(Table1[[#This Row],[Total Sales]]-Table1[[#This Row],[Operating Profit]])</f>
        <v>133875</v>
      </c>
      <c r="X869">
        <f>SUM(Table1[[#This Row],[Total Sales]]-Table1[[#This Row],[Cost]])</f>
        <v>57375</v>
      </c>
      <c r="Y869">
        <f>SUM(Table1[[#This Row],[profit/loss]])/SUM(Table1[profit/loss])</f>
        <v>1.727459584957715E-4</v>
      </c>
    </row>
    <row r="870" spans="1:25" x14ac:dyDescent="0.3">
      <c r="A870" t="s">
        <v>33</v>
      </c>
      <c r="B870" t="s">
        <v>23</v>
      </c>
      <c r="C870">
        <v>1189833</v>
      </c>
      <c r="D870" s="9">
        <v>44201</v>
      </c>
      <c r="E870" s="8" t="str">
        <f>TEXT(Table1[[#This Row],[Invoice Date]],"dd-mm-yyyy")</f>
        <v>05-01-2021</v>
      </c>
      <c r="F870" s="1" t="str">
        <f t="shared" si="52"/>
        <v>January</v>
      </c>
      <c r="G870" s="1" t="str">
        <f t="shared" si="53"/>
        <v>2021</v>
      </c>
      <c r="H870" s="1" t="str">
        <f t="shared" si="54"/>
        <v>Tuesday</v>
      </c>
      <c r="I870" s="1" t="str">
        <f t="shared" si="55"/>
        <v>05</v>
      </c>
      <c r="J870" t="s">
        <v>35</v>
      </c>
      <c r="K870" t="s">
        <v>52</v>
      </c>
      <c r="L870" t="s">
        <v>53</v>
      </c>
      <c r="M870" t="s">
        <v>19</v>
      </c>
      <c r="N870">
        <v>45</v>
      </c>
      <c r="O870">
        <v>450</v>
      </c>
      <c r="P870">
        <v>202500</v>
      </c>
      <c r="Q870">
        <v>91125</v>
      </c>
      <c r="R870">
        <v>0.45</v>
      </c>
      <c r="S870" t="s">
        <v>23</v>
      </c>
      <c r="T870" t="str">
        <f>IF(Table1[[#This Row],[Units Sold]]&gt; 700,"High Units","low Units")</f>
        <v>low Units</v>
      </c>
      <c r="U870">
        <f>SUM(Table1[[#This Row],[Operating Profit]])/SUM(Table1[Operating Profit])*100</f>
        <v>2.7436122819916649E-2</v>
      </c>
      <c r="V870">
        <f>SUM(Table1[[#This Row],[Price per Unit]]*Table1[[#This Row],[Units Sold]])</f>
        <v>20250</v>
      </c>
      <c r="W870">
        <f>SUM(Table1[[#This Row],[Total Sales]]-Table1[[#This Row],[Operating Profit]])</f>
        <v>111375</v>
      </c>
      <c r="X870">
        <f>SUM(Table1[[#This Row],[Total Sales]]-Table1[[#This Row],[Cost]])</f>
        <v>91125</v>
      </c>
      <c r="Y870">
        <f>SUM(Table1[[#This Row],[profit/loss]])/SUM(Table1[profit/loss])</f>
        <v>2.7436122819916647E-4</v>
      </c>
    </row>
    <row r="871" spans="1:25" x14ac:dyDescent="0.3">
      <c r="A871" t="s">
        <v>33</v>
      </c>
      <c r="B871" t="s">
        <v>23</v>
      </c>
      <c r="C871">
        <v>1189833</v>
      </c>
      <c r="D871" s="9">
        <v>44202</v>
      </c>
      <c r="E871" s="8" t="str">
        <f>TEXT(Table1[[#This Row],[Invoice Date]],"dd-mm-yyyy")</f>
        <v>06-01-2021</v>
      </c>
      <c r="F871" s="1" t="str">
        <f t="shared" si="52"/>
        <v>January</v>
      </c>
      <c r="G871" s="1" t="str">
        <f t="shared" si="53"/>
        <v>2021</v>
      </c>
      <c r="H871" s="1" t="str">
        <f t="shared" si="54"/>
        <v>Wednesday</v>
      </c>
      <c r="I871" s="1" t="str">
        <f t="shared" si="55"/>
        <v>06</v>
      </c>
      <c r="J871" t="s">
        <v>35</v>
      </c>
      <c r="K871" t="s">
        <v>52</v>
      </c>
      <c r="L871" t="s">
        <v>53</v>
      </c>
      <c r="M871" t="s">
        <v>20</v>
      </c>
      <c r="N871">
        <v>45</v>
      </c>
      <c r="O871">
        <v>300</v>
      </c>
      <c r="P871">
        <v>135000</v>
      </c>
      <c r="Q871">
        <v>54000</v>
      </c>
      <c r="R871">
        <v>0.4</v>
      </c>
      <c r="S871" t="s">
        <v>23</v>
      </c>
      <c r="T871" t="str">
        <f>IF(Table1[[#This Row],[Units Sold]]&gt; 700,"High Units","low Units")</f>
        <v>low Units</v>
      </c>
      <c r="U871">
        <f>SUM(Table1[[#This Row],[Operating Profit]])/SUM(Table1[Operating Profit])*100</f>
        <v>1.6258443152543198E-2</v>
      </c>
      <c r="V871">
        <f>SUM(Table1[[#This Row],[Price per Unit]]*Table1[[#This Row],[Units Sold]])</f>
        <v>13500</v>
      </c>
      <c r="W871">
        <f>SUM(Table1[[#This Row],[Total Sales]]-Table1[[#This Row],[Operating Profit]])</f>
        <v>81000</v>
      </c>
      <c r="X871">
        <f>SUM(Table1[[#This Row],[Total Sales]]-Table1[[#This Row],[Cost]])</f>
        <v>54000</v>
      </c>
      <c r="Y871">
        <f>SUM(Table1[[#This Row],[profit/loss]])/SUM(Table1[profit/loss])</f>
        <v>1.6258443152543199E-4</v>
      </c>
    </row>
    <row r="872" spans="1:25" x14ac:dyDescent="0.3">
      <c r="A872" t="s">
        <v>33</v>
      </c>
      <c r="B872" t="s">
        <v>23</v>
      </c>
      <c r="C872">
        <v>1189833</v>
      </c>
      <c r="D872" s="9">
        <v>44203</v>
      </c>
      <c r="E872" s="8" t="str">
        <f>TEXT(Table1[[#This Row],[Invoice Date]],"dd-mm-yyyy")</f>
        <v>07-01-2021</v>
      </c>
      <c r="F872" s="1" t="str">
        <f t="shared" si="52"/>
        <v>January</v>
      </c>
      <c r="G872" s="1" t="str">
        <f t="shared" si="53"/>
        <v>2021</v>
      </c>
      <c r="H872" s="1" t="str">
        <f t="shared" si="54"/>
        <v>Thursday</v>
      </c>
      <c r="I872" s="1" t="str">
        <f t="shared" si="55"/>
        <v>07</v>
      </c>
      <c r="J872" t="s">
        <v>35</v>
      </c>
      <c r="K872" t="s">
        <v>52</v>
      </c>
      <c r="L872" t="s">
        <v>53</v>
      </c>
      <c r="M872" t="s">
        <v>21</v>
      </c>
      <c r="N872">
        <v>50</v>
      </c>
      <c r="O872">
        <v>225</v>
      </c>
      <c r="P872">
        <v>112500</v>
      </c>
      <c r="Q872">
        <v>67500</v>
      </c>
      <c r="R872">
        <v>0.6</v>
      </c>
      <c r="S872" t="s">
        <v>23</v>
      </c>
      <c r="T872" t="str">
        <f>IF(Table1[[#This Row],[Units Sold]]&gt; 700,"High Units","low Units")</f>
        <v>low Units</v>
      </c>
      <c r="U872">
        <f>SUM(Table1[[#This Row],[Operating Profit]])/SUM(Table1[Operating Profit])*100</f>
        <v>2.0323053940678997E-2</v>
      </c>
      <c r="V872">
        <f>SUM(Table1[[#This Row],[Price per Unit]]*Table1[[#This Row],[Units Sold]])</f>
        <v>11250</v>
      </c>
      <c r="W872">
        <f>SUM(Table1[[#This Row],[Total Sales]]-Table1[[#This Row],[Operating Profit]])</f>
        <v>45000</v>
      </c>
      <c r="X872">
        <f>SUM(Table1[[#This Row],[Total Sales]]-Table1[[#This Row],[Cost]])</f>
        <v>67500</v>
      </c>
      <c r="Y872">
        <f>SUM(Table1[[#This Row],[profit/loss]])/SUM(Table1[profit/loss])</f>
        <v>2.0323053940678998E-4</v>
      </c>
    </row>
    <row r="873" spans="1:25" x14ac:dyDescent="0.3">
      <c r="A873" t="s">
        <v>33</v>
      </c>
      <c r="B873" t="s">
        <v>23</v>
      </c>
      <c r="C873">
        <v>1189833</v>
      </c>
      <c r="D873" s="9">
        <v>44204</v>
      </c>
      <c r="E873" s="8" t="str">
        <f>TEXT(Table1[[#This Row],[Invoice Date]],"dd-mm-yyyy")</f>
        <v>08-01-2021</v>
      </c>
      <c r="F873" s="1" t="str">
        <f t="shared" si="52"/>
        <v>January</v>
      </c>
      <c r="G873" s="1" t="str">
        <f t="shared" si="53"/>
        <v>2021</v>
      </c>
      <c r="H873" s="1" t="str">
        <f t="shared" si="54"/>
        <v>Friday</v>
      </c>
      <c r="I873" s="1" t="str">
        <f t="shared" si="55"/>
        <v>08</v>
      </c>
      <c r="J873" t="s">
        <v>35</v>
      </c>
      <c r="K873" t="s">
        <v>52</v>
      </c>
      <c r="L873" t="s">
        <v>53</v>
      </c>
      <c r="M873" t="s">
        <v>22</v>
      </c>
      <c r="N873">
        <v>45</v>
      </c>
      <c r="O873">
        <v>425</v>
      </c>
      <c r="P873">
        <v>191250</v>
      </c>
      <c r="Q873">
        <v>47813</v>
      </c>
      <c r="R873">
        <v>0.25</v>
      </c>
      <c r="S873" t="s">
        <v>23</v>
      </c>
      <c r="T873" t="str">
        <f>IF(Table1[[#This Row],[Units Sold]]&gt; 700,"High Units","low Units")</f>
        <v>low Units</v>
      </c>
      <c r="U873">
        <f>SUM(Table1[[#This Row],[Operating Profit]])/SUM(Table1[Operating Profit])*100</f>
        <v>1.4395647082454593E-2</v>
      </c>
      <c r="V873">
        <f>SUM(Table1[[#This Row],[Price per Unit]]*Table1[[#This Row],[Units Sold]])</f>
        <v>19125</v>
      </c>
      <c r="W873">
        <f>SUM(Table1[[#This Row],[Total Sales]]-Table1[[#This Row],[Operating Profit]])</f>
        <v>143437</v>
      </c>
      <c r="X873">
        <f>SUM(Table1[[#This Row],[Total Sales]]-Table1[[#This Row],[Cost]])</f>
        <v>47813</v>
      </c>
      <c r="Y873">
        <f>SUM(Table1[[#This Row],[profit/loss]])/SUM(Table1[profit/loss])</f>
        <v>1.4395647082454592E-4</v>
      </c>
    </row>
    <row r="874" spans="1:25" x14ac:dyDescent="0.3">
      <c r="A874" t="s">
        <v>33</v>
      </c>
      <c r="B874" t="s">
        <v>23</v>
      </c>
      <c r="C874">
        <v>1189833</v>
      </c>
      <c r="D874" s="9">
        <v>44205</v>
      </c>
      <c r="E874" s="8" t="str">
        <f>TEXT(Table1[[#This Row],[Invoice Date]],"dd-mm-yyyy")</f>
        <v>09-01-2021</v>
      </c>
      <c r="F874" s="1" t="str">
        <f t="shared" si="52"/>
        <v>January</v>
      </c>
      <c r="G874" s="1" t="str">
        <f t="shared" si="53"/>
        <v>2021</v>
      </c>
      <c r="H874" s="1" t="str">
        <f t="shared" si="54"/>
        <v>Saturday</v>
      </c>
      <c r="I874" s="1" t="str">
        <f t="shared" si="55"/>
        <v>09</v>
      </c>
      <c r="J874" t="s">
        <v>35</v>
      </c>
      <c r="K874" t="s">
        <v>52</v>
      </c>
      <c r="L874" t="s">
        <v>53</v>
      </c>
      <c r="M874" t="s">
        <v>16</v>
      </c>
      <c r="N874">
        <v>35</v>
      </c>
      <c r="O874">
        <v>575</v>
      </c>
      <c r="P874">
        <v>201250</v>
      </c>
      <c r="Q874">
        <v>90563</v>
      </c>
      <c r="R874">
        <v>0.45</v>
      </c>
      <c r="S874" t="s">
        <v>23</v>
      </c>
      <c r="T874" t="str">
        <f>IF(Table1[[#This Row],[Units Sold]]&gt; 700,"High Units","low Units")</f>
        <v>low Units</v>
      </c>
      <c r="U874">
        <f>SUM(Table1[[#This Row],[Operating Profit]])/SUM(Table1[Operating Profit])*100</f>
        <v>2.7266914578217959E-2</v>
      </c>
      <c r="V874">
        <f>SUM(Table1[[#This Row],[Price per Unit]]*Table1[[#This Row],[Units Sold]])</f>
        <v>20125</v>
      </c>
      <c r="W874">
        <f>SUM(Table1[[#This Row],[Total Sales]]-Table1[[#This Row],[Operating Profit]])</f>
        <v>110687</v>
      </c>
      <c r="X874">
        <f>SUM(Table1[[#This Row],[Total Sales]]-Table1[[#This Row],[Cost]])</f>
        <v>90563</v>
      </c>
      <c r="Y874">
        <f>SUM(Table1[[#This Row],[profit/loss]])/SUM(Table1[profit/loss])</f>
        <v>2.7266914578217958E-4</v>
      </c>
    </row>
    <row r="875" spans="1:25" x14ac:dyDescent="0.3">
      <c r="A875" t="s">
        <v>33</v>
      </c>
      <c r="B875" t="s">
        <v>23</v>
      </c>
      <c r="C875">
        <v>1189833</v>
      </c>
      <c r="D875" s="9">
        <v>44206</v>
      </c>
      <c r="E875" s="8" t="str">
        <f>TEXT(Table1[[#This Row],[Invoice Date]],"dd-mm-yyyy")</f>
        <v>10-01-2021</v>
      </c>
      <c r="F875" s="1" t="str">
        <f t="shared" si="52"/>
        <v>January</v>
      </c>
      <c r="G875" s="1" t="str">
        <f t="shared" si="53"/>
        <v>2021</v>
      </c>
      <c r="H875" s="1" t="str">
        <f t="shared" si="54"/>
        <v>Sunday</v>
      </c>
      <c r="I875" s="1" t="str">
        <f t="shared" si="55"/>
        <v>10</v>
      </c>
      <c r="J875" t="s">
        <v>35</v>
      </c>
      <c r="K875" t="s">
        <v>52</v>
      </c>
      <c r="L875" t="s">
        <v>53</v>
      </c>
      <c r="M875" t="s">
        <v>18</v>
      </c>
      <c r="N875">
        <v>45</v>
      </c>
      <c r="O875">
        <v>425</v>
      </c>
      <c r="P875">
        <v>191250</v>
      </c>
      <c r="Q875">
        <v>57375</v>
      </c>
      <c r="R875">
        <v>0.3</v>
      </c>
      <c r="S875" t="s">
        <v>23</v>
      </c>
      <c r="T875" t="str">
        <f>IF(Table1[[#This Row],[Units Sold]]&gt; 700,"High Units","low Units")</f>
        <v>low Units</v>
      </c>
      <c r="U875">
        <f>SUM(Table1[[#This Row],[Operating Profit]])/SUM(Table1[Operating Profit])*100</f>
        <v>1.7274595849577148E-2</v>
      </c>
      <c r="V875">
        <f>SUM(Table1[[#This Row],[Price per Unit]]*Table1[[#This Row],[Units Sold]])</f>
        <v>19125</v>
      </c>
      <c r="W875">
        <f>SUM(Table1[[#This Row],[Total Sales]]-Table1[[#This Row],[Operating Profit]])</f>
        <v>133875</v>
      </c>
      <c r="X875">
        <f>SUM(Table1[[#This Row],[Total Sales]]-Table1[[#This Row],[Cost]])</f>
        <v>57375</v>
      </c>
      <c r="Y875">
        <f>SUM(Table1[[#This Row],[profit/loss]])/SUM(Table1[profit/loss])</f>
        <v>1.727459584957715E-4</v>
      </c>
    </row>
    <row r="876" spans="1:25" x14ac:dyDescent="0.3">
      <c r="A876" t="s">
        <v>33</v>
      </c>
      <c r="B876" t="s">
        <v>23</v>
      </c>
      <c r="C876">
        <v>1189833</v>
      </c>
      <c r="D876" s="9">
        <v>44207</v>
      </c>
      <c r="E876" s="8" t="str">
        <f>TEXT(Table1[[#This Row],[Invoice Date]],"dd-mm-yyyy")</f>
        <v>11-01-2021</v>
      </c>
      <c r="F876" s="1" t="str">
        <f t="shared" si="52"/>
        <v>January</v>
      </c>
      <c r="G876" s="1" t="str">
        <f t="shared" si="53"/>
        <v>2021</v>
      </c>
      <c r="H876" s="1" t="str">
        <f t="shared" si="54"/>
        <v>Monday</v>
      </c>
      <c r="I876" s="1" t="str">
        <f t="shared" si="55"/>
        <v>11</v>
      </c>
      <c r="J876" t="s">
        <v>35</v>
      </c>
      <c r="K876" t="s">
        <v>52</v>
      </c>
      <c r="L876" t="s">
        <v>53</v>
      </c>
      <c r="M876" t="s">
        <v>19</v>
      </c>
      <c r="N876">
        <v>45</v>
      </c>
      <c r="O876">
        <v>425</v>
      </c>
      <c r="P876">
        <v>191250</v>
      </c>
      <c r="Q876">
        <v>86063</v>
      </c>
      <c r="R876">
        <v>0.45</v>
      </c>
      <c r="S876" t="s">
        <v>23</v>
      </c>
      <c r="T876" t="str">
        <f>IF(Table1[[#This Row],[Units Sold]]&gt; 700,"High Units","low Units")</f>
        <v>low Units</v>
      </c>
      <c r="U876">
        <f>SUM(Table1[[#This Row],[Operating Profit]])/SUM(Table1[Operating Profit])*100</f>
        <v>2.5912044315506023E-2</v>
      </c>
      <c r="V876">
        <f>SUM(Table1[[#This Row],[Price per Unit]]*Table1[[#This Row],[Units Sold]])</f>
        <v>19125</v>
      </c>
      <c r="W876">
        <f>SUM(Table1[[#This Row],[Total Sales]]-Table1[[#This Row],[Operating Profit]])</f>
        <v>105187</v>
      </c>
      <c r="X876">
        <f>SUM(Table1[[#This Row],[Total Sales]]-Table1[[#This Row],[Cost]])</f>
        <v>86063</v>
      </c>
      <c r="Y876">
        <f>SUM(Table1[[#This Row],[profit/loss]])/SUM(Table1[profit/loss])</f>
        <v>2.5912044315506023E-4</v>
      </c>
    </row>
    <row r="877" spans="1:25" x14ac:dyDescent="0.3">
      <c r="A877" t="s">
        <v>33</v>
      </c>
      <c r="B877" t="s">
        <v>23</v>
      </c>
      <c r="C877">
        <v>1189833</v>
      </c>
      <c r="D877" s="9">
        <v>44208</v>
      </c>
      <c r="E877" s="8" t="str">
        <f>TEXT(Table1[[#This Row],[Invoice Date]],"dd-mm-yyyy")</f>
        <v>12-01-2021</v>
      </c>
      <c r="F877" s="1" t="str">
        <f t="shared" si="52"/>
        <v>January</v>
      </c>
      <c r="G877" s="1" t="str">
        <f t="shared" si="53"/>
        <v>2021</v>
      </c>
      <c r="H877" s="1" t="str">
        <f t="shared" si="54"/>
        <v>Tuesday</v>
      </c>
      <c r="I877" s="1" t="str">
        <f t="shared" si="55"/>
        <v>12</v>
      </c>
      <c r="J877" t="s">
        <v>35</v>
      </c>
      <c r="K877" t="s">
        <v>52</v>
      </c>
      <c r="L877" t="s">
        <v>53</v>
      </c>
      <c r="M877" t="s">
        <v>20</v>
      </c>
      <c r="N877">
        <v>45</v>
      </c>
      <c r="O877">
        <v>325</v>
      </c>
      <c r="P877">
        <v>146250</v>
      </c>
      <c r="Q877">
        <v>58500</v>
      </c>
      <c r="R877">
        <v>0.4</v>
      </c>
      <c r="S877" t="s">
        <v>23</v>
      </c>
      <c r="T877" t="str">
        <f>IF(Table1[[#This Row],[Units Sold]]&gt; 700,"High Units","low Units")</f>
        <v>low Units</v>
      </c>
      <c r="U877">
        <f>SUM(Table1[[#This Row],[Operating Profit]])/SUM(Table1[Operating Profit])*100</f>
        <v>1.7613313415255131E-2</v>
      </c>
      <c r="V877">
        <f>SUM(Table1[[#This Row],[Price per Unit]]*Table1[[#This Row],[Units Sold]])</f>
        <v>14625</v>
      </c>
      <c r="W877">
        <f>SUM(Table1[[#This Row],[Total Sales]]-Table1[[#This Row],[Operating Profit]])</f>
        <v>87750</v>
      </c>
      <c r="X877">
        <f>SUM(Table1[[#This Row],[Total Sales]]-Table1[[#This Row],[Cost]])</f>
        <v>58500</v>
      </c>
      <c r="Y877">
        <f>SUM(Table1[[#This Row],[profit/loss]])/SUM(Table1[profit/loss])</f>
        <v>1.7613313415255132E-4</v>
      </c>
    </row>
    <row r="878" spans="1:25" x14ac:dyDescent="0.3">
      <c r="A878" t="s">
        <v>33</v>
      </c>
      <c r="B878" t="s">
        <v>23</v>
      </c>
      <c r="C878">
        <v>1189833</v>
      </c>
      <c r="D878" s="9">
        <v>44209</v>
      </c>
      <c r="E878" s="8" t="str">
        <f>TEXT(Table1[[#This Row],[Invoice Date]],"dd-mm-yyyy")</f>
        <v>13-01-2021</v>
      </c>
      <c r="F878" s="1" t="str">
        <f t="shared" si="52"/>
        <v>January</v>
      </c>
      <c r="G878" s="1" t="str">
        <f t="shared" si="53"/>
        <v>2021</v>
      </c>
      <c r="H878" s="1" t="str">
        <f t="shared" si="54"/>
        <v>Wednesday</v>
      </c>
      <c r="I878" s="1" t="str">
        <f t="shared" si="55"/>
        <v>13</v>
      </c>
      <c r="J878" t="s">
        <v>35</v>
      </c>
      <c r="K878" t="s">
        <v>52</v>
      </c>
      <c r="L878" t="s">
        <v>53</v>
      </c>
      <c r="M878" t="s">
        <v>21</v>
      </c>
      <c r="N878">
        <v>50</v>
      </c>
      <c r="O878">
        <v>200</v>
      </c>
      <c r="P878">
        <v>100000</v>
      </c>
      <c r="Q878">
        <v>60000</v>
      </c>
      <c r="R878">
        <v>0.6</v>
      </c>
      <c r="S878" t="s">
        <v>23</v>
      </c>
      <c r="T878" t="str">
        <f>IF(Table1[[#This Row],[Units Sold]]&gt; 700,"High Units","low Units")</f>
        <v>low Units</v>
      </c>
      <c r="U878">
        <f>SUM(Table1[[#This Row],[Operating Profit]])/SUM(Table1[Operating Profit])*100</f>
        <v>1.8064936836159111E-2</v>
      </c>
      <c r="V878">
        <f>SUM(Table1[[#This Row],[Price per Unit]]*Table1[[#This Row],[Units Sold]])</f>
        <v>10000</v>
      </c>
      <c r="W878">
        <f>SUM(Table1[[#This Row],[Total Sales]]-Table1[[#This Row],[Operating Profit]])</f>
        <v>40000</v>
      </c>
      <c r="X878">
        <f>SUM(Table1[[#This Row],[Total Sales]]-Table1[[#This Row],[Cost]])</f>
        <v>60000</v>
      </c>
      <c r="Y878">
        <f>SUM(Table1[[#This Row],[profit/loss]])/SUM(Table1[profit/loss])</f>
        <v>1.8064936836159111E-4</v>
      </c>
    </row>
    <row r="879" spans="1:25" x14ac:dyDescent="0.3">
      <c r="A879" t="s">
        <v>33</v>
      </c>
      <c r="B879" t="s">
        <v>23</v>
      </c>
      <c r="C879">
        <v>1189833</v>
      </c>
      <c r="D879" s="9">
        <v>44210</v>
      </c>
      <c r="E879" s="8" t="str">
        <f>TEXT(Table1[[#This Row],[Invoice Date]],"dd-mm-yyyy")</f>
        <v>14-01-2021</v>
      </c>
      <c r="F879" s="1" t="str">
        <f t="shared" si="52"/>
        <v>January</v>
      </c>
      <c r="G879" s="1" t="str">
        <f t="shared" si="53"/>
        <v>2021</v>
      </c>
      <c r="H879" s="1" t="str">
        <f t="shared" si="54"/>
        <v>Thursday</v>
      </c>
      <c r="I879" s="1" t="str">
        <f t="shared" si="55"/>
        <v>14</v>
      </c>
      <c r="J879" t="s">
        <v>35</v>
      </c>
      <c r="K879" t="s">
        <v>52</v>
      </c>
      <c r="L879" t="s">
        <v>53</v>
      </c>
      <c r="M879" t="s">
        <v>22</v>
      </c>
      <c r="N879">
        <v>45</v>
      </c>
      <c r="O879">
        <v>400</v>
      </c>
      <c r="P879">
        <v>180000</v>
      </c>
      <c r="Q879">
        <v>45000</v>
      </c>
      <c r="R879">
        <v>0.25</v>
      </c>
      <c r="S879" t="s">
        <v>23</v>
      </c>
      <c r="T879" t="str">
        <f>IF(Table1[[#This Row],[Units Sold]]&gt; 700,"High Units","low Units")</f>
        <v>low Units</v>
      </c>
      <c r="U879">
        <f>SUM(Table1[[#This Row],[Operating Profit]])/SUM(Table1[Operating Profit])*100</f>
        <v>1.3548702627119333E-2</v>
      </c>
      <c r="V879">
        <f>SUM(Table1[[#This Row],[Price per Unit]]*Table1[[#This Row],[Units Sold]])</f>
        <v>18000</v>
      </c>
      <c r="W879">
        <f>SUM(Table1[[#This Row],[Total Sales]]-Table1[[#This Row],[Operating Profit]])</f>
        <v>135000</v>
      </c>
      <c r="X879">
        <f>SUM(Table1[[#This Row],[Total Sales]]-Table1[[#This Row],[Cost]])</f>
        <v>45000</v>
      </c>
      <c r="Y879">
        <f>SUM(Table1[[#This Row],[profit/loss]])/SUM(Table1[profit/loss])</f>
        <v>1.3548702627119334E-4</v>
      </c>
    </row>
    <row r="880" spans="1:25" x14ac:dyDescent="0.3">
      <c r="A880" t="s">
        <v>33</v>
      </c>
      <c r="B880" t="s">
        <v>23</v>
      </c>
      <c r="C880">
        <v>1189833</v>
      </c>
      <c r="D880" s="9">
        <v>44211</v>
      </c>
      <c r="E880" s="8" t="str">
        <f>TEXT(Table1[[#This Row],[Invoice Date]],"dd-mm-yyyy")</f>
        <v>15-01-2021</v>
      </c>
      <c r="F880" s="1" t="str">
        <f t="shared" si="52"/>
        <v>January</v>
      </c>
      <c r="G880" s="1" t="str">
        <f t="shared" si="53"/>
        <v>2021</v>
      </c>
      <c r="H880" s="1" t="str">
        <f t="shared" si="54"/>
        <v>Friday</v>
      </c>
      <c r="I880" s="1" t="str">
        <f t="shared" si="55"/>
        <v>15</v>
      </c>
      <c r="J880" t="s">
        <v>35</v>
      </c>
      <c r="K880" t="s">
        <v>52</v>
      </c>
      <c r="L880" t="s">
        <v>53</v>
      </c>
      <c r="M880" t="s">
        <v>16</v>
      </c>
      <c r="N880">
        <v>45</v>
      </c>
      <c r="O880">
        <v>575</v>
      </c>
      <c r="P880">
        <v>258750</v>
      </c>
      <c r="Q880">
        <v>116438</v>
      </c>
      <c r="R880">
        <v>0.45</v>
      </c>
      <c r="S880" t="s">
        <v>23</v>
      </c>
      <c r="T880" t="str">
        <f>IF(Table1[[#This Row],[Units Sold]]&gt; 700,"High Units","low Units")</f>
        <v>low Units</v>
      </c>
      <c r="U880">
        <f>SUM(Table1[[#This Row],[Operating Profit]])/SUM(Table1[Operating Profit])*100</f>
        <v>3.5057418588811576E-2</v>
      </c>
      <c r="V880">
        <f>SUM(Table1[[#This Row],[Price per Unit]]*Table1[[#This Row],[Units Sold]])</f>
        <v>25875</v>
      </c>
      <c r="W880">
        <f>SUM(Table1[[#This Row],[Total Sales]]-Table1[[#This Row],[Operating Profit]])</f>
        <v>142312</v>
      </c>
      <c r="X880">
        <f>SUM(Table1[[#This Row],[Total Sales]]-Table1[[#This Row],[Cost]])</f>
        <v>116438</v>
      </c>
      <c r="Y880">
        <f>SUM(Table1[[#This Row],[profit/loss]])/SUM(Table1[profit/loss])</f>
        <v>3.5057418588811575E-4</v>
      </c>
    </row>
    <row r="881" spans="1:25" x14ac:dyDescent="0.3">
      <c r="A881" t="s">
        <v>33</v>
      </c>
      <c r="B881" t="s">
        <v>23</v>
      </c>
      <c r="C881">
        <v>1189833</v>
      </c>
      <c r="D881" s="9">
        <v>44212</v>
      </c>
      <c r="E881" s="8" t="str">
        <f>TEXT(Table1[[#This Row],[Invoice Date]],"dd-mm-yyyy")</f>
        <v>16-01-2021</v>
      </c>
      <c r="F881" s="1" t="str">
        <f t="shared" si="52"/>
        <v>January</v>
      </c>
      <c r="G881" s="1" t="str">
        <f t="shared" si="53"/>
        <v>2021</v>
      </c>
      <c r="H881" s="1" t="str">
        <f t="shared" si="54"/>
        <v>Saturday</v>
      </c>
      <c r="I881" s="1" t="str">
        <f t="shared" si="55"/>
        <v>16</v>
      </c>
      <c r="J881" t="s">
        <v>35</v>
      </c>
      <c r="K881" t="s">
        <v>52</v>
      </c>
      <c r="L881" t="s">
        <v>53</v>
      </c>
      <c r="M881" t="s">
        <v>18</v>
      </c>
      <c r="N881">
        <v>45</v>
      </c>
      <c r="O881">
        <v>375</v>
      </c>
      <c r="P881">
        <v>168750</v>
      </c>
      <c r="Q881">
        <v>50625</v>
      </c>
      <c r="R881">
        <v>0.3</v>
      </c>
      <c r="S881" t="s">
        <v>23</v>
      </c>
      <c r="T881" t="str">
        <f>IF(Table1[[#This Row],[Units Sold]]&gt; 700,"High Units","low Units")</f>
        <v>low Units</v>
      </c>
      <c r="U881">
        <f>SUM(Table1[[#This Row],[Operating Profit]])/SUM(Table1[Operating Profit])*100</f>
        <v>1.5242290455509249E-2</v>
      </c>
      <c r="V881">
        <f>SUM(Table1[[#This Row],[Price per Unit]]*Table1[[#This Row],[Units Sold]])</f>
        <v>16875</v>
      </c>
      <c r="W881">
        <f>SUM(Table1[[#This Row],[Total Sales]]-Table1[[#This Row],[Operating Profit]])</f>
        <v>118125</v>
      </c>
      <c r="X881">
        <f>SUM(Table1[[#This Row],[Total Sales]]-Table1[[#This Row],[Cost]])</f>
        <v>50625</v>
      </c>
      <c r="Y881">
        <f>SUM(Table1[[#This Row],[profit/loss]])/SUM(Table1[profit/loss])</f>
        <v>1.5242290455509249E-4</v>
      </c>
    </row>
    <row r="882" spans="1:25" x14ac:dyDescent="0.3">
      <c r="A882" t="s">
        <v>33</v>
      </c>
      <c r="B882" t="s">
        <v>23</v>
      </c>
      <c r="C882">
        <v>1189833</v>
      </c>
      <c r="D882" s="9">
        <v>44213</v>
      </c>
      <c r="E882" s="8" t="str">
        <f>TEXT(Table1[[#This Row],[Invoice Date]],"dd-mm-yyyy")</f>
        <v>17-01-2021</v>
      </c>
      <c r="F882" s="1" t="str">
        <f t="shared" si="52"/>
        <v>January</v>
      </c>
      <c r="G882" s="1" t="str">
        <f t="shared" si="53"/>
        <v>2021</v>
      </c>
      <c r="H882" s="1" t="str">
        <f t="shared" si="54"/>
        <v>Sunday</v>
      </c>
      <c r="I882" s="1" t="str">
        <f t="shared" si="55"/>
        <v>17</v>
      </c>
      <c r="J882" t="s">
        <v>35</v>
      </c>
      <c r="K882" t="s">
        <v>52</v>
      </c>
      <c r="L882" t="s">
        <v>53</v>
      </c>
      <c r="M882" t="s">
        <v>19</v>
      </c>
      <c r="N882">
        <v>45</v>
      </c>
      <c r="O882">
        <v>400</v>
      </c>
      <c r="P882">
        <v>180000</v>
      </c>
      <c r="Q882">
        <v>81000</v>
      </c>
      <c r="R882">
        <v>0.45</v>
      </c>
      <c r="S882" t="s">
        <v>23</v>
      </c>
      <c r="T882" t="str">
        <f>IF(Table1[[#This Row],[Units Sold]]&gt; 700,"High Units","low Units")</f>
        <v>low Units</v>
      </c>
      <c r="U882">
        <f>SUM(Table1[[#This Row],[Operating Profit]])/SUM(Table1[Operating Profit])*100</f>
        <v>2.43876647288148E-2</v>
      </c>
      <c r="V882">
        <f>SUM(Table1[[#This Row],[Price per Unit]]*Table1[[#This Row],[Units Sold]])</f>
        <v>18000</v>
      </c>
      <c r="W882">
        <f>SUM(Table1[[#This Row],[Total Sales]]-Table1[[#This Row],[Operating Profit]])</f>
        <v>99000</v>
      </c>
      <c r="X882">
        <f>SUM(Table1[[#This Row],[Total Sales]]-Table1[[#This Row],[Cost]])</f>
        <v>81000</v>
      </c>
      <c r="Y882">
        <f>SUM(Table1[[#This Row],[profit/loss]])/SUM(Table1[profit/loss])</f>
        <v>2.4387664728814799E-4</v>
      </c>
    </row>
    <row r="883" spans="1:25" x14ac:dyDescent="0.3">
      <c r="A883" t="s">
        <v>33</v>
      </c>
      <c r="B883" t="s">
        <v>23</v>
      </c>
      <c r="C883">
        <v>1189833</v>
      </c>
      <c r="D883" s="9">
        <v>44214</v>
      </c>
      <c r="E883" s="8" t="str">
        <f>TEXT(Table1[[#This Row],[Invoice Date]],"dd-mm-yyyy")</f>
        <v>18-01-2021</v>
      </c>
      <c r="F883" s="1" t="str">
        <f t="shared" si="52"/>
        <v>January</v>
      </c>
      <c r="G883" s="1" t="str">
        <f t="shared" si="53"/>
        <v>2021</v>
      </c>
      <c r="H883" s="1" t="str">
        <f t="shared" si="54"/>
        <v>Monday</v>
      </c>
      <c r="I883" s="1" t="str">
        <f t="shared" si="55"/>
        <v>18</v>
      </c>
      <c r="J883" t="s">
        <v>35</v>
      </c>
      <c r="K883" t="s">
        <v>52</v>
      </c>
      <c r="L883" t="s">
        <v>53</v>
      </c>
      <c r="M883" t="s">
        <v>20</v>
      </c>
      <c r="N883">
        <v>40</v>
      </c>
      <c r="O883">
        <v>300</v>
      </c>
      <c r="P883">
        <v>120000</v>
      </c>
      <c r="Q883">
        <v>48000</v>
      </c>
      <c r="R883">
        <v>0.4</v>
      </c>
      <c r="S883" t="s">
        <v>23</v>
      </c>
      <c r="T883" t="str">
        <f>IF(Table1[[#This Row],[Units Sold]]&gt; 700,"High Units","low Units")</f>
        <v>low Units</v>
      </c>
      <c r="U883">
        <f>SUM(Table1[[#This Row],[Operating Profit]])/SUM(Table1[Operating Profit])*100</f>
        <v>1.4451949468927288E-2</v>
      </c>
      <c r="V883">
        <f>SUM(Table1[[#This Row],[Price per Unit]]*Table1[[#This Row],[Units Sold]])</f>
        <v>12000</v>
      </c>
      <c r="W883">
        <f>SUM(Table1[[#This Row],[Total Sales]]-Table1[[#This Row],[Operating Profit]])</f>
        <v>72000</v>
      </c>
      <c r="X883">
        <f>SUM(Table1[[#This Row],[Total Sales]]-Table1[[#This Row],[Cost]])</f>
        <v>48000</v>
      </c>
      <c r="Y883">
        <f>SUM(Table1[[#This Row],[profit/loss]])/SUM(Table1[profit/loss])</f>
        <v>1.4451949468927288E-4</v>
      </c>
    </row>
    <row r="884" spans="1:25" x14ac:dyDescent="0.3">
      <c r="A884" t="s">
        <v>33</v>
      </c>
      <c r="B884" t="s">
        <v>23</v>
      </c>
      <c r="C884">
        <v>1189833</v>
      </c>
      <c r="D884" s="9">
        <v>44215</v>
      </c>
      <c r="E884" s="8" t="str">
        <f>TEXT(Table1[[#This Row],[Invoice Date]],"dd-mm-yyyy")</f>
        <v>19-01-2021</v>
      </c>
      <c r="F884" s="1" t="str">
        <f t="shared" si="52"/>
        <v>January</v>
      </c>
      <c r="G884" s="1" t="str">
        <f t="shared" si="53"/>
        <v>2021</v>
      </c>
      <c r="H884" s="1" t="str">
        <f t="shared" si="54"/>
        <v>Tuesday</v>
      </c>
      <c r="I884" s="1" t="str">
        <f t="shared" si="55"/>
        <v>19</v>
      </c>
      <c r="J884" t="s">
        <v>35</v>
      </c>
      <c r="K884" t="s">
        <v>52</v>
      </c>
      <c r="L884" t="s">
        <v>53</v>
      </c>
      <c r="M884" t="s">
        <v>21</v>
      </c>
      <c r="N884">
        <v>45</v>
      </c>
      <c r="O884">
        <v>200</v>
      </c>
      <c r="P884">
        <v>90000</v>
      </c>
      <c r="Q884">
        <v>54000</v>
      </c>
      <c r="R884">
        <v>0.6</v>
      </c>
      <c r="S884" t="s">
        <v>23</v>
      </c>
      <c r="T884" t="str">
        <f>IF(Table1[[#This Row],[Units Sold]]&gt; 700,"High Units","low Units")</f>
        <v>low Units</v>
      </c>
      <c r="U884">
        <f>SUM(Table1[[#This Row],[Operating Profit]])/SUM(Table1[Operating Profit])*100</f>
        <v>1.6258443152543198E-2</v>
      </c>
      <c r="V884">
        <f>SUM(Table1[[#This Row],[Price per Unit]]*Table1[[#This Row],[Units Sold]])</f>
        <v>9000</v>
      </c>
      <c r="W884">
        <f>SUM(Table1[[#This Row],[Total Sales]]-Table1[[#This Row],[Operating Profit]])</f>
        <v>36000</v>
      </c>
      <c r="X884">
        <f>SUM(Table1[[#This Row],[Total Sales]]-Table1[[#This Row],[Cost]])</f>
        <v>54000</v>
      </c>
      <c r="Y884">
        <f>SUM(Table1[[#This Row],[profit/loss]])/SUM(Table1[profit/loss])</f>
        <v>1.6258443152543199E-4</v>
      </c>
    </row>
    <row r="885" spans="1:25" x14ac:dyDescent="0.3">
      <c r="A885" t="s">
        <v>33</v>
      </c>
      <c r="B885" t="s">
        <v>23</v>
      </c>
      <c r="C885">
        <v>1189833</v>
      </c>
      <c r="D885" s="9">
        <v>44216</v>
      </c>
      <c r="E885" s="8" t="str">
        <f>TEXT(Table1[[#This Row],[Invoice Date]],"dd-mm-yyyy")</f>
        <v>20-01-2021</v>
      </c>
      <c r="F885" s="1" t="str">
        <f t="shared" si="52"/>
        <v>January</v>
      </c>
      <c r="G885" s="1" t="str">
        <f t="shared" si="53"/>
        <v>2021</v>
      </c>
      <c r="H885" s="1" t="str">
        <f t="shared" si="54"/>
        <v>Wednesday</v>
      </c>
      <c r="I885" s="1" t="str">
        <f t="shared" si="55"/>
        <v>20</v>
      </c>
      <c r="J885" t="s">
        <v>35</v>
      </c>
      <c r="K885" t="s">
        <v>52</v>
      </c>
      <c r="L885" t="s">
        <v>53</v>
      </c>
      <c r="M885" t="s">
        <v>22</v>
      </c>
      <c r="N885">
        <v>60</v>
      </c>
      <c r="O885">
        <v>375</v>
      </c>
      <c r="P885">
        <v>225000</v>
      </c>
      <c r="Q885">
        <v>56250</v>
      </c>
      <c r="R885">
        <v>0.25</v>
      </c>
      <c r="S885" t="s">
        <v>23</v>
      </c>
      <c r="T885" t="str">
        <f>IF(Table1[[#This Row],[Units Sold]]&gt; 700,"High Units","low Units")</f>
        <v>low Units</v>
      </c>
      <c r="U885">
        <f>SUM(Table1[[#This Row],[Operating Profit]])/SUM(Table1[Operating Profit])*100</f>
        <v>1.6935878283899163E-2</v>
      </c>
      <c r="V885">
        <f>SUM(Table1[[#This Row],[Price per Unit]]*Table1[[#This Row],[Units Sold]])</f>
        <v>22500</v>
      </c>
      <c r="W885">
        <f>SUM(Table1[[#This Row],[Total Sales]]-Table1[[#This Row],[Operating Profit]])</f>
        <v>168750</v>
      </c>
      <c r="X885">
        <f>SUM(Table1[[#This Row],[Total Sales]]-Table1[[#This Row],[Cost]])</f>
        <v>56250</v>
      </c>
      <c r="Y885">
        <f>SUM(Table1[[#This Row],[profit/loss]])/SUM(Table1[profit/loss])</f>
        <v>1.6935878283899164E-4</v>
      </c>
    </row>
    <row r="886" spans="1:25" x14ac:dyDescent="0.3">
      <c r="A886" t="s">
        <v>33</v>
      </c>
      <c r="B886" t="s">
        <v>23</v>
      </c>
      <c r="C886">
        <v>1189833</v>
      </c>
      <c r="D886" s="9">
        <v>44217</v>
      </c>
      <c r="E886" s="8" t="str">
        <f>TEXT(Table1[[#This Row],[Invoice Date]],"dd-mm-yyyy")</f>
        <v>21-01-2021</v>
      </c>
      <c r="F886" s="1" t="str">
        <f t="shared" si="52"/>
        <v>January</v>
      </c>
      <c r="G886" s="1" t="str">
        <f t="shared" si="53"/>
        <v>2021</v>
      </c>
      <c r="H886" s="1" t="str">
        <f t="shared" si="54"/>
        <v>Thursday</v>
      </c>
      <c r="I886" s="1" t="str">
        <f t="shared" si="55"/>
        <v>21</v>
      </c>
      <c r="J886" t="s">
        <v>35</v>
      </c>
      <c r="K886" t="s">
        <v>52</v>
      </c>
      <c r="L886" t="s">
        <v>53</v>
      </c>
      <c r="M886" t="s">
        <v>16</v>
      </c>
      <c r="N886">
        <v>40</v>
      </c>
      <c r="O886">
        <v>575</v>
      </c>
      <c r="P886">
        <v>230000</v>
      </c>
      <c r="Q886">
        <v>103500</v>
      </c>
      <c r="R886">
        <v>0.45</v>
      </c>
      <c r="S886" t="s">
        <v>23</v>
      </c>
      <c r="T886" t="str">
        <f>IF(Table1[[#This Row],[Units Sold]]&gt; 700,"High Units","low Units")</f>
        <v>low Units</v>
      </c>
      <c r="U886">
        <f>SUM(Table1[[#This Row],[Operating Profit]])/SUM(Table1[Operating Profit])*100</f>
        <v>3.1162016042374462E-2</v>
      </c>
      <c r="V886">
        <f>SUM(Table1[[#This Row],[Price per Unit]]*Table1[[#This Row],[Units Sold]])</f>
        <v>23000</v>
      </c>
      <c r="W886">
        <f>SUM(Table1[[#This Row],[Total Sales]]-Table1[[#This Row],[Operating Profit]])</f>
        <v>126500</v>
      </c>
      <c r="X886">
        <f>SUM(Table1[[#This Row],[Total Sales]]-Table1[[#This Row],[Cost]])</f>
        <v>103500</v>
      </c>
      <c r="Y886">
        <f>SUM(Table1[[#This Row],[profit/loss]])/SUM(Table1[profit/loss])</f>
        <v>3.1162016042374463E-4</v>
      </c>
    </row>
    <row r="887" spans="1:25" x14ac:dyDescent="0.3">
      <c r="A887" t="s">
        <v>33</v>
      </c>
      <c r="B887" t="s">
        <v>23</v>
      </c>
      <c r="C887">
        <v>1189833</v>
      </c>
      <c r="D887" s="9">
        <v>44218</v>
      </c>
      <c r="E887" s="8" t="str">
        <f>TEXT(Table1[[#This Row],[Invoice Date]],"dd-mm-yyyy")</f>
        <v>22-01-2021</v>
      </c>
      <c r="F887" s="1" t="str">
        <f t="shared" si="52"/>
        <v>January</v>
      </c>
      <c r="G887" s="1" t="str">
        <f t="shared" si="53"/>
        <v>2021</v>
      </c>
      <c r="H887" s="1" t="str">
        <f t="shared" si="54"/>
        <v>Friday</v>
      </c>
      <c r="I887" s="1" t="str">
        <f t="shared" si="55"/>
        <v>22</v>
      </c>
      <c r="J887" t="s">
        <v>35</v>
      </c>
      <c r="K887" t="s">
        <v>52</v>
      </c>
      <c r="L887" t="s">
        <v>53</v>
      </c>
      <c r="M887" t="s">
        <v>18</v>
      </c>
      <c r="N887">
        <v>45</v>
      </c>
      <c r="O887">
        <v>425</v>
      </c>
      <c r="P887">
        <v>191250</v>
      </c>
      <c r="Q887">
        <v>57375</v>
      </c>
      <c r="R887">
        <v>0.3</v>
      </c>
      <c r="S887" t="s">
        <v>23</v>
      </c>
      <c r="T887" t="str">
        <f>IF(Table1[[#This Row],[Units Sold]]&gt; 700,"High Units","low Units")</f>
        <v>low Units</v>
      </c>
      <c r="U887">
        <f>SUM(Table1[[#This Row],[Operating Profit]])/SUM(Table1[Operating Profit])*100</f>
        <v>1.7274595849577148E-2</v>
      </c>
      <c r="V887">
        <f>SUM(Table1[[#This Row],[Price per Unit]]*Table1[[#This Row],[Units Sold]])</f>
        <v>19125</v>
      </c>
      <c r="W887">
        <f>SUM(Table1[[#This Row],[Total Sales]]-Table1[[#This Row],[Operating Profit]])</f>
        <v>133875</v>
      </c>
      <c r="X887">
        <f>SUM(Table1[[#This Row],[Total Sales]]-Table1[[#This Row],[Cost]])</f>
        <v>57375</v>
      </c>
      <c r="Y887">
        <f>SUM(Table1[[#This Row],[profit/loss]])/SUM(Table1[profit/loss])</f>
        <v>1.727459584957715E-4</v>
      </c>
    </row>
    <row r="888" spans="1:25" x14ac:dyDescent="0.3">
      <c r="A888" t="s">
        <v>33</v>
      </c>
      <c r="B888" t="s">
        <v>23</v>
      </c>
      <c r="C888">
        <v>1189833</v>
      </c>
      <c r="D888" s="9">
        <v>44219</v>
      </c>
      <c r="E888" s="8" t="str">
        <f>TEXT(Table1[[#This Row],[Invoice Date]],"dd-mm-yyyy")</f>
        <v>23-01-2021</v>
      </c>
      <c r="F888" s="1" t="str">
        <f t="shared" si="52"/>
        <v>January</v>
      </c>
      <c r="G888" s="1" t="str">
        <f t="shared" si="53"/>
        <v>2021</v>
      </c>
      <c r="H888" s="1" t="str">
        <f t="shared" si="54"/>
        <v>Saturday</v>
      </c>
      <c r="I888" s="1" t="str">
        <f t="shared" si="55"/>
        <v>23</v>
      </c>
      <c r="J888" t="s">
        <v>35</v>
      </c>
      <c r="K888" t="s">
        <v>52</v>
      </c>
      <c r="L888" t="s">
        <v>53</v>
      </c>
      <c r="M888" t="s">
        <v>19</v>
      </c>
      <c r="N888">
        <v>45</v>
      </c>
      <c r="O888">
        <v>425</v>
      </c>
      <c r="P888">
        <v>191250</v>
      </c>
      <c r="Q888">
        <v>86063</v>
      </c>
      <c r="R888">
        <v>0.45</v>
      </c>
      <c r="S888" t="s">
        <v>23</v>
      </c>
      <c r="T888" t="str">
        <f>IF(Table1[[#This Row],[Units Sold]]&gt; 700,"High Units","low Units")</f>
        <v>low Units</v>
      </c>
      <c r="U888">
        <f>SUM(Table1[[#This Row],[Operating Profit]])/SUM(Table1[Operating Profit])*100</f>
        <v>2.5912044315506023E-2</v>
      </c>
      <c r="V888">
        <f>SUM(Table1[[#This Row],[Price per Unit]]*Table1[[#This Row],[Units Sold]])</f>
        <v>19125</v>
      </c>
      <c r="W888">
        <f>SUM(Table1[[#This Row],[Total Sales]]-Table1[[#This Row],[Operating Profit]])</f>
        <v>105187</v>
      </c>
      <c r="X888">
        <f>SUM(Table1[[#This Row],[Total Sales]]-Table1[[#This Row],[Cost]])</f>
        <v>86063</v>
      </c>
      <c r="Y888">
        <f>SUM(Table1[[#This Row],[profit/loss]])/SUM(Table1[profit/loss])</f>
        <v>2.5912044315506023E-4</v>
      </c>
    </row>
    <row r="889" spans="1:25" x14ac:dyDescent="0.3">
      <c r="A889" t="s">
        <v>33</v>
      </c>
      <c r="B889" t="s">
        <v>23</v>
      </c>
      <c r="C889">
        <v>1189833</v>
      </c>
      <c r="D889" s="9">
        <v>44220</v>
      </c>
      <c r="E889" s="8" t="str">
        <f>TEXT(Table1[[#This Row],[Invoice Date]],"dd-mm-yyyy")</f>
        <v>24-01-2021</v>
      </c>
      <c r="F889" s="1" t="str">
        <f t="shared" si="52"/>
        <v>January</v>
      </c>
      <c r="G889" s="1" t="str">
        <f t="shared" si="53"/>
        <v>2021</v>
      </c>
      <c r="H889" s="1" t="str">
        <f t="shared" si="54"/>
        <v>Sunday</v>
      </c>
      <c r="I889" s="1" t="str">
        <f t="shared" si="55"/>
        <v>24</v>
      </c>
      <c r="J889" t="s">
        <v>35</v>
      </c>
      <c r="K889" t="s">
        <v>52</v>
      </c>
      <c r="L889" t="s">
        <v>53</v>
      </c>
      <c r="M889" t="s">
        <v>20</v>
      </c>
      <c r="N889">
        <v>40</v>
      </c>
      <c r="O889">
        <v>325</v>
      </c>
      <c r="P889">
        <v>130000</v>
      </c>
      <c r="Q889">
        <v>52000</v>
      </c>
      <c r="R889">
        <v>0.4</v>
      </c>
      <c r="S889" t="s">
        <v>23</v>
      </c>
      <c r="T889" t="str">
        <f>IF(Table1[[#This Row],[Units Sold]]&gt; 700,"High Units","low Units")</f>
        <v>low Units</v>
      </c>
      <c r="U889">
        <f>SUM(Table1[[#This Row],[Operating Profit]])/SUM(Table1[Operating Profit])*100</f>
        <v>1.5656278591337894E-2</v>
      </c>
      <c r="V889">
        <f>SUM(Table1[[#This Row],[Price per Unit]]*Table1[[#This Row],[Units Sold]])</f>
        <v>13000</v>
      </c>
      <c r="W889">
        <f>SUM(Table1[[#This Row],[Total Sales]]-Table1[[#This Row],[Operating Profit]])</f>
        <v>78000</v>
      </c>
      <c r="X889">
        <f>SUM(Table1[[#This Row],[Total Sales]]-Table1[[#This Row],[Cost]])</f>
        <v>52000</v>
      </c>
      <c r="Y889">
        <f>SUM(Table1[[#This Row],[profit/loss]])/SUM(Table1[profit/loss])</f>
        <v>1.5656278591337895E-4</v>
      </c>
    </row>
    <row r="890" spans="1:25" x14ac:dyDescent="0.3">
      <c r="A890" t="s">
        <v>33</v>
      </c>
      <c r="B890" t="s">
        <v>23</v>
      </c>
      <c r="C890">
        <v>1189833</v>
      </c>
      <c r="D890" s="9">
        <v>44221</v>
      </c>
      <c r="E890" s="8" t="str">
        <f>TEXT(Table1[[#This Row],[Invoice Date]],"dd-mm-yyyy")</f>
        <v>25-01-2021</v>
      </c>
      <c r="F890" s="1" t="str">
        <f t="shared" si="52"/>
        <v>January</v>
      </c>
      <c r="G890" s="1" t="str">
        <f t="shared" si="53"/>
        <v>2021</v>
      </c>
      <c r="H890" s="1" t="str">
        <f t="shared" si="54"/>
        <v>Monday</v>
      </c>
      <c r="I890" s="1" t="str">
        <f t="shared" si="55"/>
        <v>25</v>
      </c>
      <c r="J890" t="s">
        <v>35</v>
      </c>
      <c r="K890" t="s">
        <v>52</v>
      </c>
      <c r="L890" t="s">
        <v>53</v>
      </c>
      <c r="M890" t="s">
        <v>21</v>
      </c>
      <c r="N890">
        <v>45</v>
      </c>
      <c r="O890">
        <v>225</v>
      </c>
      <c r="P890">
        <v>101250</v>
      </c>
      <c r="Q890">
        <v>60750</v>
      </c>
      <c r="R890">
        <v>0.6</v>
      </c>
      <c r="S890" t="s">
        <v>23</v>
      </c>
      <c r="T890" t="str">
        <f>IF(Table1[[#This Row],[Units Sold]]&gt; 700,"High Units","low Units")</f>
        <v>low Units</v>
      </c>
      <c r="U890">
        <f>SUM(Table1[[#This Row],[Operating Profit]])/SUM(Table1[Operating Profit])*100</f>
        <v>1.8290748546611099E-2</v>
      </c>
      <c r="V890">
        <f>SUM(Table1[[#This Row],[Price per Unit]]*Table1[[#This Row],[Units Sold]])</f>
        <v>10125</v>
      </c>
      <c r="W890">
        <f>SUM(Table1[[#This Row],[Total Sales]]-Table1[[#This Row],[Operating Profit]])</f>
        <v>40500</v>
      </c>
      <c r="X890">
        <f>SUM(Table1[[#This Row],[Total Sales]]-Table1[[#This Row],[Cost]])</f>
        <v>60750</v>
      </c>
      <c r="Y890">
        <f>SUM(Table1[[#This Row],[profit/loss]])/SUM(Table1[profit/loss])</f>
        <v>1.82907485466111E-4</v>
      </c>
    </row>
    <row r="891" spans="1:25" x14ac:dyDescent="0.3">
      <c r="A891" t="s">
        <v>33</v>
      </c>
      <c r="B891" t="s">
        <v>23</v>
      </c>
      <c r="C891">
        <v>1189833</v>
      </c>
      <c r="D891" s="9">
        <v>44222</v>
      </c>
      <c r="E891" s="8" t="str">
        <f>TEXT(Table1[[#This Row],[Invoice Date]],"dd-mm-yyyy")</f>
        <v>26-01-2021</v>
      </c>
      <c r="F891" s="1" t="str">
        <f t="shared" si="52"/>
        <v>January</v>
      </c>
      <c r="G891" s="1" t="str">
        <f t="shared" si="53"/>
        <v>2021</v>
      </c>
      <c r="H891" s="1" t="str">
        <f t="shared" si="54"/>
        <v>Tuesday</v>
      </c>
      <c r="I891" s="1" t="str">
        <f t="shared" si="55"/>
        <v>26</v>
      </c>
      <c r="J891" t="s">
        <v>35</v>
      </c>
      <c r="K891" t="s">
        <v>52</v>
      </c>
      <c r="L891" t="s">
        <v>53</v>
      </c>
      <c r="M891" t="s">
        <v>22</v>
      </c>
      <c r="N891">
        <v>60</v>
      </c>
      <c r="O891">
        <v>400</v>
      </c>
      <c r="P891">
        <v>240000</v>
      </c>
      <c r="Q891">
        <v>60000</v>
      </c>
      <c r="R891">
        <v>0.25</v>
      </c>
      <c r="S891" t="s">
        <v>23</v>
      </c>
      <c r="T891" t="str">
        <f>IF(Table1[[#This Row],[Units Sold]]&gt; 700,"High Units","low Units")</f>
        <v>low Units</v>
      </c>
      <c r="U891">
        <f>SUM(Table1[[#This Row],[Operating Profit]])/SUM(Table1[Operating Profit])*100</f>
        <v>1.8064936836159111E-2</v>
      </c>
      <c r="V891">
        <f>SUM(Table1[[#This Row],[Price per Unit]]*Table1[[#This Row],[Units Sold]])</f>
        <v>24000</v>
      </c>
      <c r="W891">
        <f>SUM(Table1[[#This Row],[Total Sales]]-Table1[[#This Row],[Operating Profit]])</f>
        <v>180000</v>
      </c>
      <c r="X891">
        <f>SUM(Table1[[#This Row],[Total Sales]]-Table1[[#This Row],[Cost]])</f>
        <v>60000</v>
      </c>
      <c r="Y891">
        <f>SUM(Table1[[#This Row],[profit/loss]])/SUM(Table1[profit/loss])</f>
        <v>1.8064936836159111E-4</v>
      </c>
    </row>
    <row r="892" spans="1:25" x14ac:dyDescent="0.3">
      <c r="A892" t="s">
        <v>33</v>
      </c>
      <c r="B892" t="s">
        <v>23</v>
      </c>
      <c r="C892">
        <v>1189833</v>
      </c>
      <c r="D892" s="9">
        <v>44223</v>
      </c>
      <c r="E892" s="8" t="str">
        <f>TEXT(Table1[[#This Row],[Invoice Date]],"dd-mm-yyyy")</f>
        <v>27-01-2021</v>
      </c>
      <c r="F892" s="1" t="str">
        <f t="shared" si="52"/>
        <v>January</v>
      </c>
      <c r="G892" s="1" t="str">
        <f t="shared" si="53"/>
        <v>2021</v>
      </c>
      <c r="H892" s="1" t="str">
        <f t="shared" si="54"/>
        <v>Wednesday</v>
      </c>
      <c r="I892" s="1" t="str">
        <f t="shared" si="55"/>
        <v>27</v>
      </c>
      <c r="J892" t="s">
        <v>35</v>
      </c>
      <c r="K892" t="s">
        <v>52</v>
      </c>
      <c r="L892" t="s">
        <v>53</v>
      </c>
      <c r="M892" t="s">
        <v>16</v>
      </c>
      <c r="N892">
        <v>40</v>
      </c>
      <c r="O892">
        <v>675</v>
      </c>
      <c r="P892">
        <v>270000</v>
      </c>
      <c r="Q892">
        <v>121500</v>
      </c>
      <c r="R892">
        <v>0.45</v>
      </c>
      <c r="S892" t="s">
        <v>23</v>
      </c>
      <c r="T892" t="str">
        <f>IF(Table1[[#This Row],[Units Sold]]&gt; 700,"High Units","low Units")</f>
        <v>low Units</v>
      </c>
      <c r="U892">
        <f>SUM(Table1[[#This Row],[Operating Profit]])/SUM(Table1[Operating Profit])*100</f>
        <v>3.6581497093222198E-2</v>
      </c>
      <c r="V892">
        <f>SUM(Table1[[#This Row],[Price per Unit]]*Table1[[#This Row],[Units Sold]])</f>
        <v>27000</v>
      </c>
      <c r="W892">
        <f>SUM(Table1[[#This Row],[Total Sales]]-Table1[[#This Row],[Operating Profit]])</f>
        <v>148500</v>
      </c>
      <c r="X892">
        <f>SUM(Table1[[#This Row],[Total Sales]]-Table1[[#This Row],[Cost]])</f>
        <v>121500</v>
      </c>
      <c r="Y892">
        <f>SUM(Table1[[#This Row],[profit/loss]])/SUM(Table1[profit/loss])</f>
        <v>3.65814970932222E-4</v>
      </c>
    </row>
    <row r="893" spans="1:25" x14ac:dyDescent="0.3">
      <c r="A893" t="s">
        <v>33</v>
      </c>
      <c r="B893" t="s">
        <v>23</v>
      </c>
      <c r="C893">
        <v>1189833</v>
      </c>
      <c r="D893" s="9">
        <v>44224</v>
      </c>
      <c r="E893" s="8" t="str">
        <f>TEXT(Table1[[#This Row],[Invoice Date]],"dd-mm-yyyy")</f>
        <v>28-01-2021</v>
      </c>
      <c r="F893" s="1" t="str">
        <f t="shared" si="52"/>
        <v>January</v>
      </c>
      <c r="G893" s="1" t="str">
        <f t="shared" si="53"/>
        <v>2021</v>
      </c>
      <c r="H893" s="1" t="str">
        <f t="shared" si="54"/>
        <v>Thursday</v>
      </c>
      <c r="I893" s="1" t="str">
        <f t="shared" si="55"/>
        <v>28</v>
      </c>
      <c r="J893" t="s">
        <v>35</v>
      </c>
      <c r="K893" t="s">
        <v>52</v>
      </c>
      <c r="L893" t="s">
        <v>53</v>
      </c>
      <c r="M893" t="s">
        <v>18</v>
      </c>
      <c r="N893">
        <v>45</v>
      </c>
      <c r="O893">
        <v>525</v>
      </c>
      <c r="P893">
        <v>236250</v>
      </c>
      <c r="Q893">
        <v>70875</v>
      </c>
      <c r="R893">
        <v>0.3</v>
      </c>
      <c r="S893" t="s">
        <v>23</v>
      </c>
      <c r="T893" t="str">
        <f>IF(Table1[[#This Row],[Units Sold]]&gt; 700,"High Units","low Units")</f>
        <v>low Units</v>
      </c>
      <c r="U893">
        <f>SUM(Table1[[#This Row],[Operating Profit]])/SUM(Table1[Operating Profit])*100</f>
        <v>2.1339206637712948E-2</v>
      </c>
      <c r="V893">
        <f>SUM(Table1[[#This Row],[Price per Unit]]*Table1[[#This Row],[Units Sold]])</f>
        <v>23625</v>
      </c>
      <c r="W893">
        <f>SUM(Table1[[#This Row],[Total Sales]]-Table1[[#This Row],[Operating Profit]])</f>
        <v>165375</v>
      </c>
      <c r="X893">
        <f>SUM(Table1[[#This Row],[Total Sales]]-Table1[[#This Row],[Cost]])</f>
        <v>70875</v>
      </c>
      <c r="Y893">
        <f>SUM(Table1[[#This Row],[profit/loss]])/SUM(Table1[profit/loss])</f>
        <v>2.1339206637712948E-4</v>
      </c>
    </row>
    <row r="894" spans="1:25" x14ac:dyDescent="0.3">
      <c r="A894" t="s">
        <v>33</v>
      </c>
      <c r="B894" t="s">
        <v>23</v>
      </c>
      <c r="C894">
        <v>1189833</v>
      </c>
      <c r="D894" s="9">
        <v>44225</v>
      </c>
      <c r="E894" s="8" t="str">
        <f>TEXT(Table1[[#This Row],[Invoice Date]],"dd-mm-yyyy")</f>
        <v>29-01-2021</v>
      </c>
      <c r="F894" s="1" t="str">
        <f t="shared" si="52"/>
        <v>January</v>
      </c>
      <c r="G894" s="1" t="str">
        <f t="shared" si="53"/>
        <v>2021</v>
      </c>
      <c r="H894" s="1" t="str">
        <f t="shared" si="54"/>
        <v>Friday</v>
      </c>
      <c r="I894" s="1" t="str">
        <f t="shared" si="55"/>
        <v>29</v>
      </c>
      <c r="J894" t="s">
        <v>35</v>
      </c>
      <c r="K894" t="s">
        <v>52</v>
      </c>
      <c r="L894" t="s">
        <v>53</v>
      </c>
      <c r="M894" t="s">
        <v>19</v>
      </c>
      <c r="N894">
        <v>45</v>
      </c>
      <c r="O894">
        <v>550</v>
      </c>
      <c r="P894">
        <v>247500</v>
      </c>
      <c r="Q894">
        <v>111375</v>
      </c>
      <c r="R894">
        <v>0.45</v>
      </c>
      <c r="S894" t="s">
        <v>23</v>
      </c>
      <c r="T894" t="str">
        <f>IF(Table1[[#This Row],[Units Sold]]&gt; 700,"High Units","low Units")</f>
        <v>low Units</v>
      </c>
      <c r="U894">
        <f>SUM(Table1[[#This Row],[Operating Profit]])/SUM(Table1[Operating Profit])*100</f>
        <v>3.3533039002120346E-2</v>
      </c>
      <c r="V894">
        <f>SUM(Table1[[#This Row],[Price per Unit]]*Table1[[#This Row],[Units Sold]])</f>
        <v>24750</v>
      </c>
      <c r="W894">
        <f>SUM(Table1[[#This Row],[Total Sales]]-Table1[[#This Row],[Operating Profit]])</f>
        <v>136125</v>
      </c>
      <c r="X894">
        <f>SUM(Table1[[#This Row],[Total Sales]]-Table1[[#This Row],[Cost]])</f>
        <v>111375</v>
      </c>
      <c r="Y894">
        <f>SUM(Table1[[#This Row],[profit/loss]])/SUM(Table1[profit/loss])</f>
        <v>3.3533039002120349E-4</v>
      </c>
    </row>
    <row r="895" spans="1:25" x14ac:dyDescent="0.3">
      <c r="A895" t="s">
        <v>33</v>
      </c>
      <c r="B895" t="s">
        <v>23</v>
      </c>
      <c r="C895">
        <v>1189833</v>
      </c>
      <c r="D895" s="9">
        <v>44226</v>
      </c>
      <c r="E895" s="8" t="str">
        <f>TEXT(Table1[[#This Row],[Invoice Date]],"dd-mm-yyyy")</f>
        <v>30-01-2021</v>
      </c>
      <c r="F895" s="1" t="str">
        <f t="shared" si="52"/>
        <v>January</v>
      </c>
      <c r="G895" s="1" t="str">
        <f t="shared" si="53"/>
        <v>2021</v>
      </c>
      <c r="H895" s="1" t="str">
        <f t="shared" si="54"/>
        <v>Saturday</v>
      </c>
      <c r="I895" s="1" t="str">
        <f t="shared" si="55"/>
        <v>30</v>
      </c>
      <c r="J895" t="s">
        <v>35</v>
      </c>
      <c r="K895" t="s">
        <v>52</v>
      </c>
      <c r="L895" t="s">
        <v>53</v>
      </c>
      <c r="M895" t="s">
        <v>20</v>
      </c>
      <c r="N895">
        <v>40</v>
      </c>
      <c r="O895">
        <v>425</v>
      </c>
      <c r="P895">
        <v>170000</v>
      </c>
      <c r="Q895">
        <v>68000</v>
      </c>
      <c r="R895">
        <v>0.4</v>
      </c>
      <c r="S895" t="s">
        <v>23</v>
      </c>
      <c r="T895" t="str">
        <f>IF(Table1[[#This Row],[Units Sold]]&gt; 700,"High Units","low Units")</f>
        <v>low Units</v>
      </c>
      <c r="U895">
        <f>SUM(Table1[[#This Row],[Operating Profit]])/SUM(Table1[Operating Profit])*100</f>
        <v>2.0473595080980327E-2</v>
      </c>
      <c r="V895">
        <f>SUM(Table1[[#This Row],[Price per Unit]]*Table1[[#This Row],[Units Sold]])</f>
        <v>17000</v>
      </c>
      <c r="W895">
        <f>SUM(Table1[[#This Row],[Total Sales]]-Table1[[#This Row],[Operating Profit]])</f>
        <v>102000</v>
      </c>
      <c r="X895">
        <f>SUM(Table1[[#This Row],[Total Sales]]-Table1[[#This Row],[Cost]])</f>
        <v>68000</v>
      </c>
      <c r="Y895">
        <f>SUM(Table1[[#This Row],[profit/loss]])/SUM(Table1[profit/loss])</f>
        <v>2.0473595080980326E-4</v>
      </c>
    </row>
    <row r="896" spans="1:25" x14ac:dyDescent="0.3">
      <c r="A896" t="s">
        <v>33</v>
      </c>
      <c r="B896" t="s">
        <v>23</v>
      </c>
      <c r="C896">
        <v>1189833</v>
      </c>
      <c r="D896" s="9">
        <v>44227</v>
      </c>
      <c r="E896" s="8" t="str">
        <f>TEXT(Table1[[#This Row],[Invoice Date]],"dd-mm-yyyy")</f>
        <v>31-01-2021</v>
      </c>
      <c r="F896" s="1" t="str">
        <f t="shared" si="52"/>
        <v>January</v>
      </c>
      <c r="G896" s="1" t="str">
        <f t="shared" si="53"/>
        <v>2021</v>
      </c>
      <c r="H896" s="1" t="str">
        <f t="shared" si="54"/>
        <v>Sunday</v>
      </c>
      <c r="I896" s="1" t="str">
        <f t="shared" si="55"/>
        <v>31</v>
      </c>
      <c r="J896" t="s">
        <v>35</v>
      </c>
      <c r="K896" t="s">
        <v>52</v>
      </c>
      <c r="L896" t="s">
        <v>53</v>
      </c>
      <c r="M896" t="s">
        <v>21</v>
      </c>
      <c r="N896">
        <v>45</v>
      </c>
      <c r="O896">
        <v>300</v>
      </c>
      <c r="P896">
        <v>135000</v>
      </c>
      <c r="Q896">
        <v>81000</v>
      </c>
      <c r="R896">
        <v>0.6</v>
      </c>
      <c r="S896" t="s">
        <v>23</v>
      </c>
      <c r="T896" t="str">
        <f>IF(Table1[[#This Row],[Units Sold]]&gt; 700,"High Units","low Units")</f>
        <v>low Units</v>
      </c>
      <c r="U896">
        <f>SUM(Table1[[#This Row],[Operating Profit]])/SUM(Table1[Operating Profit])*100</f>
        <v>2.43876647288148E-2</v>
      </c>
      <c r="V896">
        <f>SUM(Table1[[#This Row],[Price per Unit]]*Table1[[#This Row],[Units Sold]])</f>
        <v>13500</v>
      </c>
      <c r="W896">
        <f>SUM(Table1[[#This Row],[Total Sales]]-Table1[[#This Row],[Operating Profit]])</f>
        <v>54000</v>
      </c>
      <c r="X896">
        <f>SUM(Table1[[#This Row],[Total Sales]]-Table1[[#This Row],[Cost]])</f>
        <v>81000</v>
      </c>
      <c r="Y896">
        <f>SUM(Table1[[#This Row],[profit/loss]])/SUM(Table1[profit/loss])</f>
        <v>2.4387664728814799E-4</v>
      </c>
    </row>
    <row r="897" spans="1:25" x14ac:dyDescent="0.3">
      <c r="A897" t="s">
        <v>33</v>
      </c>
      <c r="B897" t="s">
        <v>23</v>
      </c>
      <c r="C897">
        <v>1189833</v>
      </c>
      <c r="D897" s="9">
        <v>44228</v>
      </c>
      <c r="E897" s="8" t="str">
        <f>TEXT(Table1[[#This Row],[Invoice Date]],"dd-mm-yyyy")</f>
        <v>01-02-2021</v>
      </c>
      <c r="F897" s="1" t="str">
        <f t="shared" si="52"/>
        <v>February</v>
      </c>
      <c r="G897" s="1" t="str">
        <f t="shared" si="53"/>
        <v>2021</v>
      </c>
      <c r="H897" s="1" t="str">
        <f t="shared" si="54"/>
        <v>Monday</v>
      </c>
      <c r="I897" s="1" t="str">
        <f t="shared" si="55"/>
        <v>01</v>
      </c>
      <c r="J897" t="s">
        <v>35</v>
      </c>
      <c r="K897" t="s">
        <v>52</v>
      </c>
      <c r="L897" t="s">
        <v>53</v>
      </c>
      <c r="M897" t="s">
        <v>22</v>
      </c>
      <c r="N897">
        <v>60</v>
      </c>
      <c r="O897">
        <v>600</v>
      </c>
      <c r="P897">
        <v>360000</v>
      </c>
      <c r="Q897">
        <v>90000</v>
      </c>
      <c r="R897">
        <v>0.25</v>
      </c>
      <c r="S897" t="s">
        <v>23</v>
      </c>
      <c r="T897" t="str">
        <f>IF(Table1[[#This Row],[Units Sold]]&gt; 700,"High Units","low Units")</f>
        <v>low Units</v>
      </c>
      <c r="U897">
        <f>SUM(Table1[[#This Row],[Operating Profit]])/SUM(Table1[Operating Profit])*100</f>
        <v>2.7097405254238666E-2</v>
      </c>
      <c r="V897">
        <f>SUM(Table1[[#This Row],[Price per Unit]]*Table1[[#This Row],[Units Sold]])</f>
        <v>36000</v>
      </c>
      <c r="W897">
        <f>SUM(Table1[[#This Row],[Total Sales]]-Table1[[#This Row],[Operating Profit]])</f>
        <v>270000</v>
      </c>
      <c r="X897">
        <f>SUM(Table1[[#This Row],[Total Sales]]-Table1[[#This Row],[Cost]])</f>
        <v>90000</v>
      </c>
      <c r="Y897">
        <f>SUM(Table1[[#This Row],[profit/loss]])/SUM(Table1[profit/loss])</f>
        <v>2.7097405254238667E-4</v>
      </c>
    </row>
    <row r="898" spans="1:25" x14ac:dyDescent="0.3">
      <c r="A898" t="s">
        <v>33</v>
      </c>
      <c r="B898" t="s">
        <v>23</v>
      </c>
      <c r="C898">
        <v>1189833</v>
      </c>
      <c r="D898" s="9">
        <v>44229</v>
      </c>
      <c r="E898" s="8" t="str">
        <f>TEXT(Table1[[#This Row],[Invoice Date]],"dd-mm-yyyy")</f>
        <v>02-02-2021</v>
      </c>
      <c r="F898" s="1" t="str">
        <f t="shared" si="52"/>
        <v>February</v>
      </c>
      <c r="G898" s="1" t="str">
        <f t="shared" si="53"/>
        <v>2021</v>
      </c>
      <c r="H898" s="1" t="str">
        <f t="shared" si="54"/>
        <v>Tuesday</v>
      </c>
      <c r="I898" s="1" t="str">
        <f t="shared" si="55"/>
        <v>02</v>
      </c>
      <c r="J898" t="s">
        <v>35</v>
      </c>
      <c r="K898" t="s">
        <v>52</v>
      </c>
      <c r="L898" t="s">
        <v>53</v>
      </c>
      <c r="M898" t="s">
        <v>16</v>
      </c>
      <c r="N898">
        <v>40</v>
      </c>
      <c r="O898">
        <v>750</v>
      </c>
      <c r="P898">
        <v>300000</v>
      </c>
      <c r="Q898">
        <v>135000</v>
      </c>
      <c r="R898">
        <v>0.45</v>
      </c>
      <c r="S898" t="s">
        <v>23</v>
      </c>
      <c r="T898" t="str">
        <f>IF(Table1[[#This Row],[Units Sold]]&gt; 700,"High Units","low Units")</f>
        <v>High Units</v>
      </c>
      <c r="U898">
        <f>SUM(Table1[[#This Row],[Operating Profit]])/SUM(Table1[Operating Profit])*100</f>
        <v>4.0646107881357994E-2</v>
      </c>
      <c r="V898">
        <f>SUM(Table1[[#This Row],[Price per Unit]]*Table1[[#This Row],[Units Sold]])</f>
        <v>30000</v>
      </c>
      <c r="W898">
        <f>SUM(Table1[[#This Row],[Total Sales]]-Table1[[#This Row],[Operating Profit]])</f>
        <v>165000</v>
      </c>
      <c r="X898">
        <f>SUM(Table1[[#This Row],[Total Sales]]-Table1[[#This Row],[Cost]])</f>
        <v>135000</v>
      </c>
      <c r="Y898">
        <f>SUM(Table1[[#This Row],[profit/loss]])/SUM(Table1[profit/loss])</f>
        <v>4.0646107881357995E-4</v>
      </c>
    </row>
    <row r="899" spans="1:25" x14ac:dyDescent="0.3">
      <c r="A899" t="s">
        <v>33</v>
      </c>
      <c r="B899" t="s">
        <v>23</v>
      </c>
      <c r="C899">
        <v>1189833</v>
      </c>
      <c r="D899" s="9">
        <v>44230</v>
      </c>
      <c r="E899" s="8" t="str">
        <f>TEXT(Table1[[#This Row],[Invoice Date]],"dd-mm-yyyy")</f>
        <v>03-02-2021</v>
      </c>
      <c r="F899" s="1" t="str">
        <f t="shared" ref="F899:F962" si="56">TEXT(D899,"mmmm")</f>
        <v>February</v>
      </c>
      <c r="G899" s="1" t="str">
        <f t="shared" ref="G899:G962" si="57">TEXT(D899,"YYYY")</f>
        <v>2021</v>
      </c>
      <c r="H899" s="1" t="str">
        <f t="shared" ref="H899:H962" si="58">TEXT(D899,"dddd")</f>
        <v>Wednesday</v>
      </c>
      <c r="I899" s="1" t="str">
        <f t="shared" ref="I899:I962" si="59">TEXT(D899,"dd")</f>
        <v>03</v>
      </c>
      <c r="J899" t="s">
        <v>35</v>
      </c>
      <c r="K899" t="s">
        <v>52</v>
      </c>
      <c r="L899" t="s">
        <v>53</v>
      </c>
      <c r="M899" t="s">
        <v>18</v>
      </c>
      <c r="N899">
        <v>45</v>
      </c>
      <c r="O899">
        <v>600</v>
      </c>
      <c r="P899">
        <v>270000</v>
      </c>
      <c r="Q899">
        <v>81000</v>
      </c>
      <c r="R899">
        <v>0.3</v>
      </c>
      <c r="S899" t="s">
        <v>23</v>
      </c>
      <c r="T899" t="str">
        <f>IF(Table1[[#This Row],[Units Sold]]&gt; 700,"High Units","low Units")</f>
        <v>low Units</v>
      </c>
      <c r="U899">
        <f>SUM(Table1[[#This Row],[Operating Profit]])/SUM(Table1[Operating Profit])*100</f>
        <v>2.43876647288148E-2</v>
      </c>
      <c r="V899">
        <f>SUM(Table1[[#This Row],[Price per Unit]]*Table1[[#This Row],[Units Sold]])</f>
        <v>27000</v>
      </c>
      <c r="W899">
        <f>SUM(Table1[[#This Row],[Total Sales]]-Table1[[#This Row],[Operating Profit]])</f>
        <v>189000</v>
      </c>
      <c r="X899">
        <f>SUM(Table1[[#This Row],[Total Sales]]-Table1[[#This Row],[Cost]])</f>
        <v>81000</v>
      </c>
      <c r="Y899">
        <f>SUM(Table1[[#This Row],[profit/loss]])/SUM(Table1[profit/loss])</f>
        <v>2.4387664728814799E-4</v>
      </c>
    </row>
    <row r="900" spans="1:25" x14ac:dyDescent="0.3">
      <c r="A900" t="s">
        <v>33</v>
      </c>
      <c r="B900" t="s">
        <v>23</v>
      </c>
      <c r="C900">
        <v>1189833</v>
      </c>
      <c r="D900" s="9">
        <v>44231</v>
      </c>
      <c r="E900" s="8" t="str">
        <f>TEXT(Table1[[#This Row],[Invoice Date]],"dd-mm-yyyy")</f>
        <v>04-02-2021</v>
      </c>
      <c r="F900" s="1" t="str">
        <f t="shared" si="56"/>
        <v>February</v>
      </c>
      <c r="G900" s="1" t="str">
        <f t="shared" si="57"/>
        <v>2021</v>
      </c>
      <c r="H900" s="1" t="str">
        <f t="shared" si="58"/>
        <v>Thursday</v>
      </c>
      <c r="I900" s="1" t="str">
        <f t="shared" si="59"/>
        <v>04</v>
      </c>
      <c r="J900" t="s">
        <v>35</v>
      </c>
      <c r="K900" t="s">
        <v>52</v>
      </c>
      <c r="L900" t="s">
        <v>53</v>
      </c>
      <c r="M900" t="s">
        <v>19</v>
      </c>
      <c r="N900">
        <v>45</v>
      </c>
      <c r="O900">
        <v>550</v>
      </c>
      <c r="P900">
        <v>247500</v>
      </c>
      <c r="Q900">
        <v>111375</v>
      </c>
      <c r="R900">
        <v>0.45</v>
      </c>
      <c r="S900" t="s">
        <v>23</v>
      </c>
      <c r="T900" t="str">
        <f>IF(Table1[[#This Row],[Units Sold]]&gt; 700,"High Units","low Units")</f>
        <v>low Units</v>
      </c>
      <c r="U900">
        <f>SUM(Table1[[#This Row],[Operating Profit]])/SUM(Table1[Operating Profit])*100</f>
        <v>3.3533039002120346E-2</v>
      </c>
      <c r="V900">
        <f>SUM(Table1[[#This Row],[Price per Unit]]*Table1[[#This Row],[Units Sold]])</f>
        <v>24750</v>
      </c>
      <c r="W900">
        <f>SUM(Table1[[#This Row],[Total Sales]]-Table1[[#This Row],[Operating Profit]])</f>
        <v>136125</v>
      </c>
      <c r="X900">
        <f>SUM(Table1[[#This Row],[Total Sales]]-Table1[[#This Row],[Cost]])</f>
        <v>111375</v>
      </c>
      <c r="Y900">
        <f>SUM(Table1[[#This Row],[profit/loss]])/SUM(Table1[profit/loss])</f>
        <v>3.3533039002120349E-4</v>
      </c>
    </row>
    <row r="901" spans="1:25" x14ac:dyDescent="0.3">
      <c r="A901" t="s">
        <v>33</v>
      </c>
      <c r="B901" t="s">
        <v>23</v>
      </c>
      <c r="C901">
        <v>1189833</v>
      </c>
      <c r="D901" s="9">
        <v>44232</v>
      </c>
      <c r="E901" s="8" t="str">
        <f>TEXT(Table1[[#This Row],[Invoice Date]],"dd-mm-yyyy")</f>
        <v>05-02-2021</v>
      </c>
      <c r="F901" s="1" t="str">
        <f t="shared" si="56"/>
        <v>February</v>
      </c>
      <c r="G901" s="1" t="str">
        <f t="shared" si="57"/>
        <v>2021</v>
      </c>
      <c r="H901" s="1" t="str">
        <f t="shared" si="58"/>
        <v>Friday</v>
      </c>
      <c r="I901" s="1" t="str">
        <f t="shared" si="59"/>
        <v>05</v>
      </c>
      <c r="J901" t="s">
        <v>35</v>
      </c>
      <c r="K901" t="s">
        <v>52</v>
      </c>
      <c r="L901" t="s">
        <v>53</v>
      </c>
      <c r="M901" t="s">
        <v>20</v>
      </c>
      <c r="N901">
        <v>40</v>
      </c>
      <c r="O901">
        <v>450</v>
      </c>
      <c r="P901">
        <v>180000</v>
      </c>
      <c r="Q901">
        <v>72000</v>
      </c>
      <c r="R901">
        <v>0.4</v>
      </c>
      <c r="S901" t="s">
        <v>23</v>
      </c>
      <c r="T901" t="str">
        <f>IF(Table1[[#This Row],[Units Sold]]&gt; 700,"High Units","low Units")</f>
        <v>low Units</v>
      </c>
      <c r="U901">
        <f>SUM(Table1[[#This Row],[Operating Profit]])/SUM(Table1[Operating Profit])*100</f>
        <v>2.1677924203390934E-2</v>
      </c>
      <c r="V901">
        <f>SUM(Table1[[#This Row],[Price per Unit]]*Table1[[#This Row],[Units Sold]])</f>
        <v>18000</v>
      </c>
      <c r="W901">
        <f>SUM(Table1[[#This Row],[Total Sales]]-Table1[[#This Row],[Operating Profit]])</f>
        <v>108000</v>
      </c>
      <c r="X901">
        <f>SUM(Table1[[#This Row],[Total Sales]]-Table1[[#This Row],[Cost]])</f>
        <v>72000</v>
      </c>
      <c r="Y901">
        <f>SUM(Table1[[#This Row],[profit/loss]])/SUM(Table1[profit/loss])</f>
        <v>2.1677924203390933E-4</v>
      </c>
    </row>
    <row r="902" spans="1:25" x14ac:dyDescent="0.3">
      <c r="A902" t="s">
        <v>33</v>
      </c>
      <c r="B902" t="s">
        <v>23</v>
      </c>
      <c r="C902">
        <v>1189833</v>
      </c>
      <c r="D902" s="9">
        <v>44233</v>
      </c>
      <c r="E902" s="8" t="str">
        <f>TEXT(Table1[[#This Row],[Invoice Date]],"dd-mm-yyyy")</f>
        <v>06-02-2021</v>
      </c>
      <c r="F902" s="1" t="str">
        <f t="shared" si="56"/>
        <v>February</v>
      </c>
      <c r="G902" s="1" t="str">
        <f t="shared" si="57"/>
        <v>2021</v>
      </c>
      <c r="H902" s="1" t="str">
        <f t="shared" si="58"/>
        <v>Saturday</v>
      </c>
      <c r="I902" s="1" t="str">
        <f t="shared" si="59"/>
        <v>06</v>
      </c>
      <c r="J902" t="s">
        <v>35</v>
      </c>
      <c r="K902" t="s">
        <v>52</v>
      </c>
      <c r="L902" t="s">
        <v>53</v>
      </c>
      <c r="M902" t="s">
        <v>21</v>
      </c>
      <c r="N902">
        <v>45</v>
      </c>
      <c r="O902">
        <v>475</v>
      </c>
      <c r="P902">
        <v>213750</v>
      </c>
      <c r="Q902">
        <v>128250</v>
      </c>
      <c r="R902">
        <v>0.6</v>
      </c>
      <c r="S902" t="s">
        <v>23</v>
      </c>
      <c r="T902" t="str">
        <f>IF(Table1[[#This Row],[Units Sold]]&gt; 700,"High Units","low Units")</f>
        <v>low Units</v>
      </c>
      <c r="U902">
        <f>SUM(Table1[[#This Row],[Operating Profit]])/SUM(Table1[Operating Profit])*100</f>
        <v>3.86138024872901E-2</v>
      </c>
      <c r="V902">
        <f>SUM(Table1[[#This Row],[Price per Unit]]*Table1[[#This Row],[Units Sold]])</f>
        <v>21375</v>
      </c>
      <c r="W902">
        <f>SUM(Table1[[#This Row],[Total Sales]]-Table1[[#This Row],[Operating Profit]])</f>
        <v>85500</v>
      </c>
      <c r="X902">
        <f>SUM(Table1[[#This Row],[Total Sales]]-Table1[[#This Row],[Cost]])</f>
        <v>128250</v>
      </c>
      <c r="Y902">
        <f>SUM(Table1[[#This Row],[profit/loss]])/SUM(Table1[profit/loss])</f>
        <v>3.86138024872901E-4</v>
      </c>
    </row>
    <row r="903" spans="1:25" x14ac:dyDescent="0.3">
      <c r="A903" t="s">
        <v>33</v>
      </c>
      <c r="B903" t="s">
        <v>23</v>
      </c>
      <c r="C903">
        <v>1189833</v>
      </c>
      <c r="D903" s="9">
        <v>44234</v>
      </c>
      <c r="E903" s="8" t="str">
        <f>TEXT(Table1[[#This Row],[Invoice Date]],"dd-mm-yyyy")</f>
        <v>07-02-2021</v>
      </c>
      <c r="F903" s="1" t="str">
        <f t="shared" si="56"/>
        <v>February</v>
      </c>
      <c r="G903" s="1" t="str">
        <f t="shared" si="57"/>
        <v>2021</v>
      </c>
      <c r="H903" s="1" t="str">
        <f t="shared" si="58"/>
        <v>Sunday</v>
      </c>
      <c r="I903" s="1" t="str">
        <f t="shared" si="59"/>
        <v>07</v>
      </c>
      <c r="J903" t="s">
        <v>35</v>
      </c>
      <c r="K903" t="s">
        <v>52</v>
      </c>
      <c r="L903" t="s">
        <v>53</v>
      </c>
      <c r="M903" t="s">
        <v>22</v>
      </c>
      <c r="N903">
        <v>60</v>
      </c>
      <c r="O903">
        <v>475</v>
      </c>
      <c r="P903">
        <v>285000</v>
      </c>
      <c r="Q903">
        <v>71250</v>
      </c>
      <c r="R903">
        <v>0.25</v>
      </c>
      <c r="S903" t="s">
        <v>23</v>
      </c>
      <c r="T903" t="str">
        <f>IF(Table1[[#This Row],[Units Sold]]&gt; 700,"High Units","low Units")</f>
        <v>low Units</v>
      </c>
      <c r="U903">
        <f>SUM(Table1[[#This Row],[Operating Profit]])/SUM(Table1[Operating Profit])*100</f>
        <v>2.1452112492938945E-2</v>
      </c>
      <c r="V903">
        <f>SUM(Table1[[#This Row],[Price per Unit]]*Table1[[#This Row],[Units Sold]])</f>
        <v>28500</v>
      </c>
      <c r="W903">
        <f>SUM(Table1[[#This Row],[Total Sales]]-Table1[[#This Row],[Operating Profit]])</f>
        <v>213750</v>
      </c>
      <c r="X903">
        <f>SUM(Table1[[#This Row],[Total Sales]]-Table1[[#This Row],[Cost]])</f>
        <v>71250</v>
      </c>
      <c r="Y903">
        <f>SUM(Table1[[#This Row],[profit/loss]])/SUM(Table1[profit/loss])</f>
        <v>2.1452112492938944E-4</v>
      </c>
    </row>
    <row r="904" spans="1:25" x14ac:dyDescent="0.3">
      <c r="A904" t="s">
        <v>33</v>
      </c>
      <c r="B904" t="s">
        <v>23</v>
      </c>
      <c r="C904">
        <v>1189833</v>
      </c>
      <c r="D904" s="9">
        <v>44235</v>
      </c>
      <c r="E904" s="8" t="str">
        <f>TEXT(Table1[[#This Row],[Invoice Date]],"dd-mm-yyyy")</f>
        <v>08-02-2021</v>
      </c>
      <c r="F904" s="1" t="str">
        <f t="shared" si="56"/>
        <v>February</v>
      </c>
      <c r="G904" s="1" t="str">
        <f t="shared" si="57"/>
        <v>2021</v>
      </c>
      <c r="H904" s="1" t="str">
        <f t="shared" si="58"/>
        <v>Monday</v>
      </c>
      <c r="I904" s="1" t="str">
        <f t="shared" si="59"/>
        <v>08</v>
      </c>
      <c r="J904" t="s">
        <v>35</v>
      </c>
      <c r="K904" t="s">
        <v>52</v>
      </c>
      <c r="L904" t="s">
        <v>53</v>
      </c>
      <c r="M904" t="s">
        <v>16</v>
      </c>
      <c r="N904">
        <v>45</v>
      </c>
      <c r="O904">
        <v>675</v>
      </c>
      <c r="P904">
        <v>303750</v>
      </c>
      <c r="Q904">
        <v>136688</v>
      </c>
      <c r="R904">
        <v>0.45</v>
      </c>
      <c r="S904" t="s">
        <v>23</v>
      </c>
      <c r="T904" t="str">
        <f>IF(Table1[[#This Row],[Units Sold]]&gt; 700,"High Units","low Units")</f>
        <v>low Units</v>
      </c>
      <c r="U904">
        <f>SUM(Table1[[#This Row],[Operating Profit]])/SUM(Table1[Operating Profit])*100</f>
        <v>4.1154334771015273E-2</v>
      </c>
      <c r="V904">
        <f>SUM(Table1[[#This Row],[Price per Unit]]*Table1[[#This Row],[Units Sold]])</f>
        <v>30375</v>
      </c>
      <c r="W904">
        <f>SUM(Table1[[#This Row],[Total Sales]]-Table1[[#This Row],[Operating Profit]])</f>
        <v>167062</v>
      </c>
      <c r="X904">
        <f>SUM(Table1[[#This Row],[Total Sales]]-Table1[[#This Row],[Cost]])</f>
        <v>136688</v>
      </c>
      <c r="Y904">
        <f>SUM(Table1[[#This Row],[profit/loss]])/SUM(Table1[profit/loss])</f>
        <v>4.1154334771015272E-4</v>
      </c>
    </row>
    <row r="905" spans="1:25" x14ac:dyDescent="0.3">
      <c r="A905" t="s">
        <v>33</v>
      </c>
      <c r="B905" t="s">
        <v>23</v>
      </c>
      <c r="C905">
        <v>1189833</v>
      </c>
      <c r="D905" s="9">
        <v>44236</v>
      </c>
      <c r="E905" s="8" t="str">
        <f>TEXT(Table1[[#This Row],[Invoice Date]],"dd-mm-yyyy")</f>
        <v>09-02-2021</v>
      </c>
      <c r="F905" s="1" t="str">
        <f t="shared" si="56"/>
        <v>February</v>
      </c>
      <c r="G905" s="1" t="str">
        <f t="shared" si="57"/>
        <v>2021</v>
      </c>
      <c r="H905" s="1" t="str">
        <f t="shared" si="58"/>
        <v>Tuesday</v>
      </c>
      <c r="I905" s="1" t="str">
        <f t="shared" si="59"/>
        <v>09</v>
      </c>
      <c r="J905" t="s">
        <v>35</v>
      </c>
      <c r="K905" t="s">
        <v>52</v>
      </c>
      <c r="L905" t="s">
        <v>53</v>
      </c>
      <c r="M905" t="s">
        <v>18</v>
      </c>
      <c r="N905">
        <v>55</v>
      </c>
      <c r="O905">
        <v>625</v>
      </c>
      <c r="P905">
        <v>343750</v>
      </c>
      <c r="Q905">
        <v>103125</v>
      </c>
      <c r="R905">
        <v>0.3</v>
      </c>
      <c r="S905" t="s">
        <v>23</v>
      </c>
      <c r="T905" t="str">
        <f>IF(Table1[[#This Row],[Units Sold]]&gt; 700,"High Units","low Units")</f>
        <v>low Units</v>
      </c>
      <c r="U905">
        <f>SUM(Table1[[#This Row],[Operating Profit]])/SUM(Table1[Operating Profit])*100</f>
        <v>3.1049110187148468E-2</v>
      </c>
      <c r="V905">
        <f>SUM(Table1[[#This Row],[Price per Unit]]*Table1[[#This Row],[Units Sold]])</f>
        <v>34375</v>
      </c>
      <c r="W905">
        <f>SUM(Table1[[#This Row],[Total Sales]]-Table1[[#This Row],[Operating Profit]])</f>
        <v>240625</v>
      </c>
      <c r="X905">
        <f>SUM(Table1[[#This Row],[Total Sales]]-Table1[[#This Row],[Cost]])</f>
        <v>103125</v>
      </c>
      <c r="Y905">
        <f>SUM(Table1[[#This Row],[profit/loss]])/SUM(Table1[profit/loss])</f>
        <v>3.104911018714847E-4</v>
      </c>
    </row>
    <row r="906" spans="1:25" x14ac:dyDescent="0.3">
      <c r="A906" t="s">
        <v>33</v>
      </c>
      <c r="B906" t="s">
        <v>23</v>
      </c>
      <c r="C906">
        <v>1189833</v>
      </c>
      <c r="D906" s="9">
        <v>44237</v>
      </c>
      <c r="E906" s="8" t="str">
        <f>TEXT(Table1[[#This Row],[Invoice Date]],"dd-mm-yyyy")</f>
        <v>10-02-2021</v>
      </c>
      <c r="F906" s="1" t="str">
        <f t="shared" si="56"/>
        <v>February</v>
      </c>
      <c r="G906" s="1" t="str">
        <f t="shared" si="57"/>
        <v>2021</v>
      </c>
      <c r="H906" s="1" t="str">
        <f t="shared" si="58"/>
        <v>Wednesday</v>
      </c>
      <c r="I906" s="1" t="str">
        <f t="shared" si="59"/>
        <v>10</v>
      </c>
      <c r="J906" t="s">
        <v>35</v>
      </c>
      <c r="K906" t="s">
        <v>52</v>
      </c>
      <c r="L906" t="s">
        <v>53</v>
      </c>
      <c r="M906" t="s">
        <v>19</v>
      </c>
      <c r="N906">
        <v>50</v>
      </c>
      <c r="O906">
        <v>500</v>
      </c>
      <c r="P906">
        <v>250000</v>
      </c>
      <c r="Q906">
        <v>112500</v>
      </c>
      <c r="R906">
        <v>0.45</v>
      </c>
      <c r="S906" t="s">
        <v>23</v>
      </c>
      <c r="T906" t="str">
        <f>IF(Table1[[#This Row],[Units Sold]]&gt; 700,"High Units","low Units")</f>
        <v>low Units</v>
      </c>
      <c r="U906">
        <f>SUM(Table1[[#This Row],[Operating Profit]])/SUM(Table1[Operating Profit])*100</f>
        <v>3.3871756567798325E-2</v>
      </c>
      <c r="V906">
        <f>SUM(Table1[[#This Row],[Price per Unit]]*Table1[[#This Row],[Units Sold]])</f>
        <v>25000</v>
      </c>
      <c r="W906">
        <f>SUM(Table1[[#This Row],[Total Sales]]-Table1[[#This Row],[Operating Profit]])</f>
        <v>137500</v>
      </c>
      <c r="X906">
        <f>SUM(Table1[[#This Row],[Total Sales]]-Table1[[#This Row],[Cost]])</f>
        <v>112500</v>
      </c>
      <c r="Y906">
        <f>SUM(Table1[[#This Row],[profit/loss]])/SUM(Table1[profit/loss])</f>
        <v>3.3871756567798329E-4</v>
      </c>
    </row>
    <row r="907" spans="1:25" x14ac:dyDescent="0.3">
      <c r="A907" t="s">
        <v>33</v>
      </c>
      <c r="B907" t="s">
        <v>23</v>
      </c>
      <c r="C907">
        <v>1189833</v>
      </c>
      <c r="D907" s="9">
        <v>44238</v>
      </c>
      <c r="E907" s="8" t="str">
        <f>TEXT(Table1[[#This Row],[Invoice Date]],"dd-mm-yyyy")</f>
        <v>11-02-2021</v>
      </c>
      <c r="F907" s="1" t="str">
        <f t="shared" si="56"/>
        <v>February</v>
      </c>
      <c r="G907" s="1" t="str">
        <f t="shared" si="57"/>
        <v>2021</v>
      </c>
      <c r="H907" s="1" t="str">
        <f t="shared" si="58"/>
        <v>Thursday</v>
      </c>
      <c r="I907" s="1" t="str">
        <f t="shared" si="59"/>
        <v>11</v>
      </c>
      <c r="J907" t="s">
        <v>35</v>
      </c>
      <c r="K907" t="s">
        <v>52</v>
      </c>
      <c r="L907" t="s">
        <v>53</v>
      </c>
      <c r="M907" t="s">
        <v>20</v>
      </c>
      <c r="N907">
        <v>45</v>
      </c>
      <c r="O907">
        <v>425</v>
      </c>
      <c r="P907">
        <v>191250</v>
      </c>
      <c r="Q907">
        <v>76500</v>
      </c>
      <c r="R907">
        <v>0.4</v>
      </c>
      <c r="S907" t="s">
        <v>23</v>
      </c>
      <c r="T907" t="str">
        <f>IF(Table1[[#This Row],[Units Sold]]&gt; 700,"High Units","low Units")</f>
        <v>low Units</v>
      </c>
      <c r="U907">
        <f>SUM(Table1[[#This Row],[Operating Profit]])/SUM(Table1[Operating Profit])*100</f>
        <v>2.3032794466102867E-2</v>
      </c>
      <c r="V907">
        <f>SUM(Table1[[#This Row],[Price per Unit]]*Table1[[#This Row],[Units Sold]])</f>
        <v>19125</v>
      </c>
      <c r="W907">
        <f>SUM(Table1[[#This Row],[Total Sales]]-Table1[[#This Row],[Operating Profit]])</f>
        <v>114750</v>
      </c>
      <c r="X907">
        <f>SUM(Table1[[#This Row],[Total Sales]]-Table1[[#This Row],[Cost]])</f>
        <v>76500</v>
      </c>
      <c r="Y907">
        <f>SUM(Table1[[#This Row],[profit/loss]])/SUM(Table1[profit/loss])</f>
        <v>2.3032794466102866E-4</v>
      </c>
    </row>
    <row r="908" spans="1:25" x14ac:dyDescent="0.3">
      <c r="A908" t="s">
        <v>33</v>
      </c>
      <c r="B908" t="s">
        <v>23</v>
      </c>
      <c r="C908">
        <v>1189833</v>
      </c>
      <c r="D908" s="9">
        <v>44239</v>
      </c>
      <c r="E908" s="8" t="str">
        <f>TEXT(Table1[[#This Row],[Invoice Date]],"dd-mm-yyyy")</f>
        <v>12-02-2021</v>
      </c>
      <c r="F908" s="1" t="str">
        <f t="shared" si="56"/>
        <v>February</v>
      </c>
      <c r="G908" s="1" t="str">
        <f t="shared" si="57"/>
        <v>2021</v>
      </c>
      <c r="H908" s="1" t="str">
        <f t="shared" si="58"/>
        <v>Friday</v>
      </c>
      <c r="I908" s="1" t="str">
        <f t="shared" si="59"/>
        <v>12</v>
      </c>
      <c r="J908" t="s">
        <v>35</v>
      </c>
      <c r="K908" t="s">
        <v>52</v>
      </c>
      <c r="L908" t="s">
        <v>53</v>
      </c>
      <c r="M908" t="s">
        <v>21</v>
      </c>
      <c r="N908">
        <v>55</v>
      </c>
      <c r="O908">
        <v>425</v>
      </c>
      <c r="P908">
        <v>233750</v>
      </c>
      <c r="Q908">
        <v>140250</v>
      </c>
      <c r="R908">
        <v>0.6</v>
      </c>
      <c r="S908" t="s">
        <v>23</v>
      </c>
      <c r="T908" t="str">
        <f>IF(Table1[[#This Row],[Units Sold]]&gt; 700,"High Units","low Units")</f>
        <v>low Units</v>
      </c>
      <c r="U908">
        <f>SUM(Table1[[#This Row],[Operating Profit]])/SUM(Table1[Operating Profit])*100</f>
        <v>4.2226789854521919E-2</v>
      </c>
      <c r="V908">
        <f>SUM(Table1[[#This Row],[Price per Unit]]*Table1[[#This Row],[Units Sold]])</f>
        <v>23375</v>
      </c>
      <c r="W908">
        <f>SUM(Table1[[#This Row],[Total Sales]]-Table1[[#This Row],[Operating Profit]])</f>
        <v>93500</v>
      </c>
      <c r="X908">
        <f>SUM(Table1[[#This Row],[Total Sales]]-Table1[[#This Row],[Cost]])</f>
        <v>140250</v>
      </c>
      <c r="Y908">
        <f>SUM(Table1[[#This Row],[profit/loss]])/SUM(Table1[profit/loss])</f>
        <v>4.2226789854521917E-4</v>
      </c>
    </row>
    <row r="909" spans="1:25" x14ac:dyDescent="0.3">
      <c r="A909" t="s">
        <v>33</v>
      </c>
      <c r="B909" t="s">
        <v>23</v>
      </c>
      <c r="C909">
        <v>1189833</v>
      </c>
      <c r="D909" s="9">
        <v>44240</v>
      </c>
      <c r="E909" s="8" t="str">
        <f>TEXT(Table1[[#This Row],[Invoice Date]],"dd-mm-yyyy")</f>
        <v>13-02-2021</v>
      </c>
      <c r="F909" s="1" t="str">
        <f t="shared" si="56"/>
        <v>February</v>
      </c>
      <c r="G909" s="1" t="str">
        <f t="shared" si="57"/>
        <v>2021</v>
      </c>
      <c r="H909" s="1" t="str">
        <f t="shared" si="58"/>
        <v>Saturday</v>
      </c>
      <c r="I909" s="1" t="str">
        <f t="shared" si="59"/>
        <v>13</v>
      </c>
      <c r="J909" t="s">
        <v>35</v>
      </c>
      <c r="K909" t="s">
        <v>52</v>
      </c>
      <c r="L909" t="s">
        <v>53</v>
      </c>
      <c r="M909" t="s">
        <v>22</v>
      </c>
      <c r="N909">
        <v>60</v>
      </c>
      <c r="O909">
        <v>400</v>
      </c>
      <c r="P909">
        <v>240000</v>
      </c>
      <c r="Q909">
        <v>60000</v>
      </c>
      <c r="R909">
        <v>0.25</v>
      </c>
      <c r="S909" t="s">
        <v>23</v>
      </c>
      <c r="T909" t="str">
        <f>IF(Table1[[#This Row],[Units Sold]]&gt; 700,"High Units","low Units")</f>
        <v>low Units</v>
      </c>
      <c r="U909">
        <f>SUM(Table1[[#This Row],[Operating Profit]])/SUM(Table1[Operating Profit])*100</f>
        <v>1.8064936836159111E-2</v>
      </c>
      <c r="V909">
        <f>SUM(Table1[[#This Row],[Price per Unit]]*Table1[[#This Row],[Units Sold]])</f>
        <v>24000</v>
      </c>
      <c r="W909">
        <f>SUM(Table1[[#This Row],[Total Sales]]-Table1[[#This Row],[Operating Profit]])</f>
        <v>180000</v>
      </c>
      <c r="X909">
        <f>SUM(Table1[[#This Row],[Total Sales]]-Table1[[#This Row],[Cost]])</f>
        <v>60000</v>
      </c>
      <c r="Y909">
        <f>SUM(Table1[[#This Row],[profit/loss]])/SUM(Table1[profit/loss])</f>
        <v>1.8064936836159111E-4</v>
      </c>
    </row>
    <row r="910" spans="1:25" x14ac:dyDescent="0.3">
      <c r="A910" t="s">
        <v>33</v>
      </c>
      <c r="B910" t="s">
        <v>23</v>
      </c>
      <c r="C910">
        <v>1189833</v>
      </c>
      <c r="D910" s="9">
        <v>44241</v>
      </c>
      <c r="E910" s="8" t="str">
        <f>TEXT(Table1[[#This Row],[Invoice Date]],"dd-mm-yyyy")</f>
        <v>14-02-2021</v>
      </c>
      <c r="F910" s="1" t="str">
        <f t="shared" si="56"/>
        <v>February</v>
      </c>
      <c r="G910" s="1" t="str">
        <f t="shared" si="57"/>
        <v>2021</v>
      </c>
      <c r="H910" s="1" t="str">
        <f t="shared" si="58"/>
        <v>Sunday</v>
      </c>
      <c r="I910" s="1" t="str">
        <f t="shared" si="59"/>
        <v>14</v>
      </c>
      <c r="J910" t="s">
        <v>35</v>
      </c>
      <c r="K910" t="s">
        <v>52</v>
      </c>
      <c r="L910" t="s">
        <v>53</v>
      </c>
      <c r="M910" t="s">
        <v>16</v>
      </c>
      <c r="N910">
        <v>45</v>
      </c>
      <c r="O910">
        <v>600</v>
      </c>
      <c r="P910">
        <v>270000</v>
      </c>
      <c r="Q910">
        <v>121500</v>
      </c>
      <c r="R910">
        <v>0.45</v>
      </c>
      <c r="S910" t="s">
        <v>23</v>
      </c>
      <c r="T910" t="str">
        <f>IF(Table1[[#This Row],[Units Sold]]&gt; 700,"High Units","low Units")</f>
        <v>low Units</v>
      </c>
      <c r="U910">
        <f>SUM(Table1[[#This Row],[Operating Profit]])/SUM(Table1[Operating Profit])*100</f>
        <v>3.6581497093222198E-2</v>
      </c>
      <c r="V910">
        <f>SUM(Table1[[#This Row],[Price per Unit]]*Table1[[#This Row],[Units Sold]])</f>
        <v>27000</v>
      </c>
      <c r="W910">
        <f>SUM(Table1[[#This Row],[Total Sales]]-Table1[[#This Row],[Operating Profit]])</f>
        <v>148500</v>
      </c>
      <c r="X910">
        <f>SUM(Table1[[#This Row],[Total Sales]]-Table1[[#This Row],[Cost]])</f>
        <v>121500</v>
      </c>
      <c r="Y910">
        <f>SUM(Table1[[#This Row],[profit/loss]])/SUM(Table1[profit/loss])</f>
        <v>3.65814970932222E-4</v>
      </c>
    </row>
    <row r="911" spans="1:25" x14ac:dyDescent="0.3">
      <c r="A911" t="s">
        <v>33</v>
      </c>
      <c r="B911" t="s">
        <v>23</v>
      </c>
      <c r="C911">
        <v>1189833</v>
      </c>
      <c r="D911" s="9">
        <v>44242</v>
      </c>
      <c r="E911" s="8" t="str">
        <f>TEXT(Table1[[#This Row],[Invoice Date]],"dd-mm-yyyy")</f>
        <v>15-02-2021</v>
      </c>
      <c r="F911" s="1" t="str">
        <f t="shared" si="56"/>
        <v>February</v>
      </c>
      <c r="G911" s="1" t="str">
        <f t="shared" si="57"/>
        <v>2021</v>
      </c>
      <c r="H911" s="1" t="str">
        <f t="shared" si="58"/>
        <v>Monday</v>
      </c>
      <c r="I911" s="1" t="str">
        <f t="shared" si="59"/>
        <v>15</v>
      </c>
      <c r="J911" t="s">
        <v>35</v>
      </c>
      <c r="K911" t="s">
        <v>52</v>
      </c>
      <c r="L911" t="s">
        <v>53</v>
      </c>
      <c r="M911" t="s">
        <v>18</v>
      </c>
      <c r="N911">
        <v>50</v>
      </c>
      <c r="O911">
        <v>600</v>
      </c>
      <c r="P911">
        <v>300000</v>
      </c>
      <c r="Q911">
        <v>90000</v>
      </c>
      <c r="R911">
        <v>0.3</v>
      </c>
      <c r="S911" t="s">
        <v>23</v>
      </c>
      <c r="T911" t="str">
        <f>IF(Table1[[#This Row],[Units Sold]]&gt; 700,"High Units","low Units")</f>
        <v>low Units</v>
      </c>
      <c r="U911">
        <f>SUM(Table1[[#This Row],[Operating Profit]])/SUM(Table1[Operating Profit])*100</f>
        <v>2.7097405254238666E-2</v>
      </c>
      <c r="V911">
        <f>SUM(Table1[[#This Row],[Price per Unit]]*Table1[[#This Row],[Units Sold]])</f>
        <v>30000</v>
      </c>
      <c r="W911">
        <f>SUM(Table1[[#This Row],[Total Sales]]-Table1[[#This Row],[Operating Profit]])</f>
        <v>210000</v>
      </c>
      <c r="X911">
        <f>SUM(Table1[[#This Row],[Total Sales]]-Table1[[#This Row],[Cost]])</f>
        <v>90000</v>
      </c>
      <c r="Y911">
        <f>SUM(Table1[[#This Row],[profit/loss]])/SUM(Table1[profit/loss])</f>
        <v>2.7097405254238667E-4</v>
      </c>
    </row>
    <row r="912" spans="1:25" x14ac:dyDescent="0.3">
      <c r="A912" t="s">
        <v>33</v>
      </c>
      <c r="B912" t="s">
        <v>23</v>
      </c>
      <c r="C912">
        <v>1189833</v>
      </c>
      <c r="D912" s="9">
        <v>44243</v>
      </c>
      <c r="E912" s="8" t="str">
        <f>TEXT(Table1[[#This Row],[Invoice Date]],"dd-mm-yyyy")</f>
        <v>16-02-2021</v>
      </c>
      <c r="F912" s="1" t="str">
        <f t="shared" si="56"/>
        <v>February</v>
      </c>
      <c r="G912" s="1" t="str">
        <f t="shared" si="57"/>
        <v>2021</v>
      </c>
      <c r="H912" s="1" t="str">
        <f t="shared" si="58"/>
        <v>Tuesday</v>
      </c>
      <c r="I912" s="1" t="str">
        <f t="shared" si="59"/>
        <v>16</v>
      </c>
      <c r="J912" t="s">
        <v>35</v>
      </c>
      <c r="K912" t="s">
        <v>52</v>
      </c>
      <c r="L912" t="s">
        <v>53</v>
      </c>
      <c r="M912" t="s">
        <v>19</v>
      </c>
      <c r="N912">
        <v>45</v>
      </c>
      <c r="O912">
        <v>450</v>
      </c>
      <c r="P912">
        <v>202500</v>
      </c>
      <c r="Q912">
        <v>91125</v>
      </c>
      <c r="R912">
        <v>0.45</v>
      </c>
      <c r="S912" t="s">
        <v>23</v>
      </c>
      <c r="T912" t="str">
        <f>IF(Table1[[#This Row],[Units Sold]]&gt; 700,"High Units","low Units")</f>
        <v>low Units</v>
      </c>
      <c r="U912">
        <f>SUM(Table1[[#This Row],[Operating Profit]])/SUM(Table1[Operating Profit])*100</f>
        <v>2.7436122819916649E-2</v>
      </c>
      <c r="V912">
        <f>SUM(Table1[[#This Row],[Price per Unit]]*Table1[[#This Row],[Units Sold]])</f>
        <v>20250</v>
      </c>
      <c r="W912">
        <f>SUM(Table1[[#This Row],[Total Sales]]-Table1[[#This Row],[Operating Profit]])</f>
        <v>111375</v>
      </c>
      <c r="X912">
        <f>SUM(Table1[[#This Row],[Total Sales]]-Table1[[#This Row],[Cost]])</f>
        <v>91125</v>
      </c>
      <c r="Y912">
        <f>SUM(Table1[[#This Row],[profit/loss]])/SUM(Table1[profit/loss])</f>
        <v>2.7436122819916647E-4</v>
      </c>
    </row>
    <row r="913" spans="1:25" x14ac:dyDescent="0.3">
      <c r="A913" t="s">
        <v>33</v>
      </c>
      <c r="B913" t="s">
        <v>23</v>
      </c>
      <c r="C913">
        <v>1189833</v>
      </c>
      <c r="D913" s="9">
        <v>44244</v>
      </c>
      <c r="E913" s="8" t="str">
        <f>TEXT(Table1[[#This Row],[Invoice Date]],"dd-mm-yyyy")</f>
        <v>17-02-2021</v>
      </c>
      <c r="F913" s="1" t="str">
        <f t="shared" si="56"/>
        <v>February</v>
      </c>
      <c r="G913" s="1" t="str">
        <f t="shared" si="57"/>
        <v>2021</v>
      </c>
      <c r="H913" s="1" t="str">
        <f t="shared" si="58"/>
        <v>Wednesday</v>
      </c>
      <c r="I913" s="1" t="str">
        <f t="shared" si="59"/>
        <v>17</v>
      </c>
      <c r="J913" t="s">
        <v>35</v>
      </c>
      <c r="K913" t="s">
        <v>52</v>
      </c>
      <c r="L913" t="s">
        <v>53</v>
      </c>
      <c r="M913" t="s">
        <v>20</v>
      </c>
      <c r="N913">
        <v>45</v>
      </c>
      <c r="O913">
        <v>400</v>
      </c>
      <c r="P913">
        <v>180000</v>
      </c>
      <c r="Q913">
        <v>72000</v>
      </c>
      <c r="R913">
        <v>0.4</v>
      </c>
      <c r="S913" t="s">
        <v>23</v>
      </c>
      <c r="T913" t="str">
        <f>IF(Table1[[#This Row],[Units Sold]]&gt; 700,"High Units","low Units")</f>
        <v>low Units</v>
      </c>
      <c r="U913">
        <f>SUM(Table1[[#This Row],[Operating Profit]])/SUM(Table1[Operating Profit])*100</f>
        <v>2.1677924203390934E-2</v>
      </c>
      <c r="V913">
        <f>SUM(Table1[[#This Row],[Price per Unit]]*Table1[[#This Row],[Units Sold]])</f>
        <v>18000</v>
      </c>
      <c r="W913">
        <f>SUM(Table1[[#This Row],[Total Sales]]-Table1[[#This Row],[Operating Profit]])</f>
        <v>108000</v>
      </c>
      <c r="X913">
        <f>SUM(Table1[[#This Row],[Total Sales]]-Table1[[#This Row],[Cost]])</f>
        <v>72000</v>
      </c>
      <c r="Y913">
        <f>SUM(Table1[[#This Row],[profit/loss]])/SUM(Table1[profit/loss])</f>
        <v>2.1677924203390933E-4</v>
      </c>
    </row>
    <row r="914" spans="1:25" x14ac:dyDescent="0.3">
      <c r="A914" t="s">
        <v>33</v>
      </c>
      <c r="B914" t="s">
        <v>23</v>
      </c>
      <c r="C914">
        <v>1189833</v>
      </c>
      <c r="D914" s="9">
        <v>44245</v>
      </c>
      <c r="E914" s="8" t="str">
        <f>TEXT(Table1[[#This Row],[Invoice Date]],"dd-mm-yyyy")</f>
        <v>18-02-2021</v>
      </c>
      <c r="F914" s="1" t="str">
        <f t="shared" si="56"/>
        <v>February</v>
      </c>
      <c r="G914" s="1" t="str">
        <f t="shared" si="57"/>
        <v>2021</v>
      </c>
      <c r="H914" s="1" t="str">
        <f t="shared" si="58"/>
        <v>Thursday</v>
      </c>
      <c r="I914" s="1" t="str">
        <f t="shared" si="59"/>
        <v>18</v>
      </c>
      <c r="J914" t="s">
        <v>35</v>
      </c>
      <c r="K914" t="s">
        <v>52</v>
      </c>
      <c r="L914" t="s">
        <v>53</v>
      </c>
      <c r="M914" t="s">
        <v>21</v>
      </c>
      <c r="N914">
        <v>55</v>
      </c>
      <c r="O914">
        <v>400</v>
      </c>
      <c r="P914">
        <v>220000</v>
      </c>
      <c r="Q914">
        <v>132000</v>
      </c>
      <c r="R914">
        <v>0.6</v>
      </c>
      <c r="S914" t="s">
        <v>23</v>
      </c>
      <c r="T914" t="str">
        <f>IF(Table1[[#This Row],[Units Sold]]&gt; 700,"High Units","low Units")</f>
        <v>low Units</v>
      </c>
      <c r="U914">
        <f>SUM(Table1[[#This Row],[Operating Profit]])/SUM(Table1[Operating Profit])*100</f>
        <v>3.9742861039550041E-2</v>
      </c>
      <c r="V914">
        <f>SUM(Table1[[#This Row],[Price per Unit]]*Table1[[#This Row],[Units Sold]])</f>
        <v>22000</v>
      </c>
      <c r="W914">
        <f>SUM(Table1[[#This Row],[Total Sales]]-Table1[[#This Row],[Operating Profit]])</f>
        <v>88000</v>
      </c>
      <c r="X914">
        <f>SUM(Table1[[#This Row],[Total Sales]]-Table1[[#This Row],[Cost]])</f>
        <v>132000</v>
      </c>
      <c r="Y914">
        <f>SUM(Table1[[#This Row],[profit/loss]])/SUM(Table1[profit/loss])</f>
        <v>3.9742861039550044E-4</v>
      </c>
    </row>
    <row r="915" spans="1:25" x14ac:dyDescent="0.3">
      <c r="A915" t="s">
        <v>33</v>
      </c>
      <c r="B915" t="s">
        <v>23</v>
      </c>
      <c r="C915">
        <v>1189833</v>
      </c>
      <c r="D915" s="9">
        <v>44246</v>
      </c>
      <c r="E915" s="8" t="str">
        <f>TEXT(Table1[[#This Row],[Invoice Date]],"dd-mm-yyyy")</f>
        <v>19-02-2021</v>
      </c>
      <c r="F915" s="1" t="str">
        <f t="shared" si="56"/>
        <v>February</v>
      </c>
      <c r="G915" s="1" t="str">
        <f t="shared" si="57"/>
        <v>2021</v>
      </c>
      <c r="H915" s="1" t="str">
        <f t="shared" si="58"/>
        <v>Friday</v>
      </c>
      <c r="I915" s="1" t="str">
        <f t="shared" si="59"/>
        <v>19</v>
      </c>
      <c r="J915" t="s">
        <v>35</v>
      </c>
      <c r="K915" t="s">
        <v>52</v>
      </c>
      <c r="L915" t="s">
        <v>53</v>
      </c>
      <c r="M915" t="s">
        <v>22</v>
      </c>
      <c r="N915">
        <v>60</v>
      </c>
      <c r="O915">
        <v>450</v>
      </c>
      <c r="P915">
        <v>270000</v>
      </c>
      <c r="Q915">
        <v>67500</v>
      </c>
      <c r="R915">
        <v>0.25</v>
      </c>
      <c r="S915" t="s">
        <v>23</v>
      </c>
      <c r="T915" t="str">
        <f>IF(Table1[[#This Row],[Units Sold]]&gt; 700,"High Units","low Units")</f>
        <v>low Units</v>
      </c>
      <c r="U915">
        <f>SUM(Table1[[#This Row],[Operating Profit]])/SUM(Table1[Operating Profit])*100</f>
        <v>2.0323053940678997E-2</v>
      </c>
      <c r="V915">
        <f>SUM(Table1[[#This Row],[Price per Unit]]*Table1[[#This Row],[Units Sold]])</f>
        <v>27000</v>
      </c>
      <c r="W915">
        <f>SUM(Table1[[#This Row],[Total Sales]]-Table1[[#This Row],[Operating Profit]])</f>
        <v>202500</v>
      </c>
      <c r="X915">
        <f>SUM(Table1[[#This Row],[Total Sales]]-Table1[[#This Row],[Cost]])</f>
        <v>67500</v>
      </c>
      <c r="Y915">
        <f>SUM(Table1[[#This Row],[profit/loss]])/SUM(Table1[profit/loss])</f>
        <v>2.0323053940678998E-4</v>
      </c>
    </row>
    <row r="916" spans="1:25" x14ac:dyDescent="0.3">
      <c r="A916" t="s">
        <v>33</v>
      </c>
      <c r="B916" t="s">
        <v>23</v>
      </c>
      <c r="C916">
        <v>1189833</v>
      </c>
      <c r="D916" s="9">
        <v>44247</v>
      </c>
      <c r="E916" s="8" t="str">
        <f>TEXT(Table1[[#This Row],[Invoice Date]],"dd-mm-yyyy")</f>
        <v>20-02-2021</v>
      </c>
      <c r="F916" s="1" t="str">
        <f t="shared" si="56"/>
        <v>February</v>
      </c>
      <c r="G916" s="1" t="str">
        <f t="shared" si="57"/>
        <v>2021</v>
      </c>
      <c r="H916" s="1" t="str">
        <f t="shared" si="58"/>
        <v>Saturday</v>
      </c>
      <c r="I916" s="1" t="str">
        <f t="shared" si="59"/>
        <v>20</v>
      </c>
      <c r="J916" t="s">
        <v>35</v>
      </c>
      <c r="K916" t="s">
        <v>52</v>
      </c>
      <c r="L916" t="s">
        <v>53</v>
      </c>
      <c r="M916" t="s">
        <v>16</v>
      </c>
      <c r="N916">
        <v>45</v>
      </c>
      <c r="O916">
        <v>550</v>
      </c>
      <c r="P916">
        <v>247500</v>
      </c>
      <c r="Q916">
        <v>111375</v>
      </c>
      <c r="R916">
        <v>0.45</v>
      </c>
      <c r="S916" t="s">
        <v>23</v>
      </c>
      <c r="T916" t="str">
        <f>IF(Table1[[#This Row],[Units Sold]]&gt; 700,"High Units","low Units")</f>
        <v>low Units</v>
      </c>
      <c r="U916">
        <f>SUM(Table1[[#This Row],[Operating Profit]])/SUM(Table1[Operating Profit])*100</f>
        <v>3.3533039002120346E-2</v>
      </c>
      <c r="V916">
        <f>SUM(Table1[[#This Row],[Price per Unit]]*Table1[[#This Row],[Units Sold]])</f>
        <v>24750</v>
      </c>
      <c r="W916">
        <f>SUM(Table1[[#This Row],[Total Sales]]-Table1[[#This Row],[Operating Profit]])</f>
        <v>136125</v>
      </c>
      <c r="X916">
        <f>SUM(Table1[[#This Row],[Total Sales]]-Table1[[#This Row],[Cost]])</f>
        <v>111375</v>
      </c>
      <c r="Y916">
        <f>SUM(Table1[[#This Row],[profit/loss]])/SUM(Table1[profit/loss])</f>
        <v>3.3533039002120349E-4</v>
      </c>
    </row>
    <row r="917" spans="1:25" x14ac:dyDescent="0.3">
      <c r="A917" t="s">
        <v>33</v>
      </c>
      <c r="B917" t="s">
        <v>23</v>
      </c>
      <c r="C917">
        <v>1189833</v>
      </c>
      <c r="D917" s="9">
        <v>44248</v>
      </c>
      <c r="E917" s="8" t="str">
        <f>TEXT(Table1[[#This Row],[Invoice Date]],"dd-mm-yyyy")</f>
        <v>21-02-2021</v>
      </c>
      <c r="F917" s="1" t="str">
        <f t="shared" si="56"/>
        <v>February</v>
      </c>
      <c r="G917" s="1" t="str">
        <f t="shared" si="57"/>
        <v>2021</v>
      </c>
      <c r="H917" s="1" t="str">
        <f t="shared" si="58"/>
        <v>Sunday</v>
      </c>
      <c r="I917" s="1" t="str">
        <f t="shared" si="59"/>
        <v>21</v>
      </c>
      <c r="J917" t="s">
        <v>35</v>
      </c>
      <c r="K917" t="s">
        <v>52</v>
      </c>
      <c r="L917" t="s">
        <v>53</v>
      </c>
      <c r="M917" t="s">
        <v>18</v>
      </c>
      <c r="N917">
        <v>50</v>
      </c>
      <c r="O917">
        <v>550</v>
      </c>
      <c r="P917">
        <v>275000</v>
      </c>
      <c r="Q917">
        <v>82500</v>
      </c>
      <c r="R917">
        <v>0.3</v>
      </c>
      <c r="S917" t="s">
        <v>23</v>
      </c>
      <c r="T917" t="str">
        <f>IF(Table1[[#This Row],[Units Sold]]&gt; 700,"High Units","low Units")</f>
        <v>low Units</v>
      </c>
      <c r="U917">
        <f>SUM(Table1[[#This Row],[Operating Profit]])/SUM(Table1[Operating Profit])*100</f>
        <v>2.4839288149718773E-2</v>
      </c>
      <c r="V917">
        <f>SUM(Table1[[#This Row],[Price per Unit]]*Table1[[#This Row],[Units Sold]])</f>
        <v>27500</v>
      </c>
      <c r="W917">
        <f>SUM(Table1[[#This Row],[Total Sales]]-Table1[[#This Row],[Operating Profit]])</f>
        <v>192500</v>
      </c>
      <c r="X917">
        <f>SUM(Table1[[#This Row],[Total Sales]]-Table1[[#This Row],[Cost]])</f>
        <v>82500</v>
      </c>
      <c r="Y917">
        <f>SUM(Table1[[#This Row],[profit/loss]])/SUM(Table1[profit/loss])</f>
        <v>2.4839288149718775E-4</v>
      </c>
    </row>
    <row r="918" spans="1:25" x14ac:dyDescent="0.3">
      <c r="A918" t="s">
        <v>33</v>
      </c>
      <c r="B918" t="s">
        <v>23</v>
      </c>
      <c r="C918">
        <v>1189833</v>
      </c>
      <c r="D918" s="9">
        <v>44249</v>
      </c>
      <c r="E918" s="8" t="str">
        <f>TEXT(Table1[[#This Row],[Invoice Date]],"dd-mm-yyyy")</f>
        <v>22-02-2021</v>
      </c>
      <c r="F918" s="1" t="str">
        <f t="shared" si="56"/>
        <v>February</v>
      </c>
      <c r="G918" s="1" t="str">
        <f t="shared" si="57"/>
        <v>2021</v>
      </c>
      <c r="H918" s="1" t="str">
        <f t="shared" si="58"/>
        <v>Monday</v>
      </c>
      <c r="I918" s="1" t="str">
        <f t="shared" si="59"/>
        <v>22</v>
      </c>
      <c r="J918" t="s">
        <v>35</v>
      </c>
      <c r="K918" t="s">
        <v>52</v>
      </c>
      <c r="L918" t="s">
        <v>53</v>
      </c>
      <c r="M918" t="s">
        <v>19</v>
      </c>
      <c r="N918">
        <v>45</v>
      </c>
      <c r="O918">
        <v>400</v>
      </c>
      <c r="P918">
        <v>180000</v>
      </c>
      <c r="Q918">
        <v>81000</v>
      </c>
      <c r="R918">
        <v>0.45</v>
      </c>
      <c r="S918" t="s">
        <v>23</v>
      </c>
      <c r="T918" t="str">
        <f>IF(Table1[[#This Row],[Units Sold]]&gt; 700,"High Units","low Units")</f>
        <v>low Units</v>
      </c>
      <c r="U918">
        <f>SUM(Table1[[#This Row],[Operating Profit]])/SUM(Table1[Operating Profit])*100</f>
        <v>2.43876647288148E-2</v>
      </c>
      <c r="V918">
        <f>SUM(Table1[[#This Row],[Price per Unit]]*Table1[[#This Row],[Units Sold]])</f>
        <v>18000</v>
      </c>
      <c r="W918">
        <f>SUM(Table1[[#This Row],[Total Sales]]-Table1[[#This Row],[Operating Profit]])</f>
        <v>99000</v>
      </c>
      <c r="X918">
        <f>SUM(Table1[[#This Row],[Total Sales]]-Table1[[#This Row],[Cost]])</f>
        <v>81000</v>
      </c>
      <c r="Y918">
        <f>SUM(Table1[[#This Row],[profit/loss]])/SUM(Table1[profit/loss])</f>
        <v>2.4387664728814799E-4</v>
      </c>
    </row>
    <row r="919" spans="1:25" x14ac:dyDescent="0.3">
      <c r="A919" t="s">
        <v>33</v>
      </c>
      <c r="B919" t="s">
        <v>23</v>
      </c>
      <c r="C919">
        <v>1189833</v>
      </c>
      <c r="D919" s="9">
        <v>44250</v>
      </c>
      <c r="E919" s="8" t="str">
        <f>TEXT(Table1[[#This Row],[Invoice Date]],"dd-mm-yyyy")</f>
        <v>23-02-2021</v>
      </c>
      <c r="F919" s="1" t="str">
        <f t="shared" si="56"/>
        <v>February</v>
      </c>
      <c r="G919" s="1" t="str">
        <f t="shared" si="57"/>
        <v>2021</v>
      </c>
      <c r="H919" s="1" t="str">
        <f t="shared" si="58"/>
        <v>Tuesday</v>
      </c>
      <c r="I919" s="1" t="str">
        <f t="shared" si="59"/>
        <v>23</v>
      </c>
      <c r="J919" t="s">
        <v>35</v>
      </c>
      <c r="K919" t="s">
        <v>52</v>
      </c>
      <c r="L919" t="s">
        <v>53</v>
      </c>
      <c r="M919" t="s">
        <v>20</v>
      </c>
      <c r="N919">
        <v>45</v>
      </c>
      <c r="O919">
        <v>375</v>
      </c>
      <c r="P919">
        <v>168750</v>
      </c>
      <c r="Q919">
        <v>67500</v>
      </c>
      <c r="R919">
        <v>0.4</v>
      </c>
      <c r="S919" t="s">
        <v>23</v>
      </c>
      <c r="T919" t="str">
        <f>IF(Table1[[#This Row],[Units Sold]]&gt; 700,"High Units","low Units")</f>
        <v>low Units</v>
      </c>
      <c r="U919">
        <f>SUM(Table1[[#This Row],[Operating Profit]])/SUM(Table1[Operating Profit])*100</f>
        <v>2.0323053940678997E-2</v>
      </c>
      <c r="V919">
        <f>SUM(Table1[[#This Row],[Price per Unit]]*Table1[[#This Row],[Units Sold]])</f>
        <v>16875</v>
      </c>
      <c r="W919">
        <f>SUM(Table1[[#This Row],[Total Sales]]-Table1[[#This Row],[Operating Profit]])</f>
        <v>101250</v>
      </c>
      <c r="X919">
        <f>SUM(Table1[[#This Row],[Total Sales]]-Table1[[#This Row],[Cost]])</f>
        <v>67500</v>
      </c>
      <c r="Y919">
        <f>SUM(Table1[[#This Row],[profit/loss]])/SUM(Table1[profit/loss])</f>
        <v>2.0323053940678998E-4</v>
      </c>
    </row>
    <row r="920" spans="1:25" x14ac:dyDescent="0.3">
      <c r="A920" t="s">
        <v>33</v>
      </c>
      <c r="B920" t="s">
        <v>23</v>
      </c>
      <c r="C920">
        <v>1189833</v>
      </c>
      <c r="D920" s="9">
        <v>44251</v>
      </c>
      <c r="E920" s="8" t="str">
        <f>TEXT(Table1[[#This Row],[Invoice Date]],"dd-mm-yyyy")</f>
        <v>24-02-2021</v>
      </c>
      <c r="F920" s="1" t="str">
        <f t="shared" si="56"/>
        <v>February</v>
      </c>
      <c r="G920" s="1" t="str">
        <f t="shared" si="57"/>
        <v>2021</v>
      </c>
      <c r="H920" s="1" t="str">
        <f t="shared" si="58"/>
        <v>Wednesday</v>
      </c>
      <c r="I920" s="1" t="str">
        <f t="shared" si="59"/>
        <v>24</v>
      </c>
      <c r="J920" t="s">
        <v>35</v>
      </c>
      <c r="K920" t="s">
        <v>52</v>
      </c>
      <c r="L920" t="s">
        <v>53</v>
      </c>
      <c r="M920" t="s">
        <v>21</v>
      </c>
      <c r="N920">
        <v>55</v>
      </c>
      <c r="O920">
        <v>350</v>
      </c>
      <c r="P920">
        <v>192500</v>
      </c>
      <c r="Q920">
        <v>115500</v>
      </c>
      <c r="R920">
        <v>0.6</v>
      </c>
      <c r="S920" t="s">
        <v>23</v>
      </c>
      <c r="T920" t="str">
        <f>IF(Table1[[#This Row],[Units Sold]]&gt; 700,"High Units","low Units")</f>
        <v>low Units</v>
      </c>
      <c r="U920">
        <f>SUM(Table1[[#This Row],[Operating Profit]])/SUM(Table1[Operating Profit])*100</f>
        <v>3.4775003409606285E-2</v>
      </c>
      <c r="V920">
        <f>SUM(Table1[[#This Row],[Price per Unit]]*Table1[[#This Row],[Units Sold]])</f>
        <v>19250</v>
      </c>
      <c r="W920">
        <f>SUM(Table1[[#This Row],[Total Sales]]-Table1[[#This Row],[Operating Profit]])</f>
        <v>77000</v>
      </c>
      <c r="X920">
        <f>SUM(Table1[[#This Row],[Total Sales]]-Table1[[#This Row],[Cost]])</f>
        <v>115500</v>
      </c>
      <c r="Y920">
        <f>SUM(Table1[[#This Row],[profit/loss]])/SUM(Table1[profit/loss])</f>
        <v>3.4775003409606286E-4</v>
      </c>
    </row>
    <row r="921" spans="1:25" x14ac:dyDescent="0.3">
      <c r="A921" t="s">
        <v>33</v>
      </c>
      <c r="B921" t="s">
        <v>23</v>
      </c>
      <c r="C921">
        <v>1189833</v>
      </c>
      <c r="D921" s="9">
        <v>44252</v>
      </c>
      <c r="E921" s="8" t="str">
        <f>TEXT(Table1[[#This Row],[Invoice Date]],"dd-mm-yyyy")</f>
        <v>25-02-2021</v>
      </c>
      <c r="F921" s="1" t="str">
        <f t="shared" si="56"/>
        <v>February</v>
      </c>
      <c r="G921" s="1" t="str">
        <f t="shared" si="57"/>
        <v>2021</v>
      </c>
      <c r="H921" s="1" t="str">
        <f t="shared" si="58"/>
        <v>Thursday</v>
      </c>
      <c r="I921" s="1" t="str">
        <f t="shared" si="59"/>
        <v>25</v>
      </c>
      <c r="J921" t="s">
        <v>35</v>
      </c>
      <c r="K921" t="s">
        <v>52</v>
      </c>
      <c r="L921" t="s">
        <v>53</v>
      </c>
      <c r="M921" t="s">
        <v>22</v>
      </c>
      <c r="N921">
        <v>60</v>
      </c>
      <c r="O921">
        <v>400</v>
      </c>
      <c r="P921">
        <v>240000</v>
      </c>
      <c r="Q921">
        <v>60000</v>
      </c>
      <c r="R921">
        <v>0.25</v>
      </c>
      <c r="S921" t="s">
        <v>23</v>
      </c>
      <c r="T921" t="str">
        <f>IF(Table1[[#This Row],[Units Sold]]&gt; 700,"High Units","low Units")</f>
        <v>low Units</v>
      </c>
      <c r="U921">
        <f>SUM(Table1[[#This Row],[Operating Profit]])/SUM(Table1[Operating Profit])*100</f>
        <v>1.8064936836159111E-2</v>
      </c>
      <c r="V921">
        <f>SUM(Table1[[#This Row],[Price per Unit]]*Table1[[#This Row],[Units Sold]])</f>
        <v>24000</v>
      </c>
      <c r="W921">
        <f>SUM(Table1[[#This Row],[Total Sales]]-Table1[[#This Row],[Operating Profit]])</f>
        <v>180000</v>
      </c>
      <c r="X921">
        <f>SUM(Table1[[#This Row],[Total Sales]]-Table1[[#This Row],[Cost]])</f>
        <v>60000</v>
      </c>
      <c r="Y921">
        <f>SUM(Table1[[#This Row],[profit/loss]])/SUM(Table1[profit/loss])</f>
        <v>1.8064936836159111E-4</v>
      </c>
    </row>
    <row r="922" spans="1:25" x14ac:dyDescent="0.3">
      <c r="A922" t="s">
        <v>33</v>
      </c>
      <c r="B922" t="s">
        <v>23</v>
      </c>
      <c r="C922">
        <v>1189833</v>
      </c>
      <c r="D922" s="9">
        <v>44253</v>
      </c>
      <c r="E922" s="8" t="str">
        <f>TEXT(Table1[[#This Row],[Invoice Date]],"dd-mm-yyyy")</f>
        <v>26-02-2021</v>
      </c>
      <c r="F922" s="1" t="str">
        <f t="shared" si="56"/>
        <v>February</v>
      </c>
      <c r="G922" s="1" t="str">
        <f t="shared" si="57"/>
        <v>2021</v>
      </c>
      <c r="H922" s="1" t="str">
        <f t="shared" si="58"/>
        <v>Friday</v>
      </c>
      <c r="I922" s="1" t="str">
        <f t="shared" si="59"/>
        <v>26</v>
      </c>
      <c r="J922" t="s">
        <v>35</v>
      </c>
      <c r="K922" t="s">
        <v>52</v>
      </c>
      <c r="L922" t="s">
        <v>53</v>
      </c>
      <c r="M922" t="s">
        <v>16</v>
      </c>
      <c r="N922">
        <v>40</v>
      </c>
      <c r="O922">
        <v>575</v>
      </c>
      <c r="P922">
        <v>230000</v>
      </c>
      <c r="Q922">
        <v>103500</v>
      </c>
      <c r="R922">
        <v>0.45</v>
      </c>
      <c r="S922" t="s">
        <v>23</v>
      </c>
      <c r="T922" t="str">
        <f>IF(Table1[[#This Row],[Units Sold]]&gt; 700,"High Units","low Units")</f>
        <v>low Units</v>
      </c>
      <c r="U922">
        <f>SUM(Table1[[#This Row],[Operating Profit]])/SUM(Table1[Operating Profit])*100</f>
        <v>3.1162016042374462E-2</v>
      </c>
      <c r="V922">
        <f>SUM(Table1[[#This Row],[Price per Unit]]*Table1[[#This Row],[Units Sold]])</f>
        <v>23000</v>
      </c>
      <c r="W922">
        <f>SUM(Table1[[#This Row],[Total Sales]]-Table1[[#This Row],[Operating Profit]])</f>
        <v>126500</v>
      </c>
      <c r="X922">
        <f>SUM(Table1[[#This Row],[Total Sales]]-Table1[[#This Row],[Cost]])</f>
        <v>103500</v>
      </c>
      <c r="Y922">
        <f>SUM(Table1[[#This Row],[profit/loss]])/SUM(Table1[profit/loss])</f>
        <v>3.1162016042374463E-4</v>
      </c>
    </row>
    <row r="923" spans="1:25" x14ac:dyDescent="0.3">
      <c r="A923" t="s">
        <v>33</v>
      </c>
      <c r="B923" t="s">
        <v>23</v>
      </c>
      <c r="C923">
        <v>1189833</v>
      </c>
      <c r="D923" s="9">
        <v>44254</v>
      </c>
      <c r="E923" s="8" t="str">
        <f>TEXT(Table1[[#This Row],[Invoice Date]],"dd-mm-yyyy")</f>
        <v>27-02-2021</v>
      </c>
      <c r="F923" s="1" t="str">
        <f t="shared" si="56"/>
        <v>February</v>
      </c>
      <c r="G923" s="1" t="str">
        <f t="shared" si="57"/>
        <v>2021</v>
      </c>
      <c r="H923" s="1" t="str">
        <f t="shared" si="58"/>
        <v>Saturday</v>
      </c>
      <c r="I923" s="1" t="str">
        <f t="shared" si="59"/>
        <v>27</v>
      </c>
      <c r="J923" t="s">
        <v>35</v>
      </c>
      <c r="K923" t="s">
        <v>52</v>
      </c>
      <c r="L923" t="s">
        <v>53</v>
      </c>
      <c r="M923" t="s">
        <v>18</v>
      </c>
      <c r="N923">
        <v>45</v>
      </c>
      <c r="O923">
        <v>575</v>
      </c>
      <c r="P923">
        <v>258750</v>
      </c>
      <c r="Q923">
        <v>77625</v>
      </c>
      <c r="R923">
        <v>0.3</v>
      </c>
      <c r="S923" t="s">
        <v>23</v>
      </c>
      <c r="T923" t="str">
        <f>IF(Table1[[#This Row],[Units Sold]]&gt; 700,"High Units","low Units")</f>
        <v>low Units</v>
      </c>
      <c r="U923">
        <f>SUM(Table1[[#This Row],[Operating Profit]])/SUM(Table1[Operating Profit])*100</f>
        <v>2.3371512031780849E-2</v>
      </c>
      <c r="V923">
        <f>SUM(Table1[[#This Row],[Price per Unit]]*Table1[[#This Row],[Units Sold]])</f>
        <v>25875</v>
      </c>
      <c r="W923">
        <f>SUM(Table1[[#This Row],[Total Sales]]-Table1[[#This Row],[Operating Profit]])</f>
        <v>181125</v>
      </c>
      <c r="X923">
        <f>SUM(Table1[[#This Row],[Total Sales]]-Table1[[#This Row],[Cost]])</f>
        <v>77625</v>
      </c>
      <c r="Y923">
        <f>SUM(Table1[[#This Row],[profit/loss]])/SUM(Table1[profit/loss])</f>
        <v>2.3371512031780849E-4</v>
      </c>
    </row>
    <row r="924" spans="1:25" x14ac:dyDescent="0.3">
      <c r="A924" t="s">
        <v>33</v>
      </c>
      <c r="B924" t="s">
        <v>23</v>
      </c>
      <c r="C924">
        <v>1189833</v>
      </c>
      <c r="D924" s="9">
        <v>44255</v>
      </c>
      <c r="E924" s="8" t="str">
        <f>TEXT(Table1[[#This Row],[Invoice Date]],"dd-mm-yyyy")</f>
        <v>28-02-2021</v>
      </c>
      <c r="F924" s="1" t="str">
        <f t="shared" si="56"/>
        <v>February</v>
      </c>
      <c r="G924" s="1" t="str">
        <f t="shared" si="57"/>
        <v>2021</v>
      </c>
      <c r="H924" s="1" t="str">
        <f t="shared" si="58"/>
        <v>Sunday</v>
      </c>
      <c r="I924" s="1" t="str">
        <f t="shared" si="59"/>
        <v>28</v>
      </c>
      <c r="J924" t="s">
        <v>35</v>
      </c>
      <c r="K924" t="s">
        <v>52</v>
      </c>
      <c r="L924" t="s">
        <v>53</v>
      </c>
      <c r="M924" t="s">
        <v>19</v>
      </c>
      <c r="N924">
        <v>40</v>
      </c>
      <c r="O924">
        <v>425</v>
      </c>
      <c r="P924">
        <v>170000</v>
      </c>
      <c r="Q924">
        <v>76500</v>
      </c>
      <c r="R924">
        <v>0.45</v>
      </c>
      <c r="S924" t="s">
        <v>23</v>
      </c>
      <c r="T924" t="str">
        <f>IF(Table1[[#This Row],[Units Sold]]&gt; 700,"High Units","low Units")</f>
        <v>low Units</v>
      </c>
      <c r="U924">
        <f>SUM(Table1[[#This Row],[Operating Profit]])/SUM(Table1[Operating Profit])*100</f>
        <v>2.3032794466102867E-2</v>
      </c>
      <c r="V924">
        <f>SUM(Table1[[#This Row],[Price per Unit]]*Table1[[#This Row],[Units Sold]])</f>
        <v>17000</v>
      </c>
      <c r="W924">
        <f>SUM(Table1[[#This Row],[Total Sales]]-Table1[[#This Row],[Operating Profit]])</f>
        <v>93500</v>
      </c>
      <c r="X924">
        <f>SUM(Table1[[#This Row],[Total Sales]]-Table1[[#This Row],[Cost]])</f>
        <v>76500</v>
      </c>
      <c r="Y924">
        <f>SUM(Table1[[#This Row],[profit/loss]])/SUM(Table1[profit/loss])</f>
        <v>2.3032794466102866E-4</v>
      </c>
    </row>
    <row r="925" spans="1:25" x14ac:dyDescent="0.3">
      <c r="A925" t="s">
        <v>33</v>
      </c>
      <c r="B925" t="s">
        <v>23</v>
      </c>
      <c r="C925">
        <v>1189833</v>
      </c>
      <c r="D925" s="9">
        <v>44256</v>
      </c>
      <c r="E925" s="8" t="str">
        <f>TEXT(Table1[[#This Row],[Invoice Date]],"dd-mm-yyyy")</f>
        <v>01-03-2021</v>
      </c>
      <c r="F925" s="1" t="str">
        <f t="shared" si="56"/>
        <v>March</v>
      </c>
      <c r="G925" s="1" t="str">
        <f t="shared" si="57"/>
        <v>2021</v>
      </c>
      <c r="H925" s="1" t="str">
        <f t="shared" si="58"/>
        <v>Monday</v>
      </c>
      <c r="I925" s="1" t="str">
        <f t="shared" si="59"/>
        <v>01</v>
      </c>
      <c r="J925" t="s">
        <v>35</v>
      </c>
      <c r="K925" t="s">
        <v>52</v>
      </c>
      <c r="L925" t="s">
        <v>53</v>
      </c>
      <c r="M925" t="s">
        <v>20</v>
      </c>
      <c r="N925">
        <v>40</v>
      </c>
      <c r="O925">
        <v>425</v>
      </c>
      <c r="P925">
        <v>170000</v>
      </c>
      <c r="Q925">
        <v>68000</v>
      </c>
      <c r="R925">
        <v>0.4</v>
      </c>
      <c r="S925" t="s">
        <v>23</v>
      </c>
      <c r="T925" t="str">
        <f>IF(Table1[[#This Row],[Units Sold]]&gt; 700,"High Units","low Units")</f>
        <v>low Units</v>
      </c>
      <c r="U925">
        <f>SUM(Table1[[#This Row],[Operating Profit]])/SUM(Table1[Operating Profit])*100</f>
        <v>2.0473595080980327E-2</v>
      </c>
      <c r="V925">
        <f>SUM(Table1[[#This Row],[Price per Unit]]*Table1[[#This Row],[Units Sold]])</f>
        <v>17000</v>
      </c>
      <c r="W925">
        <f>SUM(Table1[[#This Row],[Total Sales]]-Table1[[#This Row],[Operating Profit]])</f>
        <v>102000</v>
      </c>
      <c r="X925">
        <f>SUM(Table1[[#This Row],[Total Sales]]-Table1[[#This Row],[Cost]])</f>
        <v>68000</v>
      </c>
      <c r="Y925">
        <f>SUM(Table1[[#This Row],[profit/loss]])/SUM(Table1[profit/loss])</f>
        <v>2.0473595080980326E-4</v>
      </c>
    </row>
    <row r="926" spans="1:25" x14ac:dyDescent="0.3">
      <c r="A926" t="s">
        <v>33</v>
      </c>
      <c r="B926" t="s">
        <v>23</v>
      </c>
      <c r="C926">
        <v>1189833</v>
      </c>
      <c r="D926" s="9">
        <v>44257</v>
      </c>
      <c r="E926" s="8" t="str">
        <f>TEXT(Table1[[#This Row],[Invoice Date]],"dd-mm-yyyy")</f>
        <v>02-03-2021</v>
      </c>
      <c r="F926" s="1" t="str">
        <f t="shared" si="56"/>
        <v>March</v>
      </c>
      <c r="G926" s="1" t="str">
        <f t="shared" si="57"/>
        <v>2021</v>
      </c>
      <c r="H926" s="1" t="str">
        <f t="shared" si="58"/>
        <v>Tuesday</v>
      </c>
      <c r="I926" s="1" t="str">
        <f t="shared" si="59"/>
        <v>02</v>
      </c>
      <c r="J926" t="s">
        <v>35</v>
      </c>
      <c r="K926" t="s">
        <v>52</v>
      </c>
      <c r="L926" t="s">
        <v>53</v>
      </c>
      <c r="M926" t="s">
        <v>21</v>
      </c>
      <c r="N926">
        <v>55</v>
      </c>
      <c r="O926">
        <v>375</v>
      </c>
      <c r="P926">
        <v>206250</v>
      </c>
      <c r="Q926">
        <v>123750</v>
      </c>
      <c r="R926">
        <v>0.6</v>
      </c>
      <c r="S926" t="s">
        <v>23</v>
      </c>
      <c r="T926" t="str">
        <f>IF(Table1[[#This Row],[Units Sold]]&gt; 700,"High Units","low Units")</f>
        <v>low Units</v>
      </c>
      <c r="U926">
        <f>SUM(Table1[[#This Row],[Operating Profit]])/SUM(Table1[Operating Profit])*100</f>
        <v>3.7258932224578163E-2</v>
      </c>
      <c r="V926">
        <f>SUM(Table1[[#This Row],[Price per Unit]]*Table1[[#This Row],[Units Sold]])</f>
        <v>20625</v>
      </c>
      <c r="W926">
        <f>SUM(Table1[[#This Row],[Total Sales]]-Table1[[#This Row],[Operating Profit]])</f>
        <v>82500</v>
      </c>
      <c r="X926">
        <f>SUM(Table1[[#This Row],[Total Sales]]-Table1[[#This Row],[Cost]])</f>
        <v>123750</v>
      </c>
      <c r="Y926">
        <f>SUM(Table1[[#This Row],[profit/loss]])/SUM(Table1[profit/loss])</f>
        <v>3.7258932224578165E-4</v>
      </c>
    </row>
    <row r="927" spans="1:25" x14ac:dyDescent="0.3">
      <c r="A927" t="s">
        <v>33</v>
      </c>
      <c r="B927" t="s">
        <v>23</v>
      </c>
      <c r="C927">
        <v>1189833</v>
      </c>
      <c r="D927" s="9">
        <v>44258</v>
      </c>
      <c r="E927" s="8" t="str">
        <f>TEXT(Table1[[#This Row],[Invoice Date]],"dd-mm-yyyy")</f>
        <v>03-03-2021</v>
      </c>
      <c r="F927" s="1" t="str">
        <f t="shared" si="56"/>
        <v>March</v>
      </c>
      <c r="G927" s="1" t="str">
        <f t="shared" si="57"/>
        <v>2021</v>
      </c>
      <c r="H927" s="1" t="str">
        <f t="shared" si="58"/>
        <v>Wednesday</v>
      </c>
      <c r="I927" s="1" t="str">
        <f t="shared" si="59"/>
        <v>03</v>
      </c>
      <c r="J927" t="s">
        <v>35</v>
      </c>
      <c r="K927" t="s">
        <v>52</v>
      </c>
      <c r="L927" t="s">
        <v>53</v>
      </c>
      <c r="M927" t="s">
        <v>22</v>
      </c>
      <c r="N927">
        <v>60</v>
      </c>
      <c r="O927">
        <v>475</v>
      </c>
      <c r="P927">
        <v>285000</v>
      </c>
      <c r="Q927">
        <v>71250</v>
      </c>
      <c r="R927">
        <v>0.25</v>
      </c>
      <c r="S927" t="s">
        <v>23</v>
      </c>
      <c r="T927" t="str">
        <f>IF(Table1[[#This Row],[Units Sold]]&gt; 700,"High Units","low Units")</f>
        <v>low Units</v>
      </c>
      <c r="U927">
        <f>SUM(Table1[[#This Row],[Operating Profit]])/SUM(Table1[Operating Profit])*100</f>
        <v>2.1452112492938945E-2</v>
      </c>
      <c r="V927">
        <f>SUM(Table1[[#This Row],[Price per Unit]]*Table1[[#This Row],[Units Sold]])</f>
        <v>28500</v>
      </c>
      <c r="W927">
        <f>SUM(Table1[[#This Row],[Total Sales]]-Table1[[#This Row],[Operating Profit]])</f>
        <v>213750</v>
      </c>
      <c r="X927">
        <f>SUM(Table1[[#This Row],[Total Sales]]-Table1[[#This Row],[Cost]])</f>
        <v>71250</v>
      </c>
      <c r="Y927">
        <f>SUM(Table1[[#This Row],[profit/loss]])/SUM(Table1[profit/loss])</f>
        <v>2.1452112492938944E-4</v>
      </c>
    </row>
    <row r="928" spans="1:25" x14ac:dyDescent="0.3">
      <c r="A928" t="s">
        <v>33</v>
      </c>
      <c r="B928" t="s">
        <v>23</v>
      </c>
      <c r="C928">
        <v>1189833</v>
      </c>
      <c r="D928" s="9">
        <v>44259</v>
      </c>
      <c r="E928" s="8" t="str">
        <f>TEXT(Table1[[#This Row],[Invoice Date]],"dd-mm-yyyy")</f>
        <v>04-03-2021</v>
      </c>
      <c r="F928" s="1" t="str">
        <f t="shared" si="56"/>
        <v>March</v>
      </c>
      <c r="G928" s="1" t="str">
        <f t="shared" si="57"/>
        <v>2021</v>
      </c>
      <c r="H928" s="1" t="str">
        <f t="shared" si="58"/>
        <v>Thursday</v>
      </c>
      <c r="I928" s="1" t="str">
        <f t="shared" si="59"/>
        <v>04</v>
      </c>
      <c r="J928" t="s">
        <v>35</v>
      </c>
      <c r="K928" t="s">
        <v>52</v>
      </c>
      <c r="L928" t="s">
        <v>53</v>
      </c>
      <c r="M928" t="s">
        <v>16</v>
      </c>
      <c r="N928">
        <v>45</v>
      </c>
      <c r="O928">
        <v>675</v>
      </c>
      <c r="P928">
        <v>303750</v>
      </c>
      <c r="Q928">
        <v>136688</v>
      </c>
      <c r="R928">
        <v>0.45</v>
      </c>
      <c r="S928" t="s">
        <v>23</v>
      </c>
      <c r="T928" t="str">
        <f>IF(Table1[[#This Row],[Units Sold]]&gt; 700,"High Units","low Units")</f>
        <v>low Units</v>
      </c>
      <c r="U928">
        <f>SUM(Table1[[#This Row],[Operating Profit]])/SUM(Table1[Operating Profit])*100</f>
        <v>4.1154334771015273E-2</v>
      </c>
      <c r="V928">
        <f>SUM(Table1[[#This Row],[Price per Unit]]*Table1[[#This Row],[Units Sold]])</f>
        <v>30375</v>
      </c>
      <c r="W928">
        <f>SUM(Table1[[#This Row],[Total Sales]]-Table1[[#This Row],[Operating Profit]])</f>
        <v>167062</v>
      </c>
      <c r="X928">
        <f>SUM(Table1[[#This Row],[Total Sales]]-Table1[[#This Row],[Cost]])</f>
        <v>136688</v>
      </c>
      <c r="Y928">
        <f>SUM(Table1[[#This Row],[profit/loss]])/SUM(Table1[profit/loss])</f>
        <v>4.1154334771015272E-4</v>
      </c>
    </row>
    <row r="929" spans="1:25" x14ac:dyDescent="0.3">
      <c r="A929" t="s">
        <v>33</v>
      </c>
      <c r="B929" t="s">
        <v>23</v>
      </c>
      <c r="C929">
        <v>1189833</v>
      </c>
      <c r="D929" s="9">
        <v>44260</v>
      </c>
      <c r="E929" s="8" t="str">
        <f>TEXT(Table1[[#This Row],[Invoice Date]],"dd-mm-yyyy")</f>
        <v>05-03-2021</v>
      </c>
      <c r="F929" s="1" t="str">
        <f t="shared" si="56"/>
        <v>March</v>
      </c>
      <c r="G929" s="1" t="str">
        <f t="shared" si="57"/>
        <v>2021</v>
      </c>
      <c r="H929" s="1" t="str">
        <f t="shared" si="58"/>
        <v>Friday</v>
      </c>
      <c r="I929" s="1" t="str">
        <f t="shared" si="59"/>
        <v>05</v>
      </c>
      <c r="J929" t="s">
        <v>35</v>
      </c>
      <c r="K929" t="s">
        <v>52</v>
      </c>
      <c r="L929" t="s">
        <v>53</v>
      </c>
      <c r="M929" t="s">
        <v>18</v>
      </c>
      <c r="N929">
        <v>50</v>
      </c>
      <c r="O929">
        <v>675</v>
      </c>
      <c r="P929">
        <v>337500</v>
      </c>
      <c r="Q929">
        <v>101250</v>
      </c>
      <c r="R929">
        <v>0.3</v>
      </c>
      <c r="S929" t="s">
        <v>23</v>
      </c>
      <c r="T929" t="str">
        <f>IF(Table1[[#This Row],[Units Sold]]&gt; 700,"High Units","low Units")</f>
        <v>low Units</v>
      </c>
      <c r="U929">
        <f>SUM(Table1[[#This Row],[Operating Profit]])/SUM(Table1[Operating Profit])*100</f>
        <v>3.0484580911018497E-2</v>
      </c>
      <c r="V929">
        <f>SUM(Table1[[#This Row],[Price per Unit]]*Table1[[#This Row],[Units Sold]])</f>
        <v>33750</v>
      </c>
      <c r="W929">
        <f>SUM(Table1[[#This Row],[Total Sales]]-Table1[[#This Row],[Operating Profit]])</f>
        <v>236250</v>
      </c>
      <c r="X929">
        <f>SUM(Table1[[#This Row],[Total Sales]]-Table1[[#This Row],[Cost]])</f>
        <v>101250</v>
      </c>
      <c r="Y929">
        <f>SUM(Table1[[#This Row],[profit/loss]])/SUM(Table1[profit/loss])</f>
        <v>3.0484580911018498E-4</v>
      </c>
    </row>
    <row r="930" spans="1:25" x14ac:dyDescent="0.3">
      <c r="A930" t="s">
        <v>33</v>
      </c>
      <c r="B930" t="s">
        <v>23</v>
      </c>
      <c r="C930">
        <v>1189833</v>
      </c>
      <c r="D930" s="9">
        <v>44261</v>
      </c>
      <c r="E930" s="8" t="str">
        <f>TEXT(Table1[[#This Row],[Invoice Date]],"dd-mm-yyyy")</f>
        <v>06-03-2021</v>
      </c>
      <c r="F930" s="1" t="str">
        <f t="shared" si="56"/>
        <v>March</v>
      </c>
      <c r="G930" s="1" t="str">
        <f t="shared" si="57"/>
        <v>2021</v>
      </c>
      <c r="H930" s="1" t="str">
        <f t="shared" si="58"/>
        <v>Saturday</v>
      </c>
      <c r="I930" s="1" t="str">
        <f t="shared" si="59"/>
        <v>06</v>
      </c>
      <c r="J930" t="s">
        <v>35</v>
      </c>
      <c r="K930" t="s">
        <v>52</v>
      </c>
      <c r="L930" t="s">
        <v>53</v>
      </c>
      <c r="M930" t="s">
        <v>19</v>
      </c>
      <c r="N930">
        <v>45</v>
      </c>
      <c r="O930">
        <v>475</v>
      </c>
      <c r="P930">
        <v>213750</v>
      </c>
      <c r="Q930">
        <v>96188</v>
      </c>
      <c r="R930">
        <v>0.45</v>
      </c>
      <c r="S930" t="s">
        <v>23</v>
      </c>
      <c r="T930" t="str">
        <f>IF(Table1[[#This Row],[Units Sold]]&gt; 700,"High Units","low Units")</f>
        <v>low Units</v>
      </c>
      <c r="U930">
        <f>SUM(Table1[[#This Row],[Operating Profit]])/SUM(Table1[Operating Profit])*100</f>
        <v>2.8960502406607875E-2</v>
      </c>
      <c r="V930">
        <f>SUM(Table1[[#This Row],[Price per Unit]]*Table1[[#This Row],[Units Sold]])</f>
        <v>21375</v>
      </c>
      <c r="W930">
        <f>SUM(Table1[[#This Row],[Total Sales]]-Table1[[#This Row],[Operating Profit]])</f>
        <v>117562</v>
      </c>
      <c r="X930">
        <f>SUM(Table1[[#This Row],[Total Sales]]-Table1[[#This Row],[Cost]])</f>
        <v>96188</v>
      </c>
      <c r="Y930">
        <f>SUM(Table1[[#This Row],[profit/loss]])/SUM(Table1[profit/loss])</f>
        <v>2.8960502406607874E-4</v>
      </c>
    </row>
    <row r="931" spans="1:25" x14ac:dyDescent="0.3">
      <c r="A931" t="s">
        <v>33</v>
      </c>
      <c r="B931" t="s">
        <v>23</v>
      </c>
      <c r="C931">
        <v>1189833</v>
      </c>
      <c r="D931" s="9">
        <v>44262</v>
      </c>
      <c r="E931" s="8" t="str">
        <f>TEXT(Table1[[#This Row],[Invoice Date]],"dd-mm-yyyy")</f>
        <v>07-03-2021</v>
      </c>
      <c r="F931" s="1" t="str">
        <f t="shared" si="56"/>
        <v>March</v>
      </c>
      <c r="G931" s="1" t="str">
        <f t="shared" si="57"/>
        <v>2021</v>
      </c>
      <c r="H931" s="1" t="str">
        <f t="shared" si="58"/>
        <v>Sunday</v>
      </c>
      <c r="I931" s="1" t="str">
        <f t="shared" si="59"/>
        <v>07</v>
      </c>
      <c r="J931" t="s">
        <v>35</v>
      </c>
      <c r="K931" t="s">
        <v>52</v>
      </c>
      <c r="L931" t="s">
        <v>53</v>
      </c>
      <c r="M931" t="s">
        <v>20</v>
      </c>
      <c r="N931">
        <v>45</v>
      </c>
      <c r="O931">
        <v>475</v>
      </c>
      <c r="P931">
        <v>213750</v>
      </c>
      <c r="Q931">
        <v>85500</v>
      </c>
      <c r="R931">
        <v>0.4</v>
      </c>
      <c r="S931" t="s">
        <v>23</v>
      </c>
      <c r="T931" t="str">
        <f>IF(Table1[[#This Row],[Units Sold]]&gt; 700,"High Units","low Units")</f>
        <v>low Units</v>
      </c>
      <c r="U931">
        <f>SUM(Table1[[#This Row],[Operating Profit]])/SUM(Table1[Operating Profit])*100</f>
        <v>2.5742534991526733E-2</v>
      </c>
      <c r="V931">
        <f>SUM(Table1[[#This Row],[Price per Unit]]*Table1[[#This Row],[Units Sold]])</f>
        <v>21375</v>
      </c>
      <c r="W931">
        <f>SUM(Table1[[#This Row],[Total Sales]]-Table1[[#This Row],[Operating Profit]])</f>
        <v>128250</v>
      </c>
      <c r="X931">
        <f>SUM(Table1[[#This Row],[Total Sales]]-Table1[[#This Row],[Cost]])</f>
        <v>85500</v>
      </c>
      <c r="Y931">
        <f>SUM(Table1[[#This Row],[profit/loss]])/SUM(Table1[profit/loss])</f>
        <v>2.5742534991526732E-4</v>
      </c>
    </row>
    <row r="932" spans="1:25" x14ac:dyDescent="0.3">
      <c r="A932" t="s">
        <v>33</v>
      </c>
      <c r="B932" t="s">
        <v>23</v>
      </c>
      <c r="C932">
        <v>1189833</v>
      </c>
      <c r="D932" s="9">
        <v>44263</v>
      </c>
      <c r="E932" s="8" t="str">
        <f>TEXT(Table1[[#This Row],[Invoice Date]],"dd-mm-yyyy")</f>
        <v>08-03-2021</v>
      </c>
      <c r="F932" s="1" t="str">
        <f t="shared" si="56"/>
        <v>March</v>
      </c>
      <c r="G932" s="1" t="str">
        <f t="shared" si="57"/>
        <v>2021</v>
      </c>
      <c r="H932" s="1" t="str">
        <f t="shared" si="58"/>
        <v>Monday</v>
      </c>
      <c r="I932" s="1" t="str">
        <f t="shared" si="59"/>
        <v>08</v>
      </c>
      <c r="J932" t="s">
        <v>35</v>
      </c>
      <c r="K932" t="s">
        <v>52</v>
      </c>
      <c r="L932" t="s">
        <v>53</v>
      </c>
      <c r="M932" t="s">
        <v>21</v>
      </c>
      <c r="N932">
        <v>55</v>
      </c>
      <c r="O932">
        <v>400</v>
      </c>
      <c r="P932">
        <v>220000</v>
      </c>
      <c r="Q932">
        <v>132000</v>
      </c>
      <c r="R932">
        <v>0.6</v>
      </c>
      <c r="S932" t="s">
        <v>23</v>
      </c>
      <c r="T932" t="str">
        <f>IF(Table1[[#This Row],[Units Sold]]&gt; 700,"High Units","low Units")</f>
        <v>low Units</v>
      </c>
      <c r="U932">
        <f>SUM(Table1[[#This Row],[Operating Profit]])/SUM(Table1[Operating Profit])*100</f>
        <v>3.9742861039550041E-2</v>
      </c>
      <c r="V932">
        <f>SUM(Table1[[#This Row],[Price per Unit]]*Table1[[#This Row],[Units Sold]])</f>
        <v>22000</v>
      </c>
      <c r="W932">
        <f>SUM(Table1[[#This Row],[Total Sales]]-Table1[[#This Row],[Operating Profit]])</f>
        <v>88000</v>
      </c>
      <c r="X932">
        <f>SUM(Table1[[#This Row],[Total Sales]]-Table1[[#This Row],[Cost]])</f>
        <v>132000</v>
      </c>
      <c r="Y932">
        <f>SUM(Table1[[#This Row],[profit/loss]])/SUM(Table1[profit/loss])</f>
        <v>3.9742861039550044E-4</v>
      </c>
    </row>
    <row r="933" spans="1:25" x14ac:dyDescent="0.3">
      <c r="A933" t="s">
        <v>33</v>
      </c>
      <c r="B933" t="s">
        <v>23</v>
      </c>
      <c r="C933">
        <v>1189833</v>
      </c>
      <c r="D933" s="9">
        <v>44264</v>
      </c>
      <c r="E933" s="8" t="str">
        <f>TEXT(Table1[[#This Row],[Invoice Date]],"dd-mm-yyyy")</f>
        <v>09-03-2021</v>
      </c>
      <c r="F933" s="1" t="str">
        <f t="shared" si="56"/>
        <v>March</v>
      </c>
      <c r="G933" s="1" t="str">
        <f t="shared" si="57"/>
        <v>2021</v>
      </c>
      <c r="H933" s="1" t="str">
        <f t="shared" si="58"/>
        <v>Tuesday</v>
      </c>
      <c r="I933" s="1" t="str">
        <f t="shared" si="59"/>
        <v>09</v>
      </c>
      <c r="J933" t="s">
        <v>35</v>
      </c>
      <c r="K933" t="s">
        <v>52</v>
      </c>
      <c r="L933" t="s">
        <v>53</v>
      </c>
      <c r="M933" t="s">
        <v>22</v>
      </c>
      <c r="N933">
        <v>60</v>
      </c>
      <c r="O933">
        <v>500</v>
      </c>
      <c r="P933">
        <v>300000</v>
      </c>
      <c r="Q933">
        <v>75000</v>
      </c>
      <c r="R933">
        <v>0.25</v>
      </c>
      <c r="S933" t="s">
        <v>23</v>
      </c>
      <c r="T933" t="str">
        <f>IF(Table1[[#This Row],[Units Sold]]&gt; 700,"High Units","low Units")</f>
        <v>low Units</v>
      </c>
      <c r="U933">
        <f>SUM(Table1[[#This Row],[Operating Profit]])/SUM(Table1[Operating Profit])*100</f>
        <v>2.2581171045198887E-2</v>
      </c>
      <c r="V933">
        <f>SUM(Table1[[#This Row],[Price per Unit]]*Table1[[#This Row],[Units Sold]])</f>
        <v>30000</v>
      </c>
      <c r="W933">
        <f>SUM(Table1[[#This Row],[Total Sales]]-Table1[[#This Row],[Operating Profit]])</f>
        <v>225000</v>
      </c>
      <c r="X933">
        <f>SUM(Table1[[#This Row],[Total Sales]]-Table1[[#This Row],[Cost]])</f>
        <v>75000</v>
      </c>
      <c r="Y933">
        <f>SUM(Table1[[#This Row],[profit/loss]])/SUM(Table1[profit/loss])</f>
        <v>2.2581171045198888E-4</v>
      </c>
    </row>
    <row r="934" spans="1:25" x14ac:dyDescent="0.3">
      <c r="A934" t="s">
        <v>25</v>
      </c>
      <c r="B934" t="s">
        <v>23</v>
      </c>
      <c r="C934">
        <v>1197831</v>
      </c>
      <c r="D934" s="9">
        <v>44265</v>
      </c>
      <c r="E934" s="8" t="str">
        <f>TEXT(Table1[[#This Row],[Invoice Date]],"dd-mm-yyyy")</f>
        <v>10-03-2021</v>
      </c>
      <c r="F934" s="1" t="str">
        <f t="shared" si="56"/>
        <v>March</v>
      </c>
      <c r="G934" s="1" t="str">
        <f t="shared" si="57"/>
        <v>2021</v>
      </c>
      <c r="H934" s="1" t="str">
        <f t="shared" si="58"/>
        <v>Wednesday</v>
      </c>
      <c r="I934" s="1" t="str">
        <f t="shared" si="59"/>
        <v>10</v>
      </c>
      <c r="J934" t="s">
        <v>35</v>
      </c>
      <c r="K934" t="s">
        <v>52</v>
      </c>
      <c r="L934" t="s">
        <v>53</v>
      </c>
      <c r="M934" t="s">
        <v>16</v>
      </c>
      <c r="N934">
        <v>20</v>
      </c>
      <c r="O934">
        <v>700</v>
      </c>
      <c r="P934">
        <v>140000</v>
      </c>
      <c r="Q934">
        <v>49000</v>
      </c>
      <c r="R934">
        <v>0.35</v>
      </c>
      <c r="S934" t="s">
        <v>23</v>
      </c>
      <c r="T934" t="str">
        <f>IF(Table1[[#This Row],[Units Sold]]&gt; 700,"High Units","low Units")</f>
        <v>low Units</v>
      </c>
      <c r="U934">
        <f>SUM(Table1[[#This Row],[Operating Profit]])/SUM(Table1[Operating Profit])*100</f>
        <v>1.4753031749529941E-2</v>
      </c>
      <c r="V934">
        <f>SUM(Table1[[#This Row],[Price per Unit]]*Table1[[#This Row],[Units Sold]])</f>
        <v>14000</v>
      </c>
      <c r="W934">
        <f>SUM(Table1[[#This Row],[Total Sales]]-Table1[[#This Row],[Operating Profit]])</f>
        <v>91000</v>
      </c>
      <c r="X934">
        <f>SUM(Table1[[#This Row],[Total Sales]]-Table1[[#This Row],[Cost]])</f>
        <v>49000</v>
      </c>
      <c r="Y934">
        <f>SUM(Table1[[#This Row],[profit/loss]])/SUM(Table1[profit/loss])</f>
        <v>1.4753031749529941E-4</v>
      </c>
    </row>
    <row r="935" spans="1:25" x14ac:dyDescent="0.3">
      <c r="A935" t="s">
        <v>25</v>
      </c>
      <c r="B935" t="s">
        <v>23</v>
      </c>
      <c r="C935">
        <v>1197831</v>
      </c>
      <c r="D935" s="9">
        <v>44266</v>
      </c>
      <c r="E935" s="8" t="str">
        <f>TEXT(Table1[[#This Row],[Invoice Date]],"dd-mm-yyyy")</f>
        <v>11-03-2021</v>
      </c>
      <c r="F935" s="1" t="str">
        <f t="shared" si="56"/>
        <v>March</v>
      </c>
      <c r="G935" s="1" t="str">
        <f t="shared" si="57"/>
        <v>2021</v>
      </c>
      <c r="H935" s="1" t="str">
        <f t="shared" si="58"/>
        <v>Thursday</v>
      </c>
      <c r="I935" s="1" t="str">
        <f t="shared" si="59"/>
        <v>11</v>
      </c>
      <c r="J935" t="s">
        <v>35</v>
      </c>
      <c r="K935" t="s">
        <v>52</v>
      </c>
      <c r="L935" t="s">
        <v>53</v>
      </c>
      <c r="M935" t="s">
        <v>18</v>
      </c>
      <c r="N935">
        <v>30</v>
      </c>
      <c r="O935">
        <v>700</v>
      </c>
      <c r="P935">
        <v>210000</v>
      </c>
      <c r="Q935">
        <v>73500</v>
      </c>
      <c r="R935">
        <v>0.35</v>
      </c>
      <c r="S935" t="s">
        <v>23</v>
      </c>
      <c r="T935" t="str">
        <f>IF(Table1[[#This Row],[Units Sold]]&gt; 700,"High Units","low Units")</f>
        <v>low Units</v>
      </c>
      <c r="U935">
        <f>SUM(Table1[[#This Row],[Operating Profit]])/SUM(Table1[Operating Profit])*100</f>
        <v>2.212954762429491E-2</v>
      </c>
      <c r="V935">
        <f>SUM(Table1[[#This Row],[Price per Unit]]*Table1[[#This Row],[Units Sold]])</f>
        <v>21000</v>
      </c>
      <c r="W935">
        <f>SUM(Table1[[#This Row],[Total Sales]]-Table1[[#This Row],[Operating Profit]])</f>
        <v>136500</v>
      </c>
      <c r="X935">
        <f>SUM(Table1[[#This Row],[Total Sales]]-Table1[[#This Row],[Cost]])</f>
        <v>73500</v>
      </c>
      <c r="Y935">
        <f>SUM(Table1[[#This Row],[profit/loss]])/SUM(Table1[profit/loss])</f>
        <v>2.2129547624294909E-4</v>
      </c>
    </row>
    <row r="936" spans="1:25" x14ac:dyDescent="0.3">
      <c r="A936" t="s">
        <v>25</v>
      </c>
      <c r="B936" t="s">
        <v>23</v>
      </c>
      <c r="C936">
        <v>1197831</v>
      </c>
      <c r="D936" s="9">
        <v>44267</v>
      </c>
      <c r="E936" s="8" t="str">
        <f>TEXT(Table1[[#This Row],[Invoice Date]],"dd-mm-yyyy")</f>
        <v>12-03-2021</v>
      </c>
      <c r="F936" s="1" t="str">
        <f t="shared" si="56"/>
        <v>March</v>
      </c>
      <c r="G936" s="1" t="str">
        <f t="shared" si="57"/>
        <v>2021</v>
      </c>
      <c r="H936" s="1" t="str">
        <f t="shared" si="58"/>
        <v>Friday</v>
      </c>
      <c r="I936" s="1" t="str">
        <f t="shared" si="59"/>
        <v>12</v>
      </c>
      <c r="J936" t="s">
        <v>35</v>
      </c>
      <c r="K936" t="s">
        <v>52</v>
      </c>
      <c r="L936" t="s">
        <v>53</v>
      </c>
      <c r="M936" t="s">
        <v>19</v>
      </c>
      <c r="N936">
        <v>30</v>
      </c>
      <c r="O936">
        <v>500</v>
      </c>
      <c r="P936">
        <v>150000</v>
      </c>
      <c r="Q936">
        <v>52500</v>
      </c>
      <c r="R936">
        <v>0.35</v>
      </c>
      <c r="S936" t="s">
        <v>23</v>
      </c>
      <c r="T936" t="str">
        <f>IF(Table1[[#This Row],[Units Sold]]&gt; 700,"High Units","low Units")</f>
        <v>low Units</v>
      </c>
      <c r="U936">
        <f>SUM(Table1[[#This Row],[Operating Profit]])/SUM(Table1[Operating Profit])*100</f>
        <v>1.5806819731639221E-2</v>
      </c>
      <c r="V936">
        <f>SUM(Table1[[#This Row],[Price per Unit]]*Table1[[#This Row],[Units Sold]])</f>
        <v>15000</v>
      </c>
      <c r="W936">
        <f>SUM(Table1[[#This Row],[Total Sales]]-Table1[[#This Row],[Operating Profit]])</f>
        <v>97500</v>
      </c>
      <c r="X936">
        <f>SUM(Table1[[#This Row],[Total Sales]]-Table1[[#This Row],[Cost]])</f>
        <v>52500</v>
      </c>
      <c r="Y936">
        <f>SUM(Table1[[#This Row],[profit/loss]])/SUM(Table1[profit/loss])</f>
        <v>1.5806819731639221E-4</v>
      </c>
    </row>
    <row r="937" spans="1:25" x14ac:dyDescent="0.3">
      <c r="A937" t="s">
        <v>25</v>
      </c>
      <c r="B937" t="s">
        <v>23</v>
      </c>
      <c r="C937">
        <v>1197831</v>
      </c>
      <c r="D937" s="9">
        <v>44268</v>
      </c>
      <c r="E937" s="8" t="str">
        <f>TEXT(Table1[[#This Row],[Invoice Date]],"dd-mm-yyyy")</f>
        <v>13-03-2021</v>
      </c>
      <c r="F937" s="1" t="str">
        <f t="shared" si="56"/>
        <v>March</v>
      </c>
      <c r="G937" s="1" t="str">
        <f t="shared" si="57"/>
        <v>2021</v>
      </c>
      <c r="H937" s="1" t="str">
        <f t="shared" si="58"/>
        <v>Saturday</v>
      </c>
      <c r="I937" s="1" t="str">
        <f t="shared" si="59"/>
        <v>13</v>
      </c>
      <c r="J937" t="s">
        <v>35</v>
      </c>
      <c r="K937" t="s">
        <v>52</v>
      </c>
      <c r="L937" t="s">
        <v>53</v>
      </c>
      <c r="M937" t="s">
        <v>20</v>
      </c>
      <c r="N937">
        <v>35</v>
      </c>
      <c r="O937">
        <v>500</v>
      </c>
      <c r="P937">
        <v>175000</v>
      </c>
      <c r="Q937">
        <v>78750</v>
      </c>
      <c r="R937">
        <v>0.45</v>
      </c>
      <c r="S937" t="s">
        <v>23</v>
      </c>
      <c r="T937" t="str">
        <f>IF(Table1[[#This Row],[Units Sold]]&gt; 700,"High Units","low Units")</f>
        <v>low Units</v>
      </c>
      <c r="U937">
        <f>SUM(Table1[[#This Row],[Operating Profit]])/SUM(Table1[Operating Profit])*100</f>
        <v>2.3710229597458832E-2</v>
      </c>
      <c r="V937">
        <f>SUM(Table1[[#This Row],[Price per Unit]]*Table1[[#This Row],[Units Sold]])</f>
        <v>17500</v>
      </c>
      <c r="W937">
        <f>SUM(Table1[[#This Row],[Total Sales]]-Table1[[#This Row],[Operating Profit]])</f>
        <v>96250</v>
      </c>
      <c r="X937">
        <f>SUM(Table1[[#This Row],[Total Sales]]-Table1[[#This Row],[Cost]])</f>
        <v>78750</v>
      </c>
      <c r="Y937">
        <f>SUM(Table1[[#This Row],[profit/loss]])/SUM(Table1[profit/loss])</f>
        <v>2.3710229597458831E-4</v>
      </c>
    </row>
    <row r="938" spans="1:25" x14ac:dyDescent="0.3">
      <c r="A938" t="s">
        <v>25</v>
      </c>
      <c r="B938" t="s">
        <v>23</v>
      </c>
      <c r="C938">
        <v>1197831</v>
      </c>
      <c r="D938" s="9">
        <v>44269</v>
      </c>
      <c r="E938" s="8" t="str">
        <f>TEXT(Table1[[#This Row],[Invoice Date]],"dd-mm-yyyy")</f>
        <v>14-03-2021</v>
      </c>
      <c r="F938" s="1" t="str">
        <f t="shared" si="56"/>
        <v>March</v>
      </c>
      <c r="G938" s="1" t="str">
        <f t="shared" si="57"/>
        <v>2021</v>
      </c>
      <c r="H938" s="1" t="str">
        <f t="shared" si="58"/>
        <v>Sunday</v>
      </c>
      <c r="I938" s="1" t="str">
        <f t="shared" si="59"/>
        <v>14</v>
      </c>
      <c r="J938" t="s">
        <v>26</v>
      </c>
      <c r="K938" t="s">
        <v>54</v>
      </c>
      <c r="L938" t="s">
        <v>55</v>
      </c>
      <c r="M938" t="s">
        <v>21</v>
      </c>
      <c r="N938">
        <v>40</v>
      </c>
      <c r="O938">
        <v>350</v>
      </c>
      <c r="P938">
        <v>140000</v>
      </c>
      <c r="Q938">
        <v>42000</v>
      </c>
      <c r="R938">
        <v>0.3</v>
      </c>
      <c r="S938" t="s">
        <v>23</v>
      </c>
      <c r="T938" t="str">
        <f>IF(Table1[[#This Row],[Units Sold]]&gt; 700,"High Units","low Units")</f>
        <v>low Units</v>
      </c>
      <c r="U938">
        <f>SUM(Table1[[#This Row],[Operating Profit]])/SUM(Table1[Operating Profit])*100</f>
        <v>1.2645455785311377E-2</v>
      </c>
      <c r="V938">
        <f>SUM(Table1[[#This Row],[Price per Unit]]*Table1[[#This Row],[Units Sold]])</f>
        <v>14000</v>
      </c>
      <c r="W938">
        <f>SUM(Table1[[#This Row],[Total Sales]]-Table1[[#This Row],[Operating Profit]])</f>
        <v>98000</v>
      </c>
      <c r="X938">
        <f>SUM(Table1[[#This Row],[Total Sales]]-Table1[[#This Row],[Cost]])</f>
        <v>42000</v>
      </c>
      <c r="Y938">
        <f>SUM(Table1[[#This Row],[profit/loss]])/SUM(Table1[profit/loss])</f>
        <v>1.2645455785311377E-4</v>
      </c>
    </row>
    <row r="939" spans="1:25" x14ac:dyDescent="0.3">
      <c r="A939" t="s">
        <v>25</v>
      </c>
      <c r="B939" t="s">
        <v>23</v>
      </c>
      <c r="C939">
        <v>1197831</v>
      </c>
      <c r="D939" s="9">
        <v>44270</v>
      </c>
      <c r="E939" s="8" t="str">
        <f>TEXT(Table1[[#This Row],[Invoice Date]],"dd-mm-yyyy")</f>
        <v>15-03-2021</v>
      </c>
      <c r="F939" s="1" t="str">
        <f t="shared" si="56"/>
        <v>March</v>
      </c>
      <c r="G939" s="1" t="str">
        <f t="shared" si="57"/>
        <v>2021</v>
      </c>
      <c r="H939" s="1" t="str">
        <f t="shared" si="58"/>
        <v>Monday</v>
      </c>
      <c r="I939" s="1" t="str">
        <f t="shared" si="59"/>
        <v>15</v>
      </c>
      <c r="J939" t="s">
        <v>26</v>
      </c>
      <c r="K939" t="s">
        <v>54</v>
      </c>
      <c r="L939" t="s">
        <v>55</v>
      </c>
      <c r="M939" t="s">
        <v>22</v>
      </c>
      <c r="N939">
        <v>35</v>
      </c>
      <c r="O939">
        <v>500</v>
      </c>
      <c r="P939">
        <v>175000</v>
      </c>
      <c r="Q939">
        <v>87500</v>
      </c>
      <c r="R939">
        <v>0.5</v>
      </c>
      <c r="S939" t="s">
        <v>23</v>
      </c>
      <c r="T939" t="str">
        <f>IF(Table1[[#This Row],[Units Sold]]&gt; 700,"High Units","low Units")</f>
        <v>low Units</v>
      </c>
      <c r="U939">
        <f>SUM(Table1[[#This Row],[Operating Profit]])/SUM(Table1[Operating Profit])*100</f>
        <v>2.6344699552732033E-2</v>
      </c>
      <c r="V939">
        <f>SUM(Table1[[#This Row],[Price per Unit]]*Table1[[#This Row],[Units Sold]])</f>
        <v>17500</v>
      </c>
      <c r="W939">
        <f>SUM(Table1[[#This Row],[Total Sales]]-Table1[[#This Row],[Operating Profit]])</f>
        <v>87500</v>
      </c>
      <c r="X939">
        <f>SUM(Table1[[#This Row],[Total Sales]]-Table1[[#This Row],[Cost]])</f>
        <v>87500</v>
      </c>
      <c r="Y939">
        <f>SUM(Table1[[#This Row],[profit/loss]])/SUM(Table1[profit/loss])</f>
        <v>2.6344699552732033E-4</v>
      </c>
    </row>
    <row r="940" spans="1:25" x14ac:dyDescent="0.3">
      <c r="A940" t="s">
        <v>25</v>
      </c>
      <c r="B940" t="s">
        <v>23</v>
      </c>
      <c r="C940">
        <v>1197831</v>
      </c>
      <c r="D940" s="9">
        <v>44271</v>
      </c>
      <c r="E940" s="8" t="str">
        <f>TEXT(Table1[[#This Row],[Invoice Date]],"dd-mm-yyyy")</f>
        <v>16-03-2021</v>
      </c>
      <c r="F940" s="1" t="str">
        <f t="shared" si="56"/>
        <v>March</v>
      </c>
      <c r="G940" s="1" t="str">
        <f t="shared" si="57"/>
        <v>2021</v>
      </c>
      <c r="H940" s="1" t="str">
        <f t="shared" si="58"/>
        <v>Tuesday</v>
      </c>
      <c r="I940" s="1" t="str">
        <f t="shared" si="59"/>
        <v>16</v>
      </c>
      <c r="J940" t="s">
        <v>26</v>
      </c>
      <c r="K940" t="s">
        <v>54</v>
      </c>
      <c r="L940" t="s">
        <v>55</v>
      </c>
      <c r="M940" t="s">
        <v>16</v>
      </c>
      <c r="N940">
        <v>25</v>
      </c>
      <c r="O940">
        <v>650</v>
      </c>
      <c r="P940">
        <v>162500</v>
      </c>
      <c r="Q940">
        <v>56875</v>
      </c>
      <c r="R940">
        <v>0.35</v>
      </c>
      <c r="S940" t="s">
        <v>23</v>
      </c>
      <c r="T940" t="str">
        <f>IF(Table1[[#This Row],[Units Sold]]&gt; 700,"High Units","low Units")</f>
        <v>low Units</v>
      </c>
      <c r="U940">
        <f>SUM(Table1[[#This Row],[Operating Profit]])/SUM(Table1[Operating Profit])*100</f>
        <v>1.7124054709275825E-2</v>
      </c>
      <c r="V940">
        <f>SUM(Table1[[#This Row],[Price per Unit]]*Table1[[#This Row],[Units Sold]])</f>
        <v>16250</v>
      </c>
      <c r="W940">
        <f>SUM(Table1[[#This Row],[Total Sales]]-Table1[[#This Row],[Operating Profit]])</f>
        <v>105625</v>
      </c>
      <c r="X940">
        <f>SUM(Table1[[#This Row],[Total Sales]]-Table1[[#This Row],[Cost]])</f>
        <v>56875</v>
      </c>
      <c r="Y940">
        <f>SUM(Table1[[#This Row],[profit/loss]])/SUM(Table1[profit/loss])</f>
        <v>1.7124054709275824E-4</v>
      </c>
    </row>
    <row r="941" spans="1:25" x14ac:dyDescent="0.3">
      <c r="A941" t="s">
        <v>25</v>
      </c>
      <c r="B941" t="s">
        <v>23</v>
      </c>
      <c r="C941">
        <v>1197831</v>
      </c>
      <c r="D941" s="9">
        <v>44272</v>
      </c>
      <c r="E941" s="8" t="str">
        <f>TEXT(Table1[[#This Row],[Invoice Date]],"dd-mm-yyyy")</f>
        <v>17-03-2021</v>
      </c>
      <c r="F941" s="1" t="str">
        <f t="shared" si="56"/>
        <v>March</v>
      </c>
      <c r="G941" s="1" t="str">
        <f t="shared" si="57"/>
        <v>2021</v>
      </c>
      <c r="H941" s="1" t="str">
        <f t="shared" si="58"/>
        <v>Wednesday</v>
      </c>
      <c r="I941" s="1" t="str">
        <f t="shared" si="59"/>
        <v>17</v>
      </c>
      <c r="J941" t="s">
        <v>26</v>
      </c>
      <c r="K941" t="s">
        <v>54</v>
      </c>
      <c r="L941" t="s">
        <v>55</v>
      </c>
      <c r="M941" t="s">
        <v>18</v>
      </c>
      <c r="N941">
        <v>35</v>
      </c>
      <c r="O941">
        <v>625</v>
      </c>
      <c r="P941">
        <v>218750</v>
      </c>
      <c r="Q941">
        <v>76563</v>
      </c>
      <c r="R941">
        <v>0.35</v>
      </c>
      <c r="S941" t="s">
        <v>23</v>
      </c>
      <c r="T941" t="str">
        <f>IF(Table1[[#This Row],[Units Sold]]&gt; 700,"High Units","low Units")</f>
        <v>low Units</v>
      </c>
      <c r="U941">
        <f>SUM(Table1[[#This Row],[Operating Profit]])/SUM(Table1[Operating Profit])*100</f>
        <v>2.3051762649780833E-2</v>
      </c>
      <c r="V941">
        <f>SUM(Table1[[#This Row],[Price per Unit]]*Table1[[#This Row],[Units Sold]])</f>
        <v>21875</v>
      </c>
      <c r="W941">
        <f>SUM(Table1[[#This Row],[Total Sales]]-Table1[[#This Row],[Operating Profit]])</f>
        <v>142187</v>
      </c>
      <c r="X941">
        <f>SUM(Table1[[#This Row],[Total Sales]]-Table1[[#This Row],[Cost]])</f>
        <v>76563</v>
      </c>
      <c r="Y941">
        <f>SUM(Table1[[#This Row],[profit/loss]])/SUM(Table1[profit/loss])</f>
        <v>2.3051762649780832E-4</v>
      </c>
    </row>
    <row r="942" spans="1:25" x14ac:dyDescent="0.3">
      <c r="A942" t="s">
        <v>25</v>
      </c>
      <c r="B942" t="s">
        <v>23</v>
      </c>
      <c r="C942">
        <v>1197831</v>
      </c>
      <c r="D942" s="9">
        <v>44273</v>
      </c>
      <c r="E942" s="8" t="str">
        <f>TEXT(Table1[[#This Row],[Invoice Date]],"dd-mm-yyyy")</f>
        <v>18-03-2021</v>
      </c>
      <c r="F942" s="1" t="str">
        <f t="shared" si="56"/>
        <v>March</v>
      </c>
      <c r="G942" s="1" t="str">
        <f t="shared" si="57"/>
        <v>2021</v>
      </c>
      <c r="H942" s="1" t="str">
        <f t="shared" si="58"/>
        <v>Thursday</v>
      </c>
      <c r="I942" s="1" t="str">
        <f t="shared" si="59"/>
        <v>18</v>
      </c>
      <c r="J942" t="s">
        <v>26</v>
      </c>
      <c r="K942" t="s">
        <v>54</v>
      </c>
      <c r="L942" t="s">
        <v>55</v>
      </c>
      <c r="M942" t="s">
        <v>19</v>
      </c>
      <c r="N942">
        <v>35</v>
      </c>
      <c r="O942">
        <v>450</v>
      </c>
      <c r="P942">
        <v>157500</v>
      </c>
      <c r="Q942">
        <v>55125</v>
      </c>
      <c r="R942">
        <v>0.35</v>
      </c>
      <c r="S942" t="s">
        <v>23</v>
      </c>
      <c r="T942" t="str">
        <f>IF(Table1[[#This Row],[Units Sold]]&gt; 700,"High Units","low Units")</f>
        <v>low Units</v>
      </c>
      <c r="U942">
        <f>SUM(Table1[[#This Row],[Operating Profit]])/SUM(Table1[Operating Profit])*100</f>
        <v>1.659716071822118E-2</v>
      </c>
      <c r="V942">
        <f>SUM(Table1[[#This Row],[Price per Unit]]*Table1[[#This Row],[Units Sold]])</f>
        <v>15750</v>
      </c>
      <c r="W942">
        <f>SUM(Table1[[#This Row],[Total Sales]]-Table1[[#This Row],[Operating Profit]])</f>
        <v>102375</v>
      </c>
      <c r="X942">
        <f>SUM(Table1[[#This Row],[Total Sales]]-Table1[[#This Row],[Cost]])</f>
        <v>55125</v>
      </c>
      <c r="Y942">
        <f>SUM(Table1[[#This Row],[profit/loss]])/SUM(Table1[profit/loss])</f>
        <v>1.6597160718221182E-4</v>
      </c>
    </row>
    <row r="943" spans="1:25" x14ac:dyDescent="0.3">
      <c r="A943" t="s">
        <v>25</v>
      </c>
      <c r="B943" t="s">
        <v>23</v>
      </c>
      <c r="C943">
        <v>1197831</v>
      </c>
      <c r="D943" s="9">
        <v>44274</v>
      </c>
      <c r="E943" s="8" t="str">
        <f>TEXT(Table1[[#This Row],[Invoice Date]],"dd-mm-yyyy")</f>
        <v>19-03-2021</v>
      </c>
      <c r="F943" s="1" t="str">
        <f t="shared" si="56"/>
        <v>March</v>
      </c>
      <c r="G943" s="1" t="str">
        <f t="shared" si="57"/>
        <v>2021</v>
      </c>
      <c r="H943" s="1" t="str">
        <f t="shared" si="58"/>
        <v>Friday</v>
      </c>
      <c r="I943" s="1" t="str">
        <f t="shared" si="59"/>
        <v>19</v>
      </c>
      <c r="J943" t="s">
        <v>26</v>
      </c>
      <c r="K943" t="s">
        <v>54</v>
      </c>
      <c r="L943" t="s">
        <v>55</v>
      </c>
      <c r="M943" t="s">
        <v>20</v>
      </c>
      <c r="N943">
        <v>35</v>
      </c>
      <c r="O943">
        <v>400</v>
      </c>
      <c r="P943">
        <v>140000</v>
      </c>
      <c r="Q943">
        <v>63000</v>
      </c>
      <c r="R943">
        <v>0.45</v>
      </c>
      <c r="S943" t="s">
        <v>23</v>
      </c>
      <c r="T943" t="str">
        <f>IF(Table1[[#This Row],[Units Sold]]&gt; 700,"High Units","low Units")</f>
        <v>low Units</v>
      </c>
      <c r="U943">
        <f>SUM(Table1[[#This Row],[Operating Profit]])/SUM(Table1[Operating Profit])*100</f>
        <v>1.8968183677967064E-2</v>
      </c>
      <c r="V943">
        <f>SUM(Table1[[#This Row],[Price per Unit]]*Table1[[#This Row],[Units Sold]])</f>
        <v>14000</v>
      </c>
      <c r="W943">
        <f>SUM(Table1[[#This Row],[Total Sales]]-Table1[[#This Row],[Operating Profit]])</f>
        <v>77000</v>
      </c>
      <c r="X943">
        <f>SUM(Table1[[#This Row],[Total Sales]]-Table1[[#This Row],[Cost]])</f>
        <v>63000</v>
      </c>
      <c r="Y943">
        <f>SUM(Table1[[#This Row],[profit/loss]])/SUM(Table1[profit/loss])</f>
        <v>1.8968183677967065E-4</v>
      </c>
    </row>
    <row r="944" spans="1:25" x14ac:dyDescent="0.3">
      <c r="A944" t="s">
        <v>25</v>
      </c>
      <c r="B944" t="s">
        <v>23</v>
      </c>
      <c r="C944">
        <v>1197831</v>
      </c>
      <c r="D944" s="9">
        <v>44275</v>
      </c>
      <c r="E944" s="8" t="str">
        <f>TEXT(Table1[[#This Row],[Invoice Date]],"dd-mm-yyyy")</f>
        <v>20-03-2021</v>
      </c>
      <c r="F944" s="1" t="str">
        <f t="shared" si="56"/>
        <v>March</v>
      </c>
      <c r="G944" s="1" t="str">
        <f t="shared" si="57"/>
        <v>2021</v>
      </c>
      <c r="H944" s="1" t="str">
        <f t="shared" si="58"/>
        <v>Saturday</v>
      </c>
      <c r="I944" s="1" t="str">
        <f t="shared" si="59"/>
        <v>20</v>
      </c>
      <c r="J944" t="s">
        <v>26</v>
      </c>
      <c r="K944" t="s">
        <v>54</v>
      </c>
      <c r="L944" t="s">
        <v>55</v>
      </c>
      <c r="M944" t="s">
        <v>21</v>
      </c>
      <c r="N944">
        <v>40</v>
      </c>
      <c r="O944">
        <v>275</v>
      </c>
      <c r="P944">
        <v>110000</v>
      </c>
      <c r="Q944">
        <v>33000</v>
      </c>
      <c r="R944">
        <v>0.3</v>
      </c>
      <c r="S944" t="s">
        <v>23</v>
      </c>
      <c r="T944" t="str">
        <f>IF(Table1[[#This Row],[Units Sold]]&gt; 700,"High Units","low Units")</f>
        <v>low Units</v>
      </c>
      <c r="U944">
        <f>SUM(Table1[[#This Row],[Operating Profit]])/SUM(Table1[Operating Profit])*100</f>
        <v>9.9357152598875103E-3</v>
      </c>
      <c r="V944">
        <f>SUM(Table1[[#This Row],[Price per Unit]]*Table1[[#This Row],[Units Sold]])</f>
        <v>11000</v>
      </c>
      <c r="W944">
        <f>SUM(Table1[[#This Row],[Total Sales]]-Table1[[#This Row],[Operating Profit]])</f>
        <v>77000</v>
      </c>
      <c r="X944">
        <f>SUM(Table1[[#This Row],[Total Sales]]-Table1[[#This Row],[Cost]])</f>
        <v>33000</v>
      </c>
      <c r="Y944">
        <f>SUM(Table1[[#This Row],[profit/loss]])/SUM(Table1[profit/loss])</f>
        <v>9.9357152598875109E-5</v>
      </c>
    </row>
    <row r="945" spans="1:25" x14ac:dyDescent="0.3">
      <c r="A945" t="s">
        <v>25</v>
      </c>
      <c r="B945" t="s">
        <v>23</v>
      </c>
      <c r="C945">
        <v>1197831</v>
      </c>
      <c r="D945" s="9">
        <v>44276</v>
      </c>
      <c r="E945" s="8" t="str">
        <f>TEXT(Table1[[#This Row],[Invoice Date]],"dd-mm-yyyy")</f>
        <v>21-03-2021</v>
      </c>
      <c r="F945" s="1" t="str">
        <f t="shared" si="56"/>
        <v>March</v>
      </c>
      <c r="G945" s="1" t="str">
        <f t="shared" si="57"/>
        <v>2021</v>
      </c>
      <c r="H945" s="1" t="str">
        <f t="shared" si="58"/>
        <v>Sunday</v>
      </c>
      <c r="I945" s="1" t="str">
        <f t="shared" si="59"/>
        <v>21</v>
      </c>
      <c r="J945" t="s">
        <v>26</v>
      </c>
      <c r="K945" t="s">
        <v>54</v>
      </c>
      <c r="L945" t="s">
        <v>55</v>
      </c>
      <c r="M945" t="s">
        <v>22</v>
      </c>
      <c r="N945">
        <v>35</v>
      </c>
      <c r="O945">
        <v>475</v>
      </c>
      <c r="P945">
        <v>166250</v>
      </c>
      <c r="Q945">
        <v>83125</v>
      </c>
      <c r="R945">
        <v>0.5</v>
      </c>
      <c r="S945" t="s">
        <v>23</v>
      </c>
      <c r="T945" t="str">
        <f>IF(Table1[[#This Row],[Units Sold]]&gt; 700,"High Units","low Units")</f>
        <v>low Units</v>
      </c>
      <c r="U945">
        <f>SUM(Table1[[#This Row],[Operating Profit]])/SUM(Table1[Operating Profit])*100</f>
        <v>2.5027464575095432E-2</v>
      </c>
      <c r="V945">
        <f>SUM(Table1[[#This Row],[Price per Unit]]*Table1[[#This Row],[Units Sold]])</f>
        <v>16625</v>
      </c>
      <c r="W945">
        <f>SUM(Table1[[#This Row],[Total Sales]]-Table1[[#This Row],[Operating Profit]])</f>
        <v>83125</v>
      </c>
      <c r="X945">
        <f>SUM(Table1[[#This Row],[Total Sales]]-Table1[[#This Row],[Cost]])</f>
        <v>83125</v>
      </c>
      <c r="Y945">
        <f>SUM(Table1[[#This Row],[profit/loss]])/SUM(Table1[profit/loss])</f>
        <v>2.5027464575095432E-4</v>
      </c>
    </row>
    <row r="946" spans="1:25" x14ac:dyDescent="0.3">
      <c r="A946" t="s">
        <v>25</v>
      </c>
      <c r="B946" t="s">
        <v>23</v>
      </c>
      <c r="C946">
        <v>1197831</v>
      </c>
      <c r="D946" s="9">
        <v>44277</v>
      </c>
      <c r="E946" s="8" t="str">
        <f>TEXT(Table1[[#This Row],[Invoice Date]],"dd-mm-yyyy")</f>
        <v>22-03-2021</v>
      </c>
      <c r="F946" s="1" t="str">
        <f t="shared" si="56"/>
        <v>March</v>
      </c>
      <c r="G946" s="1" t="str">
        <f t="shared" si="57"/>
        <v>2021</v>
      </c>
      <c r="H946" s="1" t="str">
        <f t="shared" si="58"/>
        <v>Monday</v>
      </c>
      <c r="I946" s="1" t="str">
        <f t="shared" si="59"/>
        <v>22</v>
      </c>
      <c r="J946" t="s">
        <v>26</v>
      </c>
      <c r="K946" t="s">
        <v>54</v>
      </c>
      <c r="L946" t="s">
        <v>55</v>
      </c>
      <c r="M946" t="s">
        <v>16</v>
      </c>
      <c r="N946">
        <v>30</v>
      </c>
      <c r="O946">
        <v>650</v>
      </c>
      <c r="P946">
        <v>195000</v>
      </c>
      <c r="Q946">
        <v>78000</v>
      </c>
      <c r="R946">
        <v>0.4</v>
      </c>
      <c r="S946" t="s">
        <v>23</v>
      </c>
      <c r="T946" t="str">
        <f>IF(Table1[[#This Row],[Units Sold]]&gt; 700,"High Units","low Units")</f>
        <v>low Units</v>
      </c>
      <c r="U946">
        <f>SUM(Table1[[#This Row],[Operating Profit]])/SUM(Table1[Operating Profit])*100</f>
        <v>2.3484417887006843E-2</v>
      </c>
      <c r="V946">
        <f>SUM(Table1[[#This Row],[Price per Unit]]*Table1[[#This Row],[Units Sold]])</f>
        <v>19500</v>
      </c>
      <c r="W946">
        <f>SUM(Table1[[#This Row],[Total Sales]]-Table1[[#This Row],[Operating Profit]])</f>
        <v>117000</v>
      </c>
      <c r="X946">
        <f>SUM(Table1[[#This Row],[Total Sales]]-Table1[[#This Row],[Cost]])</f>
        <v>78000</v>
      </c>
      <c r="Y946">
        <f>SUM(Table1[[#This Row],[profit/loss]])/SUM(Table1[profit/loss])</f>
        <v>2.3484417887006842E-4</v>
      </c>
    </row>
    <row r="947" spans="1:25" x14ac:dyDescent="0.3">
      <c r="A947" t="s">
        <v>25</v>
      </c>
      <c r="B947" t="s">
        <v>23</v>
      </c>
      <c r="C947">
        <v>1197831</v>
      </c>
      <c r="D947" s="9">
        <v>44278</v>
      </c>
      <c r="E947" s="8" t="str">
        <f>TEXT(Table1[[#This Row],[Invoice Date]],"dd-mm-yyyy")</f>
        <v>23-03-2021</v>
      </c>
      <c r="F947" s="1" t="str">
        <f t="shared" si="56"/>
        <v>March</v>
      </c>
      <c r="G947" s="1" t="str">
        <f t="shared" si="57"/>
        <v>2021</v>
      </c>
      <c r="H947" s="1" t="str">
        <f t="shared" si="58"/>
        <v>Tuesday</v>
      </c>
      <c r="I947" s="1" t="str">
        <f t="shared" si="59"/>
        <v>23</v>
      </c>
      <c r="J947" t="s">
        <v>26</v>
      </c>
      <c r="K947" t="s">
        <v>54</v>
      </c>
      <c r="L947" t="s">
        <v>55</v>
      </c>
      <c r="M947" t="s">
        <v>18</v>
      </c>
      <c r="N947">
        <v>40</v>
      </c>
      <c r="O947">
        <v>650</v>
      </c>
      <c r="P947">
        <v>260000</v>
      </c>
      <c r="Q947">
        <v>104000</v>
      </c>
      <c r="R947">
        <v>0.4</v>
      </c>
      <c r="S947" t="s">
        <v>23</v>
      </c>
      <c r="T947" t="str">
        <f>IF(Table1[[#This Row],[Units Sold]]&gt; 700,"High Units","low Units")</f>
        <v>low Units</v>
      </c>
      <c r="U947">
        <f>SUM(Table1[[#This Row],[Operating Profit]])/SUM(Table1[Operating Profit])*100</f>
        <v>3.1312557182675789E-2</v>
      </c>
      <c r="V947">
        <f>SUM(Table1[[#This Row],[Price per Unit]]*Table1[[#This Row],[Units Sold]])</f>
        <v>26000</v>
      </c>
      <c r="W947">
        <f>SUM(Table1[[#This Row],[Total Sales]]-Table1[[#This Row],[Operating Profit]])</f>
        <v>156000</v>
      </c>
      <c r="X947">
        <f>SUM(Table1[[#This Row],[Total Sales]]-Table1[[#This Row],[Cost]])</f>
        <v>104000</v>
      </c>
      <c r="Y947">
        <f>SUM(Table1[[#This Row],[profit/loss]])/SUM(Table1[profit/loss])</f>
        <v>3.1312557182675791E-4</v>
      </c>
    </row>
    <row r="948" spans="1:25" x14ac:dyDescent="0.3">
      <c r="A948" t="s">
        <v>25</v>
      </c>
      <c r="B948" t="s">
        <v>23</v>
      </c>
      <c r="C948">
        <v>1197831</v>
      </c>
      <c r="D948" s="9">
        <v>44279</v>
      </c>
      <c r="E948" s="8" t="str">
        <f>TEXT(Table1[[#This Row],[Invoice Date]],"dd-mm-yyyy")</f>
        <v>24-03-2021</v>
      </c>
      <c r="F948" s="1" t="str">
        <f t="shared" si="56"/>
        <v>March</v>
      </c>
      <c r="G948" s="1" t="str">
        <f t="shared" si="57"/>
        <v>2021</v>
      </c>
      <c r="H948" s="1" t="str">
        <f t="shared" si="58"/>
        <v>Wednesday</v>
      </c>
      <c r="I948" s="1" t="str">
        <f t="shared" si="59"/>
        <v>24</v>
      </c>
      <c r="J948" t="s">
        <v>26</v>
      </c>
      <c r="K948" t="s">
        <v>54</v>
      </c>
      <c r="L948" t="s">
        <v>55</v>
      </c>
      <c r="M948" t="s">
        <v>19</v>
      </c>
      <c r="N948">
        <v>30</v>
      </c>
      <c r="O948">
        <v>475</v>
      </c>
      <c r="P948">
        <v>142500</v>
      </c>
      <c r="Q948">
        <v>57000</v>
      </c>
      <c r="R948">
        <v>0.4</v>
      </c>
      <c r="S948" t="s">
        <v>23</v>
      </c>
      <c r="T948" t="str">
        <f>IF(Table1[[#This Row],[Units Sold]]&gt; 700,"High Units","low Units")</f>
        <v>low Units</v>
      </c>
      <c r="U948">
        <f>SUM(Table1[[#This Row],[Operating Profit]])/SUM(Table1[Operating Profit])*100</f>
        <v>1.7161689994351154E-2</v>
      </c>
      <c r="V948">
        <f>SUM(Table1[[#This Row],[Price per Unit]]*Table1[[#This Row],[Units Sold]])</f>
        <v>14250</v>
      </c>
      <c r="W948">
        <f>SUM(Table1[[#This Row],[Total Sales]]-Table1[[#This Row],[Operating Profit]])</f>
        <v>85500</v>
      </c>
      <c r="X948">
        <f>SUM(Table1[[#This Row],[Total Sales]]-Table1[[#This Row],[Cost]])</f>
        <v>57000</v>
      </c>
      <c r="Y948">
        <f>SUM(Table1[[#This Row],[profit/loss]])/SUM(Table1[profit/loss])</f>
        <v>1.7161689994351154E-4</v>
      </c>
    </row>
    <row r="949" spans="1:25" x14ac:dyDescent="0.3">
      <c r="A949" t="s">
        <v>25</v>
      </c>
      <c r="B949" t="s">
        <v>23</v>
      </c>
      <c r="C949">
        <v>1197831</v>
      </c>
      <c r="D949" s="9">
        <v>44280</v>
      </c>
      <c r="E949" s="8" t="str">
        <f>TEXT(Table1[[#This Row],[Invoice Date]],"dd-mm-yyyy")</f>
        <v>25-03-2021</v>
      </c>
      <c r="F949" s="1" t="str">
        <f t="shared" si="56"/>
        <v>March</v>
      </c>
      <c r="G949" s="1" t="str">
        <f t="shared" si="57"/>
        <v>2021</v>
      </c>
      <c r="H949" s="1" t="str">
        <f t="shared" si="58"/>
        <v>Thursday</v>
      </c>
      <c r="I949" s="1" t="str">
        <f t="shared" si="59"/>
        <v>25</v>
      </c>
      <c r="J949" t="s">
        <v>26</v>
      </c>
      <c r="K949" t="s">
        <v>54</v>
      </c>
      <c r="L949" t="s">
        <v>55</v>
      </c>
      <c r="M949" t="s">
        <v>20</v>
      </c>
      <c r="N949">
        <v>35</v>
      </c>
      <c r="O949">
        <v>375</v>
      </c>
      <c r="P949">
        <v>131250</v>
      </c>
      <c r="Q949">
        <v>65625</v>
      </c>
      <c r="R949">
        <v>0.5</v>
      </c>
      <c r="S949" t="s">
        <v>23</v>
      </c>
      <c r="T949" t="str">
        <f>IF(Table1[[#This Row],[Units Sold]]&gt; 700,"High Units","low Units")</f>
        <v>low Units</v>
      </c>
      <c r="U949">
        <f>SUM(Table1[[#This Row],[Operating Profit]])/SUM(Table1[Operating Profit])*100</f>
        <v>1.9758524664549026E-2</v>
      </c>
      <c r="V949">
        <f>SUM(Table1[[#This Row],[Price per Unit]]*Table1[[#This Row],[Units Sold]])</f>
        <v>13125</v>
      </c>
      <c r="W949">
        <f>SUM(Table1[[#This Row],[Total Sales]]-Table1[[#This Row],[Operating Profit]])</f>
        <v>65625</v>
      </c>
      <c r="X949">
        <f>SUM(Table1[[#This Row],[Total Sales]]-Table1[[#This Row],[Cost]])</f>
        <v>65625</v>
      </c>
      <c r="Y949">
        <f>SUM(Table1[[#This Row],[profit/loss]])/SUM(Table1[profit/loss])</f>
        <v>1.9758524664549026E-4</v>
      </c>
    </row>
    <row r="950" spans="1:25" x14ac:dyDescent="0.3">
      <c r="A950" t="s">
        <v>25</v>
      </c>
      <c r="B950" t="s">
        <v>23</v>
      </c>
      <c r="C950">
        <v>1197831</v>
      </c>
      <c r="D950" s="9">
        <v>44281</v>
      </c>
      <c r="E950" s="8" t="str">
        <f>TEXT(Table1[[#This Row],[Invoice Date]],"dd-mm-yyyy")</f>
        <v>26-03-2021</v>
      </c>
      <c r="F950" s="1" t="str">
        <f t="shared" si="56"/>
        <v>March</v>
      </c>
      <c r="G950" s="1" t="str">
        <f t="shared" si="57"/>
        <v>2021</v>
      </c>
      <c r="H950" s="1" t="str">
        <f t="shared" si="58"/>
        <v>Friday</v>
      </c>
      <c r="I950" s="1" t="str">
        <f t="shared" si="59"/>
        <v>26</v>
      </c>
      <c r="J950" t="s">
        <v>26</v>
      </c>
      <c r="K950" t="s">
        <v>54</v>
      </c>
      <c r="L950" t="s">
        <v>55</v>
      </c>
      <c r="M950" t="s">
        <v>21</v>
      </c>
      <c r="N950">
        <v>40</v>
      </c>
      <c r="O950">
        <v>275</v>
      </c>
      <c r="P950">
        <v>110000</v>
      </c>
      <c r="Q950">
        <v>38500</v>
      </c>
      <c r="R950">
        <v>0.35</v>
      </c>
      <c r="S950" t="s">
        <v>23</v>
      </c>
      <c r="T950" t="str">
        <f>IF(Table1[[#This Row],[Units Sold]]&gt; 700,"High Units","low Units")</f>
        <v>low Units</v>
      </c>
      <c r="U950">
        <f>SUM(Table1[[#This Row],[Operating Profit]])/SUM(Table1[Operating Profit])*100</f>
        <v>1.1591667803202095E-2</v>
      </c>
      <c r="V950">
        <f>SUM(Table1[[#This Row],[Price per Unit]]*Table1[[#This Row],[Units Sold]])</f>
        <v>11000</v>
      </c>
      <c r="W950">
        <f>SUM(Table1[[#This Row],[Total Sales]]-Table1[[#This Row],[Operating Profit]])</f>
        <v>71500</v>
      </c>
      <c r="X950">
        <f>SUM(Table1[[#This Row],[Total Sales]]-Table1[[#This Row],[Cost]])</f>
        <v>38500</v>
      </c>
      <c r="Y950">
        <f>SUM(Table1[[#This Row],[profit/loss]])/SUM(Table1[profit/loss])</f>
        <v>1.1591667803202096E-4</v>
      </c>
    </row>
    <row r="951" spans="1:25" x14ac:dyDescent="0.3">
      <c r="A951" t="s">
        <v>25</v>
      </c>
      <c r="B951" t="s">
        <v>23</v>
      </c>
      <c r="C951">
        <v>1197831</v>
      </c>
      <c r="D951" s="9">
        <v>44282</v>
      </c>
      <c r="E951" s="8" t="str">
        <f>TEXT(Table1[[#This Row],[Invoice Date]],"dd-mm-yyyy")</f>
        <v>27-03-2021</v>
      </c>
      <c r="F951" s="1" t="str">
        <f t="shared" si="56"/>
        <v>March</v>
      </c>
      <c r="G951" s="1" t="str">
        <f t="shared" si="57"/>
        <v>2021</v>
      </c>
      <c r="H951" s="1" t="str">
        <f t="shared" si="58"/>
        <v>Saturday</v>
      </c>
      <c r="I951" s="1" t="str">
        <f t="shared" si="59"/>
        <v>27</v>
      </c>
      <c r="J951" t="s">
        <v>26</v>
      </c>
      <c r="K951" t="s">
        <v>54</v>
      </c>
      <c r="L951" t="s">
        <v>55</v>
      </c>
      <c r="M951" t="s">
        <v>22</v>
      </c>
      <c r="N951">
        <v>35</v>
      </c>
      <c r="O951">
        <v>425</v>
      </c>
      <c r="P951">
        <v>148750</v>
      </c>
      <c r="Q951">
        <v>81813</v>
      </c>
      <c r="R951">
        <v>0.55000000000000004</v>
      </c>
      <c r="S951" t="s">
        <v>23</v>
      </c>
      <c r="T951" t="str">
        <f>IF(Table1[[#This Row],[Units Sold]]&gt; 700,"High Units","low Units")</f>
        <v>low Units</v>
      </c>
      <c r="U951">
        <f>SUM(Table1[[#This Row],[Operating Profit]])/SUM(Table1[Operating Profit])*100</f>
        <v>2.4632444622944758E-2</v>
      </c>
      <c r="V951">
        <f>SUM(Table1[[#This Row],[Price per Unit]]*Table1[[#This Row],[Units Sold]])</f>
        <v>14875</v>
      </c>
      <c r="W951">
        <f>SUM(Table1[[#This Row],[Total Sales]]-Table1[[#This Row],[Operating Profit]])</f>
        <v>66937</v>
      </c>
      <c r="X951">
        <f>SUM(Table1[[#This Row],[Total Sales]]-Table1[[#This Row],[Cost]])</f>
        <v>81813</v>
      </c>
      <c r="Y951">
        <f>SUM(Table1[[#This Row],[profit/loss]])/SUM(Table1[profit/loss])</f>
        <v>2.4632444622944757E-4</v>
      </c>
    </row>
    <row r="952" spans="1:25" x14ac:dyDescent="0.3">
      <c r="A952" t="s">
        <v>25</v>
      </c>
      <c r="B952" t="s">
        <v>23</v>
      </c>
      <c r="C952">
        <v>1197831</v>
      </c>
      <c r="D952" s="9">
        <v>44283</v>
      </c>
      <c r="E952" s="8" t="str">
        <f>TEXT(Table1[[#This Row],[Invoice Date]],"dd-mm-yyyy")</f>
        <v>28-03-2021</v>
      </c>
      <c r="F952" s="1" t="str">
        <f t="shared" si="56"/>
        <v>March</v>
      </c>
      <c r="G952" s="1" t="str">
        <f t="shared" si="57"/>
        <v>2021</v>
      </c>
      <c r="H952" s="1" t="str">
        <f t="shared" si="58"/>
        <v>Sunday</v>
      </c>
      <c r="I952" s="1" t="str">
        <f t="shared" si="59"/>
        <v>28</v>
      </c>
      <c r="J952" t="s">
        <v>26</v>
      </c>
      <c r="K952" t="s">
        <v>54</v>
      </c>
      <c r="L952" t="s">
        <v>55</v>
      </c>
      <c r="M952" t="s">
        <v>16</v>
      </c>
      <c r="N952">
        <v>20</v>
      </c>
      <c r="O952">
        <v>675</v>
      </c>
      <c r="P952">
        <v>135000</v>
      </c>
      <c r="Q952">
        <v>54000</v>
      </c>
      <c r="R952">
        <v>0.4</v>
      </c>
      <c r="S952" t="s">
        <v>23</v>
      </c>
      <c r="T952" t="str">
        <f>IF(Table1[[#This Row],[Units Sold]]&gt; 700,"High Units","low Units")</f>
        <v>low Units</v>
      </c>
      <c r="U952">
        <f>SUM(Table1[[#This Row],[Operating Profit]])/SUM(Table1[Operating Profit])*100</f>
        <v>1.6258443152543198E-2</v>
      </c>
      <c r="V952">
        <f>SUM(Table1[[#This Row],[Price per Unit]]*Table1[[#This Row],[Units Sold]])</f>
        <v>13500</v>
      </c>
      <c r="W952">
        <f>SUM(Table1[[#This Row],[Total Sales]]-Table1[[#This Row],[Operating Profit]])</f>
        <v>81000</v>
      </c>
      <c r="X952">
        <f>SUM(Table1[[#This Row],[Total Sales]]-Table1[[#This Row],[Cost]])</f>
        <v>54000</v>
      </c>
      <c r="Y952">
        <f>SUM(Table1[[#This Row],[profit/loss]])/SUM(Table1[profit/loss])</f>
        <v>1.6258443152543199E-4</v>
      </c>
    </row>
    <row r="953" spans="1:25" x14ac:dyDescent="0.3">
      <c r="A953" t="s">
        <v>25</v>
      </c>
      <c r="B953" t="s">
        <v>23</v>
      </c>
      <c r="C953">
        <v>1197831</v>
      </c>
      <c r="D953" s="9">
        <v>44284</v>
      </c>
      <c r="E953" s="8" t="str">
        <f>TEXT(Table1[[#This Row],[Invoice Date]],"dd-mm-yyyy")</f>
        <v>29-03-2021</v>
      </c>
      <c r="F953" s="1" t="str">
        <f t="shared" si="56"/>
        <v>March</v>
      </c>
      <c r="G953" s="1" t="str">
        <f t="shared" si="57"/>
        <v>2021</v>
      </c>
      <c r="H953" s="1" t="str">
        <f t="shared" si="58"/>
        <v>Monday</v>
      </c>
      <c r="I953" s="1" t="str">
        <f t="shared" si="59"/>
        <v>29</v>
      </c>
      <c r="J953" t="s">
        <v>26</v>
      </c>
      <c r="K953" t="s">
        <v>54</v>
      </c>
      <c r="L953" t="s">
        <v>55</v>
      </c>
      <c r="M953" t="s">
        <v>18</v>
      </c>
      <c r="N953">
        <v>25</v>
      </c>
      <c r="O953">
        <v>675</v>
      </c>
      <c r="P953">
        <v>168750</v>
      </c>
      <c r="Q953">
        <v>67500</v>
      </c>
      <c r="R953">
        <v>0.4</v>
      </c>
      <c r="S953" t="s">
        <v>23</v>
      </c>
      <c r="T953" t="str">
        <f>IF(Table1[[#This Row],[Units Sold]]&gt; 700,"High Units","low Units")</f>
        <v>low Units</v>
      </c>
      <c r="U953">
        <f>SUM(Table1[[#This Row],[Operating Profit]])/SUM(Table1[Operating Profit])*100</f>
        <v>2.0323053940678997E-2</v>
      </c>
      <c r="V953">
        <f>SUM(Table1[[#This Row],[Price per Unit]]*Table1[[#This Row],[Units Sold]])</f>
        <v>16875</v>
      </c>
      <c r="W953">
        <f>SUM(Table1[[#This Row],[Total Sales]]-Table1[[#This Row],[Operating Profit]])</f>
        <v>101250</v>
      </c>
      <c r="X953">
        <f>SUM(Table1[[#This Row],[Total Sales]]-Table1[[#This Row],[Cost]])</f>
        <v>67500</v>
      </c>
      <c r="Y953">
        <f>SUM(Table1[[#This Row],[profit/loss]])/SUM(Table1[profit/loss])</f>
        <v>2.0323053940678998E-4</v>
      </c>
    </row>
    <row r="954" spans="1:25" x14ac:dyDescent="0.3">
      <c r="A954" t="s">
        <v>25</v>
      </c>
      <c r="B954" t="s">
        <v>23</v>
      </c>
      <c r="C954">
        <v>1197831</v>
      </c>
      <c r="D954" s="9">
        <v>44285</v>
      </c>
      <c r="E954" s="8" t="str">
        <f>TEXT(Table1[[#This Row],[Invoice Date]],"dd-mm-yyyy")</f>
        <v>30-03-2021</v>
      </c>
      <c r="F954" s="1" t="str">
        <f t="shared" si="56"/>
        <v>March</v>
      </c>
      <c r="G954" s="1" t="str">
        <f t="shared" si="57"/>
        <v>2021</v>
      </c>
      <c r="H954" s="1" t="str">
        <f t="shared" si="58"/>
        <v>Tuesday</v>
      </c>
      <c r="I954" s="1" t="str">
        <f t="shared" si="59"/>
        <v>30</v>
      </c>
      <c r="J954" t="s">
        <v>26</v>
      </c>
      <c r="K954" t="s">
        <v>54</v>
      </c>
      <c r="L954" t="s">
        <v>55</v>
      </c>
      <c r="M954" t="s">
        <v>19</v>
      </c>
      <c r="N954">
        <v>20</v>
      </c>
      <c r="O954">
        <v>500</v>
      </c>
      <c r="P954">
        <v>100000</v>
      </c>
      <c r="Q954">
        <v>40000</v>
      </c>
      <c r="R954">
        <v>0.4</v>
      </c>
      <c r="S954" t="s">
        <v>23</v>
      </c>
      <c r="T954" t="str">
        <f>IF(Table1[[#This Row],[Units Sold]]&gt; 700,"High Units","low Units")</f>
        <v>low Units</v>
      </c>
      <c r="U954">
        <f>SUM(Table1[[#This Row],[Operating Profit]])/SUM(Table1[Operating Profit])*100</f>
        <v>1.2043291224106073E-2</v>
      </c>
      <c r="V954">
        <f>SUM(Table1[[#This Row],[Price per Unit]]*Table1[[#This Row],[Units Sold]])</f>
        <v>10000</v>
      </c>
      <c r="W954">
        <f>SUM(Table1[[#This Row],[Total Sales]]-Table1[[#This Row],[Operating Profit]])</f>
        <v>60000</v>
      </c>
      <c r="X954">
        <f>SUM(Table1[[#This Row],[Total Sales]]-Table1[[#This Row],[Cost]])</f>
        <v>40000</v>
      </c>
      <c r="Y954">
        <f>SUM(Table1[[#This Row],[profit/loss]])/SUM(Table1[profit/loss])</f>
        <v>1.2043291224106073E-4</v>
      </c>
    </row>
    <row r="955" spans="1:25" x14ac:dyDescent="0.3">
      <c r="A955" t="s">
        <v>25</v>
      </c>
      <c r="B955" t="s">
        <v>23</v>
      </c>
      <c r="C955">
        <v>1197831</v>
      </c>
      <c r="D955" s="9">
        <v>44286</v>
      </c>
      <c r="E955" s="8" t="str">
        <f>TEXT(Table1[[#This Row],[Invoice Date]],"dd-mm-yyyy")</f>
        <v>31-03-2021</v>
      </c>
      <c r="F955" s="1" t="str">
        <f t="shared" si="56"/>
        <v>March</v>
      </c>
      <c r="G955" s="1" t="str">
        <f t="shared" si="57"/>
        <v>2021</v>
      </c>
      <c r="H955" s="1" t="str">
        <f t="shared" si="58"/>
        <v>Wednesday</v>
      </c>
      <c r="I955" s="1" t="str">
        <f t="shared" si="59"/>
        <v>31</v>
      </c>
      <c r="J955" t="s">
        <v>26</v>
      </c>
      <c r="K955" t="s">
        <v>54</v>
      </c>
      <c r="L955" t="s">
        <v>55</v>
      </c>
      <c r="M955" t="s">
        <v>20</v>
      </c>
      <c r="N955">
        <v>25</v>
      </c>
      <c r="O955">
        <v>400</v>
      </c>
      <c r="P955">
        <v>100000</v>
      </c>
      <c r="Q955">
        <v>50000</v>
      </c>
      <c r="R955">
        <v>0.5</v>
      </c>
      <c r="S955" t="s">
        <v>23</v>
      </c>
      <c r="T955" t="str">
        <f>IF(Table1[[#This Row],[Units Sold]]&gt; 700,"High Units","low Units")</f>
        <v>low Units</v>
      </c>
      <c r="U955">
        <f>SUM(Table1[[#This Row],[Operating Profit]])/SUM(Table1[Operating Profit])*100</f>
        <v>1.5054114030132591E-2</v>
      </c>
      <c r="V955">
        <f>SUM(Table1[[#This Row],[Price per Unit]]*Table1[[#This Row],[Units Sold]])</f>
        <v>10000</v>
      </c>
      <c r="W955">
        <f>SUM(Table1[[#This Row],[Total Sales]]-Table1[[#This Row],[Operating Profit]])</f>
        <v>50000</v>
      </c>
      <c r="X955">
        <f>SUM(Table1[[#This Row],[Total Sales]]-Table1[[#This Row],[Cost]])</f>
        <v>50000</v>
      </c>
      <c r="Y955">
        <f>SUM(Table1[[#This Row],[profit/loss]])/SUM(Table1[profit/loss])</f>
        <v>1.5054114030132592E-4</v>
      </c>
    </row>
    <row r="956" spans="1:25" x14ac:dyDescent="0.3">
      <c r="A956" t="s">
        <v>25</v>
      </c>
      <c r="B956" t="s">
        <v>23</v>
      </c>
      <c r="C956">
        <v>1197831</v>
      </c>
      <c r="D956" s="9">
        <v>44287</v>
      </c>
      <c r="E956" s="8" t="str">
        <f>TEXT(Table1[[#This Row],[Invoice Date]],"dd-mm-yyyy")</f>
        <v>01-04-2021</v>
      </c>
      <c r="F956" s="1" t="str">
        <f t="shared" si="56"/>
        <v>April</v>
      </c>
      <c r="G956" s="1" t="str">
        <f t="shared" si="57"/>
        <v>2021</v>
      </c>
      <c r="H956" s="1" t="str">
        <f t="shared" si="58"/>
        <v>Thursday</v>
      </c>
      <c r="I956" s="1" t="str">
        <f t="shared" si="59"/>
        <v>01</v>
      </c>
      <c r="J956" t="s">
        <v>26</v>
      </c>
      <c r="K956" t="s">
        <v>54</v>
      </c>
      <c r="L956" t="s">
        <v>55</v>
      </c>
      <c r="M956" t="s">
        <v>21</v>
      </c>
      <c r="N956">
        <v>30</v>
      </c>
      <c r="O956">
        <v>300</v>
      </c>
      <c r="P956">
        <v>90000</v>
      </c>
      <c r="Q956">
        <v>31500</v>
      </c>
      <c r="R956">
        <v>0.35</v>
      </c>
      <c r="S956" t="s">
        <v>23</v>
      </c>
      <c r="T956" t="str">
        <f>IF(Table1[[#This Row],[Units Sold]]&gt; 700,"High Units","low Units")</f>
        <v>low Units</v>
      </c>
      <c r="U956">
        <f>SUM(Table1[[#This Row],[Operating Profit]])/SUM(Table1[Operating Profit])*100</f>
        <v>9.484091838983532E-3</v>
      </c>
      <c r="V956">
        <f>SUM(Table1[[#This Row],[Price per Unit]]*Table1[[#This Row],[Units Sold]])</f>
        <v>9000</v>
      </c>
      <c r="W956">
        <f>SUM(Table1[[#This Row],[Total Sales]]-Table1[[#This Row],[Operating Profit]])</f>
        <v>58500</v>
      </c>
      <c r="X956">
        <f>SUM(Table1[[#This Row],[Total Sales]]-Table1[[#This Row],[Cost]])</f>
        <v>31500</v>
      </c>
      <c r="Y956">
        <f>SUM(Table1[[#This Row],[profit/loss]])/SUM(Table1[profit/loss])</f>
        <v>9.4840918389835324E-5</v>
      </c>
    </row>
    <row r="957" spans="1:25" x14ac:dyDescent="0.3">
      <c r="A957" t="s">
        <v>25</v>
      </c>
      <c r="B957" t="s">
        <v>23</v>
      </c>
      <c r="C957">
        <v>1197831</v>
      </c>
      <c r="D957" s="9">
        <v>44288</v>
      </c>
      <c r="E957" s="8" t="str">
        <f>TEXT(Table1[[#This Row],[Invoice Date]],"dd-mm-yyyy")</f>
        <v>02-04-2021</v>
      </c>
      <c r="F957" s="1" t="str">
        <f t="shared" si="56"/>
        <v>April</v>
      </c>
      <c r="G957" s="1" t="str">
        <f t="shared" si="57"/>
        <v>2021</v>
      </c>
      <c r="H957" s="1" t="str">
        <f t="shared" si="58"/>
        <v>Friday</v>
      </c>
      <c r="I957" s="1" t="str">
        <f t="shared" si="59"/>
        <v>02</v>
      </c>
      <c r="J957" t="s">
        <v>26</v>
      </c>
      <c r="K957" t="s">
        <v>54</v>
      </c>
      <c r="L957" t="s">
        <v>55</v>
      </c>
      <c r="M957" t="s">
        <v>22</v>
      </c>
      <c r="N957">
        <v>25</v>
      </c>
      <c r="O957">
        <v>575</v>
      </c>
      <c r="P957">
        <v>143750</v>
      </c>
      <c r="Q957">
        <v>79063</v>
      </c>
      <c r="R957">
        <v>0.55000000000000004</v>
      </c>
      <c r="S957" t="s">
        <v>23</v>
      </c>
      <c r="T957" t="str">
        <f>IF(Table1[[#This Row],[Units Sold]]&gt; 700,"High Units","low Units")</f>
        <v>low Units</v>
      </c>
      <c r="U957">
        <f>SUM(Table1[[#This Row],[Operating Profit]])/SUM(Table1[Operating Profit])*100</f>
        <v>2.380446835128746E-2</v>
      </c>
      <c r="V957">
        <f>SUM(Table1[[#This Row],[Price per Unit]]*Table1[[#This Row],[Units Sold]])</f>
        <v>14375</v>
      </c>
      <c r="W957">
        <f>SUM(Table1[[#This Row],[Total Sales]]-Table1[[#This Row],[Operating Profit]])</f>
        <v>64687</v>
      </c>
      <c r="X957">
        <f>SUM(Table1[[#This Row],[Total Sales]]-Table1[[#This Row],[Cost]])</f>
        <v>79063</v>
      </c>
      <c r="Y957">
        <f>SUM(Table1[[#This Row],[profit/loss]])/SUM(Table1[profit/loss])</f>
        <v>2.3804468351287461E-4</v>
      </c>
    </row>
    <row r="958" spans="1:25" x14ac:dyDescent="0.3">
      <c r="A958" t="s">
        <v>25</v>
      </c>
      <c r="B958" t="s">
        <v>23</v>
      </c>
      <c r="C958">
        <v>1197831</v>
      </c>
      <c r="D958" s="9">
        <v>44289</v>
      </c>
      <c r="E958" s="8" t="str">
        <f>TEXT(Table1[[#This Row],[Invoice Date]],"dd-mm-yyyy")</f>
        <v>03-04-2021</v>
      </c>
      <c r="F958" s="1" t="str">
        <f t="shared" si="56"/>
        <v>April</v>
      </c>
      <c r="G958" s="1" t="str">
        <f t="shared" si="57"/>
        <v>2021</v>
      </c>
      <c r="H958" s="1" t="str">
        <f t="shared" si="58"/>
        <v>Saturday</v>
      </c>
      <c r="I958" s="1" t="str">
        <f t="shared" si="59"/>
        <v>03</v>
      </c>
      <c r="J958" t="s">
        <v>26</v>
      </c>
      <c r="K958" t="s">
        <v>54</v>
      </c>
      <c r="L958" t="s">
        <v>55</v>
      </c>
      <c r="M958" t="s">
        <v>16</v>
      </c>
      <c r="N958">
        <v>15</v>
      </c>
      <c r="O958">
        <v>725</v>
      </c>
      <c r="P958">
        <v>108750</v>
      </c>
      <c r="Q958">
        <v>43500</v>
      </c>
      <c r="R958">
        <v>0.4</v>
      </c>
      <c r="S958" t="s">
        <v>23</v>
      </c>
      <c r="T958" t="str">
        <f>IF(Table1[[#This Row],[Units Sold]]&gt; 700,"High Units","low Units")</f>
        <v>High Units</v>
      </c>
      <c r="U958">
        <f>SUM(Table1[[#This Row],[Operating Profit]])/SUM(Table1[Operating Profit])*100</f>
        <v>1.3097079206215355E-2</v>
      </c>
      <c r="V958">
        <f>SUM(Table1[[#This Row],[Price per Unit]]*Table1[[#This Row],[Units Sold]])</f>
        <v>10875</v>
      </c>
      <c r="W958">
        <f>SUM(Table1[[#This Row],[Total Sales]]-Table1[[#This Row],[Operating Profit]])</f>
        <v>65250</v>
      </c>
      <c r="X958">
        <f>SUM(Table1[[#This Row],[Total Sales]]-Table1[[#This Row],[Cost]])</f>
        <v>43500</v>
      </c>
      <c r="Y958">
        <f>SUM(Table1[[#This Row],[profit/loss]])/SUM(Table1[profit/loss])</f>
        <v>1.3097079206215355E-4</v>
      </c>
    </row>
    <row r="959" spans="1:25" x14ac:dyDescent="0.3">
      <c r="A959" t="s">
        <v>25</v>
      </c>
      <c r="B959" t="s">
        <v>23</v>
      </c>
      <c r="C959">
        <v>1197831</v>
      </c>
      <c r="D959" s="9">
        <v>44290</v>
      </c>
      <c r="E959" s="8" t="str">
        <f>TEXT(Table1[[#This Row],[Invoice Date]],"dd-mm-yyyy")</f>
        <v>04-04-2021</v>
      </c>
      <c r="F959" s="1" t="str">
        <f t="shared" si="56"/>
        <v>April</v>
      </c>
      <c r="G959" s="1" t="str">
        <f t="shared" si="57"/>
        <v>2021</v>
      </c>
      <c r="H959" s="1" t="str">
        <f t="shared" si="58"/>
        <v>Sunday</v>
      </c>
      <c r="I959" s="1" t="str">
        <f t="shared" si="59"/>
        <v>04</v>
      </c>
      <c r="J959" t="s">
        <v>26</v>
      </c>
      <c r="K959" t="s">
        <v>54</v>
      </c>
      <c r="L959" t="s">
        <v>55</v>
      </c>
      <c r="M959" t="s">
        <v>18</v>
      </c>
      <c r="N959">
        <v>25</v>
      </c>
      <c r="O959">
        <v>750</v>
      </c>
      <c r="P959">
        <v>187500</v>
      </c>
      <c r="Q959">
        <v>75000</v>
      </c>
      <c r="R959">
        <v>0.4</v>
      </c>
      <c r="S959" t="s">
        <v>23</v>
      </c>
      <c r="T959" t="str">
        <f>IF(Table1[[#This Row],[Units Sold]]&gt; 700,"High Units","low Units")</f>
        <v>High Units</v>
      </c>
      <c r="U959">
        <f>SUM(Table1[[#This Row],[Operating Profit]])/SUM(Table1[Operating Profit])*100</f>
        <v>2.2581171045198887E-2</v>
      </c>
      <c r="V959">
        <f>SUM(Table1[[#This Row],[Price per Unit]]*Table1[[#This Row],[Units Sold]])</f>
        <v>18750</v>
      </c>
      <c r="W959">
        <f>SUM(Table1[[#This Row],[Total Sales]]-Table1[[#This Row],[Operating Profit]])</f>
        <v>112500</v>
      </c>
      <c r="X959">
        <f>SUM(Table1[[#This Row],[Total Sales]]-Table1[[#This Row],[Cost]])</f>
        <v>75000</v>
      </c>
      <c r="Y959">
        <f>SUM(Table1[[#This Row],[profit/loss]])/SUM(Table1[profit/loss])</f>
        <v>2.2581171045198888E-4</v>
      </c>
    </row>
    <row r="960" spans="1:25" x14ac:dyDescent="0.3">
      <c r="A960" t="s">
        <v>25</v>
      </c>
      <c r="B960" t="s">
        <v>23</v>
      </c>
      <c r="C960">
        <v>1197831</v>
      </c>
      <c r="D960" s="9">
        <v>44291</v>
      </c>
      <c r="E960" s="8" t="str">
        <f>TEXT(Table1[[#This Row],[Invoice Date]],"dd-mm-yyyy")</f>
        <v>05-04-2021</v>
      </c>
      <c r="F960" s="1" t="str">
        <f t="shared" si="56"/>
        <v>April</v>
      </c>
      <c r="G960" s="1" t="str">
        <f t="shared" si="57"/>
        <v>2021</v>
      </c>
      <c r="H960" s="1" t="str">
        <f t="shared" si="58"/>
        <v>Monday</v>
      </c>
      <c r="I960" s="1" t="str">
        <f t="shared" si="59"/>
        <v>05</v>
      </c>
      <c r="J960" t="s">
        <v>26</v>
      </c>
      <c r="K960" t="s">
        <v>54</v>
      </c>
      <c r="L960" t="s">
        <v>55</v>
      </c>
      <c r="M960" t="s">
        <v>19</v>
      </c>
      <c r="N960">
        <v>20</v>
      </c>
      <c r="O960">
        <v>600</v>
      </c>
      <c r="P960">
        <v>120000</v>
      </c>
      <c r="Q960">
        <v>48000</v>
      </c>
      <c r="R960">
        <v>0.4</v>
      </c>
      <c r="S960" t="s">
        <v>23</v>
      </c>
      <c r="T960" t="str">
        <f>IF(Table1[[#This Row],[Units Sold]]&gt; 700,"High Units","low Units")</f>
        <v>low Units</v>
      </c>
      <c r="U960">
        <f>SUM(Table1[[#This Row],[Operating Profit]])/SUM(Table1[Operating Profit])*100</f>
        <v>1.4451949468927288E-2</v>
      </c>
      <c r="V960">
        <f>SUM(Table1[[#This Row],[Price per Unit]]*Table1[[#This Row],[Units Sold]])</f>
        <v>12000</v>
      </c>
      <c r="W960">
        <f>SUM(Table1[[#This Row],[Total Sales]]-Table1[[#This Row],[Operating Profit]])</f>
        <v>72000</v>
      </c>
      <c r="X960">
        <f>SUM(Table1[[#This Row],[Total Sales]]-Table1[[#This Row],[Cost]])</f>
        <v>48000</v>
      </c>
      <c r="Y960">
        <f>SUM(Table1[[#This Row],[profit/loss]])/SUM(Table1[profit/loss])</f>
        <v>1.4451949468927288E-4</v>
      </c>
    </row>
    <row r="961" spans="1:25" x14ac:dyDescent="0.3">
      <c r="A961" t="s">
        <v>25</v>
      </c>
      <c r="B961" t="s">
        <v>23</v>
      </c>
      <c r="C961">
        <v>1197831</v>
      </c>
      <c r="D961" s="9">
        <v>44292</v>
      </c>
      <c r="E961" s="8" t="str">
        <f>TEXT(Table1[[#This Row],[Invoice Date]],"dd-mm-yyyy")</f>
        <v>06-04-2021</v>
      </c>
      <c r="F961" s="1" t="str">
        <f t="shared" si="56"/>
        <v>April</v>
      </c>
      <c r="G961" s="1" t="str">
        <f t="shared" si="57"/>
        <v>2021</v>
      </c>
      <c r="H961" s="1" t="str">
        <f t="shared" si="58"/>
        <v>Tuesday</v>
      </c>
      <c r="I961" s="1" t="str">
        <f t="shared" si="59"/>
        <v>06</v>
      </c>
      <c r="J961" t="s">
        <v>26</v>
      </c>
      <c r="K961" t="s">
        <v>54</v>
      </c>
      <c r="L961" t="s">
        <v>55</v>
      </c>
      <c r="M961" t="s">
        <v>20</v>
      </c>
      <c r="N961">
        <v>30</v>
      </c>
      <c r="O961">
        <v>525</v>
      </c>
      <c r="P961">
        <v>157500</v>
      </c>
      <c r="Q961">
        <v>78750</v>
      </c>
      <c r="R961">
        <v>0.5</v>
      </c>
      <c r="S961" t="s">
        <v>23</v>
      </c>
      <c r="T961" t="str">
        <f>IF(Table1[[#This Row],[Units Sold]]&gt; 700,"High Units","low Units")</f>
        <v>low Units</v>
      </c>
      <c r="U961">
        <f>SUM(Table1[[#This Row],[Operating Profit]])/SUM(Table1[Operating Profit])*100</f>
        <v>2.3710229597458832E-2</v>
      </c>
      <c r="V961">
        <f>SUM(Table1[[#This Row],[Price per Unit]]*Table1[[#This Row],[Units Sold]])</f>
        <v>15750</v>
      </c>
      <c r="W961">
        <f>SUM(Table1[[#This Row],[Total Sales]]-Table1[[#This Row],[Operating Profit]])</f>
        <v>78750</v>
      </c>
      <c r="X961">
        <f>SUM(Table1[[#This Row],[Total Sales]]-Table1[[#This Row],[Cost]])</f>
        <v>78750</v>
      </c>
      <c r="Y961">
        <f>SUM(Table1[[#This Row],[profit/loss]])/SUM(Table1[profit/loss])</f>
        <v>2.3710229597458831E-4</v>
      </c>
    </row>
    <row r="962" spans="1:25" x14ac:dyDescent="0.3">
      <c r="A962" t="s">
        <v>25</v>
      </c>
      <c r="B962" t="s">
        <v>23</v>
      </c>
      <c r="C962">
        <v>1197831</v>
      </c>
      <c r="D962" s="9">
        <v>44293</v>
      </c>
      <c r="E962" s="8" t="str">
        <f>TEXT(Table1[[#This Row],[Invoice Date]],"dd-mm-yyyy")</f>
        <v>07-04-2021</v>
      </c>
      <c r="F962" s="1" t="str">
        <f t="shared" si="56"/>
        <v>April</v>
      </c>
      <c r="G962" s="1" t="str">
        <f t="shared" si="57"/>
        <v>2021</v>
      </c>
      <c r="H962" s="1" t="str">
        <f t="shared" si="58"/>
        <v>Wednesday</v>
      </c>
      <c r="I962" s="1" t="str">
        <f t="shared" si="59"/>
        <v>07</v>
      </c>
      <c r="J962" t="s">
        <v>26</v>
      </c>
      <c r="K962" t="s">
        <v>54</v>
      </c>
      <c r="L962" t="s">
        <v>55</v>
      </c>
      <c r="M962" t="s">
        <v>21</v>
      </c>
      <c r="N962">
        <v>45</v>
      </c>
      <c r="O962">
        <v>425</v>
      </c>
      <c r="P962">
        <v>191250</v>
      </c>
      <c r="Q962">
        <v>66938</v>
      </c>
      <c r="R962">
        <v>0.35</v>
      </c>
      <c r="S962" t="s">
        <v>23</v>
      </c>
      <c r="T962" t="str">
        <f>IF(Table1[[#This Row],[Units Sold]]&gt; 700,"High Units","low Units")</f>
        <v>low Units</v>
      </c>
      <c r="U962">
        <f>SUM(Table1[[#This Row],[Operating Profit]])/SUM(Table1[Operating Profit])*100</f>
        <v>2.0153845698980308E-2</v>
      </c>
      <c r="V962">
        <f>SUM(Table1[[#This Row],[Price per Unit]]*Table1[[#This Row],[Units Sold]])</f>
        <v>19125</v>
      </c>
      <c r="W962">
        <f>SUM(Table1[[#This Row],[Total Sales]]-Table1[[#This Row],[Operating Profit]])</f>
        <v>124312</v>
      </c>
      <c r="X962">
        <f>SUM(Table1[[#This Row],[Total Sales]]-Table1[[#This Row],[Cost]])</f>
        <v>66938</v>
      </c>
      <c r="Y962">
        <f>SUM(Table1[[#This Row],[profit/loss]])/SUM(Table1[profit/loss])</f>
        <v>2.0153845698980309E-4</v>
      </c>
    </row>
    <row r="963" spans="1:25" x14ac:dyDescent="0.3">
      <c r="A963" t="s">
        <v>25</v>
      </c>
      <c r="B963" t="s">
        <v>23</v>
      </c>
      <c r="C963">
        <v>1197831</v>
      </c>
      <c r="D963" s="9">
        <v>44294</v>
      </c>
      <c r="E963" s="8" t="str">
        <f>TEXT(Table1[[#This Row],[Invoice Date]],"dd-mm-yyyy")</f>
        <v>08-04-2021</v>
      </c>
      <c r="F963" s="1" t="str">
        <f t="shared" ref="F963:F1026" si="60">TEXT(D963,"mmmm")</f>
        <v>April</v>
      </c>
      <c r="G963" s="1" t="str">
        <f t="shared" ref="G963:G1026" si="61">TEXT(D963,"YYYY")</f>
        <v>2021</v>
      </c>
      <c r="H963" s="1" t="str">
        <f t="shared" ref="H963:H1026" si="62">TEXT(D963,"dddd")</f>
        <v>Thursday</v>
      </c>
      <c r="I963" s="1" t="str">
        <f t="shared" ref="I963:I1026" si="63">TEXT(D963,"dd")</f>
        <v>08</v>
      </c>
      <c r="J963" t="s">
        <v>26</v>
      </c>
      <c r="K963" t="s">
        <v>54</v>
      </c>
      <c r="L963" t="s">
        <v>55</v>
      </c>
      <c r="M963" t="s">
        <v>22</v>
      </c>
      <c r="N963">
        <v>40</v>
      </c>
      <c r="O963">
        <v>775</v>
      </c>
      <c r="P963">
        <v>310000</v>
      </c>
      <c r="Q963">
        <v>170500</v>
      </c>
      <c r="R963">
        <v>0.55000000000000004</v>
      </c>
      <c r="S963" t="s">
        <v>23</v>
      </c>
      <c r="T963" t="str">
        <f>IF(Table1[[#This Row],[Units Sold]]&gt; 700,"High Units","low Units")</f>
        <v>High Units</v>
      </c>
      <c r="U963">
        <f>SUM(Table1[[#This Row],[Operating Profit]])/SUM(Table1[Operating Profit])*100</f>
        <v>5.1334528842752136E-2</v>
      </c>
      <c r="V963">
        <f>SUM(Table1[[#This Row],[Price per Unit]]*Table1[[#This Row],[Units Sold]])</f>
        <v>31000</v>
      </c>
      <c r="W963">
        <f>SUM(Table1[[#This Row],[Total Sales]]-Table1[[#This Row],[Operating Profit]])</f>
        <v>139500</v>
      </c>
      <c r="X963">
        <f>SUM(Table1[[#This Row],[Total Sales]]-Table1[[#This Row],[Cost]])</f>
        <v>170500</v>
      </c>
      <c r="Y963">
        <f>SUM(Table1[[#This Row],[profit/loss]])/SUM(Table1[profit/loss])</f>
        <v>5.1334528842752135E-4</v>
      </c>
    </row>
    <row r="964" spans="1:25" x14ac:dyDescent="0.3">
      <c r="A964" t="s">
        <v>25</v>
      </c>
      <c r="B964" t="s">
        <v>23</v>
      </c>
      <c r="C964">
        <v>1197831</v>
      </c>
      <c r="D964" s="9">
        <v>44295</v>
      </c>
      <c r="E964" s="8" t="str">
        <f>TEXT(Table1[[#This Row],[Invoice Date]],"dd-mm-yyyy")</f>
        <v>09-04-2021</v>
      </c>
      <c r="F964" s="1" t="str">
        <f t="shared" si="60"/>
        <v>April</v>
      </c>
      <c r="G964" s="1" t="str">
        <f t="shared" si="61"/>
        <v>2021</v>
      </c>
      <c r="H964" s="1" t="str">
        <f t="shared" si="62"/>
        <v>Friday</v>
      </c>
      <c r="I964" s="1" t="str">
        <f t="shared" si="63"/>
        <v>09</v>
      </c>
      <c r="J964" t="s">
        <v>26</v>
      </c>
      <c r="K964" t="s">
        <v>54</v>
      </c>
      <c r="L964" t="s">
        <v>55</v>
      </c>
      <c r="M964" t="s">
        <v>16</v>
      </c>
      <c r="N964">
        <v>40</v>
      </c>
      <c r="O964">
        <v>775</v>
      </c>
      <c r="P964">
        <v>310000</v>
      </c>
      <c r="Q964">
        <v>124000</v>
      </c>
      <c r="R964">
        <v>0.4</v>
      </c>
      <c r="S964" t="s">
        <v>23</v>
      </c>
      <c r="T964" t="str">
        <f>IF(Table1[[#This Row],[Units Sold]]&gt; 700,"High Units","low Units")</f>
        <v>High Units</v>
      </c>
      <c r="U964">
        <f>SUM(Table1[[#This Row],[Operating Profit]])/SUM(Table1[Operating Profit])*100</f>
        <v>3.7334202794728828E-2</v>
      </c>
      <c r="V964">
        <f>SUM(Table1[[#This Row],[Price per Unit]]*Table1[[#This Row],[Units Sold]])</f>
        <v>31000</v>
      </c>
      <c r="W964">
        <f>SUM(Table1[[#This Row],[Total Sales]]-Table1[[#This Row],[Operating Profit]])</f>
        <v>186000</v>
      </c>
      <c r="X964">
        <f>SUM(Table1[[#This Row],[Total Sales]]-Table1[[#This Row],[Cost]])</f>
        <v>124000</v>
      </c>
      <c r="Y964">
        <f>SUM(Table1[[#This Row],[profit/loss]])/SUM(Table1[profit/loss])</f>
        <v>3.7334202794728829E-4</v>
      </c>
    </row>
    <row r="965" spans="1:25" x14ac:dyDescent="0.3">
      <c r="A965" t="s">
        <v>25</v>
      </c>
      <c r="B965" t="s">
        <v>23</v>
      </c>
      <c r="C965">
        <v>1197831</v>
      </c>
      <c r="D965" s="9">
        <v>44296</v>
      </c>
      <c r="E965" s="8" t="str">
        <f>TEXT(Table1[[#This Row],[Invoice Date]],"dd-mm-yyyy")</f>
        <v>10-04-2021</v>
      </c>
      <c r="F965" s="1" t="str">
        <f t="shared" si="60"/>
        <v>April</v>
      </c>
      <c r="G965" s="1" t="str">
        <f t="shared" si="61"/>
        <v>2021</v>
      </c>
      <c r="H965" s="1" t="str">
        <f t="shared" si="62"/>
        <v>Saturday</v>
      </c>
      <c r="I965" s="1" t="str">
        <f t="shared" si="63"/>
        <v>10</v>
      </c>
      <c r="J965" t="s">
        <v>26</v>
      </c>
      <c r="K965" t="s">
        <v>54</v>
      </c>
      <c r="L965" t="s">
        <v>55</v>
      </c>
      <c r="M965" t="s">
        <v>18</v>
      </c>
      <c r="N965">
        <v>45</v>
      </c>
      <c r="O965">
        <v>775</v>
      </c>
      <c r="P965">
        <v>348750</v>
      </c>
      <c r="Q965">
        <v>139500</v>
      </c>
      <c r="R965">
        <v>0.4</v>
      </c>
      <c r="S965" t="s">
        <v>23</v>
      </c>
      <c r="T965" t="str">
        <f>IF(Table1[[#This Row],[Units Sold]]&gt; 700,"High Units","low Units")</f>
        <v>High Units</v>
      </c>
      <c r="U965">
        <f>SUM(Table1[[#This Row],[Operating Profit]])/SUM(Table1[Operating Profit])*100</f>
        <v>4.2000978144069931E-2</v>
      </c>
      <c r="V965">
        <f>SUM(Table1[[#This Row],[Price per Unit]]*Table1[[#This Row],[Units Sold]])</f>
        <v>34875</v>
      </c>
      <c r="W965">
        <f>SUM(Table1[[#This Row],[Total Sales]]-Table1[[#This Row],[Operating Profit]])</f>
        <v>209250</v>
      </c>
      <c r="X965">
        <f>SUM(Table1[[#This Row],[Total Sales]]-Table1[[#This Row],[Cost]])</f>
        <v>139500</v>
      </c>
      <c r="Y965">
        <f>SUM(Table1[[#This Row],[profit/loss]])/SUM(Table1[profit/loss])</f>
        <v>4.2000978144069931E-4</v>
      </c>
    </row>
    <row r="966" spans="1:25" x14ac:dyDescent="0.3">
      <c r="A966" t="s">
        <v>25</v>
      </c>
      <c r="B966" t="s">
        <v>23</v>
      </c>
      <c r="C966">
        <v>1197831</v>
      </c>
      <c r="D966" s="9">
        <v>44297</v>
      </c>
      <c r="E966" s="8" t="str">
        <f>TEXT(Table1[[#This Row],[Invoice Date]],"dd-mm-yyyy")</f>
        <v>11-04-2021</v>
      </c>
      <c r="F966" s="1" t="str">
        <f t="shared" si="60"/>
        <v>April</v>
      </c>
      <c r="G966" s="1" t="str">
        <f t="shared" si="61"/>
        <v>2021</v>
      </c>
      <c r="H966" s="1" t="str">
        <f t="shared" si="62"/>
        <v>Sunday</v>
      </c>
      <c r="I966" s="1" t="str">
        <f t="shared" si="63"/>
        <v>11</v>
      </c>
      <c r="J966" t="s">
        <v>26</v>
      </c>
      <c r="K966" t="s">
        <v>54</v>
      </c>
      <c r="L966" t="s">
        <v>55</v>
      </c>
      <c r="M966" t="s">
        <v>19</v>
      </c>
      <c r="N966">
        <v>40</v>
      </c>
      <c r="O966">
        <v>650</v>
      </c>
      <c r="P966">
        <v>260000</v>
      </c>
      <c r="Q966">
        <v>104000</v>
      </c>
      <c r="R966">
        <v>0.4</v>
      </c>
      <c r="S966" t="s">
        <v>23</v>
      </c>
      <c r="T966" t="str">
        <f>IF(Table1[[#This Row],[Units Sold]]&gt; 700,"High Units","low Units")</f>
        <v>low Units</v>
      </c>
      <c r="U966">
        <f>SUM(Table1[[#This Row],[Operating Profit]])/SUM(Table1[Operating Profit])*100</f>
        <v>3.1312557182675789E-2</v>
      </c>
      <c r="V966">
        <f>SUM(Table1[[#This Row],[Price per Unit]]*Table1[[#This Row],[Units Sold]])</f>
        <v>26000</v>
      </c>
      <c r="W966">
        <f>SUM(Table1[[#This Row],[Total Sales]]-Table1[[#This Row],[Operating Profit]])</f>
        <v>156000</v>
      </c>
      <c r="X966">
        <f>SUM(Table1[[#This Row],[Total Sales]]-Table1[[#This Row],[Cost]])</f>
        <v>104000</v>
      </c>
      <c r="Y966">
        <f>SUM(Table1[[#This Row],[profit/loss]])/SUM(Table1[profit/loss])</f>
        <v>3.1312557182675791E-4</v>
      </c>
    </row>
    <row r="967" spans="1:25" x14ac:dyDescent="0.3">
      <c r="A967" t="s">
        <v>25</v>
      </c>
      <c r="B967" t="s">
        <v>23</v>
      </c>
      <c r="C967">
        <v>1197831</v>
      </c>
      <c r="D967" s="9">
        <v>44298</v>
      </c>
      <c r="E967" s="8" t="str">
        <f>TEXT(Table1[[#This Row],[Invoice Date]],"dd-mm-yyyy")</f>
        <v>12-04-2021</v>
      </c>
      <c r="F967" s="1" t="str">
        <f t="shared" si="60"/>
        <v>April</v>
      </c>
      <c r="G967" s="1" t="str">
        <f t="shared" si="61"/>
        <v>2021</v>
      </c>
      <c r="H967" s="1" t="str">
        <f t="shared" si="62"/>
        <v>Monday</v>
      </c>
      <c r="I967" s="1" t="str">
        <f t="shared" si="63"/>
        <v>12</v>
      </c>
      <c r="J967" t="s">
        <v>26</v>
      </c>
      <c r="K967" t="s">
        <v>54</v>
      </c>
      <c r="L967" t="s">
        <v>55</v>
      </c>
      <c r="M967" t="s">
        <v>20</v>
      </c>
      <c r="N967">
        <v>40</v>
      </c>
      <c r="O967">
        <v>600</v>
      </c>
      <c r="P967">
        <v>240000</v>
      </c>
      <c r="Q967">
        <v>120000</v>
      </c>
      <c r="R967">
        <v>0.5</v>
      </c>
      <c r="S967" t="s">
        <v>23</v>
      </c>
      <c r="T967" t="str">
        <f>IF(Table1[[#This Row],[Units Sold]]&gt; 700,"High Units","low Units")</f>
        <v>low Units</v>
      </c>
      <c r="U967">
        <f>SUM(Table1[[#This Row],[Operating Profit]])/SUM(Table1[Operating Profit])*100</f>
        <v>3.6129873672318222E-2</v>
      </c>
      <c r="V967">
        <f>SUM(Table1[[#This Row],[Price per Unit]]*Table1[[#This Row],[Units Sold]])</f>
        <v>24000</v>
      </c>
      <c r="W967">
        <f>SUM(Table1[[#This Row],[Total Sales]]-Table1[[#This Row],[Operating Profit]])</f>
        <v>120000</v>
      </c>
      <c r="X967">
        <f>SUM(Table1[[#This Row],[Total Sales]]-Table1[[#This Row],[Cost]])</f>
        <v>120000</v>
      </c>
      <c r="Y967">
        <f>SUM(Table1[[#This Row],[profit/loss]])/SUM(Table1[profit/loss])</f>
        <v>3.6129873672318221E-4</v>
      </c>
    </row>
    <row r="968" spans="1:25" x14ac:dyDescent="0.3">
      <c r="A968" t="s">
        <v>25</v>
      </c>
      <c r="B968" t="s">
        <v>23</v>
      </c>
      <c r="C968">
        <v>1197831</v>
      </c>
      <c r="D968" s="9">
        <v>44299</v>
      </c>
      <c r="E968" s="8" t="str">
        <f>TEXT(Table1[[#This Row],[Invoice Date]],"dd-mm-yyyy")</f>
        <v>13-04-2021</v>
      </c>
      <c r="F968" s="1" t="str">
        <f t="shared" si="60"/>
        <v>April</v>
      </c>
      <c r="G968" s="1" t="str">
        <f t="shared" si="61"/>
        <v>2021</v>
      </c>
      <c r="H968" s="1" t="str">
        <f t="shared" si="62"/>
        <v>Tuesday</v>
      </c>
      <c r="I968" s="1" t="str">
        <f t="shared" si="63"/>
        <v>13</v>
      </c>
      <c r="J968" t="s">
        <v>26</v>
      </c>
      <c r="K968" t="s">
        <v>54</v>
      </c>
      <c r="L968" t="s">
        <v>55</v>
      </c>
      <c r="M968" t="s">
        <v>21</v>
      </c>
      <c r="N968">
        <v>45</v>
      </c>
      <c r="O968">
        <v>500</v>
      </c>
      <c r="P968">
        <v>225000</v>
      </c>
      <c r="Q968">
        <v>78750</v>
      </c>
      <c r="R968">
        <v>0.35</v>
      </c>
      <c r="S968" t="s">
        <v>23</v>
      </c>
      <c r="T968" t="str">
        <f>IF(Table1[[#This Row],[Units Sold]]&gt; 700,"High Units","low Units")</f>
        <v>low Units</v>
      </c>
      <c r="U968">
        <f>SUM(Table1[[#This Row],[Operating Profit]])/SUM(Table1[Operating Profit])*100</f>
        <v>2.3710229597458832E-2</v>
      </c>
      <c r="V968">
        <f>SUM(Table1[[#This Row],[Price per Unit]]*Table1[[#This Row],[Units Sold]])</f>
        <v>22500</v>
      </c>
      <c r="W968">
        <f>SUM(Table1[[#This Row],[Total Sales]]-Table1[[#This Row],[Operating Profit]])</f>
        <v>146250</v>
      </c>
      <c r="X968">
        <f>SUM(Table1[[#This Row],[Total Sales]]-Table1[[#This Row],[Cost]])</f>
        <v>78750</v>
      </c>
      <c r="Y968">
        <f>SUM(Table1[[#This Row],[profit/loss]])/SUM(Table1[profit/loss])</f>
        <v>2.3710229597458831E-4</v>
      </c>
    </row>
    <row r="969" spans="1:25" x14ac:dyDescent="0.3">
      <c r="A969" t="s">
        <v>25</v>
      </c>
      <c r="B969" t="s">
        <v>23</v>
      </c>
      <c r="C969">
        <v>1197831</v>
      </c>
      <c r="D969" s="9">
        <v>44300</v>
      </c>
      <c r="E969" s="8" t="str">
        <f>TEXT(Table1[[#This Row],[Invoice Date]],"dd-mm-yyyy")</f>
        <v>14-04-2021</v>
      </c>
      <c r="F969" s="1" t="str">
        <f t="shared" si="60"/>
        <v>April</v>
      </c>
      <c r="G969" s="1" t="str">
        <f t="shared" si="61"/>
        <v>2021</v>
      </c>
      <c r="H969" s="1" t="str">
        <f t="shared" si="62"/>
        <v>Wednesday</v>
      </c>
      <c r="I969" s="1" t="str">
        <f t="shared" si="63"/>
        <v>14</v>
      </c>
      <c r="J969" t="s">
        <v>26</v>
      </c>
      <c r="K969" t="s">
        <v>54</v>
      </c>
      <c r="L969" t="s">
        <v>55</v>
      </c>
      <c r="M969" t="s">
        <v>22</v>
      </c>
      <c r="N969">
        <v>50</v>
      </c>
      <c r="O969">
        <v>875</v>
      </c>
      <c r="P969">
        <v>437500</v>
      </c>
      <c r="Q969">
        <v>240625</v>
      </c>
      <c r="R969">
        <v>0.55000000000000004</v>
      </c>
      <c r="S969" t="s">
        <v>23</v>
      </c>
      <c r="T969" t="str">
        <f>IF(Table1[[#This Row],[Units Sold]]&gt; 700,"High Units","low Units")</f>
        <v>High Units</v>
      </c>
      <c r="U969">
        <f>SUM(Table1[[#This Row],[Operating Profit]])/SUM(Table1[Operating Profit])*100</f>
        <v>7.2447923770013092E-2</v>
      </c>
      <c r="V969">
        <f>SUM(Table1[[#This Row],[Price per Unit]]*Table1[[#This Row],[Units Sold]])</f>
        <v>43750</v>
      </c>
      <c r="W969">
        <f>SUM(Table1[[#This Row],[Total Sales]]-Table1[[#This Row],[Operating Profit]])</f>
        <v>196875</v>
      </c>
      <c r="X969">
        <f>SUM(Table1[[#This Row],[Total Sales]]-Table1[[#This Row],[Cost]])</f>
        <v>240625</v>
      </c>
      <c r="Y969">
        <f>SUM(Table1[[#This Row],[profit/loss]])/SUM(Table1[profit/loss])</f>
        <v>7.2447923770013094E-4</v>
      </c>
    </row>
    <row r="970" spans="1:25" x14ac:dyDescent="0.3">
      <c r="A970" t="s">
        <v>25</v>
      </c>
      <c r="B970" t="s">
        <v>23</v>
      </c>
      <c r="C970">
        <v>1197831</v>
      </c>
      <c r="D970" s="9">
        <v>44301</v>
      </c>
      <c r="E970" s="8" t="str">
        <f>TEXT(Table1[[#This Row],[Invoice Date]],"dd-mm-yyyy")</f>
        <v>15-04-2021</v>
      </c>
      <c r="F970" s="1" t="str">
        <f t="shared" si="60"/>
        <v>April</v>
      </c>
      <c r="G970" s="1" t="str">
        <f t="shared" si="61"/>
        <v>2021</v>
      </c>
      <c r="H970" s="1" t="str">
        <f t="shared" si="62"/>
        <v>Thursday</v>
      </c>
      <c r="I970" s="1" t="str">
        <f t="shared" si="63"/>
        <v>15</v>
      </c>
      <c r="J970" t="s">
        <v>26</v>
      </c>
      <c r="K970" t="s">
        <v>54</v>
      </c>
      <c r="L970" t="s">
        <v>55</v>
      </c>
      <c r="M970" t="s">
        <v>16</v>
      </c>
      <c r="N970">
        <v>40</v>
      </c>
      <c r="O970">
        <v>825</v>
      </c>
      <c r="P970">
        <v>330000</v>
      </c>
      <c r="Q970">
        <v>148500</v>
      </c>
      <c r="R970">
        <v>0.45</v>
      </c>
      <c r="S970" t="s">
        <v>23</v>
      </c>
      <c r="T970" t="str">
        <f>IF(Table1[[#This Row],[Units Sold]]&gt; 700,"High Units","low Units")</f>
        <v>High Units</v>
      </c>
      <c r="U970">
        <f>SUM(Table1[[#This Row],[Operating Profit]])/SUM(Table1[Operating Profit])*100</f>
        <v>4.4710718669493797E-2</v>
      </c>
      <c r="V970">
        <f>SUM(Table1[[#This Row],[Price per Unit]]*Table1[[#This Row],[Units Sold]])</f>
        <v>33000</v>
      </c>
      <c r="W970">
        <f>SUM(Table1[[#This Row],[Total Sales]]-Table1[[#This Row],[Operating Profit]])</f>
        <v>181500</v>
      </c>
      <c r="X970">
        <f>SUM(Table1[[#This Row],[Total Sales]]-Table1[[#This Row],[Cost]])</f>
        <v>148500</v>
      </c>
      <c r="Y970">
        <f>SUM(Table1[[#This Row],[profit/loss]])/SUM(Table1[profit/loss])</f>
        <v>4.4710718669493797E-4</v>
      </c>
    </row>
    <row r="971" spans="1:25" x14ac:dyDescent="0.3">
      <c r="A971" t="s">
        <v>25</v>
      </c>
      <c r="B971" t="s">
        <v>23</v>
      </c>
      <c r="C971">
        <v>1197831</v>
      </c>
      <c r="D971" s="9">
        <v>44302</v>
      </c>
      <c r="E971" s="8" t="str">
        <f>TEXT(Table1[[#This Row],[Invoice Date]],"dd-mm-yyyy")</f>
        <v>16-04-2021</v>
      </c>
      <c r="F971" s="1" t="str">
        <f t="shared" si="60"/>
        <v>April</v>
      </c>
      <c r="G971" s="1" t="str">
        <f t="shared" si="61"/>
        <v>2021</v>
      </c>
      <c r="H971" s="1" t="str">
        <f t="shared" si="62"/>
        <v>Friday</v>
      </c>
      <c r="I971" s="1" t="str">
        <f t="shared" si="63"/>
        <v>16</v>
      </c>
      <c r="J971" t="s">
        <v>26</v>
      </c>
      <c r="K971" t="s">
        <v>54</v>
      </c>
      <c r="L971" t="s">
        <v>55</v>
      </c>
      <c r="M971" t="s">
        <v>18</v>
      </c>
      <c r="N971">
        <v>45</v>
      </c>
      <c r="O971">
        <v>825</v>
      </c>
      <c r="P971">
        <v>371250</v>
      </c>
      <c r="Q971">
        <v>167063</v>
      </c>
      <c r="R971">
        <v>0.45</v>
      </c>
      <c r="S971" t="s">
        <v>23</v>
      </c>
      <c r="T971" t="str">
        <f>IF(Table1[[#This Row],[Units Sold]]&gt; 700,"High Units","low Units")</f>
        <v>High Units</v>
      </c>
      <c r="U971">
        <f>SUM(Table1[[#This Row],[Operating Profit]])/SUM(Table1[Operating Profit])*100</f>
        <v>5.0299709044320816E-2</v>
      </c>
      <c r="V971">
        <f>SUM(Table1[[#This Row],[Price per Unit]]*Table1[[#This Row],[Units Sold]])</f>
        <v>37125</v>
      </c>
      <c r="W971">
        <f>SUM(Table1[[#This Row],[Total Sales]]-Table1[[#This Row],[Operating Profit]])</f>
        <v>204187</v>
      </c>
      <c r="X971">
        <f>SUM(Table1[[#This Row],[Total Sales]]-Table1[[#This Row],[Cost]])</f>
        <v>167063</v>
      </c>
      <c r="Y971">
        <f>SUM(Table1[[#This Row],[profit/loss]])/SUM(Table1[profit/loss])</f>
        <v>5.0299709044320819E-4</v>
      </c>
    </row>
    <row r="972" spans="1:25" x14ac:dyDescent="0.3">
      <c r="A972" t="s">
        <v>25</v>
      </c>
      <c r="B972" t="s">
        <v>23</v>
      </c>
      <c r="C972">
        <v>1197831</v>
      </c>
      <c r="D972" s="9">
        <v>44303</v>
      </c>
      <c r="E972" s="8" t="str">
        <f>TEXT(Table1[[#This Row],[Invoice Date]],"dd-mm-yyyy")</f>
        <v>17-04-2021</v>
      </c>
      <c r="F972" s="1" t="str">
        <f t="shared" si="60"/>
        <v>April</v>
      </c>
      <c r="G972" s="1" t="str">
        <f t="shared" si="61"/>
        <v>2021</v>
      </c>
      <c r="H972" s="1" t="str">
        <f t="shared" si="62"/>
        <v>Saturday</v>
      </c>
      <c r="I972" s="1" t="str">
        <f t="shared" si="63"/>
        <v>17</v>
      </c>
      <c r="J972" t="s">
        <v>26</v>
      </c>
      <c r="K972" t="s">
        <v>54</v>
      </c>
      <c r="L972" t="s">
        <v>55</v>
      </c>
      <c r="M972" t="s">
        <v>19</v>
      </c>
      <c r="N972">
        <v>40</v>
      </c>
      <c r="O972">
        <v>975</v>
      </c>
      <c r="P972">
        <v>390000</v>
      </c>
      <c r="Q972">
        <v>175500</v>
      </c>
      <c r="R972">
        <v>0.45</v>
      </c>
      <c r="S972" t="s">
        <v>23</v>
      </c>
      <c r="T972" t="str">
        <f>IF(Table1[[#This Row],[Units Sold]]&gt; 700,"High Units","low Units")</f>
        <v>High Units</v>
      </c>
      <c r="U972">
        <f>SUM(Table1[[#This Row],[Operating Profit]])/SUM(Table1[Operating Profit])*100</f>
        <v>5.2839940245765396E-2</v>
      </c>
      <c r="V972">
        <f>SUM(Table1[[#This Row],[Price per Unit]]*Table1[[#This Row],[Units Sold]])</f>
        <v>39000</v>
      </c>
      <c r="W972">
        <f>SUM(Table1[[#This Row],[Total Sales]]-Table1[[#This Row],[Operating Profit]])</f>
        <v>214500</v>
      </c>
      <c r="X972">
        <f>SUM(Table1[[#This Row],[Total Sales]]-Table1[[#This Row],[Cost]])</f>
        <v>175500</v>
      </c>
      <c r="Y972">
        <f>SUM(Table1[[#This Row],[profit/loss]])/SUM(Table1[profit/loss])</f>
        <v>5.2839940245765393E-4</v>
      </c>
    </row>
    <row r="973" spans="1:25" x14ac:dyDescent="0.3">
      <c r="A973" t="s">
        <v>25</v>
      </c>
      <c r="B973" t="s">
        <v>23</v>
      </c>
      <c r="C973">
        <v>1197831</v>
      </c>
      <c r="D973" s="9">
        <v>44304</v>
      </c>
      <c r="E973" s="8" t="str">
        <f>TEXT(Table1[[#This Row],[Invoice Date]],"dd-mm-yyyy")</f>
        <v>18-04-2021</v>
      </c>
      <c r="F973" s="1" t="str">
        <f t="shared" si="60"/>
        <v>April</v>
      </c>
      <c r="G973" s="1" t="str">
        <f t="shared" si="61"/>
        <v>2021</v>
      </c>
      <c r="H973" s="1" t="str">
        <f t="shared" si="62"/>
        <v>Sunday</v>
      </c>
      <c r="I973" s="1" t="str">
        <f t="shared" si="63"/>
        <v>18</v>
      </c>
      <c r="J973" t="s">
        <v>26</v>
      </c>
      <c r="K973" t="s">
        <v>54</v>
      </c>
      <c r="L973" t="s">
        <v>55</v>
      </c>
      <c r="M973" t="s">
        <v>20</v>
      </c>
      <c r="N973">
        <v>40</v>
      </c>
      <c r="O973">
        <v>575</v>
      </c>
      <c r="P973">
        <v>230000</v>
      </c>
      <c r="Q973">
        <v>126500</v>
      </c>
      <c r="R973">
        <v>0.55000000000000004</v>
      </c>
      <c r="S973" t="s">
        <v>23</v>
      </c>
      <c r="T973" t="str">
        <f>IF(Table1[[#This Row],[Units Sold]]&gt; 700,"High Units","low Units")</f>
        <v>low Units</v>
      </c>
      <c r="U973">
        <f>SUM(Table1[[#This Row],[Operating Profit]])/SUM(Table1[Operating Profit])*100</f>
        <v>3.8086908496235458E-2</v>
      </c>
      <c r="V973">
        <f>SUM(Table1[[#This Row],[Price per Unit]]*Table1[[#This Row],[Units Sold]])</f>
        <v>23000</v>
      </c>
      <c r="W973">
        <f>SUM(Table1[[#This Row],[Total Sales]]-Table1[[#This Row],[Operating Profit]])</f>
        <v>103500</v>
      </c>
      <c r="X973">
        <f>SUM(Table1[[#This Row],[Total Sales]]-Table1[[#This Row],[Cost]])</f>
        <v>126500</v>
      </c>
      <c r="Y973">
        <f>SUM(Table1[[#This Row],[profit/loss]])/SUM(Table1[profit/loss])</f>
        <v>3.8086908496235458E-4</v>
      </c>
    </row>
    <row r="974" spans="1:25" x14ac:dyDescent="0.3">
      <c r="A974" t="s">
        <v>25</v>
      </c>
      <c r="B974" t="s">
        <v>23</v>
      </c>
      <c r="C974">
        <v>1197831</v>
      </c>
      <c r="D974" s="9">
        <v>44305</v>
      </c>
      <c r="E974" s="8" t="str">
        <f>TEXT(Table1[[#This Row],[Invoice Date]],"dd-mm-yyyy")</f>
        <v>19-04-2021</v>
      </c>
      <c r="F974" s="1" t="str">
        <f t="shared" si="60"/>
        <v>April</v>
      </c>
      <c r="G974" s="1" t="str">
        <f t="shared" si="61"/>
        <v>2021</v>
      </c>
      <c r="H974" s="1" t="str">
        <f t="shared" si="62"/>
        <v>Monday</v>
      </c>
      <c r="I974" s="1" t="str">
        <f t="shared" si="63"/>
        <v>19</v>
      </c>
      <c r="J974" t="s">
        <v>26</v>
      </c>
      <c r="K974" t="s">
        <v>54</v>
      </c>
      <c r="L974" t="s">
        <v>55</v>
      </c>
      <c r="M974" t="s">
        <v>21</v>
      </c>
      <c r="N974">
        <v>45</v>
      </c>
      <c r="O974">
        <v>550</v>
      </c>
      <c r="P974">
        <v>247500</v>
      </c>
      <c r="Q974">
        <v>99000</v>
      </c>
      <c r="R974">
        <v>0.4</v>
      </c>
      <c r="S974" t="s">
        <v>23</v>
      </c>
      <c r="T974" t="str">
        <f>IF(Table1[[#This Row],[Units Sold]]&gt; 700,"High Units","low Units")</f>
        <v>low Units</v>
      </c>
      <c r="U974">
        <f>SUM(Table1[[#This Row],[Operating Profit]])/SUM(Table1[Operating Profit])*100</f>
        <v>2.9807145779662533E-2</v>
      </c>
      <c r="V974">
        <f>SUM(Table1[[#This Row],[Price per Unit]]*Table1[[#This Row],[Units Sold]])</f>
        <v>24750</v>
      </c>
      <c r="W974">
        <f>SUM(Table1[[#This Row],[Total Sales]]-Table1[[#This Row],[Operating Profit]])</f>
        <v>148500</v>
      </c>
      <c r="X974">
        <f>SUM(Table1[[#This Row],[Total Sales]]-Table1[[#This Row],[Cost]])</f>
        <v>99000</v>
      </c>
      <c r="Y974">
        <f>SUM(Table1[[#This Row],[profit/loss]])/SUM(Table1[profit/loss])</f>
        <v>2.9807145779662533E-4</v>
      </c>
    </row>
    <row r="975" spans="1:25" x14ac:dyDescent="0.3">
      <c r="A975" t="s">
        <v>25</v>
      </c>
      <c r="B975" t="s">
        <v>23</v>
      </c>
      <c r="C975">
        <v>1197831</v>
      </c>
      <c r="D975" s="9">
        <v>44306</v>
      </c>
      <c r="E975" s="8" t="str">
        <f>TEXT(Table1[[#This Row],[Invoice Date]],"dd-mm-yyyy")</f>
        <v>20-04-2021</v>
      </c>
      <c r="F975" s="1" t="str">
        <f t="shared" si="60"/>
        <v>April</v>
      </c>
      <c r="G975" s="1" t="str">
        <f t="shared" si="61"/>
        <v>2021</v>
      </c>
      <c r="H975" s="1" t="str">
        <f t="shared" si="62"/>
        <v>Tuesday</v>
      </c>
      <c r="I975" s="1" t="str">
        <f t="shared" si="63"/>
        <v>20</v>
      </c>
      <c r="J975" t="s">
        <v>26</v>
      </c>
      <c r="K975" t="s">
        <v>54</v>
      </c>
      <c r="L975" t="s">
        <v>55</v>
      </c>
      <c r="M975" t="s">
        <v>22</v>
      </c>
      <c r="N975">
        <v>55</v>
      </c>
      <c r="O975">
        <v>825</v>
      </c>
      <c r="P975">
        <v>453750</v>
      </c>
      <c r="Q975">
        <v>272250</v>
      </c>
      <c r="R975">
        <v>0.6</v>
      </c>
      <c r="S975" t="s">
        <v>23</v>
      </c>
      <c r="T975" t="str">
        <f>IF(Table1[[#This Row],[Units Sold]]&gt; 700,"High Units","low Units")</f>
        <v>High Units</v>
      </c>
      <c r="U975">
        <f>SUM(Table1[[#This Row],[Operating Profit]])/SUM(Table1[Operating Profit])*100</f>
        <v>8.196965089407196E-2</v>
      </c>
      <c r="V975">
        <f>SUM(Table1[[#This Row],[Price per Unit]]*Table1[[#This Row],[Units Sold]])</f>
        <v>45375</v>
      </c>
      <c r="W975">
        <f>SUM(Table1[[#This Row],[Total Sales]]-Table1[[#This Row],[Operating Profit]])</f>
        <v>181500</v>
      </c>
      <c r="X975">
        <f>SUM(Table1[[#This Row],[Total Sales]]-Table1[[#This Row],[Cost]])</f>
        <v>272250</v>
      </c>
      <c r="Y975">
        <f>SUM(Table1[[#This Row],[profit/loss]])/SUM(Table1[profit/loss])</f>
        <v>8.1969650894071961E-4</v>
      </c>
    </row>
    <row r="976" spans="1:25" x14ac:dyDescent="0.3">
      <c r="A976" t="s">
        <v>25</v>
      </c>
      <c r="B976" t="s">
        <v>23</v>
      </c>
      <c r="C976">
        <v>1197831</v>
      </c>
      <c r="D976" s="9">
        <v>44307</v>
      </c>
      <c r="E976" s="8" t="str">
        <f>TEXT(Table1[[#This Row],[Invoice Date]],"dd-mm-yyyy")</f>
        <v>21-04-2021</v>
      </c>
      <c r="F976" s="1" t="str">
        <f t="shared" si="60"/>
        <v>April</v>
      </c>
      <c r="G976" s="1" t="str">
        <f t="shared" si="61"/>
        <v>2021</v>
      </c>
      <c r="H976" s="1" t="str">
        <f t="shared" si="62"/>
        <v>Wednesday</v>
      </c>
      <c r="I976" s="1" t="str">
        <f t="shared" si="63"/>
        <v>21</v>
      </c>
      <c r="J976" t="s">
        <v>26</v>
      </c>
      <c r="K976" t="s">
        <v>54</v>
      </c>
      <c r="L976" t="s">
        <v>55</v>
      </c>
      <c r="M976" t="s">
        <v>16</v>
      </c>
      <c r="N976">
        <v>45</v>
      </c>
      <c r="O976">
        <v>775</v>
      </c>
      <c r="P976">
        <v>348750</v>
      </c>
      <c r="Q976">
        <v>156938</v>
      </c>
      <c r="R976">
        <v>0.45</v>
      </c>
      <c r="S976" t="s">
        <v>23</v>
      </c>
      <c r="T976" t="str">
        <f>IF(Table1[[#This Row],[Units Sold]]&gt; 700,"High Units","low Units")</f>
        <v>High Units</v>
      </c>
      <c r="U976">
        <f>SUM(Table1[[#This Row],[Operating Profit]])/SUM(Table1[Operating Profit])*100</f>
        <v>4.7251250953218971E-2</v>
      </c>
      <c r="V976">
        <f>SUM(Table1[[#This Row],[Price per Unit]]*Table1[[#This Row],[Units Sold]])</f>
        <v>34875</v>
      </c>
      <c r="W976">
        <f>SUM(Table1[[#This Row],[Total Sales]]-Table1[[#This Row],[Operating Profit]])</f>
        <v>191812</v>
      </c>
      <c r="X976">
        <f>SUM(Table1[[#This Row],[Total Sales]]-Table1[[#This Row],[Cost]])</f>
        <v>156938</v>
      </c>
      <c r="Y976">
        <f>SUM(Table1[[#This Row],[profit/loss]])/SUM(Table1[profit/loss])</f>
        <v>4.7251250953218973E-4</v>
      </c>
    </row>
    <row r="977" spans="1:25" x14ac:dyDescent="0.3">
      <c r="A977" t="s">
        <v>25</v>
      </c>
      <c r="B977" t="s">
        <v>23</v>
      </c>
      <c r="C977">
        <v>1197831</v>
      </c>
      <c r="D977" s="9">
        <v>44308</v>
      </c>
      <c r="E977" s="8" t="str">
        <f>TEXT(Table1[[#This Row],[Invoice Date]],"dd-mm-yyyy")</f>
        <v>22-04-2021</v>
      </c>
      <c r="F977" s="1" t="str">
        <f t="shared" si="60"/>
        <v>April</v>
      </c>
      <c r="G977" s="1" t="str">
        <f t="shared" si="61"/>
        <v>2021</v>
      </c>
      <c r="H977" s="1" t="str">
        <f t="shared" si="62"/>
        <v>Thursday</v>
      </c>
      <c r="I977" s="1" t="str">
        <f t="shared" si="63"/>
        <v>22</v>
      </c>
      <c r="J977" t="s">
        <v>26</v>
      </c>
      <c r="K977" t="s">
        <v>54</v>
      </c>
      <c r="L977" t="s">
        <v>55</v>
      </c>
      <c r="M977" t="s">
        <v>18</v>
      </c>
      <c r="N977">
        <v>55</v>
      </c>
      <c r="O977">
        <v>775</v>
      </c>
      <c r="P977">
        <v>426250</v>
      </c>
      <c r="Q977">
        <v>191813</v>
      </c>
      <c r="R977">
        <v>0.45</v>
      </c>
      <c r="S977" t="s">
        <v>23</v>
      </c>
      <c r="T977" t="str">
        <f>IF(Table1[[#This Row],[Units Sold]]&gt; 700,"High Units","low Units")</f>
        <v>High Units</v>
      </c>
      <c r="U977">
        <f>SUM(Table1[[#This Row],[Operating Profit]])/SUM(Table1[Operating Profit])*100</f>
        <v>5.775149548923645E-2</v>
      </c>
      <c r="V977">
        <f>SUM(Table1[[#This Row],[Price per Unit]]*Table1[[#This Row],[Units Sold]])</f>
        <v>42625</v>
      </c>
      <c r="W977">
        <f>SUM(Table1[[#This Row],[Total Sales]]-Table1[[#This Row],[Operating Profit]])</f>
        <v>234437</v>
      </c>
      <c r="X977">
        <f>SUM(Table1[[#This Row],[Total Sales]]-Table1[[#This Row],[Cost]])</f>
        <v>191813</v>
      </c>
      <c r="Y977">
        <f>SUM(Table1[[#This Row],[profit/loss]])/SUM(Table1[profit/loss])</f>
        <v>5.7751495489236451E-4</v>
      </c>
    </row>
    <row r="978" spans="1:25" x14ac:dyDescent="0.3">
      <c r="A978" t="s">
        <v>25</v>
      </c>
      <c r="B978" t="s">
        <v>23</v>
      </c>
      <c r="C978">
        <v>1197831</v>
      </c>
      <c r="D978" s="9">
        <v>44309</v>
      </c>
      <c r="E978" s="8" t="str">
        <f>TEXT(Table1[[#This Row],[Invoice Date]],"dd-mm-yyyy")</f>
        <v>23-04-2021</v>
      </c>
      <c r="F978" s="1" t="str">
        <f t="shared" si="60"/>
        <v>April</v>
      </c>
      <c r="G978" s="1" t="str">
        <f t="shared" si="61"/>
        <v>2021</v>
      </c>
      <c r="H978" s="1" t="str">
        <f t="shared" si="62"/>
        <v>Friday</v>
      </c>
      <c r="I978" s="1" t="str">
        <f t="shared" si="63"/>
        <v>23</v>
      </c>
      <c r="J978" t="s">
        <v>26</v>
      </c>
      <c r="K978" t="s">
        <v>54</v>
      </c>
      <c r="L978" t="s">
        <v>55</v>
      </c>
      <c r="M978" t="s">
        <v>19</v>
      </c>
      <c r="N978">
        <v>50</v>
      </c>
      <c r="O978">
        <v>950</v>
      </c>
      <c r="P978">
        <v>475000</v>
      </c>
      <c r="Q978">
        <v>213750</v>
      </c>
      <c r="R978">
        <v>0.45</v>
      </c>
      <c r="S978" t="s">
        <v>23</v>
      </c>
      <c r="T978" t="str">
        <f>IF(Table1[[#This Row],[Units Sold]]&gt; 700,"High Units","low Units")</f>
        <v>High Units</v>
      </c>
      <c r="U978">
        <f>SUM(Table1[[#This Row],[Operating Profit]])/SUM(Table1[Operating Profit])*100</f>
        <v>6.4356337478816833E-2</v>
      </c>
      <c r="V978">
        <f>SUM(Table1[[#This Row],[Price per Unit]]*Table1[[#This Row],[Units Sold]])</f>
        <v>47500</v>
      </c>
      <c r="W978">
        <f>SUM(Table1[[#This Row],[Total Sales]]-Table1[[#This Row],[Operating Profit]])</f>
        <v>261250</v>
      </c>
      <c r="X978">
        <f>SUM(Table1[[#This Row],[Total Sales]]-Table1[[#This Row],[Cost]])</f>
        <v>213750</v>
      </c>
      <c r="Y978">
        <f>SUM(Table1[[#This Row],[profit/loss]])/SUM(Table1[profit/loss])</f>
        <v>6.4356337478816826E-4</v>
      </c>
    </row>
    <row r="979" spans="1:25" x14ac:dyDescent="0.3">
      <c r="A979" t="s">
        <v>25</v>
      </c>
      <c r="B979" t="s">
        <v>23</v>
      </c>
      <c r="C979">
        <v>1197831</v>
      </c>
      <c r="D979" s="9">
        <v>44310</v>
      </c>
      <c r="E979" s="8" t="str">
        <f>TEXT(Table1[[#This Row],[Invoice Date]],"dd-mm-yyyy")</f>
        <v>24-04-2021</v>
      </c>
      <c r="F979" s="1" t="str">
        <f t="shared" si="60"/>
        <v>April</v>
      </c>
      <c r="G979" s="1" t="str">
        <f t="shared" si="61"/>
        <v>2021</v>
      </c>
      <c r="H979" s="1" t="str">
        <f t="shared" si="62"/>
        <v>Saturday</v>
      </c>
      <c r="I979" s="1" t="str">
        <f t="shared" si="63"/>
        <v>24</v>
      </c>
      <c r="J979" t="s">
        <v>26</v>
      </c>
      <c r="K979" t="s">
        <v>54</v>
      </c>
      <c r="L979" t="s">
        <v>55</v>
      </c>
      <c r="M979" t="s">
        <v>20</v>
      </c>
      <c r="N979">
        <v>45</v>
      </c>
      <c r="O979">
        <v>475</v>
      </c>
      <c r="P979">
        <v>213750</v>
      </c>
      <c r="Q979">
        <v>117563</v>
      </c>
      <c r="R979">
        <v>0.55000000000000004</v>
      </c>
      <c r="S979" t="s">
        <v>23</v>
      </c>
      <c r="T979" t="str">
        <f>IF(Table1[[#This Row],[Units Sold]]&gt; 700,"High Units","low Units")</f>
        <v>low Units</v>
      </c>
      <c r="U979">
        <f>SUM(Table1[[#This Row],[Operating Profit]])/SUM(Table1[Operating Profit])*100</f>
        <v>3.5396136154489555E-2</v>
      </c>
      <c r="V979">
        <f>SUM(Table1[[#This Row],[Price per Unit]]*Table1[[#This Row],[Units Sold]])</f>
        <v>21375</v>
      </c>
      <c r="W979">
        <f>SUM(Table1[[#This Row],[Total Sales]]-Table1[[#This Row],[Operating Profit]])</f>
        <v>96187</v>
      </c>
      <c r="X979">
        <f>SUM(Table1[[#This Row],[Total Sales]]-Table1[[#This Row],[Cost]])</f>
        <v>117563</v>
      </c>
      <c r="Y979">
        <f>SUM(Table1[[#This Row],[profit/loss]])/SUM(Table1[profit/loss])</f>
        <v>3.5396136154489555E-4</v>
      </c>
    </row>
    <row r="980" spans="1:25" x14ac:dyDescent="0.3">
      <c r="A980" t="s">
        <v>25</v>
      </c>
      <c r="B980" t="s">
        <v>23</v>
      </c>
      <c r="C980">
        <v>1197831</v>
      </c>
      <c r="D980" s="9">
        <v>44311</v>
      </c>
      <c r="E980" s="8" t="str">
        <f>TEXT(Table1[[#This Row],[Invoice Date]],"dd-mm-yyyy")</f>
        <v>25-04-2021</v>
      </c>
      <c r="F980" s="1" t="str">
        <f t="shared" si="60"/>
        <v>April</v>
      </c>
      <c r="G980" s="1" t="str">
        <f t="shared" si="61"/>
        <v>2021</v>
      </c>
      <c r="H980" s="1" t="str">
        <f t="shared" si="62"/>
        <v>Sunday</v>
      </c>
      <c r="I980" s="1" t="str">
        <f t="shared" si="63"/>
        <v>25</v>
      </c>
      <c r="J980" t="s">
        <v>26</v>
      </c>
      <c r="K980" t="s">
        <v>54</v>
      </c>
      <c r="L980" t="s">
        <v>55</v>
      </c>
      <c r="M980" t="s">
        <v>21</v>
      </c>
      <c r="N980">
        <v>50</v>
      </c>
      <c r="O980">
        <v>475</v>
      </c>
      <c r="P980">
        <v>237500</v>
      </c>
      <c r="Q980">
        <v>95000</v>
      </c>
      <c r="R980">
        <v>0.4</v>
      </c>
      <c r="S980" t="s">
        <v>23</v>
      </c>
      <c r="T980" t="str">
        <f>IF(Table1[[#This Row],[Units Sold]]&gt; 700,"High Units","low Units")</f>
        <v>low Units</v>
      </c>
      <c r="U980">
        <f>SUM(Table1[[#This Row],[Operating Profit]])/SUM(Table1[Operating Profit])*100</f>
        <v>2.8602816657251926E-2</v>
      </c>
      <c r="V980">
        <f>SUM(Table1[[#This Row],[Price per Unit]]*Table1[[#This Row],[Units Sold]])</f>
        <v>23750</v>
      </c>
      <c r="W980">
        <f>SUM(Table1[[#This Row],[Total Sales]]-Table1[[#This Row],[Operating Profit]])</f>
        <v>142500</v>
      </c>
      <c r="X980">
        <f>SUM(Table1[[#This Row],[Total Sales]]-Table1[[#This Row],[Cost]])</f>
        <v>95000</v>
      </c>
      <c r="Y980">
        <f>SUM(Table1[[#This Row],[profit/loss]])/SUM(Table1[profit/loss])</f>
        <v>2.8602816657251925E-4</v>
      </c>
    </row>
    <row r="981" spans="1:25" x14ac:dyDescent="0.3">
      <c r="A981" t="s">
        <v>25</v>
      </c>
      <c r="B981" t="s">
        <v>23</v>
      </c>
      <c r="C981">
        <v>1197831</v>
      </c>
      <c r="D981" s="9">
        <v>44312</v>
      </c>
      <c r="E981" s="8" t="str">
        <f>TEXT(Table1[[#This Row],[Invoice Date]],"dd-mm-yyyy")</f>
        <v>26-04-2021</v>
      </c>
      <c r="F981" s="1" t="str">
        <f t="shared" si="60"/>
        <v>April</v>
      </c>
      <c r="G981" s="1" t="str">
        <f t="shared" si="61"/>
        <v>2021</v>
      </c>
      <c r="H981" s="1" t="str">
        <f t="shared" si="62"/>
        <v>Monday</v>
      </c>
      <c r="I981" s="1" t="str">
        <f t="shared" si="63"/>
        <v>26</v>
      </c>
      <c r="J981" t="s">
        <v>26</v>
      </c>
      <c r="K981" t="s">
        <v>54</v>
      </c>
      <c r="L981" t="s">
        <v>55</v>
      </c>
      <c r="M981" t="s">
        <v>22</v>
      </c>
      <c r="N981">
        <v>55</v>
      </c>
      <c r="O981">
        <v>725</v>
      </c>
      <c r="P981">
        <v>398750</v>
      </c>
      <c r="Q981">
        <v>239250</v>
      </c>
      <c r="R981">
        <v>0.6</v>
      </c>
      <c r="S981" t="s">
        <v>23</v>
      </c>
      <c r="T981" t="str">
        <f>IF(Table1[[#This Row],[Units Sold]]&gt; 700,"High Units","low Units")</f>
        <v>High Units</v>
      </c>
      <c r="U981">
        <f>SUM(Table1[[#This Row],[Operating Profit]])/SUM(Table1[Operating Profit])*100</f>
        <v>7.2033935634184462E-2</v>
      </c>
      <c r="V981">
        <f>SUM(Table1[[#This Row],[Price per Unit]]*Table1[[#This Row],[Units Sold]])</f>
        <v>39875</v>
      </c>
      <c r="W981">
        <f>SUM(Table1[[#This Row],[Total Sales]]-Table1[[#This Row],[Operating Profit]])</f>
        <v>159500</v>
      </c>
      <c r="X981">
        <f>SUM(Table1[[#This Row],[Total Sales]]-Table1[[#This Row],[Cost]])</f>
        <v>239250</v>
      </c>
      <c r="Y981">
        <f>SUM(Table1[[#This Row],[profit/loss]])/SUM(Table1[profit/loss])</f>
        <v>7.2033935634184456E-4</v>
      </c>
    </row>
    <row r="982" spans="1:25" x14ac:dyDescent="0.3">
      <c r="A982" t="s">
        <v>25</v>
      </c>
      <c r="B982" t="s">
        <v>23</v>
      </c>
      <c r="C982">
        <v>1197831</v>
      </c>
      <c r="D982" s="9">
        <v>44313</v>
      </c>
      <c r="E982" s="8" t="str">
        <f>TEXT(Table1[[#This Row],[Invoice Date]],"dd-mm-yyyy")</f>
        <v>27-04-2021</v>
      </c>
      <c r="F982" s="1" t="str">
        <f t="shared" si="60"/>
        <v>April</v>
      </c>
      <c r="G982" s="1" t="str">
        <f t="shared" si="61"/>
        <v>2021</v>
      </c>
      <c r="H982" s="1" t="str">
        <f t="shared" si="62"/>
        <v>Tuesday</v>
      </c>
      <c r="I982" s="1" t="str">
        <f t="shared" si="63"/>
        <v>27</v>
      </c>
      <c r="J982" t="s">
        <v>26</v>
      </c>
      <c r="K982" t="s">
        <v>54</v>
      </c>
      <c r="L982" t="s">
        <v>55</v>
      </c>
      <c r="M982" t="s">
        <v>16</v>
      </c>
      <c r="N982">
        <v>50</v>
      </c>
      <c r="O982">
        <v>675</v>
      </c>
      <c r="P982">
        <v>337500</v>
      </c>
      <c r="Q982">
        <v>151875</v>
      </c>
      <c r="R982">
        <v>0.45</v>
      </c>
      <c r="S982" t="s">
        <v>23</v>
      </c>
      <c r="T982" t="str">
        <f>IF(Table1[[#This Row],[Units Sold]]&gt; 700,"High Units","low Units")</f>
        <v>low Units</v>
      </c>
      <c r="U982">
        <f>SUM(Table1[[#This Row],[Operating Profit]])/SUM(Table1[Operating Profit])*100</f>
        <v>4.5726871366527748E-2</v>
      </c>
      <c r="V982">
        <f>SUM(Table1[[#This Row],[Price per Unit]]*Table1[[#This Row],[Units Sold]])</f>
        <v>33750</v>
      </c>
      <c r="W982">
        <f>SUM(Table1[[#This Row],[Total Sales]]-Table1[[#This Row],[Operating Profit]])</f>
        <v>185625</v>
      </c>
      <c r="X982">
        <f>SUM(Table1[[#This Row],[Total Sales]]-Table1[[#This Row],[Cost]])</f>
        <v>151875</v>
      </c>
      <c r="Y982">
        <f>SUM(Table1[[#This Row],[profit/loss]])/SUM(Table1[profit/loss])</f>
        <v>4.5726871366527747E-4</v>
      </c>
    </row>
    <row r="983" spans="1:25" x14ac:dyDescent="0.3">
      <c r="A983" t="s">
        <v>25</v>
      </c>
      <c r="B983" t="s">
        <v>23</v>
      </c>
      <c r="C983">
        <v>1197831</v>
      </c>
      <c r="D983" s="9">
        <v>44314</v>
      </c>
      <c r="E983" s="8" t="str">
        <f>TEXT(Table1[[#This Row],[Invoice Date]],"dd-mm-yyyy")</f>
        <v>28-04-2021</v>
      </c>
      <c r="F983" s="1" t="str">
        <f t="shared" si="60"/>
        <v>April</v>
      </c>
      <c r="G983" s="1" t="str">
        <f t="shared" si="61"/>
        <v>2021</v>
      </c>
      <c r="H983" s="1" t="str">
        <f t="shared" si="62"/>
        <v>Wednesday</v>
      </c>
      <c r="I983" s="1" t="str">
        <f t="shared" si="63"/>
        <v>28</v>
      </c>
      <c r="J983" t="s">
        <v>26</v>
      </c>
      <c r="K983" t="s">
        <v>54</v>
      </c>
      <c r="L983" t="s">
        <v>55</v>
      </c>
      <c r="M983" t="s">
        <v>18</v>
      </c>
      <c r="N983">
        <v>50</v>
      </c>
      <c r="O983">
        <v>625</v>
      </c>
      <c r="P983">
        <v>312500</v>
      </c>
      <c r="Q983">
        <v>140625</v>
      </c>
      <c r="R983">
        <v>0.45</v>
      </c>
      <c r="S983" t="s">
        <v>23</v>
      </c>
      <c r="T983" t="str">
        <f>IF(Table1[[#This Row],[Units Sold]]&gt; 700,"High Units","low Units")</f>
        <v>low Units</v>
      </c>
      <c r="U983">
        <f>SUM(Table1[[#This Row],[Operating Profit]])/SUM(Table1[Operating Profit])*100</f>
        <v>4.2339695709747917E-2</v>
      </c>
      <c r="V983">
        <f>SUM(Table1[[#This Row],[Price per Unit]]*Table1[[#This Row],[Units Sold]])</f>
        <v>31250</v>
      </c>
      <c r="W983">
        <f>SUM(Table1[[#This Row],[Total Sales]]-Table1[[#This Row],[Operating Profit]])</f>
        <v>171875</v>
      </c>
      <c r="X983">
        <f>SUM(Table1[[#This Row],[Total Sales]]-Table1[[#This Row],[Cost]])</f>
        <v>140625</v>
      </c>
      <c r="Y983">
        <f>SUM(Table1[[#This Row],[profit/loss]])/SUM(Table1[profit/loss])</f>
        <v>4.2339695709747916E-4</v>
      </c>
    </row>
    <row r="984" spans="1:25" x14ac:dyDescent="0.3">
      <c r="A984" t="s">
        <v>25</v>
      </c>
      <c r="B984" t="s">
        <v>23</v>
      </c>
      <c r="C984">
        <v>1197831</v>
      </c>
      <c r="D984" s="9">
        <v>44315</v>
      </c>
      <c r="E984" s="8" t="str">
        <f>TEXT(Table1[[#This Row],[Invoice Date]],"dd-mm-yyyy")</f>
        <v>29-04-2021</v>
      </c>
      <c r="F984" s="1" t="str">
        <f t="shared" si="60"/>
        <v>April</v>
      </c>
      <c r="G984" s="1" t="str">
        <f t="shared" si="61"/>
        <v>2021</v>
      </c>
      <c r="H984" s="1" t="str">
        <f t="shared" si="62"/>
        <v>Thursday</v>
      </c>
      <c r="I984" s="1" t="str">
        <f t="shared" si="63"/>
        <v>29</v>
      </c>
      <c r="J984" t="s">
        <v>26</v>
      </c>
      <c r="K984" t="s">
        <v>54</v>
      </c>
      <c r="L984" t="s">
        <v>55</v>
      </c>
      <c r="M984" t="s">
        <v>19</v>
      </c>
      <c r="N984">
        <v>55</v>
      </c>
      <c r="O984">
        <v>675</v>
      </c>
      <c r="P984">
        <v>371250</v>
      </c>
      <c r="Q984">
        <v>167063</v>
      </c>
      <c r="R984">
        <v>0.45</v>
      </c>
      <c r="S984" t="s">
        <v>23</v>
      </c>
      <c r="T984" t="str">
        <f>IF(Table1[[#This Row],[Units Sold]]&gt; 700,"High Units","low Units")</f>
        <v>low Units</v>
      </c>
      <c r="U984">
        <f>SUM(Table1[[#This Row],[Operating Profit]])/SUM(Table1[Operating Profit])*100</f>
        <v>5.0299709044320816E-2</v>
      </c>
      <c r="V984">
        <f>SUM(Table1[[#This Row],[Price per Unit]]*Table1[[#This Row],[Units Sold]])</f>
        <v>37125</v>
      </c>
      <c r="W984">
        <f>SUM(Table1[[#This Row],[Total Sales]]-Table1[[#This Row],[Operating Profit]])</f>
        <v>204187</v>
      </c>
      <c r="X984">
        <f>SUM(Table1[[#This Row],[Total Sales]]-Table1[[#This Row],[Cost]])</f>
        <v>167063</v>
      </c>
      <c r="Y984">
        <f>SUM(Table1[[#This Row],[profit/loss]])/SUM(Table1[profit/loss])</f>
        <v>5.0299709044320819E-4</v>
      </c>
    </row>
    <row r="985" spans="1:25" x14ac:dyDescent="0.3">
      <c r="A985" t="s">
        <v>25</v>
      </c>
      <c r="B985" t="s">
        <v>23</v>
      </c>
      <c r="C985">
        <v>1197831</v>
      </c>
      <c r="D985" s="9">
        <v>44316</v>
      </c>
      <c r="E985" s="8" t="str">
        <f>TEXT(Table1[[#This Row],[Invoice Date]],"dd-mm-yyyy")</f>
        <v>30-04-2021</v>
      </c>
      <c r="F985" s="1" t="str">
        <f t="shared" si="60"/>
        <v>April</v>
      </c>
      <c r="G985" s="1" t="str">
        <f t="shared" si="61"/>
        <v>2021</v>
      </c>
      <c r="H985" s="1" t="str">
        <f t="shared" si="62"/>
        <v>Friday</v>
      </c>
      <c r="I985" s="1" t="str">
        <f t="shared" si="63"/>
        <v>30</v>
      </c>
      <c r="J985" t="s">
        <v>26</v>
      </c>
      <c r="K985" t="s">
        <v>54</v>
      </c>
      <c r="L985" t="s">
        <v>55</v>
      </c>
      <c r="M985" t="s">
        <v>20</v>
      </c>
      <c r="N985">
        <v>55</v>
      </c>
      <c r="O985">
        <v>400</v>
      </c>
      <c r="P985">
        <v>220000</v>
      </c>
      <c r="Q985">
        <v>121000</v>
      </c>
      <c r="R985">
        <v>0.55000000000000004</v>
      </c>
      <c r="S985" t="s">
        <v>23</v>
      </c>
      <c r="T985" t="str">
        <f>IF(Table1[[#This Row],[Units Sold]]&gt; 700,"High Units","low Units")</f>
        <v>low Units</v>
      </c>
      <c r="U985">
        <f>SUM(Table1[[#This Row],[Operating Profit]])/SUM(Table1[Operating Profit])*100</f>
        <v>3.6430955952920868E-2</v>
      </c>
      <c r="V985">
        <f>SUM(Table1[[#This Row],[Price per Unit]]*Table1[[#This Row],[Units Sold]])</f>
        <v>22000</v>
      </c>
      <c r="W985">
        <f>SUM(Table1[[#This Row],[Total Sales]]-Table1[[#This Row],[Operating Profit]])</f>
        <v>99000</v>
      </c>
      <c r="X985">
        <f>SUM(Table1[[#This Row],[Total Sales]]-Table1[[#This Row],[Cost]])</f>
        <v>121000</v>
      </c>
      <c r="Y985">
        <f>SUM(Table1[[#This Row],[profit/loss]])/SUM(Table1[profit/loss])</f>
        <v>3.6430955952920872E-4</v>
      </c>
    </row>
    <row r="986" spans="1:25" x14ac:dyDescent="0.3">
      <c r="A986" t="s">
        <v>25</v>
      </c>
      <c r="B986" t="s">
        <v>23</v>
      </c>
      <c r="C986">
        <v>1197831</v>
      </c>
      <c r="D986" s="9">
        <v>44317</v>
      </c>
      <c r="E986" s="8" t="str">
        <f>TEXT(Table1[[#This Row],[Invoice Date]],"dd-mm-yyyy")</f>
        <v>01-05-2021</v>
      </c>
      <c r="F986" s="1" t="str">
        <f t="shared" si="60"/>
        <v>May</v>
      </c>
      <c r="G986" s="1" t="str">
        <f t="shared" si="61"/>
        <v>2021</v>
      </c>
      <c r="H986" s="1" t="str">
        <f t="shared" si="62"/>
        <v>Saturday</v>
      </c>
      <c r="I986" s="1" t="str">
        <f t="shared" si="63"/>
        <v>01</v>
      </c>
      <c r="J986" t="s">
        <v>26</v>
      </c>
      <c r="K986" t="s">
        <v>54</v>
      </c>
      <c r="L986" t="s">
        <v>55</v>
      </c>
      <c r="M986" t="s">
        <v>21</v>
      </c>
      <c r="N986">
        <v>50</v>
      </c>
      <c r="O986">
        <v>400</v>
      </c>
      <c r="P986">
        <v>200000</v>
      </c>
      <c r="Q986">
        <v>80000</v>
      </c>
      <c r="R986">
        <v>0.4</v>
      </c>
      <c r="S986" t="s">
        <v>23</v>
      </c>
      <c r="T986" t="str">
        <f>IF(Table1[[#This Row],[Units Sold]]&gt; 700,"High Units","low Units")</f>
        <v>low Units</v>
      </c>
      <c r="U986">
        <f>SUM(Table1[[#This Row],[Operating Profit]])/SUM(Table1[Operating Profit])*100</f>
        <v>2.4086582448212147E-2</v>
      </c>
      <c r="V986">
        <f>SUM(Table1[[#This Row],[Price per Unit]]*Table1[[#This Row],[Units Sold]])</f>
        <v>20000</v>
      </c>
      <c r="W986">
        <f>SUM(Table1[[#This Row],[Total Sales]]-Table1[[#This Row],[Operating Profit]])</f>
        <v>120000</v>
      </c>
      <c r="X986">
        <f>SUM(Table1[[#This Row],[Total Sales]]-Table1[[#This Row],[Cost]])</f>
        <v>80000</v>
      </c>
      <c r="Y986">
        <f>SUM(Table1[[#This Row],[profit/loss]])/SUM(Table1[profit/loss])</f>
        <v>2.4086582448212146E-4</v>
      </c>
    </row>
    <row r="987" spans="1:25" x14ac:dyDescent="0.3">
      <c r="A987" t="s">
        <v>25</v>
      </c>
      <c r="B987" t="s">
        <v>23</v>
      </c>
      <c r="C987">
        <v>1197831</v>
      </c>
      <c r="D987" s="9">
        <v>44318</v>
      </c>
      <c r="E987" s="8" t="str">
        <f>TEXT(Table1[[#This Row],[Invoice Date]],"dd-mm-yyyy")</f>
        <v>02-05-2021</v>
      </c>
      <c r="F987" s="1" t="str">
        <f t="shared" si="60"/>
        <v>May</v>
      </c>
      <c r="G987" s="1" t="str">
        <f t="shared" si="61"/>
        <v>2021</v>
      </c>
      <c r="H987" s="1" t="str">
        <f t="shared" si="62"/>
        <v>Sunday</v>
      </c>
      <c r="I987" s="1" t="str">
        <f t="shared" si="63"/>
        <v>02</v>
      </c>
      <c r="J987" t="s">
        <v>26</v>
      </c>
      <c r="K987" t="s">
        <v>54</v>
      </c>
      <c r="L987" t="s">
        <v>55</v>
      </c>
      <c r="M987" t="s">
        <v>22</v>
      </c>
      <c r="N987">
        <v>45</v>
      </c>
      <c r="O987">
        <v>625</v>
      </c>
      <c r="P987">
        <v>281250</v>
      </c>
      <c r="Q987">
        <v>168750</v>
      </c>
      <c r="R987">
        <v>0.6</v>
      </c>
      <c r="S987" t="s">
        <v>23</v>
      </c>
      <c r="T987" t="str">
        <f>IF(Table1[[#This Row],[Units Sold]]&gt; 700,"High Units","low Units")</f>
        <v>low Units</v>
      </c>
      <c r="U987">
        <f>SUM(Table1[[#This Row],[Operating Profit]])/SUM(Table1[Operating Profit])*100</f>
        <v>5.0807634851697495E-2</v>
      </c>
      <c r="V987">
        <f>SUM(Table1[[#This Row],[Price per Unit]]*Table1[[#This Row],[Units Sold]])</f>
        <v>28125</v>
      </c>
      <c r="W987">
        <f>SUM(Table1[[#This Row],[Total Sales]]-Table1[[#This Row],[Operating Profit]])</f>
        <v>112500</v>
      </c>
      <c r="X987">
        <f>SUM(Table1[[#This Row],[Total Sales]]-Table1[[#This Row],[Cost]])</f>
        <v>168750</v>
      </c>
      <c r="Y987">
        <f>SUM(Table1[[#This Row],[profit/loss]])/SUM(Table1[profit/loss])</f>
        <v>5.0807634851697493E-4</v>
      </c>
    </row>
    <row r="988" spans="1:25" x14ac:dyDescent="0.3">
      <c r="A988" t="s">
        <v>25</v>
      </c>
      <c r="B988" t="s">
        <v>23</v>
      </c>
      <c r="C988">
        <v>1197831</v>
      </c>
      <c r="D988" s="9">
        <v>44319</v>
      </c>
      <c r="E988" s="8" t="str">
        <f>TEXT(Table1[[#This Row],[Invoice Date]],"dd-mm-yyyy")</f>
        <v>03-05-2021</v>
      </c>
      <c r="F988" s="1" t="str">
        <f t="shared" si="60"/>
        <v>May</v>
      </c>
      <c r="G988" s="1" t="str">
        <f t="shared" si="61"/>
        <v>2021</v>
      </c>
      <c r="H988" s="1" t="str">
        <f t="shared" si="62"/>
        <v>Monday</v>
      </c>
      <c r="I988" s="1" t="str">
        <f t="shared" si="63"/>
        <v>03</v>
      </c>
      <c r="J988" t="s">
        <v>26</v>
      </c>
      <c r="K988" t="s">
        <v>54</v>
      </c>
      <c r="L988" t="s">
        <v>55</v>
      </c>
      <c r="M988" t="s">
        <v>16</v>
      </c>
      <c r="N988">
        <v>35</v>
      </c>
      <c r="O988">
        <v>575</v>
      </c>
      <c r="P988">
        <v>201250</v>
      </c>
      <c r="Q988">
        <v>90563</v>
      </c>
      <c r="R988">
        <v>0.45</v>
      </c>
      <c r="S988" t="s">
        <v>23</v>
      </c>
      <c r="T988" t="str">
        <f>IF(Table1[[#This Row],[Units Sold]]&gt; 700,"High Units","low Units")</f>
        <v>low Units</v>
      </c>
      <c r="U988">
        <f>SUM(Table1[[#This Row],[Operating Profit]])/SUM(Table1[Operating Profit])*100</f>
        <v>2.7266914578217959E-2</v>
      </c>
      <c r="V988">
        <f>SUM(Table1[[#This Row],[Price per Unit]]*Table1[[#This Row],[Units Sold]])</f>
        <v>20125</v>
      </c>
      <c r="W988">
        <f>SUM(Table1[[#This Row],[Total Sales]]-Table1[[#This Row],[Operating Profit]])</f>
        <v>110687</v>
      </c>
      <c r="X988">
        <f>SUM(Table1[[#This Row],[Total Sales]]-Table1[[#This Row],[Cost]])</f>
        <v>90563</v>
      </c>
      <c r="Y988">
        <f>SUM(Table1[[#This Row],[profit/loss]])/SUM(Table1[profit/loss])</f>
        <v>2.7266914578217958E-4</v>
      </c>
    </row>
    <row r="989" spans="1:25" x14ac:dyDescent="0.3">
      <c r="A989" t="s">
        <v>25</v>
      </c>
      <c r="B989" t="s">
        <v>23</v>
      </c>
      <c r="C989">
        <v>1197831</v>
      </c>
      <c r="D989" s="9">
        <v>44320</v>
      </c>
      <c r="E989" s="8" t="str">
        <f>TEXT(Table1[[#This Row],[Invoice Date]],"dd-mm-yyyy")</f>
        <v>04-05-2021</v>
      </c>
      <c r="F989" s="1" t="str">
        <f t="shared" si="60"/>
        <v>May</v>
      </c>
      <c r="G989" s="1" t="str">
        <f t="shared" si="61"/>
        <v>2021</v>
      </c>
      <c r="H989" s="1" t="str">
        <f t="shared" si="62"/>
        <v>Tuesday</v>
      </c>
      <c r="I989" s="1" t="str">
        <f t="shared" si="63"/>
        <v>04</v>
      </c>
      <c r="J989" t="s">
        <v>26</v>
      </c>
      <c r="K989" t="s">
        <v>54</v>
      </c>
      <c r="L989" t="s">
        <v>55</v>
      </c>
      <c r="M989" t="s">
        <v>18</v>
      </c>
      <c r="N989">
        <v>35</v>
      </c>
      <c r="O989">
        <v>575</v>
      </c>
      <c r="P989">
        <v>201250</v>
      </c>
      <c r="Q989">
        <v>90563</v>
      </c>
      <c r="R989">
        <v>0.45</v>
      </c>
      <c r="S989" t="s">
        <v>23</v>
      </c>
      <c r="T989" t="str">
        <f>IF(Table1[[#This Row],[Units Sold]]&gt; 700,"High Units","low Units")</f>
        <v>low Units</v>
      </c>
      <c r="U989">
        <f>SUM(Table1[[#This Row],[Operating Profit]])/SUM(Table1[Operating Profit])*100</f>
        <v>2.7266914578217959E-2</v>
      </c>
      <c r="V989">
        <f>SUM(Table1[[#This Row],[Price per Unit]]*Table1[[#This Row],[Units Sold]])</f>
        <v>20125</v>
      </c>
      <c r="W989">
        <f>SUM(Table1[[#This Row],[Total Sales]]-Table1[[#This Row],[Operating Profit]])</f>
        <v>110687</v>
      </c>
      <c r="X989">
        <f>SUM(Table1[[#This Row],[Total Sales]]-Table1[[#This Row],[Cost]])</f>
        <v>90563</v>
      </c>
      <c r="Y989">
        <f>SUM(Table1[[#This Row],[profit/loss]])/SUM(Table1[profit/loss])</f>
        <v>2.7266914578217958E-4</v>
      </c>
    </row>
    <row r="990" spans="1:25" x14ac:dyDescent="0.3">
      <c r="A990" t="s">
        <v>25</v>
      </c>
      <c r="B990" t="s">
        <v>23</v>
      </c>
      <c r="C990">
        <v>1197831</v>
      </c>
      <c r="D990" s="9">
        <v>44321</v>
      </c>
      <c r="E990" s="8" t="str">
        <f>TEXT(Table1[[#This Row],[Invoice Date]],"dd-mm-yyyy")</f>
        <v>05-05-2021</v>
      </c>
      <c r="F990" s="1" t="str">
        <f t="shared" si="60"/>
        <v>May</v>
      </c>
      <c r="G990" s="1" t="str">
        <f t="shared" si="61"/>
        <v>2021</v>
      </c>
      <c r="H990" s="1" t="str">
        <f t="shared" si="62"/>
        <v>Wednesday</v>
      </c>
      <c r="I990" s="1" t="str">
        <f t="shared" si="63"/>
        <v>05</v>
      </c>
      <c r="J990" t="s">
        <v>26</v>
      </c>
      <c r="K990" t="s">
        <v>54</v>
      </c>
      <c r="L990" t="s">
        <v>55</v>
      </c>
      <c r="M990" t="s">
        <v>19</v>
      </c>
      <c r="N990">
        <v>40</v>
      </c>
      <c r="O990">
        <v>525</v>
      </c>
      <c r="P990">
        <v>210000</v>
      </c>
      <c r="Q990">
        <v>94500</v>
      </c>
      <c r="R990">
        <v>0.45</v>
      </c>
      <c r="S990" t="s">
        <v>23</v>
      </c>
      <c r="T990" t="str">
        <f>IF(Table1[[#This Row],[Units Sold]]&gt; 700,"High Units","low Units")</f>
        <v>low Units</v>
      </c>
      <c r="U990">
        <f>SUM(Table1[[#This Row],[Operating Profit]])/SUM(Table1[Operating Profit])*100</f>
        <v>2.8452275516950596E-2</v>
      </c>
      <c r="V990">
        <f>SUM(Table1[[#This Row],[Price per Unit]]*Table1[[#This Row],[Units Sold]])</f>
        <v>21000</v>
      </c>
      <c r="W990">
        <f>SUM(Table1[[#This Row],[Total Sales]]-Table1[[#This Row],[Operating Profit]])</f>
        <v>115500</v>
      </c>
      <c r="X990">
        <f>SUM(Table1[[#This Row],[Total Sales]]-Table1[[#This Row],[Cost]])</f>
        <v>94500</v>
      </c>
      <c r="Y990">
        <f>SUM(Table1[[#This Row],[profit/loss]])/SUM(Table1[profit/loss])</f>
        <v>2.8452275516950597E-4</v>
      </c>
    </row>
    <row r="991" spans="1:25" x14ac:dyDescent="0.3">
      <c r="A991" t="s">
        <v>25</v>
      </c>
      <c r="B991" t="s">
        <v>23</v>
      </c>
      <c r="C991">
        <v>1197831</v>
      </c>
      <c r="D991" s="9">
        <v>44322</v>
      </c>
      <c r="E991" s="8" t="str">
        <f>TEXT(Table1[[#This Row],[Invoice Date]],"dd-mm-yyyy")</f>
        <v>06-05-2021</v>
      </c>
      <c r="F991" s="1" t="str">
        <f t="shared" si="60"/>
        <v>May</v>
      </c>
      <c r="G991" s="1" t="str">
        <f t="shared" si="61"/>
        <v>2021</v>
      </c>
      <c r="H991" s="1" t="str">
        <f t="shared" si="62"/>
        <v>Thursday</v>
      </c>
      <c r="I991" s="1" t="str">
        <f t="shared" si="63"/>
        <v>06</v>
      </c>
      <c r="J991" t="s">
        <v>26</v>
      </c>
      <c r="K991" t="s">
        <v>54</v>
      </c>
      <c r="L991" t="s">
        <v>55</v>
      </c>
      <c r="M991" t="s">
        <v>20</v>
      </c>
      <c r="N991">
        <v>40</v>
      </c>
      <c r="O991">
        <v>375</v>
      </c>
      <c r="P991">
        <v>150000</v>
      </c>
      <c r="Q991">
        <v>82500</v>
      </c>
      <c r="R991">
        <v>0.55000000000000004</v>
      </c>
      <c r="S991" t="s">
        <v>23</v>
      </c>
      <c r="T991" t="str">
        <f>IF(Table1[[#This Row],[Units Sold]]&gt; 700,"High Units","low Units")</f>
        <v>low Units</v>
      </c>
      <c r="U991">
        <f>SUM(Table1[[#This Row],[Operating Profit]])/SUM(Table1[Operating Profit])*100</f>
        <v>2.4839288149718773E-2</v>
      </c>
      <c r="V991">
        <f>SUM(Table1[[#This Row],[Price per Unit]]*Table1[[#This Row],[Units Sold]])</f>
        <v>15000</v>
      </c>
      <c r="W991">
        <f>SUM(Table1[[#This Row],[Total Sales]]-Table1[[#This Row],[Operating Profit]])</f>
        <v>67500</v>
      </c>
      <c r="X991">
        <f>SUM(Table1[[#This Row],[Total Sales]]-Table1[[#This Row],[Cost]])</f>
        <v>82500</v>
      </c>
      <c r="Y991">
        <f>SUM(Table1[[#This Row],[profit/loss]])/SUM(Table1[profit/loss])</f>
        <v>2.4839288149718775E-4</v>
      </c>
    </row>
    <row r="992" spans="1:25" x14ac:dyDescent="0.3">
      <c r="A992" t="s">
        <v>25</v>
      </c>
      <c r="B992" t="s">
        <v>23</v>
      </c>
      <c r="C992">
        <v>1197831</v>
      </c>
      <c r="D992" s="9">
        <v>44323</v>
      </c>
      <c r="E992" s="8" t="str">
        <f>TEXT(Table1[[#This Row],[Invoice Date]],"dd-mm-yyyy")</f>
        <v>07-05-2021</v>
      </c>
      <c r="F992" s="1" t="str">
        <f t="shared" si="60"/>
        <v>May</v>
      </c>
      <c r="G992" s="1" t="str">
        <f t="shared" si="61"/>
        <v>2021</v>
      </c>
      <c r="H992" s="1" t="str">
        <f t="shared" si="62"/>
        <v>Friday</v>
      </c>
      <c r="I992" s="1" t="str">
        <f t="shared" si="63"/>
        <v>07</v>
      </c>
      <c r="J992" t="s">
        <v>26</v>
      </c>
      <c r="K992" t="s">
        <v>54</v>
      </c>
      <c r="L992" t="s">
        <v>55</v>
      </c>
      <c r="M992" t="s">
        <v>21</v>
      </c>
      <c r="N992">
        <v>35</v>
      </c>
      <c r="O992">
        <v>350</v>
      </c>
      <c r="P992">
        <v>122500</v>
      </c>
      <c r="Q992">
        <v>49000</v>
      </c>
      <c r="R992">
        <v>0.4</v>
      </c>
      <c r="S992" t="s">
        <v>23</v>
      </c>
      <c r="T992" t="str">
        <f>IF(Table1[[#This Row],[Units Sold]]&gt; 700,"High Units","low Units")</f>
        <v>low Units</v>
      </c>
      <c r="U992">
        <f>SUM(Table1[[#This Row],[Operating Profit]])/SUM(Table1[Operating Profit])*100</f>
        <v>1.4753031749529941E-2</v>
      </c>
      <c r="V992">
        <f>SUM(Table1[[#This Row],[Price per Unit]]*Table1[[#This Row],[Units Sold]])</f>
        <v>12250</v>
      </c>
      <c r="W992">
        <f>SUM(Table1[[#This Row],[Total Sales]]-Table1[[#This Row],[Operating Profit]])</f>
        <v>73500</v>
      </c>
      <c r="X992">
        <f>SUM(Table1[[#This Row],[Total Sales]]-Table1[[#This Row],[Cost]])</f>
        <v>49000</v>
      </c>
      <c r="Y992">
        <f>SUM(Table1[[#This Row],[profit/loss]])/SUM(Table1[profit/loss])</f>
        <v>1.4753031749529941E-4</v>
      </c>
    </row>
    <row r="993" spans="1:25" x14ac:dyDescent="0.3">
      <c r="A993" t="s">
        <v>25</v>
      </c>
      <c r="B993" t="s">
        <v>23</v>
      </c>
      <c r="C993">
        <v>1197831</v>
      </c>
      <c r="D993" s="9">
        <v>44324</v>
      </c>
      <c r="E993" s="8" t="str">
        <f>TEXT(Table1[[#This Row],[Invoice Date]],"dd-mm-yyyy")</f>
        <v>08-05-2021</v>
      </c>
      <c r="F993" s="1" t="str">
        <f t="shared" si="60"/>
        <v>May</v>
      </c>
      <c r="G993" s="1" t="str">
        <f t="shared" si="61"/>
        <v>2021</v>
      </c>
      <c r="H993" s="1" t="str">
        <f t="shared" si="62"/>
        <v>Saturday</v>
      </c>
      <c r="I993" s="1" t="str">
        <f t="shared" si="63"/>
        <v>08</v>
      </c>
      <c r="J993" t="s">
        <v>26</v>
      </c>
      <c r="K993" t="s">
        <v>54</v>
      </c>
      <c r="L993" t="s">
        <v>55</v>
      </c>
      <c r="M993" t="s">
        <v>22</v>
      </c>
      <c r="N993">
        <v>45</v>
      </c>
      <c r="O993">
        <v>525</v>
      </c>
      <c r="P993">
        <v>236250</v>
      </c>
      <c r="Q993">
        <v>141750</v>
      </c>
      <c r="R993">
        <v>0.6</v>
      </c>
      <c r="S993" t="s">
        <v>23</v>
      </c>
      <c r="T993" t="str">
        <f>IF(Table1[[#This Row],[Units Sold]]&gt; 700,"High Units","low Units")</f>
        <v>low Units</v>
      </c>
      <c r="U993">
        <f>SUM(Table1[[#This Row],[Operating Profit]])/SUM(Table1[Operating Profit])*100</f>
        <v>4.2678413275425896E-2</v>
      </c>
      <c r="V993">
        <f>SUM(Table1[[#This Row],[Price per Unit]]*Table1[[#This Row],[Units Sold]])</f>
        <v>23625</v>
      </c>
      <c r="W993">
        <f>SUM(Table1[[#This Row],[Total Sales]]-Table1[[#This Row],[Operating Profit]])</f>
        <v>94500</v>
      </c>
      <c r="X993">
        <f>SUM(Table1[[#This Row],[Total Sales]]-Table1[[#This Row],[Cost]])</f>
        <v>141750</v>
      </c>
      <c r="Y993">
        <f>SUM(Table1[[#This Row],[profit/loss]])/SUM(Table1[profit/loss])</f>
        <v>4.2678413275425896E-4</v>
      </c>
    </row>
    <row r="994" spans="1:25" x14ac:dyDescent="0.3">
      <c r="A994" t="s">
        <v>25</v>
      </c>
      <c r="B994" t="s">
        <v>23</v>
      </c>
      <c r="C994">
        <v>1197831</v>
      </c>
      <c r="D994" s="9">
        <v>44325</v>
      </c>
      <c r="E994" s="8" t="str">
        <f>TEXT(Table1[[#This Row],[Invoice Date]],"dd-mm-yyyy")</f>
        <v>09-05-2021</v>
      </c>
      <c r="F994" s="1" t="str">
        <f t="shared" si="60"/>
        <v>May</v>
      </c>
      <c r="G994" s="1" t="str">
        <f t="shared" si="61"/>
        <v>2021</v>
      </c>
      <c r="H994" s="1" t="str">
        <f t="shared" si="62"/>
        <v>Sunday</v>
      </c>
      <c r="I994" s="1" t="str">
        <f t="shared" si="63"/>
        <v>09</v>
      </c>
      <c r="J994" t="s">
        <v>26</v>
      </c>
      <c r="K994" t="s">
        <v>54</v>
      </c>
      <c r="L994" t="s">
        <v>55</v>
      </c>
      <c r="M994" t="s">
        <v>16</v>
      </c>
      <c r="N994">
        <v>30</v>
      </c>
      <c r="O994">
        <v>675</v>
      </c>
      <c r="P994">
        <v>202500</v>
      </c>
      <c r="Q994">
        <v>91125</v>
      </c>
      <c r="R994">
        <v>0.45</v>
      </c>
      <c r="S994" t="s">
        <v>23</v>
      </c>
      <c r="T994" t="str">
        <f>IF(Table1[[#This Row],[Units Sold]]&gt; 700,"High Units","low Units")</f>
        <v>low Units</v>
      </c>
      <c r="U994">
        <f>SUM(Table1[[#This Row],[Operating Profit]])/SUM(Table1[Operating Profit])*100</f>
        <v>2.7436122819916649E-2</v>
      </c>
      <c r="V994">
        <f>SUM(Table1[[#This Row],[Price per Unit]]*Table1[[#This Row],[Units Sold]])</f>
        <v>20250</v>
      </c>
      <c r="W994">
        <f>SUM(Table1[[#This Row],[Total Sales]]-Table1[[#This Row],[Operating Profit]])</f>
        <v>111375</v>
      </c>
      <c r="X994">
        <f>SUM(Table1[[#This Row],[Total Sales]]-Table1[[#This Row],[Cost]])</f>
        <v>91125</v>
      </c>
      <c r="Y994">
        <f>SUM(Table1[[#This Row],[profit/loss]])/SUM(Table1[profit/loss])</f>
        <v>2.7436122819916647E-4</v>
      </c>
    </row>
    <row r="995" spans="1:25" x14ac:dyDescent="0.3">
      <c r="A995" t="s">
        <v>25</v>
      </c>
      <c r="B995" t="s">
        <v>23</v>
      </c>
      <c r="C995">
        <v>1197831</v>
      </c>
      <c r="D995" s="9">
        <v>44326</v>
      </c>
      <c r="E995" s="8" t="str">
        <f>TEXT(Table1[[#This Row],[Invoice Date]],"dd-mm-yyyy")</f>
        <v>10-05-2021</v>
      </c>
      <c r="F995" s="1" t="str">
        <f t="shared" si="60"/>
        <v>May</v>
      </c>
      <c r="G995" s="1" t="str">
        <f t="shared" si="61"/>
        <v>2021</v>
      </c>
      <c r="H995" s="1" t="str">
        <f t="shared" si="62"/>
        <v>Monday</v>
      </c>
      <c r="I995" s="1" t="str">
        <f t="shared" si="63"/>
        <v>10</v>
      </c>
      <c r="J995" t="s">
        <v>26</v>
      </c>
      <c r="K995" t="s">
        <v>54</v>
      </c>
      <c r="L995" t="s">
        <v>55</v>
      </c>
      <c r="M995" t="s">
        <v>18</v>
      </c>
      <c r="N995">
        <v>30</v>
      </c>
      <c r="O995">
        <v>675</v>
      </c>
      <c r="P995">
        <v>202500</v>
      </c>
      <c r="Q995">
        <v>91125</v>
      </c>
      <c r="R995">
        <v>0.45</v>
      </c>
      <c r="S995" t="s">
        <v>23</v>
      </c>
      <c r="T995" t="str">
        <f>IF(Table1[[#This Row],[Units Sold]]&gt; 700,"High Units","low Units")</f>
        <v>low Units</v>
      </c>
      <c r="U995">
        <f>SUM(Table1[[#This Row],[Operating Profit]])/SUM(Table1[Operating Profit])*100</f>
        <v>2.7436122819916649E-2</v>
      </c>
      <c r="V995">
        <f>SUM(Table1[[#This Row],[Price per Unit]]*Table1[[#This Row],[Units Sold]])</f>
        <v>20250</v>
      </c>
      <c r="W995">
        <f>SUM(Table1[[#This Row],[Total Sales]]-Table1[[#This Row],[Operating Profit]])</f>
        <v>111375</v>
      </c>
      <c r="X995">
        <f>SUM(Table1[[#This Row],[Total Sales]]-Table1[[#This Row],[Cost]])</f>
        <v>91125</v>
      </c>
      <c r="Y995">
        <f>SUM(Table1[[#This Row],[profit/loss]])/SUM(Table1[profit/loss])</f>
        <v>2.7436122819916647E-4</v>
      </c>
    </row>
    <row r="996" spans="1:25" x14ac:dyDescent="0.3">
      <c r="A996" t="s">
        <v>25</v>
      </c>
      <c r="B996" t="s">
        <v>23</v>
      </c>
      <c r="C996">
        <v>1197831</v>
      </c>
      <c r="D996" s="9">
        <v>44327</v>
      </c>
      <c r="E996" s="8" t="str">
        <f>TEXT(Table1[[#This Row],[Invoice Date]],"dd-mm-yyyy")</f>
        <v>11-05-2021</v>
      </c>
      <c r="F996" s="1" t="str">
        <f t="shared" si="60"/>
        <v>May</v>
      </c>
      <c r="G996" s="1" t="str">
        <f t="shared" si="61"/>
        <v>2021</v>
      </c>
      <c r="H996" s="1" t="str">
        <f t="shared" si="62"/>
        <v>Tuesday</v>
      </c>
      <c r="I996" s="1" t="str">
        <f t="shared" si="63"/>
        <v>11</v>
      </c>
      <c r="J996" t="s">
        <v>26</v>
      </c>
      <c r="K996" t="s">
        <v>54</v>
      </c>
      <c r="L996" t="s">
        <v>55</v>
      </c>
      <c r="M996" t="s">
        <v>19</v>
      </c>
      <c r="N996">
        <v>55</v>
      </c>
      <c r="O996">
        <v>600</v>
      </c>
      <c r="P996">
        <v>330000</v>
      </c>
      <c r="Q996">
        <v>148500</v>
      </c>
      <c r="R996">
        <v>0.45</v>
      </c>
      <c r="S996" t="s">
        <v>23</v>
      </c>
      <c r="T996" t="str">
        <f>IF(Table1[[#This Row],[Units Sold]]&gt; 700,"High Units","low Units")</f>
        <v>low Units</v>
      </c>
      <c r="U996">
        <f>SUM(Table1[[#This Row],[Operating Profit]])/SUM(Table1[Operating Profit])*100</f>
        <v>4.4710718669493797E-2</v>
      </c>
      <c r="V996">
        <f>SUM(Table1[[#This Row],[Price per Unit]]*Table1[[#This Row],[Units Sold]])</f>
        <v>33000</v>
      </c>
      <c r="W996">
        <f>SUM(Table1[[#This Row],[Total Sales]]-Table1[[#This Row],[Operating Profit]])</f>
        <v>181500</v>
      </c>
      <c r="X996">
        <f>SUM(Table1[[#This Row],[Total Sales]]-Table1[[#This Row],[Cost]])</f>
        <v>148500</v>
      </c>
      <c r="Y996">
        <f>SUM(Table1[[#This Row],[profit/loss]])/SUM(Table1[profit/loss])</f>
        <v>4.4710718669493797E-4</v>
      </c>
    </row>
    <row r="997" spans="1:25" x14ac:dyDescent="0.3">
      <c r="A997" t="s">
        <v>25</v>
      </c>
      <c r="B997" t="s">
        <v>23</v>
      </c>
      <c r="C997">
        <v>1197831</v>
      </c>
      <c r="D997" s="9">
        <v>44328</v>
      </c>
      <c r="E997" s="8" t="str">
        <f>TEXT(Table1[[#This Row],[Invoice Date]],"dd-mm-yyyy")</f>
        <v>12-05-2021</v>
      </c>
      <c r="F997" s="1" t="str">
        <f t="shared" si="60"/>
        <v>May</v>
      </c>
      <c r="G997" s="1" t="str">
        <f t="shared" si="61"/>
        <v>2021</v>
      </c>
      <c r="H997" s="1" t="str">
        <f t="shared" si="62"/>
        <v>Wednesday</v>
      </c>
      <c r="I997" s="1" t="str">
        <f t="shared" si="63"/>
        <v>12</v>
      </c>
      <c r="J997" t="s">
        <v>26</v>
      </c>
      <c r="K997" t="s">
        <v>54</v>
      </c>
      <c r="L997" t="s">
        <v>55</v>
      </c>
      <c r="M997" t="s">
        <v>20</v>
      </c>
      <c r="N997">
        <v>55</v>
      </c>
      <c r="O997">
        <v>475</v>
      </c>
      <c r="P997">
        <v>261250</v>
      </c>
      <c r="Q997">
        <v>143688</v>
      </c>
      <c r="R997">
        <v>0.55000000000000004</v>
      </c>
      <c r="S997" t="s">
        <v>23</v>
      </c>
      <c r="T997" t="str">
        <f>IF(Table1[[#This Row],[Units Sold]]&gt; 700,"High Units","low Units")</f>
        <v>low Units</v>
      </c>
      <c r="U997">
        <f>SUM(Table1[[#This Row],[Operating Profit]])/SUM(Table1[Operating Profit])*100</f>
        <v>4.3261910735233833E-2</v>
      </c>
      <c r="V997">
        <f>SUM(Table1[[#This Row],[Price per Unit]]*Table1[[#This Row],[Units Sold]])</f>
        <v>26125</v>
      </c>
      <c r="W997">
        <f>SUM(Table1[[#This Row],[Total Sales]]-Table1[[#This Row],[Operating Profit]])</f>
        <v>117562</v>
      </c>
      <c r="X997">
        <f>SUM(Table1[[#This Row],[Total Sales]]-Table1[[#This Row],[Cost]])</f>
        <v>143688</v>
      </c>
      <c r="Y997">
        <f>SUM(Table1[[#This Row],[profit/loss]])/SUM(Table1[profit/loss])</f>
        <v>4.3261910735233836E-4</v>
      </c>
    </row>
    <row r="998" spans="1:25" x14ac:dyDescent="0.3">
      <c r="A998" t="s">
        <v>25</v>
      </c>
      <c r="B998" t="s">
        <v>23</v>
      </c>
      <c r="C998">
        <v>1197831</v>
      </c>
      <c r="D998" s="9">
        <v>44329</v>
      </c>
      <c r="E998" s="8" t="str">
        <f>TEXT(Table1[[#This Row],[Invoice Date]],"dd-mm-yyyy")</f>
        <v>13-05-2021</v>
      </c>
      <c r="F998" s="1" t="str">
        <f t="shared" si="60"/>
        <v>May</v>
      </c>
      <c r="G998" s="1" t="str">
        <f t="shared" si="61"/>
        <v>2021</v>
      </c>
      <c r="H998" s="1" t="str">
        <f t="shared" si="62"/>
        <v>Thursday</v>
      </c>
      <c r="I998" s="1" t="str">
        <f t="shared" si="63"/>
        <v>13</v>
      </c>
      <c r="J998" t="s">
        <v>26</v>
      </c>
      <c r="K998" t="s">
        <v>54</v>
      </c>
      <c r="L998" t="s">
        <v>55</v>
      </c>
      <c r="M998" t="s">
        <v>21</v>
      </c>
      <c r="N998">
        <v>55</v>
      </c>
      <c r="O998">
        <v>450</v>
      </c>
      <c r="P998">
        <v>247500</v>
      </c>
      <c r="Q998">
        <v>99000</v>
      </c>
      <c r="R998">
        <v>0.4</v>
      </c>
      <c r="S998" t="s">
        <v>23</v>
      </c>
      <c r="T998" t="str">
        <f>IF(Table1[[#This Row],[Units Sold]]&gt; 700,"High Units","low Units")</f>
        <v>low Units</v>
      </c>
      <c r="U998">
        <f>SUM(Table1[[#This Row],[Operating Profit]])/SUM(Table1[Operating Profit])*100</f>
        <v>2.9807145779662533E-2</v>
      </c>
      <c r="V998">
        <f>SUM(Table1[[#This Row],[Price per Unit]]*Table1[[#This Row],[Units Sold]])</f>
        <v>24750</v>
      </c>
      <c r="W998">
        <f>SUM(Table1[[#This Row],[Total Sales]]-Table1[[#This Row],[Operating Profit]])</f>
        <v>148500</v>
      </c>
      <c r="X998">
        <f>SUM(Table1[[#This Row],[Total Sales]]-Table1[[#This Row],[Cost]])</f>
        <v>99000</v>
      </c>
      <c r="Y998">
        <f>SUM(Table1[[#This Row],[profit/loss]])/SUM(Table1[profit/loss])</f>
        <v>2.9807145779662533E-4</v>
      </c>
    </row>
    <row r="999" spans="1:25" x14ac:dyDescent="0.3">
      <c r="A999" t="s">
        <v>25</v>
      </c>
      <c r="B999" t="s">
        <v>23</v>
      </c>
      <c r="C999">
        <v>1197831</v>
      </c>
      <c r="D999" s="9">
        <v>44330</v>
      </c>
      <c r="E999" s="8" t="str">
        <f>TEXT(Table1[[#This Row],[Invoice Date]],"dd-mm-yyyy")</f>
        <v>14-05-2021</v>
      </c>
      <c r="F999" s="1" t="str">
        <f t="shared" si="60"/>
        <v>May</v>
      </c>
      <c r="G999" s="1" t="str">
        <f t="shared" si="61"/>
        <v>2021</v>
      </c>
      <c r="H999" s="1" t="str">
        <f t="shared" si="62"/>
        <v>Friday</v>
      </c>
      <c r="I999" s="1" t="str">
        <f t="shared" si="63"/>
        <v>14</v>
      </c>
      <c r="J999" t="s">
        <v>26</v>
      </c>
      <c r="K999" t="s">
        <v>54</v>
      </c>
      <c r="L999" t="s">
        <v>55</v>
      </c>
      <c r="M999" t="s">
        <v>22</v>
      </c>
      <c r="N999">
        <v>65</v>
      </c>
      <c r="O999">
        <v>650</v>
      </c>
      <c r="P999">
        <v>422500</v>
      </c>
      <c r="Q999">
        <v>253500</v>
      </c>
      <c r="R999">
        <v>0.6</v>
      </c>
      <c r="S999" t="s">
        <v>23</v>
      </c>
      <c r="T999" t="str">
        <f>IF(Table1[[#This Row],[Units Sold]]&gt; 700,"High Units","low Units")</f>
        <v>low Units</v>
      </c>
      <c r="U999">
        <f>SUM(Table1[[#This Row],[Operating Profit]])/SUM(Table1[Operating Profit])*100</f>
        <v>7.6324358132772246E-2</v>
      </c>
      <c r="V999">
        <f>SUM(Table1[[#This Row],[Price per Unit]]*Table1[[#This Row],[Units Sold]])</f>
        <v>42250</v>
      </c>
      <c r="W999">
        <f>SUM(Table1[[#This Row],[Total Sales]]-Table1[[#This Row],[Operating Profit]])</f>
        <v>169000</v>
      </c>
      <c r="X999">
        <f>SUM(Table1[[#This Row],[Total Sales]]-Table1[[#This Row],[Cost]])</f>
        <v>253500</v>
      </c>
      <c r="Y999">
        <f>SUM(Table1[[#This Row],[profit/loss]])/SUM(Table1[profit/loss])</f>
        <v>7.6324358132772243E-4</v>
      </c>
    </row>
    <row r="1000" spans="1:25" x14ac:dyDescent="0.3">
      <c r="A1000" t="s">
        <v>25</v>
      </c>
      <c r="B1000" t="s">
        <v>23</v>
      </c>
      <c r="C1000">
        <v>1197831</v>
      </c>
      <c r="D1000" s="9">
        <v>44331</v>
      </c>
      <c r="E1000" s="8" t="str">
        <f>TEXT(Table1[[#This Row],[Invoice Date]],"dd-mm-yyyy")</f>
        <v>15-05-2021</v>
      </c>
      <c r="F1000" s="1" t="str">
        <f t="shared" si="60"/>
        <v>May</v>
      </c>
      <c r="G1000" s="1" t="str">
        <f t="shared" si="61"/>
        <v>2021</v>
      </c>
      <c r="H1000" s="1" t="str">
        <f t="shared" si="62"/>
        <v>Saturday</v>
      </c>
      <c r="I1000" s="1" t="str">
        <f t="shared" si="63"/>
        <v>15</v>
      </c>
      <c r="J1000" t="s">
        <v>26</v>
      </c>
      <c r="K1000" t="s">
        <v>54</v>
      </c>
      <c r="L1000" t="s">
        <v>55</v>
      </c>
      <c r="M1000" t="s">
        <v>16</v>
      </c>
      <c r="N1000">
        <v>55</v>
      </c>
      <c r="O1000">
        <v>800</v>
      </c>
      <c r="P1000">
        <v>440000</v>
      </c>
      <c r="Q1000">
        <v>198000</v>
      </c>
      <c r="R1000">
        <v>0.45</v>
      </c>
      <c r="S1000" t="s">
        <v>23</v>
      </c>
      <c r="T1000" t="str">
        <f>IF(Table1[[#This Row],[Units Sold]]&gt; 700,"High Units","low Units")</f>
        <v>High Units</v>
      </c>
      <c r="U1000">
        <f>SUM(Table1[[#This Row],[Operating Profit]])/SUM(Table1[Operating Profit])*100</f>
        <v>5.9614291559325065E-2</v>
      </c>
      <c r="V1000">
        <f>SUM(Table1[[#This Row],[Price per Unit]]*Table1[[#This Row],[Units Sold]])</f>
        <v>44000</v>
      </c>
      <c r="W1000">
        <f>SUM(Table1[[#This Row],[Total Sales]]-Table1[[#This Row],[Operating Profit]])</f>
        <v>242000</v>
      </c>
      <c r="X1000">
        <f>SUM(Table1[[#This Row],[Total Sales]]-Table1[[#This Row],[Cost]])</f>
        <v>198000</v>
      </c>
      <c r="Y1000">
        <f>SUM(Table1[[#This Row],[profit/loss]])/SUM(Table1[profit/loss])</f>
        <v>5.9614291559325066E-4</v>
      </c>
    </row>
    <row r="1001" spans="1:25" x14ac:dyDescent="0.3">
      <c r="A1001" t="s">
        <v>25</v>
      </c>
      <c r="B1001" t="s">
        <v>23</v>
      </c>
      <c r="C1001">
        <v>1197831</v>
      </c>
      <c r="D1001" s="9">
        <v>44332</v>
      </c>
      <c r="E1001" s="8" t="str">
        <f>TEXT(Table1[[#This Row],[Invoice Date]],"dd-mm-yyyy")</f>
        <v>16-05-2021</v>
      </c>
      <c r="F1001" s="1" t="str">
        <f t="shared" si="60"/>
        <v>May</v>
      </c>
      <c r="G1001" s="1" t="str">
        <f t="shared" si="61"/>
        <v>2021</v>
      </c>
      <c r="H1001" s="1" t="str">
        <f t="shared" si="62"/>
        <v>Sunday</v>
      </c>
      <c r="I1001" s="1" t="str">
        <f t="shared" si="63"/>
        <v>16</v>
      </c>
      <c r="J1001" t="s">
        <v>26</v>
      </c>
      <c r="K1001" t="s">
        <v>54</v>
      </c>
      <c r="L1001" t="s">
        <v>55</v>
      </c>
      <c r="M1001" t="s">
        <v>18</v>
      </c>
      <c r="N1001">
        <v>55</v>
      </c>
      <c r="O1001">
        <v>800</v>
      </c>
      <c r="P1001">
        <v>440000</v>
      </c>
      <c r="Q1001">
        <v>198000</v>
      </c>
      <c r="R1001">
        <v>0.45</v>
      </c>
      <c r="S1001" t="s">
        <v>23</v>
      </c>
      <c r="T1001" t="str">
        <f>IF(Table1[[#This Row],[Units Sold]]&gt; 700,"High Units","low Units")</f>
        <v>High Units</v>
      </c>
      <c r="U1001">
        <f>SUM(Table1[[#This Row],[Operating Profit]])/SUM(Table1[Operating Profit])*100</f>
        <v>5.9614291559325065E-2</v>
      </c>
      <c r="V1001">
        <f>SUM(Table1[[#This Row],[Price per Unit]]*Table1[[#This Row],[Units Sold]])</f>
        <v>44000</v>
      </c>
      <c r="W1001">
        <f>SUM(Table1[[#This Row],[Total Sales]]-Table1[[#This Row],[Operating Profit]])</f>
        <v>242000</v>
      </c>
      <c r="X1001">
        <f>SUM(Table1[[#This Row],[Total Sales]]-Table1[[#This Row],[Cost]])</f>
        <v>198000</v>
      </c>
      <c r="Y1001">
        <f>SUM(Table1[[#This Row],[profit/loss]])/SUM(Table1[profit/loss])</f>
        <v>5.9614291559325066E-4</v>
      </c>
    </row>
    <row r="1002" spans="1:25" x14ac:dyDescent="0.3">
      <c r="A1002" t="s">
        <v>25</v>
      </c>
      <c r="B1002" t="s">
        <v>23</v>
      </c>
      <c r="C1002">
        <v>1197831</v>
      </c>
      <c r="D1002" s="9">
        <v>44333</v>
      </c>
      <c r="E1002" s="8" t="str">
        <f>TEXT(Table1[[#This Row],[Invoice Date]],"dd-mm-yyyy")</f>
        <v>17-05-2021</v>
      </c>
      <c r="F1002" s="1" t="str">
        <f t="shared" si="60"/>
        <v>May</v>
      </c>
      <c r="G1002" s="1" t="str">
        <f t="shared" si="61"/>
        <v>2021</v>
      </c>
      <c r="H1002" s="1" t="str">
        <f t="shared" si="62"/>
        <v>Monday</v>
      </c>
      <c r="I1002" s="1" t="str">
        <f t="shared" si="63"/>
        <v>17</v>
      </c>
      <c r="J1002" t="s">
        <v>26</v>
      </c>
      <c r="K1002" t="s">
        <v>54</v>
      </c>
      <c r="L1002" t="s">
        <v>55</v>
      </c>
      <c r="M1002" t="s">
        <v>19</v>
      </c>
      <c r="N1002">
        <v>60</v>
      </c>
      <c r="O1002">
        <v>700</v>
      </c>
      <c r="P1002">
        <v>420000</v>
      </c>
      <c r="Q1002">
        <v>189000</v>
      </c>
      <c r="R1002">
        <v>0.45</v>
      </c>
      <c r="S1002" t="s">
        <v>23</v>
      </c>
      <c r="T1002" t="str">
        <f>IF(Table1[[#This Row],[Units Sold]]&gt; 700,"High Units","low Units")</f>
        <v>low Units</v>
      </c>
      <c r="U1002">
        <f>SUM(Table1[[#This Row],[Operating Profit]])/SUM(Table1[Operating Profit])*100</f>
        <v>5.6904551033901192E-2</v>
      </c>
      <c r="V1002">
        <f>SUM(Table1[[#This Row],[Price per Unit]]*Table1[[#This Row],[Units Sold]])</f>
        <v>42000</v>
      </c>
      <c r="W1002">
        <f>SUM(Table1[[#This Row],[Total Sales]]-Table1[[#This Row],[Operating Profit]])</f>
        <v>231000</v>
      </c>
      <c r="X1002">
        <f>SUM(Table1[[#This Row],[Total Sales]]-Table1[[#This Row],[Cost]])</f>
        <v>189000</v>
      </c>
      <c r="Y1002">
        <f>SUM(Table1[[#This Row],[profit/loss]])/SUM(Table1[profit/loss])</f>
        <v>5.6904551033901195E-4</v>
      </c>
    </row>
    <row r="1003" spans="1:25" x14ac:dyDescent="0.3">
      <c r="A1003" t="s">
        <v>25</v>
      </c>
      <c r="B1003" t="s">
        <v>23</v>
      </c>
      <c r="C1003">
        <v>1197831</v>
      </c>
      <c r="D1003" s="9">
        <v>44334</v>
      </c>
      <c r="E1003" s="8" t="str">
        <f>TEXT(Table1[[#This Row],[Invoice Date]],"dd-mm-yyyy")</f>
        <v>18-05-2021</v>
      </c>
      <c r="F1003" s="1" t="str">
        <f t="shared" si="60"/>
        <v>May</v>
      </c>
      <c r="G1003" s="1" t="str">
        <f t="shared" si="61"/>
        <v>2021</v>
      </c>
      <c r="H1003" s="1" t="str">
        <f t="shared" si="62"/>
        <v>Tuesday</v>
      </c>
      <c r="I1003" s="1" t="str">
        <f t="shared" si="63"/>
        <v>18</v>
      </c>
      <c r="J1003" t="s">
        <v>26</v>
      </c>
      <c r="K1003" t="s">
        <v>54</v>
      </c>
      <c r="L1003" t="s">
        <v>55</v>
      </c>
      <c r="M1003" t="s">
        <v>20</v>
      </c>
      <c r="N1003">
        <v>60</v>
      </c>
      <c r="O1003">
        <v>550</v>
      </c>
      <c r="P1003">
        <v>330000</v>
      </c>
      <c r="Q1003">
        <v>181500</v>
      </c>
      <c r="R1003">
        <v>0.55000000000000004</v>
      </c>
      <c r="S1003" t="s">
        <v>23</v>
      </c>
      <c r="T1003" t="str">
        <f>IF(Table1[[#This Row],[Units Sold]]&gt; 700,"High Units","low Units")</f>
        <v>low Units</v>
      </c>
      <c r="U1003">
        <f>SUM(Table1[[#This Row],[Operating Profit]])/SUM(Table1[Operating Profit])*100</f>
        <v>5.4646433929381309E-2</v>
      </c>
      <c r="V1003">
        <f>SUM(Table1[[#This Row],[Price per Unit]]*Table1[[#This Row],[Units Sold]])</f>
        <v>33000</v>
      </c>
      <c r="W1003">
        <f>SUM(Table1[[#This Row],[Total Sales]]-Table1[[#This Row],[Operating Profit]])</f>
        <v>148500</v>
      </c>
      <c r="X1003">
        <f>SUM(Table1[[#This Row],[Total Sales]]-Table1[[#This Row],[Cost]])</f>
        <v>181500</v>
      </c>
      <c r="Y1003">
        <f>SUM(Table1[[#This Row],[profit/loss]])/SUM(Table1[profit/loss])</f>
        <v>5.4646433929381307E-4</v>
      </c>
    </row>
    <row r="1004" spans="1:25" x14ac:dyDescent="0.3">
      <c r="A1004" t="s">
        <v>25</v>
      </c>
      <c r="B1004" t="s">
        <v>23</v>
      </c>
      <c r="C1004">
        <v>1197831</v>
      </c>
      <c r="D1004" s="9">
        <v>44335</v>
      </c>
      <c r="E1004" s="8" t="str">
        <f>TEXT(Table1[[#This Row],[Invoice Date]],"dd-mm-yyyy")</f>
        <v>19-05-2021</v>
      </c>
      <c r="F1004" s="1" t="str">
        <f t="shared" si="60"/>
        <v>May</v>
      </c>
      <c r="G1004" s="1" t="str">
        <f t="shared" si="61"/>
        <v>2021</v>
      </c>
      <c r="H1004" s="1" t="str">
        <f t="shared" si="62"/>
        <v>Wednesday</v>
      </c>
      <c r="I1004" s="1" t="str">
        <f t="shared" si="63"/>
        <v>19</v>
      </c>
      <c r="J1004" t="s">
        <v>26</v>
      </c>
      <c r="K1004" t="s">
        <v>54</v>
      </c>
      <c r="L1004" t="s">
        <v>55</v>
      </c>
      <c r="M1004" t="s">
        <v>21</v>
      </c>
      <c r="N1004">
        <v>55</v>
      </c>
      <c r="O1004">
        <v>500</v>
      </c>
      <c r="P1004">
        <v>275000</v>
      </c>
      <c r="Q1004">
        <v>110000</v>
      </c>
      <c r="R1004">
        <v>0.4</v>
      </c>
      <c r="S1004" t="s">
        <v>23</v>
      </c>
      <c r="T1004" t="str">
        <f>IF(Table1[[#This Row],[Units Sold]]&gt; 700,"High Units","low Units")</f>
        <v>low Units</v>
      </c>
      <c r="U1004">
        <f>SUM(Table1[[#This Row],[Operating Profit]])/SUM(Table1[Operating Profit])*100</f>
        <v>3.3119050866291702E-2</v>
      </c>
      <c r="V1004">
        <f>SUM(Table1[[#This Row],[Price per Unit]]*Table1[[#This Row],[Units Sold]])</f>
        <v>27500</v>
      </c>
      <c r="W1004">
        <f>SUM(Table1[[#This Row],[Total Sales]]-Table1[[#This Row],[Operating Profit]])</f>
        <v>165000</v>
      </c>
      <c r="X1004">
        <f>SUM(Table1[[#This Row],[Total Sales]]-Table1[[#This Row],[Cost]])</f>
        <v>110000</v>
      </c>
      <c r="Y1004">
        <f>SUM(Table1[[#This Row],[profit/loss]])/SUM(Table1[profit/loss])</f>
        <v>3.31190508662917E-4</v>
      </c>
    </row>
    <row r="1005" spans="1:25" x14ac:dyDescent="0.3">
      <c r="A1005" t="s">
        <v>25</v>
      </c>
      <c r="B1005" t="s">
        <v>23</v>
      </c>
      <c r="C1005">
        <v>1197831</v>
      </c>
      <c r="D1005" s="9">
        <v>44336</v>
      </c>
      <c r="E1005" s="8" t="str">
        <f>TEXT(Table1[[#This Row],[Invoice Date]],"dd-mm-yyyy")</f>
        <v>20-05-2021</v>
      </c>
      <c r="F1005" s="1" t="str">
        <f t="shared" si="60"/>
        <v>May</v>
      </c>
      <c r="G1005" s="1" t="str">
        <f t="shared" si="61"/>
        <v>2021</v>
      </c>
      <c r="H1005" s="1" t="str">
        <f t="shared" si="62"/>
        <v>Thursday</v>
      </c>
      <c r="I1005" s="1" t="str">
        <f t="shared" si="63"/>
        <v>20</v>
      </c>
      <c r="J1005" t="s">
        <v>26</v>
      </c>
      <c r="K1005" t="s">
        <v>54</v>
      </c>
      <c r="L1005" t="s">
        <v>55</v>
      </c>
      <c r="M1005" t="s">
        <v>22</v>
      </c>
      <c r="N1005">
        <v>65</v>
      </c>
      <c r="O1005">
        <v>750</v>
      </c>
      <c r="P1005">
        <v>487500</v>
      </c>
      <c r="Q1005">
        <v>292500</v>
      </c>
      <c r="R1005">
        <v>0.6</v>
      </c>
      <c r="S1005" t="s">
        <v>23</v>
      </c>
      <c r="T1005" t="str">
        <f>IF(Table1[[#This Row],[Units Sold]]&gt; 700,"High Units","low Units")</f>
        <v>High Units</v>
      </c>
      <c r="U1005">
        <f>SUM(Table1[[#This Row],[Operating Profit]])/SUM(Table1[Operating Profit])*100</f>
        <v>8.8066567076275665E-2</v>
      </c>
      <c r="V1005">
        <f>SUM(Table1[[#This Row],[Price per Unit]]*Table1[[#This Row],[Units Sold]])</f>
        <v>48750</v>
      </c>
      <c r="W1005">
        <f>SUM(Table1[[#This Row],[Total Sales]]-Table1[[#This Row],[Operating Profit]])</f>
        <v>195000</v>
      </c>
      <c r="X1005">
        <f>SUM(Table1[[#This Row],[Total Sales]]-Table1[[#This Row],[Cost]])</f>
        <v>292500</v>
      </c>
      <c r="Y1005">
        <f>SUM(Table1[[#This Row],[profit/loss]])/SUM(Table1[profit/loss])</f>
        <v>8.8066567076275663E-4</v>
      </c>
    </row>
    <row r="1006" spans="1:25" x14ac:dyDescent="0.3">
      <c r="A1006" t="s">
        <v>13</v>
      </c>
      <c r="B1006" t="s">
        <v>23</v>
      </c>
      <c r="C1006">
        <v>1185732</v>
      </c>
      <c r="D1006" s="9">
        <v>44337</v>
      </c>
      <c r="E1006" s="8" t="str">
        <f>TEXT(Table1[[#This Row],[Invoice Date]],"dd-mm-yyyy")</f>
        <v>21-05-2021</v>
      </c>
      <c r="F1006" s="1" t="str">
        <f t="shared" si="60"/>
        <v>May</v>
      </c>
      <c r="G1006" s="1" t="str">
        <f t="shared" si="61"/>
        <v>2021</v>
      </c>
      <c r="H1006" s="1" t="str">
        <f t="shared" si="62"/>
        <v>Friday</v>
      </c>
      <c r="I1006" s="1" t="str">
        <f t="shared" si="63"/>
        <v>21</v>
      </c>
      <c r="J1006" t="s">
        <v>26</v>
      </c>
      <c r="K1006" t="s">
        <v>54</v>
      </c>
      <c r="L1006" t="s">
        <v>55</v>
      </c>
      <c r="M1006" t="s">
        <v>16</v>
      </c>
      <c r="N1006">
        <v>35</v>
      </c>
      <c r="O1006">
        <v>425</v>
      </c>
      <c r="P1006">
        <v>148750</v>
      </c>
      <c r="Q1006">
        <v>59500</v>
      </c>
      <c r="R1006">
        <v>0.4</v>
      </c>
      <c r="S1006" t="s">
        <v>23</v>
      </c>
      <c r="T1006" t="str">
        <f>IF(Table1[[#This Row],[Units Sold]]&gt; 700,"High Units","low Units")</f>
        <v>low Units</v>
      </c>
      <c r="U1006">
        <f>SUM(Table1[[#This Row],[Operating Profit]])/SUM(Table1[Operating Profit])*100</f>
        <v>1.7914395695857784E-2</v>
      </c>
      <c r="V1006">
        <f>SUM(Table1[[#This Row],[Price per Unit]]*Table1[[#This Row],[Units Sold]])</f>
        <v>14875</v>
      </c>
      <c r="W1006">
        <f>SUM(Table1[[#This Row],[Total Sales]]-Table1[[#This Row],[Operating Profit]])</f>
        <v>89250</v>
      </c>
      <c r="X1006">
        <f>SUM(Table1[[#This Row],[Total Sales]]-Table1[[#This Row],[Cost]])</f>
        <v>59500</v>
      </c>
      <c r="Y1006">
        <f>SUM(Table1[[#This Row],[profit/loss]])/SUM(Table1[profit/loss])</f>
        <v>1.7914395695857785E-4</v>
      </c>
    </row>
    <row r="1007" spans="1:25" x14ac:dyDescent="0.3">
      <c r="A1007" t="s">
        <v>13</v>
      </c>
      <c r="B1007" t="s">
        <v>23</v>
      </c>
      <c r="C1007">
        <v>1185732</v>
      </c>
      <c r="D1007" s="9">
        <v>44338</v>
      </c>
      <c r="E1007" s="8" t="str">
        <f>TEXT(Table1[[#This Row],[Invoice Date]],"dd-mm-yyyy")</f>
        <v>22-05-2021</v>
      </c>
      <c r="F1007" s="1" t="str">
        <f t="shared" si="60"/>
        <v>May</v>
      </c>
      <c r="G1007" s="1" t="str">
        <f t="shared" si="61"/>
        <v>2021</v>
      </c>
      <c r="H1007" s="1" t="str">
        <f t="shared" si="62"/>
        <v>Saturday</v>
      </c>
      <c r="I1007" s="1" t="str">
        <f t="shared" si="63"/>
        <v>22</v>
      </c>
      <c r="J1007" t="s">
        <v>26</v>
      </c>
      <c r="K1007" t="s">
        <v>54</v>
      </c>
      <c r="L1007" t="s">
        <v>55</v>
      </c>
      <c r="M1007" t="s">
        <v>18</v>
      </c>
      <c r="N1007">
        <v>35</v>
      </c>
      <c r="O1007">
        <v>225</v>
      </c>
      <c r="P1007">
        <v>78750</v>
      </c>
      <c r="Q1007">
        <v>27563</v>
      </c>
      <c r="R1007">
        <v>0.35</v>
      </c>
      <c r="S1007" t="s">
        <v>23</v>
      </c>
      <c r="T1007" t="str">
        <f>IF(Table1[[#This Row],[Units Sold]]&gt; 700,"High Units","low Units")</f>
        <v>low Units</v>
      </c>
      <c r="U1007">
        <f>SUM(Table1[[#This Row],[Operating Profit]])/SUM(Table1[Operating Profit])*100</f>
        <v>8.2987309002508919E-3</v>
      </c>
      <c r="V1007">
        <f>SUM(Table1[[#This Row],[Price per Unit]]*Table1[[#This Row],[Units Sold]])</f>
        <v>7875</v>
      </c>
      <c r="W1007">
        <f>SUM(Table1[[#This Row],[Total Sales]]-Table1[[#This Row],[Operating Profit]])</f>
        <v>51187</v>
      </c>
      <c r="X1007">
        <f>SUM(Table1[[#This Row],[Total Sales]]-Table1[[#This Row],[Cost]])</f>
        <v>27563</v>
      </c>
      <c r="Y1007">
        <f>SUM(Table1[[#This Row],[profit/loss]])/SUM(Table1[profit/loss])</f>
        <v>8.298730900250892E-5</v>
      </c>
    </row>
    <row r="1008" spans="1:25" x14ac:dyDescent="0.3">
      <c r="A1008" t="s">
        <v>13</v>
      </c>
      <c r="B1008" t="s">
        <v>23</v>
      </c>
      <c r="C1008">
        <v>1185732</v>
      </c>
      <c r="D1008" s="9">
        <v>44339</v>
      </c>
      <c r="E1008" s="8" t="str">
        <f>TEXT(Table1[[#This Row],[Invoice Date]],"dd-mm-yyyy")</f>
        <v>23-05-2021</v>
      </c>
      <c r="F1008" s="1" t="str">
        <f t="shared" si="60"/>
        <v>May</v>
      </c>
      <c r="G1008" s="1" t="str">
        <f t="shared" si="61"/>
        <v>2021</v>
      </c>
      <c r="H1008" s="1" t="str">
        <f t="shared" si="62"/>
        <v>Sunday</v>
      </c>
      <c r="I1008" s="1" t="str">
        <f t="shared" si="63"/>
        <v>23</v>
      </c>
      <c r="J1008" t="s">
        <v>26</v>
      </c>
      <c r="K1008" t="s">
        <v>54</v>
      </c>
      <c r="L1008" t="s">
        <v>55</v>
      </c>
      <c r="M1008" t="s">
        <v>19</v>
      </c>
      <c r="N1008">
        <v>25</v>
      </c>
      <c r="O1008">
        <v>225</v>
      </c>
      <c r="P1008">
        <v>56250</v>
      </c>
      <c r="Q1008">
        <v>19688</v>
      </c>
      <c r="R1008">
        <v>0.35</v>
      </c>
      <c r="S1008" t="s">
        <v>23</v>
      </c>
      <c r="T1008" t="str">
        <f>IF(Table1[[#This Row],[Units Sold]]&gt; 700,"High Units","low Units")</f>
        <v>low Units</v>
      </c>
      <c r="U1008">
        <f>SUM(Table1[[#This Row],[Operating Profit]])/SUM(Table1[Operating Profit])*100</f>
        <v>5.9277079405050098E-3</v>
      </c>
      <c r="V1008">
        <f>SUM(Table1[[#This Row],[Price per Unit]]*Table1[[#This Row],[Units Sold]])</f>
        <v>5625</v>
      </c>
      <c r="W1008">
        <f>SUM(Table1[[#This Row],[Total Sales]]-Table1[[#This Row],[Operating Profit]])</f>
        <v>36562</v>
      </c>
      <c r="X1008">
        <f>SUM(Table1[[#This Row],[Total Sales]]-Table1[[#This Row],[Cost]])</f>
        <v>19688</v>
      </c>
      <c r="Y1008">
        <f>SUM(Table1[[#This Row],[profit/loss]])/SUM(Table1[profit/loss])</f>
        <v>5.9277079405050096E-5</v>
      </c>
    </row>
    <row r="1009" spans="1:25" x14ac:dyDescent="0.3">
      <c r="A1009" t="s">
        <v>13</v>
      </c>
      <c r="B1009" t="s">
        <v>23</v>
      </c>
      <c r="C1009">
        <v>1185732</v>
      </c>
      <c r="D1009" s="9">
        <v>44340</v>
      </c>
      <c r="E1009" s="8" t="str">
        <f>TEXT(Table1[[#This Row],[Invoice Date]],"dd-mm-yyyy")</f>
        <v>24-05-2021</v>
      </c>
      <c r="F1009" s="1" t="str">
        <f t="shared" si="60"/>
        <v>May</v>
      </c>
      <c r="G1009" s="1" t="str">
        <f t="shared" si="61"/>
        <v>2021</v>
      </c>
      <c r="H1009" s="1" t="str">
        <f t="shared" si="62"/>
        <v>Monday</v>
      </c>
      <c r="I1009" s="1" t="str">
        <f t="shared" si="63"/>
        <v>24</v>
      </c>
      <c r="J1009" t="s">
        <v>26</v>
      </c>
      <c r="K1009" t="s">
        <v>54</v>
      </c>
      <c r="L1009" t="s">
        <v>55</v>
      </c>
      <c r="M1009" t="s">
        <v>20</v>
      </c>
      <c r="N1009">
        <v>30</v>
      </c>
      <c r="O1009">
        <v>75</v>
      </c>
      <c r="P1009">
        <v>22500</v>
      </c>
      <c r="Q1009">
        <v>9000</v>
      </c>
      <c r="R1009">
        <v>0.4</v>
      </c>
      <c r="S1009" t="s">
        <v>23</v>
      </c>
      <c r="T1009" t="str">
        <f>IF(Table1[[#This Row],[Units Sold]]&gt; 700,"High Units","low Units")</f>
        <v>low Units</v>
      </c>
      <c r="U1009">
        <f>SUM(Table1[[#This Row],[Operating Profit]])/SUM(Table1[Operating Profit])*100</f>
        <v>2.7097405254238667E-3</v>
      </c>
      <c r="V1009">
        <f>SUM(Table1[[#This Row],[Price per Unit]]*Table1[[#This Row],[Units Sold]])</f>
        <v>2250</v>
      </c>
      <c r="W1009">
        <f>SUM(Table1[[#This Row],[Total Sales]]-Table1[[#This Row],[Operating Profit]])</f>
        <v>13500</v>
      </c>
      <c r="X1009">
        <f>SUM(Table1[[#This Row],[Total Sales]]-Table1[[#This Row],[Cost]])</f>
        <v>9000</v>
      </c>
      <c r="Y1009">
        <f>SUM(Table1[[#This Row],[profit/loss]])/SUM(Table1[profit/loss])</f>
        <v>2.7097405254238667E-5</v>
      </c>
    </row>
    <row r="1010" spans="1:25" x14ac:dyDescent="0.3">
      <c r="A1010" t="s">
        <v>13</v>
      </c>
      <c r="B1010" t="s">
        <v>23</v>
      </c>
      <c r="C1010">
        <v>1185732</v>
      </c>
      <c r="D1010" s="9">
        <v>44341</v>
      </c>
      <c r="E1010" s="8" t="str">
        <f>TEXT(Table1[[#This Row],[Invoice Date]],"dd-mm-yyyy")</f>
        <v>25-05-2021</v>
      </c>
      <c r="F1010" s="1" t="str">
        <f t="shared" si="60"/>
        <v>May</v>
      </c>
      <c r="G1010" s="1" t="str">
        <f t="shared" si="61"/>
        <v>2021</v>
      </c>
      <c r="H1010" s="1" t="str">
        <f t="shared" si="62"/>
        <v>Tuesday</v>
      </c>
      <c r="I1010" s="1" t="str">
        <f t="shared" si="63"/>
        <v>25</v>
      </c>
      <c r="J1010" t="s">
        <v>35</v>
      </c>
      <c r="K1010" t="s">
        <v>56</v>
      </c>
      <c r="L1010" t="s">
        <v>57</v>
      </c>
      <c r="M1010" t="s">
        <v>21</v>
      </c>
      <c r="N1010">
        <v>45</v>
      </c>
      <c r="O1010">
        <v>125</v>
      </c>
      <c r="P1010">
        <v>56250</v>
      </c>
      <c r="Q1010">
        <v>19688</v>
      </c>
      <c r="R1010">
        <v>0.35</v>
      </c>
      <c r="S1010" t="s">
        <v>23</v>
      </c>
      <c r="T1010" t="str">
        <f>IF(Table1[[#This Row],[Units Sold]]&gt; 700,"High Units","low Units")</f>
        <v>low Units</v>
      </c>
      <c r="U1010">
        <f>SUM(Table1[[#This Row],[Operating Profit]])/SUM(Table1[Operating Profit])*100</f>
        <v>5.9277079405050098E-3</v>
      </c>
      <c r="V1010">
        <f>SUM(Table1[[#This Row],[Price per Unit]]*Table1[[#This Row],[Units Sold]])</f>
        <v>5625</v>
      </c>
      <c r="W1010">
        <f>SUM(Table1[[#This Row],[Total Sales]]-Table1[[#This Row],[Operating Profit]])</f>
        <v>36562</v>
      </c>
      <c r="X1010">
        <f>SUM(Table1[[#This Row],[Total Sales]]-Table1[[#This Row],[Cost]])</f>
        <v>19688</v>
      </c>
      <c r="Y1010">
        <f>SUM(Table1[[#This Row],[profit/loss]])/SUM(Table1[profit/loss])</f>
        <v>5.9277079405050096E-5</v>
      </c>
    </row>
    <row r="1011" spans="1:25" x14ac:dyDescent="0.3">
      <c r="A1011" t="s">
        <v>13</v>
      </c>
      <c r="B1011" t="s">
        <v>23</v>
      </c>
      <c r="C1011">
        <v>1185732</v>
      </c>
      <c r="D1011" s="9">
        <v>44342</v>
      </c>
      <c r="E1011" s="8" t="str">
        <f>TEXT(Table1[[#This Row],[Invoice Date]],"dd-mm-yyyy")</f>
        <v>26-05-2021</v>
      </c>
      <c r="F1011" s="1" t="str">
        <f t="shared" si="60"/>
        <v>May</v>
      </c>
      <c r="G1011" s="1" t="str">
        <f t="shared" si="61"/>
        <v>2021</v>
      </c>
      <c r="H1011" s="1" t="str">
        <f t="shared" si="62"/>
        <v>Wednesday</v>
      </c>
      <c r="I1011" s="1" t="str">
        <f t="shared" si="63"/>
        <v>26</v>
      </c>
      <c r="J1011" t="s">
        <v>35</v>
      </c>
      <c r="K1011" t="s">
        <v>56</v>
      </c>
      <c r="L1011" t="s">
        <v>57</v>
      </c>
      <c r="M1011" t="s">
        <v>22</v>
      </c>
      <c r="N1011">
        <v>35</v>
      </c>
      <c r="O1011">
        <v>225</v>
      </c>
      <c r="P1011">
        <v>78750</v>
      </c>
      <c r="Q1011">
        <v>39375</v>
      </c>
      <c r="R1011">
        <v>0.5</v>
      </c>
      <c r="S1011" t="s">
        <v>23</v>
      </c>
      <c r="T1011" t="str">
        <f>IF(Table1[[#This Row],[Units Sold]]&gt; 700,"High Units","low Units")</f>
        <v>low Units</v>
      </c>
      <c r="U1011">
        <f>SUM(Table1[[#This Row],[Operating Profit]])/SUM(Table1[Operating Profit])*100</f>
        <v>1.1855114798729416E-2</v>
      </c>
      <c r="V1011">
        <f>SUM(Table1[[#This Row],[Price per Unit]]*Table1[[#This Row],[Units Sold]])</f>
        <v>7875</v>
      </c>
      <c r="W1011">
        <f>SUM(Table1[[#This Row],[Total Sales]]-Table1[[#This Row],[Operating Profit]])</f>
        <v>39375</v>
      </c>
      <c r="X1011">
        <f>SUM(Table1[[#This Row],[Total Sales]]-Table1[[#This Row],[Cost]])</f>
        <v>39375</v>
      </c>
      <c r="Y1011">
        <f>SUM(Table1[[#This Row],[profit/loss]])/SUM(Table1[profit/loss])</f>
        <v>1.1855114798729416E-4</v>
      </c>
    </row>
    <row r="1012" spans="1:25" x14ac:dyDescent="0.3">
      <c r="A1012" t="s">
        <v>13</v>
      </c>
      <c r="B1012" t="s">
        <v>23</v>
      </c>
      <c r="C1012">
        <v>1185732</v>
      </c>
      <c r="D1012" s="9">
        <v>44343</v>
      </c>
      <c r="E1012" s="8" t="str">
        <f>TEXT(Table1[[#This Row],[Invoice Date]],"dd-mm-yyyy")</f>
        <v>27-05-2021</v>
      </c>
      <c r="F1012" s="1" t="str">
        <f t="shared" si="60"/>
        <v>May</v>
      </c>
      <c r="G1012" s="1" t="str">
        <f t="shared" si="61"/>
        <v>2021</v>
      </c>
      <c r="H1012" s="1" t="str">
        <f t="shared" si="62"/>
        <v>Thursday</v>
      </c>
      <c r="I1012" s="1" t="str">
        <f t="shared" si="63"/>
        <v>27</v>
      </c>
      <c r="J1012" t="s">
        <v>35</v>
      </c>
      <c r="K1012" t="s">
        <v>56</v>
      </c>
      <c r="L1012" t="s">
        <v>57</v>
      </c>
      <c r="M1012" t="s">
        <v>16</v>
      </c>
      <c r="N1012">
        <v>35</v>
      </c>
      <c r="O1012">
        <v>475</v>
      </c>
      <c r="P1012">
        <v>166250</v>
      </c>
      <c r="Q1012">
        <v>66500</v>
      </c>
      <c r="R1012">
        <v>0.4</v>
      </c>
      <c r="S1012" t="s">
        <v>23</v>
      </c>
      <c r="T1012" t="str">
        <f>IF(Table1[[#This Row],[Units Sold]]&gt; 700,"High Units","low Units")</f>
        <v>low Units</v>
      </c>
      <c r="U1012">
        <f>SUM(Table1[[#This Row],[Operating Profit]])/SUM(Table1[Operating Profit])*100</f>
        <v>2.0021971660076347E-2</v>
      </c>
      <c r="V1012">
        <f>SUM(Table1[[#This Row],[Price per Unit]]*Table1[[#This Row],[Units Sold]])</f>
        <v>16625</v>
      </c>
      <c r="W1012">
        <f>SUM(Table1[[#This Row],[Total Sales]]-Table1[[#This Row],[Operating Profit]])</f>
        <v>99750</v>
      </c>
      <c r="X1012">
        <f>SUM(Table1[[#This Row],[Total Sales]]-Table1[[#This Row],[Cost]])</f>
        <v>66500</v>
      </c>
      <c r="Y1012">
        <f>SUM(Table1[[#This Row],[profit/loss]])/SUM(Table1[profit/loss])</f>
        <v>2.0021971660076347E-4</v>
      </c>
    </row>
    <row r="1013" spans="1:25" x14ac:dyDescent="0.3">
      <c r="A1013" t="s">
        <v>13</v>
      </c>
      <c r="B1013" t="s">
        <v>23</v>
      </c>
      <c r="C1013">
        <v>1185732</v>
      </c>
      <c r="D1013" s="9">
        <v>44344</v>
      </c>
      <c r="E1013" s="8" t="str">
        <f>TEXT(Table1[[#This Row],[Invoice Date]],"dd-mm-yyyy")</f>
        <v>28-05-2021</v>
      </c>
      <c r="F1013" s="1" t="str">
        <f t="shared" si="60"/>
        <v>May</v>
      </c>
      <c r="G1013" s="1" t="str">
        <f t="shared" si="61"/>
        <v>2021</v>
      </c>
      <c r="H1013" s="1" t="str">
        <f t="shared" si="62"/>
        <v>Friday</v>
      </c>
      <c r="I1013" s="1" t="str">
        <f t="shared" si="63"/>
        <v>28</v>
      </c>
      <c r="J1013" t="s">
        <v>35</v>
      </c>
      <c r="K1013" t="s">
        <v>56</v>
      </c>
      <c r="L1013" t="s">
        <v>57</v>
      </c>
      <c r="M1013" t="s">
        <v>18</v>
      </c>
      <c r="N1013">
        <v>35</v>
      </c>
      <c r="O1013">
        <v>125</v>
      </c>
      <c r="P1013">
        <v>43750</v>
      </c>
      <c r="Q1013">
        <v>15313</v>
      </c>
      <c r="R1013">
        <v>0.35</v>
      </c>
      <c r="S1013" t="s">
        <v>23</v>
      </c>
      <c r="T1013" t="str">
        <f>IF(Table1[[#This Row],[Units Sold]]&gt; 700,"High Units","low Units")</f>
        <v>low Units</v>
      </c>
      <c r="U1013">
        <f>SUM(Table1[[#This Row],[Operating Profit]])/SUM(Table1[Operating Profit])*100</f>
        <v>4.6104729628684074E-3</v>
      </c>
      <c r="V1013">
        <f>SUM(Table1[[#This Row],[Price per Unit]]*Table1[[#This Row],[Units Sold]])</f>
        <v>4375</v>
      </c>
      <c r="W1013">
        <f>SUM(Table1[[#This Row],[Total Sales]]-Table1[[#This Row],[Operating Profit]])</f>
        <v>28437</v>
      </c>
      <c r="X1013">
        <f>SUM(Table1[[#This Row],[Total Sales]]-Table1[[#This Row],[Cost]])</f>
        <v>15313</v>
      </c>
      <c r="Y1013">
        <f>SUM(Table1[[#This Row],[profit/loss]])/SUM(Table1[profit/loss])</f>
        <v>4.6104729628684074E-5</v>
      </c>
    </row>
    <row r="1014" spans="1:25" x14ac:dyDescent="0.3">
      <c r="A1014" t="s">
        <v>13</v>
      </c>
      <c r="B1014" t="s">
        <v>23</v>
      </c>
      <c r="C1014">
        <v>1185732</v>
      </c>
      <c r="D1014" s="9">
        <v>44345</v>
      </c>
      <c r="E1014" s="8" t="str">
        <f>TEXT(Table1[[#This Row],[Invoice Date]],"dd-mm-yyyy")</f>
        <v>29-05-2021</v>
      </c>
      <c r="F1014" s="1" t="str">
        <f t="shared" si="60"/>
        <v>May</v>
      </c>
      <c r="G1014" s="1" t="str">
        <f t="shared" si="61"/>
        <v>2021</v>
      </c>
      <c r="H1014" s="1" t="str">
        <f t="shared" si="62"/>
        <v>Saturday</v>
      </c>
      <c r="I1014" s="1" t="str">
        <f t="shared" si="63"/>
        <v>29</v>
      </c>
      <c r="J1014" t="s">
        <v>35</v>
      </c>
      <c r="K1014" t="s">
        <v>56</v>
      </c>
      <c r="L1014" t="s">
        <v>57</v>
      </c>
      <c r="M1014" t="s">
        <v>19</v>
      </c>
      <c r="N1014">
        <v>25</v>
      </c>
      <c r="O1014">
        <v>175</v>
      </c>
      <c r="P1014">
        <v>43750</v>
      </c>
      <c r="Q1014">
        <v>15313</v>
      </c>
      <c r="R1014">
        <v>0.35</v>
      </c>
      <c r="S1014" t="s">
        <v>23</v>
      </c>
      <c r="T1014" t="str">
        <f>IF(Table1[[#This Row],[Units Sold]]&gt; 700,"High Units","low Units")</f>
        <v>low Units</v>
      </c>
      <c r="U1014">
        <f>SUM(Table1[[#This Row],[Operating Profit]])/SUM(Table1[Operating Profit])*100</f>
        <v>4.6104729628684074E-3</v>
      </c>
      <c r="V1014">
        <f>SUM(Table1[[#This Row],[Price per Unit]]*Table1[[#This Row],[Units Sold]])</f>
        <v>4375</v>
      </c>
      <c r="W1014">
        <f>SUM(Table1[[#This Row],[Total Sales]]-Table1[[#This Row],[Operating Profit]])</f>
        <v>28437</v>
      </c>
      <c r="X1014">
        <f>SUM(Table1[[#This Row],[Total Sales]]-Table1[[#This Row],[Cost]])</f>
        <v>15313</v>
      </c>
      <c r="Y1014">
        <f>SUM(Table1[[#This Row],[profit/loss]])/SUM(Table1[profit/loss])</f>
        <v>4.6104729628684074E-5</v>
      </c>
    </row>
    <row r="1015" spans="1:25" x14ac:dyDescent="0.3">
      <c r="A1015" t="s">
        <v>13</v>
      </c>
      <c r="B1015" t="s">
        <v>23</v>
      </c>
      <c r="C1015">
        <v>1185732</v>
      </c>
      <c r="D1015" s="9">
        <v>44346</v>
      </c>
      <c r="E1015" s="8" t="str">
        <f>TEXT(Table1[[#This Row],[Invoice Date]],"dd-mm-yyyy")</f>
        <v>30-05-2021</v>
      </c>
      <c r="F1015" s="1" t="str">
        <f t="shared" si="60"/>
        <v>May</v>
      </c>
      <c r="G1015" s="1" t="str">
        <f t="shared" si="61"/>
        <v>2021</v>
      </c>
      <c r="H1015" s="1" t="str">
        <f t="shared" si="62"/>
        <v>Sunday</v>
      </c>
      <c r="I1015" s="1" t="str">
        <f t="shared" si="63"/>
        <v>30</v>
      </c>
      <c r="J1015" t="s">
        <v>35</v>
      </c>
      <c r="K1015" t="s">
        <v>56</v>
      </c>
      <c r="L1015" t="s">
        <v>57</v>
      </c>
      <c r="M1015" t="s">
        <v>20</v>
      </c>
      <c r="N1015">
        <v>30</v>
      </c>
      <c r="O1015">
        <v>50</v>
      </c>
      <c r="P1015">
        <v>15000</v>
      </c>
      <c r="Q1015">
        <v>6000</v>
      </c>
      <c r="R1015">
        <v>0.4</v>
      </c>
      <c r="S1015" t="s">
        <v>23</v>
      </c>
      <c r="T1015" t="str">
        <f>IF(Table1[[#This Row],[Units Sold]]&gt; 700,"High Units","low Units")</f>
        <v>low Units</v>
      </c>
      <c r="U1015">
        <f>SUM(Table1[[#This Row],[Operating Profit]])/SUM(Table1[Operating Profit])*100</f>
        <v>1.806493683615911E-3</v>
      </c>
      <c r="V1015">
        <f>SUM(Table1[[#This Row],[Price per Unit]]*Table1[[#This Row],[Units Sold]])</f>
        <v>1500</v>
      </c>
      <c r="W1015">
        <f>SUM(Table1[[#This Row],[Total Sales]]-Table1[[#This Row],[Operating Profit]])</f>
        <v>9000</v>
      </c>
      <c r="X1015">
        <f>SUM(Table1[[#This Row],[Total Sales]]-Table1[[#This Row],[Cost]])</f>
        <v>6000</v>
      </c>
      <c r="Y1015">
        <f>SUM(Table1[[#This Row],[profit/loss]])/SUM(Table1[profit/loss])</f>
        <v>1.806493683615911E-5</v>
      </c>
    </row>
    <row r="1016" spans="1:25" x14ac:dyDescent="0.3">
      <c r="A1016" t="s">
        <v>13</v>
      </c>
      <c r="B1016" t="s">
        <v>23</v>
      </c>
      <c r="C1016">
        <v>1185732</v>
      </c>
      <c r="D1016" s="9">
        <v>44347</v>
      </c>
      <c r="E1016" s="8" t="str">
        <f>TEXT(Table1[[#This Row],[Invoice Date]],"dd-mm-yyyy")</f>
        <v>31-05-2021</v>
      </c>
      <c r="F1016" s="1" t="str">
        <f t="shared" si="60"/>
        <v>May</v>
      </c>
      <c r="G1016" s="1" t="str">
        <f t="shared" si="61"/>
        <v>2021</v>
      </c>
      <c r="H1016" s="1" t="str">
        <f t="shared" si="62"/>
        <v>Monday</v>
      </c>
      <c r="I1016" s="1" t="str">
        <f t="shared" si="63"/>
        <v>31</v>
      </c>
      <c r="J1016" t="s">
        <v>35</v>
      </c>
      <c r="K1016" t="s">
        <v>56</v>
      </c>
      <c r="L1016" t="s">
        <v>57</v>
      </c>
      <c r="M1016" t="s">
        <v>21</v>
      </c>
      <c r="N1016">
        <v>45</v>
      </c>
      <c r="O1016">
        <v>125</v>
      </c>
      <c r="P1016">
        <v>56250</v>
      </c>
      <c r="Q1016">
        <v>19688</v>
      </c>
      <c r="R1016">
        <v>0.35</v>
      </c>
      <c r="S1016" t="s">
        <v>23</v>
      </c>
      <c r="T1016" t="str">
        <f>IF(Table1[[#This Row],[Units Sold]]&gt; 700,"High Units","low Units")</f>
        <v>low Units</v>
      </c>
      <c r="U1016">
        <f>SUM(Table1[[#This Row],[Operating Profit]])/SUM(Table1[Operating Profit])*100</f>
        <v>5.9277079405050098E-3</v>
      </c>
      <c r="V1016">
        <f>SUM(Table1[[#This Row],[Price per Unit]]*Table1[[#This Row],[Units Sold]])</f>
        <v>5625</v>
      </c>
      <c r="W1016">
        <f>SUM(Table1[[#This Row],[Total Sales]]-Table1[[#This Row],[Operating Profit]])</f>
        <v>36562</v>
      </c>
      <c r="X1016">
        <f>SUM(Table1[[#This Row],[Total Sales]]-Table1[[#This Row],[Cost]])</f>
        <v>19688</v>
      </c>
      <c r="Y1016">
        <f>SUM(Table1[[#This Row],[profit/loss]])/SUM(Table1[profit/loss])</f>
        <v>5.9277079405050096E-5</v>
      </c>
    </row>
    <row r="1017" spans="1:25" x14ac:dyDescent="0.3">
      <c r="A1017" t="s">
        <v>13</v>
      </c>
      <c r="B1017" t="s">
        <v>23</v>
      </c>
      <c r="C1017">
        <v>1185732</v>
      </c>
      <c r="D1017" s="9">
        <v>44348</v>
      </c>
      <c r="E1017" s="8" t="str">
        <f>TEXT(Table1[[#This Row],[Invoice Date]],"dd-mm-yyyy")</f>
        <v>01-06-2021</v>
      </c>
      <c r="F1017" s="1" t="str">
        <f t="shared" si="60"/>
        <v>June</v>
      </c>
      <c r="G1017" s="1" t="str">
        <f t="shared" si="61"/>
        <v>2021</v>
      </c>
      <c r="H1017" s="1" t="str">
        <f t="shared" si="62"/>
        <v>Tuesday</v>
      </c>
      <c r="I1017" s="1" t="str">
        <f t="shared" si="63"/>
        <v>01</v>
      </c>
      <c r="J1017" t="s">
        <v>35</v>
      </c>
      <c r="K1017" t="s">
        <v>56</v>
      </c>
      <c r="L1017" t="s">
        <v>57</v>
      </c>
      <c r="M1017" t="s">
        <v>22</v>
      </c>
      <c r="N1017">
        <v>35</v>
      </c>
      <c r="O1017">
        <v>200</v>
      </c>
      <c r="P1017">
        <v>70000</v>
      </c>
      <c r="Q1017">
        <v>35000</v>
      </c>
      <c r="R1017">
        <v>0.5</v>
      </c>
      <c r="S1017" t="s">
        <v>23</v>
      </c>
      <c r="T1017" t="str">
        <f>IF(Table1[[#This Row],[Units Sold]]&gt; 700,"High Units","low Units")</f>
        <v>low Units</v>
      </c>
      <c r="U1017">
        <f>SUM(Table1[[#This Row],[Operating Profit]])/SUM(Table1[Operating Profit])*100</f>
        <v>1.0537879821092815E-2</v>
      </c>
      <c r="V1017">
        <f>SUM(Table1[[#This Row],[Price per Unit]]*Table1[[#This Row],[Units Sold]])</f>
        <v>7000</v>
      </c>
      <c r="W1017">
        <f>SUM(Table1[[#This Row],[Total Sales]]-Table1[[#This Row],[Operating Profit]])</f>
        <v>35000</v>
      </c>
      <c r="X1017">
        <f>SUM(Table1[[#This Row],[Total Sales]]-Table1[[#This Row],[Cost]])</f>
        <v>35000</v>
      </c>
      <c r="Y1017">
        <f>SUM(Table1[[#This Row],[profit/loss]])/SUM(Table1[profit/loss])</f>
        <v>1.0537879821092815E-4</v>
      </c>
    </row>
    <row r="1018" spans="1:25" x14ac:dyDescent="0.3">
      <c r="A1018" t="s">
        <v>13</v>
      </c>
      <c r="B1018" t="s">
        <v>23</v>
      </c>
      <c r="C1018">
        <v>1185732</v>
      </c>
      <c r="D1018" s="9">
        <v>44349</v>
      </c>
      <c r="E1018" s="8" t="str">
        <f>TEXT(Table1[[#This Row],[Invoice Date]],"dd-mm-yyyy")</f>
        <v>02-06-2021</v>
      </c>
      <c r="F1018" s="1" t="str">
        <f t="shared" si="60"/>
        <v>June</v>
      </c>
      <c r="G1018" s="1" t="str">
        <f t="shared" si="61"/>
        <v>2021</v>
      </c>
      <c r="H1018" s="1" t="str">
        <f t="shared" si="62"/>
        <v>Wednesday</v>
      </c>
      <c r="I1018" s="1" t="str">
        <f t="shared" si="63"/>
        <v>02</v>
      </c>
      <c r="J1018" t="s">
        <v>35</v>
      </c>
      <c r="K1018" t="s">
        <v>56</v>
      </c>
      <c r="L1018" t="s">
        <v>57</v>
      </c>
      <c r="M1018" t="s">
        <v>16</v>
      </c>
      <c r="N1018">
        <v>40</v>
      </c>
      <c r="O1018">
        <v>420</v>
      </c>
      <c r="P1018">
        <v>168000</v>
      </c>
      <c r="Q1018">
        <v>67200</v>
      </c>
      <c r="R1018">
        <v>0.4</v>
      </c>
      <c r="S1018" t="s">
        <v>23</v>
      </c>
      <c r="T1018" t="str">
        <f>IF(Table1[[#This Row],[Units Sold]]&gt; 700,"High Units","low Units")</f>
        <v>low Units</v>
      </c>
      <c r="U1018">
        <f>SUM(Table1[[#This Row],[Operating Profit]])/SUM(Table1[Operating Profit])*100</f>
        <v>2.0232729256498203E-2</v>
      </c>
      <c r="V1018">
        <f>SUM(Table1[[#This Row],[Price per Unit]]*Table1[[#This Row],[Units Sold]])</f>
        <v>16800</v>
      </c>
      <c r="W1018">
        <f>SUM(Table1[[#This Row],[Total Sales]]-Table1[[#This Row],[Operating Profit]])</f>
        <v>100800</v>
      </c>
      <c r="X1018">
        <f>SUM(Table1[[#This Row],[Total Sales]]-Table1[[#This Row],[Cost]])</f>
        <v>67200</v>
      </c>
      <c r="Y1018">
        <f>SUM(Table1[[#This Row],[profit/loss]])/SUM(Table1[profit/loss])</f>
        <v>2.0232729256498204E-4</v>
      </c>
    </row>
    <row r="1019" spans="1:25" x14ac:dyDescent="0.3">
      <c r="A1019" t="s">
        <v>13</v>
      </c>
      <c r="B1019" t="s">
        <v>23</v>
      </c>
      <c r="C1019">
        <v>1185732</v>
      </c>
      <c r="D1019" s="9">
        <v>44350</v>
      </c>
      <c r="E1019" s="8" t="str">
        <f>TEXT(Table1[[#This Row],[Invoice Date]],"dd-mm-yyyy")</f>
        <v>03-06-2021</v>
      </c>
      <c r="F1019" s="1" t="str">
        <f t="shared" si="60"/>
        <v>June</v>
      </c>
      <c r="G1019" s="1" t="str">
        <f t="shared" si="61"/>
        <v>2021</v>
      </c>
      <c r="H1019" s="1" t="str">
        <f t="shared" si="62"/>
        <v>Thursday</v>
      </c>
      <c r="I1019" s="1" t="str">
        <f t="shared" si="63"/>
        <v>03</v>
      </c>
      <c r="J1019" t="s">
        <v>35</v>
      </c>
      <c r="K1019" t="s">
        <v>56</v>
      </c>
      <c r="L1019" t="s">
        <v>57</v>
      </c>
      <c r="M1019" t="s">
        <v>18</v>
      </c>
      <c r="N1019">
        <v>40</v>
      </c>
      <c r="O1019">
        <v>100</v>
      </c>
      <c r="P1019">
        <v>40000</v>
      </c>
      <c r="Q1019">
        <v>14000</v>
      </c>
      <c r="R1019">
        <v>0.35</v>
      </c>
      <c r="S1019" t="s">
        <v>23</v>
      </c>
      <c r="T1019" t="str">
        <f>IF(Table1[[#This Row],[Units Sold]]&gt; 700,"High Units","low Units")</f>
        <v>low Units</v>
      </c>
      <c r="U1019">
        <f>SUM(Table1[[#This Row],[Operating Profit]])/SUM(Table1[Operating Profit])*100</f>
        <v>4.2151519284371261E-3</v>
      </c>
      <c r="V1019">
        <f>SUM(Table1[[#This Row],[Price per Unit]]*Table1[[#This Row],[Units Sold]])</f>
        <v>4000</v>
      </c>
      <c r="W1019">
        <f>SUM(Table1[[#This Row],[Total Sales]]-Table1[[#This Row],[Operating Profit]])</f>
        <v>26000</v>
      </c>
      <c r="X1019">
        <f>SUM(Table1[[#This Row],[Total Sales]]-Table1[[#This Row],[Cost]])</f>
        <v>14000</v>
      </c>
      <c r="Y1019">
        <f>SUM(Table1[[#This Row],[profit/loss]])/SUM(Table1[profit/loss])</f>
        <v>4.2151519284371258E-5</v>
      </c>
    </row>
    <row r="1020" spans="1:25" x14ac:dyDescent="0.3">
      <c r="A1020" t="s">
        <v>13</v>
      </c>
      <c r="B1020" t="s">
        <v>23</v>
      </c>
      <c r="C1020">
        <v>1185732</v>
      </c>
      <c r="D1020" s="9">
        <v>44351</v>
      </c>
      <c r="E1020" s="8" t="str">
        <f>TEXT(Table1[[#This Row],[Invoice Date]],"dd-mm-yyyy")</f>
        <v>04-06-2021</v>
      </c>
      <c r="F1020" s="1" t="str">
        <f t="shared" si="60"/>
        <v>June</v>
      </c>
      <c r="G1020" s="1" t="str">
        <f t="shared" si="61"/>
        <v>2021</v>
      </c>
      <c r="H1020" s="1" t="str">
        <f t="shared" si="62"/>
        <v>Friday</v>
      </c>
      <c r="I1020" s="1" t="str">
        <f t="shared" si="63"/>
        <v>04</v>
      </c>
      <c r="J1020" t="s">
        <v>35</v>
      </c>
      <c r="K1020" t="s">
        <v>56</v>
      </c>
      <c r="L1020" t="s">
        <v>57</v>
      </c>
      <c r="M1020" t="s">
        <v>19</v>
      </c>
      <c r="N1020">
        <v>30</v>
      </c>
      <c r="O1020">
        <v>150</v>
      </c>
      <c r="P1020">
        <v>45000</v>
      </c>
      <c r="Q1020">
        <v>15750</v>
      </c>
      <c r="R1020">
        <v>0.35</v>
      </c>
      <c r="S1020" t="s">
        <v>23</v>
      </c>
      <c r="T1020" t="str">
        <f>IF(Table1[[#This Row],[Units Sold]]&gt; 700,"High Units","low Units")</f>
        <v>low Units</v>
      </c>
      <c r="U1020">
        <f>SUM(Table1[[#This Row],[Operating Profit]])/SUM(Table1[Operating Profit])*100</f>
        <v>4.742045919491766E-3</v>
      </c>
      <c r="V1020">
        <f>SUM(Table1[[#This Row],[Price per Unit]]*Table1[[#This Row],[Units Sold]])</f>
        <v>4500</v>
      </c>
      <c r="W1020">
        <f>SUM(Table1[[#This Row],[Total Sales]]-Table1[[#This Row],[Operating Profit]])</f>
        <v>29250</v>
      </c>
      <c r="X1020">
        <f>SUM(Table1[[#This Row],[Total Sales]]-Table1[[#This Row],[Cost]])</f>
        <v>15750</v>
      </c>
      <c r="Y1020">
        <f>SUM(Table1[[#This Row],[profit/loss]])/SUM(Table1[profit/loss])</f>
        <v>4.7420459194917662E-5</v>
      </c>
    </row>
    <row r="1021" spans="1:25" x14ac:dyDescent="0.3">
      <c r="A1021" t="s">
        <v>13</v>
      </c>
      <c r="B1021" t="s">
        <v>23</v>
      </c>
      <c r="C1021">
        <v>1185732</v>
      </c>
      <c r="D1021" s="9">
        <v>44352</v>
      </c>
      <c r="E1021" s="8" t="str">
        <f>TEXT(Table1[[#This Row],[Invoice Date]],"dd-mm-yyyy")</f>
        <v>05-06-2021</v>
      </c>
      <c r="F1021" s="1" t="str">
        <f t="shared" si="60"/>
        <v>June</v>
      </c>
      <c r="G1021" s="1" t="str">
        <f t="shared" si="61"/>
        <v>2021</v>
      </c>
      <c r="H1021" s="1" t="str">
        <f t="shared" si="62"/>
        <v>Saturday</v>
      </c>
      <c r="I1021" s="1" t="str">
        <f t="shared" si="63"/>
        <v>05</v>
      </c>
      <c r="J1021" t="s">
        <v>35</v>
      </c>
      <c r="K1021" t="s">
        <v>56</v>
      </c>
      <c r="L1021" t="s">
        <v>57</v>
      </c>
      <c r="M1021" t="s">
        <v>20</v>
      </c>
      <c r="N1021">
        <v>35</v>
      </c>
      <c r="O1021">
        <v>0</v>
      </c>
      <c r="P1021">
        <v>0</v>
      </c>
      <c r="Q1021">
        <v>0</v>
      </c>
      <c r="R1021">
        <v>0.4</v>
      </c>
      <c r="S1021" t="s">
        <v>23</v>
      </c>
      <c r="T1021" t="str">
        <f>IF(Table1[[#This Row],[Units Sold]]&gt; 700,"High Units","low Units")</f>
        <v>low Units</v>
      </c>
      <c r="U1021">
        <f>SUM(Table1[[#This Row],[Operating Profit]])/SUM(Table1[Operating Profit])*100</f>
        <v>0</v>
      </c>
      <c r="V1021">
        <f>SUM(Table1[[#This Row],[Price per Unit]]*Table1[[#This Row],[Units Sold]])</f>
        <v>0</v>
      </c>
      <c r="W1021">
        <f>SUM(Table1[[#This Row],[Total Sales]]-Table1[[#This Row],[Operating Profit]])</f>
        <v>0</v>
      </c>
      <c r="X1021">
        <f>SUM(Table1[[#This Row],[Total Sales]]-Table1[[#This Row],[Cost]])</f>
        <v>0</v>
      </c>
      <c r="Y1021">
        <f>SUM(Table1[[#This Row],[profit/loss]])/SUM(Table1[profit/loss])</f>
        <v>0</v>
      </c>
    </row>
    <row r="1022" spans="1:25" x14ac:dyDescent="0.3">
      <c r="A1022" t="s">
        <v>13</v>
      </c>
      <c r="B1022" t="s">
        <v>23</v>
      </c>
      <c r="C1022">
        <v>1185732</v>
      </c>
      <c r="D1022" s="9">
        <v>44353</v>
      </c>
      <c r="E1022" s="8" t="str">
        <f>TEXT(Table1[[#This Row],[Invoice Date]],"dd-mm-yyyy")</f>
        <v>06-06-2021</v>
      </c>
      <c r="F1022" s="1" t="str">
        <f t="shared" si="60"/>
        <v>June</v>
      </c>
      <c r="G1022" s="1" t="str">
        <f t="shared" si="61"/>
        <v>2021</v>
      </c>
      <c r="H1022" s="1" t="str">
        <f t="shared" si="62"/>
        <v>Sunday</v>
      </c>
      <c r="I1022" s="1" t="str">
        <f t="shared" si="63"/>
        <v>06</v>
      </c>
      <c r="J1022" t="s">
        <v>35</v>
      </c>
      <c r="K1022" t="s">
        <v>56</v>
      </c>
      <c r="L1022" t="s">
        <v>57</v>
      </c>
      <c r="M1022" t="s">
        <v>21</v>
      </c>
      <c r="N1022">
        <v>50</v>
      </c>
      <c r="O1022">
        <v>50</v>
      </c>
      <c r="P1022">
        <v>25000</v>
      </c>
      <c r="Q1022">
        <v>8750</v>
      </c>
      <c r="R1022">
        <v>0.35</v>
      </c>
      <c r="S1022" t="s">
        <v>23</v>
      </c>
      <c r="T1022" t="str">
        <f>IF(Table1[[#This Row],[Units Sold]]&gt; 700,"High Units","low Units")</f>
        <v>low Units</v>
      </c>
      <c r="U1022">
        <f>SUM(Table1[[#This Row],[Operating Profit]])/SUM(Table1[Operating Profit])*100</f>
        <v>2.6344699552732038E-3</v>
      </c>
      <c r="V1022">
        <f>SUM(Table1[[#This Row],[Price per Unit]]*Table1[[#This Row],[Units Sold]])</f>
        <v>2500</v>
      </c>
      <c r="W1022">
        <f>SUM(Table1[[#This Row],[Total Sales]]-Table1[[#This Row],[Operating Profit]])</f>
        <v>16250</v>
      </c>
      <c r="X1022">
        <f>SUM(Table1[[#This Row],[Total Sales]]-Table1[[#This Row],[Cost]])</f>
        <v>8750</v>
      </c>
      <c r="Y1022">
        <f>SUM(Table1[[#This Row],[profit/loss]])/SUM(Table1[profit/loss])</f>
        <v>2.6344699552732037E-5</v>
      </c>
    </row>
    <row r="1023" spans="1:25" x14ac:dyDescent="0.3">
      <c r="A1023" t="s">
        <v>13</v>
      </c>
      <c r="B1023" t="s">
        <v>23</v>
      </c>
      <c r="C1023">
        <v>1185732</v>
      </c>
      <c r="D1023" s="9">
        <v>44354</v>
      </c>
      <c r="E1023" s="8" t="str">
        <f>TEXT(Table1[[#This Row],[Invoice Date]],"dd-mm-yyyy")</f>
        <v>07-06-2021</v>
      </c>
      <c r="F1023" s="1" t="str">
        <f t="shared" si="60"/>
        <v>June</v>
      </c>
      <c r="G1023" s="1" t="str">
        <f t="shared" si="61"/>
        <v>2021</v>
      </c>
      <c r="H1023" s="1" t="str">
        <f t="shared" si="62"/>
        <v>Monday</v>
      </c>
      <c r="I1023" s="1" t="str">
        <f t="shared" si="63"/>
        <v>07</v>
      </c>
      <c r="J1023" t="s">
        <v>35</v>
      </c>
      <c r="K1023" t="s">
        <v>56</v>
      </c>
      <c r="L1023" t="s">
        <v>57</v>
      </c>
      <c r="M1023" t="s">
        <v>22</v>
      </c>
      <c r="N1023">
        <v>40</v>
      </c>
      <c r="O1023">
        <v>150</v>
      </c>
      <c r="P1023">
        <v>60000</v>
      </c>
      <c r="Q1023">
        <v>30000</v>
      </c>
      <c r="R1023">
        <v>0.5</v>
      </c>
      <c r="S1023" t="s">
        <v>23</v>
      </c>
      <c r="T1023" t="str">
        <f>IF(Table1[[#This Row],[Units Sold]]&gt; 700,"High Units","low Units")</f>
        <v>low Units</v>
      </c>
      <c r="U1023">
        <f>SUM(Table1[[#This Row],[Operating Profit]])/SUM(Table1[Operating Profit])*100</f>
        <v>9.0324684180795554E-3</v>
      </c>
      <c r="V1023">
        <f>SUM(Table1[[#This Row],[Price per Unit]]*Table1[[#This Row],[Units Sold]])</f>
        <v>6000</v>
      </c>
      <c r="W1023">
        <f>SUM(Table1[[#This Row],[Total Sales]]-Table1[[#This Row],[Operating Profit]])</f>
        <v>30000</v>
      </c>
      <c r="X1023">
        <f>SUM(Table1[[#This Row],[Total Sales]]-Table1[[#This Row],[Cost]])</f>
        <v>30000</v>
      </c>
      <c r="Y1023">
        <f>SUM(Table1[[#This Row],[profit/loss]])/SUM(Table1[profit/loss])</f>
        <v>9.0324684180795553E-5</v>
      </c>
    </row>
    <row r="1024" spans="1:25" x14ac:dyDescent="0.3">
      <c r="A1024" t="s">
        <v>13</v>
      </c>
      <c r="B1024" t="s">
        <v>23</v>
      </c>
      <c r="C1024">
        <v>1185732</v>
      </c>
      <c r="D1024" s="9">
        <v>44355</v>
      </c>
      <c r="E1024" s="8" t="str">
        <f>TEXT(Table1[[#This Row],[Invoice Date]],"dd-mm-yyyy")</f>
        <v>08-06-2021</v>
      </c>
      <c r="F1024" s="1" t="str">
        <f t="shared" si="60"/>
        <v>June</v>
      </c>
      <c r="G1024" s="1" t="str">
        <f t="shared" si="61"/>
        <v>2021</v>
      </c>
      <c r="H1024" s="1" t="str">
        <f t="shared" si="62"/>
        <v>Tuesday</v>
      </c>
      <c r="I1024" s="1" t="str">
        <f t="shared" si="63"/>
        <v>08</v>
      </c>
      <c r="J1024" t="s">
        <v>35</v>
      </c>
      <c r="K1024" t="s">
        <v>56</v>
      </c>
      <c r="L1024" t="s">
        <v>57</v>
      </c>
      <c r="M1024" t="s">
        <v>16</v>
      </c>
      <c r="N1024">
        <v>40</v>
      </c>
      <c r="O1024">
        <v>375</v>
      </c>
      <c r="P1024">
        <v>150000</v>
      </c>
      <c r="Q1024">
        <v>60000</v>
      </c>
      <c r="R1024">
        <v>0.4</v>
      </c>
      <c r="S1024" t="s">
        <v>23</v>
      </c>
      <c r="T1024" t="str">
        <f>IF(Table1[[#This Row],[Units Sold]]&gt; 700,"High Units","low Units")</f>
        <v>low Units</v>
      </c>
      <c r="U1024">
        <f>SUM(Table1[[#This Row],[Operating Profit]])/SUM(Table1[Operating Profit])*100</f>
        <v>1.8064936836159111E-2</v>
      </c>
      <c r="V1024">
        <f>SUM(Table1[[#This Row],[Price per Unit]]*Table1[[#This Row],[Units Sold]])</f>
        <v>15000</v>
      </c>
      <c r="W1024">
        <f>SUM(Table1[[#This Row],[Total Sales]]-Table1[[#This Row],[Operating Profit]])</f>
        <v>90000</v>
      </c>
      <c r="X1024">
        <f>SUM(Table1[[#This Row],[Total Sales]]-Table1[[#This Row],[Cost]])</f>
        <v>60000</v>
      </c>
      <c r="Y1024">
        <f>SUM(Table1[[#This Row],[profit/loss]])/SUM(Table1[profit/loss])</f>
        <v>1.8064936836159111E-4</v>
      </c>
    </row>
    <row r="1025" spans="1:25" x14ac:dyDescent="0.3">
      <c r="A1025" t="s">
        <v>13</v>
      </c>
      <c r="B1025" t="s">
        <v>23</v>
      </c>
      <c r="C1025">
        <v>1185732</v>
      </c>
      <c r="D1025" s="9">
        <v>44356</v>
      </c>
      <c r="E1025" s="8" t="str">
        <f>TEXT(Table1[[#This Row],[Invoice Date]],"dd-mm-yyyy")</f>
        <v>09-06-2021</v>
      </c>
      <c r="F1025" s="1" t="str">
        <f t="shared" si="60"/>
        <v>June</v>
      </c>
      <c r="G1025" s="1" t="str">
        <f t="shared" si="61"/>
        <v>2021</v>
      </c>
      <c r="H1025" s="1" t="str">
        <f t="shared" si="62"/>
        <v>Wednesday</v>
      </c>
      <c r="I1025" s="1" t="str">
        <f t="shared" si="63"/>
        <v>09</v>
      </c>
      <c r="J1025" t="s">
        <v>35</v>
      </c>
      <c r="K1025" t="s">
        <v>56</v>
      </c>
      <c r="L1025" t="s">
        <v>57</v>
      </c>
      <c r="M1025" t="s">
        <v>18</v>
      </c>
      <c r="N1025">
        <v>35</v>
      </c>
      <c r="O1025">
        <v>75</v>
      </c>
      <c r="P1025">
        <v>26250</v>
      </c>
      <c r="Q1025">
        <v>9188</v>
      </c>
      <c r="R1025">
        <v>0.35</v>
      </c>
      <c r="S1025" t="s">
        <v>23</v>
      </c>
      <c r="T1025" t="str">
        <f>IF(Table1[[#This Row],[Units Sold]]&gt; 700,"High Units","low Units")</f>
        <v>low Units</v>
      </c>
      <c r="U1025">
        <f>SUM(Table1[[#This Row],[Operating Profit]])/SUM(Table1[Operating Profit])*100</f>
        <v>2.7663439941771652E-3</v>
      </c>
      <c r="V1025">
        <f>SUM(Table1[[#This Row],[Price per Unit]]*Table1[[#This Row],[Units Sold]])</f>
        <v>2625</v>
      </c>
      <c r="W1025">
        <f>SUM(Table1[[#This Row],[Total Sales]]-Table1[[#This Row],[Operating Profit]])</f>
        <v>17062</v>
      </c>
      <c r="X1025">
        <f>SUM(Table1[[#This Row],[Total Sales]]-Table1[[#This Row],[Cost]])</f>
        <v>9188</v>
      </c>
      <c r="Y1025">
        <f>SUM(Table1[[#This Row],[profit/loss]])/SUM(Table1[profit/loss])</f>
        <v>2.7663439941771651E-5</v>
      </c>
    </row>
    <row r="1026" spans="1:25" x14ac:dyDescent="0.3">
      <c r="A1026" t="s">
        <v>13</v>
      </c>
      <c r="B1026" t="s">
        <v>23</v>
      </c>
      <c r="C1026">
        <v>1185732</v>
      </c>
      <c r="D1026" s="9">
        <v>44357</v>
      </c>
      <c r="E1026" s="8" t="str">
        <f>TEXT(Table1[[#This Row],[Invoice Date]],"dd-mm-yyyy")</f>
        <v>10-06-2021</v>
      </c>
      <c r="F1026" s="1" t="str">
        <f t="shared" si="60"/>
        <v>June</v>
      </c>
      <c r="G1026" s="1" t="str">
        <f t="shared" si="61"/>
        <v>2021</v>
      </c>
      <c r="H1026" s="1" t="str">
        <f t="shared" si="62"/>
        <v>Thursday</v>
      </c>
      <c r="I1026" s="1" t="str">
        <f t="shared" si="63"/>
        <v>10</v>
      </c>
      <c r="J1026" t="s">
        <v>35</v>
      </c>
      <c r="K1026" t="s">
        <v>56</v>
      </c>
      <c r="L1026" t="s">
        <v>57</v>
      </c>
      <c r="M1026" t="s">
        <v>19</v>
      </c>
      <c r="N1026">
        <v>25</v>
      </c>
      <c r="O1026">
        <v>75</v>
      </c>
      <c r="P1026">
        <v>18750</v>
      </c>
      <c r="Q1026">
        <v>6563</v>
      </c>
      <c r="R1026">
        <v>0.35</v>
      </c>
      <c r="S1026" t="s">
        <v>23</v>
      </c>
      <c r="T1026" t="str">
        <f>IF(Table1[[#This Row],[Units Sold]]&gt; 700,"High Units","low Units")</f>
        <v>low Units</v>
      </c>
      <c r="U1026">
        <f>SUM(Table1[[#This Row],[Operating Profit]])/SUM(Table1[Operating Profit])*100</f>
        <v>1.976003007595204E-3</v>
      </c>
      <c r="V1026">
        <f>SUM(Table1[[#This Row],[Price per Unit]]*Table1[[#This Row],[Units Sold]])</f>
        <v>1875</v>
      </c>
      <c r="W1026">
        <f>SUM(Table1[[#This Row],[Total Sales]]-Table1[[#This Row],[Operating Profit]])</f>
        <v>12187</v>
      </c>
      <c r="X1026">
        <f>SUM(Table1[[#This Row],[Total Sales]]-Table1[[#This Row],[Cost]])</f>
        <v>6563</v>
      </c>
      <c r="Y1026">
        <f>SUM(Table1[[#This Row],[profit/loss]])/SUM(Table1[profit/loss])</f>
        <v>1.9760030075952041E-5</v>
      </c>
    </row>
    <row r="1027" spans="1:25" x14ac:dyDescent="0.3">
      <c r="A1027" t="s">
        <v>13</v>
      </c>
      <c r="B1027" t="s">
        <v>23</v>
      </c>
      <c r="C1027">
        <v>1185732</v>
      </c>
      <c r="D1027" s="9">
        <v>44358</v>
      </c>
      <c r="E1027" s="8" t="str">
        <f>TEXT(Table1[[#This Row],[Invoice Date]],"dd-mm-yyyy")</f>
        <v>11-06-2021</v>
      </c>
      <c r="F1027" s="1" t="str">
        <f t="shared" ref="F1027:F1090" si="64">TEXT(D1027,"mmmm")</f>
        <v>June</v>
      </c>
      <c r="G1027" s="1" t="str">
        <f t="shared" ref="G1027:G1090" si="65">TEXT(D1027,"YYYY")</f>
        <v>2021</v>
      </c>
      <c r="H1027" s="1" t="str">
        <f t="shared" ref="H1027:H1090" si="66">TEXT(D1027,"dddd")</f>
        <v>Friday</v>
      </c>
      <c r="I1027" s="1" t="str">
        <f t="shared" ref="I1027:I1090" si="67">TEXT(D1027,"dd")</f>
        <v>11</v>
      </c>
      <c r="J1027" t="s">
        <v>35</v>
      </c>
      <c r="K1027" t="s">
        <v>56</v>
      </c>
      <c r="L1027" t="s">
        <v>57</v>
      </c>
      <c r="M1027" t="s">
        <v>20</v>
      </c>
      <c r="N1027">
        <v>30</v>
      </c>
      <c r="O1027">
        <v>0</v>
      </c>
      <c r="P1027">
        <v>0</v>
      </c>
      <c r="Q1027">
        <v>0</v>
      </c>
      <c r="R1027">
        <v>0.4</v>
      </c>
      <c r="S1027" t="s">
        <v>23</v>
      </c>
      <c r="T1027" t="str">
        <f>IF(Table1[[#This Row],[Units Sold]]&gt; 700,"High Units","low Units")</f>
        <v>low Units</v>
      </c>
      <c r="U1027">
        <f>SUM(Table1[[#This Row],[Operating Profit]])/SUM(Table1[Operating Profit])*100</f>
        <v>0</v>
      </c>
      <c r="V1027">
        <f>SUM(Table1[[#This Row],[Price per Unit]]*Table1[[#This Row],[Units Sold]])</f>
        <v>0</v>
      </c>
      <c r="W1027">
        <f>SUM(Table1[[#This Row],[Total Sales]]-Table1[[#This Row],[Operating Profit]])</f>
        <v>0</v>
      </c>
      <c r="X1027">
        <f>SUM(Table1[[#This Row],[Total Sales]]-Table1[[#This Row],[Cost]])</f>
        <v>0</v>
      </c>
      <c r="Y1027">
        <f>SUM(Table1[[#This Row],[profit/loss]])/SUM(Table1[profit/loss])</f>
        <v>0</v>
      </c>
    </row>
    <row r="1028" spans="1:25" x14ac:dyDescent="0.3">
      <c r="A1028" t="s">
        <v>13</v>
      </c>
      <c r="B1028" t="s">
        <v>23</v>
      </c>
      <c r="C1028">
        <v>1185732</v>
      </c>
      <c r="D1028" s="9">
        <v>44359</v>
      </c>
      <c r="E1028" s="8" t="str">
        <f>TEXT(Table1[[#This Row],[Invoice Date]],"dd-mm-yyyy")</f>
        <v>12-06-2021</v>
      </c>
      <c r="F1028" s="1" t="str">
        <f t="shared" si="64"/>
        <v>June</v>
      </c>
      <c r="G1028" s="1" t="str">
        <f t="shared" si="65"/>
        <v>2021</v>
      </c>
      <c r="H1028" s="1" t="str">
        <f t="shared" si="66"/>
        <v>Saturday</v>
      </c>
      <c r="I1028" s="1" t="str">
        <f t="shared" si="67"/>
        <v>12</v>
      </c>
      <c r="J1028" t="s">
        <v>35</v>
      </c>
      <c r="K1028" t="s">
        <v>56</v>
      </c>
      <c r="L1028" t="s">
        <v>57</v>
      </c>
      <c r="M1028" t="s">
        <v>21</v>
      </c>
      <c r="N1028">
        <v>45</v>
      </c>
      <c r="O1028">
        <v>25</v>
      </c>
      <c r="P1028">
        <v>11250</v>
      </c>
      <c r="Q1028">
        <v>3938</v>
      </c>
      <c r="R1028">
        <v>0.35</v>
      </c>
      <c r="S1028" t="s">
        <v>23</v>
      </c>
      <c r="T1028" t="str">
        <f>IF(Table1[[#This Row],[Units Sold]]&gt; 700,"High Units","low Units")</f>
        <v>low Units</v>
      </c>
      <c r="U1028">
        <f>SUM(Table1[[#This Row],[Operating Profit]])/SUM(Table1[Operating Profit])*100</f>
        <v>1.1856620210132429E-3</v>
      </c>
      <c r="V1028">
        <f>SUM(Table1[[#This Row],[Price per Unit]]*Table1[[#This Row],[Units Sold]])</f>
        <v>1125</v>
      </c>
      <c r="W1028">
        <f>SUM(Table1[[#This Row],[Total Sales]]-Table1[[#This Row],[Operating Profit]])</f>
        <v>7312</v>
      </c>
      <c r="X1028">
        <f>SUM(Table1[[#This Row],[Total Sales]]-Table1[[#This Row],[Cost]])</f>
        <v>3938</v>
      </c>
      <c r="Y1028">
        <f>SUM(Table1[[#This Row],[profit/loss]])/SUM(Table1[profit/loss])</f>
        <v>1.1856620210132429E-5</v>
      </c>
    </row>
    <row r="1029" spans="1:25" x14ac:dyDescent="0.3">
      <c r="A1029" t="s">
        <v>13</v>
      </c>
      <c r="B1029" t="s">
        <v>23</v>
      </c>
      <c r="C1029">
        <v>1185732</v>
      </c>
      <c r="D1029" s="9">
        <v>44360</v>
      </c>
      <c r="E1029" s="8" t="str">
        <f>TEXT(Table1[[#This Row],[Invoice Date]],"dd-mm-yyyy")</f>
        <v>13-06-2021</v>
      </c>
      <c r="F1029" s="1" t="str">
        <f t="shared" si="64"/>
        <v>June</v>
      </c>
      <c r="G1029" s="1" t="str">
        <f t="shared" si="65"/>
        <v>2021</v>
      </c>
      <c r="H1029" s="1" t="str">
        <f t="shared" si="66"/>
        <v>Sunday</v>
      </c>
      <c r="I1029" s="1" t="str">
        <f t="shared" si="67"/>
        <v>13</v>
      </c>
      <c r="J1029" t="s">
        <v>35</v>
      </c>
      <c r="K1029" t="s">
        <v>56</v>
      </c>
      <c r="L1029" t="s">
        <v>57</v>
      </c>
      <c r="M1029" t="s">
        <v>22</v>
      </c>
      <c r="N1029">
        <v>35</v>
      </c>
      <c r="O1029">
        <v>150</v>
      </c>
      <c r="P1029">
        <v>52500</v>
      </c>
      <c r="Q1029">
        <v>26250</v>
      </c>
      <c r="R1029">
        <v>0.5</v>
      </c>
      <c r="S1029" t="s">
        <v>23</v>
      </c>
      <c r="T1029" t="str">
        <f>IF(Table1[[#This Row],[Units Sold]]&gt; 700,"High Units","low Units")</f>
        <v>low Units</v>
      </c>
      <c r="U1029">
        <f>SUM(Table1[[#This Row],[Operating Profit]])/SUM(Table1[Operating Profit])*100</f>
        <v>7.9034098658196106E-3</v>
      </c>
      <c r="V1029">
        <f>SUM(Table1[[#This Row],[Price per Unit]]*Table1[[#This Row],[Units Sold]])</f>
        <v>5250</v>
      </c>
      <c r="W1029">
        <f>SUM(Table1[[#This Row],[Total Sales]]-Table1[[#This Row],[Operating Profit]])</f>
        <v>26250</v>
      </c>
      <c r="X1029">
        <f>SUM(Table1[[#This Row],[Total Sales]]-Table1[[#This Row],[Cost]])</f>
        <v>26250</v>
      </c>
      <c r="Y1029">
        <f>SUM(Table1[[#This Row],[profit/loss]])/SUM(Table1[profit/loss])</f>
        <v>7.9034098658196104E-5</v>
      </c>
    </row>
    <row r="1030" spans="1:25" x14ac:dyDescent="0.3">
      <c r="A1030" t="s">
        <v>13</v>
      </c>
      <c r="B1030" t="s">
        <v>23</v>
      </c>
      <c r="C1030">
        <v>1185732</v>
      </c>
      <c r="D1030" s="9">
        <v>44361</v>
      </c>
      <c r="E1030" s="8" t="str">
        <f>TEXT(Table1[[#This Row],[Invoice Date]],"dd-mm-yyyy")</f>
        <v>14-06-2021</v>
      </c>
      <c r="F1030" s="1" t="str">
        <f t="shared" si="64"/>
        <v>June</v>
      </c>
      <c r="G1030" s="1" t="str">
        <f t="shared" si="65"/>
        <v>2021</v>
      </c>
      <c r="H1030" s="1" t="str">
        <f t="shared" si="66"/>
        <v>Monday</v>
      </c>
      <c r="I1030" s="1" t="str">
        <f t="shared" si="67"/>
        <v>14</v>
      </c>
      <c r="J1030" t="s">
        <v>35</v>
      </c>
      <c r="K1030" t="s">
        <v>56</v>
      </c>
      <c r="L1030" t="s">
        <v>57</v>
      </c>
      <c r="M1030" t="s">
        <v>16</v>
      </c>
      <c r="N1030">
        <v>45</v>
      </c>
      <c r="O1030">
        <v>420</v>
      </c>
      <c r="P1030">
        <v>189000</v>
      </c>
      <c r="Q1030">
        <v>75600</v>
      </c>
      <c r="R1030">
        <v>0.4</v>
      </c>
      <c r="S1030" t="s">
        <v>23</v>
      </c>
      <c r="T1030" t="str">
        <f>IF(Table1[[#This Row],[Units Sold]]&gt; 700,"High Units","low Units")</f>
        <v>low Units</v>
      </c>
      <c r="U1030">
        <f>SUM(Table1[[#This Row],[Operating Profit]])/SUM(Table1[Operating Profit])*100</f>
        <v>2.276182041356048E-2</v>
      </c>
      <c r="V1030">
        <f>SUM(Table1[[#This Row],[Price per Unit]]*Table1[[#This Row],[Units Sold]])</f>
        <v>18900</v>
      </c>
      <c r="W1030">
        <f>SUM(Table1[[#This Row],[Total Sales]]-Table1[[#This Row],[Operating Profit]])</f>
        <v>113400</v>
      </c>
      <c r="X1030">
        <f>SUM(Table1[[#This Row],[Total Sales]]-Table1[[#This Row],[Cost]])</f>
        <v>75600</v>
      </c>
      <c r="Y1030">
        <f>SUM(Table1[[#This Row],[profit/loss]])/SUM(Table1[profit/loss])</f>
        <v>2.2761820413560478E-4</v>
      </c>
    </row>
    <row r="1031" spans="1:25" x14ac:dyDescent="0.3">
      <c r="A1031" t="s">
        <v>13</v>
      </c>
      <c r="B1031" t="s">
        <v>23</v>
      </c>
      <c r="C1031">
        <v>1185732</v>
      </c>
      <c r="D1031" s="9">
        <v>44362</v>
      </c>
      <c r="E1031" s="8" t="str">
        <f>TEXT(Table1[[#This Row],[Invoice Date]],"dd-mm-yyyy")</f>
        <v>15-06-2021</v>
      </c>
      <c r="F1031" s="1" t="str">
        <f t="shared" si="64"/>
        <v>June</v>
      </c>
      <c r="G1031" s="1" t="str">
        <f t="shared" si="65"/>
        <v>2021</v>
      </c>
      <c r="H1031" s="1" t="str">
        <f t="shared" si="66"/>
        <v>Tuesday</v>
      </c>
      <c r="I1031" s="1" t="str">
        <f t="shared" si="67"/>
        <v>15</v>
      </c>
      <c r="J1031" t="s">
        <v>35</v>
      </c>
      <c r="K1031" t="s">
        <v>56</v>
      </c>
      <c r="L1031" t="s">
        <v>57</v>
      </c>
      <c r="M1031" t="s">
        <v>18</v>
      </c>
      <c r="N1031">
        <v>40</v>
      </c>
      <c r="O1031">
        <v>125</v>
      </c>
      <c r="P1031">
        <v>50000</v>
      </c>
      <c r="Q1031">
        <v>17500</v>
      </c>
      <c r="R1031">
        <v>0.35</v>
      </c>
      <c r="S1031" t="s">
        <v>23</v>
      </c>
      <c r="T1031" t="str">
        <f>IF(Table1[[#This Row],[Units Sold]]&gt; 700,"High Units","low Units")</f>
        <v>low Units</v>
      </c>
      <c r="U1031">
        <f>SUM(Table1[[#This Row],[Operating Profit]])/SUM(Table1[Operating Profit])*100</f>
        <v>5.2689399105464076E-3</v>
      </c>
      <c r="V1031">
        <f>SUM(Table1[[#This Row],[Price per Unit]]*Table1[[#This Row],[Units Sold]])</f>
        <v>5000</v>
      </c>
      <c r="W1031">
        <f>SUM(Table1[[#This Row],[Total Sales]]-Table1[[#This Row],[Operating Profit]])</f>
        <v>32500</v>
      </c>
      <c r="X1031">
        <f>SUM(Table1[[#This Row],[Total Sales]]-Table1[[#This Row],[Cost]])</f>
        <v>17500</v>
      </c>
      <c r="Y1031">
        <f>SUM(Table1[[#This Row],[profit/loss]])/SUM(Table1[profit/loss])</f>
        <v>5.2689399105464074E-5</v>
      </c>
    </row>
    <row r="1032" spans="1:25" x14ac:dyDescent="0.3">
      <c r="A1032" t="s">
        <v>13</v>
      </c>
      <c r="B1032" t="s">
        <v>23</v>
      </c>
      <c r="C1032">
        <v>1185732</v>
      </c>
      <c r="D1032" s="9">
        <v>44363</v>
      </c>
      <c r="E1032" s="8" t="str">
        <f>TEXT(Table1[[#This Row],[Invoice Date]],"dd-mm-yyyy")</f>
        <v>16-06-2021</v>
      </c>
      <c r="F1032" s="1" t="str">
        <f t="shared" si="64"/>
        <v>June</v>
      </c>
      <c r="G1032" s="1" t="str">
        <f t="shared" si="65"/>
        <v>2021</v>
      </c>
      <c r="H1032" s="1" t="str">
        <f t="shared" si="66"/>
        <v>Wednesday</v>
      </c>
      <c r="I1032" s="1" t="str">
        <f t="shared" si="67"/>
        <v>16</v>
      </c>
      <c r="J1032" t="s">
        <v>35</v>
      </c>
      <c r="K1032" t="s">
        <v>56</v>
      </c>
      <c r="L1032" t="s">
        <v>57</v>
      </c>
      <c r="M1032" t="s">
        <v>19</v>
      </c>
      <c r="N1032">
        <v>35</v>
      </c>
      <c r="O1032">
        <v>100</v>
      </c>
      <c r="P1032">
        <v>35000</v>
      </c>
      <c r="Q1032">
        <v>12250</v>
      </c>
      <c r="R1032">
        <v>0.35</v>
      </c>
      <c r="S1032" t="s">
        <v>23</v>
      </c>
      <c r="T1032" t="str">
        <f>IF(Table1[[#This Row],[Units Sold]]&gt; 700,"High Units","low Units")</f>
        <v>low Units</v>
      </c>
      <c r="U1032">
        <f>SUM(Table1[[#This Row],[Operating Profit]])/SUM(Table1[Operating Profit])*100</f>
        <v>3.6882579373824853E-3</v>
      </c>
      <c r="V1032">
        <f>SUM(Table1[[#This Row],[Price per Unit]]*Table1[[#This Row],[Units Sold]])</f>
        <v>3500</v>
      </c>
      <c r="W1032">
        <f>SUM(Table1[[#This Row],[Total Sales]]-Table1[[#This Row],[Operating Profit]])</f>
        <v>22750</v>
      </c>
      <c r="X1032">
        <f>SUM(Table1[[#This Row],[Total Sales]]-Table1[[#This Row],[Cost]])</f>
        <v>12250</v>
      </c>
      <c r="Y1032">
        <f>SUM(Table1[[#This Row],[profit/loss]])/SUM(Table1[profit/loss])</f>
        <v>3.6882579373824853E-5</v>
      </c>
    </row>
    <row r="1033" spans="1:25" x14ac:dyDescent="0.3">
      <c r="A1033" t="s">
        <v>13</v>
      </c>
      <c r="B1033" t="s">
        <v>23</v>
      </c>
      <c r="C1033">
        <v>1185732</v>
      </c>
      <c r="D1033" s="9">
        <v>44364</v>
      </c>
      <c r="E1033" s="8" t="str">
        <f>TEXT(Table1[[#This Row],[Invoice Date]],"dd-mm-yyyy")</f>
        <v>17-06-2021</v>
      </c>
      <c r="F1033" s="1" t="str">
        <f t="shared" si="64"/>
        <v>June</v>
      </c>
      <c r="G1033" s="1" t="str">
        <f t="shared" si="65"/>
        <v>2021</v>
      </c>
      <c r="H1033" s="1" t="str">
        <f t="shared" si="66"/>
        <v>Thursday</v>
      </c>
      <c r="I1033" s="1" t="str">
        <f t="shared" si="67"/>
        <v>17</v>
      </c>
      <c r="J1033" t="s">
        <v>35</v>
      </c>
      <c r="K1033" t="s">
        <v>56</v>
      </c>
      <c r="L1033" t="s">
        <v>57</v>
      </c>
      <c r="M1033" t="s">
        <v>20</v>
      </c>
      <c r="N1033">
        <v>35</v>
      </c>
      <c r="O1033">
        <v>25</v>
      </c>
      <c r="P1033">
        <v>8750</v>
      </c>
      <c r="Q1033">
        <v>3500</v>
      </c>
      <c r="R1033">
        <v>0.4</v>
      </c>
      <c r="S1033" t="s">
        <v>23</v>
      </c>
      <c r="T1033" t="str">
        <f>IF(Table1[[#This Row],[Units Sold]]&gt; 700,"High Units","low Units")</f>
        <v>low Units</v>
      </c>
      <c r="U1033">
        <f>SUM(Table1[[#This Row],[Operating Profit]])/SUM(Table1[Operating Profit])*100</f>
        <v>1.0537879821092815E-3</v>
      </c>
      <c r="V1033">
        <f>SUM(Table1[[#This Row],[Price per Unit]]*Table1[[#This Row],[Units Sold]])</f>
        <v>875</v>
      </c>
      <c r="W1033">
        <f>SUM(Table1[[#This Row],[Total Sales]]-Table1[[#This Row],[Operating Profit]])</f>
        <v>5250</v>
      </c>
      <c r="X1033">
        <f>SUM(Table1[[#This Row],[Total Sales]]-Table1[[#This Row],[Cost]])</f>
        <v>3500</v>
      </c>
      <c r="Y1033">
        <f>SUM(Table1[[#This Row],[profit/loss]])/SUM(Table1[profit/loss])</f>
        <v>1.0537879821092814E-5</v>
      </c>
    </row>
    <row r="1034" spans="1:25" x14ac:dyDescent="0.3">
      <c r="A1034" t="s">
        <v>13</v>
      </c>
      <c r="B1034" t="s">
        <v>23</v>
      </c>
      <c r="C1034">
        <v>1185732</v>
      </c>
      <c r="D1034" s="9">
        <v>44365</v>
      </c>
      <c r="E1034" s="8" t="str">
        <f>TEXT(Table1[[#This Row],[Invoice Date]],"dd-mm-yyyy")</f>
        <v>18-06-2021</v>
      </c>
      <c r="F1034" s="1" t="str">
        <f t="shared" si="64"/>
        <v>June</v>
      </c>
      <c r="G1034" s="1" t="str">
        <f t="shared" si="65"/>
        <v>2021</v>
      </c>
      <c r="H1034" s="1" t="str">
        <f t="shared" si="66"/>
        <v>Friday</v>
      </c>
      <c r="I1034" s="1" t="str">
        <f t="shared" si="67"/>
        <v>18</v>
      </c>
      <c r="J1034" t="s">
        <v>35</v>
      </c>
      <c r="K1034" t="s">
        <v>56</v>
      </c>
      <c r="L1034" t="s">
        <v>57</v>
      </c>
      <c r="M1034" t="s">
        <v>21</v>
      </c>
      <c r="N1034">
        <v>50</v>
      </c>
      <c r="O1034">
        <v>50</v>
      </c>
      <c r="P1034">
        <v>25000</v>
      </c>
      <c r="Q1034">
        <v>8750</v>
      </c>
      <c r="R1034">
        <v>0.35</v>
      </c>
      <c r="S1034" t="s">
        <v>23</v>
      </c>
      <c r="T1034" t="str">
        <f>IF(Table1[[#This Row],[Units Sold]]&gt; 700,"High Units","low Units")</f>
        <v>low Units</v>
      </c>
      <c r="U1034">
        <f>SUM(Table1[[#This Row],[Operating Profit]])/SUM(Table1[Operating Profit])*100</f>
        <v>2.6344699552732038E-3</v>
      </c>
      <c r="V1034">
        <f>SUM(Table1[[#This Row],[Price per Unit]]*Table1[[#This Row],[Units Sold]])</f>
        <v>2500</v>
      </c>
      <c r="W1034">
        <f>SUM(Table1[[#This Row],[Total Sales]]-Table1[[#This Row],[Operating Profit]])</f>
        <v>16250</v>
      </c>
      <c r="X1034">
        <f>SUM(Table1[[#This Row],[Total Sales]]-Table1[[#This Row],[Cost]])</f>
        <v>8750</v>
      </c>
      <c r="Y1034">
        <f>SUM(Table1[[#This Row],[profit/loss]])/SUM(Table1[profit/loss])</f>
        <v>2.6344699552732037E-5</v>
      </c>
    </row>
    <row r="1035" spans="1:25" x14ac:dyDescent="0.3">
      <c r="A1035" t="s">
        <v>13</v>
      </c>
      <c r="B1035" t="s">
        <v>23</v>
      </c>
      <c r="C1035">
        <v>1185732</v>
      </c>
      <c r="D1035" s="9">
        <v>44366</v>
      </c>
      <c r="E1035" s="8" t="str">
        <f>TEXT(Table1[[#This Row],[Invoice Date]],"dd-mm-yyyy")</f>
        <v>19-06-2021</v>
      </c>
      <c r="F1035" s="1" t="str">
        <f t="shared" si="64"/>
        <v>June</v>
      </c>
      <c r="G1035" s="1" t="str">
        <f t="shared" si="65"/>
        <v>2021</v>
      </c>
      <c r="H1035" s="1" t="str">
        <f t="shared" si="66"/>
        <v>Saturday</v>
      </c>
      <c r="I1035" s="1" t="str">
        <f t="shared" si="67"/>
        <v>19</v>
      </c>
      <c r="J1035" t="s">
        <v>35</v>
      </c>
      <c r="K1035" t="s">
        <v>56</v>
      </c>
      <c r="L1035" t="s">
        <v>57</v>
      </c>
      <c r="M1035" t="s">
        <v>22</v>
      </c>
      <c r="N1035">
        <v>55</v>
      </c>
      <c r="O1035">
        <v>150</v>
      </c>
      <c r="P1035">
        <v>82500</v>
      </c>
      <c r="Q1035">
        <v>41250</v>
      </c>
      <c r="R1035">
        <v>0.5</v>
      </c>
      <c r="S1035" t="s">
        <v>23</v>
      </c>
      <c r="T1035" t="str">
        <f>IF(Table1[[#This Row],[Units Sold]]&gt; 700,"High Units","low Units")</f>
        <v>low Units</v>
      </c>
      <c r="U1035">
        <f>SUM(Table1[[#This Row],[Operating Profit]])/SUM(Table1[Operating Profit])*100</f>
        <v>1.2419644074859387E-2</v>
      </c>
      <c r="V1035">
        <f>SUM(Table1[[#This Row],[Price per Unit]]*Table1[[#This Row],[Units Sold]])</f>
        <v>8250</v>
      </c>
      <c r="W1035">
        <f>SUM(Table1[[#This Row],[Total Sales]]-Table1[[#This Row],[Operating Profit]])</f>
        <v>41250</v>
      </c>
      <c r="X1035">
        <f>SUM(Table1[[#This Row],[Total Sales]]-Table1[[#This Row],[Cost]])</f>
        <v>41250</v>
      </c>
      <c r="Y1035">
        <f>SUM(Table1[[#This Row],[profit/loss]])/SUM(Table1[profit/loss])</f>
        <v>1.2419644074859387E-4</v>
      </c>
    </row>
    <row r="1036" spans="1:25" x14ac:dyDescent="0.3">
      <c r="A1036" t="s">
        <v>13</v>
      </c>
      <c r="B1036" t="s">
        <v>23</v>
      </c>
      <c r="C1036">
        <v>1185732</v>
      </c>
      <c r="D1036" s="9">
        <v>44367</v>
      </c>
      <c r="E1036" s="8" t="str">
        <f>TEXT(Table1[[#This Row],[Invoice Date]],"dd-mm-yyyy")</f>
        <v>20-06-2021</v>
      </c>
      <c r="F1036" s="1" t="str">
        <f t="shared" si="64"/>
        <v>June</v>
      </c>
      <c r="G1036" s="1" t="str">
        <f t="shared" si="65"/>
        <v>2021</v>
      </c>
      <c r="H1036" s="1" t="str">
        <f t="shared" si="66"/>
        <v>Sunday</v>
      </c>
      <c r="I1036" s="1" t="str">
        <f t="shared" si="67"/>
        <v>20</v>
      </c>
      <c r="J1036" t="s">
        <v>35</v>
      </c>
      <c r="K1036" t="s">
        <v>56</v>
      </c>
      <c r="L1036" t="s">
        <v>57</v>
      </c>
      <c r="M1036" t="s">
        <v>16</v>
      </c>
      <c r="N1036">
        <v>40</v>
      </c>
      <c r="O1036">
        <v>400</v>
      </c>
      <c r="P1036">
        <v>160000</v>
      </c>
      <c r="Q1036">
        <v>64000</v>
      </c>
      <c r="R1036">
        <v>0.4</v>
      </c>
      <c r="S1036" t="s">
        <v>23</v>
      </c>
      <c r="T1036" t="str">
        <f>IF(Table1[[#This Row],[Units Sold]]&gt; 700,"High Units","low Units")</f>
        <v>low Units</v>
      </c>
      <c r="U1036">
        <f>SUM(Table1[[#This Row],[Operating Profit]])/SUM(Table1[Operating Profit])*100</f>
        <v>1.9269265958569717E-2</v>
      </c>
      <c r="V1036">
        <f>SUM(Table1[[#This Row],[Price per Unit]]*Table1[[#This Row],[Units Sold]])</f>
        <v>16000</v>
      </c>
      <c r="W1036">
        <f>SUM(Table1[[#This Row],[Total Sales]]-Table1[[#This Row],[Operating Profit]])</f>
        <v>96000</v>
      </c>
      <c r="X1036">
        <f>SUM(Table1[[#This Row],[Total Sales]]-Table1[[#This Row],[Cost]])</f>
        <v>64000</v>
      </c>
      <c r="Y1036">
        <f>SUM(Table1[[#This Row],[profit/loss]])/SUM(Table1[profit/loss])</f>
        <v>1.9269265958569718E-4</v>
      </c>
    </row>
    <row r="1037" spans="1:25" x14ac:dyDescent="0.3">
      <c r="A1037" t="s">
        <v>13</v>
      </c>
      <c r="B1037" t="s">
        <v>23</v>
      </c>
      <c r="C1037">
        <v>1185732</v>
      </c>
      <c r="D1037" s="9">
        <v>44368</v>
      </c>
      <c r="E1037" s="8" t="str">
        <f>TEXT(Table1[[#This Row],[Invoice Date]],"dd-mm-yyyy")</f>
        <v>21-06-2021</v>
      </c>
      <c r="F1037" s="1" t="str">
        <f t="shared" si="64"/>
        <v>June</v>
      </c>
      <c r="G1037" s="1" t="str">
        <f t="shared" si="65"/>
        <v>2021</v>
      </c>
      <c r="H1037" s="1" t="str">
        <f t="shared" si="66"/>
        <v>Monday</v>
      </c>
      <c r="I1037" s="1" t="str">
        <f t="shared" si="67"/>
        <v>21</v>
      </c>
      <c r="J1037" t="s">
        <v>35</v>
      </c>
      <c r="K1037" t="s">
        <v>56</v>
      </c>
      <c r="L1037" t="s">
        <v>57</v>
      </c>
      <c r="M1037" t="s">
        <v>18</v>
      </c>
      <c r="N1037">
        <v>35</v>
      </c>
      <c r="O1037">
        <v>150</v>
      </c>
      <c r="P1037">
        <v>52500</v>
      </c>
      <c r="Q1037">
        <v>18375</v>
      </c>
      <c r="R1037">
        <v>0.35</v>
      </c>
      <c r="S1037" t="s">
        <v>23</v>
      </c>
      <c r="T1037" t="str">
        <f>IF(Table1[[#This Row],[Units Sold]]&gt; 700,"High Units","low Units")</f>
        <v>low Units</v>
      </c>
      <c r="U1037">
        <f>SUM(Table1[[#This Row],[Operating Profit]])/SUM(Table1[Operating Profit])*100</f>
        <v>5.5323869060737276E-3</v>
      </c>
      <c r="V1037">
        <f>SUM(Table1[[#This Row],[Price per Unit]]*Table1[[#This Row],[Units Sold]])</f>
        <v>5250</v>
      </c>
      <c r="W1037">
        <f>SUM(Table1[[#This Row],[Total Sales]]-Table1[[#This Row],[Operating Profit]])</f>
        <v>34125</v>
      </c>
      <c r="X1037">
        <f>SUM(Table1[[#This Row],[Total Sales]]-Table1[[#This Row],[Cost]])</f>
        <v>18375</v>
      </c>
      <c r="Y1037">
        <f>SUM(Table1[[#This Row],[profit/loss]])/SUM(Table1[profit/loss])</f>
        <v>5.5323869060737273E-5</v>
      </c>
    </row>
    <row r="1038" spans="1:25" x14ac:dyDescent="0.3">
      <c r="A1038" t="s">
        <v>13</v>
      </c>
      <c r="B1038" t="s">
        <v>23</v>
      </c>
      <c r="C1038">
        <v>1185732</v>
      </c>
      <c r="D1038" s="9">
        <v>44369</v>
      </c>
      <c r="E1038" s="8" t="str">
        <f>TEXT(Table1[[#This Row],[Invoice Date]],"dd-mm-yyyy")</f>
        <v>22-06-2021</v>
      </c>
      <c r="F1038" s="1" t="str">
        <f t="shared" si="64"/>
        <v>June</v>
      </c>
      <c r="G1038" s="1" t="str">
        <f t="shared" si="65"/>
        <v>2021</v>
      </c>
      <c r="H1038" s="1" t="str">
        <f t="shared" si="66"/>
        <v>Tuesday</v>
      </c>
      <c r="I1038" s="1" t="str">
        <f t="shared" si="67"/>
        <v>22</v>
      </c>
      <c r="J1038" t="s">
        <v>35</v>
      </c>
      <c r="K1038" t="s">
        <v>56</v>
      </c>
      <c r="L1038" t="s">
        <v>57</v>
      </c>
      <c r="M1038" t="s">
        <v>19</v>
      </c>
      <c r="N1038">
        <v>30</v>
      </c>
      <c r="O1038">
        <v>175</v>
      </c>
      <c r="P1038">
        <v>52500</v>
      </c>
      <c r="Q1038">
        <v>18375</v>
      </c>
      <c r="R1038">
        <v>0.35</v>
      </c>
      <c r="S1038" t="s">
        <v>23</v>
      </c>
      <c r="T1038" t="str">
        <f>IF(Table1[[#This Row],[Units Sold]]&gt; 700,"High Units","low Units")</f>
        <v>low Units</v>
      </c>
      <c r="U1038">
        <f>SUM(Table1[[#This Row],[Operating Profit]])/SUM(Table1[Operating Profit])*100</f>
        <v>5.5323869060737276E-3</v>
      </c>
      <c r="V1038">
        <f>SUM(Table1[[#This Row],[Price per Unit]]*Table1[[#This Row],[Units Sold]])</f>
        <v>5250</v>
      </c>
      <c r="W1038">
        <f>SUM(Table1[[#This Row],[Total Sales]]-Table1[[#This Row],[Operating Profit]])</f>
        <v>34125</v>
      </c>
      <c r="X1038">
        <f>SUM(Table1[[#This Row],[Total Sales]]-Table1[[#This Row],[Cost]])</f>
        <v>18375</v>
      </c>
      <c r="Y1038">
        <f>SUM(Table1[[#This Row],[profit/loss]])/SUM(Table1[profit/loss])</f>
        <v>5.5323869060737273E-5</v>
      </c>
    </row>
    <row r="1039" spans="1:25" x14ac:dyDescent="0.3">
      <c r="A1039" t="s">
        <v>13</v>
      </c>
      <c r="B1039" t="s">
        <v>23</v>
      </c>
      <c r="C1039">
        <v>1185732</v>
      </c>
      <c r="D1039" s="9">
        <v>44370</v>
      </c>
      <c r="E1039" s="8" t="str">
        <f>TEXT(Table1[[#This Row],[Invoice Date]],"dd-mm-yyyy")</f>
        <v>23-06-2021</v>
      </c>
      <c r="F1039" s="1" t="str">
        <f t="shared" si="64"/>
        <v>June</v>
      </c>
      <c r="G1039" s="1" t="str">
        <f t="shared" si="65"/>
        <v>2021</v>
      </c>
      <c r="H1039" s="1" t="str">
        <f t="shared" si="66"/>
        <v>Wednesday</v>
      </c>
      <c r="I1039" s="1" t="str">
        <f t="shared" si="67"/>
        <v>23</v>
      </c>
      <c r="J1039" t="s">
        <v>35</v>
      </c>
      <c r="K1039" t="s">
        <v>56</v>
      </c>
      <c r="L1039" t="s">
        <v>57</v>
      </c>
      <c r="M1039" t="s">
        <v>20</v>
      </c>
      <c r="N1039">
        <v>30</v>
      </c>
      <c r="O1039">
        <v>150</v>
      </c>
      <c r="P1039">
        <v>45000</v>
      </c>
      <c r="Q1039">
        <v>18000</v>
      </c>
      <c r="R1039">
        <v>0.4</v>
      </c>
      <c r="S1039" t="s">
        <v>23</v>
      </c>
      <c r="T1039" t="str">
        <f>IF(Table1[[#This Row],[Units Sold]]&gt; 700,"High Units","low Units")</f>
        <v>low Units</v>
      </c>
      <c r="U1039">
        <f>SUM(Table1[[#This Row],[Operating Profit]])/SUM(Table1[Operating Profit])*100</f>
        <v>5.4194810508477334E-3</v>
      </c>
      <c r="V1039">
        <f>SUM(Table1[[#This Row],[Price per Unit]]*Table1[[#This Row],[Units Sold]])</f>
        <v>4500</v>
      </c>
      <c r="W1039">
        <f>SUM(Table1[[#This Row],[Total Sales]]-Table1[[#This Row],[Operating Profit]])</f>
        <v>27000</v>
      </c>
      <c r="X1039">
        <f>SUM(Table1[[#This Row],[Total Sales]]-Table1[[#This Row],[Cost]])</f>
        <v>18000</v>
      </c>
      <c r="Y1039">
        <f>SUM(Table1[[#This Row],[profit/loss]])/SUM(Table1[profit/loss])</f>
        <v>5.4194810508477333E-5</v>
      </c>
    </row>
    <row r="1040" spans="1:25" x14ac:dyDescent="0.3">
      <c r="A1040" t="s">
        <v>13</v>
      </c>
      <c r="B1040" t="s">
        <v>23</v>
      </c>
      <c r="C1040">
        <v>1185732</v>
      </c>
      <c r="D1040" s="9">
        <v>44371</v>
      </c>
      <c r="E1040" s="8" t="str">
        <f>TEXT(Table1[[#This Row],[Invoice Date]],"dd-mm-yyyy")</f>
        <v>24-06-2021</v>
      </c>
      <c r="F1040" s="1" t="str">
        <f t="shared" si="64"/>
        <v>June</v>
      </c>
      <c r="G1040" s="1" t="str">
        <f t="shared" si="65"/>
        <v>2021</v>
      </c>
      <c r="H1040" s="1" t="str">
        <f t="shared" si="66"/>
        <v>Thursday</v>
      </c>
      <c r="I1040" s="1" t="str">
        <f t="shared" si="67"/>
        <v>24</v>
      </c>
      <c r="J1040" t="s">
        <v>35</v>
      </c>
      <c r="K1040" t="s">
        <v>56</v>
      </c>
      <c r="L1040" t="s">
        <v>57</v>
      </c>
      <c r="M1040" t="s">
        <v>21</v>
      </c>
      <c r="N1040">
        <v>45</v>
      </c>
      <c r="O1040">
        <v>150</v>
      </c>
      <c r="P1040">
        <v>67500</v>
      </c>
      <c r="Q1040">
        <v>23625</v>
      </c>
      <c r="R1040">
        <v>0.35</v>
      </c>
      <c r="S1040" t="s">
        <v>23</v>
      </c>
      <c r="T1040" t="str">
        <f>IF(Table1[[#This Row],[Units Sold]]&gt; 700,"High Units","low Units")</f>
        <v>low Units</v>
      </c>
      <c r="U1040">
        <f>SUM(Table1[[#This Row],[Operating Profit]])/SUM(Table1[Operating Profit])*100</f>
        <v>7.113068879237649E-3</v>
      </c>
      <c r="V1040">
        <f>SUM(Table1[[#This Row],[Price per Unit]]*Table1[[#This Row],[Units Sold]])</f>
        <v>6750</v>
      </c>
      <c r="W1040">
        <f>SUM(Table1[[#This Row],[Total Sales]]-Table1[[#This Row],[Operating Profit]])</f>
        <v>43875</v>
      </c>
      <c r="X1040">
        <f>SUM(Table1[[#This Row],[Total Sales]]-Table1[[#This Row],[Cost]])</f>
        <v>23625</v>
      </c>
      <c r="Y1040">
        <f>SUM(Table1[[#This Row],[profit/loss]])/SUM(Table1[profit/loss])</f>
        <v>7.1130688792376493E-5</v>
      </c>
    </row>
    <row r="1041" spans="1:25" x14ac:dyDescent="0.3">
      <c r="A1041" t="s">
        <v>13</v>
      </c>
      <c r="B1041" t="s">
        <v>23</v>
      </c>
      <c r="C1041">
        <v>1185732</v>
      </c>
      <c r="D1041" s="9">
        <v>44372</v>
      </c>
      <c r="E1041" s="8" t="str">
        <f>TEXT(Table1[[#This Row],[Invoice Date]],"dd-mm-yyyy")</f>
        <v>25-06-2021</v>
      </c>
      <c r="F1041" s="1" t="str">
        <f t="shared" si="64"/>
        <v>June</v>
      </c>
      <c r="G1041" s="1" t="str">
        <f t="shared" si="65"/>
        <v>2021</v>
      </c>
      <c r="H1041" s="1" t="str">
        <f t="shared" si="66"/>
        <v>Friday</v>
      </c>
      <c r="I1041" s="1" t="str">
        <f t="shared" si="67"/>
        <v>25</v>
      </c>
      <c r="J1041" t="s">
        <v>35</v>
      </c>
      <c r="K1041" t="s">
        <v>56</v>
      </c>
      <c r="L1041" t="s">
        <v>57</v>
      </c>
      <c r="M1041" t="s">
        <v>22</v>
      </c>
      <c r="N1041">
        <v>50</v>
      </c>
      <c r="O1041">
        <v>325</v>
      </c>
      <c r="P1041">
        <v>162500</v>
      </c>
      <c r="Q1041">
        <v>81250</v>
      </c>
      <c r="R1041">
        <v>0.5</v>
      </c>
      <c r="S1041" t="s">
        <v>23</v>
      </c>
      <c r="T1041" t="str">
        <f>IF(Table1[[#This Row],[Units Sold]]&gt; 700,"High Units","low Units")</f>
        <v>low Units</v>
      </c>
      <c r="U1041">
        <f>SUM(Table1[[#This Row],[Operating Profit]])/SUM(Table1[Operating Profit])*100</f>
        <v>2.4462935298965462E-2</v>
      </c>
      <c r="V1041">
        <f>SUM(Table1[[#This Row],[Price per Unit]]*Table1[[#This Row],[Units Sold]])</f>
        <v>16250</v>
      </c>
      <c r="W1041">
        <f>SUM(Table1[[#This Row],[Total Sales]]-Table1[[#This Row],[Operating Profit]])</f>
        <v>81250</v>
      </c>
      <c r="X1041">
        <f>SUM(Table1[[#This Row],[Total Sales]]-Table1[[#This Row],[Cost]])</f>
        <v>81250</v>
      </c>
      <c r="Y1041">
        <f>SUM(Table1[[#This Row],[profit/loss]])/SUM(Table1[profit/loss])</f>
        <v>2.446293529896546E-4</v>
      </c>
    </row>
    <row r="1042" spans="1:25" x14ac:dyDescent="0.3">
      <c r="A1042" t="s">
        <v>13</v>
      </c>
      <c r="B1042" t="s">
        <v>23</v>
      </c>
      <c r="C1042">
        <v>1185732</v>
      </c>
      <c r="D1042" s="9">
        <v>44373</v>
      </c>
      <c r="E1042" s="8" t="str">
        <f>TEXT(Table1[[#This Row],[Invoice Date]],"dd-mm-yyyy")</f>
        <v>26-06-2021</v>
      </c>
      <c r="F1042" s="1" t="str">
        <f t="shared" si="64"/>
        <v>June</v>
      </c>
      <c r="G1042" s="1" t="str">
        <f t="shared" si="65"/>
        <v>2021</v>
      </c>
      <c r="H1042" s="1" t="str">
        <f t="shared" si="66"/>
        <v>Saturday</v>
      </c>
      <c r="I1042" s="1" t="str">
        <f t="shared" si="67"/>
        <v>26</v>
      </c>
      <c r="J1042" t="s">
        <v>35</v>
      </c>
      <c r="K1042" t="s">
        <v>56</v>
      </c>
      <c r="L1042" t="s">
        <v>57</v>
      </c>
      <c r="M1042" t="s">
        <v>16</v>
      </c>
      <c r="N1042">
        <v>45</v>
      </c>
      <c r="O1042">
        <v>550</v>
      </c>
      <c r="P1042">
        <v>247500</v>
      </c>
      <c r="Q1042">
        <v>99000</v>
      </c>
      <c r="R1042">
        <v>0.4</v>
      </c>
      <c r="S1042" t="s">
        <v>23</v>
      </c>
      <c r="T1042" t="str">
        <f>IF(Table1[[#This Row],[Units Sold]]&gt; 700,"High Units","low Units")</f>
        <v>low Units</v>
      </c>
      <c r="U1042">
        <f>SUM(Table1[[#This Row],[Operating Profit]])/SUM(Table1[Operating Profit])*100</f>
        <v>2.9807145779662533E-2</v>
      </c>
      <c r="V1042">
        <f>SUM(Table1[[#This Row],[Price per Unit]]*Table1[[#This Row],[Units Sold]])</f>
        <v>24750</v>
      </c>
      <c r="W1042">
        <f>SUM(Table1[[#This Row],[Total Sales]]-Table1[[#This Row],[Operating Profit]])</f>
        <v>148500</v>
      </c>
      <c r="X1042">
        <f>SUM(Table1[[#This Row],[Total Sales]]-Table1[[#This Row],[Cost]])</f>
        <v>99000</v>
      </c>
      <c r="Y1042">
        <f>SUM(Table1[[#This Row],[profit/loss]])/SUM(Table1[profit/loss])</f>
        <v>2.9807145779662533E-4</v>
      </c>
    </row>
    <row r="1043" spans="1:25" x14ac:dyDescent="0.3">
      <c r="A1043" t="s">
        <v>13</v>
      </c>
      <c r="B1043" t="s">
        <v>23</v>
      </c>
      <c r="C1043">
        <v>1185732</v>
      </c>
      <c r="D1043" s="9">
        <v>44374</v>
      </c>
      <c r="E1043" s="8" t="str">
        <f>TEXT(Table1[[#This Row],[Invoice Date]],"dd-mm-yyyy")</f>
        <v>27-06-2021</v>
      </c>
      <c r="F1043" s="1" t="str">
        <f t="shared" si="64"/>
        <v>June</v>
      </c>
      <c r="G1043" s="1" t="str">
        <f t="shared" si="65"/>
        <v>2021</v>
      </c>
      <c r="H1043" s="1" t="str">
        <f t="shared" si="66"/>
        <v>Sunday</v>
      </c>
      <c r="I1043" s="1" t="str">
        <f t="shared" si="67"/>
        <v>27</v>
      </c>
      <c r="J1043" t="s">
        <v>35</v>
      </c>
      <c r="K1043" t="s">
        <v>56</v>
      </c>
      <c r="L1043" t="s">
        <v>57</v>
      </c>
      <c r="M1043" t="s">
        <v>18</v>
      </c>
      <c r="N1043">
        <v>40</v>
      </c>
      <c r="O1043">
        <v>300</v>
      </c>
      <c r="P1043">
        <v>120000</v>
      </c>
      <c r="Q1043">
        <v>42000</v>
      </c>
      <c r="R1043">
        <v>0.35</v>
      </c>
      <c r="S1043" t="s">
        <v>23</v>
      </c>
      <c r="T1043" t="str">
        <f>IF(Table1[[#This Row],[Units Sold]]&gt; 700,"High Units","low Units")</f>
        <v>low Units</v>
      </c>
      <c r="U1043">
        <f>SUM(Table1[[#This Row],[Operating Profit]])/SUM(Table1[Operating Profit])*100</f>
        <v>1.2645455785311377E-2</v>
      </c>
      <c r="V1043">
        <f>SUM(Table1[[#This Row],[Price per Unit]]*Table1[[#This Row],[Units Sold]])</f>
        <v>12000</v>
      </c>
      <c r="W1043">
        <f>SUM(Table1[[#This Row],[Total Sales]]-Table1[[#This Row],[Operating Profit]])</f>
        <v>78000</v>
      </c>
      <c r="X1043">
        <f>SUM(Table1[[#This Row],[Total Sales]]-Table1[[#This Row],[Cost]])</f>
        <v>42000</v>
      </c>
      <c r="Y1043">
        <f>SUM(Table1[[#This Row],[profit/loss]])/SUM(Table1[profit/loss])</f>
        <v>1.2645455785311377E-4</v>
      </c>
    </row>
    <row r="1044" spans="1:25" x14ac:dyDescent="0.3">
      <c r="A1044" t="s">
        <v>13</v>
      </c>
      <c r="B1044" t="s">
        <v>23</v>
      </c>
      <c r="C1044">
        <v>1185732</v>
      </c>
      <c r="D1044" s="9">
        <v>44375</v>
      </c>
      <c r="E1044" s="8" t="str">
        <f>TEXT(Table1[[#This Row],[Invoice Date]],"dd-mm-yyyy")</f>
        <v>28-06-2021</v>
      </c>
      <c r="F1044" s="1" t="str">
        <f t="shared" si="64"/>
        <v>June</v>
      </c>
      <c r="G1044" s="1" t="str">
        <f t="shared" si="65"/>
        <v>2021</v>
      </c>
      <c r="H1044" s="1" t="str">
        <f t="shared" si="66"/>
        <v>Monday</v>
      </c>
      <c r="I1044" s="1" t="str">
        <f t="shared" si="67"/>
        <v>28</v>
      </c>
      <c r="J1044" t="s">
        <v>35</v>
      </c>
      <c r="K1044" t="s">
        <v>56</v>
      </c>
      <c r="L1044" t="s">
        <v>57</v>
      </c>
      <c r="M1044" t="s">
        <v>19</v>
      </c>
      <c r="N1044">
        <v>35</v>
      </c>
      <c r="O1044">
        <v>225</v>
      </c>
      <c r="P1044">
        <v>78750</v>
      </c>
      <c r="Q1044">
        <v>27563</v>
      </c>
      <c r="R1044">
        <v>0.35</v>
      </c>
      <c r="S1044" t="s">
        <v>23</v>
      </c>
      <c r="T1044" t="str">
        <f>IF(Table1[[#This Row],[Units Sold]]&gt; 700,"High Units","low Units")</f>
        <v>low Units</v>
      </c>
      <c r="U1044">
        <f>SUM(Table1[[#This Row],[Operating Profit]])/SUM(Table1[Operating Profit])*100</f>
        <v>8.2987309002508919E-3</v>
      </c>
      <c r="V1044">
        <f>SUM(Table1[[#This Row],[Price per Unit]]*Table1[[#This Row],[Units Sold]])</f>
        <v>7875</v>
      </c>
      <c r="W1044">
        <f>SUM(Table1[[#This Row],[Total Sales]]-Table1[[#This Row],[Operating Profit]])</f>
        <v>51187</v>
      </c>
      <c r="X1044">
        <f>SUM(Table1[[#This Row],[Total Sales]]-Table1[[#This Row],[Cost]])</f>
        <v>27563</v>
      </c>
      <c r="Y1044">
        <f>SUM(Table1[[#This Row],[profit/loss]])/SUM(Table1[profit/loss])</f>
        <v>8.298730900250892E-5</v>
      </c>
    </row>
    <row r="1045" spans="1:25" x14ac:dyDescent="0.3">
      <c r="A1045" t="s">
        <v>13</v>
      </c>
      <c r="B1045" t="s">
        <v>23</v>
      </c>
      <c r="C1045">
        <v>1185732</v>
      </c>
      <c r="D1045" s="9">
        <v>44376</v>
      </c>
      <c r="E1045" s="8" t="str">
        <f>TEXT(Table1[[#This Row],[Invoice Date]],"dd-mm-yyyy")</f>
        <v>29-06-2021</v>
      </c>
      <c r="F1045" s="1" t="str">
        <f t="shared" si="64"/>
        <v>June</v>
      </c>
      <c r="G1045" s="1" t="str">
        <f t="shared" si="65"/>
        <v>2021</v>
      </c>
      <c r="H1045" s="1" t="str">
        <f t="shared" si="66"/>
        <v>Tuesday</v>
      </c>
      <c r="I1045" s="1" t="str">
        <f t="shared" si="67"/>
        <v>29</v>
      </c>
      <c r="J1045" t="s">
        <v>35</v>
      </c>
      <c r="K1045" t="s">
        <v>56</v>
      </c>
      <c r="L1045" t="s">
        <v>57</v>
      </c>
      <c r="M1045" t="s">
        <v>20</v>
      </c>
      <c r="N1045">
        <v>35</v>
      </c>
      <c r="O1045">
        <v>175</v>
      </c>
      <c r="P1045">
        <v>61250</v>
      </c>
      <c r="Q1045">
        <v>24500</v>
      </c>
      <c r="R1045">
        <v>0.4</v>
      </c>
      <c r="S1045" t="s">
        <v>23</v>
      </c>
      <c r="T1045" t="str">
        <f>IF(Table1[[#This Row],[Units Sold]]&gt; 700,"High Units","low Units")</f>
        <v>low Units</v>
      </c>
      <c r="U1045">
        <f>SUM(Table1[[#This Row],[Operating Profit]])/SUM(Table1[Operating Profit])*100</f>
        <v>7.3765158747649707E-3</v>
      </c>
      <c r="V1045">
        <f>SUM(Table1[[#This Row],[Price per Unit]]*Table1[[#This Row],[Units Sold]])</f>
        <v>6125</v>
      </c>
      <c r="W1045">
        <f>SUM(Table1[[#This Row],[Total Sales]]-Table1[[#This Row],[Operating Profit]])</f>
        <v>36750</v>
      </c>
      <c r="X1045">
        <f>SUM(Table1[[#This Row],[Total Sales]]-Table1[[#This Row],[Cost]])</f>
        <v>24500</v>
      </c>
      <c r="Y1045">
        <f>SUM(Table1[[#This Row],[profit/loss]])/SUM(Table1[profit/loss])</f>
        <v>7.3765158747649706E-5</v>
      </c>
    </row>
    <row r="1046" spans="1:25" x14ac:dyDescent="0.3">
      <c r="A1046" t="s">
        <v>13</v>
      </c>
      <c r="B1046" t="s">
        <v>23</v>
      </c>
      <c r="C1046">
        <v>1185732</v>
      </c>
      <c r="D1046" s="9">
        <v>44377</v>
      </c>
      <c r="E1046" s="8" t="str">
        <f>TEXT(Table1[[#This Row],[Invoice Date]],"dd-mm-yyyy")</f>
        <v>30-06-2021</v>
      </c>
      <c r="F1046" s="1" t="str">
        <f t="shared" si="64"/>
        <v>June</v>
      </c>
      <c r="G1046" s="1" t="str">
        <f t="shared" si="65"/>
        <v>2021</v>
      </c>
      <c r="H1046" s="1" t="str">
        <f t="shared" si="66"/>
        <v>Wednesday</v>
      </c>
      <c r="I1046" s="1" t="str">
        <f t="shared" si="67"/>
        <v>30</v>
      </c>
      <c r="J1046" t="s">
        <v>35</v>
      </c>
      <c r="K1046" t="s">
        <v>56</v>
      </c>
      <c r="L1046" t="s">
        <v>57</v>
      </c>
      <c r="M1046" t="s">
        <v>21</v>
      </c>
      <c r="N1046">
        <v>45</v>
      </c>
      <c r="O1046">
        <v>175</v>
      </c>
      <c r="P1046">
        <v>78750</v>
      </c>
      <c r="Q1046">
        <v>27563</v>
      </c>
      <c r="R1046">
        <v>0.35</v>
      </c>
      <c r="S1046" t="s">
        <v>23</v>
      </c>
      <c r="T1046" t="str">
        <f>IF(Table1[[#This Row],[Units Sold]]&gt; 700,"High Units","low Units")</f>
        <v>low Units</v>
      </c>
      <c r="U1046">
        <f>SUM(Table1[[#This Row],[Operating Profit]])/SUM(Table1[Operating Profit])*100</f>
        <v>8.2987309002508919E-3</v>
      </c>
      <c r="V1046">
        <f>SUM(Table1[[#This Row],[Price per Unit]]*Table1[[#This Row],[Units Sold]])</f>
        <v>7875</v>
      </c>
      <c r="W1046">
        <f>SUM(Table1[[#This Row],[Total Sales]]-Table1[[#This Row],[Operating Profit]])</f>
        <v>51187</v>
      </c>
      <c r="X1046">
        <f>SUM(Table1[[#This Row],[Total Sales]]-Table1[[#This Row],[Cost]])</f>
        <v>27563</v>
      </c>
      <c r="Y1046">
        <f>SUM(Table1[[#This Row],[profit/loss]])/SUM(Table1[profit/loss])</f>
        <v>8.298730900250892E-5</v>
      </c>
    </row>
    <row r="1047" spans="1:25" x14ac:dyDescent="0.3">
      <c r="A1047" t="s">
        <v>13</v>
      </c>
      <c r="B1047" t="s">
        <v>23</v>
      </c>
      <c r="C1047">
        <v>1185732</v>
      </c>
      <c r="D1047" s="9">
        <v>44378</v>
      </c>
      <c r="E1047" s="8" t="str">
        <f>TEXT(Table1[[#This Row],[Invoice Date]],"dd-mm-yyyy")</f>
        <v>01-07-2021</v>
      </c>
      <c r="F1047" s="1" t="str">
        <f t="shared" si="64"/>
        <v>July</v>
      </c>
      <c r="G1047" s="1" t="str">
        <f t="shared" si="65"/>
        <v>2021</v>
      </c>
      <c r="H1047" s="1" t="str">
        <f t="shared" si="66"/>
        <v>Thursday</v>
      </c>
      <c r="I1047" s="1" t="str">
        <f t="shared" si="67"/>
        <v>01</v>
      </c>
      <c r="J1047" t="s">
        <v>35</v>
      </c>
      <c r="K1047" t="s">
        <v>56</v>
      </c>
      <c r="L1047" t="s">
        <v>57</v>
      </c>
      <c r="M1047" t="s">
        <v>22</v>
      </c>
      <c r="N1047">
        <v>50</v>
      </c>
      <c r="O1047">
        <v>350</v>
      </c>
      <c r="P1047">
        <v>175000</v>
      </c>
      <c r="Q1047">
        <v>87500</v>
      </c>
      <c r="R1047">
        <v>0.5</v>
      </c>
      <c r="S1047" t="s">
        <v>23</v>
      </c>
      <c r="T1047" t="str">
        <f>IF(Table1[[#This Row],[Units Sold]]&gt; 700,"High Units","low Units")</f>
        <v>low Units</v>
      </c>
      <c r="U1047">
        <f>SUM(Table1[[#This Row],[Operating Profit]])/SUM(Table1[Operating Profit])*100</f>
        <v>2.6344699552732033E-2</v>
      </c>
      <c r="V1047">
        <f>SUM(Table1[[#This Row],[Price per Unit]]*Table1[[#This Row],[Units Sold]])</f>
        <v>17500</v>
      </c>
      <c r="W1047">
        <f>SUM(Table1[[#This Row],[Total Sales]]-Table1[[#This Row],[Operating Profit]])</f>
        <v>87500</v>
      </c>
      <c r="X1047">
        <f>SUM(Table1[[#This Row],[Total Sales]]-Table1[[#This Row],[Cost]])</f>
        <v>87500</v>
      </c>
      <c r="Y1047">
        <f>SUM(Table1[[#This Row],[profit/loss]])/SUM(Table1[profit/loss])</f>
        <v>2.6344699552732033E-4</v>
      </c>
    </row>
    <row r="1048" spans="1:25" x14ac:dyDescent="0.3">
      <c r="A1048" t="s">
        <v>13</v>
      </c>
      <c r="B1048" t="s">
        <v>23</v>
      </c>
      <c r="C1048">
        <v>1185732</v>
      </c>
      <c r="D1048" s="9">
        <v>44379</v>
      </c>
      <c r="E1048" s="8" t="str">
        <f>TEXT(Table1[[#This Row],[Invoice Date]],"dd-mm-yyyy")</f>
        <v>02-07-2021</v>
      </c>
      <c r="F1048" s="1" t="str">
        <f t="shared" si="64"/>
        <v>July</v>
      </c>
      <c r="G1048" s="1" t="str">
        <f t="shared" si="65"/>
        <v>2021</v>
      </c>
      <c r="H1048" s="1" t="str">
        <f t="shared" si="66"/>
        <v>Friday</v>
      </c>
      <c r="I1048" s="1" t="str">
        <f t="shared" si="67"/>
        <v>02</v>
      </c>
      <c r="J1048" t="s">
        <v>35</v>
      </c>
      <c r="K1048" t="s">
        <v>56</v>
      </c>
      <c r="L1048" t="s">
        <v>57</v>
      </c>
      <c r="M1048" t="s">
        <v>16</v>
      </c>
      <c r="N1048">
        <v>45</v>
      </c>
      <c r="O1048">
        <v>500</v>
      </c>
      <c r="P1048">
        <v>225000</v>
      </c>
      <c r="Q1048">
        <v>90000</v>
      </c>
      <c r="R1048">
        <v>0.4</v>
      </c>
      <c r="S1048" t="s">
        <v>23</v>
      </c>
      <c r="T1048" t="str">
        <f>IF(Table1[[#This Row],[Units Sold]]&gt; 700,"High Units","low Units")</f>
        <v>low Units</v>
      </c>
      <c r="U1048">
        <f>SUM(Table1[[#This Row],[Operating Profit]])/SUM(Table1[Operating Profit])*100</f>
        <v>2.7097405254238666E-2</v>
      </c>
      <c r="V1048">
        <f>SUM(Table1[[#This Row],[Price per Unit]]*Table1[[#This Row],[Units Sold]])</f>
        <v>22500</v>
      </c>
      <c r="W1048">
        <f>SUM(Table1[[#This Row],[Total Sales]]-Table1[[#This Row],[Operating Profit]])</f>
        <v>135000</v>
      </c>
      <c r="X1048">
        <f>SUM(Table1[[#This Row],[Total Sales]]-Table1[[#This Row],[Cost]])</f>
        <v>90000</v>
      </c>
      <c r="Y1048">
        <f>SUM(Table1[[#This Row],[profit/loss]])/SUM(Table1[profit/loss])</f>
        <v>2.7097405254238667E-4</v>
      </c>
    </row>
    <row r="1049" spans="1:25" x14ac:dyDescent="0.3">
      <c r="A1049" t="s">
        <v>13</v>
      </c>
      <c r="B1049" t="s">
        <v>23</v>
      </c>
      <c r="C1049">
        <v>1185732</v>
      </c>
      <c r="D1049" s="9">
        <v>44380</v>
      </c>
      <c r="E1049" s="8" t="str">
        <f>TEXT(Table1[[#This Row],[Invoice Date]],"dd-mm-yyyy")</f>
        <v>03-07-2021</v>
      </c>
      <c r="F1049" s="1" t="str">
        <f t="shared" si="64"/>
        <v>July</v>
      </c>
      <c r="G1049" s="1" t="str">
        <f t="shared" si="65"/>
        <v>2021</v>
      </c>
      <c r="H1049" s="1" t="str">
        <f t="shared" si="66"/>
        <v>Saturday</v>
      </c>
      <c r="I1049" s="1" t="str">
        <f t="shared" si="67"/>
        <v>03</v>
      </c>
      <c r="J1049" t="s">
        <v>35</v>
      </c>
      <c r="K1049" t="s">
        <v>56</v>
      </c>
      <c r="L1049" t="s">
        <v>57</v>
      </c>
      <c r="M1049" t="s">
        <v>18</v>
      </c>
      <c r="N1049">
        <v>45</v>
      </c>
      <c r="O1049">
        <v>275</v>
      </c>
      <c r="P1049">
        <v>123750</v>
      </c>
      <c r="Q1049">
        <v>43313</v>
      </c>
      <c r="R1049">
        <v>0.35</v>
      </c>
      <c r="S1049" t="s">
        <v>23</v>
      </c>
      <c r="T1049" t="str">
        <f>IF(Table1[[#This Row],[Units Sold]]&gt; 700,"High Units","low Units")</f>
        <v>low Units</v>
      </c>
      <c r="U1049">
        <f>SUM(Table1[[#This Row],[Operating Profit]])/SUM(Table1[Operating Profit])*100</f>
        <v>1.304077681974266E-2</v>
      </c>
      <c r="V1049">
        <f>SUM(Table1[[#This Row],[Price per Unit]]*Table1[[#This Row],[Units Sold]])</f>
        <v>12375</v>
      </c>
      <c r="W1049">
        <f>SUM(Table1[[#This Row],[Total Sales]]-Table1[[#This Row],[Operating Profit]])</f>
        <v>80437</v>
      </c>
      <c r="X1049">
        <f>SUM(Table1[[#This Row],[Total Sales]]-Table1[[#This Row],[Cost]])</f>
        <v>43313</v>
      </c>
      <c r="Y1049">
        <f>SUM(Table1[[#This Row],[profit/loss]])/SUM(Table1[profit/loss])</f>
        <v>1.304077681974266E-4</v>
      </c>
    </row>
    <row r="1050" spans="1:25" x14ac:dyDescent="0.3">
      <c r="A1050" t="s">
        <v>13</v>
      </c>
      <c r="B1050" t="s">
        <v>23</v>
      </c>
      <c r="C1050">
        <v>1185732</v>
      </c>
      <c r="D1050" s="9">
        <v>44381</v>
      </c>
      <c r="E1050" s="8" t="str">
        <f>TEXT(Table1[[#This Row],[Invoice Date]],"dd-mm-yyyy")</f>
        <v>04-07-2021</v>
      </c>
      <c r="F1050" s="1" t="str">
        <f t="shared" si="64"/>
        <v>July</v>
      </c>
      <c r="G1050" s="1" t="str">
        <f t="shared" si="65"/>
        <v>2021</v>
      </c>
      <c r="H1050" s="1" t="str">
        <f t="shared" si="66"/>
        <v>Sunday</v>
      </c>
      <c r="I1050" s="1" t="str">
        <f t="shared" si="67"/>
        <v>04</v>
      </c>
      <c r="J1050" t="s">
        <v>35</v>
      </c>
      <c r="K1050" t="s">
        <v>56</v>
      </c>
      <c r="L1050" t="s">
        <v>57</v>
      </c>
      <c r="M1050" t="s">
        <v>19</v>
      </c>
      <c r="N1050">
        <v>40</v>
      </c>
      <c r="O1050">
        <v>200</v>
      </c>
      <c r="P1050">
        <v>80000</v>
      </c>
      <c r="Q1050">
        <v>28000</v>
      </c>
      <c r="R1050">
        <v>0.35</v>
      </c>
      <c r="S1050" t="s">
        <v>23</v>
      </c>
      <c r="T1050" t="str">
        <f>IF(Table1[[#This Row],[Units Sold]]&gt; 700,"High Units","low Units")</f>
        <v>low Units</v>
      </c>
      <c r="U1050">
        <f>SUM(Table1[[#This Row],[Operating Profit]])/SUM(Table1[Operating Profit])*100</f>
        <v>8.4303038568742522E-3</v>
      </c>
      <c r="V1050">
        <f>SUM(Table1[[#This Row],[Price per Unit]]*Table1[[#This Row],[Units Sold]])</f>
        <v>8000</v>
      </c>
      <c r="W1050">
        <f>SUM(Table1[[#This Row],[Total Sales]]-Table1[[#This Row],[Operating Profit]])</f>
        <v>52000</v>
      </c>
      <c r="X1050">
        <f>SUM(Table1[[#This Row],[Total Sales]]-Table1[[#This Row],[Cost]])</f>
        <v>28000</v>
      </c>
      <c r="Y1050">
        <f>SUM(Table1[[#This Row],[profit/loss]])/SUM(Table1[profit/loss])</f>
        <v>8.4303038568742515E-5</v>
      </c>
    </row>
    <row r="1051" spans="1:25" x14ac:dyDescent="0.3">
      <c r="A1051" t="s">
        <v>13</v>
      </c>
      <c r="B1051" t="s">
        <v>23</v>
      </c>
      <c r="C1051">
        <v>1185732</v>
      </c>
      <c r="D1051" s="9">
        <v>44382</v>
      </c>
      <c r="E1051" s="8" t="str">
        <f>TEXT(Table1[[#This Row],[Invoice Date]],"dd-mm-yyyy")</f>
        <v>05-07-2021</v>
      </c>
      <c r="F1051" s="1" t="str">
        <f t="shared" si="64"/>
        <v>July</v>
      </c>
      <c r="G1051" s="1" t="str">
        <f t="shared" si="65"/>
        <v>2021</v>
      </c>
      <c r="H1051" s="1" t="str">
        <f t="shared" si="66"/>
        <v>Monday</v>
      </c>
      <c r="I1051" s="1" t="str">
        <f t="shared" si="67"/>
        <v>05</v>
      </c>
      <c r="J1051" t="s">
        <v>35</v>
      </c>
      <c r="K1051" t="s">
        <v>56</v>
      </c>
      <c r="L1051" t="s">
        <v>57</v>
      </c>
      <c r="M1051" t="s">
        <v>20</v>
      </c>
      <c r="N1051">
        <v>30</v>
      </c>
      <c r="O1051">
        <v>125</v>
      </c>
      <c r="P1051">
        <v>37500</v>
      </c>
      <c r="Q1051">
        <v>15000</v>
      </c>
      <c r="R1051">
        <v>0.4</v>
      </c>
      <c r="S1051" t="s">
        <v>23</v>
      </c>
      <c r="T1051" t="str">
        <f>IF(Table1[[#This Row],[Units Sold]]&gt; 700,"High Units","low Units")</f>
        <v>low Units</v>
      </c>
      <c r="U1051">
        <f>SUM(Table1[[#This Row],[Operating Profit]])/SUM(Table1[Operating Profit])*100</f>
        <v>4.5162342090397777E-3</v>
      </c>
      <c r="V1051">
        <f>SUM(Table1[[#This Row],[Price per Unit]]*Table1[[#This Row],[Units Sold]])</f>
        <v>3750</v>
      </c>
      <c r="W1051">
        <f>SUM(Table1[[#This Row],[Total Sales]]-Table1[[#This Row],[Operating Profit]])</f>
        <v>22500</v>
      </c>
      <c r="X1051">
        <f>SUM(Table1[[#This Row],[Total Sales]]-Table1[[#This Row],[Cost]])</f>
        <v>15000</v>
      </c>
      <c r="Y1051">
        <f>SUM(Table1[[#This Row],[profit/loss]])/SUM(Table1[profit/loss])</f>
        <v>4.5162342090397776E-5</v>
      </c>
    </row>
    <row r="1052" spans="1:25" x14ac:dyDescent="0.3">
      <c r="A1052" t="s">
        <v>13</v>
      </c>
      <c r="B1052" t="s">
        <v>23</v>
      </c>
      <c r="C1052">
        <v>1185732</v>
      </c>
      <c r="D1052" s="9">
        <v>44383</v>
      </c>
      <c r="E1052" s="8" t="str">
        <f>TEXT(Table1[[#This Row],[Invoice Date]],"dd-mm-yyyy")</f>
        <v>06-07-2021</v>
      </c>
      <c r="F1052" s="1" t="str">
        <f t="shared" si="64"/>
        <v>July</v>
      </c>
      <c r="G1052" s="1" t="str">
        <f t="shared" si="65"/>
        <v>2021</v>
      </c>
      <c r="H1052" s="1" t="str">
        <f t="shared" si="66"/>
        <v>Tuesday</v>
      </c>
      <c r="I1052" s="1" t="str">
        <f t="shared" si="67"/>
        <v>06</v>
      </c>
      <c r="J1052" t="s">
        <v>35</v>
      </c>
      <c r="K1052" t="s">
        <v>56</v>
      </c>
      <c r="L1052" t="s">
        <v>57</v>
      </c>
      <c r="M1052" t="s">
        <v>21</v>
      </c>
      <c r="N1052">
        <v>40</v>
      </c>
      <c r="O1052">
        <v>100</v>
      </c>
      <c r="P1052">
        <v>40000</v>
      </c>
      <c r="Q1052">
        <v>14000</v>
      </c>
      <c r="R1052">
        <v>0.35</v>
      </c>
      <c r="S1052" t="s">
        <v>23</v>
      </c>
      <c r="T1052" t="str">
        <f>IF(Table1[[#This Row],[Units Sold]]&gt; 700,"High Units","low Units")</f>
        <v>low Units</v>
      </c>
      <c r="U1052">
        <f>SUM(Table1[[#This Row],[Operating Profit]])/SUM(Table1[Operating Profit])*100</f>
        <v>4.2151519284371261E-3</v>
      </c>
      <c r="V1052">
        <f>SUM(Table1[[#This Row],[Price per Unit]]*Table1[[#This Row],[Units Sold]])</f>
        <v>4000</v>
      </c>
      <c r="W1052">
        <f>SUM(Table1[[#This Row],[Total Sales]]-Table1[[#This Row],[Operating Profit]])</f>
        <v>26000</v>
      </c>
      <c r="X1052">
        <f>SUM(Table1[[#This Row],[Total Sales]]-Table1[[#This Row],[Cost]])</f>
        <v>14000</v>
      </c>
      <c r="Y1052">
        <f>SUM(Table1[[#This Row],[profit/loss]])/SUM(Table1[profit/loss])</f>
        <v>4.2151519284371258E-5</v>
      </c>
    </row>
    <row r="1053" spans="1:25" x14ac:dyDescent="0.3">
      <c r="A1053" t="s">
        <v>13</v>
      </c>
      <c r="B1053" t="s">
        <v>23</v>
      </c>
      <c r="C1053">
        <v>1185732</v>
      </c>
      <c r="D1053" s="9">
        <v>44384</v>
      </c>
      <c r="E1053" s="8" t="str">
        <f>TEXT(Table1[[#This Row],[Invoice Date]],"dd-mm-yyyy")</f>
        <v>07-07-2021</v>
      </c>
      <c r="F1053" s="1" t="str">
        <f t="shared" si="64"/>
        <v>July</v>
      </c>
      <c r="G1053" s="1" t="str">
        <f t="shared" si="65"/>
        <v>2021</v>
      </c>
      <c r="H1053" s="1" t="str">
        <f t="shared" si="66"/>
        <v>Wednesday</v>
      </c>
      <c r="I1053" s="1" t="str">
        <f t="shared" si="67"/>
        <v>07</v>
      </c>
      <c r="J1053" t="s">
        <v>35</v>
      </c>
      <c r="K1053" t="s">
        <v>56</v>
      </c>
      <c r="L1053" t="s">
        <v>57</v>
      </c>
      <c r="M1053" t="s">
        <v>22</v>
      </c>
      <c r="N1053">
        <v>45</v>
      </c>
      <c r="O1053">
        <v>275</v>
      </c>
      <c r="P1053">
        <v>123750</v>
      </c>
      <c r="Q1053">
        <v>61875</v>
      </c>
      <c r="R1053">
        <v>0.5</v>
      </c>
      <c r="S1053" t="s">
        <v>23</v>
      </c>
      <c r="T1053" t="str">
        <f>IF(Table1[[#This Row],[Units Sold]]&gt; 700,"High Units","low Units")</f>
        <v>low Units</v>
      </c>
      <c r="U1053">
        <f>SUM(Table1[[#This Row],[Operating Profit]])/SUM(Table1[Operating Profit])*100</f>
        <v>1.8629466112289082E-2</v>
      </c>
      <c r="V1053">
        <f>SUM(Table1[[#This Row],[Price per Unit]]*Table1[[#This Row],[Units Sold]])</f>
        <v>12375</v>
      </c>
      <c r="W1053">
        <f>SUM(Table1[[#This Row],[Total Sales]]-Table1[[#This Row],[Operating Profit]])</f>
        <v>61875</v>
      </c>
      <c r="X1053">
        <f>SUM(Table1[[#This Row],[Total Sales]]-Table1[[#This Row],[Cost]])</f>
        <v>61875</v>
      </c>
      <c r="Y1053">
        <f>SUM(Table1[[#This Row],[profit/loss]])/SUM(Table1[profit/loss])</f>
        <v>1.8629466112289082E-4</v>
      </c>
    </row>
    <row r="1054" spans="1:25" x14ac:dyDescent="0.3">
      <c r="A1054" t="s">
        <v>13</v>
      </c>
      <c r="B1054" t="s">
        <v>23</v>
      </c>
      <c r="C1054">
        <v>1185732</v>
      </c>
      <c r="D1054" s="9">
        <v>44385</v>
      </c>
      <c r="E1054" s="8" t="str">
        <f>TEXT(Table1[[#This Row],[Invoice Date]],"dd-mm-yyyy")</f>
        <v>08-07-2021</v>
      </c>
      <c r="F1054" s="1" t="str">
        <f t="shared" si="64"/>
        <v>July</v>
      </c>
      <c r="G1054" s="1" t="str">
        <f t="shared" si="65"/>
        <v>2021</v>
      </c>
      <c r="H1054" s="1" t="str">
        <f t="shared" si="66"/>
        <v>Thursday</v>
      </c>
      <c r="I1054" s="1" t="str">
        <f t="shared" si="67"/>
        <v>08</v>
      </c>
      <c r="J1054" t="s">
        <v>35</v>
      </c>
      <c r="K1054" t="s">
        <v>56</v>
      </c>
      <c r="L1054" t="s">
        <v>57</v>
      </c>
      <c r="M1054" t="s">
        <v>16</v>
      </c>
      <c r="N1054">
        <v>40</v>
      </c>
      <c r="O1054">
        <v>400</v>
      </c>
      <c r="P1054">
        <v>160000</v>
      </c>
      <c r="Q1054">
        <v>64000</v>
      </c>
      <c r="R1054">
        <v>0.4</v>
      </c>
      <c r="S1054" t="s">
        <v>23</v>
      </c>
      <c r="T1054" t="str">
        <f>IF(Table1[[#This Row],[Units Sold]]&gt; 700,"High Units","low Units")</f>
        <v>low Units</v>
      </c>
      <c r="U1054">
        <f>SUM(Table1[[#This Row],[Operating Profit]])/SUM(Table1[Operating Profit])*100</f>
        <v>1.9269265958569717E-2</v>
      </c>
      <c r="V1054">
        <f>SUM(Table1[[#This Row],[Price per Unit]]*Table1[[#This Row],[Units Sold]])</f>
        <v>16000</v>
      </c>
      <c r="W1054">
        <f>SUM(Table1[[#This Row],[Total Sales]]-Table1[[#This Row],[Operating Profit]])</f>
        <v>96000</v>
      </c>
      <c r="X1054">
        <f>SUM(Table1[[#This Row],[Total Sales]]-Table1[[#This Row],[Cost]])</f>
        <v>64000</v>
      </c>
      <c r="Y1054">
        <f>SUM(Table1[[#This Row],[profit/loss]])/SUM(Table1[profit/loss])</f>
        <v>1.9269265958569718E-4</v>
      </c>
    </row>
    <row r="1055" spans="1:25" x14ac:dyDescent="0.3">
      <c r="A1055" t="s">
        <v>13</v>
      </c>
      <c r="B1055" t="s">
        <v>23</v>
      </c>
      <c r="C1055">
        <v>1185732</v>
      </c>
      <c r="D1055" s="9">
        <v>44386</v>
      </c>
      <c r="E1055" s="8" t="str">
        <f>TEXT(Table1[[#This Row],[Invoice Date]],"dd-mm-yyyy")</f>
        <v>09-07-2021</v>
      </c>
      <c r="F1055" s="1" t="str">
        <f t="shared" si="64"/>
        <v>July</v>
      </c>
      <c r="G1055" s="1" t="str">
        <f t="shared" si="65"/>
        <v>2021</v>
      </c>
      <c r="H1055" s="1" t="str">
        <f t="shared" si="66"/>
        <v>Friday</v>
      </c>
      <c r="I1055" s="1" t="str">
        <f t="shared" si="67"/>
        <v>09</v>
      </c>
      <c r="J1055" t="s">
        <v>35</v>
      </c>
      <c r="K1055" t="s">
        <v>56</v>
      </c>
      <c r="L1055" t="s">
        <v>57</v>
      </c>
      <c r="M1055" t="s">
        <v>18</v>
      </c>
      <c r="N1055">
        <v>35</v>
      </c>
      <c r="O1055">
        <v>200</v>
      </c>
      <c r="P1055">
        <v>70000</v>
      </c>
      <c r="Q1055">
        <v>24500</v>
      </c>
      <c r="R1055">
        <v>0.35</v>
      </c>
      <c r="S1055" t="s">
        <v>23</v>
      </c>
      <c r="T1055" t="str">
        <f>IF(Table1[[#This Row],[Units Sold]]&gt; 700,"High Units","low Units")</f>
        <v>low Units</v>
      </c>
      <c r="U1055">
        <f>SUM(Table1[[#This Row],[Operating Profit]])/SUM(Table1[Operating Profit])*100</f>
        <v>7.3765158747649707E-3</v>
      </c>
      <c r="V1055">
        <f>SUM(Table1[[#This Row],[Price per Unit]]*Table1[[#This Row],[Units Sold]])</f>
        <v>7000</v>
      </c>
      <c r="W1055">
        <f>SUM(Table1[[#This Row],[Total Sales]]-Table1[[#This Row],[Operating Profit]])</f>
        <v>45500</v>
      </c>
      <c r="X1055">
        <f>SUM(Table1[[#This Row],[Total Sales]]-Table1[[#This Row],[Cost]])</f>
        <v>24500</v>
      </c>
      <c r="Y1055">
        <f>SUM(Table1[[#This Row],[profit/loss]])/SUM(Table1[profit/loss])</f>
        <v>7.3765158747649706E-5</v>
      </c>
    </row>
    <row r="1056" spans="1:25" x14ac:dyDescent="0.3">
      <c r="A1056" t="s">
        <v>13</v>
      </c>
      <c r="B1056" t="s">
        <v>23</v>
      </c>
      <c r="C1056">
        <v>1185732</v>
      </c>
      <c r="D1056" s="9">
        <v>44387</v>
      </c>
      <c r="E1056" s="8" t="str">
        <f>TEXT(Table1[[#This Row],[Invoice Date]],"dd-mm-yyyy")</f>
        <v>10-07-2021</v>
      </c>
      <c r="F1056" s="1" t="str">
        <f t="shared" si="64"/>
        <v>July</v>
      </c>
      <c r="G1056" s="1" t="str">
        <f t="shared" si="65"/>
        <v>2021</v>
      </c>
      <c r="H1056" s="1" t="str">
        <f t="shared" si="66"/>
        <v>Saturday</v>
      </c>
      <c r="I1056" s="1" t="str">
        <f t="shared" si="67"/>
        <v>10</v>
      </c>
      <c r="J1056" t="s">
        <v>35</v>
      </c>
      <c r="K1056" t="s">
        <v>56</v>
      </c>
      <c r="L1056" t="s">
        <v>57</v>
      </c>
      <c r="M1056" t="s">
        <v>19</v>
      </c>
      <c r="N1056">
        <v>20</v>
      </c>
      <c r="O1056">
        <v>100</v>
      </c>
      <c r="P1056">
        <v>20000</v>
      </c>
      <c r="Q1056">
        <v>7000</v>
      </c>
      <c r="R1056">
        <v>0.35</v>
      </c>
      <c r="S1056" t="s">
        <v>23</v>
      </c>
      <c r="T1056" t="str">
        <f>IF(Table1[[#This Row],[Units Sold]]&gt; 700,"High Units","low Units")</f>
        <v>low Units</v>
      </c>
      <c r="U1056">
        <f>SUM(Table1[[#This Row],[Operating Profit]])/SUM(Table1[Operating Profit])*100</f>
        <v>2.1075759642185631E-3</v>
      </c>
      <c r="V1056">
        <f>SUM(Table1[[#This Row],[Price per Unit]]*Table1[[#This Row],[Units Sold]])</f>
        <v>2000</v>
      </c>
      <c r="W1056">
        <f>SUM(Table1[[#This Row],[Total Sales]]-Table1[[#This Row],[Operating Profit]])</f>
        <v>13000</v>
      </c>
      <c r="X1056">
        <f>SUM(Table1[[#This Row],[Total Sales]]-Table1[[#This Row],[Cost]])</f>
        <v>7000</v>
      </c>
      <c r="Y1056">
        <f>SUM(Table1[[#This Row],[profit/loss]])/SUM(Table1[profit/loss])</f>
        <v>2.1075759642185629E-5</v>
      </c>
    </row>
    <row r="1057" spans="1:25" x14ac:dyDescent="0.3">
      <c r="A1057" t="s">
        <v>13</v>
      </c>
      <c r="B1057" t="s">
        <v>23</v>
      </c>
      <c r="C1057">
        <v>1185732</v>
      </c>
      <c r="D1057" s="9">
        <v>44388</v>
      </c>
      <c r="E1057" s="8" t="str">
        <f>TEXT(Table1[[#This Row],[Invoice Date]],"dd-mm-yyyy")</f>
        <v>11-07-2021</v>
      </c>
      <c r="F1057" s="1" t="str">
        <f t="shared" si="64"/>
        <v>July</v>
      </c>
      <c r="G1057" s="1" t="str">
        <f t="shared" si="65"/>
        <v>2021</v>
      </c>
      <c r="H1057" s="1" t="str">
        <f t="shared" si="66"/>
        <v>Sunday</v>
      </c>
      <c r="I1057" s="1" t="str">
        <f t="shared" si="67"/>
        <v>11</v>
      </c>
      <c r="J1057" t="s">
        <v>35</v>
      </c>
      <c r="K1057" t="s">
        <v>56</v>
      </c>
      <c r="L1057" t="s">
        <v>57</v>
      </c>
      <c r="M1057" t="s">
        <v>20</v>
      </c>
      <c r="N1057">
        <v>20</v>
      </c>
      <c r="O1057">
        <v>75</v>
      </c>
      <c r="P1057">
        <v>15000</v>
      </c>
      <c r="Q1057">
        <v>6000</v>
      </c>
      <c r="R1057">
        <v>0.4</v>
      </c>
      <c r="S1057" t="s">
        <v>23</v>
      </c>
      <c r="T1057" t="str">
        <f>IF(Table1[[#This Row],[Units Sold]]&gt; 700,"High Units","low Units")</f>
        <v>low Units</v>
      </c>
      <c r="U1057">
        <f>SUM(Table1[[#This Row],[Operating Profit]])/SUM(Table1[Operating Profit])*100</f>
        <v>1.806493683615911E-3</v>
      </c>
      <c r="V1057">
        <f>SUM(Table1[[#This Row],[Price per Unit]]*Table1[[#This Row],[Units Sold]])</f>
        <v>1500</v>
      </c>
      <c r="W1057">
        <f>SUM(Table1[[#This Row],[Total Sales]]-Table1[[#This Row],[Operating Profit]])</f>
        <v>9000</v>
      </c>
      <c r="X1057">
        <f>SUM(Table1[[#This Row],[Total Sales]]-Table1[[#This Row],[Cost]])</f>
        <v>6000</v>
      </c>
      <c r="Y1057">
        <f>SUM(Table1[[#This Row],[profit/loss]])/SUM(Table1[profit/loss])</f>
        <v>1.806493683615911E-5</v>
      </c>
    </row>
    <row r="1058" spans="1:25" x14ac:dyDescent="0.3">
      <c r="A1058" t="s">
        <v>13</v>
      </c>
      <c r="B1058" t="s">
        <v>23</v>
      </c>
      <c r="C1058">
        <v>1185732</v>
      </c>
      <c r="D1058" s="9">
        <v>44389</v>
      </c>
      <c r="E1058" s="8" t="str">
        <f>TEXT(Table1[[#This Row],[Invoice Date]],"dd-mm-yyyy")</f>
        <v>12-07-2021</v>
      </c>
      <c r="F1058" s="1" t="str">
        <f t="shared" si="64"/>
        <v>July</v>
      </c>
      <c r="G1058" s="1" t="str">
        <f t="shared" si="65"/>
        <v>2021</v>
      </c>
      <c r="H1058" s="1" t="str">
        <f t="shared" si="66"/>
        <v>Monday</v>
      </c>
      <c r="I1058" s="1" t="str">
        <f t="shared" si="67"/>
        <v>12</v>
      </c>
      <c r="J1058" t="s">
        <v>35</v>
      </c>
      <c r="K1058" t="s">
        <v>56</v>
      </c>
      <c r="L1058" t="s">
        <v>57</v>
      </c>
      <c r="M1058" t="s">
        <v>21</v>
      </c>
      <c r="N1058">
        <v>30</v>
      </c>
      <c r="O1058">
        <v>75</v>
      </c>
      <c r="P1058">
        <v>22500</v>
      </c>
      <c r="Q1058">
        <v>7875</v>
      </c>
      <c r="R1058">
        <v>0.35</v>
      </c>
      <c r="S1058" t="s">
        <v>23</v>
      </c>
      <c r="T1058" t="str">
        <f>IF(Table1[[#This Row],[Units Sold]]&gt; 700,"High Units","low Units")</f>
        <v>low Units</v>
      </c>
      <c r="U1058">
        <f>SUM(Table1[[#This Row],[Operating Profit]])/SUM(Table1[Operating Profit])*100</f>
        <v>2.371022959745883E-3</v>
      </c>
      <c r="V1058">
        <f>SUM(Table1[[#This Row],[Price per Unit]]*Table1[[#This Row],[Units Sold]])</f>
        <v>2250</v>
      </c>
      <c r="W1058">
        <f>SUM(Table1[[#This Row],[Total Sales]]-Table1[[#This Row],[Operating Profit]])</f>
        <v>14625</v>
      </c>
      <c r="X1058">
        <f>SUM(Table1[[#This Row],[Total Sales]]-Table1[[#This Row],[Cost]])</f>
        <v>7875</v>
      </c>
      <c r="Y1058">
        <f>SUM(Table1[[#This Row],[profit/loss]])/SUM(Table1[profit/loss])</f>
        <v>2.3710229597458831E-5</v>
      </c>
    </row>
    <row r="1059" spans="1:25" x14ac:dyDescent="0.3">
      <c r="A1059" t="s">
        <v>13</v>
      </c>
      <c r="B1059" t="s">
        <v>23</v>
      </c>
      <c r="C1059">
        <v>1185732</v>
      </c>
      <c r="D1059" s="9">
        <v>44390</v>
      </c>
      <c r="E1059" s="8" t="str">
        <f>TEXT(Table1[[#This Row],[Invoice Date]],"dd-mm-yyyy")</f>
        <v>13-07-2021</v>
      </c>
      <c r="F1059" s="1" t="str">
        <f t="shared" si="64"/>
        <v>July</v>
      </c>
      <c r="G1059" s="1" t="str">
        <f t="shared" si="65"/>
        <v>2021</v>
      </c>
      <c r="H1059" s="1" t="str">
        <f t="shared" si="66"/>
        <v>Tuesday</v>
      </c>
      <c r="I1059" s="1" t="str">
        <f t="shared" si="67"/>
        <v>13</v>
      </c>
      <c r="J1059" t="s">
        <v>35</v>
      </c>
      <c r="K1059" t="s">
        <v>56</v>
      </c>
      <c r="L1059" t="s">
        <v>57</v>
      </c>
      <c r="M1059" t="s">
        <v>22</v>
      </c>
      <c r="N1059">
        <v>35</v>
      </c>
      <c r="O1059">
        <v>150</v>
      </c>
      <c r="P1059">
        <v>52500</v>
      </c>
      <c r="Q1059">
        <v>26250</v>
      </c>
      <c r="R1059">
        <v>0.5</v>
      </c>
      <c r="S1059" t="s">
        <v>23</v>
      </c>
      <c r="T1059" t="str">
        <f>IF(Table1[[#This Row],[Units Sold]]&gt; 700,"High Units","low Units")</f>
        <v>low Units</v>
      </c>
      <c r="U1059">
        <f>SUM(Table1[[#This Row],[Operating Profit]])/SUM(Table1[Operating Profit])*100</f>
        <v>7.9034098658196106E-3</v>
      </c>
      <c r="V1059">
        <f>SUM(Table1[[#This Row],[Price per Unit]]*Table1[[#This Row],[Units Sold]])</f>
        <v>5250</v>
      </c>
      <c r="W1059">
        <f>SUM(Table1[[#This Row],[Total Sales]]-Table1[[#This Row],[Operating Profit]])</f>
        <v>26250</v>
      </c>
      <c r="X1059">
        <f>SUM(Table1[[#This Row],[Total Sales]]-Table1[[#This Row],[Cost]])</f>
        <v>26250</v>
      </c>
      <c r="Y1059">
        <f>SUM(Table1[[#This Row],[profit/loss]])/SUM(Table1[profit/loss])</f>
        <v>7.9034098658196104E-5</v>
      </c>
    </row>
    <row r="1060" spans="1:25" x14ac:dyDescent="0.3">
      <c r="A1060" t="s">
        <v>13</v>
      </c>
      <c r="B1060" t="s">
        <v>23</v>
      </c>
      <c r="C1060">
        <v>1185732</v>
      </c>
      <c r="D1060" s="9">
        <v>44391</v>
      </c>
      <c r="E1060" s="8" t="str">
        <f>TEXT(Table1[[#This Row],[Invoice Date]],"dd-mm-yyyy")</f>
        <v>14-07-2021</v>
      </c>
      <c r="F1060" s="1" t="str">
        <f t="shared" si="64"/>
        <v>July</v>
      </c>
      <c r="G1060" s="1" t="str">
        <f t="shared" si="65"/>
        <v>2021</v>
      </c>
      <c r="H1060" s="1" t="str">
        <f t="shared" si="66"/>
        <v>Wednesday</v>
      </c>
      <c r="I1060" s="1" t="str">
        <f t="shared" si="67"/>
        <v>14</v>
      </c>
      <c r="J1060" t="s">
        <v>35</v>
      </c>
      <c r="K1060" t="s">
        <v>56</v>
      </c>
      <c r="L1060" t="s">
        <v>57</v>
      </c>
      <c r="M1060" t="s">
        <v>16</v>
      </c>
      <c r="N1060">
        <v>40</v>
      </c>
      <c r="O1060">
        <v>325</v>
      </c>
      <c r="P1060">
        <v>130000</v>
      </c>
      <c r="Q1060">
        <v>52000</v>
      </c>
      <c r="R1060">
        <v>0.4</v>
      </c>
      <c r="S1060" t="s">
        <v>23</v>
      </c>
      <c r="T1060" t="str">
        <f>IF(Table1[[#This Row],[Units Sold]]&gt; 700,"High Units","low Units")</f>
        <v>low Units</v>
      </c>
      <c r="U1060">
        <f>SUM(Table1[[#This Row],[Operating Profit]])/SUM(Table1[Operating Profit])*100</f>
        <v>1.5656278591337894E-2</v>
      </c>
      <c r="V1060">
        <f>SUM(Table1[[#This Row],[Price per Unit]]*Table1[[#This Row],[Units Sold]])</f>
        <v>13000</v>
      </c>
      <c r="W1060">
        <f>SUM(Table1[[#This Row],[Total Sales]]-Table1[[#This Row],[Operating Profit]])</f>
        <v>78000</v>
      </c>
      <c r="X1060">
        <f>SUM(Table1[[#This Row],[Total Sales]]-Table1[[#This Row],[Cost]])</f>
        <v>52000</v>
      </c>
      <c r="Y1060">
        <f>SUM(Table1[[#This Row],[profit/loss]])/SUM(Table1[profit/loss])</f>
        <v>1.5656278591337895E-4</v>
      </c>
    </row>
    <row r="1061" spans="1:25" x14ac:dyDescent="0.3">
      <c r="A1061" t="s">
        <v>13</v>
      </c>
      <c r="B1061" t="s">
        <v>23</v>
      </c>
      <c r="C1061">
        <v>1185732</v>
      </c>
      <c r="D1061" s="9">
        <v>44392</v>
      </c>
      <c r="E1061" s="8" t="str">
        <f>TEXT(Table1[[#This Row],[Invoice Date]],"dd-mm-yyyy")</f>
        <v>15-07-2021</v>
      </c>
      <c r="F1061" s="1" t="str">
        <f t="shared" si="64"/>
        <v>July</v>
      </c>
      <c r="G1061" s="1" t="str">
        <f t="shared" si="65"/>
        <v>2021</v>
      </c>
      <c r="H1061" s="1" t="str">
        <f t="shared" si="66"/>
        <v>Thursday</v>
      </c>
      <c r="I1061" s="1" t="str">
        <f t="shared" si="67"/>
        <v>15</v>
      </c>
      <c r="J1061" t="s">
        <v>35</v>
      </c>
      <c r="K1061" t="s">
        <v>56</v>
      </c>
      <c r="L1061" t="s">
        <v>57</v>
      </c>
      <c r="M1061" t="s">
        <v>18</v>
      </c>
      <c r="N1061">
        <v>30</v>
      </c>
      <c r="O1061">
        <v>150</v>
      </c>
      <c r="P1061">
        <v>45000</v>
      </c>
      <c r="Q1061">
        <v>15750</v>
      </c>
      <c r="R1061">
        <v>0.35</v>
      </c>
      <c r="S1061" t="s">
        <v>23</v>
      </c>
      <c r="T1061" t="str">
        <f>IF(Table1[[#This Row],[Units Sold]]&gt; 700,"High Units","low Units")</f>
        <v>low Units</v>
      </c>
      <c r="U1061">
        <f>SUM(Table1[[#This Row],[Operating Profit]])/SUM(Table1[Operating Profit])*100</f>
        <v>4.742045919491766E-3</v>
      </c>
      <c r="V1061">
        <f>SUM(Table1[[#This Row],[Price per Unit]]*Table1[[#This Row],[Units Sold]])</f>
        <v>4500</v>
      </c>
      <c r="W1061">
        <f>SUM(Table1[[#This Row],[Total Sales]]-Table1[[#This Row],[Operating Profit]])</f>
        <v>29250</v>
      </c>
      <c r="X1061">
        <f>SUM(Table1[[#This Row],[Total Sales]]-Table1[[#This Row],[Cost]])</f>
        <v>15750</v>
      </c>
      <c r="Y1061">
        <f>SUM(Table1[[#This Row],[profit/loss]])/SUM(Table1[profit/loss])</f>
        <v>4.7420459194917662E-5</v>
      </c>
    </row>
    <row r="1062" spans="1:25" x14ac:dyDescent="0.3">
      <c r="A1062" t="s">
        <v>13</v>
      </c>
      <c r="B1062" t="s">
        <v>23</v>
      </c>
      <c r="C1062">
        <v>1185732</v>
      </c>
      <c r="D1062" s="9">
        <v>44393</v>
      </c>
      <c r="E1062" s="8" t="str">
        <f>TEXT(Table1[[#This Row],[Invoice Date]],"dd-mm-yyyy")</f>
        <v>16-07-2021</v>
      </c>
      <c r="F1062" s="1" t="str">
        <f t="shared" si="64"/>
        <v>July</v>
      </c>
      <c r="G1062" s="1" t="str">
        <f t="shared" si="65"/>
        <v>2021</v>
      </c>
      <c r="H1062" s="1" t="str">
        <f t="shared" si="66"/>
        <v>Friday</v>
      </c>
      <c r="I1062" s="1" t="str">
        <f t="shared" si="67"/>
        <v>16</v>
      </c>
      <c r="J1062" t="s">
        <v>35</v>
      </c>
      <c r="K1062" t="s">
        <v>56</v>
      </c>
      <c r="L1062" t="s">
        <v>57</v>
      </c>
      <c r="M1062" t="s">
        <v>19</v>
      </c>
      <c r="N1062">
        <v>30</v>
      </c>
      <c r="O1062">
        <v>50</v>
      </c>
      <c r="P1062">
        <v>15000</v>
      </c>
      <c r="Q1062">
        <v>5250</v>
      </c>
      <c r="R1062">
        <v>0.35</v>
      </c>
      <c r="S1062" t="s">
        <v>23</v>
      </c>
      <c r="T1062" t="str">
        <f>IF(Table1[[#This Row],[Units Sold]]&gt; 700,"High Units","low Units")</f>
        <v>low Units</v>
      </c>
      <c r="U1062">
        <f>SUM(Table1[[#This Row],[Operating Profit]])/SUM(Table1[Operating Profit])*100</f>
        <v>1.5806819731639221E-3</v>
      </c>
      <c r="V1062">
        <f>SUM(Table1[[#This Row],[Price per Unit]]*Table1[[#This Row],[Units Sold]])</f>
        <v>1500</v>
      </c>
      <c r="W1062">
        <f>SUM(Table1[[#This Row],[Total Sales]]-Table1[[#This Row],[Operating Profit]])</f>
        <v>9750</v>
      </c>
      <c r="X1062">
        <f>SUM(Table1[[#This Row],[Total Sales]]-Table1[[#This Row],[Cost]])</f>
        <v>5250</v>
      </c>
      <c r="Y1062">
        <f>SUM(Table1[[#This Row],[profit/loss]])/SUM(Table1[profit/loss])</f>
        <v>1.5806819731639221E-5</v>
      </c>
    </row>
    <row r="1063" spans="1:25" x14ac:dyDescent="0.3">
      <c r="A1063" t="s">
        <v>13</v>
      </c>
      <c r="B1063" t="s">
        <v>23</v>
      </c>
      <c r="C1063">
        <v>1185732</v>
      </c>
      <c r="D1063" s="9">
        <v>44394</v>
      </c>
      <c r="E1063" s="8" t="str">
        <f>TEXT(Table1[[#This Row],[Invoice Date]],"dd-mm-yyyy")</f>
        <v>17-07-2021</v>
      </c>
      <c r="F1063" s="1" t="str">
        <f t="shared" si="64"/>
        <v>July</v>
      </c>
      <c r="G1063" s="1" t="str">
        <f t="shared" si="65"/>
        <v>2021</v>
      </c>
      <c r="H1063" s="1" t="str">
        <f t="shared" si="66"/>
        <v>Saturday</v>
      </c>
      <c r="I1063" s="1" t="str">
        <f t="shared" si="67"/>
        <v>17</v>
      </c>
      <c r="J1063" t="s">
        <v>35</v>
      </c>
      <c r="K1063" t="s">
        <v>56</v>
      </c>
      <c r="L1063" t="s">
        <v>57</v>
      </c>
      <c r="M1063" t="s">
        <v>20</v>
      </c>
      <c r="N1063">
        <v>30</v>
      </c>
      <c r="O1063">
        <v>25</v>
      </c>
      <c r="P1063">
        <v>7500</v>
      </c>
      <c r="Q1063">
        <v>3000</v>
      </c>
      <c r="R1063">
        <v>0.4</v>
      </c>
      <c r="S1063" t="s">
        <v>23</v>
      </c>
      <c r="T1063" t="str">
        <f>IF(Table1[[#This Row],[Units Sold]]&gt; 700,"High Units","low Units")</f>
        <v>low Units</v>
      </c>
      <c r="U1063">
        <f>SUM(Table1[[#This Row],[Operating Profit]])/SUM(Table1[Operating Profit])*100</f>
        <v>9.032468418079555E-4</v>
      </c>
      <c r="V1063">
        <f>SUM(Table1[[#This Row],[Price per Unit]]*Table1[[#This Row],[Units Sold]])</f>
        <v>750</v>
      </c>
      <c r="W1063">
        <f>SUM(Table1[[#This Row],[Total Sales]]-Table1[[#This Row],[Operating Profit]])</f>
        <v>4500</v>
      </c>
      <c r="X1063">
        <f>SUM(Table1[[#This Row],[Total Sales]]-Table1[[#This Row],[Cost]])</f>
        <v>3000</v>
      </c>
      <c r="Y1063">
        <f>SUM(Table1[[#This Row],[profit/loss]])/SUM(Table1[profit/loss])</f>
        <v>9.0324684180795549E-6</v>
      </c>
    </row>
    <row r="1064" spans="1:25" x14ac:dyDescent="0.3">
      <c r="A1064" t="s">
        <v>13</v>
      </c>
      <c r="B1064" t="s">
        <v>23</v>
      </c>
      <c r="C1064">
        <v>1185732</v>
      </c>
      <c r="D1064" s="9">
        <v>44395</v>
      </c>
      <c r="E1064" s="8" t="str">
        <f>TEXT(Table1[[#This Row],[Invoice Date]],"dd-mm-yyyy")</f>
        <v>18-07-2021</v>
      </c>
      <c r="F1064" s="1" t="str">
        <f t="shared" si="64"/>
        <v>July</v>
      </c>
      <c r="G1064" s="1" t="str">
        <f t="shared" si="65"/>
        <v>2021</v>
      </c>
      <c r="H1064" s="1" t="str">
        <f t="shared" si="66"/>
        <v>Sunday</v>
      </c>
      <c r="I1064" s="1" t="str">
        <f t="shared" si="67"/>
        <v>18</v>
      </c>
      <c r="J1064" t="s">
        <v>35</v>
      </c>
      <c r="K1064" t="s">
        <v>56</v>
      </c>
      <c r="L1064" t="s">
        <v>57</v>
      </c>
      <c r="M1064" t="s">
        <v>21</v>
      </c>
      <c r="N1064">
        <v>40</v>
      </c>
      <c r="O1064">
        <v>25</v>
      </c>
      <c r="P1064">
        <v>10000</v>
      </c>
      <c r="Q1064">
        <v>3500</v>
      </c>
      <c r="R1064">
        <v>0.35</v>
      </c>
      <c r="S1064" t="s">
        <v>23</v>
      </c>
      <c r="T1064" t="str">
        <f>IF(Table1[[#This Row],[Units Sold]]&gt; 700,"High Units","low Units")</f>
        <v>low Units</v>
      </c>
      <c r="U1064">
        <f>SUM(Table1[[#This Row],[Operating Profit]])/SUM(Table1[Operating Profit])*100</f>
        <v>1.0537879821092815E-3</v>
      </c>
      <c r="V1064">
        <f>SUM(Table1[[#This Row],[Price per Unit]]*Table1[[#This Row],[Units Sold]])</f>
        <v>1000</v>
      </c>
      <c r="W1064">
        <f>SUM(Table1[[#This Row],[Total Sales]]-Table1[[#This Row],[Operating Profit]])</f>
        <v>6500</v>
      </c>
      <c r="X1064">
        <f>SUM(Table1[[#This Row],[Total Sales]]-Table1[[#This Row],[Cost]])</f>
        <v>3500</v>
      </c>
      <c r="Y1064">
        <f>SUM(Table1[[#This Row],[profit/loss]])/SUM(Table1[profit/loss])</f>
        <v>1.0537879821092814E-5</v>
      </c>
    </row>
    <row r="1065" spans="1:25" x14ac:dyDescent="0.3">
      <c r="A1065" t="s">
        <v>13</v>
      </c>
      <c r="B1065" t="s">
        <v>23</v>
      </c>
      <c r="C1065">
        <v>1185732</v>
      </c>
      <c r="D1065" s="9">
        <v>44396</v>
      </c>
      <c r="E1065" s="8" t="str">
        <f>TEXT(Table1[[#This Row],[Invoice Date]],"dd-mm-yyyy")</f>
        <v>19-07-2021</v>
      </c>
      <c r="F1065" s="1" t="str">
        <f t="shared" si="64"/>
        <v>July</v>
      </c>
      <c r="G1065" s="1" t="str">
        <f t="shared" si="65"/>
        <v>2021</v>
      </c>
      <c r="H1065" s="1" t="str">
        <f t="shared" si="66"/>
        <v>Monday</v>
      </c>
      <c r="I1065" s="1" t="str">
        <f t="shared" si="67"/>
        <v>19</v>
      </c>
      <c r="J1065" t="s">
        <v>35</v>
      </c>
      <c r="K1065" t="s">
        <v>56</v>
      </c>
      <c r="L1065" t="s">
        <v>57</v>
      </c>
      <c r="M1065" t="s">
        <v>22</v>
      </c>
      <c r="N1065">
        <v>45</v>
      </c>
      <c r="O1065">
        <v>150</v>
      </c>
      <c r="P1065">
        <v>67500</v>
      </c>
      <c r="Q1065">
        <v>33750</v>
      </c>
      <c r="R1065">
        <v>0.5</v>
      </c>
      <c r="S1065" t="s">
        <v>23</v>
      </c>
      <c r="T1065" t="str">
        <f>IF(Table1[[#This Row],[Units Sold]]&gt; 700,"High Units","low Units")</f>
        <v>low Units</v>
      </c>
      <c r="U1065">
        <f>SUM(Table1[[#This Row],[Operating Profit]])/SUM(Table1[Operating Profit])*100</f>
        <v>1.0161526970339499E-2</v>
      </c>
      <c r="V1065">
        <f>SUM(Table1[[#This Row],[Price per Unit]]*Table1[[#This Row],[Units Sold]])</f>
        <v>6750</v>
      </c>
      <c r="W1065">
        <f>SUM(Table1[[#This Row],[Total Sales]]-Table1[[#This Row],[Operating Profit]])</f>
        <v>33750</v>
      </c>
      <c r="X1065">
        <f>SUM(Table1[[#This Row],[Total Sales]]-Table1[[#This Row],[Cost]])</f>
        <v>33750</v>
      </c>
      <c r="Y1065">
        <f>SUM(Table1[[#This Row],[profit/loss]])/SUM(Table1[profit/loss])</f>
        <v>1.0161526970339499E-4</v>
      </c>
    </row>
    <row r="1066" spans="1:25" x14ac:dyDescent="0.3">
      <c r="A1066" t="s">
        <v>13</v>
      </c>
      <c r="B1066" t="s">
        <v>23</v>
      </c>
      <c r="C1066">
        <v>1185732</v>
      </c>
      <c r="D1066" s="9">
        <v>44397</v>
      </c>
      <c r="E1066" s="8" t="str">
        <f>TEXT(Table1[[#This Row],[Invoice Date]],"dd-mm-yyyy")</f>
        <v>20-07-2021</v>
      </c>
      <c r="F1066" s="1" t="str">
        <f t="shared" si="64"/>
        <v>July</v>
      </c>
      <c r="G1066" s="1" t="str">
        <f t="shared" si="65"/>
        <v>2021</v>
      </c>
      <c r="H1066" s="1" t="str">
        <f t="shared" si="66"/>
        <v>Tuesday</v>
      </c>
      <c r="I1066" s="1" t="str">
        <f t="shared" si="67"/>
        <v>20</v>
      </c>
      <c r="J1066" t="s">
        <v>35</v>
      </c>
      <c r="K1066" t="s">
        <v>56</v>
      </c>
      <c r="L1066" t="s">
        <v>57</v>
      </c>
      <c r="M1066" t="s">
        <v>16</v>
      </c>
      <c r="N1066">
        <v>40</v>
      </c>
      <c r="O1066">
        <v>300</v>
      </c>
      <c r="P1066">
        <v>120000</v>
      </c>
      <c r="Q1066">
        <v>48000</v>
      </c>
      <c r="R1066">
        <v>0.4</v>
      </c>
      <c r="S1066" t="s">
        <v>23</v>
      </c>
      <c r="T1066" t="str">
        <f>IF(Table1[[#This Row],[Units Sold]]&gt; 700,"High Units","low Units")</f>
        <v>low Units</v>
      </c>
      <c r="U1066">
        <f>SUM(Table1[[#This Row],[Operating Profit]])/SUM(Table1[Operating Profit])*100</f>
        <v>1.4451949468927288E-2</v>
      </c>
      <c r="V1066">
        <f>SUM(Table1[[#This Row],[Price per Unit]]*Table1[[#This Row],[Units Sold]])</f>
        <v>12000</v>
      </c>
      <c r="W1066">
        <f>SUM(Table1[[#This Row],[Total Sales]]-Table1[[#This Row],[Operating Profit]])</f>
        <v>72000</v>
      </c>
      <c r="X1066">
        <f>SUM(Table1[[#This Row],[Total Sales]]-Table1[[#This Row],[Cost]])</f>
        <v>48000</v>
      </c>
      <c r="Y1066">
        <f>SUM(Table1[[#This Row],[profit/loss]])/SUM(Table1[profit/loss])</f>
        <v>1.4451949468927288E-4</v>
      </c>
    </row>
    <row r="1067" spans="1:25" x14ac:dyDescent="0.3">
      <c r="A1067" t="s">
        <v>13</v>
      </c>
      <c r="B1067" t="s">
        <v>23</v>
      </c>
      <c r="C1067">
        <v>1185732</v>
      </c>
      <c r="D1067" s="9">
        <v>44398</v>
      </c>
      <c r="E1067" s="8" t="str">
        <f>TEXT(Table1[[#This Row],[Invoice Date]],"dd-mm-yyyy")</f>
        <v>21-07-2021</v>
      </c>
      <c r="F1067" s="1" t="str">
        <f t="shared" si="64"/>
        <v>July</v>
      </c>
      <c r="G1067" s="1" t="str">
        <f t="shared" si="65"/>
        <v>2021</v>
      </c>
      <c r="H1067" s="1" t="str">
        <f t="shared" si="66"/>
        <v>Wednesday</v>
      </c>
      <c r="I1067" s="1" t="str">
        <f t="shared" si="67"/>
        <v>21</v>
      </c>
      <c r="J1067" t="s">
        <v>35</v>
      </c>
      <c r="K1067" t="s">
        <v>56</v>
      </c>
      <c r="L1067" t="s">
        <v>57</v>
      </c>
      <c r="M1067" t="s">
        <v>18</v>
      </c>
      <c r="N1067">
        <v>30</v>
      </c>
      <c r="O1067">
        <v>150</v>
      </c>
      <c r="P1067">
        <v>45000</v>
      </c>
      <c r="Q1067">
        <v>15750</v>
      </c>
      <c r="R1067">
        <v>0.35</v>
      </c>
      <c r="S1067" t="s">
        <v>23</v>
      </c>
      <c r="T1067" t="str">
        <f>IF(Table1[[#This Row],[Units Sold]]&gt; 700,"High Units","low Units")</f>
        <v>low Units</v>
      </c>
      <c r="U1067">
        <f>SUM(Table1[[#This Row],[Operating Profit]])/SUM(Table1[Operating Profit])*100</f>
        <v>4.742045919491766E-3</v>
      </c>
      <c r="V1067">
        <f>SUM(Table1[[#This Row],[Price per Unit]]*Table1[[#This Row],[Units Sold]])</f>
        <v>4500</v>
      </c>
      <c r="W1067">
        <f>SUM(Table1[[#This Row],[Total Sales]]-Table1[[#This Row],[Operating Profit]])</f>
        <v>29250</v>
      </c>
      <c r="X1067">
        <f>SUM(Table1[[#This Row],[Total Sales]]-Table1[[#This Row],[Cost]])</f>
        <v>15750</v>
      </c>
      <c r="Y1067">
        <f>SUM(Table1[[#This Row],[profit/loss]])/SUM(Table1[profit/loss])</f>
        <v>4.7420459194917662E-5</v>
      </c>
    </row>
    <row r="1068" spans="1:25" x14ac:dyDescent="0.3">
      <c r="A1068" t="s">
        <v>13</v>
      </c>
      <c r="B1068" t="s">
        <v>23</v>
      </c>
      <c r="C1068">
        <v>1185732</v>
      </c>
      <c r="D1068" s="9">
        <v>44399</v>
      </c>
      <c r="E1068" s="8" t="str">
        <f>TEXT(Table1[[#This Row],[Invoice Date]],"dd-mm-yyyy")</f>
        <v>22-07-2021</v>
      </c>
      <c r="F1068" s="1" t="str">
        <f t="shared" si="64"/>
        <v>July</v>
      </c>
      <c r="G1068" s="1" t="str">
        <f t="shared" si="65"/>
        <v>2021</v>
      </c>
      <c r="H1068" s="1" t="str">
        <f t="shared" si="66"/>
        <v>Thursday</v>
      </c>
      <c r="I1068" s="1" t="str">
        <f t="shared" si="67"/>
        <v>22</v>
      </c>
      <c r="J1068" t="s">
        <v>35</v>
      </c>
      <c r="K1068" t="s">
        <v>56</v>
      </c>
      <c r="L1068" t="s">
        <v>57</v>
      </c>
      <c r="M1068" t="s">
        <v>19</v>
      </c>
      <c r="N1068">
        <v>30</v>
      </c>
      <c r="O1068">
        <v>95</v>
      </c>
      <c r="P1068">
        <v>28500</v>
      </c>
      <c r="Q1068">
        <v>9975</v>
      </c>
      <c r="R1068">
        <v>0.35</v>
      </c>
      <c r="S1068" t="s">
        <v>23</v>
      </c>
      <c r="T1068" t="str">
        <f>IF(Table1[[#This Row],[Units Sold]]&gt; 700,"High Units","low Units")</f>
        <v>low Units</v>
      </c>
      <c r="U1068">
        <f>SUM(Table1[[#This Row],[Operating Profit]])/SUM(Table1[Operating Profit])*100</f>
        <v>3.0032957490114523E-3</v>
      </c>
      <c r="V1068">
        <f>SUM(Table1[[#This Row],[Price per Unit]]*Table1[[#This Row],[Units Sold]])</f>
        <v>2850</v>
      </c>
      <c r="W1068">
        <f>SUM(Table1[[#This Row],[Total Sales]]-Table1[[#This Row],[Operating Profit]])</f>
        <v>18525</v>
      </c>
      <c r="X1068">
        <f>SUM(Table1[[#This Row],[Total Sales]]-Table1[[#This Row],[Cost]])</f>
        <v>9975</v>
      </c>
      <c r="Y1068">
        <f>SUM(Table1[[#This Row],[profit/loss]])/SUM(Table1[profit/loss])</f>
        <v>3.0032957490114521E-5</v>
      </c>
    </row>
    <row r="1069" spans="1:25" x14ac:dyDescent="0.3">
      <c r="A1069" t="s">
        <v>13</v>
      </c>
      <c r="B1069" t="s">
        <v>23</v>
      </c>
      <c r="C1069">
        <v>1185732</v>
      </c>
      <c r="D1069" s="9">
        <v>44400</v>
      </c>
      <c r="E1069" s="8" t="str">
        <f>TEXT(Table1[[#This Row],[Invoice Date]],"dd-mm-yyyy")</f>
        <v>23-07-2021</v>
      </c>
      <c r="F1069" s="1" t="str">
        <f t="shared" si="64"/>
        <v>July</v>
      </c>
      <c r="G1069" s="1" t="str">
        <f t="shared" si="65"/>
        <v>2021</v>
      </c>
      <c r="H1069" s="1" t="str">
        <f t="shared" si="66"/>
        <v>Friday</v>
      </c>
      <c r="I1069" s="1" t="str">
        <f t="shared" si="67"/>
        <v>23</v>
      </c>
      <c r="J1069" t="s">
        <v>35</v>
      </c>
      <c r="K1069" t="s">
        <v>56</v>
      </c>
      <c r="L1069" t="s">
        <v>57</v>
      </c>
      <c r="M1069" t="s">
        <v>20</v>
      </c>
      <c r="N1069">
        <v>30</v>
      </c>
      <c r="O1069">
        <v>125</v>
      </c>
      <c r="P1069">
        <v>37500</v>
      </c>
      <c r="Q1069">
        <v>15000</v>
      </c>
      <c r="R1069">
        <v>0.4</v>
      </c>
      <c r="S1069" t="s">
        <v>23</v>
      </c>
      <c r="T1069" t="str">
        <f>IF(Table1[[#This Row],[Units Sold]]&gt; 700,"High Units","low Units")</f>
        <v>low Units</v>
      </c>
      <c r="U1069">
        <f>SUM(Table1[[#This Row],[Operating Profit]])/SUM(Table1[Operating Profit])*100</f>
        <v>4.5162342090397777E-3</v>
      </c>
      <c r="V1069">
        <f>SUM(Table1[[#This Row],[Price per Unit]]*Table1[[#This Row],[Units Sold]])</f>
        <v>3750</v>
      </c>
      <c r="W1069">
        <f>SUM(Table1[[#This Row],[Total Sales]]-Table1[[#This Row],[Operating Profit]])</f>
        <v>22500</v>
      </c>
      <c r="X1069">
        <f>SUM(Table1[[#This Row],[Total Sales]]-Table1[[#This Row],[Cost]])</f>
        <v>15000</v>
      </c>
      <c r="Y1069">
        <f>SUM(Table1[[#This Row],[profit/loss]])/SUM(Table1[profit/loss])</f>
        <v>4.5162342090397776E-5</v>
      </c>
    </row>
    <row r="1070" spans="1:25" x14ac:dyDescent="0.3">
      <c r="A1070" t="s">
        <v>13</v>
      </c>
      <c r="B1070" t="s">
        <v>23</v>
      </c>
      <c r="C1070">
        <v>1185732</v>
      </c>
      <c r="D1070" s="9">
        <v>44401</v>
      </c>
      <c r="E1070" s="8" t="str">
        <f>TEXT(Table1[[#This Row],[Invoice Date]],"dd-mm-yyyy")</f>
        <v>24-07-2021</v>
      </c>
      <c r="F1070" s="1" t="str">
        <f t="shared" si="64"/>
        <v>July</v>
      </c>
      <c r="G1070" s="1" t="str">
        <f t="shared" si="65"/>
        <v>2021</v>
      </c>
      <c r="H1070" s="1" t="str">
        <f t="shared" si="66"/>
        <v>Saturday</v>
      </c>
      <c r="I1070" s="1" t="str">
        <f t="shared" si="67"/>
        <v>24</v>
      </c>
      <c r="J1070" t="s">
        <v>35</v>
      </c>
      <c r="K1070" t="s">
        <v>56</v>
      </c>
      <c r="L1070" t="s">
        <v>57</v>
      </c>
      <c r="M1070" t="s">
        <v>21</v>
      </c>
      <c r="N1070">
        <v>50</v>
      </c>
      <c r="O1070">
        <v>100</v>
      </c>
      <c r="P1070">
        <v>50000</v>
      </c>
      <c r="Q1070">
        <v>17500</v>
      </c>
      <c r="R1070">
        <v>0.35</v>
      </c>
      <c r="S1070" t="s">
        <v>23</v>
      </c>
      <c r="T1070" t="str">
        <f>IF(Table1[[#This Row],[Units Sold]]&gt; 700,"High Units","low Units")</f>
        <v>low Units</v>
      </c>
      <c r="U1070">
        <f>SUM(Table1[[#This Row],[Operating Profit]])/SUM(Table1[Operating Profit])*100</f>
        <v>5.2689399105464076E-3</v>
      </c>
      <c r="V1070">
        <f>SUM(Table1[[#This Row],[Price per Unit]]*Table1[[#This Row],[Units Sold]])</f>
        <v>5000</v>
      </c>
      <c r="W1070">
        <f>SUM(Table1[[#This Row],[Total Sales]]-Table1[[#This Row],[Operating Profit]])</f>
        <v>32500</v>
      </c>
      <c r="X1070">
        <f>SUM(Table1[[#This Row],[Total Sales]]-Table1[[#This Row],[Cost]])</f>
        <v>17500</v>
      </c>
      <c r="Y1070">
        <f>SUM(Table1[[#This Row],[profit/loss]])/SUM(Table1[profit/loss])</f>
        <v>5.2689399105464074E-5</v>
      </c>
    </row>
    <row r="1071" spans="1:25" x14ac:dyDescent="0.3">
      <c r="A1071" t="s">
        <v>13</v>
      </c>
      <c r="B1071" t="s">
        <v>23</v>
      </c>
      <c r="C1071">
        <v>1185732</v>
      </c>
      <c r="D1071" s="9">
        <v>44402</v>
      </c>
      <c r="E1071" s="8" t="str">
        <f>TEXT(Table1[[#This Row],[Invoice Date]],"dd-mm-yyyy")</f>
        <v>25-07-2021</v>
      </c>
      <c r="F1071" s="1" t="str">
        <f t="shared" si="64"/>
        <v>July</v>
      </c>
      <c r="G1071" s="1" t="str">
        <f t="shared" si="65"/>
        <v>2021</v>
      </c>
      <c r="H1071" s="1" t="str">
        <f t="shared" si="66"/>
        <v>Sunday</v>
      </c>
      <c r="I1071" s="1" t="str">
        <f t="shared" si="67"/>
        <v>25</v>
      </c>
      <c r="J1071" t="s">
        <v>35</v>
      </c>
      <c r="K1071" t="s">
        <v>56</v>
      </c>
      <c r="L1071" t="s">
        <v>57</v>
      </c>
      <c r="M1071" t="s">
        <v>22</v>
      </c>
      <c r="N1071">
        <v>55</v>
      </c>
      <c r="O1071">
        <v>200</v>
      </c>
      <c r="P1071">
        <v>110000</v>
      </c>
      <c r="Q1071">
        <v>55000</v>
      </c>
      <c r="R1071">
        <v>0.5</v>
      </c>
      <c r="S1071" t="s">
        <v>23</v>
      </c>
      <c r="T1071" t="str">
        <f>IF(Table1[[#This Row],[Units Sold]]&gt; 700,"High Units","low Units")</f>
        <v>low Units</v>
      </c>
      <c r="U1071">
        <f>SUM(Table1[[#This Row],[Operating Profit]])/SUM(Table1[Operating Profit])*100</f>
        <v>1.6559525433145851E-2</v>
      </c>
      <c r="V1071">
        <f>SUM(Table1[[#This Row],[Price per Unit]]*Table1[[#This Row],[Units Sold]])</f>
        <v>11000</v>
      </c>
      <c r="W1071">
        <f>SUM(Table1[[#This Row],[Total Sales]]-Table1[[#This Row],[Operating Profit]])</f>
        <v>55000</v>
      </c>
      <c r="X1071">
        <f>SUM(Table1[[#This Row],[Total Sales]]-Table1[[#This Row],[Cost]])</f>
        <v>55000</v>
      </c>
      <c r="Y1071">
        <f>SUM(Table1[[#This Row],[profit/loss]])/SUM(Table1[profit/loss])</f>
        <v>1.655952543314585E-4</v>
      </c>
    </row>
    <row r="1072" spans="1:25" x14ac:dyDescent="0.3">
      <c r="A1072" t="s">
        <v>13</v>
      </c>
      <c r="B1072" t="s">
        <v>23</v>
      </c>
      <c r="C1072">
        <v>1185732</v>
      </c>
      <c r="D1072" s="9">
        <v>44403</v>
      </c>
      <c r="E1072" s="8" t="str">
        <f>TEXT(Table1[[#This Row],[Invoice Date]],"dd-mm-yyyy")</f>
        <v>26-07-2021</v>
      </c>
      <c r="F1072" s="1" t="str">
        <f t="shared" si="64"/>
        <v>July</v>
      </c>
      <c r="G1072" s="1" t="str">
        <f t="shared" si="65"/>
        <v>2021</v>
      </c>
      <c r="H1072" s="1" t="str">
        <f t="shared" si="66"/>
        <v>Monday</v>
      </c>
      <c r="I1072" s="1" t="str">
        <f t="shared" si="67"/>
        <v>26</v>
      </c>
      <c r="J1072" t="s">
        <v>35</v>
      </c>
      <c r="K1072" t="s">
        <v>56</v>
      </c>
      <c r="L1072" t="s">
        <v>57</v>
      </c>
      <c r="M1072" t="s">
        <v>16</v>
      </c>
      <c r="N1072">
        <v>50</v>
      </c>
      <c r="O1072">
        <v>450</v>
      </c>
      <c r="P1072">
        <v>225000</v>
      </c>
      <c r="Q1072">
        <v>90000</v>
      </c>
      <c r="R1072">
        <v>0.4</v>
      </c>
      <c r="S1072" t="s">
        <v>23</v>
      </c>
      <c r="T1072" t="str">
        <f>IF(Table1[[#This Row],[Units Sold]]&gt; 700,"High Units","low Units")</f>
        <v>low Units</v>
      </c>
      <c r="U1072">
        <f>SUM(Table1[[#This Row],[Operating Profit]])/SUM(Table1[Operating Profit])*100</f>
        <v>2.7097405254238666E-2</v>
      </c>
      <c r="V1072">
        <f>SUM(Table1[[#This Row],[Price per Unit]]*Table1[[#This Row],[Units Sold]])</f>
        <v>22500</v>
      </c>
      <c r="W1072">
        <f>SUM(Table1[[#This Row],[Total Sales]]-Table1[[#This Row],[Operating Profit]])</f>
        <v>135000</v>
      </c>
      <c r="X1072">
        <f>SUM(Table1[[#This Row],[Total Sales]]-Table1[[#This Row],[Cost]])</f>
        <v>90000</v>
      </c>
      <c r="Y1072">
        <f>SUM(Table1[[#This Row],[profit/loss]])/SUM(Table1[profit/loss])</f>
        <v>2.7097405254238667E-4</v>
      </c>
    </row>
    <row r="1073" spans="1:25" x14ac:dyDescent="0.3">
      <c r="A1073" t="s">
        <v>13</v>
      </c>
      <c r="B1073" t="s">
        <v>23</v>
      </c>
      <c r="C1073">
        <v>1185732</v>
      </c>
      <c r="D1073" s="9">
        <v>44404</v>
      </c>
      <c r="E1073" s="8" t="str">
        <f>TEXT(Table1[[#This Row],[Invoice Date]],"dd-mm-yyyy")</f>
        <v>27-07-2021</v>
      </c>
      <c r="F1073" s="1" t="str">
        <f t="shared" si="64"/>
        <v>July</v>
      </c>
      <c r="G1073" s="1" t="str">
        <f t="shared" si="65"/>
        <v>2021</v>
      </c>
      <c r="H1073" s="1" t="str">
        <f t="shared" si="66"/>
        <v>Tuesday</v>
      </c>
      <c r="I1073" s="1" t="str">
        <f t="shared" si="67"/>
        <v>27</v>
      </c>
      <c r="J1073" t="s">
        <v>35</v>
      </c>
      <c r="K1073" t="s">
        <v>56</v>
      </c>
      <c r="L1073" t="s">
        <v>57</v>
      </c>
      <c r="M1073" t="s">
        <v>18</v>
      </c>
      <c r="N1073">
        <v>40</v>
      </c>
      <c r="O1073">
        <v>250</v>
      </c>
      <c r="P1073">
        <v>100000</v>
      </c>
      <c r="Q1073">
        <v>35000</v>
      </c>
      <c r="R1073">
        <v>0.35</v>
      </c>
      <c r="S1073" t="s">
        <v>23</v>
      </c>
      <c r="T1073" t="str">
        <f>IF(Table1[[#This Row],[Units Sold]]&gt; 700,"High Units","low Units")</f>
        <v>low Units</v>
      </c>
      <c r="U1073">
        <f>SUM(Table1[[#This Row],[Operating Profit]])/SUM(Table1[Operating Profit])*100</f>
        <v>1.0537879821092815E-2</v>
      </c>
      <c r="V1073">
        <f>SUM(Table1[[#This Row],[Price per Unit]]*Table1[[#This Row],[Units Sold]])</f>
        <v>10000</v>
      </c>
      <c r="W1073">
        <f>SUM(Table1[[#This Row],[Total Sales]]-Table1[[#This Row],[Operating Profit]])</f>
        <v>65000</v>
      </c>
      <c r="X1073">
        <f>SUM(Table1[[#This Row],[Total Sales]]-Table1[[#This Row],[Cost]])</f>
        <v>35000</v>
      </c>
      <c r="Y1073">
        <f>SUM(Table1[[#This Row],[profit/loss]])/SUM(Table1[profit/loss])</f>
        <v>1.0537879821092815E-4</v>
      </c>
    </row>
    <row r="1074" spans="1:25" x14ac:dyDescent="0.3">
      <c r="A1074" t="s">
        <v>13</v>
      </c>
      <c r="B1074" t="s">
        <v>23</v>
      </c>
      <c r="C1074">
        <v>1185732</v>
      </c>
      <c r="D1074" s="9">
        <v>44405</v>
      </c>
      <c r="E1074" s="8" t="str">
        <f>TEXT(Table1[[#This Row],[Invoice Date]],"dd-mm-yyyy")</f>
        <v>28-07-2021</v>
      </c>
      <c r="F1074" s="1" t="str">
        <f t="shared" si="64"/>
        <v>July</v>
      </c>
      <c r="G1074" s="1" t="str">
        <f t="shared" si="65"/>
        <v>2021</v>
      </c>
      <c r="H1074" s="1" t="str">
        <f t="shared" si="66"/>
        <v>Wednesday</v>
      </c>
      <c r="I1074" s="1" t="str">
        <f t="shared" si="67"/>
        <v>28</v>
      </c>
      <c r="J1074" t="s">
        <v>35</v>
      </c>
      <c r="K1074" t="s">
        <v>56</v>
      </c>
      <c r="L1074" t="s">
        <v>57</v>
      </c>
      <c r="M1074" t="s">
        <v>19</v>
      </c>
      <c r="N1074">
        <v>40</v>
      </c>
      <c r="O1074">
        <v>200</v>
      </c>
      <c r="P1074">
        <v>80000</v>
      </c>
      <c r="Q1074">
        <v>28000</v>
      </c>
      <c r="R1074">
        <v>0.35</v>
      </c>
      <c r="S1074" t="s">
        <v>23</v>
      </c>
      <c r="T1074" t="str">
        <f>IF(Table1[[#This Row],[Units Sold]]&gt; 700,"High Units","low Units")</f>
        <v>low Units</v>
      </c>
      <c r="U1074">
        <f>SUM(Table1[[#This Row],[Operating Profit]])/SUM(Table1[Operating Profit])*100</f>
        <v>8.4303038568742522E-3</v>
      </c>
      <c r="V1074">
        <f>SUM(Table1[[#This Row],[Price per Unit]]*Table1[[#This Row],[Units Sold]])</f>
        <v>8000</v>
      </c>
      <c r="W1074">
        <f>SUM(Table1[[#This Row],[Total Sales]]-Table1[[#This Row],[Operating Profit]])</f>
        <v>52000</v>
      </c>
      <c r="X1074">
        <f>SUM(Table1[[#This Row],[Total Sales]]-Table1[[#This Row],[Cost]])</f>
        <v>28000</v>
      </c>
      <c r="Y1074">
        <f>SUM(Table1[[#This Row],[profit/loss]])/SUM(Table1[profit/loss])</f>
        <v>8.4303038568742515E-5</v>
      </c>
    </row>
    <row r="1075" spans="1:25" x14ac:dyDescent="0.3">
      <c r="A1075" t="s">
        <v>13</v>
      </c>
      <c r="B1075" t="s">
        <v>23</v>
      </c>
      <c r="C1075">
        <v>1185732</v>
      </c>
      <c r="D1075" s="9">
        <v>44406</v>
      </c>
      <c r="E1075" s="8" t="str">
        <f>TEXT(Table1[[#This Row],[Invoice Date]],"dd-mm-yyyy")</f>
        <v>29-07-2021</v>
      </c>
      <c r="F1075" s="1" t="str">
        <f t="shared" si="64"/>
        <v>July</v>
      </c>
      <c r="G1075" s="1" t="str">
        <f t="shared" si="65"/>
        <v>2021</v>
      </c>
      <c r="H1075" s="1" t="str">
        <f t="shared" si="66"/>
        <v>Thursday</v>
      </c>
      <c r="I1075" s="1" t="str">
        <f t="shared" si="67"/>
        <v>29</v>
      </c>
      <c r="J1075" t="s">
        <v>35</v>
      </c>
      <c r="K1075" t="s">
        <v>56</v>
      </c>
      <c r="L1075" t="s">
        <v>57</v>
      </c>
      <c r="M1075" t="s">
        <v>20</v>
      </c>
      <c r="N1075">
        <v>40</v>
      </c>
      <c r="O1075">
        <v>150</v>
      </c>
      <c r="P1075">
        <v>60000</v>
      </c>
      <c r="Q1075">
        <v>24000</v>
      </c>
      <c r="R1075">
        <v>0.4</v>
      </c>
      <c r="S1075" t="s">
        <v>23</v>
      </c>
      <c r="T1075" t="str">
        <f>IF(Table1[[#This Row],[Units Sold]]&gt; 700,"High Units","low Units")</f>
        <v>low Units</v>
      </c>
      <c r="U1075">
        <f>SUM(Table1[[#This Row],[Operating Profit]])/SUM(Table1[Operating Profit])*100</f>
        <v>7.225974734463644E-3</v>
      </c>
      <c r="V1075">
        <f>SUM(Table1[[#This Row],[Price per Unit]]*Table1[[#This Row],[Units Sold]])</f>
        <v>6000</v>
      </c>
      <c r="W1075">
        <f>SUM(Table1[[#This Row],[Total Sales]]-Table1[[#This Row],[Operating Profit]])</f>
        <v>36000</v>
      </c>
      <c r="X1075">
        <f>SUM(Table1[[#This Row],[Total Sales]]-Table1[[#This Row],[Cost]])</f>
        <v>24000</v>
      </c>
      <c r="Y1075">
        <f>SUM(Table1[[#This Row],[profit/loss]])/SUM(Table1[profit/loss])</f>
        <v>7.225974734463644E-5</v>
      </c>
    </row>
    <row r="1076" spans="1:25" x14ac:dyDescent="0.3">
      <c r="A1076" t="s">
        <v>13</v>
      </c>
      <c r="B1076" t="s">
        <v>23</v>
      </c>
      <c r="C1076">
        <v>1185732</v>
      </c>
      <c r="D1076" s="9">
        <v>44407</v>
      </c>
      <c r="E1076" s="8" t="str">
        <f>TEXT(Table1[[#This Row],[Invoice Date]],"dd-mm-yyyy")</f>
        <v>30-07-2021</v>
      </c>
      <c r="F1076" s="1" t="str">
        <f t="shared" si="64"/>
        <v>July</v>
      </c>
      <c r="G1076" s="1" t="str">
        <f t="shared" si="65"/>
        <v>2021</v>
      </c>
      <c r="H1076" s="1" t="str">
        <f t="shared" si="66"/>
        <v>Friday</v>
      </c>
      <c r="I1076" s="1" t="str">
        <f t="shared" si="67"/>
        <v>30</v>
      </c>
      <c r="J1076" t="s">
        <v>35</v>
      </c>
      <c r="K1076" t="s">
        <v>56</v>
      </c>
      <c r="L1076" t="s">
        <v>57</v>
      </c>
      <c r="M1076" t="s">
        <v>21</v>
      </c>
      <c r="N1076">
        <v>50</v>
      </c>
      <c r="O1076">
        <v>150</v>
      </c>
      <c r="P1076">
        <v>75000</v>
      </c>
      <c r="Q1076">
        <v>26250</v>
      </c>
      <c r="R1076">
        <v>0.35</v>
      </c>
      <c r="S1076" t="s">
        <v>23</v>
      </c>
      <c r="T1076" t="str">
        <f>IF(Table1[[#This Row],[Units Sold]]&gt; 700,"High Units","low Units")</f>
        <v>low Units</v>
      </c>
      <c r="U1076">
        <f>SUM(Table1[[#This Row],[Operating Profit]])/SUM(Table1[Operating Profit])*100</f>
        <v>7.9034098658196106E-3</v>
      </c>
      <c r="V1076">
        <f>SUM(Table1[[#This Row],[Price per Unit]]*Table1[[#This Row],[Units Sold]])</f>
        <v>7500</v>
      </c>
      <c r="W1076">
        <f>SUM(Table1[[#This Row],[Total Sales]]-Table1[[#This Row],[Operating Profit]])</f>
        <v>48750</v>
      </c>
      <c r="X1076">
        <f>SUM(Table1[[#This Row],[Total Sales]]-Table1[[#This Row],[Cost]])</f>
        <v>26250</v>
      </c>
      <c r="Y1076">
        <f>SUM(Table1[[#This Row],[profit/loss]])/SUM(Table1[profit/loss])</f>
        <v>7.9034098658196104E-5</v>
      </c>
    </row>
    <row r="1077" spans="1:25" x14ac:dyDescent="0.3">
      <c r="A1077" t="s">
        <v>13</v>
      </c>
      <c r="B1077" t="s">
        <v>23</v>
      </c>
      <c r="C1077">
        <v>1185732</v>
      </c>
      <c r="D1077" s="9">
        <v>44408</v>
      </c>
      <c r="E1077" s="8" t="str">
        <f>TEXT(Table1[[#This Row],[Invoice Date]],"dd-mm-yyyy")</f>
        <v>31-07-2021</v>
      </c>
      <c r="F1077" s="1" t="str">
        <f t="shared" si="64"/>
        <v>July</v>
      </c>
      <c r="G1077" s="1" t="str">
        <f t="shared" si="65"/>
        <v>2021</v>
      </c>
      <c r="H1077" s="1" t="str">
        <f t="shared" si="66"/>
        <v>Saturday</v>
      </c>
      <c r="I1077" s="1" t="str">
        <f t="shared" si="67"/>
        <v>31</v>
      </c>
      <c r="J1077" t="s">
        <v>35</v>
      </c>
      <c r="K1077" t="s">
        <v>56</v>
      </c>
      <c r="L1077" t="s">
        <v>57</v>
      </c>
      <c r="M1077" t="s">
        <v>22</v>
      </c>
      <c r="N1077">
        <v>55</v>
      </c>
      <c r="O1077">
        <v>250</v>
      </c>
      <c r="P1077">
        <v>137500</v>
      </c>
      <c r="Q1077">
        <v>68750</v>
      </c>
      <c r="R1077">
        <v>0.5</v>
      </c>
      <c r="S1077" t="s">
        <v>23</v>
      </c>
      <c r="T1077" t="str">
        <f>IF(Table1[[#This Row],[Units Sold]]&gt; 700,"High Units","low Units")</f>
        <v>low Units</v>
      </c>
      <c r="U1077">
        <f>SUM(Table1[[#This Row],[Operating Profit]])/SUM(Table1[Operating Profit])*100</f>
        <v>2.0699406791432312E-2</v>
      </c>
      <c r="V1077">
        <f>SUM(Table1[[#This Row],[Price per Unit]]*Table1[[#This Row],[Units Sold]])</f>
        <v>13750</v>
      </c>
      <c r="W1077">
        <f>SUM(Table1[[#This Row],[Total Sales]]-Table1[[#This Row],[Operating Profit]])</f>
        <v>68750</v>
      </c>
      <c r="X1077">
        <f>SUM(Table1[[#This Row],[Total Sales]]-Table1[[#This Row],[Cost]])</f>
        <v>68750</v>
      </c>
      <c r="Y1077">
        <f>SUM(Table1[[#This Row],[profit/loss]])/SUM(Table1[profit/loss])</f>
        <v>2.0699406791432312E-4</v>
      </c>
    </row>
    <row r="1078" spans="1:25" x14ac:dyDescent="0.3">
      <c r="A1078" t="s">
        <v>25</v>
      </c>
      <c r="B1078" t="s">
        <v>23</v>
      </c>
      <c r="C1078">
        <v>1197831</v>
      </c>
      <c r="D1078" s="9">
        <v>44409</v>
      </c>
      <c r="E1078" s="8" t="str">
        <f>TEXT(Table1[[#This Row],[Invoice Date]],"dd-mm-yyyy")</f>
        <v>01-08-2021</v>
      </c>
      <c r="F1078" s="1" t="str">
        <f t="shared" si="64"/>
        <v>August</v>
      </c>
      <c r="G1078" s="1" t="str">
        <f t="shared" si="65"/>
        <v>2021</v>
      </c>
      <c r="H1078" s="1" t="str">
        <f t="shared" si="66"/>
        <v>Sunday</v>
      </c>
      <c r="I1078" s="1" t="str">
        <f t="shared" si="67"/>
        <v>01</v>
      </c>
      <c r="J1078" t="s">
        <v>35</v>
      </c>
      <c r="K1078" t="s">
        <v>56</v>
      </c>
      <c r="L1078" t="s">
        <v>57</v>
      </c>
      <c r="M1078" t="s">
        <v>16</v>
      </c>
      <c r="N1078">
        <v>20</v>
      </c>
      <c r="O1078">
        <v>675</v>
      </c>
      <c r="P1078">
        <v>135000</v>
      </c>
      <c r="Q1078">
        <v>54000</v>
      </c>
      <c r="R1078">
        <v>0.4</v>
      </c>
      <c r="S1078" t="s">
        <v>23</v>
      </c>
      <c r="T1078" t="str">
        <f>IF(Table1[[#This Row],[Units Sold]]&gt; 700,"High Units","low Units")</f>
        <v>low Units</v>
      </c>
      <c r="U1078">
        <f>SUM(Table1[[#This Row],[Operating Profit]])/SUM(Table1[Operating Profit])*100</f>
        <v>1.6258443152543198E-2</v>
      </c>
      <c r="V1078">
        <f>SUM(Table1[[#This Row],[Price per Unit]]*Table1[[#This Row],[Units Sold]])</f>
        <v>13500</v>
      </c>
      <c r="W1078">
        <f>SUM(Table1[[#This Row],[Total Sales]]-Table1[[#This Row],[Operating Profit]])</f>
        <v>81000</v>
      </c>
      <c r="X1078">
        <f>SUM(Table1[[#This Row],[Total Sales]]-Table1[[#This Row],[Cost]])</f>
        <v>54000</v>
      </c>
      <c r="Y1078">
        <f>SUM(Table1[[#This Row],[profit/loss]])/SUM(Table1[profit/loss])</f>
        <v>1.6258443152543199E-4</v>
      </c>
    </row>
    <row r="1079" spans="1:25" x14ac:dyDescent="0.3">
      <c r="A1079" t="s">
        <v>25</v>
      </c>
      <c r="B1079" t="s">
        <v>23</v>
      </c>
      <c r="C1079">
        <v>1197831</v>
      </c>
      <c r="D1079" s="9">
        <v>44410</v>
      </c>
      <c r="E1079" s="8" t="str">
        <f>TEXT(Table1[[#This Row],[Invoice Date]],"dd-mm-yyyy")</f>
        <v>02-08-2021</v>
      </c>
      <c r="F1079" s="1" t="str">
        <f t="shared" si="64"/>
        <v>August</v>
      </c>
      <c r="G1079" s="1" t="str">
        <f t="shared" si="65"/>
        <v>2021</v>
      </c>
      <c r="H1079" s="1" t="str">
        <f t="shared" si="66"/>
        <v>Monday</v>
      </c>
      <c r="I1079" s="1" t="str">
        <f t="shared" si="67"/>
        <v>02</v>
      </c>
      <c r="J1079" t="s">
        <v>35</v>
      </c>
      <c r="K1079" t="s">
        <v>56</v>
      </c>
      <c r="L1079" t="s">
        <v>57</v>
      </c>
      <c r="M1079" t="s">
        <v>18</v>
      </c>
      <c r="N1079">
        <v>30</v>
      </c>
      <c r="O1079">
        <v>675</v>
      </c>
      <c r="P1079">
        <v>202500</v>
      </c>
      <c r="Q1079">
        <v>81000</v>
      </c>
      <c r="R1079">
        <v>0.4</v>
      </c>
      <c r="S1079" t="s">
        <v>23</v>
      </c>
      <c r="T1079" t="str">
        <f>IF(Table1[[#This Row],[Units Sold]]&gt; 700,"High Units","low Units")</f>
        <v>low Units</v>
      </c>
      <c r="U1079">
        <f>SUM(Table1[[#This Row],[Operating Profit]])/SUM(Table1[Operating Profit])*100</f>
        <v>2.43876647288148E-2</v>
      </c>
      <c r="V1079">
        <f>SUM(Table1[[#This Row],[Price per Unit]]*Table1[[#This Row],[Units Sold]])</f>
        <v>20250</v>
      </c>
      <c r="W1079">
        <f>SUM(Table1[[#This Row],[Total Sales]]-Table1[[#This Row],[Operating Profit]])</f>
        <v>121500</v>
      </c>
      <c r="X1079">
        <f>SUM(Table1[[#This Row],[Total Sales]]-Table1[[#This Row],[Cost]])</f>
        <v>81000</v>
      </c>
      <c r="Y1079">
        <f>SUM(Table1[[#This Row],[profit/loss]])/SUM(Table1[profit/loss])</f>
        <v>2.4387664728814799E-4</v>
      </c>
    </row>
    <row r="1080" spans="1:25" x14ac:dyDescent="0.3">
      <c r="A1080" t="s">
        <v>25</v>
      </c>
      <c r="B1080" t="s">
        <v>23</v>
      </c>
      <c r="C1080">
        <v>1197831</v>
      </c>
      <c r="D1080" s="9">
        <v>44411</v>
      </c>
      <c r="E1080" s="8" t="str">
        <f>TEXT(Table1[[#This Row],[Invoice Date]],"dd-mm-yyyy")</f>
        <v>03-08-2021</v>
      </c>
      <c r="F1080" s="1" t="str">
        <f t="shared" si="64"/>
        <v>August</v>
      </c>
      <c r="G1080" s="1" t="str">
        <f t="shared" si="65"/>
        <v>2021</v>
      </c>
      <c r="H1080" s="1" t="str">
        <f t="shared" si="66"/>
        <v>Tuesday</v>
      </c>
      <c r="I1080" s="1" t="str">
        <f t="shared" si="67"/>
        <v>03</v>
      </c>
      <c r="J1080" t="s">
        <v>35</v>
      </c>
      <c r="K1080" t="s">
        <v>56</v>
      </c>
      <c r="L1080" t="s">
        <v>57</v>
      </c>
      <c r="M1080" t="s">
        <v>19</v>
      </c>
      <c r="N1080">
        <v>30</v>
      </c>
      <c r="O1080">
        <v>475</v>
      </c>
      <c r="P1080">
        <v>142500</v>
      </c>
      <c r="Q1080">
        <v>57000</v>
      </c>
      <c r="R1080">
        <v>0.4</v>
      </c>
      <c r="S1080" t="s">
        <v>23</v>
      </c>
      <c r="T1080" t="str">
        <f>IF(Table1[[#This Row],[Units Sold]]&gt; 700,"High Units","low Units")</f>
        <v>low Units</v>
      </c>
      <c r="U1080">
        <f>SUM(Table1[[#This Row],[Operating Profit]])/SUM(Table1[Operating Profit])*100</f>
        <v>1.7161689994351154E-2</v>
      </c>
      <c r="V1080">
        <f>SUM(Table1[[#This Row],[Price per Unit]]*Table1[[#This Row],[Units Sold]])</f>
        <v>14250</v>
      </c>
      <c r="W1080">
        <f>SUM(Table1[[#This Row],[Total Sales]]-Table1[[#This Row],[Operating Profit]])</f>
        <v>85500</v>
      </c>
      <c r="X1080">
        <f>SUM(Table1[[#This Row],[Total Sales]]-Table1[[#This Row],[Cost]])</f>
        <v>57000</v>
      </c>
      <c r="Y1080">
        <f>SUM(Table1[[#This Row],[profit/loss]])/SUM(Table1[profit/loss])</f>
        <v>1.7161689994351154E-4</v>
      </c>
    </row>
    <row r="1081" spans="1:25" x14ac:dyDescent="0.3">
      <c r="A1081" t="s">
        <v>25</v>
      </c>
      <c r="B1081" t="s">
        <v>23</v>
      </c>
      <c r="C1081">
        <v>1197831</v>
      </c>
      <c r="D1081" s="9">
        <v>44412</v>
      </c>
      <c r="E1081" s="8" t="str">
        <f>TEXT(Table1[[#This Row],[Invoice Date]],"dd-mm-yyyy")</f>
        <v>04-08-2021</v>
      </c>
      <c r="F1081" s="1" t="str">
        <f t="shared" si="64"/>
        <v>August</v>
      </c>
      <c r="G1081" s="1" t="str">
        <f t="shared" si="65"/>
        <v>2021</v>
      </c>
      <c r="H1081" s="1" t="str">
        <f t="shared" si="66"/>
        <v>Wednesday</v>
      </c>
      <c r="I1081" s="1" t="str">
        <f t="shared" si="67"/>
        <v>04</v>
      </c>
      <c r="J1081" t="s">
        <v>35</v>
      </c>
      <c r="K1081" t="s">
        <v>56</v>
      </c>
      <c r="L1081" t="s">
        <v>57</v>
      </c>
      <c r="M1081" t="s">
        <v>20</v>
      </c>
      <c r="N1081">
        <v>35</v>
      </c>
      <c r="O1081">
        <v>475</v>
      </c>
      <c r="P1081">
        <v>166250</v>
      </c>
      <c r="Q1081">
        <v>83125</v>
      </c>
      <c r="R1081">
        <v>0.5</v>
      </c>
      <c r="S1081" t="s">
        <v>23</v>
      </c>
      <c r="T1081" t="str">
        <f>IF(Table1[[#This Row],[Units Sold]]&gt; 700,"High Units","low Units")</f>
        <v>low Units</v>
      </c>
      <c r="U1081">
        <f>SUM(Table1[[#This Row],[Operating Profit]])/SUM(Table1[Operating Profit])*100</f>
        <v>2.5027464575095432E-2</v>
      </c>
      <c r="V1081">
        <f>SUM(Table1[[#This Row],[Price per Unit]]*Table1[[#This Row],[Units Sold]])</f>
        <v>16625</v>
      </c>
      <c r="W1081">
        <f>SUM(Table1[[#This Row],[Total Sales]]-Table1[[#This Row],[Operating Profit]])</f>
        <v>83125</v>
      </c>
      <c r="X1081">
        <f>SUM(Table1[[#This Row],[Total Sales]]-Table1[[#This Row],[Cost]])</f>
        <v>83125</v>
      </c>
      <c r="Y1081">
        <f>SUM(Table1[[#This Row],[profit/loss]])/SUM(Table1[profit/loss])</f>
        <v>2.5027464575095432E-4</v>
      </c>
    </row>
    <row r="1082" spans="1:25" x14ac:dyDescent="0.3">
      <c r="A1082" t="s">
        <v>25</v>
      </c>
      <c r="B1082" t="s">
        <v>23</v>
      </c>
      <c r="C1082">
        <v>1197831</v>
      </c>
      <c r="D1082" s="9">
        <v>44413</v>
      </c>
      <c r="E1082" s="8" t="str">
        <f>TEXT(Table1[[#This Row],[Invoice Date]],"dd-mm-yyyy")</f>
        <v>05-08-2021</v>
      </c>
      <c r="F1082" s="1" t="str">
        <f t="shared" si="64"/>
        <v>August</v>
      </c>
      <c r="G1082" s="1" t="str">
        <f t="shared" si="65"/>
        <v>2021</v>
      </c>
      <c r="H1082" s="1" t="str">
        <f t="shared" si="66"/>
        <v>Thursday</v>
      </c>
      <c r="I1082" s="1" t="str">
        <f t="shared" si="67"/>
        <v>05</v>
      </c>
      <c r="J1082" t="s">
        <v>26</v>
      </c>
      <c r="K1082" t="s">
        <v>58</v>
      </c>
      <c r="L1082" t="s">
        <v>59</v>
      </c>
      <c r="M1082" t="s">
        <v>21</v>
      </c>
      <c r="N1082">
        <v>40</v>
      </c>
      <c r="O1082">
        <v>325</v>
      </c>
      <c r="P1082">
        <v>130000</v>
      </c>
      <c r="Q1082">
        <v>45500</v>
      </c>
      <c r="R1082">
        <v>0.35</v>
      </c>
      <c r="S1082" t="s">
        <v>23</v>
      </c>
      <c r="T1082" t="str">
        <f>IF(Table1[[#This Row],[Units Sold]]&gt; 700,"High Units","low Units")</f>
        <v>low Units</v>
      </c>
      <c r="U1082">
        <f>SUM(Table1[[#This Row],[Operating Profit]])/SUM(Table1[Operating Profit])*100</f>
        <v>1.3699243767420658E-2</v>
      </c>
      <c r="V1082">
        <f>SUM(Table1[[#This Row],[Price per Unit]]*Table1[[#This Row],[Units Sold]])</f>
        <v>13000</v>
      </c>
      <c r="W1082">
        <f>SUM(Table1[[#This Row],[Total Sales]]-Table1[[#This Row],[Operating Profit]])</f>
        <v>84500</v>
      </c>
      <c r="X1082">
        <f>SUM(Table1[[#This Row],[Total Sales]]-Table1[[#This Row],[Cost]])</f>
        <v>45500</v>
      </c>
      <c r="Y1082">
        <f>SUM(Table1[[#This Row],[profit/loss]])/SUM(Table1[profit/loss])</f>
        <v>1.3699243767420659E-4</v>
      </c>
    </row>
    <row r="1083" spans="1:25" x14ac:dyDescent="0.3">
      <c r="A1083" t="s">
        <v>25</v>
      </c>
      <c r="B1083" t="s">
        <v>23</v>
      </c>
      <c r="C1083">
        <v>1197831</v>
      </c>
      <c r="D1083" s="9">
        <v>44414</v>
      </c>
      <c r="E1083" s="8" t="str">
        <f>TEXT(Table1[[#This Row],[Invoice Date]],"dd-mm-yyyy")</f>
        <v>06-08-2021</v>
      </c>
      <c r="F1083" s="1" t="str">
        <f t="shared" si="64"/>
        <v>August</v>
      </c>
      <c r="G1083" s="1" t="str">
        <f t="shared" si="65"/>
        <v>2021</v>
      </c>
      <c r="H1083" s="1" t="str">
        <f t="shared" si="66"/>
        <v>Friday</v>
      </c>
      <c r="I1083" s="1" t="str">
        <f t="shared" si="67"/>
        <v>06</v>
      </c>
      <c r="J1083" t="s">
        <v>26</v>
      </c>
      <c r="K1083" t="s">
        <v>58</v>
      </c>
      <c r="L1083" t="s">
        <v>59</v>
      </c>
      <c r="M1083" t="s">
        <v>22</v>
      </c>
      <c r="N1083">
        <v>35</v>
      </c>
      <c r="O1083">
        <v>475</v>
      </c>
      <c r="P1083">
        <v>166250</v>
      </c>
      <c r="Q1083">
        <v>91438</v>
      </c>
      <c r="R1083">
        <v>0.55000000000000004</v>
      </c>
      <c r="S1083" t="s">
        <v>23</v>
      </c>
      <c r="T1083" t="str">
        <f>IF(Table1[[#This Row],[Units Sold]]&gt; 700,"High Units","low Units")</f>
        <v>low Units</v>
      </c>
      <c r="U1083">
        <f>SUM(Table1[[#This Row],[Operating Profit]])/SUM(Table1[Operating Profit])*100</f>
        <v>2.753036157374528E-2</v>
      </c>
      <c r="V1083">
        <f>SUM(Table1[[#This Row],[Price per Unit]]*Table1[[#This Row],[Units Sold]])</f>
        <v>16625</v>
      </c>
      <c r="W1083">
        <f>SUM(Table1[[#This Row],[Total Sales]]-Table1[[#This Row],[Operating Profit]])</f>
        <v>74812</v>
      </c>
      <c r="X1083">
        <f>SUM(Table1[[#This Row],[Total Sales]]-Table1[[#This Row],[Cost]])</f>
        <v>91438</v>
      </c>
      <c r="Y1083">
        <f>SUM(Table1[[#This Row],[profit/loss]])/SUM(Table1[profit/loss])</f>
        <v>2.753036157374528E-4</v>
      </c>
    </row>
    <row r="1084" spans="1:25" x14ac:dyDescent="0.3">
      <c r="A1084" t="s">
        <v>25</v>
      </c>
      <c r="B1084" t="s">
        <v>23</v>
      </c>
      <c r="C1084">
        <v>1197831</v>
      </c>
      <c r="D1084" s="9">
        <v>44415</v>
      </c>
      <c r="E1084" s="8" t="str">
        <f>TEXT(Table1[[#This Row],[Invoice Date]],"dd-mm-yyyy")</f>
        <v>07-08-2021</v>
      </c>
      <c r="F1084" s="1" t="str">
        <f t="shared" si="64"/>
        <v>August</v>
      </c>
      <c r="G1084" s="1" t="str">
        <f t="shared" si="65"/>
        <v>2021</v>
      </c>
      <c r="H1084" s="1" t="str">
        <f t="shared" si="66"/>
        <v>Saturday</v>
      </c>
      <c r="I1084" s="1" t="str">
        <f t="shared" si="67"/>
        <v>07</v>
      </c>
      <c r="J1084" t="s">
        <v>26</v>
      </c>
      <c r="K1084" t="s">
        <v>58</v>
      </c>
      <c r="L1084" t="s">
        <v>59</v>
      </c>
      <c r="M1084" t="s">
        <v>16</v>
      </c>
      <c r="N1084">
        <v>25</v>
      </c>
      <c r="O1084">
        <v>625</v>
      </c>
      <c r="P1084">
        <v>156250</v>
      </c>
      <c r="Q1084">
        <v>62500</v>
      </c>
      <c r="R1084">
        <v>0.4</v>
      </c>
      <c r="S1084" t="s">
        <v>23</v>
      </c>
      <c r="T1084" t="str">
        <f>IF(Table1[[#This Row],[Units Sold]]&gt; 700,"High Units","low Units")</f>
        <v>low Units</v>
      </c>
      <c r="U1084">
        <f>SUM(Table1[[#This Row],[Operating Profit]])/SUM(Table1[Operating Profit])*100</f>
        <v>1.8817642537665741E-2</v>
      </c>
      <c r="V1084">
        <f>SUM(Table1[[#This Row],[Price per Unit]]*Table1[[#This Row],[Units Sold]])</f>
        <v>15625</v>
      </c>
      <c r="W1084">
        <f>SUM(Table1[[#This Row],[Total Sales]]-Table1[[#This Row],[Operating Profit]])</f>
        <v>93750</v>
      </c>
      <c r="X1084">
        <f>SUM(Table1[[#This Row],[Total Sales]]-Table1[[#This Row],[Cost]])</f>
        <v>62500</v>
      </c>
      <c r="Y1084">
        <f>SUM(Table1[[#This Row],[profit/loss]])/SUM(Table1[profit/loss])</f>
        <v>1.881764253766574E-4</v>
      </c>
    </row>
    <row r="1085" spans="1:25" x14ac:dyDescent="0.3">
      <c r="A1085" t="s">
        <v>25</v>
      </c>
      <c r="B1085" t="s">
        <v>23</v>
      </c>
      <c r="C1085">
        <v>1197831</v>
      </c>
      <c r="D1085" s="9">
        <v>44416</v>
      </c>
      <c r="E1085" s="8" t="str">
        <f>TEXT(Table1[[#This Row],[Invoice Date]],"dd-mm-yyyy")</f>
        <v>08-08-2021</v>
      </c>
      <c r="F1085" s="1" t="str">
        <f t="shared" si="64"/>
        <v>August</v>
      </c>
      <c r="G1085" s="1" t="str">
        <f t="shared" si="65"/>
        <v>2021</v>
      </c>
      <c r="H1085" s="1" t="str">
        <f t="shared" si="66"/>
        <v>Sunday</v>
      </c>
      <c r="I1085" s="1" t="str">
        <f t="shared" si="67"/>
        <v>08</v>
      </c>
      <c r="J1085" t="s">
        <v>26</v>
      </c>
      <c r="K1085" t="s">
        <v>58</v>
      </c>
      <c r="L1085" t="s">
        <v>59</v>
      </c>
      <c r="M1085" t="s">
        <v>18</v>
      </c>
      <c r="N1085">
        <v>35</v>
      </c>
      <c r="O1085">
        <v>600</v>
      </c>
      <c r="P1085">
        <v>210000</v>
      </c>
      <c r="Q1085">
        <v>84000</v>
      </c>
      <c r="R1085">
        <v>0.4</v>
      </c>
      <c r="S1085" t="s">
        <v>23</v>
      </c>
      <c r="T1085" t="str">
        <f>IF(Table1[[#This Row],[Units Sold]]&gt; 700,"High Units","low Units")</f>
        <v>low Units</v>
      </c>
      <c r="U1085">
        <f>SUM(Table1[[#This Row],[Operating Profit]])/SUM(Table1[Operating Profit])*100</f>
        <v>2.5290911570622753E-2</v>
      </c>
      <c r="V1085">
        <f>SUM(Table1[[#This Row],[Price per Unit]]*Table1[[#This Row],[Units Sold]])</f>
        <v>21000</v>
      </c>
      <c r="W1085">
        <f>SUM(Table1[[#This Row],[Total Sales]]-Table1[[#This Row],[Operating Profit]])</f>
        <v>126000</v>
      </c>
      <c r="X1085">
        <f>SUM(Table1[[#This Row],[Total Sales]]-Table1[[#This Row],[Cost]])</f>
        <v>84000</v>
      </c>
      <c r="Y1085">
        <f>SUM(Table1[[#This Row],[profit/loss]])/SUM(Table1[profit/loss])</f>
        <v>2.5290911570622753E-4</v>
      </c>
    </row>
    <row r="1086" spans="1:25" x14ac:dyDescent="0.3">
      <c r="A1086" t="s">
        <v>25</v>
      </c>
      <c r="B1086" t="s">
        <v>23</v>
      </c>
      <c r="C1086">
        <v>1197831</v>
      </c>
      <c r="D1086" s="9">
        <v>44417</v>
      </c>
      <c r="E1086" s="8" t="str">
        <f>TEXT(Table1[[#This Row],[Invoice Date]],"dd-mm-yyyy")</f>
        <v>09-08-2021</v>
      </c>
      <c r="F1086" s="1" t="str">
        <f t="shared" si="64"/>
        <v>August</v>
      </c>
      <c r="G1086" s="1" t="str">
        <f t="shared" si="65"/>
        <v>2021</v>
      </c>
      <c r="H1086" s="1" t="str">
        <f t="shared" si="66"/>
        <v>Monday</v>
      </c>
      <c r="I1086" s="1" t="str">
        <f t="shared" si="67"/>
        <v>09</v>
      </c>
      <c r="J1086" t="s">
        <v>26</v>
      </c>
      <c r="K1086" t="s">
        <v>58</v>
      </c>
      <c r="L1086" t="s">
        <v>59</v>
      </c>
      <c r="M1086" t="s">
        <v>19</v>
      </c>
      <c r="N1086">
        <v>35</v>
      </c>
      <c r="O1086">
        <v>425</v>
      </c>
      <c r="P1086">
        <v>148750</v>
      </c>
      <c r="Q1086">
        <v>59500</v>
      </c>
      <c r="R1086">
        <v>0.4</v>
      </c>
      <c r="S1086" t="s">
        <v>23</v>
      </c>
      <c r="T1086" t="str">
        <f>IF(Table1[[#This Row],[Units Sold]]&gt; 700,"High Units","low Units")</f>
        <v>low Units</v>
      </c>
      <c r="U1086">
        <f>SUM(Table1[[#This Row],[Operating Profit]])/SUM(Table1[Operating Profit])*100</f>
        <v>1.7914395695857784E-2</v>
      </c>
      <c r="V1086">
        <f>SUM(Table1[[#This Row],[Price per Unit]]*Table1[[#This Row],[Units Sold]])</f>
        <v>14875</v>
      </c>
      <c r="W1086">
        <f>SUM(Table1[[#This Row],[Total Sales]]-Table1[[#This Row],[Operating Profit]])</f>
        <v>89250</v>
      </c>
      <c r="X1086">
        <f>SUM(Table1[[#This Row],[Total Sales]]-Table1[[#This Row],[Cost]])</f>
        <v>59500</v>
      </c>
      <c r="Y1086">
        <f>SUM(Table1[[#This Row],[profit/loss]])/SUM(Table1[profit/loss])</f>
        <v>1.7914395695857785E-4</v>
      </c>
    </row>
    <row r="1087" spans="1:25" x14ac:dyDescent="0.3">
      <c r="A1087" t="s">
        <v>25</v>
      </c>
      <c r="B1087" t="s">
        <v>23</v>
      </c>
      <c r="C1087">
        <v>1197831</v>
      </c>
      <c r="D1087" s="9">
        <v>44418</v>
      </c>
      <c r="E1087" s="8" t="str">
        <f>TEXT(Table1[[#This Row],[Invoice Date]],"dd-mm-yyyy")</f>
        <v>10-08-2021</v>
      </c>
      <c r="F1087" s="1" t="str">
        <f t="shared" si="64"/>
        <v>August</v>
      </c>
      <c r="G1087" s="1" t="str">
        <f t="shared" si="65"/>
        <v>2021</v>
      </c>
      <c r="H1087" s="1" t="str">
        <f t="shared" si="66"/>
        <v>Tuesday</v>
      </c>
      <c r="I1087" s="1" t="str">
        <f t="shared" si="67"/>
        <v>10</v>
      </c>
      <c r="J1087" t="s">
        <v>26</v>
      </c>
      <c r="K1087" t="s">
        <v>58</v>
      </c>
      <c r="L1087" t="s">
        <v>59</v>
      </c>
      <c r="M1087" t="s">
        <v>20</v>
      </c>
      <c r="N1087">
        <v>35</v>
      </c>
      <c r="O1087">
        <v>375</v>
      </c>
      <c r="P1087">
        <v>131250</v>
      </c>
      <c r="Q1087">
        <v>65625</v>
      </c>
      <c r="R1087">
        <v>0.5</v>
      </c>
      <c r="S1087" t="s">
        <v>23</v>
      </c>
      <c r="T1087" t="str">
        <f>IF(Table1[[#This Row],[Units Sold]]&gt; 700,"High Units","low Units")</f>
        <v>low Units</v>
      </c>
      <c r="U1087">
        <f>SUM(Table1[[#This Row],[Operating Profit]])/SUM(Table1[Operating Profit])*100</f>
        <v>1.9758524664549026E-2</v>
      </c>
      <c r="V1087">
        <f>SUM(Table1[[#This Row],[Price per Unit]]*Table1[[#This Row],[Units Sold]])</f>
        <v>13125</v>
      </c>
      <c r="W1087">
        <f>SUM(Table1[[#This Row],[Total Sales]]-Table1[[#This Row],[Operating Profit]])</f>
        <v>65625</v>
      </c>
      <c r="X1087">
        <f>SUM(Table1[[#This Row],[Total Sales]]-Table1[[#This Row],[Cost]])</f>
        <v>65625</v>
      </c>
      <c r="Y1087">
        <f>SUM(Table1[[#This Row],[profit/loss]])/SUM(Table1[profit/loss])</f>
        <v>1.9758524664549026E-4</v>
      </c>
    </row>
    <row r="1088" spans="1:25" x14ac:dyDescent="0.3">
      <c r="A1088" t="s">
        <v>25</v>
      </c>
      <c r="B1088" t="s">
        <v>23</v>
      </c>
      <c r="C1088">
        <v>1197831</v>
      </c>
      <c r="D1088" s="9">
        <v>44419</v>
      </c>
      <c r="E1088" s="8" t="str">
        <f>TEXT(Table1[[#This Row],[Invoice Date]],"dd-mm-yyyy")</f>
        <v>11-08-2021</v>
      </c>
      <c r="F1088" s="1" t="str">
        <f t="shared" si="64"/>
        <v>August</v>
      </c>
      <c r="G1088" s="1" t="str">
        <f t="shared" si="65"/>
        <v>2021</v>
      </c>
      <c r="H1088" s="1" t="str">
        <f t="shared" si="66"/>
        <v>Wednesday</v>
      </c>
      <c r="I1088" s="1" t="str">
        <f t="shared" si="67"/>
        <v>11</v>
      </c>
      <c r="J1088" t="s">
        <v>26</v>
      </c>
      <c r="K1088" t="s">
        <v>58</v>
      </c>
      <c r="L1088" t="s">
        <v>59</v>
      </c>
      <c r="M1088" t="s">
        <v>21</v>
      </c>
      <c r="N1088">
        <v>40</v>
      </c>
      <c r="O1088">
        <v>250</v>
      </c>
      <c r="P1088">
        <v>100000</v>
      </c>
      <c r="Q1088">
        <v>35000</v>
      </c>
      <c r="R1088">
        <v>0.35</v>
      </c>
      <c r="S1088" t="s">
        <v>23</v>
      </c>
      <c r="T1088" t="str">
        <f>IF(Table1[[#This Row],[Units Sold]]&gt; 700,"High Units","low Units")</f>
        <v>low Units</v>
      </c>
      <c r="U1088">
        <f>SUM(Table1[[#This Row],[Operating Profit]])/SUM(Table1[Operating Profit])*100</f>
        <v>1.0537879821092815E-2</v>
      </c>
      <c r="V1088">
        <f>SUM(Table1[[#This Row],[Price per Unit]]*Table1[[#This Row],[Units Sold]])</f>
        <v>10000</v>
      </c>
      <c r="W1088">
        <f>SUM(Table1[[#This Row],[Total Sales]]-Table1[[#This Row],[Operating Profit]])</f>
        <v>65000</v>
      </c>
      <c r="X1088">
        <f>SUM(Table1[[#This Row],[Total Sales]]-Table1[[#This Row],[Cost]])</f>
        <v>35000</v>
      </c>
      <c r="Y1088">
        <f>SUM(Table1[[#This Row],[profit/loss]])/SUM(Table1[profit/loss])</f>
        <v>1.0537879821092815E-4</v>
      </c>
    </row>
    <row r="1089" spans="1:25" x14ac:dyDescent="0.3">
      <c r="A1089" t="s">
        <v>25</v>
      </c>
      <c r="B1089" t="s">
        <v>23</v>
      </c>
      <c r="C1089">
        <v>1197831</v>
      </c>
      <c r="D1089" s="9">
        <v>44420</v>
      </c>
      <c r="E1089" s="8" t="str">
        <f>TEXT(Table1[[#This Row],[Invoice Date]],"dd-mm-yyyy")</f>
        <v>12-08-2021</v>
      </c>
      <c r="F1089" s="1" t="str">
        <f t="shared" si="64"/>
        <v>August</v>
      </c>
      <c r="G1089" s="1" t="str">
        <f t="shared" si="65"/>
        <v>2021</v>
      </c>
      <c r="H1089" s="1" t="str">
        <f t="shared" si="66"/>
        <v>Thursday</v>
      </c>
      <c r="I1089" s="1" t="str">
        <f t="shared" si="67"/>
        <v>12</v>
      </c>
      <c r="J1089" t="s">
        <v>26</v>
      </c>
      <c r="K1089" t="s">
        <v>58</v>
      </c>
      <c r="L1089" t="s">
        <v>59</v>
      </c>
      <c r="M1089" t="s">
        <v>22</v>
      </c>
      <c r="N1089">
        <v>35</v>
      </c>
      <c r="O1089">
        <v>450</v>
      </c>
      <c r="P1089">
        <v>157500</v>
      </c>
      <c r="Q1089">
        <v>86625</v>
      </c>
      <c r="R1089">
        <v>0.55000000000000004</v>
      </c>
      <c r="S1089" t="s">
        <v>23</v>
      </c>
      <c r="T1089" t="str">
        <f>IF(Table1[[#This Row],[Units Sold]]&gt; 700,"High Units","low Units")</f>
        <v>low Units</v>
      </c>
      <c r="U1089">
        <f>SUM(Table1[[#This Row],[Operating Profit]])/SUM(Table1[Operating Profit])*100</f>
        <v>2.6081252557204716E-2</v>
      </c>
      <c r="V1089">
        <f>SUM(Table1[[#This Row],[Price per Unit]]*Table1[[#This Row],[Units Sold]])</f>
        <v>15750</v>
      </c>
      <c r="W1089">
        <f>SUM(Table1[[#This Row],[Total Sales]]-Table1[[#This Row],[Operating Profit]])</f>
        <v>70875</v>
      </c>
      <c r="X1089">
        <f>SUM(Table1[[#This Row],[Total Sales]]-Table1[[#This Row],[Cost]])</f>
        <v>86625</v>
      </c>
      <c r="Y1089">
        <f>SUM(Table1[[#This Row],[profit/loss]])/SUM(Table1[profit/loss])</f>
        <v>2.6081252557204717E-4</v>
      </c>
    </row>
    <row r="1090" spans="1:25" x14ac:dyDescent="0.3">
      <c r="A1090" t="s">
        <v>25</v>
      </c>
      <c r="B1090" t="s">
        <v>23</v>
      </c>
      <c r="C1090">
        <v>1197831</v>
      </c>
      <c r="D1090" s="9">
        <v>44421</v>
      </c>
      <c r="E1090" s="8" t="str">
        <f>TEXT(Table1[[#This Row],[Invoice Date]],"dd-mm-yyyy")</f>
        <v>13-08-2021</v>
      </c>
      <c r="F1090" s="1" t="str">
        <f t="shared" si="64"/>
        <v>August</v>
      </c>
      <c r="G1090" s="1" t="str">
        <f t="shared" si="65"/>
        <v>2021</v>
      </c>
      <c r="H1090" s="1" t="str">
        <f t="shared" si="66"/>
        <v>Friday</v>
      </c>
      <c r="I1090" s="1" t="str">
        <f t="shared" si="67"/>
        <v>13</v>
      </c>
      <c r="J1090" t="s">
        <v>26</v>
      </c>
      <c r="K1090" t="s">
        <v>58</v>
      </c>
      <c r="L1090" t="s">
        <v>59</v>
      </c>
      <c r="M1090" t="s">
        <v>16</v>
      </c>
      <c r="N1090">
        <v>30</v>
      </c>
      <c r="O1090">
        <v>625</v>
      </c>
      <c r="P1090">
        <v>187500</v>
      </c>
      <c r="Q1090">
        <v>84375</v>
      </c>
      <c r="R1090">
        <v>0.45</v>
      </c>
      <c r="S1090" t="s">
        <v>23</v>
      </c>
      <c r="T1090" t="str">
        <f>IF(Table1[[#This Row],[Units Sold]]&gt; 700,"High Units","low Units")</f>
        <v>low Units</v>
      </c>
      <c r="U1090">
        <f>SUM(Table1[[#This Row],[Operating Profit]])/SUM(Table1[Operating Profit])*100</f>
        <v>2.5403817425848747E-2</v>
      </c>
      <c r="V1090">
        <f>SUM(Table1[[#This Row],[Price per Unit]]*Table1[[#This Row],[Units Sold]])</f>
        <v>18750</v>
      </c>
      <c r="W1090">
        <f>SUM(Table1[[#This Row],[Total Sales]]-Table1[[#This Row],[Operating Profit]])</f>
        <v>103125</v>
      </c>
      <c r="X1090">
        <f>SUM(Table1[[#This Row],[Total Sales]]-Table1[[#This Row],[Cost]])</f>
        <v>84375</v>
      </c>
      <c r="Y1090">
        <f>SUM(Table1[[#This Row],[profit/loss]])/SUM(Table1[profit/loss])</f>
        <v>2.5403817425848746E-4</v>
      </c>
    </row>
    <row r="1091" spans="1:25" x14ac:dyDescent="0.3">
      <c r="A1091" t="s">
        <v>25</v>
      </c>
      <c r="B1091" t="s">
        <v>23</v>
      </c>
      <c r="C1091">
        <v>1197831</v>
      </c>
      <c r="D1091" s="9">
        <v>44422</v>
      </c>
      <c r="E1091" s="8" t="str">
        <f>TEXT(Table1[[#This Row],[Invoice Date]],"dd-mm-yyyy")</f>
        <v>14-08-2021</v>
      </c>
      <c r="F1091" s="1" t="str">
        <f t="shared" ref="F1091:F1154" si="68">TEXT(D1091,"mmmm")</f>
        <v>August</v>
      </c>
      <c r="G1091" s="1" t="str">
        <f t="shared" ref="G1091:G1154" si="69">TEXT(D1091,"YYYY")</f>
        <v>2021</v>
      </c>
      <c r="H1091" s="1" t="str">
        <f t="shared" ref="H1091:H1154" si="70">TEXT(D1091,"dddd")</f>
        <v>Saturday</v>
      </c>
      <c r="I1091" s="1" t="str">
        <f t="shared" ref="I1091:I1154" si="71">TEXT(D1091,"dd")</f>
        <v>14</v>
      </c>
      <c r="J1091" t="s">
        <v>26</v>
      </c>
      <c r="K1091" t="s">
        <v>58</v>
      </c>
      <c r="L1091" t="s">
        <v>59</v>
      </c>
      <c r="M1091" t="s">
        <v>18</v>
      </c>
      <c r="N1091">
        <v>40</v>
      </c>
      <c r="O1091">
        <v>625</v>
      </c>
      <c r="P1091">
        <v>250000</v>
      </c>
      <c r="Q1091">
        <v>112500</v>
      </c>
      <c r="R1091">
        <v>0.45</v>
      </c>
      <c r="S1091" t="s">
        <v>23</v>
      </c>
      <c r="T1091" t="str">
        <f>IF(Table1[[#This Row],[Units Sold]]&gt; 700,"High Units","low Units")</f>
        <v>low Units</v>
      </c>
      <c r="U1091">
        <f>SUM(Table1[[#This Row],[Operating Profit]])/SUM(Table1[Operating Profit])*100</f>
        <v>3.3871756567798325E-2</v>
      </c>
      <c r="V1091">
        <f>SUM(Table1[[#This Row],[Price per Unit]]*Table1[[#This Row],[Units Sold]])</f>
        <v>25000</v>
      </c>
      <c r="W1091">
        <f>SUM(Table1[[#This Row],[Total Sales]]-Table1[[#This Row],[Operating Profit]])</f>
        <v>137500</v>
      </c>
      <c r="X1091">
        <f>SUM(Table1[[#This Row],[Total Sales]]-Table1[[#This Row],[Cost]])</f>
        <v>112500</v>
      </c>
      <c r="Y1091">
        <f>SUM(Table1[[#This Row],[profit/loss]])/SUM(Table1[profit/loss])</f>
        <v>3.3871756567798329E-4</v>
      </c>
    </row>
    <row r="1092" spans="1:25" x14ac:dyDescent="0.3">
      <c r="A1092" t="s">
        <v>25</v>
      </c>
      <c r="B1092" t="s">
        <v>23</v>
      </c>
      <c r="C1092">
        <v>1197831</v>
      </c>
      <c r="D1092" s="9">
        <v>44423</v>
      </c>
      <c r="E1092" s="8" t="str">
        <f>TEXT(Table1[[#This Row],[Invoice Date]],"dd-mm-yyyy")</f>
        <v>15-08-2021</v>
      </c>
      <c r="F1092" s="1" t="str">
        <f t="shared" si="68"/>
        <v>August</v>
      </c>
      <c r="G1092" s="1" t="str">
        <f t="shared" si="69"/>
        <v>2021</v>
      </c>
      <c r="H1092" s="1" t="str">
        <f t="shared" si="70"/>
        <v>Sunday</v>
      </c>
      <c r="I1092" s="1" t="str">
        <f t="shared" si="71"/>
        <v>15</v>
      </c>
      <c r="J1092" t="s">
        <v>26</v>
      </c>
      <c r="K1092" t="s">
        <v>58</v>
      </c>
      <c r="L1092" t="s">
        <v>59</v>
      </c>
      <c r="M1092" t="s">
        <v>19</v>
      </c>
      <c r="N1092">
        <v>30</v>
      </c>
      <c r="O1092">
        <v>450</v>
      </c>
      <c r="P1092">
        <v>135000</v>
      </c>
      <c r="Q1092">
        <v>60750</v>
      </c>
      <c r="R1092">
        <v>0.45</v>
      </c>
      <c r="S1092" t="s">
        <v>23</v>
      </c>
      <c r="T1092" t="str">
        <f>IF(Table1[[#This Row],[Units Sold]]&gt; 700,"High Units","low Units")</f>
        <v>low Units</v>
      </c>
      <c r="U1092">
        <f>SUM(Table1[[#This Row],[Operating Profit]])/SUM(Table1[Operating Profit])*100</f>
        <v>1.8290748546611099E-2</v>
      </c>
      <c r="V1092">
        <f>SUM(Table1[[#This Row],[Price per Unit]]*Table1[[#This Row],[Units Sold]])</f>
        <v>13500</v>
      </c>
      <c r="W1092">
        <f>SUM(Table1[[#This Row],[Total Sales]]-Table1[[#This Row],[Operating Profit]])</f>
        <v>74250</v>
      </c>
      <c r="X1092">
        <f>SUM(Table1[[#This Row],[Total Sales]]-Table1[[#This Row],[Cost]])</f>
        <v>60750</v>
      </c>
      <c r="Y1092">
        <f>SUM(Table1[[#This Row],[profit/loss]])/SUM(Table1[profit/loss])</f>
        <v>1.82907485466111E-4</v>
      </c>
    </row>
    <row r="1093" spans="1:25" x14ac:dyDescent="0.3">
      <c r="A1093" t="s">
        <v>25</v>
      </c>
      <c r="B1093" t="s">
        <v>23</v>
      </c>
      <c r="C1093">
        <v>1197831</v>
      </c>
      <c r="D1093" s="9">
        <v>44424</v>
      </c>
      <c r="E1093" s="8" t="str">
        <f>TEXT(Table1[[#This Row],[Invoice Date]],"dd-mm-yyyy")</f>
        <v>16-08-2021</v>
      </c>
      <c r="F1093" s="1" t="str">
        <f t="shared" si="68"/>
        <v>August</v>
      </c>
      <c r="G1093" s="1" t="str">
        <f t="shared" si="69"/>
        <v>2021</v>
      </c>
      <c r="H1093" s="1" t="str">
        <f t="shared" si="70"/>
        <v>Monday</v>
      </c>
      <c r="I1093" s="1" t="str">
        <f t="shared" si="71"/>
        <v>16</v>
      </c>
      <c r="J1093" t="s">
        <v>26</v>
      </c>
      <c r="K1093" t="s">
        <v>58</v>
      </c>
      <c r="L1093" t="s">
        <v>59</v>
      </c>
      <c r="M1093" t="s">
        <v>20</v>
      </c>
      <c r="N1093">
        <v>35</v>
      </c>
      <c r="O1093">
        <v>350</v>
      </c>
      <c r="P1093">
        <v>122500</v>
      </c>
      <c r="Q1093">
        <v>67375</v>
      </c>
      <c r="R1093">
        <v>0.55000000000000004</v>
      </c>
      <c r="S1093" t="s">
        <v>23</v>
      </c>
      <c r="T1093" t="str">
        <f>IF(Table1[[#This Row],[Units Sold]]&gt; 700,"High Units","low Units")</f>
        <v>low Units</v>
      </c>
      <c r="U1093">
        <f>SUM(Table1[[#This Row],[Operating Profit]])/SUM(Table1[Operating Profit])*100</f>
        <v>2.0285418655603668E-2</v>
      </c>
      <c r="V1093">
        <f>SUM(Table1[[#This Row],[Price per Unit]]*Table1[[#This Row],[Units Sold]])</f>
        <v>12250</v>
      </c>
      <c r="W1093">
        <f>SUM(Table1[[#This Row],[Total Sales]]-Table1[[#This Row],[Operating Profit]])</f>
        <v>55125</v>
      </c>
      <c r="X1093">
        <f>SUM(Table1[[#This Row],[Total Sales]]-Table1[[#This Row],[Cost]])</f>
        <v>67375</v>
      </c>
      <c r="Y1093">
        <f>SUM(Table1[[#This Row],[profit/loss]])/SUM(Table1[profit/loss])</f>
        <v>2.0285418655603668E-4</v>
      </c>
    </row>
    <row r="1094" spans="1:25" x14ac:dyDescent="0.3">
      <c r="A1094" t="s">
        <v>25</v>
      </c>
      <c r="B1094" t="s">
        <v>23</v>
      </c>
      <c r="C1094">
        <v>1197831</v>
      </c>
      <c r="D1094" s="9">
        <v>44425</v>
      </c>
      <c r="E1094" s="8" t="str">
        <f>TEXT(Table1[[#This Row],[Invoice Date]],"dd-mm-yyyy")</f>
        <v>17-08-2021</v>
      </c>
      <c r="F1094" s="1" t="str">
        <f t="shared" si="68"/>
        <v>August</v>
      </c>
      <c r="G1094" s="1" t="str">
        <f t="shared" si="69"/>
        <v>2021</v>
      </c>
      <c r="H1094" s="1" t="str">
        <f t="shared" si="70"/>
        <v>Tuesday</v>
      </c>
      <c r="I1094" s="1" t="str">
        <f t="shared" si="71"/>
        <v>17</v>
      </c>
      <c r="J1094" t="s">
        <v>26</v>
      </c>
      <c r="K1094" t="s">
        <v>58</v>
      </c>
      <c r="L1094" t="s">
        <v>59</v>
      </c>
      <c r="M1094" t="s">
        <v>21</v>
      </c>
      <c r="N1094">
        <v>40</v>
      </c>
      <c r="O1094">
        <v>250</v>
      </c>
      <c r="P1094">
        <v>100000</v>
      </c>
      <c r="Q1094">
        <v>40000</v>
      </c>
      <c r="R1094">
        <v>0.4</v>
      </c>
      <c r="S1094" t="s">
        <v>23</v>
      </c>
      <c r="T1094" t="str">
        <f>IF(Table1[[#This Row],[Units Sold]]&gt; 700,"High Units","low Units")</f>
        <v>low Units</v>
      </c>
      <c r="U1094">
        <f>SUM(Table1[[#This Row],[Operating Profit]])/SUM(Table1[Operating Profit])*100</f>
        <v>1.2043291224106073E-2</v>
      </c>
      <c r="V1094">
        <f>SUM(Table1[[#This Row],[Price per Unit]]*Table1[[#This Row],[Units Sold]])</f>
        <v>10000</v>
      </c>
      <c r="W1094">
        <f>SUM(Table1[[#This Row],[Total Sales]]-Table1[[#This Row],[Operating Profit]])</f>
        <v>60000</v>
      </c>
      <c r="X1094">
        <f>SUM(Table1[[#This Row],[Total Sales]]-Table1[[#This Row],[Cost]])</f>
        <v>40000</v>
      </c>
      <c r="Y1094">
        <f>SUM(Table1[[#This Row],[profit/loss]])/SUM(Table1[profit/loss])</f>
        <v>1.2043291224106073E-4</v>
      </c>
    </row>
    <row r="1095" spans="1:25" x14ac:dyDescent="0.3">
      <c r="A1095" t="s">
        <v>25</v>
      </c>
      <c r="B1095" t="s">
        <v>23</v>
      </c>
      <c r="C1095">
        <v>1197831</v>
      </c>
      <c r="D1095" s="9">
        <v>44426</v>
      </c>
      <c r="E1095" s="8" t="str">
        <f>TEXT(Table1[[#This Row],[Invoice Date]],"dd-mm-yyyy")</f>
        <v>18-08-2021</v>
      </c>
      <c r="F1095" s="1" t="str">
        <f t="shared" si="68"/>
        <v>August</v>
      </c>
      <c r="G1095" s="1" t="str">
        <f t="shared" si="69"/>
        <v>2021</v>
      </c>
      <c r="H1095" s="1" t="str">
        <f t="shared" si="70"/>
        <v>Wednesday</v>
      </c>
      <c r="I1095" s="1" t="str">
        <f t="shared" si="71"/>
        <v>18</v>
      </c>
      <c r="J1095" t="s">
        <v>26</v>
      </c>
      <c r="K1095" t="s">
        <v>58</v>
      </c>
      <c r="L1095" t="s">
        <v>59</v>
      </c>
      <c r="M1095" t="s">
        <v>22</v>
      </c>
      <c r="N1095">
        <v>35</v>
      </c>
      <c r="O1095">
        <v>400</v>
      </c>
      <c r="P1095">
        <v>140000</v>
      </c>
      <c r="Q1095">
        <v>84000</v>
      </c>
      <c r="R1095">
        <v>0.6</v>
      </c>
      <c r="S1095" t="s">
        <v>23</v>
      </c>
      <c r="T1095" t="str">
        <f>IF(Table1[[#This Row],[Units Sold]]&gt; 700,"High Units","low Units")</f>
        <v>low Units</v>
      </c>
      <c r="U1095">
        <f>SUM(Table1[[#This Row],[Operating Profit]])/SUM(Table1[Operating Profit])*100</f>
        <v>2.5290911570622753E-2</v>
      </c>
      <c r="V1095">
        <f>SUM(Table1[[#This Row],[Price per Unit]]*Table1[[#This Row],[Units Sold]])</f>
        <v>14000</v>
      </c>
      <c r="W1095">
        <f>SUM(Table1[[#This Row],[Total Sales]]-Table1[[#This Row],[Operating Profit]])</f>
        <v>56000</v>
      </c>
      <c r="X1095">
        <f>SUM(Table1[[#This Row],[Total Sales]]-Table1[[#This Row],[Cost]])</f>
        <v>84000</v>
      </c>
      <c r="Y1095">
        <f>SUM(Table1[[#This Row],[profit/loss]])/SUM(Table1[profit/loss])</f>
        <v>2.5290911570622753E-4</v>
      </c>
    </row>
    <row r="1096" spans="1:25" x14ac:dyDescent="0.3">
      <c r="A1096" t="s">
        <v>25</v>
      </c>
      <c r="B1096" t="s">
        <v>23</v>
      </c>
      <c r="C1096">
        <v>1197831</v>
      </c>
      <c r="D1096" s="9">
        <v>44427</v>
      </c>
      <c r="E1096" s="8" t="str">
        <f>TEXT(Table1[[#This Row],[Invoice Date]],"dd-mm-yyyy")</f>
        <v>19-08-2021</v>
      </c>
      <c r="F1096" s="1" t="str">
        <f t="shared" si="68"/>
        <v>August</v>
      </c>
      <c r="G1096" s="1" t="str">
        <f t="shared" si="69"/>
        <v>2021</v>
      </c>
      <c r="H1096" s="1" t="str">
        <f t="shared" si="70"/>
        <v>Thursday</v>
      </c>
      <c r="I1096" s="1" t="str">
        <f t="shared" si="71"/>
        <v>19</v>
      </c>
      <c r="J1096" t="s">
        <v>26</v>
      </c>
      <c r="K1096" t="s">
        <v>58</v>
      </c>
      <c r="L1096" t="s">
        <v>59</v>
      </c>
      <c r="M1096" t="s">
        <v>16</v>
      </c>
      <c r="N1096">
        <v>20</v>
      </c>
      <c r="O1096">
        <v>650</v>
      </c>
      <c r="P1096">
        <v>130000</v>
      </c>
      <c r="Q1096">
        <v>58500</v>
      </c>
      <c r="R1096">
        <v>0.45</v>
      </c>
      <c r="S1096" t="s">
        <v>23</v>
      </c>
      <c r="T1096" t="str">
        <f>IF(Table1[[#This Row],[Units Sold]]&gt; 700,"High Units","low Units")</f>
        <v>low Units</v>
      </c>
      <c r="U1096">
        <f>SUM(Table1[[#This Row],[Operating Profit]])/SUM(Table1[Operating Profit])*100</f>
        <v>1.7613313415255131E-2</v>
      </c>
      <c r="V1096">
        <f>SUM(Table1[[#This Row],[Price per Unit]]*Table1[[#This Row],[Units Sold]])</f>
        <v>13000</v>
      </c>
      <c r="W1096">
        <f>SUM(Table1[[#This Row],[Total Sales]]-Table1[[#This Row],[Operating Profit]])</f>
        <v>71500</v>
      </c>
      <c r="X1096">
        <f>SUM(Table1[[#This Row],[Total Sales]]-Table1[[#This Row],[Cost]])</f>
        <v>58500</v>
      </c>
      <c r="Y1096">
        <f>SUM(Table1[[#This Row],[profit/loss]])/SUM(Table1[profit/loss])</f>
        <v>1.7613313415255132E-4</v>
      </c>
    </row>
    <row r="1097" spans="1:25" x14ac:dyDescent="0.3">
      <c r="A1097" t="s">
        <v>25</v>
      </c>
      <c r="B1097" t="s">
        <v>23</v>
      </c>
      <c r="C1097">
        <v>1197831</v>
      </c>
      <c r="D1097" s="9">
        <v>44428</v>
      </c>
      <c r="E1097" s="8" t="str">
        <f>TEXT(Table1[[#This Row],[Invoice Date]],"dd-mm-yyyy")</f>
        <v>20-08-2021</v>
      </c>
      <c r="F1097" s="1" t="str">
        <f t="shared" si="68"/>
        <v>August</v>
      </c>
      <c r="G1097" s="1" t="str">
        <f t="shared" si="69"/>
        <v>2021</v>
      </c>
      <c r="H1097" s="1" t="str">
        <f t="shared" si="70"/>
        <v>Friday</v>
      </c>
      <c r="I1097" s="1" t="str">
        <f t="shared" si="71"/>
        <v>20</v>
      </c>
      <c r="J1097" t="s">
        <v>26</v>
      </c>
      <c r="K1097" t="s">
        <v>58</v>
      </c>
      <c r="L1097" t="s">
        <v>59</v>
      </c>
      <c r="M1097" t="s">
        <v>18</v>
      </c>
      <c r="N1097">
        <v>20</v>
      </c>
      <c r="O1097">
        <v>650</v>
      </c>
      <c r="P1097">
        <v>130000</v>
      </c>
      <c r="Q1097">
        <v>58500</v>
      </c>
      <c r="R1097">
        <v>0.45</v>
      </c>
      <c r="S1097" t="s">
        <v>23</v>
      </c>
      <c r="T1097" t="str">
        <f>IF(Table1[[#This Row],[Units Sold]]&gt; 700,"High Units","low Units")</f>
        <v>low Units</v>
      </c>
      <c r="U1097">
        <f>SUM(Table1[[#This Row],[Operating Profit]])/SUM(Table1[Operating Profit])*100</f>
        <v>1.7613313415255131E-2</v>
      </c>
      <c r="V1097">
        <f>SUM(Table1[[#This Row],[Price per Unit]]*Table1[[#This Row],[Units Sold]])</f>
        <v>13000</v>
      </c>
      <c r="W1097">
        <f>SUM(Table1[[#This Row],[Total Sales]]-Table1[[#This Row],[Operating Profit]])</f>
        <v>71500</v>
      </c>
      <c r="X1097">
        <f>SUM(Table1[[#This Row],[Total Sales]]-Table1[[#This Row],[Cost]])</f>
        <v>58500</v>
      </c>
      <c r="Y1097">
        <f>SUM(Table1[[#This Row],[profit/loss]])/SUM(Table1[profit/loss])</f>
        <v>1.7613313415255132E-4</v>
      </c>
    </row>
    <row r="1098" spans="1:25" x14ac:dyDescent="0.3">
      <c r="A1098" t="s">
        <v>25</v>
      </c>
      <c r="B1098" t="s">
        <v>23</v>
      </c>
      <c r="C1098">
        <v>1197831</v>
      </c>
      <c r="D1098" s="9">
        <v>44429</v>
      </c>
      <c r="E1098" s="8" t="str">
        <f>TEXT(Table1[[#This Row],[Invoice Date]],"dd-mm-yyyy")</f>
        <v>21-08-2021</v>
      </c>
      <c r="F1098" s="1" t="str">
        <f t="shared" si="68"/>
        <v>August</v>
      </c>
      <c r="G1098" s="1" t="str">
        <f t="shared" si="69"/>
        <v>2021</v>
      </c>
      <c r="H1098" s="1" t="str">
        <f t="shared" si="70"/>
        <v>Saturday</v>
      </c>
      <c r="I1098" s="1" t="str">
        <f t="shared" si="71"/>
        <v>21</v>
      </c>
      <c r="J1098" t="s">
        <v>26</v>
      </c>
      <c r="K1098" t="s">
        <v>58</v>
      </c>
      <c r="L1098" t="s">
        <v>59</v>
      </c>
      <c r="M1098" t="s">
        <v>19</v>
      </c>
      <c r="N1098">
        <v>15</v>
      </c>
      <c r="O1098">
        <v>475</v>
      </c>
      <c r="P1098">
        <v>71250</v>
      </c>
      <c r="Q1098">
        <v>32063</v>
      </c>
      <c r="R1098">
        <v>0.45</v>
      </c>
      <c r="S1098" t="s">
        <v>23</v>
      </c>
      <c r="T1098" t="str">
        <f>IF(Table1[[#This Row],[Units Sold]]&gt; 700,"High Units","low Units")</f>
        <v>low Units</v>
      </c>
      <c r="U1098">
        <f>SUM(Table1[[#This Row],[Operating Profit]])/SUM(Table1[Operating Profit])*100</f>
        <v>9.6536011629628268E-3</v>
      </c>
      <c r="V1098">
        <f>SUM(Table1[[#This Row],[Price per Unit]]*Table1[[#This Row],[Units Sold]])</f>
        <v>7125</v>
      </c>
      <c r="W1098">
        <f>SUM(Table1[[#This Row],[Total Sales]]-Table1[[#This Row],[Operating Profit]])</f>
        <v>39187</v>
      </c>
      <c r="X1098">
        <f>SUM(Table1[[#This Row],[Total Sales]]-Table1[[#This Row],[Cost]])</f>
        <v>32063</v>
      </c>
      <c r="Y1098">
        <f>SUM(Table1[[#This Row],[profit/loss]])/SUM(Table1[profit/loss])</f>
        <v>9.6536011629628262E-5</v>
      </c>
    </row>
    <row r="1099" spans="1:25" x14ac:dyDescent="0.3">
      <c r="A1099" t="s">
        <v>25</v>
      </c>
      <c r="B1099" t="s">
        <v>23</v>
      </c>
      <c r="C1099">
        <v>1197831</v>
      </c>
      <c r="D1099" s="9">
        <v>44430</v>
      </c>
      <c r="E1099" s="8" t="str">
        <f>TEXT(Table1[[#This Row],[Invoice Date]],"dd-mm-yyyy")</f>
        <v>22-08-2021</v>
      </c>
      <c r="F1099" s="1" t="str">
        <f t="shared" si="68"/>
        <v>August</v>
      </c>
      <c r="G1099" s="1" t="str">
        <f t="shared" si="69"/>
        <v>2021</v>
      </c>
      <c r="H1099" s="1" t="str">
        <f t="shared" si="70"/>
        <v>Sunday</v>
      </c>
      <c r="I1099" s="1" t="str">
        <f t="shared" si="71"/>
        <v>22</v>
      </c>
      <c r="J1099" t="s">
        <v>26</v>
      </c>
      <c r="K1099" t="s">
        <v>58</v>
      </c>
      <c r="L1099" t="s">
        <v>59</v>
      </c>
      <c r="M1099" t="s">
        <v>20</v>
      </c>
      <c r="N1099">
        <v>20</v>
      </c>
      <c r="O1099">
        <v>375</v>
      </c>
      <c r="P1099">
        <v>75000</v>
      </c>
      <c r="Q1099">
        <v>41250</v>
      </c>
      <c r="R1099">
        <v>0.55000000000000004</v>
      </c>
      <c r="S1099" t="s">
        <v>23</v>
      </c>
      <c r="T1099" t="str">
        <f>IF(Table1[[#This Row],[Units Sold]]&gt; 700,"High Units","low Units")</f>
        <v>low Units</v>
      </c>
      <c r="U1099">
        <f>SUM(Table1[[#This Row],[Operating Profit]])/SUM(Table1[Operating Profit])*100</f>
        <v>1.2419644074859387E-2</v>
      </c>
      <c r="V1099">
        <f>SUM(Table1[[#This Row],[Price per Unit]]*Table1[[#This Row],[Units Sold]])</f>
        <v>7500</v>
      </c>
      <c r="W1099">
        <f>SUM(Table1[[#This Row],[Total Sales]]-Table1[[#This Row],[Operating Profit]])</f>
        <v>33750</v>
      </c>
      <c r="X1099">
        <f>SUM(Table1[[#This Row],[Total Sales]]-Table1[[#This Row],[Cost]])</f>
        <v>41250</v>
      </c>
      <c r="Y1099">
        <f>SUM(Table1[[#This Row],[profit/loss]])/SUM(Table1[profit/loss])</f>
        <v>1.2419644074859387E-4</v>
      </c>
    </row>
    <row r="1100" spans="1:25" x14ac:dyDescent="0.3">
      <c r="A1100" t="s">
        <v>25</v>
      </c>
      <c r="B1100" t="s">
        <v>23</v>
      </c>
      <c r="C1100">
        <v>1197831</v>
      </c>
      <c r="D1100" s="9">
        <v>44431</v>
      </c>
      <c r="E1100" s="8" t="str">
        <f>TEXT(Table1[[#This Row],[Invoice Date]],"dd-mm-yyyy")</f>
        <v>23-08-2021</v>
      </c>
      <c r="F1100" s="1" t="str">
        <f t="shared" si="68"/>
        <v>August</v>
      </c>
      <c r="G1100" s="1" t="str">
        <f t="shared" si="69"/>
        <v>2021</v>
      </c>
      <c r="H1100" s="1" t="str">
        <f t="shared" si="70"/>
        <v>Monday</v>
      </c>
      <c r="I1100" s="1" t="str">
        <f t="shared" si="71"/>
        <v>23</v>
      </c>
      <c r="J1100" t="s">
        <v>26</v>
      </c>
      <c r="K1100" t="s">
        <v>58</v>
      </c>
      <c r="L1100" t="s">
        <v>59</v>
      </c>
      <c r="M1100" t="s">
        <v>21</v>
      </c>
      <c r="N1100">
        <v>25</v>
      </c>
      <c r="O1100">
        <v>275</v>
      </c>
      <c r="P1100">
        <v>68750</v>
      </c>
      <c r="Q1100">
        <v>27500</v>
      </c>
      <c r="R1100">
        <v>0.4</v>
      </c>
      <c r="S1100" t="s">
        <v>23</v>
      </c>
      <c r="T1100" t="str">
        <f>IF(Table1[[#This Row],[Units Sold]]&gt; 700,"High Units","low Units")</f>
        <v>low Units</v>
      </c>
      <c r="U1100">
        <f>SUM(Table1[[#This Row],[Operating Profit]])/SUM(Table1[Operating Profit])*100</f>
        <v>8.2797627165729255E-3</v>
      </c>
      <c r="V1100">
        <f>SUM(Table1[[#This Row],[Price per Unit]]*Table1[[#This Row],[Units Sold]])</f>
        <v>6875</v>
      </c>
      <c r="W1100">
        <f>SUM(Table1[[#This Row],[Total Sales]]-Table1[[#This Row],[Operating Profit]])</f>
        <v>41250</v>
      </c>
      <c r="X1100">
        <f>SUM(Table1[[#This Row],[Total Sales]]-Table1[[#This Row],[Cost]])</f>
        <v>27500</v>
      </c>
      <c r="Y1100">
        <f>SUM(Table1[[#This Row],[profit/loss]])/SUM(Table1[profit/loss])</f>
        <v>8.2797627165729249E-5</v>
      </c>
    </row>
    <row r="1101" spans="1:25" x14ac:dyDescent="0.3">
      <c r="A1101" t="s">
        <v>25</v>
      </c>
      <c r="B1101" t="s">
        <v>23</v>
      </c>
      <c r="C1101">
        <v>1197831</v>
      </c>
      <c r="D1101" s="9">
        <v>44432</v>
      </c>
      <c r="E1101" s="8" t="str">
        <f>TEXT(Table1[[#This Row],[Invoice Date]],"dd-mm-yyyy")</f>
        <v>24-08-2021</v>
      </c>
      <c r="F1101" s="1" t="str">
        <f t="shared" si="68"/>
        <v>August</v>
      </c>
      <c r="G1101" s="1" t="str">
        <f t="shared" si="69"/>
        <v>2021</v>
      </c>
      <c r="H1101" s="1" t="str">
        <f t="shared" si="70"/>
        <v>Tuesday</v>
      </c>
      <c r="I1101" s="1" t="str">
        <f t="shared" si="71"/>
        <v>24</v>
      </c>
      <c r="J1101" t="s">
        <v>26</v>
      </c>
      <c r="K1101" t="s">
        <v>58</v>
      </c>
      <c r="L1101" t="s">
        <v>59</v>
      </c>
      <c r="M1101" t="s">
        <v>22</v>
      </c>
      <c r="N1101">
        <v>20</v>
      </c>
      <c r="O1101">
        <v>550</v>
      </c>
      <c r="P1101">
        <v>110000</v>
      </c>
      <c r="Q1101">
        <v>66000</v>
      </c>
      <c r="R1101">
        <v>0.6</v>
      </c>
      <c r="S1101" t="s">
        <v>23</v>
      </c>
      <c r="T1101" t="str">
        <f>IF(Table1[[#This Row],[Units Sold]]&gt; 700,"High Units","low Units")</f>
        <v>low Units</v>
      </c>
      <c r="U1101">
        <f>SUM(Table1[[#This Row],[Operating Profit]])/SUM(Table1[Operating Profit])*100</f>
        <v>1.9871430519775021E-2</v>
      </c>
      <c r="V1101">
        <f>SUM(Table1[[#This Row],[Price per Unit]]*Table1[[#This Row],[Units Sold]])</f>
        <v>11000</v>
      </c>
      <c r="W1101">
        <f>SUM(Table1[[#This Row],[Total Sales]]-Table1[[#This Row],[Operating Profit]])</f>
        <v>44000</v>
      </c>
      <c r="X1101">
        <f>SUM(Table1[[#This Row],[Total Sales]]-Table1[[#This Row],[Cost]])</f>
        <v>66000</v>
      </c>
      <c r="Y1101">
        <f>SUM(Table1[[#This Row],[profit/loss]])/SUM(Table1[profit/loss])</f>
        <v>1.9871430519775022E-4</v>
      </c>
    </row>
    <row r="1102" spans="1:25" x14ac:dyDescent="0.3">
      <c r="A1102" t="s">
        <v>25</v>
      </c>
      <c r="B1102" t="s">
        <v>23</v>
      </c>
      <c r="C1102">
        <v>1197831</v>
      </c>
      <c r="D1102" s="9">
        <v>44433</v>
      </c>
      <c r="E1102" s="8" t="str">
        <f>TEXT(Table1[[#This Row],[Invoice Date]],"dd-mm-yyyy")</f>
        <v>25-08-2021</v>
      </c>
      <c r="F1102" s="1" t="str">
        <f t="shared" si="68"/>
        <v>August</v>
      </c>
      <c r="G1102" s="1" t="str">
        <f t="shared" si="69"/>
        <v>2021</v>
      </c>
      <c r="H1102" s="1" t="str">
        <f t="shared" si="70"/>
        <v>Wednesday</v>
      </c>
      <c r="I1102" s="1" t="str">
        <f t="shared" si="71"/>
        <v>25</v>
      </c>
      <c r="J1102" t="s">
        <v>26</v>
      </c>
      <c r="K1102" t="s">
        <v>58</v>
      </c>
      <c r="L1102" t="s">
        <v>59</v>
      </c>
      <c r="M1102" t="s">
        <v>16</v>
      </c>
      <c r="N1102">
        <v>10</v>
      </c>
      <c r="O1102">
        <v>700</v>
      </c>
      <c r="P1102">
        <v>70000</v>
      </c>
      <c r="Q1102">
        <v>31500</v>
      </c>
      <c r="R1102">
        <v>0.45</v>
      </c>
      <c r="S1102" t="s">
        <v>23</v>
      </c>
      <c r="T1102" t="str">
        <f>IF(Table1[[#This Row],[Units Sold]]&gt; 700,"High Units","low Units")</f>
        <v>low Units</v>
      </c>
      <c r="U1102">
        <f>SUM(Table1[[#This Row],[Operating Profit]])/SUM(Table1[Operating Profit])*100</f>
        <v>9.484091838983532E-3</v>
      </c>
      <c r="V1102">
        <f>SUM(Table1[[#This Row],[Price per Unit]]*Table1[[#This Row],[Units Sold]])</f>
        <v>7000</v>
      </c>
      <c r="W1102">
        <f>SUM(Table1[[#This Row],[Total Sales]]-Table1[[#This Row],[Operating Profit]])</f>
        <v>38500</v>
      </c>
      <c r="X1102">
        <f>SUM(Table1[[#This Row],[Total Sales]]-Table1[[#This Row],[Cost]])</f>
        <v>31500</v>
      </c>
      <c r="Y1102">
        <f>SUM(Table1[[#This Row],[profit/loss]])/SUM(Table1[profit/loss])</f>
        <v>9.4840918389835324E-5</v>
      </c>
    </row>
    <row r="1103" spans="1:25" x14ac:dyDescent="0.3">
      <c r="A1103" t="s">
        <v>25</v>
      </c>
      <c r="B1103" t="s">
        <v>23</v>
      </c>
      <c r="C1103">
        <v>1197831</v>
      </c>
      <c r="D1103" s="9">
        <v>44434</v>
      </c>
      <c r="E1103" s="8" t="str">
        <f>TEXT(Table1[[#This Row],[Invoice Date]],"dd-mm-yyyy")</f>
        <v>26-08-2021</v>
      </c>
      <c r="F1103" s="1" t="str">
        <f t="shared" si="68"/>
        <v>August</v>
      </c>
      <c r="G1103" s="1" t="str">
        <f t="shared" si="69"/>
        <v>2021</v>
      </c>
      <c r="H1103" s="1" t="str">
        <f t="shared" si="70"/>
        <v>Thursday</v>
      </c>
      <c r="I1103" s="1" t="str">
        <f t="shared" si="71"/>
        <v>26</v>
      </c>
      <c r="J1103" t="s">
        <v>26</v>
      </c>
      <c r="K1103" t="s">
        <v>58</v>
      </c>
      <c r="L1103" t="s">
        <v>59</v>
      </c>
      <c r="M1103" t="s">
        <v>18</v>
      </c>
      <c r="N1103">
        <v>20</v>
      </c>
      <c r="O1103">
        <v>725</v>
      </c>
      <c r="P1103">
        <v>145000</v>
      </c>
      <c r="Q1103">
        <v>65250</v>
      </c>
      <c r="R1103">
        <v>0.45</v>
      </c>
      <c r="S1103" t="s">
        <v>23</v>
      </c>
      <c r="T1103" t="str">
        <f>IF(Table1[[#This Row],[Units Sold]]&gt; 700,"High Units","low Units")</f>
        <v>High Units</v>
      </c>
      <c r="U1103">
        <f>SUM(Table1[[#This Row],[Operating Profit]])/SUM(Table1[Operating Profit])*100</f>
        <v>1.9645618809323032E-2</v>
      </c>
      <c r="V1103">
        <f>SUM(Table1[[#This Row],[Price per Unit]]*Table1[[#This Row],[Units Sold]])</f>
        <v>14500</v>
      </c>
      <c r="W1103">
        <f>SUM(Table1[[#This Row],[Total Sales]]-Table1[[#This Row],[Operating Profit]])</f>
        <v>79750</v>
      </c>
      <c r="X1103">
        <f>SUM(Table1[[#This Row],[Total Sales]]-Table1[[#This Row],[Cost]])</f>
        <v>65250</v>
      </c>
      <c r="Y1103">
        <f>SUM(Table1[[#This Row],[profit/loss]])/SUM(Table1[profit/loss])</f>
        <v>1.9645618809323033E-4</v>
      </c>
    </row>
    <row r="1104" spans="1:25" x14ac:dyDescent="0.3">
      <c r="A1104" t="s">
        <v>25</v>
      </c>
      <c r="B1104" t="s">
        <v>23</v>
      </c>
      <c r="C1104">
        <v>1197831</v>
      </c>
      <c r="D1104" s="9">
        <v>44435</v>
      </c>
      <c r="E1104" s="8" t="str">
        <f>TEXT(Table1[[#This Row],[Invoice Date]],"dd-mm-yyyy")</f>
        <v>27-08-2021</v>
      </c>
      <c r="F1104" s="1" t="str">
        <f t="shared" si="68"/>
        <v>August</v>
      </c>
      <c r="G1104" s="1" t="str">
        <f t="shared" si="69"/>
        <v>2021</v>
      </c>
      <c r="H1104" s="1" t="str">
        <f t="shared" si="70"/>
        <v>Friday</v>
      </c>
      <c r="I1104" s="1" t="str">
        <f t="shared" si="71"/>
        <v>27</v>
      </c>
      <c r="J1104" t="s">
        <v>26</v>
      </c>
      <c r="K1104" t="s">
        <v>58</v>
      </c>
      <c r="L1104" t="s">
        <v>59</v>
      </c>
      <c r="M1104" t="s">
        <v>19</v>
      </c>
      <c r="N1104">
        <v>15</v>
      </c>
      <c r="O1104">
        <v>575</v>
      </c>
      <c r="P1104">
        <v>86250</v>
      </c>
      <c r="Q1104">
        <v>38813</v>
      </c>
      <c r="R1104">
        <v>0.45</v>
      </c>
      <c r="S1104" t="s">
        <v>23</v>
      </c>
      <c r="T1104" t="str">
        <f>IF(Table1[[#This Row],[Units Sold]]&gt; 700,"High Units","low Units")</f>
        <v>low Units</v>
      </c>
      <c r="U1104">
        <f>SUM(Table1[[#This Row],[Operating Profit]])/SUM(Table1[Operating Profit])*100</f>
        <v>1.1685906557030725E-2</v>
      </c>
      <c r="V1104">
        <f>SUM(Table1[[#This Row],[Price per Unit]]*Table1[[#This Row],[Units Sold]])</f>
        <v>8625</v>
      </c>
      <c r="W1104">
        <f>SUM(Table1[[#This Row],[Total Sales]]-Table1[[#This Row],[Operating Profit]])</f>
        <v>47437</v>
      </c>
      <c r="X1104">
        <f>SUM(Table1[[#This Row],[Total Sales]]-Table1[[#This Row],[Cost]])</f>
        <v>38813</v>
      </c>
      <c r="Y1104">
        <f>SUM(Table1[[#This Row],[profit/loss]])/SUM(Table1[profit/loss])</f>
        <v>1.1685906557030725E-4</v>
      </c>
    </row>
    <row r="1105" spans="1:25" x14ac:dyDescent="0.3">
      <c r="A1105" t="s">
        <v>25</v>
      </c>
      <c r="B1105" t="s">
        <v>23</v>
      </c>
      <c r="C1105">
        <v>1197831</v>
      </c>
      <c r="D1105" s="9">
        <v>44436</v>
      </c>
      <c r="E1105" s="8" t="str">
        <f>TEXT(Table1[[#This Row],[Invoice Date]],"dd-mm-yyyy")</f>
        <v>28-08-2021</v>
      </c>
      <c r="F1105" s="1" t="str">
        <f t="shared" si="68"/>
        <v>August</v>
      </c>
      <c r="G1105" s="1" t="str">
        <f t="shared" si="69"/>
        <v>2021</v>
      </c>
      <c r="H1105" s="1" t="str">
        <f t="shared" si="70"/>
        <v>Saturday</v>
      </c>
      <c r="I1105" s="1" t="str">
        <f t="shared" si="71"/>
        <v>28</v>
      </c>
      <c r="J1105" t="s">
        <v>26</v>
      </c>
      <c r="K1105" t="s">
        <v>58</v>
      </c>
      <c r="L1105" t="s">
        <v>59</v>
      </c>
      <c r="M1105" t="s">
        <v>20</v>
      </c>
      <c r="N1105">
        <v>35</v>
      </c>
      <c r="O1105">
        <v>500</v>
      </c>
      <c r="P1105">
        <v>175000</v>
      </c>
      <c r="Q1105">
        <v>96250</v>
      </c>
      <c r="R1105">
        <v>0.55000000000000004</v>
      </c>
      <c r="S1105" t="s">
        <v>23</v>
      </c>
      <c r="T1105" t="str">
        <f>IF(Table1[[#This Row],[Units Sold]]&gt; 700,"High Units","low Units")</f>
        <v>low Units</v>
      </c>
      <c r="U1105">
        <f>SUM(Table1[[#This Row],[Operating Profit]])/SUM(Table1[Operating Profit])*100</f>
        <v>2.8979169508005241E-2</v>
      </c>
      <c r="V1105">
        <f>SUM(Table1[[#This Row],[Price per Unit]]*Table1[[#This Row],[Units Sold]])</f>
        <v>17500</v>
      </c>
      <c r="W1105">
        <f>SUM(Table1[[#This Row],[Total Sales]]-Table1[[#This Row],[Operating Profit]])</f>
        <v>78750</v>
      </c>
      <c r="X1105">
        <f>SUM(Table1[[#This Row],[Total Sales]]-Table1[[#This Row],[Cost]])</f>
        <v>96250</v>
      </c>
      <c r="Y1105">
        <f>SUM(Table1[[#This Row],[profit/loss]])/SUM(Table1[profit/loss])</f>
        <v>2.897916950800524E-4</v>
      </c>
    </row>
    <row r="1106" spans="1:25" x14ac:dyDescent="0.3">
      <c r="A1106" t="s">
        <v>25</v>
      </c>
      <c r="B1106" t="s">
        <v>23</v>
      </c>
      <c r="C1106">
        <v>1197831</v>
      </c>
      <c r="D1106" s="9">
        <v>44437</v>
      </c>
      <c r="E1106" s="8" t="str">
        <f>TEXT(Table1[[#This Row],[Invoice Date]],"dd-mm-yyyy")</f>
        <v>29-08-2021</v>
      </c>
      <c r="F1106" s="1" t="str">
        <f t="shared" si="68"/>
        <v>August</v>
      </c>
      <c r="G1106" s="1" t="str">
        <f t="shared" si="69"/>
        <v>2021</v>
      </c>
      <c r="H1106" s="1" t="str">
        <f t="shared" si="70"/>
        <v>Sunday</v>
      </c>
      <c r="I1106" s="1" t="str">
        <f t="shared" si="71"/>
        <v>29</v>
      </c>
      <c r="J1106" t="s">
        <v>26</v>
      </c>
      <c r="K1106" t="s">
        <v>58</v>
      </c>
      <c r="L1106" t="s">
        <v>59</v>
      </c>
      <c r="M1106" t="s">
        <v>21</v>
      </c>
      <c r="N1106">
        <v>50</v>
      </c>
      <c r="O1106">
        <v>400</v>
      </c>
      <c r="P1106">
        <v>200000</v>
      </c>
      <c r="Q1106">
        <v>80000</v>
      </c>
      <c r="R1106">
        <v>0.4</v>
      </c>
      <c r="S1106" t="s">
        <v>23</v>
      </c>
      <c r="T1106" t="str">
        <f>IF(Table1[[#This Row],[Units Sold]]&gt; 700,"High Units","low Units")</f>
        <v>low Units</v>
      </c>
      <c r="U1106">
        <f>SUM(Table1[[#This Row],[Operating Profit]])/SUM(Table1[Operating Profit])*100</f>
        <v>2.4086582448212147E-2</v>
      </c>
      <c r="V1106">
        <f>SUM(Table1[[#This Row],[Price per Unit]]*Table1[[#This Row],[Units Sold]])</f>
        <v>20000</v>
      </c>
      <c r="W1106">
        <f>SUM(Table1[[#This Row],[Total Sales]]-Table1[[#This Row],[Operating Profit]])</f>
        <v>120000</v>
      </c>
      <c r="X1106">
        <f>SUM(Table1[[#This Row],[Total Sales]]-Table1[[#This Row],[Cost]])</f>
        <v>80000</v>
      </c>
      <c r="Y1106">
        <f>SUM(Table1[[#This Row],[profit/loss]])/SUM(Table1[profit/loss])</f>
        <v>2.4086582448212146E-4</v>
      </c>
    </row>
    <row r="1107" spans="1:25" x14ac:dyDescent="0.3">
      <c r="A1107" t="s">
        <v>25</v>
      </c>
      <c r="B1107" t="s">
        <v>23</v>
      </c>
      <c r="C1107">
        <v>1197831</v>
      </c>
      <c r="D1107" s="9">
        <v>44438</v>
      </c>
      <c r="E1107" s="8" t="str">
        <f>TEXT(Table1[[#This Row],[Invoice Date]],"dd-mm-yyyy")</f>
        <v>30-08-2021</v>
      </c>
      <c r="F1107" s="1" t="str">
        <f t="shared" si="68"/>
        <v>August</v>
      </c>
      <c r="G1107" s="1" t="str">
        <f t="shared" si="69"/>
        <v>2021</v>
      </c>
      <c r="H1107" s="1" t="str">
        <f t="shared" si="70"/>
        <v>Monday</v>
      </c>
      <c r="I1107" s="1" t="str">
        <f t="shared" si="71"/>
        <v>30</v>
      </c>
      <c r="J1107" t="s">
        <v>26</v>
      </c>
      <c r="K1107" t="s">
        <v>58</v>
      </c>
      <c r="L1107" t="s">
        <v>59</v>
      </c>
      <c r="M1107" t="s">
        <v>22</v>
      </c>
      <c r="N1107">
        <v>45</v>
      </c>
      <c r="O1107">
        <v>750</v>
      </c>
      <c r="P1107">
        <v>337500</v>
      </c>
      <c r="Q1107">
        <v>202500</v>
      </c>
      <c r="R1107">
        <v>0.6</v>
      </c>
      <c r="S1107" t="s">
        <v>23</v>
      </c>
      <c r="T1107" t="str">
        <f>IF(Table1[[#This Row],[Units Sold]]&gt; 700,"High Units","low Units")</f>
        <v>High Units</v>
      </c>
      <c r="U1107">
        <f>SUM(Table1[[#This Row],[Operating Profit]])/SUM(Table1[Operating Profit])*100</f>
        <v>6.0969161822036995E-2</v>
      </c>
      <c r="V1107">
        <f>SUM(Table1[[#This Row],[Price per Unit]]*Table1[[#This Row],[Units Sold]])</f>
        <v>33750</v>
      </c>
      <c r="W1107">
        <f>SUM(Table1[[#This Row],[Total Sales]]-Table1[[#This Row],[Operating Profit]])</f>
        <v>135000</v>
      </c>
      <c r="X1107">
        <f>SUM(Table1[[#This Row],[Total Sales]]-Table1[[#This Row],[Cost]])</f>
        <v>202500</v>
      </c>
      <c r="Y1107">
        <f>SUM(Table1[[#This Row],[profit/loss]])/SUM(Table1[profit/loss])</f>
        <v>6.0969161822036996E-4</v>
      </c>
    </row>
    <row r="1108" spans="1:25" x14ac:dyDescent="0.3">
      <c r="A1108" t="s">
        <v>25</v>
      </c>
      <c r="B1108" t="s">
        <v>23</v>
      </c>
      <c r="C1108">
        <v>1197831</v>
      </c>
      <c r="D1108" s="9">
        <v>44439</v>
      </c>
      <c r="E1108" s="8" t="str">
        <f>TEXT(Table1[[#This Row],[Invoice Date]],"dd-mm-yyyy")</f>
        <v>31-08-2021</v>
      </c>
      <c r="F1108" s="1" t="str">
        <f t="shared" si="68"/>
        <v>August</v>
      </c>
      <c r="G1108" s="1" t="str">
        <f t="shared" si="69"/>
        <v>2021</v>
      </c>
      <c r="H1108" s="1" t="str">
        <f t="shared" si="70"/>
        <v>Tuesday</v>
      </c>
      <c r="I1108" s="1" t="str">
        <f t="shared" si="71"/>
        <v>31</v>
      </c>
      <c r="J1108" t="s">
        <v>26</v>
      </c>
      <c r="K1108" t="s">
        <v>58</v>
      </c>
      <c r="L1108" t="s">
        <v>59</v>
      </c>
      <c r="M1108" t="s">
        <v>16</v>
      </c>
      <c r="N1108">
        <v>45</v>
      </c>
      <c r="O1108">
        <v>750</v>
      </c>
      <c r="P1108">
        <v>337500</v>
      </c>
      <c r="Q1108">
        <v>151875</v>
      </c>
      <c r="R1108">
        <v>0.45</v>
      </c>
      <c r="S1108" t="s">
        <v>23</v>
      </c>
      <c r="T1108" t="str">
        <f>IF(Table1[[#This Row],[Units Sold]]&gt; 700,"High Units","low Units")</f>
        <v>High Units</v>
      </c>
      <c r="U1108">
        <f>SUM(Table1[[#This Row],[Operating Profit]])/SUM(Table1[Operating Profit])*100</f>
        <v>4.5726871366527748E-2</v>
      </c>
      <c r="V1108">
        <f>SUM(Table1[[#This Row],[Price per Unit]]*Table1[[#This Row],[Units Sold]])</f>
        <v>33750</v>
      </c>
      <c r="W1108">
        <f>SUM(Table1[[#This Row],[Total Sales]]-Table1[[#This Row],[Operating Profit]])</f>
        <v>185625</v>
      </c>
      <c r="X1108">
        <f>SUM(Table1[[#This Row],[Total Sales]]-Table1[[#This Row],[Cost]])</f>
        <v>151875</v>
      </c>
      <c r="Y1108">
        <f>SUM(Table1[[#This Row],[profit/loss]])/SUM(Table1[profit/loss])</f>
        <v>4.5726871366527747E-4</v>
      </c>
    </row>
    <row r="1109" spans="1:25" x14ac:dyDescent="0.3">
      <c r="A1109" t="s">
        <v>25</v>
      </c>
      <c r="B1109" t="s">
        <v>23</v>
      </c>
      <c r="C1109">
        <v>1197831</v>
      </c>
      <c r="D1109" s="9">
        <v>44440</v>
      </c>
      <c r="E1109" s="8" t="str">
        <f>TEXT(Table1[[#This Row],[Invoice Date]],"dd-mm-yyyy")</f>
        <v>01-09-2021</v>
      </c>
      <c r="F1109" s="1" t="str">
        <f t="shared" si="68"/>
        <v>September</v>
      </c>
      <c r="G1109" s="1" t="str">
        <f t="shared" si="69"/>
        <v>2021</v>
      </c>
      <c r="H1109" s="1" t="str">
        <f t="shared" si="70"/>
        <v>Wednesday</v>
      </c>
      <c r="I1109" s="1" t="str">
        <f t="shared" si="71"/>
        <v>01</v>
      </c>
      <c r="J1109" t="s">
        <v>26</v>
      </c>
      <c r="K1109" t="s">
        <v>58</v>
      </c>
      <c r="L1109" t="s">
        <v>59</v>
      </c>
      <c r="M1109" t="s">
        <v>18</v>
      </c>
      <c r="N1109">
        <v>50</v>
      </c>
      <c r="O1109">
        <v>750</v>
      </c>
      <c r="P1109">
        <v>375000</v>
      </c>
      <c r="Q1109">
        <v>168750</v>
      </c>
      <c r="R1109">
        <v>0.45</v>
      </c>
      <c r="S1109" t="s">
        <v>23</v>
      </c>
      <c r="T1109" t="str">
        <f>IF(Table1[[#This Row],[Units Sold]]&gt; 700,"High Units","low Units")</f>
        <v>High Units</v>
      </c>
      <c r="U1109">
        <f>SUM(Table1[[#This Row],[Operating Profit]])/SUM(Table1[Operating Profit])*100</f>
        <v>5.0807634851697495E-2</v>
      </c>
      <c r="V1109">
        <f>SUM(Table1[[#This Row],[Price per Unit]]*Table1[[#This Row],[Units Sold]])</f>
        <v>37500</v>
      </c>
      <c r="W1109">
        <f>SUM(Table1[[#This Row],[Total Sales]]-Table1[[#This Row],[Operating Profit]])</f>
        <v>206250</v>
      </c>
      <c r="X1109">
        <f>SUM(Table1[[#This Row],[Total Sales]]-Table1[[#This Row],[Cost]])</f>
        <v>168750</v>
      </c>
      <c r="Y1109">
        <f>SUM(Table1[[#This Row],[profit/loss]])/SUM(Table1[profit/loss])</f>
        <v>5.0807634851697493E-4</v>
      </c>
    </row>
    <row r="1110" spans="1:25" x14ac:dyDescent="0.3">
      <c r="A1110" t="s">
        <v>25</v>
      </c>
      <c r="B1110" t="s">
        <v>23</v>
      </c>
      <c r="C1110">
        <v>1197831</v>
      </c>
      <c r="D1110" s="9">
        <v>44441</v>
      </c>
      <c r="E1110" s="8" t="str">
        <f>TEXT(Table1[[#This Row],[Invoice Date]],"dd-mm-yyyy")</f>
        <v>02-09-2021</v>
      </c>
      <c r="F1110" s="1" t="str">
        <f t="shared" si="68"/>
        <v>September</v>
      </c>
      <c r="G1110" s="1" t="str">
        <f t="shared" si="69"/>
        <v>2021</v>
      </c>
      <c r="H1110" s="1" t="str">
        <f t="shared" si="70"/>
        <v>Thursday</v>
      </c>
      <c r="I1110" s="1" t="str">
        <f t="shared" si="71"/>
        <v>02</v>
      </c>
      <c r="J1110" t="s">
        <v>26</v>
      </c>
      <c r="K1110" t="s">
        <v>58</v>
      </c>
      <c r="L1110" t="s">
        <v>59</v>
      </c>
      <c r="M1110" t="s">
        <v>19</v>
      </c>
      <c r="N1110">
        <v>45</v>
      </c>
      <c r="O1110">
        <v>650</v>
      </c>
      <c r="P1110">
        <v>292500</v>
      </c>
      <c r="Q1110">
        <v>131625</v>
      </c>
      <c r="R1110">
        <v>0.45</v>
      </c>
      <c r="S1110" t="s">
        <v>23</v>
      </c>
      <c r="T1110" t="str">
        <f>IF(Table1[[#This Row],[Units Sold]]&gt; 700,"High Units","low Units")</f>
        <v>low Units</v>
      </c>
      <c r="U1110">
        <f>SUM(Table1[[#This Row],[Operating Profit]])/SUM(Table1[Operating Profit])*100</f>
        <v>3.9629955184324044E-2</v>
      </c>
      <c r="V1110">
        <f>SUM(Table1[[#This Row],[Price per Unit]]*Table1[[#This Row],[Units Sold]])</f>
        <v>29250</v>
      </c>
      <c r="W1110">
        <f>SUM(Table1[[#This Row],[Total Sales]]-Table1[[#This Row],[Operating Profit]])</f>
        <v>160875</v>
      </c>
      <c r="X1110">
        <f>SUM(Table1[[#This Row],[Total Sales]]-Table1[[#This Row],[Cost]])</f>
        <v>131625</v>
      </c>
      <c r="Y1110">
        <f>SUM(Table1[[#This Row],[profit/loss]])/SUM(Table1[profit/loss])</f>
        <v>3.9629955184324045E-4</v>
      </c>
    </row>
    <row r="1111" spans="1:25" x14ac:dyDescent="0.3">
      <c r="A1111" t="s">
        <v>25</v>
      </c>
      <c r="B1111" t="s">
        <v>23</v>
      </c>
      <c r="C1111">
        <v>1197831</v>
      </c>
      <c r="D1111" s="9">
        <v>44442</v>
      </c>
      <c r="E1111" s="8" t="str">
        <f>TEXT(Table1[[#This Row],[Invoice Date]],"dd-mm-yyyy")</f>
        <v>03-09-2021</v>
      </c>
      <c r="F1111" s="1" t="str">
        <f t="shared" si="68"/>
        <v>September</v>
      </c>
      <c r="G1111" s="1" t="str">
        <f t="shared" si="69"/>
        <v>2021</v>
      </c>
      <c r="H1111" s="1" t="str">
        <f t="shared" si="70"/>
        <v>Friday</v>
      </c>
      <c r="I1111" s="1" t="str">
        <f t="shared" si="71"/>
        <v>03</v>
      </c>
      <c r="J1111" t="s">
        <v>26</v>
      </c>
      <c r="K1111" t="s">
        <v>58</v>
      </c>
      <c r="L1111" t="s">
        <v>59</v>
      </c>
      <c r="M1111" t="s">
        <v>20</v>
      </c>
      <c r="N1111">
        <v>45</v>
      </c>
      <c r="O1111">
        <v>600</v>
      </c>
      <c r="P1111">
        <v>270000</v>
      </c>
      <c r="Q1111">
        <v>148500</v>
      </c>
      <c r="R1111">
        <v>0.55000000000000004</v>
      </c>
      <c r="S1111" t="s">
        <v>23</v>
      </c>
      <c r="T1111" t="str">
        <f>IF(Table1[[#This Row],[Units Sold]]&gt; 700,"High Units","low Units")</f>
        <v>low Units</v>
      </c>
      <c r="U1111">
        <f>SUM(Table1[[#This Row],[Operating Profit]])/SUM(Table1[Operating Profit])*100</f>
        <v>4.4710718669493797E-2</v>
      </c>
      <c r="V1111">
        <f>SUM(Table1[[#This Row],[Price per Unit]]*Table1[[#This Row],[Units Sold]])</f>
        <v>27000</v>
      </c>
      <c r="W1111">
        <f>SUM(Table1[[#This Row],[Total Sales]]-Table1[[#This Row],[Operating Profit]])</f>
        <v>121500</v>
      </c>
      <c r="X1111">
        <f>SUM(Table1[[#This Row],[Total Sales]]-Table1[[#This Row],[Cost]])</f>
        <v>148500</v>
      </c>
      <c r="Y1111">
        <f>SUM(Table1[[#This Row],[profit/loss]])/SUM(Table1[profit/loss])</f>
        <v>4.4710718669493797E-4</v>
      </c>
    </row>
    <row r="1112" spans="1:25" x14ac:dyDescent="0.3">
      <c r="A1112" t="s">
        <v>25</v>
      </c>
      <c r="B1112" t="s">
        <v>23</v>
      </c>
      <c r="C1112">
        <v>1197831</v>
      </c>
      <c r="D1112" s="9">
        <v>44443</v>
      </c>
      <c r="E1112" s="8" t="str">
        <f>TEXT(Table1[[#This Row],[Invoice Date]],"dd-mm-yyyy")</f>
        <v>04-09-2021</v>
      </c>
      <c r="F1112" s="1" t="str">
        <f t="shared" si="68"/>
        <v>September</v>
      </c>
      <c r="G1112" s="1" t="str">
        <f t="shared" si="69"/>
        <v>2021</v>
      </c>
      <c r="H1112" s="1" t="str">
        <f t="shared" si="70"/>
        <v>Saturday</v>
      </c>
      <c r="I1112" s="1" t="str">
        <f t="shared" si="71"/>
        <v>04</v>
      </c>
      <c r="J1112" t="s">
        <v>26</v>
      </c>
      <c r="K1112" t="s">
        <v>58</v>
      </c>
      <c r="L1112" t="s">
        <v>59</v>
      </c>
      <c r="M1112" t="s">
        <v>21</v>
      </c>
      <c r="N1112">
        <v>50</v>
      </c>
      <c r="O1112">
        <v>500</v>
      </c>
      <c r="P1112">
        <v>250000</v>
      </c>
      <c r="Q1112">
        <v>100000</v>
      </c>
      <c r="R1112">
        <v>0.4</v>
      </c>
      <c r="S1112" t="s">
        <v>23</v>
      </c>
      <c r="T1112" t="str">
        <f>IF(Table1[[#This Row],[Units Sold]]&gt; 700,"High Units","low Units")</f>
        <v>low Units</v>
      </c>
      <c r="U1112">
        <f>SUM(Table1[[#This Row],[Operating Profit]])/SUM(Table1[Operating Profit])*100</f>
        <v>3.0108228060265183E-2</v>
      </c>
      <c r="V1112">
        <f>SUM(Table1[[#This Row],[Price per Unit]]*Table1[[#This Row],[Units Sold]])</f>
        <v>25000</v>
      </c>
      <c r="W1112">
        <f>SUM(Table1[[#This Row],[Total Sales]]-Table1[[#This Row],[Operating Profit]])</f>
        <v>150000</v>
      </c>
      <c r="X1112">
        <f>SUM(Table1[[#This Row],[Total Sales]]-Table1[[#This Row],[Cost]])</f>
        <v>100000</v>
      </c>
      <c r="Y1112">
        <f>SUM(Table1[[#This Row],[profit/loss]])/SUM(Table1[profit/loss])</f>
        <v>3.0108228060265183E-4</v>
      </c>
    </row>
    <row r="1113" spans="1:25" x14ac:dyDescent="0.3">
      <c r="A1113" t="s">
        <v>25</v>
      </c>
      <c r="B1113" t="s">
        <v>23</v>
      </c>
      <c r="C1113">
        <v>1197831</v>
      </c>
      <c r="D1113" s="9">
        <v>44444</v>
      </c>
      <c r="E1113" s="8" t="str">
        <f>TEXT(Table1[[#This Row],[Invoice Date]],"dd-mm-yyyy")</f>
        <v>05-09-2021</v>
      </c>
      <c r="F1113" s="1" t="str">
        <f t="shared" si="68"/>
        <v>September</v>
      </c>
      <c r="G1113" s="1" t="str">
        <f t="shared" si="69"/>
        <v>2021</v>
      </c>
      <c r="H1113" s="1" t="str">
        <f t="shared" si="70"/>
        <v>Sunday</v>
      </c>
      <c r="I1113" s="1" t="str">
        <f t="shared" si="71"/>
        <v>05</v>
      </c>
      <c r="J1113" t="s">
        <v>26</v>
      </c>
      <c r="K1113" t="s">
        <v>58</v>
      </c>
      <c r="L1113" t="s">
        <v>59</v>
      </c>
      <c r="M1113" t="s">
        <v>22</v>
      </c>
      <c r="N1113">
        <v>55</v>
      </c>
      <c r="O1113">
        <v>875</v>
      </c>
      <c r="P1113">
        <v>481250</v>
      </c>
      <c r="Q1113">
        <v>288750</v>
      </c>
      <c r="R1113">
        <v>0.6</v>
      </c>
      <c r="S1113" t="s">
        <v>23</v>
      </c>
      <c r="T1113" t="str">
        <f>IF(Table1[[#This Row],[Units Sold]]&gt; 700,"High Units","low Units")</f>
        <v>High Units</v>
      </c>
      <c r="U1113">
        <f>SUM(Table1[[#This Row],[Operating Profit]])/SUM(Table1[Operating Profit])*100</f>
        <v>8.6937508524015716E-2</v>
      </c>
      <c r="V1113">
        <f>SUM(Table1[[#This Row],[Price per Unit]]*Table1[[#This Row],[Units Sold]])</f>
        <v>48125</v>
      </c>
      <c r="W1113">
        <f>SUM(Table1[[#This Row],[Total Sales]]-Table1[[#This Row],[Operating Profit]])</f>
        <v>192500</v>
      </c>
      <c r="X1113">
        <f>SUM(Table1[[#This Row],[Total Sales]]-Table1[[#This Row],[Cost]])</f>
        <v>288750</v>
      </c>
      <c r="Y1113">
        <f>SUM(Table1[[#This Row],[profit/loss]])/SUM(Table1[profit/loss])</f>
        <v>8.6937508524015719E-4</v>
      </c>
    </row>
    <row r="1114" spans="1:25" x14ac:dyDescent="0.3">
      <c r="A1114" t="s">
        <v>25</v>
      </c>
      <c r="B1114" t="s">
        <v>23</v>
      </c>
      <c r="C1114">
        <v>1197831</v>
      </c>
      <c r="D1114" s="9">
        <v>44445</v>
      </c>
      <c r="E1114" s="8" t="str">
        <f>TEXT(Table1[[#This Row],[Invoice Date]],"dd-mm-yyyy")</f>
        <v>06-09-2021</v>
      </c>
      <c r="F1114" s="1" t="str">
        <f t="shared" si="68"/>
        <v>September</v>
      </c>
      <c r="G1114" s="1" t="str">
        <f t="shared" si="69"/>
        <v>2021</v>
      </c>
      <c r="H1114" s="1" t="str">
        <f t="shared" si="70"/>
        <v>Monday</v>
      </c>
      <c r="I1114" s="1" t="str">
        <f t="shared" si="71"/>
        <v>06</v>
      </c>
      <c r="J1114" t="s">
        <v>26</v>
      </c>
      <c r="K1114" t="s">
        <v>58</v>
      </c>
      <c r="L1114" t="s">
        <v>59</v>
      </c>
      <c r="M1114" t="s">
        <v>16</v>
      </c>
      <c r="N1114">
        <v>45</v>
      </c>
      <c r="O1114">
        <v>825</v>
      </c>
      <c r="P1114">
        <v>371250</v>
      </c>
      <c r="Q1114">
        <v>185625</v>
      </c>
      <c r="R1114">
        <v>0.5</v>
      </c>
      <c r="S1114" t="s">
        <v>23</v>
      </c>
      <c r="T1114" t="str">
        <f>IF(Table1[[#This Row],[Units Sold]]&gt; 700,"High Units","low Units")</f>
        <v>High Units</v>
      </c>
      <c r="U1114">
        <f>SUM(Table1[[#This Row],[Operating Profit]])/SUM(Table1[Operating Profit])*100</f>
        <v>5.5888398336867241E-2</v>
      </c>
      <c r="V1114">
        <f>SUM(Table1[[#This Row],[Price per Unit]]*Table1[[#This Row],[Units Sold]])</f>
        <v>37125</v>
      </c>
      <c r="W1114">
        <f>SUM(Table1[[#This Row],[Total Sales]]-Table1[[#This Row],[Operating Profit]])</f>
        <v>185625</v>
      </c>
      <c r="X1114">
        <f>SUM(Table1[[#This Row],[Total Sales]]-Table1[[#This Row],[Cost]])</f>
        <v>185625</v>
      </c>
      <c r="Y1114">
        <f>SUM(Table1[[#This Row],[profit/loss]])/SUM(Table1[profit/loss])</f>
        <v>5.5888398336867244E-4</v>
      </c>
    </row>
    <row r="1115" spans="1:25" x14ac:dyDescent="0.3">
      <c r="A1115" t="s">
        <v>25</v>
      </c>
      <c r="B1115" t="s">
        <v>23</v>
      </c>
      <c r="C1115">
        <v>1197831</v>
      </c>
      <c r="D1115" s="9">
        <v>44446</v>
      </c>
      <c r="E1115" s="8" t="str">
        <f>TEXT(Table1[[#This Row],[Invoice Date]],"dd-mm-yyyy")</f>
        <v>07-09-2021</v>
      </c>
      <c r="F1115" s="1" t="str">
        <f t="shared" si="68"/>
        <v>September</v>
      </c>
      <c r="G1115" s="1" t="str">
        <f t="shared" si="69"/>
        <v>2021</v>
      </c>
      <c r="H1115" s="1" t="str">
        <f t="shared" si="70"/>
        <v>Tuesday</v>
      </c>
      <c r="I1115" s="1" t="str">
        <f t="shared" si="71"/>
        <v>07</v>
      </c>
      <c r="J1115" t="s">
        <v>26</v>
      </c>
      <c r="K1115" t="s">
        <v>58</v>
      </c>
      <c r="L1115" t="s">
        <v>59</v>
      </c>
      <c r="M1115" t="s">
        <v>18</v>
      </c>
      <c r="N1115">
        <v>50</v>
      </c>
      <c r="O1115">
        <v>825</v>
      </c>
      <c r="P1115">
        <v>412500</v>
      </c>
      <c r="Q1115">
        <v>206250</v>
      </c>
      <c r="R1115">
        <v>0.5</v>
      </c>
      <c r="S1115" t="s">
        <v>23</v>
      </c>
      <c r="T1115" t="str">
        <f>IF(Table1[[#This Row],[Units Sold]]&gt; 700,"High Units","low Units")</f>
        <v>High Units</v>
      </c>
      <c r="U1115">
        <f>SUM(Table1[[#This Row],[Operating Profit]])/SUM(Table1[Operating Profit])*100</f>
        <v>6.2098220374296936E-2</v>
      </c>
      <c r="V1115">
        <f>SUM(Table1[[#This Row],[Price per Unit]]*Table1[[#This Row],[Units Sold]])</f>
        <v>41250</v>
      </c>
      <c r="W1115">
        <f>SUM(Table1[[#This Row],[Total Sales]]-Table1[[#This Row],[Operating Profit]])</f>
        <v>206250</v>
      </c>
      <c r="X1115">
        <f>SUM(Table1[[#This Row],[Total Sales]]-Table1[[#This Row],[Cost]])</f>
        <v>206250</v>
      </c>
      <c r="Y1115">
        <f>SUM(Table1[[#This Row],[profit/loss]])/SUM(Table1[profit/loss])</f>
        <v>6.2098220374296939E-4</v>
      </c>
    </row>
    <row r="1116" spans="1:25" x14ac:dyDescent="0.3">
      <c r="A1116" t="s">
        <v>25</v>
      </c>
      <c r="B1116" t="s">
        <v>23</v>
      </c>
      <c r="C1116">
        <v>1197831</v>
      </c>
      <c r="D1116" s="9">
        <v>44447</v>
      </c>
      <c r="E1116" s="8" t="str">
        <f>TEXT(Table1[[#This Row],[Invoice Date]],"dd-mm-yyyy")</f>
        <v>08-09-2021</v>
      </c>
      <c r="F1116" s="1" t="str">
        <f t="shared" si="68"/>
        <v>September</v>
      </c>
      <c r="G1116" s="1" t="str">
        <f t="shared" si="69"/>
        <v>2021</v>
      </c>
      <c r="H1116" s="1" t="str">
        <f t="shared" si="70"/>
        <v>Wednesday</v>
      </c>
      <c r="I1116" s="1" t="str">
        <f t="shared" si="71"/>
        <v>08</v>
      </c>
      <c r="J1116" t="s">
        <v>26</v>
      </c>
      <c r="K1116" t="s">
        <v>58</v>
      </c>
      <c r="L1116" t="s">
        <v>59</v>
      </c>
      <c r="M1116" t="s">
        <v>19</v>
      </c>
      <c r="N1116">
        <v>45</v>
      </c>
      <c r="O1116">
        <v>975</v>
      </c>
      <c r="P1116">
        <v>438750</v>
      </c>
      <c r="Q1116">
        <v>219375</v>
      </c>
      <c r="R1116">
        <v>0.5</v>
      </c>
      <c r="S1116" t="s">
        <v>23</v>
      </c>
      <c r="T1116" t="str">
        <f>IF(Table1[[#This Row],[Units Sold]]&gt; 700,"High Units","low Units")</f>
        <v>High Units</v>
      </c>
      <c r="U1116">
        <f>SUM(Table1[[#This Row],[Operating Profit]])/SUM(Table1[Operating Profit])*100</f>
        <v>6.6049925307206742E-2</v>
      </c>
      <c r="V1116">
        <f>SUM(Table1[[#This Row],[Price per Unit]]*Table1[[#This Row],[Units Sold]])</f>
        <v>43875</v>
      </c>
      <c r="W1116">
        <f>SUM(Table1[[#This Row],[Total Sales]]-Table1[[#This Row],[Operating Profit]])</f>
        <v>219375</v>
      </c>
      <c r="X1116">
        <f>SUM(Table1[[#This Row],[Total Sales]]-Table1[[#This Row],[Cost]])</f>
        <v>219375</v>
      </c>
      <c r="Y1116">
        <f>SUM(Table1[[#This Row],[profit/loss]])/SUM(Table1[profit/loss])</f>
        <v>6.6049925307206747E-4</v>
      </c>
    </row>
    <row r="1117" spans="1:25" x14ac:dyDescent="0.3">
      <c r="A1117" t="s">
        <v>25</v>
      </c>
      <c r="B1117" t="s">
        <v>23</v>
      </c>
      <c r="C1117">
        <v>1197831</v>
      </c>
      <c r="D1117" s="9">
        <v>44448</v>
      </c>
      <c r="E1117" s="8" t="str">
        <f>TEXT(Table1[[#This Row],[Invoice Date]],"dd-mm-yyyy")</f>
        <v>09-09-2021</v>
      </c>
      <c r="F1117" s="1" t="str">
        <f t="shared" si="68"/>
        <v>September</v>
      </c>
      <c r="G1117" s="1" t="str">
        <f t="shared" si="69"/>
        <v>2021</v>
      </c>
      <c r="H1117" s="1" t="str">
        <f t="shared" si="70"/>
        <v>Thursday</v>
      </c>
      <c r="I1117" s="1" t="str">
        <f t="shared" si="71"/>
        <v>09</v>
      </c>
      <c r="J1117" t="s">
        <v>26</v>
      </c>
      <c r="K1117" t="s">
        <v>58</v>
      </c>
      <c r="L1117" t="s">
        <v>59</v>
      </c>
      <c r="M1117" t="s">
        <v>20</v>
      </c>
      <c r="N1117">
        <v>45</v>
      </c>
      <c r="O1117">
        <v>575</v>
      </c>
      <c r="P1117">
        <v>258750</v>
      </c>
      <c r="Q1117">
        <v>155250</v>
      </c>
      <c r="R1117">
        <v>0.6</v>
      </c>
      <c r="S1117" t="s">
        <v>23</v>
      </c>
      <c r="T1117" t="str">
        <f>IF(Table1[[#This Row],[Units Sold]]&gt; 700,"High Units","low Units")</f>
        <v>low Units</v>
      </c>
      <c r="U1117">
        <f>SUM(Table1[[#This Row],[Operating Profit]])/SUM(Table1[Operating Profit])*100</f>
        <v>4.6743024063561699E-2</v>
      </c>
      <c r="V1117">
        <f>SUM(Table1[[#This Row],[Price per Unit]]*Table1[[#This Row],[Units Sold]])</f>
        <v>25875</v>
      </c>
      <c r="W1117">
        <f>SUM(Table1[[#This Row],[Total Sales]]-Table1[[#This Row],[Operating Profit]])</f>
        <v>103500</v>
      </c>
      <c r="X1117">
        <f>SUM(Table1[[#This Row],[Total Sales]]-Table1[[#This Row],[Cost]])</f>
        <v>155250</v>
      </c>
      <c r="Y1117">
        <f>SUM(Table1[[#This Row],[profit/loss]])/SUM(Table1[profit/loss])</f>
        <v>4.6743024063561697E-4</v>
      </c>
    </row>
    <row r="1118" spans="1:25" x14ac:dyDescent="0.3">
      <c r="A1118" t="s">
        <v>25</v>
      </c>
      <c r="B1118" t="s">
        <v>23</v>
      </c>
      <c r="C1118">
        <v>1197831</v>
      </c>
      <c r="D1118" s="9">
        <v>44449</v>
      </c>
      <c r="E1118" s="8" t="str">
        <f>TEXT(Table1[[#This Row],[Invoice Date]],"dd-mm-yyyy")</f>
        <v>10-09-2021</v>
      </c>
      <c r="F1118" s="1" t="str">
        <f t="shared" si="68"/>
        <v>September</v>
      </c>
      <c r="G1118" s="1" t="str">
        <f t="shared" si="69"/>
        <v>2021</v>
      </c>
      <c r="H1118" s="1" t="str">
        <f t="shared" si="70"/>
        <v>Friday</v>
      </c>
      <c r="I1118" s="1" t="str">
        <f t="shared" si="71"/>
        <v>10</v>
      </c>
      <c r="J1118" t="s">
        <v>26</v>
      </c>
      <c r="K1118" t="s">
        <v>58</v>
      </c>
      <c r="L1118" t="s">
        <v>59</v>
      </c>
      <c r="M1118" t="s">
        <v>21</v>
      </c>
      <c r="N1118">
        <v>50</v>
      </c>
      <c r="O1118">
        <v>525</v>
      </c>
      <c r="P1118">
        <v>262500</v>
      </c>
      <c r="Q1118">
        <v>118125</v>
      </c>
      <c r="R1118">
        <v>0.45</v>
      </c>
      <c r="S1118" t="s">
        <v>23</v>
      </c>
      <c r="T1118" t="str">
        <f>IF(Table1[[#This Row],[Units Sold]]&gt; 700,"High Units","low Units")</f>
        <v>low Units</v>
      </c>
      <c r="U1118">
        <f>SUM(Table1[[#This Row],[Operating Profit]])/SUM(Table1[Operating Profit])*100</f>
        <v>3.5565344396188248E-2</v>
      </c>
      <c r="V1118">
        <f>SUM(Table1[[#This Row],[Price per Unit]]*Table1[[#This Row],[Units Sold]])</f>
        <v>26250</v>
      </c>
      <c r="W1118">
        <f>SUM(Table1[[#This Row],[Total Sales]]-Table1[[#This Row],[Operating Profit]])</f>
        <v>144375</v>
      </c>
      <c r="X1118">
        <f>SUM(Table1[[#This Row],[Total Sales]]-Table1[[#This Row],[Cost]])</f>
        <v>118125</v>
      </c>
      <c r="Y1118">
        <f>SUM(Table1[[#This Row],[profit/loss]])/SUM(Table1[profit/loss])</f>
        <v>3.5565344396188249E-4</v>
      </c>
    </row>
    <row r="1119" spans="1:25" x14ac:dyDescent="0.3">
      <c r="A1119" t="s">
        <v>25</v>
      </c>
      <c r="B1119" t="s">
        <v>23</v>
      </c>
      <c r="C1119">
        <v>1197831</v>
      </c>
      <c r="D1119" s="9">
        <v>44450</v>
      </c>
      <c r="E1119" s="8" t="str">
        <f>TEXT(Table1[[#This Row],[Invoice Date]],"dd-mm-yyyy")</f>
        <v>11-09-2021</v>
      </c>
      <c r="F1119" s="1" t="str">
        <f t="shared" si="68"/>
        <v>September</v>
      </c>
      <c r="G1119" s="1" t="str">
        <f t="shared" si="69"/>
        <v>2021</v>
      </c>
      <c r="H1119" s="1" t="str">
        <f t="shared" si="70"/>
        <v>Saturday</v>
      </c>
      <c r="I1119" s="1" t="str">
        <f t="shared" si="71"/>
        <v>11</v>
      </c>
      <c r="J1119" t="s">
        <v>26</v>
      </c>
      <c r="K1119" t="s">
        <v>58</v>
      </c>
      <c r="L1119" t="s">
        <v>59</v>
      </c>
      <c r="M1119" t="s">
        <v>22</v>
      </c>
      <c r="N1119">
        <v>60</v>
      </c>
      <c r="O1119">
        <v>800</v>
      </c>
      <c r="P1119">
        <v>480000</v>
      </c>
      <c r="Q1119">
        <v>312000</v>
      </c>
      <c r="R1119">
        <v>0.65</v>
      </c>
      <c r="S1119" t="s">
        <v>23</v>
      </c>
      <c r="T1119" t="str">
        <f>IF(Table1[[#This Row],[Units Sold]]&gt; 700,"High Units","low Units")</f>
        <v>High Units</v>
      </c>
      <c r="U1119">
        <f>SUM(Table1[[#This Row],[Operating Profit]])/SUM(Table1[Operating Profit])*100</f>
        <v>9.3937671548027374E-2</v>
      </c>
      <c r="V1119">
        <f>SUM(Table1[[#This Row],[Price per Unit]]*Table1[[#This Row],[Units Sold]])</f>
        <v>48000</v>
      </c>
      <c r="W1119">
        <f>SUM(Table1[[#This Row],[Total Sales]]-Table1[[#This Row],[Operating Profit]])</f>
        <v>168000</v>
      </c>
      <c r="X1119">
        <f>SUM(Table1[[#This Row],[Total Sales]]-Table1[[#This Row],[Cost]])</f>
        <v>312000</v>
      </c>
      <c r="Y1119">
        <f>SUM(Table1[[#This Row],[profit/loss]])/SUM(Table1[profit/loss])</f>
        <v>9.3937671548027367E-4</v>
      </c>
    </row>
    <row r="1120" spans="1:25" x14ac:dyDescent="0.3">
      <c r="A1120" t="s">
        <v>25</v>
      </c>
      <c r="B1120" t="s">
        <v>23</v>
      </c>
      <c r="C1120">
        <v>1197831</v>
      </c>
      <c r="D1120" s="9">
        <v>44451</v>
      </c>
      <c r="E1120" s="8" t="str">
        <f>TEXT(Table1[[#This Row],[Invoice Date]],"dd-mm-yyyy")</f>
        <v>12-09-2021</v>
      </c>
      <c r="F1120" s="1" t="str">
        <f t="shared" si="68"/>
        <v>September</v>
      </c>
      <c r="G1120" s="1" t="str">
        <f t="shared" si="69"/>
        <v>2021</v>
      </c>
      <c r="H1120" s="1" t="str">
        <f t="shared" si="70"/>
        <v>Sunday</v>
      </c>
      <c r="I1120" s="1" t="str">
        <f t="shared" si="71"/>
        <v>12</v>
      </c>
      <c r="J1120" t="s">
        <v>26</v>
      </c>
      <c r="K1120" t="s">
        <v>58</v>
      </c>
      <c r="L1120" t="s">
        <v>59</v>
      </c>
      <c r="M1120" t="s">
        <v>16</v>
      </c>
      <c r="N1120">
        <v>40</v>
      </c>
      <c r="O1120">
        <v>750</v>
      </c>
      <c r="P1120">
        <v>300000</v>
      </c>
      <c r="Q1120">
        <v>150000</v>
      </c>
      <c r="R1120">
        <v>0.5</v>
      </c>
      <c r="S1120" t="s">
        <v>23</v>
      </c>
      <c r="T1120" t="str">
        <f>IF(Table1[[#This Row],[Units Sold]]&gt; 700,"High Units","low Units")</f>
        <v>High Units</v>
      </c>
      <c r="U1120">
        <f>SUM(Table1[[#This Row],[Operating Profit]])/SUM(Table1[Operating Profit])*100</f>
        <v>4.5162342090397774E-2</v>
      </c>
      <c r="V1120">
        <f>SUM(Table1[[#This Row],[Price per Unit]]*Table1[[#This Row],[Units Sold]])</f>
        <v>30000</v>
      </c>
      <c r="W1120">
        <f>SUM(Table1[[#This Row],[Total Sales]]-Table1[[#This Row],[Operating Profit]])</f>
        <v>150000</v>
      </c>
      <c r="X1120">
        <f>SUM(Table1[[#This Row],[Total Sales]]-Table1[[#This Row],[Cost]])</f>
        <v>150000</v>
      </c>
      <c r="Y1120">
        <f>SUM(Table1[[#This Row],[profit/loss]])/SUM(Table1[profit/loss])</f>
        <v>4.5162342090397775E-4</v>
      </c>
    </row>
    <row r="1121" spans="1:25" x14ac:dyDescent="0.3">
      <c r="A1121" t="s">
        <v>25</v>
      </c>
      <c r="B1121" t="s">
        <v>23</v>
      </c>
      <c r="C1121">
        <v>1197831</v>
      </c>
      <c r="D1121" s="9">
        <v>44452</v>
      </c>
      <c r="E1121" s="8" t="str">
        <f>TEXT(Table1[[#This Row],[Invoice Date]],"dd-mm-yyyy")</f>
        <v>13-09-2021</v>
      </c>
      <c r="F1121" s="1" t="str">
        <f t="shared" si="68"/>
        <v>September</v>
      </c>
      <c r="G1121" s="1" t="str">
        <f t="shared" si="69"/>
        <v>2021</v>
      </c>
      <c r="H1121" s="1" t="str">
        <f t="shared" si="70"/>
        <v>Monday</v>
      </c>
      <c r="I1121" s="1" t="str">
        <f t="shared" si="71"/>
        <v>13</v>
      </c>
      <c r="J1121" t="s">
        <v>26</v>
      </c>
      <c r="K1121" t="s">
        <v>58</v>
      </c>
      <c r="L1121" t="s">
        <v>59</v>
      </c>
      <c r="M1121" t="s">
        <v>18</v>
      </c>
      <c r="N1121">
        <v>55</v>
      </c>
      <c r="O1121">
        <v>750</v>
      </c>
      <c r="P1121">
        <v>412500</v>
      </c>
      <c r="Q1121">
        <v>206250</v>
      </c>
      <c r="R1121">
        <v>0.5</v>
      </c>
      <c r="S1121" t="s">
        <v>23</v>
      </c>
      <c r="T1121" t="str">
        <f>IF(Table1[[#This Row],[Units Sold]]&gt; 700,"High Units","low Units")</f>
        <v>High Units</v>
      </c>
      <c r="U1121">
        <f>SUM(Table1[[#This Row],[Operating Profit]])/SUM(Table1[Operating Profit])*100</f>
        <v>6.2098220374296936E-2</v>
      </c>
      <c r="V1121">
        <f>SUM(Table1[[#This Row],[Price per Unit]]*Table1[[#This Row],[Units Sold]])</f>
        <v>41250</v>
      </c>
      <c r="W1121">
        <f>SUM(Table1[[#This Row],[Total Sales]]-Table1[[#This Row],[Operating Profit]])</f>
        <v>206250</v>
      </c>
      <c r="X1121">
        <f>SUM(Table1[[#This Row],[Total Sales]]-Table1[[#This Row],[Cost]])</f>
        <v>206250</v>
      </c>
      <c r="Y1121">
        <f>SUM(Table1[[#This Row],[profit/loss]])/SUM(Table1[profit/loss])</f>
        <v>6.2098220374296939E-4</v>
      </c>
    </row>
    <row r="1122" spans="1:25" x14ac:dyDescent="0.3">
      <c r="A1122" t="s">
        <v>25</v>
      </c>
      <c r="B1122" t="s">
        <v>23</v>
      </c>
      <c r="C1122">
        <v>1197831</v>
      </c>
      <c r="D1122" s="9">
        <v>44453</v>
      </c>
      <c r="E1122" s="8" t="str">
        <f>TEXT(Table1[[#This Row],[Invoice Date]],"dd-mm-yyyy")</f>
        <v>14-09-2021</v>
      </c>
      <c r="F1122" s="1" t="str">
        <f t="shared" si="68"/>
        <v>September</v>
      </c>
      <c r="G1122" s="1" t="str">
        <f t="shared" si="69"/>
        <v>2021</v>
      </c>
      <c r="H1122" s="1" t="str">
        <f t="shared" si="70"/>
        <v>Tuesday</v>
      </c>
      <c r="I1122" s="1" t="str">
        <f t="shared" si="71"/>
        <v>14</v>
      </c>
      <c r="J1122" t="s">
        <v>26</v>
      </c>
      <c r="K1122" t="s">
        <v>58</v>
      </c>
      <c r="L1122" t="s">
        <v>59</v>
      </c>
      <c r="M1122" t="s">
        <v>19</v>
      </c>
      <c r="N1122">
        <v>55</v>
      </c>
      <c r="O1122">
        <v>925</v>
      </c>
      <c r="P1122">
        <v>508750</v>
      </c>
      <c r="Q1122">
        <v>254375</v>
      </c>
      <c r="R1122">
        <v>0.5</v>
      </c>
      <c r="S1122" t="s">
        <v>23</v>
      </c>
      <c r="T1122" t="str">
        <f>IF(Table1[[#This Row],[Units Sold]]&gt; 700,"High Units","low Units")</f>
        <v>High Units</v>
      </c>
      <c r="U1122">
        <f>SUM(Table1[[#This Row],[Operating Profit]])/SUM(Table1[Operating Profit])*100</f>
        <v>7.658780512829956E-2</v>
      </c>
      <c r="V1122">
        <f>SUM(Table1[[#This Row],[Price per Unit]]*Table1[[#This Row],[Units Sold]])</f>
        <v>50875</v>
      </c>
      <c r="W1122">
        <f>SUM(Table1[[#This Row],[Total Sales]]-Table1[[#This Row],[Operating Profit]])</f>
        <v>254375</v>
      </c>
      <c r="X1122">
        <f>SUM(Table1[[#This Row],[Total Sales]]-Table1[[#This Row],[Cost]])</f>
        <v>254375</v>
      </c>
      <c r="Y1122">
        <f>SUM(Table1[[#This Row],[profit/loss]])/SUM(Table1[profit/loss])</f>
        <v>7.6587805128299565E-4</v>
      </c>
    </row>
    <row r="1123" spans="1:25" x14ac:dyDescent="0.3">
      <c r="A1123" t="s">
        <v>25</v>
      </c>
      <c r="B1123" t="s">
        <v>23</v>
      </c>
      <c r="C1123">
        <v>1197831</v>
      </c>
      <c r="D1123" s="9">
        <v>44454</v>
      </c>
      <c r="E1123" s="8" t="str">
        <f>TEXT(Table1[[#This Row],[Invoice Date]],"dd-mm-yyyy")</f>
        <v>15-09-2021</v>
      </c>
      <c r="F1123" s="1" t="str">
        <f t="shared" si="68"/>
        <v>September</v>
      </c>
      <c r="G1123" s="1" t="str">
        <f t="shared" si="69"/>
        <v>2021</v>
      </c>
      <c r="H1123" s="1" t="str">
        <f t="shared" si="70"/>
        <v>Wednesday</v>
      </c>
      <c r="I1123" s="1" t="str">
        <f t="shared" si="71"/>
        <v>15</v>
      </c>
      <c r="J1123" t="s">
        <v>26</v>
      </c>
      <c r="K1123" t="s">
        <v>58</v>
      </c>
      <c r="L1123" t="s">
        <v>59</v>
      </c>
      <c r="M1123" t="s">
        <v>20</v>
      </c>
      <c r="N1123">
        <v>50</v>
      </c>
      <c r="O1123">
        <v>425</v>
      </c>
      <c r="P1123">
        <v>212500</v>
      </c>
      <c r="Q1123">
        <v>127500</v>
      </c>
      <c r="R1123">
        <v>0.6</v>
      </c>
      <c r="S1123" t="s">
        <v>23</v>
      </c>
      <c r="T1123" t="str">
        <f>IF(Table1[[#This Row],[Units Sold]]&gt; 700,"High Units","low Units")</f>
        <v>low Units</v>
      </c>
      <c r="U1123">
        <f>SUM(Table1[[#This Row],[Operating Profit]])/SUM(Table1[Operating Profit])*100</f>
        <v>3.8387990776838112E-2</v>
      </c>
      <c r="V1123">
        <f>SUM(Table1[[#This Row],[Price per Unit]]*Table1[[#This Row],[Units Sold]])</f>
        <v>21250</v>
      </c>
      <c r="W1123">
        <f>SUM(Table1[[#This Row],[Total Sales]]-Table1[[#This Row],[Operating Profit]])</f>
        <v>85000</v>
      </c>
      <c r="X1123">
        <f>SUM(Table1[[#This Row],[Total Sales]]-Table1[[#This Row],[Cost]])</f>
        <v>127500</v>
      </c>
      <c r="Y1123">
        <f>SUM(Table1[[#This Row],[profit/loss]])/SUM(Table1[profit/loss])</f>
        <v>3.8387990776838108E-4</v>
      </c>
    </row>
    <row r="1124" spans="1:25" x14ac:dyDescent="0.3">
      <c r="A1124" t="s">
        <v>25</v>
      </c>
      <c r="B1124" t="s">
        <v>23</v>
      </c>
      <c r="C1124">
        <v>1197831</v>
      </c>
      <c r="D1124" s="9">
        <v>44455</v>
      </c>
      <c r="E1124" s="8" t="str">
        <f>TEXT(Table1[[#This Row],[Invoice Date]],"dd-mm-yyyy")</f>
        <v>16-09-2021</v>
      </c>
      <c r="F1124" s="1" t="str">
        <f t="shared" si="68"/>
        <v>September</v>
      </c>
      <c r="G1124" s="1" t="str">
        <f t="shared" si="69"/>
        <v>2021</v>
      </c>
      <c r="H1124" s="1" t="str">
        <f t="shared" si="70"/>
        <v>Thursday</v>
      </c>
      <c r="I1124" s="1" t="str">
        <f t="shared" si="71"/>
        <v>16</v>
      </c>
      <c r="J1124" t="s">
        <v>26</v>
      </c>
      <c r="K1124" t="s">
        <v>58</v>
      </c>
      <c r="L1124" t="s">
        <v>59</v>
      </c>
      <c r="M1124" t="s">
        <v>21</v>
      </c>
      <c r="N1124">
        <v>55</v>
      </c>
      <c r="O1124">
        <v>425</v>
      </c>
      <c r="P1124">
        <v>233750</v>
      </c>
      <c r="Q1124">
        <v>105188</v>
      </c>
      <c r="R1124">
        <v>0.45</v>
      </c>
      <c r="S1124" t="s">
        <v>23</v>
      </c>
      <c r="T1124" t="str">
        <f>IF(Table1[[#This Row],[Units Sold]]&gt; 700,"High Units","low Units")</f>
        <v>low Units</v>
      </c>
      <c r="U1124">
        <f>SUM(Table1[[#This Row],[Operating Profit]])/SUM(Table1[Operating Profit])*100</f>
        <v>3.1670242932031738E-2</v>
      </c>
      <c r="V1124">
        <f>SUM(Table1[[#This Row],[Price per Unit]]*Table1[[#This Row],[Units Sold]])</f>
        <v>23375</v>
      </c>
      <c r="W1124">
        <f>SUM(Table1[[#This Row],[Total Sales]]-Table1[[#This Row],[Operating Profit]])</f>
        <v>128562</v>
      </c>
      <c r="X1124">
        <f>SUM(Table1[[#This Row],[Total Sales]]-Table1[[#This Row],[Cost]])</f>
        <v>105188</v>
      </c>
      <c r="Y1124">
        <f>SUM(Table1[[#This Row],[profit/loss]])/SUM(Table1[profit/loss])</f>
        <v>3.1670242932031739E-4</v>
      </c>
    </row>
    <row r="1125" spans="1:25" x14ac:dyDescent="0.3">
      <c r="A1125" t="s">
        <v>25</v>
      </c>
      <c r="B1125" t="s">
        <v>23</v>
      </c>
      <c r="C1125">
        <v>1197831</v>
      </c>
      <c r="D1125" s="9">
        <v>44456</v>
      </c>
      <c r="E1125" s="8" t="str">
        <f>TEXT(Table1[[#This Row],[Invoice Date]],"dd-mm-yyyy")</f>
        <v>17-09-2021</v>
      </c>
      <c r="F1125" s="1" t="str">
        <f t="shared" si="68"/>
        <v>September</v>
      </c>
      <c r="G1125" s="1" t="str">
        <f t="shared" si="69"/>
        <v>2021</v>
      </c>
      <c r="H1125" s="1" t="str">
        <f t="shared" si="70"/>
        <v>Friday</v>
      </c>
      <c r="I1125" s="1" t="str">
        <f t="shared" si="71"/>
        <v>17</v>
      </c>
      <c r="J1125" t="s">
        <v>26</v>
      </c>
      <c r="K1125" t="s">
        <v>58</v>
      </c>
      <c r="L1125" t="s">
        <v>59</v>
      </c>
      <c r="M1125" t="s">
        <v>22</v>
      </c>
      <c r="N1125">
        <v>60</v>
      </c>
      <c r="O1125">
        <v>675</v>
      </c>
      <c r="P1125">
        <v>405000</v>
      </c>
      <c r="Q1125">
        <v>263250</v>
      </c>
      <c r="R1125">
        <v>0.65</v>
      </c>
      <c r="S1125" t="s">
        <v>23</v>
      </c>
      <c r="T1125" t="str">
        <f>IF(Table1[[#This Row],[Units Sold]]&gt; 700,"High Units","low Units")</f>
        <v>low Units</v>
      </c>
      <c r="U1125">
        <f>SUM(Table1[[#This Row],[Operating Profit]])/SUM(Table1[Operating Profit])*100</f>
        <v>7.9259910368648087E-2</v>
      </c>
      <c r="V1125">
        <f>SUM(Table1[[#This Row],[Price per Unit]]*Table1[[#This Row],[Units Sold]])</f>
        <v>40500</v>
      </c>
      <c r="W1125">
        <f>SUM(Table1[[#This Row],[Total Sales]]-Table1[[#This Row],[Operating Profit]])</f>
        <v>141750</v>
      </c>
      <c r="X1125">
        <f>SUM(Table1[[#This Row],[Total Sales]]-Table1[[#This Row],[Cost]])</f>
        <v>263250</v>
      </c>
      <c r="Y1125">
        <f>SUM(Table1[[#This Row],[profit/loss]])/SUM(Table1[profit/loss])</f>
        <v>7.925991036864809E-4</v>
      </c>
    </row>
    <row r="1126" spans="1:25" x14ac:dyDescent="0.3">
      <c r="A1126" t="s">
        <v>25</v>
      </c>
      <c r="B1126" t="s">
        <v>23</v>
      </c>
      <c r="C1126">
        <v>1197831</v>
      </c>
      <c r="D1126" s="9">
        <v>44457</v>
      </c>
      <c r="E1126" s="8" t="str">
        <f>TEXT(Table1[[#This Row],[Invoice Date]],"dd-mm-yyyy")</f>
        <v>18-09-2021</v>
      </c>
      <c r="F1126" s="1" t="str">
        <f t="shared" si="68"/>
        <v>September</v>
      </c>
      <c r="G1126" s="1" t="str">
        <f t="shared" si="69"/>
        <v>2021</v>
      </c>
      <c r="H1126" s="1" t="str">
        <f t="shared" si="70"/>
        <v>Saturday</v>
      </c>
      <c r="I1126" s="1" t="str">
        <f t="shared" si="71"/>
        <v>18</v>
      </c>
      <c r="J1126" t="s">
        <v>26</v>
      </c>
      <c r="K1126" t="s">
        <v>58</v>
      </c>
      <c r="L1126" t="s">
        <v>59</v>
      </c>
      <c r="M1126" t="s">
        <v>16</v>
      </c>
      <c r="N1126">
        <v>55</v>
      </c>
      <c r="O1126">
        <v>625</v>
      </c>
      <c r="P1126">
        <v>343750</v>
      </c>
      <c r="Q1126">
        <v>171875</v>
      </c>
      <c r="R1126">
        <v>0.5</v>
      </c>
      <c r="S1126" t="s">
        <v>23</v>
      </c>
      <c r="T1126" t="str">
        <f>IF(Table1[[#This Row],[Units Sold]]&gt; 700,"High Units","low Units")</f>
        <v>low Units</v>
      </c>
      <c r="U1126">
        <f>SUM(Table1[[#This Row],[Operating Profit]])/SUM(Table1[Operating Profit])*100</f>
        <v>5.1748516978580787E-2</v>
      </c>
      <c r="V1126">
        <f>SUM(Table1[[#This Row],[Price per Unit]]*Table1[[#This Row],[Units Sold]])</f>
        <v>34375</v>
      </c>
      <c r="W1126">
        <f>SUM(Table1[[#This Row],[Total Sales]]-Table1[[#This Row],[Operating Profit]])</f>
        <v>171875</v>
      </c>
      <c r="X1126">
        <f>SUM(Table1[[#This Row],[Total Sales]]-Table1[[#This Row],[Cost]])</f>
        <v>171875</v>
      </c>
      <c r="Y1126">
        <f>SUM(Table1[[#This Row],[profit/loss]])/SUM(Table1[profit/loss])</f>
        <v>5.1748516978580785E-4</v>
      </c>
    </row>
    <row r="1127" spans="1:25" x14ac:dyDescent="0.3">
      <c r="A1127" t="s">
        <v>25</v>
      </c>
      <c r="B1127" t="s">
        <v>23</v>
      </c>
      <c r="C1127">
        <v>1197831</v>
      </c>
      <c r="D1127" s="9">
        <v>44458</v>
      </c>
      <c r="E1127" s="8" t="str">
        <f>TEXT(Table1[[#This Row],[Invoice Date]],"dd-mm-yyyy")</f>
        <v>19-09-2021</v>
      </c>
      <c r="F1127" s="1" t="str">
        <f t="shared" si="68"/>
        <v>September</v>
      </c>
      <c r="G1127" s="1" t="str">
        <f t="shared" si="69"/>
        <v>2021</v>
      </c>
      <c r="H1127" s="1" t="str">
        <f t="shared" si="70"/>
        <v>Sunday</v>
      </c>
      <c r="I1127" s="1" t="str">
        <f t="shared" si="71"/>
        <v>19</v>
      </c>
      <c r="J1127" t="s">
        <v>26</v>
      </c>
      <c r="K1127" t="s">
        <v>58</v>
      </c>
      <c r="L1127" t="s">
        <v>59</v>
      </c>
      <c r="M1127" t="s">
        <v>18</v>
      </c>
      <c r="N1127">
        <v>55</v>
      </c>
      <c r="O1127">
        <v>575</v>
      </c>
      <c r="P1127">
        <v>316250</v>
      </c>
      <c r="Q1127">
        <v>158125</v>
      </c>
      <c r="R1127">
        <v>0.5</v>
      </c>
      <c r="S1127" t="s">
        <v>23</v>
      </c>
      <c r="T1127" t="str">
        <f>IF(Table1[[#This Row],[Units Sold]]&gt; 700,"High Units","low Units")</f>
        <v>low Units</v>
      </c>
      <c r="U1127">
        <f>SUM(Table1[[#This Row],[Operating Profit]])/SUM(Table1[Operating Profit])*100</f>
        <v>4.7608635620294319E-2</v>
      </c>
      <c r="V1127">
        <f>SUM(Table1[[#This Row],[Price per Unit]]*Table1[[#This Row],[Units Sold]])</f>
        <v>31625</v>
      </c>
      <c r="W1127">
        <f>SUM(Table1[[#This Row],[Total Sales]]-Table1[[#This Row],[Operating Profit]])</f>
        <v>158125</v>
      </c>
      <c r="X1127">
        <f>SUM(Table1[[#This Row],[Total Sales]]-Table1[[#This Row],[Cost]])</f>
        <v>158125</v>
      </c>
      <c r="Y1127">
        <f>SUM(Table1[[#This Row],[profit/loss]])/SUM(Table1[profit/loss])</f>
        <v>4.7608635620294319E-4</v>
      </c>
    </row>
    <row r="1128" spans="1:25" x14ac:dyDescent="0.3">
      <c r="A1128" t="s">
        <v>25</v>
      </c>
      <c r="B1128" t="s">
        <v>23</v>
      </c>
      <c r="C1128">
        <v>1197831</v>
      </c>
      <c r="D1128" s="9">
        <v>44459</v>
      </c>
      <c r="E1128" s="8" t="str">
        <f>TEXT(Table1[[#This Row],[Invoice Date]],"dd-mm-yyyy")</f>
        <v>20-09-2021</v>
      </c>
      <c r="F1128" s="1" t="str">
        <f t="shared" si="68"/>
        <v>September</v>
      </c>
      <c r="G1128" s="1" t="str">
        <f t="shared" si="69"/>
        <v>2021</v>
      </c>
      <c r="H1128" s="1" t="str">
        <f t="shared" si="70"/>
        <v>Monday</v>
      </c>
      <c r="I1128" s="1" t="str">
        <f t="shared" si="71"/>
        <v>20</v>
      </c>
      <c r="J1128" t="s">
        <v>26</v>
      </c>
      <c r="K1128" t="s">
        <v>58</v>
      </c>
      <c r="L1128" t="s">
        <v>59</v>
      </c>
      <c r="M1128" t="s">
        <v>19</v>
      </c>
      <c r="N1128">
        <v>60</v>
      </c>
      <c r="O1128">
        <v>625</v>
      </c>
      <c r="P1128">
        <v>375000</v>
      </c>
      <c r="Q1128">
        <v>187500</v>
      </c>
      <c r="R1128">
        <v>0.5</v>
      </c>
      <c r="S1128" t="s">
        <v>23</v>
      </c>
      <c r="T1128" t="str">
        <f>IF(Table1[[#This Row],[Units Sold]]&gt; 700,"High Units","low Units")</f>
        <v>low Units</v>
      </c>
      <c r="U1128">
        <f>SUM(Table1[[#This Row],[Operating Profit]])/SUM(Table1[Operating Profit])*100</f>
        <v>5.6452927612997222E-2</v>
      </c>
      <c r="V1128">
        <f>SUM(Table1[[#This Row],[Price per Unit]]*Table1[[#This Row],[Units Sold]])</f>
        <v>37500</v>
      </c>
      <c r="W1128">
        <f>SUM(Table1[[#This Row],[Total Sales]]-Table1[[#This Row],[Operating Profit]])</f>
        <v>187500</v>
      </c>
      <c r="X1128">
        <f>SUM(Table1[[#This Row],[Total Sales]]-Table1[[#This Row],[Cost]])</f>
        <v>187500</v>
      </c>
      <c r="Y1128">
        <f>SUM(Table1[[#This Row],[profit/loss]])/SUM(Table1[profit/loss])</f>
        <v>5.6452927612997222E-4</v>
      </c>
    </row>
    <row r="1129" spans="1:25" x14ac:dyDescent="0.3">
      <c r="A1129" t="s">
        <v>25</v>
      </c>
      <c r="B1129" t="s">
        <v>23</v>
      </c>
      <c r="C1129">
        <v>1197831</v>
      </c>
      <c r="D1129" s="9">
        <v>44460</v>
      </c>
      <c r="E1129" s="8" t="str">
        <f>TEXT(Table1[[#This Row],[Invoice Date]],"dd-mm-yyyy")</f>
        <v>21-09-2021</v>
      </c>
      <c r="F1129" s="1" t="str">
        <f t="shared" si="68"/>
        <v>September</v>
      </c>
      <c r="G1129" s="1" t="str">
        <f t="shared" si="69"/>
        <v>2021</v>
      </c>
      <c r="H1129" s="1" t="str">
        <f t="shared" si="70"/>
        <v>Tuesday</v>
      </c>
      <c r="I1129" s="1" t="str">
        <f t="shared" si="71"/>
        <v>21</v>
      </c>
      <c r="J1129" t="s">
        <v>26</v>
      </c>
      <c r="K1129" t="s">
        <v>58</v>
      </c>
      <c r="L1129" t="s">
        <v>59</v>
      </c>
      <c r="M1129" t="s">
        <v>20</v>
      </c>
      <c r="N1129">
        <v>60</v>
      </c>
      <c r="O1129">
        <v>350</v>
      </c>
      <c r="P1129">
        <v>210000</v>
      </c>
      <c r="Q1129">
        <v>126000</v>
      </c>
      <c r="R1129">
        <v>0.6</v>
      </c>
      <c r="S1129" t="s">
        <v>23</v>
      </c>
      <c r="T1129" t="str">
        <f>IF(Table1[[#This Row],[Units Sold]]&gt; 700,"High Units","low Units")</f>
        <v>low Units</v>
      </c>
      <c r="U1129">
        <f>SUM(Table1[[#This Row],[Operating Profit]])/SUM(Table1[Operating Profit])*100</f>
        <v>3.7936367355934128E-2</v>
      </c>
      <c r="V1129">
        <f>SUM(Table1[[#This Row],[Price per Unit]]*Table1[[#This Row],[Units Sold]])</f>
        <v>21000</v>
      </c>
      <c r="W1129">
        <f>SUM(Table1[[#This Row],[Total Sales]]-Table1[[#This Row],[Operating Profit]])</f>
        <v>84000</v>
      </c>
      <c r="X1129">
        <f>SUM(Table1[[#This Row],[Total Sales]]-Table1[[#This Row],[Cost]])</f>
        <v>126000</v>
      </c>
      <c r="Y1129">
        <f>SUM(Table1[[#This Row],[profit/loss]])/SUM(Table1[profit/loss])</f>
        <v>3.793636735593413E-4</v>
      </c>
    </row>
    <row r="1130" spans="1:25" x14ac:dyDescent="0.3">
      <c r="A1130" t="s">
        <v>25</v>
      </c>
      <c r="B1130" t="s">
        <v>23</v>
      </c>
      <c r="C1130">
        <v>1197831</v>
      </c>
      <c r="D1130" s="9">
        <v>44461</v>
      </c>
      <c r="E1130" s="8" t="str">
        <f>TEXT(Table1[[#This Row],[Invoice Date]],"dd-mm-yyyy")</f>
        <v>22-09-2021</v>
      </c>
      <c r="F1130" s="1" t="str">
        <f t="shared" si="68"/>
        <v>September</v>
      </c>
      <c r="G1130" s="1" t="str">
        <f t="shared" si="69"/>
        <v>2021</v>
      </c>
      <c r="H1130" s="1" t="str">
        <f t="shared" si="70"/>
        <v>Wednesday</v>
      </c>
      <c r="I1130" s="1" t="str">
        <f t="shared" si="71"/>
        <v>22</v>
      </c>
      <c r="J1130" t="s">
        <v>26</v>
      </c>
      <c r="K1130" t="s">
        <v>58</v>
      </c>
      <c r="L1130" t="s">
        <v>59</v>
      </c>
      <c r="M1130" t="s">
        <v>21</v>
      </c>
      <c r="N1130">
        <v>45</v>
      </c>
      <c r="O1130">
        <v>350</v>
      </c>
      <c r="P1130">
        <v>157500</v>
      </c>
      <c r="Q1130">
        <v>70875</v>
      </c>
      <c r="R1130">
        <v>0.45</v>
      </c>
      <c r="S1130" t="s">
        <v>23</v>
      </c>
      <c r="T1130" t="str">
        <f>IF(Table1[[#This Row],[Units Sold]]&gt; 700,"High Units","low Units")</f>
        <v>low Units</v>
      </c>
      <c r="U1130">
        <f>SUM(Table1[[#This Row],[Operating Profit]])/SUM(Table1[Operating Profit])*100</f>
        <v>2.1339206637712948E-2</v>
      </c>
      <c r="V1130">
        <f>SUM(Table1[[#This Row],[Price per Unit]]*Table1[[#This Row],[Units Sold]])</f>
        <v>15750</v>
      </c>
      <c r="W1130">
        <f>SUM(Table1[[#This Row],[Total Sales]]-Table1[[#This Row],[Operating Profit]])</f>
        <v>86625</v>
      </c>
      <c r="X1130">
        <f>SUM(Table1[[#This Row],[Total Sales]]-Table1[[#This Row],[Cost]])</f>
        <v>70875</v>
      </c>
      <c r="Y1130">
        <f>SUM(Table1[[#This Row],[profit/loss]])/SUM(Table1[profit/loss])</f>
        <v>2.1339206637712948E-4</v>
      </c>
    </row>
    <row r="1131" spans="1:25" x14ac:dyDescent="0.3">
      <c r="A1131" t="s">
        <v>25</v>
      </c>
      <c r="B1131" t="s">
        <v>23</v>
      </c>
      <c r="C1131">
        <v>1197831</v>
      </c>
      <c r="D1131" s="9">
        <v>44462</v>
      </c>
      <c r="E1131" s="8" t="str">
        <f>TEXT(Table1[[#This Row],[Invoice Date]],"dd-mm-yyyy")</f>
        <v>23-09-2021</v>
      </c>
      <c r="F1131" s="1" t="str">
        <f t="shared" si="68"/>
        <v>September</v>
      </c>
      <c r="G1131" s="1" t="str">
        <f t="shared" si="69"/>
        <v>2021</v>
      </c>
      <c r="H1131" s="1" t="str">
        <f t="shared" si="70"/>
        <v>Thursday</v>
      </c>
      <c r="I1131" s="1" t="str">
        <f t="shared" si="71"/>
        <v>23</v>
      </c>
      <c r="J1131" t="s">
        <v>26</v>
      </c>
      <c r="K1131" t="s">
        <v>58</v>
      </c>
      <c r="L1131" t="s">
        <v>59</v>
      </c>
      <c r="M1131" t="s">
        <v>22</v>
      </c>
      <c r="N1131">
        <v>40</v>
      </c>
      <c r="O1131">
        <v>575</v>
      </c>
      <c r="P1131">
        <v>230000</v>
      </c>
      <c r="Q1131">
        <v>149500</v>
      </c>
      <c r="R1131">
        <v>0.65</v>
      </c>
      <c r="S1131" t="s">
        <v>23</v>
      </c>
      <c r="T1131" t="str">
        <f>IF(Table1[[#This Row],[Units Sold]]&gt; 700,"High Units","low Units")</f>
        <v>low Units</v>
      </c>
      <c r="U1131">
        <f>SUM(Table1[[#This Row],[Operating Profit]])/SUM(Table1[Operating Profit])*100</f>
        <v>4.5011800950096451E-2</v>
      </c>
      <c r="V1131">
        <f>SUM(Table1[[#This Row],[Price per Unit]]*Table1[[#This Row],[Units Sold]])</f>
        <v>23000</v>
      </c>
      <c r="W1131">
        <f>SUM(Table1[[#This Row],[Total Sales]]-Table1[[#This Row],[Operating Profit]])</f>
        <v>80500</v>
      </c>
      <c r="X1131">
        <f>SUM(Table1[[#This Row],[Total Sales]]-Table1[[#This Row],[Cost]])</f>
        <v>149500</v>
      </c>
      <c r="Y1131">
        <f>SUM(Table1[[#This Row],[profit/loss]])/SUM(Table1[profit/loss])</f>
        <v>4.5011800950096447E-4</v>
      </c>
    </row>
    <row r="1132" spans="1:25" x14ac:dyDescent="0.3">
      <c r="A1132" t="s">
        <v>25</v>
      </c>
      <c r="B1132" t="s">
        <v>23</v>
      </c>
      <c r="C1132">
        <v>1197831</v>
      </c>
      <c r="D1132" s="9">
        <v>44463</v>
      </c>
      <c r="E1132" s="8" t="str">
        <f>TEXT(Table1[[#This Row],[Invoice Date]],"dd-mm-yyyy")</f>
        <v>24-09-2021</v>
      </c>
      <c r="F1132" s="1" t="str">
        <f t="shared" si="68"/>
        <v>September</v>
      </c>
      <c r="G1132" s="1" t="str">
        <f t="shared" si="69"/>
        <v>2021</v>
      </c>
      <c r="H1132" s="1" t="str">
        <f t="shared" si="70"/>
        <v>Friday</v>
      </c>
      <c r="I1132" s="1" t="str">
        <f t="shared" si="71"/>
        <v>24</v>
      </c>
      <c r="J1132" t="s">
        <v>26</v>
      </c>
      <c r="K1132" t="s">
        <v>58</v>
      </c>
      <c r="L1132" t="s">
        <v>59</v>
      </c>
      <c r="M1132" t="s">
        <v>16</v>
      </c>
      <c r="N1132">
        <v>30</v>
      </c>
      <c r="O1132">
        <v>525</v>
      </c>
      <c r="P1132">
        <v>157500</v>
      </c>
      <c r="Q1132">
        <v>78750</v>
      </c>
      <c r="R1132">
        <v>0.5</v>
      </c>
      <c r="S1132" t="s">
        <v>23</v>
      </c>
      <c r="T1132" t="str">
        <f>IF(Table1[[#This Row],[Units Sold]]&gt; 700,"High Units","low Units")</f>
        <v>low Units</v>
      </c>
      <c r="U1132">
        <f>SUM(Table1[[#This Row],[Operating Profit]])/SUM(Table1[Operating Profit])*100</f>
        <v>2.3710229597458832E-2</v>
      </c>
      <c r="V1132">
        <f>SUM(Table1[[#This Row],[Price per Unit]]*Table1[[#This Row],[Units Sold]])</f>
        <v>15750</v>
      </c>
      <c r="W1132">
        <f>SUM(Table1[[#This Row],[Total Sales]]-Table1[[#This Row],[Operating Profit]])</f>
        <v>78750</v>
      </c>
      <c r="X1132">
        <f>SUM(Table1[[#This Row],[Total Sales]]-Table1[[#This Row],[Cost]])</f>
        <v>78750</v>
      </c>
      <c r="Y1132">
        <f>SUM(Table1[[#This Row],[profit/loss]])/SUM(Table1[profit/loss])</f>
        <v>2.3710229597458831E-4</v>
      </c>
    </row>
    <row r="1133" spans="1:25" x14ac:dyDescent="0.3">
      <c r="A1133" t="s">
        <v>25</v>
      </c>
      <c r="B1133" t="s">
        <v>23</v>
      </c>
      <c r="C1133">
        <v>1197831</v>
      </c>
      <c r="D1133" s="9">
        <v>44464</v>
      </c>
      <c r="E1133" s="8" t="str">
        <f>TEXT(Table1[[#This Row],[Invoice Date]],"dd-mm-yyyy")</f>
        <v>25-09-2021</v>
      </c>
      <c r="F1133" s="1" t="str">
        <f t="shared" si="68"/>
        <v>September</v>
      </c>
      <c r="G1133" s="1" t="str">
        <f t="shared" si="69"/>
        <v>2021</v>
      </c>
      <c r="H1133" s="1" t="str">
        <f t="shared" si="70"/>
        <v>Saturday</v>
      </c>
      <c r="I1133" s="1" t="str">
        <f t="shared" si="71"/>
        <v>25</v>
      </c>
      <c r="J1133" t="s">
        <v>26</v>
      </c>
      <c r="K1133" t="s">
        <v>58</v>
      </c>
      <c r="L1133" t="s">
        <v>59</v>
      </c>
      <c r="M1133" t="s">
        <v>18</v>
      </c>
      <c r="N1133">
        <v>30</v>
      </c>
      <c r="O1133">
        <v>525</v>
      </c>
      <c r="P1133">
        <v>157500</v>
      </c>
      <c r="Q1133">
        <v>78750</v>
      </c>
      <c r="R1133">
        <v>0.5</v>
      </c>
      <c r="S1133" t="s">
        <v>23</v>
      </c>
      <c r="T1133" t="str">
        <f>IF(Table1[[#This Row],[Units Sold]]&gt; 700,"High Units","low Units")</f>
        <v>low Units</v>
      </c>
      <c r="U1133">
        <f>SUM(Table1[[#This Row],[Operating Profit]])/SUM(Table1[Operating Profit])*100</f>
        <v>2.3710229597458832E-2</v>
      </c>
      <c r="V1133">
        <f>SUM(Table1[[#This Row],[Price per Unit]]*Table1[[#This Row],[Units Sold]])</f>
        <v>15750</v>
      </c>
      <c r="W1133">
        <f>SUM(Table1[[#This Row],[Total Sales]]-Table1[[#This Row],[Operating Profit]])</f>
        <v>78750</v>
      </c>
      <c r="X1133">
        <f>SUM(Table1[[#This Row],[Total Sales]]-Table1[[#This Row],[Cost]])</f>
        <v>78750</v>
      </c>
      <c r="Y1133">
        <f>SUM(Table1[[#This Row],[profit/loss]])/SUM(Table1[profit/loss])</f>
        <v>2.3710229597458831E-4</v>
      </c>
    </row>
    <row r="1134" spans="1:25" x14ac:dyDescent="0.3">
      <c r="A1134" t="s">
        <v>25</v>
      </c>
      <c r="B1134" t="s">
        <v>23</v>
      </c>
      <c r="C1134">
        <v>1197831</v>
      </c>
      <c r="D1134" s="9">
        <v>44465</v>
      </c>
      <c r="E1134" s="8" t="str">
        <f>TEXT(Table1[[#This Row],[Invoice Date]],"dd-mm-yyyy")</f>
        <v>26-09-2021</v>
      </c>
      <c r="F1134" s="1" t="str">
        <f t="shared" si="68"/>
        <v>September</v>
      </c>
      <c r="G1134" s="1" t="str">
        <f t="shared" si="69"/>
        <v>2021</v>
      </c>
      <c r="H1134" s="1" t="str">
        <f t="shared" si="70"/>
        <v>Sunday</v>
      </c>
      <c r="I1134" s="1" t="str">
        <f t="shared" si="71"/>
        <v>26</v>
      </c>
      <c r="J1134" t="s">
        <v>26</v>
      </c>
      <c r="K1134" t="s">
        <v>58</v>
      </c>
      <c r="L1134" t="s">
        <v>59</v>
      </c>
      <c r="M1134" t="s">
        <v>19</v>
      </c>
      <c r="N1134">
        <v>35</v>
      </c>
      <c r="O1134">
        <v>475</v>
      </c>
      <c r="P1134">
        <v>166250</v>
      </c>
      <c r="Q1134">
        <v>83125</v>
      </c>
      <c r="R1134">
        <v>0.5</v>
      </c>
      <c r="S1134" t="s">
        <v>23</v>
      </c>
      <c r="T1134" t="str">
        <f>IF(Table1[[#This Row],[Units Sold]]&gt; 700,"High Units","low Units")</f>
        <v>low Units</v>
      </c>
      <c r="U1134">
        <f>SUM(Table1[[#This Row],[Operating Profit]])/SUM(Table1[Operating Profit])*100</f>
        <v>2.5027464575095432E-2</v>
      </c>
      <c r="V1134">
        <f>SUM(Table1[[#This Row],[Price per Unit]]*Table1[[#This Row],[Units Sold]])</f>
        <v>16625</v>
      </c>
      <c r="W1134">
        <f>SUM(Table1[[#This Row],[Total Sales]]-Table1[[#This Row],[Operating Profit]])</f>
        <v>83125</v>
      </c>
      <c r="X1134">
        <f>SUM(Table1[[#This Row],[Total Sales]]-Table1[[#This Row],[Cost]])</f>
        <v>83125</v>
      </c>
      <c r="Y1134">
        <f>SUM(Table1[[#This Row],[profit/loss]])/SUM(Table1[profit/loss])</f>
        <v>2.5027464575095432E-4</v>
      </c>
    </row>
    <row r="1135" spans="1:25" x14ac:dyDescent="0.3">
      <c r="A1135" t="s">
        <v>25</v>
      </c>
      <c r="B1135" t="s">
        <v>23</v>
      </c>
      <c r="C1135">
        <v>1197831</v>
      </c>
      <c r="D1135" s="9">
        <v>44466</v>
      </c>
      <c r="E1135" s="8" t="str">
        <f>TEXT(Table1[[#This Row],[Invoice Date]],"dd-mm-yyyy")</f>
        <v>27-09-2021</v>
      </c>
      <c r="F1135" s="1" t="str">
        <f t="shared" si="68"/>
        <v>September</v>
      </c>
      <c r="G1135" s="1" t="str">
        <f t="shared" si="69"/>
        <v>2021</v>
      </c>
      <c r="H1135" s="1" t="str">
        <f t="shared" si="70"/>
        <v>Monday</v>
      </c>
      <c r="I1135" s="1" t="str">
        <f t="shared" si="71"/>
        <v>27</v>
      </c>
      <c r="J1135" t="s">
        <v>26</v>
      </c>
      <c r="K1135" t="s">
        <v>58</v>
      </c>
      <c r="L1135" t="s">
        <v>59</v>
      </c>
      <c r="M1135" t="s">
        <v>20</v>
      </c>
      <c r="N1135">
        <v>35</v>
      </c>
      <c r="O1135">
        <v>325</v>
      </c>
      <c r="P1135">
        <v>113750</v>
      </c>
      <c r="Q1135">
        <v>68250</v>
      </c>
      <c r="R1135">
        <v>0.6</v>
      </c>
      <c r="S1135" t="s">
        <v>23</v>
      </c>
      <c r="T1135" t="str">
        <f>IF(Table1[[#This Row],[Units Sold]]&gt; 700,"High Units","low Units")</f>
        <v>low Units</v>
      </c>
      <c r="U1135">
        <f>SUM(Table1[[#This Row],[Operating Profit]])/SUM(Table1[Operating Profit])*100</f>
        <v>2.0548865651130985E-2</v>
      </c>
      <c r="V1135">
        <f>SUM(Table1[[#This Row],[Price per Unit]]*Table1[[#This Row],[Units Sold]])</f>
        <v>11375</v>
      </c>
      <c r="W1135">
        <f>SUM(Table1[[#This Row],[Total Sales]]-Table1[[#This Row],[Operating Profit]])</f>
        <v>45500</v>
      </c>
      <c r="X1135">
        <f>SUM(Table1[[#This Row],[Total Sales]]-Table1[[#This Row],[Cost]])</f>
        <v>68250</v>
      </c>
      <c r="Y1135">
        <f>SUM(Table1[[#This Row],[profit/loss]])/SUM(Table1[profit/loss])</f>
        <v>2.0548865651130987E-4</v>
      </c>
    </row>
    <row r="1136" spans="1:25" x14ac:dyDescent="0.3">
      <c r="A1136" t="s">
        <v>25</v>
      </c>
      <c r="B1136" t="s">
        <v>23</v>
      </c>
      <c r="C1136">
        <v>1197831</v>
      </c>
      <c r="D1136" s="9">
        <v>44467</v>
      </c>
      <c r="E1136" s="8" t="str">
        <f>TEXT(Table1[[#This Row],[Invoice Date]],"dd-mm-yyyy")</f>
        <v>28-09-2021</v>
      </c>
      <c r="F1136" s="1" t="str">
        <f t="shared" si="68"/>
        <v>September</v>
      </c>
      <c r="G1136" s="1" t="str">
        <f t="shared" si="69"/>
        <v>2021</v>
      </c>
      <c r="H1136" s="1" t="str">
        <f t="shared" si="70"/>
        <v>Tuesday</v>
      </c>
      <c r="I1136" s="1" t="str">
        <f t="shared" si="71"/>
        <v>28</v>
      </c>
      <c r="J1136" t="s">
        <v>26</v>
      </c>
      <c r="K1136" t="s">
        <v>58</v>
      </c>
      <c r="L1136" t="s">
        <v>59</v>
      </c>
      <c r="M1136" t="s">
        <v>21</v>
      </c>
      <c r="N1136">
        <v>30</v>
      </c>
      <c r="O1136">
        <v>300</v>
      </c>
      <c r="P1136">
        <v>90000</v>
      </c>
      <c r="Q1136">
        <v>40500</v>
      </c>
      <c r="R1136">
        <v>0.45</v>
      </c>
      <c r="S1136" t="s">
        <v>23</v>
      </c>
      <c r="T1136" t="str">
        <f>IF(Table1[[#This Row],[Units Sold]]&gt; 700,"High Units","low Units")</f>
        <v>low Units</v>
      </c>
      <c r="U1136">
        <f>SUM(Table1[[#This Row],[Operating Profit]])/SUM(Table1[Operating Profit])*100</f>
        <v>1.21938323644074E-2</v>
      </c>
      <c r="V1136">
        <f>SUM(Table1[[#This Row],[Price per Unit]]*Table1[[#This Row],[Units Sold]])</f>
        <v>9000</v>
      </c>
      <c r="W1136">
        <f>SUM(Table1[[#This Row],[Total Sales]]-Table1[[#This Row],[Operating Profit]])</f>
        <v>49500</v>
      </c>
      <c r="X1136">
        <f>SUM(Table1[[#This Row],[Total Sales]]-Table1[[#This Row],[Cost]])</f>
        <v>40500</v>
      </c>
      <c r="Y1136">
        <f>SUM(Table1[[#This Row],[profit/loss]])/SUM(Table1[profit/loss])</f>
        <v>1.2193832364407399E-4</v>
      </c>
    </row>
    <row r="1137" spans="1:25" x14ac:dyDescent="0.3">
      <c r="A1137" t="s">
        <v>25</v>
      </c>
      <c r="B1137" t="s">
        <v>23</v>
      </c>
      <c r="C1137">
        <v>1197831</v>
      </c>
      <c r="D1137" s="9">
        <v>44468</v>
      </c>
      <c r="E1137" s="8" t="str">
        <f>TEXT(Table1[[#This Row],[Invoice Date]],"dd-mm-yyyy")</f>
        <v>29-09-2021</v>
      </c>
      <c r="F1137" s="1" t="str">
        <f t="shared" si="68"/>
        <v>September</v>
      </c>
      <c r="G1137" s="1" t="str">
        <f t="shared" si="69"/>
        <v>2021</v>
      </c>
      <c r="H1137" s="1" t="str">
        <f t="shared" si="70"/>
        <v>Wednesday</v>
      </c>
      <c r="I1137" s="1" t="str">
        <f t="shared" si="71"/>
        <v>29</v>
      </c>
      <c r="J1137" t="s">
        <v>26</v>
      </c>
      <c r="K1137" t="s">
        <v>58</v>
      </c>
      <c r="L1137" t="s">
        <v>59</v>
      </c>
      <c r="M1137" t="s">
        <v>22</v>
      </c>
      <c r="N1137">
        <v>40</v>
      </c>
      <c r="O1137">
        <v>475</v>
      </c>
      <c r="P1137">
        <v>190000</v>
      </c>
      <c r="Q1137">
        <v>123500</v>
      </c>
      <c r="R1137">
        <v>0.65</v>
      </c>
      <c r="S1137" t="s">
        <v>23</v>
      </c>
      <c r="T1137" t="str">
        <f>IF(Table1[[#This Row],[Units Sold]]&gt; 700,"High Units","low Units")</f>
        <v>low Units</v>
      </c>
      <c r="U1137">
        <f>SUM(Table1[[#This Row],[Operating Profit]])/SUM(Table1[Operating Profit])*100</f>
        <v>3.7183661654427498E-2</v>
      </c>
      <c r="V1137">
        <f>SUM(Table1[[#This Row],[Price per Unit]]*Table1[[#This Row],[Units Sold]])</f>
        <v>19000</v>
      </c>
      <c r="W1137">
        <f>SUM(Table1[[#This Row],[Total Sales]]-Table1[[#This Row],[Operating Profit]])</f>
        <v>66500</v>
      </c>
      <c r="X1137">
        <f>SUM(Table1[[#This Row],[Total Sales]]-Table1[[#This Row],[Cost]])</f>
        <v>123500</v>
      </c>
      <c r="Y1137">
        <f>SUM(Table1[[#This Row],[profit/loss]])/SUM(Table1[profit/loss])</f>
        <v>3.7183661654427501E-4</v>
      </c>
    </row>
    <row r="1138" spans="1:25" x14ac:dyDescent="0.3">
      <c r="A1138" t="s">
        <v>25</v>
      </c>
      <c r="B1138" t="s">
        <v>23</v>
      </c>
      <c r="C1138">
        <v>1197831</v>
      </c>
      <c r="D1138" s="9">
        <v>44469</v>
      </c>
      <c r="E1138" s="8" t="str">
        <f>TEXT(Table1[[#This Row],[Invoice Date]],"dd-mm-yyyy")</f>
        <v>30-09-2021</v>
      </c>
      <c r="F1138" s="1" t="str">
        <f t="shared" si="68"/>
        <v>September</v>
      </c>
      <c r="G1138" s="1" t="str">
        <f t="shared" si="69"/>
        <v>2021</v>
      </c>
      <c r="H1138" s="1" t="str">
        <f t="shared" si="70"/>
        <v>Thursday</v>
      </c>
      <c r="I1138" s="1" t="str">
        <f t="shared" si="71"/>
        <v>30</v>
      </c>
      <c r="J1138" t="s">
        <v>26</v>
      </c>
      <c r="K1138" t="s">
        <v>58</v>
      </c>
      <c r="L1138" t="s">
        <v>59</v>
      </c>
      <c r="M1138" t="s">
        <v>16</v>
      </c>
      <c r="N1138">
        <v>20</v>
      </c>
      <c r="O1138">
        <v>625</v>
      </c>
      <c r="P1138">
        <v>125000</v>
      </c>
      <c r="Q1138">
        <v>62500</v>
      </c>
      <c r="R1138">
        <v>0.5</v>
      </c>
      <c r="S1138" t="s">
        <v>23</v>
      </c>
      <c r="T1138" t="str">
        <f>IF(Table1[[#This Row],[Units Sold]]&gt; 700,"High Units","low Units")</f>
        <v>low Units</v>
      </c>
      <c r="U1138">
        <f>SUM(Table1[[#This Row],[Operating Profit]])/SUM(Table1[Operating Profit])*100</f>
        <v>1.8817642537665741E-2</v>
      </c>
      <c r="V1138">
        <f>SUM(Table1[[#This Row],[Price per Unit]]*Table1[[#This Row],[Units Sold]])</f>
        <v>12500</v>
      </c>
      <c r="W1138">
        <f>SUM(Table1[[#This Row],[Total Sales]]-Table1[[#This Row],[Operating Profit]])</f>
        <v>62500</v>
      </c>
      <c r="X1138">
        <f>SUM(Table1[[#This Row],[Total Sales]]-Table1[[#This Row],[Cost]])</f>
        <v>62500</v>
      </c>
      <c r="Y1138">
        <f>SUM(Table1[[#This Row],[profit/loss]])/SUM(Table1[profit/loss])</f>
        <v>1.881764253766574E-4</v>
      </c>
    </row>
    <row r="1139" spans="1:25" x14ac:dyDescent="0.3">
      <c r="A1139" t="s">
        <v>25</v>
      </c>
      <c r="B1139" t="s">
        <v>23</v>
      </c>
      <c r="C1139">
        <v>1197831</v>
      </c>
      <c r="D1139" s="9">
        <v>44470</v>
      </c>
      <c r="E1139" s="8" t="str">
        <f>TEXT(Table1[[#This Row],[Invoice Date]],"dd-mm-yyyy")</f>
        <v>01-10-2021</v>
      </c>
      <c r="F1139" s="1" t="str">
        <f t="shared" si="68"/>
        <v>October</v>
      </c>
      <c r="G1139" s="1" t="str">
        <f t="shared" si="69"/>
        <v>2021</v>
      </c>
      <c r="H1139" s="1" t="str">
        <f t="shared" si="70"/>
        <v>Friday</v>
      </c>
      <c r="I1139" s="1" t="str">
        <f t="shared" si="71"/>
        <v>01</v>
      </c>
      <c r="J1139" t="s">
        <v>26</v>
      </c>
      <c r="K1139" t="s">
        <v>58</v>
      </c>
      <c r="L1139" t="s">
        <v>59</v>
      </c>
      <c r="M1139" t="s">
        <v>18</v>
      </c>
      <c r="N1139">
        <v>20</v>
      </c>
      <c r="O1139">
        <v>625</v>
      </c>
      <c r="P1139">
        <v>125000</v>
      </c>
      <c r="Q1139">
        <v>62500</v>
      </c>
      <c r="R1139">
        <v>0.5</v>
      </c>
      <c r="S1139" t="s">
        <v>23</v>
      </c>
      <c r="T1139" t="str">
        <f>IF(Table1[[#This Row],[Units Sold]]&gt; 700,"High Units","low Units")</f>
        <v>low Units</v>
      </c>
      <c r="U1139">
        <f>SUM(Table1[[#This Row],[Operating Profit]])/SUM(Table1[Operating Profit])*100</f>
        <v>1.8817642537665741E-2</v>
      </c>
      <c r="V1139">
        <f>SUM(Table1[[#This Row],[Price per Unit]]*Table1[[#This Row],[Units Sold]])</f>
        <v>12500</v>
      </c>
      <c r="W1139">
        <f>SUM(Table1[[#This Row],[Total Sales]]-Table1[[#This Row],[Operating Profit]])</f>
        <v>62500</v>
      </c>
      <c r="X1139">
        <f>SUM(Table1[[#This Row],[Total Sales]]-Table1[[#This Row],[Cost]])</f>
        <v>62500</v>
      </c>
      <c r="Y1139">
        <f>SUM(Table1[[#This Row],[profit/loss]])/SUM(Table1[profit/loss])</f>
        <v>1.881764253766574E-4</v>
      </c>
    </row>
    <row r="1140" spans="1:25" x14ac:dyDescent="0.3">
      <c r="A1140" t="s">
        <v>25</v>
      </c>
      <c r="B1140" t="s">
        <v>23</v>
      </c>
      <c r="C1140">
        <v>1197831</v>
      </c>
      <c r="D1140" s="9">
        <v>44471</v>
      </c>
      <c r="E1140" s="8" t="str">
        <f>TEXT(Table1[[#This Row],[Invoice Date]],"dd-mm-yyyy")</f>
        <v>02-10-2021</v>
      </c>
      <c r="F1140" s="1" t="str">
        <f t="shared" si="68"/>
        <v>October</v>
      </c>
      <c r="G1140" s="1" t="str">
        <f t="shared" si="69"/>
        <v>2021</v>
      </c>
      <c r="H1140" s="1" t="str">
        <f t="shared" si="70"/>
        <v>Saturday</v>
      </c>
      <c r="I1140" s="1" t="str">
        <f t="shared" si="71"/>
        <v>02</v>
      </c>
      <c r="J1140" t="s">
        <v>26</v>
      </c>
      <c r="K1140" t="s">
        <v>58</v>
      </c>
      <c r="L1140" t="s">
        <v>59</v>
      </c>
      <c r="M1140" t="s">
        <v>19</v>
      </c>
      <c r="N1140">
        <v>45</v>
      </c>
      <c r="O1140">
        <v>575</v>
      </c>
      <c r="P1140">
        <v>258750</v>
      </c>
      <c r="Q1140">
        <v>129375</v>
      </c>
      <c r="R1140">
        <v>0.5</v>
      </c>
      <c r="S1140" t="s">
        <v>23</v>
      </c>
      <c r="T1140" t="str">
        <f>IF(Table1[[#This Row],[Units Sold]]&gt; 700,"High Units","low Units")</f>
        <v>low Units</v>
      </c>
      <c r="U1140">
        <f>SUM(Table1[[#This Row],[Operating Profit]])/SUM(Table1[Operating Profit])*100</f>
        <v>3.8952520052968079E-2</v>
      </c>
      <c r="V1140">
        <f>SUM(Table1[[#This Row],[Price per Unit]]*Table1[[#This Row],[Units Sold]])</f>
        <v>25875</v>
      </c>
      <c r="W1140">
        <f>SUM(Table1[[#This Row],[Total Sales]]-Table1[[#This Row],[Operating Profit]])</f>
        <v>129375</v>
      </c>
      <c r="X1140">
        <f>SUM(Table1[[#This Row],[Total Sales]]-Table1[[#This Row],[Cost]])</f>
        <v>129375</v>
      </c>
      <c r="Y1140">
        <f>SUM(Table1[[#This Row],[profit/loss]])/SUM(Table1[profit/loss])</f>
        <v>3.895252005296808E-4</v>
      </c>
    </row>
    <row r="1141" spans="1:25" x14ac:dyDescent="0.3">
      <c r="A1141" t="s">
        <v>25</v>
      </c>
      <c r="B1141" t="s">
        <v>23</v>
      </c>
      <c r="C1141">
        <v>1197831</v>
      </c>
      <c r="D1141" s="9">
        <v>44472</v>
      </c>
      <c r="E1141" s="8" t="str">
        <f>TEXT(Table1[[#This Row],[Invoice Date]],"dd-mm-yyyy")</f>
        <v>03-10-2021</v>
      </c>
      <c r="F1141" s="1" t="str">
        <f t="shared" si="68"/>
        <v>October</v>
      </c>
      <c r="G1141" s="1" t="str">
        <f t="shared" si="69"/>
        <v>2021</v>
      </c>
      <c r="H1141" s="1" t="str">
        <f t="shared" si="70"/>
        <v>Sunday</v>
      </c>
      <c r="I1141" s="1" t="str">
        <f t="shared" si="71"/>
        <v>03</v>
      </c>
      <c r="J1141" t="s">
        <v>26</v>
      </c>
      <c r="K1141" t="s">
        <v>58</v>
      </c>
      <c r="L1141" t="s">
        <v>59</v>
      </c>
      <c r="M1141" t="s">
        <v>20</v>
      </c>
      <c r="N1141">
        <v>45</v>
      </c>
      <c r="O1141">
        <v>450</v>
      </c>
      <c r="P1141">
        <v>202500</v>
      </c>
      <c r="Q1141">
        <v>121500</v>
      </c>
      <c r="R1141">
        <v>0.6</v>
      </c>
      <c r="S1141" t="s">
        <v>23</v>
      </c>
      <c r="T1141" t="str">
        <f>IF(Table1[[#This Row],[Units Sold]]&gt; 700,"High Units","low Units")</f>
        <v>low Units</v>
      </c>
      <c r="U1141">
        <f>SUM(Table1[[#This Row],[Operating Profit]])/SUM(Table1[Operating Profit])*100</f>
        <v>3.6581497093222198E-2</v>
      </c>
      <c r="V1141">
        <f>SUM(Table1[[#This Row],[Price per Unit]]*Table1[[#This Row],[Units Sold]])</f>
        <v>20250</v>
      </c>
      <c r="W1141">
        <f>SUM(Table1[[#This Row],[Total Sales]]-Table1[[#This Row],[Operating Profit]])</f>
        <v>81000</v>
      </c>
      <c r="X1141">
        <f>SUM(Table1[[#This Row],[Total Sales]]-Table1[[#This Row],[Cost]])</f>
        <v>121500</v>
      </c>
      <c r="Y1141">
        <f>SUM(Table1[[#This Row],[profit/loss]])/SUM(Table1[profit/loss])</f>
        <v>3.65814970932222E-4</v>
      </c>
    </row>
    <row r="1142" spans="1:25" x14ac:dyDescent="0.3">
      <c r="A1142" t="s">
        <v>25</v>
      </c>
      <c r="B1142" t="s">
        <v>23</v>
      </c>
      <c r="C1142">
        <v>1197831</v>
      </c>
      <c r="D1142" s="9">
        <v>44473</v>
      </c>
      <c r="E1142" s="8" t="str">
        <f>TEXT(Table1[[#This Row],[Invoice Date]],"dd-mm-yyyy")</f>
        <v>04-10-2021</v>
      </c>
      <c r="F1142" s="1" t="str">
        <f t="shared" si="68"/>
        <v>October</v>
      </c>
      <c r="G1142" s="1" t="str">
        <f t="shared" si="69"/>
        <v>2021</v>
      </c>
      <c r="H1142" s="1" t="str">
        <f t="shared" si="70"/>
        <v>Monday</v>
      </c>
      <c r="I1142" s="1" t="str">
        <f t="shared" si="71"/>
        <v>04</v>
      </c>
      <c r="J1142" t="s">
        <v>26</v>
      </c>
      <c r="K1142" t="s">
        <v>58</v>
      </c>
      <c r="L1142" t="s">
        <v>59</v>
      </c>
      <c r="M1142" t="s">
        <v>21</v>
      </c>
      <c r="N1142">
        <v>50</v>
      </c>
      <c r="O1142">
        <v>425</v>
      </c>
      <c r="P1142">
        <v>212500</v>
      </c>
      <c r="Q1142">
        <v>95625</v>
      </c>
      <c r="R1142">
        <v>0.45</v>
      </c>
      <c r="S1142" t="s">
        <v>23</v>
      </c>
      <c r="T1142" t="str">
        <f>IF(Table1[[#This Row],[Units Sold]]&gt; 700,"High Units","low Units")</f>
        <v>low Units</v>
      </c>
      <c r="U1142">
        <f>SUM(Table1[[#This Row],[Operating Profit]])/SUM(Table1[Operating Profit])*100</f>
        <v>2.8790993082628582E-2</v>
      </c>
      <c r="V1142">
        <f>SUM(Table1[[#This Row],[Price per Unit]]*Table1[[#This Row],[Units Sold]])</f>
        <v>21250</v>
      </c>
      <c r="W1142">
        <f>SUM(Table1[[#This Row],[Total Sales]]-Table1[[#This Row],[Operating Profit]])</f>
        <v>116875</v>
      </c>
      <c r="X1142">
        <f>SUM(Table1[[#This Row],[Total Sales]]-Table1[[#This Row],[Cost]])</f>
        <v>95625</v>
      </c>
      <c r="Y1142">
        <f>SUM(Table1[[#This Row],[profit/loss]])/SUM(Table1[profit/loss])</f>
        <v>2.8790993082628583E-4</v>
      </c>
    </row>
    <row r="1143" spans="1:25" x14ac:dyDescent="0.3">
      <c r="A1143" t="s">
        <v>25</v>
      </c>
      <c r="B1143" t="s">
        <v>23</v>
      </c>
      <c r="C1143">
        <v>1197831</v>
      </c>
      <c r="D1143" s="9">
        <v>44474</v>
      </c>
      <c r="E1143" s="8" t="str">
        <f>TEXT(Table1[[#This Row],[Invoice Date]],"dd-mm-yyyy")</f>
        <v>05-10-2021</v>
      </c>
      <c r="F1143" s="1" t="str">
        <f t="shared" si="68"/>
        <v>October</v>
      </c>
      <c r="G1143" s="1" t="str">
        <f t="shared" si="69"/>
        <v>2021</v>
      </c>
      <c r="H1143" s="1" t="str">
        <f t="shared" si="70"/>
        <v>Tuesday</v>
      </c>
      <c r="I1143" s="1" t="str">
        <f t="shared" si="71"/>
        <v>05</v>
      </c>
      <c r="J1143" t="s">
        <v>26</v>
      </c>
      <c r="K1143" t="s">
        <v>58</v>
      </c>
      <c r="L1143" t="s">
        <v>59</v>
      </c>
      <c r="M1143" t="s">
        <v>22</v>
      </c>
      <c r="N1143">
        <v>60</v>
      </c>
      <c r="O1143">
        <v>625</v>
      </c>
      <c r="P1143">
        <v>375000</v>
      </c>
      <c r="Q1143">
        <v>243750</v>
      </c>
      <c r="R1143">
        <v>0.65</v>
      </c>
      <c r="S1143" t="s">
        <v>23</v>
      </c>
      <c r="T1143" t="str">
        <f>IF(Table1[[#This Row],[Units Sold]]&gt; 700,"High Units","low Units")</f>
        <v>low Units</v>
      </c>
      <c r="U1143">
        <f>SUM(Table1[[#This Row],[Operating Profit]])/SUM(Table1[Operating Profit])*100</f>
        <v>7.3388805896896392E-2</v>
      </c>
      <c r="V1143">
        <f>SUM(Table1[[#This Row],[Price per Unit]]*Table1[[#This Row],[Units Sold]])</f>
        <v>37500</v>
      </c>
      <c r="W1143">
        <f>SUM(Table1[[#This Row],[Total Sales]]-Table1[[#This Row],[Operating Profit]])</f>
        <v>131250</v>
      </c>
      <c r="X1143">
        <f>SUM(Table1[[#This Row],[Total Sales]]-Table1[[#This Row],[Cost]])</f>
        <v>243750</v>
      </c>
      <c r="Y1143">
        <f>SUM(Table1[[#This Row],[profit/loss]])/SUM(Table1[profit/loss])</f>
        <v>7.3388805896896386E-4</v>
      </c>
    </row>
    <row r="1144" spans="1:25" x14ac:dyDescent="0.3">
      <c r="A1144" t="s">
        <v>25</v>
      </c>
      <c r="B1144" t="s">
        <v>23</v>
      </c>
      <c r="C1144">
        <v>1197831</v>
      </c>
      <c r="D1144" s="9">
        <v>44475</v>
      </c>
      <c r="E1144" s="8" t="str">
        <f>TEXT(Table1[[#This Row],[Invoice Date]],"dd-mm-yyyy")</f>
        <v>06-10-2021</v>
      </c>
      <c r="F1144" s="1" t="str">
        <f t="shared" si="68"/>
        <v>October</v>
      </c>
      <c r="G1144" s="1" t="str">
        <f t="shared" si="69"/>
        <v>2021</v>
      </c>
      <c r="H1144" s="1" t="str">
        <f t="shared" si="70"/>
        <v>Wednesday</v>
      </c>
      <c r="I1144" s="1" t="str">
        <f t="shared" si="71"/>
        <v>06</v>
      </c>
      <c r="J1144" t="s">
        <v>26</v>
      </c>
      <c r="K1144" t="s">
        <v>58</v>
      </c>
      <c r="L1144" t="s">
        <v>59</v>
      </c>
      <c r="M1144" t="s">
        <v>16</v>
      </c>
      <c r="N1144">
        <v>60</v>
      </c>
      <c r="O1144">
        <v>775</v>
      </c>
      <c r="P1144">
        <v>465000</v>
      </c>
      <c r="Q1144">
        <v>232500</v>
      </c>
      <c r="R1144">
        <v>0.5</v>
      </c>
      <c r="S1144" t="s">
        <v>23</v>
      </c>
      <c r="T1144" t="str">
        <f>IF(Table1[[#This Row],[Units Sold]]&gt; 700,"High Units","low Units")</f>
        <v>High Units</v>
      </c>
      <c r="U1144">
        <f>SUM(Table1[[#This Row],[Operating Profit]])/SUM(Table1[Operating Profit])*100</f>
        <v>7.0001630240116561E-2</v>
      </c>
      <c r="V1144">
        <f>SUM(Table1[[#This Row],[Price per Unit]]*Table1[[#This Row],[Units Sold]])</f>
        <v>46500</v>
      </c>
      <c r="W1144">
        <f>SUM(Table1[[#This Row],[Total Sales]]-Table1[[#This Row],[Operating Profit]])</f>
        <v>232500</v>
      </c>
      <c r="X1144">
        <f>SUM(Table1[[#This Row],[Total Sales]]-Table1[[#This Row],[Cost]])</f>
        <v>232500</v>
      </c>
      <c r="Y1144">
        <f>SUM(Table1[[#This Row],[profit/loss]])/SUM(Table1[profit/loss])</f>
        <v>7.0001630240116555E-4</v>
      </c>
    </row>
    <row r="1145" spans="1:25" x14ac:dyDescent="0.3">
      <c r="A1145" t="s">
        <v>25</v>
      </c>
      <c r="B1145" t="s">
        <v>23</v>
      </c>
      <c r="C1145">
        <v>1197831</v>
      </c>
      <c r="D1145" s="9">
        <v>44476</v>
      </c>
      <c r="E1145" s="8" t="str">
        <f>TEXT(Table1[[#This Row],[Invoice Date]],"dd-mm-yyyy")</f>
        <v>07-10-2021</v>
      </c>
      <c r="F1145" s="1" t="str">
        <f t="shared" si="68"/>
        <v>October</v>
      </c>
      <c r="G1145" s="1" t="str">
        <f t="shared" si="69"/>
        <v>2021</v>
      </c>
      <c r="H1145" s="1" t="str">
        <f t="shared" si="70"/>
        <v>Thursday</v>
      </c>
      <c r="I1145" s="1" t="str">
        <f t="shared" si="71"/>
        <v>07</v>
      </c>
      <c r="J1145" t="s">
        <v>26</v>
      </c>
      <c r="K1145" t="s">
        <v>58</v>
      </c>
      <c r="L1145" t="s">
        <v>59</v>
      </c>
      <c r="M1145" t="s">
        <v>18</v>
      </c>
      <c r="N1145">
        <v>60</v>
      </c>
      <c r="O1145">
        <v>775</v>
      </c>
      <c r="P1145">
        <v>465000</v>
      </c>
      <c r="Q1145">
        <v>232500</v>
      </c>
      <c r="R1145">
        <v>0.5</v>
      </c>
      <c r="S1145" t="s">
        <v>23</v>
      </c>
      <c r="T1145" t="str">
        <f>IF(Table1[[#This Row],[Units Sold]]&gt; 700,"High Units","low Units")</f>
        <v>High Units</v>
      </c>
      <c r="U1145">
        <f>SUM(Table1[[#This Row],[Operating Profit]])/SUM(Table1[Operating Profit])*100</f>
        <v>7.0001630240116561E-2</v>
      </c>
      <c r="V1145">
        <f>SUM(Table1[[#This Row],[Price per Unit]]*Table1[[#This Row],[Units Sold]])</f>
        <v>46500</v>
      </c>
      <c r="W1145">
        <f>SUM(Table1[[#This Row],[Total Sales]]-Table1[[#This Row],[Operating Profit]])</f>
        <v>232500</v>
      </c>
      <c r="X1145">
        <f>SUM(Table1[[#This Row],[Total Sales]]-Table1[[#This Row],[Cost]])</f>
        <v>232500</v>
      </c>
      <c r="Y1145">
        <f>SUM(Table1[[#This Row],[profit/loss]])/SUM(Table1[profit/loss])</f>
        <v>7.0001630240116555E-4</v>
      </c>
    </row>
    <row r="1146" spans="1:25" x14ac:dyDescent="0.3">
      <c r="A1146" t="s">
        <v>25</v>
      </c>
      <c r="B1146" t="s">
        <v>23</v>
      </c>
      <c r="C1146">
        <v>1197831</v>
      </c>
      <c r="D1146" s="9">
        <v>44477</v>
      </c>
      <c r="E1146" s="8" t="str">
        <f>TEXT(Table1[[#This Row],[Invoice Date]],"dd-mm-yyyy")</f>
        <v>08-10-2021</v>
      </c>
      <c r="F1146" s="1" t="str">
        <f t="shared" si="68"/>
        <v>October</v>
      </c>
      <c r="G1146" s="1" t="str">
        <f t="shared" si="69"/>
        <v>2021</v>
      </c>
      <c r="H1146" s="1" t="str">
        <f t="shared" si="70"/>
        <v>Friday</v>
      </c>
      <c r="I1146" s="1" t="str">
        <f t="shared" si="71"/>
        <v>08</v>
      </c>
      <c r="J1146" t="s">
        <v>26</v>
      </c>
      <c r="K1146" t="s">
        <v>58</v>
      </c>
      <c r="L1146" t="s">
        <v>59</v>
      </c>
      <c r="M1146" t="s">
        <v>19</v>
      </c>
      <c r="N1146">
        <v>65</v>
      </c>
      <c r="O1146">
        <v>700</v>
      </c>
      <c r="P1146">
        <v>455000</v>
      </c>
      <c r="Q1146">
        <v>227500</v>
      </c>
      <c r="R1146">
        <v>0.5</v>
      </c>
      <c r="S1146" t="s">
        <v>23</v>
      </c>
      <c r="T1146" t="str">
        <f>IF(Table1[[#This Row],[Units Sold]]&gt; 700,"High Units","low Units")</f>
        <v>low Units</v>
      </c>
      <c r="U1146">
        <f>SUM(Table1[[#This Row],[Operating Profit]])/SUM(Table1[Operating Profit])*100</f>
        <v>6.8496218837103301E-2</v>
      </c>
      <c r="V1146">
        <f>SUM(Table1[[#This Row],[Price per Unit]]*Table1[[#This Row],[Units Sold]])</f>
        <v>45500</v>
      </c>
      <c r="W1146">
        <f>SUM(Table1[[#This Row],[Total Sales]]-Table1[[#This Row],[Operating Profit]])</f>
        <v>227500</v>
      </c>
      <c r="X1146">
        <f>SUM(Table1[[#This Row],[Total Sales]]-Table1[[#This Row],[Cost]])</f>
        <v>227500</v>
      </c>
      <c r="Y1146">
        <f>SUM(Table1[[#This Row],[profit/loss]])/SUM(Table1[profit/loss])</f>
        <v>6.8496218837103297E-4</v>
      </c>
    </row>
    <row r="1147" spans="1:25" x14ac:dyDescent="0.3">
      <c r="A1147" t="s">
        <v>25</v>
      </c>
      <c r="B1147" t="s">
        <v>23</v>
      </c>
      <c r="C1147">
        <v>1197831</v>
      </c>
      <c r="D1147" s="9">
        <v>44478</v>
      </c>
      <c r="E1147" s="8" t="str">
        <f>TEXT(Table1[[#This Row],[Invoice Date]],"dd-mm-yyyy")</f>
        <v>09-10-2021</v>
      </c>
      <c r="F1147" s="1" t="str">
        <f t="shared" si="68"/>
        <v>October</v>
      </c>
      <c r="G1147" s="1" t="str">
        <f t="shared" si="69"/>
        <v>2021</v>
      </c>
      <c r="H1147" s="1" t="str">
        <f t="shared" si="70"/>
        <v>Saturday</v>
      </c>
      <c r="I1147" s="1" t="str">
        <f t="shared" si="71"/>
        <v>09</v>
      </c>
      <c r="J1147" t="s">
        <v>26</v>
      </c>
      <c r="K1147" t="s">
        <v>58</v>
      </c>
      <c r="L1147" t="s">
        <v>59</v>
      </c>
      <c r="M1147" t="s">
        <v>20</v>
      </c>
      <c r="N1147">
        <v>65</v>
      </c>
      <c r="O1147">
        <v>550</v>
      </c>
      <c r="P1147">
        <v>357500</v>
      </c>
      <c r="Q1147">
        <v>214500</v>
      </c>
      <c r="R1147">
        <v>0.6</v>
      </c>
      <c r="S1147" t="s">
        <v>23</v>
      </c>
      <c r="T1147" t="str">
        <f>IF(Table1[[#This Row],[Units Sold]]&gt; 700,"High Units","low Units")</f>
        <v>low Units</v>
      </c>
      <c r="U1147">
        <f>SUM(Table1[[#This Row],[Operating Profit]])/SUM(Table1[Operating Profit])*100</f>
        <v>6.4582149189268814E-2</v>
      </c>
      <c r="V1147">
        <f>SUM(Table1[[#This Row],[Price per Unit]]*Table1[[#This Row],[Units Sold]])</f>
        <v>35750</v>
      </c>
      <c r="W1147">
        <f>SUM(Table1[[#This Row],[Total Sales]]-Table1[[#This Row],[Operating Profit]])</f>
        <v>143000</v>
      </c>
      <c r="X1147">
        <f>SUM(Table1[[#This Row],[Total Sales]]-Table1[[#This Row],[Cost]])</f>
        <v>214500</v>
      </c>
      <c r="Y1147">
        <f>SUM(Table1[[#This Row],[profit/loss]])/SUM(Table1[profit/loss])</f>
        <v>6.4582149189268813E-4</v>
      </c>
    </row>
    <row r="1148" spans="1:25" x14ac:dyDescent="0.3">
      <c r="A1148" t="s">
        <v>25</v>
      </c>
      <c r="B1148" t="s">
        <v>23</v>
      </c>
      <c r="C1148">
        <v>1197831</v>
      </c>
      <c r="D1148" s="9">
        <v>44479</v>
      </c>
      <c r="E1148" s="8" t="str">
        <f>TEXT(Table1[[#This Row],[Invoice Date]],"dd-mm-yyyy")</f>
        <v>10-10-2021</v>
      </c>
      <c r="F1148" s="1" t="str">
        <f t="shared" si="68"/>
        <v>October</v>
      </c>
      <c r="G1148" s="1" t="str">
        <f t="shared" si="69"/>
        <v>2021</v>
      </c>
      <c r="H1148" s="1" t="str">
        <f t="shared" si="70"/>
        <v>Sunday</v>
      </c>
      <c r="I1148" s="1" t="str">
        <f t="shared" si="71"/>
        <v>10</v>
      </c>
      <c r="J1148" t="s">
        <v>26</v>
      </c>
      <c r="K1148" t="s">
        <v>58</v>
      </c>
      <c r="L1148" t="s">
        <v>59</v>
      </c>
      <c r="M1148" t="s">
        <v>21</v>
      </c>
      <c r="N1148">
        <v>60</v>
      </c>
      <c r="O1148">
        <v>500</v>
      </c>
      <c r="P1148">
        <v>300000</v>
      </c>
      <c r="Q1148">
        <v>135000</v>
      </c>
      <c r="R1148">
        <v>0.45</v>
      </c>
      <c r="S1148" t="s">
        <v>23</v>
      </c>
      <c r="T1148" t="str">
        <f>IF(Table1[[#This Row],[Units Sold]]&gt; 700,"High Units","low Units")</f>
        <v>low Units</v>
      </c>
      <c r="U1148">
        <f>SUM(Table1[[#This Row],[Operating Profit]])/SUM(Table1[Operating Profit])*100</f>
        <v>4.0646107881357994E-2</v>
      </c>
      <c r="V1148">
        <f>SUM(Table1[[#This Row],[Price per Unit]]*Table1[[#This Row],[Units Sold]])</f>
        <v>30000</v>
      </c>
      <c r="W1148">
        <f>SUM(Table1[[#This Row],[Total Sales]]-Table1[[#This Row],[Operating Profit]])</f>
        <v>165000</v>
      </c>
      <c r="X1148">
        <f>SUM(Table1[[#This Row],[Total Sales]]-Table1[[#This Row],[Cost]])</f>
        <v>135000</v>
      </c>
      <c r="Y1148">
        <f>SUM(Table1[[#This Row],[profit/loss]])/SUM(Table1[profit/loss])</f>
        <v>4.0646107881357995E-4</v>
      </c>
    </row>
    <row r="1149" spans="1:25" x14ac:dyDescent="0.3">
      <c r="A1149" t="s">
        <v>25</v>
      </c>
      <c r="B1149" t="s">
        <v>23</v>
      </c>
      <c r="C1149">
        <v>1197831</v>
      </c>
      <c r="D1149" s="9">
        <v>44480</v>
      </c>
      <c r="E1149" s="8" t="str">
        <f>TEXT(Table1[[#This Row],[Invoice Date]],"dd-mm-yyyy")</f>
        <v>11-10-2021</v>
      </c>
      <c r="F1149" s="1" t="str">
        <f t="shared" si="68"/>
        <v>October</v>
      </c>
      <c r="G1149" s="1" t="str">
        <f t="shared" si="69"/>
        <v>2021</v>
      </c>
      <c r="H1149" s="1" t="str">
        <f t="shared" si="70"/>
        <v>Monday</v>
      </c>
      <c r="I1149" s="1" t="str">
        <f t="shared" si="71"/>
        <v>11</v>
      </c>
      <c r="J1149" t="s">
        <v>26</v>
      </c>
      <c r="K1149" t="s">
        <v>58</v>
      </c>
      <c r="L1149" t="s">
        <v>59</v>
      </c>
      <c r="M1149" t="s">
        <v>22</v>
      </c>
      <c r="N1149">
        <v>70</v>
      </c>
      <c r="O1149">
        <v>750</v>
      </c>
      <c r="P1149">
        <v>525000</v>
      </c>
      <c r="Q1149">
        <v>341250</v>
      </c>
      <c r="R1149">
        <v>0.65</v>
      </c>
      <c r="S1149" t="s">
        <v>23</v>
      </c>
      <c r="T1149" t="str">
        <f>IF(Table1[[#This Row],[Units Sold]]&gt; 700,"High Units","low Units")</f>
        <v>High Units</v>
      </c>
      <c r="U1149">
        <f>SUM(Table1[[#This Row],[Operating Profit]])/SUM(Table1[Operating Profit])*100</f>
        <v>0.10274432825565494</v>
      </c>
      <c r="V1149">
        <f>SUM(Table1[[#This Row],[Price per Unit]]*Table1[[#This Row],[Units Sold]])</f>
        <v>52500</v>
      </c>
      <c r="W1149">
        <f>SUM(Table1[[#This Row],[Total Sales]]-Table1[[#This Row],[Operating Profit]])</f>
        <v>183750</v>
      </c>
      <c r="X1149">
        <f>SUM(Table1[[#This Row],[Total Sales]]-Table1[[#This Row],[Cost]])</f>
        <v>341250</v>
      </c>
      <c r="Y1149">
        <f>SUM(Table1[[#This Row],[profit/loss]])/SUM(Table1[profit/loss])</f>
        <v>1.0274432825565494E-3</v>
      </c>
    </row>
    <row r="1150" spans="1:25" x14ac:dyDescent="0.3">
      <c r="A1150" t="s">
        <v>60</v>
      </c>
      <c r="B1150" t="s">
        <v>23</v>
      </c>
      <c r="C1150">
        <v>1185732</v>
      </c>
      <c r="D1150" s="9">
        <v>44481</v>
      </c>
      <c r="E1150" s="8" t="str">
        <f>TEXT(Table1[[#This Row],[Invoice Date]],"dd-mm-yyyy")</f>
        <v>12-10-2021</v>
      </c>
      <c r="F1150" s="1" t="str">
        <f t="shared" si="68"/>
        <v>October</v>
      </c>
      <c r="G1150" s="1" t="str">
        <f t="shared" si="69"/>
        <v>2021</v>
      </c>
      <c r="H1150" s="1" t="str">
        <f t="shared" si="70"/>
        <v>Tuesday</v>
      </c>
      <c r="I1150" s="1" t="str">
        <f t="shared" si="71"/>
        <v>12</v>
      </c>
      <c r="J1150" t="s">
        <v>26</v>
      </c>
      <c r="K1150" t="s">
        <v>58</v>
      </c>
      <c r="L1150" t="s">
        <v>59</v>
      </c>
      <c r="M1150" t="s">
        <v>16</v>
      </c>
      <c r="N1150">
        <v>40</v>
      </c>
      <c r="O1150">
        <v>450</v>
      </c>
      <c r="P1150">
        <v>180000</v>
      </c>
      <c r="Q1150">
        <v>63000</v>
      </c>
      <c r="R1150">
        <v>0.35</v>
      </c>
      <c r="S1150" t="s">
        <v>23</v>
      </c>
      <c r="T1150" t="str">
        <f>IF(Table1[[#This Row],[Units Sold]]&gt; 700,"High Units","low Units")</f>
        <v>low Units</v>
      </c>
      <c r="U1150">
        <f>SUM(Table1[[#This Row],[Operating Profit]])/SUM(Table1[Operating Profit])*100</f>
        <v>1.8968183677967064E-2</v>
      </c>
      <c r="V1150">
        <f>SUM(Table1[[#This Row],[Price per Unit]]*Table1[[#This Row],[Units Sold]])</f>
        <v>18000</v>
      </c>
      <c r="W1150">
        <f>SUM(Table1[[#This Row],[Total Sales]]-Table1[[#This Row],[Operating Profit]])</f>
        <v>117000</v>
      </c>
      <c r="X1150">
        <f>SUM(Table1[[#This Row],[Total Sales]]-Table1[[#This Row],[Cost]])</f>
        <v>63000</v>
      </c>
      <c r="Y1150">
        <f>SUM(Table1[[#This Row],[profit/loss]])/SUM(Table1[profit/loss])</f>
        <v>1.8968183677967065E-4</v>
      </c>
    </row>
    <row r="1151" spans="1:25" x14ac:dyDescent="0.3">
      <c r="A1151" t="s">
        <v>60</v>
      </c>
      <c r="B1151" t="s">
        <v>23</v>
      </c>
      <c r="C1151">
        <v>1185732</v>
      </c>
      <c r="D1151" s="9">
        <v>44482</v>
      </c>
      <c r="E1151" s="8" t="str">
        <f>TEXT(Table1[[#This Row],[Invoice Date]],"dd-mm-yyyy")</f>
        <v>13-10-2021</v>
      </c>
      <c r="F1151" s="1" t="str">
        <f t="shared" si="68"/>
        <v>October</v>
      </c>
      <c r="G1151" s="1" t="str">
        <f t="shared" si="69"/>
        <v>2021</v>
      </c>
      <c r="H1151" s="1" t="str">
        <f t="shared" si="70"/>
        <v>Wednesday</v>
      </c>
      <c r="I1151" s="1" t="str">
        <f t="shared" si="71"/>
        <v>13</v>
      </c>
      <c r="J1151" t="s">
        <v>26</v>
      </c>
      <c r="K1151" t="s">
        <v>58</v>
      </c>
      <c r="L1151" t="s">
        <v>59</v>
      </c>
      <c r="M1151" t="s">
        <v>18</v>
      </c>
      <c r="N1151">
        <v>40</v>
      </c>
      <c r="O1151">
        <v>250</v>
      </c>
      <c r="P1151">
        <v>100000</v>
      </c>
      <c r="Q1151">
        <v>35000</v>
      </c>
      <c r="R1151">
        <v>0.35</v>
      </c>
      <c r="S1151" t="s">
        <v>23</v>
      </c>
      <c r="T1151" t="str">
        <f>IF(Table1[[#This Row],[Units Sold]]&gt; 700,"High Units","low Units")</f>
        <v>low Units</v>
      </c>
      <c r="U1151">
        <f>SUM(Table1[[#This Row],[Operating Profit]])/SUM(Table1[Operating Profit])*100</f>
        <v>1.0537879821092815E-2</v>
      </c>
      <c r="V1151">
        <f>SUM(Table1[[#This Row],[Price per Unit]]*Table1[[#This Row],[Units Sold]])</f>
        <v>10000</v>
      </c>
      <c r="W1151">
        <f>SUM(Table1[[#This Row],[Total Sales]]-Table1[[#This Row],[Operating Profit]])</f>
        <v>65000</v>
      </c>
      <c r="X1151">
        <f>SUM(Table1[[#This Row],[Total Sales]]-Table1[[#This Row],[Cost]])</f>
        <v>35000</v>
      </c>
      <c r="Y1151">
        <f>SUM(Table1[[#This Row],[profit/loss]])/SUM(Table1[profit/loss])</f>
        <v>1.0537879821092815E-4</v>
      </c>
    </row>
    <row r="1152" spans="1:25" x14ac:dyDescent="0.3">
      <c r="A1152" t="s">
        <v>60</v>
      </c>
      <c r="B1152" t="s">
        <v>23</v>
      </c>
      <c r="C1152">
        <v>1185732</v>
      </c>
      <c r="D1152" s="9">
        <v>44483</v>
      </c>
      <c r="E1152" s="8" t="str">
        <f>TEXT(Table1[[#This Row],[Invoice Date]],"dd-mm-yyyy")</f>
        <v>14-10-2021</v>
      </c>
      <c r="F1152" s="1" t="str">
        <f t="shared" si="68"/>
        <v>October</v>
      </c>
      <c r="G1152" s="1" t="str">
        <f t="shared" si="69"/>
        <v>2021</v>
      </c>
      <c r="H1152" s="1" t="str">
        <f t="shared" si="70"/>
        <v>Thursday</v>
      </c>
      <c r="I1152" s="1" t="str">
        <f t="shared" si="71"/>
        <v>14</v>
      </c>
      <c r="J1152" t="s">
        <v>26</v>
      </c>
      <c r="K1152" t="s">
        <v>58</v>
      </c>
      <c r="L1152" t="s">
        <v>59</v>
      </c>
      <c r="M1152" t="s">
        <v>19</v>
      </c>
      <c r="N1152">
        <v>30</v>
      </c>
      <c r="O1152">
        <v>250</v>
      </c>
      <c r="P1152">
        <v>75000</v>
      </c>
      <c r="Q1152">
        <v>30000</v>
      </c>
      <c r="R1152">
        <v>0.4</v>
      </c>
      <c r="S1152" t="s">
        <v>23</v>
      </c>
      <c r="T1152" t="str">
        <f>IF(Table1[[#This Row],[Units Sold]]&gt; 700,"High Units","low Units")</f>
        <v>low Units</v>
      </c>
      <c r="U1152">
        <f>SUM(Table1[[#This Row],[Operating Profit]])/SUM(Table1[Operating Profit])*100</f>
        <v>9.0324684180795554E-3</v>
      </c>
      <c r="V1152">
        <f>SUM(Table1[[#This Row],[Price per Unit]]*Table1[[#This Row],[Units Sold]])</f>
        <v>7500</v>
      </c>
      <c r="W1152">
        <f>SUM(Table1[[#This Row],[Total Sales]]-Table1[[#This Row],[Operating Profit]])</f>
        <v>45000</v>
      </c>
      <c r="X1152">
        <f>SUM(Table1[[#This Row],[Total Sales]]-Table1[[#This Row],[Cost]])</f>
        <v>30000</v>
      </c>
      <c r="Y1152">
        <f>SUM(Table1[[#This Row],[profit/loss]])/SUM(Table1[profit/loss])</f>
        <v>9.0324684180795553E-5</v>
      </c>
    </row>
    <row r="1153" spans="1:25" x14ac:dyDescent="0.3">
      <c r="A1153" t="s">
        <v>60</v>
      </c>
      <c r="B1153" t="s">
        <v>23</v>
      </c>
      <c r="C1153">
        <v>1185732</v>
      </c>
      <c r="D1153" s="9">
        <v>44484</v>
      </c>
      <c r="E1153" s="8" t="str">
        <f>TEXT(Table1[[#This Row],[Invoice Date]],"dd-mm-yyyy")</f>
        <v>15-10-2021</v>
      </c>
      <c r="F1153" s="1" t="str">
        <f t="shared" si="68"/>
        <v>October</v>
      </c>
      <c r="G1153" s="1" t="str">
        <f t="shared" si="69"/>
        <v>2021</v>
      </c>
      <c r="H1153" s="1" t="str">
        <f t="shared" si="70"/>
        <v>Friday</v>
      </c>
      <c r="I1153" s="1" t="str">
        <f t="shared" si="71"/>
        <v>15</v>
      </c>
      <c r="J1153" t="s">
        <v>26</v>
      </c>
      <c r="K1153" t="s">
        <v>58</v>
      </c>
      <c r="L1153" t="s">
        <v>59</v>
      </c>
      <c r="M1153" t="s">
        <v>20</v>
      </c>
      <c r="N1153">
        <v>35</v>
      </c>
      <c r="O1153">
        <v>100</v>
      </c>
      <c r="P1153">
        <v>35000</v>
      </c>
      <c r="Q1153">
        <v>10500</v>
      </c>
      <c r="R1153">
        <v>0.3</v>
      </c>
      <c r="S1153" t="s">
        <v>23</v>
      </c>
      <c r="T1153" t="str">
        <f>IF(Table1[[#This Row],[Units Sold]]&gt; 700,"High Units","low Units")</f>
        <v>low Units</v>
      </c>
      <c r="U1153">
        <f>SUM(Table1[[#This Row],[Operating Profit]])/SUM(Table1[Operating Profit])*100</f>
        <v>3.1613639463278441E-3</v>
      </c>
      <c r="V1153">
        <f>SUM(Table1[[#This Row],[Price per Unit]]*Table1[[#This Row],[Units Sold]])</f>
        <v>3500</v>
      </c>
      <c r="W1153">
        <f>SUM(Table1[[#This Row],[Total Sales]]-Table1[[#This Row],[Operating Profit]])</f>
        <v>24500</v>
      </c>
      <c r="X1153">
        <f>SUM(Table1[[#This Row],[Total Sales]]-Table1[[#This Row],[Cost]])</f>
        <v>10500</v>
      </c>
      <c r="Y1153">
        <f>SUM(Table1[[#This Row],[profit/loss]])/SUM(Table1[profit/loss])</f>
        <v>3.1613639463278441E-5</v>
      </c>
    </row>
    <row r="1154" spans="1:25" x14ac:dyDescent="0.3">
      <c r="A1154" t="s">
        <v>60</v>
      </c>
      <c r="B1154" t="s">
        <v>23</v>
      </c>
      <c r="C1154">
        <v>1185732</v>
      </c>
      <c r="D1154" s="9">
        <v>44485</v>
      </c>
      <c r="E1154" s="8" t="str">
        <f>TEXT(Table1[[#This Row],[Invoice Date]],"dd-mm-yyyy")</f>
        <v>16-10-2021</v>
      </c>
      <c r="F1154" s="1" t="str">
        <f t="shared" si="68"/>
        <v>October</v>
      </c>
      <c r="G1154" s="1" t="str">
        <f t="shared" si="69"/>
        <v>2021</v>
      </c>
      <c r="H1154" s="1" t="str">
        <f t="shared" si="70"/>
        <v>Saturday</v>
      </c>
      <c r="I1154" s="1" t="str">
        <f t="shared" si="71"/>
        <v>16</v>
      </c>
      <c r="J1154" t="s">
        <v>14</v>
      </c>
      <c r="K1154" t="s">
        <v>61</v>
      </c>
      <c r="L1154" t="s">
        <v>62</v>
      </c>
      <c r="M1154" t="s">
        <v>21</v>
      </c>
      <c r="N1154">
        <v>50</v>
      </c>
      <c r="O1154">
        <v>150</v>
      </c>
      <c r="P1154">
        <v>75000</v>
      </c>
      <c r="Q1154">
        <v>18750</v>
      </c>
      <c r="R1154">
        <v>0.25</v>
      </c>
      <c r="S1154" t="s">
        <v>23</v>
      </c>
      <c r="T1154" t="str">
        <f>IF(Table1[[#This Row],[Units Sold]]&gt; 700,"High Units","low Units")</f>
        <v>low Units</v>
      </c>
      <c r="U1154">
        <f>SUM(Table1[[#This Row],[Operating Profit]])/SUM(Table1[Operating Profit])*100</f>
        <v>5.6452927612997217E-3</v>
      </c>
      <c r="V1154">
        <f>SUM(Table1[[#This Row],[Price per Unit]]*Table1[[#This Row],[Units Sold]])</f>
        <v>7500</v>
      </c>
      <c r="W1154">
        <f>SUM(Table1[[#This Row],[Total Sales]]-Table1[[#This Row],[Operating Profit]])</f>
        <v>56250</v>
      </c>
      <c r="X1154">
        <f>SUM(Table1[[#This Row],[Total Sales]]-Table1[[#This Row],[Cost]])</f>
        <v>18750</v>
      </c>
      <c r="Y1154">
        <f>SUM(Table1[[#This Row],[profit/loss]])/SUM(Table1[profit/loss])</f>
        <v>5.6452927612997219E-5</v>
      </c>
    </row>
    <row r="1155" spans="1:25" x14ac:dyDescent="0.3">
      <c r="A1155" t="s">
        <v>60</v>
      </c>
      <c r="B1155" t="s">
        <v>23</v>
      </c>
      <c r="C1155">
        <v>1185732</v>
      </c>
      <c r="D1155" s="9">
        <v>44486</v>
      </c>
      <c r="E1155" s="8" t="str">
        <f>TEXT(Table1[[#This Row],[Invoice Date]],"dd-mm-yyyy")</f>
        <v>17-10-2021</v>
      </c>
      <c r="F1155" s="1" t="str">
        <f t="shared" ref="F1155:F1218" si="72">TEXT(D1155,"mmmm")</f>
        <v>October</v>
      </c>
      <c r="G1155" s="1" t="str">
        <f t="shared" ref="G1155:G1218" si="73">TEXT(D1155,"YYYY")</f>
        <v>2021</v>
      </c>
      <c r="H1155" s="1" t="str">
        <f t="shared" ref="H1155:H1218" si="74">TEXT(D1155,"dddd")</f>
        <v>Sunday</v>
      </c>
      <c r="I1155" s="1" t="str">
        <f t="shared" ref="I1155:I1218" si="75">TEXT(D1155,"dd")</f>
        <v>17</v>
      </c>
      <c r="J1155" t="s">
        <v>14</v>
      </c>
      <c r="K1155" t="s">
        <v>61</v>
      </c>
      <c r="L1155" t="s">
        <v>62</v>
      </c>
      <c r="M1155" t="s">
        <v>22</v>
      </c>
      <c r="N1155">
        <v>40</v>
      </c>
      <c r="O1155">
        <v>250</v>
      </c>
      <c r="P1155">
        <v>100000</v>
      </c>
      <c r="Q1155">
        <v>40000</v>
      </c>
      <c r="R1155">
        <v>0.4</v>
      </c>
      <c r="S1155" t="s">
        <v>23</v>
      </c>
      <c r="T1155" t="str">
        <f>IF(Table1[[#This Row],[Units Sold]]&gt; 700,"High Units","low Units")</f>
        <v>low Units</v>
      </c>
      <c r="U1155">
        <f>SUM(Table1[[#This Row],[Operating Profit]])/SUM(Table1[Operating Profit])*100</f>
        <v>1.2043291224106073E-2</v>
      </c>
      <c r="V1155">
        <f>SUM(Table1[[#This Row],[Price per Unit]]*Table1[[#This Row],[Units Sold]])</f>
        <v>10000</v>
      </c>
      <c r="W1155">
        <f>SUM(Table1[[#This Row],[Total Sales]]-Table1[[#This Row],[Operating Profit]])</f>
        <v>60000</v>
      </c>
      <c r="X1155">
        <f>SUM(Table1[[#This Row],[Total Sales]]-Table1[[#This Row],[Cost]])</f>
        <v>40000</v>
      </c>
      <c r="Y1155">
        <f>SUM(Table1[[#This Row],[profit/loss]])/SUM(Table1[profit/loss])</f>
        <v>1.2043291224106073E-4</v>
      </c>
    </row>
    <row r="1156" spans="1:25" x14ac:dyDescent="0.3">
      <c r="A1156" t="s">
        <v>60</v>
      </c>
      <c r="B1156" t="s">
        <v>23</v>
      </c>
      <c r="C1156">
        <v>1185732</v>
      </c>
      <c r="D1156" s="9">
        <v>44487</v>
      </c>
      <c r="E1156" s="8" t="str">
        <f>TEXT(Table1[[#This Row],[Invoice Date]],"dd-mm-yyyy")</f>
        <v>18-10-2021</v>
      </c>
      <c r="F1156" s="1" t="str">
        <f t="shared" si="72"/>
        <v>October</v>
      </c>
      <c r="G1156" s="1" t="str">
        <f t="shared" si="73"/>
        <v>2021</v>
      </c>
      <c r="H1156" s="1" t="str">
        <f t="shared" si="74"/>
        <v>Monday</v>
      </c>
      <c r="I1156" s="1" t="str">
        <f t="shared" si="75"/>
        <v>18</v>
      </c>
      <c r="J1156" t="s">
        <v>14</v>
      </c>
      <c r="K1156" t="s">
        <v>61</v>
      </c>
      <c r="L1156" t="s">
        <v>62</v>
      </c>
      <c r="M1156" t="s">
        <v>16</v>
      </c>
      <c r="N1156">
        <v>40</v>
      </c>
      <c r="O1156">
        <v>500</v>
      </c>
      <c r="P1156">
        <v>200000</v>
      </c>
      <c r="Q1156">
        <v>70000</v>
      </c>
      <c r="R1156">
        <v>0.35</v>
      </c>
      <c r="S1156" t="s">
        <v>23</v>
      </c>
      <c r="T1156" t="str">
        <f>IF(Table1[[#This Row],[Units Sold]]&gt; 700,"High Units","low Units")</f>
        <v>low Units</v>
      </c>
      <c r="U1156">
        <f>SUM(Table1[[#This Row],[Operating Profit]])/SUM(Table1[Operating Profit])*100</f>
        <v>2.1075759642185631E-2</v>
      </c>
      <c r="V1156">
        <f>SUM(Table1[[#This Row],[Price per Unit]]*Table1[[#This Row],[Units Sold]])</f>
        <v>20000</v>
      </c>
      <c r="W1156">
        <f>SUM(Table1[[#This Row],[Total Sales]]-Table1[[#This Row],[Operating Profit]])</f>
        <v>130000</v>
      </c>
      <c r="X1156">
        <f>SUM(Table1[[#This Row],[Total Sales]]-Table1[[#This Row],[Cost]])</f>
        <v>70000</v>
      </c>
      <c r="Y1156">
        <f>SUM(Table1[[#This Row],[profit/loss]])/SUM(Table1[profit/loss])</f>
        <v>2.1075759642185629E-4</v>
      </c>
    </row>
    <row r="1157" spans="1:25" x14ac:dyDescent="0.3">
      <c r="A1157" t="s">
        <v>60</v>
      </c>
      <c r="B1157" t="s">
        <v>23</v>
      </c>
      <c r="C1157">
        <v>1185732</v>
      </c>
      <c r="D1157" s="9">
        <v>44488</v>
      </c>
      <c r="E1157" s="8" t="str">
        <f>TEXT(Table1[[#This Row],[Invoice Date]],"dd-mm-yyyy")</f>
        <v>19-10-2021</v>
      </c>
      <c r="F1157" s="1" t="str">
        <f t="shared" si="72"/>
        <v>October</v>
      </c>
      <c r="G1157" s="1" t="str">
        <f t="shared" si="73"/>
        <v>2021</v>
      </c>
      <c r="H1157" s="1" t="str">
        <f t="shared" si="74"/>
        <v>Tuesday</v>
      </c>
      <c r="I1157" s="1" t="str">
        <f t="shared" si="75"/>
        <v>19</v>
      </c>
      <c r="J1157" t="s">
        <v>14</v>
      </c>
      <c r="K1157" t="s">
        <v>61</v>
      </c>
      <c r="L1157" t="s">
        <v>62</v>
      </c>
      <c r="M1157" t="s">
        <v>18</v>
      </c>
      <c r="N1157">
        <v>40</v>
      </c>
      <c r="O1157">
        <v>150</v>
      </c>
      <c r="P1157">
        <v>60000</v>
      </c>
      <c r="Q1157">
        <v>21000</v>
      </c>
      <c r="R1157">
        <v>0.35</v>
      </c>
      <c r="S1157" t="s">
        <v>23</v>
      </c>
      <c r="T1157" t="str">
        <f>IF(Table1[[#This Row],[Units Sold]]&gt; 700,"High Units","low Units")</f>
        <v>low Units</v>
      </c>
      <c r="U1157">
        <f>SUM(Table1[[#This Row],[Operating Profit]])/SUM(Table1[Operating Profit])*100</f>
        <v>6.3227278926556883E-3</v>
      </c>
      <c r="V1157">
        <f>SUM(Table1[[#This Row],[Price per Unit]]*Table1[[#This Row],[Units Sold]])</f>
        <v>6000</v>
      </c>
      <c r="W1157">
        <f>SUM(Table1[[#This Row],[Total Sales]]-Table1[[#This Row],[Operating Profit]])</f>
        <v>39000</v>
      </c>
      <c r="X1157">
        <f>SUM(Table1[[#This Row],[Total Sales]]-Table1[[#This Row],[Cost]])</f>
        <v>21000</v>
      </c>
      <c r="Y1157">
        <f>SUM(Table1[[#This Row],[profit/loss]])/SUM(Table1[profit/loss])</f>
        <v>6.3227278926556883E-5</v>
      </c>
    </row>
    <row r="1158" spans="1:25" x14ac:dyDescent="0.3">
      <c r="A1158" t="s">
        <v>60</v>
      </c>
      <c r="B1158" t="s">
        <v>23</v>
      </c>
      <c r="C1158">
        <v>1185732</v>
      </c>
      <c r="D1158" s="9">
        <v>44489</v>
      </c>
      <c r="E1158" s="8" t="str">
        <f>TEXT(Table1[[#This Row],[Invoice Date]],"dd-mm-yyyy")</f>
        <v>20-10-2021</v>
      </c>
      <c r="F1158" s="1" t="str">
        <f t="shared" si="72"/>
        <v>October</v>
      </c>
      <c r="G1158" s="1" t="str">
        <f t="shared" si="73"/>
        <v>2021</v>
      </c>
      <c r="H1158" s="1" t="str">
        <f t="shared" si="74"/>
        <v>Wednesday</v>
      </c>
      <c r="I1158" s="1" t="str">
        <f t="shared" si="75"/>
        <v>20</v>
      </c>
      <c r="J1158" t="s">
        <v>14</v>
      </c>
      <c r="K1158" t="s">
        <v>61</v>
      </c>
      <c r="L1158" t="s">
        <v>62</v>
      </c>
      <c r="M1158" t="s">
        <v>19</v>
      </c>
      <c r="N1158">
        <v>30</v>
      </c>
      <c r="O1158">
        <v>200</v>
      </c>
      <c r="P1158">
        <v>60000</v>
      </c>
      <c r="Q1158">
        <v>24000</v>
      </c>
      <c r="R1158">
        <v>0.4</v>
      </c>
      <c r="S1158" t="s">
        <v>23</v>
      </c>
      <c r="T1158" t="str">
        <f>IF(Table1[[#This Row],[Units Sold]]&gt; 700,"High Units","low Units")</f>
        <v>low Units</v>
      </c>
      <c r="U1158">
        <f>SUM(Table1[[#This Row],[Operating Profit]])/SUM(Table1[Operating Profit])*100</f>
        <v>7.225974734463644E-3</v>
      </c>
      <c r="V1158">
        <f>SUM(Table1[[#This Row],[Price per Unit]]*Table1[[#This Row],[Units Sold]])</f>
        <v>6000</v>
      </c>
      <c r="W1158">
        <f>SUM(Table1[[#This Row],[Total Sales]]-Table1[[#This Row],[Operating Profit]])</f>
        <v>36000</v>
      </c>
      <c r="X1158">
        <f>SUM(Table1[[#This Row],[Total Sales]]-Table1[[#This Row],[Cost]])</f>
        <v>24000</v>
      </c>
      <c r="Y1158">
        <f>SUM(Table1[[#This Row],[profit/loss]])/SUM(Table1[profit/loss])</f>
        <v>7.225974734463644E-5</v>
      </c>
    </row>
    <row r="1159" spans="1:25" x14ac:dyDescent="0.3">
      <c r="A1159" t="s">
        <v>60</v>
      </c>
      <c r="B1159" t="s">
        <v>23</v>
      </c>
      <c r="C1159">
        <v>1185732</v>
      </c>
      <c r="D1159" s="9">
        <v>44490</v>
      </c>
      <c r="E1159" s="8" t="str">
        <f>TEXT(Table1[[#This Row],[Invoice Date]],"dd-mm-yyyy")</f>
        <v>21-10-2021</v>
      </c>
      <c r="F1159" s="1" t="str">
        <f t="shared" si="72"/>
        <v>October</v>
      </c>
      <c r="G1159" s="1" t="str">
        <f t="shared" si="73"/>
        <v>2021</v>
      </c>
      <c r="H1159" s="1" t="str">
        <f t="shared" si="74"/>
        <v>Thursday</v>
      </c>
      <c r="I1159" s="1" t="str">
        <f t="shared" si="75"/>
        <v>21</v>
      </c>
      <c r="J1159" t="s">
        <v>14</v>
      </c>
      <c r="K1159" t="s">
        <v>61</v>
      </c>
      <c r="L1159" t="s">
        <v>62</v>
      </c>
      <c r="M1159" t="s">
        <v>20</v>
      </c>
      <c r="N1159">
        <v>35</v>
      </c>
      <c r="O1159">
        <v>75</v>
      </c>
      <c r="P1159">
        <v>26250</v>
      </c>
      <c r="Q1159">
        <v>7875</v>
      </c>
      <c r="R1159">
        <v>0.3</v>
      </c>
      <c r="S1159" t="s">
        <v>23</v>
      </c>
      <c r="T1159" t="str">
        <f>IF(Table1[[#This Row],[Units Sold]]&gt; 700,"High Units","low Units")</f>
        <v>low Units</v>
      </c>
      <c r="U1159">
        <f>SUM(Table1[[#This Row],[Operating Profit]])/SUM(Table1[Operating Profit])*100</f>
        <v>2.371022959745883E-3</v>
      </c>
      <c r="V1159">
        <f>SUM(Table1[[#This Row],[Price per Unit]]*Table1[[#This Row],[Units Sold]])</f>
        <v>2625</v>
      </c>
      <c r="W1159">
        <f>SUM(Table1[[#This Row],[Total Sales]]-Table1[[#This Row],[Operating Profit]])</f>
        <v>18375</v>
      </c>
      <c r="X1159">
        <f>SUM(Table1[[#This Row],[Total Sales]]-Table1[[#This Row],[Cost]])</f>
        <v>7875</v>
      </c>
      <c r="Y1159">
        <f>SUM(Table1[[#This Row],[profit/loss]])/SUM(Table1[profit/loss])</f>
        <v>2.3710229597458831E-5</v>
      </c>
    </row>
    <row r="1160" spans="1:25" x14ac:dyDescent="0.3">
      <c r="A1160" t="s">
        <v>60</v>
      </c>
      <c r="B1160" t="s">
        <v>23</v>
      </c>
      <c r="C1160">
        <v>1185732</v>
      </c>
      <c r="D1160" s="9">
        <v>44491</v>
      </c>
      <c r="E1160" s="8" t="str">
        <f>TEXT(Table1[[#This Row],[Invoice Date]],"dd-mm-yyyy")</f>
        <v>22-10-2021</v>
      </c>
      <c r="F1160" s="1" t="str">
        <f t="shared" si="72"/>
        <v>October</v>
      </c>
      <c r="G1160" s="1" t="str">
        <f t="shared" si="73"/>
        <v>2021</v>
      </c>
      <c r="H1160" s="1" t="str">
        <f t="shared" si="74"/>
        <v>Friday</v>
      </c>
      <c r="I1160" s="1" t="str">
        <f t="shared" si="75"/>
        <v>22</v>
      </c>
      <c r="J1160" t="s">
        <v>14</v>
      </c>
      <c r="K1160" t="s">
        <v>61</v>
      </c>
      <c r="L1160" t="s">
        <v>62</v>
      </c>
      <c r="M1160" t="s">
        <v>21</v>
      </c>
      <c r="N1160">
        <v>50</v>
      </c>
      <c r="O1160">
        <v>150</v>
      </c>
      <c r="P1160">
        <v>75000</v>
      </c>
      <c r="Q1160">
        <v>18750</v>
      </c>
      <c r="R1160">
        <v>0.25</v>
      </c>
      <c r="S1160" t="s">
        <v>23</v>
      </c>
      <c r="T1160" t="str">
        <f>IF(Table1[[#This Row],[Units Sold]]&gt; 700,"High Units","low Units")</f>
        <v>low Units</v>
      </c>
      <c r="U1160">
        <f>SUM(Table1[[#This Row],[Operating Profit]])/SUM(Table1[Operating Profit])*100</f>
        <v>5.6452927612997217E-3</v>
      </c>
      <c r="V1160">
        <f>SUM(Table1[[#This Row],[Price per Unit]]*Table1[[#This Row],[Units Sold]])</f>
        <v>7500</v>
      </c>
      <c r="W1160">
        <f>SUM(Table1[[#This Row],[Total Sales]]-Table1[[#This Row],[Operating Profit]])</f>
        <v>56250</v>
      </c>
      <c r="X1160">
        <f>SUM(Table1[[#This Row],[Total Sales]]-Table1[[#This Row],[Cost]])</f>
        <v>18750</v>
      </c>
      <c r="Y1160">
        <f>SUM(Table1[[#This Row],[profit/loss]])/SUM(Table1[profit/loss])</f>
        <v>5.6452927612997219E-5</v>
      </c>
    </row>
    <row r="1161" spans="1:25" x14ac:dyDescent="0.3">
      <c r="A1161" t="s">
        <v>60</v>
      </c>
      <c r="B1161" t="s">
        <v>23</v>
      </c>
      <c r="C1161">
        <v>1185732</v>
      </c>
      <c r="D1161" s="9">
        <v>44492</v>
      </c>
      <c r="E1161" s="8" t="str">
        <f>TEXT(Table1[[#This Row],[Invoice Date]],"dd-mm-yyyy")</f>
        <v>23-10-2021</v>
      </c>
      <c r="F1161" s="1" t="str">
        <f t="shared" si="72"/>
        <v>October</v>
      </c>
      <c r="G1161" s="1" t="str">
        <f t="shared" si="73"/>
        <v>2021</v>
      </c>
      <c r="H1161" s="1" t="str">
        <f t="shared" si="74"/>
        <v>Saturday</v>
      </c>
      <c r="I1161" s="1" t="str">
        <f t="shared" si="75"/>
        <v>23</v>
      </c>
      <c r="J1161" t="s">
        <v>14</v>
      </c>
      <c r="K1161" t="s">
        <v>61</v>
      </c>
      <c r="L1161" t="s">
        <v>62</v>
      </c>
      <c r="M1161" t="s">
        <v>22</v>
      </c>
      <c r="N1161">
        <v>40</v>
      </c>
      <c r="O1161">
        <v>250</v>
      </c>
      <c r="P1161">
        <v>100000</v>
      </c>
      <c r="Q1161">
        <v>40000</v>
      </c>
      <c r="R1161">
        <v>0.4</v>
      </c>
      <c r="S1161" t="s">
        <v>23</v>
      </c>
      <c r="T1161" t="str">
        <f>IF(Table1[[#This Row],[Units Sold]]&gt; 700,"High Units","low Units")</f>
        <v>low Units</v>
      </c>
      <c r="U1161">
        <f>SUM(Table1[[#This Row],[Operating Profit]])/SUM(Table1[Operating Profit])*100</f>
        <v>1.2043291224106073E-2</v>
      </c>
      <c r="V1161">
        <f>SUM(Table1[[#This Row],[Price per Unit]]*Table1[[#This Row],[Units Sold]])</f>
        <v>10000</v>
      </c>
      <c r="W1161">
        <f>SUM(Table1[[#This Row],[Total Sales]]-Table1[[#This Row],[Operating Profit]])</f>
        <v>60000</v>
      </c>
      <c r="X1161">
        <f>SUM(Table1[[#This Row],[Total Sales]]-Table1[[#This Row],[Cost]])</f>
        <v>40000</v>
      </c>
      <c r="Y1161">
        <f>SUM(Table1[[#This Row],[profit/loss]])/SUM(Table1[profit/loss])</f>
        <v>1.2043291224106073E-4</v>
      </c>
    </row>
    <row r="1162" spans="1:25" x14ac:dyDescent="0.3">
      <c r="A1162" t="s">
        <v>60</v>
      </c>
      <c r="B1162" t="s">
        <v>23</v>
      </c>
      <c r="C1162">
        <v>1185732</v>
      </c>
      <c r="D1162" s="9">
        <v>44493</v>
      </c>
      <c r="E1162" s="8" t="str">
        <f>TEXT(Table1[[#This Row],[Invoice Date]],"dd-mm-yyyy")</f>
        <v>24-10-2021</v>
      </c>
      <c r="F1162" s="1" t="str">
        <f t="shared" si="72"/>
        <v>October</v>
      </c>
      <c r="G1162" s="1" t="str">
        <f t="shared" si="73"/>
        <v>2021</v>
      </c>
      <c r="H1162" s="1" t="str">
        <f t="shared" si="74"/>
        <v>Sunday</v>
      </c>
      <c r="I1162" s="1" t="str">
        <f t="shared" si="75"/>
        <v>24</v>
      </c>
      <c r="J1162" t="s">
        <v>14</v>
      </c>
      <c r="K1162" t="s">
        <v>61</v>
      </c>
      <c r="L1162" t="s">
        <v>62</v>
      </c>
      <c r="M1162" t="s">
        <v>16</v>
      </c>
      <c r="N1162">
        <v>40</v>
      </c>
      <c r="O1162">
        <v>470</v>
      </c>
      <c r="P1162">
        <v>188000</v>
      </c>
      <c r="Q1162">
        <v>65800</v>
      </c>
      <c r="R1162">
        <v>0.35</v>
      </c>
      <c r="S1162" t="s">
        <v>23</v>
      </c>
      <c r="T1162" t="str">
        <f>IF(Table1[[#This Row],[Units Sold]]&gt; 700,"High Units","low Units")</f>
        <v>low Units</v>
      </c>
      <c r="U1162">
        <f>SUM(Table1[[#This Row],[Operating Profit]])/SUM(Table1[Operating Profit])*100</f>
        <v>1.9811214063654492E-2</v>
      </c>
      <c r="V1162">
        <f>SUM(Table1[[#This Row],[Price per Unit]]*Table1[[#This Row],[Units Sold]])</f>
        <v>18800</v>
      </c>
      <c r="W1162">
        <f>SUM(Table1[[#This Row],[Total Sales]]-Table1[[#This Row],[Operating Profit]])</f>
        <v>122200</v>
      </c>
      <c r="X1162">
        <f>SUM(Table1[[#This Row],[Total Sales]]-Table1[[#This Row],[Cost]])</f>
        <v>65800</v>
      </c>
      <c r="Y1162">
        <f>SUM(Table1[[#This Row],[profit/loss]])/SUM(Table1[profit/loss])</f>
        <v>1.9811214063654491E-4</v>
      </c>
    </row>
    <row r="1163" spans="1:25" x14ac:dyDescent="0.3">
      <c r="A1163" t="s">
        <v>60</v>
      </c>
      <c r="B1163" t="s">
        <v>23</v>
      </c>
      <c r="C1163">
        <v>1185732</v>
      </c>
      <c r="D1163" s="9">
        <v>44494</v>
      </c>
      <c r="E1163" s="8" t="str">
        <f>TEXT(Table1[[#This Row],[Invoice Date]],"dd-mm-yyyy")</f>
        <v>25-10-2021</v>
      </c>
      <c r="F1163" s="1" t="str">
        <f t="shared" si="72"/>
        <v>October</v>
      </c>
      <c r="G1163" s="1" t="str">
        <f t="shared" si="73"/>
        <v>2021</v>
      </c>
      <c r="H1163" s="1" t="str">
        <f t="shared" si="74"/>
        <v>Monday</v>
      </c>
      <c r="I1163" s="1" t="str">
        <f t="shared" si="75"/>
        <v>25</v>
      </c>
      <c r="J1163" t="s">
        <v>14</v>
      </c>
      <c r="K1163" t="s">
        <v>61</v>
      </c>
      <c r="L1163" t="s">
        <v>62</v>
      </c>
      <c r="M1163" t="s">
        <v>18</v>
      </c>
      <c r="N1163">
        <v>40</v>
      </c>
      <c r="O1163">
        <v>175</v>
      </c>
      <c r="P1163">
        <v>70000</v>
      </c>
      <c r="Q1163">
        <v>24500</v>
      </c>
      <c r="R1163">
        <v>0.35</v>
      </c>
      <c r="S1163" t="s">
        <v>23</v>
      </c>
      <c r="T1163" t="str">
        <f>IF(Table1[[#This Row],[Units Sold]]&gt; 700,"High Units","low Units")</f>
        <v>low Units</v>
      </c>
      <c r="U1163">
        <f>SUM(Table1[[#This Row],[Operating Profit]])/SUM(Table1[Operating Profit])*100</f>
        <v>7.3765158747649707E-3</v>
      </c>
      <c r="V1163">
        <f>SUM(Table1[[#This Row],[Price per Unit]]*Table1[[#This Row],[Units Sold]])</f>
        <v>7000</v>
      </c>
      <c r="W1163">
        <f>SUM(Table1[[#This Row],[Total Sales]]-Table1[[#This Row],[Operating Profit]])</f>
        <v>45500</v>
      </c>
      <c r="X1163">
        <f>SUM(Table1[[#This Row],[Total Sales]]-Table1[[#This Row],[Cost]])</f>
        <v>24500</v>
      </c>
      <c r="Y1163">
        <f>SUM(Table1[[#This Row],[profit/loss]])/SUM(Table1[profit/loss])</f>
        <v>7.3765158747649706E-5</v>
      </c>
    </row>
    <row r="1164" spans="1:25" x14ac:dyDescent="0.3">
      <c r="A1164" t="s">
        <v>60</v>
      </c>
      <c r="B1164" t="s">
        <v>23</v>
      </c>
      <c r="C1164">
        <v>1185732</v>
      </c>
      <c r="D1164" s="9">
        <v>44495</v>
      </c>
      <c r="E1164" s="8" t="str">
        <f>TEXT(Table1[[#This Row],[Invoice Date]],"dd-mm-yyyy")</f>
        <v>26-10-2021</v>
      </c>
      <c r="F1164" s="1" t="str">
        <f t="shared" si="72"/>
        <v>October</v>
      </c>
      <c r="G1164" s="1" t="str">
        <f t="shared" si="73"/>
        <v>2021</v>
      </c>
      <c r="H1164" s="1" t="str">
        <f t="shared" si="74"/>
        <v>Tuesday</v>
      </c>
      <c r="I1164" s="1" t="str">
        <f t="shared" si="75"/>
        <v>26</v>
      </c>
      <c r="J1164" t="s">
        <v>14</v>
      </c>
      <c r="K1164" t="s">
        <v>61</v>
      </c>
      <c r="L1164" t="s">
        <v>62</v>
      </c>
      <c r="M1164" t="s">
        <v>19</v>
      </c>
      <c r="N1164">
        <v>30</v>
      </c>
      <c r="O1164">
        <v>200</v>
      </c>
      <c r="P1164">
        <v>60000</v>
      </c>
      <c r="Q1164">
        <v>24000</v>
      </c>
      <c r="R1164">
        <v>0.4</v>
      </c>
      <c r="S1164" t="s">
        <v>23</v>
      </c>
      <c r="T1164" t="str">
        <f>IF(Table1[[#This Row],[Units Sold]]&gt; 700,"High Units","low Units")</f>
        <v>low Units</v>
      </c>
      <c r="U1164">
        <f>SUM(Table1[[#This Row],[Operating Profit]])/SUM(Table1[Operating Profit])*100</f>
        <v>7.225974734463644E-3</v>
      </c>
      <c r="V1164">
        <f>SUM(Table1[[#This Row],[Price per Unit]]*Table1[[#This Row],[Units Sold]])</f>
        <v>6000</v>
      </c>
      <c r="W1164">
        <f>SUM(Table1[[#This Row],[Total Sales]]-Table1[[#This Row],[Operating Profit]])</f>
        <v>36000</v>
      </c>
      <c r="X1164">
        <f>SUM(Table1[[#This Row],[Total Sales]]-Table1[[#This Row],[Cost]])</f>
        <v>24000</v>
      </c>
      <c r="Y1164">
        <f>SUM(Table1[[#This Row],[profit/loss]])/SUM(Table1[profit/loss])</f>
        <v>7.225974734463644E-5</v>
      </c>
    </row>
    <row r="1165" spans="1:25" x14ac:dyDescent="0.3">
      <c r="A1165" t="s">
        <v>60</v>
      </c>
      <c r="B1165" t="s">
        <v>23</v>
      </c>
      <c r="C1165">
        <v>1185732</v>
      </c>
      <c r="D1165" s="9">
        <v>44496</v>
      </c>
      <c r="E1165" s="8" t="str">
        <f>TEXT(Table1[[#This Row],[Invoice Date]],"dd-mm-yyyy")</f>
        <v>27-10-2021</v>
      </c>
      <c r="F1165" s="1" t="str">
        <f t="shared" si="72"/>
        <v>October</v>
      </c>
      <c r="G1165" s="1" t="str">
        <f t="shared" si="73"/>
        <v>2021</v>
      </c>
      <c r="H1165" s="1" t="str">
        <f t="shared" si="74"/>
        <v>Wednesday</v>
      </c>
      <c r="I1165" s="1" t="str">
        <f t="shared" si="75"/>
        <v>27</v>
      </c>
      <c r="J1165" t="s">
        <v>14</v>
      </c>
      <c r="K1165" t="s">
        <v>61</v>
      </c>
      <c r="L1165" t="s">
        <v>62</v>
      </c>
      <c r="M1165" t="s">
        <v>20</v>
      </c>
      <c r="N1165">
        <v>35</v>
      </c>
      <c r="O1165">
        <v>50</v>
      </c>
      <c r="P1165">
        <v>17500</v>
      </c>
      <c r="Q1165">
        <v>5250</v>
      </c>
      <c r="R1165">
        <v>0.3</v>
      </c>
      <c r="S1165" t="s">
        <v>23</v>
      </c>
      <c r="T1165" t="str">
        <f>IF(Table1[[#This Row],[Units Sold]]&gt; 700,"High Units","low Units")</f>
        <v>low Units</v>
      </c>
      <c r="U1165">
        <f>SUM(Table1[[#This Row],[Operating Profit]])/SUM(Table1[Operating Profit])*100</f>
        <v>1.5806819731639221E-3</v>
      </c>
      <c r="V1165">
        <f>SUM(Table1[[#This Row],[Price per Unit]]*Table1[[#This Row],[Units Sold]])</f>
        <v>1750</v>
      </c>
      <c r="W1165">
        <f>SUM(Table1[[#This Row],[Total Sales]]-Table1[[#This Row],[Operating Profit]])</f>
        <v>12250</v>
      </c>
      <c r="X1165">
        <f>SUM(Table1[[#This Row],[Total Sales]]-Table1[[#This Row],[Cost]])</f>
        <v>5250</v>
      </c>
      <c r="Y1165">
        <f>SUM(Table1[[#This Row],[profit/loss]])/SUM(Table1[profit/loss])</f>
        <v>1.5806819731639221E-5</v>
      </c>
    </row>
    <row r="1166" spans="1:25" x14ac:dyDescent="0.3">
      <c r="A1166" t="s">
        <v>60</v>
      </c>
      <c r="B1166" t="s">
        <v>23</v>
      </c>
      <c r="C1166">
        <v>1185732</v>
      </c>
      <c r="D1166" s="9">
        <v>44497</v>
      </c>
      <c r="E1166" s="8" t="str">
        <f>TEXT(Table1[[#This Row],[Invoice Date]],"dd-mm-yyyy")</f>
        <v>28-10-2021</v>
      </c>
      <c r="F1166" s="1" t="str">
        <f t="shared" si="72"/>
        <v>October</v>
      </c>
      <c r="G1166" s="1" t="str">
        <f t="shared" si="73"/>
        <v>2021</v>
      </c>
      <c r="H1166" s="1" t="str">
        <f t="shared" si="74"/>
        <v>Thursday</v>
      </c>
      <c r="I1166" s="1" t="str">
        <f t="shared" si="75"/>
        <v>28</v>
      </c>
      <c r="J1166" t="s">
        <v>14</v>
      </c>
      <c r="K1166" t="s">
        <v>61</v>
      </c>
      <c r="L1166" t="s">
        <v>62</v>
      </c>
      <c r="M1166" t="s">
        <v>21</v>
      </c>
      <c r="N1166">
        <v>50</v>
      </c>
      <c r="O1166">
        <v>100</v>
      </c>
      <c r="P1166">
        <v>50000</v>
      </c>
      <c r="Q1166">
        <v>12500</v>
      </c>
      <c r="R1166">
        <v>0.25</v>
      </c>
      <c r="S1166" t="s">
        <v>23</v>
      </c>
      <c r="T1166" t="str">
        <f>IF(Table1[[#This Row],[Units Sold]]&gt; 700,"High Units","low Units")</f>
        <v>low Units</v>
      </c>
      <c r="U1166">
        <f>SUM(Table1[[#This Row],[Operating Profit]])/SUM(Table1[Operating Profit])*100</f>
        <v>3.7635285075331478E-3</v>
      </c>
      <c r="V1166">
        <f>SUM(Table1[[#This Row],[Price per Unit]]*Table1[[#This Row],[Units Sold]])</f>
        <v>5000</v>
      </c>
      <c r="W1166">
        <f>SUM(Table1[[#This Row],[Total Sales]]-Table1[[#This Row],[Operating Profit]])</f>
        <v>37500</v>
      </c>
      <c r="X1166">
        <f>SUM(Table1[[#This Row],[Total Sales]]-Table1[[#This Row],[Cost]])</f>
        <v>12500</v>
      </c>
      <c r="Y1166">
        <f>SUM(Table1[[#This Row],[profit/loss]])/SUM(Table1[profit/loss])</f>
        <v>3.7635285075331479E-5</v>
      </c>
    </row>
    <row r="1167" spans="1:25" x14ac:dyDescent="0.3">
      <c r="A1167" t="s">
        <v>60</v>
      </c>
      <c r="B1167" t="s">
        <v>23</v>
      </c>
      <c r="C1167">
        <v>1185732</v>
      </c>
      <c r="D1167" s="9">
        <v>44498</v>
      </c>
      <c r="E1167" s="8" t="str">
        <f>TEXT(Table1[[#This Row],[Invoice Date]],"dd-mm-yyyy")</f>
        <v>29-10-2021</v>
      </c>
      <c r="F1167" s="1" t="str">
        <f t="shared" si="72"/>
        <v>October</v>
      </c>
      <c r="G1167" s="1" t="str">
        <f t="shared" si="73"/>
        <v>2021</v>
      </c>
      <c r="H1167" s="1" t="str">
        <f t="shared" si="74"/>
        <v>Friday</v>
      </c>
      <c r="I1167" s="1" t="str">
        <f t="shared" si="75"/>
        <v>29</v>
      </c>
      <c r="J1167" t="s">
        <v>14</v>
      </c>
      <c r="K1167" t="s">
        <v>61</v>
      </c>
      <c r="L1167" t="s">
        <v>62</v>
      </c>
      <c r="M1167" t="s">
        <v>22</v>
      </c>
      <c r="N1167">
        <v>40</v>
      </c>
      <c r="O1167">
        <v>200</v>
      </c>
      <c r="P1167">
        <v>80000</v>
      </c>
      <c r="Q1167">
        <v>32000</v>
      </c>
      <c r="R1167">
        <v>0.4</v>
      </c>
      <c r="S1167" t="s">
        <v>23</v>
      </c>
      <c r="T1167" t="str">
        <f>IF(Table1[[#This Row],[Units Sold]]&gt; 700,"High Units","low Units")</f>
        <v>low Units</v>
      </c>
      <c r="U1167">
        <f>SUM(Table1[[#This Row],[Operating Profit]])/SUM(Table1[Operating Profit])*100</f>
        <v>9.6346329792848587E-3</v>
      </c>
      <c r="V1167">
        <f>SUM(Table1[[#This Row],[Price per Unit]]*Table1[[#This Row],[Units Sold]])</f>
        <v>8000</v>
      </c>
      <c r="W1167">
        <f>SUM(Table1[[#This Row],[Total Sales]]-Table1[[#This Row],[Operating Profit]])</f>
        <v>48000</v>
      </c>
      <c r="X1167">
        <f>SUM(Table1[[#This Row],[Total Sales]]-Table1[[#This Row],[Cost]])</f>
        <v>32000</v>
      </c>
      <c r="Y1167">
        <f>SUM(Table1[[#This Row],[profit/loss]])/SUM(Table1[profit/loss])</f>
        <v>9.6346329792848591E-5</v>
      </c>
    </row>
    <row r="1168" spans="1:25" x14ac:dyDescent="0.3">
      <c r="A1168" t="s">
        <v>60</v>
      </c>
      <c r="B1168" t="s">
        <v>23</v>
      </c>
      <c r="C1168">
        <v>1185732</v>
      </c>
      <c r="D1168" s="9">
        <v>44499</v>
      </c>
      <c r="E1168" s="8" t="str">
        <f>TEXT(Table1[[#This Row],[Invoice Date]],"dd-mm-yyyy")</f>
        <v>30-10-2021</v>
      </c>
      <c r="F1168" s="1" t="str">
        <f t="shared" si="72"/>
        <v>October</v>
      </c>
      <c r="G1168" s="1" t="str">
        <f t="shared" si="73"/>
        <v>2021</v>
      </c>
      <c r="H1168" s="1" t="str">
        <f t="shared" si="74"/>
        <v>Saturday</v>
      </c>
      <c r="I1168" s="1" t="str">
        <f t="shared" si="75"/>
        <v>30</v>
      </c>
      <c r="J1168" t="s">
        <v>14</v>
      </c>
      <c r="K1168" t="s">
        <v>61</v>
      </c>
      <c r="L1168" t="s">
        <v>62</v>
      </c>
      <c r="M1168" t="s">
        <v>16</v>
      </c>
      <c r="N1168">
        <v>40</v>
      </c>
      <c r="O1168">
        <v>450</v>
      </c>
      <c r="P1168">
        <v>180000</v>
      </c>
      <c r="Q1168">
        <v>63000</v>
      </c>
      <c r="R1168">
        <v>0.35</v>
      </c>
      <c r="S1168" t="s">
        <v>23</v>
      </c>
      <c r="T1168" t="str">
        <f>IF(Table1[[#This Row],[Units Sold]]&gt; 700,"High Units","low Units")</f>
        <v>low Units</v>
      </c>
      <c r="U1168">
        <f>SUM(Table1[[#This Row],[Operating Profit]])/SUM(Table1[Operating Profit])*100</f>
        <v>1.8968183677967064E-2</v>
      </c>
      <c r="V1168">
        <f>SUM(Table1[[#This Row],[Price per Unit]]*Table1[[#This Row],[Units Sold]])</f>
        <v>18000</v>
      </c>
      <c r="W1168">
        <f>SUM(Table1[[#This Row],[Total Sales]]-Table1[[#This Row],[Operating Profit]])</f>
        <v>117000</v>
      </c>
      <c r="X1168">
        <f>SUM(Table1[[#This Row],[Total Sales]]-Table1[[#This Row],[Cost]])</f>
        <v>63000</v>
      </c>
      <c r="Y1168">
        <f>SUM(Table1[[#This Row],[profit/loss]])/SUM(Table1[profit/loss])</f>
        <v>1.8968183677967065E-4</v>
      </c>
    </row>
    <row r="1169" spans="1:25" x14ac:dyDescent="0.3">
      <c r="A1169" t="s">
        <v>60</v>
      </c>
      <c r="B1169" t="s">
        <v>23</v>
      </c>
      <c r="C1169">
        <v>1185732</v>
      </c>
      <c r="D1169" s="9">
        <v>44500</v>
      </c>
      <c r="E1169" s="8" t="str">
        <f>TEXT(Table1[[#This Row],[Invoice Date]],"dd-mm-yyyy")</f>
        <v>31-10-2021</v>
      </c>
      <c r="F1169" s="1" t="str">
        <f t="shared" si="72"/>
        <v>October</v>
      </c>
      <c r="G1169" s="1" t="str">
        <f t="shared" si="73"/>
        <v>2021</v>
      </c>
      <c r="H1169" s="1" t="str">
        <f t="shared" si="74"/>
        <v>Sunday</v>
      </c>
      <c r="I1169" s="1" t="str">
        <f t="shared" si="75"/>
        <v>31</v>
      </c>
      <c r="J1169" t="s">
        <v>14</v>
      </c>
      <c r="K1169" t="s">
        <v>61</v>
      </c>
      <c r="L1169" t="s">
        <v>62</v>
      </c>
      <c r="M1169" t="s">
        <v>18</v>
      </c>
      <c r="N1169">
        <v>40</v>
      </c>
      <c r="O1169">
        <v>150</v>
      </c>
      <c r="P1169">
        <v>60000</v>
      </c>
      <c r="Q1169">
        <v>21000</v>
      </c>
      <c r="R1169">
        <v>0.35</v>
      </c>
      <c r="S1169" t="s">
        <v>23</v>
      </c>
      <c r="T1169" t="str">
        <f>IF(Table1[[#This Row],[Units Sold]]&gt; 700,"High Units","low Units")</f>
        <v>low Units</v>
      </c>
      <c r="U1169">
        <f>SUM(Table1[[#This Row],[Operating Profit]])/SUM(Table1[Operating Profit])*100</f>
        <v>6.3227278926556883E-3</v>
      </c>
      <c r="V1169">
        <f>SUM(Table1[[#This Row],[Price per Unit]]*Table1[[#This Row],[Units Sold]])</f>
        <v>6000</v>
      </c>
      <c r="W1169">
        <f>SUM(Table1[[#This Row],[Total Sales]]-Table1[[#This Row],[Operating Profit]])</f>
        <v>39000</v>
      </c>
      <c r="X1169">
        <f>SUM(Table1[[#This Row],[Total Sales]]-Table1[[#This Row],[Cost]])</f>
        <v>21000</v>
      </c>
      <c r="Y1169">
        <f>SUM(Table1[[#This Row],[profit/loss]])/SUM(Table1[profit/loss])</f>
        <v>6.3227278926556883E-5</v>
      </c>
    </row>
    <row r="1170" spans="1:25" x14ac:dyDescent="0.3">
      <c r="A1170" t="s">
        <v>60</v>
      </c>
      <c r="B1170" t="s">
        <v>23</v>
      </c>
      <c r="C1170">
        <v>1185732</v>
      </c>
      <c r="D1170" s="9">
        <v>44501</v>
      </c>
      <c r="E1170" s="8" t="str">
        <f>TEXT(Table1[[#This Row],[Invoice Date]],"dd-mm-yyyy")</f>
        <v>01-11-2021</v>
      </c>
      <c r="F1170" s="1" t="str">
        <f t="shared" si="72"/>
        <v>November</v>
      </c>
      <c r="G1170" s="1" t="str">
        <f t="shared" si="73"/>
        <v>2021</v>
      </c>
      <c r="H1170" s="1" t="str">
        <f t="shared" si="74"/>
        <v>Monday</v>
      </c>
      <c r="I1170" s="1" t="str">
        <f t="shared" si="75"/>
        <v>01</v>
      </c>
      <c r="J1170" t="s">
        <v>14</v>
      </c>
      <c r="K1170" t="s">
        <v>61</v>
      </c>
      <c r="L1170" t="s">
        <v>62</v>
      </c>
      <c r="M1170" t="s">
        <v>19</v>
      </c>
      <c r="N1170">
        <v>30</v>
      </c>
      <c r="O1170">
        <v>150</v>
      </c>
      <c r="P1170">
        <v>45000</v>
      </c>
      <c r="Q1170">
        <v>18000</v>
      </c>
      <c r="R1170">
        <v>0.4</v>
      </c>
      <c r="S1170" t="s">
        <v>23</v>
      </c>
      <c r="T1170" t="str">
        <f>IF(Table1[[#This Row],[Units Sold]]&gt; 700,"High Units","low Units")</f>
        <v>low Units</v>
      </c>
      <c r="U1170">
        <f>SUM(Table1[[#This Row],[Operating Profit]])/SUM(Table1[Operating Profit])*100</f>
        <v>5.4194810508477334E-3</v>
      </c>
      <c r="V1170">
        <f>SUM(Table1[[#This Row],[Price per Unit]]*Table1[[#This Row],[Units Sold]])</f>
        <v>4500</v>
      </c>
      <c r="W1170">
        <f>SUM(Table1[[#This Row],[Total Sales]]-Table1[[#This Row],[Operating Profit]])</f>
        <v>27000</v>
      </c>
      <c r="X1170">
        <f>SUM(Table1[[#This Row],[Total Sales]]-Table1[[#This Row],[Cost]])</f>
        <v>18000</v>
      </c>
      <c r="Y1170">
        <f>SUM(Table1[[#This Row],[profit/loss]])/SUM(Table1[profit/loss])</f>
        <v>5.4194810508477333E-5</v>
      </c>
    </row>
    <row r="1171" spans="1:25" x14ac:dyDescent="0.3">
      <c r="A1171" t="s">
        <v>60</v>
      </c>
      <c r="B1171" t="s">
        <v>23</v>
      </c>
      <c r="C1171">
        <v>1185732</v>
      </c>
      <c r="D1171" s="9">
        <v>44502</v>
      </c>
      <c r="E1171" s="8" t="str">
        <f>TEXT(Table1[[#This Row],[Invoice Date]],"dd-mm-yyyy")</f>
        <v>02-11-2021</v>
      </c>
      <c r="F1171" s="1" t="str">
        <f t="shared" si="72"/>
        <v>November</v>
      </c>
      <c r="G1171" s="1" t="str">
        <f t="shared" si="73"/>
        <v>2021</v>
      </c>
      <c r="H1171" s="1" t="str">
        <f t="shared" si="74"/>
        <v>Tuesday</v>
      </c>
      <c r="I1171" s="1" t="str">
        <f t="shared" si="75"/>
        <v>02</v>
      </c>
      <c r="J1171" t="s">
        <v>14</v>
      </c>
      <c r="K1171" t="s">
        <v>61</v>
      </c>
      <c r="L1171" t="s">
        <v>62</v>
      </c>
      <c r="M1171" t="s">
        <v>20</v>
      </c>
      <c r="N1171">
        <v>35</v>
      </c>
      <c r="O1171">
        <v>75</v>
      </c>
      <c r="P1171">
        <v>26250</v>
      </c>
      <c r="Q1171">
        <v>7875</v>
      </c>
      <c r="R1171">
        <v>0.3</v>
      </c>
      <c r="S1171" t="s">
        <v>23</v>
      </c>
      <c r="T1171" t="str">
        <f>IF(Table1[[#This Row],[Units Sold]]&gt; 700,"High Units","low Units")</f>
        <v>low Units</v>
      </c>
      <c r="U1171">
        <f>SUM(Table1[[#This Row],[Operating Profit]])/SUM(Table1[Operating Profit])*100</f>
        <v>2.371022959745883E-3</v>
      </c>
      <c r="V1171">
        <f>SUM(Table1[[#This Row],[Price per Unit]]*Table1[[#This Row],[Units Sold]])</f>
        <v>2625</v>
      </c>
      <c r="W1171">
        <f>SUM(Table1[[#This Row],[Total Sales]]-Table1[[#This Row],[Operating Profit]])</f>
        <v>18375</v>
      </c>
      <c r="X1171">
        <f>SUM(Table1[[#This Row],[Total Sales]]-Table1[[#This Row],[Cost]])</f>
        <v>7875</v>
      </c>
      <c r="Y1171">
        <f>SUM(Table1[[#This Row],[profit/loss]])/SUM(Table1[profit/loss])</f>
        <v>2.3710229597458831E-5</v>
      </c>
    </row>
    <row r="1172" spans="1:25" x14ac:dyDescent="0.3">
      <c r="A1172" t="s">
        <v>60</v>
      </c>
      <c r="B1172" t="s">
        <v>23</v>
      </c>
      <c r="C1172">
        <v>1185732</v>
      </c>
      <c r="D1172" s="9">
        <v>44503</v>
      </c>
      <c r="E1172" s="8" t="str">
        <f>TEXT(Table1[[#This Row],[Invoice Date]],"dd-mm-yyyy")</f>
        <v>03-11-2021</v>
      </c>
      <c r="F1172" s="1" t="str">
        <f t="shared" si="72"/>
        <v>November</v>
      </c>
      <c r="G1172" s="1" t="str">
        <f t="shared" si="73"/>
        <v>2021</v>
      </c>
      <c r="H1172" s="1" t="str">
        <f t="shared" si="74"/>
        <v>Wednesday</v>
      </c>
      <c r="I1172" s="1" t="str">
        <f t="shared" si="75"/>
        <v>03</v>
      </c>
      <c r="J1172" t="s">
        <v>14</v>
      </c>
      <c r="K1172" t="s">
        <v>61</v>
      </c>
      <c r="L1172" t="s">
        <v>62</v>
      </c>
      <c r="M1172" t="s">
        <v>21</v>
      </c>
      <c r="N1172">
        <v>50</v>
      </c>
      <c r="O1172">
        <v>75</v>
      </c>
      <c r="P1172">
        <v>37500</v>
      </c>
      <c r="Q1172">
        <v>9375</v>
      </c>
      <c r="R1172">
        <v>0.25</v>
      </c>
      <c r="S1172" t="s">
        <v>23</v>
      </c>
      <c r="T1172" t="str">
        <f>IF(Table1[[#This Row],[Units Sold]]&gt; 700,"High Units","low Units")</f>
        <v>low Units</v>
      </c>
      <c r="U1172">
        <f>SUM(Table1[[#This Row],[Operating Profit]])/SUM(Table1[Operating Profit])*100</f>
        <v>2.8226463806498609E-3</v>
      </c>
      <c r="V1172">
        <f>SUM(Table1[[#This Row],[Price per Unit]]*Table1[[#This Row],[Units Sold]])</f>
        <v>3750</v>
      </c>
      <c r="W1172">
        <f>SUM(Table1[[#This Row],[Total Sales]]-Table1[[#This Row],[Operating Profit]])</f>
        <v>28125</v>
      </c>
      <c r="X1172">
        <f>SUM(Table1[[#This Row],[Total Sales]]-Table1[[#This Row],[Cost]])</f>
        <v>9375</v>
      </c>
      <c r="Y1172">
        <f>SUM(Table1[[#This Row],[profit/loss]])/SUM(Table1[profit/loss])</f>
        <v>2.8226463806498609E-5</v>
      </c>
    </row>
    <row r="1173" spans="1:25" x14ac:dyDescent="0.3">
      <c r="A1173" t="s">
        <v>60</v>
      </c>
      <c r="B1173" t="s">
        <v>23</v>
      </c>
      <c r="C1173">
        <v>1185732</v>
      </c>
      <c r="D1173" s="9">
        <v>44504</v>
      </c>
      <c r="E1173" s="8" t="str">
        <f>TEXT(Table1[[#This Row],[Invoice Date]],"dd-mm-yyyy")</f>
        <v>04-11-2021</v>
      </c>
      <c r="F1173" s="1" t="str">
        <f t="shared" si="72"/>
        <v>November</v>
      </c>
      <c r="G1173" s="1" t="str">
        <f t="shared" si="73"/>
        <v>2021</v>
      </c>
      <c r="H1173" s="1" t="str">
        <f t="shared" si="74"/>
        <v>Thursday</v>
      </c>
      <c r="I1173" s="1" t="str">
        <f t="shared" si="75"/>
        <v>04</v>
      </c>
      <c r="J1173" t="s">
        <v>14</v>
      </c>
      <c r="K1173" t="s">
        <v>61</v>
      </c>
      <c r="L1173" t="s">
        <v>62</v>
      </c>
      <c r="M1173" t="s">
        <v>22</v>
      </c>
      <c r="N1173">
        <v>40</v>
      </c>
      <c r="O1173">
        <v>225</v>
      </c>
      <c r="P1173">
        <v>90000</v>
      </c>
      <c r="Q1173">
        <v>36000</v>
      </c>
      <c r="R1173">
        <v>0.4</v>
      </c>
      <c r="S1173" t="s">
        <v>23</v>
      </c>
      <c r="T1173" t="str">
        <f>IF(Table1[[#This Row],[Units Sold]]&gt; 700,"High Units","low Units")</f>
        <v>low Units</v>
      </c>
      <c r="U1173">
        <f>SUM(Table1[[#This Row],[Operating Profit]])/SUM(Table1[Operating Profit])*100</f>
        <v>1.0838962101695467E-2</v>
      </c>
      <c r="V1173">
        <f>SUM(Table1[[#This Row],[Price per Unit]]*Table1[[#This Row],[Units Sold]])</f>
        <v>9000</v>
      </c>
      <c r="W1173">
        <f>SUM(Table1[[#This Row],[Total Sales]]-Table1[[#This Row],[Operating Profit]])</f>
        <v>54000</v>
      </c>
      <c r="X1173">
        <f>SUM(Table1[[#This Row],[Total Sales]]-Table1[[#This Row],[Cost]])</f>
        <v>36000</v>
      </c>
      <c r="Y1173">
        <f>SUM(Table1[[#This Row],[profit/loss]])/SUM(Table1[profit/loss])</f>
        <v>1.0838962101695467E-4</v>
      </c>
    </row>
    <row r="1174" spans="1:25" x14ac:dyDescent="0.3">
      <c r="A1174" t="s">
        <v>60</v>
      </c>
      <c r="B1174" t="s">
        <v>23</v>
      </c>
      <c r="C1174">
        <v>1185732</v>
      </c>
      <c r="D1174" s="9">
        <v>44505</v>
      </c>
      <c r="E1174" s="8" t="str">
        <f>TEXT(Table1[[#This Row],[Invoice Date]],"dd-mm-yyyy")</f>
        <v>05-11-2021</v>
      </c>
      <c r="F1174" s="1" t="str">
        <f t="shared" si="72"/>
        <v>November</v>
      </c>
      <c r="G1174" s="1" t="str">
        <f t="shared" si="73"/>
        <v>2021</v>
      </c>
      <c r="H1174" s="1" t="str">
        <f t="shared" si="74"/>
        <v>Friday</v>
      </c>
      <c r="I1174" s="1" t="str">
        <f t="shared" si="75"/>
        <v>05</v>
      </c>
      <c r="J1174" t="s">
        <v>14</v>
      </c>
      <c r="K1174" t="s">
        <v>61</v>
      </c>
      <c r="L1174" t="s">
        <v>62</v>
      </c>
      <c r="M1174" t="s">
        <v>16</v>
      </c>
      <c r="N1174">
        <v>55</v>
      </c>
      <c r="O1174">
        <v>495</v>
      </c>
      <c r="P1174">
        <v>272250</v>
      </c>
      <c r="Q1174">
        <v>95288</v>
      </c>
      <c r="R1174">
        <v>0.35</v>
      </c>
      <c r="S1174" t="s">
        <v>23</v>
      </c>
      <c r="T1174" t="str">
        <f>IF(Table1[[#This Row],[Units Sold]]&gt; 700,"High Units","low Units")</f>
        <v>low Units</v>
      </c>
      <c r="U1174">
        <f>SUM(Table1[[#This Row],[Operating Profit]])/SUM(Table1[Operating Profit])*100</f>
        <v>2.8689528354065488E-2</v>
      </c>
      <c r="V1174">
        <f>SUM(Table1[[#This Row],[Price per Unit]]*Table1[[#This Row],[Units Sold]])</f>
        <v>27225</v>
      </c>
      <c r="W1174">
        <f>SUM(Table1[[#This Row],[Total Sales]]-Table1[[#This Row],[Operating Profit]])</f>
        <v>176962</v>
      </c>
      <c r="X1174">
        <f>SUM(Table1[[#This Row],[Total Sales]]-Table1[[#This Row],[Cost]])</f>
        <v>95288</v>
      </c>
      <c r="Y1174">
        <f>SUM(Table1[[#This Row],[profit/loss]])/SUM(Table1[profit/loss])</f>
        <v>2.8689528354065489E-4</v>
      </c>
    </row>
    <row r="1175" spans="1:25" x14ac:dyDescent="0.3">
      <c r="A1175" t="s">
        <v>60</v>
      </c>
      <c r="B1175" t="s">
        <v>23</v>
      </c>
      <c r="C1175">
        <v>1185732</v>
      </c>
      <c r="D1175" s="9">
        <v>44506</v>
      </c>
      <c r="E1175" s="8" t="str">
        <f>TEXT(Table1[[#This Row],[Invoice Date]],"dd-mm-yyyy")</f>
        <v>06-11-2021</v>
      </c>
      <c r="F1175" s="1" t="str">
        <f t="shared" si="72"/>
        <v>November</v>
      </c>
      <c r="G1175" s="1" t="str">
        <f t="shared" si="73"/>
        <v>2021</v>
      </c>
      <c r="H1175" s="1" t="str">
        <f t="shared" si="74"/>
        <v>Saturday</v>
      </c>
      <c r="I1175" s="1" t="str">
        <f t="shared" si="75"/>
        <v>06</v>
      </c>
      <c r="J1175" t="s">
        <v>14</v>
      </c>
      <c r="K1175" t="s">
        <v>61</v>
      </c>
      <c r="L1175" t="s">
        <v>62</v>
      </c>
      <c r="M1175" t="s">
        <v>18</v>
      </c>
      <c r="N1175">
        <v>50</v>
      </c>
      <c r="O1175">
        <v>200</v>
      </c>
      <c r="P1175">
        <v>100000</v>
      </c>
      <c r="Q1175">
        <v>35000</v>
      </c>
      <c r="R1175">
        <v>0.35</v>
      </c>
      <c r="S1175" t="s">
        <v>23</v>
      </c>
      <c r="T1175" t="str">
        <f>IF(Table1[[#This Row],[Units Sold]]&gt; 700,"High Units","low Units")</f>
        <v>low Units</v>
      </c>
      <c r="U1175">
        <f>SUM(Table1[[#This Row],[Operating Profit]])/SUM(Table1[Operating Profit])*100</f>
        <v>1.0537879821092815E-2</v>
      </c>
      <c r="V1175">
        <f>SUM(Table1[[#This Row],[Price per Unit]]*Table1[[#This Row],[Units Sold]])</f>
        <v>10000</v>
      </c>
      <c r="W1175">
        <f>SUM(Table1[[#This Row],[Total Sales]]-Table1[[#This Row],[Operating Profit]])</f>
        <v>65000</v>
      </c>
      <c r="X1175">
        <f>SUM(Table1[[#This Row],[Total Sales]]-Table1[[#This Row],[Cost]])</f>
        <v>35000</v>
      </c>
      <c r="Y1175">
        <f>SUM(Table1[[#This Row],[profit/loss]])/SUM(Table1[profit/loss])</f>
        <v>1.0537879821092815E-4</v>
      </c>
    </row>
    <row r="1176" spans="1:25" x14ac:dyDescent="0.3">
      <c r="A1176" t="s">
        <v>60</v>
      </c>
      <c r="B1176" t="s">
        <v>23</v>
      </c>
      <c r="C1176">
        <v>1185732</v>
      </c>
      <c r="D1176" s="9">
        <v>44507</v>
      </c>
      <c r="E1176" s="8" t="str">
        <f>TEXT(Table1[[#This Row],[Invoice Date]],"dd-mm-yyyy")</f>
        <v>07-11-2021</v>
      </c>
      <c r="F1176" s="1" t="str">
        <f t="shared" si="72"/>
        <v>November</v>
      </c>
      <c r="G1176" s="1" t="str">
        <f t="shared" si="73"/>
        <v>2021</v>
      </c>
      <c r="H1176" s="1" t="str">
        <f t="shared" si="74"/>
        <v>Sunday</v>
      </c>
      <c r="I1176" s="1" t="str">
        <f t="shared" si="75"/>
        <v>07</v>
      </c>
      <c r="J1176" t="s">
        <v>14</v>
      </c>
      <c r="K1176" t="s">
        <v>61</v>
      </c>
      <c r="L1176" t="s">
        <v>62</v>
      </c>
      <c r="M1176" t="s">
        <v>19</v>
      </c>
      <c r="N1176">
        <v>45</v>
      </c>
      <c r="O1176">
        <v>175</v>
      </c>
      <c r="P1176">
        <v>78750</v>
      </c>
      <c r="Q1176">
        <v>31500</v>
      </c>
      <c r="R1176">
        <v>0.4</v>
      </c>
      <c r="S1176" t="s">
        <v>23</v>
      </c>
      <c r="T1176" t="str">
        <f>IF(Table1[[#This Row],[Units Sold]]&gt; 700,"High Units","low Units")</f>
        <v>low Units</v>
      </c>
      <c r="U1176">
        <f>SUM(Table1[[#This Row],[Operating Profit]])/SUM(Table1[Operating Profit])*100</f>
        <v>9.484091838983532E-3</v>
      </c>
      <c r="V1176">
        <f>SUM(Table1[[#This Row],[Price per Unit]]*Table1[[#This Row],[Units Sold]])</f>
        <v>7875</v>
      </c>
      <c r="W1176">
        <f>SUM(Table1[[#This Row],[Total Sales]]-Table1[[#This Row],[Operating Profit]])</f>
        <v>47250</v>
      </c>
      <c r="X1176">
        <f>SUM(Table1[[#This Row],[Total Sales]]-Table1[[#This Row],[Cost]])</f>
        <v>31500</v>
      </c>
      <c r="Y1176">
        <f>SUM(Table1[[#This Row],[profit/loss]])/SUM(Table1[profit/loss])</f>
        <v>9.4840918389835324E-5</v>
      </c>
    </row>
    <row r="1177" spans="1:25" x14ac:dyDescent="0.3">
      <c r="A1177" t="s">
        <v>60</v>
      </c>
      <c r="B1177" t="s">
        <v>23</v>
      </c>
      <c r="C1177">
        <v>1185732</v>
      </c>
      <c r="D1177" s="9">
        <v>44508</v>
      </c>
      <c r="E1177" s="8" t="str">
        <f>TEXT(Table1[[#This Row],[Invoice Date]],"dd-mm-yyyy")</f>
        <v>08-11-2021</v>
      </c>
      <c r="F1177" s="1" t="str">
        <f t="shared" si="72"/>
        <v>November</v>
      </c>
      <c r="G1177" s="1" t="str">
        <f t="shared" si="73"/>
        <v>2021</v>
      </c>
      <c r="H1177" s="1" t="str">
        <f t="shared" si="74"/>
        <v>Monday</v>
      </c>
      <c r="I1177" s="1" t="str">
        <f t="shared" si="75"/>
        <v>08</v>
      </c>
      <c r="J1177" t="s">
        <v>14</v>
      </c>
      <c r="K1177" t="s">
        <v>61</v>
      </c>
      <c r="L1177" t="s">
        <v>62</v>
      </c>
      <c r="M1177" t="s">
        <v>20</v>
      </c>
      <c r="N1177">
        <v>45</v>
      </c>
      <c r="O1177">
        <v>125</v>
      </c>
      <c r="P1177">
        <v>56250</v>
      </c>
      <c r="Q1177">
        <v>16875</v>
      </c>
      <c r="R1177">
        <v>0.3</v>
      </c>
      <c r="S1177" t="s">
        <v>23</v>
      </c>
      <c r="T1177" t="str">
        <f>IF(Table1[[#This Row],[Units Sold]]&gt; 700,"High Units","low Units")</f>
        <v>low Units</v>
      </c>
      <c r="U1177">
        <f>SUM(Table1[[#This Row],[Operating Profit]])/SUM(Table1[Operating Profit])*100</f>
        <v>5.0807634851697493E-3</v>
      </c>
      <c r="V1177">
        <f>SUM(Table1[[#This Row],[Price per Unit]]*Table1[[#This Row],[Units Sold]])</f>
        <v>5625</v>
      </c>
      <c r="W1177">
        <f>SUM(Table1[[#This Row],[Total Sales]]-Table1[[#This Row],[Operating Profit]])</f>
        <v>39375</v>
      </c>
      <c r="X1177">
        <f>SUM(Table1[[#This Row],[Total Sales]]-Table1[[#This Row],[Cost]])</f>
        <v>16875</v>
      </c>
      <c r="Y1177">
        <f>SUM(Table1[[#This Row],[profit/loss]])/SUM(Table1[profit/loss])</f>
        <v>5.0807634851697494E-5</v>
      </c>
    </row>
    <row r="1178" spans="1:25" x14ac:dyDescent="0.3">
      <c r="A1178" t="s">
        <v>60</v>
      </c>
      <c r="B1178" t="s">
        <v>23</v>
      </c>
      <c r="C1178">
        <v>1185732</v>
      </c>
      <c r="D1178" s="9">
        <v>44509</v>
      </c>
      <c r="E1178" s="8" t="str">
        <f>TEXT(Table1[[#This Row],[Invoice Date]],"dd-mm-yyyy")</f>
        <v>09-11-2021</v>
      </c>
      <c r="F1178" s="1" t="str">
        <f t="shared" si="72"/>
        <v>November</v>
      </c>
      <c r="G1178" s="1" t="str">
        <f t="shared" si="73"/>
        <v>2021</v>
      </c>
      <c r="H1178" s="1" t="str">
        <f t="shared" si="74"/>
        <v>Tuesday</v>
      </c>
      <c r="I1178" s="1" t="str">
        <f t="shared" si="75"/>
        <v>09</v>
      </c>
      <c r="J1178" t="s">
        <v>14</v>
      </c>
      <c r="K1178" t="s">
        <v>61</v>
      </c>
      <c r="L1178" t="s">
        <v>62</v>
      </c>
      <c r="M1178" t="s">
        <v>21</v>
      </c>
      <c r="N1178">
        <v>55</v>
      </c>
      <c r="O1178">
        <v>150</v>
      </c>
      <c r="P1178">
        <v>82500</v>
      </c>
      <c r="Q1178">
        <v>20625</v>
      </c>
      <c r="R1178">
        <v>0.25</v>
      </c>
      <c r="S1178" t="s">
        <v>23</v>
      </c>
      <c r="T1178" t="str">
        <f>IF(Table1[[#This Row],[Units Sold]]&gt; 700,"High Units","low Units")</f>
        <v>low Units</v>
      </c>
      <c r="U1178">
        <f>SUM(Table1[[#This Row],[Operating Profit]])/SUM(Table1[Operating Profit])*100</f>
        <v>6.2098220374296933E-3</v>
      </c>
      <c r="V1178">
        <f>SUM(Table1[[#This Row],[Price per Unit]]*Table1[[#This Row],[Units Sold]])</f>
        <v>8250</v>
      </c>
      <c r="W1178">
        <f>SUM(Table1[[#This Row],[Total Sales]]-Table1[[#This Row],[Operating Profit]])</f>
        <v>61875</v>
      </c>
      <c r="X1178">
        <f>SUM(Table1[[#This Row],[Total Sales]]-Table1[[#This Row],[Cost]])</f>
        <v>20625</v>
      </c>
      <c r="Y1178">
        <f>SUM(Table1[[#This Row],[profit/loss]])/SUM(Table1[profit/loss])</f>
        <v>6.2098220374296937E-5</v>
      </c>
    </row>
    <row r="1179" spans="1:25" x14ac:dyDescent="0.3">
      <c r="A1179" t="s">
        <v>60</v>
      </c>
      <c r="B1179" t="s">
        <v>23</v>
      </c>
      <c r="C1179">
        <v>1185732</v>
      </c>
      <c r="D1179" s="9">
        <v>44510</v>
      </c>
      <c r="E1179" s="8" t="str">
        <f>TEXT(Table1[[#This Row],[Invoice Date]],"dd-mm-yyyy")</f>
        <v>10-11-2021</v>
      </c>
      <c r="F1179" s="1" t="str">
        <f t="shared" si="72"/>
        <v>November</v>
      </c>
      <c r="G1179" s="1" t="str">
        <f t="shared" si="73"/>
        <v>2021</v>
      </c>
      <c r="H1179" s="1" t="str">
        <f t="shared" si="74"/>
        <v>Wednesday</v>
      </c>
      <c r="I1179" s="1" t="str">
        <f t="shared" si="75"/>
        <v>10</v>
      </c>
      <c r="J1179" t="s">
        <v>14</v>
      </c>
      <c r="K1179" t="s">
        <v>61</v>
      </c>
      <c r="L1179" t="s">
        <v>62</v>
      </c>
      <c r="M1179" t="s">
        <v>22</v>
      </c>
      <c r="N1179">
        <v>60</v>
      </c>
      <c r="O1179">
        <v>275</v>
      </c>
      <c r="P1179">
        <v>165000</v>
      </c>
      <c r="Q1179">
        <v>66000</v>
      </c>
      <c r="R1179">
        <v>0.4</v>
      </c>
      <c r="S1179" t="s">
        <v>23</v>
      </c>
      <c r="T1179" t="str">
        <f>IF(Table1[[#This Row],[Units Sold]]&gt; 700,"High Units","low Units")</f>
        <v>low Units</v>
      </c>
      <c r="U1179">
        <f>SUM(Table1[[#This Row],[Operating Profit]])/SUM(Table1[Operating Profit])*100</f>
        <v>1.9871430519775021E-2</v>
      </c>
      <c r="V1179">
        <f>SUM(Table1[[#This Row],[Price per Unit]]*Table1[[#This Row],[Units Sold]])</f>
        <v>16500</v>
      </c>
      <c r="W1179">
        <f>SUM(Table1[[#This Row],[Total Sales]]-Table1[[#This Row],[Operating Profit]])</f>
        <v>99000</v>
      </c>
      <c r="X1179">
        <f>SUM(Table1[[#This Row],[Total Sales]]-Table1[[#This Row],[Cost]])</f>
        <v>66000</v>
      </c>
      <c r="Y1179">
        <f>SUM(Table1[[#This Row],[profit/loss]])/SUM(Table1[profit/loss])</f>
        <v>1.9871430519775022E-4</v>
      </c>
    </row>
    <row r="1180" spans="1:25" x14ac:dyDescent="0.3">
      <c r="A1180" t="s">
        <v>60</v>
      </c>
      <c r="B1180" t="s">
        <v>23</v>
      </c>
      <c r="C1180">
        <v>1185732</v>
      </c>
      <c r="D1180" s="9">
        <v>44511</v>
      </c>
      <c r="E1180" s="8" t="str">
        <f>TEXT(Table1[[#This Row],[Invoice Date]],"dd-mm-yyyy")</f>
        <v>11-11-2021</v>
      </c>
      <c r="F1180" s="1" t="str">
        <f t="shared" si="72"/>
        <v>November</v>
      </c>
      <c r="G1180" s="1" t="str">
        <f t="shared" si="73"/>
        <v>2021</v>
      </c>
      <c r="H1180" s="1" t="str">
        <f t="shared" si="74"/>
        <v>Thursday</v>
      </c>
      <c r="I1180" s="1" t="str">
        <f t="shared" si="75"/>
        <v>11</v>
      </c>
      <c r="J1180" t="s">
        <v>14</v>
      </c>
      <c r="K1180" t="s">
        <v>61</v>
      </c>
      <c r="L1180" t="s">
        <v>62</v>
      </c>
      <c r="M1180" t="s">
        <v>16</v>
      </c>
      <c r="N1180">
        <v>55</v>
      </c>
      <c r="O1180">
        <v>525</v>
      </c>
      <c r="P1180">
        <v>288750</v>
      </c>
      <c r="Q1180">
        <v>101063</v>
      </c>
      <c r="R1180">
        <v>0.35</v>
      </c>
      <c r="S1180" t="s">
        <v>23</v>
      </c>
      <c r="T1180" t="str">
        <f>IF(Table1[[#This Row],[Units Sold]]&gt; 700,"High Units","low Units")</f>
        <v>low Units</v>
      </c>
      <c r="U1180">
        <f>SUM(Table1[[#This Row],[Operating Profit]])/SUM(Table1[Operating Profit])*100</f>
        <v>3.0428278524545802E-2</v>
      </c>
      <c r="V1180">
        <f>SUM(Table1[[#This Row],[Price per Unit]]*Table1[[#This Row],[Units Sold]])</f>
        <v>28875</v>
      </c>
      <c r="W1180">
        <f>SUM(Table1[[#This Row],[Total Sales]]-Table1[[#This Row],[Operating Profit]])</f>
        <v>187687</v>
      </c>
      <c r="X1180">
        <f>SUM(Table1[[#This Row],[Total Sales]]-Table1[[#This Row],[Cost]])</f>
        <v>101063</v>
      </c>
      <c r="Y1180">
        <f>SUM(Table1[[#This Row],[profit/loss]])/SUM(Table1[profit/loss])</f>
        <v>3.0428278524545802E-4</v>
      </c>
    </row>
    <row r="1181" spans="1:25" x14ac:dyDescent="0.3">
      <c r="A1181" t="s">
        <v>60</v>
      </c>
      <c r="B1181" t="s">
        <v>23</v>
      </c>
      <c r="C1181">
        <v>1185732</v>
      </c>
      <c r="D1181" s="9">
        <v>44512</v>
      </c>
      <c r="E1181" s="8" t="str">
        <f>TEXT(Table1[[#This Row],[Invoice Date]],"dd-mm-yyyy")</f>
        <v>12-11-2021</v>
      </c>
      <c r="F1181" s="1" t="str">
        <f t="shared" si="72"/>
        <v>November</v>
      </c>
      <c r="G1181" s="1" t="str">
        <f t="shared" si="73"/>
        <v>2021</v>
      </c>
      <c r="H1181" s="1" t="str">
        <f t="shared" si="74"/>
        <v>Friday</v>
      </c>
      <c r="I1181" s="1" t="str">
        <f t="shared" si="75"/>
        <v>12</v>
      </c>
      <c r="J1181" t="s">
        <v>14</v>
      </c>
      <c r="K1181" t="s">
        <v>61</v>
      </c>
      <c r="L1181" t="s">
        <v>62</v>
      </c>
      <c r="M1181" t="s">
        <v>18</v>
      </c>
      <c r="N1181">
        <v>50</v>
      </c>
      <c r="O1181">
        <v>275</v>
      </c>
      <c r="P1181">
        <v>137500</v>
      </c>
      <c r="Q1181">
        <v>48125</v>
      </c>
      <c r="R1181">
        <v>0.35</v>
      </c>
      <c r="S1181" t="s">
        <v>23</v>
      </c>
      <c r="T1181" t="str">
        <f>IF(Table1[[#This Row],[Units Sold]]&gt; 700,"High Units","low Units")</f>
        <v>low Units</v>
      </c>
      <c r="U1181">
        <f>SUM(Table1[[#This Row],[Operating Profit]])/SUM(Table1[Operating Profit])*100</f>
        <v>1.4489584754002621E-2</v>
      </c>
      <c r="V1181">
        <f>SUM(Table1[[#This Row],[Price per Unit]]*Table1[[#This Row],[Units Sold]])</f>
        <v>13750</v>
      </c>
      <c r="W1181">
        <f>SUM(Table1[[#This Row],[Total Sales]]-Table1[[#This Row],[Operating Profit]])</f>
        <v>89375</v>
      </c>
      <c r="X1181">
        <f>SUM(Table1[[#This Row],[Total Sales]]-Table1[[#This Row],[Cost]])</f>
        <v>48125</v>
      </c>
      <c r="Y1181">
        <f>SUM(Table1[[#This Row],[profit/loss]])/SUM(Table1[profit/loss])</f>
        <v>1.448958475400262E-4</v>
      </c>
    </row>
    <row r="1182" spans="1:25" x14ac:dyDescent="0.3">
      <c r="A1182" t="s">
        <v>60</v>
      </c>
      <c r="B1182" t="s">
        <v>23</v>
      </c>
      <c r="C1182">
        <v>1185732</v>
      </c>
      <c r="D1182" s="9">
        <v>44513</v>
      </c>
      <c r="E1182" s="8" t="str">
        <f>TEXT(Table1[[#This Row],[Invoice Date]],"dd-mm-yyyy")</f>
        <v>13-11-2021</v>
      </c>
      <c r="F1182" s="1" t="str">
        <f t="shared" si="72"/>
        <v>November</v>
      </c>
      <c r="G1182" s="1" t="str">
        <f t="shared" si="73"/>
        <v>2021</v>
      </c>
      <c r="H1182" s="1" t="str">
        <f t="shared" si="74"/>
        <v>Saturday</v>
      </c>
      <c r="I1182" s="1" t="str">
        <f t="shared" si="75"/>
        <v>13</v>
      </c>
      <c r="J1182" t="s">
        <v>14</v>
      </c>
      <c r="K1182" t="s">
        <v>61</v>
      </c>
      <c r="L1182" t="s">
        <v>62</v>
      </c>
      <c r="M1182" t="s">
        <v>19</v>
      </c>
      <c r="N1182">
        <v>45</v>
      </c>
      <c r="O1182">
        <v>200</v>
      </c>
      <c r="P1182">
        <v>90000</v>
      </c>
      <c r="Q1182">
        <v>36000</v>
      </c>
      <c r="R1182">
        <v>0.4</v>
      </c>
      <c r="S1182" t="s">
        <v>23</v>
      </c>
      <c r="T1182" t="str">
        <f>IF(Table1[[#This Row],[Units Sold]]&gt; 700,"High Units","low Units")</f>
        <v>low Units</v>
      </c>
      <c r="U1182">
        <f>SUM(Table1[[#This Row],[Operating Profit]])/SUM(Table1[Operating Profit])*100</f>
        <v>1.0838962101695467E-2</v>
      </c>
      <c r="V1182">
        <f>SUM(Table1[[#This Row],[Price per Unit]]*Table1[[#This Row],[Units Sold]])</f>
        <v>9000</v>
      </c>
      <c r="W1182">
        <f>SUM(Table1[[#This Row],[Total Sales]]-Table1[[#This Row],[Operating Profit]])</f>
        <v>54000</v>
      </c>
      <c r="X1182">
        <f>SUM(Table1[[#This Row],[Total Sales]]-Table1[[#This Row],[Cost]])</f>
        <v>36000</v>
      </c>
      <c r="Y1182">
        <f>SUM(Table1[[#This Row],[profit/loss]])/SUM(Table1[profit/loss])</f>
        <v>1.0838962101695467E-4</v>
      </c>
    </row>
    <row r="1183" spans="1:25" x14ac:dyDescent="0.3">
      <c r="A1183" t="s">
        <v>60</v>
      </c>
      <c r="B1183" t="s">
        <v>23</v>
      </c>
      <c r="C1183">
        <v>1185732</v>
      </c>
      <c r="D1183" s="9">
        <v>44514</v>
      </c>
      <c r="E1183" s="8" t="str">
        <f>TEXT(Table1[[#This Row],[Invoice Date]],"dd-mm-yyyy")</f>
        <v>14-11-2021</v>
      </c>
      <c r="F1183" s="1" t="str">
        <f t="shared" si="72"/>
        <v>November</v>
      </c>
      <c r="G1183" s="1" t="str">
        <f t="shared" si="73"/>
        <v>2021</v>
      </c>
      <c r="H1183" s="1" t="str">
        <f t="shared" si="74"/>
        <v>Sunday</v>
      </c>
      <c r="I1183" s="1" t="str">
        <f t="shared" si="75"/>
        <v>14</v>
      </c>
      <c r="J1183" t="s">
        <v>14</v>
      </c>
      <c r="K1183" t="s">
        <v>61</v>
      </c>
      <c r="L1183" t="s">
        <v>62</v>
      </c>
      <c r="M1183" t="s">
        <v>20</v>
      </c>
      <c r="N1183">
        <v>45</v>
      </c>
      <c r="O1183">
        <v>175</v>
      </c>
      <c r="P1183">
        <v>78750</v>
      </c>
      <c r="Q1183">
        <v>23625</v>
      </c>
      <c r="R1183">
        <v>0.3</v>
      </c>
      <c r="S1183" t="s">
        <v>23</v>
      </c>
      <c r="T1183" t="str">
        <f>IF(Table1[[#This Row],[Units Sold]]&gt; 700,"High Units","low Units")</f>
        <v>low Units</v>
      </c>
      <c r="U1183">
        <f>SUM(Table1[[#This Row],[Operating Profit]])/SUM(Table1[Operating Profit])*100</f>
        <v>7.113068879237649E-3</v>
      </c>
      <c r="V1183">
        <f>SUM(Table1[[#This Row],[Price per Unit]]*Table1[[#This Row],[Units Sold]])</f>
        <v>7875</v>
      </c>
      <c r="W1183">
        <f>SUM(Table1[[#This Row],[Total Sales]]-Table1[[#This Row],[Operating Profit]])</f>
        <v>55125</v>
      </c>
      <c r="X1183">
        <f>SUM(Table1[[#This Row],[Total Sales]]-Table1[[#This Row],[Cost]])</f>
        <v>23625</v>
      </c>
      <c r="Y1183">
        <f>SUM(Table1[[#This Row],[profit/loss]])/SUM(Table1[profit/loss])</f>
        <v>7.1130688792376493E-5</v>
      </c>
    </row>
    <row r="1184" spans="1:25" x14ac:dyDescent="0.3">
      <c r="A1184" t="s">
        <v>60</v>
      </c>
      <c r="B1184" t="s">
        <v>23</v>
      </c>
      <c r="C1184">
        <v>1185732</v>
      </c>
      <c r="D1184" s="9">
        <v>44515</v>
      </c>
      <c r="E1184" s="8" t="str">
        <f>TEXT(Table1[[#This Row],[Invoice Date]],"dd-mm-yyyy")</f>
        <v>15-11-2021</v>
      </c>
      <c r="F1184" s="1" t="str">
        <f t="shared" si="72"/>
        <v>November</v>
      </c>
      <c r="G1184" s="1" t="str">
        <f t="shared" si="73"/>
        <v>2021</v>
      </c>
      <c r="H1184" s="1" t="str">
        <f t="shared" si="74"/>
        <v>Monday</v>
      </c>
      <c r="I1184" s="1" t="str">
        <f t="shared" si="75"/>
        <v>15</v>
      </c>
      <c r="J1184" t="s">
        <v>14</v>
      </c>
      <c r="K1184" t="s">
        <v>61</v>
      </c>
      <c r="L1184" t="s">
        <v>62</v>
      </c>
      <c r="M1184" t="s">
        <v>21</v>
      </c>
      <c r="N1184">
        <v>55</v>
      </c>
      <c r="O1184">
        <v>175</v>
      </c>
      <c r="P1184">
        <v>96250</v>
      </c>
      <c r="Q1184">
        <v>24063</v>
      </c>
      <c r="R1184">
        <v>0.25</v>
      </c>
      <c r="S1184" t="s">
        <v>23</v>
      </c>
      <c r="T1184" t="str">
        <f>IF(Table1[[#This Row],[Units Sold]]&gt; 700,"High Units","low Units")</f>
        <v>low Units</v>
      </c>
      <c r="U1184">
        <f>SUM(Table1[[#This Row],[Operating Profit]])/SUM(Table1[Operating Profit])*100</f>
        <v>7.2449429181416112E-3</v>
      </c>
      <c r="V1184">
        <f>SUM(Table1[[#This Row],[Price per Unit]]*Table1[[#This Row],[Units Sold]])</f>
        <v>9625</v>
      </c>
      <c r="W1184">
        <f>SUM(Table1[[#This Row],[Total Sales]]-Table1[[#This Row],[Operating Profit]])</f>
        <v>72187</v>
      </c>
      <c r="X1184">
        <f>SUM(Table1[[#This Row],[Total Sales]]-Table1[[#This Row],[Cost]])</f>
        <v>24063</v>
      </c>
      <c r="Y1184">
        <f>SUM(Table1[[#This Row],[profit/loss]])/SUM(Table1[profit/loss])</f>
        <v>7.2449429181416111E-5</v>
      </c>
    </row>
    <row r="1185" spans="1:25" x14ac:dyDescent="0.3">
      <c r="A1185" t="s">
        <v>60</v>
      </c>
      <c r="B1185" t="s">
        <v>23</v>
      </c>
      <c r="C1185">
        <v>1185732</v>
      </c>
      <c r="D1185" s="9">
        <v>44516</v>
      </c>
      <c r="E1185" s="8" t="str">
        <f>TEXT(Table1[[#This Row],[Invoice Date]],"dd-mm-yyyy")</f>
        <v>16-11-2021</v>
      </c>
      <c r="F1185" s="1" t="str">
        <f t="shared" si="72"/>
        <v>November</v>
      </c>
      <c r="G1185" s="1" t="str">
        <f t="shared" si="73"/>
        <v>2021</v>
      </c>
      <c r="H1185" s="1" t="str">
        <f t="shared" si="74"/>
        <v>Tuesday</v>
      </c>
      <c r="I1185" s="1" t="str">
        <f t="shared" si="75"/>
        <v>16</v>
      </c>
      <c r="J1185" t="s">
        <v>14</v>
      </c>
      <c r="K1185" t="s">
        <v>61</v>
      </c>
      <c r="L1185" t="s">
        <v>62</v>
      </c>
      <c r="M1185" t="s">
        <v>22</v>
      </c>
      <c r="N1185">
        <v>60</v>
      </c>
      <c r="O1185">
        <v>325</v>
      </c>
      <c r="P1185">
        <v>195000</v>
      </c>
      <c r="Q1185">
        <v>78000</v>
      </c>
      <c r="R1185">
        <v>0.4</v>
      </c>
      <c r="S1185" t="s">
        <v>23</v>
      </c>
      <c r="T1185" t="str">
        <f>IF(Table1[[#This Row],[Units Sold]]&gt; 700,"High Units","low Units")</f>
        <v>low Units</v>
      </c>
      <c r="U1185">
        <f>SUM(Table1[[#This Row],[Operating Profit]])/SUM(Table1[Operating Profit])*100</f>
        <v>2.3484417887006843E-2</v>
      </c>
      <c r="V1185">
        <f>SUM(Table1[[#This Row],[Price per Unit]]*Table1[[#This Row],[Units Sold]])</f>
        <v>19500</v>
      </c>
      <c r="W1185">
        <f>SUM(Table1[[#This Row],[Total Sales]]-Table1[[#This Row],[Operating Profit]])</f>
        <v>117000</v>
      </c>
      <c r="X1185">
        <f>SUM(Table1[[#This Row],[Total Sales]]-Table1[[#This Row],[Cost]])</f>
        <v>78000</v>
      </c>
      <c r="Y1185">
        <f>SUM(Table1[[#This Row],[profit/loss]])/SUM(Table1[profit/loss])</f>
        <v>2.3484417887006842E-4</v>
      </c>
    </row>
    <row r="1186" spans="1:25" x14ac:dyDescent="0.3">
      <c r="A1186" t="s">
        <v>60</v>
      </c>
      <c r="B1186" t="s">
        <v>23</v>
      </c>
      <c r="C1186">
        <v>1185732</v>
      </c>
      <c r="D1186" s="9">
        <v>44517</v>
      </c>
      <c r="E1186" s="8" t="str">
        <f>TEXT(Table1[[#This Row],[Invoice Date]],"dd-mm-yyyy")</f>
        <v>17-11-2021</v>
      </c>
      <c r="F1186" s="1" t="str">
        <f t="shared" si="72"/>
        <v>November</v>
      </c>
      <c r="G1186" s="1" t="str">
        <f t="shared" si="73"/>
        <v>2021</v>
      </c>
      <c r="H1186" s="1" t="str">
        <f t="shared" si="74"/>
        <v>Wednesday</v>
      </c>
      <c r="I1186" s="1" t="str">
        <f t="shared" si="75"/>
        <v>17</v>
      </c>
      <c r="J1186" t="s">
        <v>14</v>
      </c>
      <c r="K1186" t="s">
        <v>61</v>
      </c>
      <c r="L1186" t="s">
        <v>62</v>
      </c>
      <c r="M1186" t="s">
        <v>16</v>
      </c>
      <c r="N1186">
        <v>55</v>
      </c>
      <c r="O1186">
        <v>550</v>
      </c>
      <c r="P1186">
        <v>302500</v>
      </c>
      <c r="Q1186">
        <v>105875</v>
      </c>
      <c r="R1186">
        <v>0.35</v>
      </c>
      <c r="S1186" t="s">
        <v>23</v>
      </c>
      <c r="T1186" t="str">
        <f>IF(Table1[[#This Row],[Units Sold]]&gt; 700,"High Units","low Units")</f>
        <v>low Units</v>
      </c>
      <c r="U1186">
        <f>SUM(Table1[[#This Row],[Operating Profit]])/SUM(Table1[Operating Profit])*100</f>
        <v>3.1877086458805763E-2</v>
      </c>
      <c r="V1186">
        <f>SUM(Table1[[#This Row],[Price per Unit]]*Table1[[#This Row],[Units Sold]])</f>
        <v>30250</v>
      </c>
      <c r="W1186">
        <f>SUM(Table1[[#This Row],[Total Sales]]-Table1[[#This Row],[Operating Profit]])</f>
        <v>196625</v>
      </c>
      <c r="X1186">
        <f>SUM(Table1[[#This Row],[Total Sales]]-Table1[[#This Row],[Cost]])</f>
        <v>105875</v>
      </c>
      <c r="Y1186">
        <f>SUM(Table1[[#This Row],[profit/loss]])/SUM(Table1[profit/loss])</f>
        <v>3.1877086458805763E-4</v>
      </c>
    </row>
    <row r="1187" spans="1:25" x14ac:dyDescent="0.3">
      <c r="A1187" t="s">
        <v>60</v>
      </c>
      <c r="B1187" t="s">
        <v>23</v>
      </c>
      <c r="C1187">
        <v>1185732</v>
      </c>
      <c r="D1187" s="9">
        <v>44518</v>
      </c>
      <c r="E1187" s="8" t="str">
        <f>TEXT(Table1[[#This Row],[Invoice Date]],"dd-mm-yyyy")</f>
        <v>18-11-2021</v>
      </c>
      <c r="F1187" s="1" t="str">
        <f t="shared" si="72"/>
        <v>November</v>
      </c>
      <c r="G1187" s="1" t="str">
        <f t="shared" si="73"/>
        <v>2021</v>
      </c>
      <c r="H1187" s="1" t="str">
        <f t="shared" si="74"/>
        <v>Thursday</v>
      </c>
      <c r="I1187" s="1" t="str">
        <f t="shared" si="75"/>
        <v>18</v>
      </c>
      <c r="J1187" t="s">
        <v>14</v>
      </c>
      <c r="K1187" t="s">
        <v>61</v>
      </c>
      <c r="L1187" t="s">
        <v>62</v>
      </c>
      <c r="M1187" t="s">
        <v>18</v>
      </c>
      <c r="N1187">
        <v>50</v>
      </c>
      <c r="O1187">
        <v>300</v>
      </c>
      <c r="P1187">
        <v>150000</v>
      </c>
      <c r="Q1187">
        <v>52500</v>
      </c>
      <c r="R1187">
        <v>0.35</v>
      </c>
      <c r="S1187" t="s">
        <v>23</v>
      </c>
      <c r="T1187" t="str">
        <f>IF(Table1[[#This Row],[Units Sold]]&gt; 700,"High Units","low Units")</f>
        <v>low Units</v>
      </c>
      <c r="U1187">
        <f>SUM(Table1[[#This Row],[Operating Profit]])/SUM(Table1[Operating Profit])*100</f>
        <v>1.5806819731639221E-2</v>
      </c>
      <c r="V1187">
        <f>SUM(Table1[[#This Row],[Price per Unit]]*Table1[[#This Row],[Units Sold]])</f>
        <v>15000</v>
      </c>
      <c r="W1187">
        <f>SUM(Table1[[#This Row],[Total Sales]]-Table1[[#This Row],[Operating Profit]])</f>
        <v>97500</v>
      </c>
      <c r="X1187">
        <f>SUM(Table1[[#This Row],[Total Sales]]-Table1[[#This Row],[Cost]])</f>
        <v>52500</v>
      </c>
      <c r="Y1187">
        <f>SUM(Table1[[#This Row],[profit/loss]])/SUM(Table1[profit/loss])</f>
        <v>1.5806819731639221E-4</v>
      </c>
    </row>
    <row r="1188" spans="1:25" x14ac:dyDescent="0.3">
      <c r="A1188" t="s">
        <v>60</v>
      </c>
      <c r="B1188" t="s">
        <v>23</v>
      </c>
      <c r="C1188">
        <v>1185732</v>
      </c>
      <c r="D1188" s="9">
        <v>44519</v>
      </c>
      <c r="E1188" s="8" t="str">
        <f>TEXT(Table1[[#This Row],[Invoice Date]],"dd-mm-yyyy")</f>
        <v>19-11-2021</v>
      </c>
      <c r="F1188" s="1" t="str">
        <f t="shared" si="72"/>
        <v>November</v>
      </c>
      <c r="G1188" s="1" t="str">
        <f t="shared" si="73"/>
        <v>2021</v>
      </c>
      <c r="H1188" s="1" t="str">
        <f t="shared" si="74"/>
        <v>Friday</v>
      </c>
      <c r="I1188" s="1" t="str">
        <f t="shared" si="75"/>
        <v>19</v>
      </c>
      <c r="J1188" t="s">
        <v>14</v>
      </c>
      <c r="K1188" t="s">
        <v>61</v>
      </c>
      <c r="L1188" t="s">
        <v>62</v>
      </c>
      <c r="M1188" t="s">
        <v>19</v>
      </c>
      <c r="N1188">
        <v>45</v>
      </c>
      <c r="O1188">
        <v>225</v>
      </c>
      <c r="P1188">
        <v>101250</v>
      </c>
      <c r="Q1188">
        <v>40500</v>
      </c>
      <c r="R1188">
        <v>0.4</v>
      </c>
      <c r="S1188" t="s">
        <v>23</v>
      </c>
      <c r="T1188" t="str">
        <f>IF(Table1[[#This Row],[Units Sold]]&gt; 700,"High Units","low Units")</f>
        <v>low Units</v>
      </c>
      <c r="U1188">
        <f>SUM(Table1[[#This Row],[Operating Profit]])/SUM(Table1[Operating Profit])*100</f>
        <v>1.21938323644074E-2</v>
      </c>
      <c r="V1188">
        <f>SUM(Table1[[#This Row],[Price per Unit]]*Table1[[#This Row],[Units Sold]])</f>
        <v>10125</v>
      </c>
      <c r="W1188">
        <f>SUM(Table1[[#This Row],[Total Sales]]-Table1[[#This Row],[Operating Profit]])</f>
        <v>60750</v>
      </c>
      <c r="X1188">
        <f>SUM(Table1[[#This Row],[Total Sales]]-Table1[[#This Row],[Cost]])</f>
        <v>40500</v>
      </c>
      <c r="Y1188">
        <f>SUM(Table1[[#This Row],[profit/loss]])/SUM(Table1[profit/loss])</f>
        <v>1.2193832364407399E-4</v>
      </c>
    </row>
    <row r="1189" spans="1:25" x14ac:dyDescent="0.3">
      <c r="A1189" t="s">
        <v>60</v>
      </c>
      <c r="B1189" t="s">
        <v>23</v>
      </c>
      <c r="C1189">
        <v>1185732</v>
      </c>
      <c r="D1189" s="9">
        <v>44520</v>
      </c>
      <c r="E1189" s="8" t="str">
        <f>TEXT(Table1[[#This Row],[Invoice Date]],"dd-mm-yyyy")</f>
        <v>20-11-2021</v>
      </c>
      <c r="F1189" s="1" t="str">
        <f t="shared" si="72"/>
        <v>November</v>
      </c>
      <c r="G1189" s="1" t="str">
        <f t="shared" si="73"/>
        <v>2021</v>
      </c>
      <c r="H1189" s="1" t="str">
        <f t="shared" si="74"/>
        <v>Saturday</v>
      </c>
      <c r="I1189" s="1" t="str">
        <f t="shared" si="75"/>
        <v>20</v>
      </c>
      <c r="J1189" t="s">
        <v>14</v>
      </c>
      <c r="K1189" t="s">
        <v>61</v>
      </c>
      <c r="L1189" t="s">
        <v>62</v>
      </c>
      <c r="M1189" t="s">
        <v>20</v>
      </c>
      <c r="N1189">
        <v>45</v>
      </c>
      <c r="O1189">
        <v>175</v>
      </c>
      <c r="P1189">
        <v>78750</v>
      </c>
      <c r="Q1189">
        <v>23625</v>
      </c>
      <c r="R1189">
        <v>0.3</v>
      </c>
      <c r="S1189" t="s">
        <v>23</v>
      </c>
      <c r="T1189" t="str">
        <f>IF(Table1[[#This Row],[Units Sold]]&gt; 700,"High Units","low Units")</f>
        <v>low Units</v>
      </c>
      <c r="U1189">
        <f>SUM(Table1[[#This Row],[Operating Profit]])/SUM(Table1[Operating Profit])*100</f>
        <v>7.113068879237649E-3</v>
      </c>
      <c r="V1189">
        <f>SUM(Table1[[#This Row],[Price per Unit]]*Table1[[#This Row],[Units Sold]])</f>
        <v>7875</v>
      </c>
      <c r="W1189">
        <f>SUM(Table1[[#This Row],[Total Sales]]-Table1[[#This Row],[Operating Profit]])</f>
        <v>55125</v>
      </c>
      <c r="X1189">
        <f>SUM(Table1[[#This Row],[Total Sales]]-Table1[[#This Row],[Cost]])</f>
        <v>23625</v>
      </c>
      <c r="Y1189">
        <f>SUM(Table1[[#This Row],[profit/loss]])/SUM(Table1[profit/loss])</f>
        <v>7.1130688792376493E-5</v>
      </c>
    </row>
    <row r="1190" spans="1:25" x14ac:dyDescent="0.3">
      <c r="A1190" t="s">
        <v>60</v>
      </c>
      <c r="B1190" t="s">
        <v>23</v>
      </c>
      <c r="C1190">
        <v>1185732</v>
      </c>
      <c r="D1190" s="9">
        <v>44521</v>
      </c>
      <c r="E1190" s="8" t="str">
        <f>TEXT(Table1[[#This Row],[Invoice Date]],"dd-mm-yyyy")</f>
        <v>21-11-2021</v>
      </c>
      <c r="F1190" s="1" t="str">
        <f t="shared" si="72"/>
        <v>November</v>
      </c>
      <c r="G1190" s="1" t="str">
        <f t="shared" si="73"/>
        <v>2021</v>
      </c>
      <c r="H1190" s="1" t="str">
        <f t="shared" si="74"/>
        <v>Sunday</v>
      </c>
      <c r="I1190" s="1" t="str">
        <f t="shared" si="75"/>
        <v>21</v>
      </c>
      <c r="J1190" t="s">
        <v>14</v>
      </c>
      <c r="K1190" t="s">
        <v>61</v>
      </c>
      <c r="L1190" t="s">
        <v>62</v>
      </c>
      <c r="M1190" t="s">
        <v>21</v>
      </c>
      <c r="N1190">
        <v>55</v>
      </c>
      <c r="O1190">
        <v>200</v>
      </c>
      <c r="P1190">
        <v>110000</v>
      </c>
      <c r="Q1190">
        <v>27500</v>
      </c>
      <c r="R1190">
        <v>0.25</v>
      </c>
      <c r="S1190" t="s">
        <v>23</v>
      </c>
      <c r="T1190" t="str">
        <f>IF(Table1[[#This Row],[Units Sold]]&gt; 700,"High Units","low Units")</f>
        <v>low Units</v>
      </c>
      <c r="U1190">
        <f>SUM(Table1[[#This Row],[Operating Profit]])/SUM(Table1[Operating Profit])*100</f>
        <v>8.2797627165729255E-3</v>
      </c>
      <c r="V1190">
        <f>SUM(Table1[[#This Row],[Price per Unit]]*Table1[[#This Row],[Units Sold]])</f>
        <v>11000</v>
      </c>
      <c r="W1190">
        <f>SUM(Table1[[#This Row],[Total Sales]]-Table1[[#This Row],[Operating Profit]])</f>
        <v>82500</v>
      </c>
      <c r="X1190">
        <f>SUM(Table1[[#This Row],[Total Sales]]-Table1[[#This Row],[Cost]])</f>
        <v>27500</v>
      </c>
      <c r="Y1190">
        <f>SUM(Table1[[#This Row],[profit/loss]])/SUM(Table1[profit/loss])</f>
        <v>8.2797627165729249E-5</v>
      </c>
    </row>
    <row r="1191" spans="1:25" x14ac:dyDescent="0.3">
      <c r="A1191" t="s">
        <v>60</v>
      </c>
      <c r="B1191" t="s">
        <v>23</v>
      </c>
      <c r="C1191">
        <v>1185732</v>
      </c>
      <c r="D1191" s="9">
        <v>44550</v>
      </c>
      <c r="E1191" s="8" t="str">
        <f>TEXT(Table1[[#This Row],[Invoice Date]],"dd-mm-yyyy")</f>
        <v>20-12-2021</v>
      </c>
      <c r="F1191" s="1" t="str">
        <f t="shared" si="72"/>
        <v>December</v>
      </c>
      <c r="G1191" s="1" t="str">
        <f t="shared" si="73"/>
        <v>2021</v>
      </c>
      <c r="H1191" s="1" t="str">
        <f t="shared" si="74"/>
        <v>Monday</v>
      </c>
      <c r="I1191" s="1" t="str">
        <f t="shared" si="75"/>
        <v>20</v>
      </c>
      <c r="J1191" t="s">
        <v>14</v>
      </c>
      <c r="K1191" t="s">
        <v>61</v>
      </c>
      <c r="L1191" t="s">
        <v>62</v>
      </c>
      <c r="M1191" t="s">
        <v>22</v>
      </c>
      <c r="N1191">
        <v>60</v>
      </c>
      <c r="O1191">
        <v>375</v>
      </c>
      <c r="P1191">
        <v>225000</v>
      </c>
      <c r="Q1191">
        <v>90000</v>
      </c>
      <c r="R1191">
        <v>0.4</v>
      </c>
      <c r="S1191" t="s">
        <v>23</v>
      </c>
      <c r="T1191" t="str">
        <f>IF(Table1[[#This Row],[Units Sold]]&gt; 700,"High Units","low Units")</f>
        <v>low Units</v>
      </c>
      <c r="U1191">
        <f>SUM(Table1[[#This Row],[Operating Profit]])/SUM(Table1[Operating Profit])*100</f>
        <v>2.7097405254238666E-2</v>
      </c>
      <c r="V1191">
        <f>SUM(Table1[[#This Row],[Price per Unit]]*Table1[[#This Row],[Units Sold]])</f>
        <v>22500</v>
      </c>
      <c r="W1191">
        <f>SUM(Table1[[#This Row],[Total Sales]]-Table1[[#This Row],[Operating Profit]])</f>
        <v>135000</v>
      </c>
      <c r="X1191">
        <f>SUM(Table1[[#This Row],[Total Sales]]-Table1[[#This Row],[Cost]])</f>
        <v>90000</v>
      </c>
      <c r="Y1191">
        <f>SUM(Table1[[#This Row],[profit/loss]])/SUM(Table1[profit/loss])</f>
        <v>2.7097405254238667E-4</v>
      </c>
    </row>
    <row r="1192" spans="1:25" x14ac:dyDescent="0.3">
      <c r="A1192" t="s">
        <v>60</v>
      </c>
      <c r="B1192" t="s">
        <v>23</v>
      </c>
      <c r="C1192">
        <v>1185732</v>
      </c>
      <c r="D1192" s="9">
        <v>44551</v>
      </c>
      <c r="E1192" s="8" t="str">
        <f>TEXT(Table1[[#This Row],[Invoice Date]],"dd-mm-yyyy")</f>
        <v>21-12-2021</v>
      </c>
      <c r="F1192" s="1" t="str">
        <f t="shared" si="72"/>
        <v>December</v>
      </c>
      <c r="G1192" s="1" t="str">
        <f t="shared" si="73"/>
        <v>2021</v>
      </c>
      <c r="H1192" s="1" t="str">
        <f t="shared" si="74"/>
        <v>Tuesday</v>
      </c>
      <c r="I1192" s="1" t="str">
        <f t="shared" si="75"/>
        <v>21</v>
      </c>
      <c r="J1192" t="s">
        <v>14</v>
      </c>
      <c r="K1192" t="s">
        <v>61</v>
      </c>
      <c r="L1192" t="s">
        <v>62</v>
      </c>
      <c r="M1192" t="s">
        <v>16</v>
      </c>
      <c r="N1192">
        <v>55</v>
      </c>
      <c r="O1192">
        <v>525</v>
      </c>
      <c r="P1192">
        <v>288750</v>
      </c>
      <c r="Q1192">
        <v>101063</v>
      </c>
      <c r="R1192">
        <v>0.35</v>
      </c>
      <c r="S1192" t="s">
        <v>23</v>
      </c>
      <c r="T1192" t="str">
        <f>IF(Table1[[#This Row],[Units Sold]]&gt; 700,"High Units","low Units")</f>
        <v>low Units</v>
      </c>
      <c r="U1192">
        <f>SUM(Table1[[#This Row],[Operating Profit]])/SUM(Table1[Operating Profit])*100</f>
        <v>3.0428278524545802E-2</v>
      </c>
      <c r="V1192">
        <f>SUM(Table1[[#This Row],[Price per Unit]]*Table1[[#This Row],[Units Sold]])</f>
        <v>28875</v>
      </c>
      <c r="W1192">
        <f>SUM(Table1[[#This Row],[Total Sales]]-Table1[[#This Row],[Operating Profit]])</f>
        <v>187687</v>
      </c>
      <c r="X1192">
        <f>SUM(Table1[[#This Row],[Total Sales]]-Table1[[#This Row],[Cost]])</f>
        <v>101063</v>
      </c>
      <c r="Y1192">
        <f>SUM(Table1[[#This Row],[profit/loss]])/SUM(Table1[profit/loss])</f>
        <v>3.0428278524545802E-4</v>
      </c>
    </row>
    <row r="1193" spans="1:25" x14ac:dyDescent="0.3">
      <c r="A1193" t="s">
        <v>60</v>
      </c>
      <c r="B1193" t="s">
        <v>23</v>
      </c>
      <c r="C1193">
        <v>1185732</v>
      </c>
      <c r="D1193" s="9">
        <v>44552</v>
      </c>
      <c r="E1193" s="8" t="str">
        <f>TEXT(Table1[[#This Row],[Invoice Date]],"dd-mm-yyyy")</f>
        <v>22-12-2021</v>
      </c>
      <c r="F1193" s="1" t="str">
        <f t="shared" si="72"/>
        <v>December</v>
      </c>
      <c r="G1193" s="1" t="str">
        <f t="shared" si="73"/>
        <v>2021</v>
      </c>
      <c r="H1193" s="1" t="str">
        <f t="shared" si="74"/>
        <v>Wednesday</v>
      </c>
      <c r="I1193" s="1" t="str">
        <f t="shared" si="75"/>
        <v>22</v>
      </c>
      <c r="J1193" t="s">
        <v>14</v>
      </c>
      <c r="K1193" t="s">
        <v>61</v>
      </c>
      <c r="L1193" t="s">
        <v>62</v>
      </c>
      <c r="M1193" t="s">
        <v>18</v>
      </c>
      <c r="N1193">
        <v>50</v>
      </c>
      <c r="O1193">
        <v>300</v>
      </c>
      <c r="P1193">
        <v>150000</v>
      </c>
      <c r="Q1193">
        <v>52500</v>
      </c>
      <c r="R1193">
        <v>0.35</v>
      </c>
      <c r="S1193" t="s">
        <v>23</v>
      </c>
      <c r="T1193" t="str">
        <f>IF(Table1[[#This Row],[Units Sold]]&gt; 700,"High Units","low Units")</f>
        <v>low Units</v>
      </c>
      <c r="U1193">
        <f>SUM(Table1[[#This Row],[Operating Profit]])/SUM(Table1[Operating Profit])*100</f>
        <v>1.5806819731639221E-2</v>
      </c>
      <c r="V1193">
        <f>SUM(Table1[[#This Row],[Price per Unit]]*Table1[[#This Row],[Units Sold]])</f>
        <v>15000</v>
      </c>
      <c r="W1193">
        <f>SUM(Table1[[#This Row],[Total Sales]]-Table1[[#This Row],[Operating Profit]])</f>
        <v>97500</v>
      </c>
      <c r="X1193">
        <f>SUM(Table1[[#This Row],[Total Sales]]-Table1[[#This Row],[Cost]])</f>
        <v>52500</v>
      </c>
      <c r="Y1193">
        <f>SUM(Table1[[#This Row],[profit/loss]])/SUM(Table1[profit/loss])</f>
        <v>1.5806819731639221E-4</v>
      </c>
    </row>
    <row r="1194" spans="1:25" x14ac:dyDescent="0.3">
      <c r="A1194" t="s">
        <v>60</v>
      </c>
      <c r="B1194" t="s">
        <v>23</v>
      </c>
      <c r="C1194">
        <v>1185732</v>
      </c>
      <c r="D1194" s="9">
        <v>44553</v>
      </c>
      <c r="E1194" s="8" t="str">
        <f>TEXT(Table1[[#This Row],[Invoice Date]],"dd-mm-yyyy")</f>
        <v>23-12-2021</v>
      </c>
      <c r="F1194" s="1" t="str">
        <f t="shared" si="72"/>
        <v>December</v>
      </c>
      <c r="G1194" s="1" t="str">
        <f t="shared" si="73"/>
        <v>2021</v>
      </c>
      <c r="H1194" s="1" t="str">
        <f t="shared" si="74"/>
        <v>Thursday</v>
      </c>
      <c r="I1194" s="1" t="str">
        <f t="shared" si="75"/>
        <v>23</v>
      </c>
      <c r="J1194" t="s">
        <v>14</v>
      </c>
      <c r="K1194" t="s">
        <v>61</v>
      </c>
      <c r="L1194" t="s">
        <v>62</v>
      </c>
      <c r="M1194" t="s">
        <v>19</v>
      </c>
      <c r="N1194">
        <v>45</v>
      </c>
      <c r="O1194">
        <v>225</v>
      </c>
      <c r="P1194">
        <v>101250</v>
      </c>
      <c r="Q1194">
        <v>40500</v>
      </c>
      <c r="R1194">
        <v>0.4</v>
      </c>
      <c r="S1194" t="s">
        <v>23</v>
      </c>
      <c r="T1194" t="str">
        <f>IF(Table1[[#This Row],[Units Sold]]&gt; 700,"High Units","low Units")</f>
        <v>low Units</v>
      </c>
      <c r="U1194">
        <f>SUM(Table1[[#This Row],[Operating Profit]])/SUM(Table1[Operating Profit])*100</f>
        <v>1.21938323644074E-2</v>
      </c>
      <c r="V1194">
        <f>SUM(Table1[[#This Row],[Price per Unit]]*Table1[[#This Row],[Units Sold]])</f>
        <v>10125</v>
      </c>
      <c r="W1194">
        <f>SUM(Table1[[#This Row],[Total Sales]]-Table1[[#This Row],[Operating Profit]])</f>
        <v>60750</v>
      </c>
      <c r="X1194">
        <f>SUM(Table1[[#This Row],[Total Sales]]-Table1[[#This Row],[Cost]])</f>
        <v>40500</v>
      </c>
      <c r="Y1194">
        <f>SUM(Table1[[#This Row],[profit/loss]])/SUM(Table1[profit/loss])</f>
        <v>1.2193832364407399E-4</v>
      </c>
    </row>
    <row r="1195" spans="1:25" x14ac:dyDescent="0.3">
      <c r="A1195" t="s">
        <v>60</v>
      </c>
      <c r="B1195" t="s">
        <v>23</v>
      </c>
      <c r="C1195">
        <v>1185732</v>
      </c>
      <c r="D1195" s="9">
        <v>44554</v>
      </c>
      <c r="E1195" s="8" t="str">
        <f>TEXT(Table1[[#This Row],[Invoice Date]],"dd-mm-yyyy")</f>
        <v>24-12-2021</v>
      </c>
      <c r="F1195" s="1" t="str">
        <f t="shared" si="72"/>
        <v>December</v>
      </c>
      <c r="G1195" s="1" t="str">
        <f t="shared" si="73"/>
        <v>2021</v>
      </c>
      <c r="H1195" s="1" t="str">
        <f t="shared" si="74"/>
        <v>Friday</v>
      </c>
      <c r="I1195" s="1" t="str">
        <f t="shared" si="75"/>
        <v>24</v>
      </c>
      <c r="J1195" t="s">
        <v>14</v>
      </c>
      <c r="K1195" t="s">
        <v>61</v>
      </c>
      <c r="L1195" t="s">
        <v>62</v>
      </c>
      <c r="M1195" t="s">
        <v>20</v>
      </c>
      <c r="N1195">
        <v>45</v>
      </c>
      <c r="O1195">
        <v>175</v>
      </c>
      <c r="P1195">
        <v>78750</v>
      </c>
      <c r="Q1195">
        <v>23625</v>
      </c>
      <c r="R1195">
        <v>0.3</v>
      </c>
      <c r="S1195" t="s">
        <v>23</v>
      </c>
      <c r="T1195" t="str">
        <f>IF(Table1[[#This Row],[Units Sold]]&gt; 700,"High Units","low Units")</f>
        <v>low Units</v>
      </c>
      <c r="U1195">
        <f>SUM(Table1[[#This Row],[Operating Profit]])/SUM(Table1[Operating Profit])*100</f>
        <v>7.113068879237649E-3</v>
      </c>
      <c r="V1195">
        <f>SUM(Table1[[#This Row],[Price per Unit]]*Table1[[#This Row],[Units Sold]])</f>
        <v>7875</v>
      </c>
      <c r="W1195">
        <f>SUM(Table1[[#This Row],[Total Sales]]-Table1[[#This Row],[Operating Profit]])</f>
        <v>55125</v>
      </c>
      <c r="X1195">
        <f>SUM(Table1[[#This Row],[Total Sales]]-Table1[[#This Row],[Cost]])</f>
        <v>23625</v>
      </c>
      <c r="Y1195">
        <f>SUM(Table1[[#This Row],[profit/loss]])/SUM(Table1[profit/loss])</f>
        <v>7.1130688792376493E-5</v>
      </c>
    </row>
    <row r="1196" spans="1:25" x14ac:dyDescent="0.3">
      <c r="A1196" t="s">
        <v>60</v>
      </c>
      <c r="B1196" t="s">
        <v>23</v>
      </c>
      <c r="C1196">
        <v>1185732</v>
      </c>
      <c r="D1196" s="9">
        <v>44555</v>
      </c>
      <c r="E1196" s="8" t="str">
        <f>TEXT(Table1[[#This Row],[Invoice Date]],"dd-mm-yyyy")</f>
        <v>25-12-2021</v>
      </c>
      <c r="F1196" s="1" t="str">
        <f t="shared" si="72"/>
        <v>December</v>
      </c>
      <c r="G1196" s="1" t="str">
        <f t="shared" si="73"/>
        <v>2021</v>
      </c>
      <c r="H1196" s="1" t="str">
        <f t="shared" si="74"/>
        <v>Saturday</v>
      </c>
      <c r="I1196" s="1" t="str">
        <f t="shared" si="75"/>
        <v>25</v>
      </c>
      <c r="J1196" t="s">
        <v>14</v>
      </c>
      <c r="K1196" t="s">
        <v>61</v>
      </c>
      <c r="L1196" t="s">
        <v>62</v>
      </c>
      <c r="M1196" t="s">
        <v>21</v>
      </c>
      <c r="N1196">
        <v>55</v>
      </c>
      <c r="O1196">
        <v>150</v>
      </c>
      <c r="P1196">
        <v>82500</v>
      </c>
      <c r="Q1196">
        <v>20625</v>
      </c>
      <c r="R1196">
        <v>0.25</v>
      </c>
      <c r="S1196" t="s">
        <v>23</v>
      </c>
      <c r="T1196" t="str">
        <f>IF(Table1[[#This Row],[Units Sold]]&gt; 700,"High Units","low Units")</f>
        <v>low Units</v>
      </c>
      <c r="U1196">
        <f>SUM(Table1[[#This Row],[Operating Profit]])/SUM(Table1[Operating Profit])*100</f>
        <v>6.2098220374296933E-3</v>
      </c>
      <c r="V1196">
        <f>SUM(Table1[[#This Row],[Price per Unit]]*Table1[[#This Row],[Units Sold]])</f>
        <v>8250</v>
      </c>
      <c r="W1196">
        <f>SUM(Table1[[#This Row],[Total Sales]]-Table1[[#This Row],[Operating Profit]])</f>
        <v>61875</v>
      </c>
      <c r="X1196">
        <f>SUM(Table1[[#This Row],[Total Sales]]-Table1[[#This Row],[Cost]])</f>
        <v>20625</v>
      </c>
      <c r="Y1196">
        <f>SUM(Table1[[#This Row],[profit/loss]])/SUM(Table1[profit/loss])</f>
        <v>6.2098220374296937E-5</v>
      </c>
    </row>
    <row r="1197" spans="1:25" x14ac:dyDescent="0.3">
      <c r="A1197" t="s">
        <v>60</v>
      </c>
      <c r="B1197" t="s">
        <v>23</v>
      </c>
      <c r="C1197">
        <v>1185732</v>
      </c>
      <c r="D1197" s="9">
        <v>44556</v>
      </c>
      <c r="E1197" s="8" t="str">
        <f>TEXT(Table1[[#This Row],[Invoice Date]],"dd-mm-yyyy")</f>
        <v>26-12-2021</v>
      </c>
      <c r="F1197" s="1" t="str">
        <f t="shared" si="72"/>
        <v>December</v>
      </c>
      <c r="G1197" s="1" t="str">
        <f t="shared" si="73"/>
        <v>2021</v>
      </c>
      <c r="H1197" s="1" t="str">
        <f t="shared" si="74"/>
        <v>Sunday</v>
      </c>
      <c r="I1197" s="1" t="str">
        <f t="shared" si="75"/>
        <v>26</v>
      </c>
      <c r="J1197" t="s">
        <v>14</v>
      </c>
      <c r="K1197" t="s">
        <v>61</v>
      </c>
      <c r="L1197" t="s">
        <v>62</v>
      </c>
      <c r="M1197" t="s">
        <v>22</v>
      </c>
      <c r="N1197">
        <v>60</v>
      </c>
      <c r="O1197">
        <v>325</v>
      </c>
      <c r="P1197">
        <v>195000</v>
      </c>
      <c r="Q1197">
        <v>78000</v>
      </c>
      <c r="R1197">
        <v>0.4</v>
      </c>
      <c r="S1197" t="s">
        <v>23</v>
      </c>
      <c r="T1197" t="str">
        <f>IF(Table1[[#This Row],[Units Sold]]&gt; 700,"High Units","low Units")</f>
        <v>low Units</v>
      </c>
      <c r="U1197">
        <f>SUM(Table1[[#This Row],[Operating Profit]])/SUM(Table1[Operating Profit])*100</f>
        <v>2.3484417887006843E-2</v>
      </c>
      <c r="V1197">
        <f>SUM(Table1[[#This Row],[Price per Unit]]*Table1[[#This Row],[Units Sold]])</f>
        <v>19500</v>
      </c>
      <c r="W1197">
        <f>SUM(Table1[[#This Row],[Total Sales]]-Table1[[#This Row],[Operating Profit]])</f>
        <v>117000</v>
      </c>
      <c r="X1197">
        <f>SUM(Table1[[#This Row],[Total Sales]]-Table1[[#This Row],[Cost]])</f>
        <v>78000</v>
      </c>
      <c r="Y1197">
        <f>SUM(Table1[[#This Row],[profit/loss]])/SUM(Table1[profit/loss])</f>
        <v>2.3484417887006842E-4</v>
      </c>
    </row>
    <row r="1198" spans="1:25" x14ac:dyDescent="0.3">
      <c r="A1198" t="s">
        <v>60</v>
      </c>
      <c r="B1198" t="s">
        <v>23</v>
      </c>
      <c r="C1198">
        <v>1185732</v>
      </c>
      <c r="D1198" s="9">
        <v>44557</v>
      </c>
      <c r="E1198" s="8" t="str">
        <f>TEXT(Table1[[#This Row],[Invoice Date]],"dd-mm-yyyy")</f>
        <v>27-12-2021</v>
      </c>
      <c r="F1198" s="1" t="str">
        <f t="shared" si="72"/>
        <v>December</v>
      </c>
      <c r="G1198" s="1" t="str">
        <f t="shared" si="73"/>
        <v>2021</v>
      </c>
      <c r="H1198" s="1" t="str">
        <f t="shared" si="74"/>
        <v>Monday</v>
      </c>
      <c r="I1198" s="1" t="str">
        <f t="shared" si="75"/>
        <v>27</v>
      </c>
      <c r="J1198" t="s">
        <v>14</v>
      </c>
      <c r="K1198" t="s">
        <v>61</v>
      </c>
      <c r="L1198" t="s">
        <v>62</v>
      </c>
      <c r="M1198" t="s">
        <v>16</v>
      </c>
      <c r="N1198">
        <v>55</v>
      </c>
      <c r="O1198">
        <v>450</v>
      </c>
      <c r="P1198">
        <v>247500</v>
      </c>
      <c r="Q1198">
        <v>86625</v>
      </c>
      <c r="R1198">
        <v>0.35</v>
      </c>
      <c r="S1198" t="s">
        <v>23</v>
      </c>
      <c r="T1198" t="str">
        <f>IF(Table1[[#This Row],[Units Sold]]&gt; 700,"High Units","low Units")</f>
        <v>low Units</v>
      </c>
      <c r="U1198">
        <f>SUM(Table1[[#This Row],[Operating Profit]])/SUM(Table1[Operating Profit])*100</f>
        <v>2.6081252557204716E-2</v>
      </c>
      <c r="V1198">
        <f>SUM(Table1[[#This Row],[Price per Unit]]*Table1[[#This Row],[Units Sold]])</f>
        <v>24750</v>
      </c>
      <c r="W1198">
        <f>SUM(Table1[[#This Row],[Total Sales]]-Table1[[#This Row],[Operating Profit]])</f>
        <v>160875</v>
      </c>
      <c r="X1198">
        <f>SUM(Table1[[#This Row],[Total Sales]]-Table1[[#This Row],[Cost]])</f>
        <v>86625</v>
      </c>
      <c r="Y1198">
        <f>SUM(Table1[[#This Row],[profit/loss]])/SUM(Table1[profit/loss])</f>
        <v>2.6081252557204717E-4</v>
      </c>
    </row>
    <row r="1199" spans="1:25" x14ac:dyDescent="0.3">
      <c r="A1199" t="s">
        <v>60</v>
      </c>
      <c r="B1199" t="s">
        <v>23</v>
      </c>
      <c r="C1199">
        <v>1185732</v>
      </c>
      <c r="D1199" s="9">
        <v>44558</v>
      </c>
      <c r="E1199" s="8" t="str">
        <f>TEXT(Table1[[#This Row],[Invoice Date]],"dd-mm-yyyy")</f>
        <v>28-12-2021</v>
      </c>
      <c r="F1199" s="1" t="str">
        <f t="shared" si="72"/>
        <v>December</v>
      </c>
      <c r="G1199" s="1" t="str">
        <f t="shared" si="73"/>
        <v>2021</v>
      </c>
      <c r="H1199" s="1" t="str">
        <f t="shared" si="74"/>
        <v>Tuesday</v>
      </c>
      <c r="I1199" s="1" t="str">
        <f t="shared" si="75"/>
        <v>28</v>
      </c>
      <c r="J1199" t="s">
        <v>14</v>
      </c>
      <c r="K1199" t="s">
        <v>61</v>
      </c>
      <c r="L1199" t="s">
        <v>62</v>
      </c>
      <c r="M1199" t="s">
        <v>18</v>
      </c>
      <c r="N1199">
        <v>50</v>
      </c>
      <c r="O1199">
        <v>250</v>
      </c>
      <c r="P1199">
        <v>125000</v>
      </c>
      <c r="Q1199">
        <v>43750</v>
      </c>
      <c r="R1199">
        <v>0.35</v>
      </c>
      <c r="S1199" t="s">
        <v>23</v>
      </c>
      <c r="T1199" t="str">
        <f>IF(Table1[[#This Row],[Units Sold]]&gt; 700,"High Units","low Units")</f>
        <v>low Units</v>
      </c>
      <c r="U1199">
        <f>SUM(Table1[[#This Row],[Operating Profit]])/SUM(Table1[Operating Profit])*100</f>
        <v>1.3172349776366016E-2</v>
      </c>
      <c r="V1199">
        <f>SUM(Table1[[#This Row],[Price per Unit]]*Table1[[#This Row],[Units Sold]])</f>
        <v>12500</v>
      </c>
      <c r="W1199">
        <f>SUM(Table1[[#This Row],[Total Sales]]-Table1[[#This Row],[Operating Profit]])</f>
        <v>81250</v>
      </c>
      <c r="X1199">
        <f>SUM(Table1[[#This Row],[Total Sales]]-Table1[[#This Row],[Cost]])</f>
        <v>43750</v>
      </c>
      <c r="Y1199">
        <f>SUM(Table1[[#This Row],[profit/loss]])/SUM(Table1[profit/loss])</f>
        <v>1.3172349776366016E-4</v>
      </c>
    </row>
    <row r="1200" spans="1:25" x14ac:dyDescent="0.3">
      <c r="A1200" t="s">
        <v>60</v>
      </c>
      <c r="B1200" t="s">
        <v>23</v>
      </c>
      <c r="C1200">
        <v>1185732</v>
      </c>
      <c r="D1200" s="9">
        <v>44559</v>
      </c>
      <c r="E1200" s="8" t="str">
        <f>TEXT(Table1[[#This Row],[Invoice Date]],"dd-mm-yyyy")</f>
        <v>29-12-2021</v>
      </c>
      <c r="F1200" s="1" t="str">
        <f t="shared" si="72"/>
        <v>December</v>
      </c>
      <c r="G1200" s="1" t="str">
        <f t="shared" si="73"/>
        <v>2021</v>
      </c>
      <c r="H1200" s="1" t="str">
        <f t="shared" si="74"/>
        <v>Wednesday</v>
      </c>
      <c r="I1200" s="1" t="str">
        <f t="shared" si="75"/>
        <v>29</v>
      </c>
      <c r="J1200" t="s">
        <v>14</v>
      </c>
      <c r="K1200" t="s">
        <v>61</v>
      </c>
      <c r="L1200" t="s">
        <v>62</v>
      </c>
      <c r="M1200" t="s">
        <v>19</v>
      </c>
      <c r="N1200">
        <v>45</v>
      </c>
      <c r="O1200">
        <v>150</v>
      </c>
      <c r="P1200">
        <v>67500</v>
      </c>
      <c r="Q1200">
        <v>27000</v>
      </c>
      <c r="R1200">
        <v>0.4</v>
      </c>
      <c r="S1200" t="s">
        <v>23</v>
      </c>
      <c r="T1200" t="str">
        <f>IF(Table1[[#This Row],[Units Sold]]&gt; 700,"High Units","low Units")</f>
        <v>low Units</v>
      </c>
      <c r="U1200">
        <f>SUM(Table1[[#This Row],[Operating Profit]])/SUM(Table1[Operating Profit])*100</f>
        <v>8.1292215762715989E-3</v>
      </c>
      <c r="V1200">
        <f>SUM(Table1[[#This Row],[Price per Unit]]*Table1[[#This Row],[Units Sold]])</f>
        <v>6750</v>
      </c>
      <c r="W1200">
        <f>SUM(Table1[[#This Row],[Total Sales]]-Table1[[#This Row],[Operating Profit]])</f>
        <v>40500</v>
      </c>
      <c r="X1200">
        <f>SUM(Table1[[#This Row],[Total Sales]]-Table1[[#This Row],[Cost]])</f>
        <v>27000</v>
      </c>
      <c r="Y1200">
        <f>SUM(Table1[[#This Row],[profit/loss]])/SUM(Table1[profit/loss])</f>
        <v>8.1292215762715996E-5</v>
      </c>
    </row>
    <row r="1201" spans="1:25" x14ac:dyDescent="0.3">
      <c r="A1201" t="s">
        <v>60</v>
      </c>
      <c r="B1201" t="s">
        <v>23</v>
      </c>
      <c r="C1201">
        <v>1185732</v>
      </c>
      <c r="D1201" s="9">
        <v>44560</v>
      </c>
      <c r="E1201" s="8" t="str">
        <f>TEXT(Table1[[#This Row],[Invoice Date]],"dd-mm-yyyy")</f>
        <v>30-12-2021</v>
      </c>
      <c r="F1201" s="1" t="str">
        <f t="shared" si="72"/>
        <v>December</v>
      </c>
      <c r="G1201" s="1" t="str">
        <f t="shared" si="73"/>
        <v>2021</v>
      </c>
      <c r="H1201" s="1" t="str">
        <f t="shared" si="74"/>
        <v>Thursday</v>
      </c>
      <c r="I1201" s="1" t="str">
        <f t="shared" si="75"/>
        <v>30</v>
      </c>
      <c r="J1201" t="s">
        <v>14</v>
      </c>
      <c r="K1201" t="s">
        <v>61</v>
      </c>
      <c r="L1201" t="s">
        <v>62</v>
      </c>
      <c r="M1201" t="s">
        <v>20</v>
      </c>
      <c r="N1201">
        <v>45</v>
      </c>
      <c r="O1201">
        <v>125</v>
      </c>
      <c r="P1201">
        <v>56250</v>
      </c>
      <c r="Q1201">
        <v>16875</v>
      </c>
      <c r="R1201">
        <v>0.3</v>
      </c>
      <c r="S1201" t="s">
        <v>23</v>
      </c>
      <c r="T1201" t="str">
        <f>IF(Table1[[#This Row],[Units Sold]]&gt; 700,"High Units","low Units")</f>
        <v>low Units</v>
      </c>
      <c r="U1201">
        <f>SUM(Table1[[#This Row],[Operating Profit]])/SUM(Table1[Operating Profit])*100</f>
        <v>5.0807634851697493E-3</v>
      </c>
      <c r="V1201">
        <f>SUM(Table1[[#This Row],[Price per Unit]]*Table1[[#This Row],[Units Sold]])</f>
        <v>5625</v>
      </c>
      <c r="W1201">
        <f>SUM(Table1[[#This Row],[Total Sales]]-Table1[[#This Row],[Operating Profit]])</f>
        <v>39375</v>
      </c>
      <c r="X1201">
        <f>SUM(Table1[[#This Row],[Total Sales]]-Table1[[#This Row],[Cost]])</f>
        <v>16875</v>
      </c>
      <c r="Y1201">
        <f>SUM(Table1[[#This Row],[profit/loss]])/SUM(Table1[profit/loss])</f>
        <v>5.0807634851697494E-5</v>
      </c>
    </row>
    <row r="1202" spans="1:25" x14ac:dyDescent="0.3">
      <c r="A1202" t="s">
        <v>60</v>
      </c>
      <c r="B1202" t="s">
        <v>23</v>
      </c>
      <c r="C1202">
        <v>1185732</v>
      </c>
      <c r="D1202" s="9">
        <v>44561</v>
      </c>
      <c r="E1202" s="8" t="str">
        <f>TEXT(Table1[[#This Row],[Invoice Date]],"dd-mm-yyyy")</f>
        <v>31-12-2021</v>
      </c>
      <c r="F1202" s="1" t="str">
        <f t="shared" si="72"/>
        <v>December</v>
      </c>
      <c r="G1202" s="1" t="str">
        <f t="shared" si="73"/>
        <v>2021</v>
      </c>
      <c r="H1202" s="1" t="str">
        <f t="shared" si="74"/>
        <v>Friday</v>
      </c>
      <c r="I1202" s="1" t="str">
        <f t="shared" si="75"/>
        <v>31</v>
      </c>
      <c r="J1202" t="s">
        <v>14</v>
      </c>
      <c r="K1202" t="s">
        <v>61</v>
      </c>
      <c r="L1202" t="s">
        <v>62</v>
      </c>
      <c r="M1202" t="s">
        <v>21</v>
      </c>
      <c r="N1202">
        <v>55</v>
      </c>
      <c r="O1202">
        <v>125</v>
      </c>
      <c r="P1202">
        <v>68750</v>
      </c>
      <c r="Q1202">
        <v>17188</v>
      </c>
      <c r="R1202">
        <v>0.25</v>
      </c>
      <c r="S1202" t="s">
        <v>23</v>
      </c>
      <c r="T1202" t="str">
        <f>IF(Table1[[#This Row],[Units Sold]]&gt; 700,"High Units","low Units")</f>
        <v>low Units</v>
      </c>
      <c r="U1202">
        <f>SUM(Table1[[#This Row],[Operating Profit]])/SUM(Table1[Operating Profit])*100</f>
        <v>5.1750022389983798E-3</v>
      </c>
      <c r="V1202">
        <f>SUM(Table1[[#This Row],[Price per Unit]]*Table1[[#This Row],[Units Sold]])</f>
        <v>6875</v>
      </c>
      <c r="W1202">
        <f>SUM(Table1[[#This Row],[Total Sales]]-Table1[[#This Row],[Operating Profit]])</f>
        <v>51562</v>
      </c>
      <c r="X1202">
        <f>SUM(Table1[[#This Row],[Total Sales]]-Table1[[#This Row],[Cost]])</f>
        <v>17188</v>
      </c>
      <c r="Y1202">
        <f>SUM(Table1[[#This Row],[profit/loss]])/SUM(Table1[profit/loss])</f>
        <v>5.1750022389983799E-5</v>
      </c>
    </row>
    <row r="1203" spans="1:25" x14ac:dyDescent="0.3">
      <c r="A1203" t="s">
        <v>60</v>
      </c>
      <c r="B1203" t="s">
        <v>23</v>
      </c>
      <c r="C1203">
        <v>1185732</v>
      </c>
      <c r="D1203" s="9">
        <v>44456</v>
      </c>
      <c r="E1203" s="8" t="str">
        <f>TEXT(Table1[[#This Row],[Invoice Date]],"dd-mm-yyyy")</f>
        <v>17-09-2021</v>
      </c>
      <c r="F1203" s="1" t="str">
        <f t="shared" si="72"/>
        <v>September</v>
      </c>
      <c r="G1203" s="1" t="str">
        <f t="shared" si="73"/>
        <v>2021</v>
      </c>
      <c r="H1203" s="1" t="str">
        <f t="shared" si="74"/>
        <v>Friday</v>
      </c>
      <c r="I1203" s="1" t="str">
        <f t="shared" si="75"/>
        <v>17</v>
      </c>
      <c r="J1203" t="s">
        <v>14</v>
      </c>
      <c r="K1203" t="s">
        <v>61</v>
      </c>
      <c r="L1203" t="s">
        <v>62</v>
      </c>
      <c r="M1203" t="s">
        <v>22</v>
      </c>
      <c r="N1203">
        <v>60</v>
      </c>
      <c r="O1203">
        <v>225</v>
      </c>
      <c r="P1203">
        <v>135000</v>
      </c>
      <c r="Q1203">
        <v>54000</v>
      </c>
      <c r="R1203">
        <v>0.4</v>
      </c>
      <c r="S1203" t="s">
        <v>23</v>
      </c>
      <c r="T1203" t="str">
        <f>IF(Table1[[#This Row],[Units Sold]]&gt; 700,"High Units","low Units")</f>
        <v>low Units</v>
      </c>
      <c r="U1203">
        <f>SUM(Table1[[#This Row],[Operating Profit]])/SUM(Table1[Operating Profit])*100</f>
        <v>1.6258443152543198E-2</v>
      </c>
      <c r="V1203">
        <f>SUM(Table1[[#This Row],[Price per Unit]]*Table1[[#This Row],[Units Sold]])</f>
        <v>13500</v>
      </c>
      <c r="W1203">
        <f>SUM(Table1[[#This Row],[Total Sales]]-Table1[[#This Row],[Operating Profit]])</f>
        <v>81000</v>
      </c>
      <c r="X1203">
        <f>SUM(Table1[[#This Row],[Total Sales]]-Table1[[#This Row],[Cost]])</f>
        <v>54000</v>
      </c>
      <c r="Y1203">
        <f>SUM(Table1[[#This Row],[profit/loss]])/SUM(Table1[profit/loss])</f>
        <v>1.6258443152543199E-4</v>
      </c>
    </row>
    <row r="1204" spans="1:25" x14ac:dyDescent="0.3">
      <c r="A1204" t="s">
        <v>60</v>
      </c>
      <c r="B1204" t="s">
        <v>23</v>
      </c>
      <c r="C1204">
        <v>1185732</v>
      </c>
      <c r="D1204" s="9">
        <v>44488</v>
      </c>
      <c r="E1204" s="8" t="str">
        <f>TEXT(Table1[[#This Row],[Invoice Date]],"dd-mm-yyyy")</f>
        <v>19-10-2021</v>
      </c>
      <c r="F1204" s="1" t="str">
        <f t="shared" si="72"/>
        <v>October</v>
      </c>
      <c r="G1204" s="1" t="str">
        <f t="shared" si="73"/>
        <v>2021</v>
      </c>
      <c r="H1204" s="1" t="str">
        <f t="shared" si="74"/>
        <v>Tuesday</v>
      </c>
      <c r="I1204" s="1" t="str">
        <f t="shared" si="75"/>
        <v>19</v>
      </c>
      <c r="J1204" t="s">
        <v>14</v>
      </c>
      <c r="K1204" t="s">
        <v>61</v>
      </c>
      <c r="L1204" t="s">
        <v>62</v>
      </c>
      <c r="M1204" t="s">
        <v>16</v>
      </c>
      <c r="N1204">
        <v>60</v>
      </c>
      <c r="O1204">
        <v>400</v>
      </c>
      <c r="P1204">
        <v>240000</v>
      </c>
      <c r="Q1204">
        <v>84000</v>
      </c>
      <c r="R1204">
        <v>0.35</v>
      </c>
      <c r="S1204" t="s">
        <v>23</v>
      </c>
      <c r="T1204" t="str">
        <f>IF(Table1[[#This Row],[Units Sold]]&gt; 700,"High Units","low Units")</f>
        <v>low Units</v>
      </c>
      <c r="U1204">
        <f>SUM(Table1[[#This Row],[Operating Profit]])/SUM(Table1[Operating Profit])*100</f>
        <v>2.5290911570622753E-2</v>
      </c>
      <c r="V1204">
        <f>SUM(Table1[[#This Row],[Price per Unit]]*Table1[[#This Row],[Units Sold]])</f>
        <v>24000</v>
      </c>
      <c r="W1204">
        <f>SUM(Table1[[#This Row],[Total Sales]]-Table1[[#This Row],[Operating Profit]])</f>
        <v>156000</v>
      </c>
      <c r="X1204">
        <f>SUM(Table1[[#This Row],[Total Sales]]-Table1[[#This Row],[Cost]])</f>
        <v>84000</v>
      </c>
      <c r="Y1204">
        <f>SUM(Table1[[#This Row],[profit/loss]])/SUM(Table1[profit/loss])</f>
        <v>2.5290911570622753E-4</v>
      </c>
    </row>
    <row r="1205" spans="1:25" x14ac:dyDescent="0.3">
      <c r="A1205" t="s">
        <v>60</v>
      </c>
      <c r="B1205" t="s">
        <v>23</v>
      </c>
      <c r="C1205">
        <v>1185732</v>
      </c>
      <c r="D1205" s="9">
        <v>44488</v>
      </c>
      <c r="E1205" s="8" t="str">
        <f>TEXT(Table1[[#This Row],[Invoice Date]],"dd-mm-yyyy")</f>
        <v>19-10-2021</v>
      </c>
      <c r="F1205" s="1" t="str">
        <f t="shared" si="72"/>
        <v>October</v>
      </c>
      <c r="G1205" s="1" t="str">
        <f t="shared" si="73"/>
        <v>2021</v>
      </c>
      <c r="H1205" s="1" t="str">
        <f t="shared" si="74"/>
        <v>Tuesday</v>
      </c>
      <c r="I1205" s="1" t="str">
        <f t="shared" si="75"/>
        <v>19</v>
      </c>
      <c r="J1205" t="s">
        <v>14</v>
      </c>
      <c r="K1205" t="s">
        <v>61</v>
      </c>
      <c r="L1205" t="s">
        <v>62</v>
      </c>
      <c r="M1205" t="s">
        <v>18</v>
      </c>
      <c r="N1205">
        <v>55</v>
      </c>
      <c r="O1205">
        <v>225</v>
      </c>
      <c r="P1205">
        <v>123750</v>
      </c>
      <c r="Q1205">
        <v>43313</v>
      </c>
      <c r="R1205">
        <v>0.35</v>
      </c>
      <c r="S1205" t="s">
        <v>23</v>
      </c>
      <c r="T1205" t="str">
        <f>IF(Table1[[#This Row],[Units Sold]]&gt; 700,"High Units","low Units")</f>
        <v>low Units</v>
      </c>
      <c r="U1205">
        <f>SUM(Table1[[#This Row],[Operating Profit]])/SUM(Table1[Operating Profit])*100</f>
        <v>1.304077681974266E-2</v>
      </c>
      <c r="V1205">
        <f>SUM(Table1[[#This Row],[Price per Unit]]*Table1[[#This Row],[Units Sold]])</f>
        <v>12375</v>
      </c>
      <c r="W1205">
        <f>SUM(Table1[[#This Row],[Total Sales]]-Table1[[#This Row],[Operating Profit]])</f>
        <v>80437</v>
      </c>
      <c r="X1205">
        <f>SUM(Table1[[#This Row],[Total Sales]]-Table1[[#This Row],[Cost]])</f>
        <v>43313</v>
      </c>
      <c r="Y1205">
        <f>SUM(Table1[[#This Row],[profit/loss]])/SUM(Table1[profit/loss])</f>
        <v>1.304077681974266E-4</v>
      </c>
    </row>
    <row r="1206" spans="1:25" x14ac:dyDescent="0.3">
      <c r="A1206" t="s">
        <v>60</v>
      </c>
      <c r="B1206" t="s">
        <v>23</v>
      </c>
      <c r="C1206">
        <v>1185732</v>
      </c>
      <c r="D1206" s="9">
        <v>44488</v>
      </c>
      <c r="E1206" s="8" t="str">
        <f>TEXT(Table1[[#This Row],[Invoice Date]],"dd-mm-yyyy")</f>
        <v>19-10-2021</v>
      </c>
      <c r="F1206" s="1" t="str">
        <f t="shared" si="72"/>
        <v>October</v>
      </c>
      <c r="G1206" s="1" t="str">
        <f t="shared" si="73"/>
        <v>2021</v>
      </c>
      <c r="H1206" s="1" t="str">
        <f t="shared" si="74"/>
        <v>Tuesday</v>
      </c>
      <c r="I1206" s="1" t="str">
        <f t="shared" si="75"/>
        <v>19</v>
      </c>
      <c r="J1206" t="s">
        <v>14</v>
      </c>
      <c r="K1206" t="s">
        <v>61</v>
      </c>
      <c r="L1206" t="s">
        <v>62</v>
      </c>
      <c r="M1206" t="s">
        <v>19</v>
      </c>
      <c r="N1206">
        <v>55</v>
      </c>
      <c r="O1206">
        <v>125</v>
      </c>
      <c r="P1206">
        <v>68750</v>
      </c>
      <c r="Q1206">
        <v>27500</v>
      </c>
      <c r="R1206">
        <v>0.4</v>
      </c>
      <c r="S1206" t="s">
        <v>23</v>
      </c>
      <c r="T1206" t="str">
        <f>IF(Table1[[#This Row],[Units Sold]]&gt; 700,"High Units","low Units")</f>
        <v>low Units</v>
      </c>
      <c r="U1206">
        <f>SUM(Table1[[#This Row],[Operating Profit]])/SUM(Table1[Operating Profit])*100</f>
        <v>8.2797627165729255E-3</v>
      </c>
      <c r="V1206">
        <f>SUM(Table1[[#This Row],[Price per Unit]]*Table1[[#This Row],[Units Sold]])</f>
        <v>6875</v>
      </c>
      <c r="W1206">
        <f>SUM(Table1[[#This Row],[Total Sales]]-Table1[[#This Row],[Operating Profit]])</f>
        <v>41250</v>
      </c>
      <c r="X1206">
        <f>SUM(Table1[[#This Row],[Total Sales]]-Table1[[#This Row],[Cost]])</f>
        <v>27500</v>
      </c>
      <c r="Y1206">
        <f>SUM(Table1[[#This Row],[profit/loss]])/SUM(Table1[profit/loss])</f>
        <v>8.2797627165729249E-5</v>
      </c>
    </row>
    <row r="1207" spans="1:25" x14ac:dyDescent="0.3">
      <c r="A1207" t="s">
        <v>60</v>
      </c>
      <c r="B1207" t="s">
        <v>23</v>
      </c>
      <c r="C1207">
        <v>1185732</v>
      </c>
      <c r="D1207" s="9">
        <v>44488</v>
      </c>
      <c r="E1207" s="8" t="str">
        <f>TEXT(Table1[[#This Row],[Invoice Date]],"dd-mm-yyyy")</f>
        <v>19-10-2021</v>
      </c>
      <c r="F1207" s="1" t="str">
        <f t="shared" si="72"/>
        <v>October</v>
      </c>
      <c r="G1207" s="1" t="str">
        <f t="shared" si="73"/>
        <v>2021</v>
      </c>
      <c r="H1207" s="1" t="str">
        <f t="shared" si="74"/>
        <v>Tuesday</v>
      </c>
      <c r="I1207" s="1" t="str">
        <f t="shared" si="75"/>
        <v>19</v>
      </c>
      <c r="J1207" t="s">
        <v>14</v>
      </c>
      <c r="K1207" t="s">
        <v>61</v>
      </c>
      <c r="L1207" t="s">
        <v>62</v>
      </c>
      <c r="M1207" t="s">
        <v>20</v>
      </c>
      <c r="N1207">
        <v>55</v>
      </c>
      <c r="O1207">
        <v>100</v>
      </c>
      <c r="P1207">
        <v>55000</v>
      </c>
      <c r="Q1207">
        <v>16500</v>
      </c>
      <c r="R1207">
        <v>0.3</v>
      </c>
      <c r="S1207" t="s">
        <v>23</v>
      </c>
      <c r="T1207" t="str">
        <f>IF(Table1[[#This Row],[Units Sold]]&gt; 700,"High Units","low Units")</f>
        <v>low Units</v>
      </c>
      <c r="U1207">
        <f>SUM(Table1[[#This Row],[Operating Profit]])/SUM(Table1[Operating Profit])*100</f>
        <v>4.9678576299437551E-3</v>
      </c>
      <c r="V1207">
        <f>SUM(Table1[[#This Row],[Price per Unit]]*Table1[[#This Row],[Units Sold]])</f>
        <v>5500</v>
      </c>
      <c r="W1207">
        <f>SUM(Table1[[#This Row],[Total Sales]]-Table1[[#This Row],[Operating Profit]])</f>
        <v>38500</v>
      </c>
      <c r="X1207">
        <f>SUM(Table1[[#This Row],[Total Sales]]-Table1[[#This Row],[Cost]])</f>
        <v>16500</v>
      </c>
      <c r="Y1207">
        <f>SUM(Table1[[#This Row],[profit/loss]])/SUM(Table1[profit/loss])</f>
        <v>4.9678576299437555E-5</v>
      </c>
    </row>
    <row r="1208" spans="1:25" x14ac:dyDescent="0.3">
      <c r="A1208" t="s">
        <v>60</v>
      </c>
      <c r="B1208" t="s">
        <v>23</v>
      </c>
      <c r="C1208">
        <v>1185732</v>
      </c>
      <c r="D1208" s="9">
        <v>44488</v>
      </c>
      <c r="E1208" s="8" t="str">
        <f>TEXT(Table1[[#This Row],[Invoice Date]],"dd-mm-yyyy")</f>
        <v>19-10-2021</v>
      </c>
      <c r="F1208" s="1" t="str">
        <f t="shared" si="72"/>
        <v>October</v>
      </c>
      <c r="G1208" s="1" t="str">
        <f t="shared" si="73"/>
        <v>2021</v>
      </c>
      <c r="H1208" s="1" t="str">
        <f t="shared" si="74"/>
        <v>Tuesday</v>
      </c>
      <c r="I1208" s="1" t="str">
        <f t="shared" si="75"/>
        <v>19</v>
      </c>
      <c r="J1208" t="s">
        <v>14</v>
      </c>
      <c r="K1208" t="s">
        <v>61</v>
      </c>
      <c r="L1208" t="s">
        <v>62</v>
      </c>
      <c r="M1208" t="s">
        <v>21</v>
      </c>
      <c r="N1208">
        <v>65</v>
      </c>
      <c r="O1208">
        <v>100</v>
      </c>
      <c r="P1208">
        <v>65000</v>
      </c>
      <c r="Q1208">
        <v>16250</v>
      </c>
      <c r="R1208">
        <v>0.25</v>
      </c>
      <c r="S1208" t="s">
        <v>23</v>
      </c>
      <c r="T1208" t="str">
        <f>IF(Table1[[#This Row],[Units Sold]]&gt; 700,"High Units","low Units")</f>
        <v>low Units</v>
      </c>
      <c r="U1208">
        <f>SUM(Table1[[#This Row],[Operating Profit]])/SUM(Table1[Operating Profit])*100</f>
        <v>4.8925870597930918E-3</v>
      </c>
      <c r="V1208">
        <f>SUM(Table1[[#This Row],[Price per Unit]]*Table1[[#This Row],[Units Sold]])</f>
        <v>6500</v>
      </c>
      <c r="W1208">
        <f>SUM(Table1[[#This Row],[Total Sales]]-Table1[[#This Row],[Operating Profit]])</f>
        <v>48750</v>
      </c>
      <c r="X1208">
        <f>SUM(Table1[[#This Row],[Total Sales]]-Table1[[#This Row],[Cost]])</f>
        <v>16250</v>
      </c>
      <c r="Y1208">
        <f>SUM(Table1[[#This Row],[profit/loss]])/SUM(Table1[profit/loss])</f>
        <v>4.8925870597930922E-5</v>
      </c>
    </row>
    <row r="1209" spans="1:25" x14ac:dyDescent="0.3">
      <c r="A1209" t="s">
        <v>60</v>
      </c>
      <c r="B1209" t="s">
        <v>23</v>
      </c>
      <c r="C1209">
        <v>1185732</v>
      </c>
      <c r="D1209" s="9">
        <v>44488</v>
      </c>
      <c r="E1209" s="8" t="str">
        <f>TEXT(Table1[[#This Row],[Invoice Date]],"dd-mm-yyyy")</f>
        <v>19-10-2021</v>
      </c>
      <c r="F1209" s="1" t="str">
        <f t="shared" si="72"/>
        <v>October</v>
      </c>
      <c r="G1209" s="1" t="str">
        <f t="shared" si="73"/>
        <v>2021</v>
      </c>
      <c r="H1209" s="1" t="str">
        <f t="shared" si="74"/>
        <v>Tuesday</v>
      </c>
      <c r="I1209" s="1" t="str">
        <f t="shared" si="75"/>
        <v>19</v>
      </c>
      <c r="J1209" t="s">
        <v>14</v>
      </c>
      <c r="K1209" t="s">
        <v>61</v>
      </c>
      <c r="L1209" t="s">
        <v>62</v>
      </c>
      <c r="M1209" t="s">
        <v>22</v>
      </c>
      <c r="N1209">
        <v>70</v>
      </c>
      <c r="O1209">
        <v>225</v>
      </c>
      <c r="P1209">
        <v>157500</v>
      </c>
      <c r="Q1209">
        <v>63000</v>
      </c>
      <c r="R1209">
        <v>0.4</v>
      </c>
      <c r="S1209" t="s">
        <v>23</v>
      </c>
      <c r="T1209" t="str">
        <f>IF(Table1[[#This Row],[Units Sold]]&gt; 700,"High Units","low Units")</f>
        <v>low Units</v>
      </c>
      <c r="U1209">
        <f>SUM(Table1[[#This Row],[Operating Profit]])/SUM(Table1[Operating Profit])*100</f>
        <v>1.8968183677967064E-2</v>
      </c>
      <c r="V1209">
        <f>SUM(Table1[[#This Row],[Price per Unit]]*Table1[[#This Row],[Units Sold]])</f>
        <v>15750</v>
      </c>
      <c r="W1209">
        <f>SUM(Table1[[#This Row],[Total Sales]]-Table1[[#This Row],[Operating Profit]])</f>
        <v>94500</v>
      </c>
      <c r="X1209">
        <f>SUM(Table1[[#This Row],[Total Sales]]-Table1[[#This Row],[Cost]])</f>
        <v>63000</v>
      </c>
      <c r="Y1209">
        <f>SUM(Table1[[#This Row],[profit/loss]])/SUM(Table1[profit/loss])</f>
        <v>1.8968183677967065E-4</v>
      </c>
    </row>
    <row r="1210" spans="1:25" x14ac:dyDescent="0.3">
      <c r="A1210" t="s">
        <v>60</v>
      </c>
      <c r="B1210" t="s">
        <v>23</v>
      </c>
      <c r="C1210">
        <v>1185732</v>
      </c>
      <c r="D1210" s="9">
        <v>44518</v>
      </c>
      <c r="E1210" s="8" t="str">
        <f>TEXT(Table1[[#This Row],[Invoice Date]],"dd-mm-yyyy")</f>
        <v>18-11-2021</v>
      </c>
      <c r="F1210" s="1" t="str">
        <f t="shared" si="72"/>
        <v>November</v>
      </c>
      <c r="G1210" s="1" t="str">
        <f t="shared" si="73"/>
        <v>2021</v>
      </c>
      <c r="H1210" s="1" t="str">
        <f t="shared" si="74"/>
        <v>Thursday</v>
      </c>
      <c r="I1210" s="1" t="str">
        <f t="shared" si="75"/>
        <v>18</v>
      </c>
      <c r="J1210" t="s">
        <v>14</v>
      </c>
      <c r="K1210" t="s">
        <v>61</v>
      </c>
      <c r="L1210" t="s">
        <v>62</v>
      </c>
      <c r="M1210" t="s">
        <v>16</v>
      </c>
      <c r="N1210">
        <v>65</v>
      </c>
      <c r="O1210">
        <v>375</v>
      </c>
      <c r="P1210">
        <v>243750</v>
      </c>
      <c r="Q1210">
        <v>85313</v>
      </c>
      <c r="R1210">
        <v>0.35</v>
      </c>
      <c r="S1210" t="s">
        <v>23</v>
      </c>
      <c r="T1210" t="str">
        <f>IF(Table1[[#This Row],[Units Sold]]&gt; 700,"High Units","low Units")</f>
        <v>low Units</v>
      </c>
      <c r="U1210">
        <f>SUM(Table1[[#This Row],[Operating Profit]])/SUM(Table1[Operating Profit])*100</f>
        <v>2.5686232605054038E-2</v>
      </c>
      <c r="V1210">
        <f>SUM(Table1[[#This Row],[Price per Unit]]*Table1[[#This Row],[Units Sold]])</f>
        <v>24375</v>
      </c>
      <c r="W1210">
        <f>SUM(Table1[[#This Row],[Total Sales]]-Table1[[#This Row],[Operating Profit]])</f>
        <v>158437</v>
      </c>
      <c r="X1210">
        <f>SUM(Table1[[#This Row],[Total Sales]]-Table1[[#This Row],[Cost]])</f>
        <v>85313</v>
      </c>
      <c r="Y1210">
        <f>SUM(Table1[[#This Row],[profit/loss]])/SUM(Table1[profit/loss])</f>
        <v>2.5686232605054036E-4</v>
      </c>
    </row>
    <row r="1211" spans="1:25" x14ac:dyDescent="0.3">
      <c r="A1211" t="s">
        <v>60</v>
      </c>
      <c r="B1211" t="s">
        <v>23</v>
      </c>
      <c r="C1211">
        <v>1185732</v>
      </c>
      <c r="D1211" s="9">
        <v>44518</v>
      </c>
      <c r="E1211" s="8" t="str">
        <f>TEXT(Table1[[#This Row],[Invoice Date]],"dd-mm-yyyy")</f>
        <v>18-11-2021</v>
      </c>
      <c r="F1211" s="1" t="str">
        <f t="shared" si="72"/>
        <v>November</v>
      </c>
      <c r="G1211" s="1" t="str">
        <f t="shared" si="73"/>
        <v>2021</v>
      </c>
      <c r="H1211" s="1" t="str">
        <f t="shared" si="74"/>
        <v>Thursday</v>
      </c>
      <c r="I1211" s="1" t="str">
        <f t="shared" si="75"/>
        <v>18</v>
      </c>
      <c r="J1211" t="s">
        <v>14</v>
      </c>
      <c r="K1211" t="s">
        <v>61</v>
      </c>
      <c r="L1211" t="s">
        <v>62</v>
      </c>
      <c r="M1211" t="s">
        <v>18</v>
      </c>
      <c r="N1211">
        <v>55</v>
      </c>
      <c r="O1211">
        <v>200</v>
      </c>
      <c r="P1211">
        <v>110000</v>
      </c>
      <c r="Q1211">
        <v>38500</v>
      </c>
      <c r="R1211">
        <v>0.35</v>
      </c>
      <c r="S1211" t="s">
        <v>23</v>
      </c>
      <c r="T1211" t="str">
        <f>IF(Table1[[#This Row],[Units Sold]]&gt; 700,"High Units","low Units")</f>
        <v>low Units</v>
      </c>
      <c r="U1211">
        <f>SUM(Table1[[#This Row],[Operating Profit]])/SUM(Table1[Operating Profit])*100</f>
        <v>1.1591667803202095E-2</v>
      </c>
      <c r="V1211">
        <f>SUM(Table1[[#This Row],[Price per Unit]]*Table1[[#This Row],[Units Sold]])</f>
        <v>11000</v>
      </c>
      <c r="W1211">
        <f>SUM(Table1[[#This Row],[Total Sales]]-Table1[[#This Row],[Operating Profit]])</f>
        <v>71500</v>
      </c>
      <c r="X1211">
        <f>SUM(Table1[[#This Row],[Total Sales]]-Table1[[#This Row],[Cost]])</f>
        <v>38500</v>
      </c>
      <c r="Y1211">
        <f>SUM(Table1[[#This Row],[profit/loss]])/SUM(Table1[profit/loss])</f>
        <v>1.1591667803202096E-4</v>
      </c>
    </row>
    <row r="1212" spans="1:25" x14ac:dyDescent="0.3">
      <c r="A1212" t="s">
        <v>60</v>
      </c>
      <c r="B1212" t="s">
        <v>23</v>
      </c>
      <c r="C1212">
        <v>1185732</v>
      </c>
      <c r="D1212" s="9">
        <v>44518</v>
      </c>
      <c r="E1212" s="8" t="str">
        <f>TEXT(Table1[[#This Row],[Invoice Date]],"dd-mm-yyyy")</f>
        <v>18-11-2021</v>
      </c>
      <c r="F1212" s="1" t="str">
        <f t="shared" si="72"/>
        <v>November</v>
      </c>
      <c r="G1212" s="1" t="str">
        <f t="shared" si="73"/>
        <v>2021</v>
      </c>
      <c r="H1212" s="1" t="str">
        <f t="shared" si="74"/>
        <v>Thursday</v>
      </c>
      <c r="I1212" s="1" t="str">
        <f t="shared" si="75"/>
        <v>18</v>
      </c>
      <c r="J1212" t="s">
        <v>14</v>
      </c>
      <c r="K1212" t="s">
        <v>61</v>
      </c>
      <c r="L1212" t="s">
        <v>62</v>
      </c>
      <c r="M1212" t="s">
        <v>19</v>
      </c>
      <c r="N1212">
        <v>55</v>
      </c>
      <c r="O1212">
        <v>195</v>
      </c>
      <c r="P1212">
        <v>107250</v>
      </c>
      <c r="Q1212">
        <v>42900</v>
      </c>
      <c r="R1212">
        <v>0.4</v>
      </c>
      <c r="S1212" t="s">
        <v>23</v>
      </c>
      <c r="T1212" t="str">
        <f>IF(Table1[[#This Row],[Units Sold]]&gt; 700,"High Units","low Units")</f>
        <v>low Units</v>
      </c>
      <c r="U1212">
        <f>SUM(Table1[[#This Row],[Operating Profit]])/SUM(Table1[Operating Profit])*100</f>
        <v>1.2916429837853764E-2</v>
      </c>
      <c r="V1212">
        <f>SUM(Table1[[#This Row],[Price per Unit]]*Table1[[#This Row],[Units Sold]])</f>
        <v>10725</v>
      </c>
      <c r="W1212">
        <f>SUM(Table1[[#This Row],[Total Sales]]-Table1[[#This Row],[Operating Profit]])</f>
        <v>64350</v>
      </c>
      <c r="X1212">
        <f>SUM(Table1[[#This Row],[Total Sales]]-Table1[[#This Row],[Cost]])</f>
        <v>42900</v>
      </c>
      <c r="Y1212">
        <f>SUM(Table1[[#This Row],[profit/loss]])/SUM(Table1[profit/loss])</f>
        <v>1.2916429837853764E-4</v>
      </c>
    </row>
    <row r="1213" spans="1:25" x14ac:dyDescent="0.3">
      <c r="A1213" t="s">
        <v>60</v>
      </c>
      <c r="B1213" t="s">
        <v>23</v>
      </c>
      <c r="C1213">
        <v>1185732</v>
      </c>
      <c r="D1213" s="9">
        <v>44518</v>
      </c>
      <c r="E1213" s="8" t="str">
        <f>TEXT(Table1[[#This Row],[Invoice Date]],"dd-mm-yyyy")</f>
        <v>18-11-2021</v>
      </c>
      <c r="F1213" s="1" t="str">
        <f t="shared" si="72"/>
        <v>November</v>
      </c>
      <c r="G1213" s="1" t="str">
        <f t="shared" si="73"/>
        <v>2021</v>
      </c>
      <c r="H1213" s="1" t="str">
        <f t="shared" si="74"/>
        <v>Thursday</v>
      </c>
      <c r="I1213" s="1" t="str">
        <f t="shared" si="75"/>
        <v>18</v>
      </c>
      <c r="J1213" t="s">
        <v>14</v>
      </c>
      <c r="K1213" t="s">
        <v>61</v>
      </c>
      <c r="L1213" t="s">
        <v>62</v>
      </c>
      <c r="M1213" t="s">
        <v>20</v>
      </c>
      <c r="N1213">
        <v>55</v>
      </c>
      <c r="O1213">
        <v>175</v>
      </c>
      <c r="P1213">
        <v>96250</v>
      </c>
      <c r="Q1213">
        <v>28875</v>
      </c>
      <c r="R1213">
        <v>0.3</v>
      </c>
      <c r="S1213" t="s">
        <v>23</v>
      </c>
      <c r="T1213" t="str">
        <f>IF(Table1[[#This Row],[Units Sold]]&gt; 700,"High Units","low Units")</f>
        <v>low Units</v>
      </c>
      <c r="U1213">
        <f>SUM(Table1[[#This Row],[Operating Profit]])/SUM(Table1[Operating Profit])*100</f>
        <v>8.6937508524015713E-3</v>
      </c>
      <c r="V1213">
        <f>SUM(Table1[[#This Row],[Price per Unit]]*Table1[[#This Row],[Units Sold]])</f>
        <v>9625</v>
      </c>
      <c r="W1213">
        <f>SUM(Table1[[#This Row],[Total Sales]]-Table1[[#This Row],[Operating Profit]])</f>
        <v>67375</v>
      </c>
      <c r="X1213">
        <f>SUM(Table1[[#This Row],[Total Sales]]-Table1[[#This Row],[Cost]])</f>
        <v>28875</v>
      </c>
      <c r="Y1213">
        <f>SUM(Table1[[#This Row],[profit/loss]])/SUM(Table1[profit/loss])</f>
        <v>8.6937508524015714E-5</v>
      </c>
    </row>
    <row r="1214" spans="1:25" x14ac:dyDescent="0.3">
      <c r="A1214" t="s">
        <v>60</v>
      </c>
      <c r="B1214" t="s">
        <v>23</v>
      </c>
      <c r="C1214">
        <v>1185732</v>
      </c>
      <c r="D1214" s="9">
        <v>44518</v>
      </c>
      <c r="E1214" s="8" t="str">
        <f>TEXT(Table1[[#This Row],[Invoice Date]],"dd-mm-yyyy")</f>
        <v>18-11-2021</v>
      </c>
      <c r="F1214" s="1" t="str">
        <f t="shared" si="72"/>
        <v>November</v>
      </c>
      <c r="G1214" s="1" t="str">
        <f t="shared" si="73"/>
        <v>2021</v>
      </c>
      <c r="H1214" s="1" t="str">
        <f t="shared" si="74"/>
        <v>Thursday</v>
      </c>
      <c r="I1214" s="1" t="str">
        <f t="shared" si="75"/>
        <v>18</v>
      </c>
      <c r="J1214" t="s">
        <v>14</v>
      </c>
      <c r="K1214" t="s">
        <v>61</v>
      </c>
      <c r="L1214" t="s">
        <v>62</v>
      </c>
      <c r="M1214" t="s">
        <v>21</v>
      </c>
      <c r="N1214">
        <v>65</v>
      </c>
      <c r="O1214">
        <v>150</v>
      </c>
      <c r="P1214">
        <v>97500</v>
      </c>
      <c r="Q1214">
        <v>24375</v>
      </c>
      <c r="R1214">
        <v>0.25</v>
      </c>
      <c r="S1214" t="s">
        <v>23</v>
      </c>
      <c r="T1214" t="str">
        <f>IF(Table1[[#This Row],[Units Sold]]&gt; 700,"High Units","low Units")</f>
        <v>low Units</v>
      </c>
      <c r="U1214">
        <f>SUM(Table1[[#This Row],[Operating Profit]])/SUM(Table1[Operating Profit])*100</f>
        <v>7.3388805896896381E-3</v>
      </c>
      <c r="V1214">
        <f>SUM(Table1[[#This Row],[Price per Unit]]*Table1[[#This Row],[Units Sold]])</f>
        <v>9750</v>
      </c>
      <c r="W1214">
        <f>SUM(Table1[[#This Row],[Total Sales]]-Table1[[#This Row],[Operating Profit]])</f>
        <v>73125</v>
      </c>
      <c r="X1214">
        <f>SUM(Table1[[#This Row],[Total Sales]]-Table1[[#This Row],[Cost]])</f>
        <v>24375</v>
      </c>
      <c r="Y1214">
        <f>SUM(Table1[[#This Row],[profit/loss]])/SUM(Table1[profit/loss])</f>
        <v>7.3388805896896386E-5</v>
      </c>
    </row>
    <row r="1215" spans="1:25" x14ac:dyDescent="0.3">
      <c r="A1215" t="s">
        <v>60</v>
      </c>
      <c r="B1215" t="s">
        <v>23</v>
      </c>
      <c r="C1215">
        <v>1185732</v>
      </c>
      <c r="D1215" s="9">
        <v>44518</v>
      </c>
      <c r="E1215" s="8" t="str">
        <f>TEXT(Table1[[#This Row],[Invoice Date]],"dd-mm-yyyy")</f>
        <v>18-11-2021</v>
      </c>
      <c r="F1215" s="1" t="str">
        <f t="shared" si="72"/>
        <v>November</v>
      </c>
      <c r="G1215" s="1" t="str">
        <f t="shared" si="73"/>
        <v>2021</v>
      </c>
      <c r="H1215" s="1" t="str">
        <f t="shared" si="74"/>
        <v>Thursday</v>
      </c>
      <c r="I1215" s="1" t="str">
        <f t="shared" si="75"/>
        <v>18</v>
      </c>
      <c r="J1215" t="s">
        <v>14</v>
      </c>
      <c r="K1215" t="s">
        <v>61</v>
      </c>
      <c r="L1215" t="s">
        <v>62</v>
      </c>
      <c r="M1215" t="s">
        <v>22</v>
      </c>
      <c r="N1215">
        <v>70</v>
      </c>
      <c r="O1215">
        <v>250</v>
      </c>
      <c r="P1215">
        <v>175000</v>
      </c>
      <c r="Q1215">
        <v>70000</v>
      </c>
      <c r="R1215">
        <v>0.4</v>
      </c>
      <c r="S1215" t="s">
        <v>23</v>
      </c>
      <c r="T1215" t="str">
        <f>IF(Table1[[#This Row],[Units Sold]]&gt; 700,"High Units","low Units")</f>
        <v>low Units</v>
      </c>
      <c r="U1215">
        <f>SUM(Table1[[#This Row],[Operating Profit]])/SUM(Table1[Operating Profit])*100</f>
        <v>2.1075759642185631E-2</v>
      </c>
      <c r="V1215">
        <f>SUM(Table1[[#This Row],[Price per Unit]]*Table1[[#This Row],[Units Sold]])</f>
        <v>17500</v>
      </c>
      <c r="W1215">
        <f>SUM(Table1[[#This Row],[Total Sales]]-Table1[[#This Row],[Operating Profit]])</f>
        <v>105000</v>
      </c>
      <c r="X1215">
        <f>SUM(Table1[[#This Row],[Total Sales]]-Table1[[#This Row],[Cost]])</f>
        <v>70000</v>
      </c>
      <c r="Y1215">
        <f>SUM(Table1[[#This Row],[profit/loss]])/SUM(Table1[profit/loss])</f>
        <v>2.1075759642185629E-4</v>
      </c>
    </row>
    <row r="1216" spans="1:25" x14ac:dyDescent="0.3">
      <c r="A1216" t="s">
        <v>60</v>
      </c>
      <c r="B1216" t="s">
        <v>23</v>
      </c>
      <c r="C1216">
        <v>1185732</v>
      </c>
      <c r="D1216" s="9">
        <v>44547</v>
      </c>
      <c r="E1216" s="8" t="str">
        <f>TEXT(Table1[[#This Row],[Invoice Date]],"dd-mm-yyyy")</f>
        <v>17-12-2021</v>
      </c>
      <c r="F1216" s="1" t="str">
        <f t="shared" si="72"/>
        <v>December</v>
      </c>
      <c r="G1216" s="1" t="str">
        <f t="shared" si="73"/>
        <v>2021</v>
      </c>
      <c r="H1216" s="1" t="str">
        <f t="shared" si="74"/>
        <v>Friday</v>
      </c>
      <c r="I1216" s="1" t="str">
        <f t="shared" si="75"/>
        <v>17</v>
      </c>
      <c r="J1216" t="s">
        <v>14</v>
      </c>
      <c r="K1216" t="s">
        <v>61</v>
      </c>
      <c r="L1216" t="s">
        <v>62</v>
      </c>
      <c r="M1216" t="s">
        <v>16</v>
      </c>
      <c r="N1216">
        <v>65</v>
      </c>
      <c r="O1216">
        <v>475</v>
      </c>
      <c r="P1216">
        <v>308750</v>
      </c>
      <c r="Q1216">
        <v>108063</v>
      </c>
      <c r="R1216">
        <v>0.35</v>
      </c>
      <c r="S1216" t="s">
        <v>23</v>
      </c>
      <c r="T1216" t="str">
        <f>IF(Table1[[#This Row],[Units Sold]]&gt; 700,"High Units","low Units")</f>
        <v>low Units</v>
      </c>
      <c r="U1216">
        <f>SUM(Table1[[#This Row],[Operating Profit]])/SUM(Table1[Operating Profit])*100</f>
        <v>3.2535854488764365E-2</v>
      </c>
      <c r="V1216">
        <f>SUM(Table1[[#This Row],[Price per Unit]]*Table1[[#This Row],[Units Sold]])</f>
        <v>30875</v>
      </c>
      <c r="W1216">
        <f>SUM(Table1[[#This Row],[Total Sales]]-Table1[[#This Row],[Operating Profit]])</f>
        <v>200687</v>
      </c>
      <c r="X1216">
        <f>SUM(Table1[[#This Row],[Total Sales]]-Table1[[#This Row],[Cost]])</f>
        <v>108063</v>
      </c>
      <c r="Y1216">
        <f>SUM(Table1[[#This Row],[profit/loss]])/SUM(Table1[profit/loss])</f>
        <v>3.2535854488764367E-4</v>
      </c>
    </row>
    <row r="1217" spans="1:25" x14ac:dyDescent="0.3">
      <c r="A1217" t="s">
        <v>60</v>
      </c>
      <c r="B1217" t="s">
        <v>23</v>
      </c>
      <c r="C1217">
        <v>1185732</v>
      </c>
      <c r="D1217" s="9">
        <v>44547</v>
      </c>
      <c r="E1217" s="8" t="str">
        <f>TEXT(Table1[[#This Row],[Invoice Date]],"dd-mm-yyyy")</f>
        <v>17-12-2021</v>
      </c>
      <c r="F1217" s="1" t="str">
        <f t="shared" si="72"/>
        <v>December</v>
      </c>
      <c r="G1217" s="1" t="str">
        <f t="shared" si="73"/>
        <v>2021</v>
      </c>
      <c r="H1217" s="1" t="str">
        <f t="shared" si="74"/>
        <v>Friday</v>
      </c>
      <c r="I1217" s="1" t="str">
        <f t="shared" si="75"/>
        <v>17</v>
      </c>
      <c r="J1217" t="s">
        <v>14</v>
      </c>
      <c r="K1217" t="s">
        <v>61</v>
      </c>
      <c r="L1217" t="s">
        <v>62</v>
      </c>
      <c r="M1217" t="s">
        <v>18</v>
      </c>
      <c r="N1217">
        <v>55</v>
      </c>
      <c r="O1217">
        <v>275</v>
      </c>
      <c r="P1217">
        <v>151250</v>
      </c>
      <c r="Q1217">
        <v>52938</v>
      </c>
      <c r="R1217">
        <v>0.35</v>
      </c>
      <c r="S1217" t="s">
        <v>23</v>
      </c>
      <c r="T1217" t="str">
        <f>IF(Table1[[#This Row],[Units Sold]]&gt; 700,"High Units","low Units")</f>
        <v>low Units</v>
      </c>
      <c r="U1217">
        <f>SUM(Table1[[#This Row],[Operating Profit]])/SUM(Table1[Operating Profit])*100</f>
        <v>1.5938693770543182E-2</v>
      </c>
      <c r="V1217">
        <f>SUM(Table1[[#This Row],[Price per Unit]]*Table1[[#This Row],[Units Sold]])</f>
        <v>15125</v>
      </c>
      <c r="W1217">
        <f>SUM(Table1[[#This Row],[Total Sales]]-Table1[[#This Row],[Operating Profit]])</f>
        <v>98312</v>
      </c>
      <c r="X1217">
        <f>SUM(Table1[[#This Row],[Total Sales]]-Table1[[#This Row],[Cost]])</f>
        <v>52938</v>
      </c>
      <c r="Y1217">
        <f>SUM(Table1[[#This Row],[profit/loss]])/SUM(Table1[profit/loss])</f>
        <v>1.5938693770543183E-4</v>
      </c>
    </row>
    <row r="1218" spans="1:25" x14ac:dyDescent="0.3">
      <c r="A1218" t="s">
        <v>60</v>
      </c>
      <c r="B1218" t="s">
        <v>23</v>
      </c>
      <c r="C1218">
        <v>1185732</v>
      </c>
      <c r="D1218" s="9">
        <v>44547</v>
      </c>
      <c r="E1218" s="8" t="str">
        <f>TEXT(Table1[[#This Row],[Invoice Date]],"dd-mm-yyyy")</f>
        <v>17-12-2021</v>
      </c>
      <c r="F1218" s="1" t="str">
        <f t="shared" si="72"/>
        <v>December</v>
      </c>
      <c r="G1218" s="1" t="str">
        <f t="shared" si="73"/>
        <v>2021</v>
      </c>
      <c r="H1218" s="1" t="str">
        <f t="shared" si="74"/>
        <v>Friday</v>
      </c>
      <c r="I1218" s="1" t="str">
        <f t="shared" si="75"/>
        <v>17</v>
      </c>
      <c r="J1218" t="s">
        <v>14</v>
      </c>
      <c r="K1218" t="s">
        <v>61</v>
      </c>
      <c r="L1218" t="s">
        <v>62</v>
      </c>
      <c r="M1218" t="s">
        <v>19</v>
      </c>
      <c r="N1218">
        <v>55</v>
      </c>
      <c r="O1218">
        <v>250</v>
      </c>
      <c r="P1218">
        <v>137500</v>
      </c>
      <c r="Q1218">
        <v>55000</v>
      </c>
      <c r="R1218">
        <v>0.4</v>
      </c>
      <c r="S1218" t="s">
        <v>23</v>
      </c>
      <c r="T1218" t="str">
        <f>IF(Table1[[#This Row],[Units Sold]]&gt; 700,"High Units","low Units")</f>
        <v>low Units</v>
      </c>
      <c r="U1218">
        <f>SUM(Table1[[#This Row],[Operating Profit]])/SUM(Table1[Operating Profit])*100</f>
        <v>1.6559525433145851E-2</v>
      </c>
      <c r="V1218">
        <f>SUM(Table1[[#This Row],[Price per Unit]]*Table1[[#This Row],[Units Sold]])</f>
        <v>13750</v>
      </c>
      <c r="W1218">
        <f>SUM(Table1[[#This Row],[Total Sales]]-Table1[[#This Row],[Operating Profit]])</f>
        <v>82500</v>
      </c>
      <c r="X1218">
        <f>SUM(Table1[[#This Row],[Total Sales]]-Table1[[#This Row],[Cost]])</f>
        <v>55000</v>
      </c>
      <c r="Y1218">
        <f>SUM(Table1[[#This Row],[profit/loss]])/SUM(Table1[profit/loss])</f>
        <v>1.655952543314585E-4</v>
      </c>
    </row>
    <row r="1219" spans="1:25" x14ac:dyDescent="0.3">
      <c r="A1219" t="s">
        <v>60</v>
      </c>
      <c r="B1219" t="s">
        <v>23</v>
      </c>
      <c r="C1219">
        <v>1185732</v>
      </c>
      <c r="D1219" s="9">
        <v>44547</v>
      </c>
      <c r="E1219" s="8" t="str">
        <f>TEXT(Table1[[#This Row],[Invoice Date]],"dd-mm-yyyy")</f>
        <v>17-12-2021</v>
      </c>
      <c r="F1219" s="1" t="str">
        <f t="shared" ref="F1219:F1282" si="76">TEXT(D1219,"mmmm")</f>
        <v>December</v>
      </c>
      <c r="G1219" s="1" t="str">
        <f t="shared" ref="G1219:G1282" si="77">TEXT(D1219,"YYYY")</f>
        <v>2021</v>
      </c>
      <c r="H1219" s="1" t="str">
        <f t="shared" ref="H1219:H1282" si="78">TEXT(D1219,"dddd")</f>
        <v>Friday</v>
      </c>
      <c r="I1219" s="1" t="str">
        <f t="shared" ref="I1219:I1282" si="79">TEXT(D1219,"dd")</f>
        <v>17</v>
      </c>
      <c r="J1219" t="s">
        <v>14</v>
      </c>
      <c r="K1219" t="s">
        <v>61</v>
      </c>
      <c r="L1219" t="s">
        <v>62</v>
      </c>
      <c r="M1219" t="s">
        <v>20</v>
      </c>
      <c r="N1219">
        <v>55</v>
      </c>
      <c r="O1219">
        <v>200</v>
      </c>
      <c r="P1219">
        <v>110000</v>
      </c>
      <c r="Q1219">
        <v>33000</v>
      </c>
      <c r="R1219">
        <v>0.3</v>
      </c>
      <c r="S1219" t="s">
        <v>23</v>
      </c>
      <c r="T1219" t="str">
        <f>IF(Table1[[#This Row],[Units Sold]]&gt; 700,"High Units","low Units")</f>
        <v>low Units</v>
      </c>
      <c r="U1219">
        <f>SUM(Table1[[#This Row],[Operating Profit]])/SUM(Table1[Operating Profit])*100</f>
        <v>9.9357152598875103E-3</v>
      </c>
      <c r="V1219">
        <f>SUM(Table1[[#This Row],[Price per Unit]]*Table1[[#This Row],[Units Sold]])</f>
        <v>11000</v>
      </c>
      <c r="W1219">
        <f>SUM(Table1[[#This Row],[Total Sales]]-Table1[[#This Row],[Operating Profit]])</f>
        <v>77000</v>
      </c>
      <c r="X1219">
        <f>SUM(Table1[[#This Row],[Total Sales]]-Table1[[#This Row],[Cost]])</f>
        <v>33000</v>
      </c>
      <c r="Y1219">
        <f>SUM(Table1[[#This Row],[profit/loss]])/SUM(Table1[profit/loss])</f>
        <v>9.9357152598875109E-5</v>
      </c>
    </row>
    <row r="1220" spans="1:25" x14ac:dyDescent="0.3">
      <c r="A1220" t="s">
        <v>60</v>
      </c>
      <c r="B1220" t="s">
        <v>23</v>
      </c>
      <c r="C1220">
        <v>1185732</v>
      </c>
      <c r="D1220" s="9">
        <v>44547</v>
      </c>
      <c r="E1220" s="8" t="str">
        <f>TEXT(Table1[[#This Row],[Invoice Date]],"dd-mm-yyyy")</f>
        <v>17-12-2021</v>
      </c>
      <c r="F1220" s="1" t="str">
        <f t="shared" si="76"/>
        <v>December</v>
      </c>
      <c r="G1220" s="1" t="str">
        <f t="shared" si="77"/>
        <v>2021</v>
      </c>
      <c r="H1220" s="1" t="str">
        <f t="shared" si="78"/>
        <v>Friday</v>
      </c>
      <c r="I1220" s="1" t="str">
        <f t="shared" si="79"/>
        <v>17</v>
      </c>
      <c r="J1220" t="s">
        <v>14</v>
      </c>
      <c r="K1220" t="s">
        <v>61</v>
      </c>
      <c r="L1220" t="s">
        <v>62</v>
      </c>
      <c r="M1220" t="s">
        <v>21</v>
      </c>
      <c r="N1220">
        <v>65</v>
      </c>
      <c r="O1220">
        <v>200</v>
      </c>
      <c r="P1220">
        <v>130000</v>
      </c>
      <c r="Q1220">
        <v>32500</v>
      </c>
      <c r="R1220">
        <v>0.25</v>
      </c>
      <c r="S1220" t="s">
        <v>23</v>
      </c>
      <c r="T1220" t="str">
        <f>IF(Table1[[#This Row],[Units Sold]]&gt; 700,"High Units","low Units")</f>
        <v>low Units</v>
      </c>
      <c r="U1220">
        <f>SUM(Table1[[#This Row],[Operating Profit]])/SUM(Table1[Operating Profit])*100</f>
        <v>9.7851741195861836E-3</v>
      </c>
      <c r="V1220">
        <f>SUM(Table1[[#This Row],[Price per Unit]]*Table1[[#This Row],[Units Sold]])</f>
        <v>13000</v>
      </c>
      <c r="W1220">
        <f>SUM(Table1[[#This Row],[Total Sales]]-Table1[[#This Row],[Operating Profit]])</f>
        <v>97500</v>
      </c>
      <c r="X1220">
        <f>SUM(Table1[[#This Row],[Total Sales]]-Table1[[#This Row],[Cost]])</f>
        <v>32500</v>
      </c>
      <c r="Y1220">
        <f>SUM(Table1[[#This Row],[profit/loss]])/SUM(Table1[profit/loss])</f>
        <v>9.7851741195861843E-5</v>
      </c>
    </row>
    <row r="1221" spans="1:25" x14ac:dyDescent="0.3">
      <c r="A1221" t="s">
        <v>60</v>
      </c>
      <c r="B1221" t="s">
        <v>23</v>
      </c>
      <c r="C1221">
        <v>1185732</v>
      </c>
      <c r="D1221" s="9">
        <v>44547</v>
      </c>
      <c r="E1221" s="8" t="str">
        <f>TEXT(Table1[[#This Row],[Invoice Date]],"dd-mm-yyyy")</f>
        <v>17-12-2021</v>
      </c>
      <c r="F1221" s="1" t="str">
        <f t="shared" si="76"/>
        <v>December</v>
      </c>
      <c r="G1221" s="1" t="str">
        <f t="shared" si="77"/>
        <v>2021</v>
      </c>
      <c r="H1221" s="1" t="str">
        <f t="shared" si="78"/>
        <v>Friday</v>
      </c>
      <c r="I1221" s="1" t="str">
        <f t="shared" si="79"/>
        <v>17</v>
      </c>
      <c r="J1221" t="s">
        <v>14</v>
      </c>
      <c r="K1221" t="s">
        <v>61</v>
      </c>
      <c r="L1221" t="s">
        <v>62</v>
      </c>
      <c r="M1221" t="s">
        <v>22</v>
      </c>
      <c r="N1221">
        <v>70</v>
      </c>
      <c r="O1221">
        <v>300</v>
      </c>
      <c r="P1221">
        <v>210000</v>
      </c>
      <c r="Q1221">
        <v>84000</v>
      </c>
      <c r="R1221">
        <v>0.4</v>
      </c>
      <c r="S1221" t="s">
        <v>23</v>
      </c>
      <c r="T1221" t="str">
        <f>IF(Table1[[#This Row],[Units Sold]]&gt; 700,"High Units","low Units")</f>
        <v>low Units</v>
      </c>
      <c r="U1221">
        <f>SUM(Table1[[#This Row],[Operating Profit]])/SUM(Table1[Operating Profit])*100</f>
        <v>2.5290911570622753E-2</v>
      </c>
      <c r="V1221">
        <f>SUM(Table1[[#This Row],[Price per Unit]]*Table1[[#This Row],[Units Sold]])</f>
        <v>21000</v>
      </c>
      <c r="W1221">
        <f>SUM(Table1[[#This Row],[Total Sales]]-Table1[[#This Row],[Operating Profit]])</f>
        <v>126000</v>
      </c>
      <c r="X1221">
        <f>SUM(Table1[[#This Row],[Total Sales]]-Table1[[#This Row],[Cost]])</f>
        <v>84000</v>
      </c>
      <c r="Y1221">
        <f>SUM(Table1[[#This Row],[profit/loss]])/SUM(Table1[profit/loss])</f>
        <v>2.5290911570622753E-4</v>
      </c>
    </row>
    <row r="1222" spans="1:25" x14ac:dyDescent="0.3">
      <c r="A1222" t="s">
        <v>29</v>
      </c>
      <c r="B1222" t="s">
        <v>23</v>
      </c>
      <c r="C1222">
        <v>1128299</v>
      </c>
      <c r="D1222" s="9">
        <v>44206</v>
      </c>
      <c r="E1222" s="8" t="str">
        <f>TEXT(Table1[[#This Row],[Invoice Date]],"dd-mm-yyyy")</f>
        <v>10-01-2021</v>
      </c>
      <c r="F1222" s="1" t="str">
        <f t="shared" si="76"/>
        <v>January</v>
      </c>
      <c r="G1222" s="1" t="str">
        <f t="shared" si="77"/>
        <v>2021</v>
      </c>
      <c r="H1222" s="1" t="str">
        <f t="shared" si="78"/>
        <v>Sunday</v>
      </c>
      <c r="I1222" s="1" t="str">
        <f t="shared" si="79"/>
        <v>10</v>
      </c>
      <c r="J1222" t="s">
        <v>14</v>
      </c>
      <c r="K1222" t="s">
        <v>61</v>
      </c>
      <c r="L1222" t="s">
        <v>62</v>
      </c>
      <c r="M1222" t="s">
        <v>16</v>
      </c>
      <c r="N1222">
        <v>35</v>
      </c>
      <c r="O1222">
        <v>375</v>
      </c>
      <c r="P1222">
        <v>131250</v>
      </c>
      <c r="Q1222">
        <v>32813</v>
      </c>
      <c r="R1222">
        <v>0.25</v>
      </c>
      <c r="S1222" t="s">
        <v>23</v>
      </c>
      <c r="T1222" t="str">
        <f>IF(Table1[[#This Row],[Units Sold]]&gt; 700,"High Units","low Units")</f>
        <v>low Units</v>
      </c>
      <c r="U1222">
        <f>SUM(Table1[[#This Row],[Operating Profit]])/SUM(Table1[Operating Profit])*100</f>
        <v>9.8794128734148133E-3</v>
      </c>
      <c r="V1222">
        <f>SUM(Table1[[#This Row],[Price per Unit]]*Table1[[#This Row],[Units Sold]])</f>
        <v>13125</v>
      </c>
      <c r="W1222">
        <f>SUM(Table1[[#This Row],[Total Sales]]-Table1[[#This Row],[Operating Profit]])</f>
        <v>98437</v>
      </c>
      <c r="X1222">
        <f>SUM(Table1[[#This Row],[Total Sales]]-Table1[[#This Row],[Cost]])</f>
        <v>32813</v>
      </c>
      <c r="Y1222">
        <f>SUM(Table1[[#This Row],[profit/loss]])/SUM(Table1[profit/loss])</f>
        <v>9.8794128734148141E-5</v>
      </c>
    </row>
    <row r="1223" spans="1:25" x14ac:dyDescent="0.3">
      <c r="A1223" t="s">
        <v>29</v>
      </c>
      <c r="B1223" t="s">
        <v>23</v>
      </c>
      <c r="C1223">
        <v>1128299</v>
      </c>
      <c r="D1223" s="9">
        <v>44206</v>
      </c>
      <c r="E1223" s="8" t="str">
        <f>TEXT(Table1[[#This Row],[Invoice Date]],"dd-mm-yyyy")</f>
        <v>10-01-2021</v>
      </c>
      <c r="F1223" s="1" t="str">
        <f t="shared" si="76"/>
        <v>January</v>
      </c>
      <c r="G1223" s="1" t="str">
        <f t="shared" si="77"/>
        <v>2021</v>
      </c>
      <c r="H1223" s="1" t="str">
        <f t="shared" si="78"/>
        <v>Sunday</v>
      </c>
      <c r="I1223" s="1" t="str">
        <f t="shared" si="79"/>
        <v>10</v>
      </c>
      <c r="J1223" t="s">
        <v>14</v>
      </c>
      <c r="K1223" t="s">
        <v>61</v>
      </c>
      <c r="L1223" t="s">
        <v>62</v>
      </c>
      <c r="M1223" t="s">
        <v>18</v>
      </c>
      <c r="N1223">
        <v>45</v>
      </c>
      <c r="O1223">
        <v>375</v>
      </c>
      <c r="P1223">
        <v>168750</v>
      </c>
      <c r="Q1223">
        <v>33750</v>
      </c>
      <c r="R1223">
        <v>0.2</v>
      </c>
      <c r="S1223" t="s">
        <v>23</v>
      </c>
      <c r="T1223" t="str">
        <f>IF(Table1[[#This Row],[Units Sold]]&gt; 700,"High Units","low Units")</f>
        <v>low Units</v>
      </c>
      <c r="U1223">
        <f>SUM(Table1[[#This Row],[Operating Profit]])/SUM(Table1[Operating Profit])*100</f>
        <v>1.0161526970339499E-2</v>
      </c>
      <c r="V1223">
        <f>SUM(Table1[[#This Row],[Price per Unit]]*Table1[[#This Row],[Units Sold]])</f>
        <v>16875</v>
      </c>
      <c r="W1223">
        <f>SUM(Table1[[#This Row],[Total Sales]]-Table1[[#This Row],[Operating Profit]])</f>
        <v>135000</v>
      </c>
      <c r="X1223">
        <f>SUM(Table1[[#This Row],[Total Sales]]-Table1[[#This Row],[Cost]])</f>
        <v>33750</v>
      </c>
      <c r="Y1223">
        <f>SUM(Table1[[#This Row],[profit/loss]])/SUM(Table1[profit/loss])</f>
        <v>1.0161526970339499E-4</v>
      </c>
    </row>
    <row r="1224" spans="1:25" x14ac:dyDescent="0.3">
      <c r="A1224" t="s">
        <v>29</v>
      </c>
      <c r="B1224" t="s">
        <v>23</v>
      </c>
      <c r="C1224">
        <v>1128299</v>
      </c>
      <c r="D1224" s="9">
        <v>44206</v>
      </c>
      <c r="E1224" s="8" t="str">
        <f>TEXT(Table1[[#This Row],[Invoice Date]],"dd-mm-yyyy")</f>
        <v>10-01-2021</v>
      </c>
      <c r="F1224" s="1" t="str">
        <f t="shared" si="76"/>
        <v>January</v>
      </c>
      <c r="G1224" s="1" t="str">
        <f t="shared" si="77"/>
        <v>2021</v>
      </c>
      <c r="H1224" s="1" t="str">
        <f t="shared" si="78"/>
        <v>Sunday</v>
      </c>
      <c r="I1224" s="1" t="str">
        <f t="shared" si="79"/>
        <v>10</v>
      </c>
      <c r="J1224" t="s">
        <v>14</v>
      </c>
      <c r="K1224" t="s">
        <v>61</v>
      </c>
      <c r="L1224" t="s">
        <v>62</v>
      </c>
      <c r="M1224" t="s">
        <v>19</v>
      </c>
      <c r="N1224">
        <v>45</v>
      </c>
      <c r="O1224">
        <v>375</v>
      </c>
      <c r="P1224">
        <v>168750</v>
      </c>
      <c r="Q1224">
        <v>42188</v>
      </c>
      <c r="R1224">
        <v>0.25</v>
      </c>
      <c r="S1224" t="s">
        <v>23</v>
      </c>
      <c r="T1224" t="str">
        <f>IF(Table1[[#This Row],[Units Sold]]&gt; 700,"High Units","low Units")</f>
        <v>low Units</v>
      </c>
      <c r="U1224">
        <f>SUM(Table1[[#This Row],[Operating Profit]])/SUM(Table1[Operating Profit])*100</f>
        <v>1.2702059254064674E-2</v>
      </c>
      <c r="V1224">
        <f>SUM(Table1[[#This Row],[Price per Unit]]*Table1[[#This Row],[Units Sold]])</f>
        <v>16875</v>
      </c>
      <c r="W1224">
        <f>SUM(Table1[[#This Row],[Total Sales]]-Table1[[#This Row],[Operating Profit]])</f>
        <v>126562</v>
      </c>
      <c r="X1224">
        <f>SUM(Table1[[#This Row],[Total Sales]]-Table1[[#This Row],[Cost]])</f>
        <v>42188</v>
      </c>
      <c r="Y1224">
        <f>SUM(Table1[[#This Row],[profit/loss]])/SUM(Table1[profit/loss])</f>
        <v>1.2702059254064674E-4</v>
      </c>
    </row>
    <row r="1225" spans="1:25" x14ac:dyDescent="0.3">
      <c r="A1225" t="s">
        <v>29</v>
      </c>
      <c r="B1225" t="s">
        <v>23</v>
      </c>
      <c r="C1225">
        <v>1128299</v>
      </c>
      <c r="D1225" s="9">
        <v>44206</v>
      </c>
      <c r="E1225" s="8" t="str">
        <f>TEXT(Table1[[#This Row],[Invoice Date]],"dd-mm-yyyy")</f>
        <v>10-01-2021</v>
      </c>
      <c r="F1225" s="1" t="str">
        <f t="shared" si="76"/>
        <v>January</v>
      </c>
      <c r="G1225" s="1" t="str">
        <f t="shared" si="77"/>
        <v>2021</v>
      </c>
      <c r="H1225" s="1" t="str">
        <f t="shared" si="78"/>
        <v>Sunday</v>
      </c>
      <c r="I1225" s="1" t="str">
        <f t="shared" si="79"/>
        <v>10</v>
      </c>
      <c r="J1225" t="s">
        <v>14</v>
      </c>
      <c r="K1225" t="s">
        <v>61</v>
      </c>
      <c r="L1225" t="s">
        <v>62</v>
      </c>
      <c r="M1225" t="s">
        <v>20</v>
      </c>
      <c r="N1225">
        <v>45</v>
      </c>
      <c r="O1225">
        <v>225</v>
      </c>
      <c r="P1225">
        <v>101250</v>
      </c>
      <c r="Q1225">
        <v>25313</v>
      </c>
      <c r="R1225">
        <v>0.25</v>
      </c>
      <c r="S1225" t="s">
        <v>23</v>
      </c>
      <c r="T1225" t="str">
        <f>IF(Table1[[#This Row],[Units Sold]]&gt; 700,"High Units","low Units")</f>
        <v>low Units</v>
      </c>
      <c r="U1225">
        <f>SUM(Table1[[#This Row],[Operating Profit]])/SUM(Table1[Operating Profit])*100</f>
        <v>7.6212957688949253E-3</v>
      </c>
      <c r="V1225">
        <f>SUM(Table1[[#This Row],[Price per Unit]]*Table1[[#This Row],[Units Sold]])</f>
        <v>10125</v>
      </c>
      <c r="W1225">
        <f>SUM(Table1[[#This Row],[Total Sales]]-Table1[[#This Row],[Operating Profit]])</f>
        <v>75937</v>
      </c>
      <c r="X1225">
        <f>SUM(Table1[[#This Row],[Total Sales]]-Table1[[#This Row],[Cost]])</f>
        <v>25313</v>
      </c>
      <c r="Y1225">
        <f>SUM(Table1[[#This Row],[profit/loss]])/SUM(Table1[profit/loss])</f>
        <v>7.6212957688949256E-5</v>
      </c>
    </row>
    <row r="1226" spans="1:25" x14ac:dyDescent="0.3">
      <c r="A1226" t="s">
        <v>60</v>
      </c>
      <c r="B1226" t="s">
        <v>23</v>
      </c>
      <c r="C1226">
        <v>1185732</v>
      </c>
      <c r="D1226" s="9">
        <v>44220</v>
      </c>
      <c r="E1226" s="8" t="str">
        <f>TEXT(Table1[[#This Row],[Invoice Date]],"dd-mm-yyyy")</f>
        <v>24-01-2021</v>
      </c>
      <c r="F1226" s="1" t="str">
        <f t="shared" si="76"/>
        <v>January</v>
      </c>
      <c r="G1226" s="1" t="str">
        <f t="shared" si="77"/>
        <v>2021</v>
      </c>
      <c r="H1226" s="1" t="str">
        <f t="shared" si="78"/>
        <v>Sunday</v>
      </c>
      <c r="I1226" s="1" t="str">
        <f t="shared" si="79"/>
        <v>24</v>
      </c>
      <c r="J1226" t="s">
        <v>30</v>
      </c>
      <c r="K1226" t="s">
        <v>63</v>
      </c>
      <c r="L1226" t="s">
        <v>64</v>
      </c>
      <c r="M1226" t="s">
        <v>22</v>
      </c>
      <c r="N1226">
        <v>55</v>
      </c>
      <c r="O1226">
        <v>300</v>
      </c>
      <c r="P1226">
        <v>165000</v>
      </c>
      <c r="Q1226">
        <v>49500</v>
      </c>
      <c r="R1226">
        <v>0.3</v>
      </c>
      <c r="S1226" t="s">
        <v>23</v>
      </c>
      <c r="T1226" t="str">
        <f>IF(Table1[[#This Row],[Units Sold]]&gt; 700,"High Units","low Units")</f>
        <v>low Units</v>
      </c>
      <c r="U1226">
        <f>SUM(Table1[[#This Row],[Operating Profit]])/SUM(Table1[Operating Profit])*100</f>
        <v>1.4903572889831266E-2</v>
      </c>
      <c r="V1226">
        <f>SUM(Table1[[#This Row],[Price per Unit]]*Table1[[#This Row],[Units Sold]])</f>
        <v>16500</v>
      </c>
      <c r="W1226">
        <f>SUM(Table1[[#This Row],[Total Sales]]-Table1[[#This Row],[Operating Profit]])</f>
        <v>115500</v>
      </c>
      <c r="X1226">
        <f>SUM(Table1[[#This Row],[Total Sales]]-Table1[[#This Row],[Cost]])</f>
        <v>49500</v>
      </c>
      <c r="Y1226">
        <f>SUM(Table1[[#This Row],[profit/loss]])/SUM(Table1[profit/loss])</f>
        <v>1.4903572889831266E-4</v>
      </c>
    </row>
    <row r="1227" spans="1:25" x14ac:dyDescent="0.3">
      <c r="A1227" t="s">
        <v>60</v>
      </c>
      <c r="B1227" t="s">
        <v>23</v>
      </c>
      <c r="C1227">
        <v>1185732</v>
      </c>
      <c r="D1227" s="9">
        <v>44249</v>
      </c>
      <c r="E1227" s="8" t="str">
        <f>TEXT(Table1[[#This Row],[Invoice Date]],"dd-mm-yyyy")</f>
        <v>22-02-2021</v>
      </c>
      <c r="F1227" s="1" t="str">
        <f t="shared" si="76"/>
        <v>February</v>
      </c>
      <c r="G1227" s="1" t="str">
        <f t="shared" si="77"/>
        <v>2021</v>
      </c>
      <c r="H1227" s="1" t="str">
        <f t="shared" si="78"/>
        <v>Monday</v>
      </c>
      <c r="I1227" s="1" t="str">
        <f t="shared" si="79"/>
        <v>22</v>
      </c>
      <c r="J1227" t="s">
        <v>30</v>
      </c>
      <c r="K1227" t="s">
        <v>63</v>
      </c>
      <c r="L1227" t="s">
        <v>64</v>
      </c>
      <c r="M1227" t="s">
        <v>16</v>
      </c>
      <c r="N1227">
        <v>55</v>
      </c>
      <c r="O1227">
        <v>575</v>
      </c>
      <c r="P1227">
        <v>316250</v>
      </c>
      <c r="Q1227">
        <v>110688</v>
      </c>
      <c r="R1227">
        <v>0.35</v>
      </c>
      <c r="S1227" t="s">
        <v>23</v>
      </c>
      <c r="T1227" t="str">
        <f>IF(Table1[[#This Row],[Units Sold]]&gt; 700,"High Units","low Units")</f>
        <v>low Units</v>
      </c>
      <c r="U1227">
        <f>SUM(Table1[[#This Row],[Operating Profit]])/SUM(Table1[Operating Profit])*100</f>
        <v>3.3326195475346328E-2</v>
      </c>
      <c r="V1227">
        <f>SUM(Table1[[#This Row],[Price per Unit]]*Table1[[#This Row],[Units Sold]])</f>
        <v>31625</v>
      </c>
      <c r="W1227">
        <f>SUM(Table1[[#This Row],[Total Sales]]-Table1[[#This Row],[Operating Profit]])</f>
        <v>205562</v>
      </c>
      <c r="X1227">
        <f>SUM(Table1[[#This Row],[Total Sales]]-Table1[[#This Row],[Cost]])</f>
        <v>110688</v>
      </c>
      <c r="Y1227">
        <f>SUM(Table1[[#This Row],[profit/loss]])/SUM(Table1[profit/loss])</f>
        <v>3.3326195475346325E-4</v>
      </c>
    </row>
    <row r="1228" spans="1:25" x14ac:dyDescent="0.3">
      <c r="A1228" t="s">
        <v>60</v>
      </c>
      <c r="B1228" t="s">
        <v>23</v>
      </c>
      <c r="C1228">
        <v>1185732</v>
      </c>
      <c r="D1228" s="9">
        <v>44249</v>
      </c>
      <c r="E1228" s="8" t="str">
        <f>TEXT(Table1[[#This Row],[Invoice Date]],"dd-mm-yyyy")</f>
        <v>22-02-2021</v>
      </c>
      <c r="F1228" s="1" t="str">
        <f t="shared" si="76"/>
        <v>February</v>
      </c>
      <c r="G1228" s="1" t="str">
        <f t="shared" si="77"/>
        <v>2021</v>
      </c>
      <c r="H1228" s="1" t="str">
        <f t="shared" si="78"/>
        <v>Monday</v>
      </c>
      <c r="I1228" s="1" t="str">
        <f t="shared" si="79"/>
        <v>22</v>
      </c>
      <c r="J1228" t="s">
        <v>30</v>
      </c>
      <c r="K1228" t="s">
        <v>63</v>
      </c>
      <c r="L1228" t="s">
        <v>64</v>
      </c>
      <c r="M1228" t="s">
        <v>18</v>
      </c>
      <c r="N1228">
        <v>55</v>
      </c>
      <c r="O1228">
        <v>225</v>
      </c>
      <c r="P1228">
        <v>123750</v>
      </c>
      <c r="Q1228">
        <v>43313</v>
      </c>
      <c r="R1228">
        <v>0.35</v>
      </c>
      <c r="S1228" t="s">
        <v>23</v>
      </c>
      <c r="T1228" t="str">
        <f>IF(Table1[[#This Row],[Units Sold]]&gt; 700,"High Units","low Units")</f>
        <v>low Units</v>
      </c>
      <c r="U1228">
        <f>SUM(Table1[[#This Row],[Operating Profit]])/SUM(Table1[Operating Profit])*100</f>
        <v>1.304077681974266E-2</v>
      </c>
      <c r="V1228">
        <f>SUM(Table1[[#This Row],[Price per Unit]]*Table1[[#This Row],[Units Sold]])</f>
        <v>12375</v>
      </c>
      <c r="W1228">
        <f>SUM(Table1[[#This Row],[Total Sales]]-Table1[[#This Row],[Operating Profit]])</f>
        <v>80437</v>
      </c>
      <c r="X1228">
        <f>SUM(Table1[[#This Row],[Total Sales]]-Table1[[#This Row],[Cost]])</f>
        <v>43313</v>
      </c>
      <c r="Y1228">
        <f>SUM(Table1[[#This Row],[profit/loss]])/SUM(Table1[profit/loss])</f>
        <v>1.304077681974266E-4</v>
      </c>
    </row>
    <row r="1229" spans="1:25" x14ac:dyDescent="0.3">
      <c r="A1229" t="s">
        <v>60</v>
      </c>
      <c r="B1229" t="s">
        <v>23</v>
      </c>
      <c r="C1229">
        <v>1185732</v>
      </c>
      <c r="D1229" s="9">
        <v>44249</v>
      </c>
      <c r="E1229" s="8" t="str">
        <f>TEXT(Table1[[#This Row],[Invoice Date]],"dd-mm-yyyy")</f>
        <v>22-02-2021</v>
      </c>
      <c r="F1229" s="1" t="str">
        <f t="shared" si="76"/>
        <v>February</v>
      </c>
      <c r="G1229" s="1" t="str">
        <f t="shared" si="77"/>
        <v>2021</v>
      </c>
      <c r="H1229" s="1" t="str">
        <f t="shared" si="78"/>
        <v>Monday</v>
      </c>
      <c r="I1229" s="1" t="str">
        <f t="shared" si="79"/>
        <v>22</v>
      </c>
      <c r="J1229" t="s">
        <v>30</v>
      </c>
      <c r="K1229" t="s">
        <v>63</v>
      </c>
      <c r="L1229" t="s">
        <v>64</v>
      </c>
      <c r="M1229" t="s">
        <v>19</v>
      </c>
      <c r="N1229">
        <v>45</v>
      </c>
      <c r="O1229">
        <v>275</v>
      </c>
      <c r="P1229">
        <v>123750</v>
      </c>
      <c r="Q1229">
        <v>30938</v>
      </c>
      <c r="R1229">
        <v>0.25</v>
      </c>
      <c r="S1229" t="s">
        <v>23</v>
      </c>
      <c r="T1229" t="str">
        <f>IF(Table1[[#This Row],[Units Sold]]&gt; 700,"High Units","low Units")</f>
        <v>low Units</v>
      </c>
      <c r="U1229">
        <f>SUM(Table1[[#This Row],[Operating Profit]])/SUM(Table1[Operating Profit])*100</f>
        <v>9.3148835972848426E-3</v>
      </c>
      <c r="V1229">
        <f>SUM(Table1[[#This Row],[Price per Unit]]*Table1[[#This Row],[Units Sold]])</f>
        <v>12375</v>
      </c>
      <c r="W1229">
        <f>SUM(Table1[[#This Row],[Total Sales]]-Table1[[#This Row],[Operating Profit]])</f>
        <v>92812</v>
      </c>
      <c r="X1229">
        <f>SUM(Table1[[#This Row],[Total Sales]]-Table1[[#This Row],[Cost]])</f>
        <v>30938</v>
      </c>
      <c r="Y1229">
        <f>SUM(Table1[[#This Row],[profit/loss]])/SUM(Table1[profit/loss])</f>
        <v>9.3148835972848423E-5</v>
      </c>
    </row>
    <row r="1230" spans="1:25" x14ac:dyDescent="0.3">
      <c r="A1230" t="s">
        <v>60</v>
      </c>
      <c r="B1230" t="s">
        <v>23</v>
      </c>
      <c r="C1230">
        <v>1185732</v>
      </c>
      <c r="D1230" s="9">
        <v>44249</v>
      </c>
      <c r="E1230" s="8" t="str">
        <f>TEXT(Table1[[#This Row],[Invoice Date]],"dd-mm-yyyy")</f>
        <v>22-02-2021</v>
      </c>
      <c r="F1230" s="1" t="str">
        <f t="shared" si="76"/>
        <v>February</v>
      </c>
      <c r="G1230" s="1" t="str">
        <f t="shared" si="77"/>
        <v>2021</v>
      </c>
      <c r="H1230" s="1" t="str">
        <f t="shared" si="78"/>
        <v>Monday</v>
      </c>
      <c r="I1230" s="1" t="str">
        <f t="shared" si="79"/>
        <v>22</v>
      </c>
      <c r="J1230" t="s">
        <v>30</v>
      </c>
      <c r="K1230" t="s">
        <v>63</v>
      </c>
      <c r="L1230" t="s">
        <v>64</v>
      </c>
      <c r="M1230" t="s">
        <v>20</v>
      </c>
      <c r="N1230">
        <v>50</v>
      </c>
      <c r="O1230">
        <v>175</v>
      </c>
      <c r="P1230">
        <v>87500</v>
      </c>
      <c r="Q1230">
        <v>21875</v>
      </c>
      <c r="R1230">
        <v>0.25</v>
      </c>
      <c r="S1230" t="s">
        <v>23</v>
      </c>
      <c r="T1230" t="str">
        <f>IF(Table1[[#This Row],[Units Sold]]&gt; 700,"High Units","low Units")</f>
        <v>low Units</v>
      </c>
      <c r="U1230">
        <f>SUM(Table1[[#This Row],[Operating Profit]])/SUM(Table1[Operating Profit])*100</f>
        <v>6.5861748881830082E-3</v>
      </c>
      <c r="V1230">
        <f>SUM(Table1[[#This Row],[Price per Unit]]*Table1[[#This Row],[Units Sold]])</f>
        <v>8750</v>
      </c>
      <c r="W1230">
        <f>SUM(Table1[[#This Row],[Total Sales]]-Table1[[#This Row],[Operating Profit]])</f>
        <v>65625</v>
      </c>
      <c r="X1230">
        <f>SUM(Table1[[#This Row],[Total Sales]]-Table1[[#This Row],[Cost]])</f>
        <v>21875</v>
      </c>
      <c r="Y1230">
        <f>SUM(Table1[[#This Row],[profit/loss]])/SUM(Table1[profit/loss])</f>
        <v>6.5861748881830082E-5</v>
      </c>
    </row>
    <row r="1231" spans="1:25" x14ac:dyDescent="0.3">
      <c r="A1231" t="s">
        <v>60</v>
      </c>
      <c r="B1231" t="s">
        <v>23</v>
      </c>
      <c r="C1231">
        <v>1185732</v>
      </c>
      <c r="D1231" s="9">
        <v>44249</v>
      </c>
      <c r="E1231" s="8" t="str">
        <f>TEXT(Table1[[#This Row],[Invoice Date]],"dd-mm-yyyy")</f>
        <v>22-02-2021</v>
      </c>
      <c r="F1231" s="1" t="str">
        <f t="shared" si="76"/>
        <v>February</v>
      </c>
      <c r="G1231" s="1" t="str">
        <f t="shared" si="77"/>
        <v>2021</v>
      </c>
      <c r="H1231" s="1" t="str">
        <f t="shared" si="78"/>
        <v>Monday</v>
      </c>
      <c r="I1231" s="1" t="str">
        <f t="shared" si="79"/>
        <v>22</v>
      </c>
      <c r="J1231" t="s">
        <v>30</v>
      </c>
      <c r="K1231" t="s">
        <v>63</v>
      </c>
      <c r="L1231" t="s">
        <v>64</v>
      </c>
      <c r="M1231" t="s">
        <v>21</v>
      </c>
      <c r="N1231">
        <v>65</v>
      </c>
      <c r="O1231">
        <v>250</v>
      </c>
      <c r="P1231">
        <v>162500</v>
      </c>
      <c r="Q1231">
        <v>40625</v>
      </c>
      <c r="R1231">
        <v>0.25</v>
      </c>
      <c r="S1231" t="s">
        <v>23</v>
      </c>
      <c r="T1231" t="str">
        <f>IF(Table1[[#This Row],[Units Sold]]&gt; 700,"High Units","low Units")</f>
        <v>low Units</v>
      </c>
      <c r="U1231">
        <f>SUM(Table1[[#This Row],[Operating Profit]])/SUM(Table1[Operating Profit])*100</f>
        <v>1.2231467649482731E-2</v>
      </c>
      <c r="V1231">
        <f>SUM(Table1[[#This Row],[Price per Unit]]*Table1[[#This Row],[Units Sold]])</f>
        <v>16250</v>
      </c>
      <c r="W1231">
        <f>SUM(Table1[[#This Row],[Total Sales]]-Table1[[#This Row],[Operating Profit]])</f>
        <v>121875</v>
      </c>
      <c r="X1231">
        <f>SUM(Table1[[#This Row],[Total Sales]]-Table1[[#This Row],[Cost]])</f>
        <v>40625</v>
      </c>
      <c r="Y1231">
        <f>SUM(Table1[[#This Row],[profit/loss]])/SUM(Table1[profit/loss])</f>
        <v>1.223146764948273E-4</v>
      </c>
    </row>
    <row r="1232" spans="1:25" x14ac:dyDescent="0.3">
      <c r="A1232" t="s">
        <v>60</v>
      </c>
      <c r="B1232" t="s">
        <v>23</v>
      </c>
      <c r="C1232">
        <v>1185732</v>
      </c>
      <c r="D1232" s="9">
        <v>44249</v>
      </c>
      <c r="E1232" s="8" t="str">
        <f>TEXT(Table1[[#This Row],[Invoice Date]],"dd-mm-yyyy")</f>
        <v>22-02-2021</v>
      </c>
      <c r="F1232" s="1" t="str">
        <f t="shared" si="76"/>
        <v>February</v>
      </c>
      <c r="G1232" s="1" t="str">
        <f t="shared" si="77"/>
        <v>2021</v>
      </c>
      <c r="H1232" s="1" t="str">
        <f t="shared" si="78"/>
        <v>Monday</v>
      </c>
      <c r="I1232" s="1" t="str">
        <f t="shared" si="79"/>
        <v>22</v>
      </c>
      <c r="J1232" t="s">
        <v>30</v>
      </c>
      <c r="K1232" t="s">
        <v>63</v>
      </c>
      <c r="L1232" t="s">
        <v>64</v>
      </c>
      <c r="M1232" t="s">
        <v>22</v>
      </c>
      <c r="N1232">
        <v>55</v>
      </c>
      <c r="O1232">
        <v>350</v>
      </c>
      <c r="P1232">
        <v>192500</v>
      </c>
      <c r="Q1232">
        <v>57750</v>
      </c>
      <c r="R1232">
        <v>0.3</v>
      </c>
      <c r="S1232" t="s">
        <v>23</v>
      </c>
      <c r="T1232" t="str">
        <f>IF(Table1[[#This Row],[Units Sold]]&gt; 700,"High Units","low Units")</f>
        <v>low Units</v>
      </c>
      <c r="U1232">
        <f>SUM(Table1[[#This Row],[Operating Profit]])/SUM(Table1[Operating Profit])*100</f>
        <v>1.7387501704803143E-2</v>
      </c>
      <c r="V1232">
        <f>SUM(Table1[[#This Row],[Price per Unit]]*Table1[[#This Row],[Units Sold]])</f>
        <v>19250</v>
      </c>
      <c r="W1232">
        <f>SUM(Table1[[#This Row],[Total Sales]]-Table1[[#This Row],[Operating Profit]])</f>
        <v>134750</v>
      </c>
      <c r="X1232">
        <f>SUM(Table1[[#This Row],[Total Sales]]-Table1[[#This Row],[Cost]])</f>
        <v>57750</v>
      </c>
      <c r="Y1232">
        <f>SUM(Table1[[#This Row],[profit/loss]])/SUM(Table1[profit/loss])</f>
        <v>1.7387501704803143E-4</v>
      </c>
    </row>
    <row r="1233" spans="1:25" x14ac:dyDescent="0.3">
      <c r="A1233" t="s">
        <v>60</v>
      </c>
      <c r="B1233" t="s">
        <v>23</v>
      </c>
      <c r="C1233">
        <v>1185732</v>
      </c>
      <c r="D1233" s="9">
        <v>44275</v>
      </c>
      <c r="E1233" s="8" t="str">
        <f>TEXT(Table1[[#This Row],[Invoice Date]],"dd-mm-yyyy")</f>
        <v>20-03-2021</v>
      </c>
      <c r="F1233" s="1" t="str">
        <f t="shared" si="76"/>
        <v>March</v>
      </c>
      <c r="G1233" s="1" t="str">
        <f t="shared" si="77"/>
        <v>2021</v>
      </c>
      <c r="H1233" s="1" t="str">
        <f t="shared" si="78"/>
        <v>Saturday</v>
      </c>
      <c r="I1233" s="1" t="str">
        <f t="shared" si="79"/>
        <v>20</v>
      </c>
      <c r="J1233" t="s">
        <v>30</v>
      </c>
      <c r="K1233" t="s">
        <v>63</v>
      </c>
      <c r="L1233" t="s">
        <v>64</v>
      </c>
      <c r="M1233" t="s">
        <v>16</v>
      </c>
      <c r="N1233">
        <v>55</v>
      </c>
      <c r="O1233">
        <v>545</v>
      </c>
      <c r="P1233">
        <v>299750</v>
      </c>
      <c r="Q1233">
        <v>104913</v>
      </c>
      <c r="R1233">
        <v>0.35</v>
      </c>
      <c r="S1233" t="s">
        <v>23</v>
      </c>
      <c r="T1233" t="str">
        <f>IF(Table1[[#This Row],[Units Sold]]&gt; 700,"High Units","low Units")</f>
        <v>low Units</v>
      </c>
      <c r="U1233">
        <f>SUM(Table1[[#This Row],[Operating Profit]])/SUM(Table1[Operating Profit])*100</f>
        <v>3.1587445304866013E-2</v>
      </c>
      <c r="V1233">
        <f>SUM(Table1[[#This Row],[Price per Unit]]*Table1[[#This Row],[Units Sold]])</f>
        <v>29975</v>
      </c>
      <c r="W1233">
        <f>SUM(Table1[[#This Row],[Total Sales]]-Table1[[#This Row],[Operating Profit]])</f>
        <v>194837</v>
      </c>
      <c r="X1233">
        <f>SUM(Table1[[#This Row],[Total Sales]]-Table1[[#This Row],[Cost]])</f>
        <v>104913</v>
      </c>
      <c r="Y1233">
        <f>SUM(Table1[[#This Row],[profit/loss]])/SUM(Table1[profit/loss])</f>
        <v>3.1587445304866012E-4</v>
      </c>
    </row>
    <row r="1234" spans="1:25" x14ac:dyDescent="0.3">
      <c r="A1234" t="s">
        <v>60</v>
      </c>
      <c r="B1234" t="s">
        <v>23</v>
      </c>
      <c r="C1234">
        <v>1185732</v>
      </c>
      <c r="D1234" s="9">
        <v>44275</v>
      </c>
      <c r="E1234" s="8" t="str">
        <f>TEXT(Table1[[#This Row],[Invoice Date]],"dd-mm-yyyy")</f>
        <v>20-03-2021</v>
      </c>
      <c r="F1234" s="1" t="str">
        <f t="shared" si="76"/>
        <v>March</v>
      </c>
      <c r="G1234" s="1" t="str">
        <f t="shared" si="77"/>
        <v>2021</v>
      </c>
      <c r="H1234" s="1" t="str">
        <f t="shared" si="78"/>
        <v>Saturday</v>
      </c>
      <c r="I1234" s="1" t="str">
        <f t="shared" si="79"/>
        <v>20</v>
      </c>
      <c r="J1234" t="s">
        <v>30</v>
      </c>
      <c r="K1234" t="s">
        <v>63</v>
      </c>
      <c r="L1234" t="s">
        <v>64</v>
      </c>
      <c r="M1234" t="s">
        <v>18</v>
      </c>
      <c r="N1234">
        <v>55</v>
      </c>
      <c r="O1234">
        <v>250</v>
      </c>
      <c r="P1234">
        <v>137500</v>
      </c>
      <c r="Q1234">
        <v>48125</v>
      </c>
      <c r="R1234">
        <v>0.35</v>
      </c>
      <c r="S1234" t="s">
        <v>23</v>
      </c>
      <c r="T1234" t="str">
        <f>IF(Table1[[#This Row],[Units Sold]]&gt; 700,"High Units","low Units")</f>
        <v>low Units</v>
      </c>
      <c r="U1234">
        <f>SUM(Table1[[#This Row],[Operating Profit]])/SUM(Table1[Operating Profit])*100</f>
        <v>1.4489584754002621E-2</v>
      </c>
      <c r="V1234">
        <f>SUM(Table1[[#This Row],[Price per Unit]]*Table1[[#This Row],[Units Sold]])</f>
        <v>13750</v>
      </c>
      <c r="W1234">
        <f>SUM(Table1[[#This Row],[Total Sales]]-Table1[[#This Row],[Operating Profit]])</f>
        <v>89375</v>
      </c>
      <c r="X1234">
        <f>SUM(Table1[[#This Row],[Total Sales]]-Table1[[#This Row],[Cost]])</f>
        <v>48125</v>
      </c>
      <c r="Y1234">
        <f>SUM(Table1[[#This Row],[profit/loss]])/SUM(Table1[profit/loss])</f>
        <v>1.448958475400262E-4</v>
      </c>
    </row>
    <row r="1235" spans="1:25" x14ac:dyDescent="0.3">
      <c r="A1235" t="s">
        <v>60</v>
      </c>
      <c r="B1235" t="s">
        <v>23</v>
      </c>
      <c r="C1235">
        <v>1185732</v>
      </c>
      <c r="D1235" s="9">
        <v>44275</v>
      </c>
      <c r="E1235" s="8" t="str">
        <f>TEXT(Table1[[#This Row],[Invoice Date]],"dd-mm-yyyy")</f>
        <v>20-03-2021</v>
      </c>
      <c r="F1235" s="1" t="str">
        <f t="shared" si="76"/>
        <v>March</v>
      </c>
      <c r="G1235" s="1" t="str">
        <f t="shared" si="77"/>
        <v>2021</v>
      </c>
      <c r="H1235" s="1" t="str">
        <f t="shared" si="78"/>
        <v>Saturday</v>
      </c>
      <c r="I1235" s="1" t="str">
        <f t="shared" si="79"/>
        <v>20</v>
      </c>
      <c r="J1235" t="s">
        <v>30</v>
      </c>
      <c r="K1235" t="s">
        <v>63</v>
      </c>
      <c r="L1235" t="s">
        <v>64</v>
      </c>
      <c r="M1235" t="s">
        <v>19</v>
      </c>
      <c r="N1235">
        <v>45</v>
      </c>
      <c r="O1235">
        <v>275</v>
      </c>
      <c r="P1235">
        <v>123750</v>
      </c>
      <c r="Q1235">
        <v>30938</v>
      </c>
      <c r="R1235">
        <v>0.25</v>
      </c>
      <c r="S1235" t="s">
        <v>23</v>
      </c>
      <c r="T1235" t="str">
        <f>IF(Table1[[#This Row],[Units Sold]]&gt; 700,"High Units","low Units")</f>
        <v>low Units</v>
      </c>
      <c r="U1235">
        <f>SUM(Table1[[#This Row],[Operating Profit]])/SUM(Table1[Operating Profit])*100</f>
        <v>9.3148835972848426E-3</v>
      </c>
      <c r="V1235">
        <f>SUM(Table1[[#This Row],[Price per Unit]]*Table1[[#This Row],[Units Sold]])</f>
        <v>12375</v>
      </c>
      <c r="W1235">
        <f>SUM(Table1[[#This Row],[Total Sales]]-Table1[[#This Row],[Operating Profit]])</f>
        <v>92812</v>
      </c>
      <c r="X1235">
        <f>SUM(Table1[[#This Row],[Total Sales]]-Table1[[#This Row],[Cost]])</f>
        <v>30938</v>
      </c>
      <c r="Y1235">
        <f>SUM(Table1[[#This Row],[profit/loss]])/SUM(Table1[profit/loss])</f>
        <v>9.3148835972848423E-5</v>
      </c>
    </row>
    <row r="1236" spans="1:25" x14ac:dyDescent="0.3">
      <c r="A1236" t="s">
        <v>60</v>
      </c>
      <c r="B1236" t="s">
        <v>23</v>
      </c>
      <c r="C1236">
        <v>1185732</v>
      </c>
      <c r="D1236" s="9">
        <v>44275</v>
      </c>
      <c r="E1236" s="8" t="str">
        <f>TEXT(Table1[[#This Row],[Invoice Date]],"dd-mm-yyyy")</f>
        <v>20-03-2021</v>
      </c>
      <c r="F1236" s="1" t="str">
        <f t="shared" si="76"/>
        <v>March</v>
      </c>
      <c r="G1236" s="1" t="str">
        <f t="shared" si="77"/>
        <v>2021</v>
      </c>
      <c r="H1236" s="1" t="str">
        <f t="shared" si="78"/>
        <v>Saturday</v>
      </c>
      <c r="I1236" s="1" t="str">
        <f t="shared" si="79"/>
        <v>20</v>
      </c>
      <c r="J1236" t="s">
        <v>30</v>
      </c>
      <c r="K1236" t="s">
        <v>63</v>
      </c>
      <c r="L1236" t="s">
        <v>64</v>
      </c>
      <c r="M1236" t="s">
        <v>20</v>
      </c>
      <c r="N1236">
        <v>50</v>
      </c>
      <c r="O1236">
        <v>125</v>
      </c>
      <c r="P1236">
        <v>62500</v>
      </c>
      <c r="Q1236">
        <v>15625</v>
      </c>
      <c r="R1236">
        <v>0.25</v>
      </c>
      <c r="S1236" t="s">
        <v>23</v>
      </c>
      <c r="T1236" t="str">
        <f>IF(Table1[[#This Row],[Units Sold]]&gt; 700,"High Units","low Units")</f>
        <v>low Units</v>
      </c>
      <c r="U1236">
        <f>SUM(Table1[[#This Row],[Operating Profit]])/SUM(Table1[Operating Profit])*100</f>
        <v>4.7044106344164352E-3</v>
      </c>
      <c r="V1236">
        <f>SUM(Table1[[#This Row],[Price per Unit]]*Table1[[#This Row],[Units Sold]])</f>
        <v>6250</v>
      </c>
      <c r="W1236">
        <f>SUM(Table1[[#This Row],[Total Sales]]-Table1[[#This Row],[Operating Profit]])</f>
        <v>46875</v>
      </c>
      <c r="X1236">
        <f>SUM(Table1[[#This Row],[Total Sales]]-Table1[[#This Row],[Cost]])</f>
        <v>15625</v>
      </c>
      <c r="Y1236">
        <f>SUM(Table1[[#This Row],[profit/loss]])/SUM(Table1[profit/loss])</f>
        <v>4.7044106344164349E-5</v>
      </c>
    </row>
    <row r="1237" spans="1:25" x14ac:dyDescent="0.3">
      <c r="A1237" t="s">
        <v>60</v>
      </c>
      <c r="B1237" t="s">
        <v>23</v>
      </c>
      <c r="C1237">
        <v>1185732</v>
      </c>
      <c r="D1237" s="9">
        <v>44275</v>
      </c>
      <c r="E1237" s="8" t="str">
        <f>TEXT(Table1[[#This Row],[Invoice Date]],"dd-mm-yyyy")</f>
        <v>20-03-2021</v>
      </c>
      <c r="F1237" s="1" t="str">
        <f t="shared" si="76"/>
        <v>March</v>
      </c>
      <c r="G1237" s="1" t="str">
        <f t="shared" si="77"/>
        <v>2021</v>
      </c>
      <c r="H1237" s="1" t="str">
        <f t="shared" si="78"/>
        <v>Saturday</v>
      </c>
      <c r="I1237" s="1" t="str">
        <f t="shared" si="79"/>
        <v>20</v>
      </c>
      <c r="J1237" t="s">
        <v>30</v>
      </c>
      <c r="K1237" t="s">
        <v>63</v>
      </c>
      <c r="L1237" t="s">
        <v>64</v>
      </c>
      <c r="M1237" t="s">
        <v>21</v>
      </c>
      <c r="N1237">
        <v>65</v>
      </c>
      <c r="O1237">
        <v>175</v>
      </c>
      <c r="P1237">
        <v>113750</v>
      </c>
      <c r="Q1237">
        <v>28438</v>
      </c>
      <c r="R1237">
        <v>0.25</v>
      </c>
      <c r="S1237" t="s">
        <v>23</v>
      </c>
      <c r="T1237" t="str">
        <f>IF(Table1[[#This Row],[Units Sold]]&gt; 700,"High Units","low Units")</f>
        <v>low Units</v>
      </c>
      <c r="U1237">
        <f>SUM(Table1[[#This Row],[Operating Profit]])/SUM(Table1[Operating Profit])*100</f>
        <v>8.5621778957782127E-3</v>
      </c>
      <c r="V1237">
        <f>SUM(Table1[[#This Row],[Price per Unit]]*Table1[[#This Row],[Units Sold]])</f>
        <v>11375</v>
      </c>
      <c r="W1237">
        <f>SUM(Table1[[#This Row],[Total Sales]]-Table1[[#This Row],[Operating Profit]])</f>
        <v>85312</v>
      </c>
      <c r="X1237">
        <f>SUM(Table1[[#This Row],[Total Sales]]-Table1[[#This Row],[Cost]])</f>
        <v>28438</v>
      </c>
      <c r="Y1237">
        <f>SUM(Table1[[#This Row],[profit/loss]])/SUM(Table1[profit/loss])</f>
        <v>8.5621778957782133E-5</v>
      </c>
    </row>
    <row r="1238" spans="1:25" x14ac:dyDescent="0.3">
      <c r="A1238" t="s">
        <v>60</v>
      </c>
      <c r="B1238" t="s">
        <v>23</v>
      </c>
      <c r="C1238">
        <v>1185732</v>
      </c>
      <c r="D1238" s="9">
        <v>44275</v>
      </c>
      <c r="E1238" s="8" t="str">
        <f>TEXT(Table1[[#This Row],[Invoice Date]],"dd-mm-yyyy")</f>
        <v>20-03-2021</v>
      </c>
      <c r="F1238" s="1" t="str">
        <f t="shared" si="76"/>
        <v>March</v>
      </c>
      <c r="G1238" s="1" t="str">
        <f t="shared" si="77"/>
        <v>2021</v>
      </c>
      <c r="H1238" s="1" t="str">
        <f t="shared" si="78"/>
        <v>Saturday</v>
      </c>
      <c r="I1238" s="1" t="str">
        <f t="shared" si="79"/>
        <v>20</v>
      </c>
      <c r="J1238" t="s">
        <v>30</v>
      </c>
      <c r="K1238" t="s">
        <v>63</v>
      </c>
      <c r="L1238" t="s">
        <v>64</v>
      </c>
      <c r="M1238" t="s">
        <v>22</v>
      </c>
      <c r="N1238">
        <v>55</v>
      </c>
      <c r="O1238">
        <v>275</v>
      </c>
      <c r="P1238">
        <v>151250</v>
      </c>
      <c r="Q1238">
        <v>45375</v>
      </c>
      <c r="R1238">
        <v>0.3</v>
      </c>
      <c r="S1238" t="s">
        <v>23</v>
      </c>
      <c r="T1238" t="str">
        <f>IF(Table1[[#This Row],[Units Sold]]&gt; 700,"High Units","low Units")</f>
        <v>low Units</v>
      </c>
      <c r="U1238">
        <f>SUM(Table1[[#This Row],[Operating Profit]])/SUM(Table1[Operating Profit])*100</f>
        <v>1.3661608482345327E-2</v>
      </c>
      <c r="V1238">
        <f>SUM(Table1[[#This Row],[Price per Unit]]*Table1[[#This Row],[Units Sold]])</f>
        <v>15125</v>
      </c>
      <c r="W1238">
        <f>SUM(Table1[[#This Row],[Total Sales]]-Table1[[#This Row],[Operating Profit]])</f>
        <v>105875</v>
      </c>
      <c r="X1238">
        <f>SUM(Table1[[#This Row],[Total Sales]]-Table1[[#This Row],[Cost]])</f>
        <v>45375</v>
      </c>
      <c r="Y1238">
        <f>SUM(Table1[[#This Row],[profit/loss]])/SUM(Table1[profit/loss])</f>
        <v>1.3661608482345327E-4</v>
      </c>
    </row>
    <row r="1239" spans="1:25" x14ac:dyDescent="0.3">
      <c r="A1239" t="s">
        <v>60</v>
      </c>
      <c r="B1239" t="s">
        <v>23</v>
      </c>
      <c r="C1239">
        <v>1185732</v>
      </c>
      <c r="D1239" s="9">
        <v>44307</v>
      </c>
      <c r="E1239" s="8" t="str">
        <f>TEXT(Table1[[#This Row],[Invoice Date]],"dd-mm-yyyy")</f>
        <v>21-04-2021</v>
      </c>
      <c r="F1239" s="1" t="str">
        <f t="shared" si="76"/>
        <v>April</v>
      </c>
      <c r="G1239" s="1" t="str">
        <f t="shared" si="77"/>
        <v>2021</v>
      </c>
      <c r="H1239" s="1" t="str">
        <f t="shared" si="78"/>
        <v>Wednesday</v>
      </c>
      <c r="I1239" s="1" t="str">
        <f t="shared" si="79"/>
        <v>21</v>
      </c>
      <c r="J1239" t="s">
        <v>30</v>
      </c>
      <c r="K1239" t="s">
        <v>63</v>
      </c>
      <c r="L1239" t="s">
        <v>64</v>
      </c>
      <c r="M1239" t="s">
        <v>16</v>
      </c>
      <c r="N1239">
        <v>55</v>
      </c>
      <c r="O1239">
        <v>525</v>
      </c>
      <c r="P1239">
        <v>288750</v>
      </c>
      <c r="Q1239">
        <v>101063</v>
      </c>
      <c r="R1239">
        <v>0.35</v>
      </c>
      <c r="S1239" t="s">
        <v>23</v>
      </c>
      <c r="T1239" t="str">
        <f>IF(Table1[[#This Row],[Units Sold]]&gt; 700,"High Units","low Units")</f>
        <v>low Units</v>
      </c>
      <c r="U1239">
        <f>SUM(Table1[[#This Row],[Operating Profit]])/SUM(Table1[Operating Profit])*100</f>
        <v>3.0428278524545802E-2</v>
      </c>
      <c r="V1239">
        <f>SUM(Table1[[#This Row],[Price per Unit]]*Table1[[#This Row],[Units Sold]])</f>
        <v>28875</v>
      </c>
      <c r="W1239">
        <f>SUM(Table1[[#This Row],[Total Sales]]-Table1[[#This Row],[Operating Profit]])</f>
        <v>187687</v>
      </c>
      <c r="X1239">
        <f>SUM(Table1[[#This Row],[Total Sales]]-Table1[[#This Row],[Cost]])</f>
        <v>101063</v>
      </c>
      <c r="Y1239">
        <f>SUM(Table1[[#This Row],[profit/loss]])/SUM(Table1[profit/loss])</f>
        <v>3.0428278524545802E-4</v>
      </c>
    </row>
    <row r="1240" spans="1:25" x14ac:dyDescent="0.3">
      <c r="A1240" t="s">
        <v>60</v>
      </c>
      <c r="B1240" t="s">
        <v>23</v>
      </c>
      <c r="C1240">
        <v>1185732</v>
      </c>
      <c r="D1240" s="9">
        <v>44307</v>
      </c>
      <c r="E1240" s="8" t="str">
        <f>TEXT(Table1[[#This Row],[Invoice Date]],"dd-mm-yyyy")</f>
        <v>21-04-2021</v>
      </c>
      <c r="F1240" s="1" t="str">
        <f t="shared" si="76"/>
        <v>April</v>
      </c>
      <c r="G1240" s="1" t="str">
        <f t="shared" si="77"/>
        <v>2021</v>
      </c>
      <c r="H1240" s="1" t="str">
        <f t="shared" si="78"/>
        <v>Wednesday</v>
      </c>
      <c r="I1240" s="1" t="str">
        <f t="shared" si="79"/>
        <v>21</v>
      </c>
      <c r="J1240" t="s">
        <v>30</v>
      </c>
      <c r="K1240" t="s">
        <v>63</v>
      </c>
      <c r="L1240" t="s">
        <v>64</v>
      </c>
      <c r="M1240" t="s">
        <v>18</v>
      </c>
      <c r="N1240">
        <v>55</v>
      </c>
      <c r="O1240">
        <v>225</v>
      </c>
      <c r="P1240">
        <v>123750</v>
      </c>
      <c r="Q1240">
        <v>43313</v>
      </c>
      <c r="R1240">
        <v>0.35</v>
      </c>
      <c r="S1240" t="s">
        <v>23</v>
      </c>
      <c r="T1240" t="str">
        <f>IF(Table1[[#This Row],[Units Sold]]&gt; 700,"High Units","low Units")</f>
        <v>low Units</v>
      </c>
      <c r="U1240">
        <f>SUM(Table1[[#This Row],[Operating Profit]])/SUM(Table1[Operating Profit])*100</f>
        <v>1.304077681974266E-2</v>
      </c>
      <c r="V1240">
        <f>SUM(Table1[[#This Row],[Price per Unit]]*Table1[[#This Row],[Units Sold]])</f>
        <v>12375</v>
      </c>
      <c r="W1240">
        <f>SUM(Table1[[#This Row],[Total Sales]]-Table1[[#This Row],[Operating Profit]])</f>
        <v>80437</v>
      </c>
      <c r="X1240">
        <f>SUM(Table1[[#This Row],[Total Sales]]-Table1[[#This Row],[Cost]])</f>
        <v>43313</v>
      </c>
      <c r="Y1240">
        <f>SUM(Table1[[#This Row],[profit/loss]])/SUM(Table1[profit/loss])</f>
        <v>1.304077681974266E-4</v>
      </c>
    </row>
    <row r="1241" spans="1:25" x14ac:dyDescent="0.3">
      <c r="A1241" t="s">
        <v>60</v>
      </c>
      <c r="B1241" t="s">
        <v>23</v>
      </c>
      <c r="C1241">
        <v>1185732</v>
      </c>
      <c r="D1241" s="9">
        <v>44307</v>
      </c>
      <c r="E1241" s="8" t="str">
        <f>TEXT(Table1[[#This Row],[Invoice Date]],"dd-mm-yyyy")</f>
        <v>21-04-2021</v>
      </c>
      <c r="F1241" s="1" t="str">
        <f t="shared" si="76"/>
        <v>April</v>
      </c>
      <c r="G1241" s="1" t="str">
        <f t="shared" si="77"/>
        <v>2021</v>
      </c>
      <c r="H1241" s="1" t="str">
        <f t="shared" si="78"/>
        <v>Wednesday</v>
      </c>
      <c r="I1241" s="1" t="str">
        <f t="shared" si="79"/>
        <v>21</v>
      </c>
      <c r="J1241" t="s">
        <v>30</v>
      </c>
      <c r="K1241" t="s">
        <v>63</v>
      </c>
      <c r="L1241" t="s">
        <v>64</v>
      </c>
      <c r="M1241" t="s">
        <v>19</v>
      </c>
      <c r="N1241">
        <v>45</v>
      </c>
      <c r="O1241">
        <v>225</v>
      </c>
      <c r="P1241">
        <v>101250</v>
      </c>
      <c r="Q1241">
        <v>25313</v>
      </c>
      <c r="R1241">
        <v>0.25</v>
      </c>
      <c r="S1241" t="s">
        <v>23</v>
      </c>
      <c r="T1241" t="str">
        <f>IF(Table1[[#This Row],[Units Sold]]&gt; 700,"High Units","low Units")</f>
        <v>low Units</v>
      </c>
      <c r="U1241">
        <f>SUM(Table1[[#This Row],[Operating Profit]])/SUM(Table1[Operating Profit])*100</f>
        <v>7.6212957688949253E-3</v>
      </c>
      <c r="V1241">
        <f>SUM(Table1[[#This Row],[Price per Unit]]*Table1[[#This Row],[Units Sold]])</f>
        <v>10125</v>
      </c>
      <c r="W1241">
        <f>SUM(Table1[[#This Row],[Total Sales]]-Table1[[#This Row],[Operating Profit]])</f>
        <v>75937</v>
      </c>
      <c r="X1241">
        <f>SUM(Table1[[#This Row],[Total Sales]]-Table1[[#This Row],[Cost]])</f>
        <v>25313</v>
      </c>
      <c r="Y1241">
        <f>SUM(Table1[[#This Row],[profit/loss]])/SUM(Table1[profit/loss])</f>
        <v>7.6212957688949256E-5</v>
      </c>
    </row>
    <row r="1242" spans="1:25" x14ac:dyDescent="0.3">
      <c r="A1242" t="s">
        <v>60</v>
      </c>
      <c r="B1242" t="s">
        <v>23</v>
      </c>
      <c r="C1242">
        <v>1185732</v>
      </c>
      <c r="D1242" s="9">
        <v>44307</v>
      </c>
      <c r="E1242" s="8" t="str">
        <f>TEXT(Table1[[#This Row],[Invoice Date]],"dd-mm-yyyy")</f>
        <v>21-04-2021</v>
      </c>
      <c r="F1242" s="1" t="str">
        <f t="shared" si="76"/>
        <v>April</v>
      </c>
      <c r="G1242" s="1" t="str">
        <f t="shared" si="77"/>
        <v>2021</v>
      </c>
      <c r="H1242" s="1" t="str">
        <f t="shared" si="78"/>
        <v>Wednesday</v>
      </c>
      <c r="I1242" s="1" t="str">
        <f t="shared" si="79"/>
        <v>21</v>
      </c>
      <c r="J1242" t="s">
        <v>30</v>
      </c>
      <c r="K1242" t="s">
        <v>63</v>
      </c>
      <c r="L1242" t="s">
        <v>64</v>
      </c>
      <c r="M1242" t="s">
        <v>20</v>
      </c>
      <c r="N1242">
        <v>50</v>
      </c>
      <c r="O1242">
        <v>150</v>
      </c>
      <c r="P1242">
        <v>75000</v>
      </c>
      <c r="Q1242">
        <v>18750</v>
      </c>
      <c r="R1242">
        <v>0.25</v>
      </c>
      <c r="S1242" t="s">
        <v>23</v>
      </c>
      <c r="T1242" t="str">
        <f>IF(Table1[[#This Row],[Units Sold]]&gt; 700,"High Units","low Units")</f>
        <v>low Units</v>
      </c>
      <c r="U1242">
        <f>SUM(Table1[[#This Row],[Operating Profit]])/SUM(Table1[Operating Profit])*100</f>
        <v>5.6452927612997217E-3</v>
      </c>
      <c r="V1242">
        <f>SUM(Table1[[#This Row],[Price per Unit]]*Table1[[#This Row],[Units Sold]])</f>
        <v>7500</v>
      </c>
      <c r="W1242">
        <f>SUM(Table1[[#This Row],[Total Sales]]-Table1[[#This Row],[Operating Profit]])</f>
        <v>56250</v>
      </c>
      <c r="X1242">
        <f>SUM(Table1[[#This Row],[Total Sales]]-Table1[[#This Row],[Cost]])</f>
        <v>18750</v>
      </c>
      <c r="Y1242">
        <f>SUM(Table1[[#This Row],[profit/loss]])/SUM(Table1[profit/loss])</f>
        <v>5.6452927612997219E-5</v>
      </c>
    </row>
    <row r="1243" spans="1:25" x14ac:dyDescent="0.3">
      <c r="A1243" t="s">
        <v>60</v>
      </c>
      <c r="B1243" t="s">
        <v>23</v>
      </c>
      <c r="C1243">
        <v>1185732</v>
      </c>
      <c r="D1243" s="9">
        <v>44307</v>
      </c>
      <c r="E1243" s="8" t="str">
        <f>TEXT(Table1[[#This Row],[Invoice Date]],"dd-mm-yyyy")</f>
        <v>21-04-2021</v>
      </c>
      <c r="F1243" s="1" t="str">
        <f t="shared" si="76"/>
        <v>April</v>
      </c>
      <c r="G1243" s="1" t="str">
        <f t="shared" si="77"/>
        <v>2021</v>
      </c>
      <c r="H1243" s="1" t="str">
        <f t="shared" si="78"/>
        <v>Wednesday</v>
      </c>
      <c r="I1243" s="1" t="str">
        <f t="shared" si="79"/>
        <v>21</v>
      </c>
      <c r="J1243" t="s">
        <v>30</v>
      </c>
      <c r="K1243" t="s">
        <v>63</v>
      </c>
      <c r="L1243" t="s">
        <v>64</v>
      </c>
      <c r="M1243" t="s">
        <v>21</v>
      </c>
      <c r="N1243">
        <v>60</v>
      </c>
      <c r="O1243">
        <v>150</v>
      </c>
      <c r="P1243">
        <v>90000</v>
      </c>
      <c r="Q1243">
        <v>22500</v>
      </c>
      <c r="R1243">
        <v>0.25</v>
      </c>
      <c r="S1243" t="s">
        <v>23</v>
      </c>
      <c r="T1243" t="str">
        <f>IF(Table1[[#This Row],[Units Sold]]&gt; 700,"High Units","low Units")</f>
        <v>low Units</v>
      </c>
      <c r="U1243">
        <f>SUM(Table1[[#This Row],[Operating Profit]])/SUM(Table1[Operating Profit])*100</f>
        <v>6.7743513135596666E-3</v>
      </c>
      <c r="V1243">
        <f>SUM(Table1[[#This Row],[Price per Unit]]*Table1[[#This Row],[Units Sold]])</f>
        <v>9000</v>
      </c>
      <c r="W1243">
        <f>SUM(Table1[[#This Row],[Total Sales]]-Table1[[#This Row],[Operating Profit]])</f>
        <v>67500</v>
      </c>
      <c r="X1243">
        <f>SUM(Table1[[#This Row],[Total Sales]]-Table1[[#This Row],[Cost]])</f>
        <v>22500</v>
      </c>
      <c r="Y1243">
        <f>SUM(Table1[[#This Row],[profit/loss]])/SUM(Table1[profit/loss])</f>
        <v>6.7743513135596668E-5</v>
      </c>
    </row>
    <row r="1244" spans="1:25" x14ac:dyDescent="0.3">
      <c r="A1244" t="s">
        <v>60</v>
      </c>
      <c r="B1244" t="s">
        <v>23</v>
      </c>
      <c r="C1244">
        <v>1185732</v>
      </c>
      <c r="D1244" s="9">
        <v>44307</v>
      </c>
      <c r="E1244" s="8" t="str">
        <f>TEXT(Table1[[#This Row],[Invoice Date]],"dd-mm-yyyy")</f>
        <v>21-04-2021</v>
      </c>
      <c r="F1244" s="1" t="str">
        <f t="shared" si="76"/>
        <v>April</v>
      </c>
      <c r="G1244" s="1" t="str">
        <f t="shared" si="77"/>
        <v>2021</v>
      </c>
      <c r="H1244" s="1" t="str">
        <f t="shared" si="78"/>
        <v>Wednesday</v>
      </c>
      <c r="I1244" s="1" t="str">
        <f t="shared" si="79"/>
        <v>21</v>
      </c>
      <c r="J1244" t="s">
        <v>30</v>
      </c>
      <c r="K1244" t="s">
        <v>63</v>
      </c>
      <c r="L1244" t="s">
        <v>64</v>
      </c>
      <c r="M1244" t="s">
        <v>22</v>
      </c>
      <c r="N1244">
        <v>50</v>
      </c>
      <c r="O1244">
        <v>300</v>
      </c>
      <c r="P1244">
        <v>150000</v>
      </c>
      <c r="Q1244">
        <v>45000</v>
      </c>
      <c r="R1244">
        <v>0.3</v>
      </c>
      <c r="S1244" t="s">
        <v>23</v>
      </c>
      <c r="T1244" t="str">
        <f>IF(Table1[[#This Row],[Units Sold]]&gt; 700,"High Units","low Units")</f>
        <v>low Units</v>
      </c>
      <c r="U1244">
        <f>SUM(Table1[[#This Row],[Operating Profit]])/SUM(Table1[Operating Profit])*100</f>
        <v>1.3548702627119333E-2</v>
      </c>
      <c r="V1244">
        <f>SUM(Table1[[#This Row],[Price per Unit]]*Table1[[#This Row],[Units Sold]])</f>
        <v>15000</v>
      </c>
      <c r="W1244">
        <f>SUM(Table1[[#This Row],[Total Sales]]-Table1[[#This Row],[Operating Profit]])</f>
        <v>105000</v>
      </c>
      <c r="X1244">
        <f>SUM(Table1[[#This Row],[Total Sales]]-Table1[[#This Row],[Cost]])</f>
        <v>45000</v>
      </c>
      <c r="Y1244">
        <f>SUM(Table1[[#This Row],[profit/loss]])/SUM(Table1[profit/loss])</f>
        <v>1.3548702627119334E-4</v>
      </c>
    </row>
    <row r="1245" spans="1:25" x14ac:dyDescent="0.3">
      <c r="A1245" t="s">
        <v>60</v>
      </c>
      <c r="B1245" t="s">
        <v>23</v>
      </c>
      <c r="C1245">
        <v>1185732</v>
      </c>
      <c r="D1245" s="9">
        <v>44336</v>
      </c>
      <c r="E1245" s="8" t="str">
        <f>TEXT(Table1[[#This Row],[Invoice Date]],"dd-mm-yyyy")</f>
        <v>20-05-2021</v>
      </c>
      <c r="F1245" s="1" t="str">
        <f t="shared" si="76"/>
        <v>May</v>
      </c>
      <c r="G1245" s="1" t="str">
        <f t="shared" si="77"/>
        <v>2021</v>
      </c>
      <c r="H1245" s="1" t="str">
        <f t="shared" si="78"/>
        <v>Thursday</v>
      </c>
      <c r="I1245" s="1" t="str">
        <f t="shared" si="79"/>
        <v>20</v>
      </c>
      <c r="J1245" t="s">
        <v>30</v>
      </c>
      <c r="K1245" t="s">
        <v>63</v>
      </c>
      <c r="L1245" t="s">
        <v>64</v>
      </c>
      <c r="M1245" t="s">
        <v>16</v>
      </c>
      <c r="N1245">
        <v>65</v>
      </c>
      <c r="O1245">
        <v>570</v>
      </c>
      <c r="P1245">
        <v>370500</v>
      </c>
      <c r="Q1245">
        <v>129675</v>
      </c>
      <c r="R1245">
        <v>0.35</v>
      </c>
      <c r="S1245" t="s">
        <v>23</v>
      </c>
      <c r="T1245" t="str">
        <f>IF(Table1[[#This Row],[Units Sold]]&gt; 700,"High Units","low Units")</f>
        <v>low Units</v>
      </c>
      <c r="U1245">
        <f>SUM(Table1[[#This Row],[Operating Profit]])/SUM(Table1[Operating Profit])*100</f>
        <v>3.9042844737148877E-2</v>
      </c>
      <c r="V1245">
        <f>SUM(Table1[[#This Row],[Price per Unit]]*Table1[[#This Row],[Units Sold]])</f>
        <v>37050</v>
      </c>
      <c r="W1245">
        <f>SUM(Table1[[#This Row],[Total Sales]]-Table1[[#This Row],[Operating Profit]])</f>
        <v>240825</v>
      </c>
      <c r="X1245">
        <f>SUM(Table1[[#This Row],[Total Sales]]-Table1[[#This Row],[Cost]])</f>
        <v>129675</v>
      </c>
      <c r="Y1245">
        <f>SUM(Table1[[#This Row],[profit/loss]])/SUM(Table1[profit/loss])</f>
        <v>3.9042844737148877E-4</v>
      </c>
    </row>
    <row r="1246" spans="1:25" x14ac:dyDescent="0.3">
      <c r="A1246" t="s">
        <v>60</v>
      </c>
      <c r="B1246" t="s">
        <v>23</v>
      </c>
      <c r="C1246">
        <v>1185732</v>
      </c>
      <c r="D1246" s="9">
        <v>44336</v>
      </c>
      <c r="E1246" s="8" t="str">
        <f>TEXT(Table1[[#This Row],[Invoice Date]],"dd-mm-yyyy")</f>
        <v>20-05-2021</v>
      </c>
      <c r="F1246" s="1" t="str">
        <f t="shared" si="76"/>
        <v>May</v>
      </c>
      <c r="G1246" s="1" t="str">
        <f t="shared" si="77"/>
        <v>2021</v>
      </c>
      <c r="H1246" s="1" t="str">
        <f t="shared" si="78"/>
        <v>Thursday</v>
      </c>
      <c r="I1246" s="1" t="str">
        <f t="shared" si="79"/>
        <v>20</v>
      </c>
      <c r="J1246" t="s">
        <v>30</v>
      </c>
      <c r="K1246" t="s">
        <v>63</v>
      </c>
      <c r="L1246" t="s">
        <v>64</v>
      </c>
      <c r="M1246" t="s">
        <v>18</v>
      </c>
      <c r="N1246">
        <v>60</v>
      </c>
      <c r="O1246">
        <v>275</v>
      </c>
      <c r="P1246">
        <v>165000</v>
      </c>
      <c r="Q1246">
        <v>57750</v>
      </c>
      <c r="R1246">
        <v>0.35</v>
      </c>
      <c r="S1246" t="s">
        <v>23</v>
      </c>
      <c r="T1246" t="str">
        <f>IF(Table1[[#This Row],[Units Sold]]&gt; 700,"High Units","low Units")</f>
        <v>low Units</v>
      </c>
      <c r="U1246">
        <f>SUM(Table1[[#This Row],[Operating Profit]])/SUM(Table1[Operating Profit])*100</f>
        <v>1.7387501704803143E-2</v>
      </c>
      <c r="V1246">
        <f>SUM(Table1[[#This Row],[Price per Unit]]*Table1[[#This Row],[Units Sold]])</f>
        <v>16500</v>
      </c>
      <c r="W1246">
        <f>SUM(Table1[[#This Row],[Total Sales]]-Table1[[#This Row],[Operating Profit]])</f>
        <v>107250</v>
      </c>
      <c r="X1246">
        <f>SUM(Table1[[#This Row],[Total Sales]]-Table1[[#This Row],[Cost]])</f>
        <v>57750</v>
      </c>
      <c r="Y1246">
        <f>SUM(Table1[[#This Row],[profit/loss]])/SUM(Table1[profit/loss])</f>
        <v>1.7387501704803143E-4</v>
      </c>
    </row>
    <row r="1247" spans="1:25" x14ac:dyDescent="0.3">
      <c r="A1247" t="s">
        <v>60</v>
      </c>
      <c r="B1247" t="s">
        <v>23</v>
      </c>
      <c r="C1247">
        <v>1185732</v>
      </c>
      <c r="D1247" s="9">
        <v>44336</v>
      </c>
      <c r="E1247" s="8" t="str">
        <f>TEXT(Table1[[#This Row],[Invoice Date]],"dd-mm-yyyy")</f>
        <v>20-05-2021</v>
      </c>
      <c r="F1247" s="1" t="str">
        <f t="shared" si="76"/>
        <v>May</v>
      </c>
      <c r="G1247" s="1" t="str">
        <f t="shared" si="77"/>
        <v>2021</v>
      </c>
      <c r="H1247" s="1" t="str">
        <f t="shared" si="78"/>
        <v>Thursday</v>
      </c>
      <c r="I1247" s="1" t="str">
        <f t="shared" si="79"/>
        <v>20</v>
      </c>
      <c r="J1247" t="s">
        <v>30</v>
      </c>
      <c r="K1247" t="s">
        <v>63</v>
      </c>
      <c r="L1247" t="s">
        <v>64</v>
      </c>
      <c r="M1247" t="s">
        <v>19</v>
      </c>
      <c r="N1247">
        <v>55</v>
      </c>
      <c r="O1247">
        <v>300</v>
      </c>
      <c r="P1247">
        <v>165000</v>
      </c>
      <c r="Q1247">
        <v>41250</v>
      </c>
      <c r="R1247">
        <v>0.25</v>
      </c>
      <c r="S1247" t="s">
        <v>23</v>
      </c>
      <c r="T1247" t="str">
        <f>IF(Table1[[#This Row],[Units Sold]]&gt; 700,"High Units","low Units")</f>
        <v>low Units</v>
      </c>
      <c r="U1247">
        <f>SUM(Table1[[#This Row],[Operating Profit]])/SUM(Table1[Operating Profit])*100</f>
        <v>1.2419644074859387E-2</v>
      </c>
      <c r="V1247">
        <f>SUM(Table1[[#This Row],[Price per Unit]]*Table1[[#This Row],[Units Sold]])</f>
        <v>16500</v>
      </c>
      <c r="W1247">
        <f>SUM(Table1[[#This Row],[Total Sales]]-Table1[[#This Row],[Operating Profit]])</f>
        <v>123750</v>
      </c>
      <c r="X1247">
        <f>SUM(Table1[[#This Row],[Total Sales]]-Table1[[#This Row],[Cost]])</f>
        <v>41250</v>
      </c>
      <c r="Y1247">
        <f>SUM(Table1[[#This Row],[profit/loss]])/SUM(Table1[profit/loss])</f>
        <v>1.2419644074859387E-4</v>
      </c>
    </row>
    <row r="1248" spans="1:25" x14ac:dyDescent="0.3">
      <c r="A1248" t="s">
        <v>60</v>
      </c>
      <c r="B1248" t="s">
        <v>23</v>
      </c>
      <c r="C1248">
        <v>1185732</v>
      </c>
      <c r="D1248" s="9">
        <v>44336</v>
      </c>
      <c r="E1248" s="8" t="str">
        <f>TEXT(Table1[[#This Row],[Invoice Date]],"dd-mm-yyyy")</f>
        <v>20-05-2021</v>
      </c>
      <c r="F1248" s="1" t="str">
        <f t="shared" si="76"/>
        <v>May</v>
      </c>
      <c r="G1248" s="1" t="str">
        <f t="shared" si="77"/>
        <v>2021</v>
      </c>
      <c r="H1248" s="1" t="str">
        <f t="shared" si="78"/>
        <v>Thursday</v>
      </c>
      <c r="I1248" s="1" t="str">
        <f t="shared" si="79"/>
        <v>20</v>
      </c>
      <c r="J1248" t="s">
        <v>30</v>
      </c>
      <c r="K1248" t="s">
        <v>63</v>
      </c>
      <c r="L1248" t="s">
        <v>64</v>
      </c>
      <c r="M1248" t="s">
        <v>20</v>
      </c>
      <c r="N1248">
        <v>55</v>
      </c>
      <c r="O1248">
        <v>250</v>
      </c>
      <c r="P1248">
        <v>137500</v>
      </c>
      <c r="Q1248">
        <v>34375</v>
      </c>
      <c r="R1248">
        <v>0.25</v>
      </c>
      <c r="S1248" t="s">
        <v>23</v>
      </c>
      <c r="T1248" t="str">
        <f>IF(Table1[[#This Row],[Units Sold]]&gt; 700,"High Units","low Units")</f>
        <v>low Units</v>
      </c>
      <c r="U1248">
        <f>SUM(Table1[[#This Row],[Operating Profit]])/SUM(Table1[Operating Profit])*100</f>
        <v>1.0349703395716156E-2</v>
      </c>
      <c r="V1248">
        <f>SUM(Table1[[#This Row],[Price per Unit]]*Table1[[#This Row],[Units Sold]])</f>
        <v>13750</v>
      </c>
      <c r="W1248">
        <f>SUM(Table1[[#This Row],[Total Sales]]-Table1[[#This Row],[Operating Profit]])</f>
        <v>103125</v>
      </c>
      <c r="X1248">
        <f>SUM(Table1[[#This Row],[Total Sales]]-Table1[[#This Row],[Cost]])</f>
        <v>34375</v>
      </c>
      <c r="Y1248">
        <f>SUM(Table1[[#This Row],[profit/loss]])/SUM(Table1[profit/loss])</f>
        <v>1.0349703395716156E-4</v>
      </c>
    </row>
    <row r="1249" spans="1:25" x14ac:dyDescent="0.3">
      <c r="A1249" t="s">
        <v>60</v>
      </c>
      <c r="B1249" t="s">
        <v>23</v>
      </c>
      <c r="C1249">
        <v>1185732</v>
      </c>
      <c r="D1249" s="9">
        <v>44336</v>
      </c>
      <c r="E1249" s="8" t="str">
        <f>TEXT(Table1[[#This Row],[Invoice Date]],"dd-mm-yyyy")</f>
        <v>20-05-2021</v>
      </c>
      <c r="F1249" s="1" t="str">
        <f t="shared" si="76"/>
        <v>May</v>
      </c>
      <c r="G1249" s="1" t="str">
        <f t="shared" si="77"/>
        <v>2021</v>
      </c>
      <c r="H1249" s="1" t="str">
        <f t="shared" si="78"/>
        <v>Thursday</v>
      </c>
      <c r="I1249" s="1" t="str">
        <f t="shared" si="79"/>
        <v>20</v>
      </c>
      <c r="J1249" t="s">
        <v>30</v>
      </c>
      <c r="K1249" t="s">
        <v>63</v>
      </c>
      <c r="L1249" t="s">
        <v>64</v>
      </c>
      <c r="M1249" t="s">
        <v>21</v>
      </c>
      <c r="N1249">
        <v>65</v>
      </c>
      <c r="O1249">
        <v>275</v>
      </c>
      <c r="P1249">
        <v>178750</v>
      </c>
      <c r="Q1249">
        <v>44688</v>
      </c>
      <c r="R1249">
        <v>0.25</v>
      </c>
      <c r="S1249" t="s">
        <v>23</v>
      </c>
      <c r="T1249" t="str">
        <f>IF(Table1[[#This Row],[Units Sold]]&gt; 700,"High Units","low Units")</f>
        <v>low Units</v>
      </c>
      <c r="U1249">
        <f>SUM(Table1[[#This Row],[Operating Profit]])/SUM(Table1[Operating Profit])*100</f>
        <v>1.3454764955571305E-2</v>
      </c>
      <c r="V1249">
        <f>SUM(Table1[[#This Row],[Price per Unit]]*Table1[[#This Row],[Units Sold]])</f>
        <v>17875</v>
      </c>
      <c r="W1249">
        <f>SUM(Table1[[#This Row],[Total Sales]]-Table1[[#This Row],[Operating Profit]])</f>
        <v>134062</v>
      </c>
      <c r="X1249">
        <f>SUM(Table1[[#This Row],[Total Sales]]-Table1[[#This Row],[Cost]])</f>
        <v>44688</v>
      </c>
      <c r="Y1249">
        <f>SUM(Table1[[#This Row],[profit/loss]])/SUM(Table1[profit/loss])</f>
        <v>1.3454764955571306E-4</v>
      </c>
    </row>
    <row r="1250" spans="1:25" x14ac:dyDescent="0.3">
      <c r="A1250" t="s">
        <v>60</v>
      </c>
      <c r="B1250" t="s">
        <v>23</v>
      </c>
      <c r="C1250">
        <v>1185732</v>
      </c>
      <c r="D1250" s="9">
        <v>44336</v>
      </c>
      <c r="E1250" s="8" t="str">
        <f>TEXT(Table1[[#This Row],[Invoice Date]],"dd-mm-yyyy")</f>
        <v>20-05-2021</v>
      </c>
      <c r="F1250" s="1" t="str">
        <f t="shared" si="76"/>
        <v>May</v>
      </c>
      <c r="G1250" s="1" t="str">
        <f t="shared" si="77"/>
        <v>2021</v>
      </c>
      <c r="H1250" s="1" t="str">
        <f t="shared" si="78"/>
        <v>Thursday</v>
      </c>
      <c r="I1250" s="1" t="str">
        <f t="shared" si="79"/>
        <v>20</v>
      </c>
      <c r="J1250" t="s">
        <v>30</v>
      </c>
      <c r="K1250" t="s">
        <v>63</v>
      </c>
      <c r="L1250" t="s">
        <v>64</v>
      </c>
      <c r="M1250" t="s">
        <v>22</v>
      </c>
      <c r="N1250">
        <v>70</v>
      </c>
      <c r="O1250">
        <v>400</v>
      </c>
      <c r="P1250">
        <v>280000</v>
      </c>
      <c r="Q1250">
        <v>84000</v>
      </c>
      <c r="R1250">
        <v>0.3</v>
      </c>
      <c r="S1250" t="s">
        <v>23</v>
      </c>
      <c r="T1250" t="str">
        <f>IF(Table1[[#This Row],[Units Sold]]&gt; 700,"High Units","low Units")</f>
        <v>low Units</v>
      </c>
      <c r="U1250">
        <f>SUM(Table1[[#This Row],[Operating Profit]])/SUM(Table1[Operating Profit])*100</f>
        <v>2.5290911570622753E-2</v>
      </c>
      <c r="V1250">
        <f>SUM(Table1[[#This Row],[Price per Unit]]*Table1[[#This Row],[Units Sold]])</f>
        <v>28000</v>
      </c>
      <c r="W1250">
        <f>SUM(Table1[[#This Row],[Total Sales]]-Table1[[#This Row],[Operating Profit]])</f>
        <v>196000</v>
      </c>
      <c r="X1250">
        <f>SUM(Table1[[#This Row],[Total Sales]]-Table1[[#This Row],[Cost]])</f>
        <v>84000</v>
      </c>
      <c r="Y1250">
        <f>SUM(Table1[[#This Row],[profit/loss]])/SUM(Table1[profit/loss])</f>
        <v>2.5290911570622753E-4</v>
      </c>
    </row>
    <row r="1251" spans="1:25" x14ac:dyDescent="0.3">
      <c r="A1251" t="s">
        <v>60</v>
      </c>
      <c r="B1251" t="s">
        <v>23</v>
      </c>
      <c r="C1251">
        <v>1185732</v>
      </c>
      <c r="D1251" s="9">
        <v>44369</v>
      </c>
      <c r="E1251" s="8" t="str">
        <f>TEXT(Table1[[#This Row],[Invoice Date]],"dd-mm-yyyy")</f>
        <v>22-06-2021</v>
      </c>
      <c r="F1251" s="1" t="str">
        <f t="shared" si="76"/>
        <v>June</v>
      </c>
      <c r="G1251" s="1" t="str">
        <f t="shared" si="77"/>
        <v>2021</v>
      </c>
      <c r="H1251" s="1" t="str">
        <f t="shared" si="78"/>
        <v>Tuesday</v>
      </c>
      <c r="I1251" s="1" t="str">
        <f t="shared" si="79"/>
        <v>22</v>
      </c>
      <c r="J1251" t="s">
        <v>30</v>
      </c>
      <c r="K1251" t="s">
        <v>63</v>
      </c>
      <c r="L1251" t="s">
        <v>64</v>
      </c>
      <c r="M1251" t="s">
        <v>16</v>
      </c>
      <c r="N1251">
        <v>65</v>
      </c>
      <c r="O1251">
        <v>650</v>
      </c>
      <c r="P1251">
        <v>422500</v>
      </c>
      <c r="Q1251">
        <v>147875</v>
      </c>
      <c r="R1251">
        <v>0.35</v>
      </c>
      <c r="S1251" t="s">
        <v>23</v>
      </c>
      <c r="T1251" t="str">
        <f>IF(Table1[[#This Row],[Units Sold]]&gt; 700,"High Units","low Units")</f>
        <v>low Units</v>
      </c>
      <c r="U1251">
        <f>SUM(Table1[[#This Row],[Operating Profit]])/SUM(Table1[Operating Profit])*100</f>
        <v>4.4522542244117141E-2</v>
      </c>
      <c r="V1251">
        <f>SUM(Table1[[#This Row],[Price per Unit]]*Table1[[#This Row],[Units Sold]])</f>
        <v>42250</v>
      </c>
      <c r="W1251">
        <f>SUM(Table1[[#This Row],[Total Sales]]-Table1[[#This Row],[Operating Profit]])</f>
        <v>274625</v>
      </c>
      <c r="X1251">
        <f>SUM(Table1[[#This Row],[Total Sales]]-Table1[[#This Row],[Cost]])</f>
        <v>147875</v>
      </c>
      <c r="Y1251">
        <f>SUM(Table1[[#This Row],[profit/loss]])/SUM(Table1[profit/loss])</f>
        <v>4.4522542244117139E-4</v>
      </c>
    </row>
    <row r="1252" spans="1:25" x14ac:dyDescent="0.3">
      <c r="A1252" t="s">
        <v>60</v>
      </c>
      <c r="B1252" t="s">
        <v>23</v>
      </c>
      <c r="C1252">
        <v>1185732</v>
      </c>
      <c r="D1252" s="9">
        <v>44369</v>
      </c>
      <c r="E1252" s="8" t="str">
        <f>TEXT(Table1[[#This Row],[Invoice Date]],"dd-mm-yyyy")</f>
        <v>22-06-2021</v>
      </c>
      <c r="F1252" s="1" t="str">
        <f t="shared" si="76"/>
        <v>June</v>
      </c>
      <c r="G1252" s="1" t="str">
        <f t="shared" si="77"/>
        <v>2021</v>
      </c>
      <c r="H1252" s="1" t="str">
        <f t="shared" si="78"/>
        <v>Tuesday</v>
      </c>
      <c r="I1252" s="1" t="str">
        <f t="shared" si="79"/>
        <v>22</v>
      </c>
      <c r="J1252" t="s">
        <v>30</v>
      </c>
      <c r="K1252" t="s">
        <v>63</v>
      </c>
      <c r="L1252" t="s">
        <v>64</v>
      </c>
      <c r="M1252" t="s">
        <v>18</v>
      </c>
      <c r="N1252">
        <v>60</v>
      </c>
      <c r="O1252">
        <v>400</v>
      </c>
      <c r="P1252">
        <v>240000</v>
      </c>
      <c r="Q1252">
        <v>84000</v>
      </c>
      <c r="R1252">
        <v>0.35</v>
      </c>
      <c r="S1252" t="s">
        <v>23</v>
      </c>
      <c r="T1252" t="str">
        <f>IF(Table1[[#This Row],[Units Sold]]&gt; 700,"High Units","low Units")</f>
        <v>low Units</v>
      </c>
      <c r="U1252">
        <f>SUM(Table1[[#This Row],[Operating Profit]])/SUM(Table1[Operating Profit])*100</f>
        <v>2.5290911570622753E-2</v>
      </c>
      <c r="V1252">
        <f>SUM(Table1[[#This Row],[Price per Unit]]*Table1[[#This Row],[Units Sold]])</f>
        <v>24000</v>
      </c>
      <c r="W1252">
        <f>SUM(Table1[[#This Row],[Total Sales]]-Table1[[#This Row],[Operating Profit]])</f>
        <v>156000</v>
      </c>
      <c r="X1252">
        <f>SUM(Table1[[#This Row],[Total Sales]]-Table1[[#This Row],[Cost]])</f>
        <v>84000</v>
      </c>
      <c r="Y1252">
        <f>SUM(Table1[[#This Row],[profit/loss]])/SUM(Table1[profit/loss])</f>
        <v>2.5290911570622753E-4</v>
      </c>
    </row>
    <row r="1253" spans="1:25" x14ac:dyDescent="0.3">
      <c r="A1253" t="s">
        <v>60</v>
      </c>
      <c r="B1253" t="s">
        <v>23</v>
      </c>
      <c r="C1253">
        <v>1185732</v>
      </c>
      <c r="D1253" s="9">
        <v>44369</v>
      </c>
      <c r="E1253" s="8" t="str">
        <f>TEXT(Table1[[#This Row],[Invoice Date]],"dd-mm-yyyy")</f>
        <v>22-06-2021</v>
      </c>
      <c r="F1253" s="1" t="str">
        <f t="shared" si="76"/>
        <v>June</v>
      </c>
      <c r="G1253" s="1" t="str">
        <f t="shared" si="77"/>
        <v>2021</v>
      </c>
      <c r="H1253" s="1" t="str">
        <f t="shared" si="78"/>
        <v>Tuesday</v>
      </c>
      <c r="I1253" s="1" t="str">
        <f t="shared" si="79"/>
        <v>22</v>
      </c>
      <c r="J1253" t="s">
        <v>30</v>
      </c>
      <c r="K1253" t="s">
        <v>63</v>
      </c>
      <c r="L1253" t="s">
        <v>64</v>
      </c>
      <c r="M1253" t="s">
        <v>19</v>
      </c>
      <c r="N1253">
        <v>55</v>
      </c>
      <c r="O1253">
        <v>325</v>
      </c>
      <c r="P1253">
        <v>178750</v>
      </c>
      <c r="Q1253">
        <v>44688</v>
      </c>
      <c r="R1253">
        <v>0.25</v>
      </c>
      <c r="S1253" t="s">
        <v>23</v>
      </c>
      <c r="T1253" t="str">
        <f>IF(Table1[[#This Row],[Units Sold]]&gt; 700,"High Units","low Units")</f>
        <v>low Units</v>
      </c>
      <c r="U1253">
        <f>SUM(Table1[[#This Row],[Operating Profit]])/SUM(Table1[Operating Profit])*100</f>
        <v>1.3454764955571305E-2</v>
      </c>
      <c r="V1253">
        <f>SUM(Table1[[#This Row],[Price per Unit]]*Table1[[#This Row],[Units Sold]])</f>
        <v>17875</v>
      </c>
      <c r="W1253">
        <f>SUM(Table1[[#This Row],[Total Sales]]-Table1[[#This Row],[Operating Profit]])</f>
        <v>134062</v>
      </c>
      <c r="X1253">
        <f>SUM(Table1[[#This Row],[Total Sales]]-Table1[[#This Row],[Cost]])</f>
        <v>44688</v>
      </c>
      <c r="Y1253">
        <f>SUM(Table1[[#This Row],[profit/loss]])/SUM(Table1[profit/loss])</f>
        <v>1.3454764955571306E-4</v>
      </c>
    </row>
    <row r="1254" spans="1:25" x14ac:dyDescent="0.3">
      <c r="A1254" t="s">
        <v>60</v>
      </c>
      <c r="B1254" t="s">
        <v>23</v>
      </c>
      <c r="C1254">
        <v>1185732</v>
      </c>
      <c r="D1254" s="9">
        <v>44369</v>
      </c>
      <c r="E1254" s="8" t="str">
        <f>TEXT(Table1[[#This Row],[Invoice Date]],"dd-mm-yyyy")</f>
        <v>22-06-2021</v>
      </c>
      <c r="F1254" s="1" t="str">
        <f t="shared" si="76"/>
        <v>June</v>
      </c>
      <c r="G1254" s="1" t="str">
        <f t="shared" si="77"/>
        <v>2021</v>
      </c>
      <c r="H1254" s="1" t="str">
        <f t="shared" si="78"/>
        <v>Tuesday</v>
      </c>
      <c r="I1254" s="1" t="str">
        <f t="shared" si="79"/>
        <v>22</v>
      </c>
      <c r="J1254" t="s">
        <v>30</v>
      </c>
      <c r="K1254" t="s">
        <v>63</v>
      </c>
      <c r="L1254" t="s">
        <v>64</v>
      </c>
      <c r="M1254" t="s">
        <v>20</v>
      </c>
      <c r="N1254">
        <v>55</v>
      </c>
      <c r="O1254">
        <v>300</v>
      </c>
      <c r="P1254">
        <v>165000</v>
      </c>
      <c r="Q1254">
        <v>41250</v>
      </c>
      <c r="R1254">
        <v>0.25</v>
      </c>
      <c r="S1254" t="s">
        <v>23</v>
      </c>
      <c r="T1254" t="str">
        <f>IF(Table1[[#This Row],[Units Sold]]&gt; 700,"High Units","low Units")</f>
        <v>low Units</v>
      </c>
      <c r="U1254">
        <f>SUM(Table1[[#This Row],[Operating Profit]])/SUM(Table1[Operating Profit])*100</f>
        <v>1.2419644074859387E-2</v>
      </c>
      <c r="V1254">
        <f>SUM(Table1[[#This Row],[Price per Unit]]*Table1[[#This Row],[Units Sold]])</f>
        <v>16500</v>
      </c>
      <c r="W1254">
        <f>SUM(Table1[[#This Row],[Total Sales]]-Table1[[#This Row],[Operating Profit]])</f>
        <v>123750</v>
      </c>
      <c r="X1254">
        <f>SUM(Table1[[#This Row],[Total Sales]]-Table1[[#This Row],[Cost]])</f>
        <v>41250</v>
      </c>
      <c r="Y1254">
        <f>SUM(Table1[[#This Row],[profit/loss]])/SUM(Table1[profit/loss])</f>
        <v>1.2419644074859387E-4</v>
      </c>
    </row>
    <row r="1255" spans="1:25" x14ac:dyDescent="0.3">
      <c r="A1255" t="s">
        <v>60</v>
      </c>
      <c r="B1255" t="s">
        <v>23</v>
      </c>
      <c r="C1255">
        <v>1185732</v>
      </c>
      <c r="D1255" s="9">
        <v>44369</v>
      </c>
      <c r="E1255" s="8" t="str">
        <f>TEXT(Table1[[#This Row],[Invoice Date]],"dd-mm-yyyy")</f>
        <v>22-06-2021</v>
      </c>
      <c r="F1255" s="1" t="str">
        <f t="shared" si="76"/>
        <v>June</v>
      </c>
      <c r="G1255" s="1" t="str">
        <f t="shared" si="77"/>
        <v>2021</v>
      </c>
      <c r="H1255" s="1" t="str">
        <f t="shared" si="78"/>
        <v>Tuesday</v>
      </c>
      <c r="I1255" s="1" t="str">
        <f t="shared" si="79"/>
        <v>22</v>
      </c>
      <c r="J1255" t="s">
        <v>30</v>
      </c>
      <c r="K1255" t="s">
        <v>63</v>
      </c>
      <c r="L1255" t="s">
        <v>64</v>
      </c>
      <c r="M1255" t="s">
        <v>21</v>
      </c>
      <c r="N1255">
        <v>65</v>
      </c>
      <c r="O1255">
        <v>300</v>
      </c>
      <c r="P1255">
        <v>195000</v>
      </c>
      <c r="Q1255">
        <v>48750</v>
      </c>
      <c r="R1255">
        <v>0.25</v>
      </c>
      <c r="S1255" t="s">
        <v>23</v>
      </c>
      <c r="T1255" t="str">
        <f>IF(Table1[[#This Row],[Units Sold]]&gt; 700,"High Units","low Units")</f>
        <v>low Units</v>
      </c>
      <c r="U1255">
        <f>SUM(Table1[[#This Row],[Operating Profit]])/SUM(Table1[Operating Profit])*100</f>
        <v>1.4677761179379276E-2</v>
      </c>
      <c r="V1255">
        <f>SUM(Table1[[#This Row],[Price per Unit]]*Table1[[#This Row],[Units Sold]])</f>
        <v>19500</v>
      </c>
      <c r="W1255">
        <f>SUM(Table1[[#This Row],[Total Sales]]-Table1[[#This Row],[Operating Profit]])</f>
        <v>146250</v>
      </c>
      <c r="X1255">
        <f>SUM(Table1[[#This Row],[Total Sales]]-Table1[[#This Row],[Cost]])</f>
        <v>48750</v>
      </c>
      <c r="Y1255">
        <f>SUM(Table1[[#This Row],[profit/loss]])/SUM(Table1[profit/loss])</f>
        <v>1.4677761179379277E-4</v>
      </c>
    </row>
    <row r="1256" spans="1:25" x14ac:dyDescent="0.3">
      <c r="A1256" t="s">
        <v>60</v>
      </c>
      <c r="B1256" t="s">
        <v>23</v>
      </c>
      <c r="C1256">
        <v>1185732</v>
      </c>
      <c r="D1256" s="9">
        <v>44369</v>
      </c>
      <c r="E1256" s="8" t="str">
        <f>TEXT(Table1[[#This Row],[Invoice Date]],"dd-mm-yyyy")</f>
        <v>22-06-2021</v>
      </c>
      <c r="F1256" s="1" t="str">
        <f t="shared" si="76"/>
        <v>June</v>
      </c>
      <c r="G1256" s="1" t="str">
        <f t="shared" si="77"/>
        <v>2021</v>
      </c>
      <c r="H1256" s="1" t="str">
        <f t="shared" si="78"/>
        <v>Tuesday</v>
      </c>
      <c r="I1256" s="1" t="str">
        <f t="shared" si="79"/>
        <v>22</v>
      </c>
      <c r="J1256" t="s">
        <v>30</v>
      </c>
      <c r="K1256" t="s">
        <v>63</v>
      </c>
      <c r="L1256" t="s">
        <v>64</v>
      </c>
      <c r="M1256" t="s">
        <v>22</v>
      </c>
      <c r="N1256">
        <v>70</v>
      </c>
      <c r="O1256">
        <v>450</v>
      </c>
      <c r="P1256">
        <v>315000</v>
      </c>
      <c r="Q1256">
        <v>94500</v>
      </c>
      <c r="R1256">
        <v>0.3</v>
      </c>
      <c r="S1256" t="s">
        <v>23</v>
      </c>
      <c r="T1256" t="str">
        <f>IF(Table1[[#This Row],[Units Sold]]&gt; 700,"High Units","low Units")</f>
        <v>low Units</v>
      </c>
      <c r="U1256">
        <f>SUM(Table1[[#This Row],[Operating Profit]])/SUM(Table1[Operating Profit])*100</f>
        <v>2.8452275516950596E-2</v>
      </c>
      <c r="V1256">
        <f>SUM(Table1[[#This Row],[Price per Unit]]*Table1[[#This Row],[Units Sold]])</f>
        <v>31500</v>
      </c>
      <c r="W1256">
        <f>SUM(Table1[[#This Row],[Total Sales]]-Table1[[#This Row],[Operating Profit]])</f>
        <v>220500</v>
      </c>
      <c r="X1256">
        <f>SUM(Table1[[#This Row],[Total Sales]]-Table1[[#This Row],[Cost]])</f>
        <v>94500</v>
      </c>
      <c r="Y1256">
        <f>SUM(Table1[[#This Row],[profit/loss]])/SUM(Table1[profit/loss])</f>
        <v>2.8452275516950597E-4</v>
      </c>
    </row>
    <row r="1257" spans="1:25" x14ac:dyDescent="0.3">
      <c r="A1257" t="s">
        <v>60</v>
      </c>
      <c r="B1257" t="s">
        <v>23</v>
      </c>
      <c r="C1257">
        <v>1185732</v>
      </c>
      <c r="D1257" s="9">
        <v>44397</v>
      </c>
      <c r="E1257" s="8" t="str">
        <f>TEXT(Table1[[#This Row],[Invoice Date]],"dd-mm-yyyy")</f>
        <v>20-07-2021</v>
      </c>
      <c r="F1257" s="1" t="str">
        <f t="shared" si="76"/>
        <v>July</v>
      </c>
      <c r="G1257" s="1" t="str">
        <f t="shared" si="77"/>
        <v>2021</v>
      </c>
      <c r="H1257" s="1" t="str">
        <f t="shared" si="78"/>
        <v>Tuesday</v>
      </c>
      <c r="I1257" s="1" t="str">
        <f t="shared" si="79"/>
        <v>20</v>
      </c>
      <c r="J1257" t="s">
        <v>30</v>
      </c>
      <c r="K1257" t="s">
        <v>63</v>
      </c>
      <c r="L1257" t="s">
        <v>64</v>
      </c>
      <c r="M1257" t="s">
        <v>16</v>
      </c>
      <c r="N1257">
        <v>65</v>
      </c>
      <c r="O1257">
        <v>675</v>
      </c>
      <c r="P1257">
        <v>438750</v>
      </c>
      <c r="Q1257">
        <v>153563</v>
      </c>
      <c r="R1257">
        <v>0.35</v>
      </c>
      <c r="S1257" t="s">
        <v>23</v>
      </c>
      <c r="T1257" t="str">
        <f>IF(Table1[[#This Row],[Units Sold]]&gt; 700,"High Units","low Units")</f>
        <v>low Units</v>
      </c>
      <c r="U1257">
        <f>SUM(Table1[[#This Row],[Operating Profit]])/SUM(Table1[Operating Profit])*100</f>
        <v>4.623509825618502E-2</v>
      </c>
      <c r="V1257">
        <f>SUM(Table1[[#This Row],[Price per Unit]]*Table1[[#This Row],[Units Sold]])</f>
        <v>43875</v>
      </c>
      <c r="W1257">
        <f>SUM(Table1[[#This Row],[Total Sales]]-Table1[[#This Row],[Operating Profit]])</f>
        <v>285187</v>
      </c>
      <c r="X1257">
        <f>SUM(Table1[[#This Row],[Total Sales]]-Table1[[#This Row],[Cost]])</f>
        <v>153563</v>
      </c>
      <c r="Y1257">
        <f>SUM(Table1[[#This Row],[profit/loss]])/SUM(Table1[profit/loss])</f>
        <v>4.6235098256185023E-4</v>
      </c>
    </row>
    <row r="1258" spans="1:25" x14ac:dyDescent="0.3">
      <c r="A1258" t="s">
        <v>60</v>
      </c>
      <c r="B1258" t="s">
        <v>23</v>
      </c>
      <c r="C1258">
        <v>1185732</v>
      </c>
      <c r="D1258" s="9">
        <v>44397</v>
      </c>
      <c r="E1258" s="8" t="str">
        <f>TEXT(Table1[[#This Row],[Invoice Date]],"dd-mm-yyyy")</f>
        <v>20-07-2021</v>
      </c>
      <c r="F1258" s="1" t="str">
        <f t="shared" si="76"/>
        <v>July</v>
      </c>
      <c r="G1258" s="1" t="str">
        <f t="shared" si="77"/>
        <v>2021</v>
      </c>
      <c r="H1258" s="1" t="str">
        <f t="shared" si="78"/>
        <v>Tuesday</v>
      </c>
      <c r="I1258" s="1" t="str">
        <f t="shared" si="79"/>
        <v>20</v>
      </c>
      <c r="J1258" t="s">
        <v>30</v>
      </c>
      <c r="K1258" t="s">
        <v>63</v>
      </c>
      <c r="L1258" t="s">
        <v>64</v>
      </c>
      <c r="M1258" t="s">
        <v>18</v>
      </c>
      <c r="N1258">
        <v>60</v>
      </c>
      <c r="O1258">
        <v>425</v>
      </c>
      <c r="P1258">
        <v>255000</v>
      </c>
      <c r="Q1258">
        <v>89250</v>
      </c>
      <c r="R1258">
        <v>0.35</v>
      </c>
      <c r="S1258" t="s">
        <v>23</v>
      </c>
      <c r="T1258" t="str">
        <f>IF(Table1[[#This Row],[Units Sold]]&gt; 700,"High Units","low Units")</f>
        <v>low Units</v>
      </c>
      <c r="U1258">
        <f>SUM(Table1[[#This Row],[Operating Profit]])/SUM(Table1[Operating Profit])*100</f>
        <v>2.6871593543786675E-2</v>
      </c>
      <c r="V1258">
        <f>SUM(Table1[[#This Row],[Price per Unit]]*Table1[[#This Row],[Units Sold]])</f>
        <v>25500</v>
      </c>
      <c r="W1258">
        <f>SUM(Table1[[#This Row],[Total Sales]]-Table1[[#This Row],[Operating Profit]])</f>
        <v>165750</v>
      </c>
      <c r="X1258">
        <f>SUM(Table1[[#This Row],[Total Sales]]-Table1[[#This Row],[Cost]])</f>
        <v>89250</v>
      </c>
      <c r="Y1258">
        <f>SUM(Table1[[#This Row],[profit/loss]])/SUM(Table1[profit/loss])</f>
        <v>2.6871593543786675E-4</v>
      </c>
    </row>
    <row r="1259" spans="1:25" x14ac:dyDescent="0.3">
      <c r="A1259" t="s">
        <v>60</v>
      </c>
      <c r="B1259" t="s">
        <v>23</v>
      </c>
      <c r="C1259">
        <v>1185732</v>
      </c>
      <c r="D1259" s="9">
        <v>44397</v>
      </c>
      <c r="E1259" s="8" t="str">
        <f>TEXT(Table1[[#This Row],[Invoice Date]],"dd-mm-yyyy")</f>
        <v>20-07-2021</v>
      </c>
      <c r="F1259" s="1" t="str">
        <f t="shared" si="76"/>
        <v>July</v>
      </c>
      <c r="G1259" s="1" t="str">
        <f t="shared" si="77"/>
        <v>2021</v>
      </c>
      <c r="H1259" s="1" t="str">
        <f t="shared" si="78"/>
        <v>Tuesday</v>
      </c>
      <c r="I1259" s="1" t="str">
        <f t="shared" si="79"/>
        <v>20</v>
      </c>
      <c r="J1259" t="s">
        <v>30</v>
      </c>
      <c r="K1259" t="s">
        <v>63</v>
      </c>
      <c r="L1259" t="s">
        <v>64</v>
      </c>
      <c r="M1259" t="s">
        <v>19</v>
      </c>
      <c r="N1259">
        <v>55</v>
      </c>
      <c r="O1259">
        <v>350</v>
      </c>
      <c r="P1259">
        <v>192500</v>
      </c>
      <c r="Q1259">
        <v>48125</v>
      </c>
      <c r="R1259">
        <v>0.25</v>
      </c>
      <c r="S1259" t="s">
        <v>23</v>
      </c>
      <c r="T1259" t="str">
        <f>IF(Table1[[#This Row],[Units Sold]]&gt; 700,"High Units","low Units")</f>
        <v>low Units</v>
      </c>
      <c r="U1259">
        <f>SUM(Table1[[#This Row],[Operating Profit]])/SUM(Table1[Operating Profit])*100</f>
        <v>1.4489584754002621E-2</v>
      </c>
      <c r="V1259">
        <f>SUM(Table1[[#This Row],[Price per Unit]]*Table1[[#This Row],[Units Sold]])</f>
        <v>19250</v>
      </c>
      <c r="W1259">
        <f>SUM(Table1[[#This Row],[Total Sales]]-Table1[[#This Row],[Operating Profit]])</f>
        <v>144375</v>
      </c>
      <c r="X1259">
        <f>SUM(Table1[[#This Row],[Total Sales]]-Table1[[#This Row],[Cost]])</f>
        <v>48125</v>
      </c>
      <c r="Y1259">
        <f>SUM(Table1[[#This Row],[profit/loss]])/SUM(Table1[profit/loss])</f>
        <v>1.448958475400262E-4</v>
      </c>
    </row>
    <row r="1260" spans="1:25" x14ac:dyDescent="0.3">
      <c r="A1260" t="s">
        <v>60</v>
      </c>
      <c r="B1260" t="s">
        <v>23</v>
      </c>
      <c r="C1260">
        <v>1185732</v>
      </c>
      <c r="D1260" s="9">
        <v>44397</v>
      </c>
      <c r="E1260" s="8" t="str">
        <f>TEXT(Table1[[#This Row],[Invoice Date]],"dd-mm-yyyy")</f>
        <v>20-07-2021</v>
      </c>
      <c r="F1260" s="1" t="str">
        <f t="shared" si="76"/>
        <v>July</v>
      </c>
      <c r="G1260" s="1" t="str">
        <f t="shared" si="77"/>
        <v>2021</v>
      </c>
      <c r="H1260" s="1" t="str">
        <f t="shared" si="78"/>
        <v>Tuesday</v>
      </c>
      <c r="I1260" s="1" t="str">
        <f t="shared" si="79"/>
        <v>20</v>
      </c>
      <c r="J1260" t="s">
        <v>30</v>
      </c>
      <c r="K1260" t="s">
        <v>63</v>
      </c>
      <c r="L1260" t="s">
        <v>64</v>
      </c>
      <c r="M1260" t="s">
        <v>20</v>
      </c>
      <c r="N1260">
        <v>55</v>
      </c>
      <c r="O1260">
        <v>300</v>
      </c>
      <c r="P1260">
        <v>165000</v>
      </c>
      <c r="Q1260">
        <v>41250</v>
      </c>
      <c r="R1260">
        <v>0.25</v>
      </c>
      <c r="S1260" t="s">
        <v>23</v>
      </c>
      <c r="T1260" t="str">
        <f>IF(Table1[[#This Row],[Units Sold]]&gt; 700,"High Units","low Units")</f>
        <v>low Units</v>
      </c>
      <c r="U1260">
        <f>SUM(Table1[[#This Row],[Operating Profit]])/SUM(Table1[Operating Profit])*100</f>
        <v>1.2419644074859387E-2</v>
      </c>
      <c r="V1260">
        <f>SUM(Table1[[#This Row],[Price per Unit]]*Table1[[#This Row],[Units Sold]])</f>
        <v>16500</v>
      </c>
      <c r="W1260">
        <f>SUM(Table1[[#This Row],[Total Sales]]-Table1[[#This Row],[Operating Profit]])</f>
        <v>123750</v>
      </c>
      <c r="X1260">
        <f>SUM(Table1[[#This Row],[Total Sales]]-Table1[[#This Row],[Cost]])</f>
        <v>41250</v>
      </c>
      <c r="Y1260">
        <f>SUM(Table1[[#This Row],[profit/loss]])/SUM(Table1[profit/loss])</f>
        <v>1.2419644074859387E-4</v>
      </c>
    </row>
    <row r="1261" spans="1:25" x14ac:dyDescent="0.3">
      <c r="A1261" t="s">
        <v>60</v>
      </c>
      <c r="B1261" t="s">
        <v>23</v>
      </c>
      <c r="C1261">
        <v>1185732</v>
      </c>
      <c r="D1261" s="9">
        <v>44397</v>
      </c>
      <c r="E1261" s="8" t="str">
        <f>TEXT(Table1[[#This Row],[Invoice Date]],"dd-mm-yyyy")</f>
        <v>20-07-2021</v>
      </c>
      <c r="F1261" s="1" t="str">
        <f t="shared" si="76"/>
        <v>July</v>
      </c>
      <c r="G1261" s="1" t="str">
        <f t="shared" si="77"/>
        <v>2021</v>
      </c>
      <c r="H1261" s="1" t="str">
        <f t="shared" si="78"/>
        <v>Tuesday</v>
      </c>
      <c r="I1261" s="1" t="str">
        <f t="shared" si="79"/>
        <v>20</v>
      </c>
      <c r="J1261" t="s">
        <v>30</v>
      </c>
      <c r="K1261" t="s">
        <v>63</v>
      </c>
      <c r="L1261" t="s">
        <v>64</v>
      </c>
      <c r="M1261" t="s">
        <v>21</v>
      </c>
      <c r="N1261">
        <v>65</v>
      </c>
      <c r="O1261">
        <v>325</v>
      </c>
      <c r="P1261">
        <v>211250</v>
      </c>
      <c r="Q1261">
        <v>52813</v>
      </c>
      <c r="R1261">
        <v>0.25</v>
      </c>
      <c r="S1261" t="s">
        <v>23</v>
      </c>
      <c r="T1261" t="str">
        <f>IF(Table1[[#This Row],[Units Sold]]&gt; 700,"High Units","low Units")</f>
        <v>low Units</v>
      </c>
      <c r="U1261">
        <f>SUM(Table1[[#This Row],[Operating Profit]])/SUM(Table1[Operating Profit])*100</f>
        <v>1.5901058485467849E-2</v>
      </c>
      <c r="V1261">
        <f>SUM(Table1[[#This Row],[Price per Unit]]*Table1[[#This Row],[Units Sold]])</f>
        <v>21125</v>
      </c>
      <c r="W1261">
        <f>SUM(Table1[[#This Row],[Total Sales]]-Table1[[#This Row],[Operating Profit]])</f>
        <v>158437</v>
      </c>
      <c r="X1261">
        <f>SUM(Table1[[#This Row],[Total Sales]]-Table1[[#This Row],[Cost]])</f>
        <v>52813</v>
      </c>
      <c r="Y1261">
        <f>SUM(Table1[[#This Row],[profit/loss]])/SUM(Table1[profit/loss])</f>
        <v>1.5901058485467851E-4</v>
      </c>
    </row>
    <row r="1262" spans="1:25" x14ac:dyDescent="0.3">
      <c r="A1262" t="s">
        <v>60</v>
      </c>
      <c r="B1262" t="s">
        <v>23</v>
      </c>
      <c r="C1262">
        <v>1185732</v>
      </c>
      <c r="D1262" s="9">
        <v>44397</v>
      </c>
      <c r="E1262" s="8" t="str">
        <f>TEXT(Table1[[#This Row],[Invoice Date]],"dd-mm-yyyy")</f>
        <v>20-07-2021</v>
      </c>
      <c r="F1262" s="1" t="str">
        <f t="shared" si="76"/>
        <v>July</v>
      </c>
      <c r="G1262" s="1" t="str">
        <f t="shared" si="77"/>
        <v>2021</v>
      </c>
      <c r="H1262" s="1" t="str">
        <f t="shared" si="78"/>
        <v>Tuesday</v>
      </c>
      <c r="I1262" s="1" t="str">
        <f t="shared" si="79"/>
        <v>20</v>
      </c>
      <c r="J1262" t="s">
        <v>30</v>
      </c>
      <c r="K1262" t="s">
        <v>63</v>
      </c>
      <c r="L1262" t="s">
        <v>64</v>
      </c>
      <c r="M1262" t="s">
        <v>22</v>
      </c>
      <c r="N1262">
        <v>70</v>
      </c>
      <c r="O1262">
        <v>500</v>
      </c>
      <c r="P1262">
        <v>350000</v>
      </c>
      <c r="Q1262">
        <v>105000</v>
      </c>
      <c r="R1262">
        <v>0.3</v>
      </c>
      <c r="S1262" t="s">
        <v>23</v>
      </c>
      <c r="T1262" t="str">
        <f>IF(Table1[[#This Row],[Units Sold]]&gt; 700,"High Units","low Units")</f>
        <v>low Units</v>
      </c>
      <c r="U1262">
        <f>SUM(Table1[[#This Row],[Operating Profit]])/SUM(Table1[Operating Profit])*100</f>
        <v>3.1613639463278442E-2</v>
      </c>
      <c r="V1262">
        <f>SUM(Table1[[#This Row],[Price per Unit]]*Table1[[#This Row],[Units Sold]])</f>
        <v>35000</v>
      </c>
      <c r="W1262">
        <f>SUM(Table1[[#This Row],[Total Sales]]-Table1[[#This Row],[Operating Profit]])</f>
        <v>245000</v>
      </c>
      <c r="X1262">
        <f>SUM(Table1[[#This Row],[Total Sales]]-Table1[[#This Row],[Cost]])</f>
        <v>105000</v>
      </c>
      <c r="Y1262">
        <f>SUM(Table1[[#This Row],[profit/loss]])/SUM(Table1[profit/loss])</f>
        <v>3.1613639463278441E-4</v>
      </c>
    </row>
    <row r="1263" spans="1:25" x14ac:dyDescent="0.3">
      <c r="A1263" t="s">
        <v>60</v>
      </c>
      <c r="B1263" t="s">
        <v>23</v>
      </c>
      <c r="C1263">
        <v>1185732</v>
      </c>
      <c r="D1263" s="9">
        <v>44429</v>
      </c>
      <c r="E1263" s="8" t="str">
        <f>TEXT(Table1[[#This Row],[Invoice Date]],"dd-mm-yyyy")</f>
        <v>21-08-2021</v>
      </c>
      <c r="F1263" s="1" t="str">
        <f t="shared" si="76"/>
        <v>August</v>
      </c>
      <c r="G1263" s="1" t="str">
        <f t="shared" si="77"/>
        <v>2021</v>
      </c>
      <c r="H1263" s="1" t="str">
        <f t="shared" si="78"/>
        <v>Saturday</v>
      </c>
      <c r="I1263" s="1" t="str">
        <f t="shared" si="79"/>
        <v>21</v>
      </c>
      <c r="J1263" t="s">
        <v>30</v>
      </c>
      <c r="K1263" t="s">
        <v>63</v>
      </c>
      <c r="L1263" t="s">
        <v>64</v>
      </c>
      <c r="M1263" t="s">
        <v>16</v>
      </c>
      <c r="N1263">
        <v>65</v>
      </c>
      <c r="O1263">
        <v>650</v>
      </c>
      <c r="P1263">
        <v>422500</v>
      </c>
      <c r="Q1263">
        <v>147875</v>
      </c>
      <c r="R1263">
        <v>0.35</v>
      </c>
      <c r="S1263" t="s">
        <v>23</v>
      </c>
      <c r="T1263" t="str">
        <f>IF(Table1[[#This Row],[Units Sold]]&gt; 700,"High Units","low Units")</f>
        <v>low Units</v>
      </c>
      <c r="U1263">
        <f>SUM(Table1[[#This Row],[Operating Profit]])/SUM(Table1[Operating Profit])*100</f>
        <v>4.4522542244117141E-2</v>
      </c>
      <c r="V1263">
        <f>SUM(Table1[[#This Row],[Price per Unit]]*Table1[[#This Row],[Units Sold]])</f>
        <v>42250</v>
      </c>
      <c r="W1263">
        <f>SUM(Table1[[#This Row],[Total Sales]]-Table1[[#This Row],[Operating Profit]])</f>
        <v>274625</v>
      </c>
      <c r="X1263">
        <f>SUM(Table1[[#This Row],[Total Sales]]-Table1[[#This Row],[Cost]])</f>
        <v>147875</v>
      </c>
      <c r="Y1263">
        <f>SUM(Table1[[#This Row],[profit/loss]])/SUM(Table1[profit/loss])</f>
        <v>4.4522542244117139E-4</v>
      </c>
    </row>
    <row r="1264" spans="1:25" x14ac:dyDescent="0.3">
      <c r="A1264" t="s">
        <v>60</v>
      </c>
      <c r="B1264" t="s">
        <v>23</v>
      </c>
      <c r="C1264">
        <v>1185732</v>
      </c>
      <c r="D1264" s="9">
        <v>44429</v>
      </c>
      <c r="E1264" s="8" t="str">
        <f>TEXT(Table1[[#This Row],[Invoice Date]],"dd-mm-yyyy")</f>
        <v>21-08-2021</v>
      </c>
      <c r="F1264" s="1" t="str">
        <f t="shared" si="76"/>
        <v>August</v>
      </c>
      <c r="G1264" s="1" t="str">
        <f t="shared" si="77"/>
        <v>2021</v>
      </c>
      <c r="H1264" s="1" t="str">
        <f t="shared" si="78"/>
        <v>Saturday</v>
      </c>
      <c r="I1264" s="1" t="str">
        <f t="shared" si="79"/>
        <v>21</v>
      </c>
      <c r="J1264" t="s">
        <v>30</v>
      </c>
      <c r="K1264" t="s">
        <v>63</v>
      </c>
      <c r="L1264" t="s">
        <v>64</v>
      </c>
      <c r="M1264" t="s">
        <v>18</v>
      </c>
      <c r="N1264">
        <v>60</v>
      </c>
      <c r="O1264">
        <v>425</v>
      </c>
      <c r="P1264">
        <v>255000</v>
      </c>
      <c r="Q1264">
        <v>89250</v>
      </c>
      <c r="R1264">
        <v>0.35</v>
      </c>
      <c r="S1264" t="s">
        <v>23</v>
      </c>
      <c r="T1264" t="str">
        <f>IF(Table1[[#This Row],[Units Sold]]&gt; 700,"High Units","low Units")</f>
        <v>low Units</v>
      </c>
      <c r="U1264">
        <f>SUM(Table1[[#This Row],[Operating Profit]])/SUM(Table1[Operating Profit])*100</f>
        <v>2.6871593543786675E-2</v>
      </c>
      <c r="V1264">
        <f>SUM(Table1[[#This Row],[Price per Unit]]*Table1[[#This Row],[Units Sold]])</f>
        <v>25500</v>
      </c>
      <c r="W1264">
        <f>SUM(Table1[[#This Row],[Total Sales]]-Table1[[#This Row],[Operating Profit]])</f>
        <v>165750</v>
      </c>
      <c r="X1264">
        <f>SUM(Table1[[#This Row],[Total Sales]]-Table1[[#This Row],[Cost]])</f>
        <v>89250</v>
      </c>
      <c r="Y1264">
        <f>SUM(Table1[[#This Row],[profit/loss]])/SUM(Table1[profit/loss])</f>
        <v>2.6871593543786675E-4</v>
      </c>
    </row>
    <row r="1265" spans="1:25" x14ac:dyDescent="0.3">
      <c r="A1265" t="s">
        <v>60</v>
      </c>
      <c r="B1265" t="s">
        <v>23</v>
      </c>
      <c r="C1265">
        <v>1185732</v>
      </c>
      <c r="D1265" s="9">
        <v>44429</v>
      </c>
      <c r="E1265" s="8" t="str">
        <f>TEXT(Table1[[#This Row],[Invoice Date]],"dd-mm-yyyy")</f>
        <v>21-08-2021</v>
      </c>
      <c r="F1265" s="1" t="str">
        <f t="shared" si="76"/>
        <v>August</v>
      </c>
      <c r="G1265" s="1" t="str">
        <f t="shared" si="77"/>
        <v>2021</v>
      </c>
      <c r="H1265" s="1" t="str">
        <f t="shared" si="78"/>
        <v>Saturday</v>
      </c>
      <c r="I1265" s="1" t="str">
        <f t="shared" si="79"/>
        <v>21</v>
      </c>
      <c r="J1265" t="s">
        <v>30</v>
      </c>
      <c r="K1265" t="s">
        <v>63</v>
      </c>
      <c r="L1265" t="s">
        <v>64</v>
      </c>
      <c r="M1265" t="s">
        <v>19</v>
      </c>
      <c r="N1265">
        <v>55</v>
      </c>
      <c r="O1265">
        <v>350</v>
      </c>
      <c r="P1265">
        <v>192500</v>
      </c>
      <c r="Q1265">
        <v>48125</v>
      </c>
      <c r="R1265">
        <v>0.25</v>
      </c>
      <c r="S1265" t="s">
        <v>23</v>
      </c>
      <c r="T1265" t="str">
        <f>IF(Table1[[#This Row],[Units Sold]]&gt; 700,"High Units","low Units")</f>
        <v>low Units</v>
      </c>
      <c r="U1265">
        <f>SUM(Table1[[#This Row],[Operating Profit]])/SUM(Table1[Operating Profit])*100</f>
        <v>1.4489584754002621E-2</v>
      </c>
      <c r="V1265">
        <f>SUM(Table1[[#This Row],[Price per Unit]]*Table1[[#This Row],[Units Sold]])</f>
        <v>19250</v>
      </c>
      <c r="W1265">
        <f>SUM(Table1[[#This Row],[Total Sales]]-Table1[[#This Row],[Operating Profit]])</f>
        <v>144375</v>
      </c>
      <c r="X1265">
        <f>SUM(Table1[[#This Row],[Total Sales]]-Table1[[#This Row],[Cost]])</f>
        <v>48125</v>
      </c>
      <c r="Y1265">
        <f>SUM(Table1[[#This Row],[profit/loss]])/SUM(Table1[profit/loss])</f>
        <v>1.448958475400262E-4</v>
      </c>
    </row>
    <row r="1266" spans="1:25" x14ac:dyDescent="0.3">
      <c r="A1266" t="s">
        <v>60</v>
      </c>
      <c r="B1266" t="s">
        <v>23</v>
      </c>
      <c r="C1266">
        <v>1185732</v>
      </c>
      <c r="D1266" s="9">
        <v>44429</v>
      </c>
      <c r="E1266" s="8" t="str">
        <f>TEXT(Table1[[#This Row],[Invoice Date]],"dd-mm-yyyy")</f>
        <v>21-08-2021</v>
      </c>
      <c r="F1266" s="1" t="str">
        <f t="shared" si="76"/>
        <v>August</v>
      </c>
      <c r="G1266" s="1" t="str">
        <f t="shared" si="77"/>
        <v>2021</v>
      </c>
      <c r="H1266" s="1" t="str">
        <f t="shared" si="78"/>
        <v>Saturday</v>
      </c>
      <c r="I1266" s="1" t="str">
        <f t="shared" si="79"/>
        <v>21</v>
      </c>
      <c r="J1266" t="s">
        <v>30</v>
      </c>
      <c r="K1266" t="s">
        <v>63</v>
      </c>
      <c r="L1266" t="s">
        <v>64</v>
      </c>
      <c r="M1266" t="s">
        <v>20</v>
      </c>
      <c r="N1266">
        <v>55</v>
      </c>
      <c r="O1266">
        <v>250</v>
      </c>
      <c r="P1266">
        <v>137500</v>
      </c>
      <c r="Q1266">
        <v>34375</v>
      </c>
      <c r="R1266">
        <v>0.25</v>
      </c>
      <c r="S1266" t="s">
        <v>23</v>
      </c>
      <c r="T1266" t="str">
        <f>IF(Table1[[#This Row],[Units Sold]]&gt; 700,"High Units","low Units")</f>
        <v>low Units</v>
      </c>
      <c r="U1266">
        <f>SUM(Table1[[#This Row],[Operating Profit]])/SUM(Table1[Operating Profit])*100</f>
        <v>1.0349703395716156E-2</v>
      </c>
      <c r="V1266">
        <f>SUM(Table1[[#This Row],[Price per Unit]]*Table1[[#This Row],[Units Sold]])</f>
        <v>13750</v>
      </c>
      <c r="W1266">
        <f>SUM(Table1[[#This Row],[Total Sales]]-Table1[[#This Row],[Operating Profit]])</f>
        <v>103125</v>
      </c>
      <c r="X1266">
        <f>SUM(Table1[[#This Row],[Total Sales]]-Table1[[#This Row],[Cost]])</f>
        <v>34375</v>
      </c>
      <c r="Y1266">
        <f>SUM(Table1[[#This Row],[profit/loss]])/SUM(Table1[profit/loss])</f>
        <v>1.0349703395716156E-4</v>
      </c>
    </row>
    <row r="1267" spans="1:25" x14ac:dyDescent="0.3">
      <c r="A1267" t="s">
        <v>60</v>
      </c>
      <c r="B1267" t="s">
        <v>23</v>
      </c>
      <c r="C1267">
        <v>1185732</v>
      </c>
      <c r="D1267" s="9">
        <v>44429</v>
      </c>
      <c r="E1267" s="8" t="str">
        <f>TEXT(Table1[[#This Row],[Invoice Date]],"dd-mm-yyyy")</f>
        <v>21-08-2021</v>
      </c>
      <c r="F1267" s="1" t="str">
        <f t="shared" si="76"/>
        <v>August</v>
      </c>
      <c r="G1267" s="1" t="str">
        <f t="shared" si="77"/>
        <v>2021</v>
      </c>
      <c r="H1267" s="1" t="str">
        <f t="shared" si="78"/>
        <v>Saturday</v>
      </c>
      <c r="I1267" s="1" t="str">
        <f t="shared" si="79"/>
        <v>21</v>
      </c>
      <c r="J1267" t="s">
        <v>30</v>
      </c>
      <c r="K1267" t="s">
        <v>63</v>
      </c>
      <c r="L1267" t="s">
        <v>64</v>
      </c>
      <c r="M1267" t="s">
        <v>21</v>
      </c>
      <c r="N1267">
        <v>65</v>
      </c>
      <c r="O1267">
        <v>225</v>
      </c>
      <c r="P1267">
        <v>146250</v>
      </c>
      <c r="Q1267">
        <v>36563</v>
      </c>
      <c r="R1267">
        <v>0.25</v>
      </c>
      <c r="S1267" t="s">
        <v>23</v>
      </c>
      <c r="T1267" t="str">
        <f>IF(Table1[[#This Row],[Units Sold]]&gt; 700,"High Units","low Units")</f>
        <v>low Units</v>
      </c>
      <c r="U1267">
        <f>SUM(Table1[[#This Row],[Operating Profit]])/SUM(Table1[Operating Profit])*100</f>
        <v>1.1008471425674758E-2</v>
      </c>
      <c r="V1267">
        <f>SUM(Table1[[#This Row],[Price per Unit]]*Table1[[#This Row],[Units Sold]])</f>
        <v>14625</v>
      </c>
      <c r="W1267">
        <f>SUM(Table1[[#This Row],[Total Sales]]-Table1[[#This Row],[Operating Profit]])</f>
        <v>109687</v>
      </c>
      <c r="X1267">
        <f>SUM(Table1[[#This Row],[Total Sales]]-Table1[[#This Row],[Cost]])</f>
        <v>36563</v>
      </c>
      <c r="Y1267">
        <f>SUM(Table1[[#This Row],[profit/loss]])/SUM(Table1[profit/loss])</f>
        <v>1.1008471425674759E-4</v>
      </c>
    </row>
    <row r="1268" spans="1:25" x14ac:dyDescent="0.3">
      <c r="A1268" t="s">
        <v>60</v>
      </c>
      <c r="B1268" t="s">
        <v>23</v>
      </c>
      <c r="C1268">
        <v>1185732</v>
      </c>
      <c r="D1268" s="9">
        <v>44429</v>
      </c>
      <c r="E1268" s="8" t="str">
        <f>TEXT(Table1[[#This Row],[Invoice Date]],"dd-mm-yyyy")</f>
        <v>21-08-2021</v>
      </c>
      <c r="F1268" s="1" t="str">
        <f t="shared" si="76"/>
        <v>August</v>
      </c>
      <c r="G1268" s="1" t="str">
        <f t="shared" si="77"/>
        <v>2021</v>
      </c>
      <c r="H1268" s="1" t="str">
        <f t="shared" si="78"/>
        <v>Saturday</v>
      </c>
      <c r="I1268" s="1" t="str">
        <f t="shared" si="79"/>
        <v>21</v>
      </c>
      <c r="J1268" t="s">
        <v>30</v>
      </c>
      <c r="K1268" t="s">
        <v>63</v>
      </c>
      <c r="L1268" t="s">
        <v>64</v>
      </c>
      <c r="M1268" t="s">
        <v>22</v>
      </c>
      <c r="N1268">
        <v>70</v>
      </c>
      <c r="O1268">
        <v>400</v>
      </c>
      <c r="P1268">
        <v>280000</v>
      </c>
      <c r="Q1268">
        <v>84000</v>
      </c>
      <c r="R1268">
        <v>0.3</v>
      </c>
      <c r="S1268" t="s">
        <v>23</v>
      </c>
      <c r="T1268" t="str">
        <f>IF(Table1[[#This Row],[Units Sold]]&gt; 700,"High Units","low Units")</f>
        <v>low Units</v>
      </c>
      <c r="U1268">
        <f>SUM(Table1[[#This Row],[Operating Profit]])/SUM(Table1[Operating Profit])*100</f>
        <v>2.5290911570622753E-2</v>
      </c>
      <c r="V1268">
        <f>SUM(Table1[[#This Row],[Price per Unit]]*Table1[[#This Row],[Units Sold]])</f>
        <v>28000</v>
      </c>
      <c r="W1268">
        <f>SUM(Table1[[#This Row],[Total Sales]]-Table1[[#This Row],[Operating Profit]])</f>
        <v>196000</v>
      </c>
      <c r="X1268">
        <f>SUM(Table1[[#This Row],[Total Sales]]-Table1[[#This Row],[Cost]])</f>
        <v>84000</v>
      </c>
      <c r="Y1268">
        <f>SUM(Table1[[#This Row],[profit/loss]])/SUM(Table1[profit/loss])</f>
        <v>2.5290911570622753E-4</v>
      </c>
    </row>
    <row r="1269" spans="1:25" x14ac:dyDescent="0.3">
      <c r="A1269" t="s">
        <v>60</v>
      </c>
      <c r="B1269" t="s">
        <v>23</v>
      </c>
      <c r="C1269">
        <v>1185732</v>
      </c>
      <c r="D1269" s="9">
        <v>44459</v>
      </c>
      <c r="E1269" s="8" t="str">
        <f>TEXT(Table1[[#This Row],[Invoice Date]],"dd-mm-yyyy")</f>
        <v>20-09-2021</v>
      </c>
      <c r="F1269" s="1" t="str">
        <f t="shared" si="76"/>
        <v>September</v>
      </c>
      <c r="G1269" s="1" t="str">
        <f t="shared" si="77"/>
        <v>2021</v>
      </c>
      <c r="H1269" s="1" t="str">
        <f t="shared" si="78"/>
        <v>Monday</v>
      </c>
      <c r="I1269" s="1" t="str">
        <f t="shared" si="79"/>
        <v>20</v>
      </c>
      <c r="J1269" t="s">
        <v>30</v>
      </c>
      <c r="K1269" t="s">
        <v>63</v>
      </c>
      <c r="L1269" t="s">
        <v>64</v>
      </c>
      <c r="M1269" t="s">
        <v>16</v>
      </c>
      <c r="N1269">
        <v>65</v>
      </c>
      <c r="O1269">
        <v>525</v>
      </c>
      <c r="P1269">
        <v>341250</v>
      </c>
      <c r="Q1269">
        <v>119438</v>
      </c>
      <c r="R1269">
        <v>0.35</v>
      </c>
      <c r="S1269" t="s">
        <v>23</v>
      </c>
      <c r="T1269" t="str">
        <f>IF(Table1[[#This Row],[Units Sold]]&gt; 700,"High Units","low Units")</f>
        <v>low Units</v>
      </c>
      <c r="U1269">
        <f>SUM(Table1[[#This Row],[Operating Profit]])/SUM(Table1[Operating Profit])*100</f>
        <v>3.5960665430619529E-2</v>
      </c>
      <c r="V1269">
        <f>SUM(Table1[[#This Row],[Price per Unit]]*Table1[[#This Row],[Units Sold]])</f>
        <v>34125</v>
      </c>
      <c r="W1269">
        <f>SUM(Table1[[#This Row],[Total Sales]]-Table1[[#This Row],[Operating Profit]])</f>
        <v>221812</v>
      </c>
      <c r="X1269">
        <f>SUM(Table1[[#This Row],[Total Sales]]-Table1[[#This Row],[Cost]])</f>
        <v>119438</v>
      </c>
      <c r="Y1269">
        <f>SUM(Table1[[#This Row],[profit/loss]])/SUM(Table1[profit/loss])</f>
        <v>3.5960665430619527E-4</v>
      </c>
    </row>
    <row r="1270" spans="1:25" x14ac:dyDescent="0.3">
      <c r="A1270" t="s">
        <v>60</v>
      </c>
      <c r="B1270" t="s">
        <v>23</v>
      </c>
      <c r="C1270">
        <v>1185732</v>
      </c>
      <c r="D1270" s="9">
        <v>44459</v>
      </c>
      <c r="E1270" s="8" t="str">
        <f>TEXT(Table1[[#This Row],[Invoice Date]],"dd-mm-yyyy")</f>
        <v>20-09-2021</v>
      </c>
      <c r="F1270" s="1" t="str">
        <f t="shared" si="76"/>
        <v>September</v>
      </c>
      <c r="G1270" s="1" t="str">
        <f t="shared" si="77"/>
        <v>2021</v>
      </c>
      <c r="H1270" s="1" t="str">
        <f t="shared" si="78"/>
        <v>Monday</v>
      </c>
      <c r="I1270" s="1" t="str">
        <f t="shared" si="79"/>
        <v>20</v>
      </c>
      <c r="J1270" t="s">
        <v>30</v>
      </c>
      <c r="K1270" t="s">
        <v>63</v>
      </c>
      <c r="L1270" t="s">
        <v>64</v>
      </c>
      <c r="M1270" t="s">
        <v>18</v>
      </c>
      <c r="N1270">
        <v>60</v>
      </c>
      <c r="O1270">
        <v>325</v>
      </c>
      <c r="P1270">
        <v>195000</v>
      </c>
      <c r="Q1270">
        <v>68250</v>
      </c>
      <c r="R1270">
        <v>0.35</v>
      </c>
      <c r="S1270" t="s">
        <v>23</v>
      </c>
      <c r="T1270" t="str">
        <f>IF(Table1[[#This Row],[Units Sold]]&gt; 700,"High Units","low Units")</f>
        <v>low Units</v>
      </c>
      <c r="U1270">
        <f>SUM(Table1[[#This Row],[Operating Profit]])/SUM(Table1[Operating Profit])*100</f>
        <v>2.0548865651130985E-2</v>
      </c>
      <c r="V1270">
        <f>SUM(Table1[[#This Row],[Price per Unit]]*Table1[[#This Row],[Units Sold]])</f>
        <v>19500</v>
      </c>
      <c r="W1270">
        <f>SUM(Table1[[#This Row],[Total Sales]]-Table1[[#This Row],[Operating Profit]])</f>
        <v>126750</v>
      </c>
      <c r="X1270">
        <f>SUM(Table1[[#This Row],[Total Sales]]-Table1[[#This Row],[Cost]])</f>
        <v>68250</v>
      </c>
      <c r="Y1270">
        <f>SUM(Table1[[#This Row],[profit/loss]])/SUM(Table1[profit/loss])</f>
        <v>2.0548865651130987E-4</v>
      </c>
    </row>
    <row r="1271" spans="1:25" x14ac:dyDescent="0.3">
      <c r="A1271" t="s">
        <v>60</v>
      </c>
      <c r="B1271" t="s">
        <v>23</v>
      </c>
      <c r="C1271">
        <v>1185732</v>
      </c>
      <c r="D1271" s="9">
        <v>44459</v>
      </c>
      <c r="E1271" s="8" t="str">
        <f>TEXT(Table1[[#This Row],[Invoice Date]],"dd-mm-yyyy")</f>
        <v>20-09-2021</v>
      </c>
      <c r="F1271" s="1" t="str">
        <f t="shared" si="76"/>
        <v>September</v>
      </c>
      <c r="G1271" s="1" t="str">
        <f t="shared" si="77"/>
        <v>2021</v>
      </c>
      <c r="H1271" s="1" t="str">
        <f t="shared" si="78"/>
        <v>Monday</v>
      </c>
      <c r="I1271" s="1" t="str">
        <f t="shared" si="79"/>
        <v>20</v>
      </c>
      <c r="J1271" t="s">
        <v>30</v>
      </c>
      <c r="K1271" t="s">
        <v>63</v>
      </c>
      <c r="L1271" t="s">
        <v>64</v>
      </c>
      <c r="M1271" t="s">
        <v>19</v>
      </c>
      <c r="N1271">
        <v>55</v>
      </c>
      <c r="O1271">
        <v>225</v>
      </c>
      <c r="P1271">
        <v>123750</v>
      </c>
      <c r="Q1271">
        <v>30938</v>
      </c>
      <c r="R1271">
        <v>0.25</v>
      </c>
      <c r="S1271" t="s">
        <v>23</v>
      </c>
      <c r="T1271" t="str">
        <f>IF(Table1[[#This Row],[Units Sold]]&gt; 700,"High Units","low Units")</f>
        <v>low Units</v>
      </c>
      <c r="U1271">
        <f>SUM(Table1[[#This Row],[Operating Profit]])/SUM(Table1[Operating Profit])*100</f>
        <v>9.3148835972848426E-3</v>
      </c>
      <c r="V1271">
        <f>SUM(Table1[[#This Row],[Price per Unit]]*Table1[[#This Row],[Units Sold]])</f>
        <v>12375</v>
      </c>
      <c r="W1271">
        <f>SUM(Table1[[#This Row],[Total Sales]]-Table1[[#This Row],[Operating Profit]])</f>
        <v>92812</v>
      </c>
      <c r="X1271">
        <f>SUM(Table1[[#This Row],[Total Sales]]-Table1[[#This Row],[Cost]])</f>
        <v>30938</v>
      </c>
      <c r="Y1271">
        <f>SUM(Table1[[#This Row],[profit/loss]])/SUM(Table1[profit/loss])</f>
        <v>9.3148835972848423E-5</v>
      </c>
    </row>
    <row r="1272" spans="1:25" x14ac:dyDescent="0.3">
      <c r="A1272" t="s">
        <v>60</v>
      </c>
      <c r="B1272" t="s">
        <v>23</v>
      </c>
      <c r="C1272">
        <v>1185732</v>
      </c>
      <c r="D1272" s="9">
        <v>44459</v>
      </c>
      <c r="E1272" s="8" t="str">
        <f>TEXT(Table1[[#This Row],[Invoice Date]],"dd-mm-yyyy")</f>
        <v>20-09-2021</v>
      </c>
      <c r="F1272" s="1" t="str">
        <f t="shared" si="76"/>
        <v>September</v>
      </c>
      <c r="G1272" s="1" t="str">
        <f t="shared" si="77"/>
        <v>2021</v>
      </c>
      <c r="H1272" s="1" t="str">
        <f t="shared" si="78"/>
        <v>Monday</v>
      </c>
      <c r="I1272" s="1" t="str">
        <f t="shared" si="79"/>
        <v>20</v>
      </c>
      <c r="J1272" t="s">
        <v>30</v>
      </c>
      <c r="K1272" t="s">
        <v>63</v>
      </c>
      <c r="L1272" t="s">
        <v>64</v>
      </c>
      <c r="M1272" t="s">
        <v>20</v>
      </c>
      <c r="N1272">
        <v>55</v>
      </c>
      <c r="O1272">
        <v>200</v>
      </c>
      <c r="P1272">
        <v>110000</v>
      </c>
      <c r="Q1272">
        <v>27500</v>
      </c>
      <c r="R1272">
        <v>0.25</v>
      </c>
      <c r="S1272" t="s">
        <v>23</v>
      </c>
      <c r="T1272" t="str">
        <f>IF(Table1[[#This Row],[Units Sold]]&gt; 700,"High Units","low Units")</f>
        <v>low Units</v>
      </c>
      <c r="U1272">
        <f>SUM(Table1[[#This Row],[Operating Profit]])/SUM(Table1[Operating Profit])*100</f>
        <v>8.2797627165729255E-3</v>
      </c>
      <c r="V1272">
        <f>SUM(Table1[[#This Row],[Price per Unit]]*Table1[[#This Row],[Units Sold]])</f>
        <v>11000</v>
      </c>
      <c r="W1272">
        <f>SUM(Table1[[#This Row],[Total Sales]]-Table1[[#This Row],[Operating Profit]])</f>
        <v>82500</v>
      </c>
      <c r="X1272">
        <f>SUM(Table1[[#This Row],[Total Sales]]-Table1[[#This Row],[Cost]])</f>
        <v>27500</v>
      </c>
      <c r="Y1272">
        <f>SUM(Table1[[#This Row],[profit/loss]])/SUM(Table1[profit/loss])</f>
        <v>8.2797627165729249E-5</v>
      </c>
    </row>
    <row r="1273" spans="1:25" x14ac:dyDescent="0.3">
      <c r="A1273" t="s">
        <v>60</v>
      </c>
      <c r="B1273" t="s">
        <v>23</v>
      </c>
      <c r="C1273">
        <v>1185732</v>
      </c>
      <c r="D1273" s="9">
        <v>44459</v>
      </c>
      <c r="E1273" s="8" t="str">
        <f>TEXT(Table1[[#This Row],[Invoice Date]],"dd-mm-yyyy")</f>
        <v>20-09-2021</v>
      </c>
      <c r="F1273" s="1" t="str">
        <f t="shared" si="76"/>
        <v>September</v>
      </c>
      <c r="G1273" s="1" t="str">
        <f t="shared" si="77"/>
        <v>2021</v>
      </c>
      <c r="H1273" s="1" t="str">
        <f t="shared" si="78"/>
        <v>Monday</v>
      </c>
      <c r="I1273" s="1" t="str">
        <f t="shared" si="79"/>
        <v>20</v>
      </c>
      <c r="J1273" t="s">
        <v>30</v>
      </c>
      <c r="K1273" t="s">
        <v>63</v>
      </c>
      <c r="L1273" t="s">
        <v>64</v>
      </c>
      <c r="M1273" t="s">
        <v>21</v>
      </c>
      <c r="N1273">
        <v>65</v>
      </c>
      <c r="O1273">
        <v>200</v>
      </c>
      <c r="P1273">
        <v>130000</v>
      </c>
      <c r="Q1273">
        <v>32500</v>
      </c>
      <c r="R1273">
        <v>0.25</v>
      </c>
      <c r="S1273" t="s">
        <v>23</v>
      </c>
      <c r="T1273" t="str">
        <f>IF(Table1[[#This Row],[Units Sold]]&gt; 700,"High Units","low Units")</f>
        <v>low Units</v>
      </c>
      <c r="U1273">
        <f>SUM(Table1[[#This Row],[Operating Profit]])/SUM(Table1[Operating Profit])*100</f>
        <v>9.7851741195861836E-3</v>
      </c>
      <c r="V1273">
        <f>SUM(Table1[[#This Row],[Price per Unit]]*Table1[[#This Row],[Units Sold]])</f>
        <v>13000</v>
      </c>
      <c r="W1273">
        <f>SUM(Table1[[#This Row],[Total Sales]]-Table1[[#This Row],[Operating Profit]])</f>
        <v>97500</v>
      </c>
      <c r="X1273">
        <f>SUM(Table1[[#This Row],[Total Sales]]-Table1[[#This Row],[Cost]])</f>
        <v>32500</v>
      </c>
      <c r="Y1273">
        <f>SUM(Table1[[#This Row],[profit/loss]])/SUM(Table1[profit/loss])</f>
        <v>9.7851741195861843E-5</v>
      </c>
    </row>
    <row r="1274" spans="1:25" x14ac:dyDescent="0.3">
      <c r="A1274" t="s">
        <v>60</v>
      </c>
      <c r="B1274" t="s">
        <v>23</v>
      </c>
      <c r="C1274">
        <v>1185732</v>
      </c>
      <c r="D1274" s="9">
        <v>44459</v>
      </c>
      <c r="E1274" s="8" t="str">
        <f>TEXT(Table1[[#This Row],[Invoice Date]],"dd-mm-yyyy")</f>
        <v>20-09-2021</v>
      </c>
      <c r="F1274" s="1" t="str">
        <f t="shared" si="76"/>
        <v>September</v>
      </c>
      <c r="G1274" s="1" t="str">
        <f t="shared" si="77"/>
        <v>2021</v>
      </c>
      <c r="H1274" s="1" t="str">
        <f t="shared" si="78"/>
        <v>Monday</v>
      </c>
      <c r="I1274" s="1" t="str">
        <f t="shared" si="79"/>
        <v>20</v>
      </c>
      <c r="J1274" t="s">
        <v>30</v>
      </c>
      <c r="K1274" t="s">
        <v>63</v>
      </c>
      <c r="L1274" t="s">
        <v>64</v>
      </c>
      <c r="M1274" t="s">
        <v>22</v>
      </c>
      <c r="N1274">
        <v>70</v>
      </c>
      <c r="O1274">
        <v>300</v>
      </c>
      <c r="P1274">
        <v>210000</v>
      </c>
      <c r="Q1274">
        <v>63000</v>
      </c>
      <c r="R1274">
        <v>0.3</v>
      </c>
      <c r="S1274" t="s">
        <v>23</v>
      </c>
      <c r="T1274" t="str">
        <f>IF(Table1[[#This Row],[Units Sold]]&gt; 700,"High Units","low Units")</f>
        <v>low Units</v>
      </c>
      <c r="U1274">
        <f>SUM(Table1[[#This Row],[Operating Profit]])/SUM(Table1[Operating Profit])*100</f>
        <v>1.8968183677967064E-2</v>
      </c>
      <c r="V1274">
        <f>SUM(Table1[[#This Row],[Price per Unit]]*Table1[[#This Row],[Units Sold]])</f>
        <v>21000</v>
      </c>
      <c r="W1274">
        <f>SUM(Table1[[#This Row],[Total Sales]]-Table1[[#This Row],[Operating Profit]])</f>
        <v>147000</v>
      </c>
      <c r="X1274">
        <f>SUM(Table1[[#This Row],[Total Sales]]-Table1[[#This Row],[Cost]])</f>
        <v>63000</v>
      </c>
      <c r="Y1274">
        <f>SUM(Table1[[#This Row],[profit/loss]])/SUM(Table1[profit/loss])</f>
        <v>1.8968183677967065E-4</v>
      </c>
    </row>
    <row r="1275" spans="1:25" x14ac:dyDescent="0.3">
      <c r="A1275" t="s">
        <v>60</v>
      </c>
      <c r="B1275" t="s">
        <v>23</v>
      </c>
      <c r="C1275">
        <v>1185732</v>
      </c>
      <c r="D1275" s="9">
        <v>44491</v>
      </c>
      <c r="E1275" s="8" t="str">
        <f>TEXT(Table1[[#This Row],[Invoice Date]],"dd-mm-yyyy")</f>
        <v>22-10-2021</v>
      </c>
      <c r="F1275" s="1" t="str">
        <f t="shared" si="76"/>
        <v>October</v>
      </c>
      <c r="G1275" s="1" t="str">
        <f t="shared" si="77"/>
        <v>2021</v>
      </c>
      <c r="H1275" s="1" t="str">
        <f t="shared" si="78"/>
        <v>Friday</v>
      </c>
      <c r="I1275" s="1" t="str">
        <f t="shared" si="79"/>
        <v>22</v>
      </c>
      <c r="J1275" t="s">
        <v>30</v>
      </c>
      <c r="K1275" t="s">
        <v>63</v>
      </c>
      <c r="L1275" t="s">
        <v>64</v>
      </c>
      <c r="M1275" t="s">
        <v>16</v>
      </c>
      <c r="N1275">
        <v>70</v>
      </c>
      <c r="O1275">
        <v>450</v>
      </c>
      <c r="P1275">
        <v>315000</v>
      </c>
      <c r="Q1275">
        <v>110250</v>
      </c>
      <c r="R1275">
        <v>0.35</v>
      </c>
      <c r="S1275" t="s">
        <v>23</v>
      </c>
      <c r="T1275" t="str">
        <f>IF(Table1[[#This Row],[Units Sold]]&gt; 700,"High Units","low Units")</f>
        <v>low Units</v>
      </c>
      <c r="U1275">
        <f>SUM(Table1[[#This Row],[Operating Profit]])/SUM(Table1[Operating Profit])*100</f>
        <v>3.319432143644236E-2</v>
      </c>
      <c r="V1275">
        <f>SUM(Table1[[#This Row],[Price per Unit]]*Table1[[#This Row],[Units Sold]])</f>
        <v>31500</v>
      </c>
      <c r="W1275">
        <f>SUM(Table1[[#This Row],[Total Sales]]-Table1[[#This Row],[Operating Profit]])</f>
        <v>204750</v>
      </c>
      <c r="X1275">
        <f>SUM(Table1[[#This Row],[Total Sales]]-Table1[[#This Row],[Cost]])</f>
        <v>110250</v>
      </c>
      <c r="Y1275">
        <f>SUM(Table1[[#This Row],[profit/loss]])/SUM(Table1[profit/loss])</f>
        <v>3.3194321436442364E-4</v>
      </c>
    </row>
    <row r="1276" spans="1:25" x14ac:dyDescent="0.3">
      <c r="A1276" t="s">
        <v>60</v>
      </c>
      <c r="B1276" t="s">
        <v>23</v>
      </c>
      <c r="C1276">
        <v>1185732</v>
      </c>
      <c r="D1276" s="9">
        <v>44491</v>
      </c>
      <c r="E1276" s="8" t="str">
        <f>TEXT(Table1[[#This Row],[Invoice Date]],"dd-mm-yyyy")</f>
        <v>22-10-2021</v>
      </c>
      <c r="F1276" s="1" t="str">
        <f t="shared" si="76"/>
        <v>October</v>
      </c>
      <c r="G1276" s="1" t="str">
        <f t="shared" si="77"/>
        <v>2021</v>
      </c>
      <c r="H1276" s="1" t="str">
        <f t="shared" si="78"/>
        <v>Friday</v>
      </c>
      <c r="I1276" s="1" t="str">
        <f t="shared" si="79"/>
        <v>22</v>
      </c>
      <c r="J1276" t="s">
        <v>30</v>
      </c>
      <c r="K1276" t="s">
        <v>63</v>
      </c>
      <c r="L1276" t="s">
        <v>64</v>
      </c>
      <c r="M1276" t="s">
        <v>18</v>
      </c>
      <c r="N1276">
        <v>65</v>
      </c>
      <c r="O1276">
        <v>275</v>
      </c>
      <c r="P1276">
        <v>178750</v>
      </c>
      <c r="Q1276">
        <v>62563</v>
      </c>
      <c r="R1276">
        <v>0.35</v>
      </c>
      <c r="S1276" t="s">
        <v>23</v>
      </c>
      <c r="T1276" t="str">
        <f>IF(Table1[[#This Row],[Units Sold]]&gt; 700,"High Units","low Units")</f>
        <v>low Units</v>
      </c>
      <c r="U1276">
        <f>SUM(Table1[[#This Row],[Operating Profit]])/SUM(Table1[Operating Profit])*100</f>
        <v>1.8836610721343704E-2</v>
      </c>
      <c r="V1276">
        <f>SUM(Table1[[#This Row],[Price per Unit]]*Table1[[#This Row],[Units Sold]])</f>
        <v>17875</v>
      </c>
      <c r="W1276">
        <f>SUM(Table1[[#This Row],[Total Sales]]-Table1[[#This Row],[Operating Profit]])</f>
        <v>116187</v>
      </c>
      <c r="X1276">
        <f>SUM(Table1[[#This Row],[Total Sales]]-Table1[[#This Row],[Cost]])</f>
        <v>62563</v>
      </c>
      <c r="Y1276">
        <f>SUM(Table1[[#This Row],[profit/loss]])/SUM(Table1[profit/loss])</f>
        <v>1.8836610721343705E-4</v>
      </c>
    </row>
    <row r="1277" spans="1:25" x14ac:dyDescent="0.3">
      <c r="A1277" t="s">
        <v>60</v>
      </c>
      <c r="B1277" t="s">
        <v>23</v>
      </c>
      <c r="C1277">
        <v>1185732</v>
      </c>
      <c r="D1277" s="9">
        <v>44491</v>
      </c>
      <c r="E1277" s="8" t="str">
        <f>TEXT(Table1[[#This Row],[Invoice Date]],"dd-mm-yyyy")</f>
        <v>22-10-2021</v>
      </c>
      <c r="F1277" s="1" t="str">
        <f t="shared" si="76"/>
        <v>October</v>
      </c>
      <c r="G1277" s="1" t="str">
        <f t="shared" si="77"/>
        <v>2021</v>
      </c>
      <c r="H1277" s="1" t="str">
        <f t="shared" si="78"/>
        <v>Friday</v>
      </c>
      <c r="I1277" s="1" t="str">
        <f t="shared" si="79"/>
        <v>22</v>
      </c>
      <c r="J1277" t="s">
        <v>30</v>
      </c>
      <c r="K1277" t="s">
        <v>63</v>
      </c>
      <c r="L1277" t="s">
        <v>64</v>
      </c>
      <c r="M1277" t="s">
        <v>19</v>
      </c>
      <c r="N1277">
        <v>65</v>
      </c>
      <c r="O1277">
        <v>175</v>
      </c>
      <c r="P1277">
        <v>113750</v>
      </c>
      <c r="Q1277">
        <v>28438</v>
      </c>
      <c r="R1277">
        <v>0.25</v>
      </c>
      <c r="S1277" t="s">
        <v>23</v>
      </c>
      <c r="T1277" t="str">
        <f>IF(Table1[[#This Row],[Units Sold]]&gt; 700,"High Units","low Units")</f>
        <v>low Units</v>
      </c>
      <c r="U1277">
        <f>SUM(Table1[[#This Row],[Operating Profit]])/SUM(Table1[Operating Profit])*100</f>
        <v>8.5621778957782127E-3</v>
      </c>
      <c r="V1277">
        <f>SUM(Table1[[#This Row],[Price per Unit]]*Table1[[#This Row],[Units Sold]])</f>
        <v>11375</v>
      </c>
      <c r="W1277">
        <f>SUM(Table1[[#This Row],[Total Sales]]-Table1[[#This Row],[Operating Profit]])</f>
        <v>85312</v>
      </c>
      <c r="X1277">
        <f>SUM(Table1[[#This Row],[Total Sales]]-Table1[[#This Row],[Cost]])</f>
        <v>28438</v>
      </c>
      <c r="Y1277">
        <f>SUM(Table1[[#This Row],[profit/loss]])/SUM(Table1[profit/loss])</f>
        <v>8.5621778957782133E-5</v>
      </c>
    </row>
    <row r="1278" spans="1:25" x14ac:dyDescent="0.3">
      <c r="A1278" t="s">
        <v>60</v>
      </c>
      <c r="B1278" t="s">
        <v>23</v>
      </c>
      <c r="C1278">
        <v>1185732</v>
      </c>
      <c r="D1278" s="9">
        <v>44491</v>
      </c>
      <c r="E1278" s="8" t="str">
        <f>TEXT(Table1[[#This Row],[Invoice Date]],"dd-mm-yyyy")</f>
        <v>22-10-2021</v>
      </c>
      <c r="F1278" s="1" t="str">
        <f t="shared" si="76"/>
        <v>October</v>
      </c>
      <c r="G1278" s="1" t="str">
        <f t="shared" si="77"/>
        <v>2021</v>
      </c>
      <c r="H1278" s="1" t="str">
        <f t="shared" si="78"/>
        <v>Friday</v>
      </c>
      <c r="I1278" s="1" t="str">
        <f t="shared" si="79"/>
        <v>22</v>
      </c>
      <c r="J1278" t="s">
        <v>30</v>
      </c>
      <c r="K1278" t="s">
        <v>63</v>
      </c>
      <c r="L1278" t="s">
        <v>64</v>
      </c>
      <c r="M1278" t="s">
        <v>20</v>
      </c>
      <c r="N1278">
        <v>65</v>
      </c>
      <c r="O1278">
        <v>150</v>
      </c>
      <c r="P1278">
        <v>97500</v>
      </c>
      <c r="Q1278">
        <v>24375</v>
      </c>
      <c r="R1278">
        <v>0.25</v>
      </c>
      <c r="S1278" t="s">
        <v>23</v>
      </c>
      <c r="T1278" t="str">
        <f>IF(Table1[[#This Row],[Units Sold]]&gt; 700,"High Units","low Units")</f>
        <v>low Units</v>
      </c>
      <c r="U1278">
        <f>SUM(Table1[[#This Row],[Operating Profit]])/SUM(Table1[Operating Profit])*100</f>
        <v>7.3388805896896381E-3</v>
      </c>
      <c r="V1278">
        <f>SUM(Table1[[#This Row],[Price per Unit]]*Table1[[#This Row],[Units Sold]])</f>
        <v>9750</v>
      </c>
      <c r="W1278">
        <f>SUM(Table1[[#This Row],[Total Sales]]-Table1[[#This Row],[Operating Profit]])</f>
        <v>73125</v>
      </c>
      <c r="X1278">
        <f>SUM(Table1[[#This Row],[Total Sales]]-Table1[[#This Row],[Cost]])</f>
        <v>24375</v>
      </c>
      <c r="Y1278">
        <f>SUM(Table1[[#This Row],[profit/loss]])/SUM(Table1[profit/loss])</f>
        <v>7.3388805896896386E-5</v>
      </c>
    </row>
    <row r="1279" spans="1:25" x14ac:dyDescent="0.3">
      <c r="A1279" t="s">
        <v>60</v>
      </c>
      <c r="B1279" t="s">
        <v>23</v>
      </c>
      <c r="C1279">
        <v>1185732</v>
      </c>
      <c r="D1279" s="9">
        <v>44491</v>
      </c>
      <c r="E1279" s="8" t="str">
        <f>TEXT(Table1[[#This Row],[Invoice Date]],"dd-mm-yyyy")</f>
        <v>22-10-2021</v>
      </c>
      <c r="F1279" s="1" t="str">
        <f t="shared" si="76"/>
        <v>October</v>
      </c>
      <c r="G1279" s="1" t="str">
        <f t="shared" si="77"/>
        <v>2021</v>
      </c>
      <c r="H1279" s="1" t="str">
        <f t="shared" si="78"/>
        <v>Friday</v>
      </c>
      <c r="I1279" s="1" t="str">
        <f t="shared" si="79"/>
        <v>22</v>
      </c>
      <c r="J1279" t="s">
        <v>30</v>
      </c>
      <c r="K1279" t="s">
        <v>63</v>
      </c>
      <c r="L1279" t="s">
        <v>64</v>
      </c>
      <c r="M1279" t="s">
        <v>21</v>
      </c>
      <c r="N1279">
        <v>75</v>
      </c>
      <c r="O1279">
        <v>150</v>
      </c>
      <c r="P1279">
        <v>112500</v>
      </c>
      <c r="Q1279">
        <v>28125</v>
      </c>
      <c r="R1279">
        <v>0.25</v>
      </c>
      <c r="S1279" t="s">
        <v>23</v>
      </c>
      <c r="T1279" t="str">
        <f>IF(Table1[[#This Row],[Units Sold]]&gt; 700,"High Units","low Units")</f>
        <v>low Units</v>
      </c>
      <c r="U1279">
        <f>SUM(Table1[[#This Row],[Operating Profit]])/SUM(Table1[Operating Profit])*100</f>
        <v>8.4679391419495813E-3</v>
      </c>
      <c r="V1279">
        <f>SUM(Table1[[#This Row],[Price per Unit]]*Table1[[#This Row],[Units Sold]])</f>
        <v>11250</v>
      </c>
      <c r="W1279">
        <f>SUM(Table1[[#This Row],[Total Sales]]-Table1[[#This Row],[Operating Profit]])</f>
        <v>84375</v>
      </c>
      <c r="X1279">
        <f>SUM(Table1[[#This Row],[Total Sales]]-Table1[[#This Row],[Cost]])</f>
        <v>28125</v>
      </c>
      <c r="Y1279">
        <f>SUM(Table1[[#This Row],[profit/loss]])/SUM(Table1[profit/loss])</f>
        <v>8.4679391419495821E-5</v>
      </c>
    </row>
    <row r="1280" spans="1:25" x14ac:dyDescent="0.3">
      <c r="A1280" t="s">
        <v>60</v>
      </c>
      <c r="B1280" t="s">
        <v>23</v>
      </c>
      <c r="C1280">
        <v>1185732</v>
      </c>
      <c r="D1280" s="9">
        <v>44491</v>
      </c>
      <c r="E1280" s="8" t="str">
        <f>TEXT(Table1[[#This Row],[Invoice Date]],"dd-mm-yyyy")</f>
        <v>22-10-2021</v>
      </c>
      <c r="F1280" s="1" t="str">
        <f t="shared" si="76"/>
        <v>October</v>
      </c>
      <c r="G1280" s="1" t="str">
        <f t="shared" si="77"/>
        <v>2021</v>
      </c>
      <c r="H1280" s="1" t="str">
        <f t="shared" si="78"/>
        <v>Friday</v>
      </c>
      <c r="I1280" s="1" t="str">
        <f t="shared" si="79"/>
        <v>22</v>
      </c>
      <c r="J1280" t="s">
        <v>30</v>
      </c>
      <c r="K1280" t="s">
        <v>63</v>
      </c>
      <c r="L1280" t="s">
        <v>64</v>
      </c>
      <c r="M1280" t="s">
        <v>22</v>
      </c>
      <c r="N1280">
        <v>80</v>
      </c>
      <c r="O1280">
        <v>275</v>
      </c>
      <c r="P1280">
        <v>220000</v>
      </c>
      <c r="Q1280">
        <v>66000</v>
      </c>
      <c r="R1280">
        <v>0.3</v>
      </c>
      <c r="S1280" t="s">
        <v>23</v>
      </c>
      <c r="T1280" t="str">
        <f>IF(Table1[[#This Row],[Units Sold]]&gt; 700,"High Units","low Units")</f>
        <v>low Units</v>
      </c>
      <c r="U1280">
        <f>SUM(Table1[[#This Row],[Operating Profit]])/SUM(Table1[Operating Profit])*100</f>
        <v>1.9871430519775021E-2</v>
      </c>
      <c r="V1280">
        <f>SUM(Table1[[#This Row],[Price per Unit]]*Table1[[#This Row],[Units Sold]])</f>
        <v>22000</v>
      </c>
      <c r="W1280">
        <f>SUM(Table1[[#This Row],[Total Sales]]-Table1[[#This Row],[Operating Profit]])</f>
        <v>154000</v>
      </c>
      <c r="X1280">
        <f>SUM(Table1[[#This Row],[Total Sales]]-Table1[[#This Row],[Cost]])</f>
        <v>66000</v>
      </c>
      <c r="Y1280">
        <f>SUM(Table1[[#This Row],[profit/loss]])/SUM(Table1[profit/loss])</f>
        <v>1.9871430519775022E-4</v>
      </c>
    </row>
    <row r="1281" spans="1:25" x14ac:dyDescent="0.3">
      <c r="A1281" t="s">
        <v>60</v>
      </c>
      <c r="B1281" t="s">
        <v>23</v>
      </c>
      <c r="C1281">
        <v>1185732</v>
      </c>
      <c r="D1281" s="9">
        <v>44521</v>
      </c>
      <c r="E1281" s="8" t="str">
        <f>TEXT(Table1[[#This Row],[Invoice Date]],"dd-mm-yyyy")</f>
        <v>21-11-2021</v>
      </c>
      <c r="F1281" s="1" t="str">
        <f t="shared" si="76"/>
        <v>November</v>
      </c>
      <c r="G1281" s="1" t="str">
        <f t="shared" si="77"/>
        <v>2021</v>
      </c>
      <c r="H1281" s="1" t="str">
        <f t="shared" si="78"/>
        <v>Sunday</v>
      </c>
      <c r="I1281" s="1" t="str">
        <f t="shared" si="79"/>
        <v>21</v>
      </c>
      <c r="J1281" t="s">
        <v>30</v>
      </c>
      <c r="K1281" t="s">
        <v>63</v>
      </c>
      <c r="L1281" t="s">
        <v>64</v>
      </c>
      <c r="M1281" t="s">
        <v>16</v>
      </c>
      <c r="N1281">
        <v>75</v>
      </c>
      <c r="O1281">
        <v>425</v>
      </c>
      <c r="P1281">
        <v>318750</v>
      </c>
      <c r="Q1281">
        <v>111563</v>
      </c>
      <c r="R1281">
        <v>0.35</v>
      </c>
      <c r="S1281" t="s">
        <v>23</v>
      </c>
      <c r="T1281" t="str">
        <f>IF(Table1[[#This Row],[Units Sold]]&gt; 700,"High Units","low Units")</f>
        <v>low Units</v>
      </c>
      <c r="U1281">
        <f>SUM(Table1[[#This Row],[Operating Profit]])/SUM(Table1[Operating Profit])*100</f>
        <v>3.3589642470873649E-2</v>
      </c>
      <c r="V1281">
        <f>SUM(Table1[[#This Row],[Price per Unit]]*Table1[[#This Row],[Units Sold]])</f>
        <v>31875</v>
      </c>
      <c r="W1281">
        <f>SUM(Table1[[#This Row],[Total Sales]]-Table1[[#This Row],[Operating Profit]])</f>
        <v>207187</v>
      </c>
      <c r="X1281">
        <f>SUM(Table1[[#This Row],[Total Sales]]-Table1[[#This Row],[Cost]])</f>
        <v>111563</v>
      </c>
      <c r="Y1281">
        <f>SUM(Table1[[#This Row],[profit/loss]])/SUM(Table1[profit/loss])</f>
        <v>3.3589642470873647E-4</v>
      </c>
    </row>
    <row r="1282" spans="1:25" x14ac:dyDescent="0.3">
      <c r="A1282" t="s">
        <v>60</v>
      </c>
      <c r="B1282" t="s">
        <v>23</v>
      </c>
      <c r="C1282">
        <v>1185732</v>
      </c>
      <c r="D1282" s="9">
        <v>44521</v>
      </c>
      <c r="E1282" s="8" t="str">
        <f>TEXT(Table1[[#This Row],[Invoice Date]],"dd-mm-yyyy")</f>
        <v>21-11-2021</v>
      </c>
      <c r="F1282" s="1" t="str">
        <f t="shared" si="76"/>
        <v>November</v>
      </c>
      <c r="G1282" s="1" t="str">
        <f t="shared" si="77"/>
        <v>2021</v>
      </c>
      <c r="H1282" s="1" t="str">
        <f t="shared" si="78"/>
        <v>Sunday</v>
      </c>
      <c r="I1282" s="1" t="str">
        <f t="shared" si="79"/>
        <v>21</v>
      </c>
      <c r="J1282" t="s">
        <v>30</v>
      </c>
      <c r="K1282" t="s">
        <v>63</v>
      </c>
      <c r="L1282" t="s">
        <v>64</v>
      </c>
      <c r="M1282" t="s">
        <v>18</v>
      </c>
      <c r="N1282">
        <v>65</v>
      </c>
      <c r="O1282">
        <v>300</v>
      </c>
      <c r="P1282">
        <v>195000</v>
      </c>
      <c r="Q1282">
        <v>68250</v>
      </c>
      <c r="R1282">
        <v>0.35</v>
      </c>
      <c r="S1282" t="s">
        <v>23</v>
      </c>
      <c r="T1282" t="str">
        <f>IF(Table1[[#This Row],[Units Sold]]&gt; 700,"High Units","low Units")</f>
        <v>low Units</v>
      </c>
      <c r="U1282">
        <f>SUM(Table1[[#This Row],[Operating Profit]])/SUM(Table1[Operating Profit])*100</f>
        <v>2.0548865651130985E-2</v>
      </c>
      <c r="V1282">
        <f>SUM(Table1[[#This Row],[Price per Unit]]*Table1[[#This Row],[Units Sold]])</f>
        <v>19500</v>
      </c>
      <c r="W1282">
        <f>SUM(Table1[[#This Row],[Total Sales]]-Table1[[#This Row],[Operating Profit]])</f>
        <v>126750</v>
      </c>
      <c r="X1282">
        <f>SUM(Table1[[#This Row],[Total Sales]]-Table1[[#This Row],[Cost]])</f>
        <v>68250</v>
      </c>
      <c r="Y1282">
        <f>SUM(Table1[[#This Row],[profit/loss]])/SUM(Table1[profit/loss])</f>
        <v>2.0548865651130987E-4</v>
      </c>
    </row>
    <row r="1283" spans="1:25" x14ac:dyDescent="0.3">
      <c r="A1283" t="s">
        <v>60</v>
      </c>
      <c r="B1283" t="s">
        <v>23</v>
      </c>
      <c r="C1283">
        <v>1185732</v>
      </c>
      <c r="D1283" s="9">
        <v>44521</v>
      </c>
      <c r="E1283" s="8" t="str">
        <f>TEXT(Table1[[#This Row],[Invoice Date]],"dd-mm-yyyy")</f>
        <v>21-11-2021</v>
      </c>
      <c r="F1283" s="1" t="str">
        <f t="shared" ref="F1283:F1346" si="80">TEXT(D1283,"mmmm")</f>
        <v>November</v>
      </c>
      <c r="G1283" s="1" t="str">
        <f t="shared" ref="G1283:G1346" si="81">TEXT(D1283,"YYYY")</f>
        <v>2021</v>
      </c>
      <c r="H1283" s="1" t="str">
        <f t="shared" ref="H1283:H1346" si="82">TEXT(D1283,"dddd")</f>
        <v>Sunday</v>
      </c>
      <c r="I1283" s="1" t="str">
        <f t="shared" ref="I1283:I1346" si="83">TEXT(D1283,"dd")</f>
        <v>21</v>
      </c>
      <c r="J1283" t="s">
        <v>30</v>
      </c>
      <c r="K1283" t="s">
        <v>63</v>
      </c>
      <c r="L1283" t="s">
        <v>64</v>
      </c>
      <c r="M1283" t="s">
        <v>19</v>
      </c>
      <c r="N1283">
        <v>65</v>
      </c>
      <c r="O1283">
        <v>320</v>
      </c>
      <c r="P1283">
        <v>208000</v>
      </c>
      <c r="Q1283">
        <v>52000</v>
      </c>
      <c r="R1283">
        <v>0.25</v>
      </c>
      <c r="S1283" t="s">
        <v>23</v>
      </c>
      <c r="T1283" t="str">
        <f>IF(Table1[[#This Row],[Units Sold]]&gt; 700,"High Units","low Units")</f>
        <v>low Units</v>
      </c>
      <c r="U1283">
        <f>SUM(Table1[[#This Row],[Operating Profit]])/SUM(Table1[Operating Profit])*100</f>
        <v>1.5656278591337894E-2</v>
      </c>
      <c r="V1283">
        <f>SUM(Table1[[#This Row],[Price per Unit]]*Table1[[#This Row],[Units Sold]])</f>
        <v>20800</v>
      </c>
      <c r="W1283">
        <f>SUM(Table1[[#This Row],[Total Sales]]-Table1[[#This Row],[Operating Profit]])</f>
        <v>156000</v>
      </c>
      <c r="X1283">
        <f>SUM(Table1[[#This Row],[Total Sales]]-Table1[[#This Row],[Cost]])</f>
        <v>52000</v>
      </c>
      <c r="Y1283">
        <f>SUM(Table1[[#This Row],[profit/loss]])/SUM(Table1[profit/loss])</f>
        <v>1.5656278591337895E-4</v>
      </c>
    </row>
    <row r="1284" spans="1:25" x14ac:dyDescent="0.3">
      <c r="A1284" t="s">
        <v>60</v>
      </c>
      <c r="B1284" t="s">
        <v>23</v>
      </c>
      <c r="C1284">
        <v>1185732</v>
      </c>
      <c r="D1284" s="9">
        <v>44521</v>
      </c>
      <c r="E1284" s="8" t="str">
        <f>TEXT(Table1[[#This Row],[Invoice Date]],"dd-mm-yyyy")</f>
        <v>21-11-2021</v>
      </c>
      <c r="F1284" s="1" t="str">
        <f t="shared" si="80"/>
        <v>November</v>
      </c>
      <c r="G1284" s="1" t="str">
        <f t="shared" si="81"/>
        <v>2021</v>
      </c>
      <c r="H1284" s="1" t="str">
        <f t="shared" si="82"/>
        <v>Sunday</v>
      </c>
      <c r="I1284" s="1" t="str">
        <f t="shared" si="83"/>
        <v>21</v>
      </c>
      <c r="J1284" t="s">
        <v>30</v>
      </c>
      <c r="K1284" t="s">
        <v>63</v>
      </c>
      <c r="L1284" t="s">
        <v>64</v>
      </c>
      <c r="M1284" t="s">
        <v>20</v>
      </c>
      <c r="N1284">
        <v>65</v>
      </c>
      <c r="O1284">
        <v>300</v>
      </c>
      <c r="P1284">
        <v>195000</v>
      </c>
      <c r="Q1284">
        <v>48750</v>
      </c>
      <c r="R1284">
        <v>0.25</v>
      </c>
      <c r="S1284" t="s">
        <v>23</v>
      </c>
      <c r="T1284" t="str">
        <f>IF(Table1[[#This Row],[Units Sold]]&gt; 700,"High Units","low Units")</f>
        <v>low Units</v>
      </c>
      <c r="U1284">
        <f>SUM(Table1[[#This Row],[Operating Profit]])/SUM(Table1[Operating Profit])*100</f>
        <v>1.4677761179379276E-2</v>
      </c>
      <c r="V1284">
        <f>SUM(Table1[[#This Row],[Price per Unit]]*Table1[[#This Row],[Units Sold]])</f>
        <v>19500</v>
      </c>
      <c r="W1284">
        <f>SUM(Table1[[#This Row],[Total Sales]]-Table1[[#This Row],[Operating Profit]])</f>
        <v>146250</v>
      </c>
      <c r="X1284">
        <f>SUM(Table1[[#This Row],[Total Sales]]-Table1[[#This Row],[Cost]])</f>
        <v>48750</v>
      </c>
      <c r="Y1284">
        <f>SUM(Table1[[#This Row],[profit/loss]])/SUM(Table1[profit/loss])</f>
        <v>1.4677761179379277E-4</v>
      </c>
    </row>
    <row r="1285" spans="1:25" x14ac:dyDescent="0.3">
      <c r="A1285" t="s">
        <v>60</v>
      </c>
      <c r="B1285" t="s">
        <v>23</v>
      </c>
      <c r="C1285">
        <v>1185732</v>
      </c>
      <c r="D1285" s="9">
        <v>44521</v>
      </c>
      <c r="E1285" s="8" t="str">
        <f>TEXT(Table1[[#This Row],[Invoice Date]],"dd-mm-yyyy")</f>
        <v>21-11-2021</v>
      </c>
      <c r="F1285" s="1" t="str">
        <f t="shared" si="80"/>
        <v>November</v>
      </c>
      <c r="G1285" s="1" t="str">
        <f t="shared" si="81"/>
        <v>2021</v>
      </c>
      <c r="H1285" s="1" t="str">
        <f t="shared" si="82"/>
        <v>Sunday</v>
      </c>
      <c r="I1285" s="1" t="str">
        <f t="shared" si="83"/>
        <v>21</v>
      </c>
      <c r="J1285" t="s">
        <v>30</v>
      </c>
      <c r="K1285" t="s">
        <v>63</v>
      </c>
      <c r="L1285" t="s">
        <v>64</v>
      </c>
      <c r="M1285" t="s">
        <v>21</v>
      </c>
      <c r="N1285">
        <v>75</v>
      </c>
      <c r="O1285">
        <v>275</v>
      </c>
      <c r="P1285">
        <v>206250</v>
      </c>
      <c r="Q1285">
        <v>51563</v>
      </c>
      <c r="R1285">
        <v>0.25</v>
      </c>
      <c r="S1285" t="s">
        <v>23</v>
      </c>
      <c r="T1285" t="str">
        <f>IF(Table1[[#This Row],[Units Sold]]&gt; 700,"High Units","low Units")</f>
        <v>low Units</v>
      </c>
      <c r="U1285">
        <f>SUM(Table1[[#This Row],[Operating Profit]])/SUM(Table1[Operating Profit])*100</f>
        <v>1.5524705634714536E-2</v>
      </c>
      <c r="V1285">
        <f>SUM(Table1[[#This Row],[Price per Unit]]*Table1[[#This Row],[Units Sold]])</f>
        <v>20625</v>
      </c>
      <c r="W1285">
        <f>SUM(Table1[[#This Row],[Total Sales]]-Table1[[#This Row],[Operating Profit]])</f>
        <v>154687</v>
      </c>
      <c r="X1285">
        <f>SUM(Table1[[#This Row],[Total Sales]]-Table1[[#This Row],[Cost]])</f>
        <v>51563</v>
      </c>
      <c r="Y1285">
        <f>SUM(Table1[[#This Row],[profit/loss]])/SUM(Table1[profit/loss])</f>
        <v>1.5524705634714536E-4</v>
      </c>
    </row>
    <row r="1286" spans="1:25" x14ac:dyDescent="0.3">
      <c r="A1286" t="s">
        <v>60</v>
      </c>
      <c r="B1286" t="s">
        <v>23</v>
      </c>
      <c r="C1286">
        <v>1185732</v>
      </c>
      <c r="D1286" s="9">
        <v>44521</v>
      </c>
      <c r="E1286" s="8" t="str">
        <f>TEXT(Table1[[#This Row],[Invoice Date]],"dd-mm-yyyy")</f>
        <v>21-11-2021</v>
      </c>
      <c r="F1286" s="1" t="str">
        <f t="shared" si="80"/>
        <v>November</v>
      </c>
      <c r="G1286" s="1" t="str">
        <f t="shared" si="81"/>
        <v>2021</v>
      </c>
      <c r="H1286" s="1" t="str">
        <f t="shared" si="82"/>
        <v>Sunday</v>
      </c>
      <c r="I1286" s="1" t="str">
        <f t="shared" si="83"/>
        <v>21</v>
      </c>
      <c r="J1286" t="s">
        <v>30</v>
      </c>
      <c r="K1286" t="s">
        <v>63</v>
      </c>
      <c r="L1286" t="s">
        <v>64</v>
      </c>
      <c r="M1286" t="s">
        <v>22</v>
      </c>
      <c r="N1286">
        <v>80</v>
      </c>
      <c r="O1286">
        <v>375</v>
      </c>
      <c r="P1286">
        <v>300000</v>
      </c>
      <c r="Q1286">
        <v>90000</v>
      </c>
      <c r="R1286">
        <v>0.3</v>
      </c>
      <c r="S1286" t="s">
        <v>23</v>
      </c>
      <c r="T1286" t="str">
        <f>IF(Table1[[#This Row],[Units Sold]]&gt; 700,"High Units","low Units")</f>
        <v>low Units</v>
      </c>
      <c r="U1286">
        <f>SUM(Table1[[#This Row],[Operating Profit]])/SUM(Table1[Operating Profit])*100</f>
        <v>2.7097405254238666E-2</v>
      </c>
      <c r="V1286">
        <f>SUM(Table1[[#This Row],[Price per Unit]]*Table1[[#This Row],[Units Sold]])</f>
        <v>30000</v>
      </c>
      <c r="W1286">
        <f>SUM(Table1[[#This Row],[Total Sales]]-Table1[[#This Row],[Operating Profit]])</f>
        <v>210000</v>
      </c>
      <c r="X1286">
        <f>SUM(Table1[[#This Row],[Total Sales]]-Table1[[#This Row],[Cost]])</f>
        <v>90000</v>
      </c>
      <c r="Y1286">
        <f>SUM(Table1[[#This Row],[profit/loss]])/SUM(Table1[profit/loss])</f>
        <v>2.7097405254238667E-4</v>
      </c>
    </row>
    <row r="1287" spans="1:25" x14ac:dyDescent="0.3">
      <c r="A1287" t="s">
        <v>60</v>
      </c>
      <c r="B1287" t="s">
        <v>23</v>
      </c>
      <c r="C1287">
        <v>1185732</v>
      </c>
      <c r="D1287" s="9">
        <v>44550</v>
      </c>
      <c r="E1287" s="8" t="str">
        <f>TEXT(Table1[[#This Row],[Invoice Date]],"dd-mm-yyyy")</f>
        <v>20-12-2021</v>
      </c>
      <c r="F1287" s="1" t="str">
        <f t="shared" si="80"/>
        <v>December</v>
      </c>
      <c r="G1287" s="1" t="str">
        <f t="shared" si="81"/>
        <v>2021</v>
      </c>
      <c r="H1287" s="1" t="str">
        <f t="shared" si="82"/>
        <v>Monday</v>
      </c>
      <c r="I1287" s="1" t="str">
        <f t="shared" si="83"/>
        <v>20</v>
      </c>
      <c r="J1287" t="s">
        <v>30</v>
      </c>
      <c r="K1287" t="s">
        <v>63</v>
      </c>
      <c r="L1287" t="s">
        <v>64</v>
      </c>
      <c r="M1287" t="s">
        <v>16</v>
      </c>
      <c r="N1287">
        <v>75</v>
      </c>
      <c r="O1287">
        <v>600</v>
      </c>
      <c r="P1287">
        <v>450000</v>
      </c>
      <c r="Q1287">
        <v>157500</v>
      </c>
      <c r="R1287">
        <v>0.35</v>
      </c>
      <c r="S1287" t="s">
        <v>23</v>
      </c>
      <c r="T1287" t="str">
        <f>IF(Table1[[#This Row],[Units Sold]]&gt; 700,"High Units","low Units")</f>
        <v>low Units</v>
      </c>
      <c r="U1287">
        <f>SUM(Table1[[#This Row],[Operating Profit]])/SUM(Table1[Operating Profit])*100</f>
        <v>4.7420459194917663E-2</v>
      </c>
      <c r="V1287">
        <f>SUM(Table1[[#This Row],[Price per Unit]]*Table1[[#This Row],[Units Sold]])</f>
        <v>45000</v>
      </c>
      <c r="W1287">
        <f>SUM(Table1[[#This Row],[Total Sales]]-Table1[[#This Row],[Operating Profit]])</f>
        <v>292500</v>
      </c>
      <c r="X1287">
        <f>SUM(Table1[[#This Row],[Total Sales]]-Table1[[#This Row],[Cost]])</f>
        <v>157500</v>
      </c>
      <c r="Y1287">
        <f>SUM(Table1[[#This Row],[profit/loss]])/SUM(Table1[profit/loss])</f>
        <v>4.7420459194917662E-4</v>
      </c>
    </row>
    <row r="1288" spans="1:25" x14ac:dyDescent="0.3">
      <c r="A1288" t="s">
        <v>60</v>
      </c>
      <c r="B1288" t="s">
        <v>23</v>
      </c>
      <c r="C1288">
        <v>1185732</v>
      </c>
      <c r="D1288" s="9">
        <v>44550</v>
      </c>
      <c r="E1288" s="8" t="str">
        <f>TEXT(Table1[[#This Row],[Invoice Date]],"dd-mm-yyyy")</f>
        <v>20-12-2021</v>
      </c>
      <c r="F1288" s="1" t="str">
        <f t="shared" si="80"/>
        <v>December</v>
      </c>
      <c r="G1288" s="1" t="str">
        <f t="shared" si="81"/>
        <v>2021</v>
      </c>
      <c r="H1288" s="1" t="str">
        <f t="shared" si="82"/>
        <v>Monday</v>
      </c>
      <c r="I1288" s="1" t="str">
        <f t="shared" si="83"/>
        <v>20</v>
      </c>
      <c r="J1288" t="s">
        <v>30</v>
      </c>
      <c r="K1288" t="s">
        <v>63</v>
      </c>
      <c r="L1288" t="s">
        <v>64</v>
      </c>
      <c r="M1288" t="s">
        <v>18</v>
      </c>
      <c r="N1288">
        <v>65</v>
      </c>
      <c r="O1288">
        <v>400</v>
      </c>
      <c r="P1288">
        <v>260000</v>
      </c>
      <c r="Q1288">
        <v>91000</v>
      </c>
      <c r="R1288">
        <v>0.35</v>
      </c>
      <c r="S1288" t="s">
        <v>23</v>
      </c>
      <c r="T1288" t="str">
        <f>IF(Table1[[#This Row],[Units Sold]]&gt; 700,"High Units","low Units")</f>
        <v>low Units</v>
      </c>
      <c r="U1288">
        <f>SUM(Table1[[#This Row],[Operating Profit]])/SUM(Table1[Operating Profit])*100</f>
        <v>2.7398487534841316E-2</v>
      </c>
      <c r="V1288">
        <f>SUM(Table1[[#This Row],[Price per Unit]]*Table1[[#This Row],[Units Sold]])</f>
        <v>26000</v>
      </c>
      <c r="W1288">
        <f>SUM(Table1[[#This Row],[Total Sales]]-Table1[[#This Row],[Operating Profit]])</f>
        <v>169000</v>
      </c>
      <c r="X1288">
        <f>SUM(Table1[[#This Row],[Total Sales]]-Table1[[#This Row],[Cost]])</f>
        <v>91000</v>
      </c>
      <c r="Y1288">
        <f>SUM(Table1[[#This Row],[profit/loss]])/SUM(Table1[profit/loss])</f>
        <v>2.7398487534841318E-4</v>
      </c>
    </row>
    <row r="1289" spans="1:25" x14ac:dyDescent="0.3">
      <c r="A1289" t="s">
        <v>13</v>
      </c>
      <c r="B1289" t="s">
        <v>23</v>
      </c>
      <c r="C1289">
        <v>1128299</v>
      </c>
      <c r="D1289" s="9">
        <v>44206</v>
      </c>
      <c r="E1289" s="8" t="str">
        <f>TEXT(Table1[[#This Row],[Invoice Date]],"dd-mm-yyyy")</f>
        <v>10-01-2021</v>
      </c>
      <c r="F1289" s="1" t="str">
        <f t="shared" si="80"/>
        <v>January</v>
      </c>
      <c r="G1289" s="1" t="str">
        <f t="shared" si="81"/>
        <v>2021</v>
      </c>
      <c r="H1289" s="1" t="str">
        <f t="shared" si="82"/>
        <v>Sunday</v>
      </c>
      <c r="I1289" s="1" t="str">
        <f t="shared" si="83"/>
        <v>10</v>
      </c>
      <c r="J1289" t="s">
        <v>30</v>
      </c>
      <c r="K1289" t="s">
        <v>63</v>
      </c>
      <c r="L1289" t="s">
        <v>64</v>
      </c>
      <c r="M1289" t="s">
        <v>16</v>
      </c>
      <c r="N1289">
        <v>35</v>
      </c>
      <c r="O1289">
        <v>375</v>
      </c>
      <c r="P1289">
        <v>131250</v>
      </c>
      <c r="Q1289">
        <v>32813</v>
      </c>
      <c r="R1289">
        <v>0.25</v>
      </c>
      <c r="S1289" t="s">
        <v>23</v>
      </c>
      <c r="T1289" t="str">
        <f>IF(Table1[[#This Row],[Units Sold]]&gt; 700,"High Units","low Units")</f>
        <v>low Units</v>
      </c>
      <c r="U1289">
        <f>SUM(Table1[[#This Row],[Operating Profit]])/SUM(Table1[Operating Profit])*100</f>
        <v>9.8794128734148133E-3</v>
      </c>
      <c r="V1289">
        <f>SUM(Table1[[#This Row],[Price per Unit]]*Table1[[#This Row],[Units Sold]])</f>
        <v>13125</v>
      </c>
      <c r="W1289">
        <f>SUM(Table1[[#This Row],[Total Sales]]-Table1[[#This Row],[Operating Profit]])</f>
        <v>98437</v>
      </c>
      <c r="X1289">
        <f>SUM(Table1[[#This Row],[Total Sales]]-Table1[[#This Row],[Cost]])</f>
        <v>32813</v>
      </c>
      <c r="Y1289">
        <f>SUM(Table1[[#This Row],[profit/loss]])/SUM(Table1[profit/loss])</f>
        <v>9.8794128734148141E-5</v>
      </c>
    </row>
    <row r="1290" spans="1:25" x14ac:dyDescent="0.3">
      <c r="A1290" t="s">
        <v>13</v>
      </c>
      <c r="B1290" t="s">
        <v>23</v>
      </c>
      <c r="C1290">
        <v>1128299</v>
      </c>
      <c r="D1290" s="9">
        <v>44206</v>
      </c>
      <c r="E1290" s="8" t="str">
        <f>TEXT(Table1[[#This Row],[Invoice Date]],"dd-mm-yyyy")</f>
        <v>10-01-2021</v>
      </c>
      <c r="F1290" s="1" t="str">
        <f t="shared" si="80"/>
        <v>January</v>
      </c>
      <c r="G1290" s="1" t="str">
        <f t="shared" si="81"/>
        <v>2021</v>
      </c>
      <c r="H1290" s="1" t="str">
        <f t="shared" si="82"/>
        <v>Sunday</v>
      </c>
      <c r="I1290" s="1" t="str">
        <f t="shared" si="83"/>
        <v>10</v>
      </c>
      <c r="J1290" t="s">
        <v>30</v>
      </c>
      <c r="K1290" t="s">
        <v>63</v>
      </c>
      <c r="L1290" t="s">
        <v>64</v>
      </c>
      <c r="M1290" t="s">
        <v>18</v>
      </c>
      <c r="N1290">
        <v>45</v>
      </c>
      <c r="O1290">
        <v>375</v>
      </c>
      <c r="P1290">
        <v>168750</v>
      </c>
      <c r="Q1290">
        <v>33750</v>
      </c>
      <c r="R1290">
        <v>0.2</v>
      </c>
      <c r="S1290" t="s">
        <v>23</v>
      </c>
      <c r="T1290" t="str">
        <f>IF(Table1[[#This Row],[Units Sold]]&gt; 700,"High Units","low Units")</f>
        <v>low Units</v>
      </c>
      <c r="U1290">
        <f>SUM(Table1[[#This Row],[Operating Profit]])/SUM(Table1[Operating Profit])*100</f>
        <v>1.0161526970339499E-2</v>
      </c>
      <c r="V1290">
        <f>SUM(Table1[[#This Row],[Price per Unit]]*Table1[[#This Row],[Units Sold]])</f>
        <v>16875</v>
      </c>
      <c r="W1290">
        <f>SUM(Table1[[#This Row],[Total Sales]]-Table1[[#This Row],[Operating Profit]])</f>
        <v>135000</v>
      </c>
      <c r="X1290">
        <f>SUM(Table1[[#This Row],[Total Sales]]-Table1[[#This Row],[Cost]])</f>
        <v>33750</v>
      </c>
      <c r="Y1290">
        <f>SUM(Table1[[#This Row],[profit/loss]])/SUM(Table1[profit/loss])</f>
        <v>1.0161526970339499E-4</v>
      </c>
    </row>
    <row r="1291" spans="1:25" x14ac:dyDescent="0.3">
      <c r="A1291" t="s">
        <v>13</v>
      </c>
      <c r="B1291" t="s">
        <v>23</v>
      </c>
      <c r="C1291">
        <v>1128299</v>
      </c>
      <c r="D1291" s="9">
        <v>44206</v>
      </c>
      <c r="E1291" s="8" t="str">
        <f>TEXT(Table1[[#This Row],[Invoice Date]],"dd-mm-yyyy")</f>
        <v>10-01-2021</v>
      </c>
      <c r="F1291" s="1" t="str">
        <f t="shared" si="80"/>
        <v>January</v>
      </c>
      <c r="G1291" s="1" t="str">
        <f t="shared" si="81"/>
        <v>2021</v>
      </c>
      <c r="H1291" s="1" t="str">
        <f t="shared" si="82"/>
        <v>Sunday</v>
      </c>
      <c r="I1291" s="1" t="str">
        <f t="shared" si="83"/>
        <v>10</v>
      </c>
      <c r="J1291" t="s">
        <v>30</v>
      </c>
      <c r="K1291" t="s">
        <v>63</v>
      </c>
      <c r="L1291" t="s">
        <v>64</v>
      </c>
      <c r="M1291" t="s">
        <v>19</v>
      </c>
      <c r="N1291">
        <v>45</v>
      </c>
      <c r="O1291">
        <v>375</v>
      </c>
      <c r="P1291">
        <v>168750</v>
      </c>
      <c r="Q1291">
        <v>42188</v>
      </c>
      <c r="R1291">
        <v>0.25</v>
      </c>
      <c r="S1291" t="s">
        <v>23</v>
      </c>
      <c r="T1291" t="str">
        <f>IF(Table1[[#This Row],[Units Sold]]&gt; 700,"High Units","low Units")</f>
        <v>low Units</v>
      </c>
      <c r="U1291">
        <f>SUM(Table1[[#This Row],[Operating Profit]])/SUM(Table1[Operating Profit])*100</f>
        <v>1.2702059254064674E-2</v>
      </c>
      <c r="V1291">
        <f>SUM(Table1[[#This Row],[Price per Unit]]*Table1[[#This Row],[Units Sold]])</f>
        <v>16875</v>
      </c>
      <c r="W1291">
        <f>SUM(Table1[[#This Row],[Total Sales]]-Table1[[#This Row],[Operating Profit]])</f>
        <v>126562</v>
      </c>
      <c r="X1291">
        <f>SUM(Table1[[#This Row],[Total Sales]]-Table1[[#This Row],[Cost]])</f>
        <v>42188</v>
      </c>
      <c r="Y1291">
        <f>SUM(Table1[[#This Row],[profit/loss]])/SUM(Table1[profit/loss])</f>
        <v>1.2702059254064674E-4</v>
      </c>
    </row>
    <row r="1292" spans="1:25" x14ac:dyDescent="0.3">
      <c r="A1292" t="s">
        <v>13</v>
      </c>
      <c r="B1292" t="s">
        <v>23</v>
      </c>
      <c r="C1292">
        <v>1128299</v>
      </c>
      <c r="D1292" s="9">
        <v>44206</v>
      </c>
      <c r="E1292" s="8" t="str">
        <f>TEXT(Table1[[#This Row],[Invoice Date]],"dd-mm-yyyy")</f>
        <v>10-01-2021</v>
      </c>
      <c r="F1292" s="1" t="str">
        <f t="shared" si="80"/>
        <v>January</v>
      </c>
      <c r="G1292" s="1" t="str">
        <f t="shared" si="81"/>
        <v>2021</v>
      </c>
      <c r="H1292" s="1" t="str">
        <f t="shared" si="82"/>
        <v>Sunday</v>
      </c>
      <c r="I1292" s="1" t="str">
        <f t="shared" si="83"/>
        <v>10</v>
      </c>
      <c r="J1292" t="s">
        <v>30</v>
      </c>
      <c r="K1292" t="s">
        <v>63</v>
      </c>
      <c r="L1292" t="s">
        <v>64</v>
      </c>
      <c r="M1292" t="s">
        <v>20</v>
      </c>
      <c r="N1292">
        <v>45</v>
      </c>
      <c r="O1292">
        <v>225</v>
      </c>
      <c r="P1292">
        <v>101250</v>
      </c>
      <c r="Q1292">
        <v>25313</v>
      </c>
      <c r="R1292">
        <v>0.25</v>
      </c>
      <c r="S1292" t="s">
        <v>23</v>
      </c>
      <c r="T1292" t="str">
        <f>IF(Table1[[#This Row],[Units Sold]]&gt; 700,"High Units","low Units")</f>
        <v>low Units</v>
      </c>
      <c r="U1292">
        <f>SUM(Table1[[#This Row],[Operating Profit]])/SUM(Table1[Operating Profit])*100</f>
        <v>7.6212957688949253E-3</v>
      </c>
      <c r="V1292">
        <f>SUM(Table1[[#This Row],[Price per Unit]]*Table1[[#This Row],[Units Sold]])</f>
        <v>10125</v>
      </c>
      <c r="W1292">
        <f>SUM(Table1[[#This Row],[Total Sales]]-Table1[[#This Row],[Operating Profit]])</f>
        <v>75937</v>
      </c>
      <c r="X1292">
        <f>SUM(Table1[[#This Row],[Total Sales]]-Table1[[#This Row],[Cost]])</f>
        <v>25313</v>
      </c>
      <c r="Y1292">
        <f>SUM(Table1[[#This Row],[profit/loss]])/SUM(Table1[profit/loss])</f>
        <v>7.6212957688949256E-5</v>
      </c>
    </row>
    <row r="1293" spans="1:25" x14ac:dyDescent="0.3">
      <c r="A1293" t="s">
        <v>13</v>
      </c>
      <c r="B1293" t="s">
        <v>23</v>
      </c>
      <c r="C1293">
        <v>1128299</v>
      </c>
      <c r="D1293" s="9">
        <v>44206</v>
      </c>
      <c r="E1293" s="8" t="str">
        <f>TEXT(Table1[[#This Row],[Invoice Date]],"dd-mm-yyyy")</f>
        <v>10-01-2021</v>
      </c>
      <c r="F1293" s="1" t="str">
        <f t="shared" si="80"/>
        <v>January</v>
      </c>
      <c r="G1293" s="1" t="str">
        <f t="shared" si="81"/>
        <v>2021</v>
      </c>
      <c r="H1293" s="1" t="str">
        <f t="shared" si="82"/>
        <v>Sunday</v>
      </c>
      <c r="I1293" s="1" t="str">
        <f t="shared" si="83"/>
        <v>10</v>
      </c>
      <c r="J1293" t="s">
        <v>30</v>
      </c>
      <c r="K1293" t="s">
        <v>63</v>
      </c>
      <c r="L1293" t="s">
        <v>64</v>
      </c>
      <c r="M1293" t="s">
        <v>21</v>
      </c>
      <c r="N1293">
        <v>50</v>
      </c>
      <c r="O1293">
        <v>175</v>
      </c>
      <c r="P1293">
        <v>87500</v>
      </c>
      <c r="Q1293">
        <v>13125</v>
      </c>
      <c r="R1293">
        <v>0.15</v>
      </c>
      <c r="S1293" t="s">
        <v>23</v>
      </c>
      <c r="T1293" t="str">
        <f>IF(Table1[[#This Row],[Units Sold]]&gt; 700,"High Units","low Units")</f>
        <v>low Units</v>
      </c>
      <c r="U1293">
        <f>SUM(Table1[[#This Row],[Operating Profit]])/SUM(Table1[Operating Profit])*100</f>
        <v>3.9517049329098053E-3</v>
      </c>
      <c r="V1293">
        <f>SUM(Table1[[#This Row],[Price per Unit]]*Table1[[#This Row],[Units Sold]])</f>
        <v>8750</v>
      </c>
      <c r="W1293">
        <f>SUM(Table1[[#This Row],[Total Sales]]-Table1[[#This Row],[Operating Profit]])</f>
        <v>74375</v>
      </c>
      <c r="X1293">
        <f>SUM(Table1[[#This Row],[Total Sales]]-Table1[[#This Row],[Cost]])</f>
        <v>13125</v>
      </c>
      <c r="Y1293">
        <f>SUM(Table1[[#This Row],[profit/loss]])/SUM(Table1[profit/loss])</f>
        <v>3.9517049329098052E-5</v>
      </c>
    </row>
    <row r="1294" spans="1:25" x14ac:dyDescent="0.3">
      <c r="A1294" t="s">
        <v>13</v>
      </c>
      <c r="B1294" t="s">
        <v>23</v>
      </c>
      <c r="C1294">
        <v>1128299</v>
      </c>
      <c r="D1294" s="9">
        <v>44206</v>
      </c>
      <c r="E1294" s="8" t="str">
        <f>TEXT(Table1[[#This Row],[Invoice Date]],"dd-mm-yyyy")</f>
        <v>10-01-2021</v>
      </c>
      <c r="F1294" s="1" t="str">
        <f t="shared" si="80"/>
        <v>January</v>
      </c>
      <c r="G1294" s="1" t="str">
        <f t="shared" si="81"/>
        <v>2021</v>
      </c>
      <c r="H1294" s="1" t="str">
        <f t="shared" si="82"/>
        <v>Sunday</v>
      </c>
      <c r="I1294" s="1" t="str">
        <f t="shared" si="83"/>
        <v>10</v>
      </c>
      <c r="J1294" t="s">
        <v>30</v>
      </c>
      <c r="K1294" t="s">
        <v>63</v>
      </c>
      <c r="L1294" t="s">
        <v>64</v>
      </c>
      <c r="M1294" t="s">
        <v>22</v>
      </c>
      <c r="N1294">
        <v>45</v>
      </c>
      <c r="O1294">
        <v>425</v>
      </c>
      <c r="P1294">
        <v>191250</v>
      </c>
      <c r="Q1294">
        <v>76500</v>
      </c>
      <c r="R1294">
        <v>0.4</v>
      </c>
      <c r="S1294" t="s">
        <v>23</v>
      </c>
      <c r="T1294" t="str">
        <f>IF(Table1[[#This Row],[Units Sold]]&gt; 700,"High Units","low Units")</f>
        <v>low Units</v>
      </c>
      <c r="U1294">
        <f>SUM(Table1[[#This Row],[Operating Profit]])/SUM(Table1[Operating Profit])*100</f>
        <v>2.3032794466102867E-2</v>
      </c>
      <c r="V1294">
        <f>SUM(Table1[[#This Row],[Price per Unit]]*Table1[[#This Row],[Units Sold]])</f>
        <v>19125</v>
      </c>
      <c r="W1294">
        <f>SUM(Table1[[#This Row],[Total Sales]]-Table1[[#This Row],[Operating Profit]])</f>
        <v>114750</v>
      </c>
      <c r="X1294">
        <f>SUM(Table1[[#This Row],[Total Sales]]-Table1[[#This Row],[Cost]])</f>
        <v>76500</v>
      </c>
      <c r="Y1294">
        <f>SUM(Table1[[#This Row],[profit/loss]])/SUM(Table1[profit/loss])</f>
        <v>2.3032794466102866E-4</v>
      </c>
    </row>
    <row r="1295" spans="1:25" x14ac:dyDescent="0.3">
      <c r="A1295" t="s">
        <v>13</v>
      </c>
      <c r="B1295" t="s">
        <v>23</v>
      </c>
      <c r="C1295">
        <v>1128299</v>
      </c>
      <c r="D1295" s="9">
        <v>44237</v>
      </c>
      <c r="E1295" s="8" t="str">
        <f>TEXT(Table1[[#This Row],[Invoice Date]],"dd-mm-yyyy")</f>
        <v>10-02-2021</v>
      </c>
      <c r="F1295" s="1" t="str">
        <f t="shared" si="80"/>
        <v>February</v>
      </c>
      <c r="G1295" s="1" t="str">
        <f t="shared" si="81"/>
        <v>2021</v>
      </c>
      <c r="H1295" s="1" t="str">
        <f t="shared" si="82"/>
        <v>Wednesday</v>
      </c>
      <c r="I1295" s="1" t="str">
        <f t="shared" si="83"/>
        <v>10</v>
      </c>
      <c r="J1295" t="s">
        <v>30</v>
      </c>
      <c r="K1295" t="s">
        <v>63</v>
      </c>
      <c r="L1295" t="s">
        <v>64</v>
      </c>
      <c r="M1295" t="s">
        <v>16</v>
      </c>
      <c r="N1295">
        <v>35</v>
      </c>
      <c r="O1295">
        <v>475</v>
      </c>
      <c r="P1295">
        <v>166250</v>
      </c>
      <c r="Q1295">
        <v>41563</v>
      </c>
      <c r="R1295">
        <v>0.25</v>
      </c>
      <c r="S1295" t="s">
        <v>23</v>
      </c>
      <c r="T1295" t="str">
        <f>IF(Table1[[#This Row],[Units Sold]]&gt; 700,"High Units","low Units")</f>
        <v>low Units</v>
      </c>
      <c r="U1295">
        <f>SUM(Table1[[#This Row],[Operating Profit]])/SUM(Table1[Operating Profit])*100</f>
        <v>1.2513882828688018E-2</v>
      </c>
      <c r="V1295">
        <f>SUM(Table1[[#This Row],[Price per Unit]]*Table1[[#This Row],[Units Sold]])</f>
        <v>16625</v>
      </c>
      <c r="W1295">
        <f>SUM(Table1[[#This Row],[Total Sales]]-Table1[[#This Row],[Operating Profit]])</f>
        <v>124687</v>
      </c>
      <c r="X1295">
        <f>SUM(Table1[[#This Row],[Total Sales]]-Table1[[#This Row],[Cost]])</f>
        <v>41563</v>
      </c>
      <c r="Y1295">
        <f>SUM(Table1[[#This Row],[profit/loss]])/SUM(Table1[profit/loss])</f>
        <v>1.2513882828688017E-4</v>
      </c>
    </row>
    <row r="1296" spans="1:25" x14ac:dyDescent="0.3">
      <c r="A1296" t="s">
        <v>13</v>
      </c>
      <c r="B1296" t="s">
        <v>23</v>
      </c>
      <c r="C1296">
        <v>1128299</v>
      </c>
      <c r="D1296" s="9">
        <v>44237</v>
      </c>
      <c r="E1296" s="8" t="str">
        <f>TEXT(Table1[[#This Row],[Invoice Date]],"dd-mm-yyyy")</f>
        <v>10-02-2021</v>
      </c>
      <c r="F1296" s="1" t="str">
        <f t="shared" si="80"/>
        <v>February</v>
      </c>
      <c r="G1296" s="1" t="str">
        <f t="shared" si="81"/>
        <v>2021</v>
      </c>
      <c r="H1296" s="1" t="str">
        <f t="shared" si="82"/>
        <v>Wednesday</v>
      </c>
      <c r="I1296" s="1" t="str">
        <f t="shared" si="83"/>
        <v>10</v>
      </c>
      <c r="J1296" t="s">
        <v>30</v>
      </c>
      <c r="K1296" t="s">
        <v>63</v>
      </c>
      <c r="L1296" t="s">
        <v>64</v>
      </c>
      <c r="M1296" t="s">
        <v>18</v>
      </c>
      <c r="N1296">
        <v>45</v>
      </c>
      <c r="O1296">
        <v>375</v>
      </c>
      <c r="P1296">
        <v>168750</v>
      </c>
      <c r="Q1296">
        <v>33750</v>
      </c>
      <c r="R1296">
        <v>0.2</v>
      </c>
      <c r="S1296" t="s">
        <v>23</v>
      </c>
      <c r="T1296" t="str">
        <f>IF(Table1[[#This Row],[Units Sold]]&gt; 700,"High Units","low Units")</f>
        <v>low Units</v>
      </c>
      <c r="U1296">
        <f>SUM(Table1[[#This Row],[Operating Profit]])/SUM(Table1[Operating Profit])*100</f>
        <v>1.0161526970339499E-2</v>
      </c>
      <c r="V1296">
        <f>SUM(Table1[[#This Row],[Price per Unit]]*Table1[[#This Row],[Units Sold]])</f>
        <v>16875</v>
      </c>
      <c r="W1296">
        <f>SUM(Table1[[#This Row],[Total Sales]]-Table1[[#This Row],[Operating Profit]])</f>
        <v>135000</v>
      </c>
      <c r="X1296">
        <f>SUM(Table1[[#This Row],[Total Sales]]-Table1[[#This Row],[Cost]])</f>
        <v>33750</v>
      </c>
      <c r="Y1296">
        <f>SUM(Table1[[#This Row],[profit/loss]])/SUM(Table1[profit/loss])</f>
        <v>1.0161526970339499E-4</v>
      </c>
    </row>
    <row r="1297" spans="1:25" x14ac:dyDescent="0.3">
      <c r="A1297" t="s">
        <v>13</v>
      </c>
      <c r="B1297" t="s">
        <v>23</v>
      </c>
      <c r="C1297">
        <v>1128299</v>
      </c>
      <c r="D1297" s="9">
        <v>44237</v>
      </c>
      <c r="E1297" s="8" t="str">
        <f>TEXT(Table1[[#This Row],[Invoice Date]],"dd-mm-yyyy")</f>
        <v>10-02-2021</v>
      </c>
      <c r="F1297" s="1" t="str">
        <f t="shared" si="80"/>
        <v>February</v>
      </c>
      <c r="G1297" s="1" t="str">
        <f t="shared" si="81"/>
        <v>2021</v>
      </c>
      <c r="H1297" s="1" t="str">
        <f t="shared" si="82"/>
        <v>Wednesday</v>
      </c>
      <c r="I1297" s="1" t="str">
        <f t="shared" si="83"/>
        <v>10</v>
      </c>
      <c r="J1297" t="s">
        <v>30</v>
      </c>
      <c r="K1297" t="s">
        <v>63</v>
      </c>
      <c r="L1297" t="s">
        <v>64</v>
      </c>
      <c r="M1297" t="s">
        <v>19</v>
      </c>
      <c r="N1297">
        <v>45</v>
      </c>
      <c r="O1297">
        <v>375</v>
      </c>
      <c r="P1297">
        <v>168750</v>
      </c>
      <c r="Q1297">
        <v>42188</v>
      </c>
      <c r="R1297">
        <v>0.25</v>
      </c>
      <c r="S1297" t="s">
        <v>23</v>
      </c>
      <c r="T1297" t="str">
        <f>IF(Table1[[#This Row],[Units Sold]]&gt; 700,"High Units","low Units")</f>
        <v>low Units</v>
      </c>
      <c r="U1297">
        <f>SUM(Table1[[#This Row],[Operating Profit]])/SUM(Table1[Operating Profit])*100</f>
        <v>1.2702059254064674E-2</v>
      </c>
      <c r="V1297">
        <f>SUM(Table1[[#This Row],[Price per Unit]]*Table1[[#This Row],[Units Sold]])</f>
        <v>16875</v>
      </c>
      <c r="W1297">
        <f>SUM(Table1[[#This Row],[Total Sales]]-Table1[[#This Row],[Operating Profit]])</f>
        <v>126562</v>
      </c>
      <c r="X1297">
        <f>SUM(Table1[[#This Row],[Total Sales]]-Table1[[#This Row],[Cost]])</f>
        <v>42188</v>
      </c>
      <c r="Y1297">
        <f>SUM(Table1[[#This Row],[profit/loss]])/SUM(Table1[profit/loss])</f>
        <v>1.2702059254064674E-4</v>
      </c>
    </row>
    <row r="1298" spans="1:25" x14ac:dyDescent="0.3">
      <c r="A1298" t="s">
        <v>13</v>
      </c>
      <c r="B1298" t="s">
        <v>23</v>
      </c>
      <c r="C1298">
        <v>1128299</v>
      </c>
      <c r="D1298" s="9">
        <v>44237</v>
      </c>
      <c r="E1298" s="8" t="str">
        <f>TEXT(Table1[[#This Row],[Invoice Date]],"dd-mm-yyyy")</f>
        <v>10-02-2021</v>
      </c>
      <c r="F1298" s="1" t="str">
        <f t="shared" si="80"/>
        <v>February</v>
      </c>
      <c r="G1298" s="1" t="str">
        <f t="shared" si="81"/>
        <v>2021</v>
      </c>
      <c r="H1298" s="1" t="str">
        <f t="shared" si="82"/>
        <v>Wednesday</v>
      </c>
      <c r="I1298" s="1" t="str">
        <f t="shared" si="83"/>
        <v>10</v>
      </c>
      <c r="J1298" t="s">
        <v>30</v>
      </c>
      <c r="K1298" t="s">
        <v>65</v>
      </c>
      <c r="L1298" t="s">
        <v>66</v>
      </c>
      <c r="M1298" t="s">
        <v>20</v>
      </c>
      <c r="N1298">
        <v>45</v>
      </c>
      <c r="O1298">
        <v>225</v>
      </c>
      <c r="P1298">
        <v>101250</v>
      </c>
      <c r="Q1298">
        <v>25313</v>
      </c>
      <c r="R1298">
        <v>0.25</v>
      </c>
      <c r="S1298" t="s">
        <v>23</v>
      </c>
      <c r="T1298" t="str">
        <f>IF(Table1[[#This Row],[Units Sold]]&gt; 700,"High Units","low Units")</f>
        <v>low Units</v>
      </c>
      <c r="U1298">
        <f>SUM(Table1[[#This Row],[Operating Profit]])/SUM(Table1[Operating Profit])*100</f>
        <v>7.6212957688949253E-3</v>
      </c>
      <c r="V1298">
        <f>SUM(Table1[[#This Row],[Price per Unit]]*Table1[[#This Row],[Units Sold]])</f>
        <v>10125</v>
      </c>
      <c r="W1298">
        <f>SUM(Table1[[#This Row],[Total Sales]]-Table1[[#This Row],[Operating Profit]])</f>
        <v>75937</v>
      </c>
      <c r="X1298">
        <f>SUM(Table1[[#This Row],[Total Sales]]-Table1[[#This Row],[Cost]])</f>
        <v>25313</v>
      </c>
      <c r="Y1298">
        <f>SUM(Table1[[#This Row],[profit/loss]])/SUM(Table1[profit/loss])</f>
        <v>7.6212957688949256E-5</v>
      </c>
    </row>
    <row r="1299" spans="1:25" x14ac:dyDescent="0.3">
      <c r="A1299" t="s">
        <v>13</v>
      </c>
      <c r="B1299" t="s">
        <v>23</v>
      </c>
      <c r="C1299">
        <v>1128299</v>
      </c>
      <c r="D1299" s="9">
        <v>44237</v>
      </c>
      <c r="E1299" s="8" t="str">
        <f>TEXT(Table1[[#This Row],[Invoice Date]],"dd-mm-yyyy")</f>
        <v>10-02-2021</v>
      </c>
      <c r="F1299" s="1" t="str">
        <f t="shared" si="80"/>
        <v>February</v>
      </c>
      <c r="G1299" s="1" t="str">
        <f t="shared" si="81"/>
        <v>2021</v>
      </c>
      <c r="H1299" s="1" t="str">
        <f t="shared" si="82"/>
        <v>Wednesday</v>
      </c>
      <c r="I1299" s="1" t="str">
        <f t="shared" si="83"/>
        <v>10</v>
      </c>
      <c r="J1299" t="s">
        <v>30</v>
      </c>
      <c r="K1299" t="s">
        <v>65</v>
      </c>
      <c r="L1299" t="s">
        <v>66</v>
      </c>
      <c r="M1299" t="s">
        <v>21</v>
      </c>
      <c r="N1299">
        <v>50</v>
      </c>
      <c r="O1299">
        <v>150</v>
      </c>
      <c r="P1299">
        <v>75000</v>
      </c>
      <c r="Q1299">
        <v>11250</v>
      </c>
      <c r="R1299">
        <v>0.15</v>
      </c>
      <c r="S1299" t="s">
        <v>23</v>
      </c>
      <c r="T1299" t="str">
        <f>IF(Table1[[#This Row],[Units Sold]]&gt; 700,"High Units","low Units")</f>
        <v>low Units</v>
      </c>
      <c r="U1299">
        <f>SUM(Table1[[#This Row],[Operating Profit]])/SUM(Table1[Operating Profit])*100</f>
        <v>3.3871756567798333E-3</v>
      </c>
      <c r="V1299">
        <f>SUM(Table1[[#This Row],[Price per Unit]]*Table1[[#This Row],[Units Sold]])</f>
        <v>7500</v>
      </c>
      <c r="W1299">
        <f>SUM(Table1[[#This Row],[Total Sales]]-Table1[[#This Row],[Operating Profit]])</f>
        <v>63750</v>
      </c>
      <c r="X1299">
        <f>SUM(Table1[[#This Row],[Total Sales]]-Table1[[#This Row],[Cost]])</f>
        <v>11250</v>
      </c>
      <c r="Y1299">
        <f>SUM(Table1[[#This Row],[profit/loss]])/SUM(Table1[profit/loss])</f>
        <v>3.3871756567798334E-5</v>
      </c>
    </row>
    <row r="1300" spans="1:25" x14ac:dyDescent="0.3">
      <c r="A1300" t="s">
        <v>13</v>
      </c>
      <c r="B1300" t="s">
        <v>23</v>
      </c>
      <c r="C1300">
        <v>1128299</v>
      </c>
      <c r="D1300" s="9">
        <v>44237</v>
      </c>
      <c r="E1300" s="8" t="str">
        <f>TEXT(Table1[[#This Row],[Invoice Date]],"dd-mm-yyyy")</f>
        <v>10-02-2021</v>
      </c>
      <c r="F1300" s="1" t="str">
        <f t="shared" si="80"/>
        <v>February</v>
      </c>
      <c r="G1300" s="1" t="str">
        <f t="shared" si="81"/>
        <v>2021</v>
      </c>
      <c r="H1300" s="1" t="str">
        <f t="shared" si="82"/>
        <v>Wednesday</v>
      </c>
      <c r="I1300" s="1" t="str">
        <f t="shared" si="83"/>
        <v>10</v>
      </c>
      <c r="J1300" t="s">
        <v>30</v>
      </c>
      <c r="K1300" t="s">
        <v>65</v>
      </c>
      <c r="L1300" t="s">
        <v>66</v>
      </c>
      <c r="M1300" t="s">
        <v>22</v>
      </c>
      <c r="N1300">
        <v>45</v>
      </c>
      <c r="O1300">
        <v>350</v>
      </c>
      <c r="P1300">
        <v>157500</v>
      </c>
      <c r="Q1300">
        <v>63000</v>
      </c>
      <c r="R1300">
        <v>0.4</v>
      </c>
      <c r="S1300" t="s">
        <v>23</v>
      </c>
      <c r="T1300" t="str">
        <f>IF(Table1[[#This Row],[Units Sold]]&gt; 700,"High Units","low Units")</f>
        <v>low Units</v>
      </c>
      <c r="U1300">
        <f>SUM(Table1[[#This Row],[Operating Profit]])/SUM(Table1[Operating Profit])*100</f>
        <v>1.8968183677967064E-2</v>
      </c>
      <c r="V1300">
        <f>SUM(Table1[[#This Row],[Price per Unit]]*Table1[[#This Row],[Units Sold]])</f>
        <v>15750</v>
      </c>
      <c r="W1300">
        <f>SUM(Table1[[#This Row],[Total Sales]]-Table1[[#This Row],[Operating Profit]])</f>
        <v>94500</v>
      </c>
      <c r="X1300">
        <f>SUM(Table1[[#This Row],[Total Sales]]-Table1[[#This Row],[Cost]])</f>
        <v>63000</v>
      </c>
      <c r="Y1300">
        <f>SUM(Table1[[#This Row],[profit/loss]])/SUM(Table1[profit/loss])</f>
        <v>1.8968183677967065E-4</v>
      </c>
    </row>
    <row r="1301" spans="1:25" x14ac:dyDescent="0.3">
      <c r="A1301" t="s">
        <v>13</v>
      </c>
      <c r="B1301" t="s">
        <v>23</v>
      </c>
      <c r="C1301">
        <v>1128299</v>
      </c>
      <c r="D1301" s="9">
        <v>44264</v>
      </c>
      <c r="E1301" s="8" t="str">
        <f>TEXT(Table1[[#This Row],[Invoice Date]],"dd-mm-yyyy")</f>
        <v>09-03-2021</v>
      </c>
      <c r="F1301" s="1" t="str">
        <f t="shared" si="80"/>
        <v>March</v>
      </c>
      <c r="G1301" s="1" t="str">
        <f t="shared" si="81"/>
        <v>2021</v>
      </c>
      <c r="H1301" s="1" t="str">
        <f t="shared" si="82"/>
        <v>Tuesday</v>
      </c>
      <c r="I1301" s="1" t="str">
        <f t="shared" si="83"/>
        <v>09</v>
      </c>
      <c r="J1301" t="s">
        <v>30</v>
      </c>
      <c r="K1301" t="s">
        <v>65</v>
      </c>
      <c r="L1301" t="s">
        <v>66</v>
      </c>
      <c r="M1301" t="s">
        <v>16</v>
      </c>
      <c r="N1301">
        <v>45</v>
      </c>
      <c r="O1301">
        <v>500</v>
      </c>
      <c r="P1301">
        <v>225000</v>
      </c>
      <c r="Q1301">
        <v>56250</v>
      </c>
      <c r="R1301">
        <v>0.25</v>
      </c>
      <c r="S1301" t="s">
        <v>23</v>
      </c>
      <c r="T1301" t="str">
        <f>IF(Table1[[#This Row],[Units Sold]]&gt; 700,"High Units","low Units")</f>
        <v>low Units</v>
      </c>
      <c r="U1301">
        <f>SUM(Table1[[#This Row],[Operating Profit]])/SUM(Table1[Operating Profit])*100</f>
        <v>1.6935878283899163E-2</v>
      </c>
      <c r="V1301">
        <f>SUM(Table1[[#This Row],[Price per Unit]]*Table1[[#This Row],[Units Sold]])</f>
        <v>22500</v>
      </c>
      <c r="W1301">
        <f>SUM(Table1[[#This Row],[Total Sales]]-Table1[[#This Row],[Operating Profit]])</f>
        <v>168750</v>
      </c>
      <c r="X1301">
        <f>SUM(Table1[[#This Row],[Total Sales]]-Table1[[#This Row],[Cost]])</f>
        <v>56250</v>
      </c>
      <c r="Y1301">
        <f>SUM(Table1[[#This Row],[profit/loss]])/SUM(Table1[profit/loss])</f>
        <v>1.6935878283899164E-4</v>
      </c>
    </row>
    <row r="1302" spans="1:25" x14ac:dyDescent="0.3">
      <c r="A1302" t="s">
        <v>13</v>
      </c>
      <c r="B1302" t="s">
        <v>23</v>
      </c>
      <c r="C1302">
        <v>1128299</v>
      </c>
      <c r="D1302" s="9">
        <v>44264</v>
      </c>
      <c r="E1302" s="8" t="str">
        <f>TEXT(Table1[[#This Row],[Invoice Date]],"dd-mm-yyyy")</f>
        <v>09-03-2021</v>
      </c>
      <c r="F1302" s="1" t="str">
        <f t="shared" si="80"/>
        <v>March</v>
      </c>
      <c r="G1302" s="1" t="str">
        <f t="shared" si="81"/>
        <v>2021</v>
      </c>
      <c r="H1302" s="1" t="str">
        <f t="shared" si="82"/>
        <v>Tuesday</v>
      </c>
      <c r="I1302" s="1" t="str">
        <f t="shared" si="83"/>
        <v>09</v>
      </c>
      <c r="J1302" t="s">
        <v>30</v>
      </c>
      <c r="K1302" t="s">
        <v>65</v>
      </c>
      <c r="L1302" t="s">
        <v>66</v>
      </c>
      <c r="M1302" t="s">
        <v>18</v>
      </c>
      <c r="N1302">
        <v>55</v>
      </c>
      <c r="O1302">
        <v>350</v>
      </c>
      <c r="P1302">
        <v>192500</v>
      </c>
      <c r="Q1302">
        <v>38500</v>
      </c>
      <c r="R1302">
        <v>0.2</v>
      </c>
      <c r="S1302" t="s">
        <v>23</v>
      </c>
      <c r="T1302" t="str">
        <f>IF(Table1[[#This Row],[Units Sold]]&gt; 700,"High Units","low Units")</f>
        <v>low Units</v>
      </c>
      <c r="U1302">
        <f>SUM(Table1[[#This Row],[Operating Profit]])/SUM(Table1[Operating Profit])*100</f>
        <v>1.1591667803202095E-2</v>
      </c>
      <c r="V1302">
        <f>SUM(Table1[[#This Row],[Price per Unit]]*Table1[[#This Row],[Units Sold]])</f>
        <v>19250</v>
      </c>
      <c r="W1302">
        <f>SUM(Table1[[#This Row],[Total Sales]]-Table1[[#This Row],[Operating Profit]])</f>
        <v>154000</v>
      </c>
      <c r="X1302">
        <f>SUM(Table1[[#This Row],[Total Sales]]-Table1[[#This Row],[Cost]])</f>
        <v>38500</v>
      </c>
      <c r="Y1302">
        <f>SUM(Table1[[#This Row],[profit/loss]])/SUM(Table1[profit/loss])</f>
        <v>1.1591667803202096E-4</v>
      </c>
    </row>
    <row r="1303" spans="1:25" x14ac:dyDescent="0.3">
      <c r="A1303" t="s">
        <v>13</v>
      </c>
      <c r="B1303" t="s">
        <v>23</v>
      </c>
      <c r="C1303">
        <v>1128299</v>
      </c>
      <c r="D1303" s="9">
        <v>44264</v>
      </c>
      <c r="E1303" s="8" t="str">
        <f>TEXT(Table1[[#This Row],[Invoice Date]],"dd-mm-yyyy")</f>
        <v>09-03-2021</v>
      </c>
      <c r="F1303" s="1" t="str">
        <f t="shared" si="80"/>
        <v>March</v>
      </c>
      <c r="G1303" s="1" t="str">
        <f t="shared" si="81"/>
        <v>2021</v>
      </c>
      <c r="H1303" s="1" t="str">
        <f t="shared" si="82"/>
        <v>Tuesday</v>
      </c>
      <c r="I1303" s="1" t="str">
        <f t="shared" si="83"/>
        <v>09</v>
      </c>
      <c r="J1303" t="s">
        <v>30</v>
      </c>
      <c r="K1303" t="s">
        <v>65</v>
      </c>
      <c r="L1303" t="s">
        <v>66</v>
      </c>
      <c r="M1303" t="s">
        <v>19</v>
      </c>
      <c r="N1303">
        <v>60</v>
      </c>
      <c r="O1303">
        <v>375</v>
      </c>
      <c r="P1303">
        <v>225000</v>
      </c>
      <c r="Q1303">
        <v>56250</v>
      </c>
      <c r="R1303">
        <v>0.25</v>
      </c>
      <c r="S1303" t="s">
        <v>23</v>
      </c>
      <c r="T1303" t="str">
        <f>IF(Table1[[#This Row],[Units Sold]]&gt; 700,"High Units","low Units")</f>
        <v>low Units</v>
      </c>
      <c r="U1303">
        <f>SUM(Table1[[#This Row],[Operating Profit]])/SUM(Table1[Operating Profit])*100</f>
        <v>1.6935878283899163E-2</v>
      </c>
      <c r="V1303">
        <f>SUM(Table1[[#This Row],[Price per Unit]]*Table1[[#This Row],[Units Sold]])</f>
        <v>22500</v>
      </c>
      <c r="W1303">
        <f>SUM(Table1[[#This Row],[Total Sales]]-Table1[[#This Row],[Operating Profit]])</f>
        <v>168750</v>
      </c>
      <c r="X1303">
        <f>SUM(Table1[[#This Row],[Total Sales]]-Table1[[#This Row],[Cost]])</f>
        <v>56250</v>
      </c>
      <c r="Y1303">
        <f>SUM(Table1[[#This Row],[profit/loss]])/SUM(Table1[profit/loss])</f>
        <v>1.6935878283899164E-4</v>
      </c>
    </row>
    <row r="1304" spans="1:25" x14ac:dyDescent="0.3">
      <c r="A1304" t="s">
        <v>13</v>
      </c>
      <c r="B1304" t="s">
        <v>23</v>
      </c>
      <c r="C1304">
        <v>1128299</v>
      </c>
      <c r="D1304" s="9">
        <v>44264</v>
      </c>
      <c r="E1304" s="8" t="str">
        <f>TEXT(Table1[[#This Row],[Invoice Date]],"dd-mm-yyyy")</f>
        <v>09-03-2021</v>
      </c>
      <c r="F1304" s="1" t="str">
        <f t="shared" si="80"/>
        <v>March</v>
      </c>
      <c r="G1304" s="1" t="str">
        <f t="shared" si="81"/>
        <v>2021</v>
      </c>
      <c r="H1304" s="1" t="str">
        <f t="shared" si="82"/>
        <v>Tuesday</v>
      </c>
      <c r="I1304" s="1" t="str">
        <f t="shared" si="83"/>
        <v>09</v>
      </c>
      <c r="J1304" t="s">
        <v>30</v>
      </c>
      <c r="K1304" t="s">
        <v>65</v>
      </c>
      <c r="L1304" t="s">
        <v>66</v>
      </c>
      <c r="M1304" t="s">
        <v>20</v>
      </c>
      <c r="N1304">
        <v>55</v>
      </c>
      <c r="O1304">
        <v>275</v>
      </c>
      <c r="P1304">
        <v>151250</v>
      </c>
      <c r="Q1304">
        <v>37813</v>
      </c>
      <c r="R1304">
        <v>0.25</v>
      </c>
      <c r="S1304" t="s">
        <v>23</v>
      </c>
      <c r="T1304" t="str">
        <f>IF(Table1[[#This Row],[Units Sold]]&gt; 700,"High Units","low Units")</f>
        <v>low Units</v>
      </c>
      <c r="U1304">
        <f>SUM(Table1[[#This Row],[Operating Profit]])/SUM(Table1[Operating Profit])*100</f>
        <v>1.1384824276428073E-2</v>
      </c>
      <c r="V1304">
        <f>SUM(Table1[[#This Row],[Price per Unit]]*Table1[[#This Row],[Units Sold]])</f>
        <v>15125</v>
      </c>
      <c r="W1304">
        <f>SUM(Table1[[#This Row],[Total Sales]]-Table1[[#This Row],[Operating Profit]])</f>
        <v>113437</v>
      </c>
      <c r="X1304">
        <f>SUM(Table1[[#This Row],[Total Sales]]-Table1[[#This Row],[Cost]])</f>
        <v>37813</v>
      </c>
      <c r="Y1304">
        <f>SUM(Table1[[#This Row],[profit/loss]])/SUM(Table1[profit/loss])</f>
        <v>1.1384824276428074E-4</v>
      </c>
    </row>
    <row r="1305" spans="1:25" x14ac:dyDescent="0.3">
      <c r="A1305" t="s">
        <v>13</v>
      </c>
      <c r="B1305" t="s">
        <v>23</v>
      </c>
      <c r="C1305">
        <v>1128299</v>
      </c>
      <c r="D1305" s="9">
        <v>44264</v>
      </c>
      <c r="E1305" s="8" t="str">
        <f>TEXT(Table1[[#This Row],[Invoice Date]],"dd-mm-yyyy")</f>
        <v>09-03-2021</v>
      </c>
      <c r="F1305" s="1" t="str">
        <f t="shared" si="80"/>
        <v>March</v>
      </c>
      <c r="G1305" s="1" t="str">
        <f t="shared" si="81"/>
        <v>2021</v>
      </c>
      <c r="H1305" s="1" t="str">
        <f t="shared" si="82"/>
        <v>Tuesday</v>
      </c>
      <c r="I1305" s="1" t="str">
        <f t="shared" si="83"/>
        <v>09</v>
      </c>
      <c r="J1305" t="s">
        <v>30</v>
      </c>
      <c r="K1305" t="s">
        <v>65</v>
      </c>
      <c r="L1305" t="s">
        <v>66</v>
      </c>
      <c r="M1305" t="s">
        <v>21</v>
      </c>
      <c r="N1305">
        <v>60</v>
      </c>
      <c r="O1305">
        <v>125</v>
      </c>
      <c r="P1305">
        <v>75000</v>
      </c>
      <c r="Q1305">
        <v>11250</v>
      </c>
      <c r="R1305">
        <v>0.15</v>
      </c>
      <c r="S1305" t="s">
        <v>23</v>
      </c>
      <c r="T1305" t="str">
        <f>IF(Table1[[#This Row],[Units Sold]]&gt; 700,"High Units","low Units")</f>
        <v>low Units</v>
      </c>
      <c r="U1305">
        <f>SUM(Table1[[#This Row],[Operating Profit]])/SUM(Table1[Operating Profit])*100</f>
        <v>3.3871756567798333E-3</v>
      </c>
      <c r="V1305">
        <f>SUM(Table1[[#This Row],[Price per Unit]]*Table1[[#This Row],[Units Sold]])</f>
        <v>7500</v>
      </c>
      <c r="W1305">
        <f>SUM(Table1[[#This Row],[Total Sales]]-Table1[[#This Row],[Operating Profit]])</f>
        <v>63750</v>
      </c>
      <c r="X1305">
        <f>SUM(Table1[[#This Row],[Total Sales]]-Table1[[#This Row],[Cost]])</f>
        <v>11250</v>
      </c>
      <c r="Y1305">
        <f>SUM(Table1[[#This Row],[profit/loss]])/SUM(Table1[profit/loss])</f>
        <v>3.3871756567798334E-5</v>
      </c>
    </row>
    <row r="1306" spans="1:25" x14ac:dyDescent="0.3">
      <c r="A1306" t="s">
        <v>13</v>
      </c>
      <c r="B1306" t="s">
        <v>23</v>
      </c>
      <c r="C1306">
        <v>1128299</v>
      </c>
      <c r="D1306" s="9">
        <v>44264</v>
      </c>
      <c r="E1306" s="8" t="str">
        <f>TEXT(Table1[[#This Row],[Invoice Date]],"dd-mm-yyyy")</f>
        <v>09-03-2021</v>
      </c>
      <c r="F1306" s="1" t="str">
        <f t="shared" si="80"/>
        <v>March</v>
      </c>
      <c r="G1306" s="1" t="str">
        <f t="shared" si="81"/>
        <v>2021</v>
      </c>
      <c r="H1306" s="1" t="str">
        <f t="shared" si="82"/>
        <v>Tuesday</v>
      </c>
      <c r="I1306" s="1" t="str">
        <f t="shared" si="83"/>
        <v>09</v>
      </c>
      <c r="J1306" t="s">
        <v>30</v>
      </c>
      <c r="K1306" t="s">
        <v>65</v>
      </c>
      <c r="L1306" t="s">
        <v>66</v>
      </c>
      <c r="M1306" t="s">
        <v>22</v>
      </c>
      <c r="N1306">
        <v>55</v>
      </c>
      <c r="O1306">
        <v>325</v>
      </c>
      <c r="P1306">
        <v>178750</v>
      </c>
      <c r="Q1306">
        <v>71500</v>
      </c>
      <c r="R1306">
        <v>0.4</v>
      </c>
      <c r="S1306" t="s">
        <v>23</v>
      </c>
      <c r="T1306" t="str">
        <f>IF(Table1[[#This Row],[Units Sold]]&gt; 700,"High Units","low Units")</f>
        <v>low Units</v>
      </c>
      <c r="U1306">
        <f>SUM(Table1[[#This Row],[Operating Profit]])/SUM(Table1[Operating Profit])*100</f>
        <v>2.1527383063089604E-2</v>
      </c>
      <c r="V1306">
        <f>SUM(Table1[[#This Row],[Price per Unit]]*Table1[[#This Row],[Units Sold]])</f>
        <v>17875</v>
      </c>
      <c r="W1306">
        <f>SUM(Table1[[#This Row],[Total Sales]]-Table1[[#This Row],[Operating Profit]])</f>
        <v>107250</v>
      </c>
      <c r="X1306">
        <f>SUM(Table1[[#This Row],[Total Sales]]-Table1[[#This Row],[Cost]])</f>
        <v>71500</v>
      </c>
      <c r="Y1306">
        <f>SUM(Table1[[#This Row],[profit/loss]])/SUM(Table1[profit/loss])</f>
        <v>2.1527383063089605E-4</v>
      </c>
    </row>
    <row r="1307" spans="1:25" x14ac:dyDescent="0.3">
      <c r="A1307" t="s">
        <v>13</v>
      </c>
      <c r="B1307" t="s">
        <v>23</v>
      </c>
      <c r="C1307">
        <v>1128299</v>
      </c>
      <c r="D1307" s="9">
        <v>44296</v>
      </c>
      <c r="E1307" s="8" t="str">
        <f>TEXT(Table1[[#This Row],[Invoice Date]],"dd-mm-yyyy")</f>
        <v>10-04-2021</v>
      </c>
      <c r="F1307" s="1" t="str">
        <f t="shared" si="80"/>
        <v>April</v>
      </c>
      <c r="G1307" s="1" t="str">
        <f t="shared" si="81"/>
        <v>2021</v>
      </c>
      <c r="H1307" s="1" t="str">
        <f t="shared" si="82"/>
        <v>Saturday</v>
      </c>
      <c r="I1307" s="1" t="str">
        <f t="shared" si="83"/>
        <v>10</v>
      </c>
      <c r="J1307" t="s">
        <v>30</v>
      </c>
      <c r="K1307" t="s">
        <v>65</v>
      </c>
      <c r="L1307" t="s">
        <v>66</v>
      </c>
      <c r="M1307" t="s">
        <v>16</v>
      </c>
      <c r="N1307">
        <v>60</v>
      </c>
      <c r="O1307">
        <v>500</v>
      </c>
      <c r="P1307">
        <v>300000</v>
      </c>
      <c r="Q1307">
        <v>75000</v>
      </c>
      <c r="R1307">
        <v>0.25</v>
      </c>
      <c r="S1307" t="s">
        <v>23</v>
      </c>
      <c r="T1307" t="str">
        <f>IF(Table1[[#This Row],[Units Sold]]&gt; 700,"High Units","low Units")</f>
        <v>low Units</v>
      </c>
      <c r="U1307">
        <f>SUM(Table1[[#This Row],[Operating Profit]])/SUM(Table1[Operating Profit])*100</f>
        <v>2.2581171045198887E-2</v>
      </c>
      <c r="V1307">
        <f>SUM(Table1[[#This Row],[Price per Unit]]*Table1[[#This Row],[Units Sold]])</f>
        <v>30000</v>
      </c>
      <c r="W1307">
        <f>SUM(Table1[[#This Row],[Total Sales]]-Table1[[#This Row],[Operating Profit]])</f>
        <v>225000</v>
      </c>
      <c r="X1307">
        <f>SUM(Table1[[#This Row],[Total Sales]]-Table1[[#This Row],[Cost]])</f>
        <v>75000</v>
      </c>
      <c r="Y1307">
        <f>SUM(Table1[[#This Row],[profit/loss]])/SUM(Table1[profit/loss])</f>
        <v>2.2581171045198888E-4</v>
      </c>
    </row>
    <row r="1308" spans="1:25" x14ac:dyDescent="0.3">
      <c r="A1308" t="s">
        <v>13</v>
      </c>
      <c r="B1308" t="s">
        <v>23</v>
      </c>
      <c r="C1308">
        <v>1128299</v>
      </c>
      <c r="D1308" s="9">
        <v>44296</v>
      </c>
      <c r="E1308" s="8" t="str">
        <f>TEXT(Table1[[#This Row],[Invoice Date]],"dd-mm-yyyy")</f>
        <v>10-04-2021</v>
      </c>
      <c r="F1308" s="1" t="str">
        <f t="shared" si="80"/>
        <v>April</v>
      </c>
      <c r="G1308" s="1" t="str">
        <f t="shared" si="81"/>
        <v>2021</v>
      </c>
      <c r="H1308" s="1" t="str">
        <f t="shared" si="82"/>
        <v>Saturday</v>
      </c>
      <c r="I1308" s="1" t="str">
        <f t="shared" si="83"/>
        <v>10</v>
      </c>
      <c r="J1308" t="s">
        <v>30</v>
      </c>
      <c r="K1308" t="s">
        <v>65</v>
      </c>
      <c r="L1308" t="s">
        <v>66</v>
      </c>
      <c r="M1308" t="s">
        <v>18</v>
      </c>
      <c r="N1308">
        <v>65</v>
      </c>
      <c r="O1308">
        <v>300</v>
      </c>
      <c r="P1308">
        <v>195000</v>
      </c>
      <c r="Q1308">
        <v>39000</v>
      </c>
      <c r="R1308">
        <v>0.2</v>
      </c>
      <c r="S1308" t="s">
        <v>23</v>
      </c>
      <c r="T1308" t="str">
        <f>IF(Table1[[#This Row],[Units Sold]]&gt; 700,"High Units","low Units")</f>
        <v>low Units</v>
      </c>
      <c r="U1308">
        <f>SUM(Table1[[#This Row],[Operating Profit]])/SUM(Table1[Operating Profit])*100</f>
        <v>1.1742208943503422E-2</v>
      </c>
      <c r="V1308">
        <f>SUM(Table1[[#This Row],[Price per Unit]]*Table1[[#This Row],[Units Sold]])</f>
        <v>19500</v>
      </c>
      <c r="W1308">
        <f>SUM(Table1[[#This Row],[Total Sales]]-Table1[[#This Row],[Operating Profit]])</f>
        <v>156000</v>
      </c>
      <c r="X1308">
        <f>SUM(Table1[[#This Row],[Total Sales]]-Table1[[#This Row],[Cost]])</f>
        <v>39000</v>
      </c>
      <c r="Y1308">
        <f>SUM(Table1[[#This Row],[profit/loss]])/SUM(Table1[profit/loss])</f>
        <v>1.1742208943503421E-4</v>
      </c>
    </row>
    <row r="1309" spans="1:25" x14ac:dyDescent="0.3">
      <c r="A1309" t="s">
        <v>13</v>
      </c>
      <c r="B1309" t="s">
        <v>23</v>
      </c>
      <c r="C1309">
        <v>1128299</v>
      </c>
      <c r="D1309" s="9">
        <v>44296</v>
      </c>
      <c r="E1309" s="8" t="str">
        <f>TEXT(Table1[[#This Row],[Invoice Date]],"dd-mm-yyyy")</f>
        <v>10-04-2021</v>
      </c>
      <c r="F1309" s="1" t="str">
        <f t="shared" si="80"/>
        <v>April</v>
      </c>
      <c r="G1309" s="1" t="str">
        <f t="shared" si="81"/>
        <v>2021</v>
      </c>
      <c r="H1309" s="1" t="str">
        <f t="shared" si="82"/>
        <v>Saturday</v>
      </c>
      <c r="I1309" s="1" t="str">
        <f t="shared" si="83"/>
        <v>10</v>
      </c>
      <c r="J1309" t="s">
        <v>30</v>
      </c>
      <c r="K1309" t="s">
        <v>65</v>
      </c>
      <c r="L1309" t="s">
        <v>66</v>
      </c>
      <c r="M1309" t="s">
        <v>19</v>
      </c>
      <c r="N1309">
        <v>65</v>
      </c>
      <c r="O1309">
        <v>350</v>
      </c>
      <c r="P1309">
        <v>227500</v>
      </c>
      <c r="Q1309">
        <v>56875</v>
      </c>
      <c r="R1309">
        <v>0.25</v>
      </c>
      <c r="S1309" t="s">
        <v>23</v>
      </c>
      <c r="T1309" t="str">
        <f>IF(Table1[[#This Row],[Units Sold]]&gt; 700,"High Units","low Units")</f>
        <v>low Units</v>
      </c>
      <c r="U1309">
        <f>SUM(Table1[[#This Row],[Operating Profit]])/SUM(Table1[Operating Profit])*100</f>
        <v>1.7124054709275825E-2</v>
      </c>
      <c r="V1309">
        <f>SUM(Table1[[#This Row],[Price per Unit]]*Table1[[#This Row],[Units Sold]])</f>
        <v>22750</v>
      </c>
      <c r="W1309">
        <f>SUM(Table1[[#This Row],[Total Sales]]-Table1[[#This Row],[Operating Profit]])</f>
        <v>170625</v>
      </c>
      <c r="X1309">
        <f>SUM(Table1[[#This Row],[Total Sales]]-Table1[[#This Row],[Cost]])</f>
        <v>56875</v>
      </c>
      <c r="Y1309">
        <f>SUM(Table1[[#This Row],[profit/loss]])/SUM(Table1[profit/loss])</f>
        <v>1.7124054709275824E-4</v>
      </c>
    </row>
    <row r="1310" spans="1:25" x14ac:dyDescent="0.3">
      <c r="A1310" t="s">
        <v>13</v>
      </c>
      <c r="B1310" t="s">
        <v>23</v>
      </c>
      <c r="C1310">
        <v>1128299</v>
      </c>
      <c r="D1310" s="9">
        <v>44296</v>
      </c>
      <c r="E1310" s="8" t="str">
        <f>TEXT(Table1[[#This Row],[Invoice Date]],"dd-mm-yyyy")</f>
        <v>10-04-2021</v>
      </c>
      <c r="F1310" s="1" t="str">
        <f t="shared" si="80"/>
        <v>April</v>
      </c>
      <c r="G1310" s="1" t="str">
        <f t="shared" si="81"/>
        <v>2021</v>
      </c>
      <c r="H1310" s="1" t="str">
        <f t="shared" si="82"/>
        <v>Saturday</v>
      </c>
      <c r="I1310" s="1" t="str">
        <f t="shared" si="83"/>
        <v>10</v>
      </c>
      <c r="J1310" t="s">
        <v>30</v>
      </c>
      <c r="K1310" t="s">
        <v>65</v>
      </c>
      <c r="L1310" t="s">
        <v>66</v>
      </c>
      <c r="M1310" t="s">
        <v>20</v>
      </c>
      <c r="N1310">
        <v>50</v>
      </c>
      <c r="O1310">
        <v>250</v>
      </c>
      <c r="P1310">
        <v>125000</v>
      </c>
      <c r="Q1310">
        <v>31250</v>
      </c>
      <c r="R1310">
        <v>0.25</v>
      </c>
      <c r="S1310" t="s">
        <v>23</v>
      </c>
      <c r="T1310" t="str">
        <f>IF(Table1[[#This Row],[Units Sold]]&gt; 700,"High Units","low Units")</f>
        <v>low Units</v>
      </c>
      <c r="U1310">
        <f>SUM(Table1[[#This Row],[Operating Profit]])/SUM(Table1[Operating Profit])*100</f>
        <v>9.4088212688328704E-3</v>
      </c>
      <c r="V1310">
        <f>SUM(Table1[[#This Row],[Price per Unit]]*Table1[[#This Row],[Units Sold]])</f>
        <v>12500</v>
      </c>
      <c r="W1310">
        <f>SUM(Table1[[#This Row],[Total Sales]]-Table1[[#This Row],[Operating Profit]])</f>
        <v>93750</v>
      </c>
      <c r="X1310">
        <f>SUM(Table1[[#This Row],[Total Sales]]-Table1[[#This Row],[Cost]])</f>
        <v>31250</v>
      </c>
      <c r="Y1310">
        <f>SUM(Table1[[#This Row],[profit/loss]])/SUM(Table1[profit/loss])</f>
        <v>9.4088212688328698E-5</v>
      </c>
    </row>
    <row r="1311" spans="1:25" x14ac:dyDescent="0.3">
      <c r="A1311" t="s">
        <v>13</v>
      </c>
      <c r="B1311" t="s">
        <v>23</v>
      </c>
      <c r="C1311">
        <v>1128299</v>
      </c>
      <c r="D1311" s="9">
        <v>44296</v>
      </c>
      <c r="E1311" s="8" t="str">
        <f>TEXT(Table1[[#This Row],[Invoice Date]],"dd-mm-yyyy")</f>
        <v>10-04-2021</v>
      </c>
      <c r="F1311" s="1" t="str">
        <f t="shared" si="80"/>
        <v>April</v>
      </c>
      <c r="G1311" s="1" t="str">
        <f t="shared" si="81"/>
        <v>2021</v>
      </c>
      <c r="H1311" s="1" t="str">
        <f t="shared" si="82"/>
        <v>Saturday</v>
      </c>
      <c r="I1311" s="1" t="str">
        <f t="shared" si="83"/>
        <v>10</v>
      </c>
      <c r="J1311" t="s">
        <v>30</v>
      </c>
      <c r="K1311" t="s">
        <v>65</v>
      </c>
      <c r="L1311" t="s">
        <v>66</v>
      </c>
      <c r="M1311" t="s">
        <v>21</v>
      </c>
      <c r="N1311">
        <v>55</v>
      </c>
      <c r="O1311">
        <v>150</v>
      </c>
      <c r="P1311">
        <v>82500</v>
      </c>
      <c r="Q1311">
        <v>12375</v>
      </c>
      <c r="R1311">
        <v>0.15</v>
      </c>
      <c r="S1311" t="s">
        <v>23</v>
      </c>
      <c r="T1311" t="str">
        <f>IF(Table1[[#This Row],[Units Sold]]&gt; 700,"High Units","low Units")</f>
        <v>low Units</v>
      </c>
      <c r="U1311">
        <f>SUM(Table1[[#This Row],[Operating Profit]])/SUM(Table1[Operating Profit])*100</f>
        <v>3.7258932224578166E-3</v>
      </c>
      <c r="V1311">
        <f>SUM(Table1[[#This Row],[Price per Unit]]*Table1[[#This Row],[Units Sold]])</f>
        <v>8250</v>
      </c>
      <c r="W1311">
        <f>SUM(Table1[[#This Row],[Total Sales]]-Table1[[#This Row],[Operating Profit]])</f>
        <v>70125</v>
      </c>
      <c r="X1311">
        <f>SUM(Table1[[#This Row],[Total Sales]]-Table1[[#This Row],[Cost]])</f>
        <v>12375</v>
      </c>
      <c r="Y1311">
        <f>SUM(Table1[[#This Row],[profit/loss]])/SUM(Table1[profit/loss])</f>
        <v>3.7258932224578166E-5</v>
      </c>
    </row>
    <row r="1312" spans="1:25" x14ac:dyDescent="0.3">
      <c r="A1312" t="s">
        <v>13</v>
      </c>
      <c r="B1312" t="s">
        <v>23</v>
      </c>
      <c r="C1312">
        <v>1128299</v>
      </c>
      <c r="D1312" s="9">
        <v>44296</v>
      </c>
      <c r="E1312" s="8" t="str">
        <f>TEXT(Table1[[#This Row],[Invoice Date]],"dd-mm-yyyy")</f>
        <v>10-04-2021</v>
      </c>
      <c r="F1312" s="1" t="str">
        <f t="shared" si="80"/>
        <v>April</v>
      </c>
      <c r="G1312" s="1" t="str">
        <f t="shared" si="81"/>
        <v>2021</v>
      </c>
      <c r="H1312" s="1" t="str">
        <f t="shared" si="82"/>
        <v>Saturday</v>
      </c>
      <c r="I1312" s="1" t="str">
        <f t="shared" si="83"/>
        <v>10</v>
      </c>
      <c r="J1312" t="s">
        <v>30</v>
      </c>
      <c r="K1312" t="s">
        <v>65</v>
      </c>
      <c r="L1312" t="s">
        <v>66</v>
      </c>
      <c r="M1312" t="s">
        <v>22</v>
      </c>
      <c r="N1312">
        <v>70</v>
      </c>
      <c r="O1312">
        <v>325</v>
      </c>
      <c r="P1312">
        <v>227500</v>
      </c>
      <c r="Q1312">
        <v>91000</v>
      </c>
      <c r="R1312">
        <v>0.4</v>
      </c>
      <c r="S1312" t="s">
        <v>23</v>
      </c>
      <c r="T1312" t="str">
        <f>IF(Table1[[#This Row],[Units Sold]]&gt; 700,"High Units","low Units")</f>
        <v>low Units</v>
      </c>
      <c r="U1312">
        <f>SUM(Table1[[#This Row],[Operating Profit]])/SUM(Table1[Operating Profit])*100</f>
        <v>2.7398487534841316E-2</v>
      </c>
      <c r="V1312">
        <f>SUM(Table1[[#This Row],[Price per Unit]]*Table1[[#This Row],[Units Sold]])</f>
        <v>22750</v>
      </c>
      <c r="W1312">
        <f>SUM(Table1[[#This Row],[Total Sales]]-Table1[[#This Row],[Operating Profit]])</f>
        <v>136500</v>
      </c>
      <c r="X1312">
        <f>SUM(Table1[[#This Row],[Total Sales]]-Table1[[#This Row],[Cost]])</f>
        <v>91000</v>
      </c>
      <c r="Y1312">
        <f>SUM(Table1[[#This Row],[profit/loss]])/SUM(Table1[profit/loss])</f>
        <v>2.7398487534841318E-4</v>
      </c>
    </row>
    <row r="1313" spans="1:25" x14ac:dyDescent="0.3">
      <c r="A1313" t="s">
        <v>13</v>
      </c>
      <c r="B1313" t="s">
        <v>23</v>
      </c>
      <c r="C1313">
        <v>1128299</v>
      </c>
      <c r="D1313" s="9">
        <v>44327</v>
      </c>
      <c r="E1313" s="8" t="str">
        <f>TEXT(Table1[[#This Row],[Invoice Date]],"dd-mm-yyyy")</f>
        <v>11-05-2021</v>
      </c>
      <c r="F1313" s="1" t="str">
        <f t="shared" si="80"/>
        <v>May</v>
      </c>
      <c r="G1313" s="1" t="str">
        <f t="shared" si="81"/>
        <v>2021</v>
      </c>
      <c r="H1313" s="1" t="str">
        <f t="shared" si="82"/>
        <v>Tuesday</v>
      </c>
      <c r="I1313" s="1" t="str">
        <f t="shared" si="83"/>
        <v>11</v>
      </c>
      <c r="J1313" t="s">
        <v>30</v>
      </c>
      <c r="K1313" t="s">
        <v>65</v>
      </c>
      <c r="L1313" t="s">
        <v>66</v>
      </c>
      <c r="M1313" t="s">
        <v>16</v>
      </c>
      <c r="N1313">
        <v>55</v>
      </c>
      <c r="O1313">
        <v>525</v>
      </c>
      <c r="P1313">
        <v>288750</v>
      </c>
      <c r="Q1313">
        <v>72188</v>
      </c>
      <c r="R1313">
        <v>0.25</v>
      </c>
      <c r="S1313" t="s">
        <v>23</v>
      </c>
      <c r="T1313" t="str">
        <f>IF(Table1[[#This Row],[Units Sold]]&gt; 700,"High Units","low Units")</f>
        <v>low Units</v>
      </c>
      <c r="U1313">
        <f>SUM(Table1[[#This Row],[Operating Profit]])/SUM(Table1[Operating Profit])*100</f>
        <v>2.1734527672144233E-2</v>
      </c>
      <c r="V1313">
        <f>SUM(Table1[[#This Row],[Price per Unit]]*Table1[[#This Row],[Units Sold]])</f>
        <v>28875</v>
      </c>
      <c r="W1313">
        <f>SUM(Table1[[#This Row],[Total Sales]]-Table1[[#This Row],[Operating Profit]])</f>
        <v>216562</v>
      </c>
      <c r="X1313">
        <f>SUM(Table1[[#This Row],[Total Sales]]-Table1[[#This Row],[Cost]])</f>
        <v>72188</v>
      </c>
      <c r="Y1313">
        <f>SUM(Table1[[#This Row],[profit/loss]])/SUM(Table1[profit/loss])</f>
        <v>2.1734527672144231E-4</v>
      </c>
    </row>
    <row r="1314" spans="1:25" x14ac:dyDescent="0.3">
      <c r="A1314" t="s">
        <v>13</v>
      </c>
      <c r="B1314" t="s">
        <v>23</v>
      </c>
      <c r="C1314">
        <v>1128299</v>
      </c>
      <c r="D1314" s="9">
        <v>44327</v>
      </c>
      <c r="E1314" s="8" t="str">
        <f>TEXT(Table1[[#This Row],[Invoice Date]],"dd-mm-yyyy")</f>
        <v>11-05-2021</v>
      </c>
      <c r="F1314" s="1" t="str">
        <f t="shared" si="80"/>
        <v>May</v>
      </c>
      <c r="G1314" s="1" t="str">
        <f t="shared" si="81"/>
        <v>2021</v>
      </c>
      <c r="H1314" s="1" t="str">
        <f t="shared" si="82"/>
        <v>Tuesday</v>
      </c>
      <c r="I1314" s="1" t="str">
        <f t="shared" si="83"/>
        <v>11</v>
      </c>
      <c r="J1314" t="s">
        <v>30</v>
      </c>
      <c r="K1314" t="s">
        <v>65</v>
      </c>
      <c r="L1314" t="s">
        <v>66</v>
      </c>
      <c r="M1314" t="s">
        <v>18</v>
      </c>
      <c r="N1314">
        <v>60</v>
      </c>
      <c r="O1314">
        <v>375</v>
      </c>
      <c r="P1314">
        <v>225000</v>
      </c>
      <c r="Q1314">
        <v>45000</v>
      </c>
      <c r="R1314">
        <v>0.2</v>
      </c>
      <c r="S1314" t="s">
        <v>23</v>
      </c>
      <c r="T1314" t="str">
        <f>IF(Table1[[#This Row],[Units Sold]]&gt; 700,"High Units","low Units")</f>
        <v>low Units</v>
      </c>
      <c r="U1314">
        <f>SUM(Table1[[#This Row],[Operating Profit]])/SUM(Table1[Operating Profit])*100</f>
        <v>1.3548702627119333E-2</v>
      </c>
      <c r="V1314">
        <f>SUM(Table1[[#This Row],[Price per Unit]]*Table1[[#This Row],[Units Sold]])</f>
        <v>22500</v>
      </c>
      <c r="W1314">
        <f>SUM(Table1[[#This Row],[Total Sales]]-Table1[[#This Row],[Operating Profit]])</f>
        <v>180000</v>
      </c>
      <c r="X1314">
        <f>SUM(Table1[[#This Row],[Total Sales]]-Table1[[#This Row],[Cost]])</f>
        <v>45000</v>
      </c>
      <c r="Y1314">
        <f>SUM(Table1[[#This Row],[profit/loss]])/SUM(Table1[profit/loss])</f>
        <v>1.3548702627119334E-4</v>
      </c>
    </row>
    <row r="1315" spans="1:25" x14ac:dyDescent="0.3">
      <c r="A1315" t="s">
        <v>13</v>
      </c>
      <c r="B1315" t="s">
        <v>23</v>
      </c>
      <c r="C1315">
        <v>1128299</v>
      </c>
      <c r="D1315" s="9">
        <v>44327</v>
      </c>
      <c r="E1315" s="8" t="str">
        <f>TEXT(Table1[[#This Row],[Invoice Date]],"dd-mm-yyyy")</f>
        <v>11-05-2021</v>
      </c>
      <c r="F1315" s="1" t="str">
        <f t="shared" si="80"/>
        <v>May</v>
      </c>
      <c r="G1315" s="1" t="str">
        <f t="shared" si="81"/>
        <v>2021</v>
      </c>
      <c r="H1315" s="1" t="str">
        <f t="shared" si="82"/>
        <v>Tuesday</v>
      </c>
      <c r="I1315" s="1" t="str">
        <f t="shared" si="83"/>
        <v>11</v>
      </c>
      <c r="J1315" t="s">
        <v>30</v>
      </c>
      <c r="K1315" t="s">
        <v>65</v>
      </c>
      <c r="L1315" t="s">
        <v>66</v>
      </c>
      <c r="M1315" t="s">
        <v>19</v>
      </c>
      <c r="N1315">
        <v>60</v>
      </c>
      <c r="O1315">
        <v>375</v>
      </c>
      <c r="P1315">
        <v>225000</v>
      </c>
      <c r="Q1315">
        <v>56250</v>
      </c>
      <c r="R1315">
        <v>0.25</v>
      </c>
      <c r="S1315" t="s">
        <v>23</v>
      </c>
      <c r="T1315" t="str">
        <f>IF(Table1[[#This Row],[Units Sold]]&gt; 700,"High Units","low Units")</f>
        <v>low Units</v>
      </c>
      <c r="U1315">
        <f>SUM(Table1[[#This Row],[Operating Profit]])/SUM(Table1[Operating Profit])*100</f>
        <v>1.6935878283899163E-2</v>
      </c>
      <c r="V1315">
        <f>SUM(Table1[[#This Row],[Price per Unit]]*Table1[[#This Row],[Units Sold]])</f>
        <v>22500</v>
      </c>
      <c r="W1315">
        <f>SUM(Table1[[#This Row],[Total Sales]]-Table1[[#This Row],[Operating Profit]])</f>
        <v>168750</v>
      </c>
      <c r="X1315">
        <f>SUM(Table1[[#This Row],[Total Sales]]-Table1[[#This Row],[Cost]])</f>
        <v>56250</v>
      </c>
      <c r="Y1315">
        <f>SUM(Table1[[#This Row],[profit/loss]])/SUM(Table1[profit/loss])</f>
        <v>1.6935878283899164E-4</v>
      </c>
    </row>
    <row r="1316" spans="1:25" x14ac:dyDescent="0.3">
      <c r="A1316" t="s">
        <v>13</v>
      </c>
      <c r="B1316" t="s">
        <v>23</v>
      </c>
      <c r="C1316">
        <v>1128299</v>
      </c>
      <c r="D1316" s="9">
        <v>44327</v>
      </c>
      <c r="E1316" s="8" t="str">
        <f>TEXT(Table1[[#This Row],[Invoice Date]],"dd-mm-yyyy")</f>
        <v>11-05-2021</v>
      </c>
      <c r="F1316" s="1" t="str">
        <f t="shared" si="80"/>
        <v>May</v>
      </c>
      <c r="G1316" s="1" t="str">
        <f t="shared" si="81"/>
        <v>2021</v>
      </c>
      <c r="H1316" s="1" t="str">
        <f t="shared" si="82"/>
        <v>Tuesday</v>
      </c>
      <c r="I1316" s="1" t="str">
        <f t="shared" si="83"/>
        <v>11</v>
      </c>
      <c r="J1316" t="s">
        <v>30</v>
      </c>
      <c r="K1316" t="s">
        <v>65</v>
      </c>
      <c r="L1316" t="s">
        <v>66</v>
      </c>
      <c r="M1316" t="s">
        <v>20</v>
      </c>
      <c r="N1316">
        <v>55</v>
      </c>
      <c r="O1316">
        <v>275</v>
      </c>
      <c r="P1316">
        <v>151250</v>
      </c>
      <c r="Q1316">
        <v>37813</v>
      </c>
      <c r="R1316">
        <v>0.25</v>
      </c>
      <c r="S1316" t="s">
        <v>23</v>
      </c>
      <c r="T1316" t="str">
        <f>IF(Table1[[#This Row],[Units Sold]]&gt; 700,"High Units","low Units")</f>
        <v>low Units</v>
      </c>
      <c r="U1316">
        <f>SUM(Table1[[#This Row],[Operating Profit]])/SUM(Table1[Operating Profit])*100</f>
        <v>1.1384824276428073E-2</v>
      </c>
      <c r="V1316">
        <f>SUM(Table1[[#This Row],[Price per Unit]]*Table1[[#This Row],[Units Sold]])</f>
        <v>15125</v>
      </c>
      <c r="W1316">
        <f>SUM(Table1[[#This Row],[Total Sales]]-Table1[[#This Row],[Operating Profit]])</f>
        <v>113437</v>
      </c>
      <c r="X1316">
        <f>SUM(Table1[[#This Row],[Total Sales]]-Table1[[#This Row],[Cost]])</f>
        <v>37813</v>
      </c>
      <c r="Y1316">
        <f>SUM(Table1[[#This Row],[profit/loss]])/SUM(Table1[profit/loss])</f>
        <v>1.1384824276428074E-4</v>
      </c>
    </row>
    <row r="1317" spans="1:25" x14ac:dyDescent="0.3">
      <c r="A1317" t="s">
        <v>13</v>
      </c>
      <c r="B1317" t="s">
        <v>23</v>
      </c>
      <c r="C1317">
        <v>1128299</v>
      </c>
      <c r="D1317" s="9">
        <v>44327</v>
      </c>
      <c r="E1317" s="8" t="str">
        <f>TEXT(Table1[[#This Row],[Invoice Date]],"dd-mm-yyyy")</f>
        <v>11-05-2021</v>
      </c>
      <c r="F1317" s="1" t="str">
        <f t="shared" si="80"/>
        <v>May</v>
      </c>
      <c r="G1317" s="1" t="str">
        <f t="shared" si="81"/>
        <v>2021</v>
      </c>
      <c r="H1317" s="1" t="str">
        <f t="shared" si="82"/>
        <v>Tuesday</v>
      </c>
      <c r="I1317" s="1" t="str">
        <f t="shared" si="83"/>
        <v>11</v>
      </c>
      <c r="J1317" t="s">
        <v>30</v>
      </c>
      <c r="K1317" t="s">
        <v>65</v>
      </c>
      <c r="L1317" t="s">
        <v>66</v>
      </c>
      <c r="M1317" t="s">
        <v>21</v>
      </c>
      <c r="N1317">
        <v>60</v>
      </c>
      <c r="O1317">
        <v>175</v>
      </c>
      <c r="P1317">
        <v>105000</v>
      </c>
      <c r="Q1317">
        <v>15750</v>
      </c>
      <c r="R1317">
        <v>0.15</v>
      </c>
      <c r="S1317" t="s">
        <v>23</v>
      </c>
      <c r="T1317" t="str">
        <f>IF(Table1[[#This Row],[Units Sold]]&gt; 700,"High Units","low Units")</f>
        <v>low Units</v>
      </c>
      <c r="U1317">
        <f>SUM(Table1[[#This Row],[Operating Profit]])/SUM(Table1[Operating Profit])*100</f>
        <v>4.742045919491766E-3</v>
      </c>
      <c r="V1317">
        <f>SUM(Table1[[#This Row],[Price per Unit]]*Table1[[#This Row],[Units Sold]])</f>
        <v>10500</v>
      </c>
      <c r="W1317">
        <f>SUM(Table1[[#This Row],[Total Sales]]-Table1[[#This Row],[Operating Profit]])</f>
        <v>89250</v>
      </c>
      <c r="X1317">
        <f>SUM(Table1[[#This Row],[Total Sales]]-Table1[[#This Row],[Cost]])</f>
        <v>15750</v>
      </c>
      <c r="Y1317">
        <f>SUM(Table1[[#This Row],[profit/loss]])/SUM(Table1[profit/loss])</f>
        <v>4.7420459194917662E-5</v>
      </c>
    </row>
    <row r="1318" spans="1:25" x14ac:dyDescent="0.3">
      <c r="A1318" t="s">
        <v>13</v>
      </c>
      <c r="B1318" t="s">
        <v>23</v>
      </c>
      <c r="C1318">
        <v>1128299</v>
      </c>
      <c r="D1318" s="9">
        <v>44327</v>
      </c>
      <c r="E1318" s="8" t="str">
        <f>TEXT(Table1[[#This Row],[Invoice Date]],"dd-mm-yyyy")</f>
        <v>11-05-2021</v>
      </c>
      <c r="F1318" s="1" t="str">
        <f t="shared" si="80"/>
        <v>May</v>
      </c>
      <c r="G1318" s="1" t="str">
        <f t="shared" si="81"/>
        <v>2021</v>
      </c>
      <c r="H1318" s="1" t="str">
        <f t="shared" si="82"/>
        <v>Tuesday</v>
      </c>
      <c r="I1318" s="1" t="str">
        <f t="shared" si="83"/>
        <v>11</v>
      </c>
      <c r="J1318" t="s">
        <v>30</v>
      </c>
      <c r="K1318" t="s">
        <v>65</v>
      </c>
      <c r="L1318" t="s">
        <v>66</v>
      </c>
      <c r="M1318" t="s">
        <v>22</v>
      </c>
      <c r="N1318">
        <v>75</v>
      </c>
      <c r="O1318">
        <v>475</v>
      </c>
      <c r="P1318">
        <v>356250</v>
      </c>
      <c r="Q1318">
        <v>142500</v>
      </c>
      <c r="R1318">
        <v>0.4</v>
      </c>
      <c r="S1318" t="s">
        <v>23</v>
      </c>
      <c r="T1318" t="str">
        <f>IF(Table1[[#This Row],[Units Sold]]&gt; 700,"High Units","low Units")</f>
        <v>low Units</v>
      </c>
      <c r="U1318">
        <f>SUM(Table1[[#This Row],[Operating Profit]])/SUM(Table1[Operating Profit])*100</f>
        <v>4.2904224985877891E-2</v>
      </c>
      <c r="V1318">
        <f>SUM(Table1[[#This Row],[Price per Unit]]*Table1[[#This Row],[Units Sold]])</f>
        <v>35625</v>
      </c>
      <c r="W1318">
        <f>SUM(Table1[[#This Row],[Total Sales]]-Table1[[#This Row],[Operating Profit]])</f>
        <v>213750</v>
      </c>
      <c r="X1318">
        <f>SUM(Table1[[#This Row],[Total Sales]]-Table1[[#This Row],[Cost]])</f>
        <v>142500</v>
      </c>
      <c r="Y1318">
        <f>SUM(Table1[[#This Row],[profit/loss]])/SUM(Table1[profit/loss])</f>
        <v>4.2904224985877888E-4</v>
      </c>
    </row>
    <row r="1319" spans="1:25" x14ac:dyDescent="0.3">
      <c r="A1319" t="s">
        <v>13</v>
      </c>
      <c r="B1319" t="s">
        <v>23</v>
      </c>
      <c r="C1319">
        <v>1128299</v>
      </c>
      <c r="D1319" s="9">
        <v>44357</v>
      </c>
      <c r="E1319" s="8" t="str">
        <f>TEXT(Table1[[#This Row],[Invoice Date]],"dd-mm-yyyy")</f>
        <v>10-06-2021</v>
      </c>
      <c r="F1319" s="1" t="str">
        <f t="shared" si="80"/>
        <v>June</v>
      </c>
      <c r="G1319" s="1" t="str">
        <f t="shared" si="81"/>
        <v>2021</v>
      </c>
      <c r="H1319" s="1" t="str">
        <f t="shared" si="82"/>
        <v>Thursday</v>
      </c>
      <c r="I1319" s="1" t="str">
        <f t="shared" si="83"/>
        <v>10</v>
      </c>
      <c r="J1319" t="s">
        <v>30</v>
      </c>
      <c r="K1319" t="s">
        <v>65</v>
      </c>
      <c r="L1319" t="s">
        <v>66</v>
      </c>
      <c r="M1319" t="s">
        <v>16</v>
      </c>
      <c r="N1319">
        <v>70</v>
      </c>
      <c r="O1319">
        <v>725</v>
      </c>
      <c r="P1319">
        <v>507500</v>
      </c>
      <c r="Q1319">
        <v>126875</v>
      </c>
      <c r="R1319">
        <v>0.25</v>
      </c>
      <c r="S1319" t="s">
        <v>23</v>
      </c>
      <c r="T1319" t="str">
        <f>IF(Table1[[#This Row],[Units Sold]]&gt; 700,"High Units","low Units")</f>
        <v>High Units</v>
      </c>
      <c r="U1319">
        <f>SUM(Table1[[#This Row],[Operating Profit]])/SUM(Table1[Operating Profit])*100</f>
        <v>3.8199814351461449E-2</v>
      </c>
      <c r="V1319">
        <f>SUM(Table1[[#This Row],[Price per Unit]]*Table1[[#This Row],[Units Sold]])</f>
        <v>50750</v>
      </c>
      <c r="W1319">
        <f>SUM(Table1[[#This Row],[Total Sales]]-Table1[[#This Row],[Operating Profit]])</f>
        <v>380625</v>
      </c>
      <c r="X1319">
        <f>SUM(Table1[[#This Row],[Total Sales]]-Table1[[#This Row],[Cost]])</f>
        <v>126875</v>
      </c>
      <c r="Y1319">
        <f>SUM(Table1[[#This Row],[profit/loss]])/SUM(Table1[profit/loss])</f>
        <v>3.8199814351461451E-4</v>
      </c>
    </row>
    <row r="1320" spans="1:25" x14ac:dyDescent="0.3">
      <c r="A1320" t="s">
        <v>13</v>
      </c>
      <c r="B1320" t="s">
        <v>23</v>
      </c>
      <c r="C1320">
        <v>1128299</v>
      </c>
      <c r="D1320" s="9">
        <v>44357</v>
      </c>
      <c r="E1320" s="8" t="str">
        <f>TEXT(Table1[[#This Row],[Invoice Date]],"dd-mm-yyyy")</f>
        <v>10-06-2021</v>
      </c>
      <c r="F1320" s="1" t="str">
        <f t="shared" si="80"/>
        <v>June</v>
      </c>
      <c r="G1320" s="1" t="str">
        <f t="shared" si="81"/>
        <v>2021</v>
      </c>
      <c r="H1320" s="1" t="str">
        <f t="shared" si="82"/>
        <v>Thursday</v>
      </c>
      <c r="I1320" s="1" t="str">
        <f t="shared" si="83"/>
        <v>10</v>
      </c>
      <c r="J1320" t="s">
        <v>30</v>
      </c>
      <c r="K1320" t="s">
        <v>65</v>
      </c>
      <c r="L1320" t="s">
        <v>66</v>
      </c>
      <c r="M1320" t="s">
        <v>18</v>
      </c>
      <c r="N1320">
        <v>75</v>
      </c>
      <c r="O1320">
        <v>600</v>
      </c>
      <c r="P1320">
        <v>450000</v>
      </c>
      <c r="Q1320">
        <v>90000</v>
      </c>
      <c r="R1320">
        <v>0.2</v>
      </c>
      <c r="S1320" t="s">
        <v>23</v>
      </c>
      <c r="T1320" t="str">
        <f>IF(Table1[[#This Row],[Units Sold]]&gt; 700,"High Units","low Units")</f>
        <v>low Units</v>
      </c>
      <c r="U1320">
        <f>SUM(Table1[[#This Row],[Operating Profit]])/SUM(Table1[Operating Profit])*100</f>
        <v>2.7097405254238666E-2</v>
      </c>
      <c r="V1320">
        <f>SUM(Table1[[#This Row],[Price per Unit]]*Table1[[#This Row],[Units Sold]])</f>
        <v>45000</v>
      </c>
      <c r="W1320">
        <f>SUM(Table1[[#This Row],[Total Sales]]-Table1[[#This Row],[Operating Profit]])</f>
        <v>360000</v>
      </c>
      <c r="X1320">
        <f>SUM(Table1[[#This Row],[Total Sales]]-Table1[[#This Row],[Cost]])</f>
        <v>90000</v>
      </c>
      <c r="Y1320">
        <f>SUM(Table1[[#This Row],[profit/loss]])/SUM(Table1[profit/loss])</f>
        <v>2.7097405254238667E-4</v>
      </c>
    </row>
    <row r="1321" spans="1:25" x14ac:dyDescent="0.3">
      <c r="A1321" t="s">
        <v>13</v>
      </c>
      <c r="B1321" t="s">
        <v>23</v>
      </c>
      <c r="C1321">
        <v>1128299</v>
      </c>
      <c r="D1321" s="9">
        <v>44357</v>
      </c>
      <c r="E1321" s="8" t="str">
        <f>TEXT(Table1[[#This Row],[Invoice Date]],"dd-mm-yyyy")</f>
        <v>10-06-2021</v>
      </c>
      <c r="F1321" s="1" t="str">
        <f t="shared" si="80"/>
        <v>June</v>
      </c>
      <c r="G1321" s="1" t="str">
        <f t="shared" si="81"/>
        <v>2021</v>
      </c>
      <c r="H1321" s="1" t="str">
        <f t="shared" si="82"/>
        <v>Thursday</v>
      </c>
      <c r="I1321" s="1" t="str">
        <f t="shared" si="83"/>
        <v>10</v>
      </c>
      <c r="J1321" t="s">
        <v>30</v>
      </c>
      <c r="K1321" t="s">
        <v>65</v>
      </c>
      <c r="L1321" t="s">
        <v>66</v>
      </c>
      <c r="M1321" t="s">
        <v>19</v>
      </c>
      <c r="N1321">
        <v>75</v>
      </c>
      <c r="O1321">
        <v>600</v>
      </c>
      <c r="P1321">
        <v>450000</v>
      </c>
      <c r="Q1321">
        <v>112500</v>
      </c>
      <c r="R1321">
        <v>0.25</v>
      </c>
      <c r="S1321" t="s">
        <v>23</v>
      </c>
      <c r="T1321" t="str">
        <f>IF(Table1[[#This Row],[Units Sold]]&gt; 700,"High Units","low Units")</f>
        <v>low Units</v>
      </c>
      <c r="U1321">
        <f>SUM(Table1[[#This Row],[Operating Profit]])/SUM(Table1[Operating Profit])*100</f>
        <v>3.3871756567798325E-2</v>
      </c>
      <c r="V1321">
        <f>SUM(Table1[[#This Row],[Price per Unit]]*Table1[[#This Row],[Units Sold]])</f>
        <v>45000</v>
      </c>
      <c r="W1321">
        <f>SUM(Table1[[#This Row],[Total Sales]]-Table1[[#This Row],[Operating Profit]])</f>
        <v>337500</v>
      </c>
      <c r="X1321">
        <f>SUM(Table1[[#This Row],[Total Sales]]-Table1[[#This Row],[Cost]])</f>
        <v>112500</v>
      </c>
      <c r="Y1321">
        <f>SUM(Table1[[#This Row],[profit/loss]])/SUM(Table1[profit/loss])</f>
        <v>3.3871756567798329E-4</v>
      </c>
    </row>
    <row r="1322" spans="1:25" x14ac:dyDescent="0.3">
      <c r="A1322" t="s">
        <v>13</v>
      </c>
      <c r="B1322" t="s">
        <v>23</v>
      </c>
      <c r="C1322">
        <v>1128299</v>
      </c>
      <c r="D1322" s="9">
        <v>44357</v>
      </c>
      <c r="E1322" s="8" t="str">
        <f>TEXT(Table1[[#This Row],[Invoice Date]],"dd-mm-yyyy")</f>
        <v>10-06-2021</v>
      </c>
      <c r="F1322" s="1" t="str">
        <f t="shared" si="80"/>
        <v>June</v>
      </c>
      <c r="G1322" s="1" t="str">
        <f t="shared" si="81"/>
        <v>2021</v>
      </c>
      <c r="H1322" s="1" t="str">
        <f t="shared" si="82"/>
        <v>Thursday</v>
      </c>
      <c r="I1322" s="1" t="str">
        <f t="shared" si="83"/>
        <v>10</v>
      </c>
      <c r="J1322" t="s">
        <v>30</v>
      </c>
      <c r="K1322" t="s">
        <v>65</v>
      </c>
      <c r="L1322" t="s">
        <v>66</v>
      </c>
      <c r="M1322" t="s">
        <v>20</v>
      </c>
      <c r="N1322">
        <v>75</v>
      </c>
      <c r="O1322">
        <v>475</v>
      </c>
      <c r="P1322">
        <v>356250</v>
      </c>
      <c r="Q1322">
        <v>89063</v>
      </c>
      <c r="R1322">
        <v>0.25</v>
      </c>
      <c r="S1322" t="s">
        <v>23</v>
      </c>
      <c r="T1322" t="str">
        <f>IF(Table1[[#This Row],[Units Sold]]&gt; 700,"High Units","low Units")</f>
        <v>low Units</v>
      </c>
      <c r="U1322">
        <f>SUM(Table1[[#This Row],[Operating Profit]])/SUM(Table1[Operating Profit])*100</f>
        <v>2.6815291157313979E-2</v>
      </c>
      <c r="V1322">
        <f>SUM(Table1[[#This Row],[Price per Unit]]*Table1[[#This Row],[Units Sold]])</f>
        <v>35625</v>
      </c>
      <c r="W1322">
        <f>SUM(Table1[[#This Row],[Total Sales]]-Table1[[#This Row],[Operating Profit]])</f>
        <v>267187</v>
      </c>
      <c r="X1322">
        <f>SUM(Table1[[#This Row],[Total Sales]]-Table1[[#This Row],[Cost]])</f>
        <v>89063</v>
      </c>
      <c r="Y1322">
        <f>SUM(Table1[[#This Row],[profit/loss]])/SUM(Table1[profit/loss])</f>
        <v>2.681529115731398E-4</v>
      </c>
    </row>
    <row r="1323" spans="1:25" x14ac:dyDescent="0.3">
      <c r="A1323" t="s">
        <v>13</v>
      </c>
      <c r="B1323" t="s">
        <v>23</v>
      </c>
      <c r="C1323">
        <v>1128299</v>
      </c>
      <c r="D1323" s="9">
        <v>44357</v>
      </c>
      <c r="E1323" s="8" t="str">
        <f>TEXT(Table1[[#This Row],[Invoice Date]],"dd-mm-yyyy")</f>
        <v>10-06-2021</v>
      </c>
      <c r="F1323" s="1" t="str">
        <f t="shared" si="80"/>
        <v>June</v>
      </c>
      <c r="G1323" s="1" t="str">
        <f t="shared" si="81"/>
        <v>2021</v>
      </c>
      <c r="H1323" s="1" t="str">
        <f t="shared" si="82"/>
        <v>Thursday</v>
      </c>
      <c r="I1323" s="1" t="str">
        <f t="shared" si="83"/>
        <v>10</v>
      </c>
      <c r="J1323" t="s">
        <v>30</v>
      </c>
      <c r="K1323" t="s">
        <v>65</v>
      </c>
      <c r="L1323" t="s">
        <v>66</v>
      </c>
      <c r="M1323" t="s">
        <v>21</v>
      </c>
      <c r="N1323">
        <v>85</v>
      </c>
      <c r="O1323">
        <v>350</v>
      </c>
      <c r="P1323">
        <v>297500</v>
      </c>
      <c r="Q1323">
        <v>44625</v>
      </c>
      <c r="R1323">
        <v>0.15</v>
      </c>
      <c r="S1323" t="s">
        <v>23</v>
      </c>
      <c r="T1323" t="str">
        <f>IF(Table1[[#This Row],[Units Sold]]&gt; 700,"High Units","low Units")</f>
        <v>low Units</v>
      </c>
      <c r="U1323">
        <f>SUM(Table1[[#This Row],[Operating Profit]])/SUM(Table1[Operating Profit])*100</f>
        <v>1.3435796771893337E-2</v>
      </c>
      <c r="V1323">
        <f>SUM(Table1[[#This Row],[Price per Unit]]*Table1[[#This Row],[Units Sold]])</f>
        <v>29750</v>
      </c>
      <c r="W1323">
        <f>SUM(Table1[[#This Row],[Total Sales]]-Table1[[#This Row],[Operating Profit]])</f>
        <v>252875</v>
      </c>
      <c r="X1323">
        <f>SUM(Table1[[#This Row],[Total Sales]]-Table1[[#This Row],[Cost]])</f>
        <v>44625</v>
      </c>
      <c r="Y1323">
        <f>SUM(Table1[[#This Row],[profit/loss]])/SUM(Table1[profit/loss])</f>
        <v>1.3435796771893338E-4</v>
      </c>
    </row>
    <row r="1324" spans="1:25" x14ac:dyDescent="0.3">
      <c r="A1324" t="s">
        <v>13</v>
      </c>
      <c r="B1324" t="s">
        <v>23</v>
      </c>
      <c r="C1324">
        <v>1128299</v>
      </c>
      <c r="D1324" s="9">
        <v>44357</v>
      </c>
      <c r="E1324" s="8" t="str">
        <f>TEXT(Table1[[#This Row],[Invoice Date]],"dd-mm-yyyy")</f>
        <v>10-06-2021</v>
      </c>
      <c r="F1324" s="1" t="str">
        <f t="shared" si="80"/>
        <v>June</v>
      </c>
      <c r="G1324" s="1" t="str">
        <f t="shared" si="81"/>
        <v>2021</v>
      </c>
      <c r="H1324" s="1" t="str">
        <f t="shared" si="82"/>
        <v>Thursday</v>
      </c>
      <c r="I1324" s="1" t="str">
        <f t="shared" si="83"/>
        <v>10</v>
      </c>
      <c r="J1324" t="s">
        <v>30</v>
      </c>
      <c r="K1324" t="s">
        <v>65</v>
      </c>
      <c r="L1324" t="s">
        <v>66</v>
      </c>
      <c r="M1324" t="s">
        <v>22</v>
      </c>
      <c r="N1324">
        <v>100</v>
      </c>
      <c r="O1324">
        <v>650</v>
      </c>
      <c r="P1324">
        <v>650000</v>
      </c>
      <c r="Q1324">
        <v>260000</v>
      </c>
      <c r="R1324">
        <v>0.4</v>
      </c>
      <c r="S1324" t="s">
        <v>23</v>
      </c>
      <c r="T1324" t="str">
        <f>IF(Table1[[#This Row],[Units Sold]]&gt; 700,"High Units","low Units")</f>
        <v>low Units</v>
      </c>
      <c r="U1324">
        <f>SUM(Table1[[#This Row],[Operating Profit]])/SUM(Table1[Operating Profit])*100</f>
        <v>7.8281392956689469E-2</v>
      </c>
      <c r="V1324">
        <f>SUM(Table1[[#This Row],[Price per Unit]]*Table1[[#This Row],[Units Sold]])</f>
        <v>65000</v>
      </c>
      <c r="W1324">
        <f>SUM(Table1[[#This Row],[Total Sales]]-Table1[[#This Row],[Operating Profit]])</f>
        <v>390000</v>
      </c>
      <c r="X1324">
        <f>SUM(Table1[[#This Row],[Total Sales]]-Table1[[#This Row],[Cost]])</f>
        <v>260000</v>
      </c>
      <c r="Y1324">
        <f>SUM(Table1[[#This Row],[profit/loss]])/SUM(Table1[profit/loss])</f>
        <v>7.8281392956689475E-4</v>
      </c>
    </row>
    <row r="1325" spans="1:25" x14ac:dyDescent="0.3">
      <c r="A1325" t="s">
        <v>13</v>
      </c>
      <c r="B1325" t="s">
        <v>23</v>
      </c>
      <c r="C1325">
        <v>1128299</v>
      </c>
      <c r="D1325" s="9">
        <v>44386</v>
      </c>
      <c r="E1325" s="8" t="str">
        <f>TEXT(Table1[[#This Row],[Invoice Date]],"dd-mm-yyyy")</f>
        <v>09-07-2021</v>
      </c>
      <c r="F1325" s="1" t="str">
        <f t="shared" si="80"/>
        <v>July</v>
      </c>
      <c r="G1325" s="1" t="str">
        <f t="shared" si="81"/>
        <v>2021</v>
      </c>
      <c r="H1325" s="1" t="str">
        <f t="shared" si="82"/>
        <v>Friday</v>
      </c>
      <c r="I1325" s="1" t="str">
        <f t="shared" si="83"/>
        <v>09</v>
      </c>
      <c r="J1325" t="s">
        <v>30</v>
      </c>
      <c r="K1325" t="s">
        <v>65</v>
      </c>
      <c r="L1325" t="s">
        <v>66</v>
      </c>
      <c r="M1325" t="s">
        <v>16</v>
      </c>
      <c r="N1325">
        <v>80</v>
      </c>
      <c r="O1325">
        <v>800</v>
      </c>
      <c r="P1325">
        <v>640000</v>
      </c>
      <c r="Q1325">
        <v>160000</v>
      </c>
      <c r="R1325">
        <v>0.25</v>
      </c>
      <c r="S1325" t="s">
        <v>23</v>
      </c>
      <c r="T1325" t="str">
        <f>IF(Table1[[#This Row],[Units Sold]]&gt; 700,"High Units","low Units")</f>
        <v>High Units</v>
      </c>
      <c r="U1325">
        <f>SUM(Table1[[#This Row],[Operating Profit]])/SUM(Table1[Operating Profit])*100</f>
        <v>4.8173164896424293E-2</v>
      </c>
      <c r="V1325">
        <f>SUM(Table1[[#This Row],[Price per Unit]]*Table1[[#This Row],[Units Sold]])</f>
        <v>64000</v>
      </c>
      <c r="W1325">
        <f>SUM(Table1[[#This Row],[Total Sales]]-Table1[[#This Row],[Operating Profit]])</f>
        <v>480000</v>
      </c>
      <c r="X1325">
        <f>SUM(Table1[[#This Row],[Total Sales]]-Table1[[#This Row],[Cost]])</f>
        <v>160000</v>
      </c>
      <c r="Y1325">
        <f>SUM(Table1[[#This Row],[profit/loss]])/SUM(Table1[profit/loss])</f>
        <v>4.8173164896424291E-4</v>
      </c>
    </row>
    <row r="1326" spans="1:25" x14ac:dyDescent="0.3">
      <c r="A1326" t="s">
        <v>13</v>
      </c>
      <c r="B1326" t="s">
        <v>23</v>
      </c>
      <c r="C1326">
        <v>1128299</v>
      </c>
      <c r="D1326" s="9">
        <v>44386</v>
      </c>
      <c r="E1326" s="8" t="str">
        <f>TEXT(Table1[[#This Row],[Invoice Date]],"dd-mm-yyyy")</f>
        <v>09-07-2021</v>
      </c>
      <c r="F1326" s="1" t="str">
        <f t="shared" si="80"/>
        <v>July</v>
      </c>
      <c r="G1326" s="1" t="str">
        <f t="shared" si="81"/>
        <v>2021</v>
      </c>
      <c r="H1326" s="1" t="str">
        <f t="shared" si="82"/>
        <v>Friday</v>
      </c>
      <c r="I1326" s="1" t="str">
        <f t="shared" si="83"/>
        <v>09</v>
      </c>
      <c r="J1326" t="s">
        <v>30</v>
      </c>
      <c r="K1326" t="s">
        <v>65</v>
      </c>
      <c r="L1326" t="s">
        <v>66</v>
      </c>
      <c r="M1326" t="s">
        <v>18</v>
      </c>
      <c r="N1326">
        <v>85</v>
      </c>
      <c r="O1326">
        <v>650</v>
      </c>
      <c r="P1326">
        <v>552500</v>
      </c>
      <c r="Q1326">
        <v>110500</v>
      </c>
      <c r="R1326">
        <v>0.2</v>
      </c>
      <c r="S1326" t="s">
        <v>23</v>
      </c>
      <c r="T1326" t="str">
        <f>IF(Table1[[#This Row],[Units Sold]]&gt; 700,"High Units","low Units")</f>
        <v>low Units</v>
      </c>
      <c r="U1326">
        <f>SUM(Table1[[#This Row],[Operating Profit]])/SUM(Table1[Operating Profit])*100</f>
        <v>3.3269592006593025E-2</v>
      </c>
      <c r="V1326">
        <f>SUM(Table1[[#This Row],[Price per Unit]]*Table1[[#This Row],[Units Sold]])</f>
        <v>55250</v>
      </c>
      <c r="W1326">
        <f>SUM(Table1[[#This Row],[Total Sales]]-Table1[[#This Row],[Operating Profit]])</f>
        <v>442000</v>
      </c>
      <c r="X1326">
        <f>SUM(Table1[[#This Row],[Total Sales]]-Table1[[#This Row],[Cost]])</f>
        <v>110500</v>
      </c>
      <c r="Y1326">
        <f>SUM(Table1[[#This Row],[profit/loss]])/SUM(Table1[profit/loss])</f>
        <v>3.3269592006593028E-4</v>
      </c>
    </row>
    <row r="1327" spans="1:25" x14ac:dyDescent="0.3">
      <c r="A1327" t="s">
        <v>13</v>
      </c>
      <c r="B1327" t="s">
        <v>23</v>
      </c>
      <c r="C1327">
        <v>1128299</v>
      </c>
      <c r="D1327" s="9">
        <v>44386</v>
      </c>
      <c r="E1327" s="8" t="str">
        <f>TEXT(Table1[[#This Row],[Invoice Date]],"dd-mm-yyyy")</f>
        <v>09-07-2021</v>
      </c>
      <c r="F1327" s="1" t="str">
        <f t="shared" si="80"/>
        <v>July</v>
      </c>
      <c r="G1327" s="1" t="str">
        <f t="shared" si="81"/>
        <v>2021</v>
      </c>
      <c r="H1327" s="1" t="str">
        <f t="shared" si="82"/>
        <v>Friday</v>
      </c>
      <c r="I1327" s="1" t="str">
        <f t="shared" si="83"/>
        <v>09</v>
      </c>
      <c r="J1327" t="s">
        <v>30</v>
      </c>
      <c r="K1327" t="s">
        <v>65</v>
      </c>
      <c r="L1327" t="s">
        <v>66</v>
      </c>
      <c r="M1327" t="s">
        <v>19</v>
      </c>
      <c r="N1327">
        <v>85</v>
      </c>
      <c r="O1327">
        <v>600</v>
      </c>
      <c r="P1327">
        <v>510000</v>
      </c>
      <c r="Q1327">
        <v>127500</v>
      </c>
      <c r="R1327">
        <v>0.25</v>
      </c>
      <c r="S1327" t="s">
        <v>23</v>
      </c>
      <c r="T1327" t="str">
        <f>IF(Table1[[#This Row],[Units Sold]]&gt; 700,"High Units","low Units")</f>
        <v>low Units</v>
      </c>
      <c r="U1327">
        <f>SUM(Table1[[#This Row],[Operating Profit]])/SUM(Table1[Operating Profit])*100</f>
        <v>3.8387990776838112E-2</v>
      </c>
      <c r="V1327">
        <f>SUM(Table1[[#This Row],[Price per Unit]]*Table1[[#This Row],[Units Sold]])</f>
        <v>51000</v>
      </c>
      <c r="W1327">
        <f>SUM(Table1[[#This Row],[Total Sales]]-Table1[[#This Row],[Operating Profit]])</f>
        <v>382500</v>
      </c>
      <c r="X1327">
        <f>SUM(Table1[[#This Row],[Total Sales]]-Table1[[#This Row],[Cost]])</f>
        <v>127500</v>
      </c>
      <c r="Y1327">
        <f>SUM(Table1[[#This Row],[profit/loss]])/SUM(Table1[profit/loss])</f>
        <v>3.8387990776838108E-4</v>
      </c>
    </row>
    <row r="1328" spans="1:25" x14ac:dyDescent="0.3">
      <c r="A1328" t="s">
        <v>13</v>
      </c>
      <c r="B1328" t="s">
        <v>23</v>
      </c>
      <c r="C1328">
        <v>1128299</v>
      </c>
      <c r="D1328" s="9">
        <v>44386</v>
      </c>
      <c r="E1328" s="8" t="str">
        <f>TEXT(Table1[[#This Row],[Invoice Date]],"dd-mm-yyyy")</f>
        <v>09-07-2021</v>
      </c>
      <c r="F1328" s="1" t="str">
        <f t="shared" si="80"/>
        <v>July</v>
      </c>
      <c r="G1328" s="1" t="str">
        <f t="shared" si="81"/>
        <v>2021</v>
      </c>
      <c r="H1328" s="1" t="str">
        <f t="shared" si="82"/>
        <v>Friday</v>
      </c>
      <c r="I1328" s="1" t="str">
        <f t="shared" si="83"/>
        <v>09</v>
      </c>
      <c r="J1328" t="s">
        <v>30</v>
      </c>
      <c r="K1328" t="s">
        <v>65</v>
      </c>
      <c r="L1328" t="s">
        <v>66</v>
      </c>
      <c r="M1328" t="s">
        <v>20</v>
      </c>
      <c r="N1328">
        <v>80</v>
      </c>
      <c r="O1328">
        <v>500</v>
      </c>
      <c r="P1328">
        <v>400000</v>
      </c>
      <c r="Q1328">
        <v>100000</v>
      </c>
      <c r="R1328">
        <v>0.25</v>
      </c>
      <c r="S1328" t="s">
        <v>23</v>
      </c>
      <c r="T1328" t="str">
        <f>IF(Table1[[#This Row],[Units Sold]]&gt; 700,"High Units","low Units")</f>
        <v>low Units</v>
      </c>
      <c r="U1328">
        <f>SUM(Table1[[#This Row],[Operating Profit]])/SUM(Table1[Operating Profit])*100</f>
        <v>3.0108228060265183E-2</v>
      </c>
      <c r="V1328">
        <f>SUM(Table1[[#This Row],[Price per Unit]]*Table1[[#This Row],[Units Sold]])</f>
        <v>40000</v>
      </c>
      <c r="W1328">
        <f>SUM(Table1[[#This Row],[Total Sales]]-Table1[[#This Row],[Operating Profit]])</f>
        <v>300000</v>
      </c>
      <c r="X1328">
        <f>SUM(Table1[[#This Row],[Total Sales]]-Table1[[#This Row],[Cost]])</f>
        <v>100000</v>
      </c>
      <c r="Y1328">
        <f>SUM(Table1[[#This Row],[profit/loss]])/SUM(Table1[profit/loss])</f>
        <v>3.0108228060265183E-4</v>
      </c>
    </row>
    <row r="1329" spans="1:25" x14ac:dyDescent="0.3">
      <c r="A1329" t="s">
        <v>13</v>
      </c>
      <c r="B1329" t="s">
        <v>23</v>
      </c>
      <c r="C1329">
        <v>1128299</v>
      </c>
      <c r="D1329" s="9">
        <v>44386</v>
      </c>
      <c r="E1329" s="8" t="str">
        <f>TEXT(Table1[[#This Row],[Invoice Date]],"dd-mm-yyyy")</f>
        <v>09-07-2021</v>
      </c>
      <c r="F1329" s="1" t="str">
        <f t="shared" si="80"/>
        <v>July</v>
      </c>
      <c r="G1329" s="1" t="str">
        <f t="shared" si="81"/>
        <v>2021</v>
      </c>
      <c r="H1329" s="1" t="str">
        <f t="shared" si="82"/>
        <v>Friday</v>
      </c>
      <c r="I1329" s="1" t="str">
        <f t="shared" si="83"/>
        <v>09</v>
      </c>
      <c r="J1329" t="s">
        <v>30</v>
      </c>
      <c r="K1329" t="s">
        <v>65</v>
      </c>
      <c r="L1329" t="s">
        <v>66</v>
      </c>
      <c r="M1329" t="s">
        <v>21</v>
      </c>
      <c r="N1329">
        <v>85</v>
      </c>
      <c r="O1329">
        <v>550</v>
      </c>
      <c r="P1329">
        <v>467500</v>
      </c>
      <c r="Q1329">
        <v>70125</v>
      </c>
      <c r="R1329">
        <v>0.15</v>
      </c>
      <c r="S1329" t="s">
        <v>23</v>
      </c>
      <c r="T1329" t="str">
        <f>IF(Table1[[#This Row],[Units Sold]]&gt; 700,"High Units","low Units")</f>
        <v>low Units</v>
      </c>
      <c r="U1329">
        <f>SUM(Table1[[#This Row],[Operating Profit]])/SUM(Table1[Operating Profit])*100</f>
        <v>2.111339492726096E-2</v>
      </c>
      <c r="V1329">
        <f>SUM(Table1[[#This Row],[Price per Unit]]*Table1[[#This Row],[Units Sold]])</f>
        <v>46750</v>
      </c>
      <c r="W1329">
        <f>SUM(Table1[[#This Row],[Total Sales]]-Table1[[#This Row],[Operating Profit]])</f>
        <v>397375</v>
      </c>
      <c r="X1329">
        <f>SUM(Table1[[#This Row],[Total Sales]]-Table1[[#This Row],[Cost]])</f>
        <v>70125</v>
      </c>
      <c r="Y1329">
        <f>SUM(Table1[[#This Row],[profit/loss]])/SUM(Table1[profit/loss])</f>
        <v>2.1113394927260959E-4</v>
      </c>
    </row>
    <row r="1330" spans="1:25" x14ac:dyDescent="0.3">
      <c r="A1330" t="s">
        <v>13</v>
      </c>
      <c r="B1330" t="s">
        <v>23</v>
      </c>
      <c r="C1330">
        <v>1128299</v>
      </c>
      <c r="D1330" s="9">
        <v>44386</v>
      </c>
      <c r="E1330" s="8" t="str">
        <f>TEXT(Table1[[#This Row],[Invoice Date]],"dd-mm-yyyy")</f>
        <v>09-07-2021</v>
      </c>
      <c r="F1330" s="1" t="str">
        <f t="shared" si="80"/>
        <v>July</v>
      </c>
      <c r="G1330" s="1" t="str">
        <f t="shared" si="81"/>
        <v>2021</v>
      </c>
      <c r="H1330" s="1" t="str">
        <f t="shared" si="82"/>
        <v>Friday</v>
      </c>
      <c r="I1330" s="1" t="str">
        <f t="shared" si="83"/>
        <v>09</v>
      </c>
      <c r="J1330" t="s">
        <v>30</v>
      </c>
      <c r="K1330" t="s">
        <v>65</v>
      </c>
      <c r="L1330" t="s">
        <v>66</v>
      </c>
      <c r="M1330" t="s">
        <v>22</v>
      </c>
      <c r="N1330">
        <v>100</v>
      </c>
      <c r="O1330">
        <v>550</v>
      </c>
      <c r="P1330">
        <v>550000</v>
      </c>
      <c r="Q1330">
        <v>220000</v>
      </c>
      <c r="R1330">
        <v>0.4</v>
      </c>
      <c r="S1330" t="s">
        <v>23</v>
      </c>
      <c r="T1330" t="str">
        <f>IF(Table1[[#This Row],[Units Sold]]&gt; 700,"High Units","low Units")</f>
        <v>low Units</v>
      </c>
      <c r="U1330">
        <f>SUM(Table1[[#This Row],[Operating Profit]])/SUM(Table1[Operating Profit])*100</f>
        <v>6.6238101732583404E-2</v>
      </c>
      <c r="V1330">
        <f>SUM(Table1[[#This Row],[Price per Unit]]*Table1[[#This Row],[Units Sold]])</f>
        <v>55000</v>
      </c>
      <c r="W1330">
        <f>SUM(Table1[[#This Row],[Total Sales]]-Table1[[#This Row],[Operating Profit]])</f>
        <v>330000</v>
      </c>
      <c r="X1330">
        <f>SUM(Table1[[#This Row],[Total Sales]]-Table1[[#This Row],[Cost]])</f>
        <v>220000</v>
      </c>
      <c r="Y1330">
        <f>SUM(Table1[[#This Row],[profit/loss]])/SUM(Table1[profit/loss])</f>
        <v>6.6238101732583399E-4</v>
      </c>
    </row>
    <row r="1331" spans="1:25" x14ac:dyDescent="0.3">
      <c r="A1331" t="s">
        <v>13</v>
      </c>
      <c r="B1331" t="s">
        <v>23</v>
      </c>
      <c r="C1331">
        <v>1128299</v>
      </c>
      <c r="D1331" s="9">
        <v>44418</v>
      </c>
      <c r="E1331" s="8" t="str">
        <f>TEXT(Table1[[#This Row],[Invoice Date]],"dd-mm-yyyy")</f>
        <v>10-08-2021</v>
      </c>
      <c r="F1331" s="1" t="str">
        <f t="shared" si="80"/>
        <v>August</v>
      </c>
      <c r="G1331" s="1" t="str">
        <f t="shared" si="81"/>
        <v>2021</v>
      </c>
      <c r="H1331" s="1" t="str">
        <f t="shared" si="82"/>
        <v>Tuesday</v>
      </c>
      <c r="I1331" s="1" t="str">
        <f t="shared" si="83"/>
        <v>10</v>
      </c>
      <c r="J1331" t="s">
        <v>30</v>
      </c>
      <c r="K1331" t="s">
        <v>65</v>
      </c>
      <c r="L1331" t="s">
        <v>66</v>
      </c>
      <c r="M1331" t="s">
        <v>16</v>
      </c>
      <c r="N1331">
        <v>85</v>
      </c>
      <c r="O1331">
        <v>750</v>
      </c>
      <c r="P1331">
        <v>637500</v>
      </c>
      <c r="Q1331">
        <v>159375</v>
      </c>
      <c r="R1331">
        <v>0.25</v>
      </c>
      <c r="S1331" t="s">
        <v>23</v>
      </c>
      <c r="T1331" t="str">
        <f>IF(Table1[[#This Row],[Units Sold]]&gt; 700,"High Units","low Units")</f>
        <v>High Units</v>
      </c>
      <c r="U1331">
        <f>SUM(Table1[[#This Row],[Operating Profit]])/SUM(Table1[Operating Profit])*100</f>
        <v>4.7984988471047631E-2</v>
      </c>
      <c r="V1331">
        <f>SUM(Table1[[#This Row],[Price per Unit]]*Table1[[#This Row],[Units Sold]])</f>
        <v>63750</v>
      </c>
      <c r="W1331">
        <f>SUM(Table1[[#This Row],[Total Sales]]-Table1[[#This Row],[Operating Profit]])</f>
        <v>478125</v>
      </c>
      <c r="X1331">
        <f>SUM(Table1[[#This Row],[Total Sales]]-Table1[[#This Row],[Cost]])</f>
        <v>159375</v>
      </c>
      <c r="Y1331">
        <f>SUM(Table1[[#This Row],[profit/loss]])/SUM(Table1[profit/loss])</f>
        <v>4.7984988471047634E-4</v>
      </c>
    </row>
    <row r="1332" spans="1:25" x14ac:dyDescent="0.3">
      <c r="A1332" t="s">
        <v>13</v>
      </c>
      <c r="B1332" t="s">
        <v>23</v>
      </c>
      <c r="C1332">
        <v>1128299</v>
      </c>
      <c r="D1332" s="9">
        <v>44418</v>
      </c>
      <c r="E1332" s="8" t="str">
        <f>TEXT(Table1[[#This Row],[Invoice Date]],"dd-mm-yyyy")</f>
        <v>10-08-2021</v>
      </c>
      <c r="F1332" s="1" t="str">
        <f t="shared" si="80"/>
        <v>August</v>
      </c>
      <c r="G1332" s="1" t="str">
        <f t="shared" si="81"/>
        <v>2021</v>
      </c>
      <c r="H1332" s="1" t="str">
        <f t="shared" si="82"/>
        <v>Tuesday</v>
      </c>
      <c r="I1332" s="1" t="str">
        <f t="shared" si="83"/>
        <v>10</v>
      </c>
      <c r="J1332" t="s">
        <v>30</v>
      </c>
      <c r="K1332" t="s">
        <v>65</v>
      </c>
      <c r="L1332" t="s">
        <v>66</v>
      </c>
      <c r="M1332" t="s">
        <v>18</v>
      </c>
      <c r="N1332">
        <v>75</v>
      </c>
      <c r="O1332">
        <v>725</v>
      </c>
      <c r="P1332">
        <v>543750</v>
      </c>
      <c r="Q1332">
        <v>108750</v>
      </c>
      <c r="R1332">
        <v>0.2</v>
      </c>
      <c r="S1332" t="s">
        <v>23</v>
      </c>
      <c r="T1332" t="str">
        <f>IF(Table1[[#This Row],[Units Sold]]&gt; 700,"High Units","low Units")</f>
        <v>High Units</v>
      </c>
      <c r="U1332">
        <f>SUM(Table1[[#This Row],[Operating Profit]])/SUM(Table1[Operating Profit])*100</f>
        <v>3.2742698015538384E-2</v>
      </c>
      <c r="V1332">
        <f>SUM(Table1[[#This Row],[Price per Unit]]*Table1[[#This Row],[Units Sold]])</f>
        <v>54375</v>
      </c>
      <c r="W1332">
        <f>SUM(Table1[[#This Row],[Total Sales]]-Table1[[#This Row],[Operating Profit]])</f>
        <v>435000</v>
      </c>
      <c r="X1332">
        <f>SUM(Table1[[#This Row],[Total Sales]]-Table1[[#This Row],[Cost]])</f>
        <v>108750</v>
      </c>
      <c r="Y1332">
        <f>SUM(Table1[[#This Row],[profit/loss]])/SUM(Table1[profit/loss])</f>
        <v>3.2742698015538385E-4</v>
      </c>
    </row>
    <row r="1333" spans="1:25" x14ac:dyDescent="0.3">
      <c r="A1333" t="s">
        <v>13</v>
      </c>
      <c r="B1333" t="s">
        <v>23</v>
      </c>
      <c r="C1333">
        <v>1128299</v>
      </c>
      <c r="D1333" s="9">
        <v>44418</v>
      </c>
      <c r="E1333" s="8" t="str">
        <f>TEXT(Table1[[#This Row],[Invoice Date]],"dd-mm-yyyy")</f>
        <v>10-08-2021</v>
      </c>
      <c r="F1333" s="1" t="str">
        <f t="shared" si="80"/>
        <v>August</v>
      </c>
      <c r="G1333" s="1" t="str">
        <f t="shared" si="81"/>
        <v>2021</v>
      </c>
      <c r="H1333" s="1" t="str">
        <f t="shared" si="82"/>
        <v>Tuesday</v>
      </c>
      <c r="I1333" s="1" t="str">
        <f t="shared" si="83"/>
        <v>10</v>
      </c>
      <c r="J1333" t="s">
        <v>30</v>
      </c>
      <c r="K1333" t="s">
        <v>65</v>
      </c>
      <c r="L1333" t="s">
        <v>66</v>
      </c>
      <c r="M1333" t="s">
        <v>19</v>
      </c>
      <c r="N1333">
        <v>70</v>
      </c>
      <c r="O1333">
        <v>600</v>
      </c>
      <c r="P1333">
        <v>420000</v>
      </c>
      <c r="Q1333">
        <v>105000</v>
      </c>
      <c r="R1333">
        <v>0.25</v>
      </c>
      <c r="S1333" t="s">
        <v>23</v>
      </c>
      <c r="T1333" t="str">
        <f>IF(Table1[[#This Row],[Units Sold]]&gt; 700,"High Units","low Units")</f>
        <v>low Units</v>
      </c>
      <c r="U1333">
        <f>SUM(Table1[[#This Row],[Operating Profit]])/SUM(Table1[Operating Profit])*100</f>
        <v>3.1613639463278442E-2</v>
      </c>
      <c r="V1333">
        <f>SUM(Table1[[#This Row],[Price per Unit]]*Table1[[#This Row],[Units Sold]])</f>
        <v>42000</v>
      </c>
      <c r="W1333">
        <f>SUM(Table1[[#This Row],[Total Sales]]-Table1[[#This Row],[Operating Profit]])</f>
        <v>315000</v>
      </c>
      <c r="X1333">
        <f>SUM(Table1[[#This Row],[Total Sales]]-Table1[[#This Row],[Cost]])</f>
        <v>105000</v>
      </c>
      <c r="Y1333">
        <f>SUM(Table1[[#This Row],[profit/loss]])/SUM(Table1[profit/loss])</f>
        <v>3.1613639463278441E-4</v>
      </c>
    </row>
    <row r="1334" spans="1:25" x14ac:dyDescent="0.3">
      <c r="A1334" t="s">
        <v>13</v>
      </c>
      <c r="B1334" t="s">
        <v>23</v>
      </c>
      <c r="C1334">
        <v>1128299</v>
      </c>
      <c r="D1334" s="9">
        <v>44418</v>
      </c>
      <c r="E1334" s="8" t="str">
        <f>TEXT(Table1[[#This Row],[Invoice Date]],"dd-mm-yyyy")</f>
        <v>10-08-2021</v>
      </c>
      <c r="F1334" s="1" t="str">
        <f t="shared" si="80"/>
        <v>August</v>
      </c>
      <c r="G1334" s="1" t="str">
        <f t="shared" si="81"/>
        <v>2021</v>
      </c>
      <c r="H1334" s="1" t="str">
        <f t="shared" si="82"/>
        <v>Tuesday</v>
      </c>
      <c r="I1334" s="1" t="str">
        <f t="shared" si="83"/>
        <v>10</v>
      </c>
      <c r="J1334" t="s">
        <v>30</v>
      </c>
      <c r="K1334" t="s">
        <v>65</v>
      </c>
      <c r="L1334" t="s">
        <v>66</v>
      </c>
      <c r="M1334" t="s">
        <v>20</v>
      </c>
      <c r="N1334">
        <v>70</v>
      </c>
      <c r="O1334">
        <v>525</v>
      </c>
      <c r="P1334">
        <v>367500</v>
      </c>
      <c r="Q1334">
        <v>91875</v>
      </c>
      <c r="R1334">
        <v>0.25</v>
      </c>
      <c r="S1334" t="s">
        <v>23</v>
      </c>
      <c r="T1334" t="str">
        <f>IF(Table1[[#This Row],[Units Sold]]&gt; 700,"High Units","low Units")</f>
        <v>low Units</v>
      </c>
      <c r="U1334">
        <f>SUM(Table1[[#This Row],[Operating Profit]])/SUM(Table1[Operating Profit])*100</f>
        <v>2.7661934530368641E-2</v>
      </c>
      <c r="V1334">
        <f>SUM(Table1[[#This Row],[Price per Unit]]*Table1[[#This Row],[Units Sold]])</f>
        <v>36750</v>
      </c>
      <c r="W1334">
        <f>SUM(Table1[[#This Row],[Total Sales]]-Table1[[#This Row],[Operating Profit]])</f>
        <v>275625</v>
      </c>
      <c r="X1334">
        <f>SUM(Table1[[#This Row],[Total Sales]]-Table1[[#This Row],[Cost]])</f>
        <v>91875</v>
      </c>
      <c r="Y1334">
        <f>SUM(Table1[[#This Row],[profit/loss]])/SUM(Table1[profit/loss])</f>
        <v>2.7661934530368639E-4</v>
      </c>
    </row>
    <row r="1335" spans="1:25" x14ac:dyDescent="0.3">
      <c r="A1335" t="s">
        <v>24</v>
      </c>
      <c r="B1335" t="s">
        <v>23</v>
      </c>
      <c r="C1335">
        <v>1128299</v>
      </c>
      <c r="D1335" s="9">
        <v>44418</v>
      </c>
      <c r="E1335" s="8" t="str">
        <f>TEXT(Table1[[#This Row],[Invoice Date]],"dd-mm-yyyy")</f>
        <v>10-08-2021</v>
      </c>
      <c r="F1335" s="1" t="str">
        <f t="shared" si="80"/>
        <v>August</v>
      </c>
      <c r="G1335" s="1" t="str">
        <f t="shared" si="81"/>
        <v>2021</v>
      </c>
      <c r="H1335" s="1" t="str">
        <f t="shared" si="82"/>
        <v>Tuesday</v>
      </c>
      <c r="I1335" s="1" t="str">
        <f t="shared" si="83"/>
        <v>10</v>
      </c>
      <c r="J1335" t="s">
        <v>30</v>
      </c>
      <c r="K1335" t="s">
        <v>65</v>
      </c>
      <c r="L1335" t="s">
        <v>66</v>
      </c>
      <c r="M1335" t="s">
        <v>21</v>
      </c>
      <c r="N1335">
        <v>70</v>
      </c>
      <c r="O1335">
        <v>525</v>
      </c>
      <c r="P1335">
        <v>367500</v>
      </c>
      <c r="Q1335">
        <v>55125</v>
      </c>
      <c r="R1335">
        <v>0.15</v>
      </c>
      <c r="S1335" t="s">
        <v>23</v>
      </c>
      <c r="T1335" t="str">
        <f>IF(Table1[[#This Row],[Units Sold]]&gt; 700,"High Units","low Units")</f>
        <v>low Units</v>
      </c>
      <c r="U1335">
        <f>SUM(Table1[[#This Row],[Operating Profit]])/SUM(Table1[Operating Profit])*100</f>
        <v>1.659716071822118E-2</v>
      </c>
      <c r="V1335">
        <f>SUM(Table1[[#This Row],[Price per Unit]]*Table1[[#This Row],[Units Sold]])</f>
        <v>36750</v>
      </c>
      <c r="W1335">
        <f>SUM(Table1[[#This Row],[Total Sales]]-Table1[[#This Row],[Operating Profit]])</f>
        <v>312375</v>
      </c>
      <c r="X1335">
        <f>SUM(Table1[[#This Row],[Total Sales]]-Table1[[#This Row],[Cost]])</f>
        <v>55125</v>
      </c>
      <c r="Y1335">
        <f>SUM(Table1[[#This Row],[profit/loss]])/SUM(Table1[profit/loss])</f>
        <v>1.6597160718221182E-4</v>
      </c>
    </row>
    <row r="1336" spans="1:25" x14ac:dyDescent="0.3">
      <c r="A1336" t="s">
        <v>24</v>
      </c>
      <c r="B1336" t="s">
        <v>23</v>
      </c>
      <c r="C1336">
        <v>1128299</v>
      </c>
      <c r="D1336" s="9">
        <v>44418</v>
      </c>
      <c r="E1336" s="8" t="str">
        <f>TEXT(Table1[[#This Row],[Invoice Date]],"dd-mm-yyyy")</f>
        <v>10-08-2021</v>
      </c>
      <c r="F1336" s="1" t="str">
        <f t="shared" si="80"/>
        <v>August</v>
      </c>
      <c r="G1336" s="1" t="str">
        <f t="shared" si="81"/>
        <v>2021</v>
      </c>
      <c r="H1336" s="1" t="str">
        <f t="shared" si="82"/>
        <v>Tuesday</v>
      </c>
      <c r="I1336" s="1" t="str">
        <f t="shared" si="83"/>
        <v>10</v>
      </c>
      <c r="J1336" t="s">
        <v>30</v>
      </c>
      <c r="K1336" t="s">
        <v>65</v>
      </c>
      <c r="L1336" t="s">
        <v>66</v>
      </c>
      <c r="M1336" t="s">
        <v>22</v>
      </c>
      <c r="N1336">
        <v>75</v>
      </c>
      <c r="O1336">
        <v>350</v>
      </c>
      <c r="P1336">
        <v>262500</v>
      </c>
      <c r="Q1336">
        <v>105000</v>
      </c>
      <c r="R1336">
        <v>0.4</v>
      </c>
      <c r="S1336" t="s">
        <v>23</v>
      </c>
      <c r="T1336" t="str">
        <f>IF(Table1[[#This Row],[Units Sold]]&gt; 700,"High Units","low Units")</f>
        <v>low Units</v>
      </c>
      <c r="U1336">
        <f>SUM(Table1[[#This Row],[Operating Profit]])/SUM(Table1[Operating Profit])*100</f>
        <v>3.1613639463278442E-2</v>
      </c>
      <c r="V1336">
        <f>SUM(Table1[[#This Row],[Price per Unit]]*Table1[[#This Row],[Units Sold]])</f>
        <v>26250</v>
      </c>
      <c r="W1336">
        <f>SUM(Table1[[#This Row],[Total Sales]]-Table1[[#This Row],[Operating Profit]])</f>
        <v>157500</v>
      </c>
      <c r="X1336">
        <f>SUM(Table1[[#This Row],[Total Sales]]-Table1[[#This Row],[Cost]])</f>
        <v>105000</v>
      </c>
      <c r="Y1336">
        <f>SUM(Table1[[#This Row],[profit/loss]])/SUM(Table1[profit/loss])</f>
        <v>3.1613639463278441E-4</v>
      </c>
    </row>
    <row r="1337" spans="1:25" x14ac:dyDescent="0.3">
      <c r="A1337" t="s">
        <v>24</v>
      </c>
      <c r="B1337" t="s">
        <v>23</v>
      </c>
      <c r="C1337">
        <v>1128299</v>
      </c>
      <c r="D1337" s="9">
        <v>44450</v>
      </c>
      <c r="E1337" s="8" t="str">
        <f>TEXT(Table1[[#This Row],[Invoice Date]],"dd-mm-yyyy")</f>
        <v>11-09-2021</v>
      </c>
      <c r="F1337" s="1" t="str">
        <f t="shared" si="80"/>
        <v>September</v>
      </c>
      <c r="G1337" s="1" t="str">
        <f t="shared" si="81"/>
        <v>2021</v>
      </c>
      <c r="H1337" s="1" t="str">
        <f t="shared" si="82"/>
        <v>Saturday</v>
      </c>
      <c r="I1337" s="1" t="str">
        <f t="shared" si="83"/>
        <v>11</v>
      </c>
      <c r="J1337" t="s">
        <v>30</v>
      </c>
      <c r="K1337" t="s">
        <v>65</v>
      </c>
      <c r="L1337" t="s">
        <v>66</v>
      </c>
      <c r="M1337" t="s">
        <v>16</v>
      </c>
      <c r="N1337">
        <v>65</v>
      </c>
      <c r="O1337">
        <v>550</v>
      </c>
      <c r="P1337">
        <v>357500</v>
      </c>
      <c r="Q1337">
        <v>89375</v>
      </c>
      <c r="R1337">
        <v>0.25</v>
      </c>
      <c r="S1337" t="s">
        <v>23</v>
      </c>
      <c r="T1337" t="str">
        <f>IF(Table1[[#This Row],[Units Sold]]&gt; 700,"High Units","low Units")</f>
        <v>low Units</v>
      </c>
      <c r="U1337">
        <f>SUM(Table1[[#This Row],[Operating Profit]])/SUM(Table1[Operating Profit])*100</f>
        <v>2.6909228828862011E-2</v>
      </c>
      <c r="V1337">
        <f>SUM(Table1[[#This Row],[Price per Unit]]*Table1[[#This Row],[Units Sold]])</f>
        <v>35750</v>
      </c>
      <c r="W1337">
        <f>SUM(Table1[[#This Row],[Total Sales]]-Table1[[#This Row],[Operating Profit]])</f>
        <v>268125</v>
      </c>
      <c r="X1337">
        <f>SUM(Table1[[#This Row],[Total Sales]]-Table1[[#This Row],[Cost]])</f>
        <v>89375</v>
      </c>
      <c r="Y1337">
        <f>SUM(Table1[[#This Row],[profit/loss]])/SUM(Table1[profit/loss])</f>
        <v>2.690922882886201E-4</v>
      </c>
    </row>
    <row r="1338" spans="1:25" x14ac:dyDescent="0.3">
      <c r="A1338" t="s">
        <v>24</v>
      </c>
      <c r="B1338" t="s">
        <v>23</v>
      </c>
      <c r="C1338">
        <v>1128299</v>
      </c>
      <c r="D1338" s="9">
        <v>44450</v>
      </c>
      <c r="E1338" s="8" t="str">
        <f>TEXT(Table1[[#This Row],[Invoice Date]],"dd-mm-yyyy")</f>
        <v>11-09-2021</v>
      </c>
      <c r="F1338" s="1" t="str">
        <f t="shared" si="80"/>
        <v>September</v>
      </c>
      <c r="G1338" s="1" t="str">
        <f t="shared" si="81"/>
        <v>2021</v>
      </c>
      <c r="H1338" s="1" t="str">
        <f t="shared" si="82"/>
        <v>Saturday</v>
      </c>
      <c r="I1338" s="1" t="str">
        <f t="shared" si="83"/>
        <v>11</v>
      </c>
      <c r="J1338" t="s">
        <v>30</v>
      </c>
      <c r="K1338" t="s">
        <v>65</v>
      </c>
      <c r="L1338" t="s">
        <v>66</v>
      </c>
      <c r="M1338" t="s">
        <v>18</v>
      </c>
      <c r="N1338">
        <v>70</v>
      </c>
      <c r="O1338">
        <v>550</v>
      </c>
      <c r="P1338">
        <v>385000</v>
      </c>
      <c r="Q1338">
        <v>77000</v>
      </c>
      <c r="R1338">
        <v>0.2</v>
      </c>
      <c r="S1338" t="s">
        <v>23</v>
      </c>
      <c r="T1338" t="str">
        <f>IF(Table1[[#This Row],[Units Sold]]&gt; 700,"High Units","low Units")</f>
        <v>low Units</v>
      </c>
      <c r="U1338">
        <f>SUM(Table1[[#This Row],[Operating Profit]])/SUM(Table1[Operating Profit])*100</f>
        <v>2.318333560640419E-2</v>
      </c>
      <c r="V1338">
        <f>SUM(Table1[[#This Row],[Price per Unit]]*Table1[[#This Row],[Units Sold]])</f>
        <v>38500</v>
      </c>
      <c r="W1338">
        <f>SUM(Table1[[#This Row],[Total Sales]]-Table1[[#This Row],[Operating Profit]])</f>
        <v>308000</v>
      </c>
      <c r="X1338">
        <f>SUM(Table1[[#This Row],[Total Sales]]-Table1[[#This Row],[Cost]])</f>
        <v>77000</v>
      </c>
      <c r="Y1338">
        <f>SUM(Table1[[#This Row],[profit/loss]])/SUM(Table1[profit/loss])</f>
        <v>2.3183335606404191E-4</v>
      </c>
    </row>
    <row r="1339" spans="1:25" x14ac:dyDescent="0.3">
      <c r="A1339" t="s">
        <v>24</v>
      </c>
      <c r="B1339" t="s">
        <v>23</v>
      </c>
      <c r="C1339">
        <v>1128299</v>
      </c>
      <c r="D1339" s="9">
        <v>44450</v>
      </c>
      <c r="E1339" s="8" t="str">
        <f>TEXT(Table1[[#This Row],[Invoice Date]],"dd-mm-yyyy")</f>
        <v>11-09-2021</v>
      </c>
      <c r="F1339" s="1" t="str">
        <f t="shared" si="80"/>
        <v>September</v>
      </c>
      <c r="G1339" s="1" t="str">
        <f t="shared" si="81"/>
        <v>2021</v>
      </c>
      <c r="H1339" s="1" t="str">
        <f t="shared" si="82"/>
        <v>Saturday</v>
      </c>
      <c r="I1339" s="1" t="str">
        <f t="shared" si="83"/>
        <v>11</v>
      </c>
      <c r="J1339" t="s">
        <v>30</v>
      </c>
      <c r="K1339" t="s">
        <v>65</v>
      </c>
      <c r="L1339" t="s">
        <v>66</v>
      </c>
      <c r="M1339" t="s">
        <v>19</v>
      </c>
      <c r="N1339">
        <v>65</v>
      </c>
      <c r="O1339">
        <v>375</v>
      </c>
      <c r="P1339">
        <v>243750</v>
      </c>
      <c r="Q1339">
        <v>60938</v>
      </c>
      <c r="R1339">
        <v>0.25</v>
      </c>
      <c r="S1339" t="s">
        <v>23</v>
      </c>
      <c r="T1339" t="str">
        <f>IF(Table1[[#This Row],[Units Sold]]&gt; 700,"High Units","low Units")</f>
        <v>low Units</v>
      </c>
      <c r="U1339">
        <f>SUM(Table1[[#This Row],[Operating Profit]])/SUM(Table1[Operating Profit])*100</f>
        <v>1.8347352015364398E-2</v>
      </c>
      <c r="V1339">
        <f>SUM(Table1[[#This Row],[Price per Unit]]*Table1[[#This Row],[Units Sold]])</f>
        <v>24375</v>
      </c>
      <c r="W1339">
        <f>SUM(Table1[[#This Row],[Total Sales]]-Table1[[#This Row],[Operating Profit]])</f>
        <v>182812</v>
      </c>
      <c r="X1339">
        <f>SUM(Table1[[#This Row],[Total Sales]]-Table1[[#This Row],[Cost]])</f>
        <v>60938</v>
      </c>
      <c r="Y1339">
        <f>SUM(Table1[[#This Row],[profit/loss]])/SUM(Table1[profit/loss])</f>
        <v>1.8347352015364398E-4</v>
      </c>
    </row>
    <row r="1340" spans="1:25" x14ac:dyDescent="0.3">
      <c r="A1340" t="s">
        <v>24</v>
      </c>
      <c r="B1340" t="s">
        <v>23</v>
      </c>
      <c r="C1340">
        <v>1128299</v>
      </c>
      <c r="D1340" s="9">
        <v>44450</v>
      </c>
      <c r="E1340" s="8" t="str">
        <f>TEXT(Table1[[#This Row],[Invoice Date]],"dd-mm-yyyy")</f>
        <v>11-09-2021</v>
      </c>
      <c r="F1340" s="1" t="str">
        <f t="shared" si="80"/>
        <v>September</v>
      </c>
      <c r="G1340" s="1" t="str">
        <f t="shared" si="81"/>
        <v>2021</v>
      </c>
      <c r="H1340" s="1" t="str">
        <f t="shared" si="82"/>
        <v>Saturday</v>
      </c>
      <c r="I1340" s="1" t="str">
        <f t="shared" si="83"/>
        <v>11</v>
      </c>
      <c r="J1340" t="s">
        <v>30</v>
      </c>
      <c r="K1340" t="s">
        <v>65</v>
      </c>
      <c r="L1340" t="s">
        <v>66</v>
      </c>
      <c r="M1340" t="s">
        <v>20</v>
      </c>
      <c r="N1340">
        <v>65</v>
      </c>
      <c r="O1340">
        <v>325</v>
      </c>
      <c r="P1340">
        <v>211250</v>
      </c>
      <c r="Q1340">
        <v>52813</v>
      </c>
      <c r="R1340">
        <v>0.25</v>
      </c>
      <c r="S1340" t="s">
        <v>23</v>
      </c>
      <c r="T1340" t="str">
        <f>IF(Table1[[#This Row],[Units Sold]]&gt; 700,"High Units","low Units")</f>
        <v>low Units</v>
      </c>
      <c r="U1340">
        <f>SUM(Table1[[#This Row],[Operating Profit]])/SUM(Table1[Operating Profit])*100</f>
        <v>1.5901058485467849E-2</v>
      </c>
      <c r="V1340">
        <f>SUM(Table1[[#This Row],[Price per Unit]]*Table1[[#This Row],[Units Sold]])</f>
        <v>21125</v>
      </c>
      <c r="W1340">
        <f>SUM(Table1[[#This Row],[Total Sales]]-Table1[[#This Row],[Operating Profit]])</f>
        <v>158437</v>
      </c>
      <c r="X1340">
        <f>SUM(Table1[[#This Row],[Total Sales]]-Table1[[#This Row],[Cost]])</f>
        <v>52813</v>
      </c>
      <c r="Y1340">
        <f>SUM(Table1[[#This Row],[profit/loss]])/SUM(Table1[profit/loss])</f>
        <v>1.5901058485467851E-4</v>
      </c>
    </row>
    <row r="1341" spans="1:25" x14ac:dyDescent="0.3">
      <c r="A1341" t="s">
        <v>24</v>
      </c>
      <c r="B1341" t="s">
        <v>23</v>
      </c>
      <c r="C1341">
        <v>1128299</v>
      </c>
      <c r="D1341" s="9">
        <v>44450</v>
      </c>
      <c r="E1341" s="8" t="str">
        <f>TEXT(Table1[[#This Row],[Invoice Date]],"dd-mm-yyyy")</f>
        <v>11-09-2021</v>
      </c>
      <c r="F1341" s="1" t="str">
        <f t="shared" si="80"/>
        <v>September</v>
      </c>
      <c r="G1341" s="1" t="str">
        <f t="shared" si="81"/>
        <v>2021</v>
      </c>
      <c r="H1341" s="1" t="str">
        <f t="shared" si="82"/>
        <v>Saturday</v>
      </c>
      <c r="I1341" s="1" t="str">
        <f t="shared" si="83"/>
        <v>11</v>
      </c>
      <c r="J1341" t="s">
        <v>30</v>
      </c>
      <c r="K1341" t="s">
        <v>65</v>
      </c>
      <c r="L1341" t="s">
        <v>66</v>
      </c>
      <c r="M1341" t="s">
        <v>21</v>
      </c>
      <c r="N1341">
        <v>75</v>
      </c>
      <c r="O1341">
        <v>350</v>
      </c>
      <c r="P1341">
        <v>262500</v>
      </c>
      <c r="Q1341">
        <v>39375</v>
      </c>
      <c r="R1341">
        <v>0.15</v>
      </c>
      <c r="S1341" t="s">
        <v>23</v>
      </c>
      <c r="T1341" t="str">
        <f>IF(Table1[[#This Row],[Units Sold]]&gt; 700,"High Units","low Units")</f>
        <v>low Units</v>
      </c>
      <c r="U1341">
        <f>SUM(Table1[[#This Row],[Operating Profit]])/SUM(Table1[Operating Profit])*100</f>
        <v>1.1855114798729416E-2</v>
      </c>
      <c r="V1341">
        <f>SUM(Table1[[#This Row],[Price per Unit]]*Table1[[#This Row],[Units Sold]])</f>
        <v>26250</v>
      </c>
      <c r="W1341">
        <f>SUM(Table1[[#This Row],[Total Sales]]-Table1[[#This Row],[Operating Profit]])</f>
        <v>223125</v>
      </c>
      <c r="X1341">
        <f>SUM(Table1[[#This Row],[Total Sales]]-Table1[[#This Row],[Cost]])</f>
        <v>39375</v>
      </c>
      <c r="Y1341">
        <f>SUM(Table1[[#This Row],[profit/loss]])/SUM(Table1[profit/loss])</f>
        <v>1.1855114798729416E-4</v>
      </c>
    </row>
    <row r="1342" spans="1:25" x14ac:dyDescent="0.3">
      <c r="A1342" t="s">
        <v>24</v>
      </c>
      <c r="B1342" t="s">
        <v>23</v>
      </c>
      <c r="C1342">
        <v>1128299</v>
      </c>
      <c r="D1342" s="9">
        <v>44450</v>
      </c>
      <c r="E1342" s="8" t="str">
        <f>TEXT(Table1[[#This Row],[Invoice Date]],"dd-mm-yyyy")</f>
        <v>11-09-2021</v>
      </c>
      <c r="F1342" s="1" t="str">
        <f t="shared" si="80"/>
        <v>September</v>
      </c>
      <c r="G1342" s="1" t="str">
        <f t="shared" si="81"/>
        <v>2021</v>
      </c>
      <c r="H1342" s="1" t="str">
        <f t="shared" si="82"/>
        <v>Saturday</v>
      </c>
      <c r="I1342" s="1" t="str">
        <f t="shared" si="83"/>
        <v>11</v>
      </c>
      <c r="J1342" t="s">
        <v>30</v>
      </c>
      <c r="K1342" t="s">
        <v>65</v>
      </c>
      <c r="L1342" t="s">
        <v>66</v>
      </c>
      <c r="M1342" t="s">
        <v>22</v>
      </c>
      <c r="N1342">
        <v>60</v>
      </c>
      <c r="O1342">
        <v>375</v>
      </c>
      <c r="P1342">
        <v>225000</v>
      </c>
      <c r="Q1342">
        <v>90000</v>
      </c>
      <c r="R1342">
        <v>0.4</v>
      </c>
      <c r="S1342" t="s">
        <v>23</v>
      </c>
      <c r="T1342" t="str">
        <f>IF(Table1[[#This Row],[Units Sold]]&gt; 700,"High Units","low Units")</f>
        <v>low Units</v>
      </c>
      <c r="U1342">
        <f>SUM(Table1[[#This Row],[Operating Profit]])/SUM(Table1[Operating Profit])*100</f>
        <v>2.7097405254238666E-2</v>
      </c>
      <c r="V1342">
        <f>SUM(Table1[[#This Row],[Price per Unit]]*Table1[[#This Row],[Units Sold]])</f>
        <v>22500</v>
      </c>
      <c r="W1342">
        <f>SUM(Table1[[#This Row],[Total Sales]]-Table1[[#This Row],[Operating Profit]])</f>
        <v>135000</v>
      </c>
      <c r="X1342">
        <f>SUM(Table1[[#This Row],[Total Sales]]-Table1[[#This Row],[Cost]])</f>
        <v>90000</v>
      </c>
      <c r="Y1342">
        <f>SUM(Table1[[#This Row],[profit/loss]])/SUM(Table1[profit/loss])</f>
        <v>2.7097405254238667E-4</v>
      </c>
    </row>
    <row r="1343" spans="1:25" x14ac:dyDescent="0.3">
      <c r="A1343" t="s">
        <v>24</v>
      </c>
      <c r="B1343" t="s">
        <v>23</v>
      </c>
      <c r="C1343">
        <v>1128299</v>
      </c>
      <c r="D1343" s="9">
        <v>44479</v>
      </c>
      <c r="E1343" s="8" t="str">
        <f>TEXT(Table1[[#This Row],[Invoice Date]],"dd-mm-yyyy")</f>
        <v>10-10-2021</v>
      </c>
      <c r="F1343" s="1" t="str">
        <f t="shared" si="80"/>
        <v>October</v>
      </c>
      <c r="G1343" s="1" t="str">
        <f t="shared" si="81"/>
        <v>2021</v>
      </c>
      <c r="H1343" s="1" t="str">
        <f t="shared" si="82"/>
        <v>Sunday</v>
      </c>
      <c r="I1343" s="1" t="str">
        <f t="shared" si="83"/>
        <v>10</v>
      </c>
      <c r="J1343" t="s">
        <v>30</v>
      </c>
      <c r="K1343" t="s">
        <v>65</v>
      </c>
      <c r="L1343" t="s">
        <v>66</v>
      </c>
      <c r="M1343" t="s">
        <v>16</v>
      </c>
      <c r="N1343">
        <v>55</v>
      </c>
      <c r="O1343">
        <v>475</v>
      </c>
      <c r="P1343">
        <v>261250</v>
      </c>
      <c r="Q1343">
        <v>65313</v>
      </c>
      <c r="R1343">
        <v>0.25</v>
      </c>
      <c r="S1343" t="s">
        <v>23</v>
      </c>
      <c r="T1343" t="str">
        <f>IF(Table1[[#This Row],[Units Sold]]&gt; 700,"High Units","low Units")</f>
        <v>low Units</v>
      </c>
      <c r="U1343">
        <f>SUM(Table1[[#This Row],[Operating Profit]])/SUM(Table1[Operating Profit])*100</f>
        <v>1.9664586993000999E-2</v>
      </c>
      <c r="V1343">
        <f>SUM(Table1[[#This Row],[Price per Unit]]*Table1[[#This Row],[Units Sold]])</f>
        <v>26125</v>
      </c>
      <c r="W1343">
        <f>SUM(Table1[[#This Row],[Total Sales]]-Table1[[#This Row],[Operating Profit]])</f>
        <v>195937</v>
      </c>
      <c r="X1343">
        <f>SUM(Table1[[#This Row],[Total Sales]]-Table1[[#This Row],[Cost]])</f>
        <v>65313</v>
      </c>
      <c r="Y1343">
        <f>SUM(Table1[[#This Row],[profit/loss]])/SUM(Table1[profit/loss])</f>
        <v>1.9664586993000998E-4</v>
      </c>
    </row>
    <row r="1344" spans="1:25" x14ac:dyDescent="0.3">
      <c r="A1344" t="s">
        <v>24</v>
      </c>
      <c r="B1344" t="s">
        <v>23</v>
      </c>
      <c r="C1344">
        <v>1128299</v>
      </c>
      <c r="D1344" s="9">
        <v>44479</v>
      </c>
      <c r="E1344" s="8" t="str">
        <f>TEXT(Table1[[#This Row],[Invoice Date]],"dd-mm-yyyy")</f>
        <v>10-10-2021</v>
      </c>
      <c r="F1344" s="1" t="str">
        <f t="shared" si="80"/>
        <v>October</v>
      </c>
      <c r="G1344" s="1" t="str">
        <f t="shared" si="81"/>
        <v>2021</v>
      </c>
      <c r="H1344" s="1" t="str">
        <f t="shared" si="82"/>
        <v>Sunday</v>
      </c>
      <c r="I1344" s="1" t="str">
        <f t="shared" si="83"/>
        <v>10</v>
      </c>
      <c r="J1344" t="s">
        <v>30</v>
      </c>
      <c r="K1344" t="s">
        <v>65</v>
      </c>
      <c r="L1344" t="s">
        <v>66</v>
      </c>
      <c r="M1344" t="s">
        <v>18</v>
      </c>
      <c r="N1344">
        <v>65</v>
      </c>
      <c r="O1344">
        <v>475</v>
      </c>
      <c r="P1344">
        <v>308750</v>
      </c>
      <c r="Q1344">
        <v>61750</v>
      </c>
      <c r="R1344">
        <v>0.2</v>
      </c>
      <c r="S1344" t="s">
        <v>23</v>
      </c>
      <c r="T1344" t="str">
        <f>IF(Table1[[#This Row],[Units Sold]]&gt; 700,"High Units","low Units")</f>
        <v>low Units</v>
      </c>
      <c r="U1344">
        <f>SUM(Table1[[#This Row],[Operating Profit]])/SUM(Table1[Operating Profit])*100</f>
        <v>1.8591830827213749E-2</v>
      </c>
      <c r="V1344">
        <f>SUM(Table1[[#This Row],[Price per Unit]]*Table1[[#This Row],[Units Sold]])</f>
        <v>30875</v>
      </c>
      <c r="W1344">
        <f>SUM(Table1[[#This Row],[Total Sales]]-Table1[[#This Row],[Operating Profit]])</f>
        <v>247000</v>
      </c>
      <c r="X1344">
        <f>SUM(Table1[[#This Row],[Total Sales]]-Table1[[#This Row],[Cost]])</f>
        <v>61750</v>
      </c>
      <c r="Y1344">
        <f>SUM(Table1[[#This Row],[profit/loss]])/SUM(Table1[profit/loss])</f>
        <v>1.859183082721375E-4</v>
      </c>
    </row>
    <row r="1345" spans="1:25" x14ac:dyDescent="0.3">
      <c r="A1345" t="s">
        <v>24</v>
      </c>
      <c r="B1345" t="s">
        <v>23</v>
      </c>
      <c r="C1345">
        <v>1128299</v>
      </c>
      <c r="D1345" s="9">
        <v>44479</v>
      </c>
      <c r="E1345" s="8" t="str">
        <f>TEXT(Table1[[#This Row],[Invoice Date]],"dd-mm-yyyy")</f>
        <v>10-10-2021</v>
      </c>
      <c r="F1345" s="1" t="str">
        <f t="shared" si="80"/>
        <v>October</v>
      </c>
      <c r="G1345" s="1" t="str">
        <f t="shared" si="81"/>
        <v>2021</v>
      </c>
      <c r="H1345" s="1" t="str">
        <f t="shared" si="82"/>
        <v>Sunday</v>
      </c>
      <c r="I1345" s="1" t="str">
        <f t="shared" si="83"/>
        <v>10</v>
      </c>
      <c r="J1345" t="s">
        <v>30</v>
      </c>
      <c r="K1345" t="s">
        <v>65</v>
      </c>
      <c r="L1345" t="s">
        <v>66</v>
      </c>
      <c r="M1345" t="s">
        <v>19</v>
      </c>
      <c r="N1345">
        <v>60</v>
      </c>
      <c r="O1345">
        <v>300</v>
      </c>
      <c r="P1345">
        <v>180000</v>
      </c>
      <c r="Q1345">
        <v>45000</v>
      </c>
      <c r="R1345">
        <v>0.25</v>
      </c>
      <c r="S1345" t="s">
        <v>23</v>
      </c>
      <c r="T1345" t="str">
        <f>IF(Table1[[#This Row],[Units Sold]]&gt; 700,"High Units","low Units")</f>
        <v>low Units</v>
      </c>
      <c r="U1345">
        <f>SUM(Table1[[#This Row],[Operating Profit]])/SUM(Table1[Operating Profit])*100</f>
        <v>1.3548702627119333E-2</v>
      </c>
      <c r="V1345">
        <f>SUM(Table1[[#This Row],[Price per Unit]]*Table1[[#This Row],[Units Sold]])</f>
        <v>18000</v>
      </c>
      <c r="W1345">
        <f>SUM(Table1[[#This Row],[Total Sales]]-Table1[[#This Row],[Operating Profit]])</f>
        <v>135000</v>
      </c>
      <c r="X1345">
        <f>SUM(Table1[[#This Row],[Total Sales]]-Table1[[#This Row],[Cost]])</f>
        <v>45000</v>
      </c>
      <c r="Y1345">
        <f>SUM(Table1[[#This Row],[profit/loss]])/SUM(Table1[profit/loss])</f>
        <v>1.3548702627119334E-4</v>
      </c>
    </row>
    <row r="1346" spans="1:25" x14ac:dyDescent="0.3">
      <c r="A1346" t="s">
        <v>24</v>
      </c>
      <c r="B1346" t="s">
        <v>23</v>
      </c>
      <c r="C1346">
        <v>1128299</v>
      </c>
      <c r="D1346" s="9">
        <v>44479</v>
      </c>
      <c r="E1346" s="8" t="str">
        <f>TEXT(Table1[[#This Row],[Invoice Date]],"dd-mm-yyyy")</f>
        <v>10-10-2021</v>
      </c>
      <c r="F1346" s="1" t="str">
        <f t="shared" si="80"/>
        <v>October</v>
      </c>
      <c r="G1346" s="1" t="str">
        <f t="shared" si="81"/>
        <v>2021</v>
      </c>
      <c r="H1346" s="1" t="str">
        <f t="shared" si="82"/>
        <v>Sunday</v>
      </c>
      <c r="I1346" s="1" t="str">
        <f t="shared" si="83"/>
        <v>10</v>
      </c>
      <c r="J1346" t="s">
        <v>30</v>
      </c>
      <c r="K1346" t="s">
        <v>65</v>
      </c>
      <c r="L1346" t="s">
        <v>66</v>
      </c>
      <c r="M1346" t="s">
        <v>20</v>
      </c>
      <c r="N1346">
        <v>55</v>
      </c>
      <c r="O1346">
        <v>275</v>
      </c>
      <c r="P1346">
        <v>151250</v>
      </c>
      <c r="Q1346">
        <v>37813</v>
      </c>
      <c r="R1346">
        <v>0.25</v>
      </c>
      <c r="S1346" t="s">
        <v>23</v>
      </c>
      <c r="T1346" t="str">
        <f>IF(Table1[[#This Row],[Units Sold]]&gt; 700,"High Units","low Units")</f>
        <v>low Units</v>
      </c>
      <c r="U1346">
        <f>SUM(Table1[[#This Row],[Operating Profit]])/SUM(Table1[Operating Profit])*100</f>
        <v>1.1384824276428073E-2</v>
      </c>
      <c r="V1346">
        <f>SUM(Table1[[#This Row],[Price per Unit]]*Table1[[#This Row],[Units Sold]])</f>
        <v>15125</v>
      </c>
      <c r="W1346">
        <f>SUM(Table1[[#This Row],[Total Sales]]-Table1[[#This Row],[Operating Profit]])</f>
        <v>113437</v>
      </c>
      <c r="X1346">
        <f>SUM(Table1[[#This Row],[Total Sales]]-Table1[[#This Row],[Cost]])</f>
        <v>37813</v>
      </c>
      <c r="Y1346">
        <f>SUM(Table1[[#This Row],[profit/loss]])/SUM(Table1[profit/loss])</f>
        <v>1.1384824276428074E-4</v>
      </c>
    </row>
    <row r="1347" spans="1:25" x14ac:dyDescent="0.3">
      <c r="A1347" t="s">
        <v>24</v>
      </c>
      <c r="B1347" t="s">
        <v>23</v>
      </c>
      <c r="C1347">
        <v>1128299</v>
      </c>
      <c r="D1347" s="9">
        <v>44479</v>
      </c>
      <c r="E1347" s="8" t="str">
        <f>TEXT(Table1[[#This Row],[Invoice Date]],"dd-mm-yyyy")</f>
        <v>10-10-2021</v>
      </c>
      <c r="F1347" s="1" t="str">
        <f t="shared" ref="F1347:F1410" si="84">TEXT(D1347,"mmmm")</f>
        <v>October</v>
      </c>
      <c r="G1347" s="1" t="str">
        <f t="shared" ref="G1347:G1410" si="85">TEXT(D1347,"YYYY")</f>
        <v>2021</v>
      </c>
      <c r="H1347" s="1" t="str">
        <f t="shared" ref="H1347:H1410" si="86">TEXT(D1347,"dddd")</f>
        <v>Sunday</v>
      </c>
      <c r="I1347" s="1" t="str">
        <f t="shared" ref="I1347:I1410" si="87">TEXT(D1347,"dd")</f>
        <v>10</v>
      </c>
      <c r="J1347" t="s">
        <v>30</v>
      </c>
      <c r="K1347" t="s">
        <v>65</v>
      </c>
      <c r="L1347" t="s">
        <v>66</v>
      </c>
      <c r="M1347" t="s">
        <v>21</v>
      </c>
      <c r="N1347">
        <v>65</v>
      </c>
      <c r="O1347">
        <v>250</v>
      </c>
      <c r="P1347">
        <v>162500</v>
      </c>
      <c r="Q1347">
        <v>24375</v>
      </c>
      <c r="R1347">
        <v>0.15</v>
      </c>
      <c r="S1347" t="s">
        <v>23</v>
      </c>
      <c r="T1347" t="str">
        <f>IF(Table1[[#This Row],[Units Sold]]&gt; 700,"High Units","low Units")</f>
        <v>low Units</v>
      </c>
      <c r="U1347">
        <f>SUM(Table1[[#This Row],[Operating Profit]])/SUM(Table1[Operating Profit])*100</f>
        <v>7.3388805896896381E-3</v>
      </c>
      <c r="V1347">
        <f>SUM(Table1[[#This Row],[Price per Unit]]*Table1[[#This Row],[Units Sold]])</f>
        <v>16250</v>
      </c>
      <c r="W1347">
        <f>SUM(Table1[[#This Row],[Total Sales]]-Table1[[#This Row],[Operating Profit]])</f>
        <v>138125</v>
      </c>
      <c r="X1347">
        <f>SUM(Table1[[#This Row],[Total Sales]]-Table1[[#This Row],[Cost]])</f>
        <v>24375</v>
      </c>
      <c r="Y1347">
        <f>SUM(Table1[[#This Row],[profit/loss]])/SUM(Table1[profit/loss])</f>
        <v>7.3388805896896386E-5</v>
      </c>
    </row>
    <row r="1348" spans="1:25" x14ac:dyDescent="0.3">
      <c r="A1348" t="s">
        <v>24</v>
      </c>
      <c r="B1348" t="s">
        <v>23</v>
      </c>
      <c r="C1348">
        <v>1128299</v>
      </c>
      <c r="D1348" s="9">
        <v>44479</v>
      </c>
      <c r="E1348" s="8" t="str">
        <f>TEXT(Table1[[#This Row],[Invoice Date]],"dd-mm-yyyy")</f>
        <v>10-10-2021</v>
      </c>
      <c r="F1348" s="1" t="str">
        <f t="shared" si="84"/>
        <v>October</v>
      </c>
      <c r="G1348" s="1" t="str">
        <f t="shared" si="85"/>
        <v>2021</v>
      </c>
      <c r="H1348" s="1" t="str">
        <f t="shared" si="86"/>
        <v>Sunday</v>
      </c>
      <c r="I1348" s="1" t="str">
        <f t="shared" si="87"/>
        <v>10</v>
      </c>
      <c r="J1348" t="s">
        <v>30</v>
      </c>
      <c r="K1348" t="s">
        <v>65</v>
      </c>
      <c r="L1348" t="s">
        <v>66</v>
      </c>
      <c r="M1348" t="s">
        <v>22</v>
      </c>
      <c r="N1348">
        <v>70</v>
      </c>
      <c r="O1348">
        <v>300</v>
      </c>
      <c r="P1348">
        <v>210000</v>
      </c>
      <c r="Q1348">
        <v>84000</v>
      </c>
      <c r="R1348">
        <v>0.4</v>
      </c>
      <c r="S1348" t="s">
        <v>23</v>
      </c>
      <c r="T1348" t="str">
        <f>IF(Table1[[#This Row],[Units Sold]]&gt; 700,"High Units","low Units")</f>
        <v>low Units</v>
      </c>
      <c r="U1348">
        <f>SUM(Table1[[#This Row],[Operating Profit]])/SUM(Table1[Operating Profit])*100</f>
        <v>2.5290911570622753E-2</v>
      </c>
      <c r="V1348">
        <f>SUM(Table1[[#This Row],[Price per Unit]]*Table1[[#This Row],[Units Sold]])</f>
        <v>21000</v>
      </c>
      <c r="W1348">
        <f>SUM(Table1[[#This Row],[Total Sales]]-Table1[[#This Row],[Operating Profit]])</f>
        <v>126000</v>
      </c>
      <c r="X1348">
        <f>SUM(Table1[[#This Row],[Total Sales]]-Table1[[#This Row],[Cost]])</f>
        <v>84000</v>
      </c>
      <c r="Y1348">
        <f>SUM(Table1[[#This Row],[profit/loss]])/SUM(Table1[profit/loss])</f>
        <v>2.5290911570622753E-4</v>
      </c>
    </row>
    <row r="1349" spans="1:25" x14ac:dyDescent="0.3">
      <c r="A1349" t="s">
        <v>24</v>
      </c>
      <c r="B1349" t="s">
        <v>23</v>
      </c>
      <c r="C1349">
        <v>1128299</v>
      </c>
      <c r="D1349" s="9">
        <v>44510</v>
      </c>
      <c r="E1349" s="8" t="str">
        <f>TEXT(Table1[[#This Row],[Invoice Date]],"dd-mm-yyyy")</f>
        <v>10-11-2021</v>
      </c>
      <c r="F1349" s="1" t="str">
        <f t="shared" si="84"/>
        <v>November</v>
      </c>
      <c r="G1349" s="1" t="str">
        <f t="shared" si="85"/>
        <v>2021</v>
      </c>
      <c r="H1349" s="1" t="str">
        <f t="shared" si="86"/>
        <v>Wednesday</v>
      </c>
      <c r="I1349" s="1" t="str">
        <f t="shared" si="87"/>
        <v>10</v>
      </c>
      <c r="J1349" t="s">
        <v>30</v>
      </c>
      <c r="K1349" t="s">
        <v>65</v>
      </c>
      <c r="L1349" t="s">
        <v>66</v>
      </c>
      <c r="M1349" t="s">
        <v>16</v>
      </c>
      <c r="N1349">
        <v>55</v>
      </c>
      <c r="O1349">
        <v>525</v>
      </c>
      <c r="P1349">
        <v>288750</v>
      </c>
      <c r="Q1349">
        <v>72188</v>
      </c>
      <c r="R1349">
        <v>0.25</v>
      </c>
      <c r="S1349" t="s">
        <v>23</v>
      </c>
      <c r="T1349" t="str">
        <f>IF(Table1[[#This Row],[Units Sold]]&gt; 700,"High Units","low Units")</f>
        <v>low Units</v>
      </c>
      <c r="U1349">
        <f>SUM(Table1[[#This Row],[Operating Profit]])/SUM(Table1[Operating Profit])*100</f>
        <v>2.1734527672144233E-2</v>
      </c>
      <c r="V1349">
        <f>SUM(Table1[[#This Row],[Price per Unit]]*Table1[[#This Row],[Units Sold]])</f>
        <v>28875</v>
      </c>
      <c r="W1349">
        <f>SUM(Table1[[#This Row],[Total Sales]]-Table1[[#This Row],[Operating Profit]])</f>
        <v>216562</v>
      </c>
      <c r="X1349">
        <f>SUM(Table1[[#This Row],[Total Sales]]-Table1[[#This Row],[Cost]])</f>
        <v>72188</v>
      </c>
      <c r="Y1349">
        <f>SUM(Table1[[#This Row],[profit/loss]])/SUM(Table1[profit/loss])</f>
        <v>2.1734527672144231E-4</v>
      </c>
    </row>
    <row r="1350" spans="1:25" x14ac:dyDescent="0.3">
      <c r="A1350" t="s">
        <v>24</v>
      </c>
      <c r="B1350" t="s">
        <v>23</v>
      </c>
      <c r="C1350">
        <v>1128299</v>
      </c>
      <c r="D1350" s="9">
        <v>44510</v>
      </c>
      <c r="E1350" s="8" t="str">
        <f>TEXT(Table1[[#This Row],[Invoice Date]],"dd-mm-yyyy")</f>
        <v>10-11-2021</v>
      </c>
      <c r="F1350" s="1" t="str">
        <f t="shared" si="84"/>
        <v>November</v>
      </c>
      <c r="G1350" s="1" t="str">
        <f t="shared" si="85"/>
        <v>2021</v>
      </c>
      <c r="H1350" s="1" t="str">
        <f t="shared" si="86"/>
        <v>Wednesday</v>
      </c>
      <c r="I1350" s="1" t="str">
        <f t="shared" si="87"/>
        <v>10</v>
      </c>
      <c r="J1350" t="s">
        <v>30</v>
      </c>
      <c r="K1350" t="s">
        <v>65</v>
      </c>
      <c r="L1350" t="s">
        <v>66</v>
      </c>
      <c r="M1350" t="s">
        <v>18</v>
      </c>
      <c r="N1350">
        <v>60</v>
      </c>
      <c r="O1350">
        <v>600</v>
      </c>
      <c r="P1350">
        <v>360000</v>
      </c>
      <c r="Q1350">
        <v>72000</v>
      </c>
      <c r="R1350">
        <v>0.2</v>
      </c>
      <c r="S1350" t="s">
        <v>23</v>
      </c>
      <c r="T1350" t="str">
        <f>IF(Table1[[#This Row],[Units Sold]]&gt; 700,"High Units","low Units")</f>
        <v>low Units</v>
      </c>
      <c r="U1350">
        <f>SUM(Table1[[#This Row],[Operating Profit]])/SUM(Table1[Operating Profit])*100</f>
        <v>2.1677924203390934E-2</v>
      </c>
      <c r="V1350">
        <f>SUM(Table1[[#This Row],[Price per Unit]]*Table1[[#This Row],[Units Sold]])</f>
        <v>36000</v>
      </c>
      <c r="W1350">
        <f>SUM(Table1[[#This Row],[Total Sales]]-Table1[[#This Row],[Operating Profit]])</f>
        <v>288000</v>
      </c>
      <c r="X1350">
        <f>SUM(Table1[[#This Row],[Total Sales]]-Table1[[#This Row],[Cost]])</f>
        <v>72000</v>
      </c>
      <c r="Y1350">
        <f>SUM(Table1[[#This Row],[profit/loss]])/SUM(Table1[profit/loss])</f>
        <v>2.1677924203390933E-4</v>
      </c>
    </row>
    <row r="1351" spans="1:25" x14ac:dyDescent="0.3">
      <c r="A1351" t="s">
        <v>24</v>
      </c>
      <c r="B1351" t="s">
        <v>23</v>
      </c>
      <c r="C1351">
        <v>1128299</v>
      </c>
      <c r="D1351" s="9">
        <v>44510</v>
      </c>
      <c r="E1351" s="8" t="str">
        <f>TEXT(Table1[[#This Row],[Invoice Date]],"dd-mm-yyyy")</f>
        <v>10-11-2021</v>
      </c>
      <c r="F1351" s="1" t="str">
        <f t="shared" si="84"/>
        <v>November</v>
      </c>
      <c r="G1351" s="1" t="str">
        <f t="shared" si="85"/>
        <v>2021</v>
      </c>
      <c r="H1351" s="1" t="str">
        <f t="shared" si="86"/>
        <v>Wednesday</v>
      </c>
      <c r="I1351" s="1" t="str">
        <f t="shared" si="87"/>
        <v>10</v>
      </c>
      <c r="J1351" t="s">
        <v>30</v>
      </c>
      <c r="K1351" t="s">
        <v>65</v>
      </c>
      <c r="L1351" t="s">
        <v>66</v>
      </c>
      <c r="M1351" t="s">
        <v>19</v>
      </c>
      <c r="N1351">
        <v>55</v>
      </c>
      <c r="O1351">
        <v>425</v>
      </c>
      <c r="P1351">
        <v>233750</v>
      </c>
      <c r="Q1351">
        <v>58438</v>
      </c>
      <c r="R1351">
        <v>0.25</v>
      </c>
      <c r="S1351" t="s">
        <v>23</v>
      </c>
      <c r="T1351" t="str">
        <f>IF(Table1[[#This Row],[Units Sold]]&gt; 700,"High Units","low Units")</f>
        <v>low Units</v>
      </c>
      <c r="U1351">
        <f>SUM(Table1[[#This Row],[Operating Profit]])/SUM(Table1[Operating Profit])*100</f>
        <v>1.7594646313857768E-2</v>
      </c>
      <c r="V1351">
        <f>SUM(Table1[[#This Row],[Price per Unit]]*Table1[[#This Row],[Units Sold]])</f>
        <v>23375</v>
      </c>
      <c r="W1351">
        <f>SUM(Table1[[#This Row],[Total Sales]]-Table1[[#This Row],[Operating Profit]])</f>
        <v>175312</v>
      </c>
      <c r="X1351">
        <f>SUM(Table1[[#This Row],[Total Sales]]-Table1[[#This Row],[Cost]])</f>
        <v>58438</v>
      </c>
      <c r="Y1351">
        <f>SUM(Table1[[#This Row],[profit/loss]])/SUM(Table1[profit/loss])</f>
        <v>1.7594646313857769E-4</v>
      </c>
    </row>
    <row r="1352" spans="1:25" x14ac:dyDescent="0.3">
      <c r="A1352" t="s">
        <v>24</v>
      </c>
      <c r="B1352" t="s">
        <v>23</v>
      </c>
      <c r="C1352">
        <v>1128299</v>
      </c>
      <c r="D1352" s="9">
        <v>44510</v>
      </c>
      <c r="E1352" s="8" t="str">
        <f>TEXT(Table1[[#This Row],[Invoice Date]],"dd-mm-yyyy")</f>
        <v>10-11-2021</v>
      </c>
      <c r="F1352" s="1" t="str">
        <f t="shared" si="84"/>
        <v>November</v>
      </c>
      <c r="G1352" s="1" t="str">
        <f t="shared" si="85"/>
        <v>2021</v>
      </c>
      <c r="H1352" s="1" t="str">
        <f t="shared" si="86"/>
        <v>Wednesday</v>
      </c>
      <c r="I1352" s="1" t="str">
        <f t="shared" si="87"/>
        <v>10</v>
      </c>
      <c r="J1352" t="s">
        <v>30</v>
      </c>
      <c r="K1352" t="s">
        <v>65</v>
      </c>
      <c r="L1352" t="s">
        <v>66</v>
      </c>
      <c r="M1352" t="s">
        <v>20</v>
      </c>
      <c r="N1352">
        <v>65</v>
      </c>
      <c r="O1352">
        <v>400</v>
      </c>
      <c r="P1352">
        <v>260000</v>
      </c>
      <c r="Q1352">
        <v>65000</v>
      </c>
      <c r="R1352">
        <v>0.25</v>
      </c>
      <c r="S1352" t="s">
        <v>23</v>
      </c>
      <c r="T1352" t="str">
        <f>IF(Table1[[#This Row],[Units Sold]]&gt; 700,"High Units","low Units")</f>
        <v>low Units</v>
      </c>
      <c r="U1352">
        <f>SUM(Table1[[#This Row],[Operating Profit]])/SUM(Table1[Operating Profit])*100</f>
        <v>1.9570348239172367E-2</v>
      </c>
      <c r="V1352">
        <f>SUM(Table1[[#This Row],[Price per Unit]]*Table1[[#This Row],[Units Sold]])</f>
        <v>26000</v>
      </c>
      <c r="W1352">
        <f>SUM(Table1[[#This Row],[Total Sales]]-Table1[[#This Row],[Operating Profit]])</f>
        <v>195000</v>
      </c>
      <c r="X1352">
        <f>SUM(Table1[[#This Row],[Total Sales]]-Table1[[#This Row],[Cost]])</f>
        <v>65000</v>
      </c>
      <c r="Y1352">
        <f>SUM(Table1[[#This Row],[profit/loss]])/SUM(Table1[profit/loss])</f>
        <v>1.9570348239172369E-4</v>
      </c>
    </row>
    <row r="1353" spans="1:25" x14ac:dyDescent="0.3">
      <c r="A1353" t="s">
        <v>24</v>
      </c>
      <c r="B1353" t="s">
        <v>23</v>
      </c>
      <c r="C1353">
        <v>1128299</v>
      </c>
      <c r="D1353" s="9">
        <v>44510</v>
      </c>
      <c r="E1353" s="8" t="str">
        <f>TEXT(Table1[[#This Row],[Invoice Date]],"dd-mm-yyyy")</f>
        <v>10-11-2021</v>
      </c>
      <c r="F1353" s="1" t="str">
        <f t="shared" si="84"/>
        <v>November</v>
      </c>
      <c r="G1353" s="1" t="str">
        <f t="shared" si="85"/>
        <v>2021</v>
      </c>
      <c r="H1353" s="1" t="str">
        <f t="shared" si="86"/>
        <v>Wednesday</v>
      </c>
      <c r="I1353" s="1" t="str">
        <f t="shared" si="87"/>
        <v>10</v>
      </c>
      <c r="J1353" t="s">
        <v>30</v>
      </c>
      <c r="K1353" t="s">
        <v>65</v>
      </c>
      <c r="L1353" t="s">
        <v>66</v>
      </c>
      <c r="M1353" t="s">
        <v>21</v>
      </c>
      <c r="N1353">
        <v>85</v>
      </c>
      <c r="O1353">
        <v>375</v>
      </c>
      <c r="P1353">
        <v>318750</v>
      </c>
      <c r="Q1353">
        <v>47813</v>
      </c>
      <c r="R1353">
        <v>0.15</v>
      </c>
      <c r="S1353" t="s">
        <v>23</v>
      </c>
      <c r="T1353" t="str">
        <f>IF(Table1[[#This Row],[Units Sold]]&gt; 700,"High Units","low Units")</f>
        <v>low Units</v>
      </c>
      <c r="U1353">
        <f>SUM(Table1[[#This Row],[Operating Profit]])/SUM(Table1[Operating Profit])*100</f>
        <v>1.4395647082454593E-2</v>
      </c>
      <c r="V1353">
        <f>SUM(Table1[[#This Row],[Price per Unit]]*Table1[[#This Row],[Units Sold]])</f>
        <v>31875</v>
      </c>
      <c r="W1353">
        <f>SUM(Table1[[#This Row],[Total Sales]]-Table1[[#This Row],[Operating Profit]])</f>
        <v>270937</v>
      </c>
      <c r="X1353">
        <f>SUM(Table1[[#This Row],[Total Sales]]-Table1[[#This Row],[Cost]])</f>
        <v>47813</v>
      </c>
      <c r="Y1353">
        <f>SUM(Table1[[#This Row],[profit/loss]])/SUM(Table1[profit/loss])</f>
        <v>1.4395647082454592E-4</v>
      </c>
    </row>
    <row r="1354" spans="1:25" x14ac:dyDescent="0.3">
      <c r="A1354" t="s">
        <v>24</v>
      </c>
      <c r="B1354" t="s">
        <v>23</v>
      </c>
      <c r="C1354">
        <v>1128299</v>
      </c>
      <c r="D1354" s="9">
        <v>44510</v>
      </c>
      <c r="E1354" s="8" t="str">
        <f>TEXT(Table1[[#This Row],[Invoice Date]],"dd-mm-yyyy")</f>
        <v>10-11-2021</v>
      </c>
      <c r="F1354" s="1" t="str">
        <f t="shared" si="84"/>
        <v>November</v>
      </c>
      <c r="G1354" s="1" t="str">
        <f t="shared" si="85"/>
        <v>2021</v>
      </c>
      <c r="H1354" s="1" t="str">
        <f t="shared" si="86"/>
        <v>Wednesday</v>
      </c>
      <c r="I1354" s="1" t="str">
        <f t="shared" si="87"/>
        <v>10</v>
      </c>
      <c r="J1354" t="s">
        <v>30</v>
      </c>
      <c r="K1354" t="s">
        <v>65</v>
      </c>
      <c r="L1354" t="s">
        <v>66</v>
      </c>
      <c r="M1354" t="s">
        <v>22</v>
      </c>
      <c r="N1354">
        <v>90</v>
      </c>
      <c r="O1354">
        <v>500</v>
      </c>
      <c r="P1354">
        <v>450000</v>
      </c>
      <c r="Q1354">
        <v>180000</v>
      </c>
      <c r="R1354">
        <v>0.4</v>
      </c>
      <c r="S1354" t="s">
        <v>23</v>
      </c>
      <c r="T1354" t="str">
        <f>IF(Table1[[#This Row],[Units Sold]]&gt; 700,"High Units","low Units")</f>
        <v>low Units</v>
      </c>
      <c r="U1354">
        <f>SUM(Table1[[#This Row],[Operating Profit]])/SUM(Table1[Operating Profit])*100</f>
        <v>5.4194810508477333E-2</v>
      </c>
      <c r="V1354">
        <f>SUM(Table1[[#This Row],[Price per Unit]]*Table1[[#This Row],[Units Sold]])</f>
        <v>45000</v>
      </c>
      <c r="W1354">
        <f>SUM(Table1[[#This Row],[Total Sales]]-Table1[[#This Row],[Operating Profit]])</f>
        <v>270000</v>
      </c>
      <c r="X1354">
        <f>SUM(Table1[[#This Row],[Total Sales]]-Table1[[#This Row],[Cost]])</f>
        <v>180000</v>
      </c>
      <c r="Y1354">
        <f>SUM(Table1[[#This Row],[profit/loss]])/SUM(Table1[profit/loss])</f>
        <v>5.4194810508477334E-4</v>
      </c>
    </row>
    <row r="1355" spans="1:25" x14ac:dyDescent="0.3">
      <c r="A1355" t="s">
        <v>24</v>
      </c>
      <c r="B1355" t="s">
        <v>23</v>
      </c>
      <c r="C1355">
        <v>1128299</v>
      </c>
      <c r="D1355" s="9">
        <v>44539</v>
      </c>
      <c r="E1355" s="8" t="str">
        <f>TEXT(Table1[[#This Row],[Invoice Date]],"dd-mm-yyyy")</f>
        <v>09-12-2021</v>
      </c>
      <c r="F1355" s="1" t="str">
        <f t="shared" si="84"/>
        <v>December</v>
      </c>
      <c r="G1355" s="1" t="str">
        <f t="shared" si="85"/>
        <v>2021</v>
      </c>
      <c r="H1355" s="1" t="str">
        <f t="shared" si="86"/>
        <v>Thursday</v>
      </c>
      <c r="I1355" s="1" t="str">
        <f t="shared" si="87"/>
        <v>09</v>
      </c>
      <c r="J1355" t="s">
        <v>30</v>
      </c>
      <c r="K1355" t="s">
        <v>65</v>
      </c>
      <c r="L1355" t="s">
        <v>66</v>
      </c>
      <c r="M1355" t="s">
        <v>16</v>
      </c>
      <c r="N1355">
        <v>75</v>
      </c>
      <c r="O1355">
        <v>700</v>
      </c>
      <c r="P1355">
        <v>525000</v>
      </c>
      <c r="Q1355">
        <v>131250</v>
      </c>
      <c r="R1355">
        <v>0.25</v>
      </c>
      <c r="S1355" t="s">
        <v>23</v>
      </c>
      <c r="T1355" t="str">
        <f>IF(Table1[[#This Row],[Units Sold]]&gt; 700,"High Units","low Units")</f>
        <v>low Units</v>
      </c>
      <c r="U1355">
        <f>SUM(Table1[[#This Row],[Operating Profit]])/SUM(Table1[Operating Profit])*100</f>
        <v>3.9517049329098053E-2</v>
      </c>
      <c r="V1355">
        <f>SUM(Table1[[#This Row],[Price per Unit]]*Table1[[#This Row],[Units Sold]])</f>
        <v>52500</v>
      </c>
      <c r="W1355">
        <f>SUM(Table1[[#This Row],[Total Sales]]-Table1[[#This Row],[Operating Profit]])</f>
        <v>393750</v>
      </c>
      <c r="X1355">
        <f>SUM(Table1[[#This Row],[Total Sales]]-Table1[[#This Row],[Cost]])</f>
        <v>131250</v>
      </c>
      <c r="Y1355">
        <f>SUM(Table1[[#This Row],[profit/loss]])/SUM(Table1[profit/loss])</f>
        <v>3.9517049329098052E-4</v>
      </c>
    </row>
    <row r="1356" spans="1:25" x14ac:dyDescent="0.3">
      <c r="A1356" t="s">
        <v>24</v>
      </c>
      <c r="B1356" t="s">
        <v>23</v>
      </c>
      <c r="C1356">
        <v>1128299</v>
      </c>
      <c r="D1356" s="9">
        <v>44539</v>
      </c>
      <c r="E1356" s="8" t="str">
        <f>TEXT(Table1[[#This Row],[Invoice Date]],"dd-mm-yyyy")</f>
        <v>09-12-2021</v>
      </c>
      <c r="F1356" s="1" t="str">
        <f t="shared" si="84"/>
        <v>December</v>
      </c>
      <c r="G1356" s="1" t="str">
        <f t="shared" si="85"/>
        <v>2021</v>
      </c>
      <c r="H1356" s="1" t="str">
        <f t="shared" si="86"/>
        <v>Thursday</v>
      </c>
      <c r="I1356" s="1" t="str">
        <f t="shared" si="87"/>
        <v>09</v>
      </c>
      <c r="J1356" t="s">
        <v>30</v>
      </c>
      <c r="K1356" t="s">
        <v>65</v>
      </c>
      <c r="L1356" t="s">
        <v>66</v>
      </c>
      <c r="M1356" t="s">
        <v>18</v>
      </c>
      <c r="N1356">
        <v>85</v>
      </c>
      <c r="O1356">
        <v>700</v>
      </c>
      <c r="P1356">
        <v>595000</v>
      </c>
      <c r="Q1356">
        <v>119000</v>
      </c>
      <c r="R1356">
        <v>0.2</v>
      </c>
      <c r="S1356" t="s">
        <v>23</v>
      </c>
      <c r="T1356" t="str">
        <f>IF(Table1[[#This Row],[Units Sold]]&gt; 700,"High Units","low Units")</f>
        <v>low Units</v>
      </c>
      <c r="U1356">
        <f>SUM(Table1[[#This Row],[Operating Profit]])/SUM(Table1[Operating Profit])*100</f>
        <v>3.5828791391715568E-2</v>
      </c>
      <c r="V1356">
        <f>SUM(Table1[[#This Row],[Price per Unit]]*Table1[[#This Row],[Units Sold]])</f>
        <v>59500</v>
      </c>
      <c r="W1356">
        <f>SUM(Table1[[#This Row],[Total Sales]]-Table1[[#This Row],[Operating Profit]])</f>
        <v>476000</v>
      </c>
      <c r="X1356">
        <f>SUM(Table1[[#This Row],[Total Sales]]-Table1[[#This Row],[Cost]])</f>
        <v>119000</v>
      </c>
      <c r="Y1356">
        <f>SUM(Table1[[#This Row],[profit/loss]])/SUM(Table1[profit/loss])</f>
        <v>3.5828791391715571E-4</v>
      </c>
    </row>
    <row r="1357" spans="1:25" x14ac:dyDescent="0.3">
      <c r="A1357" t="s">
        <v>25</v>
      </c>
      <c r="B1357" t="s">
        <v>23</v>
      </c>
      <c r="C1357">
        <v>1128299</v>
      </c>
      <c r="D1357" s="9">
        <v>44539</v>
      </c>
      <c r="E1357" s="8" t="str">
        <f>TEXT(Table1[[#This Row],[Invoice Date]],"dd-mm-yyyy")</f>
        <v>09-12-2021</v>
      </c>
      <c r="F1357" s="1" t="str">
        <f t="shared" si="84"/>
        <v>December</v>
      </c>
      <c r="G1357" s="1" t="str">
        <f t="shared" si="85"/>
        <v>2021</v>
      </c>
      <c r="H1357" s="1" t="str">
        <f t="shared" si="86"/>
        <v>Thursday</v>
      </c>
      <c r="I1357" s="1" t="str">
        <f t="shared" si="87"/>
        <v>09</v>
      </c>
      <c r="J1357" t="s">
        <v>30</v>
      </c>
      <c r="K1357" t="s">
        <v>65</v>
      </c>
      <c r="L1357" t="s">
        <v>66</v>
      </c>
      <c r="M1357" t="s">
        <v>19</v>
      </c>
      <c r="N1357">
        <v>80</v>
      </c>
      <c r="O1357">
        <v>500</v>
      </c>
      <c r="P1357">
        <v>400000</v>
      </c>
      <c r="Q1357">
        <v>100000</v>
      </c>
      <c r="R1357">
        <v>0.25</v>
      </c>
      <c r="S1357" t="s">
        <v>23</v>
      </c>
      <c r="T1357" t="str">
        <f>IF(Table1[[#This Row],[Units Sold]]&gt; 700,"High Units","low Units")</f>
        <v>low Units</v>
      </c>
      <c r="U1357">
        <f>SUM(Table1[[#This Row],[Operating Profit]])/SUM(Table1[Operating Profit])*100</f>
        <v>3.0108228060265183E-2</v>
      </c>
      <c r="V1357">
        <f>SUM(Table1[[#This Row],[Price per Unit]]*Table1[[#This Row],[Units Sold]])</f>
        <v>40000</v>
      </c>
      <c r="W1357">
        <f>SUM(Table1[[#This Row],[Total Sales]]-Table1[[#This Row],[Operating Profit]])</f>
        <v>300000</v>
      </c>
      <c r="X1357">
        <f>SUM(Table1[[#This Row],[Total Sales]]-Table1[[#This Row],[Cost]])</f>
        <v>100000</v>
      </c>
      <c r="Y1357">
        <f>SUM(Table1[[#This Row],[profit/loss]])/SUM(Table1[profit/loss])</f>
        <v>3.0108228060265183E-4</v>
      </c>
    </row>
    <row r="1358" spans="1:25" x14ac:dyDescent="0.3">
      <c r="A1358" t="s">
        <v>25</v>
      </c>
      <c r="B1358" t="s">
        <v>23</v>
      </c>
      <c r="C1358">
        <v>1128299</v>
      </c>
      <c r="D1358" s="9">
        <v>44539</v>
      </c>
      <c r="E1358" s="8" t="str">
        <f>TEXT(Table1[[#This Row],[Invoice Date]],"dd-mm-yyyy")</f>
        <v>09-12-2021</v>
      </c>
      <c r="F1358" s="1" t="str">
        <f t="shared" si="84"/>
        <v>December</v>
      </c>
      <c r="G1358" s="1" t="str">
        <f t="shared" si="85"/>
        <v>2021</v>
      </c>
      <c r="H1358" s="1" t="str">
        <f t="shared" si="86"/>
        <v>Thursday</v>
      </c>
      <c r="I1358" s="1" t="str">
        <f t="shared" si="87"/>
        <v>09</v>
      </c>
      <c r="J1358" t="s">
        <v>30</v>
      </c>
      <c r="K1358" t="s">
        <v>65</v>
      </c>
      <c r="L1358" t="s">
        <v>66</v>
      </c>
      <c r="M1358" t="s">
        <v>20</v>
      </c>
      <c r="N1358">
        <v>80</v>
      </c>
      <c r="O1358">
        <v>500</v>
      </c>
      <c r="P1358">
        <v>400000</v>
      </c>
      <c r="Q1358">
        <v>100000</v>
      </c>
      <c r="R1358">
        <v>0.25</v>
      </c>
      <c r="S1358" t="s">
        <v>23</v>
      </c>
      <c r="T1358" t="str">
        <f>IF(Table1[[#This Row],[Units Sold]]&gt; 700,"High Units","low Units")</f>
        <v>low Units</v>
      </c>
      <c r="U1358">
        <f>SUM(Table1[[#This Row],[Operating Profit]])/SUM(Table1[Operating Profit])*100</f>
        <v>3.0108228060265183E-2</v>
      </c>
      <c r="V1358">
        <f>SUM(Table1[[#This Row],[Price per Unit]]*Table1[[#This Row],[Units Sold]])</f>
        <v>40000</v>
      </c>
      <c r="W1358">
        <f>SUM(Table1[[#This Row],[Total Sales]]-Table1[[#This Row],[Operating Profit]])</f>
        <v>300000</v>
      </c>
      <c r="X1358">
        <f>SUM(Table1[[#This Row],[Total Sales]]-Table1[[#This Row],[Cost]])</f>
        <v>100000</v>
      </c>
      <c r="Y1358">
        <f>SUM(Table1[[#This Row],[profit/loss]])/SUM(Table1[profit/loss])</f>
        <v>3.0108228060265183E-4</v>
      </c>
    </row>
    <row r="1359" spans="1:25" x14ac:dyDescent="0.3">
      <c r="A1359" t="s">
        <v>25</v>
      </c>
      <c r="B1359" t="s">
        <v>23</v>
      </c>
      <c r="C1359">
        <v>1128299</v>
      </c>
      <c r="D1359" s="9">
        <v>44539</v>
      </c>
      <c r="E1359" s="8" t="str">
        <f>TEXT(Table1[[#This Row],[Invoice Date]],"dd-mm-yyyy")</f>
        <v>09-12-2021</v>
      </c>
      <c r="F1359" s="1" t="str">
        <f t="shared" si="84"/>
        <v>December</v>
      </c>
      <c r="G1359" s="1" t="str">
        <f t="shared" si="85"/>
        <v>2021</v>
      </c>
      <c r="H1359" s="1" t="str">
        <f t="shared" si="86"/>
        <v>Thursday</v>
      </c>
      <c r="I1359" s="1" t="str">
        <f t="shared" si="87"/>
        <v>09</v>
      </c>
      <c r="J1359" t="s">
        <v>30</v>
      </c>
      <c r="K1359" t="s">
        <v>65</v>
      </c>
      <c r="L1359" t="s">
        <v>66</v>
      </c>
      <c r="M1359" t="s">
        <v>21</v>
      </c>
      <c r="N1359">
        <v>90</v>
      </c>
      <c r="O1359">
        <v>425</v>
      </c>
      <c r="P1359">
        <v>382500</v>
      </c>
      <c r="Q1359">
        <v>57375</v>
      </c>
      <c r="R1359">
        <v>0.15</v>
      </c>
      <c r="S1359" t="s">
        <v>23</v>
      </c>
      <c r="T1359" t="str">
        <f>IF(Table1[[#This Row],[Units Sold]]&gt; 700,"High Units","low Units")</f>
        <v>low Units</v>
      </c>
      <c r="U1359">
        <f>SUM(Table1[[#This Row],[Operating Profit]])/SUM(Table1[Operating Profit])*100</f>
        <v>1.7274595849577148E-2</v>
      </c>
      <c r="V1359">
        <f>SUM(Table1[[#This Row],[Price per Unit]]*Table1[[#This Row],[Units Sold]])</f>
        <v>38250</v>
      </c>
      <c r="W1359">
        <f>SUM(Table1[[#This Row],[Total Sales]]-Table1[[#This Row],[Operating Profit]])</f>
        <v>325125</v>
      </c>
      <c r="X1359">
        <f>SUM(Table1[[#This Row],[Total Sales]]-Table1[[#This Row],[Cost]])</f>
        <v>57375</v>
      </c>
      <c r="Y1359">
        <f>SUM(Table1[[#This Row],[profit/loss]])/SUM(Table1[profit/loss])</f>
        <v>1.727459584957715E-4</v>
      </c>
    </row>
    <row r="1360" spans="1:25" x14ac:dyDescent="0.3">
      <c r="A1360" t="s">
        <v>25</v>
      </c>
      <c r="B1360" t="s">
        <v>23</v>
      </c>
      <c r="C1360">
        <v>1128299</v>
      </c>
      <c r="D1360" s="9">
        <v>44539</v>
      </c>
      <c r="E1360" s="8" t="str">
        <f>TEXT(Table1[[#This Row],[Invoice Date]],"dd-mm-yyyy")</f>
        <v>09-12-2021</v>
      </c>
      <c r="F1360" s="1" t="str">
        <f t="shared" si="84"/>
        <v>December</v>
      </c>
      <c r="G1360" s="1" t="str">
        <f t="shared" si="85"/>
        <v>2021</v>
      </c>
      <c r="H1360" s="1" t="str">
        <f t="shared" si="86"/>
        <v>Thursday</v>
      </c>
      <c r="I1360" s="1" t="str">
        <f t="shared" si="87"/>
        <v>09</v>
      </c>
      <c r="J1360" t="s">
        <v>30</v>
      </c>
      <c r="K1360" t="s">
        <v>65</v>
      </c>
      <c r="L1360" t="s">
        <v>66</v>
      </c>
      <c r="M1360" t="s">
        <v>22</v>
      </c>
      <c r="N1360">
        <v>95</v>
      </c>
      <c r="O1360">
        <v>525</v>
      </c>
      <c r="P1360">
        <v>498750</v>
      </c>
      <c r="Q1360">
        <v>199500</v>
      </c>
      <c r="R1360">
        <v>0.4</v>
      </c>
      <c r="S1360" t="s">
        <v>23</v>
      </c>
      <c r="T1360" t="str">
        <f>IF(Table1[[#This Row],[Units Sold]]&gt; 700,"High Units","low Units")</f>
        <v>low Units</v>
      </c>
      <c r="U1360">
        <f>SUM(Table1[[#This Row],[Operating Profit]])/SUM(Table1[Operating Profit])*100</f>
        <v>6.0065914980229042E-2</v>
      </c>
      <c r="V1360">
        <f>SUM(Table1[[#This Row],[Price per Unit]]*Table1[[#This Row],[Units Sold]])</f>
        <v>49875</v>
      </c>
      <c r="W1360">
        <f>SUM(Table1[[#This Row],[Total Sales]]-Table1[[#This Row],[Operating Profit]])</f>
        <v>299250</v>
      </c>
      <c r="X1360">
        <f>SUM(Table1[[#This Row],[Total Sales]]-Table1[[#This Row],[Cost]])</f>
        <v>199500</v>
      </c>
      <c r="Y1360">
        <f>SUM(Table1[[#This Row],[profit/loss]])/SUM(Table1[profit/loss])</f>
        <v>6.0065914980229039E-4</v>
      </c>
    </row>
    <row r="1361" spans="1:25" x14ac:dyDescent="0.3">
      <c r="A1361" t="s">
        <v>25</v>
      </c>
      <c r="B1361" t="s">
        <v>23</v>
      </c>
      <c r="C1361">
        <v>1128299</v>
      </c>
      <c r="D1361" s="9">
        <v>44213</v>
      </c>
      <c r="E1361" s="8" t="str">
        <f>TEXT(Table1[[#This Row],[Invoice Date]],"dd-mm-yyyy")</f>
        <v>17-01-2021</v>
      </c>
      <c r="F1361" s="1" t="str">
        <f t="shared" si="84"/>
        <v>January</v>
      </c>
      <c r="G1361" s="1" t="str">
        <f t="shared" si="85"/>
        <v>2021</v>
      </c>
      <c r="H1361" s="1" t="str">
        <f t="shared" si="86"/>
        <v>Sunday</v>
      </c>
      <c r="I1361" s="1" t="str">
        <f t="shared" si="87"/>
        <v>17</v>
      </c>
      <c r="J1361" t="s">
        <v>30</v>
      </c>
      <c r="K1361" t="s">
        <v>65</v>
      </c>
      <c r="L1361" t="s">
        <v>66</v>
      </c>
      <c r="M1361" t="s">
        <v>16</v>
      </c>
      <c r="N1361">
        <v>40</v>
      </c>
      <c r="O1361">
        <v>425</v>
      </c>
      <c r="P1361">
        <v>170000</v>
      </c>
      <c r="Q1361">
        <v>51000</v>
      </c>
      <c r="R1361">
        <v>0.3</v>
      </c>
      <c r="S1361" t="s">
        <v>23</v>
      </c>
      <c r="T1361" t="str">
        <f>IF(Table1[[#This Row],[Units Sold]]&gt; 700,"High Units","low Units")</f>
        <v>low Units</v>
      </c>
      <c r="U1361">
        <f>SUM(Table1[[#This Row],[Operating Profit]])/SUM(Table1[Operating Profit])*100</f>
        <v>1.5355196310735243E-2</v>
      </c>
      <c r="V1361">
        <f>SUM(Table1[[#This Row],[Price per Unit]]*Table1[[#This Row],[Units Sold]])</f>
        <v>17000</v>
      </c>
      <c r="W1361">
        <f>SUM(Table1[[#This Row],[Total Sales]]-Table1[[#This Row],[Operating Profit]])</f>
        <v>119000</v>
      </c>
      <c r="X1361">
        <f>SUM(Table1[[#This Row],[Total Sales]]-Table1[[#This Row],[Cost]])</f>
        <v>51000</v>
      </c>
      <c r="Y1361">
        <f>SUM(Table1[[#This Row],[profit/loss]])/SUM(Table1[profit/loss])</f>
        <v>1.5355196310735242E-4</v>
      </c>
    </row>
    <row r="1362" spans="1:25" x14ac:dyDescent="0.3">
      <c r="A1362" t="s">
        <v>25</v>
      </c>
      <c r="B1362" t="s">
        <v>23</v>
      </c>
      <c r="C1362">
        <v>1128299</v>
      </c>
      <c r="D1362" s="9">
        <v>44213</v>
      </c>
      <c r="E1362" s="8" t="str">
        <f>TEXT(Table1[[#This Row],[Invoice Date]],"dd-mm-yyyy")</f>
        <v>17-01-2021</v>
      </c>
      <c r="F1362" s="1" t="str">
        <f t="shared" si="84"/>
        <v>January</v>
      </c>
      <c r="G1362" s="1" t="str">
        <f t="shared" si="85"/>
        <v>2021</v>
      </c>
      <c r="H1362" s="1" t="str">
        <f t="shared" si="86"/>
        <v>Sunday</v>
      </c>
      <c r="I1362" s="1" t="str">
        <f t="shared" si="87"/>
        <v>17</v>
      </c>
      <c r="J1362" t="s">
        <v>30</v>
      </c>
      <c r="K1362" t="s">
        <v>65</v>
      </c>
      <c r="L1362" t="s">
        <v>66</v>
      </c>
      <c r="M1362" t="s">
        <v>18</v>
      </c>
      <c r="N1362">
        <v>50</v>
      </c>
      <c r="O1362">
        <v>425</v>
      </c>
      <c r="P1362">
        <v>212500</v>
      </c>
      <c r="Q1362">
        <v>53125</v>
      </c>
      <c r="R1362">
        <v>0.25</v>
      </c>
      <c r="S1362" t="s">
        <v>23</v>
      </c>
      <c r="T1362" t="str">
        <f>IF(Table1[[#This Row],[Units Sold]]&gt; 700,"High Units","low Units")</f>
        <v>low Units</v>
      </c>
      <c r="U1362">
        <f>SUM(Table1[[#This Row],[Operating Profit]])/SUM(Table1[Operating Profit])*100</f>
        <v>1.5994996157015877E-2</v>
      </c>
      <c r="V1362">
        <f>SUM(Table1[[#This Row],[Price per Unit]]*Table1[[#This Row],[Units Sold]])</f>
        <v>21250</v>
      </c>
      <c r="W1362">
        <f>SUM(Table1[[#This Row],[Total Sales]]-Table1[[#This Row],[Operating Profit]])</f>
        <v>159375</v>
      </c>
      <c r="X1362">
        <f>SUM(Table1[[#This Row],[Total Sales]]-Table1[[#This Row],[Cost]])</f>
        <v>53125</v>
      </c>
      <c r="Y1362">
        <f>SUM(Table1[[#This Row],[profit/loss]])/SUM(Table1[profit/loss])</f>
        <v>1.5994996157015878E-4</v>
      </c>
    </row>
    <row r="1363" spans="1:25" x14ac:dyDescent="0.3">
      <c r="A1363" t="s">
        <v>25</v>
      </c>
      <c r="B1363" t="s">
        <v>23</v>
      </c>
      <c r="C1363">
        <v>1128299</v>
      </c>
      <c r="D1363" s="9">
        <v>44213</v>
      </c>
      <c r="E1363" s="8" t="str">
        <f>TEXT(Table1[[#This Row],[Invoice Date]],"dd-mm-yyyy")</f>
        <v>17-01-2021</v>
      </c>
      <c r="F1363" s="1" t="str">
        <f t="shared" si="84"/>
        <v>January</v>
      </c>
      <c r="G1363" s="1" t="str">
        <f t="shared" si="85"/>
        <v>2021</v>
      </c>
      <c r="H1363" s="1" t="str">
        <f t="shared" si="86"/>
        <v>Sunday</v>
      </c>
      <c r="I1363" s="1" t="str">
        <f t="shared" si="87"/>
        <v>17</v>
      </c>
      <c r="J1363" t="s">
        <v>30</v>
      </c>
      <c r="K1363" t="s">
        <v>65</v>
      </c>
      <c r="L1363" t="s">
        <v>66</v>
      </c>
      <c r="M1363" t="s">
        <v>19</v>
      </c>
      <c r="N1363">
        <v>50</v>
      </c>
      <c r="O1363">
        <v>425</v>
      </c>
      <c r="P1363">
        <v>212500</v>
      </c>
      <c r="Q1363">
        <v>63750</v>
      </c>
      <c r="R1363">
        <v>0.3</v>
      </c>
      <c r="S1363" t="s">
        <v>23</v>
      </c>
      <c r="T1363" t="str">
        <f>IF(Table1[[#This Row],[Units Sold]]&gt; 700,"High Units","low Units")</f>
        <v>low Units</v>
      </c>
      <c r="U1363">
        <f>SUM(Table1[[#This Row],[Operating Profit]])/SUM(Table1[Operating Profit])*100</f>
        <v>1.9193995388419056E-2</v>
      </c>
      <c r="V1363">
        <f>SUM(Table1[[#This Row],[Price per Unit]]*Table1[[#This Row],[Units Sold]])</f>
        <v>21250</v>
      </c>
      <c r="W1363">
        <f>SUM(Table1[[#This Row],[Total Sales]]-Table1[[#This Row],[Operating Profit]])</f>
        <v>148750</v>
      </c>
      <c r="X1363">
        <f>SUM(Table1[[#This Row],[Total Sales]]-Table1[[#This Row],[Cost]])</f>
        <v>63750</v>
      </c>
      <c r="Y1363">
        <f>SUM(Table1[[#This Row],[profit/loss]])/SUM(Table1[profit/loss])</f>
        <v>1.9193995388419054E-4</v>
      </c>
    </row>
    <row r="1364" spans="1:25" x14ac:dyDescent="0.3">
      <c r="A1364" t="s">
        <v>25</v>
      </c>
      <c r="B1364" t="s">
        <v>23</v>
      </c>
      <c r="C1364">
        <v>1128299</v>
      </c>
      <c r="D1364" s="9">
        <v>44213</v>
      </c>
      <c r="E1364" s="8" t="str">
        <f>TEXT(Table1[[#This Row],[Invoice Date]],"dd-mm-yyyy")</f>
        <v>17-01-2021</v>
      </c>
      <c r="F1364" s="1" t="str">
        <f t="shared" si="84"/>
        <v>January</v>
      </c>
      <c r="G1364" s="1" t="str">
        <f t="shared" si="85"/>
        <v>2021</v>
      </c>
      <c r="H1364" s="1" t="str">
        <f t="shared" si="86"/>
        <v>Sunday</v>
      </c>
      <c r="I1364" s="1" t="str">
        <f t="shared" si="87"/>
        <v>17</v>
      </c>
      <c r="J1364" t="s">
        <v>30</v>
      </c>
      <c r="K1364" t="s">
        <v>65</v>
      </c>
      <c r="L1364" t="s">
        <v>66</v>
      </c>
      <c r="M1364" t="s">
        <v>20</v>
      </c>
      <c r="N1364">
        <v>50</v>
      </c>
      <c r="O1364">
        <v>275</v>
      </c>
      <c r="P1364">
        <v>137500</v>
      </c>
      <c r="Q1364">
        <v>41250</v>
      </c>
      <c r="R1364">
        <v>0.3</v>
      </c>
      <c r="S1364" t="s">
        <v>23</v>
      </c>
      <c r="T1364" t="str">
        <f>IF(Table1[[#This Row],[Units Sold]]&gt; 700,"High Units","low Units")</f>
        <v>low Units</v>
      </c>
      <c r="U1364">
        <f>SUM(Table1[[#This Row],[Operating Profit]])/SUM(Table1[Operating Profit])*100</f>
        <v>1.2419644074859387E-2</v>
      </c>
      <c r="V1364">
        <f>SUM(Table1[[#This Row],[Price per Unit]]*Table1[[#This Row],[Units Sold]])</f>
        <v>13750</v>
      </c>
      <c r="W1364">
        <f>SUM(Table1[[#This Row],[Total Sales]]-Table1[[#This Row],[Operating Profit]])</f>
        <v>96250</v>
      </c>
      <c r="X1364">
        <f>SUM(Table1[[#This Row],[Total Sales]]-Table1[[#This Row],[Cost]])</f>
        <v>41250</v>
      </c>
      <c r="Y1364">
        <f>SUM(Table1[[#This Row],[profit/loss]])/SUM(Table1[profit/loss])</f>
        <v>1.2419644074859387E-4</v>
      </c>
    </row>
    <row r="1365" spans="1:25" x14ac:dyDescent="0.3">
      <c r="A1365" t="s">
        <v>25</v>
      </c>
      <c r="B1365" t="s">
        <v>23</v>
      </c>
      <c r="C1365">
        <v>1128299</v>
      </c>
      <c r="D1365" s="9">
        <v>44213</v>
      </c>
      <c r="E1365" s="8" t="str">
        <f>TEXT(Table1[[#This Row],[Invoice Date]],"dd-mm-yyyy")</f>
        <v>17-01-2021</v>
      </c>
      <c r="F1365" s="1" t="str">
        <f t="shared" si="84"/>
        <v>January</v>
      </c>
      <c r="G1365" s="1" t="str">
        <f t="shared" si="85"/>
        <v>2021</v>
      </c>
      <c r="H1365" s="1" t="str">
        <f t="shared" si="86"/>
        <v>Sunday</v>
      </c>
      <c r="I1365" s="1" t="str">
        <f t="shared" si="87"/>
        <v>17</v>
      </c>
      <c r="J1365" t="s">
        <v>30</v>
      </c>
      <c r="K1365" t="s">
        <v>65</v>
      </c>
      <c r="L1365" t="s">
        <v>66</v>
      </c>
      <c r="M1365" t="s">
        <v>21</v>
      </c>
      <c r="N1365">
        <v>55</v>
      </c>
      <c r="O1365">
        <v>225</v>
      </c>
      <c r="P1365">
        <v>123750</v>
      </c>
      <c r="Q1365">
        <v>24750</v>
      </c>
      <c r="R1365">
        <v>0.2</v>
      </c>
      <c r="S1365" t="s">
        <v>23</v>
      </c>
      <c r="T1365" t="str">
        <f>IF(Table1[[#This Row],[Units Sold]]&gt; 700,"High Units","low Units")</f>
        <v>low Units</v>
      </c>
      <c r="U1365">
        <f>SUM(Table1[[#This Row],[Operating Profit]])/SUM(Table1[Operating Profit])*100</f>
        <v>7.4517864449156332E-3</v>
      </c>
      <c r="V1365">
        <f>SUM(Table1[[#This Row],[Price per Unit]]*Table1[[#This Row],[Units Sold]])</f>
        <v>12375</v>
      </c>
      <c r="W1365">
        <f>SUM(Table1[[#This Row],[Total Sales]]-Table1[[#This Row],[Operating Profit]])</f>
        <v>99000</v>
      </c>
      <c r="X1365">
        <f>SUM(Table1[[#This Row],[Total Sales]]-Table1[[#This Row],[Cost]])</f>
        <v>24750</v>
      </c>
      <c r="Y1365">
        <f>SUM(Table1[[#This Row],[profit/loss]])/SUM(Table1[profit/loss])</f>
        <v>7.4517864449156332E-5</v>
      </c>
    </row>
    <row r="1366" spans="1:25" x14ac:dyDescent="0.3">
      <c r="A1366" t="s">
        <v>25</v>
      </c>
      <c r="B1366" t="s">
        <v>23</v>
      </c>
      <c r="C1366">
        <v>1128299</v>
      </c>
      <c r="D1366" s="9">
        <v>44213</v>
      </c>
      <c r="E1366" s="8" t="str">
        <f>TEXT(Table1[[#This Row],[Invoice Date]],"dd-mm-yyyy")</f>
        <v>17-01-2021</v>
      </c>
      <c r="F1366" s="1" t="str">
        <f t="shared" si="84"/>
        <v>January</v>
      </c>
      <c r="G1366" s="1" t="str">
        <f t="shared" si="85"/>
        <v>2021</v>
      </c>
      <c r="H1366" s="1" t="str">
        <f t="shared" si="86"/>
        <v>Sunday</v>
      </c>
      <c r="I1366" s="1" t="str">
        <f t="shared" si="87"/>
        <v>17</v>
      </c>
      <c r="J1366" t="s">
        <v>30</v>
      </c>
      <c r="K1366" t="s">
        <v>65</v>
      </c>
      <c r="L1366" t="s">
        <v>66</v>
      </c>
      <c r="M1366" t="s">
        <v>22</v>
      </c>
      <c r="N1366">
        <v>50</v>
      </c>
      <c r="O1366">
        <v>475</v>
      </c>
      <c r="P1366">
        <v>237500</v>
      </c>
      <c r="Q1366">
        <v>106875</v>
      </c>
      <c r="R1366">
        <v>0.45</v>
      </c>
      <c r="S1366" t="s">
        <v>23</v>
      </c>
      <c r="T1366" t="str">
        <f>IF(Table1[[#This Row],[Units Sold]]&gt; 700,"High Units","low Units")</f>
        <v>low Units</v>
      </c>
      <c r="U1366">
        <f>SUM(Table1[[#This Row],[Operating Profit]])/SUM(Table1[Operating Profit])*100</f>
        <v>3.2178168739408416E-2</v>
      </c>
      <c r="V1366">
        <f>SUM(Table1[[#This Row],[Price per Unit]]*Table1[[#This Row],[Units Sold]])</f>
        <v>23750</v>
      </c>
      <c r="W1366">
        <f>SUM(Table1[[#This Row],[Total Sales]]-Table1[[#This Row],[Operating Profit]])</f>
        <v>130625</v>
      </c>
      <c r="X1366">
        <f>SUM(Table1[[#This Row],[Total Sales]]-Table1[[#This Row],[Cost]])</f>
        <v>106875</v>
      </c>
      <c r="Y1366">
        <f>SUM(Table1[[#This Row],[profit/loss]])/SUM(Table1[profit/loss])</f>
        <v>3.2178168739408413E-4</v>
      </c>
    </row>
    <row r="1367" spans="1:25" x14ac:dyDescent="0.3">
      <c r="A1367" t="s">
        <v>25</v>
      </c>
      <c r="B1367" t="s">
        <v>23</v>
      </c>
      <c r="C1367">
        <v>1128299</v>
      </c>
      <c r="D1367" s="9">
        <v>44244</v>
      </c>
      <c r="E1367" s="8" t="str">
        <f>TEXT(Table1[[#This Row],[Invoice Date]],"dd-mm-yyyy")</f>
        <v>17-02-2021</v>
      </c>
      <c r="F1367" s="1" t="str">
        <f t="shared" si="84"/>
        <v>February</v>
      </c>
      <c r="G1367" s="1" t="str">
        <f t="shared" si="85"/>
        <v>2021</v>
      </c>
      <c r="H1367" s="1" t="str">
        <f t="shared" si="86"/>
        <v>Wednesday</v>
      </c>
      <c r="I1367" s="1" t="str">
        <f t="shared" si="87"/>
        <v>17</v>
      </c>
      <c r="J1367" t="s">
        <v>30</v>
      </c>
      <c r="K1367" t="s">
        <v>65</v>
      </c>
      <c r="L1367" t="s">
        <v>66</v>
      </c>
      <c r="M1367" t="s">
        <v>16</v>
      </c>
      <c r="N1367">
        <v>40</v>
      </c>
      <c r="O1367">
        <v>525</v>
      </c>
      <c r="P1367">
        <v>210000</v>
      </c>
      <c r="Q1367">
        <v>63000</v>
      </c>
      <c r="R1367">
        <v>0.3</v>
      </c>
      <c r="S1367" t="s">
        <v>23</v>
      </c>
      <c r="T1367" t="str">
        <f>IF(Table1[[#This Row],[Units Sold]]&gt; 700,"High Units","low Units")</f>
        <v>low Units</v>
      </c>
      <c r="U1367">
        <f>SUM(Table1[[#This Row],[Operating Profit]])/SUM(Table1[Operating Profit])*100</f>
        <v>1.8968183677967064E-2</v>
      </c>
      <c r="V1367">
        <f>SUM(Table1[[#This Row],[Price per Unit]]*Table1[[#This Row],[Units Sold]])</f>
        <v>21000</v>
      </c>
      <c r="W1367">
        <f>SUM(Table1[[#This Row],[Total Sales]]-Table1[[#This Row],[Operating Profit]])</f>
        <v>147000</v>
      </c>
      <c r="X1367">
        <f>SUM(Table1[[#This Row],[Total Sales]]-Table1[[#This Row],[Cost]])</f>
        <v>63000</v>
      </c>
      <c r="Y1367">
        <f>SUM(Table1[[#This Row],[profit/loss]])/SUM(Table1[profit/loss])</f>
        <v>1.8968183677967065E-4</v>
      </c>
    </row>
    <row r="1368" spans="1:25" x14ac:dyDescent="0.3">
      <c r="A1368" t="s">
        <v>25</v>
      </c>
      <c r="B1368" t="s">
        <v>23</v>
      </c>
      <c r="C1368">
        <v>1128299</v>
      </c>
      <c r="D1368" s="9">
        <v>44244</v>
      </c>
      <c r="E1368" s="8" t="str">
        <f>TEXT(Table1[[#This Row],[Invoice Date]],"dd-mm-yyyy")</f>
        <v>17-02-2021</v>
      </c>
      <c r="F1368" s="1" t="str">
        <f t="shared" si="84"/>
        <v>February</v>
      </c>
      <c r="G1368" s="1" t="str">
        <f t="shared" si="85"/>
        <v>2021</v>
      </c>
      <c r="H1368" s="1" t="str">
        <f t="shared" si="86"/>
        <v>Wednesday</v>
      </c>
      <c r="I1368" s="1" t="str">
        <f t="shared" si="87"/>
        <v>17</v>
      </c>
      <c r="J1368" t="s">
        <v>30</v>
      </c>
      <c r="K1368" t="s">
        <v>65</v>
      </c>
      <c r="L1368" t="s">
        <v>66</v>
      </c>
      <c r="M1368" t="s">
        <v>18</v>
      </c>
      <c r="N1368">
        <v>50</v>
      </c>
      <c r="O1368">
        <v>425</v>
      </c>
      <c r="P1368">
        <v>212500</v>
      </c>
      <c r="Q1368">
        <v>53125</v>
      </c>
      <c r="R1368">
        <v>0.25</v>
      </c>
      <c r="S1368" t="s">
        <v>23</v>
      </c>
      <c r="T1368" t="str">
        <f>IF(Table1[[#This Row],[Units Sold]]&gt; 700,"High Units","low Units")</f>
        <v>low Units</v>
      </c>
      <c r="U1368">
        <f>SUM(Table1[[#This Row],[Operating Profit]])/SUM(Table1[Operating Profit])*100</f>
        <v>1.5994996157015877E-2</v>
      </c>
      <c r="V1368">
        <f>SUM(Table1[[#This Row],[Price per Unit]]*Table1[[#This Row],[Units Sold]])</f>
        <v>21250</v>
      </c>
      <c r="W1368">
        <f>SUM(Table1[[#This Row],[Total Sales]]-Table1[[#This Row],[Operating Profit]])</f>
        <v>159375</v>
      </c>
      <c r="X1368">
        <f>SUM(Table1[[#This Row],[Total Sales]]-Table1[[#This Row],[Cost]])</f>
        <v>53125</v>
      </c>
      <c r="Y1368">
        <f>SUM(Table1[[#This Row],[profit/loss]])/SUM(Table1[profit/loss])</f>
        <v>1.5994996157015878E-4</v>
      </c>
    </row>
    <row r="1369" spans="1:25" x14ac:dyDescent="0.3">
      <c r="A1369" t="s">
        <v>25</v>
      </c>
      <c r="B1369" t="s">
        <v>23</v>
      </c>
      <c r="C1369">
        <v>1128299</v>
      </c>
      <c r="D1369" s="9">
        <v>44244</v>
      </c>
      <c r="E1369" s="8" t="str">
        <f>TEXT(Table1[[#This Row],[Invoice Date]],"dd-mm-yyyy")</f>
        <v>17-02-2021</v>
      </c>
      <c r="F1369" s="1" t="str">
        <f t="shared" si="84"/>
        <v>February</v>
      </c>
      <c r="G1369" s="1" t="str">
        <f t="shared" si="85"/>
        <v>2021</v>
      </c>
      <c r="H1369" s="1" t="str">
        <f t="shared" si="86"/>
        <v>Wednesday</v>
      </c>
      <c r="I1369" s="1" t="str">
        <f t="shared" si="87"/>
        <v>17</v>
      </c>
      <c r="J1369" t="s">
        <v>30</v>
      </c>
      <c r="K1369" t="s">
        <v>65</v>
      </c>
      <c r="L1369" t="s">
        <v>66</v>
      </c>
      <c r="M1369" t="s">
        <v>19</v>
      </c>
      <c r="N1369">
        <v>50</v>
      </c>
      <c r="O1369">
        <v>425</v>
      </c>
      <c r="P1369">
        <v>212500</v>
      </c>
      <c r="Q1369">
        <v>63750</v>
      </c>
      <c r="R1369">
        <v>0.3</v>
      </c>
      <c r="S1369" t="s">
        <v>23</v>
      </c>
      <c r="T1369" t="str">
        <f>IF(Table1[[#This Row],[Units Sold]]&gt; 700,"High Units","low Units")</f>
        <v>low Units</v>
      </c>
      <c r="U1369">
        <f>SUM(Table1[[#This Row],[Operating Profit]])/SUM(Table1[Operating Profit])*100</f>
        <v>1.9193995388419056E-2</v>
      </c>
      <c r="V1369">
        <f>SUM(Table1[[#This Row],[Price per Unit]]*Table1[[#This Row],[Units Sold]])</f>
        <v>21250</v>
      </c>
      <c r="W1369">
        <f>SUM(Table1[[#This Row],[Total Sales]]-Table1[[#This Row],[Operating Profit]])</f>
        <v>148750</v>
      </c>
      <c r="X1369">
        <f>SUM(Table1[[#This Row],[Total Sales]]-Table1[[#This Row],[Cost]])</f>
        <v>63750</v>
      </c>
      <c r="Y1369">
        <f>SUM(Table1[[#This Row],[profit/loss]])/SUM(Table1[profit/loss])</f>
        <v>1.9193995388419054E-4</v>
      </c>
    </row>
    <row r="1370" spans="1:25" x14ac:dyDescent="0.3">
      <c r="A1370" t="s">
        <v>25</v>
      </c>
      <c r="B1370" t="s">
        <v>23</v>
      </c>
      <c r="C1370">
        <v>1128299</v>
      </c>
      <c r="D1370" s="9">
        <v>44244</v>
      </c>
      <c r="E1370" s="8" t="str">
        <f>TEXT(Table1[[#This Row],[Invoice Date]],"dd-mm-yyyy")</f>
        <v>17-02-2021</v>
      </c>
      <c r="F1370" s="1" t="str">
        <f t="shared" si="84"/>
        <v>February</v>
      </c>
      <c r="G1370" s="1" t="str">
        <f t="shared" si="85"/>
        <v>2021</v>
      </c>
      <c r="H1370" s="1" t="str">
        <f t="shared" si="86"/>
        <v>Wednesday</v>
      </c>
      <c r="I1370" s="1" t="str">
        <f t="shared" si="87"/>
        <v>17</v>
      </c>
      <c r="J1370" t="s">
        <v>47</v>
      </c>
      <c r="K1370" t="s">
        <v>48</v>
      </c>
      <c r="L1370" t="s">
        <v>67</v>
      </c>
      <c r="M1370" t="s">
        <v>20</v>
      </c>
      <c r="N1370">
        <v>50</v>
      </c>
      <c r="O1370">
        <v>275</v>
      </c>
      <c r="P1370">
        <v>137500</v>
      </c>
      <c r="Q1370">
        <v>41250</v>
      </c>
      <c r="R1370">
        <v>0.3</v>
      </c>
      <c r="S1370" t="s">
        <v>23</v>
      </c>
      <c r="T1370" t="str">
        <f>IF(Table1[[#This Row],[Units Sold]]&gt; 700,"High Units","low Units")</f>
        <v>low Units</v>
      </c>
      <c r="U1370">
        <f>SUM(Table1[[#This Row],[Operating Profit]])/SUM(Table1[Operating Profit])*100</f>
        <v>1.2419644074859387E-2</v>
      </c>
      <c r="V1370">
        <f>SUM(Table1[[#This Row],[Price per Unit]]*Table1[[#This Row],[Units Sold]])</f>
        <v>13750</v>
      </c>
      <c r="W1370">
        <f>SUM(Table1[[#This Row],[Total Sales]]-Table1[[#This Row],[Operating Profit]])</f>
        <v>96250</v>
      </c>
      <c r="X1370">
        <f>SUM(Table1[[#This Row],[Total Sales]]-Table1[[#This Row],[Cost]])</f>
        <v>41250</v>
      </c>
      <c r="Y1370">
        <f>SUM(Table1[[#This Row],[profit/loss]])/SUM(Table1[profit/loss])</f>
        <v>1.2419644074859387E-4</v>
      </c>
    </row>
    <row r="1371" spans="1:25" x14ac:dyDescent="0.3">
      <c r="A1371" t="s">
        <v>25</v>
      </c>
      <c r="B1371" t="s">
        <v>23</v>
      </c>
      <c r="C1371">
        <v>1128299</v>
      </c>
      <c r="D1371" s="9">
        <v>44244</v>
      </c>
      <c r="E1371" s="8" t="str">
        <f>TEXT(Table1[[#This Row],[Invoice Date]],"dd-mm-yyyy")</f>
        <v>17-02-2021</v>
      </c>
      <c r="F1371" s="1" t="str">
        <f t="shared" si="84"/>
        <v>February</v>
      </c>
      <c r="G1371" s="1" t="str">
        <f t="shared" si="85"/>
        <v>2021</v>
      </c>
      <c r="H1371" s="1" t="str">
        <f t="shared" si="86"/>
        <v>Wednesday</v>
      </c>
      <c r="I1371" s="1" t="str">
        <f t="shared" si="87"/>
        <v>17</v>
      </c>
      <c r="J1371" t="s">
        <v>47</v>
      </c>
      <c r="K1371" t="s">
        <v>48</v>
      </c>
      <c r="L1371" t="s">
        <v>67</v>
      </c>
      <c r="M1371" t="s">
        <v>21</v>
      </c>
      <c r="N1371">
        <v>55</v>
      </c>
      <c r="O1371">
        <v>200</v>
      </c>
      <c r="P1371">
        <v>110000</v>
      </c>
      <c r="Q1371">
        <v>22000</v>
      </c>
      <c r="R1371">
        <v>0.2</v>
      </c>
      <c r="S1371" t="s">
        <v>23</v>
      </c>
      <c r="T1371" t="str">
        <f>IF(Table1[[#This Row],[Units Sold]]&gt; 700,"High Units","low Units")</f>
        <v>low Units</v>
      </c>
      <c r="U1371">
        <f>SUM(Table1[[#This Row],[Operating Profit]])/SUM(Table1[Operating Profit])*100</f>
        <v>6.6238101732583399E-3</v>
      </c>
      <c r="V1371">
        <f>SUM(Table1[[#This Row],[Price per Unit]]*Table1[[#This Row],[Units Sold]])</f>
        <v>11000</v>
      </c>
      <c r="W1371">
        <f>SUM(Table1[[#This Row],[Total Sales]]-Table1[[#This Row],[Operating Profit]])</f>
        <v>88000</v>
      </c>
      <c r="X1371">
        <f>SUM(Table1[[#This Row],[Total Sales]]-Table1[[#This Row],[Cost]])</f>
        <v>22000</v>
      </c>
      <c r="Y1371">
        <f>SUM(Table1[[#This Row],[profit/loss]])/SUM(Table1[profit/loss])</f>
        <v>6.6238101732583402E-5</v>
      </c>
    </row>
    <row r="1372" spans="1:25" x14ac:dyDescent="0.3">
      <c r="A1372" t="s">
        <v>25</v>
      </c>
      <c r="B1372" t="s">
        <v>23</v>
      </c>
      <c r="C1372">
        <v>1128299</v>
      </c>
      <c r="D1372" s="9">
        <v>44244</v>
      </c>
      <c r="E1372" s="8" t="str">
        <f>TEXT(Table1[[#This Row],[Invoice Date]],"dd-mm-yyyy")</f>
        <v>17-02-2021</v>
      </c>
      <c r="F1372" s="1" t="str">
        <f t="shared" si="84"/>
        <v>February</v>
      </c>
      <c r="G1372" s="1" t="str">
        <f t="shared" si="85"/>
        <v>2021</v>
      </c>
      <c r="H1372" s="1" t="str">
        <f t="shared" si="86"/>
        <v>Wednesday</v>
      </c>
      <c r="I1372" s="1" t="str">
        <f t="shared" si="87"/>
        <v>17</v>
      </c>
      <c r="J1372" t="s">
        <v>47</v>
      </c>
      <c r="K1372" t="s">
        <v>48</v>
      </c>
      <c r="L1372" t="s">
        <v>67</v>
      </c>
      <c r="M1372" t="s">
        <v>22</v>
      </c>
      <c r="N1372">
        <v>50</v>
      </c>
      <c r="O1372">
        <v>400</v>
      </c>
      <c r="P1372">
        <v>200000</v>
      </c>
      <c r="Q1372">
        <v>90000</v>
      </c>
      <c r="R1372">
        <v>0.45</v>
      </c>
      <c r="S1372" t="s">
        <v>23</v>
      </c>
      <c r="T1372" t="str">
        <f>IF(Table1[[#This Row],[Units Sold]]&gt; 700,"High Units","low Units")</f>
        <v>low Units</v>
      </c>
      <c r="U1372">
        <f>SUM(Table1[[#This Row],[Operating Profit]])/SUM(Table1[Operating Profit])*100</f>
        <v>2.7097405254238666E-2</v>
      </c>
      <c r="V1372">
        <f>SUM(Table1[[#This Row],[Price per Unit]]*Table1[[#This Row],[Units Sold]])</f>
        <v>20000</v>
      </c>
      <c r="W1372">
        <f>SUM(Table1[[#This Row],[Total Sales]]-Table1[[#This Row],[Operating Profit]])</f>
        <v>110000</v>
      </c>
      <c r="X1372">
        <f>SUM(Table1[[#This Row],[Total Sales]]-Table1[[#This Row],[Cost]])</f>
        <v>90000</v>
      </c>
      <c r="Y1372">
        <f>SUM(Table1[[#This Row],[profit/loss]])/SUM(Table1[profit/loss])</f>
        <v>2.7097405254238667E-4</v>
      </c>
    </row>
    <row r="1373" spans="1:25" x14ac:dyDescent="0.3">
      <c r="A1373" t="s">
        <v>25</v>
      </c>
      <c r="B1373" t="s">
        <v>23</v>
      </c>
      <c r="C1373">
        <v>1128299</v>
      </c>
      <c r="D1373" s="9">
        <v>44271</v>
      </c>
      <c r="E1373" s="8" t="str">
        <f>TEXT(Table1[[#This Row],[Invoice Date]],"dd-mm-yyyy")</f>
        <v>16-03-2021</v>
      </c>
      <c r="F1373" s="1" t="str">
        <f t="shared" si="84"/>
        <v>March</v>
      </c>
      <c r="G1373" s="1" t="str">
        <f t="shared" si="85"/>
        <v>2021</v>
      </c>
      <c r="H1373" s="1" t="str">
        <f t="shared" si="86"/>
        <v>Tuesday</v>
      </c>
      <c r="I1373" s="1" t="str">
        <f t="shared" si="87"/>
        <v>16</v>
      </c>
      <c r="J1373" t="s">
        <v>47</v>
      </c>
      <c r="K1373" t="s">
        <v>48</v>
      </c>
      <c r="L1373" t="s">
        <v>67</v>
      </c>
      <c r="M1373" t="s">
        <v>16</v>
      </c>
      <c r="N1373">
        <v>50</v>
      </c>
      <c r="O1373">
        <v>550</v>
      </c>
      <c r="P1373">
        <v>275000</v>
      </c>
      <c r="Q1373">
        <v>82500</v>
      </c>
      <c r="R1373">
        <v>0.3</v>
      </c>
      <c r="S1373" t="s">
        <v>23</v>
      </c>
      <c r="T1373" t="str">
        <f>IF(Table1[[#This Row],[Units Sold]]&gt; 700,"High Units","low Units")</f>
        <v>low Units</v>
      </c>
      <c r="U1373">
        <f>SUM(Table1[[#This Row],[Operating Profit]])/SUM(Table1[Operating Profit])*100</f>
        <v>2.4839288149718773E-2</v>
      </c>
      <c r="V1373">
        <f>SUM(Table1[[#This Row],[Price per Unit]]*Table1[[#This Row],[Units Sold]])</f>
        <v>27500</v>
      </c>
      <c r="W1373">
        <f>SUM(Table1[[#This Row],[Total Sales]]-Table1[[#This Row],[Operating Profit]])</f>
        <v>192500</v>
      </c>
      <c r="X1373">
        <f>SUM(Table1[[#This Row],[Total Sales]]-Table1[[#This Row],[Cost]])</f>
        <v>82500</v>
      </c>
      <c r="Y1373">
        <f>SUM(Table1[[#This Row],[profit/loss]])/SUM(Table1[profit/loss])</f>
        <v>2.4839288149718775E-4</v>
      </c>
    </row>
    <row r="1374" spans="1:25" x14ac:dyDescent="0.3">
      <c r="A1374" t="s">
        <v>25</v>
      </c>
      <c r="B1374" t="s">
        <v>23</v>
      </c>
      <c r="C1374">
        <v>1128299</v>
      </c>
      <c r="D1374" s="9">
        <v>44271</v>
      </c>
      <c r="E1374" s="8" t="str">
        <f>TEXT(Table1[[#This Row],[Invoice Date]],"dd-mm-yyyy")</f>
        <v>16-03-2021</v>
      </c>
      <c r="F1374" s="1" t="str">
        <f t="shared" si="84"/>
        <v>March</v>
      </c>
      <c r="G1374" s="1" t="str">
        <f t="shared" si="85"/>
        <v>2021</v>
      </c>
      <c r="H1374" s="1" t="str">
        <f t="shared" si="86"/>
        <v>Tuesday</v>
      </c>
      <c r="I1374" s="1" t="str">
        <f t="shared" si="87"/>
        <v>16</v>
      </c>
      <c r="J1374" t="s">
        <v>47</v>
      </c>
      <c r="K1374" t="s">
        <v>48</v>
      </c>
      <c r="L1374" t="s">
        <v>67</v>
      </c>
      <c r="M1374" t="s">
        <v>18</v>
      </c>
      <c r="N1374">
        <v>60</v>
      </c>
      <c r="O1374">
        <v>400</v>
      </c>
      <c r="P1374">
        <v>240000</v>
      </c>
      <c r="Q1374">
        <v>60000</v>
      </c>
      <c r="R1374">
        <v>0.25</v>
      </c>
      <c r="S1374" t="s">
        <v>23</v>
      </c>
      <c r="T1374" t="str">
        <f>IF(Table1[[#This Row],[Units Sold]]&gt; 700,"High Units","low Units")</f>
        <v>low Units</v>
      </c>
      <c r="U1374">
        <f>SUM(Table1[[#This Row],[Operating Profit]])/SUM(Table1[Operating Profit])*100</f>
        <v>1.8064936836159111E-2</v>
      </c>
      <c r="V1374">
        <f>SUM(Table1[[#This Row],[Price per Unit]]*Table1[[#This Row],[Units Sold]])</f>
        <v>24000</v>
      </c>
      <c r="W1374">
        <f>SUM(Table1[[#This Row],[Total Sales]]-Table1[[#This Row],[Operating Profit]])</f>
        <v>180000</v>
      </c>
      <c r="X1374">
        <f>SUM(Table1[[#This Row],[Total Sales]]-Table1[[#This Row],[Cost]])</f>
        <v>60000</v>
      </c>
      <c r="Y1374">
        <f>SUM(Table1[[#This Row],[profit/loss]])/SUM(Table1[profit/loss])</f>
        <v>1.8064936836159111E-4</v>
      </c>
    </row>
    <row r="1375" spans="1:25" x14ac:dyDescent="0.3">
      <c r="A1375" t="s">
        <v>25</v>
      </c>
      <c r="B1375" t="s">
        <v>23</v>
      </c>
      <c r="C1375">
        <v>1128299</v>
      </c>
      <c r="D1375" s="9">
        <v>44271</v>
      </c>
      <c r="E1375" s="8" t="str">
        <f>TEXT(Table1[[#This Row],[Invoice Date]],"dd-mm-yyyy")</f>
        <v>16-03-2021</v>
      </c>
      <c r="F1375" s="1" t="str">
        <f t="shared" si="84"/>
        <v>March</v>
      </c>
      <c r="G1375" s="1" t="str">
        <f t="shared" si="85"/>
        <v>2021</v>
      </c>
      <c r="H1375" s="1" t="str">
        <f t="shared" si="86"/>
        <v>Tuesday</v>
      </c>
      <c r="I1375" s="1" t="str">
        <f t="shared" si="87"/>
        <v>16</v>
      </c>
      <c r="J1375" t="s">
        <v>47</v>
      </c>
      <c r="K1375" t="s">
        <v>48</v>
      </c>
      <c r="L1375" t="s">
        <v>67</v>
      </c>
      <c r="M1375" t="s">
        <v>19</v>
      </c>
      <c r="N1375">
        <v>65</v>
      </c>
      <c r="O1375">
        <v>425</v>
      </c>
      <c r="P1375">
        <v>276250</v>
      </c>
      <c r="Q1375">
        <v>82875</v>
      </c>
      <c r="R1375">
        <v>0.3</v>
      </c>
      <c r="S1375" t="s">
        <v>23</v>
      </c>
      <c r="T1375" t="str">
        <f>IF(Table1[[#This Row],[Units Sold]]&gt; 700,"High Units","low Units")</f>
        <v>low Units</v>
      </c>
      <c r="U1375">
        <f>SUM(Table1[[#This Row],[Operating Profit]])/SUM(Table1[Operating Profit])*100</f>
        <v>2.4952194004944774E-2</v>
      </c>
      <c r="V1375">
        <f>SUM(Table1[[#This Row],[Price per Unit]]*Table1[[#This Row],[Units Sold]])</f>
        <v>27625</v>
      </c>
      <c r="W1375">
        <f>SUM(Table1[[#This Row],[Total Sales]]-Table1[[#This Row],[Operating Profit]])</f>
        <v>193375</v>
      </c>
      <c r="X1375">
        <f>SUM(Table1[[#This Row],[Total Sales]]-Table1[[#This Row],[Cost]])</f>
        <v>82875</v>
      </c>
      <c r="Y1375">
        <f>SUM(Table1[[#This Row],[profit/loss]])/SUM(Table1[profit/loss])</f>
        <v>2.4952194004944773E-4</v>
      </c>
    </row>
    <row r="1376" spans="1:25" x14ac:dyDescent="0.3">
      <c r="A1376" t="s">
        <v>25</v>
      </c>
      <c r="B1376" t="s">
        <v>23</v>
      </c>
      <c r="C1376">
        <v>1128299</v>
      </c>
      <c r="D1376" s="9">
        <v>44271</v>
      </c>
      <c r="E1376" s="8" t="str">
        <f>TEXT(Table1[[#This Row],[Invoice Date]],"dd-mm-yyyy")</f>
        <v>16-03-2021</v>
      </c>
      <c r="F1376" s="1" t="str">
        <f t="shared" si="84"/>
        <v>March</v>
      </c>
      <c r="G1376" s="1" t="str">
        <f t="shared" si="85"/>
        <v>2021</v>
      </c>
      <c r="H1376" s="1" t="str">
        <f t="shared" si="86"/>
        <v>Tuesday</v>
      </c>
      <c r="I1376" s="1" t="str">
        <f t="shared" si="87"/>
        <v>16</v>
      </c>
      <c r="J1376" t="s">
        <v>47</v>
      </c>
      <c r="K1376" t="s">
        <v>48</v>
      </c>
      <c r="L1376" t="s">
        <v>67</v>
      </c>
      <c r="M1376" t="s">
        <v>20</v>
      </c>
      <c r="N1376">
        <v>60</v>
      </c>
      <c r="O1376">
        <v>325</v>
      </c>
      <c r="P1376">
        <v>195000</v>
      </c>
      <c r="Q1376">
        <v>58500</v>
      </c>
      <c r="R1376">
        <v>0.3</v>
      </c>
      <c r="S1376" t="s">
        <v>23</v>
      </c>
      <c r="T1376" t="str">
        <f>IF(Table1[[#This Row],[Units Sold]]&gt; 700,"High Units","low Units")</f>
        <v>low Units</v>
      </c>
      <c r="U1376">
        <f>SUM(Table1[[#This Row],[Operating Profit]])/SUM(Table1[Operating Profit])*100</f>
        <v>1.7613313415255131E-2</v>
      </c>
      <c r="V1376">
        <f>SUM(Table1[[#This Row],[Price per Unit]]*Table1[[#This Row],[Units Sold]])</f>
        <v>19500</v>
      </c>
      <c r="W1376">
        <f>SUM(Table1[[#This Row],[Total Sales]]-Table1[[#This Row],[Operating Profit]])</f>
        <v>136500</v>
      </c>
      <c r="X1376">
        <f>SUM(Table1[[#This Row],[Total Sales]]-Table1[[#This Row],[Cost]])</f>
        <v>58500</v>
      </c>
      <c r="Y1376">
        <f>SUM(Table1[[#This Row],[profit/loss]])/SUM(Table1[profit/loss])</f>
        <v>1.7613313415255132E-4</v>
      </c>
    </row>
    <row r="1377" spans="1:25" x14ac:dyDescent="0.3">
      <c r="A1377" t="s">
        <v>25</v>
      </c>
      <c r="B1377" t="s">
        <v>23</v>
      </c>
      <c r="C1377">
        <v>1128299</v>
      </c>
      <c r="D1377" s="9">
        <v>44271</v>
      </c>
      <c r="E1377" s="8" t="str">
        <f>TEXT(Table1[[#This Row],[Invoice Date]],"dd-mm-yyyy")</f>
        <v>16-03-2021</v>
      </c>
      <c r="F1377" s="1" t="str">
        <f t="shared" si="84"/>
        <v>March</v>
      </c>
      <c r="G1377" s="1" t="str">
        <f t="shared" si="85"/>
        <v>2021</v>
      </c>
      <c r="H1377" s="1" t="str">
        <f t="shared" si="86"/>
        <v>Tuesday</v>
      </c>
      <c r="I1377" s="1" t="str">
        <f t="shared" si="87"/>
        <v>16</v>
      </c>
      <c r="J1377" t="s">
        <v>47</v>
      </c>
      <c r="K1377" t="s">
        <v>48</v>
      </c>
      <c r="L1377" t="s">
        <v>67</v>
      </c>
      <c r="M1377" t="s">
        <v>21</v>
      </c>
      <c r="N1377">
        <v>65</v>
      </c>
      <c r="O1377">
        <v>175</v>
      </c>
      <c r="P1377">
        <v>113750</v>
      </c>
      <c r="Q1377">
        <v>22750</v>
      </c>
      <c r="R1377">
        <v>0.2</v>
      </c>
      <c r="S1377" t="s">
        <v>23</v>
      </c>
      <c r="T1377" t="str">
        <f>IF(Table1[[#This Row],[Units Sold]]&gt; 700,"High Units","low Units")</f>
        <v>low Units</v>
      </c>
      <c r="U1377">
        <f>SUM(Table1[[#This Row],[Operating Profit]])/SUM(Table1[Operating Profit])*100</f>
        <v>6.8496218837103291E-3</v>
      </c>
      <c r="V1377">
        <f>SUM(Table1[[#This Row],[Price per Unit]]*Table1[[#This Row],[Units Sold]])</f>
        <v>11375</v>
      </c>
      <c r="W1377">
        <f>SUM(Table1[[#This Row],[Total Sales]]-Table1[[#This Row],[Operating Profit]])</f>
        <v>91000</v>
      </c>
      <c r="X1377">
        <f>SUM(Table1[[#This Row],[Total Sales]]-Table1[[#This Row],[Cost]])</f>
        <v>22750</v>
      </c>
      <c r="Y1377">
        <f>SUM(Table1[[#This Row],[profit/loss]])/SUM(Table1[profit/loss])</f>
        <v>6.8496218837103294E-5</v>
      </c>
    </row>
    <row r="1378" spans="1:25" x14ac:dyDescent="0.3">
      <c r="A1378" t="s">
        <v>25</v>
      </c>
      <c r="B1378" t="s">
        <v>23</v>
      </c>
      <c r="C1378">
        <v>1128299</v>
      </c>
      <c r="D1378" s="9">
        <v>44271</v>
      </c>
      <c r="E1378" s="8" t="str">
        <f>TEXT(Table1[[#This Row],[Invoice Date]],"dd-mm-yyyy")</f>
        <v>16-03-2021</v>
      </c>
      <c r="F1378" s="1" t="str">
        <f t="shared" si="84"/>
        <v>March</v>
      </c>
      <c r="G1378" s="1" t="str">
        <f t="shared" si="85"/>
        <v>2021</v>
      </c>
      <c r="H1378" s="1" t="str">
        <f t="shared" si="86"/>
        <v>Tuesday</v>
      </c>
      <c r="I1378" s="1" t="str">
        <f t="shared" si="87"/>
        <v>16</v>
      </c>
      <c r="J1378" t="s">
        <v>47</v>
      </c>
      <c r="K1378" t="s">
        <v>48</v>
      </c>
      <c r="L1378" t="s">
        <v>67</v>
      </c>
      <c r="M1378" t="s">
        <v>22</v>
      </c>
      <c r="N1378">
        <v>60</v>
      </c>
      <c r="O1378">
        <v>375</v>
      </c>
      <c r="P1378">
        <v>225000</v>
      </c>
      <c r="Q1378">
        <v>101250</v>
      </c>
      <c r="R1378">
        <v>0.45</v>
      </c>
      <c r="S1378" t="s">
        <v>23</v>
      </c>
      <c r="T1378" t="str">
        <f>IF(Table1[[#This Row],[Units Sold]]&gt; 700,"High Units","low Units")</f>
        <v>low Units</v>
      </c>
      <c r="U1378">
        <f>SUM(Table1[[#This Row],[Operating Profit]])/SUM(Table1[Operating Profit])*100</f>
        <v>3.0484580911018497E-2</v>
      </c>
      <c r="V1378">
        <f>SUM(Table1[[#This Row],[Price per Unit]]*Table1[[#This Row],[Units Sold]])</f>
        <v>22500</v>
      </c>
      <c r="W1378">
        <f>SUM(Table1[[#This Row],[Total Sales]]-Table1[[#This Row],[Operating Profit]])</f>
        <v>123750</v>
      </c>
      <c r="X1378">
        <f>SUM(Table1[[#This Row],[Total Sales]]-Table1[[#This Row],[Cost]])</f>
        <v>101250</v>
      </c>
      <c r="Y1378">
        <f>SUM(Table1[[#This Row],[profit/loss]])/SUM(Table1[profit/loss])</f>
        <v>3.0484580911018498E-4</v>
      </c>
    </row>
    <row r="1379" spans="1:25" x14ac:dyDescent="0.3">
      <c r="A1379" t="s">
        <v>24</v>
      </c>
      <c r="B1379" t="s">
        <v>23</v>
      </c>
      <c r="C1379">
        <v>1128299</v>
      </c>
      <c r="D1379" s="9">
        <v>44303</v>
      </c>
      <c r="E1379" s="8" t="str">
        <f>TEXT(Table1[[#This Row],[Invoice Date]],"dd-mm-yyyy")</f>
        <v>17-04-2021</v>
      </c>
      <c r="F1379" s="1" t="str">
        <f t="shared" si="84"/>
        <v>April</v>
      </c>
      <c r="G1379" s="1" t="str">
        <f t="shared" si="85"/>
        <v>2021</v>
      </c>
      <c r="H1379" s="1" t="str">
        <f t="shared" si="86"/>
        <v>Saturday</v>
      </c>
      <c r="I1379" s="1" t="str">
        <f t="shared" si="87"/>
        <v>17</v>
      </c>
      <c r="J1379" t="s">
        <v>47</v>
      </c>
      <c r="K1379" t="s">
        <v>48</v>
      </c>
      <c r="L1379" t="s">
        <v>67</v>
      </c>
      <c r="M1379" t="s">
        <v>16</v>
      </c>
      <c r="N1379">
        <v>65</v>
      </c>
      <c r="O1379">
        <v>550</v>
      </c>
      <c r="P1379">
        <v>357500</v>
      </c>
      <c r="Q1379">
        <v>107250</v>
      </c>
      <c r="R1379">
        <v>0.3</v>
      </c>
      <c r="S1379" t="s">
        <v>23</v>
      </c>
      <c r="T1379" t="str">
        <f>IF(Table1[[#This Row],[Units Sold]]&gt; 700,"High Units","low Units")</f>
        <v>low Units</v>
      </c>
      <c r="U1379">
        <f>SUM(Table1[[#This Row],[Operating Profit]])/SUM(Table1[Operating Profit])*100</f>
        <v>3.2291074594634407E-2</v>
      </c>
      <c r="V1379">
        <f>SUM(Table1[[#This Row],[Price per Unit]]*Table1[[#This Row],[Units Sold]])</f>
        <v>35750</v>
      </c>
      <c r="W1379">
        <f>SUM(Table1[[#This Row],[Total Sales]]-Table1[[#This Row],[Operating Profit]])</f>
        <v>250250</v>
      </c>
      <c r="X1379">
        <f>SUM(Table1[[#This Row],[Total Sales]]-Table1[[#This Row],[Cost]])</f>
        <v>107250</v>
      </c>
      <c r="Y1379">
        <f>SUM(Table1[[#This Row],[profit/loss]])/SUM(Table1[profit/loss])</f>
        <v>3.2291074594634407E-4</v>
      </c>
    </row>
    <row r="1380" spans="1:25" x14ac:dyDescent="0.3">
      <c r="A1380" t="s">
        <v>24</v>
      </c>
      <c r="B1380" t="s">
        <v>23</v>
      </c>
      <c r="C1380">
        <v>1128299</v>
      </c>
      <c r="D1380" s="9">
        <v>44303</v>
      </c>
      <c r="E1380" s="8" t="str">
        <f>TEXT(Table1[[#This Row],[Invoice Date]],"dd-mm-yyyy")</f>
        <v>17-04-2021</v>
      </c>
      <c r="F1380" s="1" t="str">
        <f t="shared" si="84"/>
        <v>April</v>
      </c>
      <c r="G1380" s="1" t="str">
        <f t="shared" si="85"/>
        <v>2021</v>
      </c>
      <c r="H1380" s="1" t="str">
        <f t="shared" si="86"/>
        <v>Saturday</v>
      </c>
      <c r="I1380" s="1" t="str">
        <f t="shared" si="87"/>
        <v>17</v>
      </c>
      <c r="J1380" t="s">
        <v>47</v>
      </c>
      <c r="K1380" t="s">
        <v>48</v>
      </c>
      <c r="L1380" t="s">
        <v>67</v>
      </c>
      <c r="M1380" t="s">
        <v>18</v>
      </c>
      <c r="N1380">
        <v>70</v>
      </c>
      <c r="O1380">
        <v>350</v>
      </c>
      <c r="P1380">
        <v>245000</v>
      </c>
      <c r="Q1380">
        <v>61250</v>
      </c>
      <c r="R1380">
        <v>0.25</v>
      </c>
      <c r="S1380" t="s">
        <v>23</v>
      </c>
      <c r="T1380" t="str">
        <f>IF(Table1[[#This Row],[Units Sold]]&gt; 700,"High Units","low Units")</f>
        <v>low Units</v>
      </c>
      <c r="U1380">
        <f>SUM(Table1[[#This Row],[Operating Profit]])/SUM(Table1[Operating Profit])*100</f>
        <v>1.8441289686912426E-2</v>
      </c>
      <c r="V1380">
        <f>SUM(Table1[[#This Row],[Price per Unit]]*Table1[[#This Row],[Units Sold]])</f>
        <v>24500</v>
      </c>
      <c r="W1380">
        <f>SUM(Table1[[#This Row],[Total Sales]]-Table1[[#This Row],[Operating Profit]])</f>
        <v>183750</v>
      </c>
      <c r="X1380">
        <f>SUM(Table1[[#This Row],[Total Sales]]-Table1[[#This Row],[Cost]])</f>
        <v>61250</v>
      </c>
      <c r="Y1380">
        <f>SUM(Table1[[#This Row],[profit/loss]])/SUM(Table1[profit/loss])</f>
        <v>1.8441289686912425E-4</v>
      </c>
    </row>
    <row r="1381" spans="1:25" x14ac:dyDescent="0.3">
      <c r="A1381" t="s">
        <v>24</v>
      </c>
      <c r="B1381" t="s">
        <v>23</v>
      </c>
      <c r="C1381">
        <v>1128299</v>
      </c>
      <c r="D1381" s="9">
        <v>44303</v>
      </c>
      <c r="E1381" s="8" t="str">
        <f>TEXT(Table1[[#This Row],[Invoice Date]],"dd-mm-yyyy")</f>
        <v>17-04-2021</v>
      </c>
      <c r="F1381" s="1" t="str">
        <f t="shared" si="84"/>
        <v>April</v>
      </c>
      <c r="G1381" s="1" t="str">
        <f t="shared" si="85"/>
        <v>2021</v>
      </c>
      <c r="H1381" s="1" t="str">
        <f t="shared" si="86"/>
        <v>Saturday</v>
      </c>
      <c r="I1381" s="1" t="str">
        <f t="shared" si="87"/>
        <v>17</v>
      </c>
      <c r="J1381" t="s">
        <v>47</v>
      </c>
      <c r="K1381" t="s">
        <v>48</v>
      </c>
      <c r="L1381" t="s">
        <v>67</v>
      </c>
      <c r="M1381" t="s">
        <v>19</v>
      </c>
      <c r="N1381">
        <v>70</v>
      </c>
      <c r="O1381">
        <v>400</v>
      </c>
      <c r="P1381">
        <v>280000</v>
      </c>
      <c r="Q1381">
        <v>84000</v>
      </c>
      <c r="R1381">
        <v>0.3</v>
      </c>
      <c r="S1381" t="s">
        <v>23</v>
      </c>
      <c r="T1381" t="str">
        <f>IF(Table1[[#This Row],[Units Sold]]&gt; 700,"High Units","low Units")</f>
        <v>low Units</v>
      </c>
      <c r="U1381">
        <f>SUM(Table1[[#This Row],[Operating Profit]])/SUM(Table1[Operating Profit])*100</f>
        <v>2.5290911570622753E-2</v>
      </c>
      <c r="V1381">
        <f>SUM(Table1[[#This Row],[Price per Unit]]*Table1[[#This Row],[Units Sold]])</f>
        <v>28000</v>
      </c>
      <c r="W1381">
        <f>SUM(Table1[[#This Row],[Total Sales]]-Table1[[#This Row],[Operating Profit]])</f>
        <v>196000</v>
      </c>
      <c r="X1381">
        <f>SUM(Table1[[#This Row],[Total Sales]]-Table1[[#This Row],[Cost]])</f>
        <v>84000</v>
      </c>
      <c r="Y1381">
        <f>SUM(Table1[[#This Row],[profit/loss]])/SUM(Table1[profit/loss])</f>
        <v>2.5290911570622753E-4</v>
      </c>
    </row>
    <row r="1382" spans="1:25" x14ac:dyDescent="0.3">
      <c r="A1382" t="s">
        <v>24</v>
      </c>
      <c r="B1382" t="s">
        <v>23</v>
      </c>
      <c r="C1382">
        <v>1128299</v>
      </c>
      <c r="D1382" s="9">
        <v>44303</v>
      </c>
      <c r="E1382" s="8" t="str">
        <f>TEXT(Table1[[#This Row],[Invoice Date]],"dd-mm-yyyy")</f>
        <v>17-04-2021</v>
      </c>
      <c r="F1382" s="1" t="str">
        <f t="shared" si="84"/>
        <v>April</v>
      </c>
      <c r="G1382" s="1" t="str">
        <f t="shared" si="85"/>
        <v>2021</v>
      </c>
      <c r="H1382" s="1" t="str">
        <f t="shared" si="86"/>
        <v>Saturday</v>
      </c>
      <c r="I1382" s="1" t="str">
        <f t="shared" si="87"/>
        <v>17</v>
      </c>
      <c r="J1382" t="s">
        <v>47</v>
      </c>
      <c r="K1382" t="s">
        <v>48</v>
      </c>
      <c r="L1382" t="s">
        <v>67</v>
      </c>
      <c r="M1382" t="s">
        <v>20</v>
      </c>
      <c r="N1382">
        <v>55</v>
      </c>
      <c r="O1382">
        <v>300</v>
      </c>
      <c r="P1382">
        <v>165000</v>
      </c>
      <c r="Q1382">
        <v>49500</v>
      </c>
      <c r="R1382">
        <v>0.3</v>
      </c>
      <c r="S1382" t="s">
        <v>23</v>
      </c>
      <c r="T1382" t="str">
        <f>IF(Table1[[#This Row],[Units Sold]]&gt; 700,"High Units","low Units")</f>
        <v>low Units</v>
      </c>
      <c r="U1382">
        <f>SUM(Table1[[#This Row],[Operating Profit]])/SUM(Table1[Operating Profit])*100</f>
        <v>1.4903572889831266E-2</v>
      </c>
      <c r="V1382">
        <f>SUM(Table1[[#This Row],[Price per Unit]]*Table1[[#This Row],[Units Sold]])</f>
        <v>16500</v>
      </c>
      <c r="W1382">
        <f>SUM(Table1[[#This Row],[Total Sales]]-Table1[[#This Row],[Operating Profit]])</f>
        <v>115500</v>
      </c>
      <c r="X1382">
        <f>SUM(Table1[[#This Row],[Total Sales]]-Table1[[#This Row],[Cost]])</f>
        <v>49500</v>
      </c>
      <c r="Y1382">
        <f>SUM(Table1[[#This Row],[profit/loss]])/SUM(Table1[profit/loss])</f>
        <v>1.4903572889831266E-4</v>
      </c>
    </row>
    <row r="1383" spans="1:25" x14ac:dyDescent="0.3">
      <c r="A1383" t="s">
        <v>24</v>
      </c>
      <c r="B1383" t="s">
        <v>23</v>
      </c>
      <c r="C1383">
        <v>1128299</v>
      </c>
      <c r="D1383" s="9">
        <v>44303</v>
      </c>
      <c r="E1383" s="8" t="str">
        <f>TEXT(Table1[[#This Row],[Invoice Date]],"dd-mm-yyyy")</f>
        <v>17-04-2021</v>
      </c>
      <c r="F1383" s="1" t="str">
        <f t="shared" si="84"/>
        <v>April</v>
      </c>
      <c r="G1383" s="1" t="str">
        <f t="shared" si="85"/>
        <v>2021</v>
      </c>
      <c r="H1383" s="1" t="str">
        <f t="shared" si="86"/>
        <v>Saturday</v>
      </c>
      <c r="I1383" s="1" t="str">
        <f t="shared" si="87"/>
        <v>17</v>
      </c>
      <c r="J1383" t="s">
        <v>47</v>
      </c>
      <c r="K1383" t="s">
        <v>48</v>
      </c>
      <c r="L1383" t="s">
        <v>67</v>
      </c>
      <c r="M1383" t="s">
        <v>21</v>
      </c>
      <c r="N1383">
        <v>60</v>
      </c>
      <c r="O1383">
        <v>200</v>
      </c>
      <c r="P1383">
        <v>120000</v>
      </c>
      <c r="Q1383">
        <v>24000</v>
      </c>
      <c r="R1383">
        <v>0.2</v>
      </c>
      <c r="S1383" t="s">
        <v>23</v>
      </c>
      <c r="T1383" t="str">
        <f>IF(Table1[[#This Row],[Units Sold]]&gt; 700,"High Units","low Units")</f>
        <v>low Units</v>
      </c>
      <c r="U1383">
        <f>SUM(Table1[[#This Row],[Operating Profit]])/SUM(Table1[Operating Profit])*100</f>
        <v>7.225974734463644E-3</v>
      </c>
      <c r="V1383">
        <f>SUM(Table1[[#This Row],[Price per Unit]]*Table1[[#This Row],[Units Sold]])</f>
        <v>12000</v>
      </c>
      <c r="W1383">
        <f>SUM(Table1[[#This Row],[Total Sales]]-Table1[[#This Row],[Operating Profit]])</f>
        <v>96000</v>
      </c>
      <c r="X1383">
        <f>SUM(Table1[[#This Row],[Total Sales]]-Table1[[#This Row],[Cost]])</f>
        <v>24000</v>
      </c>
      <c r="Y1383">
        <f>SUM(Table1[[#This Row],[profit/loss]])/SUM(Table1[profit/loss])</f>
        <v>7.225974734463644E-5</v>
      </c>
    </row>
    <row r="1384" spans="1:25" x14ac:dyDescent="0.3">
      <c r="A1384" t="s">
        <v>24</v>
      </c>
      <c r="B1384" t="s">
        <v>23</v>
      </c>
      <c r="C1384">
        <v>1128299</v>
      </c>
      <c r="D1384" s="9">
        <v>44303</v>
      </c>
      <c r="E1384" s="8" t="str">
        <f>TEXT(Table1[[#This Row],[Invoice Date]],"dd-mm-yyyy")</f>
        <v>17-04-2021</v>
      </c>
      <c r="F1384" s="1" t="str">
        <f t="shared" si="84"/>
        <v>April</v>
      </c>
      <c r="G1384" s="1" t="str">
        <f t="shared" si="85"/>
        <v>2021</v>
      </c>
      <c r="H1384" s="1" t="str">
        <f t="shared" si="86"/>
        <v>Saturday</v>
      </c>
      <c r="I1384" s="1" t="str">
        <f t="shared" si="87"/>
        <v>17</v>
      </c>
      <c r="J1384" t="s">
        <v>47</v>
      </c>
      <c r="K1384" t="s">
        <v>48</v>
      </c>
      <c r="L1384" t="s">
        <v>67</v>
      </c>
      <c r="M1384" t="s">
        <v>22</v>
      </c>
      <c r="N1384">
        <v>75</v>
      </c>
      <c r="O1384">
        <v>375</v>
      </c>
      <c r="P1384">
        <v>281250</v>
      </c>
      <c r="Q1384">
        <v>126563</v>
      </c>
      <c r="R1384">
        <v>0.45</v>
      </c>
      <c r="S1384" t="s">
        <v>23</v>
      </c>
      <c r="T1384" t="str">
        <f>IF(Table1[[#This Row],[Units Sold]]&gt; 700,"High Units","low Units")</f>
        <v>low Units</v>
      </c>
      <c r="U1384">
        <f>SUM(Table1[[#This Row],[Operating Profit]])/SUM(Table1[Operating Profit])*100</f>
        <v>3.8105876679913428E-2</v>
      </c>
      <c r="V1384">
        <f>SUM(Table1[[#This Row],[Price per Unit]]*Table1[[#This Row],[Units Sold]])</f>
        <v>28125</v>
      </c>
      <c r="W1384">
        <f>SUM(Table1[[#This Row],[Total Sales]]-Table1[[#This Row],[Operating Profit]])</f>
        <v>154687</v>
      </c>
      <c r="X1384">
        <f>SUM(Table1[[#This Row],[Total Sales]]-Table1[[#This Row],[Cost]])</f>
        <v>126563</v>
      </c>
      <c r="Y1384">
        <f>SUM(Table1[[#This Row],[profit/loss]])/SUM(Table1[profit/loss])</f>
        <v>3.8105876679913426E-4</v>
      </c>
    </row>
    <row r="1385" spans="1:25" x14ac:dyDescent="0.3">
      <c r="A1385" t="s">
        <v>24</v>
      </c>
      <c r="B1385" t="s">
        <v>23</v>
      </c>
      <c r="C1385">
        <v>1128299</v>
      </c>
      <c r="D1385" s="9">
        <v>44334</v>
      </c>
      <c r="E1385" s="8" t="str">
        <f>TEXT(Table1[[#This Row],[Invoice Date]],"dd-mm-yyyy")</f>
        <v>18-05-2021</v>
      </c>
      <c r="F1385" s="1" t="str">
        <f t="shared" si="84"/>
        <v>May</v>
      </c>
      <c r="G1385" s="1" t="str">
        <f t="shared" si="85"/>
        <v>2021</v>
      </c>
      <c r="H1385" s="1" t="str">
        <f t="shared" si="86"/>
        <v>Tuesday</v>
      </c>
      <c r="I1385" s="1" t="str">
        <f t="shared" si="87"/>
        <v>18</v>
      </c>
      <c r="J1385" t="s">
        <v>47</v>
      </c>
      <c r="K1385" t="s">
        <v>48</v>
      </c>
      <c r="L1385" t="s">
        <v>67</v>
      </c>
      <c r="M1385" t="s">
        <v>16</v>
      </c>
      <c r="N1385">
        <v>60</v>
      </c>
      <c r="O1385">
        <v>575</v>
      </c>
      <c r="P1385">
        <v>345000</v>
      </c>
      <c r="Q1385">
        <v>103500</v>
      </c>
      <c r="R1385">
        <v>0.3</v>
      </c>
      <c r="S1385" t="s">
        <v>23</v>
      </c>
      <c r="T1385" t="str">
        <f>IF(Table1[[#This Row],[Units Sold]]&gt; 700,"High Units","low Units")</f>
        <v>low Units</v>
      </c>
      <c r="U1385">
        <f>SUM(Table1[[#This Row],[Operating Profit]])/SUM(Table1[Operating Profit])*100</f>
        <v>3.1162016042374462E-2</v>
      </c>
      <c r="V1385">
        <f>SUM(Table1[[#This Row],[Price per Unit]]*Table1[[#This Row],[Units Sold]])</f>
        <v>34500</v>
      </c>
      <c r="W1385">
        <f>SUM(Table1[[#This Row],[Total Sales]]-Table1[[#This Row],[Operating Profit]])</f>
        <v>241500</v>
      </c>
      <c r="X1385">
        <f>SUM(Table1[[#This Row],[Total Sales]]-Table1[[#This Row],[Cost]])</f>
        <v>103500</v>
      </c>
      <c r="Y1385">
        <f>SUM(Table1[[#This Row],[profit/loss]])/SUM(Table1[profit/loss])</f>
        <v>3.1162016042374463E-4</v>
      </c>
    </row>
    <row r="1386" spans="1:25" x14ac:dyDescent="0.3">
      <c r="A1386" t="s">
        <v>24</v>
      </c>
      <c r="B1386" t="s">
        <v>23</v>
      </c>
      <c r="C1386">
        <v>1128299</v>
      </c>
      <c r="D1386" s="9">
        <v>44334</v>
      </c>
      <c r="E1386" s="8" t="str">
        <f>TEXT(Table1[[#This Row],[Invoice Date]],"dd-mm-yyyy")</f>
        <v>18-05-2021</v>
      </c>
      <c r="F1386" s="1" t="str">
        <f t="shared" si="84"/>
        <v>May</v>
      </c>
      <c r="G1386" s="1" t="str">
        <f t="shared" si="85"/>
        <v>2021</v>
      </c>
      <c r="H1386" s="1" t="str">
        <f t="shared" si="86"/>
        <v>Tuesday</v>
      </c>
      <c r="I1386" s="1" t="str">
        <f t="shared" si="87"/>
        <v>18</v>
      </c>
      <c r="J1386" t="s">
        <v>47</v>
      </c>
      <c r="K1386" t="s">
        <v>48</v>
      </c>
      <c r="L1386" t="s">
        <v>67</v>
      </c>
      <c r="M1386" t="s">
        <v>18</v>
      </c>
      <c r="N1386">
        <v>65</v>
      </c>
      <c r="O1386">
        <v>425</v>
      </c>
      <c r="P1386">
        <v>276250</v>
      </c>
      <c r="Q1386">
        <v>69063</v>
      </c>
      <c r="R1386">
        <v>0.25</v>
      </c>
      <c r="S1386" t="s">
        <v>23</v>
      </c>
      <c r="T1386" t="str">
        <f>IF(Table1[[#This Row],[Units Sold]]&gt; 700,"High Units","low Units")</f>
        <v>low Units</v>
      </c>
      <c r="U1386">
        <f>SUM(Table1[[#This Row],[Operating Profit]])/SUM(Table1[Operating Profit])*100</f>
        <v>2.0793645545260944E-2</v>
      </c>
      <c r="V1386">
        <f>SUM(Table1[[#This Row],[Price per Unit]]*Table1[[#This Row],[Units Sold]])</f>
        <v>27625</v>
      </c>
      <c r="W1386">
        <f>SUM(Table1[[#This Row],[Total Sales]]-Table1[[#This Row],[Operating Profit]])</f>
        <v>207187</v>
      </c>
      <c r="X1386">
        <f>SUM(Table1[[#This Row],[Total Sales]]-Table1[[#This Row],[Cost]])</f>
        <v>69063</v>
      </c>
      <c r="Y1386">
        <f>SUM(Table1[[#This Row],[profit/loss]])/SUM(Table1[profit/loss])</f>
        <v>2.0793645545260945E-4</v>
      </c>
    </row>
    <row r="1387" spans="1:25" x14ac:dyDescent="0.3">
      <c r="A1387" t="s">
        <v>24</v>
      </c>
      <c r="B1387" t="s">
        <v>23</v>
      </c>
      <c r="C1387">
        <v>1128299</v>
      </c>
      <c r="D1387" s="9">
        <v>44334</v>
      </c>
      <c r="E1387" s="8" t="str">
        <f>TEXT(Table1[[#This Row],[Invoice Date]],"dd-mm-yyyy")</f>
        <v>18-05-2021</v>
      </c>
      <c r="F1387" s="1" t="str">
        <f t="shared" si="84"/>
        <v>May</v>
      </c>
      <c r="G1387" s="1" t="str">
        <f t="shared" si="85"/>
        <v>2021</v>
      </c>
      <c r="H1387" s="1" t="str">
        <f t="shared" si="86"/>
        <v>Tuesday</v>
      </c>
      <c r="I1387" s="1" t="str">
        <f t="shared" si="87"/>
        <v>18</v>
      </c>
      <c r="J1387" t="s">
        <v>47</v>
      </c>
      <c r="K1387" t="s">
        <v>48</v>
      </c>
      <c r="L1387" t="s">
        <v>67</v>
      </c>
      <c r="M1387" t="s">
        <v>19</v>
      </c>
      <c r="N1387">
        <v>65</v>
      </c>
      <c r="O1387">
        <v>425</v>
      </c>
      <c r="P1387">
        <v>276250</v>
      </c>
      <c r="Q1387">
        <v>82875</v>
      </c>
      <c r="R1387">
        <v>0.3</v>
      </c>
      <c r="S1387" t="s">
        <v>23</v>
      </c>
      <c r="T1387" t="str">
        <f>IF(Table1[[#This Row],[Units Sold]]&gt; 700,"High Units","low Units")</f>
        <v>low Units</v>
      </c>
      <c r="U1387">
        <f>SUM(Table1[[#This Row],[Operating Profit]])/SUM(Table1[Operating Profit])*100</f>
        <v>2.4952194004944774E-2</v>
      </c>
      <c r="V1387">
        <f>SUM(Table1[[#This Row],[Price per Unit]]*Table1[[#This Row],[Units Sold]])</f>
        <v>27625</v>
      </c>
      <c r="W1387">
        <f>SUM(Table1[[#This Row],[Total Sales]]-Table1[[#This Row],[Operating Profit]])</f>
        <v>193375</v>
      </c>
      <c r="X1387">
        <f>SUM(Table1[[#This Row],[Total Sales]]-Table1[[#This Row],[Cost]])</f>
        <v>82875</v>
      </c>
      <c r="Y1387">
        <f>SUM(Table1[[#This Row],[profit/loss]])/SUM(Table1[profit/loss])</f>
        <v>2.4952194004944773E-4</v>
      </c>
    </row>
    <row r="1388" spans="1:25" x14ac:dyDescent="0.3">
      <c r="A1388" t="s">
        <v>24</v>
      </c>
      <c r="B1388" t="s">
        <v>23</v>
      </c>
      <c r="C1388">
        <v>1128299</v>
      </c>
      <c r="D1388" s="9">
        <v>44334</v>
      </c>
      <c r="E1388" s="8" t="str">
        <f>TEXT(Table1[[#This Row],[Invoice Date]],"dd-mm-yyyy")</f>
        <v>18-05-2021</v>
      </c>
      <c r="F1388" s="1" t="str">
        <f t="shared" si="84"/>
        <v>May</v>
      </c>
      <c r="G1388" s="1" t="str">
        <f t="shared" si="85"/>
        <v>2021</v>
      </c>
      <c r="H1388" s="1" t="str">
        <f t="shared" si="86"/>
        <v>Tuesday</v>
      </c>
      <c r="I1388" s="1" t="str">
        <f t="shared" si="87"/>
        <v>18</v>
      </c>
      <c r="J1388" t="s">
        <v>47</v>
      </c>
      <c r="K1388" t="s">
        <v>48</v>
      </c>
      <c r="L1388" t="s">
        <v>67</v>
      </c>
      <c r="M1388" t="s">
        <v>20</v>
      </c>
      <c r="N1388">
        <v>60</v>
      </c>
      <c r="O1388">
        <v>325</v>
      </c>
      <c r="P1388">
        <v>195000</v>
      </c>
      <c r="Q1388">
        <v>58500</v>
      </c>
      <c r="R1388">
        <v>0.3</v>
      </c>
      <c r="S1388" t="s">
        <v>23</v>
      </c>
      <c r="T1388" t="str">
        <f>IF(Table1[[#This Row],[Units Sold]]&gt; 700,"High Units","low Units")</f>
        <v>low Units</v>
      </c>
      <c r="U1388">
        <f>SUM(Table1[[#This Row],[Operating Profit]])/SUM(Table1[Operating Profit])*100</f>
        <v>1.7613313415255131E-2</v>
      </c>
      <c r="V1388">
        <f>SUM(Table1[[#This Row],[Price per Unit]]*Table1[[#This Row],[Units Sold]])</f>
        <v>19500</v>
      </c>
      <c r="W1388">
        <f>SUM(Table1[[#This Row],[Total Sales]]-Table1[[#This Row],[Operating Profit]])</f>
        <v>136500</v>
      </c>
      <c r="X1388">
        <f>SUM(Table1[[#This Row],[Total Sales]]-Table1[[#This Row],[Cost]])</f>
        <v>58500</v>
      </c>
      <c r="Y1388">
        <f>SUM(Table1[[#This Row],[profit/loss]])/SUM(Table1[profit/loss])</f>
        <v>1.7613313415255132E-4</v>
      </c>
    </row>
    <row r="1389" spans="1:25" x14ac:dyDescent="0.3">
      <c r="A1389" t="s">
        <v>24</v>
      </c>
      <c r="B1389" t="s">
        <v>23</v>
      </c>
      <c r="C1389">
        <v>1128299</v>
      </c>
      <c r="D1389" s="9">
        <v>44334</v>
      </c>
      <c r="E1389" s="8" t="str">
        <f>TEXT(Table1[[#This Row],[Invoice Date]],"dd-mm-yyyy")</f>
        <v>18-05-2021</v>
      </c>
      <c r="F1389" s="1" t="str">
        <f t="shared" si="84"/>
        <v>May</v>
      </c>
      <c r="G1389" s="1" t="str">
        <f t="shared" si="85"/>
        <v>2021</v>
      </c>
      <c r="H1389" s="1" t="str">
        <f t="shared" si="86"/>
        <v>Tuesday</v>
      </c>
      <c r="I1389" s="1" t="str">
        <f t="shared" si="87"/>
        <v>18</v>
      </c>
      <c r="J1389" t="s">
        <v>47</v>
      </c>
      <c r="K1389" t="s">
        <v>48</v>
      </c>
      <c r="L1389" t="s">
        <v>67</v>
      </c>
      <c r="M1389" t="s">
        <v>21</v>
      </c>
      <c r="N1389">
        <v>55</v>
      </c>
      <c r="O1389">
        <v>225</v>
      </c>
      <c r="P1389">
        <v>123750</v>
      </c>
      <c r="Q1389">
        <v>24750</v>
      </c>
      <c r="R1389">
        <v>0.2</v>
      </c>
      <c r="S1389" t="s">
        <v>23</v>
      </c>
      <c r="T1389" t="str">
        <f>IF(Table1[[#This Row],[Units Sold]]&gt; 700,"High Units","low Units")</f>
        <v>low Units</v>
      </c>
      <c r="U1389">
        <f>SUM(Table1[[#This Row],[Operating Profit]])/SUM(Table1[Operating Profit])*100</f>
        <v>7.4517864449156332E-3</v>
      </c>
      <c r="V1389">
        <f>SUM(Table1[[#This Row],[Price per Unit]]*Table1[[#This Row],[Units Sold]])</f>
        <v>12375</v>
      </c>
      <c r="W1389">
        <f>SUM(Table1[[#This Row],[Total Sales]]-Table1[[#This Row],[Operating Profit]])</f>
        <v>99000</v>
      </c>
      <c r="X1389">
        <f>SUM(Table1[[#This Row],[Total Sales]]-Table1[[#This Row],[Cost]])</f>
        <v>24750</v>
      </c>
      <c r="Y1389">
        <f>SUM(Table1[[#This Row],[profit/loss]])/SUM(Table1[profit/loss])</f>
        <v>7.4517864449156332E-5</v>
      </c>
    </row>
    <row r="1390" spans="1:25" x14ac:dyDescent="0.3">
      <c r="A1390" t="s">
        <v>24</v>
      </c>
      <c r="B1390" t="s">
        <v>23</v>
      </c>
      <c r="C1390">
        <v>1128299</v>
      </c>
      <c r="D1390" s="9">
        <v>44334</v>
      </c>
      <c r="E1390" s="8" t="str">
        <f>TEXT(Table1[[#This Row],[Invoice Date]],"dd-mm-yyyy")</f>
        <v>18-05-2021</v>
      </c>
      <c r="F1390" s="1" t="str">
        <f t="shared" si="84"/>
        <v>May</v>
      </c>
      <c r="G1390" s="1" t="str">
        <f t="shared" si="85"/>
        <v>2021</v>
      </c>
      <c r="H1390" s="1" t="str">
        <f t="shared" si="86"/>
        <v>Tuesday</v>
      </c>
      <c r="I1390" s="1" t="str">
        <f t="shared" si="87"/>
        <v>18</v>
      </c>
      <c r="J1390" t="s">
        <v>47</v>
      </c>
      <c r="K1390" t="s">
        <v>48</v>
      </c>
      <c r="L1390" t="s">
        <v>67</v>
      </c>
      <c r="M1390" t="s">
        <v>22</v>
      </c>
      <c r="N1390">
        <v>70</v>
      </c>
      <c r="O1390">
        <v>575</v>
      </c>
      <c r="P1390">
        <v>402500</v>
      </c>
      <c r="Q1390">
        <v>181125</v>
      </c>
      <c r="R1390">
        <v>0.45</v>
      </c>
      <c r="S1390" t="s">
        <v>23</v>
      </c>
      <c r="T1390" t="str">
        <f>IF(Table1[[#This Row],[Units Sold]]&gt; 700,"High Units","low Units")</f>
        <v>low Units</v>
      </c>
      <c r="U1390">
        <f>SUM(Table1[[#This Row],[Operating Profit]])/SUM(Table1[Operating Profit])*100</f>
        <v>5.4533528074155312E-2</v>
      </c>
      <c r="V1390">
        <f>SUM(Table1[[#This Row],[Price per Unit]]*Table1[[#This Row],[Units Sold]])</f>
        <v>40250</v>
      </c>
      <c r="W1390">
        <f>SUM(Table1[[#This Row],[Total Sales]]-Table1[[#This Row],[Operating Profit]])</f>
        <v>221375</v>
      </c>
      <c r="X1390">
        <f>SUM(Table1[[#This Row],[Total Sales]]-Table1[[#This Row],[Cost]])</f>
        <v>181125</v>
      </c>
      <c r="Y1390">
        <f>SUM(Table1[[#This Row],[profit/loss]])/SUM(Table1[profit/loss])</f>
        <v>5.4533528074155314E-4</v>
      </c>
    </row>
    <row r="1391" spans="1:25" x14ac:dyDescent="0.3">
      <c r="A1391" t="s">
        <v>24</v>
      </c>
      <c r="B1391" t="s">
        <v>23</v>
      </c>
      <c r="C1391">
        <v>1128299</v>
      </c>
      <c r="D1391" s="9">
        <v>44364</v>
      </c>
      <c r="E1391" s="8" t="str">
        <f>TEXT(Table1[[#This Row],[Invoice Date]],"dd-mm-yyyy")</f>
        <v>17-06-2021</v>
      </c>
      <c r="F1391" s="1" t="str">
        <f t="shared" si="84"/>
        <v>June</v>
      </c>
      <c r="G1391" s="1" t="str">
        <f t="shared" si="85"/>
        <v>2021</v>
      </c>
      <c r="H1391" s="1" t="str">
        <f t="shared" si="86"/>
        <v>Thursday</v>
      </c>
      <c r="I1391" s="1" t="str">
        <f t="shared" si="87"/>
        <v>17</v>
      </c>
      <c r="J1391" t="s">
        <v>47</v>
      </c>
      <c r="K1391" t="s">
        <v>48</v>
      </c>
      <c r="L1391" t="s">
        <v>67</v>
      </c>
      <c r="M1391" t="s">
        <v>16</v>
      </c>
      <c r="N1391">
        <v>65</v>
      </c>
      <c r="O1391">
        <v>825</v>
      </c>
      <c r="P1391">
        <v>536250</v>
      </c>
      <c r="Q1391">
        <v>160875</v>
      </c>
      <c r="R1391">
        <v>0.3</v>
      </c>
      <c r="S1391" t="s">
        <v>23</v>
      </c>
      <c r="T1391" t="str">
        <f>IF(Table1[[#This Row],[Units Sold]]&gt; 700,"High Units","low Units")</f>
        <v>High Units</v>
      </c>
      <c r="U1391">
        <f>SUM(Table1[[#This Row],[Operating Profit]])/SUM(Table1[Operating Profit])*100</f>
        <v>4.8436611891951614E-2</v>
      </c>
      <c r="V1391">
        <f>SUM(Table1[[#This Row],[Price per Unit]]*Table1[[#This Row],[Units Sold]])</f>
        <v>53625</v>
      </c>
      <c r="W1391">
        <f>SUM(Table1[[#This Row],[Total Sales]]-Table1[[#This Row],[Operating Profit]])</f>
        <v>375375</v>
      </c>
      <c r="X1391">
        <f>SUM(Table1[[#This Row],[Total Sales]]-Table1[[#This Row],[Cost]])</f>
        <v>160875</v>
      </c>
      <c r="Y1391">
        <f>SUM(Table1[[#This Row],[profit/loss]])/SUM(Table1[profit/loss])</f>
        <v>4.8436611891951612E-4</v>
      </c>
    </row>
    <row r="1392" spans="1:25" x14ac:dyDescent="0.3">
      <c r="A1392" t="s">
        <v>24</v>
      </c>
      <c r="B1392" t="s">
        <v>17</v>
      </c>
      <c r="C1392">
        <v>1128299</v>
      </c>
      <c r="D1392" s="9">
        <v>44364</v>
      </c>
      <c r="E1392" s="8" t="str">
        <f>TEXT(Table1[[#This Row],[Invoice Date]],"dd-mm-yyyy")</f>
        <v>17-06-2021</v>
      </c>
      <c r="F1392" s="1" t="str">
        <f t="shared" si="84"/>
        <v>June</v>
      </c>
      <c r="G1392" s="1" t="str">
        <f t="shared" si="85"/>
        <v>2021</v>
      </c>
      <c r="H1392" s="1" t="str">
        <f t="shared" si="86"/>
        <v>Thursday</v>
      </c>
      <c r="I1392" s="1" t="str">
        <f t="shared" si="87"/>
        <v>17</v>
      </c>
      <c r="J1392" t="s">
        <v>47</v>
      </c>
      <c r="K1392" t="s">
        <v>48</v>
      </c>
      <c r="L1392" t="s">
        <v>67</v>
      </c>
      <c r="M1392" t="s">
        <v>18</v>
      </c>
      <c r="N1392">
        <v>70</v>
      </c>
      <c r="O1392">
        <v>700</v>
      </c>
      <c r="P1392">
        <v>490000</v>
      </c>
      <c r="Q1392">
        <v>122500</v>
      </c>
      <c r="R1392">
        <v>0.25</v>
      </c>
      <c r="S1392" t="s">
        <v>17</v>
      </c>
      <c r="T1392" t="str">
        <f>IF(Table1[[#This Row],[Units Sold]]&gt; 700,"High Units","low Units")</f>
        <v>low Units</v>
      </c>
      <c r="U1392">
        <f>SUM(Table1[[#This Row],[Operating Profit]])/SUM(Table1[Operating Profit])*100</f>
        <v>3.6882579373824852E-2</v>
      </c>
      <c r="V1392">
        <f>SUM(Table1[[#This Row],[Price per Unit]]*Table1[[#This Row],[Units Sold]])</f>
        <v>49000</v>
      </c>
      <c r="W1392">
        <f>SUM(Table1[[#This Row],[Total Sales]]-Table1[[#This Row],[Operating Profit]])</f>
        <v>367500</v>
      </c>
      <c r="X1392">
        <f>SUM(Table1[[#This Row],[Total Sales]]-Table1[[#This Row],[Cost]])</f>
        <v>122500</v>
      </c>
      <c r="Y1392">
        <f>SUM(Table1[[#This Row],[profit/loss]])/SUM(Table1[profit/loss])</f>
        <v>3.688257937382485E-4</v>
      </c>
    </row>
    <row r="1393" spans="1:25" x14ac:dyDescent="0.3">
      <c r="A1393" t="s">
        <v>24</v>
      </c>
      <c r="B1393" t="s">
        <v>17</v>
      </c>
      <c r="C1393">
        <v>1128299</v>
      </c>
      <c r="D1393" s="9">
        <v>44364</v>
      </c>
      <c r="E1393" s="8" t="str">
        <f>TEXT(Table1[[#This Row],[Invoice Date]],"dd-mm-yyyy")</f>
        <v>17-06-2021</v>
      </c>
      <c r="F1393" s="1" t="str">
        <f t="shared" si="84"/>
        <v>June</v>
      </c>
      <c r="G1393" s="1" t="str">
        <f t="shared" si="85"/>
        <v>2021</v>
      </c>
      <c r="H1393" s="1" t="str">
        <f t="shared" si="86"/>
        <v>Thursday</v>
      </c>
      <c r="I1393" s="1" t="str">
        <f t="shared" si="87"/>
        <v>17</v>
      </c>
      <c r="J1393" t="s">
        <v>47</v>
      </c>
      <c r="K1393" t="s">
        <v>48</v>
      </c>
      <c r="L1393" t="s">
        <v>67</v>
      </c>
      <c r="M1393" t="s">
        <v>19</v>
      </c>
      <c r="N1393">
        <v>85</v>
      </c>
      <c r="O1393">
        <v>700</v>
      </c>
      <c r="P1393">
        <v>595000</v>
      </c>
      <c r="Q1393">
        <v>178500</v>
      </c>
      <c r="R1393">
        <v>0.3</v>
      </c>
      <c r="S1393" t="s">
        <v>17</v>
      </c>
      <c r="T1393" t="str">
        <f>IF(Table1[[#This Row],[Units Sold]]&gt; 700,"High Units","low Units")</f>
        <v>low Units</v>
      </c>
      <c r="U1393">
        <f>SUM(Table1[[#This Row],[Operating Profit]])/SUM(Table1[Operating Profit])*100</f>
        <v>5.3743187087573349E-2</v>
      </c>
      <c r="V1393">
        <f>SUM(Table1[[#This Row],[Price per Unit]]*Table1[[#This Row],[Units Sold]])</f>
        <v>59500</v>
      </c>
      <c r="W1393">
        <f>SUM(Table1[[#This Row],[Total Sales]]-Table1[[#This Row],[Operating Profit]])</f>
        <v>416500</v>
      </c>
      <c r="X1393">
        <f>SUM(Table1[[#This Row],[Total Sales]]-Table1[[#This Row],[Cost]])</f>
        <v>178500</v>
      </c>
      <c r="Y1393">
        <f>SUM(Table1[[#This Row],[profit/loss]])/SUM(Table1[profit/loss])</f>
        <v>5.374318708757335E-4</v>
      </c>
    </row>
    <row r="1394" spans="1:25" x14ac:dyDescent="0.3">
      <c r="A1394" t="s">
        <v>24</v>
      </c>
      <c r="B1394" t="s">
        <v>17</v>
      </c>
      <c r="C1394">
        <v>1128299</v>
      </c>
      <c r="D1394" s="9">
        <v>44364</v>
      </c>
      <c r="E1394" s="8" t="str">
        <f>TEXT(Table1[[#This Row],[Invoice Date]],"dd-mm-yyyy")</f>
        <v>17-06-2021</v>
      </c>
      <c r="F1394" s="1" t="str">
        <f t="shared" si="84"/>
        <v>June</v>
      </c>
      <c r="G1394" s="1" t="str">
        <f t="shared" si="85"/>
        <v>2021</v>
      </c>
      <c r="H1394" s="1" t="str">
        <f t="shared" si="86"/>
        <v>Thursday</v>
      </c>
      <c r="I1394" s="1" t="str">
        <f t="shared" si="87"/>
        <v>17</v>
      </c>
      <c r="J1394" t="s">
        <v>47</v>
      </c>
      <c r="K1394" t="s">
        <v>48</v>
      </c>
      <c r="L1394" t="s">
        <v>67</v>
      </c>
      <c r="M1394" t="s">
        <v>20</v>
      </c>
      <c r="N1394">
        <v>85</v>
      </c>
      <c r="O1394">
        <v>575</v>
      </c>
      <c r="P1394">
        <v>488750</v>
      </c>
      <c r="Q1394">
        <v>146625</v>
      </c>
      <c r="R1394">
        <v>0.3</v>
      </c>
      <c r="S1394" t="s">
        <v>17</v>
      </c>
      <c r="T1394" t="str">
        <f>IF(Table1[[#This Row],[Units Sold]]&gt; 700,"High Units","low Units")</f>
        <v>low Units</v>
      </c>
      <c r="U1394">
        <f>SUM(Table1[[#This Row],[Operating Profit]])/SUM(Table1[Operating Profit])*100</f>
        <v>4.4146189393363823E-2</v>
      </c>
      <c r="V1394">
        <f>SUM(Table1[[#This Row],[Price per Unit]]*Table1[[#This Row],[Units Sold]])</f>
        <v>48875</v>
      </c>
      <c r="W1394">
        <f>SUM(Table1[[#This Row],[Total Sales]]-Table1[[#This Row],[Operating Profit]])</f>
        <v>342125</v>
      </c>
      <c r="X1394">
        <f>SUM(Table1[[#This Row],[Total Sales]]-Table1[[#This Row],[Cost]])</f>
        <v>146625</v>
      </c>
      <c r="Y1394">
        <f>SUM(Table1[[#This Row],[profit/loss]])/SUM(Table1[profit/loss])</f>
        <v>4.4146189393363825E-4</v>
      </c>
    </row>
    <row r="1395" spans="1:25" x14ac:dyDescent="0.3">
      <c r="A1395" t="s">
        <v>24</v>
      </c>
      <c r="B1395" t="s">
        <v>17</v>
      </c>
      <c r="C1395">
        <v>1128299</v>
      </c>
      <c r="D1395" s="9">
        <v>44364</v>
      </c>
      <c r="E1395" s="8" t="str">
        <f>TEXT(Table1[[#This Row],[Invoice Date]],"dd-mm-yyyy")</f>
        <v>17-06-2021</v>
      </c>
      <c r="F1395" s="1" t="str">
        <f t="shared" si="84"/>
        <v>June</v>
      </c>
      <c r="G1395" s="1" t="str">
        <f t="shared" si="85"/>
        <v>2021</v>
      </c>
      <c r="H1395" s="1" t="str">
        <f t="shared" si="86"/>
        <v>Thursday</v>
      </c>
      <c r="I1395" s="1" t="str">
        <f t="shared" si="87"/>
        <v>17</v>
      </c>
      <c r="J1395" t="s">
        <v>47</v>
      </c>
      <c r="K1395" t="s">
        <v>48</v>
      </c>
      <c r="L1395" t="s">
        <v>67</v>
      </c>
      <c r="M1395" t="s">
        <v>21</v>
      </c>
      <c r="N1395">
        <v>95</v>
      </c>
      <c r="O1395">
        <v>450</v>
      </c>
      <c r="P1395">
        <v>427500</v>
      </c>
      <c r="Q1395">
        <v>85500</v>
      </c>
      <c r="R1395">
        <v>0.2</v>
      </c>
      <c r="S1395" t="s">
        <v>17</v>
      </c>
      <c r="T1395" t="str">
        <f>IF(Table1[[#This Row],[Units Sold]]&gt; 700,"High Units","low Units")</f>
        <v>low Units</v>
      </c>
      <c r="U1395">
        <f>SUM(Table1[[#This Row],[Operating Profit]])/SUM(Table1[Operating Profit])*100</f>
        <v>2.5742534991526733E-2</v>
      </c>
      <c r="V1395">
        <f>SUM(Table1[[#This Row],[Price per Unit]]*Table1[[#This Row],[Units Sold]])</f>
        <v>42750</v>
      </c>
      <c r="W1395">
        <f>SUM(Table1[[#This Row],[Total Sales]]-Table1[[#This Row],[Operating Profit]])</f>
        <v>342000</v>
      </c>
      <c r="X1395">
        <f>SUM(Table1[[#This Row],[Total Sales]]-Table1[[#This Row],[Cost]])</f>
        <v>85500</v>
      </c>
      <c r="Y1395">
        <f>SUM(Table1[[#This Row],[profit/loss]])/SUM(Table1[profit/loss])</f>
        <v>2.5742534991526732E-4</v>
      </c>
    </row>
    <row r="1396" spans="1:25" x14ac:dyDescent="0.3">
      <c r="A1396" t="s">
        <v>24</v>
      </c>
      <c r="B1396" t="s">
        <v>17</v>
      </c>
      <c r="C1396">
        <v>1128299</v>
      </c>
      <c r="D1396" s="9">
        <v>44364</v>
      </c>
      <c r="E1396" s="8" t="str">
        <f>TEXT(Table1[[#This Row],[Invoice Date]],"dd-mm-yyyy")</f>
        <v>17-06-2021</v>
      </c>
      <c r="F1396" s="1" t="str">
        <f t="shared" si="84"/>
        <v>June</v>
      </c>
      <c r="G1396" s="1" t="str">
        <f t="shared" si="85"/>
        <v>2021</v>
      </c>
      <c r="H1396" s="1" t="str">
        <f t="shared" si="86"/>
        <v>Thursday</v>
      </c>
      <c r="I1396" s="1" t="str">
        <f t="shared" si="87"/>
        <v>17</v>
      </c>
      <c r="J1396" t="s">
        <v>47</v>
      </c>
      <c r="K1396" t="s">
        <v>48</v>
      </c>
      <c r="L1396" t="s">
        <v>67</v>
      </c>
      <c r="M1396" t="s">
        <v>22</v>
      </c>
      <c r="N1396">
        <v>110</v>
      </c>
      <c r="O1396">
        <v>750</v>
      </c>
      <c r="P1396">
        <v>825000</v>
      </c>
      <c r="Q1396">
        <v>371250</v>
      </c>
      <c r="R1396">
        <v>0.45</v>
      </c>
      <c r="S1396" t="s">
        <v>17</v>
      </c>
      <c r="T1396" t="str">
        <f>IF(Table1[[#This Row],[Units Sold]]&gt; 700,"High Units","low Units")</f>
        <v>High Units</v>
      </c>
      <c r="U1396">
        <f>SUM(Table1[[#This Row],[Operating Profit]])/SUM(Table1[Operating Profit])*100</f>
        <v>0.11177679667373448</v>
      </c>
      <c r="V1396">
        <f>SUM(Table1[[#This Row],[Price per Unit]]*Table1[[#This Row],[Units Sold]])</f>
        <v>82500</v>
      </c>
      <c r="W1396">
        <f>SUM(Table1[[#This Row],[Total Sales]]-Table1[[#This Row],[Operating Profit]])</f>
        <v>453750</v>
      </c>
      <c r="X1396">
        <f>SUM(Table1[[#This Row],[Total Sales]]-Table1[[#This Row],[Cost]])</f>
        <v>371250</v>
      </c>
      <c r="Y1396">
        <f>SUM(Table1[[#This Row],[profit/loss]])/SUM(Table1[profit/loss])</f>
        <v>1.1177679667373449E-3</v>
      </c>
    </row>
    <row r="1397" spans="1:25" x14ac:dyDescent="0.3">
      <c r="A1397" t="s">
        <v>24</v>
      </c>
      <c r="B1397" t="s">
        <v>17</v>
      </c>
      <c r="C1397">
        <v>1128299</v>
      </c>
      <c r="D1397" s="9">
        <v>44393</v>
      </c>
      <c r="E1397" s="8" t="str">
        <f>TEXT(Table1[[#This Row],[Invoice Date]],"dd-mm-yyyy")</f>
        <v>16-07-2021</v>
      </c>
      <c r="F1397" s="1" t="str">
        <f t="shared" si="84"/>
        <v>July</v>
      </c>
      <c r="G1397" s="1" t="str">
        <f t="shared" si="85"/>
        <v>2021</v>
      </c>
      <c r="H1397" s="1" t="str">
        <f t="shared" si="86"/>
        <v>Friday</v>
      </c>
      <c r="I1397" s="1" t="str">
        <f t="shared" si="87"/>
        <v>16</v>
      </c>
      <c r="J1397" t="s">
        <v>47</v>
      </c>
      <c r="K1397" t="s">
        <v>48</v>
      </c>
      <c r="L1397" t="s">
        <v>67</v>
      </c>
      <c r="M1397" t="s">
        <v>16</v>
      </c>
      <c r="N1397">
        <v>90</v>
      </c>
      <c r="O1397">
        <v>900</v>
      </c>
      <c r="P1397">
        <v>810000</v>
      </c>
      <c r="Q1397">
        <v>243000</v>
      </c>
      <c r="R1397">
        <v>0.3</v>
      </c>
      <c r="S1397" t="s">
        <v>17</v>
      </c>
      <c r="T1397" t="str">
        <f>IF(Table1[[#This Row],[Units Sold]]&gt; 700,"High Units","low Units")</f>
        <v>High Units</v>
      </c>
      <c r="U1397">
        <f>SUM(Table1[[#This Row],[Operating Profit]])/SUM(Table1[Operating Profit])*100</f>
        <v>7.3162994186444397E-2</v>
      </c>
      <c r="V1397">
        <f>SUM(Table1[[#This Row],[Price per Unit]]*Table1[[#This Row],[Units Sold]])</f>
        <v>81000</v>
      </c>
      <c r="W1397">
        <f>SUM(Table1[[#This Row],[Total Sales]]-Table1[[#This Row],[Operating Profit]])</f>
        <v>567000</v>
      </c>
      <c r="X1397">
        <f>SUM(Table1[[#This Row],[Total Sales]]-Table1[[#This Row],[Cost]])</f>
        <v>243000</v>
      </c>
      <c r="Y1397">
        <f>SUM(Table1[[#This Row],[profit/loss]])/SUM(Table1[profit/loss])</f>
        <v>7.3162994186444399E-4</v>
      </c>
    </row>
    <row r="1398" spans="1:25" x14ac:dyDescent="0.3">
      <c r="A1398" t="s">
        <v>24</v>
      </c>
      <c r="B1398" t="s">
        <v>17</v>
      </c>
      <c r="C1398">
        <v>1128299</v>
      </c>
      <c r="D1398" s="9">
        <v>44393</v>
      </c>
      <c r="E1398" s="8" t="str">
        <f>TEXT(Table1[[#This Row],[Invoice Date]],"dd-mm-yyyy")</f>
        <v>16-07-2021</v>
      </c>
      <c r="F1398" s="1" t="str">
        <f t="shared" si="84"/>
        <v>July</v>
      </c>
      <c r="G1398" s="1" t="str">
        <f t="shared" si="85"/>
        <v>2021</v>
      </c>
      <c r="H1398" s="1" t="str">
        <f t="shared" si="86"/>
        <v>Friday</v>
      </c>
      <c r="I1398" s="1" t="str">
        <f t="shared" si="87"/>
        <v>16</v>
      </c>
      <c r="J1398" t="s">
        <v>47</v>
      </c>
      <c r="K1398" t="s">
        <v>48</v>
      </c>
      <c r="L1398" t="s">
        <v>67</v>
      </c>
      <c r="M1398" t="s">
        <v>18</v>
      </c>
      <c r="N1398">
        <v>95</v>
      </c>
      <c r="O1398">
        <v>750</v>
      </c>
      <c r="P1398">
        <v>712500</v>
      </c>
      <c r="Q1398">
        <v>178125</v>
      </c>
      <c r="R1398">
        <v>0.25</v>
      </c>
      <c r="S1398" t="s">
        <v>17</v>
      </c>
      <c r="T1398" t="str">
        <f>IF(Table1[[#This Row],[Units Sold]]&gt; 700,"High Units","low Units")</f>
        <v>High Units</v>
      </c>
      <c r="U1398">
        <f>SUM(Table1[[#This Row],[Operating Profit]])/SUM(Table1[Operating Profit])*100</f>
        <v>5.3630281232347358E-2</v>
      </c>
      <c r="V1398">
        <f>SUM(Table1[[#This Row],[Price per Unit]]*Table1[[#This Row],[Units Sold]])</f>
        <v>71250</v>
      </c>
      <c r="W1398">
        <f>SUM(Table1[[#This Row],[Total Sales]]-Table1[[#This Row],[Operating Profit]])</f>
        <v>534375</v>
      </c>
      <c r="X1398">
        <f>SUM(Table1[[#This Row],[Total Sales]]-Table1[[#This Row],[Cost]])</f>
        <v>178125</v>
      </c>
      <c r="Y1398">
        <f>SUM(Table1[[#This Row],[profit/loss]])/SUM(Table1[profit/loss])</f>
        <v>5.3630281232347357E-4</v>
      </c>
    </row>
    <row r="1399" spans="1:25" x14ac:dyDescent="0.3">
      <c r="A1399" t="s">
        <v>24</v>
      </c>
      <c r="B1399" t="s">
        <v>17</v>
      </c>
      <c r="C1399">
        <v>1128299</v>
      </c>
      <c r="D1399" s="9">
        <v>44393</v>
      </c>
      <c r="E1399" s="8" t="str">
        <f>TEXT(Table1[[#This Row],[Invoice Date]],"dd-mm-yyyy")</f>
        <v>16-07-2021</v>
      </c>
      <c r="F1399" s="1" t="str">
        <f t="shared" si="84"/>
        <v>July</v>
      </c>
      <c r="G1399" s="1" t="str">
        <f t="shared" si="85"/>
        <v>2021</v>
      </c>
      <c r="H1399" s="1" t="str">
        <f t="shared" si="86"/>
        <v>Friday</v>
      </c>
      <c r="I1399" s="1" t="str">
        <f t="shared" si="87"/>
        <v>16</v>
      </c>
      <c r="J1399" t="s">
        <v>47</v>
      </c>
      <c r="K1399" t="s">
        <v>48</v>
      </c>
      <c r="L1399" t="s">
        <v>67</v>
      </c>
      <c r="M1399" t="s">
        <v>19</v>
      </c>
      <c r="N1399">
        <v>95</v>
      </c>
      <c r="O1399">
        <v>700</v>
      </c>
      <c r="P1399">
        <v>665000</v>
      </c>
      <c r="Q1399">
        <v>199500</v>
      </c>
      <c r="R1399">
        <v>0.3</v>
      </c>
      <c r="S1399" t="s">
        <v>17</v>
      </c>
      <c r="T1399" t="str">
        <f>IF(Table1[[#This Row],[Units Sold]]&gt; 700,"High Units","low Units")</f>
        <v>low Units</v>
      </c>
      <c r="U1399">
        <f>SUM(Table1[[#This Row],[Operating Profit]])/SUM(Table1[Operating Profit])*100</f>
        <v>6.0065914980229042E-2</v>
      </c>
      <c r="V1399">
        <f>SUM(Table1[[#This Row],[Price per Unit]]*Table1[[#This Row],[Units Sold]])</f>
        <v>66500</v>
      </c>
      <c r="W1399">
        <f>SUM(Table1[[#This Row],[Total Sales]]-Table1[[#This Row],[Operating Profit]])</f>
        <v>465500</v>
      </c>
      <c r="X1399">
        <f>SUM(Table1[[#This Row],[Total Sales]]-Table1[[#This Row],[Cost]])</f>
        <v>199500</v>
      </c>
      <c r="Y1399">
        <f>SUM(Table1[[#This Row],[profit/loss]])/SUM(Table1[profit/loss])</f>
        <v>6.0065914980229039E-4</v>
      </c>
    </row>
    <row r="1400" spans="1:25" x14ac:dyDescent="0.3">
      <c r="A1400" t="s">
        <v>24</v>
      </c>
      <c r="B1400" t="s">
        <v>17</v>
      </c>
      <c r="C1400">
        <v>1128299</v>
      </c>
      <c r="D1400" s="9">
        <v>44393</v>
      </c>
      <c r="E1400" s="8" t="str">
        <f>TEXT(Table1[[#This Row],[Invoice Date]],"dd-mm-yyyy")</f>
        <v>16-07-2021</v>
      </c>
      <c r="F1400" s="1" t="str">
        <f t="shared" si="84"/>
        <v>July</v>
      </c>
      <c r="G1400" s="1" t="str">
        <f t="shared" si="85"/>
        <v>2021</v>
      </c>
      <c r="H1400" s="1" t="str">
        <f t="shared" si="86"/>
        <v>Friday</v>
      </c>
      <c r="I1400" s="1" t="str">
        <f t="shared" si="87"/>
        <v>16</v>
      </c>
      <c r="J1400" t="s">
        <v>47</v>
      </c>
      <c r="K1400" t="s">
        <v>48</v>
      </c>
      <c r="L1400" t="s">
        <v>67</v>
      </c>
      <c r="M1400" t="s">
        <v>20</v>
      </c>
      <c r="N1400">
        <v>90</v>
      </c>
      <c r="O1400">
        <v>600</v>
      </c>
      <c r="P1400">
        <v>540000</v>
      </c>
      <c r="Q1400">
        <v>162000</v>
      </c>
      <c r="R1400">
        <v>0.3</v>
      </c>
      <c r="S1400" t="s">
        <v>17</v>
      </c>
      <c r="T1400" t="str">
        <f>IF(Table1[[#This Row],[Units Sold]]&gt; 700,"High Units","low Units")</f>
        <v>low Units</v>
      </c>
      <c r="U1400">
        <f>SUM(Table1[[#This Row],[Operating Profit]])/SUM(Table1[Operating Profit])*100</f>
        <v>4.87753294576296E-2</v>
      </c>
      <c r="V1400">
        <f>SUM(Table1[[#This Row],[Price per Unit]]*Table1[[#This Row],[Units Sold]])</f>
        <v>54000</v>
      </c>
      <c r="W1400">
        <f>SUM(Table1[[#This Row],[Total Sales]]-Table1[[#This Row],[Operating Profit]])</f>
        <v>378000</v>
      </c>
      <c r="X1400">
        <f>SUM(Table1[[#This Row],[Total Sales]]-Table1[[#This Row],[Cost]])</f>
        <v>162000</v>
      </c>
      <c r="Y1400">
        <f>SUM(Table1[[#This Row],[profit/loss]])/SUM(Table1[profit/loss])</f>
        <v>4.8775329457629598E-4</v>
      </c>
    </row>
    <row r="1401" spans="1:25" x14ac:dyDescent="0.3">
      <c r="A1401" t="s">
        <v>24</v>
      </c>
      <c r="B1401" t="s">
        <v>17</v>
      </c>
      <c r="C1401">
        <v>1128299</v>
      </c>
      <c r="D1401" s="9">
        <v>44393</v>
      </c>
      <c r="E1401" s="8" t="str">
        <f>TEXT(Table1[[#This Row],[Invoice Date]],"dd-mm-yyyy")</f>
        <v>16-07-2021</v>
      </c>
      <c r="F1401" s="1" t="str">
        <f t="shared" si="84"/>
        <v>July</v>
      </c>
      <c r="G1401" s="1" t="str">
        <f t="shared" si="85"/>
        <v>2021</v>
      </c>
      <c r="H1401" s="1" t="str">
        <f t="shared" si="86"/>
        <v>Friday</v>
      </c>
      <c r="I1401" s="1" t="str">
        <f t="shared" si="87"/>
        <v>16</v>
      </c>
      <c r="J1401" t="s">
        <v>47</v>
      </c>
      <c r="K1401" t="s">
        <v>48</v>
      </c>
      <c r="L1401" t="s">
        <v>67</v>
      </c>
      <c r="M1401" t="s">
        <v>21</v>
      </c>
      <c r="N1401">
        <v>95</v>
      </c>
      <c r="O1401">
        <v>650</v>
      </c>
      <c r="P1401">
        <v>617500</v>
      </c>
      <c r="Q1401">
        <v>123500</v>
      </c>
      <c r="R1401">
        <v>0.2</v>
      </c>
      <c r="S1401" t="s">
        <v>17</v>
      </c>
      <c r="T1401" t="str">
        <f>IF(Table1[[#This Row],[Units Sold]]&gt; 700,"High Units","low Units")</f>
        <v>low Units</v>
      </c>
      <c r="U1401">
        <f>SUM(Table1[[#This Row],[Operating Profit]])/SUM(Table1[Operating Profit])*100</f>
        <v>3.7183661654427498E-2</v>
      </c>
      <c r="V1401">
        <f>SUM(Table1[[#This Row],[Price per Unit]]*Table1[[#This Row],[Units Sold]])</f>
        <v>61750</v>
      </c>
      <c r="W1401">
        <f>SUM(Table1[[#This Row],[Total Sales]]-Table1[[#This Row],[Operating Profit]])</f>
        <v>494000</v>
      </c>
      <c r="X1401">
        <f>SUM(Table1[[#This Row],[Total Sales]]-Table1[[#This Row],[Cost]])</f>
        <v>123500</v>
      </c>
      <c r="Y1401">
        <f>SUM(Table1[[#This Row],[profit/loss]])/SUM(Table1[profit/loss])</f>
        <v>3.7183661654427501E-4</v>
      </c>
    </row>
    <row r="1402" spans="1:25" x14ac:dyDescent="0.3">
      <c r="A1402" t="s">
        <v>24</v>
      </c>
      <c r="B1402" t="s">
        <v>17</v>
      </c>
      <c r="C1402">
        <v>1128299</v>
      </c>
      <c r="D1402" s="9">
        <v>44393</v>
      </c>
      <c r="E1402" s="8" t="str">
        <f>TEXT(Table1[[#This Row],[Invoice Date]],"dd-mm-yyyy")</f>
        <v>16-07-2021</v>
      </c>
      <c r="F1402" s="1" t="str">
        <f t="shared" si="84"/>
        <v>July</v>
      </c>
      <c r="G1402" s="1" t="str">
        <f t="shared" si="85"/>
        <v>2021</v>
      </c>
      <c r="H1402" s="1" t="str">
        <f t="shared" si="86"/>
        <v>Friday</v>
      </c>
      <c r="I1402" s="1" t="str">
        <f t="shared" si="87"/>
        <v>16</v>
      </c>
      <c r="J1402" t="s">
        <v>47</v>
      </c>
      <c r="K1402" t="s">
        <v>48</v>
      </c>
      <c r="L1402" t="s">
        <v>67</v>
      </c>
      <c r="M1402" t="s">
        <v>22</v>
      </c>
      <c r="N1402">
        <v>110</v>
      </c>
      <c r="O1402">
        <v>650</v>
      </c>
      <c r="P1402">
        <v>715000</v>
      </c>
      <c r="Q1402">
        <v>321750</v>
      </c>
      <c r="R1402">
        <v>0.45</v>
      </c>
      <c r="S1402" t="s">
        <v>17</v>
      </c>
      <c r="T1402" t="str">
        <f>IF(Table1[[#This Row],[Units Sold]]&gt; 700,"High Units","low Units")</f>
        <v>low Units</v>
      </c>
      <c r="U1402">
        <f>SUM(Table1[[#This Row],[Operating Profit]])/SUM(Table1[Operating Profit])*100</f>
        <v>9.6873223783903228E-2</v>
      </c>
      <c r="V1402">
        <f>SUM(Table1[[#This Row],[Price per Unit]]*Table1[[#This Row],[Units Sold]])</f>
        <v>71500</v>
      </c>
      <c r="W1402">
        <f>SUM(Table1[[#This Row],[Total Sales]]-Table1[[#This Row],[Operating Profit]])</f>
        <v>393250</v>
      </c>
      <c r="X1402">
        <f>SUM(Table1[[#This Row],[Total Sales]]-Table1[[#This Row],[Cost]])</f>
        <v>321750</v>
      </c>
      <c r="Y1402">
        <f>SUM(Table1[[#This Row],[profit/loss]])/SUM(Table1[profit/loss])</f>
        <v>9.6873223783903225E-4</v>
      </c>
    </row>
    <row r="1403" spans="1:25" x14ac:dyDescent="0.3">
      <c r="A1403" t="s">
        <v>24</v>
      </c>
      <c r="B1403" t="s">
        <v>17</v>
      </c>
      <c r="C1403">
        <v>1128299</v>
      </c>
      <c r="D1403" s="9">
        <v>44425</v>
      </c>
      <c r="E1403" s="8" t="str">
        <f>TEXT(Table1[[#This Row],[Invoice Date]],"dd-mm-yyyy")</f>
        <v>17-08-2021</v>
      </c>
      <c r="F1403" s="1" t="str">
        <f t="shared" si="84"/>
        <v>August</v>
      </c>
      <c r="G1403" s="1" t="str">
        <f t="shared" si="85"/>
        <v>2021</v>
      </c>
      <c r="H1403" s="1" t="str">
        <f t="shared" si="86"/>
        <v>Tuesday</v>
      </c>
      <c r="I1403" s="1" t="str">
        <f t="shared" si="87"/>
        <v>17</v>
      </c>
      <c r="J1403" t="s">
        <v>47</v>
      </c>
      <c r="K1403" t="s">
        <v>48</v>
      </c>
      <c r="L1403" t="s">
        <v>67</v>
      </c>
      <c r="M1403" t="s">
        <v>16</v>
      </c>
      <c r="N1403">
        <v>95</v>
      </c>
      <c r="O1403">
        <v>850</v>
      </c>
      <c r="P1403">
        <v>807500</v>
      </c>
      <c r="Q1403">
        <v>242250</v>
      </c>
      <c r="R1403">
        <v>0.3</v>
      </c>
      <c r="S1403" t="s">
        <v>17</v>
      </c>
      <c r="T1403" t="str">
        <f>IF(Table1[[#This Row],[Units Sold]]&gt; 700,"High Units","low Units")</f>
        <v>High Units</v>
      </c>
      <c r="U1403">
        <f>SUM(Table1[[#This Row],[Operating Profit]])/SUM(Table1[Operating Profit])*100</f>
        <v>7.2937182475992401E-2</v>
      </c>
      <c r="V1403">
        <f>SUM(Table1[[#This Row],[Price per Unit]]*Table1[[#This Row],[Units Sold]])</f>
        <v>80750</v>
      </c>
      <c r="W1403">
        <f>SUM(Table1[[#This Row],[Total Sales]]-Table1[[#This Row],[Operating Profit]])</f>
        <v>565250</v>
      </c>
      <c r="X1403">
        <f>SUM(Table1[[#This Row],[Total Sales]]-Table1[[#This Row],[Cost]])</f>
        <v>242250</v>
      </c>
      <c r="Y1403">
        <f>SUM(Table1[[#This Row],[profit/loss]])/SUM(Table1[profit/loss])</f>
        <v>7.2937182475992402E-4</v>
      </c>
    </row>
    <row r="1404" spans="1:25" x14ac:dyDescent="0.3">
      <c r="A1404" t="s">
        <v>24</v>
      </c>
      <c r="B1404" t="s">
        <v>17</v>
      </c>
      <c r="C1404">
        <v>1128299</v>
      </c>
      <c r="D1404" s="9">
        <v>44425</v>
      </c>
      <c r="E1404" s="8" t="str">
        <f>TEXT(Table1[[#This Row],[Invoice Date]],"dd-mm-yyyy")</f>
        <v>17-08-2021</v>
      </c>
      <c r="F1404" s="1" t="str">
        <f t="shared" si="84"/>
        <v>August</v>
      </c>
      <c r="G1404" s="1" t="str">
        <f t="shared" si="85"/>
        <v>2021</v>
      </c>
      <c r="H1404" s="1" t="str">
        <f t="shared" si="86"/>
        <v>Tuesday</v>
      </c>
      <c r="I1404" s="1" t="str">
        <f t="shared" si="87"/>
        <v>17</v>
      </c>
      <c r="J1404" t="s">
        <v>47</v>
      </c>
      <c r="K1404" t="s">
        <v>48</v>
      </c>
      <c r="L1404" t="s">
        <v>67</v>
      </c>
      <c r="M1404" t="s">
        <v>18</v>
      </c>
      <c r="N1404">
        <v>85</v>
      </c>
      <c r="O1404">
        <v>825</v>
      </c>
      <c r="P1404">
        <v>701250</v>
      </c>
      <c r="Q1404">
        <v>175313</v>
      </c>
      <c r="R1404">
        <v>0.25</v>
      </c>
      <c r="S1404" t="s">
        <v>17</v>
      </c>
      <c r="T1404" t="str">
        <f>IF(Table1[[#This Row],[Units Sold]]&gt; 700,"High Units","low Units")</f>
        <v>High Units</v>
      </c>
      <c r="U1404">
        <f>SUM(Table1[[#This Row],[Operating Profit]])/SUM(Table1[Operating Profit])*100</f>
        <v>5.2783637859292701E-2</v>
      </c>
      <c r="V1404">
        <f>SUM(Table1[[#This Row],[Price per Unit]]*Table1[[#This Row],[Units Sold]])</f>
        <v>70125</v>
      </c>
      <c r="W1404">
        <f>SUM(Table1[[#This Row],[Total Sales]]-Table1[[#This Row],[Operating Profit]])</f>
        <v>525937</v>
      </c>
      <c r="X1404">
        <f>SUM(Table1[[#This Row],[Total Sales]]-Table1[[#This Row],[Cost]])</f>
        <v>175313</v>
      </c>
      <c r="Y1404">
        <f>SUM(Table1[[#This Row],[profit/loss]])/SUM(Table1[profit/loss])</f>
        <v>5.2783637859292703E-4</v>
      </c>
    </row>
    <row r="1405" spans="1:25" x14ac:dyDescent="0.3">
      <c r="A1405" t="s">
        <v>24</v>
      </c>
      <c r="B1405" t="s">
        <v>17</v>
      </c>
      <c r="C1405">
        <v>1128299</v>
      </c>
      <c r="D1405" s="9">
        <v>44425</v>
      </c>
      <c r="E1405" s="8" t="str">
        <f>TEXT(Table1[[#This Row],[Invoice Date]],"dd-mm-yyyy")</f>
        <v>17-08-2021</v>
      </c>
      <c r="F1405" s="1" t="str">
        <f t="shared" si="84"/>
        <v>August</v>
      </c>
      <c r="G1405" s="1" t="str">
        <f t="shared" si="85"/>
        <v>2021</v>
      </c>
      <c r="H1405" s="1" t="str">
        <f t="shared" si="86"/>
        <v>Tuesday</v>
      </c>
      <c r="I1405" s="1" t="str">
        <f t="shared" si="87"/>
        <v>17</v>
      </c>
      <c r="J1405" t="s">
        <v>47</v>
      </c>
      <c r="K1405" t="s">
        <v>48</v>
      </c>
      <c r="L1405" t="s">
        <v>67</v>
      </c>
      <c r="M1405" t="s">
        <v>19</v>
      </c>
      <c r="N1405">
        <v>80</v>
      </c>
      <c r="O1405">
        <v>700</v>
      </c>
      <c r="P1405">
        <v>560000</v>
      </c>
      <c r="Q1405">
        <v>168000</v>
      </c>
      <c r="R1405">
        <v>0.3</v>
      </c>
      <c r="S1405" t="s">
        <v>17</v>
      </c>
      <c r="T1405" t="str">
        <f>IF(Table1[[#This Row],[Units Sold]]&gt; 700,"High Units","low Units")</f>
        <v>low Units</v>
      </c>
      <c r="U1405">
        <f>SUM(Table1[[#This Row],[Operating Profit]])/SUM(Table1[Operating Profit])*100</f>
        <v>5.0581823141245506E-2</v>
      </c>
      <c r="V1405">
        <f>SUM(Table1[[#This Row],[Price per Unit]]*Table1[[#This Row],[Units Sold]])</f>
        <v>56000</v>
      </c>
      <c r="W1405">
        <f>SUM(Table1[[#This Row],[Total Sales]]-Table1[[#This Row],[Operating Profit]])</f>
        <v>392000</v>
      </c>
      <c r="X1405">
        <f>SUM(Table1[[#This Row],[Total Sales]]-Table1[[#This Row],[Cost]])</f>
        <v>168000</v>
      </c>
      <c r="Y1405">
        <f>SUM(Table1[[#This Row],[profit/loss]])/SUM(Table1[profit/loss])</f>
        <v>5.0581823141245506E-4</v>
      </c>
    </row>
    <row r="1406" spans="1:25" x14ac:dyDescent="0.3">
      <c r="A1406" t="s">
        <v>24</v>
      </c>
      <c r="B1406" t="s">
        <v>17</v>
      </c>
      <c r="C1406">
        <v>1128299</v>
      </c>
      <c r="D1406" s="9">
        <v>44425</v>
      </c>
      <c r="E1406" s="8" t="str">
        <f>TEXT(Table1[[#This Row],[Invoice Date]],"dd-mm-yyyy")</f>
        <v>17-08-2021</v>
      </c>
      <c r="F1406" s="1" t="str">
        <f t="shared" si="84"/>
        <v>August</v>
      </c>
      <c r="G1406" s="1" t="str">
        <f t="shared" si="85"/>
        <v>2021</v>
      </c>
      <c r="H1406" s="1" t="str">
        <f t="shared" si="86"/>
        <v>Tuesday</v>
      </c>
      <c r="I1406" s="1" t="str">
        <f t="shared" si="87"/>
        <v>17</v>
      </c>
      <c r="J1406" t="s">
        <v>47</v>
      </c>
      <c r="K1406" t="s">
        <v>48</v>
      </c>
      <c r="L1406" t="s">
        <v>67</v>
      </c>
      <c r="M1406" t="s">
        <v>20</v>
      </c>
      <c r="N1406">
        <v>80</v>
      </c>
      <c r="O1406">
        <v>475</v>
      </c>
      <c r="P1406">
        <v>380000</v>
      </c>
      <c r="Q1406">
        <v>114000</v>
      </c>
      <c r="R1406">
        <v>0.3</v>
      </c>
      <c r="S1406" t="s">
        <v>17</v>
      </c>
      <c r="T1406" t="str">
        <f>IF(Table1[[#This Row],[Units Sold]]&gt; 700,"High Units","low Units")</f>
        <v>low Units</v>
      </c>
      <c r="U1406">
        <f>SUM(Table1[[#This Row],[Operating Profit]])/SUM(Table1[Operating Profit])*100</f>
        <v>3.4323379988702309E-2</v>
      </c>
      <c r="V1406">
        <f>SUM(Table1[[#This Row],[Price per Unit]]*Table1[[#This Row],[Units Sold]])</f>
        <v>38000</v>
      </c>
      <c r="W1406">
        <f>SUM(Table1[[#This Row],[Total Sales]]-Table1[[#This Row],[Operating Profit]])</f>
        <v>266000</v>
      </c>
      <c r="X1406">
        <f>SUM(Table1[[#This Row],[Total Sales]]-Table1[[#This Row],[Cost]])</f>
        <v>114000</v>
      </c>
      <c r="Y1406">
        <f>SUM(Table1[[#This Row],[profit/loss]])/SUM(Table1[profit/loss])</f>
        <v>3.4323379988702307E-4</v>
      </c>
    </row>
    <row r="1407" spans="1:25" x14ac:dyDescent="0.3">
      <c r="A1407" t="s">
        <v>24</v>
      </c>
      <c r="B1407" t="s">
        <v>17</v>
      </c>
      <c r="C1407">
        <v>1128299</v>
      </c>
      <c r="D1407" s="9">
        <v>44425</v>
      </c>
      <c r="E1407" s="8" t="str">
        <f>TEXT(Table1[[#This Row],[Invoice Date]],"dd-mm-yyyy")</f>
        <v>17-08-2021</v>
      </c>
      <c r="F1407" s="1" t="str">
        <f t="shared" si="84"/>
        <v>August</v>
      </c>
      <c r="G1407" s="1" t="str">
        <f t="shared" si="85"/>
        <v>2021</v>
      </c>
      <c r="H1407" s="1" t="str">
        <f t="shared" si="86"/>
        <v>Tuesday</v>
      </c>
      <c r="I1407" s="1" t="str">
        <f t="shared" si="87"/>
        <v>17</v>
      </c>
      <c r="J1407" t="s">
        <v>47</v>
      </c>
      <c r="K1407" t="s">
        <v>48</v>
      </c>
      <c r="L1407" t="s">
        <v>67</v>
      </c>
      <c r="M1407" t="s">
        <v>21</v>
      </c>
      <c r="N1407">
        <v>80</v>
      </c>
      <c r="O1407">
        <v>475</v>
      </c>
      <c r="P1407">
        <v>380000</v>
      </c>
      <c r="Q1407">
        <v>76000</v>
      </c>
      <c r="R1407">
        <v>0.2</v>
      </c>
      <c r="S1407" t="s">
        <v>17</v>
      </c>
      <c r="T1407" t="str">
        <f>IF(Table1[[#This Row],[Units Sold]]&gt; 700,"High Units","low Units")</f>
        <v>low Units</v>
      </c>
      <c r="U1407">
        <f>SUM(Table1[[#This Row],[Operating Profit]])/SUM(Table1[Operating Profit])*100</f>
        <v>2.2882253325801537E-2</v>
      </c>
      <c r="V1407">
        <f>SUM(Table1[[#This Row],[Price per Unit]]*Table1[[#This Row],[Units Sold]])</f>
        <v>38000</v>
      </c>
      <c r="W1407">
        <f>SUM(Table1[[#This Row],[Total Sales]]-Table1[[#This Row],[Operating Profit]])</f>
        <v>304000</v>
      </c>
      <c r="X1407">
        <f>SUM(Table1[[#This Row],[Total Sales]]-Table1[[#This Row],[Cost]])</f>
        <v>76000</v>
      </c>
      <c r="Y1407">
        <f>SUM(Table1[[#This Row],[profit/loss]])/SUM(Table1[profit/loss])</f>
        <v>2.2882253325801538E-4</v>
      </c>
    </row>
    <row r="1408" spans="1:25" x14ac:dyDescent="0.3">
      <c r="A1408" t="s">
        <v>24</v>
      </c>
      <c r="B1408" t="s">
        <v>17</v>
      </c>
      <c r="C1408">
        <v>1128299</v>
      </c>
      <c r="D1408" s="9">
        <v>44425</v>
      </c>
      <c r="E1408" s="8" t="str">
        <f>TEXT(Table1[[#This Row],[Invoice Date]],"dd-mm-yyyy")</f>
        <v>17-08-2021</v>
      </c>
      <c r="F1408" s="1" t="str">
        <f t="shared" si="84"/>
        <v>August</v>
      </c>
      <c r="G1408" s="1" t="str">
        <f t="shared" si="85"/>
        <v>2021</v>
      </c>
      <c r="H1408" s="1" t="str">
        <f t="shared" si="86"/>
        <v>Tuesday</v>
      </c>
      <c r="I1408" s="1" t="str">
        <f t="shared" si="87"/>
        <v>17</v>
      </c>
      <c r="J1408" t="s">
        <v>47</v>
      </c>
      <c r="K1408" t="s">
        <v>48</v>
      </c>
      <c r="L1408" t="s">
        <v>67</v>
      </c>
      <c r="M1408" t="s">
        <v>22</v>
      </c>
      <c r="N1408">
        <v>85</v>
      </c>
      <c r="O1408">
        <v>300</v>
      </c>
      <c r="P1408">
        <v>255000</v>
      </c>
      <c r="Q1408">
        <v>114750</v>
      </c>
      <c r="R1408">
        <v>0.45</v>
      </c>
      <c r="S1408" t="s">
        <v>17</v>
      </c>
      <c r="T1408" t="str">
        <f>IF(Table1[[#This Row],[Units Sold]]&gt; 700,"High Units","low Units")</f>
        <v>low Units</v>
      </c>
      <c r="U1408">
        <f>SUM(Table1[[#This Row],[Operating Profit]])/SUM(Table1[Operating Profit])*100</f>
        <v>3.4549191699154297E-2</v>
      </c>
      <c r="V1408">
        <f>SUM(Table1[[#This Row],[Price per Unit]]*Table1[[#This Row],[Units Sold]])</f>
        <v>25500</v>
      </c>
      <c r="W1408">
        <f>SUM(Table1[[#This Row],[Total Sales]]-Table1[[#This Row],[Operating Profit]])</f>
        <v>140250</v>
      </c>
      <c r="X1408">
        <f>SUM(Table1[[#This Row],[Total Sales]]-Table1[[#This Row],[Cost]])</f>
        <v>114750</v>
      </c>
      <c r="Y1408">
        <f>SUM(Table1[[#This Row],[profit/loss]])/SUM(Table1[profit/loss])</f>
        <v>3.4549191699154299E-4</v>
      </c>
    </row>
    <row r="1409" spans="1:25" x14ac:dyDescent="0.3">
      <c r="A1409" t="s">
        <v>24</v>
      </c>
      <c r="B1409" t="s">
        <v>17</v>
      </c>
      <c r="C1409">
        <v>1128299</v>
      </c>
      <c r="D1409" s="9">
        <v>44457</v>
      </c>
      <c r="E1409" s="8" t="str">
        <f>TEXT(Table1[[#This Row],[Invoice Date]],"dd-mm-yyyy")</f>
        <v>18-09-2021</v>
      </c>
      <c r="F1409" s="1" t="str">
        <f t="shared" si="84"/>
        <v>September</v>
      </c>
      <c r="G1409" s="1" t="str">
        <f t="shared" si="85"/>
        <v>2021</v>
      </c>
      <c r="H1409" s="1" t="str">
        <f t="shared" si="86"/>
        <v>Saturday</v>
      </c>
      <c r="I1409" s="1" t="str">
        <f t="shared" si="87"/>
        <v>18</v>
      </c>
      <c r="J1409" t="s">
        <v>47</v>
      </c>
      <c r="K1409" t="s">
        <v>48</v>
      </c>
      <c r="L1409" t="s">
        <v>67</v>
      </c>
      <c r="M1409" t="s">
        <v>16</v>
      </c>
      <c r="N1409">
        <v>60</v>
      </c>
      <c r="O1409">
        <v>500</v>
      </c>
      <c r="P1409">
        <v>300000</v>
      </c>
      <c r="Q1409">
        <v>90000</v>
      </c>
      <c r="R1409">
        <v>0.3</v>
      </c>
      <c r="S1409" t="s">
        <v>17</v>
      </c>
      <c r="T1409" t="str">
        <f>IF(Table1[[#This Row],[Units Sold]]&gt; 700,"High Units","low Units")</f>
        <v>low Units</v>
      </c>
      <c r="U1409">
        <f>SUM(Table1[[#This Row],[Operating Profit]])/SUM(Table1[Operating Profit])*100</f>
        <v>2.7097405254238666E-2</v>
      </c>
      <c r="V1409">
        <f>SUM(Table1[[#This Row],[Price per Unit]]*Table1[[#This Row],[Units Sold]])</f>
        <v>30000</v>
      </c>
      <c r="W1409">
        <f>SUM(Table1[[#This Row],[Total Sales]]-Table1[[#This Row],[Operating Profit]])</f>
        <v>210000</v>
      </c>
      <c r="X1409">
        <f>SUM(Table1[[#This Row],[Total Sales]]-Table1[[#This Row],[Cost]])</f>
        <v>90000</v>
      </c>
      <c r="Y1409">
        <f>SUM(Table1[[#This Row],[profit/loss]])/SUM(Table1[profit/loss])</f>
        <v>2.7097405254238667E-4</v>
      </c>
    </row>
    <row r="1410" spans="1:25" x14ac:dyDescent="0.3">
      <c r="A1410" t="s">
        <v>24</v>
      </c>
      <c r="B1410" t="s">
        <v>17</v>
      </c>
      <c r="C1410">
        <v>1128299</v>
      </c>
      <c r="D1410" s="9">
        <v>44457</v>
      </c>
      <c r="E1410" s="8" t="str">
        <f>TEXT(Table1[[#This Row],[Invoice Date]],"dd-mm-yyyy")</f>
        <v>18-09-2021</v>
      </c>
      <c r="F1410" s="1" t="str">
        <f t="shared" si="84"/>
        <v>September</v>
      </c>
      <c r="G1410" s="1" t="str">
        <f t="shared" si="85"/>
        <v>2021</v>
      </c>
      <c r="H1410" s="1" t="str">
        <f t="shared" si="86"/>
        <v>Saturday</v>
      </c>
      <c r="I1410" s="1" t="str">
        <f t="shared" si="87"/>
        <v>18</v>
      </c>
      <c r="J1410" t="s">
        <v>47</v>
      </c>
      <c r="K1410" t="s">
        <v>48</v>
      </c>
      <c r="L1410" t="s">
        <v>67</v>
      </c>
      <c r="M1410" t="s">
        <v>18</v>
      </c>
      <c r="N1410">
        <v>65</v>
      </c>
      <c r="O1410">
        <v>500</v>
      </c>
      <c r="P1410">
        <v>325000</v>
      </c>
      <c r="Q1410">
        <v>81250</v>
      </c>
      <c r="R1410">
        <v>0.25</v>
      </c>
      <c r="S1410" t="s">
        <v>17</v>
      </c>
      <c r="T1410" t="str">
        <f>IF(Table1[[#This Row],[Units Sold]]&gt; 700,"High Units","low Units")</f>
        <v>low Units</v>
      </c>
      <c r="U1410">
        <f>SUM(Table1[[#This Row],[Operating Profit]])/SUM(Table1[Operating Profit])*100</f>
        <v>2.4462935298965462E-2</v>
      </c>
      <c r="V1410">
        <f>SUM(Table1[[#This Row],[Price per Unit]]*Table1[[#This Row],[Units Sold]])</f>
        <v>32500</v>
      </c>
      <c r="W1410">
        <f>SUM(Table1[[#This Row],[Total Sales]]-Table1[[#This Row],[Operating Profit]])</f>
        <v>243750</v>
      </c>
      <c r="X1410">
        <f>SUM(Table1[[#This Row],[Total Sales]]-Table1[[#This Row],[Cost]])</f>
        <v>81250</v>
      </c>
      <c r="Y1410">
        <f>SUM(Table1[[#This Row],[profit/loss]])/SUM(Table1[profit/loss])</f>
        <v>2.446293529896546E-4</v>
      </c>
    </row>
    <row r="1411" spans="1:25" x14ac:dyDescent="0.3">
      <c r="A1411" t="s">
        <v>24</v>
      </c>
      <c r="B1411" t="s">
        <v>17</v>
      </c>
      <c r="C1411">
        <v>1128299</v>
      </c>
      <c r="D1411" s="9">
        <v>44457</v>
      </c>
      <c r="E1411" s="8" t="str">
        <f>TEXT(Table1[[#This Row],[Invoice Date]],"dd-mm-yyyy")</f>
        <v>18-09-2021</v>
      </c>
      <c r="F1411" s="1" t="str">
        <f t="shared" ref="F1411:F1474" si="88">TEXT(D1411,"mmmm")</f>
        <v>September</v>
      </c>
      <c r="G1411" s="1" t="str">
        <f t="shared" ref="G1411:G1474" si="89">TEXT(D1411,"YYYY")</f>
        <v>2021</v>
      </c>
      <c r="H1411" s="1" t="str">
        <f t="shared" ref="H1411:H1474" si="90">TEXT(D1411,"dddd")</f>
        <v>Saturday</v>
      </c>
      <c r="I1411" s="1" t="str">
        <f t="shared" ref="I1411:I1474" si="91">TEXT(D1411,"dd")</f>
        <v>18</v>
      </c>
      <c r="J1411" t="s">
        <v>47</v>
      </c>
      <c r="K1411" t="s">
        <v>48</v>
      </c>
      <c r="L1411" t="s">
        <v>67</v>
      </c>
      <c r="M1411" t="s">
        <v>19</v>
      </c>
      <c r="N1411">
        <v>60</v>
      </c>
      <c r="O1411">
        <v>300</v>
      </c>
      <c r="P1411">
        <v>180000</v>
      </c>
      <c r="Q1411">
        <v>54000</v>
      </c>
      <c r="R1411">
        <v>0.3</v>
      </c>
      <c r="S1411" t="s">
        <v>17</v>
      </c>
      <c r="T1411" t="str">
        <f>IF(Table1[[#This Row],[Units Sold]]&gt; 700,"High Units","low Units")</f>
        <v>low Units</v>
      </c>
      <c r="U1411">
        <f>SUM(Table1[[#This Row],[Operating Profit]])/SUM(Table1[Operating Profit])*100</f>
        <v>1.6258443152543198E-2</v>
      </c>
      <c r="V1411">
        <f>SUM(Table1[[#This Row],[Price per Unit]]*Table1[[#This Row],[Units Sold]])</f>
        <v>18000</v>
      </c>
      <c r="W1411">
        <f>SUM(Table1[[#This Row],[Total Sales]]-Table1[[#This Row],[Operating Profit]])</f>
        <v>126000</v>
      </c>
      <c r="X1411">
        <f>SUM(Table1[[#This Row],[Total Sales]]-Table1[[#This Row],[Cost]])</f>
        <v>54000</v>
      </c>
      <c r="Y1411">
        <f>SUM(Table1[[#This Row],[profit/loss]])/SUM(Table1[profit/loss])</f>
        <v>1.6258443152543199E-4</v>
      </c>
    </row>
    <row r="1412" spans="1:25" x14ac:dyDescent="0.3">
      <c r="A1412" t="s">
        <v>24</v>
      </c>
      <c r="B1412" t="s">
        <v>17</v>
      </c>
      <c r="C1412">
        <v>1128299</v>
      </c>
      <c r="D1412" s="9">
        <v>44457</v>
      </c>
      <c r="E1412" s="8" t="str">
        <f>TEXT(Table1[[#This Row],[Invoice Date]],"dd-mm-yyyy")</f>
        <v>18-09-2021</v>
      </c>
      <c r="F1412" s="1" t="str">
        <f t="shared" si="88"/>
        <v>September</v>
      </c>
      <c r="G1412" s="1" t="str">
        <f t="shared" si="89"/>
        <v>2021</v>
      </c>
      <c r="H1412" s="1" t="str">
        <f t="shared" si="90"/>
        <v>Saturday</v>
      </c>
      <c r="I1412" s="1" t="str">
        <f t="shared" si="91"/>
        <v>18</v>
      </c>
      <c r="J1412" t="s">
        <v>47</v>
      </c>
      <c r="K1412" t="s">
        <v>48</v>
      </c>
      <c r="L1412" t="s">
        <v>67</v>
      </c>
      <c r="M1412" t="s">
        <v>20</v>
      </c>
      <c r="N1412">
        <v>60</v>
      </c>
      <c r="O1412">
        <v>250</v>
      </c>
      <c r="P1412">
        <v>150000</v>
      </c>
      <c r="Q1412">
        <v>45000</v>
      </c>
      <c r="R1412">
        <v>0.3</v>
      </c>
      <c r="S1412" t="s">
        <v>17</v>
      </c>
      <c r="T1412" t="str">
        <f>IF(Table1[[#This Row],[Units Sold]]&gt; 700,"High Units","low Units")</f>
        <v>low Units</v>
      </c>
      <c r="U1412">
        <f>SUM(Table1[[#This Row],[Operating Profit]])/SUM(Table1[Operating Profit])*100</f>
        <v>1.3548702627119333E-2</v>
      </c>
      <c r="V1412">
        <f>SUM(Table1[[#This Row],[Price per Unit]]*Table1[[#This Row],[Units Sold]])</f>
        <v>15000</v>
      </c>
      <c r="W1412">
        <f>SUM(Table1[[#This Row],[Total Sales]]-Table1[[#This Row],[Operating Profit]])</f>
        <v>105000</v>
      </c>
      <c r="X1412">
        <f>SUM(Table1[[#This Row],[Total Sales]]-Table1[[#This Row],[Cost]])</f>
        <v>45000</v>
      </c>
      <c r="Y1412">
        <f>SUM(Table1[[#This Row],[profit/loss]])/SUM(Table1[profit/loss])</f>
        <v>1.3548702627119334E-4</v>
      </c>
    </row>
    <row r="1413" spans="1:25" x14ac:dyDescent="0.3">
      <c r="A1413" t="s">
        <v>24</v>
      </c>
      <c r="B1413" t="s">
        <v>17</v>
      </c>
      <c r="C1413">
        <v>1128299</v>
      </c>
      <c r="D1413" s="9">
        <v>44457</v>
      </c>
      <c r="E1413" s="8" t="str">
        <f>TEXT(Table1[[#This Row],[Invoice Date]],"dd-mm-yyyy")</f>
        <v>18-09-2021</v>
      </c>
      <c r="F1413" s="1" t="str">
        <f t="shared" si="88"/>
        <v>September</v>
      </c>
      <c r="G1413" s="1" t="str">
        <f t="shared" si="89"/>
        <v>2021</v>
      </c>
      <c r="H1413" s="1" t="str">
        <f t="shared" si="90"/>
        <v>Saturday</v>
      </c>
      <c r="I1413" s="1" t="str">
        <f t="shared" si="91"/>
        <v>18</v>
      </c>
      <c r="J1413" t="s">
        <v>47</v>
      </c>
      <c r="K1413" t="s">
        <v>48</v>
      </c>
      <c r="L1413" t="s">
        <v>67</v>
      </c>
      <c r="M1413" t="s">
        <v>21</v>
      </c>
      <c r="N1413">
        <v>70</v>
      </c>
      <c r="O1413">
        <v>275</v>
      </c>
      <c r="P1413">
        <v>192500</v>
      </c>
      <c r="Q1413">
        <v>38500</v>
      </c>
      <c r="R1413">
        <v>0.2</v>
      </c>
      <c r="S1413" t="s">
        <v>17</v>
      </c>
      <c r="T1413" t="str">
        <f>IF(Table1[[#This Row],[Units Sold]]&gt; 700,"High Units","low Units")</f>
        <v>low Units</v>
      </c>
      <c r="U1413">
        <f>SUM(Table1[[#This Row],[Operating Profit]])/SUM(Table1[Operating Profit])*100</f>
        <v>1.1591667803202095E-2</v>
      </c>
      <c r="V1413">
        <f>SUM(Table1[[#This Row],[Price per Unit]]*Table1[[#This Row],[Units Sold]])</f>
        <v>19250</v>
      </c>
      <c r="W1413">
        <f>SUM(Table1[[#This Row],[Total Sales]]-Table1[[#This Row],[Operating Profit]])</f>
        <v>154000</v>
      </c>
      <c r="X1413">
        <f>SUM(Table1[[#This Row],[Total Sales]]-Table1[[#This Row],[Cost]])</f>
        <v>38500</v>
      </c>
      <c r="Y1413">
        <f>SUM(Table1[[#This Row],[profit/loss]])/SUM(Table1[profit/loss])</f>
        <v>1.1591667803202096E-4</v>
      </c>
    </row>
    <row r="1414" spans="1:25" x14ac:dyDescent="0.3">
      <c r="A1414" t="s">
        <v>24</v>
      </c>
      <c r="B1414" t="s">
        <v>17</v>
      </c>
      <c r="C1414">
        <v>1128299</v>
      </c>
      <c r="D1414" s="9">
        <v>44457</v>
      </c>
      <c r="E1414" s="8" t="str">
        <f>TEXT(Table1[[#This Row],[Invoice Date]],"dd-mm-yyyy")</f>
        <v>18-09-2021</v>
      </c>
      <c r="F1414" s="1" t="str">
        <f t="shared" si="88"/>
        <v>September</v>
      </c>
      <c r="G1414" s="1" t="str">
        <f t="shared" si="89"/>
        <v>2021</v>
      </c>
      <c r="H1414" s="1" t="str">
        <f t="shared" si="90"/>
        <v>Saturday</v>
      </c>
      <c r="I1414" s="1" t="str">
        <f t="shared" si="91"/>
        <v>18</v>
      </c>
      <c r="J1414" t="s">
        <v>47</v>
      </c>
      <c r="K1414" t="s">
        <v>48</v>
      </c>
      <c r="L1414" t="s">
        <v>67</v>
      </c>
      <c r="M1414" t="s">
        <v>22</v>
      </c>
      <c r="N1414">
        <v>55</v>
      </c>
      <c r="O1414">
        <v>300</v>
      </c>
      <c r="P1414">
        <v>165000</v>
      </c>
      <c r="Q1414">
        <v>74250</v>
      </c>
      <c r="R1414">
        <v>0.45</v>
      </c>
      <c r="S1414" t="s">
        <v>17</v>
      </c>
      <c r="T1414" t="str">
        <f>IF(Table1[[#This Row],[Units Sold]]&gt; 700,"High Units","low Units")</f>
        <v>low Units</v>
      </c>
      <c r="U1414">
        <f>SUM(Table1[[#This Row],[Operating Profit]])/SUM(Table1[Operating Profit])*100</f>
        <v>2.2355359334746899E-2</v>
      </c>
      <c r="V1414">
        <f>SUM(Table1[[#This Row],[Price per Unit]]*Table1[[#This Row],[Units Sold]])</f>
        <v>16500</v>
      </c>
      <c r="W1414">
        <f>SUM(Table1[[#This Row],[Total Sales]]-Table1[[#This Row],[Operating Profit]])</f>
        <v>90750</v>
      </c>
      <c r="X1414">
        <f>SUM(Table1[[#This Row],[Total Sales]]-Table1[[#This Row],[Cost]])</f>
        <v>74250</v>
      </c>
      <c r="Y1414">
        <f>SUM(Table1[[#This Row],[profit/loss]])/SUM(Table1[profit/loss])</f>
        <v>2.2355359334746898E-4</v>
      </c>
    </row>
    <row r="1415" spans="1:25" x14ac:dyDescent="0.3">
      <c r="A1415" t="s">
        <v>24</v>
      </c>
      <c r="B1415" t="s">
        <v>17</v>
      </c>
      <c r="C1415">
        <v>1128299</v>
      </c>
      <c r="D1415" s="9">
        <v>44486</v>
      </c>
      <c r="E1415" s="8" t="str">
        <f>TEXT(Table1[[#This Row],[Invoice Date]],"dd-mm-yyyy")</f>
        <v>17-10-2021</v>
      </c>
      <c r="F1415" s="1" t="str">
        <f t="shared" si="88"/>
        <v>October</v>
      </c>
      <c r="G1415" s="1" t="str">
        <f t="shared" si="89"/>
        <v>2021</v>
      </c>
      <c r="H1415" s="1" t="str">
        <f t="shared" si="90"/>
        <v>Sunday</v>
      </c>
      <c r="I1415" s="1" t="str">
        <f t="shared" si="91"/>
        <v>17</v>
      </c>
      <c r="J1415" t="s">
        <v>47</v>
      </c>
      <c r="K1415" t="s">
        <v>48</v>
      </c>
      <c r="L1415" t="s">
        <v>67</v>
      </c>
      <c r="M1415" t="s">
        <v>16</v>
      </c>
      <c r="N1415">
        <v>50</v>
      </c>
      <c r="O1415">
        <v>400</v>
      </c>
      <c r="P1415">
        <v>200000</v>
      </c>
      <c r="Q1415">
        <v>60000</v>
      </c>
      <c r="R1415">
        <v>0.3</v>
      </c>
      <c r="S1415" t="s">
        <v>17</v>
      </c>
      <c r="T1415" t="str">
        <f>IF(Table1[[#This Row],[Units Sold]]&gt; 700,"High Units","low Units")</f>
        <v>low Units</v>
      </c>
      <c r="U1415">
        <f>SUM(Table1[[#This Row],[Operating Profit]])/SUM(Table1[Operating Profit])*100</f>
        <v>1.8064936836159111E-2</v>
      </c>
      <c r="V1415">
        <f>SUM(Table1[[#This Row],[Price per Unit]]*Table1[[#This Row],[Units Sold]])</f>
        <v>20000</v>
      </c>
      <c r="W1415">
        <f>SUM(Table1[[#This Row],[Total Sales]]-Table1[[#This Row],[Operating Profit]])</f>
        <v>140000</v>
      </c>
      <c r="X1415">
        <f>SUM(Table1[[#This Row],[Total Sales]]-Table1[[#This Row],[Cost]])</f>
        <v>60000</v>
      </c>
      <c r="Y1415">
        <f>SUM(Table1[[#This Row],[profit/loss]])/SUM(Table1[profit/loss])</f>
        <v>1.8064936836159111E-4</v>
      </c>
    </row>
    <row r="1416" spans="1:25" x14ac:dyDescent="0.3">
      <c r="A1416" t="s">
        <v>24</v>
      </c>
      <c r="B1416" t="s">
        <v>17</v>
      </c>
      <c r="C1416">
        <v>1128299</v>
      </c>
      <c r="D1416" s="9">
        <v>44486</v>
      </c>
      <c r="E1416" s="8" t="str">
        <f>TEXT(Table1[[#This Row],[Invoice Date]],"dd-mm-yyyy")</f>
        <v>17-10-2021</v>
      </c>
      <c r="F1416" s="1" t="str">
        <f t="shared" si="88"/>
        <v>October</v>
      </c>
      <c r="G1416" s="1" t="str">
        <f t="shared" si="89"/>
        <v>2021</v>
      </c>
      <c r="H1416" s="1" t="str">
        <f t="shared" si="90"/>
        <v>Sunday</v>
      </c>
      <c r="I1416" s="1" t="str">
        <f t="shared" si="91"/>
        <v>17</v>
      </c>
      <c r="J1416" t="s">
        <v>47</v>
      </c>
      <c r="K1416" t="s">
        <v>48</v>
      </c>
      <c r="L1416" t="s">
        <v>67</v>
      </c>
      <c r="M1416" t="s">
        <v>18</v>
      </c>
      <c r="N1416">
        <v>65</v>
      </c>
      <c r="O1416">
        <v>575</v>
      </c>
      <c r="P1416">
        <v>373750</v>
      </c>
      <c r="Q1416">
        <v>93438</v>
      </c>
      <c r="R1416">
        <v>0.25</v>
      </c>
      <c r="S1416" t="s">
        <v>17</v>
      </c>
      <c r="T1416" t="str">
        <f>IF(Table1[[#This Row],[Units Sold]]&gt; 700,"High Units","low Units")</f>
        <v>low Units</v>
      </c>
      <c r="U1416">
        <f>SUM(Table1[[#This Row],[Operating Profit]])/SUM(Table1[Operating Profit])*100</f>
        <v>2.813252613495058E-2</v>
      </c>
      <c r="V1416">
        <f>SUM(Table1[[#This Row],[Price per Unit]]*Table1[[#This Row],[Units Sold]])</f>
        <v>37375</v>
      </c>
      <c r="W1416">
        <f>SUM(Table1[[#This Row],[Total Sales]]-Table1[[#This Row],[Operating Profit]])</f>
        <v>280312</v>
      </c>
      <c r="X1416">
        <f>SUM(Table1[[#This Row],[Total Sales]]-Table1[[#This Row],[Cost]])</f>
        <v>93438</v>
      </c>
      <c r="Y1416">
        <f>SUM(Table1[[#This Row],[profit/loss]])/SUM(Table1[profit/loss])</f>
        <v>2.8132526134950581E-4</v>
      </c>
    </row>
    <row r="1417" spans="1:25" x14ac:dyDescent="0.3">
      <c r="A1417" t="s">
        <v>24</v>
      </c>
      <c r="B1417" t="s">
        <v>17</v>
      </c>
      <c r="C1417">
        <v>1128299</v>
      </c>
      <c r="D1417" s="9">
        <v>44486</v>
      </c>
      <c r="E1417" s="8" t="str">
        <f>TEXT(Table1[[#This Row],[Invoice Date]],"dd-mm-yyyy")</f>
        <v>17-10-2021</v>
      </c>
      <c r="F1417" s="1" t="str">
        <f t="shared" si="88"/>
        <v>October</v>
      </c>
      <c r="G1417" s="1" t="str">
        <f t="shared" si="89"/>
        <v>2021</v>
      </c>
      <c r="H1417" s="1" t="str">
        <f t="shared" si="90"/>
        <v>Sunday</v>
      </c>
      <c r="I1417" s="1" t="str">
        <f t="shared" si="91"/>
        <v>17</v>
      </c>
      <c r="J1417" t="s">
        <v>47</v>
      </c>
      <c r="K1417" t="s">
        <v>48</v>
      </c>
      <c r="L1417" t="s">
        <v>67</v>
      </c>
      <c r="M1417" t="s">
        <v>19</v>
      </c>
      <c r="N1417">
        <v>60</v>
      </c>
      <c r="O1417">
        <v>400</v>
      </c>
      <c r="P1417">
        <v>240000</v>
      </c>
      <c r="Q1417">
        <v>72000</v>
      </c>
      <c r="R1417">
        <v>0.3</v>
      </c>
      <c r="S1417" t="s">
        <v>17</v>
      </c>
      <c r="T1417" t="str">
        <f>IF(Table1[[#This Row],[Units Sold]]&gt; 700,"High Units","low Units")</f>
        <v>low Units</v>
      </c>
      <c r="U1417">
        <f>SUM(Table1[[#This Row],[Operating Profit]])/SUM(Table1[Operating Profit])*100</f>
        <v>2.1677924203390934E-2</v>
      </c>
      <c r="V1417">
        <f>SUM(Table1[[#This Row],[Price per Unit]]*Table1[[#This Row],[Units Sold]])</f>
        <v>24000</v>
      </c>
      <c r="W1417">
        <f>SUM(Table1[[#This Row],[Total Sales]]-Table1[[#This Row],[Operating Profit]])</f>
        <v>168000</v>
      </c>
      <c r="X1417">
        <f>SUM(Table1[[#This Row],[Total Sales]]-Table1[[#This Row],[Cost]])</f>
        <v>72000</v>
      </c>
      <c r="Y1417">
        <f>SUM(Table1[[#This Row],[profit/loss]])/SUM(Table1[profit/loss])</f>
        <v>2.1677924203390933E-4</v>
      </c>
    </row>
    <row r="1418" spans="1:25" x14ac:dyDescent="0.3">
      <c r="A1418" t="s">
        <v>24</v>
      </c>
      <c r="B1418" t="s">
        <v>17</v>
      </c>
      <c r="C1418">
        <v>1128299</v>
      </c>
      <c r="D1418" s="9">
        <v>44486</v>
      </c>
      <c r="E1418" s="8" t="str">
        <f>TEXT(Table1[[#This Row],[Invoice Date]],"dd-mm-yyyy")</f>
        <v>17-10-2021</v>
      </c>
      <c r="F1418" s="1" t="str">
        <f t="shared" si="88"/>
        <v>October</v>
      </c>
      <c r="G1418" s="1" t="str">
        <f t="shared" si="89"/>
        <v>2021</v>
      </c>
      <c r="H1418" s="1" t="str">
        <f t="shared" si="90"/>
        <v>Sunday</v>
      </c>
      <c r="I1418" s="1" t="str">
        <f t="shared" si="91"/>
        <v>17</v>
      </c>
      <c r="J1418" t="s">
        <v>47</v>
      </c>
      <c r="K1418" t="s">
        <v>48</v>
      </c>
      <c r="L1418" t="s">
        <v>67</v>
      </c>
      <c r="M1418" t="s">
        <v>20</v>
      </c>
      <c r="N1418">
        <v>55</v>
      </c>
      <c r="O1418">
        <v>375</v>
      </c>
      <c r="P1418">
        <v>206250</v>
      </c>
      <c r="Q1418">
        <v>61875</v>
      </c>
      <c r="R1418">
        <v>0.3</v>
      </c>
      <c r="S1418" t="s">
        <v>17</v>
      </c>
      <c r="T1418" t="str">
        <f>IF(Table1[[#This Row],[Units Sold]]&gt; 700,"High Units","low Units")</f>
        <v>low Units</v>
      </c>
      <c r="U1418">
        <f>SUM(Table1[[#This Row],[Operating Profit]])/SUM(Table1[Operating Profit])*100</f>
        <v>1.8629466112289082E-2</v>
      </c>
      <c r="V1418">
        <f>SUM(Table1[[#This Row],[Price per Unit]]*Table1[[#This Row],[Units Sold]])</f>
        <v>20625</v>
      </c>
      <c r="W1418">
        <f>SUM(Table1[[#This Row],[Total Sales]]-Table1[[#This Row],[Operating Profit]])</f>
        <v>144375</v>
      </c>
      <c r="X1418">
        <f>SUM(Table1[[#This Row],[Total Sales]]-Table1[[#This Row],[Cost]])</f>
        <v>61875</v>
      </c>
      <c r="Y1418">
        <f>SUM(Table1[[#This Row],[profit/loss]])/SUM(Table1[profit/loss])</f>
        <v>1.8629466112289082E-4</v>
      </c>
    </row>
    <row r="1419" spans="1:25" x14ac:dyDescent="0.3">
      <c r="A1419" t="s">
        <v>24</v>
      </c>
      <c r="B1419" t="s">
        <v>17</v>
      </c>
      <c r="C1419">
        <v>1128299</v>
      </c>
      <c r="D1419" s="9">
        <v>44486</v>
      </c>
      <c r="E1419" s="8" t="str">
        <f>TEXT(Table1[[#This Row],[Invoice Date]],"dd-mm-yyyy")</f>
        <v>17-10-2021</v>
      </c>
      <c r="F1419" s="1" t="str">
        <f t="shared" si="88"/>
        <v>October</v>
      </c>
      <c r="G1419" s="1" t="str">
        <f t="shared" si="89"/>
        <v>2021</v>
      </c>
      <c r="H1419" s="1" t="str">
        <f t="shared" si="90"/>
        <v>Sunday</v>
      </c>
      <c r="I1419" s="1" t="str">
        <f t="shared" si="91"/>
        <v>17</v>
      </c>
      <c r="J1419" t="s">
        <v>47</v>
      </c>
      <c r="K1419" t="s">
        <v>48</v>
      </c>
      <c r="L1419" t="s">
        <v>67</v>
      </c>
      <c r="M1419" t="s">
        <v>21</v>
      </c>
      <c r="N1419">
        <v>65</v>
      </c>
      <c r="O1419">
        <v>350</v>
      </c>
      <c r="P1419">
        <v>227500</v>
      </c>
      <c r="Q1419">
        <v>45500</v>
      </c>
      <c r="R1419">
        <v>0.2</v>
      </c>
      <c r="S1419" t="s">
        <v>17</v>
      </c>
      <c r="T1419" t="str">
        <f>IF(Table1[[#This Row],[Units Sold]]&gt; 700,"High Units","low Units")</f>
        <v>low Units</v>
      </c>
      <c r="U1419">
        <f>SUM(Table1[[#This Row],[Operating Profit]])/SUM(Table1[Operating Profit])*100</f>
        <v>1.3699243767420658E-2</v>
      </c>
      <c r="V1419">
        <f>SUM(Table1[[#This Row],[Price per Unit]]*Table1[[#This Row],[Units Sold]])</f>
        <v>22750</v>
      </c>
      <c r="W1419">
        <f>SUM(Table1[[#This Row],[Total Sales]]-Table1[[#This Row],[Operating Profit]])</f>
        <v>182000</v>
      </c>
      <c r="X1419">
        <f>SUM(Table1[[#This Row],[Total Sales]]-Table1[[#This Row],[Cost]])</f>
        <v>45500</v>
      </c>
      <c r="Y1419">
        <f>SUM(Table1[[#This Row],[profit/loss]])/SUM(Table1[profit/loss])</f>
        <v>1.3699243767420659E-4</v>
      </c>
    </row>
    <row r="1420" spans="1:25" x14ac:dyDescent="0.3">
      <c r="A1420" t="s">
        <v>24</v>
      </c>
      <c r="B1420" t="s">
        <v>17</v>
      </c>
      <c r="C1420">
        <v>1128299</v>
      </c>
      <c r="D1420" s="9">
        <v>44486</v>
      </c>
      <c r="E1420" s="8" t="str">
        <f>TEXT(Table1[[#This Row],[Invoice Date]],"dd-mm-yyyy")</f>
        <v>17-10-2021</v>
      </c>
      <c r="F1420" s="1" t="str">
        <f t="shared" si="88"/>
        <v>October</v>
      </c>
      <c r="G1420" s="1" t="str">
        <f t="shared" si="89"/>
        <v>2021</v>
      </c>
      <c r="H1420" s="1" t="str">
        <f t="shared" si="90"/>
        <v>Sunday</v>
      </c>
      <c r="I1420" s="1" t="str">
        <f t="shared" si="91"/>
        <v>17</v>
      </c>
      <c r="J1420" t="s">
        <v>47</v>
      </c>
      <c r="K1420" t="s">
        <v>48</v>
      </c>
      <c r="L1420" t="s">
        <v>67</v>
      </c>
      <c r="M1420" t="s">
        <v>22</v>
      </c>
      <c r="N1420">
        <v>70</v>
      </c>
      <c r="O1420">
        <v>400</v>
      </c>
      <c r="P1420">
        <v>280000</v>
      </c>
      <c r="Q1420">
        <v>126000</v>
      </c>
      <c r="R1420">
        <v>0.45</v>
      </c>
      <c r="S1420" t="s">
        <v>17</v>
      </c>
      <c r="T1420" t="str">
        <f>IF(Table1[[#This Row],[Units Sold]]&gt; 700,"High Units","low Units")</f>
        <v>low Units</v>
      </c>
      <c r="U1420">
        <f>SUM(Table1[[#This Row],[Operating Profit]])/SUM(Table1[Operating Profit])*100</f>
        <v>3.7936367355934128E-2</v>
      </c>
      <c r="V1420">
        <f>SUM(Table1[[#This Row],[Price per Unit]]*Table1[[#This Row],[Units Sold]])</f>
        <v>28000</v>
      </c>
      <c r="W1420">
        <f>SUM(Table1[[#This Row],[Total Sales]]-Table1[[#This Row],[Operating Profit]])</f>
        <v>154000</v>
      </c>
      <c r="X1420">
        <f>SUM(Table1[[#This Row],[Total Sales]]-Table1[[#This Row],[Cost]])</f>
        <v>126000</v>
      </c>
      <c r="Y1420">
        <f>SUM(Table1[[#This Row],[profit/loss]])/SUM(Table1[profit/loss])</f>
        <v>3.793636735593413E-4</v>
      </c>
    </row>
    <row r="1421" spans="1:25" x14ac:dyDescent="0.3">
      <c r="A1421" t="s">
        <v>24</v>
      </c>
      <c r="B1421" t="s">
        <v>17</v>
      </c>
      <c r="C1421">
        <v>1128299</v>
      </c>
      <c r="D1421" s="9">
        <v>44517</v>
      </c>
      <c r="E1421" s="8" t="str">
        <f>TEXT(Table1[[#This Row],[Invoice Date]],"dd-mm-yyyy")</f>
        <v>17-11-2021</v>
      </c>
      <c r="F1421" s="1" t="str">
        <f t="shared" si="88"/>
        <v>November</v>
      </c>
      <c r="G1421" s="1" t="str">
        <f t="shared" si="89"/>
        <v>2021</v>
      </c>
      <c r="H1421" s="1" t="str">
        <f t="shared" si="90"/>
        <v>Wednesday</v>
      </c>
      <c r="I1421" s="1" t="str">
        <f t="shared" si="91"/>
        <v>17</v>
      </c>
      <c r="J1421" t="s">
        <v>47</v>
      </c>
      <c r="K1421" t="s">
        <v>48</v>
      </c>
      <c r="L1421" t="s">
        <v>67</v>
      </c>
      <c r="M1421" t="s">
        <v>16</v>
      </c>
      <c r="N1421">
        <v>55</v>
      </c>
      <c r="O1421">
        <v>625</v>
      </c>
      <c r="P1421">
        <v>343750</v>
      </c>
      <c r="Q1421">
        <v>103125</v>
      </c>
      <c r="R1421">
        <v>0.3</v>
      </c>
      <c r="S1421" t="s">
        <v>17</v>
      </c>
      <c r="T1421" t="str">
        <f>IF(Table1[[#This Row],[Units Sold]]&gt; 700,"High Units","low Units")</f>
        <v>low Units</v>
      </c>
      <c r="U1421">
        <f>SUM(Table1[[#This Row],[Operating Profit]])/SUM(Table1[Operating Profit])*100</f>
        <v>3.1049110187148468E-2</v>
      </c>
      <c r="V1421">
        <f>SUM(Table1[[#This Row],[Price per Unit]]*Table1[[#This Row],[Units Sold]])</f>
        <v>34375</v>
      </c>
      <c r="W1421">
        <f>SUM(Table1[[#This Row],[Total Sales]]-Table1[[#This Row],[Operating Profit]])</f>
        <v>240625</v>
      </c>
      <c r="X1421">
        <f>SUM(Table1[[#This Row],[Total Sales]]-Table1[[#This Row],[Cost]])</f>
        <v>103125</v>
      </c>
      <c r="Y1421">
        <f>SUM(Table1[[#This Row],[profit/loss]])/SUM(Table1[profit/loss])</f>
        <v>3.104911018714847E-4</v>
      </c>
    </row>
    <row r="1422" spans="1:25" x14ac:dyDescent="0.3">
      <c r="A1422" t="s">
        <v>24</v>
      </c>
      <c r="B1422" t="s">
        <v>17</v>
      </c>
      <c r="C1422">
        <v>1128299</v>
      </c>
      <c r="D1422" s="9">
        <v>44517</v>
      </c>
      <c r="E1422" s="8" t="str">
        <f>TEXT(Table1[[#This Row],[Invoice Date]],"dd-mm-yyyy")</f>
        <v>17-11-2021</v>
      </c>
      <c r="F1422" s="1" t="str">
        <f t="shared" si="88"/>
        <v>November</v>
      </c>
      <c r="G1422" s="1" t="str">
        <f t="shared" si="89"/>
        <v>2021</v>
      </c>
      <c r="H1422" s="1" t="str">
        <f t="shared" si="90"/>
        <v>Wednesday</v>
      </c>
      <c r="I1422" s="1" t="str">
        <f t="shared" si="91"/>
        <v>17</v>
      </c>
      <c r="J1422" t="s">
        <v>47</v>
      </c>
      <c r="K1422" t="s">
        <v>48</v>
      </c>
      <c r="L1422" t="s">
        <v>67</v>
      </c>
      <c r="M1422" t="s">
        <v>18</v>
      </c>
      <c r="N1422">
        <v>60</v>
      </c>
      <c r="O1422">
        <v>700</v>
      </c>
      <c r="P1422">
        <v>420000</v>
      </c>
      <c r="Q1422">
        <v>105000</v>
      </c>
      <c r="R1422">
        <v>0.25</v>
      </c>
      <c r="S1422" t="s">
        <v>17</v>
      </c>
      <c r="T1422" t="str">
        <f>IF(Table1[[#This Row],[Units Sold]]&gt; 700,"High Units","low Units")</f>
        <v>low Units</v>
      </c>
      <c r="U1422">
        <f>SUM(Table1[[#This Row],[Operating Profit]])/SUM(Table1[Operating Profit])*100</f>
        <v>3.1613639463278442E-2</v>
      </c>
      <c r="V1422">
        <f>SUM(Table1[[#This Row],[Price per Unit]]*Table1[[#This Row],[Units Sold]])</f>
        <v>42000</v>
      </c>
      <c r="W1422">
        <f>SUM(Table1[[#This Row],[Total Sales]]-Table1[[#This Row],[Operating Profit]])</f>
        <v>315000</v>
      </c>
      <c r="X1422">
        <f>SUM(Table1[[#This Row],[Total Sales]]-Table1[[#This Row],[Cost]])</f>
        <v>105000</v>
      </c>
      <c r="Y1422">
        <f>SUM(Table1[[#This Row],[profit/loss]])/SUM(Table1[profit/loss])</f>
        <v>3.1613639463278441E-4</v>
      </c>
    </row>
    <row r="1423" spans="1:25" x14ac:dyDescent="0.3">
      <c r="A1423" t="s">
        <v>24</v>
      </c>
      <c r="B1423" t="s">
        <v>17</v>
      </c>
      <c r="C1423">
        <v>1128299</v>
      </c>
      <c r="D1423" s="9">
        <v>44517</v>
      </c>
      <c r="E1423" s="8" t="str">
        <f>TEXT(Table1[[#This Row],[Invoice Date]],"dd-mm-yyyy")</f>
        <v>17-11-2021</v>
      </c>
      <c r="F1423" s="1" t="str">
        <f t="shared" si="88"/>
        <v>November</v>
      </c>
      <c r="G1423" s="1" t="str">
        <f t="shared" si="89"/>
        <v>2021</v>
      </c>
      <c r="H1423" s="1" t="str">
        <f t="shared" si="90"/>
        <v>Wednesday</v>
      </c>
      <c r="I1423" s="1" t="str">
        <f t="shared" si="91"/>
        <v>17</v>
      </c>
      <c r="J1423" t="s">
        <v>47</v>
      </c>
      <c r="K1423" t="s">
        <v>48</v>
      </c>
      <c r="L1423" t="s">
        <v>67</v>
      </c>
      <c r="M1423" t="s">
        <v>19</v>
      </c>
      <c r="N1423">
        <v>55</v>
      </c>
      <c r="O1423">
        <v>525</v>
      </c>
      <c r="P1423">
        <v>288750</v>
      </c>
      <c r="Q1423">
        <v>86625</v>
      </c>
      <c r="R1423">
        <v>0.3</v>
      </c>
      <c r="S1423" t="s">
        <v>17</v>
      </c>
      <c r="T1423" t="str">
        <f>IF(Table1[[#This Row],[Units Sold]]&gt; 700,"High Units","low Units")</f>
        <v>low Units</v>
      </c>
      <c r="U1423">
        <f>SUM(Table1[[#This Row],[Operating Profit]])/SUM(Table1[Operating Profit])*100</f>
        <v>2.6081252557204716E-2</v>
      </c>
      <c r="V1423">
        <f>SUM(Table1[[#This Row],[Price per Unit]]*Table1[[#This Row],[Units Sold]])</f>
        <v>28875</v>
      </c>
      <c r="W1423">
        <f>SUM(Table1[[#This Row],[Total Sales]]-Table1[[#This Row],[Operating Profit]])</f>
        <v>202125</v>
      </c>
      <c r="X1423">
        <f>SUM(Table1[[#This Row],[Total Sales]]-Table1[[#This Row],[Cost]])</f>
        <v>86625</v>
      </c>
      <c r="Y1423">
        <f>SUM(Table1[[#This Row],[profit/loss]])/SUM(Table1[profit/loss])</f>
        <v>2.6081252557204717E-4</v>
      </c>
    </row>
    <row r="1424" spans="1:25" x14ac:dyDescent="0.3">
      <c r="A1424" t="s">
        <v>24</v>
      </c>
      <c r="B1424" t="s">
        <v>17</v>
      </c>
      <c r="C1424">
        <v>1128299</v>
      </c>
      <c r="D1424" s="9">
        <v>44517</v>
      </c>
      <c r="E1424" s="8" t="str">
        <f>TEXT(Table1[[#This Row],[Invoice Date]],"dd-mm-yyyy")</f>
        <v>17-11-2021</v>
      </c>
      <c r="F1424" s="1" t="str">
        <f t="shared" si="88"/>
        <v>November</v>
      </c>
      <c r="G1424" s="1" t="str">
        <f t="shared" si="89"/>
        <v>2021</v>
      </c>
      <c r="H1424" s="1" t="str">
        <f t="shared" si="90"/>
        <v>Wednesday</v>
      </c>
      <c r="I1424" s="1" t="str">
        <f t="shared" si="91"/>
        <v>17</v>
      </c>
      <c r="J1424" t="s">
        <v>47</v>
      </c>
      <c r="K1424" t="s">
        <v>48</v>
      </c>
      <c r="L1424" t="s">
        <v>67</v>
      </c>
      <c r="M1424" t="s">
        <v>20</v>
      </c>
      <c r="N1424">
        <v>65</v>
      </c>
      <c r="O1424">
        <v>500</v>
      </c>
      <c r="P1424">
        <v>325000</v>
      </c>
      <c r="Q1424">
        <v>97500</v>
      </c>
      <c r="R1424">
        <v>0.3</v>
      </c>
      <c r="S1424" t="s">
        <v>17</v>
      </c>
      <c r="T1424" t="str">
        <f>IF(Table1[[#This Row],[Units Sold]]&gt; 700,"High Units","low Units")</f>
        <v>low Units</v>
      </c>
      <c r="U1424">
        <f>SUM(Table1[[#This Row],[Operating Profit]])/SUM(Table1[Operating Profit])*100</f>
        <v>2.9355522358758553E-2</v>
      </c>
      <c r="V1424">
        <f>SUM(Table1[[#This Row],[Price per Unit]]*Table1[[#This Row],[Units Sold]])</f>
        <v>32500</v>
      </c>
      <c r="W1424">
        <f>SUM(Table1[[#This Row],[Total Sales]]-Table1[[#This Row],[Operating Profit]])</f>
        <v>227500</v>
      </c>
      <c r="X1424">
        <f>SUM(Table1[[#This Row],[Total Sales]]-Table1[[#This Row],[Cost]])</f>
        <v>97500</v>
      </c>
      <c r="Y1424">
        <f>SUM(Table1[[#This Row],[profit/loss]])/SUM(Table1[profit/loss])</f>
        <v>2.9355522358758554E-4</v>
      </c>
    </row>
    <row r="1425" spans="1:25" x14ac:dyDescent="0.3">
      <c r="A1425" t="s">
        <v>24</v>
      </c>
      <c r="B1425" t="s">
        <v>17</v>
      </c>
      <c r="C1425">
        <v>1128299</v>
      </c>
      <c r="D1425" s="9">
        <v>44517</v>
      </c>
      <c r="E1425" s="8" t="str">
        <f>TEXT(Table1[[#This Row],[Invoice Date]],"dd-mm-yyyy")</f>
        <v>17-11-2021</v>
      </c>
      <c r="F1425" s="1" t="str">
        <f t="shared" si="88"/>
        <v>November</v>
      </c>
      <c r="G1425" s="1" t="str">
        <f t="shared" si="89"/>
        <v>2021</v>
      </c>
      <c r="H1425" s="1" t="str">
        <f t="shared" si="90"/>
        <v>Wednesday</v>
      </c>
      <c r="I1425" s="1" t="str">
        <f t="shared" si="91"/>
        <v>17</v>
      </c>
      <c r="J1425" t="s">
        <v>47</v>
      </c>
      <c r="K1425" t="s">
        <v>48</v>
      </c>
      <c r="L1425" t="s">
        <v>67</v>
      </c>
      <c r="M1425" t="s">
        <v>21</v>
      </c>
      <c r="N1425">
        <v>85</v>
      </c>
      <c r="O1425">
        <v>475</v>
      </c>
      <c r="P1425">
        <v>403750</v>
      </c>
      <c r="Q1425">
        <v>80750</v>
      </c>
      <c r="R1425">
        <v>0.2</v>
      </c>
      <c r="S1425" t="s">
        <v>17</v>
      </c>
      <c r="T1425" t="str">
        <f>IF(Table1[[#This Row],[Units Sold]]&gt; 700,"High Units","low Units")</f>
        <v>low Units</v>
      </c>
      <c r="U1425">
        <f>SUM(Table1[[#This Row],[Operating Profit]])/SUM(Table1[Operating Profit])*100</f>
        <v>2.4312394158664135E-2</v>
      </c>
      <c r="V1425">
        <f>SUM(Table1[[#This Row],[Price per Unit]]*Table1[[#This Row],[Units Sold]])</f>
        <v>40375</v>
      </c>
      <c r="W1425">
        <f>SUM(Table1[[#This Row],[Total Sales]]-Table1[[#This Row],[Operating Profit]])</f>
        <v>323000</v>
      </c>
      <c r="X1425">
        <f>SUM(Table1[[#This Row],[Total Sales]]-Table1[[#This Row],[Cost]])</f>
        <v>80750</v>
      </c>
      <c r="Y1425">
        <f>SUM(Table1[[#This Row],[profit/loss]])/SUM(Table1[profit/loss])</f>
        <v>2.4312394158664135E-4</v>
      </c>
    </row>
    <row r="1426" spans="1:25" x14ac:dyDescent="0.3">
      <c r="A1426" t="s">
        <v>24</v>
      </c>
      <c r="B1426" t="s">
        <v>17</v>
      </c>
      <c r="C1426">
        <v>1128299</v>
      </c>
      <c r="D1426" s="9">
        <v>44517</v>
      </c>
      <c r="E1426" s="8" t="str">
        <f>TEXT(Table1[[#This Row],[Invoice Date]],"dd-mm-yyyy")</f>
        <v>17-11-2021</v>
      </c>
      <c r="F1426" s="1" t="str">
        <f t="shared" si="88"/>
        <v>November</v>
      </c>
      <c r="G1426" s="1" t="str">
        <f t="shared" si="89"/>
        <v>2021</v>
      </c>
      <c r="H1426" s="1" t="str">
        <f t="shared" si="90"/>
        <v>Wednesday</v>
      </c>
      <c r="I1426" s="1" t="str">
        <f t="shared" si="91"/>
        <v>17</v>
      </c>
      <c r="J1426" t="s">
        <v>47</v>
      </c>
      <c r="K1426" t="s">
        <v>48</v>
      </c>
      <c r="L1426" t="s">
        <v>67</v>
      </c>
      <c r="M1426" t="s">
        <v>22</v>
      </c>
      <c r="N1426">
        <v>90</v>
      </c>
      <c r="O1426">
        <v>600</v>
      </c>
      <c r="P1426">
        <v>540000</v>
      </c>
      <c r="Q1426">
        <v>243000</v>
      </c>
      <c r="R1426">
        <v>0.45</v>
      </c>
      <c r="S1426" t="s">
        <v>17</v>
      </c>
      <c r="T1426" t="str">
        <f>IF(Table1[[#This Row],[Units Sold]]&gt; 700,"High Units","low Units")</f>
        <v>low Units</v>
      </c>
      <c r="U1426">
        <f>SUM(Table1[[#This Row],[Operating Profit]])/SUM(Table1[Operating Profit])*100</f>
        <v>7.3162994186444397E-2</v>
      </c>
      <c r="V1426">
        <f>SUM(Table1[[#This Row],[Price per Unit]]*Table1[[#This Row],[Units Sold]])</f>
        <v>54000</v>
      </c>
      <c r="W1426">
        <f>SUM(Table1[[#This Row],[Total Sales]]-Table1[[#This Row],[Operating Profit]])</f>
        <v>297000</v>
      </c>
      <c r="X1426">
        <f>SUM(Table1[[#This Row],[Total Sales]]-Table1[[#This Row],[Cost]])</f>
        <v>243000</v>
      </c>
      <c r="Y1426">
        <f>SUM(Table1[[#This Row],[profit/loss]])/SUM(Table1[profit/loss])</f>
        <v>7.3162994186444399E-4</v>
      </c>
    </row>
    <row r="1427" spans="1:25" x14ac:dyDescent="0.3">
      <c r="A1427" t="s">
        <v>24</v>
      </c>
      <c r="B1427" t="s">
        <v>17</v>
      </c>
      <c r="C1427">
        <v>1128299</v>
      </c>
      <c r="D1427" s="9">
        <v>44546</v>
      </c>
      <c r="E1427" s="8" t="str">
        <f>TEXT(Table1[[#This Row],[Invoice Date]],"dd-mm-yyyy")</f>
        <v>16-12-2021</v>
      </c>
      <c r="F1427" s="1" t="str">
        <f t="shared" si="88"/>
        <v>December</v>
      </c>
      <c r="G1427" s="1" t="str">
        <f t="shared" si="89"/>
        <v>2021</v>
      </c>
      <c r="H1427" s="1" t="str">
        <f t="shared" si="90"/>
        <v>Thursday</v>
      </c>
      <c r="I1427" s="1" t="str">
        <f t="shared" si="91"/>
        <v>16</v>
      </c>
      <c r="J1427" t="s">
        <v>47</v>
      </c>
      <c r="K1427" t="s">
        <v>48</v>
      </c>
      <c r="L1427" t="s">
        <v>67</v>
      </c>
      <c r="M1427" t="s">
        <v>16</v>
      </c>
      <c r="N1427">
        <v>75</v>
      </c>
      <c r="O1427">
        <v>800</v>
      </c>
      <c r="P1427">
        <v>600000</v>
      </c>
      <c r="Q1427">
        <v>180000</v>
      </c>
      <c r="R1427">
        <v>0.3</v>
      </c>
      <c r="S1427" t="s">
        <v>17</v>
      </c>
      <c r="T1427" t="str">
        <f>IF(Table1[[#This Row],[Units Sold]]&gt; 700,"High Units","low Units")</f>
        <v>High Units</v>
      </c>
      <c r="U1427">
        <f>SUM(Table1[[#This Row],[Operating Profit]])/SUM(Table1[Operating Profit])*100</f>
        <v>5.4194810508477333E-2</v>
      </c>
      <c r="V1427">
        <f>SUM(Table1[[#This Row],[Price per Unit]]*Table1[[#This Row],[Units Sold]])</f>
        <v>60000</v>
      </c>
      <c r="W1427">
        <f>SUM(Table1[[#This Row],[Total Sales]]-Table1[[#This Row],[Operating Profit]])</f>
        <v>420000</v>
      </c>
      <c r="X1427">
        <f>SUM(Table1[[#This Row],[Total Sales]]-Table1[[#This Row],[Cost]])</f>
        <v>180000</v>
      </c>
      <c r="Y1427">
        <f>SUM(Table1[[#This Row],[profit/loss]])/SUM(Table1[profit/loss])</f>
        <v>5.4194810508477334E-4</v>
      </c>
    </row>
    <row r="1428" spans="1:25" x14ac:dyDescent="0.3">
      <c r="A1428" t="s">
        <v>24</v>
      </c>
      <c r="B1428" t="s">
        <v>17</v>
      </c>
      <c r="C1428">
        <v>1128299</v>
      </c>
      <c r="D1428" s="9">
        <v>44546</v>
      </c>
      <c r="E1428" s="8" t="str">
        <f>TEXT(Table1[[#This Row],[Invoice Date]],"dd-mm-yyyy")</f>
        <v>16-12-2021</v>
      </c>
      <c r="F1428" s="1" t="str">
        <f t="shared" si="88"/>
        <v>December</v>
      </c>
      <c r="G1428" s="1" t="str">
        <f t="shared" si="89"/>
        <v>2021</v>
      </c>
      <c r="H1428" s="1" t="str">
        <f t="shared" si="90"/>
        <v>Thursday</v>
      </c>
      <c r="I1428" s="1" t="str">
        <f t="shared" si="91"/>
        <v>16</v>
      </c>
      <c r="J1428" t="s">
        <v>47</v>
      </c>
      <c r="K1428" t="s">
        <v>48</v>
      </c>
      <c r="L1428" t="s">
        <v>67</v>
      </c>
      <c r="M1428" t="s">
        <v>18</v>
      </c>
      <c r="N1428">
        <v>85</v>
      </c>
      <c r="O1428">
        <v>800</v>
      </c>
      <c r="P1428">
        <v>680000</v>
      </c>
      <c r="Q1428">
        <v>170000</v>
      </c>
      <c r="R1428">
        <v>0.25</v>
      </c>
      <c r="S1428" t="s">
        <v>17</v>
      </c>
      <c r="T1428" t="str">
        <f>IF(Table1[[#This Row],[Units Sold]]&gt; 700,"High Units","low Units")</f>
        <v>High Units</v>
      </c>
      <c r="U1428">
        <f>SUM(Table1[[#This Row],[Operating Profit]])/SUM(Table1[Operating Profit])*100</f>
        <v>5.1183987702450806E-2</v>
      </c>
      <c r="V1428">
        <f>SUM(Table1[[#This Row],[Price per Unit]]*Table1[[#This Row],[Units Sold]])</f>
        <v>68000</v>
      </c>
      <c r="W1428">
        <f>SUM(Table1[[#This Row],[Total Sales]]-Table1[[#This Row],[Operating Profit]])</f>
        <v>510000</v>
      </c>
      <c r="X1428">
        <f>SUM(Table1[[#This Row],[Total Sales]]-Table1[[#This Row],[Cost]])</f>
        <v>170000</v>
      </c>
      <c r="Y1428">
        <f>SUM(Table1[[#This Row],[profit/loss]])/SUM(Table1[profit/loss])</f>
        <v>5.1183987702450807E-4</v>
      </c>
    </row>
    <row r="1429" spans="1:25" x14ac:dyDescent="0.3">
      <c r="A1429" t="s">
        <v>29</v>
      </c>
      <c r="B1429" t="s">
        <v>17</v>
      </c>
      <c r="C1429">
        <v>1128299</v>
      </c>
      <c r="D1429" s="9">
        <v>44546</v>
      </c>
      <c r="E1429" s="8" t="str">
        <f>TEXT(Table1[[#This Row],[Invoice Date]],"dd-mm-yyyy")</f>
        <v>16-12-2021</v>
      </c>
      <c r="F1429" s="1" t="str">
        <f t="shared" si="88"/>
        <v>December</v>
      </c>
      <c r="G1429" s="1" t="str">
        <f t="shared" si="89"/>
        <v>2021</v>
      </c>
      <c r="H1429" s="1" t="str">
        <f t="shared" si="90"/>
        <v>Thursday</v>
      </c>
      <c r="I1429" s="1" t="str">
        <f t="shared" si="91"/>
        <v>16</v>
      </c>
      <c r="J1429" t="s">
        <v>47</v>
      </c>
      <c r="K1429" t="s">
        <v>48</v>
      </c>
      <c r="L1429" t="s">
        <v>67</v>
      </c>
      <c r="M1429" t="s">
        <v>19</v>
      </c>
      <c r="N1429">
        <v>80</v>
      </c>
      <c r="O1429">
        <v>600</v>
      </c>
      <c r="P1429">
        <v>480000</v>
      </c>
      <c r="Q1429">
        <v>144000</v>
      </c>
      <c r="R1429">
        <v>0.3</v>
      </c>
      <c r="S1429" t="s">
        <v>17</v>
      </c>
      <c r="T1429" t="str">
        <f>IF(Table1[[#This Row],[Units Sold]]&gt; 700,"High Units","low Units")</f>
        <v>low Units</v>
      </c>
      <c r="U1429">
        <f>SUM(Table1[[#This Row],[Operating Profit]])/SUM(Table1[Operating Profit])*100</f>
        <v>4.3355848406781868E-2</v>
      </c>
      <c r="V1429">
        <f>SUM(Table1[[#This Row],[Price per Unit]]*Table1[[#This Row],[Units Sold]])</f>
        <v>48000</v>
      </c>
      <c r="W1429">
        <f>SUM(Table1[[#This Row],[Total Sales]]-Table1[[#This Row],[Operating Profit]])</f>
        <v>336000</v>
      </c>
      <c r="X1429">
        <f>SUM(Table1[[#This Row],[Total Sales]]-Table1[[#This Row],[Cost]])</f>
        <v>144000</v>
      </c>
      <c r="Y1429">
        <f>SUM(Table1[[#This Row],[profit/loss]])/SUM(Table1[profit/loss])</f>
        <v>4.3355848406781866E-4</v>
      </c>
    </row>
    <row r="1430" spans="1:25" x14ac:dyDescent="0.3">
      <c r="A1430" t="s">
        <v>29</v>
      </c>
      <c r="B1430" t="s">
        <v>17</v>
      </c>
      <c r="C1430">
        <v>1128299</v>
      </c>
      <c r="D1430" s="9">
        <v>44546</v>
      </c>
      <c r="E1430" s="8" t="str">
        <f>TEXT(Table1[[#This Row],[Invoice Date]],"dd-mm-yyyy")</f>
        <v>16-12-2021</v>
      </c>
      <c r="F1430" s="1" t="str">
        <f t="shared" si="88"/>
        <v>December</v>
      </c>
      <c r="G1430" s="1" t="str">
        <f t="shared" si="89"/>
        <v>2021</v>
      </c>
      <c r="H1430" s="1" t="str">
        <f t="shared" si="90"/>
        <v>Thursday</v>
      </c>
      <c r="I1430" s="1" t="str">
        <f t="shared" si="91"/>
        <v>16</v>
      </c>
      <c r="J1430" t="s">
        <v>47</v>
      </c>
      <c r="K1430" t="s">
        <v>48</v>
      </c>
      <c r="L1430" t="s">
        <v>67</v>
      </c>
      <c r="M1430" t="s">
        <v>20</v>
      </c>
      <c r="N1430">
        <v>80</v>
      </c>
      <c r="O1430">
        <v>600</v>
      </c>
      <c r="P1430">
        <v>480000</v>
      </c>
      <c r="Q1430">
        <v>144000</v>
      </c>
      <c r="R1430">
        <v>0.3</v>
      </c>
      <c r="S1430" t="s">
        <v>17</v>
      </c>
      <c r="T1430" t="str">
        <f>IF(Table1[[#This Row],[Units Sold]]&gt; 700,"High Units","low Units")</f>
        <v>low Units</v>
      </c>
      <c r="U1430">
        <f>SUM(Table1[[#This Row],[Operating Profit]])/SUM(Table1[Operating Profit])*100</f>
        <v>4.3355848406781868E-2</v>
      </c>
      <c r="V1430">
        <f>SUM(Table1[[#This Row],[Price per Unit]]*Table1[[#This Row],[Units Sold]])</f>
        <v>48000</v>
      </c>
      <c r="W1430">
        <f>SUM(Table1[[#This Row],[Total Sales]]-Table1[[#This Row],[Operating Profit]])</f>
        <v>336000</v>
      </c>
      <c r="X1430">
        <f>SUM(Table1[[#This Row],[Total Sales]]-Table1[[#This Row],[Cost]])</f>
        <v>144000</v>
      </c>
      <c r="Y1430">
        <f>SUM(Table1[[#This Row],[profit/loss]])/SUM(Table1[profit/loss])</f>
        <v>4.3355848406781866E-4</v>
      </c>
    </row>
    <row r="1431" spans="1:25" x14ac:dyDescent="0.3">
      <c r="A1431" t="s">
        <v>29</v>
      </c>
      <c r="B1431" t="s">
        <v>17</v>
      </c>
      <c r="C1431">
        <v>1128299</v>
      </c>
      <c r="D1431" s="9">
        <v>44546</v>
      </c>
      <c r="E1431" s="8" t="str">
        <f>TEXT(Table1[[#This Row],[Invoice Date]],"dd-mm-yyyy")</f>
        <v>16-12-2021</v>
      </c>
      <c r="F1431" s="1" t="str">
        <f t="shared" si="88"/>
        <v>December</v>
      </c>
      <c r="G1431" s="1" t="str">
        <f t="shared" si="89"/>
        <v>2021</v>
      </c>
      <c r="H1431" s="1" t="str">
        <f t="shared" si="90"/>
        <v>Thursday</v>
      </c>
      <c r="I1431" s="1" t="str">
        <f t="shared" si="91"/>
        <v>16</v>
      </c>
      <c r="J1431" t="s">
        <v>47</v>
      </c>
      <c r="K1431" t="s">
        <v>48</v>
      </c>
      <c r="L1431" t="s">
        <v>67</v>
      </c>
      <c r="M1431" t="s">
        <v>21</v>
      </c>
      <c r="N1431">
        <v>90</v>
      </c>
      <c r="O1431">
        <v>525</v>
      </c>
      <c r="P1431">
        <v>472500</v>
      </c>
      <c r="Q1431">
        <v>94500</v>
      </c>
      <c r="R1431">
        <v>0.2</v>
      </c>
      <c r="S1431" t="s">
        <v>17</v>
      </c>
      <c r="T1431" t="str">
        <f>IF(Table1[[#This Row],[Units Sold]]&gt; 700,"High Units","low Units")</f>
        <v>low Units</v>
      </c>
      <c r="U1431">
        <f>SUM(Table1[[#This Row],[Operating Profit]])/SUM(Table1[Operating Profit])*100</f>
        <v>2.8452275516950596E-2</v>
      </c>
      <c r="V1431">
        <f>SUM(Table1[[#This Row],[Price per Unit]]*Table1[[#This Row],[Units Sold]])</f>
        <v>47250</v>
      </c>
      <c r="W1431">
        <f>SUM(Table1[[#This Row],[Total Sales]]-Table1[[#This Row],[Operating Profit]])</f>
        <v>378000</v>
      </c>
      <c r="X1431">
        <f>SUM(Table1[[#This Row],[Total Sales]]-Table1[[#This Row],[Cost]])</f>
        <v>94500</v>
      </c>
      <c r="Y1431">
        <f>SUM(Table1[[#This Row],[profit/loss]])/SUM(Table1[profit/loss])</f>
        <v>2.8452275516950597E-4</v>
      </c>
    </row>
    <row r="1432" spans="1:25" x14ac:dyDescent="0.3">
      <c r="A1432" t="s">
        <v>29</v>
      </c>
      <c r="B1432" t="s">
        <v>17</v>
      </c>
      <c r="C1432">
        <v>1128299</v>
      </c>
      <c r="D1432" s="9">
        <v>44546</v>
      </c>
      <c r="E1432" s="8" t="str">
        <f>TEXT(Table1[[#This Row],[Invoice Date]],"dd-mm-yyyy")</f>
        <v>16-12-2021</v>
      </c>
      <c r="F1432" s="1" t="str">
        <f t="shared" si="88"/>
        <v>December</v>
      </c>
      <c r="G1432" s="1" t="str">
        <f t="shared" si="89"/>
        <v>2021</v>
      </c>
      <c r="H1432" s="1" t="str">
        <f t="shared" si="90"/>
        <v>Thursday</v>
      </c>
      <c r="I1432" s="1" t="str">
        <f t="shared" si="91"/>
        <v>16</v>
      </c>
      <c r="J1432" t="s">
        <v>47</v>
      </c>
      <c r="K1432" t="s">
        <v>48</v>
      </c>
      <c r="L1432" t="s">
        <v>67</v>
      </c>
      <c r="M1432" t="s">
        <v>22</v>
      </c>
      <c r="N1432">
        <v>95</v>
      </c>
      <c r="O1432">
        <v>625</v>
      </c>
      <c r="P1432">
        <v>593750</v>
      </c>
      <c r="Q1432">
        <v>267188</v>
      </c>
      <c r="R1432">
        <v>0.45</v>
      </c>
      <c r="S1432" t="s">
        <v>17</v>
      </c>
      <c r="T1432" t="str">
        <f>IF(Table1[[#This Row],[Units Sold]]&gt; 700,"High Units","low Units")</f>
        <v>low Units</v>
      </c>
      <c r="U1432">
        <f>SUM(Table1[[#This Row],[Operating Profit]])/SUM(Table1[Operating Profit])*100</f>
        <v>8.0445572389661338E-2</v>
      </c>
      <c r="V1432">
        <f>SUM(Table1[[#This Row],[Price per Unit]]*Table1[[#This Row],[Units Sold]])</f>
        <v>59375</v>
      </c>
      <c r="W1432">
        <f>SUM(Table1[[#This Row],[Total Sales]]-Table1[[#This Row],[Operating Profit]])</f>
        <v>326562</v>
      </c>
      <c r="X1432">
        <f>SUM(Table1[[#This Row],[Total Sales]]-Table1[[#This Row],[Cost]])</f>
        <v>267188</v>
      </c>
      <c r="Y1432">
        <f>SUM(Table1[[#This Row],[profit/loss]])/SUM(Table1[profit/loss])</f>
        <v>8.0445572389661337E-4</v>
      </c>
    </row>
    <row r="1433" spans="1:25" x14ac:dyDescent="0.3">
      <c r="A1433" t="s">
        <v>29</v>
      </c>
      <c r="B1433" t="s">
        <v>17</v>
      </c>
      <c r="C1433">
        <v>1185732</v>
      </c>
      <c r="D1433" s="9">
        <v>44208</v>
      </c>
      <c r="E1433" s="8" t="str">
        <f>TEXT(Table1[[#This Row],[Invoice Date]],"dd-mm-yyyy")</f>
        <v>12-01-2021</v>
      </c>
      <c r="F1433" s="1" t="str">
        <f t="shared" si="88"/>
        <v>January</v>
      </c>
      <c r="G1433" s="1" t="str">
        <f t="shared" si="89"/>
        <v>2021</v>
      </c>
      <c r="H1433" s="1" t="str">
        <f t="shared" si="90"/>
        <v>Tuesday</v>
      </c>
      <c r="I1433" s="1" t="str">
        <f t="shared" si="91"/>
        <v>12</v>
      </c>
      <c r="J1433" t="s">
        <v>47</v>
      </c>
      <c r="K1433" t="s">
        <v>48</v>
      </c>
      <c r="L1433" t="s">
        <v>67</v>
      </c>
      <c r="M1433" t="s">
        <v>16</v>
      </c>
      <c r="N1433">
        <v>45</v>
      </c>
      <c r="O1433">
        <v>850</v>
      </c>
      <c r="P1433">
        <v>382500</v>
      </c>
      <c r="Q1433">
        <v>172125</v>
      </c>
      <c r="R1433">
        <v>0.45</v>
      </c>
      <c r="S1433" t="s">
        <v>17</v>
      </c>
      <c r="T1433" t="str">
        <f>IF(Table1[[#This Row],[Units Sold]]&gt; 700,"High Units","low Units")</f>
        <v>High Units</v>
      </c>
      <c r="U1433">
        <f>SUM(Table1[[#This Row],[Operating Profit]])/SUM(Table1[Operating Profit])*100</f>
        <v>5.1823787548731445E-2</v>
      </c>
      <c r="V1433">
        <f>SUM(Table1[[#This Row],[Price per Unit]]*Table1[[#This Row],[Units Sold]])</f>
        <v>38250</v>
      </c>
      <c r="W1433">
        <f>SUM(Table1[[#This Row],[Total Sales]]-Table1[[#This Row],[Operating Profit]])</f>
        <v>210375</v>
      </c>
      <c r="X1433">
        <f>SUM(Table1[[#This Row],[Total Sales]]-Table1[[#This Row],[Cost]])</f>
        <v>172125</v>
      </c>
      <c r="Y1433">
        <f>SUM(Table1[[#This Row],[profit/loss]])/SUM(Table1[profit/loss])</f>
        <v>5.1823787548731443E-4</v>
      </c>
    </row>
    <row r="1434" spans="1:25" x14ac:dyDescent="0.3">
      <c r="A1434" t="s">
        <v>29</v>
      </c>
      <c r="B1434" t="s">
        <v>17</v>
      </c>
      <c r="C1434">
        <v>1185732</v>
      </c>
      <c r="D1434" s="9">
        <v>44208</v>
      </c>
      <c r="E1434" s="8" t="str">
        <f>TEXT(Table1[[#This Row],[Invoice Date]],"dd-mm-yyyy")</f>
        <v>12-01-2021</v>
      </c>
      <c r="F1434" s="1" t="str">
        <f t="shared" si="88"/>
        <v>January</v>
      </c>
      <c r="G1434" s="1" t="str">
        <f t="shared" si="89"/>
        <v>2021</v>
      </c>
      <c r="H1434" s="1" t="str">
        <f t="shared" si="90"/>
        <v>Tuesday</v>
      </c>
      <c r="I1434" s="1" t="str">
        <f t="shared" si="91"/>
        <v>12</v>
      </c>
      <c r="J1434" t="s">
        <v>47</v>
      </c>
      <c r="K1434" t="s">
        <v>48</v>
      </c>
      <c r="L1434" t="s">
        <v>67</v>
      </c>
      <c r="M1434" t="s">
        <v>18</v>
      </c>
      <c r="N1434">
        <v>45</v>
      </c>
      <c r="O1434">
        <v>650</v>
      </c>
      <c r="P1434">
        <v>292500</v>
      </c>
      <c r="Q1434">
        <v>102375</v>
      </c>
      <c r="R1434">
        <v>0.35</v>
      </c>
      <c r="S1434" t="s">
        <v>17</v>
      </c>
      <c r="T1434" t="str">
        <f>IF(Table1[[#This Row],[Units Sold]]&gt; 700,"High Units","low Units")</f>
        <v>low Units</v>
      </c>
      <c r="U1434">
        <f>SUM(Table1[[#This Row],[Operating Profit]])/SUM(Table1[Operating Profit])*100</f>
        <v>3.0823298476696483E-2</v>
      </c>
      <c r="V1434">
        <f>SUM(Table1[[#This Row],[Price per Unit]]*Table1[[#This Row],[Units Sold]])</f>
        <v>29250</v>
      </c>
      <c r="W1434">
        <f>SUM(Table1[[#This Row],[Total Sales]]-Table1[[#This Row],[Operating Profit]])</f>
        <v>190125</v>
      </c>
      <c r="X1434">
        <f>SUM(Table1[[#This Row],[Total Sales]]-Table1[[#This Row],[Cost]])</f>
        <v>102375</v>
      </c>
      <c r="Y1434">
        <f>SUM(Table1[[#This Row],[profit/loss]])/SUM(Table1[profit/loss])</f>
        <v>3.0823298476696483E-4</v>
      </c>
    </row>
    <row r="1435" spans="1:25" x14ac:dyDescent="0.3">
      <c r="A1435" t="s">
        <v>29</v>
      </c>
      <c r="B1435" t="s">
        <v>17</v>
      </c>
      <c r="C1435">
        <v>1185732</v>
      </c>
      <c r="D1435" s="9">
        <v>44208</v>
      </c>
      <c r="E1435" s="8" t="str">
        <f>TEXT(Table1[[#This Row],[Invoice Date]],"dd-mm-yyyy")</f>
        <v>12-01-2021</v>
      </c>
      <c r="F1435" s="1" t="str">
        <f t="shared" si="88"/>
        <v>January</v>
      </c>
      <c r="G1435" s="1" t="str">
        <f t="shared" si="89"/>
        <v>2021</v>
      </c>
      <c r="H1435" s="1" t="str">
        <f t="shared" si="90"/>
        <v>Tuesday</v>
      </c>
      <c r="I1435" s="1" t="str">
        <f t="shared" si="91"/>
        <v>12</v>
      </c>
      <c r="J1435" t="s">
        <v>47</v>
      </c>
      <c r="K1435" t="s">
        <v>48</v>
      </c>
      <c r="L1435" t="s">
        <v>67</v>
      </c>
      <c r="M1435" t="s">
        <v>19</v>
      </c>
      <c r="N1435">
        <v>35</v>
      </c>
      <c r="O1435">
        <v>650</v>
      </c>
      <c r="P1435">
        <v>227500</v>
      </c>
      <c r="Q1435">
        <v>56875</v>
      </c>
      <c r="R1435">
        <v>0.25</v>
      </c>
      <c r="S1435" t="s">
        <v>17</v>
      </c>
      <c r="T1435" t="str">
        <f>IF(Table1[[#This Row],[Units Sold]]&gt; 700,"High Units","low Units")</f>
        <v>low Units</v>
      </c>
      <c r="U1435">
        <f>SUM(Table1[[#This Row],[Operating Profit]])/SUM(Table1[Operating Profit])*100</f>
        <v>1.7124054709275825E-2</v>
      </c>
      <c r="V1435">
        <f>SUM(Table1[[#This Row],[Price per Unit]]*Table1[[#This Row],[Units Sold]])</f>
        <v>22750</v>
      </c>
      <c r="W1435">
        <f>SUM(Table1[[#This Row],[Total Sales]]-Table1[[#This Row],[Operating Profit]])</f>
        <v>170625</v>
      </c>
      <c r="X1435">
        <f>SUM(Table1[[#This Row],[Total Sales]]-Table1[[#This Row],[Cost]])</f>
        <v>56875</v>
      </c>
      <c r="Y1435">
        <f>SUM(Table1[[#This Row],[profit/loss]])/SUM(Table1[profit/loss])</f>
        <v>1.7124054709275824E-4</v>
      </c>
    </row>
    <row r="1436" spans="1:25" x14ac:dyDescent="0.3">
      <c r="A1436" t="s">
        <v>29</v>
      </c>
      <c r="B1436" t="s">
        <v>17</v>
      </c>
      <c r="C1436">
        <v>1185732</v>
      </c>
      <c r="D1436" s="9">
        <v>44208</v>
      </c>
      <c r="E1436" s="8" t="str">
        <f>TEXT(Table1[[#This Row],[Invoice Date]],"dd-mm-yyyy")</f>
        <v>12-01-2021</v>
      </c>
      <c r="F1436" s="1" t="str">
        <f t="shared" si="88"/>
        <v>January</v>
      </c>
      <c r="G1436" s="1" t="str">
        <f t="shared" si="89"/>
        <v>2021</v>
      </c>
      <c r="H1436" s="1" t="str">
        <f t="shared" si="90"/>
        <v>Tuesday</v>
      </c>
      <c r="I1436" s="1" t="str">
        <f t="shared" si="91"/>
        <v>12</v>
      </c>
      <c r="J1436" t="s">
        <v>47</v>
      </c>
      <c r="K1436" t="s">
        <v>48</v>
      </c>
      <c r="L1436" t="s">
        <v>67</v>
      </c>
      <c r="M1436" t="s">
        <v>20</v>
      </c>
      <c r="N1436">
        <v>40</v>
      </c>
      <c r="O1436">
        <v>500</v>
      </c>
      <c r="P1436">
        <v>200000</v>
      </c>
      <c r="Q1436">
        <v>60000</v>
      </c>
      <c r="R1436">
        <v>0.3</v>
      </c>
      <c r="S1436" t="s">
        <v>17</v>
      </c>
      <c r="T1436" t="str">
        <f>IF(Table1[[#This Row],[Units Sold]]&gt; 700,"High Units","low Units")</f>
        <v>low Units</v>
      </c>
      <c r="U1436">
        <f>SUM(Table1[[#This Row],[Operating Profit]])/SUM(Table1[Operating Profit])*100</f>
        <v>1.8064936836159111E-2</v>
      </c>
      <c r="V1436">
        <f>SUM(Table1[[#This Row],[Price per Unit]]*Table1[[#This Row],[Units Sold]])</f>
        <v>20000</v>
      </c>
      <c r="W1436">
        <f>SUM(Table1[[#This Row],[Total Sales]]-Table1[[#This Row],[Operating Profit]])</f>
        <v>140000</v>
      </c>
      <c r="X1436">
        <f>SUM(Table1[[#This Row],[Total Sales]]-Table1[[#This Row],[Cost]])</f>
        <v>60000</v>
      </c>
      <c r="Y1436">
        <f>SUM(Table1[[#This Row],[profit/loss]])/SUM(Table1[profit/loss])</f>
        <v>1.8064936836159111E-4</v>
      </c>
    </row>
    <row r="1437" spans="1:25" x14ac:dyDescent="0.3">
      <c r="A1437" t="s">
        <v>29</v>
      </c>
      <c r="B1437" t="s">
        <v>17</v>
      </c>
      <c r="C1437">
        <v>1185732</v>
      </c>
      <c r="D1437" s="9">
        <v>44208</v>
      </c>
      <c r="E1437" s="8" t="str">
        <f>TEXT(Table1[[#This Row],[Invoice Date]],"dd-mm-yyyy")</f>
        <v>12-01-2021</v>
      </c>
      <c r="F1437" s="1" t="str">
        <f t="shared" si="88"/>
        <v>January</v>
      </c>
      <c r="G1437" s="1" t="str">
        <f t="shared" si="89"/>
        <v>2021</v>
      </c>
      <c r="H1437" s="1" t="str">
        <f t="shared" si="90"/>
        <v>Tuesday</v>
      </c>
      <c r="I1437" s="1" t="str">
        <f t="shared" si="91"/>
        <v>12</v>
      </c>
      <c r="J1437" t="s">
        <v>47</v>
      </c>
      <c r="K1437" t="s">
        <v>48</v>
      </c>
      <c r="L1437" t="s">
        <v>67</v>
      </c>
      <c r="M1437" t="s">
        <v>21</v>
      </c>
      <c r="N1437">
        <v>55</v>
      </c>
      <c r="O1437">
        <v>550</v>
      </c>
      <c r="P1437">
        <v>302500</v>
      </c>
      <c r="Q1437">
        <v>105875</v>
      </c>
      <c r="R1437">
        <v>0.35</v>
      </c>
      <c r="S1437" t="s">
        <v>17</v>
      </c>
      <c r="T1437" t="str">
        <f>IF(Table1[[#This Row],[Units Sold]]&gt; 700,"High Units","low Units")</f>
        <v>low Units</v>
      </c>
      <c r="U1437">
        <f>SUM(Table1[[#This Row],[Operating Profit]])/SUM(Table1[Operating Profit])*100</f>
        <v>3.1877086458805763E-2</v>
      </c>
      <c r="V1437">
        <f>SUM(Table1[[#This Row],[Price per Unit]]*Table1[[#This Row],[Units Sold]])</f>
        <v>30250</v>
      </c>
      <c r="W1437">
        <f>SUM(Table1[[#This Row],[Total Sales]]-Table1[[#This Row],[Operating Profit]])</f>
        <v>196625</v>
      </c>
      <c r="X1437">
        <f>SUM(Table1[[#This Row],[Total Sales]]-Table1[[#This Row],[Cost]])</f>
        <v>105875</v>
      </c>
      <c r="Y1437">
        <f>SUM(Table1[[#This Row],[profit/loss]])/SUM(Table1[profit/loss])</f>
        <v>3.1877086458805763E-4</v>
      </c>
    </row>
    <row r="1438" spans="1:25" x14ac:dyDescent="0.3">
      <c r="A1438" t="s">
        <v>29</v>
      </c>
      <c r="B1438" t="s">
        <v>17</v>
      </c>
      <c r="C1438">
        <v>1185732</v>
      </c>
      <c r="D1438" s="9">
        <v>44208</v>
      </c>
      <c r="E1438" s="8" t="str">
        <f>TEXT(Table1[[#This Row],[Invoice Date]],"dd-mm-yyyy")</f>
        <v>12-01-2021</v>
      </c>
      <c r="F1438" s="1" t="str">
        <f t="shared" si="88"/>
        <v>January</v>
      </c>
      <c r="G1438" s="1" t="str">
        <f t="shared" si="89"/>
        <v>2021</v>
      </c>
      <c r="H1438" s="1" t="str">
        <f t="shared" si="90"/>
        <v>Tuesday</v>
      </c>
      <c r="I1438" s="1" t="str">
        <f t="shared" si="91"/>
        <v>12</v>
      </c>
      <c r="J1438" t="s">
        <v>47</v>
      </c>
      <c r="K1438" t="s">
        <v>48</v>
      </c>
      <c r="L1438" t="s">
        <v>67</v>
      </c>
      <c r="M1438" t="s">
        <v>22</v>
      </c>
      <c r="N1438">
        <v>45</v>
      </c>
      <c r="O1438">
        <v>650</v>
      </c>
      <c r="P1438">
        <v>292500</v>
      </c>
      <c r="Q1438">
        <v>146250</v>
      </c>
      <c r="R1438">
        <v>0.5</v>
      </c>
      <c r="S1438" t="s">
        <v>17</v>
      </c>
      <c r="T1438" t="str">
        <f>IF(Table1[[#This Row],[Units Sold]]&gt; 700,"High Units","low Units")</f>
        <v>low Units</v>
      </c>
      <c r="U1438">
        <f>SUM(Table1[[#This Row],[Operating Profit]])/SUM(Table1[Operating Profit])*100</f>
        <v>4.4033283538137832E-2</v>
      </c>
      <c r="V1438">
        <f>SUM(Table1[[#This Row],[Price per Unit]]*Table1[[#This Row],[Units Sold]])</f>
        <v>29250</v>
      </c>
      <c r="W1438">
        <f>SUM(Table1[[#This Row],[Total Sales]]-Table1[[#This Row],[Operating Profit]])</f>
        <v>146250</v>
      </c>
      <c r="X1438">
        <f>SUM(Table1[[#This Row],[Total Sales]]-Table1[[#This Row],[Cost]])</f>
        <v>146250</v>
      </c>
      <c r="Y1438">
        <f>SUM(Table1[[#This Row],[profit/loss]])/SUM(Table1[profit/loss])</f>
        <v>4.4033283538137831E-4</v>
      </c>
    </row>
    <row r="1439" spans="1:25" x14ac:dyDescent="0.3">
      <c r="A1439" t="s">
        <v>29</v>
      </c>
      <c r="B1439" t="s">
        <v>17</v>
      </c>
      <c r="C1439">
        <v>1185732</v>
      </c>
      <c r="D1439" s="9">
        <v>44237</v>
      </c>
      <c r="E1439" s="8" t="str">
        <f>TEXT(Table1[[#This Row],[Invoice Date]],"dd-mm-yyyy")</f>
        <v>10-02-2021</v>
      </c>
      <c r="F1439" s="1" t="str">
        <f t="shared" si="88"/>
        <v>February</v>
      </c>
      <c r="G1439" s="1" t="str">
        <f t="shared" si="89"/>
        <v>2021</v>
      </c>
      <c r="H1439" s="1" t="str">
        <f t="shared" si="90"/>
        <v>Wednesday</v>
      </c>
      <c r="I1439" s="1" t="str">
        <f t="shared" si="91"/>
        <v>10</v>
      </c>
      <c r="J1439" t="s">
        <v>47</v>
      </c>
      <c r="K1439" t="s">
        <v>48</v>
      </c>
      <c r="L1439" t="s">
        <v>67</v>
      </c>
      <c r="M1439" t="s">
        <v>16</v>
      </c>
      <c r="N1439">
        <v>45</v>
      </c>
      <c r="O1439">
        <v>900</v>
      </c>
      <c r="P1439">
        <v>405000</v>
      </c>
      <c r="Q1439">
        <v>182250</v>
      </c>
      <c r="R1439">
        <v>0.45</v>
      </c>
      <c r="S1439" t="s">
        <v>17</v>
      </c>
      <c r="T1439" t="str">
        <f>IF(Table1[[#This Row],[Units Sold]]&gt; 700,"High Units","low Units")</f>
        <v>High Units</v>
      </c>
      <c r="U1439">
        <f>SUM(Table1[[#This Row],[Operating Profit]])/SUM(Table1[Operating Profit])*100</f>
        <v>5.4872245639833298E-2</v>
      </c>
      <c r="V1439">
        <f>SUM(Table1[[#This Row],[Price per Unit]]*Table1[[#This Row],[Units Sold]])</f>
        <v>40500</v>
      </c>
      <c r="W1439">
        <f>SUM(Table1[[#This Row],[Total Sales]]-Table1[[#This Row],[Operating Profit]])</f>
        <v>222750</v>
      </c>
      <c r="X1439">
        <f>SUM(Table1[[#This Row],[Total Sales]]-Table1[[#This Row],[Cost]])</f>
        <v>182250</v>
      </c>
      <c r="Y1439">
        <f>SUM(Table1[[#This Row],[profit/loss]])/SUM(Table1[profit/loss])</f>
        <v>5.4872245639833294E-4</v>
      </c>
    </row>
    <row r="1440" spans="1:25" x14ac:dyDescent="0.3">
      <c r="A1440" t="s">
        <v>29</v>
      </c>
      <c r="B1440" t="s">
        <v>17</v>
      </c>
      <c r="C1440">
        <v>1185732</v>
      </c>
      <c r="D1440" s="9">
        <v>44237</v>
      </c>
      <c r="E1440" s="8" t="str">
        <f>TEXT(Table1[[#This Row],[Invoice Date]],"dd-mm-yyyy")</f>
        <v>10-02-2021</v>
      </c>
      <c r="F1440" s="1" t="str">
        <f t="shared" si="88"/>
        <v>February</v>
      </c>
      <c r="G1440" s="1" t="str">
        <f t="shared" si="89"/>
        <v>2021</v>
      </c>
      <c r="H1440" s="1" t="str">
        <f t="shared" si="90"/>
        <v>Wednesday</v>
      </c>
      <c r="I1440" s="1" t="str">
        <f t="shared" si="91"/>
        <v>10</v>
      </c>
      <c r="J1440" t="s">
        <v>47</v>
      </c>
      <c r="K1440" t="s">
        <v>48</v>
      </c>
      <c r="L1440" t="s">
        <v>67</v>
      </c>
      <c r="M1440" t="s">
        <v>18</v>
      </c>
      <c r="N1440">
        <v>45</v>
      </c>
      <c r="O1440">
        <v>550</v>
      </c>
      <c r="P1440">
        <v>247500</v>
      </c>
      <c r="Q1440">
        <v>86625</v>
      </c>
      <c r="R1440">
        <v>0.35</v>
      </c>
      <c r="S1440" t="s">
        <v>17</v>
      </c>
      <c r="T1440" t="str">
        <f>IF(Table1[[#This Row],[Units Sold]]&gt; 700,"High Units","low Units")</f>
        <v>low Units</v>
      </c>
      <c r="U1440">
        <f>SUM(Table1[[#This Row],[Operating Profit]])/SUM(Table1[Operating Profit])*100</f>
        <v>2.6081252557204716E-2</v>
      </c>
      <c r="V1440">
        <f>SUM(Table1[[#This Row],[Price per Unit]]*Table1[[#This Row],[Units Sold]])</f>
        <v>24750</v>
      </c>
      <c r="W1440">
        <f>SUM(Table1[[#This Row],[Total Sales]]-Table1[[#This Row],[Operating Profit]])</f>
        <v>160875</v>
      </c>
      <c r="X1440">
        <f>SUM(Table1[[#This Row],[Total Sales]]-Table1[[#This Row],[Cost]])</f>
        <v>86625</v>
      </c>
      <c r="Y1440">
        <f>SUM(Table1[[#This Row],[profit/loss]])/SUM(Table1[profit/loss])</f>
        <v>2.6081252557204717E-4</v>
      </c>
    </row>
    <row r="1441" spans="1:25" x14ac:dyDescent="0.3">
      <c r="A1441" t="s">
        <v>29</v>
      </c>
      <c r="B1441" t="s">
        <v>17</v>
      </c>
      <c r="C1441">
        <v>1185732</v>
      </c>
      <c r="D1441" s="9">
        <v>44237</v>
      </c>
      <c r="E1441" s="8" t="str">
        <f>TEXT(Table1[[#This Row],[Invoice Date]],"dd-mm-yyyy")</f>
        <v>10-02-2021</v>
      </c>
      <c r="F1441" s="1" t="str">
        <f t="shared" si="88"/>
        <v>February</v>
      </c>
      <c r="G1441" s="1" t="str">
        <f t="shared" si="89"/>
        <v>2021</v>
      </c>
      <c r="H1441" s="1" t="str">
        <f t="shared" si="90"/>
        <v>Wednesday</v>
      </c>
      <c r="I1441" s="1" t="str">
        <f t="shared" si="91"/>
        <v>10</v>
      </c>
      <c r="J1441" t="s">
        <v>47</v>
      </c>
      <c r="K1441" t="s">
        <v>48</v>
      </c>
      <c r="L1441" t="s">
        <v>67</v>
      </c>
      <c r="M1441" t="s">
        <v>19</v>
      </c>
      <c r="N1441">
        <v>35</v>
      </c>
      <c r="O1441">
        <v>600</v>
      </c>
      <c r="P1441">
        <v>210000</v>
      </c>
      <c r="Q1441">
        <v>52500</v>
      </c>
      <c r="R1441">
        <v>0.25</v>
      </c>
      <c r="S1441" t="s">
        <v>17</v>
      </c>
      <c r="T1441" t="str">
        <f>IF(Table1[[#This Row],[Units Sold]]&gt; 700,"High Units","low Units")</f>
        <v>low Units</v>
      </c>
      <c r="U1441">
        <f>SUM(Table1[[#This Row],[Operating Profit]])/SUM(Table1[Operating Profit])*100</f>
        <v>1.5806819731639221E-2</v>
      </c>
      <c r="V1441">
        <f>SUM(Table1[[#This Row],[Price per Unit]]*Table1[[#This Row],[Units Sold]])</f>
        <v>21000</v>
      </c>
      <c r="W1441">
        <f>SUM(Table1[[#This Row],[Total Sales]]-Table1[[#This Row],[Operating Profit]])</f>
        <v>157500</v>
      </c>
      <c r="X1441">
        <f>SUM(Table1[[#This Row],[Total Sales]]-Table1[[#This Row],[Cost]])</f>
        <v>52500</v>
      </c>
      <c r="Y1441">
        <f>SUM(Table1[[#This Row],[profit/loss]])/SUM(Table1[profit/loss])</f>
        <v>1.5806819731639221E-4</v>
      </c>
    </row>
    <row r="1442" spans="1:25" x14ac:dyDescent="0.3">
      <c r="A1442" t="s">
        <v>29</v>
      </c>
      <c r="B1442" t="s">
        <v>17</v>
      </c>
      <c r="C1442">
        <v>1185732</v>
      </c>
      <c r="D1442" s="9">
        <v>44237</v>
      </c>
      <c r="E1442" s="8" t="str">
        <f>TEXT(Table1[[#This Row],[Invoice Date]],"dd-mm-yyyy")</f>
        <v>10-02-2021</v>
      </c>
      <c r="F1442" s="1" t="str">
        <f t="shared" si="88"/>
        <v>February</v>
      </c>
      <c r="G1442" s="1" t="str">
        <f t="shared" si="89"/>
        <v>2021</v>
      </c>
      <c r="H1442" s="1" t="str">
        <f t="shared" si="90"/>
        <v>Wednesday</v>
      </c>
      <c r="I1442" s="1" t="str">
        <f t="shared" si="91"/>
        <v>10</v>
      </c>
      <c r="J1442" t="s">
        <v>14</v>
      </c>
      <c r="K1442" t="s">
        <v>15</v>
      </c>
      <c r="L1442" t="s">
        <v>68</v>
      </c>
      <c r="M1442" t="s">
        <v>20</v>
      </c>
      <c r="N1442">
        <v>40</v>
      </c>
      <c r="O1442">
        <v>475</v>
      </c>
      <c r="P1442">
        <v>190000</v>
      </c>
      <c r="Q1442">
        <v>57000</v>
      </c>
      <c r="R1442">
        <v>0.3</v>
      </c>
      <c r="S1442" t="s">
        <v>17</v>
      </c>
      <c r="T1442" t="str">
        <f>IF(Table1[[#This Row],[Units Sold]]&gt; 700,"High Units","low Units")</f>
        <v>low Units</v>
      </c>
      <c r="U1442">
        <f>SUM(Table1[[#This Row],[Operating Profit]])/SUM(Table1[Operating Profit])*100</f>
        <v>1.7161689994351154E-2</v>
      </c>
      <c r="V1442">
        <f>SUM(Table1[[#This Row],[Price per Unit]]*Table1[[#This Row],[Units Sold]])</f>
        <v>19000</v>
      </c>
      <c r="W1442">
        <f>SUM(Table1[[#This Row],[Total Sales]]-Table1[[#This Row],[Operating Profit]])</f>
        <v>133000</v>
      </c>
      <c r="X1442">
        <f>SUM(Table1[[#This Row],[Total Sales]]-Table1[[#This Row],[Cost]])</f>
        <v>57000</v>
      </c>
      <c r="Y1442">
        <f>SUM(Table1[[#This Row],[profit/loss]])/SUM(Table1[profit/loss])</f>
        <v>1.7161689994351154E-4</v>
      </c>
    </row>
    <row r="1443" spans="1:25" x14ac:dyDescent="0.3">
      <c r="A1443" t="s">
        <v>29</v>
      </c>
      <c r="B1443" t="s">
        <v>17</v>
      </c>
      <c r="C1443">
        <v>1185732</v>
      </c>
      <c r="D1443" s="9">
        <v>44237</v>
      </c>
      <c r="E1443" s="8" t="str">
        <f>TEXT(Table1[[#This Row],[Invoice Date]],"dd-mm-yyyy")</f>
        <v>10-02-2021</v>
      </c>
      <c r="F1443" s="1" t="str">
        <f t="shared" si="88"/>
        <v>February</v>
      </c>
      <c r="G1443" s="1" t="str">
        <f t="shared" si="89"/>
        <v>2021</v>
      </c>
      <c r="H1443" s="1" t="str">
        <f t="shared" si="90"/>
        <v>Wednesday</v>
      </c>
      <c r="I1443" s="1" t="str">
        <f t="shared" si="91"/>
        <v>10</v>
      </c>
      <c r="J1443" t="s">
        <v>14</v>
      </c>
      <c r="K1443" t="s">
        <v>15</v>
      </c>
      <c r="L1443" t="s">
        <v>68</v>
      </c>
      <c r="M1443" t="s">
        <v>21</v>
      </c>
      <c r="N1443">
        <v>55</v>
      </c>
      <c r="O1443">
        <v>550</v>
      </c>
      <c r="P1443">
        <v>302500</v>
      </c>
      <c r="Q1443">
        <v>105875</v>
      </c>
      <c r="R1443">
        <v>0.35</v>
      </c>
      <c r="S1443" t="s">
        <v>17</v>
      </c>
      <c r="T1443" t="str">
        <f>IF(Table1[[#This Row],[Units Sold]]&gt; 700,"High Units","low Units")</f>
        <v>low Units</v>
      </c>
      <c r="U1443">
        <f>SUM(Table1[[#This Row],[Operating Profit]])/SUM(Table1[Operating Profit])*100</f>
        <v>3.1877086458805763E-2</v>
      </c>
      <c r="V1443">
        <f>SUM(Table1[[#This Row],[Price per Unit]]*Table1[[#This Row],[Units Sold]])</f>
        <v>30250</v>
      </c>
      <c r="W1443">
        <f>SUM(Table1[[#This Row],[Total Sales]]-Table1[[#This Row],[Operating Profit]])</f>
        <v>196625</v>
      </c>
      <c r="X1443">
        <f>SUM(Table1[[#This Row],[Total Sales]]-Table1[[#This Row],[Cost]])</f>
        <v>105875</v>
      </c>
      <c r="Y1443">
        <f>SUM(Table1[[#This Row],[profit/loss]])/SUM(Table1[profit/loss])</f>
        <v>3.1877086458805763E-4</v>
      </c>
    </row>
    <row r="1444" spans="1:25" x14ac:dyDescent="0.3">
      <c r="A1444" t="s">
        <v>29</v>
      </c>
      <c r="B1444" t="s">
        <v>17</v>
      </c>
      <c r="C1444">
        <v>1185732</v>
      </c>
      <c r="D1444" s="9">
        <v>44237</v>
      </c>
      <c r="E1444" s="8" t="str">
        <f>TEXT(Table1[[#This Row],[Invoice Date]],"dd-mm-yyyy")</f>
        <v>10-02-2021</v>
      </c>
      <c r="F1444" s="1" t="str">
        <f t="shared" si="88"/>
        <v>February</v>
      </c>
      <c r="G1444" s="1" t="str">
        <f t="shared" si="89"/>
        <v>2021</v>
      </c>
      <c r="H1444" s="1" t="str">
        <f t="shared" si="90"/>
        <v>Wednesday</v>
      </c>
      <c r="I1444" s="1" t="str">
        <f t="shared" si="91"/>
        <v>10</v>
      </c>
      <c r="J1444" t="s">
        <v>14</v>
      </c>
      <c r="K1444" t="s">
        <v>15</v>
      </c>
      <c r="L1444" t="s">
        <v>68</v>
      </c>
      <c r="M1444" t="s">
        <v>22</v>
      </c>
      <c r="N1444">
        <v>45</v>
      </c>
      <c r="O1444">
        <v>650</v>
      </c>
      <c r="P1444">
        <v>292500</v>
      </c>
      <c r="Q1444">
        <v>146250</v>
      </c>
      <c r="R1444">
        <v>0.5</v>
      </c>
      <c r="S1444" t="s">
        <v>17</v>
      </c>
      <c r="T1444" t="str">
        <f>IF(Table1[[#This Row],[Units Sold]]&gt; 700,"High Units","low Units")</f>
        <v>low Units</v>
      </c>
      <c r="U1444">
        <f>SUM(Table1[[#This Row],[Operating Profit]])/SUM(Table1[Operating Profit])*100</f>
        <v>4.4033283538137832E-2</v>
      </c>
      <c r="V1444">
        <f>SUM(Table1[[#This Row],[Price per Unit]]*Table1[[#This Row],[Units Sold]])</f>
        <v>29250</v>
      </c>
      <c r="W1444">
        <f>SUM(Table1[[#This Row],[Total Sales]]-Table1[[#This Row],[Operating Profit]])</f>
        <v>146250</v>
      </c>
      <c r="X1444">
        <f>SUM(Table1[[#This Row],[Total Sales]]-Table1[[#This Row],[Cost]])</f>
        <v>146250</v>
      </c>
      <c r="Y1444">
        <f>SUM(Table1[[#This Row],[profit/loss]])/SUM(Table1[profit/loss])</f>
        <v>4.4033283538137831E-4</v>
      </c>
    </row>
    <row r="1445" spans="1:25" x14ac:dyDescent="0.3">
      <c r="A1445" t="s">
        <v>29</v>
      </c>
      <c r="B1445" t="s">
        <v>17</v>
      </c>
      <c r="C1445">
        <v>1185732</v>
      </c>
      <c r="D1445" s="9">
        <v>44263</v>
      </c>
      <c r="E1445" s="8" t="str">
        <f>TEXT(Table1[[#This Row],[Invoice Date]],"dd-mm-yyyy")</f>
        <v>08-03-2021</v>
      </c>
      <c r="F1445" s="1" t="str">
        <f t="shared" si="88"/>
        <v>March</v>
      </c>
      <c r="G1445" s="1" t="str">
        <f t="shared" si="89"/>
        <v>2021</v>
      </c>
      <c r="H1445" s="1" t="str">
        <f t="shared" si="90"/>
        <v>Monday</v>
      </c>
      <c r="I1445" s="1" t="str">
        <f t="shared" si="91"/>
        <v>08</v>
      </c>
      <c r="J1445" t="s">
        <v>14</v>
      </c>
      <c r="K1445" t="s">
        <v>15</v>
      </c>
      <c r="L1445" t="s">
        <v>68</v>
      </c>
      <c r="M1445" t="s">
        <v>16</v>
      </c>
      <c r="N1445">
        <v>45</v>
      </c>
      <c r="O1445">
        <v>870</v>
      </c>
      <c r="P1445">
        <v>391500</v>
      </c>
      <c r="Q1445">
        <v>176175</v>
      </c>
      <c r="R1445">
        <v>0.45</v>
      </c>
      <c r="S1445" t="s">
        <v>17</v>
      </c>
      <c r="T1445" t="str">
        <f>IF(Table1[[#This Row],[Units Sold]]&gt; 700,"High Units","low Units")</f>
        <v>High Units</v>
      </c>
      <c r="U1445">
        <f>SUM(Table1[[#This Row],[Operating Profit]])/SUM(Table1[Operating Profit])*100</f>
        <v>5.3043170785172185E-2</v>
      </c>
      <c r="V1445">
        <f>SUM(Table1[[#This Row],[Price per Unit]]*Table1[[#This Row],[Units Sold]])</f>
        <v>39150</v>
      </c>
      <c r="W1445">
        <f>SUM(Table1[[#This Row],[Total Sales]]-Table1[[#This Row],[Operating Profit]])</f>
        <v>215325</v>
      </c>
      <c r="X1445">
        <f>SUM(Table1[[#This Row],[Total Sales]]-Table1[[#This Row],[Cost]])</f>
        <v>176175</v>
      </c>
      <c r="Y1445">
        <f>SUM(Table1[[#This Row],[profit/loss]])/SUM(Table1[profit/loss])</f>
        <v>5.3043170785172184E-4</v>
      </c>
    </row>
    <row r="1446" spans="1:25" x14ac:dyDescent="0.3">
      <c r="A1446" t="s">
        <v>29</v>
      </c>
      <c r="B1446" t="s">
        <v>17</v>
      </c>
      <c r="C1446">
        <v>1185732</v>
      </c>
      <c r="D1446" s="9">
        <v>44263</v>
      </c>
      <c r="E1446" s="8" t="str">
        <f>TEXT(Table1[[#This Row],[Invoice Date]],"dd-mm-yyyy")</f>
        <v>08-03-2021</v>
      </c>
      <c r="F1446" s="1" t="str">
        <f t="shared" si="88"/>
        <v>March</v>
      </c>
      <c r="G1446" s="1" t="str">
        <f t="shared" si="89"/>
        <v>2021</v>
      </c>
      <c r="H1446" s="1" t="str">
        <f t="shared" si="90"/>
        <v>Monday</v>
      </c>
      <c r="I1446" s="1" t="str">
        <f t="shared" si="91"/>
        <v>08</v>
      </c>
      <c r="J1446" t="s">
        <v>14</v>
      </c>
      <c r="K1446" t="s">
        <v>15</v>
      </c>
      <c r="L1446" t="s">
        <v>68</v>
      </c>
      <c r="M1446" t="s">
        <v>18</v>
      </c>
      <c r="N1446">
        <v>45</v>
      </c>
      <c r="O1446">
        <v>550</v>
      </c>
      <c r="P1446">
        <v>247500</v>
      </c>
      <c r="Q1446">
        <v>86625</v>
      </c>
      <c r="R1446">
        <v>0.35</v>
      </c>
      <c r="S1446" t="s">
        <v>17</v>
      </c>
      <c r="T1446" t="str">
        <f>IF(Table1[[#This Row],[Units Sold]]&gt; 700,"High Units","low Units")</f>
        <v>low Units</v>
      </c>
      <c r="U1446">
        <f>SUM(Table1[[#This Row],[Operating Profit]])/SUM(Table1[Operating Profit])*100</f>
        <v>2.6081252557204716E-2</v>
      </c>
      <c r="V1446">
        <f>SUM(Table1[[#This Row],[Price per Unit]]*Table1[[#This Row],[Units Sold]])</f>
        <v>24750</v>
      </c>
      <c r="W1446">
        <f>SUM(Table1[[#This Row],[Total Sales]]-Table1[[#This Row],[Operating Profit]])</f>
        <v>160875</v>
      </c>
      <c r="X1446">
        <f>SUM(Table1[[#This Row],[Total Sales]]-Table1[[#This Row],[Cost]])</f>
        <v>86625</v>
      </c>
      <c r="Y1446">
        <f>SUM(Table1[[#This Row],[profit/loss]])/SUM(Table1[profit/loss])</f>
        <v>2.6081252557204717E-4</v>
      </c>
    </row>
    <row r="1447" spans="1:25" x14ac:dyDescent="0.3">
      <c r="A1447" t="s">
        <v>29</v>
      </c>
      <c r="B1447" t="s">
        <v>17</v>
      </c>
      <c r="C1447">
        <v>1185732</v>
      </c>
      <c r="D1447" s="9">
        <v>44263</v>
      </c>
      <c r="E1447" s="8" t="str">
        <f>TEXT(Table1[[#This Row],[Invoice Date]],"dd-mm-yyyy")</f>
        <v>08-03-2021</v>
      </c>
      <c r="F1447" s="1" t="str">
        <f t="shared" si="88"/>
        <v>March</v>
      </c>
      <c r="G1447" s="1" t="str">
        <f t="shared" si="89"/>
        <v>2021</v>
      </c>
      <c r="H1447" s="1" t="str">
        <f t="shared" si="90"/>
        <v>Monday</v>
      </c>
      <c r="I1447" s="1" t="str">
        <f t="shared" si="91"/>
        <v>08</v>
      </c>
      <c r="J1447" t="s">
        <v>14</v>
      </c>
      <c r="K1447" t="s">
        <v>15</v>
      </c>
      <c r="L1447" t="s">
        <v>68</v>
      </c>
      <c r="M1447" t="s">
        <v>19</v>
      </c>
      <c r="N1447">
        <v>35</v>
      </c>
      <c r="O1447">
        <v>575</v>
      </c>
      <c r="P1447">
        <v>201250</v>
      </c>
      <c r="Q1447">
        <v>50313</v>
      </c>
      <c r="R1447">
        <v>0.25</v>
      </c>
      <c r="S1447" t="s">
        <v>17</v>
      </c>
      <c r="T1447" t="str">
        <f>IF(Table1[[#This Row],[Units Sold]]&gt; 700,"High Units","low Units")</f>
        <v>low Units</v>
      </c>
      <c r="U1447">
        <f>SUM(Table1[[#This Row],[Operating Profit]])/SUM(Table1[Operating Profit])*100</f>
        <v>1.5148352783961221E-2</v>
      </c>
      <c r="V1447">
        <f>SUM(Table1[[#This Row],[Price per Unit]]*Table1[[#This Row],[Units Sold]])</f>
        <v>20125</v>
      </c>
      <c r="W1447">
        <f>SUM(Table1[[#This Row],[Total Sales]]-Table1[[#This Row],[Operating Profit]])</f>
        <v>150937</v>
      </c>
      <c r="X1447">
        <f>SUM(Table1[[#This Row],[Total Sales]]-Table1[[#This Row],[Cost]])</f>
        <v>50313</v>
      </c>
      <c r="Y1447">
        <f>SUM(Table1[[#This Row],[profit/loss]])/SUM(Table1[profit/loss])</f>
        <v>1.5148352783961221E-4</v>
      </c>
    </row>
    <row r="1448" spans="1:25" x14ac:dyDescent="0.3">
      <c r="A1448" t="s">
        <v>29</v>
      </c>
      <c r="B1448" t="s">
        <v>17</v>
      </c>
      <c r="C1448">
        <v>1185732</v>
      </c>
      <c r="D1448" s="9">
        <v>44263</v>
      </c>
      <c r="E1448" s="8" t="str">
        <f>TEXT(Table1[[#This Row],[Invoice Date]],"dd-mm-yyyy")</f>
        <v>08-03-2021</v>
      </c>
      <c r="F1448" s="1" t="str">
        <f t="shared" si="88"/>
        <v>March</v>
      </c>
      <c r="G1448" s="1" t="str">
        <f t="shared" si="89"/>
        <v>2021</v>
      </c>
      <c r="H1448" s="1" t="str">
        <f t="shared" si="90"/>
        <v>Monday</v>
      </c>
      <c r="I1448" s="1" t="str">
        <f t="shared" si="91"/>
        <v>08</v>
      </c>
      <c r="J1448" t="s">
        <v>14</v>
      </c>
      <c r="K1448" t="s">
        <v>15</v>
      </c>
      <c r="L1448" t="s">
        <v>68</v>
      </c>
      <c r="M1448" t="s">
        <v>20</v>
      </c>
      <c r="N1448">
        <v>40</v>
      </c>
      <c r="O1448">
        <v>425</v>
      </c>
      <c r="P1448">
        <v>170000</v>
      </c>
      <c r="Q1448">
        <v>51000</v>
      </c>
      <c r="R1448">
        <v>0.3</v>
      </c>
      <c r="S1448" t="s">
        <v>17</v>
      </c>
      <c r="T1448" t="str">
        <f>IF(Table1[[#This Row],[Units Sold]]&gt; 700,"High Units","low Units")</f>
        <v>low Units</v>
      </c>
      <c r="U1448">
        <f>SUM(Table1[[#This Row],[Operating Profit]])/SUM(Table1[Operating Profit])*100</f>
        <v>1.5355196310735243E-2</v>
      </c>
      <c r="V1448">
        <f>SUM(Table1[[#This Row],[Price per Unit]]*Table1[[#This Row],[Units Sold]])</f>
        <v>17000</v>
      </c>
      <c r="W1448">
        <f>SUM(Table1[[#This Row],[Total Sales]]-Table1[[#This Row],[Operating Profit]])</f>
        <v>119000</v>
      </c>
      <c r="X1448">
        <f>SUM(Table1[[#This Row],[Total Sales]]-Table1[[#This Row],[Cost]])</f>
        <v>51000</v>
      </c>
      <c r="Y1448">
        <f>SUM(Table1[[#This Row],[profit/loss]])/SUM(Table1[profit/loss])</f>
        <v>1.5355196310735242E-4</v>
      </c>
    </row>
    <row r="1449" spans="1:25" x14ac:dyDescent="0.3">
      <c r="A1449" t="s">
        <v>29</v>
      </c>
      <c r="B1449" t="s">
        <v>17</v>
      </c>
      <c r="C1449">
        <v>1185732</v>
      </c>
      <c r="D1449" s="9">
        <v>44263</v>
      </c>
      <c r="E1449" s="8" t="str">
        <f>TEXT(Table1[[#This Row],[Invoice Date]],"dd-mm-yyyy")</f>
        <v>08-03-2021</v>
      </c>
      <c r="F1449" s="1" t="str">
        <f t="shared" si="88"/>
        <v>March</v>
      </c>
      <c r="G1449" s="1" t="str">
        <f t="shared" si="89"/>
        <v>2021</v>
      </c>
      <c r="H1449" s="1" t="str">
        <f t="shared" si="90"/>
        <v>Monday</v>
      </c>
      <c r="I1449" s="1" t="str">
        <f t="shared" si="91"/>
        <v>08</v>
      </c>
      <c r="J1449" t="s">
        <v>14</v>
      </c>
      <c r="K1449" t="s">
        <v>15</v>
      </c>
      <c r="L1449" t="s">
        <v>68</v>
      </c>
      <c r="M1449" t="s">
        <v>21</v>
      </c>
      <c r="N1449">
        <v>55</v>
      </c>
      <c r="O1449">
        <v>475</v>
      </c>
      <c r="P1449">
        <v>261250</v>
      </c>
      <c r="Q1449">
        <v>91438</v>
      </c>
      <c r="R1449">
        <v>0.35</v>
      </c>
      <c r="S1449" t="s">
        <v>17</v>
      </c>
      <c r="T1449" t="str">
        <f>IF(Table1[[#This Row],[Units Sold]]&gt; 700,"High Units","low Units")</f>
        <v>low Units</v>
      </c>
      <c r="U1449">
        <f>SUM(Table1[[#This Row],[Operating Profit]])/SUM(Table1[Operating Profit])*100</f>
        <v>2.753036157374528E-2</v>
      </c>
      <c r="V1449">
        <f>SUM(Table1[[#This Row],[Price per Unit]]*Table1[[#This Row],[Units Sold]])</f>
        <v>26125</v>
      </c>
      <c r="W1449">
        <f>SUM(Table1[[#This Row],[Total Sales]]-Table1[[#This Row],[Operating Profit]])</f>
        <v>169812</v>
      </c>
      <c r="X1449">
        <f>SUM(Table1[[#This Row],[Total Sales]]-Table1[[#This Row],[Cost]])</f>
        <v>91438</v>
      </c>
      <c r="Y1449">
        <f>SUM(Table1[[#This Row],[profit/loss]])/SUM(Table1[profit/loss])</f>
        <v>2.753036157374528E-4</v>
      </c>
    </row>
    <row r="1450" spans="1:25" x14ac:dyDescent="0.3">
      <c r="A1450" t="s">
        <v>29</v>
      </c>
      <c r="B1450" t="s">
        <v>17</v>
      </c>
      <c r="C1450">
        <v>1185732</v>
      </c>
      <c r="D1450" s="9">
        <v>44263</v>
      </c>
      <c r="E1450" s="8" t="str">
        <f>TEXT(Table1[[#This Row],[Invoice Date]],"dd-mm-yyyy")</f>
        <v>08-03-2021</v>
      </c>
      <c r="F1450" s="1" t="str">
        <f t="shared" si="88"/>
        <v>March</v>
      </c>
      <c r="G1450" s="1" t="str">
        <f t="shared" si="89"/>
        <v>2021</v>
      </c>
      <c r="H1450" s="1" t="str">
        <f t="shared" si="90"/>
        <v>Monday</v>
      </c>
      <c r="I1450" s="1" t="str">
        <f t="shared" si="91"/>
        <v>08</v>
      </c>
      <c r="J1450" t="s">
        <v>14</v>
      </c>
      <c r="K1450" t="s">
        <v>15</v>
      </c>
      <c r="L1450" t="s">
        <v>68</v>
      </c>
      <c r="M1450" t="s">
        <v>22</v>
      </c>
      <c r="N1450">
        <v>45</v>
      </c>
      <c r="O1450">
        <v>575</v>
      </c>
      <c r="P1450">
        <v>258750</v>
      </c>
      <c r="Q1450">
        <v>129375</v>
      </c>
      <c r="R1450">
        <v>0.5</v>
      </c>
      <c r="S1450" t="s">
        <v>17</v>
      </c>
      <c r="T1450" t="str">
        <f>IF(Table1[[#This Row],[Units Sold]]&gt; 700,"High Units","low Units")</f>
        <v>low Units</v>
      </c>
      <c r="U1450">
        <f>SUM(Table1[[#This Row],[Operating Profit]])/SUM(Table1[Operating Profit])*100</f>
        <v>3.8952520052968079E-2</v>
      </c>
      <c r="V1450">
        <f>SUM(Table1[[#This Row],[Price per Unit]]*Table1[[#This Row],[Units Sold]])</f>
        <v>25875</v>
      </c>
      <c r="W1450">
        <f>SUM(Table1[[#This Row],[Total Sales]]-Table1[[#This Row],[Operating Profit]])</f>
        <v>129375</v>
      </c>
      <c r="X1450">
        <f>SUM(Table1[[#This Row],[Total Sales]]-Table1[[#This Row],[Cost]])</f>
        <v>129375</v>
      </c>
      <c r="Y1450">
        <f>SUM(Table1[[#This Row],[profit/loss]])/SUM(Table1[profit/loss])</f>
        <v>3.895252005296808E-4</v>
      </c>
    </row>
    <row r="1451" spans="1:25" x14ac:dyDescent="0.3">
      <c r="A1451" t="s">
        <v>29</v>
      </c>
      <c r="B1451" t="s">
        <v>17</v>
      </c>
      <c r="C1451">
        <v>1185732</v>
      </c>
      <c r="D1451" s="9">
        <v>44295</v>
      </c>
      <c r="E1451" s="8" t="str">
        <f>TEXT(Table1[[#This Row],[Invoice Date]],"dd-mm-yyyy")</f>
        <v>09-04-2021</v>
      </c>
      <c r="F1451" s="1" t="str">
        <f t="shared" si="88"/>
        <v>April</v>
      </c>
      <c r="G1451" s="1" t="str">
        <f t="shared" si="89"/>
        <v>2021</v>
      </c>
      <c r="H1451" s="1" t="str">
        <f t="shared" si="90"/>
        <v>Friday</v>
      </c>
      <c r="I1451" s="1" t="str">
        <f t="shared" si="91"/>
        <v>09</v>
      </c>
      <c r="J1451" t="s">
        <v>14</v>
      </c>
      <c r="K1451" t="s">
        <v>15</v>
      </c>
      <c r="L1451" t="s">
        <v>68</v>
      </c>
      <c r="M1451" t="s">
        <v>16</v>
      </c>
      <c r="N1451">
        <v>45</v>
      </c>
      <c r="O1451">
        <v>825</v>
      </c>
      <c r="P1451">
        <v>371250</v>
      </c>
      <c r="Q1451">
        <v>167063</v>
      </c>
      <c r="R1451">
        <v>0.45</v>
      </c>
      <c r="S1451" t="s">
        <v>17</v>
      </c>
      <c r="T1451" t="str">
        <f>IF(Table1[[#This Row],[Units Sold]]&gt; 700,"High Units","low Units")</f>
        <v>High Units</v>
      </c>
      <c r="U1451">
        <f>SUM(Table1[[#This Row],[Operating Profit]])/SUM(Table1[Operating Profit])*100</f>
        <v>5.0299709044320816E-2</v>
      </c>
      <c r="V1451">
        <f>SUM(Table1[[#This Row],[Price per Unit]]*Table1[[#This Row],[Units Sold]])</f>
        <v>37125</v>
      </c>
      <c r="W1451">
        <f>SUM(Table1[[#This Row],[Total Sales]]-Table1[[#This Row],[Operating Profit]])</f>
        <v>204187</v>
      </c>
      <c r="X1451">
        <f>SUM(Table1[[#This Row],[Total Sales]]-Table1[[#This Row],[Cost]])</f>
        <v>167063</v>
      </c>
      <c r="Y1451">
        <f>SUM(Table1[[#This Row],[profit/loss]])/SUM(Table1[profit/loss])</f>
        <v>5.0299709044320819E-4</v>
      </c>
    </row>
    <row r="1452" spans="1:25" x14ac:dyDescent="0.3">
      <c r="A1452" t="s">
        <v>29</v>
      </c>
      <c r="B1452" t="s">
        <v>17</v>
      </c>
      <c r="C1452">
        <v>1185732</v>
      </c>
      <c r="D1452" s="9">
        <v>44295</v>
      </c>
      <c r="E1452" s="8" t="str">
        <f>TEXT(Table1[[#This Row],[Invoice Date]],"dd-mm-yyyy")</f>
        <v>09-04-2021</v>
      </c>
      <c r="F1452" s="1" t="str">
        <f t="shared" si="88"/>
        <v>April</v>
      </c>
      <c r="G1452" s="1" t="str">
        <f t="shared" si="89"/>
        <v>2021</v>
      </c>
      <c r="H1452" s="1" t="str">
        <f t="shared" si="90"/>
        <v>Friday</v>
      </c>
      <c r="I1452" s="1" t="str">
        <f t="shared" si="91"/>
        <v>09</v>
      </c>
      <c r="J1452" t="s">
        <v>14</v>
      </c>
      <c r="K1452" t="s">
        <v>15</v>
      </c>
      <c r="L1452" t="s">
        <v>68</v>
      </c>
      <c r="M1452" t="s">
        <v>18</v>
      </c>
      <c r="N1452">
        <v>45</v>
      </c>
      <c r="O1452">
        <v>525</v>
      </c>
      <c r="P1452">
        <v>236250</v>
      </c>
      <c r="Q1452">
        <v>82688</v>
      </c>
      <c r="R1452">
        <v>0.35</v>
      </c>
      <c r="S1452" t="s">
        <v>17</v>
      </c>
      <c r="T1452" t="str">
        <f>IF(Table1[[#This Row],[Units Sold]]&gt; 700,"High Units","low Units")</f>
        <v>low Units</v>
      </c>
      <c r="U1452">
        <f>SUM(Table1[[#This Row],[Operating Profit]])/SUM(Table1[Operating Profit])*100</f>
        <v>2.4895891618472072E-2</v>
      </c>
      <c r="V1452">
        <f>SUM(Table1[[#This Row],[Price per Unit]]*Table1[[#This Row],[Units Sold]])</f>
        <v>23625</v>
      </c>
      <c r="W1452">
        <f>SUM(Table1[[#This Row],[Total Sales]]-Table1[[#This Row],[Operating Profit]])</f>
        <v>153562</v>
      </c>
      <c r="X1452">
        <f>SUM(Table1[[#This Row],[Total Sales]]-Table1[[#This Row],[Cost]])</f>
        <v>82688</v>
      </c>
      <c r="Y1452">
        <f>SUM(Table1[[#This Row],[profit/loss]])/SUM(Table1[profit/loss])</f>
        <v>2.4895891618472072E-4</v>
      </c>
    </row>
    <row r="1453" spans="1:25" x14ac:dyDescent="0.3">
      <c r="A1453" t="s">
        <v>29</v>
      </c>
      <c r="B1453" t="s">
        <v>17</v>
      </c>
      <c r="C1453">
        <v>1185732</v>
      </c>
      <c r="D1453" s="9">
        <v>44295</v>
      </c>
      <c r="E1453" s="8" t="str">
        <f>TEXT(Table1[[#This Row],[Invoice Date]],"dd-mm-yyyy")</f>
        <v>09-04-2021</v>
      </c>
      <c r="F1453" s="1" t="str">
        <f t="shared" si="88"/>
        <v>April</v>
      </c>
      <c r="G1453" s="1" t="str">
        <f t="shared" si="89"/>
        <v>2021</v>
      </c>
      <c r="H1453" s="1" t="str">
        <f t="shared" si="90"/>
        <v>Friday</v>
      </c>
      <c r="I1453" s="1" t="str">
        <f t="shared" si="91"/>
        <v>09</v>
      </c>
      <c r="J1453" t="s">
        <v>14</v>
      </c>
      <c r="K1453" t="s">
        <v>15</v>
      </c>
      <c r="L1453" t="s">
        <v>68</v>
      </c>
      <c r="M1453" t="s">
        <v>19</v>
      </c>
      <c r="N1453">
        <v>35</v>
      </c>
      <c r="O1453">
        <v>525</v>
      </c>
      <c r="P1453">
        <v>183750</v>
      </c>
      <c r="Q1453">
        <v>45938</v>
      </c>
      <c r="R1453">
        <v>0.25</v>
      </c>
      <c r="S1453" t="s">
        <v>17</v>
      </c>
      <c r="T1453" t="str">
        <f>IF(Table1[[#This Row],[Units Sold]]&gt; 700,"High Units","low Units")</f>
        <v>low Units</v>
      </c>
      <c r="U1453">
        <f>SUM(Table1[[#This Row],[Operating Profit]])/SUM(Table1[Operating Profit])*100</f>
        <v>1.383111780632462E-2</v>
      </c>
      <c r="V1453">
        <f>SUM(Table1[[#This Row],[Price per Unit]]*Table1[[#This Row],[Units Sold]])</f>
        <v>18375</v>
      </c>
      <c r="W1453">
        <f>SUM(Table1[[#This Row],[Total Sales]]-Table1[[#This Row],[Operating Profit]])</f>
        <v>137812</v>
      </c>
      <c r="X1453">
        <f>SUM(Table1[[#This Row],[Total Sales]]-Table1[[#This Row],[Cost]])</f>
        <v>45938</v>
      </c>
      <c r="Y1453">
        <f>SUM(Table1[[#This Row],[profit/loss]])/SUM(Table1[profit/loss])</f>
        <v>1.3831117806324621E-4</v>
      </c>
    </row>
    <row r="1454" spans="1:25" x14ac:dyDescent="0.3">
      <c r="A1454" t="s">
        <v>29</v>
      </c>
      <c r="B1454" t="s">
        <v>17</v>
      </c>
      <c r="C1454">
        <v>1185732</v>
      </c>
      <c r="D1454" s="9">
        <v>44295</v>
      </c>
      <c r="E1454" s="8" t="str">
        <f>TEXT(Table1[[#This Row],[Invoice Date]],"dd-mm-yyyy")</f>
        <v>09-04-2021</v>
      </c>
      <c r="F1454" s="1" t="str">
        <f t="shared" si="88"/>
        <v>April</v>
      </c>
      <c r="G1454" s="1" t="str">
        <f t="shared" si="89"/>
        <v>2021</v>
      </c>
      <c r="H1454" s="1" t="str">
        <f t="shared" si="90"/>
        <v>Friday</v>
      </c>
      <c r="I1454" s="1" t="str">
        <f t="shared" si="91"/>
        <v>09</v>
      </c>
      <c r="J1454" t="s">
        <v>14</v>
      </c>
      <c r="K1454" t="s">
        <v>15</v>
      </c>
      <c r="L1454" t="s">
        <v>68</v>
      </c>
      <c r="M1454" t="s">
        <v>20</v>
      </c>
      <c r="N1454">
        <v>40</v>
      </c>
      <c r="O1454">
        <v>450</v>
      </c>
      <c r="P1454">
        <v>180000</v>
      </c>
      <c r="Q1454">
        <v>54000</v>
      </c>
      <c r="R1454">
        <v>0.3</v>
      </c>
      <c r="S1454" t="s">
        <v>17</v>
      </c>
      <c r="T1454" t="str">
        <f>IF(Table1[[#This Row],[Units Sold]]&gt; 700,"High Units","low Units")</f>
        <v>low Units</v>
      </c>
      <c r="U1454">
        <f>SUM(Table1[[#This Row],[Operating Profit]])/SUM(Table1[Operating Profit])*100</f>
        <v>1.6258443152543198E-2</v>
      </c>
      <c r="V1454">
        <f>SUM(Table1[[#This Row],[Price per Unit]]*Table1[[#This Row],[Units Sold]])</f>
        <v>18000</v>
      </c>
      <c r="W1454">
        <f>SUM(Table1[[#This Row],[Total Sales]]-Table1[[#This Row],[Operating Profit]])</f>
        <v>126000</v>
      </c>
      <c r="X1454">
        <f>SUM(Table1[[#This Row],[Total Sales]]-Table1[[#This Row],[Cost]])</f>
        <v>54000</v>
      </c>
      <c r="Y1454">
        <f>SUM(Table1[[#This Row],[profit/loss]])/SUM(Table1[profit/loss])</f>
        <v>1.6258443152543199E-4</v>
      </c>
    </row>
    <row r="1455" spans="1:25" x14ac:dyDescent="0.3">
      <c r="A1455" t="s">
        <v>29</v>
      </c>
      <c r="B1455" t="s">
        <v>17</v>
      </c>
      <c r="C1455">
        <v>1185732</v>
      </c>
      <c r="D1455" s="9">
        <v>44295</v>
      </c>
      <c r="E1455" s="8" t="str">
        <f>TEXT(Table1[[#This Row],[Invoice Date]],"dd-mm-yyyy")</f>
        <v>09-04-2021</v>
      </c>
      <c r="F1455" s="1" t="str">
        <f t="shared" si="88"/>
        <v>April</v>
      </c>
      <c r="G1455" s="1" t="str">
        <f t="shared" si="89"/>
        <v>2021</v>
      </c>
      <c r="H1455" s="1" t="str">
        <f t="shared" si="90"/>
        <v>Friday</v>
      </c>
      <c r="I1455" s="1" t="str">
        <f t="shared" si="91"/>
        <v>09</v>
      </c>
      <c r="J1455" t="s">
        <v>14</v>
      </c>
      <c r="K1455" t="s">
        <v>15</v>
      </c>
      <c r="L1455" t="s">
        <v>68</v>
      </c>
      <c r="M1455" t="s">
        <v>21</v>
      </c>
      <c r="N1455">
        <v>55</v>
      </c>
      <c r="O1455">
        <v>475</v>
      </c>
      <c r="P1455">
        <v>261250</v>
      </c>
      <c r="Q1455">
        <v>91438</v>
      </c>
      <c r="R1455">
        <v>0.35</v>
      </c>
      <c r="S1455" t="s">
        <v>17</v>
      </c>
      <c r="T1455" t="str">
        <f>IF(Table1[[#This Row],[Units Sold]]&gt; 700,"High Units","low Units")</f>
        <v>low Units</v>
      </c>
      <c r="U1455">
        <f>SUM(Table1[[#This Row],[Operating Profit]])/SUM(Table1[Operating Profit])*100</f>
        <v>2.753036157374528E-2</v>
      </c>
      <c r="V1455">
        <f>SUM(Table1[[#This Row],[Price per Unit]]*Table1[[#This Row],[Units Sold]])</f>
        <v>26125</v>
      </c>
      <c r="W1455">
        <f>SUM(Table1[[#This Row],[Total Sales]]-Table1[[#This Row],[Operating Profit]])</f>
        <v>169812</v>
      </c>
      <c r="X1455">
        <f>SUM(Table1[[#This Row],[Total Sales]]-Table1[[#This Row],[Cost]])</f>
        <v>91438</v>
      </c>
      <c r="Y1455">
        <f>SUM(Table1[[#This Row],[profit/loss]])/SUM(Table1[profit/loss])</f>
        <v>2.753036157374528E-4</v>
      </c>
    </row>
    <row r="1456" spans="1:25" x14ac:dyDescent="0.3">
      <c r="A1456" t="s">
        <v>29</v>
      </c>
      <c r="B1456" t="s">
        <v>17</v>
      </c>
      <c r="C1456">
        <v>1185732</v>
      </c>
      <c r="D1456" s="9">
        <v>44295</v>
      </c>
      <c r="E1456" s="8" t="str">
        <f>TEXT(Table1[[#This Row],[Invoice Date]],"dd-mm-yyyy")</f>
        <v>09-04-2021</v>
      </c>
      <c r="F1456" s="1" t="str">
        <f t="shared" si="88"/>
        <v>April</v>
      </c>
      <c r="G1456" s="1" t="str">
        <f t="shared" si="89"/>
        <v>2021</v>
      </c>
      <c r="H1456" s="1" t="str">
        <f t="shared" si="90"/>
        <v>Friday</v>
      </c>
      <c r="I1456" s="1" t="str">
        <f t="shared" si="91"/>
        <v>09</v>
      </c>
      <c r="J1456" t="s">
        <v>14</v>
      </c>
      <c r="K1456" t="s">
        <v>15</v>
      </c>
      <c r="L1456" t="s">
        <v>68</v>
      </c>
      <c r="M1456" t="s">
        <v>22</v>
      </c>
      <c r="N1456">
        <v>45</v>
      </c>
      <c r="O1456">
        <v>600</v>
      </c>
      <c r="P1456">
        <v>270000</v>
      </c>
      <c r="Q1456">
        <v>135000</v>
      </c>
      <c r="R1456">
        <v>0.5</v>
      </c>
      <c r="S1456" t="s">
        <v>17</v>
      </c>
      <c r="T1456" t="str">
        <f>IF(Table1[[#This Row],[Units Sold]]&gt; 700,"High Units","low Units")</f>
        <v>low Units</v>
      </c>
      <c r="U1456">
        <f>SUM(Table1[[#This Row],[Operating Profit]])/SUM(Table1[Operating Profit])*100</f>
        <v>4.0646107881357994E-2</v>
      </c>
      <c r="V1456">
        <f>SUM(Table1[[#This Row],[Price per Unit]]*Table1[[#This Row],[Units Sold]])</f>
        <v>27000</v>
      </c>
      <c r="W1456">
        <f>SUM(Table1[[#This Row],[Total Sales]]-Table1[[#This Row],[Operating Profit]])</f>
        <v>135000</v>
      </c>
      <c r="X1456">
        <f>SUM(Table1[[#This Row],[Total Sales]]-Table1[[#This Row],[Cost]])</f>
        <v>135000</v>
      </c>
      <c r="Y1456">
        <f>SUM(Table1[[#This Row],[profit/loss]])/SUM(Table1[profit/loss])</f>
        <v>4.0646107881357995E-4</v>
      </c>
    </row>
    <row r="1457" spans="1:25" x14ac:dyDescent="0.3">
      <c r="A1457" t="s">
        <v>29</v>
      </c>
      <c r="B1457" t="s">
        <v>17</v>
      </c>
      <c r="C1457">
        <v>1185732</v>
      </c>
      <c r="D1457" s="9">
        <v>44324</v>
      </c>
      <c r="E1457" s="8" t="str">
        <f>TEXT(Table1[[#This Row],[Invoice Date]],"dd-mm-yyyy")</f>
        <v>08-05-2021</v>
      </c>
      <c r="F1457" s="1" t="str">
        <f t="shared" si="88"/>
        <v>May</v>
      </c>
      <c r="G1457" s="1" t="str">
        <f t="shared" si="89"/>
        <v>2021</v>
      </c>
      <c r="H1457" s="1" t="str">
        <f t="shared" si="90"/>
        <v>Saturday</v>
      </c>
      <c r="I1457" s="1" t="str">
        <f t="shared" si="91"/>
        <v>08</v>
      </c>
      <c r="J1457" t="s">
        <v>14</v>
      </c>
      <c r="K1457" t="s">
        <v>15</v>
      </c>
      <c r="L1457" t="s">
        <v>68</v>
      </c>
      <c r="M1457" t="s">
        <v>16</v>
      </c>
      <c r="N1457">
        <v>55</v>
      </c>
      <c r="O1457">
        <v>870</v>
      </c>
      <c r="P1457">
        <v>478500</v>
      </c>
      <c r="Q1457">
        <v>215325</v>
      </c>
      <c r="R1457">
        <v>0.45</v>
      </c>
      <c r="S1457" t="s">
        <v>17</v>
      </c>
      <c r="T1457" t="str">
        <f>IF(Table1[[#This Row],[Units Sold]]&gt; 700,"High Units","low Units")</f>
        <v>High Units</v>
      </c>
      <c r="U1457">
        <f>SUM(Table1[[#This Row],[Operating Profit]])/SUM(Table1[Operating Profit])*100</f>
        <v>6.4830542070766009E-2</v>
      </c>
      <c r="V1457">
        <f>SUM(Table1[[#This Row],[Price per Unit]]*Table1[[#This Row],[Units Sold]])</f>
        <v>47850</v>
      </c>
      <c r="W1457">
        <f>SUM(Table1[[#This Row],[Total Sales]]-Table1[[#This Row],[Operating Profit]])</f>
        <v>263175</v>
      </c>
      <c r="X1457">
        <f>SUM(Table1[[#This Row],[Total Sales]]-Table1[[#This Row],[Cost]])</f>
        <v>215325</v>
      </c>
      <c r="Y1457">
        <f>SUM(Table1[[#This Row],[profit/loss]])/SUM(Table1[profit/loss])</f>
        <v>6.4830542070766007E-4</v>
      </c>
    </row>
    <row r="1458" spans="1:25" x14ac:dyDescent="0.3">
      <c r="A1458" t="s">
        <v>29</v>
      </c>
      <c r="B1458" t="s">
        <v>17</v>
      </c>
      <c r="C1458">
        <v>1185732</v>
      </c>
      <c r="D1458" s="9">
        <v>44324</v>
      </c>
      <c r="E1458" s="8" t="str">
        <f>TEXT(Table1[[#This Row],[Invoice Date]],"dd-mm-yyyy")</f>
        <v>08-05-2021</v>
      </c>
      <c r="F1458" s="1" t="str">
        <f t="shared" si="88"/>
        <v>May</v>
      </c>
      <c r="G1458" s="1" t="str">
        <f t="shared" si="89"/>
        <v>2021</v>
      </c>
      <c r="H1458" s="1" t="str">
        <f t="shared" si="90"/>
        <v>Saturday</v>
      </c>
      <c r="I1458" s="1" t="str">
        <f t="shared" si="91"/>
        <v>08</v>
      </c>
      <c r="J1458" t="s">
        <v>14</v>
      </c>
      <c r="K1458" t="s">
        <v>15</v>
      </c>
      <c r="L1458" t="s">
        <v>68</v>
      </c>
      <c r="M1458" t="s">
        <v>18</v>
      </c>
      <c r="N1458">
        <v>55</v>
      </c>
      <c r="O1458">
        <v>575</v>
      </c>
      <c r="P1458">
        <v>316250</v>
      </c>
      <c r="Q1458">
        <v>110688</v>
      </c>
      <c r="R1458">
        <v>0.35</v>
      </c>
      <c r="S1458" t="s">
        <v>17</v>
      </c>
      <c r="T1458" t="str">
        <f>IF(Table1[[#This Row],[Units Sold]]&gt; 700,"High Units","low Units")</f>
        <v>low Units</v>
      </c>
      <c r="U1458">
        <f>SUM(Table1[[#This Row],[Operating Profit]])/SUM(Table1[Operating Profit])*100</f>
        <v>3.3326195475346328E-2</v>
      </c>
      <c r="V1458">
        <f>SUM(Table1[[#This Row],[Price per Unit]]*Table1[[#This Row],[Units Sold]])</f>
        <v>31625</v>
      </c>
      <c r="W1458">
        <f>SUM(Table1[[#This Row],[Total Sales]]-Table1[[#This Row],[Operating Profit]])</f>
        <v>205562</v>
      </c>
      <c r="X1458">
        <f>SUM(Table1[[#This Row],[Total Sales]]-Table1[[#This Row],[Cost]])</f>
        <v>110688</v>
      </c>
      <c r="Y1458">
        <f>SUM(Table1[[#This Row],[profit/loss]])/SUM(Table1[profit/loss])</f>
        <v>3.3326195475346325E-4</v>
      </c>
    </row>
    <row r="1459" spans="1:25" x14ac:dyDescent="0.3">
      <c r="A1459" t="s">
        <v>29</v>
      </c>
      <c r="B1459" t="s">
        <v>17</v>
      </c>
      <c r="C1459">
        <v>1185732</v>
      </c>
      <c r="D1459" s="9">
        <v>44324</v>
      </c>
      <c r="E1459" s="8" t="str">
        <f>TEXT(Table1[[#This Row],[Invoice Date]],"dd-mm-yyyy")</f>
        <v>08-05-2021</v>
      </c>
      <c r="F1459" s="1" t="str">
        <f t="shared" si="88"/>
        <v>May</v>
      </c>
      <c r="G1459" s="1" t="str">
        <f t="shared" si="89"/>
        <v>2021</v>
      </c>
      <c r="H1459" s="1" t="str">
        <f t="shared" si="90"/>
        <v>Saturday</v>
      </c>
      <c r="I1459" s="1" t="str">
        <f t="shared" si="91"/>
        <v>08</v>
      </c>
      <c r="J1459" t="s">
        <v>14</v>
      </c>
      <c r="K1459" t="s">
        <v>15</v>
      </c>
      <c r="L1459" t="s">
        <v>68</v>
      </c>
      <c r="M1459" t="s">
        <v>19</v>
      </c>
      <c r="N1459">
        <v>50</v>
      </c>
      <c r="O1459">
        <v>550</v>
      </c>
      <c r="P1459">
        <v>275000</v>
      </c>
      <c r="Q1459">
        <v>68750</v>
      </c>
      <c r="R1459">
        <v>0.25</v>
      </c>
      <c r="S1459" t="s">
        <v>17</v>
      </c>
      <c r="T1459" t="str">
        <f>IF(Table1[[#This Row],[Units Sold]]&gt; 700,"High Units","low Units")</f>
        <v>low Units</v>
      </c>
      <c r="U1459">
        <f>SUM(Table1[[#This Row],[Operating Profit]])/SUM(Table1[Operating Profit])*100</f>
        <v>2.0699406791432312E-2</v>
      </c>
      <c r="V1459">
        <f>SUM(Table1[[#This Row],[Price per Unit]]*Table1[[#This Row],[Units Sold]])</f>
        <v>27500</v>
      </c>
      <c r="W1459">
        <f>SUM(Table1[[#This Row],[Total Sales]]-Table1[[#This Row],[Operating Profit]])</f>
        <v>206250</v>
      </c>
      <c r="X1459">
        <f>SUM(Table1[[#This Row],[Total Sales]]-Table1[[#This Row],[Cost]])</f>
        <v>68750</v>
      </c>
      <c r="Y1459">
        <f>SUM(Table1[[#This Row],[profit/loss]])/SUM(Table1[profit/loss])</f>
        <v>2.0699406791432312E-4</v>
      </c>
    </row>
    <row r="1460" spans="1:25" x14ac:dyDescent="0.3">
      <c r="A1460" t="s">
        <v>29</v>
      </c>
      <c r="B1460" t="s">
        <v>17</v>
      </c>
      <c r="C1460">
        <v>1185732</v>
      </c>
      <c r="D1460" s="9">
        <v>44324</v>
      </c>
      <c r="E1460" s="8" t="str">
        <f>TEXT(Table1[[#This Row],[Invoice Date]],"dd-mm-yyyy")</f>
        <v>08-05-2021</v>
      </c>
      <c r="F1460" s="1" t="str">
        <f t="shared" si="88"/>
        <v>May</v>
      </c>
      <c r="G1460" s="1" t="str">
        <f t="shared" si="89"/>
        <v>2021</v>
      </c>
      <c r="H1460" s="1" t="str">
        <f t="shared" si="90"/>
        <v>Saturday</v>
      </c>
      <c r="I1460" s="1" t="str">
        <f t="shared" si="91"/>
        <v>08</v>
      </c>
      <c r="J1460" t="s">
        <v>14</v>
      </c>
      <c r="K1460" t="s">
        <v>15</v>
      </c>
      <c r="L1460" t="s">
        <v>68</v>
      </c>
      <c r="M1460" t="s">
        <v>20</v>
      </c>
      <c r="N1460">
        <v>50</v>
      </c>
      <c r="O1460">
        <v>500</v>
      </c>
      <c r="P1460">
        <v>250000</v>
      </c>
      <c r="Q1460">
        <v>75000</v>
      </c>
      <c r="R1460">
        <v>0.3</v>
      </c>
      <c r="S1460" t="s">
        <v>17</v>
      </c>
      <c r="T1460" t="str">
        <f>IF(Table1[[#This Row],[Units Sold]]&gt; 700,"High Units","low Units")</f>
        <v>low Units</v>
      </c>
      <c r="U1460">
        <f>SUM(Table1[[#This Row],[Operating Profit]])/SUM(Table1[Operating Profit])*100</f>
        <v>2.2581171045198887E-2</v>
      </c>
      <c r="V1460">
        <f>SUM(Table1[[#This Row],[Price per Unit]]*Table1[[#This Row],[Units Sold]])</f>
        <v>25000</v>
      </c>
      <c r="W1460">
        <f>SUM(Table1[[#This Row],[Total Sales]]-Table1[[#This Row],[Operating Profit]])</f>
        <v>175000</v>
      </c>
      <c r="X1460">
        <f>SUM(Table1[[#This Row],[Total Sales]]-Table1[[#This Row],[Cost]])</f>
        <v>75000</v>
      </c>
      <c r="Y1460">
        <f>SUM(Table1[[#This Row],[profit/loss]])/SUM(Table1[profit/loss])</f>
        <v>2.2581171045198888E-4</v>
      </c>
    </row>
    <row r="1461" spans="1:25" x14ac:dyDescent="0.3">
      <c r="A1461" t="s">
        <v>29</v>
      </c>
      <c r="B1461" t="s">
        <v>17</v>
      </c>
      <c r="C1461">
        <v>1185732</v>
      </c>
      <c r="D1461" s="9">
        <v>44324</v>
      </c>
      <c r="E1461" s="8" t="str">
        <f>TEXT(Table1[[#This Row],[Invoice Date]],"dd-mm-yyyy")</f>
        <v>08-05-2021</v>
      </c>
      <c r="F1461" s="1" t="str">
        <f t="shared" si="88"/>
        <v>May</v>
      </c>
      <c r="G1461" s="1" t="str">
        <f t="shared" si="89"/>
        <v>2021</v>
      </c>
      <c r="H1461" s="1" t="str">
        <f t="shared" si="90"/>
        <v>Saturday</v>
      </c>
      <c r="I1461" s="1" t="str">
        <f t="shared" si="91"/>
        <v>08</v>
      </c>
      <c r="J1461" t="s">
        <v>14</v>
      </c>
      <c r="K1461" t="s">
        <v>15</v>
      </c>
      <c r="L1461" t="s">
        <v>68</v>
      </c>
      <c r="M1461" t="s">
        <v>21</v>
      </c>
      <c r="N1461">
        <v>60</v>
      </c>
      <c r="O1461">
        <v>525</v>
      </c>
      <c r="P1461">
        <v>315000</v>
      </c>
      <c r="Q1461">
        <v>110250</v>
      </c>
      <c r="R1461">
        <v>0.35</v>
      </c>
      <c r="S1461" t="s">
        <v>17</v>
      </c>
      <c r="T1461" t="str">
        <f>IF(Table1[[#This Row],[Units Sold]]&gt; 700,"High Units","low Units")</f>
        <v>low Units</v>
      </c>
      <c r="U1461">
        <f>SUM(Table1[[#This Row],[Operating Profit]])/SUM(Table1[Operating Profit])*100</f>
        <v>3.319432143644236E-2</v>
      </c>
      <c r="V1461">
        <f>SUM(Table1[[#This Row],[Price per Unit]]*Table1[[#This Row],[Units Sold]])</f>
        <v>31500</v>
      </c>
      <c r="W1461">
        <f>SUM(Table1[[#This Row],[Total Sales]]-Table1[[#This Row],[Operating Profit]])</f>
        <v>204750</v>
      </c>
      <c r="X1461">
        <f>SUM(Table1[[#This Row],[Total Sales]]-Table1[[#This Row],[Cost]])</f>
        <v>110250</v>
      </c>
      <c r="Y1461">
        <f>SUM(Table1[[#This Row],[profit/loss]])/SUM(Table1[profit/loss])</f>
        <v>3.3194321436442364E-4</v>
      </c>
    </row>
    <row r="1462" spans="1:25" x14ac:dyDescent="0.3">
      <c r="A1462" t="s">
        <v>29</v>
      </c>
      <c r="B1462" t="s">
        <v>17</v>
      </c>
      <c r="C1462">
        <v>1185732</v>
      </c>
      <c r="D1462" s="9">
        <v>44324</v>
      </c>
      <c r="E1462" s="8" t="str">
        <f>TEXT(Table1[[#This Row],[Invoice Date]],"dd-mm-yyyy")</f>
        <v>08-05-2021</v>
      </c>
      <c r="F1462" s="1" t="str">
        <f t="shared" si="88"/>
        <v>May</v>
      </c>
      <c r="G1462" s="1" t="str">
        <f t="shared" si="89"/>
        <v>2021</v>
      </c>
      <c r="H1462" s="1" t="str">
        <f t="shared" si="90"/>
        <v>Saturday</v>
      </c>
      <c r="I1462" s="1" t="str">
        <f t="shared" si="91"/>
        <v>08</v>
      </c>
      <c r="J1462" t="s">
        <v>14</v>
      </c>
      <c r="K1462" t="s">
        <v>15</v>
      </c>
      <c r="L1462" t="s">
        <v>68</v>
      </c>
      <c r="M1462" t="s">
        <v>22</v>
      </c>
      <c r="N1462">
        <v>65</v>
      </c>
      <c r="O1462">
        <v>625</v>
      </c>
      <c r="P1462">
        <v>406250</v>
      </c>
      <c r="Q1462">
        <v>203125</v>
      </c>
      <c r="R1462">
        <v>0.5</v>
      </c>
      <c r="S1462" t="s">
        <v>17</v>
      </c>
      <c r="T1462" t="str">
        <f>IF(Table1[[#This Row],[Units Sold]]&gt; 700,"High Units","low Units")</f>
        <v>low Units</v>
      </c>
      <c r="U1462">
        <f>SUM(Table1[[#This Row],[Operating Profit]])/SUM(Table1[Operating Profit])*100</f>
        <v>6.1157338247413658E-2</v>
      </c>
      <c r="V1462">
        <f>SUM(Table1[[#This Row],[Price per Unit]]*Table1[[#This Row],[Units Sold]])</f>
        <v>40625</v>
      </c>
      <c r="W1462">
        <f>SUM(Table1[[#This Row],[Total Sales]]-Table1[[#This Row],[Operating Profit]])</f>
        <v>203125</v>
      </c>
      <c r="X1462">
        <f>SUM(Table1[[#This Row],[Total Sales]]-Table1[[#This Row],[Cost]])</f>
        <v>203125</v>
      </c>
      <c r="Y1462">
        <f>SUM(Table1[[#This Row],[profit/loss]])/SUM(Table1[profit/loss])</f>
        <v>6.1157338247413658E-4</v>
      </c>
    </row>
    <row r="1463" spans="1:25" x14ac:dyDescent="0.3">
      <c r="A1463" t="s">
        <v>29</v>
      </c>
      <c r="B1463" t="s">
        <v>17</v>
      </c>
      <c r="C1463">
        <v>1185732</v>
      </c>
      <c r="D1463" s="9">
        <v>44357</v>
      </c>
      <c r="E1463" s="8" t="str">
        <f>TEXT(Table1[[#This Row],[Invoice Date]],"dd-mm-yyyy")</f>
        <v>10-06-2021</v>
      </c>
      <c r="F1463" s="1" t="str">
        <f t="shared" si="88"/>
        <v>June</v>
      </c>
      <c r="G1463" s="1" t="str">
        <f t="shared" si="89"/>
        <v>2021</v>
      </c>
      <c r="H1463" s="1" t="str">
        <f t="shared" si="90"/>
        <v>Thursday</v>
      </c>
      <c r="I1463" s="1" t="str">
        <f t="shared" si="91"/>
        <v>10</v>
      </c>
      <c r="J1463" t="s">
        <v>14</v>
      </c>
      <c r="K1463" t="s">
        <v>15</v>
      </c>
      <c r="L1463" t="s">
        <v>68</v>
      </c>
      <c r="M1463" t="s">
        <v>16</v>
      </c>
      <c r="N1463">
        <v>60</v>
      </c>
      <c r="O1463">
        <v>875</v>
      </c>
      <c r="P1463">
        <v>525000</v>
      </c>
      <c r="Q1463">
        <v>236250</v>
      </c>
      <c r="R1463">
        <v>0.45</v>
      </c>
      <c r="S1463" t="s">
        <v>17</v>
      </c>
      <c r="T1463" t="str">
        <f>IF(Table1[[#This Row],[Units Sold]]&gt; 700,"High Units","low Units")</f>
        <v>High Units</v>
      </c>
      <c r="U1463">
        <f>SUM(Table1[[#This Row],[Operating Profit]])/SUM(Table1[Operating Profit])*100</f>
        <v>7.1130688792376495E-2</v>
      </c>
      <c r="V1463">
        <f>SUM(Table1[[#This Row],[Price per Unit]]*Table1[[#This Row],[Units Sold]])</f>
        <v>52500</v>
      </c>
      <c r="W1463">
        <f>SUM(Table1[[#This Row],[Total Sales]]-Table1[[#This Row],[Operating Profit]])</f>
        <v>288750</v>
      </c>
      <c r="X1463">
        <f>SUM(Table1[[#This Row],[Total Sales]]-Table1[[#This Row],[Cost]])</f>
        <v>236250</v>
      </c>
      <c r="Y1463">
        <f>SUM(Table1[[#This Row],[profit/loss]])/SUM(Table1[profit/loss])</f>
        <v>7.1130688792376499E-4</v>
      </c>
    </row>
    <row r="1464" spans="1:25" x14ac:dyDescent="0.3">
      <c r="A1464" t="s">
        <v>29</v>
      </c>
      <c r="B1464" t="s">
        <v>17</v>
      </c>
      <c r="C1464">
        <v>1185732</v>
      </c>
      <c r="D1464" s="9">
        <v>44357</v>
      </c>
      <c r="E1464" s="8" t="str">
        <f>TEXT(Table1[[#This Row],[Invoice Date]],"dd-mm-yyyy")</f>
        <v>10-06-2021</v>
      </c>
      <c r="F1464" s="1" t="str">
        <f t="shared" si="88"/>
        <v>June</v>
      </c>
      <c r="G1464" s="1" t="str">
        <f t="shared" si="89"/>
        <v>2021</v>
      </c>
      <c r="H1464" s="1" t="str">
        <f t="shared" si="90"/>
        <v>Thursday</v>
      </c>
      <c r="I1464" s="1" t="str">
        <f t="shared" si="91"/>
        <v>10</v>
      </c>
      <c r="J1464" t="s">
        <v>14</v>
      </c>
      <c r="K1464" t="s">
        <v>15</v>
      </c>
      <c r="L1464" t="s">
        <v>68</v>
      </c>
      <c r="M1464" t="s">
        <v>18</v>
      </c>
      <c r="N1464">
        <v>55</v>
      </c>
      <c r="O1464">
        <v>625</v>
      </c>
      <c r="P1464">
        <v>343750</v>
      </c>
      <c r="Q1464">
        <v>120313</v>
      </c>
      <c r="R1464">
        <v>0.35</v>
      </c>
      <c r="S1464" t="s">
        <v>17</v>
      </c>
      <c r="T1464" t="str">
        <f>IF(Table1[[#This Row],[Units Sold]]&gt; 700,"High Units","low Units")</f>
        <v>low Units</v>
      </c>
      <c r="U1464">
        <f>SUM(Table1[[#This Row],[Operating Profit]])/SUM(Table1[Operating Profit])*100</f>
        <v>3.622411242614685E-2</v>
      </c>
      <c r="V1464">
        <f>SUM(Table1[[#This Row],[Price per Unit]]*Table1[[#This Row],[Units Sold]])</f>
        <v>34375</v>
      </c>
      <c r="W1464">
        <f>SUM(Table1[[#This Row],[Total Sales]]-Table1[[#This Row],[Operating Profit]])</f>
        <v>223437</v>
      </c>
      <c r="X1464">
        <f>SUM(Table1[[#This Row],[Total Sales]]-Table1[[#This Row],[Cost]])</f>
        <v>120313</v>
      </c>
      <c r="Y1464">
        <f>SUM(Table1[[#This Row],[profit/loss]])/SUM(Table1[profit/loss])</f>
        <v>3.6224112426146848E-4</v>
      </c>
    </row>
    <row r="1465" spans="1:25" x14ac:dyDescent="0.3">
      <c r="A1465" t="s">
        <v>29</v>
      </c>
      <c r="B1465" t="s">
        <v>17</v>
      </c>
      <c r="C1465">
        <v>1185732</v>
      </c>
      <c r="D1465" s="9">
        <v>44357</v>
      </c>
      <c r="E1465" s="8" t="str">
        <f>TEXT(Table1[[#This Row],[Invoice Date]],"dd-mm-yyyy")</f>
        <v>10-06-2021</v>
      </c>
      <c r="F1465" s="1" t="str">
        <f t="shared" si="88"/>
        <v>June</v>
      </c>
      <c r="G1465" s="1" t="str">
        <f t="shared" si="89"/>
        <v>2021</v>
      </c>
      <c r="H1465" s="1" t="str">
        <f t="shared" si="90"/>
        <v>Thursday</v>
      </c>
      <c r="I1465" s="1" t="str">
        <f t="shared" si="91"/>
        <v>10</v>
      </c>
      <c r="J1465" t="s">
        <v>14</v>
      </c>
      <c r="K1465" t="s">
        <v>15</v>
      </c>
      <c r="L1465" t="s">
        <v>68</v>
      </c>
      <c r="M1465" t="s">
        <v>19</v>
      </c>
      <c r="N1465">
        <v>50</v>
      </c>
      <c r="O1465">
        <v>600</v>
      </c>
      <c r="P1465">
        <v>300000</v>
      </c>
      <c r="Q1465">
        <v>75000</v>
      </c>
      <c r="R1465">
        <v>0.25</v>
      </c>
      <c r="S1465" t="s">
        <v>17</v>
      </c>
      <c r="T1465" t="str">
        <f>IF(Table1[[#This Row],[Units Sold]]&gt; 700,"High Units","low Units")</f>
        <v>low Units</v>
      </c>
      <c r="U1465">
        <f>SUM(Table1[[#This Row],[Operating Profit]])/SUM(Table1[Operating Profit])*100</f>
        <v>2.2581171045198887E-2</v>
      </c>
      <c r="V1465">
        <f>SUM(Table1[[#This Row],[Price per Unit]]*Table1[[#This Row],[Units Sold]])</f>
        <v>30000</v>
      </c>
      <c r="W1465">
        <f>SUM(Table1[[#This Row],[Total Sales]]-Table1[[#This Row],[Operating Profit]])</f>
        <v>225000</v>
      </c>
      <c r="X1465">
        <f>SUM(Table1[[#This Row],[Total Sales]]-Table1[[#This Row],[Cost]])</f>
        <v>75000</v>
      </c>
      <c r="Y1465">
        <f>SUM(Table1[[#This Row],[profit/loss]])/SUM(Table1[profit/loss])</f>
        <v>2.2581171045198888E-4</v>
      </c>
    </row>
    <row r="1466" spans="1:25" x14ac:dyDescent="0.3">
      <c r="A1466" t="s">
        <v>29</v>
      </c>
      <c r="B1466" t="s">
        <v>17</v>
      </c>
      <c r="C1466">
        <v>1185732</v>
      </c>
      <c r="D1466" s="9">
        <v>44357</v>
      </c>
      <c r="E1466" s="8" t="str">
        <f>TEXT(Table1[[#This Row],[Invoice Date]],"dd-mm-yyyy")</f>
        <v>10-06-2021</v>
      </c>
      <c r="F1466" s="1" t="str">
        <f t="shared" si="88"/>
        <v>June</v>
      </c>
      <c r="G1466" s="1" t="str">
        <f t="shared" si="89"/>
        <v>2021</v>
      </c>
      <c r="H1466" s="1" t="str">
        <f t="shared" si="90"/>
        <v>Thursday</v>
      </c>
      <c r="I1466" s="1" t="str">
        <f t="shared" si="91"/>
        <v>10</v>
      </c>
      <c r="J1466" t="s">
        <v>14</v>
      </c>
      <c r="K1466" t="s">
        <v>15</v>
      </c>
      <c r="L1466" t="s">
        <v>68</v>
      </c>
      <c r="M1466" t="s">
        <v>20</v>
      </c>
      <c r="N1466">
        <v>50</v>
      </c>
      <c r="O1466">
        <v>575</v>
      </c>
      <c r="P1466">
        <v>287500</v>
      </c>
      <c r="Q1466">
        <v>86250</v>
      </c>
      <c r="R1466">
        <v>0.3</v>
      </c>
      <c r="S1466" t="s">
        <v>17</v>
      </c>
      <c r="T1466" t="str">
        <f>IF(Table1[[#This Row],[Units Sold]]&gt; 700,"High Units","low Units")</f>
        <v>low Units</v>
      </c>
      <c r="U1466">
        <f>SUM(Table1[[#This Row],[Operating Profit]])/SUM(Table1[Operating Profit])*100</f>
        <v>2.5968346701978718E-2</v>
      </c>
      <c r="V1466">
        <f>SUM(Table1[[#This Row],[Price per Unit]]*Table1[[#This Row],[Units Sold]])</f>
        <v>28750</v>
      </c>
      <c r="W1466">
        <f>SUM(Table1[[#This Row],[Total Sales]]-Table1[[#This Row],[Operating Profit]])</f>
        <v>201250</v>
      </c>
      <c r="X1466">
        <f>SUM(Table1[[#This Row],[Total Sales]]-Table1[[#This Row],[Cost]])</f>
        <v>86250</v>
      </c>
      <c r="Y1466">
        <f>SUM(Table1[[#This Row],[profit/loss]])/SUM(Table1[profit/loss])</f>
        <v>2.5968346701978718E-4</v>
      </c>
    </row>
    <row r="1467" spans="1:25" x14ac:dyDescent="0.3">
      <c r="A1467" t="s">
        <v>29</v>
      </c>
      <c r="B1467" t="s">
        <v>17</v>
      </c>
      <c r="C1467">
        <v>1185732</v>
      </c>
      <c r="D1467" s="9">
        <v>44357</v>
      </c>
      <c r="E1467" s="8" t="str">
        <f>TEXT(Table1[[#This Row],[Invoice Date]],"dd-mm-yyyy")</f>
        <v>10-06-2021</v>
      </c>
      <c r="F1467" s="1" t="str">
        <f t="shared" si="88"/>
        <v>June</v>
      </c>
      <c r="G1467" s="1" t="str">
        <f t="shared" si="89"/>
        <v>2021</v>
      </c>
      <c r="H1467" s="1" t="str">
        <f t="shared" si="90"/>
        <v>Thursday</v>
      </c>
      <c r="I1467" s="1" t="str">
        <f t="shared" si="91"/>
        <v>10</v>
      </c>
      <c r="J1467" t="s">
        <v>14</v>
      </c>
      <c r="K1467" t="s">
        <v>15</v>
      </c>
      <c r="L1467" t="s">
        <v>68</v>
      </c>
      <c r="M1467" t="s">
        <v>21</v>
      </c>
      <c r="N1467">
        <v>65</v>
      </c>
      <c r="O1467">
        <v>575</v>
      </c>
      <c r="P1467">
        <v>373750</v>
      </c>
      <c r="Q1467">
        <v>130813</v>
      </c>
      <c r="R1467">
        <v>0.35</v>
      </c>
      <c r="S1467" t="s">
        <v>17</v>
      </c>
      <c r="T1467" t="str">
        <f>IF(Table1[[#This Row],[Units Sold]]&gt; 700,"High Units","low Units")</f>
        <v>low Units</v>
      </c>
      <c r="U1467">
        <f>SUM(Table1[[#This Row],[Operating Profit]])/SUM(Table1[Operating Profit])*100</f>
        <v>3.9385476372474693E-2</v>
      </c>
      <c r="V1467">
        <f>SUM(Table1[[#This Row],[Price per Unit]]*Table1[[#This Row],[Units Sold]])</f>
        <v>37375</v>
      </c>
      <c r="W1467">
        <f>SUM(Table1[[#This Row],[Total Sales]]-Table1[[#This Row],[Operating Profit]])</f>
        <v>242937</v>
      </c>
      <c r="X1467">
        <f>SUM(Table1[[#This Row],[Total Sales]]-Table1[[#This Row],[Cost]])</f>
        <v>130813</v>
      </c>
      <c r="Y1467">
        <f>SUM(Table1[[#This Row],[profit/loss]])/SUM(Table1[profit/loss])</f>
        <v>3.9385476372474692E-4</v>
      </c>
    </row>
    <row r="1468" spans="1:25" x14ac:dyDescent="0.3">
      <c r="A1468" t="s">
        <v>29</v>
      </c>
      <c r="B1468" t="s">
        <v>17</v>
      </c>
      <c r="C1468">
        <v>1185732</v>
      </c>
      <c r="D1468" s="9">
        <v>44357</v>
      </c>
      <c r="E1468" s="8" t="str">
        <f>TEXT(Table1[[#This Row],[Invoice Date]],"dd-mm-yyyy")</f>
        <v>10-06-2021</v>
      </c>
      <c r="F1468" s="1" t="str">
        <f t="shared" si="88"/>
        <v>June</v>
      </c>
      <c r="G1468" s="1" t="str">
        <f t="shared" si="89"/>
        <v>2021</v>
      </c>
      <c r="H1468" s="1" t="str">
        <f t="shared" si="90"/>
        <v>Thursday</v>
      </c>
      <c r="I1468" s="1" t="str">
        <f t="shared" si="91"/>
        <v>10</v>
      </c>
      <c r="J1468" t="s">
        <v>14</v>
      </c>
      <c r="K1468" t="s">
        <v>15</v>
      </c>
      <c r="L1468" t="s">
        <v>68</v>
      </c>
      <c r="M1468" t="s">
        <v>22</v>
      </c>
      <c r="N1468">
        <v>70</v>
      </c>
      <c r="O1468">
        <v>725</v>
      </c>
      <c r="P1468">
        <v>507500</v>
      </c>
      <c r="Q1468">
        <v>253750</v>
      </c>
      <c r="R1468">
        <v>0.5</v>
      </c>
      <c r="S1468" t="s">
        <v>17</v>
      </c>
      <c r="T1468" t="str">
        <f>IF(Table1[[#This Row],[Units Sold]]&gt; 700,"High Units","low Units")</f>
        <v>High Units</v>
      </c>
      <c r="U1468">
        <f>SUM(Table1[[#This Row],[Operating Profit]])/SUM(Table1[Operating Profit])*100</f>
        <v>7.6399628702922898E-2</v>
      </c>
      <c r="V1468">
        <f>SUM(Table1[[#This Row],[Price per Unit]]*Table1[[#This Row],[Units Sold]])</f>
        <v>50750</v>
      </c>
      <c r="W1468">
        <f>SUM(Table1[[#This Row],[Total Sales]]-Table1[[#This Row],[Operating Profit]])</f>
        <v>253750</v>
      </c>
      <c r="X1468">
        <f>SUM(Table1[[#This Row],[Total Sales]]-Table1[[#This Row],[Cost]])</f>
        <v>253750</v>
      </c>
      <c r="Y1468">
        <f>SUM(Table1[[#This Row],[profit/loss]])/SUM(Table1[profit/loss])</f>
        <v>7.6399628702922902E-4</v>
      </c>
    </row>
    <row r="1469" spans="1:25" x14ac:dyDescent="0.3">
      <c r="A1469" t="s">
        <v>29</v>
      </c>
      <c r="B1469" t="s">
        <v>17</v>
      </c>
      <c r="C1469">
        <v>1185732</v>
      </c>
      <c r="D1469" s="9">
        <v>44385</v>
      </c>
      <c r="E1469" s="8" t="str">
        <f>TEXT(Table1[[#This Row],[Invoice Date]],"dd-mm-yyyy")</f>
        <v>08-07-2021</v>
      </c>
      <c r="F1469" s="1" t="str">
        <f t="shared" si="88"/>
        <v>July</v>
      </c>
      <c r="G1469" s="1" t="str">
        <f t="shared" si="89"/>
        <v>2021</v>
      </c>
      <c r="H1469" s="1" t="str">
        <f t="shared" si="90"/>
        <v>Thursday</v>
      </c>
      <c r="I1469" s="1" t="str">
        <f t="shared" si="91"/>
        <v>08</v>
      </c>
      <c r="J1469" t="s">
        <v>14</v>
      </c>
      <c r="K1469" t="s">
        <v>15</v>
      </c>
      <c r="L1469" t="s">
        <v>68</v>
      </c>
      <c r="M1469" t="s">
        <v>16</v>
      </c>
      <c r="N1469">
        <v>65</v>
      </c>
      <c r="O1469">
        <v>950</v>
      </c>
      <c r="P1469">
        <v>617500</v>
      </c>
      <c r="Q1469">
        <v>277875</v>
      </c>
      <c r="R1469">
        <v>0.45</v>
      </c>
      <c r="S1469" t="s">
        <v>17</v>
      </c>
      <c r="T1469" t="str">
        <f>IF(Table1[[#This Row],[Units Sold]]&gt; 700,"High Units","low Units")</f>
        <v>High Units</v>
      </c>
      <c r="U1469">
        <f>SUM(Table1[[#This Row],[Operating Profit]])/SUM(Table1[Operating Profit])*100</f>
        <v>8.3663238722461883E-2</v>
      </c>
      <c r="V1469">
        <f>SUM(Table1[[#This Row],[Price per Unit]]*Table1[[#This Row],[Units Sold]])</f>
        <v>61750</v>
      </c>
      <c r="W1469">
        <f>SUM(Table1[[#This Row],[Total Sales]]-Table1[[#This Row],[Operating Profit]])</f>
        <v>339625</v>
      </c>
      <c r="X1469">
        <f>SUM(Table1[[#This Row],[Total Sales]]-Table1[[#This Row],[Cost]])</f>
        <v>277875</v>
      </c>
      <c r="Y1469">
        <f>SUM(Table1[[#This Row],[profit/loss]])/SUM(Table1[profit/loss])</f>
        <v>8.3663238722461882E-4</v>
      </c>
    </row>
    <row r="1470" spans="1:25" x14ac:dyDescent="0.3">
      <c r="A1470" t="s">
        <v>29</v>
      </c>
      <c r="B1470" t="s">
        <v>17</v>
      </c>
      <c r="C1470">
        <v>1185732</v>
      </c>
      <c r="D1470" s="9">
        <v>44385</v>
      </c>
      <c r="E1470" s="8" t="str">
        <f>TEXT(Table1[[#This Row],[Invoice Date]],"dd-mm-yyyy")</f>
        <v>08-07-2021</v>
      </c>
      <c r="F1470" s="1" t="str">
        <f t="shared" si="88"/>
        <v>July</v>
      </c>
      <c r="G1470" s="1" t="str">
        <f t="shared" si="89"/>
        <v>2021</v>
      </c>
      <c r="H1470" s="1" t="str">
        <f t="shared" si="90"/>
        <v>Thursday</v>
      </c>
      <c r="I1470" s="1" t="str">
        <f t="shared" si="91"/>
        <v>08</v>
      </c>
      <c r="J1470" t="s">
        <v>14</v>
      </c>
      <c r="K1470" t="s">
        <v>15</v>
      </c>
      <c r="L1470" t="s">
        <v>68</v>
      </c>
      <c r="M1470" t="s">
        <v>18</v>
      </c>
      <c r="N1470">
        <v>60</v>
      </c>
      <c r="O1470">
        <v>700</v>
      </c>
      <c r="P1470">
        <v>420000</v>
      </c>
      <c r="Q1470">
        <v>147000</v>
      </c>
      <c r="R1470">
        <v>0.35</v>
      </c>
      <c r="S1470" t="s">
        <v>17</v>
      </c>
      <c r="T1470" t="str">
        <f>IF(Table1[[#This Row],[Units Sold]]&gt; 700,"High Units","low Units")</f>
        <v>low Units</v>
      </c>
      <c r="U1470">
        <f>SUM(Table1[[#This Row],[Operating Profit]])/SUM(Table1[Operating Profit])*100</f>
        <v>4.4259095248589821E-2</v>
      </c>
      <c r="V1470">
        <f>SUM(Table1[[#This Row],[Price per Unit]]*Table1[[#This Row],[Units Sold]])</f>
        <v>42000</v>
      </c>
      <c r="W1470">
        <f>SUM(Table1[[#This Row],[Total Sales]]-Table1[[#This Row],[Operating Profit]])</f>
        <v>273000</v>
      </c>
      <c r="X1470">
        <f>SUM(Table1[[#This Row],[Total Sales]]-Table1[[#This Row],[Cost]])</f>
        <v>147000</v>
      </c>
      <c r="Y1470">
        <f>SUM(Table1[[#This Row],[profit/loss]])/SUM(Table1[profit/loss])</f>
        <v>4.4259095248589818E-4</v>
      </c>
    </row>
    <row r="1471" spans="1:25" x14ac:dyDescent="0.3">
      <c r="A1471" t="s">
        <v>29</v>
      </c>
      <c r="B1471" t="s">
        <v>17</v>
      </c>
      <c r="C1471">
        <v>1185732</v>
      </c>
      <c r="D1471" s="9">
        <v>44385</v>
      </c>
      <c r="E1471" s="8" t="str">
        <f>TEXT(Table1[[#This Row],[Invoice Date]],"dd-mm-yyyy")</f>
        <v>08-07-2021</v>
      </c>
      <c r="F1471" s="1" t="str">
        <f t="shared" si="88"/>
        <v>July</v>
      </c>
      <c r="G1471" s="1" t="str">
        <f t="shared" si="89"/>
        <v>2021</v>
      </c>
      <c r="H1471" s="1" t="str">
        <f t="shared" si="90"/>
        <v>Thursday</v>
      </c>
      <c r="I1471" s="1" t="str">
        <f t="shared" si="91"/>
        <v>08</v>
      </c>
      <c r="J1471" t="s">
        <v>14</v>
      </c>
      <c r="K1471" t="s">
        <v>15</v>
      </c>
      <c r="L1471" t="s">
        <v>68</v>
      </c>
      <c r="M1471" t="s">
        <v>19</v>
      </c>
      <c r="N1471">
        <v>55</v>
      </c>
      <c r="O1471">
        <v>625</v>
      </c>
      <c r="P1471">
        <v>343750</v>
      </c>
      <c r="Q1471">
        <v>85938</v>
      </c>
      <c r="R1471">
        <v>0.25</v>
      </c>
      <c r="S1471" t="s">
        <v>17</v>
      </c>
      <c r="T1471" t="str">
        <f>IF(Table1[[#This Row],[Units Sold]]&gt; 700,"High Units","low Units")</f>
        <v>low Units</v>
      </c>
      <c r="U1471">
        <f>SUM(Table1[[#This Row],[Operating Profit]])/SUM(Table1[Operating Profit])*100</f>
        <v>2.5874409030430694E-2</v>
      </c>
      <c r="V1471">
        <f>SUM(Table1[[#This Row],[Price per Unit]]*Table1[[#This Row],[Units Sold]])</f>
        <v>34375</v>
      </c>
      <c r="W1471">
        <f>SUM(Table1[[#This Row],[Total Sales]]-Table1[[#This Row],[Operating Profit]])</f>
        <v>257812</v>
      </c>
      <c r="X1471">
        <f>SUM(Table1[[#This Row],[Total Sales]]-Table1[[#This Row],[Cost]])</f>
        <v>85938</v>
      </c>
      <c r="Y1471">
        <f>SUM(Table1[[#This Row],[profit/loss]])/SUM(Table1[profit/loss])</f>
        <v>2.5874409030430693E-4</v>
      </c>
    </row>
    <row r="1472" spans="1:25" x14ac:dyDescent="0.3">
      <c r="A1472" t="s">
        <v>29</v>
      </c>
      <c r="B1472" t="s">
        <v>17</v>
      </c>
      <c r="C1472">
        <v>1185732</v>
      </c>
      <c r="D1472" s="9">
        <v>44385</v>
      </c>
      <c r="E1472" s="8" t="str">
        <f>TEXT(Table1[[#This Row],[Invoice Date]],"dd-mm-yyyy")</f>
        <v>08-07-2021</v>
      </c>
      <c r="F1472" s="1" t="str">
        <f t="shared" si="88"/>
        <v>July</v>
      </c>
      <c r="G1472" s="1" t="str">
        <f t="shared" si="89"/>
        <v>2021</v>
      </c>
      <c r="H1472" s="1" t="str">
        <f t="shared" si="90"/>
        <v>Thursday</v>
      </c>
      <c r="I1472" s="1" t="str">
        <f t="shared" si="91"/>
        <v>08</v>
      </c>
      <c r="J1472" t="s">
        <v>14</v>
      </c>
      <c r="K1472" t="s">
        <v>15</v>
      </c>
      <c r="L1472" t="s">
        <v>68</v>
      </c>
      <c r="M1472" t="s">
        <v>20</v>
      </c>
      <c r="N1472">
        <v>55</v>
      </c>
      <c r="O1472">
        <v>575</v>
      </c>
      <c r="P1472">
        <v>316250</v>
      </c>
      <c r="Q1472">
        <v>94875</v>
      </c>
      <c r="R1472">
        <v>0.3</v>
      </c>
      <c r="S1472" t="s">
        <v>17</v>
      </c>
      <c r="T1472" t="str">
        <f>IF(Table1[[#This Row],[Units Sold]]&gt; 700,"High Units","low Units")</f>
        <v>low Units</v>
      </c>
      <c r="U1472">
        <f>SUM(Table1[[#This Row],[Operating Profit]])/SUM(Table1[Operating Profit])*100</f>
        <v>2.856518137217659E-2</v>
      </c>
      <c r="V1472">
        <f>SUM(Table1[[#This Row],[Price per Unit]]*Table1[[#This Row],[Units Sold]])</f>
        <v>31625</v>
      </c>
      <c r="W1472">
        <f>SUM(Table1[[#This Row],[Total Sales]]-Table1[[#This Row],[Operating Profit]])</f>
        <v>221375</v>
      </c>
      <c r="X1472">
        <f>SUM(Table1[[#This Row],[Total Sales]]-Table1[[#This Row],[Cost]])</f>
        <v>94875</v>
      </c>
      <c r="Y1472">
        <f>SUM(Table1[[#This Row],[profit/loss]])/SUM(Table1[profit/loss])</f>
        <v>2.8565181372176591E-4</v>
      </c>
    </row>
    <row r="1473" spans="1:25" x14ac:dyDescent="0.3">
      <c r="A1473" t="s">
        <v>29</v>
      </c>
      <c r="B1473" t="s">
        <v>17</v>
      </c>
      <c r="C1473">
        <v>1185732</v>
      </c>
      <c r="D1473" s="9">
        <v>44385</v>
      </c>
      <c r="E1473" s="8" t="str">
        <f>TEXT(Table1[[#This Row],[Invoice Date]],"dd-mm-yyyy")</f>
        <v>08-07-2021</v>
      </c>
      <c r="F1473" s="1" t="str">
        <f t="shared" si="88"/>
        <v>July</v>
      </c>
      <c r="G1473" s="1" t="str">
        <f t="shared" si="89"/>
        <v>2021</v>
      </c>
      <c r="H1473" s="1" t="str">
        <f t="shared" si="90"/>
        <v>Thursday</v>
      </c>
      <c r="I1473" s="1" t="str">
        <f t="shared" si="91"/>
        <v>08</v>
      </c>
      <c r="J1473" t="s">
        <v>14</v>
      </c>
      <c r="K1473" t="s">
        <v>15</v>
      </c>
      <c r="L1473" t="s">
        <v>68</v>
      </c>
      <c r="M1473" t="s">
        <v>21</v>
      </c>
      <c r="N1473">
        <v>65</v>
      </c>
      <c r="O1473">
        <v>600</v>
      </c>
      <c r="P1473">
        <v>390000</v>
      </c>
      <c r="Q1473">
        <v>136500</v>
      </c>
      <c r="R1473">
        <v>0.35</v>
      </c>
      <c r="S1473" t="s">
        <v>17</v>
      </c>
      <c r="T1473" t="str">
        <f>IF(Table1[[#This Row],[Units Sold]]&gt; 700,"High Units","low Units")</f>
        <v>low Units</v>
      </c>
      <c r="U1473">
        <f>SUM(Table1[[#This Row],[Operating Profit]])/SUM(Table1[Operating Profit])*100</f>
        <v>4.1097731302261971E-2</v>
      </c>
      <c r="V1473">
        <f>SUM(Table1[[#This Row],[Price per Unit]]*Table1[[#This Row],[Units Sold]])</f>
        <v>39000</v>
      </c>
      <c r="W1473">
        <f>SUM(Table1[[#This Row],[Total Sales]]-Table1[[#This Row],[Operating Profit]])</f>
        <v>253500</v>
      </c>
      <c r="X1473">
        <f>SUM(Table1[[#This Row],[Total Sales]]-Table1[[#This Row],[Cost]])</f>
        <v>136500</v>
      </c>
      <c r="Y1473">
        <f>SUM(Table1[[#This Row],[profit/loss]])/SUM(Table1[profit/loss])</f>
        <v>4.1097731302261974E-4</v>
      </c>
    </row>
    <row r="1474" spans="1:25" x14ac:dyDescent="0.3">
      <c r="A1474" t="s">
        <v>29</v>
      </c>
      <c r="B1474" t="s">
        <v>17</v>
      </c>
      <c r="C1474">
        <v>1185732</v>
      </c>
      <c r="D1474" s="9">
        <v>44385</v>
      </c>
      <c r="E1474" s="8" t="str">
        <f>TEXT(Table1[[#This Row],[Invoice Date]],"dd-mm-yyyy")</f>
        <v>08-07-2021</v>
      </c>
      <c r="F1474" s="1" t="str">
        <f t="shared" si="88"/>
        <v>July</v>
      </c>
      <c r="G1474" s="1" t="str">
        <f t="shared" si="89"/>
        <v>2021</v>
      </c>
      <c r="H1474" s="1" t="str">
        <f t="shared" si="90"/>
        <v>Thursday</v>
      </c>
      <c r="I1474" s="1" t="str">
        <f t="shared" si="91"/>
        <v>08</v>
      </c>
      <c r="J1474" t="s">
        <v>14</v>
      </c>
      <c r="K1474" t="s">
        <v>15</v>
      </c>
      <c r="L1474" t="s">
        <v>68</v>
      </c>
      <c r="M1474" t="s">
        <v>22</v>
      </c>
      <c r="N1474">
        <v>70</v>
      </c>
      <c r="O1474">
        <v>775</v>
      </c>
      <c r="P1474">
        <v>542500</v>
      </c>
      <c r="Q1474">
        <v>271250</v>
      </c>
      <c r="R1474">
        <v>0.5</v>
      </c>
      <c r="S1474" t="s">
        <v>17</v>
      </c>
      <c r="T1474" t="str">
        <f>IF(Table1[[#This Row],[Units Sold]]&gt; 700,"High Units","low Units")</f>
        <v>High Units</v>
      </c>
      <c r="U1474">
        <f>SUM(Table1[[#This Row],[Operating Profit]])/SUM(Table1[Operating Profit])*100</f>
        <v>8.16685686134693E-2</v>
      </c>
      <c r="V1474">
        <f>SUM(Table1[[#This Row],[Price per Unit]]*Table1[[#This Row],[Units Sold]])</f>
        <v>54250</v>
      </c>
      <c r="W1474">
        <f>SUM(Table1[[#This Row],[Total Sales]]-Table1[[#This Row],[Operating Profit]])</f>
        <v>271250</v>
      </c>
      <c r="X1474">
        <f>SUM(Table1[[#This Row],[Total Sales]]-Table1[[#This Row],[Cost]])</f>
        <v>271250</v>
      </c>
      <c r="Y1474">
        <f>SUM(Table1[[#This Row],[profit/loss]])/SUM(Table1[profit/loss])</f>
        <v>8.1668568613469305E-4</v>
      </c>
    </row>
    <row r="1475" spans="1:25" x14ac:dyDescent="0.3">
      <c r="A1475" t="s">
        <v>29</v>
      </c>
      <c r="B1475" t="s">
        <v>17</v>
      </c>
      <c r="C1475">
        <v>1185732</v>
      </c>
      <c r="D1475" s="9">
        <v>44417</v>
      </c>
      <c r="E1475" s="8" t="str">
        <f>TEXT(Table1[[#This Row],[Invoice Date]],"dd-mm-yyyy")</f>
        <v>09-08-2021</v>
      </c>
      <c r="F1475" s="1" t="str">
        <f t="shared" ref="F1475:F1538" si="92">TEXT(D1475,"mmmm")</f>
        <v>August</v>
      </c>
      <c r="G1475" s="1" t="str">
        <f t="shared" ref="G1475:G1538" si="93">TEXT(D1475,"YYYY")</f>
        <v>2021</v>
      </c>
      <c r="H1475" s="1" t="str">
        <f t="shared" ref="H1475:H1538" si="94">TEXT(D1475,"dddd")</f>
        <v>Monday</v>
      </c>
      <c r="I1475" s="1" t="str">
        <f t="shared" ref="I1475:I1538" si="95">TEXT(D1475,"dd")</f>
        <v>09</v>
      </c>
      <c r="J1475" t="s">
        <v>14</v>
      </c>
      <c r="K1475" t="s">
        <v>15</v>
      </c>
      <c r="L1475" t="s">
        <v>68</v>
      </c>
      <c r="M1475" t="s">
        <v>16</v>
      </c>
      <c r="N1475">
        <v>65</v>
      </c>
      <c r="O1475">
        <v>925</v>
      </c>
      <c r="P1475">
        <v>601250</v>
      </c>
      <c r="Q1475">
        <v>270563</v>
      </c>
      <c r="R1475">
        <v>0.45</v>
      </c>
      <c r="S1475" t="s">
        <v>17</v>
      </c>
      <c r="T1475" t="str">
        <f>IF(Table1[[#This Row],[Units Sold]]&gt; 700,"High Units","low Units")</f>
        <v>High Units</v>
      </c>
      <c r="U1475">
        <f>SUM(Table1[[#This Row],[Operating Profit]])/SUM(Table1[Operating Profit])*100</f>
        <v>8.1461725086695289E-2</v>
      </c>
      <c r="V1475">
        <f>SUM(Table1[[#This Row],[Price per Unit]]*Table1[[#This Row],[Units Sold]])</f>
        <v>60125</v>
      </c>
      <c r="W1475">
        <f>SUM(Table1[[#This Row],[Total Sales]]-Table1[[#This Row],[Operating Profit]])</f>
        <v>330687</v>
      </c>
      <c r="X1475">
        <f>SUM(Table1[[#This Row],[Total Sales]]-Table1[[#This Row],[Cost]])</f>
        <v>270563</v>
      </c>
      <c r="Y1475">
        <f>SUM(Table1[[#This Row],[profit/loss]])/SUM(Table1[profit/loss])</f>
        <v>8.1461725086695287E-4</v>
      </c>
    </row>
    <row r="1476" spans="1:25" x14ac:dyDescent="0.3">
      <c r="A1476" t="s">
        <v>29</v>
      </c>
      <c r="B1476" t="s">
        <v>17</v>
      </c>
      <c r="C1476">
        <v>1185732</v>
      </c>
      <c r="D1476" s="9">
        <v>44417</v>
      </c>
      <c r="E1476" s="8" t="str">
        <f>TEXT(Table1[[#This Row],[Invoice Date]],"dd-mm-yyyy")</f>
        <v>09-08-2021</v>
      </c>
      <c r="F1476" s="1" t="str">
        <f t="shared" si="92"/>
        <v>August</v>
      </c>
      <c r="G1476" s="1" t="str">
        <f t="shared" si="93"/>
        <v>2021</v>
      </c>
      <c r="H1476" s="1" t="str">
        <f t="shared" si="94"/>
        <v>Monday</v>
      </c>
      <c r="I1476" s="1" t="str">
        <f t="shared" si="95"/>
        <v>09</v>
      </c>
      <c r="J1476" t="s">
        <v>14</v>
      </c>
      <c r="K1476" t="s">
        <v>15</v>
      </c>
      <c r="L1476" t="s">
        <v>68</v>
      </c>
      <c r="M1476" t="s">
        <v>18</v>
      </c>
      <c r="N1476">
        <v>60</v>
      </c>
      <c r="O1476">
        <v>700</v>
      </c>
      <c r="P1476">
        <v>420000</v>
      </c>
      <c r="Q1476">
        <v>147000</v>
      </c>
      <c r="R1476">
        <v>0.35</v>
      </c>
      <c r="S1476" t="s">
        <v>17</v>
      </c>
      <c r="T1476" t="str">
        <f>IF(Table1[[#This Row],[Units Sold]]&gt; 700,"High Units","low Units")</f>
        <v>low Units</v>
      </c>
      <c r="U1476">
        <f>SUM(Table1[[#This Row],[Operating Profit]])/SUM(Table1[Operating Profit])*100</f>
        <v>4.4259095248589821E-2</v>
      </c>
      <c r="V1476">
        <f>SUM(Table1[[#This Row],[Price per Unit]]*Table1[[#This Row],[Units Sold]])</f>
        <v>42000</v>
      </c>
      <c r="W1476">
        <f>SUM(Table1[[#This Row],[Total Sales]]-Table1[[#This Row],[Operating Profit]])</f>
        <v>273000</v>
      </c>
      <c r="X1476">
        <f>SUM(Table1[[#This Row],[Total Sales]]-Table1[[#This Row],[Cost]])</f>
        <v>147000</v>
      </c>
      <c r="Y1476">
        <f>SUM(Table1[[#This Row],[profit/loss]])/SUM(Table1[profit/loss])</f>
        <v>4.4259095248589818E-4</v>
      </c>
    </row>
    <row r="1477" spans="1:25" x14ac:dyDescent="0.3">
      <c r="A1477" t="s">
        <v>29</v>
      </c>
      <c r="B1477" t="s">
        <v>17</v>
      </c>
      <c r="C1477">
        <v>1185732</v>
      </c>
      <c r="D1477" s="9">
        <v>44417</v>
      </c>
      <c r="E1477" s="8" t="str">
        <f>TEXT(Table1[[#This Row],[Invoice Date]],"dd-mm-yyyy")</f>
        <v>09-08-2021</v>
      </c>
      <c r="F1477" s="1" t="str">
        <f t="shared" si="92"/>
        <v>August</v>
      </c>
      <c r="G1477" s="1" t="str">
        <f t="shared" si="93"/>
        <v>2021</v>
      </c>
      <c r="H1477" s="1" t="str">
        <f t="shared" si="94"/>
        <v>Monday</v>
      </c>
      <c r="I1477" s="1" t="str">
        <f t="shared" si="95"/>
        <v>09</v>
      </c>
      <c r="J1477" t="s">
        <v>14</v>
      </c>
      <c r="K1477" t="s">
        <v>15</v>
      </c>
      <c r="L1477" t="s">
        <v>68</v>
      </c>
      <c r="M1477" t="s">
        <v>19</v>
      </c>
      <c r="N1477">
        <v>55</v>
      </c>
      <c r="O1477">
        <v>625</v>
      </c>
      <c r="P1477">
        <v>343750</v>
      </c>
      <c r="Q1477">
        <v>85938</v>
      </c>
      <c r="R1477">
        <v>0.25</v>
      </c>
      <c r="S1477" t="s">
        <v>17</v>
      </c>
      <c r="T1477" t="str">
        <f>IF(Table1[[#This Row],[Units Sold]]&gt; 700,"High Units","low Units")</f>
        <v>low Units</v>
      </c>
      <c r="U1477">
        <f>SUM(Table1[[#This Row],[Operating Profit]])/SUM(Table1[Operating Profit])*100</f>
        <v>2.5874409030430694E-2</v>
      </c>
      <c r="V1477">
        <f>SUM(Table1[[#This Row],[Price per Unit]]*Table1[[#This Row],[Units Sold]])</f>
        <v>34375</v>
      </c>
      <c r="W1477">
        <f>SUM(Table1[[#This Row],[Total Sales]]-Table1[[#This Row],[Operating Profit]])</f>
        <v>257812</v>
      </c>
      <c r="X1477">
        <f>SUM(Table1[[#This Row],[Total Sales]]-Table1[[#This Row],[Cost]])</f>
        <v>85938</v>
      </c>
      <c r="Y1477">
        <f>SUM(Table1[[#This Row],[profit/loss]])/SUM(Table1[profit/loss])</f>
        <v>2.5874409030430693E-4</v>
      </c>
    </row>
    <row r="1478" spans="1:25" x14ac:dyDescent="0.3">
      <c r="A1478" t="s">
        <v>29</v>
      </c>
      <c r="B1478" t="s">
        <v>17</v>
      </c>
      <c r="C1478">
        <v>1185732</v>
      </c>
      <c r="D1478" s="9">
        <v>44417</v>
      </c>
      <c r="E1478" s="8" t="str">
        <f>TEXT(Table1[[#This Row],[Invoice Date]],"dd-mm-yyyy")</f>
        <v>09-08-2021</v>
      </c>
      <c r="F1478" s="1" t="str">
        <f t="shared" si="92"/>
        <v>August</v>
      </c>
      <c r="G1478" s="1" t="str">
        <f t="shared" si="93"/>
        <v>2021</v>
      </c>
      <c r="H1478" s="1" t="str">
        <f t="shared" si="94"/>
        <v>Monday</v>
      </c>
      <c r="I1478" s="1" t="str">
        <f t="shared" si="95"/>
        <v>09</v>
      </c>
      <c r="J1478" t="s">
        <v>14</v>
      </c>
      <c r="K1478" t="s">
        <v>15</v>
      </c>
      <c r="L1478" t="s">
        <v>68</v>
      </c>
      <c r="M1478" t="s">
        <v>20</v>
      </c>
      <c r="N1478">
        <v>45</v>
      </c>
      <c r="O1478">
        <v>575</v>
      </c>
      <c r="P1478">
        <v>258750</v>
      </c>
      <c r="Q1478">
        <v>77625</v>
      </c>
      <c r="R1478">
        <v>0.3</v>
      </c>
      <c r="S1478" t="s">
        <v>17</v>
      </c>
      <c r="T1478" t="str">
        <f>IF(Table1[[#This Row],[Units Sold]]&gt; 700,"High Units","low Units")</f>
        <v>low Units</v>
      </c>
      <c r="U1478">
        <f>SUM(Table1[[#This Row],[Operating Profit]])/SUM(Table1[Operating Profit])*100</f>
        <v>2.3371512031780849E-2</v>
      </c>
      <c r="V1478">
        <f>SUM(Table1[[#This Row],[Price per Unit]]*Table1[[#This Row],[Units Sold]])</f>
        <v>25875</v>
      </c>
      <c r="W1478">
        <f>SUM(Table1[[#This Row],[Total Sales]]-Table1[[#This Row],[Operating Profit]])</f>
        <v>181125</v>
      </c>
      <c r="X1478">
        <f>SUM(Table1[[#This Row],[Total Sales]]-Table1[[#This Row],[Cost]])</f>
        <v>77625</v>
      </c>
      <c r="Y1478">
        <f>SUM(Table1[[#This Row],[profit/loss]])/SUM(Table1[profit/loss])</f>
        <v>2.3371512031780849E-4</v>
      </c>
    </row>
    <row r="1479" spans="1:25" x14ac:dyDescent="0.3">
      <c r="A1479" t="s">
        <v>29</v>
      </c>
      <c r="B1479" t="s">
        <v>17</v>
      </c>
      <c r="C1479">
        <v>1185732</v>
      </c>
      <c r="D1479" s="9">
        <v>44417</v>
      </c>
      <c r="E1479" s="8" t="str">
        <f>TEXT(Table1[[#This Row],[Invoice Date]],"dd-mm-yyyy")</f>
        <v>09-08-2021</v>
      </c>
      <c r="F1479" s="1" t="str">
        <f t="shared" si="92"/>
        <v>August</v>
      </c>
      <c r="G1479" s="1" t="str">
        <f t="shared" si="93"/>
        <v>2021</v>
      </c>
      <c r="H1479" s="1" t="str">
        <f t="shared" si="94"/>
        <v>Monday</v>
      </c>
      <c r="I1479" s="1" t="str">
        <f t="shared" si="95"/>
        <v>09</v>
      </c>
      <c r="J1479" t="s">
        <v>14</v>
      </c>
      <c r="K1479" t="s">
        <v>15</v>
      </c>
      <c r="L1479" t="s">
        <v>68</v>
      </c>
      <c r="M1479" t="s">
        <v>21</v>
      </c>
      <c r="N1479">
        <v>55</v>
      </c>
      <c r="O1479">
        <v>550</v>
      </c>
      <c r="P1479">
        <v>302500</v>
      </c>
      <c r="Q1479">
        <v>105875</v>
      </c>
      <c r="R1479">
        <v>0.35</v>
      </c>
      <c r="S1479" t="s">
        <v>17</v>
      </c>
      <c r="T1479" t="str">
        <f>IF(Table1[[#This Row],[Units Sold]]&gt; 700,"High Units","low Units")</f>
        <v>low Units</v>
      </c>
      <c r="U1479">
        <f>SUM(Table1[[#This Row],[Operating Profit]])/SUM(Table1[Operating Profit])*100</f>
        <v>3.1877086458805763E-2</v>
      </c>
      <c r="V1479">
        <f>SUM(Table1[[#This Row],[Price per Unit]]*Table1[[#This Row],[Units Sold]])</f>
        <v>30250</v>
      </c>
      <c r="W1479">
        <f>SUM(Table1[[#This Row],[Total Sales]]-Table1[[#This Row],[Operating Profit]])</f>
        <v>196625</v>
      </c>
      <c r="X1479">
        <f>SUM(Table1[[#This Row],[Total Sales]]-Table1[[#This Row],[Cost]])</f>
        <v>105875</v>
      </c>
      <c r="Y1479">
        <f>SUM(Table1[[#This Row],[profit/loss]])/SUM(Table1[profit/loss])</f>
        <v>3.1877086458805763E-4</v>
      </c>
    </row>
    <row r="1480" spans="1:25" x14ac:dyDescent="0.3">
      <c r="A1480" t="s">
        <v>29</v>
      </c>
      <c r="B1480" t="s">
        <v>17</v>
      </c>
      <c r="C1480">
        <v>1185732</v>
      </c>
      <c r="D1480" s="9">
        <v>44417</v>
      </c>
      <c r="E1480" s="8" t="str">
        <f>TEXT(Table1[[#This Row],[Invoice Date]],"dd-mm-yyyy")</f>
        <v>09-08-2021</v>
      </c>
      <c r="F1480" s="1" t="str">
        <f t="shared" si="92"/>
        <v>August</v>
      </c>
      <c r="G1480" s="1" t="str">
        <f t="shared" si="93"/>
        <v>2021</v>
      </c>
      <c r="H1480" s="1" t="str">
        <f t="shared" si="94"/>
        <v>Monday</v>
      </c>
      <c r="I1480" s="1" t="str">
        <f t="shared" si="95"/>
        <v>09</v>
      </c>
      <c r="J1480" t="s">
        <v>14</v>
      </c>
      <c r="K1480" t="s">
        <v>15</v>
      </c>
      <c r="L1480" t="s">
        <v>68</v>
      </c>
      <c r="M1480" t="s">
        <v>22</v>
      </c>
      <c r="N1480">
        <v>60</v>
      </c>
      <c r="O1480">
        <v>725</v>
      </c>
      <c r="P1480">
        <v>435000</v>
      </c>
      <c r="Q1480">
        <v>217500</v>
      </c>
      <c r="R1480">
        <v>0.5</v>
      </c>
      <c r="S1480" t="s">
        <v>17</v>
      </c>
      <c r="T1480" t="str">
        <f>IF(Table1[[#This Row],[Units Sold]]&gt; 700,"High Units","low Units")</f>
        <v>High Units</v>
      </c>
      <c r="U1480">
        <f>SUM(Table1[[#This Row],[Operating Profit]])/SUM(Table1[Operating Profit])*100</f>
        <v>6.5485396031076767E-2</v>
      </c>
      <c r="V1480">
        <f>SUM(Table1[[#This Row],[Price per Unit]]*Table1[[#This Row],[Units Sold]])</f>
        <v>43500</v>
      </c>
      <c r="W1480">
        <f>SUM(Table1[[#This Row],[Total Sales]]-Table1[[#This Row],[Operating Profit]])</f>
        <v>217500</v>
      </c>
      <c r="X1480">
        <f>SUM(Table1[[#This Row],[Total Sales]]-Table1[[#This Row],[Cost]])</f>
        <v>217500</v>
      </c>
      <c r="Y1480">
        <f>SUM(Table1[[#This Row],[profit/loss]])/SUM(Table1[profit/loss])</f>
        <v>6.548539603107677E-4</v>
      </c>
    </row>
    <row r="1481" spans="1:25" x14ac:dyDescent="0.3">
      <c r="A1481" t="s">
        <v>29</v>
      </c>
      <c r="B1481" t="s">
        <v>17</v>
      </c>
      <c r="C1481">
        <v>1185732</v>
      </c>
      <c r="D1481" s="9">
        <v>44447</v>
      </c>
      <c r="E1481" s="8" t="str">
        <f>TEXT(Table1[[#This Row],[Invoice Date]],"dd-mm-yyyy")</f>
        <v>08-09-2021</v>
      </c>
      <c r="F1481" s="1" t="str">
        <f t="shared" si="92"/>
        <v>September</v>
      </c>
      <c r="G1481" s="1" t="str">
        <f t="shared" si="93"/>
        <v>2021</v>
      </c>
      <c r="H1481" s="1" t="str">
        <f t="shared" si="94"/>
        <v>Wednesday</v>
      </c>
      <c r="I1481" s="1" t="str">
        <f t="shared" si="95"/>
        <v>08</v>
      </c>
      <c r="J1481" t="s">
        <v>14</v>
      </c>
      <c r="K1481" t="s">
        <v>15</v>
      </c>
      <c r="L1481" t="s">
        <v>68</v>
      </c>
      <c r="M1481" t="s">
        <v>16</v>
      </c>
      <c r="N1481">
        <v>55</v>
      </c>
      <c r="O1481">
        <v>850</v>
      </c>
      <c r="P1481">
        <v>467500</v>
      </c>
      <c r="Q1481">
        <v>210375</v>
      </c>
      <c r="R1481">
        <v>0.45</v>
      </c>
      <c r="S1481" t="s">
        <v>17</v>
      </c>
      <c r="T1481" t="str">
        <f>IF(Table1[[#This Row],[Units Sold]]&gt; 700,"High Units","low Units")</f>
        <v>High Units</v>
      </c>
      <c r="U1481">
        <f>SUM(Table1[[#This Row],[Operating Profit]])/SUM(Table1[Operating Profit])*100</f>
        <v>6.3340184781782882E-2</v>
      </c>
      <c r="V1481">
        <f>SUM(Table1[[#This Row],[Price per Unit]]*Table1[[#This Row],[Units Sold]])</f>
        <v>46750</v>
      </c>
      <c r="W1481">
        <f>SUM(Table1[[#This Row],[Total Sales]]-Table1[[#This Row],[Operating Profit]])</f>
        <v>257125</v>
      </c>
      <c r="X1481">
        <f>SUM(Table1[[#This Row],[Total Sales]]-Table1[[#This Row],[Cost]])</f>
        <v>210375</v>
      </c>
      <c r="Y1481">
        <f>SUM(Table1[[#This Row],[profit/loss]])/SUM(Table1[profit/loss])</f>
        <v>6.3340184781782876E-4</v>
      </c>
    </row>
    <row r="1482" spans="1:25" x14ac:dyDescent="0.3">
      <c r="A1482" t="s">
        <v>29</v>
      </c>
      <c r="B1482" t="s">
        <v>17</v>
      </c>
      <c r="C1482">
        <v>1185732</v>
      </c>
      <c r="D1482" s="9">
        <v>44447</v>
      </c>
      <c r="E1482" s="8" t="str">
        <f>TEXT(Table1[[#This Row],[Invoice Date]],"dd-mm-yyyy")</f>
        <v>08-09-2021</v>
      </c>
      <c r="F1482" s="1" t="str">
        <f t="shared" si="92"/>
        <v>September</v>
      </c>
      <c r="G1482" s="1" t="str">
        <f t="shared" si="93"/>
        <v>2021</v>
      </c>
      <c r="H1482" s="1" t="str">
        <f t="shared" si="94"/>
        <v>Wednesday</v>
      </c>
      <c r="I1482" s="1" t="str">
        <f t="shared" si="95"/>
        <v>08</v>
      </c>
      <c r="J1482" t="s">
        <v>14</v>
      </c>
      <c r="K1482" t="s">
        <v>15</v>
      </c>
      <c r="L1482" t="s">
        <v>68</v>
      </c>
      <c r="M1482" t="s">
        <v>18</v>
      </c>
      <c r="N1482">
        <v>50</v>
      </c>
      <c r="O1482">
        <v>650</v>
      </c>
      <c r="P1482">
        <v>325000</v>
      </c>
      <c r="Q1482">
        <v>113750</v>
      </c>
      <c r="R1482">
        <v>0.35</v>
      </c>
      <c r="S1482" t="s">
        <v>17</v>
      </c>
      <c r="T1482" t="str">
        <f>IF(Table1[[#This Row],[Units Sold]]&gt; 700,"High Units","low Units")</f>
        <v>low Units</v>
      </c>
      <c r="U1482">
        <f>SUM(Table1[[#This Row],[Operating Profit]])/SUM(Table1[Operating Profit])*100</f>
        <v>3.424810941855165E-2</v>
      </c>
      <c r="V1482">
        <f>SUM(Table1[[#This Row],[Price per Unit]]*Table1[[#This Row],[Units Sold]])</f>
        <v>32500</v>
      </c>
      <c r="W1482">
        <f>SUM(Table1[[#This Row],[Total Sales]]-Table1[[#This Row],[Operating Profit]])</f>
        <v>211250</v>
      </c>
      <c r="X1482">
        <f>SUM(Table1[[#This Row],[Total Sales]]-Table1[[#This Row],[Cost]])</f>
        <v>113750</v>
      </c>
      <c r="Y1482">
        <f>SUM(Table1[[#This Row],[profit/loss]])/SUM(Table1[profit/loss])</f>
        <v>3.4248109418551649E-4</v>
      </c>
    </row>
    <row r="1483" spans="1:25" x14ac:dyDescent="0.3">
      <c r="A1483" t="s">
        <v>29</v>
      </c>
      <c r="B1483" t="s">
        <v>17</v>
      </c>
      <c r="C1483">
        <v>1185732</v>
      </c>
      <c r="D1483" s="9">
        <v>44447</v>
      </c>
      <c r="E1483" s="8" t="str">
        <f>TEXT(Table1[[#This Row],[Invoice Date]],"dd-mm-yyyy")</f>
        <v>08-09-2021</v>
      </c>
      <c r="F1483" s="1" t="str">
        <f t="shared" si="92"/>
        <v>September</v>
      </c>
      <c r="G1483" s="1" t="str">
        <f t="shared" si="93"/>
        <v>2021</v>
      </c>
      <c r="H1483" s="1" t="str">
        <f t="shared" si="94"/>
        <v>Wednesday</v>
      </c>
      <c r="I1483" s="1" t="str">
        <f t="shared" si="95"/>
        <v>08</v>
      </c>
      <c r="J1483" t="s">
        <v>14</v>
      </c>
      <c r="K1483" t="s">
        <v>15</v>
      </c>
      <c r="L1483" t="s">
        <v>68</v>
      </c>
      <c r="M1483" t="s">
        <v>19</v>
      </c>
      <c r="N1483">
        <v>45</v>
      </c>
      <c r="O1483">
        <v>550</v>
      </c>
      <c r="P1483">
        <v>247500</v>
      </c>
      <c r="Q1483">
        <v>61875</v>
      </c>
      <c r="R1483">
        <v>0.25</v>
      </c>
      <c r="S1483" t="s">
        <v>17</v>
      </c>
      <c r="T1483" t="str">
        <f>IF(Table1[[#This Row],[Units Sold]]&gt; 700,"High Units","low Units")</f>
        <v>low Units</v>
      </c>
      <c r="U1483">
        <f>SUM(Table1[[#This Row],[Operating Profit]])/SUM(Table1[Operating Profit])*100</f>
        <v>1.8629466112289082E-2</v>
      </c>
      <c r="V1483">
        <f>SUM(Table1[[#This Row],[Price per Unit]]*Table1[[#This Row],[Units Sold]])</f>
        <v>24750</v>
      </c>
      <c r="W1483">
        <f>SUM(Table1[[#This Row],[Total Sales]]-Table1[[#This Row],[Operating Profit]])</f>
        <v>185625</v>
      </c>
      <c r="X1483">
        <f>SUM(Table1[[#This Row],[Total Sales]]-Table1[[#This Row],[Cost]])</f>
        <v>61875</v>
      </c>
      <c r="Y1483">
        <f>SUM(Table1[[#This Row],[profit/loss]])/SUM(Table1[profit/loss])</f>
        <v>1.8629466112289082E-4</v>
      </c>
    </row>
    <row r="1484" spans="1:25" x14ac:dyDescent="0.3">
      <c r="A1484" t="s">
        <v>29</v>
      </c>
      <c r="B1484" t="s">
        <v>17</v>
      </c>
      <c r="C1484">
        <v>1185732</v>
      </c>
      <c r="D1484" s="9">
        <v>44447</v>
      </c>
      <c r="E1484" s="8" t="str">
        <f>TEXT(Table1[[#This Row],[Invoice Date]],"dd-mm-yyyy")</f>
        <v>08-09-2021</v>
      </c>
      <c r="F1484" s="1" t="str">
        <f t="shared" si="92"/>
        <v>September</v>
      </c>
      <c r="G1484" s="1" t="str">
        <f t="shared" si="93"/>
        <v>2021</v>
      </c>
      <c r="H1484" s="1" t="str">
        <f t="shared" si="94"/>
        <v>Wednesday</v>
      </c>
      <c r="I1484" s="1" t="str">
        <f t="shared" si="95"/>
        <v>08</v>
      </c>
      <c r="J1484" t="s">
        <v>14</v>
      </c>
      <c r="K1484" t="s">
        <v>15</v>
      </c>
      <c r="L1484" t="s">
        <v>68</v>
      </c>
      <c r="M1484" t="s">
        <v>20</v>
      </c>
      <c r="N1484">
        <v>45</v>
      </c>
      <c r="O1484">
        <v>525</v>
      </c>
      <c r="P1484">
        <v>236250</v>
      </c>
      <c r="Q1484">
        <v>70875</v>
      </c>
      <c r="R1484">
        <v>0.3</v>
      </c>
      <c r="S1484" t="s">
        <v>17</v>
      </c>
      <c r="T1484" t="str">
        <f>IF(Table1[[#This Row],[Units Sold]]&gt; 700,"High Units","low Units")</f>
        <v>low Units</v>
      </c>
      <c r="U1484">
        <f>SUM(Table1[[#This Row],[Operating Profit]])/SUM(Table1[Operating Profit])*100</f>
        <v>2.1339206637712948E-2</v>
      </c>
      <c r="V1484">
        <f>SUM(Table1[[#This Row],[Price per Unit]]*Table1[[#This Row],[Units Sold]])</f>
        <v>23625</v>
      </c>
      <c r="W1484">
        <f>SUM(Table1[[#This Row],[Total Sales]]-Table1[[#This Row],[Operating Profit]])</f>
        <v>165375</v>
      </c>
      <c r="X1484">
        <f>SUM(Table1[[#This Row],[Total Sales]]-Table1[[#This Row],[Cost]])</f>
        <v>70875</v>
      </c>
      <c r="Y1484">
        <f>SUM(Table1[[#This Row],[profit/loss]])/SUM(Table1[profit/loss])</f>
        <v>2.1339206637712948E-4</v>
      </c>
    </row>
    <row r="1485" spans="1:25" x14ac:dyDescent="0.3">
      <c r="A1485" t="s">
        <v>29</v>
      </c>
      <c r="B1485" t="s">
        <v>17</v>
      </c>
      <c r="C1485">
        <v>1185732</v>
      </c>
      <c r="D1485" s="9">
        <v>44447</v>
      </c>
      <c r="E1485" s="8" t="str">
        <f>TEXT(Table1[[#This Row],[Invoice Date]],"dd-mm-yyyy")</f>
        <v>08-09-2021</v>
      </c>
      <c r="F1485" s="1" t="str">
        <f t="shared" si="92"/>
        <v>September</v>
      </c>
      <c r="G1485" s="1" t="str">
        <f t="shared" si="93"/>
        <v>2021</v>
      </c>
      <c r="H1485" s="1" t="str">
        <f t="shared" si="94"/>
        <v>Wednesday</v>
      </c>
      <c r="I1485" s="1" t="str">
        <f t="shared" si="95"/>
        <v>08</v>
      </c>
      <c r="J1485" t="s">
        <v>14</v>
      </c>
      <c r="K1485" t="s">
        <v>15</v>
      </c>
      <c r="L1485" t="s">
        <v>68</v>
      </c>
      <c r="M1485" t="s">
        <v>21</v>
      </c>
      <c r="N1485">
        <v>55</v>
      </c>
      <c r="O1485">
        <v>525</v>
      </c>
      <c r="P1485">
        <v>288750</v>
      </c>
      <c r="Q1485">
        <v>101063</v>
      </c>
      <c r="R1485">
        <v>0.35</v>
      </c>
      <c r="S1485" t="s">
        <v>17</v>
      </c>
      <c r="T1485" t="str">
        <f>IF(Table1[[#This Row],[Units Sold]]&gt; 700,"High Units","low Units")</f>
        <v>low Units</v>
      </c>
      <c r="U1485">
        <f>SUM(Table1[[#This Row],[Operating Profit]])/SUM(Table1[Operating Profit])*100</f>
        <v>3.0428278524545802E-2</v>
      </c>
      <c r="V1485">
        <f>SUM(Table1[[#This Row],[Price per Unit]]*Table1[[#This Row],[Units Sold]])</f>
        <v>28875</v>
      </c>
      <c r="W1485">
        <f>SUM(Table1[[#This Row],[Total Sales]]-Table1[[#This Row],[Operating Profit]])</f>
        <v>187687</v>
      </c>
      <c r="X1485">
        <f>SUM(Table1[[#This Row],[Total Sales]]-Table1[[#This Row],[Cost]])</f>
        <v>101063</v>
      </c>
      <c r="Y1485">
        <f>SUM(Table1[[#This Row],[profit/loss]])/SUM(Table1[profit/loss])</f>
        <v>3.0428278524545802E-4</v>
      </c>
    </row>
    <row r="1486" spans="1:25" x14ac:dyDescent="0.3">
      <c r="A1486" t="s">
        <v>29</v>
      </c>
      <c r="B1486" t="s">
        <v>17</v>
      </c>
      <c r="C1486">
        <v>1185732</v>
      </c>
      <c r="D1486" s="9">
        <v>44447</v>
      </c>
      <c r="E1486" s="8" t="str">
        <f>TEXT(Table1[[#This Row],[Invoice Date]],"dd-mm-yyyy")</f>
        <v>08-09-2021</v>
      </c>
      <c r="F1486" s="1" t="str">
        <f t="shared" si="92"/>
        <v>September</v>
      </c>
      <c r="G1486" s="1" t="str">
        <f t="shared" si="93"/>
        <v>2021</v>
      </c>
      <c r="H1486" s="1" t="str">
        <f t="shared" si="94"/>
        <v>Wednesday</v>
      </c>
      <c r="I1486" s="1" t="str">
        <f t="shared" si="95"/>
        <v>08</v>
      </c>
      <c r="J1486" t="s">
        <v>14</v>
      </c>
      <c r="K1486" t="s">
        <v>15</v>
      </c>
      <c r="L1486" t="s">
        <v>68</v>
      </c>
      <c r="M1486" t="s">
        <v>22</v>
      </c>
      <c r="N1486">
        <v>60</v>
      </c>
      <c r="O1486">
        <v>625</v>
      </c>
      <c r="P1486">
        <v>375000</v>
      </c>
      <c r="Q1486">
        <v>187500</v>
      </c>
      <c r="R1486">
        <v>0.5</v>
      </c>
      <c r="S1486" t="s">
        <v>17</v>
      </c>
      <c r="T1486" t="str">
        <f>IF(Table1[[#This Row],[Units Sold]]&gt; 700,"High Units","low Units")</f>
        <v>low Units</v>
      </c>
      <c r="U1486">
        <f>SUM(Table1[[#This Row],[Operating Profit]])/SUM(Table1[Operating Profit])*100</f>
        <v>5.6452927612997222E-2</v>
      </c>
      <c r="V1486">
        <f>SUM(Table1[[#This Row],[Price per Unit]]*Table1[[#This Row],[Units Sold]])</f>
        <v>37500</v>
      </c>
      <c r="W1486">
        <f>SUM(Table1[[#This Row],[Total Sales]]-Table1[[#This Row],[Operating Profit]])</f>
        <v>187500</v>
      </c>
      <c r="X1486">
        <f>SUM(Table1[[#This Row],[Total Sales]]-Table1[[#This Row],[Cost]])</f>
        <v>187500</v>
      </c>
      <c r="Y1486">
        <f>SUM(Table1[[#This Row],[profit/loss]])/SUM(Table1[profit/loss])</f>
        <v>5.6452927612997222E-4</v>
      </c>
    </row>
    <row r="1487" spans="1:25" x14ac:dyDescent="0.3">
      <c r="A1487" t="s">
        <v>29</v>
      </c>
      <c r="B1487" t="s">
        <v>17</v>
      </c>
      <c r="C1487">
        <v>1185732</v>
      </c>
      <c r="D1487" s="9">
        <v>44479</v>
      </c>
      <c r="E1487" s="8" t="str">
        <f>TEXT(Table1[[#This Row],[Invoice Date]],"dd-mm-yyyy")</f>
        <v>10-10-2021</v>
      </c>
      <c r="F1487" s="1" t="str">
        <f t="shared" si="92"/>
        <v>October</v>
      </c>
      <c r="G1487" s="1" t="str">
        <f t="shared" si="93"/>
        <v>2021</v>
      </c>
      <c r="H1487" s="1" t="str">
        <f t="shared" si="94"/>
        <v>Sunday</v>
      </c>
      <c r="I1487" s="1" t="str">
        <f t="shared" si="95"/>
        <v>10</v>
      </c>
      <c r="J1487" t="s">
        <v>14</v>
      </c>
      <c r="K1487" t="s">
        <v>15</v>
      </c>
      <c r="L1487" t="s">
        <v>68</v>
      </c>
      <c r="M1487" t="s">
        <v>16</v>
      </c>
      <c r="N1487">
        <v>60</v>
      </c>
      <c r="O1487">
        <v>800</v>
      </c>
      <c r="P1487">
        <v>480000</v>
      </c>
      <c r="Q1487">
        <v>216000</v>
      </c>
      <c r="R1487">
        <v>0.45</v>
      </c>
      <c r="S1487" t="s">
        <v>17</v>
      </c>
      <c r="T1487" t="str">
        <f>IF(Table1[[#This Row],[Units Sold]]&gt; 700,"High Units","low Units")</f>
        <v>High Units</v>
      </c>
      <c r="U1487">
        <f>SUM(Table1[[#This Row],[Operating Profit]])/SUM(Table1[Operating Profit])*100</f>
        <v>6.5033772610172791E-2</v>
      </c>
      <c r="V1487">
        <f>SUM(Table1[[#This Row],[Price per Unit]]*Table1[[#This Row],[Units Sold]])</f>
        <v>48000</v>
      </c>
      <c r="W1487">
        <f>SUM(Table1[[#This Row],[Total Sales]]-Table1[[#This Row],[Operating Profit]])</f>
        <v>264000</v>
      </c>
      <c r="X1487">
        <f>SUM(Table1[[#This Row],[Total Sales]]-Table1[[#This Row],[Cost]])</f>
        <v>216000</v>
      </c>
      <c r="Y1487">
        <f>SUM(Table1[[#This Row],[profit/loss]])/SUM(Table1[profit/loss])</f>
        <v>6.5033772610172797E-4</v>
      </c>
    </row>
    <row r="1488" spans="1:25" x14ac:dyDescent="0.3">
      <c r="A1488" t="s">
        <v>29</v>
      </c>
      <c r="B1488" t="s">
        <v>17</v>
      </c>
      <c r="C1488">
        <v>1185732</v>
      </c>
      <c r="D1488" s="9">
        <v>44479</v>
      </c>
      <c r="E1488" s="8" t="str">
        <f>TEXT(Table1[[#This Row],[Invoice Date]],"dd-mm-yyyy")</f>
        <v>10-10-2021</v>
      </c>
      <c r="F1488" s="1" t="str">
        <f t="shared" si="92"/>
        <v>October</v>
      </c>
      <c r="G1488" s="1" t="str">
        <f t="shared" si="93"/>
        <v>2021</v>
      </c>
      <c r="H1488" s="1" t="str">
        <f t="shared" si="94"/>
        <v>Sunday</v>
      </c>
      <c r="I1488" s="1" t="str">
        <f t="shared" si="95"/>
        <v>10</v>
      </c>
      <c r="J1488" t="s">
        <v>14</v>
      </c>
      <c r="K1488" t="s">
        <v>15</v>
      </c>
      <c r="L1488" t="s">
        <v>68</v>
      </c>
      <c r="M1488" t="s">
        <v>18</v>
      </c>
      <c r="N1488">
        <v>50</v>
      </c>
      <c r="O1488">
        <v>625</v>
      </c>
      <c r="P1488">
        <v>312500</v>
      </c>
      <c r="Q1488">
        <v>109375</v>
      </c>
      <c r="R1488">
        <v>0.35</v>
      </c>
      <c r="S1488" t="s">
        <v>17</v>
      </c>
      <c r="T1488" t="str">
        <f>IF(Table1[[#This Row],[Units Sold]]&gt; 700,"High Units","low Units")</f>
        <v>low Units</v>
      </c>
      <c r="U1488">
        <f>SUM(Table1[[#This Row],[Operating Profit]])/SUM(Table1[Operating Profit])*100</f>
        <v>3.2930874440915039E-2</v>
      </c>
      <c r="V1488">
        <f>SUM(Table1[[#This Row],[Price per Unit]]*Table1[[#This Row],[Units Sold]])</f>
        <v>31250</v>
      </c>
      <c r="W1488">
        <f>SUM(Table1[[#This Row],[Total Sales]]-Table1[[#This Row],[Operating Profit]])</f>
        <v>203125</v>
      </c>
      <c r="X1488">
        <f>SUM(Table1[[#This Row],[Total Sales]]-Table1[[#This Row],[Cost]])</f>
        <v>109375</v>
      </c>
      <c r="Y1488">
        <f>SUM(Table1[[#This Row],[profit/loss]])/SUM(Table1[profit/loss])</f>
        <v>3.2930874440915042E-4</v>
      </c>
    </row>
    <row r="1489" spans="1:25" x14ac:dyDescent="0.3">
      <c r="A1489" t="s">
        <v>29</v>
      </c>
      <c r="B1489" t="s">
        <v>17</v>
      </c>
      <c r="C1489">
        <v>1185732</v>
      </c>
      <c r="D1489" s="9">
        <v>44479</v>
      </c>
      <c r="E1489" s="8" t="str">
        <f>TEXT(Table1[[#This Row],[Invoice Date]],"dd-mm-yyyy")</f>
        <v>10-10-2021</v>
      </c>
      <c r="F1489" s="1" t="str">
        <f t="shared" si="92"/>
        <v>October</v>
      </c>
      <c r="G1489" s="1" t="str">
        <f t="shared" si="93"/>
        <v>2021</v>
      </c>
      <c r="H1489" s="1" t="str">
        <f t="shared" si="94"/>
        <v>Sunday</v>
      </c>
      <c r="I1489" s="1" t="str">
        <f t="shared" si="95"/>
        <v>10</v>
      </c>
      <c r="J1489" t="s">
        <v>14</v>
      </c>
      <c r="K1489" t="s">
        <v>15</v>
      </c>
      <c r="L1489" t="s">
        <v>68</v>
      </c>
      <c r="M1489" t="s">
        <v>19</v>
      </c>
      <c r="N1489">
        <v>50</v>
      </c>
      <c r="O1489">
        <v>525</v>
      </c>
      <c r="P1489">
        <v>262500</v>
      </c>
      <c r="Q1489">
        <v>65625</v>
      </c>
      <c r="R1489">
        <v>0.25</v>
      </c>
      <c r="S1489" t="s">
        <v>17</v>
      </c>
      <c r="T1489" t="str">
        <f>IF(Table1[[#This Row],[Units Sold]]&gt; 700,"High Units","low Units")</f>
        <v>low Units</v>
      </c>
      <c r="U1489">
        <f>SUM(Table1[[#This Row],[Operating Profit]])/SUM(Table1[Operating Profit])*100</f>
        <v>1.9758524664549026E-2</v>
      </c>
      <c r="V1489">
        <f>SUM(Table1[[#This Row],[Price per Unit]]*Table1[[#This Row],[Units Sold]])</f>
        <v>26250</v>
      </c>
      <c r="W1489">
        <f>SUM(Table1[[#This Row],[Total Sales]]-Table1[[#This Row],[Operating Profit]])</f>
        <v>196875</v>
      </c>
      <c r="X1489">
        <f>SUM(Table1[[#This Row],[Total Sales]]-Table1[[#This Row],[Cost]])</f>
        <v>65625</v>
      </c>
      <c r="Y1489">
        <f>SUM(Table1[[#This Row],[profit/loss]])/SUM(Table1[profit/loss])</f>
        <v>1.9758524664549026E-4</v>
      </c>
    </row>
    <row r="1490" spans="1:25" x14ac:dyDescent="0.3">
      <c r="A1490" t="s">
        <v>29</v>
      </c>
      <c r="B1490" t="s">
        <v>17</v>
      </c>
      <c r="C1490">
        <v>1185732</v>
      </c>
      <c r="D1490" s="9">
        <v>44479</v>
      </c>
      <c r="E1490" s="8" t="str">
        <f>TEXT(Table1[[#This Row],[Invoice Date]],"dd-mm-yyyy")</f>
        <v>10-10-2021</v>
      </c>
      <c r="F1490" s="1" t="str">
        <f t="shared" si="92"/>
        <v>October</v>
      </c>
      <c r="G1490" s="1" t="str">
        <f t="shared" si="93"/>
        <v>2021</v>
      </c>
      <c r="H1490" s="1" t="str">
        <f t="shared" si="94"/>
        <v>Sunday</v>
      </c>
      <c r="I1490" s="1" t="str">
        <f t="shared" si="95"/>
        <v>10</v>
      </c>
      <c r="J1490" t="s">
        <v>14</v>
      </c>
      <c r="K1490" t="s">
        <v>15</v>
      </c>
      <c r="L1490" t="s">
        <v>68</v>
      </c>
      <c r="M1490" t="s">
        <v>20</v>
      </c>
      <c r="N1490">
        <v>50</v>
      </c>
      <c r="O1490">
        <v>500</v>
      </c>
      <c r="P1490">
        <v>250000</v>
      </c>
      <c r="Q1490">
        <v>75000</v>
      </c>
      <c r="R1490">
        <v>0.3</v>
      </c>
      <c r="S1490" t="s">
        <v>17</v>
      </c>
      <c r="T1490" t="str">
        <f>IF(Table1[[#This Row],[Units Sold]]&gt; 700,"High Units","low Units")</f>
        <v>low Units</v>
      </c>
      <c r="U1490">
        <f>SUM(Table1[[#This Row],[Operating Profit]])/SUM(Table1[Operating Profit])*100</f>
        <v>2.2581171045198887E-2</v>
      </c>
      <c r="V1490">
        <f>SUM(Table1[[#This Row],[Price per Unit]]*Table1[[#This Row],[Units Sold]])</f>
        <v>25000</v>
      </c>
      <c r="W1490">
        <f>SUM(Table1[[#This Row],[Total Sales]]-Table1[[#This Row],[Operating Profit]])</f>
        <v>175000</v>
      </c>
      <c r="X1490">
        <f>SUM(Table1[[#This Row],[Total Sales]]-Table1[[#This Row],[Cost]])</f>
        <v>75000</v>
      </c>
      <c r="Y1490">
        <f>SUM(Table1[[#This Row],[profit/loss]])/SUM(Table1[profit/loss])</f>
        <v>2.2581171045198888E-4</v>
      </c>
    </row>
    <row r="1491" spans="1:25" x14ac:dyDescent="0.3">
      <c r="A1491" t="s">
        <v>29</v>
      </c>
      <c r="B1491" t="s">
        <v>17</v>
      </c>
      <c r="C1491">
        <v>1185732</v>
      </c>
      <c r="D1491" s="9">
        <v>44479</v>
      </c>
      <c r="E1491" s="8" t="str">
        <f>TEXT(Table1[[#This Row],[Invoice Date]],"dd-mm-yyyy")</f>
        <v>10-10-2021</v>
      </c>
      <c r="F1491" s="1" t="str">
        <f t="shared" si="92"/>
        <v>October</v>
      </c>
      <c r="G1491" s="1" t="str">
        <f t="shared" si="93"/>
        <v>2021</v>
      </c>
      <c r="H1491" s="1" t="str">
        <f t="shared" si="94"/>
        <v>Sunday</v>
      </c>
      <c r="I1491" s="1" t="str">
        <f t="shared" si="95"/>
        <v>10</v>
      </c>
      <c r="J1491" t="s">
        <v>14</v>
      </c>
      <c r="K1491" t="s">
        <v>15</v>
      </c>
      <c r="L1491" t="s">
        <v>68</v>
      </c>
      <c r="M1491" t="s">
        <v>21</v>
      </c>
      <c r="N1491">
        <v>60</v>
      </c>
      <c r="O1491">
        <v>500</v>
      </c>
      <c r="P1491">
        <v>300000</v>
      </c>
      <c r="Q1491">
        <v>105000</v>
      </c>
      <c r="R1491">
        <v>0.35</v>
      </c>
      <c r="S1491" t="s">
        <v>17</v>
      </c>
      <c r="T1491" t="str">
        <f>IF(Table1[[#This Row],[Units Sold]]&gt; 700,"High Units","low Units")</f>
        <v>low Units</v>
      </c>
      <c r="U1491">
        <f>SUM(Table1[[#This Row],[Operating Profit]])/SUM(Table1[Operating Profit])*100</f>
        <v>3.1613639463278442E-2</v>
      </c>
      <c r="V1491">
        <f>SUM(Table1[[#This Row],[Price per Unit]]*Table1[[#This Row],[Units Sold]])</f>
        <v>30000</v>
      </c>
      <c r="W1491">
        <f>SUM(Table1[[#This Row],[Total Sales]]-Table1[[#This Row],[Operating Profit]])</f>
        <v>195000</v>
      </c>
      <c r="X1491">
        <f>SUM(Table1[[#This Row],[Total Sales]]-Table1[[#This Row],[Cost]])</f>
        <v>105000</v>
      </c>
      <c r="Y1491">
        <f>SUM(Table1[[#This Row],[profit/loss]])/SUM(Table1[profit/loss])</f>
        <v>3.1613639463278441E-4</v>
      </c>
    </row>
    <row r="1492" spans="1:25" x14ac:dyDescent="0.3">
      <c r="A1492" t="s">
        <v>29</v>
      </c>
      <c r="B1492" t="s">
        <v>17</v>
      </c>
      <c r="C1492">
        <v>1185732</v>
      </c>
      <c r="D1492" s="9">
        <v>44479</v>
      </c>
      <c r="E1492" s="8" t="str">
        <f>TEXT(Table1[[#This Row],[Invoice Date]],"dd-mm-yyyy")</f>
        <v>10-10-2021</v>
      </c>
      <c r="F1492" s="1" t="str">
        <f t="shared" si="92"/>
        <v>October</v>
      </c>
      <c r="G1492" s="1" t="str">
        <f t="shared" si="93"/>
        <v>2021</v>
      </c>
      <c r="H1492" s="1" t="str">
        <f t="shared" si="94"/>
        <v>Sunday</v>
      </c>
      <c r="I1492" s="1" t="str">
        <f t="shared" si="95"/>
        <v>10</v>
      </c>
      <c r="J1492" t="s">
        <v>14</v>
      </c>
      <c r="K1492" t="s">
        <v>15</v>
      </c>
      <c r="L1492" t="s">
        <v>68</v>
      </c>
      <c r="M1492" t="s">
        <v>22</v>
      </c>
      <c r="N1492">
        <v>65</v>
      </c>
      <c r="O1492">
        <v>625</v>
      </c>
      <c r="P1492">
        <v>406250</v>
      </c>
      <c r="Q1492">
        <v>203125</v>
      </c>
      <c r="R1492">
        <v>0.5</v>
      </c>
      <c r="S1492" t="s">
        <v>17</v>
      </c>
      <c r="T1492" t="str">
        <f>IF(Table1[[#This Row],[Units Sold]]&gt; 700,"High Units","low Units")</f>
        <v>low Units</v>
      </c>
      <c r="U1492">
        <f>SUM(Table1[[#This Row],[Operating Profit]])/SUM(Table1[Operating Profit])*100</f>
        <v>6.1157338247413658E-2</v>
      </c>
      <c r="V1492">
        <f>SUM(Table1[[#This Row],[Price per Unit]]*Table1[[#This Row],[Units Sold]])</f>
        <v>40625</v>
      </c>
      <c r="W1492">
        <f>SUM(Table1[[#This Row],[Total Sales]]-Table1[[#This Row],[Operating Profit]])</f>
        <v>203125</v>
      </c>
      <c r="X1492">
        <f>SUM(Table1[[#This Row],[Total Sales]]-Table1[[#This Row],[Cost]])</f>
        <v>203125</v>
      </c>
      <c r="Y1492">
        <f>SUM(Table1[[#This Row],[profit/loss]])/SUM(Table1[profit/loss])</f>
        <v>6.1157338247413658E-4</v>
      </c>
    </row>
    <row r="1493" spans="1:25" x14ac:dyDescent="0.3">
      <c r="A1493" t="s">
        <v>29</v>
      </c>
      <c r="B1493" t="s">
        <v>17</v>
      </c>
      <c r="C1493">
        <v>1185732</v>
      </c>
      <c r="D1493" s="9">
        <v>44509</v>
      </c>
      <c r="E1493" s="8" t="str">
        <f>TEXT(Table1[[#This Row],[Invoice Date]],"dd-mm-yyyy")</f>
        <v>09-11-2021</v>
      </c>
      <c r="F1493" s="1" t="str">
        <f t="shared" si="92"/>
        <v>November</v>
      </c>
      <c r="G1493" s="1" t="str">
        <f t="shared" si="93"/>
        <v>2021</v>
      </c>
      <c r="H1493" s="1" t="str">
        <f t="shared" si="94"/>
        <v>Tuesday</v>
      </c>
      <c r="I1493" s="1" t="str">
        <f t="shared" si="95"/>
        <v>09</v>
      </c>
      <c r="J1493" t="s">
        <v>14</v>
      </c>
      <c r="K1493" t="s">
        <v>15</v>
      </c>
      <c r="L1493" t="s">
        <v>68</v>
      </c>
      <c r="M1493" t="s">
        <v>16</v>
      </c>
      <c r="N1493">
        <v>60</v>
      </c>
      <c r="O1493">
        <v>775</v>
      </c>
      <c r="P1493">
        <v>465000</v>
      </c>
      <c r="Q1493">
        <v>209250</v>
      </c>
      <c r="R1493">
        <v>0.45</v>
      </c>
      <c r="S1493" t="s">
        <v>17</v>
      </c>
      <c r="T1493" t="str">
        <f>IF(Table1[[#This Row],[Units Sold]]&gt; 700,"High Units","low Units")</f>
        <v>High Units</v>
      </c>
      <c r="U1493">
        <f>SUM(Table1[[#This Row],[Operating Profit]])/SUM(Table1[Operating Profit])*100</f>
        <v>6.3001467216104889E-2</v>
      </c>
      <c r="V1493">
        <f>SUM(Table1[[#This Row],[Price per Unit]]*Table1[[#This Row],[Units Sold]])</f>
        <v>46500</v>
      </c>
      <c r="W1493">
        <f>SUM(Table1[[#This Row],[Total Sales]]-Table1[[#This Row],[Operating Profit]])</f>
        <v>255750</v>
      </c>
      <c r="X1493">
        <f>SUM(Table1[[#This Row],[Total Sales]]-Table1[[#This Row],[Cost]])</f>
        <v>209250</v>
      </c>
      <c r="Y1493">
        <f>SUM(Table1[[#This Row],[profit/loss]])/SUM(Table1[profit/loss])</f>
        <v>6.3001467216104896E-4</v>
      </c>
    </row>
    <row r="1494" spans="1:25" x14ac:dyDescent="0.3">
      <c r="A1494" t="s">
        <v>29</v>
      </c>
      <c r="B1494" t="s">
        <v>17</v>
      </c>
      <c r="C1494">
        <v>1185732</v>
      </c>
      <c r="D1494" s="9">
        <v>44509</v>
      </c>
      <c r="E1494" s="8" t="str">
        <f>TEXT(Table1[[#This Row],[Invoice Date]],"dd-mm-yyyy")</f>
        <v>09-11-2021</v>
      </c>
      <c r="F1494" s="1" t="str">
        <f t="shared" si="92"/>
        <v>November</v>
      </c>
      <c r="G1494" s="1" t="str">
        <f t="shared" si="93"/>
        <v>2021</v>
      </c>
      <c r="H1494" s="1" t="str">
        <f t="shared" si="94"/>
        <v>Tuesday</v>
      </c>
      <c r="I1494" s="1" t="str">
        <f t="shared" si="95"/>
        <v>09</v>
      </c>
      <c r="J1494" t="s">
        <v>14</v>
      </c>
      <c r="K1494" t="s">
        <v>15</v>
      </c>
      <c r="L1494" t="s">
        <v>68</v>
      </c>
      <c r="M1494" t="s">
        <v>18</v>
      </c>
      <c r="N1494">
        <v>50</v>
      </c>
      <c r="O1494">
        <v>600</v>
      </c>
      <c r="P1494">
        <v>300000</v>
      </c>
      <c r="Q1494">
        <v>105000</v>
      </c>
      <c r="R1494">
        <v>0.35</v>
      </c>
      <c r="S1494" t="s">
        <v>17</v>
      </c>
      <c r="T1494" t="str">
        <f>IF(Table1[[#This Row],[Units Sold]]&gt; 700,"High Units","low Units")</f>
        <v>low Units</v>
      </c>
      <c r="U1494">
        <f>SUM(Table1[[#This Row],[Operating Profit]])/SUM(Table1[Operating Profit])*100</f>
        <v>3.1613639463278442E-2</v>
      </c>
      <c r="V1494">
        <f>SUM(Table1[[#This Row],[Price per Unit]]*Table1[[#This Row],[Units Sold]])</f>
        <v>30000</v>
      </c>
      <c r="W1494">
        <f>SUM(Table1[[#This Row],[Total Sales]]-Table1[[#This Row],[Operating Profit]])</f>
        <v>195000</v>
      </c>
      <c r="X1494">
        <f>SUM(Table1[[#This Row],[Total Sales]]-Table1[[#This Row],[Cost]])</f>
        <v>105000</v>
      </c>
      <c r="Y1494">
        <f>SUM(Table1[[#This Row],[profit/loss]])/SUM(Table1[profit/loss])</f>
        <v>3.1613639463278441E-4</v>
      </c>
    </row>
    <row r="1495" spans="1:25" x14ac:dyDescent="0.3">
      <c r="A1495" t="s">
        <v>29</v>
      </c>
      <c r="B1495" t="s">
        <v>17</v>
      </c>
      <c r="C1495">
        <v>1185732</v>
      </c>
      <c r="D1495" s="9">
        <v>44509</v>
      </c>
      <c r="E1495" s="8" t="str">
        <f>TEXT(Table1[[#This Row],[Invoice Date]],"dd-mm-yyyy")</f>
        <v>09-11-2021</v>
      </c>
      <c r="F1495" s="1" t="str">
        <f t="shared" si="92"/>
        <v>November</v>
      </c>
      <c r="G1495" s="1" t="str">
        <f t="shared" si="93"/>
        <v>2021</v>
      </c>
      <c r="H1495" s="1" t="str">
        <f t="shared" si="94"/>
        <v>Tuesday</v>
      </c>
      <c r="I1495" s="1" t="str">
        <f t="shared" si="95"/>
        <v>09</v>
      </c>
      <c r="J1495" t="s">
        <v>14</v>
      </c>
      <c r="K1495" t="s">
        <v>15</v>
      </c>
      <c r="L1495" t="s">
        <v>68</v>
      </c>
      <c r="M1495" t="s">
        <v>19</v>
      </c>
      <c r="N1495">
        <v>50</v>
      </c>
      <c r="O1495">
        <v>545</v>
      </c>
      <c r="P1495">
        <v>272500</v>
      </c>
      <c r="Q1495">
        <v>68125</v>
      </c>
      <c r="R1495">
        <v>0.25</v>
      </c>
      <c r="S1495" t="s">
        <v>17</v>
      </c>
      <c r="T1495" t="str">
        <f>IF(Table1[[#This Row],[Units Sold]]&gt; 700,"High Units","low Units")</f>
        <v>low Units</v>
      </c>
      <c r="U1495">
        <f>SUM(Table1[[#This Row],[Operating Profit]])/SUM(Table1[Operating Profit])*100</f>
        <v>2.0511230366055656E-2</v>
      </c>
      <c r="V1495">
        <f>SUM(Table1[[#This Row],[Price per Unit]]*Table1[[#This Row],[Units Sold]])</f>
        <v>27250</v>
      </c>
      <c r="W1495">
        <f>SUM(Table1[[#This Row],[Total Sales]]-Table1[[#This Row],[Operating Profit]])</f>
        <v>204375</v>
      </c>
      <c r="X1495">
        <f>SUM(Table1[[#This Row],[Total Sales]]-Table1[[#This Row],[Cost]])</f>
        <v>68125</v>
      </c>
      <c r="Y1495">
        <f>SUM(Table1[[#This Row],[profit/loss]])/SUM(Table1[profit/loss])</f>
        <v>2.0511230366055655E-4</v>
      </c>
    </row>
    <row r="1496" spans="1:25" x14ac:dyDescent="0.3">
      <c r="A1496" t="s">
        <v>29</v>
      </c>
      <c r="B1496" t="s">
        <v>17</v>
      </c>
      <c r="C1496">
        <v>1185732</v>
      </c>
      <c r="D1496" s="9">
        <v>44509</v>
      </c>
      <c r="E1496" s="8" t="str">
        <f>TEXT(Table1[[#This Row],[Invoice Date]],"dd-mm-yyyy")</f>
        <v>09-11-2021</v>
      </c>
      <c r="F1496" s="1" t="str">
        <f t="shared" si="92"/>
        <v>November</v>
      </c>
      <c r="G1496" s="1" t="str">
        <f t="shared" si="93"/>
        <v>2021</v>
      </c>
      <c r="H1496" s="1" t="str">
        <f t="shared" si="94"/>
        <v>Tuesday</v>
      </c>
      <c r="I1496" s="1" t="str">
        <f t="shared" si="95"/>
        <v>09</v>
      </c>
      <c r="J1496" t="s">
        <v>14</v>
      </c>
      <c r="K1496" t="s">
        <v>15</v>
      </c>
      <c r="L1496" t="s">
        <v>68</v>
      </c>
      <c r="M1496" t="s">
        <v>20</v>
      </c>
      <c r="N1496">
        <v>50</v>
      </c>
      <c r="O1496">
        <v>575</v>
      </c>
      <c r="P1496">
        <v>287500</v>
      </c>
      <c r="Q1496">
        <v>86250</v>
      </c>
      <c r="R1496">
        <v>0.3</v>
      </c>
      <c r="S1496" t="s">
        <v>17</v>
      </c>
      <c r="T1496" t="str">
        <f>IF(Table1[[#This Row],[Units Sold]]&gt; 700,"High Units","low Units")</f>
        <v>low Units</v>
      </c>
      <c r="U1496">
        <f>SUM(Table1[[#This Row],[Operating Profit]])/SUM(Table1[Operating Profit])*100</f>
        <v>2.5968346701978718E-2</v>
      </c>
      <c r="V1496">
        <f>SUM(Table1[[#This Row],[Price per Unit]]*Table1[[#This Row],[Units Sold]])</f>
        <v>28750</v>
      </c>
      <c r="W1496">
        <f>SUM(Table1[[#This Row],[Total Sales]]-Table1[[#This Row],[Operating Profit]])</f>
        <v>201250</v>
      </c>
      <c r="X1496">
        <f>SUM(Table1[[#This Row],[Total Sales]]-Table1[[#This Row],[Cost]])</f>
        <v>86250</v>
      </c>
      <c r="Y1496">
        <f>SUM(Table1[[#This Row],[profit/loss]])/SUM(Table1[profit/loss])</f>
        <v>2.5968346701978718E-4</v>
      </c>
    </row>
    <row r="1497" spans="1:25" x14ac:dyDescent="0.3">
      <c r="A1497" t="s">
        <v>29</v>
      </c>
      <c r="B1497" t="s">
        <v>17</v>
      </c>
      <c r="C1497">
        <v>1185732</v>
      </c>
      <c r="D1497" s="9">
        <v>44509</v>
      </c>
      <c r="E1497" s="8" t="str">
        <f>TEXT(Table1[[#This Row],[Invoice Date]],"dd-mm-yyyy")</f>
        <v>09-11-2021</v>
      </c>
      <c r="F1497" s="1" t="str">
        <f t="shared" si="92"/>
        <v>November</v>
      </c>
      <c r="G1497" s="1" t="str">
        <f t="shared" si="93"/>
        <v>2021</v>
      </c>
      <c r="H1497" s="1" t="str">
        <f t="shared" si="94"/>
        <v>Tuesday</v>
      </c>
      <c r="I1497" s="1" t="str">
        <f t="shared" si="95"/>
        <v>09</v>
      </c>
      <c r="J1497" t="s">
        <v>14</v>
      </c>
      <c r="K1497" t="s">
        <v>15</v>
      </c>
      <c r="L1497" t="s">
        <v>68</v>
      </c>
      <c r="M1497" t="s">
        <v>21</v>
      </c>
      <c r="N1497">
        <v>65</v>
      </c>
      <c r="O1497">
        <v>550</v>
      </c>
      <c r="P1497">
        <v>357500</v>
      </c>
      <c r="Q1497">
        <v>125125</v>
      </c>
      <c r="R1497">
        <v>0.35</v>
      </c>
      <c r="S1497" t="s">
        <v>17</v>
      </c>
      <c r="T1497" t="str">
        <f>IF(Table1[[#This Row],[Units Sold]]&gt; 700,"High Units","low Units")</f>
        <v>low Units</v>
      </c>
      <c r="U1497">
        <f>SUM(Table1[[#This Row],[Operating Profit]])/SUM(Table1[Operating Profit])*100</f>
        <v>3.7672920360406807E-2</v>
      </c>
      <c r="V1497">
        <f>SUM(Table1[[#This Row],[Price per Unit]]*Table1[[#This Row],[Units Sold]])</f>
        <v>35750</v>
      </c>
      <c r="W1497">
        <f>SUM(Table1[[#This Row],[Total Sales]]-Table1[[#This Row],[Operating Profit]])</f>
        <v>232375</v>
      </c>
      <c r="X1497">
        <f>SUM(Table1[[#This Row],[Total Sales]]-Table1[[#This Row],[Cost]])</f>
        <v>125125</v>
      </c>
      <c r="Y1497">
        <f>SUM(Table1[[#This Row],[profit/loss]])/SUM(Table1[profit/loss])</f>
        <v>3.7672920360406808E-4</v>
      </c>
    </row>
    <row r="1498" spans="1:25" x14ac:dyDescent="0.3">
      <c r="A1498" t="s">
        <v>29</v>
      </c>
      <c r="B1498" t="s">
        <v>17</v>
      </c>
      <c r="C1498">
        <v>1185732</v>
      </c>
      <c r="D1498" s="9">
        <v>44509</v>
      </c>
      <c r="E1498" s="8" t="str">
        <f>TEXT(Table1[[#This Row],[Invoice Date]],"dd-mm-yyyy")</f>
        <v>09-11-2021</v>
      </c>
      <c r="F1498" s="1" t="str">
        <f t="shared" si="92"/>
        <v>November</v>
      </c>
      <c r="G1498" s="1" t="str">
        <f t="shared" si="93"/>
        <v>2021</v>
      </c>
      <c r="H1498" s="1" t="str">
        <f t="shared" si="94"/>
        <v>Tuesday</v>
      </c>
      <c r="I1498" s="1" t="str">
        <f t="shared" si="95"/>
        <v>09</v>
      </c>
      <c r="J1498" t="s">
        <v>14</v>
      </c>
      <c r="K1498" t="s">
        <v>15</v>
      </c>
      <c r="L1498" t="s">
        <v>68</v>
      </c>
      <c r="M1498" t="s">
        <v>22</v>
      </c>
      <c r="N1498">
        <v>70</v>
      </c>
      <c r="O1498">
        <v>650</v>
      </c>
      <c r="P1498">
        <v>455000</v>
      </c>
      <c r="Q1498">
        <v>227500</v>
      </c>
      <c r="R1498">
        <v>0.5</v>
      </c>
      <c r="S1498" t="s">
        <v>17</v>
      </c>
      <c r="T1498" t="str">
        <f>IF(Table1[[#This Row],[Units Sold]]&gt; 700,"High Units","low Units")</f>
        <v>low Units</v>
      </c>
      <c r="U1498">
        <f>SUM(Table1[[#This Row],[Operating Profit]])/SUM(Table1[Operating Profit])*100</f>
        <v>6.8496218837103301E-2</v>
      </c>
      <c r="V1498">
        <f>SUM(Table1[[#This Row],[Price per Unit]]*Table1[[#This Row],[Units Sold]])</f>
        <v>45500</v>
      </c>
      <c r="W1498">
        <f>SUM(Table1[[#This Row],[Total Sales]]-Table1[[#This Row],[Operating Profit]])</f>
        <v>227500</v>
      </c>
      <c r="X1498">
        <f>SUM(Table1[[#This Row],[Total Sales]]-Table1[[#This Row],[Cost]])</f>
        <v>227500</v>
      </c>
      <c r="Y1498">
        <f>SUM(Table1[[#This Row],[profit/loss]])/SUM(Table1[profit/loss])</f>
        <v>6.8496218837103297E-4</v>
      </c>
    </row>
    <row r="1499" spans="1:25" x14ac:dyDescent="0.3">
      <c r="A1499" t="s">
        <v>29</v>
      </c>
      <c r="B1499" t="s">
        <v>17</v>
      </c>
      <c r="C1499">
        <v>1185732</v>
      </c>
      <c r="D1499" s="9">
        <v>44538</v>
      </c>
      <c r="E1499" s="8" t="str">
        <f>TEXT(Table1[[#This Row],[Invoice Date]],"dd-mm-yyyy")</f>
        <v>08-12-2021</v>
      </c>
      <c r="F1499" s="1" t="str">
        <f t="shared" si="92"/>
        <v>December</v>
      </c>
      <c r="G1499" s="1" t="str">
        <f t="shared" si="93"/>
        <v>2021</v>
      </c>
      <c r="H1499" s="1" t="str">
        <f t="shared" si="94"/>
        <v>Wednesday</v>
      </c>
      <c r="I1499" s="1" t="str">
        <f t="shared" si="95"/>
        <v>08</v>
      </c>
      <c r="J1499" t="s">
        <v>14</v>
      </c>
      <c r="K1499" t="s">
        <v>15</v>
      </c>
      <c r="L1499" t="s">
        <v>68</v>
      </c>
      <c r="M1499" t="s">
        <v>16</v>
      </c>
      <c r="N1499">
        <v>65</v>
      </c>
      <c r="O1499">
        <v>875</v>
      </c>
      <c r="P1499">
        <v>568750</v>
      </c>
      <c r="Q1499">
        <v>255938</v>
      </c>
      <c r="R1499">
        <v>0.45</v>
      </c>
      <c r="S1499" t="s">
        <v>17</v>
      </c>
      <c r="T1499" t="str">
        <f>IF(Table1[[#This Row],[Units Sold]]&gt; 700,"High Units","low Units")</f>
        <v>High Units</v>
      </c>
      <c r="U1499">
        <f>SUM(Table1[[#This Row],[Operating Profit]])/SUM(Table1[Operating Profit])*100</f>
        <v>7.7058396732881507E-2</v>
      </c>
      <c r="V1499">
        <f>SUM(Table1[[#This Row],[Price per Unit]]*Table1[[#This Row],[Units Sold]])</f>
        <v>56875</v>
      </c>
      <c r="W1499">
        <f>SUM(Table1[[#This Row],[Total Sales]]-Table1[[#This Row],[Operating Profit]])</f>
        <v>312812</v>
      </c>
      <c r="X1499">
        <f>SUM(Table1[[#This Row],[Total Sales]]-Table1[[#This Row],[Cost]])</f>
        <v>255938</v>
      </c>
      <c r="Y1499">
        <f>SUM(Table1[[#This Row],[profit/loss]])/SUM(Table1[profit/loss])</f>
        <v>7.7058396732881506E-4</v>
      </c>
    </row>
    <row r="1500" spans="1:25" x14ac:dyDescent="0.3">
      <c r="A1500" t="s">
        <v>29</v>
      </c>
      <c r="B1500" t="s">
        <v>17</v>
      </c>
      <c r="C1500">
        <v>1185732</v>
      </c>
      <c r="D1500" s="9">
        <v>44538</v>
      </c>
      <c r="E1500" s="8" t="str">
        <f>TEXT(Table1[[#This Row],[Invoice Date]],"dd-mm-yyyy")</f>
        <v>08-12-2021</v>
      </c>
      <c r="F1500" s="1" t="str">
        <f t="shared" si="92"/>
        <v>December</v>
      </c>
      <c r="G1500" s="1" t="str">
        <f t="shared" si="93"/>
        <v>2021</v>
      </c>
      <c r="H1500" s="1" t="str">
        <f t="shared" si="94"/>
        <v>Wednesday</v>
      </c>
      <c r="I1500" s="1" t="str">
        <f t="shared" si="95"/>
        <v>08</v>
      </c>
      <c r="J1500" t="s">
        <v>14</v>
      </c>
      <c r="K1500" t="s">
        <v>15</v>
      </c>
      <c r="L1500" t="s">
        <v>68</v>
      </c>
      <c r="M1500" t="s">
        <v>18</v>
      </c>
      <c r="N1500">
        <v>55</v>
      </c>
      <c r="O1500">
        <v>675</v>
      </c>
      <c r="P1500">
        <v>371250</v>
      </c>
      <c r="Q1500">
        <v>129938</v>
      </c>
      <c r="R1500">
        <v>0.35</v>
      </c>
      <c r="S1500" t="s">
        <v>17</v>
      </c>
      <c r="T1500" t="str">
        <f>IF(Table1[[#This Row],[Units Sold]]&gt; 700,"High Units","low Units")</f>
        <v>low Units</v>
      </c>
      <c r="U1500">
        <f>SUM(Table1[[#This Row],[Operating Profit]])/SUM(Table1[Operating Profit])*100</f>
        <v>3.9122029376947379E-2</v>
      </c>
      <c r="V1500">
        <f>SUM(Table1[[#This Row],[Price per Unit]]*Table1[[#This Row],[Units Sold]])</f>
        <v>37125</v>
      </c>
      <c r="W1500">
        <f>SUM(Table1[[#This Row],[Total Sales]]-Table1[[#This Row],[Operating Profit]])</f>
        <v>241312</v>
      </c>
      <c r="X1500">
        <f>SUM(Table1[[#This Row],[Total Sales]]-Table1[[#This Row],[Cost]])</f>
        <v>129938</v>
      </c>
      <c r="Y1500">
        <f>SUM(Table1[[#This Row],[profit/loss]])/SUM(Table1[profit/loss])</f>
        <v>3.9122029376947377E-4</v>
      </c>
    </row>
    <row r="1501" spans="1:25" x14ac:dyDescent="0.3">
      <c r="A1501" t="s">
        <v>33</v>
      </c>
      <c r="B1501" t="s">
        <v>17</v>
      </c>
      <c r="C1501">
        <v>1185732</v>
      </c>
      <c r="D1501" s="9">
        <v>44538</v>
      </c>
      <c r="E1501" s="8" t="str">
        <f>TEXT(Table1[[#This Row],[Invoice Date]],"dd-mm-yyyy")</f>
        <v>08-12-2021</v>
      </c>
      <c r="F1501" s="1" t="str">
        <f t="shared" si="92"/>
        <v>December</v>
      </c>
      <c r="G1501" s="1" t="str">
        <f t="shared" si="93"/>
        <v>2021</v>
      </c>
      <c r="H1501" s="1" t="str">
        <f t="shared" si="94"/>
        <v>Wednesday</v>
      </c>
      <c r="I1501" s="1" t="str">
        <f t="shared" si="95"/>
        <v>08</v>
      </c>
      <c r="J1501" t="s">
        <v>14</v>
      </c>
      <c r="K1501" t="s">
        <v>15</v>
      </c>
      <c r="L1501" t="s">
        <v>68</v>
      </c>
      <c r="M1501" t="s">
        <v>19</v>
      </c>
      <c r="N1501">
        <v>55</v>
      </c>
      <c r="O1501">
        <v>625</v>
      </c>
      <c r="P1501">
        <v>343750</v>
      </c>
      <c r="Q1501">
        <v>85938</v>
      </c>
      <c r="R1501">
        <v>0.25</v>
      </c>
      <c r="S1501" t="s">
        <v>17</v>
      </c>
      <c r="T1501" t="str">
        <f>IF(Table1[[#This Row],[Units Sold]]&gt; 700,"High Units","low Units")</f>
        <v>low Units</v>
      </c>
      <c r="U1501">
        <f>SUM(Table1[[#This Row],[Operating Profit]])/SUM(Table1[Operating Profit])*100</f>
        <v>2.5874409030430694E-2</v>
      </c>
      <c r="V1501">
        <f>SUM(Table1[[#This Row],[Price per Unit]]*Table1[[#This Row],[Units Sold]])</f>
        <v>34375</v>
      </c>
      <c r="W1501">
        <f>SUM(Table1[[#This Row],[Total Sales]]-Table1[[#This Row],[Operating Profit]])</f>
        <v>257812</v>
      </c>
      <c r="X1501">
        <f>SUM(Table1[[#This Row],[Total Sales]]-Table1[[#This Row],[Cost]])</f>
        <v>85938</v>
      </c>
      <c r="Y1501">
        <f>SUM(Table1[[#This Row],[profit/loss]])/SUM(Table1[profit/loss])</f>
        <v>2.5874409030430693E-4</v>
      </c>
    </row>
    <row r="1502" spans="1:25" x14ac:dyDescent="0.3">
      <c r="A1502" t="s">
        <v>33</v>
      </c>
      <c r="B1502" t="s">
        <v>17</v>
      </c>
      <c r="C1502">
        <v>1185732</v>
      </c>
      <c r="D1502" s="9">
        <v>44538</v>
      </c>
      <c r="E1502" s="8" t="str">
        <f>TEXT(Table1[[#This Row],[Invoice Date]],"dd-mm-yyyy")</f>
        <v>08-12-2021</v>
      </c>
      <c r="F1502" s="1" t="str">
        <f t="shared" si="92"/>
        <v>December</v>
      </c>
      <c r="G1502" s="1" t="str">
        <f t="shared" si="93"/>
        <v>2021</v>
      </c>
      <c r="H1502" s="1" t="str">
        <f t="shared" si="94"/>
        <v>Wednesday</v>
      </c>
      <c r="I1502" s="1" t="str">
        <f t="shared" si="95"/>
        <v>08</v>
      </c>
      <c r="J1502" t="s">
        <v>14</v>
      </c>
      <c r="K1502" t="s">
        <v>15</v>
      </c>
      <c r="L1502" t="s">
        <v>68</v>
      </c>
      <c r="M1502" t="s">
        <v>20</v>
      </c>
      <c r="N1502">
        <v>55</v>
      </c>
      <c r="O1502">
        <v>575</v>
      </c>
      <c r="P1502">
        <v>316250</v>
      </c>
      <c r="Q1502">
        <v>94875</v>
      </c>
      <c r="R1502">
        <v>0.3</v>
      </c>
      <c r="S1502" t="s">
        <v>17</v>
      </c>
      <c r="T1502" t="str">
        <f>IF(Table1[[#This Row],[Units Sold]]&gt; 700,"High Units","low Units")</f>
        <v>low Units</v>
      </c>
      <c r="U1502">
        <f>SUM(Table1[[#This Row],[Operating Profit]])/SUM(Table1[Operating Profit])*100</f>
        <v>2.856518137217659E-2</v>
      </c>
      <c r="V1502">
        <f>SUM(Table1[[#This Row],[Price per Unit]]*Table1[[#This Row],[Units Sold]])</f>
        <v>31625</v>
      </c>
      <c r="W1502">
        <f>SUM(Table1[[#This Row],[Total Sales]]-Table1[[#This Row],[Operating Profit]])</f>
        <v>221375</v>
      </c>
      <c r="X1502">
        <f>SUM(Table1[[#This Row],[Total Sales]]-Table1[[#This Row],[Cost]])</f>
        <v>94875</v>
      </c>
      <c r="Y1502">
        <f>SUM(Table1[[#This Row],[profit/loss]])/SUM(Table1[profit/loss])</f>
        <v>2.8565181372176591E-4</v>
      </c>
    </row>
    <row r="1503" spans="1:25" x14ac:dyDescent="0.3">
      <c r="A1503" t="s">
        <v>33</v>
      </c>
      <c r="B1503" t="s">
        <v>17</v>
      </c>
      <c r="C1503">
        <v>1185732</v>
      </c>
      <c r="D1503" s="9">
        <v>44538</v>
      </c>
      <c r="E1503" s="8" t="str">
        <f>TEXT(Table1[[#This Row],[Invoice Date]],"dd-mm-yyyy")</f>
        <v>08-12-2021</v>
      </c>
      <c r="F1503" s="1" t="str">
        <f t="shared" si="92"/>
        <v>December</v>
      </c>
      <c r="G1503" s="1" t="str">
        <f t="shared" si="93"/>
        <v>2021</v>
      </c>
      <c r="H1503" s="1" t="str">
        <f t="shared" si="94"/>
        <v>Wednesday</v>
      </c>
      <c r="I1503" s="1" t="str">
        <f t="shared" si="95"/>
        <v>08</v>
      </c>
      <c r="J1503" t="s">
        <v>14</v>
      </c>
      <c r="K1503" t="s">
        <v>15</v>
      </c>
      <c r="L1503" t="s">
        <v>68</v>
      </c>
      <c r="M1503" t="s">
        <v>21</v>
      </c>
      <c r="N1503">
        <v>65</v>
      </c>
      <c r="O1503">
        <v>575</v>
      </c>
      <c r="P1503">
        <v>373750</v>
      </c>
      <c r="Q1503">
        <v>130813</v>
      </c>
      <c r="R1503">
        <v>0.35</v>
      </c>
      <c r="S1503" t="s">
        <v>17</v>
      </c>
      <c r="T1503" t="str">
        <f>IF(Table1[[#This Row],[Units Sold]]&gt; 700,"High Units","low Units")</f>
        <v>low Units</v>
      </c>
      <c r="U1503">
        <f>SUM(Table1[[#This Row],[Operating Profit]])/SUM(Table1[Operating Profit])*100</f>
        <v>3.9385476372474693E-2</v>
      </c>
      <c r="V1503">
        <f>SUM(Table1[[#This Row],[Price per Unit]]*Table1[[#This Row],[Units Sold]])</f>
        <v>37375</v>
      </c>
      <c r="W1503">
        <f>SUM(Table1[[#This Row],[Total Sales]]-Table1[[#This Row],[Operating Profit]])</f>
        <v>242937</v>
      </c>
      <c r="X1503">
        <f>SUM(Table1[[#This Row],[Total Sales]]-Table1[[#This Row],[Cost]])</f>
        <v>130813</v>
      </c>
      <c r="Y1503">
        <f>SUM(Table1[[#This Row],[profit/loss]])/SUM(Table1[profit/loss])</f>
        <v>3.9385476372474692E-4</v>
      </c>
    </row>
    <row r="1504" spans="1:25" x14ac:dyDescent="0.3">
      <c r="A1504" t="s">
        <v>33</v>
      </c>
      <c r="B1504" t="s">
        <v>17</v>
      </c>
      <c r="C1504">
        <v>1185732</v>
      </c>
      <c r="D1504" s="9">
        <v>44538</v>
      </c>
      <c r="E1504" s="8" t="str">
        <f>TEXT(Table1[[#This Row],[Invoice Date]],"dd-mm-yyyy")</f>
        <v>08-12-2021</v>
      </c>
      <c r="F1504" s="1" t="str">
        <f t="shared" si="92"/>
        <v>December</v>
      </c>
      <c r="G1504" s="1" t="str">
        <f t="shared" si="93"/>
        <v>2021</v>
      </c>
      <c r="H1504" s="1" t="str">
        <f t="shared" si="94"/>
        <v>Wednesday</v>
      </c>
      <c r="I1504" s="1" t="str">
        <f t="shared" si="95"/>
        <v>08</v>
      </c>
      <c r="J1504" t="s">
        <v>14</v>
      </c>
      <c r="K1504" t="s">
        <v>15</v>
      </c>
      <c r="L1504" t="s">
        <v>68</v>
      </c>
      <c r="M1504" t="s">
        <v>22</v>
      </c>
      <c r="N1504">
        <v>70</v>
      </c>
      <c r="O1504">
        <v>675</v>
      </c>
      <c r="P1504">
        <v>472500</v>
      </c>
      <c r="Q1504">
        <v>236250</v>
      </c>
      <c r="R1504">
        <v>0.5</v>
      </c>
      <c r="S1504" t="s">
        <v>17</v>
      </c>
      <c r="T1504" t="str">
        <f>IF(Table1[[#This Row],[Units Sold]]&gt; 700,"High Units","low Units")</f>
        <v>low Units</v>
      </c>
      <c r="U1504">
        <f>SUM(Table1[[#This Row],[Operating Profit]])/SUM(Table1[Operating Profit])*100</f>
        <v>7.1130688792376495E-2</v>
      </c>
      <c r="V1504">
        <f>SUM(Table1[[#This Row],[Price per Unit]]*Table1[[#This Row],[Units Sold]])</f>
        <v>47250</v>
      </c>
      <c r="W1504">
        <f>SUM(Table1[[#This Row],[Total Sales]]-Table1[[#This Row],[Operating Profit]])</f>
        <v>236250</v>
      </c>
      <c r="X1504">
        <f>SUM(Table1[[#This Row],[Total Sales]]-Table1[[#This Row],[Cost]])</f>
        <v>236250</v>
      </c>
      <c r="Y1504">
        <f>SUM(Table1[[#This Row],[profit/loss]])/SUM(Table1[profit/loss])</f>
        <v>7.1130688792376499E-4</v>
      </c>
    </row>
    <row r="1505" spans="1:25" x14ac:dyDescent="0.3">
      <c r="A1505" t="s">
        <v>33</v>
      </c>
      <c r="B1505" t="s">
        <v>17</v>
      </c>
      <c r="C1505">
        <v>1185732</v>
      </c>
      <c r="D1505" s="9">
        <v>44210</v>
      </c>
      <c r="E1505" s="8" t="str">
        <f>TEXT(Table1[[#This Row],[Invoice Date]],"dd-mm-yyyy")</f>
        <v>14-01-2021</v>
      </c>
      <c r="F1505" s="1" t="str">
        <f t="shared" si="92"/>
        <v>January</v>
      </c>
      <c r="G1505" s="1" t="str">
        <f t="shared" si="93"/>
        <v>2021</v>
      </c>
      <c r="H1505" s="1" t="str">
        <f t="shared" si="94"/>
        <v>Thursday</v>
      </c>
      <c r="I1505" s="1" t="str">
        <f t="shared" si="95"/>
        <v>14</v>
      </c>
      <c r="J1505" t="s">
        <v>14</v>
      </c>
      <c r="K1505" t="s">
        <v>15</v>
      </c>
      <c r="L1505" t="s">
        <v>68</v>
      </c>
      <c r="M1505" t="s">
        <v>16</v>
      </c>
      <c r="N1505">
        <v>40</v>
      </c>
      <c r="O1505">
        <v>800</v>
      </c>
      <c r="P1505">
        <v>320000</v>
      </c>
      <c r="Q1505">
        <v>160000</v>
      </c>
      <c r="R1505">
        <v>0.5</v>
      </c>
      <c r="S1505" t="s">
        <v>17</v>
      </c>
      <c r="T1505" t="str">
        <f>IF(Table1[[#This Row],[Units Sold]]&gt; 700,"High Units","low Units")</f>
        <v>High Units</v>
      </c>
      <c r="U1505">
        <f>SUM(Table1[[#This Row],[Operating Profit]])/SUM(Table1[Operating Profit])*100</f>
        <v>4.8173164896424293E-2</v>
      </c>
      <c r="V1505">
        <f>SUM(Table1[[#This Row],[Price per Unit]]*Table1[[#This Row],[Units Sold]])</f>
        <v>32000</v>
      </c>
      <c r="W1505">
        <f>SUM(Table1[[#This Row],[Total Sales]]-Table1[[#This Row],[Operating Profit]])</f>
        <v>160000</v>
      </c>
      <c r="X1505">
        <f>SUM(Table1[[#This Row],[Total Sales]]-Table1[[#This Row],[Cost]])</f>
        <v>160000</v>
      </c>
      <c r="Y1505">
        <f>SUM(Table1[[#This Row],[profit/loss]])/SUM(Table1[profit/loss])</f>
        <v>4.8173164896424291E-4</v>
      </c>
    </row>
    <row r="1506" spans="1:25" x14ac:dyDescent="0.3">
      <c r="A1506" t="s">
        <v>33</v>
      </c>
      <c r="B1506" t="s">
        <v>17</v>
      </c>
      <c r="C1506">
        <v>1185732</v>
      </c>
      <c r="D1506" s="9">
        <v>44210</v>
      </c>
      <c r="E1506" s="8" t="str">
        <f>TEXT(Table1[[#This Row],[Invoice Date]],"dd-mm-yyyy")</f>
        <v>14-01-2021</v>
      </c>
      <c r="F1506" s="1" t="str">
        <f t="shared" si="92"/>
        <v>January</v>
      </c>
      <c r="G1506" s="1" t="str">
        <f t="shared" si="93"/>
        <v>2021</v>
      </c>
      <c r="H1506" s="1" t="str">
        <f t="shared" si="94"/>
        <v>Thursday</v>
      </c>
      <c r="I1506" s="1" t="str">
        <f t="shared" si="95"/>
        <v>14</v>
      </c>
      <c r="J1506" t="s">
        <v>14</v>
      </c>
      <c r="K1506" t="s">
        <v>15</v>
      </c>
      <c r="L1506" t="s">
        <v>68</v>
      </c>
      <c r="M1506" t="s">
        <v>18</v>
      </c>
      <c r="N1506">
        <v>40</v>
      </c>
      <c r="O1506">
        <v>600</v>
      </c>
      <c r="P1506">
        <v>240000</v>
      </c>
      <c r="Q1506">
        <v>72000</v>
      </c>
      <c r="R1506">
        <v>0.3</v>
      </c>
      <c r="S1506" t="s">
        <v>17</v>
      </c>
      <c r="T1506" t="str">
        <f>IF(Table1[[#This Row],[Units Sold]]&gt; 700,"High Units","low Units")</f>
        <v>low Units</v>
      </c>
      <c r="U1506">
        <f>SUM(Table1[[#This Row],[Operating Profit]])/SUM(Table1[Operating Profit])*100</f>
        <v>2.1677924203390934E-2</v>
      </c>
      <c r="V1506">
        <f>SUM(Table1[[#This Row],[Price per Unit]]*Table1[[#This Row],[Units Sold]])</f>
        <v>24000</v>
      </c>
      <c r="W1506">
        <f>SUM(Table1[[#This Row],[Total Sales]]-Table1[[#This Row],[Operating Profit]])</f>
        <v>168000</v>
      </c>
      <c r="X1506">
        <f>SUM(Table1[[#This Row],[Total Sales]]-Table1[[#This Row],[Cost]])</f>
        <v>72000</v>
      </c>
      <c r="Y1506">
        <f>SUM(Table1[[#This Row],[profit/loss]])/SUM(Table1[profit/loss])</f>
        <v>2.1677924203390933E-4</v>
      </c>
    </row>
    <row r="1507" spans="1:25" x14ac:dyDescent="0.3">
      <c r="A1507" t="s">
        <v>33</v>
      </c>
      <c r="B1507" t="s">
        <v>17</v>
      </c>
      <c r="C1507">
        <v>1185732</v>
      </c>
      <c r="D1507" s="9">
        <v>44210</v>
      </c>
      <c r="E1507" s="8" t="str">
        <f>TEXT(Table1[[#This Row],[Invoice Date]],"dd-mm-yyyy")</f>
        <v>14-01-2021</v>
      </c>
      <c r="F1507" s="1" t="str">
        <f t="shared" si="92"/>
        <v>January</v>
      </c>
      <c r="G1507" s="1" t="str">
        <f t="shared" si="93"/>
        <v>2021</v>
      </c>
      <c r="H1507" s="1" t="str">
        <f t="shared" si="94"/>
        <v>Thursday</v>
      </c>
      <c r="I1507" s="1" t="str">
        <f t="shared" si="95"/>
        <v>14</v>
      </c>
      <c r="J1507" t="s">
        <v>14</v>
      </c>
      <c r="K1507" t="s">
        <v>15</v>
      </c>
      <c r="L1507" t="s">
        <v>68</v>
      </c>
      <c r="M1507" t="s">
        <v>19</v>
      </c>
      <c r="N1507">
        <v>30</v>
      </c>
      <c r="O1507">
        <v>600</v>
      </c>
      <c r="P1507">
        <v>180000</v>
      </c>
      <c r="Q1507">
        <v>63000</v>
      </c>
      <c r="R1507">
        <v>0.35</v>
      </c>
      <c r="S1507" t="s">
        <v>17</v>
      </c>
      <c r="T1507" t="str">
        <f>IF(Table1[[#This Row],[Units Sold]]&gt; 700,"High Units","low Units")</f>
        <v>low Units</v>
      </c>
      <c r="U1507">
        <f>SUM(Table1[[#This Row],[Operating Profit]])/SUM(Table1[Operating Profit])*100</f>
        <v>1.8968183677967064E-2</v>
      </c>
      <c r="V1507">
        <f>SUM(Table1[[#This Row],[Price per Unit]]*Table1[[#This Row],[Units Sold]])</f>
        <v>18000</v>
      </c>
      <c r="W1507">
        <f>SUM(Table1[[#This Row],[Total Sales]]-Table1[[#This Row],[Operating Profit]])</f>
        <v>117000</v>
      </c>
      <c r="X1507">
        <f>SUM(Table1[[#This Row],[Total Sales]]-Table1[[#This Row],[Cost]])</f>
        <v>63000</v>
      </c>
      <c r="Y1507">
        <f>SUM(Table1[[#This Row],[profit/loss]])/SUM(Table1[profit/loss])</f>
        <v>1.8968183677967065E-4</v>
      </c>
    </row>
    <row r="1508" spans="1:25" x14ac:dyDescent="0.3">
      <c r="A1508" t="s">
        <v>33</v>
      </c>
      <c r="B1508" t="s">
        <v>17</v>
      </c>
      <c r="C1508">
        <v>1185732</v>
      </c>
      <c r="D1508" s="9">
        <v>44210</v>
      </c>
      <c r="E1508" s="8" t="str">
        <f>TEXT(Table1[[#This Row],[Invoice Date]],"dd-mm-yyyy")</f>
        <v>14-01-2021</v>
      </c>
      <c r="F1508" s="1" t="str">
        <f t="shared" si="92"/>
        <v>January</v>
      </c>
      <c r="G1508" s="1" t="str">
        <f t="shared" si="93"/>
        <v>2021</v>
      </c>
      <c r="H1508" s="1" t="str">
        <f t="shared" si="94"/>
        <v>Thursday</v>
      </c>
      <c r="I1508" s="1" t="str">
        <f t="shared" si="95"/>
        <v>14</v>
      </c>
      <c r="J1508" t="s">
        <v>14</v>
      </c>
      <c r="K1508" t="s">
        <v>15</v>
      </c>
      <c r="L1508" t="s">
        <v>68</v>
      </c>
      <c r="M1508" t="s">
        <v>20</v>
      </c>
      <c r="N1508">
        <v>35</v>
      </c>
      <c r="O1508">
        <v>450</v>
      </c>
      <c r="P1508">
        <v>157500</v>
      </c>
      <c r="Q1508">
        <v>55125</v>
      </c>
      <c r="R1508">
        <v>0.35</v>
      </c>
      <c r="S1508" t="s">
        <v>17</v>
      </c>
      <c r="T1508" t="str">
        <f>IF(Table1[[#This Row],[Units Sold]]&gt; 700,"High Units","low Units")</f>
        <v>low Units</v>
      </c>
      <c r="U1508">
        <f>SUM(Table1[[#This Row],[Operating Profit]])/SUM(Table1[Operating Profit])*100</f>
        <v>1.659716071822118E-2</v>
      </c>
      <c r="V1508">
        <f>SUM(Table1[[#This Row],[Price per Unit]]*Table1[[#This Row],[Units Sold]])</f>
        <v>15750</v>
      </c>
      <c r="W1508">
        <f>SUM(Table1[[#This Row],[Total Sales]]-Table1[[#This Row],[Operating Profit]])</f>
        <v>102375</v>
      </c>
      <c r="X1508">
        <f>SUM(Table1[[#This Row],[Total Sales]]-Table1[[#This Row],[Cost]])</f>
        <v>55125</v>
      </c>
      <c r="Y1508">
        <f>SUM(Table1[[#This Row],[profit/loss]])/SUM(Table1[profit/loss])</f>
        <v>1.6597160718221182E-4</v>
      </c>
    </row>
    <row r="1509" spans="1:25" x14ac:dyDescent="0.3">
      <c r="A1509" t="s">
        <v>33</v>
      </c>
      <c r="B1509" t="s">
        <v>17</v>
      </c>
      <c r="C1509">
        <v>1185732</v>
      </c>
      <c r="D1509" s="9">
        <v>44210</v>
      </c>
      <c r="E1509" s="8" t="str">
        <f>TEXT(Table1[[#This Row],[Invoice Date]],"dd-mm-yyyy")</f>
        <v>14-01-2021</v>
      </c>
      <c r="F1509" s="1" t="str">
        <f t="shared" si="92"/>
        <v>January</v>
      </c>
      <c r="G1509" s="1" t="str">
        <f t="shared" si="93"/>
        <v>2021</v>
      </c>
      <c r="H1509" s="1" t="str">
        <f t="shared" si="94"/>
        <v>Thursday</v>
      </c>
      <c r="I1509" s="1" t="str">
        <f t="shared" si="95"/>
        <v>14</v>
      </c>
      <c r="J1509" t="s">
        <v>14</v>
      </c>
      <c r="K1509" t="s">
        <v>15</v>
      </c>
      <c r="L1509" t="s">
        <v>68</v>
      </c>
      <c r="M1509" t="s">
        <v>21</v>
      </c>
      <c r="N1509">
        <v>50</v>
      </c>
      <c r="O1509">
        <v>500</v>
      </c>
      <c r="P1509">
        <v>250000</v>
      </c>
      <c r="Q1509">
        <v>75000</v>
      </c>
      <c r="R1509">
        <v>0.3</v>
      </c>
      <c r="S1509" t="s">
        <v>17</v>
      </c>
      <c r="T1509" t="str">
        <f>IF(Table1[[#This Row],[Units Sold]]&gt; 700,"High Units","low Units")</f>
        <v>low Units</v>
      </c>
      <c r="U1509">
        <f>SUM(Table1[[#This Row],[Operating Profit]])/SUM(Table1[Operating Profit])*100</f>
        <v>2.2581171045198887E-2</v>
      </c>
      <c r="V1509">
        <f>SUM(Table1[[#This Row],[Price per Unit]]*Table1[[#This Row],[Units Sold]])</f>
        <v>25000</v>
      </c>
      <c r="W1509">
        <f>SUM(Table1[[#This Row],[Total Sales]]-Table1[[#This Row],[Operating Profit]])</f>
        <v>175000</v>
      </c>
      <c r="X1509">
        <f>SUM(Table1[[#This Row],[Total Sales]]-Table1[[#This Row],[Cost]])</f>
        <v>75000</v>
      </c>
      <c r="Y1509">
        <f>SUM(Table1[[#This Row],[profit/loss]])/SUM(Table1[profit/loss])</f>
        <v>2.2581171045198888E-4</v>
      </c>
    </row>
    <row r="1510" spans="1:25" x14ac:dyDescent="0.3">
      <c r="A1510" t="s">
        <v>33</v>
      </c>
      <c r="B1510" t="s">
        <v>17</v>
      </c>
      <c r="C1510">
        <v>1185732</v>
      </c>
      <c r="D1510" s="9">
        <v>44210</v>
      </c>
      <c r="E1510" s="8" t="str">
        <f>TEXT(Table1[[#This Row],[Invoice Date]],"dd-mm-yyyy")</f>
        <v>14-01-2021</v>
      </c>
      <c r="F1510" s="1" t="str">
        <f t="shared" si="92"/>
        <v>January</v>
      </c>
      <c r="G1510" s="1" t="str">
        <f t="shared" si="93"/>
        <v>2021</v>
      </c>
      <c r="H1510" s="1" t="str">
        <f t="shared" si="94"/>
        <v>Thursday</v>
      </c>
      <c r="I1510" s="1" t="str">
        <f t="shared" si="95"/>
        <v>14</v>
      </c>
      <c r="J1510" t="s">
        <v>14</v>
      </c>
      <c r="K1510" t="s">
        <v>15</v>
      </c>
      <c r="L1510" t="s">
        <v>68</v>
      </c>
      <c r="M1510" t="s">
        <v>22</v>
      </c>
      <c r="N1510">
        <v>40</v>
      </c>
      <c r="O1510">
        <v>600</v>
      </c>
      <c r="P1510">
        <v>240000</v>
      </c>
      <c r="Q1510">
        <v>60000</v>
      </c>
      <c r="R1510">
        <v>0.25</v>
      </c>
      <c r="S1510" t="s">
        <v>17</v>
      </c>
      <c r="T1510" t="str">
        <f>IF(Table1[[#This Row],[Units Sold]]&gt; 700,"High Units","low Units")</f>
        <v>low Units</v>
      </c>
      <c r="U1510">
        <f>SUM(Table1[[#This Row],[Operating Profit]])/SUM(Table1[Operating Profit])*100</f>
        <v>1.8064936836159111E-2</v>
      </c>
      <c r="V1510">
        <f>SUM(Table1[[#This Row],[Price per Unit]]*Table1[[#This Row],[Units Sold]])</f>
        <v>24000</v>
      </c>
      <c r="W1510">
        <f>SUM(Table1[[#This Row],[Total Sales]]-Table1[[#This Row],[Operating Profit]])</f>
        <v>180000</v>
      </c>
      <c r="X1510">
        <f>SUM(Table1[[#This Row],[Total Sales]]-Table1[[#This Row],[Cost]])</f>
        <v>60000</v>
      </c>
      <c r="Y1510">
        <f>SUM(Table1[[#This Row],[profit/loss]])/SUM(Table1[profit/loss])</f>
        <v>1.8064936836159111E-4</v>
      </c>
    </row>
    <row r="1511" spans="1:25" x14ac:dyDescent="0.3">
      <c r="A1511" t="s">
        <v>33</v>
      </c>
      <c r="B1511" t="s">
        <v>17</v>
      </c>
      <c r="C1511">
        <v>1185732</v>
      </c>
      <c r="D1511" s="9">
        <v>44239</v>
      </c>
      <c r="E1511" s="8" t="str">
        <f>TEXT(Table1[[#This Row],[Invoice Date]],"dd-mm-yyyy")</f>
        <v>12-02-2021</v>
      </c>
      <c r="F1511" s="1" t="str">
        <f t="shared" si="92"/>
        <v>February</v>
      </c>
      <c r="G1511" s="1" t="str">
        <f t="shared" si="93"/>
        <v>2021</v>
      </c>
      <c r="H1511" s="1" t="str">
        <f t="shared" si="94"/>
        <v>Friday</v>
      </c>
      <c r="I1511" s="1" t="str">
        <f t="shared" si="95"/>
        <v>12</v>
      </c>
      <c r="J1511" t="s">
        <v>14</v>
      </c>
      <c r="K1511" t="s">
        <v>15</v>
      </c>
      <c r="L1511" t="s">
        <v>68</v>
      </c>
      <c r="M1511" t="s">
        <v>16</v>
      </c>
      <c r="N1511">
        <v>40</v>
      </c>
      <c r="O1511">
        <v>850</v>
      </c>
      <c r="P1511">
        <v>340000</v>
      </c>
      <c r="Q1511">
        <v>170000</v>
      </c>
      <c r="R1511">
        <v>0.5</v>
      </c>
      <c r="S1511" t="s">
        <v>17</v>
      </c>
      <c r="T1511" t="str">
        <f>IF(Table1[[#This Row],[Units Sold]]&gt; 700,"High Units","low Units")</f>
        <v>High Units</v>
      </c>
      <c r="U1511">
        <f>SUM(Table1[[#This Row],[Operating Profit]])/SUM(Table1[Operating Profit])*100</f>
        <v>5.1183987702450806E-2</v>
      </c>
      <c r="V1511">
        <f>SUM(Table1[[#This Row],[Price per Unit]]*Table1[[#This Row],[Units Sold]])</f>
        <v>34000</v>
      </c>
      <c r="W1511">
        <f>SUM(Table1[[#This Row],[Total Sales]]-Table1[[#This Row],[Operating Profit]])</f>
        <v>170000</v>
      </c>
      <c r="X1511">
        <f>SUM(Table1[[#This Row],[Total Sales]]-Table1[[#This Row],[Cost]])</f>
        <v>170000</v>
      </c>
      <c r="Y1511">
        <f>SUM(Table1[[#This Row],[profit/loss]])/SUM(Table1[profit/loss])</f>
        <v>5.1183987702450807E-4</v>
      </c>
    </row>
    <row r="1512" spans="1:25" x14ac:dyDescent="0.3">
      <c r="A1512" t="s">
        <v>33</v>
      </c>
      <c r="B1512" t="s">
        <v>17</v>
      </c>
      <c r="C1512">
        <v>1185732</v>
      </c>
      <c r="D1512" s="9">
        <v>44239</v>
      </c>
      <c r="E1512" s="8" t="str">
        <f>TEXT(Table1[[#This Row],[Invoice Date]],"dd-mm-yyyy")</f>
        <v>12-02-2021</v>
      </c>
      <c r="F1512" s="1" t="str">
        <f t="shared" si="92"/>
        <v>February</v>
      </c>
      <c r="G1512" s="1" t="str">
        <f t="shared" si="93"/>
        <v>2021</v>
      </c>
      <c r="H1512" s="1" t="str">
        <f t="shared" si="94"/>
        <v>Friday</v>
      </c>
      <c r="I1512" s="1" t="str">
        <f t="shared" si="95"/>
        <v>12</v>
      </c>
      <c r="J1512" t="s">
        <v>14</v>
      </c>
      <c r="K1512" t="s">
        <v>15</v>
      </c>
      <c r="L1512" t="s">
        <v>68</v>
      </c>
      <c r="M1512" t="s">
        <v>18</v>
      </c>
      <c r="N1512">
        <v>40</v>
      </c>
      <c r="O1512">
        <v>500</v>
      </c>
      <c r="P1512">
        <v>200000</v>
      </c>
      <c r="Q1512">
        <v>60000</v>
      </c>
      <c r="R1512">
        <v>0.3</v>
      </c>
      <c r="S1512" t="s">
        <v>17</v>
      </c>
      <c r="T1512" t="str">
        <f>IF(Table1[[#This Row],[Units Sold]]&gt; 700,"High Units","low Units")</f>
        <v>low Units</v>
      </c>
      <c r="U1512">
        <f>SUM(Table1[[#This Row],[Operating Profit]])/SUM(Table1[Operating Profit])*100</f>
        <v>1.8064936836159111E-2</v>
      </c>
      <c r="V1512">
        <f>SUM(Table1[[#This Row],[Price per Unit]]*Table1[[#This Row],[Units Sold]])</f>
        <v>20000</v>
      </c>
      <c r="W1512">
        <f>SUM(Table1[[#This Row],[Total Sales]]-Table1[[#This Row],[Operating Profit]])</f>
        <v>140000</v>
      </c>
      <c r="X1512">
        <f>SUM(Table1[[#This Row],[Total Sales]]-Table1[[#This Row],[Cost]])</f>
        <v>60000</v>
      </c>
      <c r="Y1512">
        <f>SUM(Table1[[#This Row],[profit/loss]])/SUM(Table1[profit/loss])</f>
        <v>1.8064936836159111E-4</v>
      </c>
    </row>
    <row r="1513" spans="1:25" x14ac:dyDescent="0.3">
      <c r="A1513" t="s">
        <v>33</v>
      </c>
      <c r="B1513" t="s">
        <v>17</v>
      </c>
      <c r="C1513">
        <v>1185732</v>
      </c>
      <c r="D1513" s="9">
        <v>44239</v>
      </c>
      <c r="E1513" s="8" t="str">
        <f>TEXT(Table1[[#This Row],[Invoice Date]],"dd-mm-yyyy")</f>
        <v>12-02-2021</v>
      </c>
      <c r="F1513" s="1" t="str">
        <f t="shared" si="92"/>
        <v>February</v>
      </c>
      <c r="G1513" s="1" t="str">
        <f t="shared" si="93"/>
        <v>2021</v>
      </c>
      <c r="H1513" s="1" t="str">
        <f t="shared" si="94"/>
        <v>Friday</v>
      </c>
      <c r="I1513" s="1" t="str">
        <f t="shared" si="95"/>
        <v>12</v>
      </c>
      <c r="J1513" t="s">
        <v>14</v>
      </c>
      <c r="K1513" t="s">
        <v>15</v>
      </c>
      <c r="L1513" t="s">
        <v>68</v>
      </c>
      <c r="M1513" t="s">
        <v>19</v>
      </c>
      <c r="N1513">
        <v>30</v>
      </c>
      <c r="O1513">
        <v>550</v>
      </c>
      <c r="P1513">
        <v>165000</v>
      </c>
      <c r="Q1513">
        <v>57750</v>
      </c>
      <c r="R1513">
        <v>0.35</v>
      </c>
      <c r="S1513" t="s">
        <v>17</v>
      </c>
      <c r="T1513" t="str">
        <f>IF(Table1[[#This Row],[Units Sold]]&gt; 700,"High Units","low Units")</f>
        <v>low Units</v>
      </c>
      <c r="U1513">
        <f>SUM(Table1[[#This Row],[Operating Profit]])/SUM(Table1[Operating Profit])*100</f>
        <v>1.7387501704803143E-2</v>
      </c>
      <c r="V1513">
        <f>SUM(Table1[[#This Row],[Price per Unit]]*Table1[[#This Row],[Units Sold]])</f>
        <v>16500</v>
      </c>
      <c r="W1513">
        <f>SUM(Table1[[#This Row],[Total Sales]]-Table1[[#This Row],[Operating Profit]])</f>
        <v>107250</v>
      </c>
      <c r="X1513">
        <f>SUM(Table1[[#This Row],[Total Sales]]-Table1[[#This Row],[Cost]])</f>
        <v>57750</v>
      </c>
      <c r="Y1513">
        <f>SUM(Table1[[#This Row],[profit/loss]])/SUM(Table1[profit/loss])</f>
        <v>1.7387501704803143E-4</v>
      </c>
    </row>
    <row r="1514" spans="1:25" x14ac:dyDescent="0.3">
      <c r="A1514" t="s">
        <v>33</v>
      </c>
      <c r="B1514" t="s">
        <v>17</v>
      </c>
      <c r="C1514">
        <v>1185732</v>
      </c>
      <c r="D1514" s="9">
        <v>44239</v>
      </c>
      <c r="E1514" s="8" t="str">
        <f>TEXT(Table1[[#This Row],[Invoice Date]],"dd-mm-yyyy")</f>
        <v>12-02-2021</v>
      </c>
      <c r="F1514" s="1" t="str">
        <f t="shared" si="92"/>
        <v>February</v>
      </c>
      <c r="G1514" s="1" t="str">
        <f t="shared" si="93"/>
        <v>2021</v>
      </c>
      <c r="H1514" s="1" t="str">
        <f t="shared" si="94"/>
        <v>Friday</v>
      </c>
      <c r="I1514" s="1" t="str">
        <f t="shared" si="95"/>
        <v>12</v>
      </c>
      <c r="J1514" t="s">
        <v>30</v>
      </c>
      <c r="K1514" t="s">
        <v>69</v>
      </c>
      <c r="L1514" t="s">
        <v>70</v>
      </c>
      <c r="M1514" t="s">
        <v>20</v>
      </c>
      <c r="N1514">
        <v>35</v>
      </c>
      <c r="O1514">
        <v>425</v>
      </c>
      <c r="P1514">
        <v>148750</v>
      </c>
      <c r="Q1514">
        <v>52063</v>
      </c>
      <c r="R1514">
        <v>0.35</v>
      </c>
      <c r="S1514" t="s">
        <v>17</v>
      </c>
      <c r="T1514" t="str">
        <f>IF(Table1[[#This Row],[Units Sold]]&gt; 700,"High Units","low Units")</f>
        <v>low Units</v>
      </c>
      <c r="U1514">
        <f>SUM(Table1[[#This Row],[Operating Profit]])/SUM(Table1[Operating Profit])*100</f>
        <v>1.5675246775015861E-2</v>
      </c>
      <c r="V1514">
        <f>SUM(Table1[[#This Row],[Price per Unit]]*Table1[[#This Row],[Units Sold]])</f>
        <v>14875</v>
      </c>
      <c r="W1514">
        <f>SUM(Table1[[#This Row],[Total Sales]]-Table1[[#This Row],[Operating Profit]])</f>
        <v>96687</v>
      </c>
      <c r="X1514">
        <f>SUM(Table1[[#This Row],[Total Sales]]-Table1[[#This Row],[Cost]])</f>
        <v>52063</v>
      </c>
      <c r="Y1514">
        <f>SUM(Table1[[#This Row],[profit/loss]])/SUM(Table1[profit/loss])</f>
        <v>1.5675246775015861E-4</v>
      </c>
    </row>
    <row r="1515" spans="1:25" x14ac:dyDescent="0.3">
      <c r="A1515" t="s">
        <v>33</v>
      </c>
      <c r="B1515" t="s">
        <v>17</v>
      </c>
      <c r="C1515">
        <v>1185732</v>
      </c>
      <c r="D1515" s="9">
        <v>44239</v>
      </c>
      <c r="E1515" s="8" t="str">
        <f>TEXT(Table1[[#This Row],[Invoice Date]],"dd-mm-yyyy")</f>
        <v>12-02-2021</v>
      </c>
      <c r="F1515" s="1" t="str">
        <f t="shared" si="92"/>
        <v>February</v>
      </c>
      <c r="G1515" s="1" t="str">
        <f t="shared" si="93"/>
        <v>2021</v>
      </c>
      <c r="H1515" s="1" t="str">
        <f t="shared" si="94"/>
        <v>Friday</v>
      </c>
      <c r="I1515" s="1" t="str">
        <f t="shared" si="95"/>
        <v>12</v>
      </c>
      <c r="J1515" t="s">
        <v>30</v>
      </c>
      <c r="K1515" t="s">
        <v>69</v>
      </c>
      <c r="L1515" t="s">
        <v>70</v>
      </c>
      <c r="M1515" t="s">
        <v>21</v>
      </c>
      <c r="N1515">
        <v>50</v>
      </c>
      <c r="O1515">
        <v>500</v>
      </c>
      <c r="P1515">
        <v>250000</v>
      </c>
      <c r="Q1515">
        <v>75000</v>
      </c>
      <c r="R1515">
        <v>0.3</v>
      </c>
      <c r="S1515" t="s">
        <v>17</v>
      </c>
      <c r="T1515" t="str">
        <f>IF(Table1[[#This Row],[Units Sold]]&gt; 700,"High Units","low Units")</f>
        <v>low Units</v>
      </c>
      <c r="U1515">
        <f>SUM(Table1[[#This Row],[Operating Profit]])/SUM(Table1[Operating Profit])*100</f>
        <v>2.2581171045198887E-2</v>
      </c>
      <c r="V1515">
        <f>SUM(Table1[[#This Row],[Price per Unit]]*Table1[[#This Row],[Units Sold]])</f>
        <v>25000</v>
      </c>
      <c r="W1515">
        <f>SUM(Table1[[#This Row],[Total Sales]]-Table1[[#This Row],[Operating Profit]])</f>
        <v>175000</v>
      </c>
      <c r="X1515">
        <f>SUM(Table1[[#This Row],[Total Sales]]-Table1[[#This Row],[Cost]])</f>
        <v>75000</v>
      </c>
      <c r="Y1515">
        <f>SUM(Table1[[#This Row],[profit/loss]])/SUM(Table1[profit/loss])</f>
        <v>2.2581171045198888E-4</v>
      </c>
    </row>
    <row r="1516" spans="1:25" x14ac:dyDescent="0.3">
      <c r="A1516" t="s">
        <v>33</v>
      </c>
      <c r="B1516" t="s">
        <v>17</v>
      </c>
      <c r="C1516">
        <v>1185732</v>
      </c>
      <c r="D1516" s="9">
        <v>44239</v>
      </c>
      <c r="E1516" s="8" t="str">
        <f>TEXT(Table1[[#This Row],[Invoice Date]],"dd-mm-yyyy")</f>
        <v>12-02-2021</v>
      </c>
      <c r="F1516" s="1" t="str">
        <f t="shared" si="92"/>
        <v>February</v>
      </c>
      <c r="G1516" s="1" t="str">
        <f t="shared" si="93"/>
        <v>2021</v>
      </c>
      <c r="H1516" s="1" t="str">
        <f t="shared" si="94"/>
        <v>Friday</v>
      </c>
      <c r="I1516" s="1" t="str">
        <f t="shared" si="95"/>
        <v>12</v>
      </c>
      <c r="J1516" t="s">
        <v>30</v>
      </c>
      <c r="K1516" t="s">
        <v>69</v>
      </c>
      <c r="L1516" t="s">
        <v>70</v>
      </c>
      <c r="M1516" t="s">
        <v>22</v>
      </c>
      <c r="N1516">
        <v>40</v>
      </c>
      <c r="O1516">
        <v>600</v>
      </c>
      <c r="P1516">
        <v>240000</v>
      </c>
      <c r="Q1516">
        <v>60000</v>
      </c>
      <c r="R1516">
        <v>0.25</v>
      </c>
      <c r="S1516" t="s">
        <v>17</v>
      </c>
      <c r="T1516" t="str">
        <f>IF(Table1[[#This Row],[Units Sold]]&gt; 700,"High Units","low Units")</f>
        <v>low Units</v>
      </c>
      <c r="U1516">
        <f>SUM(Table1[[#This Row],[Operating Profit]])/SUM(Table1[Operating Profit])*100</f>
        <v>1.8064936836159111E-2</v>
      </c>
      <c r="V1516">
        <f>SUM(Table1[[#This Row],[Price per Unit]]*Table1[[#This Row],[Units Sold]])</f>
        <v>24000</v>
      </c>
      <c r="W1516">
        <f>SUM(Table1[[#This Row],[Total Sales]]-Table1[[#This Row],[Operating Profit]])</f>
        <v>180000</v>
      </c>
      <c r="X1516">
        <f>SUM(Table1[[#This Row],[Total Sales]]-Table1[[#This Row],[Cost]])</f>
        <v>60000</v>
      </c>
      <c r="Y1516">
        <f>SUM(Table1[[#This Row],[profit/loss]])/SUM(Table1[profit/loss])</f>
        <v>1.8064936836159111E-4</v>
      </c>
    </row>
    <row r="1517" spans="1:25" x14ac:dyDescent="0.3">
      <c r="A1517" t="s">
        <v>33</v>
      </c>
      <c r="B1517" t="s">
        <v>17</v>
      </c>
      <c r="C1517">
        <v>1185732</v>
      </c>
      <c r="D1517" s="9">
        <v>44265</v>
      </c>
      <c r="E1517" s="8" t="str">
        <f>TEXT(Table1[[#This Row],[Invoice Date]],"dd-mm-yyyy")</f>
        <v>10-03-2021</v>
      </c>
      <c r="F1517" s="1" t="str">
        <f t="shared" si="92"/>
        <v>March</v>
      </c>
      <c r="G1517" s="1" t="str">
        <f t="shared" si="93"/>
        <v>2021</v>
      </c>
      <c r="H1517" s="1" t="str">
        <f t="shared" si="94"/>
        <v>Wednesday</v>
      </c>
      <c r="I1517" s="1" t="str">
        <f t="shared" si="95"/>
        <v>10</v>
      </c>
      <c r="J1517" t="s">
        <v>30</v>
      </c>
      <c r="K1517" t="s">
        <v>69</v>
      </c>
      <c r="L1517" t="s">
        <v>70</v>
      </c>
      <c r="M1517" t="s">
        <v>16</v>
      </c>
      <c r="N1517">
        <v>40</v>
      </c>
      <c r="O1517">
        <v>820</v>
      </c>
      <c r="P1517">
        <v>328000</v>
      </c>
      <c r="Q1517">
        <v>164000</v>
      </c>
      <c r="R1517">
        <v>0.5</v>
      </c>
      <c r="S1517" t="s">
        <v>17</v>
      </c>
      <c r="T1517" t="str">
        <f>IF(Table1[[#This Row],[Units Sold]]&gt; 700,"High Units","low Units")</f>
        <v>High Units</v>
      </c>
      <c r="U1517">
        <f>SUM(Table1[[#This Row],[Operating Profit]])/SUM(Table1[Operating Profit])*100</f>
        <v>4.9377494018834907E-2</v>
      </c>
      <c r="V1517">
        <f>SUM(Table1[[#This Row],[Price per Unit]]*Table1[[#This Row],[Units Sold]])</f>
        <v>32800</v>
      </c>
      <c r="W1517">
        <f>SUM(Table1[[#This Row],[Total Sales]]-Table1[[#This Row],[Operating Profit]])</f>
        <v>164000</v>
      </c>
      <c r="X1517">
        <f>SUM(Table1[[#This Row],[Total Sales]]-Table1[[#This Row],[Cost]])</f>
        <v>164000</v>
      </c>
      <c r="Y1517">
        <f>SUM(Table1[[#This Row],[profit/loss]])/SUM(Table1[profit/loss])</f>
        <v>4.9377494018834904E-4</v>
      </c>
    </row>
    <row r="1518" spans="1:25" x14ac:dyDescent="0.3">
      <c r="A1518" t="s">
        <v>33</v>
      </c>
      <c r="B1518" t="s">
        <v>17</v>
      </c>
      <c r="C1518">
        <v>1185732</v>
      </c>
      <c r="D1518" s="9">
        <v>44265</v>
      </c>
      <c r="E1518" s="8" t="str">
        <f>TEXT(Table1[[#This Row],[Invoice Date]],"dd-mm-yyyy")</f>
        <v>10-03-2021</v>
      </c>
      <c r="F1518" s="1" t="str">
        <f t="shared" si="92"/>
        <v>March</v>
      </c>
      <c r="G1518" s="1" t="str">
        <f t="shared" si="93"/>
        <v>2021</v>
      </c>
      <c r="H1518" s="1" t="str">
        <f t="shared" si="94"/>
        <v>Wednesday</v>
      </c>
      <c r="I1518" s="1" t="str">
        <f t="shared" si="95"/>
        <v>10</v>
      </c>
      <c r="J1518" t="s">
        <v>30</v>
      </c>
      <c r="K1518" t="s">
        <v>69</v>
      </c>
      <c r="L1518" t="s">
        <v>70</v>
      </c>
      <c r="M1518" t="s">
        <v>18</v>
      </c>
      <c r="N1518">
        <v>40</v>
      </c>
      <c r="O1518">
        <v>525</v>
      </c>
      <c r="P1518">
        <v>210000</v>
      </c>
      <c r="Q1518">
        <v>63000</v>
      </c>
      <c r="R1518">
        <v>0.3</v>
      </c>
      <c r="S1518" t="s">
        <v>17</v>
      </c>
      <c r="T1518" t="str">
        <f>IF(Table1[[#This Row],[Units Sold]]&gt; 700,"High Units","low Units")</f>
        <v>low Units</v>
      </c>
      <c r="U1518">
        <f>SUM(Table1[[#This Row],[Operating Profit]])/SUM(Table1[Operating Profit])*100</f>
        <v>1.8968183677967064E-2</v>
      </c>
      <c r="V1518">
        <f>SUM(Table1[[#This Row],[Price per Unit]]*Table1[[#This Row],[Units Sold]])</f>
        <v>21000</v>
      </c>
      <c r="W1518">
        <f>SUM(Table1[[#This Row],[Total Sales]]-Table1[[#This Row],[Operating Profit]])</f>
        <v>147000</v>
      </c>
      <c r="X1518">
        <f>SUM(Table1[[#This Row],[Total Sales]]-Table1[[#This Row],[Cost]])</f>
        <v>63000</v>
      </c>
      <c r="Y1518">
        <f>SUM(Table1[[#This Row],[profit/loss]])/SUM(Table1[profit/loss])</f>
        <v>1.8968183677967065E-4</v>
      </c>
    </row>
    <row r="1519" spans="1:25" x14ac:dyDescent="0.3">
      <c r="A1519" t="s">
        <v>33</v>
      </c>
      <c r="B1519" t="s">
        <v>17</v>
      </c>
      <c r="C1519">
        <v>1185732</v>
      </c>
      <c r="D1519" s="9">
        <v>44265</v>
      </c>
      <c r="E1519" s="8" t="str">
        <f>TEXT(Table1[[#This Row],[Invoice Date]],"dd-mm-yyyy")</f>
        <v>10-03-2021</v>
      </c>
      <c r="F1519" s="1" t="str">
        <f t="shared" si="92"/>
        <v>March</v>
      </c>
      <c r="G1519" s="1" t="str">
        <f t="shared" si="93"/>
        <v>2021</v>
      </c>
      <c r="H1519" s="1" t="str">
        <f t="shared" si="94"/>
        <v>Wednesday</v>
      </c>
      <c r="I1519" s="1" t="str">
        <f t="shared" si="95"/>
        <v>10</v>
      </c>
      <c r="J1519" t="s">
        <v>30</v>
      </c>
      <c r="K1519" t="s">
        <v>69</v>
      </c>
      <c r="L1519" t="s">
        <v>70</v>
      </c>
      <c r="M1519" t="s">
        <v>19</v>
      </c>
      <c r="N1519">
        <v>30</v>
      </c>
      <c r="O1519">
        <v>550</v>
      </c>
      <c r="P1519">
        <v>165000</v>
      </c>
      <c r="Q1519">
        <v>57750</v>
      </c>
      <c r="R1519">
        <v>0.35</v>
      </c>
      <c r="S1519" t="s">
        <v>17</v>
      </c>
      <c r="T1519" t="str">
        <f>IF(Table1[[#This Row],[Units Sold]]&gt; 700,"High Units","low Units")</f>
        <v>low Units</v>
      </c>
      <c r="U1519">
        <f>SUM(Table1[[#This Row],[Operating Profit]])/SUM(Table1[Operating Profit])*100</f>
        <v>1.7387501704803143E-2</v>
      </c>
      <c r="V1519">
        <f>SUM(Table1[[#This Row],[Price per Unit]]*Table1[[#This Row],[Units Sold]])</f>
        <v>16500</v>
      </c>
      <c r="W1519">
        <f>SUM(Table1[[#This Row],[Total Sales]]-Table1[[#This Row],[Operating Profit]])</f>
        <v>107250</v>
      </c>
      <c r="X1519">
        <f>SUM(Table1[[#This Row],[Total Sales]]-Table1[[#This Row],[Cost]])</f>
        <v>57750</v>
      </c>
      <c r="Y1519">
        <f>SUM(Table1[[#This Row],[profit/loss]])/SUM(Table1[profit/loss])</f>
        <v>1.7387501704803143E-4</v>
      </c>
    </row>
    <row r="1520" spans="1:25" x14ac:dyDescent="0.3">
      <c r="A1520" t="s">
        <v>33</v>
      </c>
      <c r="B1520" t="s">
        <v>17</v>
      </c>
      <c r="C1520">
        <v>1185732</v>
      </c>
      <c r="D1520" s="9">
        <v>44265</v>
      </c>
      <c r="E1520" s="8" t="str">
        <f>TEXT(Table1[[#This Row],[Invoice Date]],"dd-mm-yyyy")</f>
        <v>10-03-2021</v>
      </c>
      <c r="F1520" s="1" t="str">
        <f t="shared" si="92"/>
        <v>March</v>
      </c>
      <c r="G1520" s="1" t="str">
        <f t="shared" si="93"/>
        <v>2021</v>
      </c>
      <c r="H1520" s="1" t="str">
        <f t="shared" si="94"/>
        <v>Wednesday</v>
      </c>
      <c r="I1520" s="1" t="str">
        <f t="shared" si="95"/>
        <v>10</v>
      </c>
      <c r="J1520" t="s">
        <v>30</v>
      </c>
      <c r="K1520" t="s">
        <v>69</v>
      </c>
      <c r="L1520" t="s">
        <v>70</v>
      </c>
      <c r="M1520" t="s">
        <v>20</v>
      </c>
      <c r="N1520">
        <v>35</v>
      </c>
      <c r="O1520">
        <v>400</v>
      </c>
      <c r="P1520">
        <v>140000</v>
      </c>
      <c r="Q1520">
        <v>49000</v>
      </c>
      <c r="R1520">
        <v>0.35</v>
      </c>
      <c r="S1520" t="s">
        <v>17</v>
      </c>
      <c r="T1520" t="str">
        <f>IF(Table1[[#This Row],[Units Sold]]&gt; 700,"High Units","low Units")</f>
        <v>low Units</v>
      </c>
      <c r="U1520">
        <f>SUM(Table1[[#This Row],[Operating Profit]])/SUM(Table1[Operating Profit])*100</f>
        <v>1.4753031749529941E-2</v>
      </c>
      <c r="V1520">
        <f>SUM(Table1[[#This Row],[Price per Unit]]*Table1[[#This Row],[Units Sold]])</f>
        <v>14000</v>
      </c>
      <c r="W1520">
        <f>SUM(Table1[[#This Row],[Total Sales]]-Table1[[#This Row],[Operating Profit]])</f>
        <v>91000</v>
      </c>
      <c r="X1520">
        <f>SUM(Table1[[#This Row],[Total Sales]]-Table1[[#This Row],[Cost]])</f>
        <v>49000</v>
      </c>
      <c r="Y1520">
        <f>SUM(Table1[[#This Row],[profit/loss]])/SUM(Table1[profit/loss])</f>
        <v>1.4753031749529941E-4</v>
      </c>
    </row>
    <row r="1521" spans="1:25" x14ac:dyDescent="0.3">
      <c r="A1521" t="s">
        <v>33</v>
      </c>
      <c r="B1521" t="s">
        <v>17</v>
      </c>
      <c r="C1521">
        <v>1185732</v>
      </c>
      <c r="D1521" s="9">
        <v>44265</v>
      </c>
      <c r="E1521" s="8" t="str">
        <f>TEXT(Table1[[#This Row],[Invoice Date]],"dd-mm-yyyy")</f>
        <v>10-03-2021</v>
      </c>
      <c r="F1521" s="1" t="str">
        <f t="shared" si="92"/>
        <v>March</v>
      </c>
      <c r="G1521" s="1" t="str">
        <f t="shared" si="93"/>
        <v>2021</v>
      </c>
      <c r="H1521" s="1" t="str">
        <f t="shared" si="94"/>
        <v>Wednesday</v>
      </c>
      <c r="I1521" s="1" t="str">
        <f t="shared" si="95"/>
        <v>10</v>
      </c>
      <c r="J1521" t="s">
        <v>30</v>
      </c>
      <c r="K1521" t="s">
        <v>69</v>
      </c>
      <c r="L1521" t="s">
        <v>70</v>
      </c>
      <c r="M1521" t="s">
        <v>21</v>
      </c>
      <c r="N1521">
        <v>50</v>
      </c>
      <c r="O1521">
        <v>450</v>
      </c>
      <c r="P1521">
        <v>225000</v>
      </c>
      <c r="Q1521">
        <v>67500</v>
      </c>
      <c r="R1521">
        <v>0.3</v>
      </c>
      <c r="S1521" t="s">
        <v>17</v>
      </c>
      <c r="T1521" t="str">
        <f>IF(Table1[[#This Row],[Units Sold]]&gt; 700,"High Units","low Units")</f>
        <v>low Units</v>
      </c>
      <c r="U1521">
        <f>SUM(Table1[[#This Row],[Operating Profit]])/SUM(Table1[Operating Profit])*100</f>
        <v>2.0323053940678997E-2</v>
      </c>
      <c r="V1521">
        <f>SUM(Table1[[#This Row],[Price per Unit]]*Table1[[#This Row],[Units Sold]])</f>
        <v>22500</v>
      </c>
      <c r="W1521">
        <f>SUM(Table1[[#This Row],[Total Sales]]-Table1[[#This Row],[Operating Profit]])</f>
        <v>157500</v>
      </c>
      <c r="X1521">
        <f>SUM(Table1[[#This Row],[Total Sales]]-Table1[[#This Row],[Cost]])</f>
        <v>67500</v>
      </c>
      <c r="Y1521">
        <f>SUM(Table1[[#This Row],[profit/loss]])/SUM(Table1[profit/loss])</f>
        <v>2.0323053940678998E-4</v>
      </c>
    </row>
    <row r="1522" spans="1:25" x14ac:dyDescent="0.3">
      <c r="A1522" t="s">
        <v>33</v>
      </c>
      <c r="B1522" t="s">
        <v>17</v>
      </c>
      <c r="C1522">
        <v>1185732</v>
      </c>
      <c r="D1522" s="9">
        <v>44265</v>
      </c>
      <c r="E1522" s="8" t="str">
        <f>TEXT(Table1[[#This Row],[Invoice Date]],"dd-mm-yyyy")</f>
        <v>10-03-2021</v>
      </c>
      <c r="F1522" s="1" t="str">
        <f t="shared" si="92"/>
        <v>March</v>
      </c>
      <c r="G1522" s="1" t="str">
        <f t="shared" si="93"/>
        <v>2021</v>
      </c>
      <c r="H1522" s="1" t="str">
        <f t="shared" si="94"/>
        <v>Wednesday</v>
      </c>
      <c r="I1522" s="1" t="str">
        <f t="shared" si="95"/>
        <v>10</v>
      </c>
      <c r="J1522" t="s">
        <v>30</v>
      </c>
      <c r="K1522" t="s">
        <v>69</v>
      </c>
      <c r="L1522" t="s">
        <v>70</v>
      </c>
      <c r="M1522" t="s">
        <v>22</v>
      </c>
      <c r="N1522">
        <v>40</v>
      </c>
      <c r="O1522">
        <v>550</v>
      </c>
      <c r="P1522">
        <v>220000</v>
      </c>
      <c r="Q1522">
        <v>55000</v>
      </c>
      <c r="R1522">
        <v>0.25</v>
      </c>
      <c r="S1522" t="s">
        <v>17</v>
      </c>
      <c r="T1522" t="str">
        <f>IF(Table1[[#This Row],[Units Sold]]&gt; 700,"High Units","low Units")</f>
        <v>low Units</v>
      </c>
      <c r="U1522">
        <f>SUM(Table1[[#This Row],[Operating Profit]])/SUM(Table1[Operating Profit])*100</f>
        <v>1.6559525433145851E-2</v>
      </c>
      <c r="V1522">
        <f>SUM(Table1[[#This Row],[Price per Unit]]*Table1[[#This Row],[Units Sold]])</f>
        <v>22000</v>
      </c>
      <c r="W1522">
        <f>SUM(Table1[[#This Row],[Total Sales]]-Table1[[#This Row],[Operating Profit]])</f>
        <v>165000</v>
      </c>
      <c r="X1522">
        <f>SUM(Table1[[#This Row],[Total Sales]]-Table1[[#This Row],[Cost]])</f>
        <v>55000</v>
      </c>
      <c r="Y1522">
        <f>SUM(Table1[[#This Row],[profit/loss]])/SUM(Table1[profit/loss])</f>
        <v>1.655952543314585E-4</v>
      </c>
    </row>
    <row r="1523" spans="1:25" x14ac:dyDescent="0.3">
      <c r="A1523" t="s">
        <v>33</v>
      </c>
      <c r="B1523" t="s">
        <v>17</v>
      </c>
      <c r="C1523">
        <v>1185732</v>
      </c>
      <c r="D1523" s="9">
        <v>44297</v>
      </c>
      <c r="E1523" s="8" t="str">
        <f>TEXT(Table1[[#This Row],[Invoice Date]],"dd-mm-yyyy")</f>
        <v>11-04-2021</v>
      </c>
      <c r="F1523" s="1" t="str">
        <f t="shared" si="92"/>
        <v>April</v>
      </c>
      <c r="G1523" s="1" t="str">
        <f t="shared" si="93"/>
        <v>2021</v>
      </c>
      <c r="H1523" s="1" t="str">
        <f t="shared" si="94"/>
        <v>Sunday</v>
      </c>
      <c r="I1523" s="1" t="str">
        <f t="shared" si="95"/>
        <v>11</v>
      </c>
      <c r="J1523" t="s">
        <v>30</v>
      </c>
      <c r="K1523" t="s">
        <v>69</v>
      </c>
      <c r="L1523" t="s">
        <v>70</v>
      </c>
      <c r="M1523" t="s">
        <v>16</v>
      </c>
      <c r="N1523">
        <v>40</v>
      </c>
      <c r="O1523">
        <v>800</v>
      </c>
      <c r="P1523">
        <v>320000</v>
      </c>
      <c r="Q1523">
        <v>160000</v>
      </c>
      <c r="R1523">
        <v>0.5</v>
      </c>
      <c r="S1523" t="s">
        <v>17</v>
      </c>
      <c r="T1523" t="str">
        <f>IF(Table1[[#This Row],[Units Sold]]&gt; 700,"High Units","low Units")</f>
        <v>High Units</v>
      </c>
      <c r="U1523">
        <f>SUM(Table1[[#This Row],[Operating Profit]])/SUM(Table1[Operating Profit])*100</f>
        <v>4.8173164896424293E-2</v>
      </c>
      <c r="V1523">
        <f>SUM(Table1[[#This Row],[Price per Unit]]*Table1[[#This Row],[Units Sold]])</f>
        <v>32000</v>
      </c>
      <c r="W1523">
        <f>SUM(Table1[[#This Row],[Total Sales]]-Table1[[#This Row],[Operating Profit]])</f>
        <v>160000</v>
      </c>
      <c r="X1523">
        <f>SUM(Table1[[#This Row],[Total Sales]]-Table1[[#This Row],[Cost]])</f>
        <v>160000</v>
      </c>
      <c r="Y1523">
        <f>SUM(Table1[[#This Row],[profit/loss]])/SUM(Table1[profit/loss])</f>
        <v>4.8173164896424291E-4</v>
      </c>
    </row>
    <row r="1524" spans="1:25" x14ac:dyDescent="0.3">
      <c r="A1524" t="s">
        <v>33</v>
      </c>
      <c r="B1524" t="s">
        <v>17</v>
      </c>
      <c r="C1524">
        <v>1185732</v>
      </c>
      <c r="D1524" s="9">
        <v>44297</v>
      </c>
      <c r="E1524" s="8" t="str">
        <f>TEXT(Table1[[#This Row],[Invoice Date]],"dd-mm-yyyy")</f>
        <v>11-04-2021</v>
      </c>
      <c r="F1524" s="1" t="str">
        <f t="shared" si="92"/>
        <v>April</v>
      </c>
      <c r="G1524" s="1" t="str">
        <f t="shared" si="93"/>
        <v>2021</v>
      </c>
      <c r="H1524" s="1" t="str">
        <f t="shared" si="94"/>
        <v>Sunday</v>
      </c>
      <c r="I1524" s="1" t="str">
        <f t="shared" si="95"/>
        <v>11</v>
      </c>
      <c r="J1524" t="s">
        <v>30</v>
      </c>
      <c r="K1524" t="s">
        <v>69</v>
      </c>
      <c r="L1524" t="s">
        <v>70</v>
      </c>
      <c r="M1524" t="s">
        <v>18</v>
      </c>
      <c r="N1524">
        <v>40</v>
      </c>
      <c r="O1524">
        <v>500</v>
      </c>
      <c r="P1524">
        <v>200000</v>
      </c>
      <c r="Q1524">
        <v>60000</v>
      </c>
      <c r="R1524">
        <v>0.3</v>
      </c>
      <c r="S1524" t="s">
        <v>17</v>
      </c>
      <c r="T1524" t="str">
        <f>IF(Table1[[#This Row],[Units Sold]]&gt; 700,"High Units","low Units")</f>
        <v>low Units</v>
      </c>
      <c r="U1524">
        <f>SUM(Table1[[#This Row],[Operating Profit]])/SUM(Table1[Operating Profit])*100</f>
        <v>1.8064936836159111E-2</v>
      </c>
      <c r="V1524">
        <f>SUM(Table1[[#This Row],[Price per Unit]]*Table1[[#This Row],[Units Sold]])</f>
        <v>20000</v>
      </c>
      <c r="W1524">
        <f>SUM(Table1[[#This Row],[Total Sales]]-Table1[[#This Row],[Operating Profit]])</f>
        <v>140000</v>
      </c>
      <c r="X1524">
        <f>SUM(Table1[[#This Row],[Total Sales]]-Table1[[#This Row],[Cost]])</f>
        <v>60000</v>
      </c>
      <c r="Y1524">
        <f>SUM(Table1[[#This Row],[profit/loss]])/SUM(Table1[profit/loss])</f>
        <v>1.8064936836159111E-4</v>
      </c>
    </row>
    <row r="1525" spans="1:25" x14ac:dyDescent="0.3">
      <c r="A1525" t="s">
        <v>33</v>
      </c>
      <c r="B1525" t="s">
        <v>17</v>
      </c>
      <c r="C1525">
        <v>1185732</v>
      </c>
      <c r="D1525" s="9">
        <v>44297</v>
      </c>
      <c r="E1525" s="8" t="str">
        <f>TEXT(Table1[[#This Row],[Invoice Date]],"dd-mm-yyyy")</f>
        <v>11-04-2021</v>
      </c>
      <c r="F1525" s="1" t="str">
        <f t="shared" si="92"/>
        <v>April</v>
      </c>
      <c r="G1525" s="1" t="str">
        <f t="shared" si="93"/>
        <v>2021</v>
      </c>
      <c r="H1525" s="1" t="str">
        <f t="shared" si="94"/>
        <v>Sunday</v>
      </c>
      <c r="I1525" s="1" t="str">
        <f t="shared" si="95"/>
        <v>11</v>
      </c>
      <c r="J1525" t="s">
        <v>30</v>
      </c>
      <c r="K1525" t="s">
        <v>69</v>
      </c>
      <c r="L1525" t="s">
        <v>70</v>
      </c>
      <c r="M1525" t="s">
        <v>19</v>
      </c>
      <c r="N1525">
        <v>30</v>
      </c>
      <c r="O1525">
        <v>500</v>
      </c>
      <c r="P1525">
        <v>150000</v>
      </c>
      <c r="Q1525">
        <v>52500</v>
      </c>
      <c r="R1525">
        <v>0.35</v>
      </c>
      <c r="S1525" t="s">
        <v>17</v>
      </c>
      <c r="T1525" t="str">
        <f>IF(Table1[[#This Row],[Units Sold]]&gt; 700,"High Units","low Units")</f>
        <v>low Units</v>
      </c>
      <c r="U1525">
        <f>SUM(Table1[[#This Row],[Operating Profit]])/SUM(Table1[Operating Profit])*100</f>
        <v>1.5806819731639221E-2</v>
      </c>
      <c r="V1525">
        <f>SUM(Table1[[#This Row],[Price per Unit]]*Table1[[#This Row],[Units Sold]])</f>
        <v>15000</v>
      </c>
      <c r="W1525">
        <f>SUM(Table1[[#This Row],[Total Sales]]-Table1[[#This Row],[Operating Profit]])</f>
        <v>97500</v>
      </c>
      <c r="X1525">
        <f>SUM(Table1[[#This Row],[Total Sales]]-Table1[[#This Row],[Cost]])</f>
        <v>52500</v>
      </c>
      <c r="Y1525">
        <f>SUM(Table1[[#This Row],[profit/loss]])/SUM(Table1[profit/loss])</f>
        <v>1.5806819731639221E-4</v>
      </c>
    </row>
    <row r="1526" spans="1:25" x14ac:dyDescent="0.3">
      <c r="A1526" t="s">
        <v>33</v>
      </c>
      <c r="B1526" t="s">
        <v>17</v>
      </c>
      <c r="C1526">
        <v>1185732</v>
      </c>
      <c r="D1526" s="9">
        <v>44297</v>
      </c>
      <c r="E1526" s="8" t="str">
        <f>TEXT(Table1[[#This Row],[Invoice Date]],"dd-mm-yyyy")</f>
        <v>11-04-2021</v>
      </c>
      <c r="F1526" s="1" t="str">
        <f t="shared" si="92"/>
        <v>April</v>
      </c>
      <c r="G1526" s="1" t="str">
        <f t="shared" si="93"/>
        <v>2021</v>
      </c>
      <c r="H1526" s="1" t="str">
        <f t="shared" si="94"/>
        <v>Sunday</v>
      </c>
      <c r="I1526" s="1" t="str">
        <f t="shared" si="95"/>
        <v>11</v>
      </c>
      <c r="J1526" t="s">
        <v>30</v>
      </c>
      <c r="K1526" t="s">
        <v>69</v>
      </c>
      <c r="L1526" t="s">
        <v>70</v>
      </c>
      <c r="M1526" t="s">
        <v>20</v>
      </c>
      <c r="N1526">
        <v>35</v>
      </c>
      <c r="O1526">
        <v>425</v>
      </c>
      <c r="P1526">
        <v>148750</v>
      </c>
      <c r="Q1526">
        <v>52063</v>
      </c>
      <c r="R1526">
        <v>0.35</v>
      </c>
      <c r="S1526" t="s">
        <v>17</v>
      </c>
      <c r="T1526" t="str">
        <f>IF(Table1[[#This Row],[Units Sold]]&gt; 700,"High Units","low Units")</f>
        <v>low Units</v>
      </c>
      <c r="U1526">
        <f>SUM(Table1[[#This Row],[Operating Profit]])/SUM(Table1[Operating Profit])*100</f>
        <v>1.5675246775015861E-2</v>
      </c>
      <c r="V1526">
        <f>SUM(Table1[[#This Row],[Price per Unit]]*Table1[[#This Row],[Units Sold]])</f>
        <v>14875</v>
      </c>
      <c r="W1526">
        <f>SUM(Table1[[#This Row],[Total Sales]]-Table1[[#This Row],[Operating Profit]])</f>
        <v>96687</v>
      </c>
      <c r="X1526">
        <f>SUM(Table1[[#This Row],[Total Sales]]-Table1[[#This Row],[Cost]])</f>
        <v>52063</v>
      </c>
      <c r="Y1526">
        <f>SUM(Table1[[#This Row],[profit/loss]])/SUM(Table1[profit/loss])</f>
        <v>1.5675246775015861E-4</v>
      </c>
    </row>
    <row r="1527" spans="1:25" x14ac:dyDescent="0.3">
      <c r="A1527" t="s">
        <v>33</v>
      </c>
      <c r="B1527" t="s">
        <v>17</v>
      </c>
      <c r="C1527">
        <v>1185732</v>
      </c>
      <c r="D1527" s="9">
        <v>44297</v>
      </c>
      <c r="E1527" s="8" t="str">
        <f>TEXT(Table1[[#This Row],[Invoice Date]],"dd-mm-yyyy")</f>
        <v>11-04-2021</v>
      </c>
      <c r="F1527" s="1" t="str">
        <f t="shared" si="92"/>
        <v>April</v>
      </c>
      <c r="G1527" s="1" t="str">
        <f t="shared" si="93"/>
        <v>2021</v>
      </c>
      <c r="H1527" s="1" t="str">
        <f t="shared" si="94"/>
        <v>Sunday</v>
      </c>
      <c r="I1527" s="1" t="str">
        <f t="shared" si="95"/>
        <v>11</v>
      </c>
      <c r="J1527" t="s">
        <v>30</v>
      </c>
      <c r="K1527" t="s">
        <v>69</v>
      </c>
      <c r="L1527" t="s">
        <v>70</v>
      </c>
      <c r="M1527" t="s">
        <v>21</v>
      </c>
      <c r="N1527">
        <v>50</v>
      </c>
      <c r="O1527">
        <v>425</v>
      </c>
      <c r="P1527">
        <v>212500</v>
      </c>
      <c r="Q1527">
        <v>63750</v>
      </c>
      <c r="R1527">
        <v>0.3</v>
      </c>
      <c r="S1527" t="s">
        <v>17</v>
      </c>
      <c r="T1527" t="str">
        <f>IF(Table1[[#This Row],[Units Sold]]&gt; 700,"High Units","low Units")</f>
        <v>low Units</v>
      </c>
      <c r="U1527">
        <f>SUM(Table1[[#This Row],[Operating Profit]])/SUM(Table1[Operating Profit])*100</f>
        <v>1.9193995388419056E-2</v>
      </c>
      <c r="V1527">
        <f>SUM(Table1[[#This Row],[Price per Unit]]*Table1[[#This Row],[Units Sold]])</f>
        <v>21250</v>
      </c>
      <c r="W1527">
        <f>SUM(Table1[[#This Row],[Total Sales]]-Table1[[#This Row],[Operating Profit]])</f>
        <v>148750</v>
      </c>
      <c r="X1527">
        <f>SUM(Table1[[#This Row],[Total Sales]]-Table1[[#This Row],[Cost]])</f>
        <v>63750</v>
      </c>
      <c r="Y1527">
        <f>SUM(Table1[[#This Row],[profit/loss]])/SUM(Table1[profit/loss])</f>
        <v>1.9193995388419054E-4</v>
      </c>
    </row>
    <row r="1528" spans="1:25" x14ac:dyDescent="0.3">
      <c r="A1528" t="s">
        <v>33</v>
      </c>
      <c r="B1528" t="s">
        <v>17</v>
      </c>
      <c r="C1528">
        <v>1185732</v>
      </c>
      <c r="D1528" s="9">
        <v>44297</v>
      </c>
      <c r="E1528" s="8" t="str">
        <f>TEXT(Table1[[#This Row],[Invoice Date]],"dd-mm-yyyy")</f>
        <v>11-04-2021</v>
      </c>
      <c r="F1528" s="1" t="str">
        <f t="shared" si="92"/>
        <v>April</v>
      </c>
      <c r="G1528" s="1" t="str">
        <f t="shared" si="93"/>
        <v>2021</v>
      </c>
      <c r="H1528" s="1" t="str">
        <f t="shared" si="94"/>
        <v>Sunday</v>
      </c>
      <c r="I1528" s="1" t="str">
        <f t="shared" si="95"/>
        <v>11</v>
      </c>
      <c r="J1528" t="s">
        <v>30</v>
      </c>
      <c r="K1528" t="s">
        <v>69</v>
      </c>
      <c r="L1528" t="s">
        <v>70</v>
      </c>
      <c r="M1528" t="s">
        <v>22</v>
      </c>
      <c r="N1528">
        <v>40</v>
      </c>
      <c r="O1528">
        <v>550</v>
      </c>
      <c r="P1528">
        <v>220000</v>
      </c>
      <c r="Q1528">
        <v>55000</v>
      </c>
      <c r="R1528">
        <v>0.25</v>
      </c>
      <c r="S1528" t="s">
        <v>17</v>
      </c>
      <c r="T1528" t="str">
        <f>IF(Table1[[#This Row],[Units Sold]]&gt; 700,"High Units","low Units")</f>
        <v>low Units</v>
      </c>
      <c r="U1528">
        <f>SUM(Table1[[#This Row],[Operating Profit]])/SUM(Table1[Operating Profit])*100</f>
        <v>1.6559525433145851E-2</v>
      </c>
      <c r="V1528">
        <f>SUM(Table1[[#This Row],[Price per Unit]]*Table1[[#This Row],[Units Sold]])</f>
        <v>22000</v>
      </c>
      <c r="W1528">
        <f>SUM(Table1[[#This Row],[Total Sales]]-Table1[[#This Row],[Operating Profit]])</f>
        <v>165000</v>
      </c>
      <c r="X1528">
        <f>SUM(Table1[[#This Row],[Total Sales]]-Table1[[#This Row],[Cost]])</f>
        <v>55000</v>
      </c>
      <c r="Y1528">
        <f>SUM(Table1[[#This Row],[profit/loss]])/SUM(Table1[profit/loss])</f>
        <v>1.655952543314585E-4</v>
      </c>
    </row>
    <row r="1529" spans="1:25" x14ac:dyDescent="0.3">
      <c r="A1529" t="s">
        <v>33</v>
      </c>
      <c r="B1529" t="s">
        <v>17</v>
      </c>
      <c r="C1529">
        <v>1185732</v>
      </c>
      <c r="D1529" s="9">
        <v>44326</v>
      </c>
      <c r="E1529" s="8" t="str">
        <f>TEXT(Table1[[#This Row],[Invoice Date]],"dd-mm-yyyy")</f>
        <v>10-05-2021</v>
      </c>
      <c r="F1529" s="1" t="str">
        <f t="shared" si="92"/>
        <v>May</v>
      </c>
      <c r="G1529" s="1" t="str">
        <f t="shared" si="93"/>
        <v>2021</v>
      </c>
      <c r="H1529" s="1" t="str">
        <f t="shared" si="94"/>
        <v>Monday</v>
      </c>
      <c r="I1529" s="1" t="str">
        <f t="shared" si="95"/>
        <v>10</v>
      </c>
      <c r="J1529" t="s">
        <v>30</v>
      </c>
      <c r="K1529" t="s">
        <v>69</v>
      </c>
      <c r="L1529" t="s">
        <v>70</v>
      </c>
      <c r="M1529" t="s">
        <v>16</v>
      </c>
      <c r="N1529">
        <v>50</v>
      </c>
      <c r="O1529">
        <v>820</v>
      </c>
      <c r="P1529">
        <v>410000</v>
      </c>
      <c r="Q1529">
        <v>205000</v>
      </c>
      <c r="R1529">
        <v>0.5</v>
      </c>
      <c r="S1529" t="s">
        <v>17</v>
      </c>
      <c r="T1529" t="str">
        <f>IF(Table1[[#This Row],[Units Sold]]&gt; 700,"High Units","low Units")</f>
        <v>High Units</v>
      </c>
      <c r="U1529">
        <f>SUM(Table1[[#This Row],[Operating Profit]])/SUM(Table1[Operating Profit])*100</f>
        <v>6.1721867523543625E-2</v>
      </c>
      <c r="V1529">
        <f>SUM(Table1[[#This Row],[Price per Unit]]*Table1[[#This Row],[Units Sold]])</f>
        <v>41000</v>
      </c>
      <c r="W1529">
        <f>SUM(Table1[[#This Row],[Total Sales]]-Table1[[#This Row],[Operating Profit]])</f>
        <v>205000</v>
      </c>
      <c r="X1529">
        <f>SUM(Table1[[#This Row],[Total Sales]]-Table1[[#This Row],[Cost]])</f>
        <v>205000</v>
      </c>
      <c r="Y1529">
        <f>SUM(Table1[[#This Row],[profit/loss]])/SUM(Table1[profit/loss])</f>
        <v>6.1721867523543625E-4</v>
      </c>
    </row>
    <row r="1530" spans="1:25" x14ac:dyDescent="0.3">
      <c r="A1530" t="s">
        <v>33</v>
      </c>
      <c r="B1530" t="s">
        <v>17</v>
      </c>
      <c r="C1530">
        <v>1185732</v>
      </c>
      <c r="D1530" s="9">
        <v>44326</v>
      </c>
      <c r="E1530" s="8" t="str">
        <f>TEXT(Table1[[#This Row],[Invoice Date]],"dd-mm-yyyy")</f>
        <v>10-05-2021</v>
      </c>
      <c r="F1530" s="1" t="str">
        <f t="shared" si="92"/>
        <v>May</v>
      </c>
      <c r="G1530" s="1" t="str">
        <f t="shared" si="93"/>
        <v>2021</v>
      </c>
      <c r="H1530" s="1" t="str">
        <f t="shared" si="94"/>
        <v>Monday</v>
      </c>
      <c r="I1530" s="1" t="str">
        <f t="shared" si="95"/>
        <v>10</v>
      </c>
      <c r="J1530" t="s">
        <v>30</v>
      </c>
      <c r="K1530" t="s">
        <v>69</v>
      </c>
      <c r="L1530" t="s">
        <v>70</v>
      </c>
      <c r="M1530" t="s">
        <v>18</v>
      </c>
      <c r="N1530">
        <v>45</v>
      </c>
      <c r="O1530">
        <v>525</v>
      </c>
      <c r="P1530">
        <v>236250</v>
      </c>
      <c r="Q1530">
        <v>70875</v>
      </c>
      <c r="R1530">
        <v>0.3</v>
      </c>
      <c r="S1530" t="s">
        <v>17</v>
      </c>
      <c r="T1530" t="str">
        <f>IF(Table1[[#This Row],[Units Sold]]&gt; 700,"High Units","low Units")</f>
        <v>low Units</v>
      </c>
      <c r="U1530">
        <f>SUM(Table1[[#This Row],[Operating Profit]])/SUM(Table1[Operating Profit])*100</f>
        <v>2.1339206637712948E-2</v>
      </c>
      <c r="V1530">
        <f>SUM(Table1[[#This Row],[Price per Unit]]*Table1[[#This Row],[Units Sold]])</f>
        <v>23625</v>
      </c>
      <c r="W1530">
        <f>SUM(Table1[[#This Row],[Total Sales]]-Table1[[#This Row],[Operating Profit]])</f>
        <v>165375</v>
      </c>
      <c r="X1530">
        <f>SUM(Table1[[#This Row],[Total Sales]]-Table1[[#This Row],[Cost]])</f>
        <v>70875</v>
      </c>
      <c r="Y1530">
        <f>SUM(Table1[[#This Row],[profit/loss]])/SUM(Table1[profit/loss])</f>
        <v>2.1339206637712948E-4</v>
      </c>
    </row>
    <row r="1531" spans="1:25" x14ac:dyDescent="0.3">
      <c r="A1531" t="s">
        <v>33</v>
      </c>
      <c r="B1531" t="s">
        <v>17</v>
      </c>
      <c r="C1531">
        <v>1185732</v>
      </c>
      <c r="D1531" s="9">
        <v>44326</v>
      </c>
      <c r="E1531" s="8" t="str">
        <f>TEXT(Table1[[#This Row],[Invoice Date]],"dd-mm-yyyy")</f>
        <v>10-05-2021</v>
      </c>
      <c r="F1531" s="1" t="str">
        <f t="shared" si="92"/>
        <v>May</v>
      </c>
      <c r="G1531" s="1" t="str">
        <f t="shared" si="93"/>
        <v>2021</v>
      </c>
      <c r="H1531" s="1" t="str">
        <f t="shared" si="94"/>
        <v>Monday</v>
      </c>
      <c r="I1531" s="1" t="str">
        <f t="shared" si="95"/>
        <v>10</v>
      </c>
      <c r="J1531" t="s">
        <v>30</v>
      </c>
      <c r="K1531" t="s">
        <v>69</v>
      </c>
      <c r="L1531" t="s">
        <v>70</v>
      </c>
      <c r="M1531" t="s">
        <v>19</v>
      </c>
      <c r="N1531">
        <v>40</v>
      </c>
      <c r="O1531">
        <v>500</v>
      </c>
      <c r="P1531">
        <v>200000</v>
      </c>
      <c r="Q1531">
        <v>70000</v>
      </c>
      <c r="R1531">
        <v>0.35</v>
      </c>
      <c r="S1531" t="s">
        <v>17</v>
      </c>
      <c r="T1531" t="str">
        <f>IF(Table1[[#This Row],[Units Sold]]&gt; 700,"High Units","low Units")</f>
        <v>low Units</v>
      </c>
      <c r="U1531">
        <f>SUM(Table1[[#This Row],[Operating Profit]])/SUM(Table1[Operating Profit])*100</f>
        <v>2.1075759642185631E-2</v>
      </c>
      <c r="V1531">
        <f>SUM(Table1[[#This Row],[Price per Unit]]*Table1[[#This Row],[Units Sold]])</f>
        <v>20000</v>
      </c>
      <c r="W1531">
        <f>SUM(Table1[[#This Row],[Total Sales]]-Table1[[#This Row],[Operating Profit]])</f>
        <v>130000</v>
      </c>
      <c r="X1531">
        <f>SUM(Table1[[#This Row],[Total Sales]]-Table1[[#This Row],[Cost]])</f>
        <v>70000</v>
      </c>
      <c r="Y1531">
        <f>SUM(Table1[[#This Row],[profit/loss]])/SUM(Table1[profit/loss])</f>
        <v>2.1075759642185629E-4</v>
      </c>
    </row>
    <row r="1532" spans="1:25" x14ac:dyDescent="0.3">
      <c r="A1532" t="s">
        <v>33</v>
      </c>
      <c r="B1532" t="s">
        <v>17</v>
      </c>
      <c r="C1532">
        <v>1185732</v>
      </c>
      <c r="D1532" s="9">
        <v>44326</v>
      </c>
      <c r="E1532" s="8" t="str">
        <f>TEXT(Table1[[#This Row],[Invoice Date]],"dd-mm-yyyy")</f>
        <v>10-05-2021</v>
      </c>
      <c r="F1532" s="1" t="str">
        <f t="shared" si="92"/>
        <v>May</v>
      </c>
      <c r="G1532" s="1" t="str">
        <f t="shared" si="93"/>
        <v>2021</v>
      </c>
      <c r="H1532" s="1" t="str">
        <f t="shared" si="94"/>
        <v>Monday</v>
      </c>
      <c r="I1532" s="1" t="str">
        <f t="shared" si="95"/>
        <v>10</v>
      </c>
      <c r="J1532" t="s">
        <v>30</v>
      </c>
      <c r="K1532" t="s">
        <v>69</v>
      </c>
      <c r="L1532" t="s">
        <v>70</v>
      </c>
      <c r="M1532" t="s">
        <v>20</v>
      </c>
      <c r="N1532">
        <v>40</v>
      </c>
      <c r="O1532">
        <v>450</v>
      </c>
      <c r="P1532">
        <v>180000</v>
      </c>
      <c r="Q1532">
        <v>63000</v>
      </c>
      <c r="R1532">
        <v>0.35</v>
      </c>
      <c r="S1532" t="s">
        <v>17</v>
      </c>
      <c r="T1532" t="str">
        <f>IF(Table1[[#This Row],[Units Sold]]&gt; 700,"High Units","low Units")</f>
        <v>low Units</v>
      </c>
      <c r="U1532">
        <f>SUM(Table1[[#This Row],[Operating Profit]])/SUM(Table1[Operating Profit])*100</f>
        <v>1.8968183677967064E-2</v>
      </c>
      <c r="V1532">
        <f>SUM(Table1[[#This Row],[Price per Unit]]*Table1[[#This Row],[Units Sold]])</f>
        <v>18000</v>
      </c>
      <c r="W1532">
        <f>SUM(Table1[[#This Row],[Total Sales]]-Table1[[#This Row],[Operating Profit]])</f>
        <v>117000</v>
      </c>
      <c r="X1532">
        <f>SUM(Table1[[#This Row],[Total Sales]]-Table1[[#This Row],[Cost]])</f>
        <v>63000</v>
      </c>
      <c r="Y1532">
        <f>SUM(Table1[[#This Row],[profit/loss]])/SUM(Table1[profit/loss])</f>
        <v>1.8968183677967065E-4</v>
      </c>
    </row>
    <row r="1533" spans="1:25" x14ac:dyDescent="0.3">
      <c r="A1533" t="s">
        <v>33</v>
      </c>
      <c r="B1533" t="s">
        <v>17</v>
      </c>
      <c r="C1533">
        <v>1185732</v>
      </c>
      <c r="D1533" s="9">
        <v>44326</v>
      </c>
      <c r="E1533" s="8" t="str">
        <f>TEXT(Table1[[#This Row],[Invoice Date]],"dd-mm-yyyy")</f>
        <v>10-05-2021</v>
      </c>
      <c r="F1533" s="1" t="str">
        <f t="shared" si="92"/>
        <v>May</v>
      </c>
      <c r="G1533" s="1" t="str">
        <f t="shared" si="93"/>
        <v>2021</v>
      </c>
      <c r="H1533" s="1" t="str">
        <f t="shared" si="94"/>
        <v>Monday</v>
      </c>
      <c r="I1533" s="1" t="str">
        <f t="shared" si="95"/>
        <v>10</v>
      </c>
      <c r="J1533" t="s">
        <v>30</v>
      </c>
      <c r="K1533" t="s">
        <v>69</v>
      </c>
      <c r="L1533" t="s">
        <v>70</v>
      </c>
      <c r="M1533" t="s">
        <v>21</v>
      </c>
      <c r="N1533">
        <v>50</v>
      </c>
      <c r="O1533">
        <v>475</v>
      </c>
      <c r="P1533">
        <v>237500</v>
      </c>
      <c r="Q1533">
        <v>71250</v>
      </c>
      <c r="R1533">
        <v>0.3</v>
      </c>
      <c r="S1533" t="s">
        <v>17</v>
      </c>
      <c r="T1533" t="str">
        <f>IF(Table1[[#This Row],[Units Sold]]&gt; 700,"High Units","low Units")</f>
        <v>low Units</v>
      </c>
      <c r="U1533">
        <f>SUM(Table1[[#This Row],[Operating Profit]])/SUM(Table1[Operating Profit])*100</f>
        <v>2.1452112492938945E-2</v>
      </c>
      <c r="V1533">
        <f>SUM(Table1[[#This Row],[Price per Unit]]*Table1[[#This Row],[Units Sold]])</f>
        <v>23750</v>
      </c>
      <c r="W1533">
        <f>SUM(Table1[[#This Row],[Total Sales]]-Table1[[#This Row],[Operating Profit]])</f>
        <v>166250</v>
      </c>
      <c r="X1533">
        <f>SUM(Table1[[#This Row],[Total Sales]]-Table1[[#This Row],[Cost]])</f>
        <v>71250</v>
      </c>
      <c r="Y1533">
        <f>SUM(Table1[[#This Row],[profit/loss]])/SUM(Table1[profit/loss])</f>
        <v>2.1452112492938944E-4</v>
      </c>
    </row>
    <row r="1534" spans="1:25" x14ac:dyDescent="0.3">
      <c r="A1534" t="s">
        <v>33</v>
      </c>
      <c r="B1534" t="s">
        <v>17</v>
      </c>
      <c r="C1534">
        <v>1185732</v>
      </c>
      <c r="D1534" s="9">
        <v>44326</v>
      </c>
      <c r="E1534" s="8" t="str">
        <f>TEXT(Table1[[#This Row],[Invoice Date]],"dd-mm-yyyy")</f>
        <v>10-05-2021</v>
      </c>
      <c r="F1534" s="1" t="str">
        <f t="shared" si="92"/>
        <v>May</v>
      </c>
      <c r="G1534" s="1" t="str">
        <f t="shared" si="93"/>
        <v>2021</v>
      </c>
      <c r="H1534" s="1" t="str">
        <f t="shared" si="94"/>
        <v>Monday</v>
      </c>
      <c r="I1534" s="1" t="str">
        <f t="shared" si="95"/>
        <v>10</v>
      </c>
      <c r="J1534" t="s">
        <v>30</v>
      </c>
      <c r="K1534" t="s">
        <v>69</v>
      </c>
      <c r="L1534" t="s">
        <v>70</v>
      </c>
      <c r="M1534" t="s">
        <v>22</v>
      </c>
      <c r="N1534">
        <v>55</v>
      </c>
      <c r="O1534">
        <v>600</v>
      </c>
      <c r="P1534">
        <v>330000</v>
      </c>
      <c r="Q1534">
        <v>82500</v>
      </c>
      <c r="R1534">
        <v>0.25</v>
      </c>
      <c r="S1534" t="s">
        <v>17</v>
      </c>
      <c r="T1534" t="str">
        <f>IF(Table1[[#This Row],[Units Sold]]&gt; 700,"High Units","low Units")</f>
        <v>low Units</v>
      </c>
      <c r="U1534">
        <f>SUM(Table1[[#This Row],[Operating Profit]])/SUM(Table1[Operating Profit])*100</f>
        <v>2.4839288149718773E-2</v>
      </c>
      <c r="V1534">
        <f>SUM(Table1[[#This Row],[Price per Unit]]*Table1[[#This Row],[Units Sold]])</f>
        <v>33000</v>
      </c>
      <c r="W1534">
        <f>SUM(Table1[[#This Row],[Total Sales]]-Table1[[#This Row],[Operating Profit]])</f>
        <v>247500</v>
      </c>
      <c r="X1534">
        <f>SUM(Table1[[#This Row],[Total Sales]]-Table1[[#This Row],[Cost]])</f>
        <v>82500</v>
      </c>
      <c r="Y1534">
        <f>SUM(Table1[[#This Row],[profit/loss]])/SUM(Table1[profit/loss])</f>
        <v>2.4839288149718775E-4</v>
      </c>
    </row>
    <row r="1535" spans="1:25" x14ac:dyDescent="0.3">
      <c r="A1535" t="s">
        <v>33</v>
      </c>
      <c r="B1535" t="s">
        <v>17</v>
      </c>
      <c r="C1535">
        <v>1185732</v>
      </c>
      <c r="D1535" s="9">
        <v>44359</v>
      </c>
      <c r="E1535" s="8" t="str">
        <f>TEXT(Table1[[#This Row],[Invoice Date]],"dd-mm-yyyy")</f>
        <v>12-06-2021</v>
      </c>
      <c r="F1535" s="1" t="str">
        <f t="shared" si="92"/>
        <v>June</v>
      </c>
      <c r="G1535" s="1" t="str">
        <f t="shared" si="93"/>
        <v>2021</v>
      </c>
      <c r="H1535" s="1" t="str">
        <f t="shared" si="94"/>
        <v>Saturday</v>
      </c>
      <c r="I1535" s="1" t="str">
        <f t="shared" si="95"/>
        <v>12</v>
      </c>
      <c r="J1535" t="s">
        <v>30</v>
      </c>
      <c r="K1535" t="s">
        <v>69</v>
      </c>
      <c r="L1535" t="s">
        <v>70</v>
      </c>
      <c r="M1535" t="s">
        <v>16</v>
      </c>
      <c r="N1535">
        <v>50</v>
      </c>
      <c r="O1535">
        <v>850</v>
      </c>
      <c r="P1535">
        <v>425000</v>
      </c>
      <c r="Q1535">
        <v>212500</v>
      </c>
      <c r="R1535">
        <v>0.5</v>
      </c>
      <c r="S1535" t="s">
        <v>17</v>
      </c>
      <c r="T1535" t="str">
        <f>IF(Table1[[#This Row],[Units Sold]]&gt; 700,"High Units","low Units")</f>
        <v>High Units</v>
      </c>
      <c r="U1535">
        <f>SUM(Table1[[#This Row],[Operating Profit]])/SUM(Table1[Operating Profit])*100</f>
        <v>6.3979984628063508E-2</v>
      </c>
      <c r="V1535">
        <f>SUM(Table1[[#This Row],[Price per Unit]]*Table1[[#This Row],[Units Sold]])</f>
        <v>42500</v>
      </c>
      <c r="W1535">
        <f>SUM(Table1[[#This Row],[Total Sales]]-Table1[[#This Row],[Operating Profit]])</f>
        <v>212500</v>
      </c>
      <c r="X1535">
        <f>SUM(Table1[[#This Row],[Total Sales]]-Table1[[#This Row],[Cost]])</f>
        <v>212500</v>
      </c>
      <c r="Y1535">
        <f>SUM(Table1[[#This Row],[profit/loss]])/SUM(Table1[profit/loss])</f>
        <v>6.3979984628063512E-4</v>
      </c>
    </row>
    <row r="1536" spans="1:25" x14ac:dyDescent="0.3">
      <c r="A1536" t="s">
        <v>33</v>
      </c>
      <c r="B1536" t="s">
        <v>17</v>
      </c>
      <c r="C1536">
        <v>1185732</v>
      </c>
      <c r="D1536" s="9">
        <v>44359</v>
      </c>
      <c r="E1536" s="8" t="str">
        <f>TEXT(Table1[[#This Row],[Invoice Date]],"dd-mm-yyyy")</f>
        <v>12-06-2021</v>
      </c>
      <c r="F1536" s="1" t="str">
        <f t="shared" si="92"/>
        <v>June</v>
      </c>
      <c r="G1536" s="1" t="str">
        <f t="shared" si="93"/>
        <v>2021</v>
      </c>
      <c r="H1536" s="1" t="str">
        <f t="shared" si="94"/>
        <v>Saturday</v>
      </c>
      <c r="I1536" s="1" t="str">
        <f t="shared" si="95"/>
        <v>12</v>
      </c>
      <c r="J1536" t="s">
        <v>30</v>
      </c>
      <c r="K1536" t="s">
        <v>69</v>
      </c>
      <c r="L1536" t="s">
        <v>70</v>
      </c>
      <c r="M1536" t="s">
        <v>18</v>
      </c>
      <c r="N1536">
        <v>45</v>
      </c>
      <c r="O1536">
        <v>600</v>
      </c>
      <c r="P1536">
        <v>270000</v>
      </c>
      <c r="Q1536">
        <v>81000</v>
      </c>
      <c r="R1536">
        <v>0.3</v>
      </c>
      <c r="S1536" t="s">
        <v>17</v>
      </c>
      <c r="T1536" t="str">
        <f>IF(Table1[[#This Row],[Units Sold]]&gt; 700,"High Units","low Units")</f>
        <v>low Units</v>
      </c>
      <c r="U1536">
        <f>SUM(Table1[[#This Row],[Operating Profit]])/SUM(Table1[Operating Profit])*100</f>
        <v>2.43876647288148E-2</v>
      </c>
      <c r="V1536">
        <f>SUM(Table1[[#This Row],[Price per Unit]]*Table1[[#This Row],[Units Sold]])</f>
        <v>27000</v>
      </c>
      <c r="W1536">
        <f>SUM(Table1[[#This Row],[Total Sales]]-Table1[[#This Row],[Operating Profit]])</f>
        <v>189000</v>
      </c>
      <c r="X1536">
        <f>SUM(Table1[[#This Row],[Total Sales]]-Table1[[#This Row],[Cost]])</f>
        <v>81000</v>
      </c>
      <c r="Y1536">
        <f>SUM(Table1[[#This Row],[profit/loss]])/SUM(Table1[profit/loss])</f>
        <v>2.4387664728814799E-4</v>
      </c>
    </row>
    <row r="1537" spans="1:25" x14ac:dyDescent="0.3">
      <c r="A1537" t="s">
        <v>33</v>
      </c>
      <c r="B1537" t="s">
        <v>17</v>
      </c>
      <c r="C1537">
        <v>1185732</v>
      </c>
      <c r="D1537" s="9">
        <v>44359</v>
      </c>
      <c r="E1537" s="8" t="str">
        <f>TEXT(Table1[[#This Row],[Invoice Date]],"dd-mm-yyyy")</f>
        <v>12-06-2021</v>
      </c>
      <c r="F1537" s="1" t="str">
        <f t="shared" si="92"/>
        <v>June</v>
      </c>
      <c r="G1537" s="1" t="str">
        <f t="shared" si="93"/>
        <v>2021</v>
      </c>
      <c r="H1537" s="1" t="str">
        <f t="shared" si="94"/>
        <v>Saturday</v>
      </c>
      <c r="I1537" s="1" t="str">
        <f t="shared" si="95"/>
        <v>12</v>
      </c>
      <c r="J1537" t="s">
        <v>30</v>
      </c>
      <c r="K1537" t="s">
        <v>69</v>
      </c>
      <c r="L1537" t="s">
        <v>70</v>
      </c>
      <c r="M1537" t="s">
        <v>19</v>
      </c>
      <c r="N1537">
        <v>40</v>
      </c>
      <c r="O1537">
        <v>525</v>
      </c>
      <c r="P1537">
        <v>210000</v>
      </c>
      <c r="Q1537">
        <v>73500</v>
      </c>
      <c r="R1537">
        <v>0.35</v>
      </c>
      <c r="S1537" t="s">
        <v>17</v>
      </c>
      <c r="T1537" t="str">
        <f>IF(Table1[[#This Row],[Units Sold]]&gt; 700,"High Units","low Units")</f>
        <v>low Units</v>
      </c>
      <c r="U1537">
        <f>SUM(Table1[[#This Row],[Operating Profit]])/SUM(Table1[Operating Profit])*100</f>
        <v>2.212954762429491E-2</v>
      </c>
      <c r="V1537">
        <f>SUM(Table1[[#This Row],[Price per Unit]]*Table1[[#This Row],[Units Sold]])</f>
        <v>21000</v>
      </c>
      <c r="W1537">
        <f>SUM(Table1[[#This Row],[Total Sales]]-Table1[[#This Row],[Operating Profit]])</f>
        <v>136500</v>
      </c>
      <c r="X1537">
        <f>SUM(Table1[[#This Row],[Total Sales]]-Table1[[#This Row],[Cost]])</f>
        <v>73500</v>
      </c>
      <c r="Y1537">
        <f>SUM(Table1[[#This Row],[profit/loss]])/SUM(Table1[profit/loss])</f>
        <v>2.2129547624294909E-4</v>
      </c>
    </row>
    <row r="1538" spans="1:25" x14ac:dyDescent="0.3">
      <c r="A1538" t="s">
        <v>33</v>
      </c>
      <c r="B1538" t="s">
        <v>17</v>
      </c>
      <c r="C1538">
        <v>1185732</v>
      </c>
      <c r="D1538" s="9">
        <v>44359</v>
      </c>
      <c r="E1538" s="8" t="str">
        <f>TEXT(Table1[[#This Row],[Invoice Date]],"dd-mm-yyyy")</f>
        <v>12-06-2021</v>
      </c>
      <c r="F1538" s="1" t="str">
        <f t="shared" si="92"/>
        <v>June</v>
      </c>
      <c r="G1538" s="1" t="str">
        <f t="shared" si="93"/>
        <v>2021</v>
      </c>
      <c r="H1538" s="1" t="str">
        <f t="shared" si="94"/>
        <v>Saturday</v>
      </c>
      <c r="I1538" s="1" t="str">
        <f t="shared" si="95"/>
        <v>12</v>
      </c>
      <c r="J1538" t="s">
        <v>30</v>
      </c>
      <c r="K1538" t="s">
        <v>69</v>
      </c>
      <c r="L1538" t="s">
        <v>70</v>
      </c>
      <c r="M1538" t="s">
        <v>20</v>
      </c>
      <c r="N1538">
        <v>40</v>
      </c>
      <c r="O1538">
        <v>500</v>
      </c>
      <c r="P1538">
        <v>200000</v>
      </c>
      <c r="Q1538">
        <v>70000</v>
      </c>
      <c r="R1538">
        <v>0.35</v>
      </c>
      <c r="S1538" t="s">
        <v>17</v>
      </c>
      <c r="T1538" t="str">
        <f>IF(Table1[[#This Row],[Units Sold]]&gt; 700,"High Units","low Units")</f>
        <v>low Units</v>
      </c>
      <c r="U1538">
        <f>SUM(Table1[[#This Row],[Operating Profit]])/SUM(Table1[Operating Profit])*100</f>
        <v>2.1075759642185631E-2</v>
      </c>
      <c r="V1538">
        <f>SUM(Table1[[#This Row],[Price per Unit]]*Table1[[#This Row],[Units Sold]])</f>
        <v>20000</v>
      </c>
      <c r="W1538">
        <f>SUM(Table1[[#This Row],[Total Sales]]-Table1[[#This Row],[Operating Profit]])</f>
        <v>130000</v>
      </c>
      <c r="X1538">
        <f>SUM(Table1[[#This Row],[Total Sales]]-Table1[[#This Row],[Cost]])</f>
        <v>70000</v>
      </c>
      <c r="Y1538">
        <f>SUM(Table1[[#This Row],[profit/loss]])/SUM(Table1[profit/loss])</f>
        <v>2.1075759642185629E-4</v>
      </c>
    </row>
    <row r="1539" spans="1:25" x14ac:dyDescent="0.3">
      <c r="A1539" t="s">
        <v>33</v>
      </c>
      <c r="B1539" t="s">
        <v>17</v>
      </c>
      <c r="C1539">
        <v>1185732</v>
      </c>
      <c r="D1539" s="9">
        <v>44359</v>
      </c>
      <c r="E1539" s="8" t="str">
        <f>TEXT(Table1[[#This Row],[Invoice Date]],"dd-mm-yyyy")</f>
        <v>12-06-2021</v>
      </c>
      <c r="F1539" s="1" t="str">
        <f t="shared" ref="F1539:F1602" si="96">TEXT(D1539,"mmmm")</f>
        <v>June</v>
      </c>
      <c r="G1539" s="1" t="str">
        <f t="shared" ref="G1539:G1602" si="97">TEXT(D1539,"YYYY")</f>
        <v>2021</v>
      </c>
      <c r="H1539" s="1" t="str">
        <f t="shared" ref="H1539:H1602" si="98">TEXT(D1539,"dddd")</f>
        <v>Saturday</v>
      </c>
      <c r="I1539" s="1" t="str">
        <f t="shared" ref="I1539:I1602" si="99">TEXT(D1539,"dd")</f>
        <v>12</v>
      </c>
      <c r="J1539" t="s">
        <v>30</v>
      </c>
      <c r="K1539" t="s">
        <v>69</v>
      </c>
      <c r="L1539" t="s">
        <v>70</v>
      </c>
      <c r="M1539" t="s">
        <v>21</v>
      </c>
      <c r="N1539">
        <v>50</v>
      </c>
      <c r="O1539">
        <v>500</v>
      </c>
      <c r="P1539">
        <v>250000</v>
      </c>
      <c r="Q1539">
        <v>75000</v>
      </c>
      <c r="R1539">
        <v>0.3</v>
      </c>
      <c r="S1539" t="s">
        <v>17</v>
      </c>
      <c r="T1539" t="str">
        <f>IF(Table1[[#This Row],[Units Sold]]&gt; 700,"High Units","low Units")</f>
        <v>low Units</v>
      </c>
      <c r="U1539">
        <f>SUM(Table1[[#This Row],[Operating Profit]])/SUM(Table1[Operating Profit])*100</f>
        <v>2.2581171045198887E-2</v>
      </c>
      <c r="V1539">
        <f>SUM(Table1[[#This Row],[Price per Unit]]*Table1[[#This Row],[Units Sold]])</f>
        <v>25000</v>
      </c>
      <c r="W1539">
        <f>SUM(Table1[[#This Row],[Total Sales]]-Table1[[#This Row],[Operating Profit]])</f>
        <v>175000</v>
      </c>
      <c r="X1539">
        <f>SUM(Table1[[#This Row],[Total Sales]]-Table1[[#This Row],[Cost]])</f>
        <v>75000</v>
      </c>
      <c r="Y1539">
        <f>SUM(Table1[[#This Row],[profit/loss]])/SUM(Table1[profit/loss])</f>
        <v>2.2581171045198888E-4</v>
      </c>
    </row>
    <row r="1540" spans="1:25" x14ac:dyDescent="0.3">
      <c r="A1540" t="s">
        <v>33</v>
      </c>
      <c r="B1540" t="s">
        <v>17</v>
      </c>
      <c r="C1540">
        <v>1185732</v>
      </c>
      <c r="D1540" s="9">
        <v>44359</v>
      </c>
      <c r="E1540" s="8" t="str">
        <f>TEXT(Table1[[#This Row],[Invoice Date]],"dd-mm-yyyy")</f>
        <v>12-06-2021</v>
      </c>
      <c r="F1540" s="1" t="str">
        <f t="shared" si="96"/>
        <v>June</v>
      </c>
      <c r="G1540" s="1" t="str">
        <f t="shared" si="97"/>
        <v>2021</v>
      </c>
      <c r="H1540" s="1" t="str">
        <f t="shared" si="98"/>
        <v>Saturday</v>
      </c>
      <c r="I1540" s="1" t="str">
        <f t="shared" si="99"/>
        <v>12</v>
      </c>
      <c r="J1540" t="s">
        <v>30</v>
      </c>
      <c r="K1540" t="s">
        <v>69</v>
      </c>
      <c r="L1540" t="s">
        <v>70</v>
      </c>
      <c r="M1540" t="s">
        <v>22</v>
      </c>
      <c r="N1540">
        <v>55</v>
      </c>
      <c r="O1540">
        <v>650</v>
      </c>
      <c r="P1540">
        <v>357500</v>
      </c>
      <c r="Q1540">
        <v>89375</v>
      </c>
      <c r="R1540">
        <v>0.25</v>
      </c>
      <c r="S1540" t="s">
        <v>17</v>
      </c>
      <c r="T1540" t="str">
        <f>IF(Table1[[#This Row],[Units Sold]]&gt; 700,"High Units","low Units")</f>
        <v>low Units</v>
      </c>
      <c r="U1540">
        <f>SUM(Table1[[#This Row],[Operating Profit]])/SUM(Table1[Operating Profit])*100</f>
        <v>2.6909228828862011E-2</v>
      </c>
      <c r="V1540">
        <f>SUM(Table1[[#This Row],[Price per Unit]]*Table1[[#This Row],[Units Sold]])</f>
        <v>35750</v>
      </c>
      <c r="W1540">
        <f>SUM(Table1[[#This Row],[Total Sales]]-Table1[[#This Row],[Operating Profit]])</f>
        <v>268125</v>
      </c>
      <c r="X1540">
        <f>SUM(Table1[[#This Row],[Total Sales]]-Table1[[#This Row],[Cost]])</f>
        <v>89375</v>
      </c>
      <c r="Y1540">
        <f>SUM(Table1[[#This Row],[profit/loss]])/SUM(Table1[profit/loss])</f>
        <v>2.690922882886201E-4</v>
      </c>
    </row>
    <row r="1541" spans="1:25" x14ac:dyDescent="0.3">
      <c r="A1541" t="s">
        <v>33</v>
      </c>
      <c r="B1541" t="s">
        <v>17</v>
      </c>
      <c r="C1541">
        <v>1185732</v>
      </c>
      <c r="D1541" s="9">
        <v>44387</v>
      </c>
      <c r="E1541" s="8" t="str">
        <f>TEXT(Table1[[#This Row],[Invoice Date]],"dd-mm-yyyy")</f>
        <v>10-07-2021</v>
      </c>
      <c r="F1541" s="1" t="str">
        <f t="shared" si="96"/>
        <v>July</v>
      </c>
      <c r="G1541" s="1" t="str">
        <f t="shared" si="97"/>
        <v>2021</v>
      </c>
      <c r="H1541" s="1" t="str">
        <f t="shared" si="98"/>
        <v>Saturday</v>
      </c>
      <c r="I1541" s="1" t="str">
        <f t="shared" si="99"/>
        <v>10</v>
      </c>
      <c r="J1541" t="s">
        <v>30</v>
      </c>
      <c r="K1541" t="s">
        <v>69</v>
      </c>
      <c r="L1541" t="s">
        <v>70</v>
      </c>
      <c r="M1541" t="s">
        <v>16</v>
      </c>
      <c r="N1541">
        <v>50</v>
      </c>
      <c r="O1541">
        <v>875</v>
      </c>
      <c r="P1541">
        <v>437500</v>
      </c>
      <c r="Q1541">
        <v>218750</v>
      </c>
      <c r="R1541">
        <v>0.5</v>
      </c>
      <c r="S1541" t="s">
        <v>17</v>
      </c>
      <c r="T1541" t="str">
        <f>IF(Table1[[#This Row],[Units Sold]]&gt; 700,"High Units","low Units")</f>
        <v>High Units</v>
      </c>
      <c r="U1541">
        <f>SUM(Table1[[#This Row],[Operating Profit]])/SUM(Table1[Operating Profit])*100</f>
        <v>6.5861748881830079E-2</v>
      </c>
      <c r="V1541">
        <f>SUM(Table1[[#This Row],[Price per Unit]]*Table1[[#This Row],[Units Sold]])</f>
        <v>43750</v>
      </c>
      <c r="W1541">
        <f>SUM(Table1[[#This Row],[Total Sales]]-Table1[[#This Row],[Operating Profit]])</f>
        <v>218750</v>
      </c>
      <c r="X1541">
        <f>SUM(Table1[[#This Row],[Total Sales]]-Table1[[#This Row],[Cost]])</f>
        <v>218750</v>
      </c>
      <c r="Y1541">
        <f>SUM(Table1[[#This Row],[profit/loss]])/SUM(Table1[profit/loss])</f>
        <v>6.5861748881830085E-4</v>
      </c>
    </row>
    <row r="1542" spans="1:25" x14ac:dyDescent="0.3">
      <c r="A1542" t="s">
        <v>33</v>
      </c>
      <c r="B1542" t="s">
        <v>17</v>
      </c>
      <c r="C1542">
        <v>1185732</v>
      </c>
      <c r="D1542" s="9">
        <v>44387</v>
      </c>
      <c r="E1542" s="8" t="str">
        <f>TEXT(Table1[[#This Row],[Invoice Date]],"dd-mm-yyyy")</f>
        <v>10-07-2021</v>
      </c>
      <c r="F1542" s="1" t="str">
        <f t="shared" si="96"/>
        <v>July</v>
      </c>
      <c r="G1542" s="1" t="str">
        <f t="shared" si="97"/>
        <v>2021</v>
      </c>
      <c r="H1542" s="1" t="str">
        <f t="shared" si="98"/>
        <v>Saturday</v>
      </c>
      <c r="I1542" s="1" t="str">
        <f t="shared" si="99"/>
        <v>10</v>
      </c>
      <c r="J1542" t="s">
        <v>30</v>
      </c>
      <c r="K1542" t="s">
        <v>69</v>
      </c>
      <c r="L1542" t="s">
        <v>70</v>
      </c>
      <c r="M1542" t="s">
        <v>18</v>
      </c>
      <c r="N1542">
        <v>45</v>
      </c>
      <c r="O1542">
        <v>625</v>
      </c>
      <c r="P1542">
        <v>281250</v>
      </c>
      <c r="Q1542">
        <v>84375</v>
      </c>
      <c r="R1542">
        <v>0.3</v>
      </c>
      <c r="S1542" t="s">
        <v>17</v>
      </c>
      <c r="T1542" t="str">
        <f>IF(Table1[[#This Row],[Units Sold]]&gt; 700,"High Units","low Units")</f>
        <v>low Units</v>
      </c>
      <c r="U1542">
        <f>SUM(Table1[[#This Row],[Operating Profit]])/SUM(Table1[Operating Profit])*100</f>
        <v>2.5403817425848747E-2</v>
      </c>
      <c r="V1542">
        <f>SUM(Table1[[#This Row],[Price per Unit]]*Table1[[#This Row],[Units Sold]])</f>
        <v>28125</v>
      </c>
      <c r="W1542">
        <f>SUM(Table1[[#This Row],[Total Sales]]-Table1[[#This Row],[Operating Profit]])</f>
        <v>196875</v>
      </c>
      <c r="X1542">
        <f>SUM(Table1[[#This Row],[Total Sales]]-Table1[[#This Row],[Cost]])</f>
        <v>84375</v>
      </c>
      <c r="Y1542">
        <f>SUM(Table1[[#This Row],[profit/loss]])/SUM(Table1[profit/loss])</f>
        <v>2.5403817425848746E-4</v>
      </c>
    </row>
    <row r="1543" spans="1:25" x14ac:dyDescent="0.3">
      <c r="A1543" t="s">
        <v>33</v>
      </c>
      <c r="B1543" t="s">
        <v>17</v>
      </c>
      <c r="C1543">
        <v>1185732</v>
      </c>
      <c r="D1543" s="9">
        <v>44387</v>
      </c>
      <c r="E1543" s="8" t="str">
        <f>TEXT(Table1[[#This Row],[Invoice Date]],"dd-mm-yyyy")</f>
        <v>10-07-2021</v>
      </c>
      <c r="F1543" s="1" t="str">
        <f t="shared" si="96"/>
        <v>July</v>
      </c>
      <c r="G1543" s="1" t="str">
        <f t="shared" si="97"/>
        <v>2021</v>
      </c>
      <c r="H1543" s="1" t="str">
        <f t="shared" si="98"/>
        <v>Saturday</v>
      </c>
      <c r="I1543" s="1" t="str">
        <f t="shared" si="99"/>
        <v>10</v>
      </c>
      <c r="J1543" t="s">
        <v>30</v>
      </c>
      <c r="K1543" t="s">
        <v>69</v>
      </c>
      <c r="L1543" t="s">
        <v>70</v>
      </c>
      <c r="M1543" t="s">
        <v>19</v>
      </c>
      <c r="N1543">
        <v>40</v>
      </c>
      <c r="O1543">
        <v>550</v>
      </c>
      <c r="P1543">
        <v>220000</v>
      </c>
      <c r="Q1543">
        <v>77000</v>
      </c>
      <c r="R1543">
        <v>0.35</v>
      </c>
      <c r="S1543" t="s">
        <v>17</v>
      </c>
      <c r="T1543" t="str">
        <f>IF(Table1[[#This Row],[Units Sold]]&gt; 700,"High Units","low Units")</f>
        <v>low Units</v>
      </c>
      <c r="U1543">
        <f>SUM(Table1[[#This Row],[Operating Profit]])/SUM(Table1[Operating Profit])*100</f>
        <v>2.318333560640419E-2</v>
      </c>
      <c r="V1543">
        <f>SUM(Table1[[#This Row],[Price per Unit]]*Table1[[#This Row],[Units Sold]])</f>
        <v>22000</v>
      </c>
      <c r="W1543">
        <f>SUM(Table1[[#This Row],[Total Sales]]-Table1[[#This Row],[Operating Profit]])</f>
        <v>143000</v>
      </c>
      <c r="X1543">
        <f>SUM(Table1[[#This Row],[Total Sales]]-Table1[[#This Row],[Cost]])</f>
        <v>77000</v>
      </c>
      <c r="Y1543">
        <f>SUM(Table1[[#This Row],[profit/loss]])/SUM(Table1[profit/loss])</f>
        <v>2.3183335606404191E-4</v>
      </c>
    </row>
    <row r="1544" spans="1:25" x14ac:dyDescent="0.3">
      <c r="A1544" t="s">
        <v>33</v>
      </c>
      <c r="B1544" t="s">
        <v>17</v>
      </c>
      <c r="C1544">
        <v>1185732</v>
      </c>
      <c r="D1544" s="9">
        <v>44387</v>
      </c>
      <c r="E1544" s="8" t="str">
        <f>TEXT(Table1[[#This Row],[Invoice Date]],"dd-mm-yyyy")</f>
        <v>10-07-2021</v>
      </c>
      <c r="F1544" s="1" t="str">
        <f t="shared" si="96"/>
        <v>July</v>
      </c>
      <c r="G1544" s="1" t="str">
        <f t="shared" si="97"/>
        <v>2021</v>
      </c>
      <c r="H1544" s="1" t="str">
        <f t="shared" si="98"/>
        <v>Saturday</v>
      </c>
      <c r="I1544" s="1" t="str">
        <f t="shared" si="99"/>
        <v>10</v>
      </c>
      <c r="J1544" t="s">
        <v>30</v>
      </c>
      <c r="K1544" t="s">
        <v>69</v>
      </c>
      <c r="L1544" t="s">
        <v>70</v>
      </c>
      <c r="M1544" t="s">
        <v>20</v>
      </c>
      <c r="N1544">
        <v>40</v>
      </c>
      <c r="O1544">
        <v>500</v>
      </c>
      <c r="P1544">
        <v>200000</v>
      </c>
      <c r="Q1544">
        <v>70000</v>
      </c>
      <c r="R1544">
        <v>0.35</v>
      </c>
      <c r="S1544" t="s">
        <v>17</v>
      </c>
      <c r="T1544" t="str">
        <f>IF(Table1[[#This Row],[Units Sold]]&gt; 700,"High Units","low Units")</f>
        <v>low Units</v>
      </c>
      <c r="U1544">
        <f>SUM(Table1[[#This Row],[Operating Profit]])/SUM(Table1[Operating Profit])*100</f>
        <v>2.1075759642185631E-2</v>
      </c>
      <c r="V1544">
        <f>SUM(Table1[[#This Row],[Price per Unit]]*Table1[[#This Row],[Units Sold]])</f>
        <v>20000</v>
      </c>
      <c r="W1544">
        <f>SUM(Table1[[#This Row],[Total Sales]]-Table1[[#This Row],[Operating Profit]])</f>
        <v>130000</v>
      </c>
      <c r="X1544">
        <f>SUM(Table1[[#This Row],[Total Sales]]-Table1[[#This Row],[Cost]])</f>
        <v>70000</v>
      </c>
      <c r="Y1544">
        <f>SUM(Table1[[#This Row],[profit/loss]])/SUM(Table1[profit/loss])</f>
        <v>2.1075759642185629E-4</v>
      </c>
    </row>
    <row r="1545" spans="1:25" x14ac:dyDescent="0.3">
      <c r="A1545" t="s">
        <v>33</v>
      </c>
      <c r="B1545" t="s">
        <v>17</v>
      </c>
      <c r="C1545">
        <v>1185732</v>
      </c>
      <c r="D1545" s="9">
        <v>44387</v>
      </c>
      <c r="E1545" s="8" t="str">
        <f>TEXT(Table1[[#This Row],[Invoice Date]],"dd-mm-yyyy")</f>
        <v>10-07-2021</v>
      </c>
      <c r="F1545" s="1" t="str">
        <f t="shared" si="96"/>
        <v>July</v>
      </c>
      <c r="G1545" s="1" t="str">
        <f t="shared" si="97"/>
        <v>2021</v>
      </c>
      <c r="H1545" s="1" t="str">
        <f t="shared" si="98"/>
        <v>Saturday</v>
      </c>
      <c r="I1545" s="1" t="str">
        <f t="shared" si="99"/>
        <v>10</v>
      </c>
      <c r="J1545" t="s">
        <v>30</v>
      </c>
      <c r="K1545" t="s">
        <v>69</v>
      </c>
      <c r="L1545" t="s">
        <v>70</v>
      </c>
      <c r="M1545" t="s">
        <v>21</v>
      </c>
      <c r="N1545">
        <v>50</v>
      </c>
      <c r="O1545">
        <v>525</v>
      </c>
      <c r="P1545">
        <v>262500</v>
      </c>
      <c r="Q1545">
        <v>78750</v>
      </c>
      <c r="R1545">
        <v>0.3</v>
      </c>
      <c r="S1545" t="s">
        <v>17</v>
      </c>
      <c r="T1545" t="str">
        <f>IF(Table1[[#This Row],[Units Sold]]&gt; 700,"High Units","low Units")</f>
        <v>low Units</v>
      </c>
      <c r="U1545">
        <f>SUM(Table1[[#This Row],[Operating Profit]])/SUM(Table1[Operating Profit])*100</f>
        <v>2.3710229597458832E-2</v>
      </c>
      <c r="V1545">
        <f>SUM(Table1[[#This Row],[Price per Unit]]*Table1[[#This Row],[Units Sold]])</f>
        <v>26250</v>
      </c>
      <c r="W1545">
        <f>SUM(Table1[[#This Row],[Total Sales]]-Table1[[#This Row],[Operating Profit]])</f>
        <v>183750</v>
      </c>
      <c r="X1545">
        <f>SUM(Table1[[#This Row],[Total Sales]]-Table1[[#This Row],[Cost]])</f>
        <v>78750</v>
      </c>
      <c r="Y1545">
        <f>SUM(Table1[[#This Row],[profit/loss]])/SUM(Table1[profit/loss])</f>
        <v>2.3710229597458831E-4</v>
      </c>
    </row>
    <row r="1546" spans="1:25" x14ac:dyDescent="0.3">
      <c r="A1546" t="s">
        <v>33</v>
      </c>
      <c r="B1546" t="s">
        <v>17</v>
      </c>
      <c r="C1546">
        <v>1185732</v>
      </c>
      <c r="D1546" s="9">
        <v>44387</v>
      </c>
      <c r="E1546" s="8" t="str">
        <f>TEXT(Table1[[#This Row],[Invoice Date]],"dd-mm-yyyy")</f>
        <v>10-07-2021</v>
      </c>
      <c r="F1546" s="1" t="str">
        <f t="shared" si="96"/>
        <v>July</v>
      </c>
      <c r="G1546" s="1" t="str">
        <f t="shared" si="97"/>
        <v>2021</v>
      </c>
      <c r="H1546" s="1" t="str">
        <f t="shared" si="98"/>
        <v>Saturday</v>
      </c>
      <c r="I1546" s="1" t="str">
        <f t="shared" si="99"/>
        <v>10</v>
      </c>
      <c r="J1546" t="s">
        <v>30</v>
      </c>
      <c r="K1546" t="s">
        <v>69</v>
      </c>
      <c r="L1546" t="s">
        <v>70</v>
      </c>
      <c r="M1546" t="s">
        <v>22</v>
      </c>
      <c r="N1546">
        <v>55</v>
      </c>
      <c r="O1546">
        <v>700</v>
      </c>
      <c r="P1546">
        <v>385000</v>
      </c>
      <c r="Q1546">
        <v>96250</v>
      </c>
      <c r="R1546">
        <v>0.25</v>
      </c>
      <c r="S1546" t="s">
        <v>17</v>
      </c>
      <c r="T1546" t="str">
        <f>IF(Table1[[#This Row],[Units Sold]]&gt; 700,"High Units","low Units")</f>
        <v>low Units</v>
      </c>
      <c r="U1546">
        <f>SUM(Table1[[#This Row],[Operating Profit]])/SUM(Table1[Operating Profit])*100</f>
        <v>2.8979169508005241E-2</v>
      </c>
      <c r="V1546">
        <f>SUM(Table1[[#This Row],[Price per Unit]]*Table1[[#This Row],[Units Sold]])</f>
        <v>38500</v>
      </c>
      <c r="W1546">
        <f>SUM(Table1[[#This Row],[Total Sales]]-Table1[[#This Row],[Operating Profit]])</f>
        <v>288750</v>
      </c>
      <c r="X1546">
        <f>SUM(Table1[[#This Row],[Total Sales]]-Table1[[#This Row],[Cost]])</f>
        <v>96250</v>
      </c>
      <c r="Y1546">
        <f>SUM(Table1[[#This Row],[profit/loss]])/SUM(Table1[profit/loss])</f>
        <v>2.897916950800524E-4</v>
      </c>
    </row>
    <row r="1547" spans="1:25" x14ac:dyDescent="0.3">
      <c r="A1547" t="s">
        <v>33</v>
      </c>
      <c r="B1547" t="s">
        <v>17</v>
      </c>
      <c r="C1547">
        <v>1185732</v>
      </c>
      <c r="D1547" s="9">
        <v>44419</v>
      </c>
      <c r="E1547" s="8" t="str">
        <f>TEXT(Table1[[#This Row],[Invoice Date]],"dd-mm-yyyy")</f>
        <v>11-08-2021</v>
      </c>
      <c r="F1547" s="1" t="str">
        <f t="shared" si="96"/>
        <v>August</v>
      </c>
      <c r="G1547" s="1" t="str">
        <f t="shared" si="97"/>
        <v>2021</v>
      </c>
      <c r="H1547" s="1" t="str">
        <f t="shared" si="98"/>
        <v>Wednesday</v>
      </c>
      <c r="I1547" s="1" t="str">
        <f t="shared" si="99"/>
        <v>11</v>
      </c>
      <c r="J1547" t="s">
        <v>30</v>
      </c>
      <c r="K1547" t="s">
        <v>69</v>
      </c>
      <c r="L1547" t="s">
        <v>70</v>
      </c>
      <c r="M1547" t="s">
        <v>16</v>
      </c>
      <c r="N1547">
        <v>50</v>
      </c>
      <c r="O1547">
        <v>850</v>
      </c>
      <c r="P1547">
        <v>425000</v>
      </c>
      <c r="Q1547">
        <v>212500</v>
      </c>
      <c r="R1547">
        <v>0.5</v>
      </c>
      <c r="S1547" t="s">
        <v>17</v>
      </c>
      <c r="T1547" t="str">
        <f>IF(Table1[[#This Row],[Units Sold]]&gt; 700,"High Units","low Units")</f>
        <v>High Units</v>
      </c>
      <c r="U1547">
        <f>SUM(Table1[[#This Row],[Operating Profit]])/SUM(Table1[Operating Profit])*100</f>
        <v>6.3979984628063508E-2</v>
      </c>
      <c r="V1547">
        <f>SUM(Table1[[#This Row],[Price per Unit]]*Table1[[#This Row],[Units Sold]])</f>
        <v>42500</v>
      </c>
      <c r="W1547">
        <f>SUM(Table1[[#This Row],[Total Sales]]-Table1[[#This Row],[Operating Profit]])</f>
        <v>212500</v>
      </c>
      <c r="X1547">
        <f>SUM(Table1[[#This Row],[Total Sales]]-Table1[[#This Row],[Cost]])</f>
        <v>212500</v>
      </c>
      <c r="Y1547">
        <f>SUM(Table1[[#This Row],[profit/loss]])/SUM(Table1[profit/loss])</f>
        <v>6.3979984628063512E-4</v>
      </c>
    </row>
    <row r="1548" spans="1:25" x14ac:dyDescent="0.3">
      <c r="A1548" t="s">
        <v>33</v>
      </c>
      <c r="B1548" t="s">
        <v>17</v>
      </c>
      <c r="C1548">
        <v>1185732</v>
      </c>
      <c r="D1548" s="9">
        <v>44419</v>
      </c>
      <c r="E1548" s="8" t="str">
        <f>TEXT(Table1[[#This Row],[Invoice Date]],"dd-mm-yyyy")</f>
        <v>11-08-2021</v>
      </c>
      <c r="F1548" s="1" t="str">
        <f t="shared" si="96"/>
        <v>August</v>
      </c>
      <c r="G1548" s="1" t="str">
        <f t="shared" si="97"/>
        <v>2021</v>
      </c>
      <c r="H1548" s="1" t="str">
        <f t="shared" si="98"/>
        <v>Wednesday</v>
      </c>
      <c r="I1548" s="1" t="str">
        <f t="shared" si="99"/>
        <v>11</v>
      </c>
      <c r="J1548" t="s">
        <v>30</v>
      </c>
      <c r="K1548" t="s">
        <v>69</v>
      </c>
      <c r="L1548" t="s">
        <v>70</v>
      </c>
      <c r="M1548" t="s">
        <v>18</v>
      </c>
      <c r="N1548">
        <v>45</v>
      </c>
      <c r="O1548">
        <v>625</v>
      </c>
      <c r="P1548">
        <v>281250</v>
      </c>
      <c r="Q1548">
        <v>84375</v>
      </c>
      <c r="R1548">
        <v>0.3</v>
      </c>
      <c r="S1548" t="s">
        <v>17</v>
      </c>
      <c r="T1548" t="str">
        <f>IF(Table1[[#This Row],[Units Sold]]&gt; 700,"High Units","low Units")</f>
        <v>low Units</v>
      </c>
      <c r="U1548">
        <f>SUM(Table1[[#This Row],[Operating Profit]])/SUM(Table1[Operating Profit])*100</f>
        <v>2.5403817425848747E-2</v>
      </c>
      <c r="V1548">
        <f>SUM(Table1[[#This Row],[Price per Unit]]*Table1[[#This Row],[Units Sold]])</f>
        <v>28125</v>
      </c>
      <c r="W1548">
        <f>SUM(Table1[[#This Row],[Total Sales]]-Table1[[#This Row],[Operating Profit]])</f>
        <v>196875</v>
      </c>
      <c r="X1548">
        <f>SUM(Table1[[#This Row],[Total Sales]]-Table1[[#This Row],[Cost]])</f>
        <v>84375</v>
      </c>
      <c r="Y1548">
        <f>SUM(Table1[[#This Row],[profit/loss]])/SUM(Table1[profit/loss])</f>
        <v>2.5403817425848746E-4</v>
      </c>
    </row>
    <row r="1549" spans="1:25" x14ac:dyDescent="0.3">
      <c r="A1549" t="s">
        <v>33</v>
      </c>
      <c r="B1549" t="s">
        <v>17</v>
      </c>
      <c r="C1549">
        <v>1185732</v>
      </c>
      <c r="D1549" s="9">
        <v>44419</v>
      </c>
      <c r="E1549" s="8" t="str">
        <f>TEXT(Table1[[#This Row],[Invoice Date]],"dd-mm-yyyy")</f>
        <v>11-08-2021</v>
      </c>
      <c r="F1549" s="1" t="str">
        <f t="shared" si="96"/>
        <v>August</v>
      </c>
      <c r="G1549" s="1" t="str">
        <f t="shared" si="97"/>
        <v>2021</v>
      </c>
      <c r="H1549" s="1" t="str">
        <f t="shared" si="98"/>
        <v>Wednesday</v>
      </c>
      <c r="I1549" s="1" t="str">
        <f t="shared" si="99"/>
        <v>11</v>
      </c>
      <c r="J1549" t="s">
        <v>30</v>
      </c>
      <c r="K1549" t="s">
        <v>69</v>
      </c>
      <c r="L1549" t="s">
        <v>70</v>
      </c>
      <c r="M1549" t="s">
        <v>19</v>
      </c>
      <c r="N1549">
        <v>40</v>
      </c>
      <c r="O1549">
        <v>550</v>
      </c>
      <c r="P1549">
        <v>220000</v>
      </c>
      <c r="Q1549">
        <v>77000</v>
      </c>
      <c r="R1549">
        <v>0.35</v>
      </c>
      <c r="S1549" t="s">
        <v>17</v>
      </c>
      <c r="T1549" t="str">
        <f>IF(Table1[[#This Row],[Units Sold]]&gt; 700,"High Units","low Units")</f>
        <v>low Units</v>
      </c>
      <c r="U1549">
        <f>SUM(Table1[[#This Row],[Operating Profit]])/SUM(Table1[Operating Profit])*100</f>
        <v>2.318333560640419E-2</v>
      </c>
      <c r="V1549">
        <f>SUM(Table1[[#This Row],[Price per Unit]]*Table1[[#This Row],[Units Sold]])</f>
        <v>22000</v>
      </c>
      <c r="W1549">
        <f>SUM(Table1[[#This Row],[Total Sales]]-Table1[[#This Row],[Operating Profit]])</f>
        <v>143000</v>
      </c>
      <c r="X1549">
        <f>SUM(Table1[[#This Row],[Total Sales]]-Table1[[#This Row],[Cost]])</f>
        <v>77000</v>
      </c>
      <c r="Y1549">
        <f>SUM(Table1[[#This Row],[profit/loss]])/SUM(Table1[profit/loss])</f>
        <v>2.3183335606404191E-4</v>
      </c>
    </row>
    <row r="1550" spans="1:25" x14ac:dyDescent="0.3">
      <c r="A1550" t="s">
        <v>33</v>
      </c>
      <c r="B1550" t="s">
        <v>17</v>
      </c>
      <c r="C1550">
        <v>1185732</v>
      </c>
      <c r="D1550" s="9">
        <v>44419</v>
      </c>
      <c r="E1550" s="8" t="str">
        <f>TEXT(Table1[[#This Row],[Invoice Date]],"dd-mm-yyyy")</f>
        <v>11-08-2021</v>
      </c>
      <c r="F1550" s="1" t="str">
        <f t="shared" si="96"/>
        <v>August</v>
      </c>
      <c r="G1550" s="1" t="str">
        <f t="shared" si="97"/>
        <v>2021</v>
      </c>
      <c r="H1550" s="1" t="str">
        <f t="shared" si="98"/>
        <v>Wednesday</v>
      </c>
      <c r="I1550" s="1" t="str">
        <f t="shared" si="99"/>
        <v>11</v>
      </c>
      <c r="J1550" t="s">
        <v>30</v>
      </c>
      <c r="K1550" t="s">
        <v>69</v>
      </c>
      <c r="L1550" t="s">
        <v>70</v>
      </c>
      <c r="M1550" t="s">
        <v>20</v>
      </c>
      <c r="N1550">
        <v>40</v>
      </c>
      <c r="O1550">
        <v>525</v>
      </c>
      <c r="P1550">
        <v>210000</v>
      </c>
      <c r="Q1550">
        <v>73500</v>
      </c>
      <c r="R1550">
        <v>0.35</v>
      </c>
      <c r="S1550" t="s">
        <v>17</v>
      </c>
      <c r="T1550" t="str">
        <f>IF(Table1[[#This Row],[Units Sold]]&gt; 700,"High Units","low Units")</f>
        <v>low Units</v>
      </c>
      <c r="U1550">
        <f>SUM(Table1[[#This Row],[Operating Profit]])/SUM(Table1[Operating Profit])*100</f>
        <v>2.212954762429491E-2</v>
      </c>
      <c r="V1550">
        <f>SUM(Table1[[#This Row],[Price per Unit]]*Table1[[#This Row],[Units Sold]])</f>
        <v>21000</v>
      </c>
      <c r="W1550">
        <f>SUM(Table1[[#This Row],[Total Sales]]-Table1[[#This Row],[Operating Profit]])</f>
        <v>136500</v>
      </c>
      <c r="X1550">
        <f>SUM(Table1[[#This Row],[Total Sales]]-Table1[[#This Row],[Cost]])</f>
        <v>73500</v>
      </c>
      <c r="Y1550">
        <f>SUM(Table1[[#This Row],[profit/loss]])/SUM(Table1[profit/loss])</f>
        <v>2.2129547624294909E-4</v>
      </c>
    </row>
    <row r="1551" spans="1:25" x14ac:dyDescent="0.3">
      <c r="A1551" t="s">
        <v>33</v>
      </c>
      <c r="B1551" t="s">
        <v>17</v>
      </c>
      <c r="C1551">
        <v>1185732</v>
      </c>
      <c r="D1551" s="9">
        <v>44419</v>
      </c>
      <c r="E1551" s="8" t="str">
        <f>TEXT(Table1[[#This Row],[Invoice Date]],"dd-mm-yyyy")</f>
        <v>11-08-2021</v>
      </c>
      <c r="F1551" s="1" t="str">
        <f t="shared" si="96"/>
        <v>August</v>
      </c>
      <c r="G1551" s="1" t="str">
        <f t="shared" si="97"/>
        <v>2021</v>
      </c>
      <c r="H1551" s="1" t="str">
        <f t="shared" si="98"/>
        <v>Wednesday</v>
      </c>
      <c r="I1551" s="1" t="str">
        <f t="shared" si="99"/>
        <v>11</v>
      </c>
      <c r="J1551" t="s">
        <v>30</v>
      </c>
      <c r="K1551" t="s">
        <v>69</v>
      </c>
      <c r="L1551" t="s">
        <v>70</v>
      </c>
      <c r="M1551" t="s">
        <v>21</v>
      </c>
      <c r="N1551">
        <v>50</v>
      </c>
      <c r="O1551">
        <v>500</v>
      </c>
      <c r="P1551">
        <v>250000</v>
      </c>
      <c r="Q1551">
        <v>75000</v>
      </c>
      <c r="R1551">
        <v>0.3</v>
      </c>
      <c r="S1551" t="s">
        <v>17</v>
      </c>
      <c r="T1551" t="str">
        <f>IF(Table1[[#This Row],[Units Sold]]&gt; 700,"High Units","low Units")</f>
        <v>low Units</v>
      </c>
      <c r="U1551">
        <f>SUM(Table1[[#This Row],[Operating Profit]])/SUM(Table1[Operating Profit])*100</f>
        <v>2.2581171045198887E-2</v>
      </c>
      <c r="V1551">
        <f>SUM(Table1[[#This Row],[Price per Unit]]*Table1[[#This Row],[Units Sold]])</f>
        <v>25000</v>
      </c>
      <c r="W1551">
        <f>SUM(Table1[[#This Row],[Total Sales]]-Table1[[#This Row],[Operating Profit]])</f>
        <v>175000</v>
      </c>
      <c r="X1551">
        <f>SUM(Table1[[#This Row],[Total Sales]]-Table1[[#This Row],[Cost]])</f>
        <v>75000</v>
      </c>
      <c r="Y1551">
        <f>SUM(Table1[[#This Row],[profit/loss]])/SUM(Table1[profit/loss])</f>
        <v>2.2581171045198888E-4</v>
      </c>
    </row>
    <row r="1552" spans="1:25" x14ac:dyDescent="0.3">
      <c r="A1552" t="s">
        <v>33</v>
      </c>
      <c r="B1552" t="s">
        <v>17</v>
      </c>
      <c r="C1552">
        <v>1185732</v>
      </c>
      <c r="D1552" s="9">
        <v>44419</v>
      </c>
      <c r="E1552" s="8" t="str">
        <f>TEXT(Table1[[#This Row],[Invoice Date]],"dd-mm-yyyy")</f>
        <v>11-08-2021</v>
      </c>
      <c r="F1552" s="1" t="str">
        <f t="shared" si="96"/>
        <v>August</v>
      </c>
      <c r="G1552" s="1" t="str">
        <f t="shared" si="97"/>
        <v>2021</v>
      </c>
      <c r="H1552" s="1" t="str">
        <f t="shared" si="98"/>
        <v>Wednesday</v>
      </c>
      <c r="I1552" s="1" t="str">
        <f t="shared" si="99"/>
        <v>11</v>
      </c>
      <c r="J1552" t="s">
        <v>30</v>
      </c>
      <c r="K1552" t="s">
        <v>69</v>
      </c>
      <c r="L1552" t="s">
        <v>70</v>
      </c>
      <c r="M1552" t="s">
        <v>22</v>
      </c>
      <c r="N1552">
        <v>55</v>
      </c>
      <c r="O1552">
        <v>675</v>
      </c>
      <c r="P1552">
        <v>371250</v>
      </c>
      <c r="Q1552">
        <v>92813</v>
      </c>
      <c r="R1552">
        <v>0.25</v>
      </c>
      <c r="S1552" t="s">
        <v>17</v>
      </c>
      <c r="T1552" t="str">
        <f>IF(Table1[[#This Row],[Units Sold]]&gt; 700,"High Units","low Units")</f>
        <v>low Units</v>
      </c>
      <c r="U1552">
        <f>SUM(Table1[[#This Row],[Operating Profit]])/SUM(Table1[Operating Profit])*100</f>
        <v>2.7944349709573924E-2</v>
      </c>
      <c r="V1552">
        <f>SUM(Table1[[#This Row],[Price per Unit]]*Table1[[#This Row],[Units Sold]])</f>
        <v>37125</v>
      </c>
      <c r="W1552">
        <f>SUM(Table1[[#This Row],[Total Sales]]-Table1[[#This Row],[Operating Profit]])</f>
        <v>278437</v>
      </c>
      <c r="X1552">
        <f>SUM(Table1[[#This Row],[Total Sales]]-Table1[[#This Row],[Cost]])</f>
        <v>92813</v>
      </c>
      <c r="Y1552">
        <f>SUM(Table1[[#This Row],[profit/loss]])/SUM(Table1[profit/loss])</f>
        <v>2.7944349709573923E-4</v>
      </c>
    </row>
    <row r="1553" spans="1:25" x14ac:dyDescent="0.3">
      <c r="A1553" t="s">
        <v>33</v>
      </c>
      <c r="B1553" t="s">
        <v>17</v>
      </c>
      <c r="C1553">
        <v>1185732</v>
      </c>
      <c r="D1553" s="9">
        <v>44449</v>
      </c>
      <c r="E1553" s="8" t="str">
        <f>TEXT(Table1[[#This Row],[Invoice Date]],"dd-mm-yyyy")</f>
        <v>10-09-2021</v>
      </c>
      <c r="F1553" s="1" t="str">
        <f t="shared" si="96"/>
        <v>September</v>
      </c>
      <c r="G1553" s="1" t="str">
        <f t="shared" si="97"/>
        <v>2021</v>
      </c>
      <c r="H1553" s="1" t="str">
        <f t="shared" si="98"/>
        <v>Friday</v>
      </c>
      <c r="I1553" s="1" t="str">
        <f t="shared" si="99"/>
        <v>10</v>
      </c>
      <c r="J1553" t="s">
        <v>30</v>
      </c>
      <c r="K1553" t="s">
        <v>69</v>
      </c>
      <c r="L1553" t="s">
        <v>70</v>
      </c>
      <c r="M1553" t="s">
        <v>16</v>
      </c>
      <c r="N1553">
        <v>50</v>
      </c>
      <c r="O1553">
        <v>800</v>
      </c>
      <c r="P1553">
        <v>400000</v>
      </c>
      <c r="Q1553">
        <v>200000</v>
      </c>
      <c r="R1553">
        <v>0.5</v>
      </c>
      <c r="S1553" t="s">
        <v>17</v>
      </c>
      <c r="T1553" t="str">
        <f>IF(Table1[[#This Row],[Units Sold]]&gt; 700,"High Units","low Units")</f>
        <v>High Units</v>
      </c>
      <c r="U1553">
        <f>SUM(Table1[[#This Row],[Operating Profit]])/SUM(Table1[Operating Profit])*100</f>
        <v>6.0216456120530365E-2</v>
      </c>
      <c r="V1553">
        <f>SUM(Table1[[#This Row],[Price per Unit]]*Table1[[#This Row],[Units Sold]])</f>
        <v>40000</v>
      </c>
      <c r="W1553">
        <f>SUM(Table1[[#This Row],[Total Sales]]-Table1[[#This Row],[Operating Profit]])</f>
        <v>200000</v>
      </c>
      <c r="X1553">
        <f>SUM(Table1[[#This Row],[Total Sales]]-Table1[[#This Row],[Cost]])</f>
        <v>200000</v>
      </c>
      <c r="Y1553">
        <f>SUM(Table1[[#This Row],[profit/loss]])/SUM(Table1[profit/loss])</f>
        <v>6.0216456120530367E-4</v>
      </c>
    </row>
    <row r="1554" spans="1:25" x14ac:dyDescent="0.3">
      <c r="A1554" t="s">
        <v>33</v>
      </c>
      <c r="B1554" t="s">
        <v>17</v>
      </c>
      <c r="C1554">
        <v>1185732</v>
      </c>
      <c r="D1554" s="9">
        <v>44449</v>
      </c>
      <c r="E1554" s="8" t="str">
        <f>TEXT(Table1[[#This Row],[Invoice Date]],"dd-mm-yyyy")</f>
        <v>10-09-2021</v>
      </c>
      <c r="F1554" s="1" t="str">
        <f t="shared" si="96"/>
        <v>September</v>
      </c>
      <c r="G1554" s="1" t="str">
        <f t="shared" si="97"/>
        <v>2021</v>
      </c>
      <c r="H1554" s="1" t="str">
        <f t="shared" si="98"/>
        <v>Friday</v>
      </c>
      <c r="I1554" s="1" t="str">
        <f t="shared" si="99"/>
        <v>10</v>
      </c>
      <c r="J1554" t="s">
        <v>30</v>
      </c>
      <c r="K1554" t="s">
        <v>69</v>
      </c>
      <c r="L1554" t="s">
        <v>70</v>
      </c>
      <c r="M1554" t="s">
        <v>18</v>
      </c>
      <c r="N1554">
        <v>45</v>
      </c>
      <c r="O1554">
        <v>600</v>
      </c>
      <c r="P1554">
        <v>270000</v>
      </c>
      <c r="Q1554">
        <v>81000</v>
      </c>
      <c r="R1554">
        <v>0.3</v>
      </c>
      <c r="S1554" t="s">
        <v>17</v>
      </c>
      <c r="T1554" t="str">
        <f>IF(Table1[[#This Row],[Units Sold]]&gt; 700,"High Units","low Units")</f>
        <v>low Units</v>
      </c>
      <c r="U1554">
        <f>SUM(Table1[[#This Row],[Operating Profit]])/SUM(Table1[Operating Profit])*100</f>
        <v>2.43876647288148E-2</v>
      </c>
      <c r="V1554">
        <f>SUM(Table1[[#This Row],[Price per Unit]]*Table1[[#This Row],[Units Sold]])</f>
        <v>27000</v>
      </c>
      <c r="W1554">
        <f>SUM(Table1[[#This Row],[Total Sales]]-Table1[[#This Row],[Operating Profit]])</f>
        <v>189000</v>
      </c>
      <c r="X1554">
        <f>SUM(Table1[[#This Row],[Total Sales]]-Table1[[#This Row],[Cost]])</f>
        <v>81000</v>
      </c>
      <c r="Y1554">
        <f>SUM(Table1[[#This Row],[profit/loss]])/SUM(Table1[profit/loss])</f>
        <v>2.4387664728814799E-4</v>
      </c>
    </row>
    <row r="1555" spans="1:25" x14ac:dyDescent="0.3">
      <c r="A1555" t="s">
        <v>33</v>
      </c>
      <c r="B1555" t="s">
        <v>17</v>
      </c>
      <c r="C1555">
        <v>1185732</v>
      </c>
      <c r="D1555" s="9">
        <v>44449</v>
      </c>
      <c r="E1555" s="8" t="str">
        <f>TEXT(Table1[[#This Row],[Invoice Date]],"dd-mm-yyyy")</f>
        <v>10-09-2021</v>
      </c>
      <c r="F1555" s="1" t="str">
        <f t="shared" si="96"/>
        <v>September</v>
      </c>
      <c r="G1555" s="1" t="str">
        <f t="shared" si="97"/>
        <v>2021</v>
      </c>
      <c r="H1555" s="1" t="str">
        <f t="shared" si="98"/>
        <v>Friday</v>
      </c>
      <c r="I1555" s="1" t="str">
        <f t="shared" si="99"/>
        <v>10</v>
      </c>
      <c r="J1555" t="s">
        <v>30</v>
      </c>
      <c r="K1555" t="s">
        <v>69</v>
      </c>
      <c r="L1555" t="s">
        <v>70</v>
      </c>
      <c r="M1555" t="s">
        <v>19</v>
      </c>
      <c r="N1555">
        <v>40</v>
      </c>
      <c r="O1555">
        <v>525</v>
      </c>
      <c r="P1555">
        <v>210000</v>
      </c>
      <c r="Q1555">
        <v>73500</v>
      </c>
      <c r="R1555">
        <v>0.35</v>
      </c>
      <c r="S1555" t="s">
        <v>17</v>
      </c>
      <c r="T1555" t="str">
        <f>IF(Table1[[#This Row],[Units Sold]]&gt; 700,"High Units","low Units")</f>
        <v>low Units</v>
      </c>
      <c r="U1555">
        <f>SUM(Table1[[#This Row],[Operating Profit]])/SUM(Table1[Operating Profit])*100</f>
        <v>2.212954762429491E-2</v>
      </c>
      <c r="V1555">
        <f>SUM(Table1[[#This Row],[Price per Unit]]*Table1[[#This Row],[Units Sold]])</f>
        <v>21000</v>
      </c>
      <c r="W1555">
        <f>SUM(Table1[[#This Row],[Total Sales]]-Table1[[#This Row],[Operating Profit]])</f>
        <v>136500</v>
      </c>
      <c r="X1555">
        <f>SUM(Table1[[#This Row],[Total Sales]]-Table1[[#This Row],[Cost]])</f>
        <v>73500</v>
      </c>
      <c r="Y1555">
        <f>SUM(Table1[[#This Row],[profit/loss]])/SUM(Table1[profit/loss])</f>
        <v>2.2129547624294909E-4</v>
      </c>
    </row>
    <row r="1556" spans="1:25" x14ac:dyDescent="0.3">
      <c r="A1556" t="s">
        <v>33</v>
      </c>
      <c r="B1556" t="s">
        <v>17</v>
      </c>
      <c r="C1556">
        <v>1185732</v>
      </c>
      <c r="D1556" s="9">
        <v>44449</v>
      </c>
      <c r="E1556" s="8" t="str">
        <f>TEXT(Table1[[#This Row],[Invoice Date]],"dd-mm-yyyy")</f>
        <v>10-09-2021</v>
      </c>
      <c r="F1556" s="1" t="str">
        <f t="shared" si="96"/>
        <v>September</v>
      </c>
      <c r="G1556" s="1" t="str">
        <f t="shared" si="97"/>
        <v>2021</v>
      </c>
      <c r="H1556" s="1" t="str">
        <f t="shared" si="98"/>
        <v>Friday</v>
      </c>
      <c r="I1556" s="1" t="str">
        <f t="shared" si="99"/>
        <v>10</v>
      </c>
      <c r="J1556" t="s">
        <v>30</v>
      </c>
      <c r="K1556" t="s">
        <v>69</v>
      </c>
      <c r="L1556" t="s">
        <v>70</v>
      </c>
      <c r="M1556" t="s">
        <v>20</v>
      </c>
      <c r="N1556">
        <v>40</v>
      </c>
      <c r="O1556">
        <v>500</v>
      </c>
      <c r="P1556">
        <v>200000</v>
      </c>
      <c r="Q1556">
        <v>70000</v>
      </c>
      <c r="R1556">
        <v>0.35</v>
      </c>
      <c r="S1556" t="s">
        <v>17</v>
      </c>
      <c r="T1556" t="str">
        <f>IF(Table1[[#This Row],[Units Sold]]&gt; 700,"High Units","low Units")</f>
        <v>low Units</v>
      </c>
      <c r="U1556">
        <f>SUM(Table1[[#This Row],[Operating Profit]])/SUM(Table1[Operating Profit])*100</f>
        <v>2.1075759642185631E-2</v>
      </c>
      <c r="V1556">
        <f>SUM(Table1[[#This Row],[Price per Unit]]*Table1[[#This Row],[Units Sold]])</f>
        <v>20000</v>
      </c>
      <c r="W1556">
        <f>SUM(Table1[[#This Row],[Total Sales]]-Table1[[#This Row],[Operating Profit]])</f>
        <v>130000</v>
      </c>
      <c r="X1556">
        <f>SUM(Table1[[#This Row],[Total Sales]]-Table1[[#This Row],[Cost]])</f>
        <v>70000</v>
      </c>
      <c r="Y1556">
        <f>SUM(Table1[[#This Row],[profit/loss]])/SUM(Table1[profit/loss])</f>
        <v>2.1075759642185629E-4</v>
      </c>
    </row>
    <row r="1557" spans="1:25" x14ac:dyDescent="0.3">
      <c r="A1557" t="s">
        <v>33</v>
      </c>
      <c r="B1557" t="s">
        <v>17</v>
      </c>
      <c r="C1557">
        <v>1185732</v>
      </c>
      <c r="D1557" s="9">
        <v>44449</v>
      </c>
      <c r="E1557" s="8" t="str">
        <f>TEXT(Table1[[#This Row],[Invoice Date]],"dd-mm-yyyy")</f>
        <v>10-09-2021</v>
      </c>
      <c r="F1557" s="1" t="str">
        <f t="shared" si="96"/>
        <v>September</v>
      </c>
      <c r="G1557" s="1" t="str">
        <f t="shared" si="97"/>
        <v>2021</v>
      </c>
      <c r="H1557" s="1" t="str">
        <f t="shared" si="98"/>
        <v>Friday</v>
      </c>
      <c r="I1557" s="1" t="str">
        <f t="shared" si="99"/>
        <v>10</v>
      </c>
      <c r="J1557" t="s">
        <v>30</v>
      </c>
      <c r="K1557" t="s">
        <v>69</v>
      </c>
      <c r="L1557" t="s">
        <v>70</v>
      </c>
      <c r="M1557" t="s">
        <v>21</v>
      </c>
      <c r="N1557">
        <v>50</v>
      </c>
      <c r="O1557">
        <v>500</v>
      </c>
      <c r="P1557">
        <v>250000</v>
      </c>
      <c r="Q1557">
        <v>75000</v>
      </c>
      <c r="R1557">
        <v>0.3</v>
      </c>
      <c r="S1557" t="s">
        <v>17</v>
      </c>
      <c r="T1557" t="str">
        <f>IF(Table1[[#This Row],[Units Sold]]&gt; 700,"High Units","low Units")</f>
        <v>low Units</v>
      </c>
      <c r="U1557">
        <f>SUM(Table1[[#This Row],[Operating Profit]])/SUM(Table1[Operating Profit])*100</f>
        <v>2.2581171045198887E-2</v>
      </c>
      <c r="V1557">
        <f>SUM(Table1[[#This Row],[Price per Unit]]*Table1[[#This Row],[Units Sold]])</f>
        <v>25000</v>
      </c>
      <c r="W1557">
        <f>SUM(Table1[[#This Row],[Total Sales]]-Table1[[#This Row],[Operating Profit]])</f>
        <v>175000</v>
      </c>
      <c r="X1557">
        <f>SUM(Table1[[#This Row],[Total Sales]]-Table1[[#This Row],[Cost]])</f>
        <v>75000</v>
      </c>
      <c r="Y1557">
        <f>SUM(Table1[[#This Row],[profit/loss]])/SUM(Table1[profit/loss])</f>
        <v>2.2581171045198888E-4</v>
      </c>
    </row>
    <row r="1558" spans="1:25" x14ac:dyDescent="0.3">
      <c r="A1558" t="s">
        <v>33</v>
      </c>
      <c r="B1558" t="s">
        <v>17</v>
      </c>
      <c r="C1558">
        <v>1185732</v>
      </c>
      <c r="D1558" s="9">
        <v>44449</v>
      </c>
      <c r="E1558" s="8" t="str">
        <f>TEXT(Table1[[#This Row],[Invoice Date]],"dd-mm-yyyy")</f>
        <v>10-09-2021</v>
      </c>
      <c r="F1558" s="1" t="str">
        <f t="shared" si="96"/>
        <v>September</v>
      </c>
      <c r="G1558" s="1" t="str">
        <f t="shared" si="97"/>
        <v>2021</v>
      </c>
      <c r="H1558" s="1" t="str">
        <f t="shared" si="98"/>
        <v>Friday</v>
      </c>
      <c r="I1558" s="1" t="str">
        <f t="shared" si="99"/>
        <v>10</v>
      </c>
      <c r="J1558" t="s">
        <v>30</v>
      </c>
      <c r="K1558" t="s">
        <v>69</v>
      </c>
      <c r="L1558" t="s">
        <v>70</v>
      </c>
      <c r="M1558" t="s">
        <v>22</v>
      </c>
      <c r="N1558">
        <v>55</v>
      </c>
      <c r="O1558">
        <v>600</v>
      </c>
      <c r="P1558">
        <v>330000</v>
      </c>
      <c r="Q1558">
        <v>82500</v>
      </c>
      <c r="R1558">
        <v>0.25</v>
      </c>
      <c r="S1558" t="s">
        <v>17</v>
      </c>
      <c r="T1558" t="str">
        <f>IF(Table1[[#This Row],[Units Sold]]&gt; 700,"High Units","low Units")</f>
        <v>low Units</v>
      </c>
      <c r="U1558">
        <f>SUM(Table1[[#This Row],[Operating Profit]])/SUM(Table1[Operating Profit])*100</f>
        <v>2.4839288149718773E-2</v>
      </c>
      <c r="V1558">
        <f>SUM(Table1[[#This Row],[Price per Unit]]*Table1[[#This Row],[Units Sold]])</f>
        <v>33000</v>
      </c>
      <c r="W1558">
        <f>SUM(Table1[[#This Row],[Total Sales]]-Table1[[#This Row],[Operating Profit]])</f>
        <v>247500</v>
      </c>
      <c r="X1558">
        <f>SUM(Table1[[#This Row],[Total Sales]]-Table1[[#This Row],[Cost]])</f>
        <v>82500</v>
      </c>
      <c r="Y1558">
        <f>SUM(Table1[[#This Row],[profit/loss]])/SUM(Table1[profit/loss])</f>
        <v>2.4839288149718775E-4</v>
      </c>
    </row>
    <row r="1559" spans="1:25" x14ac:dyDescent="0.3">
      <c r="A1559" t="s">
        <v>33</v>
      </c>
      <c r="B1559" t="s">
        <v>17</v>
      </c>
      <c r="C1559">
        <v>1185732</v>
      </c>
      <c r="D1559" s="9">
        <v>44481</v>
      </c>
      <c r="E1559" s="8" t="str">
        <f>TEXT(Table1[[#This Row],[Invoice Date]],"dd-mm-yyyy")</f>
        <v>12-10-2021</v>
      </c>
      <c r="F1559" s="1" t="str">
        <f t="shared" si="96"/>
        <v>October</v>
      </c>
      <c r="G1559" s="1" t="str">
        <f t="shared" si="97"/>
        <v>2021</v>
      </c>
      <c r="H1559" s="1" t="str">
        <f t="shared" si="98"/>
        <v>Tuesday</v>
      </c>
      <c r="I1559" s="1" t="str">
        <f t="shared" si="99"/>
        <v>12</v>
      </c>
      <c r="J1559" t="s">
        <v>30</v>
      </c>
      <c r="K1559" t="s">
        <v>69</v>
      </c>
      <c r="L1559" t="s">
        <v>70</v>
      </c>
      <c r="M1559" t="s">
        <v>16</v>
      </c>
      <c r="N1559">
        <v>55</v>
      </c>
      <c r="O1559">
        <v>775</v>
      </c>
      <c r="P1559">
        <v>426250</v>
      </c>
      <c r="Q1559">
        <v>213125</v>
      </c>
      <c r="R1559">
        <v>0.5</v>
      </c>
      <c r="S1559" t="s">
        <v>17</v>
      </c>
      <c r="T1559" t="str">
        <f>IF(Table1[[#This Row],[Units Sold]]&gt; 700,"High Units","low Units")</f>
        <v>High Units</v>
      </c>
      <c r="U1559">
        <f>SUM(Table1[[#This Row],[Operating Profit]])/SUM(Table1[Operating Profit])*100</f>
        <v>6.416816105344017E-2</v>
      </c>
      <c r="V1559">
        <f>SUM(Table1[[#This Row],[Price per Unit]]*Table1[[#This Row],[Units Sold]])</f>
        <v>42625</v>
      </c>
      <c r="W1559">
        <f>SUM(Table1[[#This Row],[Total Sales]]-Table1[[#This Row],[Operating Profit]])</f>
        <v>213125</v>
      </c>
      <c r="X1559">
        <f>SUM(Table1[[#This Row],[Total Sales]]-Table1[[#This Row],[Cost]])</f>
        <v>213125</v>
      </c>
      <c r="Y1559">
        <f>SUM(Table1[[#This Row],[profit/loss]])/SUM(Table1[profit/loss])</f>
        <v>6.4168161053440175E-4</v>
      </c>
    </row>
    <row r="1560" spans="1:25" x14ac:dyDescent="0.3">
      <c r="A1560" t="s">
        <v>33</v>
      </c>
      <c r="B1560" t="s">
        <v>17</v>
      </c>
      <c r="C1560">
        <v>1185732</v>
      </c>
      <c r="D1560" s="9">
        <v>44481</v>
      </c>
      <c r="E1560" s="8" t="str">
        <f>TEXT(Table1[[#This Row],[Invoice Date]],"dd-mm-yyyy")</f>
        <v>12-10-2021</v>
      </c>
      <c r="F1560" s="1" t="str">
        <f t="shared" si="96"/>
        <v>October</v>
      </c>
      <c r="G1560" s="1" t="str">
        <f t="shared" si="97"/>
        <v>2021</v>
      </c>
      <c r="H1560" s="1" t="str">
        <f t="shared" si="98"/>
        <v>Tuesday</v>
      </c>
      <c r="I1560" s="1" t="str">
        <f t="shared" si="99"/>
        <v>12</v>
      </c>
      <c r="J1560" t="s">
        <v>30</v>
      </c>
      <c r="K1560" t="s">
        <v>69</v>
      </c>
      <c r="L1560" t="s">
        <v>70</v>
      </c>
      <c r="M1560" t="s">
        <v>18</v>
      </c>
      <c r="N1560">
        <v>45</v>
      </c>
      <c r="O1560">
        <v>600</v>
      </c>
      <c r="P1560">
        <v>270000</v>
      </c>
      <c r="Q1560">
        <v>81000</v>
      </c>
      <c r="R1560">
        <v>0.3</v>
      </c>
      <c r="S1560" t="s">
        <v>17</v>
      </c>
      <c r="T1560" t="str">
        <f>IF(Table1[[#This Row],[Units Sold]]&gt; 700,"High Units","low Units")</f>
        <v>low Units</v>
      </c>
      <c r="U1560">
        <f>SUM(Table1[[#This Row],[Operating Profit]])/SUM(Table1[Operating Profit])*100</f>
        <v>2.43876647288148E-2</v>
      </c>
      <c r="V1560">
        <f>SUM(Table1[[#This Row],[Price per Unit]]*Table1[[#This Row],[Units Sold]])</f>
        <v>27000</v>
      </c>
      <c r="W1560">
        <f>SUM(Table1[[#This Row],[Total Sales]]-Table1[[#This Row],[Operating Profit]])</f>
        <v>189000</v>
      </c>
      <c r="X1560">
        <f>SUM(Table1[[#This Row],[Total Sales]]-Table1[[#This Row],[Cost]])</f>
        <v>81000</v>
      </c>
      <c r="Y1560">
        <f>SUM(Table1[[#This Row],[profit/loss]])/SUM(Table1[profit/loss])</f>
        <v>2.4387664728814799E-4</v>
      </c>
    </row>
    <row r="1561" spans="1:25" x14ac:dyDescent="0.3">
      <c r="A1561" t="s">
        <v>33</v>
      </c>
      <c r="B1561" t="s">
        <v>17</v>
      </c>
      <c r="C1561">
        <v>1185732</v>
      </c>
      <c r="D1561" s="9">
        <v>44481</v>
      </c>
      <c r="E1561" s="8" t="str">
        <f>TEXT(Table1[[#This Row],[Invoice Date]],"dd-mm-yyyy")</f>
        <v>12-10-2021</v>
      </c>
      <c r="F1561" s="1" t="str">
        <f t="shared" si="96"/>
        <v>October</v>
      </c>
      <c r="G1561" s="1" t="str">
        <f t="shared" si="97"/>
        <v>2021</v>
      </c>
      <c r="H1561" s="1" t="str">
        <f t="shared" si="98"/>
        <v>Tuesday</v>
      </c>
      <c r="I1561" s="1" t="str">
        <f t="shared" si="99"/>
        <v>12</v>
      </c>
      <c r="J1561" t="s">
        <v>30</v>
      </c>
      <c r="K1561" t="s">
        <v>69</v>
      </c>
      <c r="L1561" t="s">
        <v>70</v>
      </c>
      <c r="M1561" t="s">
        <v>19</v>
      </c>
      <c r="N1561">
        <v>45</v>
      </c>
      <c r="O1561">
        <v>500</v>
      </c>
      <c r="P1561">
        <v>225000</v>
      </c>
      <c r="Q1561">
        <v>78750</v>
      </c>
      <c r="R1561">
        <v>0.35</v>
      </c>
      <c r="S1561" t="s">
        <v>17</v>
      </c>
      <c r="T1561" t="str">
        <f>IF(Table1[[#This Row],[Units Sold]]&gt; 700,"High Units","low Units")</f>
        <v>low Units</v>
      </c>
      <c r="U1561">
        <f>SUM(Table1[[#This Row],[Operating Profit]])/SUM(Table1[Operating Profit])*100</f>
        <v>2.3710229597458832E-2</v>
      </c>
      <c r="V1561">
        <f>SUM(Table1[[#This Row],[Price per Unit]]*Table1[[#This Row],[Units Sold]])</f>
        <v>22500</v>
      </c>
      <c r="W1561">
        <f>SUM(Table1[[#This Row],[Total Sales]]-Table1[[#This Row],[Operating Profit]])</f>
        <v>146250</v>
      </c>
      <c r="X1561">
        <f>SUM(Table1[[#This Row],[Total Sales]]-Table1[[#This Row],[Cost]])</f>
        <v>78750</v>
      </c>
      <c r="Y1561">
        <f>SUM(Table1[[#This Row],[profit/loss]])/SUM(Table1[profit/loss])</f>
        <v>2.3710229597458831E-4</v>
      </c>
    </row>
    <row r="1562" spans="1:25" x14ac:dyDescent="0.3">
      <c r="A1562" t="s">
        <v>33</v>
      </c>
      <c r="B1562" t="s">
        <v>17</v>
      </c>
      <c r="C1562">
        <v>1185732</v>
      </c>
      <c r="D1562" s="9">
        <v>44481</v>
      </c>
      <c r="E1562" s="8" t="str">
        <f>TEXT(Table1[[#This Row],[Invoice Date]],"dd-mm-yyyy")</f>
        <v>12-10-2021</v>
      </c>
      <c r="F1562" s="1" t="str">
        <f t="shared" si="96"/>
        <v>October</v>
      </c>
      <c r="G1562" s="1" t="str">
        <f t="shared" si="97"/>
        <v>2021</v>
      </c>
      <c r="H1562" s="1" t="str">
        <f t="shared" si="98"/>
        <v>Tuesday</v>
      </c>
      <c r="I1562" s="1" t="str">
        <f t="shared" si="99"/>
        <v>12</v>
      </c>
      <c r="J1562" t="s">
        <v>30</v>
      </c>
      <c r="K1562" t="s">
        <v>69</v>
      </c>
      <c r="L1562" t="s">
        <v>70</v>
      </c>
      <c r="M1562" t="s">
        <v>20</v>
      </c>
      <c r="N1562">
        <v>45</v>
      </c>
      <c r="O1562">
        <v>475</v>
      </c>
      <c r="P1562">
        <v>213750</v>
      </c>
      <c r="Q1562">
        <v>74813</v>
      </c>
      <c r="R1562">
        <v>0.35</v>
      </c>
      <c r="S1562" t="s">
        <v>17</v>
      </c>
      <c r="T1562" t="str">
        <f>IF(Table1[[#This Row],[Units Sold]]&gt; 700,"High Units","low Units")</f>
        <v>low Units</v>
      </c>
      <c r="U1562">
        <f>SUM(Table1[[#This Row],[Operating Profit]])/SUM(Table1[Operating Profit])*100</f>
        <v>2.2524868658726192E-2</v>
      </c>
      <c r="V1562">
        <f>SUM(Table1[[#This Row],[Price per Unit]]*Table1[[#This Row],[Units Sold]])</f>
        <v>21375</v>
      </c>
      <c r="W1562">
        <f>SUM(Table1[[#This Row],[Total Sales]]-Table1[[#This Row],[Operating Profit]])</f>
        <v>138937</v>
      </c>
      <c r="X1562">
        <f>SUM(Table1[[#This Row],[Total Sales]]-Table1[[#This Row],[Cost]])</f>
        <v>74813</v>
      </c>
      <c r="Y1562">
        <f>SUM(Table1[[#This Row],[profit/loss]])/SUM(Table1[profit/loss])</f>
        <v>2.2524868658726192E-4</v>
      </c>
    </row>
    <row r="1563" spans="1:25" x14ac:dyDescent="0.3">
      <c r="A1563" t="s">
        <v>33</v>
      </c>
      <c r="B1563" t="s">
        <v>17</v>
      </c>
      <c r="C1563">
        <v>1185732</v>
      </c>
      <c r="D1563" s="9">
        <v>44481</v>
      </c>
      <c r="E1563" s="8" t="str">
        <f>TEXT(Table1[[#This Row],[Invoice Date]],"dd-mm-yyyy")</f>
        <v>12-10-2021</v>
      </c>
      <c r="F1563" s="1" t="str">
        <f t="shared" si="96"/>
        <v>October</v>
      </c>
      <c r="G1563" s="1" t="str">
        <f t="shared" si="97"/>
        <v>2021</v>
      </c>
      <c r="H1563" s="1" t="str">
        <f t="shared" si="98"/>
        <v>Tuesday</v>
      </c>
      <c r="I1563" s="1" t="str">
        <f t="shared" si="99"/>
        <v>12</v>
      </c>
      <c r="J1563" t="s">
        <v>30</v>
      </c>
      <c r="K1563" t="s">
        <v>69</v>
      </c>
      <c r="L1563" t="s">
        <v>70</v>
      </c>
      <c r="M1563" t="s">
        <v>21</v>
      </c>
      <c r="N1563">
        <v>55</v>
      </c>
      <c r="O1563">
        <v>475</v>
      </c>
      <c r="P1563">
        <v>261250</v>
      </c>
      <c r="Q1563">
        <v>78375</v>
      </c>
      <c r="R1563">
        <v>0.3</v>
      </c>
      <c r="S1563" t="s">
        <v>17</v>
      </c>
      <c r="T1563" t="str">
        <f>IF(Table1[[#This Row],[Units Sold]]&gt; 700,"High Units","low Units")</f>
        <v>low Units</v>
      </c>
      <c r="U1563">
        <f>SUM(Table1[[#This Row],[Operating Profit]])/SUM(Table1[Operating Profit])*100</f>
        <v>2.3597323742232838E-2</v>
      </c>
      <c r="V1563">
        <f>SUM(Table1[[#This Row],[Price per Unit]]*Table1[[#This Row],[Units Sold]])</f>
        <v>26125</v>
      </c>
      <c r="W1563">
        <f>SUM(Table1[[#This Row],[Total Sales]]-Table1[[#This Row],[Operating Profit]])</f>
        <v>182875</v>
      </c>
      <c r="X1563">
        <f>SUM(Table1[[#This Row],[Total Sales]]-Table1[[#This Row],[Cost]])</f>
        <v>78375</v>
      </c>
      <c r="Y1563">
        <f>SUM(Table1[[#This Row],[profit/loss]])/SUM(Table1[profit/loss])</f>
        <v>2.3597323742232838E-4</v>
      </c>
    </row>
    <row r="1564" spans="1:25" x14ac:dyDescent="0.3">
      <c r="A1564" t="s">
        <v>33</v>
      </c>
      <c r="B1564" t="s">
        <v>17</v>
      </c>
      <c r="C1564">
        <v>1185732</v>
      </c>
      <c r="D1564" s="9">
        <v>44481</v>
      </c>
      <c r="E1564" s="8" t="str">
        <f>TEXT(Table1[[#This Row],[Invoice Date]],"dd-mm-yyyy")</f>
        <v>12-10-2021</v>
      </c>
      <c r="F1564" s="1" t="str">
        <f t="shared" si="96"/>
        <v>October</v>
      </c>
      <c r="G1564" s="1" t="str">
        <f t="shared" si="97"/>
        <v>2021</v>
      </c>
      <c r="H1564" s="1" t="str">
        <f t="shared" si="98"/>
        <v>Tuesday</v>
      </c>
      <c r="I1564" s="1" t="str">
        <f t="shared" si="99"/>
        <v>12</v>
      </c>
      <c r="J1564" t="s">
        <v>30</v>
      </c>
      <c r="K1564" t="s">
        <v>69</v>
      </c>
      <c r="L1564" t="s">
        <v>70</v>
      </c>
      <c r="M1564" t="s">
        <v>22</v>
      </c>
      <c r="N1564">
        <v>60</v>
      </c>
      <c r="O1564">
        <v>600</v>
      </c>
      <c r="P1564">
        <v>360000</v>
      </c>
      <c r="Q1564">
        <v>90000</v>
      </c>
      <c r="R1564">
        <v>0.25</v>
      </c>
      <c r="S1564" t="s">
        <v>17</v>
      </c>
      <c r="T1564" t="str">
        <f>IF(Table1[[#This Row],[Units Sold]]&gt; 700,"High Units","low Units")</f>
        <v>low Units</v>
      </c>
      <c r="U1564">
        <f>SUM(Table1[[#This Row],[Operating Profit]])/SUM(Table1[Operating Profit])*100</f>
        <v>2.7097405254238666E-2</v>
      </c>
      <c r="V1564">
        <f>SUM(Table1[[#This Row],[Price per Unit]]*Table1[[#This Row],[Units Sold]])</f>
        <v>36000</v>
      </c>
      <c r="W1564">
        <f>SUM(Table1[[#This Row],[Total Sales]]-Table1[[#This Row],[Operating Profit]])</f>
        <v>270000</v>
      </c>
      <c r="X1564">
        <f>SUM(Table1[[#This Row],[Total Sales]]-Table1[[#This Row],[Cost]])</f>
        <v>90000</v>
      </c>
      <c r="Y1564">
        <f>SUM(Table1[[#This Row],[profit/loss]])/SUM(Table1[profit/loss])</f>
        <v>2.7097405254238667E-4</v>
      </c>
    </row>
    <row r="1565" spans="1:25" x14ac:dyDescent="0.3">
      <c r="A1565" t="s">
        <v>33</v>
      </c>
      <c r="B1565" t="s">
        <v>17</v>
      </c>
      <c r="C1565">
        <v>1185732</v>
      </c>
      <c r="D1565" s="9">
        <v>44511</v>
      </c>
      <c r="E1565" s="8" t="str">
        <f>TEXT(Table1[[#This Row],[Invoice Date]],"dd-mm-yyyy")</f>
        <v>11-11-2021</v>
      </c>
      <c r="F1565" s="1" t="str">
        <f t="shared" si="96"/>
        <v>November</v>
      </c>
      <c r="G1565" s="1" t="str">
        <f t="shared" si="97"/>
        <v>2021</v>
      </c>
      <c r="H1565" s="1" t="str">
        <f t="shared" si="98"/>
        <v>Thursday</v>
      </c>
      <c r="I1565" s="1" t="str">
        <f t="shared" si="99"/>
        <v>11</v>
      </c>
      <c r="J1565" t="s">
        <v>30</v>
      </c>
      <c r="K1565" t="s">
        <v>69</v>
      </c>
      <c r="L1565" t="s">
        <v>70</v>
      </c>
      <c r="M1565" t="s">
        <v>16</v>
      </c>
      <c r="N1565">
        <v>55</v>
      </c>
      <c r="O1565">
        <v>750</v>
      </c>
      <c r="P1565">
        <v>412500</v>
      </c>
      <c r="Q1565">
        <v>206250</v>
      </c>
      <c r="R1565">
        <v>0.5</v>
      </c>
      <c r="S1565" t="s">
        <v>17</v>
      </c>
      <c r="T1565" t="str">
        <f>IF(Table1[[#This Row],[Units Sold]]&gt; 700,"High Units","low Units")</f>
        <v>High Units</v>
      </c>
      <c r="U1565">
        <f>SUM(Table1[[#This Row],[Operating Profit]])/SUM(Table1[Operating Profit])*100</f>
        <v>6.2098220374296936E-2</v>
      </c>
      <c r="V1565">
        <f>SUM(Table1[[#This Row],[Price per Unit]]*Table1[[#This Row],[Units Sold]])</f>
        <v>41250</v>
      </c>
      <c r="W1565">
        <f>SUM(Table1[[#This Row],[Total Sales]]-Table1[[#This Row],[Operating Profit]])</f>
        <v>206250</v>
      </c>
      <c r="X1565">
        <f>SUM(Table1[[#This Row],[Total Sales]]-Table1[[#This Row],[Cost]])</f>
        <v>206250</v>
      </c>
      <c r="Y1565">
        <f>SUM(Table1[[#This Row],[profit/loss]])/SUM(Table1[profit/loss])</f>
        <v>6.2098220374296939E-4</v>
      </c>
    </row>
    <row r="1566" spans="1:25" x14ac:dyDescent="0.3">
      <c r="A1566" t="s">
        <v>33</v>
      </c>
      <c r="B1566" t="s">
        <v>17</v>
      </c>
      <c r="C1566">
        <v>1185732</v>
      </c>
      <c r="D1566" s="9">
        <v>44511</v>
      </c>
      <c r="E1566" s="8" t="str">
        <f>TEXT(Table1[[#This Row],[Invoice Date]],"dd-mm-yyyy")</f>
        <v>11-11-2021</v>
      </c>
      <c r="F1566" s="1" t="str">
        <f t="shared" si="96"/>
        <v>November</v>
      </c>
      <c r="G1566" s="1" t="str">
        <f t="shared" si="97"/>
        <v>2021</v>
      </c>
      <c r="H1566" s="1" t="str">
        <f t="shared" si="98"/>
        <v>Thursday</v>
      </c>
      <c r="I1566" s="1" t="str">
        <f t="shared" si="99"/>
        <v>11</v>
      </c>
      <c r="J1566" t="s">
        <v>30</v>
      </c>
      <c r="K1566" t="s">
        <v>69</v>
      </c>
      <c r="L1566" t="s">
        <v>70</v>
      </c>
      <c r="M1566" t="s">
        <v>18</v>
      </c>
      <c r="N1566">
        <v>45</v>
      </c>
      <c r="O1566">
        <v>575</v>
      </c>
      <c r="P1566">
        <v>258750</v>
      </c>
      <c r="Q1566">
        <v>77625</v>
      </c>
      <c r="R1566">
        <v>0.3</v>
      </c>
      <c r="S1566" t="s">
        <v>17</v>
      </c>
      <c r="T1566" t="str">
        <f>IF(Table1[[#This Row],[Units Sold]]&gt; 700,"High Units","low Units")</f>
        <v>low Units</v>
      </c>
      <c r="U1566">
        <f>SUM(Table1[[#This Row],[Operating Profit]])/SUM(Table1[Operating Profit])*100</f>
        <v>2.3371512031780849E-2</v>
      </c>
      <c r="V1566">
        <f>SUM(Table1[[#This Row],[Price per Unit]]*Table1[[#This Row],[Units Sold]])</f>
        <v>25875</v>
      </c>
      <c r="W1566">
        <f>SUM(Table1[[#This Row],[Total Sales]]-Table1[[#This Row],[Operating Profit]])</f>
        <v>181125</v>
      </c>
      <c r="X1566">
        <f>SUM(Table1[[#This Row],[Total Sales]]-Table1[[#This Row],[Cost]])</f>
        <v>77625</v>
      </c>
      <c r="Y1566">
        <f>SUM(Table1[[#This Row],[profit/loss]])/SUM(Table1[profit/loss])</f>
        <v>2.3371512031780849E-4</v>
      </c>
    </row>
    <row r="1567" spans="1:25" x14ac:dyDescent="0.3">
      <c r="A1567" t="s">
        <v>33</v>
      </c>
      <c r="B1567" t="s">
        <v>17</v>
      </c>
      <c r="C1567">
        <v>1185732</v>
      </c>
      <c r="D1567" s="9">
        <v>44511</v>
      </c>
      <c r="E1567" s="8" t="str">
        <f>TEXT(Table1[[#This Row],[Invoice Date]],"dd-mm-yyyy")</f>
        <v>11-11-2021</v>
      </c>
      <c r="F1567" s="1" t="str">
        <f t="shared" si="96"/>
        <v>November</v>
      </c>
      <c r="G1567" s="1" t="str">
        <f t="shared" si="97"/>
        <v>2021</v>
      </c>
      <c r="H1567" s="1" t="str">
        <f t="shared" si="98"/>
        <v>Thursday</v>
      </c>
      <c r="I1567" s="1" t="str">
        <f t="shared" si="99"/>
        <v>11</v>
      </c>
      <c r="J1567" t="s">
        <v>30</v>
      </c>
      <c r="K1567" t="s">
        <v>69</v>
      </c>
      <c r="L1567" t="s">
        <v>70</v>
      </c>
      <c r="M1567" t="s">
        <v>19</v>
      </c>
      <c r="N1567">
        <v>45</v>
      </c>
      <c r="O1567">
        <v>520</v>
      </c>
      <c r="P1567">
        <v>234000</v>
      </c>
      <c r="Q1567">
        <v>81900</v>
      </c>
      <c r="R1567">
        <v>0.35</v>
      </c>
      <c r="S1567" t="s">
        <v>17</v>
      </c>
      <c r="T1567" t="str">
        <f>IF(Table1[[#This Row],[Units Sold]]&gt; 700,"High Units","low Units")</f>
        <v>low Units</v>
      </c>
      <c r="U1567">
        <f>SUM(Table1[[#This Row],[Operating Profit]])/SUM(Table1[Operating Profit])*100</f>
        <v>2.4658638781357187E-2</v>
      </c>
      <c r="V1567">
        <f>SUM(Table1[[#This Row],[Price per Unit]]*Table1[[#This Row],[Units Sold]])</f>
        <v>23400</v>
      </c>
      <c r="W1567">
        <f>SUM(Table1[[#This Row],[Total Sales]]-Table1[[#This Row],[Operating Profit]])</f>
        <v>152100</v>
      </c>
      <c r="X1567">
        <f>SUM(Table1[[#This Row],[Total Sales]]-Table1[[#This Row],[Cost]])</f>
        <v>81900</v>
      </c>
      <c r="Y1567">
        <f>SUM(Table1[[#This Row],[profit/loss]])/SUM(Table1[profit/loss])</f>
        <v>2.4658638781357187E-4</v>
      </c>
    </row>
    <row r="1568" spans="1:25" x14ac:dyDescent="0.3">
      <c r="A1568" t="s">
        <v>33</v>
      </c>
      <c r="B1568" t="s">
        <v>17</v>
      </c>
      <c r="C1568">
        <v>1185732</v>
      </c>
      <c r="D1568" s="9">
        <v>44511</v>
      </c>
      <c r="E1568" s="8" t="str">
        <f>TEXT(Table1[[#This Row],[Invoice Date]],"dd-mm-yyyy")</f>
        <v>11-11-2021</v>
      </c>
      <c r="F1568" s="1" t="str">
        <f t="shared" si="96"/>
        <v>November</v>
      </c>
      <c r="G1568" s="1" t="str">
        <f t="shared" si="97"/>
        <v>2021</v>
      </c>
      <c r="H1568" s="1" t="str">
        <f t="shared" si="98"/>
        <v>Thursday</v>
      </c>
      <c r="I1568" s="1" t="str">
        <f t="shared" si="99"/>
        <v>11</v>
      </c>
      <c r="J1568" t="s">
        <v>30</v>
      </c>
      <c r="K1568" t="s">
        <v>69</v>
      </c>
      <c r="L1568" t="s">
        <v>70</v>
      </c>
      <c r="M1568" t="s">
        <v>20</v>
      </c>
      <c r="N1568">
        <v>45</v>
      </c>
      <c r="O1568">
        <v>500</v>
      </c>
      <c r="P1568">
        <v>225000</v>
      </c>
      <c r="Q1568">
        <v>78750</v>
      </c>
      <c r="R1568">
        <v>0.35</v>
      </c>
      <c r="S1568" t="s">
        <v>17</v>
      </c>
      <c r="T1568" t="str">
        <f>IF(Table1[[#This Row],[Units Sold]]&gt; 700,"High Units","low Units")</f>
        <v>low Units</v>
      </c>
      <c r="U1568">
        <f>SUM(Table1[[#This Row],[Operating Profit]])/SUM(Table1[Operating Profit])*100</f>
        <v>2.3710229597458832E-2</v>
      </c>
      <c r="V1568">
        <f>SUM(Table1[[#This Row],[Price per Unit]]*Table1[[#This Row],[Units Sold]])</f>
        <v>22500</v>
      </c>
      <c r="W1568">
        <f>SUM(Table1[[#This Row],[Total Sales]]-Table1[[#This Row],[Operating Profit]])</f>
        <v>146250</v>
      </c>
      <c r="X1568">
        <f>SUM(Table1[[#This Row],[Total Sales]]-Table1[[#This Row],[Cost]])</f>
        <v>78750</v>
      </c>
      <c r="Y1568">
        <f>SUM(Table1[[#This Row],[profit/loss]])/SUM(Table1[profit/loss])</f>
        <v>2.3710229597458831E-4</v>
      </c>
    </row>
    <row r="1569" spans="1:25" x14ac:dyDescent="0.3">
      <c r="A1569" t="s">
        <v>33</v>
      </c>
      <c r="B1569" t="s">
        <v>17</v>
      </c>
      <c r="C1569">
        <v>1185732</v>
      </c>
      <c r="D1569" s="9">
        <v>44511</v>
      </c>
      <c r="E1569" s="8" t="str">
        <f>TEXT(Table1[[#This Row],[Invoice Date]],"dd-mm-yyyy")</f>
        <v>11-11-2021</v>
      </c>
      <c r="F1569" s="1" t="str">
        <f t="shared" si="96"/>
        <v>November</v>
      </c>
      <c r="G1569" s="1" t="str">
        <f t="shared" si="97"/>
        <v>2021</v>
      </c>
      <c r="H1569" s="1" t="str">
        <f t="shared" si="98"/>
        <v>Thursday</v>
      </c>
      <c r="I1569" s="1" t="str">
        <f t="shared" si="99"/>
        <v>11</v>
      </c>
      <c r="J1569" t="s">
        <v>30</v>
      </c>
      <c r="K1569" t="s">
        <v>69</v>
      </c>
      <c r="L1569" t="s">
        <v>70</v>
      </c>
      <c r="M1569" t="s">
        <v>21</v>
      </c>
      <c r="N1569">
        <v>55</v>
      </c>
      <c r="O1569">
        <v>475</v>
      </c>
      <c r="P1569">
        <v>261250</v>
      </c>
      <c r="Q1569">
        <v>78375</v>
      </c>
      <c r="R1569">
        <v>0.3</v>
      </c>
      <c r="S1569" t="s">
        <v>17</v>
      </c>
      <c r="T1569" t="str">
        <f>IF(Table1[[#This Row],[Units Sold]]&gt; 700,"High Units","low Units")</f>
        <v>low Units</v>
      </c>
      <c r="U1569">
        <f>SUM(Table1[[#This Row],[Operating Profit]])/SUM(Table1[Operating Profit])*100</f>
        <v>2.3597323742232838E-2</v>
      </c>
      <c r="V1569">
        <f>SUM(Table1[[#This Row],[Price per Unit]]*Table1[[#This Row],[Units Sold]])</f>
        <v>26125</v>
      </c>
      <c r="W1569">
        <f>SUM(Table1[[#This Row],[Total Sales]]-Table1[[#This Row],[Operating Profit]])</f>
        <v>182875</v>
      </c>
      <c r="X1569">
        <f>SUM(Table1[[#This Row],[Total Sales]]-Table1[[#This Row],[Cost]])</f>
        <v>78375</v>
      </c>
      <c r="Y1569">
        <f>SUM(Table1[[#This Row],[profit/loss]])/SUM(Table1[profit/loss])</f>
        <v>2.3597323742232838E-4</v>
      </c>
    </row>
    <row r="1570" spans="1:25" x14ac:dyDescent="0.3">
      <c r="A1570" t="s">
        <v>33</v>
      </c>
      <c r="B1570" t="s">
        <v>17</v>
      </c>
      <c r="C1570">
        <v>1185732</v>
      </c>
      <c r="D1570" s="9">
        <v>44511</v>
      </c>
      <c r="E1570" s="8" t="str">
        <f>TEXT(Table1[[#This Row],[Invoice Date]],"dd-mm-yyyy")</f>
        <v>11-11-2021</v>
      </c>
      <c r="F1570" s="1" t="str">
        <f t="shared" si="96"/>
        <v>November</v>
      </c>
      <c r="G1570" s="1" t="str">
        <f t="shared" si="97"/>
        <v>2021</v>
      </c>
      <c r="H1570" s="1" t="str">
        <f t="shared" si="98"/>
        <v>Thursday</v>
      </c>
      <c r="I1570" s="1" t="str">
        <f t="shared" si="99"/>
        <v>11</v>
      </c>
      <c r="J1570" t="s">
        <v>30</v>
      </c>
      <c r="K1570" t="s">
        <v>69</v>
      </c>
      <c r="L1570" t="s">
        <v>70</v>
      </c>
      <c r="M1570" t="s">
        <v>22</v>
      </c>
      <c r="N1570">
        <v>60</v>
      </c>
      <c r="O1570">
        <v>575</v>
      </c>
      <c r="P1570">
        <v>345000</v>
      </c>
      <c r="Q1570">
        <v>86250</v>
      </c>
      <c r="R1570">
        <v>0.25</v>
      </c>
      <c r="S1570" t="s">
        <v>17</v>
      </c>
      <c r="T1570" t="str">
        <f>IF(Table1[[#This Row],[Units Sold]]&gt; 700,"High Units","low Units")</f>
        <v>low Units</v>
      </c>
      <c r="U1570">
        <f>SUM(Table1[[#This Row],[Operating Profit]])/SUM(Table1[Operating Profit])*100</f>
        <v>2.5968346701978718E-2</v>
      </c>
      <c r="V1570">
        <f>SUM(Table1[[#This Row],[Price per Unit]]*Table1[[#This Row],[Units Sold]])</f>
        <v>34500</v>
      </c>
      <c r="W1570">
        <f>SUM(Table1[[#This Row],[Total Sales]]-Table1[[#This Row],[Operating Profit]])</f>
        <v>258750</v>
      </c>
      <c r="X1570">
        <f>SUM(Table1[[#This Row],[Total Sales]]-Table1[[#This Row],[Cost]])</f>
        <v>86250</v>
      </c>
      <c r="Y1570">
        <f>SUM(Table1[[#This Row],[profit/loss]])/SUM(Table1[profit/loss])</f>
        <v>2.5968346701978718E-4</v>
      </c>
    </row>
    <row r="1571" spans="1:25" x14ac:dyDescent="0.3">
      <c r="A1571" t="s">
        <v>33</v>
      </c>
      <c r="B1571" t="s">
        <v>17</v>
      </c>
      <c r="C1571">
        <v>1185732</v>
      </c>
      <c r="D1571" s="9">
        <v>44540</v>
      </c>
      <c r="E1571" s="8" t="str">
        <f>TEXT(Table1[[#This Row],[Invoice Date]],"dd-mm-yyyy")</f>
        <v>10-12-2021</v>
      </c>
      <c r="F1571" s="1" t="str">
        <f t="shared" si="96"/>
        <v>December</v>
      </c>
      <c r="G1571" s="1" t="str">
        <f t="shared" si="97"/>
        <v>2021</v>
      </c>
      <c r="H1571" s="1" t="str">
        <f t="shared" si="98"/>
        <v>Friday</v>
      </c>
      <c r="I1571" s="1" t="str">
        <f t="shared" si="99"/>
        <v>10</v>
      </c>
      <c r="J1571" t="s">
        <v>30</v>
      </c>
      <c r="K1571" t="s">
        <v>69</v>
      </c>
      <c r="L1571" t="s">
        <v>70</v>
      </c>
      <c r="M1571" t="s">
        <v>16</v>
      </c>
      <c r="N1571">
        <v>55</v>
      </c>
      <c r="O1571">
        <v>800</v>
      </c>
      <c r="P1571">
        <v>440000</v>
      </c>
      <c r="Q1571">
        <v>220000</v>
      </c>
      <c r="R1571">
        <v>0.5</v>
      </c>
      <c r="S1571" t="s">
        <v>17</v>
      </c>
      <c r="T1571" t="str">
        <f>IF(Table1[[#This Row],[Units Sold]]&gt; 700,"High Units","low Units")</f>
        <v>High Units</v>
      </c>
      <c r="U1571">
        <f>SUM(Table1[[#This Row],[Operating Profit]])/SUM(Table1[Operating Profit])*100</f>
        <v>6.6238101732583404E-2</v>
      </c>
      <c r="V1571">
        <f>SUM(Table1[[#This Row],[Price per Unit]]*Table1[[#This Row],[Units Sold]])</f>
        <v>44000</v>
      </c>
      <c r="W1571">
        <f>SUM(Table1[[#This Row],[Total Sales]]-Table1[[#This Row],[Operating Profit]])</f>
        <v>220000</v>
      </c>
      <c r="X1571">
        <f>SUM(Table1[[#This Row],[Total Sales]]-Table1[[#This Row],[Cost]])</f>
        <v>220000</v>
      </c>
      <c r="Y1571">
        <f>SUM(Table1[[#This Row],[profit/loss]])/SUM(Table1[profit/loss])</f>
        <v>6.6238101732583399E-4</v>
      </c>
    </row>
    <row r="1572" spans="1:25" x14ac:dyDescent="0.3">
      <c r="A1572" t="s">
        <v>33</v>
      </c>
      <c r="B1572" t="s">
        <v>17</v>
      </c>
      <c r="C1572">
        <v>1185732</v>
      </c>
      <c r="D1572" s="9">
        <v>44540</v>
      </c>
      <c r="E1572" s="8" t="str">
        <f>TEXT(Table1[[#This Row],[Invoice Date]],"dd-mm-yyyy")</f>
        <v>10-12-2021</v>
      </c>
      <c r="F1572" s="1" t="str">
        <f t="shared" si="96"/>
        <v>December</v>
      </c>
      <c r="G1572" s="1" t="str">
        <f t="shared" si="97"/>
        <v>2021</v>
      </c>
      <c r="H1572" s="1" t="str">
        <f t="shared" si="98"/>
        <v>Friday</v>
      </c>
      <c r="I1572" s="1" t="str">
        <f t="shared" si="99"/>
        <v>10</v>
      </c>
      <c r="J1572" t="s">
        <v>30</v>
      </c>
      <c r="K1572" t="s">
        <v>69</v>
      </c>
      <c r="L1572" t="s">
        <v>70</v>
      </c>
      <c r="M1572" t="s">
        <v>18</v>
      </c>
      <c r="N1572">
        <v>45</v>
      </c>
      <c r="O1572">
        <v>600</v>
      </c>
      <c r="P1572">
        <v>270000</v>
      </c>
      <c r="Q1572">
        <v>81000</v>
      </c>
      <c r="R1572">
        <v>0.3</v>
      </c>
      <c r="S1572" t="s">
        <v>17</v>
      </c>
      <c r="T1572" t="str">
        <f>IF(Table1[[#This Row],[Units Sold]]&gt; 700,"High Units","low Units")</f>
        <v>low Units</v>
      </c>
      <c r="U1572">
        <f>SUM(Table1[[#This Row],[Operating Profit]])/SUM(Table1[Operating Profit])*100</f>
        <v>2.43876647288148E-2</v>
      </c>
      <c r="V1572">
        <f>SUM(Table1[[#This Row],[Price per Unit]]*Table1[[#This Row],[Units Sold]])</f>
        <v>27000</v>
      </c>
      <c r="W1572">
        <f>SUM(Table1[[#This Row],[Total Sales]]-Table1[[#This Row],[Operating Profit]])</f>
        <v>189000</v>
      </c>
      <c r="X1572">
        <f>SUM(Table1[[#This Row],[Total Sales]]-Table1[[#This Row],[Cost]])</f>
        <v>81000</v>
      </c>
      <c r="Y1572">
        <f>SUM(Table1[[#This Row],[profit/loss]])/SUM(Table1[profit/loss])</f>
        <v>2.4387664728814799E-4</v>
      </c>
    </row>
    <row r="1573" spans="1:25" x14ac:dyDescent="0.3">
      <c r="A1573" t="s">
        <v>13</v>
      </c>
      <c r="B1573" t="s">
        <v>17</v>
      </c>
      <c r="C1573">
        <v>1185732</v>
      </c>
      <c r="D1573" s="9">
        <v>44540</v>
      </c>
      <c r="E1573" s="8" t="str">
        <f>TEXT(Table1[[#This Row],[Invoice Date]],"dd-mm-yyyy")</f>
        <v>10-12-2021</v>
      </c>
      <c r="F1573" s="1" t="str">
        <f t="shared" si="96"/>
        <v>December</v>
      </c>
      <c r="G1573" s="1" t="str">
        <f t="shared" si="97"/>
        <v>2021</v>
      </c>
      <c r="H1573" s="1" t="str">
        <f t="shared" si="98"/>
        <v>Friday</v>
      </c>
      <c r="I1573" s="1" t="str">
        <f t="shared" si="99"/>
        <v>10</v>
      </c>
      <c r="J1573" t="s">
        <v>30</v>
      </c>
      <c r="K1573" t="s">
        <v>69</v>
      </c>
      <c r="L1573" t="s">
        <v>70</v>
      </c>
      <c r="M1573" t="s">
        <v>19</v>
      </c>
      <c r="N1573">
        <v>45</v>
      </c>
      <c r="O1573">
        <v>550</v>
      </c>
      <c r="P1573">
        <v>247500</v>
      </c>
      <c r="Q1573">
        <v>86625</v>
      </c>
      <c r="R1573">
        <v>0.35</v>
      </c>
      <c r="S1573" t="s">
        <v>17</v>
      </c>
      <c r="T1573" t="str">
        <f>IF(Table1[[#This Row],[Units Sold]]&gt; 700,"High Units","low Units")</f>
        <v>low Units</v>
      </c>
      <c r="U1573">
        <f>SUM(Table1[[#This Row],[Operating Profit]])/SUM(Table1[Operating Profit])*100</f>
        <v>2.6081252557204716E-2</v>
      </c>
      <c r="V1573">
        <f>SUM(Table1[[#This Row],[Price per Unit]]*Table1[[#This Row],[Units Sold]])</f>
        <v>24750</v>
      </c>
      <c r="W1573">
        <f>SUM(Table1[[#This Row],[Total Sales]]-Table1[[#This Row],[Operating Profit]])</f>
        <v>160875</v>
      </c>
      <c r="X1573">
        <f>SUM(Table1[[#This Row],[Total Sales]]-Table1[[#This Row],[Cost]])</f>
        <v>86625</v>
      </c>
      <c r="Y1573">
        <f>SUM(Table1[[#This Row],[profit/loss]])/SUM(Table1[profit/loss])</f>
        <v>2.6081252557204717E-4</v>
      </c>
    </row>
    <row r="1574" spans="1:25" x14ac:dyDescent="0.3">
      <c r="A1574" t="s">
        <v>13</v>
      </c>
      <c r="B1574" t="s">
        <v>17</v>
      </c>
      <c r="C1574">
        <v>1185732</v>
      </c>
      <c r="D1574" s="9">
        <v>44540</v>
      </c>
      <c r="E1574" s="8" t="str">
        <f>TEXT(Table1[[#This Row],[Invoice Date]],"dd-mm-yyyy")</f>
        <v>10-12-2021</v>
      </c>
      <c r="F1574" s="1" t="str">
        <f t="shared" si="96"/>
        <v>December</v>
      </c>
      <c r="G1574" s="1" t="str">
        <f t="shared" si="97"/>
        <v>2021</v>
      </c>
      <c r="H1574" s="1" t="str">
        <f t="shared" si="98"/>
        <v>Friday</v>
      </c>
      <c r="I1574" s="1" t="str">
        <f t="shared" si="99"/>
        <v>10</v>
      </c>
      <c r="J1574" t="s">
        <v>30</v>
      </c>
      <c r="K1574" t="s">
        <v>69</v>
      </c>
      <c r="L1574" t="s">
        <v>70</v>
      </c>
      <c r="M1574" t="s">
        <v>20</v>
      </c>
      <c r="N1574">
        <v>45</v>
      </c>
      <c r="O1574">
        <v>500</v>
      </c>
      <c r="P1574">
        <v>225000</v>
      </c>
      <c r="Q1574">
        <v>78750</v>
      </c>
      <c r="R1574">
        <v>0.35</v>
      </c>
      <c r="S1574" t="s">
        <v>17</v>
      </c>
      <c r="T1574" t="str">
        <f>IF(Table1[[#This Row],[Units Sold]]&gt; 700,"High Units","low Units")</f>
        <v>low Units</v>
      </c>
      <c r="U1574">
        <f>SUM(Table1[[#This Row],[Operating Profit]])/SUM(Table1[Operating Profit])*100</f>
        <v>2.3710229597458832E-2</v>
      </c>
      <c r="V1574">
        <f>SUM(Table1[[#This Row],[Price per Unit]]*Table1[[#This Row],[Units Sold]])</f>
        <v>22500</v>
      </c>
      <c r="W1574">
        <f>SUM(Table1[[#This Row],[Total Sales]]-Table1[[#This Row],[Operating Profit]])</f>
        <v>146250</v>
      </c>
      <c r="X1574">
        <f>SUM(Table1[[#This Row],[Total Sales]]-Table1[[#This Row],[Cost]])</f>
        <v>78750</v>
      </c>
      <c r="Y1574">
        <f>SUM(Table1[[#This Row],[profit/loss]])/SUM(Table1[profit/loss])</f>
        <v>2.3710229597458831E-4</v>
      </c>
    </row>
    <row r="1575" spans="1:25" x14ac:dyDescent="0.3">
      <c r="A1575" t="s">
        <v>13</v>
      </c>
      <c r="B1575" t="s">
        <v>17</v>
      </c>
      <c r="C1575">
        <v>1185732</v>
      </c>
      <c r="D1575" s="9">
        <v>44540</v>
      </c>
      <c r="E1575" s="8" t="str">
        <f>TEXT(Table1[[#This Row],[Invoice Date]],"dd-mm-yyyy")</f>
        <v>10-12-2021</v>
      </c>
      <c r="F1575" s="1" t="str">
        <f t="shared" si="96"/>
        <v>December</v>
      </c>
      <c r="G1575" s="1" t="str">
        <f t="shared" si="97"/>
        <v>2021</v>
      </c>
      <c r="H1575" s="1" t="str">
        <f t="shared" si="98"/>
        <v>Friday</v>
      </c>
      <c r="I1575" s="1" t="str">
        <f t="shared" si="99"/>
        <v>10</v>
      </c>
      <c r="J1575" t="s">
        <v>30</v>
      </c>
      <c r="K1575" t="s">
        <v>69</v>
      </c>
      <c r="L1575" t="s">
        <v>70</v>
      </c>
      <c r="M1575" t="s">
        <v>21</v>
      </c>
      <c r="N1575">
        <v>55</v>
      </c>
      <c r="O1575">
        <v>500</v>
      </c>
      <c r="P1575">
        <v>275000</v>
      </c>
      <c r="Q1575">
        <v>82500</v>
      </c>
      <c r="R1575">
        <v>0.3</v>
      </c>
      <c r="S1575" t="s">
        <v>17</v>
      </c>
      <c r="T1575" t="str">
        <f>IF(Table1[[#This Row],[Units Sold]]&gt; 700,"High Units","low Units")</f>
        <v>low Units</v>
      </c>
      <c r="U1575">
        <f>SUM(Table1[[#This Row],[Operating Profit]])/SUM(Table1[Operating Profit])*100</f>
        <v>2.4839288149718773E-2</v>
      </c>
      <c r="V1575">
        <f>SUM(Table1[[#This Row],[Price per Unit]]*Table1[[#This Row],[Units Sold]])</f>
        <v>27500</v>
      </c>
      <c r="W1575">
        <f>SUM(Table1[[#This Row],[Total Sales]]-Table1[[#This Row],[Operating Profit]])</f>
        <v>192500</v>
      </c>
      <c r="X1575">
        <f>SUM(Table1[[#This Row],[Total Sales]]-Table1[[#This Row],[Cost]])</f>
        <v>82500</v>
      </c>
      <c r="Y1575">
        <f>SUM(Table1[[#This Row],[profit/loss]])/SUM(Table1[profit/loss])</f>
        <v>2.4839288149718775E-4</v>
      </c>
    </row>
    <row r="1576" spans="1:25" x14ac:dyDescent="0.3">
      <c r="A1576" t="s">
        <v>13</v>
      </c>
      <c r="B1576" t="s">
        <v>17</v>
      </c>
      <c r="C1576">
        <v>1185732</v>
      </c>
      <c r="D1576" s="9">
        <v>44540</v>
      </c>
      <c r="E1576" s="8" t="str">
        <f>TEXT(Table1[[#This Row],[Invoice Date]],"dd-mm-yyyy")</f>
        <v>10-12-2021</v>
      </c>
      <c r="F1576" s="1" t="str">
        <f t="shared" si="96"/>
        <v>December</v>
      </c>
      <c r="G1576" s="1" t="str">
        <f t="shared" si="97"/>
        <v>2021</v>
      </c>
      <c r="H1576" s="1" t="str">
        <f t="shared" si="98"/>
        <v>Friday</v>
      </c>
      <c r="I1576" s="1" t="str">
        <f t="shared" si="99"/>
        <v>10</v>
      </c>
      <c r="J1576" t="s">
        <v>30</v>
      </c>
      <c r="K1576" t="s">
        <v>69</v>
      </c>
      <c r="L1576" t="s">
        <v>70</v>
      </c>
      <c r="M1576" t="s">
        <v>22</v>
      </c>
      <c r="N1576">
        <v>60</v>
      </c>
      <c r="O1576">
        <v>600</v>
      </c>
      <c r="P1576">
        <v>360000</v>
      </c>
      <c r="Q1576">
        <v>90000</v>
      </c>
      <c r="R1576">
        <v>0.25</v>
      </c>
      <c r="S1576" t="s">
        <v>17</v>
      </c>
      <c r="T1576" t="str">
        <f>IF(Table1[[#This Row],[Units Sold]]&gt; 700,"High Units","low Units")</f>
        <v>low Units</v>
      </c>
      <c r="U1576">
        <f>SUM(Table1[[#This Row],[Operating Profit]])/SUM(Table1[Operating Profit])*100</f>
        <v>2.7097405254238666E-2</v>
      </c>
      <c r="V1576">
        <f>SUM(Table1[[#This Row],[Price per Unit]]*Table1[[#This Row],[Units Sold]])</f>
        <v>36000</v>
      </c>
      <c r="W1576">
        <f>SUM(Table1[[#This Row],[Total Sales]]-Table1[[#This Row],[Operating Profit]])</f>
        <v>270000</v>
      </c>
      <c r="X1576">
        <f>SUM(Table1[[#This Row],[Total Sales]]-Table1[[#This Row],[Cost]])</f>
        <v>90000</v>
      </c>
      <c r="Y1576">
        <f>SUM(Table1[[#This Row],[profit/loss]])/SUM(Table1[profit/loss])</f>
        <v>2.7097405254238667E-4</v>
      </c>
    </row>
    <row r="1577" spans="1:25" x14ac:dyDescent="0.3">
      <c r="A1577" t="s">
        <v>13</v>
      </c>
      <c r="B1577" t="s">
        <v>17</v>
      </c>
      <c r="C1577">
        <v>1128299</v>
      </c>
      <c r="D1577" s="9">
        <v>44220</v>
      </c>
      <c r="E1577" s="8" t="str">
        <f>TEXT(Table1[[#This Row],[Invoice Date]],"dd-mm-yyyy")</f>
        <v>24-01-2021</v>
      </c>
      <c r="F1577" s="1" t="str">
        <f t="shared" si="96"/>
        <v>January</v>
      </c>
      <c r="G1577" s="1" t="str">
        <f t="shared" si="97"/>
        <v>2021</v>
      </c>
      <c r="H1577" s="1" t="str">
        <f t="shared" si="98"/>
        <v>Sunday</v>
      </c>
      <c r="I1577" s="1" t="str">
        <f t="shared" si="99"/>
        <v>24</v>
      </c>
      <c r="J1577" t="s">
        <v>30</v>
      </c>
      <c r="K1577" t="s">
        <v>69</v>
      </c>
      <c r="L1577" t="s">
        <v>70</v>
      </c>
      <c r="M1577" t="s">
        <v>16</v>
      </c>
      <c r="N1577">
        <v>30</v>
      </c>
      <c r="O1577">
        <v>350</v>
      </c>
      <c r="P1577">
        <v>105000</v>
      </c>
      <c r="Q1577">
        <v>36750</v>
      </c>
      <c r="R1577">
        <v>0.35</v>
      </c>
      <c r="S1577" t="s">
        <v>17</v>
      </c>
      <c r="T1577" t="str">
        <f>IF(Table1[[#This Row],[Units Sold]]&gt; 700,"High Units","low Units")</f>
        <v>low Units</v>
      </c>
      <c r="U1577">
        <f>SUM(Table1[[#This Row],[Operating Profit]])/SUM(Table1[Operating Profit])*100</f>
        <v>1.1064773812147455E-2</v>
      </c>
      <c r="V1577">
        <f>SUM(Table1[[#This Row],[Price per Unit]]*Table1[[#This Row],[Units Sold]])</f>
        <v>10500</v>
      </c>
      <c r="W1577">
        <f>SUM(Table1[[#This Row],[Total Sales]]-Table1[[#This Row],[Operating Profit]])</f>
        <v>68250</v>
      </c>
      <c r="X1577">
        <f>SUM(Table1[[#This Row],[Total Sales]]-Table1[[#This Row],[Cost]])</f>
        <v>36750</v>
      </c>
      <c r="Y1577">
        <f>SUM(Table1[[#This Row],[profit/loss]])/SUM(Table1[profit/loss])</f>
        <v>1.1064773812147455E-4</v>
      </c>
    </row>
    <row r="1578" spans="1:25" x14ac:dyDescent="0.3">
      <c r="A1578" t="s">
        <v>13</v>
      </c>
      <c r="B1578" t="s">
        <v>17</v>
      </c>
      <c r="C1578">
        <v>1128299</v>
      </c>
      <c r="D1578" s="9">
        <v>44220</v>
      </c>
      <c r="E1578" s="8" t="str">
        <f>TEXT(Table1[[#This Row],[Invoice Date]],"dd-mm-yyyy")</f>
        <v>24-01-2021</v>
      </c>
      <c r="F1578" s="1" t="str">
        <f t="shared" si="96"/>
        <v>January</v>
      </c>
      <c r="G1578" s="1" t="str">
        <f t="shared" si="97"/>
        <v>2021</v>
      </c>
      <c r="H1578" s="1" t="str">
        <f t="shared" si="98"/>
        <v>Sunday</v>
      </c>
      <c r="I1578" s="1" t="str">
        <f t="shared" si="99"/>
        <v>24</v>
      </c>
      <c r="J1578" t="s">
        <v>30</v>
      </c>
      <c r="K1578" t="s">
        <v>69</v>
      </c>
      <c r="L1578" t="s">
        <v>70</v>
      </c>
      <c r="M1578" t="s">
        <v>18</v>
      </c>
      <c r="N1578">
        <v>40</v>
      </c>
      <c r="O1578">
        <v>350</v>
      </c>
      <c r="P1578">
        <v>140000</v>
      </c>
      <c r="Q1578">
        <v>49000</v>
      </c>
      <c r="R1578">
        <v>0.35</v>
      </c>
      <c r="S1578" t="s">
        <v>17</v>
      </c>
      <c r="T1578" t="str">
        <f>IF(Table1[[#This Row],[Units Sold]]&gt; 700,"High Units","low Units")</f>
        <v>low Units</v>
      </c>
      <c r="U1578">
        <f>SUM(Table1[[#This Row],[Operating Profit]])/SUM(Table1[Operating Profit])*100</f>
        <v>1.4753031749529941E-2</v>
      </c>
      <c r="V1578">
        <f>SUM(Table1[[#This Row],[Price per Unit]]*Table1[[#This Row],[Units Sold]])</f>
        <v>14000</v>
      </c>
      <c r="W1578">
        <f>SUM(Table1[[#This Row],[Total Sales]]-Table1[[#This Row],[Operating Profit]])</f>
        <v>91000</v>
      </c>
      <c r="X1578">
        <f>SUM(Table1[[#This Row],[Total Sales]]-Table1[[#This Row],[Cost]])</f>
        <v>49000</v>
      </c>
      <c r="Y1578">
        <f>SUM(Table1[[#This Row],[profit/loss]])/SUM(Table1[profit/loss])</f>
        <v>1.4753031749529941E-4</v>
      </c>
    </row>
    <row r="1579" spans="1:25" x14ac:dyDescent="0.3">
      <c r="A1579" t="s">
        <v>13</v>
      </c>
      <c r="B1579" t="s">
        <v>17</v>
      </c>
      <c r="C1579">
        <v>1128299</v>
      </c>
      <c r="D1579" s="9">
        <v>44220</v>
      </c>
      <c r="E1579" s="8" t="str">
        <f>TEXT(Table1[[#This Row],[Invoice Date]],"dd-mm-yyyy")</f>
        <v>24-01-2021</v>
      </c>
      <c r="F1579" s="1" t="str">
        <f t="shared" si="96"/>
        <v>January</v>
      </c>
      <c r="G1579" s="1" t="str">
        <f t="shared" si="97"/>
        <v>2021</v>
      </c>
      <c r="H1579" s="1" t="str">
        <f t="shared" si="98"/>
        <v>Sunday</v>
      </c>
      <c r="I1579" s="1" t="str">
        <f t="shared" si="99"/>
        <v>24</v>
      </c>
      <c r="J1579" t="s">
        <v>30</v>
      </c>
      <c r="K1579" t="s">
        <v>69</v>
      </c>
      <c r="L1579" t="s">
        <v>70</v>
      </c>
      <c r="M1579" t="s">
        <v>19</v>
      </c>
      <c r="N1579">
        <v>40</v>
      </c>
      <c r="O1579">
        <v>350</v>
      </c>
      <c r="P1579">
        <v>140000</v>
      </c>
      <c r="Q1579">
        <v>49000</v>
      </c>
      <c r="R1579">
        <v>0.35</v>
      </c>
      <c r="S1579" t="s">
        <v>17</v>
      </c>
      <c r="T1579" t="str">
        <f>IF(Table1[[#This Row],[Units Sold]]&gt; 700,"High Units","low Units")</f>
        <v>low Units</v>
      </c>
      <c r="U1579">
        <f>SUM(Table1[[#This Row],[Operating Profit]])/SUM(Table1[Operating Profit])*100</f>
        <v>1.4753031749529941E-2</v>
      </c>
      <c r="V1579">
        <f>SUM(Table1[[#This Row],[Price per Unit]]*Table1[[#This Row],[Units Sold]])</f>
        <v>14000</v>
      </c>
      <c r="W1579">
        <f>SUM(Table1[[#This Row],[Total Sales]]-Table1[[#This Row],[Operating Profit]])</f>
        <v>91000</v>
      </c>
      <c r="X1579">
        <f>SUM(Table1[[#This Row],[Total Sales]]-Table1[[#This Row],[Cost]])</f>
        <v>49000</v>
      </c>
      <c r="Y1579">
        <f>SUM(Table1[[#This Row],[profit/loss]])/SUM(Table1[profit/loss])</f>
        <v>1.4753031749529941E-4</v>
      </c>
    </row>
    <row r="1580" spans="1:25" x14ac:dyDescent="0.3">
      <c r="A1580" t="s">
        <v>13</v>
      </c>
      <c r="B1580" t="s">
        <v>17</v>
      </c>
      <c r="C1580">
        <v>1128299</v>
      </c>
      <c r="D1580" s="9">
        <v>44220</v>
      </c>
      <c r="E1580" s="8" t="str">
        <f>TEXT(Table1[[#This Row],[Invoice Date]],"dd-mm-yyyy")</f>
        <v>24-01-2021</v>
      </c>
      <c r="F1580" s="1" t="str">
        <f t="shared" si="96"/>
        <v>January</v>
      </c>
      <c r="G1580" s="1" t="str">
        <f t="shared" si="97"/>
        <v>2021</v>
      </c>
      <c r="H1580" s="1" t="str">
        <f t="shared" si="98"/>
        <v>Sunday</v>
      </c>
      <c r="I1580" s="1" t="str">
        <f t="shared" si="99"/>
        <v>24</v>
      </c>
      <c r="J1580" t="s">
        <v>30</v>
      </c>
      <c r="K1580" t="s">
        <v>69</v>
      </c>
      <c r="L1580" t="s">
        <v>70</v>
      </c>
      <c r="M1580" t="s">
        <v>20</v>
      </c>
      <c r="N1580">
        <v>40</v>
      </c>
      <c r="O1580">
        <v>200</v>
      </c>
      <c r="P1580">
        <v>80000</v>
      </c>
      <c r="Q1580">
        <v>28000</v>
      </c>
      <c r="R1580">
        <v>0.35</v>
      </c>
      <c r="S1580" t="s">
        <v>17</v>
      </c>
      <c r="T1580" t="str">
        <f>IF(Table1[[#This Row],[Units Sold]]&gt; 700,"High Units","low Units")</f>
        <v>low Units</v>
      </c>
      <c r="U1580">
        <f>SUM(Table1[[#This Row],[Operating Profit]])/SUM(Table1[Operating Profit])*100</f>
        <v>8.4303038568742522E-3</v>
      </c>
      <c r="V1580">
        <f>SUM(Table1[[#This Row],[Price per Unit]]*Table1[[#This Row],[Units Sold]])</f>
        <v>8000</v>
      </c>
      <c r="W1580">
        <f>SUM(Table1[[#This Row],[Total Sales]]-Table1[[#This Row],[Operating Profit]])</f>
        <v>52000</v>
      </c>
      <c r="X1580">
        <f>SUM(Table1[[#This Row],[Total Sales]]-Table1[[#This Row],[Cost]])</f>
        <v>28000</v>
      </c>
      <c r="Y1580">
        <f>SUM(Table1[[#This Row],[profit/loss]])/SUM(Table1[profit/loss])</f>
        <v>8.4303038568742515E-5</v>
      </c>
    </row>
    <row r="1581" spans="1:25" x14ac:dyDescent="0.3">
      <c r="A1581" t="s">
        <v>13</v>
      </c>
      <c r="B1581" t="s">
        <v>17</v>
      </c>
      <c r="C1581">
        <v>1128299</v>
      </c>
      <c r="D1581" s="9">
        <v>44220</v>
      </c>
      <c r="E1581" s="8" t="str">
        <f>TEXT(Table1[[#This Row],[Invoice Date]],"dd-mm-yyyy")</f>
        <v>24-01-2021</v>
      </c>
      <c r="F1581" s="1" t="str">
        <f t="shared" si="96"/>
        <v>January</v>
      </c>
      <c r="G1581" s="1" t="str">
        <f t="shared" si="97"/>
        <v>2021</v>
      </c>
      <c r="H1581" s="1" t="str">
        <f t="shared" si="98"/>
        <v>Sunday</v>
      </c>
      <c r="I1581" s="1" t="str">
        <f t="shared" si="99"/>
        <v>24</v>
      </c>
      <c r="J1581" t="s">
        <v>30</v>
      </c>
      <c r="K1581" t="s">
        <v>69</v>
      </c>
      <c r="L1581" t="s">
        <v>70</v>
      </c>
      <c r="M1581" t="s">
        <v>21</v>
      </c>
      <c r="N1581">
        <v>45</v>
      </c>
      <c r="O1581">
        <v>150</v>
      </c>
      <c r="P1581">
        <v>67500</v>
      </c>
      <c r="Q1581">
        <v>27000</v>
      </c>
      <c r="R1581">
        <v>0.4</v>
      </c>
      <c r="S1581" t="s">
        <v>17</v>
      </c>
      <c r="T1581" t="str">
        <f>IF(Table1[[#This Row],[Units Sold]]&gt; 700,"High Units","low Units")</f>
        <v>low Units</v>
      </c>
      <c r="U1581">
        <f>SUM(Table1[[#This Row],[Operating Profit]])/SUM(Table1[Operating Profit])*100</f>
        <v>8.1292215762715989E-3</v>
      </c>
      <c r="V1581">
        <f>SUM(Table1[[#This Row],[Price per Unit]]*Table1[[#This Row],[Units Sold]])</f>
        <v>6750</v>
      </c>
      <c r="W1581">
        <f>SUM(Table1[[#This Row],[Total Sales]]-Table1[[#This Row],[Operating Profit]])</f>
        <v>40500</v>
      </c>
      <c r="X1581">
        <f>SUM(Table1[[#This Row],[Total Sales]]-Table1[[#This Row],[Cost]])</f>
        <v>27000</v>
      </c>
      <c r="Y1581">
        <f>SUM(Table1[[#This Row],[profit/loss]])/SUM(Table1[profit/loss])</f>
        <v>8.1292215762715996E-5</v>
      </c>
    </row>
    <row r="1582" spans="1:25" x14ac:dyDescent="0.3">
      <c r="A1582" t="s">
        <v>13</v>
      </c>
      <c r="B1582" t="s">
        <v>17</v>
      </c>
      <c r="C1582">
        <v>1128299</v>
      </c>
      <c r="D1582" s="9">
        <v>44220</v>
      </c>
      <c r="E1582" s="8" t="str">
        <f>TEXT(Table1[[#This Row],[Invoice Date]],"dd-mm-yyyy")</f>
        <v>24-01-2021</v>
      </c>
      <c r="F1582" s="1" t="str">
        <f t="shared" si="96"/>
        <v>January</v>
      </c>
      <c r="G1582" s="1" t="str">
        <f t="shared" si="97"/>
        <v>2021</v>
      </c>
      <c r="H1582" s="1" t="str">
        <f t="shared" si="98"/>
        <v>Sunday</v>
      </c>
      <c r="I1582" s="1" t="str">
        <f t="shared" si="99"/>
        <v>24</v>
      </c>
      <c r="J1582" t="s">
        <v>30</v>
      </c>
      <c r="K1582" t="s">
        <v>69</v>
      </c>
      <c r="L1582" t="s">
        <v>70</v>
      </c>
      <c r="M1582" t="s">
        <v>22</v>
      </c>
      <c r="N1582">
        <v>40</v>
      </c>
      <c r="O1582">
        <v>400</v>
      </c>
      <c r="P1582">
        <v>160000</v>
      </c>
      <c r="Q1582">
        <v>48000</v>
      </c>
      <c r="R1582">
        <v>0.3</v>
      </c>
      <c r="S1582" t="s">
        <v>17</v>
      </c>
      <c r="T1582" t="str">
        <f>IF(Table1[[#This Row],[Units Sold]]&gt; 700,"High Units","low Units")</f>
        <v>low Units</v>
      </c>
      <c r="U1582">
        <f>SUM(Table1[[#This Row],[Operating Profit]])/SUM(Table1[Operating Profit])*100</f>
        <v>1.4451949468927288E-2</v>
      </c>
      <c r="V1582">
        <f>SUM(Table1[[#This Row],[Price per Unit]]*Table1[[#This Row],[Units Sold]])</f>
        <v>16000</v>
      </c>
      <c r="W1582">
        <f>SUM(Table1[[#This Row],[Total Sales]]-Table1[[#This Row],[Operating Profit]])</f>
        <v>112000</v>
      </c>
      <c r="X1582">
        <f>SUM(Table1[[#This Row],[Total Sales]]-Table1[[#This Row],[Cost]])</f>
        <v>48000</v>
      </c>
      <c r="Y1582">
        <f>SUM(Table1[[#This Row],[profit/loss]])/SUM(Table1[profit/loss])</f>
        <v>1.4451949468927288E-4</v>
      </c>
    </row>
    <row r="1583" spans="1:25" x14ac:dyDescent="0.3">
      <c r="A1583" t="s">
        <v>13</v>
      </c>
      <c r="B1583" t="s">
        <v>17</v>
      </c>
      <c r="C1583">
        <v>1128299</v>
      </c>
      <c r="D1583" s="9">
        <v>44251</v>
      </c>
      <c r="E1583" s="8" t="str">
        <f>TEXT(Table1[[#This Row],[Invoice Date]],"dd-mm-yyyy")</f>
        <v>24-02-2021</v>
      </c>
      <c r="F1583" s="1" t="str">
        <f t="shared" si="96"/>
        <v>February</v>
      </c>
      <c r="G1583" s="1" t="str">
        <f t="shared" si="97"/>
        <v>2021</v>
      </c>
      <c r="H1583" s="1" t="str">
        <f t="shared" si="98"/>
        <v>Wednesday</v>
      </c>
      <c r="I1583" s="1" t="str">
        <f t="shared" si="99"/>
        <v>24</v>
      </c>
      <c r="J1583" t="s">
        <v>30</v>
      </c>
      <c r="K1583" t="s">
        <v>69</v>
      </c>
      <c r="L1583" t="s">
        <v>70</v>
      </c>
      <c r="M1583" t="s">
        <v>16</v>
      </c>
      <c r="N1583">
        <v>30</v>
      </c>
      <c r="O1583">
        <v>450</v>
      </c>
      <c r="P1583">
        <v>135000</v>
      </c>
      <c r="Q1583">
        <v>47250</v>
      </c>
      <c r="R1583">
        <v>0.35</v>
      </c>
      <c r="S1583" t="s">
        <v>17</v>
      </c>
      <c r="T1583" t="str">
        <f>IF(Table1[[#This Row],[Units Sold]]&gt; 700,"High Units","low Units")</f>
        <v>low Units</v>
      </c>
      <c r="U1583">
        <f>SUM(Table1[[#This Row],[Operating Profit]])/SUM(Table1[Operating Profit])*100</f>
        <v>1.4226137758475298E-2</v>
      </c>
      <c r="V1583">
        <f>SUM(Table1[[#This Row],[Price per Unit]]*Table1[[#This Row],[Units Sold]])</f>
        <v>13500</v>
      </c>
      <c r="W1583">
        <f>SUM(Table1[[#This Row],[Total Sales]]-Table1[[#This Row],[Operating Profit]])</f>
        <v>87750</v>
      </c>
      <c r="X1583">
        <f>SUM(Table1[[#This Row],[Total Sales]]-Table1[[#This Row],[Cost]])</f>
        <v>47250</v>
      </c>
      <c r="Y1583">
        <f>SUM(Table1[[#This Row],[profit/loss]])/SUM(Table1[profit/loss])</f>
        <v>1.4226137758475299E-4</v>
      </c>
    </row>
    <row r="1584" spans="1:25" x14ac:dyDescent="0.3">
      <c r="A1584" t="s">
        <v>13</v>
      </c>
      <c r="B1584" t="s">
        <v>17</v>
      </c>
      <c r="C1584">
        <v>1128299</v>
      </c>
      <c r="D1584" s="9">
        <v>44251</v>
      </c>
      <c r="E1584" s="8" t="str">
        <f>TEXT(Table1[[#This Row],[Invoice Date]],"dd-mm-yyyy")</f>
        <v>24-02-2021</v>
      </c>
      <c r="F1584" s="1" t="str">
        <f t="shared" si="96"/>
        <v>February</v>
      </c>
      <c r="G1584" s="1" t="str">
        <f t="shared" si="97"/>
        <v>2021</v>
      </c>
      <c r="H1584" s="1" t="str">
        <f t="shared" si="98"/>
        <v>Wednesday</v>
      </c>
      <c r="I1584" s="1" t="str">
        <f t="shared" si="99"/>
        <v>24</v>
      </c>
      <c r="J1584" t="s">
        <v>30</v>
      </c>
      <c r="K1584" t="s">
        <v>69</v>
      </c>
      <c r="L1584" t="s">
        <v>70</v>
      </c>
      <c r="M1584" t="s">
        <v>18</v>
      </c>
      <c r="N1584">
        <v>40</v>
      </c>
      <c r="O1584">
        <v>350</v>
      </c>
      <c r="P1584">
        <v>140000</v>
      </c>
      <c r="Q1584">
        <v>49000</v>
      </c>
      <c r="R1584">
        <v>0.35</v>
      </c>
      <c r="S1584" t="s">
        <v>17</v>
      </c>
      <c r="T1584" t="str">
        <f>IF(Table1[[#This Row],[Units Sold]]&gt; 700,"High Units","low Units")</f>
        <v>low Units</v>
      </c>
      <c r="U1584">
        <f>SUM(Table1[[#This Row],[Operating Profit]])/SUM(Table1[Operating Profit])*100</f>
        <v>1.4753031749529941E-2</v>
      </c>
      <c r="V1584">
        <f>SUM(Table1[[#This Row],[Price per Unit]]*Table1[[#This Row],[Units Sold]])</f>
        <v>14000</v>
      </c>
      <c r="W1584">
        <f>SUM(Table1[[#This Row],[Total Sales]]-Table1[[#This Row],[Operating Profit]])</f>
        <v>91000</v>
      </c>
      <c r="X1584">
        <f>SUM(Table1[[#This Row],[Total Sales]]-Table1[[#This Row],[Cost]])</f>
        <v>49000</v>
      </c>
      <c r="Y1584">
        <f>SUM(Table1[[#This Row],[profit/loss]])/SUM(Table1[profit/loss])</f>
        <v>1.4753031749529941E-4</v>
      </c>
    </row>
    <row r="1585" spans="1:25" x14ac:dyDescent="0.3">
      <c r="A1585" t="s">
        <v>13</v>
      </c>
      <c r="B1585" t="s">
        <v>17</v>
      </c>
      <c r="C1585">
        <v>1128299</v>
      </c>
      <c r="D1585" s="9">
        <v>44251</v>
      </c>
      <c r="E1585" s="8" t="str">
        <f>TEXT(Table1[[#This Row],[Invoice Date]],"dd-mm-yyyy")</f>
        <v>24-02-2021</v>
      </c>
      <c r="F1585" s="1" t="str">
        <f t="shared" si="96"/>
        <v>February</v>
      </c>
      <c r="G1585" s="1" t="str">
        <f t="shared" si="97"/>
        <v>2021</v>
      </c>
      <c r="H1585" s="1" t="str">
        <f t="shared" si="98"/>
        <v>Wednesday</v>
      </c>
      <c r="I1585" s="1" t="str">
        <f t="shared" si="99"/>
        <v>24</v>
      </c>
      <c r="J1585" t="s">
        <v>30</v>
      </c>
      <c r="K1585" t="s">
        <v>69</v>
      </c>
      <c r="L1585" t="s">
        <v>70</v>
      </c>
      <c r="M1585" t="s">
        <v>19</v>
      </c>
      <c r="N1585">
        <v>40</v>
      </c>
      <c r="O1585">
        <v>350</v>
      </c>
      <c r="P1585">
        <v>140000</v>
      </c>
      <c r="Q1585">
        <v>49000</v>
      </c>
      <c r="R1585">
        <v>0.35</v>
      </c>
      <c r="S1585" t="s">
        <v>17</v>
      </c>
      <c r="T1585" t="str">
        <f>IF(Table1[[#This Row],[Units Sold]]&gt; 700,"High Units","low Units")</f>
        <v>low Units</v>
      </c>
      <c r="U1585">
        <f>SUM(Table1[[#This Row],[Operating Profit]])/SUM(Table1[Operating Profit])*100</f>
        <v>1.4753031749529941E-2</v>
      </c>
      <c r="V1585">
        <f>SUM(Table1[[#This Row],[Price per Unit]]*Table1[[#This Row],[Units Sold]])</f>
        <v>14000</v>
      </c>
      <c r="W1585">
        <f>SUM(Table1[[#This Row],[Total Sales]]-Table1[[#This Row],[Operating Profit]])</f>
        <v>91000</v>
      </c>
      <c r="X1585">
        <f>SUM(Table1[[#This Row],[Total Sales]]-Table1[[#This Row],[Cost]])</f>
        <v>49000</v>
      </c>
      <c r="Y1585">
        <f>SUM(Table1[[#This Row],[profit/loss]])/SUM(Table1[profit/loss])</f>
        <v>1.4753031749529941E-4</v>
      </c>
    </row>
    <row r="1586" spans="1:25" x14ac:dyDescent="0.3">
      <c r="A1586" t="s">
        <v>13</v>
      </c>
      <c r="B1586" t="s">
        <v>17</v>
      </c>
      <c r="C1586">
        <v>1128299</v>
      </c>
      <c r="D1586" s="9">
        <v>44251</v>
      </c>
      <c r="E1586" s="8" t="str">
        <f>TEXT(Table1[[#This Row],[Invoice Date]],"dd-mm-yyyy")</f>
        <v>24-02-2021</v>
      </c>
      <c r="F1586" s="1" t="str">
        <f t="shared" si="96"/>
        <v>February</v>
      </c>
      <c r="G1586" s="1" t="str">
        <f t="shared" si="97"/>
        <v>2021</v>
      </c>
      <c r="H1586" s="1" t="str">
        <f t="shared" si="98"/>
        <v>Wednesday</v>
      </c>
      <c r="I1586" s="1" t="str">
        <f t="shared" si="99"/>
        <v>24</v>
      </c>
      <c r="J1586" t="s">
        <v>47</v>
      </c>
      <c r="K1586" t="s">
        <v>71</v>
      </c>
      <c r="L1586" t="s">
        <v>72</v>
      </c>
      <c r="M1586" t="s">
        <v>20</v>
      </c>
      <c r="N1586">
        <v>40</v>
      </c>
      <c r="O1586">
        <v>200</v>
      </c>
      <c r="P1586">
        <v>80000</v>
      </c>
      <c r="Q1586">
        <v>28000</v>
      </c>
      <c r="R1586">
        <v>0.35</v>
      </c>
      <c r="S1586" t="s">
        <v>17</v>
      </c>
      <c r="T1586" t="str">
        <f>IF(Table1[[#This Row],[Units Sold]]&gt; 700,"High Units","low Units")</f>
        <v>low Units</v>
      </c>
      <c r="U1586">
        <f>SUM(Table1[[#This Row],[Operating Profit]])/SUM(Table1[Operating Profit])*100</f>
        <v>8.4303038568742522E-3</v>
      </c>
      <c r="V1586">
        <f>SUM(Table1[[#This Row],[Price per Unit]]*Table1[[#This Row],[Units Sold]])</f>
        <v>8000</v>
      </c>
      <c r="W1586">
        <f>SUM(Table1[[#This Row],[Total Sales]]-Table1[[#This Row],[Operating Profit]])</f>
        <v>52000</v>
      </c>
      <c r="X1586">
        <f>SUM(Table1[[#This Row],[Total Sales]]-Table1[[#This Row],[Cost]])</f>
        <v>28000</v>
      </c>
      <c r="Y1586">
        <f>SUM(Table1[[#This Row],[profit/loss]])/SUM(Table1[profit/loss])</f>
        <v>8.4303038568742515E-5</v>
      </c>
    </row>
    <row r="1587" spans="1:25" x14ac:dyDescent="0.3">
      <c r="A1587" t="s">
        <v>13</v>
      </c>
      <c r="B1587" t="s">
        <v>17</v>
      </c>
      <c r="C1587">
        <v>1128299</v>
      </c>
      <c r="D1587" s="9">
        <v>44251</v>
      </c>
      <c r="E1587" s="8" t="str">
        <f>TEXT(Table1[[#This Row],[Invoice Date]],"dd-mm-yyyy")</f>
        <v>24-02-2021</v>
      </c>
      <c r="F1587" s="1" t="str">
        <f t="shared" si="96"/>
        <v>February</v>
      </c>
      <c r="G1587" s="1" t="str">
        <f t="shared" si="97"/>
        <v>2021</v>
      </c>
      <c r="H1587" s="1" t="str">
        <f t="shared" si="98"/>
        <v>Wednesday</v>
      </c>
      <c r="I1587" s="1" t="str">
        <f t="shared" si="99"/>
        <v>24</v>
      </c>
      <c r="J1587" t="s">
        <v>47</v>
      </c>
      <c r="K1587" t="s">
        <v>71</v>
      </c>
      <c r="L1587" t="s">
        <v>72</v>
      </c>
      <c r="M1587" t="s">
        <v>21</v>
      </c>
      <c r="N1587">
        <v>45</v>
      </c>
      <c r="O1587">
        <v>125</v>
      </c>
      <c r="P1587">
        <v>56250</v>
      </c>
      <c r="Q1587">
        <v>22500</v>
      </c>
      <c r="R1587">
        <v>0.4</v>
      </c>
      <c r="S1587" t="s">
        <v>17</v>
      </c>
      <c r="T1587" t="str">
        <f>IF(Table1[[#This Row],[Units Sold]]&gt; 700,"High Units","low Units")</f>
        <v>low Units</v>
      </c>
      <c r="U1587">
        <f>SUM(Table1[[#This Row],[Operating Profit]])/SUM(Table1[Operating Profit])*100</f>
        <v>6.7743513135596666E-3</v>
      </c>
      <c r="V1587">
        <f>SUM(Table1[[#This Row],[Price per Unit]]*Table1[[#This Row],[Units Sold]])</f>
        <v>5625</v>
      </c>
      <c r="W1587">
        <f>SUM(Table1[[#This Row],[Total Sales]]-Table1[[#This Row],[Operating Profit]])</f>
        <v>33750</v>
      </c>
      <c r="X1587">
        <f>SUM(Table1[[#This Row],[Total Sales]]-Table1[[#This Row],[Cost]])</f>
        <v>22500</v>
      </c>
      <c r="Y1587">
        <f>SUM(Table1[[#This Row],[profit/loss]])/SUM(Table1[profit/loss])</f>
        <v>6.7743513135596668E-5</v>
      </c>
    </row>
    <row r="1588" spans="1:25" x14ac:dyDescent="0.3">
      <c r="A1588" t="s">
        <v>13</v>
      </c>
      <c r="B1588" t="s">
        <v>17</v>
      </c>
      <c r="C1588">
        <v>1128299</v>
      </c>
      <c r="D1588" s="9">
        <v>44251</v>
      </c>
      <c r="E1588" s="8" t="str">
        <f>TEXT(Table1[[#This Row],[Invoice Date]],"dd-mm-yyyy")</f>
        <v>24-02-2021</v>
      </c>
      <c r="F1588" s="1" t="str">
        <f t="shared" si="96"/>
        <v>February</v>
      </c>
      <c r="G1588" s="1" t="str">
        <f t="shared" si="97"/>
        <v>2021</v>
      </c>
      <c r="H1588" s="1" t="str">
        <f t="shared" si="98"/>
        <v>Wednesday</v>
      </c>
      <c r="I1588" s="1" t="str">
        <f t="shared" si="99"/>
        <v>24</v>
      </c>
      <c r="J1588" t="s">
        <v>47</v>
      </c>
      <c r="K1588" t="s">
        <v>71</v>
      </c>
      <c r="L1588" t="s">
        <v>72</v>
      </c>
      <c r="M1588" t="s">
        <v>22</v>
      </c>
      <c r="N1588">
        <v>40</v>
      </c>
      <c r="O1588">
        <v>325</v>
      </c>
      <c r="P1588">
        <v>130000</v>
      </c>
      <c r="Q1588">
        <v>39000</v>
      </c>
      <c r="R1588">
        <v>0.3</v>
      </c>
      <c r="S1588" t="s">
        <v>17</v>
      </c>
      <c r="T1588" t="str">
        <f>IF(Table1[[#This Row],[Units Sold]]&gt; 700,"High Units","low Units")</f>
        <v>low Units</v>
      </c>
      <c r="U1588">
        <f>SUM(Table1[[#This Row],[Operating Profit]])/SUM(Table1[Operating Profit])*100</f>
        <v>1.1742208943503422E-2</v>
      </c>
      <c r="V1588">
        <f>SUM(Table1[[#This Row],[Price per Unit]]*Table1[[#This Row],[Units Sold]])</f>
        <v>13000</v>
      </c>
      <c r="W1588">
        <f>SUM(Table1[[#This Row],[Total Sales]]-Table1[[#This Row],[Operating Profit]])</f>
        <v>91000</v>
      </c>
      <c r="X1588">
        <f>SUM(Table1[[#This Row],[Total Sales]]-Table1[[#This Row],[Cost]])</f>
        <v>39000</v>
      </c>
      <c r="Y1588">
        <f>SUM(Table1[[#This Row],[profit/loss]])/SUM(Table1[profit/loss])</f>
        <v>1.1742208943503421E-4</v>
      </c>
    </row>
    <row r="1589" spans="1:25" x14ac:dyDescent="0.3">
      <c r="A1589" t="s">
        <v>13</v>
      </c>
      <c r="B1589" t="s">
        <v>17</v>
      </c>
      <c r="C1589">
        <v>1128299</v>
      </c>
      <c r="D1589" s="9">
        <v>44278</v>
      </c>
      <c r="E1589" s="8" t="str">
        <f>TEXT(Table1[[#This Row],[Invoice Date]],"dd-mm-yyyy")</f>
        <v>23-03-2021</v>
      </c>
      <c r="F1589" s="1" t="str">
        <f t="shared" si="96"/>
        <v>March</v>
      </c>
      <c r="G1589" s="1" t="str">
        <f t="shared" si="97"/>
        <v>2021</v>
      </c>
      <c r="H1589" s="1" t="str">
        <f t="shared" si="98"/>
        <v>Tuesday</v>
      </c>
      <c r="I1589" s="1" t="str">
        <f t="shared" si="99"/>
        <v>23</v>
      </c>
      <c r="J1589" t="s">
        <v>47</v>
      </c>
      <c r="K1589" t="s">
        <v>71</v>
      </c>
      <c r="L1589" t="s">
        <v>72</v>
      </c>
      <c r="M1589" t="s">
        <v>16</v>
      </c>
      <c r="N1589">
        <v>40</v>
      </c>
      <c r="O1589">
        <v>475</v>
      </c>
      <c r="P1589">
        <v>190000</v>
      </c>
      <c r="Q1589">
        <v>66500</v>
      </c>
      <c r="R1589">
        <v>0.35</v>
      </c>
      <c r="S1589" t="s">
        <v>17</v>
      </c>
      <c r="T1589" t="str">
        <f>IF(Table1[[#This Row],[Units Sold]]&gt; 700,"High Units","low Units")</f>
        <v>low Units</v>
      </c>
      <c r="U1589">
        <f>SUM(Table1[[#This Row],[Operating Profit]])/SUM(Table1[Operating Profit])*100</f>
        <v>2.0021971660076347E-2</v>
      </c>
      <c r="V1589">
        <f>SUM(Table1[[#This Row],[Price per Unit]]*Table1[[#This Row],[Units Sold]])</f>
        <v>19000</v>
      </c>
      <c r="W1589">
        <f>SUM(Table1[[#This Row],[Total Sales]]-Table1[[#This Row],[Operating Profit]])</f>
        <v>123500</v>
      </c>
      <c r="X1589">
        <f>SUM(Table1[[#This Row],[Total Sales]]-Table1[[#This Row],[Cost]])</f>
        <v>66500</v>
      </c>
      <c r="Y1589">
        <f>SUM(Table1[[#This Row],[profit/loss]])/SUM(Table1[profit/loss])</f>
        <v>2.0021971660076347E-4</v>
      </c>
    </row>
    <row r="1590" spans="1:25" x14ac:dyDescent="0.3">
      <c r="A1590" t="s">
        <v>13</v>
      </c>
      <c r="B1590" t="s">
        <v>17</v>
      </c>
      <c r="C1590">
        <v>1128299</v>
      </c>
      <c r="D1590" s="9">
        <v>44278</v>
      </c>
      <c r="E1590" s="8" t="str">
        <f>TEXT(Table1[[#This Row],[Invoice Date]],"dd-mm-yyyy")</f>
        <v>23-03-2021</v>
      </c>
      <c r="F1590" s="1" t="str">
        <f t="shared" si="96"/>
        <v>March</v>
      </c>
      <c r="G1590" s="1" t="str">
        <f t="shared" si="97"/>
        <v>2021</v>
      </c>
      <c r="H1590" s="1" t="str">
        <f t="shared" si="98"/>
        <v>Tuesday</v>
      </c>
      <c r="I1590" s="1" t="str">
        <f t="shared" si="99"/>
        <v>23</v>
      </c>
      <c r="J1590" t="s">
        <v>47</v>
      </c>
      <c r="K1590" t="s">
        <v>71</v>
      </c>
      <c r="L1590" t="s">
        <v>72</v>
      </c>
      <c r="M1590" t="s">
        <v>18</v>
      </c>
      <c r="N1590">
        <v>50</v>
      </c>
      <c r="O1590">
        <v>325</v>
      </c>
      <c r="P1590">
        <v>162500</v>
      </c>
      <c r="Q1590">
        <v>56875</v>
      </c>
      <c r="R1590">
        <v>0.35</v>
      </c>
      <c r="S1590" t="s">
        <v>17</v>
      </c>
      <c r="T1590" t="str">
        <f>IF(Table1[[#This Row],[Units Sold]]&gt; 700,"High Units","low Units")</f>
        <v>low Units</v>
      </c>
      <c r="U1590">
        <f>SUM(Table1[[#This Row],[Operating Profit]])/SUM(Table1[Operating Profit])*100</f>
        <v>1.7124054709275825E-2</v>
      </c>
      <c r="V1590">
        <f>SUM(Table1[[#This Row],[Price per Unit]]*Table1[[#This Row],[Units Sold]])</f>
        <v>16250</v>
      </c>
      <c r="W1590">
        <f>SUM(Table1[[#This Row],[Total Sales]]-Table1[[#This Row],[Operating Profit]])</f>
        <v>105625</v>
      </c>
      <c r="X1590">
        <f>SUM(Table1[[#This Row],[Total Sales]]-Table1[[#This Row],[Cost]])</f>
        <v>56875</v>
      </c>
      <c r="Y1590">
        <f>SUM(Table1[[#This Row],[profit/loss]])/SUM(Table1[profit/loss])</f>
        <v>1.7124054709275824E-4</v>
      </c>
    </row>
    <row r="1591" spans="1:25" x14ac:dyDescent="0.3">
      <c r="A1591" t="s">
        <v>13</v>
      </c>
      <c r="B1591" t="s">
        <v>17</v>
      </c>
      <c r="C1591">
        <v>1128299</v>
      </c>
      <c r="D1591" s="9">
        <v>44278</v>
      </c>
      <c r="E1591" s="8" t="str">
        <f>TEXT(Table1[[#This Row],[Invoice Date]],"dd-mm-yyyy")</f>
        <v>23-03-2021</v>
      </c>
      <c r="F1591" s="1" t="str">
        <f t="shared" si="96"/>
        <v>March</v>
      </c>
      <c r="G1591" s="1" t="str">
        <f t="shared" si="97"/>
        <v>2021</v>
      </c>
      <c r="H1591" s="1" t="str">
        <f t="shared" si="98"/>
        <v>Tuesday</v>
      </c>
      <c r="I1591" s="1" t="str">
        <f t="shared" si="99"/>
        <v>23</v>
      </c>
      <c r="J1591" t="s">
        <v>47</v>
      </c>
      <c r="K1591" t="s">
        <v>71</v>
      </c>
      <c r="L1591" t="s">
        <v>72</v>
      </c>
      <c r="M1591" t="s">
        <v>19</v>
      </c>
      <c r="N1591">
        <v>55</v>
      </c>
      <c r="O1591">
        <v>350</v>
      </c>
      <c r="P1591">
        <v>192500</v>
      </c>
      <c r="Q1591">
        <v>67375</v>
      </c>
      <c r="R1591">
        <v>0.35</v>
      </c>
      <c r="S1591" t="s">
        <v>17</v>
      </c>
      <c r="T1591" t="str">
        <f>IF(Table1[[#This Row],[Units Sold]]&gt; 700,"High Units","low Units")</f>
        <v>low Units</v>
      </c>
      <c r="U1591">
        <f>SUM(Table1[[#This Row],[Operating Profit]])/SUM(Table1[Operating Profit])*100</f>
        <v>2.0285418655603668E-2</v>
      </c>
      <c r="V1591">
        <f>SUM(Table1[[#This Row],[Price per Unit]]*Table1[[#This Row],[Units Sold]])</f>
        <v>19250</v>
      </c>
      <c r="W1591">
        <f>SUM(Table1[[#This Row],[Total Sales]]-Table1[[#This Row],[Operating Profit]])</f>
        <v>125125</v>
      </c>
      <c r="X1591">
        <f>SUM(Table1[[#This Row],[Total Sales]]-Table1[[#This Row],[Cost]])</f>
        <v>67375</v>
      </c>
      <c r="Y1591">
        <f>SUM(Table1[[#This Row],[profit/loss]])/SUM(Table1[profit/loss])</f>
        <v>2.0285418655603668E-4</v>
      </c>
    </row>
    <row r="1592" spans="1:25" x14ac:dyDescent="0.3">
      <c r="A1592" t="s">
        <v>13</v>
      </c>
      <c r="B1592" t="s">
        <v>17</v>
      </c>
      <c r="C1592">
        <v>1128299</v>
      </c>
      <c r="D1592" s="9">
        <v>44278</v>
      </c>
      <c r="E1592" s="8" t="str">
        <f>TEXT(Table1[[#This Row],[Invoice Date]],"dd-mm-yyyy")</f>
        <v>23-03-2021</v>
      </c>
      <c r="F1592" s="1" t="str">
        <f t="shared" si="96"/>
        <v>March</v>
      </c>
      <c r="G1592" s="1" t="str">
        <f t="shared" si="97"/>
        <v>2021</v>
      </c>
      <c r="H1592" s="1" t="str">
        <f t="shared" si="98"/>
        <v>Tuesday</v>
      </c>
      <c r="I1592" s="1" t="str">
        <f t="shared" si="99"/>
        <v>23</v>
      </c>
      <c r="J1592" t="s">
        <v>47</v>
      </c>
      <c r="K1592" t="s">
        <v>71</v>
      </c>
      <c r="L1592" t="s">
        <v>72</v>
      </c>
      <c r="M1592" t="s">
        <v>20</v>
      </c>
      <c r="N1592">
        <v>50</v>
      </c>
      <c r="O1592">
        <v>250</v>
      </c>
      <c r="P1592">
        <v>125000</v>
      </c>
      <c r="Q1592">
        <v>43750</v>
      </c>
      <c r="R1592">
        <v>0.35</v>
      </c>
      <c r="S1592" t="s">
        <v>17</v>
      </c>
      <c r="T1592" t="str">
        <f>IF(Table1[[#This Row],[Units Sold]]&gt; 700,"High Units","low Units")</f>
        <v>low Units</v>
      </c>
      <c r="U1592">
        <f>SUM(Table1[[#This Row],[Operating Profit]])/SUM(Table1[Operating Profit])*100</f>
        <v>1.3172349776366016E-2</v>
      </c>
      <c r="V1592">
        <f>SUM(Table1[[#This Row],[Price per Unit]]*Table1[[#This Row],[Units Sold]])</f>
        <v>12500</v>
      </c>
      <c r="W1592">
        <f>SUM(Table1[[#This Row],[Total Sales]]-Table1[[#This Row],[Operating Profit]])</f>
        <v>81250</v>
      </c>
      <c r="X1592">
        <f>SUM(Table1[[#This Row],[Total Sales]]-Table1[[#This Row],[Cost]])</f>
        <v>43750</v>
      </c>
      <c r="Y1592">
        <f>SUM(Table1[[#This Row],[profit/loss]])/SUM(Table1[profit/loss])</f>
        <v>1.3172349776366016E-4</v>
      </c>
    </row>
    <row r="1593" spans="1:25" x14ac:dyDescent="0.3">
      <c r="A1593" t="s">
        <v>13</v>
      </c>
      <c r="B1593" t="s">
        <v>17</v>
      </c>
      <c r="C1593">
        <v>1128299</v>
      </c>
      <c r="D1593" s="9">
        <v>44278</v>
      </c>
      <c r="E1593" s="8" t="str">
        <f>TEXT(Table1[[#This Row],[Invoice Date]],"dd-mm-yyyy")</f>
        <v>23-03-2021</v>
      </c>
      <c r="F1593" s="1" t="str">
        <f t="shared" si="96"/>
        <v>March</v>
      </c>
      <c r="G1593" s="1" t="str">
        <f t="shared" si="97"/>
        <v>2021</v>
      </c>
      <c r="H1593" s="1" t="str">
        <f t="shared" si="98"/>
        <v>Tuesday</v>
      </c>
      <c r="I1593" s="1" t="str">
        <f t="shared" si="99"/>
        <v>23</v>
      </c>
      <c r="J1593" t="s">
        <v>47</v>
      </c>
      <c r="K1593" t="s">
        <v>71</v>
      </c>
      <c r="L1593" t="s">
        <v>72</v>
      </c>
      <c r="M1593" t="s">
        <v>21</v>
      </c>
      <c r="N1593">
        <v>55</v>
      </c>
      <c r="O1593">
        <v>100</v>
      </c>
      <c r="P1593">
        <v>55000</v>
      </c>
      <c r="Q1593">
        <v>22000</v>
      </c>
      <c r="R1593">
        <v>0.4</v>
      </c>
      <c r="S1593" t="s">
        <v>17</v>
      </c>
      <c r="T1593" t="str">
        <f>IF(Table1[[#This Row],[Units Sold]]&gt; 700,"High Units","low Units")</f>
        <v>low Units</v>
      </c>
      <c r="U1593">
        <f>SUM(Table1[[#This Row],[Operating Profit]])/SUM(Table1[Operating Profit])*100</f>
        <v>6.6238101732583399E-3</v>
      </c>
      <c r="V1593">
        <f>SUM(Table1[[#This Row],[Price per Unit]]*Table1[[#This Row],[Units Sold]])</f>
        <v>5500</v>
      </c>
      <c r="W1593">
        <f>SUM(Table1[[#This Row],[Total Sales]]-Table1[[#This Row],[Operating Profit]])</f>
        <v>33000</v>
      </c>
      <c r="X1593">
        <f>SUM(Table1[[#This Row],[Total Sales]]-Table1[[#This Row],[Cost]])</f>
        <v>22000</v>
      </c>
      <c r="Y1593">
        <f>SUM(Table1[[#This Row],[profit/loss]])/SUM(Table1[profit/loss])</f>
        <v>6.6238101732583402E-5</v>
      </c>
    </row>
    <row r="1594" spans="1:25" x14ac:dyDescent="0.3">
      <c r="A1594" t="s">
        <v>13</v>
      </c>
      <c r="B1594" t="s">
        <v>17</v>
      </c>
      <c r="C1594">
        <v>1128299</v>
      </c>
      <c r="D1594" s="9">
        <v>44278</v>
      </c>
      <c r="E1594" s="8" t="str">
        <f>TEXT(Table1[[#This Row],[Invoice Date]],"dd-mm-yyyy")</f>
        <v>23-03-2021</v>
      </c>
      <c r="F1594" s="1" t="str">
        <f t="shared" si="96"/>
        <v>March</v>
      </c>
      <c r="G1594" s="1" t="str">
        <f t="shared" si="97"/>
        <v>2021</v>
      </c>
      <c r="H1594" s="1" t="str">
        <f t="shared" si="98"/>
        <v>Tuesday</v>
      </c>
      <c r="I1594" s="1" t="str">
        <f t="shared" si="99"/>
        <v>23</v>
      </c>
      <c r="J1594" t="s">
        <v>47</v>
      </c>
      <c r="K1594" t="s">
        <v>71</v>
      </c>
      <c r="L1594" t="s">
        <v>72</v>
      </c>
      <c r="M1594" t="s">
        <v>22</v>
      </c>
      <c r="N1594">
        <v>50</v>
      </c>
      <c r="O1594">
        <v>300</v>
      </c>
      <c r="P1594">
        <v>150000</v>
      </c>
      <c r="Q1594">
        <v>45000</v>
      </c>
      <c r="R1594">
        <v>0.3</v>
      </c>
      <c r="S1594" t="s">
        <v>17</v>
      </c>
      <c r="T1594" t="str">
        <f>IF(Table1[[#This Row],[Units Sold]]&gt; 700,"High Units","low Units")</f>
        <v>low Units</v>
      </c>
      <c r="U1594">
        <f>SUM(Table1[[#This Row],[Operating Profit]])/SUM(Table1[Operating Profit])*100</f>
        <v>1.3548702627119333E-2</v>
      </c>
      <c r="V1594">
        <f>SUM(Table1[[#This Row],[Price per Unit]]*Table1[[#This Row],[Units Sold]])</f>
        <v>15000</v>
      </c>
      <c r="W1594">
        <f>SUM(Table1[[#This Row],[Total Sales]]-Table1[[#This Row],[Operating Profit]])</f>
        <v>105000</v>
      </c>
      <c r="X1594">
        <f>SUM(Table1[[#This Row],[Total Sales]]-Table1[[#This Row],[Cost]])</f>
        <v>45000</v>
      </c>
      <c r="Y1594">
        <f>SUM(Table1[[#This Row],[profit/loss]])/SUM(Table1[profit/loss])</f>
        <v>1.3548702627119334E-4</v>
      </c>
    </row>
    <row r="1595" spans="1:25" x14ac:dyDescent="0.3">
      <c r="A1595" t="s">
        <v>13</v>
      </c>
      <c r="B1595" t="s">
        <v>17</v>
      </c>
      <c r="C1595">
        <v>1128299</v>
      </c>
      <c r="D1595" s="9">
        <v>44310</v>
      </c>
      <c r="E1595" s="8" t="str">
        <f>TEXT(Table1[[#This Row],[Invoice Date]],"dd-mm-yyyy")</f>
        <v>24-04-2021</v>
      </c>
      <c r="F1595" s="1" t="str">
        <f t="shared" si="96"/>
        <v>April</v>
      </c>
      <c r="G1595" s="1" t="str">
        <f t="shared" si="97"/>
        <v>2021</v>
      </c>
      <c r="H1595" s="1" t="str">
        <f t="shared" si="98"/>
        <v>Saturday</v>
      </c>
      <c r="I1595" s="1" t="str">
        <f t="shared" si="99"/>
        <v>24</v>
      </c>
      <c r="J1595" t="s">
        <v>47</v>
      </c>
      <c r="K1595" t="s">
        <v>71</v>
      </c>
      <c r="L1595" t="s">
        <v>72</v>
      </c>
      <c r="M1595" t="s">
        <v>16</v>
      </c>
      <c r="N1595">
        <v>55</v>
      </c>
      <c r="O1595">
        <v>475</v>
      </c>
      <c r="P1595">
        <v>261250</v>
      </c>
      <c r="Q1595">
        <v>91438</v>
      </c>
      <c r="R1595">
        <v>0.35</v>
      </c>
      <c r="S1595" t="s">
        <v>17</v>
      </c>
      <c r="T1595" t="str">
        <f>IF(Table1[[#This Row],[Units Sold]]&gt; 700,"High Units","low Units")</f>
        <v>low Units</v>
      </c>
      <c r="U1595">
        <f>SUM(Table1[[#This Row],[Operating Profit]])/SUM(Table1[Operating Profit])*100</f>
        <v>2.753036157374528E-2</v>
      </c>
      <c r="V1595">
        <f>SUM(Table1[[#This Row],[Price per Unit]]*Table1[[#This Row],[Units Sold]])</f>
        <v>26125</v>
      </c>
      <c r="W1595">
        <f>SUM(Table1[[#This Row],[Total Sales]]-Table1[[#This Row],[Operating Profit]])</f>
        <v>169812</v>
      </c>
      <c r="X1595">
        <f>SUM(Table1[[#This Row],[Total Sales]]-Table1[[#This Row],[Cost]])</f>
        <v>91438</v>
      </c>
      <c r="Y1595">
        <f>SUM(Table1[[#This Row],[profit/loss]])/SUM(Table1[profit/loss])</f>
        <v>2.753036157374528E-4</v>
      </c>
    </row>
    <row r="1596" spans="1:25" x14ac:dyDescent="0.3">
      <c r="A1596" t="s">
        <v>13</v>
      </c>
      <c r="B1596" t="s">
        <v>17</v>
      </c>
      <c r="C1596">
        <v>1128299</v>
      </c>
      <c r="D1596" s="9">
        <v>44310</v>
      </c>
      <c r="E1596" s="8" t="str">
        <f>TEXT(Table1[[#This Row],[Invoice Date]],"dd-mm-yyyy")</f>
        <v>24-04-2021</v>
      </c>
      <c r="F1596" s="1" t="str">
        <f t="shared" si="96"/>
        <v>April</v>
      </c>
      <c r="G1596" s="1" t="str">
        <f t="shared" si="97"/>
        <v>2021</v>
      </c>
      <c r="H1596" s="1" t="str">
        <f t="shared" si="98"/>
        <v>Saturday</v>
      </c>
      <c r="I1596" s="1" t="str">
        <f t="shared" si="99"/>
        <v>24</v>
      </c>
      <c r="J1596" t="s">
        <v>47</v>
      </c>
      <c r="K1596" t="s">
        <v>71</v>
      </c>
      <c r="L1596" t="s">
        <v>72</v>
      </c>
      <c r="M1596" t="s">
        <v>18</v>
      </c>
      <c r="N1596">
        <v>60</v>
      </c>
      <c r="O1596">
        <v>275</v>
      </c>
      <c r="P1596">
        <v>165000</v>
      </c>
      <c r="Q1596">
        <v>57750</v>
      </c>
      <c r="R1596">
        <v>0.35</v>
      </c>
      <c r="S1596" t="s">
        <v>17</v>
      </c>
      <c r="T1596" t="str">
        <f>IF(Table1[[#This Row],[Units Sold]]&gt; 700,"High Units","low Units")</f>
        <v>low Units</v>
      </c>
      <c r="U1596">
        <f>SUM(Table1[[#This Row],[Operating Profit]])/SUM(Table1[Operating Profit])*100</f>
        <v>1.7387501704803143E-2</v>
      </c>
      <c r="V1596">
        <f>SUM(Table1[[#This Row],[Price per Unit]]*Table1[[#This Row],[Units Sold]])</f>
        <v>16500</v>
      </c>
      <c r="W1596">
        <f>SUM(Table1[[#This Row],[Total Sales]]-Table1[[#This Row],[Operating Profit]])</f>
        <v>107250</v>
      </c>
      <c r="X1596">
        <f>SUM(Table1[[#This Row],[Total Sales]]-Table1[[#This Row],[Cost]])</f>
        <v>57750</v>
      </c>
      <c r="Y1596">
        <f>SUM(Table1[[#This Row],[profit/loss]])/SUM(Table1[profit/loss])</f>
        <v>1.7387501704803143E-4</v>
      </c>
    </row>
    <row r="1597" spans="1:25" x14ac:dyDescent="0.3">
      <c r="A1597" t="s">
        <v>13</v>
      </c>
      <c r="B1597" t="s">
        <v>17</v>
      </c>
      <c r="C1597">
        <v>1128299</v>
      </c>
      <c r="D1597" s="9">
        <v>44310</v>
      </c>
      <c r="E1597" s="8" t="str">
        <f>TEXT(Table1[[#This Row],[Invoice Date]],"dd-mm-yyyy")</f>
        <v>24-04-2021</v>
      </c>
      <c r="F1597" s="1" t="str">
        <f t="shared" si="96"/>
        <v>April</v>
      </c>
      <c r="G1597" s="1" t="str">
        <f t="shared" si="97"/>
        <v>2021</v>
      </c>
      <c r="H1597" s="1" t="str">
        <f t="shared" si="98"/>
        <v>Saturday</v>
      </c>
      <c r="I1597" s="1" t="str">
        <f t="shared" si="99"/>
        <v>24</v>
      </c>
      <c r="J1597" t="s">
        <v>47</v>
      </c>
      <c r="K1597" t="s">
        <v>71</v>
      </c>
      <c r="L1597" t="s">
        <v>72</v>
      </c>
      <c r="M1597" t="s">
        <v>19</v>
      </c>
      <c r="N1597">
        <v>60</v>
      </c>
      <c r="O1597">
        <v>325</v>
      </c>
      <c r="P1597">
        <v>195000</v>
      </c>
      <c r="Q1597">
        <v>68250</v>
      </c>
      <c r="R1597">
        <v>0.35</v>
      </c>
      <c r="S1597" t="s">
        <v>17</v>
      </c>
      <c r="T1597" t="str">
        <f>IF(Table1[[#This Row],[Units Sold]]&gt; 700,"High Units","low Units")</f>
        <v>low Units</v>
      </c>
      <c r="U1597">
        <f>SUM(Table1[[#This Row],[Operating Profit]])/SUM(Table1[Operating Profit])*100</f>
        <v>2.0548865651130985E-2</v>
      </c>
      <c r="V1597">
        <f>SUM(Table1[[#This Row],[Price per Unit]]*Table1[[#This Row],[Units Sold]])</f>
        <v>19500</v>
      </c>
      <c r="W1597">
        <f>SUM(Table1[[#This Row],[Total Sales]]-Table1[[#This Row],[Operating Profit]])</f>
        <v>126750</v>
      </c>
      <c r="X1597">
        <f>SUM(Table1[[#This Row],[Total Sales]]-Table1[[#This Row],[Cost]])</f>
        <v>68250</v>
      </c>
      <c r="Y1597">
        <f>SUM(Table1[[#This Row],[profit/loss]])/SUM(Table1[profit/loss])</f>
        <v>2.0548865651130987E-4</v>
      </c>
    </row>
    <row r="1598" spans="1:25" x14ac:dyDescent="0.3">
      <c r="A1598" t="s">
        <v>13</v>
      </c>
      <c r="B1598" t="s">
        <v>17</v>
      </c>
      <c r="C1598">
        <v>1128299</v>
      </c>
      <c r="D1598" s="9">
        <v>44310</v>
      </c>
      <c r="E1598" s="8" t="str">
        <f>TEXT(Table1[[#This Row],[Invoice Date]],"dd-mm-yyyy")</f>
        <v>24-04-2021</v>
      </c>
      <c r="F1598" s="1" t="str">
        <f t="shared" si="96"/>
        <v>April</v>
      </c>
      <c r="G1598" s="1" t="str">
        <f t="shared" si="97"/>
        <v>2021</v>
      </c>
      <c r="H1598" s="1" t="str">
        <f t="shared" si="98"/>
        <v>Saturday</v>
      </c>
      <c r="I1598" s="1" t="str">
        <f t="shared" si="99"/>
        <v>24</v>
      </c>
      <c r="J1598" t="s">
        <v>47</v>
      </c>
      <c r="K1598" t="s">
        <v>71</v>
      </c>
      <c r="L1598" t="s">
        <v>72</v>
      </c>
      <c r="M1598" t="s">
        <v>20</v>
      </c>
      <c r="N1598">
        <v>45</v>
      </c>
      <c r="O1598">
        <v>225</v>
      </c>
      <c r="P1598">
        <v>101250</v>
      </c>
      <c r="Q1598">
        <v>35438</v>
      </c>
      <c r="R1598">
        <v>0.35</v>
      </c>
      <c r="S1598" t="s">
        <v>17</v>
      </c>
      <c r="T1598" t="str">
        <f>IF(Table1[[#This Row],[Units Sold]]&gt; 700,"High Units","low Units")</f>
        <v>low Units</v>
      </c>
      <c r="U1598">
        <f>SUM(Table1[[#This Row],[Operating Profit]])/SUM(Table1[Operating Profit])*100</f>
        <v>1.0669753859996776E-2</v>
      </c>
      <c r="V1598">
        <f>SUM(Table1[[#This Row],[Price per Unit]]*Table1[[#This Row],[Units Sold]])</f>
        <v>10125</v>
      </c>
      <c r="W1598">
        <f>SUM(Table1[[#This Row],[Total Sales]]-Table1[[#This Row],[Operating Profit]])</f>
        <v>65812</v>
      </c>
      <c r="X1598">
        <f>SUM(Table1[[#This Row],[Total Sales]]-Table1[[#This Row],[Cost]])</f>
        <v>35438</v>
      </c>
      <c r="Y1598">
        <f>SUM(Table1[[#This Row],[profit/loss]])/SUM(Table1[profit/loss])</f>
        <v>1.0669753859996775E-4</v>
      </c>
    </row>
    <row r="1599" spans="1:25" x14ac:dyDescent="0.3">
      <c r="A1599" t="s">
        <v>13</v>
      </c>
      <c r="B1599" t="s">
        <v>17</v>
      </c>
      <c r="C1599">
        <v>1128299</v>
      </c>
      <c r="D1599" s="9">
        <v>44310</v>
      </c>
      <c r="E1599" s="8" t="str">
        <f>TEXT(Table1[[#This Row],[Invoice Date]],"dd-mm-yyyy")</f>
        <v>24-04-2021</v>
      </c>
      <c r="F1599" s="1" t="str">
        <f t="shared" si="96"/>
        <v>April</v>
      </c>
      <c r="G1599" s="1" t="str">
        <f t="shared" si="97"/>
        <v>2021</v>
      </c>
      <c r="H1599" s="1" t="str">
        <f t="shared" si="98"/>
        <v>Saturday</v>
      </c>
      <c r="I1599" s="1" t="str">
        <f t="shared" si="99"/>
        <v>24</v>
      </c>
      <c r="J1599" t="s">
        <v>47</v>
      </c>
      <c r="K1599" t="s">
        <v>71</v>
      </c>
      <c r="L1599" t="s">
        <v>72</v>
      </c>
      <c r="M1599" t="s">
        <v>21</v>
      </c>
      <c r="N1599">
        <v>50</v>
      </c>
      <c r="O1599">
        <v>125</v>
      </c>
      <c r="P1599">
        <v>62500</v>
      </c>
      <c r="Q1599">
        <v>25000</v>
      </c>
      <c r="R1599">
        <v>0.4</v>
      </c>
      <c r="S1599" t="s">
        <v>17</v>
      </c>
      <c r="T1599" t="str">
        <f>IF(Table1[[#This Row],[Units Sold]]&gt; 700,"High Units","low Units")</f>
        <v>low Units</v>
      </c>
      <c r="U1599">
        <f>SUM(Table1[[#This Row],[Operating Profit]])/SUM(Table1[Operating Profit])*100</f>
        <v>7.5270570150662956E-3</v>
      </c>
      <c r="V1599">
        <f>SUM(Table1[[#This Row],[Price per Unit]]*Table1[[#This Row],[Units Sold]])</f>
        <v>6250</v>
      </c>
      <c r="W1599">
        <f>SUM(Table1[[#This Row],[Total Sales]]-Table1[[#This Row],[Operating Profit]])</f>
        <v>37500</v>
      </c>
      <c r="X1599">
        <f>SUM(Table1[[#This Row],[Total Sales]]-Table1[[#This Row],[Cost]])</f>
        <v>25000</v>
      </c>
      <c r="Y1599">
        <f>SUM(Table1[[#This Row],[profit/loss]])/SUM(Table1[profit/loss])</f>
        <v>7.5270570150662958E-5</v>
      </c>
    </row>
    <row r="1600" spans="1:25" x14ac:dyDescent="0.3">
      <c r="A1600" t="s">
        <v>13</v>
      </c>
      <c r="B1600" t="s">
        <v>17</v>
      </c>
      <c r="C1600">
        <v>1128299</v>
      </c>
      <c r="D1600" s="9">
        <v>44310</v>
      </c>
      <c r="E1600" s="8" t="str">
        <f>TEXT(Table1[[#This Row],[Invoice Date]],"dd-mm-yyyy")</f>
        <v>24-04-2021</v>
      </c>
      <c r="F1600" s="1" t="str">
        <f t="shared" si="96"/>
        <v>April</v>
      </c>
      <c r="G1600" s="1" t="str">
        <f t="shared" si="97"/>
        <v>2021</v>
      </c>
      <c r="H1600" s="1" t="str">
        <f t="shared" si="98"/>
        <v>Saturday</v>
      </c>
      <c r="I1600" s="1" t="str">
        <f t="shared" si="99"/>
        <v>24</v>
      </c>
      <c r="J1600" t="s">
        <v>47</v>
      </c>
      <c r="K1600" t="s">
        <v>71</v>
      </c>
      <c r="L1600" t="s">
        <v>72</v>
      </c>
      <c r="M1600" t="s">
        <v>22</v>
      </c>
      <c r="N1600">
        <v>65</v>
      </c>
      <c r="O1600">
        <v>300</v>
      </c>
      <c r="P1600">
        <v>195000</v>
      </c>
      <c r="Q1600">
        <v>58500</v>
      </c>
      <c r="R1600">
        <v>0.3</v>
      </c>
      <c r="S1600" t="s">
        <v>17</v>
      </c>
      <c r="T1600" t="str">
        <f>IF(Table1[[#This Row],[Units Sold]]&gt; 700,"High Units","low Units")</f>
        <v>low Units</v>
      </c>
      <c r="U1600">
        <f>SUM(Table1[[#This Row],[Operating Profit]])/SUM(Table1[Operating Profit])*100</f>
        <v>1.7613313415255131E-2</v>
      </c>
      <c r="V1600">
        <f>SUM(Table1[[#This Row],[Price per Unit]]*Table1[[#This Row],[Units Sold]])</f>
        <v>19500</v>
      </c>
      <c r="W1600">
        <f>SUM(Table1[[#This Row],[Total Sales]]-Table1[[#This Row],[Operating Profit]])</f>
        <v>136500</v>
      </c>
      <c r="X1600">
        <f>SUM(Table1[[#This Row],[Total Sales]]-Table1[[#This Row],[Cost]])</f>
        <v>58500</v>
      </c>
      <c r="Y1600">
        <f>SUM(Table1[[#This Row],[profit/loss]])/SUM(Table1[profit/loss])</f>
        <v>1.7613313415255132E-4</v>
      </c>
    </row>
    <row r="1601" spans="1:25" x14ac:dyDescent="0.3">
      <c r="A1601" t="s">
        <v>13</v>
      </c>
      <c r="B1601" t="s">
        <v>17</v>
      </c>
      <c r="C1601">
        <v>1128299</v>
      </c>
      <c r="D1601" s="9">
        <v>44341</v>
      </c>
      <c r="E1601" s="8" t="str">
        <f>TEXT(Table1[[#This Row],[Invoice Date]],"dd-mm-yyyy")</f>
        <v>25-05-2021</v>
      </c>
      <c r="F1601" s="1" t="str">
        <f t="shared" si="96"/>
        <v>May</v>
      </c>
      <c r="G1601" s="1" t="str">
        <f t="shared" si="97"/>
        <v>2021</v>
      </c>
      <c r="H1601" s="1" t="str">
        <f t="shared" si="98"/>
        <v>Tuesday</v>
      </c>
      <c r="I1601" s="1" t="str">
        <f t="shared" si="99"/>
        <v>25</v>
      </c>
      <c r="J1601" t="s">
        <v>47</v>
      </c>
      <c r="K1601" t="s">
        <v>71</v>
      </c>
      <c r="L1601" t="s">
        <v>72</v>
      </c>
      <c r="M1601" t="s">
        <v>16</v>
      </c>
      <c r="N1601">
        <v>50</v>
      </c>
      <c r="O1601">
        <v>500</v>
      </c>
      <c r="P1601">
        <v>250000</v>
      </c>
      <c r="Q1601">
        <v>87500</v>
      </c>
      <c r="R1601">
        <v>0.35</v>
      </c>
      <c r="S1601" t="s">
        <v>17</v>
      </c>
      <c r="T1601" t="str">
        <f>IF(Table1[[#This Row],[Units Sold]]&gt; 700,"High Units","low Units")</f>
        <v>low Units</v>
      </c>
      <c r="U1601">
        <f>SUM(Table1[[#This Row],[Operating Profit]])/SUM(Table1[Operating Profit])*100</f>
        <v>2.6344699552732033E-2</v>
      </c>
      <c r="V1601">
        <f>SUM(Table1[[#This Row],[Price per Unit]]*Table1[[#This Row],[Units Sold]])</f>
        <v>25000</v>
      </c>
      <c r="W1601">
        <f>SUM(Table1[[#This Row],[Total Sales]]-Table1[[#This Row],[Operating Profit]])</f>
        <v>162500</v>
      </c>
      <c r="X1601">
        <f>SUM(Table1[[#This Row],[Total Sales]]-Table1[[#This Row],[Cost]])</f>
        <v>87500</v>
      </c>
      <c r="Y1601">
        <f>SUM(Table1[[#This Row],[profit/loss]])/SUM(Table1[profit/loss])</f>
        <v>2.6344699552732033E-4</v>
      </c>
    </row>
    <row r="1602" spans="1:25" x14ac:dyDescent="0.3">
      <c r="A1602" t="s">
        <v>13</v>
      </c>
      <c r="B1602" t="s">
        <v>17</v>
      </c>
      <c r="C1602">
        <v>1128299</v>
      </c>
      <c r="D1602" s="9">
        <v>44341</v>
      </c>
      <c r="E1602" s="8" t="str">
        <f>TEXT(Table1[[#This Row],[Invoice Date]],"dd-mm-yyyy")</f>
        <v>25-05-2021</v>
      </c>
      <c r="F1602" s="1" t="str">
        <f t="shared" si="96"/>
        <v>May</v>
      </c>
      <c r="G1602" s="1" t="str">
        <f t="shared" si="97"/>
        <v>2021</v>
      </c>
      <c r="H1602" s="1" t="str">
        <f t="shared" si="98"/>
        <v>Tuesday</v>
      </c>
      <c r="I1602" s="1" t="str">
        <f t="shared" si="99"/>
        <v>25</v>
      </c>
      <c r="J1602" t="s">
        <v>47</v>
      </c>
      <c r="K1602" t="s">
        <v>71</v>
      </c>
      <c r="L1602" t="s">
        <v>72</v>
      </c>
      <c r="M1602" t="s">
        <v>18</v>
      </c>
      <c r="N1602">
        <v>55</v>
      </c>
      <c r="O1602">
        <v>350</v>
      </c>
      <c r="P1602">
        <v>192500</v>
      </c>
      <c r="Q1602">
        <v>67375</v>
      </c>
      <c r="R1602">
        <v>0.35</v>
      </c>
      <c r="S1602" t="s">
        <v>17</v>
      </c>
      <c r="T1602" t="str">
        <f>IF(Table1[[#This Row],[Units Sold]]&gt; 700,"High Units","low Units")</f>
        <v>low Units</v>
      </c>
      <c r="U1602">
        <f>SUM(Table1[[#This Row],[Operating Profit]])/SUM(Table1[Operating Profit])*100</f>
        <v>2.0285418655603668E-2</v>
      </c>
      <c r="V1602">
        <f>SUM(Table1[[#This Row],[Price per Unit]]*Table1[[#This Row],[Units Sold]])</f>
        <v>19250</v>
      </c>
      <c r="W1602">
        <f>SUM(Table1[[#This Row],[Total Sales]]-Table1[[#This Row],[Operating Profit]])</f>
        <v>125125</v>
      </c>
      <c r="X1602">
        <f>SUM(Table1[[#This Row],[Total Sales]]-Table1[[#This Row],[Cost]])</f>
        <v>67375</v>
      </c>
      <c r="Y1602">
        <f>SUM(Table1[[#This Row],[profit/loss]])/SUM(Table1[profit/loss])</f>
        <v>2.0285418655603668E-4</v>
      </c>
    </row>
    <row r="1603" spans="1:25" x14ac:dyDescent="0.3">
      <c r="A1603" t="s">
        <v>13</v>
      </c>
      <c r="B1603" t="s">
        <v>17</v>
      </c>
      <c r="C1603">
        <v>1128299</v>
      </c>
      <c r="D1603" s="9">
        <v>44341</v>
      </c>
      <c r="E1603" s="8" t="str">
        <f>TEXT(Table1[[#This Row],[Invoice Date]],"dd-mm-yyyy")</f>
        <v>25-05-2021</v>
      </c>
      <c r="F1603" s="1" t="str">
        <f t="shared" ref="F1603:F1666" si="100">TEXT(D1603,"mmmm")</f>
        <v>May</v>
      </c>
      <c r="G1603" s="1" t="str">
        <f t="shared" ref="G1603:G1666" si="101">TEXT(D1603,"YYYY")</f>
        <v>2021</v>
      </c>
      <c r="H1603" s="1" t="str">
        <f t="shared" ref="H1603:H1666" si="102">TEXT(D1603,"dddd")</f>
        <v>Tuesday</v>
      </c>
      <c r="I1603" s="1" t="str">
        <f t="shared" ref="I1603:I1666" si="103">TEXT(D1603,"dd")</f>
        <v>25</v>
      </c>
      <c r="J1603" t="s">
        <v>47</v>
      </c>
      <c r="K1603" t="s">
        <v>71</v>
      </c>
      <c r="L1603" t="s">
        <v>72</v>
      </c>
      <c r="M1603" t="s">
        <v>19</v>
      </c>
      <c r="N1603">
        <v>55</v>
      </c>
      <c r="O1603">
        <v>350</v>
      </c>
      <c r="P1603">
        <v>192500</v>
      </c>
      <c r="Q1603">
        <v>67375</v>
      </c>
      <c r="R1603">
        <v>0.35</v>
      </c>
      <c r="S1603" t="s">
        <v>17</v>
      </c>
      <c r="T1603" t="str">
        <f>IF(Table1[[#This Row],[Units Sold]]&gt; 700,"High Units","low Units")</f>
        <v>low Units</v>
      </c>
      <c r="U1603">
        <f>SUM(Table1[[#This Row],[Operating Profit]])/SUM(Table1[Operating Profit])*100</f>
        <v>2.0285418655603668E-2</v>
      </c>
      <c r="V1603">
        <f>SUM(Table1[[#This Row],[Price per Unit]]*Table1[[#This Row],[Units Sold]])</f>
        <v>19250</v>
      </c>
      <c r="W1603">
        <f>SUM(Table1[[#This Row],[Total Sales]]-Table1[[#This Row],[Operating Profit]])</f>
        <v>125125</v>
      </c>
      <c r="X1603">
        <f>SUM(Table1[[#This Row],[Total Sales]]-Table1[[#This Row],[Cost]])</f>
        <v>67375</v>
      </c>
      <c r="Y1603">
        <f>SUM(Table1[[#This Row],[profit/loss]])/SUM(Table1[profit/loss])</f>
        <v>2.0285418655603668E-4</v>
      </c>
    </row>
    <row r="1604" spans="1:25" x14ac:dyDescent="0.3">
      <c r="A1604" t="s">
        <v>13</v>
      </c>
      <c r="B1604" t="s">
        <v>17</v>
      </c>
      <c r="C1604">
        <v>1128299</v>
      </c>
      <c r="D1604" s="9">
        <v>44341</v>
      </c>
      <c r="E1604" s="8" t="str">
        <f>TEXT(Table1[[#This Row],[Invoice Date]],"dd-mm-yyyy")</f>
        <v>25-05-2021</v>
      </c>
      <c r="F1604" s="1" t="str">
        <f t="shared" si="100"/>
        <v>May</v>
      </c>
      <c r="G1604" s="1" t="str">
        <f t="shared" si="101"/>
        <v>2021</v>
      </c>
      <c r="H1604" s="1" t="str">
        <f t="shared" si="102"/>
        <v>Tuesday</v>
      </c>
      <c r="I1604" s="1" t="str">
        <f t="shared" si="103"/>
        <v>25</v>
      </c>
      <c r="J1604" t="s">
        <v>47</v>
      </c>
      <c r="K1604" t="s">
        <v>71</v>
      </c>
      <c r="L1604" t="s">
        <v>72</v>
      </c>
      <c r="M1604" t="s">
        <v>20</v>
      </c>
      <c r="N1604">
        <v>50</v>
      </c>
      <c r="O1604">
        <v>275</v>
      </c>
      <c r="P1604">
        <v>137500</v>
      </c>
      <c r="Q1604">
        <v>48125</v>
      </c>
      <c r="R1604">
        <v>0.35</v>
      </c>
      <c r="S1604" t="s">
        <v>17</v>
      </c>
      <c r="T1604" t="str">
        <f>IF(Table1[[#This Row],[Units Sold]]&gt; 700,"High Units","low Units")</f>
        <v>low Units</v>
      </c>
      <c r="U1604">
        <f>SUM(Table1[[#This Row],[Operating Profit]])/SUM(Table1[Operating Profit])*100</f>
        <v>1.4489584754002621E-2</v>
      </c>
      <c r="V1604">
        <f>SUM(Table1[[#This Row],[Price per Unit]]*Table1[[#This Row],[Units Sold]])</f>
        <v>13750</v>
      </c>
      <c r="W1604">
        <f>SUM(Table1[[#This Row],[Total Sales]]-Table1[[#This Row],[Operating Profit]])</f>
        <v>89375</v>
      </c>
      <c r="X1604">
        <f>SUM(Table1[[#This Row],[Total Sales]]-Table1[[#This Row],[Cost]])</f>
        <v>48125</v>
      </c>
      <c r="Y1604">
        <f>SUM(Table1[[#This Row],[profit/loss]])/SUM(Table1[profit/loss])</f>
        <v>1.448958475400262E-4</v>
      </c>
    </row>
    <row r="1605" spans="1:25" x14ac:dyDescent="0.3">
      <c r="A1605" t="s">
        <v>13</v>
      </c>
      <c r="B1605" t="s">
        <v>17</v>
      </c>
      <c r="C1605">
        <v>1128299</v>
      </c>
      <c r="D1605" s="9">
        <v>44341</v>
      </c>
      <c r="E1605" s="8" t="str">
        <f>TEXT(Table1[[#This Row],[Invoice Date]],"dd-mm-yyyy")</f>
        <v>25-05-2021</v>
      </c>
      <c r="F1605" s="1" t="str">
        <f t="shared" si="100"/>
        <v>May</v>
      </c>
      <c r="G1605" s="1" t="str">
        <f t="shared" si="101"/>
        <v>2021</v>
      </c>
      <c r="H1605" s="1" t="str">
        <f t="shared" si="102"/>
        <v>Tuesday</v>
      </c>
      <c r="I1605" s="1" t="str">
        <f t="shared" si="103"/>
        <v>25</v>
      </c>
      <c r="J1605" t="s">
        <v>47</v>
      </c>
      <c r="K1605" t="s">
        <v>71</v>
      </c>
      <c r="L1605" t="s">
        <v>72</v>
      </c>
      <c r="M1605" t="s">
        <v>21</v>
      </c>
      <c r="N1605">
        <v>45</v>
      </c>
      <c r="O1605">
        <v>175</v>
      </c>
      <c r="P1605">
        <v>78750</v>
      </c>
      <c r="Q1605">
        <v>31500</v>
      </c>
      <c r="R1605">
        <v>0.4</v>
      </c>
      <c r="S1605" t="s">
        <v>17</v>
      </c>
      <c r="T1605" t="str">
        <f>IF(Table1[[#This Row],[Units Sold]]&gt; 700,"High Units","low Units")</f>
        <v>low Units</v>
      </c>
      <c r="U1605">
        <f>SUM(Table1[[#This Row],[Operating Profit]])/SUM(Table1[Operating Profit])*100</f>
        <v>9.484091838983532E-3</v>
      </c>
      <c r="V1605">
        <f>SUM(Table1[[#This Row],[Price per Unit]]*Table1[[#This Row],[Units Sold]])</f>
        <v>7875</v>
      </c>
      <c r="W1605">
        <f>SUM(Table1[[#This Row],[Total Sales]]-Table1[[#This Row],[Operating Profit]])</f>
        <v>47250</v>
      </c>
      <c r="X1605">
        <f>SUM(Table1[[#This Row],[Total Sales]]-Table1[[#This Row],[Cost]])</f>
        <v>31500</v>
      </c>
      <c r="Y1605">
        <f>SUM(Table1[[#This Row],[profit/loss]])/SUM(Table1[profit/loss])</f>
        <v>9.4840918389835324E-5</v>
      </c>
    </row>
    <row r="1606" spans="1:25" x14ac:dyDescent="0.3">
      <c r="A1606" t="s">
        <v>13</v>
      </c>
      <c r="B1606" t="s">
        <v>17</v>
      </c>
      <c r="C1606">
        <v>1128299</v>
      </c>
      <c r="D1606" s="9">
        <v>44341</v>
      </c>
      <c r="E1606" s="8" t="str">
        <f>TEXT(Table1[[#This Row],[Invoice Date]],"dd-mm-yyyy")</f>
        <v>25-05-2021</v>
      </c>
      <c r="F1606" s="1" t="str">
        <f t="shared" si="100"/>
        <v>May</v>
      </c>
      <c r="G1606" s="1" t="str">
        <f t="shared" si="101"/>
        <v>2021</v>
      </c>
      <c r="H1606" s="1" t="str">
        <f t="shared" si="102"/>
        <v>Tuesday</v>
      </c>
      <c r="I1606" s="1" t="str">
        <f t="shared" si="103"/>
        <v>25</v>
      </c>
      <c r="J1606" t="s">
        <v>47</v>
      </c>
      <c r="K1606" t="s">
        <v>71</v>
      </c>
      <c r="L1606" t="s">
        <v>72</v>
      </c>
      <c r="M1606" t="s">
        <v>22</v>
      </c>
      <c r="N1606">
        <v>60</v>
      </c>
      <c r="O1606">
        <v>525</v>
      </c>
      <c r="P1606">
        <v>315000</v>
      </c>
      <c r="Q1606">
        <v>94500</v>
      </c>
      <c r="R1606">
        <v>0.3</v>
      </c>
      <c r="S1606" t="s">
        <v>17</v>
      </c>
      <c r="T1606" t="str">
        <f>IF(Table1[[#This Row],[Units Sold]]&gt; 700,"High Units","low Units")</f>
        <v>low Units</v>
      </c>
      <c r="U1606">
        <f>SUM(Table1[[#This Row],[Operating Profit]])/SUM(Table1[Operating Profit])*100</f>
        <v>2.8452275516950596E-2</v>
      </c>
      <c r="V1606">
        <f>SUM(Table1[[#This Row],[Price per Unit]]*Table1[[#This Row],[Units Sold]])</f>
        <v>31500</v>
      </c>
      <c r="W1606">
        <f>SUM(Table1[[#This Row],[Total Sales]]-Table1[[#This Row],[Operating Profit]])</f>
        <v>220500</v>
      </c>
      <c r="X1606">
        <f>SUM(Table1[[#This Row],[Total Sales]]-Table1[[#This Row],[Cost]])</f>
        <v>94500</v>
      </c>
      <c r="Y1606">
        <f>SUM(Table1[[#This Row],[profit/loss]])/SUM(Table1[profit/loss])</f>
        <v>2.8452275516950597E-4</v>
      </c>
    </row>
    <row r="1607" spans="1:25" x14ac:dyDescent="0.3">
      <c r="A1607" t="s">
        <v>13</v>
      </c>
      <c r="B1607" t="s">
        <v>17</v>
      </c>
      <c r="C1607">
        <v>1128299</v>
      </c>
      <c r="D1607" s="9">
        <v>44371</v>
      </c>
      <c r="E1607" s="8" t="str">
        <f>TEXT(Table1[[#This Row],[Invoice Date]],"dd-mm-yyyy")</f>
        <v>24-06-2021</v>
      </c>
      <c r="F1607" s="1" t="str">
        <f t="shared" si="100"/>
        <v>June</v>
      </c>
      <c r="G1607" s="1" t="str">
        <f t="shared" si="101"/>
        <v>2021</v>
      </c>
      <c r="H1607" s="1" t="str">
        <f t="shared" si="102"/>
        <v>Thursday</v>
      </c>
      <c r="I1607" s="1" t="str">
        <f t="shared" si="103"/>
        <v>24</v>
      </c>
      <c r="J1607" t="s">
        <v>47</v>
      </c>
      <c r="K1607" t="s">
        <v>71</v>
      </c>
      <c r="L1607" t="s">
        <v>72</v>
      </c>
      <c r="M1607" t="s">
        <v>16</v>
      </c>
      <c r="N1607">
        <v>55</v>
      </c>
      <c r="O1607">
        <v>775</v>
      </c>
      <c r="P1607">
        <v>426250</v>
      </c>
      <c r="Q1607">
        <v>149188</v>
      </c>
      <c r="R1607">
        <v>0.35</v>
      </c>
      <c r="S1607" t="s">
        <v>17</v>
      </c>
      <c r="T1607" t="str">
        <f>IF(Table1[[#This Row],[Units Sold]]&gt; 700,"High Units","low Units")</f>
        <v>High Units</v>
      </c>
      <c r="U1607">
        <f>SUM(Table1[[#This Row],[Operating Profit]])/SUM(Table1[Operating Profit])*100</f>
        <v>4.4917863278548423E-2</v>
      </c>
      <c r="V1607">
        <f>SUM(Table1[[#This Row],[Price per Unit]]*Table1[[#This Row],[Units Sold]])</f>
        <v>42625</v>
      </c>
      <c r="W1607">
        <f>SUM(Table1[[#This Row],[Total Sales]]-Table1[[#This Row],[Operating Profit]])</f>
        <v>277062</v>
      </c>
      <c r="X1607">
        <f>SUM(Table1[[#This Row],[Total Sales]]-Table1[[#This Row],[Cost]])</f>
        <v>149188</v>
      </c>
      <c r="Y1607">
        <f>SUM(Table1[[#This Row],[profit/loss]])/SUM(Table1[profit/loss])</f>
        <v>4.4917863278548422E-4</v>
      </c>
    </row>
    <row r="1608" spans="1:25" x14ac:dyDescent="0.3">
      <c r="A1608" t="s">
        <v>13</v>
      </c>
      <c r="B1608" t="s">
        <v>17</v>
      </c>
      <c r="C1608">
        <v>1128299</v>
      </c>
      <c r="D1608" s="9">
        <v>44371</v>
      </c>
      <c r="E1608" s="8" t="str">
        <f>TEXT(Table1[[#This Row],[Invoice Date]],"dd-mm-yyyy")</f>
        <v>24-06-2021</v>
      </c>
      <c r="F1608" s="1" t="str">
        <f t="shared" si="100"/>
        <v>June</v>
      </c>
      <c r="G1608" s="1" t="str">
        <f t="shared" si="101"/>
        <v>2021</v>
      </c>
      <c r="H1608" s="1" t="str">
        <f t="shared" si="102"/>
        <v>Thursday</v>
      </c>
      <c r="I1608" s="1" t="str">
        <f t="shared" si="103"/>
        <v>24</v>
      </c>
      <c r="J1608" t="s">
        <v>47</v>
      </c>
      <c r="K1608" t="s">
        <v>71</v>
      </c>
      <c r="L1608" t="s">
        <v>72</v>
      </c>
      <c r="M1608" t="s">
        <v>18</v>
      </c>
      <c r="N1608">
        <v>65</v>
      </c>
      <c r="O1608">
        <v>650</v>
      </c>
      <c r="P1608">
        <v>422500</v>
      </c>
      <c r="Q1608">
        <v>147875</v>
      </c>
      <c r="R1608">
        <v>0.35</v>
      </c>
      <c r="S1608" t="s">
        <v>17</v>
      </c>
      <c r="T1608" t="str">
        <f>IF(Table1[[#This Row],[Units Sold]]&gt; 700,"High Units","low Units")</f>
        <v>low Units</v>
      </c>
      <c r="U1608">
        <f>SUM(Table1[[#This Row],[Operating Profit]])/SUM(Table1[Operating Profit])*100</f>
        <v>4.4522542244117141E-2</v>
      </c>
      <c r="V1608">
        <f>SUM(Table1[[#This Row],[Price per Unit]]*Table1[[#This Row],[Units Sold]])</f>
        <v>42250</v>
      </c>
      <c r="W1608">
        <f>SUM(Table1[[#This Row],[Total Sales]]-Table1[[#This Row],[Operating Profit]])</f>
        <v>274625</v>
      </c>
      <c r="X1608">
        <f>SUM(Table1[[#This Row],[Total Sales]]-Table1[[#This Row],[Cost]])</f>
        <v>147875</v>
      </c>
      <c r="Y1608">
        <f>SUM(Table1[[#This Row],[profit/loss]])/SUM(Table1[profit/loss])</f>
        <v>4.4522542244117139E-4</v>
      </c>
    </row>
    <row r="1609" spans="1:25" x14ac:dyDescent="0.3">
      <c r="A1609" t="s">
        <v>13</v>
      </c>
      <c r="B1609" t="s">
        <v>17</v>
      </c>
      <c r="C1609">
        <v>1128299</v>
      </c>
      <c r="D1609" s="9">
        <v>44371</v>
      </c>
      <c r="E1609" s="8" t="str">
        <f>TEXT(Table1[[#This Row],[Invoice Date]],"dd-mm-yyyy")</f>
        <v>24-06-2021</v>
      </c>
      <c r="F1609" s="1" t="str">
        <f t="shared" si="100"/>
        <v>June</v>
      </c>
      <c r="G1609" s="1" t="str">
        <f t="shared" si="101"/>
        <v>2021</v>
      </c>
      <c r="H1609" s="1" t="str">
        <f t="shared" si="102"/>
        <v>Thursday</v>
      </c>
      <c r="I1609" s="1" t="str">
        <f t="shared" si="103"/>
        <v>24</v>
      </c>
      <c r="J1609" t="s">
        <v>47</v>
      </c>
      <c r="K1609" t="s">
        <v>71</v>
      </c>
      <c r="L1609" t="s">
        <v>72</v>
      </c>
      <c r="M1609" t="s">
        <v>19</v>
      </c>
      <c r="N1609">
        <v>80</v>
      </c>
      <c r="O1609">
        <v>650</v>
      </c>
      <c r="P1609">
        <v>520000</v>
      </c>
      <c r="Q1609">
        <v>182000</v>
      </c>
      <c r="R1609">
        <v>0.35</v>
      </c>
      <c r="S1609" t="s">
        <v>17</v>
      </c>
      <c r="T1609" t="str">
        <f>IF(Table1[[#This Row],[Units Sold]]&gt; 700,"High Units","low Units")</f>
        <v>low Units</v>
      </c>
      <c r="U1609">
        <f>SUM(Table1[[#This Row],[Operating Profit]])/SUM(Table1[Operating Profit])*100</f>
        <v>5.4796975069682632E-2</v>
      </c>
      <c r="V1609">
        <f>SUM(Table1[[#This Row],[Price per Unit]]*Table1[[#This Row],[Units Sold]])</f>
        <v>52000</v>
      </c>
      <c r="W1609">
        <f>SUM(Table1[[#This Row],[Total Sales]]-Table1[[#This Row],[Operating Profit]])</f>
        <v>338000</v>
      </c>
      <c r="X1609">
        <f>SUM(Table1[[#This Row],[Total Sales]]-Table1[[#This Row],[Cost]])</f>
        <v>182000</v>
      </c>
      <c r="Y1609">
        <f>SUM(Table1[[#This Row],[profit/loss]])/SUM(Table1[profit/loss])</f>
        <v>5.4796975069682635E-4</v>
      </c>
    </row>
    <row r="1610" spans="1:25" x14ac:dyDescent="0.3">
      <c r="A1610" t="s">
        <v>13</v>
      </c>
      <c r="B1610" t="s">
        <v>17</v>
      </c>
      <c r="C1610">
        <v>1128299</v>
      </c>
      <c r="D1610" s="9">
        <v>44371</v>
      </c>
      <c r="E1610" s="8" t="str">
        <f>TEXT(Table1[[#This Row],[Invoice Date]],"dd-mm-yyyy")</f>
        <v>24-06-2021</v>
      </c>
      <c r="F1610" s="1" t="str">
        <f t="shared" si="100"/>
        <v>June</v>
      </c>
      <c r="G1610" s="1" t="str">
        <f t="shared" si="101"/>
        <v>2021</v>
      </c>
      <c r="H1610" s="1" t="str">
        <f t="shared" si="102"/>
        <v>Thursday</v>
      </c>
      <c r="I1610" s="1" t="str">
        <f t="shared" si="103"/>
        <v>24</v>
      </c>
      <c r="J1610" t="s">
        <v>47</v>
      </c>
      <c r="K1610" t="s">
        <v>71</v>
      </c>
      <c r="L1610" t="s">
        <v>72</v>
      </c>
      <c r="M1610" t="s">
        <v>20</v>
      </c>
      <c r="N1610">
        <v>80</v>
      </c>
      <c r="O1610">
        <v>525</v>
      </c>
      <c r="P1610">
        <v>420000</v>
      </c>
      <c r="Q1610">
        <v>147000</v>
      </c>
      <c r="R1610">
        <v>0.35</v>
      </c>
      <c r="S1610" t="s">
        <v>17</v>
      </c>
      <c r="T1610" t="str">
        <f>IF(Table1[[#This Row],[Units Sold]]&gt; 700,"High Units","low Units")</f>
        <v>low Units</v>
      </c>
      <c r="U1610">
        <f>SUM(Table1[[#This Row],[Operating Profit]])/SUM(Table1[Operating Profit])*100</f>
        <v>4.4259095248589821E-2</v>
      </c>
      <c r="V1610">
        <f>SUM(Table1[[#This Row],[Price per Unit]]*Table1[[#This Row],[Units Sold]])</f>
        <v>42000</v>
      </c>
      <c r="W1610">
        <f>SUM(Table1[[#This Row],[Total Sales]]-Table1[[#This Row],[Operating Profit]])</f>
        <v>273000</v>
      </c>
      <c r="X1610">
        <f>SUM(Table1[[#This Row],[Total Sales]]-Table1[[#This Row],[Cost]])</f>
        <v>147000</v>
      </c>
      <c r="Y1610">
        <f>SUM(Table1[[#This Row],[profit/loss]])/SUM(Table1[profit/loss])</f>
        <v>4.4259095248589818E-4</v>
      </c>
    </row>
    <row r="1611" spans="1:25" x14ac:dyDescent="0.3">
      <c r="A1611" t="s">
        <v>13</v>
      </c>
      <c r="B1611" t="s">
        <v>17</v>
      </c>
      <c r="C1611">
        <v>1128299</v>
      </c>
      <c r="D1611" s="9">
        <v>44371</v>
      </c>
      <c r="E1611" s="8" t="str">
        <f>TEXT(Table1[[#This Row],[Invoice Date]],"dd-mm-yyyy")</f>
        <v>24-06-2021</v>
      </c>
      <c r="F1611" s="1" t="str">
        <f t="shared" si="100"/>
        <v>June</v>
      </c>
      <c r="G1611" s="1" t="str">
        <f t="shared" si="101"/>
        <v>2021</v>
      </c>
      <c r="H1611" s="1" t="str">
        <f t="shared" si="102"/>
        <v>Thursday</v>
      </c>
      <c r="I1611" s="1" t="str">
        <f t="shared" si="103"/>
        <v>24</v>
      </c>
      <c r="J1611" t="s">
        <v>47</v>
      </c>
      <c r="K1611" t="s">
        <v>71</v>
      </c>
      <c r="L1611" t="s">
        <v>72</v>
      </c>
      <c r="M1611" t="s">
        <v>21</v>
      </c>
      <c r="N1611">
        <v>90</v>
      </c>
      <c r="O1611">
        <v>400</v>
      </c>
      <c r="P1611">
        <v>360000</v>
      </c>
      <c r="Q1611">
        <v>144000</v>
      </c>
      <c r="R1611">
        <v>0.4</v>
      </c>
      <c r="S1611" t="s">
        <v>17</v>
      </c>
      <c r="T1611" t="str">
        <f>IF(Table1[[#This Row],[Units Sold]]&gt; 700,"High Units","low Units")</f>
        <v>low Units</v>
      </c>
      <c r="U1611">
        <f>SUM(Table1[[#This Row],[Operating Profit]])/SUM(Table1[Operating Profit])*100</f>
        <v>4.3355848406781868E-2</v>
      </c>
      <c r="V1611">
        <f>SUM(Table1[[#This Row],[Price per Unit]]*Table1[[#This Row],[Units Sold]])</f>
        <v>36000</v>
      </c>
      <c r="W1611">
        <f>SUM(Table1[[#This Row],[Total Sales]]-Table1[[#This Row],[Operating Profit]])</f>
        <v>216000</v>
      </c>
      <c r="X1611">
        <f>SUM(Table1[[#This Row],[Total Sales]]-Table1[[#This Row],[Cost]])</f>
        <v>144000</v>
      </c>
      <c r="Y1611">
        <f>SUM(Table1[[#This Row],[profit/loss]])/SUM(Table1[profit/loss])</f>
        <v>4.3355848406781866E-4</v>
      </c>
    </row>
    <row r="1612" spans="1:25" x14ac:dyDescent="0.3">
      <c r="A1612" t="s">
        <v>13</v>
      </c>
      <c r="B1612" t="s">
        <v>17</v>
      </c>
      <c r="C1612">
        <v>1128299</v>
      </c>
      <c r="D1612" s="9">
        <v>44371</v>
      </c>
      <c r="E1612" s="8" t="str">
        <f>TEXT(Table1[[#This Row],[Invoice Date]],"dd-mm-yyyy")</f>
        <v>24-06-2021</v>
      </c>
      <c r="F1612" s="1" t="str">
        <f t="shared" si="100"/>
        <v>June</v>
      </c>
      <c r="G1612" s="1" t="str">
        <f t="shared" si="101"/>
        <v>2021</v>
      </c>
      <c r="H1612" s="1" t="str">
        <f t="shared" si="102"/>
        <v>Thursday</v>
      </c>
      <c r="I1612" s="1" t="str">
        <f t="shared" si="103"/>
        <v>24</v>
      </c>
      <c r="J1612" t="s">
        <v>47</v>
      </c>
      <c r="K1612" t="s">
        <v>71</v>
      </c>
      <c r="L1612" t="s">
        <v>72</v>
      </c>
      <c r="M1612" t="s">
        <v>22</v>
      </c>
      <c r="N1612">
        <v>105</v>
      </c>
      <c r="O1612">
        <v>700</v>
      </c>
      <c r="P1612">
        <v>735000</v>
      </c>
      <c r="Q1612">
        <v>220500</v>
      </c>
      <c r="R1612">
        <v>0.3</v>
      </c>
      <c r="S1612" t="s">
        <v>17</v>
      </c>
      <c r="T1612" t="str">
        <f>IF(Table1[[#This Row],[Units Sold]]&gt; 700,"High Units","low Units")</f>
        <v>low Units</v>
      </c>
      <c r="U1612">
        <f>SUM(Table1[[#This Row],[Operating Profit]])/SUM(Table1[Operating Profit])*100</f>
        <v>6.6388642872884721E-2</v>
      </c>
      <c r="V1612">
        <f>SUM(Table1[[#This Row],[Price per Unit]]*Table1[[#This Row],[Units Sold]])</f>
        <v>73500</v>
      </c>
      <c r="W1612">
        <f>SUM(Table1[[#This Row],[Total Sales]]-Table1[[#This Row],[Operating Profit]])</f>
        <v>514500</v>
      </c>
      <c r="X1612">
        <f>SUM(Table1[[#This Row],[Total Sales]]-Table1[[#This Row],[Cost]])</f>
        <v>220500</v>
      </c>
      <c r="Y1612">
        <f>SUM(Table1[[#This Row],[profit/loss]])/SUM(Table1[profit/loss])</f>
        <v>6.6388642872884727E-4</v>
      </c>
    </row>
    <row r="1613" spans="1:25" x14ac:dyDescent="0.3">
      <c r="A1613" t="s">
        <v>13</v>
      </c>
      <c r="B1613" t="s">
        <v>17</v>
      </c>
      <c r="C1613">
        <v>1128299</v>
      </c>
      <c r="D1613" s="9">
        <v>44400</v>
      </c>
      <c r="E1613" s="8" t="str">
        <f>TEXT(Table1[[#This Row],[Invoice Date]],"dd-mm-yyyy")</f>
        <v>23-07-2021</v>
      </c>
      <c r="F1613" s="1" t="str">
        <f t="shared" si="100"/>
        <v>July</v>
      </c>
      <c r="G1613" s="1" t="str">
        <f t="shared" si="101"/>
        <v>2021</v>
      </c>
      <c r="H1613" s="1" t="str">
        <f t="shared" si="102"/>
        <v>Friday</v>
      </c>
      <c r="I1613" s="1" t="str">
        <f t="shared" si="103"/>
        <v>23</v>
      </c>
      <c r="J1613" t="s">
        <v>47</v>
      </c>
      <c r="K1613" t="s">
        <v>71</v>
      </c>
      <c r="L1613" t="s">
        <v>72</v>
      </c>
      <c r="M1613" t="s">
        <v>16</v>
      </c>
      <c r="N1613">
        <v>85</v>
      </c>
      <c r="O1613">
        <v>850</v>
      </c>
      <c r="P1613">
        <v>722500</v>
      </c>
      <c r="Q1613">
        <v>252875</v>
      </c>
      <c r="R1613">
        <v>0.35</v>
      </c>
      <c r="S1613" t="s">
        <v>17</v>
      </c>
      <c r="T1613" t="str">
        <f>IF(Table1[[#This Row],[Units Sold]]&gt; 700,"High Units","low Units")</f>
        <v>High Units</v>
      </c>
      <c r="U1613">
        <f>SUM(Table1[[#This Row],[Operating Profit]])/SUM(Table1[Operating Profit])*100</f>
        <v>7.6136181707395584E-2</v>
      </c>
      <c r="V1613">
        <f>SUM(Table1[[#This Row],[Price per Unit]]*Table1[[#This Row],[Units Sold]])</f>
        <v>72250</v>
      </c>
      <c r="W1613">
        <f>SUM(Table1[[#This Row],[Total Sales]]-Table1[[#This Row],[Operating Profit]])</f>
        <v>469625</v>
      </c>
      <c r="X1613">
        <f>SUM(Table1[[#This Row],[Total Sales]]-Table1[[#This Row],[Cost]])</f>
        <v>252875</v>
      </c>
      <c r="Y1613">
        <f>SUM(Table1[[#This Row],[profit/loss]])/SUM(Table1[profit/loss])</f>
        <v>7.6136181707395581E-4</v>
      </c>
    </row>
    <row r="1614" spans="1:25" x14ac:dyDescent="0.3">
      <c r="A1614" t="s">
        <v>13</v>
      </c>
      <c r="B1614" t="s">
        <v>17</v>
      </c>
      <c r="C1614">
        <v>1128299</v>
      </c>
      <c r="D1614" s="9">
        <v>44400</v>
      </c>
      <c r="E1614" s="8" t="str">
        <f>TEXT(Table1[[#This Row],[Invoice Date]],"dd-mm-yyyy")</f>
        <v>23-07-2021</v>
      </c>
      <c r="F1614" s="1" t="str">
        <f t="shared" si="100"/>
        <v>July</v>
      </c>
      <c r="G1614" s="1" t="str">
        <f t="shared" si="101"/>
        <v>2021</v>
      </c>
      <c r="H1614" s="1" t="str">
        <f t="shared" si="102"/>
        <v>Friday</v>
      </c>
      <c r="I1614" s="1" t="str">
        <f t="shared" si="103"/>
        <v>23</v>
      </c>
      <c r="J1614" t="s">
        <v>47</v>
      </c>
      <c r="K1614" t="s">
        <v>71</v>
      </c>
      <c r="L1614" t="s">
        <v>72</v>
      </c>
      <c r="M1614" t="s">
        <v>18</v>
      </c>
      <c r="N1614">
        <v>90</v>
      </c>
      <c r="O1614">
        <v>700</v>
      </c>
      <c r="P1614">
        <v>630000</v>
      </c>
      <c r="Q1614">
        <v>220500</v>
      </c>
      <c r="R1614">
        <v>0.35</v>
      </c>
      <c r="S1614" t="s">
        <v>17</v>
      </c>
      <c r="T1614" t="str">
        <f>IF(Table1[[#This Row],[Units Sold]]&gt; 700,"High Units","low Units")</f>
        <v>low Units</v>
      </c>
      <c r="U1614">
        <f>SUM(Table1[[#This Row],[Operating Profit]])/SUM(Table1[Operating Profit])*100</f>
        <v>6.6388642872884721E-2</v>
      </c>
      <c r="V1614">
        <f>SUM(Table1[[#This Row],[Price per Unit]]*Table1[[#This Row],[Units Sold]])</f>
        <v>63000</v>
      </c>
      <c r="W1614">
        <f>SUM(Table1[[#This Row],[Total Sales]]-Table1[[#This Row],[Operating Profit]])</f>
        <v>409500</v>
      </c>
      <c r="X1614">
        <f>SUM(Table1[[#This Row],[Total Sales]]-Table1[[#This Row],[Cost]])</f>
        <v>220500</v>
      </c>
      <c r="Y1614">
        <f>SUM(Table1[[#This Row],[profit/loss]])/SUM(Table1[profit/loss])</f>
        <v>6.6388642872884727E-4</v>
      </c>
    </row>
    <row r="1615" spans="1:25" x14ac:dyDescent="0.3">
      <c r="A1615" t="s">
        <v>13</v>
      </c>
      <c r="B1615" t="s">
        <v>17</v>
      </c>
      <c r="C1615">
        <v>1128299</v>
      </c>
      <c r="D1615" s="9">
        <v>44400</v>
      </c>
      <c r="E1615" s="8" t="str">
        <f>TEXT(Table1[[#This Row],[Invoice Date]],"dd-mm-yyyy")</f>
        <v>23-07-2021</v>
      </c>
      <c r="F1615" s="1" t="str">
        <f t="shared" si="100"/>
        <v>July</v>
      </c>
      <c r="G1615" s="1" t="str">
        <f t="shared" si="101"/>
        <v>2021</v>
      </c>
      <c r="H1615" s="1" t="str">
        <f t="shared" si="102"/>
        <v>Friday</v>
      </c>
      <c r="I1615" s="1" t="str">
        <f t="shared" si="103"/>
        <v>23</v>
      </c>
      <c r="J1615" t="s">
        <v>47</v>
      </c>
      <c r="K1615" t="s">
        <v>71</v>
      </c>
      <c r="L1615" t="s">
        <v>72</v>
      </c>
      <c r="M1615" t="s">
        <v>19</v>
      </c>
      <c r="N1615">
        <v>90</v>
      </c>
      <c r="O1615">
        <v>650</v>
      </c>
      <c r="P1615">
        <v>585000</v>
      </c>
      <c r="Q1615">
        <v>204750</v>
      </c>
      <c r="R1615">
        <v>0.35</v>
      </c>
      <c r="S1615" t="s">
        <v>17</v>
      </c>
      <c r="T1615" t="str">
        <f>IF(Table1[[#This Row],[Units Sold]]&gt; 700,"High Units","low Units")</f>
        <v>low Units</v>
      </c>
      <c r="U1615">
        <f>SUM(Table1[[#This Row],[Operating Profit]])/SUM(Table1[Operating Profit])*100</f>
        <v>6.1646596953392967E-2</v>
      </c>
      <c r="V1615">
        <f>SUM(Table1[[#This Row],[Price per Unit]]*Table1[[#This Row],[Units Sold]])</f>
        <v>58500</v>
      </c>
      <c r="W1615">
        <f>SUM(Table1[[#This Row],[Total Sales]]-Table1[[#This Row],[Operating Profit]])</f>
        <v>380250</v>
      </c>
      <c r="X1615">
        <f>SUM(Table1[[#This Row],[Total Sales]]-Table1[[#This Row],[Cost]])</f>
        <v>204750</v>
      </c>
      <c r="Y1615">
        <f>SUM(Table1[[#This Row],[profit/loss]])/SUM(Table1[profit/loss])</f>
        <v>6.1646596953392966E-4</v>
      </c>
    </row>
    <row r="1616" spans="1:25" x14ac:dyDescent="0.3">
      <c r="A1616" t="s">
        <v>13</v>
      </c>
      <c r="B1616" t="s">
        <v>17</v>
      </c>
      <c r="C1616">
        <v>1128299</v>
      </c>
      <c r="D1616" s="9">
        <v>44400</v>
      </c>
      <c r="E1616" s="8" t="str">
        <f>TEXT(Table1[[#This Row],[Invoice Date]],"dd-mm-yyyy")</f>
        <v>23-07-2021</v>
      </c>
      <c r="F1616" s="1" t="str">
        <f t="shared" si="100"/>
        <v>July</v>
      </c>
      <c r="G1616" s="1" t="str">
        <f t="shared" si="101"/>
        <v>2021</v>
      </c>
      <c r="H1616" s="1" t="str">
        <f t="shared" si="102"/>
        <v>Friday</v>
      </c>
      <c r="I1616" s="1" t="str">
        <f t="shared" si="103"/>
        <v>23</v>
      </c>
      <c r="J1616" t="s">
        <v>47</v>
      </c>
      <c r="K1616" t="s">
        <v>71</v>
      </c>
      <c r="L1616" t="s">
        <v>72</v>
      </c>
      <c r="M1616" t="s">
        <v>20</v>
      </c>
      <c r="N1616">
        <v>85</v>
      </c>
      <c r="O1616">
        <v>550</v>
      </c>
      <c r="P1616">
        <v>467500</v>
      </c>
      <c r="Q1616">
        <v>163625</v>
      </c>
      <c r="R1616">
        <v>0.35</v>
      </c>
      <c r="S1616" t="s">
        <v>17</v>
      </c>
      <c r="T1616" t="str">
        <f>IF(Table1[[#This Row],[Units Sold]]&gt; 700,"High Units","low Units")</f>
        <v>low Units</v>
      </c>
      <c r="U1616">
        <f>SUM(Table1[[#This Row],[Operating Profit]])/SUM(Table1[Operating Profit])*100</f>
        <v>4.9264588163608909E-2</v>
      </c>
      <c r="V1616">
        <f>SUM(Table1[[#This Row],[Price per Unit]]*Table1[[#This Row],[Units Sold]])</f>
        <v>46750</v>
      </c>
      <c r="W1616">
        <f>SUM(Table1[[#This Row],[Total Sales]]-Table1[[#This Row],[Operating Profit]])</f>
        <v>303875</v>
      </c>
      <c r="X1616">
        <f>SUM(Table1[[#This Row],[Total Sales]]-Table1[[#This Row],[Cost]])</f>
        <v>163625</v>
      </c>
      <c r="Y1616">
        <f>SUM(Table1[[#This Row],[profit/loss]])/SUM(Table1[profit/loss])</f>
        <v>4.9264588163608911E-4</v>
      </c>
    </row>
    <row r="1617" spans="1:25" x14ac:dyDescent="0.3">
      <c r="A1617" t="s">
        <v>13</v>
      </c>
      <c r="B1617" t="s">
        <v>17</v>
      </c>
      <c r="C1617">
        <v>1128299</v>
      </c>
      <c r="D1617" s="9">
        <v>44400</v>
      </c>
      <c r="E1617" s="8" t="str">
        <f>TEXT(Table1[[#This Row],[Invoice Date]],"dd-mm-yyyy")</f>
        <v>23-07-2021</v>
      </c>
      <c r="F1617" s="1" t="str">
        <f t="shared" si="100"/>
        <v>July</v>
      </c>
      <c r="G1617" s="1" t="str">
        <f t="shared" si="101"/>
        <v>2021</v>
      </c>
      <c r="H1617" s="1" t="str">
        <f t="shared" si="102"/>
        <v>Friday</v>
      </c>
      <c r="I1617" s="1" t="str">
        <f t="shared" si="103"/>
        <v>23</v>
      </c>
      <c r="J1617" t="s">
        <v>47</v>
      </c>
      <c r="K1617" t="s">
        <v>71</v>
      </c>
      <c r="L1617" t="s">
        <v>72</v>
      </c>
      <c r="M1617" t="s">
        <v>21</v>
      </c>
      <c r="N1617">
        <v>90</v>
      </c>
      <c r="O1617">
        <v>600</v>
      </c>
      <c r="P1617">
        <v>540000</v>
      </c>
      <c r="Q1617">
        <v>216000</v>
      </c>
      <c r="R1617">
        <v>0.4</v>
      </c>
      <c r="S1617" t="s">
        <v>17</v>
      </c>
      <c r="T1617" t="str">
        <f>IF(Table1[[#This Row],[Units Sold]]&gt; 700,"High Units","low Units")</f>
        <v>low Units</v>
      </c>
      <c r="U1617">
        <f>SUM(Table1[[#This Row],[Operating Profit]])/SUM(Table1[Operating Profit])*100</f>
        <v>6.5033772610172791E-2</v>
      </c>
      <c r="V1617">
        <f>SUM(Table1[[#This Row],[Price per Unit]]*Table1[[#This Row],[Units Sold]])</f>
        <v>54000</v>
      </c>
      <c r="W1617">
        <f>SUM(Table1[[#This Row],[Total Sales]]-Table1[[#This Row],[Operating Profit]])</f>
        <v>324000</v>
      </c>
      <c r="X1617">
        <f>SUM(Table1[[#This Row],[Total Sales]]-Table1[[#This Row],[Cost]])</f>
        <v>216000</v>
      </c>
      <c r="Y1617">
        <f>SUM(Table1[[#This Row],[profit/loss]])/SUM(Table1[profit/loss])</f>
        <v>6.5033772610172797E-4</v>
      </c>
    </row>
    <row r="1618" spans="1:25" x14ac:dyDescent="0.3">
      <c r="A1618" t="s">
        <v>13</v>
      </c>
      <c r="B1618" t="s">
        <v>17</v>
      </c>
      <c r="C1618">
        <v>1128299</v>
      </c>
      <c r="D1618" s="9">
        <v>44400</v>
      </c>
      <c r="E1618" s="8" t="str">
        <f>TEXT(Table1[[#This Row],[Invoice Date]],"dd-mm-yyyy")</f>
        <v>23-07-2021</v>
      </c>
      <c r="F1618" s="1" t="str">
        <f t="shared" si="100"/>
        <v>July</v>
      </c>
      <c r="G1618" s="1" t="str">
        <f t="shared" si="101"/>
        <v>2021</v>
      </c>
      <c r="H1618" s="1" t="str">
        <f t="shared" si="102"/>
        <v>Friday</v>
      </c>
      <c r="I1618" s="1" t="str">
        <f t="shared" si="103"/>
        <v>23</v>
      </c>
      <c r="J1618" t="s">
        <v>47</v>
      </c>
      <c r="K1618" t="s">
        <v>71</v>
      </c>
      <c r="L1618" t="s">
        <v>72</v>
      </c>
      <c r="M1618" t="s">
        <v>22</v>
      </c>
      <c r="N1618">
        <v>105</v>
      </c>
      <c r="O1618">
        <v>600</v>
      </c>
      <c r="P1618">
        <v>630000</v>
      </c>
      <c r="Q1618">
        <v>189000</v>
      </c>
      <c r="R1618">
        <v>0.3</v>
      </c>
      <c r="S1618" t="s">
        <v>17</v>
      </c>
      <c r="T1618" t="str">
        <f>IF(Table1[[#This Row],[Units Sold]]&gt; 700,"High Units","low Units")</f>
        <v>low Units</v>
      </c>
      <c r="U1618">
        <f>SUM(Table1[[#This Row],[Operating Profit]])/SUM(Table1[Operating Profit])*100</f>
        <v>5.6904551033901192E-2</v>
      </c>
      <c r="V1618">
        <f>SUM(Table1[[#This Row],[Price per Unit]]*Table1[[#This Row],[Units Sold]])</f>
        <v>63000</v>
      </c>
      <c r="W1618">
        <f>SUM(Table1[[#This Row],[Total Sales]]-Table1[[#This Row],[Operating Profit]])</f>
        <v>441000</v>
      </c>
      <c r="X1618">
        <f>SUM(Table1[[#This Row],[Total Sales]]-Table1[[#This Row],[Cost]])</f>
        <v>189000</v>
      </c>
      <c r="Y1618">
        <f>SUM(Table1[[#This Row],[profit/loss]])/SUM(Table1[profit/loss])</f>
        <v>5.6904551033901195E-4</v>
      </c>
    </row>
    <row r="1619" spans="1:25" x14ac:dyDescent="0.3">
      <c r="A1619" t="s">
        <v>13</v>
      </c>
      <c r="B1619" t="s">
        <v>17</v>
      </c>
      <c r="C1619">
        <v>1128299</v>
      </c>
      <c r="D1619" s="9">
        <v>44432</v>
      </c>
      <c r="E1619" s="8" t="str">
        <f>TEXT(Table1[[#This Row],[Invoice Date]],"dd-mm-yyyy")</f>
        <v>24-08-2021</v>
      </c>
      <c r="F1619" s="1" t="str">
        <f t="shared" si="100"/>
        <v>August</v>
      </c>
      <c r="G1619" s="1" t="str">
        <f t="shared" si="101"/>
        <v>2021</v>
      </c>
      <c r="H1619" s="1" t="str">
        <f t="shared" si="102"/>
        <v>Tuesday</v>
      </c>
      <c r="I1619" s="1" t="str">
        <f t="shared" si="103"/>
        <v>24</v>
      </c>
      <c r="J1619" t="s">
        <v>47</v>
      </c>
      <c r="K1619" t="s">
        <v>71</v>
      </c>
      <c r="L1619" t="s">
        <v>72</v>
      </c>
      <c r="M1619" t="s">
        <v>16</v>
      </c>
      <c r="N1619">
        <v>90</v>
      </c>
      <c r="O1619">
        <v>800</v>
      </c>
      <c r="P1619">
        <v>720000</v>
      </c>
      <c r="Q1619">
        <v>252000</v>
      </c>
      <c r="R1619">
        <v>0.35</v>
      </c>
      <c r="S1619" t="s">
        <v>17</v>
      </c>
      <c r="T1619" t="str">
        <f>IF(Table1[[#This Row],[Units Sold]]&gt; 700,"High Units","low Units")</f>
        <v>High Units</v>
      </c>
      <c r="U1619">
        <f>SUM(Table1[[#This Row],[Operating Profit]])/SUM(Table1[Operating Profit])*100</f>
        <v>7.5872734711868256E-2</v>
      </c>
      <c r="V1619">
        <f>SUM(Table1[[#This Row],[Price per Unit]]*Table1[[#This Row],[Units Sold]])</f>
        <v>72000</v>
      </c>
      <c r="W1619">
        <f>SUM(Table1[[#This Row],[Total Sales]]-Table1[[#This Row],[Operating Profit]])</f>
        <v>468000</v>
      </c>
      <c r="X1619">
        <f>SUM(Table1[[#This Row],[Total Sales]]-Table1[[#This Row],[Cost]])</f>
        <v>252000</v>
      </c>
      <c r="Y1619">
        <f>SUM(Table1[[#This Row],[profit/loss]])/SUM(Table1[profit/loss])</f>
        <v>7.5872734711868259E-4</v>
      </c>
    </row>
    <row r="1620" spans="1:25" x14ac:dyDescent="0.3">
      <c r="A1620" t="s">
        <v>13</v>
      </c>
      <c r="B1620" t="s">
        <v>17</v>
      </c>
      <c r="C1620">
        <v>1128299</v>
      </c>
      <c r="D1620" s="9">
        <v>44432</v>
      </c>
      <c r="E1620" s="8" t="str">
        <f>TEXT(Table1[[#This Row],[Invoice Date]],"dd-mm-yyyy")</f>
        <v>24-08-2021</v>
      </c>
      <c r="F1620" s="1" t="str">
        <f t="shared" si="100"/>
        <v>August</v>
      </c>
      <c r="G1620" s="1" t="str">
        <f t="shared" si="101"/>
        <v>2021</v>
      </c>
      <c r="H1620" s="1" t="str">
        <f t="shared" si="102"/>
        <v>Tuesday</v>
      </c>
      <c r="I1620" s="1" t="str">
        <f t="shared" si="103"/>
        <v>24</v>
      </c>
      <c r="J1620" t="s">
        <v>47</v>
      </c>
      <c r="K1620" t="s">
        <v>71</v>
      </c>
      <c r="L1620" t="s">
        <v>72</v>
      </c>
      <c r="M1620" t="s">
        <v>18</v>
      </c>
      <c r="N1620">
        <v>80</v>
      </c>
      <c r="O1620">
        <v>775</v>
      </c>
      <c r="P1620">
        <v>620000</v>
      </c>
      <c r="Q1620">
        <v>217000</v>
      </c>
      <c r="R1620">
        <v>0.35</v>
      </c>
      <c r="S1620" t="s">
        <v>17</v>
      </c>
      <c r="T1620" t="str">
        <f>IF(Table1[[#This Row],[Units Sold]]&gt; 700,"High Units","low Units")</f>
        <v>High Units</v>
      </c>
      <c r="U1620">
        <f>SUM(Table1[[#This Row],[Operating Profit]])/SUM(Table1[Operating Profit])*100</f>
        <v>6.5334854890775451E-2</v>
      </c>
      <c r="V1620">
        <f>SUM(Table1[[#This Row],[Price per Unit]]*Table1[[#This Row],[Units Sold]])</f>
        <v>62000</v>
      </c>
      <c r="W1620">
        <f>SUM(Table1[[#This Row],[Total Sales]]-Table1[[#This Row],[Operating Profit]])</f>
        <v>403000</v>
      </c>
      <c r="X1620">
        <f>SUM(Table1[[#This Row],[Total Sales]]-Table1[[#This Row],[Cost]])</f>
        <v>217000</v>
      </c>
      <c r="Y1620">
        <f>SUM(Table1[[#This Row],[profit/loss]])/SUM(Table1[profit/loss])</f>
        <v>6.5334854890775453E-4</v>
      </c>
    </row>
    <row r="1621" spans="1:25" x14ac:dyDescent="0.3">
      <c r="A1621" t="s">
        <v>13</v>
      </c>
      <c r="B1621" t="s">
        <v>17</v>
      </c>
      <c r="C1621">
        <v>1128299</v>
      </c>
      <c r="D1621" s="9">
        <v>44432</v>
      </c>
      <c r="E1621" s="8" t="str">
        <f>TEXT(Table1[[#This Row],[Invoice Date]],"dd-mm-yyyy")</f>
        <v>24-08-2021</v>
      </c>
      <c r="F1621" s="1" t="str">
        <f t="shared" si="100"/>
        <v>August</v>
      </c>
      <c r="G1621" s="1" t="str">
        <f t="shared" si="101"/>
        <v>2021</v>
      </c>
      <c r="H1621" s="1" t="str">
        <f t="shared" si="102"/>
        <v>Tuesday</v>
      </c>
      <c r="I1621" s="1" t="str">
        <f t="shared" si="103"/>
        <v>24</v>
      </c>
      <c r="J1621" t="s">
        <v>47</v>
      </c>
      <c r="K1621" t="s">
        <v>71</v>
      </c>
      <c r="L1621" t="s">
        <v>72</v>
      </c>
      <c r="M1621" t="s">
        <v>19</v>
      </c>
      <c r="N1621">
        <v>70</v>
      </c>
      <c r="O1621">
        <v>650</v>
      </c>
      <c r="P1621">
        <v>455000</v>
      </c>
      <c r="Q1621">
        <v>159250</v>
      </c>
      <c r="R1621">
        <v>0.35</v>
      </c>
      <c r="S1621" t="s">
        <v>17</v>
      </c>
      <c r="T1621" t="str">
        <f>IF(Table1[[#This Row],[Units Sold]]&gt; 700,"High Units","low Units")</f>
        <v>low Units</v>
      </c>
      <c r="U1621">
        <f>SUM(Table1[[#This Row],[Operating Profit]])/SUM(Table1[Operating Profit])*100</f>
        <v>4.7947353185972305E-2</v>
      </c>
      <c r="V1621">
        <f>SUM(Table1[[#This Row],[Price per Unit]]*Table1[[#This Row],[Units Sold]])</f>
        <v>45500</v>
      </c>
      <c r="W1621">
        <f>SUM(Table1[[#This Row],[Total Sales]]-Table1[[#This Row],[Operating Profit]])</f>
        <v>295750</v>
      </c>
      <c r="X1621">
        <f>SUM(Table1[[#This Row],[Total Sales]]-Table1[[#This Row],[Cost]])</f>
        <v>159250</v>
      </c>
      <c r="Y1621">
        <f>SUM(Table1[[#This Row],[profit/loss]])/SUM(Table1[profit/loss])</f>
        <v>4.7947353185972305E-4</v>
      </c>
    </row>
    <row r="1622" spans="1:25" x14ac:dyDescent="0.3">
      <c r="A1622" t="s">
        <v>13</v>
      </c>
      <c r="B1622" t="s">
        <v>17</v>
      </c>
      <c r="C1622">
        <v>1128299</v>
      </c>
      <c r="D1622" s="9">
        <v>44432</v>
      </c>
      <c r="E1622" s="8" t="str">
        <f>TEXT(Table1[[#This Row],[Invoice Date]],"dd-mm-yyyy")</f>
        <v>24-08-2021</v>
      </c>
      <c r="F1622" s="1" t="str">
        <f t="shared" si="100"/>
        <v>August</v>
      </c>
      <c r="G1622" s="1" t="str">
        <f t="shared" si="101"/>
        <v>2021</v>
      </c>
      <c r="H1622" s="1" t="str">
        <f t="shared" si="102"/>
        <v>Tuesday</v>
      </c>
      <c r="I1622" s="1" t="str">
        <f t="shared" si="103"/>
        <v>24</v>
      </c>
      <c r="J1622" t="s">
        <v>47</v>
      </c>
      <c r="K1622" t="s">
        <v>71</v>
      </c>
      <c r="L1622" t="s">
        <v>72</v>
      </c>
      <c r="M1622" t="s">
        <v>20</v>
      </c>
      <c r="N1622">
        <v>70</v>
      </c>
      <c r="O1622">
        <v>425</v>
      </c>
      <c r="P1622">
        <v>297500</v>
      </c>
      <c r="Q1622">
        <v>104125</v>
      </c>
      <c r="R1622">
        <v>0.35</v>
      </c>
      <c r="S1622" t="s">
        <v>17</v>
      </c>
      <c r="T1622" t="str">
        <f>IF(Table1[[#This Row],[Units Sold]]&gt; 700,"High Units","low Units")</f>
        <v>low Units</v>
      </c>
      <c r="U1622">
        <f>SUM(Table1[[#This Row],[Operating Profit]])/SUM(Table1[Operating Profit])*100</f>
        <v>3.1350192467751122E-2</v>
      </c>
      <c r="V1622">
        <f>SUM(Table1[[#This Row],[Price per Unit]]*Table1[[#This Row],[Units Sold]])</f>
        <v>29750</v>
      </c>
      <c r="W1622">
        <f>SUM(Table1[[#This Row],[Total Sales]]-Table1[[#This Row],[Operating Profit]])</f>
        <v>193375</v>
      </c>
      <c r="X1622">
        <f>SUM(Table1[[#This Row],[Total Sales]]-Table1[[#This Row],[Cost]])</f>
        <v>104125</v>
      </c>
      <c r="Y1622">
        <f>SUM(Table1[[#This Row],[profit/loss]])/SUM(Table1[profit/loss])</f>
        <v>3.135019246775112E-4</v>
      </c>
    </row>
    <row r="1623" spans="1:25" x14ac:dyDescent="0.3">
      <c r="A1623" t="s">
        <v>13</v>
      </c>
      <c r="B1623" t="s">
        <v>17</v>
      </c>
      <c r="C1623">
        <v>1128299</v>
      </c>
      <c r="D1623" s="9">
        <v>44432</v>
      </c>
      <c r="E1623" s="8" t="str">
        <f>TEXT(Table1[[#This Row],[Invoice Date]],"dd-mm-yyyy")</f>
        <v>24-08-2021</v>
      </c>
      <c r="F1623" s="1" t="str">
        <f t="shared" si="100"/>
        <v>August</v>
      </c>
      <c r="G1623" s="1" t="str">
        <f t="shared" si="101"/>
        <v>2021</v>
      </c>
      <c r="H1623" s="1" t="str">
        <f t="shared" si="102"/>
        <v>Tuesday</v>
      </c>
      <c r="I1623" s="1" t="str">
        <f t="shared" si="103"/>
        <v>24</v>
      </c>
      <c r="J1623" t="s">
        <v>47</v>
      </c>
      <c r="K1623" t="s">
        <v>71</v>
      </c>
      <c r="L1623" t="s">
        <v>72</v>
      </c>
      <c r="M1623" t="s">
        <v>21</v>
      </c>
      <c r="N1623">
        <v>70</v>
      </c>
      <c r="O1623">
        <v>425</v>
      </c>
      <c r="P1623">
        <v>297500</v>
      </c>
      <c r="Q1623">
        <v>119000</v>
      </c>
      <c r="R1623">
        <v>0.4</v>
      </c>
      <c r="S1623" t="s">
        <v>17</v>
      </c>
      <c r="T1623" t="str">
        <f>IF(Table1[[#This Row],[Units Sold]]&gt; 700,"High Units","low Units")</f>
        <v>low Units</v>
      </c>
      <c r="U1623">
        <f>SUM(Table1[[#This Row],[Operating Profit]])/SUM(Table1[Operating Profit])*100</f>
        <v>3.5828791391715568E-2</v>
      </c>
      <c r="V1623">
        <f>SUM(Table1[[#This Row],[Price per Unit]]*Table1[[#This Row],[Units Sold]])</f>
        <v>29750</v>
      </c>
      <c r="W1623">
        <f>SUM(Table1[[#This Row],[Total Sales]]-Table1[[#This Row],[Operating Profit]])</f>
        <v>178500</v>
      </c>
      <c r="X1623">
        <f>SUM(Table1[[#This Row],[Total Sales]]-Table1[[#This Row],[Cost]])</f>
        <v>119000</v>
      </c>
      <c r="Y1623">
        <f>SUM(Table1[[#This Row],[profit/loss]])/SUM(Table1[profit/loss])</f>
        <v>3.5828791391715571E-4</v>
      </c>
    </row>
    <row r="1624" spans="1:25" x14ac:dyDescent="0.3">
      <c r="A1624" t="s">
        <v>13</v>
      </c>
      <c r="B1624" t="s">
        <v>17</v>
      </c>
      <c r="C1624">
        <v>1128299</v>
      </c>
      <c r="D1624" s="9">
        <v>44432</v>
      </c>
      <c r="E1624" s="8" t="str">
        <f>TEXT(Table1[[#This Row],[Invoice Date]],"dd-mm-yyyy")</f>
        <v>24-08-2021</v>
      </c>
      <c r="F1624" s="1" t="str">
        <f t="shared" si="100"/>
        <v>August</v>
      </c>
      <c r="G1624" s="1" t="str">
        <f t="shared" si="101"/>
        <v>2021</v>
      </c>
      <c r="H1624" s="1" t="str">
        <f t="shared" si="102"/>
        <v>Tuesday</v>
      </c>
      <c r="I1624" s="1" t="str">
        <f t="shared" si="103"/>
        <v>24</v>
      </c>
      <c r="J1624" t="s">
        <v>47</v>
      </c>
      <c r="K1624" t="s">
        <v>71</v>
      </c>
      <c r="L1624" t="s">
        <v>72</v>
      </c>
      <c r="M1624" t="s">
        <v>22</v>
      </c>
      <c r="N1624">
        <v>75</v>
      </c>
      <c r="O1624">
        <v>250</v>
      </c>
      <c r="P1624">
        <v>187500</v>
      </c>
      <c r="Q1624">
        <v>56250</v>
      </c>
      <c r="R1624">
        <v>0.3</v>
      </c>
      <c r="S1624" t="s">
        <v>17</v>
      </c>
      <c r="T1624" t="str">
        <f>IF(Table1[[#This Row],[Units Sold]]&gt; 700,"High Units","low Units")</f>
        <v>low Units</v>
      </c>
      <c r="U1624">
        <f>SUM(Table1[[#This Row],[Operating Profit]])/SUM(Table1[Operating Profit])*100</f>
        <v>1.6935878283899163E-2</v>
      </c>
      <c r="V1624">
        <f>SUM(Table1[[#This Row],[Price per Unit]]*Table1[[#This Row],[Units Sold]])</f>
        <v>18750</v>
      </c>
      <c r="W1624">
        <f>SUM(Table1[[#This Row],[Total Sales]]-Table1[[#This Row],[Operating Profit]])</f>
        <v>131250</v>
      </c>
      <c r="X1624">
        <f>SUM(Table1[[#This Row],[Total Sales]]-Table1[[#This Row],[Cost]])</f>
        <v>56250</v>
      </c>
      <c r="Y1624">
        <f>SUM(Table1[[#This Row],[profit/loss]])/SUM(Table1[profit/loss])</f>
        <v>1.6935878283899164E-4</v>
      </c>
    </row>
    <row r="1625" spans="1:25" x14ac:dyDescent="0.3">
      <c r="A1625" t="s">
        <v>13</v>
      </c>
      <c r="B1625" t="s">
        <v>17</v>
      </c>
      <c r="C1625">
        <v>1128299</v>
      </c>
      <c r="D1625" s="9">
        <v>44464</v>
      </c>
      <c r="E1625" s="8" t="str">
        <f>TEXT(Table1[[#This Row],[Invoice Date]],"dd-mm-yyyy")</f>
        <v>25-09-2021</v>
      </c>
      <c r="F1625" s="1" t="str">
        <f t="shared" si="100"/>
        <v>September</v>
      </c>
      <c r="G1625" s="1" t="str">
        <f t="shared" si="101"/>
        <v>2021</v>
      </c>
      <c r="H1625" s="1" t="str">
        <f t="shared" si="102"/>
        <v>Saturday</v>
      </c>
      <c r="I1625" s="1" t="str">
        <f t="shared" si="103"/>
        <v>25</v>
      </c>
      <c r="J1625" t="s">
        <v>47</v>
      </c>
      <c r="K1625" t="s">
        <v>71</v>
      </c>
      <c r="L1625" t="s">
        <v>72</v>
      </c>
      <c r="M1625" t="s">
        <v>16</v>
      </c>
      <c r="N1625">
        <v>50</v>
      </c>
      <c r="O1625">
        <v>450</v>
      </c>
      <c r="P1625">
        <v>225000</v>
      </c>
      <c r="Q1625">
        <v>78750</v>
      </c>
      <c r="R1625">
        <v>0.35</v>
      </c>
      <c r="S1625" t="s">
        <v>17</v>
      </c>
      <c r="T1625" t="str">
        <f>IF(Table1[[#This Row],[Units Sold]]&gt; 700,"High Units","low Units")</f>
        <v>low Units</v>
      </c>
      <c r="U1625">
        <f>SUM(Table1[[#This Row],[Operating Profit]])/SUM(Table1[Operating Profit])*100</f>
        <v>2.3710229597458832E-2</v>
      </c>
      <c r="V1625">
        <f>SUM(Table1[[#This Row],[Price per Unit]]*Table1[[#This Row],[Units Sold]])</f>
        <v>22500</v>
      </c>
      <c r="W1625">
        <f>SUM(Table1[[#This Row],[Total Sales]]-Table1[[#This Row],[Operating Profit]])</f>
        <v>146250</v>
      </c>
      <c r="X1625">
        <f>SUM(Table1[[#This Row],[Total Sales]]-Table1[[#This Row],[Cost]])</f>
        <v>78750</v>
      </c>
      <c r="Y1625">
        <f>SUM(Table1[[#This Row],[profit/loss]])/SUM(Table1[profit/loss])</f>
        <v>2.3710229597458831E-4</v>
      </c>
    </row>
    <row r="1626" spans="1:25" x14ac:dyDescent="0.3">
      <c r="A1626" t="s">
        <v>13</v>
      </c>
      <c r="B1626" t="s">
        <v>17</v>
      </c>
      <c r="C1626">
        <v>1128299</v>
      </c>
      <c r="D1626" s="9">
        <v>44464</v>
      </c>
      <c r="E1626" s="8" t="str">
        <f>TEXT(Table1[[#This Row],[Invoice Date]],"dd-mm-yyyy")</f>
        <v>25-09-2021</v>
      </c>
      <c r="F1626" s="1" t="str">
        <f t="shared" si="100"/>
        <v>September</v>
      </c>
      <c r="G1626" s="1" t="str">
        <f t="shared" si="101"/>
        <v>2021</v>
      </c>
      <c r="H1626" s="1" t="str">
        <f t="shared" si="102"/>
        <v>Saturday</v>
      </c>
      <c r="I1626" s="1" t="str">
        <f t="shared" si="103"/>
        <v>25</v>
      </c>
      <c r="J1626" t="s">
        <v>47</v>
      </c>
      <c r="K1626" t="s">
        <v>71</v>
      </c>
      <c r="L1626" t="s">
        <v>72</v>
      </c>
      <c r="M1626" t="s">
        <v>18</v>
      </c>
      <c r="N1626">
        <v>55</v>
      </c>
      <c r="O1626">
        <v>450</v>
      </c>
      <c r="P1626">
        <v>247500</v>
      </c>
      <c r="Q1626">
        <v>86625</v>
      </c>
      <c r="R1626">
        <v>0.35</v>
      </c>
      <c r="S1626" t="s">
        <v>17</v>
      </c>
      <c r="T1626" t="str">
        <f>IF(Table1[[#This Row],[Units Sold]]&gt; 700,"High Units","low Units")</f>
        <v>low Units</v>
      </c>
      <c r="U1626">
        <f>SUM(Table1[[#This Row],[Operating Profit]])/SUM(Table1[Operating Profit])*100</f>
        <v>2.6081252557204716E-2</v>
      </c>
      <c r="V1626">
        <f>SUM(Table1[[#This Row],[Price per Unit]]*Table1[[#This Row],[Units Sold]])</f>
        <v>24750</v>
      </c>
      <c r="W1626">
        <f>SUM(Table1[[#This Row],[Total Sales]]-Table1[[#This Row],[Operating Profit]])</f>
        <v>160875</v>
      </c>
      <c r="X1626">
        <f>SUM(Table1[[#This Row],[Total Sales]]-Table1[[#This Row],[Cost]])</f>
        <v>86625</v>
      </c>
      <c r="Y1626">
        <f>SUM(Table1[[#This Row],[profit/loss]])/SUM(Table1[profit/loss])</f>
        <v>2.6081252557204717E-4</v>
      </c>
    </row>
    <row r="1627" spans="1:25" x14ac:dyDescent="0.3">
      <c r="A1627" t="s">
        <v>13</v>
      </c>
      <c r="B1627" t="s">
        <v>17</v>
      </c>
      <c r="C1627">
        <v>1128299</v>
      </c>
      <c r="D1627" s="9">
        <v>44464</v>
      </c>
      <c r="E1627" s="8" t="str">
        <f>TEXT(Table1[[#This Row],[Invoice Date]],"dd-mm-yyyy")</f>
        <v>25-09-2021</v>
      </c>
      <c r="F1627" s="1" t="str">
        <f t="shared" si="100"/>
        <v>September</v>
      </c>
      <c r="G1627" s="1" t="str">
        <f t="shared" si="101"/>
        <v>2021</v>
      </c>
      <c r="H1627" s="1" t="str">
        <f t="shared" si="102"/>
        <v>Saturday</v>
      </c>
      <c r="I1627" s="1" t="str">
        <f t="shared" si="103"/>
        <v>25</v>
      </c>
      <c r="J1627" t="s">
        <v>47</v>
      </c>
      <c r="K1627" t="s">
        <v>71</v>
      </c>
      <c r="L1627" t="s">
        <v>72</v>
      </c>
      <c r="M1627" t="s">
        <v>19</v>
      </c>
      <c r="N1627">
        <v>50</v>
      </c>
      <c r="O1627">
        <v>250</v>
      </c>
      <c r="P1627">
        <v>125000</v>
      </c>
      <c r="Q1627">
        <v>43750</v>
      </c>
      <c r="R1627">
        <v>0.35</v>
      </c>
      <c r="S1627" t="s">
        <v>17</v>
      </c>
      <c r="T1627" t="str">
        <f>IF(Table1[[#This Row],[Units Sold]]&gt; 700,"High Units","low Units")</f>
        <v>low Units</v>
      </c>
      <c r="U1627">
        <f>SUM(Table1[[#This Row],[Operating Profit]])/SUM(Table1[Operating Profit])*100</f>
        <v>1.3172349776366016E-2</v>
      </c>
      <c r="V1627">
        <f>SUM(Table1[[#This Row],[Price per Unit]]*Table1[[#This Row],[Units Sold]])</f>
        <v>12500</v>
      </c>
      <c r="W1627">
        <f>SUM(Table1[[#This Row],[Total Sales]]-Table1[[#This Row],[Operating Profit]])</f>
        <v>81250</v>
      </c>
      <c r="X1627">
        <f>SUM(Table1[[#This Row],[Total Sales]]-Table1[[#This Row],[Cost]])</f>
        <v>43750</v>
      </c>
      <c r="Y1627">
        <f>SUM(Table1[[#This Row],[profit/loss]])/SUM(Table1[profit/loss])</f>
        <v>1.3172349776366016E-4</v>
      </c>
    </row>
    <row r="1628" spans="1:25" x14ac:dyDescent="0.3">
      <c r="A1628" t="s">
        <v>13</v>
      </c>
      <c r="B1628" t="s">
        <v>17</v>
      </c>
      <c r="C1628">
        <v>1128299</v>
      </c>
      <c r="D1628" s="9">
        <v>44464</v>
      </c>
      <c r="E1628" s="8" t="str">
        <f>TEXT(Table1[[#This Row],[Invoice Date]],"dd-mm-yyyy")</f>
        <v>25-09-2021</v>
      </c>
      <c r="F1628" s="1" t="str">
        <f t="shared" si="100"/>
        <v>September</v>
      </c>
      <c r="G1628" s="1" t="str">
        <f t="shared" si="101"/>
        <v>2021</v>
      </c>
      <c r="H1628" s="1" t="str">
        <f t="shared" si="102"/>
        <v>Saturday</v>
      </c>
      <c r="I1628" s="1" t="str">
        <f t="shared" si="103"/>
        <v>25</v>
      </c>
      <c r="J1628" t="s">
        <v>47</v>
      </c>
      <c r="K1628" t="s">
        <v>71</v>
      </c>
      <c r="L1628" t="s">
        <v>72</v>
      </c>
      <c r="M1628" t="s">
        <v>20</v>
      </c>
      <c r="N1628">
        <v>50</v>
      </c>
      <c r="O1628">
        <v>200</v>
      </c>
      <c r="P1628">
        <v>100000</v>
      </c>
      <c r="Q1628">
        <v>35000</v>
      </c>
      <c r="R1628">
        <v>0.35</v>
      </c>
      <c r="S1628" t="s">
        <v>17</v>
      </c>
      <c r="T1628" t="str">
        <f>IF(Table1[[#This Row],[Units Sold]]&gt; 700,"High Units","low Units")</f>
        <v>low Units</v>
      </c>
      <c r="U1628">
        <f>SUM(Table1[[#This Row],[Operating Profit]])/SUM(Table1[Operating Profit])*100</f>
        <v>1.0537879821092815E-2</v>
      </c>
      <c r="V1628">
        <f>SUM(Table1[[#This Row],[Price per Unit]]*Table1[[#This Row],[Units Sold]])</f>
        <v>10000</v>
      </c>
      <c r="W1628">
        <f>SUM(Table1[[#This Row],[Total Sales]]-Table1[[#This Row],[Operating Profit]])</f>
        <v>65000</v>
      </c>
      <c r="X1628">
        <f>SUM(Table1[[#This Row],[Total Sales]]-Table1[[#This Row],[Cost]])</f>
        <v>35000</v>
      </c>
      <c r="Y1628">
        <f>SUM(Table1[[#This Row],[profit/loss]])/SUM(Table1[profit/loss])</f>
        <v>1.0537879821092815E-4</v>
      </c>
    </row>
    <row r="1629" spans="1:25" x14ac:dyDescent="0.3">
      <c r="A1629" t="s">
        <v>13</v>
      </c>
      <c r="B1629" t="s">
        <v>17</v>
      </c>
      <c r="C1629">
        <v>1128299</v>
      </c>
      <c r="D1629" s="9">
        <v>44464</v>
      </c>
      <c r="E1629" s="8" t="str">
        <f>TEXT(Table1[[#This Row],[Invoice Date]],"dd-mm-yyyy")</f>
        <v>25-09-2021</v>
      </c>
      <c r="F1629" s="1" t="str">
        <f t="shared" si="100"/>
        <v>September</v>
      </c>
      <c r="G1629" s="1" t="str">
        <f t="shared" si="101"/>
        <v>2021</v>
      </c>
      <c r="H1629" s="1" t="str">
        <f t="shared" si="102"/>
        <v>Saturday</v>
      </c>
      <c r="I1629" s="1" t="str">
        <f t="shared" si="103"/>
        <v>25</v>
      </c>
      <c r="J1629" t="s">
        <v>47</v>
      </c>
      <c r="K1629" t="s">
        <v>71</v>
      </c>
      <c r="L1629" t="s">
        <v>72</v>
      </c>
      <c r="M1629" t="s">
        <v>21</v>
      </c>
      <c r="N1629">
        <v>60</v>
      </c>
      <c r="O1629">
        <v>225</v>
      </c>
      <c r="P1629">
        <v>135000</v>
      </c>
      <c r="Q1629">
        <v>54000</v>
      </c>
      <c r="R1629">
        <v>0.4</v>
      </c>
      <c r="S1629" t="s">
        <v>17</v>
      </c>
      <c r="T1629" t="str">
        <f>IF(Table1[[#This Row],[Units Sold]]&gt; 700,"High Units","low Units")</f>
        <v>low Units</v>
      </c>
      <c r="U1629">
        <f>SUM(Table1[[#This Row],[Operating Profit]])/SUM(Table1[Operating Profit])*100</f>
        <v>1.6258443152543198E-2</v>
      </c>
      <c r="V1629">
        <f>SUM(Table1[[#This Row],[Price per Unit]]*Table1[[#This Row],[Units Sold]])</f>
        <v>13500</v>
      </c>
      <c r="W1629">
        <f>SUM(Table1[[#This Row],[Total Sales]]-Table1[[#This Row],[Operating Profit]])</f>
        <v>81000</v>
      </c>
      <c r="X1629">
        <f>SUM(Table1[[#This Row],[Total Sales]]-Table1[[#This Row],[Cost]])</f>
        <v>54000</v>
      </c>
      <c r="Y1629">
        <f>SUM(Table1[[#This Row],[profit/loss]])/SUM(Table1[profit/loss])</f>
        <v>1.6258443152543199E-4</v>
      </c>
    </row>
    <row r="1630" spans="1:25" x14ac:dyDescent="0.3">
      <c r="A1630" t="s">
        <v>13</v>
      </c>
      <c r="B1630" t="s">
        <v>17</v>
      </c>
      <c r="C1630">
        <v>1128299</v>
      </c>
      <c r="D1630" s="9">
        <v>44464</v>
      </c>
      <c r="E1630" s="8" t="str">
        <f>TEXT(Table1[[#This Row],[Invoice Date]],"dd-mm-yyyy")</f>
        <v>25-09-2021</v>
      </c>
      <c r="F1630" s="1" t="str">
        <f t="shared" si="100"/>
        <v>September</v>
      </c>
      <c r="G1630" s="1" t="str">
        <f t="shared" si="101"/>
        <v>2021</v>
      </c>
      <c r="H1630" s="1" t="str">
        <f t="shared" si="102"/>
        <v>Saturday</v>
      </c>
      <c r="I1630" s="1" t="str">
        <f t="shared" si="103"/>
        <v>25</v>
      </c>
      <c r="J1630" t="s">
        <v>47</v>
      </c>
      <c r="K1630" t="s">
        <v>71</v>
      </c>
      <c r="L1630" t="s">
        <v>72</v>
      </c>
      <c r="M1630" t="s">
        <v>22</v>
      </c>
      <c r="N1630">
        <v>45</v>
      </c>
      <c r="O1630">
        <v>250</v>
      </c>
      <c r="P1630">
        <v>112500</v>
      </c>
      <c r="Q1630">
        <v>33750</v>
      </c>
      <c r="R1630">
        <v>0.3</v>
      </c>
      <c r="S1630" t="s">
        <v>17</v>
      </c>
      <c r="T1630" t="str">
        <f>IF(Table1[[#This Row],[Units Sold]]&gt; 700,"High Units","low Units")</f>
        <v>low Units</v>
      </c>
      <c r="U1630">
        <f>SUM(Table1[[#This Row],[Operating Profit]])/SUM(Table1[Operating Profit])*100</f>
        <v>1.0161526970339499E-2</v>
      </c>
      <c r="V1630">
        <f>SUM(Table1[[#This Row],[Price per Unit]]*Table1[[#This Row],[Units Sold]])</f>
        <v>11250</v>
      </c>
      <c r="W1630">
        <f>SUM(Table1[[#This Row],[Total Sales]]-Table1[[#This Row],[Operating Profit]])</f>
        <v>78750</v>
      </c>
      <c r="X1630">
        <f>SUM(Table1[[#This Row],[Total Sales]]-Table1[[#This Row],[Cost]])</f>
        <v>33750</v>
      </c>
      <c r="Y1630">
        <f>SUM(Table1[[#This Row],[profit/loss]])/SUM(Table1[profit/loss])</f>
        <v>1.0161526970339499E-4</v>
      </c>
    </row>
    <row r="1631" spans="1:25" x14ac:dyDescent="0.3">
      <c r="A1631" t="s">
        <v>13</v>
      </c>
      <c r="B1631" t="s">
        <v>17</v>
      </c>
      <c r="C1631">
        <v>1128299</v>
      </c>
      <c r="D1631" s="9">
        <v>44493</v>
      </c>
      <c r="E1631" s="8" t="str">
        <f>TEXT(Table1[[#This Row],[Invoice Date]],"dd-mm-yyyy")</f>
        <v>24-10-2021</v>
      </c>
      <c r="F1631" s="1" t="str">
        <f t="shared" si="100"/>
        <v>October</v>
      </c>
      <c r="G1631" s="1" t="str">
        <f t="shared" si="101"/>
        <v>2021</v>
      </c>
      <c r="H1631" s="1" t="str">
        <f t="shared" si="102"/>
        <v>Sunday</v>
      </c>
      <c r="I1631" s="1" t="str">
        <f t="shared" si="103"/>
        <v>24</v>
      </c>
      <c r="J1631" t="s">
        <v>47</v>
      </c>
      <c r="K1631" t="s">
        <v>71</v>
      </c>
      <c r="L1631" t="s">
        <v>72</v>
      </c>
      <c r="M1631" t="s">
        <v>16</v>
      </c>
      <c r="N1631">
        <v>40</v>
      </c>
      <c r="O1631">
        <v>350</v>
      </c>
      <c r="P1631">
        <v>140000</v>
      </c>
      <c r="Q1631">
        <v>49000</v>
      </c>
      <c r="R1631">
        <v>0.35</v>
      </c>
      <c r="S1631" t="s">
        <v>17</v>
      </c>
      <c r="T1631" t="str">
        <f>IF(Table1[[#This Row],[Units Sold]]&gt; 700,"High Units","low Units")</f>
        <v>low Units</v>
      </c>
      <c r="U1631">
        <f>SUM(Table1[[#This Row],[Operating Profit]])/SUM(Table1[Operating Profit])*100</f>
        <v>1.4753031749529941E-2</v>
      </c>
      <c r="V1631">
        <f>SUM(Table1[[#This Row],[Price per Unit]]*Table1[[#This Row],[Units Sold]])</f>
        <v>14000</v>
      </c>
      <c r="W1631">
        <f>SUM(Table1[[#This Row],[Total Sales]]-Table1[[#This Row],[Operating Profit]])</f>
        <v>91000</v>
      </c>
      <c r="X1631">
        <f>SUM(Table1[[#This Row],[Total Sales]]-Table1[[#This Row],[Cost]])</f>
        <v>49000</v>
      </c>
      <c r="Y1631">
        <f>SUM(Table1[[#This Row],[profit/loss]])/SUM(Table1[profit/loss])</f>
        <v>1.4753031749529941E-4</v>
      </c>
    </row>
    <row r="1632" spans="1:25" x14ac:dyDescent="0.3">
      <c r="A1632" t="s">
        <v>13</v>
      </c>
      <c r="B1632" t="s">
        <v>17</v>
      </c>
      <c r="C1632">
        <v>1128299</v>
      </c>
      <c r="D1632" s="9">
        <v>44493</v>
      </c>
      <c r="E1632" s="8" t="str">
        <f>TEXT(Table1[[#This Row],[Invoice Date]],"dd-mm-yyyy")</f>
        <v>24-10-2021</v>
      </c>
      <c r="F1632" s="1" t="str">
        <f t="shared" si="100"/>
        <v>October</v>
      </c>
      <c r="G1632" s="1" t="str">
        <f t="shared" si="101"/>
        <v>2021</v>
      </c>
      <c r="H1632" s="1" t="str">
        <f t="shared" si="102"/>
        <v>Sunday</v>
      </c>
      <c r="I1632" s="1" t="str">
        <f t="shared" si="103"/>
        <v>24</v>
      </c>
      <c r="J1632" t="s">
        <v>47</v>
      </c>
      <c r="K1632" t="s">
        <v>71</v>
      </c>
      <c r="L1632" t="s">
        <v>72</v>
      </c>
      <c r="M1632" t="s">
        <v>18</v>
      </c>
      <c r="N1632">
        <v>55</v>
      </c>
      <c r="O1632">
        <v>525</v>
      </c>
      <c r="P1632">
        <v>288750</v>
      </c>
      <c r="Q1632">
        <v>101063</v>
      </c>
      <c r="R1632">
        <v>0.35</v>
      </c>
      <c r="S1632" t="s">
        <v>17</v>
      </c>
      <c r="T1632" t="str">
        <f>IF(Table1[[#This Row],[Units Sold]]&gt; 700,"High Units","low Units")</f>
        <v>low Units</v>
      </c>
      <c r="U1632">
        <f>SUM(Table1[[#This Row],[Operating Profit]])/SUM(Table1[Operating Profit])*100</f>
        <v>3.0428278524545802E-2</v>
      </c>
      <c r="V1632">
        <f>SUM(Table1[[#This Row],[Price per Unit]]*Table1[[#This Row],[Units Sold]])</f>
        <v>28875</v>
      </c>
      <c r="W1632">
        <f>SUM(Table1[[#This Row],[Total Sales]]-Table1[[#This Row],[Operating Profit]])</f>
        <v>187687</v>
      </c>
      <c r="X1632">
        <f>SUM(Table1[[#This Row],[Total Sales]]-Table1[[#This Row],[Cost]])</f>
        <v>101063</v>
      </c>
      <c r="Y1632">
        <f>SUM(Table1[[#This Row],[profit/loss]])/SUM(Table1[profit/loss])</f>
        <v>3.0428278524545802E-4</v>
      </c>
    </row>
    <row r="1633" spans="1:25" x14ac:dyDescent="0.3">
      <c r="A1633" t="s">
        <v>13</v>
      </c>
      <c r="B1633" t="s">
        <v>17</v>
      </c>
      <c r="C1633">
        <v>1128299</v>
      </c>
      <c r="D1633" s="9">
        <v>44493</v>
      </c>
      <c r="E1633" s="8" t="str">
        <f>TEXT(Table1[[#This Row],[Invoice Date]],"dd-mm-yyyy")</f>
        <v>24-10-2021</v>
      </c>
      <c r="F1633" s="1" t="str">
        <f t="shared" si="100"/>
        <v>October</v>
      </c>
      <c r="G1633" s="1" t="str">
        <f t="shared" si="101"/>
        <v>2021</v>
      </c>
      <c r="H1633" s="1" t="str">
        <f t="shared" si="102"/>
        <v>Sunday</v>
      </c>
      <c r="I1633" s="1" t="str">
        <f t="shared" si="103"/>
        <v>24</v>
      </c>
      <c r="J1633" t="s">
        <v>47</v>
      </c>
      <c r="K1633" t="s">
        <v>71</v>
      </c>
      <c r="L1633" t="s">
        <v>72</v>
      </c>
      <c r="M1633" t="s">
        <v>19</v>
      </c>
      <c r="N1633">
        <v>50</v>
      </c>
      <c r="O1633">
        <v>350</v>
      </c>
      <c r="P1633">
        <v>175000</v>
      </c>
      <c r="Q1633">
        <v>61250</v>
      </c>
      <c r="R1633">
        <v>0.35</v>
      </c>
      <c r="S1633" t="s">
        <v>17</v>
      </c>
      <c r="T1633" t="str">
        <f>IF(Table1[[#This Row],[Units Sold]]&gt; 700,"High Units","low Units")</f>
        <v>low Units</v>
      </c>
      <c r="U1633">
        <f>SUM(Table1[[#This Row],[Operating Profit]])/SUM(Table1[Operating Profit])*100</f>
        <v>1.8441289686912426E-2</v>
      </c>
      <c r="V1633">
        <f>SUM(Table1[[#This Row],[Price per Unit]]*Table1[[#This Row],[Units Sold]])</f>
        <v>17500</v>
      </c>
      <c r="W1633">
        <f>SUM(Table1[[#This Row],[Total Sales]]-Table1[[#This Row],[Operating Profit]])</f>
        <v>113750</v>
      </c>
      <c r="X1633">
        <f>SUM(Table1[[#This Row],[Total Sales]]-Table1[[#This Row],[Cost]])</f>
        <v>61250</v>
      </c>
      <c r="Y1633">
        <f>SUM(Table1[[#This Row],[profit/loss]])/SUM(Table1[profit/loss])</f>
        <v>1.8441289686912425E-4</v>
      </c>
    </row>
    <row r="1634" spans="1:25" x14ac:dyDescent="0.3">
      <c r="A1634" t="s">
        <v>13</v>
      </c>
      <c r="B1634" t="s">
        <v>17</v>
      </c>
      <c r="C1634">
        <v>1128299</v>
      </c>
      <c r="D1634" s="9">
        <v>44493</v>
      </c>
      <c r="E1634" s="8" t="str">
        <f>TEXT(Table1[[#This Row],[Invoice Date]],"dd-mm-yyyy")</f>
        <v>24-10-2021</v>
      </c>
      <c r="F1634" s="1" t="str">
        <f t="shared" si="100"/>
        <v>October</v>
      </c>
      <c r="G1634" s="1" t="str">
        <f t="shared" si="101"/>
        <v>2021</v>
      </c>
      <c r="H1634" s="1" t="str">
        <f t="shared" si="102"/>
        <v>Sunday</v>
      </c>
      <c r="I1634" s="1" t="str">
        <f t="shared" si="103"/>
        <v>24</v>
      </c>
      <c r="J1634" t="s">
        <v>47</v>
      </c>
      <c r="K1634" t="s">
        <v>71</v>
      </c>
      <c r="L1634" t="s">
        <v>72</v>
      </c>
      <c r="M1634" t="s">
        <v>20</v>
      </c>
      <c r="N1634">
        <v>45</v>
      </c>
      <c r="O1634">
        <v>325</v>
      </c>
      <c r="P1634">
        <v>146250</v>
      </c>
      <c r="Q1634">
        <v>51188</v>
      </c>
      <c r="R1634">
        <v>0.35</v>
      </c>
      <c r="S1634" t="s">
        <v>17</v>
      </c>
      <c r="T1634" t="str">
        <f>IF(Table1[[#This Row],[Units Sold]]&gt; 700,"High Units","low Units")</f>
        <v>low Units</v>
      </c>
      <c r="U1634">
        <f>SUM(Table1[[#This Row],[Operating Profit]])/SUM(Table1[Operating Profit])*100</f>
        <v>1.5411799779488543E-2</v>
      </c>
      <c r="V1634">
        <f>SUM(Table1[[#This Row],[Price per Unit]]*Table1[[#This Row],[Units Sold]])</f>
        <v>14625</v>
      </c>
      <c r="W1634">
        <f>SUM(Table1[[#This Row],[Total Sales]]-Table1[[#This Row],[Operating Profit]])</f>
        <v>95062</v>
      </c>
      <c r="X1634">
        <f>SUM(Table1[[#This Row],[Total Sales]]-Table1[[#This Row],[Cost]])</f>
        <v>51188</v>
      </c>
      <c r="Y1634">
        <f>SUM(Table1[[#This Row],[profit/loss]])/SUM(Table1[profit/loss])</f>
        <v>1.5411799779488543E-4</v>
      </c>
    </row>
    <row r="1635" spans="1:25" x14ac:dyDescent="0.3">
      <c r="A1635" t="s">
        <v>13</v>
      </c>
      <c r="B1635" t="s">
        <v>17</v>
      </c>
      <c r="C1635">
        <v>1128299</v>
      </c>
      <c r="D1635" s="9">
        <v>44493</v>
      </c>
      <c r="E1635" s="8" t="str">
        <f>TEXT(Table1[[#This Row],[Invoice Date]],"dd-mm-yyyy")</f>
        <v>24-10-2021</v>
      </c>
      <c r="F1635" s="1" t="str">
        <f t="shared" si="100"/>
        <v>October</v>
      </c>
      <c r="G1635" s="1" t="str">
        <f t="shared" si="101"/>
        <v>2021</v>
      </c>
      <c r="H1635" s="1" t="str">
        <f t="shared" si="102"/>
        <v>Sunday</v>
      </c>
      <c r="I1635" s="1" t="str">
        <f t="shared" si="103"/>
        <v>24</v>
      </c>
      <c r="J1635" t="s">
        <v>47</v>
      </c>
      <c r="K1635" t="s">
        <v>71</v>
      </c>
      <c r="L1635" t="s">
        <v>72</v>
      </c>
      <c r="M1635" t="s">
        <v>21</v>
      </c>
      <c r="N1635">
        <v>55</v>
      </c>
      <c r="O1635">
        <v>300</v>
      </c>
      <c r="P1635">
        <v>165000</v>
      </c>
      <c r="Q1635">
        <v>66000</v>
      </c>
      <c r="R1635">
        <v>0.4</v>
      </c>
      <c r="S1635" t="s">
        <v>17</v>
      </c>
      <c r="T1635" t="str">
        <f>IF(Table1[[#This Row],[Units Sold]]&gt; 700,"High Units","low Units")</f>
        <v>low Units</v>
      </c>
      <c r="U1635">
        <f>SUM(Table1[[#This Row],[Operating Profit]])/SUM(Table1[Operating Profit])*100</f>
        <v>1.9871430519775021E-2</v>
      </c>
      <c r="V1635">
        <f>SUM(Table1[[#This Row],[Price per Unit]]*Table1[[#This Row],[Units Sold]])</f>
        <v>16500</v>
      </c>
      <c r="W1635">
        <f>SUM(Table1[[#This Row],[Total Sales]]-Table1[[#This Row],[Operating Profit]])</f>
        <v>99000</v>
      </c>
      <c r="X1635">
        <f>SUM(Table1[[#This Row],[Total Sales]]-Table1[[#This Row],[Cost]])</f>
        <v>66000</v>
      </c>
      <c r="Y1635">
        <f>SUM(Table1[[#This Row],[profit/loss]])/SUM(Table1[profit/loss])</f>
        <v>1.9871430519775022E-4</v>
      </c>
    </row>
    <row r="1636" spans="1:25" x14ac:dyDescent="0.3">
      <c r="A1636" t="s">
        <v>13</v>
      </c>
      <c r="B1636" t="s">
        <v>17</v>
      </c>
      <c r="C1636">
        <v>1128299</v>
      </c>
      <c r="D1636" s="9">
        <v>44493</v>
      </c>
      <c r="E1636" s="8" t="str">
        <f>TEXT(Table1[[#This Row],[Invoice Date]],"dd-mm-yyyy")</f>
        <v>24-10-2021</v>
      </c>
      <c r="F1636" s="1" t="str">
        <f t="shared" si="100"/>
        <v>October</v>
      </c>
      <c r="G1636" s="1" t="str">
        <f t="shared" si="101"/>
        <v>2021</v>
      </c>
      <c r="H1636" s="1" t="str">
        <f t="shared" si="102"/>
        <v>Sunday</v>
      </c>
      <c r="I1636" s="1" t="str">
        <f t="shared" si="103"/>
        <v>24</v>
      </c>
      <c r="J1636" t="s">
        <v>47</v>
      </c>
      <c r="K1636" t="s">
        <v>71</v>
      </c>
      <c r="L1636" t="s">
        <v>72</v>
      </c>
      <c r="M1636" t="s">
        <v>22</v>
      </c>
      <c r="N1636">
        <v>60</v>
      </c>
      <c r="O1636">
        <v>350</v>
      </c>
      <c r="P1636">
        <v>210000</v>
      </c>
      <c r="Q1636">
        <v>63000</v>
      </c>
      <c r="R1636">
        <v>0.3</v>
      </c>
      <c r="S1636" t="s">
        <v>17</v>
      </c>
      <c r="T1636" t="str">
        <f>IF(Table1[[#This Row],[Units Sold]]&gt; 700,"High Units","low Units")</f>
        <v>low Units</v>
      </c>
      <c r="U1636">
        <f>SUM(Table1[[#This Row],[Operating Profit]])/SUM(Table1[Operating Profit])*100</f>
        <v>1.8968183677967064E-2</v>
      </c>
      <c r="V1636">
        <f>SUM(Table1[[#This Row],[Price per Unit]]*Table1[[#This Row],[Units Sold]])</f>
        <v>21000</v>
      </c>
      <c r="W1636">
        <f>SUM(Table1[[#This Row],[Total Sales]]-Table1[[#This Row],[Operating Profit]])</f>
        <v>147000</v>
      </c>
      <c r="X1636">
        <f>SUM(Table1[[#This Row],[Total Sales]]-Table1[[#This Row],[Cost]])</f>
        <v>63000</v>
      </c>
      <c r="Y1636">
        <f>SUM(Table1[[#This Row],[profit/loss]])/SUM(Table1[profit/loss])</f>
        <v>1.8968183677967065E-4</v>
      </c>
    </row>
    <row r="1637" spans="1:25" x14ac:dyDescent="0.3">
      <c r="A1637" t="s">
        <v>13</v>
      </c>
      <c r="B1637" t="s">
        <v>17</v>
      </c>
      <c r="C1637">
        <v>1128299</v>
      </c>
      <c r="D1637" s="9">
        <v>44524</v>
      </c>
      <c r="E1637" s="8" t="str">
        <f>TEXT(Table1[[#This Row],[Invoice Date]],"dd-mm-yyyy")</f>
        <v>24-11-2021</v>
      </c>
      <c r="F1637" s="1" t="str">
        <f t="shared" si="100"/>
        <v>November</v>
      </c>
      <c r="G1637" s="1" t="str">
        <f t="shared" si="101"/>
        <v>2021</v>
      </c>
      <c r="H1637" s="1" t="str">
        <f t="shared" si="102"/>
        <v>Wednesday</v>
      </c>
      <c r="I1637" s="1" t="str">
        <f t="shared" si="103"/>
        <v>24</v>
      </c>
      <c r="J1637" t="s">
        <v>47</v>
      </c>
      <c r="K1637" t="s">
        <v>71</v>
      </c>
      <c r="L1637" t="s">
        <v>72</v>
      </c>
      <c r="M1637" t="s">
        <v>16</v>
      </c>
      <c r="N1637">
        <v>45</v>
      </c>
      <c r="O1637">
        <v>575</v>
      </c>
      <c r="P1637">
        <v>258750</v>
      </c>
      <c r="Q1637">
        <v>90563</v>
      </c>
      <c r="R1637">
        <v>0.35</v>
      </c>
      <c r="S1637" t="s">
        <v>17</v>
      </c>
      <c r="T1637" t="str">
        <f>IF(Table1[[#This Row],[Units Sold]]&gt; 700,"High Units","low Units")</f>
        <v>low Units</v>
      </c>
      <c r="U1637">
        <f>SUM(Table1[[#This Row],[Operating Profit]])/SUM(Table1[Operating Profit])*100</f>
        <v>2.7266914578217959E-2</v>
      </c>
      <c r="V1637">
        <f>SUM(Table1[[#This Row],[Price per Unit]]*Table1[[#This Row],[Units Sold]])</f>
        <v>25875</v>
      </c>
      <c r="W1637">
        <f>SUM(Table1[[#This Row],[Total Sales]]-Table1[[#This Row],[Operating Profit]])</f>
        <v>168187</v>
      </c>
      <c r="X1637">
        <f>SUM(Table1[[#This Row],[Total Sales]]-Table1[[#This Row],[Cost]])</f>
        <v>90563</v>
      </c>
      <c r="Y1637">
        <f>SUM(Table1[[#This Row],[profit/loss]])/SUM(Table1[profit/loss])</f>
        <v>2.7266914578217958E-4</v>
      </c>
    </row>
    <row r="1638" spans="1:25" x14ac:dyDescent="0.3">
      <c r="A1638" t="s">
        <v>13</v>
      </c>
      <c r="B1638" t="s">
        <v>17</v>
      </c>
      <c r="C1638">
        <v>1128299</v>
      </c>
      <c r="D1638" s="9">
        <v>44524</v>
      </c>
      <c r="E1638" s="8" t="str">
        <f>TEXT(Table1[[#This Row],[Invoice Date]],"dd-mm-yyyy")</f>
        <v>24-11-2021</v>
      </c>
      <c r="F1638" s="1" t="str">
        <f t="shared" si="100"/>
        <v>November</v>
      </c>
      <c r="G1638" s="1" t="str">
        <f t="shared" si="101"/>
        <v>2021</v>
      </c>
      <c r="H1638" s="1" t="str">
        <f t="shared" si="102"/>
        <v>Wednesday</v>
      </c>
      <c r="I1638" s="1" t="str">
        <f t="shared" si="103"/>
        <v>24</v>
      </c>
      <c r="J1638" t="s">
        <v>47</v>
      </c>
      <c r="K1638" t="s">
        <v>71</v>
      </c>
      <c r="L1638" t="s">
        <v>72</v>
      </c>
      <c r="M1638" t="s">
        <v>18</v>
      </c>
      <c r="N1638">
        <v>50</v>
      </c>
      <c r="O1638">
        <v>650</v>
      </c>
      <c r="P1638">
        <v>325000</v>
      </c>
      <c r="Q1638">
        <v>113750</v>
      </c>
      <c r="R1638">
        <v>0.35</v>
      </c>
      <c r="S1638" t="s">
        <v>17</v>
      </c>
      <c r="T1638" t="str">
        <f>IF(Table1[[#This Row],[Units Sold]]&gt; 700,"High Units","low Units")</f>
        <v>low Units</v>
      </c>
      <c r="U1638">
        <f>SUM(Table1[[#This Row],[Operating Profit]])/SUM(Table1[Operating Profit])*100</f>
        <v>3.424810941855165E-2</v>
      </c>
      <c r="V1638">
        <f>SUM(Table1[[#This Row],[Price per Unit]]*Table1[[#This Row],[Units Sold]])</f>
        <v>32500</v>
      </c>
      <c r="W1638">
        <f>SUM(Table1[[#This Row],[Total Sales]]-Table1[[#This Row],[Operating Profit]])</f>
        <v>211250</v>
      </c>
      <c r="X1638">
        <f>SUM(Table1[[#This Row],[Total Sales]]-Table1[[#This Row],[Cost]])</f>
        <v>113750</v>
      </c>
      <c r="Y1638">
        <f>SUM(Table1[[#This Row],[profit/loss]])/SUM(Table1[profit/loss])</f>
        <v>3.4248109418551649E-4</v>
      </c>
    </row>
    <row r="1639" spans="1:25" x14ac:dyDescent="0.3">
      <c r="A1639" t="s">
        <v>13</v>
      </c>
      <c r="B1639" t="s">
        <v>17</v>
      </c>
      <c r="C1639">
        <v>1128299</v>
      </c>
      <c r="D1639" s="9">
        <v>44524</v>
      </c>
      <c r="E1639" s="8" t="str">
        <f>TEXT(Table1[[#This Row],[Invoice Date]],"dd-mm-yyyy")</f>
        <v>24-11-2021</v>
      </c>
      <c r="F1639" s="1" t="str">
        <f t="shared" si="100"/>
        <v>November</v>
      </c>
      <c r="G1639" s="1" t="str">
        <f t="shared" si="101"/>
        <v>2021</v>
      </c>
      <c r="H1639" s="1" t="str">
        <f t="shared" si="102"/>
        <v>Wednesday</v>
      </c>
      <c r="I1639" s="1" t="str">
        <f t="shared" si="103"/>
        <v>24</v>
      </c>
      <c r="J1639" t="s">
        <v>47</v>
      </c>
      <c r="K1639" t="s">
        <v>71</v>
      </c>
      <c r="L1639" t="s">
        <v>72</v>
      </c>
      <c r="M1639" t="s">
        <v>19</v>
      </c>
      <c r="N1639">
        <v>45</v>
      </c>
      <c r="O1639">
        <v>475</v>
      </c>
      <c r="P1639">
        <v>213750</v>
      </c>
      <c r="Q1639">
        <v>74813</v>
      </c>
      <c r="R1639">
        <v>0.35</v>
      </c>
      <c r="S1639" t="s">
        <v>17</v>
      </c>
      <c r="T1639" t="str">
        <f>IF(Table1[[#This Row],[Units Sold]]&gt; 700,"High Units","low Units")</f>
        <v>low Units</v>
      </c>
      <c r="U1639">
        <f>SUM(Table1[[#This Row],[Operating Profit]])/SUM(Table1[Operating Profit])*100</f>
        <v>2.2524868658726192E-2</v>
      </c>
      <c r="V1639">
        <f>SUM(Table1[[#This Row],[Price per Unit]]*Table1[[#This Row],[Units Sold]])</f>
        <v>21375</v>
      </c>
      <c r="W1639">
        <f>SUM(Table1[[#This Row],[Total Sales]]-Table1[[#This Row],[Operating Profit]])</f>
        <v>138937</v>
      </c>
      <c r="X1639">
        <f>SUM(Table1[[#This Row],[Total Sales]]-Table1[[#This Row],[Cost]])</f>
        <v>74813</v>
      </c>
      <c r="Y1639">
        <f>SUM(Table1[[#This Row],[profit/loss]])/SUM(Table1[profit/loss])</f>
        <v>2.2524868658726192E-4</v>
      </c>
    </row>
    <row r="1640" spans="1:25" x14ac:dyDescent="0.3">
      <c r="A1640" t="s">
        <v>13</v>
      </c>
      <c r="B1640" t="s">
        <v>17</v>
      </c>
      <c r="C1640">
        <v>1128299</v>
      </c>
      <c r="D1640" s="9">
        <v>44524</v>
      </c>
      <c r="E1640" s="8" t="str">
        <f>TEXT(Table1[[#This Row],[Invoice Date]],"dd-mm-yyyy")</f>
        <v>24-11-2021</v>
      </c>
      <c r="F1640" s="1" t="str">
        <f t="shared" si="100"/>
        <v>November</v>
      </c>
      <c r="G1640" s="1" t="str">
        <f t="shared" si="101"/>
        <v>2021</v>
      </c>
      <c r="H1640" s="1" t="str">
        <f t="shared" si="102"/>
        <v>Wednesday</v>
      </c>
      <c r="I1640" s="1" t="str">
        <f t="shared" si="103"/>
        <v>24</v>
      </c>
      <c r="J1640" t="s">
        <v>47</v>
      </c>
      <c r="K1640" t="s">
        <v>71</v>
      </c>
      <c r="L1640" t="s">
        <v>72</v>
      </c>
      <c r="M1640" t="s">
        <v>20</v>
      </c>
      <c r="N1640">
        <v>55</v>
      </c>
      <c r="O1640">
        <v>450</v>
      </c>
      <c r="P1640">
        <v>247500</v>
      </c>
      <c r="Q1640">
        <v>86625</v>
      </c>
      <c r="R1640">
        <v>0.35</v>
      </c>
      <c r="S1640" t="s">
        <v>17</v>
      </c>
      <c r="T1640" t="str">
        <f>IF(Table1[[#This Row],[Units Sold]]&gt; 700,"High Units","low Units")</f>
        <v>low Units</v>
      </c>
      <c r="U1640">
        <f>SUM(Table1[[#This Row],[Operating Profit]])/SUM(Table1[Operating Profit])*100</f>
        <v>2.6081252557204716E-2</v>
      </c>
      <c r="V1640">
        <f>SUM(Table1[[#This Row],[Price per Unit]]*Table1[[#This Row],[Units Sold]])</f>
        <v>24750</v>
      </c>
      <c r="W1640">
        <f>SUM(Table1[[#This Row],[Total Sales]]-Table1[[#This Row],[Operating Profit]])</f>
        <v>160875</v>
      </c>
      <c r="X1640">
        <f>SUM(Table1[[#This Row],[Total Sales]]-Table1[[#This Row],[Cost]])</f>
        <v>86625</v>
      </c>
      <c r="Y1640">
        <f>SUM(Table1[[#This Row],[profit/loss]])/SUM(Table1[profit/loss])</f>
        <v>2.6081252557204717E-4</v>
      </c>
    </row>
    <row r="1641" spans="1:25" x14ac:dyDescent="0.3">
      <c r="A1641" t="s">
        <v>13</v>
      </c>
      <c r="B1641" t="s">
        <v>17</v>
      </c>
      <c r="C1641">
        <v>1128299</v>
      </c>
      <c r="D1641" s="9">
        <v>44524</v>
      </c>
      <c r="E1641" s="8" t="str">
        <f>TEXT(Table1[[#This Row],[Invoice Date]],"dd-mm-yyyy")</f>
        <v>24-11-2021</v>
      </c>
      <c r="F1641" s="1" t="str">
        <f t="shared" si="100"/>
        <v>November</v>
      </c>
      <c r="G1641" s="1" t="str">
        <f t="shared" si="101"/>
        <v>2021</v>
      </c>
      <c r="H1641" s="1" t="str">
        <f t="shared" si="102"/>
        <v>Wednesday</v>
      </c>
      <c r="I1641" s="1" t="str">
        <f t="shared" si="103"/>
        <v>24</v>
      </c>
      <c r="J1641" t="s">
        <v>47</v>
      </c>
      <c r="K1641" t="s">
        <v>71</v>
      </c>
      <c r="L1641" t="s">
        <v>72</v>
      </c>
      <c r="M1641" t="s">
        <v>21</v>
      </c>
      <c r="N1641">
        <v>75</v>
      </c>
      <c r="O1641">
        <v>425</v>
      </c>
      <c r="P1641">
        <v>318750</v>
      </c>
      <c r="Q1641">
        <v>127500</v>
      </c>
      <c r="R1641">
        <v>0.4</v>
      </c>
      <c r="S1641" t="s">
        <v>17</v>
      </c>
      <c r="T1641" t="str">
        <f>IF(Table1[[#This Row],[Units Sold]]&gt; 700,"High Units","low Units")</f>
        <v>low Units</v>
      </c>
      <c r="U1641">
        <f>SUM(Table1[[#This Row],[Operating Profit]])/SUM(Table1[Operating Profit])*100</f>
        <v>3.8387990776838112E-2</v>
      </c>
      <c r="V1641">
        <f>SUM(Table1[[#This Row],[Price per Unit]]*Table1[[#This Row],[Units Sold]])</f>
        <v>31875</v>
      </c>
      <c r="W1641">
        <f>SUM(Table1[[#This Row],[Total Sales]]-Table1[[#This Row],[Operating Profit]])</f>
        <v>191250</v>
      </c>
      <c r="X1641">
        <f>SUM(Table1[[#This Row],[Total Sales]]-Table1[[#This Row],[Cost]])</f>
        <v>127500</v>
      </c>
      <c r="Y1641">
        <f>SUM(Table1[[#This Row],[profit/loss]])/SUM(Table1[profit/loss])</f>
        <v>3.8387990776838108E-4</v>
      </c>
    </row>
    <row r="1642" spans="1:25" x14ac:dyDescent="0.3">
      <c r="A1642" t="s">
        <v>13</v>
      </c>
      <c r="B1642" t="s">
        <v>17</v>
      </c>
      <c r="C1642">
        <v>1128299</v>
      </c>
      <c r="D1642" s="9">
        <v>44524</v>
      </c>
      <c r="E1642" s="8" t="str">
        <f>TEXT(Table1[[#This Row],[Invoice Date]],"dd-mm-yyyy")</f>
        <v>24-11-2021</v>
      </c>
      <c r="F1642" s="1" t="str">
        <f t="shared" si="100"/>
        <v>November</v>
      </c>
      <c r="G1642" s="1" t="str">
        <f t="shared" si="101"/>
        <v>2021</v>
      </c>
      <c r="H1642" s="1" t="str">
        <f t="shared" si="102"/>
        <v>Wednesday</v>
      </c>
      <c r="I1642" s="1" t="str">
        <f t="shared" si="103"/>
        <v>24</v>
      </c>
      <c r="J1642" t="s">
        <v>47</v>
      </c>
      <c r="K1642" t="s">
        <v>71</v>
      </c>
      <c r="L1642" t="s">
        <v>72</v>
      </c>
      <c r="M1642" t="s">
        <v>22</v>
      </c>
      <c r="N1642">
        <v>80</v>
      </c>
      <c r="O1642">
        <v>550</v>
      </c>
      <c r="P1642">
        <v>440000</v>
      </c>
      <c r="Q1642">
        <v>132000</v>
      </c>
      <c r="R1642">
        <v>0.3</v>
      </c>
      <c r="S1642" t="s">
        <v>17</v>
      </c>
      <c r="T1642" t="str">
        <f>IF(Table1[[#This Row],[Units Sold]]&gt; 700,"High Units","low Units")</f>
        <v>low Units</v>
      </c>
      <c r="U1642">
        <f>SUM(Table1[[#This Row],[Operating Profit]])/SUM(Table1[Operating Profit])*100</f>
        <v>3.9742861039550041E-2</v>
      </c>
      <c r="V1642">
        <f>SUM(Table1[[#This Row],[Price per Unit]]*Table1[[#This Row],[Units Sold]])</f>
        <v>44000</v>
      </c>
      <c r="W1642">
        <f>SUM(Table1[[#This Row],[Total Sales]]-Table1[[#This Row],[Operating Profit]])</f>
        <v>308000</v>
      </c>
      <c r="X1642">
        <f>SUM(Table1[[#This Row],[Total Sales]]-Table1[[#This Row],[Cost]])</f>
        <v>132000</v>
      </c>
      <c r="Y1642">
        <f>SUM(Table1[[#This Row],[profit/loss]])/SUM(Table1[profit/loss])</f>
        <v>3.9742861039550044E-4</v>
      </c>
    </row>
    <row r="1643" spans="1:25" x14ac:dyDescent="0.3">
      <c r="A1643" t="s">
        <v>13</v>
      </c>
      <c r="B1643" t="s">
        <v>17</v>
      </c>
      <c r="C1643">
        <v>1128299</v>
      </c>
      <c r="D1643" s="9">
        <v>44553</v>
      </c>
      <c r="E1643" s="8" t="str">
        <f>TEXT(Table1[[#This Row],[Invoice Date]],"dd-mm-yyyy")</f>
        <v>23-12-2021</v>
      </c>
      <c r="F1643" s="1" t="str">
        <f t="shared" si="100"/>
        <v>December</v>
      </c>
      <c r="G1643" s="1" t="str">
        <f t="shared" si="101"/>
        <v>2021</v>
      </c>
      <c r="H1643" s="1" t="str">
        <f t="shared" si="102"/>
        <v>Thursday</v>
      </c>
      <c r="I1643" s="1" t="str">
        <f t="shared" si="103"/>
        <v>23</v>
      </c>
      <c r="J1643" t="s">
        <v>47</v>
      </c>
      <c r="K1643" t="s">
        <v>71</v>
      </c>
      <c r="L1643" t="s">
        <v>72</v>
      </c>
      <c r="M1643" t="s">
        <v>16</v>
      </c>
      <c r="N1643">
        <v>65</v>
      </c>
      <c r="O1643">
        <v>750</v>
      </c>
      <c r="P1643">
        <v>487500</v>
      </c>
      <c r="Q1643">
        <v>170625</v>
      </c>
      <c r="R1643">
        <v>0.35</v>
      </c>
      <c r="S1643" t="s">
        <v>17</v>
      </c>
      <c r="T1643" t="str">
        <f>IF(Table1[[#This Row],[Units Sold]]&gt; 700,"High Units","low Units")</f>
        <v>High Units</v>
      </c>
      <c r="U1643">
        <f>SUM(Table1[[#This Row],[Operating Profit]])/SUM(Table1[Operating Profit])*100</f>
        <v>5.1372164127827469E-2</v>
      </c>
      <c r="V1643">
        <f>SUM(Table1[[#This Row],[Price per Unit]]*Table1[[#This Row],[Units Sold]])</f>
        <v>48750</v>
      </c>
      <c r="W1643">
        <f>SUM(Table1[[#This Row],[Total Sales]]-Table1[[#This Row],[Operating Profit]])</f>
        <v>316875</v>
      </c>
      <c r="X1643">
        <f>SUM(Table1[[#This Row],[Total Sales]]-Table1[[#This Row],[Cost]])</f>
        <v>170625</v>
      </c>
      <c r="Y1643">
        <f>SUM(Table1[[#This Row],[profit/loss]])/SUM(Table1[profit/loss])</f>
        <v>5.137216412782747E-4</v>
      </c>
    </row>
    <row r="1644" spans="1:25" x14ac:dyDescent="0.3">
      <c r="A1644" t="s">
        <v>13</v>
      </c>
      <c r="B1644" t="s">
        <v>17</v>
      </c>
      <c r="C1644">
        <v>1128299</v>
      </c>
      <c r="D1644" s="9">
        <v>44553</v>
      </c>
      <c r="E1644" s="8" t="str">
        <f>TEXT(Table1[[#This Row],[Invoice Date]],"dd-mm-yyyy")</f>
        <v>23-12-2021</v>
      </c>
      <c r="F1644" s="1" t="str">
        <f t="shared" si="100"/>
        <v>December</v>
      </c>
      <c r="G1644" s="1" t="str">
        <f t="shared" si="101"/>
        <v>2021</v>
      </c>
      <c r="H1644" s="1" t="str">
        <f t="shared" si="102"/>
        <v>Thursday</v>
      </c>
      <c r="I1644" s="1" t="str">
        <f t="shared" si="103"/>
        <v>23</v>
      </c>
      <c r="J1644" t="s">
        <v>47</v>
      </c>
      <c r="K1644" t="s">
        <v>71</v>
      </c>
      <c r="L1644" t="s">
        <v>72</v>
      </c>
      <c r="M1644" t="s">
        <v>18</v>
      </c>
      <c r="N1644">
        <v>75</v>
      </c>
      <c r="O1644">
        <v>750</v>
      </c>
      <c r="P1644">
        <v>562500</v>
      </c>
      <c r="Q1644">
        <v>196875</v>
      </c>
      <c r="R1644">
        <v>0.35</v>
      </c>
      <c r="S1644" t="s">
        <v>17</v>
      </c>
      <c r="T1644" t="str">
        <f>IF(Table1[[#This Row],[Units Sold]]&gt; 700,"High Units","low Units")</f>
        <v>High Units</v>
      </c>
      <c r="U1644">
        <f>SUM(Table1[[#This Row],[Operating Profit]])/SUM(Table1[Operating Profit])*100</f>
        <v>5.9275573993647072E-2</v>
      </c>
      <c r="V1644">
        <f>SUM(Table1[[#This Row],[Price per Unit]]*Table1[[#This Row],[Units Sold]])</f>
        <v>56250</v>
      </c>
      <c r="W1644">
        <f>SUM(Table1[[#This Row],[Total Sales]]-Table1[[#This Row],[Operating Profit]])</f>
        <v>365625</v>
      </c>
      <c r="X1644">
        <f>SUM(Table1[[#This Row],[Total Sales]]-Table1[[#This Row],[Cost]])</f>
        <v>196875</v>
      </c>
      <c r="Y1644">
        <f>SUM(Table1[[#This Row],[profit/loss]])/SUM(Table1[profit/loss])</f>
        <v>5.9275573993647075E-4</v>
      </c>
    </row>
    <row r="1645" spans="1:25" x14ac:dyDescent="0.3">
      <c r="A1645" t="s">
        <v>25</v>
      </c>
      <c r="B1645" t="s">
        <v>17</v>
      </c>
      <c r="C1645">
        <v>1128299</v>
      </c>
      <c r="D1645" s="9">
        <v>44553</v>
      </c>
      <c r="E1645" s="8" t="str">
        <f>TEXT(Table1[[#This Row],[Invoice Date]],"dd-mm-yyyy")</f>
        <v>23-12-2021</v>
      </c>
      <c r="F1645" s="1" t="str">
        <f t="shared" si="100"/>
        <v>December</v>
      </c>
      <c r="G1645" s="1" t="str">
        <f t="shared" si="101"/>
        <v>2021</v>
      </c>
      <c r="H1645" s="1" t="str">
        <f t="shared" si="102"/>
        <v>Thursday</v>
      </c>
      <c r="I1645" s="1" t="str">
        <f t="shared" si="103"/>
        <v>23</v>
      </c>
      <c r="J1645" t="s">
        <v>47</v>
      </c>
      <c r="K1645" t="s">
        <v>71</v>
      </c>
      <c r="L1645" t="s">
        <v>72</v>
      </c>
      <c r="M1645" t="s">
        <v>19</v>
      </c>
      <c r="N1645">
        <v>70</v>
      </c>
      <c r="O1645">
        <v>550</v>
      </c>
      <c r="P1645">
        <v>385000</v>
      </c>
      <c r="Q1645">
        <v>134750</v>
      </c>
      <c r="R1645">
        <v>0.35</v>
      </c>
      <c r="S1645" t="s">
        <v>17</v>
      </c>
      <c r="T1645" t="str">
        <f>IF(Table1[[#This Row],[Units Sold]]&gt; 700,"High Units","low Units")</f>
        <v>low Units</v>
      </c>
      <c r="U1645">
        <f>SUM(Table1[[#This Row],[Operating Profit]])/SUM(Table1[Operating Profit])*100</f>
        <v>4.0570837311207336E-2</v>
      </c>
      <c r="V1645">
        <f>SUM(Table1[[#This Row],[Price per Unit]]*Table1[[#This Row],[Units Sold]])</f>
        <v>38500</v>
      </c>
      <c r="W1645">
        <f>SUM(Table1[[#This Row],[Total Sales]]-Table1[[#This Row],[Operating Profit]])</f>
        <v>250250</v>
      </c>
      <c r="X1645">
        <f>SUM(Table1[[#This Row],[Total Sales]]-Table1[[#This Row],[Cost]])</f>
        <v>134750</v>
      </c>
      <c r="Y1645">
        <f>SUM(Table1[[#This Row],[profit/loss]])/SUM(Table1[profit/loss])</f>
        <v>4.0570837311207337E-4</v>
      </c>
    </row>
    <row r="1646" spans="1:25" x14ac:dyDescent="0.3">
      <c r="A1646" t="s">
        <v>25</v>
      </c>
      <c r="B1646" t="s">
        <v>17</v>
      </c>
      <c r="C1646">
        <v>1128299</v>
      </c>
      <c r="D1646" s="9">
        <v>44553</v>
      </c>
      <c r="E1646" s="8" t="str">
        <f>TEXT(Table1[[#This Row],[Invoice Date]],"dd-mm-yyyy")</f>
        <v>23-12-2021</v>
      </c>
      <c r="F1646" s="1" t="str">
        <f t="shared" si="100"/>
        <v>December</v>
      </c>
      <c r="G1646" s="1" t="str">
        <f t="shared" si="101"/>
        <v>2021</v>
      </c>
      <c r="H1646" s="1" t="str">
        <f t="shared" si="102"/>
        <v>Thursday</v>
      </c>
      <c r="I1646" s="1" t="str">
        <f t="shared" si="103"/>
        <v>23</v>
      </c>
      <c r="J1646" t="s">
        <v>47</v>
      </c>
      <c r="K1646" t="s">
        <v>71</v>
      </c>
      <c r="L1646" t="s">
        <v>72</v>
      </c>
      <c r="M1646" t="s">
        <v>20</v>
      </c>
      <c r="N1646">
        <v>70</v>
      </c>
      <c r="O1646">
        <v>550</v>
      </c>
      <c r="P1646">
        <v>385000</v>
      </c>
      <c r="Q1646">
        <v>134750</v>
      </c>
      <c r="R1646">
        <v>0.35</v>
      </c>
      <c r="S1646" t="s">
        <v>17</v>
      </c>
      <c r="T1646" t="str">
        <f>IF(Table1[[#This Row],[Units Sold]]&gt; 700,"High Units","low Units")</f>
        <v>low Units</v>
      </c>
      <c r="U1646">
        <f>SUM(Table1[[#This Row],[Operating Profit]])/SUM(Table1[Operating Profit])*100</f>
        <v>4.0570837311207336E-2</v>
      </c>
      <c r="V1646">
        <f>SUM(Table1[[#This Row],[Price per Unit]]*Table1[[#This Row],[Units Sold]])</f>
        <v>38500</v>
      </c>
      <c r="W1646">
        <f>SUM(Table1[[#This Row],[Total Sales]]-Table1[[#This Row],[Operating Profit]])</f>
        <v>250250</v>
      </c>
      <c r="X1646">
        <f>SUM(Table1[[#This Row],[Total Sales]]-Table1[[#This Row],[Cost]])</f>
        <v>134750</v>
      </c>
      <c r="Y1646">
        <f>SUM(Table1[[#This Row],[profit/loss]])/SUM(Table1[profit/loss])</f>
        <v>4.0570837311207337E-4</v>
      </c>
    </row>
    <row r="1647" spans="1:25" x14ac:dyDescent="0.3">
      <c r="A1647" t="s">
        <v>25</v>
      </c>
      <c r="B1647" t="s">
        <v>17</v>
      </c>
      <c r="C1647">
        <v>1128299</v>
      </c>
      <c r="D1647" s="9">
        <v>44553</v>
      </c>
      <c r="E1647" s="8" t="str">
        <f>TEXT(Table1[[#This Row],[Invoice Date]],"dd-mm-yyyy")</f>
        <v>23-12-2021</v>
      </c>
      <c r="F1647" s="1" t="str">
        <f t="shared" si="100"/>
        <v>December</v>
      </c>
      <c r="G1647" s="1" t="str">
        <f t="shared" si="101"/>
        <v>2021</v>
      </c>
      <c r="H1647" s="1" t="str">
        <f t="shared" si="102"/>
        <v>Thursday</v>
      </c>
      <c r="I1647" s="1" t="str">
        <f t="shared" si="103"/>
        <v>23</v>
      </c>
      <c r="J1647" t="s">
        <v>47</v>
      </c>
      <c r="K1647" t="s">
        <v>71</v>
      </c>
      <c r="L1647" t="s">
        <v>72</v>
      </c>
      <c r="M1647" t="s">
        <v>21</v>
      </c>
      <c r="N1647">
        <v>80</v>
      </c>
      <c r="O1647">
        <v>475</v>
      </c>
      <c r="P1647">
        <v>380000</v>
      </c>
      <c r="Q1647">
        <v>152000</v>
      </c>
      <c r="R1647">
        <v>0.4</v>
      </c>
      <c r="S1647" t="s">
        <v>17</v>
      </c>
      <c r="T1647" t="str">
        <f>IF(Table1[[#This Row],[Units Sold]]&gt; 700,"High Units","low Units")</f>
        <v>low Units</v>
      </c>
      <c r="U1647">
        <f>SUM(Table1[[#This Row],[Operating Profit]])/SUM(Table1[Operating Profit])*100</f>
        <v>4.5764506651603074E-2</v>
      </c>
      <c r="V1647">
        <f>SUM(Table1[[#This Row],[Price per Unit]]*Table1[[#This Row],[Units Sold]])</f>
        <v>38000</v>
      </c>
      <c r="W1647">
        <f>SUM(Table1[[#This Row],[Total Sales]]-Table1[[#This Row],[Operating Profit]])</f>
        <v>228000</v>
      </c>
      <c r="X1647">
        <f>SUM(Table1[[#This Row],[Total Sales]]-Table1[[#This Row],[Cost]])</f>
        <v>152000</v>
      </c>
      <c r="Y1647">
        <f>SUM(Table1[[#This Row],[profit/loss]])/SUM(Table1[profit/loss])</f>
        <v>4.5764506651603076E-4</v>
      </c>
    </row>
    <row r="1648" spans="1:25" x14ac:dyDescent="0.3">
      <c r="A1648" t="s">
        <v>25</v>
      </c>
      <c r="B1648" t="s">
        <v>17</v>
      </c>
      <c r="C1648">
        <v>1128299</v>
      </c>
      <c r="D1648" s="9">
        <v>44553</v>
      </c>
      <c r="E1648" s="8" t="str">
        <f>TEXT(Table1[[#This Row],[Invoice Date]],"dd-mm-yyyy")</f>
        <v>23-12-2021</v>
      </c>
      <c r="F1648" s="1" t="str">
        <f t="shared" si="100"/>
        <v>December</v>
      </c>
      <c r="G1648" s="1" t="str">
        <f t="shared" si="101"/>
        <v>2021</v>
      </c>
      <c r="H1648" s="1" t="str">
        <f t="shared" si="102"/>
        <v>Thursday</v>
      </c>
      <c r="I1648" s="1" t="str">
        <f t="shared" si="103"/>
        <v>23</v>
      </c>
      <c r="J1648" t="s">
        <v>47</v>
      </c>
      <c r="K1648" t="s">
        <v>71</v>
      </c>
      <c r="L1648" t="s">
        <v>72</v>
      </c>
      <c r="M1648" t="s">
        <v>22</v>
      </c>
      <c r="N1648">
        <v>85</v>
      </c>
      <c r="O1648">
        <v>575</v>
      </c>
      <c r="P1648">
        <v>488750</v>
      </c>
      <c r="Q1648">
        <v>146625</v>
      </c>
      <c r="R1648">
        <v>0.3</v>
      </c>
      <c r="S1648" t="s">
        <v>17</v>
      </c>
      <c r="T1648" t="str">
        <f>IF(Table1[[#This Row],[Units Sold]]&gt; 700,"High Units","low Units")</f>
        <v>low Units</v>
      </c>
      <c r="U1648">
        <f>SUM(Table1[[#This Row],[Operating Profit]])/SUM(Table1[Operating Profit])*100</f>
        <v>4.4146189393363823E-2</v>
      </c>
      <c r="V1648">
        <f>SUM(Table1[[#This Row],[Price per Unit]]*Table1[[#This Row],[Units Sold]])</f>
        <v>48875</v>
      </c>
      <c r="W1648">
        <f>SUM(Table1[[#This Row],[Total Sales]]-Table1[[#This Row],[Operating Profit]])</f>
        <v>342125</v>
      </c>
      <c r="X1648">
        <f>SUM(Table1[[#This Row],[Total Sales]]-Table1[[#This Row],[Cost]])</f>
        <v>146625</v>
      </c>
      <c r="Y1648">
        <f>SUM(Table1[[#This Row],[profit/loss]])/SUM(Table1[profit/loss])</f>
        <v>4.4146189393363825E-4</v>
      </c>
    </row>
    <row r="1649" spans="1:25" x14ac:dyDescent="0.3">
      <c r="A1649" t="s">
        <v>25</v>
      </c>
      <c r="B1649" t="s">
        <v>17</v>
      </c>
      <c r="C1649">
        <v>1185732</v>
      </c>
      <c r="D1649" s="9">
        <v>44215</v>
      </c>
      <c r="E1649" s="8" t="str">
        <f>TEXT(Table1[[#This Row],[Invoice Date]],"dd-mm-yyyy")</f>
        <v>19-01-2021</v>
      </c>
      <c r="F1649" s="1" t="str">
        <f t="shared" si="100"/>
        <v>January</v>
      </c>
      <c r="G1649" s="1" t="str">
        <f t="shared" si="101"/>
        <v>2021</v>
      </c>
      <c r="H1649" s="1" t="str">
        <f t="shared" si="102"/>
        <v>Tuesday</v>
      </c>
      <c r="I1649" s="1" t="str">
        <f t="shared" si="103"/>
        <v>19</v>
      </c>
      <c r="J1649" t="s">
        <v>47</v>
      </c>
      <c r="K1649" t="s">
        <v>71</v>
      </c>
      <c r="L1649" t="s">
        <v>72</v>
      </c>
      <c r="M1649" t="s">
        <v>16</v>
      </c>
      <c r="N1649">
        <v>35</v>
      </c>
      <c r="O1649">
        <v>750</v>
      </c>
      <c r="P1649">
        <v>262500</v>
      </c>
      <c r="Q1649">
        <v>131250</v>
      </c>
      <c r="R1649">
        <v>0.5</v>
      </c>
      <c r="S1649" t="s">
        <v>17</v>
      </c>
      <c r="T1649" t="str">
        <f>IF(Table1[[#This Row],[Units Sold]]&gt; 700,"High Units","low Units")</f>
        <v>High Units</v>
      </c>
      <c r="U1649">
        <f>SUM(Table1[[#This Row],[Operating Profit]])/SUM(Table1[Operating Profit])*100</f>
        <v>3.9517049329098053E-2</v>
      </c>
      <c r="V1649">
        <f>SUM(Table1[[#This Row],[Price per Unit]]*Table1[[#This Row],[Units Sold]])</f>
        <v>26250</v>
      </c>
      <c r="W1649">
        <f>SUM(Table1[[#This Row],[Total Sales]]-Table1[[#This Row],[Operating Profit]])</f>
        <v>131250</v>
      </c>
      <c r="X1649">
        <f>SUM(Table1[[#This Row],[Total Sales]]-Table1[[#This Row],[Cost]])</f>
        <v>131250</v>
      </c>
      <c r="Y1649">
        <f>SUM(Table1[[#This Row],[profit/loss]])/SUM(Table1[profit/loss])</f>
        <v>3.9517049329098052E-4</v>
      </c>
    </row>
    <row r="1650" spans="1:25" x14ac:dyDescent="0.3">
      <c r="A1650" t="s">
        <v>25</v>
      </c>
      <c r="B1650" t="s">
        <v>17</v>
      </c>
      <c r="C1650">
        <v>1185732</v>
      </c>
      <c r="D1650" s="9">
        <v>44215</v>
      </c>
      <c r="E1650" s="8" t="str">
        <f>TEXT(Table1[[#This Row],[Invoice Date]],"dd-mm-yyyy")</f>
        <v>19-01-2021</v>
      </c>
      <c r="F1650" s="1" t="str">
        <f t="shared" si="100"/>
        <v>January</v>
      </c>
      <c r="G1650" s="1" t="str">
        <f t="shared" si="101"/>
        <v>2021</v>
      </c>
      <c r="H1650" s="1" t="str">
        <f t="shared" si="102"/>
        <v>Tuesday</v>
      </c>
      <c r="I1650" s="1" t="str">
        <f t="shared" si="103"/>
        <v>19</v>
      </c>
      <c r="J1650" t="s">
        <v>47</v>
      </c>
      <c r="K1650" t="s">
        <v>71</v>
      </c>
      <c r="L1650" t="s">
        <v>72</v>
      </c>
      <c r="M1650" t="s">
        <v>18</v>
      </c>
      <c r="N1650">
        <v>35</v>
      </c>
      <c r="O1650">
        <v>550</v>
      </c>
      <c r="P1650">
        <v>192500</v>
      </c>
      <c r="Q1650">
        <v>77000</v>
      </c>
      <c r="R1650">
        <v>0.4</v>
      </c>
      <c r="S1650" t="s">
        <v>17</v>
      </c>
      <c r="T1650" t="str">
        <f>IF(Table1[[#This Row],[Units Sold]]&gt; 700,"High Units","low Units")</f>
        <v>low Units</v>
      </c>
      <c r="U1650">
        <f>SUM(Table1[[#This Row],[Operating Profit]])/SUM(Table1[Operating Profit])*100</f>
        <v>2.318333560640419E-2</v>
      </c>
      <c r="V1650">
        <f>SUM(Table1[[#This Row],[Price per Unit]]*Table1[[#This Row],[Units Sold]])</f>
        <v>19250</v>
      </c>
      <c r="W1650">
        <f>SUM(Table1[[#This Row],[Total Sales]]-Table1[[#This Row],[Operating Profit]])</f>
        <v>115500</v>
      </c>
      <c r="X1650">
        <f>SUM(Table1[[#This Row],[Total Sales]]-Table1[[#This Row],[Cost]])</f>
        <v>77000</v>
      </c>
      <c r="Y1650">
        <f>SUM(Table1[[#This Row],[profit/loss]])/SUM(Table1[profit/loss])</f>
        <v>2.3183335606404191E-4</v>
      </c>
    </row>
    <row r="1651" spans="1:25" x14ac:dyDescent="0.3">
      <c r="A1651" t="s">
        <v>25</v>
      </c>
      <c r="B1651" t="s">
        <v>17</v>
      </c>
      <c r="C1651">
        <v>1185732</v>
      </c>
      <c r="D1651" s="9">
        <v>44215</v>
      </c>
      <c r="E1651" s="8" t="str">
        <f>TEXT(Table1[[#This Row],[Invoice Date]],"dd-mm-yyyy")</f>
        <v>19-01-2021</v>
      </c>
      <c r="F1651" s="1" t="str">
        <f t="shared" si="100"/>
        <v>January</v>
      </c>
      <c r="G1651" s="1" t="str">
        <f t="shared" si="101"/>
        <v>2021</v>
      </c>
      <c r="H1651" s="1" t="str">
        <f t="shared" si="102"/>
        <v>Tuesday</v>
      </c>
      <c r="I1651" s="1" t="str">
        <f t="shared" si="103"/>
        <v>19</v>
      </c>
      <c r="J1651" t="s">
        <v>47</v>
      </c>
      <c r="K1651" t="s">
        <v>71</v>
      </c>
      <c r="L1651" t="s">
        <v>72</v>
      </c>
      <c r="M1651" t="s">
        <v>19</v>
      </c>
      <c r="N1651">
        <v>25</v>
      </c>
      <c r="O1651">
        <v>550</v>
      </c>
      <c r="P1651">
        <v>137500</v>
      </c>
      <c r="Q1651">
        <v>41250</v>
      </c>
      <c r="R1651">
        <v>0.3</v>
      </c>
      <c r="S1651" t="s">
        <v>17</v>
      </c>
      <c r="T1651" t="str">
        <f>IF(Table1[[#This Row],[Units Sold]]&gt; 700,"High Units","low Units")</f>
        <v>low Units</v>
      </c>
      <c r="U1651">
        <f>SUM(Table1[[#This Row],[Operating Profit]])/SUM(Table1[Operating Profit])*100</f>
        <v>1.2419644074859387E-2</v>
      </c>
      <c r="V1651">
        <f>SUM(Table1[[#This Row],[Price per Unit]]*Table1[[#This Row],[Units Sold]])</f>
        <v>13750</v>
      </c>
      <c r="W1651">
        <f>SUM(Table1[[#This Row],[Total Sales]]-Table1[[#This Row],[Operating Profit]])</f>
        <v>96250</v>
      </c>
      <c r="X1651">
        <f>SUM(Table1[[#This Row],[Total Sales]]-Table1[[#This Row],[Cost]])</f>
        <v>41250</v>
      </c>
      <c r="Y1651">
        <f>SUM(Table1[[#This Row],[profit/loss]])/SUM(Table1[profit/loss])</f>
        <v>1.2419644074859387E-4</v>
      </c>
    </row>
    <row r="1652" spans="1:25" x14ac:dyDescent="0.3">
      <c r="A1652" t="s">
        <v>25</v>
      </c>
      <c r="B1652" t="s">
        <v>17</v>
      </c>
      <c r="C1652">
        <v>1185732</v>
      </c>
      <c r="D1652" s="9">
        <v>44215</v>
      </c>
      <c r="E1652" s="8" t="str">
        <f>TEXT(Table1[[#This Row],[Invoice Date]],"dd-mm-yyyy")</f>
        <v>19-01-2021</v>
      </c>
      <c r="F1652" s="1" t="str">
        <f t="shared" si="100"/>
        <v>January</v>
      </c>
      <c r="G1652" s="1" t="str">
        <f t="shared" si="101"/>
        <v>2021</v>
      </c>
      <c r="H1652" s="1" t="str">
        <f t="shared" si="102"/>
        <v>Tuesday</v>
      </c>
      <c r="I1652" s="1" t="str">
        <f t="shared" si="103"/>
        <v>19</v>
      </c>
      <c r="J1652" t="s">
        <v>47</v>
      </c>
      <c r="K1652" t="s">
        <v>71</v>
      </c>
      <c r="L1652" t="s">
        <v>72</v>
      </c>
      <c r="M1652" t="s">
        <v>20</v>
      </c>
      <c r="N1652">
        <v>30</v>
      </c>
      <c r="O1652">
        <v>400</v>
      </c>
      <c r="P1652">
        <v>120000</v>
      </c>
      <c r="Q1652">
        <v>42000</v>
      </c>
      <c r="R1652">
        <v>0.35</v>
      </c>
      <c r="S1652" t="s">
        <v>17</v>
      </c>
      <c r="T1652" t="str">
        <f>IF(Table1[[#This Row],[Units Sold]]&gt; 700,"High Units","low Units")</f>
        <v>low Units</v>
      </c>
      <c r="U1652">
        <f>SUM(Table1[[#This Row],[Operating Profit]])/SUM(Table1[Operating Profit])*100</f>
        <v>1.2645455785311377E-2</v>
      </c>
      <c r="V1652">
        <f>SUM(Table1[[#This Row],[Price per Unit]]*Table1[[#This Row],[Units Sold]])</f>
        <v>12000</v>
      </c>
      <c r="W1652">
        <f>SUM(Table1[[#This Row],[Total Sales]]-Table1[[#This Row],[Operating Profit]])</f>
        <v>78000</v>
      </c>
      <c r="X1652">
        <f>SUM(Table1[[#This Row],[Total Sales]]-Table1[[#This Row],[Cost]])</f>
        <v>42000</v>
      </c>
      <c r="Y1652">
        <f>SUM(Table1[[#This Row],[profit/loss]])/SUM(Table1[profit/loss])</f>
        <v>1.2645455785311377E-4</v>
      </c>
    </row>
    <row r="1653" spans="1:25" x14ac:dyDescent="0.3">
      <c r="A1653" t="s">
        <v>25</v>
      </c>
      <c r="B1653" t="s">
        <v>17</v>
      </c>
      <c r="C1653">
        <v>1185732</v>
      </c>
      <c r="D1653" s="9">
        <v>44215</v>
      </c>
      <c r="E1653" s="8" t="str">
        <f>TEXT(Table1[[#This Row],[Invoice Date]],"dd-mm-yyyy")</f>
        <v>19-01-2021</v>
      </c>
      <c r="F1653" s="1" t="str">
        <f t="shared" si="100"/>
        <v>January</v>
      </c>
      <c r="G1653" s="1" t="str">
        <f t="shared" si="101"/>
        <v>2021</v>
      </c>
      <c r="H1653" s="1" t="str">
        <f t="shared" si="102"/>
        <v>Tuesday</v>
      </c>
      <c r="I1653" s="1" t="str">
        <f t="shared" si="103"/>
        <v>19</v>
      </c>
      <c r="J1653" t="s">
        <v>47</v>
      </c>
      <c r="K1653" t="s">
        <v>71</v>
      </c>
      <c r="L1653" t="s">
        <v>72</v>
      </c>
      <c r="M1653" t="s">
        <v>21</v>
      </c>
      <c r="N1653">
        <v>45</v>
      </c>
      <c r="O1653">
        <v>450</v>
      </c>
      <c r="P1653">
        <v>202500</v>
      </c>
      <c r="Q1653">
        <v>81000</v>
      </c>
      <c r="R1653">
        <v>0.4</v>
      </c>
      <c r="S1653" t="s">
        <v>17</v>
      </c>
      <c r="T1653" t="str">
        <f>IF(Table1[[#This Row],[Units Sold]]&gt; 700,"High Units","low Units")</f>
        <v>low Units</v>
      </c>
      <c r="U1653">
        <f>SUM(Table1[[#This Row],[Operating Profit]])/SUM(Table1[Operating Profit])*100</f>
        <v>2.43876647288148E-2</v>
      </c>
      <c r="V1653">
        <f>SUM(Table1[[#This Row],[Price per Unit]]*Table1[[#This Row],[Units Sold]])</f>
        <v>20250</v>
      </c>
      <c r="W1653">
        <f>SUM(Table1[[#This Row],[Total Sales]]-Table1[[#This Row],[Operating Profit]])</f>
        <v>121500</v>
      </c>
      <c r="X1653">
        <f>SUM(Table1[[#This Row],[Total Sales]]-Table1[[#This Row],[Cost]])</f>
        <v>81000</v>
      </c>
      <c r="Y1653">
        <f>SUM(Table1[[#This Row],[profit/loss]])/SUM(Table1[profit/loss])</f>
        <v>2.4387664728814799E-4</v>
      </c>
    </row>
    <row r="1654" spans="1:25" x14ac:dyDescent="0.3">
      <c r="A1654" t="s">
        <v>25</v>
      </c>
      <c r="B1654" t="s">
        <v>17</v>
      </c>
      <c r="C1654">
        <v>1185732</v>
      </c>
      <c r="D1654" s="9">
        <v>44215</v>
      </c>
      <c r="E1654" s="8" t="str">
        <f>TEXT(Table1[[#This Row],[Invoice Date]],"dd-mm-yyyy")</f>
        <v>19-01-2021</v>
      </c>
      <c r="F1654" s="1" t="str">
        <f t="shared" si="100"/>
        <v>January</v>
      </c>
      <c r="G1654" s="1" t="str">
        <f t="shared" si="101"/>
        <v>2021</v>
      </c>
      <c r="H1654" s="1" t="str">
        <f t="shared" si="102"/>
        <v>Tuesday</v>
      </c>
      <c r="I1654" s="1" t="str">
        <f t="shared" si="103"/>
        <v>19</v>
      </c>
      <c r="J1654" t="s">
        <v>47</v>
      </c>
      <c r="K1654" t="s">
        <v>71</v>
      </c>
      <c r="L1654" t="s">
        <v>72</v>
      </c>
      <c r="M1654" t="s">
        <v>22</v>
      </c>
      <c r="N1654">
        <v>35</v>
      </c>
      <c r="O1654">
        <v>550</v>
      </c>
      <c r="P1654">
        <v>192500</v>
      </c>
      <c r="Q1654">
        <v>105875</v>
      </c>
      <c r="R1654">
        <v>0.55000000000000004</v>
      </c>
      <c r="S1654" t="s">
        <v>17</v>
      </c>
      <c r="T1654" t="str">
        <f>IF(Table1[[#This Row],[Units Sold]]&gt; 700,"High Units","low Units")</f>
        <v>low Units</v>
      </c>
      <c r="U1654">
        <f>SUM(Table1[[#This Row],[Operating Profit]])/SUM(Table1[Operating Profit])*100</f>
        <v>3.1877086458805763E-2</v>
      </c>
      <c r="V1654">
        <f>SUM(Table1[[#This Row],[Price per Unit]]*Table1[[#This Row],[Units Sold]])</f>
        <v>19250</v>
      </c>
      <c r="W1654">
        <f>SUM(Table1[[#This Row],[Total Sales]]-Table1[[#This Row],[Operating Profit]])</f>
        <v>86625</v>
      </c>
      <c r="X1654">
        <f>SUM(Table1[[#This Row],[Total Sales]]-Table1[[#This Row],[Cost]])</f>
        <v>105875</v>
      </c>
      <c r="Y1654">
        <f>SUM(Table1[[#This Row],[profit/loss]])/SUM(Table1[profit/loss])</f>
        <v>3.1877086458805763E-4</v>
      </c>
    </row>
    <row r="1655" spans="1:25" x14ac:dyDescent="0.3">
      <c r="A1655" t="s">
        <v>25</v>
      </c>
      <c r="B1655" t="s">
        <v>17</v>
      </c>
      <c r="C1655">
        <v>1185732</v>
      </c>
      <c r="D1655" s="9">
        <v>44244</v>
      </c>
      <c r="E1655" s="8" t="str">
        <f>TEXT(Table1[[#This Row],[Invoice Date]],"dd-mm-yyyy")</f>
        <v>17-02-2021</v>
      </c>
      <c r="F1655" s="1" t="str">
        <f t="shared" si="100"/>
        <v>February</v>
      </c>
      <c r="G1655" s="1" t="str">
        <f t="shared" si="101"/>
        <v>2021</v>
      </c>
      <c r="H1655" s="1" t="str">
        <f t="shared" si="102"/>
        <v>Wednesday</v>
      </c>
      <c r="I1655" s="1" t="str">
        <f t="shared" si="103"/>
        <v>17</v>
      </c>
      <c r="J1655" t="s">
        <v>47</v>
      </c>
      <c r="K1655" t="s">
        <v>71</v>
      </c>
      <c r="L1655" t="s">
        <v>72</v>
      </c>
      <c r="M1655" t="s">
        <v>16</v>
      </c>
      <c r="N1655">
        <v>35</v>
      </c>
      <c r="O1655">
        <v>800</v>
      </c>
      <c r="P1655">
        <v>280000</v>
      </c>
      <c r="Q1655">
        <v>140000</v>
      </c>
      <c r="R1655">
        <v>0.5</v>
      </c>
      <c r="S1655" t="s">
        <v>17</v>
      </c>
      <c r="T1655" t="str">
        <f>IF(Table1[[#This Row],[Units Sold]]&gt; 700,"High Units","low Units")</f>
        <v>High Units</v>
      </c>
      <c r="U1655">
        <f>SUM(Table1[[#This Row],[Operating Profit]])/SUM(Table1[Operating Profit])*100</f>
        <v>4.2151519284371261E-2</v>
      </c>
      <c r="V1655">
        <f>SUM(Table1[[#This Row],[Price per Unit]]*Table1[[#This Row],[Units Sold]])</f>
        <v>28000</v>
      </c>
      <c r="W1655">
        <f>SUM(Table1[[#This Row],[Total Sales]]-Table1[[#This Row],[Operating Profit]])</f>
        <v>140000</v>
      </c>
      <c r="X1655">
        <f>SUM(Table1[[#This Row],[Total Sales]]-Table1[[#This Row],[Cost]])</f>
        <v>140000</v>
      </c>
      <c r="Y1655">
        <f>SUM(Table1[[#This Row],[profit/loss]])/SUM(Table1[profit/loss])</f>
        <v>4.2151519284371259E-4</v>
      </c>
    </row>
    <row r="1656" spans="1:25" x14ac:dyDescent="0.3">
      <c r="A1656" t="s">
        <v>25</v>
      </c>
      <c r="B1656" t="s">
        <v>17</v>
      </c>
      <c r="C1656">
        <v>1185732</v>
      </c>
      <c r="D1656" s="9">
        <v>44244</v>
      </c>
      <c r="E1656" s="8" t="str">
        <f>TEXT(Table1[[#This Row],[Invoice Date]],"dd-mm-yyyy")</f>
        <v>17-02-2021</v>
      </c>
      <c r="F1656" s="1" t="str">
        <f t="shared" si="100"/>
        <v>February</v>
      </c>
      <c r="G1656" s="1" t="str">
        <f t="shared" si="101"/>
        <v>2021</v>
      </c>
      <c r="H1656" s="1" t="str">
        <f t="shared" si="102"/>
        <v>Wednesday</v>
      </c>
      <c r="I1656" s="1" t="str">
        <f t="shared" si="103"/>
        <v>17</v>
      </c>
      <c r="J1656" t="s">
        <v>47</v>
      </c>
      <c r="K1656" t="s">
        <v>71</v>
      </c>
      <c r="L1656" t="s">
        <v>72</v>
      </c>
      <c r="M1656" t="s">
        <v>18</v>
      </c>
      <c r="N1656">
        <v>35</v>
      </c>
      <c r="O1656">
        <v>450</v>
      </c>
      <c r="P1656">
        <v>157500</v>
      </c>
      <c r="Q1656">
        <v>63000</v>
      </c>
      <c r="R1656">
        <v>0.4</v>
      </c>
      <c r="S1656" t="s">
        <v>17</v>
      </c>
      <c r="T1656" t="str">
        <f>IF(Table1[[#This Row],[Units Sold]]&gt; 700,"High Units","low Units")</f>
        <v>low Units</v>
      </c>
      <c r="U1656">
        <f>SUM(Table1[[#This Row],[Operating Profit]])/SUM(Table1[Operating Profit])*100</f>
        <v>1.8968183677967064E-2</v>
      </c>
      <c r="V1656">
        <f>SUM(Table1[[#This Row],[Price per Unit]]*Table1[[#This Row],[Units Sold]])</f>
        <v>15750</v>
      </c>
      <c r="W1656">
        <f>SUM(Table1[[#This Row],[Total Sales]]-Table1[[#This Row],[Operating Profit]])</f>
        <v>94500</v>
      </c>
      <c r="X1656">
        <f>SUM(Table1[[#This Row],[Total Sales]]-Table1[[#This Row],[Cost]])</f>
        <v>63000</v>
      </c>
      <c r="Y1656">
        <f>SUM(Table1[[#This Row],[profit/loss]])/SUM(Table1[profit/loss])</f>
        <v>1.8968183677967065E-4</v>
      </c>
    </row>
    <row r="1657" spans="1:25" x14ac:dyDescent="0.3">
      <c r="A1657" t="s">
        <v>25</v>
      </c>
      <c r="B1657" t="s">
        <v>17</v>
      </c>
      <c r="C1657">
        <v>1185732</v>
      </c>
      <c r="D1657" s="9">
        <v>44244</v>
      </c>
      <c r="E1657" s="8" t="str">
        <f>TEXT(Table1[[#This Row],[Invoice Date]],"dd-mm-yyyy")</f>
        <v>17-02-2021</v>
      </c>
      <c r="F1657" s="1" t="str">
        <f t="shared" si="100"/>
        <v>February</v>
      </c>
      <c r="G1657" s="1" t="str">
        <f t="shared" si="101"/>
        <v>2021</v>
      </c>
      <c r="H1657" s="1" t="str">
        <f t="shared" si="102"/>
        <v>Wednesday</v>
      </c>
      <c r="I1657" s="1" t="str">
        <f t="shared" si="103"/>
        <v>17</v>
      </c>
      <c r="J1657" t="s">
        <v>47</v>
      </c>
      <c r="K1657" t="s">
        <v>71</v>
      </c>
      <c r="L1657" t="s">
        <v>72</v>
      </c>
      <c r="M1657" t="s">
        <v>19</v>
      </c>
      <c r="N1657">
        <v>25</v>
      </c>
      <c r="O1657">
        <v>500</v>
      </c>
      <c r="P1657">
        <v>125000</v>
      </c>
      <c r="Q1657">
        <v>37500</v>
      </c>
      <c r="R1657">
        <v>0.3</v>
      </c>
      <c r="S1657" t="s">
        <v>17</v>
      </c>
      <c r="T1657" t="str">
        <f>IF(Table1[[#This Row],[Units Sold]]&gt; 700,"High Units","low Units")</f>
        <v>low Units</v>
      </c>
      <c r="U1657">
        <f>SUM(Table1[[#This Row],[Operating Profit]])/SUM(Table1[Operating Profit])*100</f>
        <v>1.1290585522599443E-2</v>
      </c>
      <c r="V1657">
        <f>SUM(Table1[[#This Row],[Price per Unit]]*Table1[[#This Row],[Units Sold]])</f>
        <v>12500</v>
      </c>
      <c r="W1657">
        <f>SUM(Table1[[#This Row],[Total Sales]]-Table1[[#This Row],[Operating Profit]])</f>
        <v>87500</v>
      </c>
      <c r="X1657">
        <f>SUM(Table1[[#This Row],[Total Sales]]-Table1[[#This Row],[Cost]])</f>
        <v>37500</v>
      </c>
      <c r="Y1657">
        <f>SUM(Table1[[#This Row],[profit/loss]])/SUM(Table1[profit/loss])</f>
        <v>1.1290585522599444E-4</v>
      </c>
    </row>
    <row r="1658" spans="1:25" x14ac:dyDescent="0.3">
      <c r="A1658" t="s">
        <v>25</v>
      </c>
      <c r="B1658" t="s">
        <v>17</v>
      </c>
      <c r="C1658">
        <v>1185732</v>
      </c>
      <c r="D1658" s="9">
        <v>44244</v>
      </c>
      <c r="E1658" s="8" t="str">
        <f>TEXT(Table1[[#This Row],[Invoice Date]],"dd-mm-yyyy")</f>
        <v>17-02-2021</v>
      </c>
      <c r="F1658" s="1" t="str">
        <f t="shared" si="100"/>
        <v>February</v>
      </c>
      <c r="G1658" s="1" t="str">
        <f t="shared" si="101"/>
        <v>2021</v>
      </c>
      <c r="H1658" s="1" t="str">
        <f t="shared" si="102"/>
        <v>Wednesday</v>
      </c>
      <c r="I1658" s="1" t="str">
        <f t="shared" si="103"/>
        <v>17</v>
      </c>
      <c r="J1658" t="s">
        <v>35</v>
      </c>
      <c r="K1658" t="s">
        <v>73</v>
      </c>
      <c r="L1658" t="s">
        <v>74</v>
      </c>
      <c r="M1658" t="s">
        <v>20</v>
      </c>
      <c r="N1658">
        <v>30</v>
      </c>
      <c r="O1658">
        <v>375</v>
      </c>
      <c r="P1658">
        <v>112500</v>
      </c>
      <c r="Q1658">
        <v>39375</v>
      </c>
      <c r="R1658">
        <v>0.35</v>
      </c>
      <c r="S1658" t="s">
        <v>17</v>
      </c>
      <c r="T1658" t="str">
        <f>IF(Table1[[#This Row],[Units Sold]]&gt; 700,"High Units","low Units")</f>
        <v>low Units</v>
      </c>
      <c r="U1658">
        <f>SUM(Table1[[#This Row],[Operating Profit]])/SUM(Table1[Operating Profit])*100</f>
        <v>1.1855114798729416E-2</v>
      </c>
      <c r="V1658">
        <f>SUM(Table1[[#This Row],[Price per Unit]]*Table1[[#This Row],[Units Sold]])</f>
        <v>11250</v>
      </c>
      <c r="W1658">
        <f>SUM(Table1[[#This Row],[Total Sales]]-Table1[[#This Row],[Operating Profit]])</f>
        <v>73125</v>
      </c>
      <c r="X1658">
        <f>SUM(Table1[[#This Row],[Total Sales]]-Table1[[#This Row],[Cost]])</f>
        <v>39375</v>
      </c>
      <c r="Y1658">
        <f>SUM(Table1[[#This Row],[profit/loss]])/SUM(Table1[profit/loss])</f>
        <v>1.1855114798729416E-4</v>
      </c>
    </row>
    <row r="1659" spans="1:25" x14ac:dyDescent="0.3">
      <c r="A1659" t="s">
        <v>25</v>
      </c>
      <c r="B1659" t="s">
        <v>17</v>
      </c>
      <c r="C1659">
        <v>1185732</v>
      </c>
      <c r="D1659" s="9">
        <v>44244</v>
      </c>
      <c r="E1659" s="8" t="str">
        <f>TEXT(Table1[[#This Row],[Invoice Date]],"dd-mm-yyyy")</f>
        <v>17-02-2021</v>
      </c>
      <c r="F1659" s="1" t="str">
        <f t="shared" si="100"/>
        <v>February</v>
      </c>
      <c r="G1659" s="1" t="str">
        <f t="shared" si="101"/>
        <v>2021</v>
      </c>
      <c r="H1659" s="1" t="str">
        <f t="shared" si="102"/>
        <v>Wednesday</v>
      </c>
      <c r="I1659" s="1" t="str">
        <f t="shared" si="103"/>
        <v>17</v>
      </c>
      <c r="J1659" t="s">
        <v>35</v>
      </c>
      <c r="K1659" t="s">
        <v>73</v>
      </c>
      <c r="L1659" t="s">
        <v>74</v>
      </c>
      <c r="M1659" t="s">
        <v>21</v>
      </c>
      <c r="N1659">
        <v>45</v>
      </c>
      <c r="O1659">
        <v>450</v>
      </c>
      <c r="P1659">
        <v>202500</v>
      </c>
      <c r="Q1659">
        <v>81000</v>
      </c>
      <c r="R1659">
        <v>0.4</v>
      </c>
      <c r="S1659" t="s">
        <v>17</v>
      </c>
      <c r="T1659" t="str">
        <f>IF(Table1[[#This Row],[Units Sold]]&gt; 700,"High Units","low Units")</f>
        <v>low Units</v>
      </c>
      <c r="U1659">
        <f>SUM(Table1[[#This Row],[Operating Profit]])/SUM(Table1[Operating Profit])*100</f>
        <v>2.43876647288148E-2</v>
      </c>
      <c r="V1659">
        <f>SUM(Table1[[#This Row],[Price per Unit]]*Table1[[#This Row],[Units Sold]])</f>
        <v>20250</v>
      </c>
      <c r="W1659">
        <f>SUM(Table1[[#This Row],[Total Sales]]-Table1[[#This Row],[Operating Profit]])</f>
        <v>121500</v>
      </c>
      <c r="X1659">
        <f>SUM(Table1[[#This Row],[Total Sales]]-Table1[[#This Row],[Cost]])</f>
        <v>81000</v>
      </c>
      <c r="Y1659">
        <f>SUM(Table1[[#This Row],[profit/loss]])/SUM(Table1[profit/loss])</f>
        <v>2.4387664728814799E-4</v>
      </c>
    </row>
    <row r="1660" spans="1:25" x14ac:dyDescent="0.3">
      <c r="A1660" t="s">
        <v>25</v>
      </c>
      <c r="B1660" t="s">
        <v>17</v>
      </c>
      <c r="C1660">
        <v>1185732</v>
      </c>
      <c r="D1660" s="9">
        <v>44244</v>
      </c>
      <c r="E1660" s="8" t="str">
        <f>TEXT(Table1[[#This Row],[Invoice Date]],"dd-mm-yyyy")</f>
        <v>17-02-2021</v>
      </c>
      <c r="F1660" s="1" t="str">
        <f t="shared" si="100"/>
        <v>February</v>
      </c>
      <c r="G1660" s="1" t="str">
        <f t="shared" si="101"/>
        <v>2021</v>
      </c>
      <c r="H1660" s="1" t="str">
        <f t="shared" si="102"/>
        <v>Wednesday</v>
      </c>
      <c r="I1660" s="1" t="str">
        <f t="shared" si="103"/>
        <v>17</v>
      </c>
      <c r="J1660" t="s">
        <v>35</v>
      </c>
      <c r="K1660" t="s">
        <v>73</v>
      </c>
      <c r="L1660" t="s">
        <v>74</v>
      </c>
      <c r="M1660" t="s">
        <v>22</v>
      </c>
      <c r="N1660">
        <v>35</v>
      </c>
      <c r="O1660">
        <v>550</v>
      </c>
      <c r="P1660">
        <v>192500</v>
      </c>
      <c r="Q1660">
        <v>105875</v>
      </c>
      <c r="R1660">
        <v>0.55000000000000004</v>
      </c>
      <c r="S1660" t="s">
        <v>17</v>
      </c>
      <c r="T1660" t="str">
        <f>IF(Table1[[#This Row],[Units Sold]]&gt; 700,"High Units","low Units")</f>
        <v>low Units</v>
      </c>
      <c r="U1660">
        <f>SUM(Table1[[#This Row],[Operating Profit]])/SUM(Table1[Operating Profit])*100</f>
        <v>3.1877086458805763E-2</v>
      </c>
      <c r="V1660">
        <f>SUM(Table1[[#This Row],[Price per Unit]]*Table1[[#This Row],[Units Sold]])</f>
        <v>19250</v>
      </c>
      <c r="W1660">
        <f>SUM(Table1[[#This Row],[Total Sales]]-Table1[[#This Row],[Operating Profit]])</f>
        <v>86625</v>
      </c>
      <c r="X1660">
        <f>SUM(Table1[[#This Row],[Total Sales]]-Table1[[#This Row],[Cost]])</f>
        <v>105875</v>
      </c>
      <c r="Y1660">
        <f>SUM(Table1[[#This Row],[profit/loss]])/SUM(Table1[profit/loss])</f>
        <v>3.1877086458805763E-4</v>
      </c>
    </row>
    <row r="1661" spans="1:25" x14ac:dyDescent="0.3">
      <c r="A1661" t="s">
        <v>25</v>
      </c>
      <c r="B1661" t="s">
        <v>17</v>
      </c>
      <c r="C1661">
        <v>1185732</v>
      </c>
      <c r="D1661" s="9">
        <v>44270</v>
      </c>
      <c r="E1661" s="8" t="str">
        <f>TEXT(Table1[[#This Row],[Invoice Date]],"dd-mm-yyyy")</f>
        <v>15-03-2021</v>
      </c>
      <c r="F1661" s="1" t="str">
        <f t="shared" si="100"/>
        <v>March</v>
      </c>
      <c r="G1661" s="1" t="str">
        <f t="shared" si="101"/>
        <v>2021</v>
      </c>
      <c r="H1661" s="1" t="str">
        <f t="shared" si="102"/>
        <v>Monday</v>
      </c>
      <c r="I1661" s="1" t="str">
        <f t="shared" si="103"/>
        <v>15</v>
      </c>
      <c r="J1661" t="s">
        <v>35</v>
      </c>
      <c r="K1661" t="s">
        <v>73</v>
      </c>
      <c r="L1661" t="s">
        <v>74</v>
      </c>
      <c r="M1661" t="s">
        <v>16</v>
      </c>
      <c r="N1661">
        <v>35</v>
      </c>
      <c r="O1661">
        <v>770</v>
      </c>
      <c r="P1661">
        <v>269500</v>
      </c>
      <c r="Q1661">
        <v>134750</v>
      </c>
      <c r="R1661">
        <v>0.5</v>
      </c>
      <c r="S1661" t="s">
        <v>17</v>
      </c>
      <c r="T1661" t="str">
        <f>IF(Table1[[#This Row],[Units Sold]]&gt; 700,"High Units","low Units")</f>
        <v>High Units</v>
      </c>
      <c r="U1661">
        <f>SUM(Table1[[#This Row],[Operating Profit]])/SUM(Table1[Operating Profit])*100</f>
        <v>4.0570837311207336E-2</v>
      </c>
      <c r="V1661">
        <f>SUM(Table1[[#This Row],[Price per Unit]]*Table1[[#This Row],[Units Sold]])</f>
        <v>26950</v>
      </c>
      <c r="W1661">
        <f>SUM(Table1[[#This Row],[Total Sales]]-Table1[[#This Row],[Operating Profit]])</f>
        <v>134750</v>
      </c>
      <c r="X1661">
        <f>SUM(Table1[[#This Row],[Total Sales]]-Table1[[#This Row],[Cost]])</f>
        <v>134750</v>
      </c>
      <c r="Y1661">
        <f>SUM(Table1[[#This Row],[profit/loss]])/SUM(Table1[profit/loss])</f>
        <v>4.0570837311207337E-4</v>
      </c>
    </row>
    <row r="1662" spans="1:25" x14ac:dyDescent="0.3">
      <c r="A1662" t="s">
        <v>25</v>
      </c>
      <c r="B1662" t="s">
        <v>17</v>
      </c>
      <c r="C1662">
        <v>1185732</v>
      </c>
      <c r="D1662" s="9">
        <v>44270</v>
      </c>
      <c r="E1662" s="8" t="str">
        <f>TEXT(Table1[[#This Row],[Invoice Date]],"dd-mm-yyyy")</f>
        <v>15-03-2021</v>
      </c>
      <c r="F1662" s="1" t="str">
        <f t="shared" si="100"/>
        <v>March</v>
      </c>
      <c r="G1662" s="1" t="str">
        <f t="shared" si="101"/>
        <v>2021</v>
      </c>
      <c r="H1662" s="1" t="str">
        <f t="shared" si="102"/>
        <v>Monday</v>
      </c>
      <c r="I1662" s="1" t="str">
        <f t="shared" si="103"/>
        <v>15</v>
      </c>
      <c r="J1662" t="s">
        <v>35</v>
      </c>
      <c r="K1662" t="s">
        <v>73</v>
      </c>
      <c r="L1662" t="s">
        <v>74</v>
      </c>
      <c r="M1662" t="s">
        <v>18</v>
      </c>
      <c r="N1662">
        <v>35</v>
      </c>
      <c r="O1662">
        <v>450</v>
      </c>
      <c r="P1662">
        <v>157500</v>
      </c>
      <c r="Q1662">
        <v>63000</v>
      </c>
      <c r="R1662">
        <v>0.4</v>
      </c>
      <c r="S1662" t="s">
        <v>17</v>
      </c>
      <c r="T1662" t="str">
        <f>IF(Table1[[#This Row],[Units Sold]]&gt; 700,"High Units","low Units")</f>
        <v>low Units</v>
      </c>
      <c r="U1662">
        <f>SUM(Table1[[#This Row],[Operating Profit]])/SUM(Table1[Operating Profit])*100</f>
        <v>1.8968183677967064E-2</v>
      </c>
      <c r="V1662">
        <f>SUM(Table1[[#This Row],[Price per Unit]]*Table1[[#This Row],[Units Sold]])</f>
        <v>15750</v>
      </c>
      <c r="W1662">
        <f>SUM(Table1[[#This Row],[Total Sales]]-Table1[[#This Row],[Operating Profit]])</f>
        <v>94500</v>
      </c>
      <c r="X1662">
        <f>SUM(Table1[[#This Row],[Total Sales]]-Table1[[#This Row],[Cost]])</f>
        <v>63000</v>
      </c>
      <c r="Y1662">
        <f>SUM(Table1[[#This Row],[profit/loss]])/SUM(Table1[profit/loss])</f>
        <v>1.8968183677967065E-4</v>
      </c>
    </row>
    <row r="1663" spans="1:25" x14ac:dyDescent="0.3">
      <c r="A1663" t="s">
        <v>25</v>
      </c>
      <c r="B1663" t="s">
        <v>17</v>
      </c>
      <c r="C1663">
        <v>1185732</v>
      </c>
      <c r="D1663" s="9">
        <v>44270</v>
      </c>
      <c r="E1663" s="8" t="str">
        <f>TEXT(Table1[[#This Row],[Invoice Date]],"dd-mm-yyyy")</f>
        <v>15-03-2021</v>
      </c>
      <c r="F1663" s="1" t="str">
        <f t="shared" si="100"/>
        <v>March</v>
      </c>
      <c r="G1663" s="1" t="str">
        <f t="shared" si="101"/>
        <v>2021</v>
      </c>
      <c r="H1663" s="1" t="str">
        <f t="shared" si="102"/>
        <v>Monday</v>
      </c>
      <c r="I1663" s="1" t="str">
        <f t="shared" si="103"/>
        <v>15</v>
      </c>
      <c r="J1663" t="s">
        <v>35</v>
      </c>
      <c r="K1663" t="s">
        <v>73</v>
      </c>
      <c r="L1663" t="s">
        <v>74</v>
      </c>
      <c r="M1663" t="s">
        <v>19</v>
      </c>
      <c r="N1663">
        <v>25</v>
      </c>
      <c r="O1663">
        <v>475</v>
      </c>
      <c r="P1663">
        <v>118750</v>
      </c>
      <c r="Q1663">
        <v>35625</v>
      </c>
      <c r="R1663">
        <v>0.3</v>
      </c>
      <c r="S1663" t="s">
        <v>17</v>
      </c>
      <c r="T1663" t="str">
        <f>IF(Table1[[#This Row],[Units Sold]]&gt; 700,"High Units","low Units")</f>
        <v>low Units</v>
      </c>
      <c r="U1663">
        <f>SUM(Table1[[#This Row],[Operating Profit]])/SUM(Table1[Operating Profit])*100</f>
        <v>1.0726056246469473E-2</v>
      </c>
      <c r="V1663">
        <f>SUM(Table1[[#This Row],[Price per Unit]]*Table1[[#This Row],[Units Sold]])</f>
        <v>11875</v>
      </c>
      <c r="W1663">
        <f>SUM(Table1[[#This Row],[Total Sales]]-Table1[[#This Row],[Operating Profit]])</f>
        <v>83125</v>
      </c>
      <c r="X1663">
        <f>SUM(Table1[[#This Row],[Total Sales]]-Table1[[#This Row],[Cost]])</f>
        <v>35625</v>
      </c>
      <c r="Y1663">
        <f>SUM(Table1[[#This Row],[profit/loss]])/SUM(Table1[profit/loss])</f>
        <v>1.0726056246469472E-4</v>
      </c>
    </row>
    <row r="1664" spans="1:25" x14ac:dyDescent="0.3">
      <c r="A1664" t="s">
        <v>25</v>
      </c>
      <c r="B1664" t="s">
        <v>17</v>
      </c>
      <c r="C1664">
        <v>1185732</v>
      </c>
      <c r="D1664" s="9">
        <v>44270</v>
      </c>
      <c r="E1664" s="8" t="str">
        <f>TEXT(Table1[[#This Row],[Invoice Date]],"dd-mm-yyyy")</f>
        <v>15-03-2021</v>
      </c>
      <c r="F1664" s="1" t="str">
        <f t="shared" si="100"/>
        <v>March</v>
      </c>
      <c r="G1664" s="1" t="str">
        <f t="shared" si="101"/>
        <v>2021</v>
      </c>
      <c r="H1664" s="1" t="str">
        <f t="shared" si="102"/>
        <v>Monday</v>
      </c>
      <c r="I1664" s="1" t="str">
        <f t="shared" si="103"/>
        <v>15</v>
      </c>
      <c r="J1664" t="s">
        <v>35</v>
      </c>
      <c r="K1664" t="s">
        <v>73</v>
      </c>
      <c r="L1664" t="s">
        <v>74</v>
      </c>
      <c r="M1664" t="s">
        <v>20</v>
      </c>
      <c r="N1664">
        <v>30</v>
      </c>
      <c r="O1664">
        <v>325</v>
      </c>
      <c r="P1664">
        <v>97500</v>
      </c>
      <c r="Q1664">
        <v>34125</v>
      </c>
      <c r="R1664">
        <v>0.35</v>
      </c>
      <c r="S1664" t="s">
        <v>17</v>
      </c>
      <c r="T1664" t="str">
        <f>IF(Table1[[#This Row],[Units Sold]]&gt; 700,"High Units","low Units")</f>
        <v>low Units</v>
      </c>
      <c r="U1664">
        <f>SUM(Table1[[#This Row],[Operating Profit]])/SUM(Table1[Operating Profit])*100</f>
        <v>1.0274432825565493E-2</v>
      </c>
      <c r="V1664">
        <f>SUM(Table1[[#This Row],[Price per Unit]]*Table1[[#This Row],[Units Sold]])</f>
        <v>9750</v>
      </c>
      <c r="W1664">
        <f>SUM(Table1[[#This Row],[Total Sales]]-Table1[[#This Row],[Operating Profit]])</f>
        <v>63375</v>
      </c>
      <c r="X1664">
        <f>SUM(Table1[[#This Row],[Total Sales]]-Table1[[#This Row],[Cost]])</f>
        <v>34125</v>
      </c>
      <c r="Y1664">
        <f>SUM(Table1[[#This Row],[profit/loss]])/SUM(Table1[profit/loss])</f>
        <v>1.0274432825565493E-4</v>
      </c>
    </row>
    <row r="1665" spans="1:25" x14ac:dyDescent="0.3">
      <c r="A1665" t="s">
        <v>25</v>
      </c>
      <c r="B1665" t="s">
        <v>17</v>
      </c>
      <c r="C1665">
        <v>1185732</v>
      </c>
      <c r="D1665" s="9">
        <v>44270</v>
      </c>
      <c r="E1665" s="8" t="str">
        <f>TEXT(Table1[[#This Row],[Invoice Date]],"dd-mm-yyyy")</f>
        <v>15-03-2021</v>
      </c>
      <c r="F1665" s="1" t="str">
        <f t="shared" si="100"/>
        <v>March</v>
      </c>
      <c r="G1665" s="1" t="str">
        <f t="shared" si="101"/>
        <v>2021</v>
      </c>
      <c r="H1665" s="1" t="str">
        <f t="shared" si="102"/>
        <v>Monday</v>
      </c>
      <c r="I1665" s="1" t="str">
        <f t="shared" si="103"/>
        <v>15</v>
      </c>
      <c r="J1665" t="s">
        <v>35</v>
      </c>
      <c r="K1665" t="s">
        <v>73</v>
      </c>
      <c r="L1665" t="s">
        <v>74</v>
      </c>
      <c r="M1665" t="s">
        <v>21</v>
      </c>
      <c r="N1665">
        <v>45</v>
      </c>
      <c r="O1665">
        <v>375</v>
      </c>
      <c r="P1665">
        <v>168750</v>
      </c>
      <c r="Q1665">
        <v>67500</v>
      </c>
      <c r="R1665">
        <v>0.4</v>
      </c>
      <c r="S1665" t="s">
        <v>17</v>
      </c>
      <c r="T1665" t="str">
        <f>IF(Table1[[#This Row],[Units Sold]]&gt; 700,"High Units","low Units")</f>
        <v>low Units</v>
      </c>
      <c r="U1665">
        <f>SUM(Table1[[#This Row],[Operating Profit]])/SUM(Table1[Operating Profit])*100</f>
        <v>2.0323053940678997E-2</v>
      </c>
      <c r="V1665">
        <f>SUM(Table1[[#This Row],[Price per Unit]]*Table1[[#This Row],[Units Sold]])</f>
        <v>16875</v>
      </c>
      <c r="W1665">
        <f>SUM(Table1[[#This Row],[Total Sales]]-Table1[[#This Row],[Operating Profit]])</f>
        <v>101250</v>
      </c>
      <c r="X1665">
        <f>SUM(Table1[[#This Row],[Total Sales]]-Table1[[#This Row],[Cost]])</f>
        <v>67500</v>
      </c>
      <c r="Y1665">
        <f>SUM(Table1[[#This Row],[profit/loss]])/SUM(Table1[profit/loss])</f>
        <v>2.0323053940678998E-4</v>
      </c>
    </row>
    <row r="1666" spans="1:25" x14ac:dyDescent="0.3">
      <c r="A1666" t="s">
        <v>25</v>
      </c>
      <c r="B1666" t="s">
        <v>17</v>
      </c>
      <c r="C1666">
        <v>1185732</v>
      </c>
      <c r="D1666" s="9">
        <v>44270</v>
      </c>
      <c r="E1666" s="8" t="str">
        <f>TEXT(Table1[[#This Row],[Invoice Date]],"dd-mm-yyyy")</f>
        <v>15-03-2021</v>
      </c>
      <c r="F1666" s="1" t="str">
        <f t="shared" si="100"/>
        <v>March</v>
      </c>
      <c r="G1666" s="1" t="str">
        <f t="shared" si="101"/>
        <v>2021</v>
      </c>
      <c r="H1666" s="1" t="str">
        <f t="shared" si="102"/>
        <v>Monday</v>
      </c>
      <c r="I1666" s="1" t="str">
        <f t="shared" si="103"/>
        <v>15</v>
      </c>
      <c r="J1666" t="s">
        <v>35</v>
      </c>
      <c r="K1666" t="s">
        <v>73</v>
      </c>
      <c r="L1666" t="s">
        <v>74</v>
      </c>
      <c r="M1666" t="s">
        <v>22</v>
      </c>
      <c r="N1666">
        <v>35</v>
      </c>
      <c r="O1666">
        <v>475</v>
      </c>
      <c r="P1666">
        <v>166250</v>
      </c>
      <c r="Q1666">
        <v>91438</v>
      </c>
      <c r="R1666">
        <v>0.55000000000000004</v>
      </c>
      <c r="S1666" t="s">
        <v>17</v>
      </c>
      <c r="T1666" t="str">
        <f>IF(Table1[[#This Row],[Units Sold]]&gt; 700,"High Units","low Units")</f>
        <v>low Units</v>
      </c>
      <c r="U1666">
        <f>SUM(Table1[[#This Row],[Operating Profit]])/SUM(Table1[Operating Profit])*100</f>
        <v>2.753036157374528E-2</v>
      </c>
      <c r="V1666">
        <f>SUM(Table1[[#This Row],[Price per Unit]]*Table1[[#This Row],[Units Sold]])</f>
        <v>16625</v>
      </c>
      <c r="W1666">
        <f>SUM(Table1[[#This Row],[Total Sales]]-Table1[[#This Row],[Operating Profit]])</f>
        <v>74812</v>
      </c>
      <c r="X1666">
        <f>SUM(Table1[[#This Row],[Total Sales]]-Table1[[#This Row],[Cost]])</f>
        <v>91438</v>
      </c>
      <c r="Y1666">
        <f>SUM(Table1[[#This Row],[profit/loss]])/SUM(Table1[profit/loss])</f>
        <v>2.753036157374528E-4</v>
      </c>
    </row>
    <row r="1667" spans="1:25" x14ac:dyDescent="0.3">
      <c r="A1667" t="s">
        <v>25</v>
      </c>
      <c r="B1667" t="s">
        <v>17</v>
      </c>
      <c r="C1667">
        <v>1185732</v>
      </c>
      <c r="D1667" s="9">
        <v>44302</v>
      </c>
      <c r="E1667" s="8" t="str">
        <f>TEXT(Table1[[#This Row],[Invoice Date]],"dd-mm-yyyy")</f>
        <v>16-04-2021</v>
      </c>
      <c r="F1667" s="1" t="str">
        <f t="shared" ref="F1667:F1730" si="104">TEXT(D1667,"mmmm")</f>
        <v>April</v>
      </c>
      <c r="G1667" s="1" t="str">
        <f t="shared" ref="G1667:G1730" si="105">TEXT(D1667,"YYYY")</f>
        <v>2021</v>
      </c>
      <c r="H1667" s="1" t="str">
        <f t="shared" ref="H1667:H1730" si="106">TEXT(D1667,"dddd")</f>
        <v>Friday</v>
      </c>
      <c r="I1667" s="1" t="str">
        <f t="shared" ref="I1667:I1730" si="107">TEXT(D1667,"dd")</f>
        <v>16</v>
      </c>
      <c r="J1667" t="s">
        <v>35</v>
      </c>
      <c r="K1667" t="s">
        <v>73</v>
      </c>
      <c r="L1667" t="s">
        <v>74</v>
      </c>
      <c r="M1667" t="s">
        <v>16</v>
      </c>
      <c r="N1667">
        <v>35</v>
      </c>
      <c r="O1667">
        <v>725</v>
      </c>
      <c r="P1667">
        <v>253750</v>
      </c>
      <c r="Q1667">
        <v>126875</v>
      </c>
      <c r="R1667">
        <v>0.5</v>
      </c>
      <c r="S1667" t="s">
        <v>17</v>
      </c>
      <c r="T1667" t="str">
        <f>IF(Table1[[#This Row],[Units Sold]]&gt; 700,"High Units","low Units")</f>
        <v>High Units</v>
      </c>
      <c r="U1667">
        <f>SUM(Table1[[#This Row],[Operating Profit]])/SUM(Table1[Operating Profit])*100</f>
        <v>3.8199814351461449E-2</v>
      </c>
      <c r="V1667">
        <f>SUM(Table1[[#This Row],[Price per Unit]]*Table1[[#This Row],[Units Sold]])</f>
        <v>25375</v>
      </c>
      <c r="W1667">
        <f>SUM(Table1[[#This Row],[Total Sales]]-Table1[[#This Row],[Operating Profit]])</f>
        <v>126875</v>
      </c>
      <c r="X1667">
        <f>SUM(Table1[[#This Row],[Total Sales]]-Table1[[#This Row],[Cost]])</f>
        <v>126875</v>
      </c>
      <c r="Y1667">
        <f>SUM(Table1[[#This Row],[profit/loss]])/SUM(Table1[profit/loss])</f>
        <v>3.8199814351461451E-4</v>
      </c>
    </row>
    <row r="1668" spans="1:25" x14ac:dyDescent="0.3">
      <c r="A1668" t="s">
        <v>25</v>
      </c>
      <c r="B1668" t="s">
        <v>17</v>
      </c>
      <c r="C1668">
        <v>1185732</v>
      </c>
      <c r="D1668" s="9">
        <v>44302</v>
      </c>
      <c r="E1668" s="8" t="str">
        <f>TEXT(Table1[[#This Row],[Invoice Date]],"dd-mm-yyyy")</f>
        <v>16-04-2021</v>
      </c>
      <c r="F1668" s="1" t="str">
        <f t="shared" si="104"/>
        <v>April</v>
      </c>
      <c r="G1668" s="1" t="str">
        <f t="shared" si="105"/>
        <v>2021</v>
      </c>
      <c r="H1668" s="1" t="str">
        <f t="shared" si="106"/>
        <v>Friday</v>
      </c>
      <c r="I1668" s="1" t="str">
        <f t="shared" si="107"/>
        <v>16</v>
      </c>
      <c r="J1668" t="s">
        <v>35</v>
      </c>
      <c r="K1668" t="s">
        <v>73</v>
      </c>
      <c r="L1668" t="s">
        <v>74</v>
      </c>
      <c r="M1668" t="s">
        <v>18</v>
      </c>
      <c r="N1668">
        <v>40</v>
      </c>
      <c r="O1668">
        <v>425</v>
      </c>
      <c r="P1668">
        <v>170000</v>
      </c>
      <c r="Q1668">
        <v>68000</v>
      </c>
      <c r="R1668">
        <v>0.4</v>
      </c>
      <c r="S1668" t="s">
        <v>17</v>
      </c>
      <c r="T1668" t="str">
        <f>IF(Table1[[#This Row],[Units Sold]]&gt; 700,"High Units","low Units")</f>
        <v>low Units</v>
      </c>
      <c r="U1668">
        <f>SUM(Table1[[#This Row],[Operating Profit]])/SUM(Table1[Operating Profit])*100</f>
        <v>2.0473595080980327E-2</v>
      </c>
      <c r="V1668">
        <f>SUM(Table1[[#This Row],[Price per Unit]]*Table1[[#This Row],[Units Sold]])</f>
        <v>17000</v>
      </c>
      <c r="W1668">
        <f>SUM(Table1[[#This Row],[Total Sales]]-Table1[[#This Row],[Operating Profit]])</f>
        <v>102000</v>
      </c>
      <c r="X1668">
        <f>SUM(Table1[[#This Row],[Total Sales]]-Table1[[#This Row],[Cost]])</f>
        <v>68000</v>
      </c>
      <c r="Y1668">
        <f>SUM(Table1[[#This Row],[profit/loss]])/SUM(Table1[profit/loss])</f>
        <v>2.0473595080980326E-4</v>
      </c>
    </row>
    <row r="1669" spans="1:25" x14ac:dyDescent="0.3">
      <c r="A1669" t="s">
        <v>25</v>
      </c>
      <c r="B1669" t="s">
        <v>17</v>
      </c>
      <c r="C1669">
        <v>1185732</v>
      </c>
      <c r="D1669" s="9">
        <v>44302</v>
      </c>
      <c r="E1669" s="8" t="str">
        <f>TEXT(Table1[[#This Row],[Invoice Date]],"dd-mm-yyyy")</f>
        <v>16-04-2021</v>
      </c>
      <c r="F1669" s="1" t="str">
        <f t="shared" si="104"/>
        <v>April</v>
      </c>
      <c r="G1669" s="1" t="str">
        <f t="shared" si="105"/>
        <v>2021</v>
      </c>
      <c r="H1669" s="1" t="str">
        <f t="shared" si="106"/>
        <v>Friday</v>
      </c>
      <c r="I1669" s="1" t="str">
        <f t="shared" si="107"/>
        <v>16</v>
      </c>
      <c r="J1669" t="s">
        <v>35</v>
      </c>
      <c r="K1669" t="s">
        <v>73</v>
      </c>
      <c r="L1669" t="s">
        <v>74</v>
      </c>
      <c r="M1669" t="s">
        <v>19</v>
      </c>
      <c r="N1669">
        <v>30</v>
      </c>
      <c r="O1669">
        <v>450</v>
      </c>
      <c r="P1669">
        <v>135000</v>
      </c>
      <c r="Q1669">
        <v>40500</v>
      </c>
      <c r="R1669">
        <v>0.3</v>
      </c>
      <c r="S1669" t="s">
        <v>17</v>
      </c>
      <c r="T1669" t="str">
        <f>IF(Table1[[#This Row],[Units Sold]]&gt; 700,"High Units","low Units")</f>
        <v>low Units</v>
      </c>
      <c r="U1669">
        <f>SUM(Table1[[#This Row],[Operating Profit]])/SUM(Table1[Operating Profit])*100</f>
        <v>1.21938323644074E-2</v>
      </c>
      <c r="V1669">
        <f>SUM(Table1[[#This Row],[Price per Unit]]*Table1[[#This Row],[Units Sold]])</f>
        <v>13500</v>
      </c>
      <c r="W1669">
        <f>SUM(Table1[[#This Row],[Total Sales]]-Table1[[#This Row],[Operating Profit]])</f>
        <v>94500</v>
      </c>
      <c r="X1669">
        <f>SUM(Table1[[#This Row],[Total Sales]]-Table1[[#This Row],[Cost]])</f>
        <v>40500</v>
      </c>
      <c r="Y1669">
        <f>SUM(Table1[[#This Row],[profit/loss]])/SUM(Table1[profit/loss])</f>
        <v>1.2193832364407399E-4</v>
      </c>
    </row>
    <row r="1670" spans="1:25" x14ac:dyDescent="0.3">
      <c r="A1670" t="s">
        <v>25</v>
      </c>
      <c r="B1670" t="s">
        <v>17</v>
      </c>
      <c r="C1670">
        <v>1185732</v>
      </c>
      <c r="D1670" s="9">
        <v>44302</v>
      </c>
      <c r="E1670" s="8" t="str">
        <f>TEXT(Table1[[#This Row],[Invoice Date]],"dd-mm-yyyy")</f>
        <v>16-04-2021</v>
      </c>
      <c r="F1670" s="1" t="str">
        <f t="shared" si="104"/>
        <v>April</v>
      </c>
      <c r="G1670" s="1" t="str">
        <f t="shared" si="105"/>
        <v>2021</v>
      </c>
      <c r="H1670" s="1" t="str">
        <f t="shared" si="106"/>
        <v>Friday</v>
      </c>
      <c r="I1670" s="1" t="str">
        <f t="shared" si="107"/>
        <v>16</v>
      </c>
      <c r="J1670" t="s">
        <v>35</v>
      </c>
      <c r="K1670" t="s">
        <v>73</v>
      </c>
      <c r="L1670" t="s">
        <v>74</v>
      </c>
      <c r="M1670" t="s">
        <v>20</v>
      </c>
      <c r="N1670">
        <v>35</v>
      </c>
      <c r="O1670">
        <v>375</v>
      </c>
      <c r="P1670">
        <v>131250</v>
      </c>
      <c r="Q1670">
        <v>45938</v>
      </c>
      <c r="R1670">
        <v>0.35</v>
      </c>
      <c r="S1670" t="s">
        <v>17</v>
      </c>
      <c r="T1670" t="str">
        <f>IF(Table1[[#This Row],[Units Sold]]&gt; 700,"High Units","low Units")</f>
        <v>low Units</v>
      </c>
      <c r="U1670">
        <f>SUM(Table1[[#This Row],[Operating Profit]])/SUM(Table1[Operating Profit])*100</f>
        <v>1.383111780632462E-2</v>
      </c>
      <c r="V1670">
        <f>SUM(Table1[[#This Row],[Price per Unit]]*Table1[[#This Row],[Units Sold]])</f>
        <v>13125</v>
      </c>
      <c r="W1670">
        <f>SUM(Table1[[#This Row],[Total Sales]]-Table1[[#This Row],[Operating Profit]])</f>
        <v>85312</v>
      </c>
      <c r="X1670">
        <f>SUM(Table1[[#This Row],[Total Sales]]-Table1[[#This Row],[Cost]])</f>
        <v>45938</v>
      </c>
      <c r="Y1670">
        <f>SUM(Table1[[#This Row],[profit/loss]])/SUM(Table1[profit/loss])</f>
        <v>1.3831117806324621E-4</v>
      </c>
    </row>
    <row r="1671" spans="1:25" x14ac:dyDescent="0.3">
      <c r="A1671" t="s">
        <v>25</v>
      </c>
      <c r="B1671" t="s">
        <v>17</v>
      </c>
      <c r="C1671">
        <v>1185732</v>
      </c>
      <c r="D1671" s="9">
        <v>44302</v>
      </c>
      <c r="E1671" s="8" t="str">
        <f>TEXT(Table1[[#This Row],[Invoice Date]],"dd-mm-yyyy")</f>
        <v>16-04-2021</v>
      </c>
      <c r="F1671" s="1" t="str">
        <f t="shared" si="104"/>
        <v>April</v>
      </c>
      <c r="G1671" s="1" t="str">
        <f t="shared" si="105"/>
        <v>2021</v>
      </c>
      <c r="H1671" s="1" t="str">
        <f t="shared" si="106"/>
        <v>Friday</v>
      </c>
      <c r="I1671" s="1" t="str">
        <f t="shared" si="107"/>
        <v>16</v>
      </c>
      <c r="J1671" t="s">
        <v>35</v>
      </c>
      <c r="K1671" t="s">
        <v>73</v>
      </c>
      <c r="L1671" t="s">
        <v>74</v>
      </c>
      <c r="M1671" t="s">
        <v>21</v>
      </c>
      <c r="N1671">
        <v>50</v>
      </c>
      <c r="O1671">
        <v>400</v>
      </c>
      <c r="P1671">
        <v>200000</v>
      </c>
      <c r="Q1671">
        <v>80000</v>
      </c>
      <c r="R1671">
        <v>0.4</v>
      </c>
      <c r="S1671" t="s">
        <v>17</v>
      </c>
      <c r="T1671" t="str">
        <f>IF(Table1[[#This Row],[Units Sold]]&gt; 700,"High Units","low Units")</f>
        <v>low Units</v>
      </c>
      <c r="U1671">
        <f>SUM(Table1[[#This Row],[Operating Profit]])/SUM(Table1[Operating Profit])*100</f>
        <v>2.4086582448212147E-2</v>
      </c>
      <c r="V1671">
        <f>SUM(Table1[[#This Row],[Price per Unit]]*Table1[[#This Row],[Units Sold]])</f>
        <v>20000</v>
      </c>
      <c r="W1671">
        <f>SUM(Table1[[#This Row],[Total Sales]]-Table1[[#This Row],[Operating Profit]])</f>
        <v>120000</v>
      </c>
      <c r="X1671">
        <f>SUM(Table1[[#This Row],[Total Sales]]-Table1[[#This Row],[Cost]])</f>
        <v>80000</v>
      </c>
      <c r="Y1671">
        <f>SUM(Table1[[#This Row],[profit/loss]])/SUM(Table1[profit/loss])</f>
        <v>2.4086582448212146E-4</v>
      </c>
    </row>
    <row r="1672" spans="1:25" x14ac:dyDescent="0.3">
      <c r="A1672" t="s">
        <v>25</v>
      </c>
      <c r="B1672" t="s">
        <v>17</v>
      </c>
      <c r="C1672">
        <v>1185732</v>
      </c>
      <c r="D1672" s="9">
        <v>44302</v>
      </c>
      <c r="E1672" s="8" t="str">
        <f>TEXT(Table1[[#This Row],[Invoice Date]],"dd-mm-yyyy")</f>
        <v>16-04-2021</v>
      </c>
      <c r="F1672" s="1" t="str">
        <f t="shared" si="104"/>
        <v>April</v>
      </c>
      <c r="G1672" s="1" t="str">
        <f t="shared" si="105"/>
        <v>2021</v>
      </c>
      <c r="H1672" s="1" t="str">
        <f t="shared" si="106"/>
        <v>Friday</v>
      </c>
      <c r="I1672" s="1" t="str">
        <f t="shared" si="107"/>
        <v>16</v>
      </c>
      <c r="J1672" t="s">
        <v>35</v>
      </c>
      <c r="K1672" t="s">
        <v>73</v>
      </c>
      <c r="L1672" t="s">
        <v>74</v>
      </c>
      <c r="M1672" t="s">
        <v>22</v>
      </c>
      <c r="N1672">
        <v>40</v>
      </c>
      <c r="O1672">
        <v>525</v>
      </c>
      <c r="P1672">
        <v>210000</v>
      </c>
      <c r="Q1672">
        <v>115500</v>
      </c>
      <c r="R1672">
        <v>0.55000000000000004</v>
      </c>
      <c r="S1672" t="s">
        <v>17</v>
      </c>
      <c r="T1672" t="str">
        <f>IF(Table1[[#This Row],[Units Sold]]&gt; 700,"High Units","low Units")</f>
        <v>low Units</v>
      </c>
      <c r="U1672">
        <f>SUM(Table1[[#This Row],[Operating Profit]])/SUM(Table1[Operating Profit])*100</f>
        <v>3.4775003409606285E-2</v>
      </c>
      <c r="V1672">
        <f>SUM(Table1[[#This Row],[Price per Unit]]*Table1[[#This Row],[Units Sold]])</f>
        <v>21000</v>
      </c>
      <c r="W1672">
        <f>SUM(Table1[[#This Row],[Total Sales]]-Table1[[#This Row],[Operating Profit]])</f>
        <v>94500</v>
      </c>
      <c r="X1672">
        <f>SUM(Table1[[#This Row],[Total Sales]]-Table1[[#This Row],[Cost]])</f>
        <v>115500</v>
      </c>
      <c r="Y1672">
        <f>SUM(Table1[[#This Row],[profit/loss]])/SUM(Table1[profit/loss])</f>
        <v>3.4775003409606286E-4</v>
      </c>
    </row>
    <row r="1673" spans="1:25" x14ac:dyDescent="0.3">
      <c r="A1673" t="s">
        <v>25</v>
      </c>
      <c r="B1673" t="s">
        <v>17</v>
      </c>
      <c r="C1673">
        <v>1185732</v>
      </c>
      <c r="D1673" s="9">
        <v>44331</v>
      </c>
      <c r="E1673" s="8" t="str">
        <f>TEXT(Table1[[#This Row],[Invoice Date]],"dd-mm-yyyy")</f>
        <v>15-05-2021</v>
      </c>
      <c r="F1673" s="1" t="str">
        <f t="shared" si="104"/>
        <v>May</v>
      </c>
      <c r="G1673" s="1" t="str">
        <f t="shared" si="105"/>
        <v>2021</v>
      </c>
      <c r="H1673" s="1" t="str">
        <f t="shared" si="106"/>
        <v>Saturday</v>
      </c>
      <c r="I1673" s="1" t="str">
        <f t="shared" si="107"/>
        <v>15</v>
      </c>
      <c r="J1673" t="s">
        <v>35</v>
      </c>
      <c r="K1673" t="s">
        <v>73</v>
      </c>
      <c r="L1673" t="s">
        <v>74</v>
      </c>
      <c r="M1673" t="s">
        <v>16</v>
      </c>
      <c r="N1673">
        <v>50</v>
      </c>
      <c r="O1673">
        <v>795</v>
      </c>
      <c r="P1673">
        <v>397500</v>
      </c>
      <c r="Q1673">
        <v>198750</v>
      </c>
      <c r="R1673">
        <v>0.5</v>
      </c>
      <c r="S1673" t="s">
        <v>17</v>
      </c>
      <c r="T1673" t="str">
        <f>IF(Table1[[#This Row],[Units Sold]]&gt; 700,"High Units","low Units")</f>
        <v>High Units</v>
      </c>
      <c r="U1673">
        <f>SUM(Table1[[#This Row],[Operating Profit]])/SUM(Table1[Operating Profit])*100</f>
        <v>5.9840103269777054E-2</v>
      </c>
      <c r="V1673">
        <f>SUM(Table1[[#This Row],[Price per Unit]]*Table1[[#This Row],[Units Sold]])</f>
        <v>39750</v>
      </c>
      <c r="W1673">
        <f>SUM(Table1[[#This Row],[Total Sales]]-Table1[[#This Row],[Operating Profit]])</f>
        <v>198750</v>
      </c>
      <c r="X1673">
        <f>SUM(Table1[[#This Row],[Total Sales]]-Table1[[#This Row],[Cost]])</f>
        <v>198750</v>
      </c>
      <c r="Y1673">
        <f>SUM(Table1[[#This Row],[profit/loss]])/SUM(Table1[profit/loss])</f>
        <v>5.9840103269777052E-4</v>
      </c>
    </row>
    <row r="1674" spans="1:25" x14ac:dyDescent="0.3">
      <c r="A1674" t="s">
        <v>25</v>
      </c>
      <c r="B1674" t="s">
        <v>17</v>
      </c>
      <c r="C1674">
        <v>1185732</v>
      </c>
      <c r="D1674" s="9">
        <v>44331</v>
      </c>
      <c r="E1674" s="8" t="str">
        <f>TEXT(Table1[[#This Row],[Invoice Date]],"dd-mm-yyyy")</f>
        <v>15-05-2021</v>
      </c>
      <c r="F1674" s="1" t="str">
        <f t="shared" si="104"/>
        <v>May</v>
      </c>
      <c r="G1674" s="1" t="str">
        <f t="shared" si="105"/>
        <v>2021</v>
      </c>
      <c r="H1674" s="1" t="str">
        <f t="shared" si="106"/>
        <v>Saturday</v>
      </c>
      <c r="I1674" s="1" t="str">
        <f t="shared" si="107"/>
        <v>15</v>
      </c>
      <c r="J1674" t="s">
        <v>35</v>
      </c>
      <c r="K1674" t="s">
        <v>73</v>
      </c>
      <c r="L1674" t="s">
        <v>74</v>
      </c>
      <c r="M1674" t="s">
        <v>18</v>
      </c>
      <c r="N1674">
        <v>50</v>
      </c>
      <c r="O1674">
        <v>500</v>
      </c>
      <c r="P1674">
        <v>250000</v>
      </c>
      <c r="Q1674">
        <v>100000</v>
      </c>
      <c r="R1674">
        <v>0.4</v>
      </c>
      <c r="S1674" t="s">
        <v>17</v>
      </c>
      <c r="T1674" t="str">
        <f>IF(Table1[[#This Row],[Units Sold]]&gt; 700,"High Units","low Units")</f>
        <v>low Units</v>
      </c>
      <c r="U1674">
        <f>SUM(Table1[[#This Row],[Operating Profit]])/SUM(Table1[Operating Profit])*100</f>
        <v>3.0108228060265183E-2</v>
      </c>
      <c r="V1674">
        <f>SUM(Table1[[#This Row],[Price per Unit]]*Table1[[#This Row],[Units Sold]])</f>
        <v>25000</v>
      </c>
      <c r="W1674">
        <f>SUM(Table1[[#This Row],[Total Sales]]-Table1[[#This Row],[Operating Profit]])</f>
        <v>150000</v>
      </c>
      <c r="X1674">
        <f>SUM(Table1[[#This Row],[Total Sales]]-Table1[[#This Row],[Cost]])</f>
        <v>100000</v>
      </c>
      <c r="Y1674">
        <f>SUM(Table1[[#This Row],[profit/loss]])/SUM(Table1[profit/loss])</f>
        <v>3.0108228060265183E-4</v>
      </c>
    </row>
    <row r="1675" spans="1:25" x14ac:dyDescent="0.3">
      <c r="A1675" t="s">
        <v>25</v>
      </c>
      <c r="B1675" t="s">
        <v>17</v>
      </c>
      <c r="C1675">
        <v>1185732</v>
      </c>
      <c r="D1675" s="9">
        <v>44331</v>
      </c>
      <c r="E1675" s="8" t="str">
        <f>TEXT(Table1[[#This Row],[Invoice Date]],"dd-mm-yyyy")</f>
        <v>15-05-2021</v>
      </c>
      <c r="F1675" s="1" t="str">
        <f t="shared" si="104"/>
        <v>May</v>
      </c>
      <c r="G1675" s="1" t="str">
        <f t="shared" si="105"/>
        <v>2021</v>
      </c>
      <c r="H1675" s="1" t="str">
        <f t="shared" si="106"/>
        <v>Saturday</v>
      </c>
      <c r="I1675" s="1" t="str">
        <f t="shared" si="107"/>
        <v>15</v>
      </c>
      <c r="J1675" t="s">
        <v>35</v>
      </c>
      <c r="K1675" t="s">
        <v>73</v>
      </c>
      <c r="L1675" t="s">
        <v>74</v>
      </c>
      <c r="M1675" t="s">
        <v>19</v>
      </c>
      <c r="N1675">
        <v>45</v>
      </c>
      <c r="O1675">
        <v>475</v>
      </c>
      <c r="P1675">
        <v>213750</v>
      </c>
      <c r="Q1675">
        <v>64125</v>
      </c>
      <c r="R1675">
        <v>0.3</v>
      </c>
      <c r="S1675" t="s">
        <v>17</v>
      </c>
      <c r="T1675" t="str">
        <f>IF(Table1[[#This Row],[Units Sold]]&gt; 700,"High Units","low Units")</f>
        <v>low Units</v>
      </c>
      <c r="U1675">
        <f>SUM(Table1[[#This Row],[Operating Profit]])/SUM(Table1[Operating Profit])*100</f>
        <v>1.930690124364505E-2</v>
      </c>
      <c r="V1675">
        <f>SUM(Table1[[#This Row],[Price per Unit]]*Table1[[#This Row],[Units Sold]])</f>
        <v>21375</v>
      </c>
      <c r="W1675">
        <f>SUM(Table1[[#This Row],[Total Sales]]-Table1[[#This Row],[Operating Profit]])</f>
        <v>149625</v>
      </c>
      <c r="X1675">
        <f>SUM(Table1[[#This Row],[Total Sales]]-Table1[[#This Row],[Cost]])</f>
        <v>64125</v>
      </c>
      <c r="Y1675">
        <f>SUM(Table1[[#This Row],[profit/loss]])/SUM(Table1[profit/loss])</f>
        <v>1.930690124364505E-4</v>
      </c>
    </row>
    <row r="1676" spans="1:25" x14ac:dyDescent="0.3">
      <c r="A1676" t="s">
        <v>25</v>
      </c>
      <c r="B1676" t="s">
        <v>17</v>
      </c>
      <c r="C1676">
        <v>1185732</v>
      </c>
      <c r="D1676" s="9">
        <v>44331</v>
      </c>
      <c r="E1676" s="8" t="str">
        <f>TEXT(Table1[[#This Row],[Invoice Date]],"dd-mm-yyyy")</f>
        <v>15-05-2021</v>
      </c>
      <c r="F1676" s="1" t="str">
        <f t="shared" si="104"/>
        <v>May</v>
      </c>
      <c r="G1676" s="1" t="str">
        <f t="shared" si="105"/>
        <v>2021</v>
      </c>
      <c r="H1676" s="1" t="str">
        <f t="shared" si="106"/>
        <v>Saturday</v>
      </c>
      <c r="I1676" s="1" t="str">
        <f t="shared" si="107"/>
        <v>15</v>
      </c>
      <c r="J1676" t="s">
        <v>35</v>
      </c>
      <c r="K1676" t="s">
        <v>73</v>
      </c>
      <c r="L1676" t="s">
        <v>74</v>
      </c>
      <c r="M1676" t="s">
        <v>20</v>
      </c>
      <c r="N1676">
        <v>45</v>
      </c>
      <c r="O1676">
        <v>450</v>
      </c>
      <c r="P1676">
        <v>202500</v>
      </c>
      <c r="Q1676">
        <v>70875</v>
      </c>
      <c r="R1676">
        <v>0.35</v>
      </c>
      <c r="S1676" t="s">
        <v>17</v>
      </c>
      <c r="T1676" t="str">
        <f>IF(Table1[[#This Row],[Units Sold]]&gt; 700,"High Units","low Units")</f>
        <v>low Units</v>
      </c>
      <c r="U1676">
        <f>SUM(Table1[[#This Row],[Operating Profit]])/SUM(Table1[Operating Profit])*100</f>
        <v>2.1339206637712948E-2</v>
      </c>
      <c r="V1676">
        <f>SUM(Table1[[#This Row],[Price per Unit]]*Table1[[#This Row],[Units Sold]])</f>
        <v>20250</v>
      </c>
      <c r="W1676">
        <f>SUM(Table1[[#This Row],[Total Sales]]-Table1[[#This Row],[Operating Profit]])</f>
        <v>131625</v>
      </c>
      <c r="X1676">
        <f>SUM(Table1[[#This Row],[Total Sales]]-Table1[[#This Row],[Cost]])</f>
        <v>70875</v>
      </c>
      <c r="Y1676">
        <f>SUM(Table1[[#This Row],[profit/loss]])/SUM(Table1[profit/loss])</f>
        <v>2.1339206637712948E-4</v>
      </c>
    </row>
    <row r="1677" spans="1:25" x14ac:dyDescent="0.3">
      <c r="A1677" t="s">
        <v>25</v>
      </c>
      <c r="B1677" t="s">
        <v>17</v>
      </c>
      <c r="C1677">
        <v>1185732</v>
      </c>
      <c r="D1677" s="9">
        <v>44331</v>
      </c>
      <c r="E1677" s="8" t="str">
        <f>TEXT(Table1[[#This Row],[Invoice Date]],"dd-mm-yyyy")</f>
        <v>15-05-2021</v>
      </c>
      <c r="F1677" s="1" t="str">
        <f t="shared" si="104"/>
        <v>May</v>
      </c>
      <c r="G1677" s="1" t="str">
        <f t="shared" si="105"/>
        <v>2021</v>
      </c>
      <c r="H1677" s="1" t="str">
        <f t="shared" si="106"/>
        <v>Saturday</v>
      </c>
      <c r="I1677" s="1" t="str">
        <f t="shared" si="107"/>
        <v>15</v>
      </c>
      <c r="J1677" t="s">
        <v>35</v>
      </c>
      <c r="K1677" t="s">
        <v>73</v>
      </c>
      <c r="L1677" t="s">
        <v>74</v>
      </c>
      <c r="M1677" t="s">
        <v>21</v>
      </c>
      <c r="N1677">
        <v>55</v>
      </c>
      <c r="O1677">
        <v>475</v>
      </c>
      <c r="P1677">
        <v>261250</v>
      </c>
      <c r="Q1677">
        <v>104500</v>
      </c>
      <c r="R1677">
        <v>0.4</v>
      </c>
      <c r="S1677" t="s">
        <v>17</v>
      </c>
      <c r="T1677" t="str">
        <f>IF(Table1[[#This Row],[Units Sold]]&gt; 700,"High Units","low Units")</f>
        <v>low Units</v>
      </c>
      <c r="U1677">
        <f>SUM(Table1[[#This Row],[Operating Profit]])/SUM(Table1[Operating Profit])*100</f>
        <v>3.1463098322977119E-2</v>
      </c>
      <c r="V1677">
        <f>SUM(Table1[[#This Row],[Price per Unit]]*Table1[[#This Row],[Units Sold]])</f>
        <v>26125</v>
      </c>
      <c r="W1677">
        <f>SUM(Table1[[#This Row],[Total Sales]]-Table1[[#This Row],[Operating Profit]])</f>
        <v>156750</v>
      </c>
      <c r="X1677">
        <f>SUM(Table1[[#This Row],[Total Sales]]-Table1[[#This Row],[Cost]])</f>
        <v>104500</v>
      </c>
      <c r="Y1677">
        <f>SUM(Table1[[#This Row],[profit/loss]])/SUM(Table1[profit/loss])</f>
        <v>3.1463098322977119E-4</v>
      </c>
    </row>
    <row r="1678" spans="1:25" x14ac:dyDescent="0.3">
      <c r="A1678" t="s">
        <v>25</v>
      </c>
      <c r="B1678" t="s">
        <v>17</v>
      </c>
      <c r="C1678">
        <v>1185732</v>
      </c>
      <c r="D1678" s="9">
        <v>44331</v>
      </c>
      <c r="E1678" s="8" t="str">
        <f>TEXT(Table1[[#This Row],[Invoice Date]],"dd-mm-yyyy")</f>
        <v>15-05-2021</v>
      </c>
      <c r="F1678" s="1" t="str">
        <f t="shared" si="104"/>
        <v>May</v>
      </c>
      <c r="G1678" s="1" t="str">
        <f t="shared" si="105"/>
        <v>2021</v>
      </c>
      <c r="H1678" s="1" t="str">
        <f t="shared" si="106"/>
        <v>Saturday</v>
      </c>
      <c r="I1678" s="1" t="str">
        <f t="shared" si="107"/>
        <v>15</v>
      </c>
      <c r="J1678" t="s">
        <v>35</v>
      </c>
      <c r="K1678" t="s">
        <v>73</v>
      </c>
      <c r="L1678" t="s">
        <v>74</v>
      </c>
      <c r="M1678" t="s">
        <v>22</v>
      </c>
      <c r="N1678">
        <v>60</v>
      </c>
      <c r="O1678">
        <v>575</v>
      </c>
      <c r="P1678">
        <v>345000</v>
      </c>
      <c r="Q1678">
        <v>189750</v>
      </c>
      <c r="R1678">
        <v>0.55000000000000004</v>
      </c>
      <c r="S1678" t="s">
        <v>17</v>
      </c>
      <c r="T1678" t="str">
        <f>IF(Table1[[#This Row],[Units Sold]]&gt; 700,"High Units","low Units")</f>
        <v>low Units</v>
      </c>
      <c r="U1678">
        <f>SUM(Table1[[#This Row],[Operating Profit]])/SUM(Table1[Operating Profit])*100</f>
        <v>5.713036274435318E-2</v>
      </c>
      <c r="V1678">
        <f>SUM(Table1[[#This Row],[Price per Unit]]*Table1[[#This Row],[Units Sold]])</f>
        <v>34500</v>
      </c>
      <c r="W1678">
        <f>SUM(Table1[[#This Row],[Total Sales]]-Table1[[#This Row],[Operating Profit]])</f>
        <v>155250</v>
      </c>
      <c r="X1678">
        <f>SUM(Table1[[#This Row],[Total Sales]]-Table1[[#This Row],[Cost]])</f>
        <v>189750</v>
      </c>
      <c r="Y1678">
        <f>SUM(Table1[[#This Row],[profit/loss]])/SUM(Table1[profit/loss])</f>
        <v>5.7130362744353181E-4</v>
      </c>
    </row>
    <row r="1679" spans="1:25" x14ac:dyDescent="0.3">
      <c r="A1679" t="s">
        <v>25</v>
      </c>
      <c r="B1679" t="s">
        <v>17</v>
      </c>
      <c r="C1679">
        <v>1185732</v>
      </c>
      <c r="D1679" s="9">
        <v>44364</v>
      </c>
      <c r="E1679" s="8" t="str">
        <f>TEXT(Table1[[#This Row],[Invoice Date]],"dd-mm-yyyy")</f>
        <v>17-06-2021</v>
      </c>
      <c r="F1679" s="1" t="str">
        <f t="shared" si="104"/>
        <v>June</v>
      </c>
      <c r="G1679" s="1" t="str">
        <f t="shared" si="105"/>
        <v>2021</v>
      </c>
      <c r="H1679" s="1" t="str">
        <f t="shared" si="106"/>
        <v>Thursday</v>
      </c>
      <c r="I1679" s="1" t="str">
        <f t="shared" si="107"/>
        <v>17</v>
      </c>
      <c r="J1679" t="s">
        <v>35</v>
      </c>
      <c r="K1679" t="s">
        <v>73</v>
      </c>
      <c r="L1679" t="s">
        <v>74</v>
      </c>
      <c r="M1679" t="s">
        <v>16</v>
      </c>
      <c r="N1679">
        <v>55</v>
      </c>
      <c r="O1679">
        <v>825</v>
      </c>
      <c r="P1679">
        <v>453750</v>
      </c>
      <c r="Q1679">
        <v>226875</v>
      </c>
      <c r="R1679">
        <v>0.5</v>
      </c>
      <c r="S1679" t="s">
        <v>17</v>
      </c>
      <c r="T1679" t="str">
        <f>IF(Table1[[#This Row],[Units Sold]]&gt; 700,"High Units","low Units")</f>
        <v>High Units</v>
      </c>
      <c r="U1679">
        <f>SUM(Table1[[#This Row],[Operating Profit]])/SUM(Table1[Operating Profit])*100</f>
        <v>6.8308042411726638E-2</v>
      </c>
      <c r="V1679">
        <f>SUM(Table1[[#This Row],[Price per Unit]]*Table1[[#This Row],[Units Sold]])</f>
        <v>45375</v>
      </c>
      <c r="W1679">
        <f>SUM(Table1[[#This Row],[Total Sales]]-Table1[[#This Row],[Operating Profit]])</f>
        <v>226875</v>
      </c>
      <c r="X1679">
        <f>SUM(Table1[[#This Row],[Total Sales]]-Table1[[#This Row],[Cost]])</f>
        <v>226875</v>
      </c>
      <c r="Y1679">
        <f>SUM(Table1[[#This Row],[profit/loss]])/SUM(Table1[profit/loss])</f>
        <v>6.8308042411726634E-4</v>
      </c>
    </row>
    <row r="1680" spans="1:25" x14ac:dyDescent="0.3">
      <c r="A1680" t="s">
        <v>25</v>
      </c>
      <c r="B1680" t="s">
        <v>17</v>
      </c>
      <c r="C1680">
        <v>1185732</v>
      </c>
      <c r="D1680" s="9">
        <v>44364</v>
      </c>
      <c r="E1680" s="8" t="str">
        <f>TEXT(Table1[[#This Row],[Invoice Date]],"dd-mm-yyyy")</f>
        <v>17-06-2021</v>
      </c>
      <c r="F1680" s="1" t="str">
        <f t="shared" si="104"/>
        <v>June</v>
      </c>
      <c r="G1680" s="1" t="str">
        <f t="shared" si="105"/>
        <v>2021</v>
      </c>
      <c r="H1680" s="1" t="str">
        <f t="shared" si="106"/>
        <v>Thursday</v>
      </c>
      <c r="I1680" s="1" t="str">
        <f t="shared" si="107"/>
        <v>17</v>
      </c>
      <c r="J1680" t="s">
        <v>35</v>
      </c>
      <c r="K1680" t="s">
        <v>73</v>
      </c>
      <c r="L1680" t="s">
        <v>74</v>
      </c>
      <c r="M1680" t="s">
        <v>18</v>
      </c>
      <c r="N1680">
        <v>50</v>
      </c>
      <c r="O1680">
        <v>575</v>
      </c>
      <c r="P1680">
        <v>287500</v>
      </c>
      <c r="Q1680">
        <v>115000</v>
      </c>
      <c r="R1680">
        <v>0.4</v>
      </c>
      <c r="S1680" t="s">
        <v>17</v>
      </c>
      <c r="T1680" t="str">
        <f>IF(Table1[[#This Row],[Units Sold]]&gt; 700,"High Units","low Units")</f>
        <v>low Units</v>
      </c>
      <c r="U1680">
        <f>SUM(Table1[[#This Row],[Operating Profit]])/SUM(Table1[Operating Profit])*100</f>
        <v>3.4624462269304962E-2</v>
      </c>
      <c r="V1680">
        <f>SUM(Table1[[#This Row],[Price per Unit]]*Table1[[#This Row],[Units Sold]])</f>
        <v>28750</v>
      </c>
      <c r="W1680">
        <f>SUM(Table1[[#This Row],[Total Sales]]-Table1[[#This Row],[Operating Profit]])</f>
        <v>172500</v>
      </c>
      <c r="X1680">
        <f>SUM(Table1[[#This Row],[Total Sales]]-Table1[[#This Row],[Cost]])</f>
        <v>115000</v>
      </c>
      <c r="Y1680">
        <f>SUM(Table1[[#This Row],[profit/loss]])/SUM(Table1[profit/loss])</f>
        <v>3.4624462269304963E-4</v>
      </c>
    </row>
    <row r="1681" spans="1:25" x14ac:dyDescent="0.3">
      <c r="A1681" t="s">
        <v>25</v>
      </c>
      <c r="B1681" t="s">
        <v>17</v>
      </c>
      <c r="C1681">
        <v>1185732</v>
      </c>
      <c r="D1681" s="9">
        <v>44364</v>
      </c>
      <c r="E1681" s="8" t="str">
        <f>TEXT(Table1[[#This Row],[Invoice Date]],"dd-mm-yyyy")</f>
        <v>17-06-2021</v>
      </c>
      <c r="F1681" s="1" t="str">
        <f t="shared" si="104"/>
        <v>June</v>
      </c>
      <c r="G1681" s="1" t="str">
        <f t="shared" si="105"/>
        <v>2021</v>
      </c>
      <c r="H1681" s="1" t="str">
        <f t="shared" si="106"/>
        <v>Thursday</v>
      </c>
      <c r="I1681" s="1" t="str">
        <f t="shared" si="107"/>
        <v>17</v>
      </c>
      <c r="J1681" t="s">
        <v>35</v>
      </c>
      <c r="K1681" t="s">
        <v>73</v>
      </c>
      <c r="L1681" t="s">
        <v>74</v>
      </c>
      <c r="M1681" t="s">
        <v>19</v>
      </c>
      <c r="N1681">
        <v>45</v>
      </c>
      <c r="O1681">
        <v>550</v>
      </c>
      <c r="P1681">
        <v>247500</v>
      </c>
      <c r="Q1681">
        <v>74250</v>
      </c>
      <c r="R1681">
        <v>0.3</v>
      </c>
      <c r="S1681" t="s">
        <v>17</v>
      </c>
      <c r="T1681" t="str">
        <f>IF(Table1[[#This Row],[Units Sold]]&gt; 700,"High Units","low Units")</f>
        <v>low Units</v>
      </c>
      <c r="U1681">
        <f>SUM(Table1[[#This Row],[Operating Profit]])/SUM(Table1[Operating Profit])*100</f>
        <v>2.2355359334746899E-2</v>
      </c>
      <c r="V1681">
        <f>SUM(Table1[[#This Row],[Price per Unit]]*Table1[[#This Row],[Units Sold]])</f>
        <v>24750</v>
      </c>
      <c r="W1681">
        <f>SUM(Table1[[#This Row],[Total Sales]]-Table1[[#This Row],[Operating Profit]])</f>
        <v>173250</v>
      </c>
      <c r="X1681">
        <f>SUM(Table1[[#This Row],[Total Sales]]-Table1[[#This Row],[Cost]])</f>
        <v>74250</v>
      </c>
      <c r="Y1681">
        <f>SUM(Table1[[#This Row],[profit/loss]])/SUM(Table1[profit/loss])</f>
        <v>2.2355359334746898E-4</v>
      </c>
    </row>
    <row r="1682" spans="1:25" x14ac:dyDescent="0.3">
      <c r="A1682" t="s">
        <v>25</v>
      </c>
      <c r="B1682" t="s">
        <v>17</v>
      </c>
      <c r="C1682">
        <v>1185732</v>
      </c>
      <c r="D1682" s="9">
        <v>44364</v>
      </c>
      <c r="E1682" s="8" t="str">
        <f>TEXT(Table1[[#This Row],[Invoice Date]],"dd-mm-yyyy")</f>
        <v>17-06-2021</v>
      </c>
      <c r="F1682" s="1" t="str">
        <f t="shared" si="104"/>
        <v>June</v>
      </c>
      <c r="G1682" s="1" t="str">
        <f t="shared" si="105"/>
        <v>2021</v>
      </c>
      <c r="H1682" s="1" t="str">
        <f t="shared" si="106"/>
        <v>Thursday</v>
      </c>
      <c r="I1682" s="1" t="str">
        <f t="shared" si="107"/>
        <v>17</v>
      </c>
      <c r="J1682" t="s">
        <v>35</v>
      </c>
      <c r="K1682" t="s">
        <v>73</v>
      </c>
      <c r="L1682" t="s">
        <v>74</v>
      </c>
      <c r="M1682" t="s">
        <v>20</v>
      </c>
      <c r="N1682">
        <v>45</v>
      </c>
      <c r="O1682">
        <v>525</v>
      </c>
      <c r="P1682">
        <v>236250</v>
      </c>
      <c r="Q1682">
        <v>82688</v>
      </c>
      <c r="R1682">
        <v>0.35</v>
      </c>
      <c r="S1682" t="s">
        <v>17</v>
      </c>
      <c r="T1682" t="str">
        <f>IF(Table1[[#This Row],[Units Sold]]&gt; 700,"High Units","low Units")</f>
        <v>low Units</v>
      </c>
      <c r="U1682">
        <f>SUM(Table1[[#This Row],[Operating Profit]])/SUM(Table1[Operating Profit])*100</f>
        <v>2.4895891618472072E-2</v>
      </c>
      <c r="V1682">
        <f>SUM(Table1[[#This Row],[Price per Unit]]*Table1[[#This Row],[Units Sold]])</f>
        <v>23625</v>
      </c>
      <c r="W1682">
        <f>SUM(Table1[[#This Row],[Total Sales]]-Table1[[#This Row],[Operating Profit]])</f>
        <v>153562</v>
      </c>
      <c r="X1682">
        <f>SUM(Table1[[#This Row],[Total Sales]]-Table1[[#This Row],[Cost]])</f>
        <v>82688</v>
      </c>
      <c r="Y1682">
        <f>SUM(Table1[[#This Row],[profit/loss]])/SUM(Table1[profit/loss])</f>
        <v>2.4895891618472072E-4</v>
      </c>
    </row>
    <row r="1683" spans="1:25" x14ac:dyDescent="0.3">
      <c r="A1683" t="s">
        <v>25</v>
      </c>
      <c r="B1683" t="s">
        <v>17</v>
      </c>
      <c r="C1683">
        <v>1185732</v>
      </c>
      <c r="D1683" s="9">
        <v>44364</v>
      </c>
      <c r="E1683" s="8" t="str">
        <f>TEXT(Table1[[#This Row],[Invoice Date]],"dd-mm-yyyy")</f>
        <v>17-06-2021</v>
      </c>
      <c r="F1683" s="1" t="str">
        <f t="shared" si="104"/>
        <v>June</v>
      </c>
      <c r="G1683" s="1" t="str">
        <f t="shared" si="105"/>
        <v>2021</v>
      </c>
      <c r="H1683" s="1" t="str">
        <f t="shared" si="106"/>
        <v>Thursday</v>
      </c>
      <c r="I1683" s="1" t="str">
        <f t="shared" si="107"/>
        <v>17</v>
      </c>
      <c r="J1683" t="s">
        <v>35</v>
      </c>
      <c r="K1683" t="s">
        <v>73</v>
      </c>
      <c r="L1683" t="s">
        <v>74</v>
      </c>
      <c r="M1683" t="s">
        <v>21</v>
      </c>
      <c r="N1683">
        <v>60</v>
      </c>
      <c r="O1683">
        <v>525</v>
      </c>
      <c r="P1683">
        <v>315000</v>
      </c>
      <c r="Q1683">
        <v>126000</v>
      </c>
      <c r="R1683">
        <v>0.4</v>
      </c>
      <c r="S1683" t="s">
        <v>17</v>
      </c>
      <c r="T1683" t="str">
        <f>IF(Table1[[#This Row],[Units Sold]]&gt; 700,"High Units","low Units")</f>
        <v>low Units</v>
      </c>
      <c r="U1683">
        <f>SUM(Table1[[#This Row],[Operating Profit]])/SUM(Table1[Operating Profit])*100</f>
        <v>3.7936367355934128E-2</v>
      </c>
      <c r="V1683">
        <f>SUM(Table1[[#This Row],[Price per Unit]]*Table1[[#This Row],[Units Sold]])</f>
        <v>31500</v>
      </c>
      <c r="W1683">
        <f>SUM(Table1[[#This Row],[Total Sales]]-Table1[[#This Row],[Operating Profit]])</f>
        <v>189000</v>
      </c>
      <c r="X1683">
        <f>SUM(Table1[[#This Row],[Total Sales]]-Table1[[#This Row],[Cost]])</f>
        <v>126000</v>
      </c>
      <c r="Y1683">
        <f>SUM(Table1[[#This Row],[profit/loss]])/SUM(Table1[profit/loss])</f>
        <v>3.793636735593413E-4</v>
      </c>
    </row>
    <row r="1684" spans="1:25" x14ac:dyDescent="0.3">
      <c r="A1684" t="s">
        <v>25</v>
      </c>
      <c r="B1684" t="s">
        <v>17</v>
      </c>
      <c r="C1684">
        <v>1185732</v>
      </c>
      <c r="D1684" s="9">
        <v>44364</v>
      </c>
      <c r="E1684" s="8" t="str">
        <f>TEXT(Table1[[#This Row],[Invoice Date]],"dd-mm-yyyy")</f>
        <v>17-06-2021</v>
      </c>
      <c r="F1684" s="1" t="str">
        <f t="shared" si="104"/>
        <v>June</v>
      </c>
      <c r="G1684" s="1" t="str">
        <f t="shared" si="105"/>
        <v>2021</v>
      </c>
      <c r="H1684" s="1" t="str">
        <f t="shared" si="106"/>
        <v>Thursday</v>
      </c>
      <c r="I1684" s="1" t="str">
        <f t="shared" si="107"/>
        <v>17</v>
      </c>
      <c r="J1684" t="s">
        <v>35</v>
      </c>
      <c r="K1684" t="s">
        <v>73</v>
      </c>
      <c r="L1684" t="s">
        <v>74</v>
      </c>
      <c r="M1684" t="s">
        <v>22</v>
      </c>
      <c r="N1684">
        <v>65</v>
      </c>
      <c r="O1684">
        <v>675</v>
      </c>
      <c r="P1684">
        <v>438750</v>
      </c>
      <c r="Q1684">
        <v>241313</v>
      </c>
      <c r="R1684">
        <v>0.55000000000000004</v>
      </c>
      <c r="S1684" t="s">
        <v>17</v>
      </c>
      <c r="T1684" t="str">
        <f>IF(Table1[[#This Row],[Units Sold]]&gt; 700,"High Units","low Units")</f>
        <v>low Units</v>
      </c>
      <c r="U1684">
        <f>SUM(Table1[[#This Row],[Operating Profit]])/SUM(Table1[Operating Profit])*100</f>
        <v>7.2655068379067725E-2</v>
      </c>
      <c r="V1684">
        <f>SUM(Table1[[#This Row],[Price per Unit]]*Table1[[#This Row],[Units Sold]])</f>
        <v>43875</v>
      </c>
      <c r="W1684">
        <f>SUM(Table1[[#This Row],[Total Sales]]-Table1[[#This Row],[Operating Profit]])</f>
        <v>197437</v>
      </c>
      <c r="X1684">
        <f>SUM(Table1[[#This Row],[Total Sales]]-Table1[[#This Row],[Cost]])</f>
        <v>241313</v>
      </c>
      <c r="Y1684">
        <f>SUM(Table1[[#This Row],[profit/loss]])/SUM(Table1[profit/loss])</f>
        <v>7.2655068379067725E-4</v>
      </c>
    </row>
    <row r="1685" spans="1:25" x14ac:dyDescent="0.3">
      <c r="A1685" t="s">
        <v>25</v>
      </c>
      <c r="B1685" t="s">
        <v>17</v>
      </c>
      <c r="C1685">
        <v>1185732</v>
      </c>
      <c r="D1685" s="9">
        <v>44392</v>
      </c>
      <c r="E1685" s="8" t="str">
        <f>TEXT(Table1[[#This Row],[Invoice Date]],"dd-mm-yyyy")</f>
        <v>15-07-2021</v>
      </c>
      <c r="F1685" s="1" t="str">
        <f t="shared" si="104"/>
        <v>July</v>
      </c>
      <c r="G1685" s="1" t="str">
        <f t="shared" si="105"/>
        <v>2021</v>
      </c>
      <c r="H1685" s="1" t="str">
        <f t="shared" si="106"/>
        <v>Thursday</v>
      </c>
      <c r="I1685" s="1" t="str">
        <f t="shared" si="107"/>
        <v>15</v>
      </c>
      <c r="J1685" t="s">
        <v>35</v>
      </c>
      <c r="K1685" t="s">
        <v>73</v>
      </c>
      <c r="L1685" t="s">
        <v>74</v>
      </c>
      <c r="M1685" t="s">
        <v>16</v>
      </c>
      <c r="N1685">
        <v>60</v>
      </c>
      <c r="O1685">
        <v>900</v>
      </c>
      <c r="P1685">
        <v>540000</v>
      </c>
      <c r="Q1685">
        <v>270000</v>
      </c>
      <c r="R1685">
        <v>0.5</v>
      </c>
      <c r="S1685" t="s">
        <v>17</v>
      </c>
      <c r="T1685" t="str">
        <f>IF(Table1[[#This Row],[Units Sold]]&gt; 700,"High Units","low Units")</f>
        <v>High Units</v>
      </c>
      <c r="U1685">
        <f>SUM(Table1[[#This Row],[Operating Profit]])/SUM(Table1[Operating Profit])*100</f>
        <v>8.1292215762715989E-2</v>
      </c>
      <c r="V1685">
        <f>SUM(Table1[[#This Row],[Price per Unit]]*Table1[[#This Row],[Units Sold]])</f>
        <v>54000</v>
      </c>
      <c r="W1685">
        <f>SUM(Table1[[#This Row],[Total Sales]]-Table1[[#This Row],[Operating Profit]])</f>
        <v>270000</v>
      </c>
      <c r="X1685">
        <f>SUM(Table1[[#This Row],[Total Sales]]-Table1[[#This Row],[Cost]])</f>
        <v>270000</v>
      </c>
      <c r="Y1685">
        <f>SUM(Table1[[#This Row],[profit/loss]])/SUM(Table1[profit/loss])</f>
        <v>8.1292215762715991E-4</v>
      </c>
    </row>
    <row r="1686" spans="1:25" x14ac:dyDescent="0.3">
      <c r="A1686" t="s">
        <v>25</v>
      </c>
      <c r="B1686" t="s">
        <v>17</v>
      </c>
      <c r="C1686">
        <v>1185732</v>
      </c>
      <c r="D1686" s="9">
        <v>44392</v>
      </c>
      <c r="E1686" s="8" t="str">
        <f>TEXT(Table1[[#This Row],[Invoice Date]],"dd-mm-yyyy")</f>
        <v>15-07-2021</v>
      </c>
      <c r="F1686" s="1" t="str">
        <f t="shared" si="104"/>
        <v>July</v>
      </c>
      <c r="G1686" s="1" t="str">
        <f t="shared" si="105"/>
        <v>2021</v>
      </c>
      <c r="H1686" s="1" t="str">
        <f t="shared" si="106"/>
        <v>Thursday</v>
      </c>
      <c r="I1686" s="1" t="str">
        <f t="shared" si="107"/>
        <v>15</v>
      </c>
      <c r="J1686" t="s">
        <v>35</v>
      </c>
      <c r="K1686" t="s">
        <v>73</v>
      </c>
      <c r="L1686" t="s">
        <v>74</v>
      </c>
      <c r="M1686" t="s">
        <v>18</v>
      </c>
      <c r="N1686">
        <v>55</v>
      </c>
      <c r="O1686">
        <v>650</v>
      </c>
      <c r="P1686">
        <v>357500</v>
      </c>
      <c r="Q1686">
        <v>143000</v>
      </c>
      <c r="R1686">
        <v>0.4</v>
      </c>
      <c r="S1686" t="s">
        <v>17</v>
      </c>
      <c r="T1686" t="str">
        <f>IF(Table1[[#This Row],[Units Sold]]&gt; 700,"High Units","low Units")</f>
        <v>low Units</v>
      </c>
      <c r="U1686">
        <f>SUM(Table1[[#This Row],[Operating Profit]])/SUM(Table1[Operating Profit])*100</f>
        <v>4.3054766126179207E-2</v>
      </c>
      <c r="V1686">
        <f>SUM(Table1[[#This Row],[Price per Unit]]*Table1[[#This Row],[Units Sold]])</f>
        <v>35750</v>
      </c>
      <c r="W1686">
        <f>SUM(Table1[[#This Row],[Total Sales]]-Table1[[#This Row],[Operating Profit]])</f>
        <v>214500</v>
      </c>
      <c r="X1686">
        <f>SUM(Table1[[#This Row],[Total Sales]]-Table1[[#This Row],[Cost]])</f>
        <v>143000</v>
      </c>
      <c r="Y1686">
        <f>SUM(Table1[[#This Row],[profit/loss]])/SUM(Table1[profit/loss])</f>
        <v>4.305476612617921E-4</v>
      </c>
    </row>
    <row r="1687" spans="1:25" x14ac:dyDescent="0.3">
      <c r="A1687" t="s">
        <v>25</v>
      </c>
      <c r="B1687" t="s">
        <v>17</v>
      </c>
      <c r="C1687">
        <v>1185732</v>
      </c>
      <c r="D1687" s="9">
        <v>44392</v>
      </c>
      <c r="E1687" s="8" t="str">
        <f>TEXT(Table1[[#This Row],[Invoice Date]],"dd-mm-yyyy")</f>
        <v>15-07-2021</v>
      </c>
      <c r="F1687" s="1" t="str">
        <f t="shared" si="104"/>
        <v>July</v>
      </c>
      <c r="G1687" s="1" t="str">
        <f t="shared" si="105"/>
        <v>2021</v>
      </c>
      <c r="H1687" s="1" t="str">
        <f t="shared" si="106"/>
        <v>Thursday</v>
      </c>
      <c r="I1687" s="1" t="str">
        <f t="shared" si="107"/>
        <v>15</v>
      </c>
      <c r="J1687" t="s">
        <v>35</v>
      </c>
      <c r="K1687" t="s">
        <v>73</v>
      </c>
      <c r="L1687" t="s">
        <v>74</v>
      </c>
      <c r="M1687" t="s">
        <v>19</v>
      </c>
      <c r="N1687">
        <v>50</v>
      </c>
      <c r="O1687">
        <v>575</v>
      </c>
      <c r="P1687">
        <v>287500</v>
      </c>
      <c r="Q1687">
        <v>86250</v>
      </c>
      <c r="R1687">
        <v>0.3</v>
      </c>
      <c r="S1687" t="s">
        <v>17</v>
      </c>
      <c r="T1687" t="str">
        <f>IF(Table1[[#This Row],[Units Sold]]&gt; 700,"High Units","low Units")</f>
        <v>low Units</v>
      </c>
      <c r="U1687">
        <f>SUM(Table1[[#This Row],[Operating Profit]])/SUM(Table1[Operating Profit])*100</f>
        <v>2.5968346701978718E-2</v>
      </c>
      <c r="V1687">
        <f>SUM(Table1[[#This Row],[Price per Unit]]*Table1[[#This Row],[Units Sold]])</f>
        <v>28750</v>
      </c>
      <c r="W1687">
        <f>SUM(Table1[[#This Row],[Total Sales]]-Table1[[#This Row],[Operating Profit]])</f>
        <v>201250</v>
      </c>
      <c r="X1687">
        <f>SUM(Table1[[#This Row],[Total Sales]]-Table1[[#This Row],[Cost]])</f>
        <v>86250</v>
      </c>
      <c r="Y1687">
        <f>SUM(Table1[[#This Row],[profit/loss]])/SUM(Table1[profit/loss])</f>
        <v>2.5968346701978718E-4</v>
      </c>
    </row>
    <row r="1688" spans="1:25" x14ac:dyDescent="0.3">
      <c r="A1688" t="s">
        <v>25</v>
      </c>
      <c r="B1688" t="s">
        <v>17</v>
      </c>
      <c r="C1688">
        <v>1185732</v>
      </c>
      <c r="D1688" s="9">
        <v>44392</v>
      </c>
      <c r="E1688" s="8" t="str">
        <f>TEXT(Table1[[#This Row],[Invoice Date]],"dd-mm-yyyy")</f>
        <v>15-07-2021</v>
      </c>
      <c r="F1688" s="1" t="str">
        <f t="shared" si="104"/>
        <v>July</v>
      </c>
      <c r="G1688" s="1" t="str">
        <f t="shared" si="105"/>
        <v>2021</v>
      </c>
      <c r="H1688" s="1" t="str">
        <f t="shared" si="106"/>
        <v>Thursday</v>
      </c>
      <c r="I1688" s="1" t="str">
        <f t="shared" si="107"/>
        <v>15</v>
      </c>
      <c r="J1688" t="s">
        <v>35</v>
      </c>
      <c r="K1688" t="s">
        <v>73</v>
      </c>
      <c r="L1688" t="s">
        <v>74</v>
      </c>
      <c r="M1688" t="s">
        <v>20</v>
      </c>
      <c r="N1688">
        <v>50</v>
      </c>
      <c r="O1688">
        <v>525</v>
      </c>
      <c r="P1688">
        <v>262500</v>
      </c>
      <c r="Q1688">
        <v>91875</v>
      </c>
      <c r="R1688">
        <v>0.35</v>
      </c>
      <c r="S1688" t="s">
        <v>17</v>
      </c>
      <c r="T1688" t="str">
        <f>IF(Table1[[#This Row],[Units Sold]]&gt; 700,"High Units","low Units")</f>
        <v>low Units</v>
      </c>
      <c r="U1688">
        <f>SUM(Table1[[#This Row],[Operating Profit]])/SUM(Table1[Operating Profit])*100</f>
        <v>2.7661934530368641E-2</v>
      </c>
      <c r="V1688">
        <f>SUM(Table1[[#This Row],[Price per Unit]]*Table1[[#This Row],[Units Sold]])</f>
        <v>26250</v>
      </c>
      <c r="W1688">
        <f>SUM(Table1[[#This Row],[Total Sales]]-Table1[[#This Row],[Operating Profit]])</f>
        <v>170625</v>
      </c>
      <c r="X1688">
        <f>SUM(Table1[[#This Row],[Total Sales]]-Table1[[#This Row],[Cost]])</f>
        <v>91875</v>
      </c>
      <c r="Y1688">
        <f>SUM(Table1[[#This Row],[profit/loss]])/SUM(Table1[profit/loss])</f>
        <v>2.7661934530368639E-4</v>
      </c>
    </row>
    <row r="1689" spans="1:25" x14ac:dyDescent="0.3">
      <c r="A1689" t="s">
        <v>25</v>
      </c>
      <c r="B1689" t="s">
        <v>17</v>
      </c>
      <c r="C1689">
        <v>1185732</v>
      </c>
      <c r="D1689" s="9">
        <v>44392</v>
      </c>
      <c r="E1689" s="8" t="str">
        <f>TEXT(Table1[[#This Row],[Invoice Date]],"dd-mm-yyyy")</f>
        <v>15-07-2021</v>
      </c>
      <c r="F1689" s="1" t="str">
        <f t="shared" si="104"/>
        <v>July</v>
      </c>
      <c r="G1689" s="1" t="str">
        <f t="shared" si="105"/>
        <v>2021</v>
      </c>
      <c r="H1689" s="1" t="str">
        <f t="shared" si="106"/>
        <v>Thursday</v>
      </c>
      <c r="I1689" s="1" t="str">
        <f t="shared" si="107"/>
        <v>15</v>
      </c>
      <c r="J1689" t="s">
        <v>35</v>
      </c>
      <c r="K1689" t="s">
        <v>73</v>
      </c>
      <c r="L1689" t="s">
        <v>74</v>
      </c>
      <c r="M1689" t="s">
        <v>21</v>
      </c>
      <c r="N1689">
        <v>60</v>
      </c>
      <c r="O1689">
        <v>550</v>
      </c>
      <c r="P1689">
        <v>330000</v>
      </c>
      <c r="Q1689">
        <v>132000</v>
      </c>
      <c r="R1689">
        <v>0.4</v>
      </c>
      <c r="S1689" t="s">
        <v>17</v>
      </c>
      <c r="T1689" t="str">
        <f>IF(Table1[[#This Row],[Units Sold]]&gt; 700,"High Units","low Units")</f>
        <v>low Units</v>
      </c>
      <c r="U1689">
        <f>SUM(Table1[[#This Row],[Operating Profit]])/SUM(Table1[Operating Profit])*100</f>
        <v>3.9742861039550041E-2</v>
      </c>
      <c r="V1689">
        <f>SUM(Table1[[#This Row],[Price per Unit]]*Table1[[#This Row],[Units Sold]])</f>
        <v>33000</v>
      </c>
      <c r="W1689">
        <f>SUM(Table1[[#This Row],[Total Sales]]-Table1[[#This Row],[Operating Profit]])</f>
        <v>198000</v>
      </c>
      <c r="X1689">
        <f>SUM(Table1[[#This Row],[Total Sales]]-Table1[[#This Row],[Cost]])</f>
        <v>132000</v>
      </c>
      <c r="Y1689">
        <f>SUM(Table1[[#This Row],[profit/loss]])/SUM(Table1[profit/loss])</f>
        <v>3.9742861039550044E-4</v>
      </c>
    </row>
    <row r="1690" spans="1:25" x14ac:dyDescent="0.3">
      <c r="A1690" t="s">
        <v>25</v>
      </c>
      <c r="B1690" t="s">
        <v>17</v>
      </c>
      <c r="C1690">
        <v>1185732</v>
      </c>
      <c r="D1690" s="9">
        <v>44392</v>
      </c>
      <c r="E1690" s="8" t="str">
        <f>TEXT(Table1[[#This Row],[Invoice Date]],"dd-mm-yyyy")</f>
        <v>15-07-2021</v>
      </c>
      <c r="F1690" s="1" t="str">
        <f t="shared" si="104"/>
        <v>July</v>
      </c>
      <c r="G1690" s="1" t="str">
        <f t="shared" si="105"/>
        <v>2021</v>
      </c>
      <c r="H1690" s="1" t="str">
        <f t="shared" si="106"/>
        <v>Thursday</v>
      </c>
      <c r="I1690" s="1" t="str">
        <f t="shared" si="107"/>
        <v>15</v>
      </c>
      <c r="J1690" t="s">
        <v>35</v>
      </c>
      <c r="K1690" t="s">
        <v>73</v>
      </c>
      <c r="L1690" t="s">
        <v>74</v>
      </c>
      <c r="M1690" t="s">
        <v>22</v>
      </c>
      <c r="N1690">
        <v>65</v>
      </c>
      <c r="O1690">
        <v>725</v>
      </c>
      <c r="P1690">
        <v>471250</v>
      </c>
      <c r="Q1690">
        <v>259188</v>
      </c>
      <c r="R1690">
        <v>0.55000000000000004</v>
      </c>
      <c r="S1690" t="s">
        <v>17</v>
      </c>
      <c r="T1690" t="str">
        <f>IF(Table1[[#This Row],[Units Sold]]&gt; 700,"High Units","low Units")</f>
        <v>High Units</v>
      </c>
      <c r="U1690">
        <f>SUM(Table1[[#This Row],[Operating Profit]])/SUM(Table1[Operating Profit])*100</f>
        <v>7.8036914144840125E-2</v>
      </c>
      <c r="V1690">
        <f>SUM(Table1[[#This Row],[Price per Unit]]*Table1[[#This Row],[Units Sold]])</f>
        <v>47125</v>
      </c>
      <c r="W1690">
        <f>SUM(Table1[[#This Row],[Total Sales]]-Table1[[#This Row],[Operating Profit]])</f>
        <v>212062</v>
      </c>
      <c r="X1690">
        <f>SUM(Table1[[#This Row],[Total Sales]]-Table1[[#This Row],[Cost]])</f>
        <v>259188</v>
      </c>
      <c r="Y1690">
        <f>SUM(Table1[[#This Row],[profit/loss]])/SUM(Table1[profit/loss])</f>
        <v>7.8036914144840122E-4</v>
      </c>
    </row>
    <row r="1691" spans="1:25" x14ac:dyDescent="0.3">
      <c r="A1691" t="s">
        <v>25</v>
      </c>
      <c r="B1691" t="s">
        <v>17</v>
      </c>
      <c r="C1691">
        <v>1185732</v>
      </c>
      <c r="D1691" s="9">
        <v>44424</v>
      </c>
      <c r="E1691" s="8" t="str">
        <f>TEXT(Table1[[#This Row],[Invoice Date]],"dd-mm-yyyy")</f>
        <v>16-08-2021</v>
      </c>
      <c r="F1691" s="1" t="str">
        <f t="shared" si="104"/>
        <v>August</v>
      </c>
      <c r="G1691" s="1" t="str">
        <f t="shared" si="105"/>
        <v>2021</v>
      </c>
      <c r="H1691" s="1" t="str">
        <f t="shared" si="106"/>
        <v>Monday</v>
      </c>
      <c r="I1691" s="1" t="str">
        <f t="shared" si="107"/>
        <v>16</v>
      </c>
      <c r="J1691" t="s">
        <v>35</v>
      </c>
      <c r="K1691" t="s">
        <v>73</v>
      </c>
      <c r="L1691" t="s">
        <v>74</v>
      </c>
      <c r="M1691" t="s">
        <v>16</v>
      </c>
      <c r="N1691">
        <v>60</v>
      </c>
      <c r="O1691">
        <v>875</v>
      </c>
      <c r="P1691">
        <v>525000</v>
      </c>
      <c r="Q1691">
        <v>262500</v>
      </c>
      <c r="R1691">
        <v>0.5</v>
      </c>
      <c r="S1691" t="s">
        <v>17</v>
      </c>
      <c r="T1691" t="str">
        <f>IF(Table1[[#This Row],[Units Sold]]&gt; 700,"High Units","low Units")</f>
        <v>High Units</v>
      </c>
      <c r="U1691">
        <f>SUM(Table1[[#This Row],[Operating Profit]])/SUM(Table1[Operating Profit])*100</f>
        <v>7.9034098658196106E-2</v>
      </c>
      <c r="V1691">
        <f>SUM(Table1[[#This Row],[Price per Unit]]*Table1[[#This Row],[Units Sold]])</f>
        <v>52500</v>
      </c>
      <c r="W1691">
        <f>SUM(Table1[[#This Row],[Total Sales]]-Table1[[#This Row],[Operating Profit]])</f>
        <v>262500</v>
      </c>
      <c r="X1691">
        <f>SUM(Table1[[#This Row],[Total Sales]]-Table1[[#This Row],[Cost]])</f>
        <v>262500</v>
      </c>
      <c r="Y1691">
        <f>SUM(Table1[[#This Row],[profit/loss]])/SUM(Table1[profit/loss])</f>
        <v>7.9034098658196104E-4</v>
      </c>
    </row>
    <row r="1692" spans="1:25" x14ac:dyDescent="0.3">
      <c r="A1692" t="s">
        <v>25</v>
      </c>
      <c r="B1692" t="s">
        <v>17</v>
      </c>
      <c r="C1692">
        <v>1185732</v>
      </c>
      <c r="D1692" s="9">
        <v>44424</v>
      </c>
      <c r="E1692" s="8" t="str">
        <f>TEXT(Table1[[#This Row],[Invoice Date]],"dd-mm-yyyy")</f>
        <v>16-08-2021</v>
      </c>
      <c r="F1692" s="1" t="str">
        <f t="shared" si="104"/>
        <v>August</v>
      </c>
      <c r="G1692" s="1" t="str">
        <f t="shared" si="105"/>
        <v>2021</v>
      </c>
      <c r="H1692" s="1" t="str">
        <f t="shared" si="106"/>
        <v>Monday</v>
      </c>
      <c r="I1692" s="1" t="str">
        <f t="shared" si="107"/>
        <v>16</v>
      </c>
      <c r="J1692" t="s">
        <v>35</v>
      </c>
      <c r="K1692" t="s">
        <v>73</v>
      </c>
      <c r="L1692" t="s">
        <v>74</v>
      </c>
      <c r="M1692" t="s">
        <v>18</v>
      </c>
      <c r="N1692">
        <v>55</v>
      </c>
      <c r="O1692">
        <v>650</v>
      </c>
      <c r="P1692">
        <v>357500</v>
      </c>
      <c r="Q1692">
        <v>143000</v>
      </c>
      <c r="R1692">
        <v>0.4</v>
      </c>
      <c r="S1692" t="s">
        <v>17</v>
      </c>
      <c r="T1692" t="str">
        <f>IF(Table1[[#This Row],[Units Sold]]&gt; 700,"High Units","low Units")</f>
        <v>low Units</v>
      </c>
      <c r="U1692">
        <f>SUM(Table1[[#This Row],[Operating Profit]])/SUM(Table1[Operating Profit])*100</f>
        <v>4.3054766126179207E-2</v>
      </c>
      <c r="V1692">
        <f>SUM(Table1[[#This Row],[Price per Unit]]*Table1[[#This Row],[Units Sold]])</f>
        <v>35750</v>
      </c>
      <c r="W1692">
        <f>SUM(Table1[[#This Row],[Total Sales]]-Table1[[#This Row],[Operating Profit]])</f>
        <v>214500</v>
      </c>
      <c r="X1692">
        <f>SUM(Table1[[#This Row],[Total Sales]]-Table1[[#This Row],[Cost]])</f>
        <v>143000</v>
      </c>
      <c r="Y1692">
        <f>SUM(Table1[[#This Row],[profit/loss]])/SUM(Table1[profit/loss])</f>
        <v>4.305476612617921E-4</v>
      </c>
    </row>
    <row r="1693" spans="1:25" x14ac:dyDescent="0.3">
      <c r="A1693" t="s">
        <v>25</v>
      </c>
      <c r="B1693" t="s">
        <v>17</v>
      </c>
      <c r="C1693">
        <v>1185732</v>
      </c>
      <c r="D1693" s="9">
        <v>44424</v>
      </c>
      <c r="E1693" s="8" t="str">
        <f>TEXT(Table1[[#This Row],[Invoice Date]],"dd-mm-yyyy")</f>
        <v>16-08-2021</v>
      </c>
      <c r="F1693" s="1" t="str">
        <f t="shared" si="104"/>
        <v>August</v>
      </c>
      <c r="G1693" s="1" t="str">
        <f t="shared" si="105"/>
        <v>2021</v>
      </c>
      <c r="H1693" s="1" t="str">
        <f t="shared" si="106"/>
        <v>Monday</v>
      </c>
      <c r="I1693" s="1" t="str">
        <f t="shared" si="107"/>
        <v>16</v>
      </c>
      <c r="J1693" t="s">
        <v>35</v>
      </c>
      <c r="K1693" t="s">
        <v>73</v>
      </c>
      <c r="L1693" t="s">
        <v>74</v>
      </c>
      <c r="M1693" t="s">
        <v>19</v>
      </c>
      <c r="N1693">
        <v>45</v>
      </c>
      <c r="O1693">
        <v>575</v>
      </c>
      <c r="P1693">
        <v>258750</v>
      </c>
      <c r="Q1693">
        <v>77625</v>
      </c>
      <c r="R1693">
        <v>0.3</v>
      </c>
      <c r="S1693" t="s">
        <v>17</v>
      </c>
      <c r="T1693" t="str">
        <f>IF(Table1[[#This Row],[Units Sold]]&gt; 700,"High Units","low Units")</f>
        <v>low Units</v>
      </c>
      <c r="U1693">
        <f>SUM(Table1[[#This Row],[Operating Profit]])/SUM(Table1[Operating Profit])*100</f>
        <v>2.3371512031780849E-2</v>
      </c>
      <c r="V1693">
        <f>SUM(Table1[[#This Row],[Price per Unit]]*Table1[[#This Row],[Units Sold]])</f>
        <v>25875</v>
      </c>
      <c r="W1693">
        <f>SUM(Table1[[#This Row],[Total Sales]]-Table1[[#This Row],[Operating Profit]])</f>
        <v>181125</v>
      </c>
      <c r="X1693">
        <f>SUM(Table1[[#This Row],[Total Sales]]-Table1[[#This Row],[Cost]])</f>
        <v>77625</v>
      </c>
      <c r="Y1693">
        <f>SUM(Table1[[#This Row],[profit/loss]])/SUM(Table1[profit/loss])</f>
        <v>2.3371512031780849E-4</v>
      </c>
    </row>
    <row r="1694" spans="1:25" x14ac:dyDescent="0.3">
      <c r="A1694" t="s">
        <v>25</v>
      </c>
      <c r="B1694" t="s">
        <v>17</v>
      </c>
      <c r="C1694">
        <v>1185732</v>
      </c>
      <c r="D1694" s="9">
        <v>44424</v>
      </c>
      <c r="E1694" s="8" t="str">
        <f>TEXT(Table1[[#This Row],[Invoice Date]],"dd-mm-yyyy")</f>
        <v>16-08-2021</v>
      </c>
      <c r="F1694" s="1" t="str">
        <f t="shared" si="104"/>
        <v>August</v>
      </c>
      <c r="G1694" s="1" t="str">
        <f t="shared" si="105"/>
        <v>2021</v>
      </c>
      <c r="H1694" s="1" t="str">
        <f t="shared" si="106"/>
        <v>Monday</v>
      </c>
      <c r="I1694" s="1" t="str">
        <f t="shared" si="107"/>
        <v>16</v>
      </c>
      <c r="J1694" t="s">
        <v>35</v>
      </c>
      <c r="K1694" t="s">
        <v>73</v>
      </c>
      <c r="L1694" t="s">
        <v>74</v>
      </c>
      <c r="M1694" t="s">
        <v>20</v>
      </c>
      <c r="N1694">
        <v>35</v>
      </c>
      <c r="O1694">
        <v>525</v>
      </c>
      <c r="P1694">
        <v>183750</v>
      </c>
      <c r="Q1694">
        <v>64313</v>
      </c>
      <c r="R1694">
        <v>0.35</v>
      </c>
      <c r="S1694" t="s">
        <v>17</v>
      </c>
      <c r="T1694" t="str">
        <f>IF(Table1[[#This Row],[Units Sold]]&gt; 700,"High Units","low Units")</f>
        <v>low Units</v>
      </c>
      <c r="U1694">
        <f>SUM(Table1[[#This Row],[Operating Profit]])/SUM(Table1[Operating Profit])*100</f>
        <v>1.9363504712398349E-2</v>
      </c>
      <c r="V1694">
        <f>SUM(Table1[[#This Row],[Price per Unit]]*Table1[[#This Row],[Units Sold]])</f>
        <v>18375</v>
      </c>
      <c r="W1694">
        <f>SUM(Table1[[#This Row],[Total Sales]]-Table1[[#This Row],[Operating Profit]])</f>
        <v>119437</v>
      </c>
      <c r="X1694">
        <f>SUM(Table1[[#This Row],[Total Sales]]-Table1[[#This Row],[Cost]])</f>
        <v>64313</v>
      </c>
      <c r="Y1694">
        <f>SUM(Table1[[#This Row],[profit/loss]])/SUM(Table1[profit/loss])</f>
        <v>1.9363504712398348E-4</v>
      </c>
    </row>
    <row r="1695" spans="1:25" x14ac:dyDescent="0.3">
      <c r="A1695" t="s">
        <v>25</v>
      </c>
      <c r="B1695" t="s">
        <v>17</v>
      </c>
      <c r="C1695">
        <v>1185732</v>
      </c>
      <c r="D1695" s="9">
        <v>44424</v>
      </c>
      <c r="E1695" s="8" t="str">
        <f>TEXT(Table1[[#This Row],[Invoice Date]],"dd-mm-yyyy")</f>
        <v>16-08-2021</v>
      </c>
      <c r="F1695" s="1" t="str">
        <f t="shared" si="104"/>
        <v>August</v>
      </c>
      <c r="G1695" s="1" t="str">
        <f t="shared" si="105"/>
        <v>2021</v>
      </c>
      <c r="H1695" s="1" t="str">
        <f t="shared" si="106"/>
        <v>Monday</v>
      </c>
      <c r="I1695" s="1" t="str">
        <f t="shared" si="107"/>
        <v>16</v>
      </c>
      <c r="J1695" t="s">
        <v>35</v>
      </c>
      <c r="K1695" t="s">
        <v>73</v>
      </c>
      <c r="L1695" t="s">
        <v>74</v>
      </c>
      <c r="M1695" t="s">
        <v>21</v>
      </c>
      <c r="N1695">
        <v>45</v>
      </c>
      <c r="O1695">
        <v>500</v>
      </c>
      <c r="P1695">
        <v>225000</v>
      </c>
      <c r="Q1695">
        <v>90000</v>
      </c>
      <c r="R1695">
        <v>0.4</v>
      </c>
      <c r="S1695" t="s">
        <v>17</v>
      </c>
      <c r="T1695" t="str">
        <f>IF(Table1[[#This Row],[Units Sold]]&gt; 700,"High Units","low Units")</f>
        <v>low Units</v>
      </c>
      <c r="U1695">
        <f>SUM(Table1[[#This Row],[Operating Profit]])/SUM(Table1[Operating Profit])*100</f>
        <v>2.7097405254238666E-2</v>
      </c>
      <c r="V1695">
        <f>SUM(Table1[[#This Row],[Price per Unit]]*Table1[[#This Row],[Units Sold]])</f>
        <v>22500</v>
      </c>
      <c r="W1695">
        <f>SUM(Table1[[#This Row],[Total Sales]]-Table1[[#This Row],[Operating Profit]])</f>
        <v>135000</v>
      </c>
      <c r="X1695">
        <f>SUM(Table1[[#This Row],[Total Sales]]-Table1[[#This Row],[Cost]])</f>
        <v>90000</v>
      </c>
      <c r="Y1695">
        <f>SUM(Table1[[#This Row],[profit/loss]])/SUM(Table1[profit/loss])</f>
        <v>2.7097405254238667E-4</v>
      </c>
    </row>
    <row r="1696" spans="1:25" x14ac:dyDescent="0.3">
      <c r="A1696" t="s">
        <v>25</v>
      </c>
      <c r="B1696" t="s">
        <v>17</v>
      </c>
      <c r="C1696">
        <v>1185732</v>
      </c>
      <c r="D1696" s="9">
        <v>44424</v>
      </c>
      <c r="E1696" s="8" t="str">
        <f>TEXT(Table1[[#This Row],[Invoice Date]],"dd-mm-yyyy")</f>
        <v>16-08-2021</v>
      </c>
      <c r="F1696" s="1" t="str">
        <f t="shared" si="104"/>
        <v>August</v>
      </c>
      <c r="G1696" s="1" t="str">
        <f t="shared" si="105"/>
        <v>2021</v>
      </c>
      <c r="H1696" s="1" t="str">
        <f t="shared" si="106"/>
        <v>Monday</v>
      </c>
      <c r="I1696" s="1" t="str">
        <f t="shared" si="107"/>
        <v>16</v>
      </c>
      <c r="J1696" t="s">
        <v>35</v>
      </c>
      <c r="K1696" t="s">
        <v>73</v>
      </c>
      <c r="L1696" t="s">
        <v>74</v>
      </c>
      <c r="M1696" t="s">
        <v>22</v>
      </c>
      <c r="N1696">
        <v>50</v>
      </c>
      <c r="O1696">
        <v>675</v>
      </c>
      <c r="P1696">
        <v>337500</v>
      </c>
      <c r="Q1696">
        <v>185625</v>
      </c>
      <c r="R1696">
        <v>0.55000000000000004</v>
      </c>
      <c r="S1696" t="s">
        <v>17</v>
      </c>
      <c r="T1696" t="str">
        <f>IF(Table1[[#This Row],[Units Sold]]&gt; 700,"High Units","low Units")</f>
        <v>low Units</v>
      </c>
      <c r="U1696">
        <f>SUM(Table1[[#This Row],[Operating Profit]])/SUM(Table1[Operating Profit])*100</f>
        <v>5.5888398336867241E-2</v>
      </c>
      <c r="V1696">
        <f>SUM(Table1[[#This Row],[Price per Unit]]*Table1[[#This Row],[Units Sold]])</f>
        <v>33750</v>
      </c>
      <c r="W1696">
        <f>SUM(Table1[[#This Row],[Total Sales]]-Table1[[#This Row],[Operating Profit]])</f>
        <v>151875</v>
      </c>
      <c r="X1696">
        <f>SUM(Table1[[#This Row],[Total Sales]]-Table1[[#This Row],[Cost]])</f>
        <v>185625</v>
      </c>
      <c r="Y1696">
        <f>SUM(Table1[[#This Row],[profit/loss]])/SUM(Table1[profit/loss])</f>
        <v>5.5888398336867244E-4</v>
      </c>
    </row>
    <row r="1697" spans="1:25" x14ac:dyDescent="0.3">
      <c r="A1697" t="s">
        <v>25</v>
      </c>
      <c r="B1697" t="s">
        <v>17</v>
      </c>
      <c r="C1697">
        <v>1185732</v>
      </c>
      <c r="D1697" s="9">
        <v>44454</v>
      </c>
      <c r="E1697" s="8" t="str">
        <f>TEXT(Table1[[#This Row],[Invoice Date]],"dd-mm-yyyy")</f>
        <v>15-09-2021</v>
      </c>
      <c r="F1697" s="1" t="str">
        <f t="shared" si="104"/>
        <v>September</v>
      </c>
      <c r="G1697" s="1" t="str">
        <f t="shared" si="105"/>
        <v>2021</v>
      </c>
      <c r="H1697" s="1" t="str">
        <f t="shared" si="106"/>
        <v>Wednesday</v>
      </c>
      <c r="I1697" s="1" t="str">
        <f t="shared" si="107"/>
        <v>15</v>
      </c>
      <c r="J1697" t="s">
        <v>35</v>
      </c>
      <c r="K1697" t="s">
        <v>73</v>
      </c>
      <c r="L1697" t="s">
        <v>74</v>
      </c>
      <c r="M1697" t="s">
        <v>16</v>
      </c>
      <c r="N1697">
        <v>45</v>
      </c>
      <c r="O1697">
        <v>800</v>
      </c>
      <c r="P1697">
        <v>360000</v>
      </c>
      <c r="Q1697">
        <v>180000</v>
      </c>
      <c r="R1697">
        <v>0.5</v>
      </c>
      <c r="S1697" t="s">
        <v>17</v>
      </c>
      <c r="T1697" t="str">
        <f>IF(Table1[[#This Row],[Units Sold]]&gt; 700,"High Units","low Units")</f>
        <v>High Units</v>
      </c>
      <c r="U1697">
        <f>SUM(Table1[[#This Row],[Operating Profit]])/SUM(Table1[Operating Profit])*100</f>
        <v>5.4194810508477333E-2</v>
      </c>
      <c r="V1697">
        <f>SUM(Table1[[#This Row],[Price per Unit]]*Table1[[#This Row],[Units Sold]])</f>
        <v>36000</v>
      </c>
      <c r="W1697">
        <f>SUM(Table1[[#This Row],[Total Sales]]-Table1[[#This Row],[Operating Profit]])</f>
        <v>180000</v>
      </c>
      <c r="X1697">
        <f>SUM(Table1[[#This Row],[Total Sales]]-Table1[[#This Row],[Cost]])</f>
        <v>180000</v>
      </c>
      <c r="Y1697">
        <f>SUM(Table1[[#This Row],[profit/loss]])/SUM(Table1[profit/loss])</f>
        <v>5.4194810508477334E-4</v>
      </c>
    </row>
    <row r="1698" spans="1:25" x14ac:dyDescent="0.3">
      <c r="A1698" t="s">
        <v>25</v>
      </c>
      <c r="B1698" t="s">
        <v>17</v>
      </c>
      <c r="C1698">
        <v>1185732</v>
      </c>
      <c r="D1698" s="9">
        <v>44454</v>
      </c>
      <c r="E1698" s="8" t="str">
        <f>TEXT(Table1[[#This Row],[Invoice Date]],"dd-mm-yyyy")</f>
        <v>15-09-2021</v>
      </c>
      <c r="F1698" s="1" t="str">
        <f t="shared" si="104"/>
        <v>September</v>
      </c>
      <c r="G1698" s="1" t="str">
        <f t="shared" si="105"/>
        <v>2021</v>
      </c>
      <c r="H1698" s="1" t="str">
        <f t="shared" si="106"/>
        <v>Wednesday</v>
      </c>
      <c r="I1698" s="1" t="str">
        <f t="shared" si="107"/>
        <v>15</v>
      </c>
      <c r="J1698" t="s">
        <v>35</v>
      </c>
      <c r="K1698" t="s">
        <v>73</v>
      </c>
      <c r="L1698" t="s">
        <v>74</v>
      </c>
      <c r="M1698" t="s">
        <v>18</v>
      </c>
      <c r="N1698">
        <v>40</v>
      </c>
      <c r="O1698">
        <v>600</v>
      </c>
      <c r="P1698">
        <v>240000</v>
      </c>
      <c r="Q1698">
        <v>96000</v>
      </c>
      <c r="R1698">
        <v>0.4</v>
      </c>
      <c r="S1698" t="s">
        <v>17</v>
      </c>
      <c r="T1698" t="str">
        <f>IF(Table1[[#This Row],[Units Sold]]&gt; 700,"High Units","low Units")</f>
        <v>low Units</v>
      </c>
      <c r="U1698">
        <f>SUM(Table1[[#This Row],[Operating Profit]])/SUM(Table1[Operating Profit])*100</f>
        <v>2.8903898937854576E-2</v>
      </c>
      <c r="V1698">
        <f>SUM(Table1[[#This Row],[Price per Unit]]*Table1[[#This Row],[Units Sold]])</f>
        <v>24000</v>
      </c>
      <c r="W1698">
        <f>SUM(Table1[[#This Row],[Total Sales]]-Table1[[#This Row],[Operating Profit]])</f>
        <v>144000</v>
      </c>
      <c r="X1698">
        <f>SUM(Table1[[#This Row],[Total Sales]]-Table1[[#This Row],[Cost]])</f>
        <v>96000</v>
      </c>
      <c r="Y1698">
        <f>SUM(Table1[[#This Row],[profit/loss]])/SUM(Table1[profit/loss])</f>
        <v>2.8903898937854576E-4</v>
      </c>
    </row>
    <row r="1699" spans="1:25" x14ac:dyDescent="0.3">
      <c r="A1699" t="s">
        <v>25</v>
      </c>
      <c r="B1699" t="s">
        <v>17</v>
      </c>
      <c r="C1699">
        <v>1185732</v>
      </c>
      <c r="D1699" s="9">
        <v>44454</v>
      </c>
      <c r="E1699" s="8" t="str">
        <f>TEXT(Table1[[#This Row],[Invoice Date]],"dd-mm-yyyy")</f>
        <v>15-09-2021</v>
      </c>
      <c r="F1699" s="1" t="str">
        <f t="shared" si="104"/>
        <v>September</v>
      </c>
      <c r="G1699" s="1" t="str">
        <f t="shared" si="105"/>
        <v>2021</v>
      </c>
      <c r="H1699" s="1" t="str">
        <f t="shared" si="106"/>
        <v>Wednesday</v>
      </c>
      <c r="I1699" s="1" t="str">
        <f t="shared" si="107"/>
        <v>15</v>
      </c>
      <c r="J1699" t="s">
        <v>35</v>
      </c>
      <c r="K1699" t="s">
        <v>73</v>
      </c>
      <c r="L1699" t="s">
        <v>74</v>
      </c>
      <c r="M1699" t="s">
        <v>19</v>
      </c>
      <c r="N1699">
        <v>35</v>
      </c>
      <c r="O1699">
        <v>500</v>
      </c>
      <c r="P1699">
        <v>175000</v>
      </c>
      <c r="Q1699">
        <v>52500</v>
      </c>
      <c r="R1699">
        <v>0.3</v>
      </c>
      <c r="S1699" t="s">
        <v>17</v>
      </c>
      <c r="T1699" t="str">
        <f>IF(Table1[[#This Row],[Units Sold]]&gt; 700,"High Units","low Units")</f>
        <v>low Units</v>
      </c>
      <c r="U1699">
        <f>SUM(Table1[[#This Row],[Operating Profit]])/SUM(Table1[Operating Profit])*100</f>
        <v>1.5806819731639221E-2</v>
      </c>
      <c r="V1699">
        <f>SUM(Table1[[#This Row],[Price per Unit]]*Table1[[#This Row],[Units Sold]])</f>
        <v>17500</v>
      </c>
      <c r="W1699">
        <f>SUM(Table1[[#This Row],[Total Sales]]-Table1[[#This Row],[Operating Profit]])</f>
        <v>122500</v>
      </c>
      <c r="X1699">
        <f>SUM(Table1[[#This Row],[Total Sales]]-Table1[[#This Row],[Cost]])</f>
        <v>52500</v>
      </c>
      <c r="Y1699">
        <f>SUM(Table1[[#This Row],[profit/loss]])/SUM(Table1[profit/loss])</f>
        <v>1.5806819731639221E-4</v>
      </c>
    </row>
    <row r="1700" spans="1:25" x14ac:dyDescent="0.3">
      <c r="A1700" t="s">
        <v>25</v>
      </c>
      <c r="B1700" t="s">
        <v>17</v>
      </c>
      <c r="C1700">
        <v>1185732</v>
      </c>
      <c r="D1700" s="9">
        <v>44454</v>
      </c>
      <c r="E1700" s="8" t="str">
        <f>TEXT(Table1[[#This Row],[Invoice Date]],"dd-mm-yyyy")</f>
        <v>15-09-2021</v>
      </c>
      <c r="F1700" s="1" t="str">
        <f t="shared" si="104"/>
        <v>September</v>
      </c>
      <c r="G1700" s="1" t="str">
        <f t="shared" si="105"/>
        <v>2021</v>
      </c>
      <c r="H1700" s="1" t="str">
        <f t="shared" si="106"/>
        <v>Wednesday</v>
      </c>
      <c r="I1700" s="1" t="str">
        <f t="shared" si="107"/>
        <v>15</v>
      </c>
      <c r="J1700" t="s">
        <v>35</v>
      </c>
      <c r="K1700" t="s">
        <v>73</v>
      </c>
      <c r="L1700" t="s">
        <v>74</v>
      </c>
      <c r="M1700" t="s">
        <v>20</v>
      </c>
      <c r="N1700">
        <v>35</v>
      </c>
      <c r="O1700">
        <v>475</v>
      </c>
      <c r="P1700">
        <v>166250</v>
      </c>
      <c r="Q1700">
        <v>58188</v>
      </c>
      <c r="R1700">
        <v>0.35</v>
      </c>
      <c r="S1700" t="s">
        <v>17</v>
      </c>
      <c r="T1700" t="str">
        <f>IF(Table1[[#This Row],[Units Sold]]&gt; 700,"High Units","low Units")</f>
        <v>low Units</v>
      </c>
      <c r="U1700">
        <f>SUM(Table1[[#This Row],[Operating Profit]])/SUM(Table1[Operating Profit])*100</f>
        <v>1.7519375743707103E-2</v>
      </c>
      <c r="V1700">
        <f>SUM(Table1[[#This Row],[Price per Unit]]*Table1[[#This Row],[Units Sold]])</f>
        <v>16625</v>
      </c>
      <c r="W1700">
        <f>SUM(Table1[[#This Row],[Total Sales]]-Table1[[#This Row],[Operating Profit]])</f>
        <v>108062</v>
      </c>
      <c r="X1700">
        <f>SUM(Table1[[#This Row],[Total Sales]]-Table1[[#This Row],[Cost]])</f>
        <v>58188</v>
      </c>
      <c r="Y1700">
        <f>SUM(Table1[[#This Row],[profit/loss]])/SUM(Table1[profit/loss])</f>
        <v>1.7519375743707105E-4</v>
      </c>
    </row>
    <row r="1701" spans="1:25" x14ac:dyDescent="0.3">
      <c r="A1701" t="s">
        <v>25</v>
      </c>
      <c r="B1701" t="s">
        <v>17</v>
      </c>
      <c r="C1701">
        <v>1185732</v>
      </c>
      <c r="D1701" s="9">
        <v>44454</v>
      </c>
      <c r="E1701" s="8" t="str">
        <f>TEXT(Table1[[#This Row],[Invoice Date]],"dd-mm-yyyy")</f>
        <v>15-09-2021</v>
      </c>
      <c r="F1701" s="1" t="str">
        <f t="shared" si="104"/>
        <v>September</v>
      </c>
      <c r="G1701" s="1" t="str">
        <f t="shared" si="105"/>
        <v>2021</v>
      </c>
      <c r="H1701" s="1" t="str">
        <f t="shared" si="106"/>
        <v>Wednesday</v>
      </c>
      <c r="I1701" s="1" t="str">
        <f t="shared" si="107"/>
        <v>15</v>
      </c>
      <c r="J1701" t="s">
        <v>35</v>
      </c>
      <c r="K1701" t="s">
        <v>73</v>
      </c>
      <c r="L1701" t="s">
        <v>74</v>
      </c>
      <c r="M1701" t="s">
        <v>21</v>
      </c>
      <c r="N1701">
        <v>45</v>
      </c>
      <c r="O1701">
        <v>475</v>
      </c>
      <c r="P1701">
        <v>213750</v>
      </c>
      <c r="Q1701">
        <v>85500</v>
      </c>
      <c r="R1701">
        <v>0.4</v>
      </c>
      <c r="S1701" t="s">
        <v>17</v>
      </c>
      <c r="T1701" t="str">
        <f>IF(Table1[[#This Row],[Units Sold]]&gt; 700,"High Units","low Units")</f>
        <v>low Units</v>
      </c>
      <c r="U1701">
        <f>SUM(Table1[[#This Row],[Operating Profit]])/SUM(Table1[Operating Profit])*100</f>
        <v>2.5742534991526733E-2</v>
      </c>
      <c r="V1701">
        <f>SUM(Table1[[#This Row],[Price per Unit]]*Table1[[#This Row],[Units Sold]])</f>
        <v>21375</v>
      </c>
      <c r="W1701">
        <f>SUM(Table1[[#This Row],[Total Sales]]-Table1[[#This Row],[Operating Profit]])</f>
        <v>128250</v>
      </c>
      <c r="X1701">
        <f>SUM(Table1[[#This Row],[Total Sales]]-Table1[[#This Row],[Cost]])</f>
        <v>85500</v>
      </c>
      <c r="Y1701">
        <f>SUM(Table1[[#This Row],[profit/loss]])/SUM(Table1[profit/loss])</f>
        <v>2.5742534991526732E-4</v>
      </c>
    </row>
    <row r="1702" spans="1:25" x14ac:dyDescent="0.3">
      <c r="A1702" t="s">
        <v>25</v>
      </c>
      <c r="B1702" t="s">
        <v>17</v>
      </c>
      <c r="C1702">
        <v>1185732</v>
      </c>
      <c r="D1702" s="9">
        <v>44454</v>
      </c>
      <c r="E1702" s="8" t="str">
        <f>TEXT(Table1[[#This Row],[Invoice Date]],"dd-mm-yyyy")</f>
        <v>15-09-2021</v>
      </c>
      <c r="F1702" s="1" t="str">
        <f t="shared" si="104"/>
        <v>September</v>
      </c>
      <c r="G1702" s="1" t="str">
        <f t="shared" si="105"/>
        <v>2021</v>
      </c>
      <c r="H1702" s="1" t="str">
        <f t="shared" si="106"/>
        <v>Wednesday</v>
      </c>
      <c r="I1702" s="1" t="str">
        <f t="shared" si="107"/>
        <v>15</v>
      </c>
      <c r="J1702" t="s">
        <v>35</v>
      </c>
      <c r="K1702" t="s">
        <v>73</v>
      </c>
      <c r="L1702" t="s">
        <v>74</v>
      </c>
      <c r="M1702" t="s">
        <v>22</v>
      </c>
      <c r="N1702">
        <v>50</v>
      </c>
      <c r="O1702">
        <v>575</v>
      </c>
      <c r="P1702">
        <v>287500</v>
      </c>
      <c r="Q1702">
        <v>158125</v>
      </c>
      <c r="R1702">
        <v>0.55000000000000004</v>
      </c>
      <c r="S1702" t="s">
        <v>17</v>
      </c>
      <c r="T1702" t="str">
        <f>IF(Table1[[#This Row],[Units Sold]]&gt; 700,"High Units","low Units")</f>
        <v>low Units</v>
      </c>
      <c r="U1702">
        <f>SUM(Table1[[#This Row],[Operating Profit]])/SUM(Table1[Operating Profit])*100</f>
        <v>4.7608635620294319E-2</v>
      </c>
      <c r="V1702">
        <f>SUM(Table1[[#This Row],[Price per Unit]]*Table1[[#This Row],[Units Sold]])</f>
        <v>28750</v>
      </c>
      <c r="W1702">
        <f>SUM(Table1[[#This Row],[Total Sales]]-Table1[[#This Row],[Operating Profit]])</f>
        <v>129375</v>
      </c>
      <c r="X1702">
        <f>SUM(Table1[[#This Row],[Total Sales]]-Table1[[#This Row],[Cost]])</f>
        <v>158125</v>
      </c>
      <c r="Y1702">
        <f>SUM(Table1[[#This Row],[profit/loss]])/SUM(Table1[profit/loss])</f>
        <v>4.7608635620294319E-4</v>
      </c>
    </row>
    <row r="1703" spans="1:25" x14ac:dyDescent="0.3">
      <c r="A1703" t="s">
        <v>25</v>
      </c>
      <c r="B1703" t="s">
        <v>17</v>
      </c>
      <c r="C1703">
        <v>1185732</v>
      </c>
      <c r="D1703" s="9">
        <v>44486</v>
      </c>
      <c r="E1703" s="8" t="str">
        <f>TEXT(Table1[[#This Row],[Invoice Date]],"dd-mm-yyyy")</f>
        <v>17-10-2021</v>
      </c>
      <c r="F1703" s="1" t="str">
        <f t="shared" si="104"/>
        <v>October</v>
      </c>
      <c r="G1703" s="1" t="str">
        <f t="shared" si="105"/>
        <v>2021</v>
      </c>
      <c r="H1703" s="1" t="str">
        <f t="shared" si="106"/>
        <v>Sunday</v>
      </c>
      <c r="I1703" s="1" t="str">
        <f t="shared" si="107"/>
        <v>17</v>
      </c>
      <c r="J1703" t="s">
        <v>35</v>
      </c>
      <c r="K1703" t="s">
        <v>73</v>
      </c>
      <c r="L1703" t="s">
        <v>74</v>
      </c>
      <c r="M1703" t="s">
        <v>16</v>
      </c>
      <c r="N1703">
        <v>50</v>
      </c>
      <c r="O1703">
        <v>750</v>
      </c>
      <c r="P1703">
        <v>375000</v>
      </c>
      <c r="Q1703">
        <v>187500</v>
      </c>
      <c r="R1703">
        <v>0.5</v>
      </c>
      <c r="S1703" t="s">
        <v>17</v>
      </c>
      <c r="T1703" t="str">
        <f>IF(Table1[[#This Row],[Units Sold]]&gt; 700,"High Units","low Units")</f>
        <v>High Units</v>
      </c>
      <c r="U1703">
        <f>SUM(Table1[[#This Row],[Operating Profit]])/SUM(Table1[Operating Profit])*100</f>
        <v>5.6452927612997222E-2</v>
      </c>
      <c r="V1703">
        <f>SUM(Table1[[#This Row],[Price per Unit]]*Table1[[#This Row],[Units Sold]])</f>
        <v>37500</v>
      </c>
      <c r="W1703">
        <f>SUM(Table1[[#This Row],[Total Sales]]-Table1[[#This Row],[Operating Profit]])</f>
        <v>187500</v>
      </c>
      <c r="X1703">
        <f>SUM(Table1[[#This Row],[Total Sales]]-Table1[[#This Row],[Cost]])</f>
        <v>187500</v>
      </c>
      <c r="Y1703">
        <f>SUM(Table1[[#This Row],[profit/loss]])/SUM(Table1[profit/loss])</f>
        <v>5.6452927612997222E-4</v>
      </c>
    </row>
    <row r="1704" spans="1:25" x14ac:dyDescent="0.3">
      <c r="A1704" t="s">
        <v>25</v>
      </c>
      <c r="B1704" t="s">
        <v>17</v>
      </c>
      <c r="C1704">
        <v>1185732</v>
      </c>
      <c r="D1704" s="9">
        <v>44486</v>
      </c>
      <c r="E1704" s="8" t="str">
        <f>TEXT(Table1[[#This Row],[Invoice Date]],"dd-mm-yyyy")</f>
        <v>17-10-2021</v>
      </c>
      <c r="F1704" s="1" t="str">
        <f t="shared" si="104"/>
        <v>October</v>
      </c>
      <c r="G1704" s="1" t="str">
        <f t="shared" si="105"/>
        <v>2021</v>
      </c>
      <c r="H1704" s="1" t="str">
        <f t="shared" si="106"/>
        <v>Sunday</v>
      </c>
      <c r="I1704" s="1" t="str">
        <f t="shared" si="107"/>
        <v>17</v>
      </c>
      <c r="J1704" t="s">
        <v>35</v>
      </c>
      <c r="K1704" t="s">
        <v>73</v>
      </c>
      <c r="L1704" t="s">
        <v>74</v>
      </c>
      <c r="M1704" t="s">
        <v>18</v>
      </c>
      <c r="N1704">
        <v>40</v>
      </c>
      <c r="O1704">
        <v>575</v>
      </c>
      <c r="P1704">
        <v>230000</v>
      </c>
      <c r="Q1704">
        <v>92000</v>
      </c>
      <c r="R1704">
        <v>0.4</v>
      </c>
      <c r="S1704" t="s">
        <v>17</v>
      </c>
      <c r="T1704" t="str">
        <f>IF(Table1[[#This Row],[Units Sold]]&gt; 700,"High Units","low Units")</f>
        <v>low Units</v>
      </c>
      <c r="U1704">
        <f>SUM(Table1[[#This Row],[Operating Profit]])/SUM(Table1[Operating Profit])*100</f>
        <v>2.769956981544397E-2</v>
      </c>
      <c r="V1704">
        <f>SUM(Table1[[#This Row],[Price per Unit]]*Table1[[#This Row],[Units Sold]])</f>
        <v>23000</v>
      </c>
      <c r="W1704">
        <f>SUM(Table1[[#This Row],[Total Sales]]-Table1[[#This Row],[Operating Profit]])</f>
        <v>138000</v>
      </c>
      <c r="X1704">
        <f>SUM(Table1[[#This Row],[Total Sales]]-Table1[[#This Row],[Cost]])</f>
        <v>92000</v>
      </c>
      <c r="Y1704">
        <f>SUM(Table1[[#This Row],[profit/loss]])/SUM(Table1[profit/loss])</f>
        <v>2.7699569815443968E-4</v>
      </c>
    </row>
    <row r="1705" spans="1:25" x14ac:dyDescent="0.3">
      <c r="A1705" t="s">
        <v>25</v>
      </c>
      <c r="B1705" t="s">
        <v>17</v>
      </c>
      <c r="C1705">
        <v>1185732</v>
      </c>
      <c r="D1705" s="9">
        <v>44486</v>
      </c>
      <c r="E1705" s="8" t="str">
        <f>TEXT(Table1[[#This Row],[Invoice Date]],"dd-mm-yyyy")</f>
        <v>17-10-2021</v>
      </c>
      <c r="F1705" s="1" t="str">
        <f t="shared" si="104"/>
        <v>October</v>
      </c>
      <c r="G1705" s="1" t="str">
        <f t="shared" si="105"/>
        <v>2021</v>
      </c>
      <c r="H1705" s="1" t="str">
        <f t="shared" si="106"/>
        <v>Sunday</v>
      </c>
      <c r="I1705" s="1" t="str">
        <f t="shared" si="107"/>
        <v>17</v>
      </c>
      <c r="J1705" t="s">
        <v>35</v>
      </c>
      <c r="K1705" t="s">
        <v>73</v>
      </c>
      <c r="L1705" t="s">
        <v>74</v>
      </c>
      <c r="M1705" t="s">
        <v>19</v>
      </c>
      <c r="N1705">
        <v>40</v>
      </c>
      <c r="O1705">
        <v>425</v>
      </c>
      <c r="P1705">
        <v>170000</v>
      </c>
      <c r="Q1705">
        <v>51000</v>
      </c>
      <c r="R1705">
        <v>0.3</v>
      </c>
      <c r="S1705" t="s">
        <v>17</v>
      </c>
      <c r="T1705" t="str">
        <f>IF(Table1[[#This Row],[Units Sold]]&gt; 700,"High Units","low Units")</f>
        <v>low Units</v>
      </c>
      <c r="U1705">
        <f>SUM(Table1[[#This Row],[Operating Profit]])/SUM(Table1[Operating Profit])*100</f>
        <v>1.5355196310735243E-2</v>
      </c>
      <c r="V1705">
        <f>SUM(Table1[[#This Row],[Price per Unit]]*Table1[[#This Row],[Units Sold]])</f>
        <v>17000</v>
      </c>
      <c r="W1705">
        <f>SUM(Table1[[#This Row],[Total Sales]]-Table1[[#This Row],[Operating Profit]])</f>
        <v>119000</v>
      </c>
      <c r="X1705">
        <f>SUM(Table1[[#This Row],[Total Sales]]-Table1[[#This Row],[Cost]])</f>
        <v>51000</v>
      </c>
      <c r="Y1705">
        <f>SUM(Table1[[#This Row],[profit/loss]])/SUM(Table1[profit/loss])</f>
        <v>1.5355196310735242E-4</v>
      </c>
    </row>
    <row r="1706" spans="1:25" x14ac:dyDescent="0.3">
      <c r="A1706" t="s">
        <v>25</v>
      </c>
      <c r="B1706" t="s">
        <v>17</v>
      </c>
      <c r="C1706">
        <v>1185732</v>
      </c>
      <c r="D1706" s="9">
        <v>44486</v>
      </c>
      <c r="E1706" s="8" t="str">
        <f>TEXT(Table1[[#This Row],[Invoice Date]],"dd-mm-yyyy")</f>
        <v>17-10-2021</v>
      </c>
      <c r="F1706" s="1" t="str">
        <f t="shared" si="104"/>
        <v>October</v>
      </c>
      <c r="G1706" s="1" t="str">
        <f t="shared" si="105"/>
        <v>2021</v>
      </c>
      <c r="H1706" s="1" t="str">
        <f t="shared" si="106"/>
        <v>Sunday</v>
      </c>
      <c r="I1706" s="1" t="str">
        <f t="shared" si="107"/>
        <v>17</v>
      </c>
      <c r="J1706" t="s">
        <v>35</v>
      </c>
      <c r="K1706" t="s">
        <v>73</v>
      </c>
      <c r="L1706" t="s">
        <v>74</v>
      </c>
      <c r="M1706" t="s">
        <v>20</v>
      </c>
      <c r="N1706">
        <v>40</v>
      </c>
      <c r="O1706">
        <v>400</v>
      </c>
      <c r="P1706">
        <v>160000</v>
      </c>
      <c r="Q1706">
        <v>56000</v>
      </c>
      <c r="R1706">
        <v>0.35</v>
      </c>
      <c r="S1706" t="s">
        <v>17</v>
      </c>
      <c r="T1706" t="str">
        <f>IF(Table1[[#This Row],[Units Sold]]&gt; 700,"High Units","low Units")</f>
        <v>low Units</v>
      </c>
      <c r="U1706">
        <f>SUM(Table1[[#This Row],[Operating Profit]])/SUM(Table1[Operating Profit])*100</f>
        <v>1.6860607713748504E-2</v>
      </c>
      <c r="V1706">
        <f>SUM(Table1[[#This Row],[Price per Unit]]*Table1[[#This Row],[Units Sold]])</f>
        <v>16000</v>
      </c>
      <c r="W1706">
        <f>SUM(Table1[[#This Row],[Total Sales]]-Table1[[#This Row],[Operating Profit]])</f>
        <v>104000</v>
      </c>
      <c r="X1706">
        <f>SUM(Table1[[#This Row],[Total Sales]]-Table1[[#This Row],[Cost]])</f>
        <v>56000</v>
      </c>
      <c r="Y1706">
        <f>SUM(Table1[[#This Row],[profit/loss]])/SUM(Table1[profit/loss])</f>
        <v>1.6860607713748503E-4</v>
      </c>
    </row>
    <row r="1707" spans="1:25" x14ac:dyDescent="0.3">
      <c r="A1707" t="s">
        <v>25</v>
      </c>
      <c r="B1707" t="s">
        <v>17</v>
      </c>
      <c r="C1707">
        <v>1185732</v>
      </c>
      <c r="D1707" s="9">
        <v>44486</v>
      </c>
      <c r="E1707" s="8" t="str">
        <f>TEXT(Table1[[#This Row],[Invoice Date]],"dd-mm-yyyy")</f>
        <v>17-10-2021</v>
      </c>
      <c r="F1707" s="1" t="str">
        <f t="shared" si="104"/>
        <v>October</v>
      </c>
      <c r="G1707" s="1" t="str">
        <f t="shared" si="105"/>
        <v>2021</v>
      </c>
      <c r="H1707" s="1" t="str">
        <f t="shared" si="106"/>
        <v>Sunday</v>
      </c>
      <c r="I1707" s="1" t="str">
        <f t="shared" si="107"/>
        <v>17</v>
      </c>
      <c r="J1707" t="s">
        <v>35</v>
      </c>
      <c r="K1707" t="s">
        <v>73</v>
      </c>
      <c r="L1707" t="s">
        <v>74</v>
      </c>
      <c r="M1707" t="s">
        <v>21</v>
      </c>
      <c r="N1707">
        <v>50</v>
      </c>
      <c r="O1707">
        <v>400</v>
      </c>
      <c r="P1707">
        <v>200000</v>
      </c>
      <c r="Q1707">
        <v>80000</v>
      </c>
      <c r="R1707">
        <v>0.4</v>
      </c>
      <c r="S1707" t="s">
        <v>17</v>
      </c>
      <c r="T1707" t="str">
        <f>IF(Table1[[#This Row],[Units Sold]]&gt; 700,"High Units","low Units")</f>
        <v>low Units</v>
      </c>
      <c r="U1707">
        <f>SUM(Table1[[#This Row],[Operating Profit]])/SUM(Table1[Operating Profit])*100</f>
        <v>2.4086582448212147E-2</v>
      </c>
      <c r="V1707">
        <f>SUM(Table1[[#This Row],[Price per Unit]]*Table1[[#This Row],[Units Sold]])</f>
        <v>20000</v>
      </c>
      <c r="W1707">
        <f>SUM(Table1[[#This Row],[Total Sales]]-Table1[[#This Row],[Operating Profit]])</f>
        <v>120000</v>
      </c>
      <c r="X1707">
        <f>SUM(Table1[[#This Row],[Total Sales]]-Table1[[#This Row],[Cost]])</f>
        <v>80000</v>
      </c>
      <c r="Y1707">
        <f>SUM(Table1[[#This Row],[profit/loss]])/SUM(Table1[profit/loss])</f>
        <v>2.4086582448212146E-4</v>
      </c>
    </row>
    <row r="1708" spans="1:25" x14ac:dyDescent="0.3">
      <c r="A1708" t="s">
        <v>25</v>
      </c>
      <c r="B1708" t="s">
        <v>17</v>
      </c>
      <c r="C1708">
        <v>1185732</v>
      </c>
      <c r="D1708" s="9">
        <v>44486</v>
      </c>
      <c r="E1708" s="8" t="str">
        <f>TEXT(Table1[[#This Row],[Invoice Date]],"dd-mm-yyyy")</f>
        <v>17-10-2021</v>
      </c>
      <c r="F1708" s="1" t="str">
        <f t="shared" si="104"/>
        <v>October</v>
      </c>
      <c r="G1708" s="1" t="str">
        <f t="shared" si="105"/>
        <v>2021</v>
      </c>
      <c r="H1708" s="1" t="str">
        <f t="shared" si="106"/>
        <v>Sunday</v>
      </c>
      <c r="I1708" s="1" t="str">
        <f t="shared" si="107"/>
        <v>17</v>
      </c>
      <c r="J1708" t="s">
        <v>35</v>
      </c>
      <c r="K1708" t="s">
        <v>73</v>
      </c>
      <c r="L1708" t="s">
        <v>74</v>
      </c>
      <c r="M1708" t="s">
        <v>22</v>
      </c>
      <c r="N1708">
        <v>55</v>
      </c>
      <c r="O1708">
        <v>525</v>
      </c>
      <c r="P1708">
        <v>288750</v>
      </c>
      <c r="Q1708">
        <v>158813</v>
      </c>
      <c r="R1708">
        <v>0.55000000000000004</v>
      </c>
      <c r="S1708" t="s">
        <v>17</v>
      </c>
      <c r="T1708" t="str">
        <f>IF(Table1[[#This Row],[Units Sold]]&gt; 700,"High Units","low Units")</f>
        <v>low Units</v>
      </c>
      <c r="U1708">
        <f>SUM(Table1[[#This Row],[Operating Profit]])/SUM(Table1[Operating Profit])*100</f>
        <v>4.7815780229348945E-2</v>
      </c>
      <c r="V1708">
        <f>SUM(Table1[[#This Row],[Price per Unit]]*Table1[[#This Row],[Units Sold]])</f>
        <v>28875</v>
      </c>
      <c r="W1708">
        <f>SUM(Table1[[#This Row],[Total Sales]]-Table1[[#This Row],[Operating Profit]])</f>
        <v>129937</v>
      </c>
      <c r="X1708">
        <f>SUM(Table1[[#This Row],[Total Sales]]-Table1[[#This Row],[Cost]])</f>
        <v>158813</v>
      </c>
      <c r="Y1708">
        <f>SUM(Table1[[#This Row],[profit/loss]])/SUM(Table1[profit/loss])</f>
        <v>4.7815780229348945E-4</v>
      </c>
    </row>
    <row r="1709" spans="1:25" x14ac:dyDescent="0.3">
      <c r="A1709" t="s">
        <v>25</v>
      </c>
      <c r="B1709" t="s">
        <v>17</v>
      </c>
      <c r="C1709">
        <v>1185732</v>
      </c>
      <c r="D1709" s="9">
        <v>44516</v>
      </c>
      <c r="E1709" s="8" t="str">
        <f>TEXT(Table1[[#This Row],[Invoice Date]],"dd-mm-yyyy")</f>
        <v>16-11-2021</v>
      </c>
      <c r="F1709" s="1" t="str">
        <f t="shared" si="104"/>
        <v>November</v>
      </c>
      <c r="G1709" s="1" t="str">
        <f t="shared" si="105"/>
        <v>2021</v>
      </c>
      <c r="H1709" s="1" t="str">
        <f t="shared" si="106"/>
        <v>Tuesday</v>
      </c>
      <c r="I1709" s="1" t="str">
        <f t="shared" si="107"/>
        <v>16</v>
      </c>
      <c r="J1709" t="s">
        <v>35</v>
      </c>
      <c r="K1709" t="s">
        <v>73</v>
      </c>
      <c r="L1709" t="s">
        <v>74</v>
      </c>
      <c r="M1709" t="s">
        <v>16</v>
      </c>
      <c r="N1709">
        <v>50</v>
      </c>
      <c r="O1709">
        <v>675</v>
      </c>
      <c r="P1709">
        <v>337500</v>
      </c>
      <c r="Q1709">
        <v>168750</v>
      </c>
      <c r="R1709">
        <v>0.5</v>
      </c>
      <c r="S1709" t="s">
        <v>17</v>
      </c>
      <c r="T1709" t="str">
        <f>IF(Table1[[#This Row],[Units Sold]]&gt; 700,"High Units","low Units")</f>
        <v>low Units</v>
      </c>
      <c r="U1709">
        <f>SUM(Table1[[#This Row],[Operating Profit]])/SUM(Table1[Operating Profit])*100</f>
        <v>5.0807634851697495E-2</v>
      </c>
      <c r="V1709">
        <f>SUM(Table1[[#This Row],[Price per Unit]]*Table1[[#This Row],[Units Sold]])</f>
        <v>33750</v>
      </c>
      <c r="W1709">
        <f>SUM(Table1[[#This Row],[Total Sales]]-Table1[[#This Row],[Operating Profit]])</f>
        <v>168750</v>
      </c>
      <c r="X1709">
        <f>SUM(Table1[[#This Row],[Total Sales]]-Table1[[#This Row],[Cost]])</f>
        <v>168750</v>
      </c>
      <c r="Y1709">
        <f>SUM(Table1[[#This Row],[profit/loss]])/SUM(Table1[profit/loss])</f>
        <v>5.0807634851697493E-4</v>
      </c>
    </row>
    <row r="1710" spans="1:25" x14ac:dyDescent="0.3">
      <c r="A1710" t="s">
        <v>25</v>
      </c>
      <c r="B1710" t="s">
        <v>17</v>
      </c>
      <c r="C1710">
        <v>1185732</v>
      </c>
      <c r="D1710" s="9">
        <v>44516</v>
      </c>
      <c r="E1710" s="8" t="str">
        <f>TEXT(Table1[[#This Row],[Invoice Date]],"dd-mm-yyyy")</f>
        <v>16-11-2021</v>
      </c>
      <c r="F1710" s="1" t="str">
        <f t="shared" si="104"/>
        <v>November</v>
      </c>
      <c r="G1710" s="1" t="str">
        <f t="shared" si="105"/>
        <v>2021</v>
      </c>
      <c r="H1710" s="1" t="str">
        <f t="shared" si="106"/>
        <v>Tuesday</v>
      </c>
      <c r="I1710" s="1" t="str">
        <f t="shared" si="107"/>
        <v>16</v>
      </c>
      <c r="J1710" t="s">
        <v>35</v>
      </c>
      <c r="K1710" t="s">
        <v>73</v>
      </c>
      <c r="L1710" t="s">
        <v>74</v>
      </c>
      <c r="M1710" t="s">
        <v>18</v>
      </c>
      <c r="N1710">
        <v>45</v>
      </c>
      <c r="O1710">
        <v>500</v>
      </c>
      <c r="P1710">
        <v>225000</v>
      </c>
      <c r="Q1710">
        <v>90000</v>
      </c>
      <c r="R1710">
        <v>0.4</v>
      </c>
      <c r="S1710" t="s">
        <v>17</v>
      </c>
      <c r="T1710" t="str">
        <f>IF(Table1[[#This Row],[Units Sold]]&gt; 700,"High Units","low Units")</f>
        <v>low Units</v>
      </c>
      <c r="U1710">
        <f>SUM(Table1[[#This Row],[Operating Profit]])/SUM(Table1[Operating Profit])*100</f>
        <v>2.7097405254238666E-2</v>
      </c>
      <c r="V1710">
        <f>SUM(Table1[[#This Row],[Price per Unit]]*Table1[[#This Row],[Units Sold]])</f>
        <v>22500</v>
      </c>
      <c r="W1710">
        <f>SUM(Table1[[#This Row],[Total Sales]]-Table1[[#This Row],[Operating Profit]])</f>
        <v>135000</v>
      </c>
      <c r="X1710">
        <f>SUM(Table1[[#This Row],[Total Sales]]-Table1[[#This Row],[Cost]])</f>
        <v>90000</v>
      </c>
      <c r="Y1710">
        <f>SUM(Table1[[#This Row],[profit/loss]])/SUM(Table1[profit/loss])</f>
        <v>2.7097405254238667E-4</v>
      </c>
    </row>
    <row r="1711" spans="1:25" x14ac:dyDescent="0.3">
      <c r="A1711" t="s">
        <v>25</v>
      </c>
      <c r="B1711" t="s">
        <v>17</v>
      </c>
      <c r="C1711">
        <v>1185732</v>
      </c>
      <c r="D1711" s="9">
        <v>44516</v>
      </c>
      <c r="E1711" s="8" t="str">
        <f>TEXT(Table1[[#This Row],[Invoice Date]],"dd-mm-yyyy")</f>
        <v>16-11-2021</v>
      </c>
      <c r="F1711" s="1" t="str">
        <f t="shared" si="104"/>
        <v>November</v>
      </c>
      <c r="G1711" s="1" t="str">
        <f t="shared" si="105"/>
        <v>2021</v>
      </c>
      <c r="H1711" s="1" t="str">
        <f t="shared" si="106"/>
        <v>Tuesday</v>
      </c>
      <c r="I1711" s="1" t="str">
        <f t="shared" si="107"/>
        <v>16</v>
      </c>
      <c r="J1711" t="s">
        <v>35</v>
      </c>
      <c r="K1711" t="s">
        <v>73</v>
      </c>
      <c r="L1711" t="s">
        <v>74</v>
      </c>
      <c r="M1711" t="s">
        <v>19</v>
      </c>
      <c r="N1711">
        <v>45</v>
      </c>
      <c r="O1711">
        <v>445</v>
      </c>
      <c r="P1711">
        <v>200250</v>
      </c>
      <c r="Q1711">
        <v>60075</v>
      </c>
      <c r="R1711">
        <v>0.3</v>
      </c>
      <c r="S1711" t="s">
        <v>17</v>
      </c>
      <c r="T1711" t="str">
        <f>IF(Table1[[#This Row],[Units Sold]]&gt; 700,"High Units","low Units")</f>
        <v>low Units</v>
      </c>
      <c r="U1711">
        <f>SUM(Table1[[#This Row],[Operating Profit]])/SUM(Table1[Operating Profit])*100</f>
        <v>1.808751800720431E-2</v>
      </c>
      <c r="V1711">
        <f>SUM(Table1[[#This Row],[Price per Unit]]*Table1[[#This Row],[Units Sold]])</f>
        <v>20025</v>
      </c>
      <c r="W1711">
        <f>SUM(Table1[[#This Row],[Total Sales]]-Table1[[#This Row],[Operating Profit]])</f>
        <v>140175</v>
      </c>
      <c r="X1711">
        <f>SUM(Table1[[#This Row],[Total Sales]]-Table1[[#This Row],[Cost]])</f>
        <v>60075</v>
      </c>
      <c r="Y1711">
        <f>SUM(Table1[[#This Row],[profit/loss]])/SUM(Table1[profit/loss])</f>
        <v>1.808751800720431E-4</v>
      </c>
    </row>
    <row r="1712" spans="1:25" x14ac:dyDescent="0.3">
      <c r="A1712" t="s">
        <v>25</v>
      </c>
      <c r="B1712" t="s">
        <v>17</v>
      </c>
      <c r="C1712">
        <v>1185732</v>
      </c>
      <c r="D1712" s="9">
        <v>44516</v>
      </c>
      <c r="E1712" s="8" t="str">
        <f>TEXT(Table1[[#This Row],[Invoice Date]],"dd-mm-yyyy")</f>
        <v>16-11-2021</v>
      </c>
      <c r="F1712" s="1" t="str">
        <f t="shared" si="104"/>
        <v>November</v>
      </c>
      <c r="G1712" s="1" t="str">
        <f t="shared" si="105"/>
        <v>2021</v>
      </c>
      <c r="H1712" s="1" t="str">
        <f t="shared" si="106"/>
        <v>Tuesday</v>
      </c>
      <c r="I1712" s="1" t="str">
        <f t="shared" si="107"/>
        <v>16</v>
      </c>
      <c r="J1712" t="s">
        <v>35</v>
      </c>
      <c r="K1712" t="s">
        <v>73</v>
      </c>
      <c r="L1712" t="s">
        <v>74</v>
      </c>
      <c r="M1712" t="s">
        <v>20</v>
      </c>
      <c r="N1712">
        <v>45</v>
      </c>
      <c r="O1712">
        <v>475</v>
      </c>
      <c r="P1712">
        <v>213750</v>
      </c>
      <c r="Q1712">
        <v>74813</v>
      </c>
      <c r="R1712">
        <v>0.35</v>
      </c>
      <c r="S1712" t="s">
        <v>17</v>
      </c>
      <c r="T1712" t="str">
        <f>IF(Table1[[#This Row],[Units Sold]]&gt; 700,"High Units","low Units")</f>
        <v>low Units</v>
      </c>
      <c r="U1712">
        <f>SUM(Table1[[#This Row],[Operating Profit]])/SUM(Table1[Operating Profit])*100</f>
        <v>2.2524868658726192E-2</v>
      </c>
      <c r="V1712">
        <f>SUM(Table1[[#This Row],[Price per Unit]]*Table1[[#This Row],[Units Sold]])</f>
        <v>21375</v>
      </c>
      <c r="W1712">
        <f>SUM(Table1[[#This Row],[Total Sales]]-Table1[[#This Row],[Operating Profit]])</f>
        <v>138937</v>
      </c>
      <c r="X1712">
        <f>SUM(Table1[[#This Row],[Total Sales]]-Table1[[#This Row],[Cost]])</f>
        <v>74813</v>
      </c>
      <c r="Y1712">
        <f>SUM(Table1[[#This Row],[profit/loss]])/SUM(Table1[profit/loss])</f>
        <v>2.2524868658726192E-4</v>
      </c>
    </row>
    <row r="1713" spans="1:25" x14ac:dyDescent="0.3">
      <c r="A1713" t="s">
        <v>25</v>
      </c>
      <c r="B1713" t="s">
        <v>17</v>
      </c>
      <c r="C1713">
        <v>1185732</v>
      </c>
      <c r="D1713" s="9">
        <v>44516</v>
      </c>
      <c r="E1713" s="8" t="str">
        <f>TEXT(Table1[[#This Row],[Invoice Date]],"dd-mm-yyyy")</f>
        <v>16-11-2021</v>
      </c>
      <c r="F1713" s="1" t="str">
        <f t="shared" si="104"/>
        <v>November</v>
      </c>
      <c r="G1713" s="1" t="str">
        <f t="shared" si="105"/>
        <v>2021</v>
      </c>
      <c r="H1713" s="1" t="str">
        <f t="shared" si="106"/>
        <v>Tuesday</v>
      </c>
      <c r="I1713" s="1" t="str">
        <f t="shared" si="107"/>
        <v>16</v>
      </c>
      <c r="J1713" t="s">
        <v>35</v>
      </c>
      <c r="K1713" t="s">
        <v>73</v>
      </c>
      <c r="L1713" t="s">
        <v>74</v>
      </c>
      <c r="M1713" t="s">
        <v>21</v>
      </c>
      <c r="N1713">
        <v>60</v>
      </c>
      <c r="O1713">
        <v>450</v>
      </c>
      <c r="P1713">
        <v>270000</v>
      </c>
      <c r="Q1713">
        <v>108000</v>
      </c>
      <c r="R1713">
        <v>0.4</v>
      </c>
      <c r="S1713" t="s">
        <v>17</v>
      </c>
      <c r="T1713" t="str">
        <f>IF(Table1[[#This Row],[Units Sold]]&gt; 700,"High Units","low Units")</f>
        <v>low Units</v>
      </c>
      <c r="U1713">
        <f>SUM(Table1[[#This Row],[Operating Profit]])/SUM(Table1[Operating Profit])*100</f>
        <v>3.2516886305086395E-2</v>
      </c>
      <c r="V1713">
        <f>SUM(Table1[[#This Row],[Price per Unit]]*Table1[[#This Row],[Units Sold]])</f>
        <v>27000</v>
      </c>
      <c r="W1713">
        <f>SUM(Table1[[#This Row],[Total Sales]]-Table1[[#This Row],[Operating Profit]])</f>
        <v>162000</v>
      </c>
      <c r="X1713">
        <f>SUM(Table1[[#This Row],[Total Sales]]-Table1[[#This Row],[Cost]])</f>
        <v>108000</v>
      </c>
      <c r="Y1713">
        <f>SUM(Table1[[#This Row],[profit/loss]])/SUM(Table1[profit/loss])</f>
        <v>3.2516886305086398E-4</v>
      </c>
    </row>
    <row r="1714" spans="1:25" x14ac:dyDescent="0.3">
      <c r="A1714" t="s">
        <v>25</v>
      </c>
      <c r="B1714" t="s">
        <v>17</v>
      </c>
      <c r="C1714">
        <v>1185732</v>
      </c>
      <c r="D1714" s="9">
        <v>44516</v>
      </c>
      <c r="E1714" s="8" t="str">
        <f>TEXT(Table1[[#This Row],[Invoice Date]],"dd-mm-yyyy")</f>
        <v>16-11-2021</v>
      </c>
      <c r="F1714" s="1" t="str">
        <f t="shared" si="104"/>
        <v>November</v>
      </c>
      <c r="G1714" s="1" t="str">
        <f t="shared" si="105"/>
        <v>2021</v>
      </c>
      <c r="H1714" s="1" t="str">
        <f t="shared" si="106"/>
        <v>Tuesday</v>
      </c>
      <c r="I1714" s="1" t="str">
        <f t="shared" si="107"/>
        <v>16</v>
      </c>
      <c r="J1714" t="s">
        <v>35</v>
      </c>
      <c r="K1714" t="s">
        <v>73</v>
      </c>
      <c r="L1714" t="s">
        <v>74</v>
      </c>
      <c r="M1714" t="s">
        <v>22</v>
      </c>
      <c r="N1714">
        <v>65</v>
      </c>
      <c r="O1714">
        <v>625</v>
      </c>
      <c r="P1714">
        <v>406250</v>
      </c>
      <c r="Q1714">
        <v>223438</v>
      </c>
      <c r="R1714">
        <v>0.55000000000000004</v>
      </c>
      <c r="S1714" t="s">
        <v>17</v>
      </c>
      <c r="T1714" t="str">
        <f>IF(Table1[[#This Row],[Units Sold]]&gt; 700,"High Units","low Units")</f>
        <v>low Units</v>
      </c>
      <c r="U1714">
        <f>SUM(Table1[[#This Row],[Operating Profit]])/SUM(Table1[Operating Profit])*100</f>
        <v>6.7273222613295325E-2</v>
      </c>
      <c r="V1714">
        <f>SUM(Table1[[#This Row],[Price per Unit]]*Table1[[#This Row],[Units Sold]])</f>
        <v>40625</v>
      </c>
      <c r="W1714">
        <f>SUM(Table1[[#This Row],[Total Sales]]-Table1[[#This Row],[Operating Profit]])</f>
        <v>182812</v>
      </c>
      <c r="X1714">
        <f>SUM(Table1[[#This Row],[Total Sales]]-Table1[[#This Row],[Cost]])</f>
        <v>223438</v>
      </c>
      <c r="Y1714">
        <f>SUM(Table1[[#This Row],[profit/loss]])/SUM(Table1[profit/loss])</f>
        <v>6.7273222613295318E-4</v>
      </c>
    </row>
    <row r="1715" spans="1:25" x14ac:dyDescent="0.3">
      <c r="A1715" t="s">
        <v>25</v>
      </c>
      <c r="B1715" t="s">
        <v>17</v>
      </c>
      <c r="C1715">
        <v>1185732</v>
      </c>
      <c r="D1715" s="9">
        <v>44545</v>
      </c>
      <c r="E1715" s="8" t="str">
        <f>TEXT(Table1[[#This Row],[Invoice Date]],"dd-mm-yyyy")</f>
        <v>15-12-2021</v>
      </c>
      <c r="F1715" s="1" t="str">
        <f t="shared" si="104"/>
        <v>December</v>
      </c>
      <c r="G1715" s="1" t="str">
        <f t="shared" si="105"/>
        <v>2021</v>
      </c>
      <c r="H1715" s="1" t="str">
        <f t="shared" si="106"/>
        <v>Wednesday</v>
      </c>
      <c r="I1715" s="1" t="str">
        <f t="shared" si="107"/>
        <v>15</v>
      </c>
      <c r="J1715" t="s">
        <v>35</v>
      </c>
      <c r="K1715" t="s">
        <v>73</v>
      </c>
      <c r="L1715" t="s">
        <v>74</v>
      </c>
      <c r="M1715" t="s">
        <v>16</v>
      </c>
      <c r="N1715">
        <v>60</v>
      </c>
      <c r="O1715">
        <v>850</v>
      </c>
      <c r="P1715">
        <v>510000</v>
      </c>
      <c r="Q1715">
        <v>255000</v>
      </c>
      <c r="R1715">
        <v>0.5</v>
      </c>
      <c r="S1715" t="s">
        <v>17</v>
      </c>
      <c r="T1715" t="str">
        <f>IF(Table1[[#This Row],[Units Sold]]&gt; 700,"High Units","low Units")</f>
        <v>High Units</v>
      </c>
      <c r="U1715">
        <f>SUM(Table1[[#This Row],[Operating Profit]])/SUM(Table1[Operating Profit])*100</f>
        <v>7.6775981553676223E-2</v>
      </c>
      <c r="V1715">
        <f>SUM(Table1[[#This Row],[Price per Unit]]*Table1[[#This Row],[Units Sold]])</f>
        <v>51000</v>
      </c>
      <c r="W1715">
        <f>SUM(Table1[[#This Row],[Total Sales]]-Table1[[#This Row],[Operating Profit]])</f>
        <v>255000</v>
      </c>
      <c r="X1715">
        <f>SUM(Table1[[#This Row],[Total Sales]]-Table1[[#This Row],[Cost]])</f>
        <v>255000</v>
      </c>
      <c r="Y1715">
        <f>SUM(Table1[[#This Row],[profit/loss]])/SUM(Table1[profit/loss])</f>
        <v>7.6775981553676217E-4</v>
      </c>
    </row>
    <row r="1716" spans="1:25" x14ac:dyDescent="0.3">
      <c r="A1716" t="s">
        <v>25</v>
      </c>
      <c r="B1716" t="s">
        <v>17</v>
      </c>
      <c r="C1716">
        <v>1185732</v>
      </c>
      <c r="D1716" s="9">
        <v>44545</v>
      </c>
      <c r="E1716" s="8" t="str">
        <f>TEXT(Table1[[#This Row],[Invoice Date]],"dd-mm-yyyy")</f>
        <v>15-12-2021</v>
      </c>
      <c r="F1716" s="1" t="str">
        <f t="shared" si="104"/>
        <v>December</v>
      </c>
      <c r="G1716" s="1" t="str">
        <f t="shared" si="105"/>
        <v>2021</v>
      </c>
      <c r="H1716" s="1" t="str">
        <f t="shared" si="106"/>
        <v>Wednesday</v>
      </c>
      <c r="I1716" s="1" t="str">
        <f t="shared" si="107"/>
        <v>15</v>
      </c>
      <c r="J1716" t="s">
        <v>35</v>
      </c>
      <c r="K1716" t="s">
        <v>73</v>
      </c>
      <c r="L1716" t="s">
        <v>74</v>
      </c>
      <c r="M1716" t="s">
        <v>18</v>
      </c>
      <c r="N1716">
        <v>50</v>
      </c>
      <c r="O1716">
        <v>650</v>
      </c>
      <c r="P1716">
        <v>325000</v>
      </c>
      <c r="Q1716">
        <v>130000</v>
      </c>
      <c r="R1716">
        <v>0.4</v>
      </c>
      <c r="S1716" t="s">
        <v>17</v>
      </c>
      <c r="T1716" t="str">
        <f>IF(Table1[[#This Row],[Units Sold]]&gt; 700,"High Units","low Units")</f>
        <v>low Units</v>
      </c>
      <c r="U1716">
        <f>SUM(Table1[[#This Row],[Operating Profit]])/SUM(Table1[Operating Profit])*100</f>
        <v>3.9140696478344734E-2</v>
      </c>
      <c r="V1716">
        <f>SUM(Table1[[#This Row],[Price per Unit]]*Table1[[#This Row],[Units Sold]])</f>
        <v>32500</v>
      </c>
      <c r="W1716">
        <f>SUM(Table1[[#This Row],[Total Sales]]-Table1[[#This Row],[Operating Profit]])</f>
        <v>195000</v>
      </c>
      <c r="X1716">
        <f>SUM(Table1[[#This Row],[Total Sales]]-Table1[[#This Row],[Cost]])</f>
        <v>130000</v>
      </c>
      <c r="Y1716">
        <f>SUM(Table1[[#This Row],[profit/loss]])/SUM(Table1[profit/loss])</f>
        <v>3.9140696478344737E-4</v>
      </c>
    </row>
    <row r="1717" spans="1:25" x14ac:dyDescent="0.3">
      <c r="A1717" t="s">
        <v>13</v>
      </c>
      <c r="B1717" t="s">
        <v>17</v>
      </c>
      <c r="C1717">
        <v>1185732</v>
      </c>
      <c r="D1717" s="9">
        <v>44545</v>
      </c>
      <c r="E1717" s="8" t="str">
        <f>TEXT(Table1[[#This Row],[Invoice Date]],"dd-mm-yyyy")</f>
        <v>15-12-2021</v>
      </c>
      <c r="F1717" s="1" t="str">
        <f t="shared" si="104"/>
        <v>December</v>
      </c>
      <c r="G1717" s="1" t="str">
        <f t="shared" si="105"/>
        <v>2021</v>
      </c>
      <c r="H1717" s="1" t="str">
        <f t="shared" si="106"/>
        <v>Wednesday</v>
      </c>
      <c r="I1717" s="1" t="str">
        <f t="shared" si="107"/>
        <v>15</v>
      </c>
      <c r="J1717" t="s">
        <v>35</v>
      </c>
      <c r="K1717" t="s">
        <v>73</v>
      </c>
      <c r="L1717" t="s">
        <v>74</v>
      </c>
      <c r="M1717" t="s">
        <v>19</v>
      </c>
      <c r="N1717">
        <v>50</v>
      </c>
      <c r="O1717">
        <v>600</v>
      </c>
      <c r="P1717">
        <v>300000</v>
      </c>
      <c r="Q1717">
        <v>90000</v>
      </c>
      <c r="R1717">
        <v>0.3</v>
      </c>
      <c r="S1717" t="s">
        <v>17</v>
      </c>
      <c r="T1717" t="str">
        <f>IF(Table1[[#This Row],[Units Sold]]&gt; 700,"High Units","low Units")</f>
        <v>low Units</v>
      </c>
      <c r="U1717">
        <f>SUM(Table1[[#This Row],[Operating Profit]])/SUM(Table1[Operating Profit])*100</f>
        <v>2.7097405254238666E-2</v>
      </c>
      <c r="V1717">
        <f>SUM(Table1[[#This Row],[Price per Unit]]*Table1[[#This Row],[Units Sold]])</f>
        <v>30000</v>
      </c>
      <c r="W1717">
        <f>SUM(Table1[[#This Row],[Total Sales]]-Table1[[#This Row],[Operating Profit]])</f>
        <v>210000</v>
      </c>
      <c r="X1717">
        <f>SUM(Table1[[#This Row],[Total Sales]]-Table1[[#This Row],[Cost]])</f>
        <v>90000</v>
      </c>
      <c r="Y1717">
        <f>SUM(Table1[[#This Row],[profit/loss]])/SUM(Table1[profit/loss])</f>
        <v>2.7097405254238667E-4</v>
      </c>
    </row>
    <row r="1718" spans="1:25" x14ac:dyDescent="0.3">
      <c r="A1718" t="s">
        <v>13</v>
      </c>
      <c r="B1718" t="s">
        <v>17</v>
      </c>
      <c r="C1718">
        <v>1185732</v>
      </c>
      <c r="D1718" s="9">
        <v>44545</v>
      </c>
      <c r="E1718" s="8" t="str">
        <f>TEXT(Table1[[#This Row],[Invoice Date]],"dd-mm-yyyy")</f>
        <v>15-12-2021</v>
      </c>
      <c r="F1718" s="1" t="str">
        <f t="shared" si="104"/>
        <v>December</v>
      </c>
      <c r="G1718" s="1" t="str">
        <f t="shared" si="105"/>
        <v>2021</v>
      </c>
      <c r="H1718" s="1" t="str">
        <f t="shared" si="106"/>
        <v>Wednesday</v>
      </c>
      <c r="I1718" s="1" t="str">
        <f t="shared" si="107"/>
        <v>15</v>
      </c>
      <c r="J1718" t="s">
        <v>35</v>
      </c>
      <c r="K1718" t="s">
        <v>73</v>
      </c>
      <c r="L1718" t="s">
        <v>74</v>
      </c>
      <c r="M1718" t="s">
        <v>20</v>
      </c>
      <c r="N1718">
        <v>50</v>
      </c>
      <c r="O1718">
        <v>550</v>
      </c>
      <c r="P1718">
        <v>275000</v>
      </c>
      <c r="Q1718">
        <v>96250</v>
      </c>
      <c r="R1718">
        <v>0.35</v>
      </c>
      <c r="S1718" t="s">
        <v>17</v>
      </c>
      <c r="T1718" t="str">
        <f>IF(Table1[[#This Row],[Units Sold]]&gt; 700,"High Units","low Units")</f>
        <v>low Units</v>
      </c>
      <c r="U1718">
        <f>SUM(Table1[[#This Row],[Operating Profit]])/SUM(Table1[Operating Profit])*100</f>
        <v>2.8979169508005241E-2</v>
      </c>
      <c r="V1718">
        <f>SUM(Table1[[#This Row],[Price per Unit]]*Table1[[#This Row],[Units Sold]])</f>
        <v>27500</v>
      </c>
      <c r="W1718">
        <f>SUM(Table1[[#This Row],[Total Sales]]-Table1[[#This Row],[Operating Profit]])</f>
        <v>178750</v>
      </c>
      <c r="X1718">
        <f>SUM(Table1[[#This Row],[Total Sales]]-Table1[[#This Row],[Cost]])</f>
        <v>96250</v>
      </c>
      <c r="Y1718">
        <f>SUM(Table1[[#This Row],[profit/loss]])/SUM(Table1[profit/loss])</f>
        <v>2.897916950800524E-4</v>
      </c>
    </row>
    <row r="1719" spans="1:25" x14ac:dyDescent="0.3">
      <c r="A1719" t="s">
        <v>13</v>
      </c>
      <c r="B1719" t="s">
        <v>17</v>
      </c>
      <c r="C1719">
        <v>1185732</v>
      </c>
      <c r="D1719" s="9">
        <v>44545</v>
      </c>
      <c r="E1719" s="8" t="str">
        <f>TEXT(Table1[[#This Row],[Invoice Date]],"dd-mm-yyyy")</f>
        <v>15-12-2021</v>
      </c>
      <c r="F1719" s="1" t="str">
        <f t="shared" si="104"/>
        <v>December</v>
      </c>
      <c r="G1719" s="1" t="str">
        <f t="shared" si="105"/>
        <v>2021</v>
      </c>
      <c r="H1719" s="1" t="str">
        <f t="shared" si="106"/>
        <v>Wednesday</v>
      </c>
      <c r="I1719" s="1" t="str">
        <f t="shared" si="107"/>
        <v>15</v>
      </c>
      <c r="J1719" t="s">
        <v>35</v>
      </c>
      <c r="K1719" t="s">
        <v>73</v>
      </c>
      <c r="L1719" t="s">
        <v>74</v>
      </c>
      <c r="M1719" t="s">
        <v>21</v>
      </c>
      <c r="N1719">
        <v>60</v>
      </c>
      <c r="O1719">
        <v>550</v>
      </c>
      <c r="P1719">
        <v>330000</v>
      </c>
      <c r="Q1719">
        <v>132000</v>
      </c>
      <c r="R1719">
        <v>0.4</v>
      </c>
      <c r="S1719" t="s">
        <v>17</v>
      </c>
      <c r="T1719" t="str">
        <f>IF(Table1[[#This Row],[Units Sold]]&gt; 700,"High Units","low Units")</f>
        <v>low Units</v>
      </c>
      <c r="U1719">
        <f>SUM(Table1[[#This Row],[Operating Profit]])/SUM(Table1[Operating Profit])*100</f>
        <v>3.9742861039550041E-2</v>
      </c>
      <c r="V1719">
        <f>SUM(Table1[[#This Row],[Price per Unit]]*Table1[[#This Row],[Units Sold]])</f>
        <v>33000</v>
      </c>
      <c r="W1719">
        <f>SUM(Table1[[#This Row],[Total Sales]]-Table1[[#This Row],[Operating Profit]])</f>
        <v>198000</v>
      </c>
      <c r="X1719">
        <f>SUM(Table1[[#This Row],[Total Sales]]-Table1[[#This Row],[Cost]])</f>
        <v>132000</v>
      </c>
      <c r="Y1719">
        <f>SUM(Table1[[#This Row],[profit/loss]])/SUM(Table1[profit/loss])</f>
        <v>3.9742861039550044E-4</v>
      </c>
    </row>
    <row r="1720" spans="1:25" x14ac:dyDescent="0.3">
      <c r="A1720" t="s">
        <v>13</v>
      </c>
      <c r="B1720" t="s">
        <v>17</v>
      </c>
      <c r="C1720">
        <v>1185732</v>
      </c>
      <c r="D1720" s="9">
        <v>44545</v>
      </c>
      <c r="E1720" s="8" t="str">
        <f>TEXT(Table1[[#This Row],[Invoice Date]],"dd-mm-yyyy")</f>
        <v>15-12-2021</v>
      </c>
      <c r="F1720" s="1" t="str">
        <f t="shared" si="104"/>
        <v>December</v>
      </c>
      <c r="G1720" s="1" t="str">
        <f t="shared" si="105"/>
        <v>2021</v>
      </c>
      <c r="H1720" s="1" t="str">
        <f t="shared" si="106"/>
        <v>Wednesday</v>
      </c>
      <c r="I1720" s="1" t="str">
        <f t="shared" si="107"/>
        <v>15</v>
      </c>
      <c r="J1720" t="s">
        <v>35</v>
      </c>
      <c r="K1720" t="s">
        <v>73</v>
      </c>
      <c r="L1720" t="s">
        <v>74</v>
      </c>
      <c r="M1720" t="s">
        <v>22</v>
      </c>
      <c r="N1720">
        <v>65</v>
      </c>
      <c r="O1720">
        <v>650</v>
      </c>
      <c r="P1720">
        <v>422500</v>
      </c>
      <c r="Q1720">
        <v>232375</v>
      </c>
      <c r="R1720">
        <v>0.55000000000000004</v>
      </c>
      <c r="S1720" t="s">
        <v>17</v>
      </c>
      <c r="T1720" t="str">
        <f>IF(Table1[[#This Row],[Units Sold]]&gt; 700,"High Units","low Units")</f>
        <v>low Units</v>
      </c>
      <c r="U1720">
        <f>SUM(Table1[[#This Row],[Operating Profit]])/SUM(Table1[Operating Profit])*100</f>
        <v>6.9963994955041214E-2</v>
      </c>
      <c r="V1720">
        <f>SUM(Table1[[#This Row],[Price per Unit]]*Table1[[#This Row],[Units Sold]])</f>
        <v>42250</v>
      </c>
      <c r="W1720">
        <f>SUM(Table1[[#This Row],[Total Sales]]-Table1[[#This Row],[Operating Profit]])</f>
        <v>190125</v>
      </c>
      <c r="X1720">
        <f>SUM(Table1[[#This Row],[Total Sales]]-Table1[[#This Row],[Cost]])</f>
        <v>232375</v>
      </c>
      <c r="Y1720">
        <f>SUM(Table1[[#This Row],[profit/loss]])/SUM(Table1[profit/loss])</f>
        <v>6.996399495504122E-4</v>
      </c>
    </row>
    <row r="1721" spans="1:25" x14ac:dyDescent="0.3">
      <c r="A1721" t="s">
        <v>13</v>
      </c>
      <c r="B1721" t="s">
        <v>17</v>
      </c>
      <c r="C1721">
        <v>1185732</v>
      </c>
      <c r="D1721" s="9">
        <v>44214</v>
      </c>
      <c r="E1721" s="8" t="str">
        <f>TEXT(Table1[[#This Row],[Invoice Date]],"dd-mm-yyyy")</f>
        <v>18-01-2021</v>
      </c>
      <c r="F1721" s="1" t="str">
        <f t="shared" si="104"/>
        <v>January</v>
      </c>
      <c r="G1721" s="1" t="str">
        <f t="shared" si="105"/>
        <v>2021</v>
      </c>
      <c r="H1721" s="1" t="str">
        <f t="shared" si="106"/>
        <v>Monday</v>
      </c>
      <c r="I1721" s="1" t="str">
        <f t="shared" si="107"/>
        <v>18</v>
      </c>
      <c r="J1721" t="s">
        <v>35</v>
      </c>
      <c r="K1721" t="s">
        <v>73</v>
      </c>
      <c r="L1721" t="s">
        <v>74</v>
      </c>
      <c r="M1721" t="s">
        <v>16</v>
      </c>
      <c r="N1721">
        <v>30</v>
      </c>
      <c r="O1721">
        <v>625</v>
      </c>
      <c r="P1721">
        <v>187500</v>
      </c>
      <c r="Q1721">
        <v>75000</v>
      </c>
      <c r="R1721">
        <v>0.4</v>
      </c>
      <c r="S1721" t="s">
        <v>17</v>
      </c>
      <c r="T1721" t="str">
        <f>IF(Table1[[#This Row],[Units Sold]]&gt; 700,"High Units","low Units")</f>
        <v>low Units</v>
      </c>
      <c r="U1721">
        <f>SUM(Table1[[#This Row],[Operating Profit]])/SUM(Table1[Operating Profit])*100</f>
        <v>2.2581171045198887E-2</v>
      </c>
      <c r="V1721">
        <f>SUM(Table1[[#This Row],[Price per Unit]]*Table1[[#This Row],[Units Sold]])</f>
        <v>18750</v>
      </c>
      <c r="W1721">
        <f>SUM(Table1[[#This Row],[Total Sales]]-Table1[[#This Row],[Operating Profit]])</f>
        <v>112500</v>
      </c>
      <c r="X1721">
        <f>SUM(Table1[[#This Row],[Total Sales]]-Table1[[#This Row],[Cost]])</f>
        <v>75000</v>
      </c>
      <c r="Y1721">
        <f>SUM(Table1[[#This Row],[profit/loss]])/SUM(Table1[profit/loss])</f>
        <v>2.2581171045198888E-4</v>
      </c>
    </row>
    <row r="1722" spans="1:25" x14ac:dyDescent="0.3">
      <c r="A1722" t="s">
        <v>13</v>
      </c>
      <c r="B1722" t="s">
        <v>17</v>
      </c>
      <c r="C1722">
        <v>1185732</v>
      </c>
      <c r="D1722" s="9">
        <v>44214</v>
      </c>
      <c r="E1722" s="8" t="str">
        <f>TEXT(Table1[[#This Row],[Invoice Date]],"dd-mm-yyyy")</f>
        <v>18-01-2021</v>
      </c>
      <c r="F1722" s="1" t="str">
        <f t="shared" si="104"/>
        <v>January</v>
      </c>
      <c r="G1722" s="1" t="str">
        <f t="shared" si="105"/>
        <v>2021</v>
      </c>
      <c r="H1722" s="1" t="str">
        <f t="shared" si="106"/>
        <v>Monday</v>
      </c>
      <c r="I1722" s="1" t="str">
        <f t="shared" si="107"/>
        <v>18</v>
      </c>
      <c r="J1722" t="s">
        <v>35</v>
      </c>
      <c r="K1722" t="s">
        <v>73</v>
      </c>
      <c r="L1722" t="s">
        <v>74</v>
      </c>
      <c r="M1722" t="s">
        <v>18</v>
      </c>
      <c r="N1722">
        <v>30</v>
      </c>
      <c r="O1722">
        <v>425</v>
      </c>
      <c r="P1722">
        <v>127500</v>
      </c>
      <c r="Q1722">
        <v>44625</v>
      </c>
      <c r="R1722">
        <v>0.35</v>
      </c>
      <c r="S1722" t="s">
        <v>17</v>
      </c>
      <c r="T1722" t="str">
        <f>IF(Table1[[#This Row],[Units Sold]]&gt; 700,"High Units","low Units")</f>
        <v>low Units</v>
      </c>
      <c r="U1722">
        <f>SUM(Table1[[#This Row],[Operating Profit]])/SUM(Table1[Operating Profit])*100</f>
        <v>1.3435796771893337E-2</v>
      </c>
      <c r="V1722">
        <f>SUM(Table1[[#This Row],[Price per Unit]]*Table1[[#This Row],[Units Sold]])</f>
        <v>12750</v>
      </c>
      <c r="W1722">
        <f>SUM(Table1[[#This Row],[Total Sales]]-Table1[[#This Row],[Operating Profit]])</f>
        <v>82875</v>
      </c>
      <c r="X1722">
        <f>SUM(Table1[[#This Row],[Total Sales]]-Table1[[#This Row],[Cost]])</f>
        <v>44625</v>
      </c>
      <c r="Y1722">
        <f>SUM(Table1[[#This Row],[profit/loss]])/SUM(Table1[profit/loss])</f>
        <v>1.3435796771893338E-4</v>
      </c>
    </row>
    <row r="1723" spans="1:25" x14ac:dyDescent="0.3">
      <c r="A1723" t="s">
        <v>13</v>
      </c>
      <c r="B1723" t="s">
        <v>17</v>
      </c>
      <c r="C1723">
        <v>1185732</v>
      </c>
      <c r="D1723" s="9">
        <v>44214</v>
      </c>
      <c r="E1723" s="8" t="str">
        <f>TEXT(Table1[[#This Row],[Invoice Date]],"dd-mm-yyyy")</f>
        <v>18-01-2021</v>
      </c>
      <c r="F1723" s="1" t="str">
        <f t="shared" si="104"/>
        <v>January</v>
      </c>
      <c r="G1723" s="1" t="str">
        <f t="shared" si="105"/>
        <v>2021</v>
      </c>
      <c r="H1723" s="1" t="str">
        <f t="shared" si="106"/>
        <v>Monday</v>
      </c>
      <c r="I1723" s="1" t="str">
        <f t="shared" si="107"/>
        <v>18</v>
      </c>
      <c r="J1723" t="s">
        <v>35</v>
      </c>
      <c r="K1723" t="s">
        <v>73</v>
      </c>
      <c r="L1723" t="s">
        <v>74</v>
      </c>
      <c r="M1723" t="s">
        <v>19</v>
      </c>
      <c r="N1723">
        <v>20</v>
      </c>
      <c r="O1723">
        <v>425</v>
      </c>
      <c r="P1723">
        <v>85000</v>
      </c>
      <c r="Q1723">
        <v>29750</v>
      </c>
      <c r="R1723">
        <v>0.35</v>
      </c>
      <c r="S1723" t="s">
        <v>17</v>
      </c>
      <c r="T1723" t="str">
        <f>IF(Table1[[#This Row],[Units Sold]]&gt; 700,"High Units","low Units")</f>
        <v>low Units</v>
      </c>
      <c r="U1723">
        <f>SUM(Table1[[#This Row],[Operating Profit]])/SUM(Table1[Operating Profit])*100</f>
        <v>8.9571978479288921E-3</v>
      </c>
      <c r="V1723">
        <f>SUM(Table1[[#This Row],[Price per Unit]]*Table1[[#This Row],[Units Sold]])</f>
        <v>8500</v>
      </c>
      <c r="W1723">
        <f>SUM(Table1[[#This Row],[Total Sales]]-Table1[[#This Row],[Operating Profit]])</f>
        <v>55250</v>
      </c>
      <c r="X1723">
        <f>SUM(Table1[[#This Row],[Total Sales]]-Table1[[#This Row],[Cost]])</f>
        <v>29750</v>
      </c>
      <c r="Y1723">
        <f>SUM(Table1[[#This Row],[profit/loss]])/SUM(Table1[profit/loss])</f>
        <v>8.9571978479288926E-5</v>
      </c>
    </row>
    <row r="1724" spans="1:25" x14ac:dyDescent="0.3">
      <c r="A1724" t="s">
        <v>13</v>
      </c>
      <c r="B1724" t="s">
        <v>17</v>
      </c>
      <c r="C1724">
        <v>1185732</v>
      </c>
      <c r="D1724" s="9">
        <v>44214</v>
      </c>
      <c r="E1724" s="8" t="str">
        <f>TEXT(Table1[[#This Row],[Invoice Date]],"dd-mm-yyyy")</f>
        <v>18-01-2021</v>
      </c>
      <c r="F1724" s="1" t="str">
        <f t="shared" si="104"/>
        <v>January</v>
      </c>
      <c r="G1724" s="1" t="str">
        <f t="shared" si="105"/>
        <v>2021</v>
      </c>
      <c r="H1724" s="1" t="str">
        <f t="shared" si="106"/>
        <v>Monday</v>
      </c>
      <c r="I1724" s="1" t="str">
        <f t="shared" si="107"/>
        <v>18</v>
      </c>
      <c r="J1724" t="s">
        <v>35</v>
      </c>
      <c r="K1724" t="s">
        <v>73</v>
      </c>
      <c r="L1724" t="s">
        <v>74</v>
      </c>
      <c r="M1724" t="s">
        <v>20</v>
      </c>
      <c r="N1724">
        <v>25</v>
      </c>
      <c r="O1724">
        <v>275</v>
      </c>
      <c r="P1724">
        <v>68750</v>
      </c>
      <c r="Q1724">
        <v>27500</v>
      </c>
      <c r="R1724">
        <v>0.4</v>
      </c>
      <c r="S1724" t="s">
        <v>17</v>
      </c>
      <c r="T1724" t="str">
        <f>IF(Table1[[#This Row],[Units Sold]]&gt; 700,"High Units","low Units")</f>
        <v>low Units</v>
      </c>
      <c r="U1724">
        <f>SUM(Table1[[#This Row],[Operating Profit]])/SUM(Table1[Operating Profit])*100</f>
        <v>8.2797627165729255E-3</v>
      </c>
      <c r="V1724">
        <f>SUM(Table1[[#This Row],[Price per Unit]]*Table1[[#This Row],[Units Sold]])</f>
        <v>6875</v>
      </c>
      <c r="W1724">
        <f>SUM(Table1[[#This Row],[Total Sales]]-Table1[[#This Row],[Operating Profit]])</f>
        <v>41250</v>
      </c>
      <c r="X1724">
        <f>SUM(Table1[[#This Row],[Total Sales]]-Table1[[#This Row],[Cost]])</f>
        <v>27500</v>
      </c>
      <c r="Y1724">
        <f>SUM(Table1[[#This Row],[profit/loss]])/SUM(Table1[profit/loss])</f>
        <v>8.2797627165729249E-5</v>
      </c>
    </row>
    <row r="1725" spans="1:25" x14ac:dyDescent="0.3">
      <c r="A1725" t="s">
        <v>13</v>
      </c>
      <c r="B1725" t="s">
        <v>17</v>
      </c>
      <c r="C1725">
        <v>1185732</v>
      </c>
      <c r="D1725" s="9">
        <v>44214</v>
      </c>
      <c r="E1725" s="8" t="str">
        <f>TEXT(Table1[[#This Row],[Invoice Date]],"dd-mm-yyyy")</f>
        <v>18-01-2021</v>
      </c>
      <c r="F1725" s="1" t="str">
        <f t="shared" si="104"/>
        <v>January</v>
      </c>
      <c r="G1725" s="1" t="str">
        <f t="shared" si="105"/>
        <v>2021</v>
      </c>
      <c r="H1725" s="1" t="str">
        <f t="shared" si="106"/>
        <v>Monday</v>
      </c>
      <c r="I1725" s="1" t="str">
        <f t="shared" si="107"/>
        <v>18</v>
      </c>
      <c r="J1725" t="s">
        <v>35</v>
      </c>
      <c r="K1725" t="s">
        <v>73</v>
      </c>
      <c r="L1725" t="s">
        <v>74</v>
      </c>
      <c r="M1725" t="s">
        <v>21</v>
      </c>
      <c r="N1725">
        <v>40</v>
      </c>
      <c r="O1725">
        <v>325</v>
      </c>
      <c r="P1725">
        <v>130000</v>
      </c>
      <c r="Q1725">
        <v>45500</v>
      </c>
      <c r="R1725">
        <v>0.35</v>
      </c>
      <c r="S1725" t="s">
        <v>17</v>
      </c>
      <c r="T1725" t="str">
        <f>IF(Table1[[#This Row],[Units Sold]]&gt; 700,"High Units","low Units")</f>
        <v>low Units</v>
      </c>
      <c r="U1725">
        <f>SUM(Table1[[#This Row],[Operating Profit]])/SUM(Table1[Operating Profit])*100</f>
        <v>1.3699243767420658E-2</v>
      </c>
      <c r="V1725">
        <f>SUM(Table1[[#This Row],[Price per Unit]]*Table1[[#This Row],[Units Sold]])</f>
        <v>13000</v>
      </c>
      <c r="W1725">
        <f>SUM(Table1[[#This Row],[Total Sales]]-Table1[[#This Row],[Operating Profit]])</f>
        <v>84500</v>
      </c>
      <c r="X1725">
        <f>SUM(Table1[[#This Row],[Total Sales]]-Table1[[#This Row],[Cost]])</f>
        <v>45500</v>
      </c>
      <c r="Y1725">
        <f>SUM(Table1[[#This Row],[profit/loss]])/SUM(Table1[profit/loss])</f>
        <v>1.3699243767420659E-4</v>
      </c>
    </row>
    <row r="1726" spans="1:25" x14ac:dyDescent="0.3">
      <c r="A1726" t="s">
        <v>13</v>
      </c>
      <c r="B1726" t="s">
        <v>17</v>
      </c>
      <c r="C1726">
        <v>1185732</v>
      </c>
      <c r="D1726" s="9">
        <v>44214</v>
      </c>
      <c r="E1726" s="8" t="str">
        <f>TEXT(Table1[[#This Row],[Invoice Date]],"dd-mm-yyyy")</f>
        <v>18-01-2021</v>
      </c>
      <c r="F1726" s="1" t="str">
        <f t="shared" si="104"/>
        <v>January</v>
      </c>
      <c r="G1726" s="1" t="str">
        <f t="shared" si="105"/>
        <v>2021</v>
      </c>
      <c r="H1726" s="1" t="str">
        <f t="shared" si="106"/>
        <v>Monday</v>
      </c>
      <c r="I1726" s="1" t="str">
        <f t="shared" si="107"/>
        <v>18</v>
      </c>
      <c r="J1726" t="s">
        <v>35</v>
      </c>
      <c r="K1726" t="s">
        <v>73</v>
      </c>
      <c r="L1726" t="s">
        <v>74</v>
      </c>
      <c r="M1726" t="s">
        <v>22</v>
      </c>
      <c r="N1726">
        <v>30</v>
      </c>
      <c r="O1726">
        <v>425</v>
      </c>
      <c r="P1726">
        <v>127500</v>
      </c>
      <c r="Q1726">
        <v>63750</v>
      </c>
      <c r="R1726">
        <v>0.5</v>
      </c>
      <c r="S1726" t="s">
        <v>17</v>
      </c>
      <c r="T1726" t="str">
        <f>IF(Table1[[#This Row],[Units Sold]]&gt; 700,"High Units","low Units")</f>
        <v>low Units</v>
      </c>
      <c r="U1726">
        <f>SUM(Table1[[#This Row],[Operating Profit]])/SUM(Table1[Operating Profit])*100</f>
        <v>1.9193995388419056E-2</v>
      </c>
      <c r="V1726">
        <f>SUM(Table1[[#This Row],[Price per Unit]]*Table1[[#This Row],[Units Sold]])</f>
        <v>12750</v>
      </c>
      <c r="W1726">
        <f>SUM(Table1[[#This Row],[Total Sales]]-Table1[[#This Row],[Operating Profit]])</f>
        <v>63750</v>
      </c>
      <c r="X1726">
        <f>SUM(Table1[[#This Row],[Total Sales]]-Table1[[#This Row],[Cost]])</f>
        <v>63750</v>
      </c>
      <c r="Y1726">
        <f>SUM(Table1[[#This Row],[profit/loss]])/SUM(Table1[profit/loss])</f>
        <v>1.9193995388419054E-4</v>
      </c>
    </row>
    <row r="1727" spans="1:25" x14ac:dyDescent="0.3">
      <c r="A1727" t="s">
        <v>13</v>
      </c>
      <c r="B1727" t="s">
        <v>17</v>
      </c>
      <c r="C1727">
        <v>1185732</v>
      </c>
      <c r="D1727" s="9">
        <v>44245</v>
      </c>
      <c r="E1727" s="8" t="str">
        <f>TEXT(Table1[[#This Row],[Invoice Date]],"dd-mm-yyyy")</f>
        <v>18-02-2021</v>
      </c>
      <c r="F1727" s="1" t="str">
        <f t="shared" si="104"/>
        <v>February</v>
      </c>
      <c r="G1727" s="1" t="str">
        <f t="shared" si="105"/>
        <v>2021</v>
      </c>
      <c r="H1727" s="1" t="str">
        <f t="shared" si="106"/>
        <v>Thursday</v>
      </c>
      <c r="I1727" s="1" t="str">
        <f t="shared" si="107"/>
        <v>18</v>
      </c>
      <c r="J1727" t="s">
        <v>35</v>
      </c>
      <c r="K1727" t="s">
        <v>73</v>
      </c>
      <c r="L1727" t="s">
        <v>74</v>
      </c>
      <c r="M1727" t="s">
        <v>16</v>
      </c>
      <c r="N1727">
        <v>30</v>
      </c>
      <c r="O1727">
        <v>675</v>
      </c>
      <c r="P1727">
        <v>202500</v>
      </c>
      <c r="Q1727">
        <v>81000</v>
      </c>
      <c r="R1727">
        <v>0.4</v>
      </c>
      <c r="S1727" t="s">
        <v>17</v>
      </c>
      <c r="T1727" t="str">
        <f>IF(Table1[[#This Row],[Units Sold]]&gt; 700,"High Units","low Units")</f>
        <v>low Units</v>
      </c>
      <c r="U1727">
        <f>SUM(Table1[[#This Row],[Operating Profit]])/SUM(Table1[Operating Profit])*100</f>
        <v>2.43876647288148E-2</v>
      </c>
      <c r="V1727">
        <f>SUM(Table1[[#This Row],[Price per Unit]]*Table1[[#This Row],[Units Sold]])</f>
        <v>20250</v>
      </c>
      <c r="W1727">
        <f>SUM(Table1[[#This Row],[Total Sales]]-Table1[[#This Row],[Operating Profit]])</f>
        <v>121500</v>
      </c>
      <c r="X1727">
        <f>SUM(Table1[[#This Row],[Total Sales]]-Table1[[#This Row],[Cost]])</f>
        <v>81000</v>
      </c>
      <c r="Y1727">
        <f>SUM(Table1[[#This Row],[profit/loss]])/SUM(Table1[profit/loss])</f>
        <v>2.4387664728814799E-4</v>
      </c>
    </row>
    <row r="1728" spans="1:25" x14ac:dyDescent="0.3">
      <c r="A1728" t="s">
        <v>13</v>
      </c>
      <c r="B1728" t="s">
        <v>17</v>
      </c>
      <c r="C1728">
        <v>1185732</v>
      </c>
      <c r="D1728" s="9">
        <v>44245</v>
      </c>
      <c r="E1728" s="8" t="str">
        <f>TEXT(Table1[[#This Row],[Invoice Date]],"dd-mm-yyyy")</f>
        <v>18-02-2021</v>
      </c>
      <c r="F1728" s="1" t="str">
        <f t="shared" si="104"/>
        <v>February</v>
      </c>
      <c r="G1728" s="1" t="str">
        <f t="shared" si="105"/>
        <v>2021</v>
      </c>
      <c r="H1728" s="1" t="str">
        <f t="shared" si="106"/>
        <v>Thursday</v>
      </c>
      <c r="I1728" s="1" t="str">
        <f t="shared" si="107"/>
        <v>18</v>
      </c>
      <c r="J1728" t="s">
        <v>35</v>
      </c>
      <c r="K1728" t="s">
        <v>73</v>
      </c>
      <c r="L1728" t="s">
        <v>74</v>
      </c>
      <c r="M1728" t="s">
        <v>18</v>
      </c>
      <c r="N1728">
        <v>30</v>
      </c>
      <c r="O1728">
        <v>325</v>
      </c>
      <c r="P1728">
        <v>97500</v>
      </c>
      <c r="Q1728">
        <v>34125</v>
      </c>
      <c r="R1728">
        <v>0.35</v>
      </c>
      <c r="S1728" t="s">
        <v>17</v>
      </c>
      <c r="T1728" t="str">
        <f>IF(Table1[[#This Row],[Units Sold]]&gt; 700,"High Units","low Units")</f>
        <v>low Units</v>
      </c>
      <c r="U1728">
        <f>SUM(Table1[[#This Row],[Operating Profit]])/SUM(Table1[Operating Profit])*100</f>
        <v>1.0274432825565493E-2</v>
      </c>
      <c r="V1728">
        <f>SUM(Table1[[#This Row],[Price per Unit]]*Table1[[#This Row],[Units Sold]])</f>
        <v>9750</v>
      </c>
      <c r="W1728">
        <f>SUM(Table1[[#This Row],[Total Sales]]-Table1[[#This Row],[Operating Profit]])</f>
        <v>63375</v>
      </c>
      <c r="X1728">
        <f>SUM(Table1[[#This Row],[Total Sales]]-Table1[[#This Row],[Cost]])</f>
        <v>34125</v>
      </c>
      <c r="Y1728">
        <f>SUM(Table1[[#This Row],[profit/loss]])/SUM(Table1[profit/loss])</f>
        <v>1.0274432825565493E-4</v>
      </c>
    </row>
    <row r="1729" spans="1:25" x14ac:dyDescent="0.3">
      <c r="A1729" t="s">
        <v>13</v>
      </c>
      <c r="B1729" t="s">
        <v>17</v>
      </c>
      <c r="C1729">
        <v>1185732</v>
      </c>
      <c r="D1729" s="9">
        <v>44245</v>
      </c>
      <c r="E1729" s="8" t="str">
        <f>TEXT(Table1[[#This Row],[Invoice Date]],"dd-mm-yyyy")</f>
        <v>18-02-2021</v>
      </c>
      <c r="F1729" s="1" t="str">
        <f t="shared" si="104"/>
        <v>February</v>
      </c>
      <c r="G1729" s="1" t="str">
        <f t="shared" si="105"/>
        <v>2021</v>
      </c>
      <c r="H1729" s="1" t="str">
        <f t="shared" si="106"/>
        <v>Thursday</v>
      </c>
      <c r="I1729" s="1" t="str">
        <f t="shared" si="107"/>
        <v>18</v>
      </c>
      <c r="J1729" t="s">
        <v>35</v>
      </c>
      <c r="K1729" t="s">
        <v>73</v>
      </c>
      <c r="L1729" t="s">
        <v>74</v>
      </c>
      <c r="M1729" t="s">
        <v>19</v>
      </c>
      <c r="N1729">
        <v>20</v>
      </c>
      <c r="O1729">
        <v>375</v>
      </c>
      <c r="P1729">
        <v>75000</v>
      </c>
      <c r="Q1729">
        <v>26250</v>
      </c>
      <c r="R1729">
        <v>0.35</v>
      </c>
      <c r="S1729" t="s">
        <v>17</v>
      </c>
      <c r="T1729" t="str">
        <f>IF(Table1[[#This Row],[Units Sold]]&gt; 700,"High Units","low Units")</f>
        <v>low Units</v>
      </c>
      <c r="U1729">
        <f>SUM(Table1[[#This Row],[Operating Profit]])/SUM(Table1[Operating Profit])*100</f>
        <v>7.9034098658196106E-3</v>
      </c>
      <c r="V1729">
        <f>SUM(Table1[[#This Row],[Price per Unit]]*Table1[[#This Row],[Units Sold]])</f>
        <v>7500</v>
      </c>
      <c r="W1729">
        <f>SUM(Table1[[#This Row],[Total Sales]]-Table1[[#This Row],[Operating Profit]])</f>
        <v>48750</v>
      </c>
      <c r="X1729">
        <f>SUM(Table1[[#This Row],[Total Sales]]-Table1[[#This Row],[Cost]])</f>
        <v>26250</v>
      </c>
      <c r="Y1729">
        <f>SUM(Table1[[#This Row],[profit/loss]])/SUM(Table1[profit/loss])</f>
        <v>7.9034098658196104E-5</v>
      </c>
    </row>
    <row r="1730" spans="1:25" x14ac:dyDescent="0.3">
      <c r="A1730" t="s">
        <v>13</v>
      </c>
      <c r="B1730" t="s">
        <v>17</v>
      </c>
      <c r="C1730">
        <v>1185732</v>
      </c>
      <c r="D1730" s="9">
        <v>44245</v>
      </c>
      <c r="E1730" s="8" t="str">
        <f>TEXT(Table1[[#This Row],[Invoice Date]],"dd-mm-yyyy")</f>
        <v>18-02-2021</v>
      </c>
      <c r="F1730" s="1" t="str">
        <f t="shared" si="104"/>
        <v>February</v>
      </c>
      <c r="G1730" s="1" t="str">
        <f t="shared" si="105"/>
        <v>2021</v>
      </c>
      <c r="H1730" s="1" t="str">
        <f t="shared" si="106"/>
        <v>Thursday</v>
      </c>
      <c r="I1730" s="1" t="str">
        <f t="shared" si="107"/>
        <v>18</v>
      </c>
      <c r="J1730" t="s">
        <v>35</v>
      </c>
      <c r="K1730" t="s">
        <v>75</v>
      </c>
      <c r="L1730" t="s">
        <v>76</v>
      </c>
      <c r="M1730" t="s">
        <v>20</v>
      </c>
      <c r="N1730">
        <v>25</v>
      </c>
      <c r="O1730">
        <v>250</v>
      </c>
      <c r="P1730">
        <v>62500</v>
      </c>
      <c r="Q1730">
        <v>25000</v>
      </c>
      <c r="R1730">
        <v>0.4</v>
      </c>
      <c r="S1730" t="s">
        <v>17</v>
      </c>
      <c r="T1730" t="str">
        <f>IF(Table1[[#This Row],[Units Sold]]&gt; 700,"High Units","low Units")</f>
        <v>low Units</v>
      </c>
      <c r="U1730">
        <f>SUM(Table1[[#This Row],[Operating Profit]])/SUM(Table1[Operating Profit])*100</f>
        <v>7.5270570150662956E-3</v>
      </c>
      <c r="V1730">
        <f>SUM(Table1[[#This Row],[Price per Unit]]*Table1[[#This Row],[Units Sold]])</f>
        <v>6250</v>
      </c>
      <c r="W1730">
        <f>SUM(Table1[[#This Row],[Total Sales]]-Table1[[#This Row],[Operating Profit]])</f>
        <v>37500</v>
      </c>
      <c r="X1730">
        <f>SUM(Table1[[#This Row],[Total Sales]]-Table1[[#This Row],[Cost]])</f>
        <v>25000</v>
      </c>
      <c r="Y1730">
        <f>SUM(Table1[[#This Row],[profit/loss]])/SUM(Table1[profit/loss])</f>
        <v>7.5270570150662958E-5</v>
      </c>
    </row>
    <row r="1731" spans="1:25" x14ac:dyDescent="0.3">
      <c r="A1731" t="s">
        <v>13</v>
      </c>
      <c r="B1731" t="s">
        <v>17</v>
      </c>
      <c r="C1731">
        <v>1185732</v>
      </c>
      <c r="D1731" s="9">
        <v>44245</v>
      </c>
      <c r="E1731" s="8" t="str">
        <f>TEXT(Table1[[#This Row],[Invoice Date]],"dd-mm-yyyy")</f>
        <v>18-02-2021</v>
      </c>
      <c r="F1731" s="1" t="str">
        <f t="shared" ref="F1731:F1794" si="108">TEXT(D1731,"mmmm")</f>
        <v>February</v>
      </c>
      <c r="G1731" s="1" t="str">
        <f t="shared" ref="G1731:G1794" si="109">TEXT(D1731,"YYYY")</f>
        <v>2021</v>
      </c>
      <c r="H1731" s="1" t="str">
        <f t="shared" ref="H1731:H1794" si="110">TEXT(D1731,"dddd")</f>
        <v>Thursday</v>
      </c>
      <c r="I1731" s="1" t="str">
        <f t="shared" ref="I1731:I1794" si="111">TEXT(D1731,"dd")</f>
        <v>18</v>
      </c>
      <c r="J1731" t="s">
        <v>35</v>
      </c>
      <c r="K1731" t="s">
        <v>75</v>
      </c>
      <c r="L1731" t="s">
        <v>76</v>
      </c>
      <c r="M1731" t="s">
        <v>21</v>
      </c>
      <c r="N1731">
        <v>40</v>
      </c>
      <c r="O1731">
        <v>325</v>
      </c>
      <c r="P1731">
        <v>130000</v>
      </c>
      <c r="Q1731">
        <v>45500</v>
      </c>
      <c r="R1731">
        <v>0.35</v>
      </c>
      <c r="S1731" t="s">
        <v>17</v>
      </c>
      <c r="T1731" t="str">
        <f>IF(Table1[[#This Row],[Units Sold]]&gt; 700,"High Units","low Units")</f>
        <v>low Units</v>
      </c>
      <c r="U1731">
        <f>SUM(Table1[[#This Row],[Operating Profit]])/SUM(Table1[Operating Profit])*100</f>
        <v>1.3699243767420658E-2</v>
      </c>
      <c r="V1731">
        <f>SUM(Table1[[#This Row],[Price per Unit]]*Table1[[#This Row],[Units Sold]])</f>
        <v>13000</v>
      </c>
      <c r="W1731">
        <f>SUM(Table1[[#This Row],[Total Sales]]-Table1[[#This Row],[Operating Profit]])</f>
        <v>84500</v>
      </c>
      <c r="X1731">
        <f>SUM(Table1[[#This Row],[Total Sales]]-Table1[[#This Row],[Cost]])</f>
        <v>45500</v>
      </c>
      <c r="Y1731">
        <f>SUM(Table1[[#This Row],[profit/loss]])/SUM(Table1[profit/loss])</f>
        <v>1.3699243767420659E-4</v>
      </c>
    </row>
    <row r="1732" spans="1:25" x14ac:dyDescent="0.3">
      <c r="A1732" t="s">
        <v>13</v>
      </c>
      <c r="B1732" t="s">
        <v>17</v>
      </c>
      <c r="C1732">
        <v>1185732</v>
      </c>
      <c r="D1732" s="9">
        <v>44245</v>
      </c>
      <c r="E1732" s="8" t="str">
        <f>TEXT(Table1[[#This Row],[Invoice Date]],"dd-mm-yyyy")</f>
        <v>18-02-2021</v>
      </c>
      <c r="F1732" s="1" t="str">
        <f t="shared" si="108"/>
        <v>February</v>
      </c>
      <c r="G1732" s="1" t="str">
        <f t="shared" si="109"/>
        <v>2021</v>
      </c>
      <c r="H1732" s="1" t="str">
        <f t="shared" si="110"/>
        <v>Thursday</v>
      </c>
      <c r="I1732" s="1" t="str">
        <f t="shared" si="111"/>
        <v>18</v>
      </c>
      <c r="J1732" t="s">
        <v>35</v>
      </c>
      <c r="K1732" t="s">
        <v>75</v>
      </c>
      <c r="L1732" t="s">
        <v>76</v>
      </c>
      <c r="M1732" t="s">
        <v>22</v>
      </c>
      <c r="N1732">
        <v>30</v>
      </c>
      <c r="O1732">
        <v>400</v>
      </c>
      <c r="P1732">
        <v>120000</v>
      </c>
      <c r="Q1732">
        <v>60000</v>
      </c>
      <c r="R1732">
        <v>0.5</v>
      </c>
      <c r="S1732" t="s">
        <v>17</v>
      </c>
      <c r="T1732" t="str">
        <f>IF(Table1[[#This Row],[Units Sold]]&gt; 700,"High Units","low Units")</f>
        <v>low Units</v>
      </c>
      <c r="U1732">
        <f>SUM(Table1[[#This Row],[Operating Profit]])/SUM(Table1[Operating Profit])*100</f>
        <v>1.8064936836159111E-2</v>
      </c>
      <c r="V1732">
        <f>SUM(Table1[[#This Row],[Price per Unit]]*Table1[[#This Row],[Units Sold]])</f>
        <v>12000</v>
      </c>
      <c r="W1732">
        <f>SUM(Table1[[#This Row],[Total Sales]]-Table1[[#This Row],[Operating Profit]])</f>
        <v>60000</v>
      </c>
      <c r="X1732">
        <f>SUM(Table1[[#This Row],[Total Sales]]-Table1[[#This Row],[Cost]])</f>
        <v>60000</v>
      </c>
      <c r="Y1732">
        <f>SUM(Table1[[#This Row],[profit/loss]])/SUM(Table1[profit/loss])</f>
        <v>1.8064936836159111E-4</v>
      </c>
    </row>
    <row r="1733" spans="1:25" x14ac:dyDescent="0.3">
      <c r="A1733" t="s">
        <v>13</v>
      </c>
      <c r="B1733" t="s">
        <v>17</v>
      </c>
      <c r="C1733">
        <v>1185732</v>
      </c>
      <c r="D1733" s="9">
        <v>44272</v>
      </c>
      <c r="E1733" s="8" t="str">
        <f>TEXT(Table1[[#This Row],[Invoice Date]],"dd-mm-yyyy")</f>
        <v>17-03-2021</v>
      </c>
      <c r="F1733" s="1" t="str">
        <f t="shared" si="108"/>
        <v>March</v>
      </c>
      <c r="G1733" s="1" t="str">
        <f t="shared" si="109"/>
        <v>2021</v>
      </c>
      <c r="H1733" s="1" t="str">
        <f t="shared" si="110"/>
        <v>Wednesday</v>
      </c>
      <c r="I1733" s="1" t="str">
        <f t="shared" si="111"/>
        <v>17</v>
      </c>
      <c r="J1733" t="s">
        <v>35</v>
      </c>
      <c r="K1733" t="s">
        <v>75</v>
      </c>
      <c r="L1733" t="s">
        <v>76</v>
      </c>
      <c r="M1733" t="s">
        <v>16</v>
      </c>
      <c r="N1733">
        <v>35</v>
      </c>
      <c r="O1733">
        <v>620</v>
      </c>
      <c r="P1733">
        <v>217000</v>
      </c>
      <c r="Q1733">
        <v>86800</v>
      </c>
      <c r="R1733">
        <v>0.4</v>
      </c>
      <c r="S1733" t="s">
        <v>17</v>
      </c>
      <c r="T1733" t="str">
        <f>IF(Table1[[#This Row],[Units Sold]]&gt; 700,"High Units","low Units")</f>
        <v>low Units</v>
      </c>
      <c r="U1733">
        <f>SUM(Table1[[#This Row],[Operating Profit]])/SUM(Table1[Operating Profit])*100</f>
        <v>2.6133941956310178E-2</v>
      </c>
      <c r="V1733">
        <f>SUM(Table1[[#This Row],[Price per Unit]]*Table1[[#This Row],[Units Sold]])</f>
        <v>21700</v>
      </c>
      <c r="W1733">
        <f>SUM(Table1[[#This Row],[Total Sales]]-Table1[[#This Row],[Operating Profit]])</f>
        <v>130200</v>
      </c>
      <c r="X1733">
        <f>SUM(Table1[[#This Row],[Total Sales]]-Table1[[#This Row],[Cost]])</f>
        <v>86800</v>
      </c>
      <c r="Y1733">
        <f>SUM(Table1[[#This Row],[profit/loss]])/SUM(Table1[profit/loss])</f>
        <v>2.6133941956310179E-4</v>
      </c>
    </row>
    <row r="1734" spans="1:25" x14ac:dyDescent="0.3">
      <c r="A1734" t="s">
        <v>13</v>
      </c>
      <c r="B1734" t="s">
        <v>17</v>
      </c>
      <c r="C1734">
        <v>1185732</v>
      </c>
      <c r="D1734" s="9">
        <v>44272</v>
      </c>
      <c r="E1734" s="8" t="str">
        <f>TEXT(Table1[[#This Row],[Invoice Date]],"dd-mm-yyyy")</f>
        <v>17-03-2021</v>
      </c>
      <c r="F1734" s="1" t="str">
        <f t="shared" si="108"/>
        <v>March</v>
      </c>
      <c r="G1734" s="1" t="str">
        <f t="shared" si="109"/>
        <v>2021</v>
      </c>
      <c r="H1734" s="1" t="str">
        <f t="shared" si="110"/>
        <v>Wednesday</v>
      </c>
      <c r="I1734" s="1" t="str">
        <f t="shared" si="111"/>
        <v>17</v>
      </c>
      <c r="J1734" t="s">
        <v>35</v>
      </c>
      <c r="K1734" t="s">
        <v>75</v>
      </c>
      <c r="L1734" t="s">
        <v>76</v>
      </c>
      <c r="M1734" t="s">
        <v>18</v>
      </c>
      <c r="N1734">
        <v>35</v>
      </c>
      <c r="O1734">
        <v>300</v>
      </c>
      <c r="P1734">
        <v>105000</v>
      </c>
      <c r="Q1734">
        <v>36750</v>
      </c>
      <c r="R1734">
        <v>0.35</v>
      </c>
      <c r="S1734" t="s">
        <v>17</v>
      </c>
      <c r="T1734" t="str">
        <f>IF(Table1[[#This Row],[Units Sold]]&gt; 700,"High Units","low Units")</f>
        <v>low Units</v>
      </c>
      <c r="U1734">
        <f>SUM(Table1[[#This Row],[Operating Profit]])/SUM(Table1[Operating Profit])*100</f>
        <v>1.1064773812147455E-2</v>
      </c>
      <c r="V1734">
        <f>SUM(Table1[[#This Row],[Price per Unit]]*Table1[[#This Row],[Units Sold]])</f>
        <v>10500</v>
      </c>
      <c r="W1734">
        <f>SUM(Table1[[#This Row],[Total Sales]]-Table1[[#This Row],[Operating Profit]])</f>
        <v>68250</v>
      </c>
      <c r="X1734">
        <f>SUM(Table1[[#This Row],[Total Sales]]-Table1[[#This Row],[Cost]])</f>
        <v>36750</v>
      </c>
      <c r="Y1734">
        <f>SUM(Table1[[#This Row],[profit/loss]])/SUM(Table1[profit/loss])</f>
        <v>1.1064773812147455E-4</v>
      </c>
    </row>
    <row r="1735" spans="1:25" x14ac:dyDescent="0.3">
      <c r="A1735" t="s">
        <v>13</v>
      </c>
      <c r="B1735" t="s">
        <v>17</v>
      </c>
      <c r="C1735">
        <v>1185732</v>
      </c>
      <c r="D1735" s="9">
        <v>44272</v>
      </c>
      <c r="E1735" s="8" t="str">
        <f>TEXT(Table1[[#This Row],[Invoice Date]],"dd-mm-yyyy")</f>
        <v>17-03-2021</v>
      </c>
      <c r="F1735" s="1" t="str">
        <f t="shared" si="108"/>
        <v>March</v>
      </c>
      <c r="G1735" s="1" t="str">
        <f t="shared" si="109"/>
        <v>2021</v>
      </c>
      <c r="H1735" s="1" t="str">
        <f t="shared" si="110"/>
        <v>Wednesday</v>
      </c>
      <c r="I1735" s="1" t="str">
        <f t="shared" si="111"/>
        <v>17</v>
      </c>
      <c r="J1735" t="s">
        <v>35</v>
      </c>
      <c r="K1735" t="s">
        <v>75</v>
      </c>
      <c r="L1735" t="s">
        <v>76</v>
      </c>
      <c r="M1735" t="s">
        <v>19</v>
      </c>
      <c r="N1735">
        <v>25</v>
      </c>
      <c r="O1735">
        <v>350</v>
      </c>
      <c r="P1735">
        <v>87500</v>
      </c>
      <c r="Q1735">
        <v>30625</v>
      </c>
      <c r="R1735">
        <v>0.35</v>
      </c>
      <c r="S1735" t="s">
        <v>17</v>
      </c>
      <c r="T1735" t="str">
        <f>IF(Table1[[#This Row],[Units Sold]]&gt; 700,"High Units","low Units")</f>
        <v>low Units</v>
      </c>
      <c r="U1735">
        <f>SUM(Table1[[#This Row],[Operating Profit]])/SUM(Table1[Operating Profit])*100</f>
        <v>9.2206448434562129E-3</v>
      </c>
      <c r="V1735">
        <f>SUM(Table1[[#This Row],[Price per Unit]]*Table1[[#This Row],[Units Sold]])</f>
        <v>8750</v>
      </c>
      <c r="W1735">
        <f>SUM(Table1[[#This Row],[Total Sales]]-Table1[[#This Row],[Operating Profit]])</f>
        <v>56875</v>
      </c>
      <c r="X1735">
        <f>SUM(Table1[[#This Row],[Total Sales]]-Table1[[#This Row],[Cost]])</f>
        <v>30625</v>
      </c>
      <c r="Y1735">
        <f>SUM(Table1[[#This Row],[profit/loss]])/SUM(Table1[profit/loss])</f>
        <v>9.2206448434562125E-5</v>
      </c>
    </row>
    <row r="1736" spans="1:25" x14ac:dyDescent="0.3">
      <c r="A1736" t="s">
        <v>13</v>
      </c>
      <c r="B1736" t="s">
        <v>17</v>
      </c>
      <c r="C1736">
        <v>1185732</v>
      </c>
      <c r="D1736" s="9">
        <v>44272</v>
      </c>
      <c r="E1736" s="8" t="str">
        <f>TEXT(Table1[[#This Row],[Invoice Date]],"dd-mm-yyyy")</f>
        <v>17-03-2021</v>
      </c>
      <c r="F1736" s="1" t="str">
        <f t="shared" si="108"/>
        <v>March</v>
      </c>
      <c r="G1736" s="1" t="str">
        <f t="shared" si="109"/>
        <v>2021</v>
      </c>
      <c r="H1736" s="1" t="str">
        <f t="shared" si="110"/>
        <v>Wednesday</v>
      </c>
      <c r="I1736" s="1" t="str">
        <f t="shared" si="111"/>
        <v>17</v>
      </c>
      <c r="J1736" t="s">
        <v>35</v>
      </c>
      <c r="K1736" t="s">
        <v>75</v>
      </c>
      <c r="L1736" t="s">
        <v>76</v>
      </c>
      <c r="M1736" t="s">
        <v>20</v>
      </c>
      <c r="N1736">
        <v>30</v>
      </c>
      <c r="O1736">
        <v>200</v>
      </c>
      <c r="P1736">
        <v>60000</v>
      </c>
      <c r="Q1736">
        <v>24000</v>
      </c>
      <c r="R1736">
        <v>0.4</v>
      </c>
      <c r="S1736" t="s">
        <v>17</v>
      </c>
      <c r="T1736" t="str">
        <f>IF(Table1[[#This Row],[Units Sold]]&gt; 700,"High Units","low Units")</f>
        <v>low Units</v>
      </c>
      <c r="U1736">
        <f>SUM(Table1[[#This Row],[Operating Profit]])/SUM(Table1[Operating Profit])*100</f>
        <v>7.225974734463644E-3</v>
      </c>
      <c r="V1736">
        <f>SUM(Table1[[#This Row],[Price per Unit]]*Table1[[#This Row],[Units Sold]])</f>
        <v>6000</v>
      </c>
      <c r="W1736">
        <f>SUM(Table1[[#This Row],[Total Sales]]-Table1[[#This Row],[Operating Profit]])</f>
        <v>36000</v>
      </c>
      <c r="X1736">
        <f>SUM(Table1[[#This Row],[Total Sales]]-Table1[[#This Row],[Cost]])</f>
        <v>24000</v>
      </c>
      <c r="Y1736">
        <f>SUM(Table1[[#This Row],[profit/loss]])/SUM(Table1[profit/loss])</f>
        <v>7.225974734463644E-5</v>
      </c>
    </row>
    <row r="1737" spans="1:25" x14ac:dyDescent="0.3">
      <c r="A1737" t="s">
        <v>13</v>
      </c>
      <c r="B1737" t="s">
        <v>17</v>
      </c>
      <c r="C1737">
        <v>1185732</v>
      </c>
      <c r="D1737" s="9">
        <v>44272</v>
      </c>
      <c r="E1737" s="8" t="str">
        <f>TEXT(Table1[[#This Row],[Invoice Date]],"dd-mm-yyyy")</f>
        <v>17-03-2021</v>
      </c>
      <c r="F1737" s="1" t="str">
        <f t="shared" si="108"/>
        <v>March</v>
      </c>
      <c r="G1737" s="1" t="str">
        <f t="shared" si="109"/>
        <v>2021</v>
      </c>
      <c r="H1737" s="1" t="str">
        <f t="shared" si="110"/>
        <v>Wednesday</v>
      </c>
      <c r="I1737" s="1" t="str">
        <f t="shared" si="111"/>
        <v>17</v>
      </c>
      <c r="J1737" t="s">
        <v>35</v>
      </c>
      <c r="K1737" t="s">
        <v>75</v>
      </c>
      <c r="L1737" t="s">
        <v>76</v>
      </c>
      <c r="M1737" t="s">
        <v>21</v>
      </c>
      <c r="N1737">
        <v>45</v>
      </c>
      <c r="O1737">
        <v>250</v>
      </c>
      <c r="P1737">
        <v>112500</v>
      </c>
      <c r="Q1737">
        <v>39375</v>
      </c>
      <c r="R1737">
        <v>0.35</v>
      </c>
      <c r="S1737" t="s">
        <v>17</v>
      </c>
      <c r="T1737" t="str">
        <f>IF(Table1[[#This Row],[Units Sold]]&gt; 700,"High Units","low Units")</f>
        <v>low Units</v>
      </c>
      <c r="U1737">
        <f>SUM(Table1[[#This Row],[Operating Profit]])/SUM(Table1[Operating Profit])*100</f>
        <v>1.1855114798729416E-2</v>
      </c>
      <c r="V1737">
        <f>SUM(Table1[[#This Row],[Price per Unit]]*Table1[[#This Row],[Units Sold]])</f>
        <v>11250</v>
      </c>
      <c r="W1737">
        <f>SUM(Table1[[#This Row],[Total Sales]]-Table1[[#This Row],[Operating Profit]])</f>
        <v>73125</v>
      </c>
      <c r="X1737">
        <f>SUM(Table1[[#This Row],[Total Sales]]-Table1[[#This Row],[Cost]])</f>
        <v>39375</v>
      </c>
      <c r="Y1737">
        <f>SUM(Table1[[#This Row],[profit/loss]])/SUM(Table1[profit/loss])</f>
        <v>1.1855114798729416E-4</v>
      </c>
    </row>
    <row r="1738" spans="1:25" x14ac:dyDescent="0.3">
      <c r="A1738" t="s">
        <v>13</v>
      </c>
      <c r="B1738" t="s">
        <v>17</v>
      </c>
      <c r="C1738">
        <v>1185732</v>
      </c>
      <c r="D1738" s="9">
        <v>44272</v>
      </c>
      <c r="E1738" s="8" t="str">
        <f>TEXT(Table1[[#This Row],[Invoice Date]],"dd-mm-yyyy")</f>
        <v>17-03-2021</v>
      </c>
      <c r="F1738" s="1" t="str">
        <f t="shared" si="108"/>
        <v>March</v>
      </c>
      <c r="G1738" s="1" t="str">
        <f t="shared" si="109"/>
        <v>2021</v>
      </c>
      <c r="H1738" s="1" t="str">
        <f t="shared" si="110"/>
        <v>Wednesday</v>
      </c>
      <c r="I1738" s="1" t="str">
        <f t="shared" si="111"/>
        <v>17</v>
      </c>
      <c r="J1738" t="s">
        <v>35</v>
      </c>
      <c r="K1738" t="s">
        <v>75</v>
      </c>
      <c r="L1738" t="s">
        <v>76</v>
      </c>
      <c r="M1738" t="s">
        <v>22</v>
      </c>
      <c r="N1738">
        <v>35</v>
      </c>
      <c r="O1738">
        <v>350</v>
      </c>
      <c r="P1738">
        <v>122500</v>
      </c>
      <c r="Q1738">
        <v>61250</v>
      </c>
      <c r="R1738">
        <v>0.5</v>
      </c>
      <c r="S1738" t="s">
        <v>17</v>
      </c>
      <c r="T1738" t="str">
        <f>IF(Table1[[#This Row],[Units Sold]]&gt; 700,"High Units","low Units")</f>
        <v>low Units</v>
      </c>
      <c r="U1738">
        <f>SUM(Table1[[#This Row],[Operating Profit]])/SUM(Table1[Operating Profit])*100</f>
        <v>1.8441289686912426E-2</v>
      </c>
      <c r="V1738">
        <f>SUM(Table1[[#This Row],[Price per Unit]]*Table1[[#This Row],[Units Sold]])</f>
        <v>12250</v>
      </c>
      <c r="W1738">
        <f>SUM(Table1[[#This Row],[Total Sales]]-Table1[[#This Row],[Operating Profit]])</f>
        <v>61250</v>
      </c>
      <c r="X1738">
        <f>SUM(Table1[[#This Row],[Total Sales]]-Table1[[#This Row],[Cost]])</f>
        <v>61250</v>
      </c>
      <c r="Y1738">
        <f>SUM(Table1[[#This Row],[profit/loss]])/SUM(Table1[profit/loss])</f>
        <v>1.8441289686912425E-4</v>
      </c>
    </row>
    <row r="1739" spans="1:25" x14ac:dyDescent="0.3">
      <c r="A1739" t="s">
        <v>13</v>
      </c>
      <c r="B1739" t="s">
        <v>17</v>
      </c>
      <c r="C1739">
        <v>1185732</v>
      </c>
      <c r="D1739" s="9">
        <v>44304</v>
      </c>
      <c r="E1739" s="8" t="str">
        <f>TEXT(Table1[[#This Row],[Invoice Date]],"dd-mm-yyyy")</f>
        <v>18-04-2021</v>
      </c>
      <c r="F1739" s="1" t="str">
        <f t="shared" si="108"/>
        <v>April</v>
      </c>
      <c r="G1739" s="1" t="str">
        <f t="shared" si="109"/>
        <v>2021</v>
      </c>
      <c r="H1739" s="1" t="str">
        <f t="shared" si="110"/>
        <v>Sunday</v>
      </c>
      <c r="I1739" s="1" t="str">
        <f t="shared" si="111"/>
        <v>18</v>
      </c>
      <c r="J1739" t="s">
        <v>35</v>
      </c>
      <c r="K1739" t="s">
        <v>75</v>
      </c>
      <c r="L1739" t="s">
        <v>76</v>
      </c>
      <c r="M1739" t="s">
        <v>16</v>
      </c>
      <c r="N1739">
        <v>35</v>
      </c>
      <c r="O1739">
        <v>575</v>
      </c>
      <c r="P1739">
        <v>201250</v>
      </c>
      <c r="Q1739">
        <v>80500</v>
      </c>
      <c r="R1739">
        <v>0.4</v>
      </c>
      <c r="S1739" t="s">
        <v>17</v>
      </c>
      <c r="T1739" t="str">
        <f>IF(Table1[[#This Row],[Units Sold]]&gt; 700,"High Units","low Units")</f>
        <v>low Units</v>
      </c>
      <c r="U1739">
        <f>SUM(Table1[[#This Row],[Operating Profit]])/SUM(Table1[Operating Profit])*100</f>
        <v>2.4237123588513473E-2</v>
      </c>
      <c r="V1739">
        <f>SUM(Table1[[#This Row],[Price per Unit]]*Table1[[#This Row],[Units Sold]])</f>
        <v>20125</v>
      </c>
      <c r="W1739">
        <f>SUM(Table1[[#This Row],[Total Sales]]-Table1[[#This Row],[Operating Profit]])</f>
        <v>120750</v>
      </c>
      <c r="X1739">
        <f>SUM(Table1[[#This Row],[Total Sales]]-Table1[[#This Row],[Cost]])</f>
        <v>80500</v>
      </c>
      <c r="Y1739">
        <f>SUM(Table1[[#This Row],[profit/loss]])/SUM(Table1[profit/loss])</f>
        <v>2.4237123588513474E-4</v>
      </c>
    </row>
    <row r="1740" spans="1:25" x14ac:dyDescent="0.3">
      <c r="A1740" t="s">
        <v>13</v>
      </c>
      <c r="B1740" t="s">
        <v>17</v>
      </c>
      <c r="C1740">
        <v>1185732</v>
      </c>
      <c r="D1740" s="9">
        <v>44304</v>
      </c>
      <c r="E1740" s="8" t="str">
        <f>TEXT(Table1[[#This Row],[Invoice Date]],"dd-mm-yyyy")</f>
        <v>18-04-2021</v>
      </c>
      <c r="F1740" s="1" t="str">
        <f t="shared" si="108"/>
        <v>April</v>
      </c>
      <c r="G1740" s="1" t="str">
        <f t="shared" si="109"/>
        <v>2021</v>
      </c>
      <c r="H1740" s="1" t="str">
        <f t="shared" si="110"/>
        <v>Sunday</v>
      </c>
      <c r="I1740" s="1" t="str">
        <f t="shared" si="111"/>
        <v>18</v>
      </c>
      <c r="J1740" t="s">
        <v>35</v>
      </c>
      <c r="K1740" t="s">
        <v>75</v>
      </c>
      <c r="L1740" t="s">
        <v>76</v>
      </c>
      <c r="M1740" t="s">
        <v>18</v>
      </c>
      <c r="N1740">
        <v>30</v>
      </c>
      <c r="O1740">
        <v>275</v>
      </c>
      <c r="P1740">
        <v>82500</v>
      </c>
      <c r="Q1740">
        <v>28875</v>
      </c>
      <c r="R1740">
        <v>0.35</v>
      </c>
      <c r="S1740" t="s">
        <v>17</v>
      </c>
      <c r="T1740" t="str">
        <f>IF(Table1[[#This Row],[Units Sold]]&gt; 700,"High Units","low Units")</f>
        <v>low Units</v>
      </c>
      <c r="U1740">
        <f>SUM(Table1[[#This Row],[Operating Profit]])/SUM(Table1[Operating Profit])*100</f>
        <v>8.6937508524015713E-3</v>
      </c>
      <c r="V1740">
        <f>SUM(Table1[[#This Row],[Price per Unit]]*Table1[[#This Row],[Units Sold]])</f>
        <v>8250</v>
      </c>
      <c r="W1740">
        <f>SUM(Table1[[#This Row],[Total Sales]]-Table1[[#This Row],[Operating Profit]])</f>
        <v>53625</v>
      </c>
      <c r="X1740">
        <f>SUM(Table1[[#This Row],[Total Sales]]-Table1[[#This Row],[Cost]])</f>
        <v>28875</v>
      </c>
      <c r="Y1740">
        <f>SUM(Table1[[#This Row],[profit/loss]])/SUM(Table1[profit/loss])</f>
        <v>8.6937508524015714E-5</v>
      </c>
    </row>
    <row r="1741" spans="1:25" x14ac:dyDescent="0.3">
      <c r="A1741" t="s">
        <v>13</v>
      </c>
      <c r="B1741" t="s">
        <v>17</v>
      </c>
      <c r="C1741">
        <v>1185732</v>
      </c>
      <c r="D1741" s="9">
        <v>44304</v>
      </c>
      <c r="E1741" s="8" t="str">
        <f>TEXT(Table1[[#This Row],[Invoice Date]],"dd-mm-yyyy")</f>
        <v>18-04-2021</v>
      </c>
      <c r="F1741" s="1" t="str">
        <f t="shared" si="108"/>
        <v>April</v>
      </c>
      <c r="G1741" s="1" t="str">
        <f t="shared" si="109"/>
        <v>2021</v>
      </c>
      <c r="H1741" s="1" t="str">
        <f t="shared" si="110"/>
        <v>Sunday</v>
      </c>
      <c r="I1741" s="1" t="str">
        <f t="shared" si="111"/>
        <v>18</v>
      </c>
      <c r="J1741" t="s">
        <v>35</v>
      </c>
      <c r="K1741" t="s">
        <v>75</v>
      </c>
      <c r="L1741" t="s">
        <v>76</v>
      </c>
      <c r="M1741" t="s">
        <v>19</v>
      </c>
      <c r="N1741">
        <v>20</v>
      </c>
      <c r="O1741">
        <v>275</v>
      </c>
      <c r="P1741">
        <v>55000</v>
      </c>
      <c r="Q1741">
        <v>19250</v>
      </c>
      <c r="R1741">
        <v>0.35</v>
      </c>
      <c r="S1741" t="s">
        <v>17</v>
      </c>
      <c r="T1741" t="str">
        <f>IF(Table1[[#This Row],[Units Sold]]&gt; 700,"High Units","low Units")</f>
        <v>low Units</v>
      </c>
      <c r="U1741">
        <f>SUM(Table1[[#This Row],[Operating Profit]])/SUM(Table1[Operating Profit])*100</f>
        <v>5.7958339016010475E-3</v>
      </c>
      <c r="V1741">
        <f>SUM(Table1[[#This Row],[Price per Unit]]*Table1[[#This Row],[Units Sold]])</f>
        <v>5500</v>
      </c>
      <c r="W1741">
        <f>SUM(Table1[[#This Row],[Total Sales]]-Table1[[#This Row],[Operating Profit]])</f>
        <v>35750</v>
      </c>
      <c r="X1741">
        <f>SUM(Table1[[#This Row],[Total Sales]]-Table1[[#This Row],[Cost]])</f>
        <v>19250</v>
      </c>
      <c r="Y1741">
        <f>SUM(Table1[[#This Row],[profit/loss]])/SUM(Table1[profit/loss])</f>
        <v>5.7958339016010478E-5</v>
      </c>
    </row>
    <row r="1742" spans="1:25" x14ac:dyDescent="0.3">
      <c r="A1742" t="s">
        <v>13</v>
      </c>
      <c r="B1742" t="s">
        <v>17</v>
      </c>
      <c r="C1742">
        <v>1185732</v>
      </c>
      <c r="D1742" s="9">
        <v>44304</v>
      </c>
      <c r="E1742" s="8" t="str">
        <f>TEXT(Table1[[#This Row],[Invoice Date]],"dd-mm-yyyy")</f>
        <v>18-04-2021</v>
      </c>
      <c r="F1742" s="1" t="str">
        <f t="shared" si="108"/>
        <v>April</v>
      </c>
      <c r="G1742" s="1" t="str">
        <f t="shared" si="109"/>
        <v>2021</v>
      </c>
      <c r="H1742" s="1" t="str">
        <f t="shared" si="110"/>
        <v>Sunday</v>
      </c>
      <c r="I1742" s="1" t="str">
        <f t="shared" si="111"/>
        <v>18</v>
      </c>
      <c r="J1742" t="s">
        <v>35</v>
      </c>
      <c r="K1742" t="s">
        <v>75</v>
      </c>
      <c r="L1742" t="s">
        <v>76</v>
      </c>
      <c r="M1742" t="s">
        <v>20</v>
      </c>
      <c r="N1742">
        <v>25</v>
      </c>
      <c r="O1742">
        <v>200</v>
      </c>
      <c r="P1742">
        <v>50000</v>
      </c>
      <c r="Q1742">
        <v>20000</v>
      </c>
      <c r="R1742">
        <v>0.4</v>
      </c>
      <c r="S1742" t="s">
        <v>17</v>
      </c>
      <c r="T1742" t="str">
        <f>IF(Table1[[#This Row],[Units Sold]]&gt; 700,"High Units","low Units")</f>
        <v>low Units</v>
      </c>
      <c r="U1742">
        <f>SUM(Table1[[#This Row],[Operating Profit]])/SUM(Table1[Operating Profit])*100</f>
        <v>6.0216456120530367E-3</v>
      </c>
      <c r="V1742">
        <f>SUM(Table1[[#This Row],[Price per Unit]]*Table1[[#This Row],[Units Sold]])</f>
        <v>5000</v>
      </c>
      <c r="W1742">
        <f>SUM(Table1[[#This Row],[Total Sales]]-Table1[[#This Row],[Operating Profit]])</f>
        <v>30000</v>
      </c>
      <c r="X1742">
        <f>SUM(Table1[[#This Row],[Total Sales]]-Table1[[#This Row],[Cost]])</f>
        <v>20000</v>
      </c>
      <c r="Y1742">
        <f>SUM(Table1[[#This Row],[profit/loss]])/SUM(Table1[profit/loss])</f>
        <v>6.0216456120530364E-5</v>
      </c>
    </row>
    <row r="1743" spans="1:25" x14ac:dyDescent="0.3">
      <c r="A1743" t="s">
        <v>13</v>
      </c>
      <c r="B1743" t="s">
        <v>17</v>
      </c>
      <c r="C1743">
        <v>1185732</v>
      </c>
      <c r="D1743" s="9">
        <v>44304</v>
      </c>
      <c r="E1743" s="8" t="str">
        <f>TEXT(Table1[[#This Row],[Invoice Date]],"dd-mm-yyyy")</f>
        <v>18-04-2021</v>
      </c>
      <c r="F1743" s="1" t="str">
        <f t="shared" si="108"/>
        <v>April</v>
      </c>
      <c r="G1743" s="1" t="str">
        <f t="shared" si="109"/>
        <v>2021</v>
      </c>
      <c r="H1743" s="1" t="str">
        <f t="shared" si="110"/>
        <v>Sunday</v>
      </c>
      <c r="I1743" s="1" t="str">
        <f t="shared" si="111"/>
        <v>18</v>
      </c>
      <c r="J1743" t="s">
        <v>35</v>
      </c>
      <c r="K1743" t="s">
        <v>75</v>
      </c>
      <c r="L1743" t="s">
        <v>76</v>
      </c>
      <c r="M1743" t="s">
        <v>21</v>
      </c>
      <c r="N1743">
        <v>40</v>
      </c>
      <c r="O1743">
        <v>225</v>
      </c>
      <c r="P1743">
        <v>90000</v>
      </c>
      <c r="Q1743">
        <v>31500</v>
      </c>
      <c r="R1743">
        <v>0.35</v>
      </c>
      <c r="S1743" t="s">
        <v>17</v>
      </c>
      <c r="T1743" t="str">
        <f>IF(Table1[[#This Row],[Units Sold]]&gt; 700,"High Units","low Units")</f>
        <v>low Units</v>
      </c>
      <c r="U1743">
        <f>SUM(Table1[[#This Row],[Operating Profit]])/SUM(Table1[Operating Profit])*100</f>
        <v>9.484091838983532E-3</v>
      </c>
      <c r="V1743">
        <f>SUM(Table1[[#This Row],[Price per Unit]]*Table1[[#This Row],[Units Sold]])</f>
        <v>9000</v>
      </c>
      <c r="W1743">
        <f>SUM(Table1[[#This Row],[Total Sales]]-Table1[[#This Row],[Operating Profit]])</f>
        <v>58500</v>
      </c>
      <c r="X1743">
        <f>SUM(Table1[[#This Row],[Total Sales]]-Table1[[#This Row],[Cost]])</f>
        <v>31500</v>
      </c>
      <c r="Y1743">
        <f>SUM(Table1[[#This Row],[profit/loss]])/SUM(Table1[profit/loss])</f>
        <v>9.4840918389835324E-5</v>
      </c>
    </row>
    <row r="1744" spans="1:25" x14ac:dyDescent="0.3">
      <c r="A1744" t="s">
        <v>13</v>
      </c>
      <c r="B1744" t="s">
        <v>17</v>
      </c>
      <c r="C1744">
        <v>1185732</v>
      </c>
      <c r="D1744" s="9">
        <v>44304</v>
      </c>
      <c r="E1744" s="8" t="str">
        <f>TEXT(Table1[[#This Row],[Invoice Date]],"dd-mm-yyyy")</f>
        <v>18-04-2021</v>
      </c>
      <c r="F1744" s="1" t="str">
        <f t="shared" si="108"/>
        <v>April</v>
      </c>
      <c r="G1744" s="1" t="str">
        <f t="shared" si="109"/>
        <v>2021</v>
      </c>
      <c r="H1744" s="1" t="str">
        <f t="shared" si="110"/>
        <v>Sunday</v>
      </c>
      <c r="I1744" s="1" t="str">
        <f t="shared" si="111"/>
        <v>18</v>
      </c>
      <c r="J1744" t="s">
        <v>35</v>
      </c>
      <c r="K1744" t="s">
        <v>75</v>
      </c>
      <c r="L1744" t="s">
        <v>76</v>
      </c>
      <c r="M1744" t="s">
        <v>22</v>
      </c>
      <c r="N1744">
        <v>30</v>
      </c>
      <c r="O1744">
        <v>350</v>
      </c>
      <c r="P1744">
        <v>105000</v>
      </c>
      <c r="Q1744">
        <v>52500</v>
      </c>
      <c r="R1744">
        <v>0.5</v>
      </c>
      <c r="S1744" t="s">
        <v>17</v>
      </c>
      <c r="T1744" t="str">
        <f>IF(Table1[[#This Row],[Units Sold]]&gt; 700,"High Units","low Units")</f>
        <v>low Units</v>
      </c>
      <c r="U1744">
        <f>SUM(Table1[[#This Row],[Operating Profit]])/SUM(Table1[Operating Profit])*100</f>
        <v>1.5806819731639221E-2</v>
      </c>
      <c r="V1744">
        <f>SUM(Table1[[#This Row],[Price per Unit]]*Table1[[#This Row],[Units Sold]])</f>
        <v>10500</v>
      </c>
      <c r="W1744">
        <f>SUM(Table1[[#This Row],[Total Sales]]-Table1[[#This Row],[Operating Profit]])</f>
        <v>52500</v>
      </c>
      <c r="X1744">
        <f>SUM(Table1[[#This Row],[Total Sales]]-Table1[[#This Row],[Cost]])</f>
        <v>52500</v>
      </c>
      <c r="Y1744">
        <f>SUM(Table1[[#This Row],[profit/loss]])/SUM(Table1[profit/loss])</f>
        <v>1.5806819731639221E-4</v>
      </c>
    </row>
    <row r="1745" spans="1:25" x14ac:dyDescent="0.3">
      <c r="A1745" t="s">
        <v>13</v>
      </c>
      <c r="B1745" t="s">
        <v>17</v>
      </c>
      <c r="C1745">
        <v>1185732</v>
      </c>
      <c r="D1745" s="9">
        <v>44335</v>
      </c>
      <c r="E1745" s="8" t="str">
        <f>TEXT(Table1[[#This Row],[Invoice Date]],"dd-mm-yyyy")</f>
        <v>19-05-2021</v>
      </c>
      <c r="F1745" s="1" t="str">
        <f t="shared" si="108"/>
        <v>May</v>
      </c>
      <c r="G1745" s="1" t="str">
        <f t="shared" si="109"/>
        <v>2021</v>
      </c>
      <c r="H1745" s="1" t="str">
        <f t="shared" si="110"/>
        <v>Wednesday</v>
      </c>
      <c r="I1745" s="1" t="str">
        <f t="shared" si="111"/>
        <v>19</v>
      </c>
      <c r="J1745" t="s">
        <v>35</v>
      </c>
      <c r="K1745" t="s">
        <v>75</v>
      </c>
      <c r="L1745" t="s">
        <v>76</v>
      </c>
      <c r="M1745" t="s">
        <v>16</v>
      </c>
      <c r="N1745">
        <v>40</v>
      </c>
      <c r="O1745">
        <v>620</v>
      </c>
      <c r="P1745">
        <v>248000</v>
      </c>
      <c r="Q1745">
        <v>99200</v>
      </c>
      <c r="R1745">
        <v>0.4</v>
      </c>
      <c r="S1745" t="s">
        <v>17</v>
      </c>
      <c r="T1745" t="str">
        <f>IF(Table1[[#This Row],[Units Sold]]&gt; 700,"High Units","low Units")</f>
        <v>low Units</v>
      </c>
      <c r="U1745">
        <f>SUM(Table1[[#This Row],[Operating Profit]])/SUM(Table1[Operating Profit])*100</f>
        <v>2.9867362235783065E-2</v>
      </c>
      <c r="V1745">
        <f>SUM(Table1[[#This Row],[Price per Unit]]*Table1[[#This Row],[Units Sold]])</f>
        <v>24800</v>
      </c>
      <c r="W1745">
        <f>SUM(Table1[[#This Row],[Total Sales]]-Table1[[#This Row],[Operating Profit]])</f>
        <v>148800</v>
      </c>
      <c r="X1745">
        <f>SUM(Table1[[#This Row],[Total Sales]]-Table1[[#This Row],[Cost]])</f>
        <v>99200</v>
      </c>
      <c r="Y1745">
        <f>SUM(Table1[[#This Row],[profit/loss]])/SUM(Table1[profit/loss])</f>
        <v>2.9867362235783064E-4</v>
      </c>
    </row>
    <row r="1746" spans="1:25" x14ac:dyDescent="0.3">
      <c r="A1746" t="s">
        <v>13</v>
      </c>
      <c r="B1746" t="s">
        <v>17</v>
      </c>
      <c r="C1746">
        <v>1185732</v>
      </c>
      <c r="D1746" s="9">
        <v>44335</v>
      </c>
      <c r="E1746" s="8" t="str">
        <f>TEXT(Table1[[#This Row],[Invoice Date]],"dd-mm-yyyy")</f>
        <v>19-05-2021</v>
      </c>
      <c r="F1746" s="1" t="str">
        <f t="shared" si="108"/>
        <v>May</v>
      </c>
      <c r="G1746" s="1" t="str">
        <f t="shared" si="109"/>
        <v>2021</v>
      </c>
      <c r="H1746" s="1" t="str">
        <f t="shared" si="110"/>
        <v>Wednesday</v>
      </c>
      <c r="I1746" s="1" t="str">
        <f t="shared" si="111"/>
        <v>19</v>
      </c>
      <c r="J1746" t="s">
        <v>35</v>
      </c>
      <c r="K1746" t="s">
        <v>75</v>
      </c>
      <c r="L1746" t="s">
        <v>76</v>
      </c>
      <c r="M1746" t="s">
        <v>18</v>
      </c>
      <c r="N1746">
        <v>35</v>
      </c>
      <c r="O1746">
        <v>325</v>
      </c>
      <c r="P1746">
        <v>113750</v>
      </c>
      <c r="Q1746">
        <v>39813</v>
      </c>
      <c r="R1746">
        <v>0.35</v>
      </c>
      <c r="S1746" t="s">
        <v>17</v>
      </c>
      <c r="T1746" t="str">
        <f>IF(Table1[[#This Row],[Units Sold]]&gt; 700,"High Units","low Units")</f>
        <v>low Units</v>
      </c>
      <c r="U1746">
        <f>SUM(Table1[[#This Row],[Operating Profit]])/SUM(Table1[Operating Profit])*100</f>
        <v>1.1986988837633378E-2</v>
      </c>
      <c r="V1746">
        <f>SUM(Table1[[#This Row],[Price per Unit]]*Table1[[#This Row],[Units Sold]])</f>
        <v>11375</v>
      </c>
      <c r="W1746">
        <f>SUM(Table1[[#This Row],[Total Sales]]-Table1[[#This Row],[Operating Profit]])</f>
        <v>73937</v>
      </c>
      <c r="X1746">
        <f>SUM(Table1[[#This Row],[Total Sales]]-Table1[[#This Row],[Cost]])</f>
        <v>39813</v>
      </c>
      <c r="Y1746">
        <f>SUM(Table1[[#This Row],[profit/loss]])/SUM(Table1[profit/loss])</f>
        <v>1.1986988837633377E-4</v>
      </c>
    </row>
    <row r="1747" spans="1:25" x14ac:dyDescent="0.3">
      <c r="A1747" t="s">
        <v>13</v>
      </c>
      <c r="B1747" t="s">
        <v>17</v>
      </c>
      <c r="C1747">
        <v>1185732</v>
      </c>
      <c r="D1747" s="9">
        <v>44335</v>
      </c>
      <c r="E1747" s="8" t="str">
        <f>TEXT(Table1[[#This Row],[Invoice Date]],"dd-mm-yyyy")</f>
        <v>19-05-2021</v>
      </c>
      <c r="F1747" s="1" t="str">
        <f t="shared" si="108"/>
        <v>May</v>
      </c>
      <c r="G1747" s="1" t="str">
        <f t="shared" si="109"/>
        <v>2021</v>
      </c>
      <c r="H1747" s="1" t="str">
        <f t="shared" si="110"/>
        <v>Wednesday</v>
      </c>
      <c r="I1747" s="1" t="str">
        <f t="shared" si="111"/>
        <v>19</v>
      </c>
      <c r="J1747" t="s">
        <v>35</v>
      </c>
      <c r="K1747" t="s">
        <v>75</v>
      </c>
      <c r="L1747" t="s">
        <v>76</v>
      </c>
      <c r="M1747" t="s">
        <v>19</v>
      </c>
      <c r="N1747">
        <v>30</v>
      </c>
      <c r="O1747">
        <v>300</v>
      </c>
      <c r="P1747">
        <v>90000</v>
      </c>
      <c r="Q1747">
        <v>31500</v>
      </c>
      <c r="R1747">
        <v>0.35</v>
      </c>
      <c r="S1747" t="s">
        <v>17</v>
      </c>
      <c r="T1747" t="str">
        <f>IF(Table1[[#This Row],[Units Sold]]&gt; 700,"High Units","low Units")</f>
        <v>low Units</v>
      </c>
      <c r="U1747">
        <f>SUM(Table1[[#This Row],[Operating Profit]])/SUM(Table1[Operating Profit])*100</f>
        <v>9.484091838983532E-3</v>
      </c>
      <c r="V1747">
        <f>SUM(Table1[[#This Row],[Price per Unit]]*Table1[[#This Row],[Units Sold]])</f>
        <v>9000</v>
      </c>
      <c r="W1747">
        <f>SUM(Table1[[#This Row],[Total Sales]]-Table1[[#This Row],[Operating Profit]])</f>
        <v>58500</v>
      </c>
      <c r="X1747">
        <f>SUM(Table1[[#This Row],[Total Sales]]-Table1[[#This Row],[Cost]])</f>
        <v>31500</v>
      </c>
      <c r="Y1747">
        <f>SUM(Table1[[#This Row],[profit/loss]])/SUM(Table1[profit/loss])</f>
        <v>9.4840918389835324E-5</v>
      </c>
    </row>
    <row r="1748" spans="1:25" x14ac:dyDescent="0.3">
      <c r="A1748" t="s">
        <v>13</v>
      </c>
      <c r="B1748" t="s">
        <v>17</v>
      </c>
      <c r="C1748">
        <v>1185732</v>
      </c>
      <c r="D1748" s="9">
        <v>44335</v>
      </c>
      <c r="E1748" s="8" t="str">
        <f>TEXT(Table1[[#This Row],[Invoice Date]],"dd-mm-yyyy")</f>
        <v>19-05-2021</v>
      </c>
      <c r="F1748" s="1" t="str">
        <f t="shared" si="108"/>
        <v>May</v>
      </c>
      <c r="G1748" s="1" t="str">
        <f t="shared" si="109"/>
        <v>2021</v>
      </c>
      <c r="H1748" s="1" t="str">
        <f t="shared" si="110"/>
        <v>Wednesday</v>
      </c>
      <c r="I1748" s="1" t="str">
        <f t="shared" si="111"/>
        <v>19</v>
      </c>
      <c r="J1748" t="s">
        <v>35</v>
      </c>
      <c r="K1748" t="s">
        <v>75</v>
      </c>
      <c r="L1748" t="s">
        <v>76</v>
      </c>
      <c r="M1748" t="s">
        <v>20</v>
      </c>
      <c r="N1748">
        <v>30</v>
      </c>
      <c r="O1748">
        <v>225</v>
      </c>
      <c r="P1748">
        <v>67500</v>
      </c>
      <c r="Q1748">
        <v>27000</v>
      </c>
      <c r="R1748">
        <v>0.4</v>
      </c>
      <c r="S1748" t="s">
        <v>17</v>
      </c>
      <c r="T1748" t="str">
        <f>IF(Table1[[#This Row],[Units Sold]]&gt; 700,"High Units","low Units")</f>
        <v>low Units</v>
      </c>
      <c r="U1748">
        <f>SUM(Table1[[#This Row],[Operating Profit]])/SUM(Table1[Operating Profit])*100</f>
        <v>8.1292215762715989E-3</v>
      </c>
      <c r="V1748">
        <f>SUM(Table1[[#This Row],[Price per Unit]]*Table1[[#This Row],[Units Sold]])</f>
        <v>6750</v>
      </c>
      <c r="W1748">
        <f>SUM(Table1[[#This Row],[Total Sales]]-Table1[[#This Row],[Operating Profit]])</f>
        <v>40500</v>
      </c>
      <c r="X1748">
        <f>SUM(Table1[[#This Row],[Total Sales]]-Table1[[#This Row],[Cost]])</f>
        <v>27000</v>
      </c>
      <c r="Y1748">
        <f>SUM(Table1[[#This Row],[profit/loss]])/SUM(Table1[profit/loss])</f>
        <v>8.1292215762715996E-5</v>
      </c>
    </row>
    <row r="1749" spans="1:25" x14ac:dyDescent="0.3">
      <c r="A1749" t="s">
        <v>13</v>
      </c>
      <c r="B1749" t="s">
        <v>17</v>
      </c>
      <c r="C1749">
        <v>1185732</v>
      </c>
      <c r="D1749" s="9">
        <v>44335</v>
      </c>
      <c r="E1749" s="8" t="str">
        <f>TEXT(Table1[[#This Row],[Invoice Date]],"dd-mm-yyyy")</f>
        <v>19-05-2021</v>
      </c>
      <c r="F1749" s="1" t="str">
        <f t="shared" si="108"/>
        <v>May</v>
      </c>
      <c r="G1749" s="1" t="str">
        <f t="shared" si="109"/>
        <v>2021</v>
      </c>
      <c r="H1749" s="1" t="str">
        <f t="shared" si="110"/>
        <v>Wednesday</v>
      </c>
      <c r="I1749" s="1" t="str">
        <f t="shared" si="111"/>
        <v>19</v>
      </c>
      <c r="J1749" t="s">
        <v>35</v>
      </c>
      <c r="K1749" t="s">
        <v>75</v>
      </c>
      <c r="L1749" t="s">
        <v>76</v>
      </c>
      <c r="M1749" t="s">
        <v>21</v>
      </c>
      <c r="N1749">
        <v>45</v>
      </c>
      <c r="O1749">
        <v>250</v>
      </c>
      <c r="P1749">
        <v>112500</v>
      </c>
      <c r="Q1749">
        <v>39375</v>
      </c>
      <c r="R1749">
        <v>0.35</v>
      </c>
      <c r="S1749" t="s">
        <v>17</v>
      </c>
      <c r="T1749" t="str">
        <f>IF(Table1[[#This Row],[Units Sold]]&gt; 700,"High Units","low Units")</f>
        <v>low Units</v>
      </c>
      <c r="U1749">
        <f>SUM(Table1[[#This Row],[Operating Profit]])/SUM(Table1[Operating Profit])*100</f>
        <v>1.1855114798729416E-2</v>
      </c>
      <c r="V1749">
        <f>SUM(Table1[[#This Row],[Price per Unit]]*Table1[[#This Row],[Units Sold]])</f>
        <v>11250</v>
      </c>
      <c r="W1749">
        <f>SUM(Table1[[#This Row],[Total Sales]]-Table1[[#This Row],[Operating Profit]])</f>
        <v>73125</v>
      </c>
      <c r="X1749">
        <f>SUM(Table1[[#This Row],[Total Sales]]-Table1[[#This Row],[Cost]])</f>
        <v>39375</v>
      </c>
      <c r="Y1749">
        <f>SUM(Table1[[#This Row],[profit/loss]])/SUM(Table1[profit/loss])</f>
        <v>1.1855114798729416E-4</v>
      </c>
    </row>
    <row r="1750" spans="1:25" x14ac:dyDescent="0.3">
      <c r="A1750" t="s">
        <v>13</v>
      </c>
      <c r="B1750" t="s">
        <v>17</v>
      </c>
      <c r="C1750">
        <v>1185732</v>
      </c>
      <c r="D1750" s="9">
        <v>44335</v>
      </c>
      <c r="E1750" s="8" t="str">
        <f>TEXT(Table1[[#This Row],[Invoice Date]],"dd-mm-yyyy")</f>
        <v>19-05-2021</v>
      </c>
      <c r="F1750" s="1" t="str">
        <f t="shared" si="108"/>
        <v>May</v>
      </c>
      <c r="G1750" s="1" t="str">
        <f t="shared" si="109"/>
        <v>2021</v>
      </c>
      <c r="H1750" s="1" t="str">
        <f t="shared" si="110"/>
        <v>Wednesday</v>
      </c>
      <c r="I1750" s="1" t="str">
        <f t="shared" si="111"/>
        <v>19</v>
      </c>
      <c r="J1750" t="s">
        <v>35</v>
      </c>
      <c r="K1750" t="s">
        <v>75</v>
      </c>
      <c r="L1750" t="s">
        <v>76</v>
      </c>
      <c r="M1750" t="s">
        <v>22</v>
      </c>
      <c r="N1750">
        <v>50</v>
      </c>
      <c r="O1750">
        <v>350</v>
      </c>
      <c r="P1750">
        <v>175000</v>
      </c>
      <c r="Q1750">
        <v>87500</v>
      </c>
      <c r="R1750">
        <v>0.5</v>
      </c>
      <c r="S1750" t="s">
        <v>17</v>
      </c>
      <c r="T1750" t="str">
        <f>IF(Table1[[#This Row],[Units Sold]]&gt; 700,"High Units","low Units")</f>
        <v>low Units</v>
      </c>
      <c r="U1750">
        <f>SUM(Table1[[#This Row],[Operating Profit]])/SUM(Table1[Operating Profit])*100</f>
        <v>2.6344699552732033E-2</v>
      </c>
      <c r="V1750">
        <f>SUM(Table1[[#This Row],[Price per Unit]]*Table1[[#This Row],[Units Sold]])</f>
        <v>17500</v>
      </c>
      <c r="W1750">
        <f>SUM(Table1[[#This Row],[Total Sales]]-Table1[[#This Row],[Operating Profit]])</f>
        <v>87500</v>
      </c>
      <c r="X1750">
        <f>SUM(Table1[[#This Row],[Total Sales]]-Table1[[#This Row],[Cost]])</f>
        <v>87500</v>
      </c>
      <c r="Y1750">
        <f>SUM(Table1[[#This Row],[profit/loss]])/SUM(Table1[profit/loss])</f>
        <v>2.6344699552732033E-4</v>
      </c>
    </row>
    <row r="1751" spans="1:25" x14ac:dyDescent="0.3">
      <c r="A1751" t="s">
        <v>13</v>
      </c>
      <c r="B1751" t="s">
        <v>17</v>
      </c>
      <c r="C1751">
        <v>1185732</v>
      </c>
      <c r="D1751" s="9">
        <v>44365</v>
      </c>
      <c r="E1751" s="8" t="str">
        <f>TEXT(Table1[[#This Row],[Invoice Date]],"dd-mm-yyyy")</f>
        <v>18-06-2021</v>
      </c>
      <c r="F1751" s="1" t="str">
        <f t="shared" si="108"/>
        <v>June</v>
      </c>
      <c r="G1751" s="1" t="str">
        <f t="shared" si="109"/>
        <v>2021</v>
      </c>
      <c r="H1751" s="1" t="str">
        <f t="shared" si="110"/>
        <v>Friday</v>
      </c>
      <c r="I1751" s="1" t="str">
        <f t="shared" si="111"/>
        <v>18</v>
      </c>
      <c r="J1751" t="s">
        <v>35</v>
      </c>
      <c r="K1751" t="s">
        <v>75</v>
      </c>
      <c r="L1751" t="s">
        <v>76</v>
      </c>
      <c r="M1751" t="s">
        <v>16</v>
      </c>
      <c r="N1751">
        <v>35</v>
      </c>
      <c r="O1751">
        <v>600</v>
      </c>
      <c r="P1751">
        <v>210000</v>
      </c>
      <c r="Q1751">
        <v>84000</v>
      </c>
      <c r="R1751">
        <v>0.4</v>
      </c>
      <c r="S1751" t="s">
        <v>17</v>
      </c>
      <c r="T1751" t="str">
        <f>IF(Table1[[#This Row],[Units Sold]]&gt; 700,"High Units","low Units")</f>
        <v>low Units</v>
      </c>
      <c r="U1751">
        <f>SUM(Table1[[#This Row],[Operating Profit]])/SUM(Table1[Operating Profit])*100</f>
        <v>2.5290911570622753E-2</v>
      </c>
      <c r="V1751">
        <f>SUM(Table1[[#This Row],[Price per Unit]]*Table1[[#This Row],[Units Sold]])</f>
        <v>21000</v>
      </c>
      <c r="W1751">
        <f>SUM(Table1[[#This Row],[Total Sales]]-Table1[[#This Row],[Operating Profit]])</f>
        <v>126000</v>
      </c>
      <c r="X1751">
        <f>SUM(Table1[[#This Row],[Total Sales]]-Table1[[#This Row],[Cost]])</f>
        <v>84000</v>
      </c>
      <c r="Y1751">
        <f>SUM(Table1[[#This Row],[profit/loss]])/SUM(Table1[profit/loss])</f>
        <v>2.5290911570622753E-4</v>
      </c>
    </row>
    <row r="1752" spans="1:25" x14ac:dyDescent="0.3">
      <c r="A1752" t="s">
        <v>13</v>
      </c>
      <c r="B1752" t="s">
        <v>17</v>
      </c>
      <c r="C1752">
        <v>1185732</v>
      </c>
      <c r="D1752" s="9">
        <v>44365</v>
      </c>
      <c r="E1752" s="8" t="str">
        <f>TEXT(Table1[[#This Row],[Invoice Date]],"dd-mm-yyyy")</f>
        <v>18-06-2021</v>
      </c>
      <c r="F1752" s="1" t="str">
        <f t="shared" si="108"/>
        <v>June</v>
      </c>
      <c r="G1752" s="1" t="str">
        <f t="shared" si="109"/>
        <v>2021</v>
      </c>
      <c r="H1752" s="1" t="str">
        <f t="shared" si="110"/>
        <v>Friday</v>
      </c>
      <c r="I1752" s="1" t="str">
        <f t="shared" si="111"/>
        <v>18</v>
      </c>
      <c r="J1752" t="s">
        <v>35</v>
      </c>
      <c r="K1752" t="s">
        <v>75</v>
      </c>
      <c r="L1752" t="s">
        <v>76</v>
      </c>
      <c r="M1752" t="s">
        <v>18</v>
      </c>
      <c r="N1752">
        <v>30</v>
      </c>
      <c r="O1752">
        <v>350</v>
      </c>
      <c r="P1752">
        <v>105000</v>
      </c>
      <c r="Q1752">
        <v>36750</v>
      </c>
      <c r="R1752">
        <v>0.35</v>
      </c>
      <c r="S1752" t="s">
        <v>17</v>
      </c>
      <c r="T1752" t="str">
        <f>IF(Table1[[#This Row],[Units Sold]]&gt; 700,"High Units","low Units")</f>
        <v>low Units</v>
      </c>
      <c r="U1752">
        <f>SUM(Table1[[#This Row],[Operating Profit]])/SUM(Table1[Operating Profit])*100</f>
        <v>1.1064773812147455E-2</v>
      </c>
      <c r="V1752">
        <f>SUM(Table1[[#This Row],[Price per Unit]]*Table1[[#This Row],[Units Sold]])</f>
        <v>10500</v>
      </c>
      <c r="W1752">
        <f>SUM(Table1[[#This Row],[Total Sales]]-Table1[[#This Row],[Operating Profit]])</f>
        <v>68250</v>
      </c>
      <c r="X1752">
        <f>SUM(Table1[[#This Row],[Total Sales]]-Table1[[#This Row],[Cost]])</f>
        <v>36750</v>
      </c>
      <c r="Y1752">
        <f>SUM(Table1[[#This Row],[profit/loss]])/SUM(Table1[profit/loss])</f>
        <v>1.1064773812147455E-4</v>
      </c>
    </row>
    <row r="1753" spans="1:25" x14ac:dyDescent="0.3">
      <c r="A1753" t="s">
        <v>13</v>
      </c>
      <c r="B1753" t="s">
        <v>17</v>
      </c>
      <c r="C1753">
        <v>1185732</v>
      </c>
      <c r="D1753" s="9">
        <v>44365</v>
      </c>
      <c r="E1753" s="8" t="str">
        <f>TEXT(Table1[[#This Row],[Invoice Date]],"dd-mm-yyyy")</f>
        <v>18-06-2021</v>
      </c>
      <c r="F1753" s="1" t="str">
        <f t="shared" si="108"/>
        <v>June</v>
      </c>
      <c r="G1753" s="1" t="str">
        <f t="shared" si="109"/>
        <v>2021</v>
      </c>
      <c r="H1753" s="1" t="str">
        <f t="shared" si="110"/>
        <v>Friday</v>
      </c>
      <c r="I1753" s="1" t="str">
        <f t="shared" si="111"/>
        <v>18</v>
      </c>
      <c r="J1753" t="s">
        <v>35</v>
      </c>
      <c r="K1753" t="s">
        <v>75</v>
      </c>
      <c r="L1753" t="s">
        <v>76</v>
      </c>
      <c r="M1753" t="s">
        <v>19</v>
      </c>
      <c r="N1753">
        <v>25</v>
      </c>
      <c r="O1753">
        <v>375</v>
      </c>
      <c r="P1753">
        <v>93750</v>
      </c>
      <c r="Q1753">
        <v>32813</v>
      </c>
      <c r="R1753">
        <v>0.35</v>
      </c>
      <c r="S1753" t="s">
        <v>17</v>
      </c>
      <c r="T1753" t="str">
        <f>IF(Table1[[#This Row],[Units Sold]]&gt; 700,"High Units","low Units")</f>
        <v>low Units</v>
      </c>
      <c r="U1753">
        <f>SUM(Table1[[#This Row],[Operating Profit]])/SUM(Table1[Operating Profit])*100</f>
        <v>9.8794128734148133E-3</v>
      </c>
      <c r="V1753">
        <f>SUM(Table1[[#This Row],[Price per Unit]]*Table1[[#This Row],[Units Sold]])</f>
        <v>9375</v>
      </c>
      <c r="W1753">
        <f>SUM(Table1[[#This Row],[Total Sales]]-Table1[[#This Row],[Operating Profit]])</f>
        <v>60937</v>
      </c>
      <c r="X1753">
        <f>SUM(Table1[[#This Row],[Total Sales]]-Table1[[#This Row],[Cost]])</f>
        <v>32813</v>
      </c>
      <c r="Y1753">
        <f>SUM(Table1[[#This Row],[profit/loss]])/SUM(Table1[profit/loss])</f>
        <v>9.8794128734148141E-5</v>
      </c>
    </row>
    <row r="1754" spans="1:25" x14ac:dyDescent="0.3">
      <c r="A1754" t="s">
        <v>13</v>
      </c>
      <c r="B1754" t="s">
        <v>17</v>
      </c>
      <c r="C1754">
        <v>1185732</v>
      </c>
      <c r="D1754" s="9">
        <v>44365</v>
      </c>
      <c r="E1754" s="8" t="str">
        <f>TEXT(Table1[[#This Row],[Invoice Date]],"dd-mm-yyyy")</f>
        <v>18-06-2021</v>
      </c>
      <c r="F1754" s="1" t="str">
        <f t="shared" si="108"/>
        <v>June</v>
      </c>
      <c r="G1754" s="1" t="str">
        <f t="shared" si="109"/>
        <v>2021</v>
      </c>
      <c r="H1754" s="1" t="str">
        <f t="shared" si="110"/>
        <v>Friday</v>
      </c>
      <c r="I1754" s="1" t="str">
        <f t="shared" si="111"/>
        <v>18</v>
      </c>
      <c r="J1754" t="s">
        <v>35</v>
      </c>
      <c r="K1754" t="s">
        <v>75</v>
      </c>
      <c r="L1754" t="s">
        <v>76</v>
      </c>
      <c r="M1754" t="s">
        <v>20</v>
      </c>
      <c r="N1754">
        <v>25</v>
      </c>
      <c r="O1754">
        <v>350</v>
      </c>
      <c r="P1754">
        <v>87500</v>
      </c>
      <c r="Q1754">
        <v>35000</v>
      </c>
      <c r="R1754">
        <v>0.4</v>
      </c>
      <c r="S1754" t="s">
        <v>17</v>
      </c>
      <c r="T1754" t="str">
        <f>IF(Table1[[#This Row],[Units Sold]]&gt; 700,"High Units","low Units")</f>
        <v>low Units</v>
      </c>
      <c r="U1754">
        <f>SUM(Table1[[#This Row],[Operating Profit]])/SUM(Table1[Operating Profit])*100</f>
        <v>1.0537879821092815E-2</v>
      </c>
      <c r="V1754">
        <f>SUM(Table1[[#This Row],[Price per Unit]]*Table1[[#This Row],[Units Sold]])</f>
        <v>8750</v>
      </c>
      <c r="W1754">
        <f>SUM(Table1[[#This Row],[Total Sales]]-Table1[[#This Row],[Operating Profit]])</f>
        <v>52500</v>
      </c>
      <c r="X1754">
        <f>SUM(Table1[[#This Row],[Total Sales]]-Table1[[#This Row],[Cost]])</f>
        <v>35000</v>
      </c>
      <c r="Y1754">
        <f>SUM(Table1[[#This Row],[profit/loss]])/SUM(Table1[profit/loss])</f>
        <v>1.0537879821092815E-4</v>
      </c>
    </row>
    <row r="1755" spans="1:25" x14ac:dyDescent="0.3">
      <c r="A1755" t="s">
        <v>13</v>
      </c>
      <c r="B1755" t="s">
        <v>17</v>
      </c>
      <c r="C1755">
        <v>1185732</v>
      </c>
      <c r="D1755" s="9">
        <v>44365</v>
      </c>
      <c r="E1755" s="8" t="str">
        <f>TEXT(Table1[[#This Row],[Invoice Date]],"dd-mm-yyyy")</f>
        <v>18-06-2021</v>
      </c>
      <c r="F1755" s="1" t="str">
        <f t="shared" si="108"/>
        <v>June</v>
      </c>
      <c r="G1755" s="1" t="str">
        <f t="shared" si="109"/>
        <v>2021</v>
      </c>
      <c r="H1755" s="1" t="str">
        <f t="shared" si="110"/>
        <v>Friday</v>
      </c>
      <c r="I1755" s="1" t="str">
        <f t="shared" si="111"/>
        <v>18</v>
      </c>
      <c r="J1755" t="s">
        <v>35</v>
      </c>
      <c r="K1755" t="s">
        <v>75</v>
      </c>
      <c r="L1755" t="s">
        <v>76</v>
      </c>
      <c r="M1755" t="s">
        <v>21</v>
      </c>
      <c r="N1755">
        <v>40</v>
      </c>
      <c r="O1755">
        <v>350</v>
      </c>
      <c r="P1755">
        <v>140000</v>
      </c>
      <c r="Q1755">
        <v>49000</v>
      </c>
      <c r="R1755">
        <v>0.35</v>
      </c>
      <c r="S1755" t="s">
        <v>17</v>
      </c>
      <c r="T1755" t="str">
        <f>IF(Table1[[#This Row],[Units Sold]]&gt; 700,"High Units","low Units")</f>
        <v>low Units</v>
      </c>
      <c r="U1755">
        <f>SUM(Table1[[#This Row],[Operating Profit]])/SUM(Table1[Operating Profit])*100</f>
        <v>1.4753031749529941E-2</v>
      </c>
      <c r="V1755">
        <f>SUM(Table1[[#This Row],[Price per Unit]]*Table1[[#This Row],[Units Sold]])</f>
        <v>14000</v>
      </c>
      <c r="W1755">
        <f>SUM(Table1[[#This Row],[Total Sales]]-Table1[[#This Row],[Operating Profit]])</f>
        <v>91000</v>
      </c>
      <c r="X1755">
        <f>SUM(Table1[[#This Row],[Total Sales]]-Table1[[#This Row],[Cost]])</f>
        <v>49000</v>
      </c>
      <c r="Y1755">
        <f>SUM(Table1[[#This Row],[profit/loss]])/SUM(Table1[profit/loss])</f>
        <v>1.4753031749529941E-4</v>
      </c>
    </row>
    <row r="1756" spans="1:25" x14ac:dyDescent="0.3">
      <c r="A1756" t="s">
        <v>13</v>
      </c>
      <c r="B1756" t="s">
        <v>17</v>
      </c>
      <c r="C1756">
        <v>1185732</v>
      </c>
      <c r="D1756" s="9">
        <v>44365</v>
      </c>
      <c r="E1756" s="8" t="str">
        <f>TEXT(Table1[[#This Row],[Invoice Date]],"dd-mm-yyyy")</f>
        <v>18-06-2021</v>
      </c>
      <c r="F1756" s="1" t="str">
        <f t="shared" si="108"/>
        <v>June</v>
      </c>
      <c r="G1756" s="1" t="str">
        <f t="shared" si="109"/>
        <v>2021</v>
      </c>
      <c r="H1756" s="1" t="str">
        <f t="shared" si="110"/>
        <v>Friday</v>
      </c>
      <c r="I1756" s="1" t="str">
        <f t="shared" si="111"/>
        <v>18</v>
      </c>
      <c r="J1756" t="s">
        <v>35</v>
      </c>
      <c r="K1756" t="s">
        <v>75</v>
      </c>
      <c r="L1756" t="s">
        <v>76</v>
      </c>
      <c r="M1756" t="s">
        <v>22</v>
      </c>
      <c r="N1756">
        <v>45</v>
      </c>
      <c r="O1756">
        <v>525</v>
      </c>
      <c r="P1756">
        <v>236250</v>
      </c>
      <c r="Q1756">
        <v>118125</v>
      </c>
      <c r="R1756">
        <v>0.5</v>
      </c>
      <c r="S1756" t="s">
        <v>17</v>
      </c>
      <c r="T1756" t="str">
        <f>IF(Table1[[#This Row],[Units Sold]]&gt; 700,"High Units","low Units")</f>
        <v>low Units</v>
      </c>
      <c r="U1756">
        <f>SUM(Table1[[#This Row],[Operating Profit]])/SUM(Table1[Operating Profit])*100</f>
        <v>3.5565344396188248E-2</v>
      </c>
      <c r="V1756">
        <f>SUM(Table1[[#This Row],[Price per Unit]]*Table1[[#This Row],[Units Sold]])</f>
        <v>23625</v>
      </c>
      <c r="W1756">
        <f>SUM(Table1[[#This Row],[Total Sales]]-Table1[[#This Row],[Operating Profit]])</f>
        <v>118125</v>
      </c>
      <c r="X1756">
        <f>SUM(Table1[[#This Row],[Total Sales]]-Table1[[#This Row],[Cost]])</f>
        <v>118125</v>
      </c>
      <c r="Y1756">
        <f>SUM(Table1[[#This Row],[profit/loss]])/SUM(Table1[profit/loss])</f>
        <v>3.5565344396188249E-4</v>
      </c>
    </row>
    <row r="1757" spans="1:25" x14ac:dyDescent="0.3">
      <c r="A1757" t="s">
        <v>13</v>
      </c>
      <c r="B1757" t="s">
        <v>17</v>
      </c>
      <c r="C1757">
        <v>1185732</v>
      </c>
      <c r="D1757" s="9">
        <v>44394</v>
      </c>
      <c r="E1757" s="8" t="str">
        <f>TEXT(Table1[[#This Row],[Invoice Date]],"dd-mm-yyyy")</f>
        <v>17-07-2021</v>
      </c>
      <c r="F1757" s="1" t="str">
        <f t="shared" si="108"/>
        <v>July</v>
      </c>
      <c r="G1757" s="1" t="str">
        <f t="shared" si="109"/>
        <v>2021</v>
      </c>
      <c r="H1757" s="1" t="str">
        <f t="shared" si="110"/>
        <v>Saturday</v>
      </c>
      <c r="I1757" s="1" t="str">
        <f t="shared" si="111"/>
        <v>17</v>
      </c>
      <c r="J1757" t="s">
        <v>35</v>
      </c>
      <c r="K1757" t="s">
        <v>75</v>
      </c>
      <c r="L1757" t="s">
        <v>76</v>
      </c>
      <c r="M1757" t="s">
        <v>16</v>
      </c>
      <c r="N1757">
        <v>40</v>
      </c>
      <c r="O1757">
        <v>750</v>
      </c>
      <c r="P1757">
        <v>300000</v>
      </c>
      <c r="Q1757">
        <v>120000</v>
      </c>
      <c r="R1757">
        <v>0.4</v>
      </c>
      <c r="S1757" t="s">
        <v>17</v>
      </c>
      <c r="T1757" t="str">
        <f>IF(Table1[[#This Row],[Units Sold]]&gt; 700,"High Units","low Units")</f>
        <v>High Units</v>
      </c>
      <c r="U1757">
        <f>SUM(Table1[[#This Row],[Operating Profit]])/SUM(Table1[Operating Profit])*100</f>
        <v>3.6129873672318222E-2</v>
      </c>
      <c r="V1757">
        <f>SUM(Table1[[#This Row],[Price per Unit]]*Table1[[#This Row],[Units Sold]])</f>
        <v>30000</v>
      </c>
      <c r="W1757">
        <f>SUM(Table1[[#This Row],[Total Sales]]-Table1[[#This Row],[Operating Profit]])</f>
        <v>180000</v>
      </c>
      <c r="X1757">
        <f>SUM(Table1[[#This Row],[Total Sales]]-Table1[[#This Row],[Cost]])</f>
        <v>120000</v>
      </c>
      <c r="Y1757">
        <f>SUM(Table1[[#This Row],[profit/loss]])/SUM(Table1[profit/loss])</f>
        <v>3.6129873672318221E-4</v>
      </c>
    </row>
    <row r="1758" spans="1:25" x14ac:dyDescent="0.3">
      <c r="A1758" t="s">
        <v>13</v>
      </c>
      <c r="B1758" t="s">
        <v>17</v>
      </c>
      <c r="C1758">
        <v>1185732</v>
      </c>
      <c r="D1758" s="9">
        <v>44394</v>
      </c>
      <c r="E1758" s="8" t="str">
        <f>TEXT(Table1[[#This Row],[Invoice Date]],"dd-mm-yyyy")</f>
        <v>17-07-2021</v>
      </c>
      <c r="F1758" s="1" t="str">
        <f t="shared" si="108"/>
        <v>July</v>
      </c>
      <c r="G1758" s="1" t="str">
        <f t="shared" si="109"/>
        <v>2021</v>
      </c>
      <c r="H1758" s="1" t="str">
        <f t="shared" si="110"/>
        <v>Saturday</v>
      </c>
      <c r="I1758" s="1" t="str">
        <f t="shared" si="111"/>
        <v>17</v>
      </c>
      <c r="J1758" t="s">
        <v>35</v>
      </c>
      <c r="K1758" t="s">
        <v>75</v>
      </c>
      <c r="L1758" t="s">
        <v>76</v>
      </c>
      <c r="M1758" t="s">
        <v>18</v>
      </c>
      <c r="N1758">
        <v>35</v>
      </c>
      <c r="O1758">
        <v>500</v>
      </c>
      <c r="P1758">
        <v>175000</v>
      </c>
      <c r="Q1758">
        <v>61250</v>
      </c>
      <c r="R1758">
        <v>0.35</v>
      </c>
      <c r="S1758" t="s">
        <v>17</v>
      </c>
      <c r="T1758" t="str">
        <f>IF(Table1[[#This Row],[Units Sold]]&gt; 700,"High Units","low Units")</f>
        <v>low Units</v>
      </c>
      <c r="U1758">
        <f>SUM(Table1[[#This Row],[Operating Profit]])/SUM(Table1[Operating Profit])*100</f>
        <v>1.8441289686912426E-2</v>
      </c>
      <c r="V1758">
        <f>SUM(Table1[[#This Row],[Price per Unit]]*Table1[[#This Row],[Units Sold]])</f>
        <v>17500</v>
      </c>
      <c r="W1758">
        <f>SUM(Table1[[#This Row],[Total Sales]]-Table1[[#This Row],[Operating Profit]])</f>
        <v>113750</v>
      </c>
      <c r="X1758">
        <f>SUM(Table1[[#This Row],[Total Sales]]-Table1[[#This Row],[Cost]])</f>
        <v>61250</v>
      </c>
      <c r="Y1758">
        <f>SUM(Table1[[#This Row],[profit/loss]])/SUM(Table1[profit/loss])</f>
        <v>1.8441289686912425E-4</v>
      </c>
    </row>
    <row r="1759" spans="1:25" x14ac:dyDescent="0.3">
      <c r="A1759" t="s">
        <v>13</v>
      </c>
      <c r="B1759" t="s">
        <v>17</v>
      </c>
      <c r="C1759">
        <v>1185732</v>
      </c>
      <c r="D1759" s="9">
        <v>44394</v>
      </c>
      <c r="E1759" s="8" t="str">
        <f>TEXT(Table1[[#This Row],[Invoice Date]],"dd-mm-yyyy")</f>
        <v>17-07-2021</v>
      </c>
      <c r="F1759" s="1" t="str">
        <f t="shared" si="108"/>
        <v>July</v>
      </c>
      <c r="G1759" s="1" t="str">
        <f t="shared" si="109"/>
        <v>2021</v>
      </c>
      <c r="H1759" s="1" t="str">
        <f t="shared" si="110"/>
        <v>Saturday</v>
      </c>
      <c r="I1759" s="1" t="str">
        <f t="shared" si="111"/>
        <v>17</v>
      </c>
      <c r="J1759" t="s">
        <v>35</v>
      </c>
      <c r="K1759" t="s">
        <v>75</v>
      </c>
      <c r="L1759" t="s">
        <v>76</v>
      </c>
      <c r="M1759" t="s">
        <v>19</v>
      </c>
      <c r="N1759">
        <v>30</v>
      </c>
      <c r="O1759">
        <v>425</v>
      </c>
      <c r="P1759">
        <v>127500</v>
      </c>
      <c r="Q1759">
        <v>44625</v>
      </c>
      <c r="R1759">
        <v>0.35</v>
      </c>
      <c r="S1759" t="s">
        <v>17</v>
      </c>
      <c r="T1759" t="str">
        <f>IF(Table1[[#This Row],[Units Sold]]&gt; 700,"High Units","low Units")</f>
        <v>low Units</v>
      </c>
      <c r="U1759">
        <f>SUM(Table1[[#This Row],[Operating Profit]])/SUM(Table1[Operating Profit])*100</f>
        <v>1.3435796771893337E-2</v>
      </c>
      <c r="V1759">
        <f>SUM(Table1[[#This Row],[Price per Unit]]*Table1[[#This Row],[Units Sold]])</f>
        <v>12750</v>
      </c>
      <c r="W1759">
        <f>SUM(Table1[[#This Row],[Total Sales]]-Table1[[#This Row],[Operating Profit]])</f>
        <v>82875</v>
      </c>
      <c r="X1759">
        <f>SUM(Table1[[#This Row],[Total Sales]]-Table1[[#This Row],[Cost]])</f>
        <v>44625</v>
      </c>
      <c r="Y1759">
        <f>SUM(Table1[[#This Row],[profit/loss]])/SUM(Table1[profit/loss])</f>
        <v>1.3435796771893338E-4</v>
      </c>
    </row>
    <row r="1760" spans="1:25" x14ac:dyDescent="0.3">
      <c r="A1760" t="s">
        <v>13</v>
      </c>
      <c r="B1760" t="s">
        <v>17</v>
      </c>
      <c r="C1760">
        <v>1185732</v>
      </c>
      <c r="D1760" s="9">
        <v>44394</v>
      </c>
      <c r="E1760" s="8" t="str">
        <f>TEXT(Table1[[#This Row],[Invoice Date]],"dd-mm-yyyy")</f>
        <v>17-07-2021</v>
      </c>
      <c r="F1760" s="1" t="str">
        <f t="shared" si="108"/>
        <v>July</v>
      </c>
      <c r="G1760" s="1" t="str">
        <f t="shared" si="109"/>
        <v>2021</v>
      </c>
      <c r="H1760" s="1" t="str">
        <f t="shared" si="110"/>
        <v>Saturday</v>
      </c>
      <c r="I1760" s="1" t="str">
        <f t="shared" si="111"/>
        <v>17</v>
      </c>
      <c r="J1760" t="s">
        <v>35</v>
      </c>
      <c r="K1760" t="s">
        <v>75</v>
      </c>
      <c r="L1760" t="s">
        <v>76</v>
      </c>
      <c r="M1760" t="s">
        <v>20</v>
      </c>
      <c r="N1760">
        <v>30</v>
      </c>
      <c r="O1760">
        <v>375</v>
      </c>
      <c r="P1760">
        <v>112500</v>
      </c>
      <c r="Q1760">
        <v>45000</v>
      </c>
      <c r="R1760">
        <v>0.4</v>
      </c>
      <c r="S1760" t="s">
        <v>17</v>
      </c>
      <c r="T1760" t="str">
        <f>IF(Table1[[#This Row],[Units Sold]]&gt; 700,"High Units","low Units")</f>
        <v>low Units</v>
      </c>
      <c r="U1760">
        <f>SUM(Table1[[#This Row],[Operating Profit]])/SUM(Table1[Operating Profit])*100</f>
        <v>1.3548702627119333E-2</v>
      </c>
      <c r="V1760">
        <f>SUM(Table1[[#This Row],[Price per Unit]]*Table1[[#This Row],[Units Sold]])</f>
        <v>11250</v>
      </c>
      <c r="W1760">
        <f>SUM(Table1[[#This Row],[Total Sales]]-Table1[[#This Row],[Operating Profit]])</f>
        <v>67500</v>
      </c>
      <c r="X1760">
        <f>SUM(Table1[[#This Row],[Total Sales]]-Table1[[#This Row],[Cost]])</f>
        <v>45000</v>
      </c>
      <c r="Y1760">
        <f>SUM(Table1[[#This Row],[profit/loss]])/SUM(Table1[profit/loss])</f>
        <v>1.3548702627119334E-4</v>
      </c>
    </row>
    <row r="1761" spans="1:25" x14ac:dyDescent="0.3">
      <c r="A1761" t="s">
        <v>13</v>
      </c>
      <c r="B1761" t="s">
        <v>17</v>
      </c>
      <c r="C1761">
        <v>1185732</v>
      </c>
      <c r="D1761" s="9">
        <v>44394</v>
      </c>
      <c r="E1761" s="8" t="str">
        <f>TEXT(Table1[[#This Row],[Invoice Date]],"dd-mm-yyyy")</f>
        <v>17-07-2021</v>
      </c>
      <c r="F1761" s="1" t="str">
        <f t="shared" si="108"/>
        <v>July</v>
      </c>
      <c r="G1761" s="1" t="str">
        <f t="shared" si="109"/>
        <v>2021</v>
      </c>
      <c r="H1761" s="1" t="str">
        <f t="shared" si="110"/>
        <v>Saturday</v>
      </c>
      <c r="I1761" s="1" t="str">
        <f t="shared" si="111"/>
        <v>17</v>
      </c>
      <c r="J1761" t="s">
        <v>35</v>
      </c>
      <c r="K1761" t="s">
        <v>75</v>
      </c>
      <c r="L1761" t="s">
        <v>76</v>
      </c>
      <c r="M1761" t="s">
        <v>21</v>
      </c>
      <c r="N1761">
        <v>40</v>
      </c>
      <c r="O1761">
        <v>375</v>
      </c>
      <c r="P1761">
        <v>150000</v>
      </c>
      <c r="Q1761">
        <v>52500</v>
      </c>
      <c r="R1761">
        <v>0.35</v>
      </c>
      <c r="S1761" t="s">
        <v>17</v>
      </c>
      <c r="T1761" t="str">
        <f>IF(Table1[[#This Row],[Units Sold]]&gt; 700,"High Units","low Units")</f>
        <v>low Units</v>
      </c>
      <c r="U1761">
        <f>SUM(Table1[[#This Row],[Operating Profit]])/SUM(Table1[Operating Profit])*100</f>
        <v>1.5806819731639221E-2</v>
      </c>
      <c r="V1761">
        <f>SUM(Table1[[#This Row],[Price per Unit]]*Table1[[#This Row],[Units Sold]])</f>
        <v>15000</v>
      </c>
      <c r="W1761">
        <f>SUM(Table1[[#This Row],[Total Sales]]-Table1[[#This Row],[Operating Profit]])</f>
        <v>97500</v>
      </c>
      <c r="X1761">
        <f>SUM(Table1[[#This Row],[Total Sales]]-Table1[[#This Row],[Cost]])</f>
        <v>52500</v>
      </c>
      <c r="Y1761">
        <f>SUM(Table1[[#This Row],[profit/loss]])/SUM(Table1[profit/loss])</f>
        <v>1.5806819731639221E-4</v>
      </c>
    </row>
    <row r="1762" spans="1:25" x14ac:dyDescent="0.3">
      <c r="A1762" t="s">
        <v>13</v>
      </c>
      <c r="B1762" t="s">
        <v>17</v>
      </c>
      <c r="C1762">
        <v>1185732</v>
      </c>
      <c r="D1762" s="9">
        <v>44394</v>
      </c>
      <c r="E1762" s="8" t="str">
        <f>TEXT(Table1[[#This Row],[Invoice Date]],"dd-mm-yyyy")</f>
        <v>17-07-2021</v>
      </c>
      <c r="F1762" s="1" t="str">
        <f t="shared" si="108"/>
        <v>July</v>
      </c>
      <c r="G1762" s="1" t="str">
        <f t="shared" si="109"/>
        <v>2021</v>
      </c>
      <c r="H1762" s="1" t="str">
        <f t="shared" si="110"/>
        <v>Saturday</v>
      </c>
      <c r="I1762" s="1" t="str">
        <f t="shared" si="111"/>
        <v>17</v>
      </c>
      <c r="J1762" t="s">
        <v>35</v>
      </c>
      <c r="K1762" t="s">
        <v>75</v>
      </c>
      <c r="L1762" t="s">
        <v>76</v>
      </c>
      <c r="M1762" t="s">
        <v>22</v>
      </c>
      <c r="N1762">
        <v>45</v>
      </c>
      <c r="O1762">
        <v>550</v>
      </c>
      <c r="P1762">
        <v>247500</v>
      </c>
      <c r="Q1762">
        <v>123750</v>
      </c>
      <c r="R1762">
        <v>0.5</v>
      </c>
      <c r="S1762" t="s">
        <v>17</v>
      </c>
      <c r="T1762" t="str">
        <f>IF(Table1[[#This Row],[Units Sold]]&gt; 700,"High Units","low Units")</f>
        <v>low Units</v>
      </c>
      <c r="U1762">
        <f>SUM(Table1[[#This Row],[Operating Profit]])/SUM(Table1[Operating Profit])*100</f>
        <v>3.7258932224578163E-2</v>
      </c>
      <c r="V1762">
        <f>SUM(Table1[[#This Row],[Price per Unit]]*Table1[[#This Row],[Units Sold]])</f>
        <v>24750</v>
      </c>
      <c r="W1762">
        <f>SUM(Table1[[#This Row],[Total Sales]]-Table1[[#This Row],[Operating Profit]])</f>
        <v>123750</v>
      </c>
      <c r="X1762">
        <f>SUM(Table1[[#This Row],[Total Sales]]-Table1[[#This Row],[Cost]])</f>
        <v>123750</v>
      </c>
      <c r="Y1762">
        <f>SUM(Table1[[#This Row],[profit/loss]])/SUM(Table1[profit/loss])</f>
        <v>3.7258932224578165E-4</v>
      </c>
    </row>
    <row r="1763" spans="1:25" x14ac:dyDescent="0.3">
      <c r="A1763" t="s">
        <v>13</v>
      </c>
      <c r="B1763" t="s">
        <v>17</v>
      </c>
      <c r="C1763">
        <v>1185732</v>
      </c>
      <c r="D1763" s="9">
        <v>44426</v>
      </c>
      <c r="E1763" s="8" t="str">
        <f>TEXT(Table1[[#This Row],[Invoice Date]],"dd-mm-yyyy")</f>
        <v>18-08-2021</v>
      </c>
      <c r="F1763" s="1" t="str">
        <f t="shared" si="108"/>
        <v>August</v>
      </c>
      <c r="G1763" s="1" t="str">
        <f t="shared" si="109"/>
        <v>2021</v>
      </c>
      <c r="H1763" s="1" t="str">
        <f t="shared" si="110"/>
        <v>Wednesday</v>
      </c>
      <c r="I1763" s="1" t="str">
        <f t="shared" si="111"/>
        <v>18</v>
      </c>
      <c r="J1763" t="s">
        <v>35</v>
      </c>
      <c r="K1763" t="s">
        <v>75</v>
      </c>
      <c r="L1763" t="s">
        <v>76</v>
      </c>
      <c r="M1763" t="s">
        <v>16</v>
      </c>
      <c r="N1763">
        <v>40</v>
      </c>
      <c r="O1763">
        <v>700</v>
      </c>
      <c r="P1763">
        <v>280000</v>
      </c>
      <c r="Q1763">
        <v>112000</v>
      </c>
      <c r="R1763">
        <v>0.4</v>
      </c>
      <c r="S1763" t="s">
        <v>17</v>
      </c>
      <c r="T1763" t="str">
        <f>IF(Table1[[#This Row],[Units Sold]]&gt; 700,"High Units","low Units")</f>
        <v>low Units</v>
      </c>
      <c r="U1763">
        <f>SUM(Table1[[#This Row],[Operating Profit]])/SUM(Table1[Operating Profit])*100</f>
        <v>3.3721215427497009E-2</v>
      </c>
      <c r="V1763">
        <f>SUM(Table1[[#This Row],[Price per Unit]]*Table1[[#This Row],[Units Sold]])</f>
        <v>28000</v>
      </c>
      <c r="W1763">
        <f>SUM(Table1[[#This Row],[Total Sales]]-Table1[[#This Row],[Operating Profit]])</f>
        <v>168000</v>
      </c>
      <c r="X1763">
        <f>SUM(Table1[[#This Row],[Total Sales]]-Table1[[#This Row],[Cost]])</f>
        <v>112000</v>
      </c>
      <c r="Y1763">
        <f>SUM(Table1[[#This Row],[profit/loss]])/SUM(Table1[profit/loss])</f>
        <v>3.3721215427497006E-4</v>
      </c>
    </row>
    <row r="1764" spans="1:25" x14ac:dyDescent="0.3">
      <c r="A1764" t="s">
        <v>13</v>
      </c>
      <c r="B1764" t="s">
        <v>17</v>
      </c>
      <c r="C1764">
        <v>1185732</v>
      </c>
      <c r="D1764" s="9">
        <v>44426</v>
      </c>
      <c r="E1764" s="8" t="str">
        <f>TEXT(Table1[[#This Row],[Invoice Date]],"dd-mm-yyyy")</f>
        <v>18-08-2021</v>
      </c>
      <c r="F1764" s="1" t="str">
        <f t="shared" si="108"/>
        <v>August</v>
      </c>
      <c r="G1764" s="1" t="str">
        <f t="shared" si="109"/>
        <v>2021</v>
      </c>
      <c r="H1764" s="1" t="str">
        <f t="shared" si="110"/>
        <v>Wednesday</v>
      </c>
      <c r="I1764" s="1" t="str">
        <f t="shared" si="111"/>
        <v>18</v>
      </c>
      <c r="J1764" t="s">
        <v>35</v>
      </c>
      <c r="K1764" t="s">
        <v>75</v>
      </c>
      <c r="L1764" t="s">
        <v>76</v>
      </c>
      <c r="M1764" t="s">
        <v>18</v>
      </c>
      <c r="N1764">
        <v>40</v>
      </c>
      <c r="O1764">
        <v>475</v>
      </c>
      <c r="P1764">
        <v>190000</v>
      </c>
      <c r="Q1764">
        <v>66500</v>
      </c>
      <c r="R1764">
        <v>0.35</v>
      </c>
      <c r="S1764" t="s">
        <v>17</v>
      </c>
      <c r="T1764" t="str">
        <f>IF(Table1[[#This Row],[Units Sold]]&gt; 700,"High Units","low Units")</f>
        <v>low Units</v>
      </c>
      <c r="U1764">
        <f>SUM(Table1[[#This Row],[Operating Profit]])/SUM(Table1[Operating Profit])*100</f>
        <v>2.0021971660076347E-2</v>
      </c>
      <c r="V1764">
        <f>SUM(Table1[[#This Row],[Price per Unit]]*Table1[[#This Row],[Units Sold]])</f>
        <v>19000</v>
      </c>
      <c r="W1764">
        <f>SUM(Table1[[#This Row],[Total Sales]]-Table1[[#This Row],[Operating Profit]])</f>
        <v>123500</v>
      </c>
      <c r="X1764">
        <f>SUM(Table1[[#This Row],[Total Sales]]-Table1[[#This Row],[Cost]])</f>
        <v>66500</v>
      </c>
      <c r="Y1764">
        <f>SUM(Table1[[#This Row],[profit/loss]])/SUM(Table1[profit/loss])</f>
        <v>2.0021971660076347E-4</v>
      </c>
    </row>
    <row r="1765" spans="1:25" x14ac:dyDescent="0.3">
      <c r="A1765" t="s">
        <v>13</v>
      </c>
      <c r="B1765" t="s">
        <v>17</v>
      </c>
      <c r="C1765">
        <v>1185732</v>
      </c>
      <c r="D1765" s="9">
        <v>44426</v>
      </c>
      <c r="E1765" s="8" t="str">
        <f>TEXT(Table1[[#This Row],[Invoice Date]],"dd-mm-yyyy")</f>
        <v>18-08-2021</v>
      </c>
      <c r="F1765" s="1" t="str">
        <f t="shared" si="108"/>
        <v>August</v>
      </c>
      <c r="G1765" s="1" t="str">
        <f t="shared" si="109"/>
        <v>2021</v>
      </c>
      <c r="H1765" s="1" t="str">
        <f t="shared" si="110"/>
        <v>Wednesday</v>
      </c>
      <c r="I1765" s="1" t="str">
        <f t="shared" si="111"/>
        <v>18</v>
      </c>
      <c r="J1765" t="s">
        <v>35</v>
      </c>
      <c r="K1765" t="s">
        <v>75</v>
      </c>
      <c r="L1765" t="s">
        <v>76</v>
      </c>
      <c r="M1765" t="s">
        <v>19</v>
      </c>
      <c r="N1765">
        <v>35</v>
      </c>
      <c r="O1765">
        <v>400</v>
      </c>
      <c r="P1765">
        <v>140000</v>
      </c>
      <c r="Q1765">
        <v>49000</v>
      </c>
      <c r="R1765">
        <v>0.35</v>
      </c>
      <c r="S1765" t="s">
        <v>17</v>
      </c>
      <c r="T1765" t="str">
        <f>IF(Table1[[#This Row],[Units Sold]]&gt; 700,"High Units","low Units")</f>
        <v>low Units</v>
      </c>
      <c r="U1765">
        <f>SUM(Table1[[#This Row],[Operating Profit]])/SUM(Table1[Operating Profit])*100</f>
        <v>1.4753031749529941E-2</v>
      </c>
      <c r="V1765">
        <f>SUM(Table1[[#This Row],[Price per Unit]]*Table1[[#This Row],[Units Sold]])</f>
        <v>14000</v>
      </c>
      <c r="W1765">
        <f>SUM(Table1[[#This Row],[Total Sales]]-Table1[[#This Row],[Operating Profit]])</f>
        <v>91000</v>
      </c>
      <c r="X1765">
        <f>SUM(Table1[[#This Row],[Total Sales]]-Table1[[#This Row],[Cost]])</f>
        <v>49000</v>
      </c>
      <c r="Y1765">
        <f>SUM(Table1[[#This Row],[profit/loss]])/SUM(Table1[profit/loss])</f>
        <v>1.4753031749529941E-4</v>
      </c>
    </row>
    <row r="1766" spans="1:25" x14ac:dyDescent="0.3">
      <c r="A1766" t="s">
        <v>13</v>
      </c>
      <c r="B1766" t="s">
        <v>17</v>
      </c>
      <c r="C1766">
        <v>1185732</v>
      </c>
      <c r="D1766" s="9">
        <v>44426</v>
      </c>
      <c r="E1766" s="8" t="str">
        <f>TEXT(Table1[[#This Row],[Invoice Date]],"dd-mm-yyyy")</f>
        <v>18-08-2021</v>
      </c>
      <c r="F1766" s="1" t="str">
        <f t="shared" si="108"/>
        <v>August</v>
      </c>
      <c r="G1766" s="1" t="str">
        <f t="shared" si="109"/>
        <v>2021</v>
      </c>
      <c r="H1766" s="1" t="str">
        <f t="shared" si="110"/>
        <v>Wednesday</v>
      </c>
      <c r="I1766" s="1" t="str">
        <f t="shared" si="111"/>
        <v>18</v>
      </c>
      <c r="J1766" t="s">
        <v>35</v>
      </c>
      <c r="K1766" t="s">
        <v>75</v>
      </c>
      <c r="L1766" t="s">
        <v>76</v>
      </c>
      <c r="M1766" t="s">
        <v>20</v>
      </c>
      <c r="N1766">
        <v>25</v>
      </c>
      <c r="O1766">
        <v>325</v>
      </c>
      <c r="P1766">
        <v>81250</v>
      </c>
      <c r="Q1766">
        <v>32500</v>
      </c>
      <c r="R1766">
        <v>0.4</v>
      </c>
      <c r="S1766" t="s">
        <v>17</v>
      </c>
      <c r="T1766" t="str">
        <f>IF(Table1[[#This Row],[Units Sold]]&gt; 700,"High Units","low Units")</f>
        <v>low Units</v>
      </c>
      <c r="U1766">
        <f>SUM(Table1[[#This Row],[Operating Profit]])/SUM(Table1[Operating Profit])*100</f>
        <v>9.7851741195861836E-3</v>
      </c>
      <c r="V1766">
        <f>SUM(Table1[[#This Row],[Price per Unit]]*Table1[[#This Row],[Units Sold]])</f>
        <v>8125</v>
      </c>
      <c r="W1766">
        <f>SUM(Table1[[#This Row],[Total Sales]]-Table1[[#This Row],[Operating Profit]])</f>
        <v>48750</v>
      </c>
      <c r="X1766">
        <f>SUM(Table1[[#This Row],[Total Sales]]-Table1[[#This Row],[Cost]])</f>
        <v>32500</v>
      </c>
      <c r="Y1766">
        <f>SUM(Table1[[#This Row],[profit/loss]])/SUM(Table1[profit/loss])</f>
        <v>9.7851741195861843E-5</v>
      </c>
    </row>
    <row r="1767" spans="1:25" x14ac:dyDescent="0.3">
      <c r="A1767" t="s">
        <v>13</v>
      </c>
      <c r="B1767" t="s">
        <v>17</v>
      </c>
      <c r="C1767">
        <v>1185732</v>
      </c>
      <c r="D1767" s="9">
        <v>44426</v>
      </c>
      <c r="E1767" s="8" t="str">
        <f>TEXT(Table1[[#This Row],[Invoice Date]],"dd-mm-yyyy")</f>
        <v>18-08-2021</v>
      </c>
      <c r="F1767" s="1" t="str">
        <f t="shared" si="108"/>
        <v>August</v>
      </c>
      <c r="G1767" s="1" t="str">
        <f t="shared" si="109"/>
        <v>2021</v>
      </c>
      <c r="H1767" s="1" t="str">
        <f t="shared" si="110"/>
        <v>Wednesday</v>
      </c>
      <c r="I1767" s="1" t="str">
        <f t="shared" si="111"/>
        <v>18</v>
      </c>
      <c r="J1767" t="s">
        <v>35</v>
      </c>
      <c r="K1767" t="s">
        <v>75</v>
      </c>
      <c r="L1767" t="s">
        <v>76</v>
      </c>
      <c r="M1767" t="s">
        <v>21</v>
      </c>
      <c r="N1767">
        <v>35</v>
      </c>
      <c r="O1767">
        <v>300</v>
      </c>
      <c r="P1767">
        <v>105000</v>
      </c>
      <c r="Q1767">
        <v>36750</v>
      </c>
      <c r="R1767">
        <v>0.35</v>
      </c>
      <c r="S1767" t="s">
        <v>17</v>
      </c>
      <c r="T1767" t="str">
        <f>IF(Table1[[#This Row],[Units Sold]]&gt; 700,"High Units","low Units")</f>
        <v>low Units</v>
      </c>
      <c r="U1767">
        <f>SUM(Table1[[#This Row],[Operating Profit]])/SUM(Table1[Operating Profit])*100</f>
        <v>1.1064773812147455E-2</v>
      </c>
      <c r="V1767">
        <f>SUM(Table1[[#This Row],[Price per Unit]]*Table1[[#This Row],[Units Sold]])</f>
        <v>10500</v>
      </c>
      <c r="W1767">
        <f>SUM(Table1[[#This Row],[Total Sales]]-Table1[[#This Row],[Operating Profit]])</f>
        <v>68250</v>
      </c>
      <c r="X1767">
        <f>SUM(Table1[[#This Row],[Total Sales]]-Table1[[#This Row],[Cost]])</f>
        <v>36750</v>
      </c>
      <c r="Y1767">
        <f>SUM(Table1[[#This Row],[profit/loss]])/SUM(Table1[profit/loss])</f>
        <v>1.1064773812147455E-4</v>
      </c>
    </row>
    <row r="1768" spans="1:25" x14ac:dyDescent="0.3">
      <c r="A1768" t="s">
        <v>13</v>
      </c>
      <c r="B1768" t="s">
        <v>17</v>
      </c>
      <c r="C1768">
        <v>1185732</v>
      </c>
      <c r="D1768" s="9">
        <v>44426</v>
      </c>
      <c r="E1768" s="8" t="str">
        <f>TEXT(Table1[[#This Row],[Invoice Date]],"dd-mm-yyyy")</f>
        <v>18-08-2021</v>
      </c>
      <c r="F1768" s="1" t="str">
        <f t="shared" si="108"/>
        <v>August</v>
      </c>
      <c r="G1768" s="1" t="str">
        <f t="shared" si="109"/>
        <v>2021</v>
      </c>
      <c r="H1768" s="1" t="str">
        <f t="shared" si="110"/>
        <v>Wednesday</v>
      </c>
      <c r="I1768" s="1" t="str">
        <f t="shared" si="111"/>
        <v>18</v>
      </c>
      <c r="J1768" t="s">
        <v>35</v>
      </c>
      <c r="K1768" t="s">
        <v>75</v>
      </c>
      <c r="L1768" t="s">
        <v>76</v>
      </c>
      <c r="M1768" t="s">
        <v>22</v>
      </c>
      <c r="N1768">
        <v>40</v>
      </c>
      <c r="O1768">
        <v>475</v>
      </c>
      <c r="P1768">
        <v>190000</v>
      </c>
      <c r="Q1768">
        <v>95000</v>
      </c>
      <c r="R1768">
        <v>0.5</v>
      </c>
      <c r="S1768" t="s">
        <v>17</v>
      </c>
      <c r="T1768" t="str">
        <f>IF(Table1[[#This Row],[Units Sold]]&gt; 700,"High Units","low Units")</f>
        <v>low Units</v>
      </c>
      <c r="U1768">
        <f>SUM(Table1[[#This Row],[Operating Profit]])/SUM(Table1[Operating Profit])*100</f>
        <v>2.8602816657251926E-2</v>
      </c>
      <c r="V1768">
        <f>SUM(Table1[[#This Row],[Price per Unit]]*Table1[[#This Row],[Units Sold]])</f>
        <v>19000</v>
      </c>
      <c r="W1768">
        <f>SUM(Table1[[#This Row],[Total Sales]]-Table1[[#This Row],[Operating Profit]])</f>
        <v>95000</v>
      </c>
      <c r="X1768">
        <f>SUM(Table1[[#This Row],[Total Sales]]-Table1[[#This Row],[Cost]])</f>
        <v>95000</v>
      </c>
      <c r="Y1768">
        <f>SUM(Table1[[#This Row],[profit/loss]])/SUM(Table1[profit/loss])</f>
        <v>2.8602816657251925E-4</v>
      </c>
    </row>
    <row r="1769" spans="1:25" x14ac:dyDescent="0.3">
      <c r="A1769" t="s">
        <v>13</v>
      </c>
      <c r="B1769" t="s">
        <v>17</v>
      </c>
      <c r="C1769">
        <v>1185732</v>
      </c>
      <c r="D1769" s="9">
        <v>44458</v>
      </c>
      <c r="E1769" s="8" t="str">
        <f>TEXT(Table1[[#This Row],[Invoice Date]],"dd-mm-yyyy")</f>
        <v>19-09-2021</v>
      </c>
      <c r="F1769" s="1" t="str">
        <f t="shared" si="108"/>
        <v>September</v>
      </c>
      <c r="G1769" s="1" t="str">
        <f t="shared" si="109"/>
        <v>2021</v>
      </c>
      <c r="H1769" s="1" t="str">
        <f t="shared" si="110"/>
        <v>Sunday</v>
      </c>
      <c r="I1769" s="1" t="str">
        <f t="shared" si="111"/>
        <v>19</v>
      </c>
      <c r="J1769" t="s">
        <v>35</v>
      </c>
      <c r="K1769" t="s">
        <v>75</v>
      </c>
      <c r="L1769" t="s">
        <v>76</v>
      </c>
      <c r="M1769" t="s">
        <v>16</v>
      </c>
      <c r="N1769">
        <v>35</v>
      </c>
      <c r="O1769">
        <v>600</v>
      </c>
      <c r="P1769">
        <v>210000</v>
      </c>
      <c r="Q1769">
        <v>84000</v>
      </c>
      <c r="R1769">
        <v>0.4</v>
      </c>
      <c r="S1769" t="s">
        <v>17</v>
      </c>
      <c r="T1769" t="str">
        <f>IF(Table1[[#This Row],[Units Sold]]&gt; 700,"High Units","low Units")</f>
        <v>low Units</v>
      </c>
      <c r="U1769">
        <f>SUM(Table1[[#This Row],[Operating Profit]])/SUM(Table1[Operating Profit])*100</f>
        <v>2.5290911570622753E-2</v>
      </c>
      <c r="V1769">
        <f>SUM(Table1[[#This Row],[Price per Unit]]*Table1[[#This Row],[Units Sold]])</f>
        <v>21000</v>
      </c>
      <c r="W1769">
        <f>SUM(Table1[[#This Row],[Total Sales]]-Table1[[#This Row],[Operating Profit]])</f>
        <v>126000</v>
      </c>
      <c r="X1769">
        <f>SUM(Table1[[#This Row],[Total Sales]]-Table1[[#This Row],[Cost]])</f>
        <v>84000</v>
      </c>
      <c r="Y1769">
        <f>SUM(Table1[[#This Row],[profit/loss]])/SUM(Table1[profit/loss])</f>
        <v>2.5290911570622753E-4</v>
      </c>
    </row>
    <row r="1770" spans="1:25" x14ac:dyDescent="0.3">
      <c r="A1770" t="s">
        <v>13</v>
      </c>
      <c r="B1770" t="s">
        <v>17</v>
      </c>
      <c r="C1770">
        <v>1185732</v>
      </c>
      <c r="D1770" s="9">
        <v>44458</v>
      </c>
      <c r="E1770" s="8" t="str">
        <f>TEXT(Table1[[#This Row],[Invoice Date]],"dd-mm-yyyy")</f>
        <v>19-09-2021</v>
      </c>
      <c r="F1770" s="1" t="str">
        <f t="shared" si="108"/>
        <v>September</v>
      </c>
      <c r="G1770" s="1" t="str">
        <f t="shared" si="109"/>
        <v>2021</v>
      </c>
      <c r="H1770" s="1" t="str">
        <f t="shared" si="110"/>
        <v>Sunday</v>
      </c>
      <c r="I1770" s="1" t="str">
        <f t="shared" si="111"/>
        <v>19</v>
      </c>
      <c r="J1770" t="s">
        <v>35</v>
      </c>
      <c r="K1770" t="s">
        <v>75</v>
      </c>
      <c r="L1770" t="s">
        <v>76</v>
      </c>
      <c r="M1770" t="s">
        <v>18</v>
      </c>
      <c r="N1770">
        <v>30</v>
      </c>
      <c r="O1770">
        <v>400</v>
      </c>
      <c r="P1770">
        <v>120000</v>
      </c>
      <c r="Q1770">
        <v>42000</v>
      </c>
      <c r="R1770">
        <v>0.35</v>
      </c>
      <c r="S1770" t="s">
        <v>17</v>
      </c>
      <c r="T1770" t="str">
        <f>IF(Table1[[#This Row],[Units Sold]]&gt; 700,"High Units","low Units")</f>
        <v>low Units</v>
      </c>
      <c r="U1770">
        <f>SUM(Table1[[#This Row],[Operating Profit]])/SUM(Table1[Operating Profit])*100</f>
        <v>1.2645455785311377E-2</v>
      </c>
      <c r="V1770">
        <f>SUM(Table1[[#This Row],[Price per Unit]]*Table1[[#This Row],[Units Sold]])</f>
        <v>12000</v>
      </c>
      <c r="W1770">
        <f>SUM(Table1[[#This Row],[Total Sales]]-Table1[[#This Row],[Operating Profit]])</f>
        <v>78000</v>
      </c>
      <c r="X1770">
        <f>SUM(Table1[[#This Row],[Total Sales]]-Table1[[#This Row],[Cost]])</f>
        <v>42000</v>
      </c>
      <c r="Y1770">
        <f>SUM(Table1[[#This Row],[profit/loss]])/SUM(Table1[profit/loss])</f>
        <v>1.2645455785311377E-4</v>
      </c>
    </row>
    <row r="1771" spans="1:25" x14ac:dyDescent="0.3">
      <c r="A1771" t="s">
        <v>13</v>
      </c>
      <c r="B1771" t="s">
        <v>17</v>
      </c>
      <c r="C1771">
        <v>1185732</v>
      </c>
      <c r="D1771" s="9">
        <v>44458</v>
      </c>
      <c r="E1771" s="8" t="str">
        <f>TEXT(Table1[[#This Row],[Invoice Date]],"dd-mm-yyyy")</f>
        <v>19-09-2021</v>
      </c>
      <c r="F1771" s="1" t="str">
        <f t="shared" si="108"/>
        <v>September</v>
      </c>
      <c r="G1771" s="1" t="str">
        <f t="shared" si="109"/>
        <v>2021</v>
      </c>
      <c r="H1771" s="1" t="str">
        <f t="shared" si="110"/>
        <v>Sunday</v>
      </c>
      <c r="I1771" s="1" t="str">
        <f t="shared" si="111"/>
        <v>19</v>
      </c>
      <c r="J1771" t="s">
        <v>35</v>
      </c>
      <c r="K1771" t="s">
        <v>75</v>
      </c>
      <c r="L1771" t="s">
        <v>76</v>
      </c>
      <c r="M1771" t="s">
        <v>19</v>
      </c>
      <c r="N1771">
        <v>15</v>
      </c>
      <c r="O1771">
        <v>300</v>
      </c>
      <c r="P1771">
        <v>45000</v>
      </c>
      <c r="Q1771">
        <v>15750</v>
      </c>
      <c r="R1771">
        <v>0.35</v>
      </c>
      <c r="S1771" t="s">
        <v>17</v>
      </c>
      <c r="T1771" t="str">
        <f>IF(Table1[[#This Row],[Units Sold]]&gt; 700,"High Units","low Units")</f>
        <v>low Units</v>
      </c>
      <c r="U1771">
        <f>SUM(Table1[[#This Row],[Operating Profit]])/SUM(Table1[Operating Profit])*100</f>
        <v>4.742045919491766E-3</v>
      </c>
      <c r="V1771">
        <f>SUM(Table1[[#This Row],[Price per Unit]]*Table1[[#This Row],[Units Sold]])</f>
        <v>4500</v>
      </c>
      <c r="W1771">
        <f>SUM(Table1[[#This Row],[Total Sales]]-Table1[[#This Row],[Operating Profit]])</f>
        <v>29250</v>
      </c>
      <c r="X1771">
        <f>SUM(Table1[[#This Row],[Total Sales]]-Table1[[#This Row],[Cost]])</f>
        <v>15750</v>
      </c>
      <c r="Y1771">
        <f>SUM(Table1[[#This Row],[profit/loss]])/SUM(Table1[profit/loss])</f>
        <v>4.7420459194917662E-5</v>
      </c>
    </row>
    <row r="1772" spans="1:25" x14ac:dyDescent="0.3">
      <c r="A1772" t="s">
        <v>13</v>
      </c>
      <c r="B1772" t="s">
        <v>17</v>
      </c>
      <c r="C1772">
        <v>1185732</v>
      </c>
      <c r="D1772" s="9">
        <v>44458</v>
      </c>
      <c r="E1772" s="8" t="str">
        <f>TEXT(Table1[[#This Row],[Invoice Date]],"dd-mm-yyyy")</f>
        <v>19-09-2021</v>
      </c>
      <c r="F1772" s="1" t="str">
        <f t="shared" si="108"/>
        <v>September</v>
      </c>
      <c r="G1772" s="1" t="str">
        <f t="shared" si="109"/>
        <v>2021</v>
      </c>
      <c r="H1772" s="1" t="str">
        <f t="shared" si="110"/>
        <v>Sunday</v>
      </c>
      <c r="I1772" s="1" t="str">
        <f t="shared" si="111"/>
        <v>19</v>
      </c>
      <c r="J1772" t="s">
        <v>35</v>
      </c>
      <c r="K1772" t="s">
        <v>75</v>
      </c>
      <c r="L1772" t="s">
        <v>76</v>
      </c>
      <c r="M1772" t="s">
        <v>20</v>
      </c>
      <c r="N1772">
        <v>15</v>
      </c>
      <c r="O1772">
        <v>275</v>
      </c>
      <c r="P1772">
        <v>41250</v>
      </c>
      <c r="Q1772">
        <v>16500</v>
      </c>
      <c r="R1772">
        <v>0.4</v>
      </c>
      <c r="S1772" t="s">
        <v>17</v>
      </c>
      <c r="T1772" t="str">
        <f>IF(Table1[[#This Row],[Units Sold]]&gt; 700,"High Units","low Units")</f>
        <v>low Units</v>
      </c>
      <c r="U1772">
        <f>SUM(Table1[[#This Row],[Operating Profit]])/SUM(Table1[Operating Profit])*100</f>
        <v>4.9678576299437551E-3</v>
      </c>
      <c r="V1772">
        <f>SUM(Table1[[#This Row],[Price per Unit]]*Table1[[#This Row],[Units Sold]])</f>
        <v>4125</v>
      </c>
      <c r="W1772">
        <f>SUM(Table1[[#This Row],[Total Sales]]-Table1[[#This Row],[Operating Profit]])</f>
        <v>24750</v>
      </c>
      <c r="X1772">
        <f>SUM(Table1[[#This Row],[Total Sales]]-Table1[[#This Row],[Cost]])</f>
        <v>16500</v>
      </c>
      <c r="Y1772">
        <f>SUM(Table1[[#This Row],[profit/loss]])/SUM(Table1[profit/loss])</f>
        <v>4.9678576299437555E-5</v>
      </c>
    </row>
    <row r="1773" spans="1:25" x14ac:dyDescent="0.3">
      <c r="A1773" t="s">
        <v>13</v>
      </c>
      <c r="B1773" t="s">
        <v>17</v>
      </c>
      <c r="C1773">
        <v>1185732</v>
      </c>
      <c r="D1773" s="9">
        <v>44458</v>
      </c>
      <c r="E1773" s="8" t="str">
        <f>TEXT(Table1[[#This Row],[Invoice Date]],"dd-mm-yyyy")</f>
        <v>19-09-2021</v>
      </c>
      <c r="F1773" s="1" t="str">
        <f t="shared" si="108"/>
        <v>September</v>
      </c>
      <c r="G1773" s="1" t="str">
        <f t="shared" si="109"/>
        <v>2021</v>
      </c>
      <c r="H1773" s="1" t="str">
        <f t="shared" si="110"/>
        <v>Sunday</v>
      </c>
      <c r="I1773" s="1" t="str">
        <f t="shared" si="111"/>
        <v>19</v>
      </c>
      <c r="J1773" t="s">
        <v>35</v>
      </c>
      <c r="K1773" t="s">
        <v>75</v>
      </c>
      <c r="L1773" t="s">
        <v>76</v>
      </c>
      <c r="M1773" t="s">
        <v>21</v>
      </c>
      <c r="N1773">
        <v>25</v>
      </c>
      <c r="O1773">
        <v>275</v>
      </c>
      <c r="P1773">
        <v>68750</v>
      </c>
      <c r="Q1773">
        <v>24063</v>
      </c>
      <c r="R1773">
        <v>0.35</v>
      </c>
      <c r="S1773" t="s">
        <v>17</v>
      </c>
      <c r="T1773" t="str">
        <f>IF(Table1[[#This Row],[Units Sold]]&gt; 700,"High Units","low Units")</f>
        <v>low Units</v>
      </c>
      <c r="U1773">
        <f>SUM(Table1[[#This Row],[Operating Profit]])/SUM(Table1[Operating Profit])*100</f>
        <v>7.2449429181416112E-3</v>
      </c>
      <c r="V1773">
        <f>SUM(Table1[[#This Row],[Price per Unit]]*Table1[[#This Row],[Units Sold]])</f>
        <v>6875</v>
      </c>
      <c r="W1773">
        <f>SUM(Table1[[#This Row],[Total Sales]]-Table1[[#This Row],[Operating Profit]])</f>
        <v>44687</v>
      </c>
      <c r="X1773">
        <f>SUM(Table1[[#This Row],[Total Sales]]-Table1[[#This Row],[Cost]])</f>
        <v>24063</v>
      </c>
      <c r="Y1773">
        <f>SUM(Table1[[#This Row],[profit/loss]])/SUM(Table1[profit/loss])</f>
        <v>7.2449429181416111E-5</v>
      </c>
    </row>
    <row r="1774" spans="1:25" x14ac:dyDescent="0.3">
      <c r="A1774" t="s">
        <v>13</v>
      </c>
      <c r="B1774" t="s">
        <v>17</v>
      </c>
      <c r="C1774">
        <v>1185732</v>
      </c>
      <c r="D1774" s="9">
        <v>44458</v>
      </c>
      <c r="E1774" s="8" t="str">
        <f>TEXT(Table1[[#This Row],[Invoice Date]],"dd-mm-yyyy")</f>
        <v>19-09-2021</v>
      </c>
      <c r="F1774" s="1" t="str">
        <f t="shared" si="108"/>
        <v>September</v>
      </c>
      <c r="G1774" s="1" t="str">
        <f t="shared" si="109"/>
        <v>2021</v>
      </c>
      <c r="H1774" s="1" t="str">
        <f t="shared" si="110"/>
        <v>Sunday</v>
      </c>
      <c r="I1774" s="1" t="str">
        <f t="shared" si="111"/>
        <v>19</v>
      </c>
      <c r="J1774" t="s">
        <v>35</v>
      </c>
      <c r="K1774" t="s">
        <v>75</v>
      </c>
      <c r="L1774" t="s">
        <v>76</v>
      </c>
      <c r="M1774" t="s">
        <v>22</v>
      </c>
      <c r="N1774">
        <v>30</v>
      </c>
      <c r="O1774">
        <v>350</v>
      </c>
      <c r="P1774">
        <v>105000</v>
      </c>
      <c r="Q1774">
        <v>52500</v>
      </c>
      <c r="R1774">
        <v>0.5</v>
      </c>
      <c r="S1774" t="s">
        <v>17</v>
      </c>
      <c r="T1774" t="str">
        <f>IF(Table1[[#This Row],[Units Sold]]&gt; 700,"High Units","low Units")</f>
        <v>low Units</v>
      </c>
      <c r="U1774">
        <f>SUM(Table1[[#This Row],[Operating Profit]])/SUM(Table1[Operating Profit])*100</f>
        <v>1.5806819731639221E-2</v>
      </c>
      <c r="V1774">
        <f>SUM(Table1[[#This Row],[Price per Unit]]*Table1[[#This Row],[Units Sold]])</f>
        <v>10500</v>
      </c>
      <c r="W1774">
        <f>SUM(Table1[[#This Row],[Total Sales]]-Table1[[#This Row],[Operating Profit]])</f>
        <v>52500</v>
      </c>
      <c r="X1774">
        <f>SUM(Table1[[#This Row],[Total Sales]]-Table1[[#This Row],[Cost]])</f>
        <v>52500</v>
      </c>
      <c r="Y1774">
        <f>SUM(Table1[[#This Row],[profit/loss]])/SUM(Table1[profit/loss])</f>
        <v>1.5806819731639221E-4</v>
      </c>
    </row>
    <row r="1775" spans="1:25" x14ac:dyDescent="0.3">
      <c r="A1775" t="s">
        <v>13</v>
      </c>
      <c r="B1775" t="s">
        <v>17</v>
      </c>
      <c r="C1775">
        <v>1185732</v>
      </c>
      <c r="D1775" s="9">
        <v>44487</v>
      </c>
      <c r="E1775" s="8" t="str">
        <f>TEXT(Table1[[#This Row],[Invoice Date]],"dd-mm-yyyy")</f>
        <v>18-10-2021</v>
      </c>
      <c r="F1775" s="1" t="str">
        <f t="shared" si="108"/>
        <v>October</v>
      </c>
      <c r="G1775" s="1" t="str">
        <f t="shared" si="109"/>
        <v>2021</v>
      </c>
      <c r="H1775" s="1" t="str">
        <f t="shared" si="110"/>
        <v>Monday</v>
      </c>
      <c r="I1775" s="1" t="str">
        <f t="shared" si="111"/>
        <v>18</v>
      </c>
      <c r="J1775" t="s">
        <v>35</v>
      </c>
      <c r="K1775" t="s">
        <v>75</v>
      </c>
      <c r="L1775" t="s">
        <v>76</v>
      </c>
      <c r="M1775" t="s">
        <v>16</v>
      </c>
      <c r="N1775">
        <v>35</v>
      </c>
      <c r="O1775">
        <v>525</v>
      </c>
      <c r="P1775">
        <v>183750</v>
      </c>
      <c r="Q1775">
        <v>73500</v>
      </c>
      <c r="R1775">
        <v>0.4</v>
      </c>
      <c r="S1775" t="s">
        <v>17</v>
      </c>
      <c r="T1775" t="str">
        <f>IF(Table1[[#This Row],[Units Sold]]&gt; 700,"High Units","low Units")</f>
        <v>low Units</v>
      </c>
      <c r="U1775">
        <f>SUM(Table1[[#This Row],[Operating Profit]])/SUM(Table1[Operating Profit])*100</f>
        <v>2.212954762429491E-2</v>
      </c>
      <c r="V1775">
        <f>SUM(Table1[[#This Row],[Price per Unit]]*Table1[[#This Row],[Units Sold]])</f>
        <v>18375</v>
      </c>
      <c r="W1775">
        <f>SUM(Table1[[#This Row],[Total Sales]]-Table1[[#This Row],[Operating Profit]])</f>
        <v>110250</v>
      </c>
      <c r="X1775">
        <f>SUM(Table1[[#This Row],[Total Sales]]-Table1[[#This Row],[Cost]])</f>
        <v>73500</v>
      </c>
      <c r="Y1775">
        <f>SUM(Table1[[#This Row],[profit/loss]])/SUM(Table1[profit/loss])</f>
        <v>2.2129547624294909E-4</v>
      </c>
    </row>
    <row r="1776" spans="1:25" x14ac:dyDescent="0.3">
      <c r="A1776" t="s">
        <v>13</v>
      </c>
      <c r="B1776" t="s">
        <v>17</v>
      </c>
      <c r="C1776">
        <v>1185732</v>
      </c>
      <c r="D1776" s="9">
        <v>44487</v>
      </c>
      <c r="E1776" s="8" t="str">
        <f>TEXT(Table1[[#This Row],[Invoice Date]],"dd-mm-yyyy")</f>
        <v>18-10-2021</v>
      </c>
      <c r="F1776" s="1" t="str">
        <f t="shared" si="108"/>
        <v>October</v>
      </c>
      <c r="G1776" s="1" t="str">
        <f t="shared" si="109"/>
        <v>2021</v>
      </c>
      <c r="H1776" s="1" t="str">
        <f t="shared" si="110"/>
        <v>Monday</v>
      </c>
      <c r="I1776" s="1" t="str">
        <f t="shared" si="111"/>
        <v>18</v>
      </c>
      <c r="J1776" t="s">
        <v>35</v>
      </c>
      <c r="K1776" t="s">
        <v>75</v>
      </c>
      <c r="L1776" t="s">
        <v>76</v>
      </c>
      <c r="M1776" t="s">
        <v>18</v>
      </c>
      <c r="N1776">
        <v>25</v>
      </c>
      <c r="O1776">
        <v>350</v>
      </c>
      <c r="P1776">
        <v>87500</v>
      </c>
      <c r="Q1776">
        <v>30625</v>
      </c>
      <c r="R1776">
        <v>0.35</v>
      </c>
      <c r="S1776" t="s">
        <v>17</v>
      </c>
      <c r="T1776" t="str">
        <f>IF(Table1[[#This Row],[Units Sold]]&gt; 700,"High Units","low Units")</f>
        <v>low Units</v>
      </c>
      <c r="U1776">
        <f>SUM(Table1[[#This Row],[Operating Profit]])/SUM(Table1[Operating Profit])*100</f>
        <v>9.2206448434562129E-3</v>
      </c>
      <c r="V1776">
        <f>SUM(Table1[[#This Row],[Price per Unit]]*Table1[[#This Row],[Units Sold]])</f>
        <v>8750</v>
      </c>
      <c r="W1776">
        <f>SUM(Table1[[#This Row],[Total Sales]]-Table1[[#This Row],[Operating Profit]])</f>
        <v>56875</v>
      </c>
      <c r="X1776">
        <f>SUM(Table1[[#This Row],[Total Sales]]-Table1[[#This Row],[Cost]])</f>
        <v>30625</v>
      </c>
      <c r="Y1776">
        <f>SUM(Table1[[#This Row],[profit/loss]])/SUM(Table1[profit/loss])</f>
        <v>9.2206448434562125E-5</v>
      </c>
    </row>
    <row r="1777" spans="1:25" x14ac:dyDescent="0.3">
      <c r="A1777" t="s">
        <v>13</v>
      </c>
      <c r="B1777" t="s">
        <v>17</v>
      </c>
      <c r="C1777">
        <v>1185732</v>
      </c>
      <c r="D1777" s="9">
        <v>44487</v>
      </c>
      <c r="E1777" s="8" t="str">
        <f>TEXT(Table1[[#This Row],[Invoice Date]],"dd-mm-yyyy")</f>
        <v>18-10-2021</v>
      </c>
      <c r="F1777" s="1" t="str">
        <f t="shared" si="108"/>
        <v>October</v>
      </c>
      <c r="G1777" s="1" t="str">
        <f t="shared" si="109"/>
        <v>2021</v>
      </c>
      <c r="H1777" s="1" t="str">
        <f t="shared" si="110"/>
        <v>Monday</v>
      </c>
      <c r="I1777" s="1" t="str">
        <f t="shared" si="111"/>
        <v>18</v>
      </c>
      <c r="J1777" t="s">
        <v>35</v>
      </c>
      <c r="K1777" t="s">
        <v>75</v>
      </c>
      <c r="L1777" t="s">
        <v>76</v>
      </c>
      <c r="M1777" t="s">
        <v>19</v>
      </c>
      <c r="N1777">
        <v>25</v>
      </c>
      <c r="O1777">
        <v>250</v>
      </c>
      <c r="P1777">
        <v>62500</v>
      </c>
      <c r="Q1777">
        <v>21875</v>
      </c>
      <c r="R1777">
        <v>0.35</v>
      </c>
      <c r="S1777" t="s">
        <v>17</v>
      </c>
      <c r="T1777" t="str">
        <f>IF(Table1[[#This Row],[Units Sold]]&gt; 700,"High Units","low Units")</f>
        <v>low Units</v>
      </c>
      <c r="U1777">
        <f>SUM(Table1[[#This Row],[Operating Profit]])/SUM(Table1[Operating Profit])*100</f>
        <v>6.5861748881830082E-3</v>
      </c>
      <c r="V1777">
        <f>SUM(Table1[[#This Row],[Price per Unit]]*Table1[[#This Row],[Units Sold]])</f>
        <v>6250</v>
      </c>
      <c r="W1777">
        <f>SUM(Table1[[#This Row],[Total Sales]]-Table1[[#This Row],[Operating Profit]])</f>
        <v>40625</v>
      </c>
      <c r="X1777">
        <f>SUM(Table1[[#This Row],[Total Sales]]-Table1[[#This Row],[Cost]])</f>
        <v>21875</v>
      </c>
      <c r="Y1777">
        <f>SUM(Table1[[#This Row],[profit/loss]])/SUM(Table1[profit/loss])</f>
        <v>6.5861748881830082E-5</v>
      </c>
    </row>
    <row r="1778" spans="1:25" x14ac:dyDescent="0.3">
      <c r="A1778" t="s">
        <v>13</v>
      </c>
      <c r="B1778" t="s">
        <v>17</v>
      </c>
      <c r="C1778">
        <v>1185732</v>
      </c>
      <c r="D1778" s="9">
        <v>44487</v>
      </c>
      <c r="E1778" s="8" t="str">
        <f>TEXT(Table1[[#This Row],[Invoice Date]],"dd-mm-yyyy")</f>
        <v>18-10-2021</v>
      </c>
      <c r="F1778" s="1" t="str">
        <f t="shared" si="108"/>
        <v>October</v>
      </c>
      <c r="G1778" s="1" t="str">
        <f t="shared" si="109"/>
        <v>2021</v>
      </c>
      <c r="H1778" s="1" t="str">
        <f t="shared" si="110"/>
        <v>Monday</v>
      </c>
      <c r="I1778" s="1" t="str">
        <f t="shared" si="111"/>
        <v>18</v>
      </c>
      <c r="J1778" t="s">
        <v>35</v>
      </c>
      <c r="K1778" t="s">
        <v>75</v>
      </c>
      <c r="L1778" t="s">
        <v>76</v>
      </c>
      <c r="M1778" t="s">
        <v>20</v>
      </c>
      <c r="N1778">
        <v>25</v>
      </c>
      <c r="O1778">
        <v>225</v>
      </c>
      <c r="P1778">
        <v>56250</v>
      </c>
      <c r="Q1778">
        <v>22500</v>
      </c>
      <c r="R1778">
        <v>0.4</v>
      </c>
      <c r="S1778" t="s">
        <v>17</v>
      </c>
      <c r="T1778" t="str">
        <f>IF(Table1[[#This Row],[Units Sold]]&gt; 700,"High Units","low Units")</f>
        <v>low Units</v>
      </c>
      <c r="U1778">
        <f>SUM(Table1[[#This Row],[Operating Profit]])/SUM(Table1[Operating Profit])*100</f>
        <v>6.7743513135596666E-3</v>
      </c>
      <c r="V1778">
        <f>SUM(Table1[[#This Row],[Price per Unit]]*Table1[[#This Row],[Units Sold]])</f>
        <v>5625</v>
      </c>
      <c r="W1778">
        <f>SUM(Table1[[#This Row],[Total Sales]]-Table1[[#This Row],[Operating Profit]])</f>
        <v>33750</v>
      </c>
      <c r="X1778">
        <f>SUM(Table1[[#This Row],[Total Sales]]-Table1[[#This Row],[Cost]])</f>
        <v>22500</v>
      </c>
      <c r="Y1778">
        <f>SUM(Table1[[#This Row],[profit/loss]])/SUM(Table1[profit/loss])</f>
        <v>6.7743513135596668E-5</v>
      </c>
    </row>
    <row r="1779" spans="1:25" x14ac:dyDescent="0.3">
      <c r="A1779" t="s">
        <v>13</v>
      </c>
      <c r="B1779" t="s">
        <v>17</v>
      </c>
      <c r="C1779">
        <v>1185732</v>
      </c>
      <c r="D1779" s="9">
        <v>44487</v>
      </c>
      <c r="E1779" s="8" t="str">
        <f>TEXT(Table1[[#This Row],[Invoice Date]],"dd-mm-yyyy")</f>
        <v>18-10-2021</v>
      </c>
      <c r="F1779" s="1" t="str">
        <f t="shared" si="108"/>
        <v>October</v>
      </c>
      <c r="G1779" s="1" t="str">
        <f t="shared" si="109"/>
        <v>2021</v>
      </c>
      <c r="H1779" s="1" t="str">
        <f t="shared" si="110"/>
        <v>Monday</v>
      </c>
      <c r="I1779" s="1" t="str">
        <f t="shared" si="111"/>
        <v>18</v>
      </c>
      <c r="J1779" t="s">
        <v>35</v>
      </c>
      <c r="K1779" t="s">
        <v>75</v>
      </c>
      <c r="L1779" t="s">
        <v>76</v>
      </c>
      <c r="M1779" t="s">
        <v>21</v>
      </c>
      <c r="N1779">
        <v>35</v>
      </c>
      <c r="O1779">
        <v>225</v>
      </c>
      <c r="P1779">
        <v>78750</v>
      </c>
      <c r="Q1779">
        <v>27563</v>
      </c>
      <c r="R1779">
        <v>0.35</v>
      </c>
      <c r="S1779" t="s">
        <v>17</v>
      </c>
      <c r="T1779" t="str">
        <f>IF(Table1[[#This Row],[Units Sold]]&gt; 700,"High Units","low Units")</f>
        <v>low Units</v>
      </c>
      <c r="U1779">
        <f>SUM(Table1[[#This Row],[Operating Profit]])/SUM(Table1[Operating Profit])*100</f>
        <v>8.2987309002508919E-3</v>
      </c>
      <c r="V1779">
        <f>SUM(Table1[[#This Row],[Price per Unit]]*Table1[[#This Row],[Units Sold]])</f>
        <v>7875</v>
      </c>
      <c r="W1779">
        <f>SUM(Table1[[#This Row],[Total Sales]]-Table1[[#This Row],[Operating Profit]])</f>
        <v>51187</v>
      </c>
      <c r="X1779">
        <f>SUM(Table1[[#This Row],[Total Sales]]-Table1[[#This Row],[Cost]])</f>
        <v>27563</v>
      </c>
      <c r="Y1779">
        <f>SUM(Table1[[#This Row],[profit/loss]])/SUM(Table1[profit/loss])</f>
        <v>8.298730900250892E-5</v>
      </c>
    </row>
    <row r="1780" spans="1:25" x14ac:dyDescent="0.3">
      <c r="A1780" t="s">
        <v>13</v>
      </c>
      <c r="B1780" t="s">
        <v>17</v>
      </c>
      <c r="C1780">
        <v>1185732</v>
      </c>
      <c r="D1780" s="9">
        <v>44487</v>
      </c>
      <c r="E1780" s="8" t="str">
        <f>TEXT(Table1[[#This Row],[Invoice Date]],"dd-mm-yyyy")</f>
        <v>18-10-2021</v>
      </c>
      <c r="F1780" s="1" t="str">
        <f t="shared" si="108"/>
        <v>October</v>
      </c>
      <c r="G1780" s="1" t="str">
        <f t="shared" si="109"/>
        <v>2021</v>
      </c>
      <c r="H1780" s="1" t="str">
        <f t="shared" si="110"/>
        <v>Monday</v>
      </c>
      <c r="I1780" s="1" t="str">
        <f t="shared" si="111"/>
        <v>18</v>
      </c>
      <c r="J1780" t="s">
        <v>35</v>
      </c>
      <c r="K1780" t="s">
        <v>75</v>
      </c>
      <c r="L1780" t="s">
        <v>76</v>
      </c>
      <c r="M1780" t="s">
        <v>22</v>
      </c>
      <c r="N1780">
        <v>40</v>
      </c>
      <c r="O1780">
        <v>350</v>
      </c>
      <c r="P1780">
        <v>140000</v>
      </c>
      <c r="Q1780">
        <v>70000</v>
      </c>
      <c r="R1780">
        <v>0.5</v>
      </c>
      <c r="S1780" t="s">
        <v>17</v>
      </c>
      <c r="T1780" t="str">
        <f>IF(Table1[[#This Row],[Units Sold]]&gt; 700,"High Units","low Units")</f>
        <v>low Units</v>
      </c>
      <c r="U1780">
        <f>SUM(Table1[[#This Row],[Operating Profit]])/SUM(Table1[Operating Profit])*100</f>
        <v>2.1075759642185631E-2</v>
      </c>
      <c r="V1780">
        <f>SUM(Table1[[#This Row],[Price per Unit]]*Table1[[#This Row],[Units Sold]])</f>
        <v>14000</v>
      </c>
      <c r="W1780">
        <f>SUM(Table1[[#This Row],[Total Sales]]-Table1[[#This Row],[Operating Profit]])</f>
        <v>70000</v>
      </c>
      <c r="X1780">
        <f>SUM(Table1[[#This Row],[Total Sales]]-Table1[[#This Row],[Cost]])</f>
        <v>70000</v>
      </c>
      <c r="Y1780">
        <f>SUM(Table1[[#This Row],[profit/loss]])/SUM(Table1[profit/loss])</f>
        <v>2.1075759642185629E-4</v>
      </c>
    </row>
    <row r="1781" spans="1:25" x14ac:dyDescent="0.3">
      <c r="A1781" t="s">
        <v>13</v>
      </c>
      <c r="B1781" t="s">
        <v>17</v>
      </c>
      <c r="C1781">
        <v>1185732</v>
      </c>
      <c r="D1781" s="9">
        <v>44518</v>
      </c>
      <c r="E1781" s="8" t="str">
        <f>TEXT(Table1[[#This Row],[Invoice Date]],"dd-mm-yyyy")</f>
        <v>18-11-2021</v>
      </c>
      <c r="F1781" s="1" t="str">
        <f t="shared" si="108"/>
        <v>November</v>
      </c>
      <c r="G1781" s="1" t="str">
        <f t="shared" si="109"/>
        <v>2021</v>
      </c>
      <c r="H1781" s="1" t="str">
        <f t="shared" si="110"/>
        <v>Thursday</v>
      </c>
      <c r="I1781" s="1" t="str">
        <f t="shared" si="111"/>
        <v>18</v>
      </c>
      <c r="J1781" t="s">
        <v>35</v>
      </c>
      <c r="K1781" t="s">
        <v>75</v>
      </c>
      <c r="L1781" t="s">
        <v>76</v>
      </c>
      <c r="M1781" t="s">
        <v>16</v>
      </c>
      <c r="N1781">
        <v>35</v>
      </c>
      <c r="O1781">
        <v>500</v>
      </c>
      <c r="P1781">
        <v>175000</v>
      </c>
      <c r="Q1781">
        <v>70000</v>
      </c>
      <c r="R1781">
        <v>0.4</v>
      </c>
      <c r="S1781" t="s">
        <v>17</v>
      </c>
      <c r="T1781" t="str">
        <f>IF(Table1[[#This Row],[Units Sold]]&gt; 700,"High Units","low Units")</f>
        <v>low Units</v>
      </c>
      <c r="U1781">
        <f>SUM(Table1[[#This Row],[Operating Profit]])/SUM(Table1[Operating Profit])*100</f>
        <v>2.1075759642185631E-2</v>
      </c>
      <c r="V1781">
        <f>SUM(Table1[[#This Row],[Price per Unit]]*Table1[[#This Row],[Units Sold]])</f>
        <v>17500</v>
      </c>
      <c r="W1781">
        <f>SUM(Table1[[#This Row],[Total Sales]]-Table1[[#This Row],[Operating Profit]])</f>
        <v>105000</v>
      </c>
      <c r="X1781">
        <f>SUM(Table1[[#This Row],[Total Sales]]-Table1[[#This Row],[Cost]])</f>
        <v>70000</v>
      </c>
      <c r="Y1781">
        <f>SUM(Table1[[#This Row],[profit/loss]])/SUM(Table1[profit/loss])</f>
        <v>2.1075759642185629E-4</v>
      </c>
    </row>
    <row r="1782" spans="1:25" x14ac:dyDescent="0.3">
      <c r="A1782" t="s">
        <v>13</v>
      </c>
      <c r="B1782" t="s">
        <v>17</v>
      </c>
      <c r="C1782">
        <v>1185732</v>
      </c>
      <c r="D1782" s="9">
        <v>44518</v>
      </c>
      <c r="E1782" s="8" t="str">
        <f>TEXT(Table1[[#This Row],[Invoice Date]],"dd-mm-yyyy")</f>
        <v>18-11-2021</v>
      </c>
      <c r="F1782" s="1" t="str">
        <f t="shared" si="108"/>
        <v>November</v>
      </c>
      <c r="G1782" s="1" t="str">
        <f t="shared" si="109"/>
        <v>2021</v>
      </c>
      <c r="H1782" s="1" t="str">
        <f t="shared" si="110"/>
        <v>Thursday</v>
      </c>
      <c r="I1782" s="1" t="str">
        <f t="shared" si="111"/>
        <v>18</v>
      </c>
      <c r="J1782" t="s">
        <v>35</v>
      </c>
      <c r="K1782" t="s">
        <v>75</v>
      </c>
      <c r="L1782" t="s">
        <v>76</v>
      </c>
      <c r="M1782" t="s">
        <v>18</v>
      </c>
      <c r="N1782">
        <v>25</v>
      </c>
      <c r="O1782">
        <v>350</v>
      </c>
      <c r="P1782">
        <v>87500</v>
      </c>
      <c r="Q1782">
        <v>30625</v>
      </c>
      <c r="R1782">
        <v>0.35</v>
      </c>
      <c r="S1782" t="s">
        <v>17</v>
      </c>
      <c r="T1782" t="str">
        <f>IF(Table1[[#This Row],[Units Sold]]&gt; 700,"High Units","low Units")</f>
        <v>low Units</v>
      </c>
      <c r="U1782">
        <f>SUM(Table1[[#This Row],[Operating Profit]])/SUM(Table1[Operating Profit])*100</f>
        <v>9.2206448434562129E-3</v>
      </c>
      <c r="V1782">
        <f>SUM(Table1[[#This Row],[Price per Unit]]*Table1[[#This Row],[Units Sold]])</f>
        <v>8750</v>
      </c>
      <c r="W1782">
        <f>SUM(Table1[[#This Row],[Total Sales]]-Table1[[#This Row],[Operating Profit]])</f>
        <v>56875</v>
      </c>
      <c r="X1782">
        <f>SUM(Table1[[#This Row],[Total Sales]]-Table1[[#This Row],[Cost]])</f>
        <v>30625</v>
      </c>
      <c r="Y1782">
        <f>SUM(Table1[[#This Row],[profit/loss]])/SUM(Table1[profit/loss])</f>
        <v>9.2206448434562125E-5</v>
      </c>
    </row>
    <row r="1783" spans="1:25" x14ac:dyDescent="0.3">
      <c r="A1783" t="s">
        <v>13</v>
      </c>
      <c r="B1783" t="s">
        <v>17</v>
      </c>
      <c r="C1783">
        <v>1185732</v>
      </c>
      <c r="D1783" s="9">
        <v>44518</v>
      </c>
      <c r="E1783" s="8" t="str">
        <f>TEXT(Table1[[#This Row],[Invoice Date]],"dd-mm-yyyy")</f>
        <v>18-11-2021</v>
      </c>
      <c r="F1783" s="1" t="str">
        <f t="shared" si="108"/>
        <v>November</v>
      </c>
      <c r="G1783" s="1" t="str">
        <f t="shared" si="109"/>
        <v>2021</v>
      </c>
      <c r="H1783" s="1" t="str">
        <f t="shared" si="110"/>
        <v>Thursday</v>
      </c>
      <c r="I1783" s="1" t="str">
        <f t="shared" si="111"/>
        <v>18</v>
      </c>
      <c r="J1783" t="s">
        <v>35</v>
      </c>
      <c r="K1783" t="s">
        <v>75</v>
      </c>
      <c r="L1783" t="s">
        <v>76</v>
      </c>
      <c r="M1783" t="s">
        <v>19</v>
      </c>
      <c r="N1783">
        <v>25</v>
      </c>
      <c r="O1783">
        <v>295</v>
      </c>
      <c r="P1783">
        <v>73750</v>
      </c>
      <c r="Q1783">
        <v>25813</v>
      </c>
      <c r="R1783">
        <v>0.35</v>
      </c>
      <c r="S1783" t="s">
        <v>17</v>
      </c>
      <c r="T1783" t="str">
        <f>IF(Table1[[#This Row],[Units Sold]]&gt; 700,"High Units","low Units")</f>
        <v>low Units</v>
      </c>
      <c r="U1783">
        <f>SUM(Table1[[#This Row],[Operating Profit]])/SUM(Table1[Operating Profit])*100</f>
        <v>7.771836909196252E-3</v>
      </c>
      <c r="V1783">
        <f>SUM(Table1[[#This Row],[Price per Unit]]*Table1[[#This Row],[Units Sold]])</f>
        <v>7375</v>
      </c>
      <c r="W1783">
        <f>SUM(Table1[[#This Row],[Total Sales]]-Table1[[#This Row],[Operating Profit]])</f>
        <v>47937</v>
      </c>
      <c r="X1783">
        <f>SUM(Table1[[#This Row],[Total Sales]]-Table1[[#This Row],[Cost]])</f>
        <v>25813</v>
      </c>
      <c r="Y1783">
        <f>SUM(Table1[[#This Row],[profit/loss]])/SUM(Table1[profit/loss])</f>
        <v>7.7718369091962523E-5</v>
      </c>
    </row>
    <row r="1784" spans="1:25" x14ac:dyDescent="0.3">
      <c r="A1784" t="s">
        <v>13</v>
      </c>
      <c r="B1784" t="s">
        <v>17</v>
      </c>
      <c r="C1784">
        <v>1185732</v>
      </c>
      <c r="D1784" s="9">
        <v>44518</v>
      </c>
      <c r="E1784" s="8" t="str">
        <f>TEXT(Table1[[#This Row],[Invoice Date]],"dd-mm-yyyy")</f>
        <v>18-11-2021</v>
      </c>
      <c r="F1784" s="1" t="str">
        <f t="shared" si="108"/>
        <v>November</v>
      </c>
      <c r="G1784" s="1" t="str">
        <f t="shared" si="109"/>
        <v>2021</v>
      </c>
      <c r="H1784" s="1" t="str">
        <f t="shared" si="110"/>
        <v>Thursday</v>
      </c>
      <c r="I1784" s="1" t="str">
        <f t="shared" si="111"/>
        <v>18</v>
      </c>
      <c r="J1784" t="s">
        <v>35</v>
      </c>
      <c r="K1784" t="s">
        <v>75</v>
      </c>
      <c r="L1784" t="s">
        <v>76</v>
      </c>
      <c r="M1784" t="s">
        <v>20</v>
      </c>
      <c r="N1784">
        <v>25</v>
      </c>
      <c r="O1784">
        <v>325</v>
      </c>
      <c r="P1784">
        <v>81250</v>
      </c>
      <c r="Q1784">
        <v>32500</v>
      </c>
      <c r="R1784">
        <v>0.4</v>
      </c>
      <c r="S1784" t="s">
        <v>17</v>
      </c>
      <c r="T1784" t="str">
        <f>IF(Table1[[#This Row],[Units Sold]]&gt; 700,"High Units","low Units")</f>
        <v>low Units</v>
      </c>
      <c r="U1784">
        <f>SUM(Table1[[#This Row],[Operating Profit]])/SUM(Table1[Operating Profit])*100</f>
        <v>9.7851741195861836E-3</v>
      </c>
      <c r="V1784">
        <f>SUM(Table1[[#This Row],[Price per Unit]]*Table1[[#This Row],[Units Sold]])</f>
        <v>8125</v>
      </c>
      <c r="W1784">
        <f>SUM(Table1[[#This Row],[Total Sales]]-Table1[[#This Row],[Operating Profit]])</f>
        <v>48750</v>
      </c>
      <c r="X1784">
        <f>SUM(Table1[[#This Row],[Total Sales]]-Table1[[#This Row],[Cost]])</f>
        <v>32500</v>
      </c>
      <c r="Y1784">
        <f>SUM(Table1[[#This Row],[profit/loss]])/SUM(Table1[profit/loss])</f>
        <v>9.7851741195861843E-5</v>
      </c>
    </row>
    <row r="1785" spans="1:25" x14ac:dyDescent="0.3">
      <c r="A1785" t="s">
        <v>13</v>
      </c>
      <c r="B1785" t="s">
        <v>17</v>
      </c>
      <c r="C1785">
        <v>1185732</v>
      </c>
      <c r="D1785" s="9">
        <v>44518</v>
      </c>
      <c r="E1785" s="8" t="str">
        <f>TEXT(Table1[[#This Row],[Invoice Date]],"dd-mm-yyyy")</f>
        <v>18-11-2021</v>
      </c>
      <c r="F1785" s="1" t="str">
        <f t="shared" si="108"/>
        <v>November</v>
      </c>
      <c r="G1785" s="1" t="str">
        <f t="shared" si="109"/>
        <v>2021</v>
      </c>
      <c r="H1785" s="1" t="str">
        <f t="shared" si="110"/>
        <v>Thursday</v>
      </c>
      <c r="I1785" s="1" t="str">
        <f t="shared" si="111"/>
        <v>18</v>
      </c>
      <c r="J1785" t="s">
        <v>35</v>
      </c>
      <c r="K1785" t="s">
        <v>75</v>
      </c>
      <c r="L1785" t="s">
        <v>76</v>
      </c>
      <c r="M1785" t="s">
        <v>21</v>
      </c>
      <c r="N1785">
        <v>45</v>
      </c>
      <c r="O1785">
        <v>300</v>
      </c>
      <c r="P1785">
        <v>135000</v>
      </c>
      <c r="Q1785">
        <v>47250</v>
      </c>
      <c r="R1785">
        <v>0.35</v>
      </c>
      <c r="S1785" t="s">
        <v>17</v>
      </c>
      <c r="T1785" t="str">
        <f>IF(Table1[[#This Row],[Units Sold]]&gt; 700,"High Units","low Units")</f>
        <v>low Units</v>
      </c>
      <c r="U1785">
        <f>SUM(Table1[[#This Row],[Operating Profit]])/SUM(Table1[Operating Profit])*100</f>
        <v>1.4226137758475298E-2</v>
      </c>
      <c r="V1785">
        <f>SUM(Table1[[#This Row],[Price per Unit]]*Table1[[#This Row],[Units Sold]])</f>
        <v>13500</v>
      </c>
      <c r="W1785">
        <f>SUM(Table1[[#This Row],[Total Sales]]-Table1[[#This Row],[Operating Profit]])</f>
        <v>87750</v>
      </c>
      <c r="X1785">
        <f>SUM(Table1[[#This Row],[Total Sales]]-Table1[[#This Row],[Cost]])</f>
        <v>47250</v>
      </c>
      <c r="Y1785">
        <f>SUM(Table1[[#This Row],[profit/loss]])/SUM(Table1[profit/loss])</f>
        <v>1.4226137758475299E-4</v>
      </c>
    </row>
    <row r="1786" spans="1:25" x14ac:dyDescent="0.3">
      <c r="A1786" t="s">
        <v>13</v>
      </c>
      <c r="B1786" t="s">
        <v>17</v>
      </c>
      <c r="C1786">
        <v>1185732</v>
      </c>
      <c r="D1786" s="9">
        <v>44518</v>
      </c>
      <c r="E1786" s="8" t="str">
        <f>TEXT(Table1[[#This Row],[Invoice Date]],"dd-mm-yyyy")</f>
        <v>18-11-2021</v>
      </c>
      <c r="F1786" s="1" t="str">
        <f t="shared" si="108"/>
        <v>November</v>
      </c>
      <c r="G1786" s="1" t="str">
        <f t="shared" si="109"/>
        <v>2021</v>
      </c>
      <c r="H1786" s="1" t="str">
        <f t="shared" si="110"/>
        <v>Thursday</v>
      </c>
      <c r="I1786" s="1" t="str">
        <f t="shared" si="111"/>
        <v>18</v>
      </c>
      <c r="J1786" t="s">
        <v>35</v>
      </c>
      <c r="K1786" t="s">
        <v>75</v>
      </c>
      <c r="L1786" t="s">
        <v>76</v>
      </c>
      <c r="M1786" t="s">
        <v>22</v>
      </c>
      <c r="N1786">
        <v>50</v>
      </c>
      <c r="O1786">
        <v>400</v>
      </c>
      <c r="P1786">
        <v>200000</v>
      </c>
      <c r="Q1786">
        <v>100000</v>
      </c>
      <c r="R1786">
        <v>0.5</v>
      </c>
      <c r="S1786" t="s">
        <v>17</v>
      </c>
      <c r="T1786" t="str">
        <f>IF(Table1[[#This Row],[Units Sold]]&gt; 700,"High Units","low Units")</f>
        <v>low Units</v>
      </c>
      <c r="U1786">
        <f>SUM(Table1[[#This Row],[Operating Profit]])/SUM(Table1[Operating Profit])*100</f>
        <v>3.0108228060265183E-2</v>
      </c>
      <c r="V1786">
        <f>SUM(Table1[[#This Row],[Price per Unit]]*Table1[[#This Row],[Units Sold]])</f>
        <v>20000</v>
      </c>
      <c r="W1786">
        <f>SUM(Table1[[#This Row],[Total Sales]]-Table1[[#This Row],[Operating Profit]])</f>
        <v>100000</v>
      </c>
      <c r="X1786">
        <f>SUM(Table1[[#This Row],[Total Sales]]-Table1[[#This Row],[Cost]])</f>
        <v>100000</v>
      </c>
      <c r="Y1786">
        <f>SUM(Table1[[#This Row],[profit/loss]])/SUM(Table1[profit/loss])</f>
        <v>3.0108228060265183E-4</v>
      </c>
    </row>
    <row r="1787" spans="1:25" x14ac:dyDescent="0.3">
      <c r="A1787" t="s">
        <v>13</v>
      </c>
      <c r="B1787" t="s">
        <v>17</v>
      </c>
      <c r="C1787">
        <v>1185732</v>
      </c>
      <c r="D1787" s="9">
        <v>44547</v>
      </c>
      <c r="E1787" s="8" t="str">
        <f>TEXT(Table1[[#This Row],[Invoice Date]],"dd-mm-yyyy")</f>
        <v>17-12-2021</v>
      </c>
      <c r="F1787" s="1" t="str">
        <f t="shared" si="108"/>
        <v>December</v>
      </c>
      <c r="G1787" s="1" t="str">
        <f t="shared" si="109"/>
        <v>2021</v>
      </c>
      <c r="H1787" s="1" t="str">
        <f t="shared" si="110"/>
        <v>Friday</v>
      </c>
      <c r="I1787" s="1" t="str">
        <f t="shared" si="111"/>
        <v>17</v>
      </c>
      <c r="J1787" t="s">
        <v>35</v>
      </c>
      <c r="K1787" t="s">
        <v>75</v>
      </c>
      <c r="L1787" t="s">
        <v>76</v>
      </c>
      <c r="M1787" t="s">
        <v>16</v>
      </c>
      <c r="N1787">
        <v>45</v>
      </c>
      <c r="O1787">
        <v>650</v>
      </c>
      <c r="P1787">
        <v>292500</v>
      </c>
      <c r="Q1787">
        <v>117000</v>
      </c>
      <c r="R1787">
        <v>0.4</v>
      </c>
      <c r="S1787" t="s">
        <v>17</v>
      </c>
      <c r="T1787" t="str">
        <f>IF(Table1[[#This Row],[Units Sold]]&gt; 700,"High Units","low Units")</f>
        <v>low Units</v>
      </c>
      <c r="U1787">
        <f>SUM(Table1[[#This Row],[Operating Profit]])/SUM(Table1[Operating Profit])*100</f>
        <v>3.5226626830510262E-2</v>
      </c>
      <c r="V1787">
        <f>SUM(Table1[[#This Row],[Price per Unit]]*Table1[[#This Row],[Units Sold]])</f>
        <v>29250</v>
      </c>
      <c r="W1787">
        <f>SUM(Table1[[#This Row],[Total Sales]]-Table1[[#This Row],[Operating Profit]])</f>
        <v>175500</v>
      </c>
      <c r="X1787">
        <f>SUM(Table1[[#This Row],[Total Sales]]-Table1[[#This Row],[Cost]])</f>
        <v>117000</v>
      </c>
      <c r="Y1787">
        <f>SUM(Table1[[#This Row],[profit/loss]])/SUM(Table1[profit/loss])</f>
        <v>3.5226626830510264E-4</v>
      </c>
    </row>
    <row r="1788" spans="1:25" x14ac:dyDescent="0.3">
      <c r="A1788" t="s">
        <v>13</v>
      </c>
      <c r="B1788" t="s">
        <v>17</v>
      </c>
      <c r="C1788">
        <v>1185732</v>
      </c>
      <c r="D1788" s="9">
        <v>44547</v>
      </c>
      <c r="E1788" s="8" t="str">
        <f>TEXT(Table1[[#This Row],[Invoice Date]],"dd-mm-yyyy")</f>
        <v>17-12-2021</v>
      </c>
      <c r="F1788" s="1" t="str">
        <f t="shared" si="108"/>
        <v>December</v>
      </c>
      <c r="G1788" s="1" t="str">
        <f t="shared" si="109"/>
        <v>2021</v>
      </c>
      <c r="H1788" s="1" t="str">
        <f t="shared" si="110"/>
        <v>Friday</v>
      </c>
      <c r="I1788" s="1" t="str">
        <f t="shared" si="111"/>
        <v>17</v>
      </c>
      <c r="J1788" t="s">
        <v>35</v>
      </c>
      <c r="K1788" t="s">
        <v>75</v>
      </c>
      <c r="L1788" t="s">
        <v>76</v>
      </c>
      <c r="M1788" t="s">
        <v>18</v>
      </c>
      <c r="N1788">
        <v>35</v>
      </c>
      <c r="O1788">
        <v>450</v>
      </c>
      <c r="P1788">
        <v>157500</v>
      </c>
      <c r="Q1788">
        <v>55125</v>
      </c>
      <c r="R1788">
        <v>0.35</v>
      </c>
      <c r="S1788" t="s">
        <v>17</v>
      </c>
      <c r="T1788" t="str">
        <f>IF(Table1[[#This Row],[Units Sold]]&gt; 700,"High Units","low Units")</f>
        <v>low Units</v>
      </c>
      <c r="U1788">
        <f>SUM(Table1[[#This Row],[Operating Profit]])/SUM(Table1[Operating Profit])*100</f>
        <v>1.659716071822118E-2</v>
      </c>
      <c r="V1788">
        <f>SUM(Table1[[#This Row],[Price per Unit]]*Table1[[#This Row],[Units Sold]])</f>
        <v>15750</v>
      </c>
      <c r="W1788">
        <f>SUM(Table1[[#This Row],[Total Sales]]-Table1[[#This Row],[Operating Profit]])</f>
        <v>102375</v>
      </c>
      <c r="X1788">
        <f>SUM(Table1[[#This Row],[Total Sales]]-Table1[[#This Row],[Cost]])</f>
        <v>55125</v>
      </c>
      <c r="Y1788">
        <f>SUM(Table1[[#This Row],[profit/loss]])/SUM(Table1[profit/loss])</f>
        <v>1.6597160718221182E-4</v>
      </c>
    </row>
    <row r="1789" spans="1:25" x14ac:dyDescent="0.3">
      <c r="A1789" t="s">
        <v>29</v>
      </c>
      <c r="B1789" t="s">
        <v>17</v>
      </c>
      <c r="C1789">
        <v>1185732</v>
      </c>
      <c r="D1789" s="9">
        <v>44547</v>
      </c>
      <c r="E1789" s="8" t="str">
        <f>TEXT(Table1[[#This Row],[Invoice Date]],"dd-mm-yyyy")</f>
        <v>17-12-2021</v>
      </c>
      <c r="F1789" s="1" t="str">
        <f t="shared" si="108"/>
        <v>December</v>
      </c>
      <c r="G1789" s="1" t="str">
        <f t="shared" si="109"/>
        <v>2021</v>
      </c>
      <c r="H1789" s="1" t="str">
        <f t="shared" si="110"/>
        <v>Friday</v>
      </c>
      <c r="I1789" s="1" t="str">
        <f t="shared" si="111"/>
        <v>17</v>
      </c>
      <c r="J1789" t="s">
        <v>35</v>
      </c>
      <c r="K1789" t="s">
        <v>75</v>
      </c>
      <c r="L1789" t="s">
        <v>76</v>
      </c>
      <c r="M1789" t="s">
        <v>19</v>
      </c>
      <c r="N1789">
        <v>35</v>
      </c>
      <c r="O1789">
        <v>400</v>
      </c>
      <c r="P1789">
        <v>140000</v>
      </c>
      <c r="Q1789">
        <v>49000</v>
      </c>
      <c r="R1789">
        <v>0.35</v>
      </c>
      <c r="S1789" t="s">
        <v>17</v>
      </c>
      <c r="T1789" t="str">
        <f>IF(Table1[[#This Row],[Units Sold]]&gt; 700,"High Units","low Units")</f>
        <v>low Units</v>
      </c>
      <c r="U1789">
        <f>SUM(Table1[[#This Row],[Operating Profit]])/SUM(Table1[Operating Profit])*100</f>
        <v>1.4753031749529941E-2</v>
      </c>
      <c r="V1789">
        <f>SUM(Table1[[#This Row],[Price per Unit]]*Table1[[#This Row],[Units Sold]])</f>
        <v>14000</v>
      </c>
      <c r="W1789">
        <f>SUM(Table1[[#This Row],[Total Sales]]-Table1[[#This Row],[Operating Profit]])</f>
        <v>91000</v>
      </c>
      <c r="X1789">
        <f>SUM(Table1[[#This Row],[Total Sales]]-Table1[[#This Row],[Cost]])</f>
        <v>49000</v>
      </c>
      <c r="Y1789">
        <f>SUM(Table1[[#This Row],[profit/loss]])/SUM(Table1[profit/loss])</f>
        <v>1.4753031749529941E-4</v>
      </c>
    </row>
    <row r="1790" spans="1:25" x14ac:dyDescent="0.3">
      <c r="A1790" t="s">
        <v>29</v>
      </c>
      <c r="B1790" t="s">
        <v>17</v>
      </c>
      <c r="C1790">
        <v>1185732</v>
      </c>
      <c r="D1790" s="9">
        <v>44547</v>
      </c>
      <c r="E1790" s="8" t="str">
        <f>TEXT(Table1[[#This Row],[Invoice Date]],"dd-mm-yyyy")</f>
        <v>17-12-2021</v>
      </c>
      <c r="F1790" s="1" t="str">
        <f t="shared" si="108"/>
        <v>December</v>
      </c>
      <c r="G1790" s="1" t="str">
        <f t="shared" si="109"/>
        <v>2021</v>
      </c>
      <c r="H1790" s="1" t="str">
        <f t="shared" si="110"/>
        <v>Friday</v>
      </c>
      <c r="I1790" s="1" t="str">
        <f t="shared" si="111"/>
        <v>17</v>
      </c>
      <c r="J1790" t="s">
        <v>35</v>
      </c>
      <c r="K1790" t="s">
        <v>75</v>
      </c>
      <c r="L1790" t="s">
        <v>76</v>
      </c>
      <c r="M1790" t="s">
        <v>20</v>
      </c>
      <c r="N1790">
        <v>35</v>
      </c>
      <c r="O1790">
        <v>350</v>
      </c>
      <c r="P1790">
        <v>122500</v>
      </c>
      <c r="Q1790">
        <v>49000</v>
      </c>
      <c r="R1790">
        <v>0.4</v>
      </c>
      <c r="S1790" t="s">
        <v>17</v>
      </c>
      <c r="T1790" t="str">
        <f>IF(Table1[[#This Row],[Units Sold]]&gt; 700,"High Units","low Units")</f>
        <v>low Units</v>
      </c>
      <c r="U1790">
        <f>SUM(Table1[[#This Row],[Operating Profit]])/SUM(Table1[Operating Profit])*100</f>
        <v>1.4753031749529941E-2</v>
      </c>
      <c r="V1790">
        <f>SUM(Table1[[#This Row],[Price per Unit]]*Table1[[#This Row],[Units Sold]])</f>
        <v>12250</v>
      </c>
      <c r="W1790">
        <f>SUM(Table1[[#This Row],[Total Sales]]-Table1[[#This Row],[Operating Profit]])</f>
        <v>73500</v>
      </c>
      <c r="X1790">
        <f>SUM(Table1[[#This Row],[Total Sales]]-Table1[[#This Row],[Cost]])</f>
        <v>49000</v>
      </c>
      <c r="Y1790">
        <f>SUM(Table1[[#This Row],[profit/loss]])/SUM(Table1[profit/loss])</f>
        <v>1.4753031749529941E-4</v>
      </c>
    </row>
    <row r="1791" spans="1:25" x14ac:dyDescent="0.3">
      <c r="A1791" t="s">
        <v>29</v>
      </c>
      <c r="B1791" t="s">
        <v>17</v>
      </c>
      <c r="C1791">
        <v>1185732</v>
      </c>
      <c r="D1791" s="9">
        <v>44547</v>
      </c>
      <c r="E1791" s="8" t="str">
        <f>TEXT(Table1[[#This Row],[Invoice Date]],"dd-mm-yyyy")</f>
        <v>17-12-2021</v>
      </c>
      <c r="F1791" s="1" t="str">
        <f t="shared" si="108"/>
        <v>December</v>
      </c>
      <c r="G1791" s="1" t="str">
        <f t="shared" si="109"/>
        <v>2021</v>
      </c>
      <c r="H1791" s="1" t="str">
        <f t="shared" si="110"/>
        <v>Friday</v>
      </c>
      <c r="I1791" s="1" t="str">
        <f t="shared" si="111"/>
        <v>17</v>
      </c>
      <c r="J1791" t="s">
        <v>35</v>
      </c>
      <c r="K1791" t="s">
        <v>75</v>
      </c>
      <c r="L1791" t="s">
        <v>76</v>
      </c>
      <c r="M1791" t="s">
        <v>21</v>
      </c>
      <c r="N1791">
        <v>45</v>
      </c>
      <c r="O1791">
        <v>350</v>
      </c>
      <c r="P1791">
        <v>157500</v>
      </c>
      <c r="Q1791">
        <v>55125</v>
      </c>
      <c r="R1791">
        <v>0.35</v>
      </c>
      <c r="S1791" t="s">
        <v>17</v>
      </c>
      <c r="T1791" t="str">
        <f>IF(Table1[[#This Row],[Units Sold]]&gt; 700,"High Units","low Units")</f>
        <v>low Units</v>
      </c>
      <c r="U1791">
        <f>SUM(Table1[[#This Row],[Operating Profit]])/SUM(Table1[Operating Profit])*100</f>
        <v>1.659716071822118E-2</v>
      </c>
      <c r="V1791">
        <f>SUM(Table1[[#This Row],[Price per Unit]]*Table1[[#This Row],[Units Sold]])</f>
        <v>15750</v>
      </c>
      <c r="W1791">
        <f>SUM(Table1[[#This Row],[Total Sales]]-Table1[[#This Row],[Operating Profit]])</f>
        <v>102375</v>
      </c>
      <c r="X1791">
        <f>SUM(Table1[[#This Row],[Total Sales]]-Table1[[#This Row],[Cost]])</f>
        <v>55125</v>
      </c>
      <c r="Y1791">
        <f>SUM(Table1[[#This Row],[profit/loss]])/SUM(Table1[profit/loss])</f>
        <v>1.6597160718221182E-4</v>
      </c>
    </row>
    <row r="1792" spans="1:25" x14ac:dyDescent="0.3">
      <c r="A1792" t="s">
        <v>29</v>
      </c>
      <c r="B1792" t="s">
        <v>17</v>
      </c>
      <c r="C1792">
        <v>1185732</v>
      </c>
      <c r="D1792" s="9">
        <v>44547</v>
      </c>
      <c r="E1792" s="8" t="str">
        <f>TEXT(Table1[[#This Row],[Invoice Date]],"dd-mm-yyyy")</f>
        <v>17-12-2021</v>
      </c>
      <c r="F1792" s="1" t="str">
        <f t="shared" si="108"/>
        <v>December</v>
      </c>
      <c r="G1792" s="1" t="str">
        <f t="shared" si="109"/>
        <v>2021</v>
      </c>
      <c r="H1792" s="1" t="str">
        <f t="shared" si="110"/>
        <v>Friday</v>
      </c>
      <c r="I1792" s="1" t="str">
        <f t="shared" si="111"/>
        <v>17</v>
      </c>
      <c r="J1792" t="s">
        <v>35</v>
      </c>
      <c r="K1792" t="s">
        <v>75</v>
      </c>
      <c r="L1792" t="s">
        <v>76</v>
      </c>
      <c r="M1792" t="s">
        <v>22</v>
      </c>
      <c r="N1792">
        <v>50</v>
      </c>
      <c r="O1792">
        <v>450</v>
      </c>
      <c r="P1792">
        <v>225000</v>
      </c>
      <c r="Q1792">
        <v>112500</v>
      </c>
      <c r="R1792">
        <v>0.5</v>
      </c>
      <c r="S1792" t="s">
        <v>17</v>
      </c>
      <c r="T1792" t="str">
        <f>IF(Table1[[#This Row],[Units Sold]]&gt; 700,"High Units","low Units")</f>
        <v>low Units</v>
      </c>
      <c r="U1792">
        <f>SUM(Table1[[#This Row],[Operating Profit]])/SUM(Table1[Operating Profit])*100</f>
        <v>3.3871756567798325E-2</v>
      </c>
      <c r="V1792">
        <f>SUM(Table1[[#This Row],[Price per Unit]]*Table1[[#This Row],[Units Sold]])</f>
        <v>22500</v>
      </c>
      <c r="W1792">
        <f>SUM(Table1[[#This Row],[Total Sales]]-Table1[[#This Row],[Operating Profit]])</f>
        <v>112500</v>
      </c>
      <c r="X1792">
        <f>SUM(Table1[[#This Row],[Total Sales]]-Table1[[#This Row],[Cost]])</f>
        <v>112500</v>
      </c>
      <c r="Y1792">
        <f>SUM(Table1[[#This Row],[profit/loss]])/SUM(Table1[profit/loss])</f>
        <v>3.3871756567798329E-4</v>
      </c>
    </row>
    <row r="1793" spans="1:25" x14ac:dyDescent="0.3">
      <c r="A1793" t="s">
        <v>29</v>
      </c>
      <c r="B1793" t="s">
        <v>17</v>
      </c>
      <c r="C1793">
        <v>1185732</v>
      </c>
      <c r="D1793" s="9">
        <v>44207</v>
      </c>
      <c r="E1793" s="8" t="str">
        <f>TEXT(Table1[[#This Row],[Invoice Date]],"dd-mm-yyyy")</f>
        <v>11-01-2021</v>
      </c>
      <c r="F1793" s="1" t="str">
        <f t="shared" si="108"/>
        <v>January</v>
      </c>
      <c r="G1793" s="1" t="str">
        <f t="shared" si="109"/>
        <v>2021</v>
      </c>
      <c r="H1793" s="1" t="str">
        <f t="shared" si="110"/>
        <v>Monday</v>
      </c>
      <c r="I1793" s="1" t="str">
        <f t="shared" si="111"/>
        <v>11</v>
      </c>
      <c r="J1793" t="s">
        <v>35</v>
      </c>
      <c r="K1793" t="s">
        <v>75</v>
      </c>
      <c r="L1793" t="s">
        <v>76</v>
      </c>
      <c r="M1793" t="s">
        <v>16</v>
      </c>
      <c r="N1793">
        <v>25</v>
      </c>
      <c r="O1793">
        <v>675</v>
      </c>
      <c r="P1793">
        <v>168750</v>
      </c>
      <c r="Q1793">
        <v>67500</v>
      </c>
      <c r="R1793">
        <v>0.4</v>
      </c>
      <c r="S1793" t="s">
        <v>17</v>
      </c>
      <c r="T1793" t="str">
        <f>IF(Table1[[#This Row],[Units Sold]]&gt; 700,"High Units","low Units")</f>
        <v>low Units</v>
      </c>
      <c r="U1793">
        <f>SUM(Table1[[#This Row],[Operating Profit]])/SUM(Table1[Operating Profit])*100</f>
        <v>2.0323053940678997E-2</v>
      </c>
      <c r="V1793">
        <f>SUM(Table1[[#This Row],[Price per Unit]]*Table1[[#This Row],[Units Sold]])</f>
        <v>16875</v>
      </c>
      <c r="W1793">
        <f>SUM(Table1[[#This Row],[Total Sales]]-Table1[[#This Row],[Operating Profit]])</f>
        <v>101250</v>
      </c>
      <c r="X1793">
        <f>SUM(Table1[[#This Row],[Total Sales]]-Table1[[#This Row],[Cost]])</f>
        <v>67500</v>
      </c>
      <c r="Y1793">
        <f>SUM(Table1[[#This Row],[profit/loss]])/SUM(Table1[profit/loss])</f>
        <v>2.0323053940678998E-4</v>
      </c>
    </row>
    <row r="1794" spans="1:25" x14ac:dyDescent="0.3">
      <c r="A1794" t="s">
        <v>29</v>
      </c>
      <c r="B1794" t="s">
        <v>17</v>
      </c>
      <c r="C1794">
        <v>1185732</v>
      </c>
      <c r="D1794" s="9">
        <v>44207</v>
      </c>
      <c r="E1794" s="8" t="str">
        <f>TEXT(Table1[[#This Row],[Invoice Date]],"dd-mm-yyyy")</f>
        <v>11-01-2021</v>
      </c>
      <c r="F1794" s="1" t="str">
        <f t="shared" si="108"/>
        <v>January</v>
      </c>
      <c r="G1794" s="1" t="str">
        <f t="shared" si="109"/>
        <v>2021</v>
      </c>
      <c r="H1794" s="1" t="str">
        <f t="shared" si="110"/>
        <v>Monday</v>
      </c>
      <c r="I1794" s="1" t="str">
        <f t="shared" si="111"/>
        <v>11</v>
      </c>
      <c r="J1794" t="s">
        <v>35</v>
      </c>
      <c r="K1794" t="s">
        <v>75</v>
      </c>
      <c r="L1794" t="s">
        <v>76</v>
      </c>
      <c r="M1794" t="s">
        <v>18</v>
      </c>
      <c r="N1794">
        <v>25</v>
      </c>
      <c r="O1794">
        <v>475</v>
      </c>
      <c r="P1794">
        <v>118750</v>
      </c>
      <c r="Q1794">
        <v>41563</v>
      </c>
      <c r="R1794">
        <v>0.35</v>
      </c>
      <c r="S1794" t="s">
        <v>17</v>
      </c>
      <c r="T1794" t="str">
        <f>IF(Table1[[#This Row],[Units Sold]]&gt; 700,"High Units","low Units")</f>
        <v>low Units</v>
      </c>
      <c r="U1794">
        <f>SUM(Table1[[#This Row],[Operating Profit]])/SUM(Table1[Operating Profit])*100</f>
        <v>1.2513882828688018E-2</v>
      </c>
      <c r="V1794">
        <f>SUM(Table1[[#This Row],[Price per Unit]]*Table1[[#This Row],[Units Sold]])</f>
        <v>11875</v>
      </c>
      <c r="W1794">
        <f>SUM(Table1[[#This Row],[Total Sales]]-Table1[[#This Row],[Operating Profit]])</f>
        <v>77187</v>
      </c>
      <c r="X1794">
        <f>SUM(Table1[[#This Row],[Total Sales]]-Table1[[#This Row],[Cost]])</f>
        <v>41563</v>
      </c>
      <c r="Y1794">
        <f>SUM(Table1[[#This Row],[profit/loss]])/SUM(Table1[profit/loss])</f>
        <v>1.2513882828688017E-4</v>
      </c>
    </row>
    <row r="1795" spans="1:25" x14ac:dyDescent="0.3">
      <c r="A1795" t="s">
        <v>29</v>
      </c>
      <c r="B1795" t="s">
        <v>17</v>
      </c>
      <c r="C1795">
        <v>1185732</v>
      </c>
      <c r="D1795" s="9">
        <v>44207</v>
      </c>
      <c r="E1795" s="8" t="str">
        <f>TEXT(Table1[[#This Row],[Invoice Date]],"dd-mm-yyyy")</f>
        <v>11-01-2021</v>
      </c>
      <c r="F1795" s="1" t="str">
        <f t="shared" ref="F1795:F1858" si="112">TEXT(D1795,"mmmm")</f>
        <v>January</v>
      </c>
      <c r="G1795" s="1" t="str">
        <f t="shared" ref="G1795:G1858" si="113">TEXT(D1795,"YYYY")</f>
        <v>2021</v>
      </c>
      <c r="H1795" s="1" t="str">
        <f t="shared" ref="H1795:H1858" si="114">TEXT(D1795,"dddd")</f>
        <v>Monday</v>
      </c>
      <c r="I1795" s="1" t="str">
        <f t="shared" ref="I1795:I1858" si="115">TEXT(D1795,"dd")</f>
        <v>11</v>
      </c>
      <c r="J1795" t="s">
        <v>35</v>
      </c>
      <c r="K1795" t="s">
        <v>75</v>
      </c>
      <c r="L1795" t="s">
        <v>76</v>
      </c>
      <c r="M1795" t="s">
        <v>19</v>
      </c>
      <c r="N1795">
        <v>15</v>
      </c>
      <c r="O1795">
        <v>475</v>
      </c>
      <c r="P1795">
        <v>71250</v>
      </c>
      <c r="Q1795">
        <v>24938</v>
      </c>
      <c r="R1795">
        <v>0.35</v>
      </c>
      <c r="S1795" t="s">
        <v>17</v>
      </c>
      <c r="T1795" t="str">
        <f>IF(Table1[[#This Row],[Units Sold]]&gt; 700,"High Units","low Units")</f>
        <v>low Units</v>
      </c>
      <c r="U1795">
        <f>SUM(Table1[[#This Row],[Operating Profit]])/SUM(Table1[Operating Profit])*100</f>
        <v>7.5083899136689312E-3</v>
      </c>
      <c r="V1795">
        <f>SUM(Table1[[#This Row],[Price per Unit]]*Table1[[#This Row],[Units Sold]])</f>
        <v>7125</v>
      </c>
      <c r="W1795">
        <f>SUM(Table1[[#This Row],[Total Sales]]-Table1[[#This Row],[Operating Profit]])</f>
        <v>46312</v>
      </c>
      <c r="X1795">
        <f>SUM(Table1[[#This Row],[Total Sales]]-Table1[[#This Row],[Cost]])</f>
        <v>24938</v>
      </c>
      <c r="Y1795">
        <f>SUM(Table1[[#This Row],[profit/loss]])/SUM(Table1[profit/loss])</f>
        <v>7.508389913668931E-5</v>
      </c>
    </row>
    <row r="1796" spans="1:25" x14ac:dyDescent="0.3">
      <c r="A1796" t="s">
        <v>29</v>
      </c>
      <c r="B1796" t="s">
        <v>17</v>
      </c>
      <c r="C1796">
        <v>1185732</v>
      </c>
      <c r="D1796" s="9">
        <v>44207</v>
      </c>
      <c r="E1796" s="8" t="str">
        <f>TEXT(Table1[[#This Row],[Invoice Date]],"dd-mm-yyyy")</f>
        <v>11-01-2021</v>
      </c>
      <c r="F1796" s="1" t="str">
        <f t="shared" si="112"/>
        <v>January</v>
      </c>
      <c r="G1796" s="1" t="str">
        <f t="shared" si="113"/>
        <v>2021</v>
      </c>
      <c r="H1796" s="1" t="str">
        <f t="shared" si="114"/>
        <v>Monday</v>
      </c>
      <c r="I1796" s="1" t="str">
        <f t="shared" si="115"/>
        <v>11</v>
      </c>
      <c r="J1796" t="s">
        <v>35</v>
      </c>
      <c r="K1796" t="s">
        <v>75</v>
      </c>
      <c r="L1796" t="s">
        <v>76</v>
      </c>
      <c r="M1796" t="s">
        <v>20</v>
      </c>
      <c r="N1796">
        <v>20</v>
      </c>
      <c r="O1796">
        <v>325</v>
      </c>
      <c r="P1796">
        <v>65000</v>
      </c>
      <c r="Q1796">
        <v>26000</v>
      </c>
      <c r="R1796">
        <v>0.4</v>
      </c>
      <c r="S1796" t="s">
        <v>17</v>
      </c>
      <c r="T1796" t="str">
        <f>IF(Table1[[#This Row],[Units Sold]]&gt; 700,"High Units","low Units")</f>
        <v>low Units</v>
      </c>
      <c r="U1796">
        <f>SUM(Table1[[#This Row],[Operating Profit]])/SUM(Table1[Operating Profit])*100</f>
        <v>7.8281392956689472E-3</v>
      </c>
      <c r="V1796">
        <f>SUM(Table1[[#This Row],[Price per Unit]]*Table1[[#This Row],[Units Sold]])</f>
        <v>6500</v>
      </c>
      <c r="W1796">
        <f>SUM(Table1[[#This Row],[Total Sales]]-Table1[[#This Row],[Operating Profit]])</f>
        <v>39000</v>
      </c>
      <c r="X1796">
        <f>SUM(Table1[[#This Row],[Total Sales]]-Table1[[#This Row],[Cost]])</f>
        <v>26000</v>
      </c>
      <c r="Y1796">
        <f>SUM(Table1[[#This Row],[profit/loss]])/SUM(Table1[profit/loss])</f>
        <v>7.8281392956689477E-5</v>
      </c>
    </row>
    <row r="1797" spans="1:25" x14ac:dyDescent="0.3">
      <c r="A1797" t="s">
        <v>29</v>
      </c>
      <c r="B1797" t="s">
        <v>17</v>
      </c>
      <c r="C1797">
        <v>1185732</v>
      </c>
      <c r="D1797" s="9">
        <v>44207</v>
      </c>
      <c r="E1797" s="8" t="str">
        <f>TEXT(Table1[[#This Row],[Invoice Date]],"dd-mm-yyyy")</f>
        <v>11-01-2021</v>
      </c>
      <c r="F1797" s="1" t="str">
        <f t="shared" si="112"/>
        <v>January</v>
      </c>
      <c r="G1797" s="1" t="str">
        <f t="shared" si="113"/>
        <v>2021</v>
      </c>
      <c r="H1797" s="1" t="str">
        <f t="shared" si="114"/>
        <v>Monday</v>
      </c>
      <c r="I1797" s="1" t="str">
        <f t="shared" si="115"/>
        <v>11</v>
      </c>
      <c r="J1797" t="s">
        <v>35</v>
      </c>
      <c r="K1797" t="s">
        <v>75</v>
      </c>
      <c r="L1797" t="s">
        <v>76</v>
      </c>
      <c r="M1797" t="s">
        <v>21</v>
      </c>
      <c r="N1797">
        <v>35</v>
      </c>
      <c r="O1797">
        <v>375</v>
      </c>
      <c r="P1797">
        <v>131250</v>
      </c>
      <c r="Q1797">
        <v>45938</v>
      </c>
      <c r="R1797">
        <v>0.35</v>
      </c>
      <c r="S1797" t="s">
        <v>17</v>
      </c>
      <c r="T1797" t="str">
        <f>IF(Table1[[#This Row],[Units Sold]]&gt; 700,"High Units","low Units")</f>
        <v>low Units</v>
      </c>
      <c r="U1797">
        <f>SUM(Table1[[#This Row],[Operating Profit]])/SUM(Table1[Operating Profit])*100</f>
        <v>1.383111780632462E-2</v>
      </c>
      <c r="V1797">
        <f>SUM(Table1[[#This Row],[Price per Unit]]*Table1[[#This Row],[Units Sold]])</f>
        <v>13125</v>
      </c>
      <c r="W1797">
        <f>SUM(Table1[[#This Row],[Total Sales]]-Table1[[#This Row],[Operating Profit]])</f>
        <v>85312</v>
      </c>
      <c r="X1797">
        <f>SUM(Table1[[#This Row],[Total Sales]]-Table1[[#This Row],[Cost]])</f>
        <v>45938</v>
      </c>
      <c r="Y1797">
        <f>SUM(Table1[[#This Row],[profit/loss]])/SUM(Table1[profit/loss])</f>
        <v>1.3831117806324621E-4</v>
      </c>
    </row>
    <row r="1798" spans="1:25" x14ac:dyDescent="0.3">
      <c r="A1798" t="s">
        <v>29</v>
      </c>
      <c r="B1798" t="s">
        <v>17</v>
      </c>
      <c r="C1798">
        <v>1185732</v>
      </c>
      <c r="D1798" s="9">
        <v>44207</v>
      </c>
      <c r="E1798" s="8" t="str">
        <f>TEXT(Table1[[#This Row],[Invoice Date]],"dd-mm-yyyy")</f>
        <v>11-01-2021</v>
      </c>
      <c r="F1798" s="1" t="str">
        <f t="shared" si="112"/>
        <v>January</v>
      </c>
      <c r="G1798" s="1" t="str">
        <f t="shared" si="113"/>
        <v>2021</v>
      </c>
      <c r="H1798" s="1" t="str">
        <f t="shared" si="114"/>
        <v>Monday</v>
      </c>
      <c r="I1798" s="1" t="str">
        <f t="shared" si="115"/>
        <v>11</v>
      </c>
      <c r="J1798" t="s">
        <v>35</v>
      </c>
      <c r="K1798" t="s">
        <v>75</v>
      </c>
      <c r="L1798" t="s">
        <v>76</v>
      </c>
      <c r="M1798" t="s">
        <v>22</v>
      </c>
      <c r="N1798">
        <v>25</v>
      </c>
      <c r="O1798">
        <v>475</v>
      </c>
      <c r="P1798">
        <v>118750</v>
      </c>
      <c r="Q1798">
        <v>59375</v>
      </c>
      <c r="R1798">
        <v>0.5</v>
      </c>
      <c r="S1798" t="s">
        <v>17</v>
      </c>
      <c r="T1798" t="str">
        <f>IF(Table1[[#This Row],[Units Sold]]&gt; 700,"High Units","low Units")</f>
        <v>low Units</v>
      </c>
      <c r="U1798">
        <f>SUM(Table1[[#This Row],[Operating Profit]])/SUM(Table1[Operating Profit])*100</f>
        <v>1.7876760410782452E-2</v>
      </c>
      <c r="V1798">
        <f>SUM(Table1[[#This Row],[Price per Unit]]*Table1[[#This Row],[Units Sold]])</f>
        <v>11875</v>
      </c>
      <c r="W1798">
        <f>SUM(Table1[[#This Row],[Total Sales]]-Table1[[#This Row],[Operating Profit]])</f>
        <v>59375</v>
      </c>
      <c r="X1798">
        <f>SUM(Table1[[#This Row],[Total Sales]]-Table1[[#This Row],[Cost]])</f>
        <v>59375</v>
      </c>
      <c r="Y1798">
        <f>SUM(Table1[[#This Row],[profit/loss]])/SUM(Table1[profit/loss])</f>
        <v>1.7876760410782453E-4</v>
      </c>
    </row>
    <row r="1799" spans="1:25" x14ac:dyDescent="0.3">
      <c r="A1799" t="s">
        <v>29</v>
      </c>
      <c r="B1799" t="s">
        <v>17</v>
      </c>
      <c r="C1799">
        <v>1185732</v>
      </c>
      <c r="D1799" s="9">
        <v>44238</v>
      </c>
      <c r="E1799" s="8" t="str">
        <f>TEXT(Table1[[#This Row],[Invoice Date]],"dd-mm-yyyy")</f>
        <v>11-02-2021</v>
      </c>
      <c r="F1799" s="1" t="str">
        <f t="shared" si="112"/>
        <v>February</v>
      </c>
      <c r="G1799" s="1" t="str">
        <f t="shared" si="113"/>
        <v>2021</v>
      </c>
      <c r="H1799" s="1" t="str">
        <f t="shared" si="114"/>
        <v>Thursday</v>
      </c>
      <c r="I1799" s="1" t="str">
        <f t="shared" si="115"/>
        <v>11</v>
      </c>
      <c r="J1799" t="s">
        <v>35</v>
      </c>
      <c r="K1799" t="s">
        <v>75</v>
      </c>
      <c r="L1799" t="s">
        <v>76</v>
      </c>
      <c r="M1799" t="s">
        <v>16</v>
      </c>
      <c r="N1799">
        <v>25</v>
      </c>
      <c r="O1799">
        <v>725</v>
      </c>
      <c r="P1799">
        <v>181250</v>
      </c>
      <c r="Q1799">
        <v>72500</v>
      </c>
      <c r="R1799">
        <v>0.4</v>
      </c>
      <c r="S1799" t="s">
        <v>17</v>
      </c>
      <c r="T1799" t="str">
        <f>IF(Table1[[#This Row],[Units Sold]]&gt; 700,"High Units","low Units")</f>
        <v>High Units</v>
      </c>
      <c r="U1799">
        <f>SUM(Table1[[#This Row],[Operating Profit]])/SUM(Table1[Operating Profit])*100</f>
        <v>2.1828465343692257E-2</v>
      </c>
      <c r="V1799">
        <f>SUM(Table1[[#This Row],[Price per Unit]]*Table1[[#This Row],[Units Sold]])</f>
        <v>18125</v>
      </c>
      <c r="W1799">
        <f>SUM(Table1[[#This Row],[Total Sales]]-Table1[[#This Row],[Operating Profit]])</f>
        <v>108750</v>
      </c>
      <c r="X1799">
        <f>SUM(Table1[[#This Row],[Total Sales]]-Table1[[#This Row],[Cost]])</f>
        <v>72500</v>
      </c>
      <c r="Y1799">
        <f>SUM(Table1[[#This Row],[profit/loss]])/SUM(Table1[profit/loss])</f>
        <v>2.1828465343692258E-4</v>
      </c>
    </row>
    <row r="1800" spans="1:25" x14ac:dyDescent="0.3">
      <c r="A1800" t="s">
        <v>29</v>
      </c>
      <c r="B1800" t="s">
        <v>17</v>
      </c>
      <c r="C1800">
        <v>1185732</v>
      </c>
      <c r="D1800" s="9">
        <v>44238</v>
      </c>
      <c r="E1800" s="8" t="str">
        <f>TEXT(Table1[[#This Row],[Invoice Date]],"dd-mm-yyyy")</f>
        <v>11-02-2021</v>
      </c>
      <c r="F1800" s="1" t="str">
        <f t="shared" si="112"/>
        <v>February</v>
      </c>
      <c r="G1800" s="1" t="str">
        <f t="shared" si="113"/>
        <v>2021</v>
      </c>
      <c r="H1800" s="1" t="str">
        <f t="shared" si="114"/>
        <v>Thursday</v>
      </c>
      <c r="I1800" s="1" t="str">
        <f t="shared" si="115"/>
        <v>11</v>
      </c>
      <c r="J1800" t="s">
        <v>35</v>
      </c>
      <c r="K1800" t="s">
        <v>75</v>
      </c>
      <c r="L1800" t="s">
        <v>76</v>
      </c>
      <c r="M1800" t="s">
        <v>18</v>
      </c>
      <c r="N1800">
        <v>25</v>
      </c>
      <c r="O1800">
        <v>375</v>
      </c>
      <c r="P1800">
        <v>93750</v>
      </c>
      <c r="Q1800">
        <v>32813</v>
      </c>
      <c r="R1800">
        <v>0.35</v>
      </c>
      <c r="S1800" t="s">
        <v>17</v>
      </c>
      <c r="T1800" t="str">
        <f>IF(Table1[[#This Row],[Units Sold]]&gt; 700,"High Units","low Units")</f>
        <v>low Units</v>
      </c>
      <c r="U1800">
        <f>SUM(Table1[[#This Row],[Operating Profit]])/SUM(Table1[Operating Profit])*100</f>
        <v>9.8794128734148133E-3</v>
      </c>
      <c r="V1800">
        <f>SUM(Table1[[#This Row],[Price per Unit]]*Table1[[#This Row],[Units Sold]])</f>
        <v>9375</v>
      </c>
      <c r="W1800">
        <f>SUM(Table1[[#This Row],[Total Sales]]-Table1[[#This Row],[Operating Profit]])</f>
        <v>60937</v>
      </c>
      <c r="X1800">
        <f>SUM(Table1[[#This Row],[Total Sales]]-Table1[[#This Row],[Cost]])</f>
        <v>32813</v>
      </c>
      <c r="Y1800">
        <f>SUM(Table1[[#This Row],[profit/loss]])/SUM(Table1[profit/loss])</f>
        <v>9.8794128734148141E-5</v>
      </c>
    </row>
    <row r="1801" spans="1:25" x14ac:dyDescent="0.3">
      <c r="A1801" t="s">
        <v>29</v>
      </c>
      <c r="B1801" t="s">
        <v>17</v>
      </c>
      <c r="C1801">
        <v>1185732</v>
      </c>
      <c r="D1801" s="9">
        <v>44238</v>
      </c>
      <c r="E1801" s="8" t="str">
        <f>TEXT(Table1[[#This Row],[Invoice Date]],"dd-mm-yyyy")</f>
        <v>11-02-2021</v>
      </c>
      <c r="F1801" s="1" t="str">
        <f t="shared" si="112"/>
        <v>February</v>
      </c>
      <c r="G1801" s="1" t="str">
        <f t="shared" si="113"/>
        <v>2021</v>
      </c>
      <c r="H1801" s="1" t="str">
        <f t="shared" si="114"/>
        <v>Thursday</v>
      </c>
      <c r="I1801" s="1" t="str">
        <f t="shared" si="115"/>
        <v>11</v>
      </c>
      <c r="J1801" t="s">
        <v>35</v>
      </c>
      <c r="K1801" t="s">
        <v>75</v>
      </c>
      <c r="L1801" t="s">
        <v>76</v>
      </c>
      <c r="M1801" t="s">
        <v>19</v>
      </c>
      <c r="N1801">
        <v>15</v>
      </c>
      <c r="O1801">
        <v>425</v>
      </c>
      <c r="P1801">
        <v>63750</v>
      </c>
      <c r="Q1801">
        <v>22313</v>
      </c>
      <c r="R1801">
        <v>0.35</v>
      </c>
      <c r="S1801" t="s">
        <v>17</v>
      </c>
      <c r="T1801" t="str">
        <f>IF(Table1[[#This Row],[Units Sold]]&gt; 700,"High Units","low Units")</f>
        <v>low Units</v>
      </c>
      <c r="U1801">
        <f>SUM(Table1[[#This Row],[Operating Profit]])/SUM(Table1[Operating Profit])*100</f>
        <v>6.7180489270869696E-3</v>
      </c>
      <c r="V1801">
        <f>SUM(Table1[[#This Row],[Price per Unit]]*Table1[[#This Row],[Units Sold]])</f>
        <v>6375</v>
      </c>
      <c r="W1801">
        <f>SUM(Table1[[#This Row],[Total Sales]]-Table1[[#This Row],[Operating Profit]])</f>
        <v>41437</v>
      </c>
      <c r="X1801">
        <f>SUM(Table1[[#This Row],[Total Sales]]-Table1[[#This Row],[Cost]])</f>
        <v>22313</v>
      </c>
      <c r="Y1801">
        <f>SUM(Table1[[#This Row],[profit/loss]])/SUM(Table1[profit/loss])</f>
        <v>6.71804892708697E-5</v>
      </c>
    </row>
    <row r="1802" spans="1:25" x14ac:dyDescent="0.3">
      <c r="A1802" t="s">
        <v>29</v>
      </c>
      <c r="B1802" t="s">
        <v>17</v>
      </c>
      <c r="C1802">
        <v>1185732</v>
      </c>
      <c r="D1802" s="9">
        <v>44238</v>
      </c>
      <c r="E1802" s="8" t="str">
        <f>TEXT(Table1[[#This Row],[Invoice Date]],"dd-mm-yyyy")</f>
        <v>11-02-2021</v>
      </c>
      <c r="F1802" s="1" t="str">
        <f t="shared" si="112"/>
        <v>February</v>
      </c>
      <c r="G1802" s="1" t="str">
        <f t="shared" si="113"/>
        <v>2021</v>
      </c>
      <c r="H1802" s="1" t="str">
        <f t="shared" si="114"/>
        <v>Thursday</v>
      </c>
      <c r="I1802" s="1" t="str">
        <f t="shared" si="115"/>
        <v>11</v>
      </c>
      <c r="J1802" t="s">
        <v>30</v>
      </c>
      <c r="K1802" t="s">
        <v>77</v>
      </c>
      <c r="L1802" t="s">
        <v>78</v>
      </c>
      <c r="M1802" t="s">
        <v>20</v>
      </c>
      <c r="N1802">
        <v>20</v>
      </c>
      <c r="O1802">
        <v>300</v>
      </c>
      <c r="P1802">
        <v>60000</v>
      </c>
      <c r="Q1802">
        <v>24000</v>
      </c>
      <c r="R1802">
        <v>0.4</v>
      </c>
      <c r="S1802" t="s">
        <v>17</v>
      </c>
      <c r="T1802" t="str">
        <f>IF(Table1[[#This Row],[Units Sold]]&gt; 700,"High Units","low Units")</f>
        <v>low Units</v>
      </c>
      <c r="U1802">
        <f>SUM(Table1[[#This Row],[Operating Profit]])/SUM(Table1[Operating Profit])*100</f>
        <v>7.225974734463644E-3</v>
      </c>
      <c r="V1802">
        <f>SUM(Table1[[#This Row],[Price per Unit]]*Table1[[#This Row],[Units Sold]])</f>
        <v>6000</v>
      </c>
      <c r="W1802">
        <f>SUM(Table1[[#This Row],[Total Sales]]-Table1[[#This Row],[Operating Profit]])</f>
        <v>36000</v>
      </c>
      <c r="X1802">
        <f>SUM(Table1[[#This Row],[Total Sales]]-Table1[[#This Row],[Cost]])</f>
        <v>24000</v>
      </c>
      <c r="Y1802">
        <f>SUM(Table1[[#This Row],[profit/loss]])/SUM(Table1[profit/loss])</f>
        <v>7.225974734463644E-5</v>
      </c>
    </row>
    <row r="1803" spans="1:25" x14ac:dyDescent="0.3">
      <c r="A1803" t="s">
        <v>29</v>
      </c>
      <c r="B1803" t="s">
        <v>17</v>
      </c>
      <c r="C1803">
        <v>1185732</v>
      </c>
      <c r="D1803" s="9">
        <v>44238</v>
      </c>
      <c r="E1803" s="8" t="str">
        <f>TEXT(Table1[[#This Row],[Invoice Date]],"dd-mm-yyyy")</f>
        <v>11-02-2021</v>
      </c>
      <c r="F1803" s="1" t="str">
        <f t="shared" si="112"/>
        <v>February</v>
      </c>
      <c r="G1803" s="1" t="str">
        <f t="shared" si="113"/>
        <v>2021</v>
      </c>
      <c r="H1803" s="1" t="str">
        <f t="shared" si="114"/>
        <v>Thursday</v>
      </c>
      <c r="I1803" s="1" t="str">
        <f t="shared" si="115"/>
        <v>11</v>
      </c>
      <c r="J1803" t="s">
        <v>30</v>
      </c>
      <c r="K1803" t="s">
        <v>77</v>
      </c>
      <c r="L1803" t="s">
        <v>78</v>
      </c>
      <c r="M1803" t="s">
        <v>21</v>
      </c>
      <c r="N1803">
        <v>35</v>
      </c>
      <c r="O1803">
        <v>375</v>
      </c>
      <c r="P1803">
        <v>131250</v>
      </c>
      <c r="Q1803">
        <v>45938</v>
      </c>
      <c r="R1803">
        <v>0.35</v>
      </c>
      <c r="S1803" t="s">
        <v>17</v>
      </c>
      <c r="T1803" t="str">
        <f>IF(Table1[[#This Row],[Units Sold]]&gt; 700,"High Units","low Units")</f>
        <v>low Units</v>
      </c>
      <c r="U1803">
        <f>SUM(Table1[[#This Row],[Operating Profit]])/SUM(Table1[Operating Profit])*100</f>
        <v>1.383111780632462E-2</v>
      </c>
      <c r="V1803">
        <f>SUM(Table1[[#This Row],[Price per Unit]]*Table1[[#This Row],[Units Sold]])</f>
        <v>13125</v>
      </c>
      <c r="W1803">
        <f>SUM(Table1[[#This Row],[Total Sales]]-Table1[[#This Row],[Operating Profit]])</f>
        <v>85312</v>
      </c>
      <c r="X1803">
        <f>SUM(Table1[[#This Row],[Total Sales]]-Table1[[#This Row],[Cost]])</f>
        <v>45938</v>
      </c>
      <c r="Y1803">
        <f>SUM(Table1[[#This Row],[profit/loss]])/SUM(Table1[profit/loss])</f>
        <v>1.3831117806324621E-4</v>
      </c>
    </row>
    <row r="1804" spans="1:25" x14ac:dyDescent="0.3">
      <c r="A1804" t="s">
        <v>29</v>
      </c>
      <c r="B1804" t="s">
        <v>17</v>
      </c>
      <c r="C1804">
        <v>1185732</v>
      </c>
      <c r="D1804" s="9">
        <v>44238</v>
      </c>
      <c r="E1804" s="8" t="str">
        <f>TEXT(Table1[[#This Row],[Invoice Date]],"dd-mm-yyyy")</f>
        <v>11-02-2021</v>
      </c>
      <c r="F1804" s="1" t="str">
        <f t="shared" si="112"/>
        <v>February</v>
      </c>
      <c r="G1804" s="1" t="str">
        <f t="shared" si="113"/>
        <v>2021</v>
      </c>
      <c r="H1804" s="1" t="str">
        <f t="shared" si="114"/>
        <v>Thursday</v>
      </c>
      <c r="I1804" s="1" t="str">
        <f t="shared" si="115"/>
        <v>11</v>
      </c>
      <c r="J1804" t="s">
        <v>30</v>
      </c>
      <c r="K1804" t="s">
        <v>77</v>
      </c>
      <c r="L1804" t="s">
        <v>78</v>
      </c>
      <c r="M1804" t="s">
        <v>22</v>
      </c>
      <c r="N1804">
        <v>25</v>
      </c>
      <c r="O1804">
        <v>450</v>
      </c>
      <c r="P1804">
        <v>112500</v>
      </c>
      <c r="Q1804">
        <v>56250</v>
      </c>
      <c r="R1804">
        <v>0.5</v>
      </c>
      <c r="S1804" t="s">
        <v>17</v>
      </c>
      <c r="T1804" t="str">
        <f>IF(Table1[[#This Row],[Units Sold]]&gt; 700,"High Units","low Units")</f>
        <v>low Units</v>
      </c>
      <c r="U1804">
        <f>SUM(Table1[[#This Row],[Operating Profit]])/SUM(Table1[Operating Profit])*100</f>
        <v>1.6935878283899163E-2</v>
      </c>
      <c r="V1804">
        <f>SUM(Table1[[#This Row],[Price per Unit]]*Table1[[#This Row],[Units Sold]])</f>
        <v>11250</v>
      </c>
      <c r="W1804">
        <f>SUM(Table1[[#This Row],[Total Sales]]-Table1[[#This Row],[Operating Profit]])</f>
        <v>56250</v>
      </c>
      <c r="X1804">
        <f>SUM(Table1[[#This Row],[Total Sales]]-Table1[[#This Row],[Cost]])</f>
        <v>56250</v>
      </c>
      <c r="Y1804">
        <f>SUM(Table1[[#This Row],[profit/loss]])/SUM(Table1[profit/loss])</f>
        <v>1.6935878283899164E-4</v>
      </c>
    </row>
    <row r="1805" spans="1:25" x14ac:dyDescent="0.3">
      <c r="A1805" t="s">
        <v>29</v>
      </c>
      <c r="B1805" t="s">
        <v>17</v>
      </c>
      <c r="C1805">
        <v>1185732</v>
      </c>
      <c r="D1805" s="9">
        <v>44265</v>
      </c>
      <c r="E1805" s="8" t="str">
        <f>TEXT(Table1[[#This Row],[Invoice Date]],"dd-mm-yyyy")</f>
        <v>10-03-2021</v>
      </c>
      <c r="F1805" s="1" t="str">
        <f t="shared" si="112"/>
        <v>March</v>
      </c>
      <c r="G1805" s="1" t="str">
        <f t="shared" si="113"/>
        <v>2021</v>
      </c>
      <c r="H1805" s="1" t="str">
        <f t="shared" si="114"/>
        <v>Wednesday</v>
      </c>
      <c r="I1805" s="1" t="str">
        <f t="shared" si="115"/>
        <v>10</v>
      </c>
      <c r="J1805" t="s">
        <v>30</v>
      </c>
      <c r="K1805" t="s">
        <v>77</v>
      </c>
      <c r="L1805" t="s">
        <v>78</v>
      </c>
      <c r="M1805" t="s">
        <v>16</v>
      </c>
      <c r="N1805">
        <v>30</v>
      </c>
      <c r="O1805">
        <v>670</v>
      </c>
      <c r="P1805">
        <v>201000</v>
      </c>
      <c r="Q1805">
        <v>80400</v>
      </c>
      <c r="R1805">
        <v>0.4</v>
      </c>
      <c r="S1805" t="s">
        <v>17</v>
      </c>
      <c r="T1805" t="str">
        <f>IF(Table1[[#This Row],[Units Sold]]&gt; 700,"High Units","low Units")</f>
        <v>low Units</v>
      </c>
      <c r="U1805">
        <f>SUM(Table1[[#This Row],[Operating Profit]])/SUM(Table1[Operating Profit])*100</f>
        <v>2.4207015360453207E-2</v>
      </c>
      <c r="V1805">
        <f>SUM(Table1[[#This Row],[Price per Unit]]*Table1[[#This Row],[Units Sold]])</f>
        <v>20100</v>
      </c>
      <c r="W1805">
        <f>SUM(Table1[[#This Row],[Total Sales]]-Table1[[#This Row],[Operating Profit]])</f>
        <v>120600</v>
      </c>
      <c r="X1805">
        <f>SUM(Table1[[#This Row],[Total Sales]]-Table1[[#This Row],[Cost]])</f>
        <v>80400</v>
      </c>
      <c r="Y1805">
        <f>SUM(Table1[[#This Row],[profit/loss]])/SUM(Table1[profit/loss])</f>
        <v>2.4207015360453208E-4</v>
      </c>
    </row>
    <row r="1806" spans="1:25" x14ac:dyDescent="0.3">
      <c r="A1806" t="s">
        <v>29</v>
      </c>
      <c r="B1806" t="s">
        <v>17</v>
      </c>
      <c r="C1806">
        <v>1185732</v>
      </c>
      <c r="D1806" s="9">
        <v>44265</v>
      </c>
      <c r="E1806" s="8" t="str">
        <f>TEXT(Table1[[#This Row],[Invoice Date]],"dd-mm-yyyy")</f>
        <v>10-03-2021</v>
      </c>
      <c r="F1806" s="1" t="str">
        <f t="shared" si="112"/>
        <v>March</v>
      </c>
      <c r="G1806" s="1" t="str">
        <f t="shared" si="113"/>
        <v>2021</v>
      </c>
      <c r="H1806" s="1" t="str">
        <f t="shared" si="114"/>
        <v>Wednesday</v>
      </c>
      <c r="I1806" s="1" t="str">
        <f t="shared" si="115"/>
        <v>10</v>
      </c>
      <c r="J1806" t="s">
        <v>30</v>
      </c>
      <c r="K1806" t="s">
        <v>77</v>
      </c>
      <c r="L1806" t="s">
        <v>78</v>
      </c>
      <c r="M1806" t="s">
        <v>18</v>
      </c>
      <c r="N1806">
        <v>30</v>
      </c>
      <c r="O1806">
        <v>350</v>
      </c>
      <c r="P1806">
        <v>105000</v>
      </c>
      <c r="Q1806">
        <v>36750</v>
      </c>
      <c r="R1806">
        <v>0.35</v>
      </c>
      <c r="S1806" t="s">
        <v>17</v>
      </c>
      <c r="T1806" t="str">
        <f>IF(Table1[[#This Row],[Units Sold]]&gt; 700,"High Units","low Units")</f>
        <v>low Units</v>
      </c>
      <c r="U1806">
        <f>SUM(Table1[[#This Row],[Operating Profit]])/SUM(Table1[Operating Profit])*100</f>
        <v>1.1064773812147455E-2</v>
      </c>
      <c r="V1806">
        <f>SUM(Table1[[#This Row],[Price per Unit]]*Table1[[#This Row],[Units Sold]])</f>
        <v>10500</v>
      </c>
      <c r="W1806">
        <f>SUM(Table1[[#This Row],[Total Sales]]-Table1[[#This Row],[Operating Profit]])</f>
        <v>68250</v>
      </c>
      <c r="X1806">
        <f>SUM(Table1[[#This Row],[Total Sales]]-Table1[[#This Row],[Cost]])</f>
        <v>36750</v>
      </c>
      <c r="Y1806">
        <f>SUM(Table1[[#This Row],[profit/loss]])/SUM(Table1[profit/loss])</f>
        <v>1.1064773812147455E-4</v>
      </c>
    </row>
    <row r="1807" spans="1:25" x14ac:dyDescent="0.3">
      <c r="A1807" t="s">
        <v>29</v>
      </c>
      <c r="B1807" t="s">
        <v>17</v>
      </c>
      <c r="C1807">
        <v>1185732</v>
      </c>
      <c r="D1807" s="9">
        <v>44265</v>
      </c>
      <c r="E1807" s="8" t="str">
        <f>TEXT(Table1[[#This Row],[Invoice Date]],"dd-mm-yyyy")</f>
        <v>10-03-2021</v>
      </c>
      <c r="F1807" s="1" t="str">
        <f t="shared" si="112"/>
        <v>March</v>
      </c>
      <c r="G1807" s="1" t="str">
        <f t="shared" si="113"/>
        <v>2021</v>
      </c>
      <c r="H1807" s="1" t="str">
        <f t="shared" si="114"/>
        <v>Wednesday</v>
      </c>
      <c r="I1807" s="1" t="str">
        <f t="shared" si="115"/>
        <v>10</v>
      </c>
      <c r="J1807" t="s">
        <v>30</v>
      </c>
      <c r="K1807" t="s">
        <v>77</v>
      </c>
      <c r="L1807" t="s">
        <v>78</v>
      </c>
      <c r="M1807" t="s">
        <v>19</v>
      </c>
      <c r="N1807">
        <v>20</v>
      </c>
      <c r="O1807">
        <v>400</v>
      </c>
      <c r="P1807">
        <v>80000</v>
      </c>
      <c r="Q1807">
        <v>28000</v>
      </c>
      <c r="R1807">
        <v>0.35</v>
      </c>
      <c r="S1807" t="s">
        <v>17</v>
      </c>
      <c r="T1807" t="str">
        <f>IF(Table1[[#This Row],[Units Sold]]&gt; 700,"High Units","low Units")</f>
        <v>low Units</v>
      </c>
      <c r="U1807">
        <f>SUM(Table1[[#This Row],[Operating Profit]])/SUM(Table1[Operating Profit])*100</f>
        <v>8.4303038568742522E-3</v>
      </c>
      <c r="V1807">
        <f>SUM(Table1[[#This Row],[Price per Unit]]*Table1[[#This Row],[Units Sold]])</f>
        <v>8000</v>
      </c>
      <c r="W1807">
        <f>SUM(Table1[[#This Row],[Total Sales]]-Table1[[#This Row],[Operating Profit]])</f>
        <v>52000</v>
      </c>
      <c r="X1807">
        <f>SUM(Table1[[#This Row],[Total Sales]]-Table1[[#This Row],[Cost]])</f>
        <v>28000</v>
      </c>
      <c r="Y1807">
        <f>SUM(Table1[[#This Row],[profit/loss]])/SUM(Table1[profit/loss])</f>
        <v>8.4303038568742515E-5</v>
      </c>
    </row>
    <row r="1808" spans="1:25" x14ac:dyDescent="0.3">
      <c r="A1808" t="s">
        <v>29</v>
      </c>
      <c r="B1808" t="s">
        <v>17</v>
      </c>
      <c r="C1808">
        <v>1185732</v>
      </c>
      <c r="D1808" s="9">
        <v>44265</v>
      </c>
      <c r="E1808" s="8" t="str">
        <f>TEXT(Table1[[#This Row],[Invoice Date]],"dd-mm-yyyy")</f>
        <v>10-03-2021</v>
      </c>
      <c r="F1808" s="1" t="str">
        <f t="shared" si="112"/>
        <v>March</v>
      </c>
      <c r="G1808" s="1" t="str">
        <f t="shared" si="113"/>
        <v>2021</v>
      </c>
      <c r="H1808" s="1" t="str">
        <f t="shared" si="114"/>
        <v>Wednesday</v>
      </c>
      <c r="I1808" s="1" t="str">
        <f t="shared" si="115"/>
        <v>10</v>
      </c>
      <c r="J1808" t="s">
        <v>30</v>
      </c>
      <c r="K1808" t="s">
        <v>77</v>
      </c>
      <c r="L1808" t="s">
        <v>78</v>
      </c>
      <c r="M1808" t="s">
        <v>20</v>
      </c>
      <c r="N1808">
        <v>25</v>
      </c>
      <c r="O1808">
        <v>250</v>
      </c>
      <c r="P1808">
        <v>62500</v>
      </c>
      <c r="Q1808">
        <v>25000</v>
      </c>
      <c r="R1808">
        <v>0.4</v>
      </c>
      <c r="S1808" t="s">
        <v>17</v>
      </c>
      <c r="T1808" t="str">
        <f>IF(Table1[[#This Row],[Units Sold]]&gt; 700,"High Units","low Units")</f>
        <v>low Units</v>
      </c>
      <c r="U1808">
        <f>SUM(Table1[[#This Row],[Operating Profit]])/SUM(Table1[Operating Profit])*100</f>
        <v>7.5270570150662956E-3</v>
      </c>
      <c r="V1808">
        <f>SUM(Table1[[#This Row],[Price per Unit]]*Table1[[#This Row],[Units Sold]])</f>
        <v>6250</v>
      </c>
      <c r="W1808">
        <f>SUM(Table1[[#This Row],[Total Sales]]-Table1[[#This Row],[Operating Profit]])</f>
        <v>37500</v>
      </c>
      <c r="X1808">
        <f>SUM(Table1[[#This Row],[Total Sales]]-Table1[[#This Row],[Cost]])</f>
        <v>25000</v>
      </c>
      <c r="Y1808">
        <f>SUM(Table1[[#This Row],[profit/loss]])/SUM(Table1[profit/loss])</f>
        <v>7.5270570150662958E-5</v>
      </c>
    </row>
    <row r="1809" spans="1:25" x14ac:dyDescent="0.3">
      <c r="A1809" t="s">
        <v>29</v>
      </c>
      <c r="B1809" t="s">
        <v>17</v>
      </c>
      <c r="C1809">
        <v>1185732</v>
      </c>
      <c r="D1809" s="9">
        <v>44265</v>
      </c>
      <c r="E1809" s="8" t="str">
        <f>TEXT(Table1[[#This Row],[Invoice Date]],"dd-mm-yyyy")</f>
        <v>10-03-2021</v>
      </c>
      <c r="F1809" s="1" t="str">
        <f t="shared" si="112"/>
        <v>March</v>
      </c>
      <c r="G1809" s="1" t="str">
        <f t="shared" si="113"/>
        <v>2021</v>
      </c>
      <c r="H1809" s="1" t="str">
        <f t="shared" si="114"/>
        <v>Wednesday</v>
      </c>
      <c r="I1809" s="1" t="str">
        <f t="shared" si="115"/>
        <v>10</v>
      </c>
      <c r="J1809" t="s">
        <v>30</v>
      </c>
      <c r="K1809" t="s">
        <v>77</v>
      </c>
      <c r="L1809" t="s">
        <v>78</v>
      </c>
      <c r="M1809" t="s">
        <v>21</v>
      </c>
      <c r="N1809">
        <v>40</v>
      </c>
      <c r="O1809">
        <v>300</v>
      </c>
      <c r="P1809">
        <v>120000</v>
      </c>
      <c r="Q1809">
        <v>42000</v>
      </c>
      <c r="R1809">
        <v>0.35</v>
      </c>
      <c r="S1809" t="s">
        <v>17</v>
      </c>
      <c r="T1809" t="str">
        <f>IF(Table1[[#This Row],[Units Sold]]&gt; 700,"High Units","low Units")</f>
        <v>low Units</v>
      </c>
      <c r="U1809">
        <f>SUM(Table1[[#This Row],[Operating Profit]])/SUM(Table1[Operating Profit])*100</f>
        <v>1.2645455785311377E-2</v>
      </c>
      <c r="V1809">
        <f>SUM(Table1[[#This Row],[Price per Unit]]*Table1[[#This Row],[Units Sold]])</f>
        <v>12000</v>
      </c>
      <c r="W1809">
        <f>SUM(Table1[[#This Row],[Total Sales]]-Table1[[#This Row],[Operating Profit]])</f>
        <v>78000</v>
      </c>
      <c r="X1809">
        <f>SUM(Table1[[#This Row],[Total Sales]]-Table1[[#This Row],[Cost]])</f>
        <v>42000</v>
      </c>
      <c r="Y1809">
        <f>SUM(Table1[[#This Row],[profit/loss]])/SUM(Table1[profit/loss])</f>
        <v>1.2645455785311377E-4</v>
      </c>
    </row>
    <row r="1810" spans="1:25" x14ac:dyDescent="0.3">
      <c r="A1810" t="s">
        <v>29</v>
      </c>
      <c r="B1810" t="s">
        <v>17</v>
      </c>
      <c r="C1810">
        <v>1185732</v>
      </c>
      <c r="D1810" s="9">
        <v>44265</v>
      </c>
      <c r="E1810" s="8" t="str">
        <f>TEXT(Table1[[#This Row],[Invoice Date]],"dd-mm-yyyy")</f>
        <v>10-03-2021</v>
      </c>
      <c r="F1810" s="1" t="str">
        <f t="shared" si="112"/>
        <v>March</v>
      </c>
      <c r="G1810" s="1" t="str">
        <f t="shared" si="113"/>
        <v>2021</v>
      </c>
      <c r="H1810" s="1" t="str">
        <f t="shared" si="114"/>
        <v>Wednesday</v>
      </c>
      <c r="I1810" s="1" t="str">
        <f t="shared" si="115"/>
        <v>10</v>
      </c>
      <c r="J1810" t="s">
        <v>30</v>
      </c>
      <c r="K1810" t="s">
        <v>77</v>
      </c>
      <c r="L1810" t="s">
        <v>78</v>
      </c>
      <c r="M1810" t="s">
        <v>22</v>
      </c>
      <c r="N1810">
        <v>30</v>
      </c>
      <c r="O1810">
        <v>400</v>
      </c>
      <c r="P1810">
        <v>120000</v>
      </c>
      <c r="Q1810">
        <v>60000</v>
      </c>
      <c r="R1810">
        <v>0.5</v>
      </c>
      <c r="S1810" t="s">
        <v>17</v>
      </c>
      <c r="T1810" t="str">
        <f>IF(Table1[[#This Row],[Units Sold]]&gt; 700,"High Units","low Units")</f>
        <v>low Units</v>
      </c>
      <c r="U1810">
        <f>SUM(Table1[[#This Row],[Operating Profit]])/SUM(Table1[Operating Profit])*100</f>
        <v>1.8064936836159111E-2</v>
      </c>
      <c r="V1810">
        <f>SUM(Table1[[#This Row],[Price per Unit]]*Table1[[#This Row],[Units Sold]])</f>
        <v>12000</v>
      </c>
      <c r="W1810">
        <f>SUM(Table1[[#This Row],[Total Sales]]-Table1[[#This Row],[Operating Profit]])</f>
        <v>60000</v>
      </c>
      <c r="X1810">
        <f>SUM(Table1[[#This Row],[Total Sales]]-Table1[[#This Row],[Cost]])</f>
        <v>60000</v>
      </c>
      <c r="Y1810">
        <f>SUM(Table1[[#This Row],[profit/loss]])/SUM(Table1[profit/loss])</f>
        <v>1.8064936836159111E-4</v>
      </c>
    </row>
    <row r="1811" spans="1:25" x14ac:dyDescent="0.3">
      <c r="A1811" t="s">
        <v>29</v>
      </c>
      <c r="B1811" t="s">
        <v>17</v>
      </c>
      <c r="C1811">
        <v>1185732</v>
      </c>
      <c r="D1811" s="9">
        <v>44297</v>
      </c>
      <c r="E1811" s="8" t="str">
        <f>TEXT(Table1[[#This Row],[Invoice Date]],"dd-mm-yyyy")</f>
        <v>11-04-2021</v>
      </c>
      <c r="F1811" s="1" t="str">
        <f t="shared" si="112"/>
        <v>April</v>
      </c>
      <c r="G1811" s="1" t="str">
        <f t="shared" si="113"/>
        <v>2021</v>
      </c>
      <c r="H1811" s="1" t="str">
        <f t="shared" si="114"/>
        <v>Sunday</v>
      </c>
      <c r="I1811" s="1" t="str">
        <f t="shared" si="115"/>
        <v>11</v>
      </c>
      <c r="J1811" t="s">
        <v>30</v>
      </c>
      <c r="K1811" t="s">
        <v>77</v>
      </c>
      <c r="L1811" t="s">
        <v>78</v>
      </c>
      <c r="M1811" t="s">
        <v>16</v>
      </c>
      <c r="N1811">
        <v>30</v>
      </c>
      <c r="O1811">
        <v>625</v>
      </c>
      <c r="P1811">
        <v>187500</v>
      </c>
      <c r="Q1811">
        <v>75000</v>
      </c>
      <c r="R1811">
        <v>0.4</v>
      </c>
      <c r="S1811" t="s">
        <v>17</v>
      </c>
      <c r="T1811" t="str">
        <f>IF(Table1[[#This Row],[Units Sold]]&gt; 700,"High Units","low Units")</f>
        <v>low Units</v>
      </c>
      <c r="U1811">
        <f>SUM(Table1[[#This Row],[Operating Profit]])/SUM(Table1[Operating Profit])*100</f>
        <v>2.2581171045198887E-2</v>
      </c>
      <c r="V1811">
        <f>SUM(Table1[[#This Row],[Price per Unit]]*Table1[[#This Row],[Units Sold]])</f>
        <v>18750</v>
      </c>
      <c r="W1811">
        <f>SUM(Table1[[#This Row],[Total Sales]]-Table1[[#This Row],[Operating Profit]])</f>
        <v>112500</v>
      </c>
      <c r="X1811">
        <f>SUM(Table1[[#This Row],[Total Sales]]-Table1[[#This Row],[Cost]])</f>
        <v>75000</v>
      </c>
      <c r="Y1811">
        <f>SUM(Table1[[#This Row],[profit/loss]])/SUM(Table1[profit/loss])</f>
        <v>2.2581171045198888E-4</v>
      </c>
    </row>
    <row r="1812" spans="1:25" x14ac:dyDescent="0.3">
      <c r="A1812" t="s">
        <v>29</v>
      </c>
      <c r="B1812" t="s">
        <v>17</v>
      </c>
      <c r="C1812">
        <v>1185732</v>
      </c>
      <c r="D1812" s="9">
        <v>44297</v>
      </c>
      <c r="E1812" s="8" t="str">
        <f>TEXT(Table1[[#This Row],[Invoice Date]],"dd-mm-yyyy")</f>
        <v>11-04-2021</v>
      </c>
      <c r="F1812" s="1" t="str">
        <f t="shared" si="112"/>
        <v>April</v>
      </c>
      <c r="G1812" s="1" t="str">
        <f t="shared" si="113"/>
        <v>2021</v>
      </c>
      <c r="H1812" s="1" t="str">
        <f t="shared" si="114"/>
        <v>Sunday</v>
      </c>
      <c r="I1812" s="1" t="str">
        <f t="shared" si="115"/>
        <v>11</v>
      </c>
      <c r="J1812" t="s">
        <v>30</v>
      </c>
      <c r="K1812" t="s">
        <v>77</v>
      </c>
      <c r="L1812" t="s">
        <v>78</v>
      </c>
      <c r="M1812" t="s">
        <v>18</v>
      </c>
      <c r="N1812">
        <v>25</v>
      </c>
      <c r="O1812">
        <v>325</v>
      </c>
      <c r="P1812">
        <v>81250</v>
      </c>
      <c r="Q1812">
        <v>28438</v>
      </c>
      <c r="R1812">
        <v>0.35</v>
      </c>
      <c r="S1812" t="s">
        <v>17</v>
      </c>
      <c r="T1812" t="str">
        <f>IF(Table1[[#This Row],[Units Sold]]&gt; 700,"High Units","low Units")</f>
        <v>low Units</v>
      </c>
      <c r="U1812">
        <f>SUM(Table1[[#This Row],[Operating Profit]])/SUM(Table1[Operating Profit])*100</f>
        <v>8.5621778957782127E-3</v>
      </c>
      <c r="V1812">
        <f>SUM(Table1[[#This Row],[Price per Unit]]*Table1[[#This Row],[Units Sold]])</f>
        <v>8125</v>
      </c>
      <c r="W1812">
        <f>SUM(Table1[[#This Row],[Total Sales]]-Table1[[#This Row],[Operating Profit]])</f>
        <v>52812</v>
      </c>
      <c r="X1812">
        <f>SUM(Table1[[#This Row],[Total Sales]]-Table1[[#This Row],[Cost]])</f>
        <v>28438</v>
      </c>
      <c r="Y1812">
        <f>SUM(Table1[[#This Row],[profit/loss]])/SUM(Table1[profit/loss])</f>
        <v>8.5621778957782133E-5</v>
      </c>
    </row>
    <row r="1813" spans="1:25" x14ac:dyDescent="0.3">
      <c r="A1813" t="s">
        <v>29</v>
      </c>
      <c r="B1813" t="s">
        <v>17</v>
      </c>
      <c r="C1813">
        <v>1185732</v>
      </c>
      <c r="D1813" s="9">
        <v>44297</v>
      </c>
      <c r="E1813" s="8" t="str">
        <f>TEXT(Table1[[#This Row],[Invoice Date]],"dd-mm-yyyy")</f>
        <v>11-04-2021</v>
      </c>
      <c r="F1813" s="1" t="str">
        <f t="shared" si="112"/>
        <v>April</v>
      </c>
      <c r="G1813" s="1" t="str">
        <f t="shared" si="113"/>
        <v>2021</v>
      </c>
      <c r="H1813" s="1" t="str">
        <f t="shared" si="114"/>
        <v>Sunday</v>
      </c>
      <c r="I1813" s="1" t="str">
        <f t="shared" si="115"/>
        <v>11</v>
      </c>
      <c r="J1813" t="s">
        <v>30</v>
      </c>
      <c r="K1813" t="s">
        <v>77</v>
      </c>
      <c r="L1813" t="s">
        <v>78</v>
      </c>
      <c r="M1813" t="s">
        <v>19</v>
      </c>
      <c r="N1813">
        <v>15</v>
      </c>
      <c r="O1813">
        <v>325</v>
      </c>
      <c r="P1813">
        <v>48750</v>
      </c>
      <c r="Q1813">
        <v>17063</v>
      </c>
      <c r="R1813">
        <v>0.35</v>
      </c>
      <c r="S1813" t="s">
        <v>17</v>
      </c>
      <c r="T1813" t="str">
        <f>IF(Table1[[#This Row],[Units Sold]]&gt; 700,"High Units","low Units")</f>
        <v>low Units</v>
      </c>
      <c r="U1813">
        <f>SUM(Table1[[#This Row],[Operating Profit]])/SUM(Table1[Operating Profit])*100</f>
        <v>5.1373669539230482E-3</v>
      </c>
      <c r="V1813">
        <f>SUM(Table1[[#This Row],[Price per Unit]]*Table1[[#This Row],[Units Sold]])</f>
        <v>4875</v>
      </c>
      <c r="W1813">
        <f>SUM(Table1[[#This Row],[Total Sales]]-Table1[[#This Row],[Operating Profit]])</f>
        <v>31687</v>
      </c>
      <c r="X1813">
        <f>SUM(Table1[[#This Row],[Total Sales]]-Table1[[#This Row],[Cost]])</f>
        <v>17063</v>
      </c>
      <c r="Y1813">
        <f>SUM(Table1[[#This Row],[profit/loss]])/SUM(Table1[profit/loss])</f>
        <v>5.1373669539230479E-5</v>
      </c>
    </row>
    <row r="1814" spans="1:25" x14ac:dyDescent="0.3">
      <c r="A1814" t="s">
        <v>29</v>
      </c>
      <c r="B1814" t="s">
        <v>17</v>
      </c>
      <c r="C1814">
        <v>1185732</v>
      </c>
      <c r="D1814" s="9">
        <v>44297</v>
      </c>
      <c r="E1814" s="8" t="str">
        <f>TEXT(Table1[[#This Row],[Invoice Date]],"dd-mm-yyyy")</f>
        <v>11-04-2021</v>
      </c>
      <c r="F1814" s="1" t="str">
        <f t="shared" si="112"/>
        <v>April</v>
      </c>
      <c r="G1814" s="1" t="str">
        <f t="shared" si="113"/>
        <v>2021</v>
      </c>
      <c r="H1814" s="1" t="str">
        <f t="shared" si="114"/>
        <v>Sunday</v>
      </c>
      <c r="I1814" s="1" t="str">
        <f t="shared" si="115"/>
        <v>11</v>
      </c>
      <c r="J1814" t="s">
        <v>30</v>
      </c>
      <c r="K1814" t="s">
        <v>77</v>
      </c>
      <c r="L1814" t="s">
        <v>78</v>
      </c>
      <c r="M1814" t="s">
        <v>20</v>
      </c>
      <c r="N1814">
        <v>20</v>
      </c>
      <c r="O1814">
        <v>250</v>
      </c>
      <c r="P1814">
        <v>50000</v>
      </c>
      <c r="Q1814">
        <v>20000</v>
      </c>
      <c r="R1814">
        <v>0.4</v>
      </c>
      <c r="S1814" t="s">
        <v>17</v>
      </c>
      <c r="T1814" t="str">
        <f>IF(Table1[[#This Row],[Units Sold]]&gt; 700,"High Units","low Units")</f>
        <v>low Units</v>
      </c>
      <c r="U1814">
        <f>SUM(Table1[[#This Row],[Operating Profit]])/SUM(Table1[Operating Profit])*100</f>
        <v>6.0216456120530367E-3</v>
      </c>
      <c r="V1814">
        <f>SUM(Table1[[#This Row],[Price per Unit]]*Table1[[#This Row],[Units Sold]])</f>
        <v>5000</v>
      </c>
      <c r="W1814">
        <f>SUM(Table1[[#This Row],[Total Sales]]-Table1[[#This Row],[Operating Profit]])</f>
        <v>30000</v>
      </c>
      <c r="X1814">
        <f>SUM(Table1[[#This Row],[Total Sales]]-Table1[[#This Row],[Cost]])</f>
        <v>20000</v>
      </c>
      <c r="Y1814">
        <f>SUM(Table1[[#This Row],[profit/loss]])/SUM(Table1[profit/loss])</f>
        <v>6.0216456120530364E-5</v>
      </c>
    </row>
    <row r="1815" spans="1:25" x14ac:dyDescent="0.3">
      <c r="A1815" t="s">
        <v>29</v>
      </c>
      <c r="B1815" t="s">
        <v>17</v>
      </c>
      <c r="C1815">
        <v>1185732</v>
      </c>
      <c r="D1815" s="9">
        <v>44297</v>
      </c>
      <c r="E1815" s="8" t="str">
        <f>TEXT(Table1[[#This Row],[Invoice Date]],"dd-mm-yyyy")</f>
        <v>11-04-2021</v>
      </c>
      <c r="F1815" s="1" t="str">
        <f t="shared" si="112"/>
        <v>April</v>
      </c>
      <c r="G1815" s="1" t="str">
        <f t="shared" si="113"/>
        <v>2021</v>
      </c>
      <c r="H1815" s="1" t="str">
        <f t="shared" si="114"/>
        <v>Sunday</v>
      </c>
      <c r="I1815" s="1" t="str">
        <f t="shared" si="115"/>
        <v>11</v>
      </c>
      <c r="J1815" t="s">
        <v>30</v>
      </c>
      <c r="K1815" t="s">
        <v>77</v>
      </c>
      <c r="L1815" t="s">
        <v>78</v>
      </c>
      <c r="M1815" t="s">
        <v>21</v>
      </c>
      <c r="N1815">
        <v>35</v>
      </c>
      <c r="O1815">
        <v>275</v>
      </c>
      <c r="P1815">
        <v>96250</v>
      </c>
      <c r="Q1815">
        <v>33688</v>
      </c>
      <c r="R1815">
        <v>0.35</v>
      </c>
      <c r="S1815" t="s">
        <v>17</v>
      </c>
      <c r="T1815" t="str">
        <f>IF(Table1[[#This Row],[Units Sold]]&gt; 700,"High Units","low Units")</f>
        <v>low Units</v>
      </c>
      <c r="U1815">
        <f>SUM(Table1[[#This Row],[Operating Profit]])/SUM(Table1[Operating Profit])*100</f>
        <v>1.0142859868942136E-2</v>
      </c>
      <c r="V1815">
        <f>SUM(Table1[[#This Row],[Price per Unit]]*Table1[[#This Row],[Units Sold]])</f>
        <v>9625</v>
      </c>
      <c r="W1815">
        <f>SUM(Table1[[#This Row],[Total Sales]]-Table1[[#This Row],[Operating Profit]])</f>
        <v>62562</v>
      </c>
      <c r="X1815">
        <f>SUM(Table1[[#This Row],[Total Sales]]-Table1[[#This Row],[Cost]])</f>
        <v>33688</v>
      </c>
      <c r="Y1815">
        <f>SUM(Table1[[#This Row],[profit/loss]])/SUM(Table1[profit/loss])</f>
        <v>1.0142859868942135E-4</v>
      </c>
    </row>
    <row r="1816" spans="1:25" x14ac:dyDescent="0.3">
      <c r="A1816" t="s">
        <v>29</v>
      </c>
      <c r="B1816" t="s">
        <v>17</v>
      </c>
      <c r="C1816">
        <v>1185732</v>
      </c>
      <c r="D1816" s="9">
        <v>44297</v>
      </c>
      <c r="E1816" s="8" t="str">
        <f>TEXT(Table1[[#This Row],[Invoice Date]],"dd-mm-yyyy")</f>
        <v>11-04-2021</v>
      </c>
      <c r="F1816" s="1" t="str">
        <f t="shared" si="112"/>
        <v>April</v>
      </c>
      <c r="G1816" s="1" t="str">
        <f t="shared" si="113"/>
        <v>2021</v>
      </c>
      <c r="H1816" s="1" t="str">
        <f t="shared" si="114"/>
        <v>Sunday</v>
      </c>
      <c r="I1816" s="1" t="str">
        <f t="shared" si="115"/>
        <v>11</v>
      </c>
      <c r="J1816" t="s">
        <v>30</v>
      </c>
      <c r="K1816" t="s">
        <v>77</v>
      </c>
      <c r="L1816" t="s">
        <v>78</v>
      </c>
      <c r="M1816" t="s">
        <v>22</v>
      </c>
      <c r="N1816">
        <v>25</v>
      </c>
      <c r="O1816">
        <v>400</v>
      </c>
      <c r="P1816">
        <v>100000</v>
      </c>
      <c r="Q1816">
        <v>50000</v>
      </c>
      <c r="R1816">
        <v>0.5</v>
      </c>
      <c r="S1816" t="s">
        <v>17</v>
      </c>
      <c r="T1816" t="str">
        <f>IF(Table1[[#This Row],[Units Sold]]&gt; 700,"High Units","low Units")</f>
        <v>low Units</v>
      </c>
      <c r="U1816">
        <f>SUM(Table1[[#This Row],[Operating Profit]])/SUM(Table1[Operating Profit])*100</f>
        <v>1.5054114030132591E-2</v>
      </c>
      <c r="V1816">
        <f>SUM(Table1[[#This Row],[Price per Unit]]*Table1[[#This Row],[Units Sold]])</f>
        <v>10000</v>
      </c>
      <c r="W1816">
        <f>SUM(Table1[[#This Row],[Total Sales]]-Table1[[#This Row],[Operating Profit]])</f>
        <v>50000</v>
      </c>
      <c r="X1816">
        <f>SUM(Table1[[#This Row],[Total Sales]]-Table1[[#This Row],[Cost]])</f>
        <v>50000</v>
      </c>
      <c r="Y1816">
        <f>SUM(Table1[[#This Row],[profit/loss]])/SUM(Table1[profit/loss])</f>
        <v>1.5054114030132592E-4</v>
      </c>
    </row>
    <row r="1817" spans="1:25" x14ac:dyDescent="0.3">
      <c r="A1817" t="s">
        <v>29</v>
      </c>
      <c r="B1817" t="s">
        <v>17</v>
      </c>
      <c r="C1817">
        <v>1185732</v>
      </c>
      <c r="D1817" s="9">
        <v>44328</v>
      </c>
      <c r="E1817" s="8" t="str">
        <f>TEXT(Table1[[#This Row],[Invoice Date]],"dd-mm-yyyy")</f>
        <v>12-05-2021</v>
      </c>
      <c r="F1817" s="1" t="str">
        <f t="shared" si="112"/>
        <v>May</v>
      </c>
      <c r="G1817" s="1" t="str">
        <f t="shared" si="113"/>
        <v>2021</v>
      </c>
      <c r="H1817" s="1" t="str">
        <f t="shared" si="114"/>
        <v>Wednesday</v>
      </c>
      <c r="I1817" s="1" t="str">
        <f t="shared" si="115"/>
        <v>12</v>
      </c>
      <c r="J1817" t="s">
        <v>30</v>
      </c>
      <c r="K1817" t="s">
        <v>77</v>
      </c>
      <c r="L1817" t="s">
        <v>78</v>
      </c>
      <c r="M1817" t="s">
        <v>16</v>
      </c>
      <c r="N1817">
        <v>35</v>
      </c>
      <c r="O1817">
        <v>670</v>
      </c>
      <c r="P1817">
        <v>234500</v>
      </c>
      <c r="Q1817">
        <v>93800</v>
      </c>
      <c r="R1817">
        <v>0.4</v>
      </c>
      <c r="S1817" t="s">
        <v>17</v>
      </c>
      <c r="T1817" t="str">
        <f>IF(Table1[[#This Row],[Units Sold]]&gt; 700,"High Units","low Units")</f>
        <v>low Units</v>
      </c>
      <c r="U1817">
        <f>SUM(Table1[[#This Row],[Operating Profit]])/SUM(Table1[Operating Profit])*100</f>
        <v>2.8241517920528744E-2</v>
      </c>
      <c r="V1817">
        <f>SUM(Table1[[#This Row],[Price per Unit]]*Table1[[#This Row],[Units Sold]])</f>
        <v>23450</v>
      </c>
      <c r="W1817">
        <f>SUM(Table1[[#This Row],[Total Sales]]-Table1[[#This Row],[Operating Profit]])</f>
        <v>140700</v>
      </c>
      <c r="X1817">
        <f>SUM(Table1[[#This Row],[Total Sales]]-Table1[[#This Row],[Cost]])</f>
        <v>93800</v>
      </c>
      <c r="Y1817">
        <f>SUM(Table1[[#This Row],[profit/loss]])/SUM(Table1[profit/loss])</f>
        <v>2.8241517920528744E-4</v>
      </c>
    </row>
    <row r="1818" spans="1:25" x14ac:dyDescent="0.3">
      <c r="A1818" t="s">
        <v>29</v>
      </c>
      <c r="B1818" t="s">
        <v>17</v>
      </c>
      <c r="C1818">
        <v>1185732</v>
      </c>
      <c r="D1818" s="9">
        <v>44328</v>
      </c>
      <c r="E1818" s="8" t="str">
        <f>TEXT(Table1[[#This Row],[Invoice Date]],"dd-mm-yyyy")</f>
        <v>12-05-2021</v>
      </c>
      <c r="F1818" s="1" t="str">
        <f t="shared" si="112"/>
        <v>May</v>
      </c>
      <c r="G1818" s="1" t="str">
        <f t="shared" si="113"/>
        <v>2021</v>
      </c>
      <c r="H1818" s="1" t="str">
        <f t="shared" si="114"/>
        <v>Wednesday</v>
      </c>
      <c r="I1818" s="1" t="str">
        <f t="shared" si="115"/>
        <v>12</v>
      </c>
      <c r="J1818" t="s">
        <v>30</v>
      </c>
      <c r="K1818" t="s">
        <v>77</v>
      </c>
      <c r="L1818" t="s">
        <v>78</v>
      </c>
      <c r="M1818" t="s">
        <v>18</v>
      </c>
      <c r="N1818">
        <v>30</v>
      </c>
      <c r="O1818">
        <v>375</v>
      </c>
      <c r="P1818">
        <v>112500</v>
      </c>
      <c r="Q1818">
        <v>39375</v>
      </c>
      <c r="R1818">
        <v>0.35</v>
      </c>
      <c r="S1818" t="s">
        <v>17</v>
      </c>
      <c r="T1818" t="str">
        <f>IF(Table1[[#This Row],[Units Sold]]&gt; 700,"High Units","low Units")</f>
        <v>low Units</v>
      </c>
      <c r="U1818">
        <f>SUM(Table1[[#This Row],[Operating Profit]])/SUM(Table1[Operating Profit])*100</f>
        <v>1.1855114798729416E-2</v>
      </c>
      <c r="V1818">
        <f>SUM(Table1[[#This Row],[Price per Unit]]*Table1[[#This Row],[Units Sold]])</f>
        <v>11250</v>
      </c>
      <c r="W1818">
        <f>SUM(Table1[[#This Row],[Total Sales]]-Table1[[#This Row],[Operating Profit]])</f>
        <v>73125</v>
      </c>
      <c r="X1818">
        <f>SUM(Table1[[#This Row],[Total Sales]]-Table1[[#This Row],[Cost]])</f>
        <v>39375</v>
      </c>
      <c r="Y1818">
        <f>SUM(Table1[[#This Row],[profit/loss]])/SUM(Table1[profit/loss])</f>
        <v>1.1855114798729416E-4</v>
      </c>
    </row>
    <row r="1819" spans="1:25" x14ac:dyDescent="0.3">
      <c r="A1819" t="s">
        <v>29</v>
      </c>
      <c r="B1819" t="s">
        <v>17</v>
      </c>
      <c r="C1819">
        <v>1185732</v>
      </c>
      <c r="D1819" s="9">
        <v>44328</v>
      </c>
      <c r="E1819" s="8" t="str">
        <f>TEXT(Table1[[#This Row],[Invoice Date]],"dd-mm-yyyy")</f>
        <v>12-05-2021</v>
      </c>
      <c r="F1819" s="1" t="str">
        <f t="shared" si="112"/>
        <v>May</v>
      </c>
      <c r="G1819" s="1" t="str">
        <f t="shared" si="113"/>
        <v>2021</v>
      </c>
      <c r="H1819" s="1" t="str">
        <f t="shared" si="114"/>
        <v>Wednesday</v>
      </c>
      <c r="I1819" s="1" t="str">
        <f t="shared" si="115"/>
        <v>12</v>
      </c>
      <c r="J1819" t="s">
        <v>30</v>
      </c>
      <c r="K1819" t="s">
        <v>77</v>
      </c>
      <c r="L1819" t="s">
        <v>78</v>
      </c>
      <c r="M1819" t="s">
        <v>19</v>
      </c>
      <c r="N1819">
        <v>25</v>
      </c>
      <c r="O1819">
        <v>350</v>
      </c>
      <c r="P1819">
        <v>87500</v>
      </c>
      <c r="Q1819">
        <v>30625</v>
      </c>
      <c r="R1819">
        <v>0.35</v>
      </c>
      <c r="S1819" t="s">
        <v>17</v>
      </c>
      <c r="T1819" t="str">
        <f>IF(Table1[[#This Row],[Units Sold]]&gt; 700,"High Units","low Units")</f>
        <v>low Units</v>
      </c>
      <c r="U1819">
        <f>SUM(Table1[[#This Row],[Operating Profit]])/SUM(Table1[Operating Profit])*100</f>
        <v>9.2206448434562129E-3</v>
      </c>
      <c r="V1819">
        <f>SUM(Table1[[#This Row],[Price per Unit]]*Table1[[#This Row],[Units Sold]])</f>
        <v>8750</v>
      </c>
      <c r="W1819">
        <f>SUM(Table1[[#This Row],[Total Sales]]-Table1[[#This Row],[Operating Profit]])</f>
        <v>56875</v>
      </c>
      <c r="X1819">
        <f>SUM(Table1[[#This Row],[Total Sales]]-Table1[[#This Row],[Cost]])</f>
        <v>30625</v>
      </c>
      <c r="Y1819">
        <f>SUM(Table1[[#This Row],[profit/loss]])/SUM(Table1[profit/loss])</f>
        <v>9.2206448434562125E-5</v>
      </c>
    </row>
    <row r="1820" spans="1:25" x14ac:dyDescent="0.3">
      <c r="A1820" t="s">
        <v>29</v>
      </c>
      <c r="B1820" t="s">
        <v>17</v>
      </c>
      <c r="C1820">
        <v>1185732</v>
      </c>
      <c r="D1820" s="9">
        <v>44328</v>
      </c>
      <c r="E1820" s="8" t="str">
        <f>TEXT(Table1[[#This Row],[Invoice Date]],"dd-mm-yyyy")</f>
        <v>12-05-2021</v>
      </c>
      <c r="F1820" s="1" t="str">
        <f t="shared" si="112"/>
        <v>May</v>
      </c>
      <c r="G1820" s="1" t="str">
        <f t="shared" si="113"/>
        <v>2021</v>
      </c>
      <c r="H1820" s="1" t="str">
        <f t="shared" si="114"/>
        <v>Wednesday</v>
      </c>
      <c r="I1820" s="1" t="str">
        <f t="shared" si="115"/>
        <v>12</v>
      </c>
      <c r="J1820" t="s">
        <v>30</v>
      </c>
      <c r="K1820" t="s">
        <v>77</v>
      </c>
      <c r="L1820" t="s">
        <v>78</v>
      </c>
      <c r="M1820" t="s">
        <v>20</v>
      </c>
      <c r="N1820">
        <v>25</v>
      </c>
      <c r="O1820">
        <v>275</v>
      </c>
      <c r="P1820">
        <v>68750</v>
      </c>
      <c r="Q1820">
        <v>27500</v>
      </c>
      <c r="R1820">
        <v>0.4</v>
      </c>
      <c r="S1820" t="s">
        <v>17</v>
      </c>
      <c r="T1820" t="str">
        <f>IF(Table1[[#This Row],[Units Sold]]&gt; 700,"High Units","low Units")</f>
        <v>low Units</v>
      </c>
      <c r="U1820">
        <f>SUM(Table1[[#This Row],[Operating Profit]])/SUM(Table1[Operating Profit])*100</f>
        <v>8.2797627165729255E-3</v>
      </c>
      <c r="V1820">
        <f>SUM(Table1[[#This Row],[Price per Unit]]*Table1[[#This Row],[Units Sold]])</f>
        <v>6875</v>
      </c>
      <c r="W1820">
        <f>SUM(Table1[[#This Row],[Total Sales]]-Table1[[#This Row],[Operating Profit]])</f>
        <v>41250</v>
      </c>
      <c r="X1820">
        <f>SUM(Table1[[#This Row],[Total Sales]]-Table1[[#This Row],[Cost]])</f>
        <v>27500</v>
      </c>
      <c r="Y1820">
        <f>SUM(Table1[[#This Row],[profit/loss]])/SUM(Table1[profit/loss])</f>
        <v>8.2797627165729249E-5</v>
      </c>
    </row>
    <row r="1821" spans="1:25" x14ac:dyDescent="0.3">
      <c r="A1821" t="s">
        <v>29</v>
      </c>
      <c r="B1821" t="s">
        <v>17</v>
      </c>
      <c r="C1821">
        <v>1185732</v>
      </c>
      <c r="D1821" s="9">
        <v>44328</v>
      </c>
      <c r="E1821" s="8" t="str">
        <f>TEXT(Table1[[#This Row],[Invoice Date]],"dd-mm-yyyy")</f>
        <v>12-05-2021</v>
      </c>
      <c r="F1821" s="1" t="str">
        <f t="shared" si="112"/>
        <v>May</v>
      </c>
      <c r="G1821" s="1" t="str">
        <f t="shared" si="113"/>
        <v>2021</v>
      </c>
      <c r="H1821" s="1" t="str">
        <f t="shared" si="114"/>
        <v>Wednesday</v>
      </c>
      <c r="I1821" s="1" t="str">
        <f t="shared" si="115"/>
        <v>12</v>
      </c>
      <c r="J1821" t="s">
        <v>30</v>
      </c>
      <c r="K1821" t="s">
        <v>77</v>
      </c>
      <c r="L1821" t="s">
        <v>78</v>
      </c>
      <c r="M1821" t="s">
        <v>21</v>
      </c>
      <c r="N1821">
        <v>40</v>
      </c>
      <c r="O1821">
        <v>300</v>
      </c>
      <c r="P1821">
        <v>120000</v>
      </c>
      <c r="Q1821">
        <v>42000</v>
      </c>
      <c r="R1821">
        <v>0.35</v>
      </c>
      <c r="S1821" t="s">
        <v>17</v>
      </c>
      <c r="T1821" t="str">
        <f>IF(Table1[[#This Row],[Units Sold]]&gt; 700,"High Units","low Units")</f>
        <v>low Units</v>
      </c>
      <c r="U1821">
        <f>SUM(Table1[[#This Row],[Operating Profit]])/SUM(Table1[Operating Profit])*100</f>
        <v>1.2645455785311377E-2</v>
      </c>
      <c r="V1821">
        <f>SUM(Table1[[#This Row],[Price per Unit]]*Table1[[#This Row],[Units Sold]])</f>
        <v>12000</v>
      </c>
      <c r="W1821">
        <f>SUM(Table1[[#This Row],[Total Sales]]-Table1[[#This Row],[Operating Profit]])</f>
        <v>78000</v>
      </c>
      <c r="X1821">
        <f>SUM(Table1[[#This Row],[Total Sales]]-Table1[[#This Row],[Cost]])</f>
        <v>42000</v>
      </c>
      <c r="Y1821">
        <f>SUM(Table1[[#This Row],[profit/loss]])/SUM(Table1[profit/loss])</f>
        <v>1.2645455785311377E-4</v>
      </c>
    </row>
    <row r="1822" spans="1:25" x14ac:dyDescent="0.3">
      <c r="A1822" t="s">
        <v>29</v>
      </c>
      <c r="B1822" t="s">
        <v>17</v>
      </c>
      <c r="C1822">
        <v>1185732</v>
      </c>
      <c r="D1822" s="9">
        <v>44328</v>
      </c>
      <c r="E1822" s="8" t="str">
        <f>TEXT(Table1[[#This Row],[Invoice Date]],"dd-mm-yyyy")</f>
        <v>12-05-2021</v>
      </c>
      <c r="F1822" s="1" t="str">
        <f t="shared" si="112"/>
        <v>May</v>
      </c>
      <c r="G1822" s="1" t="str">
        <f t="shared" si="113"/>
        <v>2021</v>
      </c>
      <c r="H1822" s="1" t="str">
        <f t="shared" si="114"/>
        <v>Wednesday</v>
      </c>
      <c r="I1822" s="1" t="str">
        <f t="shared" si="115"/>
        <v>12</v>
      </c>
      <c r="J1822" t="s">
        <v>30</v>
      </c>
      <c r="K1822" t="s">
        <v>77</v>
      </c>
      <c r="L1822" t="s">
        <v>78</v>
      </c>
      <c r="M1822" t="s">
        <v>22</v>
      </c>
      <c r="N1822">
        <v>45</v>
      </c>
      <c r="O1822">
        <v>400</v>
      </c>
      <c r="P1822">
        <v>180000</v>
      </c>
      <c r="Q1822">
        <v>90000</v>
      </c>
      <c r="R1822">
        <v>0.5</v>
      </c>
      <c r="S1822" t="s">
        <v>17</v>
      </c>
      <c r="T1822" t="str">
        <f>IF(Table1[[#This Row],[Units Sold]]&gt; 700,"High Units","low Units")</f>
        <v>low Units</v>
      </c>
      <c r="U1822">
        <f>SUM(Table1[[#This Row],[Operating Profit]])/SUM(Table1[Operating Profit])*100</f>
        <v>2.7097405254238666E-2</v>
      </c>
      <c r="V1822">
        <f>SUM(Table1[[#This Row],[Price per Unit]]*Table1[[#This Row],[Units Sold]])</f>
        <v>18000</v>
      </c>
      <c r="W1822">
        <f>SUM(Table1[[#This Row],[Total Sales]]-Table1[[#This Row],[Operating Profit]])</f>
        <v>90000</v>
      </c>
      <c r="X1822">
        <f>SUM(Table1[[#This Row],[Total Sales]]-Table1[[#This Row],[Cost]])</f>
        <v>90000</v>
      </c>
      <c r="Y1822">
        <f>SUM(Table1[[#This Row],[profit/loss]])/SUM(Table1[profit/loss])</f>
        <v>2.7097405254238667E-4</v>
      </c>
    </row>
    <row r="1823" spans="1:25" x14ac:dyDescent="0.3">
      <c r="A1823" t="s">
        <v>29</v>
      </c>
      <c r="B1823" t="s">
        <v>17</v>
      </c>
      <c r="C1823">
        <v>1185732</v>
      </c>
      <c r="D1823" s="9">
        <v>44358</v>
      </c>
      <c r="E1823" s="8" t="str">
        <f>TEXT(Table1[[#This Row],[Invoice Date]],"dd-mm-yyyy")</f>
        <v>11-06-2021</v>
      </c>
      <c r="F1823" s="1" t="str">
        <f t="shared" si="112"/>
        <v>June</v>
      </c>
      <c r="G1823" s="1" t="str">
        <f t="shared" si="113"/>
        <v>2021</v>
      </c>
      <c r="H1823" s="1" t="str">
        <f t="shared" si="114"/>
        <v>Friday</v>
      </c>
      <c r="I1823" s="1" t="str">
        <f t="shared" si="115"/>
        <v>11</v>
      </c>
      <c r="J1823" t="s">
        <v>30</v>
      </c>
      <c r="K1823" t="s">
        <v>77</v>
      </c>
      <c r="L1823" t="s">
        <v>78</v>
      </c>
      <c r="M1823" t="s">
        <v>16</v>
      </c>
      <c r="N1823">
        <v>30</v>
      </c>
      <c r="O1823">
        <v>650</v>
      </c>
      <c r="P1823">
        <v>195000</v>
      </c>
      <c r="Q1823">
        <v>78000</v>
      </c>
      <c r="R1823">
        <v>0.4</v>
      </c>
      <c r="S1823" t="s">
        <v>17</v>
      </c>
      <c r="T1823" t="str">
        <f>IF(Table1[[#This Row],[Units Sold]]&gt; 700,"High Units","low Units")</f>
        <v>low Units</v>
      </c>
      <c r="U1823">
        <f>SUM(Table1[[#This Row],[Operating Profit]])/SUM(Table1[Operating Profit])*100</f>
        <v>2.3484417887006843E-2</v>
      </c>
      <c r="V1823">
        <f>SUM(Table1[[#This Row],[Price per Unit]]*Table1[[#This Row],[Units Sold]])</f>
        <v>19500</v>
      </c>
      <c r="W1823">
        <f>SUM(Table1[[#This Row],[Total Sales]]-Table1[[#This Row],[Operating Profit]])</f>
        <v>117000</v>
      </c>
      <c r="X1823">
        <f>SUM(Table1[[#This Row],[Total Sales]]-Table1[[#This Row],[Cost]])</f>
        <v>78000</v>
      </c>
      <c r="Y1823">
        <f>SUM(Table1[[#This Row],[profit/loss]])/SUM(Table1[profit/loss])</f>
        <v>2.3484417887006842E-4</v>
      </c>
    </row>
    <row r="1824" spans="1:25" x14ac:dyDescent="0.3">
      <c r="A1824" t="s">
        <v>29</v>
      </c>
      <c r="B1824" t="s">
        <v>17</v>
      </c>
      <c r="C1824">
        <v>1185732</v>
      </c>
      <c r="D1824" s="9">
        <v>44358</v>
      </c>
      <c r="E1824" s="8" t="str">
        <f>TEXT(Table1[[#This Row],[Invoice Date]],"dd-mm-yyyy")</f>
        <v>11-06-2021</v>
      </c>
      <c r="F1824" s="1" t="str">
        <f t="shared" si="112"/>
        <v>June</v>
      </c>
      <c r="G1824" s="1" t="str">
        <f t="shared" si="113"/>
        <v>2021</v>
      </c>
      <c r="H1824" s="1" t="str">
        <f t="shared" si="114"/>
        <v>Friday</v>
      </c>
      <c r="I1824" s="1" t="str">
        <f t="shared" si="115"/>
        <v>11</v>
      </c>
      <c r="J1824" t="s">
        <v>30</v>
      </c>
      <c r="K1824" t="s">
        <v>77</v>
      </c>
      <c r="L1824" t="s">
        <v>78</v>
      </c>
      <c r="M1824" t="s">
        <v>18</v>
      </c>
      <c r="N1824">
        <v>25</v>
      </c>
      <c r="O1824">
        <v>400</v>
      </c>
      <c r="P1824">
        <v>100000</v>
      </c>
      <c r="Q1824">
        <v>35000</v>
      </c>
      <c r="R1824">
        <v>0.35</v>
      </c>
      <c r="S1824" t="s">
        <v>17</v>
      </c>
      <c r="T1824" t="str">
        <f>IF(Table1[[#This Row],[Units Sold]]&gt; 700,"High Units","low Units")</f>
        <v>low Units</v>
      </c>
      <c r="U1824">
        <f>SUM(Table1[[#This Row],[Operating Profit]])/SUM(Table1[Operating Profit])*100</f>
        <v>1.0537879821092815E-2</v>
      </c>
      <c r="V1824">
        <f>SUM(Table1[[#This Row],[Price per Unit]]*Table1[[#This Row],[Units Sold]])</f>
        <v>10000</v>
      </c>
      <c r="W1824">
        <f>SUM(Table1[[#This Row],[Total Sales]]-Table1[[#This Row],[Operating Profit]])</f>
        <v>65000</v>
      </c>
      <c r="X1824">
        <f>SUM(Table1[[#This Row],[Total Sales]]-Table1[[#This Row],[Cost]])</f>
        <v>35000</v>
      </c>
      <c r="Y1824">
        <f>SUM(Table1[[#This Row],[profit/loss]])/SUM(Table1[profit/loss])</f>
        <v>1.0537879821092815E-4</v>
      </c>
    </row>
    <row r="1825" spans="1:25" x14ac:dyDescent="0.3">
      <c r="A1825" t="s">
        <v>29</v>
      </c>
      <c r="B1825" t="s">
        <v>17</v>
      </c>
      <c r="C1825">
        <v>1185732</v>
      </c>
      <c r="D1825" s="9">
        <v>44358</v>
      </c>
      <c r="E1825" s="8" t="str">
        <f>TEXT(Table1[[#This Row],[Invoice Date]],"dd-mm-yyyy")</f>
        <v>11-06-2021</v>
      </c>
      <c r="F1825" s="1" t="str">
        <f t="shared" si="112"/>
        <v>June</v>
      </c>
      <c r="G1825" s="1" t="str">
        <f t="shared" si="113"/>
        <v>2021</v>
      </c>
      <c r="H1825" s="1" t="str">
        <f t="shared" si="114"/>
        <v>Friday</v>
      </c>
      <c r="I1825" s="1" t="str">
        <f t="shared" si="115"/>
        <v>11</v>
      </c>
      <c r="J1825" t="s">
        <v>30</v>
      </c>
      <c r="K1825" t="s">
        <v>77</v>
      </c>
      <c r="L1825" t="s">
        <v>78</v>
      </c>
      <c r="M1825" t="s">
        <v>19</v>
      </c>
      <c r="N1825">
        <v>20</v>
      </c>
      <c r="O1825">
        <v>425</v>
      </c>
      <c r="P1825">
        <v>85000</v>
      </c>
      <c r="Q1825">
        <v>29750</v>
      </c>
      <c r="R1825">
        <v>0.35</v>
      </c>
      <c r="S1825" t="s">
        <v>17</v>
      </c>
      <c r="T1825" t="str">
        <f>IF(Table1[[#This Row],[Units Sold]]&gt; 700,"High Units","low Units")</f>
        <v>low Units</v>
      </c>
      <c r="U1825">
        <f>SUM(Table1[[#This Row],[Operating Profit]])/SUM(Table1[Operating Profit])*100</f>
        <v>8.9571978479288921E-3</v>
      </c>
      <c r="V1825">
        <f>SUM(Table1[[#This Row],[Price per Unit]]*Table1[[#This Row],[Units Sold]])</f>
        <v>8500</v>
      </c>
      <c r="W1825">
        <f>SUM(Table1[[#This Row],[Total Sales]]-Table1[[#This Row],[Operating Profit]])</f>
        <v>55250</v>
      </c>
      <c r="X1825">
        <f>SUM(Table1[[#This Row],[Total Sales]]-Table1[[#This Row],[Cost]])</f>
        <v>29750</v>
      </c>
      <c r="Y1825">
        <f>SUM(Table1[[#This Row],[profit/loss]])/SUM(Table1[profit/loss])</f>
        <v>8.9571978479288926E-5</v>
      </c>
    </row>
    <row r="1826" spans="1:25" x14ac:dyDescent="0.3">
      <c r="A1826" t="s">
        <v>29</v>
      </c>
      <c r="B1826" t="s">
        <v>17</v>
      </c>
      <c r="C1826">
        <v>1185732</v>
      </c>
      <c r="D1826" s="9">
        <v>44358</v>
      </c>
      <c r="E1826" s="8" t="str">
        <f>TEXT(Table1[[#This Row],[Invoice Date]],"dd-mm-yyyy")</f>
        <v>11-06-2021</v>
      </c>
      <c r="F1826" s="1" t="str">
        <f t="shared" si="112"/>
        <v>June</v>
      </c>
      <c r="G1826" s="1" t="str">
        <f t="shared" si="113"/>
        <v>2021</v>
      </c>
      <c r="H1826" s="1" t="str">
        <f t="shared" si="114"/>
        <v>Friday</v>
      </c>
      <c r="I1826" s="1" t="str">
        <f t="shared" si="115"/>
        <v>11</v>
      </c>
      <c r="J1826" t="s">
        <v>30</v>
      </c>
      <c r="K1826" t="s">
        <v>77</v>
      </c>
      <c r="L1826" t="s">
        <v>78</v>
      </c>
      <c r="M1826" t="s">
        <v>20</v>
      </c>
      <c r="N1826">
        <v>20</v>
      </c>
      <c r="O1826">
        <v>400</v>
      </c>
      <c r="P1826">
        <v>80000</v>
      </c>
      <c r="Q1826">
        <v>32000</v>
      </c>
      <c r="R1826">
        <v>0.4</v>
      </c>
      <c r="S1826" t="s">
        <v>17</v>
      </c>
      <c r="T1826" t="str">
        <f>IF(Table1[[#This Row],[Units Sold]]&gt; 700,"High Units","low Units")</f>
        <v>low Units</v>
      </c>
      <c r="U1826">
        <f>SUM(Table1[[#This Row],[Operating Profit]])/SUM(Table1[Operating Profit])*100</f>
        <v>9.6346329792848587E-3</v>
      </c>
      <c r="V1826">
        <f>SUM(Table1[[#This Row],[Price per Unit]]*Table1[[#This Row],[Units Sold]])</f>
        <v>8000</v>
      </c>
      <c r="W1826">
        <f>SUM(Table1[[#This Row],[Total Sales]]-Table1[[#This Row],[Operating Profit]])</f>
        <v>48000</v>
      </c>
      <c r="X1826">
        <f>SUM(Table1[[#This Row],[Total Sales]]-Table1[[#This Row],[Cost]])</f>
        <v>32000</v>
      </c>
      <c r="Y1826">
        <f>SUM(Table1[[#This Row],[profit/loss]])/SUM(Table1[profit/loss])</f>
        <v>9.6346329792848591E-5</v>
      </c>
    </row>
    <row r="1827" spans="1:25" x14ac:dyDescent="0.3">
      <c r="A1827" t="s">
        <v>29</v>
      </c>
      <c r="B1827" t="s">
        <v>17</v>
      </c>
      <c r="C1827">
        <v>1185732</v>
      </c>
      <c r="D1827" s="9">
        <v>44358</v>
      </c>
      <c r="E1827" s="8" t="str">
        <f>TEXT(Table1[[#This Row],[Invoice Date]],"dd-mm-yyyy")</f>
        <v>11-06-2021</v>
      </c>
      <c r="F1827" s="1" t="str">
        <f t="shared" si="112"/>
        <v>June</v>
      </c>
      <c r="G1827" s="1" t="str">
        <f t="shared" si="113"/>
        <v>2021</v>
      </c>
      <c r="H1827" s="1" t="str">
        <f t="shared" si="114"/>
        <v>Friday</v>
      </c>
      <c r="I1827" s="1" t="str">
        <f t="shared" si="115"/>
        <v>11</v>
      </c>
      <c r="J1827" t="s">
        <v>30</v>
      </c>
      <c r="K1827" t="s">
        <v>77</v>
      </c>
      <c r="L1827" t="s">
        <v>78</v>
      </c>
      <c r="M1827" t="s">
        <v>21</v>
      </c>
      <c r="N1827">
        <v>35</v>
      </c>
      <c r="O1827">
        <v>400</v>
      </c>
      <c r="P1827">
        <v>140000</v>
      </c>
      <c r="Q1827">
        <v>49000</v>
      </c>
      <c r="R1827">
        <v>0.35</v>
      </c>
      <c r="S1827" t="s">
        <v>17</v>
      </c>
      <c r="T1827" t="str">
        <f>IF(Table1[[#This Row],[Units Sold]]&gt; 700,"High Units","low Units")</f>
        <v>low Units</v>
      </c>
      <c r="U1827">
        <f>SUM(Table1[[#This Row],[Operating Profit]])/SUM(Table1[Operating Profit])*100</f>
        <v>1.4753031749529941E-2</v>
      </c>
      <c r="V1827">
        <f>SUM(Table1[[#This Row],[Price per Unit]]*Table1[[#This Row],[Units Sold]])</f>
        <v>14000</v>
      </c>
      <c r="W1827">
        <f>SUM(Table1[[#This Row],[Total Sales]]-Table1[[#This Row],[Operating Profit]])</f>
        <v>91000</v>
      </c>
      <c r="X1827">
        <f>SUM(Table1[[#This Row],[Total Sales]]-Table1[[#This Row],[Cost]])</f>
        <v>49000</v>
      </c>
      <c r="Y1827">
        <f>SUM(Table1[[#This Row],[profit/loss]])/SUM(Table1[profit/loss])</f>
        <v>1.4753031749529941E-4</v>
      </c>
    </row>
    <row r="1828" spans="1:25" x14ac:dyDescent="0.3">
      <c r="A1828" t="s">
        <v>29</v>
      </c>
      <c r="B1828" t="s">
        <v>17</v>
      </c>
      <c r="C1828">
        <v>1185732</v>
      </c>
      <c r="D1828" s="9">
        <v>44358</v>
      </c>
      <c r="E1828" s="8" t="str">
        <f>TEXT(Table1[[#This Row],[Invoice Date]],"dd-mm-yyyy")</f>
        <v>11-06-2021</v>
      </c>
      <c r="F1828" s="1" t="str">
        <f t="shared" si="112"/>
        <v>June</v>
      </c>
      <c r="G1828" s="1" t="str">
        <f t="shared" si="113"/>
        <v>2021</v>
      </c>
      <c r="H1828" s="1" t="str">
        <f t="shared" si="114"/>
        <v>Friday</v>
      </c>
      <c r="I1828" s="1" t="str">
        <f t="shared" si="115"/>
        <v>11</v>
      </c>
      <c r="J1828" t="s">
        <v>30</v>
      </c>
      <c r="K1828" t="s">
        <v>77</v>
      </c>
      <c r="L1828" t="s">
        <v>78</v>
      </c>
      <c r="M1828" t="s">
        <v>22</v>
      </c>
      <c r="N1828">
        <v>40</v>
      </c>
      <c r="O1828">
        <v>575</v>
      </c>
      <c r="P1828">
        <v>230000</v>
      </c>
      <c r="Q1828">
        <v>115000</v>
      </c>
      <c r="R1828">
        <v>0.5</v>
      </c>
      <c r="S1828" t="s">
        <v>17</v>
      </c>
      <c r="T1828" t="str">
        <f>IF(Table1[[#This Row],[Units Sold]]&gt; 700,"High Units","low Units")</f>
        <v>low Units</v>
      </c>
      <c r="U1828">
        <f>SUM(Table1[[#This Row],[Operating Profit]])/SUM(Table1[Operating Profit])*100</f>
        <v>3.4624462269304962E-2</v>
      </c>
      <c r="V1828">
        <f>SUM(Table1[[#This Row],[Price per Unit]]*Table1[[#This Row],[Units Sold]])</f>
        <v>23000</v>
      </c>
      <c r="W1828">
        <f>SUM(Table1[[#This Row],[Total Sales]]-Table1[[#This Row],[Operating Profit]])</f>
        <v>115000</v>
      </c>
      <c r="X1828">
        <f>SUM(Table1[[#This Row],[Total Sales]]-Table1[[#This Row],[Cost]])</f>
        <v>115000</v>
      </c>
      <c r="Y1828">
        <f>SUM(Table1[[#This Row],[profit/loss]])/SUM(Table1[profit/loss])</f>
        <v>3.4624462269304963E-4</v>
      </c>
    </row>
    <row r="1829" spans="1:25" x14ac:dyDescent="0.3">
      <c r="A1829" t="s">
        <v>29</v>
      </c>
      <c r="B1829" t="s">
        <v>17</v>
      </c>
      <c r="C1829">
        <v>1185732</v>
      </c>
      <c r="D1829" s="9">
        <v>44387</v>
      </c>
      <c r="E1829" s="8" t="str">
        <f>TEXT(Table1[[#This Row],[Invoice Date]],"dd-mm-yyyy")</f>
        <v>10-07-2021</v>
      </c>
      <c r="F1829" s="1" t="str">
        <f t="shared" si="112"/>
        <v>July</v>
      </c>
      <c r="G1829" s="1" t="str">
        <f t="shared" si="113"/>
        <v>2021</v>
      </c>
      <c r="H1829" s="1" t="str">
        <f t="shared" si="114"/>
        <v>Saturday</v>
      </c>
      <c r="I1829" s="1" t="str">
        <f t="shared" si="115"/>
        <v>10</v>
      </c>
      <c r="J1829" t="s">
        <v>30</v>
      </c>
      <c r="K1829" t="s">
        <v>77</v>
      </c>
      <c r="L1829" t="s">
        <v>78</v>
      </c>
      <c r="M1829" t="s">
        <v>16</v>
      </c>
      <c r="N1829">
        <v>35</v>
      </c>
      <c r="O1829">
        <v>800</v>
      </c>
      <c r="P1829">
        <v>280000</v>
      </c>
      <c r="Q1829">
        <v>112000</v>
      </c>
      <c r="R1829">
        <v>0.4</v>
      </c>
      <c r="S1829" t="s">
        <v>17</v>
      </c>
      <c r="T1829" t="str">
        <f>IF(Table1[[#This Row],[Units Sold]]&gt; 700,"High Units","low Units")</f>
        <v>High Units</v>
      </c>
      <c r="U1829">
        <f>SUM(Table1[[#This Row],[Operating Profit]])/SUM(Table1[Operating Profit])*100</f>
        <v>3.3721215427497009E-2</v>
      </c>
      <c r="V1829">
        <f>SUM(Table1[[#This Row],[Price per Unit]]*Table1[[#This Row],[Units Sold]])</f>
        <v>28000</v>
      </c>
      <c r="W1829">
        <f>SUM(Table1[[#This Row],[Total Sales]]-Table1[[#This Row],[Operating Profit]])</f>
        <v>168000</v>
      </c>
      <c r="X1829">
        <f>SUM(Table1[[#This Row],[Total Sales]]-Table1[[#This Row],[Cost]])</f>
        <v>112000</v>
      </c>
      <c r="Y1829">
        <f>SUM(Table1[[#This Row],[profit/loss]])/SUM(Table1[profit/loss])</f>
        <v>3.3721215427497006E-4</v>
      </c>
    </row>
    <row r="1830" spans="1:25" x14ac:dyDescent="0.3">
      <c r="A1830" t="s">
        <v>29</v>
      </c>
      <c r="B1830" t="s">
        <v>17</v>
      </c>
      <c r="C1830">
        <v>1185732</v>
      </c>
      <c r="D1830" s="9">
        <v>44387</v>
      </c>
      <c r="E1830" s="8" t="str">
        <f>TEXT(Table1[[#This Row],[Invoice Date]],"dd-mm-yyyy")</f>
        <v>10-07-2021</v>
      </c>
      <c r="F1830" s="1" t="str">
        <f t="shared" si="112"/>
        <v>July</v>
      </c>
      <c r="G1830" s="1" t="str">
        <f t="shared" si="113"/>
        <v>2021</v>
      </c>
      <c r="H1830" s="1" t="str">
        <f t="shared" si="114"/>
        <v>Saturday</v>
      </c>
      <c r="I1830" s="1" t="str">
        <f t="shared" si="115"/>
        <v>10</v>
      </c>
      <c r="J1830" t="s">
        <v>30</v>
      </c>
      <c r="K1830" t="s">
        <v>77</v>
      </c>
      <c r="L1830" t="s">
        <v>78</v>
      </c>
      <c r="M1830" t="s">
        <v>18</v>
      </c>
      <c r="N1830">
        <v>30</v>
      </c>
      <c r="O1830">
        <v>550</v>
      </c>
      <c r="P1830">
        <v>165000</v>
      </c>
      <c r="Q1830">
        <v>57750</v>
      </c>
      <c r="R1830">
        <v>0.35</v>
      </c>
      <c r="S1830" t="s">
        <v>17</v>
      </c>
      <c r="T1830" t="str">
        <f>IF(Table1[[#This Row],[Units Sold]]&gt; 700,"High Units","low Units")</f>
        <v>low Units</v>
      </c>
      <c r="U1830">
        <f>SUM(Table1[[#This Row],[Operating Profit]])/SUM(Table1[Operating Profit])*100</f>
        <v>1.7387501704803143E-2</v>
      </c>
      <c r="V1830">
        <f>SUM(Table1[[#This Row],[Price per Unit]]*Table1[[#This Row],[Units Sold]])</f>
        <v>16500</v>
      </c>
      <c r="W1830">
        <f>SUM(Table1[[#This Row],[Total Sales]]-Table1[[#This Row],[Operating Profit]])</f>
        <v>107250</v>
      </c>
      <c r="X1830">
        <f>SUM(Table1[[#This Row],[Total Sales]]-Table1[[#This Row],[Cost]])</f>
        <v>57750</v>
      </c>
      <c r="Y1830">
        <f>SUM(Table1[[#This Row],[profit/loss]])/SUM(Table1[profit/loss])</f>
        <v>1.7387501704803143E-4</v>
      </c>
    </row>
    <row r="1831" spans="1:25" x14ac:dyDescent="0.3">
      <c r="A1831" t="s">
        <v>29</v>
      </c>
      <c r="B1831" t="s">
        <v>17</v>
      </c>
      <c r="C1831">
        <v>1185732</v>
      </c>
      <c r="D1831" s="9">
        <v>44387</v>
      </c>
      <c r="E1831" s="8" t="str">
        <f>TEXT(Table1[[#This Row],[Invoice Date]],"dd-mm-yyyy")</f>
        <v>10-07-2021</v>
      </c>
      <c r="F1831" s="1" t="str">
        <f t="shared" si="112"/>
        <v>July</v>
      </c>
      <c r="G1831" s="1" t="str">
        <f t="shared" si="113"/>
        <v>2021</v>
      </c>
      <c r="H1831" s="1" t="str">
        <f t="shared" si="114"/>
        <v>Saturday</v>
      </c>
      <c r="I1831" s="1" t="str">
        <f t="shared" si="115"/>
        <v>10</v>
      </c>
      <c r="J1831" t="s">
        <v>30</v>
      </c>
      <c r="K1831" t="s">
        <v>77</v>
      </c>
      <c r="L1831" t="s">
        <v>78</v>
      </c>
      <c r="M1831" t="s">
        <v>19</v>
      </c>
      <c r="N1831">
        <v>25</v>
      </c>
      <c r="O1831">
        <v>475</v>
      </c>
      <c r="P1831">
        <v>118750</v>
      </c>
      <c r="Q1831">
        <v>41563</v>
      </c>
      <c r="R1831">
        <v>0.35</v>
      </c>
      <c r="S1831" t="s">
        <v>17</v>
      </c>
      <c r="T1831" t="str">
        <f>IF(Table1[[#This Row],[Units Sold]]&gt; 700,"High Units","low Units")</f>
        <v>low Units</v>
      </c>
      <c r="U1831">
        <f>SUM(Table1[[#This Row],[Operating Profit]])/SUM(Table1[Operating Profit])*100</f>
        <v>1.2513882828688018E-2</v>
      </c>
      <c r="V1831">
        <f>SUM(Table1[[#This Row],[Price per Unit]]*Table1[[#This Row],[Units Sold]])</f>
        <v>11875</v>
      </c>
      <c r="W1831">
        <f>SUM(Table1[[#This Row],[Total Sales]]-Table1[[#This Row],[Operating Profit]])</f>
        <v>77187</v>
      </c>
      <c r="X1831">
        <f>SUM(Table1[[#This Row],[Total Sales]]-Table1[[#This Row],[Cost]])</f>
        <v>41563</v>
      </c>
      <c r="Y1831">
        <f>SUM(Table1[[#This Row],[profit/loss]])/SUM(Table1[profit/loss])</f>
        <v>1.2513882828688017E-4</v>
      </c>
    </row>
    <row r="1832" spans="1:25" x14ac:dyDescent="0.3">
      <c r="A1832" t="s">
        <v>29</v>
      </c>
      <c r="B1832" t="s">
        <v>17</v>
      </c>
      <c r="C1832">
        <v>1185732</v>
      </c>
      <c r="D1832" s="9">
        <v>44387</v>
      </c>
      <c r="E1832" s="8" t="str">
        <f>TEXT(Table1[[#This Row],[Invoice Date]],"dd-mm-yyyy")</f>
        <v>10-07-2021</v>
      </c>
      <c r="F1832" s="1" t="str">
        <f t="shared" si="112"/>
        <v>July</v>
      </c>
      <c r="G1832" s="1" t="str">
        <f t="shared" si="113"/>
        <v>2021</v>
      </c>
      <c r="H1832" s="1" t="str">
        <f t="shared" si="114"/>
        <v>Saturday</v>
      </c>
      <c r="I1832" s="1" t="str">
        <f t="shared" si="115"/>
        <v>10</v>
      </c>
      <c r="J1832" t="s">
        <v>30</v>
      </c>
      <c r="K1832" t="s">
        <v>77</v>
      </c>
      <c r="L1832" t="s">
        <v>78</v>
      </c>
      <c r="M1832" t="s">
        <v>20</v>
      </c>
      <c r="N1832">
        <v>25</v>
      </c>
      <c r="O1832">
        <v>425</v>
      </c>
      <c r="P1832">
        <v>106250</v>
      </c>
      <c r="Q1832">
        <v>42500</v>
      </c>
      <c r="R1832">
        <v>0.4</v>
      </c>
      <c r="S1832" t="s">
        <v>17</v>
      </c>
      <c r="T1832" t="str">
        <f>IF(Table1[[#This Row],[Units Sold]]&gt; 700,"High Units","low Units")</f>
        <v>low Units</v>
      </c>
      <c r="U1832">
        <f>SUM(Table1[[#This Row],[Operating Profit]])/SUM(Table1[Operating Profit])*100</f>
        <v>1.2795996925612702E-2</v>
      </c>
      <c r="V1832">
        <f>SUM(Table1[[#This Row],[Price per Unit]]*Table1[[#This Row],[Units Sold]])</f>
        <v>10625</v>
      </c>
      <c r="W1832">
        <f>SUM(Table1[[#This Row],[Total Sales]]-Table1[[#This Row],[Operating Profit]])</f>
        <v>63750</v>
      </c>
      <c r="X1832">
        <f>SUM(Table1[[#This Row],[Total Sales]]-Table1[[#This Row],[Cost]])</f>
        <v>42500</v>
      </c>
      <c r="Y1832">
        <f>SUM(Table1[[#This Row],[profit/loss]])/SUM(Table1[profit/loss])</f>
        <v>1.2795996925612702E-4</v>
      </c>
    </row>
    <row r="1833" spans="1:25" x14ac:dyDescent="0.3">
      <c r="A1833" t="s">
        <v>29</v>
      </c>
      <c r="B1833" t="s">
        <v>17</v>
      </c>
      <c r="C1833">
        <v>1185732</v>
      </c>
      <c r="D1833" s="9">
        <v>44387</v>
      </c>
      <c r="E1833" s="8" t="str">
        <f>TEXT(Table1[[#This Row],[Invoice Date]],"dd-mm-yyyy")</f>
        <v>10-07-2021</v>
      </c>
      <c r="F1833" s="1" t="str">
        <f t="shared" si="112"/>
        <v>July</v>
      </c>
      <c r="G1833" s="1" t="str">
        <f t="shared" si="113"/>
        <v>2021</v>
      </c>
      <c r="H1833" s="1" t="str">
        <f t="shared" si="114"/>
        <v>Saturday</v>
      </c>
      <c r="I1833" s="1" t="str">
        <f t="shared" si="115"/>
        <v>10</v>
      </c>
      <c r="J1833" t="s">
        <v>30</v>
      </c>
      <c r="K1833" t="s">
        <v>77</v>
      </c>
      <c r="L1833" t="s">
        <v>78</v>
      </c>
      <c r="M1833" t="s">
        <v>21</v>
      </c>
      <c r="N1833">
        <v>35</v>
      </c>
      <c r="O1833">
        <v>425</v>
      </c>
      <c r="P1833">
        <v>148750</v>
      </c>
      <c r="Q1833">
        <v>52063</v>
      </c>
      <c r="R1833">
        <v>0.35</v>
      </c>
      <c r="S1833" t="s">
        <v>17</v>
      </c>
      <c r="T1833" t="str">
        <f>IF(Table1[[#This Row],[Units Sold]]&gt; 700,"High Units","low Units")</f>
        <v>low Units</v>
      </c>
      <c r="U1833">
        <f>SUM(Table1[[#This Row],[Operating Profit]])/SUM(Table1[Operating Profit])*100</f>
        <v>1.5675246775015861E-2</v>
      </c>
      <c r="V1833">
        <f>SUM(Table1[[#This Row],[Price per Unit]]*Table1[[#This Row],[Units Sold]])</f>
        <v>14875</v>
      </c>
      <c r="W1833">
        <f>SUM(Table1[[#This Row],[Total Sales]]-Table1[[#This Row],[Operating Profit]])</f>
        <v>96687</v>
      </c>
      <c r="X1833">
        <f>SUM(Table1[[#This Row],[Total Sales]]-Table1[[#This Row],[Cost]])</f>
        <v>52063</v>
      </c>
      <c r="Y1833">
        <f>SUM(Table1[[#This Row],[profit/loss]])/SUM(Table1[profit/loss])</f>
        <v>1.5675246775015861E-4</v>
      </c>
    </row>
    <row r="1834" spans="1:25" x14ac:dyDescent="0.3">
      <c r="A1834" t="s">
        <v>29</v>
      </c>
      <c r="B1834" t="s">
        <v>17</v>
      </c>
      <c r="C1834">
        <v>1185732</v>
      </c>
      <c r="D1834" s="9">
        <v>44387</v>
      </c>
      <c r="E1834" s="8" t="str">
        <f>TEXT(Table1[[#This Row],[Invoice Date]],"dd-mm-yyyy")</f>
        <v>10-07-2021</v>
      </c>
      <c r="F1834" s="1" t="str">
        <f t="shared" si="112"/>
        <v>July</v>
      </c>
      <c r="G1834" s="1" t="str">
        <f t="shared" si="113"/>
        <v>2021</v>
      </c>
      <c r="H1834" s="1" t="str">
        <f t="shared" si="114"/>
        <v>Saturday</v>
      </c>
      <c r="I1834" s="1" t="str">
        <f t="shared" si="115"/>
        <v>10</v>
      </c>
      <c r="J1834" t="s">
        <v>30</v>
      </c>
      <c r="K1834" t="s">
        <v>77</v>
      </c>
      <c r="L1834" t="s">
        <v>78</v>
      </c>
      <c r="M1834" t="s">
        <v>22</v>
      </c>
      <c r="N1834">
        <v>40</v>
      </c>
      <c r="O1834">
        <v>600</v>
      </c>
      <c r="P1834">
        <v>240000</v>
      </c>
      <c r="Q1834">
        <v>120000</v>
      </c>
      <c r="R1834">
        <v>0.5</v>
      </c>
      <c r="S1834" t="s">
        <v>17</v>
      </c>
      <c r="T1834" t="str">
        <f>IF(Table1[[#This Row],[Units Sold]]&gt; 700,"High Units","low Units")</f>
        <v>low Units</v>
      </c>
      <c r="U1834">
        <f>SUM(Table1[[#This Row],[Operating Profit]])/SUM(Table1[Operating Profit])*100</f>
        <v>3.6129873672318222E-2</v>
      </c>
      <c r="V1834">
        <f>SUM(Table1[[#This Row],[Price per Unit]]*Table1[[#This Row],[Units Sold]])</f>
        <v>24000</v>
      </c>
      <c r="W1834">
        <f>SUM(Table1[[#This Row],[Total Sales]]-Table1[[#This Row],[Operating Profit]])</f>
        <v>120000</v>
      </c>
      <c r="X1834">
        <f>SUM(Table1[[#This Row],[Total Sales]]-Table1[[#This Row],[Cost]])</f>
        <v>120000</v>
      </c>
      <c r="Y1834">
        <f>SUM(Table1[[#This Row],[profit/loss]])/SUM(Table1[profit/loss])</f>
        <v>3.6129873672318221E-4</v>
      </c>
    </row>
    <row r="1835" spans="1:25" x14ac:dyDescent="0.3">
      <c r="A1835" t="s">
        <v>29</v>
      </c>
      <c r="B1835" t="s">
        <v>17</v>
      </c>
      <c r="C1835">
        <v>1185732</v>
      </c>
      <c r="D1835" s="9">
        <v>44419</v>
      </c>
      <c r="E1835" s="8" t="str">
        <f>TEXT(Table1[[#This Row],[Invoice Date]],"dd-mm-yyyy")</f>
        <v>11-08-2021</v>
      </c>
      <c r="F1835" s="1" t="str">
        <f t="shared" si="112"/>
        <v>August</v>
      </c>
      <c r="G1835" s="1" t="str">
        <f t="shared" si="113"/>
        <v>2021</v>
      </c>
      <c r="H1835" s="1" t="str">
        <f t="shared" si="114"/>
        <v>Wednesday</v>
      </c>
      <c r="I1835" s="1" t="str">
        <f t="shared" si="115"/>
        <v>11</v>
      </c>
      <c r="J1835" t="s">
        <v>30</v>
      </c>
      <c r="K1835" t="s">
        <v>77</v>
      </c>
      <c r="L1835" t="s">
        <v>78</v>
      </c>
      <c r="M1835" t="s">
        <v>16</v>
      </c>
      <c r="N1835">
        <v>35</v>
      </c>
      <c r="O1835">
        <v>750</v>
      </c>
      <c r="P1835">
        <v>262500</v>
      </c>
      <c r="Q1835">
        <v>105000</v>
      </c>
      <c r="R1835">
        <v>0.4</v>
      </c>
      <c r="S1835" t="s">
        <v>17</v>
      </c>
      <c r="T1835" t="str">
        <f>IF(Table1[[#This Row],[Units Sold]]&gt; 700,"High Units","low Units")</f>
        <v>High Units</v>
      </c>
      <c r="U1835">
        <f>SUM(Table1[[#This Row],[Operating Profit]])/SUM(Table1[Operating Profit])*100</f>
        <v>3.1613639463278442E-2</v>
      </c>
      <c r="V1835">
        <f>SUM(Table1[[#This Row],[Price per Unit]]*Table1[[#This Row],[Units Sold]])</f>
        <v>26250</v>
      </c>
      <c r="W1835">
        <f>SUM(Table1[[#This Row],[Total Sales]]-Table1[[#This Row],[Operating Profit]])</f>
        <v>157500</v>
      </c>
      <c r="X1835">
        <f>SUM(Table1[[#This Row],[Total Sales]]-Table1[[#This Row],[Cost]])</f>
        <v>105000</v>
      </c>
      <c r="Y1835">
        <f>SUM(Table1[[#This Row],[profit/loss]])/SUM(Table1[profit/loss])</f>
        <v>3.1613639463278441E-4</v>
      </c>
    </row>
    <row r="1836" spans="1:25" x14ac:dyDescent="0.3">
      <c r="A1836" t="s">
        <v>29</v>
      </c>
      <c r="B1836" t="s">
        <v>17</v>
      </c>
      <c r="C1836">
        <v>1185732</v>
      </c>
      <c r="D1836" s="9">
        <v>44419</v>
      </c>
      <c r="E1836" s="8" t="str">
        <f>TEXT(Table1[[#This Row],[Invoice Date]],"dd-mm-yyyy")</f>
        <v>11-08-2021</v>
      </c>
      <c r="F1836" s="1" t="str">
        <f t="shared" si="112"/>
        <v>August</v>
      </c>
      <c r="G1836" s="1" t="str">
        <f t="shared" si="113"/>
        <v>2021</v>
      </c>
      <c r="H1836" s="1" t="str">
        <f t="shared" si="114"/>
        <v>Wednesday</v>
      </c>
      <c r="I1836" s="1" t="str">
        <f t="shared" si="115"/>
        <v>11</v>
      </c>
      <c r="J1836" t="s">
        <v>30</v>
      </c>
      <c r="K1836" t="s">
        <v>77</v>
      </c>
      <c r="L1836" t="s">
        <v>78</v>
      </c>
      <c r="M1836" t="s">
        <v>18</v>
      </c>
      <c r="N1836">
        <v>35</v>
      </c>
      <c r="O1836">
        <v>525</v>
      </c>
      <c r="P1836">
        <v>183750</v>
      </c>
      <c r="Q1836">
        <v>64313</v>
      </c>
      <c r="R1836">
        <v>0.35</v>
      </c>
      <c r="S1836" t="s">
        <v>17</v>
      </c>
      <c r="T1836" t="str">
        <f>IF(Table1[[#This Row],[Units Sold]]&gt; 700,"High Units","low Units")</f>
        <v>low Units</v>
      </c>
      <c r="U1836">
        <f>SUM(Table1[[#This Row],[Operating Profit]])/SUM(Table1[Operating Profit])*100</f>
        <v>1.9363504712398349E-2</v>
      </c>
      <c r="V1836">
        <f>SUM(Table1[[#This Row],[Price per Unit]]*Table1[[#This Row],[Units Sold]])</f>
        <v>18375</v>
      </c>
      <c r="W1836">
        <f>SUM(Table1[[#This Row],[Total Sales]]-Table1[[#This Row],[Operating Profit]])</f>
        <v>119437</v>
      </c>
      <c r="X1836">
        <f>SUM(Table1[[#This Row],[Total Sales]]-Table1[[#This Row],[Cost]])</f>
        <v>64313</v>
      </c>
      <c r="Y1836">
        <f>SUM(Table1[[#This Row],[profit/loss]])/SUM(Table1[profit/loss])</f>
        <v>1.9363504712398348E-4</v>
      </c>
    </row>
    <row r="1837" spans="1:25" x14ac:dyDescent="0.3">
      <c r="A1837" t="s">
        <v>29</v>
      </c>
      <c r="B1837" t="s">
        <v>17</v>
      </c>
      <c r="C1837">
        <v>1185732</v>
      </c>
      <c r="D1837" s="9">
        <v>44419</v>
      </c>
      <c r="E1837" s="8" t="str">
        <f>TEXT(Table1[[#This Row],[Invoice Date]],"dd-mm-yyyy")</f>
        <v>11-08-2021</v>
      </c>
      <c r="F1837" s="1" t="str">
        <f t="shared" si="112"/>
        <v>August</v>
      </c>
      <c r="G1837" s="1" t="str">
        <f t="shared" si="113"/>
        <v>2021</v>
      </c>
      <c r="H1837" s="1" t="str">
        <f t="shared" si="114"/>
        <v>Wednesday</v>
      </c>
      <c r="I1837" s="1" t="str">
        <f t="shared" si="115"/>
        <v>11</v>
      </c>
      <c r="J1837" t="s">
        <v>30</v>
      </c>
      <c r="K1837" t="s">
        <v>77</v>
      </c>
      <c r="L1837" t="s">
        <v>78</v>
      </c>
      <c r="M1837" t="s">
        <v>19</v>
      </c>
      <c r="N1837">
        <v>30</v>
      </c>
      <c r="O1837">
        <v>450</v>
      </c>
      <c r="P1837">
        <v>135000</v>
      </c>
      <c r="Q1837">
        <v>47250</v>
      </c>
      <c r="R1837">
        <v>0.35</v>
      </c>
      <c r="S1837" t="s">
        <v>17</v>
      </c>
      <c r="T1837" t="str">
        <f>IF(Table1[[#This Row],[Units Sold]]&gt; 700,"High Units","low Units")</f>
        <v>low Units</v>
      </c>
      <c r="U1837">
        <f>SUM(Table1[[#This Row],[Operating Profit]])/SUM(Table1[Operating Profit])*100</f>
        <v>1.4226137758475298E-2</v>
      </c>
      <c r="V1837">
        <f>SUM(Table1[[#This Row],[Price per Unit]]*Table1[[#This Row],[Units Sold]])</f>
        <v>13500</v>
      </c>
      <c r="W1837">
        <f>SUM(Table1[[#This Row],[Total Sales]]-Table1[[#This Row],[Operating Profit]])</f>
        <v>87750</v>
      </c>
      <c r="X1837">
        <f>SUM(Table1[[#This Row],[Total Sales]]-Table1[[#This Row],[Cost]])</f>
        <v>47250</v>
      </c>
      <c r="Y1837">
        <f>SUM(Table1[[#This Row],[profit/loss]])/SUM(Table1[profit/loss])</f>
        <v>1.4226137758475299E-4</v>
      </c>
    </row>
    <row r="1838" spans="1:25" x14ac:dyDescent="0.3">
      <c r="A1838" t="s">
        <v>29</v>
      </c>
      <c r="B1838" t="s">
        <v>17</v>
      </c>
      <c r="C1838">
        <v>1185732</v>
      </c>
      <c r="D1838" s="9">
        <v>44419</v>
      </c>
      <c r="E1838" s="8" t="str">
        <f>TEXT(Table1[[#This Row],[Invoice Date]],"dd-mm-yyyy")</f>
        <v>11-08-2021</v>
      </c>
      <c r="F1838" s="1" t="str">
        <f t="shared" si="112"/>
        <v>August</v>
      </c>
      <c r="G1838" s="1" t="str">
        <f t="shared" si="113"/>
        <v>2021</v>
      </c>
      <c r="H1838" s="1" t="str">
        <f t="shared" si="114"/>
        <v>Wednesday</v>
      </c>
      <c r="I1838" s="1" t="str">
        <f t="shared" si="115"/>
        <v>11</v>
      </c>
      <c r="J1838" t="s">
        <v>30</v>
      </c>
      <c r="K1838" t="s">
        <v>77</v>
      </c>
      <c r="L1838" t="s">
        <v>78</v>
      </c>
      <c r="M1838" t="s">
        <v>20</v>
      </c>
      <c r="N1838">
        <v>20</v>
      </c>
      <c r="O1838">
        <v>375</v>
      </c>
      <c r="P1838">
        <v>75000</v>
      </c>
      <c r="Q1838">
        <v>30000</v>
      </c>
      <c r="R1838">
        <v>0.4</v>
      </c>
      <c r="S1838" t="s">
        <v>17</v>
      </c>
      <c r="T1838" t="str">
        <f>IF(Table1[[#This Row],[Units Sold]]&gt; 700,"High Units","low Units")</f>
        <v>low Units</v>
      </c>
      <c r="U1838">
        <f>SUM(Table1[[#This Row],[Operating Profit]])/SUM(Table1[Operating Profit])*100</f>
        <v>9.0324684180795554E-3</v>
      </c>
      <c r="V1838">
        <f>SUM(Table1[[#This Row],[Price per Unit]]*Table1[[#This Row],[Units Sold]])</f>
        <v>7500</v>
      </c>
      <c r="W1838">
        <f>SUM(Table1[[#This Row],[Total Sales]]-Table1[[#This Row],[Operating Profit]])</f>
        <v>45000</v>
      </c>
      <c r="X1838">
        <f>SUM(Table1[[#This Row],[Total Sales]]-Table1[[#This Row],[Cost]])</f>
        <v>30000</v>
      </c>
      <c r="Y1838">
        <f>SUM(Table1[[#This Row],[profit/loss]])/SUM(Table1[profit/loss])</f>
        <v>9.0324684180795553E-5</v>
      </c>
    </row>
    <row r="1839" spans="1:25" x14ac:dyDescent="0.3">
      <c r="A1839" t="s">
        <v>29</v>
      </c>
      <c r="B1839" t="s">
        <v>17</v>
      </c>
      <c r="C1839">
        <v>1185732</v>
      </c>
      <c r="D1839" s="9">
        <v>44419</v>
      </c>
      <c r="E1839" s="8" t="str">
        <f>TEXT(Table1[[#This Row],[Invoice Date]],"dd-mm-yyyy")</f>
        <v>11-08-2021</v>
      </c>
      <c r="F1839" s="1" t="str">
        <f t="shared" si="112"/>
        <v>August</v>
      </c>
      <c r="G1839" s="1" t="str">
        <f t="shared" si="113"/>
        <v>2021</v>
      </c>
      <c r="H1839" s="1" t="str">
        <f t="shared" si="114"/>
        <v>Wednesday</v>
      </c>
      <c r="I1839" s="1" t="str">
        <f t="shared" si="115"/>
        <v>11</v>
      </c>
      <c r="J1839" t="s">
        <v>30</v>
      </c>
      <c r="K1839" t="s">
        <v>77</v>
      </c>
      <c r="L1839" t="s">
        <v>78</v>
      </c>
      <c r="M1839" t="s">
        <v>21</v>
      </c>
      <c r="N1839">
        <v>30</v>
      </c>
      <c r="O1839">
        <v>350</v>
      </c>
      <c r="P1839">
        <v>105000</v>
      </c>
      <c r="Q1839">
        <v>36750</v>
      </c>
      <c r="R1839">
        <v>0.35</v>
      </c>
      <c r="S1839" t="s">
        <v>17</v>
      </c>
      <c r="T1839" t="str">
        <f>IF(Table1[[#This Row],[Units Sold]]&gt; 700,"High Units","low Units")</f>
        <v>low Units</v>
      </c>
      <c r="U1839">
        <f>SUM(Table1[[#This Row],[Operating Profit]])/SUM(Table1[Operating Profit])*100</f>
        <v>1.1064773812147455E-2</v>
      </c>
      <c r="V1839">
        <f>SUM(Table1[[#This Row],[Price per Unit]]*Table1[[#This Row],[Units Sold]])</f>
        <v>10500</v>
      </c>
      <c r="W1839">
        <f>SUM(Table1[[#This Row],[Total Sales]]-Table1[[#This Row],[Operating Profit]])</f>
        <v>68250</v>
      </c>
      <c r="X1839">
        <f>SUM(Table1[[#This Row],[Total Sales]]-Table1[[#This Row],[Cost]])</f>
        <v>36750</v>
      </c>
      <c r="Y1839">
        <f>SUM(Table1[[#This Row],[profit/loss]])/SUM(Table1[profit/loss])</f>
        <v>1.1064773812147455E-4</v>
      </c>
    </row>
    <row r="1840" spans="1:25" x14ac:dyDescent="0.3">
      <c r="A1840" t="s">
        <v>29</v>
      </c>
      <c r="B1840" t="s">
        <v>17</v>
      </c>
      <c r="C1840">
        <v>1185732</v>
      </c>
      <c r="D1840" s="9">
        <v>44419</v>
      </c>
      <c r="E1840" s="8" t="str">
        <f>TEXT(Table1[[#This Row],[Invoice Date]],"dd-mm-yyyy")</f>
        <v>11-08-2021</v>
      </c>
      <c r="F1840" s="1" t="str">
        <f t="shared" si="112"/>
        <v>August</v>
      </c>
      <c r="G1840" s="1" t="str">
        <f t="shared" si="113"/>
        <v>2021</v>
      </c>
      <c r="H1840" s="1" t="str">
        <f t="shared" si="114"/>
        <v>Wednesday</v>
      </c>
      <c r="I1840" s="1" t="str">
        <f t="shared" si="115"/>
        <v>11</v>
      </c>
      <c r="J1840" t="s">
        <v>30</v>
      </c>
      <c r="K1840" t="s">
        <v>77</v>
      </c>
      <c r="L1840" t="s">
        <v>78</v>
      </c>
      <c r="M1840" t="s">
        <v>22</v>
      </c>
      <c r="N1840">
        <v>35</v>
      </c>
      <c r="O1840">
        <v>525</v>
      </c>
      <c r="P1840">
        <v>183750</v>
      </c>
      <c r="Q1840">
        <v>91875</v>
      </c>
      <c r="R1840">
        <v>0.5</v>
      </c>
      <c r="S1840" t="s">
        <v>17</v>
      </c>
      <c r="T1840" t="str">
        <f>IF(Table1[[#This Row],[Units Sold]]&gt; 700,"High Units","low Units")</f>
        <v>low Units</v>
      </c>
      <c r="U1840">
        <f>SUM(Table1[[#This Row],[Operating Profit]])/SUM(Table1[Operating Profit])*100</f>
        <v>2.7661934530368641E-2</v>
      </c>
      <c r="V1840">
        <f>SUM(Table1[[#This Row],[Price per Unit]]*Table1[[#This Row],[Units Sold]])</f>
        <v>18375</v>
      </c>
      <c r="W1840">
        <f>SUM(Table1[[#This Row],[Total Sales]]-Table1[[#This Row],[Operating Profit]])</f>
        <v>91875</v>
      </c>
      <c r="X1840">
        <f>SUM(Table1[[#This Row],[Total Sales]]-Table1[[#This Row],[Cost]])</f>
        <v>91875</v>
      </c>
      <c r="Y1840">
        <f>SUM(Table1[[#This Row],[profit/loss]])/SUM(Table1[profit/loss])</f>
        <v>2.7661934530368639E-4</v>
      </c>
    </row>
    <row r="1841" spans="1:25" x14ac:dyDescent="0.3">
      <c r="A1841" t="s">
        <v>29</v>
      </c>
      <c r="B1841" t="s">
        <v>17</v>
      </c>
      <c r="C1841">
        <v>1185732</v>
      </c>
      <c r="D1841" s="9">
        <v>44451</v>
      </c>
      <c r="E1841" s="8" t="str">
        <f>TEXT(Table1[[#This Row],[Invoice Date]],"dd-mm-yyyy")</f>
        <v>12-09-2021</v>
      </c>
      <c r="F1841" s="1" t="str">
        <f t="shared" si="112"/>
        <v>September</v>
      </c>
      <c r="G1841" s="1" t="str">
        <f t="shared" si="113"/>
        <v>2021</v>
      </c>
      <c r="H1841" s="1" t="str">
        <f t="shared" si="114"/>
        <v>Sunday</v>
      </c>
      <c r="I1841" s="1" t="str">
        <f t="shared" si="115"/>
        <v>12</v>
      </c>
      <c r="J1841" t="s">
        <v>30</v>
      </c>
      <c r="K1841" t="s">
        <v>77</v>
      </c>
      <c r="L1841" t="s">
        <v>78</v>
      </c>
      <c r="M1841" t="s">
        <v>16</v>
      </c>
      <c r="N1841">
        <v>30</v>
      </c>
      <c r="O1841">
        <v>650</v>
      </c>
      <c r="P1841">
        <v>195000</v>
      </c>
      <c r="Q1841">
        <v>78000</v>
      </c>
      <c r="R1841">
        <v>0.4</v>
      </c>
      <c r="S1841" t="s">
        <v>17</v>
      </c>
      <c r="T1841" t="str">
        <f>IF(Table1[[#This Row],[Units Sold]]&gt; 700,"High Units","low Units")</f>
        <v>low Units</v>
      </c>
      <c r="U1841">
        <f>SUM(Table1[[#This Row],[Operating Profit]])/SUM(Table1[Operating Profit])*100</f>
        <v>2.3484417887006843E-2</v>
      </c>
      <c r="V1841">
        <f>SUM(Table1[[#This Row],[Price per Unit]]*Table1[[#This Row],[Units Sold]])</f>
        <v>19500</v>
      </c>
      <c r="W1841">
        <f>SUM(Table1[[#This Row],[Total Sales]]-Table1[[#This Row],[Operating Profit]])</f>
        <v>117000</v>
      </c>
      <c r="X1841">
        <f>SUM(Table1[[#This Row],[Total Sales]]-Table1[[#This Row],[Cost]])</f>
        <v>78000</v>
      </c>
      <c r="Y1841">
        <f>SUM(Table1[[#This Row],[profit/loss]])/SUM(Table1[profit/loss])</f>
        <v>2.3484417887006842E-4</v>
      </c>
    </row>
    <row r="1842" spans="1:25" x14ac:dyDescent="0.3">
      <c r="A1842" t="s">
        <v>29</v>
      </c>
      <c r="B1842" t="s">
        <v>17</v>
      </c>
      <c r="C1842">
        <v>1185732</v>
      </c>
      <c r="D1842" s="9">
        <v>44451</v>
      </c>
      <c r="E1842" s="8" t="str">
        <f>TEXT(Table1[[#This Row],[Invoice Date]],"dd-mm-yyyy")</f>
        <v>12-09-2021</v>
      </c>
      <c r="F1842" s="1" t="str">
        <f t="shared" si="112"/>
        <v>September</v>
      </c>
      <c r="G1842" s="1" t="str">
        <f t="shared" si="113"/>
        <v>2021</v>
      </c>
      <c r="H1842" s="1" t="str">
        <f t="shared" si="114"/>
        <v>Sunday</v>
      </c>
      <c r="I1842" s="1" t="str">
        <f t="shared" si="115"/>
        <v>12</v>
      </c>
      <c r="J1842" t="s">
        <v>30</v>
      </c>
      <c r="K1842" t="s">
        <v>77</v>
      </c>
      <c r="L1842" t="s">
        <v>78</v>
      </c>
      <c r="M1842" t="s">
        <v>18</v>
      </c>
      <c r="N1842">
        <v>25</v>
      </c>
      <c r="O1842">
        <v>450</v>
      </c>
      <c r="P1842">
        <v>112500</v>
      </c>
      <c r="Q1842">
        <v>39375</v>
      </c>
      <c r="R1842">
        <v>0.35</v>
      </c>
      <c r="S1842" t="s">
        <v>17</v>
      </c>
      <c r="T1842" t="str">
        <f>IF(Table1[[#This Row],[Units Sold]]&gt; 700,"High Units","low Units")</f>
        <v>low Units</v>
      </c>
      <c r="U1842">
        <f>SUM(Table1[[#This Row],[Operating Profit]])/SUM(Table1[Operating Profit])*100</f>
        <v>1.1855114798729416E-2</v>
      </c>
      <c r="V1842">
        <f>SUM(Table1[[#This Row],[Price per Unit]]*Table1[[#This Row],[Units Sold]])</f>
        <v>11250</v>
      </c>
      <c r="W1842">
        <f>SUM(Table1[[#This Row],[Total Sales]]-Table1[[#This Row],[Operating Profit]])</f>
        <v>73125</v>
      </c>
      <c r="X1842">
        <f>SUM(Table1[[#This Row],[Total Sales]]-Table1[[#This Row],[Cost]])</f>
        <v>39375</v>
      </c>
      <c r="Y1842">
        <f>SUM(Table1[[#This Row],[profit/loss]])/SUM(Table1[profit/loss])</f>
        <v>1.1855114798729416E-4</v>
      </c>
    </row>
    <row r="1843" spans="1:25" x14ac:dyDescent="0.3">
      <c r="A1843" t="s">
        <v>29</v>
      </c>
      <c r="B1843" t="s">
        <v>17</v>
      </c>
      <c r="C1843">
        <v>1185732</v>
      </c>
      <c r="D1843" s="9">
        <v>44451</v>
      </c>
      <c r="E1843" s="8" t="str">
        <f>TEXT(Table1[[#This Row],[Invoice Date]],"dd-mm-yyyy")</f>
        <v>12-09-2021</v>
      </c>
      <c r="F1843" s="1" t="str">
        <f t="shared" si="112"/>
        <v>September</v>
      </c>
      <c r="G1843" s="1" t="str">
        <f t="shared" si="113"/>
        <v>2021</v>
      </c>
      <c r="H1843" s="1" t="str">
        <f t="shared" si="114"/>
        <v>Sunday</v>
      </c>
      <c r="I1843" s="1" t="str">
        <f t="shared" si="115"/>
        <v>12</v>
      </c>
      <c r="J1843" t="s">
        <v>30</v>
      </c>
      <c r="K1843" t="s">
        <v>77</v>
      </c>
      <c r="L1843" t="s">
        <v>78</v>
      </c>
      <c r="M1843" t="s">
        <v>19</v>
      </c>
      <c r="N1843">
        <v>10</v>
      </c>
      <c r="O1843">
        <v>350</v>
      </c>
      <c r="P1843">
        <v>35000</v>
      </c>
      <c r="Q1843">
        <v>12250</v>
      </c>
      <c r="R1843">
        <v>0.35</v>
      </c>
      <c r="S1843" t="s">
        <v>17</v>
      </c>
      <c r="T1843" t="str">
        <f>IF(Table1[[#This Row],[Units Sold]]&gt; 700,"High Units","low Units")</f>
        <v>low Units</v>
      </c>
      <c r="U1843">
        <f>SUM(Table1[[#This Row],[Operating Profit]])/SUM(Table1[Operating Profit])*100</f>
        <v>3.6882579373824853E-3</v>
      </c>
      <c r="V1843">
        <f>SUM(Table1[[#This Row],[Price per Unit]]*Table1[[#This Row],[Units Sold]])</f>
        <v>3500</v>
      </c>
      <c r="W1843">
        <f>SUM(Table1[[#This Row],[Total Sales]]-Table1[[#This Row],[Operating Profit]])</f>
        <v>22750</v>
      </c>
      <c r="X1843">
        <f>SUM(Table1[[#This Row],[Total Sales]]-Table1[[#This Row],[Cost]])</f>
        <v>12250</v>
      </c>
      <c r="Y1843">
        <f>SUM(Table1[[#This Row],[profit/loss]])/SUM(Table1[profit/loss])</f>
        <v>3.6882579373824853E-5</v>
      </c>
    </row>
    <row r="1844" spans="1:25" x14ac:dyDescent="0.3">
      <c r="A1844" t="s">
        <v>29</v>
      </c>
      <c r="B1844" t="s">
        <v>17</v>
      </c>
      <c r="C1844">
        <v>1185732</v>
      </c>
      <c r="D1844" s="9">
        <v>44451</v>
      </c>
      <c r="E1844" s="8" t="str">
        <f>TEXT(Table1[[#This Row],[Invoice Date]],"dd-mm-yyyy")</f>
        <v>12-09-2021</v>
      </c>
      <c r="F1844" s="1" t="str">
        <f t="shared" si="112"/>
        <v>September</v>
      </c>
      <c r="G1844" s="1" t="str">
        <f t="shared" si="113"/>
        <v>2021</v>
      </c>
      <c r="H1844" s="1" t="str">
        <f t="shared" si="114"/>
        <v>Sunday</v>
      </c>
      <c r="I1844" s="1" t="str">
        <f t="shared" si="115"/>
        <v>12</v>
      </c>
      <c r="J1844" t="s">
        <v>30</v>
      </c>
      <c r="K1844" t="s">
        <v>77</v>
      </c>
      <c r="L1844" t="s">
        <v>78</v>
      </c>
      <c r="M1844" t="s">
        <v>20</v>
      </c>
      <c r="N1844">
        <v>10</v>
      </c>
      <c r="O1844">
        <v>325</v>
      </c>
      <c r="P1844">
        <v>32500</v>
      </c>
      <c r="Q1844">
        <v>13000</v>
      </c>
      <c r="R1844">
        <v>0.4</v>
      </c>
      <c r="S1844" t="s">
        <v>17</v>
      </c>
      <c r="T1844" t="str">
        <f>IF(Table1[[#This Row],[Units Sold]]&gt; 700,"High Units","low Units")</f>
        <v>low Units</v>
      </c>
      <c r="U1844">
        <f>SUM(Table1[[#This Row],[Operating Profit]])/SUM(Table1[Operating Profit])*100</f>
        <v>3.9140696478344736E-3</v>
      </c>
      <c r="V1844">
        <f>SUM(Table1[[#This Row],[Price per Unit]]*Table1[[#This Row],[Units Sold]])</f>
        <v>3250</v>
      </c>
      <c r="W1844">
        <f>SUM(Table1[[#This Row],[Total Sales]]-Table1[[#This Row],[Operating Profit]])</f>
        <v>19500</v>
      </c>
      <c r="X1844">
        <f>SUM(Table1[[#This Row],[Total Sales]]-Table1[[#This Row],[Cost]])</f>
        <v>13000</v>
      </c>
      <c r="Y1844">
        <f>SUM(Table1[[#This Row],[profit/loss]])/SUM(Table1[profit/loss])</f>
        <v>3.9140696478344739E-5</v>
      </c>
    </row>
    <row r="1845" spans="1:25" x14ac:dyDescent="0.3">
      <c r="A1845" t="s">
        <v>29</v>
      </c>
      <c r="B1845" t="s">
        <v>17</v>
      </c>
      <c r="C1845">
        <v>1185732</v>
      </c>
      <c r="D1845" s="9">
        <v>44451</v>
      </c>
      <c r="E1845" s="8" t="str">
        <f>TEXT(Table1[[#This Row],[Invoice Date]],"dd-mm-yyyy")</f>
        <v>12-09-2021</v>
      </c>
      <c r="F1845" s="1" t="str">
        <f t="shared" si="112"/>
        <v>September</v>
      </c>
      <c r="G1845" s="1" t="str">
        <f t="shared" si="113"/>
        <v>2021</v>
      </c>
      <c r="H1845" s="1" t="str">
        <f t="shared" si="114"/>
        <v>Sunday</v>
      </c>
      <c r="I1845" s="1" t="str">
        <f t="shared" si="115"/>
        <v>12</v>
      </c>
      <c r="J1845" t="s">
        <v>30</v>
      </c>
      <c r="K1845" t="s">
        <v>77</v>
      </c>
      <c r="L1845" t="s">
        <v>78</v>
      </c>
      <c r="M1845" t="s">
        <v>21</v>
      </c>
      <c r="N1845">
        <v>20</v>
      </c>
      <c r="O1845">
        <v>325</v>
      </c>
      <c r="P1845">
        <v>65000</v>
      </c>
      <c r="Q1845">
        <v>22750</v>
      </c>
      <c r="R1845">
        <v>0.35</v>
      </c>
      <c r="S1845" t="s">
        <v>17</v>
      </c>
      <c r="T1845" t="str">
        <f>IF(Table1[[#This Row],[Units Sold]]&gt; 700,"High Units","low Units")</f>
        <v>low Units</v>
      </c>
      <c r="U1845">
        <f>SUM(Table1[[#This Row],[Operating Profit]])/SUM(Table1[Operating Profit])*100</f>
        <v>6.8496218837103291E-3</v>
      </c>
      <c r="V1845">
        <f>SUM(Table1[[#This Row],[Price per Unit]]*Table1[[#This Row],[Units Sold]])</f>
        <v>6500</v>
      </c>
      <c r="W1845">
        <f>SUM(Table1[[#This Row],[Total Sales]]-Table1[[#This Row],[Operating Profit]])</f>
        <v>42250</v>
      </c>
      <c r="X1845">
        <f>SUM(Table1[[#This Row],[Total Sales]]-Table1[[#This Row],[Cost]])</f>
        <v>22750</v>
      </c>
      <c r="Y1845">
        <f>SUM(Table1[[#This Row],[profit/loss]])/SUM(Table1[profit/loss])</f>
        <v>6.8496218837103294E-5</v>
      </c>
    </row>
    <row r="1846" spans="1:25" x14ac:dyDescent="0.3">
      <c r="A1846" t="s">
        <v>29</v>
      </c>
      <c r="B1846" t="s">
        <v>17</v>
      </c>
      <c r="C1846">
        <v>1185732</v>
      </c>
      <c r="D1846" s="9">
        <v>44451</v>
      </c>
      <c r="E1846" s="8" t="str">
        <f>TEXT(Table1[[#This Row],[Invoice Date]],"dd-mm-yyyy")</f>
        <v>12-09-2021</v>
      </c>
      <c r="F1846" s="1" t="str">
        <f t="shared" si="112"/>
        <v>September</v>
      </c>
      <c r="G1846" s="1" t="str">
        <f t="shared" si="113"/>
        <v>2021</v>
      </c>
      <c r="H1846" s="1" t="str">
        <f t="shared" si="114"/>
        <v>Sunday</v>
      </c>
      <c r="I1846" s="1" t="str">
        <f t="shared" si="115"/>
        <v>12</v>
      </c>
      <c r="J1846" t="s">
        <v>30</v>
      </c>
      <c r="K1846" t="s">
        <v>77</v>
      </c>
      <c r="L1846" t="s">
        <v>78</v>
      </c>
      <c r="M1846" t="s">
        <v>22</v>
      </c>
      <c r="N1846">
        <v>25</v>
      </c>
      <c r="O1846">
        <v>400</v>
      </c>
      <c r="P1846">
        <v>100000</v>
      </c>
      <c r="Q1846">
        <v>50000</v>
      </c>
      <c r="R1846">
        <v>0.5</v>
      </c>
      <c r="S1846" t="s">
        <v>17</v>
      </c>
      <c r="T1846" t="str">
        <f>IF(Table1[[#This Row],[Units Sold]]&gt; 700,"High Units","low Units")</f>
        <v>low Units</v>
      </c>
      <c r="U1846">
        <f>SUM(Table1[[#This Row],[Operating Profit]])/SUM(Table1[Operating Profit])*100</f>
        <v>1.5054114030132591E-2</v>
      </c>
      <c r="V1846">
        <f>SUM(Table1[[#This Row],[Price per Unit]]*Table1[[#This Row],[Units Sold]])</f>
        <v>10000</v>
      </c>
      <c r="W1846">
        <f>SUM(Table1[[#This Row],[Total Sales]]-Table1[[#This Row],[Operating Profit]])</f>
        <v>50000</v>
      </c>
      <c r="X1846">
        <f>SUM(Table1[[#This Row],[Total Sales]]-Table1[[#This Row],[Cost]])</f>
        <v>50000</v>
      </c>
      <c r="Y1846">
        <f>SUM(Table1[[#This Row],[profit/loss]])/SUM(Table1[profit/loss])</f>
        <v>1.5054114030132592E-4</v>
      </c>
    </row>
    <row r="1847" spans="1:25" x14ac:dyDescent="0.3">
      <c r="A1847" t="s">
        <v>29</v>
      </c>
      <c r="B1847" t="s">
        <v>17</v>
      </c>
      <c r="C1847">
        <v>1185732</v>
      </c>
      <c r="D1847" s="9">
        <v>44480</v>
      </c>
      <c r="E1847" s="8" t="str">
        <f>TEXT(Table1[[#This Row],[Invoice Date]],"dd-mm-yyyy")</f>
        <v>11-10-2021</v>
      </c>
      <c r="F1847" s="1" t="str">
        <f t="shared" si="112"/>
        <v>October</v>
      </c>
      <c r="G1847" s="1" t="str">
        <f t="shared" si="113"/>
        <v>2021</v>
      </c>
      <c r="H1847" s="1" t="str">
        <f t="shared" si="114"/>
        <v>Monday</v>
      </c>
      <c r="I1847" s="1" t="str">
        <f t="shared" si="115"/>
        <v>11</v>
      </c>
      <c r="J1847" t="s">
        <v>30</v>
      </c>
      <c r="K1847" t="s">
        <v>77</v>
      </c>
      <c r="L1847" t="s">
        <v>78</v>
      </c>
      <c r="M1847" t="s">
        <v>16</v>
      </c>
      <c r="N1847">
        <v>30</v>
      </c>
      <c r="O1847">
        <v>575</v>
      </c>
      <c r="P1847">
        <v>172500</v>
      </c>
      <c r="Q1847">
        <v>69000</v>
      </c>
      <c r="R1847">
        <v>0.4</v>
      </c>
      <c r="S1847" t="s">
        <v>17</v>
      </c>
      <c r="T1847" t="str">
        <f>IF(Table1[[#This Row],[Units Sold]]&gt; 700,"High Units","low Units")</f>
        <v>low Units</v>
      </c>
      <c r="U1847">
        <f>SUM(Table1[[#This Row],[Operating Profit]])/SUM(Table1[Operating Profit])*100</f>
        <v>2.0774677361582977E-2</v>
      </c>
      <c r="V1847">
        <f>SUM(Table1[[#This Row],[Price per Unit]]*Table1[[#This Row],[Units Sold]])</f>
        <v>17250</v>
      </c>
      <c r="W1847">
        <f>SUM(Table1[[#This Row],[Total Sales]]-Table1[[#This Row],[Operating Profit]])</f>
        <v>103500</v>
      </c>
      <c r="X1847">
        <f>SUM(Table1[[#This Row],[Total Sales]]-Table1[[#This Row],[Cost]])</f>
        <v>69000</v>
      </c>
      <c r="Y1847">
        <f>SUM(Table1[[#This Row],[profit/loss]])/SUM(Table1[profit/loss])</f>
        <v>2.0774677361582976E-4</v>
      </c>
    </row>
    <row r="1848" spans="1:25" x14ac:dyDescent="0.3">
      <c r="A1848" t="s">
        <v>29</v>
      </c>
      <c r="B1848" t="s">
        <v>17</v>
      </c>
      <c r="C1848">
        <v>1185732</v>
      </c>
      <c r="D1848" s="9">
        <v>44480</v>
      </c>
      <c r="E1848" s="8" t="str">
        <f>TEXT(Table1[[#This Row],[Invoice Date]],"dd-mm-yyyy")</f>
        <v>11-10-2021</v>
      </c>
      <c r="F1848" s="1" t="str">
        <f t="shared" si="112"/>
        <v>October</v>
      </c>
      <c r="G1848" s="1" t="str">
        <f t="shared" si="113"/>
        <v>2021</v>
      </c>
      <c r="H1848" s="1" t="str">
        <f t="shared" si="114"/>
        <v>Monday</v>
      </c>
      <c r="I1848" s="1" t="str">
        <f t="shared" si="115"/>
        <v>11</v>
      </c>
      <c r="J1848" t="s">
        <v>30</v>
      </c>
      <c r="K1848" t="s">
        <v>77</v>
      </c>
      <c r="L1848" t="s">
        <v>78</v>
      </c>
      <c r="M1848" t="s">
        <v>18</v>
      </c>
      <c r="N1848">
        <v>20</v>
      </c>
      <c r="O1848">
        <v>400</v>
      </c>
      <c r="P1848">
        <v>80000</v>
      </c>
      <c r="Q1848">
        <v>28000</v>
      </c>
      <c r="R1848">
        <v>0.35</v>
      </c>
      <c r="S1848" t="s">
        <v>17</v>
      </c>
      <c r="T1848" t="str">
        <f>IF(Table1[[#This Row],[Units Sold]]&gt; 700,"High Units","low Units")</f>
        <v>low Units</v>
      </c>
      <c r="U1848">
        <f>SUM(Table1[[#This Row],[Operating Profit]])/SUM(Table1[Operating Profit])*100</f>
        <v>8.4303038568742522E-3</v>
      </c>
      <c r="V1848">
        <f>SUM(Table1[[#This Row],[Price per Unit]]*Table1[[#This Row],[Units Sold]])</f>
        <v>8000</v>
      </c>
      <c r="W1848">
        <f>SUM(Table1[[#This Row],[Total Sales]]-Table1[[#This Row],[Operating Profit]])</f>
        <v>52000</v>
      </c>
      <c r="X1848">
        <f>SUM(Table1[[#This Row],[Total Sales]]-Table1[[#This Row],[Cost]])</f>
        <v>28000</v>
      </c>
      <c r="Y1848">
        <f>SUM(Table1[[#This Row],[profit/loss]])/SUM(Table1[profit/loss])</f>
        <v>8.4303038568742515E-5</v>
      </c>
    </row>
    <row r="1849" spans="1:25" x14ac:dyDescent="0.3">
      <c r="A1849" t="s">
        <v>29</v>
      </c>
      <c r="B1849" t="s">
        <v>17</v>
      </c>
      <c r="C1849">
        <v>1185732</v>
      </c>
      <c r="D1849" s="9">
        <v>44480</v>
      </c>
      <c r="E1849" s="8" t="str">
        <f>TEXT(Table1[[#This Row],[Invoice Date]],"dd-mm-yyyy")</f>
        <v>11-10-2021</v>
      </c>
      <c r="F1849" s="1" t="str">
        <f t="shared" si="112"/>
        <v>October</v>
      </c>
      <c r="G1849" s="1" t="str">
        <f t="shared" si="113"/>
        <v>2021</v>
      </c>
      <c r="H1849" s="1" t="str">
        <f t="shared" si="114"/>
        <v>Monday</v>
      </c>
      <c r="I1849" s="1" t="str">
        <f t="shared" si="115"/>
        <v>11</v>
      </c>
      <c r="J1849" t="s">
        <v>30</v>
      </c>
      <c r="K1849" t="s">
        <v>77</v>
      </c>
      <c r="L1849" t="s">
        <v>78</v>
      </c>
      <c r="M1849" t="s">
        <v>19</v>
      </c>
      <c r="N1849">
        <v>20</v>
      </c>
      <c r="O1849">
        <v>300</v>
      </c>
      <c r="P1849">
        <v>60000</v>
      </c>
      <c r="Q1849">
        <v>21000</v>
      </c>
      <c r="R1849">
        <v>0.35</v>
      </c>
      <c r="S1849" t="s">
        <v>17</v>
      </c>
      <c r="T1849" t="str">
        <f>IF(Table1[[#This Row],[Units Sold]]&gt; 700,"High Units","low Units")</f>
        <v>low Units</v>
      </c>
      <c r="U1849">
        <f>SUM(Table1[[#This Row],[Operating Profit]])/SUM(Table1[Operating Profit])*100</f>
        <v>6.3227278926556883E-3</v>
      </c>
      <c r="V1849">
        <f>SUM(Table1[[#This Row],[Price per Unit]]*Table1[[#This Row],[Units Sold]])</f>
        <v>6000</v>
      </c>
      <c r="W1849">
        <f>SUM(Table1[[#This Row],[Total Sales]]-Table1[[#This Row],[Operating Profit]])</f>
        <v>39000</v>
      </c>
      <c r="X1849">
        <f>SUM(Table1[[#This Row],[Total Sales]]-Table1[[#This Row],[Cost]])</f>
        <v>21000</v>
      </c>
      <c r="Y1849">
        <f>SUM(Table1[[#This Row],[profit/loss]])/SUM(Table1[profit/loss])</f>
        <v>6.3227278926556883E-5</v>
      </c>
    </row>
    <row r="1850" spans="1:25" x14ac:dyDescent="0.3">
      <c r="A1850" t="s">
        <v>29</v>
      </c>
      <c r="B1850" t="s">
        <v>17</v>
      </c>
      <c r="C1850">
        <v>1185732</v>
      </c>
      <c r="D1850" s="9">
        <v>44480</v>
      </c>
      <c r="E1850" s="8" t="str">
        <f>TEXT(Table1[[#This Row],[Invoice Date]],"dd-mm-yyyy")</f>
        <v>11-10-2021</v>
      </c>
      <c r="F1850" s="1" t="str">
        <f t="shared" si="112"/>
        <v>October</v>
      </c>
      <c r="G1850" s="1" t="str">
        <f t="shared" si="113"/>
        <v>2021</v>
      </c>
      <c r="H1850" s="1" t="str">
        <f t="shared" si="114"/>
        <v>Monday</v>
      </c>
      <c r="I1850" s="1" t="str">
        <f t="shared" si="115"/>
        <v>11</v>
      </c>
      <c r="J1850" t="s">
        <v>30</v>
      </c>
      <c r="K1850" t="s">
        <v>77</v>
      </c>
      <c r="L1850" t="s">
        <v>78</v>
      </c>
      <c r="M1850" t="s">
        <v>20</v>
      </c>
      <c r="N1850">
        <v>20</v>
      </c>
      <c r="O1850">
        <v>275</v>
      </c>
      <c r="P1850">
        <v>55000</v>
      </c>
      <c r="Q1850">
        <v>22000</v>
      </c>
      <c r="R1850">
        <v>0.4</v>
      </c>
      <c r="S1850" t="s">
        <v>17</v>
      </c>
      <c r="T1850" t="str">
        <f>IF(Table1[[#This Row],[Units Sold]]&gt; 700,"High Units","low Units")</f>
        <v>low Units</v>
      </c>
      <c r="U1850">
        <f>SUM(Table1[[#This Row],[Operating Profit]])/SUM(Table1[Operating Profit])*100</f>
        <v>6.6238101732583399E-3</v>
      </c>
      <c r="V1850">
        <f>SUM(Table1[[#This Row],[Price per Unit]]*Table1[[#This Row],[Units Sold]])</f>
        <v>5500</v>
      </c>
      <c r="W1850">
        <f>SUM(Table1[[#This Row],[Total Sales]]-Table1[[#This Row],[Operating Profit]])</f>
        <v>33000</v>
      </c>
      <c r="X1850">
        <f>SUM(Table1[[#This Row],[Total Sales]]-Table1[[#This Row],[Cost]])</f>
        <v>22000</v>
      </c>
      <c r="Y1850">
        <f>SUM(Table1[[#This Row],[profit/loss]])/SUM(Table1[profit/loss])</f>
        <v>6.6238101732583402E-5</v>
      </c>
    </row>
    <row r="1851" spans="1:25" x14ac:dyDescent="0.3">
      <c r="A1851" t="s">
        <v>29</v>
      </c>
      <c r="B1851" t="s">
        <v>17</v>
      </c>
      <c r="C1851">
        <v>1185732</v>
      </c>
      <c r="D1851" s="9">
        <v>44480</v>
      </c>
      <c r="E1851" s="8" t="str">
        <f>TEXT(Table1[[#This Row],[Invoice Date]],"dd-mm-yyyy")</f>
        <v>11-10-2021</v>
      </c>
      <c r="F1851" s="1" t="str">
        <f t="shared" si="112"/>
        <v>October</v>
      </c>
      <c r="G1851" s="1" t="str">
        <f t="shared" si="113"/>
        <v>2021</v>
      </c>
      <c r="H1851" s="1" t="str">
        <f t="shared" si="114"/>
        <v>Monday</v>
      </c>
      <c r="I1851" s="1" t="str">
        <f t="shared" si="115"/>
        <v>11</v>
      </c>
      <c r="J1851" t="s">
        <v>30</v>
      </c>
      <c r="K1851" t="s">
        <v>77</v>
      </c>
      <c r="L1851" t="s">
        <v>78</v>
      </c>
      <c r="M1851" t="s">
        <v>21</v>
      </c>
      <c r="N1851">
        <v>30</v>
      </c>
      <c r="O1851">
        <v>275</v>
      </c>
      <c r="P1851">
        <v>82500</v>
      </c>
      <c r="Q1851">
        <v>28875</v>
      </c>
      <c r="R1851">
        <v>0.35</v>
      </c>
      <c r="S1851" t="s">
        <v>17</v>
      </c>
      <c r="T1851" t="str">
        <f>IF(Table1[[#This Row],[Units Sold]]&gt; 700,"High Units","low Units")</f>
        <v>low Units</v>
      </c>
      <c r="U1851">
        <f>SUM(Table1[[#This Row],[Operating Profit]])/SUM(Table1[Operating Profit])*100</f>
        <v>8.6937508524015713E-3</v>
      </c>
      <c r="V1851">
        <f>SUM(Table1[[#This Row],[Price per Unit]]*Table1[[#This Row],[Units Sold]])</f>
        <v>8250</v>
      </c>
      <c r="W1851">
        <f>SUM(Table1[[#This Row],[Total Sales]]-Table1[[#This Row],[Operating Profit]])</f>
        <v>53625</v>
      </c>
      <c r="X1851">
        <f>SUM(Table1[[#This Row],[Total Sales]]-Table1[[#This Row],[Cost]])</f>
        <v>28875</v>
      </c>
      <c r="Y1851">
        <f>SUM(Table1[[#This Row],[profit/loss]])/SUM(Table1[profit/loss])</f>
        <v>8.6937508524015714E-5</v>
      </c>
    </row>
    <row r="1852" spans="1:25" x14ac:dyDescent="0.3">
      <c r="A1852" t="s">
        <v>29</v>
      </c>
      <c r="B1852" t="s">
        <v>17</v>
      </c>
      <c r="C1852">
        <v>1185732</v>
      </c>
      <c r="D1852" s="9">
        <v>44480</v>
      </c>
      <c r="E1852" s="8" t="str">
        <f>TEXT(Table1[[#This Row],[Invoice Date]],"dd-mm-yyyy")</f>
        <v>11-10-2021</v>
      </c>
      <c r="F1852" s="1" t="str">
        <f t="shared" si="112"/>
        <v>October</v>
      </c>
      <c r="G1852" s="1" t="str">
        <f t="shared" si="113"/>
        <v>2021</v>
      </c>
      <c r="H1852" s="1" t="str">
        <f t="shared" si="114"/>
        <v>Monday</v>
      </c>
      <c r="I1852" s="1" t="str">
        <f t="shared" si="115"/>
        <v>11</v>
      </c>
      <c r="J1852" t="s">
        <v>30</v>
      </c>
      <c r="K1852" t="s">
        <v>77</v>
      </c>
      <c r="L1852" t="s">
        <v>78</v>
      </c>
      <c r="M1852" t="s">
        <v>22</v>
      </c>
      <c r="N1852">
        <v>35</v>
      </c>
      <c r="O1852">
        <v>400</v>
      </c>
      <c r="P1852">
        <v>140000</v>
      </c>
      <c r="Q1852">
        <v>70000</v>
      </c>
      <c r="R1852">
        <v>0.5</v>
      </c>
      <c r="S1852" t="s">
        <v>17</v>
      </c>
      <c r="T1852" t="str">
        <f>IF(Table1[[#This Row],[Units Sold]]&gt; 700,"High Units","low Units")</f>
        <v>low Units</v>
      </c>
      <c r="U1852">
        <f>SUM(Table1[[#This Row],[Operating Profit]])/SUM(Table1[Operating Profit])*100</f>
        <v>2.1075759642185631E-2</v>
      </c>
      <c r="V1852">
        <f>SUM(Table1[[#This Row],[Price per Unit]]*Table1[[#This Row],[Units Sold]])</f>
        <v>14000</v>
      </c>
      <c r="W1852">
        <f>SUM(Table1[[#This Row],[Total Sales]]-Table1[[#This Row],[Operating Profit]])</f>
        <v>70000</v>
      </c>
      <c r="X1852">
        <f>SUM(Table1[[#This Row],[Total Sales]]-Table1[[#This Row],[Cost]])</f>
        <v>70000</v>
      </c>
      <c r="Y1852">
        <f>SUM(Table1[[#This Row],[profit/loss]])/SUM(Table1[profit/loss])</f>
        <v>2.1075759642185629E-4</v>
      </c>
    </row>
    <row r="1853" spans="1:25" x14ac:dyDescent="0.3">
      <c r="A1853" t="s">
        <v>29</v>
      </c>
      <c r="B1853" t="s">
        <v>17</v>
      </c>
      <c r="C1853">
        <v>1185732</v>
      </c>
      <c r="D1853" s="9">
        <v>44511</v>
      </c>
      <c r="E1853" s="8" t="str">
        <f>TEXT(Table1[[#This Row],[Invoice Date]],"dd-mm-yyyy")</f>
        <v>11-11-2021</v>
      </c>
      <c r="F1853" s="1" t="str">
        <f t="shared" si="112"/>
        <v>November</v>
      </c>
      <c r="G1853" s="1" t="str">
        <f t="shared" si="113"/>
        <v>2021</v>
      </c>
      <c r="H1853" s="1" t="str">
        <f t="shared" si="114"/>
        <v>Thursday</v>
      </c>
      <c r="I1853" s="1" t="str">
        <f t="shared" si="115"/>
        <v>11</v>
      </c>
      <c r="J1853" t="s">
        <v>30</v>
      </c>
      <c r="K1853" t="s">
        <v>77</v>
      </c>
      <c r="L1853" t="s">
        <v>78</v>
      </c>
      <c r="M1853" t="s">
        <v>16</v>
      </c>
      <c r="N1853">
        <v>30</v>
      </c>
      <c r="O1853">
        <v>550</v>
      </c>
      <c r="P1853">
        <v>165000</v>
      </c>
      <c r="Q1853">
        <v>66000</v>
      </c>
      <c r="R1853">
        <v>0.4</v>
      </c>
      <c r="S1853" t="s">
        <v>17</v>
      </c>
      <c r="T1853" t="str">
        <f>IF(Table1[[#This Row],[Units Sold]]&gt; 700,"High Units","low Units")</f>
        <v>low Units</v>
      </c>
      <c r="U1853">
        <f>SUM(Table1[[#This Row],[Operating Profit]])/SUM(Table1[Operating Profit])*100</f>
        <v>1.9871430519775021E-2</v>
      </c>
      <c r="V1853">
        <f>SUM(Table1[[#This Row],[Price per Unit]]*Table1[[#This Row],[Units Sold]])</f>
        <v>16500</v>
      </c>
      <c r="W1853">
        <f>SUM(Table1[[#This Row],[Total Sales]]-Table1[[#This Row],[Operating Profit]])</f>
        <v>99000</v>
      </c>
      <c r="X1853">
        <f>SUM(Table1[[#This Row],[Total Sales]]-Table1[[#This Row],[Cost]])</f>
        <v>66000</v>
      </c>
      <c r="Y1853">
        <f>SUM(Table1[[#This Row],[profit/loss]])/SUM(Table1[profit/loss])</f>
        <v>1.9871430519775022E-4</v>
      </c>
    </row>
    <row r="1854" spans="1:25" x14ac:dyDescent="0.3">
      <c r="A1854" t="s">
        <v>29</v>
      </c>
      <c r="B1854" t="s">
        <v>17</v>
      </c>
      <c r="C1854">
        <v>1185732</v>
      </c>
      <c r="D1854" s="9">
        <v>44511</v>
      </c>
      <c r="E1854" s="8" t="str">
        <f>TEXT(Table1[[#This Row],[Invoice Date]],"dd-mm-yyyy")</f>
        <v>11-11-2021</v>
      </c>
      <c r="F1854" s="1" t="str">
        <f t="shared" si="112"/>
        <v>November</v>
      </c>
      <c r="G1854" s="1" t="str">
        <f t="shared" si="113"/>
        <v>2021</v>
      </c>
      <c r="H1854" s="1" t="str">
        <f t="shared" si="114"/>
        <v>Thursday</v>
      </c>
      <c r="I1854" s="1" t="str">
        <f t="shared" si="115"/>
        <v>11</v>
      </c>
      <c r="J1854" t="s">
        <v>30</v>
      </c>
      <c r="K1854" t="s">
        <v>77</v>
      </c>
      <c r="L1854" t="s">
        <v>78</v>
      </c>
      <c r="M1854" t="s">
        <v>18</v>
      </c>
      <c r="N1854">
        <v>20</v>
      </c>
      <c r="O1854">
        <v>400</v>
      </c>
      <c r="P1854">
        <v>80000</v>
      </c>
      <c r="Q1854">
        <v>28000</v>
      </c>
      <c r="R1854">
        <v>0.35</v>
      </c>
      <c r="S1854" t="s">
        <v>17</v>
      </c>
      <c r="T1854" t="str">
        <f>IF(Table1[[#This Row],[Units Sold]]&gt; 700,"High Units","low Units")</f>
        <v>low Units</v>
      </c>
      <c r="U1854">
        <f>SUM(Table1[[#This Row],[Operating Profit]])/SUM(Table1[Operating Profit])*100</f>
        <v>8.4303038568742522E-3</v>
      </c>
      <c r="V1854">
        <f>SUM(Table1[[#This Row],[Price per Unit]]*Table1[[#This Row],[Units Sold]])</f>
        <v>8000</v>
      </c>
      <c r="W1854">
        <f>SUM(Table1[[#This Row],[Total Sales]]-Table1[[#This Row],[Operating Profit]])</f>
        <v>52000</v>
      </c>
      <c r="X1854">
        <f>SUM(Table1[[#This Row],[Total Sales]]-Table1[[#This Row],[Cost]])</f>
        <v>28000</v>
      </c>
      <c r="Y1854">
        <f>SUM(Table1[[#This Row],[profit/loss]])/SUM(Table1[profit/loss])</f>
        <v>8.4303038568742515E-5</v>
      </c>
    </row>
    <row r="1855" spans="1:25" x14ac:dyDescent="0.3">
      <c r="A1855" t="s">
        <v>29</v>
      </c>
      <c r="B1855" t="s">
        <v>17</v>
      </c>
      <c r="C1855">
        <v>1185732</v>
      </c>
      <c r="D1855" s="9">
        <v>44511</v>
      </c>
      <c r="E1855" s="8" t="str">
        <f>TEXT(Table1[[#This Row],[Invoice Date]],"dd-mm-yyyy")</f>
        <v>11-11-2021</v>
      </c>
      <c r="F1855" s="1" t="str">
        <f t="shared" si="112"/>
        <v>November</v>
      </c>
      <c r="G1855" s="1" t="str">
        <f t="shared" si="113"/>
        <v>2021</v>
      </c>
      <c r="H1855" s="1" t="str">
        <f t="shared" si="114"/>
        <v>Thursday</v>
      </c>
      <c r="I1855" s="1" t="str">
        <f t="shared" si="115"/>
        <v>11</v>
      </c>
      <c r="J1855" t="s">
        <v>30</v>
      </c>
      <c r="K1855" t="s">
        <v>77</v>
      </c>
      <c r="L1855" t="s">
        <v>78</v>
      </c>
      <c r="M1855" t="s">
        <v>19</v>
      </c>
      <c r="N1855">
        <v>20</v>
      </c>
      <c r="O1855">
        <v>345</v>
      </c>
      <c r="P1855">
        <v>69000</v>
      </c>
      <c r="Q1855">
        <v>24150</v>
      </c>
      <c r="R1855">
        <v>0.35</v>
      </c>
      <c r="S1855" t="s">
        <v>17</v>
      </c>
      <c r="T1855" t="str">
        <f>IF(Table1[[#This Row],[Units Sold]]&gt; 700,"High Units","low Units")</f>
        <v>low Units</v>
      </c>
      <c r="U1855">
        <f>SUM(Table1[[#This Row],[Operating Profit]])/SUM(Table1[Operating Profit])*100</f>
        <v>7.2711370765540422E-3</v>
      </c>
      <c r="V1855">
        <f>SUM(Table1[[#This Row],[Price per Unit]]*Table1[[#This Row],[Units Sold]])</f>
        <v>6900</v>
      </c>
      <c r="W1855">
        <f>SUM(Table1[[#This Row],[Total Sales]]-Table1[[#This Row],[Operating Profit]])</f>
        <v>44850</v>
      </c>
      <c r="X1855">
        <f>SUM(Table1[[#This Row],[Total Sales]]-Table1[[#This Row],[Cost]])</f>
        <v>24150</v>
      </c>
      <c r="Y1855">
        <f>SUM(Table1[[#This Row],[profit/loss]])/SUM(Table1[profit/loss])</f>
        <v>7.2711370765540423E-5</v>
      </c>
    </row>
    <row r="1856" spans="1:25" x14ac:dyDescent="0.3">
      <c r="A1856" t="s">
        <v>29</v>
      </c>
      <c r="B1856" t="s">
        <v>17</v>
      </c>
      <c r="C1856">
        <v>1185732</v>
      </c>
      <c r="D1856" s="9">
        <v>44511</v>
      </c>
      <c r="E1856" s="8" t="str">
        <f>TEXT(Table1[[#This Row],[Invoice Date]],"dd-mm-yyyy")</f>
        <v>11-11-2021</v>
      </c>
      <c r="F1856" s="1" t="str">
        <f t="shared" si="112"/>
        <v>November</v>
      </c>
      <c r="G1856" s="1" t="str">
        <f t="shared" si="113"/>
        <v>2021</v>
      </c>
      <c r="H1856" s="1" t="str">
        <f t="shared" si="114"/>
        <v>Thursday</v>
      </c>
      <c r="I1856" s="1" t="str">
        <f t="shared" si="115"/>
        <v>11</v>
      </c>
      <c r="J1856" t="s">
        <v>30</v>
      </c>
      <c r="K1856" t="s">
        <v>77</v>
      </c>
      <c r="L1856" t="s">
        <v>78</v>
      </c>
      <c r="M1856" t="s">
        <v>20</v>
      </c>
      <c r="N1856">
        <v>20</v>
      </c>
      <c r="O1856">
        <v>375</v>
      </c>
      <c r="P1856">
        <v>75000</v>
      </c>
      <c r="Q1856">
        <v>30000</v>
      </c>
      <c r="R1856">
        <v>0.4</v>
      </c>
      <c r="S1856" t="s">
        <v>17</v>
      </c>
      <c r="T1856" t="str">
        <f>IF(Table1[[#This Row],[Units Sold]]&gt; 700,"High Units","low Units")</f>
        <v>low Units</v>
      </c>
      <c r="U1856">
        <f>SUM(Table1[[#This Row],[Operating Profit]])/SUM(Table1[Operating Profit])*100</f>
        <v>9.0324684180795554E-3</v>
      </c>
      <c r="V1856">
        <f>SUM(Table1[[#This Row],[Price per Unit]]*Table1[[#This Row],[Units Sold]])</f>
        <v>7500</v>
      </c>
      <c r="W1856">
        <f>SUM(Table1[[#This Row],[Total Sales]]-Table1[[#This Row],[Operating Profit]])</f>
        <v>45000</v>
      </c>
      <c r="X1856">
        <f>SUM(Table1[[#This Row],[Total Sales]]-Table1[[#This Row],[Cost]])</f>
        <v>30000</v>
      </c>
      <c r="Y1856">
        <f>SUM(Table1[[#This Row],[profit/loss]])/SUM(Table1[profit/loss])</f>
        <v>9.0324684180795553E-5</v>
      </c>
    </row>
    <row r="1857" spans="1:25" x14ac:dyDescent="0.3">
      <c r="A1857" t="s">
        <v>29</v>
      </c>
      <c r="B1857" t="s">
        <v>17</v>
      </c>
      <c r="C1857">
        <v>1185732</v>
      </c>
      <c r="D1857" s="9">
        <v>44511</v>
      </c>
      <c r="E1857" s="8" t="str">
        <f>TEXT(Table1[[#This Row],[Invoice Date]],"dd-mm-yyyy")</f>
        <v>11-11-2021</v>
      </c>
      <c r="F1857" s="1" t="str">
        <f t="shared" si="112"/>
        <v>November</v>
      </c>
      <c r="G1857" s="1" t="str">
        <f t="shared" si="113"/>
        <v>2021</v>
      </c>
      <c r="H1857" s="1" t="str">
        <f t="shared" si="114"/>
        <v>Thursday</v>
      </c>
      <c r="I1857" s="1" t="str">
        <f t="shared" si="115"/>
        <v>11</v>
      </c>
      <c r="J1857" t="s">
        <v>30</v>
      </c>
      <c r="K1857" t="s">
        <v>77</v>
      </c>
      <c r="L1857" t="s">
        <v>78</v>
      </c>
      <c r="M1857" t="s">
        <v>21</v>
      </c>
      <c r="N1857">
        <v>40</v>
      </c>
      <c r="O1857">
        <v>350</v>
      </c>
      <c r="P1857">
        <v>140000</v>
      </c>
      <c r="Q1857">
        <v>49000</v>
      </c>
      <c r="R1857">
        <v>0.35</v>
      </c>
      <c r="S1857" t="s">
        <v>17</v>
      </c>
      <c r="T1857" t="str">
        <f>IF(Table1[[#This Row],[Units Sold]]&gt; 700,"High Units","low Units")</f>
        <v>low Units</v>
      </c>
      <c r="U1857">
        <f>SUM(Table1[[#This Row],[Operating Profit]])/SUM(Table1[Operating Profit])*100</f>
        <v>1.4753031749529941E-2</v>
      </c>
      <c r="V1857">
        <f>SUM(Table1[[#This Row],[Price per Unit]]*Table1[[#This Row],[Units Sold]])</f>
        <v>14000</v>
      </c>
      <c r="W1857">
        <f>SUM(Table1[[#This Row],[Total Sales]]-Table1[[#This Row],[Operating Profit]])</f>
        <v>91000</v>
      </c>
      <c r="X1857">
        <f>SUM(Table1[[#This Row],[Total Sales]]-Table1[[#This Row],[Cost]])</f>
        <v>49000</v>
      </c>
      <c r="Y1857">
        <f>SUM(Table1[[#This Row],[profit/loss]])/SUM(Table1[profit/loss])</f>
        <v>1.4753031749529941E-4</v>
      </c>
    </row>
    <row r="1858" spans="1:25" x14ac:dyDescent="0.3">
      <c r="A1858" t="s">
        <v>29</v>
      </c>
      <c r="B1858" t="s">
        <v>17</v>
      </c>
      <c r="C1858">
        <v>1185732</v>
      </c>
      <c r="D1858" s="9">
        <v>44511</v>
      </c>
      <c r="E1858" s="8" t="str">
        <f>TEXT(Table1[[#This Row],[Invoice Date]],"dd-mm-yyyy")</f>
        <v>11-11-2021</v>
      </c>
      <c r="F1858" s="1" t="str">
        <f t="shared" si="112"/>
        <v>November</v>
      </c>
      <c r="G1858" s="1" t="str">
        <f t="shared" si="113"/>
        <v>2021</v>
      </c>
      <c r="H1858" s="1" t="str">
        <f t="shared" si="114"/>
        <v>Thursday</v>
      </c>
      <c r="I1858" s="1" t="str">
        <f t="shared" si="115"/>
        <v>11</v>
      </c>
      <c r="J1858" t="s">
        <v>30</v>
      </c>
      <c r="K1858" t="s">
        <v>77</v>
      </c>
      <c r="L1858" t="s">
        <v>78</v>
      </c>
      <c r="M1858" t="s">
        <v>22</v>
      </c>
      <c r="N1858">
        <v>45</v>
      </c>
      <c r="O1858">
        <v>450</v>
      </c>
      <c r="P1858">
        <v>202500</v>
      </c>
      <c r="Q1858">
        <v>101250</v>
      </c>
      <c r="R1858">
        <v>0.5</v>
      </c>
      <c r="S1858" t="s">
        <v>17</v>
      </c>
      <c r="T1858" t="str">
        <f>IF(Table1[[#This Row],[Units Sold]]&gt; 700,"High Units","low Units")</f>
        <v>low Units</v>
      </c>
      <c r="U1858">
        <f>SUM(Table1[[#This Row],[Operating Profit]])/SUM(Table1[Operating Profit])*100</f>
        <v>3.0484580911018497E-2</v>
      </c>
      <c r="V1858">
        <f>SUM(Table1[[#This Row],[Price per Unit]]*Table1[[#This Row],[Units Sold]])</f>
        <v>20250</v>
      </c>
      <c r="W1858">
        <f>SUM(Table1[[#This Row],[Total Sales]]-Table1[[#This Row],[Operating Profit]])</f>
        <v>101250</v>
      </c>
      <c r="X1858">
        <f>SUM(Table1[[#This Row],[Total Sales]]-Table1[[#This Row],[Cost]])</f>
        <v>101250</v>
      </c>
      <c r="Y1858">
        <f>SUM(Table1[[#This Row],[profit/loss]])/SUM(Table1[profit/loss])</f>
        <v>3.0484580911018498E-4</v>
      </c>
    </row>
    <row r="1859" spans="1:25" x14ac:dyDescent="0.3">
      <c r="A1859" t="s">
        <v>29</v>
      </c>
      <c r="B1859" t="s">
        <v>17</v>
      </c>
      <c r="C1859">
        <v>1185732</v>
      </c>
      <c r="D1859" s="9">
        <v>44540</v>
      </c>
      <c r="E1859" s="8" t="str">
        <f>TEXT(Table1[[#This Row],[Invoice Date]],"dd-mm-yyyy")</f>
        <v>10-12-2021</v>
      </c>
      <c r="F1859" s="1" t="str">
        <f t="shared" ref="F1859:F1922" si="116">TEXT(D1859,"mmmm")</f>
        <v>December</v>
      </c>
      <c r="G1859" s="1" t="str">
        <f t="shared" ref="G1859:G1922" si="117">TEXT(D1859,"YYYY")</f>
        <v>2021</v>
      </c>
      <c r="H1859" s="1" t="str">
        <f t="shared" ref="H1859:H1922" si="118">TEXT(D1859,"dddd")</f>
        <v>Friday</v>
      </c>
      <c r="I1859" s="1" t="str">
        <f t="shared" ref="I1859:I1922" si="119">TEXT(D1859,"dd")</f>
        <v>10</v>
      </c>
      <c r="J1859" t="s">
        <v>30</v>
      </c>
      <c r="K1859" t="s">
        <v>77</v>
      </c>
      <c r="L1859" t="s">
        <v>78</v>
      </c>
      <c r="M1859" t="s">
        <v>16</v>
      </c>
      <c r="N1859">
        <v>40</v>
      </c>
      <c r="O1859">
        <v>700</v>
      </c>
      <c r="P1859">
        <v>280000</v>
      </c>
      <c r="Q1859">
        <v>112000</v>
      </c>
      <c r="R1859">
        <v>0.4</v>
      </c>
      <c r="S1859" t="s">
        <v>17</v>
      </c>
      <c r="T1859" t="str">
        <f>IF(Table1[[#This Row],[Units Sold]]&gt; 700,"High Units","low Units")</f>
        <v>low Units</v>
      </c>
      <c r="U1859">
        <f>SUM(Table1[[#This Row],[Operating Profit]])/SUM(Table1[Operating Profit])*100</f>
        <v>3.3721215427497009E-2</v>
      </c>
      <c r="V1859">
        <f>SUM(Table1[[#This Row],[Price per Unit]]*Table1[[#This Row],[Units Sold]])</f>
        <v>28000</v>
      </c>
      <c r="W1859">
        <f>SUM(Table1[[#This Row],[Total Sales]]-Table1[[#This Row],[Operating Profit]])</f>
        <v>168000</v>
      </c>
      <c r="X1859">
        <f>SUM(Table1[[#This Row],[Total Sales]]-Table1[[#This Row],[Cost]])</f>
        <v>112000</v>
      </c>
      <c r="Y1859">
        <f>SUM(Table1[[#This Row],[profit/loss]])/SUM(Table1[profit/loss])</f>
        <v>3.3721215427497006E-4</v>
      </c>
    </row>
    <row r="1860" spans="1:25" x14ac:dyDescent="0.3">
      <c r="A1860" t="s">
        <v>29</v>
      </c>
      <c r="B1860" t="s">
        <v>17</v>
      </c>
      <c r="C1860">
        <v>1185732</v>
      </c>
      <c r="D1860" s="9">
        <v>44540</v>
      </c>
      <c r="E1860" s="8" t="str">
        <f>TEXT(Table1[[#This Row],[Invoice Date]],"dd-mm-yyyy")</f>
        <v>10-12-2021</v>
      </c>
      <c r="F1860" s="1" t="str">
        <f t="shared" si="116"/>
        <v>December</v>
      </c>
      <c r="G1860" s="1" t="str">
        <f t="shared" si="117"/>
        <v>2021</v>
      </c>
      <c r="H1860" s="1" t="str">
        <f t="shared" si="118"/>
        <v>Friday</v>
      </c>
      <c r="I1860" s="1" t="str">
        <f t="shared" si="119"/>
        <v>10</v>
      </c>
      <c r="J1860" t="s">
        <v>30</v>
      </c>
      <c r="K1860" t="s">
        <v>77</v>
      </c>
      <c r="L1860" t="s">
        <v>78</v>
      </c>
      <c r="M1860" t="s">
        <v>18</v>
      </c>
      <c r="N1860">
        <v>30</v>
      </c>
      <c r="O1860">
        <v>500</v>
      </c>
      <c r="P1860">
        <v>150000</v>
      </c>
      <c r="Q1860">
        <v>52500</v>
      </c>
      <c r="R1860">
        <v>0.35</v>
      </c>
      <c r="S1860" t="s">
        <v>17</v>
      </c>
      <c r="T1860" t="str">
        <f>IF(Table1[[#This Row],[Units Sold]]&gt; 700,"High Units","low Units")</f>
        <v>low Units</v>
      </c>
      <c r="U1860">
        <f>SUM(Table1[[#This Row],[Operating Profit]])/SUM(Table1[Operating Profit])*100</f>
        <v>1.5806819731639221E-2</v>
      </c>
      <c r="V1860">
        <f>SUM(Table1[[#This Row],[Price per Unit]]*Table1[[#This Row],[Units Sold]])</f>
        <v>15000</v>
      </c>
      <c r="W1860">
        <f>SUM(Table1[[#This Row],[Total Sales]]-Table1[[#This Row],[Operating Profit]])</f>
        <v>97500</v>
      </c>
      <c r="X1860">
        <f>SUM(Table1[[#This Row],[Total Sales]]-Table1[[#This Row],[Cost]])</f>
        <v>52500</v>
      </c>
      <c r="Y1860">
        <f>SUM(Table1[[#This Row],[profit/loss]])/SUM(Table1[profit/loss])</f>
        <v>1.5806819731639221E-4</v>
      </c>
    </row>
    <row r="1861" spans="1:25" x14ac:dyDescent="0.3">
      <c r="A1861" t="s">
        <v>29</v>
      </c>
      <c r="B1861" t="s">
        <v>17</v>
      </c>
      <c r="C1861">
        <v>1185732</v>
      </c>
      <c r="D1861" s="9">
        <v>44540</v>
      </c>
      <c r="E1861" s="8" t="str">
        <f>TEXT(Table1[[#This Row],[Invoice Date]],"dd-mm-yyyy")</f>
        <v>10-12-2021</v>
      </c>
      <c r="F1861" s="1" t="str">
        <f t="shared" si="116"/>
        <v>December</v>
      </c>
      <c r="G1861" s="1" t="str">
        <f t="shared" si="117"/>
        <v>2021</v>
      </c>
      <c r="H1861" s="1" t="str">
        <f t="shared" si="118"/>
        <v>Friday</v>
      </c>
      <c r="I1861" s="1" t="str">
        <f t="shared" si="119"/>
        <v>10</v>
      </c>
      <c r="J1861" t="s">
        <v>30</v>
      </c>
      <c r="K1861" t="s">
        <v>77</v>
      </c>
      <c r="L1861" t="s">
        <v>78</v>
      </c>
      <c r="M1861" t="s">
        <v>19</v>
      </c>
      <c r="N1861">
        <v>30</v>
      </c>
      <c r="O1861">
        <v>450</v>
      </c>
      <c r="P1861">
        <v>135000</v>
      </c>
      <c r="Q1861">
        <v>47250</v>
      </c>
      <c r="R1861">
        <v>0.35</v>
      </c>
      <c r="S1861" t="s">
        <v>17</v>
      </c>
      <c r="T1861" t="str">
        <f>IF(Table1[[#This Row],[Units Sold]]&gt; 700,"High Units","low Units")</f>
        <v>low Units</v>
      </c>
      <c r="U1861">
        <f>SUM(Table1[[#This Row],[Operating Profit]])/SUM(Table1[Operating Profit])*100</f>
        <v>1.4226137758475298E-2</v>
      </c>
      <c r="V1861">
        <f>SUM(Table1[[#This Row],[Price per Unit]]*Table1[[#This Row],[Units Sold]])</f>
        <v>13500</v>
      </c>
      <c r="W1861">
        <f>SUM(Table1[[#This Row],[Total Sales]]-Table1[[#This Row],[Operating Profit]])</f>
        <v>87750</v>
      </c>
      <c r="X1861">
        <f>SUM(Table1[[#This Row],[Total Sales]]-Table1[[#This Row],[Cost]])</f>
        <v>47250</v>
      </c>
      <c r="Y1861">
        <f>SUM(Table1[[#This Row],[profit/loss]])/SUM(Table1[profit/loss])</f>
        <v>1.4226137758475299E-4</v>
      </c>
    </row>
    <row r="1862" spans="1:25" x14ac:dyDescent="0.3">
      <c r="A1862" t="s">
        <v>29</v>
      </c>
      <c r="B1862" t="s">
        <v>17</v>
      </c>
      <c r="C1862">
        <v>1185732</v>
      </c>
      <c r="D1862" s="9">
        <v>44540</v>
      </c>
      <c r="E1862" s="8" t="str">
        <f>TEXT(Table1[[#This Row],[Invoice Date]],"dd-mm-yyyy")</f>
        <v>10-12-2021</v>
      </c>
      <c r="F1862" s="1" t="str">
        <f t="shared" si="116"/>
        <v>December</v>
      </c>
      <c r="G1862" s="1" t="str">
        <f t="shared" si="117"/>
        <v>2021</v>
      </c>
      <c r="H1862" s="1" t="str">
        <f t="shared" si="118"/>
        <v>Friday</v>
      </c>
      <c r="I1862" s="1" t="str">
        <f t="shared" si="119"/>
        <v>10</v>
      </c>
      <c r="J1862" t="s">
        <v>30</v>
      </c>
      <c r="K1862" t="s">
        <v>77</v>
      </c>
      <c r="L1862" t="s">
        <v>78</v>
      </c>
      <c r="M1862" t="s">
        <v>20</v>
      </c>
      <c r="N1862">
        <v>30</v>
      </c>
      <c r="O1862">
        <v>400</v>
      </c>
      <c r="P1862">
        <v>120000</v>
      </c>
      <c r="Q1862">
        <v>48000</v>
      </c>
      <c r="R1862">
        <v>0.4</v>
      </c>
      <c r="S1862" t="s">
        <v>17</v>
      </c>
      <c r="T1862" t="str">
        <f>IF(Table1[[#This Row],[Units Sold]]&gt; 700,"High Units","low Units")</f>
        <v>low Units</v>
      </c>
      <c r="U1862">
        <f>SUM(Table1[[#This Row],[Operating Profit]])/SUM(Table1[Operating Profit])*100</f>
        <v>1.4451949468927288E-2</v>
      </c>
      <c r="V1862">
        <f>SUM(Table1[[#This Row],[Price per Unit]]*Table1[[#This Row],[Units Sold]])</f>
        <v>12000</v>
      </c>
      <c r="W1862">
        <f>SUM(Table1[[#This Row],[Total Sales]]-Table1[[#This Row],[Operating Profit]])</f>
        <v>72000</v>
      </c>
      <c r="X1862">
        <f>SUM(Table1[[#This Row],[Total Sales]]-Table1[[#This Row],[Cost]])</f>
        <v>48000</v>
      </c>
      <c r="Y1862">
        <f>SUM(Table1[[#This Row],[profit/loss]])/SUM(Table1[profit/loss])</f>
        <v>1.4451949468927288E-4</v>
      </c>
    </row>
    <row r="1863" spans="1:25" x14ac:dyDescent="0.3">
      <c r="A1863" t="s">
        <v>29</v>
      </c>
      <c r="B1863" t="s">
        <v>17</v>
      </c>
      <c r="C1863">
        <v>1185732</v>
      </c>
      <c r="D1863" s="9">
        <v>44540</v>
      </c>
      <c r="E1863" s="8" t="str">
        <f>TEXT(Table1[[#This Row],[Invoice Date]],"dd-mm-yyyy")</f>
        <v>10-12-2021</v>
      </c>
      <c r="F1863" s="1" t="str">
        <f t="shared" si="116"/>
        <v>December</v>
      </c>
      <c r="G1863" s="1" t="str">
        <f t="shared" si="117"/>
        <v>2021</v>
      </c>
      <c r="H1863" s="1" t="str">
        <f t="shared" si="118"/>
        <v>Friday</v>
      </c>
      <c r="I1863" s="1" t="str">
        <f t="shared" si="119"/>
        <v>10</v>
      </c>
      <c r="J1863" t="s">
        <v>30</v>
      </c>
      <c r="K1863" t="s">
        <v>77</v>
      </c>
      <c r="L1863" t="s">
        <v>78</v>
      </c>
      <c r="M1863" t="s">
        <v>21</v>
      </c>
      <c r="N1863">
        <v>40</v>
      </c>
      <c r="O1863">
        <v>400</v>
      </c>
      <c r="P1863">
        <v>160000</v>
      </c>
      <c r="Q1863">
        <v>56000</v>
      </c>
      <c r="R1863">
        <v>0.35</v>
      </c>
      <c r="S1863" t="s">
        <v>17</v>
      </c>
      <c r="T1863" t="str">
        <f>IF(Table1[[#This Row],[Units Sold]]&gt; 700,"High Units","low Units")</f>
        <v>low Units</v>
      </c>
      <c r="U1863">
        <f>SUM(Table1[[#This Row],[Operating Profit]])/SUM(Table1[Operating Profit])*100</f>
        <v>1.6860607713748504E-2</v>
      </c>
      <c r="V1863">
        <f>SUM(Table1[[#This Row],[Price per Unit]]*Table1[[#This Row],[Units Sold]])</f>
        <v>16000</v>
      </c>
      <c r="W1863">
        <f>SUM(Table1[[#This Row],[Total Sales]]-Table1[[#This Row],[Operating Profit]])</f>
        <v>104000</v>
      </c>
      <c r="X1863">
        <f>SUM(Table1[[#This Row],[Total Sales]]-Table1[[#This Row],[Cost]])</f>
        <v>56000</v>
      </c>
      <c r="Y1863">
        <f>SUM(Table1[[#This Row],[profit/loss]])/SUM(Table1[profit/loss])</f>
        <v>1.6860607713748503E-4</v>
      </c>
    </row>
    <row r="1864" spans="1:25" x14ac:dyDescent="0.3">
      <c r="A1864" t="s">
        <v>29</v>
      </c>
      <c r="B1864" t="s">
        <v>17</v>
      </c>
      <c r="C1864">
        <v>1185732</v>
      </c>
      <c r="D1864" s="9">
        <v>44540</v>
      </c>
      <c r="E1864" s="8" t="str">
        <f>TEXT(Table1[[#This Row],[Invoice Date]],"dd-mm-yyyy")</f>
        <v>10-12-2021</v>
      </c>
      <c r="F1864" s="1" t="str">
        <f t="shared" si="116"/>
        <v>December</v>
      </c>
      <c r="G1864" s="1" t="str">
        <f t="shared" si="117"/>
        <v>2021</v>
      </c>
      <c r="H1864" s="1" t="str">
        <f t="shared" si="118"/>
        <v>Friday</v>
      </c>
      <c r="I1864" s="1" t="str">
        <f t="shared" si="119"/>
        <v>10</v>
      </c>
      <c r="J1864" t="s">
        <v>30</v>
      </c>
      <c r="K1864" t="s">
        <v>77</v>
      </c>
      <c r="L1864" t="s">
        <v>78</v>
      </c>
      <c r="M1864" t="s">
        <v>22</v>
      </c>
      <c r="N1864">
        <v>45</v>
      </c>
      <c r="O1864">
        <v>500</v>
      </c>
      <c r="P1864">
        <v>225000</v>
      </c>
      <c r="Q1864">
        <v>112500</v>
      </c>
      <c r="R1864">
        <v>0.5</v>
      </c>
      <c r="S1864" t="s">
        <v>17</v>
      </c>
      <c r="T1864" t="str">
        <f>IF(Table1[[#This Row],[Units Sold]]&gt; 700,"High Units","low Units")</f>
        <v>low Units</v>
      </c>
      <c r="U1864">
        <f>SUM(Table1[[#This Row],[Operating Profit]])/SUM(Table1[Operating Profit])*100</f>
        <v>3.3871756567798325E-2</v>
      </c>
      <c r="V1864">
        <f>SUM(Table1[[#This Row],[Price per Unit]]*Table1[[#This Row],[Units Sold]])</f>
        <v>22500</v>
      </c>
      <c r="W1864">
        <f>SUM(Table1[[#This Row],[Total Sales]]-Table1[[#This Row],[Operating Profit]])</f>
        <v>112500</v>
      </c>
      <c r="X1864">
        <f>SUM(Table1[[#This Row],[Total Sales]]-Table1[[#This Row],[Cost]])</f>
        <v>112500</v>
      </c>
      <c r="Y1864">
        <f>SUM(Table1[[#This Row],[profit/loss]])/SUM(Table1[profit/loss])</f>
        <v>3.3871756567798329E-4</v>
      </c>
    </row>
    <row r="1865" spans="1:25" x14ac:dyDescent="0.3">
      <c r="A1865" t="s">
        <v>29</v>
      </c>
      <c r="B1865" t="s">
        <v>17</v>
      </c>
      <c r="C1865">
        <v>1128299</v>
      </c>
      <c r="D1865" s="9">
        <v>44220</v>
      </c>
      <c r="E1865" s="8" t="str">
        <f>TEXT(Table1[[#This Row],[Invoice Date]],"dd-mm-yyyy")</f>
        <v>24-01-2021</v>
      </c>
      <c r="F1865" s="1" t="str">
        <f t="shared" si="116"/>
        <v>January</v>
      </c>
      <c r="G1865" s="1" t="str">
        <f t="shared" si="117"/>
        <v>2021</v>
      </c>
      <c r="H1865" s="1" t="str">
        <f t="shared" si="118"/>
        <v>Sunday</v>
      </c>
      <c r="I1865" s="1" t="str">
        <f t="shared" si="119"/>
        <v>24</v>
      </c>
      <c r="J1865" t="s">
        <v>30</v>
      </c>
      <c r="K1865" t="s">
        <v>77</v>
      </c>
      <c r="L1865" t="s">
        <v>78</v>
      </c>
      <c r="M1865" t="s">
        <v>16</v>
      </c>
      <c r="N1865">
        <v>30</v>
      </c>
      <c r="O1865">
        <v>350</v>
      </c>
      <c r="P1865">
        <v>105000</v>
      </c>
      <c r="Q1865">
        <v>36750</v>
      </c>
      <c r="R1865">
        <v>0.35</v>
      </c>
      <c r="S1865" t="s">
        <v>17</v>
      </c>
      <c r="T1865" t="str">
        <f>IF(Table1[[#This Row],[Units Sold]]&gt; 700,"High Units","low Units")</f>
        <v>low Units</v>
      </c>
      <c r="U1865">
        <f>SUM(Table1[[#This Row],[Operating Profit]])/SUM(Table1[Operating Profit])*100</f>
        <v>1.1064773812147455E-2</v>
      </c>
      <c r="V1865">
        <f>SUM(Table1[[#This Row],[Price per Unit]]*Table1[[#This Row],[Units Sold]])</f>
        <v>10500</v>
      </c>
      <c r="W1865">
        <f>SUM(Table1[[#This Row],[Total Sales]]-Table1[[#This Row],[Operating Profit]])</f>
        <v>68250</v>
      </c>
      <c r="X1865">
        <f>SUM(Table1[[#This Row],[Total Sales]]-Table1[[#This Row],[Cost]])</f>
        <v>36750</v>
      </c>
      <c r="Y1865">
        <f>SUM(Table1[[#This Row],[profit/loss]])/SUM(Table1[profit/loss])</f>
        <v>1.1064773812147455E-4</v>
      </c>
    </row>
    <row r="1866" spans="1:25" x14ac:dyDescent="0.3">
      <c r="A1866" t="s">
        <v>29</v>
      </c>
      <c r="B1866" t="s">
        <v>17</v>
      </c>
      <c r="C1866">
        <v>1128299</v>
      </c>
      <c r="D1866" s="9">
        <v>44220</v>
      </c>
      <c r="E1866" s="8" t="str">
        <f>TEXT(Table1[[#This Row],[Invoice Date]],"dd-mm-yyyy")</f>
        <v>24-01-2021</v>
      </c>
      <c r="F1866" s="1" t="str">
        <f t="shared" si="116"/>
        <v>January</v>
      </c>
      <c r="G1866" s="1" t="str">
        <f t="shared" si="117"/>
        <v>2021</v>
      </c>
      <c r="H1866" s="1" t="str">
        <f t="shared" si="118"/>
        <v>Sunday</v>
      </c>
      <c r="I1866" s="1" t="str">
        <f t="shared" si="119"/>
        <v>24</v>
      </c>
      <c r="J1866" t="s">
        <v>30</v>
      </c>
      <c r="K1866" t="s">
        <v>77</v>
      </c>
      <c r="L1866" t="s">
        <v>78</v>
      </c>
      <c r="M1866" t="s">
        <v>18</v>
      </c>
      <c r="N1866">
        <v>40</v>
      </c>
      <c r="O1866">
        <v>350</v>
      </c>
      <c r="P1866">
        <v>140000</v>
      </c>
      <c r="Q1866">
        <v>49000</v>
      </c>
      <c r="R1866">
        <v>0.35</v>
      </c>
      <c r="S1866" t="s">
        <v>17</v>
      </c>
      <c r="T1866" t="str">
        <f>IF(Table1[[#This Row],[Units Sold]]&gt; 700,"High Units","low Units")</f>
        <v>low Units</v>
      </c>
      <c r="U1866">
        <f>SUM(Table1[[#This Row],[Operating Profit]])/SUM(Table1[Operating Profit])*100</f>
        <v>1.4753031749529941E-2</v>
      </c>
      <c r="V1866">
        <f>SUM(Table1[[#This Row],[Price per Unit]]*Table1[[#This Row],[Units Sold]])</f>
        <v>14000</v>
      </c>
      <c r="W1866">
        <f>SUM(Table1[[#This Row],[Total Sales]]-Table1[[#This Row],[Operating Profit]])</f>
        <v>91000</v>
      </c>
      <c r="X1866">
        <f>SUM(Table1[[#This Row],[Total Sales]]-Table1[[#This Row],[Cost]])</f>
        <v>49000</v>
      </c>
      <c r="Y1866">
        <f>SUM(Table1[[#This Row],[profit/loss]])/SUM(Table1[profit/loss])</f>
        <v>1.4753031749529941E-4</v>
      </c>
    </row>
    <row r="1867" spans="1:25" x14ac:dyDescent="0.3">
      <c r="A1867" t="s">
        <v>29</v>
      </c>
      <c r="B1867" t="s">
        <v>17</v>
      </c>
      <c r="C1867">
        <v>1128299</v>
      </c>
      <c r="D1867" s="9">
        <v>44220</v>
      </c>
      <c r="E1867" s="8" t="str">
        <f>TEXT(Table1[[#This Row],[Invoice Date]],"dd-mm-yyyy")</f>
        <v>24-01-2021</v>
      </c>
      <c r="F1867" s="1" t="str">
        <f t="shared" si="116"/>
        <v>January</v>
      </c>
      <c r="G1867" s="1" t="str">
        <f t="shared" si="117"/>
        <v>2021</v>
      </c>
      <c r="H1867" s="1" t="str">
        <f t="shared" si="118"/>
        <v>Sunday</v>
      </c>
      <c r="I1867" s="1" t="str">
        <f t="shared" si="119"/>
        <v>24</v>
      </c>
      <c r="J1867" t="s">
        <v>30</v>
      </c>
      <c r="K1867" t="s">
        <v>77</v>
      </c>
      <c r="L1867" t="s">
        <v>78</v>
      </c>
      <c r="M1867" t="s">
        <v>19</v>
      </c>
      <c r="N1867">
        <v>40</v>
      </c>
      <c r="O1867">
        <v>350</v>
      </c>
      <c r="P1867">
        <v>140000</v>
      </c>
      <c r="Q1867">
        <v>49000</v>
      </c>
      <c r="R1867">
        <v>0.35</v>
      </c>
      <c r="S1867" t="s">
        <v>17</v>
      </c>
      <c r="T1867" t="str">
        <f>IF(Table1[[#This Row],[Units Sold]]&gt; 700,"High Units","low Units")</f>
        <v>low Units</v>
      </c>
      <c r="U1867">
        <f>SUM(Table1[[#This Row],[Operating Profit]])/SUM(Table1[Operating Profit])*100</f>
        <v>1.4753031749529941E-2</v>
      </c>
      <c r="V1867">
        <f>SUM(Table1[[#This Row],[Price per Unit]]*Table1[[#This Row],[Units Sold]])</f>
        <v>14000</v>
      </c>
      <c r="W1867">
        <f>SUM(Table1[[#This Row],[Total Sales]]-Table1[[#This Row],[Operating Profit]])</f>
        <v>91000</v>
      </c>
      <c r="X1867">
        <f>SUM(Table1[[#This Row],[Total Sales]]-Table1[[#This Row],[Cost]])</f>
        <v>49000</v>
      </c>
      <c r="Y1867">
        <f>SUM(Table1[[#This Row],[profit/loss]])/SUM(Table1[profit/loss])</f>
        <v>1.4753031749529941E-4</v>
      </c>
    </row>
    <row r="1868" spans="1:25" x14ac:dyDescent="0.3">
      <c r="A1868" t="s">
        <v>29</v>
      </c>
      <c r="B1868" t="s">
        <v>17</v>
      </c>
      <c r="C1868">
        <v>1128299</v>
      </c>
      <c r="D1868" s="9">
        <v>44220</v>
      </c>
      <c r="E1868" s="8" t="str">
        <f>TEXT(Table1[[#This Row],[Invoice Date]],"dd-mm-yyyy")</f>
        <v>24-01-2021</v>
      </c>
      <c r="F1868" s="1" t="str">
        <f t="shared" si="116"/>
        <v>January</v>
      </c>
      <c r="G1868" s="1" t="str">
        <f t="shared" si="117"/>
        <v>2021</v>
      </c>
      <c r="H1868" s="1" t="str">
        <f t="shared" si="118"/>
        <v>Sunday</v>
      </c>
      <c r="I1868" s="1" t="str">
        <f t="shared" si="119"/>
        <v>24</v>
      </c>
      <c r="J1868" t="s">
        <v>30</v>
      </c>
      <c r="K1868" t="s">
        <v>77</v>
      </c>
      <c r="L1868" t="s">
        <v>78</v>
      </c>
      <c r="M1868" t="s">
        <v>20</v>
      </c>
      <c r="N1868">
        <v>40</v>
      </c>
      <c r="O1868">
        <v>200</v>
      </c>
      <c r="P1868">
        <v>80000</v>
      </c>
      <c r="Q1868">
        <v>28000</v>
      </c>
      <c r="R1868">
        <v>0.35</v>
      </c>
      <c r="S1868" t="s">
        <v>17</v>
      </c>
      <c r="T1868" t="str">
        <f>IF(Table1[[#This Row],[Units Sold]]&gt; 700,"High Units","low Units")</f>
        <v>low Units</v>
      </c>
      <c r="U1868">
        <f>SUM(Table1[[#This Row],[Operating Profit]])/SUM(Table1[Operating Profit])*100</f>
        <v>8.4303038568742522E-3</v>
      </c>
      <c r="V1868">
        <f>SUM(Table1[[#This Row],[Price per Unit]]*Table1[[#This Row],[Units Sold]])</f>
        <v>8000</v>
      </c>
      <c r="W1868">
        <f>SUM(Table1[[#This Row],[Total Sales]]-Table1[[#This Row],[Operating Profit]])</f>
        <v>52000</v>
      </c>
      <c r="X1868">
        <f>SUM(Table1[[#This Row],[Total Sales]]-Table1[[#This Row],[Cost]])</f>
        <v>28000</v>
      </c>
      <c r="Y1868">
        <f>SUM(Table1[[#This Row],[profit/loss]])/SUM(Table1[profit/loss])</f>
        <v>8.4303038568742515E-5</v>
      </c>
    </row>
    <row r="1869" spans="1:25" x14ac:dyDescent="0.3">
      <c r="A1869" t="s">
        <v>29</v>
      </c>
      <c r="B1869" t="s">
        <v>17</v>
      </c>
      <c r="C1869">
        <v>1128299</v>
      </c>
      <c r="D1869" s="9">
        <v>44220</v>
      </c>
      <c r="E1869" s="8" t="str">
        <f>TEXT(Table1[[#This Row],[Invoice Date]],"dd-mm-yyyy")</f>
        <v>24-01-2021</v>
      </c>
      <c r="F1869" s="1" t="str">
        <f t="shared" si="116"/>
        <v>January</v>
      </c>
      <c r="G1869" s="1" t="str">
        <f t="shared" si="117"/>
        <v>2021</v>
      </c>
      <c r="H1869" s="1" t="str">
        <f t="shared" si="118"/>
        <v>Sunday</v>
      </c>
      <c r="I1869" s="1" t="str">
        <f t="shared" si="119"/>
        <v>24</v>
      </c>
      <c r="J1869" t="s">
        <v>30</v>
      </c>
      <c r="K1869" t="s">
        <v>77</v>
      </c>
      <c r="L1869" t="s">
        <v>78</v>
      </c>
      <c r="M1869" t="s">
        <v>21</v>
      </c>
      <c r="N1869">
        <v>45</v>
      </c>
      <c r="O1869">
        <v>150</v>
      </c>
      <c r="P1869">
        <v>67500</v>
      </c>
      <c r="Q1869">
        <v>27000</v>
      </c>
      <c r="R1869">
        <v>0.4</v>
      </c>
      <c r="S1869" t="s">
        <v>17</v>
      </c>
      <c r="T1869" t="str">
        <f>IF(Table1[[#This Row],[Units Sold]]&gt; 700,"High Units","low Units")</f>
        <v>low Units</v>
      </c>
      <c r="U1869">
        <f>SUM(Table1[[#This Row],[Operating Profit]])/SUM(Table1[Operating Profit])*100</f>
        <v>8.1292215762715989E-3</v>
      </c>
      <c r="V1869">
        <f>SUM(Table1[[#This Row],[Price per Unit]]*Table1[[#This Row],[Units Sold]])</f>
        <v>6750</v>
      </c>
      <c r="W1869">
        <f>SUM(Table1[[#This Row],[Total Sales]]-Table1[[#This Row],[Operating Profit]])</f>
        <v>40500</v>
      </c>
      <c r="X1869">
        <f>SUM(Table1[[#This Row],[Total Sales]]-Table1[[#This Row],[Cost]])</f>
        <v>27000</v>
      </c>
      <c r="Y1869">
        <f>SUM(Table1[[#This Row],[profit/loss]])/SUM(Table1[profit/loss])</f>
        <v>8.1292215762715996E-5</v>
      </c>
    </row>
    <row r="1870" spans="1:25" x14ac:dyDescent="0.3">
      <c r="A1870" t="s">
        <v>29</v>
      </c>
      <c r="B1870" t="s">
        <v>17</v>
      </c>
      <c r="C1870">
        <v>1128299</v>
      </c>
      <c r="D1870" s="9">
        <v>44220</v>
      </c>
      <c r="E1870" s="8" t="str">
        <f>TEXT(Table1[[#This Row],[Invoice Date]],"dd-mm-yyyy")</f>
        <v>24-01-2021</v>
      </c>
      <c r="F1870" s="1" t="str">
        <f t="shared" si="116"/>
        <v>January</v>
      </c>
      <c r="G1870" s="1" t="str">
        <f t="shared" si="117"/>
        <v>2021</v>
      </c>
      <c r="H1870" s="1" t="str">
        <f t="shared" si="118"/>
        <v>Sunday</v>
      </c>
      <c r="I1870" s="1" t="str">
        <f t="shared" si="119"/>
        <v>24</v>
      </c>
      <c r="J1870" t="s">
        <v>30</v>
      </c>
      <c r="K1870" t="s">
        <v>77</v>
      </c>
      <c r="L1870" t="s">
        <v>78</v>
      </c>
      <c r="M1870" t="s">
        <v>22</v>
      </c>
      <c r="N1870">
        <v>40</v>
      </c>
      <c r="O1870">
        <v>400</v>
      </c>
      <c r="P1870">
        <v>160000</v>
      </c>
      <c r="Q1870">
        <v>48000</v>
      </c>
      <c r="R1870">
        <v>0.3</v>
      </c>
      <c r="S1870" t="s">
        <v>17</v>
      </c>
      <c r="T1870" t="str">
        <f>IF(Table1[[#This Row],[Units Sold]]&gt; 700,"High Units","low Units")</f>
        <v>low Units</v>
      </c>
      <c r="U1870">
        <f>SUM(Table1[[#This Row],[Operating Profit]])/SUM(Table1[Operating Profit])*100</f>
        <v>1.4451949468927288E-2</v>
      </c>
      <c r="V1870">
        <f>SUM(Table1[[#This Row],[Price per Unit]]*Table1[[#This Row],[Units Sold]])</f>
        <v>16000</v>
      </c>
      <c r="W1870">
        <f>SUM(Table1[[#This Row],[Total Sales]]-Table1[[#This Row],[Operating Profit]])</f>
        <v>112000</v>
      </c>
      <c r="X1870">
        <f>SUM(Table1[[#This Row],[Total Sales]]-Table1[[#This Row],[Cost]])</f>
        <v>48000</v>
      </c>
      <c r="Y1870">
        <f>SUM(Table1[[#This Row],[profit/loss]])/SUM(Table1[profit/loss])</f>
        <v>1.4451949468927288E-4</v>
      </c>
    </row>
    <row r="1871" spans="1:25" x14ac:dyDescent="0.3">
      <c r="A1871" t="s">
        <v>29</v>
      </c>
      <c r="B1871" t="s">
        <v>17</v>
      </c>
      <c r="C1871">
        <v>1128299</v>
      </c>
      <c r="D1871" s="9">
        <v>44251</v>
      </c>
      <c r="E1871" s="8" t="str">
        <f>TEXT(Table1[[#This Row],[Invoice Date]],"dd-mm-yyyy")</f>
        <v>24-02-2021</v>
      </c>
      <c r="F1871" s="1" t="str">
        <f t="shared" si="116"/>
        <v>February</v>
      </c>
      <c r="G1871" s="1" t="str">
        <f t="shared" si="117"/>
        <v>2021</v>
      </c>
      <c r="H1871" s="1" t="str">
        <f t="shared" si="118"/>
        <v>Wednesday</v>
      </c>
      <c r="I1871" s="1" t="str">
        <f t="shared" si="119"/>
        <v>24</v>
      </c>
      <c r="J1871" t="s">
        <v>30</v>
      </c>
      <c r="K1871" t="s">
        <v>77</v>
      </c>
      <c r="L1871" t="s">
        <v>78</v>
      </c>
      <c r="M1871" t="s">
        <v>16</v>
      </c>
      <c r="N1871">
        <v>30</v>
      </c>
      <c r="O1871">
        <v>450</v>
      </c>
      <c r="P1871">
        <v>135000</v>
      </c>
      <c r="Q1871">
        <v>47250</v>
      </c>
      <c r="R1871">
        <v>0.35</v>
      </c>
      <c r="S1871" t="s">
        <v>17</v>
      </c>
      <c r="T1871" t="str">
        <f>IF(Table1[[#This Row],[Units Sold]]&gt; 700,"High Units","low Units")</f>
        <v>low Units</v>
      </c>
      <c r="U1871">
        <f>SUM(Table1[[#This Row],[Operating Profit]])/SUM(Table1[Operating Profit])*100</f>
        <v>1.4226137758475298E-2</v>
      </c>
      <c r="V1871">
        <f>SUM(Table1[[#This Row],[Price per Unit]]*Table1[[#This Row],[Units Sold]])</f>
        <v>13500</v>
      </c>
      <c r="W1871">
        <f>SUM(Table1[[#This Row],[Total Sales]]-Table1[[#This Row],[Operating Profit]])</f>
        <v>87750</v>
      </c>
      <c r="X1871">
        <f>SUM(Table1[[#This Row],[Total Sales]]-Table1[[#This Row],[Cost]])</f>
        <v>47250</v>
      </c>
      <c r="Y1871">
        <f>SUM(Table1[[#This Row],[profit/loss]])/SUM(Table1[profit/loss])</f>
        <v>1.4226137758475299E-4</v>
      </c>
    </row>
    <row r="1872" spans="1:25" x14ac:dyDescent="0.3">
      <c r="A1872" t="s">
        <v>29</v>
      </c>
      <c r="B1872" t="s">
        <v>17</v>
      </c>
      <c r="C1872">
        <v>1128299</v>
      </c>
      <c r="D1872" s="9">
        <v>44251</v>
      </c>
      <c r="E1872" s="8" t="str">
        <f>TEXT(Table1[[#This Row],[Invoice Date]],"dd-mm-yyyy")</f>
        <v>24-02-2021</v>
      </c>
      <c r="F1872" s="1" t="str">
        <f t="shared" si="116"/>
        <v>February</v>
      </c>
      <c r="G1872" s="1" t="str">
        <f t="shared" si="117"/>
        <v>2021</v>
      </c>
      <c r="H1872" s="1" t="str">
        <f t="shared" si="118"/>
        <v>Wednesday</v>
      </c>
      <c r="I1872" s="1" t="str">
        <f t="shared" si="119"/>
        <v>24</v>
      </c>
      <c r="J1872" t="s">
        <v>30</v>
      </c>
      <c r="K1872" t="s">
        <v>77</v>
      </c>
      <c r="L1872" t="s">
        <v>78</v>
      </c>
      <c r="M1872" t="s">
        <v>18</v>
      </c>
      <c r="N1872">
        <v>40</v>
      </c>
      <c r="O1872">
        <v>350</v>
      </c>
      <c r="P1872">
        <v>140000</v>
      </c>
      <c r="Q1872">
        <v>49000</v>
      </c>
      <c r="R1872">
        <v>0.35</v>
      </c>
      <c r="S1872" t="s">
        <v>17</v>
      </c>
      <c r="T1872" t="str">
        <f>IF(Table1[[#This Row],[Units Sold]]&gt; 700,"High Units","low Units")</f>
        <v>low Units</v>
      </c>
      <c r="U1872">
        <f>SUM(Table1[[#This Row],[Operating Profit]])/SUM(Table1[Operating Profit])*100</f>
        <v>1.4753031749529941E-2</v>
      </c>
      <c r="V1872">
        <f>SUM(Table1[[#This Row],[Price per Unit]]*Table1[[#This Row],[Units Sold]])</f>
        <v>14000</v>
      </c>
      <c r="W1872">
        <f>SUM(Table1[[#This Row],[Total Sales]]-Table1[[#This Row],[Operating Profit]])</f>
        <v>91000</v>
      </c>
      <c r="X1872">
        <f>SUM(Table1[[#This Row],[Total Sales]]-Table1[[#This Row],[Cost]])</f>
        <v>49000</v>
      </c>
      <c r="Y1872">
        <f>SUM(Table1[[#This Row],[profit/loss]])/SUM(Table1[profit/loss])</f>
        <v>1.4753031749529941E-4</v>
      </c>
    </row>
    <row r="1873" spans="1:25" x14ac:dyDescent="0.3">
      <c r="A1873" t="s">
        <v>29</v>
      </c>
      <c r="B1873" t="s">
        <v>17</v>
      </c>
      <c r="C1873">
        <v>1128299</v>
      </c>
      <c r="D1873" s="9">
        <v>44251</v>
      </c>
      <c r="E1873" s="8" t="str">
        <f>TEXT(Table1[[#This Row],[Invoice Date]],"dd-mm-yyyy")</f>
        <v>24-02-2021</v>
      </c>
      <c r="F1873" s="1" t="str">
        <f t="shared" si="116"/>
        <v>February</v>
      </c>
      <c r="G1873" s="1" t="str">
        <f t="shared" si="117"/>
        <v>2021</v>
      </c>
      <c r="H1873" s="1" t="str">
        <f t="shared" si="118"/>
        <v>Wednesday</v>
      </c>
      <c r="I1873" s="1" t="str">
        <f t="shared" si="119"/>
        <v>24</v>
      </c>
      <c r="J1873" t="s">
        <v>30</v>
      </c>
      <c r="K1873" t="s">
        <v>77</v>
      </c>
      <c r="L1873" t="s">
        <v>78</v>
      </c>
      <c r="M1873" t="s">
        <v>19</v>
      </c>
      <c r="N1873">
        <v>40</v>
      </c>
      <c r="O1873">
        <v>350</v>
      </c>
      <c r="P1873">
        <v>140000</v>
      </c>
      <c r="Q1873">
        <v>49000</v>
      </c>
      <c r="R1873">
        <v>0.35</v>
      </c>
      <c r="S1873" t="s">
        <v>17</v>
      </c>
      <c r="T1873" t="str">
        <f>IF(Table1[[#This Row],[Units Sold]]&gt; 700,"High Units","low Units")</f>
        <v>low Units</v>
      </c>
      <c r="U1873">
        <f>SUM(Table1[[#This Row],[Operating Profit]])/SUM(Table1[Operating Profit])*100</f>
        <v>1.4753031749529941E-2</v>
      </c>
      <c r="V1873">
        <f>SUM(Table1[[#This Row],[Price per Unit]]*Table1[[#This Row],[Units Sold]])</f>
        <v>14000</v>
      </c>
      <c r="W1873">
        <f>SUM(Table1[[#This Row],[Total Sales]]-Table1[[#This Row],[Operating Profit]])</f>
        <v>91000</v>
      </c>
      <c r="X1873">
        <f>SUM(Table1[[#This Row],[Total Sales]]-Table1[[#This Row],[Cost]])</f>
        <v>49000</v>
      </c>
      <c r="Y1873">
        <f>SUM(Table1[[#This Row],[profit/loss]])/SUM(Table1[profit/loss])</f>
        <v>1.4753031749529941E-4</v>
      </c>
    </row>
    <row r="1874" spans="1:25" x14ac:dyDescent="0.3">
      <c r="A1874" t="s">
        <v>29</v>
      </c>
      <c r="B1874" t="s">
        <v>17</v>
      </c>
      <c r="C1874">
        <v>1128299</v>
      </c>
      <c r="D1874" s="9">
        <v>44251</v>
      </c>
      <c r="E1874" s="8" t="str">
        <f>TEXT(Table1[[#This Row],[Invoice Date]],"dd-mm-yyyy")</f>
        <v>24-02-2021</v>
      </c>
      <c r="F1874" s="1" t="str">
        <f t="shared" si="116"/>
        <v>February</v>
      </c>
      <c r="G1874" s="1" t="str">
        <f t="shared" si="117"/>
        <v>2021</v>
      </c>
      <c r="H1874" s="1" t="str">
        <f t="shared" si="118"/>
        <v>Wednesday</v>
      </c>
      <c r="I1874" s="1" t="str">
        <f t="shared" si="119"/>
        <v>24</v>
      </c>
      <c r="J1874" t="s">
        <v>30</v>
      </c>
      <c r="K1874" t="s">
        <v>79</v>
      </c>
      <c r="L1874" t="s">
        <v>62</v>
      </c>
      <c r="M1874" t="s">
        <v>20</v>
      </c>
      <c r="N1874">
        <v>40</v>
      </c>
      <c r="O1874">
        <v>200</v>
      </c>
      <c r="P1874">
        <v>80000</v>
      </c>
      <c r="Q1874">
        <v>28000</v>
      </c>
      <c r="R1874">
        <v>0.35</v>
      </c>
      <c r="S1874" t="s">
        <v>17</v>
      </c>
      <c r="T1874" t="str">
        <f>IF(Table1[[#This Row],[Units Sold]]&gt; 700,"High Units","low Units")</f>
        <v>low Units</v>
      </c>
      <c r="U1874">
        <f>SUM(Table1[[#This Row],[Operating Profit]])/SUM(Table1[Operating Profit])*100</f>
        <v>8.4303038568742522E-3</v>
      </c>
      <c r="V1874">
        <f>SUM(Table1[[#This Row],[Price per Unit]]*Table1[[#This Row],[Units Sold]])</f>
        <v>8000</v>
      </c>
      <c r="W1874">
        <f>SUM(Table1[[#This Row],[Total Sales]]-Table1[[#This Row],[Operating Profit]])</f>
        <v>52000</v>
      </c>
      <c r="X1874">
        <f>SUM(Table1[[#This Row],[Total Sales]]-Table1[[#This Row],[Cost]])</f>
        <v>28000</v>
      </c>
      <c r="Y1874">
        <f>SUM(Table1[[#This Row],[profit/loss]])/SUM(Table1[profit/loss])</f>
        <v>8.4303038568742515E-5</v>
      </c>
    </row>
    <row r="1875" spans="1:25" x14ac:dyDescent="0.3">
      <c r="A1875" t="s">
        <v>29</v>
      </c>
      <c r="B1875" t="s">
        <v>17</v>
      </c>
      <c r="C1875">
        <v>1128299</v>
      </c>
      <c r="D1875" s="9">
        <v>44251</v>
      </c>
      <c r="E1875" s="8" t="str">
        <f>TEXT(Table1[[#This Row],[Invoice Date]],"dd-mm-yyyy")</f>
        <v>24-02-2021</v>
      </c>
      <c r="F1875" s="1" t="str">
        <f t="shared" si="116"/>
        <v>February</v>
      </c>
      <c r="G1875" s="1" t="str">
        <f t="shared" si="117"/>
        <v>2021</v>
      </c>
      <c r="H1875" s="1" t="str">
        <f t="shared" si="118"/>
        <v>Wednesday</v>
      </c>
      <c r="I1875" s="1" t="str">
        <f t="shared" si="119"/>
        <v>24</v>
      </c>
      <c r="J1875" t="s">
        <v>30</v>
      </c>
      <c r="K1875" t="s">
        <v>79</v>
      </c>
      <c r="L1875" t="s">
        <v>62</v>
      </c>
      <c r="M1875" t="s">
        <v>21</v>
      </c>
      <c r="N1875">
        <v>45</v>
      </c>
      <c r="O1875">
        <v>125</v>
      </c>
      <c r="P1875">
        <v>56250</v>
      </c>
      <c r="Q1875">
        <v>22500</v>
      </c>
      <c r="R1875">
        <v>0.4</v>
      </c>
      <c r="S1875" t="s">
        <v>17</v>
      </c>
      <c r="T1875" t="str">
        <f>IF(Table1[[#This Row],[Units Sold]]&gt; 700,"High Units","low Units")</f>
        <v>low Units</v>
      </c>
      <c r="U1875">
        <f>SUM(Table1[[#This Row],[Operating Profit]])/SUM(Table1[Operating Profit])*100</f>
        <v>6.7743513135596666E-3</v>
      </c>
      <c r="V1875">
        <f>SUM(Table1[[#This Row],[Price per Unit]]*Table1[[#This Row],[Units Sold]])</f>
        <v>5625</v>
      </c>
      <c r="W1875">
        <f>SUM(Table1[[#This Row],[Total Sales]]-Table1[[#This Row],[Operating Profit]])</f>
        <v>33750</v>
      </c>
      <c r="X1875">
        <f>SUM(Table1[[#This Row],[Total Sales]]-Table1[[#This Row],[Cost]])</f>
        <v>22500</v>
      </c>
      <c r="Y1875">
        <f>SUM(Table1[[#This Row],[profit/loss]])/SUM(Table1[profit/loss])</f>
        <v>6.7743513135596668E-5</v>
      </c>
    </row>
    <row r="1876" spans="1:25" x14ac:dyDescent="0.3">
      <c r="A1876" t="s">
        <v>29</v>
      </c>
      <c r="B1876" t="s">
        <v>17</v>
      </c>
      <c r="C1876">
        <v>1128299</v>
      </c>
      <c r="D1876" s="9">
        <v>44251</v>
      </c>
      <c r="E1876" s="8" t="str">
        <f>TEXT(Table1[[#This Row],[Invoice Date]],"dd-mm-yyyy")</f>
        <v>24-02-2021</v>
      </c>
      <c r="F1876" s="1" t="str">
        <f t="shared" si="116"/>
        <v>February</v>
      </c>
      <c r="G1876" s="1" t="str">
        <f t="shared" si="117"/>
        <v>2021</v>
      </c>
      <c r="H1876" s="1" t="str">
        <f t="shared" si="118"/>
        <v>Wednesday</v>
      </c>
      <c r="I1876" s="1" t="str">
        <f t="shared" si="119"/>
        <v>24</v>
      </c>
      <c r="J1876" t="s">
        <v>30</v>
      </c>
      <c r="K1876" t="s">
        <v>79</v>
      </c>
      <c r="L1876" t="s">
        <v>62</v>
      </c>
      <c r="M1876" t="s">
        <v>22</v>
      </c>
      <c r="N1876">
        <v>40</v>
      </c>
      <c r="O1876">
        <v>325</v>
      </c>
      <c r="P1876">
        <v>130000</v>
      </c>
      <c r="Q1876">
        <v>39000</v>
      </c>
      <c r="R1876">
        <v>0.3</v>
      </c>
      <c r="S1876" t="s">
        <v>17</v>
      </c>
      <c r="T1876" t="str">
        <f>IF(Table1[[#This Row],[Units Sold]]&gt; 700,"High Units","low Units")</f>
        <v>low Units</v>
      </c>
      <c r="U1876">
        <f>SUM(Table1[[#This Row],[Operating Profit]])/SUM(Table1[Operating Profit])*100</f>
        <v>1.1742208943503422E-2</v>
      </c>
      <c r="V1876">
        <f>SUM(Table1[[#This Row],[Price per Unit]]*Table1[[#This Row],[Units Sold]])</f>
        <v>13000</v>
      </c>
      <c r="W1876">
        <f>SUM(Table1[[#This Row],[Total Sales]]-Table1[[#This Row],[Operating Profit]])</f>
        <v>91000</v>
      </c>
      <c r="X1876">
        <f>SUM(Table1[[#This Row],[Total Sales]]-Table1[[#This Row],[Cost]])</f>
        <v>39000</v>
      </c>
      <c r="Y1876">
        <f>SUM(Table1[[#This Row],[profit/loss]])/SUM(Table1[profit/loss])</f>
        <v>1.1742208943503421E-4</v>
      </c>
    </row>
    <row r="1877" spans="1:25" x14ac:dyDescent="0.3">
      <c r="A1877" t="s">
        <v>29</v>
      </c>
      <c r="B1877" t="s">
        <v>17</v>
      </c>
      <c r="C1877">
        <v>1128299</v>
      </c>
      <c r="D1877" s="9">
        <v>44278</v>
      </c>
      <c r="E1877" s="8" t="str">
        <f>TEXT(Table1[[#This Row],[Invoice Date]],"dd-mm-yyyy")</f>
        <v>23-03-2021</v>
      </c>
      <c r="F1877" s="1" t="str">
        <f t="shared" si="116"/>
        <v>March</v>
      </c>
      <c r="G1877" s="1" t="str">
        <f t="shared" si="117"/>
        <v>2021</v>
      </c>
      <c r="H1877" s="1" t="str">
        <f t="shared" si="118"/>
        <v>Tuesday</v>
      </c>
      <c r="I1877" s="1" t="str">
        <f t="shared" si="119"/>
        <v>23</v>
      </c>
      <c r="J1877" t="s">
        <v>30</v>
      </c>
      <c r="K1877" t="s">
        <v>79</v>
      </c>
      <c r="L1877" t="s">
        <v>62</v>
      </c>
      <c r="M1877" t="s">
        <v>16</v>
      </c>
      <c r="N1877">
        <v>40</v>
      </c>
      <c r="O1877">
        <v>475</v>
      </c>
      <c r="P1877">
        <v>190000</v>
      </c>
      <c r="Q1877">
        <v>66500</v>
      </c>
      <c r="R1877">
        <v>0.35</v>
      </c>
      <c r="S1877" t="s">
        <v>17</v>
      </c>
      <c r="T1877" t="str">
        <f>IF(Table1[[#This Row],[Units Sold]]&gt; 700,"High Units","low Units")</f>
        <v>low Units</v>
      </c>
      <c r="U1877">
        <f>SUM(Table1[[#This Row],[Operating Profit]])/SUM(Table1[Operating Profit])*100</f>
        <v>2.0021971660076347E-2</v>
      </c>
      <c r="V1877">
        <f>SUM(Table1[[#This Row],[Price per Unit]]*Table1[[#This Row],[Units Sold]])</f>
        <v>19000</v>
      </c>
      <c r="W1877">
        <f>SUM(Table1[[#This Row],[Total Sales]]-Table1[[#This Row],[Operating Profit]])</f>
        <v>123500</v>
      </c>
      <c r="X1877">
        <f>SUM(Table1[[#This Row],[Total Sales]]-Table1[[#This Row],[Cost]])</f>
        <v>66500</v>
      </c>
      <c r="Y1877">
        <f>SUM(Table1[[#This Row],[profit/loss]])/SUM(Table1[profit/loss])</f>
        <v>2.0021971660076347E-4</v>
      </c>
    </row>
    <row r="1878" spans="1:25" x14ac:dyDescent="0.3">
      <c r="A1878" t="s">
        <v>29</v>
      </c>
      <c r="B1878" t="s">
        <v>17</v>
      </c>
      <c r="C1878">
        <v>1128299</v>
      </c>
      <c r="D1878" s="9">
        <v>44278</v>
      </c>
      <c r="E1878" s="8" t="str">
        <f>TEXT(Table1[[#This Row],[Invoice Date]],"dd-mm-yyyy")</f>
        <v>23-03-2021</v>
      </c>
      <c r="F1878" s="1" t="str">
        <f t="shared" si="116"/>
        <v>March</v>
      </c>
      <c r="G1878" s="1" t="str">
        <f t="shared" si="117"/>
        <v>2021</v>
      </c>
      <c r="H1878" s="1" t="str">
        <f t="shared" si="118"/>
        <v>Tuesday</v>
      </c>
      <c r="I1878" s="1" t="str">
        <f t="shared" si="119"/>
        <v>23</v>
      </c>
      <c r="J1878" t="s">
        <v>30</v>
      </c>
      <c r="K1878" t="s">
        <v>79</v>
      </c>
      <c r="L1878" t="s">
        <v>62</v>
      </c>
      <c r="M1878" t="s">
        <v>18</v>
      </c>
      <c r="N1878">
        <v>50</v>
      </c>
      <c r="O1878">
        <v>325</v>
      </c>
      <c r="P1878">
        <v>162500</v>
      </c>
      <c r="Q1878">
        <v>56875</v>
      </c>
      <c r="R1878">
        <v>0.35</v>
      </c>
      <c r="S1878" t="s">
        <v>17</v>
      </c>
      <c r="T1878" t="str">
        <f>IF(Table1[[#This Row],[Units Sold]]&gt; 700,"High Units","low Units")</f>
        <v>low Units</v>
      </c>
      <c r="U1878">
        <f>SUM(Table1[[#This Row],[Operating Profit]])/SUM(Table1[Operating Profit])*100</f>
        <v>1.7124054709275825E-2</v>
      </c>
      <c r="V1878">
        <f>SUM(Table1[[#This Row],[Price per Unit]]*Table1[[#This Row],[Units Sold]])</f>
        <v>16250</v>
      </c>
      <c r="W1878">
        <f>SUM(Table1[[#This Row],[Total Sales]]-Table1[[#This Row],[Operating Profit]])</f>
        <v>105625</v>
      </c>
      <c r="X1878">
        <f>SUM(Table1[[#This Row],[Total Sales]]-Table1[[#This Row],[Cost]])</f>
        <v>56875</v>
      </c>
      <c r="Y1878">
        <f>SUM(Table1[[#This Row],[profit/loss]])/SUM(Table1[profit/loss])</f>
        <v>1.7124054709275824E-4</v>
      </c>
    </row>
    <row r="1879" spans="1:25" x14ac:dyDescent="0.3">
      <c r="A1879" t="s">
        <v>29</v>
      </c>
      <c r="B1879" t="s">
        <v>17</v>
      </c>
      <c r="C1879">
        <v>1128299</v>
      </c>
      <c r="D1879" s="9">
        <v>44278</v>
      </c>
      <c r="E1879" s="8" t="str">
        <f>TEXT(Table1[[#This Row],[Invoice Date]],"dd-mm-yyyy")</f>
        <v>23-03-2021</v>
      </c>
      <c r="F1879" s="1" t="str">
        <f t="shared" si="116"/>
        <v>March</v>
      </c>
      <c r="G1879" s="1" t="str">
        <f t="shared" si="117"/>
        <v>2021</v>
      </c>
      <c r="H1879" s="1" t="str">
        <f t="shared" si="118"/>
        <v>Tuesday</v>
      </c>
      <c r="I1879" s="1" t="str">
        <f t="shared" si="119"/>
        <v>23</v>
      </c>
      <c r="J1879" t="s">
        <v>30</v>
      </c>
      <c r="K1879" t="s">
        <v>79</v>
      </c>
      <c r="L1879" t="s">
        <v>62</v>
      </c>
      <c r="M1879" t="s">
        <v>19</v>
      </c>
      <c r="N1879">
        <v>55</v>
      </c>
      <c r="O1879">
        <v>350</v>
      </c>
      <c r="P1879">
        <v>192500</v>
      </c>
      <c r="Q1879">
        <v>67375</v>
      </c>
      <c r="R1879">
        <v>0.35</v>
      </c>
      <c r="S1879" t="s">
        <v>17</v>
      </c>
      <c r="T1879" t="str">
        <f>IF(Table1[[#This Row],[Units Sold]]&gt; 700,"High Units","low Units")</f>
        <v>low Units</v>
      </c>
      <c r="U1879">
        <f>SUM(Table1[[#This Row],[Operating Profit]])/SUM(Table1[Operating Profit])*100</f>
        <v>2.0285418655603668E-2</v>
      </c>
      <c r="V1879">
        <f>SUM(Table1[[#This Row],[Price per Unit]]*Table1[[#This Row],[Units Sold]])</f>
        <v>19250</v>
      </c>
      <c r="W1879">
        <f>SUM(Table1[[#This Row],[Total Sales]]-Table1[[#This Row],[Operating Profit]])</f>
        <v>125125</v>
      </c>
      <c r="X1879">
        <f>SUM(Table1[[#This Row],[Total Sales]]-Table1[[#This Row],[Cost]])</f>
        <v>67375</v>
      </c>
      <c r="Y1879">
        <f>SUM(Table1[[#This Row],[profit/loss]])/SUM(Table1[profit/loss])</f>
        <v>2.0285418655603668E-4</v>
      </c>
    </row>
    <row r="1880" spans="1:25" x14ac:dyDescent="0.3">
      <c r="A1880" t="s">
        <v>29</v>
      </c>
      <c r="B1880" t="s">
        <v>17</v>
      </c>
      <c r="C1880">
        <v>1128299</v>
      </c>
      <c r="D1880" s="9">
        <v>44278</v>
      </c>
      <c r="E1880" s="8" t="str">
        <f>TEXT(Table1[[#This Row],[Invoice Date]],"dd-mm-yyyy")</f>
        <v>23-03-2021</v>
      </c>
      <c r="F1880" s="1" t="str">
        <f t="shared" si="116"/>
        <v>March</v>
      </c>
      <c r="G1880" s="1" t="str">
        <f t="shared" si="117"/>
        <v>2021</v>
      </c>
      <c r="H1880" s="1" t="str">
        <f t="shared" si="118"/>
        <v>Tuesday</v>
      </c>
      <c r="I1880" s="1" t="str">
        <f t="shared" si="119"/>
        <v>23</v>
      </c>
      <c r="J1880" t="s">
        <v>30</v>
      </c>
      <c r="K1880" t="s">
        <v>79</v>
      </c>
      <c r="L1880" t="s">
        <v>62</v>
      </c>
      <c r="M1880" t="s">
        <v>20</v>
      </c>
      <c r="N1880">
        <v>50</v>
      </c>
      <c r="O1880">
        <v>250</v>
      </c>
      <c r="P1880">
        <v>125000</v>
      </c>
      <c r="Q1880">
        <v>43750</v>
      </c>
      <c r="R1880">
        <v>0.35</v>
      </c>
      <c r="S1880" t="s">
        <v>17</v>
      </c>
      <c r="T1880" t="str">
        <f>IF(Table1[[#This Row],[Units Sold]]&gt; 700,"High Units","low Units")</f>
        <v>low Units</v>
      </c>
      <c r="U1880">
        <f>SUM(Table1[[#This Row],[Operating Profit]])/SUM(Table1[Operating Profit])*100</f>
        <v>1.3172349776366016E-2</v>
      </c>
      <c r="V1880">
        <f>SUM(Table1[[#This Row],[Price per Unit]]*Table1[[#This Row],[Units Sold]])</f>
        <v>12500</v>
      </c>
      <c r="W1880">
        <f>SUM(Table1[[#This Row],[Total Sales]]-Table1[[#This Row],[Operating Profit]])</f>
        <v>81250</v>
      </c>
      <c r="X1880">
        <f>SUM(Table1[[#This Row],[Total Sales]]-Table1[[#This Row],[Cost]])</f>
        <v>43750</v>
      </c>
      <c r="Y1880">
        <f>SUM(Table1[[#This Row],[profit/loss]])/SUM(Table1[profit/loss])</f>
        <v>1.3172349776366016E-4</v>
      </c>
    </row>
    <row r="1881" spans="1:25" x14ac:dyDescent="0.3">
      <c r="A1881" t="s">
        <v>29</v>
      </c>
      <c r="B1881" t="s">
        <v>17</v>
      </c>
      <c r="C1881">
        <v>1128299</v>
      </c>
      <c r="D1881" s="9">
        <v>44278</v>
      </c>
      <c r="E1881" s="8" t="str">
        <f>TEXT(Table1[[#This Row],[Invoice Date]],"dd-mm-yyyy")</f>
        <v>23-03-2021</v>
      </c>
      <c r="F1881" s="1" t="str">
        <f t="shared" si="116"/>
        <v>March</v>
      </c>
      <c r="G1881" s="1" t="str">
        <f t="shared" si="117"/>
        <v>2021</v>
      </c>
      <c r="H1881" s="1" t="str">
        <f t="shared" si="118"/>
        <v>Tuesday</v>
      </c>
      <c r="I1881" s="1" t="str">
        <f t="shared" si="119"/>
        <v>23</v>
      </c>
      <c r="J1881" t="s">
        <v>30</v>
      </c>
      <c r="K1881" t="s">
        <v>79</v>
      </c>
      <c r="L1881" t="s">
        <v>62</v>
      </c>
      <c r="M1881" t="s">
        <v>21</v>
      </c>
      <c r="N1881">
        <v>55</v>
      </c>
      <c r="O1881">
        <v>100</v>
      </c>
      <c r="P1881">
        <v>55000</v>
      </c>
      <c r="Q1881">
        <v>22000</v>
      </c>
      <c r="R1881">
        <v>0.4</v>
      </c>
      <c r="S1881" t="s">
        <v>17</v>
      </c>
      <c r="T1881" t="str">
        <f>IF(Table1[[#This Row],[Units Sold]]&gt; 700,"High Units","low Units")</f>
        <v>low Units</v>
      </c>
      <c r="U1881">
        <f>SUM(Table1[[#This Row],[Operating Profit]])/SUM(Table1[Operating Profit])*100</f>
        <v>6.6238101732583399E-3</v>
      </c>
      <c r="V1881">
        <f>SUM(Table1[[#This Row],[Price per Unit]]*Table1[[#This Row],[Units Sold]])</f>
        <v>5500</v>
      </c>
      <c r="W1881">
        <f>SUM(Table1[[#This Row],[Total Sales]]-Table1[[#This Row],[Operating Profit]])</f>
        <v>33000</v>
      </c>
      <c r="X1881">
        <f>SUM(Table1[[#This Row],[Total Sales]]-Table1[[#This Row],[Cost]])</f>
        <v>22000</v>
      </c>
      <c r="Y1881">
        <f>SUM(Table1[[#This Row],[profit/loss]])/SUM(Table1[profit/loss])</f>
        <v>6.6238101732583402E-5</v>
      </c>
    </row>
    <row r="1882" spans="1:25" x14ac:dyDescent="0.3">
      <c r="A1882" t="s">
        <v>29</v>
      </c>
      <c r="B1882" t="s">
        <v>17</v>
      </c>
      <c r="C1882">
        <v>1128299</v>
      </c>
      <c r="D1882" s="9">
        <v>44278</v>
      </c>
      <c r="E1882" s="8" t="str">
        <f>TEXT(Table1[[#This Row],[Invoice Date]],"dd-mm-yyyy")</f>
        <v>23-03-2021</v>
      </c>
      <c r="F1882" s="1" t="str">
        <f t="shared" si="116"/>
        <v>March</v>
      </c>
      <c r="G1882" s="1" t="str">
        <f t="shared" si="117"/>
        <v>2021</v>
      </c>
      <c r="H1882" s="1" t="str">
        <f t="shared" si="118"/>
        <v>Tuesday</v>
      </c>
      <c r="I1882" s="1" t="str">
        <f t="shared" si="119"/>
        <v>23</v>
      </c>
      <c r="J1882" t="s">
        <v>30</v>
      </c>
      <c r="K1882" t="s">
        <v>79</v>
      </c>
      <c r="L1882" t="s">
        <v>62</v>
      </c>
      <c r="M1882" t="s">
        <v>22</v>
      </c>
      <c r="N1882">
        <v>50</v>
      </c>
      <c r="O1882">
        <v>300</v>
      </c>
      <c r="P1882">
        <v>150000</v>
      </c>
      <c r="Q1882">
        <v>45000</v>
      </c>
      <c r="R1882">
        <v>0.3</v>
      </c>
      <c r="S1882" t="s">
        <v>17</v>
      </c>
      <c r="T1882" t="str">
        <f>IF(Table1[[#This Row],[Units Sold]]&gt; 700,"High Units","low Units")</f>
        <v>low Units</v>
      </c>
      <c r="U1882">
        <f>SUM(Table1[[#This Row],[Operating Profit]])/SUM(Table1[Operating Profit])*100</f>
        <v>1.3548702627119333E-2</v>
      </c>
      <c r="V1882">
        <f>SUM(Table1[[#This Row],[Price per Unit]]*Table1[[#This Row],[Units Sold]])</f>
        <v>15000</v>
      </c>
      <c r="W1882">
        <f>SUM(Table1[[#This Row],[Total Sales]]-Table1[[#This Row],[Operating Profit]])</f>
        <v>105000</v>
      </c>
      <c r="X1882">
        <f>SUM(Table1[[#This Row],[Total Sales]]-Table1[[#This Row],[Cost]])</f>
        <v>45000</v>
      </c>
      <c r="Y1882">
        <f>SUM(Table1[[#This Row],[profit/loss]])/SUM(Table1[profit/loss])</f>
        <v>1.3548702627119334E-4</v>
      </c>
    </row>
    <row r="1883" spans="1:25" x14ac:dyDescent="0.3">
      <c r="A1883" t="s">
        <v>29</v>
      </c>
      <c r="B1883" t="s">
        <v>17</v>
      </c>
      <c r="C1883">
        <v>1128299</v>
      </c>
      <c r="D1883" s="9">
        <v>44310</v>
      </c>
      <c r="E1883" s="8" t="str">
        <f>TEXT(Table1[[#This Row],[Invoice Date]],"dd-mm-yyyy")</f>
        <v>24-04-2021</v>
      </c>
      <c r="F1883" s="1" t="str">
        <f t="shared" si="116"/>
        <v>April</v>
      </c>
      <c r="G1883" s="1" t="str">
        <f t="shared" si="117"/>
        <v>2021</v>
      </c>
      <c r="H1883" s="1" t="str">
        <f t="shared" si="118"/>
        <v>Saturday</v>
      </c>
      <c r="I1883" s="1" t="str">
        <f t="shared" si="119"/>
        <v>24</v>
      </c>
      <c r="J1883" t="s">
        <v>30</v>
      </c>
      <c r="K1883" t="s">
        <v>79</v>
      </c>
      <c r="L1883" t="s">
        <v>62</v>
      </c>
      <c r="M1883" t="s">
        <v>16</v>
      </c>
      <c r="N1883">
        <v>55</v>
      </c>
      <c r="O1883">
        <v>475</v>
      </c>
      <c r="P1883">
        <v>261250</v>
      </c>
      <c r="Q1883">
        <v>91438</v>
      </c>
      <c r="R1883">
        <v>0.35</v>
      </c>
      <c r="S1883" t="s">
        <v>17</v>
      </c>
      <c r="T1883" t="str">
        <f>IF(Table1[[#This Row],[Units Sold]]&gt; 700,"High Units","low Units")</f>
        <v>low Units</v>
      </c>
      <c r="U1883">
        <f>SUM(Table1[[#This Row],[Operating Profit]])/SUM(Table1[Operating Profit])*100</f>
        <v>2.753036157374528E-2</v>
      </c>
      <c r="V1883">
        <f>SUM(Table1[[#This Row],[Price per Unit]]*Table1[[#This Row],[Units Sold]])</f>
        <v>26125</v>
      </c>
      <c r="W1883">
        <f>SUM(Table1[[#This Row],[Total Sales]]-Table1[[#This Row],[Operating Profit]])</f>
        <v>169812</v>
      </c>
      <c r="X1883">
        <f>SUM(Table1[[#This Row],[Total Sales]]-Table1[[#This Row],[Cost]])</f>
        <v>91438</v>
      </c>
      <c r="Y1883">
        <f>SUM(Table1[[#This Row],[profit/loss]])/SUM(Table1[profit/loss])</f>
        <v>2.753036157374528E-4</v>
      </c>
    </row>
    <row r="1884" spans="1:25" x14ac:dyDescent="0.3">
      <c r="A1884" t="s">
        <v>29</v>
      </c>
      <c r="B1884" t="s">
        <v>17</v>
      </c>
      <c r="C1884">
        <v>1128299</v>
      </c>
      <c r="D1884" s="9">
        <v>44310</v>
      </c>
      <c r="E1884" s="8" t="str">
        <f>TEXT(Table1[[#This Row],[Invoice Date]],"dd-mm-yyyy")</f>
        <v>24-04-2021</v>
      </c>
      <c r="F1884" s="1" t="str">
        <f t="shared" si="116"/>
        <v>April</v>
      </c>
      <c r="G1884" s="1" t="str">
        <f t="shared" si="117"/>
        <v>2021</v>
      </c>
      <c r="H1884" s="1" t="str">
        <f t="shared" si="118"/>
        <v>Saturday</v>
      </c>
      <c r="I1884" s="1" t="str">
        <f t="shared" si="119"/>
        <v>24</v>
      </c>
      <c r="J1884" t="s">
        <v>30</v>
      </c>
      <c r="K1884" t="s">
        <v>79</v>
      </c>
      <c r="L1884" t="s">
        <v>62</v>
      </c>
      <c r="M1884" t="s">
        <v>18</v>
      </c>
      <c r="N1884">
        <v>60</v>
      </c>
      <c r="O1884">
        <v>275</v>
      </c>
      <c r="P1884">
        <v>165000</v>
      </c>
      <c r="Q1884">
        <v>57750</v>
      </c>
      <c r="R1884">
        <v>0.35</v>
      </c>
      <c r="S1884" t="s">
        <v>17</v>
      </c>
      <c r="T1884" t="str">
        <f>IF(Table1[[#This Row],[Units Sold]]&gt; 700,"High Units","low Units")</f>
        <v>low Units</v>
      </c>
      <c r="U1884">
        <f>SUM(Table1[[#This Row],[Operating Profit]])/SUM(Table1[Operating Profit])*100</f>
        <v>1.7387501704803143E-2</v>
      </c>
      <c r="V1884">
        <f>SUM(Table1[[#This Row],[Price per Unit]]*Table1[[#This Row],[Units Sold]])</f>
        <v>16500</v>
      </c>
      <c r="W1884">
        <f>SUM(Table1[[#This Row],[Total Sales]]-Table1[[#This Row],[Operating Profit]])</f>
        <v>107250</v>
      </c>
      <c r="X1884">
        <f>SUM(Table1[[#This Row],[Total Sales]]-Table1[[#This Row],[Cost]])</f>
        <v>57750</v>
      </c>
      <c r="Y1884">
        <f>SUM(Table1[[#This Row],[profit/loss]])/SUM(Table1[profit/loss])</f>
        <v>1.7387501704803143E-4</v>
      </c>
    </row>
    <row r="1885" spans="1:25" x14ac:dyDescent="0.3">
      <c r="A1885" t="s">
        <v>29</v>
      </c>
      <c r="B1885" t="s">
        <v>17</v>
      </c>
      <c r="C1885">
        <v>1128299</v>
      </c>
      <c r="D1885" s="9">
        <v>44310</v>
      </c>
      <c r="E1885" s="8" t="str">
        <f>TEXT(Table1[[#This Row],[Invoice Date]],"dd-mm-yyyy")</f>
        <v>24-04-2021</v>
      </c>
      <c r="F1885" s="1" t="str">
        <f t="shared" si="116"/>
        <v>April</v>
      </c>
      <c r="G1885" s="1" t="str">
        <f t="shared" si="117"/>
        <v>2021</v>
      </c>
      <c r="H1885" s="1" t="str">
        <f t="shared" si="118"/>
        <v>Saturday</v>
      </c>
      <c r="I1885" s="1" t="str">
        <f t="shared" si="119"/>
        <v>24</v>
      </c>
      <c r="J1885" t="s">
        <v>30</v>
      </c>
      <c r="K1885" t="s">
        <v>79</v>
      </c>
      <c r="L1885" t="s">
        <v>62</v>
      </c>
      <c r="M1885" t="s">
        <v>19</v>
      </c>
      <c r="N1885">
        <v>60</v>
      </c>
      <c r="O1885">
        <v>325</v>
      </c>
      <c r="P1885">
        <v>195000</v>
      </c>
      <c r="Q1885">
        <v>68250</v>
      </c>
      <c r="R1885">
        <v>0.35</v>
      </c>
      <c r="S1885" t="s">
        <v>17</v>
      </c>
      <c r="T1885" t="str">
        <f>IF(Table1[[#This Row],[Units Sold]]&gt; 700,"High Units","low Units")</f>
        <v>low Units</v>
      </c>
      <c r="U1885">
        <f>SUM(Table1[[#This Row],[Operating Profit]])/SUM(Table1[Operating Profit])*100</f>
        <v>2.0548865651130985E-2</v>
      </c>
      <c r="V1885">
        <f>SUM(Table1[[#This Row],[Price per Unit]]*Table1[[#This Row],[Units Sold]])</f>
        <v>19500</v>
      </c>
      <c r="W1885">
        <f>SUM(Table1[[#This Row],[Total Sales]]-Table1[[#This Row],[Operating Profit]])</f>
        <v>126750</v>
      </c>
      <c r="X1885">
        <f>SUM(Table1[[#This Row],[Total Sales]]-Table1[[#This Row],[Cost]])</f>
        <v>68250</v>
      </c>
      <c r="Y1885">
        <f>SUM(Table1[[#This Row],[profit/loss]])/SUM(Table1[profit/loss])</f>
        <v>2.0548865651130987E-4</v>
      </c>
    </row>
    <row r="1886" spans="1:25" x14ac:dyDescent="0.3">
      <c r="A1886" t="s">
        <v>29</v>
      </c>
      <c r="B1886" t="s">
        <v>17</v>
      </c>
      <c r="C1886">
        <v>1128299</v>
      </c>
      <c r="D1886" s="9">
        <v>44310</v>
      </c>
      <c r="E1886" s="8" t="str">
        <f>TEXT(Table1[[#This Row],[Invoice Date]],"dd-mm-yyyy")</f>
        <v>24-04-2021</v>
      </c>
      <c r="F1886" s="1" t="str">
        <f t="shared" si="116"/>
        <v>April</v>
      </c>
      <c r="G1886" s="1" t="str">
        <f t="shared" si="117"/>
        <v>2021</v>
      </c>
      <c r="H1886" s="1" t="str">
        <f t="shared" si="118"/>
        <v>Saturday</v>
      </c>
      <c r="I1886" s="1" t="str">
        <f t="shared" si="119"/>
        <v>24</v>
      </c>
      <c r="J1886" t="s">
        <v>30</v>
      </c>
      <c r="K1886" t="s">
        <v>79</v>
      </c>
      <c r="L1886" t="s">
        <v>62</v>
      </c>
      <c r="M1886" t="s">
        <v>20</v>
      </c>
      <c r="N1886">
        <v>45</v>
      </c>
      <c r="O1886">
        <v>225</v>
      </c>
      <c r="P1886">
        <v>101250</v>
      </c>
      <c r="Q1886">
        <v>35438</v>
      </c>
      <c r="R1886">
        <v>0.35</v>
      </c>
      <c r="S1886" t="s">
        <v>17</v>
      </c>
      <c r="T1886" t="str">
        <f>IF(Table1[[#This Row],[Units Sold]]&gt; 700,"High Units","low Units")</f>
        <v>low Units</v>
      </c>
      <c r="U1886">
        <f>SUM(Table1[[#This Row],[Operating Profit]])/SUM(Table1[Operating Profit])*100</f>
        <v>1.0669753859996776E-2</v>
      </c>
      <c r="V1886">
        <f>SUM(Table1[[#This Row],[Price per Unit]]*Table1[[#This Row],[Units Sold]])</f>
        <v>10125</v>
      </c>
      <c r="W1886">
        <f>SUM(Table1[[#This Row],[Total Sales]]-Table1[[#This Row],[Operating Profit]])</f>
        <v>65812</v>
      </c>
      <c r="X1886">
        <f>SUM(Table1[[#This Row],[Total Sales]]-Table1[[#This Row],[Cost]])</f>
        <v>35438</v>
      </c>
      <c r="Y1886">
        <f>SUM(Table1[[#This Row],[profit/loss]])/SUM(Table1[profit/loss])</f>
        <v>1.0669753859996775E-4</v>
      </c>
    </row>
    <row r="1887" spans="1:25" x14ac:dyDescent="0.3">
      <c r="A1887" t="s">
        <v>29</v>
      </c>
      <c r="B1887" t="s">
        <v>17</v>
      </c>
      <c r="C1887">
        <v>1128299</v>
      </c>
      <c r="D1887" s="9">
        <v>44310</v>
      </c>
      <c r="E1887" s="8" t="str">
        <f>TEXT(Table1[[#This Row],[Invoice Date]],"dd-mm-yyyy")</f>
        <v>24-04-2021</v>
      </c>
      <c r="F1887" s="1" t="str">
        <f t="shared" si="116"/>
        <v>April</v>
      </c>
      <c r="G1887" s="1" t="str">
        <f t="shared" si="117"/>
        <v>2021</v>
      </c>
      <c r="H1887" s="1" t="str">
        <f t="shared" si="118"/>
        <v>Saturday</v>
      </c>
      <c r="I1887" s="1" t="str">
        <f t="shared" si="119"/>
        <v>24</v>
      </c>
      <c r="J1887" t="s">
        <v>30</v>
      </c>
      <c r="K1887" t="s">
        <v>79</v>
      </c>
      <c r="L1887" t="s">
        <v>62</v>
      </c>
      <c r="M1887" t="s">
        <v>21</v>
      </c>
      <c r="N1887">
        <v>50</v>
      </c>
      <c r="O1887">
        <v>125</v>
      </c>
      <c r="P1887">
        <v>62500</v>
      </c>
      <c r="Q1887">
        <v>25000</v>
      </c>
      <c r="R1887">
        <v>0.4</v>
      </c>
      <c r="S1887" t="s">
        <v>17</v>
      </c>
      <c r="T1887" t="str">
        <f>IF(Table1[[#This Row],[Units Sold]]&gt; 700,"High Units","low Units")</f>
        <v>low Units</v>
      </c>
      <c r="U1887">
        <f>SUM(Table1[[#This Row],[Operating Profit]])/SUM(Table1[Operating Profit])*100</f>
        <v>7.5270570150662956E-3</v>
      </c>
      <c r="V1887">
        <f>SUM(Table1[[#This Row],[Price per Unit]]*Table1[[#This Row],[Units Sold]])</f>
        <v>6250</v>
      </c>
      <c r="W1887">
        <f>SUM(Table1[[#This Row],[Total Sales]]-Table1[[#This Row],[Operating Profit]])</f>
        <v>37500</v>
      </c>
      <c r="X1887">
        <f>SUM(Table1[[#This Row],[Total Sales]]-Table1[[#This Row],[Cost]])</f>
        <v>25000</v>
      </c>
      <c r="Y1887">
        <f>SUM(Table1[[#This Row],[profit/loss]])/SUM(Table1[profit/loss])</f>
        <v>7.5270570150662958E-5</v>
      </c>
    </row>
    <row r="1888" spans="1:25" x14ac:dyDescent="0.3">
      <c r="A1888" t="s">
        <v>29</v>
      </c>
      <c r="B1888" t="s">
        <v>17</v>
      </c>
      <c r="C1888">
        <v>1128299</v>
      </c>
      <c r="D1888" s="9">
        <v>44310</v>
      </c>
      <c r="E1888" s="8" t="str">
        <f>TEXT(Table1[[#This Row],[Invoice Date]],"dd-mm-yyyy")</f>
        <v>24-04-2021</v>
      </c>
      <c r="F1888" s="1" t="str">
        <f t="shared" si="116"/>
        <v>April</v>
      </c>
      <c r="G1888" s="1" t="str">
        <f t="shared" si="117"/>
        <v>2021</v>
      </c>
      <c r="H1888" s="1" t="str">
        <f t="shared" si="118"/>
        <v>Saturday</v>
      </c>
      <c r="I1888" s="1" t="str">
        <f t="shared" si="119"/>
        <v>24</v>
      </c>
      <c r="J1888" t="s">
        <v>30</v>
      </c>
      <c r="K1888" t="s">
        <v>79</v>
      </c>
      <c r="L1888" t="s">
        <v>62</v>
      </c>
      <c r="M1888" t="s">
        <v>22</v>
      </c>
      <c r="N1888">
        <v>65</v>
      </c>
      <c r="O1888">
        <v>300</v>
      </c>
      <c r="P1888">
        <v>195000</v>
      </c>
      <c r="Q1888">
        <v>58500</v>
      </c>
      <c r="R1888">
        <v>0.3</v>
      </c>
      <c r="S1888" t="s">
        <v>17</v>
      </c>
      <c r="T1888" t="str">
        <f>IF(Table1[[#This Row],[Units Sold]]&gt; 700,"High Units","low Units")</f>
        <v>low Units</v>
      </c>
      <c r="U1888">
        <f>SUM(Table1[[#This Row],[Operating Profit]])/SUM(Table1[Operating Profit])*100</f>
        <v>1.7613313415255131E-2</v>
      </c>
      <c r="V1888">
        <f>SUM(Table1[[#This Row],[Price per Unit]]*Table1[[#This Row],[Units Sold]])</f>
        <v>19500</v>
      </c>
      <c r="W1888">
        <f>SUM(Table1[[#This Row],[Total Sales]]-Table1[[#This Row],[Operating Profit]])</f>
        <v>136500</v>
      </c>
      <c r="X1888">
        <f>SUM(Table1[[#This Row],[Total Sales]]-Table1[[#This Row],[Cost]])</f>
        <v>58500</v>
      </c>
      <c r="Y1888">
        <f>SUM(Table1[[#This Row],[profit/loss]])/SUM(Table1[profit/loss])</f>
        <v>1.7613313415255132E-4</v>
      </c>
    </row>
    <row r="1889" spans="1:25" x14ac:dyDescent="0.3">
      <c r="A1889" t="s">
        <v>29</v>
      </c>
      <c r="B1889" t="s">
        <v>17</v>
      </c>
      <c r="C1889">
        <v>1128299</v>
      </c>
      <c r="D1889" s="9">
        <v>44341</v>
      </c>
      <c r="E1889" s="8" t="str">
        <f>TEXT(Table1[[#This Row],[Invoice Date]],"dd-mm-yyyy")</f>
        <v>25-05-2021</v>
      </c>
      <c r="F1889" s="1" t="str">
        <f t="shared" si="116"/>
        <v>May</v>
      </c>
      <c r="G1889" s="1" t="str">
        <f t="shared" si="117"/>
        <v>2021</v>
      </c>
      <c r="H1889" s="1" t="str">
        <f t="shared" si="118"/>
        <v>Tuesday</v>
      </c>
      <c r="I1889" s="1" t="str">
        <f t="shared" si="119"/>
        <v>25</v>
      </c>
      <c r="J1889" t="s">
        <v>30</v>
      </c>
      <c r="K1889" t="s">
        <v>79</v>
      </c>
      <c r="L1889" t="s">
        <v>62</v>
      </c>
      <c r="M1889" t="s">
        <v>16</v>
      </c>
      <c r="N1889">
        <v>50</v>
      </c>
      <c r="O1889">
        <v>500</v>
      </c>
      <c r="P1889">
        <v>250000</v>
      </c>
      <c r="Q1889">
        <v>87500</v>
      </c>
      <c r="R1889">
        <v>0.35</v>
      </c>
      <c r="S1889" t="s">
        <v>17</v>
      </c>
      <c r="T1889" t="str">
        <f>IF(Table1[[#This Row],[Units Sold]]&gt; 700,"High Units","low Units")</f>
        <v>low Units</v>
      </c>
      <c r="U1889">
        <f>SUM(Table1[[#This Row],[Operating Profit]])/SUM(Table1[Operating Profit])*100</f>
        <v>2.6344699552732033E-2</v>
      </c>
      <c r="V1889">
        <f>SUM(Table1[[#This Row],[Price per Unit]]*Table1[[#This Row],[Units Sold]])</f>
        <v>25000</v>
      </c>
      <c r="W1889">
        <f>SUM(Table1[[#This Row],[Total Sales]]-Table1[[#This Row],[Operating Profit]])</f>
        <v>162500</v>
      </c>
      <c r="X1889">
        <f>SUM(Table1[[#This Row],[Total Sales]]-Table1[[#This Row],[Cost]])</f>
        <v>87500</v>
      </c>
      <c r="Y1889">
        <f>SUM(Table1[[#This Row],[profit/loss]])/SUM(Table1[profit/loss])</f>
        <v>2.6344699552732033E-4</v>
      </c>
    </row>
    <row r="1890" spans="1:25" x14ac:dyDescent="0.3">
      <c r="A1890" t="s">
        <v>29</v>
      </c>
      <c r="B1890" t="s">
        <v>17</v>
      </c>
      <c r="C1890">
        <v>1128299</v>
      </c>
      <c r="D1890" s="9">
        <v>44341</v>
      </c>
      <c r="E1890" s="8" t="str">
        <f>TEXT(Table1[[#This Row],[Invoice Date]],"dd-mm-yyyy")</f>
        <v>25-05-2021</v>
      </c>
      <c r="F1890" s="1" t="str">
        <f t="shared" si="116"/>
        <v>May</v>
      </c>
      <c r="G1890" s="1" t="str">
        <f t="shared" si="117"/>
        <v>2021</v>
      </c>
      <c r="H1890" s="1" t="str">
        <f t="shared" si="118"/>
        <v>Tuesday</v>
      </c>
      <c r="I1890" s="1" t="str">
        <f t="shared" si="119"/>
        <v>25</v>
      </c>
      <c r="J1890" t="s">
        <v>30</v>
      </c>
      <c r="K1890" t="s">
        <v>79</v>
      </c>
      <c r="L1890" t="s">
        <v>62</v>
      </c>
      <c r="M1890" t="s">
        <v>18</v>
      </c>
      <c r="N1890">
        <v>55</v>
      </c>
      <c r="O1890">
        <v>350</v>
      </c>
      <c r="P1890">
        <v>192500</v>
      </c>
      <c r="Q1890">
        <v>67375</v>
      </c>
      <c r="R1890">
        <v>0.35</v>
      </c>
      <c r="S1890" t="s">
        <v>17</v>
      </c>
      <c r="T1890" t="str">
        <f>IF(Table1[[#This Row],[Units Sold]]&gt; 700,"High Units","low Units")</f>
        <v>low Units</v>
      </c>
      <c r="U1890">
        <f>SUM(Table1[[#This Row],[Operating Profit]])/SUM(Table1[Operating Profit])*100</f>
        <v>2.0285418655603668E-2</v>
      </c>
      <c r="V1890">
        <f>SUM(Table1[[#This Row],[Price per Unit]]*Table1[[#This Row],[Units Sold]])</f>
        <v>19250</v>
      </c>
      <c r="W1890">
        <f>SUM(Table1[[#This Row],[Total Sales]]-Table1[[#This Row],[Operating Profit]])</f>
        <v>125125</v>
      </c>
      <c r="X1890">
        <f>SUM(Table1[[#This Row],[Total Sales]]-Table1[[#This Row],[Cost]])</f>
        <v>67375</v>
      </c>
      <c r="Y1890">
        <f>SUM(Table1[[#This Row],[profit/loss]])/SUM(Table1[profit/loss])</f>
        <v>2.0285418655603668E-4</v>
      </c>
    </row>
    <row r="1891" spans="1:25" x14ac:dyDescent="0.3">
      <c r="A1891" t="s">
        <v>29</v>
      </c>
      <c r="B1891" t="s">
        <v>17</v>
      </c>
      <c r="C1891">
        <v>1128299</v>
      </c>
      <c r="D1891" s="9">
        <v>44341</v>
      </c>
      <c r="E1891" s="8" t="str">
        <f>TEXT(Table1[[#This Row],[Invoice Date]],"dd-mm-yyyy")</f>
        <v>25-05-2021</v>
      </c>
      <c r="F1891" s="1" t="str">
        <f t="shared" si="116"/>
        <v>May</v>
      </c>
      <c r="G1891" s="1" t="str">
        <f t="shared" si="117"/>
        <v>2021</v>
      </c>
      <c r="H1891" s="1" t="str">
        <f t="shared" si="118"/>
        <v>Tuesday</v>
      </c>
      <c r="I1891" s="1" t="str">
        <f t="shared" si="119"/>
        <v>25</v>
      </c>
      <c r="J1891" t="s">
        <v>30</v>
      </c>
      <c r="K1891" t="s">
        <v>79</v>
      </c>
      <c r="L1891" t="s">
        <v>62</v>
      </c>
      <c r="M1891" t="s">
        <v>19</v>
      </c>
      <c r="N1891">
        <v>55</v>
      </c>
      <c r="O1891">
        <v>350</v>
      </c>
      <c r="P1891">
        <v>192500</v>
      </c>
      <c r="Q1891">
        <v>67375</v>
      </c>
      <c r="R1891">
        <v>0.35</v>
      </c>
      <c r="S1891" t="s">
        <v>17</v>
      </c>
      <c r="T1891" t="str">
        <f>IF(Table1[[#This Row],[Units Sold]]&gt; 700,"High Units","low Units")</f>
        <v>low Units</v>
      </c>
      <c r="U1891">
        <f>SUM(Table1[[#This Row],[Operating Profit]])/SUM(Table1[Operating Profit])*100</f>
        <v>2.0285418655603668E-2</v>
      </c>
      <c r="V1891">
        <f>SUM(Table1[[#This Row],[Price per Unit]]*Table1[[#This Row],[Units Sold]])</f>
        <v>19250</v>
      </c>
      <c r="W1891">
        <f>SUM(Table1[[#This Row],[Total Sales]]-Table1[[#This Row],[Operating Profit]])</f>
        <v>125125</v>
      </c>
      <c r="X1891">
        <f>SUM(Table1[[#This Row],[Total Sales]]-Table1[[#This Row],[Cost]])</f>
        <v>67375</v>
      </c>
      <c r="Y1891">
        <f>SUM(Table1[[#This Row],[profit/loss]])/SUM(Table1[profit/loss])</f>
        <v>2.0285418655603668E-4</v>
      </c>
    </row>
    <row r="1892" spans="1:25" x14ac:dyDescent="0.3">
      <c r="A1892" t="s">
        <v>29</v>
      </c>
      <c r="B1892" t="s">
        <v>17</v>
      </c>
      <c r="C1892">
        <v>1128299</v>
      </c>
      <c r="D1892" s="9">
        <v>44341</v>
      </c>
      <c r="E1892" s="8" t="str">
        <f>TEXT(Table1[[#This Row],[Invoice Date]],"dd-mm-yyyy")</f>
        <v>25-05-2021</v>
      </c>
      <c r="F1892" s="1" t="str">
        <f t="shared" si="116"/>
        <v>May</v>
      </c>
      <c r="G1892" s="1" t="str">
        <f t="shared" si="117"/>
        <v>2021</v>
      </c>
      <c r="H1892" s="1" t="str">
        <f t="shared" si="118"/>
        <v>Tuesday</v>
      </c>
      <c r="I1892" s="1" t="str">
        <f t="shared" si="119"/>
        <v>25</v>
      </c>
      <c r="J1892" t="s">
        <v>30</v>
      </c>
      <c r="K1892" t="s">
        <v>79</v>
      </c>
      <c r="L1892" t="s">
        <v>62</v>
      </c>
      <c r="M1892" t="s">
        <v>20</v>
      </c>
      <c r="N1892">
        <v>50</v>
      </c>
      <c r="O1892">
        <v>275</v>
      </c>
      <c r="P1892">
        <v>137500</v>
      </c>
      <c r="Q1892">
        <v>48125</v>
      </c>
      <c r="R1892">
        <v>0.35</v>
      </c>
      <c r="S1892" t="s">
        <v>17</v>
      </c>
      <c r="T1892" t="str">
        <f>IF(Table1[[#This Row],[Units Sold]]&gt; 700,"High Units","low Units")</f>
        <v>low Units</v>
      </c>
      <c r="U1892">
        <f>SUM(Table1[[#This Row],[Operating Profit]])/SUM(Table1[Operating Profit])*100</f>
        <v>1.4489584754002621E-2</v>
      </c>
      <c r="V1892">
        <f>SUM(Table1[[#This Row],[Price per Unit]]*Table1[[#This Row],[Units Sold]])</f>
        <v>13750</v>
      </c>
      <c r="W1892">
        <f>SUM(Table1[[#This Row],[Total Sales]]-Table1[[#This Row],[Operating Profit]])</f>
        <v>89375</v>
      </c>
      <c r="X1892">
        <f>SUM(Table1[[#This Row],[Total Sales]]-Table1[[#This Row],[Cost]])</f>
        <v>48125</v>
      </c>
      <c r="Y1892">
        <f>SUM(Table1[[#This Row],[profit/loss]])/SUM(Table1[profit/loss])</f>
        <v>1.448958475400262E-4</v>
      </c>
    </row>
    <row r="1893" spans="1:25" x14ac:dyDescent="0.3">
      <c r="A1893" t="s">
        <v>29</v>
      </c>
      <c r="B1893" t="s">
        <v>17</v>
      </c>
      <c r="C1893">
        <v>1128299</v>
      </c>
      <c r="D1893" s="9">
        <v>44341</v>
      </c>
      <c r="E1893" s="8" t="str">
        <f>TEXT(Table1[[#This Row],[Invoice Date]],"dd-mm-yyyy")</f>
        <v>25-05-2021</v>
      </c>
      <c r="F1893" s="1" t="str">
        <f t="shared" si="116"/>
        <v>May</v>
      </c>
      <c r="G1893" s="1" t="str">
        <f t="shared" si="117"/>
        <v>2021</v>
      </c>
      <c r="H1893" s="1" t="str">
        <f t="shared" si="118"/>
        <v>Tuesday</v>
      </c>
      <c r="I1893" s="1" t="str">
        <f t="shared" si="119"/>
        <v>25</v>
      </c>
      <c r="J1893" t="s">
        <v>30</v>
      </c>
      <c r="K1893" t="s">
        <v>79</v>
      </c>
      <c r="L1893" t="s">
        <v>62</v>
      </c>
      <c r="M1893" t="s">
        <v>21</v>
      </c>
      <c r="N1893">
        <v>45</v>
      </c>
      <c r="O1893">
        <v>175</v>
      </c>
      <c r="P1893">
        <v>78750</v>
      </c>
      <c r="Q1893">
        <v>31500</v>
      </c>
      <c r="R1893">
        <v>0.4</v>
      </c>
      <c r="S1893" t="s">
        <v>17</v>
      </c>
      <c r="T1893" t="str">
        <f>IF(Table1[[#This Row],[Units Sold]]&gt; 700,"High Units","low Units")</f>
        <v>low Units</v>
      </c>
      <c r="U1893">
        <f>SUM(Table1[[#This Row],[Operating Profit]])/SUM(Table1[Operating Profit])*100</f>
        <v>9.484091838983532E-3</v>
      </c>
      <c r="V1893">
        <f>SUM(Table1[[#This Row],[Price per Unit]]*Table1[[#This Row],[Units Sold]])</f>
        <v>7875</v>
      </c>
      <c r="W1893">
        <f>SUM(Table1[[#This Row],[Total Sales]]-Table1[[#This Row],[Operating Profit]])</f>
        <v>47250</v>
      </c>
      <c r="X1893">
        <f>SUM(Table1[[#This Row],[Total Sales]]-Table1[[#This Row],[Cost]])</f>
        <v>31500</v>
      </c>
      <c r="Y1893">
        <f>SUM(Table1[[#This Row],[profit/loss]])/SUM(Table1[profit/loss])</f>
        <v>9.4840918389835324E-5</v>
      </c>
    </row>
    <row r="1894" spans="1:25" x14ac:dyDescent="0.3">
      <c r="A1894" t="s">
        <v>29</v>
      </c>
      <c r="B1894" t="s">
        <v>17</v>
      </c>
      <c r="C1894">
        <v>1128299</v>
      </c>
      <c r="D1894" s="9">
        <v>44341</v>
      </c>
      <c r="E1894" s="8" t="str">
        <f>TEXT(Table1[[#This Row],[Invoice Date]],"dd-mm-yyyy")</f>
        <v>25-05-2021</v>
      </c>
      <c r="F1894" s="1" t="str">
        <f t="shared" si="116"/>
        <v>May</v>
      </c>
      <c r="G1894" s="1" t="str">
        <f t="shared" si="117"/>
        <v>2021</v>
      </c>
      <c r="H1894" s="1" t="str">
        <f t="shared" si="118"/>
        <v>Tuesday</v>
      </c>
      <c r="I1894" s="1" t="str">
        <f t="shared" si="119"/>
        <v>25</v>
      </c>
      <c r="J1894" t="s">
        <v>30</v>
      </c>
      <c r="K1894" t="s">
        <v>79</v>
      </c>
      <c r="L1894" t="s">
        <v>62</v>
      </c>
      <c r="M1894" t="s">
        <v>22</v>
      </c>
      <c r="N1894">
        <v>60</v>
      </c>
      <c r="O1894">
        <v>525</v>
      </c>
      <c r="P1894">
        <v>315000</v>
      </c>
      <c r="Q1894">
        <v>94500</v>
      </c>
      <c r="R1894">
        <v>0.3</v>
      </c>
      <c r="S1894" t="s">
        <v>17</v>
      </c>
      <c r="T1894" t="str">
        <f>IF(Table1[[#This Row],[Units Sold]]&gt; 700,"High Units","low Units")</f>
        <v>low Units</v>
      </c>
      <c r="U1894">
        <f>SUM(Table1[[#This Row],[Operating Profit]])/SUM(Table1[Operating Profit])*100</f>
        <v>2.8452275516950596E-2</v>
      </c>
      <c r="V1894">
        <f>SUM(Table1[[#This Row],[Price per Unit]]*Table1[[#This Row],[Units Sold]])</f>
        <v>31500</v>
      </c>
      <c r="W1894">
        <f>SUM(Table1[[#This Row],[Total Sales]]-Table1[[#This Row],[Operating Profit]])</f>
        <v>220500</v>
      </c>
      <c r="X1894">
        <f>SUM(Table1[[#This Row],[Total Sales]]-Table1[[#This Row],[Cost]])</f>
        <v>94500</v>
      </c>
      <c r="Y1894">
        <f>SUM(Table1[[#This Row],[profit/loss]])/SUM(Table1[profit/loss])</f>
        <v>2.8452275516950597E-4</v>
      </c>
    </row>
    <row r="1895" spans="1:25" x14ac:dyDescent="0.3">
      <c r="A1895" t="s">
        <v>29</v>
      </c>
      <c r="B1895" t="s">
        <v>17</v>
      </c>
      <c r="C1895">
        <v>1128299</v>
      </c>
      <c r="D1895" s="9">
        <v>44371</v>
      </c>
      <c r="E1895" s="8" t="str">
        <f>TEXT(Table1[[#This Row],[Invoice Date]],"dd-mm-yyyy")</f>
        <v>24-06-2021</v>
      </c>
      <c r="F1895" s="1" t="str">
        <f t="shared" si="116"/>
        <v>June</v>
      </c>
      <c r="G1895" s="1" t="str">
        <f t="shared" si="117"/>
        <v>2021</v>
      </c>
      <c r="H1895" s="1" t="str">
        <f t="shared" si="118"/>
        <v>Thursday</v>
      </c>
      <c r="I1895" s="1" t="str">
        <f t="shared" si="119"/>
        <v>24</v>
      </c>
      <c r="J1895" t="s">
        <v>30</v>
      </c>
      <c r="K1895" t="s">
        <v>79</v>
      </c>
      <c r="L1895" t="s">
        <v>62</v>
      </c>
      <c r="M1895" t="s">
        <v>16</v>
      </c>
      <c r="N1895">
        <v>55</v>
      </c>
      <c r="O1895">
        <v>775</v>
      </c>
      <c r="P1895">
        <v>426250</v>
      </c>
      <c r="Q1895">
        <v>149188</v>
      </c>
      <c r="R1895">
        <v>0.35</v>
      </c>
      <c r="S1895" t="s">
        <v>17</v>
      </c>
      <c r="T1895" t="str">
        <f>IF(Table1[[#This Row],[Units Sold]]&gt; 700,"High Units","low Units")</f>
        <v>High Units</v>
      </c>
      <c r="U1895">
        <f>SUM(Table1[[#This Row],[Operating Profit]])/SUM(Table1[Operating Profit])*100</f>
        <v>4.4917863278548423E-2</v>
      </c>
      <c r="V1895">
        <f>SUM(Table1[[#This Row],[Price per Unit]]*Table1[[#This Row],[Units Sold]])</f>
        <v>42625</v>
      </c>
      <c r="W1895">
        <f>SUM(Table1[[#This Row],[Total Sales]]-Table1[[#This Row],[Operating Profit]])</f>
        <v>277062</v>
      </c>
      <c r="X1895">
        <f>SUM(Table1[[#This Row],[Total Sales]]-Table1[[#This Row],[Cost]])</f>
        <v>149188</v>
      </c>
      <c r="Y1895">
        <f>SUM(Table1[[#This Row],[profit/loss]])/SUM(Table1[profit/loss])</f>
        <v>4.4917863278548422E-4</v>
      </c>
    </row>
    <row r="1896" spans="1:25" x14ac:dyDescent="0.3">
      <c r="A1896" t="s">
        <v>29</v>
      </c>
      <c r="B1896" t="s">
        <v>17</v>
      </c>
      <c r="C1896">
        <v>1128299</v>
      </c>
      <c r="D1896" s="9">
        <v>44371</v>
      </c>
      <c r="E1896" s="8" t="str">
        <f>TEXT(Table1[[#This Row],[Invoice Date]],"dd-mm-yyyy")</f>
        <v>24-06-2021</v>
      </c>
      <c r="F1896" s="1" t="str">
        <f t="shared" si="116"/>
        <v>June</v>
      </c>
      <c r="G1896" s="1" t="str">
        <f t="shared" si="117"/>
        <v>2021</v>
      </c>
      <c r="H1896" s="1" t="str">
        <f t="shared" si="118"/>
        <v>Thursday</v>
      </c>
      <c r="I1896" s="1" t="str">
        <f t="shared" si="119"/>
        <v>24</v>
      </c>
      <c r="J1896" t="s">
        <v>30</v>
      </c>
      <c r="K1896" t="s">
        <v>79</v>
      </c>
      <c r="L1896" t="s">
        <v>62</v>
      </c>
      <c r="M1896" t="s">
        <v>18</v>
      </c>
      <c r="N1896">
        <v>65</v>
      </c>
      <c r="O1896">
        <v>650</v>
      </c>
      <c r="P1896">
        <v>422500</v>
      </c>
      <c r="Q1896">
        <v>147875</v>
      </c>
      <c r="R1896">
        <v>0.35</v>
      </c>
      <c r="S1896" t="s">
        <v>17</v>
      </c>
      <c r="T1896" t="str">
        <f>IF(Table1[[#This Row],[Units Sold]]&gt; 700,"High Units","low Units")</f>
        <v>low Units</v>
      </c>
      <c r="U1896">
        <f>SUM(Table1[[#This Row],[Operating Profit]])/SUM(Table1[Operating Profit])*100</f>
        <v>4.4522542244117141E-2</v>
      </c>
      <c r="V1896">
        <f>SUM(Table1[[#This Row],[Price per Unit]]*Table1[[#This Row],[Units Sold]])</f>
        <v>42250</v>
      </c>
      <c r="W1896">
        <f>SUM(Table1[[#This Row],[Total Sales]]-Table1[[#This Row],[Operating Profit]])</f>
        <v>274625</v>
      </c>
      <c r="X1896">
        <f>SUM(Table1[[#This Row],[Total Sales]]-Table1[[#This Row],[Cost]])</f>
        <v>147875</v>
      </c>
      <c r="Y1896">
        <f>SUM(Table1[[#This Row],[profit/loss]])/SUM(Table1[profit/loss])</f>
        <v>4.4522542244117139E-4</v>
      </c>
    </row>
    <row r="1897" spans="1:25" x14ac:dyDescent="0.3">
      <c r="A1897" t="s">
        <v>29</v>
      </c>
      <c r="B1897" t="s">
        <v>17</v>
      </c>
      <c r="C1897">
        <v>1128299</v>
      </c>
      <c r="D1897" s="9">
        <v>44371</v>
      </c>
      <c r="E1897" s="8" t="str">
        <f>TEXT(Table1[[#This Row],[Invoice Date]],"dd-mm-yyyy")</f>
        <v>24-06-2021</v>
      </c>
      <c r="F1897" s="1" t="str">
        <f t="shared" si="116"/>
        <v>June</v>
      </c>
      <c r="G1897" s="1" t="str">
        <f t="shared" si="117"/>
        <v>2021</v>
      </c>
      <c r="H1897" s="1" t="str">
        <f t="shared" si="118"/>
        <v>Thursday</v>
      </c>
      <c r="I1897" s="1" t="str">
        <f t="shared" si="119"/>
        <v>24</v>
      </c>
      <c r="J1897" t="s">
        <v>30</v>
      </c>
      <c r="K1897" t="s">
        <v>79</v>
      </c>
      <c r="L1897" t="s">
        <v>62</v>
      </c>
      <c r="M1897" t="s">
        <v>19</v>
      </c>
      <c r="N1897">
        <v>80</v>
      </c>
      <c r="O1897">
        <v>650</v>
      </c>
      <c r="P1897">
        <v>520000</v>
      </c>
      <c r="Q1897">
        <v>182000</v>
      </c>
      <c r="R1897">
        <v>0.35</v>
      </c>
      <c r="S1897" t="s">
        <v>17</v>
      </c>
      <c r="T1897" t="str">
        <f>IF(Table1[[#This Row],[Units Sold]]&gt; 700,"High Units","low Units")</f>
        <v>low Units</v>
      </c>
      <c r="U1897">
        <f>SUM(Table1[[#This Row],[Operating Profit]])/SUM(Table1[Operating Profit])*100</f>
        <v>5.4796975069682632E-2</v>
      </c>
      <c r="V1897">
        <f>SUM(Table1[[#This Row],[Price per Unit]]*Table1[[#This Row],[Units Sold]])</f>
        <v>52000</v>
      </c>
      <c r="W1897">
        <f>SUM(Table1[[#This Row],[Total Sales]]-Table1[[#This Row],[Operating Profit]])</f>
        <v>338000</v>
      </c>
      <c r="X1897">
        <f>SUM(Table1[[#This Row],[Total Sales]]-Table1[[#This Row],[Cost]])</f>
        <v>182000</v>
      </c>
      <c r="Y1897">
        <f>SUM(Table1[[#This Row],[profit/loss]])/SUM(Table1[profit/loss])</f>
        <v>5.4796975069682635E-4</v>
      </c>
    </row>
    <row r="1898" spans="1:25" x14ac:dyDescent="0.3">
      <c r="A1898" t="s">
        <v>29</v>
      </c>
      <c r="B1898" t="s">
        <v>17</v>
      </c>
      <c r="C1898">
        <v>1128299</v>
      </c>
      <c r="D1898" s="9">
        <v>44371</v>
      </c>
      <c r="E1898" s="8" t="str">
        <f>TEXT(Table1[[#This Row],[Invoice Date]],"dd-mm-yyyy")</f>
        <v>24-06-2021</v>
      </c>
      <c r="F1898" s="1" t="str">
        <f t="shared" si="116"/>
        <v>June</v>
      </c>
      <c r="G1898" s="1" t="str">
        <f t="shared" si="117"/>
        <v>2021</v>
      </c>
      <c r="H1898" s="1" t="str">
        <f t="shared" si="118"/>
        <v>Thursday</v>
      </c>
      <c r="I1898" s="1" t="str">
        <f t="shared" si="119"/>
        <v>24</v>
      </c>
      <c r="J1898" t="s">
        <v>30</v>
      </c>
      <c r="K1898" t="s">
        <v>79</v>
      </c>
      <c r="L1898" t="s">
        <v>62</v>
      </c>
      <c r="M1898" t="s">
        <v>20</v>
      </c>
      <c r="N1898">
        <v>80</v>
      </c>
      <c r="O1898">
        <v>525</v>
      </c>
      <c r="P1898">
        <v>420000</v>
      </c>
      <c r="Q1898">
        <v>147000</v>
      </c>
      <c r="R1898">
        <v>0.35</v>
      </c>
      <c r="S1898" t="s">
        <v>17</v>
      </c>
      <c r="T1898" t="str">
        <f>IF(Table1[[#This Row],[Units Sold]]&gt; 700,"High Units","low Units")</f>
        <v>low Units</v>
      </c>
      <c r="U1898">
        <f>SUM(Table1[[#This Row],[Operating Profit]])/SUM(Table1[Operating Profit])*100</f>
        <v>4.4259095248589821E-2</v>
      </c>
      <c r="V1898">
        <f>SUM(Table1[[#This Row],[Price per Unit]]*Table1[[#This Row],[Units Sold]])</f>
        <v>42000</v>
      </c>
      <c r="W1898">
        <f>SUM(Table1[[#This Row],[Total Sales]]-Table1[[#This Row],[Operating Profit]])</f>
        <v>273000</v>
      </c>
      <c r="X1898">
        <f>SUM(Table1[[#This Row],[Total Sales]]-Table1[[#This Row],[Cost]])</f>
        <v>147000</v>
      </c>
      <c r="Y1898">
        <f>SUM(Table1[[#This Row],[profit/loss]])/SUM(Table1[profit/loss])</f>
        <v>4.4259095248589818E-4</v>
      </c>
    </row>
    <row r="1899" spans="1:25" x14ac:dyDescent="0.3">
      <c r="A1899" t="s">
        <v>29</v>
      </c>
      <c r="B1899" t="s">
        <v>17</v>
      </c>
      <c r="C1899">
        <v>1128299</v>
      </c>
      <c r="D1899" s="9">
        <v>44371</v>
      </c>
      <c r="E1899" s="8" t="str">
        <f>TEXT(Table1[[#This Row],[Invoice Date]],"dd-mm-yyyy")</f>
        <v>24-06-2021</v>
      </c>
      <c r="F1899" s="1" t="str">
        <f t="shared" si="116"/>
        <v>June</v>
      </c>
      <c r="G1899" s="1" t="str">
        <f t="shared" si="117"/>
        <v>2021</v>
      </c>
      <c r="H1899" s="1" t="str">
        <f t="shared" si="118"/>
        <v>Thursday</v>
      </c>
      <c r="I1899" s="1" t="str">
        <f t="shared" si="119"/>
        <v>24</v>
      </c>
      <c r="J1899" t="s">
        <v>30</v>
      </c>
      <c r="K1899" t="s">
        <v>79</v>
      </c>
      <c r="L1899" t="s">
        <v>62</v>
      </c>
      <c r="M1899" t="s">
        <v>21</v>
      </c>
      <c r="N1899">
        <v>90</v>
      </c>
      <c r="O1899">
        <v>400</v>
      </c>
      <c r="P1899">
        <v>360000</v>
      </c>
      <c r="Q1899">
        <v>144000</v>
      </c>
      <c r="R1899">
        <v>0.4</v>
      </c>
      <c r="S1899" t="s">
        <v>17</v>
      </c>
      <c r="T1899" t="str">
        <f>IF(Table1[[#This Row],[Units Sold]]&gt; 700,"High Units","low Units")</f>
        <v>low Units</v>
      </c>
      <c r="U1899">
        <f>SUM(Table1[[#This Row],[Operating Profit]])/SUM(Table1[Operating Profit])*100</f>
        <v>4.3355848406781868E-2</v>
      </c>
      <c r="V1899">
        <f>SUM(Table1[[#This Row],[Price per Unit]]*Table1[[#This Row],[Units Sold]])</f>
        <v>36000</v>
      </c>
      <c r="W1899">
        <f>SUM(Table1[[#This Row],[Total Sales]]-Table1[[#This Row],[Operating Profit]])</f>
        <v>216000</v>
      </c>
      <c r="X1899">
        <f>SUM(Table1[[#This Row],[Total Sales]]-Table1[[#This Row],[Cost]])</f>
        <v>144000</v>
      </c>
      <c r="Y1899">
        <f>SUM(Table1[[#This Row],[profit/loss]])/SUM(Table1[profit/loss])</f>
        <v>4.3355848406781866E-4</v>
      </c>
    </row>
    <row r="1900" spans="1:25" x14ac:dyDescent="0.3">
      <c r="A1900" t="s">
        <v>29</v>
      </c>
      <c r="B1900" t="s">
        <v>17</v>
      </c>
      <c r="C1900">
        <v>1128299</v>
      </c>
      <c r="D1900" s="9">
        <v>44371</v>
      </c>
      <c r="E1900" s="8" t="str">
        <f>TEXT(Table1[[#This Row],[Invoice Date]],"dd-mm-yyyy")</f>
        <v>24-06-2021</v>
      </c>
      <c r="F1900" s="1" t="str">
        <f t="shared" si="116"/>
        <v>June</v>
      </c>
      <c r="G1900" s="1" t="str">
        <f t="shared" si="117"/>
        <v>2021</v>
      </c>
      <c r="H1900" s="1" t="str">
        <f t="shared" si="118"/>
        <v>Thursday</v>
      </c>
      <c r="I1900" s="1" t="str">
        <f t="shared" si="119"/>
        <v>24</v>
      </c>
      <c r="J1900" t="s">
        <v>30</v>
      </c>
      <c r="K1900" t="s">
        <v>79</v>
      </c>
      <c r="L1900" t="s">
        <v>62</v>
      </c>
      <c r="M1900" t="s">
        <v>22</v>
      </c>
      <c r="N1900">
        <v>105</v>
      </c>
      <c r="O1900">
        <v>700</v>
      </c>
      <c r="P1900">
        <v>735000</v>
      </c>
      <c r="Q1900">
        <v>220500</v>
      </c>
      <c r="R1900">
        <v>0.3</v>
      </c>
      <c r="S1900" t="s">
        <v>17</v>
      </c>
      <c r="T1900" t="str">
        <f>IF(Table1[[#This Row],[Units Sold]]&gt; 700,"High Units","low Units")</f>
        <v>low Units</v>
      </c>
      <c r="U1900">
        <f>SUM(Table1[[#This Row],[Operating Profit]])/SUM(Table1[Operating Profit])*100</f>
        <v>6.6388642872884721E-2</v>
      </c>
      <c r="V1900">
        <f>SUM(Table1[[#This Row],[Price per Unit]]*Table1[[#This Row],[Units Sold]])</f>
        <v>73500</v>
      </c>
      <c r="W1900">
        <f>SUM(Table1[[#This Row],[Total Sales]]-Table1[[#This Row],[Operating Profit]])</f>
        <v>514500</v>
      </c>
      <c r="X1900">
        <f>SUM(Table1[[#This Row],[Total Sales]]-Table1[[#This Row],[Cost]])</f>
        <v>220500</v>
      </c>
      <c r="Y1900">
        <f>SUM(Table1[[#This Row],[profit/loss]])/SUM(Table1[profit/loss])</f>
        <v>6.6388642872884727E-4</v>
      </c>
    </row>
    <row r="1901" spans="1:25" x14ac:dyDescent="0.3">
      <c r="A1901" t="s">
        <v>29</v>
      </c>
      <c r="B1901" t="s">
        <v>17</v>
      </c>
      <c r="C1901">
        <v>1128299</v>
      </c>
      <c r="D1901" s="9">
        <v>44400</v>
      </c>
      <c r="E1901" s="8" t="str">
        <f>TEXT(Table1[[#This Row],[Invoice Date]],"dd-mm-yyyy")</f>
        <v>23-07-2021</v>
      </c>
      <c r="F1901" s="1" t="str">
        <f t="shared" si="116"/>
        <v>July</v>
      </c>
      <c r="G1901" s="1" t="str">
        <f t="shared" si="117"/>
        <v>2021</v>
      </c>
      <c r="H1901" s="1" t="str">
        <f t="shared" si="118"/>
        <v>Friday</v>
      </c>
      <c r="I1901" s="1" t="str">
        <f t="shared" si="119"/>
        <v>23</v>
      </c>
      <c r="J1901" t="s">
        <v>30</v>
      </c>
      <c r="K1901" t="s">
        <v>79</v>
      </c>
      <c r="L1901" t="s">
        <v>62</v>
      </c>
      <c r="M1901" t="s">
        <v>16</v>
      </c>
      <c r="N1901">
        <v>85</v>
      </c>
      <c r="O1901">
        <v>850</v>
      </c>
      <c r="P1901">
        <v>722500</v>
      </c>
      <c r="Q1901">
        <v>252875</v>
      </c>
      <c r="R1901">
        <v>0.35</v>
      </c>
      <c r="S1901" t="s">
        <v>17</v>
      </c>
      <c r="T1901" t="str">
        <f>IF(Table1[[#This Row],[Units Sold]]&gt; 700,"High Units","low Units")</f>
        <v>High Units</v>
      </c>
      <c r="U1901">
        <f>SUM(Table1[[#This Row],[Operating Profit]])/SUM(Table1[Operating Profit])*100</f>
        <v>7.6136181707395584E-2</v>
      </c>
      <c r="V1901">
        <f>SUM(Table1[[#This Row],[Price per Unit]]*Table1[[#This Row],[Units Sold]])</f>
        <v>72250</v>
      </c>
      <c r="W1901">
        <f>SUM(Table1[[#This Row],[Total Sales]]-Table1[[#This Row],[Operating Profit]])</f>
        <v>469625</v>
      </c>
      <c r="X1901">
        <f>SUM(Table1[[#This Row],[Total Sales]]-Table1[[#This Row],[Cost]])</f>
        <v>252875</v>
      </c>
      <c r="Y1901">
        <f>SUM(Table1[[#This Row],[profit/loss]])/SUM(Table1[profit/loss])</f>
        <v>7.6136181707395581E-4</v>
      </c>
    </row>
    <row r="1902" spans="1:25" x14ac:dyDescent="0.3">
      <c r="A1902" t="s">
        <v>29</v>
      </c>
      <c r="B1902" t="s">
        <v>17</v>
      </c>
      <c r="C1902">
        <v>1128299</v>
      </c>
      <c r="D1902" s="9">
        <v>44400</v>
      </c>
      <c r="E1902" s="8" t="str">
        <f>TEXT(Table1[[#This Row],[Invoice Date]],"dd-mm-yyyy")</f>
        <v>23-07-2021</v>
      </c>
      <c r="F1902" s="1" t="str">
        <f t="shared" si="116"/>
        <v>July</v>
      </c>
      <c r="G1902" s="1" t="str">
        <f t="shared" si="117"/>
        <v>2021</v>
      </c>
      <c r="H1902" s="1" t="str">
        <f t="shared" si="118"/>
        <v>Friday</v>
      </c>
      <c r="I1902" s="1" t="str">
        <f t="shared" si="119"/>
        <v>23</v>
      </c>
      <c r="J1902" t="s">
        <v>30</v>
      </c>
      <c r="K1902" t="s">
        <v>79</v>
      </c>
      <c r="L1902" t="s">
        <v>62</v>
      </c>
      <c r="M1902" t="s">
        <v>18</v>
      </c>
      <c r="N1902">
        <v>90</v>
      </c>
      <c r="O1902">
        <v>700</v>
      </c>
      <c r="P1902">
        <v>630000</v>
      </c>
      <c r="Q1902">
        <v>220500</v>
      </c>
      <c r="R1902">
        <v>0.35</v>
      </c>
      <c r="S1902" t="s">
        <v>17</v>
      </c>
      <c r="T1902" t="str">
        <f>IF(Table1[[#This Row],[Units Sold]]&gt; 700,"High Units","low Units")</f>
        <v>low Units</v>
      </c>
      <c r="U1902">
        <f>SUM(Table1[[#This Row],[Operating Profit]])/SUM(Table1[Operating Profit])*100</f>
        <v>6.6388642872884721E-2</v>
      </c>
      <c r="V1902">
        <f>SUM(Table1[[#This Row],[Price per Unit]]*Table1[[#This Row],[Units Sold]])</f>
        <v>63000</v>
      </c>
      <c r="W1902">
        <f>SUM(Table1[[#This Row],[Total Sales]]-Table1[[#This Row],[Operating Profit]])</f>
        <v>409500</v>
      </c>
      <c r="X1902">
        <f>SUM(Table1[[#This Row],[Total Sales]]-Table1[[#This Row],[Cost]])</f>
        <v>220500</v>
      </c>
      <c r="Y1902">
        <f>SUM(Table1[[#This Row],[profit/loss]])/SUM(Table1[profit/loss])</f>
        <v>6.6388642872884727E-4</v>
      </c>
    </row>
    <row r="1903" spans="1:25" x14ac:dyDescent="0.3">
      <c r="A1903" t="s">
        <v>29</v>
      </c>
      <c r="B1903" t="s">
        <v>17</v>
      </c>
      <c r="C1903">
        <v>1128299</v>
      </c>
      <c r="D1903" s="9">
        <v>44400</v>
      </c>
      <c r="E1903" s="8" t="str">
        <f>TEXT(Table1[[#This Row],[Invoice Date]],"dd-mm-yyyy")</f>
        <v>23-07-2021</v>
      </c>
      <c r="F1903" s="1" t="str">
        <f t="shared" si="116"/>
        <v>July</v>
      </c>
      <c r="G1903" s="1" t="str">
        <f t="shared" si="117"/>
        <v>2021</v>
      </c>
      <c r="H1903" s="1" t="str">
        <f t="shared" si="118"/>
        <v>Friday</v>
      </c>
      <c r="I1903" s="1" t="str">
        <f t="shared" si="119"/>
        <v>23</v>
      </c>
      <c r="J1903" t="s">
        <v>30</v>
      </c>
      <c r="K1903" t="s">
        <v>79</v>
      </c>
      <c r="L1903" t="s">
        <v>62</v>
      </c>
      <c r="M1903" t="s">
        <v>19</v>
      </c>
      <c r="N1903">
        <v>90</v>
      </c>
      <c r="O1903">
        <v>650</v>
      </c>
      <c r="P1903">
        <v>585000</v>
      </c>
      <c r="Q1903">
        <v>204750</v>
      </c>
      <c r="R1903">
        <v>0.35</v>
      </c>
      <c r="S1903" t="s">
        <v>17</v>
      </c>
      <c r="T1903" t="str">
        <f>IF(Table1[[#This Row],[Units Sold]]&gt; 700,"High Units","low Units")</f>
        <v>low Units</v>
      </c>
      <c r="U1903">
        <f>SUM(Table1[[#This Row],[Operating Profit]])/SUM(Table1[Operating Profit])*100</f>
        <v>6.1646596953392967E-2</v>
      </c>
      <c r="V1903">
        <f>SUM(Table1[[#This Row],[Price per Unit]]*Table1[[#This Row],[Units Sold]])</f>
        <v>58500</v>
      </c>
      <c r="W1903">
        <f>SUM(Table1[[#This Row],[Total Sales]]-Table1[[#This Row],[Operating Profit]])</f>
        <v>380250</v>
      </c>
      <c r="X1903">
        <f>SUM(Table1[[#This Row],[Total Sales]]-Table1[[#This Row],[Cost]])</f>
        <v>204750</v>
      </c>
      <c r="Y1903">
        <f>SUM(Table1[[#This Row],[profit/loss]])/SUM(Table1[profit/loss])</f>
        <v>6.1646596953392966E-4</v>
      </c>
    </row>
    <row r="1904" spans="1:25" x14ac:dyDescent="0.3">
      <c r="A1904" t="s">
        <v>29</v>
      </c>
      <c r="B1904" t="s">
        <v>17</v>
      </c>
      <c r="C1904">
        <v>1128299</v>
      </c>
      <c r="D1904" s="9">
        <v>44400</v>
      </c>
      <c r="E1904" s="8" t="str">
        <f>TEXT(Table1[[#This Row],[Invoice Date]],"dd-mm-yyyy")</f>
        <v>23-07-2021</v>
      </c>
      <c r="F1904" s="1" t="str">
        <f t="shared" si="116"/>
        <v>July</v>
      </c>
      <c r="G1904" s="1" t="str">
        <f t="shared" si="117"/>
        <v>2021</v>
      </c>
      <c r="H1904" s="1" t="str">
        <f t="shared" si="118"/>
        <v>Friday</v>
      </c>
      <c r="I1904" s="1" t="str">
        <f t="shared" si="119"/>
        <v>23</v>
      </c>
      <c r="J1904" t="s">
        <v>30</v>
      </c>
      <c r="K1904" t="s">
        <v>79</v>
      </c>
      <c r="L1904" t="s">
        <v>62</v>
      </c>
      <c r="M1904" t="s">
        <v>20</v>
      </c>
      <c r="N1904">
        <v>85</v>
      </c>
      <c r="O1904">
        <v>550</v>
      </c>
      <c r="P1904">
        <v>467500</v>
      </c>
      <c r="Q1904">
        <v>163625</v>
      </c>
      <c r="R1904">
        <v>0.35</v>
      </c>
      <c r="S1904" t="s">
        <v>17</v>
      </c>
      <c r="T1904" t="str">
        <f>IF(Table1[[#This Row],[Units Sold]]&gt; 700,"High Units","low Units")</f>
        <v>low Units</v>
      </c>
      <c r="U1904">
        <f>SUM(Table1[[#This Row],[Operating Profit]])/SUM(Table1[Operating Profit])*100</f>
        <v>4.9264588163608909E-2</v>
      </c>
      <c r="V1904">
        <f>SUM(Table1[[#This Row],[Price per Unit]]*Table1[[#This Row],[Units Sold]])</f>
        <v>46750</v>
      </c>
      <c r="W1904">
        <f>SUM(Table1[[#This Row],[Total Sales]]-Table1[[#This Row],[Operating Profit]])</f>
        <v>303875</v>
      </c>
      <c r="X1904">
        <f>SUM(Table1[[#This Row],[Total Sales]]-Table1[[#This Row],[Cost]])</f>
        <v>163625</v>
      </c>
      <c r="Y1904">
        <f>SUM(Table1[[#This Row],[profit/loss]])/SUM(Table1[profit/loss])</f>
        <v>4.9264588163608911E-4</v>
      </c>
    </row>
    <row r="1905" spans="1:25" x14ac:dyDescent="0.3">
      <c r="A1905" t="s">
        <v>29</v>
      </c>
      <c r="B1905" t="s">
        <v>17</v>
      </c>
      <c r="C1905">
        <v>1128299</v>
      </c>
      <c r="D1905" s="9">
        <v>44400</v>
      </c>
      <c r="E1905" s="8" t="str">
        <f>TEXT(Table1[[#This Row],[Invoice Date]],"dd-mm-yyyy")</f>
        <v>23-07-2021</v>
      </c>
      <c r="F1905" s="1" t="str">
        <f t="shared" si="116"/>
        <v>July</v>
      </c>
      <c r="G1905" s="1" t="str">
        <f t="shared" si="117"/>
        <v>2021</v>
      </c>
      <c r="H1905" s="1" t="str">
        <f t="shared" si="118"/>
        <v>Friday</v>
      </c>
      <c r="I1905" s="1" t="str">
        <f t="shared" si="119"/>
        <v>23</v>
      </c>
      <c r="J1905" t="s">
        <v>30</v>
      </c>
      <c r="K1905" t="s">
        <v>79</v>
      </c>
      <c r="L1905" t="s">
        <v>62</v>
      </c>
      <c r="M1905" t="s">
        <v>21</v>
      </c>
      <c r="N1905">
        <v>90</v>
      </c>
      <c r="O1905">
        <v>600</v>
      </c>
      <c r="P1905">
        <v>540000</v>
      </c>
      <c r="Q1905">
        <v>216000</v>
      </c>
      <c r="R1905">
        <v>0.4</v>
      </c>
      <c r="S1905" t="s">
        <v>17</v>
      </c>
      <c r="T1905" t="str">
        <f>IF(Table1[[#This Row],[Units Sold]]&gt; 700,"High Units","low Units")</f>
        <v>low Units</v>
      </c>
      <c r="U1905">
        <f>SUM(Table1[[#This Row],[Operating Profit]])/SUM(Table1[Operating Profit])*100</f>
        <v>6.5033772610172791E-2</v>
      </c>
      <c r="V1905">
        <f>SUM(Table1[[#This Row],[Price per Unit]]*Table1[[#This Row],[Units Sold]])</f>
        <v>54000</v>
      </c>
      <c r="W1905">
        <f>SUM(Table1[[#This Row],[Total Sales]]-Table1[[#This Row],[Operating Profit]])</f>
        <v>324000</v>
      </c>
      <c r="X1905">
        <f>SUM(Table1[[#This Row],[Total Sales]]-Table1[[#This Row],[Cost]])</f>
        <v>216000</v>
      </c>
      <c r="Y1905">
        <f>SUM(Table1[[#This Row],[profit/loss]])/SUM(Table1[profit/loss])</f>
        <v>6.5033772610172797E-4</v>
      </c>
    </row>
    <row r="1906" spans="1:25" x14ac:dyDescent="0.3">
      <c r="A1906" t="s">
        <v>29</v>
      </c>
      <c r="B1906" t="s">
        <v>17</v>
      </c>
      <c r="C1906">
        <v>1128299</v>
      </c>
      <c r="D1906" s="9">
        <v>44400</v>
      </c>
      <c r="E1906" s="8" t="str">
        <f>TEXT(Table1[[#This Row],[Invoice Date]],"dd-mm-yyyy")</f>
        <v>23-07-2021</v>
      </c>
      <c r="F1906" s="1" t="str">
        <f t="shared" si="116"/>
        <v>July</v>
      </c>
      <c r="G1906" s="1" t="str">
        <f t="shared" si="117"/>
        <v>2021</v>
      </c>
      <c r="H1906" s="1" t="str">
        <f t="shared" si="118"/>
        <v>Friday</v>
      </c>
      <c r="I1906" s="1" t="str">
        <f t="shared" si="119"/>
        <v>23</v>
      </c>
      <c r="J1906" t="s">
        <v>30</v>
      </c>
      <c r="K1906" t="s">
        <v>79</v>
      </c>
      <c r="L1906" t="s">
        <v>62</v>
      </c>
      <c r="M1906" t="s">
        <v>22</v>
      </c>
      <c r="N1906">
        <v>105</v>
      </c>
      <c r="O1906">
        <v>600</v>
      </c>
      <c r="P1906">
        <v>630000</v>
      </c>
      <c r="Q1906">
        <v>189000</v>
      </c>
      <c r="R1906">
        <v>0.3</v>
      </c>
      <c r="S1906" t="s">
        <v>17</v>
      </c>
      <c r="T1906" t="str">
        <f>IF(Table1[[#This Row],[Units Sold]]&gt; 700,"High Units","low Units")</f>
        <v>low Units</v>
      </c>
      <c r="U1906">
        <f>SUM(Table1[[#This Row],[Operating Profit]])/SUM(Table1[Operating Profit])*100</f>
        <v>5.6904551033901192E-2</v>
      </c>
      <c r="V1906">
        <f>SUM(Table1[[#This Row],[Price per Unit]]*Table1[[#This Row],[Units Sold]])</f>
        <v>63000</v>
      </c>
      <c r="W1906">
        <f>SUM(Table1[[#This Row],[Total Sales]]-Table1[[#This Row],[Operating Profit]])</f>
        <v>441000</v>
      </c>
      <c r="X1906">
        <f>SUM(Table1[[#This Row],[Total Sales]]-Table1[[#This Row],[Cost]])</f>
        <v>189000</v>
      </c>
      <c r="Y1906">
        <f>SUM(Table1[[#This Row],[profit/loss]])/SUM(Table1[profit/loss])</f>
        <v>5.6904551033901195E-4</v>
      </c>
    </row>
    <row r="1907" spans="1:25" x14ac:dyDescent="0.3">
      <c r="A1907" t="s">
        <v>29</v>
      </c>
      <c r="B1907" t="s">
        <v>17</v>
      </c>
      <c r="C1907">
        <v>1128299</v>
      </c>
      <c r="D1907" s="9">
        <v>44432</v>
      </c>
      <c r="E1907" s="8" t="str">
        <f>TEXT(Table1[[#This Row],[Invoice Date]],"dd-mm-yyyy")</f>
        <v>24-08-2021</v>
      </c>
      <c r="F1907" s="1" t="str">
        <f t="shared" si="116"/>
        <v>August</v>
      </c>
      <c r="G1907" s="1" t="str">
        <f t="shared" si="117"/>
        <v>2021</v>
      </c>
      <c r="H1907" s="1" t="str">
        <f t="shared" si="118"/>
        <v>Tuesday</v>
      </c>
      <c r="I1907" s="1" t="str">
        <f t="shared" si="119"/>
        <v>24</v>
      </c>
      <c r="J1907" t="s">
        <v>30</v>
      </c>
      <c r="K1907" t="s">
        <v>79</v>
      </c>
      <c r="L1907" t="s">
        <v>62</v>
      </c>
      <c r="M1907" t="s">
        <v>16</v>
      </c>
      <c r="N1907">
        <v>90</v>
      </c>
      <c r="O1907">
        <v>800</v>
      </c>
      <c r="P1907">
        <v>720000</v>
      </c>
      <c r="Q1907">
        <v>252000</v>
      </c>
      <c r="R1907">
        <v>0.35</v>
      </c>
      <c r="S1907" t="s">
        <v>17</v>
      </c>
      <c r="T1907" t="str">
        <f>IF(Table1[[#This Row],[Units Sold]]&gt; 700,"High Units","low Units")</f>
        <v>High Units</v>
      </c>
      <c r="U1907">
        <f>SUM(Table1[[#This Row],[Operating Profit]])/SUM(Table1[Operating Profit])*100</f>
        <v>7.5872734711868256E-2</v>
      </c>
      <c r="V1907">
        <f>SUM(Table1[[#This Row],[Price per Unit]]*Table1[[#This Row],[Units Sold]])</f>
        <v>72000</v>
      </c>
      <c r="W1907">
        <f>SUM(Table1[[#This Row],[Total Sales]]-Table1[[#This Row],[Operating Profit]])</f>
        <v>468000</v>
      </c>
      <c r="X1907">
        <f>SUM(Table1[[#This Row],[Total Sales]]-Table1[[#This Row],[Cost]])</f>
        <v>252000</v>
      </c>
      <c r="Y1907">
        <f>SUM(Table1[[#This Row],[profit/loss]])/SUM(Table1[profit/loss])</f>
        <v>7.5872734711868259E-4</v>
      </c>
    </row>
    <row r="1908" spans="1:25" x14ac:dyDescent="0.3">
      <c r="A1908" t="s">
        <v>29</v>
      </c>
      <c r="B1908" t="s">
        <v>17</v>
      </c>
      <c r="C1908">
        <v>1128299</v>
      </c>
      <c r="D1908" s="9">
        <v>44432</v>
      </c>
      <c r="E1908" s="8" t="str">
        <f>TEXT(Table1[[#This Row],[Invoice Date]],"dd-mm-yyyy")</f>
        <v>24-08-2021</v>
      </c>
      <c r="F1908" s="1" t="str">
        <f t="shared" si="116"/>
        <v>August</v>
      </c>
      <c r="G1908" s="1" t="str">
        <f t="shared" si="117"/>
        <v>2021</v>
      </c>
      <c r="H1908" s="1" t="str">
        <f t="shared" si="118"/>
        <v>Tuesday</v>
      </c>
      <c r="I1908" s="1" t="str">
        <f t="shared" si="119"/>
        <v>24</v>
      </c>
      <c r="J1908" t="s">
        <v>30</v>
      </c>
      <c r="K1908" t="s">
        <v>79</v>
      </c>
      <c r="L1908" t="s">
        <v>62</v>
      </c>
      <c r="M1908" t="s">
        <v>18</v>
      </c>
      <c r="N1908">
        <v>80</v>
      </c>
      <c r="O1908">
        <v>775</v>
      </c>
      <c r="P1908">
        <v>620000</v>
      </c>
      <c r="Q1908">
        <v>217000</v>
      </c>
      <c r="R1908">
        <v>0.35</v>
      </c>
      <c r="S1908" t="s">
        <v>17</v>
      </c>
      <c r="T1908" t="str">
        <f>IF(Table1[[#This Row],[Units Sold]]&gt; 700,"High Units","low Units")</f>
        <v>High Units</v>
      </c>
      <c r="U1908">
        <f>SUM(Table1[[#This Row],[Operating Profit]])/SUM(Table1[Operating Profit])*100</f>
        <v>6.5334854890775451E-2</v>
      </c>
      <c r="V1908">
        <f>SUM(Table1[[#This Row],[Price per Unit]]*Table1[[#This Row],[Units Sold]])</f>
        <v>62000</v>
      </c>
      <c r="W1908">
        <f>SUM(Table1[[#This Row],[Total Sales]]-Table1[[#This Row],[Operating Profit]])</f>
        <v>403000</v>
      </c>
      <c r="X1908">
        <f>SUM(Table1[[#This Row],[Total Sales]]-Table1[[#This Row],[Cost]])</f>
        <v>217000</v>
      </c>
      <c r="Y1908">
        <f>SUM(Table1[[#This Row],[profit/loss]])/SUM(Table1[profit/loss])</f>
        <v>6.5334854890775453E-4</v>
      </c>
    </row>
    <row r="1909" spans="1:25" x14ac:dyDescent="0.3">
      <c r="A1909" t="s">
        <v>29</v>
      </c>
      <c r="B1909" t="s">
        <v>17</v>
      </c>
      <c r="C1909">
        <v>1128299</v>
      </c>
      <c r="D1909" s="9">
        <v>44432</v>
      </c>
      <c r="E1909" s="8" t="str">
        <f>TEXT(Table1[[#This Row],[Invoice Date]],"dd-mm-yyyy")</f>
        <v>24-08-2021</v>
      </c>
      <c r="F1909" s="1" t="str">
        <f t="shared" si="116"/>
        <v>August</v>
      </c>
      <c r="G1909" s="1" t="str">
        <f t="shared" si="117"/>
        <v>2021</v>
      </c>
      <c r="H1909" s="1" t="str">
        <f t="shared" si="118"/>
        <v>Tuesday</v>
      </c>
      <c r="I1909" s="1" t="str">
        <f t="shared" si="119"/>
        <v>24</v>
      </c>
      <c r="J1909" t="s">
        <v>30</v>
      </c>
      <c r="K1909" t="s">
        <v>79</v>
      </c>
      <c r="L1909" t="s">
        <v>62</v>
      </c>
      <c r="M1909" t="s">
        <v>19</v>
      </c>
      <c r="N1909">
        <v>70</v>
      </c>
      <c r="O1909">
        <v>650</v>
      </c>
      <c r="P1909">
        <v>455000</v>
      </c>
      <c r="Q1909">
        <v>159250</v>
      </c>
      <c r="R1909">
        <v>0.35</v>
      </c>
      <c r="S1909" t="s">
        <v>17</v>
      </c>
      <c r="T1909" t="str">
        <f>IF(Table1[[#This Row],[Units Sold]]&gt; 700,"High Units","low Units")</f>
        <v>low Units</v>
      </c>
      <c r="U1909">
        <f>SUM(Table1[[#This Row],[Operating Profit]])/SUM(Table1[Operating Profit])*100</f>
        <v>4.7947353185972305E-2</v>
      </c>
      <c r="V1909">
        <f>SUM(Table1[[#This Row],[Price per Unit]]*Table1[[#This Row],[Units Sold]])</f>
        <v>45500</v>
      </c>
      <c r="W1909">
        <f>SUM(Table1[[#This Row],[Total Sales]]-Table1[[#This Row],[Operating Profit]])</f>
        <v>295750</v>
      </c>
      <c r="X1909">
        <f>SUM(Table1[[#This Row],[Total Sales]]-Table1[[#This Row],[Cost]])</f>
        <v>159250</v>
      </c>
      <c r="Y1909">
        <f>SUM(Table1[[#This Row],[profit/loss]])/SUM(Table1[profit/loss])</f>
        <v>4.7947353185972305E-4</v>
      </c>
    </row>
    <row r="1910" spans="1:25" x14ac:dyDescent="0.3">
      <c r="A1910" t="s">
        <v>29</v>
      </c>
      <c r="B1910" t="s">
        <v>17</v>
      </c>
      <c r="C1910">
        <v>1128299</v>
      </c>
      <c r="D1910" s="9">
        <v>44432</v>
      </c>
      <c r="E1910" s="8" t="str">
        <f>TEXT(Table1[[#This Row],[Invoice Date]],"dd-mm-yyyy")</f>
        <v>24-08-2021</v>
      </c>
      <c r="F1910" s="1" t="str">
        <f t="shared" si="116"/>
        <v>August</v>
      </c>
      <c r="G1910" s="1" t="str">
        <f t="shared" si="117"/>
        <v>2021</v>
      </c>
      <c r="H1910" s="1" t="str">
        <f t="shared" si="118"/>
        <v>Tuesday</v>
      </c>
      <c r="I1910" s="1" t="str">
        <f t="shared" si="119"/>
        <v>24</v>
      </c>
      <c r="J1910" t="s">
        <v>30</v>
      </c>
      <c r="K1910" t="s">
        <v>79</v>
      </c>
      <c r="L1910" t="s">
        <v>62</v>
      </c>
      <c r="M1910" t="s">
        <v>20</v>
      </c>
      <c r="N1910">
        <v>70</v>
      </c>
      <c r="O1910">
        <v>425</v>
      </c>
      <c r="P1910">
        <v>297500</v>
      </c>
      <c r="Q1910">
        <v>104125</v>
      </c>
      <c r="R1910">
        <v>0.35</v>
      </c>
      <c r="S1910" t="s">
        <v>17</v>
      </c>
      <c r="T1910" t="str">
        <f>IF(Table1[[#This Row],[Units Sold]]&gt; 700,"High Units","low Units")</f>
        <v>low Units</v>
      </c>
      <c r="U1910">
        <f>SUM(Table1[[#This Row],[Operating Profit]])/SUM(Table1[Operating Profit])*100</f>
        <v>3.1350192467751122E-2</v>
      </c>
      <c r="V1910">
        <f>SUM(Table1[[#This Row],[Price per Unit]]*Table1[[#This Row],[Units Sold]])</f>
        <v>29750</v>
      </c>
      <c r="W1910">
        <f>SUM(Table1[[#This Row],[Total Sales]]-Table1[[#This Row],[Operating Profit]])</f>
        <v>193375</v>
      </c>
      <c r="X1910">
        <f>SUM(Table1[[#This Row],[Total Sales]]-Table1[[#This Row],[Cost]])</f>
        <v>104125</v>
      </c>
      <c r="Y1910">
        <f>SUM(Table1[[#This Row],[profit/loss]])/SUM(Table1[profit/loss])</f>
        <v>3.135019246775112E-4</v>
      </c>
    </row>
    <row r="1911" spans="1:25" x14ac:dyDescent="0.3">
      <c r="A1911" t="s">
        <v>29</v>
      </c>
      <c r="B1911" t="s">
        <v>17</v>
      </c>
      <c r="C1911">
        <v>1128299</v>
      </c>
      <c r="D1911" s="9">
        <v>44432</v>
      </c>
      <c r="E1911" s="8" t="str">
        <f>TEXT(Table1[[#This Row],[Invoice Date]],"dd-mm-yyyy")</f>
        <v>24-08-2021</v>
      </c>
      <c r="F1911" s="1" t="str">
        <f t="shared" si="116"/>
        <v>August</v>
      </c>
      <c r="G1911" s="1" t="str">
        <f t="shared" si="117"/>
        <v>2021</v>
      </c>
      <c r="H1911" s="1" t="str">
        <f t="shared" si="118"/>
        <v>Tuesday</v>
      </c>
      <c r="I1911" s="1" t="str">
        <f t="shared" si="119"/>
        <v>24</v>
      </c>
      <c r="J1911" t="s">
        <v>30</v>
      </c>
      <c r="K1911" t="s">
        <v>79</v>
      </c>
      <c r="L1911" t="s">
        <v>62</v>
      </c>
      <c r="M1911" t="s">
        <v>21</v>
      </c>
      <c r="N1911">
        <v>70</v>
      </c>
      <c r="O1911">
        <v>425</v>
      </c>
      <c r="P1911">
        <v>297500</v>
      </c>
      <c r="Q1911">
        <v>119000</v>
      </c>
      <c r="R1911">
        <v>0.4</v>
      </c>
      <c r="S1911" t="s">
        <v>17</v>
      </c>
      <c r="T1911" t="str">
        <f>IF(Table1[[#This Row],[Units Sold]]&gt; 700,"High Units","low Units")</f>
        <v>low Units</v>
      </c>
      <c r="U1911">
        <f>SUM(Table1[[#This Row],[Operating Profit]])/SUM(Table1[Operating Profit])*100</f>
        <v>3.5828791391715568E-2</v>
      </c>
      <c r="V1911">
        <f>SUM(Table1[[#This Row],[Price per Unit]]*Table1[[#This Row],[Units Sold]])</f>
        <v>29750</v>
      </c>
      <c r="W1911">
        <f>SUM(Table1[[#This Row],[Total Sales]]-Table1[[#This Row],[Operating Profit]])</f>
        <v>178500</v>
      </c>
      <c r="X1911">
        <f>SUM(Table1[[#This Row],[Total Sales]]-Table1[[#This Row],[Cost]])</f>
        <v>119000</v>
      </c>
      <c r="Y1911">
        <f>SUM(Table1[[#This Row],[profit/loss]])/SUM(Table1[profit/loss])</f>
        <v>3.5828791391715571E-4</v>
      </c>
    </row>
    <row r="1912" spans="1:25" x14ac:dyDescent="0.3">
      <c r="A1912" t="s">
        <v>29</v>
      </c>
      <c r="B1912" t="s">
        <v>17</v>
      </c>
      <c r="C1912">
        <v>1128299</v>
      </c>
      <c r="D1912" s="9">
        <v>44432</v>
      </c>
      <c r="E1912" s="8" t="str">
        <f>TEXT(Table1[[#This Row],[Invoice Date]],"dd-mm-yyyy")</f>
        <v>24-08-2021</v>
      </c>
      <c r="F1912" s="1" t="str">
        <f t="shared" si="116"/>
        <v>August</v>
      </c>
      <c r="G1912" s="1" t="str">
        <f t="shared" si="117"/>
        <v>2021</v>
      </c>
      <c r="H1912" s="1" t="str">
        <f t="shared" si="118"/>
        <v>Tuesday</v>
      </c>
      <c r="I1912" s="1" t="str">
        <f t="shared" si="119"/>
        <v>24</v>
      </c>
      <c r="J1912" t="s">
        <v>30</v>
      </c>
      <c r="K1912" t="s">
        <v>79</v>
      </c>
      <c r="L1912" t="s">
        <v>62</v>
      </c>
      <c r="M1912" t="s">
        <v>22</v>
      </c>
      <c r="N1912">
        <v>75</v>
      </c>
      <c r="O1912">
        <v>250</v>
      </c>
      <c r="P1912">
        <v>187500</v>
      </c>
      <c r="Q1912">
        <v>56250</v>
      </c>
      <c r="R1912">
        <v>0.3</v>
      </c>
      <c r="S1912" t="s">
        <v>17</v>
      </c>
      <c r="T1912" t="str">
        <f>IF(Table1[[#This Row],[Units Sold]]&gt; 700,"High Units","low Units")</f>
        <v>low Units</v>
      </c>
      <c r="U1912">
        <f>SUM(Table1[[#This Row],[Operating Profit]])/SUM(Table1[Operating Profit])*100</f>
        <v>1.6935878283899163E-2</v>
      </c>
      <c r="V1912">
        <f>SUM(Table1[[#This Row],[Price per Unit]]*Table1[[#This Row],[Units Sold]])</f>
        <v>18750</v>
      </c>
      <c r="W1912">
        <f>SUM(Table1[[#This Row],[Total Sales]]-Table1[[#This Row],[Operating Profit]])</f>
        <v>131250</v>
      </c>
      <c r="X1912">
        <f>SUM(Table1[[#This Row],[Total Sales]]-Table1[[#This Row],[Cost]])</f>
        <v>56250</v>
      </c>
      <c r="Y1912">
        <f>SUM(Table1[[#This Row],[profit/loss]])/SUM(Table1[profit/loss])</f>
        <v>1.6935878283899164E-4</v>
      </c>
    </row>
    <row r="1913" spans="1:25" x14ac:dyDescent="0.3">
      <c r="A1913" t="s">
        <v>29</v>
      </c>
      <c r="B1913" t="s">
        <v>17</v>
      </c>
      <c r="C1913">
        <v>1128299</v>
      </c>
      <c r="D1913" s="9">
        <v>44464</v>
      </c>
      <c r="E1913" s="8" t="str">
        <f>TEXT(Table1[[#This Row],[Invoice Date]],"dd-mm-yyyy")</f>
        <v>25-09-2021</v>
      </c>
      <c r="F1913" s="1" t="str">
        <f t="shared" si="116"/>
        <v>September</v>
      </c>
      <c r="G1913" s="1" t="str">
        <f t="shared" si="117"/>
        <v>2021</v>
      </c>
      <c r="H1913" s="1" t="str">
        <f t="shared" si="118"/>
        <v>Saturday</v>
      </c>
      <c r="I1913" s="1" t="str">
        <f t="shared" si="119"/>
        <v>25</v>
      </c>
      <c r="J1913" t="s">
        <v>30</v>
      </c>
      <c r="K1913" t="s">
        <v>79</v>
      </c>
      <c r="L1913" t="s">
        <v>62</v>
      </c>
      <c r="M1913" t="s">
        <v>16</v>
      </c>
      <c r="N1913">
        <v>50</v>
      </c>
      <c r="O1913">
        <v>450</v>
      </c>
      <c r="P1913">
        <v>225000</v>
      </c>
      <c r="Q1913">
        <v>78750</v>
      </c>
      <c r="R1913">
        <v>0.35</v>
      </c>
      <c r="S1913" t="s">
        <v>17</v>
      </c>
      <c r="T1913" t="str">
        <f>IF(Table1[[#This Row],[Units Sold]]&gt; 700,"High Units","low Units")</f>
        <v>low Units</v>
      </c>
      <c r="U1913">
        <f>SUM(Table1[[#This Row],[Operating Profit]])/SUM(Table1[Operating Profit])*100</f>
        <v>2.3710229597458832E-2</v>
      </c>
      <c r="V1913">
        <f>SUM(Table1[[#This Row],[Price per Unit]]*Table1[[#This Row],[Units Sold]])</f>
        <v>22500</v>
      </c>
      <c r="W1913">
        <f>SUM(Table1[[#This Row],[Total Sales]]-Table1[[#This Row],[Operating Profit]])</f>
        <v>146250</v>
      </c>
      <c r="X1913">
        <f>SUM(Table1[[#This Row],[Total Sales]]-Table1[[#This Row],[Cost]])</f>
        <v>78750</v>
      </c>
      <c r="Y1913">
        <f>SUM(Table1[[#This Row],[profit/loss]])/SUM(Table1[profit/loss])</f>
        <v>2.3710229597458831E-4</v>
      </c>
    </row>
    <row r="1914" spans="1:25" x14ac:dyDescent="0.3">
      <c r="A1914" t="s">
        <v>29</v>
      </c>
      <c r="B1914" t="s">
        <v>17</v>
      </c>
      <c r="C1914">
        <v>1128299</v>
      </c>
      <c r="D1914" s="9">
        <v>44464</v>
      </c>
      <c r="E1914" s="8" t="str">
        <f>TEXT(Table1[[#This Row],[Invoice Date]],"dd-mm-yyyy")</f>
        <v>25-09-2021</v>
      </c>
      <c r="F1914" s="1" t="str">
        <f t="shared" si="116"/>
        <v>September</v>
      </c>
      <c r="G1914" s="1" t="str">
        <f t="shared" si="117"/>
        <v>2021</v>
      </c>
      <c r="H1914" s="1" t="str">
        <f t="shared" si="118"/>
        <v>Saturday</v>
      </c>
      <c r="I1914" s="1" t="str">
        <f t="shared" si="119"/>
        <v>25</v>
      </c>
      <c r="J1914" t="s">
        <v>30</v>
      </c>
      <c r="K1914" t="s">
        <v>79</v>
      </c>
      <c r="L1914" t="s">
        <v>62</v>
      </c>
      <c r="M1914" t="s">
        <v>18</v>
      </c>
      <c r="N1914">
        <v>55</v>
      </c>
      <c r="O1914">
        <v>450</v>
      </c>
      <c r="P1914">
        <v>247500</v>
      </c>
      <c r="Q1914">
        <v>86625</v>
      </c>
      <c r="R1914">
        <v>0.35</v>
      </c>
      <c r="S1914" t="s">
        <v>17</v>
      </c>
      <c r="T1914" t="str">
        <f>IF(Table1[[#This Row],[Units Sold]]&gt; 700,"High Units","low Units")</f>
        <v>low Units</v>
      </c>
      <c r="U1914">
        <f>SUM(Table1[[#This Row],[Operating Profit]])/SUM(Table1[Operating Profit])*100</f>
        <v>2.6081252557204716E-2</v>
      </c>
      <c r="V1914">
        <f>SUM(Table1[[#This Row],[Price per Unit]]*Table1[[#This Row],[Units Sold]])</f>
        <v>24750</v>
      </c>
      <c r="W1914">
        <f>SUM(Table1[[#This Row],[Total Sales]]-Table1[[#This Row],[Operating Profit]])</f>
        <v>160875</v>
      </c>
      <c r="X1914">
        <f>SUM(Table1[[#This Row],[Total Sales]]-Table1[[#This Row],[Cost]])</f>
        <v>86625</v>
      </c>
      <c r="Y1914">
        <f>SUM(Table1[[#This Row],[profit/loss]])/SUM(Table1[profit/loss])</f>
        <v>2.6081252557204717E-4</v>
      </c>
    </row>
    <row r="1915" spans="1:25" x14ac:dyDescent="0.3">
      <c r="A1915" t="s">
        <v>29</v>
      </c>
      <c r="B1915" t="s">
        <v>17</v>
      </c>
      <c r="C1915">
        <v>1128299</v>
      </c>
      <c r="D1915" s="9">
        <v>44464</v>
      </c>
      <c r="E1915" s="8" t="str">
        <f>TEXT(Table1[[#This Row],[Invoice Date]],"dd-mm-yyyy")</f>
        <v>25-09-2021</v>
      </c>
      <c r="F1915" s="1" t="str">
        <f t="shared" si="116"/>
        <v>September</v>
      </c>
      <c r="G1915" s="1" t="str">
        <f t="shared" si="117"/>
        <v>2021</v>
      </c>
      <c r="H1915" s="1" t="str">
        <f t="shared" si="118"/>
        <v>Saturday</v>
      </c>
      <c r="I1915" s="1" t="str">
        <f t="shared" si="119"/>
        <v>25</v>
      </c>
      <c r="J1915" t="s">
        <v>30</v>
      </c>
      <c r="K1915" t="s">
        <v>79</v>
      </c>
      <c r="L1915" t="s">
        <v>62</v>
      </c>
      <c r="M1915" t="s">
        <v>19</v>
      </c>
      <c r="N1915">
        <v>50</v>
      </c>
      <c r="O1915">
        <v>250</v>
      </c>
      <c r="P1915">
        <v>125000</v>
      </c>
      <c r="Q1915">
        <v>43750</v>
      </c>
      <c r="R1915">
        <v>0.35</v>
      </c>
      <c r="S1915" t="s">
        <v>17</v>
      </c>
      <c r="T1915" t="str">
        <f>IF(Table1[[#This Row],[Units Sold]]&gt; 700,"High Units","low Units")</f>
        <v>low Units</v>
      </c>
      <c r="U1915">
        <f>SUM(Table1[[#This Row],[Operating Profit]])/SUM(Table1[Operating Profit])*100</f>
        <v>1.3172349776366016E-2</v>
      </c>
      <c r="V1915">
        <f>SUM(Table1[[#This Row],[Price per Unit]]*Table1[[#This Row],[Units Sold]])</f>
        <v>12500</v>
      </c>
      <c r="W1915">
        <f>SUM(Table1[[#This Row],[Total Sales]]-Table1[[#This Row],[Operating Profit]])</f>
        <v>81250</v>
      </c>
      <c r="X1915">
        <f>SUM(Table1[[#This Row],[Total Sales]]-Table1[[#This Row],[Cost]])</f>
        <v>43750</v>
      </c>
      <c r="Y1915">
        <f>SUM(Table1[[#This Row],[profit/loss]])/SUM(Table1[profit/loss])</f>
        <v>1.3172349776366016E-4</v>
      </c>
    </row>
    <row r="1916" spans="1:25" x14ac:dyDescent="0.3">
      <c r="A1916" t="s">
        <v>29</v>
      </c>
      <c r="B1916" t="s">
        <v>17</v>
      </c>
      <c r="C1916">
        <v>1128299</v>
      </c>
      <c r="D1916" s="9">
        <v>44464</v>
      </c>
      <c r="E1916" s="8" t="str">
        <f>TEXT(Table1[[#This Row],[Invoice Date]],"dd-mm-yyyy")</f>
        <v>25-09-2021</v>
      </c>
      <c r="F1916" s="1" t="str">
        <f t="shared" si="116"/>
        <v>September</v>
      </c>
      <c r="G1916" s="1" t="str">
        <f t="shared" si="117"/>
        <v>2021</v>
      </c>
      <c r="H1916" s="1" t="str">
        <f t="shared" si="118"/>
        <v>Saturday</v>
      </c>
      <c r="I1916" s="1" t="str">
        <f t="shared" si="119"/>
        <v>25</v>
      </c>
      <c r="J1916" t="s">
        <v>30</v>
      </c>
      <c r="K1916" t="s">
        <v>79</v>
      </c>
      <c r="L1916" t="s">
        <v>62</v>
      </c>
      <c r="M1916" t="s">
        <v>20</v>
      </c>
      <c r="N1916">
        <v>50</v>
      </c>
      <c r="O1916">
        <v>200</v>
      </c>
      <c r="P1916">
        <v>100000</v>
      </c>
      <c r="Q1916">
        <v>35000</v>
      </c>
      <c r="R1916">
        <v>0.35</v>
      </c>
      <c r="S1916" t="s">
        <v>17</v>
      </c>
      <c r="T1916" t="str">
        <f>IF(Table1[[#This Row],[Units Sold]]&gt; 700,"High Units","low Units")</f>
        <v>low Units</v>
      </c>
      <c r="U1916">
        <f>SUM(Table1[[#This Row],[Operating Profit]])/SUM(Table1[Operating Profit])*100</f>
        <v>1.0537879821092815E-2</v>
      </c>
      <c r="V1916">
        <f>SUM(Table1[[#This Row],[Price per Unit]]*Table1[[#This Row],[Units Sold]])</f>
        <v>10000</v>
      </c>
      <c r="W1916">
        <f>SUM(Table1[[#This Row],[Total Sales]]-Table1[[#This Row],[Operating Profit]])</f>
        <v>65000</v>
      </c>
      <c r="X1916">
        <f>SUM(Table1[[#This Row],[Total Sales]]-Table1[[#This Row],[Cost]])</f>
        <v>35000</v>
      </c>
      <c r="Y1916">
        <f>SUM(Table1[[#This Row],[profit/loss]])/SUM(Table1[profit/loss])</f>
        <v>1.0537879821092815E-4</v>
      </c>
    </row>
    <row r="1917" spans="1:25" x14ac:dyDescent="0.3">
      <c r="A1917" t="s">
        <v>29</v>
      </c>
      <c r="B1917" t="s">
        <v>17</v>
      </c>
      <c r="C1917">
        <v>1128299</v>
      </c>
      <c r="D1917" s="9">
        <v>44464</v>
      </c>
      <c r="E1917" s="8" t="str">
        <f>TEXT(Table1[[#This Row],[Invoice Date]],"dd-mm-yyyy")</f>
        <v>25-09-2021</v>
      </c>
      <c r="F1917" s="1" t="str">
        <f t="shared" si="116"/>
        <v>September</v>
      </c>
      <c r="G1917" s="1" t="str">
        <f t="shared" si="117"/>
        <v>2021</v>
      </c>
      <c r="H1917" s="1" t="str">
        <f t="shared" si="118"/>
        <v>Saturday</v>
      </c>
      <c r="I1917" s="1" t="str">
        <f t="shared" si="119"/>
        <v>25</v>
      </c>
      <c r="J1917" t="s">
        <v>30</v>
      </c>
      <c r="K1917" t="s">
        <v>79</v>
      </c>
      <c r="L1917" t="s">
        <v>62</v>
      </c>
      <c r="M1917" t="s">
        <v>21</v>
      </c>
      <c r="N1917">
        <v>60</v>
      </c>
      <c r="O1917">
        <v>225</v>
      </c>
      <c r="P1917">
        <v>135000</v>
      </c>
      <c r="Q1917">
        <v>54000</v>
      </c>
      <c r="R1917">
        <v>0.4</v>
      </c>
      <c r="S1917" t="s">
        <v>17</v>
      </c>
      <c r="T1917" t="str">
        <f>IF(Table1[[#This Row],[Units Sold]]&gt; 700,"High Units","low Units")</f>
        <v>low Units</v>
      </c>
      <c r="U1917">
        <f>SUM(Table1[[#This Row],[Operating Profit]])/SUM(Table1[Operating Profit])*100</f>
        <v>1.6258443152543198E-2</v>
      </c>
      <c r="V1917">
        <f>SUM(Table1[[#This Row],[Price per Unit]]*Table1[[#This Row],[Units Sold]])</f>
        <v>13500</v>
      </c>
      <c r="W1917">
        <f>SUM(Table1[[#This Row],[Total Sales]]-Table1[[#This Row],[Operating Profit]])</f>
        <v>81000</v>
      </c>
      <c r="X1917">
        <f>SUM(Table1[[#This Row],[Total Sales]]-Table1[[#This Row],[Cost]])</f>
        <v>54000</v>
      </c>
      <c r="Y1917">
        <f>SUM(Table1[[#This Row],[profit/loss]])/SUM(Table1[profit/loss])</f>
        <v>1.6258443152543199E-4</v>
      </c>
    </row>
    <row r="1918" spans="1:25" x14ac:dyDescent="0.3">
      <c r="A1918" t="s">
        <v>29</v>
      </c>
      <c r="B1918" t="s">
        <v>17</v>
      </c>
      <c r="C1918">
        <v>1128299</v>
      </c>
      <c r="D1918" s="9">
        <v>44464</v>
      </c>
      <c r="E1918" s="8" t="str">
        <f>TEXT(Table1[[#This Row],[Invoice Date]],"dd-mm-yyyy")</f>
        <v>25-09-2021</v>
      </c>
      <c r="F1918" s="1" t="str">
        <f t="shared" si="116"/>
        <v>September</v>
      </c>
      <c r="G1918" s="1" t="str">
        <f t="shared" si="117"/>
        <v>2021</v>
      </c>
      <c r="H1918" s="1" t="str">
        <f t="shared" si="118"/>
        <v>Saturday</v>
      </c>
      <c r="I1918" s="1" t="str">
        <f t="shared" si="119"/>
        <v>25</v>
      </c>
      <c r="J1918" t="s">
        <v>30</v>
      </c>
      <c r="K1918" t="s">
        <v>79</v>
      </c>
      <c r="L1918" t="s">
        <v>62</v>
      </c>
      <c r="M1918" t="s">
        <v>22</v>
      </c>
      <c r="N1918">
        <v>45</v>
      </c>
      <c r="O1918">
        <v>250</v>
      </c>
      <c r="P1918">
        <v>112500</v>
      </c>
      <c r="Q1918">
        <v>33750</v>
      </c>
      <c r="R1918">
        <v>0.3</v>
      </c>
      <c r="S1918" t="s">
        <v>17</v>
      </c>
      <c r="T1918" t="str">
        <f>IF(Table1[[#This Row],[Units Sold]]&gt; 700,"High Units","low Units")</f>
        <v>low Units</v>
      </c>
      <c r="U1918">
        <f>SUM(Table1[[#This Row],[Operating Profit]])/SUM(Table1[Operating Profit])*100</f>
        <v>1.0161526970339499E-2</v>
      </c>
      <c r="V1918">
        <f>SUM(Table1[[#This Row],[Price per Unit]]*Table1[[#This Row],[Units Sold]])</f>
        <v>11250</v>
      </c>
      <c r="W1918">
        <f>SUM(Table1[[#This Row],[Total Sales]]-Table1[[#This Row],[Operating Profit]])</f>
        <v>78750</v>
      </c>
      <c r="X1918">
        <f>SUM(Table1[[#This Row],[Total Sales]]-Table1[[#This Row],[Cost]])</f>
        <v>33750</v>
      </c>
      <c r="Y1918">
        <f>SUM(Table1[[#This Row],[profit/loss]])/SUM(Table1[profit/loss])</f>
        <v>1.0161526970339499E-4</v>
      </c>
    </row>
    <row r="1919" spans="1:25" x14ac:dyDescent="0.3">
      <c r="A1919" t="s">
        <v>29</v>
      </c>
      <c r="B1919" t="s">
        <v>17</v>
      </c>
      <c r="C1919">
        <v>1128299</v>
      </c>
      <c r="D1919" s="9">
        <v>44493</v>
      </c>
      <c r="E1919" s="8" t="str">
        <f>TEXT(Table1[[#This Row],[Invoice Date]],"dd-mm-yyyy")</f>
        <v>24-10-2021</v>
      </c>
      <c r="F1919" s="1" t="str">
        <f t="shared" si="116"/>
        <v>October</v>
      </c>
      <c r="G1919" s="1" t="str">
        <f t="shared" si="117"/>
        <v>2021</v>
      </c>
      <c r="H1919" s="1" t="str">
        <f t="shared" si="118"/>
        <v>Sunday</v>
      </c>
      <c r="I1919" s="1" t="str">
        <f t="shared" si="119"/>
        <v>24</v>
      </c>
      <c r="J1919" t="s">
        <v>30</v>
      </c>
      <c r="K1919" t="s">
        <v>79</v>
      </c>
      <c r="L1919" t="s">
        <v>62</v>
      </c>
      <c r="M1919" t="s">
        <v>16</v>
      </c>
      <c r="N1919">
        <v>40</v>
      </c>
      <c r="O1919">
        <v>350</v>
      </c>
      <c r="P1919">
        <v>140000</v>
      </c>
      <c r="Q1919">
        <v>49000</v>
      </c>
      <c r="R1919">
        <v>0.35</v>
      </c>
      <c r="S1919" t="s">
        <v>17</v>
      </c>
      <c r="T1919" t="str">
        <f>IF(Table1[[#This Row],[Units Sold]]&gt; 700,"High Units","low Units")</f>
        <v>low Units</v>
      </c>
      <c r="U1919">
        <f>SUM(Table1[[#This Row],[Operating Profit]])/SUM(Table1[Operating Profit])*100</f>
        <v>1.4753031749529941E-2</v>
      </c>
      <c r="V1919">
        <f>SUM(Table1[[#This Row],[Price per Unit]]*Table1[[#This Row],[Units Sold]])</f>
        <v>14000</v>
      </c>
      <c r="W1919">
        <f>SUM(Table1[[#This Row],[Total Sales]]-Table1[[#This Row],[Operating Profit]])</f>
        <v>91000</v>
      </c>
      <c r="X1919">
        <f>SUM(Table1[[#This Row],[Total Sales]]-Table1[[#This Row],[Cost]])</f>
        <v>49000</v>
      </c>
      <c r="Y1919">
        <f>SUM(Table1[[#This Row],[profit/loss]])/SUM(Table1[profit/loss])</f>
        <v>1.4753031749529941E-4</v>
      </c>
    </row>
    <row r="1920" spans="1:25" x14ac:dyDescent="0.3">
      <c r="A1920" t="s">
        <v>29</v>
      </c>
      <c r="B1920" t="s">
        <v>17</v>
      </c>
      <c r="C1920">
        <v>1128299</v>
      </c>
      <c r="D1920" s="9">
        <v>44493</v>
      </c>
      <c r="E1920" s="8" t="str">
        <f>TEXT(Table1[[#This Row],[Invoice Date]],"dd-mm-yyyy")</f>
        <v>24-10-2021</v>
      </c>
      <c r="F1920" s="1" t="str">
        <f t="shared" si="116"/>
        <v>October</v>
      </c>
      <c r="G1920" s="1" t="str">
        <f t="shared" si="117"/>
        <v>2021</v>
      </c>
      <c r="H1920" s="1" t="str">
        <f t="shared" si="118"/>
        <v>Sunday</v>
      </c>
      <c r="I1920" s="1" t="str">
        <f t="shared" si="119"/>
        <v>24</v>
      </c>
      <c r="J1920" t="s">
        <v>30</v>
      </c>
      <c r="K1920" t="s">
        <v>79</v>
      </c>
      <c r="L1920" t="s">
        <v>62</v>
      </c>
      <c r="M1920" t="s">
        <v>18</v>
      </c>
      <c r="N1920">
        <v>55</v>
      </c>
      <c r="O1920">
        <v>525</v>
      </c>
      <c r="P1920">
        <v>288750</v>
      </c>
      <c r="Q1920">
        <v>101063</v>
      </c>
      <c r="R1920">
        <v>0.35</v>
      </c>
      <c r="S1920" t="s">
        <v>17</v>
      </c>
      <c r="T1920" t="str">
        <f>IF(Table1[[#This Row],[Units Sold]]&gt; 700,"High Units","low Units")</f>
        <v>low Units</v>
      </c>
      <c r="U1920">
        <f>SUM(Table1[[#This Row],[Operating Profit]])/SUM(Table1[Operating Profit])*100</f>
        <v>3.0428278524545802E-2</v>
      </c>
      <c r="V1920">
        <f>SUM(Table1[[#This Row],[Price per Unit]]*Table1[[#This Row],[Units Sold]])</f>
        <v>28875</v>
      </c>
      <c r="W1920">
        <f>SUM(Table1[[#This Row],[Total Sales]]-Table1[[#This Row],[Operating Profit]])</f>
        <v>187687</v>
      </c>
      <c r="X1920">
        <f>SUM(Table1[[#This Row],[Total Sales]]-Table1[[#This Row],[Cost]])</f>
        <v>101063</v>
      </c>
      <c r="Y1920">
        <f>SUM(Table1[[#This Row],[profit/loss]])/SUM(Table1[profit/loss])</f>
        <v>3.0428278524545802E-4</v>
      </c>
    </row>
    <row r="1921" spans="1:25" x14ac:dyDescent="0.3">
      <c r="A1921" t="s">
        <v>29</v>
      </c>
      <c r="B1921" t="s">
        <v>17</v>
      </c>
      <c r="C1921">
        <v>1128299</v>
      </c>
      <c r="D1921" s="9">
        <v>44493</v>
      </c>
      <c r="E1921" s="8" t="str">
        <f>TEXT(Table1[[#This Row],[Invoice Date]],"dd-mm-yyyy")</f>
        <v>24-10-2021</v>
      </c>
      <c r="F1921" s="1" t="str">
        <f t="shared" si="116"/>
        <v>October</v>
      </c>
      <c r="G1921" s="1" t="str">
        <f t="shared" si="117"/>
        <v>2021</v>
      </c>
      <c r="H1921" s="1" t="str">
        <f t="shared" si="118"/>
        <v>Sunday</v>
      </c>
      <c r="I1921" s="1" t="str">
        <f t="shared" si="119"/>
        <v>24</v>
      </c>
      <c r="J1921" t="s">
        <v>30</v>
      </c>
      <c r="K1921" t="s">
        <v>79</v>
      </c>
      <c r="L1921" t="s">
        <v>62</v>
      </c>
      <c r="M1921" t="s">
        <v>19</v>
      </c>
      <c r="N1921">
        <v>50</v>
      </c>
      <c r="O1921">
        <v>350</v>
      </c>
      <c r="P1921">
        <v>175000</v>
      </c>
      <c r="Q1921">
        <v>61250</v>
      </c>
      <c r="R1921">
        <v>0.35</v>
      </c>
      <c r="S1921" t="s">
        <v>17</v>
      </c>
      <c r="T1921" t="str">
        <f>IF(Table1[[#This Row],[Units Sold]]&gt; 700,"High Units","low Units")</f>
        <v>low Units</v>
      </c>
      <c r="U1921">
        <f>SUM(Table1[[#This Row],[Operating Profit]])/SUM(Table1[Operating Profit])*100</f>
        <v>1.8441289686912426E-2</v>
      </c>
      <c r="V1921">
        <f>SUM(Table1[[#This Row],[Price per Unit]]*Table1[[#This Row],[Units Sold]])</f>
        <v>17500</v>
      </c>
      <c r="W1921">
        <f>SUM(Table1[[#This Row],[Total Sales]]-Table1[[#This Row],[Operating Profit]])</f>
        <v>113750</v>
      </c>
      <c r="X1921">
        <f>SUM(Table1[[#This Row],[Total Sales]]-Table1[[#This Row],[Cost]])</f>
        <v>61250</v>
      </c>
      <c r="Y1921">
        <f>SUM(Table1[[#This Row],[profit/loss]])/SUM(Table1[profit/loss])</f>
        <v>1.8441289686912425E-4</v>
      </c>
    </row>
    <row r="1922" spans="1:25" x14ac:dyDescent="0.3">
      <c r="A1922" t="s">
        <v>29</v>
      </c>
      <c r="B1922" t="s">
        <v>17</v>
      </c>
      <c r="C1922">
        <v>1128299</v>
      </c>
      <c r="D1922" s="9">
        <v>44493</v>
      </c>
      <c r="E1922" s="8" t="str">
        <f>TEXT(Table1[[#This Row],[Invoice Date]],"dd-mm-yyyy")</f>
        <v>24-10-2021</v>
      </c>
      <c r="F1922" s="1" t="str">
        <f t="shared" si="116"/>
        <v>October</v>
      </c>
      <c r="G1922" s="1" t="str">
        <f t="shared" si="117"/>
        <v>2021</v>
      </c>
      <c r="H1922" s="1" t="str">
        <f t="shared" si="118"/>
        <v>Sunday</v>
      </c>
      <c r="I1922" s="1" t="str">
        <f t="shared" si="119"/>
        <v>24</v>
      </c>
      <c r="J1922" t="s">
        <v>30</v>
      </c>
      <c r="K1922" t="s">
        <v>79</v>
      </c>
      <c r="L1922" t="s">
        <v>62</v>
      </c>
      <c r="M1922" t="s">
        <v>20</v>
      </c>
      <c r="N1922">
        <v>45</v>
      </c>
      <c r="O1922">
        <v>325</v>
      </c>
      <c r="P1922">
        <v>146250</v>
      </c>
      <c r="Q1922">
        <v>51188</v>
      </c>
      <c r="R1922">
        <v>0.35</v>
      </c>
      <c r="S1922" t="s">
        <v>17</v>
      </c>
      <c r="T1922" t="str">
        <f>IF(Table1[[#This Row],[Units Sold]]&gt; 700,"High Units","low Units")</f>
        <v>low Units</v>
      </c>
      <c r="U1922">
        <f>SUM(Table1[[#This Row],[Operating Profit]])/SUM(Table1[Operating Profit])*100</f>
        <v>1.5411799779488543E-2</v>
      </c>
      <c r="V1922">
        <f>SUM(Table1[[#This Row],[Price per Unit]]*Table1[[#This Row],[Units Sold]])</f>
        <v>14625</v>
      </c>
      <c r="W1922">
        <f>SUM(Table1[[#This Row],[Total Sales]]-Table1[[#This Row],[Operating Profit]])</f>
        <v>95062</v>
      </c>
      <c r="X1922">
        <f>SUM(Table1[[#This Row],[Total Sales]]-Table1[[#This Row],[Cost]])</f>
        <v>51188</v>
      </c>
      <c r="Y1922">
        <f>SUM(Table1[[#This Row],[profit/loss]])/SUM(Table1[profit/loss])</f>
        <v>1.5411799779488543E-4</v>
      </c>
    </row>
    <row r="1923" spans="1:25" x14ac:dyDescent="0.3">
      <c r="A1923" t="s">
        <v>29</v>
      </c>
      <c r="B1923" t="s">
        <v>17</v>
      </c>
      <c r="C1923">
        <v>1128299</v>
      </c>
      <c r="D1923" s="9">
        <v>44493</v>
      </c>
      <c r="E1923" s="8" t="str">
        <f>TEXT(Table1[[#This Row],[Invoice Date]],"dd-mm-yyyy")</f>
        <v>24-10-2021</v>
      </c>
      <c r="F1923" s="1" t="str">
        <f t="shared" ref="F1923:F1986" si="120">TEXT(D1923,"mmmm")</f>
        <v>October</v>
      </c>
      <c r="G1923" s="1" t="str">
        <f t="shared" ref="G1923:G1986" si="121">TEXT(D1923,"YYYY")</f>
        <v>2021</v>
      </c>
      <c r="H1923" s="1" t="str">
        <f t="shared" ref="H1923:H1986" si="122">TEXT(D1923,"dddd")</f>
        <v>Sunday</v>
      </c>
      <c r="I1923" s="1" t="str">
        <f t="shared" ref="I1923:I1986" si="123">TEXT(D1923,"dd")</f>
        <v>24</v>
      </c>
      <c r="J1923" t="s">
        <v>30</v>
      </c>
      <c r="K1923" t="s">
        <v>79</v>
      </c>
      <c r="L1923" t="s">
        <v>62</v>
      </c>
      <c r="M1923" t="s">
        <v>21</v>
      </c>
      <c r="N1923">
        <v>55</v>
      </c>
      <c r="O1923">
        <v>300</v>
      </c>
      <c r="P1923">
        <v>165000</v>
      </c>
      <c r="Q1923">
        <v>66000</v>
      </c>
      <c r="R1923">
        <v>0.4</v>
      </c>
      <c r="S1923" t="s">
        <v>17</v>
      </c>
      <c r="T1923" t="str">
        <f>IF(Table1[[#This Row],[Units Sold]]&gt; 700,"High Units","low Units")</f>
        <v>low Units</v>
      </c>
      <c r="U1923">
        <f>SUM(Table1[[#This Row],[Operating Profit]])/SUM(Table1[Operating Profit])*100</f>
        <v>1.9871430519775021E-2</v>
      </c>
      <c r="V1923">
        <f>SUM(Table1[[#This Row],[Price per Unit]]*Table1[[#This Row],[Units Sold]])</f>
        <v>16500</v>
      </c>
      <c r="W1923">
        <f>SUM(Table1[[#This Row],[Total Sales]]-Table1[[#This Row],[Operating Profit]])</f>
        <v>99000</v>
      </c>
      <c r="X1923">
        <f>SUM(Table1[[#This Row],[Total Sales]]-Table1[[#This Row],[Cost]])</f>
        <v>66000</v>
      </c>
      <c r="Y1923">
        <f>SUM(Table1[[#This Row],[profit/loss]])/SUM(Table1[profit/loss])</f>
        <v>1.9871430519775022E-4</v>
      </c>
    </row>
    <row r="1924" spans="1:25" x14ac:dyDescent="0.3">
      <c r="A1924" t="s">
        <v>29</v>
      </c>
      <c r="B1924" t="s">
        <v>17</v>
      </c>
      <c r="C1924">
        <v>1128299</v>
      </c>
      <c r="D1924" s="9">
        <v>44493</v>
      </c>
      <c r="E1924" s="8" t="str">
        <f>TEXT(Table1[[#This Row],[Invoice Date]],"dd-mm-yyyy")</f>
        <v>24-10-2021</v>
      </c>
      <c r="F1924" s="1" t="str">
        <f t="shared" si="120"/>
        <v>October</v>
      </c>
      <c r="G1924" s="1" t="str">
        <f t="shared" si="121"/>
        <v>2021</v>
      </c>
      <c r="H1924" s="1" t="str">
        <f t="shared" si="122"/>
        <v>Sunday</v>
      </c>
      <c r="I1924" s="1" t="str">
        <f t="shared" si="123"/>
        <v>24</v>
      </c>
      <c r="J1924" t="s">
        <v>30</v>
      </c>
      <c r="K1924" t="s">
        <v>79</v>
      </c>
      <c r="L1924" t="s">
        <v>62</v>
      </c>
      <c r="M1924" t="s">
        <v>22</v>
      </c>
      <c r="N1924">
        <v>60</v>
      </c>
      <c r="O1924">
        <v>350</v>
      </c>
      <c r="P1924">
        <v>210000</v>
      </c>
      <c r="Q1924">
        <v>63000</v>
      </c>
      <c r="R1924">
        <v>0.3</v>
      </c>
      <c r="S1924" t="s">
        <v>17</v>
      </c>
      <c r="T1924" t="str">
        <f>IF(Table1[[#This Row],[Units Sold]]&gt; 700,"High Units","low Units")</f>
        <v>low Units</v>
      </c>
      <c r="U1924">
        <f>SUM(Table1[[#This Row],[Operating Profit]])/SUM(Table1[Operating Profit])*100</f>
        <v>1.8968183677967064E-2</v>
      </c>
      <c r="V1924">
        <f>SUM(Table1[[#This Row],[Price per Unit]]*Table1[[#This Row],[Units Sold]])</f>
        <v>21000</v>
      </c>
      <c r="W1924">
        <f>SUM(Table1[[#This Row],[Total Sales]]-Table1[[#This Row],[Operating Profit]])</f>
        <v>147000</v>
      </c>
      <c r="X1924">
        <f>SUM(Table1[[#This Row],[Total Sales]]-Table1[[#This Row],[Cost]])</f>
        <v>63000</v>
      </c>
      <c r="Y1924">
        <f>SUM(Table1[[#This Row],[profit/loss]])/SUM(Table1[profit/loss])</f>
        <v>1.8968183677967065E-4</v>
      </c>
    </row>
    <row r="1925" spans="1:25" x14ac:dyDescent="0.3">
      <c r="A1925" t="s">
        <v>29</v>
      </c>
      <c r="B1925" t="s">
        <v>17</v>
      </c>
      <c r="C1925">
        <v>1128299</v>
      </c>
      <c r="D1925" s="9">
        <v>44524</v>
      </c>
      <c r="E1925" s="8" t="str">
        <f>TEXT(Table1[[#This Row],[Invoice Date]],"dd-mm-yyyy")</f>
        <v>24-11-2021</v>
      </c>
      <c r="F1925" s="1" t="str">
        <f t="shared" si="120"/>
        <v>November</v>
      </c>
      <c r="G1925" s="1" t="str">
        <f t="shared" si="121"/>
        <v>2021</v>
      </c>
      <c r="H1925" s="1" t="str">
        <f t="shared" si="122"/>
        <v>Wednesday</v>
      </c>
      <c r="I1925" s="1" t="str">
        <f t="shared" si="123"/>
        <v>24</v>
      </c>
      <c r="J1925" t="s">
        <v>30</v>
      </c>
      <c r="K1925" t="s">
        <v>79</v>
      </c>
      <c r="L1925" t="s">
        <v>62</v>
      </c>
      <c r="M1925" t="s">
        <v>16</v>
      </c>
      <c r="N1925">
        <v>45</v>
      </c>
      <c r="O1925">
        <v>575</v>
      </c>
      <c r="P1925">
        <v>258750</v>
      </c>
      <c r="Q1925">
        <v>90563</v>
      </c>
      <c r="R1925">
        <v>0.35</v>
      </c>
      <c r="S1925" t="s">
        <v>17</v>
      </c>
      <c r="T1925" t="str">
        <f>IF(Table1[[#This Row],[Units Sold]]&gt; 700,"High Units","low Units")</f>
        <v>low Units</v>
      </c>
      <c r="U1925">
        <f>SUM(Table1[[#This Row],[Operating Profit]])/SUM(Table1[Operating Profit])*100</f>
        <v>2.7266914578217959E-2</v>
      </c>
      <c r="V1925">
        <f>SUM(Table1[[#This Row],[Price per Unit]]*Table1[[#This Row],[Units Sold]])</f>
        <v>25875</v>
      </c>
      <c r="W1925">
        <f>SUM(Table1[[#This Row],[Total Sales]]-Table1[[#This Row],[Operating Profit]])</f>
        <v>168187</v>
      </c>
      <c r="X1925">
        <f>SUM(Table1[[#This Row],[Total Sales]]-Table1[[#This Row],[Cost]])</f>
        <v>90563</v>
      </c>
      <c r="Y1925">
        <f>SUM(Table1[[#This Row],[profit/loss]])/SUM(Table1[profit/loss])</f>
        <v>2.7266914578217958E-4</v>
      </c>
    </row>
    <row r="1926" spans="1:25" x14ac:dyDescent="0.3">
      <c r="A1926" t="s">
        <v>29</v>
      </c>
      <c r="B1926" t="s">
        <v>17</v>
      </c>
      <c r="C1926">
        <v>1128299</v>
      </c>
      <c r="D1926" s="9">
        <v>44524</v>
      </c>
      <c r="E1926" s="8" t="str">
        <f>TEXT(Table1[[#This Row],[Invoice Date]],"dd-mm-yyyy")</f>
        <v>24-11-2021</v>
      </c>
      <c r="F1926" s="1" t="str">
        <f t="shared" si="120"/>
        <v>November</v>
      </c>
      <c r="G1926" s="1" t="str">
        <f t="shared" si="121"/>
        <v>2021</v>
      </c>
      <c r="H1926" s="1" t="str">
        <f t="shared" si="122"/>
        <v>Wednesday</v>
      </c>
      <c r="I1926" s="1" t="str">
        <f t="shared" si="123"/>
        <v>24</v>
      </c>
      <c r="J1926" t="s">
        <v>30</v>
      </c>
      <c r="K1926" t="s">
        <v>79</v>
      </c>
      <c r="L1926" t="s">
        <v>62</v>
      </c>
      <c r="M1926" t="s">
        <v>18</v>
      </c>
      <c r="N1926">
        <v>50</v>
      </c>
      <c r="O1926">
        <v>650</v>
      </c>
      <c r="P1926">
        <v>325000</v>
      </c>
      <c r="Q1926">
        <v>113750</v>
      </c>
      <c r="R1926">
        <v>0.35</v>
      </c>
      <c r="S1926" t="s">
        <v>17</v>
      </c>
      <c r="T1926" t="str">
        <f>IF(Table1[[#This Row],[Units Sold]]&gt; 700,"High Units","low Units")</f>
        <v>low Units</v>
      </c>
      <c r="U1926">
        <f>SUM(Table1[[#This Row],[Operating Profit]])/SUM(Table1[Operating Profit])*100</f>
        <v>3.424810941855165E-2</v>
      </c>
      <c r="V1926">
        <f>SUM(Table1[[#This Row],[Price per Unit]]*Table1[[#This Row],[Units Sold]])</f>
        <v>32500</v>
      </c>
      <c r="W1926">
        <f>SUM(Table1[[#This Row],[Total Sales]]-Table1[[#This Row],[Operating Profit]])</f>
        <v>211250</v>
      </c>
      <c r="X1926">
        <f>SUM(Table1[[#This Row],[Total Sales]]-Table1[[#This Row],[Cost]])</f>
        <v>113750</v>
      </c>
      <c r="Y1926">
        <f>SUM(Table1[[#This Row],[profit/loss]])/SUM(Table1[profit/loss])</f>
        <v>3.4248109418551649E-4</v>
      </c>
    </row>
    <row r="1927" spans="1:25" x14ac:dyDescent="0.3">
      <c r="A1927" t="s">
        <v>29</v>
      </c>
      <c r="B1927" t="s">
        <v>17</v>
      </c>
      <c r="C1927">
        <v>1128299</v>
      </c>
      <c r="D1927" s="9">
        <v>44524</v>
      </c>
      <c r="E1927" s="8" t="str">
        <f>TEXT(Table1[[#This Row],[Invoice Date]],"dd-mm-yyyy")</f>
        <v>24-11-2021</v>
      </c>
      <c r="F1927" s="1" t="str">
        <f t="shared" si="120"/>
        <v>November</v>
      </c>
      <c r="G1927" s="1" t="str">
        <f t="shared" si="121"/>
        <v>2021</v>
      </c>
      <c r="H1927" s="1" t="str">
        <f t="shared" si="122"/>
        <v>Wednesday</v>
      </c>
      <c r="I1927" s="1" t="str">
        <f t="shared" si="123"/>
        <v>24</v>
      </c>
      <c r="J1927" t="s">
        <v>30</v>
      </c>
      <c r="K1927" t="s">
        <v>79</v>
      </c>
      <c r="L1927" t="s">
        <v>62</v>
      </c>
      <c r="M1927" t="s">
        <v>19</v>
      </c>
      <c r="N1927">
        <v>45</v>
      </c>
      <c r="O1927">
        <v>475</v>
      </c>
      <c r="P1927">
        <v>213750</v>
      </c>
      <c r="Q1927">
        <v>74813</v>
      </c>
      <c r="R1927">
        <v>0.35</v>
      </c>
      <c r="S1927" t="s">
        <v>17</v>
      </c>
      <c r="T1927" t="str">
        <f>IF(Table1[[#This Row],[Units Sold]]&gt; 700,"High Units","low Units")</f>
        <v>low Units</v>
      </c>
      <c r="U1927">
        <f>SUM(Table1[[#This Row],[Operating Profit]])/SUM(Table1[Operating Profit])*100</f>
        <v>2.2524868658726192E-2</v>
      </c>
      <c r="V1927">
        <f>SUM(Table1[[#This Row],[Price per Unit]]*Table1[[#This Row],[Units Sold]])</f>
        <v>21375</v>
      </c>
      <c r="W1927">
        <f>SUM(Table1[[#This Row],[Total Sales]]-Table1[[#This Row],[Operating Profit]])</f>
        <v>138937</v>
      </c>
      <c r="X1927">
        <f>SUM(Table1[[#This Row],[Total Sales]]-Table1[[#This Row],[Cost]])</f>
        <v>74813</v>
      </c>
      <c r="Y1927">
        <f>SUM(Table1[[#This Row],[profit/loss]])/SUM(Table1[profit/loss])</f>
        <v>2.2524868658726192E-4</v>
      </c>
    </row>
    <row r="1928" spans="1:25" x14ac:dyDescent="0.3">
      <c r="A1928" t="s">
        <v>29</v>
      </c>
      <c r="B1928" t="s">
        <v>17</v>
      </c>
      <c r="C1928">
        <v>1128299</v>
      </c>
      <c r="D1928" s="9">
        <v>44524</v>
      </c>
      <c r="E1928" s="8" t="str">
        <f>TEXT(Table1[[#This Row],[Invoice Date]],"dd-mm-yyyy")</f>
        <v>24-11-2021</v>
      </c>
      <c r="F1928" s="1" t="str">
        <f t="shared" si="120"/>
        <v>November</v>
      </c>
      <c r="G1928" s="1" t="str">
        <f t="shared" si="121"/>
        <v>2021</v>
      </c>
      <c r="H1928" s="1" t="str">
        <f t="shared" si="122"/>
        <v>Wednesday</v>
      </c>
      <c r="I1928" s="1" t="str">
        <f t="shared" si="123"/>
        <v>24</v>
      </c>
      <c r="J1928" t="s">
        <v>30</v>
      </c>
      <c r="K1928" t="s">
        <v>79</v>
      </c>
      <c r="L1928" t="s">
        <v>62</v>
      </c>
      <c r="M1928" t="s">
        <v>20</v>
      </c>
      <c r="N1928">
        <v>55</v>
      </c>
      <c r="O1928">
        <v>450</v>
      </c>
      <c r="P1928">
        <v>247500</v>
      </c>
      <c r="Q1928">
        <v>86625</v>
      </c>
      <c r="R1928">
        <v>0.35</v>
      </c>
      <c r="S1928" t="s">
        <v>17</v>
      </c>
      <c r="T1928" t="str">
        <f>IF(Table1[[#This Row],[Units Sold]]&gt; 700,"High Units","low Units")</f>
        <v>low Units</v>
      </c>
      <c r="U1928">
        <f>SUM(Table1[[#This Row],[Operating Profit]])/SUM(Table1[Operating Profit])*100</f>
        <v>2.6081252557204716E-2</v>
      </c>
      <c r="V1928">
        <f>SUM(Table1[[#This Row],[Price per Unit]]*Table1[[#This Row],[Units Sold]])</f>
        <v>24750</v>
      </c>
      <c r="W1928">
        <f>SUM(Table1[[#This Row],[Total Sales]]-Table1[[#This Row],[Operating Profit]])</f>
        <v>160875</v>
      </c>
      <c r="X1928">
        <f>SUM(Table1[[#This Row],[Total Sales]]-Table1[[#This Row],[Cost]])</f>
        <v>86625</v>
      </c>
      <c r="Y1928">
        <f>SUM(Table1[[#This Row],[profit/loss]])/SUM(Table1[profit/loss])</f>
        <v>2.6081252557204717E-4</v>
      </c>
    </row>
    <row r="1929" spans="1:25" x14ac:dyDescent="0.3">
      <c r="A1929" t="s">
        <v>29</v>
      </c>
      <c r="B1929" t="s">
        <v>17</v>
      </c>
      <c r="C1929">
        <v>1128299</v>
      </c>
      <c r="D1929" s="9">
        <v>44524</v>
      </c>
      <c r="E1929" s="8" t="str">
        <f>TEXT(Table1[[#This Row],[Invoice Date]],"dd-mm-yyyy")</f>
        <v>24-11-2021</v>
      </c>
      <c r="F1929" s="1" t="str">
        <f t="shared" si="120"/>
        <v>November</v>
      </c>
      <c r="G1929" s="1" t="str">
        <f t="shared" si="121"/>
        <v>2021</v>
      </c>
      <c r="H1929" s="1" t="str">
        <f t="shared" si="122"/>
        <v>Wednesday</v>
      </c>
      <c r="I1929" s="1" t="str">
        <f t="shared" si="123"/>
        <v>24</v>
      </c>
      <c r="J1929" t="s">
        <v>30</v>
      </c>
      <c r="K1929" t="s">
        <v>79</v>
      </c>
      <c r="L1929" t="s">
        <v>62</v>
      </c>
      <c r="M1929" t="s">
        <v>21</v>
      </c>
      <c r="N1929">
        <v>75</v>
      </c>
      <c r="O1929">
        <v>425</v>
      </c>
      <c r="P1929">
        <v>318750</v>
      </c>
      <c r="Q1929">
        <v>127500</v>
      </c>
      <c r="R1929">
        <v>0.4</v>
      </c>
      <c r="S1929" t="s">
        <v>17</v>
      </c>
      <c r="T1929" t="str">
        <f>IF(Table1[[#This Row],[Units Sold]]&gt; 700,"High Units","low Units")</f>
        <v>low Units</v>
      </c>
      <c r="U1929">
        <f>SUM(Table1[[#This Row],[Operating Profit]])/SUM(Table1[Operating Profit])*100</f>
        <v>3.8387990776838112E-2</v>
      </c>
      <c r="V1929">
        <f>SUM(Table1[[#This Row],[Price per Unit]]*Table1[[#This Row],[Units Sold]])</f>
        <v>31875</v>
      </c>
      <c r="W1929">
        <f>SUM(Table1[[#This Row],[Total Sales]]-Table1[[#This Row],[Operating Profit]])</f>
        <v>191250</v>
      </c>
      <c r="X1929">
        <f>SUM(Table1[[#This Row],[Total Sales]]-Table1[[#This Row],[Cost]])</f>
        <v>127500</v>
      </c>
      <c r="Y1929">
        <f>SUM(Table1[[#This Row],[profit/loss]])/SUM(Table1[profit/loss])</f>
        <v>3.8387990776838108E-4</v>
      </c>
    </row>
    <row r="1930" spans="1:25" x14ac:dyDescent="0.3">
      <c r="A1930" t="s">
        <v>29</v>
      </c>
      <c r="B1930" t="s">
        <v>17</v>
      </c>
      <c r="C1930">
        <v>1128299</v>
      </c>
      <c r="D1930" s="9">
        <v>44524</v>
      </c>
      <c r="E1930" s="8" t="str">
        <f>TEXT(Table1[[#This Row],[Invoice Date]],"dd-mm-yyyy")</f>
        <v>24-11-2021</v>
      </c>
      <c r="F1930" s="1" t="str">
        <f t="shared" si="120"/>
        <v>November</v>
      </c>
      <c r="G1930" s="1" t="str">
        <f t="shared" si="121"/>
        <v>2021</v>
      </c>
      <c r="H1930" s="1" t="str">
        <f t="shared" si="122"/>
        <v>Wednesday</v>
      </c>
      <c r="I1930" s="1" t="str">
        <f t="shared" si="123"/>
        <v>24</v>
      </c>
      <c r="J1930" t="s">
        <v>30</v>
      </c>
      <c r="K1930" t="s">
        <v>79</v>
      </c>
      <c r="L1930" t="s">
        <v>62</v>
      </c>
      <c r="M1930" t="s">
        <v>22</v>
      </c>
      <c r="N1930">
        <v>80</v>
      </c>
      <c r="O1930">
        <v>550</v>
      </c>
      <c r="P1930">
        <v>440000</v>
      </c>
      <c r="Q1930">
        <v>132000</v>
      </c>
      <c r="R1930">
        <v>0.3</v>
      </c>
      <c r="S1930" t="s">
        <v>17</v>
      </c>
      <c r="T1930" t="str">
        <f>IF(Table1[[#This Row],[Units Sold]]&gt; 700,"High Units","low Units")</f>
        <v>low Units</v>
      </c>
      <c r="U1930">
        <f>SUM(Table1[[#This Row],[Operating Profit]])/SUM(Table1[Operating Profit])*100</f>
        <v>3.9742861039550041E-2</v>
      </c>
      <c r="V1930">
        <f>SUM(Table1[[#This Row],[Price per Unit]]*Table1[[#This Row],[Units Sold]])</f>
        <v>44000</v>
      </c>
      <c r="W1930">
        <f>SUM(Table1[[#This Row],[Total Sales]]-Table1[[#This Row],[Operating Profit]])</f>
        <v>308000</v>
      </c>
      <c r="X1930">
        <f>SUM(Table1[[#This Row],[Total Sales]]-Table1[[#This Row],[Cost]])</f>
        <v>132000</v>
      </c>
      <c r="Y1930">
        <f>SUM(Table1[[#This Row],[profit/loss]])/SUM(Table1[profit/loss])</f>
        <v>3.9742861039550044E-4</v>
      </c>
    </row>
    <row r="1931" spans="1:25" x14ac:dyDescent="0.3">
      <c r="A1931" t="s">
        <v>29</v>
      </c>
      <c r="B1931" t="s">
        <v>17</v>
      </c>
      <c r="C1931">
        <v>1128299</v>
      </c>
      <c r="D1931" s="9">
        <v>44553</v>
      </c>
      <c r="E1931" s="8" t="str">
        <f>TEXT(Table1[[#This Row],[Invoice Date]],"dd-mm-yyyy")</f>
        <v>23-12-2021</v>
      </c>
      <c r="F1931" s="1" t="str">
        <f t="shared" si="120"/>
        <v>December</v>
      </c>
      <c r="G1931" s="1" t="str">
        <f t="shared" si="121"/>
        <v>2021</v>
      </c>
      <c r="H1931" s="1" t="str">
        <f t="shared" si="122"/>
        <v>Thursday</v>
      </c>
      <c r="I1931" s="1" t="str">
        <f t="shared" si="123"/>
        <v>23</v>
      </c>
      <c r="J1931" t="s">
        <v>30</v>
      </c>
      <c r="K1931" t="s">
        <v>79</v>
      </c>
      <c r="L1931" t="s">
        <v>62</v>
      </c>
      <c r="M1931" t="s">
        <v>16</v>
      </c>
      <c r="N1931">
        <v>65</v>
      </c>
      <c r="O1931">
        <v>750</v>
      </c>
      <c r="P1931">
        <v>487500</v>
      </c>
      <c r="Q1931">
        <v>170625</v>
      </c>
      <c r="R1931">
        <v>0.35</v>
      </c>
      <c r="S1931" t="s">
        <v>17</v>
      </c>
      <c r="T1931" t="str">
        <f>IF(Table1[[#This Row],[Units Sold]]&gt; 700,"High Units","low Units")</f>
        <v>High Units</v>
      </c>
      <c r="U1931">
        <f>SUM(Table1[[#This Row],[Operating Profit]])/SUM(Table1[Operating Profit])*100</f>
        <v>5.1372164127827469E-2</v>
      </c>
      <c r="V1931">
        <f>SUM(Table1[[#This Row],[Price per Unit]]*Table1[[#This Row],[Units Sold]])</f>
        <v>48750</v>
      </c>
      <c r="W1931">
        <f>SUM(Table1[[#This Row],[Total Sales]]-Table1[[#This Row],[Operating Profit]])</f>
        <v>316875</v>
      </c>
      <c r="X1931">
        <f>SUM(Table1[[#This Row],[Total Sales]]-Table1[[#This Row],[Cost]])</f>
        <v>170625</v>
      </c>
      <c r="Y1931">
        <f>SUM(Table1[[#This Row],[profit/loss]])/SUM(Table1[profit/loss])</f>
        <v>5.137216412782747E-4</v>
      </c>
    </row>
    <row r="1932" spans="1:25" x14ac:dyDescent="0.3">
      <c r="A1932" t="s">
        <v>29</v>
      </c>
      <c r="B1932" t="s">
        <v>17</v>
      </c>
      <c r="C1932">
        <v>1128299</v>
      </c>
      <c r="D1932" s="9">
        <v>44553</v>
      </c>
      <c r="E1932" s="8" t="str">
        <f>TEXT(Table1[[#This Row],[Invoice Date]],"dd-mm-yyyy")</f>
        <v>23-12-2021</v>
      </c>
      <c r="F1932" s="1" t="str">
        <f t="shared" si="120"/>
        <v>December</v>
      </c>
      <c r="G1932" s="1" t="str">
        <f t="shared" si="121"/>
        <v>2021</v>
      </c>
      <c r="H1932" s="1" t="str">
        <f t="shared" si="122"/>
        <v>Thursday</v>
      </c>
      <c r="I1932" s="1" t="str">
        <f t="shared" si="123"/>
        <v>23</v>
      </c>
      <c r="J1932" t="s">
        <v>30</v>
      </c>
      <c r="K1932" t="s">
        <v>79</v>
      </c>
      <c r="L1932" t="s">
        <v>62</v>
      </c>
      <c r="M1932" t="s">
        <v>18</v>
      </c>
      <c r="N1932">
        <v>75</v>
      </c>
      <c r="O1932">
        <v>750</v>
      </c>
      <c r="P1932">
        <v>562500</v>
      </c>
      <c r="Q1932">
        <v>196875</v>
      </c>
      <c r="R1932">
        <v>0.35</v>
      </c>
      <c r="S1932" t="s">
        <v>17</v>
      </c>
      <c r="T1932" t="str">
        <f>IF(Table1[[#This Row],[Units Sold]]&gt; 700,"High Units","low Units")</f>
        <v>High Units</v>
      </c>
      <c r="U1932">
        <f>SUM(Table1[[#This Row],[Operating Profit]])/SUM(Table1[Operating Profit])*100</f>
        <v>5.9275573993647072E-2</v>
      </c>
      <c r="V1932">
        <f>SUM(Table1[[#This Row],[Price per Unit]]*Table1[[#This Row],[Units Sold]])</f>
        <v>56250</v>
      </c>
      <c r="W1932">
        <f>SUM(Table1[[#This Row],[Total Sales]]-Table1[[#This Row],[Operating Profit]])</f>
        <v>365625</v>
      </c>
      <c r="X1932">
        <f>SUM(Table1[[#This Row],[Total Sales]]-Table1[[#This Row],[Cost]])</f>
        <v>196875</v>
      </c>
      <c r="Y1932">
        <f>SUM(Table1[[#This Row],[profit/loss]])/SUM(Table1[profit/loss])</f>
        <v>5.9275573993647075E-4</v>
      </c>
    </row>
    <row r="1933" spans="1:25" x14ac:dyDescent="0.3">
      <c r="A1933" t="s">
        <v>29</v>
      </c>
      <c r="B1933" t="s">
        <v>17</v>
      </c>
      <c r="C1933">
        <v>1128299</v>
      </c>
      <c r="D1933" s="9">
        <v>44553</v>
      </c>
      <c r="E1933" s="8" t="str">
        <f>TEXT(Table1[[#This Row],[Invoice Date]],"dd-mm-yyyy")</f>
        <v>23-12-2021</v>
      </c>
      <c r="F1933" s="1" t="str">
        <f t="shared" si="120"/>
        <v>December</v>
      </c>
      <c r="G1933" s="1" t="str">
        <f t="shared" si="121"/>
        <v>2021</v>
      </c>
      <c r="H1933" s="1" t="str">
        <f t="shared" si="122"/>
        <v>Thursday</v>
      </c>
      <c r="I1933" s="1" t="str">
        <f t="shared" si="123"/>
        <v>23</v>
      </c>
      <c r="J1933" t="s">
        <v>30</v>
      </c>
      <c r="K1933" t="s">
        <v>79</v>
      </c>
      <c r="L1933" t="s">
        <v>62</v>
      </c>
      <c r="M1933" t="s">
        <v>19</v>
      </c>
      <c r="N1933">
        <v>70</v>
      </c>
      <c r="O1933">
        <v>550</v>
      </c>
      <c r="P1933">
        <v>385000</v>
      </c>
      <c r="Q1933">
        <v>134750</v>
      </c>
      <c r="R1933">
        <v>0.35</v>
      </c>
      <c r="S1933" t="s">
        <v>17</v>
      </c>
      <c r="T1933" t="str">
        <f>IF(Table1[[#This Row],[Units Sold]]&gt; 700,"High Units","low Units")</f>
        <v>low Units</v>
      </c>
      <c r="U1933">
        <f>SUM(Table1[[#This Row],[Operating Profit]])/SUM(Table1[Operating Profit])*100</f>
        <v>4.0570837311207336E-2</v>
      </c>
      <c r="V1933">
        <f>SUM(Table1[[#This Row],[Price per Unit]]*Table1[[#This Row],[Units Sold]])</f>
        <v>38500</v>
      </c>
      <c r="W1933">
        <f>SUM(Table1[[#This Row],[Total Sales]]-Table1[[#This Row],[Operating Profit]])</f>
        <v>250250</v>
      </c>
      <c r="X1933">
        <f>SUM(Table1[[#This Row],[Total Sales]]-Table1[[#This Row],[Cost]])</f>
        <v>134750</v>
      </c>
      <c r="Y1933">
        <f>SUM(Table1[[#This Row],[profit/loss]])/SUM(Table1[profit/loss])</f>
        <v>4.0570837311207337E-4</v>
      </c>
    </row>
    <row r="1934" spans="1:25" x14ac:dyDescent="0.3">
      <c r="A1934" t="s">
        <v>29</v>
      </c>
      <c r="B1934" t="s">
        <v>17</v>
      </c>
      <c r="C1934">
        <v>1128299</v>
      </c>
      <c r="D1934" s="9">
        <v>44553</v>
      </c>
      <c r="E1934" s="8" t="str">
        <f>TEXT(Table1[[#This Row],[Invoice Date]],"dd-mm-yyyy")</f>
        <v>23-12-2021</v>
      </c>
      <c r="F1934" s="1" t="str">
        <f t="shared" si="120"/>
        <v>December</v>
      </c>
      <c r="G1934" s="1" t="str">
        <f t="shared" si="121"/>
        <v>2021</v>
      </c>
      <c r="H1934" s="1" t="str">
        <f t="shared" si="122"/>
        <v>Thursday</v>
      </c>
      <c r="I1934" s="1" t="str">
        <f t="shared" si="123"/>
        <v>23</v>
      </c>
      <c r="J1934" t="s">
        <v>30</v>
      </c>
      <c r="K1934" t="s">
        <v>79</v>
      </c>
      <c r="L1934" t="s">
        <v>62</v>
      </c>
      <c r="M1934" t="s">
        <v>20</v>
      </c>
      <c r="N1934">
        <v>70</v>
      </c>
      <c r="O1934">
        <v>550</v>
      </c>
      <c r="P1934">
        <v>385000</v>
      </c>
      <c r="Q1934">
        <v>134750</v>
      </c>
      <c r="R1934">
        <v>0.35</v>
      </c>
      <c r="S1934" t="s">
        <v>17</v>
      </c>
      <c r="T1934" t="str">
        <f>IF(Table1[[#This Row],[Units Sold]]&gt; 700,"High Units","low Units")</f>
        <v>low Units</v>
      </c>
      <c r="U1934">
        <f>SUM(Table1[[#This Row],[Operating Profit]])/SUM(Table1[Operating Profit])*100</f>
        <v>4.0570837311207336E-2</v>
      </c>
      <c r="V1934">
        <f>SUM(Table1[[#This Row],[Price per Unit]]*Table1[[#This Row],[Units Sold]])</f>
        <v>38500</v>
      </c>
      <c r="W1934">
        <f>SUM(Table1[[#This Row],[Total Sales]]-Table1[[#This Row],[Operating Profit]])</f>
        <v>250250</v>
      </c>
      <c r="X1934">
        <f>SUM(Table1[[#This Row],[Total Sales]]-Table1[[#This Row],[Cost]])</f>
        <v>134750</v>
      </c>
      <c r="Y1934">
        <f>SUM(Table1[[#This Row],[profit/loss]])/SUM(Table1[profit/loss])</f>
        <v>4.0570837311207337E-4</v>
      </c>
    </row>
    <row r="1935" spans="1:25" x14ac:dyDescent="0.3">
      <c r="A1935" t="s">
        <v>29</v>
      </c>
      <c r="B1935" t="s">
        <v>17</v>
      </c>
      <c r="C1935">
        <v>1128299</v>
      </c>
      <c r="D1935" s="9">
        <v>44553</v>
      </c>
      <c r="E1935" s="8" t="str">
        <f>TEXT(Table1[[#This Row],[Invoice Date]],"dd-mm-yyyy")</f>
        <v>23-12-2021</v>
      </c>
      <c r="F1935" s="1" t="str">
        <f t="shared" si="120"/>
        <v>December</v>
      </c>
      <c r="G1935" s="1" t="str">
        <f t="shared" si="121"/>
        <v>2021</v>
      </c>
      <c r="H1935" s="1" t="str">
        <f t="shared" si="122"/>
        <v>Thursday</v>
      </c>
      <c r="I1935" s="1" t="str">
        <f t="shared" si="123"/>
        <v>23</v>
      </c>
      <c r="J1935" t="s">
        <v>30</v>
      </c>
      <c r="K1935" t="s">
        <v>79</v>
      </c>
      <c r="L1935" t="s">
        <v>62</v>
      </c>
      <c r="M1935" t="s">
        <v>21</v>
      </c>
      <c r="N1935">
        <v>80</v>
      </c>
      <c r="O1935">
        <v>475</v>
      </c>
      <c r="P1935">
        <v>380000</v>
      </c>
      <c r="Q1935">
        <v>152000</v>
      </c>
      <c r="R1935">
        <v>0.4</v>
      </c>
      <c r="S1935" t="s">
        <v>17</v>
      </c>
      <c r="T1935" t="str">
        <f>IF(Table1[[#This Row],[Units Sold]]&gt; 700,"High Units","low Units")</f>
        <v>low Units</v>
      </c>
      <c r="U1935">
        <f>SUM(Table1[[#This Row],[Operating Profit]])/SUM(Table1[Operating Profit])*100</f>
        <v>4.5764506651603074E-2</v>
      </c>
      <c r="V1935">
        <f>SUM(Table1[[#This Row],[Price per Unit]]*Table1[[#This Row],[Units Sold]])</f>
        <v>38000</v>
      </c>
      <c r="W1935">
        <f>SUM(Table1[[#This Row],[Total Sales]]-Table1[[#This Row],[Operating Profit]])</f>
        <v>228000</v>
      </c>
      <c r="X1935">
        <f>SUM(Table1[[#This Row],[Total Sales]]-Table1[[#This Row],[Cost]])</f>
        <v>152000</v>
      </c>
      <c r="Y1935">
        <f>SUM(Table1[[#This Row],[profit/loss]])/SUM(Table1[profit/loss])</f>
        <v>4.5764506651603076E-4</v>
      </c>
    </row>
    <row r="1936" spans="1:25" x14ac:dyDescent="0.3">
      <c r="A1936" t="s">
        <v>29</v>
      </c>
      <c r="B1936" t="s">
        <v>17</v>
      </c>
      <c r="C1936">
        <v>1128299</v>
      </c>
      <c r="D1936" s="9">
        <v>44553</v>
      </c>
      <c r="E1936" s="8" t="str">
        <f>TEXT(Table1[[#This Row],[Invoice Date]],"dd-mm-yyyy")</f>
        <v>23-12-2021</v>
      </c>
      <c r="F1936" s="1" t="str">
        <f t="shared" si="120"/>
        <v>December</v>
      </c>
      <c r="G1936" s="1" t="str">
        <f t="shared" si="121"/>
        <v>2021</v>
      </c>
      <c r="H1936" s="1" t="str">
        <f t="shared" si="122"/>
        <v>Thursday</v>
      </c>
      <c r="I1936" s="1" t="str">
        <f t="shared" si="123"/>
        <v>23</v>
      </c>
      <c r="J1936" t="s">
        <v>30</v>
      </c>
      <c r="K1936" t="s">
        <v>79</v>
      </c>
      <c r="L1936" t="s">
        <v>62</v>
      </c>
      <c r="M1936" t="s">
        <v>22</v>
      </c>
      <c r="N1936">
        <v>85</v>
      </c>
      <c r="O1936">
        <v>575</v>
      </c>
      <c r="P1936">
        <v>488750</v>
      </c>
      <c r="Q1936">
        <v>146625</v>
      </c>
      <c r="R1936">
        <v>0.3</v>
      </c>
      <c r="S1936" t="s">
        <v>17</v>
      </c>
      <c r="T1936" t="str">
        <f>IF(Table1[[#This Row],[Units Sold]]&gt; 700,"High Units","low Units")</f>
        <v>low Units</v>
      </c>
      <c r="U1936">
        <f>SUM(Table1[[#This Row],[Operating Profit]])/SUM(Table1[Operating Profit])*100</f>
        <v>4.4146189393363823E-2</v>
      </c>
      <c r="V1936">
        <f>SUM(Table1[[#This Row],[Price per Unit]]*Table1[[#This Row],[Units Sold]])</f>
        <v>48875</v>
      </c>
      <c r="W1936">
        <f>SUM(Table1[[#This Row],[Total Sales]]-Table1[[#This Row],[Operating Profit]])</f>
        <v>342125</v>
      </c>
      <c r="X1936">
        <f>SUM(Table1[[#This Row],[Total Sales]]-Table1[[#This Row],[Cost]])</f>
        <v>146625</v>
      </c>
      <c r="Y1936">
        <f>SUM(Table1[[#This Row],[profit/loss]])/SUM(Table1[profit/loss])</f>
        <v>4.4146189393363825E-4</v>
      </c>
    </row>
    <row r="1937" spans="1:25" x14ac:dyDescent="0.3">
      <c r="A1937" t="s">
        <v>29</v>
      </c>
      <c r="B1937" t="s">
        <v>17</v>
      </c>
      <c r="C1937">
        <v>1128299</v>
      </c>
      <c r="D1937" s="9">
        <v>44213</v>
      </c>
      <c r="E1937" s="8" t="str">
        <f>TEXT(Table1[[#This Row],[Invoice Date]],"dd-mm-yyyy")</f>
        <v>17-01-2021</v>
      </c>
      <c r="F1937" s="1" t="str">
        <f t="shared" si="120"/>
        <v>January</v>
      </c>
      <c r="G1937" s="1" t="str">
        <f t="shared" si="121"/>
        <v>2021</v>
      </c>
      <c r="H1937" s="1" t="str">
        <f t="shared" si="122"/>
        <v>Sunday</v>
      </c>
      <c r="I1937" s="1" t="str">
        <f t="shared" si="123"/>
        <v>17</v>
      </c>
      <c r="J1937" t="s">
        <v>30</v>
      </c>
      <c r="K1937" t="s">
        <v>79</v>
      </c>
      <c r="L1937" t="s">
        <v>62</v>
      </c>
      <c r="M1937" t="s">
        <v>16</v>
      </c>
      <c r="N1937">
        <v>35</v>
      </c>
      <c r="O1937">
        <v>400</v>
      </c>
      <c r="P1937">
        <v>140000</v>
      </c>
      <c r="Q1937">
        <v>56000</v>
      </c>
      <c r="R1937">
        <v>0.4</v>
      </c>
      <c r="S1937" t="s">
        <v>17</v>
      </c>
      <c r="T1937" t="str">
        <f>IF(Table1[[#This Row],[Units Sold]]&gt; 700,"High Units","low Units")</f>
        <v>low Units</v>
      </c>
      <c r="U1937">
        <f>SUM(Table1[[#This Row],[Operating Profit]])/SUM(Table1[Operating Profit])*100</f>
        <v>1.6860607713748504E-2</v>
      </c>
      <c r="V1937">
        <f>SUM(Table1[[#This Row],[Price per Unit]]*Table1[[#This Row],[Units Sold]])</f>
        <v>14000</v>
      </c>
      <c r="W1937">
        <f>SUM(Table1[[#This Row],[Total Sales]]-Table1[[#This Row],[Operating Profit]])</f>
        <v>84000</v>
      </c>
      <c r="X1937">
        <f>SUM(Table1[[#This Row],[Total Sales]]-Table1[[#This Row],[Cost]])</f>
        <v>56000</v>
      </c>
      <c r="Y1937">
        <f>SUM(Table1[[#This Row],[profit/loss]])/SUM(Table1[profit/loss])</f>
        <v>1.6860607713748503E-4</v>
      </c>
    </row>
    <row r="1938" spans="1:25" x14ac:dyDescent="0.3">
      <c r="A1938" t="s">
        <v>29</v>
      </c>
      <c r="B1938" t="s">
        <v>17</v>
      </c>
      <c r="C1938">
        <v>1128299</v>
      </c>
      <c r="D1938" s="9">
        <v>44213</v>
      </c>
      <c r="E1938" s="8" t="str">
        <f>TEXT(Table1[[#This Row],[Invoice Date]],"dd-mm-yyyy")</f>
        <v>17-01-2021</v>
      </c>
      <c r="F1938" s="1" t="str">
        <f t="shared" si="120"/>
        <v>January</v>
      </c>
      <c r="G1938" s="1" t="str">
        <f t="shared" si="121"/>
        <v>2021</v>
      </c>
      <c r="H1938" s="1" t="str">
        <f t="shared" si="122"/>
        <v>Sunday</v>
      </c>
      <c r="I1938" s="1" t="str">
        <f t="shared" si="123"/>
        <v>17</v>
      </c>
      <c r="J1938" t="s">
        <v>30</v>
      </c>
      <c r="K1938" t="s">
        <v>79</v>
      </c>
      <c r="L1938" t="s">
        <v>62</v>
      </c>
      <c r="M1938" t="s">
        <v>18</v>
      </c>
      <c r="N1938">
        <v>45</v>
      </c>
      <c r="O1938">
        <v>400</v>
      </c>
      <c r="P1938">
        <v>180000</v>
      </c>
      <c r="Q1938">
        <v>72000</v>
      </c>
      <c r="R1938">
        <v>0.4</v>
      </c>
      <c r="S1938" t="s">
        <v>17</v>
      </c>
      <c r="T1938" t="str">
        <f>IF(Table1[[#This Row],[Units Sold]]&gt; 700,"High Units","low Units")</f>
        <v>low Units</v>
      </c>
      <c r="U1938">
        <f>SUM(Table1[[#This Row],[Operating Profit]])/SUM(Table1[Operating Profit])*100</f>
        <v>2.1677924203390934E-2</v>
      </c>
      <c r="V1938">
        <f>SUM(Table1[[#This Row],[Price per Unit]]*Table1[[#This Row],[Units Sold]])</f>
        <v>18000</v>
      </c>
      <c r="W1938">
        <f>SUM(Table1[[#This Row],[Total Sales]]-Table1[[#This Row],[Operating Profit]])</f>
        <v>108000</v>
      </c>
      <c r="X1938">
        <f>SUM(Table1[[#This Row],[Total Sales]]-Table1[[#This Row],[Cost]])</f>
        <v>72000</v>
      </c>
      <c r="Y1938">
        <f>SUM(Table1[[#This Row],[profit/loss]])/SUM(Table1[profit/loss])</f>
        <v>2.1677924203390933E-4</v>
      </c>
    </row>
    <row r="1939" spans="1:25" x14ac:dyDescent="0.3">
      <c r="A1939" t="s">
        <v>29</v>
      </c>
      <c r="B1939" t="s">
        <v>17</v>
      </c>
      <c r="C1939">
        <v>1128299</v>
      </c>
      <c r="D1939" s="9">
        <v>44213</v>
      </c>
      <c r="E1939" s="8" t="str">
        <f>TEXT(Table1[[#This Row],[Invoice Date]],"dd-mm-yyyy")</f>
        <v>17-01-2021</v>
      </c>
      <c r="F1939" s="1" t="str">
        <f t="shared" si="120"/>
        <v>January</v>
      </c>
      <c r="G1939" s="1" t="str">
        <f t="shared" si="121"/>
        <v>2021</v>
      </c>
      <c r="H1939" s="1" t="str">
        <f t="shared" si="122"/>
        <v>Sunday</v>
      </c>
      <c r="I1939" s="1" t="str">
        <f t="shared" si="123"/>
        <v>17</v>
      </c>
      <c r="J1939" t="s">
        <v>30</v>
      </c>
      <c r="K1939" t="s">
        <v>79</v>
      </c>
      <c r="L1939" t="s">
        <v>62</v>
      </c>
      <c r="M1939" t="s">
        <v>19</v>
      </c>
      <c r="N1939">
        <v>45</v>
      </c>
      <c r="O1939">
        <v>400</v>
      </c>
      <c r="P1939">
        <v>180000</v>
      </c>
      <c r="Q1939">
        <v>72000</v>
      </c>
      <c r="R1939">
        <v>0.4</v>
      </c>
      <c r="S1939" t="s">
        <v>17</v>
      </c>
      <c r="T1939" t="str">
        <f>IF(Table1[[#This Row],[Units Sold]]&gt; 700,"High Units","low Units")</f>
        <v>low Units</v>
      </c>
      <c r="U1939">
        <f>SUM(Table1[[#This Row],[Operating Profit]])/SUM(Table1[Operating Profit])*100</f>
        <v>2.1677924203390934E-2</v>
      </c>
      <c r="V1939">
        <f>SUM(Table1[[#This Row],[Price per Unit]]*Table1[[#This Row],[Units Sold]])</f>
        <v>18000</v>
      </c>
      <c r="W1939">
        <f>SUM(Table1[[#This Row],[Total Sales]]-Table1[[#This Row],[Operating Profit]])</f>
        <v>108000</v>
      </c>
      <c r="X1939">
        <f>SUM(Table1[[#This Row],[Total Sales]]-Table1[[#This Row],[Cost]])</f>
        <v>72000</v>
      </c>
      <c r="Y1939">
        <f>SUM(Table1[[#This Row],[profit/loss]])/SUM(Table1[profit/loss])</f>
        <v>2.1677924203390933E-4</v>
      </c>
    </row>
    <row r="1940" spans="1:25" x14ac:dyDescent="0.3">
      <c r="A1940" t="s">
        <v>29</v>
      </c>
      <c r="B1940" t="s">
        <v>17</v>
      </c>
      <c r="C1940">
        <v>1128299</v>
      </c>
      <c r="D1940" s="9">
        <v>44213</v>
      </c>
      <c r="E1940" s="8" t="str">
        <f>TEXT(Table1[[#This Row],[Invoice Date]],"dd-mm-yyyy")</f>
        <v>17-01-2021</v>
      </c>
      <c r="F1940" s="1" t="str">
        <f t="shared" si="120"/>
        <v>January</v>
      </c>
      <c r="G1940" s="1" t="str">
        <f t="shared" si="121"/>
        <v>2021</v>
      </c>
      <c r="H1940" s="1" t="str">
        <f t="shared" si="122"/>
        <v>Sunday</v>
      </c>
      <c r="I1940" s="1" t="str">
        <f t="shared" si="123"/>
        <v>17</v>
      </c>
      <c r="J1940" t="s">
        <v>30</v>
      </c>
      <c r="K1940" t="s">
        <v>79</v>
      </c>
      <c r="L1940" t="s">
        <v>62</v>
      </c>
      <c r="M1940" t="s">
        <v>20</v>
      </c>
      <c r="N1940">
        <v>45</v>
      </c>
      <c r="O1940">
        <v>250</v>
      </c>
      <c r="P1940">
        <v>112500</v>
      </c>
      <c r="Q1940">
        <v>45000</v>
      </c>
      <c r="R1940">
        <v>0.4</v>
      </c>
      <c r="S1940" t="s">
        <v>17</v>
      </c>
      <c r="T1940" t="str">
        <f>IF(Table1[[#This Row],[Units Sold]]&gt; 700,"High Units","low Units")</f>
        <v>low Units</v>
      </c>
      <c r="U1940">
        <f>SUM(Table1[[#This Row],[Operating Profit]])/SUM(Table1[Operating Profit])*100</f>
        <v>1.3548702627119333E-2</v>
      </c>
      <c r="V1940">
        <f>SUM(Table1[[#This Row],[Price per Unit]]*Table1[[#This Row],[Units Sold]])</f>
        <v>11250</v>
      </c>
      <c r="W1940">
        <f>SUM(Table1[[#This Row],[Total Sales]]-Table1[[#This Row],[Operating Profit]])</f>
        <v>67500</v>
      </c>
      <c r="X1940">
        <f>SUM(Table1[[#This Row],[Total Sales]]-Table1[[#This Row],[Cost]])</f>
        <v>45000</v>
      </c>
      <c r="Y1940">
        <f>SUM(Table1[[#This Row],[profit/loss]])/SUM(Table1[profit/loss])</f>
        <v>1.3548702627119334E-4</v>
      </c>
    </row>
    <row r="1941" spans="1:25" x14ac:dyDescent="0.3">
      <c r="A1941" t="s">
        <v>29</v>
      </c>
      <c r="B1941" t="s">
        <v>17</v>
      </c>
      <c r="C1941">
        <v>1128299</v>
      </c>
      <c r="D1941" s="9">
        <v>44213</v>
      </c>
      <c r="E1941" s="8" t="str">
        <f>TEXT(Table1[[#This Row],[Invoice Date]],"dd-mm-yyyy")</f>
        <v>17-01-2021</v>
      </c>
      <c r="F1941" s="1" t="str">
        <f t="shared" si="120"/>
        <v>January</v>
      </c>
      <c r="G1941" s="1" t="str">
        <f t="shared" si="121"/>
        <v>2021</v>
      </c>
      <c r="H1941" s="1" t="str">
        <f t="shared" si="122"/>
        <v>Sunday</v>
      </c>
      <c r="I1941" s="1" t="str">
        <f t="shared" si="123"/>
        <v>17</v>
      </c>
      <c r="J1941" t="s">
        <v>30</v>
      </c>
      <c r="K1941" t="s">
        <v>79</v>
      </c>
      <c r="L1941" t="s">
        <v>62</v>
      </c>
      <c r="M1941" t="s">
        <v>21</v>
      </c>
      <c r="N1941">
        <v>50</v>
      </c>
      <c r="O1941">
        <v>200</v>
      </c>
      <c r="P1941">
        <v>100000</v>
      </c>
      <c r="Q1941">
        <v>45000</v>
      </c>
      <c r="R1941">
        <v>0.45</v>
      </c>
      <c r="S1941" t="s">
        <v>17</v>
      </c>
      <c r="T1941" t="str">
        <f>IF(Table1[[#This Row],[Units Sold]]&gt; 700,"High Units","low Units")</f>
        <v>low Units</v>
      </c>
      <c r="U1941">
        <f>SUM(Table1[[#This Row],[Operating Profit]])/SUM(Table1[Operating Profit])*100</f>
        <v>1.3548702627119333E-2</v>
      </c>
      <c r="V1941">
        <f>SUM(Table1[[#This Row],[Price per Unit]]*Table1[[#This Row],[Units Sold]])</f>
        <v>10000</v>
      </c>
      <c r="W1941">
        <f>SUM(Table1[[#This Row],[Total Sales]]-Table1[[#This Row],[Operating Profit]])</f>
        <v>55000</v>
      </c>
      <c r="X1941">
        <f>SUM(Table1[[#This Row],[Total Sales]]-Table1[[#This Row],[Cost]])</f>
        <v>45000</v>
      </c>
      <c r="Y1941">
        <f>SUM(Table1[[#This Row],[profit/loss]])/SUM(Table1[profit/loss])</f>
        <v>1.3548702627119334E-4</v>
      </c>
    </row>
    <row r="1942" spans="1:25" x14ac:dyDescent="0.3">
      <c r="A1942" t="s">
        <v>29</v>
      </c>
      <c r="B1942" t="s">
        <v>17</v>
      </c>
      <c r="C1942">
        <v>1128299</v>
      </c>
      <c r="D1942" s="9">
        <v>44213</v>
      </c>
      <c r="E1942" s="8" t="str">
        <f>TEXT(Table1[[#This Row],[Invoice Date]],"dd-mm-yyyy")</f>
        <v>17-01-2021</v>
      </c>
      <c r="F1942" s="1" t="str">
        <f t="shared" si="120"/>
        <v>January</v>
      </c>
      <c r="G1942" s="1" t="str">
        <f t="shared" si="121"/>
        <v>2021</v>
      </c>
      <c r="H1942" s="1" t="str">
        <f t="shared" si="122"/>
        <v>Sunday</v>
      </c>
      <c r="I1942" s="1" t="str">
        <f t="shared" si="123"/>
        <v>17</v>
      </c>
      <c r="J1942" t="s">
        <v>30</v>
      </c>
      <c r="K1942" t="s">
        <v>79</v>
      </c>
      <c r="L1942" t="s">
        <v>62</v>
      </c>
      <c r="M1942" t="s">
        <v>22</v>
      </c>
      <c r="N1942">
        <v>45</v>
      </c>
      <c r="O1942">
        <v>450</v>
      </c>
      <c r="P1942">
        <v>202500</v>
      </c>
      <c r="Q1942">
        <v>70875</v>
      </c>
      <c r="R1942">
        <v>0.35</v>
      </c>
      <c r="S1942" t="s">
        <v>17</v>
      </c>
      <c r="T1942" t="str">
        <f>IF(Table1[[#This Row],[Units Sold]]&gt; 700,"High Units","low Units")</f>
        <v>low Units</v>
      </c>
      <c r="U1942">
        <f>SUM(Table1[[#This Row],[Operating Profit]])/SUM(Table1[Operating Profit])*100</f>
        <v>2.1339206637712948E-2</v>
      </c>
      <c r="V1942">
        <f>SUM(Table1[[#This Row],[Price per Unit]]*Table1[[#This Row],[Units Sold]])</f>
        <v>20250</v>
      </c>
      <c r="W1942">
        <f>SUM(Table1[[#This Row],[Total Sales]]-Table1[[#This Row],[Operating Profit]])</f>
        <v>131625</v>
      </c>
      <c r="X1942">
        <f>SUM(Table1[[#This Row],[Total Sales]]-Table1[[#This Row],[Cost]])</f>
        <v>70875</v>
      </c>
      <c r="Y1942">
        <f>SUM(Table1[[#This Row],[profit/loss]])/SUM(Table1[profit/loss])</f>
        <v>2.1339206637712948E-4</v>
      </c>
    </row>
    <row r="1943" spans="1:25" x14ac:dyDescent="0.3">
      <c r="A1943" t="s">
        <v>29</v>
      </c>
      <c r="B1943" t="s">
        <v>17</v>
      </c>
      <c r="C1943">
        <v>1128299</v>
      </c>
      <c r="D1943" s="9">
        <v>44244</v>
      </c>
      <c r="E1943" s="8" t="str">
        <f>TEXT(Table1[[#This Row],[Invoice Date]],"dd-mm-yyyy")</f>
        <v>17-02-2021</v>
      </c>
      <c r="F1943" s="1" t="str">
        <f t="shared" si="120"/>
        <v>February</v>
      </c>
      <c r="G1943" s="1" t="str">
        <f t="shared" si="121"/>
        <v>2021</v>
      </c>
      <c r="H1943" s="1" t="str">
        <f t="shared" si="122"/>
        <v>Wednesday</v>
      </c>
      <c r="I1943" s="1" t="str">
        <f t="shared" si="123"/>
        <v>17</v>
      </c>
      <c r="J1943" t="s">
        <v>30</v>
      </c>
      <c r="K1943" t="s">
        <v>79</v>
      </c>
      <c r="L1943" t="s">
        <v>62</v>
      </c>
      <c r="M1943" t="s">
        <v>16</v>
      </c>
      <c r="N1943">
        <v>35</v>
      </c>
      <c r="O1943">
        <v>500</v>
      </c>
      <c r="P1943">
        <v>175000</v>
      </c>
      <c r="Q1943">
        <v>70000</v>
      </c>
      <c r="R1943">
        <v>0.4</v>
      </c>
      <c r="S1943" t="s">
        <v>17</v>
      </c>
      <c r="T1943" t="str">
        <f>IF(Table1[[#This Row],[Units Sold]]&gt; 700,"High Units","low Units")</f>
        <v>low Units</v>
      </c>
      <c r="U1943">
        <f>SUM(Table1[[#This Row],[Operating Profit]])/SUM(Table1[Operating Profit])*100</f>
        <v>2.1075759642185631E-2</v>
      </c>
      <c r="V1943">
        <f>SUM(Table1[[#This Row],[Price per Unit]]*Table1[[#This Row],[Units Sold]])</f>
        <v>17500</v>
      </c>
      <c r="W1943">
        <f>SUM(Table1[[#This Row],[Total Sales]]-Table1[[#This Row],[Operating Profit]])</f>
        <v>105000</v>
      </c>
      <c r="X1943">
        <f>SUM(Table1[[#This Row],[Total Sales]]-Table1[[#This Row],[Cost]])</f>
        <v>70000</v>
      </c>
      <c r="Y1943">
        <f>SUM(Table1[[#This Row],[profit/loss]])/SUM(Table1[profit/loss])</f>
        <v>2.1075759642185629E-4</v>
      </c>
    </row>
    <row r="1944" spans="1:25" x14ac:dyDescent="0.3">
      <c r="A1944" t="s">
        <v>29</v>
      </c>
      <c r="B1944" t="s">
        <v>17</v>
      </c>
      <c r="C1944">
        <v>1128299</v>
      </c>
      <c r="D1944" s="9">
        <v>44244</v>
      </c>
      <c r="E1944" s="8" t="str">
        <f>TEXT(Table1[[#This Row],[Invoice Date]],"dd-mm-yyyy")</f>
        <v>17-02-2021</v>
      </c>
      <c r="F1944" s="1" t="str">
        <f t="shared" si="120"/>
        <v>February</v>
      </c>
      <c r="G1944" s="1" t="str">
        <f t="shared" si="121"/>
        <v>2021</v>
      </c>
      <c r="H1944" s="1" t="str">
        <f t="shared" si="122"/>
        <v>Wednesday</v>
      </c>
      <c r="I1944" s="1" t="str">
        <f t="shared" si="123"/>
        <v>17</v>
      </c>
      <c r="J1944" t="s">
        <v>30</v>
      </c>
      <c r="K1944" t="s">
        <v>79</v>
      </c>
      <c r="L1944" t="s">
        <v>62</v>
      </c>
      <c r="M1944" t="s">
        <v>18</v>
      </c>
      <c r="N1944">
        <v>45</v>
      </c>
      <c r="O1944">
        <v>400</v>
      </c>
      <c r="P1944">
        <v>180000</v>
      </c>
      <c r="Q1944">
        <v>72000</v>
      </c>
      <c r="R1944">
        <v>0.4</v>
      </c>
      <c r="S1944" t="s">
        <v>17</v>
      </c>
      <c r="T1944" t="str">
        <f>IF(Table1[[#This Row],[Units Sold]]&gt; 700,"High Units","low Units")</f>
        <v>low Units</v>
      </c>
      <c r="U1944">
        <f>SUM(Table1[[#This Row],[Operating Profit]])/SUM(Table1[Operating Profit])*100</f>
        <v>2.1677924203390934E-2</v>
      </c>
      <c r="V1944">
        <f>SUM(Table1[[#This Row],[Price per Unit]]*Table1[[#This Row],[Units Sold]])</f>
        <v>18000</v>
      </c>
      <c r="W1944">
        <f>SUM(Table1[[#This Row],[Total Sales]]-Table1[[#This Row],[Operating Profit]])</f>
        <v>108000</v>
      </c>
      <c r="X1944">
        <f>SUM(Table1[[#This Row],[Total Sales]]-Table1[[#This Row],[Cost]])</f>
        <v>72000</v>
      </c>
      <c r="Y1944">
        <f>SUM(Table1[[#This Row],[profit/loss]])/SUM(Table1[profit/loss])</f>
        <v>2.1677924203390933E-4</v>
      </c>
    </row>
    <row r="1945" spans="1:25" x14ac:dyDescent="0.3">
      <c r="A1945" t="s">
        <v>29</v>
      </c>
      <c r="B1945" t="s">
        <v>17</v>
      </c>
      <c r="C1945">
        <v>1128299</v>
      </c>
      <c r="D1945" s="9">
        <v>44244</v>
      </c>
      <c r="E1945" s="8" t="str">
        <f>TEXT(Table1[[#This Row],[Invoice Date]],"dd-mm-yyyy")</f>
        <v>17-02-2021</v>
      </c>
      <c r="F1945" s="1" t="str">
        <f t="shared" si="120"/>
        <v>February</v>
      </c>
      <c r="G1945" s="1" t="str">
        <f t="shared" si="121"/>
        <v>2021</v>
      </c>
      <c r="H1945" s="1" t="str">
        <f t="shared" si="122"/>
        <v>Wednesday</v>
      </c>
      <c r="I1945" s="1" t="str">
        <f t="shared" si="123"/>
        <v>17</v>
      </c>
      <c r="J1945" t="s">
        <v>30</v>
      </c>
      <c r="K1945" t="s">
        <v>79</v>
      </c>
      <c r="L1945" t="s">
        <v>62</v>
      </c>
      <c r="M1945" t="s">
        <v>19</v>
      </c>
      <c r="N1945">
        <v>45</v>
      </c>
      <c r="O1945">
        <v>400</v>
      </c>
      <c r="P1945">
        <v>180000</v>
      </c>
      <c r="Q1945">
        <v>72000</v>
      </c>
      <c r="R1945">
        <v>0.4</v>
      </c>
      <c r="S1945" t="s">
        <v>17</v>
      </c>
      <c r="T1945" t="str">
        <f>IF(Table1[[#This Row],[Units Sold]]&gt; 700,"High Units","low Units")</f>
        <v>low Units</v>
      </c>
      <c r="U1945">
        <f>SUM(Table1[[#This Row],[Operating Profit]])/SUM(Table1[Operating Profit])*100</f>
        <v>2.1677924203390934E-2</v>
      </c>
      <c r="V1945">
        <f>SUM(Table1[[#This Row],[Price per Unit]]*Table1[[#This Row],[Units Sold]])</f>
        <v>18000</v>
      </c>
      <c r="W1945">
        <f>SUM(Table1[[#This Row],[Total Sales]]-Table1[[#This Row],[Operating Profit]])</f>
        <v>108000</v>
      </c>
      <c r="X1945">
        <f>SUM(Table1[[#This Row],[Total Sales]]-Table1[[#This Row],[Cost]])</f>
        <v>72000</v>
      </c>
      <c r="Y1945">
        <f>SUM(Table1[[#This Row],[profit/loss]])/SUM(Table1[profit/loss])</f>
        <v>2.1677924203390933E-4</v>
      </c>
    </row>
    <row r="1946" spans="1:25" x14ac:dyDescent="0.3">
      <c r="A1946" t="s">
        <v>29</v>
      </c>
      <c r="B1946" t="s">
        <v>17</v>
      </c>
      <c r="C1946">
        <v>1128299</v>
      </c>
      <c r="D1946" s="9">
        <v>44244</v>
      </c>
      <c r="E1946" s="8" t="str">
        <f>TEXT(Table1[[#This Row],[Invoice Date]],"dd-mm-yyyy")</f>
        <v>17-02-2021</v>
      </c>
      <c r="F1946" s="1" t="str">
        <f t="shared" si="120"/>
        <v>February</v>
      </c>
      <c r="G1946" s="1" t="str">
        <f t="shared" si="121"/>
        <v>2021</v>
      </c>
      <c r="H1946" s="1" t="str">
        <f t="shared" si="122"/>
        <v>Wednesday</v>
      </c>
      <c r="I1946" s="1" t="str">
        <f t="shared" si="123"/>
        <v>17</v>
      </c>
      <c r="J1946" t="s">
        <v>26</v>
      </c>
      <c r="K1946" t="s">
        <v>80</v>
      </c>
      <c r="L1946" t="s">
        <v>81</v>
      </c>
      <c r="M1946" t="s">
        <v>20</v>
      </c>
      <c r="N1946">
        <v>45</v>
      </c>
      <c r="O1946">
        <v>250</v>
      </c>
      <c r="P1946">
        <v>112500</v>
      </c>
      <c r="Q1946">
        <v>45000</v>
      </c>
      <c r="R1946">
        <v>0.4</v>
      </c>
      <c r="S1946" t="s">
        <v>17</v>
      </c>
      <c r="T1946" t="str">
        <f>IF(Table1[[#This Row],[Units Sold]]&gt; 700,"High Units","low Units")</f>
        <v>low Units</v>
      </c>
      <c r="U1946">
        <f>SUM(Table1[[#This Row],[Operating Profit]])/SUM(Table1[Operating Profit])*100</f>
        <v>1.3548702627119333E-2</v>
      </c>
      <c r="V1946">
        <f>SUM(Table1[[#This Row],[Price per Unit]]*Table1[[#This Row],[Units Sold]])</f>
        <v>11250</v>
      </c>
      <c r="W1946">
        <f>SUM(Table1[[#This Row],[Total Sales]]-Table1[[#This Row],[Operating Profit]])</f>
        <v>67500</v>
      </c>
      <c r="X1946">
        <f>SUM(Table1[[#This Row],[Total Sales]]-Table1[[#This Row],[Cost]])</f>
        <v>45000</v>
      </c>
      <c r="Y1946">
        <f>SUM(Table1[[#This Row],[profit/loss]])/SUM(Table1[profit/loss])</f>
        <v>1.3548702627119334E-4</v>
      </c>
    </row>
    <row r="1947" spans="1:25" x14ac:dyDescent="0.3">
      <c r="A1947" t="s">
        <v>29</v>
      </c>
      <c r="B1947" t="s">
        <v>17</v>
      </c>
      <c r="C1947">
        <v>1128299</v>
      </c>
      <c r="D1947" s="9">
        <v>44244</v>
      </c>
      <c r="E1947" s="8" t="str">
        <f>TEXT(Table1[[#This Row],[Invoice Date]],"dd-mm-yyyy")</f>
        <v>17-02-2021</v>
      </c>
      <c r="F1947" s="1" t="str">
        <f t="shared" si="120"/>
        <v>February</v>
      </c>
      <c r="G1947" s="1" t="str">
        <f t="shared" si="121"/>
        <v>2021</v>
      </c>
      <c r="H1947" s="1" t="str">
        <f t="shared" si="122"/>
        <v>Wednesday</v>
      </c>
      <c r="I1947" s="1" t="str">
        <f t="shared" si="123"/>
        <v>17</v>
      </c>
      <c r="J1947" t="s">
        <v>26</v>
      </c>
      <c r="K1947" t="s">
        <v>80</v>
      </c>
      <c r="L1947" t="s">
        <v>81</v>
      </c>
      <c r="M1947" t="s">
        <v>21</v>
      </c>
      <c r="N1947">
        <v>50</v>
      </c>
      <c r="O1947">
        <v>175</v>
      </c>
      <c r="P1947">
        <v>87500</v>
      </c>
      <c r="Q1947">
        <v>39375</v>
      </c>
      <c r="R1947">
        <v>0.45</v>
      </c>
      <c r="S1947" t="s">
        <v>17</v>
      </c>
      <c r="T1947" t="str">
        <f>IF(Table1[[#This Row],[Units Sold]]&gt; 700,"High Units","low Units")</f>
        <v>low Units</v>
      </c>
      <c r="U1947">
        <f>SUM(Table1[[#This Row],[Operating Profit]])/SUM(Table1[Operating Profit])*100</f>
        <v>1.1855114798729416E-2</v>
      </c>
      <c r="V1947">
        <f>SUM(Table1[[#This Row],[Price per Unit]]*Table1[[#This Row],[Units Sold]])</f>
        <v>8750</v>
      </c>
      <c r="W1947">
        <f>SUM(Table1[[#This Row],[Total Sales]]-Table1[[#This Row],[Operating Profit]])</f>
        <v>48125</v>
      </c>
      <c r="X1947">
        <f>SUM(Table1[[#This Row],[Total Sales]]-Table1[[#This Row],[Cost]])</f>
        <v>39375</v>
      </c>
      <c r="Y1947">
        <f>SUM(Table1[[#This Row],[profit/loss]])/SUM(Table1[profit/loss])</f>
        <v>1.1855114798729416E-4</v>
      </c>
    </row>
    <row r="1948" spans="1:25" x14ac:dyDescent="0.3">
      <c r="A1948" t="s">
        <v>29</v>
      </c>
      <c r="B1948" t="s">
        <v>17</v>
      </c>
      <c r="C1948">
        <v>1128299</v>
      </c>
      <c r="D1948" s="9">
        <v>44244</v>
      </c>
      <c r="E1948" s="8" t="str">
        <f>TEXT(Table1[[#This Row],[Invoice Date]],"dd-mm-yyyy")</f>
        <v>17-02-2021</v>
      </c>
      <c r="F1948" s="1" t="str">
        <f t="shared" si="120"/>
        <v>February</v>
      </c>
      <c r="G1948" s="1" t="str">
        <f t="shared" si="121"/>
        <v>2021</v>
      </c>
      <c r="H1948" s="1" t="str">
        <f t="shared" si="122"/>
        <v>Wednesday</v>
      </c>
      <c r="I1948" s="1" t="str">
        <f t="shared" si="123"/>
        <v>17</v>
      </c>
      <c r="J1948" t="s">
        <v>26</v>
      </c>
      <c r="K1948" t="s">
        <v>80</v>
      </c>
      <c r="L1948" t="s">
        <v>81</v>
      </c>
      <c r="M1948" t="s">
        <v>22</v>
      </c>
      <c r="N1948">
        <v>45</v>
      </c>
      <c r="O1948">
        <v>375</v>
      </c>
      <c r="P1948">
        <v>168750</v>
      </c>
      <c r="Q1948">
        <v>59063</v>
      </c>
      <c r="R1948">
        <v>0.35</v>
      </c>
      <c r="S1948" t="s">
        <v>17</v>
      </c>
      <c r="T1948" t="str">
        <f>IF(Table1[[#This Row],[Units Sold]]&gt; 700,"High Units","low Units")</f>
        <v>low Units</v>
      </c>
      <c r="U1948">
        <f>SUM(Table1[[#This Row],[Operating Profit]])/SUM(Table1[Operating Profit])*100</f>
        <v>1.7782822739234427E-2</v>
      </c>
      <c r="V1948">
        <f>SUM(Table1[[#This Row],[Price per Unit]]*Table1[[#This Row],[Units Sold]])</f>
        <v>16875</v>
      </c>
      <c r="W1948">
        <f>SUM(Table1[[#This Row],[Total Sales]]-Table1[[#This Row],[Operating Profit]])</f>
        <v>109687</v>
      </c>
      <c r="X1948">
        <f>SUM(Table1[[#This Row],[Total Sales]]-Table1[[#This Row],[Cost]])</f>
        <v>59063</v>
      </c>
      <c r="Y1948">
        <f>SUM(Table1[[#This Row],[profit/loss]])/SUM(Table1[profit/loss])</f>
        <v>1.7782822739234426E-4</v>
      </c>
    </row>
    <row r="1949" spans="1:25" x14ac:dyDescent="0.3">
      <c r="A1949" t="s">
        <v>29</v>
      </c>
      <c r="B1949" t="s">
        <v>17</v>
      </c>
      <c r="C1949">
        <v>1128299</v>
      </c>
      <c r="D1949" s="9">
        <v>44271</v>
      </c>
      <c r="E1949" s="8" t="str">
        <f>TEXT(Table1[[#This Row],[Invoice Date]],"dd-mm-yyyy")</f>
        <v>16-03-2021</v>
      </c>
      <c r="F1949" s="1" t="str">
        <f t="shared" si="120"/>
        <v>March</v>
      </c>
      <c r="G1949" s="1" t="str">
        <f t="shared" si="121"/>
        <v>2021</v>
      </c>
      <c r="H1949" s="1" t="str">
        <f t="shared" si="122"/>
        <v>Tuesday</v>
      </c>
      <c r="I1949" s="1" t="str">
        <f t="shared" si="123"/>
        <v>16</v>
      </c>
      <c r="J1949" t="s">
        <v>26</v>
      </c>
      <c r="K1949" t="s">
        <v>80</v>
      </c>
      <c r="L1949" t="s">
        <v>81</v>
      </c>
      <c r="M1949" t="s">
        <v>16</v>
      </c>
      <c r="N1949">
        <v>45</v>
      </c>
      <c r="O1949">
        <v>525</v>
      </c>
      <c r="P1949">
        <v>236250</v>
      </c>
      <c r="Q1949">
        <v>94500</v>
      </c>
      <c r="R1949">
        <v>0.4</v>
      </c>
      <c r="S1949" t="s">
        <v>17</v>
      </c>
      <c r="T1949" t="str">
        <f>IF(Table1[[#This Row],[Units Sold]]&gt; 700,"High Units","low Units")</f>
        <v>low Units</v>
      </c>
      <c r="U1949">
        <f>SUM(Table1[[#This Row],[Operating Profit]])/SUM(Table1[Operating Profit])*100</f>
        <v>2.8452275516950596E-2</v>
      </c>
      <c r="V1949">
        <f>SUM(Table1[[#This Row],[Price per Unit]]*Table1[[#This Row],[Units Sold]])</f>
        <v>23625</v>
      </c>
      <c r="W1949">
        <f>SUM(Table1[[#This Row],[Total Sales]]-Table1[[#This Row],[Operating Profit]])</f>
        <v>141750</v>
      </c>
      <c r="X1949">
        <f>SUM(Table1[[#This Row],[Total Sales]]-Table1[[#This Row],[Cost]])</f>
        <v>94500</v>
      </c>
      <c r="Y1949">
        <f>SUM(Table1[[#This Row],[profit/loss]])/SUM(Table1[profit/loss])</f>
        <v>2.8452275516950597E-4</v>
      </c>
    </row>
    <row r="1950" spans="1:25" x14ac:dyDescent="0.3">
      <c r="A1950" t="s">
        <v>29</v>
      </c>
      <c r="B1950" t="s">
        <v>17</v>
      </c>
      <c r="C1950">
        <v>1128299</v>
      </c>
      <c r="D1950" s="9">
        <v>44271</v>
      </c>
      <c r="E1950" s="8" t="str">
        <f>TEXT(Table1[[#This Row],[Invoice Date]],"dd-mm-yyyy")</f>
        <v>16-03-2021</v>
      </c>
      <c r="F1950" s="1" t="str">
        <f t="shared" si="120"/>
        <v>March</v>
      </c>
      <c r="G1950" s="1" t="str">
        <f t="shared" si="121"/>
        <v>2021</v>
      </c>
      <c r="H1950" s="1" t="str">
        <f t="shared" si="122"/>
        <v>Tuesday</v>
      </c>
      <c r="I1950" s="1" t="str">
        <f t="shared" si="123"/>
        <v>16</v>
      </c>
      <c r="J1950" t="s">
        <v>26</v>
      </c>
      <c r="K1950" t="s">
        <v>80</v>
      </c>
      <c r="L1950" t="s">
        <v>81</v>
      </c>
      <c r="M1950" t="s">
        <v>18</v>
      </c>
      <c r="N1950">
        <v>55</v>
      </c>
      <c r="O1950">
        <v>375</v>
      </c>
      <c r="P1950">
        <v>206250</v>
      </c>
      <c r="Q1950">
        <v>82500</v>
      </c>
      <c r="R1950">
        <v>0.4</v>
      </c>
      <c r="S1950" t="s">
        <v>17</v>
      </c>
      <c r="T1950" t="str">
        <f>IF(Table1[[#This Row],[Units Sold]]&gt; 700,"High Units","low Units")</f>
        <v>low Units</v>
      </c>
      <c r="U1950">
        <f>SUM(Table1[[#This Row],[Operating Profit]])/SUM(Table1[Operating Profit])*100</f>
        <v>2.4839288149718773E-2</v>
      </c>
      <c r="V1950">
        <f>SUM(Table1[[#This Row],[Price per Unit]]*Table1[[#This Row],[Units Sold]])</f>
        <v>20625</v>
      </c>
      <c r="W1950">
        <f>SUM(Table1[[#This Row],[Total Sales]]-Table1[[#This Row],[Operating Profit]])</f>
        <v>123750</v>
      </c>
      <c r="X1950">
        <f>SUM(Table1[[#This Row],[Total Sales]]-Table1[[#This Row],[Cost]])</f>
        <v>82500</v>
      </c>
      <c r="Y1950">
        <f>SUM(Table1[[#This Row],[profit/loss]])/SUM(Table1[profit/loss])</f>
        <v>2.4839288149718775E-4</v>
      </c>
    </row>
    <row r="1951" spans="1:25" x14ac:dyDescent="0.3">
      <c r="A1951" t="s">
        <v>29</v>
      </c>
      <c r="B1951" t="s">
        <v>17</v>
      </c>
      <c r="C1951">
        <v>1128299</v>
      </c>
      <c r="D1951" s="9">
        <v>44271</v>
      </c>
      <c r="E1951" s="8" t="str">
        <f>TEXT(Table1[[#This Row],[Invoice Date]],"dd-mm-yyyy")</f>
        <v>16-03-2021</v>
      </c>
      <c r="F1951" s="1" t="str">
        <f t="shared" si="120"/>
        <v>March</v>
      </c>
      <c r="G1951" s="1" t="str">
        <f t="shared" si="121"/>
        <v>2021</v>
      </c>
      <c r="H1951" s="1" t="str">
        <f t="shared" si="122"/>
        <v>Tuesday</v>
      </c>
      <c r="I1951" s="1" t="str">
        <f t="shared" si="123"/>
        <v>16</v>
      </c>
      <c r="J1951" t="s">
        <v>26</v>
      </c>
      <c r="K1951" t="s">
        <v>80</v>
      </c>
      <c r="L1951" t="s">
        <v>81</v>
      </c>
      <c r="M1951" t="s">
        <v>19</v>
      </c>
      <c r="N1951">
        <v>60</v>
      </c>
      <c r="O1951">
        <v>400</v>
      </c>
      <c r="P1951">
        <v>240000</v>
      </c>
      <c r="Q1951">
        <v>96000</v>
      </c>
      <c r="R1951">
        <v>0.4</v>
      </c>
      <c r="S1951" t="s">
        <v>17</v>
      </c>
      <c r="T1951" t="str">
        <f>IF(Table1[[#This Row],[Units Sold]]&gt; 700,"High Units","low Units")</f>
        <v>low Units</v>
      </c>
      <c r="U1951">
        <f>SUM(Table1[[#This Row],[Operating Profit]])/SUM(Table1[Operating Profit])*100</f>
        <v>2.8903898937854576E-2</v>
      </c>
      <c r="V1951">
        <f>SUM(Table1[[#This Row],[Price per Unit]]*Table1[[#This Row],[Units Sold]])</f>
        <v>24000</v>
      </c>
      <c r="W1951">
        <f>SUM(Table1[[#This Row],[Total Sales]]-Table1[[#This Row],[Operating Profit]])</f>
        <v>144000</v>
      </c>
      <c r="X1951">
        <f>SUM(Table1[[#This Row],[Total Sales]]-Table1[[#This Row],[Cost]])</f>
        <v>96000</v>
      </c>
      <c r="Y1951">
        <f>SUM(Table1[[#This Row],[profit/loss]])/SUM(Table1[profit/loss])</f>
        <v>2.8903898937854576E-4</v>
      </c>
    </row>
    <row r="1952" spans="1:25" x14ac:dyDescent="0.3">
      <c r="A1952" t="s">
        <v>29</v>
      </c>
      <c r="B1952" t="s">
        <v>17</v>
      </c>
      <c r="C1952">
        <v>1128299</v>
      </c>
      <c r="D1952" s="9">
        <v>44271</v>
      </c>
      <c r="E1952" s="8" t="str">
        <f>TEXT(Table1[[#This Row],[Invoice Date]],"dd-mm-yyyy")</f>
        <v>16-03-2021</v>
      </c>
      <c r="F1952" s="1" t="str">
        <f t="shared" si="120"/>
        <v>March</v>
      </c>
      <c r="G1952" s="1" t="str">
        <f t="shared" si="121"/>
        <v>2021</v>
      </c>
      <c r="H1952" s="1" t="str">
        <f t="shared" si="122"/>
        <v>Tuesday</v>
      </c>
      <c r="I1952" s="1" t="str">
        <f t="shared" si="123"/>
        <v>16</v>
      </c>
      <c r="J1952" t="s">
        <v>26</v>
      </c>
      <c r="K1952" t="s">
        <v>80</v>
      </c>
      <c r="L1952" t="s">
        <v>81</v>
      </c>
      <c r="M1952" t="s">
        <v>20</v>
      </c>
      <c r="N1952">
        <v>55</v>
      </c>
      <c r="O1952">
        <v>300</v>
      </c>
      <c r="P1952">
        <v>165000</v>
      </c>
      <c r="Q1952">
        <v>66000</v>
      </c>
      <c r="R1952">
        <v>0.4</v>
      </c>
      <c r="S1952" t="s">
        <v>17</v>
      </c>
      <c r="T1952" t="str">
        <f>IF(Table1[[#This Row],[Units Sold]]&gt; 700,"High Units","low Units")</f>
        <v>low Units</v>
      </c>
      <c r="U1952">
        <f>SUM(Table1[[#This Row],[Operating Profit]])/SUM(Table1[Operating Profit])*100</f>
        <v>1.9871430519775021E-2</v>
      </c>
      <c r="V1952">
        <f>SUM(Table1[[#This Row],[Price per Unit]]*Table1[[#This Row],[Units Sold]])</f>
        <v>16500</v>
      </c>
      <c r="W1952">
        <f>SUM(Table1[[#This Row],[Total Sales]]-Table1[[#This Row],[Operating Profit]])</f>
        <v>99000</v>
      </c>
      <c r="X1952">
        <f>SUM(Table1[[#This Row],[Total Sales]]-Table1[[#This Row],[Cost]])</f>
        <v>66000</v>
      </c>
      <c r="Y1952">
        <f>SUM(Table1[[#This Row],[profit/loss]])/SUM(Table1[profit/loss])</f>
        <v>1.9871430519775022E-4</v>
      </c>
    </row>
    <row r="1953" spans="1:25" x14ac:dyDescent="0.3">
      <c r="A1953" t="s">
        <v>29</v>
      </c>
      <c r="B1953" t="s">
        <v>17</v>
      </c>
      <c r="C1953">
        <v>1128299</v>
      </c>
      <c r="D1953" s="9">
        <v>44271</v>
      </c>
      <c r="E1953" s="8" t="str">
        <f>TEXT(Table1[[#This Row],[Invoice Date]],"dd-mm-yyyy")</f>
        <v>16-03-2021</v>
      </c>
      <c r="F1953" s="1" t="str">
        <f t="shared" si="120"/>
        <v>March</v>
      </c>
      <c r="G1953" s="1" t="str">
        <f t="shared" si="121"/>
        <v>2021</v>
      </c>
      <c r="H1953" s="1" t="str">
        <f t="shared" si="122"/>
        <v>Tuesday</v>
      </c>
      <c r="I1953" s="1" t="str">
        <f t="shared" si="123"/>
        <v>16</v>
      </c>
      <c r="J1953" t="s">
        <v>26</v>
      </c>
      <c r="K1953" t="s">
        <v>80</v>
      </c>
      <c r="L1953" t="s">
        <v>81</v>
      </c>
      <c r="M1953" t="s">
        <v>21</v>
      </c>
      <c r="N1953">
        <v>60</v>
      </c>
      <c r="O1953">
        <v>150</v>
      </c>
      <c r="P1953">
        <v>90000</v>
      </c>
      <c r="Q1953">
        <v>40500</v>
      </c>
      <c r="R1953">
        <v>0.45</v>
      </c>
      <c r="S1953" t="s">
        <v>17</v>
      </c>
      <c r="T1953" t="str">
        <f>IF(Table1[[#This Row],[Units Sold]]&gt; 700,"High Units","low Units")</f>
        <v>low Units</v>
      </c>
      <c r="U1953">
        <f>SUM(Table1[[#This Row],[Operating Profit]])/SUM(Table1[Operating Profit])*100</f>
        <v>1.21938323644074E-2</v>
      </c>
      <c r="V1953">
        <f>SUM(Table1[[#This Row],[Price per Unit]]*Table1[[#This Row],[Units Sold]])</f>
        <v>9000</v>
      </c>
      <c r="W1953">
        <f>SUM(Table1[[#This Row],[Total Sales]]-Table1[[#This Row],[Operating Profit]])</f>
        <v>49500</v>
      </c>
      <c r="X1953">
        <f>SUM(Table1[[#This Row],[Total Sales]]-Table1[[#This Row],[Cost]])</f>
        <v>40500</v>
      </c>
      <c r="Y1953">
        <f>SUM(Table1[[#This Row],[profit/loss]])/SUM(Table1[profit/loss])</f>
        <v>1.2193832364407399E-4</v>
      </c>
    </row>
    <row r="1954" spans="1:25" x14ac:dyDescent="0.3">
      <c r="A1954" t="s">
        <v>29</v>
      </c>
      <c r="B1954" t="s">
        <v>17</v>
      </c>
      <c r="C1954">
        <v>1128299</v>
      </c>
      <c r="D1954" s="9">
        <v>44271</v>
      </c>
      <c r="E1954" s="8" t="str">
        <f>TEXT(Table1[[#This Row],[Invoice Date]],"dd-mm-yyyy")</f>
        <v>16-03-2021</v>
      </c>
      <c r="F1954" s="1" t="str">
        <f t="shared" si="120"/>
        <v>March</v>
      </c>
      <c r="G1954" s="1" t="str">
        <f t="shared" si="121"/>
        <v>2021</v>
      </c>
      <c r="H1954" s="1" t="str">
        <f t="shared" si="122"/>
        <v>Tuesday</v>
      </c>
      <c r="I1954" s="1" t="str">
        <f t="shared" si="123"/>
        <v>16</v>
      </c>
      <c r="J1954" t="s">
        <v>26</v>
      </c>
      <c r="K1954" t="s">
        <v>80</v>
      </c>
      <c r="L1954" t="s">
        <v>81</v>
      </c>
      <c r="M1954" t="s">
        <v>22</v>
      </c>
      <c r="N1954">
        <v>45</v>
      </c>
      <c r="O1954">
        <v>350</v>
      </c>
      <c r="P1954">
        <v>157500</v>
      </c>
      <c r="Q1954">
        <v>55125</v>
      </c>
      <c r="R1954">
        <v>0.35</v>
      </c>
      <c r="S1954" t="s">
        <v>17</v>
      </c>
      <c r="T1954" t="str">
        <f>IF(Table1[[#This Row],[Units Sold]]&gt; 700,"High Units","low Units")</f>
        <v>low Units</v>
      </c>
      <c r="U1954">
        <f>SUM(Table1[[#This Row],[Operating Profit]])/SUM(Table1[Operating Profit])*100</f>
        <v>1.659716071822118E-2</v>
      </c>
      <c r="V1954">
        <f>SUM(Table1[[#This Row],[Price per Unit]]*Table1[[#This Row],[Units Sold]])</f>
        <v>15750</v>
      </c>
      <c r="W1954">
        <f>SUM(Table1[[#This Row],[Total Sales]]-Table1[[#This Row],[Operating Profit]])</f>
        <v>102375</v>
      </c>
      <c r="X1954">
        <f>SUM(Table1[[#This Row],[Total Sales]]-Table1[[#This Row],[Cost]])</f>
        <v>55125</v>
      </c>
      <c r="Y1954">
        <f>SUM(Table1[[#This Row],[profit/loss]])/SUM(Table1[profit/loss])</f>
        <v>1.6597160718221182E-4</v>
      </c>
    </row>
    <row r="1955" spans="1:25" x14ac:dyDescent="0.3">
      <c r="A1955" t="s">
        <v>29</v>
      </c>
      <c r="B1955" t="s">
        <v>17</v>
      </c>
      <c r="C1955">
        <v>1128299</v>
      </c>
      <c r="D1955" s="9">
        <v>44303</v>
      </c>
      <c r="E1955" s="8" t="str">
        <f>TEXT(Table1[[#This Row],[Invoice Date]],"dd-mm-yyyy")</f>
        <v>17-04-2021</v>
      </c>
      <c r="F1955" s="1" t="str">
        <f t="shared" si="120"/>
        <v>April</v>
      </c>
      <c r="G1955" s="1" t="str">
        <f t="shared" si="121"/>
        <v>2021</v>
      </c>
      <c r="H1955" s="1" t="str">
        <f t="shared" si="122"/>
        <v>Saturday</v>
      </c>
      <c r="I1955" s="1" t="str">
        <f t="shared" si="123"/>
        <v>17</v>
      </c>
      <c r="J1955" t="s">
        <v>26</v>
      </c>
      <c r="K1955" t="s">
        <v>80</v>
      </c>
      <c r="L1955" t="s">
        <v>81</v>
      </c>
      <c r="M1955" t="s">
        <v>16</v>
      </c>
      <c r="N1955">
        <v>50</v>
      </c>
      <c r="O1955">
        <v>525</v>
      </c>
      <c r="P1955">
        <v>262500</v>
      </c>
      <c r="Q1955">
        <v>105000</v>
      </c>
      <c r="R1955">
        <v>0.4</v>
      </c>
      <c r="S1955" t="s">
        <v>17</v>
      </c>
      <c r="T1955" t="str">
        <f>IF(Table1[[#This Row],[Units Sold]]&gt; 700,"High Units","low Units")</f>
        <v>low Units</v>
      </c>
      <c r="U1955">
        <f>SUM(Table1[[#This Row],[Operating Profit]])/SUM(Table1[Operating Profit])*100</f>
        <v>3.1613639463278442E-2</v>
      </c>
      <c r="V1955">
        <f>SUM(Table1[[#This Row],[Price per Unit]]*Table1[[#This Row],[Units Sold]])</f>
        <v>26250</v>
      </c>
      <c r="W1955">
        <f>SUM(Table1[[#This Row],[Total Sales]]-Table1[[#This Row],[Operating Profit]])</f>
        <v>157500</v>
      </c>
      <c r="X1955">
        <f>SUM(Table1[[#This Row],[Total Sales]]-Table1[[#This Row],[Cost]])</f>
        <v>105000</v>
      </c>
      <c r="Y1955">
        <f>SUM(Table1[[#This Row],[profit/loss]])/SUM(Table1[profit/loss])</f>
        <v>3.1613639463278441E-4</v>
      </c>
    </row>
    <row r="1956" spans="1:25" x14ac:dyDescent="0.3">
      <c r="A1956" t="s">
        <v>29</v>
      </c>
      <c r="B1956" t="s">
        <v>17</v>
      </c>
      <c r="C1956">
        <v>1128299</v>
      </c>
      <c r="D1956" s="9">
        <v>44303</v>
      </c>
      <c r="E1956" s="8" t="str">
        <f>TEXT(Table1[[#This Row],[Invoice Date]],"dd-mm-yyyy")</f>
        <v>17-04-2021</v>
      </c>
      <c r="F1956" s="1" t="str">
        <f t="shared" si="120"/>
        <v>April</v>
      </c>
      <c r="G1956" s="1" t="str">
        <f t="shared" si="121"/>
        <v>2021</v>
      </c>
      <c r="H1956" s="1" t="str">
        <f t="shared" si="122"/>
        <v>Saturday</v>
      </c>
      <c r="I1956" s="1" t="str">
        <f t="shared" si="123"/>
        <v>17</v>
      </c>
      <c r="J1956" t="s">
        <v>26</v>
      </c>
      <c r="K1956" t="s">
        <v>80</v>
      </c>
      <c r="L1956" t="s">
        <v>81</v>
      </c>
      <c r="M1956" t="s">
        <v>18</v>
      </c>
      <c r="N1956">
        <v>55</v>
      </c>
      <c r="O1956">
        <v>325</v>
      </c>
      <c r="P1956">
        <v>178750</v>
      </c>
      <c r="Q1956">
        <v>71500</v>
      </c>
      <c r="R1956">
        <v>0.4</v>
      </c>
      <c r="S1956" t="s">
        <v>17</v>
      </c>
      <c r="T1956" t="str">
        <f>IF(Table1[[#This Row],[Units Sold]]&gt; 700,"High Units","low Units")</f>
        <v>low Units</v>
      </c>
      <c r="U1956">
        <f>SUM(Table1[[#This Row],[Operating Profit]])/SUM(Table1[Operating Profit])*100</f>
        <v>2.1527383063089604E-2</v>
      </c>
      <c r="V1956">
        <f>SUM(Table1[[#This Row],[Price per Unit]]*Table1[[#This Row],[Units Sold]])</f>
        <v>17875</v>
      </c>
      <c r="W1956">
        <f>SUM(Table1[[#This Row],[Total Sales]]-Table1[[#This Row],[Operating Profit]])</f>
        <v>107250</v>
      </c>
      <c r="X1956">
        <f>SUM(Table1[[#This Row],[Total Sales]]-Table1[[#This Row],[Cost]])</f>
        <v>71500</v>
      </c>
      <c r="Y1956">
        <f>SUM(Table1[[#This Row],[profit/loss]])/SUM(Table1[profit/loss])</f>
        <v>2.1527383063089605E-4</v>
      </c>
    </row>
    <row r="1957" spans="1:25" x14ac:dyDescent="0.3">
      <c r="A1957" t="s">
        <v>29</v>
      </c>
      <c r="B1957" t="s">
        <v>17</v>
      </c>
      <c r="C1957">
        <v>1128299</v>
      </c>
      <c r="D1957" s="9">
        <v>44303</v>
      </c>
      <c r="E1957" s="8" t="str">
        <f>TEXT(Table1[[#This Row],[Invoice Date]],"dd-mm-yyyy")</f>
        <v>17-04-2021</v>
      </c>
      <c r="F1957" s="1" t="str">
        <f t="shared" si="120"/>
        <v>April</v>
      </c>
      <c r="G1957" s="1" t="str">
        <f t="shared" si="121"/>
        <v>2021</v>
      </c>
      <c r="H1957" s="1" t="str">
        <f t="shared" si="122"/>
        <v>Saturday</v>
      </c>
      <c r="I1957" s="1" t="str">
        <f t="shared" si="123"/>
        <v>17</v>
      </c>
      <c r="J1957" t="s">
        <v>26</v>
      </c>
      <c r="K1957" t="s">
        <v>80</v>
      </c>
      <c r="L1957" t="s">
        <v>81</v>
      </c>
      <c r="M1957" t="s">
        <v>19</v>
      </c>
      <c r="N1957">
        <v>55</v>
      </c>
      <c r="O1957">
        <v>375</v>
      </c>
      <c r="P1957">
        <v>206250</v>
      </c>
      <c r="Q1957">
        <v>82500</v>
      </c>
      <c r="R1957">
        <v>0.4</v>
      </c>
      <c r="S1957" t="s">
        <v>17</v>
      </c>
      <c r="T1957" t="str">
        <f>IF(Table1[[#This Row],[Units Sold]]&gt; 700,"High Units","low Units")</f>
        <v>low Units</v>
      </c>
      <c r="U1957">
        <f>SUM(Table1[[#This Row],[Operating Profit]])/SUM(Table1[Operating Profit])*100</f>
        <v>2.4839288149718773E-2</v>
      </c>
      <c r="V1957">
        <f>SUM(Table1[[#This Row],[Price per Unit]]*Table1[[#This Row],[Units Sold]])</f>
        <v>20625</v>
      </c>
      <c r="W1957">
        <f>SUM(Table1[[#This Row],[Total Sales]]-Table1[[#This Row],[Operating Profit]])</f>
        <v>123750</v>
      </c>
      <c r="X1957">
        <f>SUM(Table1[[#This Row],[Total Sales]]-Table1[[#This Row],[Cost]])</f>
        <v>82500</v>
      </c>
      <c r="Y1957">
        <f>SUM(Table1[[#This Row],[profit/loss]])/SUM(Table1[profit/loss])</f>
        <v>2.4839288149718775E-4</v>
      </c>
    </row>
    <row r="1958" spans="1:25" x14ac:dyDescent="0.3">
      <c r="A1958" t="s">
        <v>29</v>
      </c>
      <c r="B1958" t="s">
        <v>17</v>
      </c>
      <c r="C1958">
        <v>1128299</v>
      </c>
      <c r="D1958" s="9">
        <v>44303</v>
      </c>
      <c r="E1958" s="8" t="str">
        <f>TEXT(Table1[[#This Row],[Invoice Date]],"dd-mm-yyyy")</f>
        <v>17-04-2021</v>
      </c>
      <c r="F1958" s="1" t="str">
        <f t="shared" si="120"/>
        <v>April</v>
      </c>
      <c r="G1958" s="1" t="str">
        <f t="shared" si="121"/>
        <v>2021</v>
      </c>
      <c r="H1958" s="1" t="str">
        <f t="shared" si="122"/>
        <v>Saturday</v>
      </c>
      <c r="I1958" s="1" t="str">
        <f t="shared" si="123"/>
        <v>17</v>
      </c>
      <c r="J1958" t="s">
        <v>26</v>
      </c>
      <c r="K1958" t="s">
        <v>80</v>
      </c>
      <c r="L1958" t="s">
        <v>81</v>
      </c>
      <c r="M1958" t="s">
        <v>20</v>
      </c>
      <c r="N1958">
        <v>40</v>
      </c>
      <c r="O1958">
        <v>275</v>
      </c>
      <c r="P1958">
        <v>110000</v>
      </c>
      <c r="Q1958">
        <v>44000</v>
      </c>
      <c r="R1958">
        <v>0.4</v>
      </c>
      <c r="S1958" t="s">
        <v>17</v>
      </c>
      <c r="T1958" t="str">
        <f>IF(Table1[[#This Row],[Units Sold]]&gt; 700,"High Units","low Units")</f>
        <v>low Units</v>
      </c>
      <c r="U1958">
        <f>SUM(Table1[[#This Row],[Operating Profit]])/SUM(Table1[Operating Profit])*100</f>
        <v>1.324762034651668E-2</v>
      </c>
      <c r="V1958">
        <f>SUM(Table1[[#This Row],[Price per Unit]]*Table1[[#This Row],[Units Sold]])</f>
        <v>11000</v>
      </c>
      <c r="W1958">
        <f>SUM(Table1[[#This Row],[Total Sales]]-Table1[[#This Row],[Operating Profit]])</f>
        <v>66000</v>
      </c>
      <c r="X1958">
        <f>SUM(Table1[[#This Row],[Total Sales]]-Table1[[#This Row],[Cost]])</f>
        <v>44000</v>
      </c>
      <c r="Y1958">
        <f>SUM(Table1[[#This Row],[profit/loss]])/SUM(Table1[profit/loss])</f>
        <v>1.324762034651668E-4</v>
      </c>
    </row>
    <row r="1959" spans="1:25" x14ac:dyDescent="0.3">
      <c r="A1959" t="s">
        <v>29</v>
      </c>
      <c r="B1959" t="s">
        <v>17</v>
      </c>
      <c r="C1959">
        <v>1128299</v>
      </c>
      <c r="D1959" s="9">
        <v>44303</v>
      </c>
      <c r="E1959" s="8" t="str">
        <f>TEXT(Table1[[#This Row],[Invoice Date]],"dd-mm-yyyy")</f>
        <v>17-04-2021</v>
      </c>
      <c r="F1959" s="1" t="str">
        <f t="shared" si="120"/>
        <v>April</v>
      </c>
      <c r="G1959" s="1" t="str">
        <f t="shared" si="121"/>
        <v>2021</v>
      </c>
      <c r="H1959" s="1" t="str">
        <f t="shared" si="122"/>
        <v>Saturday</v>
      </c>
      <c r="I1959" s="1" t="str">
        <f t="shared" si="123"/>
        <v>17</v>
      </c>
      <c r="J1959" t="s">
        <v>26</v>
      </c>
      <c r="K1959" t="s">
        <v>80</v>
      </c>
      <c r="L1959" t="s">
        <v>81</v>
      </c>
      <c r="M1959" t="s">
        <v>21</v>
      </c>
      <c r="N1959">
        <v>45</v>
      </c>
      <c r="O1959">
        <v>175</v>
      </c>
      <c r="P1959">
        <v>78750</v>
      </c>
      <c r="Q1959">
        <v>35438</v>
      </c>
      <c r="R1959">
        <v>0.45</v>
      </c>
      <c r="S1959" t="s">
        <v>17</v>
      </c>
      <c r="T1959" t="str">
        <f>IF(Table1[[#This Row],[Units Sold]]&gt; 700,"High Units","low Units")</f>
        <v>low Units</v>
      </c>
      <c r="U1959">
        <f>SUM(Table1[[#This Row],[Operating Profit]])/SUM(Table1[Operating Profit])*100</f>
        <v>1.0669753859996776E-2</v>
      </c>
      <c r="V1959">
        <f>SUM(Table1[[#This Row],[Price per Unit]]*Table1[[#This Row],[Units Sold]])</f>
        <v>7875</v>
      </c>
      <c r="W1959">
        <f>SUM(Table1[[#This Row],[Total Sales]]-Table1[[#This Row],[Operating Profit]])</f>
        <v>43312</v>
      </c>
      <c r="X1959">
        <f>SUM(Table1[[#This Row],[Total Sales]]-Table1[[#This Row],[Cost]])</f>
        <v>35438</v>
      </c>
      <c r="Y1959">
        <f>SUM(Table1[[#This Row],[profit/loss]])/SUM(Table1[profit/loss])</f>
        <v>1.0669753859996775E-4</v>
      </c>
    </row>
    <row r="1960" spans="1:25" x14ac:dyDescent="0.3">
      <c r="A1960" t="s">
        <v>29</v>
      </c>
      <c r="B1960" t="s">
        <v>17</v>
      </c>
      <c r="C1960">
        <v>1128299</v>
      </c>
      <c r="D1960" s="9">
        <v>44303</v>
      </c>
      <c r="E1960" s="8" t="str">
        <f>TEXT(Table1[[#This Row],[Invoice Date]],"dd-mm-yyyy")</f>
        <v>17-04-2021</v>
      </c>
      <c r="F1960" s="1" t="str">
        <f t="shared" si="120"/>
        <v>April</v>
      </c>
      <c r="G1960" s="1" t="str">
        <f t="shared" si="121"/>
        <v>2021</v>
      </c>
      <c r="H1960" s="1" t="str">
        <f t="shared" si="122"/>
        <v>Saturday</v>
      </c>
      <c r="I1960" s="1" t="str">
        <f t="shared" si="123"/>
        <v>17</v>
      </c>
      <c r="J1960" t="s">
        <v>26</v>
      </c>
      <c r="K1960" t="s">
        <v>80</v>
      </c>
      <c r="L1960" t="s">
        <v>81</v>
      </c>
      <c r="M1960" t="s">
        <v>22</v>
      </c>
      <c r="N1960">
        <v>60</v>
      </c>
      <c r="O1960">
        <v>350</v>
      </c>
      <c r="P1960">
        <v>210000</v>
      </c>
      <c r="Q1960">
        <v>73500</v>
      </c>
      <c r="R1960">
        <v>0.35</v>
      </c>
      <c r="S1960" t="s">
        <v>17</v>
      </c>
      <c r="T1960" t="str">
        <f>IF(Table1[[#This Row],[Units Sold]]&gt; 700,"High Units","low Units")</f>
        <v>low Units</v>
      </c>
      <c r="U1960">
        <f>SUM(Table1[[#This Row],[Operating Profit]])/SUM(Table1[Operating Profit])*100</f>
        <v>2.212954762429491E-2</v>
      </c>
      <c r="V1960">
        <f>SUM(Table1[[#This Row],[Price per Unit]]*Table1[[#This Row],[Units Sold]])</f>
        <v>21000</v>
      </c>
      <c r="W1960">
        <f>SUM(Table1[[#This Row],[Total Sales]]-Table1[[#This Row],[Operating Profit]])</f>
        <v>136500</v>
      </c>
      <c r="X1960">
        <f>SUM(Table1[[#This Row],[Total Sales]]-Table1[[#This Row],[Cost]])</f>
        <v>73500</v>
      </c>
      <c r="Y1960">
        <f>SUM(Table1[[#This Row],[profit/loss]])/SUM(Table1[profit/loss])</f>
        <v>2.2129547624294909E-4</v>
      </c>
    </row>
    <row r="1961" spans="1:25" x14ac:dyDescent="0.3">
      <c r="A1961" t="s">
        <v>29</v>
      </c>
      <c r="B1961" t="s">
        <v>17</v>
      </c>
      <c r="C1961">
        <v>1128299</v>
      </c>
      <c r="D1961" s="9">
        <v>44334</v>
      </c>
      <c r="E1961" s="8" t="str">
        <f>TEXT(Table1[[#This Row],[Invoice Date]],"dd-mm-yyyy")</f>
        <v>18-05-2021</v>
      </c>
      <c r="F1961" s="1" t="str">
        <f t="shared" si="120"/>
        <v>May</v>
      </c>
      <c r="G1961" s="1" t="str">
        <f t="shared" si="121"/>
        <v>2021</v>
      </c>
      <c r="H1961" s="1" t="str">
        <f t="shared" si="122"/>
        <v>Tuesday</v>
      </c>
      <c r="I1961" s="1" t="str">
        <f t="shared" si="123"/>
        <v>18</v>
      </c>
      <c r="J1961" t="s">
        <v>26</v>
      </c>
      <c r="K1961" t="s">
        <v>80</v>
      </c>
      <c r="L1961" t="s">
        <v>81</v>
      </c>
      <c r="M1961" t="s">
        <v>16</v>
      </c>
      <c r="N1961">
        <v>45</v>
      </c>
      <c r="O1961">
        <v>550</v>
      </c>
      <c r="P1961">
        <v>247500</v>
      </c>
      <c r="Q1961">
        <v>99000</v>
      </c>
      <c r="R1961">
        <v>0.4</v>
      </c>
      <c r="S1961" t="s">
        <v>17</v>
      </c>
      <c r="T1961" t="str">
        <f>IF(Table1[[#This Row],[Units Sold]]&gt; 700,"High Units","low Units")</f>
        <v>low Units</v>
      </c>
      <c r="U1961">
        <f>SUM(Table1[[#This Row],[Operating Profit]])/SUM(Table1[Operating Profit])*100</f>
        <v>2.9807145779662533E-2</v>
      </c>
      <c r="V1961">
        <f>SUM(Table1[[#This Row],[Price per Unit]]*Table1[[#This Row],[Units Sold]])</f>
        <v>24750</v>
      </c>
      <c r="W1961">
        <f>SUM(Table1[[#This Row],[Total Sales]]-Table1[[#This Row],[Operating Profit]])</f>
        <v>148500</v>
      </c>
      <c r="X1961">
        <f>SUM(Table1[[#This Row],[Total Sales]]-Table1[[#This Row],[Cost]])</f>
        <v>99000</v>
      </c>
      <c r="Y1961">
        <f>SUM(Table1[[#This Row],[profit/loss]])/SUM(Table1[profit/loss])</f>
        <v>2.9807145779662533E-4</v>
      </c>
    </row>
    <row r="1962" spans="1:25" x14ac:dyDescent="0.3">
      <c r="A1962" t="s">
        <v>29</v>
      </c>
      <c r="B1962" t="s">
        <v>17</v>
      </c>
      <c r="C1962">
        <v>1128299</v>
      </c>
      <c r="D1962" s="9">
        <v>44334</v>
      </c>
      <c r="E1962" s="8" t="str">
        <f>TEXT(Table1[[#This Row],[Invoice Date]],"dd-mm-yyyy")</f>
        <v>18-05-2021</v>
      </c>
      <c r="F1962" s="1" t="str">
        <f t="shared" si="120"/>
        <v>May</v>
      </c>
      <c r="G1962" s="1" t="str">
        <f t="shared" si="121"/>
        <v>2021</v>
      </c>
      <c r="H1962" s="1" t="str">
        <f t="shared" si="122"/>
        <v>Tuesday</v>
      </c>
      <c r="I1962" s="1" t="str">
        <f t="shared" si="123"/>
        <v>18</v>
      </c>
      <c r="J1962" t="s">
        <v>26</v>
      </c>
      <c r="K1962" t="s">
        <v>80</v>
      </c>
      <c r="L1962" t="s">
        <v>81</v>
      </c>
      <c r="M1962" t="s">
        <v>18</v>
      </c>
      <c r="N1962">
        <v>50</v>
      </c>
      <c r="O1962">
        <v>400</v>
      </c>
      <c r="P1962">
        <v>200000</v>
      </c>
      <c r="Q1962">
        <v>80000</v>
      </c>
      <c r="R1962">
        <v>0.4</v>
      </c>
      <c r="S1962" t="s">
        <v>17</v>
      </c>
      <c r="T1962" t="str">
        <f>IF(Table1[[#This Row],[Units Sold]]&gt; 700,"High Units","low Units")</f>
        <v>low Units</v>
      </c>
      <c r="U1962">
        <f>SUM(Table1[[#This Row],[Operating Profit]])/SUM(Table1[Operating Profit])*100</f>
        <v>2.4086582448212147E-2</v>
      </c>
      <c r="V1962">
        <f>SUM(Table1[[#This Row],[Price per Unit]]*Table1[[#This Row],[Units Sold]])</f>
        <v>20000</v>
      </c>
      <c r="W1962">
        <f>SUM(Table1[[#This Row],[Total Sales]]-Table1[[#This Row],[Operating Profit]])</f>
        <v>120000</v>
      </c>
      <c r="X1962">
        <f>SUM(Table1[[#This Row],[Total Sales]]-Table1[[#This Row],[Cost]])</f>
        <v>80000</v>
      </c>
      <c r="Y1962">
        <f>SUM(Table1[[#This Row],[profit/loss]])/SUM(Table1[profit/loss])</f>
        <v>2.4086582448212146E-4</v>
      </c>
    </row>
    <row r="1963" spans="1:25" x14ac:dyDescent="0.3">
      <c r="A1963" t="s">
        <v>29</v>
      </c>
      <c r="B1963" t="s">
        <v>17</v>
      </c>
      <c r="C1963">
        <v>1128299</v>
      </c>
      <c r="D1963" s="9">
        <v>44334</v>
      </c>
      <c r="E1963" s="8" t="str">
        <f>TEXT(Table1[[#This Row],[Invoice Date]],"dd-mm-yyyy")</f>
        <v>18-05-2021</v>
      </c>
      <c r="F1963" s="1" t="str">
        <f t="shared" si="120"/>
        <v>May</v>
      </c>
      <c r="G1963" s="1" t="str">
        <f t="shared" si="121"/>
        <v>2021</v>
      </c>
      <c r="H1963" s="1" t="str">
        <f t="shared" si="122"/>
        <v>Tuesday</v>
      </c>
      <c r="I1963" s="1" t="str">
        <f t="shared" si="123"/>
        <v>18</v>
      </c>
      <c r="J1963" t="s">
        <v>26</v>
      </c>
      <c r="K1963" t="s">
        <v>80</v>
      </c>
      <c r="L1963" t="s">
        <v>81</v>
      </c>
      <c r="M1963" t="s">
        <v>19</v>
      </c>
      <c r="N1963">
        <v>50</v>
      </c>
      <c r="O1963">
        <v>400</v>
      </c>
      <c r="P1963">
        <v>200000</v>
      </c>
      <c r="Q1963">
        <v>80000</v>
      </c>
      <c r="R1963">
        <v>0.4</v>
      </c>
      <c r="S1963" t="s">
        <v>17</v>
      </c>
      <c r="T1963" t="str">
        <f>IF(Table1[[#This Row],[Units Sold]]&gt; 700,"High Units","low Units")</f>
        <v>low Units</v>
      </c>
      <c r="U1963">
        <f>SUM(Table1[[#This Row],[Operating Profit]])/SUM(Table1[Operating Profit])*100</f>
        <v>2.4086582448212147E-2</v>
      </c>
      <c r="V1963">
        <f>SUM(Table1[[#This Row],[Price per Unit]]*Table1[[#This Row],[Units Sold]])</f>
        <v>20000</v>
      </c>
      <c r="W1963">
        <f>SUM(Table1[[#This Row],[Total Sales]]-Table1[[#This Row],[Operating Profit]])</f>
        <v>120000</v>
      </c>
      <c r="X1963">
        <f>SUM(Table1[[#This Row],[Total Sales]]-Table1[[#This Row],[Cost]])</f>
        <v>80000</v>
      </c>
      <c r="Y1963">
        <f>SUM(Table1[[#This Row],[profit/loss]])/SUM(Table1[profit/loss])</f>
        <v>2.4086582448212146E-4</v>
      </c>
    </row>
    <row r="1964" spans="1:25" x14ac:dyDescent="0.3">
      <c r="A1964" t="s">
        <v>29</v>
      </c>
      <c r="B1964" t="s">
        <v>17</v>
      </c>
      <c r="C1964">
        <v>1128299</v>
      </c>
      <c r="D1964" s="9">
        <v>44334</v>
      </c>
      <c r="E1964" s="8" t="str">
        <f>TEXT(Table1[[#This Row],[Invoice Date]],"dd-mm-yyyy")</f>
        <v>18-05-2021</v>
      </c>
      <c r="F1964" s="1" t="str">
        <f t="shared" si="120"/>
        <v>May</v>
      </c>
      <c r="G1964" s="1" t="str">
        <f t="shared" si="121"/>
        <v>2021</v>
      </c>
      <c r="H1964" s="1" t="str">
        <f t="shared" si="122"/>
        <v>Tuesday</v>
      </c>
      <c r="I1964" s="1" t="str">
        <f t="shared" si="123"/>
        <v>18</v>
      </c>
      <c r="J1964" t="s">
        <v>26</v>
      </c>
      <c r="K1964" t="s">
        <v>80</v>
      </c>
      <c r="L1964" t="s">
        <v>81</v>
      </c>
      <c r="M1964" t="s">
        <v>20</v>
      </c>
      <c r="N1964">
        <v>45</v>
      </c>
      <c r="O1964">
        <v>325</v>
      </c>
      <c r="P1964">
        <v>146250</v>
      </c>
      <c r="Q1964">
        <v>58500</v>
      </c>
      <c r="R1964">
        <v>0.4</v>
      </c>
      <c r="S1964" t="s">
        <v>17</v>
      </c>
      <c r="T1964" t="str">
        <f>IF(Table1[[#This Row],[Units Sold]]&gt; 700,"High Units","low Units")</f>
        <v>low Units</v>
      </c>
      <c r="U1964">
        <f>SUM(Table1[[#This Row],[Operating Profit]])/SUM(Table1[Operating Profit])*100</f>
        <v>1.7613313415255131E-2</v>
      </c>
      <c r="V1964">
        <f>SUM(Table1[[#This Row],[Price per Unit]]*Table1[[#This Row],[Units Sold]])</f>
        <v>14625</v>
      </c>
      <c r="W1964">
        <f>SUM(Table1[[#This Row],[Total Sales]]-Table1[[#This Row],[Operating Profit]])</f>
        <v>87750</v>
      </c>
      <c r="X1964">
        <f>SUM(Table1[[#This Row],[Total Sales]]-Table1[[#This Row],[Cost]])</f>
        <v>58500</v>
      </c>
      <c r="Y1964">
        <f>SUM(Table1[[#This Row],[profit/loss]])/SUM(Table1[profit/loss])</f>
        <v>1.7613313415255132E-4</v>
      </c>
    </row>
    <row r="1965" spans="1:25" x14ac:dyDescent="0.3">
      <c r="A1965" t="s">
        <v>29</v>
      </c>
      <c r="B1965" t="s">
        <v>17</v>
      </c>
      <c r="C1965">
        <v>1128299</v>
      </c>
      <c r="D1965" s="9">
        <v>44334</v>
      </c>
      <c r="E1965" s="8" t="str">
        <f>TEXT(Table1[[#This Row],[Invoice Date]],"dd-mm-yyyy")</f>
        <v>18-05-2021</v>
      </c>
      <c r="F1965" s="1" t="str">
        <f t="shared" si="120"/>
        <v>May</v>
      </c>
      <c r="G1965" s="1" t="str">
        <f t="shared" si="121"/>
        <v>2021</v>
      </c>
      <c r="H1965" s="1" t="str">
        <f t="shared" si="122"/>
        <v>Tuesday</v>
      </c>
      <c r="I1965" s="1" t="str">
        <f t="shared" si="123"/>
        <v>18</v>
      </c>
      <c r="J1965" t="s">
        <v>26</v>
      </c>
      <c r="K1965" t="s">
        <v>80</v>
      </c>
      <c r="L1965" t="s">
        <v>81</v>
      </c>
      <c r="M1965" t="s">
        <v>21</v>
      </c>
      <c r="N1965">
        <v>40</v>
      </c>
      <c r="O1965">
        <v>225</v>
      </c>
      <c r="P1965">
        <v>90000</v>
      </c>
      <c r="Q1965">
        <v>40500</v>
      </c>
      <c r="R1965">
        <v>0.45</v>
      </c>
      <c r="S1965" t="s">
        <v>17</v>
      </c>
      <c r="T1965" t="str">
        <f>IF(Table1[[#This Row],[Units Sold]]&gt; 700,"High Units","low Units")</f>
        <v>low Units</v>
      </c>
      <c r="U1965">
        <f>SUM(Table1[[#This Row],[Operating Profit]])/SUM(Table1[Operating Profit])*100</f>
        <v>1.21938323644074E-2</v>
      </c>
      <c r="V1965">
        <f>SUM(Table1[[#This Row],[Price per Unit]]*Table1[[#This Row],[Units Sold]])</f>
        <v>9000</v>
      </c>
      <c r="W1965">
        <f>SUM(Table1[[#This Row],[Total Sales]]-Table1[[#This Row],[Operating Profit]])</f>
        <v>49500</v>
      </c>
      <c r="X1965">
        <f>SUM(Table1[[#This Row],[Total Sales]]-Table1[[#This Row],[Cost]])</f>
        <v>40500</v>
      </c>
      <c r="Y1965">
        <f>SUM(Table1[[#This Row],[profit/loss]])/SUM(Table1[profit/loss])</f>
        <v>1.2193832364407399E-4</v>
      </c>
    </row>
    <row r="1966" spans="1:25" x14ac:dyDescent="0.3">
      <c r="A1966" t="s">
        <v>29</v>
      </c>
      <c r="B1966" t="s">
        <v>82</v>
      </c>
      <c r="C1966">
        <v>1128299</v>
      </c>
      <c r="D1966" s="9">
        <v>44334</v>
      </c>
      <c r="E1966" s="8" t="str">
        <f>TEXT(Table1[[#This Row],[Invoice Date]],"dd-mm-yyyy")</f>
        <v>18-05-2021</v>
      </c>
      <c r="F1966" s="1" t="str">
        <f t="shared" si="120"/>
        <v>May</v>
      </c>
      <c r="G1966" s="1" t="str">
        <f t="shared" si="121"/>
        <v>2021</v>
      </c>
      <c r="H1966" s="1" t="str">
        <f t="shared" si="122"/>
        <v>Tuesday</v>
      </c>
      <c r="I1966" s="1" t="str">
        <f t="shared" si="123"/>
        <v>18</v>
      </c>
      <c r="J1966" t="s">
        <v>26</v>
      </c>
      <c r="K1966" t="s">
        <v>80</v>
      </c>
      <c r="L1966" t="s">
        <v>81</v>
      </c>
      <c r="M1966" t="s">
        <v>22</v>
      </c>
      <c r="N1966">
        <v>65</v>
      </c>
      <c r="O1966">
        <v>575</v>
      </c>
      <c r="P1966">
        <v>373750</v>
      </c>
      <c r="Q1966">
        <v>130813</v>
      </c>
      <c r="R1966">
        <v>0.35</v>
      </c>
      <c r="S1966" t="s">
        <v>82</v>
      </c>
      <c r="T1966" t="str">
        <f>IF(Table1[[#This Row],[Units Sold]]&gt; 700,"High Units","low Units")</f>
        <v>low Units</v>
      </c>
      <c r="U1966">
        <f>SUM(Table1[[#This Row],[Operating Profit]])/SUM(Table1[Operating Profit])*100</f>
        <v>3.9385476372474693E-2</v>
      </c>
      <c r="V1966">
        <f>SUM(Table1[[#This Row],[Price per Unit]]*Table1[[#This Row],[Units Sold]])</f>
        <v>37375</v>
      </c>
      <c r="W1966">
        <f>SUM(Table1[[#This Row],[Total Sales]]-Table1[[#This Row],[Operating Profit]])</f>
        <v>242937</v>
      </c>
      <c r="X1966">
        <f>SUM(Table1[[#This Row],[Total Sales]]-Table1[[#This Row],[Cost]])</f>
        <v>130813</v>
      </c>
      <c r="Y1966">
        <f>SUM(Table1[[#This Row],[profit/loss]])/SUM(Table1[profit/loss])</f>
        <v>3.9385476372474692E-4</v>
      </c>
    </row>
    <row r="1967" spans="1:25" x14ac:dyDescent="0.3">
      <c r="A1967" t="s">
        <v>29</v>
      </c>
      <c r="B1967" t="s">
        <v>82</v>
      </c>
      <c r="C1967">
        <v>1128299</v>
      </c>
      <c r="D1967" s="9">
        <v>44364</v>
      </c>
      <c r="E1967" s="8" t="str">
        <f>TEXT(Table1[[#This Row],[Invoice Date]],"dd-mm-yyyy")</f>
        <v>17-06-2021</v>
      </c>
      <c r="F1967" s="1" t="str">
        <f t="shared" si="120"/>
        <v>June</v>
      </c>
      <c r="G1967" s="1" t="str">
        <f t="shared" si="121"/>
        <v>2021</v>
      </c>
      <c r="H1967" s="1" t="str">
        <f t="shared" si="122"/>
        <v>Thursday</v>
      </c>
      <c r="I1967" s="1" t="str">
        <f t="shared" si="123"/>
        <v>17</v>
      </c>
      <c r="J1967" t="s">
        <v>26</v>
      </c>
      <c r="K1967" t="s">
        <v>80</v>
      </c>
      <c r="L1967" t="s">
        <v>81</v>
      </c>
      <c r="M1967" t="s">
        <v>16</v>
      </c>
      <c r="N1967">
        <v>60</v>
      </c>
      <c r="O1967">
        <v>825</v>
      </c>
      <c r="P1967">
        <v>495000</v>
      </c>
      <c r="Q1967">
        <v>198000</v>
      </c>
      <c r="R1967">
        <v>0.4</v>
      </c>
      <c r="S1967" t="s">
        <v>82</v>
      </c>
      <c r="T1967" t="str">
        <f>IF(Table1[[#This Row],[Units Sold]]&gt; 700,"High Units","low Units")</f>
        <v>High Units</v>
      </c>
      <c r="U1967">
        <f>SUM(Table1[[#This Row],[Operating Profit]])/SUM(Table1[Operating Profit])*100</f>
        <v>5.9614291559325065E-2</v>
      </c>
      <c r="V1967">
        <f>SUM(Table1[[#This Row],[Price per Unit]]*Table1[[#This Row],[Units Sold]])</f>
        <v>49500</v>
      </c>
      <c r="W1967">
        <f>SUM(Table1[[#This Row],[Total Sales]]-Table1[[#This Row],[Operating Profit]])</f>
        <v>297000</v>
      </c>
      <c r="X1967">
        <f>SUM(Table1[[#This Row],[Total Sales]]-Table1[[#This Row],[Cost]])</f>
        <v>198000</v>
      </c>
      <c r="Y1967">
        <f>SUM(Table1[[#This Row],[profit/loss]])/SUM(Table1[profit/loss])</f>
        <v>5.9614291559325066E-4</v>
      </c>
    </row>
    <row r="1968" spans="1:25" x14ac:dyDescent="0.3">
      <c r="A1968" t="s">
        <v>29</v>
      </c>
      <c r="B1968" t="s">
        <v>82</v>
      </c>
      <c r="C1968">
        <v>1128299</v>
      </c>
      <c r="D1968" s="9">
        <v>44364</v>
      </c>
      <c r="E1968" s="8" t="str">
        <f>TEXT(Table1[[#This Row],[Invoice Date]],"dd-mm-yyyy")</f>
        <v>17-06-2021</v>
      </c>
      <c r="F1968" s="1" t="str">
        <f t="shared" si="120"/>
        <v>June</v>
      </c>
      <c r="G1968" s="1" t="str">
        <f t="shared" si="121"/>
        <v>2021</v>
      </c>
      <c r="H1968" s="1" t="str">
        <f t="shared" si="122"/>
        <v>Thursday</v>
      </c>
      <c r="I1968" s="1" t="str">
        <f t="shared" si="123"/>
        <v>17</v>
      </c>
      <c r="J1968" t="s">
        <v>26</v>
      </c>
      <c r="K1968" t="s">
        <v>80</v>
      </c>
      <c r="L1968" t="s">
        <v>81</v>
      </c>
      <c r="M1968" t="s">
        <v>18</v>
      </c>
      <c r="N1968">
        <v>70</v>
      </c>
      <c r="O1968">
        <v>700</v>
      </c>
      <c r="P1968">
        <v>490000</v>
      </c>
      <c r="Q1968">
        <v>196000</v>
      </c>
      <c r="R1968">
        <v>0.4</v>
      </c>
      <c r="S1968" t="s">
        <v>82</v>
      </c>
      <c r="T1968" t="str">
        <f>IF(Table1[[#This Row],[Units Sold]]&gt; 700,"High Units","low Units")</f>
        <v>low Units</v>
      </c>
      <c r="U1968">
        <f>SUM(Table1[[#This Row],[Operating Profit]])/SUM(Table1[Operating Profit])*100</f>
        <v>5.9012126998119765E-2</v>
      </c>
      <c r="V1968">
        <f>SUM(Table1[[#This Row],[Price per Unit]]*Table1[[#This Row],[Units Sold]])</f>
        <v>49000</v>
      </c>
      <c r="W1968">
        <f>SUM(Table1[[#This Row],[Total Sales]]-Table1[[#This Row],[Operating Profit]])</f>
        <v>294000</v>
      </c>
      <c r="X1968">
        <f>SUM(Table1[[#This Row],[Total Sales]]-Table1[[#This Row],[Cost]])</f>
        <v>196000</v>
      </c>
      <c r="Y1968">
        <f>SUM(Table1[[#This Row],[profit/loss]])/SUM(Table1[profit/loss])</f>
        <v>5.9012126998119765E-4</v>
      </c>
    </row>
    <row r="1969" spans="1:25" x14ac:dyDescent="0.3">
      <c r="A1969" t="s">
        <v>29</v>
      </c>
      <c r="B1969" t="s">
        <v>82</v>
      </c>
      <c r="C1969">
        <v>1128299</v>
      </c>
      <c r="D1969" s="9">
        <v>44364</v>
      </c>
      <c r="E1969" s="8" t="str">
        <f>TEXT(Table1[[#This Row],[Invoice Date]],"dd-mm-yyyy")</f>
        <v>17-06-2021</v>
      </c>
      <c r="F1969" s="1" t="str">
        <f t="shared" si="120"/>
        <v>June</v>
      </c>
      <c r="G1969" s="1" t="str">
        <f t="shared" si="121"/>
        <v>2021</v>
      </c>
      <c r="H1969" s="1" t="str">
        <f t="shared" si="122"/>
        <v>Thursday</v>
      </c>
      <c r="I1969" s="1" t="str">
        <f t="shared" si="123"/>
        <v>17</v>
      </c>
      <c r="J1969" t="s">
        <v>26</v>
      </c>
      <c r="K1969" t="s">
        <v>80</v>
      </c>
      <c r="L1969" t="s">
        <v>81</v>
      </c>
      <c r="M1969" t="s">
        <v>19</v>
      </c>
      <c r="N1969">
        <v>85</v>
      </c>
      <c r="O1969">
        <v>700</v>
      </c>
      <c r="P1969">
        <v>595000</v>
      </c>
      <c r="Q1969">
        <v>238000</v>
      </c>
      <c r="R1969">
        <v>0.4</v>
      </c>
      <c r="S1969" t="s">
        <v>82</v>
      </c>
      <c r="T1969" t="str">
        <f>IF(Table1[[#This Row],[Units Sold]]&gt; 700,"High Units","low Units")</f>
        <v>low Units</v>
      </c>
      <c r="U1969">
        <f>SUM(Table1[[#This Row],[Operating Profit]])/SUM(Table1[Operating Profit])*100</f>
        <v>7.1657582783431137E-2</v>
      </c>
      <c r="V1969">
        <f>SUM(Table1[[#This Row],[Price per Unit]]*Table1[[#This Row],[Units Sold]])</f>
        <v>59500</v>
      </c>
      <c r="W1969">
        <f>SUM(Table1[[#This Row],[Total Sales]]-Table1[[#This Row],[Operating Profit]])</f>
        <v>357000</v>
      </c>
      <c r="X1969">
        <f>SUM(Table1[[#This Row],[Total Sales]]-Table1[[#This Row],[Cost]])</f>
        <v>238000</v>
      </c>
      <c r="Y1969">
        <f>SUM(Table1[[#This Row],[profit/loss]])/SUM(Table1[profit/loss])</f>
        <v>7.1657582783431141E-4</v>
      </c>
    </row>
    <row r="1970" spans="1:25" x14ac:dyDescent="0.3">
      <c r="A1970" t="s">
        <v>29</v>
      </c>
      <c r="B1970" t="s">
        <v>82</v>
      </c>
      <c r="C1970">
        <v>1128299</v>
      </c>
      <c r="D1970" s="9">
        <v>44364</v>
      </c>
      <c r="E1970" s="8" t="str">
        <f>TEXT(Table1[[#This Row],[Invoice Date]],"dd-mm-yyyy")</f>
        <v>17-06-2021</v>
      </c>
      <c r="F1970" s="1" t="str">
        <f t="shared" si="120"/>
        <v>June</v>
      </c>
      <c r="G1970" s="1" t="str">
        <f t="shared" si="121"/>
        <v>2021</v>
      </c>
      <c r="H1970" s="1" t="str">
        <f t="shared" si="122"/>
        <v>Thursday</v>
      </c>
      <c r="I1970" s="1" t="str">
        <f t="shared" si="123"/>
        <v>17</v>
      </c>
      <c r="J1970" t="s">
        <v>26</v>
      </c>
      <c r="K1970" t="s">
        <v>80</v>
      </c>
      <c r="L1970" t="s">
        <v>81</v>
      </c>
      <c r="M1970" t="s">
        <v>20</v>
      </c>
      <c r="N1970">
        <v>85</v>
      </c>
      <c r="O1970">
        <v>575</v>
      </c>
      <c r="P1970">
        <v>488750</v>
      </c>
      <c r="Q1970">
        <v>195500</v>
      </c>
      <c r="R1970">
        <v>0.4</v>
      </c>
      <c r="S1970" t="s">
        <v>82</v>
      </c>
      <c r="T1970" t="str">
        <f>IF(Table1[[#This Row],[Units Sold]]&gt; 700,"High Units","low Units")</f>
        <v>low Units</v>
      </c>
      <c r="U1970">
        <f>SUM(Table1[[#This Row],[Operating Profit]])/SUM(Table1[Operating Profit])*100</f>
        <v>5.8861585857818435E-2</v>
      </c>
      <c r="V1970">
        <f>SUM(Table1[[#This Row],[Price per Unit]]*Table1[[#This Row],[Units Sold]])</f>
        <v>48875</v>
      </c>
      <c r="W1970">
        <f>SUM(Table1[[#This Row],[Total Sales]]-Table1[[#This Row],[Operating Profit]])</f>
        <v>293250</v>
      </c>
      <c r="X1970">
        <f>SUM(Table1[[#This Row],[Total Sales]]-Table1[[#This Row],[Cost]])</f>
        <v>195500</v>
      </c>
      <c r="Y1970">
        <f>SUM(Table1[[#This Row],[profit/loss]])/SUM(Table1[profit/loss])</f>
        <v>5.8861585857818437E-4</v>
      </c>
    </row>
    <row r="1971" spans="1:25" x14ac:dyDescent="0.3">
      <c r="A1971" t="s">
        <v>29</v>
      </c>
      <c r="B1971" t="s">
        <v>82</v>
      </c>
      <c r="C1971">
        <v>1128299</v>
      </c>
      <c r="D1971" s="9">
        <v>44364</v>
      </c>
      <c r="E1971" s="8" t="str">
        <f>TEXT(Table1[[#This Row],[Invoice Date]],"dd-mm-yyyy")</f>
        <v>17-06-2021</v>
      </c>
      <c r="F1971" s="1" t="str">
        <f t="shared" si="120"/>
        <v>June</v>
      </c>
      <c r="G1971" s="1" t="str">
        <f t="shared" si="121"/>
        <v>2021</v>
      </c>
      <c r="H1971" s="1" t="str">
        <f t="shared" si="122"/>
        <v>Thursday</v>
      </c>
      <c r="I1971" s="1" t="str">
        <f t="shared" si="123"/>
        <v>17</v>
      </c>
      <c r="J1971" t="s">
        <v>26</v>
      </c>
      <c r="K1971" t="s">
        <v>80</v>
      </c>
      <c r="L1971" t="s">
        <v>81</v>
      </c>
      <c r="M1971" t="s">
        <v>21</v>
      </c>
      <c r="N1971">
        <v>95</v>
      </c>
      <c r="O1971">
        <v>450</v>
      </c>
      <c r="P1971">
        <v>427500</v>
      </c>
      <c r="Q1971">
        <v>192375</v>
      </c>
      <c r="R1971">
        <v>0.45</v>
      </c>
      <c r="S1971" t="s">
        <v>82</v>
      </c>
      <c r="T1971" t="str">
        <f>IF(Table1[[#This Row],[Units Sold]]&gt; 700,"High Units","low Units")</f>
        <v>low Units</v>
      </c>
      <c r="U1971">
        <f>SUM(Table1[[#This Row],[Operating Profit]])/SUM(Table1[Operating Profit])*100</f>
        <v>5.7920703730935143E-2</v>
      </c>
      <c r="V1971">
        <f>SUM(Table1[[#This Row],[Price per Unit]]*Table1[[#This Row],[Units Sold]])</f>
        <v>42750</v>
      </c>
      <c r="W1971">
        <f>SUM(Table1[[#This Row],[Total Sales]]-Table1[[#This Row],[Operating Profit]])</f>
        <v>235125</v>
      </c>
      <c r="X1971">
        <f>SUM(Table1[[#This Row],[Total Sales]]-Table1[[#This Row],[Cost]])</f>
        <v>192375</v>
      </c>
      <c r="Y1971">
        <f>SUM(Table1[[#This Row],[profit/loss]])/SUM(Table1[profit/loss])</f>
        <v>5.7920703730935145E-4</v>
      </c>
    </row>
    <row r="1972" spans="1:25" x14ac:dyDescent="0.3">
      <c r="A1972" t="s">
        <v>29</v>
      </c>
      <c r="B1972" t="s">
        <v>82</v>
      </c>
      <c r="C1972">
        <v>1128299</v>
      </c>
      <c r="D1972" s="9">
        <v>44364</v>
      </c>
      <c r="E1972" s="8" t="str">
        <f>TEXT(Table1[[#This Row],[Invoice Date]],"dd-mm-yyyy")</f>
        <v>17-06-2021</v>
      </c>
      <c r="F1972" s="1" t="str">
        <f t="shared" si="120"/>
        <v>June</v>
      </c>
      <c r="G1972" s="1" t="str">
        <f t="shared" si="121"/>
        <v>2021</v>
      </c>
      <c r="H1972" s="1" t="str">
        <f t="shared" si="122"/>
        <v>Thursday</v>
      </c>
      <c r="I1972" s="1" t="str">
        <f t="shared" si="123"/>
        <v>17</v>
      </c>
      <c r="J1972" t="s">
        <v>26</v>
      </c>
      <c r="K1972" t="s">
        <v>80</v>
      </c>
      <c r="L1972" t="s">
        <v>81</v>
      </c>
      <c r="M1972" t="s">
        <v>22</v>
      </c>
      <c r="N1972">
        <v>110</v>
      </c>
      <c r="O1972">
        <v>750</v>
      </c>
      <c r="P1972">
        <v>825000</v>
      </c>
      <c r="Q1972">
        <v>288750</v>
      </c>
      <c r="R1972">
        <v>0.35</v>
      </c>
      <c r="S1972" t="s">
        <v>82</v>
      </c>
      <c r="T1972" t="str">
        <f>IF(Table1[[#This Row],[Units Sold]]&gt; 700,"High Units","low Units")</f>
        <v>High Units</v>
      </c>
      <c r="U1972">
        <f>SUM(Table1[[#This Row],[Operating Profit]])/SUM(Table1[Operating Profit])*100</f>
        <v>8.6937508524015716E-2</v>
      </c>
      <c r="V1972">
        <f>SUM(Table1[[#This Row],[Price per Unit]]*Table1[[#This Row],[Units Sold]])</f>
        <v>82500</v>
      </c>
      <c r="W1972">
        <f>SUM(Table1[[#This Row],[Total Sales]]-Table1[[#This Row],[Operating Profit]])</f>
        <v>536250</v>
      </c>
      <c r="X1972">
        <f>SUM(Table1[[#This Row],[Total Sales]]-Table1[[#This Row],[Cost]])</f>
        <v>288750</v>
      </c>
      <c r="Y1972">
        <f>SUM(Table1[[#This Row],[profit/loss]])/SUM(Table1[profit/loss])</f>
        <v>8.6937508524015719E-4</v>
      </c>
    </row>
    <row r="1973" spans="1:25" x14ac:dyDescent="0.3">
      <c r="A1973" t="s">
        <v>29</v>
      </c>
      <c r="B1973" t="s">
        <v>82</v>
      </c>
      <c r="C1973">
        <v>1128299</v>
      </c>
      <c r="D1973" s="9">
        <v>44393</v>
      </c>
      <c r="E1973" s="8" t="str">
        <f>TEXT(Table1[[#This Row],[Invoice Date]],"dd-mm-yyyy")</f>
        <v>16-07-2021</v>
      </c>
      <c r="F1973" s="1" t="str">
        <f t="shared" si="120"/>
        <v>July</v>
      </c>
      <c r="G1973" s="1" t="str">
        <f t="shared" si="121"/>
        <v>2021</v>
      </c>
      <c r="H1973" s="1" t="str">
        <f t="shared" si="122"/>
        <v>Friday</v>
      </c>
      <c r="I1973" s="1" t="str">
        <f t="shared" si="123"/>
        <v>16</v>
      </c>
      <c r="J1973" t="s">
        <v>26</v>
      </c>
      <c r="K1973" t="s">
        <v>80</v>
      </c>
      <c r="L1973" t="s">
        <v>81</v>
      </c>
      <c r="M1973" t="s">
        <v>16</v>
      </c>
      <c r="N1973">
        <v>90</v>
      </c>
      <c r="O1973">
        <v>900</v>
      </c>
      <c r="P1973">
        <v>810000</v>
      </c>
      <c r="Q1973">
        <v>324000</v>
      </c>
      <c r="R1973">
        <v>0.4</v>
      </c>
      <c r="S1973" t="s">
        <v>82</v>
      </c>
      <c r="T1973" t="str">
        <f>IF(Table1[[#This Row],[Units Sold]]&gt; 700,"High Units","low Units")</f>
        <v>High Units</v>
      </c>
      <c r="U1973">
        <f>SUM(Table1[[#This Row],[Operating Profit]])/SUM(Table1[Operating Profit])*100</f>
        <v>9.75506589152592E-2</v>
      </c>
      <c r="V1973">
        <f>SUM(Table1[[#This Row],[Price per Unit]]*Table1[[#This Row],[Units Sold]])</f>
        <v>81000</v>
      </c>
      <c r="W1973">
        <f>SUM(Table1[[#This Row],[Total Sales]]-Table1[[#This Row],[Operating Profit]])</f>
        <v>486000</v>
      </c>
      <c r="X1973">
        <f>SUM(Table1[[#This Row],[Total Sales]]-Table1[[#This Row],[Cost]])</f>
        <v>324000</v>
      </c>
      <c r="Y1973">
        <f>SUM(Table1[[#This Row],[profit/loss]])/SUM(Table1[profit/loss])</f>
        <v>9.7550658915259195E-4</v>
      </c>
    </row>
    <row r="1974" spans="1:25" x14ac:dyDescent="0.3">
      <c r="A1974" t="s">
        <v>29</v>
      </c>
      <c r="B1974" t="s">
        <v>82</v>
      </c>
      <c r="C1974">
        <v>1128299</v>
      </c>
      <c r="D1974" s="9">
        <v>44393</v>
      </c>
      <c r="E1974" s="8" t="str">
        <f>TEXT(Table1[[#This Row],[Invoice Date]],"dd-mm-yyyy")</f>
        <v>16-07-2021</v>
      </c>
      <c r="F1974" s="1" t="str">
        <f t="shared" si="120"/>
        <v>July</v>
      </c>
      <c r="G1974" s="1" t="str">
        <f t="shared" si="121"/>
        <v>2021</v>
      </c>
      <c r="H1974" s="1" t="str">
        <f t="shared" si="122"/>
        <v>Friday</v>
      </c>
      <c r="I1974" s="1" t="str">
        <f t="shared" si="123"/>
        <v>16</v>
      </c>
      <c r="J1974" t="s">
        <v>26</v>
      </c>
      <c r="K1974" t="s">
        <v>80</v>
      </c>
      <c r="L1974" t="s">
        <v>81</v>
      </c>
      <c r="M1974" t="s">
        <v>18</v>
      </c>
      <c r="N1974">
        <v>95</v>
      </c>
      <c r="O1974">
        <v>750</v>
      </c>
      <c r="P1974">
        <v>712500</v>
      </c>
      <c r="Q1974">
        <v>285000</v>
      </c>
      <c r="R1974">
        <v>0.4</v>
      </c>
      <c r="S1974" t="s">
        <v>82</v>
      </c>
      <c r="T1974" t="str">
        <f>IF(Table1[[#This Row],[Units Sold]]&gt; 700,"High Units","low Units")</f>
        <v>High Units</v>
      </c>
      <c r="U1974">
        <f>SUM(Table1[[#This Row],[Operating Profit]])/SUM(Table1[Operating Profit])*100</f>
        <v>8.5808449971755782E-2</v>
      </c>
      <c r="V1974">
        <f>SUM(Table1[[#This Row],[Price per Unit]]*Table1[[#This Row],[Units Sold]])</f>
        <v>71250</v>
      </c>
      <c r="W1974">
        <f>SUM(Table1[[#This Row],[Total Sales]]-Table1[[#This Row],[Operating Profit]])</f>
        <v>427500</v>
      </c>
      <c r="X1974">
        <f>SUM(Table1[[#This Row],[Total Sales]]-Table1[[#This Row],[Cost]])</f>
        <v>285000</v>
      </c>
      <c r="Y1974">
        <f>SUM(Table1[[#This Row],[profit/loss]])/SUM(Table1[profit/loss])</f>
        <v>8.5808449971755776E-4</v>
      </c>
    </row>
    <row r="1975" spans="1:25" x14ac:dyDescent="0.3">
      <c r="A1975" t="s">
        <v>29</v>
      </c>
      <c r="B1975" t="s">
        <v>82</v>
      </c>
      <c r="C1975">
        <v>1128299</v>
      </c>
      <c r="D1975" s="9">
        <v>44393</v>
      </c>
      <c r="E1975" s="8" t="str">
        <f>TEXT(Table1[[#This Row],[Invoice Date]],"dd-mm-yyyy")</f>
        <v>16-07-2021</v>
      </c>
      <c r="F1975" s="1" t="str">
        <f t="shared" si="120"/>
        <v>July</v>
      </c>
      <c r="G1975" s="1" t="str">
        <f t="shared" si="121"/>
        <v>2021</v>
      </c>
      <c r="H1975" s="1" t="str">
        <f t="shared" si="122"/>
        <v>Friday</v>
      </c>
      <c r="I1975" s="1" t="str">
        <f t="shared" si="123"/>
        <v>16</v>
      </c>
      <c r="J1975" t="s">
        <v>26</v>
      </c>
      <c r="K1975" t="s">
        <v>80</v>
      </c>
      <c r="L1975" t="s">
        <v>81</v>
      </c>
      <c r="M1975" t="s">
        <v>19</v>
      </c>
      <c r="N1975">
        <v>95</v>
      </c>
      <c r="O1975">
        <v>700</v>
      </c>
      <c r="P1975">
        <v>665000</v>
      </c>
      <c r="Q1975">
        <v>266000</v>
      </c>
      <c r="R1975">
        <v>0.4</v>
      </c>
      <c r="S1975" t="s">
        <v>82</v>
      </c>
      <c r="T1975" t="str">
        <f>IF(Table1[[#This Row],[Units Sold]]&gt; 700,"High Units","low Units")</f>
        <v>low Units</v>
      </c>
      <c r="U1975">
        <f>SUM(Table1[[#This Row],[Operating Profit]])/SUM(Table1[Operating Profit])*100</f>
        <v>8.0087886640305389E-2</v>
      </c>
      <c r="V1975">
        <f>SUM(Table1[[#This Row],[Price per Unit]]*Table1[[#This Row],[Units Sold]])</f>
        <v>66500</v>
      </c>
      <c r="W1975">
        <f>SUM(Table1[[#This Row],[Total Sales]]-Table1[[#This Row],[Operating Profit]])</f>
        <v>399000</v>
      </c>
      <c r="X1975">
        <f>SUM(Table1[[#This Row],[Total Sales]]-Table1[[#This Row],[Cost]])</f>
        <v>266000</v>
      </c>
      <c r="Y1975">
        <f>SUM(Table1[[#This Row],[profit/loss]])/SUM(Table1[profit/loss])</f>
        <v>8.0087886640305389E-4</v>
      </c>
    </row>
    <row r="1976" spans="1:25" x14ac:dyDescent="0.3">
      <c r="A1976" t="s">
        <v>29</v>
      </c>
      <c r="B1976" t="s">
        <v>82</v>
      </c>
      <c r="C1976">
        <v>1128299</v>
      </c>
      <c r="D1976" s="9">
        <v>44393</v>
      </c>
      <c r="E1976" s="8" t="str">
        <f>TEXT(Table1[[#This Row],[Invoice Date]],"dd-mm-yyyy")</f>
        <v>16-07-2021</v>
      </c>
      <c r="F1976" s="1" t="str">
        <f t="shared" si="120"/>
        <v>July</v>
      </c>
      <c r="G1976" s="1" t="str">
        <f t="shared" si="121"/>
        <v>2021</v>
      </c>
      <c r="H1976" s="1" t="str">
        <f t="shared" si="122"/>
        <v>Friday</v>
      </c>
      <c r="I1976" s="1" t="str">
        <f t="shared" si="123"/>
        <v>16</v>
      </c>
      <c r="J1976" t="s">
        <v>26</v>
      </c>
      <c r="K1976" t="s">
        <v>80</v>
      </c>
      <c r="L1976" t="s">
        <v>81</v>
      </c>
      <c r="M1976" t="s">
        <v>20</v>
      </c>
      <c r="N1976">
        <v>90</v>
      </c>
      <c r="O1976">
        <v>600</v>
      </c>
      <c r="P1976">
        <v>540000</v>
      </c>
      <c r="Q1976">
        <v>216000</v>
      </c>
      <c r="R1976">
        <v>0.4</v>
      </c>
      <c r="S1976" t="s">
        <v>82</v>
      </c>
      <c r="T1976" t="str">
        <f>IF(Table1[[#This Row],[Units Sold]]&gt; 700,"High Units","low Units")</f>
        <v>low Units</v>
      </c>
      <c r="U1976">
        <f>SUM(Table1[[#This Row],[Operating Profit]])/SUM(Table1[Operating Profit])*100</f>
        <v>6.5033772610172791E-2</v>
      </c>
      <c r="V1976">
        <f>SUM(Table1[[#This Row],[Price per Unit]]*Table1[[#This Row],[Units Sold]])</f>
        <v>54000</v>
      </c>
      <c r="W1976">
        <f>SUM(Table1[[#This Row],[Total Sales]]-Table1[[#This Row],[Operating Profit]])</f>
        <v>324000</v>
      </c>
      <c r="X1976">
        <f>SUM(Table1[[#This Row],[Total Sales]]-Table1[[#This Row],[Cost]])</f>
        <v>216000</v>
      </c>
      <c r="Y1976">
        <f>SUM(Table1[[#This Row],[profit/loss]])/SUM(Table1[profit/loss])</f>
        <v>6.5033772610172797E-4</v>
      </c>
    </row>
    <row r="1977" spans="1:25" x14ac:dyDescent="0.3">
      <c r="A1977" t="s">
        <v>29</v>
      </c>
      <c r="B1977" t="s">
        <v>82</v>
      </c>
      <c r="C1977">
        <v>1128299</v>
      </c>
      <c r="D1977" s="9">
        <v>44393</v>
      </c>
      <c r="E1977" s="8" t="str">
        <f>TEXT(Table1[[#This Row],[Invoice Date]],"dd-mm-yyyy")</f>
        <v>16-07-2021</v>
      </c>
      <c r="F1977" s="1" t="str">
        <f t="shared" si="120"/>
        <v>July</v>
      </c>
      <c r="G1977" s="1" t="str">
        <f t="shared" si="121"/>
        <v>2021</v>
      </c>
      <c r="H1977" s="1" t="str">
        <f t="shared" si="122"/>
        <v>Friday</v>
      </c>
      <c r="I1977" s="1" t="str">
        <f t="shared" si="123"/>
        <v>16</v>
      </c>
      <c r="J1977" t="s">
        <v>26</v>
      </c>
      <c r="K1977" t="s">
        <v>80</v>
      </c>
      <c r="L1977" t="s">
        <v>81</v>
      </c>
      <c r="M1977" t="s">
        <v>21</v>
      </c>
      <c r="N1977">
        <v>95</v>
      </c>
      <c r="O1977">
        <v>650</v>
      </c>
      <c r="P1977">
        <v>617500</v>
      </c>
      <c r="Q1977">
        <v>277875</v>
      </c>
      <c r="R1977">
        <v>0.45</v>
      </c>
      <c r="S1977" t="s">
        <v>82</v>
      </c>
      <c r="T1977" t="str">
        <f>IF(Table1[[#This Row],[Units Sold]]&gt; 700,"High Units","low Units")</f>
        <v>low Units</v>
      </c>
      <c r="U1977">
        <f>SUM(Table1[[#This Row],[Operating Profit]])/SUM(Table1[Operating Profit])*100</f>
        <v>8.3663238722461883E-2</v>
      </c>
      <c r="V1977">
        <f>SUM(Table1[[#This Row],[Price per Unit]]*Table1[[#This Row],[Units Sold]])</f>
        <v>61750</v>
      </c>
      <c r="W1977">
        <f>SUM(Table1[[#This Row],[Total Sales]]-Table1[[#This Row],[Operating Profit]])</f>
        <v>339625</v>
      </c>
      <c r="X1977">
        <f>SUM(Table1[[#This Row],[Total Sales]]-Table1[[#This Row],[Cost]])</f>
        <v>277875</v>
      </c>
      <c r="Y1977">
        <f>SUM(Table1[[#This Row],[profit/loss]])/SUM(Table1[profit/loss])</f>
        <v>8.3663238722461882E-4</v>
      </c>
    </row>
    <row r="1978" spans="1:25" x14ac:dyDescent="0.3">
      <c r="A1978" t="s">
        <v>29</v>
      </c>
      <c r="B1978" t="s">
        <v>82</v>
      </c>
      <c r="C1978">
        <v>1128299</v>
      </c>
      <c r="D1978" s="9">
        <v>44393</v>
      </c>
      <c r="E1978" s="8" t="str">
        <f>TEXT(Table1[[#This Row],[Invoice Date]],"dd-mm-yyyy")</f>
        <v>16-07-2021</v>
      </c>
      <c r="F1978" s="1" t="str">
        <f t="shared" si="120"/>
        <v>July</v>
      </c>
      <c r="G1978" s="1" t="str">
        <f t="shared" si="121"/>
        <v>2021</v>
      </c>
      <c r="H1978" s="1" t="str">
        <f t="shared" si="122"/>
        <v>Friday</v>
      </c>
      <c r="I1978" s="1" t="str">
        <f t="shared" si="123"/>
        <v>16</v>
      </c>
      <c r="J1978" t="s">
        <v>26</v>
      </c>
      <c r="K1978" t="s">
        <v>80</v>
      </c>
      <c r="L1978" t="s">
        <v>81</v>
      </c>
      <c r="M1978" t="s">
        <v>22</v>
      </c>
      <c r="N1978">
        <v>110</v>
      </c>
      <c r="O1978">
        <v>650</v>
      </c>
      <c r="P1978">
        <v>715000</v>
      </c>
      <c r="Q1978">
        <v>250250</v>
      </c>
      <c r="R1978">
        <v>0.35</v>
      </c>
      <c r="S1978" t="s">
        <v>82</v>
      </c>
      <c r="T1978" t="str">
        <f>IF(Table1[[#This Row],[Units Sold]]&gt; 700,"High Units","low Units")</f>
        <v>low Units</v>
      </c>
      <c r="U1978">
        <f>SUM(Table1[[#This Row],[Operating Profit]])/SUM(Table1[Operating Profit])*100</f>
        <v>7.5345840720813614E-2</v>
      </c>
      <c r="V1978">
        <f>SUM(Table1[[#This Row],[Price per Unit]]*Table1[[#This Row],[Units Sold]])</f>
        <v>71500</v>
      </c>
      <c r="W1978">
        <f>SUM(Table1[[#This Row],[Total Sales]]-Table1[[#This Row],[Operating Profit]])</f>
        <v>464750</v>
      </c>
      <c r="X1978">
        <f>SUM(Table1[[#This Row],[Total Sales]]-Table1[[#This Row],[Cost]])</f>
        <v>250250</v>
      </c>
      <c r="Y1978">
        <f>SUM(Table1[[#This Row],[profit/loss]])/SUM(Table1[profit/loss])</f>
        <v>7.5345840720813617E-4</v>
      </c>
    </row>
    <row r="1979" spans="1:25" x14ac:dyDescent="0.3">
      <c r="A1979" t="s">
        <v>29</v>
      </c>
      <c r="B1979" t="s">
        <v>82</v>
      </c>
      <c r="C1979">
        <v>1128299</v>
      </c>
      <c r="D1979" s="9">
        <v>44425</v>
      </c>
      <c r="E1979" s="8" t="str">
        <f>TEXT(Table1[[#This Row],[Invoice Date]],"dd-mm-yyyy")</f>
        <v>17-08-2021</v>
      </c>
      <c r="F1979" s="1" t="str">
        <f t="shared" si="120"/>
        <v>August</v>
      </c>
      <c r="G1979" s="1" t="str">
        <f t="shared" si="121"/>
        <v>2021</v>
      </c>
      <c r="H1979" s="1" t="str">
        <f t="shared" si="122"/>
        <v>Tuesday</v>
      </c>
      <c r="I1979" s="1" t="str">
        <f t="shared" si="123"/>
        <v>17</v>
      </c>
      <c r="J1979" t="s">
        <v>26</v>
      </c>
      <c r="K1979" t="s">
        <v>80</v>
      </c>
      <c r="L1979" t="s">
        <v>81</v>
      </c>
      <c r="M1979" t="s">
        <v>16</v>
      </c>
      <c r="N1979">
        <v>95</v>
      </c>
      <c r="O1979">
        <v>850</v>
      </c>
      <c r="P1979">
        <v>807500</v>
      </c>
      <c r="Q1979">
        <v>323000</v>
      </c>
      <c r="R1979">
        <v>0.4</v>
      </c>
      <c r="S1979" t="s">
        <v>82</v>
      </c>
      <c r="T1979" t="str">
        <f>IF(Table1[[#This Row],[Units Sold]]&gt; 700,"High Units","low Units")</f>
        <v>High Units</v>
      </c>
      <c r="U1979">
        <f>SUM(Table1[[#This Row],[Operating Profit]])/SUM(Table1[Operating Profit])*100</f>
        <v>9.724957663465654E-2</v>
      </c>
      <c r="V1979">
        <f>SUM(Table1[[#This Row],[Price per Unit]]*Table1[[#This Row],[Units Sold]])</f>
        <v>80750</v>
      </c>
      <c r="W1979">
        <f>SUM(Table1[[#This Row],[Total Sales]]-Table1[[#This Row],[Operating Profit]])</f>
        <v>484500</v>
      </c>
      <c r="X1979">
        <f>SUM(Table1[[#This Row],[Total Sales]]-Table1[[#This Row],[Cost]])</f>
        <v>323000</v>
      </c>
      <c r="Y1979">
        <f>SUM(Table1[[#This Row],[profit/loss]])/SUM(Table1[profit/loss])</f>
        <v>9.7249576634656539E-4</v>
      </c>
    </row>
    <row r="1980" spans="1:25" x14ac:dyDescent="0.3">
      <c r="A1980" t="s">
        <v>29</v>
      </c>
      <c r="B1980" t="s">
        <v>82</v>
      </c>
      <c r="C1980">
        <v>1128299</v>
      </c>
      <c r="D1980" s="9">
        <v>44425</v>
      </c>
      <c r="E1980" s="8" t="str">
        <f>TEXT(Table1[[#This Row],[Invoice Date]],"dd-mm-yyyy")</f>
        <v>17-08-2021</v>
      </c>
      <c r="F1980" s="1" t="str">
        <f t="shared" si="120"/>
        <v>August</v>
      </c>
      <c r="G1980" s="1" t="str">
        <f t="shared" si="121"/>
        <v>2021</v>
      </c>
      <c r="H1980" s="1" t="str">
        <f t="shared" si="122"/>
        <v>Tuesday</v>
      </c>
      <c r="I1980" s="1" t="str">
        <f t="shared" si="123"/>
        <v>17</v>
      </c>
      <c r="J1980" t="s">
        <v>26</v>
      </c>
      <c r="K1980" t="s">
        <v>80</v>
      </c>
      <c r="L1980" t="s">
        <v>81</v>
      </c>
      <c r="M1980" t="s">
        <v>18</v>
      </c>
      <c r="N1980">
        <v>85</v>
      </c>
      <c r="O1980">
        <v>825</v>
      </c>
      <c r="P1980">
        <v>701250</v>
      </c>
      <c r="Q1980">
        <v>280500</v>
      </c>
      <c r="R1980">
        <v>0.4</v>
      </c>
      <c r="S1980" t="s">
        <v>82</v>
      </c>
      <c r="T1980" t="str">
        <f>IF(Table1[[#This Row],[Units Sold]]&gt; 700,"High Units","low Units")</f>
        <v>High Units</v>
      </c>
      <c r="U1980">
        <f>SUM(Table1[[#This Row],[Operating Profit]])/SUM(Table1[Operating Profit])*100</f>
        <v>8.4453579709043838E-2</v>
      </c>
      <c r="V1980">
        <f>SUM(Table1[[#This Row],[Price per Unit]]*Table1[[#This Row],[Units Sold]])</f>
        <v>70125</v>
      </c>
      <c r="W1980">
        <f>SUM(Table1[[#This Row],[Total Sales]]-Table1[[#This Row],[Operating Profit]])</f>
        <v>420750</v>
      </c>
      <c r="X1980">
        <f>SUM(Table1[[#This Row],[Total Sales]]-Table1[[#This Row],[Cost]])</f>
        <v>280500</v>
      </c>
      <c r="Y1980">
        <f>SUM(Table1[[#This Row],[profit/loss]])/SUM(Table1[profit/loss])</f>
        <v>8.4453579709043835E-4</v>
      </c>
    </row>
    <row r="1981" spans="1:25" x14ac:dyDescent="0.3">
      <c r="A1981" t="s">
        <v>29</v>
      </c>
      <c r="B1981" t="s">
        <v>82</v>
      </c>
      <c r="C1981">
        <v>1128299</v>
      </c>
      <c r="D1981" s="9">
        <v>44425</v>
      </c>
      <c r="E1981" s="8" t="str">
        <f>TEXT(Table1[[#This Row],[Invoice Date]],"dd-mm-yyyy")</f>
        <v>17-08-2021</v>
      </c>
      <c r="F1981" s="1" t="str">
        <f t="shared" si="120"/>
        <v>August</v>
      </c>
      <c r="G1981" s="1" t="str">
        <f t="shared" si="121"/>
        <v>2021</v>
      </c>
      <c r="H1981" s="1" t="str">
        <f t="shared" si="122"/>
        <v>Tuesday</v>
      </c>
      <c r="I1981" s="1" t="str">
        <f t="shared" si="123"/>
        <v>17</v>
      </c>
      <c r="J1981" t="s">
        <v>26</v>
      </c>
      <c r="K1981" t="s">
        <v>80</v>
      </c>
      <c r="L1981" t="s">
        <v>81</v>
      </c>
      <c r="M1981" t="s">
        <v>19</v>
      </c>
      <c r="N1981">
        <v>75</v>
      </c>
      <c r="O1981">
        <v>700</v>
      </c>
      <c r="P1981">
        <v>525000</v>
      </c>
      <c r="Q1981">
        <v>210000</v>
      </c>
      <c r="R1981">
        <v>0.4</v>
      </c>
      <c r="S1981" t="s">
        <v>82</v>
      </c>
      <c r="T1981" t="str">
        <f>IF(Table1[[#This Row],[Units Sold]]&gt; 700,"High Units","low Units")</f>
        <v>low Units</v>
      </c>
      <c r="U1981">
        <f>SUM(Table1[[#This Row],[Operating Profit]])/SUM(Table1[Operating Profit])*100</f>
        <v>6.3227278926556885E-2</v>
      </c>
      <c r="V1981">
        <f>SUM(Table1[[#This Row],[Price per Unit]]*Table1[[#This Row],[Units Sold]])</f>
        <v>52500</v>
      </c>
      <c r="W1981">
        <f>SUM(Table1[[#This Row],[Total Sales]]-Table1[[#This Row],[Operating Profit]])</f>
        <v>315000</v>
      </c>
      <c r="X1981">
        <f>SUM(Table1[[#This Row],[Total Sales]]-Table1[[#This Row],[Cost]])</f>
        <v>210000</v>
      </c>
      <c r="Y1981">
        <f>SUM(Table1[[#This Row],[profit/loss]])/SUM(Table1[profit/loss])</f>
        <v>6.3227278926556883E-4</v>
      </c>
    </row>
    <row r="1982" spans="1:25" x14ac:dyDescent="0.3">
      <c r="A1982" t="s">
        <v>29</v>
      </c>
      <c r="B1982" t="s">
        <v>82</v>
      </c>
      <c r="C1982">
        <v>1128299</v>
      </c>
      <c r="D1982" s="9">
        <v>44425</v>
      </c>
      <c r="E1982" s="8" t="str">
        <f>TEXT(Table1[[#This Row],[Invoice Date]],"dd-mm-yyyy")</f>
        <v>17-08-2021</v>
      </c>
      <c r="F1982" s="1" t="str">
        <f t="shared" si="120"/>
        <v>August</v>
      </c>
      <c r="G1982" s="1" t="str">
        <f t="shared" si="121"/>
        <v>2021</v>
      </c>
      <c r="H1982" s="1" t="str">
        <f t="shared" si="122"/>
        <v>Tuesday</v>
      </c>
      <c r="I1982" s="1" t="str">
        <f t="shared" si="123"/>
        <v>17</v>
      </c>
      <c r="J1982" t="s">
        <v>26</v>
      </c>
      <c r="K1982" t="s">
        <v>80</v>
      </c>
      <c r="L1982" t="s">
        <v>81</v>
      </c>
      <c r="M1982" t="s">
        <v>20</v>
      </c>
      <c r="N1982">
        <v>75</v>
      </c>
      <c r="O1982">
        <v>475</v>
      </c>
      <c r="P1982">
        <v>356250</v>
      </c>
      <c r="Q1982">
        <v>142500</v>
      </c>
      <c r="R1982">
        <v>0.4</v>
      </c>
      <c r="S1982" t="s">
        <v>82</v>
      </c>
      <c r="T1982" t="str">
        <f>IF(Table1[[#This Row],[Units Sold]]&gt; 700,"High Units","low Units")</f>
        <v>low Units</v>
      </c>
      <c r="U1982">
        <f>SUM(Table1[[#This Row],[Operating Profit]])/SUM(Table1[Operating Profit])*100</f>
        <v>4.2904224985877891E-2</v>
      </c>
      <c r="V1982">
        <f>SUM(Table1[[#This Row],[Price per Unit]]*Table1[[#This Row],[Units Sold]])</f>
        <v>35625</v>
      </c>
      <c r="W1982">
        <f>SUM(Table1[[#This Row],[Total Sales]]-Table1[[#This Row],[Operating Profit]])</f>
        <v>213750</v>
      </c>
      <c r="X1982">
        <f>SUM(Table1[[#This Row],[Total Sales]]-Table1[[#This Row],[Cost]])</f>
        <v>142500</v>
      </c>
      <c r="Y1982">
        <f>SUM(Table1[[#This Row],[profit/loss]])/SUM(Table1[profit/loss])</f>
        <v>4.2904224985877888E-4</v>
      </c>
    </row>
    <row r="1983" spans="1:25" x14ac:dyDescent="0.3">
      <c r="A1983" t="s">
        <v>29</v>
      </c>
      <c r="B1983" t="s">
        <v>82</v>
      </c>
      <c r="C1983">
        <v>1128299</v>
      </c>
      <c r="D1983" s="9">
        <v>44425</v>
      </c>
      <c r="E1983" s="8" t="str">
        <f>TEXT(Table1[[#This Row],[Invoice Date]],"dd-mm-yyyy")</f>
        <v>17-08-2021</v>
      </c>
      <c r="F1983" s="1" t="str">
        <f t="shared" si="120"/>
        <v>August</v>
      </c>
      <c r="G1983" s="1" t="str">
        <f t="shared" si="121"/>
        <v>2021</v>
      </c>
      <c r="H1983" s="1" t="str">
        <f t="shared" si="122"/>
        <v>Tuesday</v>
      </c>
      <c r="I1983" s="1" t="str">
        <f t="shared" si="123"/>
        <v>17</v>
      </c>
      <c r="J1983" t="s">
        <v>26</v>
      </c>
      <c r="K1983" t="s">
        <v>80</v>
      </c>
      <c r="L1983" t="s">
        <v>81</v>
      </c>
      <c r="M1983" t="s">
        <v>21</v>
      </c>
      <c r="N1983">
        <v>65</v>
      </c>
      <c r="O1983">
        <v>475</v>
      </c>
      <c r="P1983">
        <v>308750</v>
      </c>
      <c r="Q1983">
        <v>138938</v>
      </c>
      <c r="R1983">
        <v>0.45</v>
      </c>
      <c r="S1983" t="s">
        <v>82</v>
      </c>
      <c r="T1983" t="str">
        <f>IF(Table1[[#This Row],[Units Sold]]&gt; 700,"High Units","low Units")</f>
        <v>low Units</v>
      </c>
      <c r="U1983">
        <f>SUM(Table1[[#This Row],[Operating Profit]])/SUM(Table1[Operating Profit])*100</f>
        <v>4.1831769902371245E-2</v>
      </c>
      <c r="V1983">
        <f>SUM(Table1[[#This Row],[Price per Unit]]*Table1[[#This Row],[Units Sold]])</f>
        <v>30875</v>
      </c>
      <c r="W1983">
        <f>SUM(Table1[[#This Row],[Total Sales]]-Table1[[#This Row],[Operating Profit]])</f>
        <v>169812</v>
      </c>
      <c r="X1983">
        <f>SUM(Table1[[#This Row],[Total Sales]]-Table1[[#This Row],[Cost]])</f>
        <v>138938</v>
      </c>
      <c r="Y1983">
        <f>SUM(Table1[[#This Row],[profit/loss]])/SUM(Table1[profit/loss])</f>
        <v>4.1831769902371242E-4</v>
      </c>
    </row>
    <row r="1984" spans="1:25" x14ac:dyDescent="0.3">
      <c r="A1984" t="s">
        <v>29</v>
      </c>
      <c r="B1984" t="s">
        <v>82</v>
      </c>
      <c r="C1984">
        <v>1128299</v>
      </c>
      <c r="D1984" s="9">
        <v>44425</v>
      </c>
      <c r="E1984" s="8" t="str">
        <f>TEXT(Table1[[#This Row],[Invoice Date]],"dd-mm-yyyy")</f>
        <v>17-08-2021</v>
      </c>
      <c r="F1984" s="1" t="str">
        <f t="shared" si="120"/>
        <v>August</v>
      </c>
      <c r="G1984" s="1" t="str">
        <f t="shared" si="121"/>
        <v>2021</v>
      </c>
      <c r="H1984" s="1" t="str">
        <f t="shared" si="122"/>
        <v>Tuesday</v>
      </c>
      <c r="I1984" s="1" t="str">
        <f t="shared" si="123"/>
        <v>17</v>
      </c>
      <c r="J1984" t="s">
        <v>26</v>
      </c>
      <c r="K1984" t="s">
        <v>80</v>
      </c>
      <c r="L1984" t="s">
        <v>81</v>
      </c>
      <c r="M1984" t="s">
        <v>22</v>
      </c>
      <c r="N1984">
        <v>70</v>
      </c>
      <c r="O1984">
        <v>300</v>
      </c>
      <c r="P1984">
        <v>210000</v>
      </c>
      <c r="Q1984">
        <v>73500</v>
      </c>
      <c r="R1984">
        <v>0.35</v>
      </c>
      <c r="S1984" t="s">
        <v>82</v>
      </c>
      <c r="T1984" t="str">
        <f>IF(Table1[[#This Row],[Units Sold]]&gt; 700,"High Units","low Units")</f>
        <v>low Units</v>
      </c>
      <c r="U1984">
        <f>SUM(Table1[[#This Row],[Operating Profit]])/SUM(Table1[Operating Profit])*100</f>
        <v>2.212954762429491E-2</v>
      </c>
      <c r="V1984">
        <f>SUM(Table1[[#This Row],[Price per Unit]]*Table1[[#This Row],[Units Sold]])</f>
        <v>21000</v>
      </c>
      <c r="W1984">
        <f>SUM(Table1[[#This Row],[Total Sales]]-Table1[[#This Row],[Operating Profit]])</f>
        <v>136500</v>
      </c>
      <c r="X1984">
        <f>SUM(Table1[[#This Row],[Total Sales]]-Table1[[#This Row],[Cost]])</f>
        <v>73500</v>
      </c>
      <c r="Y1984">
        <f>SUM(Table1[[#This Row],[profit/loss]])/SUM(Table1[profit/loss])</f>
        <v>2.2129547624294909E-4</v>
      </c>
    </row>
    <row r="1985" spans="1:25" x14ac:dyDescent="0.3">
      <c r="A1985" t="s">
        <v>29</v>
      </c>
      <c r="B1985" t="s">
        <v>82</v>
      </c>
      <c r="C1985">
        <v>1128299</v>
      </c>
      <c r="D1985" s="9">
        <v>44457</v>
      </c>
      <c r="E1985" s="8" t="str">
        <f>TEXT(Table1[[#This Row],[Invoice Date]],"dd-mm-yyyy")</f>
        <v>18-09-2021</v>
      </c>
      <c r="F1985" s="1" t="str">
        <f t="shared" si="120"/>
        <v>September</v>
      </c>
      <c r="G1985" s="1" t="str">
        <f t="shared" si="121"/>
        <v>2021</v>
      </c>
      <c r="H1985" s="1" t="str">
        <f t="shared" si="122"/>
        <v>Saturday</v>
      </c>
      <c r="I1985" s="1" t="str">
        <f t="shared" si="123"/>
        <v>18</v>
      </c>
      <c r="J1985" t="s">
        <v>26</v>
      </c>
      <c r="K1985" t="s">
        <v>80</v>
      </c>
      <c r="L1985" t="s">
        <v>81</v>
      </c>
      <c r="M1985" t="s">
        <v>16</v>
      </c>
      <c r="N1985">
        <v>45</v>
      </c>
      <c r="O1985">
        <v>500</v>
      </c>
      <c r="P1985">
        <v>225000</v>
      </c>
      <c r="Q1985">
        <v>90000</v>
      </c>
      <c r="R1985">
        <v>0.4</v>
      </c>
      <c r="S1985" t="s">
        <v>82</v>
      </c>
      <c r="T1985" t="str">
        <f>IF(Table1[[#This Row],[Units Sold]]&gt; 700,"High Units","low Units")</f>
        <v>low Units</v>
      </c>
      <c r="U1985">
        <f>SUM(Table1[[#This Row],[Operating Profit]])/SUM(Table1[Operating Profit])*100</f>
        <v>2.7097405254238666E-2</v>
      </c>
      <c r="V1985">
        <f>SUM(Table1[[#This Row],[Price per Unit]]*Table1[[#This Row],[Units Sold]])</f>
        <v>22500</v>
      </c>
      <c r="W1985">
        <f>SUM(Table1[[#This Row],[Total Sales]]-Table1[[#This Row],[Operating Profit]])</f>
        <v>135000</v>
      </c>
      <c r="X1985">
        <f>SUM(Table1[[#This Row],[Total Sales]]-Table1[[#This Row],[Cost]])</f>
        <v>90000</v>
      </c>
      <c r="Y1985">
        <f>SUM(Table1[[#This Row],[profit/loss]])/SUM(Table1[profit/loss])</f>
        <v>2.7097405254238667E-4</v>
      </c>
    </row>
    <row r="1986" spans="1:25" x14ac:dyDescent="0.3">
      <c r="A1986" t="s">
        <v>29</v>
      </c>
      <c r="B1986" t="s">
        <v>82</v>
      </c>
      <c r="C1986">
        <v>1128299</v>
      </c>
      <c r="D1986" s="9">
        <v>44457</v>
      </c>
      <c r="E1986" s="8" t="str">
        <f>TEXT(Table1[[#This Row],[Invoice Date]],"dd-mm-yyyy")</f>
        <v>18-09-2021</v>
      </c>
      <c r="F1986" s="1" t="str">
        <f t="shared" si="120"/>
        <v>September</v>
      </c>
      <c r="G1986" s="1" t="str">
        <f t="shared" si="121"/>
        <v>2021</v>
      </c>
      <c r="H1986" s="1" t="str">
        <f t="shared" si="122"/>
        <v>Saturday</v>
      </c>
      <c r="I1986" s="1" t="str">
        <f t="shared" si="123"/>
        <v>18</v>
      </c>
      <c r="J1986" t="s">
        <v>26</v>
      </c>
      <c r="K1986" t="s">
        <v>80</v>
      </c>
      <c r="L1986" t="s">
        <v>81</v>
      </c>
      <c r="M1986" t="s">
        <v>18</v>
      </c>
      <c r="N1986">
        <v>50</v>
      </c>
      <c r="O1986">
        <v>500</v>
      </c>
      <c r="P1986">
        <v>250000</v>
      </c>
      <c r="Q1986">
        <v>100000</v>
      </c>
      <c r="R1986">
        <v>0.4</v>
      </c>
      <c r="S1986" t="s">
        <v>82</v>
      </c>
      <c r="T1986" t="str">
        <f>IF(Table1[[#This Row],[Units Sold]]&gt; 700,"High Units","low Units")</f>
        <v>low Units</v>
      </c>
      <c r="U1986">
        <f>SUM(Table1[[#This Row],[Operating Profit]])/SUM(Table1[Operating Profit])*100</f>
        <v>3.0108228060265183E-2</v>
      </c>
      <c r="V1986">
        <f>SUM(Table1[[#This Row],[Price per Unit]]*Table1[[#This Row],[Units Sold]])</f>
        <v>25000</v>
      </c>
      <c r="W1986">
        <f>SUM(Table1[[#This Row],[Total Sales]]-Table1[[#This Row],[Operating Profit]])</f>
        <v>150000</v>
      </c>
      <c r="X1986">
        <f>SUM(Table1[[#This Row],[Total Sales]]-Table1[[#This Row],[Cost]])</f>
        <v>100000</v>
      </c>
      <c r="Y1986">
        <f>SUM(Table1[[#This Row],[profit/loss]])/SUM(Table1[profit/loss])</f>
        <v>3.0108228060265183E-4</v>
      </c>
    </row>
    <row r="1987" spans="1:25" x14ac:dyDescent="0.3">
      <c r="A1987" t="s">
        <v>29</v>
      </c>
      <c r="B1987" t="s">
        <v>82</v>
      </c>
      <c r="C1987">
        <v>1128299</v>
      </c>
      <c r="D1987" s="9">
        <v>44457</v>
      </c>
      <c r="E1987" s="8" t="str">
        <f>TEXT(Table1[[#This Row],[Invoice Date]],"dd-mm-yyyy")</f>
        <v>18-09-2021</v>
      </c>
      <c r="F1987" s="1" t="str">
        <f t="shared" ref="F1987:F2050" si="124">TEXT(D1987,"mmmm")</f>
        <v>September</v>
      </c>
      <c r="G1987" s="1" t="str">
        <f t="shared" ref="G1987:G2050" si="125">TEXT(D1987,"YYYY")</f>
        <v>2021</v>
      </c>
      <c r="H1987" s="1" t="str">
        <f t="shared" ref="H1987:H2050" si="126">TEXT(D1987,"dddd")</f>
        <v>Saturday</v>
      </c>
      <c r="I1987" s="1" t="str">
        <f t="shared" ref="I1987:I2050" si="127">TEXT(D1987,"dd")</f>
        <v>18</v>
      </c>
      <c r="J1987" t="s">
        <v>26</v>
      </c>
      <c r="K1987" t="s">
        <v>80</v>
      </c>
      <c r="L1987" t="s">
        <v>81</v>
      </c>
      <c r="M1987" t="s">
        <v>19</v>
      </c>
      <c r="N1987">
        <v>45</v>
      </c>
      <c r="O1987">
        <v>300</v>
      </c>
      <c r="P1987">
        <v>135000</v>
      </c>
      <c r="Q1987">
        <v>54000</v>
      </c>
      <c r="R1987">
        <v>0.4</v>
      </c>
      <c r="S1987" t="s">
        <v>82</v>
      </c>
      <c r="T1987" t="str">
        <f>IF(Table1[[#This Row],[Units Sold]]&gt; 700,"High Units","low Units")</f>
        <v>low Units</v>
      </c>
      <c r="U1987">
        <f>SUM(Table1[[#This Row],[Operating Profit]])/SUM(Table1[Operating Profit])*100</f>
        <v>1.6258443152543198E-2</v>
      </c>
      <c r="V1987">
        <f>SUM(Table1[[#This Row],[Price per Unit]]*Table1[[#This Row],[Units Sold]])</f>
        <v>13500</v>
      </c>
      <c r="W1987">
        <f>SUM(Table1[[#This Row],[Total Sales]]-Table1[[#This Row],[Operating Profit]])</f>
        <v>81000</v>
      </c>
      <c r="X1987">
        <f>SUM(Table1[[#This Row],[Total Sales]]-Table1[[#This Row],[Cost]])</f>
        <v>54000</v>
      </c>
      <c r="Y1987">
        <f>SUM(Table1[[#This Row],[profit/loss]])/SUM(Table1[profit/loss])</f>
        <v>1.6258443152543199E-4</v>
      </c>
    </row>
    <row r="1988" spans="1:25" x14ac:dyDescent="0.3">
      <c r="A1988" t="s">
        <v>29</v>
      </c>
      <c r="B1988" t="s">
        <v>82</v>
      </c>
      <c r="C1988">
        <v>1128299</v>
      </c>
      <c r="D1988" s="9">
        <v>44457</v>
      </c>
      <c r="E1988" s="8" t="str">
        <f>TEXT(Table1[[#This Row],[Invoice Date]],"dd-mm-yyyy")</f>
        <v>18-09-2021</v>
      </c>
      <c r="F1988" s="1" t="str">
        <f t="shared" si="124"/>
        <v>September</v>
      </c>
      <c r="G1988" s="1" t="str">
        <f t="shared" si="125"/>
        <v>2021</v>
      </c>
      <c r="H1988" s="1" t="str">
        <f t="shared" si="126"/>
        <v>Saturday</v>
      </c>
      <c r="I1988" s="1" t="str">
        <f t="shared" si="127"/>
        <v>18</v>
      </c>
      <c r="J1988" t="s">
        <v>26</v>
      </c>
      <c r="K1988" t="s">
        <v>80</v>
      </c>
      <c r="L1988" t="s">
        <v>81</v>
      </c>
      <c r="M1988" t="s">
        <v>20</v>
      </c>
      <c r="N1988">
        <v>45</v>
      </c>
      <c r="O1988">
        <v>250</v>
      </c>
      <c r="P1988">
        <v>112500</v>
      </c>
      <c r="Q1988">
        <v>45000</v>
      </c>
      <c r="R1988">
        <v>0.4</v>
      </c>
      <c r="S1988" t="s">
        <v>82</v>
      </c>
      <c r="T1988" t="str">
        <f>IF(Table1[[#This Row],[Units Sold]]&gt; 700,"High Units","low Units")</f>
        <v>low Units</v>
      </c>
      <c r="U1988">
        <f>SUM(Table1[[#This Row],[Operating Profit]])/SUM(Table1[Operating Profit])*100</f>
        <v>1.3548702627119333E-2</v>
      </c>
      <c r="V1988">
        <f>SUM(Table1[[#This Row],[Price per Unit]]*Table1[[#This Row],[Units Sold]])</f>
        <v>11250</v>
      </c>
      <c r="W1988">
        <f>SUM(Table1[[#This Row],[Total Sales]]-Table1[[#This Row],[Operating Profit]])</f>
        <v>67500</v>
      </c>
      <c r="X1988">
        <f>SUM(Table1[[#This Row],[Total Sales]]-Table1[[#This Row],[Cost]])</f>
        <v>45000</v>
      </c>
      <c r="Y1988">
        <f>SUM(Table1[[#This Row],[profit/loss]])/SUM(Table1[profit/loss])</f>
        <v>1.3548702627119334E-4</v>
      </c>
    </row>
    <row r="1989" spans="1:25" x14ac:dyDescent="0.3">
      <c r="A1989" t="s">
        <v>29</v>
      </c>
      <c r="B1989" t="s">
        <v>82</v>
      </c>
      <c r="C1989">
        <v>1128299</v>
      </c>
      <c r="D1989" s="9">
        <v>44457</v>
      </c>
      <c r="E1989" s="8" t="str">
        <f>TEXT(Table1[[#This Row],[Invoice Date]],"dd-mm-yyyy")</f>
        <v>18-09-2021</v>
      </c>
      <c r="F1989" s="1" t="str">
        <f t="shared" si="124"/>
        <v>September</v>
      </c>
      <c r="G1989" s="1" t="str">
        <f t="shared" si="125"/>
        <v>2021</v>
      </c>
      <c r="H1989" s="1" t="str">
        <f t="shared" si="126"/>
        <v>Saturday</v>
      </c>
      <c r="I1989" s="1" t="str">
        <f t="shared" si="127"/>
        <v>18</v>
      </c>
      <c r="J1989" t="s">
        <v>26</v>
      </c>
      <c r="K1989" t="s">
        <v>80</v>
      </c>
      <c r="L1989" t="s">
        <v>81</v>
      </c>
      <c r="M1989" t="s">
        <v>21</v>
      </c>
      <c r="N1989">
        <v>55</v>
      </c>
      <c r="O1989">
        <v>275</v>
      </c>
      <c r="P1989">
        <v>151250</v>
      </c>
      <c r="Q1989">
        <v>68063</v>
      </c>
      <c r="R1989">
        <v>0.45</v>
      </c>
      <c r="S1989" t="s">
        <v>82</v>
      </c>
      <c r="T1989" t="str">
        <f>IF(Table1[[#This Row],[Units Sold]]&gt; 700,"High Units","low Units")</f>
        <v>low Units</v>
      </c>
      <c r="U1989">
        <f>SUM(Table1[[#This Row],[Operating Profit]])/SUM(Table1[Operating Profit])*100</f>
        <v>2.049256326465829E-2</v>
      </c>
      <c r="V1989">
        <f>SUM(Table1[[#This Row],[Price per Unit]]*Table1[[#This Row],[Units Sold]])</f>
        <v>15125</v>
      </c>
      <c r="W1989">
        <f>SUM(Table1[[#This Row],[Total Sales]]-Table1[[#This Row],[Operating Profit]])</f>
        <v>83187</v>
      </c>
      <c r="X1989">
        <f>SUM(Table1[[#This Row],[Total Sales]]-Table1[[#This Row],[Cost]])</f>
        <v>68063</v>
      </c>
      <c r="Y1989">
        <f>SUM(Table1[[#This Row],[profit/loss]])/SUM(Table1[profit/loss])</f>
        <v>2.0492563264658291E-4</v>
      </c>
    </row>
    <row r="1990" spans="1:25" x14ac:dyDescent="0.3">
      <c r="A1990" t="s">
        <v>29</v>
      </c>
      <c r="B1990" t="s">
        <v>82</v>
      </c>
      <c r="C1990">
        <v>1128299</v>
      </c>
      <c r="D1990" s="9">
        <v>44457</v>
      </c>
      <c r="E1990" s="8" t="str">
        <f>TEXT(Table1[[#This Row],[Invoice Date]],"dd-mm-yyyy")</f>
        <v>18-09-2021</v>
      </c>
      <c r="F1990" s="1" t="str">
        <f t="shared" si="124"/>
        <v>September</v>
      </c>
      <c r="G1990" s="1" t="str">
        <f t="shared" si="125"/>
        <v>2021</v>
      </c>
      <c r="H1990" s="1" t="str">
        <f t="shared" si="126"/>
        <v>Saturday</v>
      </c>
      <c r="I1990" s="1" t="str">
        <f t="shared" si="127"/>
        <v>18</v>
      </c>
      <c r="J1990" t="s">
        <v>26</v>
      </c>
      <c r="K1990" t="s">
        <v>80</v>
      </c>
      <c r="L1990" t="s">
        <v>81</v>
      </c>
      <c r="M1990" t="s">
        <v>22</v>
      </c>
      <c r="N1990">
        <v>40</v>
      </c>
      <c r="O1990">
        <v>300</v>
      </c>
      <c r="P1990">
        <v>120000</v>
      </c>
      <c r="Q1990">
        <v>42000</v>
      </c>
      <c r="R1990">
        <v>0.35</v>
      </c>
      <c r="S1990" t="s">
        <v>82</v>
      </c>
      <c r="T1990" t="str">
        <f>IF(Table1[[#This Row],[Units Sold]]&gt; 700,"High Units","low Units")</f>
        <v>low Units</v>
      </c>
      <c r="U1990">
        <f>SUM(Table1[[#This Row],[Operating Profit]])/SUM(Table1[Operating Profit])*100</f>
        <v>1.2645455785311377E-2</v>
      </c>
      <c r="V1990">
        <f>SUM(Table1[[#This Row],[Price per Unit]]*Table1[[#This Row],[Units Sold]])</f>
        <v>12000</v>
      </c>
      <c r="W1990">
        <f>SUM(Table1[[#This Row],[Total Sales]]-Table1[[#This Row],[Operating Profit]])</f>
        <v>78000</v>
      </c>
      <c r="X1990">
        <f>SUM(Table1[[#This Row],[Total Sales]]-Table1[[#This Row],[Cost]])</f>
        <v>42000</v>
      </c>
      <c r="Y1990">
        <f>SUM(Table1[[#This Row],[profit/loss]])/SUM(Table1[profit/loss])</f>
        <v>1.2645455785311377E-4</v>
      </c>
    </row>
    <row r="1991" spans="1:25" x14ac:dyDescent="0.3">
      <c r="A1991" t="s">
        <v>29</v>
      </c>
      <c r="B1991" t="s">
        <v>82</v>
      </c>
      <c r="C1991">
        <v>1128299</v>
      </c>
      <c r="D1991" s="9">
        <v>44486</v>
      </c>
      <c r="E1991" s="8" t="str">
        <f>TEXT(Table1[[#This Row],[Invoice Date]],"dd-mm-yyyy")</f>
        <v>17-10-2021</v>
      </c>
      <c r="F1991" s="1" t="str">
        <f t="shared" si="124"/>
        <v>October</v>
      </c>
      <c r="G1991" s="1" t="str">
        <f t="shared" si="125"/>
        <v>2021</v>
      </c>
      <c r="H1991" s="1" t="str">
        <f t="shared" si="126"/>
        <v>Sunday</v>
      </c>
      <c r="I1991" s="1" t="str">
        <f t="shared" si="127"/>
        <v>17</v>
      </c>
      <c r="J1991" t="s">
        <v>26</v>
      </c>
      <c r="K1991" t="s">
        <v>80</v>
      </c>
      <c r="L1991" t="s">
        <v>81</v>
      </c>
      <c r="M1991" t="s">
        <v>16</v>
      </c>
      <c r="N1991">
        <v>35</v>
      </c>
      <c r="O1991">
        <v>400</v>
      </c>
      <c r="P1991">
        <v>140000</v>
      </c>
      <c r="Q1991">
        <v>56000</v>
      </c>
      <c r="R1991">
        <v>0.4</v>
      </c>
      <c r="S1991" t="s">
        <v>82</v>
      </c>
      <c r="T1991" t="str">
        <f>IF(Table1[[#This Row],[Units Sold]]&gt; 700,"High Units","low Units")</f>
        <v>low Units</v>
      </c>
      <c r="U1991">
        <f>SUM(Table1[[#This Row],[Operating Profit]])/SUM(Table1[Operating Profit])*100</f>
        <v>1.6860607713748504E-2</v>
      </c>
      <c r="V1991">
        <f>SUM(Table1[[#This Row],[Price per Unit]]*Table1[[#This Row],[Units Sold]])</f>
        <v>14000</v>
      </c>
      <c r="W1991">
        <f>SUM(Table1[[#This Row],[Total Sales]]-Table1[[#This Row],[Operating Profit]])</f>
        <v>84000</v>
      </c>
      <c r="X1991">
        <f>SUM(Table1[[#This Row],[Total Sales]]-Table1[[#This Row],[Cost]])</f>
        <v>56000</v>
      </c>
      <c r="Y1991">
        <f>SUM(Table1[[#This Row],[profit/loss]])/SUM(Table1[profit/loss])</f>
        <v>1.6860607713748503E-4</v>
      </c>
    </row>
    <row r="1992" spans="1:25" x14ac:dyDescent="0.3">
      <c r="A1992" t="s">
        <v>29</v>
      </c>
      <c r="B1992" t="s">
        <v>82</v>
      </c>
      <c r="C1992">
        <v>1128299</v>
      </c>
      <c r="D1992" s="9">
        <v>44486</v>
      </c>
      <c r="E1992" s="8" t="str">
        <f>TEXT(Table1[[#This Row],[Invoice Date]],"dd-mm-yyyy")</f>
        <v>17-10-2021</v>
      </c>
      <c r="F1992" s="1" t="str">
        <f t="shared" si="124"/>
        <v>October</v>
      </c>
      <c r="G1992" s="1" t="str">
        <f t="shared" si="125"/>
        <v>2021</v>
      </c>
      <c r="H1992" s="1" t="str">
        <f t="shared" si="126"/>
        <v>Sunday</v>
      </c>
      <c r="I1992" s="1" t="str">
        <f t="shared" si="127"/>
        <v>17</v>
      </c>
      <c r="J1992" t="s">
        <v>26</v>
      </c>
      <c r="K1992" t="s">
        <v>80</v>
      </c>
      <c r="L1992" t="s">
        <v>81</v>
      </c>
      <c r="M1992" t="s">
        <v>18</v>
      </c>
      <c r="N1992">
        <v>50</v>
      </c>
      <c r="O1992">
        <v>575</v>
      </c>
      <c r="P1992">
        <v>287500</v>
      </c>
      <c r="Q1992">
        <v>115000</v>
      </c>
      <c r="R1992">
        <v>0.4</v>
      </c>
      <c r="S1992" t="s">
        <v>82</v>
      </c>
      <c r="T1992" t="str">
        <f>IF(Table1[[#This Row],[Units Sold]]&gt; 700,"High Units","low Units")</f>
        <v>low Units</v>
      </c>
      <c r="U1992">
        <f>SUM(Table1[[#This Row],[Operating Profit]])/SUM(Table1[Operating Profit])*100</f>
        <v>3.4624462269304962E-2</v>
      </c>
      <c r="V1992">
        <f>SUM(Table1[[#This Row],[Price per Unit]]*Table1[[#This Row],[Units Sold]])</f>
        <v>28750</v>
      </c>
      <c r="W1992">
        <f>SUM(Table1[[#This Row],[Total Sales]]-Table1[[#This Row],[Operating Profit]])</f>
        <v>172500</v>
      </c>
      <c r="X1992">
        <f>SUM(Table1[[#This Row],[Total Sales]]-Table1[[#This Row],[Cost]])</f>
        <v>115000</v>
      </c>
      <c r="Y1992">
        <f>SUM(Table1[[#This Row],[profit/loss]])/SUM(Table1[profit/loss])</f>
        <v>3.4624462269304963E-4</v>
      </c>
    </row>
    <row r="1993" spans="1:25" x14ac:dyDescent="0.3">
      <c r="A1993" t="s">
        <v>29</v>
      </c>
      <c r="B1993" t="s">
        <v>82</v>
      </c>
      <c r="C1993">
        <v>1128299</v>
      </c>
      <c r="D1993" s="9">
        <v>44486</v>
      </c>
      <c r="E1993" s="8" t="str">
        <f>TEXT(Table1[[#This Row],[Invoice Date]],"dd-mm-yyyy")</f>
        <v>17-10-2021</v>
      </c>
      <c r="F1993" s="1" t="str">
        <f t="shared" si="124"/>
        <v>October</v>
      </c>
      <c r="G1993" s="1" t="str">
        <f t="shared" si="125"/>
        <v>2021</v>
      </c>
      <c r="H1993" s="1" t="str">
        <f t="shared" si="126"/>
        <v>Sunday</v>
      </c>
      <c r="I1993" s="1" t="str">
        <f t="shared" si="127"/>
        <v>17</v>
      </c>
      <c r="J1993" t="s">
        <v>26</v>
      </c>
      <c r="K1993" t="s">
        <v>80</v>
      </c>
      <c r="L1993" t="s">
        <v>81</v>
      </c>
      <c r="M1993" t="s">
        <v>19</v>
      </c>
      <c r="N1993">
        <v>45</v>
      </c>
      <c r="O1993">
        <v>400</v>
      </c>
      <c r="P1993">
        <v>180000</v>
      </c>
      <c r="Q1993">
        <v>72000</v>
      </c>
      <c r="R1993">
        <v>0.4</v>
      </c>
      <c r="S1993" t="s">
        <v>82</v>
      </c>
      <c r="T1993" t="str">
        <f>IF(Table1[[#This Row],[Units Sold]]&gt; 700,"High Units","low Units")</f>
        <v>low Units</v>
      </c>
      <c r="U1993">
        <f>SUM(Table1[[#This Row],[Operating Profit]])/SUM(Table1[Operating Profit])*100</f>
        <v>2.1677924203390934E-2</v>
      </c>
      <c r="V1993">
        <f>SUM(Table1[[#This Row],[Price per Unit]]*Table1[[#This Row],[Units Sold]])</f>
        <v>18000</v>
      </c>
      <c r="W1993">
        <f>SUM(Table1[[#This Row],[Total Sales]]-Table1[[#This Row],[Operating Profit]])</f>
        <v>108000</v>
      </c>
      <c r="X1993">
        <f>SUM(Table1[[#This Row],[Total Sales]]-Table1[[#This Row],[Cost]])</f>
        <v>72000</v>
      </c>
      <c r="Y1993">
        <f>SUM(Table1[[#This Row],[profit/loss]])/SUM(Table1[profit/loss])</f>
        <v>2.1677924203390933E-4</v>
      </c>
    </row>
    <row r="1994" spans="1:25" x14ac:dyDescent="0.3">
      <c r="A1994" t="s">
        <v>29</v>
      </c>
      <c r="B1994" t="s">
        <v>82</v>
      </c>
      <c r="C1994">
        <v>1128299</v>
      </c>
      <c r="D1994" s="9">
        <v>44486</v>
      </c>
      <c r="E1994" s="8" t="str">
        <f>TEXT(Table1[[#This Row],[Invoice Date]],"dd-mm-yyyy")</f>
        <v>17-10-2021</v>
      </c>
      <c r="F1994" s="1" t="str">
        <f t="shared" si="124"/>
        <v>October</v>
      </c>
      <c r="G1994" s="1" t="str">
        <f t="shared" si="125"/>
        <v>2021</v>
      </c>
      <c r="H1994" s="1" t="str">
        <f t="shared" si="126"/>
        <v>Sunday</v>
      </c>
      <c r="I1994" s="1" t="str">
        <f t="shared" si="127"/>
        <v>17</v>
      </c>
      <c r="J1994" t="s">
        <v>26</v>
      </c>
      <c r="K1994" t="s">
        <v>80</v>
      </c>
      <c r="L1994" t="s">
        <v>81</v>
      </c>
      <c r="M1994" t="s">
        <v>20</v>
      </c>
      <c r="N1994">
        <v>40</v>
      </c>
      <c r="O1994">
        <v>375</v>
      </c>
      <c r="P1994">
        <v>150000</v>
      </c>
      <c r="Q1994">
        <v>60000</v>
      </c>
      <c r="R1994">
        <v>0.4</v>
      </c>
      <c r="S1994" t="s">
        <v>82</v>
      </c>
      <c r="T1994" t="str">
        <f>IF(Table1[[#This Row],[Units Sold]]&gt; 700,"High Units","low Units")</f>
        <v>low Units</v>
      </c>
      <c r="U1994">
        <f>SUM(Table1[[#This Row],[Operating Profit]])/SUM(Table1[Operating Profit])*100</f>
        <v>1.8064936836159111E-2</v>
      </c>
      <c r="V1994">
        <f>SUM(Table1[[#This Row],[Price per Unit]]*Table1[[#This Row],[Units Sold]])</f>
        <v>15000</v>
      </c>
      <c r="W1994">
        <f>SUM(Table1[[#This Row],[Total Sales]]-Table1[[#This Row],[Operating Profit]])</f>
        <v>90000</v>
      </c>
      <c r="X1994">
        <f>SUM(Table1[[#This Row],[Total Sales]]-Table1[[#This Row],[Cost]])</f>
        <v>60000</v>
      </c>
      <c r="Y1994">
        <f>SUM(Table1[[#This Row],[profit/loss]])/SUM(Table1[profit/loss])</f>
        <v>1.8064936836159111E-4</v>
      </c>
    </row>
    <row r="1995" spans="1:25" x14ac:dyDescent="0.3">
      <c r="A1995" t="s">
        <v>29</v>
      </c>
      <c r="B1995" t="s">
        <v>82</v>
      </c>
      <c r="C1995">
        <v>1128299</v>
      </c>
      <c r="D1995" s="9">
        <v>44486</v>
      </c>
      <c r="E1995" s="8" t="str">
        <f>TEXT(Table1[[#This Row],[Invoice Date]],"dd-mm-yyyy")</f>
        <v>17-10-2021</v>
      </c>
      <c r="F1995" s="1" t="str">
        <f t="shared" si="124"/>
        <v>October</v>
      </c>
      <c r="G1995" s="1" t="str">
        <f t="shared" si="125"/>
        <v>2021</v>
      </c>
      <c r="H1995" s="1" t="str">
        <f t="shared" si="126"/>
        <v>Sunday</v>
      </c>
      <c r="I1995" s="1" t="str">
        <f t="shared" si="127"/>
        <v>17</v>
      </c>
      <c r="J1995" t="s">
        <v>26</v>
      </c>
      <c r="K1995" t="s">
        <v>80</v>
      </c>
      <c r="L1995" t="s">
        <v>81</v>
      </c>
      <c r="M1995" t="s">
        <v>21</v>
      </c>
      <c r="N1995">
        <v>50</v>
      </c>
      <c r="O1995">
        <v>350</v>
      </c>
      <c r="P1995">
        <v>175000</v>
      </c>
      <c r="Q1995">
        <v>78750</v>
      </c>
      <c r="R1995">
        <v>0.45</v>
      </c>
      <c r="S1995" t="s">
        <v>82</v>
      </c>
      <c r="T1995" t="str">
        <f>IF(Table1[[#This Row],[Units Sold]]&gt; 700,"High Units","low Units")</f>
        <v>low Units</v>
      </c>
      <c r="U1995">
        <f>SUM(Table1[[#This Row],[Operating Profit]])/SUM(Table1[Operating Profit])*100</f>
        <v>2.3710229597458832E-2</v>
      </c>
      <c r="V1995">
        <f>SUM(Table1[[#This Row],[Price per Unit]]*Table1[[#This Row],[Units Sold]])</f>
        <v>17500</v>
      </c>
      <c r="W1995">
        <f>SUM(Table1[[#This Row],[Total Sales]]-Table1[[#This Row],[Operating Profit]])</f>
        <v>96250</v>
      </c>
      <c r="X1995">
        <f>SUM(Table1[[#This Row],[Total Sales]]-Table1[[#This Row],[Cost]])</f>
        <v>78750</v>
      </c>
      <c r="Y1995">
        <f>SUM(Table1[[#This Row],[profit/loss]])/SUM(Table1[profit/loss])</f>
        <v>2.3710229597458831E-4</v>
      </c>
    </row>
    <row r="1996" spans="1:25" x14ac:dyDescent="0.3">
      <c r="A1996" t="s">
        <v>29</v>
      </c>
      <c r="B1996" t="s">
        <v>82</v>
      </c>
      <c r="C1996">
        <v>1128299</v>
      </c>
      <c r="D1996" s="9">
        <v>44486</v>
      </c>
      <c r="E1996" s="8" t="str">
        <f>TEXT(Table1[[#This Row],[Invoice Date]],"dd-mm-yyyy")</f>
        <v>17-10-2021</v>
      </c>
      <c r="F1996" s="1" t="str">
        <f t="shared" si="124"/>
        <v>October</v>
      </c>
      <c r="G1996" s="1" t="str">
        <f t="shared" si="125"/>
        <v>2021</v>
      </c>
      <c r="H1996" s="1" t="str">
        <f t="shared" si="126"/>
        <v>Sunday</v>
      </c>
      <c r="I1996" s="1" t="str">
        <f t="shared" si="127"/>
        <v>17</v>
      </c>
      <c r="J1996" t="s">
        <v>26</v>
      </c>
      <c r="K1996" t="s">
        <v>80</v>
      </c>
      <c r="L1996" t="s">
        <v>81</v>
      </c>
      <c r="M1996" t="s">
        <v>22</v>
      </c>
      <c r="N1996">
        <v>55</v>
      </c>
      <c r="O1996">
        <v>400</v>
      </c>
      <c r="P1996">
        <v>220000</v>
      </c>
      <c r="Q1996">
        <v>77000</v>
      </c>
      <c r="R1996">
        <v>0.35</v>
      </c>
      <c r="S1996" t="s">
        <v>82</v>
      </c>
      <c r="T1996" t="str">
        <f>IF(Table1[[#This Row],[Units Sold]]&gt; 700,"High Units","low Units")</f>
        <v>low Units</v>
      </c>
      <c r="U1996">
        <f>SUM(Table1[[#This Row],[Operating Profit]])/SUM(Table1[Operating Profit])*100</f>
        <v>2.318333560640419E-2</v>
      </c>
      <c r="V1996">
        <f>SUM(Table1[[#This Row],[Price per Unit]]*Table1[[#This Row],[Units Sold]])</f>
        <v>22000</v>
      </c>
      <c r="W1996">
        <f>SUM(Table1[[#This Row],[Total Sales]]-Table1[[#This Row],[Operating Profit]])</f>
        <v>143000</v>
      </c>
      <c r="X1996">
        <f>SUM(Table1[[#This Row],[Total Sales]]-Table1[[#This Row],[Cost]])</f>
        <v>77000</v>
      </c>
      <c r="Y1996">
        <f>SUM(Table1[[#This Row],[profit/loss]])/SUM(Table1[profit/loss])</f>
        <v>2.3183335606404191E-4</v>
      </c>
    </row>
    <row r="1997" spans="1:25" x14ac:dyDescent="0.3">
      <c r="A1997" t="s">
        <v>29</v>
      </c>
      <c r="B1997" t="s">
        <v>82</v>
      </c>
      <c r="C1997">
        <v>1128299</v>
      </c>
      <c r="D1997" s="9">
        <v>44517</v>
      </c>
      <c r="E1997" s="8" t="str">
        <f>TEXT(Table1[[#This Row],[Invoice Date]],"dd-mm-yyyy")</f>
        <v>17-11-2021</v>
      </c>
      <c r="F1997" s="1" t="str">
        <f t="shared" si="124"/>
        <v>November</v>
      </c>
      <c r="G1997" s="1" t="str">
        <f t="shared" si="125"/>
        <v>2021</v>
      </c>
      <c r="H1997" s="1" t="str">
        <f t="shared" si="126"/>
        <v>Wednesday</v>
      </c>
      <c r="I1997" s="1" t="str">
        <f t="shared" si="127"/>
        <v>17</v>
      </c>
      <c r="J1997" t="s">
        <v>26</v>
      </c>
      <c r="K1997" t="s">
        <v>80</v>
      </c>
      <c r="L1997" t="s">
        <v>81</v>
      </c>
      <c r="M1997" t="s">
        <v>16</v>
      </c>
      <c r="N1997">
        <v>40</v>
      </c>
      <c r="O1997">
        <v>625</v>
      </c>
      <c r="P1997">
        <v>250000</v>
      </c>
      <c r="Q1997">
        <v>100000</v>
      </c>
      <c r="R1997">
        <v>0.4</v>
      </c>
      <c r="S1997" t="s">
        <v>82</v>
      </c>
      <c r="T1997" t="str">
        <f>IF(Table1[[#This Row],[Units Sold]]&gt; 700,"High Units","low Units")</f>
        <v>low Units</v>
      </c>
      <c r="U1997">
        <f>SUM(Table1[[#This Row],[Operating Profit]])/SUM(Table1[Operating Profit])*100</f>
        <v>3.0108228060265183E-2</v>
      </c>
      <c r="V1997">
        <f>SUM(Table1[[#This Row],[Price per Unit]]*Table1[[#This Row],[Units Sold]])</f>
        <v>25000</v>
      </c>
      <c r="W1997">
        <f>SUM(Table1[[#This Row],[Total Sales]]-Table1[[#This Row],[Operating Profit]])</f>
        <v>150000</v>
      </c>
      <c r="X1997">
        <f>SUM(Table1[[#This Row],[Total Sales]]-Table1[[#This Row],[Cost]])</f>
        <v>100000</v>
      </c>
      <c r="Y1997">
        <f>SUM(Table1[[#This Row],[profit/loss]])/SUM(Table1[profit/loss])</f>
        <v>3.0108228060265183E-4</v>
      </c>
    </row>
    <row r="1998" spans="1:25" x14ac:dyDescent="0.3">
      <c r="A1998" t="s">
        <v>29</v>
      </c>
      <c r="B1998" t="s">
        <v>82</v>
      </c>
      <c r="C1998">
        <v>1128299</v>
      </c>
      <c r="D1998" s="9">
        <v>44517</v>
      </c>
      <c r="E1998" s="8" t="str">
        <f>TEXT(Table1[[#This Row],[Invoice Date]],"dd-mm-yyyy")</f>
        <v>17-11-2021</v>
      </c>
      <c r="F1998" s="1" t="str">
        <f t="shared" si="124"/>
        <v>November</v>
      </c>
      <c r="G1998" s="1" t="str">
        <f t="shared" si="125"/>
        <v>2021</v>
      </c>
      <c r="H1998" s="1" t="str">
        <f t="shared" si="126"/>
        <v>Wednesday</v>
      </c>
      <c r="I1998" s="1" t="str">
        <f t="shared" si="127"/>
        <v>17</v>
      </c>
      <c r="J1998" t="s">
        <v>26</v>
      </c>
      <c r="K1998" t="s">
        <v>80</v>
      </c>
      <c r="L1998" t="s">
        <v>81</v>
      </c>
      <c r="M1998" t="s">
        <v>18</v>
      </c>
      <c r="N1998">
        <v>45</v>
      </c>
      <c r="O1998">
        <v>700</v>
      </c>
      <c r="P1998">
        <v>315000</v>
      </c>
      <c r="Q1998">
        <v>126000</v>
      </c>
      <c r="R1998">
        <v>0.4</v>
      </c>
      <c r="S1998" t="s">
        <v>82</v>
      </c>
      <c r="T1998" t="str">
        <f>IF(Table1[[#This Row],[Units Sold]]&gt; 700,"High Units","low Units")</f>
        <v>low Units</v>
      </c>
      <c r="U1998">
        <f>SUM(Table1[[#This Row],[Operating Profit]])/SUM(Table1[Operating Profit])*100</f>
        <v>3.7936367355934128E-2</v>
      </c>
      <c r="V1998">
        <f>SUM(Table1[[#This Row],[Price per Unit]]*Table1[[#This Row],[Units Sold]])</f>
        <v>31500</v>
      </c>
      <c r="W1998">
        <f>SUM(Table1[[#This Row],[Total Sales]]-Table1[[#This Row],[Operating Profit]])</f>
        <v>189000</v>
      </c>
      <c r="X1998">
        <f>SUM(Table1[[#This Row],[Total Sales]]-Table1[[#This Row],[Cost]])</f>
        <v>126000</v>
      </c>
      <c r="Y1998">
        <f>SUM(Table1[[#This Row],[profit/loss]])/SUM(Table1[profit/loss])</f>
        <v>3.793636735593413E-4</v>
      </c>
    </row>
    <row r="1999" spans="1:25" x14ac:dyDescent="0.3">
      <c r="A1999" t="s">
        <v>29</v>
      </c>
      <c r="B1999" t="s">
        <v>82</v>
      </c>
      <c r="C1999">
        <v>1128299</v>
      </c>
      <c r="D1999" s="9">
        <v>44517</v>
      </c>
      <c r="E1999" s="8" t="str">
        <f>TEXT(Table1[[#This Row],[Invoice Date]],"dd-mm-yyyy")</f>
        <v>17-11-2021</v>
      </c>
      <c r="F1999" s="1" t="str">
        <f t="shared" si="124"/>
        <v>November</v>
      </c>
      <c r="G1999" s="1" t="str">
        <f t="shared" si="125"/>
        <v>2021</v>
      </c>
      <c r="H1999" s="1" t="str">
        <f t="shared" si="126"/>
        <v>Wednesday</v>
      </c>
      <c r="I1999" s="1" t="str">
        <f t="shared" si="127"/>
        <v>17</v>
      </c>
      <c r="J1999" t="s">
        <v>26</v>
      </c>
      <c r="K1999" t="s">
        <v>80</v>
      </c>
      <c r="L1999" t="s">
        <v>81</v>
      </c>
      <c r="M1999" t="s">
        <v>19</v>
      </c>
      <c r="N1999">
        <v>40</v>
      </c>
      <c r="O1999">
        <v>525</v>
      </c>
      <c r="P1999">
        <v>210000</v>
      </c>
      <c r="Q1999">
        <v>84000</v>
      </c>
      <c r="R1999">
        <v>0.4</v>
      </c>
      <c r="S1999" t="s">
        <v>82</v>
      </c>
      <c r="T1999" t="str">
        <f>IF(Table1[[#This Row],[Units Sold]]&gt; 700,"High Units","low Units")</f>
        <v>low Units</v>
      </c>
      <c r="U1999">
        <f>SUM(Table1[[#This Row],[Operating Profit]])/SUM(Table1[Operating Profit])*100</f>
        <v>2.5290911570622753E-2</v>
      </c>
      <c r="V1999">
        <f>SUM(Table1[[#This Row],[Price per Unit]]*Table1[[#This Row],[Units Sold]])</f>
        <v>21000</v>
      </c>
      <c r="W1999">
        <f>SUM(Table1[[#This Row],[Total Sales]]-Table1[[#This Row],[Operating Profit]])</f>
        <v>126000</v>
      </c>
      <c r="X1999">
        <f>SUM(Table1[[#This Row],[Total Sales]]-Table1[[#This Row],[Cost]])</f>
        <v>84000</v>
      </c>
      <c r="Y1999">
        <f>SUM(Table1[[#This Row],[profit/loss]])/SUM(Table1[profit/loss])</f>
        <v>2.5290911570622753E-4</v>
      </c>
    </row>
    <row r="2000" spans="1:25" x14ac:dyDescent="0.3">
      <c r="A2000" t="s">
        <v>29</v>
      </c>
      <c r="B2000" t="s">
        <v>82</v>
      </c>
      <c r="C2000">
        <v>1128299</v>
      </c>
      <c r="D2000" s="9">
        <v>44517</v>
      </c>
      <c r="E2000" s="8" t="str">
        <f>TEXT(Table1[[#This Row],[Invoice Date]],"dd-mm-yyyy")</f>
        <v>17-11-2021</v>
      </c>
      <c r="F2000" s="1" t="str">
        <f t="shared" si="124"/>
        <v>November</v>
      </c>
      <c r="G2000" s="1" t="str">
        <f t="shared" si="125"/>
        <v>2021</v>
      </c>
      <c r="H2000" s="1" t="str">
        <f t="shared" si="126"/>
        <v>Wednesday</v>
      </c>
      <c r="I2000" s="1" t="str">
        <f t="shared" si="127"/>
        <v>17</v>
      </c>
      <c r="J2000" t="s">
        <v>26</v>
      </c>
      <c r="K2000" t="s">
        <v>80</v>
      </c>
      <c r="L2000" t="s">
        <v>81</v>
      </c>
      <c r="M2000" t="s">
        <v>20</v>
      </c>
      <c r="N2000">
        <v>50</v>
      </c>
      <c r="O2000">
        <v>500</v>
      </c>
      <c r="P2000">
        <v>250000</v>
      </c>
      <c r="Q2000">
        <v>100000</v>
      </c>
      <c r="R2000">
        <v>0.4</v>
      </c>
      <c r="S2000" t="s">
        <v>82</v>
      </c>
      <c r="T2000" t="str">
        <f>IF(Table1[[#This Row],[Units Sold]]&gt; 700,"High Units","low Units")</f>
        <v>low Units</v>
      </c>
      <c r="U2000">
        <f>SUM(Table1[[#This Row],[Operating Profit]])/SUM(Table1[Operating Profit])*100</f>
        <v>3.0108228060265183E-2</v>
      </c>
      <c r="V2000">
        <f>SUM(Table1[[#This Row],[Price per Unit]]*Table1[[#This Row],[Units Sold]])</f>
        <v>25000</v>
      </c>
      <c r="W2000">
        <f>SUM(Table1[[#This Row],[Total Sales]]-Table1[[#This Row],[Operating Profit]])</f>
        <v>150000</v>
      </c>
      <c r="X2000">
        <f>SUM(Table1[[#This Row],[Total Sales]]-Table1[[#This Row],[Cost]])</f>
        <v>100000</v>
      </c>
      <c r="Y2000">
        <f>SUM(Table1[[#This Row],[profit/loss]])/SUM(Table1[profit/loss])</f>
        <v>3.0108228060265183E-4</v>
      </c>
    </row>
    <row r="2001" spans="1:25" x14ac:dyDescent="0.3">
      <c r="A2001" t="s">
        <v>29</v>
      </c>
      <c r="B2001" t="s">
        <v>82</v>
      </c>
      <c r="C2001">
        <v>1128299</v>
      </c>
      <c r="D2001" s="9">
        <v>44517</v>
      </c>
      <c r="E2001" s="8" t="str">
        <f>TEXT(Table1[[#This Row],[Invoice Date]],"dd-mm-yyyy")</f>
        <v>17-11-2021</v>
      </c>
      <c r="F2001" s="1" t="str">
        <f t="shared" si="124"/>
        <v>November</v>
      </c>
      <c r="G2001" s="1" t="str">
        <f t="shared" si="125"/>
        <v>2021</v>
      </c>
      <c r="H2001" s="1" t="str">
        <f t="shared" si="126"/>
        <v>Wednesday</v>
      </c>
      <c r="I2001" s="1" t="str">
        <f t="shared" si="127"/>
        <v>17</v>
      </c>
      <c r="J2001" t="s">
        <v>26</v>
      </c>
      <c r="K2001" t="s">
        <v>80</v>
      </c>
      <c r="L2001" t="s">
        <v>81</v>
      </c>
      <c r="M2001" t="s">
        <v>21</v>
      </c>
      <c r="N2001">
        <v>70</v>
      </c>
      <c r="O2001">
        <v>475</v>
      </c>
      <c r="P2001">
        <v>332500</v>
      </c>
      <c r="Q2001">
        <v>149625</v>
      </c>
      <c r="R2001">
        <v>0.45</v>
      </c>
      <c r="S2001" t="s">
        <v>82</v>
      </c>
      <c r="T2001" t="str">
        <f>IF(Table1[[#This Row],[Units Sold]]&gt; 700,"High Units","low Units")</f>
        <v>low Units</v>
      </c>
      <c r="U2001">
        <f>SUM(Table1[[#This Row],[Operating Profit]])/SUM(Table1[Operating Profit])*100</f>
        <v>4.5049436235171783E-2</v>
      </c>
      <c r="V2001">
        <f>SUM(Table1[[#This Row],[Price per Unit]]*Table1[[#This Row],[Units Sold]])</f>
        <v>33250</v>
      </c>
      <c r="W2001">
        <f>SUM(Table1[[#This Row],[Total Sales]]-Table1[[#This Row],[Operating Profit]])</f>
        <v>182875</v>
      </c>
      <c r="X2001">
        <f>SUM(Table1[[#This Row],[Total Sales]]-Table1[[#This Row],[Cost]])</f>
        <v>149625</v>
      </c>
      <c r="Y2001">
        <f>SUM(Table1[[#This Row],[profit/loss]])/SUM(Table1[profit/loss])</f>
        <v>4.5049436235171782E-4</v>
      </c>
    </row>
    <row r="2002" spans="1:25" x14ac:dyDescent="0.3">
      <c r="A2002" t="s">
        <v>29</v>
      </c>
      <c r="B2002" t="s">
        <v>82</v>
      </c>
      <c r="C2002">
        <v>1128299</v>
      </c>
      <c r="D2002" s="9">
        <v>44517</v>
      </c>
      <c r="E2002" s="8" t="str">
        <f>TEXT(Table1[[#This Row],[Invoice Date]],"dd-mm-yyyy")</f>
        <v>17-11-2021</v>
      </c>
      <c r="F2002" s="1" t="str">
        <f t="shared" si="124"/>
        <v>November</v>
      </c>
      <c r="G2002" s="1" t="str">
        <f t="shared" si="125"/>
        <v>2021</v>
      </c>
      <c r="H2002" s="1" t="str">
        <f t="shared" si="126"/>
        <v>Wednesday</v>
      </c>
      <c r="I2002" s="1" t="str">
        <f t="shared" si="127"/>
        <v>17</v>
      </c>
      <c r="J2002" t="s">
        <v>26</v>
      </c>
      <c r="K2002" t="s">
        <v>80</v>
      </c>
      <c r="L2002" t="s">
        <v>81</v>
      </c>
      <c r="M2002" t="s">
        <v>22</v>
      </c>
      <c r="N2002">
        <v>85</v>
      </c>
      <c r="O2002">
        <v>600</v>
      </c>
      <c r="P2002">
        <v>510000</v>
      </c>
      <c r="Q2002">
        <v>178500</v>
      </c>
      <c r="R2002">
        <v>0.35</v>
      </c>
      <c r="S2002" t="s">
        <v>82</v>
      </c>
      <c r="T2002" t="str">
        <f>IF(Table1[[#This Row],[Units Sold]]&gt; 700,"High Units","low Units")</f>
        <v>low Units</v>
      </c>
      <c r="U2002">
        <f>SUM(Table1[[#This Row],[Operating Profit]])/SUM(Table1[Operating Profit])*100</f>
        <v>5.3743187087573349E-2</v>
      </c>
      <c r="V2002">
        <f>SUM(Table1[[#This Row],[Price per Unit]]*Table1[[#This Row],[Units Sold]])</f>
        <v>51000</v>
      </c>
      <c r="W2002">
        <f>SUM(Table1[[#This Row],[Total Sales]]-Table1[[#This Row],[Operating Profit]])</f>
        <v>331500</v>
      </c>
      <c r="X2002">
        <f>SUM(Table1[[#This Row],[Total Sales]]-Table1[[#This Row],[Cost]])</f>
        <v>178500</v>
      </c>
      <c r="Y2002">
        <f>SUM(Table1[[#This Row],[profit/loss]])/SUM(Table1[profit/loss])</f>
        <v>5.374318708757335E-4</v>
      </c>
    </row>
    <row r="2003" spans="1:25" x14ac:dyDescent="0.3">
      <c r="A2003" t="s">
        <v>29</v>
      </c>
      <c r="B2003" t="s">
        <v>82</v>
      </c>
      <c r="C2003">
        <v>1128299</v>
      </c>
      <c r="D2003" s="9">
        <v>44546</v>
      </c>
      <c r="E2003" s="8" t="str">
        <f>TEXT(Table1[[#This Row],[Invoice Date]],"dd-mm-yyyy")</f>
        <v>16-12-2021</v>
      </c>
      <c r="F2003" s="1" t="str">
        <f t="shared" si="124"/>
        <v>December</v>
      </c>
      <c r="G2003" s="1" t="str">
        <f t="shared" si="125"/>
        <v>2021</v>
      </c>
      <c r="H2003" s="1" t="str">
        <f t="shared" si="126"/>
        <v>Thursday</v>
      </c>
      <c r="I2003" s="1" t="str">
        <f t="shared" si="127"/>
        <v>16</v>
      </c>
      <c r="J2003" t="s">
        <v>26</v>
      </c>
      <c r="K2003" t="s">
        <v>80</v>
      </c>
      <c r="L2003" t="s">
        <v>81</v>
      </c>
      <c r="M2003" t="s">
        <v>16</v>
      </c>
      <c r="N2003">
        <v>70</v>
      </c>
      <c r="O2003">
        <v>800</v>
      </c>
      <c r="P2003">
        <v>560000</v>
      </c>
      <c r="Q2003">
        <v>224000</v>
      </c>
      <c r="R2003">
        <v>0.4</v>
      </c>
      <c r="S2003" t="s">
        <v>82</v>
      </c>
      <c r="T2003" t="str">
        <f>IF(Table1[[#This Row],[Units Sold]]&gt; 700,"High Units","low Units")</f>
        <v>High Units</v>
      </c>
      <c r="U2003">
        <f>SUM(Table1[[#This Row],[Operating Profit]])/SUM(Table1[Operating Profit])*100</f>
        <v>6.7442430854994018E-2</v>
      </c>
      <c r="V2003">
        <f>SUM(Table1[[#This Row],[Price per Unit]]*Table1[[#This Row],[Units Sold]])</f>
        <v>56000</v>
      </c>
      <c r="W2003">
        <f>SUM(Table1[[#This Row],[Total Sales]]-Table1[[#This Row],[Operating Profit]])</f>
        <v>336000</v>
      </c>
      <c r="X2003">
        <f>SUM(Table1[[#This Row],[Total Sales]]-Table1[[#This Row],[Cost]])</f>
        <v>224000</v>
      </c>
      <c r="Y2003">
        <f>SUM(Table1[[#This Row],[profit/loss]])/SUM(Table1[profit/loss])</f>
        <v>6.7442430854994012E-4</v>
      </c>
    </row>
    <row r="2004" spans="1:25" x14ac:dyDescent="0.3">
      <c r="A2004" t="s">
        <v>29</v>
      </c>
      <c r="B2004" t="s">
        <v>82</v>
      </c>
      <c r="C2004">
        <v>1128299</v>
      </c>
      <c r="D2004" s="9">
        <v>44546</v>
      </c>
      <c r="E2004" s="8" t="str">
        <f>TEXT(Table1[[#This Row],[Invoice Date]],"dd-mm-yyyy")</f>
        <v>16-12-2021</v>
      </c>
      <c r="F2004" s="1" t="str">
        <f t="shared" si="124"/>
        <v>December</v>
      </c>
      <c r="G2004" s="1" t="str">
        <f t="shared" si="125"/>
        <v>2021</v>
      </c>
      <c r="H2004" s="1" t="str">
        <f t="shared" si="126"/>
        <v>Thursday</v>
      </c>
      <c r="I2004" s="1" t="str">
        <f t="shared" si="127"/>
        <v>16</v>
      </c>
      <c r="J2004" t="s">
        <v>26</v>
      </c>
      <c r="K2004" t="s">
        <v>80</v>
      </c>
      <c r="L2004" t="s">
        <v>81</v>
      </c>
      <c r="M2004" t="s">
        <v>18</v>
      </c>
      <c r="N2004">
        <v>80</v>
      </c>
      <c r="O2004">
        <v>800</v>
      </c>
      <c r="P2004">
        <v>640000</v>
      </c>
      <c r="Q2004">
        <v>256000</v>
      </c>
      <c r="R2004">
        <v>0.4</v>
      </c>
      <c r="S2004" t="s">
        <v>82</v>
      </c>
      <c r="T2004" t="str">
        <f>IF(Table1[[#This Row],[Units Sold]]&gt; 700,"High Units","low Units")</f>
        <v>High Units</v>
      </c>
      <c r="U2004">
        <f>SUM(Table1[[#This Row],[Operating Profit]])/SUM(Table1[Operating Profit])*100</f>
        <v>7.7077063834278869E-2</v>
      </c>
      <c r="V2004">
        <f>SUM(Table1[[#This Row],[Price per Unit]]*Table1[[#This Row],[Units Sold]])</f>
        <v>64000</v>
      </c>
      <c r="W2004">
        <f>SUM(Table1[[#This Row],[Total Sales]]-Table1[[#This Row],[Operating Profit]])</f>
        <v>384000</v>
      </c>
      <c r="X2004">
        <f>SUM(Table1[[#This Row],[Total Sales]]-Table1[[#This Row],[Cost]])</f>
        <v>256000</v>
      </c>
      <c r="Y2004">
        <f>SUM(Table1[[#This Row],[profit/loss]])/SUM(Table1[profit/loss])</f>
        <v>7.7077063834278872E-4</v>
      </c>
    </row>
    <row r="2005" spans="1:25" x14ac:dyDescent="0.3">
      <c r="A2005" t="s">
        <v>13</v>
      </c>
      <c r="B2005" t="s">
        <v>82</v>
      </c>
      <c r="C2005">
        <v>1128299</v>
      </c>
      <c r="D2005" s="9">
        <v>44546</v>
      </c>
      <c r="E2005" s="8" t="str">
        <f>TEXT(Table1[[#This Row],[Invoice Date]],"dd-mm-yyyy")</f>
        <v>16-12-2021</v>
      </c>
      <c r="F2005" s="1" t="str">
        <f t="shared" si="124"/>
        <v>December</v>
      </c>
      <c r="G2005" s="1" t="str">
        <f t="shared" si="125"/>
        <v>2021</v>
      </c>
      <c r="H2005" s="1" t="str">
        <f t="shared" si="126"/>
        <v>Thursday</v>
      </c>
      <c r="I2005" s="1" t="str">
        <f t="shared" si="127"/>
        <v>16</v>
      </c>
      <c r="J2005" t="s">
        <v>26</v>
      </c>
      <c r="K2005" t="s">
        <v>80</v>
      </c>
      <c r="L2005" t="s">
        <v>81</v>
      </c>
      <c r="M2005" t="s">
        <v>19</v>
      </c>
      <c r="N2005">
        <v>75</v>
      </c>
      <c r="O2005">
        <v>600</v>
      </c>
      <c r="P2005">
        <v>450000</v>
      </c>
      <c r="Q2005">
        <v>180000</v>
      </c>
      <c r="R2005">
        <v>0.4</v>
      </c>
      <c r="S2005" t="s">
        <v>82</v>
      </c>
      <c r="T2005" t="str">
        <f>IF(Table1[[#This Row],[Units Sold]]&gt; 700,"High Units","low Units")</f>
        <v>low Units</v>
      </c>
      <c r="U2005">
        <f>SUM(Table1[[#This Row],[Operating Profit]])/SUM(Table1[Operating Profit])*100</f>
        <v>5.4194810508477333E-2</v>
      </c>
      <c r="V2005">
        <f>SUM(Table1[[#This Row],[Price per Unit]]*Table1[[#This Row],[Units Sold]])</f>
        <v>45000</v>
      </c>
      <c r="W2005">
        <f>SUM(Table1[[#This Row],[Total Sales]]-Table1[[#This Row],[Operating Profit]])</f>
        <v>270000</v>
      </c>
      <c r="X2005">
        <f>SUM(Table1[[#This Row],[Total Sales]]-Table1[[#This Row],[Cost]])</f>
        <v>180000</v>
      </c>
      <c r="Y2005">
        <f>SUM(Table1[[#This Row],[profit/loss]])/SUM(Table1[profit/loss])</f>
        <v>5.4194810508477334E-4</v>
      </c>
    </row>
    <row r="2006" spans="1:25" x14ac:dyDescent="0.3">
      <c r="A2006" t="s">
        <v>13</v>
      </c>
      <c r="B2006" t="s">
        <v>82</v>
      </c>
      <c r="C2006">
        <v>1128299</v>
      </c>
      <c r="D2006" s="9">
        <v>44546</v>
      </c>
      <c r="E2006" s="8" t="str">
        <f>TEXT(Table1[[#This Row],[Invoice Date]],"dd-mm-yyyy")</f>
        <v>16-12-2021</v>
      </c>
      <c r="F2006" s="1" t="str">
        <f t="shared" si="124"/>
        <v>December</v>
      </c>
      <c r="G2006" s="1" t="str">
        <f t="shared" si="125"/>
        <v>2021</v>
      </c>
      <c r="H2006" s="1" t="str">
        <f t="shared" si="126"/>
        <v>Thursday</v>
      </c>
      <c r="I2006" s="1" t="str">
        <f t="shared" si="127"/>
        <v>16</v>
      </c>
      <c r="J2006" t="s">
        <v>26</v>
      </c>
      <c r="K2006" t="s">
        <v>80</v>
      </c>
      <c r="L2006" t="s">
        <v>81</v>
      </c>
      <c r="M2006" t="s">
        <v>20</v>
      </c>
      <c r="N2006">
        <v>75</v>
      </c>
      <c r="O2006">
        <v>600</v>
      </c>
      <c r="P2006">
        <v>450000</v>
      </c>
      <c r="Q2006">
        <v>180000</v>
      </c>
      <c r="R2006">
        <v>0.4</v>
      </c>
      <c r="S2006" t="s">
        <v>82</v>
      </c>
      <c r="T2006" t="str">
        <f>IF(Table1[[#This Row],[Units Sold]]&gt; 700,"High Units","low Units")</f>
        <v>low Units</v>
      </c>
      <c r="U2006">
        <f>SUM(Table1[[#This Row],[Operating Profit]])/SUM(Table1[Operating Profit])*100</f>
        <v>5.4194810508477333E-2</v>
      </c>
      <c r="V2006">
        <f>SUM(Table1[[#This Row],[Price per Unit]]*Table1[[#This Row],[Units Sold]])</f>
        <v>45000</v>
      </c>
      <c r="W2006">
        <f>SUM(Table1[[#This Row],[Total Sales]]-Table1[[#This Row],[Operating Profit]])</f>
        <v>270000</v>
      </c>
      <c r="X2006">
        <f>SUM(Table1[[#This Row],[Total Sales]]-Table1[[#This Row],[Cost]])</f>
        <v>180000</v>
      </c>
      <c r="Y2006">
        <f>SUM(Table1[[#This Row],[profit/loss]])/SUM(Table1[profit/loss])</f>
        <v>5.4194810508477334E-4</v>
      </c>
    </row>
    <row r="2007" spans="1:25" x14ac:dyDescent="0.3">
      <c r="A2007" t="s">
        <v>13</v>
      </c>
      <c r="B2007" t="s">
        <v>82</v>
      </c>
      <c r="C2007">
        <v>1128299</v>
      </c>
      <c r="D2007" s="9">
        <v>44546</v>
      </c>
      <c r="E2007" s="8" t="str">
        <f>TEXT(Table1[[#This Row],[Invoice Date]],"dd-mm-yyyy")</f>
        <v>16-12-2021</v>
      </c>
      <c r="F2007" s="1" t="str">
        <f t="shared" si="124"/>
        <v>December</v>
      </c>
      <c r="G2007" s="1" t="str">
        <f t="shared" si="125"/>
        <v>2021</v>
      </c>
      <c r="H2007" s="1" t="str">
        <f t="shared" si="126"/>
        <v>Thursday</v>
      </c>
      <c r="I2007" s="1" t="str">
        <f t="shared" si="127"/>
        <v>16</v>
      </c>
      <c r="J2007" t="s">
        <v>26</v>
      </c>
      <c r="K2007" t="s">
        <v>80</v>
      </c>
      <c r="L2007" t="s">
        <v>81</v>
      </c>
      <c r="M2007" t="s">
        <v>21</v>
      </c>
      <c r="N2007">
        <v>85</v>
      </c>
      <c r="O2007">
        <v>525</v>
      </c>
      <c r="P2007">
        <v>446250</v>
      </c>
      <c r="Q2007">
        <v>200813</v>
      </c>
      <c r="R2007">
        <v>0.45</v>
      </c>
      <c r="S2007" t="s">
        <v>82</v>
      </c>
      <c r="T2007" t="str">
        <f>IF(Table1[[#This Row],[Units Sold]]&gt; 700,"High Units","low Units")</f>
        <v>low Units</v>
      </c>
      <c r="U2007">
        <f>SUM(Table1[[#This Row],[Operating Profit]])/SUM(Table1[Operating Profit])*100</f>
        <v>6.0461236014660323E-2</v>
      </c>
      <c r="V2007">
        <f>SUM(Table1[[#This Row],[Price per Unit]]*Table1[[#This Row],[Units Sold]])</f>
        <v>44625</v>
      </c>
      <c r="W2007">
        <f>SUM(Table1[[#This Row],[Total Sales]]-Table1[[#This Row],[Operating Profit]])</f>
        <v>245437</v>
      </c>
      <c r="X2007">
        <f>SUM(Table1[[#This Row],[Total Sales]]-Table1[[#This Row],[Cost]])</f>
        <v>200813</v>
      </c>
      <c r="Y2007">
        <f>SUM(Table1[[#This Row],[profit/loss]])/SUM(Table1[profit/loss])</f>
        <v>6.0461236014660322E-4</v>
      </c>
    </row>
    <row r="2008" spans="1:25" x14ac:dyDescent="0.3">
      <c r="A2008" t="s">
        <v>13</v>
      </c>
      <c r="B2008" t="s">
        <v>82</v>
      </c>
      <c r="C2008">
        <v>1128299</v>
      </c>
      <c r="D2008" s="9">
        <v>44546</v>
      </c>
      <c r="E2008" s="8" t="str">
        <f>TEXT(Table1[[#This Row],[Invoice Date]],"dd-mm-yyyy")</f>
        <v>16-12-2021</v>
      </c>
      <c r="F2008" s="1" t="str">
        <f t="shared" si="124"/>
        <v>December</v>
      </c>
      <c r="G2008" s="1" t="str">
        <f t="shared" si="125"/>
        <v>2021</v>
      </c>
      <c r="H2008" s="1" t="str">
        <f t="shared" si="126"/>
        <v>Thursday</v>
      </c>
      <c r="I2008" s="1" t="str">
        <f t="shared" si="127"/>
        <v>16</v>
      </c>
      <c r="J2008" t="s">
        <v>26</v>
      </c>
      <c r="K2008" t="s">
        <v>80</v>
      </c>
      <c r="L2008" t="s">
        <v>81</v>
      </c>
      <c r="M2008" t="s">
        <v>22</v>
      </c>
      <c r="N2008">
        <v>90</v>
      </c>
      <c r="O2008">
        <v>625</v>
      </c>
      <c r="P2008">
        <v>562500</v>
      </c>
      <c r="Q2008">
        <v>196875</v>
      </c>
      <c r="R2008">
        <v>0.35</v>
      </c>
      <c r="S2008" t="s">
        <v>82</v>
      </c>
      <c r="T2008" t="str">
        <f>IF(Table1[[#This Row],[Units Sold]]&gt; 700,"High Units","low Units")</f>
        <v>low Units</v>
      </c>
      <c r="U2008">
        <f>SUM(Table1[[#This Row],[Operating Profit]])/SUM(Table1[Operating Profit])*100</f>
        <v>5.9275573993647072E-2</v>
      </c>
      <c r="V2008">
        <f>SUM(Table1[[#This Row],[Price per Unit]]*Table1[[#This Row],[Units Sold]])</f>
        <v>56250</v>
      </c>
      <c r="W2008">
        <f>SUM(Table1[[#This Row],[Total Sales]]-Table1[[#This Row],[Operating Profit]])</f>
        <v>365625</v>
      </c>
      <c r="X2008">
        <f>SUM(Table1[[#This Row],[Total Sales]]-Table1[[#This Row],[Cost]])</f>
        <v>196875</v>
      </c>
      <c r="Y2008">
        <f>SUM(Table1[[#This Row],[profit/loss]])/SUM(Table1[profit/loss])</f>
        <v>5.9275573993647075E-4</v>
      </c>
    </row>
    <row r="2009" spans="1:25" x14ac:dyDescent="0.3">
      <c r="A2009" t="s">
        <v>13</v>
      </c>
      <c r="B2009" t="s">
        <v>82</v>
      </c>
      <c r="C2009">
        <v>1197831</v>
      </c>
      <c r="D2009" s="9">
        <v>44201</v>
      </c>
      <c r="E2009" s="8" t="str">
        <f>TEXT(Table1[[#This Row],[Invoice Date]],"dd-mm-yyyy")</f>
        <v>05-01-2021</v>
      </c>
      <c r="F2009" s="1" t="str">
        <f t="shared" si="124"/>
        <v>January</v>
      </c>
      <c r="G2009" s="1" t="str">
        <f t="shared" si="125"/>
        <v>2021</v>
      </c>
      <c r="H2009" s="1" t="str">
        <f t="shared" si="126"/>
        <v>Tuesday</v>
      </c>
      <c r="I2009" s="1" t="str">
        <f t="shared" si="127"/>
        <v>05</v>
      </c>
      <c r="J2009" t="s">
        <v>26</v>
      </c>
      <c r="K2009" t="s">
        <v>80</v>
      </c>
      <c r="L2009" t="s">
        <v>81</v>
      </c>
      <c r="M2009" t="s">
        <v>16</v>
      </c>
      <c r="N2009">
        <v>20</v>
      </c>
      <c r="O2009">
        <v>675</v>
      </c>
      <c r="P2009">
        <v>135000</v>
      </c>
      <c r="Q2009">
        <v>40500</v>
      </c>
      <c r="R2009">
        <v>0.3</v>
      </c>
      <c r="S2009" t="s">
        <v>82</v>
      </c>
      <c r="T2009" t="str">
        <f>IF(Table1[[#This Row],[Units Sold]]&gt; 700,"High Units","low Units")</f>
        <v>low Units</v>
      </c>
      <c r="U2009">
        <f>SUM(Table1[[#This Row],[Operating Profit]])/SUM(Table1[Operating Profit])*100</f>
        <v>1.21938323644074E-2</v>
      </c>
      <c r="V2009">
        <f>SUM(Table1[[#This Row],[Price per Unit]]*Table1[[#This Row],[Units Sold]])</f>
        <v>13500</v>
      </c>
      <c r="W2009">
        <f>SUM(Table1[[#This Row],[Total Sales]]-Table1[[#This Row],[Operating Profit]])</f>
        <v>94500</v>
      </c>
      <c r="X2009">
        <f>SUM(Table1[[#This Row],[Total Sales]]-Table1[[#This Row],[Cost]])</f>
        <v>40500</v>
      </c>
      <c r="Y2009">
        <f>SUM(Table1[[#This Row],[profit/loss]])/SUM(Table1[profit/loss])</f>
        <v>1.2193832364407399E-4</v>
      </c>
    </row>
    <row r="2010" spans="1:25" x14ac:dyDescent="0.3">
      <c r="A2010" t="s">
        <v>13</v>
      </c>
      <c r="B2010" t="s">
        <v>82</v>
      </c>
      <c r="C2010">
        <v>1197831</v>
      </c>
      <c r="D2010" s="9">
        <v>44201</v>
      </c>
      <c r="E2010" s="8" t="str">
        <f>TEXT(Table1[[#This Row],[Invoice Date]],"dd-mm-yyyy")</f>
        <v>05-01-2021</v>
      </c>
      <c r="F2010" s="1" t="str">
        <f t="shared" si="124"/>
        <v>January</v>
      </c>
      <c r="G2010" s="1" t="str">
        <f t="shared" si="125"/>
        <v>2021</v>
      </c>
      <c r="H2010" s="1" t="str">
        <f t="shared" si="126"/>
        <v>Tuesday</v>
      </c>
      <c r="I2010" s="1" t="str">
        <f t="shared" si="127"/>
        <v>05</v>
      </c>
      <c r="J2010" t="s">
        <v>26</v>
      </c>
      <c r="K2010" t="s">
        <v>80</v>
      </c>
      <c r="L2010" t="s">
        <v>81</v>
      </c>
      <c r="M2010" t="s">
        <v>18</v>
      </c>
      <c r="N2010">
        <v>30</v>
      </c>
      <c r="O2010">
        <v>675</v>
      </c>
      <c r="P2010">
        <v>202500</v>
      </c>
      <c r="Q2010">
        <v>60750</v>
      </c>
      <c r="R2010">
        <v>0.3</v>
      </c>
      <c r="S2010" t="s">
        <v>82</v>
      </c>
      <c r="T2010" t="str">
        <f>IF(Table1[[#This Row],[Units Sold]]&gt; 700,"High Units","low Units")</f>
        <v>low Units</v>
      </c>
      <c r="U2010">
        <f>SUM(Table1[[#This Row],[Operating Profit]])/SUM(Table1[Operating Profit])*100</f>
        <v>1.8290748546611099E-2</v>
      </c>
      <c r="V2010">
        <f>SUM(Table1[[#This Row],[Price per Unit]]*Table1[[#This Row],[Units Sold]])</f>
        <v>20250</v>
      </c>
      <c r="W2010">
        <f>SUM(Table1[[#This Row],[Total Sales]]-Table1[[#This Row],[Operating Profit]])</f>
        <v>141750</v>
      </c>
      <c r="X2010">
        <f>SUM(Table1[[#This Row],[Total Sales]]-Table1[[#This Row],[Cost]])</f>
        <v>60750</v>
      </c>
      <c r="Y2010">
        <f>SUM(Table1[[#This Row],[profit/loss]])/SUM(Table1[profit/loss])</f>
        <v>1.82907485466111E-4</v>
      </c>
    </row>
    <row r="2011" spans="1:25" x14ac:dyDescent="0.3">
      <c r="A2011" t="s">
        <v>13</v>
      </c>
      <c r="B2011" t="s">
        <v>82</v>
      </c>
      <c r="C2011">
        <v>1197831</v>
      </c>
      <c r="D2011" s="9">
        <v>44201</v>
      </c>
      <c r="E2011" s="8" t="str">
        <f>TEXT(Table1[[#This Row],[Invoice Date]],"dd-mm-yyyy")</f>
        <v>05-01-2021</v>
      </c>
      <c r="F2011" s="1" t="str">
        <f t="shared" si="124"/>
        <v>January</v>
      </c>
      <c r="G2011" s="1" t="str">
        <f t="shared" si="125"/>
        <v>2021</v>
      </c>
      <c r="H2011" s="1" t="str">
        <f t="shared" si="126"/>
        <v>Tuesday</v>
      </c>
      <c r="I2011" s="1" t="str">
        <f t="shared" si="127"/>
        <v>05</v>
      </c>
      <c r="J2011" t="s">
        <v>26</v>
      </c>
      <c r="K2011" t="s">
        <v>80</v>
      </c>
      <c r="L2011" t="s">
        <v>81</v>
      </c>
      <c r="M2011" t="s">
        <v>19</v>
      </c>
      <c r="N2011">
        <v>30</v>
      </c>
      <c r="O2011">
        <v>475</v>
      </c>
      <c r="P2011">
        <v>142500</v>
      </c>
      <c r="Q2011">
        <v>42750</v>
      </c>
      <c r="R2011">
        <v>0.3</v>
      </c>
      <c r="S2011" t="s">
        <v>82</v>
      </c>
      <c r="T2011" t="str">
        <f>IF(Table1[[#This Row],[Units Sold]]&gt; 700,"High Units","low Units")</f>
        <v>low Units</v>
      </c>
      <c r="U2011">
        <f>SUM(Table1[[#This Row],[Operating Profit]])/SUM(Table1[Operating Profit])*100</f>
        <v>1.2871267495763367E-2</v>
      </c>
      <c r="V2011">
        <f>SUM(Table1[[#This Row],[Price per Unit]]*Table1[[#This Row],[Units Sold]])</f>
        <v>14250</v>
      </c>
      <c r="W2011">
        <f>SUM(Table1[[#This Row],[Total Sales]]-Table1[[#This Row],[Operating Profit]])</f>
        <v>99750</v>
      </c>
      <c r="X2011">
        <f>SUM(Table1[[#This Row],[Total Sales]]-Table1[[#This Row],[Cost]])</f>
        <v>42750</v>
      </c>
      <c r="Y2011">
        <f>SUM(Table1[[#This Row],[profit/loss]])/SUM(Table1[profit/loss])</f>
        <v>1.2871267495763366E-4</v>
      </c>
    </row>
    <row r="2012" spans="1:25" x14ac:dyDescent="0.3">
      <c r="A2012" t="s">
        <v>13</v>
      </c>
      <c r="B2012" t="s">
        <v>82</v>
      </c>
      <c r="C2012">
        <v>1197831</v>
      </c>
      <c r="D2012" s="9">
        <v>44201</v>
      </c>
      <c r="E2012" s="8" t="str">
        <f>TEXT(Table1[[#This Row],[Invoice Date]],"dd-mm-yyyy")</f>
        <v>05-01-2021</v>
      </c>
      <c r="F2012" s="1" t="str">
        <f t="shared" si="124"/>
        <v>January</v>
      </c>
      <c r="G2012" s="1" t="str">
        <f t="shared" si="125"/>
        <v>2021</v>
      </c>
      <c r="H2012" s="1" t="str">
        <f t="shared" si="126"/>
        <v>Tuesday</v>
      </c>
      <c r="I2012" s="1" t="str">
        <f t="shared" si="127"/>
        <v>05</v>
      </c>
      <c r="J2012" t="s">
        <v>26</v>
      </c>
      <c r="K2012" t="s">
        <v>80</v>
      </c>
      <c r="L2012" t="s">
        <v>81</v>
      </c>
      <c r="M2012" t="s">
        <v>20</v>
      </c>
      <c r="N2012">
        <v>35</v>
      </c>
      <c r="O2012">
        <v>475</v>
      </c>
      <c r="P2012">
        <v>166250</v>
      </c>
      <c r="Q2012">
        <v>66500</v>
      </c>
      <c r="R2012">
        <v>0.4</v>
      </c>
      <c r="S2012" t="s">
        <v>82</v>
      </c>
      <c r="T2012" t="str">
        <f>IF(Table1[[#This Row],[Units Sold]]&gt; 700,"High Units","low Units")</f>
        <v>low Units</v>
      </c>
      <c r="U2012">
        <f>SUM(Table1[[#This Row],[Operating Profit]])/SUM(Table1[Operating Profit])*100</f>
        <v>2.0021971660076347E-2</v>
      </c>
      <c r="V2012">
        <f>SUM(Table1[[#This Row],[Price per Unit]]*Table1[[#This Row],[Units Sold]])</f>
        <v>16625</v>
      </c>
      <c r="W2012">
        <f>SUM(Table1[[#This Row],[Total Sales]]-Table1[[#This Row],[Operating Profit]])</f>
        <v>99750</v>
      </c>
      <c r="X2012">
        <f>SUM(Table1[[#This Row],[Total Sales]]-Table1[[#This Row],[Cost]])</f>
        <v>66500</v>
      </c>
      <c r="Y2012">
        <f>SUM(Table1[[#This Row],[profit/loss]])/SUM(Table1[profit/loss])</f>
        <v>2.0021971660076347E-4</v>
      </c>
    </row>
    <row r="2013" spans="1:25" x14ac:dyDescent="0.3">
      <c r="A2013" t="s">
        <v>13</v>
      </c>
      <c r="B2013" t="s">
        <v>82</v>
      </c>
      <c r="C2013">
        <v>1197831</v>
      </c>
      <c r="D2013" s="9">
        <v>44201</v>
      </c>
      <c r="E2013" s="8" t="str">
        <f>TEXT(Table1[[#This Row],[Invoice Date]],"dd-mm-yyyy")</f>
        <v>05-01-2021</v>
      </c>
      <c r="F2013" s="1" t="str">
        <f t="shared" si="124"/>
        <v>January</v>
      </c>
      <c r="G2013" s="1" t="str">
        <f t="shared" si="125"/>
        <v>2021</v>
      </c>
      <c r="H2013" s="1" t="str">
        <f t="shared" si="126"/>
        <v>Tuesday</v>
      </c>
      <c r="I2013" s="1" t="str">
        <f t="shared" si="127"/>
        <v>05</v>
      </c>
      <c r="J2013" t="s">
        <v>26</v>
      </c>
      <c r="K2013" t="s">
        <v>80</v>
      </c>
      <c r="L2013" t="s">
        <v>81</v>
      </c>
      <c r="M2013" t="s">
        <v>21</v>
      </c>
      <c r="N2013">
        <v>40</v>
      </c>
      <c r="O2013">
        <v>325</v>
      </c>
      <c r="P2013">
        <v>130000</v>
      </c>
      <c r="Q2013">
        <v>32500</v>
      </c>
      <c r="R2013">
        <v>0.25</v>
      </c>
      <c r="S2013" t="s">
        <v>82</v>
      </c>
      <c r="T2013" t="str">
        <f>IF(Table1[[#This Row],[Units Sold]]&gt; 700,"High Units","low Units")</f>
        <v>low Units</v>
      </c>
      <c r="U2013">
        <f>SUM(Table1[[#This Row],[Operating Profit]])/SUM(Table1[Operating Profit])*100</f>
        <v>9.7851741195861836E-3</v>
      </c>
      <c r="V2013">
        <f>SUM(Table1[[#This Row],[Price per Unit]]*Table1[[#This Row],[Units Sold]])</f>
        <v>13000</v>
      </c>
      <c r="W2013">
        <f>SUM(Table1[[#This Row],[Total Sales]]-Table1[[#This Row],[Operating Profit]])</f>
        <v>97500</v>
      </c>
      <c r="X2013">
        <f>SUM(Table1[[#This Row],[Total Sales]]-Table1[[#This Row],[Cost]])</f>
        <v>32500</v>
      </c>
      <c r="Y2013">
        <f>SUM(Table1[[#This Row],[profit/loss]])/SUM(Table1[profit/loss])</f>
        <v>9.7851741195861843E-5</v>
      </c>
    </row>
    <row r="2014" spans="1:25" x14ac:dyDescent="0.3">
      <c r="A2014" t="s">
        <v>29</v>
      </c>
      <c r="B2014" t="s">
        <v>82</v>
      </c>
      <c r="C2014">
        <v>1197831</v>
      </c>
      <c r="D2014" s="9">
        <v>44201</v>
      </c>
      <c r="E2014" s="8" t="str">
        <f>TEXT(Table1[[#This Row],[Invoice Date]],"dd-mm-yyyy")</f>
        <v>05-01-2021</v>
      </c>
      <c r="F2014" s="1" t="str">
        <f t="shared" si="124"/>
        <v>January</v>
      </c>
      <c r="G2014" s="1" t="str">
        <f t="shared" si="125"/>
        <v>2021</v>
      </c>
      <c r="H2014" s="1" t="str">
        <f t="shared" si="126"/>
        <v>Tuesday</v>
      </c>
      <c r="I2014" s="1" t="str">
        <f t="shared" si="127"/>
        <v>05</v>
      </c>
      <c r="J2014" t="s">
        <v>26</v>
      </c>
      <c r="K2014" t="s">
        <v>80</v>
      </c>
      <c r="L2014" t="s">
        <v>81</v>
      </c>
      <c r="M2014" t="s">
        <v>22</v>
      </c>
      <c r="N2014">
        <v>35</v>
      </c>
      <c r="O2014">
        <v>475</v>
      </c>
      <c r="P2014">
        <v>166250</v>
      </c>
      <c r="Q2014">
        <v>74813</v>
      </c>
      <c r="R2014">
        <v>0.45</v>
      </c>
      <c r="S2014" t="s">
        <v>82</v>
      </c>
      <c r="T2014" t="str">
        <f>IF(Table1[[#This Row],[Units Sold]]&gt; 700,"High Units","low Units")</f>
        <v>low Units</v>
      </c>
      <c r="U2014">
        <f>SUM(Table1[[#This Row],[Operating Profit]])/SUM(Table1[Operating Profit])*100</f>
        <v>2.2524868658726192E-2</v>
      </c>
      <c r="V2014">
        <f>SUM(Table1[[#This Row],[Price per Unit]]*Table1[[#This Row],[Units Sold]])</f>
        <v>16625</v>
      </c>
      <c r="W2014">
        <f>SUM(Table1[[#This Row],[Total Sales]]-Table1[[#This Row],[Operating Profit]])</f>
        <v>91437</v>
      </c>
      <c r="X2014">
        <f>SUM(Table1[[#This Row],[Total Sales]]-Table1[[#This Row],[Cost]])</f>
        <v>74813</v>
      </c>
      <c r="Y2014">
        <f>SUM(Table1[[#This Row],[profit/loss]])/SUM(Table1[profit/loss])</f>
        <v>2.2524868658726192E-4</v>
      </c>
    </row>
    <row r="2015" spans="1:25" x14ac:dyDescent="0.3">
      <c r="A2015" t="s">
        <v>13</v>
      </c>
      <c r="B2015" t="s">
        <v>82</v>
      </c>
      <c r="C2015">
        <v>1197831</v>
      </c>
      <c r="D2015" s="9">
        <v>44231</v>
      </c>
      <c r="E2015" s="8" t="str">
        <f>TEXT(Table1[[#This Row],[Invoice Date]],"dd-mm-yyyy")</f>
        <v>04-02-2021</v>
      </c>
      <c r="F2015" s="1" t="str">
        <f t="shared" si="124"/>
        <v>February</v>
      </c>
      <c r="G2015" s="1" t="str">
        <f t="shared" si="125"/>
        <v>2021</v>
      </c>
      <c r="H2015" s="1" t="str">
        <f t="shared" si="126"/>
        <v>Thursday</v>
      </c>
      <c r="I2015" s="1" t="str">
        <f t="shared" si="127"/>
        <v>04</v>
      </c>
      <c r="J2015" t="s">
        <v>26</v>
      </c>
      <c r="K2015" t="s">
        <v>80</v>
      </c>
      <c r="L2015" t="s">
        <v>81</v>
      </c>
      <c r="M2015" t="s">
        <v>16</v>
      </c>
      <c r="N2015">
        <v>25</v>
      </c>
      <c r="O2015">
        <v>625</v>
      </c>
      <c r="P2015">
        <v>156250</v>
      </c>
      <c r="Q2015">
        <v>46875</v>
      </c>
      <c r="R2015">
        <v>0.3</v>
      </c>
      <c r="S2015" t="s">
        <v>82</v>
      </c>
      <c r="T2015" t="str">
        <f>IF(Table1[[#This Row],[Units Sold]]&gt; 700,"High Units","low Units")</f>
        <v>low Units</v>
      </c>
      <c r="U2015">
        <f>SUM(Table1[[#This Row],[Operating Profit]])/SUM(Table1[Operating Profit])*100</f>
        <v>1.4113231903249306E-2</v>
      </c>
      <c r="V2015">
        <f>SUM(Table1[[#This Row],[Price per Unit]]*Table1[[#This Row],[Units Sold]])</f>
        <v>15625</v>
      </c>
      <c r="W2015">
        <f>SUM(Table1[[#This Row],[Total Sales]]-Table1[[#This Row],[Operating Profit]])</f>
        <v>109375</v>
      </c>
      <c r="X2015">
        <f>SUM(Table1[[#This Row],[Total Sales]]-Table1[[#This Row],[Cost]])</f>
        <v>46875</v>
      </c>
      <c r="Y2015">
        <f>SUM(Table1[[#This Row],[profit/loss]])/SUM(Table1[profit/loss])</f>
        <v>1.4113231903249305E-4</v>
      </c>
    </row>
    <row r="2016" spans="1:25" x14ac:dyDescent="0.3">
      <c r="A2016" t="s">
        <v>13</v>
      </c>
      <c r="B2016" t="s">
        <v>82</v>
      </c>
      <c r="C2016">
        <v>1197831</v>
      </c>
      <c r="D2016" s="9">
        <v>44231</v>
      </c>
      <c r="E2016" s="8" t="str">
        <f>TEXT(Table1[[#This Row],[Invoice Date]],"dd-mm-yyyy")</f>
        <v>04-02-2021</v>
      </c>
      <c r="F2016" s="1" t="str">
        <f t="shared" si="124"/>
        <v>February</v>
      </c>
      <c r="G2016" s="1" t="str">
        <f t="shared" si="125"/>
        <v>2021</v>
      </c>
      <c r="H2016" s="1" t="str">
        <f t="shared" si="126"/>
        <v>Thursday</v>
      </c>
      <c r="I2016" s="1" t="str">
        <f t="shared" si="127"/>
        <v>04</v>
      </c>
      <c r="J2016" t="s">
        <v>26</v>
      </c>
      <c r="K2016" t="s">
        <v>80</v>
      </c>
      <c r="L2016" t="s">
        <v>81</v>
      </c>
      <c r="M2016" t="s">
        <v>18</v>
      </c>
      <c r="N2016">
        <v>35</v>
      </c>
      <c r="O2016">
        <v>600</v>
      </c>
      <c r="P2016">
        <v>210000</v>
      </c>
      <c r="Q2016">
        <v>63000</v>
      </c>
      <c r="R2016">
        <v>0.3</v>
      </c>
      <c r="S2016" t="s">
        <v>82</v>
      </c>
      <c r="T2016" t="str">
        <f>IF(Table1[[#This Row],[Units Sold]]&gt; 700,"High Units","low Units")</f>
        <v>low Units</v>
      </c>
      <c r="U2016">
        <f>SUM(Table1[[#This Row],[Operating Profit]])/SUM(Table1[Operating Profit])*100</f>
        <v>1.8968183677967064E-2</v>
      </c>
      <c r="V2016">
        <f>SUM(Table1[[#This Row],[Price per Unit]]*Table1[[#This Row],[Units Sold]])</f>
        <v>21000</v>
      </c>
      <c r="W2016">
        <f>SUM(Table1[[#This Row],[Total Sales]]-Table1[[#This Row],[Operating Profit]])</f>
        <v>147000</v>
      </c>
      <c r="X2016">
        <f>SUM(Table1[[#This Row],[Total Sales]]-Table1[[#This Row],[Cost]])</f>
        <v>63000</v>
      </c>
      <c r="Y2016">
        <f>SUM(Table1[[#This Row],[profit/loss]])/SUM(Table1[profit/loss])</f>
        <v>1.8968183677967065E-4</v>
      </c>
    </row>
    <row r="2017" spans="1:25" x14ac:dyDescent="0.3">
      <c r="A2017" t="s">
        <v>13</v>
      </c>
      <c r="B2017" t="s">
        <v>82</v>
      </c>
      <c r="C2017">
        <v>1197831</v>
      </c>
      <c r="D2017" s="9">
        <v>44231</v>
      </c>
      <c r="E2017" s="8" t="str">
        <f>TEXT(Table1[[#This Row],[Invoice Date]],"dd-mm-yyyy")</f>
        <v>04-02-2021</v>
      </c>
      <c r="F2017" s="1" t="str">
        <f t="shared" si="124"/>
        <v>February</v>
      </c>
      <c r="G2017" s="1" t="str">
        <f t="shared" si="125"/>
        <v>2021</v>
      </c>
      <c r="H2017" s="1" t="str">
        <f t="shared" si="126"/>
        <v>Thursday</v>
      </c>
      <c r="I2017" s="1" t="str">
        <f t="shared" si="127"/>
        <v>04</v>
      </c>
      <c r="J2017" t="s">
        <v>26</v>
      </c>
      <c r="K2017" t="s">
        <v>80</v>
      </c>
      <c r="L2017" t="s">
        <v>81</v>
      </c>
      <c r="M2017" t="s">
        <v>19</v>
      </c>
      <c r="N2017">
        <v>35</v>
      </c>
      <c r="O2017">
        <v>425</v>
      </c>
      <c r="P2017">
        <v>148750</v>
      </c>
      <c r="Q2017">
        <v>44625</v>
      </c>
      <c r="R2017">
        <v>0.3</v>
      </c>
      <c r="S2017" t="s">
        <v>82</v>
      </c>
      <c r="T2017" t="str">
        <f>IF(Table1[[#This Row],[Units Sold]]&gt; 700,"High Units","low Units")</f>
        <v>low Units</v>
      </c>
      <c r="U2017">
        <f>SUM(Table1[[#This Row],[Operating Profit]])/SUM(Table1[Operating Profit])*100</f>
        <v>1.3435796771893337E-2</v>
      </c>
      <c r="V2017">
        <f>SUM(Table1[[#This Row],[Price per Unit]]*Table1[[#This Row],[Units Sold]])</f>
        <v>14875</v>
      </c>
      <c r="W2017">
        <f>SUM(Table1[[#This Row],[Total Sales]]-Table1[[#This Row],[Operating Profit]])</f>
        <v>104125</v>
      </c>
      <c r="X2017">
        <f>SUM(Table1[[#This Row],[Total Sales]]-Table1[[#This Row],[Cost]])</f>
        <v>44625</v>
      </c>
      <c r="Y2017">
        <f>SUM(Table1[[#This Row],[profit/loss]])/SUM(Table1[profit/loss])</f>
        <v>1.3435796771893338E-4</v>
      </c>
    </row>
    <row r="2018" spans="1:25" x14ac:dyDescent="0.3">
      <c r="A2018" t="s">
        <v>13</v>
      </c>
      <c r="B2018" t="s">
        <v>82</v>
      </c>
      <c r="C2018">
        <v>1197831</v>
      </c>
      <c r="D2018" s="9">
        <v>44231</v>
      </c>
      <c r="E2018" s="8" t="str">
        <f>TEXT(Table1[[#This Row],[Invoice Date]],"dd-mm-yyyy")</f>
        <v>04-02-2021</v>
      </c>
      <c r="F2018" s="1" t="str">
        <f t="shared" si="124"/>
        <v>February</v>
      </c>
      <c r="G2018" s="1" t="str">
        <f t="shared" si="125"/>
        <v>2021</v>
      </c>
      <c r="H2018" s="1" t="str">
        <f t="shared" si="126"/>
        <v>Thursday</v>
      </c>
      <c r="I2018" s="1" t="str">
        <f t="shared" si="127"/>
        <v>04</v>
      </c>
      <c r="J2018" t="s">
        <v>30</v>
      </c>
      <c r="K2018" t="s">
        <v>83</v>
      </c>
      <c r="L2018" t="s">
        <v>84</v>
      </c>
      <c r="M2018" t="s">
        <v>20</v>
      </c>
      <c r="N2018">
        <v>35</v>
      </c>
      <c r="O2018">
        <v>375</v>
      </c>
      <c r="P2018">
        <v>131250</v>
      </c>
      <c r="Q2018">
        <v>52500</v>
      </c>
      <c r="R2018">
        <v>0.4</v>
      </c>
      <c r="S2018" t="s">
        <v>82</v>
      </c>
      <c r="T2018" t="str">
        <f>IF(Table1[[#This Row],[Units Sold]]&gt; 700,"High Units","low Units")</f>
        <v>low Units</v>
      </c>
      <c r="U2018">
        <f>SUM(Table1[[#This Row],[Operating Profit]])/SUM(Table1[Operating Profit])*100</f>
        <v>1.5806819731639221E-2</v>
      </c>
      <c r="V2018">
        <f>SUM(Table1[[#This Row],[Price per Unit]]*Table1[[#This Row],[Units Sold]])</f>
        <v>13125</v>
      </c>
      <c r="W2018">
        <f>SUM(Table1[[#This Row],[Total Sales]]-Table1[[#This Row],[Operating Profit]])</f>
        <v>78750</v>
      </c>
      <c r="X2018">
        <f>SUM(Table1[[#This Row],[Total Sales]]-Table1[[#This Row],[Cost]])</f>
        <v>52500</v>
      </c>
      <c r="Y2018">
        <f>SUM(Table1[[#This Row],[profit/loss]])/SUM(Table1[profit/loss])</f>
        <v>1.5806819731639221E-4</v>
      </c>
    </row>
    <row r="2019" spans="1:25" x14ac:dyDescent="0.3">
      <c r="A2019" t="s">
        <v>13</v>
      </c>
      <c r="B2019" t="s">
        <v>82</v>
      </c>
      <c r="C2019">
        <v>1197831</v>
      </c>
      <c r="D2019" s="9">
        <v>44231</v>
      </c>
      <c r="E2019" s="8" t="str">
        <f>TEXT(Table1[[#This Row],[Invoice Date]],"dd-mm-yyyy")</f>
        <v>04-02-2021</v>
      </c>
      <c r="F2019" s="1" t="str">
        <f t="shared" si="124"/>
        <v>February</v>
      </c>
      <c r="G2019" s="1" t="str">
        <f t="shared" si="125"/>
        <v>2021</v>
      </c>
      <c r="H2019" s="1" t="str">
        <f t="shared" si="126"/>
        <v>Thursday</v>
      </c>
      <c r="I2019" s="1" t="str">
        <f t="shared" si="127"/>
        <v>04</v>
      </c>
      <c r="J2019" t="s">
        <v>30</v>
      </c>
      <c r="K2019" t="s">
        <v>83</v>
      </c>
      <c r="L2019" t="s">
        <v>84</v>
      </c>
      <c r="M2019" t="s">
        <v>21</v>
      </c>
      <c r="N2019">
        <v>40</v>
      </c>
      <c r="O2019">
        <v>250</v>
      </c>
      <c r="P2019">
        <v>100000</v>
      </c>
      <c r="Q2019">
        <v>25000</v>
      </c>
      <c r="R2019">
        <v>0.25</v>
      </c>
      <c r="S2019" t="s">
        <v>82</v>
      </c>
      <c r="T2019" t="str">
        <f>IF(Table1[[#This Row],[Units Sold]]&gt; 700,"High Units","low Units")</f>
        <v>low Units</v>
      </c>
      <c r="U2019">
        <f>SUM(Table1[[#This Row],[Operating Profit]])/SUM(Table1[Operating Profit])*100</f>
        <v>7.5270570150662956E-3</v>
      </c>
      <c r="V2019">
        <f>SUM(Table1[[#This Row],[Price per Unit]]*Table1[[#This Row],[Units Sold]])</f>
        <v>10000</v>
      </c>
      <c r="W2019">
        <f>SUM(Table1[[#This Row],[Total Sales]]-Table1[[#This Row],[Operating Profit]])</f>
        <v>75000</v>
      </c>
      <c r="X2019">
        <f>SUM(Table1[[#This Row],[Total Sales]]-Table1[[#This Row],[Cost]])</f>
        <v>25000</v>
      </c>
      <c r="Y2019">
        <f>SUM(Table1[[#This Row],[profit/loss]])/SUM(Table1[profit/loss])</f>
        <v>7.5270570150662958E-5</v>
      </c>
    </row>
    <row r="2020" spans="1:25" x14ac:dyDescent="0.3">
      <c r="A2020" t="s">
        <v>13</v>
      </c>
      <c r="B2020" t="s">
        <v>82</v>
      </c>
      <c r="C2020">
        <v>1197831</v>
      </c>
      <c r="D2020" s="9">
        <v>44231</v>
      </c>
      <c r="E2020" s="8" t="str">
        <f>TEXT(Table1[[#This Row],[Invoice Date]],"dd-mm-yyyy")</f>
        <v>04-02-2021</v>
      </c>
      <c r="F2020" s="1" t="str">
        <f t="shared" si="124"/>
        <v>February</v>
      </c>
      <c r="G2020" s="1" t="str">
        <f t="shared" si="125"/>
        <v>2021</v>
      </c>
      <c r="H2020" s="1" t="str">
        <f t="shared" si="126"/>
        <v>Thursday</v>
      </c>
      <c r="I2020" s="1" t="str">
        <f t="shared" si="127"/>
        <v>04</v>
      </c>
      <c r="J2020" t="s">
        <v>30</v>
      </c>
      <c r="K2020" t="s">
        <v>83</v>
      </c>
      <c r="L2020" t="s">
        <v>84</v>
      </c>
      <c r="M2020" t="s">
        <v>22</v>
      </c>
      <c r="N2020">
        <v>35</v>
      </c>
      <c r="O2020">
        <v>450</v>
      </c>
      <c r="P2020">
        <v>157500</v>
      </c>
      <c r="Q2020">
        <v>70875</v>
      </c>
      <c r="R2020">
        <v>0.45</v>
      </c>
      <c r="S2020" t="s">
        <v>82</v>
      </c>
      <c r="T2020" t="str">
        <f>IF(Table1[[#This Row],[Units Sold]]&gt; 700,"High Units","low Units")</f>
        <v>low Units</v>
      </c>
      <c r="U2020">
        <f>SUM(Table1[[#This Row],[Operating Profit]])/SUM(Table1[Operating Profit])*100</f>
        <v>2.1339206637712948E-2</v>
      </c>
      <c r="V2020">
        <f>SUM(Table1[[#This Row],[Price per Unit]]*Table1[[#This Row],[Units Sold]])</f>
        <v>15750</v>
      </c>
      <c r="W2020">
        <f>SUM(Table1[[#This Row],[Total Sales]]-Table1[[#This Row],[Operating Profit]])</f>
        <v>86625</v>
      </c>
      <c r="X2020">
        <f>SUM(Table1[[#This Row],[Total Sales]]-Table1[[#This Row],[Cost]])</f>
        <v>70875</v>
      </c>
      <c r="Y2020">
        <f>SUM(Table1[[#This Row],[profit/loss]])/SUM(Table1[profit/loss])</f>
        <v>2.1339206637712948E-4</v>
      </c>
    </row>
    <row r="2021" spans="1:25" x14ac:dyDescent="0.3">
      <c r="A2021" t="s">
        <v>13</v>
      </c>
      <c r="B2021" t="s">
        <v>82</v>
      </c>
      <c r="C2021">
        <v>1197831</v>
      </c>
      <c r="D2021" s="9">
        <v>44261</v>
      </c>
      <c r="E2021" s="8" t="str">
        <f>TEXT(Table1[[#This Row],[Invoice Date]],"dd-mm-yyyy")</f>
        <v>06-03-2021</v>
      </c>
      <c r="F2021" s="1" t="str">
        <f t="shared" si="124"/>
        <v>March</v>
      </c>
      <c r="G2021" s="1" t="str">
        <f t="shared" si="125"/>
        <v>2021</v>
      </c>
      <c r="H2021" s="1" t="str">
        <f t="shared" si="126"/>
        <v>Saturday</v>
      </c>
      <c r="I2021" s="1" t="str">
        <f t="shared" si="127"/>
        <v>06</v>
      </c>
      <c r="J2021" t="s">
        <v>30</v>
      </c>
      <c r="K2021" t="s">
        <v>83</v>
      </c>
      <c r="L2021" t="s">
        <v>84</v>
      </c>
      <c r="M2021" t="s">
        <v>16</v>
      </c>
      <c r="N2021">
        <v>30</v>
      </c>
      <c r="O2021">
        <v>625</v>
      </c>
      <c r="P2021">
        <v>187500</v>
      </c>
      <c r="Q2021">
        <v>65625</v>
      </c>
      <c r="R2021">
        <v>0.35</v>
      </c>
      <c r="S2021" t="s">
        <v>82</v>
      </c>
      <c r="T2021" t="str">
        <f>IF(Table1[[#This Row],[Units Sold]]&gt; 700,"High Units","low Units")</f>
        <v>low Units</v>
      </c>
      <c r="U2021">
        <f>SUM(Table1[[#This Row],[Operating Profit]])/SUM(Table1[Operating Profit])*100</f>
        <v>1.9758524664549026E-2</v>
      </c>
      <c r="V2021">
        <f>SUM(Table1[[#This Row],[Price per Unit]]*Table1[[#This Row],[Units Sold]])</f>
        <v>18750</v>
      </c>
      <c r="W2021">
        <f>SUM(Table1[[#This Row],[Total Sales]]-Table1[[#This Row],[Operating Profit]])</f>
        <v>121875</v>
      </c>
      <c r="X2021">
        <f>SUM(Table1[[#This Row],[Total Sales]]-Table1[[#This Row],[Cost]])</f>
        <v>65625</v>
      </c>
      <c r="Y2021">
        <f>SUM(Table1[[#This Row],[profit/loss]])/SUM(Table1[profit/loss])</f>
        <v>1.9758524664549026E-4</v>
      </c>
    </row>
    <row r="2022" spans="1:25" x14ac:dyDescent="0.3">
      <c r="A2022" t="s">
        <v>13</v>
      </c>
      <c r="B2022" t="s">
        <v>82</v>
      </c>
      <c r="C2022">
        <v>1197831</v>
      </c>
      <c r="D2022" s="9">
        <v>44261</v>
      </c>
      <c r="E2022" s="8" t="str">
        <f>TEXT(Table1[[#This Row],[Invoice Date]],"dd-mm-yyyy")</f>
        <v>06-03-2021</v>
      </c>
      <c r="F2022" s="1" t="str">
        <f t="shared" si="124"/>
        <v>March</v>
      </c>
      <c r="G2022" s="1" t="str">
        <f t="shared" si="125"/>
        <v>2021</v>
      </c>
      <c r="H2022" s="1" t="str">
        <f t="shared" si="126"/>
        <v>Saturday</v>
      </c>
      <c r="I2022" s="1" t="str">
        <f t="shared" si="127"/>
        <v>06</v>
      </c>
      <c r="J2022" t="s">
        <v>30</v>
      </c>
      <c r="K2022" t="s">
        <v>83</v>
      </c>
      <c r="L2022" t="s">
        <v>84</v>
      </c>
      <c r="M2022" t="s">
        <v>18</v>
      </c>
      <c r="N2022">
        <v>40</v>
      </c>
      <c r="O2022">
        <v>625</v>
      </c>
      <c r="P2022">
        <v>250000</v>
      </c>
      <c r="Q2022">
        <v>87500</v>
      </c>
      <c r="R2022">
        <v>0.35</v>
      </c>
      <c r="S2022" t="s">
        <v>82</v>
      </c>
      <c r="T2022" t="str">
        <f>IF(Table1[[#This Row],[Units Sold]]&gt; 700,"High Units","low Units")</f>
        <v>low Units</v>
      </c>
      <c r="U2022">
        <f>SUM(Table1[[#This Row],[Operating Profit]])/SUM(Table1[Operating Profit])*100</f>
        <v>2.6344699552732033E-2</v>
      </c>
      <c r="V2022">
        <f>SUM(Table1[[#This Row],[Price per Unit]]*Table1[[#This Row],[Units Sold]])</f>
        <v>25000</v>
      </c>
      <c r="W2022">
        <f>SUM(Table1[[#This Row],[Total Sales]]-Table1[[#This Row],[Operating Profit]])</f>
        <v>162500</v>
      </c>
      <c r="X2022">
        <f>SUM(Table1[[#This Row],[Total Sales]]-Table1[[#This Row],[Cost]])</f>
        <v>87500</v>
      </c>
      <c r="Y2022">
        <f>SUM(Table1[[#This Row],[profit/loss]])/SUM(Table1[profit/loss])</f>
        <v>2.6344699552732033E-4</v>
      </c>
    </row>
    <row r="2023" spans="1:25" x14ac:dyDescent="0.3">
      <c r="A2023" t="s">
        <v>13</v>
      </c>
      <c r="B2023" t="s">
        <v>82</v>
      </c>
      <c r="C2023">
        <v>1197831</v>
      </c>
      <c r="D2023" s="9">
        <v>44261</v>
      </c>
      <c r="E2023" s="8" t="str">
        <f>TEXT(Table1[[#This Row],[Invoice Date]],"dd-mm-yyyy")</f>
        <v>06-03-2021</v>
      </c>
      <c r="F2023" s="1" t="str">
        <f t="shared" si="124"/>
        <v>March</v>
      </c>
      <c r="G2023" s="1" t="str">
        <f t="shared" si="125"/>
        <v>2021</v>
      </c>
      <c r="H2023" s="1" t="str">
        <f t="shared" si="126"/>
        <v>Saturday</v>
      </c>
      <c r="I2023" s="1" t="str">
        <f t="shared" si="127"/>
        <v>06</v>
      </c>
      <c r="J2023" t="s">
        <v>30</v>
      </c>
      <c r="K2023" t="s">
        <v>83</v>
      </c>
      <c r="L2023" t="s">
        <v>84</v>
      </c>
      <c r="M2023" t="s">
        <v>19</v>
      </c>
      <c r="N2023">
        <v>30</v>
      </c>
      <c r="O2023">
        <v>450</v>
      </c>
      <c r="P2023">
        <v>135000</v>
      </c>
      <c r="Q2023">
        <v>47250</v>
      </c>
      <c r="R2023">
        <v>0.35</v>
      </c>
      <c r="S2023" t="s">
        <v>82</v>
      </c>
      <c r="T2023" t="str">
        <f>IF(Table1[[#This Row],[Units Sold]]&gt; 700,"High Units","low Units")</f>
        <v>low Units</v>
      </c>
      <c r="U2023">
        <f>SUM(Table1[[#This Row],[Operating Profit]])/SUM(Table1[Operating Profit])*100</f>
        <v>1.4226137758475298E-2</v>
      </c>
      <c r="V2023">
        <f>SUM(Table1[[#This Row],[Price per Unit]]*Table1[[#This Row],[Units Sold]])</f>
        <v>13500</v>
      </c>
      <c r="W2023">
        <f>SUM(Table1[[#This Row],[Total Sales]]-Table1[[#This Row],[Operating Profit]])</f>
        <v>87750</v>
      </c>
      <c r="X2023">
        <f>SUM(Table1[[#This Row],[Total Sales]]-Table1[[#This Row],[Cost]])</f>
        <v>47250</v>
      </c>
      <c r="Y2023">
        <f>SUM(Table1[[#This Row],[profit/loss]])/SUM(Table1[profit/loss])</f>
        <v>1.4226137758475299E-4</v>
      </c>
    </row>
    <row r="2024" spans="1:25" x14ac:dyDescent="0.3">
      <c r="A2024" t="s">
        <v>13</v>
      </c>
      <c r="B2024" t="s">
        <v>82</v>
      </c>
      <c r="C2024">
        <v>1197831</v>
      </c>
      <c r="D2024" s="9">
        <v>44261</v>
      </c>
      <c r="E2024" s="8" t="str">
        <f>TEXT(Table1[[#This Row],[Invoice Date]],"dd-mm-yyyy")</f>
        <v>06-03-2021</v>
      </c>
      <c r="F2024" s="1" t="str">
        <f t="shared" si="124"/>
        <v>March</v>
      </c>
      <c r="G2024" s="1" t="str">
        <f t="shared" si="125"/>
        <v>2021</v>
      </c>
      <c r="H2024" s="1" t="str">
        <f t="shared" si="126"/>
        <v>Saturday</v>
      </c>
      <c r="I2024" s="1" t="str">
        <f t="shared" si="127"/>
        <v>06</v>
      </c>
      <c r="J2024" t="s">
        <v>30</v>
      </c>
      <c r="K2024" t="s">
        <v>83</v>
      </c>
      <c r="L2024" t="s">
        <v>84</v>
      </c>
      <c r="M2024" t="s">
        <v>20</v>
      </c>
      <c r="N2024">
        <v>35</v>
      </c>
      <c r="O2024">
        <v>350</v>
      </c>
      <c r="P2024">
        <v>122500</v>
      </c>
      <c r="Q2024">
        <v>55125</v>
      </c>
      <c r="R2024">
        <v>0.45</v>
      </c>
      <c r="S2024" t="s">
        <v>82</v>
      </c>
      <c r="T2024" t="str">
        <f>IF(Table1[[#This Row],[Units Sold]]&gt; 700,"High Units","low Units")</f>
        <v>low Units</v>
      </c>
      <c r="U2024">
        <f>SUM(Table1[[#This Row],[Operating Profit]])/SUM(Table1[Operating Profit])*100</f>
        <v>1.659716071822118E-2</v>
      </c>
      <c r="V2024">
        <f>SUM(Table1[[#This Row],[Price per Unit]]*Table1[[#This Row],[Units Sold]])</f>
        <v>12250</v>
      </c>
      <c r="W2024">
        <f>SUM(Table1[[#This Row],[Total Sales]]-Table1[[#This Row],[Operating Profit]])</f>
        <v>67375</v>
      </c>
      <c r="X2024">
        <f>SUM(Table1[[#This Row],[Total Sales]]-Table1[[#This Row],[Cost]])</f>
        <v>55125</v>
      </c>
      <c r="Y2024">
        <f>SUM(Table1[[#This Row],[profit/loss]])/SUM(Table1[profit/loss])</f>
        <v>1.6597160718221182E-4</v>
      </c>
    </row>
    <row r="2025" spans="1:25" x14ac:dyDescent="0.3">
      <c r="A2025" t="s">
        <v>29</v>
      </c>
      <c r="B2025" t="s">
        <v>82</v>
      </c>
      <c r="C2025">
        <v>1197831</v>
      </c>
      <c r="D2025" s="9">
        <v>44261</v>
      </c>
      <c r="E2025" s="8" t="str">
        <f>TEXT(Table1[[#This Row],[Invoice Date]],"dd-mm-yyyy")</f>
        <v>06-03-2021</v>
      </c>
      <c r="F2025" s="1" t="str">
        <f t="shared" si="124"/>
        <v>March</v>
      </c>
      <c r="G2025" s="1" t="str">
        <f t="shared" si="125"/>
        <v>2021</v>
      </c>
      <c r="H2025" s="1" t="str">
        <f t="shared" si="126"/>
        <v>Saturday</v>
      </c>
      <c r="I2025" s="1" t="str">
        <f t="shared" si="127"/>
        <v>06</v>
      </c>
      <c r="J2025" t="s">
        <v>30</v>
      </c>
      <c r="K2025" t="s">
        <v>83</v>
      </c>
      <c r="L2025" t="s">
        <v>84</v>
      </c>
      <c r="M2025" t="s">
        <v>21</v>
      </c>
      <c r="N2025">
        <v>40</v>
      </c>
      <c r="O2025">
        <v>250</v>
      </c>
      <c r="P2025">
        <v>100000</v>
      </c>
      <c r="Q2025">
        <v>30000</v>
      </c>
      <c r="R2025">
        <v>0.3</v>
      </c>
      <c r="S2025" t="s">
        <v>82</v>
      </c>
      <c r="T2025" t="str">
        <f>IF(Table1[[#This Row],[Units Sold]]&gt; 700,"High Units","low Units")</f>
        <v>low Units</v>
      </c>
      <c r="U2025">
        <f>SUM(Table1[[#This Row],[Operating Profit]])/SUM(Table1[Operating Profit])*100</f>
        <v>9.0324684180795554E-3</v>
      </c>
      <c r="V2025">
        <f>SUM(Table1[[#This Row],[Price per Unit]]*Table1[[#This Row],[Units Sold]])</f>
        <v>10000</v>
      </c>
      <c r="W2025">
        <f>SUM(Table1[[#This Row],[Total Sales]]-Table1[[#This Row],[Operating Profit]])</f>
        <v>70000</v>
      </c>
      <c r="X2025">
        <f>SUM(Table1[[#This Row],[Total Sales]]-Table1[[#This Row],[Cost]])</f>
        <v>30000</v>
      </c>
      <c r="Y2025">
        <f>SUM(Table1[[#This Row],[profit/loss]])/SUM(Table1[profit/loss])</f>
        <v>9.0324684180795553E-5</v>
      </c>
    </row>
    <row r="2026" spans="1:25" x14ac:dyDescent="0.3">
      <c r="A2026" t="s">
        <v>29</v>
      </c>
      <c r="B2026" t="s">
        <v>82</v>
      </c>
      <c r="C2026">
        <v>1197831</v>
      </c>
      <c r="D2026" s="9">
        <v>44261</v>
      </c>
      <c r="E2026" s="8" t="str">
        <f>TEXT(Table1[[#This Row],[Invoice Date]],"dd-mm-yyyy")</f>
        <v>06-03-2021</v>
      </c>
      <c r="F2026" s="1" t="str">
        <f t="shared" si="124"/>
        <v>March</v>
      </c>
      <c r="G2026" s="1" t="str">
        <f t="shared" si="125"/>
        <v>2021</v>
      </c>
      <c r="H2026" s="1" t="str">
        <f t="shared" si="126"/>
        <v>Saturday</v>
      </c>
      <c r="I2026" s="1" t="str">
        <f t="shared" si="127"/>
        <v>06</v>
      </c>
      <c r="J2026" t="s">
        <v>30</v>
      </c>
      <c r="K2026" t="s">
        <v>83</v>
      </c>
      <c r="L2026" t="s">
        <v>84</v>
      </c>
      <c r="M2026" t="s">
        <v>22</v>
      </c>
      <c r="N2026">
        <v>35</v>
      </c>
      <c r="O2026">
        <v>400</v>
      </c>
      <c r="P2026">
        <v>140000</v>
      </c>
      <c r="Q2026">
        <v>70000</v>
      </c>
      <c r="R2026">
        <v>0.5</v>
      </c>
      <c r="S2026" t="s">
        <v>82</v>
      </c>
      <c r="T2026" t="str">
        <f>IF(Table1[[#This Row],[Units Sold]]&gt; 700,"High Units","low Units")</f>
        <v>low Units</v>
      </c>
      <c r="U2026">
        <f>SUM(Table1[[#This Row],[Operating Profit]])/SUM(Table1[Operating Profit])*100</f>
        <v>2.1075759642185631E-2</v>
      </c>
      <c r="V2026">
        <f>SUM(Table1[[#This Row],[Price per Unit]]*Table1[[#This Row],[Units Sold]])</f>
        <v>14000</v>
      </c>
      <c r="W2026">
        <f>SUM(Table1[[#This Row],[Total Sales]]-Table1[[#This Row],[Operating Profit]])</f>
        <v>70000</v>
      </c>
      <c r="X2026">
        <f>SUM(Table1[[#This Row],[Total Sales]]-Table1[[#This Row],[Cost]])</f>
        <v>70000</v>
      </c>
      <c r="Y2026">
        <f>SUM(Table1[[#This Row],[profit/loss]])/SUM(Table1[profit/loss])</f>
        <v>2.1075759642185629E-4</v>
      </c>
    </row>
    <row r="2027" spans="1:25" x14ac:dyDescent="0.3">
      <c r="A2027" t="s">
        <v>29</v>
      </c>
      <c r="B2027" t="s">
        <v>82</v>
      </c>
      <c r="C2027">
        <v>1197831</v>
      </c>
      <c r="D2027" s="9">
        <v>44291</v>
      </c>
      <c r="E2027" s="8" t="str">
        <f>TEXT(Table1[[#This Row],[Invoice Date]],"dd-mm-yyyy")</f>
        <v>05-04-2021</v>
      </c>
      <c r="F2027" s="1" t="str">
        <f t="shared" si="124"/>
        <v>April</v>
      </c>
      <c r="G2027" s="1" t="str">
        <f t="shared" si="125"/>
        <v>2021</v>
      </c>
      <c r="H2027" s="1" t="str">
        <f t="shared" si="126"/>
        <v>Monday</v>
      </c>
      <c r="I2027" s="1" t="str">
        <f t="shared" si="127"/>
        <v>05</v>
      </c>
      <c r="J2027" t="s">
        <v>30</v>
      </c>
      <c r="K2027" t="s">
        <v>83</v>
      </c>
      <c r="L2027" t="s">
        <v>84</v>
      </c>
      <c r="M2027" t="s">
        <v>16</v>
      </c>
      <c r="N2027">
        <v>20</v>
      </c>
      <c r="O2027">
        <v>650</v>
      </c>
      <c r="P2027">
        <v>130000</v>
      </c>
      <c r="Q2027">
        <v>45500</v>
      </c>
      <c r="R2027">
        <v>0.35</v>
      </c>
      <c r="S2027" t="s">
        <v>82</v>
      </c>
      <c r="T2027" t="str">
        <f>IF(Table1[[#This Row],[Units Sold]]&gt; 700,"High Units","low Units")</f>
        <v>low Units</v>
      </c>
      <c r="U2027">
        <f>SUM(Table1[[#This Row],[Operating Profit]])/SUM(Table1[Operating Profit])*100</f>
        <v>1.3699243767420658E-2</v>
      </c>
      <c r="V2027">
        <f>SUM(Table1[[#This Row],[Price per Unit]]*Table1[[#This Row],[Units Sold]])</f>
        <v>13000</v>
      </c>
      <c r="W2027">
        <f>SUM(Table1[[#This Row],[Total Sales]]-Table1[[#This Row],[Operating Profit]])</f>
        <v>84500</v>
      </c>
      <c r="X2027">
        <f>SUM(Table1[[#This Row],[Total Sales]]-Table1[[#This Row],[Cost]])</f>
        <v>45500</v>
      </c>
      <c r="Y2027">
        <f>SUM(Table1[[#This Row],[profit/loss]])/SUM(Table1[profit/loss])</f>
        <v>1.3699243767420659E-4</v>
      </c>
    </row>
    <row r="2028" spans="1:25" x14ac:dyDescent="0.3">
      <c r="A2028" t="s">
        <v>29</v>
      </c>
      <c r="B2028" t="s">
        <v>82</v>
      </c>
      <c r="C2028">
        <v>1197831</v>
      </c>
      <c r="D2028" s="9">
        <v>44291</v>
      </c>
      <c r="E2028" s="8" t="str">
        <f>TEXT(Table1[[#This Row],[Invoice Date]],"dd-mm-yyyy")</f>
        <v>05-04-2021</v>
      </c>
      <c r="F2028" s="1" t="str">
        <f t="shared" si="124"/>
        <v>April</v>
      </c>
      <c r="G2028" s="1" t="str">
        <f t="shared" si="125"/>
        <v>2021</v>
      </c>
      <c r="H2028" s="1" t="str">
        <f t="shared" si="126"/>
        <v>Monday</v>
      </c>
      <c r="I2028" s="1" t="str">
        <f t="shared" si="127"/>
        <v>05</v>
      </c>
      <c r="J2028" t="s">
        <v>30</v>
      </c>
      <c r="K2028" t="s">
        <v>83</v>
      </c>
      <c r="L2028" t="s">
        <v>84</v>
      </c>
      <c r="M2028" t="s">
        <v>18</v>
      </c>
      <c r="N2028">
        <v>30</v>
      </c>
      <c r="O2028">
        <v>650</v>
      </c>
      <c r="P2028">
        <v>195000</v>
      </c>
      <c r="Q2028">
        <v>68250</v>
      </c>
      <c r="R2028">
        <v>0.35</v>
      </c>
      <c r="S2028" t="s">
        <v>82</v>
      </c>
      <c r="T2028" t="str">
        <f>IF(Table1[[#This Row],[Units Sold]]&gt; 700,"High Units","low Units")</f>
        <v>low Units</v>
      </c>
      <c r="U2028">
        <f>SUM(Table1[[#This Row],[Operating Profit]])/SUM(Table1[Operating Profit])*100</f>
        <v>2.0548865651130985E-2</v>
      </c>
      <c r="V2028">
        <f>SUM(Table1[[#This Row],[Price per Unit]]*Table1[[#This Row],[Units Sold]])</f>
        <v>19500</v>
      </c>
      <c r="W2028">
        <f>SUM(Table1[[#This Row],[Total Sales]]-Table1[[#This Row],[Operating Profit]])</f>
        <v>126750</v>
      </c>
      <c r="X2028">
        <f>SUM(Table1[[#This Row],[Total Sales]]-Table1[[#This Row],[Cost]])</f>
        <v>68250</v>
      </c>
      <c r="Y2028">
        <f>SUM(Table1[[#This Row],[profit/loss]])/SUM(Table1[profit/loss])</f>
        <v>2.0548865651130987E-4</v>
      </c>
    </row>
    <row r="2029" spans="1:25" x14ac:dyDescent="0.3">
      <c r="A2029" t="s">
        <v>29</v>
      </c>
      <c r="B2029" t="s">
        <v>82</v>
      </c>
      <c r="C2029">
        <v>1197831</v>
      </c>
      <c r="D2029" s="9">
        <v>44291</v>
      </c>
      <c r="E2029" s="8" t="str">
        <f>TEXT(Table1[[#This Row],[Invoice Date]],"dd-mm-yyyy")</f>
        <v>05-04-2021</v>
      </c>
      <c r="F2029" s="1" t="str">
        <f t="shared" si="124"/>
        <v>April</v>
      </c>
      <c r="G2029" s="1" t="str">
        <f t="shared" si="125"/>
        <v>2021</v>
      </c>
      <c r="H2029" s="1" t="str">
        <f t="shared" si="126"/>
        <v>Monday</v>
      </c>
      <c r="I2029" s="1" t="str">
        <f t="shared" si="127"/>
        <v>05</v>
      </c>
      <c r="J2029" t="s">
        <v>30</v>
      </c>
      <c r="K2029" t="s">
        <v>83</v>
      </c>
      <c r="L2029" t="s">
        <v>84</v>
      </c>
      <c r="M2029" t="s">
        <v>19</v>
      </c>
      <c r="N2029">
        <v>25</v>
      </c>
      <c r="O2029">
        <v>475</v>
      </c>
      <c r="P2029">
        <v>118750</v>
      </c>
      <c r="Q2029">
        <v>41563</v>
      </c>
      <c r="R2029">
        <v>0.35</v>
      </c>
      <c r="S2029" t="s">
        <v>82</v>
      </c>
      <c r="T2029" t="str">
        <f>IF(Table1[[#This Row],[Units Sold]]&gt; 700,"High Units","low Units")</f>
        <v>low Units</v>
      </c>
      <c r="U2029">
        <f>SUM(Table1[[#This Row],[Operating Profit]])/SUM(Table1[Operating Profit])*100</f>
        <v>1.2513882828688018E-2</v>
      </c>
      <c r="V2029">
        <f>SUM(Table1[[#This Row],[Price per Unit]]*Table1[[#This Row],[Units Sold]])</f>
        <v>11875</v>
      </c>
      <c r="W2029">
        <f>SUM(Table1[[#This Row],[Total Sales]]-Table1[[#This Row],[Operating Profit]])</f>
        <v>77187</v>
      </c>
      <c r="X2029">
        <f>SUM(Table1[[#This Row],[Total Sales]]-Table1[[#This Row],[Cost]])</f>
        <v>41563</v>
      </c>
      <c r="Y2029">
        <f>SUM(Table1[[#This Row],[profit/loss]])/SUM(Table1[profit/loss])</f>
        <v>1.2513882828688017E-4</v>
      </c>
    </row>
    <row r="2030" spans="1:25" x14ac:dyDescent="0.3">
      <c r="A2030" t="s">
        <v>29</v>
      </c>
      <c r="B2030" t="s">
        <v>82</v>
      </c>
      <c r="C2030">
        <v>1197831</v>
      </c>
      <c r="D2030" s="9">
        <v>44291</v>
      </c>
      <c r="E2030" s="8" t="str">
        <f>TEXT(Table1[[#This Row],[Invoice Date]],"dd-mm-yyyy")</f>
        <v>05-04-2021</v>
      </c>
      <c r="F2030" s="1" t="str">
        <f t="shared" si="124"/>
        <v>April</v>
      </c>
      <c r="G2030" s="1" t="str">
        <f t="shared" si="125"/>
        <v>2021</v>
      </c>
      <c r="H2030" s="1" t="str">
        <f t="shared" si="126"/>
        <v>Monday</v>
      </c>
      <c r="I2030" s="1" t="str">
        <f t="shared" si="127"/>
        <v>05</v>
      </c>
      <c r="J2030" t="s">
        <v>30</v>
      </c>
      <c r="K2030" t="s">
        <v>83</v>
      </c>
      <c r="L2030" t="s">
        <v>84</v>
      </c>
      <c r="M2030" t="s">
        <v>20</v>
      </c>
      <c r="N2030">
        <v>30</v>
      </c>
      <c r="O2030">
        <v>375</v>
      </c>
      <c r="P2030">
        <v>112500</v>
      </c>
      <c r="Q2030">
        <v>50625</v>
      </c>
      <c r="R2030">
        <v>0.45</v>
      </c>
      <c r="S2030" t="s">
        <v>82</v>
      </c>
      <c r="T2030" t="str">
        <f>IF(Table1[[#This Row],[Units Sold]]&gt; 700,"High Units","low Units")</f>
        <v>low Units</v>
      </c>
      <c r="U2030">
        <f>SUM(Table1[[#This Row],[Operating Profit]])/SUM(Table1[Operating Profit])*100</f>
        <v>1.5242290455509249E-2</v>
      </c>
      <c r="V2030">
        <f>SUM(Table1[[#This Row],[Price per Unit]]*Table1[[#This Row],[Units Sold]])</f>
        <v>11250</v>
      </c>
      <c r="W2030">
        <f>SUM(Table1[[#This Row],[Total Sales]]-Table1[[#This Row],[Operating Profit]])</f>
        <v>61875</v>
      </c>
      <c r="X2030">
        <f>SUM(Table1[[#This Row],[Total Sales]]-Table1[[#This Row],[Cost]])</f>
        <v>50625</v>
      </c>
      <c r="Y2030">
        <f>SUM(Table1[[#This Row],[profit/loss]])/SUM(Table1[profit/loss])</f>
        <v>1.5242290455509249E-4</v>
      </c>
    </row>
    <row r="2031" spans="1:25" x14ac:dyDescent="0.3">
      <c r="A2031" t="s">
        <v>29</v>
      </c>
      <c r="B2031" t="s">
        <v>82</v>
      </c>
      <c r="C2031">
        <v>1197831</v>
      </c>
      <c r="D2031" s="9">
        <v>44291</v>
      </c>
      <c r="E2031" s="8" t="str">
        <f>TEXT(Table1[[#This Row],[Invoice Date]],"dd-mm-yyyy")</f>
        <v>05-04-2021</v>
      </c>
      <c r="F2031" s="1" t="str">
        <f t="shared" si="124"/>
        <v>April</v>
      </c>
      <c r="G2031" s="1" t="str">
        <f t="shared" si="125"/>
        <v>2021</v>
      </c>
      <c r="H2031" s="1" t="str">
        <f t="shared" si="126"/>
        <v>Monday</v>
      </c>
      <c r="I2031" s="1" t="str">
        <f t="shared" si="127"/>
        <v>05</v>
      </c>
      <c r="J2031" t="s">
        <v>30</v>
      </c>
      <c r="K2031" t="s">
        <v>83</v>
      </c>
      <c r="L2031" t="s">
        <v>84</v>
      </c>
      <c r="M2031" t="s">
        <v>21</v>
      </c>
      <c r="N2031">
        <v>35</v>
      </c>
      <c r="O2031">
        <v>275</v>
      </c>
      <c r="P2031">
        <v>96250</v>
      </c>
      <c r="Q2031">
        <v>28875</v>
      </c>
      <c r="R2031">
        <v>0.3</v>
      </c>
      <c r="S2031" t="s">
        <v>82</v>
      </c>
      <c r="T2031" t="str">
        <f>IF(Table1[[#This Row],[Units Sold]]&gt; 700,"High Units","low Units")</f>
        <v>low Units</v>
      </c>
      <c r="U2031">
        <f>SUM(Table1[[#This Row],[Operating Profit]])/SUM(Table1[Operating Profit])*100</f>
        <v>8.6937508524015713E-3</v>
      </c>
      <c r="V2031">
        <f>SUM(Table1[[#This Row],[Price per Unit]]*Table1[[#This Row],[Units Sold]])</f>
        <v>9625</v>
      </c>
      <c r="W2031">
        <f>SUM(Table1[[#This Row],[Total Sales]]-Table1[[#This Row],[Operating Profit]])</f>
        <v>67375</v>
      </c>
      <c r="X2031">
        <f>SUM(Table1[[#This Row],[Total Sales]]-Table1[[#This Row],[Cost]])</f>
        <v>28875</v>
      </c>
      <c r="Y2031">
        <f>SUM(Table1[[#This Row],[profit/loss]])/SUM(Table1[profit/loss])</f>
        <v>8.6937508524015714E-5</v>
      </c>
    </row>
    <row r="2032" spans="1:25" x14ac:dyDescent="0.3">
      <c r="A2032" t="s">
        <v>29</v>
      </c>
      <c r="B2032" t="s">
        <v>82</v>
      </c>
      <c r="C2032">
        <v>1197831</v>
      </c>
      <c r="D2032" s="9">
        <v>44291</v>
      </c>
      <c r="E2032" s="8" t="str">
        <f>TEXT(Table1[[#This Row],[Invoice Date]],"dd-mm-yyyy")</f>
        <v>05-04-2021</v>
      </c>
      <c r="F2032" s="1" t="str">
        <f t="shared" si="124"/>
        <v>April</v>
      </c>
      <c r="G2032" s="1" t="str">
        <f t="shared" si="125"/>
        <v>2021</v>
      </c>
      <c r="H2032" s="1" t="str">
        <f t="shared" si="126"/>
        <v>Monday</v>
      </c>
      <c r="I2032" s="1" t="str">
        <f t="shared" si="127"/>
        <v>05</v>
      </c>
      <c r="J2032" t="s">
        <v>30</v>
      </c>
      <c r="K2032" t="s">
        <v>83</v>
      </c>
      <c r="L2032" t="s">
        <v>84</v>
      </c>
      <c r="M2032" t="s">
        <v>22</v>
      </c>
      <c r="N2032">
        <v>30</v>
      </c>
      <c r="O2032">
        <v>550</v>
      </c>
      <c r="P2032">
        <v>165000</v>
      </c>
      <c r="Q2032">
        <v>82500</v>
      </c>
      <c r="R2032">
        <v>0.5</v>
      </c>
      <c r="S2032" t="s">
        <v>82</v>
      </c>
      <c r="T2032" t="str">
        <f>IF(Table1[[#This Row],[Units Sold]]&gt; 700,"High Units","low Units")</f>
        <v>low Units</v>
      </c>
      <c r="U2032">
        <f>SUM(Table1[[#This Row],[Operating Profit]])/SUM(Table1[Operating Profit])*100</f>
        <v>2.4839288149718773E-2</v>
      </c>
      <c r="V2032">
        <f>SUM(Table1[[#This Row],[Price per Unit]]*Table1[[#This Row],[Units Sold]])</f>
        <v>16500</v>
      </c>
      <c r="W2032">
        <f>SUM(Table1[[#This Row],[Total Sales]]-Table1[[#This Row],[Operating Profit]])</f>
        <v>82500</v>
      </c>
      <c r="X2032">
        <f>SUM(Table1[[#This Row],[Total Sales]]-Table1[[#This Row],[Cost]])</f>
        <v>82500</v>
      </c>
      <c r="Y2032">
        <f>SUM(Table1[[#This Row],[profit/loss]])/SUM(Table1[profit/loss])</f>
        <v>2.4839288149718775E-4</v>
      </c>
    </row>
    <row r="2033" spans="1:25" x14ac:dyDescent="0.3">
      <c r="A2033" t="s">
        <v>29</v>
      </c>
      <c r="B2033" t="s">
        <v>82</v>
      </c>
      <c r="C2033">
        <v>1197831</v>
      </c>
      <c r="D2033" s="9">
        <v>44321</v>
      </c>
      <c r="E2033" s="8" t="str">
        <f>TEXT(Table1[[#This Row],[Invoice Date]],"dd-mm-yyyy")</f>
        <v>05-05-2021</v>
      </c>
      <c r="F2033" s="1" t="str">
        <f t="shared" si="124"/>
        <v>May</v>
      </c>
      <c r="G2033" s="1" t="str">
        <f t="shared" si="125"/>
        <v>2021</v>
      </c>
      <c r="H2033" s="1" t="str">
        <f t="shared" si="126"/>
        <v>Wednesday</v>
      </c>
      <c r="I2033" s="1" t="str">
        <f t="shared" si="127"/>
        <v>05</v>
      </c>
      <c r="J2033" t="s">
        <v>30</v>
      </c>
      <c r="K2033" t="s">
        <v>83</v>
      </c>
      <c r="L2033" t="s">
        <v>84</v>
      </c>
      <c r="M2033" t="s">
        <v>16</v>
      </c>
      <c r="N2033">
        <v>20</v>
      </c>
      <c r="O2033">
        <v>700</v>
      </c>
      <c r="P2033">
        <v>140000</v>
      </c>
      <c r="Q2033">
        <v>49000</v>
      </c>
      <c r="R2033">
        <v>0.35</v>
      </c>
      <c r="S2033" t="s">
        <v>82</v>
      </c>
      <c r="T2033" t="str">
        <f>IF(Table1[[#This Row],[Units Sold]]&gt; 700,"High Units","low Units")</f>
        <v>low Units</v>
      </c>
      <c r="U2033">
        <f>SUM(Table1[[#This Row],[Operating Profit]])/SUM(Table1[Operating Profit])*100</f>
        <v>1.4753031749529941E-2</v>
      </c>
      <c r="V2033">
        <f>SUM(Table1[[#This Row],[Price per Unit]]*Table1[[#This Row],[Units Sold]])</f>
        <v>14000</v>
      </c>
      <c r="W2033">
        <f>SUM(Table1[[#This Row],[Total Sales]]-Table1[[#This Row],[Operating Profit]])</f>
        <v>91000</v>
      </c>
      <c r="X2033">
        <f>SUM(Table1[[#This Row],[Total Sales]]-Table1[[#This Row],[Cost]])</f>
        <v>49000</v>
      </c>
      <c r="Y2033">
        <f>SUM(Table1[[#This Row],[profit/loss]])/SUM(Table1[profit/loss])</f>
        <v>1.4753031749529941E-4</v>
      </c>
    </row>
    <row r="2034" spans="1:25" x14ac:dyDescent="0.3">
      <c r="A2034" t="s">
        <v>29</v>
      </c>
      <c r="B2034" t="s">
        <v>82</v>
      </c>
      <c r="C2034">
        <v>1197831</v>
      </c>
      <c r="D2034" s="9">
        <v>44321</v>
      </c>
      <c r="E2034" s="8" t="str">
        <f>TEXT(Table1[[#This Row],[Invoice Date]],"dd-mm-yyyy")</f>
        <v>05-05-2021</v>
      </c>
      <c r="F2034" s="1" t="str">
        <f t="shared" si="124"/>
        <v>May</v>
      </c>
      <c r="G2034" s="1" t="str">
        <f t="shared" si="125"/>
        <v>2021</v>
      </c>
      <c r="H2034" s="1" t="str">
        <f t="shared" si="126"/>
        <v>Wednesday</v>
      </c>
      <c r="I2034" s="1" t="str">
        <f t="shared" si="127"/>
        <v>05</v>
      </c>
      <c r="J2034" t="s">
        <v>30</v>
      </c>
      <c r="K2034" t="s">
        <v>83</v>
      </c>
      <c r="L2034" t="s">
        <v>84</v>
      </c>
      <c r="M2034" t="s">
        <v>18</v>
      </c>
      <c r="N2034">
        <v>30</v>
      </c>
      <c r="O2034">
        <v>725</v>
      </c>
      <c r="P2034">
        <v>217500</v>
      </c>
      <c r="Q2034">
        <v>76125</v>
      </c>
      <c r="R2034">
        <v>0.35</v>
      </c>
      <c r="S2034" t="s">
        <v>82</v>
      </c>
      <c r="T2034" t="str">
        <f>IF(Table1[[#This Row],[Units Sold]]&gt; 700,"High Units","low Units")</f>
        <v>High Units</v>
      </c>
      <c r="U2034">
        <f>SUM(Table1[[#This Row],[Operating Profit]])/SUM(Table1[Operating Profit])*100</f>
        <v>2.2919888610876869E-2</v>
      </c>
      <c r="V2034">
        <f>SUM(Table1[[#This Row],[Price per Unit]]*Table1[[#This Row],[Units Sold]])</f>
        <v>21750</v>
      </c>
      <c r="W2034">
        <f>SUM(Table1[[#This Row],[Total Sales]]-Table1[[#This Row],[Operating Profit]])</f>
        <v>141375</v>
      </c>
      <c r="X2034">
        <f>SUM(Table1[[#This Row],[Total Sales]]-Table1[[#This Row],[Cost]])</f>
        <v>76125</v>
      </c>
      <c r="Y2034">
        <f>SUM(Table1[[#This Row],[profit/loss]])/SUM(Table1[profit/loss])</f>
        <v>2.291988861087687E-4</v>
      </c>
    </row>
    <row r="2035" spans="1:25" x14ac:dyDescent="0.3">
      <c r="A2035" t="s">
        <v>29</v>
      </c>
      <c r="B2035" t="s">
        <v>82</v>
      </c>
      <c r="C2035">
        <v>1197831</v>
      </c>
      <c r="D2035" s="9">
        <v>44321</v>
      </c>
      <c r="E2035" s="8" t="str">
        <f>TEXT(Table1[[#This Row],[Invoice Date]],"dd-mm-yyyy")</f>
        <v>05-05-2021</v>
      </c>
      <c r="F2035" s="1" t="str">
        <f t="shared" si="124"/>
        <v>May</v>
      </c>
      <c r="G2035" s="1" t="str">
        <f t="shared" si="125"/>
        <v>2021</v>
      </c>
      <c r="H2035" s="1" t="str">
        <f t="shared" si="126"/>
        <v>Wednesday</v>
      </c>
      <c r="I2035" s="1" t="str">
        <f t="shared" si="127"/>
        <v>05</v>
      </c>
      <c r="J2035" t="s">
        <v>30</v>
      </c>
      <c r="K2035" t="s">
        <v>83</v>
      </c>
      <c r="L2035" t="s">
        <v>84</v>
      </c>
      <c r="M2035" t="s">
        <v>19</v>
      </c>
      <c r="N2035">
        <v>25</v>
      </c>
      <c r="O2035">
        <v>575</v>
      </c>
      <c r="P2035">
        <v>143750</v>
      </c>
      <c r="Q2035">
        <v>50313</v>
      </c>
      <c r="R2035">
        <v>0.35</v>
      </c>
      <c r="S2035" t="s">
        <v>82</v>
      </c>
      <c r="T2035" t="str">
        <f>IF(Table1[[#This Row],[Units Sold]]&gt; 700,"High Units","low Units")</f>
        <v>low Units</v>
      </c>
      <c r="U2035">
        <f>SUM(Table1[[#This Row],[Operating Profit]])/SUM(Table1[Operating Profit])*100</f>
        <v>1.5148352783961221E-2</v>
      </c>
      <c r="V2035">
        <f>SUM(Table1[[#This Row],[Price per Unit]]*Table1[[#This Row],[Units Sold]])</f>
        <v>14375</v>
      </c>
      <c r="W2035">
        <f>SUM(Table1[[#This Row],[Total Sales]]-Table1[[#This Row],[Operating Profit]])</f>
        <v>93437</v>
      </c>
      <c r="X2035">
        <f>SUM(Table1[[#This Row],[Total Sales]]-Table1[[#This Row],[Cost]])</f>
        <v>50313</v>
      </c>
      <c r="Y2035">
        <f>SUM(Table1[[#This Row],[profit/loss]])/SUM(Table1[profit/loss])</f>
        <v>1.5148352783961221E-4</v>
      </c>
    </row>
    <row r="2036" spans="1:25" x14ac:dyDescent="0.3">
      <c r="A2036" t="s">
        <v>29</v>
      </c>
      <c r="B2036" t="s">
        <v>82</v>
      </c>
      <c r="C2036">
        <v>1197831</v>
      </c>
      <c r="D2036" s="9">
        <v>44321</v>
      </c>
      <c r="E2036" s="8" t="str">
        <f>TEXT(Table1[[#This Row],[Invoice Date]],"dd-mm-yyyy")</f>
        <v>05-05-2021</v>
      </c>
      <c r="F2036" s="1" t="str">
        <f t="shared" si="124"/>
        <v>May</v>
      </c>
      <c r="G2036" s="1" t="str">
        <f t="shared" si="125"/>
        <v>2021</v>
      </c>
      <c r="H2036" s="1" t="str">
        <f t="shared" si="126"/>
        <v>Wednesday</v>
      </c>
      <c r="I2036" s="1" t="str">
        <f t="shared" si="127"/>
        <v>05</v>
      </c>
      <c r="J2036" t="s">
        <v>30</v>
      </c>
      <c r="K2036" t="s">
        <v>83</v>
      </c>
      <c r="L2036" t="s">
        <v>84</v>
      </c>
      <c r="M2036" t="s">
        <v>20</v>
      </c>
      <c r="N2036">
        <v>35</v>
      </c>
      <c r="O2036">
        <v>500</v>
      </c>
      <c r="P2036">
        <v>175000</v>
      </c>
      <c r="Q2036">
        <v>78750</v>
      </c>
      <c r="R2036">
        <v>0.45</v>
      </c>
      <c r="S2036" t="s">
        <v>82</v>
      </c>
      <c r="T2036" t="str">
        <f>IF(Table1[[#This Row],[Units Sold]]&gt; 700,"High Units","low Units")</f>
        <v>low Units</v>
      </c>
      <c r="U2036">
        <f>SUM(Table1[[#This Row],[Operating Profit]])/SUM(Table1[Operating Profit])*100</f>
        <v>2.3710229597458832E-2</v>
      </c>
      <c r="V2036">
        <f>SUM(Table1[[#This Row],[Price per Unit]]*Table1[[#This Row],[Units Sold]])</f>
        <v>17500</v>
      </c>
      <c r="W2036">
        <f>SUM(Table1[[#This Row],[Total Sales]]-Table1[[#This Row],[Operating Profit]])</f>
        <v>96250</v>
      </c>
      <c r="X2036">
        <f>SUM(Table1[[#This Row],[Total Sales]]-Table1[[#This Row],[Cost]])</f>
        <v>78750</v>
      </c>
      <c r="Y2036">
        <f>SUM(Table1[[#This Row],[profit/loss]])/SUM(Table1[profit/loss])</f>
        <v>2.3710229597458831E-4</v>
      </c>
    </row>
    <row r="2037" spans="1:25" x14ac:dyDescent="0.3">
      <c r="A2037" t="s">
        <v>29</v>
      </c>
      <c r="B2037" t="s">
        <v>82</v>
      </c>
      <c r="C2037">
        <v>1197831</v>
      </c>
      <c r="D2037" s="9">
        <v>44321</v>
      </c>
      <c r="E2037" s="8" t="str">
        <f>TEXT(Table1[[#This Row],[Invoice Date]],"dd-mm-yyyy")</f>
        <v>05-05-2021</v>
      </c>
      <c r="F2037" s="1" t="str">
        <f t="shared" si="124"/>
        <v>May</v>
      </c>
      <c r="G2037" s="1" t="str">
        <f t="shared" si="125"/>
        <v>2021</v>
      </c>
      <c r="H2037" s="1" t="str">
        <f t="shared" si="126"/>
        <v>Wednesday</v>
      </c>
      <c r="I2037" s="1" t="str">
        <f t="shared" si="127"/>
        <v>05</v>
      </c>
      <c r="J2037" t="s">
        <v>30</v>
      </c>
      <c r="K2037" t="s">
        <v>83</v>
      </c>
      <c r="L2037" t="s">
        <v>84</v>
      </c>
      <c r="M2037" t="s">
        <v>21</v>
      </c>
      <c r="N2037">
        <v>50</v>
      </c>
      <c r="O2037">
        <v>400</v>
      </c>
      <c r="P2037">
        <v>200000</v>
      </c>
      <c r="Q2037">
        <v>60000</v>
      </c>
      <c r="R2037">
        <v>0.3</v>
      </c>
      <c r="S2037" t="s">
        <v>82</v>
      </c>
      <c r="T2037" t="str">
        <f>IF(Table1[[#This Row],[Units Sold]]&gt; 700,"High Units","low Units")</f>
        <v>low Units</v>
      </c>
      <c r="U2037">
        <f>SUM(Table1[[#This Row],[Operating Profit]])/SUM(Table1[Operating Profit])*100</f>
        <v>1.8064936836159111E-2</v>
      </c>
      <c r="V2037">
        <f>SUM(Table1[[#This Row],[Price per Unit]]*Table1[[#This Row],[Units Sold]])</f>
        <v>20000</v>
      </c>
      <c r="W2037">
        <f>SUM(Table1[[#This Row],[Total Sales]]-Table1[[#This Row],[Operating Profit]])</f>
        <v>140000</v>
      </c>
      <c r="X2037">
        <f>SUM(Table1[[#This Row],[Total Sales]]-Table1[[#This Row],[Cost]])</f>
        <v>60000</v>
      </c>
      <c r="Y2037">
        <f>SUM(Table1[[#This Row],[profit/loss]])/SUM(Table1[profit/loss])</f>
        <v>1.8064936836159111E-4</v>
      </c>
    </row>
    <row r="2038" spans="1:25" x14ac:dyDescent="0.3">
      <c r="A2038" t="s">
        <v>29</v>
      </c>
      <c r="B2038" t="s">
        <v>82</v>
      </c>
      <c r="C2038">
        <v>1197831</v>
      </c>
      <c r="D2038" s="9">
        <v>44321</v>
      </c>
      <c r="E2038" s="8" t="str">
        <f>TEXT(Table1[[#This Row],[Invoice Date]],"dd-mm-yyyy")</f>
        <v>05-05-2021</v>
      </c>
      <c r="F2038" s="1" t="str">
        <f t="shared" si="124"/>
        <v>May</v>
      </c>
      <c r="G2038" s="1" t="str">
        <f t="shared" si="125"/>
        <v>2021</v>
      </c>
      <c r="H2038" s="1" t="str">
        <f t="shared" si="126"/>
        <v>Wednesday</v>
      </c>
      <c r="I2038" s="1" t="str">
        <f t="shared" si="127"/>
        <v>05</v>
      </c>
      <c r="J2038" t="s">
        <v>30</v>
      </c>
      <c r="K2038" t="s">
        <v>83</v>
      </c>
      <c r="L2038" t="s">
        <v>84</v>
      </c>
      <c r="M2038" t="s">
        <v>22</v>
      </c>
      <c r="N2038">
        <v>45</v>
      </c>
      <c r="O2038">
        <v>750</v>
      </c>
      <c r="P2038">
        <v>337500</v>
      </c>
      <c r="Q2038">
        <v>168750</v>
      </c>
      <c r="R2038">
        <v>0.5</v>
      </c>
      <c r="S2038" t="s">
        <v>82</v>
      </c>
      <c r="T2038" t="str">
        <f>IF(Table1[[#This Row],[Units Sold]]&gt; 700,"High Units","low Units")</f>
        <v>High Units</v>
      </c>
      <c r="U2038">
        <f>SUM(Table1[[#This Row],[Operating Profit]])/SUM(Table1[Operating Profit])*100</f>
        <v>5.0807634851697495E-2</v>
      </c>
      <c r="V2038">
        <f>SUM(Table1[[#This Row],[Price per Unit]]*Table1[[#This Row],[Units Sold]])</f>
        <v>33750</v>
      </c>
      <c r="W2038">
        <f>SUM(Table1[[#This Row],[Total Sales]]-Table1[[#This Row],[Operating Profit]])</f>
        <v>168750</v>
      </c>
      <c r="X2038">
        <f>SUM(Table1[[#This Row],[Total Sales]]-Table1[[#This Row],[Cost]])</f>
        <v>168750</v>
      </c>
      <c r="Y2038">
        <f>SUM(Table1[[#This Row],[profit/loss]])/SUM(Table1[profit/loss])</f>
        <v>5.0807634851697493E-4</v>
      </c>
    </row>
    <row r="2039" spans="1:25" x14ac:dyDescent="0.3">
      <c r="A2039" t="s">
        <v>29</v>
      </c>
      <c r="B2039" t="s">
        <v>82</v>
      </c>
      <c r="C2039">
        <v>1197831</v>
      </c>
      <c r="D2039" s="9">
        <v>44351</v>
      </c>
      <c r="E2039" s="8" t="str">
        <f>TEXT(Table1[[#This Row],[Invoice Date]],"dd-mm-yyyy")</f>
        <v>04-06-2021</v>
      </c>
      <c r="F2039" s="1" t="str">
        <f t="shared" si="124"/>
        <v>June</v>
      </c>
      <c r="G2039" s="1" t="str">
        <f t="shared" si="125"/>
        <v>2021</v>
      </c>
      <c r="H2039" s="1" t="str">
        <f t="shared" si="126"/>
        <v>Friday</v>
      </c>
      <c r="I2039" s="1" t="str">
        <f t="shared" si="127"/>
        <v>04</v>
      </c>
      <c r="J2039" t="s">
        <v>30</v>
      </c>
      <c r="K2039" t="s">
        <v>83</v>
      </c>
      <c r="L2039" t="s">
        <v>84</v>
      </c>
      <c r="M2039" t="s">
        <v>16</v>
      </c>
      <c r="N2039">
        <v>45</v>
      </c>
      <c r="O2039">
        <v>750</v>
      </c>
      <c r="P2039">
        <v>337500</v>
      </c>
      <c r="Q2039">
        <v>118125</v>
      </c>
      <c r="R2039">
        <v>0.35</v>
      </c>
      <c r="S2039" t="s">
        <v>82</v>
      </c>
      <c r="T2039" t="str">
        <f>IF(Table1[[#This Row],[Units Sold]]&gt; 700,"High Units","low Units")</f>
        <v>High Units</v>
      </c>
      <c r="U2039">
        <f>SUM(Table1[[#This Row],[Operating Profit]])/SUM(Table1[Operating Profit])*100</f>
        <v>3.5565344396188248E-2</v>
      </c>
      <c r="V2039">
        <f>SUM(Table1[[#This Row],[Price per Unit]]*Table1[[#This Row],[Units Sold]])</f>
        <v>33750</v>
      </c>
      <c r="W2039">
        <f>SUM(Table1[[#This Row],[Total Sales]]-Table1[[#This Row],[Operating Profit]])</f>
        <v>219375</v>
      </c>
      <c r="X2039">
        <f>SUM(Table1[[#This Row],[Total Sales]]-Table1[[#This Row],[Cost]])</f>
        <v>118125</v>
      </c>
      <c r="Y2039">
        <f>SUM(Table1[[#This Row],[profit/loss]])/SUM(Table1[profit/loss])</f>
        <v>3.5565344396188249E-4</v>
      </c>
    </row>
    <row r="2040" spans="1:25" x14ac:dyDescent="0.3">
      <c r="A2040" t="s">
        <v>29</v>
      </c>
      <c r="B2040" t="s">
        <v>82</v>
      </c>
      <c r="C2040">
        <v>1197831</v>
      </c>
      <c r="D2040" s="9">
        <v>44351</v>
      </c>
      <c r="E2040" s="8" t="str">
        <f>TEXT(Table1[[#This Row],[Invoice Date]],"dd-mm-yyyy")</f>
        <v>04-06-2021</v>
      </c>
      <c r="F2040" s="1" t="str">
        <f t="shared" si="124"/>
        <v>June</v>
      </c>
      <c r="G2040" s="1" t="str">
        <f t="shared" si="125"/>
        <v>2021</v>
      </c>
      <c r="H2040" s="1" t="str">
        <f t="shared" si="126"/>
        <v>Friday</v>
      </c>
      <c r="I2040" s="1" t="str">
        <f t="shared" si="127"/>
        <v>04</v>
      </c>
      <c r="J2040" t="s">
        <v>30</v>
      </c>
      <c r="K2040" t="s">
        <v>83</v>
      </c>
      <c r="L2040" t="s">
        <v>84</v>
      </c>
      <c r="M2040" t="s">
        <v>18</v>
      </c>
      <c r="N2040">
        <v>50</v>
      </c>
      <c r="O2040">
        <v>750</v>
      </c>
      <c r="P2040">
        <v>375000</v>
      </c>
      <c r="Q2040">
        <v>131250</v>
      </c>
      <c r="R2040">
        <v>0.35</v>
      </c>
      <c r="S2040" t="s">
        <v>82</v>
      </c>
      <c r="T2040" t="str">
        <f>IF(Table1[[#This Row],[Units Sold]]&gt; 700,"High Units","low Units")</f>
        <v>High Units</v>
      </c>
      <c r="U2040">
        <f>SUM(Table1[[#This Row],[Operating Profit]])/SUM(Table1[Operating Profit])*100</f>
        <v>3.9517049329098053E-2</v>
      </c>
      <c r="V2040">
        <f>SUM(Table1[[#This Row],[Price per Unit]]*Table1[[#This Row],[Units Sold]])</f>
        <v>37500</v>
      </c>
      <c r="W2040">
        <f>SUM(Table1[[#This Row],[Total Sales]]-Table1[[#This Row],[Operating Profit]])</f>
        <v>243750</v>
      </c>
      <c r="X2040">
        <f>SUM(Table1[[#This Row],[Total Sales]]-Table1[[#This Row],[Cost]])</f>
        <v>131250</v>
      </c>
      <c r="Y2040">
        <f>SUM(Table1[[#This Row],[profit/loss]])/SUM(Table1[profit/loss])</f>
        <v>3.9517049329098052E-4</v>
      </c>
    </row>
    <row r="2041" spans="1:25" x14ac:dyDescent="0.3">
      <c r="A2041" t="s">
        <v>29</v>
      </c>
      <c r="B2041" t="s">
        <v>82</v>
      </c>
      <c r="C2041">
        <v>1197831</v>
      </c>
      <c r="D2041" s="9">
        <v>44351</v>
      </c>
      <c r="E2041" s="8" t="str">
        <f>TEXT(Table1[[#This Row],[Invoice Date]],"dd-mm-yyyy")</f>
        <v>04-06-2021</v>
      </c>
      <c r="F2041" s="1" t="str">
        <f t="shared" si="124"/>
        <v>June</v>
      </c>
      <c r="G2041" s="1" t="str">
        <f t="shared" si="125"/>
        <v>2021</v>
      </c>
      <c r="H2041" s="1" t="str">
        <f t="shared" si="126"/>
        <v>Friday</v>
      </c>
      <c r="I2041" s="1" t="str">
        <f t="shared" si="127"/>
        <v>04</v>
      </c>
      <c r="J2041" t="s">
        <v>30</v>
      </c>
      <c r="K2041" t="s">
        <v>83</v>
      </c>
      <c r="L2041" t="s">
        <v>84</v>
      </c>
      <c r="M2041" t="s">
        <v>19</v>
      </c>
      <c r="N2041">
        <v>50</v>
      </c>
      <c r="O2041">
        <v>600</v>
      </c>
      <c r="P2041">
        <v>300000</v>
      </c>
      <c r="Q2041">
        <v>105000</v>
      </c>
      <c r="R2041">
        <v>0.35</v>
      </c>
      <c r="S2041" t="s">
        <v>82</v>
      </c>
      <c r="T2041" t="str">
        <f>IF(Table1[[#This Row],[Units Sold]]&gt; 700,"High Units","low Units")</f>
        <v>low Units</v>
      </c>
      <c r="U2041">
        <f>SUM(Table1[[#This Row],[Operating Profit]])/SUM(Table1[Operating Profit])*100</f>
        <v>3.1613639463278442E-2</v>
      </c>
      <c r="V2041">
        <f>SUM(Table1[[#This Row],[Price per Unit]]*Table1[[#This Row],[Units Sold]])</f>
        <v>30000</v>
      </c>
      <c r="W2041">
        <f>SUM(Table1[[#This Row],[Total Sales]]-Table1[[#This Row],[Operating Profit]])</f>
        <v>195000</v>
      </c>
      <c r="X2041">
        <f>SUM(Table1[[#This Row],[Total Sales]]-Table1[[#This Row],[Cost]])</f>
        <v>105000</v>
      </c>
      <c r="Y2041">
        <f>SUM(Table1[[#This Row],[profit/loss]])/SUM(Table1[profit/loss])</f>
        <v>3.1613639463278441E-4</v>
      </c>
    </row>
    <row r="2042" spans="1:25" x14ac:dyDescent="0.3">
      <c r="A2042" t="s">
        <v>29</v>
      </c>
      <c r="B2042" t="s">
        <v>82</v>
      </c>
      <c r="C2042">
        <v>1197831</v>
      </c>
      <c r="D2042" s="9">
        <v>44351</v>
      </c>
      <c r="E2042" s="8" t="str">
        <f>TEXT(Table1[[#This Row],[Invoice Date]],"dd-mm-yyyy")</f>
        <v>04-06-2021</v>
      </c>
      <c r="F2042" s="1" t="str">
        <f t="shared" si="124"/>
        <v>June</v>
      </c>
      <c r="G2042" s="1" t="str">
        <f t="shared" si="125"/>
        <v>2021</v>
      </c>
      <c r="H2042" s="1" t="str">
        <f t="shared" si="126"/>
        <v>Friday</v>
      </c>
      <c r="I2042" s="1" t="str">
        <f t="shared" si="127"/>
        <v>04</v>
      </c>
      <c r="J2042" t="s">
        <v>30</v>
      </c>
      <c r="K2042" t="s">
        <v>83</v>
      </c>
      <c r="L2042" t="s">
        <v>84</v>
      </c>
      <c r="M2042" t="s">
        <v>20</v>
      </c>
      <c r="N2042">
        <v>50</v>
      </c>
      <c r="O2042">
        <v>550</v>
      </c>
      <c r="P2042">
        <v>275000</v>
      </c>
      <c r="Q2042">
        <v>123750</v>
      </c>
      <c r="R2042">
        <v>0.45</v>
      </c>
      <c r="S2042" t="s">
        <v>82</v>
      </c>
      <c r="T2042" t="str">
        <f>IF(Table1[[#This Row],[Units Sold]]&gt; 700,"High Units","low Units")</f>
        <v>low Units</v>
      </c>
      <c r="U2042">
        <f>SUM(Table1[[#This Row],[Operating Profit]])/SUM(Table1[Operating Profit])*100</f>
        <v>3.7258932224578163E-2</v>
      </c>
      <c r="V2042">
        <f>SUM(Table1[[#This Row],[Price per Unit]]*Table1[[#This Row],[Units Sold]])</f>
        <v>27500</v>
      </c>
      <c r="W2042">
        <f>SUM(Table1[[#This Row],[Total Sales]]-Table1[[#This Row],[Operating Profit]])</f>
        <v>151250</v>
      </c>
      <c r="X2042">
        <f>SUM(Table1[[#This Row],[Total Sales]]-Table1[[#This Row],[Cost]])</f>
        <v>123750</v>
      </c>
      <c r="Y2042">
        <f>SUM(Table1[[#This Row],[profit/loss]])/SUM(Table1[profit/loss])</f>
        <v>3.7258932224578165E-4</v>
      </c>
    </row>
    <row r="2043" spans="1:25" x14ac:dyDescent="0.3">
      <c r="A2043" t="s">
        <v>29</v>
      </c>
      <c r="B2043" t="s">
        <v>82</v>
      </c>
      <c r="C2043">
        <v>1197831</v>
      </c>
      <c r="D2043" s="9">
        <v>44351</v>
      </c>
      <c r="E2043" s="8" t="str">
        <f>TEXT(Table1[[#This Row],[Invoice Date]],"dd-mm-yyyy")</f>
        <v>04-06-2021</v>
      </c>
      <c r="F2043" s="1" t="str">
        <f t="shared" si="124"/>
        <v>June</v>
      </c>
      <c r="G2043" s="1" t="str">
        <f t="shared" si="125"/>
        <v>2021</v>
      </c>
      <c r="H2043" s="1" t="str">
        <f t="shared" si="126"/>
        <v>Friday</v>
      </c>
      <c r="I2043" s="1" t="str">
        <f t="shared" si="127"/>
        <v>04</v>
      </c>
      <c r="J2043" t="s">
        <v>30</v>
      </c>
      <c r="K2043" t="s">
        <v>83</v>
      </c>
      <c r="L2043" t="s">
        <v>84</v>
      </c>
      <c r="M2043" t="s">
        <v>21</v>
      </c>
      <c r="N2043">
        <v>55</v>
      </c>
      <c r="O2043">
        <v>450</v>
      </c>
      <c r="P2043">
        <v>247500</v>
      </c>
      <c r="Q2043">
        <v>74250</v>
      </c>
      <c r="R2043">
        <v>0.3</v>
      </c>
      <c r="S2043" t="s">
        <v>82</v>
      </c>
      <c r="T2043" t="str">
        <f>IF(Table1[[#This Row],[Units Sold]]&gt; 700,"High Units","low Units")</f>
        <v>low Units</v>
      </c>
      <c r="U2043">
        <f>SUM(Table1[[#This Row],[Operating Profit]])/SUM(Table1[Operating Profit])*100</f>
        <v>2.2355359334746899E-2</v>
      </c>
      <c r="V2043">
        <f>SUM(Table1[[#This Row],[Price per Unit]]*Table1[[#This Row],[Units Sold]])</f>
        <v>24750</v>
      </c>
      <c r="W2043">
        <f>SUM(Table1[[#This Row],[Total Sales]]-Table1[[#This Row],[Operating Profit]])</f>
        <v>173250</v>
      </c>
      <c r="X2043">
        <f>SUM(Table1[[#This Row],[Total Sales]]-Table1[[#This Row],[Cost]])</f>
        <v>74250</v>
      </c>
      <c r="Y2043">
        <f>SUM(Table1[[#This Row],[profit/loss]])/SUM(Table1[profit/loss])</f>
        <v>2.2355359334746898E-4</v>
      </c>
    </row>
    <row r="2044" spans="1:25" x14ac:dyDescent="0.3">
      <c r="A2044" t="s">
        <v>29</v>
      </c>
      <c r="B2044" t="s">
        <v>82</v>
      </c>
      <c r="C2044">
        <v>1197831</v>
      </c>
      <c r="D2044" s="9">
        <v>44351</v>
      </c>
      <c r="E2044" s="8" t="str">
        <f>TEXT(Table1[[#This Row],[Invoice Date]],"dd-mm-yyyy")</f>
        <v>04-06-2021</v>
      </c>
      <c r="F2044" s="1" t="str">
        <f t="shared" si="124"/>
        <v>June</v>
      </c>
      <c r="G2044" s="1" t="str">
        <f t="shared" si="125"/>
        <v>2021</v>
      </c>
      <c r="H2044" s="1" t="str">
        <f t="shared" si="126"/>
        <v>Friday</v>
      </c>
      <c r="I2044" s="1" t="str">
        <f t="shared" si="127"/>
        <v>04</v>
      </c>
      <c r="J2044" t="s">
        <v>30</v>
      </c>
      <c r="K2044" t="s">
        <v>83</v>
      </c>
      <c r="L2044" t="s">
        <v>84</v>
      </c>
      <c r="M2044" t="s">
        <v>22</v>
      </c>
      <c r="N2044">
        <v>60</v>
      </c>
      <c r="O2044">
        <v>825</v>
      </c>
      <c r="P2044">
        <v>495000</v>
      </c>
      <c r="Q2044">
        <v>247500</v>
      </c>
      <c r="R2044">
        <v>0.5</v>
      </c>
      <c r="S2044" t="s">
        <v>82</v>
      </c>
      <c r="T2044" t="str">
        <f>IF(Table1[[#This Row],[Units Sold]]&gt; 700,"High Units","low Units")</f>
        <v>High Units</v>
      </c>
      <c r="U2044">
        <f>SUM(Table1[[#This Row],[Operating Profit]])/SUM(Table1[Operating Profit])*100</f>
        <v>7.4517864449156326E-2</v>
      </c>
      <c r="V2044">
        <f>SUM(Table1[[#This Row],[Price per Unit]]*Table1[[#This Row],[Units Sold]])</f>
        <v>49500</v>
      </c>
      <c r="W2044">
        <f>SUM(Table1[[#This Row],[Total Sales]]-Table1[[#This Row],[Operating Profit]])</f>
        <v>247500</v>
      </c>
      <c r="X2044">
        <f>SUM(Table1[[#This Row],[Total Sales]]-Table1[[#This Row],[Cost]])</f>
        <v>247500</v>
      </c>
      <c r="Y2044">
        <f>SUM(Table1[[#This Row],[profit/loss]])/SUM(Table1[profit/loss])</f>
        <v>7.4517864449156329E-4</v>
      </c>
    </row>
    <row r="2045" spans="1:25" x14ac:dyDescent="0.3">
      <c r="A2045" t="s">
        <v>29</v>
      </c>
      <c r="B2045" t="s">
        <v>82</v>
      </c>
      <c r="C2045">
        <v>1197831</v>
      </c>
      <c r="D2045" s="9">
        <v>44383</v>
      </c>
      <c r="E2045" s="8" t="str">
        <f>TEXT(Table1[[#This Row],[Invoice Date]],"dd-mm-yyyy")</f>
        <v>06-07-2021</v>
      </c>
      <c r="F2045" s="1" t="str">
        <f t="shared" si="124"/>
        <v>July</v>
      </c>
      <c r="G2045" s="1" t="str">
        <f t="shared" si="125"/>
        <v>2021</v>
      </c>
      <c r="H2045" s="1" t="str">
        <f t="shared" si="126"/>
        <v>Tuesday</v>
      </c>
      <c r="I2045" s="1" t="str">
        <f t="shared" si="127"/>
        <v>06</v>
      </c>
      <c r="J2045" t="s">
        <v>30</v>
      </c>
      <c r="K2045" t="s">
        <v>83</v>
      </c>
      <c r="L2045" t="s">
        <v>84</v>
      </c>
      <c r="M2045" t="s">
        <v>16</v>
      </c>
      <c r="N2045">
        <v>50</v>
      </c>
      <c r="O2045">
        <v>775</v>
      </c>
      <c r="P2045">
        <v>387500</v>
      </c>
      <c r="Q2045">
        <v>155000</v>
      </c>
      <c r="R2045">
        <v>0.4</v>
      </c>
      <c r="S2045" t="s">
        <v>82</v>
      </c>
      <c r="T2045" t="str">
        <f>IF(Table1[[#This Row],[Units Sold]]&gt; 700,"High Units","low Units")</f>
        <v>High Units</v>
      </c>
      <c r="U2045">
        <f>SUM(Table1[[#This Row],[Operating Profit]])/SUM(Table1[Operating Profit])*100</f>
        <v>4.6667753493411034E-2</v>
      </c>
      <c r="V2045">
        <f>SUM(Table1[[#This Row],[Price per Unit]]*Table1[[#This Row],[Units Sold]])</f>
        <v>38750</v>
      </c>
      <c r="W2045">
        <f>SUM(Table1[[#This Row],[Total Sales]]-Table1[[#This Row],[Operating Profit]])</f>
        <v>232500</v>
      </c>
      <c r="X2045">
        <f>SUM(Table1[[#This Row],[Total Sales]]-Table1[[#This Row],[Cost]])</f>
        <v>155000</v>
      </c>
      <c r="Y2045">
        <f>SUM(Table1[[#This Row],[profit/loss]])/SUM(Table1[profit/loss])</f>
        <v>4.6667753493411033E-4</v>
      </c>
    </row>
    <row r="2046" spans="1:25" x14ac:dyDescent="0.3">
      <c r="A2046" t="s">
        <v>29</v>
      </c>
      <c r="B2046" t="s">
        <v>82</v>
      </c>
      <c r="C2046">
        <v>1197831</v>
      </c>
      <c r="D2046" s="9">
        <v>44383</v>
      </c>
      <c r="E2046" s="8" t="str">
        <f>TEXT(Table1[[#This Row],[Invoice Date]],"dd-mm-yyyy")</f>
        <v>06-07-2021</v>
      </c>
      <c r="F2046" s="1" t="str">
        <f t="shared" si="124"/>
        <v>July</v>
      </c>
      <c r="G2046" s="1" t="str">
        <f t="shared" si="125"/>
        <v>2021</v>
      </c>
      <c r="H2046" s="1" t="str">
        <f t="shared" si="126"/>
        <v>Tuesday</v>
      </c>
      <c r="I2046" s="1" t="str">
        <f t="shared" si="127"/>
        <v>06</v>
      </c>
      <c r="J2046" t="s">
        <v>30</v>
      </c>
      <c r="K2046" t="s">
        <v>83</v>
      </c>
      <c r="L2046" t="s">
        <v>84</v>
      </c>
      <c r="M2046" t="s">
        <v>18</v>
      </c>
      <c r="N2046">
        <v>55</v>
      </c>
      <c r="O2046">
        <v>775</v>
      </c>
      <c r="P2046">
        <v>426250</v>
      </c>
      <c r="Q2046">
        <v>170500</v>
      </c>
      <c r="R2046">
        <v>0.4</v>
      </c>
      <c r="S2046" t="s">
        <v>82</v>
      </c>
      <c r="T2046" t="str">
        <f>IF(Table1[[#This Row],[Units Sold]]&gt; 700,"High Units","low Units")</f>
        <v>High Units</v>
      </c>
      <c r="U2046">
        <f>SUM(Table1[[#This Row],[Operating Profit]])/SUM(Table1[Operating Profit])*100</f>
        <v>5.1334528842752136E-2</v>
      </c>
      <c r="V2046">
        <f>SUM(Table1[[#This Row],[Price per Unit]]*Table1[[#This Row],[Units Sold]])</f>
        <v>42625</v>
      </c>
      <c r="W2046">
        <f>SUM(Table1[[#This Row],[Total Sales]]-Table1[[#This Row],[Operating Profit]])</f>
        <v>255750</v>
      </c>
      <c r="X2046">
        <f>SUM(Table1[[#This Row],[Total Sales]]-Table1[[#This Row],[Cost]])</f>
        <v>170500</v>
      </c>
      <c r="Y2046">
        <f>SUM(Table1[[#This Row],[profit/loss]])/SUM(Table1[profit/loss])</f>
        <v>5.1334528842752135E-4</v>
      </c>
    </row>
    <row r="2047" spans="1:25" x14ac:dyDescent="0.3">
      <c r="A2047" t="s">
        <v>29</v>
      </c>
      <c r="B2047" t="s">
        <v>82</v>
      </c>
      <c r="C2047">
        <v>1197831</v>
      </c>
      <c r="D2047" s="9">
        <v>44383</v>
      </c>
      <c r="E2047" s="8" t="str">
        <f>TEXT(Table1[[#This Row],[Invoice Date]],"dd-mm-yyyy")</f>
        <v>06-07-2021</v>
      </c>
      <c r="F2047" s="1" t="str">
        <f t="shared" si="124"/>
        <v>July</v>
      </c>
      <c r="G2047" s="1" t="str">
        <f t="shared" si="125"/>
        <v>2021</v>
      </c>
      <c r="H2047" s="1" t="str">
        <f t="shared" si="126"/>
        <v>Tuesday</v>
      </c>
      <c r="I2047" s="1" t="str">
        <f t="shared" si="127"/>
        <v>06</v>
      </c>
      <c r="J2047" t="s">
        <v>30</v>
      </c>
      <c r="K2047" t="s">
        <v>83</v>
      </c>
      <c r="L2047" t="s">
        <v>84</v>
      </c>
      <c r="M2047" t="s">
        <v>19</v>
      </c>
      <c r="N2047">
        <v>50</v>
      </c>
      <c r="O2047">
        <v>925</v>
      </c>
      <c r="P2047">
        <v>462500</v>
      </c>
      <c r="Q2047">
        <v>185000</v>
      </c>
      <c r="R2047">
        <v>0.4</v>
      </c>
      <c r="S2047" t="s">
        <v>82</v>
      </c>
      <c r="T2047" t="str">
        <f>IF(Table1[[#This Row],[Units Sold]]&gt; 700,"High Units","low Units")</f>
        <v>High Units</v>
      </c>
      <c r="U2047">
        <f>SUM(Table1[[#This Row],[Operating Profit]])/SUM(Table1[Operating Profit])*100</f>
        <v>5.5700221911490592E-2</v>
      </c>
      <c r="V2047">
        <f>SUM(Table1[[#This Row],[Price per Unit]]*Table1[[#This Row],[Units Sold]])</f>
        <v>46250</v>
      </c>
      <c r="W2047">
        <f>SUM(Table1[[#This Row],[Total Sales]]-Table1[[#This Row],[Operating Profit]])</f>
        <v>277500</v>
      </c>
      <c r="X2047">
        <f>SUM(Table1[[#This Row],[Total Sales]]-Table1[[#This Row],[Cost]])</f>
        <v>185000</v>
      </c>
      <c r="Y2047">
        <f>SUM(Table1[[#This Row],[profit/loss]])/SUM(Table1[profit/loss])</f>
        <v>5.5700221911490592E-4</v>
      </c>
    </row>
    <row r="2048" spans="1:25" x14ac:dyDescent="0.3">
      <c r="A2048" t="s">
        <v>29</v>
      </c>
      <c r="B2048" t="s">
        <v>82</v>
      </c>
      <c r="C2048">
        <v>1197831</v>
      </c>
      <c r="D2048" s="9">
        <v>44383</v>
      </c>
      <c r="E2048" s="8" t="str">
        <f>TEXT(Table1[[#This Row],[Invoice Date]],"dd-mm-yyyy")</f>
        <v>06-07-2021</v>
      </c>
      <c r="F2048" s="1" t="str">
        <f t="shared" si="124"/>
        <v>July</v>
      </c>
      <c r="G2048" s="1" t="str">
        <f t="shared" si="125"/>
        <v>2021</v>
      </c>
      <c r="H2048" s="1" t="str">
        <f t="shared" si="126"/>
        <v>Tuesday</v>
      </c>
      <c r="I2048" s="1" t="str">
        <f t="shared" si="127"/>
        <v>06</v>
      </c>
      <c r="J2048" t="s">
        <v>30</v>
      </c>
      <c r="K2048" t="s">
        <v>83</v>
      </c>
      <c r="L2048" t="s">
        <v>84</v>
      </c>
      <c r="M2048" t="s">
        <v>20</v>
      </c>
      <c r="N2048">
        <v>50</v>
      </c>
      <c r="O2048">
        <v>525</v>
      </c>
      <c r="P2048">
        <v>262500</v>
      </c>
      <c r="Q2048">
        <v>131250</v>
      </c>
      <c r="R2048">
        <v>0.5</v>
      </c>
      <c r="S2048" t="s">
        <v>82</v>
      </c>
      <c r="T2048" t="str">
        <f>IF(Table1[[#This Row],[Units Sold]]&gt; 700,"High Units","low Units")</f>
        <v>low Units</v>
      </c>
      <c r="U2048">
        <f>SUM(Table1[[#This Row],[Operating Profit]])/SUM(Table1[Operating Profit])*100</f>
        <v>3.9517049329098053E-2</v>
      </c>
      <c r="V2048">
        <f>SUM(Table1[[#This Row],[Price per Unit]]*Table1[[#This Row],[Units Sold]])</f>
        <v>26250</v>
      </c>
      <c r="W2048">
        <f>SUM(Table1[[#This Row],[Total Sales]]-Table1[[#This Row],[Operating Profit]])</f>
        <v>131250</v>
      </c>
      <c r="X2048">
        <f>SUM(Table1[[#This Row],[Total Sales]]-Table1[[#This Row],[Cost]])</f>
        <v>131250</v>
      </c>
      <c r="Y2048">
        <f>SUM(Table1[[#This Row],[profit/loss]])/SUM(Table1[profit/loss])</f>
        <v>3.9517049329098052E-4</v>
      </c>
    </row>
    <row r="2049" spans="1:25" x14ac:dyDescent="0.3">
      <c r="A2049" t="s">
        <v>29</v>
      </c>
      <c r="B2049" t="s">
        <v>82</v>
      </c>
      <c r="C2049">
        <v>1197831</v>
      </c>
      <c r="D2049" s="9">
        <v>44383</v>
      </c>
      <c r="E2049" s="8" t="str">
        <f>TEXT(Table1[[#This Row],[Invoice Date]],"dd-mm-yyyy")</f>
        <v>06-07-2021</v>
      </c>
      <c r="F2049" s="1" t="str">
        <f t="shared" si="124"/>
        <v>July</v>
      </c>
      <c r="G2049" s="1" t="str">
        <f t="shared" si="125"/>
        <v>2021</v>
      </c>
      <c r="H2049" s="1" t="str">
        <f t="shared" si="126"/>
        <v>Tuesday</v>
      </c>
      <c r="I2049" s="1" t="str">
        <f t="shared" si="127"/>
        <v>06</v>
      </c>
      <c r="J2049" t="s">
        <v>30</v>
      </c>
      <c r="K2049" t="s">
        <v>83</v>
      </c>
      <c r="L2049" t="s">
        <v>84</v>
      </c>
      <c r="M2049" t="s">
        <v>21</v>
      </c>
      <c r="N2049">
        <v>55</v>
      </c>
      <c r="O2049">
        <v>525</v>
      </c>
      <c r="P2049">
        <v>288750</v>
      </c>
      <c r="Q2049">
        <v>101063</v>
      </c>
      <c r="R2049">
        <v>0.35</v>
      </c>
      <c r="S2049" t="s">
        <v>82</v>
      </c>
      <c r="T2049" t="str">
        <f>IF(Table1[[#This Row],[Units Sold]]&gt; 700,"High Units","low Units")</f>
        <v>low Units</v>
      </c>
      <c r="U2049">
        <f>SUM(Table1[[#This Row],[Operating Profit]])/SUM(Table1[Operating Profit])*100</f>
        <v>3.0428278524545802E-2</v>
      </c>
      <c r="V2049">
        <f>SUM(Table1[[#This Row],[Price per Unit]]*Table1[[#This Row],[Units Sold]])</f>
        <v>28875</v>
      </c>
      <c r="W2049">
        <f>SUM(Table1[[#This Row],[Total Sales]]-Table1[[#This Row],[Operating Profit]])</f>
        <v>187687</v>
      </c>
      <c r="X2049">
        <f>SUM(Table1[[#This Row],[Total Sales]]-Table1[[#This Row],[Cost]])</f>
        <v>101063</v>
      </c>
      <c r="Y2049">
        <f>SUM(Table1[[#This Row],[profit/loss]])/SUM(Table1[profit/loss])</f>
        <v>3.0428278524545802E-4</v>
      </c>
    </row>
    <row r="2050" spans="1:25" x14ac:dyDescent="0.3">
      <c r="A2050" t="s">
        <v>13</v>
      </c>
      <c r="B2050" t="s">
        <v>82</v>
      </c>
      <c r="C2050">
        <v>1197831</v>
      </c>
      <c r="D2050" s="9">
        <v>44383</v>
      </c>
      <c r="E2050" s="8" t="str">
        <f>TEXT(Table1[[#This Row],[Invoice Date]],"dd-mm-yyyy")</f>
        <v>06-07-2021</v>
      </c>
      <c r="F2050" s="1" t="str">
        <f t="shared" si="124"/>
        <v>July</v>
      </c>
      <c r="G2050" s="1" t="str">
        <f t="shared" si="125"/>
        <v>2021</v>
      </c>
      <c r="H2050" s="1" t="str">
        <f t="shared" si="126"/>
        <v>Tuesday</v>
      </c>
      <c r="I2050" s="1" t="str">
        <f t="shared" si="127"/>
        <v>06</v>
      </c>
      <c r="J2050" t="s">
        <v>30</v>
      </c>
      <c r="K2050" t="s">
        <v>83</v>
      </c>
      <c r="L2050" t="s">
        <v>84</v>
      </c>
      <c r="M2050" t="s">
        <v>22</v>
      </c>
      <c r="N2050">
        <v>65</v>
      </c>
      <c r="O2050">
        <v>800</v>
      </c>
      <c r="P2050">
        <v>520000</v>
      </c>
      <c r="Q2050">
        <v>286000</v>
      </c>
      <c r="R2050">
        <v>0.55000000000000004</v>
      </c>
      <c r="S2050" t="s">
        <v>82</v>
      </c>
      <c r="T2050" t="str">
        <f>IF(Table1[[#This Row],[Units Sold]]&gt; 700,"High Units","low Units")</f>
        <v>High Units</v>
      </c>
      <c r="U2050">
        <f>SUM(Table1[[#This Row],[Operating Profit]])/SUM(Table1[Operating Profit])*100</f>
        <v>8.6109532252358414E-2</v>
      </c>
      <c r="V2050">
        <f>SUM(Table1[[#This Row],[Price per Unit]]*Table1[[#This Row],[Units Sold]])</f>
        <v>52000</v>
      </c>
      <c r="W2050">
        <f>SUM(Table1[[#This Row],[Total Sales]]-Table1[[#This Row],[Operating Profit]])</f>
        <v>234000</v>
      </c>
      <c r="X2050">
        <f>SUM(Table1[[#This Row],[Total Sales]]-Table1[[#This Row],[Cost]])</f>
        <v>286000</v>
      </c>
      <c r="Y2050">
        <f>SUM(Table1[[#This Row],[profit/loss]])/SUM(Table1[profit/loss])</f>
        <v>8.6109532252358421E-4</v>
      </c>
    </row>
    <row r="2051" spans="1:25" x14ac:dyDescent="0.3">
      <c r="A2051" t="s">
        <v>13</v>
      </c>
      <c r="B2051" t="s">
        <v>82</v>
      </c>
      <c r="C2051">
        <v>1197831</v>
      </c>
      <c r="D2051" s="9">
        <v>44416</v>
      </c>
      <c r="E2051" s="8" t="str">
        <f>TEXT(Table1[[#This Row],[Invoice Date]],"dd-mm-yyyy")</f>
        <v>08-08-2021</v>
      </c>
      <c r="F2051" s="1" t="str">
        <f t="shared" ref="F2051:F2114" si="128">TEXT(D2051,"mmmm")</f>
        <v>August</v>
      </c>
      <c r="G2051" s="1" t="str">
        <f t="shared" ref="G2051:G2114" si="129">TEXT(D2051,"YYYY")</f>
        <v>2021</v>
      </c>
      <c r="H2051" s="1" t="str">
        <f t="shared" ref="H2051:H2114" si="130">TEXT(D2051,"dddd")</f>
        <v>Sunday</v>
      </c>
      <c r="I2051" s="1" t="str">
        <f t="shared" ref="I2051:I2114" si="131">TEXT(D2051,"dd")</f>
        <v>08</v>
      </c>
      <c r="J2051" t="s">
        <v>30</v>
      </c>
      <c r="K2051" t="s">
        <v>83</v>
      </c>
      <c r="L2051" t="s">
        <v>84</v>
      </c>
      <c r="M2051" t="s">
        <v>16</v>
      </c>
      <c r="N2051">
        <v>50</v>
      </c>
      <c r="O2051">
        <v>750</v>
      </c>
      <c r="P2051">
        <v>375000</v>
      </c>
      <c r="Q2051">
        <v>150000</v>
      </c>
      <c r="R2051">
        <v>0.4</v>
      </c>
      <c r="S2051" t="s">
        <v>82</v>
      </c>
      <c r="T2051" t="str">
        <f>IF(Table1[[#This Row],[Units Sold]]&gt; 700,"High Units","low Units")</f>
        <v>High Units</v>
      </c>
      <c r="U2051">
        <f>SUM(Table1[[#This Row],[Operating Profit]])/SUM(Table1[Operating Profit])*100</f>
        <v>4.5162342090397774E-2</v>
      </c>
      <c r="V2051">
        <f>SUM(Table1[[#This Row],[Price per Unit]]*Table1[[#This Row],[Units Sold]])</f>
        <v>37500</v>
      </c>
      <c r="W2051">
        <f>SUM(Table1[[#This Row],[Total Sales]]-Table1[[#This Row],[Operating Profit]])</f>
        <v>225000</v>
      </c>
      <c r="X2051">
        <f>SUM(Table1[[#This Row],[Total Sales]]-Table1[[#This Row],[Cost]])</f>
        <v>150000</v>
      </c>
      <c r="Y2051">
        <f>SUM(Table1[[#This Row],[profit/loss]])/SUM(Table1[profit/loss])</f>
        <v>4.5162342090397775E-4</v>
      </c>
    </row>
    <row r="2052" spans="1:25" x14ac:dyDescent="0.3">
      <c r="A2052" t="s">
        <v>13</v>
      </c>
      <c r="B2052" t="s">
        <v>82</v>
      </c>
      <c r="C2052">
        <v>1197831</v>
      </c>
      <c r="D2052" s="9">
        <v>44416</v>
      </c>
      <c r="E2052" s="8" t="str">
        <f>TEXT(Table1[[#This Row],[Invoice Date]],"dd-mm-yyyy")</f>
        <v>08-08-2021</v>
      </c>
      <c r="F2052" s="1" t="str">
        <f t="shared" si="128"/>
        <v>August</v>
      </c>
      <c r="G2052" s="1" t="str">
        <f t="shared" si="129"/>
        <v>2021</v>
      </c>
      <c r="H2052" s="1" t="str">
        <f t="shared" si="130"/>
        <v>Sunday</v>
      </c>
      <c r="I2052" s="1" t="str">
        <f t="shared" si="131"/>
        <v>08</v>
      </c>
      <c r="J2052" t="s">
        <v>30</v>
      </c>
      <c r="K2052" t="s">
        <v>83</v>
      </c>
      <c r="L2052" t="s">
        <v>84</v>
      </c>
      <c r="M2052" t="s">
        <v>18</v>
      </c>
      <c r="N2052">
        <v>55</v>
      </c>
      <c r="O2052">
        <v>750</v>
      </c>
      <c r="P2052">
        <v>412500</v>
      </c>
      <c r="Q2052">
        <v>165000</v>
      </c>
      <c r="R2052">
        <v>0.4</v>
      </c>
      <c r="S2052" t="s">
        <v>82</v>
      </c>
      <c r="T2052" t="str">
        <f>IF(Table1[[#This Row],[Units Sold]]&gt; 700,"High Units","low Units")</f>
        <v>High Units</v>
      </c>
      <c r="U2052">
        <f>SUM(Table1[[#This Row],[Operating Profit]])/SUM(Table1[Operating Profit])*100</f>
        <v>4.9678576299437546E-2</v>
      </c>
      <c r="V2052">
        <f>SUM(Table1[[#This Row],[Price per Unit]]*Table1[[#This Row],[Units Sold]])</f>
        <v>41250</v>
      </c>
      <c r="W2052">
        <f>SUM(Table1[[#This Row],[Total Sales]]-Table1[[#This Row],[Operating Profit]])</f>
        <v>247500</v>
      </c>
      <c r="X2052">
        <f>SUM(Table1[[#This Row],[Total Sales]]-Table1[[#This Row],[Cost]])</f>
        <v>165000</v>
      </c>
      <c r="Y2052">
        <f>SUM(Table1[[#This Row],[profit/loss]])/SUM(Table1[profit/loss])</f>
        <v>4.9678576299437549E-4</v>
      </c>
    </row>
    <row r="2053" spans="1:25" x14ac:dyDescent="0.3">
      <c r="A2053" t="s">
        <v>13</v>
      </c>
      <c r="B2053" t="s">
        <v>82</v>
      </c>
      <c r="C2053">
        <v>1197831</v>
      </c>
      <c r="D2053" s="9">
        <v>44416</v>
      </c>
      <c r="E2053" s="8" t="str">
        <f>TEXT(Table1[[#This Row],[Invoice Date]],"dd-mm-yyyy")</f>
        <v>08-08-2021</v>
      </c>
      <c r="F2053" s="1" t="str">
        <f t="shared" si="128"/>
        <v>August</v>
      </c>
      <c r="G2053" s="1" t="str">
        <f t="shared" si="129"/>
        <v>2021</v>
      </c>
      <c r="H2053" s="1" t="str">
        <f t="shared" si="130"/>
        <v>Sunday</v>
      </c>
      <c r="I2053" s="1" t="str">
        <f t="shared" si="131"/>
        <v>08</v>
      </c>
      <c r="J2053" t="s">
        <v>30</v>
      </c>
      <c r="K2053" t="s">
        <v>83</v>
      </c>
      <c r="L2053" t="s">
        <v>84</v>
      </c>
      <c r="M2053" t="s">
        <v>19</v>
      </c>
      <c r="N2053">
        <v>50</v>
      </c>
      <c r="O2053">
        <v>925</v>
      </c>
      <c r="P2053">
        <v>462500</v>
      </c>
      <c r="Q2053">
        <v>185000</v>
      </c>
      <c r="R2053">
        <v>0.4</v>
      </c>
      <c r="S2053" t="s">
        <v>82</v>
      </c>
      <c r="T2053" t="str">
        <f>IF(Table1[[#This Row],[Units Sold]]&gt; 700,"High Units","low Units")</f>
        <v>High Units</v>
      </c>
      <c r="U2053">
        <f>SUM(Table1[[#This Row],[Operating Profit]])/SUM(Table1[Operating Profit])*100</f>
        <v>5.5700221911490592E-2</v>
      </c>
      <c r="V2053">
        <f>SUM(Table1[[#This Row],[Price per Unit]]*Table1[[#This Row],[Units Sold]])</f>
        <v>46250</v>
      </c>
      <c r="W2053">
        <f>SUM(Table1[[#This Row],[Total Sales]]-Table1[[#This Row],[Operating Profit]])</f>
        <v>277500</v>
      </c>
      <c r="X2053">
        <f>SUM(Table1[[#This Row],[Total Sales]]-Table1[[#This Row],[Cost]])</f>
        <v>185000</v>
      </c>
      <c r="Y2053">
        <f>SUM(Table1[[#This Row],[profit/loss]])/SUM(Table1[profit/loss])</f>
        <v>5.5700221911490592E-4</v>
      </c>
    </row>
    <row r="2054" spans="1:25" x14ac:dyDescent="0.3">
      <c r="A2054" t="s">
        <v>13</v>
      </c>
      <c r="B2054" t="s">
        <v>82</v>
      </c>
      <c r="C2054">
        <v>1197831</v>
      </c>
      <c r="D2054" s="9">
        <v>44416</v>
      </c>
      <c r="E2054" s="8" t="str">
        <f>TEXT(Table1[[#This Row],[Invoice Date]],"dd-mm-yyyy")</f>
        <v>08-08-2021</v>
      </c>
      <c r="F2054" s="1" t="str">
        <f t="shared" si="128"/>
        <v>August</v>
      </c>
      <c r="G2054" s="1" t="str">
        <f t="shared" si="129"/>
        <v>2021</v>
      </c>
      <c r="H2054" s="1" t="str">
        <f t="shared" si="130"/>
        <v>Sunday</v>
      </c>
      <c r="I2054" s="1" t="str">
        <f t="shared" si="131"/>
        <v>08</v>
      </c>
      <c r="J2054" t="s">
        <v>30</v>
      </c>
      <c r="K2054" t="s">
        <v>83</v>
      </c>
      <c r="L2054" t="s">
        <v>84</v>
      </c>
      <c r="M2054" t="s">
        <v>20</v>
      </c>
      <c r="N2054">
        <v>50</v>
      </c>
      <c r="O2054">
        <v>475</v>
      </c>
      <c r="P2054">
        <v>237500</v>
      </c>
      <c r="Q2054">
        <v>118750</v>
      </c>
      <c r="R2054">
        <v>0.5</v>
      </c>
      <c r="S2054" t="s">
        <v>82</v>
      </c>
      <c r="T2054" t="str">
        <f>IF(Table1[[#This Row],[Units Sold]]&gt; 700,"High Units","low Units")</f>
        <v>low Units</v>
      </c>
      <c r="U2054">
        <f>SUM(Table1[[#This Row],[Operating Profit]])/SUM(Table1[Operating Profit])*100</f>
        <v>3.5753520821564903E-2</v>
      </c>
      <c r="V2054">
        <f>SUM(Table1[[#This Row],[Price per Unit]]*Table1[[#This Row],[Units Sold]])</f>
        <v>23750</v>
      </c>
      <c r="W2054">
        <f>SUM(Table1[[#This Row],[Total Sales]]-Table1[[#This Row],[Operating Profit]])</f>
        <v>118750</v>
      </c>
      <c r="X2054">
        <f>SUM(Table1[[#This Row],[Total Sales]]-Table1[[#This Row],[Cost]])</f>
        <v>118750</v>
      </c>
      <c r="Y2054">
        <f>SUM(Table1[[#This Row],[profit/loss]])/SUM(Table1[profit/loss])</f>
        <v>3.5753520821564907E-4</v>
      </c>
    </row>
    <row r="2055" spans="1:25" x14ac:dyDescent="0.3">
      <c r="A2055" t="s">
        <v>25</v>
      </c>
      <c r="B2055" t="s">
        <v>82</v>
      </c>
      <c r="C2055">
        <v>1197831</v>
      </c>
      <c r="D2055" s="9">
        <v>44416</v>
      </c>
      <c r="E2055" s="8" t="str">
        <f>TEXT(Table1[[#This Row],[Invoice Date]],"dd-mm-yyyy")</f>
        <v>08-08-2021</v>
      </c>
      <c r="F2055" s="1" t="str">
        <f t="shared" si="128"/>
        <v>August</v>
      </c>
      <c r="G2055" s="1" t="str">
        <f t="shared" si="129"/>
        <v>2021</v>
      </c>
      <c r="H2055" s="1" t="str">
        <f t="shared" si="130"/>
        <v>Sunday</v>
      </c>
      <c r="I2055" s="1" t="str">
        <f t="shared" si="131"/>
        <v>08</v>
      </c>
      <c r="J2055" t="s">
        <v>30</v>
      </c>
      <c r="K2055" t="s">
        <v>83</v>
      </c>
      <c r="L2055" t="s">
        <v>84</v>
      </c>
      <c r="M2055" t="s">
        <v>21</v>
      </c>
      <c r="N2055">
        <v>55</v>
      </c>
      <c r="O2055">
        <v>475</v>
      </c>
      <c r="P2055">
        <v>261250</v>
      </c>
      <c r="Q2055">
        <v>91438</v>
      </c>
      <c r="R2055">
        <v>0.35</v>
      </c>
      <c r="S2055" t="s">
        <v>82</v>
      </c>
      <c r="T2055" t="str">
        <f>IF(Table1[[#This Row],[Units Sold]]&gt; 700,"High Units","low Units")</f>
        <v>low Units</v>
      </c>
      <c r="U2055">
        <f>SUM(Table1[[#This Row],[Operating Profit]])/SUM(Table1[Operating Profit])*100</f>
        <v>2.753036157374528E-2</v>
      </c>
      <c r="V2055">
        <f>SUM(Table1[[#This Row],[Price per Unit]]*Table1[[#This Row],[Units Sold]])</f>
        <v>26125</v>
      </c>
      <c r="W2055">
        <f>SUM(Table1[[#This Row],[Total Sales]]-Table1[[#This Row],[Operating Profit]])</f>
        <v>169812</v>
      </c>
      <c r="X2055">
        <f>SUM(Table1[[#This Row],[Total Sales]]-Table1[[#This Row],[Cost]])</f>
        <v>91438</v>
      </c>
      <c r="Y2055">
        <f>SUM(Table1[[#This Row],[profit/loss]])/SUM(Table1[profit/loss])</f>
        <v>2.753036157374528E-4</v>
      </c>
    </row>
    <row r="2056" spans="1:25" x14ac:dyDescent="0.3">
      <c r="A2056" t="s">
        <v>25</v>
      </c>
      <c r="B2056" t="s">
        <v>82</v>
      </c>
      <c r="C2056">
        <v>1197831</v>
      </c>
      <c r="D2056" s="9">
        <v>44416</v>
      </c>
      <c r="E2056" s="8" t="str">
        <f>TEXT(Table1[[#This Row],[Invoice Date]],"dd-mm-yyyy")</f>
        <v>08-08-2021</v>
      </c>
      <c r="F2056" s="1" t="str">
        <f t="shared" si="128"/>
        <v>August</v>
      </c>
      <c r="G2056" s="1" t="str">
        <f t="shared" si="129"/>
        <v>2021</v>
      </c>
      <c r="H2056" s="1" t="str">
        <f t="shared" si="130"/>
        <v>Sunday</v>
      </c>
      <c r="I2056" s="1" t="str">
        <f t="shared" si="131"/>
        <v>08</v>
      </c>
      <c r="J2056" t="s">
        <v>30</v>
      </c>
      <c r="K2056" t="s">
        <v>83</v>
      </c>
      <c r="L2056" t="s">
        <v>84</v>
      </c>
      <c r="M2056" t="s">
        <v>22</v>
      </c>
      <c r="N2056">
        <v>60</v>
      </c>
      <c r="O2056">
        <v>725</v>
      </c>
      <c r="P2056">
        <v>435000</v>
      </c>
      <c r="Q2056">
        <v>239250</v>
      </c>
      <c r="R2056">
        <v>0.55000000000000004</v>
      </c>
      <c r="S2056" t="s">
        <v>82</v>
      </c>
      <c r="T2056" t="str">
        <f>IF(Table1[[#This Row],[Units Sold]]&gt; 700,"High Units","low Units")</f>
        <v>High Units</v>
      </c>
      <c r="U2056">
        <f>SUM(Table1[[#This Row],[Operating Profit]])/SUM(Table1[Operating Profit])*100</f>
        <v>7.2033935634184462E-2</v>
      </c>
      <c r="V2056">
        <f>SUM(Table1[[#This Row],[Price per Unit]]*Table1[[#This Row],[Units Sold]])</f>
        <v>43500</v>
      </c>
      <c r="W2056">
        <f>SUM(Table1[[#This Row],[Total Sales]]-Table1[[#This Row],[Operating Profit]])</f>
        <v>195750</v>
      </c>
      <c r="X2056">
        <f>SUM(Table1[[#This Row],[Total Sales]]-Table1[[#This Row],[Cost]])</f>
        <v>239250</v>
      </c>
      <c r="Y2056">
        <f>SUM(Table1[[#This Row],[profit/loss]])/SUM(Table1[profit/loss])</f>
        <v>7.2033935634184456E-4</v>
      </c>
    </row>
    <row r="2057" spans="1:25" x14ac:dyDescent="0.3">
      <c r="A2057" t="s">
        <v>25</v>
      </c>
      <c r="B2057" t="s">
        <v>82</v>
      </c>
      <c r="C2057">
        <v>1197831</v>
      </c>
      <c r="D2057" s="9">
        <v>44444</v>
      </c>
      <c r="E2057" s="8" t="str">
        <f>TEXT(Table1[[#This Row],[Invoice Date]],"dd-mm-yyyy")</f>
        <v>05-09-2021</v>
      </c>
      <c r="F2057" s="1" t="str">
        <f t="shared" si="128"/>
        <v>September</v>
      </c>
      <c r="G2057" s="1" t="str">
        <f t="shared" si="129"/>
        <v>2021</v>
      </c>
      <c r="H2057" s="1" t="str">
        <f t="shared" si="130"/>
        <v>Sunday</v>
      </c>
      <c r="I2057" s="1" t="str">
        <f t="shared" si="131"/>
        <v>05</v>
      </c>
      <c r="J2057" t="s">
        <v>30</v>
      </c>
      <c r="K2057" t="s">
        <v>83</v>
      </c>
      <c r="L2057" t="s">
        <v>84</v>
      </c>
      <c r="M2057" t="s">
        <v>16</v>
      </c>
      <c r="N2057">
        <v>55</v>
      </c>
      <c r="O2057">
        <v>675</v>
      </c>
      <c r="P2057">
        <v>371250</v>
      </c>
      <c r="Q2057">
        <v>148500</v>
      </c>
      <c r="R2057">
        <v>0.4</v>
      </c>
      <c r="S2057" t="s">
        <v>82</v>
      </c>
      <c r="T2057" t="str">
        <f>IF(Table1[[#This Row],[Units Sold]]&gt; 700,"High Units","low Units")</f>
        <v>low Units</v>
      </c>
      <c r="U2057">
        <f>SUM(Table1[[#This Row],[Operating Profit]])/SUM(Table1[Operating Profit])*100</f>
        <v>4.4710718669493797E-2</v>
      </c>
      <c r="V2057">
        <f>SUM(Table1[[#This Row],[Price per Unit]]*Table1[[#This Row],[Units Sold]])</f>
        <v>37125</v>
      </c>
      <c r="W2057">
        <f>SUM(Table1[[#This Row],[Total Sales]]-Table1[[#This Row],[Operating Profit]])</f>
        <v>222750</v>
      </c>
      <c r="X2057">
        <f>SUM(Table1[[#This Row],[Total Sales]]-Table1[[#This Row],[Cost]])</f>
        <v>148500</v>
      </c>
      <c r="Y2057">
        <f>SUM(Table1[[#This Row],[profit/loss]])/SUM(Table1[profit/loss])</f>
        <v>4.4710718669493797E-4</v>
      </c>
    </row>
    <row r="2058" spans="1:25" x14ac:dyDescent="0.3">
      <c r="A2058" t="s">
        <v>25</v>
      </c>
      <c r="B2058" t="s">
        <v>82</v>
      </c>
      <c r="C2058">
        <v>1197831</v>
      </c>
      <c r="D2058" s="9">
        <v>44444</v>
      </c>
      <c r="E2058" s="8" t="str">
        <f>TEXT(Table1[[#This Row],[Invoice Date]],"dd-mm-yyyy")</f>
        <v>05-09-2021</v>
      </c>
      <c r="F2058" s="1" t="str">
        <f t="shared" si="128"/>
        <v>September</v>
      </c>
      <c r="G2058" s="1" t="str">
        <f t="shared" si="129"/>
        <v>2021</v>
      </c>
      <c r="H2058" s="1" t="str">
        <f t="shared" si="130"/>
        <v>Sunday</v>
      </c>
      <c r="I2058" s="1" t="str">
        <f t="shared" si="131"/>
        <v>05</v>
      </c>
      <c r="J2058" t="s">
        <v>30</v>
      </c>
      <c r="K2058" t="s">
        <v>83</v>
      </c>
      <c r="L2058" t="s">
        <v>84</v>
      </c>
      <c r="M2058" t="s">
        <v>18</v>
      </c>
      <c r="N2058">
        <v>55</v>
      </c>
      <c r="O2058">
        <v>625</v>
      </c>
      <c r="P2058">
        <v>343750</v>
      </c>
      <c r="Q2058">
        <v>137500</v>
      </c>
      <c r="R2058">
        <v>0.4</v>
      </c>
      <c r="S2058" t="s">
        <v>82</v>
      </c>
      <c r="T2058" t="str">
        <f>IF(Table1[[#This Row],[Units Sold]]&gt; 700,"High Units","low Units")</f>
        <v>low Units</v>
      </c>
      <c r="U2058">
        <f>SUM(Table1[[#This Row],[Operating Profit]])/SUM(Table1[Operating Profit])*100</f>
        <v>4.1398813582864624E-2</v>
      </c>
      <c r="V2058">
        <f>SUM(Table1[[#This Row],[Price per Unit]]*Table1[[#This Row],[Units Sold]])</f>
        <v>34375</v>
      </c>
      <c r="W2058">
        <f>SUM(Table1[[#This Row],[Total Sales]]-Table1[[#This Row],[Operating Profit]])</f>
        <v>206250</v>
      </c>
      <c r="X2058">
        <f>SUM(Table1[[#This Row],[Total Sales]]-Table1[[#This Row],[Cost]])</f>
        <v>137500</v>
      </c>
      <c r="Y2058">
        <f>SUM(Table1[[#This Row],[profit/loss]])/SUM(Table1[profit/loss])</f>
        <v>4.1398813582864624E-4</v>
      </c>
    </row>
    <row r="2059" spans="1:25" x14ac:dyDescent="0.3">
      <c r="A2059" t="s">
        <v>25</v>
      </c>
      <c r="B2059" t="s">
        <v>82</v>
      </c>
      <c r="C2059">
        <v>1197831</v>
      </c>
      <c r="D2059" s="9">
        <v>44444</v>
      </c>
      <c r="E2059" s="8" t="str">
        <f>TEXT(Table1[[#This Row],[Invoice Date]],"dd-mm-yyyy")</f>
        <v>05-09-2021</v>
      </c>
      <c r="F2059" s="1" t="str">
        <f t="shared" si="128"/>
        <v>September</v>
      </c>
      <c r="G2059" s="1" t="str">
        <f t="shared" si="129"/>
        <v>2021</v>
      </c>
      <c r="H2059" s="1" t="str">
        <f t="shared" si="130"/>
        <v>Sunday</v>
      </c>
      <c r="I2059" s="1" t="str">
        <f t="shared" si="131"/>
        <v>05</v>
      </c>
      <c r="J2059" t="s">
        <v>30</v>
      </c>
      <c r="K2059" t="s">
        <v>83</v>
      </c>
      <c r="L2059" t="s">
        <v>84</v>
      </c>
      <c r="M2059" t="s">
        <v>19</v>
      </c>
      <c r="N2059">
        <v>60</v>
      </c>
      <c r="O2059">
        <v>675</v>
      </c>
      <c r="P2059">
        <v>405000</v>
      </c>
      <c r="Q2059">
        <v>162000</v>
      </c>
      <c r="R2059">
        <v>0.4</v>
      </c>
      <c r="S2059" t="s">
        <v>82</v>
      </c>
      <c r="T2059" t="str">
        <f>IF(Table1[[#This Row],[Units Sold]]&gt; 700,"High Units","low Units")</f>
        <v>low Units</v>
      </c>
      <c r="U2059">
        <f>SUM(Table1[[#This Row],[Operating Profit]])/SUM(Table1[Operating Profit])*100</f>
        <v>4.87753294576296E-2</v>
      </c>
      <c r="V2059">
        <f>SUM(Table1[[#This Row],[Price per Unit]]*Table1[[#This Row],[Units Sold]])</f>
        <v>40500</v>
      </c>
      <c r="W2059">
        <f>SUM(Table1[[#This Row],[Total Sales]]-Table1[[#This Row],[Operating Profit]])</f>
        <v>243000</v>
      </c>
      <c r="X2059">
        <f>SUM(Table1[[#This Row],[Total Sales]]-Table1[[#This Row],[Cost]])</f>
        <v>162000</v>
      </c>
      <c r="Y2059">
        <f>SUM(Table1[[#This Row],[profit/loss]])/SUM(Table1[profit/loss])</f>
        <v>4.8775329457629598E-4</v>
      </c>
    </row>
    <row r="2060" spans="1:25" x14ac:dyDescent="0.3">
      <c r="A2060" t="s">
        <v>25</v>
      </c>
      <c r="B2060" t="s">
        <v>82</v>
      </c>
      <c r="C2060">
        <v>1197831</v>
      </c>
      <c r="D2060" s="9">
        <v>44444</v>
      </c>
      <c r="E2060" s="8" t="str">
        <f>TEXT(Table1[[#This Row],[Invoice Date]],"dd-mm-yyyy")</f>
        <v>05-09-2021</v>
      </c>
      <c r="F2060" s="1" t="str">
        <f t="shared" si="128"/>
        <v>September</v>
      </c>
      <c r="G2060" s="1" t="str">
        <f t="shared" si="129"/>
        <v>2021</v>
      </c>
      <c r="H2060" s="1" t="str">
        <f t="shared" si="130"/>
        <v>Sunday</v>
      </c>
      <c r="I2060" s="1" t="str">
        <f t="shared" si="131"/>
        <v>05</v>
      </c>
      <c r="J2060" t="s">
        <v>30</v>
      </c>
      <c r="K2060" t="s">
        <v>83</v>
      </c>
      <c r="L2060" t="s">
        <v>84</v>
      </c>
      <c r="M2060" t="s">
        <v>20</v>
      </c>
      <c r="N2060">
        <v>60</v>
      </c>
      <c r="O2060">
        <v>400</v>
      </c>
      <c r="P2060">
        <v>240000</v>
      </c>
      <c r="Q2060">
        <v>120000</v>
      </c>
      <c r="R2060">
        <v>0.5</v>
      </c>
      <c r="S2060" t="s">
        <v>82</v>
      </c>
      <c r="T2060" t="str">
        <f>IF(Table1[[#This Row],[Units Sold]]&gt; 700,"High Units","low Units")</f>
        <v>low Units</v>
      </c>
      <c r="U2060">
        <f>SUM(Table1[[#This Row],[Operating Profit]])/SUM(Table1[Operating Profit])*100</f>
        <v>3.6129873672318222E-2</v>
      </c>
      <c r="V2060">
        <f>SUM(Table1[[#This Row],[Price per Unit]]*Table1[[#This Row],[Units Sold]])</f>
        <v>24000</v>
      </c>
      <c r="W2060">
        <f>SUM(Table1[[#This Row],[Total Sales]]-Table1[[#This Row],[Operating Profit]])</f>
        <v>120000</v>
      </c>
      <c r="X2060">
        <f>SUM(Table1[[#This Row],[Total Sales]]-Table1[[#This Row],[Cost]])</f>
        <v>120000</v>
      </c>
      <c r="Y2060">
        <f>SUM(Table1[[#This Row],[profit/loss]])/SUM(Table1[profit/loss])</f>
        <v>3.6129873672318221E-4</v>
      </c>
    </row>
    <row r="2061" spans="1:25" x14ac:dyDescent="0.3">
      <c r="A2061" t="s">
        <v>25</v>
      </c>
      <c r="B2061" t="s">
        <v>82</v>
      </c>
      <c r="C2061">
        <v>1197831</v>
      </c>
      <c r="D2061" s="9">
        <v>44444</v>
      </c>
      <c r="E2061" s="8" t="str">
        <f>TEXT(Table1[[#This Row],[Invoice Date]],"dd-mm-yyyy")</f>
        <v>05-09-2021</v>
      </c>
      <c r="F2061" s="1" t="str">
        <f t="shared" si="128"/>
        <v>September</v>
      </c>
      <c r="G2061" s="1" t="str">
        <f t="shared" si="129"/>
        <v>2021</v>
      </c>
      <c r="H2061" s="1" t="str">
        <f t="shared" si="130"/>
        <v>Sunday</v>
      </c>
      <c r="I2061" s="1" t="str">
        <f t="shared" si="131"/>
        <v>05</v>
      </c>
      <c r="J2061" t="s">
        <v>30</v>
      </c>
      <c r="K2061" t="s">
        <v>83</v>
      </c>
      <c r="L2061" t="s">
        <v>84</v>
      </c>
      <c r="M2061" t="s">
        <v>21</v>
      </c>
      <c r="N2061">
        <v>55</v>
      </c>
      <c r="O2061">
        <v>400</v>
      </c>
      <c r="P2061">
        <v>220000</v>
      </c>
      <c r="Q2061">
        <v>77000</v>
      </c>
      <c r="R2061">
        <v>0.35</v>
      </c>
      <c r="S2061" t="s">
        <v>82</v>
      </c>
      <c r="T2061" t="str">
        <f>IF(Table1[[#This Row],[Units Sold]]&gt; 700,"High Units","low Units")</f>
        <v>low Units</v>
      </c>
      <c r="U2061">
        <f>SUM(Table1[[#This Row],[Operating Profit]])/SUM(Table1[Operating Profit])*100</f>
        <v>2.318333560640419E-2</v>
      </c>
      <c r="V2061">
        <f>SUM(Table1[[#This Row],[Price per Unit]]*Table1[[#This Row],[Units Sold]])</f>
        <v>22000</v>
      </c>
      <c r="W2061">
        <f>SUM(Table1[[#This Row],[Total Sales]]-Table1[[#This Row],[Operating Profit]])</f>
        <v>143000</v>
      </c>
      <c r="X2061">
        <f>SUM(Table1[[#This Row],[Total Sales]]-Table1[[#This Row],[Cost]])</f>
        <v>77000</v>
      </c>
      <c r="Y2061">
        <f>SUM(Table1[[#This Row],[profit/loss]])/SUM(Table1[profit/loss])</f>
        <v>2.3183335606404191E-4</v>
      </c>
    </row>
    <row r="2062" spans="1:25" x14ac:dyDescent="0.3">
      <c r="A2062" t="s">
        <v>25</v>
      </c>
      <c r="B2062" t="s">
        <v>82</v>
      </c>
      <c r="C2062">
        <v>1197831</v>
      </c>
      <c r="D2062" s="9">
        <v>44444</v>
      </c>
      <c r="E2062" s="8" t="str">
        <f>TEXT(Table1[[#This Row],[Invoice Date]],"dd-mm-yyyy")</f>
        <v>05-09-2021</v>
      </c>
      <c r="F2062" s="1" t="str">
        <f t="shared" si="128"/>
        <v>September</v>
      </c>
      <c r="G2062" s="1" t="str">
        <f t="shared" si="129"/>
        <v>2021</v>
      </c>
      <c r="H2062" s="1" t="str">
        <f t="shared" si="130"/>
        <v>Sunday</v>
      </c>
      <c r="I2062" s="1" t="str">
        <f t="shared" si="131"/>
        <v>05</v>
      </c>
      <c r="J2062" t="s">
        <v>30</v>
      </c>
      <c r="K2062" t="s">
        <v>83</v>
      </c>
      <c r="L2062" t="s">
        <v>84</v>
      </c>
      <c r="M2062" t="s">
        <v>22</v>
      </c>
      <c r="N2062">
        <v>50</v>
      </c>
      <c r="O2062">
        <v>625</v>
      </c>
      <c r="P2062">
        <v>312500</v>
      </c>
      <c r="Q2062">
        <v>171875</v>
      </c>
      <c r="R2062">
        <v>0.55000000000000004</v>
      </c>
      <c r="S2062" t="s">
        <v>82</v>
      </c>
      <c r="T2062" t="str">
        <f>IF(Table1[[#This Row],[Units Sold]]&gt; 700,"High Units","low Units")</f>
        <v>low Units</v>
      </c>
      <c r="U2062">
        <f>SUM(Table1[[#This Row],[Operating Profit]])/SUM(Table1[Operating Profit])*100</f>
        <v>5.1748516978580787E-2</v>
      </c>
      <c r="V2062">
        <f>SUM(Table1[[#This Row],[Price per Unit]]*Table1[[#This Row],[Units Sold]])</f>
        <v>31250</v>
      </c>
      <c r="W2062">
        <f>SUM(Table1[[#This Row],[Total Sales]]-Table1[[#This Row],[Operating Profit]])</f>
        <v>140625</v>
      </c>
      <c r="X2062">
        <f>SUM(Table1[[#This Row],[Total Sales]]-Table1[[#This Row],[Cost]])</f>
        <v>171875</v>
      </c>
      <c r="Y2062">
        <f>SUM(Table1[[#This Row],[profit/loss]])/SUM(Table1[profit/loss])</f>
        <v>5.1748516978580785E-4</v>
      </c>
    </row>
    <row r="2063" spans="1:25" x14ac:dyDescent="0.3">
      <c r="A2063" t="s">
        <v>25</v>
      </c>
      <c r="B2063" t="s">
        <v>82</v>
      </c>
      <c r="C2063">
        <v>1197831</v>
      </c>
      <c r="D2063" s="9">
        <v>44473</v>
      </c>
      <c r="E2063" s="8" t="str">
        <f>TEXT(Table1[[#This Row],[Invoice Date]],"dd-mm-yyyy")</f>
        <v>04-10-2021</v>
      </c>
      <c r="F2063" s="1" t="str">
        <f t="shared" si="128"/>
        <v>October</v>
      </c>
      <c r="G2063" s="1" t="str">
        <f t="shared" si="129"/>
        <v>2021</v>
      </c>
      <c r="H2063" s="1" t="str">
        <f t="shared" si="130"/>
        <v>Monday</v>
      </c>
      <c r="I2063" s="1" t="str">
        <f t="shared" si="131"/>
        <v>04</v>
      </c>
      <c r="J2063" t="s">
        <v>30</v>
      </c>
      <c r="K2063" t="s">
        <v>83</v>
      </c>
      <c r="L2063" t="s">
        <v>84</v>
      </c>
      <c r="M2063" t="s">
        <v>16</v>
      </c>
      <c r="N2063">
        <v>40</v>
      </c>
      <c r="O2063">
        <v>575</v>
      </c>
      <c r="P2063">
        <v>230000</v>
      </c>
      <c r="Q2063">
        <v>92000</v>
      </c>
      <c r="R2063">
        <v>0.4</v>
      </c>
      <c r="S2063" t="s">
        <v>82</v>
      </c>
      <c r="T2063" t="str">
        <f>IF(Table1[[#This Row],[Units Sold]]&gt; 700,"High Units","low Units")</f>
        <v>low Units</v>
      </c>
      <c r="U2063">
        <f>SUM(Table1[[#This Row],[Operating Profit]])/SUM(Table1[Operating Profit])*100</f>
        <v>2.769956981544397E-2</v>
      </c>
      <c r="V2063">
        <f>SUM(Table1[[#This Row],[Price per Unit]]*Table1[[#This Row],[Units Sold]])</f>
        <v>23000</v>
      </c>
      <c r="W2063">
        <f>SUM(Table1[[#This Row],[Total Sales]]-Table1[[#This Row],[Operating Profit]])</f>
        <v>138000</v>
      </c>
      <c r="X2063">
        <f>SUM(Table1[[#This Row],[Total Sales]]-Table1[[#This Row],[Cost]])</f>
        <v>92000</v>
      </c>
      <c r="Y2063">
        <f>SUM(Table1[[#This Row],[profit/loss]])/SUM(Table1[profit/loss])</f>
        <v>2.7699569815443968E-4</v>
      </c>
    </row>
    <row r="2064" spans="1:25" x14ac:dyDescent="0.3">
      <c r="A2064" t="s">
        <v>25</v>
      </c>
      <c r="B2064" t="s">
        <v>82</v>
      </c>
      <c r="C2064">
        <v>1197831</v>
      </c>
      <c r="D2064" s="9">
        <v>44473</v>
      </c>
      <c r="E2064" s="8" t="str">
        <f>TEXT(Table1[[#This Row],[Invoice Date]],"dd-mm-yyyy")</f>
        <v>04-10-2021</v>
      </c>
      <c r="F2064" s="1" t="str">
        <f t="shared" si="128"/>
        <v>October</v>
      </c>
      <c r="G2064" s="1" t="str">
        <f t="shared" si="129"/>
        <v>2021</v>
      </c>
      <c r="H2064" s="1" t="str">
        <f t="shared" si="130"/>
        <v>Monday</v>
      </c>
      <c r="I2064" s="1" t="str">
        <f t="shared" si="131"/>
        <v>04</v>
      </c>
      <c r="J2064" t="s">
        <v>30</v>
      </c>
      <c r="K2064" t="s">
        <v>83</v>
      </c>
      <c r="L2064" t="s">
        <v>84</v>
      </c>
      <c r="M2064" t="s">
        <v>18</v>
      </c>
      <c r="N2064">
        <v>40</v>
      </c>
      <c r="O2064">
        <v>575</v>
      </c>
      <c r="P2064">
        <v>230000</v>
      </c>
      <c r="Q2064">
        <v>92000</v>
      </c>
      <c r="R2064">
        <v>0.4</v>
      </c>
      <c r="S2064" t="s">
        <v>82</v>
      </c>
      <c r="T2064" t="str">
        <f>IF(Table1[[#This Row],[Units Sold]]&gt; 700,"High Units","low Units")</f>
        <v>low Units</v>
      </c>
      <c r="U2064">
        <f>SUM(Table1[[#This Row],[Operating Profit]])/SUM(Table1[Operating Profit])*100</f>
        <v>2.769956981544397E-2</v>
      </c>
      <c r="V2064">
        <f>SUM(Table1[[#This Row],[Price per Unit]]*Table1[[#This Row],[Units Sold]])</f>
        <v>23000</v>
      </c>
      <c r="W2064">
        <f>SUM(Table1[[#This Row],[Total Sales]]-Table1[[#This Row],[Operating Profit]])</f>
        <v>138000</v>
      </c>
      <c r="X2064">
        <f>SUM(Table1[[#This Row],[Total Sales]]-Table1[[#This Row],[Cost]])</f>
        <v>92000</v>
      </c>
      <c r="Y2064">
        <f>SUM(Table1[[#This Row],[profit/loss]])/SUM(Table1[profit/loss])</f>
        <v>2.7699569815443968E-4</v>
      </c>
    </row>
    <row r="2065" spans="1:25" x14ac:dyDescent="0.3">
      <c r="A2065" t="s">
        <v>25</v>
      </c>
      <c r="B2065" t="s">
        <v>82</v>
      </c>
      <c r="C2065">
        <v>1197831</v>
      </c>
      <c r="D2065" s="9">
        <v>44473</v>
      </c>
      <c r="E2065" s="8" t="str">
        <f>TEXT(Table1[[#This Row],[Invoice Date]],"dd-mm-yyyy")</f>
        <v>04-10-2021</v>
      </c>
      <c r="F2065" s="1" t="str">
        <f t="shared" si="128"/>
        <v>October</v>
      </c>
      <c r="G2065" s="1" t="str">
        <f t="shared" si="129"/>
        <v>2021</v>
      </c>
      <c r="H2065" s="1" t="str">
        <f t="shared" si="130"/>
        <v>Monday</v>
      </c>
      <c r="I2065" s="1" t="str">
        <f t="shared" si="131"/>
        <v>04</v>
      </c>
      <c r="J2065" t="s">
        <v>30</v>
      </c>
      <c r="K2065" t="s">
        <v>83</v>
      </c>
      <c r="L2065" t="s">
        <v>84</v>
      </c>
      <c r="M2065" t="s">
        <v>19</v>
      </c>
      <c r="N2065">
        <v>45</v>
      </c>
      <c r="O2065">
        <v>525</v>
      </c>
      <c r="P2065">
        <v>236250</v>
      </c>
      <c r="Q2065">
        <v>94500</v>
      </c>
      <c r="R2065">
        <v>0.4</v>
      </c>
      <c r="S2065" t="s">
        <v>82</v>
      </c>
      <c r="T2065" t="str">
        <f>IF(Table1[[#This Row],[Units Sold]]&gt; 700,"High Units","low Units")</f>
        <v>low Units</v>
      </c>
      <c r="U2065">
        <f>SUM(Table1[[#This Row],[Operating Profit]])/SUM(Table1[Operating Profit])*100</f>
        <v>2.8452275516950596E-2</v>
      </c>
      <c r="V2065">
        <f>SUM(Table1[[#This Row],[Price per Unit]]*Table1[[#This Row],[Units Sold]])</f>
        <v>23625</v>
      </c>
      <c r="W2065">
        <f>SUM(Table1[[#This Row],[Total Sales]]-Table1[[#This Row],[Operating Profit]])</f>
        <v>141750</v>
      </c>
      <c r="X2065">
        <f>SUM(Table1[[#This Row],[Total Sales]]-Table1[[#This Row],[Cost]])</f>
        <v>94500</v>
      </c>
      <c r="Y2065">
        <f>SUM(Table1[[#This Row],[profit/loss]])/SUM(Table1[profit/loss])</f>
        <v>2.8452275516950597E-4</v>
      </c>
    </row>
    <row r="2066" spans="1:25" x14ac:dyDescent="0.3">
      <c r="A2066" t="s">
        <v>25</v>
      </c>
      <c r="B2066" t="s">
        <v>82</v>
      </c>
      <c r="C2066">
        <v>1197831</v>
      </c>
      <c r="D2066" s="9">
        <v>44473</v>
      </c>
      <c r="E2066" s="8" t="str">
        <f>TEXT(Table1[[#This Row],[Invoice Date]],"dd-mm-yyyy")</f>
        <v>04-10-2021</v>
      </c>
      <c r="F2066" s="1" t="str">
        <f t="shared" si="128"/>
        <v>October</v>
      </c>
      <c r="G2066" s="1" t="str">
        <f t="shared" si="129"/>
        <v>2021</v>
      </c>
      <c r="H2066" s="1" t="str">
        <f t="shared" si="130"/>
        <v>Monday</v>
      </c>
      <c r="I2066" s="1" t="str">
        <f t="shared" si="131"/>
        <v>04</v>
      </c>
      <c r="J2066" t="s">
        <v>30</v>
      </c>
      <c r="K2066" t="s">
        <v>83</v>
      </c>
      <c r="L2066" t="s">
        <v>84</v>
      </c>
      <c r="M2066" t="s">
        <v>20</v>
      </c>
      <c r="N2066">
        <v>45</v>
      </c>
      <c r="O2066">
        <v>375</v>
      </c>
      <c r="P2066">
        <v>168750</v>
      </c>
      <c r="Q2066">
        <v>84375</v>
      </c>
      <c r="R2066">
        <v>0.5</v>
      </c>
      <c r="S2066" t="s">
        <v>82</v>
      </c>
      <c r="T2066" t="str">
        <f>IF(Table1[[#This Row],[Units Sold]]&gt; 700,"High Units","low Units")</f>
        <v>low Units</v>
      </c>
      <c r="U2066">
        <f>SUM(Table1[[#This Row],[Operating Profit]])/SUM(Table1[Operating Profit])*100</f>
        <v>2.5403817425848747E-2</v>
      </c>
      <c r="V2066">
        <f>SUM(Table1[[#This Row],[Price per Unit]]*Table1[[#This Row],[Units Sold]])</f>
        <v>16875</v>
      </c>
      <c r="W2066">
        <f>SUM(Table1[[#This Row],[Total Sales]]-Table1[[#This Row],[Operating Profit]])</f>
        <v>84375</v>
      </c>
      <c r="X2066">
        <f>SUM(Table1[[#This Row],[Total Sales]]-Table1[[#This Row],[Cost]])</f>
        <v>84375</v>
      </c>
      <c r="Y2066">
        <f>SUM(Table1[[#This Row],[profit/loss]])/SUM(Table1[profit/loss])</f>
        <v>2.5403817425848746E-4</v>
      </c>
    </row>
    <row r="2067" spans="1:25" x14ac:dyDescent="0.3">
      <c r="A2067" t="s">
        <v>25</v>
      </c>
      <c r="B2067" t="s">
        <v>82</v>
      </c>
      <c r="C2067">
        <v>1197831</v>
      </c>
      <c r="D2067" s="9">
        <v>44473</v>
      </c>
      <c r="E2067" s="8" t="str">
        <f>TEXT(Table1[[#This Row],[Invoice Date]],"dd-mm-yyyy")</f>
        <v>04-10-2021</v>
      </c>
      <c r="F2067" s="1" t="str">
        <f t="shared" si="128"/>
        <v>October</v>
      </c>
      <c r="G2067" s="1" t="str">
        <f t="shared" si="129"/>
        <v>2021</v>
      </c>
      <c r="H2067" s="1" t="str">
        <f t="shared" si="130"/>
        <v>Monday</v>
      </c>
      <c r="I2067" s="1" t="str">
        <f t="shared" si="131"/>
        <v>04</v>
      </c>
      <c r="J2067" t="s">
        <v>30</v>
      </c>
      <c r="K2067" t="s">
        <v>83</v>
      </c>
      <c r="L2067" t="s">
        <v>84</v>
      </c>
      <c r="M2067" t="s">
        <v>21</v>
      </c>
      <c r="N2067">
        <v>35</v>
      </c>
      <c r="O2067">
        <v>350</v>
      </c>
      <c r="P2067">
        <v>122500</v>
      </c>
      <c r="Q2067">
        <v>42875</v>
      </c>
      <c r="R2067">
        <v>0.35</v>
      </c>
      <c r="S2067" t="s">
        <v>82</v>
      </c>
      <c r="T2067" t="str">
        <f>IF(Table1[[#This Row],[Units Sold]]&gt; 700,"High Units","low Units")</f>
        <v>low Units</v>
      </c>
      <c r="U2067">
        <f>SUM(Table1[[#This Row],[Operating Profit]])/SUM(Table1[Operating Profit])*100</f>
        <v>1.2908902780838697E-2</v>
      </c>
      <c r="V2067">
        <f>SUM(Table1[[#This Row],[Price per Unit]]*Table1[[#This Row],[Units Sold]])</f>
        <v>12250</v>
      </c>
      <c r="W2067">
        <f>SUM(Table1[[#This Row],[Total Sales]]-Table1[[#This Row],[Operating Profit]])</f>
        <v>79625</v>
      </c>
      <c r="X2067">
        <f>SUM(Table1[[#This Row],[Total Sales]]-Table1[[#This Row],[Cost]])</f>
        <v>42875</v>
      </c>
      <c r="Y2067">
        <f>SUM(Table1[[#This Row],[profit/loss]])/SUM(Table1[profit/loss])</f>
        <v>1.2908902780838698E-4</v>
      </c>
    </row>
    <row r="2068" spans="1:25" x14ac:dyDescent="0.3">
      <c r="A2068" t="s">
        <v>25</v>
      </c>
      <c r="B2068" t="s">
        <v>82</v>
      </c>
      <c r="C2068">
        <v>1197831</v>
      </c>
      <c r="D2068" s="9">
        <v>44473</v>
      </c>
      <c r="E2068" s="8" t="str">
        <f>TEXT(Table1[[#This Row],[Invoice Date]],"dd-mm-yyyy")</f>
        <v>04-10-2021</v>
      </c>
      <c r="F2068" s="1" t="str">
        <f t="shared" si="128"/>
        <v>October</v>
      </c>
      <c r="G2068" s="1" t="str">
        <f t="shared" si="129"/>
        <v>2021</v>
      </c>
      <c r="H2068" s="1" t="str">
        <f t="shared" si="130"/>
        <v>Monday</v>
      </c>
      <c r="I2068" s="1" t="str">
        <f t="shared" si="131"/>
        <v>04</v>
      </c>
      <c r="J2068" t="s">
        <v>30</v>
      </c>
      <c r="K2068" t="s">
        <v>83</v>
      </c>
      <c r="L2068" t="s">
        <v>84</v>
      </c>
      <c r="M2068" t="s">
        <v>22</v>
      </c>
      <c r="N2068">
        <v>45</v>
      </c>
      <c r="O2068">
        <v>525</v>
      </c>
      <c r="P2068">
        <v>236250</v>
      </c>
      <c r="Q2068">
        <v>129938</v>
      </c>
      <c r="R2068">
        <v>0.55000000000000004</v>
      </c>
      <c r="S2068" t="s">
        <v>82</v>
      </c>
      <c r="T2068" t="str">
        <f>IF(Table1[[#This Row],[Units Sold]]&gt; 700,"High Units","low Units")</f>
        <v>low Units</v>
      </c>
      <c r="U2068">
        <f>SUM(Table1[[#This Row],[Operating Profit]])/SUM(Table1[Operating Profit])*100</f>
        <v>3.9122029376947379E-2</v>
      </c>
      <c r="V2068">
        <f>SUM(Table1[[#This Row],[Price per Unit]]*Table1[[#This Row],[Units Sold]])</f>
        <v>23625</v>
      </c>
      <c r="W2068">
        <f>SUM(Table1[[#This Row],[Total Sales]]-Table1[[#This Row],[Operating Profit]])</f>
        <v>106312</v>
      </c>
      <c r="X2068">
        <f>SUM(Table1[[#This Row],[Total Sales]]-Table1[[#This Row],[Cost]])</f>
        <v>129938</v>
      </c>
      <c r="Y2068">
        <f>SUM(Table1[[#This Row],[profit/loss]])/SUM(Table1[profit/loss])</f>
        <v>3.9122029376947377E-4</v>
      </c>
    </row>
    <row r="2069" spans="1:25" x14ac:dyDescent="0.3">
      <c r="A2069" t="s">
        <v>25</v>
      </c>
      <c r="B2069" t="s">
        <v>82</v>
      </c>
      <c r="C2069">
        <v>1197831</v>
      </c>
      <c r="D2069" s="9">
        <v>44505</v>
      </c>
      <c r="E2069" s="8" t="str">
        <f>TEXT(Table1[[#This Row],[Invoice Date]],"dd-mm-yyyy")</f>
        <v>05-11-2021</v>
      </c>
      <c r="F2069" s="1" t="str">
        <f t="shared" si="128"/>
        <v>November</v>
      </c>
      <c r="G2069" s="1" t="str">
        <f t="shared" si="129"/>
        <v>2021</v>
      </c>
      <c r="H2069" s="1" t="str">
        <f t="shared" si="130"/>
        <v>Friday</v>
      </c>
      <c r="I2069" s="1" t="str">
        <f t="shared" si="131"/>
        <v>05</v>
      </c>
      <c r="J2069" t="s">
        <v>30</v>
      </c>
      <c r="K2069" t="s">
        <v>83</v>
      </c>
      <c r="L2069" t="s">
        <v>84</v>
      </c>
      <c r="M2069" t="s">
        <v>16</v>
      </c>
      <c r="N2069">
        <v>35</v>
      </c>
      <c r="O2069">
        <v>675</v>
      </c>
      <c r="P2069">
        <v>236250</v>
      </c>
      <c r="Q2069">
        <v>94500</v>
      </c>
      <c r="R2069">
        <v>0.4</v>
      </c>
      <c r="S2069" t="s">
        <v>82</v>
      </c>
      <c r="T2069" t="str">
        <f>IF(Table1[[#This Row],[Units Sold]]&gt; 700,"High Units","low Units")</f>
        <v>low Units</v>
      </c>
      <c r="U2069">
        <f>SUM(Table1[[#This Row],[Operating Profit]])/SUM(Table1[Operating Profit])*100</f>
        <v>2.8452275516950596E-2</v>
      </c>
      <c r="V2069">
        <f>SUM(Table1[[#This Row],[Price per Unit]]*Table1[[#This Row],[Units Sold]])</f>
        <v>23625</v>
      </c>
      <c r="W2069">
        <f>SUM(Table1[[#This Row],[Total Sales]]-Table1[[#This Row],[Operating Profit]])</f>
        <v>141750</v>
      </c>
      <c r="X2069">
        <f>SUM(Table1[[#This Row],[Total Sales]]-Table1[[#This Row],[Cost]])</f>
        <v>94500</v>
      </c>
      <c r="Y2069">
        <f>SUM(Table1[[#This Row],[profit/loss]])/SUM(Table1[profit/loss])</f>
        <v>2.8452275516950597E-4</v>
      </c>
    </row>
    <row r="2070" spans="1:25" x14ac:dyDescent="0.3">
      <c r="A2070" t="s">
        <v>25</v>
      </c>
      <c r="B2070" t="s">
        <v>82</v>
      </c>
      <c r="C2070">
        <v>1197831</v>
      </c>
      <c r="D2070" s="9">
        <v>44505</v>
      </c>
      <c r="E2070" s="8" t="str">
        <f>TEXT(Table1[[#This Row],[Invoice Date]],"dd-mm-yyyy")</f>
        <v>05-11-2021</v>
      </c>
      <c r="F2070" s="1" t="str">
        <f t="shared" si="128"/>
        <v>November</v>
      </c>
      <c r="G2070" s="1" t="str">
        <f t="shared" si="129"/>
        <v>2021</v>
      </c>
      <c r="H2070" s="1" t="str">
        <f t="shared" si="130"/>
        <v>Friday</v>
      </c>
      <c r="I2070" s="1" t="str">
        <f t="shared" si="131"/>
        <v>05</v>
      </c>
      <c r="J2070" t="s">
        <v>30</v>
      </c>
      <c r="K2070" t="s">
        <v>83</v>
      </c>
      <c r="L2070" t="s">
        <v>84</v>
      </c>
      <c r="M2070" t="s">
        <v>18</v>
      </c>
      <c r="N2070">
        <v>35</v>
      </c>
      <c r="O2070">
        <v>675</v>
      </c>
      <c r="P2070">
        <v>236250</v>
      </c>
      <c r="Q2070">
        <v>94500</v>
      </c>
      <c r="R2070">
        <v>0.4</v>
      </c>
      <c r="S2070" t="s">
        <v>82</v>
      </c>
      <c r="T2070" t="str">
        <f>IF(Table1[[#This Row],[Units Sold]]&gt; 700,"High Units","low Units")</f>
        <v>low Units</v>
      </c>
      <c r="U2070">
        <f>SUM(Table1[[#This Row],[Operating Profit]])/SUM(Table1[Operating Profit])*100</f>
        <v>2.8452275516950596E-2</v>
      </c>
      <c r="V2070">
        <f>SUM(Table1[[#This Row],[Price per Unit]]*Table1[[#This Row],[Units Sold]])</f>
        <v>23625</v>
      </c>
      <c r="W2070">
        <f>SUM(Table1[[#This Row],[Total Sales]]-Table1[[#This Row],[Operating Profit]])</f>
        <v>141750</v>
      </c>
      <c r="X2070">
        <f>SUM(Table1[[#This Row],[Total Sales]]-Table1[[#This Row],[Cost]])</f>
        <v>94500</v>
      </c>
      <c r="Y2070">
        <f>SUM(Table1[[#This Row],[profit/loss]])/SUM(Table1[profit/loss])</f>
        <v>2.8452275516950597E-4</v>
      </c>
    </row>
    <row r="2071" spans="1:25" x14ac:dyDescent="0.3">
      <c r="A2071" t="s">
        <v>25</v>
      </c>
      <c r="B2071" t="s">
        <v>82</v>
      </c>
      <c r="C2071">
        <v>1197831</v>
      </c>
      <c r="D2071" s="9">
        <v>44505</v>
      </c>
      <c r="E2071" s="8" t="str">
        <f>TEXT(Table1[[#This Row],[Invoice Date]],"dd-mm-yyyy")</f>
        <v>05-11-2021</v>
      </c>
      <c r="F2071" s="1" t="str">
        <f t="shared" si="128"/>
        <v>November</v>
      </c>
      <c r="G2071" s="1" t="str">
        <f t="shared" si="129"/>
        <v>2021</v>
      </c>
      <c r="H2071" s="1" t="str">
        <f t="shared" si="130"/>
        <v>Friday</v>
      </c>
      <c r="I2071" s="1" t="str">
        <f t="shared" si="131"/>
        <v>05</v>
      </c>
      <c r="J2071" t="s">
        <v>30</v>
      </c>
      <c r="K2071" t="s">
        <v>83</v>
      </c>
      <c r="L2071" t="s">
        <v>84</v>
      </c>
      <c r="M2071" t="s">
        <v>19</v>
      </c>
      <c r="N2071">
        <v>60</v>
      </c>
      <c r="O2071">
        <v>600</v>
      </c>
      <c r="P2071">
        <v>360000</v>
      </c>
      <c r="Q2071">
        <v>144000</v>
      </c>
      <c r="R2071">
        <v>0.4</v>
      </c>
      <c r="S2071" t="s">
        <v>82</v>
      </c>
      <c r="T2071" t="str">
        <f>IF(Table1[[#This Row],[Units Sold]]&gt; 700,"High Units","low Units")</f>
        <v>low Units</v>
      </c>
      <c r="U2071">
        <f>SUM(Table1[[#This Row],[Operating Profit]])/SUM(Table1[Operating Profit])*100</f>
        <v>4.3355848406781868E-2</v>
      </c>
      <c r="V2071">
        <f>SUM(Table1[[#This Row],[Price per Unit]]*Table1[[#This Row],[Units Sold]])</f>
        <v>36000</v>
      </c>
      <c r="W2071">
        <f>SUM(Table1[[#This Row],[Total Sales]]-Table1[[#This Row],[Operating Profit]])</f>
        <v>216000</v>
      </c>
      <c r="X2071">
        <f>SUM(Table1[[#This Row],[Total Sales]]-Table1[[#This Row],[Cost]])</f>
        <v>144000</v>
      </c>
      <c r="Y2071">
        <f>SUM(Table1[[#This Row],[profit/loss]])/SUM(Table1[profit/loss])</f>
        <v>4.3355848406781866E-4</v>
      </c>
    </row>
    <row r="2072" spans="1:25" x14ac:dyDescent="0.3">
      <c r="A2072" t="s">
        <v>25</v>
      </c>
      <c r="B2072" t="s">
        <v>82</v>
      </c>
      <c r="C2072">
        <v>1197831</v>
      </c>
      <c r="D2072" s="9">
        <v>44505</v>
      </c>
      <c r="E2072" s="8" t="str">
        <f>TEXT(Table1[[#This Row],[Invoice Date]],"dd-mm-yyyy")</f>
        <v>05-11-2021</v>
      </c>
      <c r="F2072" s="1" t="str">
        <f t="shared" si="128"/>
        <v>November</v>
      </c>
      <c r="G2072" s="1" t="str">
        <f t="shared" si="129"/>
        <v>2021</v>
      </c>
      <c r="H2072" s="1" t="str">
        <f t="shared" si="130"/>
        <v>Friday</v>
      </c>
      <c r="I2072" s="1" t="str">
        <f t="shared" si="131"/>
        <v>05</v>
      </c>
      <c r="J2072" t="s">
        <v>30</v>
      </c>
      <c r="K2072" t="s">
        <v>83</v>
      </c>
      <c r="L2072" t="s">
        <v>84</v>
      </c>
      <c r="M2072" t="s">
        <v>20</v>
      </c>
      <c r="N2072">
        <v>60</v>
      </c>
      <c r="O2072">
        <v>450</v>
      </c>
      <c r="P2072">
        <v>270000</v>
      </c>
      <c r="Q2072">
        <v>135000</v>
      </c>
      <c r="R2072">
        <v>0.5</v>
      </c>
      <c r="S2072" t="s">
        <v>82</v>
      </c>
      <c r="T2072" t="str">
        <f>IF(Table1[[#This Row],[Units Sold]]&gt; 700,"High Units","low Units")</f>
        <v>low Units</v>
      </c>
      <c r="U2072">
        <f>SUM(Table1[[#This Row],[Operating Profit]])/SUM(Table1[Operating Profit])*100</f>
        <v>4.0646107881357994E-2</v>
      </c>
      <c r="V2072">
        <f>SUM(Table1[[#This Row],[Price per Unit]]*Table1[[#This Row],[Units Sold]])</f>
        <v>27000</v>
      </c>
      <c r="W2072">
        <f>SUM(Table1[[#This Row],[Total Sales]]-Table1[[#This Row],[Operating Profit]])</f>
        <v>135000</v>
      </c>
      <c r="X2072">
        <f>SUM(Table1[[#This Row],[Total Sales]]-Table1[[#This Row],[Cost]])</f>
        <v>135000</v>
      </c>
      <c r="Y2072">
        <f>SUM(Table1[[#This Row],[profit/loss]])/SUM(Table1[profit/loss])</f>
        <v>4.0646107881357995E-4</v>
      </c>
    </row>
    <row r="2073" spans="1:25" x14ac:dyDescent="0.3">
      <c r="A2073" t="s">
        <v>25</v>
      </c>
      <c r="B2073" t="s">
        <v>82</v>
      </c>
      <c r="C2073">
        <v>1197831</v>
      </c>
      <c r="D2073" s="9">
        <v>44505</v>
      </c>
      <c r="E2073" s="8" t="str">
        <f>TEXT(Table1[[#This Row],[Invoice Date]],"dd-mm-yyyy")</f>
        <v>05-11-2021</v>
      </c>
      <c r="F2073" s="1" t="str">
        <f t="shared" si="128"/>
        <v>November</v>
      </c>
      <c r="G2073" s="1" t="str">
        <f t="shared" si="129"/>
        <v>2021</v>
      </c>
      <c r="H2073" s="1" t="str">
        <f t="shared" si="130"/>
        <v>Friday</v>
      </c>
      <c r="I2073" s="1" t="str">
        <f t="shared" si="131"/>
        <v>05</v>
      </c>
      <c r="J2073" t="s">
        <v>30</v>
      </c>
      <c r="K2073" t="s">
        <v>83</v>
      </c>
      <c r="L2073" t="s">
        <v>84</v>
      </c>
      <c r="M2073" t="s">
        <v>21</v>
      </c>
      <c r="N2073">
        <v>55</v>
      </c>
      <c r="O2073">
        <v>425</v>
      </c>
      <c r="P2073">
        <v>233750</v>
      </c>
      <c r="Q2073">
        <v>81813</v>
      </c>
      <c r="R2073">
        <v>0.35</v>
      </c>
      <c r="S2073" t="s">
        <v>82</v>
      </c>
      <c r="T2073" t="str">
        <f>IF(Table1[[#This Row],[Units Sold]]&gt; 700,"High Units","low Units")</f>
        <v>low Units</v>
      </c>
      <c r="U2073">
        <f>SUM(Table1[[#This Row],[Operating Profit]])/SUM(Table1[Operating Profit])*100</f>
        <v>2.4632444622944758E-2</v>
      </c>
      <c r="V2073">
        <f>SUM(Table1[[#This Row],[Price per Unit]]*Table1[[#This Row],[Units Sold]])</f>
        <v>23375</v>
      </c>
      <c r="W2073">
        <f>SUM(Table1[[#This Row],[Total Sales]]-Table1[[#This Row],[Operating Profit]])</f>
        <v>151937</v>
      </c>
      <c r="X2073">
        <f>SUM(Table1[[#This Row],[Total Sales]]-Table1[[#This Row],[Cost]])</f>
        <v>81813</v>
      </c>
      <c r="Y2073">
        <f>SUM(Table1[[#This Row],[profit/loss]])/SUM(Table1[profit/loss])</f>
        <v>2.4632444622944757E-4</v>
      </c>
    </row>
    <row r="2074" spans="1:25" x14ac:dyDescent="0.3">
      <c r="A2074" t="s">
        <v>25</v>
      </c>
      <c r="B2074" t="s">
        <v>82</v>
      </c>
      <c r="C2074">
        <v>1197831</v>
      </c>
      <c r="D2074" s="9">
        <v>44505</v>
      </c>
      <c r="E2074" s="8" t="str">
        <f>TEXT(Table1[[#This Row],[Invoice Date]],"dd-mm-yyyy")</f>
        <v>05-11-2021</v>
      </c>
      <c r="F2074" s="1" t="str">
        <f t="shared" si="128"/>
        <v>November</v>
      </c>
      <c r="G2074" s="1" t="str">
        <f t="shared" si="129"/>
        <v>2021</v>
      </c>
      <c r="H2074" s="1" t="str">
        <f t="shared" si="130"/>
        <v>Friday</v>
      </c>
      <c r="I2074" s="1" t="str">
        <f t="shared" si="131"/>
        <v>05</v>
      </c>
      <c r="J2074" t="s">
        <v>30</v>
      </c>
      <c r="K2074" t="s">
        <v>83</v>
      </c>
      <c r="L2074" t="s">
        <v>84</v>
      </c>
      <c r="M2074" t="s">
        <v>22</v>
      </c>
      <c r="N2074">
        <v>65</v>
      </c>
      <c r="O2074">
        <v>625</v>
      </c>
      <c r="P2074">
        <v>406250</v>
      </c>
      <c r="Q2074">
        <v>223438</v>
      </c>
      <c r="R2074">
        <v>0.55000000000000004</v>
      </c>
      <c r="S2074" t="s">
        <v>82</v>
      </c>
      <c r="T2074" t="str">
        <f>IF(Table1[[#This Row],[Units Sold]]&gt; 700,"High Units","low Units")</f>
        <v>low Units</v>
      </c>
      <c r="U2074">
        <f>SUM(Table1[[#This Row],[Operating Profit]])/SUM(Table1[Operating Profit])*100</f>
        <v>6.7273222613295325E-2</v>
      </c>
      <c r="V2074">
        <f>SUM(Table1[[#This Row],[Price per Unit]]*Table1[[#This Row],[Units Sold]])</f>
        <v>40625</v>
      </c>
      <c r="W2074">
        <f>SUM(Table1[[#This Row],[Total Sales]]-Table1[[#This Row],[Operating Profit]])</f>
        <v>182812</v>
      </c>
      <c r="X2074">
        <f>SUM(Table1[[#This Row],[Total Sales]]-Table1[[#This Row],[Cost]])</f>
        <v>223438</v>
      </c>
      <c r="Y2074">
        <f>SUM(Table1[[#This Row],[profit/loss]])/SUM(Table1[profit/loss])</f>
        <v>6.7273222613295318E-4</v>
      </c>
    </row>
    <row r="2075" spans="1:25" x14ac:dyDescent="0.3">
      <c r="A2075" t="s">
        <v>13</v>
      </c>
      <c r="B2075" t="s">
        <v>82</v>
      </c>
      <c r="C2075">
        <v>1197831</v>
      </c>
      <c r="D2075" s="9">
        <v>44534</v>
      </c>
      <c r="E2075" s="8" t="str">
        <f>TEXT(Table1[[#This Row],[Invoice Date]],"dd-mm-yyyy")</f>
        <v>04-12-2021</v>
      </c>
      <c r="F2075" s="1" t="str">
        <f t="shared" si="128"/>
        <v>December</v>
      </c>
      <c r="G2075" s="1" t="str">
        <f t="shared" si="129"/>
        <v>2021</v>
      </c>
      <c r="H2075" s="1" t="str">
        <f t="shared" si="130"/>
        <v>Saturday</v>
      </c>
      <c r="I2075" s="1" t="str">
        <f t="shared" si="131"/>
        <v>04</v>
      </c>
      <c r="J2075" t="s">
        <v>30</v>
      </c>
      <c r="K2075" t="s">
        <v>83</v>
      </c>
      <c r="L2075" t="s">
        <v>84</v>
      </c>
      <c r="M2075" t="s">
        <v>16</v>
      </c>
      <c r="N2075">
        <v>55</v>
      </c>
      <c r="O2075">
        <v>775</v>
      </c>
      <c r="P2075">
        <v>426250</v>
      </c>
      <c r="Q2075">
        <v>170500</v>
      </c>
      <c r="R2075">
        <v>0.4</v>
      </c>
      <c r="S2075" t="s">
        <v>82</v>
      </c>
      <c r="T2075" t="str">
        <f>IF(Table1[[#This Row],[Units Sold]]&gt; 700,"High Units","low Units")</f>
        <v>High Units</v>
      </c>
      <c r="U2075">
        <f>SUM(Table1[[#This Row],[Operating Profit]])/SUM(Table1[Operating Profit])*100</f>
        <v>5.1334528842752136E-2</v>
      </c>
      <c r="V2075">
        <f>SUM(Table1[[#This Row],[Price per Unit]]*Table1[[#This Row],[Units Sold]])</f>
        <v>42625</v>
      </c>
      <c r="W2075">
        <f>SUM(Table1[[#This Row],[Total Sales]]-Table1[[#This Row],[Operating Profit]])</f>
        <v>255750</v>
      </c>
      <c r="X2075">
        <f>SUM(Table1[[#This Row],[Total Sales]]-Table1[[#This Row],[Cost]])</f>
        <v>170500</v>
      </c>
      <c r="Y2075">
        <f>SUM(Table1[[#This Row],[profit/loss]])/SUM(Table1[profit/loss])</f>
        <v>5.1334528842752135E-4</v>
      </c>
    </row>
    <row r="2076" spans="1:25" x14ac:dyDescent="0.3">
      <c r="A2076" t="s">
        <v>13</v>
      </c>
      <c r="B2076" t="s">
        <v>82</v>
      </c>
      <c r="C2076">
        <v>1197831</v>
      </c>
      <c r="D2076" s="9">
        <v>44534</v>
      </c>
      <c r="E2076" s="8" t="str">
        <f>TEXT(Table1[[#This Row],[Invoice Date]],"dd-mm-yyyy")</f>
        <v>04-12-2021</v>
      </c>
      <c r="F2076" s="1" t="str">
        <f t="shared" si="128"/>
        <v>December</v>
      </c>
      <c r="G2076" s="1" t="str">
        <f t="shared" si="129"/>
        <v>2021</v>
      </c>
      <c r="H2076" s="1" t="str">
        <f t="shared" si="130"/>
        <v>Saturday</v>
      </c>
      <c r="I2076" s="1" t="str">
        <f t="shared" si="131"/>
        <v>04</v>
      </c>
      <c r="J2076" t="s">
        <v>30</v>
      </c>
      <c r="K2076" t="s">
        <v>83</v>
      </c>
      <c r="L2076" t="s">
        <v>84</v>
      </c>
      <c r="M2076" t="s">
        <v>18</v>
      </c>
      <c r="N2076">
        <v>55</v>
      </c>
      <c r="O2076">
        <v>775</v>
      </c>
      <c r="P2076">
        <v>426250</v>
      </c>
      <c r="Q2076">
        <v>170500</v>
      </c>
      <c r="R2076">
        <v>0.4</v>
      </c>
      <c r="S2076" t="s">
        <v>82</v>
      </c>
      <c r="T2076" t="str">
        <f>IF(Table1[[#This Row],[Units Sold]]&gt; 700,"High Units","low Units")</f>
        <v>High Units</v>
      </c>
      <c r="U2076">
        <f>SUM(Table1[[#This Row],[Operating Profit]])/SUM(Table1[Operating Profit])*100</f>
        <v>5.1334528842752136E-2</v>
      </c>
      <c r="V2076">
        <f>SUM(Table1[[#This Row],[Price per Unit]]*Table1[[#This Row],[Units Sold]])</f>
        <v>42625</v>
      </c>
      <c r="W2076">
        <f>SUM(Table1[[#This Row],[Total Sales]]-Table1[[#This Row],[Operating Profit]])</f>
        <v>255750</v>
      </c>
      <c r="X2076">
        <f>SUM(Table1[[#This Row],[Total Sales]]-Table1[[#This Row],[Cost]])</f>
        <v>170500</v>
      </c>
      <c r="Y2076">
        <f>SUM(Table1[[#This Row],[profit/loss]])/SUM(Table1[profit/loss])</f>
        <v>5.1334528842752135E-4</v>
      </c>
    </row>
    <row r="2077" spans="1:25" x14ac:dyDescent="0.3">
      <c r="A2077" t="s">
        <v>13</v>
      </c>
      <c r="B2077" t="s">
        <v>82</v>
      </c>
      <c r="C2077">
        <v>1197831</v>
      </c>
      <c r="D2077" s="9">
        <v>44534</v>
      </c>
      <c r="E2077" s="8" t="str">
        <f>TEXT(Table1[[#This Row],[Invoice Date]],"dd-mm-yyyy")</f>
        <v>04-12-2021</v>
      </c>
      <c r="F2077" s="1" t="str">
        <f t="shared" si="128"/>
        <v>December</v>
      </c>
      <c r="G2077" s="1" t="str">
        <f t="shared" si="129"/>
        <v>2021</v>
      </c>
      <c r="H2077" s="1" t="str">
        <f t="shared" si="130"/>
        <v>Saturday</v>
      </c>
      <c r="I2077" s="1" t="str">
        <f t="shared" si="131"/>
        <v>04</v>
      </c>
      <c r="J2077" t="s">
        <v>30</v>
      </c>
      <c r="K2077" t="s">
        <v>83</v>
      </c>
      <c r="L2077" t="s">
        <v>84</v>
      </c>
      <c r="M2077" t="s">
        <v>19</v>
      </c>
      <c r="N2077">
        <v>60</v>
      </c>
      <c r="O2077">
        <v>675</v>
      </c>
      <c r="P2077">
        <v>405000</v>
      </c>
      <c r="Q2077">
        <v>162000</v>
      </c>
      <c r="R2077">
        <v>0.4</v>
      </c>
      <c r="S2077" t="s">
        <v>82</v>
      </c>
      <c r="T2077" t="str">
        <f>IF(Table1[[#This Row],[Units Sold]]&gt; 700,"High Units","low Units")</f>
        <v>low Units</v>
      </c>
      <c r="U2077">
        <f>SUM(Table1[[#This Row],[Operating Profit]])/SUM(Table1[Operating Profit])*100</f>
        <v>4.87753294576296E-2</v>
      </c>
      <c r="V2077">
        <f>SUM(Table1[[#This Row],[Price per Unit]]*Table1[[#This Row],[Units Sold]])</f>
        <v>40500</v>
      </c>
      <c r="W2077">
        <f>SUM(Table1[[#This Row],[Total Sales]]-Table1[[#This Row],[Operating Profit]])</f>
        <v>243000</v>
      </c>
      <c r="X2077">
        <f>SUM(Table1[[#This Row],[Total Sales]]-Table1[[#This Row],[Cost]])</f>
        <v>162000</v>
      </c>
      <c r="Y2077">
        <f>SUM(Table1[[#This Row],[profit/loss]])/SUM(Table1[profit/loss])</f>
        <v>4.8775329457629598E-4</v>
      </c>
    </row>
    <row r="2078" spans="1:25" x14ac:dyDescent="0.3">
      <c r="A2078" t="s">
        <v>13</v>
      </c>
      <c r="B2078" t="s">
        <v>82</v>
      </c>
      <c r="C2078">
        <v>1197831</v>
      </c>
      <c r="D2078" s="9">
        <v>44534</v>
      </c>
      <c r="E2078" s="8" t="str">
        <f>TEXT(Table1[[#This Row],[Invoice Date]],"dd-mm-yyyy")</f>
        <v>04-12-2021</v>
      </c>
      <c r="F2078" s="1" t="str">
        <f t="shared" si="128"/>
        <v>December</v>
      </c>
      <c r="G2078" s="1" t="str">
        <f t="shared" si="129"/>
        <v>2021</v>
      </c>
      <c r="H2078" s="1" t="str">
        <f t="shared" si="130"/>
        <v>Saturday</v>
      </c>
      <c r="I2078" s="1" t="str">
        <f t="shared" si="131"/>
        <v>04</v>
      </c>
      <c r="J2078" t="s">
        <v>30</v>
      </c>
      <c r="K2078" t="s">
        <v>83</v>
      </c>
      <c r="L2078" t="s">
        <v>84</v>
      </c>
      <c r="M2078" t="s">
        <v>20</v>
      </c>
      <c r="N2078">
        <v>60</v>
      </c>
      <c r="O2078">
        <v>525</v>
      </c>
      <c r="P2078">
        <v>315000</v>
      </c>
      <c r="Q2078">
        <v>157500</v>
      </c>
      <c r="R2078">
        <v>0.5</v>
      </c>
      <c r="S2078" t="s">
        <v>82</v>
      </c>
      <c r="T2078" t="str">
        <f>IF(Table1[[#This Row],[Units Sold]]&gt; 700,"High Units","low Units")</f>
        <v>low Units</v>
      </c>
      <c r="U2078">
        <f>SUM(Table1[[#This Row],[Operating Profit]])/SUM(Table1[Operating Profit])*100</f>
        <v>4.7420459194917663E-2</v>
      </c>
      <c r="V2078">
        <f>SUM(Table1[[#This Row],[Price per Unit]]*Table1[[#This Row],[Units Sold]])</f>
        <v>31500</v>
      </c>
      <c r="W2078">
        <f>SUM(Table1[[#This Row],[Total Sales]]-Table1[[#This Row],[Operating Profit]])</f>
        <v>157500</v>
      </c>
      <c r="X2078">
        <f>SUM(Table1[[#This Row],[Total Sales]]-Table1[[#This Row],[Cost]])</f>
        <v>157500</v>
      </c>
      <c r="Y2078">
        <f>SUM(Table1[[#This Row],[profit/loss]])/SUM(Table1[profit/loss])</f>
        <v>4.7420459194917662E-4</v>
      </c>
    </row>
    <row r="2079" spans="1:25" x14ac:dyDescent="0.3">
      <c r="A2079" t="s">
        <v>13</v>
      </c>
      <c r="B2079" t="s">
        <v>82</v>
      </c>
      <c r="C2079">
        <v>1197831</v>
      </c>
      <c r="D2079" s="9">
        <v>44534</v>
      </c>
      <c r="E2079" s="8" t="str">
        <f>TEXT(Table1[[#This Row],[Invoice Date]],"dd-mm-yyyy")</f>
        <v>04-12-2021</v>
      </c>
      <c r="F2079" s="1" t="str">
        <f t="shared" si="128"/>
        <v>December</v>
      </c>
      <c r="G2079" s="1" t="str">
        <f t="shared" si="129"/>
        <v>2021</v>
      </c>
      <c r="H2079" s="1" t="str">
        <f t="shared" si="130"/>
        <v>Saturday</v>
      </c>
      <c r="I2079" s="1" t="str">
        <f t="shared" si="131"/>
        <v>04</v>
      </c>
      <c r="J2079" t="s">
        <v>30</v>
      </c>
      <c r="K2079" t="s">
        <v>83</v>
      </c>
      <c r="L2079" t="s">
        <v>84</v>
      </c>
      <c r="M2079" t="s">
        <v>21</v>
      </c>
      <c r="N2079">
        <v>55</v>
      </c>
      <c r="O2079">
        <v>475</v>
      </c>
      <c r="P2079">
        <v>261250</v>
      </c>
      <c r="Q2079">
        <v>91438</v>
      </c>
      <c r="R2079">
        <v>0.35</v>
      </c>
      <c r="S2079" t="s">
        <v>82</v>
      </c>
      <c r="T2079" t="str">
        <f>IF(Table1[[#This Row],[Units Sold]]&gt; 700,"High Units","low Units")</f>
        <v>low Units</v>
      </c>
      <c r="U2079">
        <f>SUM(Table1[[#This Row],[Operating Profit]])/SUM(Table1[Operating Profit])*100</f>
        <v>2.753036157374528E-2</v>
      </c>
      <c r="V2079">
        <f>SUM(Table1[[#This Row],[Price per Unit]]*Table1[[#This Row],[Units Sold]])</f>
        <v>26125</v>
      </c>
      <c r="W2079">
        <f>SUM(Table1[[#This Row],[Total Sales]]-Table1[[#This Row],[Operating Profit]])</f>
        <v>169812</v>
      </c>
      <c r="X2079">
        <f>SUM(Table1[[#This Row],[Total Sales]]-Table1[[#This Row],[Cost]])</f>
        <v>91438</v>
      </c>
      <c r="Y2079">
        <f>SUM(Table1[[#This Row],[profit/loss]])/SUM(Table1[profit/loss])</f>
        <v>2.753036157374528E-4</v>
      </c>
    </row>
    <row r="2080" spans="1:25" x14ac:dyDescent="0.3">
      <c r="A2080" t="s">
        <v>13</v>
      </c>
      <c r="B2080" t="s">
        <v>82</v>
      </c>
      <c r="C2080">
        <v>1197831</v>
      </c>
      <c r="D2080" s="9">
        <v>44534</v>
      </c>
      <c r="E2080" s="8" t="str">
        <f>TEXT(Table1[[#This Row],[Invoice Date]],"dd-mm-yyyy")</f>
        <v>04-12-2021</v>
      </c>
      <c r="F2080" s="1" t="str">
        <f t="shared" si="128"/>
        <v>December</v>
      </c>
      <c r="G2080" s="1" t="str">
        <f t="shared" si="129"/>
        <v>2021</v>
      </c>
      <c r="H2080" s="1" t="str">
        <f t="shared" si="130"/>
        <v>Saturday</v>
      </c>
      <c r="I2080" s="1" t="str">
        <f t="shared" si="131"/>
        <v>04</v>
      </c>
      <c r="J2080" t="s">
        <v>30</v>
      </c>
      <c r="K2080" t="s">
        <v>83</v>
      </c>
      <c r="L2080" t="s">
        <v>84</v>
      </c>
      <c r="M2080" t="s">
        <v>22</v>
      </c>
      <c r="N2080">
        <v>65</v>
      </c>
      <c r="O2080">
        <v>725</v>
      </c>
      <c r="P2080">
        <v>471250</v>
      </c>
      <c r="Q2080">
        <v>259188</v>
      </c>
      <c r="R2080">
        <v>0.55000000000000004</v>
      </c>
      <c r="S2080" t="s">
        <v>82</v>
      </c>
      <c r="T2080" t="str">
        <f>IF(Table1[[#This Row],[Units Sold]]&gt; 700,"High Units","low Units")</f>
        <v>High Units</v>
      </c>
      <c r="U2080">
        <f>SUM(Table1[[#This Row],[Operating Profit]])/SUM(Table1[Operating Profit])*100</f>
        <v>7.8036914144840125E-2</v>
      </c>
      <c r="V2080">
        <f>SUM(Table1[[#This Row],[Price per Unit]]*Table1[[#This Row],[Units Sold]])</f>
        <v>47125</v>
      </c>
      <c r="W2080">
        <f>SUM(Table1[[#This Row],[Total Sales]]-Table1[[#This Row],[Operating Profit]])</f>
        <v>212062</v>
      </c>
      <c r="X2080">
        <f>SUM(Table1[[#This Row],[Total Sales]]-Table1[[#This Row],[Cost]])</f>
        <v>259188</v>
      </c>
      <c r="Y2080">
        <f>SUM(Table1[[#This Row],[profit/loss]])/SUM(Table1[profit/loss])</f>
        <v>7.8036914144840122E-4</v>
      </c>
    </row>
    <row r="2081" spans="1:25" x14ac:dyDescent="0.3">
      <c r="A2081" t="s">
        <v>13</v>
      </c>
      <c r="B2081" t="s">
        <v>82</v>
      </c>
      <c r="C2081">
        <v>1128299</v>
      </c>
      <c r="D2081" s="9">
        <v>44219</v>
      </c>
      <c r="E2081" s="8" t="str">
        <f>TEXT(Table1[[#This Row],[Invoice Date]],"dd-mm-yyyy")</f>
        <v>23-01-2021</v>
      </c>
      <c r="F2081" s="1" t="str">
        <f t="shared" si="128"/>
        <v>January</v>
      </c>
      <c r="G2081" s="1" t="str">
        <f t="shared" si="129"/>
        <v>2021</v>
      </c>
      <c r="H2081" s="1" t="str">
        <f t="shared" si="130"/>
        <v>Saturday</v>
      </c>
      <c r="I2081" s="1" t="str">
        <f t="shared" si="131"/>
        <v>23</v>
      </c>
      <c r="J2081" t="s">
        <v>30</v>
      </c>
      <c r="K2081" t="s">
        <v>83</v>
      </c>
      <c r="L2081" t="s">
        <v>84</v>
      </c>
      <c r="M2081" t="s">
        <v>16</v>
      </c>
      <c r="N2081">
        <v>30</v>
      </c>
      <c r="O2081">
        <v>425</v>
      </c>
      <c r="P2081">
        <v>127500</v>
      </c>
      <c r="Q2081">
        <v>44625</v>
      </c>
      <c r="R2081">
        <v>0.35</v>
      </c>
      <c r="S2081" t="s">
        <v>82</v>
      </c>
      <c r="T2081" t="str">
        <f>IF(Table1[[#This Row],[Units Sold]]&gt; 700,"High Units","low Units")</f>
        <v>low Units</v>
      </c>
      <c r="U2081">
        <f>SUM(Table1[[#This Row],[Operating Profit]])/SUM(Table1[Operating Profit])*100</f>
        <v>1.3435796771893337E-2</v>
      </c>
      <c r="V2081">
        <f>SUM(Table1[[#This Row],[Price per Unit]]*Table1[[#This Row],[Units Sold]])</f>
        <v>12750</v>
      </c>
      <c r="W2081">
        <f>SUM(Table1[[#This Row],[Total Sales]]-Table1[[#This Row],[Operating Profit]])</f>
        <v>82875</v>
      </c>
      <c r="X2081">
        <f>SUM(Table1[[#This Row],[Total Sales]]-Table1[[#This Row],[Cost]])</f>
        <v>44625</v>
      </c>
      <c r="Y2081">
        <f>SUM(Table1[[#This Row],[profit/loss]])/SUM(Table1[profit/loss])</f>
        <v>1.3435796771893338E-4</v>
      </c>
    </row>
    <row r="2082" spans="1:25" x14ac:dyDescent="0.3">
      <c r="A2082" t="s">
        <v>13</v>
      </c>
      <c r="B2082" t="s">
        <v>82</v>
      </c>
      <c r="C2082">
        <v>1128299</v>
      </c>
      <c r="D2082" s="9">
        <v>44219</v>
      </c>
      <c r="E2082" s="8" t="str">
        <f>TEXT(Table1[[#This Row],[Invoice Date]],"dd-mm-yyyy")</f>
        <v>23-01-2021</v>
      </c>
      <c r="F2082" s="1" t="str">
        <f t="shared" si="128"/>
        <v>January</v>
      </c>
      <c r="G2082" s="1" t="str">
        <f t="shared" si="129"/>
        <v>2021</v>
      </c>
      <c r="H2082" s="1" t="str">
        <f t="shared" si="130"/>
        <v>Saturday</v>
      </c>
      <c r="I2082" s="1" t="str">
        <f t="shared" si="131"/>
        <v>23</v>
      </c>
      <c r="J2082" t="s">
        <v>30</v>
      </c>
      <c r="K2082" t="s">
        <v>83</v>
      </c>
      <c r="L2082" t="s">
        <v>84</v>
      </c>
      <c r="M2082" t="s">
        <v>18</v>
      </c>
      <c r="N2082">
        <v>40</v>
      </c>
      <c r="O2082">
        <v>425</v>
      </c>
      <c r="P2082">
        <v>170000</v>
      </c>
      <c r="Q2082">
        <v>68000</v>
      </c>
      <c r="R2082">
        <v>0.4</v>
      </c>
      <c r="S2082" t="s">
        <v>82</v>
      </c>
      <c r="T2082" t="str">
        <f>IF(Table1[[#This Row],[Units Sold]]&gt; 700,"High Units","low Units")</f>
        <v>low Units</v>
      </c>
      <c r="U2082">
        <f>SUM(Table1[[#This Row],[Operating Profit]])/SUM(Table1[Operating Profit])*100</f>
        <v>2.0473595080980327E-2</v>
      </c>
      <c r="V2082">
        <f>SUM(Table1[[#This Row],[Price per Unit]]*Table1[[#This Row],[Units Sold]])</f>
        <v>17000</v>
      </c>
      <c r="W2082">
        <f>SUM(Table1[[#This Row],[Total Sales]]-Table1[[#This Row],[Operating Profit]])</f>
        <v>102000</v>
      </c>
      <c r="X2082">
        <f>SUM(Table1[[#This Row],[Total Sales]]-Table1[[#This Row],[Cost]])</f>
        <v>68000</v>
      </c>
      <c r="Y2082">
        <f>SUM(Table1[[#This Row],[profit/loss]])/SUM(Table1[profit/loss])</f>
        <v>2.0473595080980326E-4</v>
      </c>
    </row>
    <row r="2083" spans="1:25" x14ac:dyDescent="0.3">
      <c r="A2083" t="s">
        <v>13</v>
      </c>
      <c r="B2083" t="s">
        <v>82</v>
      </c>
      <c r="C2083">
        <v>1128299</v>
      </c>
      <c r="D2083" s="9">
        <v>44219</v>
      </c>
      <c r="E2083" s="8" t="str">
        <f>TEXT(Table1[[#This Row],[Invoice Date]],"dd-mm-yyyy")</f>
        <v>23-01-2021</v>
      </c>
      <c r="F2083" s="1" t="str">
        <f t="shared" si="128"/>
        <v>January</v>
      </c>
      <c r="G2083" s="1" t="str">
        <f t="shared" si="129"/>
        <v>2021</v>
      </c>
      <c r="H2083" s="1" t="str">
        <f t="shared" si="130"/>
        <v>Saturday</v>
      </c>
      <c r="I2083" s="1" t="str">
        <f t="shared" si="131"/>
        <v>23</v>
      </c>
      <c r="J2083" t="s">
        <v>30</v>
      </c>
      <c r="K2083" t="s">
        <v>83</v>
      </c>
      <c r="L2083" t="s">
        <v>84</v>
      </c>
      <c r="M2083" t="s">
        <v>19</v>
      </c>
      <c r="N2083">
        <v>40</v>
      </c>
      <c r="O2083">
        <v>425</v>
      </c>
      <c r="P2083">
        <v>170000</v>
      </c>
      <c r="Q2083">
        <v>59500</v>
      </c>
      <c r="R2083">
        <v>0.35</v>
      </c>
      <c r="S2083" t="s">
        <v>82</v>
      </c>
      <c r="T2083" t="str">
        <f>IF(Table1[[#This Row],[Units Sold]]&gt; 700,"High Units","low Units")</f>
        <v>low Units</v>
      </c>
      <c r="U2083">
        <f>SUM(Table1[[#This Row],[Operating Profit]])/SUM(Table1[Operating Profit])*100</f>
        <v>1.7914395695857784E-2</v>
      </c>
      <c r="V2083">
        <f>SUM(Table1[[#This Row],[Price per Unit]]*Table1[[#This Row],[Units Sold]])</f>
        <v>17000</v>
      </c>
      <c r="W2083">
        <f>SUM(Table1[[#This Row],[Total Sales]]-Table1[[#This Row],[Operating Profit]])</f>
        <v>110500</v>
      </c>
      <c r="X2083">
        <f>SUM(Table1[[#This Row],[Total Sales]]-Table1[[#This Row],[Cost]])</f>
        <v>59500</v>
      </c>
      <c r="Y2083">
        <f>SUM(Table1[[#This Row],[profit/loss]])/SUM(Table1[profit/loss])</f>
        <v>1.7914395695857785E-4</v>
      </c>
    </row>
    <row r="2084" spans="1:25" x14ac:dyDescent="0.3">
      <c r="A2084" t="s">
        <v>13</v>
      </c>
      <c r="B2084" t="s">
        <v>82</v>
      </c>
      <c r="C2084">
        <v>1128299</v>
      </c>
      <c r="D2084" s="9">
        <v>44219</v>
      </c>
      <c r="E2084" s="8" t="str">
        <f>TEXT(Table1[[#This Row],[Invoice Date]],"dd-mm-yyyy")</f>
        <v>23-01-2021</v>
      </c>
      <c r="F2084" s="1" t="str">
        <f t="shared" si="128"/>
        <v>January</v>
      </c>
      <c r="G2084" s="1" t="str">
        <f t="shared" si="129"/>
        <v>2021</v>
      </c>
      <c r="H2084" s="1" t="str">
        <f t="shared" si="130"/>
        <v>Saturday</v>
      </c>
      <c r="I2084" s="1" t="str">
        <f t="shared" si="131"/>
        <v>23</v>
      </c>
      <c r="J2084" t="s">
        <v>30</v>
      </c>
      <c r="K2084" t="s">
        <v>83</v>
      </c>
      <c r="L2084" t="s">
        <v>84</v>
      </c>
      <c r="M2084" t="s">
        <v>20</v>
      </c>
      <c r="N2084">
        <v>40</v>
      </c>
      <c r="O2084">
        <v>275</v>
      </c>
      <c r="P2084">
        <v>110000</v>
      </c>
      <c r="Q2084">
        <v>38500</v>
      </c>
      <c r="R2084">
        <v>0.35</v>
      </c>
      <c r="S2084" t="s">
        <v>82</v>
      </c>
      <c r="T2084" t="str">
        <f>IF(Table1[[#This Row],[Units Sold]]&gt; 700,"High Units","low Units")</f>
        <v>low Units</v>
      </c>
      <c r="U2084">
        <f>SUM(Table1[[#This Row],[Operating Profit]])/SUM(Table1[Operating Profit])*100</f>
        <v>1.1591667803202095E-2</v>
      </c>
      <c r="V2084">
        <f>SUM(Table1[[#This Row],[Price per Unit]]*Table1[[#This Row],[Units Sold]])</f>
        <v>11000</v>
      </c>
      <c r="W2084">
        <f>SUM(Table1[[#This Row],[Total Sales]]-Table1[[#This Row],[Operating Profit]])</f>
        <v>71500</v>
      </c>
      <c r="X2084">
        <f>SUM(Table1[[#This Row],[Total Sales]]-Table1[[#This Row],[Cost]])</f>
        <v>38500</v>
      </c>
      <c r="Y2084">
        <f>SUM(Table1[[#This Row],[profit/loss]])/SUM(Table1[profit/loss])</f>
        <v>1.1591667803202096E-4</v>
      </c>
    </row>
    <row r="2085" spans="1:25" x14ac:dyDescent="0.3">
      <c r="A2085" t="s">
        <v>13</v>
      </c>
      <c r="B2085" t="s">
        <v>82</v>
      </c>
      <c r="C2085">
        <v>1128299</v>
      </c>
      <c r="D2085" s="9">
        <v>44219</v>
      </c>
      <c r="E2085" s="8" t="str">
        <f>TEXT(Table1[[#This Row],[Invoice Date]],"dd-mm-yyyy")</f>
        <v>23-01-2021</v>
      </c>
      <c r="F2085" s="1" t="str">
        <f t="shared" si="128"/>
        <v>January</v>
      </c>
      <c r="G2085" s="1" t="str">
        <f t="shared" si="129"/>
        <v>2021</v>
      </c>
      <c r="H2085" s="1" t="str">
        <f t="shared" si="130"/>
        <v>Saturday</v>
      </c>
      <c r="I2085" s="1" t="str">
        <f t="shared" si="131"/>
        <v>23</v>
      </c>
      <c r="J2085" t="s">
        <v>30</v>
      </c>
      <c r="K2085" t="s">
        <v>83</v>
      </c>
      <c r="L2085" t="s">
        <v>84</v>
      </c>
      <c r="M2085" t="s">
        <v>21</v>
      </c>
      <c r="N2085">
        <v>45</v>
      </c>
      <c r="O2085">
        <v>225</v>
      </c>
      <c r="P2085">
        <v>101250</v>
      </c>
      <c r="Q2085">
        <v>30375</v>
      </c>
      <c r="R2085">
        <v>0.3</v>
      </c>
      <c r="S2085" t="s">
        <v>82</v>
      </c>
      <c r="T2085" t="str">
        <f>IF(Table1[[#This Row],[Units Sold]]&gt; 700,"High Units","low Units")</f>
        <v>low Units</v>
      </c>
      <c r="U2085">
        <f>SUM(Table1[[#This Row],[Operating Profit]])/SUM(Table1[Operating Profit])*100</f>
        <v>9.1453742733055496E-3</v>
      </c>
      <c r="V2085">
        <f>SUM(Table1[[#This Row],[Price per Unit]]*Table1[[#This Row],[Units Sold]])</f>
        <v>10125</v>
      </c>
      <c r="W2085">
        <f>SUM(Table1[[#This Row],[Total Sales]]-Table1[[#This Row],[Operating Profit]])</f>
        <v>70875</v>
      </c>
      <c r="X2085">
        <f>SUM(Table1[[#This Row],[Total Sales]]-Table1[[#This Row],[Cost]])</f>
        <v>30375</v>
      </c>
      <c r="Y2085">
        <f>SUM(Table1[[#This Row],[profit/loss]])/SUM(Table1[profit/loss])</f>
        <v>9.1453742733055499E-5</v>
      </c>
    </row>
    <row r="2086" spans="1:25" x14ac:dyDescent="0.3">
      <c r="A2086" t="s">
        <v>13</v>
      </c>
      <c r="B2086" t="s">
        <v>82</v>
      </c>
      <c r="C2086">
        <v>1128299</v>
      </c>
      <c r="D2086" s="9">
        <v>44219</v>
      </c>
      <c r="E2086" s="8" t="str">
        <f>TEXT(Table1[[#This Row],[Invoice Date]],"dd-mm-yyyy")</f>
        <v>23-01-2021</v>
      </c>
      <c r="F2086" s="1" t="str">
        <f t="shared" si="128"/>
        <v>January</v>
      </c>
      <c r="G2086" s="1" t="str">
        <f t="shared" si="129"/>
        <v>2021</v>
      </c>
      <c r="H2086" s="1" t="str">
        <f t="shared" si="130"/>
        <v>Saturday</v>
      </c>
      <c r="I2086" s="1" t="str">
        <f t="shared" si="131"/>
        <v>23</v>
      </c>
      <c r="J2086" t="s">
        <v>30</v>
      </c>
      <c r="K2086" t="s">
        <v>83</v>
      </c>
      <c r="L2086" t="s">
        <v>84</v>
      </c>
      <c r="M2086" t="s">
        <v>22</v>
      </c>
      <c r="N2086">
        <v>40</v>
      </c>
      <c r="O2086">
        <v>425</v>
      </c>
      <c r="P2086">
        <v>170000</v>
      </c>
      <c r="Q2086">
        <v>42500</v>
      </c>
      <c r="R2086">
        <v>0.25</v>
      </c>
      <c r="S2086" t="s">
        <v>82</v>
      </c>
      <c r="T2086" t="str">
        <f>IF(Table1[[#This Row],[Units Sold]]&gt; 700,"High Units","low Units")</f>
        <v>low Units</v>
      </c>
      <c r="U2086">
        <f>SUM(Table1[[#This Row],[Operating Profit]])/SUM(Table1[Operating Profit])*100</f>
        <v>1.2795996925612702E-2</v>
      </c>
      <c r="V2086">
        <f>SUM(Table1[[#This Row],[Price per Unit]]*Table1[[#This Row],[Units Sold]])</f>
        <v>17000</v>
      </c>
      <c r="W2086">
        <f>SUM(Table1[[#This Row],[Total Sales]]-Table1[[#This Row],[Operating Profit]])</f>
        <v>127500</v>
      </c>
      <c r="X2086">
        <f>SUM(Table1[[#This Row],[Total Sales]]-Table1[[#This Row],[Cost]])</f>
        <v>42500</v>
      </c>
      <c r="Y2086">
        <f>SUM(Table1[[#This Row],[profit/loss]])/SUM(Table1[profit/loss])</f>
        <v>1.2795996925612702E-4</v>
      </c>
    </row>
    <row r="2087" spans="1:25" x14ac:dyDescent="0.3">
      <c r="A2087" t="s">
        <v>13</v>
      </c>
      <c r="B2087" t="s">
        <v>82</v>
      </c>
      <c r="C2087">
        <v>1128299</v>
      </c>
      <c r="D2087" s="9">
        <v>44250</v>
      </c>
      <c r="E2087" s="8" t="str">
        <f>TEXT(Table1[[#This Row],[Invoice Date]],"dd-mm-yyyy")</f>
        <v>23-02-2021</v>
      </c>
      <c r="F2087" s="1" t="str">
        <f t="shared" si="128"/>
        <v>February</v>
      </c>
      <c r="G2087" s="1" t="str">
        <f t="shared" si="129"/>
        <v>2021</v>
      </c>
      <c r="H2087" s="1" t="str">
        <f t="shared" si="130"/>
        <v>Tuesday</v>
      </c>
      <c r="I2087" s="1" t="str">
        <f t="shared" si="131"/>
        <v>23</v>
      </c>
      <c r="J2087" t="s">
        <v>30</v>
      </c>
      <c r="K2087" t="s">
        <v>83</v>
      </c>
      <c r="L2087" t="s">
        <v>84</v>
      </c>
      <c r="M2087" t="s">
        <v>16</v>
      </c>
      <c r="N2087">
        <v>30</v>
      </c>
      <c r="O2087">
        <v>475</v>
      </c>
      <c r="P2087">
        <v>142500</v>
      </c>
      <c r="Q2087">
        <v>49875</v>
      </c>
      <c r="R2087">
        <v>0.35</v>
      </c>
      <c r="S2087" t="s">
        <v>82</v>
      </c>
      <c r="T2087" t="str">
        <f>IF(Table1[[#This Row],[Units Sold]]&gt; 700,"High Units","low Units")</f>
        <v>low Units</v>
      </c>
      <c r="U2087">
        <f>SUM(Table1[[#This Row],[Operating Profit]])/SUM(Table1[Operating Profit])*100</f>
        <v>1.501647874505726E-2</v>
      </c>
      <c r="V2087">
        <f>SUM(Table1[[#This Row],[Price per Unit]]*Table1[[#This Row],[Units Sold]])</f>
        <v>14250</v>
      </c>
      <c r="W2087">
        <f>SUM(Table1[[#This Row],[Total Sales]]-Table1[[#This Row],[Operating Profit]])</f>
        <v>92625</v>
      </c>
      <c r="X2087">
        <f>SUM(Table1[[#This Row],[Total Sales]]-Table1[[#This Row],[Cost]])</f>
        <v>49875</v>
      </c>
      <c r="Y2087">
        <f>SUM(Table1[[#This Row],[profit/loss]])/SUM(Table1[profit/loss])</f>
        <v>1.501647874505726E-4</v>
      </c>
    </row>
    <row r="2088" spans="1:25" x14ac:dyDescent="0.3">
      <c r="A2088" t="s">
        <v>13</v>
      </c>
      <c r="B2088" t="s">
        <v>82</v>
      </c>
      <c r="C2088">
        <v>1128299</v>
      </c>
      <c r="D2088" s="9">
        <v>44250</v>
      </c>
      <c r="E2088" s="8" t="str">
        <f>TEXT(Table1[[#This Row],[Invoice Date]],"dd-mm-yyyy")</f>
        <v>23-02-2021</v>
      </c>
      <c r="F2088" s="1" t="str">
        <f t="shared" si="128"/>
        <v>February</v>
      </c>
      <c r="G2088" s="1" t="str">
        <f t="shared" si="129"/>
        <v>2021</v>
      </c>
      <c r="H2088" s="1" t="str">
        <f t="shared" si="130"/>
        <v>Tuesday</v>
      </c>
      <c r="I2088" s="1" t="str">
        <f t="shared" si="131"/>
        <v>23</v>
      </c>
      <c r="J2088" t="s">
        <v>30</v>
      </c>
      <c r="K2088" t="s">
        <v>83</v>
      </c>
      <c r="L2088" t="s">
        <v>84</v>
      </c>
      <c r="M2088" t="s">
        <v>18</v>
      </c>
      <c r="N2088">
        <v>40</v>
      </c>
      <c r="O2088">
        <v>375</v>
      </c>
      <c r="P2088">
        <v>150000</v>
      </c>
      <c r="Q2088">
        <v>60000</v>
      </c>
      <c r="R2088">
        <v>0.4</v>
      </c>
      <c r="S2088" t="s">
        <v>82</v>
      </c>
      <c r="T2088" t="str">
        <f>IF(Table1[[#This Row],[Units Sold]]&gt; 700,"High Units","low Units")</f>
        <v>low Units</v>
      </c>
      <c r="U2088">
        <f>SUM(Table1[[#This Row],[Operating Profit]])/SUM(Table1[Operating Profit])*100</f>
        <v>1.8064936836159111E-2</v>
      </c>
      <c r="V2088">
        <f>SUM(Table1[[#This Row],[Price per Unit]]*Table1[[#This Row],[Units Sold]])</f>
        <v>15000</v>
      </c>
      <c r="W2088">
        <f>SUM(Table1[[#This Row],[Total Sales]]-Table1[[#This Row],[Operating Profit]])</f>
        <v>90000</v>
      </c>
      <c r="X2088">
        <f>SUM(Table1[[#This Row],[Total Sales]]-Table1[[#This Row],[Cost]])</f>
        <v>60000</v>
      </c>
      <c r="Y2088">
        <f>SUM(Table1[[#This Row],[profit/loss]])/SUM(Table1[profit/loss])</f>
        <v>1.8064936836159111E-4</v>
      </c>
    </row>
    <row r="2089" spans="1:25" x14ac:dyDescent="0.3">
      <c r="A2089" t="s">
        <v>13</v>
      </c>
      <c r="B2089" t="s">
        <v>82</v>
      </c>
      <c r="C2089">
        <v>1128299</v>
      </c>
      <c r="D2089" s="9">
        <v>44250</v>
      </c>
      <c r="E2089" s="8" t="str">
        <f>TEXT(Table1[[#This Row],[Invoice Date]],"dd-mm-yyyy")</f>
        <v>23-02-2021</v>
      </c>
      <c r="F2089" s="1" t="str">
        <f t="shared" si="128"/>
        <v>February</v>
      </c>
      <c r="G2089" s="1" t="str">
        <f t="shared" si="129"/>
        <v>2021</v>
      </c>
      <c r="H2089" s="1" t="str">
        <f t="shared" si="130"/>
        <v>Tuesday</v>
      </c>
      <c r="I2089" s="1" t="str">
        <f t="shared" si="131"/>
        <v>23</v>
      </c>
      <c r="J2089" t="s">
        <v>30</v>
      </c>
      <c r="K2089" t="s">
        <v>83</v>
      </c>
      <c r="L2089" t="s">
        <v>84</v>
      </c>
      <c r="M2089" t="s">
        <v>19</v>
      </c>
      <c r="N2089">
        <v>40</v>
      </c>
      <c r="O2089">
        <v>375</v>
      </c>
      <c r="P2089">
        <v>150000</v>
      </c>
      <c r="Q2089">
        <v>52500</v>
      </c>
      <c r="R2089">
        <v>0.35</v>
      </c>
      <c r="S2089" t="s">
        <v>82</v>
      </c>
      <c r="T2089" t="str">
        <f>IF(Table1[[#This Row],[Units Sold]]&gt; 700,"High Units","low Units")</f>
        <v>low Units</v>
      </c>
      <c r="U2089">
        <f>SUM(Table1[[#This Row],[Operating Profit]])/SUM(Table1[Operating Profit])*100</f>
        <v>1.5806819731639221E-2</v>
      </c>
      <c r="V2089">
        <f>SUM(Table1[[#This Row],[Price per Unit]]*Table1[[#This Row],[Units Sold]])</f>
        <v>15000</v>
      </c>
      <c r="W2089">
        <f>SUM(Table1[[#This Row],[Total Sales]]-Table1[[#This Row],[Operating Profit]])</f>
        <v>97500</v>
      </c>
      <c r="X2089">
        <f>SUM(Table1[[#This Row],[Total Sales]]-Table1[[#This Row],[Cost]])</f>
        <v>52500</v>
      </c>
      <c r="Y2089">
        <f>SUM(Table1[[#This Row],[profit/loss]])/SUM(Table1[profit/loss])</f>
        <v>1.5806819731639221E-4</v>
      </c>
    </row>
    <row r="2090" spans="1:25" x14ac:dyDescent="0.3">
      <c r="A2090" t="s">
        <v>13</v>
      </c>
      <c r="B2090" t="s">
        <v>82</v>
      </c>
      <c r="C2090">
        <v>1128299</v>
      </c>
      <c r="D2090" s="9">
        <v>44250</v>
      </c>
      <c r="E2090" s="8" t="str">
        <f>TEXT(Table1[[#This Row],[Invoice Date]],"dd-mm-yyyy")</f>
        <v>23-02-2021</v>
      </c>
      <c r="F2090" s="1" t="str">
        <f t="shared" si="128"/>
        <v>February</v>
      </c>
      <c r="G2090" s="1" t="str">
        <f t="shared" si="129"/>
        <v>2021</v>
      </c>
      <c r="H2090" s="1" t="str">
        <f t="shared" si="130"/>
        <v>Tuesday</v>
      </c>
      <c r="I2090" s="1" t="str">
        <f t="shared" si="131"/>
        <v>23</v>
      </c>
      <c r="J2090" t="s">
        <v>30</v>
      </c>
      <c r="K2090" t="s">
        <v>85</v>
      </c>
      <c r="L2090" t="s">
        <v>86</v>
      </c>
      <c r="M2090" t="s">
        <v>20</v>
      </c>
      <c r="N2090">
        <v>40</v>
      </c>
      <c r="O2090">
        <v>225</v>
      </c>
      <c r="P2090">
        <v>90000</v>
      </c>
      <c r="Q2090">
        <v>31500</v>
      </c>
      <c r="R2090">
        <v>0.35</v>
      </c>
      <c r="S2090" t="s">
        <v>82</v>
      </c>
      <c r="T2090" t="str">
        <f>IF(Table1[[#This Row],[Units Sold]]&gt; 700,"High Units","low Units")</f>
        <v>low Units</v>
      </c>
      <c r="U2090">
        <f>SUM(Table1[[#This Row],[Operating Profit]])/SUM(Table1[Operating Profit])*100</f>
        <v>9.484091838983532E-3</v>
      </c>
      <c r="V2090">
        <f>SUM(Table1[[#This Row],[Price per Unit]]*Table1[[#This Row],[Units Sold]])</f>
        <v>9000</v>
      </c>
      <c r="W2090">
        <f>SUM(Table1[[#This Row],[Total Sales]]-Table1[[#This Row],[Operating Profit]])</f>
        <v>58500</v>
      </c>
      <c r="X2090">
        <f>SUM(Table1[[#This Row],[Total Sales]]-Table1[[#This Row],[Cost]])</f>
        <v>31500</v>
      </c>
      <c r="Y2090">
        <f>SUM(Table1[[#This Row],[profit/loss]])/SUM(Table1[profit/loss])</f>
        <v>9.4840918389835324E-5</v>
      </c>
    </row>
    <row r="2091" spans="1:25" x14ac:dyDescent="0.3">
      <c r="A2091" t="s">
        <v>13</v>
      </c>
      <c r="B2091" t="s">
        <v>82</v>
      </c>
      <c r="C2091">
        <v>1128299</v>
      </c>
      <c r="D2091" s="9">
        <v>44250</v>
      </c>
      <c r="E2091" s="8" t="str">
        <f>TEXT(Table1[[#This Row],[Invoice Date]],"dd-mm-yyyy")</f>
        <v>23-02-2021</v>
      </c>
      <c r="F2091" s="1" t="str">
        <f t="shared" si="128"/>
        <v>February</v>
      </c>
      <c r="G2091" s="1" t="str">
        <f t="shared" si="129"/>
        <v>2021</v>
      </c>
      <c r="H2091" s="1" t="str">
        <f t="shared" si="130"/>
        <v>Tuesday</v>
      </c>
      <c r="I2091" s="1" t="str">
        <f t="shared" si="131"/>
        <v>23</v>
      </c>
      <c r="J2091" t="s">
        <v>30</v>
      </c>
      <c r="K2091" t="s">
        <v>85</v>
      </c>
      <c r="L2091" t="s">
        <v>86</v>
      </c>
      <c r="M2091" t="s">
        <v>21</v>
      </c>
      <c r="N2091">
        <v>45</v>
      </c>
      <c r="O2091">
        <v>150</v>
      </c>
      <c r="P2091">
        <v>67500</v>
      </c>
      <c r="Q2091">
        <v>20250</v>
      </c>
      <c r="R2091">
        <v>0.3</v>
      </c>
      <c r="S2091" t="s">
        <v>82</v>
      </c>
      <c r="T2091" t="str">
        <f>IF(Table1[[#This Row],[Units Sold]]&gt; 700,"High Units","low Units")</f>
        <v>low Units</v>
      </c>
      <c r="U2091">
        <f>SUM(Table1[[#This Row],[Operating Profit]])/SUM(Table1[Operating Profit])*100</f>
        <v>6.0969161822037E-3</v>
      </c>
      <c r="V2091">
        <f>SUM(Table1[[#This Row],[Price per Unit]]*Table1[[#This Row],[Units Sold]])</f>
        <v>6750</v>
      </c>
      <c r="W2091">
        <f>SUM(Table1[[#This Row],[Total Sales]]-Table1[[#This Row],[Operating Profit]])</f>
        <v>47250</v>
      </c>
      <c r="X2091">
        <f>SUM(Table1[[#This Row],[Total Sales]]-Table1[[#This Row],[Cost]])</f>
        <v>20250</v>
      </c>
      <c r="Y2091">
        <f>SUM(Table1[[#This Row],[profit/loss]])/SUM(Table1[profit/loss])</f>
        <v>6.0969161822036997E-5</v>
      </c>
    </row>
    <row r="2092" spans="1:25" x14ac:dyDescent="0.3">
      <c r="A2092" t="s">
        <v>13</v>
      </c>
      <c r="B2092" t="s">
        <v>82</v>
      </c>
      <c r="C2092">
        <v>1128299</v>
      </c>
      <c r="D2092" s="9">
        <v>44250</v>
      </c>
      <c r="E2092" s="8" t="str">
        <f>TEXT(Table1[[#This Row],[Invoice Date]],"dd-mm-yyyy")</f>
        <v>23-02-2021</v>
      </c>
      <c r="F2092" s="1" t="str">
        <f t="shared" si="128"/>
        <v>February</v>
      </c>
      <c r="G2092" s="1" t="str">
        <f t="shared" si="129"/>
        <v>2021</v>
      </c>
      <c r="H2092" s="1" t="str">
        <f t="shared" si="130"/>
        <v>Tuesday</v>
      </c>
      <c r="I2092" s="1" t="str">
        <f t="shared" si="131"/>
        <v>23</v>
      </c>
      <c r="J2092" t="s">
        <v>30</v>
      </c>
      <c r="K2092" t="s">
        <v>85</v>
      </c>
      <c r="L2092" t="s">
        <v>86</v>
      </c>
      <c r="M2092" t="s">
        <v>22</v>
      </c>
      <c r="N2092">
        <v>40</v>
      </c>
      <c r="O2092">
        <v>350</v>
      </c>
      <c r="P2092">
        <v>140000</v>
      </c>
      <c r="Q2092">
        <v>35000</v>
      </c>
      <c r="R2092">
        <v>0.25</v>
      </c>
      <c r="S2092" t="s">
        <v>82</v>
      </c>
      <c r="T2092" t="str">
        <f>IF(Table1[[#This Row],[Units Sold]]&gt; 700,"High Units","low Units")</f>
        <v>low Units</v>
      </c>
      <c r="U2092">
        <f>SUM(Table1[[#This Row],[Operating Profit]])/SUM(Table1[Operating Profit])*100</f>
        <v>1.0537879821092815E-2</v>
      </c>
      <c r="V2092">
        <f>SUM(Table1[[#This Row],[Price per Unit]]*Table1[[#This Row],[Units Sold]])</f>
        <v>14000</v>
      </c>
      <c r="W2092">
        <f>SUM(Table1[[#This Row],[Total Sales]]-Table1[[#This Row],[Operating Profit]])</f>
        <v>105000</v>
      </c>
      <c r="X2092">
        <f>SUM(Table1[[#This Row],[Total Sales]]-Table1[[#This Row],[Cost]])</f>
        <v>35000</v>
      </c>
      <c r="Y2092">
        <f>SUM(Table1[[#This Row],[profit/loss]])/SUM(Table1[profit/loss])</f>
        <v>1.0537879821092815E-4</v>
      </c>
    </row>
    <row r="2093" spans="1:25" x14ac:dyDescent="0.3">
      <c r="A2093" t="s">
        <v>13</v>
      </c>
      <c r="B2093" t="s">
        <v>82</v>
      </c>
      <c r="C2093">
        <v>1128299</v>
      </c>
      <c r="D2093" s="9">
        <v>44277</v>
      </c>
      <c r="E2093" s="8" t="str">
        <f>TEXT(Table1[[#This Row],[Invoice Date]],"dd-mm-yyyy")</f>
        <v>22-03-2021</v>
      </c>
      <c r="F2093" s="1" t="str">
        <f t="shared" si="128"/>
        <v>March</v>
      </c>
      <c r="G2093" s="1" t="str">
        <f t="shared" si="129"/>
        <v>2021</v>
      </c>
      <c r="H2093" s="1" t="str">
        <f t="shared" si="130"/>
        <v>Monday</v>
      </c>
      <c r="I2093" s="1" t="str">
        <f t="shared" si="131"/>
        <v>22</v>
      </c>
      <c r="J2093" t="s">
        <v>30</v>
      </c>
      <c r="K2093" t="s">
        <v>85</v>
      </c>
      <c r="L2093" t="s">
        <v>86</v>
      </c>
      <c r="M2093" t="s">
        <v>16</v>
      </c>
      <c r="N2093">
        <v>40</v>
      </c>
      <c r="O2093">
        <v>500</v>
      </c>
      <c r="P2093">
        <v>200000</v>
      </c>
      <c r="Q2093">
        <v>70000</v>
      </c>
      <c r="R2093">
        <v>0.35</v>
      </c>
      <c r="S2093" t="s">
        <v>82</v>
      </c>
      <c r="T2093" t="str">
        <f>IF(Table1[[#This Row],[Units Sold]]&gt; 700,"High Units","low Units")</f>
        <v>low Units</v>
      </c>
      <c r="U2093">
        <f>SUM(Table1[[#This Row],[Operating Profit]])/SUM(Table1[Operating Profit])*100</f>
        <v>2.1075759642185631E-2</v>
      </c>
      <c r="V2093">
        <f>SUM(Table1[[#This Row],[Price per Unit]]*Table1[[#This Row],[Units Sold]])</f>
        <v>20000</v>
      </c>
      <c r="W2093">
        <f>SUM(Table1[[#This Row],[Total Sales]]-Table1[[#This Row],[Operating Profit]])</f>
        <v>130000</v>
      </c>
      <c r="X2093">
        <f>SUM(Table1[[#This Row],[Total Sales]]-Table1[[#This Row],[Cost]])</f>
        <v>70000</v>
      </c>
      <c r="Y2093">
        <f>SUM(Table1[[#This Row],[profit/loss]])/SUM(Table1[profit/loss])</f>
        <v>2.1075759642185629E-4</v>
      </c>
    </row>
    <row r="2094" spans="1:25" x14ac:dyDescent="0.3">
      <c r="A2094" t="s">
        <v>13</v>
      </c>
      <c r="B2094" t="s">
        <v>82</v>
      </c>
      <c r="C2094">
        <v>1128299</v>
      </c>
      <c r="D2094" s="9">
        <v>44277</v>
      </c>
      <c r="E2094" s="8" t="str">
        <f>TEXT(Table1[[#This Row],[Invoice Date]],"dd-mm-yyyy")</f>
        <v>22-03-2021</v>
      </c>
      <c r="F2094" s="1" t="str">
        <f t="shared" si="128"/>
        <v>March</v>
      </c>
      <c r="G2094" s="1" t="str">
        <f t="shared" si="129"/>
        <v>2021</v>
      </c>
      <c r="H2094" s="1" t="str">
        <f t="shared" si="130"/>
        <v>Monday</v>
      </c>
      <c r="I2094" s="1" t="str">
        <f t="shared" si="131"/>
        <v>22</v>
      </c>
      <c r="J2094" t="s">
        <v>30</v>
      </c>
      <c r="K2094" t="s">
        <v>85</v>
      </c>
      <c r="L2094" t="s">
        <v>86</v>
      </c>
      <c r="M2094" t="s">
        <v>18</v>
      </c>
      <c r="N2094">
        <v>50</v>
      </c>
      <c r="O2094">
        <v>350</v>
      </c>
      <c r="P2094">
        <v>175000</v>
      </c>
      <c r="Q2094">
        <v>70000</v>
      </c>
      <c r="R2094">
        <v>0.4</v>
      </c>
      <c r="S2094" t="s">
        <v>82</v>
      </c>
      <c r="T2094" t="str">
        <f>IF(Table1[[#This Row],[Units Sold]]&gt; 700,"High Units","low Units")</f>
        <v>low Units</v>
      </c>
      <c r="U2094">
        <f>SUM(Table1[[#This Row],[Operating Profit]])/SUM(Table1[Operating Profit])*100</f>
        <v>2.1075759642185631E-2</v>
      </c>
      <c r="V2094">
        <f>SUM(Table1[[#This Row],[Price per Unit]]*Table1[[#This Row],[Units Sold]])</f>
        <v>17500</v>
      </c>
      <c r="W2094">
        <f>SUM(Table1[[#This Row],[Total Sales]]-Table1[[#This Row],[Operating Profit]])</f>
        <v>105000</v>
      </c>
      <c r="X2094">
        <f>SUM(Table1[[#This Row],[Total Sales]]-Table1[[#This Row],[Cost]])</f>
        <v>70000</v>
      </c>
      <c r="Y2094">
        <f>SUM(Table1[[#This Row],[profit/loss]])/SUM(Table1[profit/loss])</f>
        <v>2.1075759642185629E-4</v>
      </c>
    </row>
    <row r="2095" spans="1:25" x14ac:dyDescent="0.3">
      <c r="A2095" t="s">
        <v>13</v>
      </c>
      <c r="B2095" t="s">
        <v>82</v>
      </c>
      <c r="C2095">
        <v>1128299</v>
      </c>
      <c r="D2095" s="9">
        <v>44277</v>
      </c>
      <c r="E2095" s="8" t="str">
        <f>TEXT(Table1[[#This Row],[Invoice Date]],"dd-mm-yyyy")</f>
        <v>22-03-2021</v>
      </c>
      <c r="F2095" s="1" t="str">
        <f t="shared" si="128"/>
        <v>March</v>
      </c>
      <c r="G2095" s="1" t="str">
        <f t="shared" si="129"/>
        <v>2021</v>
      </c>
      <c r="H2095" s="1" t="str">
        <f t="shared" si="130"/>
        <v>Monday</v>
      </c>
      <c r="I2095" s="1" t="str">
        <f t="shared" si="131"/>
        <v>22</v>
      </c>
      <c r="J2095" t="s">
        <v>30</v>
      </c>
      <c r="K2095" t="s">
        <v>85</v>
      </c>
      <c r="L2095" t="s">
        <v>86</v>
      </c>
      <c r="M2095" t="s">
        <v>19</v>
      </c>
      <c r="N2095">
        <v>50</v>
      </c>
      <c r="O2095">
        <v>350</v>
      </c>
      <c r="P2095">
        <v>175000</v>
      </c>
      <c r="Q2095">
        <v>61250</v>
      </c>
      <c r="R2095">
        <v>0.35</v>
      </c>
      <c r="S2095" t="s">
        <v>82</v>
      </c>
      <c r="T2095" t="str">
        <f>IF(Table1[[#This Row],[Units Sold]]&gt; 700,"High Units","low Units")</f>
        <v>low Units</v>
      </c>
      <c r="U2095">
        <f>SUM(Table1[[#This Row],[Operating Profit]])/SUM(Table1[Operating Profit])*100</f>
        <v>1.8441289686912426E-2</v>
      </c>
      <c r="V2095">
        <f>SUM(Table1[[#This Row],[Price per Unit]]*Table1[[#This Row],[Units Sold]])</f>
        <v>17500</v>
      </c>
      <c r="W2095">
        <f>SUM(Table1[[#This Row],[Total Sales]]-Table1[[#This Row],[Operating Profit]])</f>
        <v>113750</v>
      </c>
      <c r="X2095">
        <f>SUM(Table1[[#This Row],[Total Sales]]-Table1[[#This Row],[Cost]])</f>
        <v>61250</v>
      </c>
      <c r="Y2095">
        <f>SUM(Table1[[#This Row],[profit/loss]])/SUM(Table1[profit/loss])</f>
        <v>1.8441289686912425E-4</v>
      </c>
    </row>
    <row r="2096" spans="1:25" x14ac:dyDescent="0.3">
      <c r="A2096" t="s">
        <v>13</v>
      </c>
      <c r="B2096" t="s">
        <v>82</v>
      </c>
      <c r="C2096">
        <v>1128299</v>
      </c>
      <c r="D2096" s="9">
        <v>44277</v>
      </c>
      <c r="E2096" s="8" t="str">
        <f>TEXT(Table1[[#This Row],[Invoice Date]],"dd-mm-yyyy")</f>
        <v>22-03-2021</v>
      </c>
      <c r="F2096" s="1" t="str">
        <f t="shared" si="128"/>
        <v>March</v>
      </c>
      <c r="G2096" s="1" t="str">
        <f t="shared" si="129"/>
        <v>2021</v>
      </c>
      <c r="H2096" s="1" t="str">
        <f t="shared" si="130"/>
        <v>Monday</v>
      </c>
      <c r="I2096" s="1" t="str">
        <f t="shared" si="131"/>
        <v>22</v>
      </c>
      <c r="J2096" t="s">
        <v>30</v>
      </c>
      <c r="K2096" t="s">
        <v>85</v>
      </c>
      <c r="L2096" t="s">
        <v>86</v>
      </c>
      <c r="M2096" t="s">
        <v>20</v>
      </c>
      <c r="N2096">
        <v>50</v>
      </c>
      <c r="O2096">
        <v>225</v>
      </c>
      <c r="P2096">
        <v>112500</v>
      </c>
      <c r="Q2096">
        <v>39375</v>
      </c>
      <c r="R2096">
        <v>0.35</v>
      </c>
      <c r="S2096" t="s">
        <v>82</v>
      </c>
      <c r="T2096" t="str">
        <f>IF(Table1[[#This Row],[Units Sold]]&gt; 700,"High Units","low Units")</f>
        <v>low Units</v>
      </c>
      <c r="U2096">
        <f>SUM(Table1[[#This Row],[Operating Profit]])/SUM(Table1[Operating Profit])*100</f>
        <v>1.1855114798729416E-2</v>
      </c>
      <c r="V2096">
        <f>SUM(Table1[[#This Row],[Price per Unit]]*Table1[[#This Row],[Units Sold]])</f>
        <v>11250</v>
      </c>
      <c r="W2096">
        <f>SUM(Table1[[#This Row],[Total Sales]]-Table1[[#This Row],[Operating Profit]])</f>
        <v>73125</v>
      </c>
      <c r="X2096">
        <f>SUM(Table1[[#This Row],[Total Sales]]-Table1[[#This Row],[Cost]])</f>
        <v>39375</v>
      </c>
      <c r="Y2096">
        <f>SUM(Table1[[#This Row],[profit/loss]])/SUM(Table1[profit/loss])</f>
        <v>1.1855114798729416E-4</v>
      </c>
    </row>
    <row r="2097" spans="1:25" x14ac:dyDescent="0.3">
      <c r="A2097" t="s">
        <v>13</v>
      </c>
      <c r="B2097" t="s">
        <v>82</v>
      </c>
      <c r="C2097">
        <v>1128299</v>
      </c>
      <c r="D2097" s="9">
        <v>44277</v>
      </c>
      <c r="E2097" s="8" t="str">
        <f>TEXT(Table1[[#This Row],[Invoice Date]],"dd-mm-yyyy")</f>
        <v>22-03-2021</v>
      </c>
      <c r="F2097" s="1" t="str">
        <f t="shared" si="128"/>
        <v>March</v>
      </c>
      <c r="G2097" s="1" t="str">
        <f t="shared" si="129"/>
        <v>2021</v>
      </c>
      <c r="H2097" s="1" t="str">
        <f t="shared" si="130"/>
        <v>Monday</v>
      </c>
      <c r="I2097" s="1" t="str">
        <f t="shared" si="131"/>
        <v>22</v>
      </c>
      <c r="J2097" t="s">
        <v>30</v>
      </c>
      <c r="K2097" t="s">
        <v>85</v>
      </c>
      <c r="L2097" t="s">
        <v>86</v>
      </c>
      <c r="M2097" t="s">
        <v>21</v>
      </c>
      <c r="N2097">
        <v>55</v>
      </c>
      <c r="O2097">
        <v>125</v>
      </c>
      <c r="P2097">
        <v>68750</v>
      </c>
      <c r="Q2097">
        <v>20625</v>
      </c>
      <c r="R2097">
        <v>0.3</v>
      </c>
      <c r="S2097" t="s">
        <v>82</v>
      </c>
      <c r="T2097" t="str">
        <f>IF(Table1[[#This Row],[Units Sold]]&gt; 700,"High Units","low Units")</f>
        <v>low Units</v>
      </c>
      <c r="U2097">
        <f>SUM(Table1[[#This Row],[Operating Profit]])/SUM(Table1[Operating Profit])*100</f>
        <v>6.2098220374296933E-3</v>
      </c>
      <c r="V2097">
        <f>SUM(Table1[[#This Row],[Price per Unit]]*Table1[[#This Row],[Units Sold]])</f>
        <v>6875</v>
      </c>
      <c r="W2097">
        <f>SUM(Table1[[#This Row],[Total Sales]]-Table1[[#This Row],[Operating Profit]])</f>
        <v>48125</v>
      </c>
      <c r="X2097">
        <f>SUM(Table1[[#This Row],[Total Sales]]-Table1[[#This Row],[Cost]])</f>
        <v>20625</v>
      </c>
      <c r="Y2097">
        <f>SUM(Table1[[#This Row],[profit/loss]])/SUM(Table1[profit/loss])</f>
        <v>6.2098220374296937E-5</v>
      </c>
    </row>
    <row r="2098" spans="1:25" x14ac:dyDescent="0.3">
      <c r="A2098" t="s">
        <v>13</v>
      </c>
      <c r="B2098" t="s">
        <v>82</v>
      </c>
      <c r="C2098">
        <v>1128299</v>
      </c>
      <c r="D2098" s="9">
        <v>44277</v>
      </c>
      <c r="E2098" s="8" t="str">
        <f>TEXT(Table1[[#This Row],[Invoice Date]],"dd-mm-yyyy")</f>
        <v>22-03-2021</v>
      </c>
      <c r="F2098" s="1" t="str">
        <f t="shared" si="128"/>
        <v>March</v>
      </c>
      <c r="G2098" s="1" t="str">
        <f t="shared" si="129"/>
        <v>2021</v>
      </c>
      <c r="H2098" s="1" t="str">
        <f t="shared" si="130"/>
        <v>Monday</v>
      </c>
      <c r="I2098" s="1" t="str">
        <f t="shared" si="131"/>
        <v>22</v>
      </c>
      <c r="J2098" t="s">
        <v>30</v>
      </c>
      <c r="K2098" t="s">
        <v>85</v>
      </c>
      <c r="L2098" t="s">
        <v>86</v>
      </c>
      <c r="M2098" t="s">
        <v>22</v>
      </c>
      <c r="N2098">
        <v>50</v>
      </c>
      <c r="O2098">
        <v>325</v>
      </c>
      <c r="P2098">
        <v>162500</v>
      </c>
      <c r="Q2098">
        <v>40625</v>
      </c>
      <c r="R2098">
        <v>0.25</v>
      </c>
      <c r="S2098" t="s">
        <v>82</v>
      </c>
      <c r="T2098" t="str">
        <f>IF(Table1[[#This Row],[Units Sold]]&gt; 700,"High Units","low Units")</f>
        <v>low Units</v>
      </c>
      <c r="U2098">
        <f>SUM(Table1[[#This Row],[Operating Profit]])/SUM(Table1[Operating Profit])*100</f>
        <v>1.2231467649482731E-2</v>
      </c>
      <c r="V2098">
        <f>SUM(Table1[[#This Row],[Price per Unit]]*Table1[[#This Row],[Units Sold]])</f>
        <v>16250</v>
      </c>
      <c r="W2098">
        <f>SUM(Table1[[#This Row],[Total Sales]]-Table1[[#This Row],[Operating Profit]])</f>
        <v>121875</v>
      </c>
      <c r="X2098">
        <f>SUM(Table1[[#This Row],[Total Sales]]-Table1[[#This Row],[Cost]])</f>
        <v>40625</v>
      </c>
      <c r="Y2098">
        <f>SUM(Table1[[#This Row],[profit/loss]])/SUM(Table1[profit/loss])</f>
        <v>1.223146764948273E-4</v>
      </c>
    </row>
    <row r="2099" spans="1:25" x14ac:dyDescent="0.3">
      <c r="A2099" t="s">
        <v>13</v>
      </c>
      <c r="B2099" t="s">
        <v>82</v>
      </c>
      <c r="C2099">
        <v>1128299</v>
      </c>
      <c r="D2099" s="9">
        <v>44309</v>
      </c>
      <c r="E2099" s="8" t="str">
        <f>TEXT(Table1[[#This Row],[Invoice Date]],"dd-mm-yyyy")</f>
        <v>23-04-2021</v>
      </c>
      <c r="F2099" s="1" t="str">
        <f t="shared" si="128"/>
        <v>April</v>
      </c>
      <c r="G2099" s="1" t="str">
        <f t="shared" si="129"/>
        <v>2021</v>
      </c>
      <c r="H2099" s="1" t="str">
        <f t="shared" si="130"/>
        <v>Friday</v>
      </c>
      <c r="I2099" s="1" t="str">
        <f t="shared" si="131"/>
        <v>23</v>
      </c>
      <c r="J2099" t="s">
        <v>30</v>
      </c>
      <c r="K2099" t="s">
        <v>85</v>
      </c>
      <c r="L2099" t="s">
        <v>86</v>
      </c>
      <c r="M2099" t="s">
        <v>16</v>
      </c>
      <c r="N2099">
        <v>50</v>
      </c>
      <c r="O2099">
        <v>500</v>
      </c>
      <c r="P2099">
        <v>250000</v>
      </c>
      <c r="Q2099">
        <v>87500</v>
      </c>
      <c r="R2099">
        <v>0.35</v>
      </c>
      <c r="S2099" t="s">
        <v>82</v>
      </c>
      <c r="T2099" t="str">
        <f>IF(Table1[[#This Row],[Units Sold]]&gt; 700,"High Units","low Units")</f>
        <v>low Units</v>
      </c>
      <c r="U2099">
        <f>SUM(Table1[[#This Row],[Operating Profit]])/SUM(Table1[Operating Profit])*100</f>
        <v>2.6344699552732033E-2</v>
      </c>
      <c r="V2099">
        <f>SUM(Table1[[#This Row],[Price per Unit]]*Table1[[#This Row],[Units Sold]])</f>
        <v>25000</v>
      </c>
      <c r="W2099">
        <f>SUM(Table1[[#This Row],[Total Sales]]-Table1[[#This Row],[Operating Profit]])</f>
        <v>162500</v>
      </c>
      <c r="X2099">
        <f>SUM(Table1[[#This Row],[Total Sales]]-Table1[[#This Row],[Cost]])</f>
        <v>87500</v>
      </c>
      <c r="Y2099">
        <f>SUM(Table1[[#This Row],[profit/loss]])/SUM(Table1[profit/loss])</f>
        <v>2.6344699552732033E-4</v>
      </c>
    </row>
    <row r="2100" spans="1:25" x14ac:dyDescent="0.3">
      <c r="A2100" t="s">
        <v>13</v>
      </c>
      <c r="B2100" t="s">
        <v>82</v>
      </c>
      <c r="C2100">
        <v>1128299</v>
      </c>
      <c r="D2100" s="9">
        <v>44309</v>
      </c>
      <c r="E2100" s="8" t="str">
        <f>TEXT(Table1[[#This Row],[Invoice Date]],"dd-mm-yyyy")</f>
        <v>23-04-2021</v>
      </c>
      <c r="F2100" s="1" t="str">
        <f t="shared" si="128"/>
        <v>April</v>
      </c>
      <c r="G2100" s="1" t="str">
        <f t="shared" si="129"/>
        <v>2021</v>
      </c>
      <c r="H2100" s="1" t="str">
        <f t="shared" si="130"/>
        <v>Friday</v>
      </c>
      <c r="I2100" s="1" t="str">
        <f t="shared" si="131"/>
        <v>23</v>
      </c>
      <c r="J2100" t="s">
        <v>30</v>
      </c>
      <c r="K2100" t="s">
        <v>85</v>
      </c>
      <c r="L2100" t="s">
        <v>86</v>
      </c>
      <c r="M2100" t="s">
        <v>18</v>
      </c>
      <c r="N2100">
        <v>55</v>
      </c>
      <c r="O2100">
        <v>300</v>
      </c>
      <c r="P2100">
        <v>165000</v>
      </c>
      <c r="Q2100">
        <v>66000</v>
      </c>
      <c r="R2100">
        <v>0.4</v>
      </c>
      <c r="S2100" t="s">
        <v>82</v>
      </c>
      <c r="T2100" t="str">
        <f>IF(Table1[[#This Row],[Units Sold]]&gt; 700,"High Units","low Units")</f>
        <v>low Units</v>
      </c>
      <c r="U2100">
        <f>SUM(Table1[[#This Row],[Operating Profit]])/SUM(Table1[Operating Profit])*100</f>
        <v>1.9871430519775021E-2</v>
      </c>
      <c r="V2100">
        <f>SUM(Table1[[#This Row],[Price per Unit]]*Table1[[#This Row],[Units Sold]])</f>
        <v>16500</v>
      </c>
      <c r="W2100">
        <f>SUM(Table1[[#This Row],[Total Sales]]-Table1[[#This Row],[Operating Profit]])</f>
        <v>99000</v>
      </c>
      <c r="X2100">
        <f>SUM(Table1[[#This Row],[Total Sales]]-Table1[[#This Row],[Cost]])</f>
        <v>66000</v>
      </c>
      <c r="Y2100">
        <f>SUM(Table1[[#This Row],[profit/loss]])/SUM(Table1[profit/loss])</f>
        <v>1.9871430519775022E-4</v>
      </c>
    </row>
    <row r="2101" spans="1:25" x14ac:dyDescent="0.3">
      <c r="A2101" t="s">
        <v>13</v>
      </c>
      <c r="B2101" t="s">
        <v>82</v>
      </c>
      <c r="C2101">
        <v>1128299</v>
      </c>
      <c r="D2101" s="9">
        <v>44309</v>
      </c>
      <c r="E2101" s="8" t="str">
        <f>TEXT(Table1[[#This Row],[Invoice Date]],"dd-mm-yyyy")</f>
        <v>23-04-2021</v>
      </c>
      <c r="F2101" s="1" t="str">
        <f t="shared" si="128"/>
        <v>April</v>
      </c>
      <c r="G2101" s="1" t="str">
        <f t="shared" si="129"/>
        <v>2021</v>
      </c>
      <c r="H2101" s="1" t="str">
        <f t="shared" si="130"/>
        <v>Friday</v>
      </c>
      <c r="I2101" s="1" t="str">
        <f t="shared" si="131"/>
        <v>23</v>
      </c>
      <c r="J2101" t="s">
        <v>30</v>
      </c>
      <c r="K2101" t="s">
        <v>85</v>
      </c>
      <c r="L2101" t="s">
        <v>86</v>
      </c>
      <c r="M2101" t="s">
        <v>19</v>
      </c>
      <c r="N2101">
        <v>55</v>
      </c>
      <c r="O2101">
        <v>350</v>
      </c>
      <c r="P2101">
        <v>192500</v>
      </c>
      <c r="Q2101">
        <v>67375</v>
      </c>
      <c r="R2101">
        <v>0.35</v>
      </c>
      <c r="S2101" t="s">
        <v>82</v>
      </c>
      <c r="T2101" t="str">
        <f>IF(Table1[[#This Row],[Units Sold]]&gt; 700,"High Units","low Units")</f>
        <v>low Units</v>
      </c>
      <c r="U2101">
        <f>SUM(Table1[[#This Row],[Operating Profit]])/SUM(Table1[Operating Profit])*100</f>
        <v>2.0285418655603668E-2</v>
      </c>
      <c r="V2101">
        <f>SUM(Table1[[#This Row],[Price per Unit]]*Table1[[#This Row],[Units Sold]])</f>
        <v>19250</v>
      </c>
      <c r="W2101">
        <f>SUM(Table1[[#This Row],[Total Sales]]-Table1[[#This Row],[Operating Profit]])</f>
        <v>125125</v>
      </c>
      <c r="X2101">
        <f>SUM(Table1[[#This Row],[Total Sales]]-Table1[[#This Row],[Cost]])</f>
        <v>67375</v>
      </c>
      <c r="Y2101">
        <f>SUM(Table1[[#This Row],[profit/loss]])/SUM(Table1[profit/loss])</f>
        <v>2.0285418655603668E-4</v>
      </c>
    </row>
    <row r="2102" spans="1:25" x14ac:dyDescent="0.3">
      <c r="A2102" t="s">
        <v>13</v>
      </c>
      <c r="B2102" t="s">
        <v>82</v>
      </c>
      <c r="C2102">
        <v>1128299</v>
      </c>
      <c r="D2102" s="9">
        <v>44309</v>
      </c>
      <c r="E2102" s="8" t="str">
        <f>TEXT(Table1[[#This Row],[Invoice Date]],"dd-mm-yyyy")</f>
        <v>23-04-2021</v>
      </c>
      <c r="F2102" s="1" t="str">
        <f t="shared" si="128"/>
        <v>April</v>
      </c>
      <c r="G2102" s="1" t="str">
        <f t="shared" si="129"/>
        <v>2021</v>
      </c>
      <c r="H2102" s="1" t="str">
        <f t="shared" si="130"/>
        <v>Friday</v>
      </c>
      <c r="I2102" s="1" t="str">
        <f t="shared" si="131"/>
        <v>23</v>
      </c>
      <c r="J2102" t="s">
        <v>30</v>
      </c>
      <c r="K2102" t="s">
        <v>85</v>
      </c>
      <c r="L2102" t="s">
        <v>86</v>
      </c>
      <c r="M2102" t="s">
        <v>20</v>
      </c>
      <c r="N2102">
        <v>50</v>
      </c>
      <c r="O2102">
        <v>250</v>
      </c>
      <c r="P2102">
        <v>125000</v>
      </c>
      <c r="Q2102">
        <v>43750</v>
      </c>
      <c r="R2102">
        <v>0.35</v>
      </c>
      <c r="S2102" t="s">
        <v>82</v>
      </c>
      <c r="T2102" t="str">
        <f>IF(Table1[[#This Row],[Units Sold]]&gt; 700,"High Units","low Units")</f>
        <v>low Units</v>
      </c>
      <c r="U2102">
        <f>SUM(Table1[[#This Row],[Operating Profit]])/SUM(Table1[Operating Profit])*100</f>
        <v>1.3172349776366016E-2</v>
      </c>
      <c r="V2102">
        <f>SUM(Table1[[#This Row],[Price per Unit]]*Table1[[#This Row],[Units Sold]])</f>
        <v>12500</v>
      </c>
      <c r="W2102">
        <f>SUM(Table1[[#This Row],[Total Sales]]-Table1[[#This Row],[Operating Profit]])</f>
        <v>81250</v>
      </c>
      <c r="X2102">
        <f>SUM(Table1[[#This Row],[Total Sales]]-Table1[[#This Row],[Cost]])</f>
        <v>43750</v>
      </c>
      <c r="Y2102">
        <f>SUM(Table1[[#This Row],[profit/loss]])/SUM(Table1[profit/loss])</f>
        <v>1.3172349776366016E-4</v>
      </c>
    </row>
    <row r="2103" spans="1:25" x14ac:dyDescent="0.3">
      <c r="A2103" t="s">
        <v>13</v>
      </c>
      <c r="B2103" t="s">
        <v>82</v>
      </c>
      <c r="C2103">
        <v>1128299</v>
      </c>
      <c r="D2103" s="9">
        <v>44309</v>
      </c>
      <c r="E2103" s="8" t="str">
        <f>TEXT(Table1[[#This Row],[Invoice Date]],"dd-mm-yyyy")</f>
        <v>23-04-2021</v>
      </c>
      <c r="F2103" s="1" t="str">
        <f t="shared" si="128"/>
        <v>April</v>
      </c>
      <c r="G2103" s="1" t="str">
        <f t="shared" si="129"/>
        <v>2021</v>
      </c>
      <c r="H2103" s="1" t="str">
        <f t="shared" si="130"/>
        <v>Friday</v>
      </c>
      <c r="I2103" s="1" t="str">
        <f t="shared" si="131"/>
        <v>23</v>
      </c>
      <c r="J2103" t="s">
        <v>30</v>
      </c>
      <c r="K2103" t="s">
        <v>85</v>
      </c>
      <c r="L2103" t="s">
        <v>86</v>
      </c>
      <c r="M2103" t="s">
        <v>21</v>
      </c>
      <c r="N2103">
        <v>55</v>
      </c>
      <c r="O2103">
        <v>150</v>
      </c>
      <c r="P2103">
        <v>82500</v>
      </c>
      <c r="Q2103">
        <v>24750</v>
      </c>
      <c r="R2103">
        <v>0.3</v>
      </c>
      <c r="S2103" t="s">
        <v>82</v>
      </c>
      <c r="T2103" t="str">
        <f>IF(Table1[[#This Row],[Units Sold]]&gt; 700,"High Units","low Units")</f>
        <v>low Units</v>
      </c>
      <c r="U2103">
        <f>SUM(Table1[[#This Row],[Operating Profit]])/SUM(Table1[Operating Profit])*100</f>
        <v>7.4517864449156332E-3</v>
      </c>
      <c r="V2103">
        <f>SUM(Table1[[#This Row],[Price per Unit]]*Table1[[#This Row],[Units Sold]])</f>
        <v>8250</v>
      </c>
      <c r="W2103">
        <f>SUM(Table1[[#This Row],[Total Sales]]-Table1[[#This Row],[Operating Profit]])</f>
        <v>57750</v>
      </c>
      <c r="X2103">
        <f>SUM(Table1[[#This Row],[Total Sales]]-Table1[[#This Row],[Cost]])</f>
        <v>24750</v>
      </c>
      <c r="Y2103">
        <f>SUM(Table1[[#This Row],[profit/loss]])/SUM(Table1[profit/loss])</f>
        <v>7.4517864449156332E-5</v>
      </c>
    </row>
    <row r="2104" spans="1:25" x14ac:dyDescent="0.3">
      <c r="A2104" t="s">
        <v>13</v>
      </c>
      <c r="B2104" t="s">
        <v>82</v>
      </c>
      <c r="C2104">
        <v>1128299</v>
      </c>
      <c r="D2104" s="9">
        <v>44309</v>
      </c>
      <c r="E2104" s="8" t="str">
        <f>TEXT(Table1[[#This Row],[Invoice Date]],"dd-mm-yyyy")</f>
        <v>23-04-2021</v>
      </c>
      <c r="F2104" s="1" t="str">
        <f t="shared" si="128"/>
        <v>April</v>
      </c>
      <c r="G2104" s="1" t="str">
        <f t="shared" si="129"/>
        <v>2021</v>
      </c>
      <c r="H2104" s="1" t="str">
        <f t="shared" si="130"/>
        <v>Friday</v>
      </c>
      <c r="I2104" s="1" t="str">
        <f t="shared" si="131"/>
        <v>23</v>
      </c>
      <c r="J2104" t="s">
        <v>30</v>
      </c>
      <c r="K2104" t="s">
        <v>85</v>
      </c>
      <c r="L2104" t="s">
        <v>86</v>
      </c>
      <c r="M2104" t="s">
        <v>22</v>
      </c>
      <c r="N2104">
        <v>70</v>
      </c>
      <c r="O2104">
        <v>325</v>
      </c>
      <c r="P2104">
        <v>227500</v>
      </c>
      <c r="Q2104">
        <v>56875</v>
      </c>
      <c r="R2104">
        <v>0.25</v>
      </c>
      <c r="S2104" t="s">
        <v>82</v>
      </c>
      <c r="T2104" t="str">
        <f>IF(Table1[[#This Row],[Units Sold]]&gt; 700,"High Units","low Units")</f>
        <v>low Units</v>
      </c>
      <c r="U2104">
        <f>SUM(Table1[[#This Row],[Operating Profit]])/SUM(Table1[Operating Profit])*100</f>
        <v>1.7124054709275825E-2</v>
      </c>
      <c r="V2104">
        <f>SUM(Table1[[#This Row],[Price per Unit]]*Table1[[#This Row],[Units Sold]])</f>
        <v>22750</v>
      </c>
      <c r="W2104">
        <f>SUM(Table1[[#This Row],[Total Sales]]-Table1[[#This Row],[Operating Profit]])</f>
        <v>170625</v>
      </c>
      <c r="X2104">
        <f>SUM(Table1[[#This Row],[Total Sales]]-Table1[[#This Row],[Cost]])</f>
        <v>56875</v>
      </c>
      <c r="Y2104">
        <f>SUM(Table1[[#This Row],[profit/loss]])/SUM(Table1[profit/loss])</f>
        <v>1.7124054709275824E-4</v>
      </c>
    </row>
    <row r="2105" spans="1:25" x14ac:dyDescent="0.3">
      <c r="A2105" t="s">
        <v>13</v>
      </c>
      <c r="B2105" t="s">
        <v>82</v>
      </c>
      <c r="C2105">
        <v>1128299</v>
      </c>
      <c r="D2105" s="9">
        <v>44340</v>
      </c>
      <c r="E2105" s="8" t="str">
        <f>TEXT(Table1[[#This Row],[Invoice Date]],"dd-mm-yyyy")</f>
        <v>24-05-2021</v>
      </c>
      <c r="F2105" s="1" t="str">
        <f t="shared" si="128"/>
        <v>May</v>
      </c>
      <c r="G2105" s="1" t="str">
        <f t="shared" si="129"/>
        <v>2021</v>
      </c>
      <c r="H2105" s="1" t="str">
        <f t="shared" si="130"/>
        <v>Monday</v>
      </c>
      <c r="I2105" s="1" t="str">
        <f t="shared" si="131"/>
        <v>24</v>
      </c>
      <c r="J2105" t="s">
        <v>30</v>
      </c>
      <c r="K2105" t="s">
        <v>85</v>
      </c>
      <c r="L2105" t="s">
        <v>86</v>
      </c>
      <c r="M2105" t="s">
        <v>16</v>
      </c>
      <c r="N2105">
        <v>50</v>
      </c>
      <c r="O2105">
        <v>525</v>
      </c>
      <c r="P2105">
        <v>262500</v>
      </c>
      <c r="Q2105">
        <v>91875</v>
      </c>
      <c r="R2105">
        <v>0.35</v>
      </c>
      <c r="S2105" t="s">
        <v>82</v>
      </c>
      <c r="T2105" t="str">
        <f>IF(Table1[[#This Row],[Units Sold]]&gt; 700,"High Units","low Units")</f>
        <v>low Units</v>
      </c>
      <c r="U2105">
        <f>SUM(Table1[[#This Row],[Operating Profit]])/SUM(Table1[Operating Profit])*100</f>
        <v>2.7661934530368641E-2</v>
      </c>
      <c r="V2105">
        <f>SUM(Table1[[#This Row],[Price per Unit]]*Table1[[#This Row],[Units Sold]])</f>
        <v>26250</v>
      </c>
      <c r="W2105">
        <f>SUM(Table1[[#This Row],[Total Sales]]-Table1[[#This Row],[Operating Profit]])</f>
        <v>170625</v>
      </c>
      <c r="X2105">
        <f>SUM(Table1[[#This Row],[Total Sales]]-Table1[[#This Row],[Cost]])</f>
        <v>91875</v>
      </c>
      <c r="Y2105">
        <f>SUM(Table1[[#This Row],[profit/loss]])/SUM(Table1[profit/loss])</f>
        <v>2.7661934530368639E-4</v>
      </c>
    </row>
    <row r="2106" spans="1:25" x14ac:dyDescent="0.3">
      <c r="A2106" t="s">
        <v>13</v>
      </c>
      <c r="B2106" t="s">
        <v>82</v>
      </c>
      <c r="C2106">
        <v>1128299</v>
      </c>
      <c r="D2106" s="9">
        <v>44340</v>
      </c>
      <c r="E2106" s="8" t="str">
        <f>TEXT(Table1[[#This Row],[Invoice Date]],"dd-mm-yyyy")</f>
        <v>24-05-2021</v>
      </c>
      <c r="F2106" s="1" t="str">
        <f t="shared" si="128"/>
        <v>May</v>
      </c>
      <c r="G2106" s="1" t="str">
        <f t="shared" si="129"/>
        <v>2021</v>
      </c>
      <c r="H2106" s="1" t="str">
        <f t="shared" si="130"/>
        <v>Monday</v>
      </c>
      <c r="I2106" s="1" t="str">
        <f t="shared" si="131"/>
        <v>24</v>
      </c>
      <c r="J2106" t="s">
        <v>30</v>
      </c>
      <c r="K2106" t="s">
        <v>85</v>
      </c>
      <c r="L2106" t="s">
        <v>86</v>
      </c>
      <c r="M2106" t="s">
        <v>18</v>
      </c>
      <c r="N2106">
        <v>55</v>
      </c>
      <c r="O2106">
        <v>375</v>
      </c>
      <c r="P2106">
        <v>206250</v>
      </c>
      <c r="Q2106">
        <v>82500</v>
      </c>
      <c r="R2106">
        <v>0.4</v>
      </c>
      <c r="S2106" t="s">
        <v>82</v>
      </c>
      <c r="T2106" t="str">
        <f>IF(Table1[[#This Row],[Units Sold]]&gt; 700,"High Units","low Units")</f>
        <v>low Units</v>
      </c>
      <c r="U2106">
        <f>SUM(Table1[[#This Row],[Operating Profit]])/SUM(Table1[Operating Profit])*100</f>
        <v>2.4839288149718773E-2</v>
      </c>
      <c r="V2106">
        <f>SUM(Table1[[#This Row],[Price per Unit]]*Table1[[#This Row],[Units Sold]])</f>
        <v>20625</v>
      </c>
      <c r="W2106">
        <f>SUM(Table1[[#This Row],[Total Sales]]-Table1[[#This Row],[Operating Profit]])</f>
        <v>123750</v>
      </c>
      <c r="X2106">
        <f>SUM(Table1[[#This Row],[Total Sales]]-Table1[[#This Row],[Cost]])</f>
        <v>82500</v>
      </c>
      <c r="Y2106">
        <f>SUM(Table1[[#This Row],[profit/loss]])/SUM(Table1[profit/loss])</f>
        <v>2.4839288149718775E-4</v>
      </c>
    </row>
    <row r="2107" spans="1:25" x14ac:dyDescent="0.3">
      <c r="A2107" t="s">
        <v>13</v>
      </c>
      <c r="B2107" t="s">
        <v>82</v>
      </c>
      <c r="C2107">
        <v>1128299</v>
      </c>
      <c r="D2107" s="9">
        <v>44340</v>
      </c>
      <c r="E2107" s="8" t="str">
        <f>TEXT(Table1[[#This Row],[Invoice Date]],"dd-mm-yyyy")</f>
        <v>24-05-2021</v>
      </c>
      <c r="F2107" s="1" t="str">
        <f t="shared" si="128"/>
        <v>May</v>
      </c>
      <c r="G2107" s="1" t="str">
        <f t="shared" si="129"/>
        <v>2021</v>
      </c>
      <c r="H2107" s="1" t="str">
        <f t="shared" si="130"/>
        <v>Monday</v>
      </c>
      <c r="I2107" s="1" t="str">
        <f t="shared" si="131"/>
        <v>24</v>
      </c>
      <c r="J2107" t="s">
        <v>30</v>
      </c>
      <c r="K2107" t="s">
        <v>85</v>
      </c>
      <c r="L2107" t="s">
        <v>86</v>
      </c>
      <c r="M2107" t="s">
        <v>19</v>
      </c>
      <c r="N2107">
        <v>55</v>
      </c>
      <c r="O2107">
        <v>400</v>
      </c>
      <c r="P2107">
        <v>220000</v>
      </c>
      <c r="Q2107">
        <v>77000</v>
      </c>
      <c r="R2107">
        <v>0.35</v>
      </c>
      <c r="S2107" t="s">
        <v>82</v>
      </c>
      <c r="T2107" t="str">
        <f>IF(Table1[[#This Row],[Units Sold]]&gt; 700,"High Units","low Units")</f>
        <v>low Units</v>
      </c>
      <c r="U2107">
        <f>SUM(Table1[[#This Row],[Operating Profit]])/SUM(Table1[Operating Profit])*100</f>
        <v>2.318333560640419E-2</v>
      </c>
      <c r="V2107">
        <f>SUM(Table1[[#This Row],[Price per Unit]]*Table1[[#This Row],[Units Sold]])</f>
        <v>22000</v>
      </c>
      <c r="W2107">
        <f>SUM(Table1[[#This Row],[Total Sales]]-Table1[[#This Row],[Operating Profit]])</f>
        <v>143000</v>
      </c>
      <c r="X2107">
        <f>SUM(Table1[[#This Row],[Total Sales]]-Table1[[#This Row],[Cost]])</f>
        <v>77000</v>
      </c>
      <c r="Y2107">
        <f>SUM(Table1[[#This Row],[profit/loss]])/SUM(Table1[profit/loss])</f>
        <v>2.3183335606404191E-4</v>
      </c>
    </row>
    <row r="2108" spans="1:25" x14ac:dyDescent="0.3">
      <c r="A2108" t="s">
        <v>13</v>
      </c>
      <c r="B2108" t="s">
        <v>82</v>
      </c>
      <c r="C2108">
        <v>1128299</v>
      </c>
      <c r="D2108" s="9">
        <v>44340</v>
      </c>
      <c r="E2108" s="8" t="str">
        <f>TEXT(Table1[[#This Row],[Invoice Date]],"dd-mm-yyyy")</f>
        <v>24-05-2021</v>
      </c>
      <c r="F2108" s="1" t="str">
        <f t="shared" si="128"/>
        <v>May</v>
      </c>
      <c r="G2108" s="1" t="str">
        <f t="shared" si="129"/>
        <v>2021</v>
      </c>
      <c r="H2108" s="1" t="str">
        <f t="shared" si="130"/>
        <v>Monday</v>
      </c>
      <c r="I2108" s="1" t="str">
        <f t="shared" si="131"/>
        <v>24</v>
      </c>
      <c r="J2108" t="s">
        <v>30</v>
      </c>
      <c r="K2108" t="s">
        <v>85</v>
      </c>
      <c r="L2108" t="s">
        <v>86</v>
      </c>
      <c r="M2108" t="s">
        <v>20</v>
      </c>
      <c r="N2108">
        <v>50</v>
      </c>
      <c r="O2108">
        <v>300</v>
      </c>
      <c r="P2108">
        <v>150000</v>
      </c>
      <c r="Q2108">
        <v>52500</v>
      </c>
      <c r="R2108">
        <v>0.35</v>
      </c>
      <c r="S2108" t="s">
        <v>82</v>
      </c>
      <c r="T2108" t="str">
        <f>IF(Table1[[#This Row],[Units Sold]]&gt; 700,"High Units","low Units")</f>
        <v>low Units</v>
      </c>
      <c r="U2108">
        <f>SUM(Table1[[#This Row],[Operating Profit]])/SUM(Table1[Operating Profit])*100</f>
        <v>1.5806819731639221E-2</v>
      </c>
      <c r="V2108">
        <f>SUM(Table1[[#This Row],[Price per Unit]]*Table1[[#This Row],[Units Sold]])</f>
        <v>15000</v>
      </c>
      <c r="W2108">
        <f>SUM(Table1[[#This Row],[Total Sales]]-Table1[[#This Row],[Operating Profit]])</f>
        <v>97500</v>
      </c>
      <c r="X2108">
        <f>SUM(Table1[[#This Row],[Total Sales]]-Table1[[#This Row],[Cost]])</f>
        <v>52500</v>
      </c>
      <c r="Y2108">
        <f>SUM(Table1[[#This Row],[profit/loss]])/SUM(Table1[profit/loss])</f>
        <v>1.5806819731639221E-4</v>
      </c>
    </row>
    <row r="2109" spans="1:25" x14ac:dyDescent="0.3">
      <c r="A2109" t="s">
        <v>13</v>
      </c>
      <c r="B2109" t="s">
        <v>82</v>
      </c>
      <c r="C2109">
        <v>1128299</v>
      </c>
      <c r="D2109" s="9">
        <v>44340</v>
      </c>
      <c r="E2109" s="8" t="str">
        <f>TEXT(Table1[[#This Row],[Invoice Date]],"dd-mm-yyyy")</f>
        <v>24-05-2021</v>
      </c>
      <c r="F2109" s="1" t="str">
        <f t="shared" si="128"/>
        <v>May</v>
      </c>
      <c r="G2109" s="1" t="str">
        <f t="shared" si="129"/>
        <v>2021</v>
      </c>
      <c r="H2109" s="1" t="str">
        <f t="shared" si="130"/>
        <v>Monday</v>
      </c>
      <c r="I2109" s="1" t="str">
        <f t="shared" si="131"/>
        <v>24</v>
      </c>
      <c r="J2109" t="s">
        <v>30</v>
      </c>
      <c r="K2109" t="s">
        <v>85</v>
      </c>
      <c r="L2109" t="s">
        <v>86</v>
      </c>
      <c r="M2109" t="s">
        <v>21</v>
      </c>
      <c r="N2109">
        <v>55</v>
      </c>
      <c r="O2109">
        <v>200</v>
      </c>
      <c r="P2109">
        <v>110000</v>
      </c>
      <c r="Q2109">
        <v>33000</v>
      </c>
      <c r="R2109">
        <v>0.3</v>
      </c>
      <c r="S2109" t="s">
        <v>82</v>
      </c>
      <c r="T2109" t="str">
        <f>IF(Table1[[#This Row],[Units Sold]]&gt; 700,"High Units","low Units")</f>
        <v>low Units</v>
      </c>
      <c r="U2109">
        <f>SUM(Table1[[#This Row],[Operating Profit]])/SUM(Table1[Operating Profit])*100</f>
        <v>9.9357152598875103E-3</v>
      </c>
      <c r="V2109">
        <f>SUM(Table1[[#This Row],[Price per Unit]]*Table1[[#This Row],[Units Sold]])</f>
        <v>11000</v>
      </c>
      <c r="W2109">
        <f>SUM(Table1[[#This Row],[Total Sales]]-Table1[[#This Row],[Operating Profit]])</f>
        <v>77000</v>
      </c>
      <c r="X2109">
        <f>SUM(Table1[[#This Row],[Total Sales]]-Table1[[#This Row],[Cost]])</f>
        <v>33000</v>
      </c>
      <c r="Y2109">
        <f>SUM(Table1[[#This Row],[profit/loss]])/SUM(Table1[profit/loss])</f>
        <v>9.9357152598875109E-5</v>
      </c>
    </row>
    <row r="2110" spans="1:25" x14ac:dyDescent="0.3">
      <c r="A2110" t="s">
        <v>13</v>
      </c>
      <c r="B2110" t="s">
        <v>82</v>
      </c>
      <c r="C2110">
        <v>1128299</v>
      </c>
      <c r="D2110" s="9">
        <v>44340</v>
      </c>
      <c r="E2110" s="8" t="str">
        <f>TEXT(Table1[[#This Row],[Invoice Date]],"dd-mm-yyyy")</f>
        <v>24-05-2021</v>
      </c>
      <c r="F2110" s="1" t="str">
        <f t="shared" si="128"/>
        <v>May</v>
      </c>
      <c r="G2110" s="1" t="str">
        <f t="shared" si="129"/>
        <v>2021</v>
      </c>
      <c r="H2110" s="1" t="str">
        <f t="shared" si="130"/>
        <v>Monday</v>
      </c>
      <c r="I2110" s="1" t="str">
        <f t="shared" si="131"/>
        <v>24</v>
      </c>
      <c r="J2110" t="s">
        <v>30</v>
      </c>
      <c r="K2110" t="s">
        <v>85</v>
      </c>
      <c r="L2110" t="s">
        <v>86</v>
      </c>
      <c r="M2110" t="s">
        <v>22</v>
      </c>
      <c r="N2110">
        <v>70</v>
      </c>
      <c r="O2110">
        <v>375</v>
      </c>
      <c r="P2110">
        <v>262500</v>
      </c>
      <c r="Q2110">
        <v>65625</v>
      </c>
      <c r="R2110">
        <v>0.25</v>
      </c>
      <c r="S2110" t="s">
        <v>82</v>
      </c>
      <c r="T2110" t="str">
        <f>IF(Table1[[#This Row],[Units Sold]]&gt; 700,"High Units","low Units")</f>
        <v>low Units</v>
      </c>
      <c r="U2110">
        <f>SUM(Table1[[#This Row],[Operating Profit]])/SUM(Table1[Operating Profit])*100</f>
        <v>1.9758524664549026E-2</v>
      </c>
      <c r="V2110">
        <f>SUM(Table1[[#This Row],[Price per Unit]]*Table1[[#This Row],[Units Sold]])</f>
        <v>26250</v>
      </c>
      <c r="W2110">
        <f>SUM(Table1[[#This Row],[Total Sales]]-Table1[[#This Row],[Operating Profit]])</f>
        <v>196875</v>
      </c>
      <c r="X2110">
        <f>SUM(Table1[[#This Row],[Total Sales]]-Table1[[#This Row],[Cost]])</f>
        <v>65625</v>
      </c>
      <c r="Y2110">
        <f>SUM(Table1[[#This Row],[profit/loss]])/SUM(Table1[profit/loss])</f>
        <v>1.9758524664549026E-4</v>
      </c>
    </row>
    <row r="2111" spans="1:25" x14ac:dyDescent="0.3">
      <c r="A2111" t="s">
        <v>13</v>
      </c>
      <c r="B2111" t="s">
        <v>82</v>
      </c>
      <c r="C2111">
        <v>1128299</v>
      </c>
      <c r="D2111" s="9">
        <v>44370</v>
      </c>
      <c r="E2111" s="8" t="str">
        <f>TEXT(Table1[[#This Row],[Invoice Date]],"dd-mm-yyyy")</f>
        <v>23-06-2021</v>
      </c>
      <c r="F2111" s="1" t="str">
        <f t="shared" si="128"/>
        <v>June</v>
      </c>
      <c r="G2111" s="1" t="str">
        <f t="shared" si="129"/>
        <v>2021</v>
      </c>
      <c r="H2111" s="1" t="str">
        <f t="shared" si="130"/>
        <v>Wednesday</v>
      </c>
      <c r="I2111" s="1" t="str">
        <f t="shared" si="131"/>
        <v>23</v>
      </c>
      <c r="J2111" t="s">
        <v>30</v>
      </c>
      <c r="K2111" t="s">
        <v>85</v>
      </c>
      <c r="L2111" t="s">
        <v>86</v>
      </c>
      <c r="M2111" t="s">
        <v>16</v>
      </c>
      <c r="N2111">
        <v>50</v>
      </c>
      <c r="O2111">
        <v>625</v>
      </c>
      <c r="P2111">
        <v>312500</v>
      </c>
      <c r="Q2111">
        <v>109375</v>
      </c>
      <c r="R2111">
        <v>0.35</v>
      </c>
      <c r="S2111" t="s">
        <v>82</v>
      </c>
      <c r="T2111" t="str">
        <f>IF(Table1[[#This Row],[Units Sold]]&gt; 700,"High Units","low Units")</f>
        <v>low Units</v>
      </c>
      <c r="U2111">
        <f>SUM(Table1[[#This Row],[Operating Profit]])/SUM(Table1[Operating Profit])*100</f>
        <v>3.2930874440915039E-2</v>
      </c>
      <c r="V2111">
        <f>SUM(Table1[[#This Row],[Price per Unit]]*Table1[[#This Row],[Units Sold]])</f>
        <v>31250</v>
      </c>
      <c r="W2111">
        <f>SUM(Table1[[#This Row],[Total Sales]]-Table1[[#This Row],[Operating Profit]])</f>
        <v>203125</v>
      </c>
      <c r="X2111">
        <f>SUM(Table1[[#This Row],[Total Sales]]-Table1[[#This Row],[Cost]])</f>
        <v>109375</v>
      </c>
      <c r="Y2111">
        <f>SUM(Table1[[#This Row],[profit/loss]])/SUM(Table1[profit/loss])</f>
        <v>3.2930874440915042E-4</v>
      </c>
    </row>
    <row r="2112" spans="1:25" x14ac:dyDescent="0.3">
      <c r="A2112" t="s">
        <v>13</v>
      </c>
      <c r="B2112" t="s">
        <v>82</v>
      </c>
      <c r="C2112">
        <v>1128299</v>
      </c>
      <c r="D2112" s="9">
        <v>44370</v>
      </c>
      <c r="E2112" s="8" t="str">
        <f>TEXT(Table1[[#This Row],[Invoice Date]],"dd-mm-yyyy")</f>
        <v>23-06-2021</v>
      </c>
      <c r="F2112" s="1" t="str">
        <f t="shared" si="128"/>
        <v>June</v>
      </c>
      <c r="G2112" s="1" t="str">
        <f t="shared" si="129"/>
        <v>2021</v>
      </c>
      <c r="H2112" s="1" t="str">
        <f t="shared" si="130"/>
        <v>Wednesday</v>
      </c>
      <c r="I2112" s="1" t="str">
        <f t="shared" si="131"/>
        <v>23</v>
      </c>
      <c r="J2112" t="s">
        <v>30</v>
      </c>
      <c r="K2112" t="s">
        <v>85</v>
      </c>
      <c r="L2112" t="s">
        <v>86</v>
      </c>
      <c r="M2112" t="s">
        <v>18</v>
      </c>
      <c r="N2112">
        <v>55</v>
      </c>
      <c r="O2112">
        <v>475</v>
      </c>
      <c r="P2112">
        <v>261250</v>
      </c>
      <c r="Q2112">
        <v>104500</v>
      </c>
      <c r="R2112">
        <v>0.4</v>
      </c>
      <c r="S2112" t="s">
        <v>82</v>
      </c>
      <c r="T2112" t="str">
        <f>IF(Table1[[#This Row],[Units Sold]]&gt; 700,"High Units","low Units")</f>
        <v>low Units</v>
      </c>
      <c r="U2112">
        <f>SUM(Table1[[#This Row],[Operating Profit]])/SUM(Table1[Operating Profit])*100</f>
        <v>3.1463098322977119E-2</v>
      </c>
      <c r="V2112">
        <f>SUM(Table1[[#This Row],[Price per Unit]]*Table1[[#This Row],[Units Sold]])</f>
        <v>26125</v>
      </c>
      <c r="W2112">
        <f>SUM(Table1[[#This Row],[Total Sales]]-Table1[[#This Row],[Operating Profit]])</f>
        <v>156750</v>
      </c>
      <c r="X2112">
        <f>SUM(Table1[[#This Row],[Total Sales]]-Table1[[#This Row],[Cost]])</f>
        <v>104500</v>
      </c>
      <c r="Y2112">
        <f>SUM(Table1[[#This Row],[profit/loss]])/SUM(Table1[profit/loss])</f>
        <v>3.1463098322977119E-4</v>
      </c>
    </row>
    <row r="2113" spans="1:25" x14ac:dyDescent="0.3">
      <c r="A2113" t="s">
        <v>13</v>
      </c>
      <c r="B2113" t="s">
        <v>82</v>
      </c>
      <c r="C2113">
        <v>1128299</v>
      </c>
      <c r="D2113" s="9">
        <v>44370</v>
      </c>
      <c r="E2113" s="8" t="str">
        <f>TEXT(Table1[[#This Row],[Invoice Date]],"dd-mm-yyyy")</f>
        <v>23-06-2021</v>
      </c>
      <c r="F2113" s="1" t="str">
        <f t="shared" si="128"/>
        <v>June</v>
      </c>
      <c r="G2113" s="1" t="str">
        <f t="shared" si="129"/>
        <v>2021</v>
      </c>
      <c r="H2113" s="1" t="str">
        <f t="shared" si="130"/>
        <v>Wednesday</v>
      </c>
      <c r="I2113" s="1" t="str">
        <f t="shared" si="131"/>
        <v>23</v>
      </c>
      <c r="J2113" t="s">
        <v>30</v>
      </c>
      <c r="K2113" t="s">
        <v>85</v>
      </c>
      <c r="L2113" t="s">
        <v>86</v>
      </c>
      <c r="M2113" t="s">
        <v>19</v>
      </c>
      <c r="N2113">
        <v>55</v>
      </c>
      <c r="O2113">
        <v>475</v>
      </c>
      <c r="P2113">
        <v>261250</v>
      </c>
      <c r="Q2113">
        <v>91438</v>
      </c>
      <c r="R2113">
        <v>0.35</v>
      </c>
      <c r="S2113" t="s">
        <v>82</v>
      </c>
      <c r="T2113" t="str">
        <f>IF(Table1[[#This Row],[Units Sold]]&gt; 700,"High Units","low Units")</f>
        <v>low Units</v>
      </c>
      <c r="U2113">
        <f>SUM(Table1[[#This Row],[Operating Profit]])/SUM(Table1[Operating Profit])*100</f>
        <v>2.753036157374528E-2</v>
      </c>
      <c r="V2113">
        <f>SUM(Table1[[#This Row],[Price per Unit]]*Table1[[#This Row],[Units Sold]])</f>
        <v>26125</v>
      </c>
      <c r="W2113">
        <f>SUM(Table1[[#This Row],[Total Sales]]-Table1[[#This Row],[Operating Profit]])</f>
        <v>169812</v>
      </c>
      <c r="X2113">
        <f>SUM(Table1[[#This Row],[Total Sales]]-Table1[[#This Row],[Cost]])</f>
        <v>91438</v>
      </c>
      <c r="Y2113">
        <f>SUM(Table1[[#This Row],[profit/loss]])/SUM(Table1[profit/loss])</f>
        <v>2.753036157374528E-4</v>
      </c>
    </row>
    <row r="2114" spans="1:25" x14ac:dyDescent="0.3">
      <c r="A2114" t="s">
        <v>13</v>
      </c>
      <c r="B2114" t="s">
        <v>82</v>
      </c>
      <c r="C2114">
        <v>1128299</v>
      </c>
      <c r="D2114" s="9">
        <v>44370</v>
      </c>
      <c r="E2114" s="8" t="str">
        <f>TEXT(Table1[[#This Row],[Invoice Date]],"dd-mm-yyyy")</f>
        <v>23-06-2021</v>
      </c>
      <c r="F2114" s="1" t="str">
        <f t="shared" si="128"/>
        <v>June</v>
      </c>
      <c r="G2114" s="1" t="str">
        <f t="shared" si="129"/>
        <v>2021</v>
      </c>
      <c r="H2114" s="1" t="str">
        <f t="shared" si="130"/>
        <v>Wednesday</v>
      </c>
      <c r="I2114" s="1" t="str">
        <f t="shared" si="131"/>
        <v>23</v>
      </c>
      <c r="J2114" t="s">
        <v>30</v>
      </c>
      <c r="K2114" t="s">
        <v>85</v>
      </c>
      <c r="L2114" t="s">
        <v>86</v>
      </c>
      <c r="M2114" t="s">
        <v>20</v>
      </c>
      <c r="N2114">
        <v>50</v>
      </c>
      <c r="O2114">
        <v>350</v>
      </c>
      <c r="P2114">
        <v>175000</v>
      </c>
      <c r="Q2114">
        <v>61250</v>
      </c>
      <c r="R2114">
        <v>0.35</v>
      </c>
      <c r="S2114" t="s">
        <v>82</v>
      </c>
      <c r="T2114" t="str">
        <f>IF(Table1[[#This Row],[Units Sold]]&gt; 700,"High Units","low Units")</f>
        <v>low Units</v>
      </c>
      <c r="U2114">
        <f>SUM(Table1[[#This Row],[Operating Profit]])/SUM(Table1[Operating Profit])*100</f>
        <v>1.8441289686912426E-2</v>
      </c>
      <c r="V2114">
        <f>SUM(Table1[[#This Row],[Price per Unit]]*Table1[[#This Row],[Units Sold]])</f>
        <v>17500</v>
      </c>
      <c r="W2114">
        <f>SUM(Table1[[#This Row],[Total Sales]]-Table1[[#This Row],[Operating Profit]])</f>
        <v>113750</v>
      </c>
      <c r="X2114">
        <f>SUM(Table1[[#This Row],[Total Sales]]-Table1[[#This Row],[Cost]])</f>
        <v>61250</v>
      </c>
      <c r="Y2114">
        <f>SUM(Table1[[#This Row],[profit/loss]])/SUM(Table1[profit/loss])</f>
        <v>1.8441289686912425E-4</v>
      </c>
    </row>
    <row r="2115" spans="1:25" x14ac:dyDescent="0.3">
      <c r="A2115" t="s">
        <v>13</v>
      </c>
      <c r="B2115" t="s">
        <v>82</v>
      </c>
      <c r="C2115">
        <v>1128299</v>
      </c>
      <c r="D2115" s="9">
        <v>44370</v>
      </c>
      <c r="E2115" s="8" t="str">
        <f>TEXT(Table1[[#This Row],[Invoice Date]],"dd-mm-yyyy")</f>
        <v>23-06-2021</v>
      </c>
      <c r="F2115" s="1" t="str">
        <f t="shared" ref="F2115:F2178" si="132">TEXT(D2115,"mmmm")</f>
        <v>June</v>
      </c>
      <c r="G2115" s="1" t="str">
        <f t="shared" ref="G2115:G2178" si="133">TEXT(D2115,"YYYY")</f>
        <v>2021</v>
      </c>
      <c r="H2115" s="1" t="str">
        <f t="shared" ref="H2115:H2178" si="134">TEXT(D2115,"dddd")</f>
        <v>Wednesday</v>
      </c>
      <c r="I2115" s="1" t="str">
        <f t="shared" ref="I2115:I2178" si="135">TEXT(D2115,"dd")</f>
        <v>23</v>
      </c>
      <c r="J2115" t="s">
        <v>30</v>
      </c>
      <c r="K2115" t="s">
        <v>85</v>
      </c>
      <c r="L2115" t="s">
        <v>86</v>
      </c>
      <c r="M2115" t="s">
        <v>21</v>
      </c>
      <c r="N2115">
        <v>55</v>
      </c>
      <c r="O2115">
        <v>225</v>
      </c>
      <c r="P2115">
        <v>123750</v>
      </c>
      <c r="Q2115">
        <v>37125</v>
      </c>
      <c r="R2115">
        <v>0.3</v>
      </c>
      <c r="S2115" t="s">
        <v>82</v>
      </c>
      <c r="T2115" t="str">
        <f>IF(Table1[[#This Row],[Units Sold]]&gt; 700,"High Units","low Units")</f>
        <v>low Units</v>
      </c>
      <c r="U2115">
        <f>SUM(Table1[[#This Row],[Operating Profit]])/SUM(Table1[Operating Profit])*100</f>
        <v>1.1177679667373449E-2</v>
      </c>
      <c r="V2115">
        <f>SUM(Table1[[#This Row],[Price per Unit]]*Table1[[#This Row],[Units Sold]])</f>
        <v>12375</v>
      </c>
      <c r="W2115">
        <f>SUM(Table1[[#This Row],[Total Sales]]-Table1[[#This Row],[Operating Profit]])</f>
        <v>86625</v>
      </c>
      <c r="X2115">
        <f>SUM(Table1[[#This Row],[Total Sales]]-Table1[[#This Row],[Cost]])</f>
        <v>37125</v>
      </c>
      <c r="Y2115">
        <f>SUM(Table1[[#This Row],[profit/loss]])/SUM(Table1[profit/loss])</f>
        <v>1.1177679667373449E-4</v>
      </c>
    </row>
    <row r="2116" spans="1:25" x14ac:dyDescent="0.3">
      <c r="A2116" t="s">
        <v>13</v>
      </c>
      <c r="B2116" t="s">
        <v>82</v>
      </c>
      <c r="C2116">
        <v>1128299</v>
      </c>
      <c r="D2116" s="9">
        <v>44370</v>
      </c>
      <c r="E2116" s="8" t="str">
        <f>TEXT(Table1[[#This Row],[Invoice Date]],"dd-mm-yyyy")</f>
        <v>23-06-2021</v>
      </c>
      <c r="F2116" s="1" t="str">
        <f t="shared" si="132"/>
        <v>June</v>
      </c>
      <c r="G2116" s="1" t="str">
        <f t="shared" si="133"/>
        <v>2021</v>
      </c>
      <c r="H2116" s="1" t="str">
        <f t="shared" si="134"/>
        <v>Wednesday</v>
      </c>
      <c r="I2116" s="1" t="str">
        <f t="shared" si="135"/>
        <v>23</v>
      </c>
      <c r="J2116" t="s">
        <v>30</v>
      </c>
      <c r="K2116" t="s">
        <v>85</v>
      </c>
      <c r="L2116" t="s">
        <v>86</v>
      </c>
      <c r="M2116" t="s">
        <v>22</v>
      </c>
      <c r="N2116">
        <v>70</v>
      </c>
      <c r="O2116">
        <v>525</v>
      </c>
      <c r="P2116">
        <v>367500</v>
      </c>
      <c r="Q2116">
        <v>91875</v>
      </c>
      <c r="R2116">
        <v>0.25</v>
      </c>
      <c r="S2116" t="s">
        <v>82</v>
      </c>
      <c r="T2116" t="str">
        <f>IF(Table1[[#This Row],[Units Sold]]&gt; 700,"High Units","low Units")</f>
        <v>low Units</v>
      </c>
      <c r="U2116">
        <f>SUM(Table1[[#This Row],[Operating Profit]])/SUM(Table1[Operating Profit])*100</f>
        <v>2.7661934530368641E-2</v>
      </c>
      <c r="V2116">
        <f>SUM(Table1[[#This Row],[Price per Unit]]*Table1[[#This Row],[Units Sold]])</f>
        <v>36750</v>
      </c>
      <c r="W2116">
        <f>SUM(Table1[[#This Row],[Total Sales]]-Table1[[#This Row],[Operating Profit]])</f>
        <v>275625</v>
      </c>
      <c r="X2116">
        <f>SUM(Table1[[#This Row],[Total Sales]]-Table1[[#This Row],[Cost]])</f>
        <v>91875</v>
      </c>
      <c r="Y2116">
        <f>SUM(Table1[[#This Row],[profit/loss]])/SUM(Table1[profit/loss])</f>
        <v>2.7661934530368639E-4</v>
      </c>
    </row>
    <row r="2117" spans="1:25" x14ac:dyDescent="0.3">
      <c r="A2117" t="s">
        <v>13</v>
      </c>
      <c r="B2117" t="s">
        <v>82</v>
      </c>
      <c r="C2117">
        <v>1128299</v>
      </c>
      <c r="D2117" s="9">
        <v>44399</v>
      </c>
      <c r="E2117" s="8" t="str">
        <f>TEXT(Table1[[#This Row],[Invoice Date]],"dd-mm-yyyy")</f>
        <v>22-07-2021</v>
      </c>
      <c r="F2117" s="1" t="str">
        <f t="shared" si="132"/>
        <v>July</v>
      </c>
      <c r="G2117" s="1" t="str">
        <f t="shared" si="133"/>
        <v>2021</v>
      </c>
      <c r="H2117" s="1" t="str">
        <f t="shared" si="134"/>
        <v>Thursday</v>
      </c>
      <c r="I2117" s="1" t="str">
        <f t="shared" si="135"/>
        <v>22</v>
      </c>
      <c r="J2117" t="s">
        <v>30</v>
      </c>
      <c r="K2117" t="s">
        <v>85</v>
      </c>
      <c r="L2117" t="s">
        <v>86</v>
      </c>
      <c r="M2117" t="s">
        <v>16</v>
      </c>
      <c r="N2117">
        <v>50</v>
      </c>
      <c r="O2117">
        <v>675</v>
      </c>
      <c r="P2117">
        <v>337500</v>
      </c>
      <c r="Q2117">
        <v>118125</v>
      </c>
      <c r="R2117">
        <v>0.35</v>
      </c>
      <c r="S2117" t="s">
        <v>82</v>
      </c>
      <c r="T2117" t="str">
        <f>IF(Table1[[#This Row],[Units Sold]]&gt; 700,"High Units","low Units")</f>
        <v>low Units</v>
      </c>
      <c r="U2117">
        <f>SUM(Table1[[#This Row],[Operating Profit]])/SUM(Table1[Operating Profit])*100</f>
        <v>3.5565344396188248E-2</v>
      </c>
      <c r="V2117">
        <f>SUM(Table1[[#This Row],[Price per Unit]]*Table1[[#This Row],[Units Sold]])</f>
        <v>33750</v>
      </c>
      <c r="W2117">
        <f>SUM(Table1[[#This Row],[Total Sales]]-Table1[[#This Row],[Operating Profit]])</f>
        <v>219375</v>
      </c>
      <c r="X2117">
        <f>SUM(Table1[[#This Row],[Total Sales]]-Table1[[#This Row],[Cost]])</f>
        <v>118125</v>
      </c>
      <c r="Y2117">
        <f>SUM(Table1[[#This Row],[profit/loss]])/SUM(Table1[profit/loss])</f>
        <v>3.5565344396188249E-4</v>
      </c>
    </row>
    <row r="2118" spans="1:25" x14ac:dyDescent="0.3">
      <c r="A2118" t="s">
        <v>13</v>
      </c>
      <c r="B2118" t="s">
        <v>82</v>
      </c>
      <c r="C2118">
        <v>1128299</v>
      </c>
      <c r="D2118" s="9">
        <v>44399</v>
      </c>
      <c r="E2118" s="8" t="str">
        <f>TEXT(Table1[[#This Row],[Invoice Date]],"dd-mm-yyyy")</f>
        <v>22-07-2021</v>
      </c>
      <c r="F2118" s="1" t="str">
        <f t="shared" si="132"/>
        <v>July</v>
      </c>
      <c r="G2118" s="1" t="str">
        <f t="shared" si="133"/>
        <v>2021</v>
      </c>
      <c r="H2118" s="1" t="str">
        <f t="shared" si="134"/>
        <v>Thursday</v>
      </c>
      <c r="I2118" s="1" t="str">
        <f t="shared" si="135"/>
        <v>22</v>
      </c>
      <c r="J2118" t="s">
        <v>30</v>
      </c>
      <c r="K2118" t="s">
        <v>85</v>
      </c>
      <c r="L2118" t="s">
        <v>86</v>
      </c>
      <c r="M2118" t="s">
        <v>18</v>
      </c>
      <c r="N2118">
        <v>55</v>
      </c>
      <c r="O2118">
        <v>525</v>
      </c>
      <c r="P2118">
        <v>288750</v>
      </c>
      <c r="Q2118">
        <v>115500</v>
      </c>
      <c r="R2118">
        <v>0.4</v>
      </c>
      <c r="S2118" t="s">
        <v>82</v>
      </c>
      <c r="T2118" t="str">
        <f>IF(Table1[[#This Row],[Units Sold]]&gt; 700,"High Units","low Units")</f>
        <v>low Units</v>
      </c>
      <c r="U2118">
        <f>SUM(Table1[[#This Row],[Operating Profit]])/SUM(Table1[Operating Profit])*100</f>
        <v>3.4775003409606285E-2</v>
      </c>
      <c r="V2118">
        <f>SUM(Table1[[#This Row],[Price per Unit]]*Table1[[#This Row],[Units Sold]])</f>
        <v>28875</v>
      </c>
      <c r="W2118">
        <f>SUM(Table1[[#This Row],[Total Sales]]-Table1[[#This Row],[Operating Profit]])</f>
        <v>173250</v>
      </c>
      <c r="X2118">
        <f>SUM(Table1[[#This Row],[Total Sales]]-Table1[[#This Row],[Cost]])</f>
        <v>115500</v>
      </c>
      <c r="Y2118">
        <f>SUM(Table1[[#This Row],[profit/loss]])/SUM(Table1[profit/loss])</f>
        <v>3.4775003409606286E-4</v>
      </c>
    </row>
    <row r="2119" spans="1:25" x14ac:dyDescent="0.3">
      <c r="A2119" t="s">
        <v>13</v>
      </c>
      <c r="B2119" t="s">
        <v>82</v>
      </c>
      <c r="C2119">
        <v>1128299</v>
      </c>
      <c r="D2119" s="9">
        <v>44399</v>
      </c>
      <c r="E2119" s="8" t="str">
        <f>TEXT(Table1[[#This Row],[Invoice Date]],"dd-mm-yyyy")</f>
        <v>22-07-2021</v>
      </c>
      <c r="F2119" s="1" t="str">
        <f t="shared" si="132"/>
        <v>July</v>
      </c>
      <c r="G2119" s="1" t="str">
        <f t="shared" si="133"/>
        <v>2021</v>
      </c>
      <c r="H2119" s="1" t="str">
        <f t="shared" si="134"/>
        <v>Thursday</v>
      </c>
      <c r="I2119" s="1" t="str">
        <f t="shared" si="135"/>
        <v>22</v>
      </c>
      <c r="J2119" t="s">
        <v>30</v>
      </c>
      <c r="K2119" t="s">
        <v>85</v>
      </c>
      <c r="L2119" t="s">
        <v>86</v>
      </c>
      <c r="M2119" t="s">
        <v>19</v>
      </c>
      <c r="N2119">
        <v>55</v>
      </c>
      <c r="O2119">
        <v>475</v>
      </c>
      <c r="P2119">
        <v>261250</v>
      </c>
      <c r="Q2119">
        <v>91438</v>
      </c>
      <c r="R2119">
        <v>0.35</v>
      </c>
      <c r="S2119" t="s">
        <v>82</v>
      </c>
      <c r="T2119" t="str">
        <f>IF(Table1[[#This Row],[Units Sold]]&gt; 700,"High Units","low Units")</f>
        <v>low Units</v>
      </c>
      <c r="U2119">
        <f>SUM(Table1[[#This Row],[Operating Profit]])/SUM(Table1[Operating Profit])*100</f>
        <v>2.753036157374528E-2</v>
      </c>
      <c r="V2119">
        <f>SUM(Table1[[#This Row],[Price per Unit]]*Table1[[#This Row],[Units Sold]])</f>
        <v>26125</v>
      </c>
      <c r="W2119">
        <f>SUM(Table1[[#This Row],[Total Sales]]-Table1[[#This Row],[Operating Profit]])</f>
        <v>169812</v>
      </c>
      <c r="X2119">
        <f>SUM(Table1[[#This Row],[Total Sales]]-Table1[[#This Row],[Cost]])</f>
        <v>91438</v>
      </c>
      <c r="Y2119">
        <f>SUM(Table1[[#This Row],[profit/loss]])/SUM(Table1[profit/loss])</f>
        <v>2.753036157374528E-4</v>
      </c>
    </row>
    <row r="2120" spans="1:25" x14ac:dyDescent="0.3">
      <c r="A2120" t="s">
        <v>13</v>
      </c>
      <c r="B2120" t="s">
        <v>82</v>
      </c>
      <c r="C2120">
        <v>1128299</v>
      </c>
      <c r="D2120" s="9">
        <v>44399</v>
      </c>
      <c r="E2120" s="8" t="str">
        <f>TEXT(Table1[[#This Row],[Invoice Date]],"dd-mm-yyyy")</f>
        <v>22-07-2021</v>
      </c>
      <c r="F2120" s="1" t="str">
        <f t="shared" si="132"/>
        <v>July</v>
      </c>
      <c r="G2120" s="1" t="str">
        <f t="shared" si="133"/>
        <v>2021</v>
      </c>
      <c r="H2120" s="1" t="str">
        <f t="shared" si="134"/>
        <v>Thursday</v>
      </c>
      <c r="I2120" s="1" t="str">
        <f t="shared" si="135"/>
        <v>22</v>
      </c>
      <c r="J2120" t="s">
        <v>30</v>
      </c>
      <c r="K2120" t="s">
        <v>85</v>
      </c>
      <c r="L2120" t="s">
        <v>86</v>
      </c>
      <c r="M2120" t="s">
        <v>20</v>
      </c>
      <c r="N2120">
        <v>50</v>
      </c>
      <c r="O2120">
        <v>375</v>
      </c>
      <c r="P2120">
        <v>187500</v>
      </c>
      <c r="Q2120">
        <v>65625</v>
      </c>
      <c r="R2120">
        <v>0.35</v>
      </c>
      <c r="S2120" t="s">
        <v>82</v>
      </c>
      <c r="T2120" t="str">
        <f>IF(Table1[[#This Row],[Units Sold]]&gt; 700,"High Units","low Units")</f>
        <v>low Units</v>
      </c>
      <c r="U2120">
        <f>SUM(Table1[[#This Row],[Operating Profit]])/SUM(Table1[Operating Profit])*100</f>
        <v>1.9758524664549026E-2</v>
      </c>
      <c r="V2120">
        <f>SUM(Table1[[#This Row],[Price per Unit]]*Table1[[#This Row],[Units Sold]])</f>
        <v>18750</v>
      </c>
      <c r="W2120">
        <f>SUM(Table1[[#This Row],[Total Sales]]-Table1[[#This Row],[Operating Profit]])</f>
        <v>121875</v>
      </c>
      <c r="X2120">
        <f>SUM(Table1[[#This Row],[Total Sales]]-Table1[[#This Row],[Cost]])</f>
        <v>65625</v>
      </c>
      <c r="Y2120">
        <f>SUM(Table1[[#This Row],[profit/loss]])/SUM(Table1[profit/loss])</f>
        <v>1.9758524664549026E-4</v>
      </c>
    </row>
    <row r="2121" spans="1:25" x14ac:dyDescent="0.3">
      <c r="A2121" t="s">
        <v>13</v>
      </c>
      <c r="B2121" t="s">
        <v>82</v>
      </c>
      <c r="C2121">
        <v>1128299</v>
      </c>
      <c r="D2121" s="9">
        <v>44399</v>
      </c>
      <c r="E2121" s="8" t="str">
        <f>TEXT(Table1[[#This Row],[Invoice Date]],"dd-mm-yyyy")</f>
        <v>22-07-2021</v>
      </c>
      <c r="F2121" s="1" t="str">
        <f t="shared" si="132"/>
        <v>July</v>
      </c>
      <c r="G2121" s="1" t="str">
        <f t="shared" si="133"/>
        <v>2021</v>
      </c>
      <c r="H2121" s="1" t="str">
        <f t="shared" si="134"/>
        <v>Thursday</v>
      </c>
      <c r="I2121" s="1" t="str">
        <f t="shared" si="135"/>
        <v>22</v>
      </c>
      <c r="J2121" t="s">
        <v>30</v>
      </c>
      <c r="K2121" t="s">
        <v>85</v>
      </c>
      <c r="L2121" t="s">
        <v>86</v>
      </c>
      <c r="M2121" t="s">
        <v>21</v>
      </c>
      <c r="N2121">
        <v>55</v>
      </c>
      <c r="O2121">
        <v>425</v>
      </c>
      <c r="P2121">
        <v>233750</v>
      </c>
      <c r="Q2121">
        <v>70125</v>
      </c>
      <c r="R2121">
        <v>0.3</v>
      </c>
      <c r="S2121" t="s">
        <v>82</v>
      </c>
      <c r="T2121" t="str">
        <f>IF(Table1[[#This Row],[Units Sold]]&gt; 700,"High Units","low Units")</f>
        <v>low Units</v>
      </c>
      <c r="U2121">
        <f>SUM(Table1[[#This Row],[Operating Profit]])/SUM(Table1[Operating Profit])*100</f>
        <v>2.111339492726096E-2</v>
      </c>
      <c r="V2121">
        <f>SUM(Table1[[#This Row],[Price per Unit]]*Table1[[#This Row],[Units Sold]])</f>
        <v>23375</v>
      </c>
      <c r="W2121">
        <f>SUM(Table1[[#This Row],[Total Sales]]-Table1[[#This Row],[Operating Profit]])</f>
        <v>163625</v>
      </c>
      <c r="X2121">
        <f>SUM(Table1[[#This Row],[Total Sales]]-Table1[[#This Row],[Cost]])</f>
        <v>70125</v>
      </c>
      <c r="Y2121">
        <f>SUM(Table1[[#This Row],[profit/loss]])/SUM(Table1[profit/loss])</f>
        <v>2.1113394927260959E-4</v>
      </c>
    </row>
    <row r="2122" spans="1:25" x14ac:dyDescent="0.3">
      <c r="A2122" t="s">
        <v>13</v>
      </c>
      <c r="B2122" t="s">
        <v>82</v>
      </c>
      <c r="C2122">
        <v>1128299</v>
      </c>
      <c r="D2122" s="9">
        <v>44399</v>
      </c>
      <c r="E2122" s="8" t="str">
        <f>TEXT(Table1[[#This Row],[Invoice Date]],"dd-mm-yyyy")</f>
        <v>22-07-2021</v>
      </c>
      <c r="F2122" s="1" t="str">
        <f t="shared" si="132"/>
        <v>July</v>
      </c>
      <c r="G2122" s="1" t="str">
        <f t="shared" si="133"/>
        <v>2021</v>
      </c>
      <c r="H2122" s="1" t="str">
        <f t="shared" si="134"/>
        <v>Thursday</v>
      </c>
      <c r="I2122" s="1" t="str">
        <f t="shared" si="135"/>
        <v>22</v>
      </c>
      <c r="J2122" t="s">
        <v>30</v>
      </c>
      <c r="K2122" t="s">
        <v>85</v>
      </c>
      <c r="L2122" t="s">
        <v>86</v>
      </c>
      <c r="M2122" t="s">
        <v>22</v>
      </c>
      <c r="N2122">
        <v>70</v>
      </c>
      <c r="O2122">
        <v>425</v>
      </c>
      <c r="P2122">
        <v>297500</v>
      </c>
      <c r="Q2122">
        <v>74375</v>
      </c>
      <c r="R2122">
        <v>0.25</v>
      </c>
      <c r="S2122" t="s">
        <v>82</v>
      </c>
      <c r="T2122" t="str">
        <f>IF(Table1[[#This Row],[Units Sold]]&gt; 700,"High Units","low Units")</f>
        <v>low Units</v>
      </c>
      <c r="U2122">
        <f>SUM(Table1[[#This Row],[Operating Profit]])/SUM(Table1[Operating Profit])*100</f>
        <v>2.2392994619822231E-2</v>
      </c>
      <c r="V2122">
        <f>SUM(Table1[[#This Row],[Price per Unit]]*Table1[[#This Row],[Units Sold]])</f>
        <v>29750</v>
      </c>
      <c r="W2122">
        <f>SUM(Table1[[#This Row],[Total Sales]]-Table1[[#This Row],[Operating Profit]])</f>
        <v>223125</v>
      </c>
      <c r="X2122">
        <f>SUM(Table1[[#This Row],[Total Sales]]-Table1[[#This Row],[Cost]])</f>
        <v>74375</v>
      </c>
      <c r="Y2122">
        <f>SUM(Table1[[#This Row],[profit/loss]])/SUM(Table1[profit/loss])</f>
        <v>2.239299461982223E-4</v>
      </c>
    </row>
    <row r="2123" spans="1:25" x14ac:dyDescent="0.3">
      <c r="A2123" t="s">
        <v>13</v>
      </c>
      <c r="B2123" t="s">
        <v>82</v>
      </c>
      <c r="C2123">
        <v>1128299</v>
      </c>
      <c r="D2123" s="9">
        <v>44431</v>
      </c>
      <c r="E2123" s="8" t="str">
        <f>TEXT(Table1[[#This Row],[Invoice Date]],"dd-mm-yyyy")</f>
        <v>23-08-2021</v>
      </c>
      <c r="F2123" s="1" t="str">
        <f t="shared" si="132"/>
        <v>August</v>
      </c>
      <c r="G2123" s="1" t="str">
        <f t="shared" si="133"/>
        <v>2021</v>
      </c>
      <c r="H2123" s="1" t="str">
        <f t="shared" si="134"/>
        <v>Monday</v>
      </c>
      <c r="I2123" s="1" t="str">
        <f t="shared" si="135"/>
        <v>23</v>
      </c>
      <c r="J2123" t="s">
        <v>30</v>
      </c>
      <c r="K2123" t="s">
        <v>85</v>
      </c>
      <c r="L2123" t="s">
        <v>86</v>
      </c>
      <c r="M2123" t="s">
        <v>16</v>
      </c>
      <c r="N2123">
        <v>55</v>
      </c>
      <c r="O2123">
        <v>625</v>
      </c>
      <c r="P2123">
        <v>343750</v>
      </c>
      <c r="Q2123">
        <v>120313</v>
      </c>
      <c r="R2123">
        <v>0.35</v>
      </c>
      <c r="S2123" t="s">
        <v>82</v>
      </c>
      <c r="T2123" t="str">
        <f>IF(Table1[[#This Row],[Units Sold]]&gt; 700,"High Units","low Units")</f>
        <v>low Units</v>
      </c>
      <c r="U2123">
        <f>SUM(Table1[[#This Row],[Operating Profit]])/SUM(Table1[Operating Profit])*100</f>
        <v>3.622411242614685E-2</v>
      </c>
      <c r="V2123">
        <f>SUM(Table1[[#This Row],[Price per Unit]]*Table1[[#This Row],[Units Sold]])</f>
        <v>34375</v>
      </c>
      <c r="W2123">
        <f>SUM(Table1[[#This Row],[Total Sales]]-Table1[[#This Row],[Operating Profit]])</f>
        <v>223437</v>
      </c>
      <c r="X2123">
        <f>SUM(Table1[[#This Row],[Total Sales]]-Table1[[#This Row],[Cost]])</f>
        <v>120313</v>
      </c>
      <c r="Y2123">
        <f>SUM(Table1[[#This Row],[profit/loss]])/SUM(Table1[profit/loss])</f>
        <v>3.6224112426146848E-4</v>
      </c>
    </row>
    <row r="2124" spans="1:25" x14ac:dyDescent="0.3">
      <c r="A2124" t="s">
        <v>13</v>
      </c>
      <c r="B2124" t="s">
        <v>82</v>
      </c>
      <c r="C2124">
        <v>1128299</v>
      </c>
      <c r="D2124" s="9">
        <v>44431</v>
      </c>
      <c r="E2124" s="8" t="str">
        <f>TEXT(Table1[[#This Row],[Invoice Date]],"dd-mm-yyyy")</f>
        <v>23-08-2021</v>
      </c>
      <c r="F2124" s="1" t="str">
        <f t="shared" si="132"/>
        <v>August</v>
      </c>
      <c r="G2124" s="1" t="str">
        <f t="shared" si="133"/>
        <v>2021</v>
      </c>
      <c r="H2124" s="1" t="str">
        <f t="shared" si="134"/>
        <v>Monday</v>
      </c>
      <c r="I2124" s="1" t="str">
        <f t="shared" si="135"/>
        <v>23</v>
      </c>
      <c r="J2124" t="s">
        <v>30</v>
      </c>
      <c r="K2124" t="s">
        <v>85</v>
      </c>
      <c r="L2124" t="s">
        <v>86</v>
      </c>
      <c r="M2124" t="s">
        <v>18</v>
      </c>
      <c r="N2124">
        <v>60</v>
      </c>
      <c r="O2124">
        <v>575</v>
      </c>
      <c r="P2124">
        <v>345000</v>
      </c>
      <c r="Q2124">
        <v>138000</v>
      </c>
      <c r="R2124">
        <v>0.4</v>
      </c>
      <c r="S2124" t="s">
        <v>82</v>
      </c>
      <c r="T2124" t="str">
        <f>IF(Table1[[#This Row],[Units Sold]]&gt; 700,"High Units","low Units")</f>
        <v>low Units</v>
      </c>
      <c r="U2124">
        <f>SUM(Table1[[#This Row],[Operating Profit]])/SUM(Table1[Operating Profit])*100</f>
        <v>4.1549354723165954E-2</v>
      </c>
      <c r="V2124">
        <f>SUM(Table1[[#This Row],[Price per Unit]]*Table1[[#This Row],[Units Sold]])</f>
        <v>34500</v>
      </c>
      <c r="W2124">
        <f>SUM(Table1[[#This Row],[Total Sales]]-Table1[[#This Row],[Operating Profit]])</f>
        <v>207000</v>
      </c>
      <c r="X2124">
        <f>SUM(Table1[[#This Row],[Total Sales]]-Table1[[#This Row],[Cost]])</f>
        <v>138000</v>
      </c>
      <c r="Y2124">
        <f>SUM(Table1[[#This Row],[profit/loss]])/SUM(Table1[profit/loss])</f>
        <v>4.1549354723165952E-4</v>
      </c>
    </row>
    <row r="2125" spans="1:25" x14ac:dyDescent="0.3">
      <c r="A2125" t="s">
        <v>13</v>
      </c>
      <c r="B2125" t="s">
        <v>82</v>
      </c>
      <c r="C2125">
        <v>1128299</v>
      </c>
      <c r="D2125" s="9">
        <v>44431</v>
      </c>
      <c r="E2125" s="8" t="str">
        <f>TEXT(Table1[[#This Row],[Invoice Date]],"dd-mm-yyyy")</f>
        <v>23-08-2021</v>
      </c>
      <c r="F2125" s="1" t="str">
        <f t="shared" si="132"/>
        <v>August</v>
      </c>
      <c r="G2125" s="1" t="str">
        <f t="shared" si="133"/>
        <v>2021</v>
      </c>
      <c r="H2125" s="1" t="str">
        <f t="shared" si="134"/>
        <v>Monday</v>
      </c>
      <c r="I2125" s="1" t="str">
        <f t="shared" si="135"/>
        <v>23</v>
      </c>
      <c r="J2125" t="s">
        <v>30</v>
      </c>
      <c r="K2125" t="s">
        <v>85</v>
      </c>
      <c r="L2125" t="s">
        <v>86</v>
      </c>
      <c r="M2125" t="s">
        <v>19</v>
      </c>
      <c r="N2125">
        <v>55</v>
      </c>
      <c r="O2125">
        <v>450</v>
      </c>
      <c r="P2125">
        <v>247500</v>
      </c>
      <c r="Q2125">
        <v>86625</v>
      </c>
      <c r="R2125">
        <v>0.35</v>
      </c>
      <c r="S2125" t="s">
        <v>82</v>
      </c>
      <c r="T2125" t="str">
        <f>IF(Table1[[#This Row],[Units Sold]]&gt; 700,"High Units","low Units")</f>
        <v>low Units</v>
      </c>
      <c r="U2125">
        <f>SUM(Table1[[#This Row],[Operating Profit]])/SUM(Table1[Operating Profit])*100</f>
        <v>2.6081252557204716E-2</v>
      </c>
      <c r="V2125">
        <f>SUM(Table1[[#This Row],[Price per Unit]]*Table1[[#This Row],[Units Sold]])</f>
        <v>24750</v>
      </c>
      <c r="W2125">
        <f>SUM(Table1[[#This Row],[Total Sales]]-Table1[[#This Row],[Operating Profit]])</f>
        <v>160875</v>
      </c>
      <c r="X2125">
        <f>SUM(Table1[[#This Row],[Total Sales]]-Table1[[#This Row],[Cost]])</f>
        <v>86625</v>
      </c>
      <c r="Y2125">
        <f>SUM(Table1[[#This Row],[profit/loss]])/SUM(Table1[profit/loss])</f>
        <v>2.6081252557204717E-4</v>
      </c>
    </row>
    <row r="2126" spans="1:25" x14ac:dyDescent="0.3">
      <c r="A2126" t="s">
        <v>13</v>
      </c>
      <c r="B2126" t="s">
        <v>82</v>
      </c>
      <c r="C2126">
        <v>1128299</v>
      </c>
      <c r="D2126" s="9">
        <v>44431</v>
      </c>
      <c r="E2126" s="8" t="str">
        <f>TEXT(Table1[[#This Row],[Invoice Date]],"dd-mm-yyyy")</f>
        <v>23-08-2021</v>
      </c>
      <c r="F2126" s="1" t="str">
        <f t="shared" si="132"/>
        <v>August</v>
      </c>
      <c r="G2126" s="1" t="str">
        <f t="shared" si="133"/>
        <v>2021</v>
      </c>
      <c r="H2126" s="1" t="str">
        <f t="shared" si="134"/>
        <v>Monday</v>
      </c>
      <c r="I2126" s="1" t="str">
        <f t="shared" si="135"/>
        <v>23</v>
      </c>
      <c r="J2126" t="s">
        <v>30</v>
      </c>
      <c r="K2126" t="s">
        <v>85</v>
      </c>
      <c r="L2126" t="s">
        <v>86</v>
      </c>
      <c r="M2126" t="s">
        <v>20</v>
      </c>
      <c r="N2126">
        <v>55</v>
      </c>
      <c r="O2126">
        <v>400</v>
      </c>
      <c r="P2126">
        <v>220000</v>
      </c>
      <c r="Q2126">
        <v>77000</v>
      </c>
      <c r="R2126">
        <v>0.35</v>
      </c>
      <c r="S2126" t="s">
        <v>82</v>
      </c>
      <c r="T2126" t="str">
        <f>IF(Table1[[#This Row],[Units Sold]]&gt; 700,"High Units","low Units")</f>
        <v>low Units</v>
      </c>
      <c r="U2126">
        <f>SUM(Table1[[#This Row],[Operating Profit]])/SUM(Table1[Operating Profit])*100</f>
        <v>2.318333560640419E-2</v>
      </c>
      <c r="V2126">
        <f>SUM(Table1[[#This Row],[Price per Unit]]*Table1[[#This Row],[Units Sold]])</f>
        <v>22000</v>
      </c>
      <c r="W2126">
        <f>SUM(Table1[[#This Row],[Total Sales]]-Table1[[#This Row],[Operating Profit]])</f>
        <v>143000</v>
      </c>
      <c r="X2126">
        <f>SUM(Table1[[#This Row],[Total Sales]]-Table1[[#This Row],[Cost]])</f>
        <v>77000</v>
      </c>
      <c r="Y2126">
        <f>SUM(Table1[[#This Row],[profit/loss]])/SUM(Table1[profit/loss])</f>
        <v>2.3183335606404191E-4</v>
      </c>
    </row>
    <row r="2127" spans="1:25" x14ac:dyDescent="0.3">
      <c r="A2127" t="s">
        <v>13</v>
      </c>
      <c r="B2127" t="s">
        <v>82</v>
      </c>
      <c r="C2127">
        <v>1128299</v>
      </c>
      <c r="D2127" s="9">
        <v>44431</v>
      </c>
      <c r="E2127" s="8" t="str">
        <f>TEXT(Table1[[#This Row],[Invoice Date]],"dd-mm-yyyy")</f>
        <v>23-08-2021</v>
      </c>
      <c r="F2127" s="1" t="str">
        <f t="shared" si="132"/>
        <v>August</v>
      </c>
      <c r="G2127" s="1" t="str">
        <f t="shared" si="133"/>
        <v>2021</v>
      </c>
      <c r="H2127" s="1" t="str">
        <f t="shared" si="134"/>
        <v>Monday</v>
      </c>
      <c r="I2127" s="1" t="str">
        <f t="shared" si="135"/>
        <v>23</v>
      </c>
      <c r="J2127" t="s">
        <v>30</v>
      </c>
      <c r="K2127" t="s">
        <v>85</v>
      </c>
      <c r="L2127" t="s">
        <v>86</v>
      </c>
      <c r="M2127" t="s">
        <v>21</v>
      </c>
      <c r="N2127">
        <v>65</v>
      </c>
      <c r="O2127">
        <v>400</v>
      </c>
      <c r="P2127">
        <v>260000</v>
      </c>
      <c r="Q2127">
        <v>78000</v>
      </c>
      <c r="R2127">
        <v>0.3</v>
      </c>
      <c r="S2127" t="s">
        <v>82</v>
      </c>
      <c r="T2127" t="str">
        <f>IF(Table1[[#This Row],[Units Sold]]&gt; 700,"High Units","low Units")</f>
        <v>low Units</v>
      </c>
      <c r="U2127">
        <f>SUM(Table1[[#This Row],[Operating Profit]])/SUM(Table1[Operating Profit])*100</f>
        <v>2.3484417887006843E-2</v>
      </c>
      <c r="V2127">
        <f>SUM(Table1[[#This Row],[Price per Unit]]*Table1[[#This Row],[Units Sold]])</f>
        <v>26000</v>
      </c>
      <c r="W2127">
        <f>SUM(Table1[[#This Row],[Total Sales]]-Table1[[#This Row],[Operating Profit]])</f>
        <v>182000</v>
      </c>
      <c r="X2127">
        <f>SUM(Table1[[#This Row],[Total Sales]]-Table1[[#This Row],[Cost]])</f>
        <v>78000</v>
      </c>
      <c r="Y2127">
        <f>SUM(Table1[[#This Row],[profit/loss]])/SUM(Table1[profit/loss])</f>
        <v>2.3484417887006842E-4</v>
      </c>
    </row>
    <row r="2128" spans="1:25" x14ac:dyDescent="0.3">
      <c r="A2128" t="s">
        <v>13</v>
      </c>
      <c r="B2128" t="s">
        <v>82</v>
      </c>
      <c r="C2128">
        <v>1128299</v>
      </c>
      <c r="D2128" s="9">
        <v>44431</v>
      </c>
      <c r="E2128" s="8" t="str">
        <f>TEXT(Table1[[#This Row],[Invoice Date]],"dd-mm-yyyy")</f>
        <v>23-08-2021</v>
      </c>
      <c r="F2128" s="1" t="str">
        <f t="shared" si="132"/>
        <v>August</v>
      </c>
      <c r="G2128" s="1" t="str">
        <f t="shared" si="133"/>
        <v>2021</v>
      </c>
      <c r="H2128" s="1" t="str">
        <f t="shared" si="134"/>
        <v>Monday</v>
      </c>
      <c r="I2128" s="1" t="str">
        <f t="shared" si="135"/>
        <v>23</v>
      </c>
      <c r="J2128" t="s">
        <v>30</v>
      </c>
      <c r="K2128" t="s">
        <v>85</v>
      </c>
      <c r="L2128" t="s">
        <v>86</v>
      </c>
      <c r="M2128" t="s">
        <v>22</v>
      </c>
      <c r="N2128">
        <v>70</v>
      </c>
      <c r="O2128">
        <v>375</v>
      </c>
      <c r="P2128">
        <v>262500</v>
      </c>
      <c r="Q2128">
        <v>65625</v>
      </c>
      <c r="R2128">
        <v>0.25</v>
      </c>
      <c r="S2128" t="s">
        <v>82</v>
      </c>
      <c r="T2128" t="str">
        <f>IF(Table1[[#This Row],[Units Sold]]&gt; 700,"High Units","low Units")</f>
        <v>low Units</v>
      </c>
      <c r="U2128">
        <f>SUM(Table1[[#This Row],[Operating Profit]])/SUM(Table1[Operating Profit])*100</f>
        <v>1.9758524664549026E-2</v>
      </c>
      <c r="V2128">
        <f>SUM(Table1[[#This Row],[Price per Unit]]*Table1[[#This Row],[Units Sold]])</f>
        <v>26250</v>
      </c>
      <c r="W2128">
        <f>SUM(Table1[[#This Row],[Total Sales]]-Table1[[#This Row],[Operating Profit]])</f>
        <v>196875</v>
      </c>
      <c r="X2128">
        <f>SUM(Table1[[#This Row],[Total Sales]]-Table1[[#This Row],[Cost]])</f>
        <v>65625</v>
      </c>
      <c r="Y2128">
        <f>SUM(Table1[[#This Row],[profit/loss]])/SUM(Table1[profit/loss])</f>
        <v>1.9758524664549026E-4</v>
      </c>
    </row>
    <row r="2129" spans="1:25" x14ac:dyDescent="0.3">
      <c r="A2129" t="s">
        <v>13</v>
      </c>
      <c r="B2129" t="s">
        <v>82</v>
      </c>
      <c r="C2129">
        <v>1128299</v>
      </c>
      <c r="D2129" s="9">
        <v>44463</v>
      </c>
      <c r="E2129" s="8" t="str">
        <f>TEXT(Table1[[#This Row],[Invoice Date]],"dd-mm-yyyy")</f>
        <v>24-09-2021</v>
      </c>
      <c r="F2129" s="1" t="str">
        <f t="shared" si="132"/>
        <v>September</v>
      </c>
      <c r="G2129" s="1" t="str">
        <f t="shared" si="133"/>
        <v>2021</v>
      </c>
      <c r="H2129" s="1" t="str">
        <f t="shared" si="134"/>
        <v>Friday</v>
      </c>
      <c r="I2129" s="1" t="str">
        <f t="shared" si="135"/>
        <v>24</v>
      </c>
      <c r="J2129" t="s">
        <v>30</v>
      </c>
      <c r="K2129" t="s">
        <v>85</v>
      </c>
      <c r="L2129" t="s">
        <v>86</v>
      </c>
      <c r="M2129" t="s">
        <v>16</v>
      </c>
      <c r="N2129">
        <v>45</v>
      </c>
      <c r="O2129">
        <v>575</v>
      </c>
      <c r="P2129">
        <v>258750</v>
      </c>
      <c r="Q2129">
        <v>90563</v>
      </c>
      <c r="R2129">
        <v>0.35</v>
      </c>
      <c r="S2129" t="s">
        <v>82</v>
      </c>
      <c r="T2129" t="str">
        <f>IF(Table1[[#This Row],[Units Sold]]&gt; 700,"High Units","low Units")</f>
        <v>low Units</v>
      </c>
      <c r="U2129">
        <f>SUM(Table1[[#This Row],[Operating Profit]])/SUM(Table1[Operating Profit])*100</f>
        <v>2.7266914578217959E-2</v>
      </c>
      <c r="V2129">
        <f>SUM(Table1[[#This Row],[Price per Unit]]*Table1[[#This Row],[Units Sold]])</f>
        <v>25875</v>
      </c>
      <c r="W2129">
        <f>SUM(Table1[[#This Row],[Total Sales]]-Table1[[#This Row],[Operating Profit]])</f>
        <v>168187</v>
      </c>
      <c r="X2129">
        <f>SUM(Table1[[#This Row],[Total Sales]]-Table1[[#This Row],[Cost]])</f>
        <v>90563</v>
      </c>
      <c r="Y2129">
        <f>SUM(Table1[[#This Row],[profit/loss]])/SUM(Table1[profit/loss])</f>
        <v>2.7266914578217958E-4</v>
      </c>
    </row>
    <row r="2130" spans="1:25" x14ac:dyDescent="0.3">
      <c r="A2130" t="s">
        <v>13</v>
      </c>
      <c r="B2130" t="s">
        <v>82</v>
      </c>
      <c r="C2130">
        <v>1128299</v>
      </c>
      <c r="D2130" s="9">
        <v>44463</v>
      </c>
      <c r="E2130" s="8" t="str">
        <f>TEXT(Table1[[#This Row],[Invoice Date]],"dd-mm-yyyy")</f>
        <v>24-09-2021</v>
      </c>
      <c r="F2130" s="1" t="str">
        <f t="shared" si="132"/>
        <v>September</v>
      </c>
      <c r="G2130" s="1" t="str">
        <f t="shared" si="133"/>
        <v>2021</v>
      </c>
      <c r="H2130" s="1" t="str">
        <f t="shared" si="134"/>
        <v>Friday</v>
      </c>
      <c r="I2130" s="1" t="str">
        <f t="shared" si="135"/>
        <v>24</v>
      </c>
      <c r="J2130" t="s">
        <v>30</v>
      </c>
      <c r="K2130" t="s">
        <v>85</v>
      </c>
      <c r="L2130" t="s">
        <v>86</v>
      </c>
      <c r="M2130" t="s">
        <v>18</v>
      </c>
      <c r="N2130">
        <v>50</v>
      </c>
      <c r="O2130">
        <v>575</v>
      </c>
      <c r="P2130">
        <v>287500</v>
      </c>
      <c r="Q2130">
        <v>115000</v>
      </c>
      <c r="R2130">
        <v>0.4</v>
      </c>
      <c r="S2130" t="s">
        <v>82</v>
      </c>
      <c r="T2130" t="str">
        <f>IF(Table1[[#This Row],[Units Sold]]&gt; 700,"High Units","low Units")</f>
        <v>low Units</v>
      </c>
      <c r="U2130">
        <f>SUM(Table1[[#This Row],[Operating Profit]])/SUM(Table1[Operating Profit])*100</f>
        <v>3.4624462269304962E-2</v>
      </c>
      <c r="V2130">
        <f>SUM(Table1[[#This Row],[Price per Unit]]*Table1[[#This Row],[Units Sold]])</f>
        <v>28750</v>
      </c>
      <c r="W2130">
        <f>SUM(Table1[[#This Row],[Total Sales]]-Table1[[#This Row],[Operating Profit]])</f>
        <v>172500</v>
      </c>
      <c r="X2130">
        <f>SUM(Table1[[#This Row],[Total Sales]]-Table1[[#This Row],[Cost]])</f>
        <v>115000</v>
      </c>
      <c r="Y2130">
        <f>SUM(Table1[[#This Row],[profit/loss]])/SUM(Table1[profit/loss])</f>
        <v>3.4624462269304963E-4</v>
      </c>
    </row>
    <row r="2131" spans="1:25" x14ac:dyDescent="0.3">
      <c r="A2131" t="s">
        <v>13</v>
      </c>
      <c r="B2131" t="s">
        <v>82</v>
      </c>
      <c r="C2131">
        <v>1128299</v>
      </c>
      <c r="D2131" s="9">
        <v>44463</v>
      </c>
      <c r="E2131" s="8" t="str">
        <f>TEXT(Table1[[#This Row],[Invoice Date]],"dd-mm-yyyy")</f>
        <v>24-09-2021</v>
      </c>
      <c r="F2131" s="1" t="str">
        <f t="shared" si="132"/>
        <v>September</v>
      </c>
      <c r="G2131" s="1" t="str">
        <f t="shared" si="133"/>
        <v>2021</v>
      </c>
      <c r="H2131" s="1" t="str">
        <f t="shared" si="134"/>
        <v>Friday</v>
      </c>
      <c r="I2131" s="1" t="str">
        <f t="shared" si="135"/>
        <v>24</v>
      </c>
      <c r="J2131" t="s">
        <v>30</v>
      </c>
      <c r="K2131" t="s">
        <v>85</v>
      </c>
      <c r="L2131" t="s">
        <v>86</v>
      </c>
      <c r="M2131" t="s">
        <v>19</v>
      </c>
      <c r="N2131">
        <v>45</v>
      </c>
      <c r="O2131">
        <v>425</v>
      </c>
      <c r="P2131">
        <v>191250</v>
      </c>
      <c r="Q2131">
        <v>66938</v>
      </c>
      <c r="R2131">
        <v>0.35</v>
      </c>
      <c r="S2131" t="s">
        <v>82</v>
      </c>
      <c r="T2131" t="str">
        <f>IF(Table1[[#This Row],[Units Sold]]&gt; 700,"High Units","low Units")</f>
        <v>low Units</v>
      </c>
      <c r="U2131">
        <f>SUM(Table1[[#This Row],[Operating Profit]])/SUM(Table1[Operating Profit])*100</f>
        <v>2.0153845698980308E-2</v>
      </c>
      <c r="V2131">
        <f>SUM(Table1[[#This Row],[Price per Unit]]*Table1[[#This Row],[Units Sold]])</f>
        <v>19125</v>
      </c>
      <c r="W2131">
        <f>SUM(Table1[[#This Row],[Total Sales]]-Table1[[#This Row],[Operating Profit]])</f>
        <v>124312</v>
      </c>
      <c r="X2131">
        <f>SUM(Table1[[#This Row],[Total Sales]]-Table1[[#This Row],[Cost]])</f>
        <v>66938</v>
      </c>
      <c r="Y2131">
        <f>SUM(Table1[[#This Row],[profit/loss]])/SUM(Table1[profit/loss])</f>
        <v>2.0153845698980309E-4</v>
      </c>
    </row>
    <row r="2132" spans="1:25" x14ac:dyDescent="0.3">
      <c r="A2132" t="s">
        <v>13</v>
      </c>
      <c r="B2132" t="s">
        <v>82</v>
      </c>
      <c r="C2132">
        <v>1128299</v>
      </c>
      <c r="D2132" s="9">
        <v>44463</v>
      </c>
      <c r="E2132" s="8" t="str">
        <f>TEXT(Table1[[#This Row],[Invoice Date]],"dd-mm-yyyy")</f>
        <v>24-09-2021</v>
      </c>
      <c r="F2132" s="1" t="str">
        <f t="shared" si="132"/>
        <v>September</v>
      </c>
      <c r="G2132" s="1" t="str">
        <f t="shared" si="133"/>
        <v>2021</v>
      </c>
      <c r="H2132" s="1" t="str">
        <f t="shared" si="134"/>
        <v>Friday</v>
      </c>
      <c r="I2132" s="1" t="str">
        <f t="shared" si="135"/>
        <v>24</v>
      </c>
      <c r="J2132" t="s">
        <v>30</v>
      </c>
      <c r="K2132" t="s">
        <v>85</v>
      </c>
      <c r="L2132" t="s">
        <v>86</v>
      </c>
      <c r="M2132" t="s">
        <v>20</v>
      </c>
      <c r="N2132">
        <v>45</v>
      </c>
      <c r="O2132">
        <v>375</v>
      </c>
      <c r="P2132">
        <v>168750</v>
      </c>
      <c r="Q2132">
        <v>59063</v>
      </c>
      <c r="R2132">
        <v>0.35</v>
      </c>
      <c r="S2132" t="s">
        <v>82</v>
      </c>
      <c r="T2132" t="str">
        <f>IF(Table1[[#This Row],[Units Sold]]&gt; 700,"High Units","low Units")</f>
        <v>low Units</v>
      </c>
      <c r="U2132">
        <f>SUM(Table1[[#This Row],[Operating Profit]])/SUM(Table1[Operating Profit])*100</f>
        <v>1.7782822739234427E-2</v>
      </c>
      <c r="V2132">
        <f>SUM(Table1[[#This Row],[Price per Unit]]*Table1[[#This Row],[Units Sold]])</f>
        <v>16875</v>
      </c>
      <c r="W2132">
        <f>SUM(Table1[[#This Row],[Total Sales]]-Table1[[#This Row],[Operating Profit]])</f>
        <v>109687</v>
      </c>
      <c r="X2132">
        <f>SUM(Table1[[#This Row],[Total Sales]]-Table1[[#This Row],[Cost]])</f>
        <v>59063</v>
      </c>
      <c r="Y2132">
        <f>SUM(Table1[[#This Row],[profit/loss]])/SUM(Table1[profit/loss])</f>
        <v>1.7782822739234426E-4</v>
      </c>
    </row>
    <row r="2133" spans="1:25" x14ac:dyDescent="0.3">
      <c r="A2133" t="s">
        <v>13</v>
      </c>
      <c r="B2133" t="s">
        <v>82</v>
      </c>
      <c r="C2133">
        <v>1128299</v>
      </c>
      <c r="D2133" s="9">
        <v>44463</v>
      </c>
      <c r="E2133" s="8" t="str">
        <f>TEXT(Table1[[#This Row],[Invoice Date]],"dd-mm-yyyy")</f>
        <v>24-09-2021</v>
      </c>
      <c r="F2133" s="1" t="str">
        <f t="shared" si="132"/>
        <v>September</v>
      </c>
      <c r="G2133" s="1" t="str">
        <f t="shared" si="133"/>
        <v>2021</v>
      </c>
      <c r="H2133" s="1" t="str">
        <f t="shared" si="134"/>
        <v>Friday</v>
      </c>
      <c r="I2133" s="1" t="str">
        <f t="shared" si="135"/>
        <v>24</v>
      </c>
      <c r="J2133" t="s">
        <v>30</v>
      </c>
      <c r="K2133" t="s">
        <v>85</v>
      </c>
      <c r="L2133" t="s">
        <v>86</v>
      </c>
      <c r="M2133" t="s">
        <v>21</v>
      </c>
      <c r="N2133">
        <v>55</v>
      </c>
      <c r="O2133">
        <v>375</v>
      </c>
      <c r="P2133">
        <v>206250</v>
      </c>
      <c r="Q2133">
        <v>61875</v>
      </c>
      <c r="R2133">
        <v>0.3</v>
      </c>
      <c r="S2133" t="s">
        <v>82</v>
      </c>
      <c r="T2133" t="str">
        <f>IF(Table1[[#This Row],[Units Sold]]&gt; 700,"High Units","low Units")</f>
        <v>low Units</v>
      </c>
      <c r="U2133">
        <f>SUM(Table1[[#This Row],[Operating Profit]])/SUM(Table1[Operating Profit])*100</f>
        <v>1.8629466112289082E-2</v>
      </c>
      <c r="V2133">
        <f>SUM(Table1[[#This Row],[Price per Unit]]*Table1[[#This Row],[Units Sold]])</f>
        <v>20625</v>
      </c>
      <c r="W2133">
        <f>SUM(Table1[[#This Row],[Total Sales]]-Table1[[#This Row],[Operating Profit]])</f>
        <v>144375</v>
      </c>
      <c r="X2133">
        <f>SUM(Table1[[#This Row],[Total Sales]]-Table1[[#This Row],[Cost]])</f>
        <v>61875</v>
      </c>
      <c r="Y2133">
        <f>SUM(Table1[[#This Row],[profit/loss]])/SUM(Table1[profit/loss])</f>
        <v>1.8629466112289082E-4</v>
      </c>
    </row>
    <row r="2134" spans="1:25" x14ac:dyDescent="0.3">
      <c r="A2134" t="s">
        <v>13</v>
      </c>
      <c r="B2134" t="s">
        <v>82</v>
      </c>
      <c r="C2134">
        <v>1128299</v>
      </c>
      <c r="D2134" s="9">
        <v>44463</v>
      </c>
      <c r="E2134" s="8" t="str">
        <f>TEXT(Table1[[#This Row],[Invoice Date]],"dd-mm-yyyy")</f>
        <v>24-09-2021</v>
      </c>
      <c r="F2134" s="1" t="str">
        <f t="shared" si="132"/>
        <v>September</v>
      </c>
      <c r="G2134" s="1" t="str">
        <f t="shared" si="133"/>
        <v>2021</v>
      </c>
      <c r="H2134" s="1" t="str">
        <f t="shared" si="134"/>
        <v>Friday</v>
      </c>
      <c r="I2134" s="1" t="str">
        <f t="shared" si="135"/>
        <v>24</v>
      </c>
      <c r="J2134" t="s">
        <v>30</v>
      </c>
      <c r="K2134" t="s">
        <v>85</v>
      </c>
      <c r="L2134" t="s">
        <v>86</v>
      </c>
      <c r="M2134" t="s">
        <v>22</v>
      </c>
      <c r="N2134">
        <v>60</v>
      </c>
      <c r="O2134">
        <v>425</v>
      </c>
      <c r="P2134">
        <v>255000</v>
      </c>
      <c r="Q2134">
        <v>63750</v>
      </c>
      <c r="R2134">
        <v>0.25</v>
      </c>
      <c r="S2134" t="s">
        <v>82</v>
      </c>
      <c r="T2134" t="str">
        <f>IF(Table1[[#This Row],[Units Sold]]&gt; 700,"High Units","low Units")</f>
        <v>low Units</v>
      </c>
      <c r="U2134">
        <f>SUM(Table1[[#This Row],[Operating Profit]])/SUM(Table1[Operating Profit])*100</f>
        <v>1.9193995388419056E-2</v>
      </c>
      <c r="V2134">
        <f>SUM(Table1[[#This Row],[Price per Unit]]*Table1[[#This Row],[Units Sold]])</f>
        <v>25500</v>
      </c>
      <c r="W2134">
        <f>SUM(Table1[[#This Row],[Total Sales]]-Table1[[#This Row],[Operating Profit]])</f>
        <v>191250</v>
      </c>
      <c r="X2134">
        <f>SUM(Table1[[#This Row],[Total Sales]]-Table1[[#This Row],[Cost]])</f>
        <v>63750</v>
      </c>
      <c r="Y2134">
        <f>SUM(Table1[[#This Row],[profit/loss]])/SUM(Table1[profit/loss])</f>
        <v>1.9193995388419054E-4</v>
      </c>
    </row>
    <row r="2135" spans="1:25" x14ac:dyDescent="0.3">
      <c r="A2135" t="s">
        <v>13</v>
      </c>
      <c r="B2135" t="s">
        <v>82</v>
      </c>
      <c r="C2135">
        <v>1128299</v>
      </c>
      <c r="D2135" s="9">
        <v>44492</v>
      </c>
      <c r="E2135" s="8" t="str">
        <f>TEXT(Table1[[#This Row],[Invoice Date]],"dd-mm-yyyy")</f>
        <v>23-10-2021</v>
      </c>
      <c r="F2135" s="1" t="str">
        <f t="shared" si="132"/>
        <v>October</v>
      </c>
      <c r="G2135" s="1" t="str">
        <f t="shared" si="133"/>
        <v>2021</v>
      </c>
      <c r="H2135" s="1" t="str">
        <f t="shared" si="134"/>
        <v>Saturday</v>
      </c>
      <c r="I2135" s="1" t="str">
        <f t="shared" si="135"/>
        <v>23</v>
      </c>
      <c r="J2135" t="s">
        <v>30</v>
      </c>
      <c r="K2135" t="s">
        <v>85</v>
      </c>
      <c r="L2135" t="s">
        <v>86</v>
      </c>
      <c r="M2135" t="s">
        <v>16</v>
      </c>
      <c r="N2135">
        <v>45</v>
      </c>
      <c r="O2135">
        <v>500</v>
      </c>
      <c r="P2135">
        <v>225000</v>
      </c>
      <c r="Q2135">
        <v>78750</v>
      </c>
      <c r="R2135">
        <v>0.35</v>
      </c>
      <c r="S2135" t="s">
        <v>82</v>
      </c>
      <c r="T2135" t="str">
        <f>IF(Table1[[#This Row],[Units Sold]]&gt; 700,"High Units","low Units")</f>
        <v>low Units</v>
      </c>
      <c r="U2135">
        <f>SUM(Table1[[#This Row],[Operating Profit]])/SUM(Table1[Operating Profit])*100</f>
        <v>2.3710229597458832E-2</v>
      </c>
      <c r="V2135">
        <f>SUM(Table1[[#This Row],[Price per Unit]]*Table1[[#This Row],[Units Sold]])</f>
        <v>22500</v>
      </c>
      <c r="W2135">
        <f>SUM(Table1[[#This Row],[Total Sales]]-Table1[[#This Row],[Operating Profit]])</f>
        <v>146250</v>
      </c>
      <c r="X2135">
        <f>SUM(Table1[[#This Row],[Total Sales]]-Table1[[#This Row],[Cost]])</f>
        <v>78750</v>
      </c>
      <c r="Y2135">
        <f>SUM(Table1[[#This Row],[profit/loss]])/SUM(Table1[profit/loss])</f>
        <v>2.3710229597458831E-4</v>
      </c>
    </row>
    <row r="2136" spans="1:25" x14ac:dyDescent="0.3">
      <c r="A2136" t="s">
        <v>13</v>
      </c>
      <c r="B2136" t="s">
        <v>82</v>
      </c>
      <c r="C2136">
        <v>1128299</v>
      </c>
      <c r="D2136" s="9">
        <v>44492</v>
      </c>
      <c r="E2136" s="8" t="str">
        <f>TEXT(Table1[[#This Row],[Invoice Date]],"dd-mm-yyyy")</f>
        <v>23-10-2021</v>
      </c>
      <c r="F2136" s="1" t="str">
        <f t="shared" si="132"/>
        <v>October</v>
      </c>
      <c r="G2136" s="1" t="str">
        <f t="shared" si="133"/>
        <v>2021</v>
      </c>
      <c r="H2136" s="1" t="str">
        <f t="shared" si="134"/>
        <v>Saturday</v>
      </c>
      <c r="I2136" s="1" t="str">
        <f t="shared" si="135"/>
        <v>23</v>
      </c>
      <c r="J2136" t="s">
        <v>30</v>
      </c>
      <c r="K2136" t="s">
        <v>85</v>
      </c>
      <c r="L2136" t="s">
        <v>86</v>
      </c>
      <c r="M2136" t="s">
        <v>18</v>
      </c>
      <c r="N2136">
        <v>50</v>
      </c>
      <c r="O2136">
        <v>500</v>
      </c>
      <c r="P2136">
        <v>250000</v>
      </c>
      <c r="Q2136">
        <v>100000</v>
      </c>
      <c r="R2136">
        <v>0.4</v>
      </c>
      <c r="S2136" t="s">
        <v>82</v>
      </c>
      <c r="T2136" t="str">
        <f>IF(Table1[[#This Row],[Units Sold]]&gt; 700,"High Units","low Units")</f>
        <v>low Units</v>
      </c>
      <c r="U2136">
        <f>SUM(Table1[[#This Row],[Operating Profit]])/SUM(Table1[Operating Profit])*100</f>
        <v>3.0108228060265183E-2</v>
      </c>
      <c r="V2136">
        <f>SUM(Table1[[#This Row],[Price per Unit]]*Table1[[#This Row],[Units Sold]])</f>
        <v>25000</v>
      </c>
      <c r="W2136">
        <f>SUM(Table1[[#This Row],[Total Sales]]-Table1[[#This Row],[Operating Profit]])</f>
        <v>150000</v>
      </c>
      <c r="X2136">
        <f>SUM(Table1[[#This Row],[Total Sales]]-Table1[[#This Row],[Cost]])</f>
        <v>100000</v>
      </c>
      <c r="Y2136">
        <f>SUM(Table1[[#This Row],[profit/loss]])/SUM(Table1[profit/loss])</f>
        <v>3.0108228060265183E-4</v>
      </c>
    </row>
    <row r="2137" spans="1:25" x14ac:dyDescent="0.3">
      <c r="A2137" t="s">
        <v>13</v>
      </c>
      <c r="B2137" t="s">
        <v>82</v>
      </c>
      <c r="C2137">
        <v>1128299</v>
      </c>
      <c r="D2137" s="9">
        <v>44492</v>
      </c>
      <c r="E2137" s="8" t="str">
        <f>TEXT(Table1[[#This Row],[Invoice Date]],"dd-mm-yyyy")</f>
        <v>23-10-2021</v>
      </c>
      <c r="F2137" s="1" t="str">
        <f t="shared" si="132"/>
        <v>October</v>
      </c>
      <c r="G2137" s="1" t="str">
        <f t="shared" si="133"/>
        <v>2021</v>
      </c>
      <c r="H2137" s="1" t="str">
        <f t="shared" si="134"/>
        <v>Saturday</v>
      </c>
      <c r="I2137" s="1" t="str">
        <f t="shared" si="135"/>
        <v>23</v>
      </c>
      <c r="J2137" t="s">
        <v>30</v>
      </c>
      <c r="K2137" t="s">
        <v>85</v>
      </c>
      <c r="L2137" t="s">
        <v>86</v>
      </c>
      <c r="M2137" t="s">
        <v>19</v>
      </c>
      <c r="N2137">
        <v>45</v>
      </c>
      <c r="O2137">
        <v>325</v>
      </c>
      <c r="P2137">
        <v>146250</v>
      </c>
      <c r="Q2137">
        <v>51188</v>
      </c>
      <c r="R2137">
        <v>0.35</v>
      </c>
      <c r="S2137" t="s">
        <v>82</v>
      </c>
      <c r="T2137" t="str">
        <f>IF(Table1[[#This Row],[Units Sold]]&gt; 700,"High Units","low Units")</f>
        <v>low Units</v>
      </c>
      <c r="U2137">
        <f>SUM(Table1[[#This Row],[Operating Profit]])/SUM(Table1[Operating Profit])*100</f>
        <v>1.5411799779488543E-2</v>
      </c>
      <c r="V2137">
        <f>SUM(Table1[[#This Row],[Price per Unit]]*Table1[[#This Row],[Units Sold]])</f>
        <v>14625</v>
      </c>
      <c r="W2137">
        <f>SUM(Table1[[#This Row],[Total Sales]]-Table1[[#This Row],[Operating Profit]])</f>
        <v>95062</v>
      </c>
      <c r="X2137">
        <f>SUM(Table1[[#This Row],[Total Sales]]-Table1[[#This Row],[Cost]])</f>
        <v>51188</v>
      </c>
      <c r="Y2137">
        <f>SUM(Table1[[#This Row],[profit/loss]])/SUM(Table1[profit/loss])</f>
        <v>1.5411799779488543E-4</v>
      </c>
    </row>
    <row r="2138" spans="1:25" x14ac:dyDescent="0.3">
      <c r="A2138" t="s">
        <v>13</v>
      </c>
      <c r="B2138" t="s">
        <v>82</v>
      </c>
      <c r="C2138">
        <v>1128299</v>
      </c>
      <c r="D2138" s="9">
        <v>44492</v>
      </c>
      <c r="E2138" s="8" t="str">
        <f>TEXT(Table1[[#This Row],[Invoice Date]],"dd-mm-yyyy")</f>
        <v>23-10-2021</v>
      </c>
      <c r="F2138" s="1" t="str">
        <f t="shared" si="132"/>
        <v>October</v>
      </c>
      <c r="G2138" s="1" t="str">
        <f t="shared" si="133"/>
        <v>2021</v>
      </c>
      <c r="H2138" s="1" t="str">
        <f t="shared" si="134"/>
        <v>Saturday</v>
      </c>
      <c r="I2138" s="1" t="str">
        <f t="shared" si="135"/>
        <v>23</v>
      </c>
      <c r="J2138" t="s">
        <v>30</v>
      </c>
      <c r="K2138" t="s">
        <v>85</v>
      </c>
      <c r="L2138" t="s">
        <v>86</v>
      </c>
      <c r="M2138" t="s">
        <v>20</v>
      </c>
      <c r="N2138">
        <v>45</v>
      </c>
      <c r="O2138">
        <v>300</v>
      </c>
      <c r="P2138">
        <v>135000</v>
      </c>
      <c r="Q2138">
        <v>47250</v>
      </c>
      <c r="R2138">
        <v>0.35</v>
      </c>
      <c r="S2138" t="s">
        <v>82</v>
      </c>
      <c r="T2138" t="str">
        <f>IF(Table1[[#This Row],[Units Sold]]&gt; 700,"High Units","low Units")</f>
        <v>low Units</v>
      </c>
      <c r="U2138">
        <f>SUM(Table1[[#This Row],[Operating Profit]])/SUM(Table1[Operating Profit])*100</f>
        <v>1.4226137758475298E-2</v>
      </c>
      <c r="V2138">
        <f>SUM(Table1[[#This Row],[Price per Unit]]*Table1[[#This Row],[Units Sold]])</f>
        <v>13500</v>
      </c>
      <c r="W2138">
        <f>SUM(Table1[[#This Row],[Total Sales]]-Table1[[#This Row],[Operating Profit]])</f>
        <v>87750</v>
      </c>
      <c r="X2138">
        <f>SUM(Table1[[#This Row],[Total Sales]]-Table1[[#This Row],[Cost]])</f>
        <v>47250</v>
      </c>
      <c r="Y2138">
        <f>SUM(Table1[[#This Row],[profit/loss]])/SUM(Table1[profit/loss])</f>
        <v>1.4226137758475299E-4</v>
      </c>
    </row>
    <row r="2139" spans="1:25" x14ac:dyDescent="0.3">
      <c r="A2139" t="s">
        <v>13</v>
      </c>
      <c r="B2139" t="s">
        <v>82</v>
      </c>
      <c r="C2139">
        <v>1128299</v>
      </c>
      <c r="D2139" s="9">
        <v>44492</v>
      </c>
      <c r="E2139" s="8" t="str">
        <f>TEXT(Table1[[#This Row],[Invoice Date]],"dd-mm-yyyy")</f>
        <v>23-10-2021</v>
      </c>
      <c r="F2139" s="1" t="str">
        <f t="shared" si="132"/>
        <v>October</v>
      </c>
      <c r="G2139" s="1" t="str">
        <f t="shared" si="133"/>
        <v>2021</v>
      </c>
      <c r="H2139" s="1" t="str">
        <f t="shared" si="134"/>
        <v>Saturday</v>
      </c>
      <c r="I2139" s="1" t="str">
        <f t="shared" si="135"/>
        <v>23</v>
      </c>
      <c r="J2139" t="s">
        <v>30</v>
      </c>
      <c r="K2139" t="s">
        <v>85</v>
      </c>
      <c r="L2139" t="s">
        <v>86</v>
      </c>
      <c r="M2139" t="s">
        <v>21</v>
      </c>
      <c r="N2139">
        <v>55</v>
      </c>
      <c r="O2139">
        <v>275</v>
      </c>
      <c r="P2139">
        <v>151250</v>
      </c>
      <c r="Q2139">
        <v>45375</v>
      </c>
      <c r="R2139">
        <v>0.3</v>
      </c>
      <c r="S2139" t="s">
        <v>82</v>
      </c>
      <c r="T2139" t="str">
        <f>IF(Table1[[#This Row],[Units Sold]]&gt; 700,"High Units","low Units")</f>
        <v>low Units</v>
      </c>
      <c r="U2139">
        <f>SUM(Table1[[#This Row],[Operating Profit]])/SUM(Table1[Operating Profit])*100</f>
        <v>1.3661608482345327E-2</v>
      </c>
      <c r="V2139">
        <f>SUM(Table1[[#This Row],[Price per Unit]]*Table1[[#This Row],[Units Sold]])</f>
        <v>15125</v>
      </c>
      <c r="W2139">
        <f>SUM(Table1[[#This Row],[Total Sales]]-Table1[[#This Row],[Operating Profit]])</f>
        <v>105875</v>
      </c>
      <c r="X2139">
        <f>SUM(Table1[[#This Row],[Total Sales]]-Table1[[#This Row],[Cost]])</f>
        <v>45375</v>
      </c>
      <c r="Y2139">
        <f>SUM(Table1[[#This Row],[profit/loss]])/SUM(Table1[profit/loss])</f>
        <v>1.3661608482345327E-4</v>
      </c>
    </row>
    <row r="2140" spans="1:25" x14ac:dyDescent="0.3">
      <c r="A2140" t="s">
        <v>13</v>
      </c>
      <c r="B2140" t="s">
        <v>82</v>
      </c>
      <c r="C2140">
        <v>1128299</v>
      </c>
      <c r="D2140" s="9">
        <v>44492</v>
      </c>
      <c r="E2140" s="8" t="str">
        <f>TEXT(Table1[[#This Row],[Invoice Date]],"dd-mm-yyyy")</f>
        <v>23-10-2021</v>
      </c>
      <c r="F2140" s="1" t="str">
        <f t="shared" si="132"/>
        <v>October</v>
      </c>
      <c r="G2140" s="1" t="str">
        <f t="shared" si="133"/>
        <v>2021</v>
      </c>
      <c r="H2140" s="1" t="str">
        <f t="shared" si="134"/>
        <v>Saturday</v>
      </c>
      <c r="I2140" s="1" t="str">
        <f t="shared" si="135"/>
        <v>23</v>
      </c>
      <c r="J2140" t="s">
        <v>30</v>
      </c>
      <c r="K2140" t="s">
        <v>85</v>
      </c>
      <c r="L2140" t="s">
        <v>86</v>
      </c>
      <c r="M2140" t="s">
        <v>22</v>
      </c>
      <c r="N2140">
        <v>60</v>
      </c>
      <c r="O2140">
        <v>325</v>
      </c>
      <c r="P2140">
        <v>195000</v>
      </c>
      <c r="Q2140">
        <v>48750</v>
      </c>
      <c r="R2140">
        <v>0.25</v>
      </c>
      <c r="S2140" t="s">
        <v>82</v>
      </c>
      <c r="T2140" t="str">
        <f>IF(Table1[[#This Row],[Units Sold]]&gt; 700,"High Units","low Units")</f>
        <v>low Units</v>
      </c>
      <c r="U2140">
        <f>SUM(Table1[[#This Row],[Operating Profit]])/SUM(Table1[Operating Profit])*100</f>
        <v>1.4677761179379276E-2</v>
      </c>
      <c r="V2140">
        <f>SUM(Table1[[#This Row],[Price per Unit]]*Table1[[#This Row],[Units Sold]])</f>
        <v>19500</v>
      </c>
      <c r="W2140">
        <f>SUM(Table1[[#This Row],[Total Sales]]-Table1[[#This Row],[Operating Profit]])</f>
        <v>146250</v>
      </c>
      <c r="X2140">
        <f>SUM(Table1[[#This Row],[Total Sales]]-Table1[[#This Row],[Cost]])</f>
        <v>48750</v>
      </c>
      <c r="Y2140">
        <f>SUM(Table1[[#This Row],[profit/loss]])/SUM(Table1[profit/loss])</f>
        <v>1.4677761179379277E-4</v>
      </c>
    </row>
    <row r="2141" spans="1:25" x14ac:dyDescent="0.3">
      <c r="A2141" t="s">
        <v>13</v>
      </c>
      <c r="B2141" t="s">
        <v>82</v>
      </c>
      <c r="C2141">
        <v>1128299</v>
      </c>
      <c r="D2141" s="9">
        <v>44523</v>
      </c>
      <c r="E2141" s="8" t="str">
        <f>TEXT(Table1[[#This Row],[Invoice Date]],"dd-mm-yyyy")</f>
        <v>23-11-2021</v>
      </c>
      <c r="F2141" s="1" t="str">
        <f t="shared" si="132"/>
        <v>November</v>
      </c>
      <c r="G2141" s="1" t="str">
        <f t="shared" si="133"/>
        <v>2021</v>
      </c>
      <c r="H2141" s="1" t="str">
        <f t="shared" si="134"/>
        <v>Tuesday</v>
      </c>
      <c r="I2141" s="1" t="str">
        <f t="shared" si="135"/>
        <v>23</v>
      </c>
      <c r="J2141" t="s">
        <v>30</v>
      </c>
      <c r="K2141" t="s">
        <v>85</v>
      </c>
      <c r="L2141" t="s">
        <v>86</v>
      </c>
      <c r="M2141" t="s">
        <v>16</v>
      </c>
      <c r="N2141">
        <v>45</v>
      </c>
      <c r="O2141">
        <v>500</v>
      </c>
      <c r="P2141">
        <v>225000</v>
      </c>
      <c r="Q2141">
        <v>78750</v>
      </c>
      <c r="R2141">
        <v>0.35</v>
      </c>
      <c r="S2141" t="s">
        <v>82</v>
      </c>
      <c r="T2141" t="str">
        <f>IF(Table1[[#This Row],[Units Sold]]&gt; 700,"High Units","low Units")</f>
        <v>low Units</v>
      </c>
      <c r="U2141">
        <f>SUM(Table1[[#This Row],[Operating Profit]])/SUM(Table1[Operating Profit])*100</f>
        <v>2.3710229597458832E-2</v>
      </c>
      <c r="V2141">
        <f>SUM(Table1[[#This Row],[Price per Unit]]*Table1[[#This Row],[Units Sold]])</f>
        <v>22500</v>
      </c>
      <c r="W2141">
        <f>SUM(Table1[[#This Row],[Total Sales]]-Table1[[#This Row],[Operating Profit]])</f>
        <v>146250</v>
      </c>
      <c r="X2141">
        <f>SUM(Table1[[#This Row],[Total Sales]]-Table1[[#This Row],[Cost]])</f>
        <v>78750</v>
      </c>
      <c r="Y2141">
        <f>SUM(Table1[[#This Row],[profit/loss]])/SUM(Table1[profit/loss])</f>
        <v>2.3710229597458831E-4</v>
      </c>
    </row>
    <row r="2142" spans="1:25" x14ac:dyDescent="0.3">
      <c r="A2142" t="s">
        <v>13</v>
      </c>
      <c r="B2142" t="s">
        <v>82</v>
      </c>
      <c r="C2142">
        <v>1128299</v>
      </c>
      <c r="D2142" s="9">
        <v>44523</v>
      </c>
      <c r="E2142" s="8" t="str">
        <f>TEXT(Table1[[#This Row],[Invoice Date]],"dd-mm-yyyy")</f>
        <v>23-11-2021</v>
      </c>
      <c r="F2142" s="1" t="str">
        <f t="shared" si="132"/>
        <v>November</v>
      </c>
      <c r="G2142" s="1" t="str">
        <f t="shared" si="133"/>
        <v>2021</v>
      </c>
      <c r="H2142" s="1" t="str">
        <f t="shared" si="134"/>
        <v>Tuesday</v>
      </c>
      <c r="I2142" s="1" t="str">
        <f t="shared" si="135"/>
        <v>23</v>
      </c>
      <c r="J2142" t="s">
        <v>30</v>
      </c>
      <c r="K2142" t="s">
        <v>85</v>
      </c>
      <c r="L2142" t="s">
        <v>86</v>
      </c>
      <c r="M2142" t="s">
        <v>18</v>
      </c>
      <c r="N2142">
        <v>50</v>
      </c>
      <c r="O2142">
        <v>525</v>
      </c>
      <c r="P2142">
        <v>262500</v>
      </c>
      <c r="Q2142">
        <v>105000</v>
      </c>
      <c r="R2142">
        <v>0.4</v>
      </c>
      <c r="S2142" t="s">
        <v>82</v>
      </c>
      <c r="T2142" t="str">
        <f>IF(Table1[[#This Row],[Units Sold]]&gt; 700,"High Units","low Units")</f>
        <v>low Units</v>
      </c>
      <c r="U2142">
        <f>SUM(Table1[[#This Row],[Operating Profit]])/SUM(Table1[Operating Profit])*100</f>
        <v>3.1613639463278442E-2</v>
      </c>
      <c r="V2142">
        <f>SUM(Table1[[#This Row],[Price per Unit]]*Table1[[#This Row],[Units Sold]])</f>
        <v>26250</v>
      </c>
      <c r="W2142">
        <f>SUM(Table1[[#This Row],[Total Sales]]-Table1[[#This Row],[Operating Profit]])</f>
        <v>157500</v>
      </c>
      <c r="X2142">
        <f>SUM(Table1[[#This Row],[Total Sales]]-Table1[[#This Row],[Cost]])</f>
        <v>105000</v>
      </c>
      <c r="Y2142">
        <f>SUM(Table1[[#This Row],[profit/loss]])/SUM(Table1[profit/loss])</f>
        <v>3.1613639463278441E-4</v>
      </c>
    </row>
    <row r="2143" spans="1:25" x14ac:dyDescent="0.3">
      <c r="A2143" t="s">
        <v>13</v>
      </c>
      <c r="B2143" t="s">
        <v>82</v>
      </c>
      <c r="C2143">
        <v>1128299</v>
      </c>
      <c r="D2143" s="9">
        <v>44523</v>
      </c>
      <c r="E2143" s="8" t="str">
        <f>TEXT(Table1[[#This Row],[Invoice Date]],"dd-mm-yyyy")</f>
        <v>23-11-2021</v>
      </c>
      <c r="F2143" s="1" t="str">
        <f t="shared" si="132"/>
        <v>November</v>
      </c>
      <c r="G2143" s="1" t="str">
        <f t="shared" si="133"/>
        <v>2021</v>
      </c>
      <c r="H2143" s="1" t="str">
        <f t="shared" si="134"/>
        <v>Tuesday</v>
      </c>
      <c r="I2143" s="1" t="str">
        <f t="shared" si="135"/>
        <v>23</v>
      </c>
      <c r="J2143" t="s">
        <v>30</v>
      </c>
      <c r="K2143" t="s">
        <v>85</v>
      </c>
      <c r="L2143" t="s">
        <v>86</v>
      </c>
      <c r="M2143" t="s">
        <v>19</v>
      </c>
      <c r="N2143">
        <v>45</v>
      </c>
      <c r="O2143">
        <v>375</v>
      </c>
      <c r="P2143">
        <v>168750</v>
      </c>
      <c r="Q2143">
        <v>59063</v>
      </c>
      <c r="R2143">
        <v>0.35</v>
      </c>
      <c r="S2143" t="s">
        <v>82</v>
      </c>
      <c r="T2143" t="str">
        <f>IF(Table1[[#This Row],[Units Sold]]&gt; 700,"High Units","low Units")</f>
        <v>low Units</v>
      </c>
      <c r="U2143">
        <f>SUM(Table1[[#This Row],[Operating Profit]])/SUM(Table1[Operating Profit])*100</f>
        <v>1.7782822739234427E-2</v>
      </c>
      <c r="V2143">
        <f>SUM(Table1[[#This Row],[Price per Unit]]*Table1[[#This Row],[Units Sold]])</f>
        <v>16875</v>
      </c>
      <c r="W2143">
        <f>SUM(Table1[[#This Row],[Total Sales]]-Table1[[#This Row],[Operating Profit]])</f>
        <v>109687</v>
      </c>
      <c r="X2143">
        <f>SUM(Table1[[#This Row],[Total Sales]]-Table1[[#This Row],[Cost]])</f>
        <v>59063</v>
      </c>
      <c r="Y2143">
        <f>SUM(Table1[[#This Row],[profit/loss]])/SUM(Table1[profit/loss])</f>
        <v>1.7782822739234426E-4</v>
      </c>
    </row>
    <row r="2144" spans="1:25" x14ac:dyDescent="0.3">
      <c r="A2144" t="s">
        <v>13</v>
      </c>
      <c r="B2144" t="s">
        <v>82</v>
      </c>
      <c r="C2144">
        <v>1128299</v>
      </c>
      <c r="D2144" s="9">
        <v>44523</v>
      </c>
      <c r="E2144" s="8" t="str">
        <f>TEXT(Table1[[#This Row],[Invoice Date]],"dd-mm-yyyy")</f>
        <v>23-11-2021</v>
      </c>
      <c r="F2144" s="1" t="str">
        <f t="shared" si="132"/>
        <v>November</v>
      </c>
      <c r="G2144" s="1" t="str">
        <f t="shared" si="133"/>
        <v>2021</v>
      </c>
      <c r="H2144" s="1" t="str">
        <f t="shared" si="134"/>
        <v>Tuesday</v>
      </c>
      <c r="I2144" s="1" t="str">
        <f t="shared" si="135"/>
        <v>23</v>
      </c>
      <c r="J2144" t="s">
        <v>30</v>
      </c>
      <c r="K2144" t="s">
        <v>85</v>
      </c>
      <c r="L2144" t="s">
        <v>86</v>
      </c>
      <c r="M2144" t="s">
        <v>20</v>
      </c>
      <c r="N2144">
        <v>45</v>
      </c>
      <c r="O2144">
        <v>350</v>
      </c>
      <c r="P2144">
        <v>157500</v>
      </c>
      <c r="Q2144">
        <v>55125</v>
      </c>
      <c r="R2144">
        <v>0.35</v>
      </c>
      <c r="S2144" t="s">
        <v>82</v>
      </c>
      <c r="T2144" t="str">
        <f>IF(Table1[[#This Row],[Units Sold]]&gt; 700,"High Units","low Units")</f>
        <v>low Units</v>
      </c>
      <c r="U2144">
        <f>SUM(Table1[[#This Row],[Operating Profit]])/SUM(Table1[Operating Profit])*100</f>
        <v>1.659716071822118E-2</v>
      </c>
      <c r="V2144">
        <f>SUM(Table1[[#This Row],[Price per Unit]]*Table1[[#This Row],[Units Sold]])</f>
        <v>15750</v>
      </c>
      <c r="W2144">
        <f>SUM(Table1[[#This Row],[Total Sales]]-Table1[[#This Row],[Operating Profit]])</f>
        <v>102375</v>
      </c>
      <c r="X2144">
        <f>SUM(Table1[[#This Row],[Total Sales]]-Table1[[#This Row],[Cost]])</f>
        <v>55125</v>
      </c>
      <c r="Y2144">
        <f>SUM(Table1[[#This Row],[profit/loss]])/SUM(Table1[profit/loss])</f>
        <v>1.6597160718221182E-4</v>
      </c>
    </row>
    <row r="2145" spans="1:25" x14ac:dyDescent="0.3">
      <c r="A2145" t="s">
        <v>13</v>
      </c>
      <c r="B2145" t="s">
        <v>82</v>
      </c>
      <c r="C2145">
        <v>1128299</v>
      </c>
      <c r="D2145" s="9">
        <v>44523</v>
      </c>
      <c r="E2145" s="8" t="str">
        <f>TEXT(Table1[[#This Row],[Invoice Date]],"dd-mm-yyyy")</f>
        <v>23-11-2021</v>
      </c>
      <c r="F2145" s="1" t="str">
        <f t="shared" si="132"/>
        <v>November</v>
      </c>
      <c r="G2145" s="1" t="str">
        <f t="shared" si="133"/>
        <v>2021</v>
      </c>
      <c r="H2145" s="1" t="str">
        <f t="shared" si="134"/>
        <v>Tuesday</v>
      </c>
      <c r="I2145" s="1" t="str">
        <f t="shared" si="135"/>
        <v>23</v>
      </c>
      <c r="J2145" t="s">
        <v>30</v>
      </c>
      <c r="K2145" t="s">
        <v>85</v>
      </c>
      <c r="L2145" t="s">
        <v>86</v>
      </c>
      <c r="M2145" t="s">
        <v>21</v>
      </c>
      <c r="N2145">
        <v>55</v>
      </c>
      <c r="O2145">
        <v>300</v>
      </c>
      <c r="P2145">
        <v>165000</v>
      </c>
      <c r="Q2145">
        <v>49500</v>
      </c>
      <c r="R2145">
        <v>0.3</v>
      </c>
      <c r="S2145" t="s">
        <v>82</v>
      </c>
      <c r="T2145" t="str">
        <f>IF(Table1[[#This Row],[Units Sold]]&gt; 700,"High Units","low Units")</f>
        <v>low Units</v>
      </c>
      <c r="U2145">
        <f>SUM(Table1[[#This Row],[Operating Profit]])/SUM(Table1[Operating Profit])*100</f>
        <v>1.4903572889831266E-2</v>
      </c>
      <c r="V2145">
        <f>SUM(Table1[[#This Row],[Price per Unit]]*Table1[[#This Row],[Units Sold]])</f>
        <v>16500</v>
      </c>
      <c r="W2145">
        <f>SUM(Table1[[#This Row],[Total Sales]]-Table1[[#This Row],[Operating Profit]])</f>
        <v>115500</v>
      </c>
      <c r="X2145">
        <f>SUM(Table1[[#This Row],[Total Sales]]-Table1[[#This Row],[Cost]])</f>
        <v>49500</v>
      </c>
      <c r="Y2145">
        <f>SUM(Table1[[#This Row],[profit/loss]])/SUM(Table1[profit/loss])</f>
        <v>1.4903572889831266E-4</v>
      </c>
    </row>
    <row r="2146" spans="1:25" x14ac:dyDescent="0.3">
      <c r="A2146" t="s">
        <v>13</v>
      </c>
      <c r="B2146" t="s">
        <v>82</v>
      </c>
      <c r="C2146">
        <v>1128299</v>
      </c>
      <c r="D2146" s="9">
        <v>44523</v>
      </c>
      <c r="E2146" s="8" t="str">
        <f>TEXT(Table1[[#This Row],[Invoice Date]],"dd-mm-yyyy")</f>
        <v>23-11-2021</v>
      </c>
      <c r="F2146" s="1" t="str">
        <f t="shared" si="132"/>
        <v>November</v>
      </c>
      <c r="G2146" s="1" t="str">
        <f t="shared" si="133"/>
        <v>2021</v>
      </c>
      <c r="H2146" s="1" t="str">
        <f t="shared" si="134"/>
        <v>Tuesday</v>
      </c>
      <c r="I2146" s="1" t="str">
        <f t="shared" si="135"/>
        <v>23</v>
      </c>
      <c r="J2146" t="s">
        <v>30</v>
      </c>
      <c r="K2146" t="s">
        <v>85</v>
      </c>
      <c r="L2146" t="s">
        <v>86</v>
      </c>
      <c r="M2146" t="s">
        <v>22</v>
      </c>
      <c r="N2146">
        <v>60</v>
      </c>
      <c r="O2146">
        <v>425</v>
      </c>
      <c r="P2146">
        <v>255000</v>
      </c>
      <c r="Q2146">
        <v>63750</v>
      </c>
      <c r="R2146">
        <v>0.25</v>
      </c>
      <c r="S2146" t="s">
        <v>82</v>
      </c>
      <c r="T2146" t="str">
        <f>IF(Table1[[#This Row],[Units Sold]]&gt; 700,"High Units","low Units")</f>
        <v>low Units</v>
      </c>
      <c r="U2146">
        <f>SUM(Table1[[#This Row],[Operating Profit]])/SUM(Table1[Operating Profit])*100</f>
        <v>1.9193995388419056E-2</v>
      </c>
      <c r="V2146">
        <f>SUM(Table1[[#This Row],[Price per Unit]]*Table1[[#This Row],[Units Sold]])</f>
        <v>25500</v>
      </c>
      <c r="W2146">
        <f>SUM(Table1[[#This Row],[Total Sales]]-Table1[[#This Row],[Operating Profit]])</f>
        <v>191250</v>
      </c>
      <c r="X2146">
        <f>SUM(Table1[[#This Row],[Total Sales]]-Table1[[#This Row],[Cost]])</f>
        <v>63750</v>
      </c>
      <c r="Y2146">
        <f>SUM(Table1[[#This Row],[profit/loss]])/SUM(Table1[profit/loss])</f>
        <v>1.9193995388419054E-4</v>
      </c>
    </row>
    <row r="2147" spans="1:25" x14ac:dyDescent="0.3">
      <c r="A2147" t="s">
        <v>13</v>
      </c>
      <c r="B2147" t="s">
        <v>82</v>
      </c>
      <c r="C2147">
        <v>1128299</v>
      </c>
      <c r="D2147" s="9">
        <v>44552</v>
      </c>
      <c r="E2147" s="8" t="str">
        <f>TEXT(Table1[[#This Row],[Invoice Date]],"dd-mm-yyyy")</f>
        <v>22-12-2021</v>
      </c>
      <c r="F2147" s="1" t="str">
        <f t="shared" si="132"/>
        <v>December</v>
      </c>
      <c r="G2147" s="1" t="str">
        <f t="shared" si="133"/>
        <v>2021</v>
      </c>
      <c r="H2147" s="1" t="str">
        <f t="shared" si="134"/>
        <v>Wednesday</v>
      </c>
      <c r="I2147" s="1" t="str">
        <f t="shared" si="135"/>
        <v>22</v>
      </c>
      <c r="J2147" t="s">
        <v>30</v>
      </c>
      <c r="K2147" t="s">
        <v>85</v>
      </c>
      <c r="L2147" t="s">
        <v>86</v>
      </c>
      <c r="M2147" t="s">
        <v>16</v>
      </c>
      <c r="N2147">
        <v>45</v>
      </c>
      <c r="O2147">
        <v>625</v>
      </c>
      <c r="P2147">
        <v>281250</v>
      </c>
      <c r="Q2147">
        <v>98438</v>
      </c>
      <c r="R2147">
        <v>0.35</v>
      </c>
      <c r="S2147" t="s">
        <v>82</v>
      </c>
      <c r="T2147" t="str">
        <f>IF(Table1[[#This Row],[Units Sold]]&gt; 700,"High Units","low Units")</f>
        <v>low Units</v>
      </c>
      <c r="U2147">
        <f>SUM(Table1[[#This Row],[Operating Profit]])/SUM(Table1[Operating Profit])*100</f>
        <v>2.963793753796384E-2</v>
      </c>
      <c r="V2147">
        <f>SUM(Table1[[#This Row],[Price per Unit]]*Table1[[#This Row],[Units Sold]])</f>
        <v>28125</v>
      </c>
      <c r="W2147">
        <f>SUM(Table1[[#This Row],[Total Sales]]-Table1[[#This Row],[Operating Profit]])</f>
        <v>182812</v>
      </c>
      <c r="X2147">
        <f>SUM(Table1[[#This Row],[Total Sales]]-Table1[[#This Row],[Cost]])</f>
        <v>98438</v>
      </c>
      <c r="Y2147">
        <f>SUM(Table1[[#This Row],[profit/loss]])/SUM(Table1[profit/loss])</f>
        <v>2.9637937537963839E-4</v>
      </c>
    </row>
    <row r="2148" spans="1:25" x14ac:dyDescent="0.3">
      <c r="A2148" t="s">
        <v>13</v>
      </c>
      <c r="B2148" t="s">
        <v>82</v>
      </c>
      <c r="C2148">
        <v>1128299</v>
      </c>
      <c r="D2148" s="9">
        <v>44552</v>
      </c>
      <c r="E2148" s="8" t="str">
        <f>TEXT(Table1[[#This Row],[Invoice Date]],"dd-mm-yyyy")</f>
        <v>22-12-2021</v>
      </c>
      <c r="F2148" s="1" t="str">
        <f t="shared" si="132"/>
        <v>December</v>
      </c>
      <c r="G2148" s="1" t="str">
        <f t="shared" si="133"/>
        <v>2021</v>
      </c>
      <c r="H2148" s="1" t="str">
        <f t="shared" si="134"/>
        <v>Wednesday</v>
      </c>
      <c r="I2148" s="1" t="str">
        <f t="shared" si="135"/>
        <v>22</v>
      </c>
      <c r="J2148" t="s">
        <v>30</v>
      </c>
      <c r="K2148" t="s">
        <v>85</v>
      </c>
      <c r="L2148" t="s">
        <v>86</v>
      </c>
      <c r="M2148" t="s">
        <v>18</v>
      </c>
      <c r="N2148">
        <v>50</v>
      </c>
      <c r="O2148">
        <v>625</v>
      </c>
      <c r="P2148">
        <v>312500</v>
      </c>
      <c r="Q2148">
        <v>125000</v>
      </c>
      <c r="R2148">
        <v>0.4</v>
      </c>
      <c r="S2148" t="s">
        <v>82</v>
      </c>
      <c r="T2148" t="str">
        <f>IF(Table1[[#This Row],[Units Sold]]&gt; 700,"High Units","low Units")</f>
        <v>low Units</v>
      </c>
      <c r="U2148">
        <f>SUM(Table1[[#This Row],[Operating Profit]])/SUM(Table1[Operating Profit])*100</f>
        <v>3.7635285075331482E-2</v>
      </c>
      <c r="V2148">
        <f>SUM(Table1[[#This Row],[Price per Unit]]*Table1[[#This Row],[Units Sold]])</f>
        <v>31250</v>
      </c>
      <c r="W2148">
        <f>SUM(Table1[[#This Row],[Total Sales]]-Table1[[#This Row],[Operating Profit]])</f>
        <v>187500</v>
      </c>
      <c r="X2148">
        <f>SUM(Table1[[#This Row],[Total Sales]]-Table1[[#This Row],[Cost]])</f>
        <v>125000</v>
      </c>
      <c r="Y2148">
        <f>SUM(Table1[[#This Row],[profit/loss]])/SUM(Table1[profit/loss])</f>
        <v>3.7635285075331479E-4</v>
      </c>
    </row>
    <row r="2149" spans="1:25" x14ac:dyDescent="0.3">
      <c r="A2149" t="s">
        <v>33</v>
      </c>
      <c r="B2149" t="s">
        <v>82</v>
      </c>
      <c r="C2149">
        <v>1128299</v>
      </c>
      <c r="D2149" s="9">
        <v>44552</v>
      </c>
      <c r="E2149" s="8" t="str">
        <f>TEXT(Table1[[#This Row],[Invoice Date]],"dd-mm-yyyy")</f>
        <v>22-12-2021</v>
      </c>
      <c r="F2149" s="1" t="str">
        <f t="shared" si="132"/>
        <v>December</v>
      </c>
      <c r="G2149" s="1" t="str">
        <f t="shared" si="133"/>
        <v>2021</v>
      </c>
      <c r="H2149" s="1" t="str">
        <f t="shared" si="134"/>
        <v>Wednesday</v>
      </c>
      <c r="I2149" s="1" t="str">
        <f t="shared" si="135"/>
        <v>22</v>
      </c>
      <c r="J2149" t="s">
        <v>30</v>
      </c>
      <c r="K2149" t="s">
        <v>85</v>
      </c>
      <c r="L2149" t="s">
        <v>86</v>
      </c>
      <c r="M2149" t="s">
        <v>19</v>
      </c>
      <c r="N2149">
        <v>45</v>
      </c>
      <c r="O2149">
        <v>425</v>
      </c>
      <c r="P2149">
        <v>191250</v>
      </c>
      <c r="Q2149">
        <v>66938</v>
      </c>
      <c r="R2149">
        <v>0.35</v>
      </c>
      <c r="S2149" t="s">
        <v>82</v>
      </c>
      <c r="T2149" t="str">
        <f>IF(Table1[[#This Row],[Units Sold]]&gt; 700,"High Units","low Units")</f>
        <v>low Units</v>
      </c>
      <c r="U2149">
        <f>SUM(Table1[[#This Row],[Operating Profit]])/SUM(Table1[Operating Profit])*100</f>
        <v>2.0153845698980308E-2</v>
      </c>
      <c r="V2149">
        <f>SUM(Table1[[#This Row],[Price per Unit]]*Table1[[#This Row],[Units Sold]])</f>
        <v>19125</v>
      </c>
      <c r="W2149">
        <f>SUM(Table1[[#This Row],[Total Sales]]-Table1[[#This Row],[Operating Profit]])</f>
        <v>124312</v>
      </c>
      <c r="X2149">
        <f>SUM(Table1[[#This Row],[Total Sales]]-Table1[[#This Row],[Cost]])</f>
        <v>66938</v>
      </c>
      <c r="Y2149">
        <f>SUM(Table1[[#This Row],[profit/loss]])/SUM(Table1[profit/loss])</f>
        <v>2.0153845698980309E-4</v>
      </c>
    </row>
    <row r="2150" spans="1:25" x14ac:dyDescent="0.3">
      <c r="A2150" t="s">
        <v>33</v>
      </c>
      <c r="B2150" t="s">
        <v>82</v>
      </c>
      <c r="C2150">
        <v>1128299</v>
      </c>
      <c r="D2150" s="9">
        <v>44552</v>
      </c>
      <c r="E2150" s="8" t="str">
        <f>TEXT(Table1[[#This Row],[Invoice Date]],"dd-mm-yyyy")</f>
        <v>22-12-2021</v>
      </c>
      <c r="F2150" s="1" t="str">
        <f t="shared" si="132"/>
        <v>December</v>
      </c>
      <c r="G2150" s="1" t="str">
        <f t="shared" si="133"/>
        <v>2021</v>
      </c>
      <c r="H2150" s="1" t="str">
        <f t="shared" si="134"/>
        <v>Wednesday</v>
      </c>
      <c r="I2150" s="1" t="str">
        <f t="shared" si="135"/>
        <v>22</v>
      </c>
      <c r="J2150" t="s">
        <v>30</v>
      </c>
      <c r="K2150" t="s">
        <v>85</v>
      </c>
      <c r="L2150" t="s">
        <v>86</v>
      </c>
      <c r="M2150" t="s">
        <v>20</v>
      </c>
      <c r="N2150">
        <v>45</v>
      </c>
      <c r="O2150">
        <v>425</v>
      </c>
      <c r="P2150">
        <v>191250</v>
      </c>
      <c r="Q2150">
        <v>66938</v>
      </c>
      <c r="R2150">
        <v>0.35</v>
      </c>
      <c r="S2150" t="s">
        <v>82</v>
      </c>
      <c r="T2150" t="str">
        <f>IF(Table1[[#This Row],[Units Sold]]&gt; 700,"High Units","low Units")</f>
        <v>low Units</v>
      </c>
      <c r="U2150">
        <f>SUM(Table1[[#This Row],[Operating Profit]])/SUM(Table1[Operating Profit])*100</f>
        <v>2.0153845698980308E-2</v>
      </c>
      <c r="V2150">
        <f>SUM(Table1[[#This Row],[Price per Unit]]*Table1[[#This Row],[Units Sold]])</f>
        <v>19125</v>
      </c>
      <c r="W2150">
        <f>SUM(Table1[[#This Row],[Total Sales]]-Table1[[#This Row],[Operating Profit]])</f>
        <v>124312</v>
      </c>
      <c r="X2150">
        <f>SUM(Table1[[#This Row],[Total Sales]]-Table1[[#This Row],[Cost]])</f>
        <v>66938</v>
      </c>
      <c r="Y2150">
        <f>SUM(Table1[[#This Row],[profit/loss]])/SUM(Table1[profit/loss])</f>
        <v>2.0153845698980309E-4</v>
      </c>
    </row>
    <row r="2151" spans="1:25" x14ac:dyDescent="0.3">
      <c r="A2151" t="s">
        <v>33</v>
      </c>
      <c r="B2151" t="s">
        <v>82</v>
      </c>
      <c r="C2151">
        <v>1128299</v>
      </c>
      <c r="D2151" s="9">
        <v>44552</v>
      </c>
      <c r="E2151" s="8" t="str">
        <f>TEXT(Table1[[#This Row],[Invoice Date]],"dd-mm-yyyy")</f>
        <v>22-12-2021</v>
      </c>
      <c r="F2151" s="1" t="str">
        <f t="shared" si="132"/>
        <v>December</v>
      </c>
      <c r="G2151" s="1" t="str">
        <f t="shared" si="133"/>
        <v>2021</v>
      </c>
      <c r="H2151" s="1" t="str">
        <f t="shared" si="134"/>
        <v>Wednesday</v>
      </c>
      <c r="I2151" s="1" t="str">
        <f t="shared" si="135"/>
        <v>22</v>
      </c>
      <c r="J2151" t="s">
        <v>30</v>
      </c>
      <c r="K2151" t="s">
        <v>85</v>
      </c>
      <c r="L2151" t="s">
        <v>86</v>
      </c>
      <c r="M2151" t="s">
        <v>21</v>
      </c>
      <c r="N2151">
        <v>55</v>
      </c>
      <c r="O2151">
        <v>350</v>
      </c>
      <c r="P2151">
        <v>192500</v>
      </c>
      <c r="Q2151">
        <v>57750</v>
      </c>
      <c r="R2151">
        <v>0.3</v>
      </c>
      <c r="S2151" t="s">
        <v>82</v>
      </c>
      <c r="T2151" t="str">
        <f>IF(Table1[[#This Row],[Units Sold]]&gt; 700,"High Units","low Units")</f>
        <v>low Units</v>
      </c>
      <c r="U2151">
        <f>SUM(Table1[[#This Row],[Operating Profit]])/SUM(Table1[Operating Profit])*100</f>
        <v>1.7387501704803143E-2</v>
      </c>
      <c r="V2151">
        <f>SUM(Table1[[#This Row],[Price per Unit]]*Table1[[#This Row],[Units Sold]])</f>
        <v>19250</v>
      </c>
      <c r="W2151">
        <f>SUM(Table1[[#This Row],[Total Sales]]-Table1[[#This Row],[Operating Profit]])</f>
        <v>134750</v>
      </c>
      <c r="X2151">
        <f>SUM(Table1[[#This Row],[Total Sales]]-Table1[[#This Row],[Cost]])</f>
        <v>57750</v>
      </c>
      <c r="Y2151">
        <f>SUM(Table1[[#This Row],[profit/loss]])/SUM(Table1[profit/loss])</f>
        <v>1.7387501704803143E-4</v>
      </c>
    </row>
    <row r="2152" spans="1:25" x14ac:dyDescent="0.3">
      <c r="A2152" t="s">
        <v>33</v>
      </c>
      <c r="B2152" t="s">
        <v>82</v>
      </c>
      <c r="C2152">
        <v>1128299</v>
      </c>
      <c r="D2152" s="9">
        <v>44552</v>
      </c>
      <c r="E2152" s="8" t="str">
        <f>TEXT(Table1[[#This Row],[Invoice Date]],"dd-mm-yyyy")</f>
        <v>22-12-2021</v>
      </c>
      <c r="F2152" s="1" t="str">
        <f t="shared" si="132"/>
        <v>December</v>
      </c>
      <c r="G2152" s="1" t="str">
        <f t="shared" si="133"/>
        <v>2021</v>
      </c>
      <c r="H2152" s="1" t="str">
        <f t="shared" si="134"/>
        <v>Wednesday</v>
      </c>
      <c r="I2152" s="1" t="str">
        <f t="shared" si="135"/>
        <v>22</v>
      </c>
      <c r="J2152" t="s">
        <v>30</v>
      </c>
      <c r="K2152" t="s">
        <v>85</v>
      </c>
      <c r="L2152" t="s">
        <v>86</v>
      </c>
      <c r="M2152" t="s">
        <v>22</v>
      </c>
      <c r="N2152">
        <v>60</v>
      </c>
      <c r="O2152">
        <v>450</v>
      </c>
      <c r="P2152">
        <v>270000</v>
      </c>
      <c r="Q2152">
        <v>67500</v>
      </c>
      <c r="R2152">
        <v>0.25</v>
      </c>
      <c r="S2152" t="s">
        <v>82</v>
      </c>
      <c r="T2152" t="str">
        <f>IF(Table1[[#This Row],[Units Sold]]&gt; 700,"High Units","low Units")</f>
        <v>low Units</v>
      </c>
      <c r="U2152">
        <f>SUM(Table1[[#This Row],[Operating Profit]])/SUM(Table1[Operating Profit])*100</f>
        <v>2.0323053940678997E-2</v>
      </c>
      <c r="V2152">
        <f>SUM(Table1[[#This Row],[Price per Unit]]*Table1[[#This Row],[Units Sold]])</f>
        <v>27000</v>
      </c>
      <c r="W2152">
        <f>SUM(Table1[[#This Row],[Total Sales]]-Table1[[#This Row],[Operating Profit]])</f>
        <v>202500</v>
      </c>
      <c r="X2152">
        <f>SUM(Table1[[#This Row],[Total Sales]]-Table1[[#This Row],[Cost]])</f>
        <v>67500</v>
      </c>
      <c r="Y2152">
        <f>SUM(Table1[[#This Row],[profit/loss]])/SUM(Table1[profit/loss])</f>
        <v>2.0323053940678998E-4</v>
      </c>
    </row>
    <row r="2153" spans="1:25" x14ac:dyDescent="0.3">
      <c r="A2153" t="s">
        <v>33</v>
      </c>
      <c r="B2153" t="s">
        <v>82</v>
      </c>
      <c r="C2153">
        <v>1128299</v>
      </c>
      <c r="D2153" s="9">
        <v>44222</v>
      </c>
      <c r="E2153" s="8" t="str">
        <f>TEXT(Table1[[#This Row],[Invoice Date]],"dd-mm-yyyy")</f>
        <v>26-01-2021</v>
      </c>
      <c r="F2153" s="1" t="str">
        <f t="shared" si="132"/>
        <v>January</v>
      </c>
      <c r="G2153" s="1" t="str">
        <f t="shared" si="133"/>
        <v>2021</v>
      </c>
      <c r="H2153" s="1" t="str">
        <f t="shared" si="134"/>
        <v>Tuesday</v>
      </c>
      <c r="I2153" s="1" t="str">
        <f t="shared" si="135"/>
        <v>26</v>
      </c>
      <c r="J2153" t="s">
        <v>30</v>
      </c>
      <c r="K2153" t="s">
        <v>85</v>
      </c>
      <c r="L2153" t="s">
        <v>86</v>
      </c>
      <c r="M2153" t="s">
        <v>16</v>
      </c>
      <c r="N2153">
        <v>35</v>
      </c>
      <c r="O2153">
        <v>475</v>
      </c>
      <c r="P2153">
        <v>166250</v>
      </c>
      <c r="Q2153">
        <v>58188</v>
      </c>
      <c r="R2153">
        <v>0.35</v>
      </c>
      <c r="S2153" t="s">
        <v>82</v>
      </c>
      <c r="T2153" t="str">
        <f>IF(Table1[[#This Row],[Units Sold]]&gt; 700,"High Units","low Units")</f>
        <v>low Units</v>
      </c>
      <c r="U2153">
        <f>SUM(Table1[[#This Row],[Operating Profit]])/SUM(Table1[Operating Profit])*100</f>
        <v>1.7519375743707103E-2</v>
      </c>
      <c r="V2153">
        <f>SUM(Table1[[#This Row],[Price per Unit]]*Table1[[#This Row],[Units Sold]])</f>
        <v>16625</v>
      </c>
      <c r="W2153">
        <f>SUM(Table1[[#This Row],[Total Sales]]-Table1[[#This Row],[Operating Profit]])</f>
        <v>108062</v>
      </c>
      <c r="X2153">
        <f>SUM(Table1[[#This Row],[Total Sales]]-Table1[[#This Row],[Cost]])</f>
        <v>58188</v>
      </c>
      <c r="Y2153">
        <f>SUM(Table1[[#This Row],[profit/loss]])/SUM(Table1[profit/loss])</f>
        <v>1.7519375743707105E-4</v>
      </c>
    </row>
    <row r="2154" spans="1:25" x14ac:dyDescent="0.3">
      <c r="A2154" t="s">
        <v>33</v>
      </c>
      <c r="B2154" t="s">
        <v>82</v>
      </c>
      <c r="C2154">
        <v>1128299</v>
      </c>
      <c r="D2154" s="9">
        <v>44222</v>
      </c>
      <c r="E2154" s="8" t="str">
        <f>TEXT(Table1[[#This Row],[Invoice Date]],"dd-mm-yyyy")</f>
        <v>26-01-2021</v>
      </c>
      <c r="F2154" s="1" t="str">
        <f t="shared" si="132"/>
        <v>January</v>
      </c>
      <c r="G2154" s="1" t="str">
        <f t="shared" si="133"/>
        <v>2021</v>
      </c>
      <c r="H2154" s="1" t="str">
        <f t="shared" si="134"/>
        <v>Tuesday</v>
      </c>
      <c r="I2154" s="1" t="str">
        <f t="shared" si="135"/>
        <v>26</v>
      </c>
      <c r="J2154" t="s">
        <v>30</v>
      </c>
      <c r="K2154" t="s">
        <v>85</v>
      </c>
      <c r="L2154" t="s">
        <v>86</v>
      </c>
      <c r="M2154" t="s">
        <v>18</v>
      </c>
      <c r="N2154">
        <v>45</v>
      </c>
      <c r="O2154">
        <v>475</v>
      </c>
      <c r="P2154">
        <v>213750</v>
      </c>
      <c r="Q2154">
        <v>85500</v>
      </c>
      <c r="R2154">
        <v>0.4</v>
      </c>
      <c r="S2154" t="s">
        <v>82</v>
      </c>
      <c r="T2154" t="str">
        <f>IF(Table1[[#This Row],[Units Sold]]&gt; 700,"High Units","low Units")</f>
        <v>low Units</v>
      </c>
      <c r="U2154">
        <f>SUM(Table1[[#This Row],[Operating Profit]])/SUM(Table1[Operating Profit])*100</f>
        <v>2.5742534991526733E-2</v>
      </c>
      <c r="V2154">
        <f>SUM(Table1[[#This Row],[Price per Unit]]*Table1[[#This Row],[Units Sold]])</f>
        <v>21375</v>
      </c>
      <c r="W2154">
        <f>SUM(Table1[[#This Row],[Total Sales]]-Table1[[#This Row],[Operating Profit]])</f>
        <v>128250</v>
      </c>
      <c r="X2154">
        <f>SUM(Table1[[#This Row],[Total Sales]]-Table1[[#This Row],[Cost]])</f>
        <v>85500</v>
      </c>
      <c r="Y2154">
        <f>SUM(Table1[[#This Row],[profit/loss]])/SUM(Table1[profit/loss])</f>
        <v>2.5742534991526732E-4</v>
      </c>
    </row>
    <row r="2155" spans="1:25" x14ac:dyDescent="0.3">
      <c r="A2155" t="s">
        <v>33</v>
      </c>
      <c r="B2155" t="s">
        <v>82</v>
      </c>
      <c r="C2155">
        <v>1128299</v>
      </c>
      <c r="D2155" s="9">
        <v>44222</v>
      </c>
      <c r="E2155" s="8" t="str">
        <f>TEXT(Table1[[#This Row],[Invoice Date]],"dd-mm-yyyy")</f>
        <v>26-01-2021</v>
      </c>
      <c r="F2155" s="1" t="str">
        <f t="shared" si="132"/>
        <v>January</v>
      </c>
      <c r="G2155" s="1" t="str">
        <f t="shared" si="133"/>
        <v>2021</v>
      </c>
      <c r="H2155" s="1" t="str">
        <f t="shared" si="134"/>
        <v>Tuesday</v>
      </c>
      <c r="I2155" s="1" t="str">
        <f t="shared" si="135"/>
        <v>26</v>
      </c>
      <c r="J2155" t="s">
        <v>30</v>
      </c>
      <c r="K2155" t="s">
        <v>85</v>
      </c>
      <c r="L2155" t="s">
        <v>86</v>
      </c>
      <c r="M2155" t="s">
        <v>19</v>
      </c>
      <c r="N2155">
        <v>45</v>
      </c>
      <c r="O2155">
        <v>475</v>
      </c>
      <c r="P2155">
        <v>213750</v>
      </c>
      <c r="Q2155">
        <v>74813</v>
      </c>
      <c r="R2155">
        <v>0.35</v>
      </c>
      <c r="S2155" t="s">
        <v>82</v>
      </c>
      <c r="T2155" t="str">
        <f>IF(Table1[[#This Row],[Units Sold]]&gt; 700,"High Units","low Units")</f>
        <v>low Units</v>
      </c>
      <c r="U2155">
        <f>SUM(Table1[[#This Row],[Operating Profit]])/SUM(Table1[Operating Profit])*100</f>
        <v>2.2524868658726192E-2</v>
      </c>
      <c r="V2155">
        <f>SUM(Table1[[#This Row],[Price per Unit]]*Table1[[#This Row],[Units Sold]])</f>
        <v>21375</v>
      </c>
      <c r="W2155">
        <f>SUM(Table1[[#This Row],[Total Sales]]-Table1[[#This Row],[Operating Profit]])</f>
        <v>138937</v>
      </c>
      <c r="X2155">
        <f>SUM(Table1[[#This Row],[Total Sales]]-Table1[[#This Row],[Cost]])</f>
        <v>74813</v>
      </c>
      <c r="Y2155">
        <f>SUM(Table1[[#This Row],[profit/loss]])/SUM(Table1[profit/loss])</f>
        <v>2.2524868658726192E-4</v>
      </c>
    </row>
    <row r="2156" spans="1:25" x14ac:dyDescent="0.3">
      <c r="A2156" t="s">
        <v>33</v>
      </c>
      <c r="B2156" t="s">
        <v>82</v>
      </c>
      <c r="C2156">
        <v>1128299</v>
      </c>
      <c r="D2156" s="9">
        <v>44222</v>
      </c>
      <c r="E2156" s="8" t="str">
        <f>TEXT(Table1[[#This Row],[Invoice Date]],"dd-mm-yyyy")</f>
        <v>26-01-2021</v>
      </c>
      <c r="F2156" s="1" t="str">
        <f t="shared" si="132"/>
        <v>January</v>
      </c>
      <c r="G2156" s="1" t="str">
        <f t="shared" si="133"/>
        <v>2021</v>
      </c>
      <c r="H2156" s="1" t="str">
        <f t="shared" si="134"/>
        <v>Tuesday</v>
      </c>
      <c r="I2156" s="1" t="str">
        <f t="shared" si="135"/>
        <v>26</v>
      </c>
      <c r="J2156" t="s">
        <v>30</v>
      </c>
      <c r="K2156" t="s">
        <v>85</v>
      </c>
      <c r="L2156" t="s">
        <v>86</v>
      </c>
      <c r="M2156" t="s">
        <v>20</v>
      </c>
      <c r="N2156">
        <v>45</v>
      </c>
      <c r="O2156">
        <v>325</v>
      </c>
      <c r="P2156">
        <v>146250</v>
      </c>
      <c r="Q2156">
        <v>51188</v>
      </c>
      <c r="R2156">
        <v>0.35</v>
      </c>
      <c r="S2156" t="s">
        <v>82</v>
      </c>
      <c r="T2156" t="str">
        <f>IF(Table1[[#This Row],[Units Sold]]&gt; 700,"High Units","low Units")</f>
        <v>low Units</v>
      </c>
      <c r="U2156">
        <f>SUM(Table1[[#This Row],[Operating Profit]])/SUM(Table1[Operating Profit])*100</f>
        <v>1.5411799779488543E-2</v>
      </c>
      <c r="V2156">
        <f>SUM(Table1[[#This Row],[Price per Unit]]*Table1[[#This Row],[Units Sold]])</f>
        <v>14625</v>
      </c>
      <c r="W2156">
        <f>SUM(Table1[[#This Row],[Total Sales]]-Table1[[#This Row],[Operating Profit]])</f>
        <v>95062</v>
      </c>
      <c r="X2156">
        <f>SUM(Table1[[#This Row],[Total Sales]]-Table1[[#This Row],[Cost]])</f>
        <v>51188</v>
      </c>
      <c r="Y2156">
        <f>SUM(Table1[[#This Row],[profit/loss]])/SUM(Table1[profit/loss])</f>
        <v>1.5411799779488543E-4</v>
      </c>
    </row>
    <row r="2157" spans="1:25" x14ac:dyDescent="0.3">
      <c r="A2157" t="s">
        <v>33</v>
      </c>
      <c r="B2157" t="s">
        <v>82</v>
      </c>
      <c r="C2157">
        <v>1128299</v>
      </c>
      <c r="D2157" s="9">
        <v>44222</v>
      </c>
      <c r="E2157" s="8" t="str">
        <f>TEXT(Table1[[#This Row],[Invoice Date]],"dd-mm-yyyy")</f>
        <v>26-01-2021</v>
      </c>
      <c r="F2157" s="1" t="str">
        <f t="shared" si="132"/>
        <v>January</v>
      </c>
      <c r="G2157" s="1" t="str">
        <f t="shared" si="133"/>
        <v>2021</v>
      </c>
      <c r="H2157" s="1" t="str">
        <f t="shared" si="134"/>
        <v>Tuesday</v>
      </c>
      <c r="I2157" s="1" t="str">
        <f t="shared" si="135"/>
        <v>26</v>
      </c>
      <c r="J2157" t="s">
        <v>30</v>
      </c>
      <c r="K2157" t="s">
        <v>85</v>
      </c>
      <c r="L2157" t="s">
        <v>86</v>
      </c>
      <c r="M2157" t="s">
        <v>21</v>
      </c>
      <c r="N2157">
        <v>50</v>
      </c>
      <c r="O2157">
        <v>275</v>
      </c>
      <c r="P2157">
        <v>137500</v>
      </c>
      <c r="Q2157">
        <v>41250</v>
      </c>
      <c r="R2157">
        <v>0.3</v>
      </c>
      <c r="S2157" t="s">
        <v>82</v>
      </c>
      <c r="T2157" t="str">
        <f>IF(Table1[[#This Row],[Units Sold]]&gt; 700,"High Units","low Units")</f>
        <v>low Units</v>
      </c>
      <c r="U2157">
        <f>SUM(Table1[[#This Row],[Operating Profit]])/SUM(Table1[Operating Profit])*100</f>
        <v>1.2419644074859387E-2</v>
      </c>
      <c r="V2157">
        <f>SUM(Table1[[#This Row],[Price per Unit]]*Table1[[#This Row],[Units Sold]])</f>
        <v>13750</v>
      </c>
      <c r="W2157">
        <f>SUM(Table1[[#This Row],[Total Sales]]-Table1[[#This Row],[Operating Profit]])</f>
        <v>96250</v>
      </c>
      <c r="X2157">
        <f>SUM(Table1[[#This Row],[Total Sales]]-Table1[[#This Row],[Cost]])</f>
        <v>41250</v>
      </c>
      <c r="Y2157">
        <f>SUM(Table1[[#This Row],[profit/loss]])/SUM(Table1[profit/loss])</f>
        <v>1.2419644074859387E-4</v>
      </c>
    </row>
    <row r="2158" spans="1:25" x14ac:dyDescent="0.3">
      <c r="A2158" t="s">
        <v>33</v>
      </c>
      <c r="B2158" t="s">
        <v>82</v>
      </c>
      <c r="C2158">
        <v>1128299</v>
      </c>
      <c r="D2158" s="9">
        <v>44222</v>
      </c>
      <c r="E2158" s="8" t="str">
        <f>TEXT(Table1[[#This Row],[Invoice Date]],"dd-mm-yyyy")</f>
        <v>26-01-2021</v>
      </c>
      <c r="F2158" s="1" t="str">
        <f t="shared" si="132"/>
        <v>January</v>
      </c>
      <c r="G2158" s="1" t="str">
        <f t="shared" si="133"/>
        <v>2021</v>
      </c>
      <c r="H2158" s="1" t="str">
        <f t="shared" si="134"/>
        <v>Tuesday</v>
      </c>
      <c r="I2158" s="1" t="str">
        <f t="shared" si="135"/>
        <v>26</v>
      </c>
      <c r="J2158" t="s">
        <v>30</v>
      </c>
      <c r="K2158" t="s">
        <v>85</v>
      </c>
      <c r="L2158" t="s">
        <v>86</v>
      </c>
      <c r="M2158" t="s">
        <v>22</v>
      </c>
      <c r="N2158">
        <v>45</v>
      </c>
      <c r="O2158">
        <v>475</v>
      </c>
      <c r="P2158">
        <v>213750</v>
      </c>
      <c r="Q2158">
        <v>53438</v>
      </c>
      <c r="R2158">
        <v>0.25</v>
      </c>
      <c r="S2158" t="s">
        <v>82</v>
      </c>
      <c r="T2158" t="str">
        <f>IF(Table1[[#This Row],[Units Sold]]&gt; 700,"High Units","low Units")</f>
        <v>low Units</v>
      </c>
      <c r="U2158">
        <f>SUM(Table1[[#This Row],[Operating Profit]])/SUM(Table1[Operating Profit])*100</f>
        <v>1.6089234910844508E-2</v>
      </c>
      <c r="V2158">
        <f>SUM(Table1[[#This Row],[Price per Unit]]*Table1[[#This Row],[Units Sold]])</f>
        <v>21375</v>
      </c>
      <c r="W2158">
        <f>SUM(Table1[[#This Row],[Total Sales]]-Table1[[#This Row],[Operating Profit]])</f>
        <v>160312</v>
      </c>
      <c r="X2158">
        <f>SUM(Table1[[#This Row],[Total Sales]]-Table1[[#This Row],[Cost]])</f>
        <v>53438</v>
      </c>
      <c r="Y2158">
        <f>SUM(Table1[[#This Row],[profit/loss]])/SUM(Table1[profit/loss])</f>
        <v>1.6089234910844508E-4</v>
      </c>
    </row>
    <row r="2159" spans="1:25" x14ac:dyDescent="0.3">
      <c r="A2159" t="s">
        <v>33</v>
      </c>
      <c r="B2159" t="s">
        <v>82</v>
      </c>
      <c r="C2159">
        <v>1128299</v>
      </c>
      <c r="D2159" s="9">
        <v>44253</v>
      </c>
      <c r="E2159" s="8" t="str">
        <f>TEXT(Table1[[#This Row],[Invoice Date]],"dd-mm-yyyy")</f>
        <v>26-02-2021</v>
      </c>
      <c r="F2159" s="1" t="str">
        <f t="shared" si="132"/>
        <v>February</v>
      </c>
      <c r="G2159" s="1" t="str">
        <f t="shared" si="133"/>
        <v>2021</v>
      </c>
      <c r="H2159" s="1" t="str">
        <f t="shared" si="134"/>
        <v>Friday</v>
      </c>
      <c r="I2159" s="1" t="str">
        <f t="shared" si="135"/>
        <v>26</v>
      </c>
      <c r="J2159" t="s">
        <v>30</v>
      </c>
      <c r="K2159" t="s">
        <v>85</v>
      </c>
      <c r="L2159" t="s">
        <v>86</v>
      </c>
      <c r="M2159" t="s">
        <v>16</v>
      </c>
      <c r="N2159">
        <v>35</v>
      </c>
      <c r="O2159">
        <v>525</v>
      </c>
      <c r="P2159">
        <v>183750</v>
      </c>
      <c r="Q2159">
        <v>64313</v>
      </c>
      <c r="R2159">
        <v>0.35</v>
      </c>
      <c r="S2159" t="s">
        <v>82</v>
      </c>
      <c r="T2159" t="str">
        <f>IF(Table1[[#This Row],[Units Sold]]&gt; 700,"High Units","low Units")</f>
        <v>low Units</v>
      </c>
      <c r="U2159">
        <f>SUM(Table1[[#This Row],[Operating Profit]])/SUM(Table1[Operating Profit])*100</f>
        <v>1.9363504712398349E-2</v>
      </c>
      <c r="V2159">
        <f>SUM(Table1[[#This Row],[Price per Unit]]*Table1[[#This Row],[Units Sold]])</f>
        <v>18375</v>
      </c>
      <c r="W2159">
        <f>SUM(Table1[[#This Row],[Total Sales]]-Table1[[#This Row],[Operating Profit]])</f>
        <v>119437</v>
      </c>
      <c r="X2159">
        <f>SUM(Table1[[#This Row],[Total Sales]]-Table1[[#This Row],[Cost]])</f>
        <v>64313</v>
      </c>
      <c r="Y2159">
        <f>SUM(Table1[[#This Row],[profit/loss]])/SUM(Table1[profit/loss])</f>
        <v>1.9363504712398348E-4</v>
      </c>
    </row>
    <row r="2160" spans="1:25" x14ac:dyDescent="0.3">
      <c r="A2160" t="s">
        <v>33</v>
      </c>
      <c r="B2160" t="s">
        <v>82</v>
      </c>
      <c r="C2160">
        <v>1128299</v>
      </c>
      <c r="D2160" s="9">
        <v>44253</v>
      </c>
      <c r="E2160" s="8" t="str">
        <f>TEXT(Table1[[#This Row],[Invoice Date]],"dd-mm-yyyy")</f>
        <v>26-02-2021</v>
      </c>
      <c r="F2160" s="1" t="str">
        <f t="shared" si="132"/>
        <v>February</v>
      </c>
      <c r="G2160" s="1" t="str">
        <f t="shared" si="133"/>
        <v>2021</v>
      </c>
      <c r="H2160" s="1" t="str">
        <f t="shared" si="134"/>
        <v>Friday</v>
      </c>
      <c r="I2160" s="1" t="str">
        <f t="shared" si="135"/>
        <v>26</v>
      </c>
      <c r="J2160" t="s">
        <v>30</v>
      </c>
      <c r="K2160" t="s">
        <v>85</v>
      </c>
      <c r="L2160" t="s">
        <v>86</v>
      </c>
      <c r="M2160" t="s">
        <v>18</v>
      </c>
      <c r="N2160">
        <v>45</v>
      </c>
      <c r="O2160">
        <v>425</v>
      </c>
      <c r="P2160">
        <v>191250</v>
      </c>
      <c r="Q2160">
        <v>76500</v>
      </c>
      <c r="R2160">
        <v>0.4</v>
      </c>
      <c r="S2160" t="s">
        <v>82</v>
      </c>
      <c r="T2160" t="str">
        <f>IF(Table1[[#This Row],[Units Sold]]&gt; 700,"High Units","low Units")</f>
        <v>low Units</v>
      </c>
      <c r="U2160">
        <f>SUM(Table1[[#This Row],[Operating Profit]])/SUM(Table1[Operating Profit])*100</f>
        <v>2.3032794466102867E-2</v>
      </c>
      <c r="V2160">
        <f>SUM(Table1[[#This Row],[Price per Unit]]*Table1[[#This Row],[Units Sold]])</f>
        <v>19125</v>
      </c>
      <c r="W2160">
        <f>SUM(Table1[[#This Row],[Total Sales]]-Table1[[#This Row],[Operating Profit]])</f>
        <v>114750</v>
      </c>
      <c r="X2160">
        <f>SUM(Table1[[#This Row],[Total Sales]]-Table1[[#This Row],[Cost]])</f>
        <v>76500</v>
      </c>
      <c r="Y2160">
        <f>SUM(Table1[[#This Row],[profit/loss]])/SUM(Table1[profit/loss])</f>
        <v>2.3032794466102866E-4</v>
      </c>
    </row>
    <row r="2161" spans="1:25" x14ac:dyDescent="0.3">
      <c r="A2161" t="s">
        <v>33</v>
      </c>
      <c r="B2161" t="s">
        <v>82</v>
      </c>
      <c r="C2161">
        <v>1128299</v>
      </c>
      <c r="D2161" s="9">
        <v>44253</v>
      </c>
      <c r="E2161" s="8" t="str">
        <f>TEXT(Table1[[#This Row],[Invoice Date]],"dd-mm-yyyy")</f>
        <v>26-02-2021</v>
      </c>
      <c r="F2161" s="1" t="str">
        <f t="shared" si="132"/>
        <v>February</v>
      </c>
      <c r="G2161" s="1" t="str">
        <f t="shared" si="133"/>
        <v>2021</v>
      </c>
      <c r="H2161" s="1" t="str">
        <f t="shared" si="134"/>
        <v>Friday</v>
      </c>
      <c r="I2161" s="1" t="str">
        <f t="shared" si="135"/>
        <v>26</v>
      </c>
      <c r="J2161" t="s">
        <v>30</v>
      </c>
      <c r="K2161" t="s">
        <v>85</v>
      </c>
      <c r="L2161" t="s">
        <v>86</v>
      </c>
      <c r="M2161" t="s">
        <v>19</v>
      </c>
      <c r="N2161">
        <v>45</v>
      </c>
      <c r="O2161">
        <v>425</v>
      </c>
      <c r="P2161">
        <v>191250</v>
      </c>
      <c r="Q2161">
        <v>66938</v>
      </c>
      <c r="R2161">
        <v>0.35</v>
      </c>
      <c r="S2161" t="s">
        <v>82</v>
      </c>
      <c r="T2161" t="str">
        <f>IF(Table1[[#This Row],[Units Sold]]&gt; 700,"High Units","low Units")</f>
        <v>low Units</v>
      </c>
      <c r="U2161">
        <f>SUM(Table1[[#This Row],[Operating Profit]])/SUM(Table1[Operating Profit])*100</f>
        <v>2.0153845698980308E-2</v>
      </c>
      <c r="V2161">
        <f>SUM(Table1[[#This Row],[Price per Unit]]*Table1[[#This Row],[Units Sold]])</f>
        <v>19125</v>
      </c>
      <c r="W2161">
        <f>SUM(Table1[[#This Row],[Total Sales]]-Table1[[#This Row],[Operating Profit]])</f>
        <v>124312</v>
      </c>
      <c r="X2161">
        <f>SUM(Table1[[#This Row],[Total Sales]]-Table1[[#This Row],[Cost]])</f>
        <v>66938</v>
      </c>
      <c r="Y2161">
        <f>SUM(Table1[[#This Row],[profit/loss]])/SUM(Table1[profit/loss])</f>
        <v>2.0153845698980309E-4</v>
      </c>
    </row>
    <row r="2162" spans="1:25" x14ac:dyDescent="0.3">
      <c r="A2162" t="s">
        <v>33</v>
      </c>
      <c r="B2162" t="s">
        <v>82</v>
      </c>
      <c r="C2162">
        <v>1128299</v>
      </c>
      <c r="D2162" s="9">
        <v>44253</v>
      </c>
      <c r="E2162" s="8" t="str">
        <f>TEXT(Table1[[#This Row],[Invoice Date]],"dd-mm-yyyy")</f>
        <v>26-02-2021</v>
      </c>
      <c r="F2162" s="1" t="str">
        <f t="shared" si="132"/>
        <v>February</v>
      </c>
      <c r="G2162" s="1" t="str">
        <f t="shared" si="133"/>
        <v>2021</v>
      </c>
      <c r="H2162" s="1" t="str">
        <f t="shared" si="134"/>
        <v>Friday</v>
      </c>
      <c r="I2162" s="1" t="str">
        <f t="shared" si="135"/>
        <v>26</v>
      </c>
      <c r="J2162" t="s">
        <v>30</v>
      </c>
      <c r="K2162" t="s">
        <v>87</v>
      </c>
      <c r="L2162" t="s">
        <v>88</v>
      </c>
      <c r="M2162" t="s">
        <v>20</v>
      </c>
      <c r="N2162">
        <v>45</v>
      </c>
      <c r="O2162">
        <v>275</v>
      </c>
      <c r="P2162">
        <v>123750</v>
      </c>
      <c r="Q2162">
        <v>43313</v>
      </c>
      <c r="R2162">
        <v>0.35</v>
      </c>
      <c r="S2162" t="s">
        <v>82</v>
      </c>
      <c r="T2162" t="str">
        <f>IF(Table1[[#This Row],[Units Sold]]&gt; 700,"High Units","low Units")</f>
        <v>low Units</v>
      </c>
      <c r="U2162">
        <f>SUM(Table1[[#This Row],[Operating Profit]])/SUM(Table1[Operating Profit])*100</f>
        <v>1.304077681974266E-2</v>
      </c>
      <c r="V2162">
        <f>SUM(Table1[[#This Row],[Price per Unit]]*Table1[[#This Row],[Units Sold]])</f>
        <v>12375</v>
      </c>
      <c r="W2162">
        <f>SUM(Table1[[#This Row],[Total Sales]]-Table1[[#This Row],[Operating Profit]])</f>
        <v>80437</v>
      </c>
      <c r="X2162">
        <f>SUM(Table1[[#This Row],[Total Sales]]-Table1[[#This Row],[Cost]])</f>
        <v>43313</v>
      </c>
      <c r="Y2162">
        <f>SUM(Table1[[#This Row],[profit/loss]])/SUM(Table1[profit/loss])</f>
        <v>1.304077681974266E-4</v>
      </c>
    </row>
    <row r="2163" spans="1:25" x14ac:dyDescent="0.3">
      <c r="A2163" t="s">
        <v>33</v>
      </c>
      <c r="B2163" t="s">
        <v>82</v>
      </c>
      <c r="C2163">
        <v>1128299</v>
      </c>
      <c r="D2163" s="9">
        <v>44253</v>
      </c>
      <c r="E2163" s="8" t="str">
        <f>TEXT(Table1[[#This Row],[Invoice Date]],"dd-mm-yyyy")</f>
        <v>26-02-2021</v>
      </c>
      <c r="F2163" s="1" t="str">
        <f t="shared" si="132"/>
        <v>February</v>
      </c>
      <c r="G2163" s="1" t="str">
        <f t="shared" si="133"/>
        <v>2021</v>
      </c>
      <c r="H2163" s="1" t="str">
        <f t="shared" si="134"/>
        <v>Friday</v>
      </c>
      <c r="I2163" s="1" t="str">
        <f t="shared" si="135"/>
        <v>26</v>
      </c>
      <c r="J2163" t="s">
        <v>30</v>
      </c>
      <c r="K2163" t="s">
        <v>87</v>
      </c>
      <c r="L2163" t="s">
        <v>88</v>
      </c>
      <c r="M2163" t="s">
        <v>21</v>
      </c>
      <c r="N2163">
        <v>50</v>
      </c>
      <c r="O2163">
        <v>200</v>
      </c>
      <c r="P2163">
        <v>100000</v>
      </c>
      <c r="Q2163">
        <v>30000</v>
      </c>
      <c r="R2163">
        <v>0.3</v>
      </c>
      <c r="S2163" t="s">
        <v>82</v>
      </c>
      <c r="T2163" t="str">
        <f>IF(Table1[[#This Row],[Units Sold]]&gt; 700,"High Units","low Units")</f>
        <v>low Units</v>
      </c>
      <c r="U2163">
        <f>SUM(Table1[[#This Row],[Operating Profit]])/SUM(Table1[Operating Profit])*100</f>
        <v>9.0324684180795554E-3</v>
      </c>
      <c r="V2163">
        <f>SUM(Table1[[#This Row],[Price per Unit]]*Table1[[#This Row],[Units Sold]])</f>
        <v>10000</v>
      </c>
      <c r="W2163">
        <f>SUM(Table1[[#This Row],[Total Sales]]-Table1[[#This Row],[Operating Profit]])</f>
        <v>70000</v>
      </c>
      <c r="X2163">
        <f>SUM(Table1[[#This Row],[Total Sales]]-Table1[[#This Row],[Cost]])</f>
        <v>30000</v>
      </c>
      <c r="Y2163">
        <f>SUM(Table1[[#This Row],[profit/loss]])/SUM(Table1[profit/loss])</f>
        <v>9.0324684180795553E-5</v>
      </c>
    </row>
    <row r="2164" spans="1:25" x14ac:dyDescent="0.3">
      <c r="A2164" t="s">
        <v>33</v>
      </c>
      <c r="B2164" t="s">
        <v>82</v>
      </c>
      <c r="C2164">
        <v>1128299</v>
      </c>
      <c r="D2164" s="9">
        <v>44253</v>
      </c>
      <c r="E2164" s="8" t="str">
        <f>TEXT(Table1[[#This Row],[Invoice Date]],"dd-mm-yyyy")</f>
        <v>26-02-2021</v>
      </c>
      <c r="F2164" s="1" t="str">
        <f t="shared" si="132"/>
        <v>February</v>
      </c>
      <c r="G2164" s="1" t="str">
        <f t="shared" si="133"/>
        <v>2021</v>
      </c>
      <c r="H2164" s="1" t="str">
        <f t="shared" si="134"/>
        <v>Friday</v>
      </c>
      <c r="I2164" s="1" t="str">
        <f t="shared" si="135"/>
        <v>26</v>
      </c>
      <c r="J2164" t="s">
        <v>30</v>
      </c>
      <c r="K2164" t="s">
        <v>87</v>
      </c>
      <c r="L2164" t="s">
        <v>88</v>
      </c>
      <c r="M2164" t="s">
        <v>22</v>
      </c>
      <c r="N2164">
        <v>45</v>
      </c>
      <c r="O2164">
        <v>400</v>
      </c>
      <c r="P2164">
        <v>180000</v>
      </c>
      <c r="Q2164">
        <v>45000</v>
      </c>
      <c r="R2164">
        <v>0.25</v>
      </c>
      <c r="S2164" t="s">
        <v>82</v>
      </c>
      <c r="T2164" t="str">
        <f>IF(Table1[[#This Row],[Units Sold]]&gt; 700,"High Units","low Units")</f>
        <v>low Units</v>
      </c>
      <c r="U2164">
        <f>SUM(Table1[[#This Row],[Operating Profit]])/SUM(Table1[Operating Profit])*100</f>
        <v>1.3548702627119333E-2</v>
      </c>
      <c r="V2164">
        <f>SUM(Table1[[#This Row],[Price per Unit]]*Table1[[#This Row],[Units Sold]])</f>
        <v>18000</v>
      </c>
      <c r="W2164">
        <f>SUM(Table1[[#This Row],[Total Sales]]-Table1[[#This Row],[Operating Profit]])</f>
        <v>135000</v>
      </c>
      <c r="X2164">
        <f>SUM(Table1[[#This Row],[Total Sales]]-Table1[[#This Row],[Cost]])</f>
        <v>45000</v>
      </c>
      <c r="Y2164">
        <f>SUM(Table1[[#This Row],[profit/loss]])/SUM(Table1[profit/loss])</f>
        <v>1.3548702627119334E-4</v>
      </c>
    </row>
    <row r="2165" spans="1:25" x14ac:dyDescent="0.3">
      <c r="A2165" t="s">
        <v>33</v>
      </c>
      <c r="B2165" t="s">
        <v>82</v>
      </c>
      <c r="C2165">
        <v>1128299</v>
      </c>
      <c r="D2165" s="9">
        <v>44280</v>
      </c>
      <c r="E2165" s="8" t="str">
        <f>TEXT(Table1[[#This Row],[Invoice Date]],"dd-mm-yyyy")</f>
        <v>25-03-2021</v>
      </c>
      <c r="F2165" s="1" t="str">
        <f t="shared" si="132"/>
        <v>March</v>
      </c>
      <c r="G2165" s="1" t="str">
        <f t="shared" si="133"/>
        <v>2021</v>
      </c>
      <c r="H2165" s="1" t="str">
        <f t="shared" si="134"/>
        <v>Thursday</v>
      </c>
      <c r="I2165" s="1" t="str">
        <f t="shared" si="135"/>
        <v>25</v>
      </c>
      <c r="J2165" t="s">
        <v>30</v>
      </c>
      <c r="K2165" t="s">
        <v>87</v>
      </c>
      <c r="L2165" t="s">
        <v>88</v>
      </c>
      <c r="M2165" t="s">
        <v>16</v>
      </c>
      <c r="N2165">
        <v>45</v>
      </c>
      <c r="O2165">
        <v>550</v>
      </c>
      <c r="P2165">
        <v>247500</v>
      </c>
      <c r="Q2165">
        <v>86625</v>
      </c>
      <c r="R2165">
        <v>0.35</v>
      </c>
      <c r="S2165" t="s">
        <v>82</v>
      </c>
      <c r="T2165" t="str">
        <f>IF(Table1[[#This Row],[Units Sold]]&gt; 700,"High Units","low Units")</f>
        <v>low Units</v>
      </c>
      <c r="U2165">
        <f>SUM(Table1[[#This Row],[Operating Profit]])/SUM(Table1[Operating Profit])*100</f>
        <v>2.6081252557204716E-2</v>
      </c>
      <c r="V2165">
        <f>SUM(Table1[[#This Row],[Price per Unit]]*Table1[[#This Row],[Units Sold]])</f>
        <v>24750</v>
      </c>
      <c r="W2165">
        <f>SUM(Table1[[#This Row],[Total Sales]]-Table1[[#This Row],[Operating Profit]])</f>
        <v>160875</v>
      </c>
      <c r="X2165">
        <f>SUM(Table1[[#This Row],[Total Sales]]-Table1[[#This Row],[Cost]])</f>
        <v>86625</v>
      </c>
      <c r="Y2165">
        <f>SUM(Table1[[#This Row],[profit/loss]])/SUM(Table1[profit/loss])</f>
        <v>2.6081252557204717E-4</v>
      </c>
    </row>
    <row r="2166" spans="1:25" x14ac:dyDescent="0.3">
      <c r="A2166" t="s">
        <v>33</v>
      </c>
      <c r="B2166" t="s">
        <v>82</v>
      </c>
      <c r="C2166">
        <v>1128299</v>
      </c>
      <c r="D2166" s="9">
        <v>44280</v>
      </c>
      <c r="E2166" s="8" t="str">
        <f>TEXT(Table1[[#This Row],[Invoice Date]],"dd-mm-yyyy")</f>
        <v>25-03-2021</v>
      </c>
      <c r="F2166" s="1" t="str">
        <f t="shared" si="132"/>
        <v>March</v>
      </c>
      <c r="G2166" s="1" t="str">
        <f t="shared" si="133"/>
        <v>2021</v>
      </c>
      <c r="H2166" s="1" t="str">
        <f t="shared" si="134"/>
        <v>Thursday</v>
      </c>
      <c r="I2166" s="1" t="str">
        <f t="shared" si="135"/>
        <v>25</v>
      </c>
      <c r="J2166" t="s">
        <v>30</v>
      </c>
      <c r="K2166" t="s">
        <v>87</v>
      </c>
      <c r="L2166" t="s">
        <v>88</v>
      </c>
      <c r="M2166" t="s">
        <v>18</v>
      </c>
      <c r="N2166">
        <v>55</v>
      </c>
      <c r="O2166">
        <v>400</v>
      </c>
      <c r="P2166">
        <v>220000</v>
      </c>
      <c r="Q2166">
        <v>88000</v>
      </c>
      <c r="R2166">
        <v>0.4</v>
      </c>
      <c r="S2166" t="s">
        <v>82</v>
      </c>
      <c r="T2166" t="str">
        <f>IF(Table1[[#This Row],[Units Sold]]&gt; 700,"High Units","low Units")</f>
        <v>low Units</v>
      </c>
      <c r="U2166">
        <f>SUM(Table1[[#This Row],[Operating Profit]])/SUM(Table1[Operating Profit])*100</f>
        <v>2.649524069303336E-2</v>
      </c>
      <c r="V2166">
        <f>SUM(Table1[[#This Row],[Price per Unit]]*Table1[[#This Row],[Units Sold]])</f>
        <v>22000</v>
      </c>
      <c r="W2166">
        <f>SUM(Table1[[#This Row],[Total Sales]]-Table1[[#This Row],[Operating Profit]])</f>
        <v>132000</v>
      </c>
      <c r="X2166">
        <f>SUM(Table1[[#This Row],[Total Sales]]-Table1[[#This Row],[Cost]])</f>
        <v>88000</v>
      </c>
      <c r="Y2166">
        <f>SUM(Table1[[#This Row],[profit/loss]])/SUM(Table1[profit/loss])</f>
        <v>2.6495240693033361E-4</v>
      </c>
    </row>
    <row r="2167" spans="1:25" x14ac:dyDescent="0.3">
      <c r="A2167" t="s">
        <v>33</v>
      </c>
      <c r="B2167" t="s">
        <v>82</v>
      </c>
      <c r="C2167">
        <v>1128299</v>
      </c>
      <c r="D2167" s="9">
        <v>44280</v>
      </c>
      <c r="E2167" s="8" t="str">
        <f>TEXT(Table1[[#This Row],[Invoice Date]],"dd-mm-yyyy")</f>
        <v>25-03-2021</v>
      </c>
      <c r="F2167" s="1" t="str">
        <f t="shared" si="132"/>
        <v>March</v>
      </c>
      <c r="G2167" s="1" t="str">
        <f t="shared" si="133"/>
        <v>2021</v>
      </c>
      <c r="H2167" s="1" t="str">
        <f t="shared" si="134"/>
        <v>Thursday</v>
      </c>
      <c r="I2167" s="1" t="str">
        <f t="shared" si="135"/>
        <v>25</v>
      </c>
      <c r="J2167" t="s">
        <v>30</v>
      </c>
      <c r="K2167" t="s">
        <v>87</v>
      </c>
      <c r="L2167" t="s">
        <v>88</v>
      </c>
      <c r="M2167" t="s">
        <v>19</v>
      </c>
      <c r="N2167">
        <v>55</v>
      </c>
      <c r="O2167">
        <v>400</v>
      </c>
      <c r="P2167">
        <v>220000</v>
      </c>
      <c r="Q2167">
        <v>77000</v>
      </c>
      <c r="R2167">
        <v>0.35</v>
      </c>
      <c r="S2167" t="s">
        <v>82</v>
      </c>
      <c r="T2167" t="str">
        <f>IF(Table1[[#This Row],[Units Sold]]&gt; 700,"High Units","low Units")</f>
        <v>low Units</v>
      </c>
      <c r="U2167">
        <f>SUM(Table1[[#This Row],[Operating Profit]])/SUM(Table1[Operating Profit])*100</f>
        <v>2.318333560640419E-2</v>
      </c>
      <c r="V2167">
        <f>SUM(Table1[[#This Row],[Price per Unit]]*Table1[[#This Row],[Units Sold]])</f>
        <v>22000</v>
      </c>
      <c r="W2167">
        <f>SUM(Table1[[#This Row],[Total Sales]]-Table1[[#This Row],[Operating Profit]])</f>
        <v>143000</v>
      </c>
      <c r="X2167">
        <f>SUM(Table1[[#This Row],[Total Sales]]-Table1[[#This Row],[Cost]])</f>
        <v>77000</v>
      </c>
      <c r="Y2167">
        <f>SUM(Table1[[#This Row],[profit/loss]])/SUM(Table1[profit/loss])</f>
        <v>2.3183335606404191E-4</v>
      </c>
    </row>
    <row r="2168" spans="1:25" x14ac:dyDescent="0.3">
      <c r="A2168" t="s">
        <v>33</v>
      </c>
      <c r="B2168" t="s">
        <v>82</v>
      </c>
      <c r="C2168">
        <v>1128299</v>
      </c>
      <c r="D2168" s="9">
        <v>44280</v>
      </c>
      <c r="E2168" s="8" t="str">
        <f>TEXT(Table1[[#This Row],[Invoice Date]],"dd-mm-yyyy")</f>
        <v>25-03-2021</v>
      </c>
      <c r="F2168" s="1" t="str">
        <f t="shared" si="132"/>
        <v>March</v>
      </c>
      <c r="G2168" s="1" t="str">
        <f t="shared" si="133"/>
        <v>2021</v>
      </c>
      <c r="H2168" s="1" t="str">
        <f t="shared" si="134"/>
        <v>Thursday</v>
      </c>
      <c r="I2168" s="1" t="str">
        <f t="shared" si="135"/>
        <v>25</v>
      </c>
      <c r="J2168" t="s">
        <v>30</v>
      </c>
      <c r="K2168" t="s">
        <v>87</v>
      </c>
      <c r="L2168" t="s">
        <v>88</v>
      </c>
      <c r="M2168" t="s">
        <v>20</v>
      </c>
      <c r="N2168">
        <v>55</v>
      </c>
      <c r="O2168">
        <v>275</v>
      </c>
      <c r="P2168">
        <v>151250</v>
      </c>
      <c r="Q2168">
        <v>52938</v>
      </c>
      <c r="R2168">
        <v>0.35</v>
      </c>
      <c r="S2168" t="s">
        <v>82</v>
      </c>
      <c r="T2168" t="str">
        <f>IF(Table1[[#This Row],[Units Sold]]&gt; 700,"High Units","low Units")</f>
        <v>low Units</v>
      </c>
      <c r="U2168">
        <f>SUM(Table1[[#This Row],[Operating Profit]])/SUM(Table1[Operating Profit])*100</f>
        <v>1.5938693770543182E-2</v>
      </c>
      <c r="V2168">
        <f>SUM(Table1[[#This Row],[Price per Unit]]*Table1[[#This Row],[Units Sold]])</f>
        <v>15125</v>
      </c>
      <c r="W2168">
        <f>SUM(Table1[[#This Row],[Total Sales]]-Table1[[#This Row],[Operating Profit]])</f>
        <v>98312</v>
      </c>
      <c r="X2168">
        <f>SUM(Table1[[#This Row],[Total Sales]]-Table1[[#This Row],[Cost]])</f>
        <v>52938</v>
      </c>
      <c r="Y2168">
        <f>SUM(Table1[[#This Row],[profit/loss]])/SUM(Table1[profit/loss])</f>
        <v>1.5938693770543183E-4</v>
      </c>
    </row>
    <row r="2169" spans="1:25" x14ac:dyDescent="0.3">
      <c r="A2169" t="s">
        <v>33</v>
      </c>
      <c r="B2169" t="s">
        <v>82</v>
      </c>
      <c r="C2169">
        <v>1128299</v>
      </c>
      <c r="D2169" s="9">
        <v>44280</v>
      </c>
      <c r="E2169" s="8" t="str">
        <f>TEXT(Table1[[#This Row],[Invoice Date]],"dd-mm-yyyy")</f>
        <v>25-03-2021</v>
      </c>
      <c r="F2169" s="1" t="str">
        <f t="shared" si="132"/>
        <v>March</v>
      </c>
      <c r="G2169" s="1" t="str">
        <f t="shared" si="133"/>
        <v>2021</v>
      </c>
      <c r="H2169" s="1" t="str">
        <f t="shared" si="134"/>
        <v>Thursday</v>
      </c>
      <c r="I2169" s="1" t="str">
        <f t="shared" si="135"/>
        <v>25</v>
      </c>
      <c r="J2169" t="s">
        <v>30</v>
      </c>
      <c r="K2169" t="s">
        <v>87</v>
      </c>
      <c r="L2169" t="s">
        <v>88</v>
      </c>
      <c r="M2169" t="s">
        <v>21</v>
      </c>
      <c r="N2169">
        <v>60</v>
      </c>
      <c r="O2169">
        <v>175</v>
      </c>
      <c r="P2169">
        <v>105000</v>
      </c>
      <c r="Q2169">
        <v>31500</v>
      </c>
      <c r="R2169">
        <v>0.3</v>
      </c>
      <c r="S2169" t="s">
        <v>82</v>
      </c>
      <c r="T2169" t="str">
        <f>IF(Table1[[#This Row],[Units Sold]]&gt; 700,"High Units","low Units")</f>
        <v>low Units</v>
      </c>
      <c r="U2169">
        <f>SUM(Table1[[#This Row],[Operating Profit]])/SUM(Table1[Operating Profit])*100</f>
        <v>9.484091838983532E-3</v>
      </c>
      <c r="V2169">
        <f>SUM(Table1[[#This Row],[Price per Unit]]*Table1[[#This Row],[Units Sold]])</f>
        <v>10500</v>
      </c>
      <c r="W2169">
        <f>SUM(Table1[[#This Row],[Total Sales]]-Table1[[#This Row],[Operating Profit]])</f>
        <v>73500</v>
      </c>
      <c r="X2169">
        <f>SUM(Table1[[#This Row],[Total Sales]]-Table1[[#This Row],[Cost]])</f>
        <v>31500</v>
      </c>
      <c r="Y2169">
        <f>SUM(Table1[[#This Row],[profit/loss]])/SUM(Table1[profit/loss])</f>
        <v>9.4840918389835324E-5</v>
      </c>
    </row>
    <row r="2170" spans="1:25" x14ac:dyDescent="0.3">
      <c r="A2170" t="s">
        <v>33</v>
      </c>
      <c r="B2170" t="s">
        <v>82</v>
      </c>
      <c r="C2170">
        <v>1128299</v>
      </c>
      <c r="D2170" s="9">
        <v>44280</v>
      </c>
      <c r="E2170" s="8" t="str">
        <f>TEXT(Table1[[#This Row],[Invoice Date]],"dd-mm-yyyy")</f>
        <v>25-03-2021</v>
      </c>
      <c r="F2170" s="1" t="str">
        <f t="shared" si="132"/>
        <v>March</v>
      </c>
      <c r="G2170" s="1" t="str">
        <f t="shared" si="133"/>
        <v>2021</v>
      </c>
      <c r="H2170" s="1" t="str">
        <f t="shared" si="134"/>
        <v>Thursday</v>
      </c>
      <c r="I2170" s="1" t="str">
        <f t="shared" si="135"/>
        <v>25</v>
      </c>
      <c r="J2170" t="s">
        <v>30</v>
      </c>
      <c r="K2170" t="s">
        <v>87</v>
      </c>
      <c r="L2170" t="s">
        <v>88</v>
      </c>
      <c r="M2170" t="s">
        <v>22</v>
      </c>
      <c r="N2170">
        <v>55</v>
      </c>
      <c r="O2170">
        <v>375</v>
      </c>
      <c r="P2170">
        <v>206250</v>
      </c>
      <c r="Q2170">
        <v>51563</v>
      </c>
      <c r="R2170">
        <v>0.25</v>
      </c>
      <c r="S2170" t="s">
        <v>82</v>
      </c>
      <c r="T2170" t="str">
        <f>IF(Table1[[#This Row],[Units Sold]]&gt; 700,"High Units","low Units")</f>
        <v>low Units</v>
      </c>
      <c r="U2170">
        <f>SUM(Table1[[#This Row],[Operating Profit]])/SUM(Table1[Operating Profit])*100</f>
        <v>1.5524705634714536E-2</v>
      </c>
      <c r="V2170">
        <f>SUM(Table1[[#This Row],[Price per Unit]]*Table1[[#This Row],[Units Sold]])</f>
        <v>20625</v>
      </c>
      <c r="W2170">
        <f>SUM(Table1[[#This Row],[Total Sales]]-Table1[[#This Row],[Operating Profit]])</f>
        <v>154687</v>
      </c>
      <c r="X2170">
        <f>SUM(Table1[[#This Row],[Total Sales]]-Table1[[#This Row],[Cost]])</f>
        <v>51563</v>
      </c>
      <c r="Y2170">
        <f>SUM(Table1[[#This Row],[profit/loss]])/SUM(Table1[profit/loss])</f>
        <v>1.5524705634714536E-4</v>
      </c>
    </row>
    <row r="2171" spans="1:25" x14ac:dyDescent="0.3">
      <c r="A2171" t="s">
        <v>33</v>
      </c>
      <c r="B2171" t="s">
        <v>82</v>
      </c>
      <c r="C2171">
        <v>1128299</v>
      </c>
      <c r="D2171" s="9">
        <v>44312</v>
      </c>
      <c r="E2171" s="8" t="str">
        <f>TEXT(Table1[[#This Row],[Invoice Date]],"dd-mm-yyyy")</f>
        <v>26-04-2021</v>
      </c>
      <c r="F2171" s="1" t="str">
        <f t="shared" si="132"/>
        <v>April</v>
      </c>
      <c r="G2171" s="1" t="str">
        <f t="shared" si="133"/>
        <v>2021</v>
      </c>
      <c r="H2171" s="1" t="str">
        <f t="shared" si="134"/>
        <v>Monday</v>
      </c>
      <c r="I2171" s="1" t="str">
        <f t="shared" si="135"/>
        <v>26</v>
      </c>
      <c r="J2171" t="s">
        <v>30</v>
      </c>
      <c r="K2171" t="s">
        <v>87</v>
      </c>
      <c r="L2171" t="s">
        <v>88</v>
      </c>
      <c r="M2171" t="s">
        <v>16</v>
      </c>
      <c r="N2171">
        <v>55</v>
      </c>
      <c r="O2171">
        <v>550</v>
      </c>
      <c r="P2171">
        <v>302500</v>
      </c>
      <c r="Q2171">
        <v>105875</v>
      </c>
      <c r="R2171">
        <v>0.35</v>
      </c>
      <c r="S2171" t="s">
        <v>82</v>
      </c>
      <c r="T2171" t="str">
        <f>IF(Table1[[#This Row],[Units Sold]]&gt; 700,"High Units","low Units")</f>
        <v>low Units</v>
      </c>
      <c r="U2171">
        <f>SUM(Table1[[#This Row],[Operating Profit]])/SUM(Table1[Operating Profit])*100</f>
        <v>3.1877086458805763E-2</v>
      </c>
      <c r="V2171">
        <f>SUM(Table1[[#This Row],[Price per Unit]]*Table1[[#This Row],[Units Sold]])</f>
        <v>30250</v>
      </c>
      <c r="W2171">
        <f>SUM(Table1[[#This Row],[Total Sales]]-Table1[[#This Row],[Operating Profit]])</f>
        <v>196625</v>
      </c>
      <c r="X2171">
        <f>SUM(Table1[[#This Row],[Total Sales]]-Table1[[#This Row],[Cost]])</f>
        <v>105875</v>
      </c>
      <c r="Y2171">
        <f>SUM(Table1[[#This Row],[profit/loss]])/SUM(Table1[profit/loss])</f>
        <v>3.1877086458805763E-4</v>
      </c>
    </row>
    <row r="2172" spans="1:25" x14ac:dyDescent="0.3">
      <c r="A2172" t="s">
        <v>33</v>
      </c>
      <c r="B2172" t="s">
        <v>82</v>
      </c>
      <c r="C2172">
        <v>1128299</v>
      </c>
      <c r="D2172" s="9">
        <v>44312</v>
      </c>
      <c r="E2172" s="8" t="str">
        <f>TEXT(Table1[[#This Row],[Invoice Date]],"dd-mm-yyyy")</f>
        <v>26-04-2021</v>
      </c>
      <c r="F2172" s="1" t="str">
        <f t="shared" si="132"/>
        <v>April</v>
      </c>
      <c r="G2172" s="1" t="str">
        <f t="shared" si="133"/>
        <v>2021</v>
      </c>
      <c r="H2172" s="1" t="str">
        <f t="shared" si="134"/>
        <v>Monday</v>
      </c>
      <c r="I2172" s="1" t="str">
        <f t="shared" si="135"/>
        <v>26</v>
      </c>
      <c r="J2172" t="s">
        <v>30</v>
      </c>
      <c r="K2172" t="s">
        <v>87</v>
      </c>
      <c r="L2172" t="s">
        <v>88</v>
      </c>
      <c r="M2172" t="s">
        <v>18</v>
      </c>
      <c r="N2172">
        <v>60</v>
      </c>
      <c r="O2172">
        <v>350</v>
      </c>
      <c r="P2172">
        <v>210000</v>
      </c>
      <c r="Q2172">
        <v>84000</v>
      </c>
      <c r="R2172">
        <v>0.4</v>
      </c>
      <c r="S2172" t="s">
        <v>82</v>
      </c>
      <c r="T2172" t="str">
        <f>IF(Table1[[#This Row],[Units Sold]]&gt; 700,"High Units","low Units")</f>
        <v>low Units</v>
      </c>
      <c r="U2172">
        <f>SUM(Table1[[#This Row],[Operating Profit]])/SUM(Table1[Operating Profit])*100</f>
        <v>2.5290911570622753E-2</v>
      </c>
      <c r="V2172">
        <f>SUM(Table1[[#This Row],[Price per Unit]]*Table1[[#This Row],[Units Sold]])</f>
        <v>21000</v>
      </c>
      <c r="W2172">
        <f>SUM(Table1[[#This Row],[Total Sales]]-Table1[[#This Row],[Operating Profit]])</f>
        <v>126000</v>
      </c>
      <c r="X2172">
        <f>SUM(Table1[[#This Row],[Total Sales]]-Table1[[#This Row],[Cost]])</f>
        <v>84000</v>
      </c>
      <c r="Y2172">
        <f>SUM(Table1[[#This Row],[profit/loss]])/SUM(Table1[profit/loss])</f>
        <v>2.5290911570622753E-4</v>
      </c>
    </row>
    <row r="2173" spans="1:25" x14ac:dyDescent="0.3">
      <c r="A2173" t="s">
        <v>33</v>
      </c>
      <c r="B2173" t="s">
        <v>82</v>
      </c>
      <c r="C2173">
        <v>1128299</v>
      </c>
      <c r="D2173" s="9">
        <v>44312</v>
      </c>
      <c r="E2173" s="8" t="str">
        <f>TEXT(Table1[[#This Row],[Invoice Date]],"dd-mm-yyyy")</f>
        <v>26-04-2021</v>
      </c>
      <c r="F2173" s="1" t="str">
        <f t="shared" si="132"/>
        <v>April</v>
      </c>
      <c r="G2173" s="1" t="str">
        <f t="shared" si="133"/>
        <v>2021</v>
      </c>
      <c r="H2173" s="1" t="str">
        <f t="shared" si="134"/>
        <v>Monday</v>
      </c>
      <c r="I2173" s="1" t="str">
        <f t="shared" si="135"/>
        <v>26</v>
      </c>
      <c r="J2173" t="s">
        <v>30</v>
      </c>
      <c r="K2173" t="s">
        <v>87</v>
      </c>
      <c r="L2173" t="s">
        <v>88</v>
      </c>
      <c r="M2173" t="s">
        <v>19</v>
      </c>
      <c r="N2173">
        <v>60</v>
      </c>
      <c r="O2173">
        <v>400</v>
      </c>
      <c r="P2173">
        <v>240000</v>
      </c>
      <c r="Q2173">
        <v>84000</v>
      </c>
      <c r="R2173">
        <v>0.35</v>
      </c>
      <c r="S2173" t="s">
        <v>82</v>
      </c>
      <c r="T2173" t="str">
        <f>IF(Table1[[#This Row],[Units Sold]]&gt; 700,"High Units","low Units")</f>
        <v>low Units</v>
      </c>
      <c r="U2173">
        <f>SUM(Table1[[#This Row],[Operating Profit]])/SUM(Table1[Operating Profit])*100</f>
        <v>2.5290911570622753E-2</v>
      </c>
      <c r="V2173">
        <f>SUM(Table1[[#This Row],[Price per Unit]]*Table1[[#This Row],[Units Sold]])</f>
        <v>24000</v>
      </c>
      <c r="W2173">
        <f>SUM(Table1[[#This Row],[Total Sales]]-Table1[[#This Row],[Operating Profit]])</f>
        <v>156000</v>
      </c>
      <c r="X2173">
        <f>SUM(Table1[[#This Row],[Total Sales]]-Table1[[#This Row],[Cost]])</f>
        <v>84000</v>
      </c>
      <c r="Y2173">
        <f>SUM(Table1[[#This Row],[profit/loss]])/SUM(Table1[profit/loss])</f>
        <v>2.5290911570622753E-4</v>
      </c>
    </row>
    <row r="2174" spans="1:25" x14ac:dyDescent="0.3">
      <c r="A2174" t="s">
        <v>33</v>
      </c>
      <c r="B2174" t="s">
        <v>82</v>
      </c>
      <c r="C2174">
        <v>1128299</v>
      </c>
      <c r="D2174" s="9">
        <v>44312</v>
      </c>
      <c r="E2174" s="8" t="str">
        <f>TEXT(Table1[[#This Row],[Invoice Date]],"dd-mm-yyyy")</f>
        <v>26-04-2021</v>
      </c>
      <c r="F2174" s="1" t="str">
        <f t="shared" si="132"/>
        <v>April</v>
      </c>
      <c r="G2174" s="1" t="str">
        <f t="shared" si="133"/>
        <v>2021</v>
      </c>
      <c r="H2174" s="1" t="str">
        <f t="shared" si="134"/>
        <v>Monday</v>
      </c>
      <c r="I2174" s="1" t="str">
        <f t="shared" si="135"/>
        <v>26</v>
      </c>
      <c r="J2174" t="s">
        <v>30</v>
      </c>
      <c r="K2174" t="s">
        <v>87</v>
      </c>
      <c r="L2174" t="s">
        <v>88</v>
      </c>
      <c r="M2174" t="s">
        <v>20</v>
      </c>
      <c r="N2174">
        <v>55</v>
      </c>
      <c r="O2174">
        <v>300</v>
      </c>
      <c r="P2174">
        <v>165000</v>
      </c>
      <c r="Q2174">
        <v>57750</v>
      </c>
      <c r="R2174">
        <v>0.35</v>
      </c>
      <c r="S2174" t="s">
        <v>82</v>
      </c>
      <c r="T2174" t="str">
        <f>IF(Table1[[#This Row],[Units Sold]]&gt; 700,"High Units","low Units")</f>
        <v>low Units</v>
      </c>
      <c r="U2174">
        <f>SUM(Table1[[#This Row],[Operating Profit]])/SUM(Table1[Operating Profit])*100</f>
        <v>1.7387501704803143E-2</v>
      </c>
      <c r="V2174">
        <f>SUM(Table1[[#This Row],[Price per Unit]]*Table1[[#This Row],[Units Sold]])</f>
        <v>16500</v>
      </c>
      <c r="W2174">
        <f>SUM(Table1[[#This Row],[Total Sales]]-Table1[[#This Row],[Operating Profit]])</f>
        <v>107250</v>
      </c>
      <c r="X2174">
        <f>SUM(Table1[[#This Row],[Total Sales]]-Table1[[#This Row],[Cost]])</f>
        <v>57750</v>
      </c>
      <c r="Y2174">
        <f>SUM(Table1[[#This Row],[profit/loss]])/SUM(Table1[profit/loss])</f>
        <v>1.7387501704803143E-4</v>
      </c>
    </row>
    <row r="2175" spans="1:25" x14ac:dyDescent="0.3">
      <c r="A2175" t="s">
        <v>33</v>
      </c>
      <c r="B2175" t="s">
        <v>82</v>
      </c>
      <c r="C2175">
        <v>1128299</v>
      </c>
      <c r="D2175" s="9">
        <v>44312</v>
      </c>
      <c r="E2175" s="8" t="str">
        <f>TEXT(Table1[[#This Row],[Invoice Date]],"dd-mm-yyyy")</f>
        <v>26-04-2021</v>
      </c>
      <c r="F2175" s="1" t="str">
        <f t="shared" si="132"/>
        <v>April</v>
      </c>
      <c r="G2175" s="1" t="str">
        <f t="shared" si="133"/>
        <v>2021</v>
      </c>
      <c r="H2175" s="1" t="str">
        <f t="shared" si="134"/>
        <v>Monday</v>
      </c>
      <c r="I2175" s="1" t="str">
        <f t="shared" si="135"/>
        <v>26</v>
      </c>
      <c r="J2175" t="s">
        <v>30</v>
      </c>
      <c r="K2175" t="s">
        <v>87</v>
      </c>
      <c r="L2175" t="s">
        <v>88</v>
      </c>
      <c r="M2175" t="s">
        <v>21</v>
      </c>
      <c r="N2175">
        <v>60</v>
      </c>
      <c r="O2175">
        <v>200</v>
      </c>
      <c r="P2175">
        <v>120000</v>
      </c>
      <c r="Q2175">
        <v>36000</v>
      </c>
      <c r="R2175">
        <v>0.3</v>
      </c>
      <c r="S2175" t="s">
        <v>82</v>
      </c>
      <c r="T2175" t="str">
        <f>IF(Table1[[#This Row],[Units Sold]]&gt; 700,"High Units","low Units")</f>
        <v>low Units</v>
      </c>
      <c r="U2175">
        <f>SUM(Table1[[#This Row],[Operating Profit]])/SUM(Table1[Operating Profit])*100</f>
        <v>1.0838962101695467E-2</v>
      </c>
      <c r="V2175">
        <f>SUM(Table1[[#This Row],[Price per Unit]]*Table1[[#This Row],[Units Sold]])</f>
        <v>12000</v>
      </c>
      <c r="W2175">
        <f>SUM(Table1[[#This Row],[Total Sales]]-Table1[[#This Row],[Operating Profit]])</f>
        <v>84000</v>
      </c>
      <c r="X2175">
        <f>SUM(Table1[[#This Row],[Total Sales]]-Table1[[#This Row],[Cost]])</f>
        <v>36000</v>
      </c>
      <c r="Y2175">
        <f>SUM(Table1[[#This Row],[profit/loss]])/SUM(Table1[profit/loss])</f>
        <v>1.0838962101695467E-4</v>
      </c>
    </row>
    <row r="2176" spans="1:25" x14ac:dyDescent="0.3">
      <c r="A2176" t="s">
        <v>33</v>
      </c>
      <c r="B2176" t="s">
        <v>82</v>
      </c>
      <c r="C2176">
        <v>1128299</v>
      </c>
      <c r="D2176" s="9">
        <v>44312</v>
      </c>
      <c r="E2176" s="8" t="str">
        <f>TEXT(Table1[[#This Row],[Invoice Date]],"dd-mm-yyyy")</f>
        <v>26-04-2021</v>
      </c>
      <c r="F2176" s="1" t="str">
        <f t="shared" si="132"/>
        <v>April</v>
      </c>
      <c r="G2176" s="1" t="str">
        <f t="shared" si="133"/>
        <v>2021</v>
      </c>
      <c r="H2176" s="1" t="str">
        <f t="shared" si="134"/>
        <v>Monday</v>
      </c>
      <c r="I2176" s="1" t="str">
        <f t="shared" si="135"/>
        <v>26</v>
      </c>
      <c r="J2176" t="s">
        <v>30</v>
      </c>
      <c r="K2176" t="s">
        <v>87</v>
      </c>
      <c r="L2176" t="s">
        <v>88</v>
      </c>
      <c r="M2176" t="s">
        <v>22</v>
      </c>
      <c r="N2176">
        <v>75</v>
      </c>
      <c r="O2176">
        <v>375</v>
      </c>
      <c r="P2176">
        <v>281250</v>
      </c>
      <c r="Q2176">
        <v>70313</v>
      </c>
      <c r="R2176">
        <v>0.25</v>
      </c>
      <c r="S2176" t="s">
        <v>82</v>
      </c>
      <c r="T2176" t="str">
        <f>IF(Table1[[#This Row],[Units Sold]]&gt; 700,"High Units","low Units")</f>
        <v>low Units</v>
      </c>
      <c r="U2176">
        <f>SUM(Table1[[#This Row],[Operating Profit]])/SUM(Table1[Operating Profit])*100</f>
        <v>2.1169998396014258E-2</v>
      </c>
      <c r="V2176">
        <f>SUM(Table1[[#This Row],[Price per Unit]]*Table1[[#This Row],[Units Sold]])</f>
        <v>28125</v>
      </c>
      <c r="W2176">
        <f>SUM(Table1[[#This Row],[Total Sales]]-Table1[[#This Row],[Operating Profit]])</f>
        <v>210937</v>
      </c>
      <c r="X2176">
        <f>SUM(Table1[[#This Row],[Total Sales]]-Table1[[#This Row],[Cost]])</f>
        <v>70313</v>
      </c>
      <c r="Y2176">
        <f>SUM(Table1[[#This Row],[profit/loss]])/SUM(Table1[profit/loss])</f>
        <v>2.1169998396014259E-4</v>
      </c>
    </row>
    <row r="2177" spans="1:25" x14ac:dyDescent="0.3">
      <c r="A2177" t="s">
        <v>33</v>
      </c>
      <c r="B2177" t="s">
        <v>82</v>
      </c>
      <c r="C2177">
        <v>1128299</v>
      </c>
      <c r="D2177" s="9">
        <v>44343</v>
      </c>
      <c r="E2177" s="8" t="str">
        <f>TEXT(Table1[[#This Row],[Invoice Date]],"dd-mm-yyyy")</f>
        <v>27-05-2021</v>
      </c>
      <c r="F2177" s="1" t="str">
        <f t="shared" si="132"/>
        <v>May</v>
      </c>
      <c r="G2177" s="1" t="str">
        <f t="shared" si="133"/>
        <v>2021</v>
      </c>
      <c r="H2177" s="1" t="str">
        <f t="shared" si="134"/>
        <v>Thursday</v>
      </c>
      <c r="I2177" s="1" t="str">
        <f t="shared" si="135"/>
        <v>27</v>
      </c>
      <c r="J2177" t="s">
        <v>30</v>
      </c>
      <c r="K2177" t="s">
        <v>87</v>
      </c>
      <c r="L2177" t="s">
        <v>88</v>
      </c>
      <c r="M2177" t="s">
        <v>16</v>
      </c>
      <c r="N2177">
        <v>55</v>
      </c>
      <c r="O2177">
        <v>575</v>
      </c>
      <c r="P2177">
        <v>316250</v>
      </c>
      <c r="Q2177">
        <v>110688</v>
      </c>
      <c r="R2177">
        <v>0.35</v>
      </c>
      <c r="S2177" t="s">
        <v>82</v>
      </c>
      <c r="T2177" t="str">
        <f>IF(Table1[[#This Row],[Units Sold]]&gt; 700,"High Units","low Units")</f>
        <v>low Units</v>
      </c>
      <c r="U2177">
        <f>SUM(Table1[[#This Row],[Operating Profit]])/SUM(Table1[Operating Profit])*100</f>
        <v>3.3326195475346328E-2</v>
      </c>
      <c r="V2177">
        <f>SUM(Table1[[#This Row],[Price per Unit]]*Table1[[#This Row],[Units Sold]])</f>
        <v>31625</v>
      </c>
      <c r="W2177">
        <f>SUM(Table1[[#This Row],[Total Sales]]-Table1[[#This Row],[Operating Profit]])</f>
        <v>205562</v>
      </c>
      <c r="X2177">
        <f>SUM(Table1[[#This Row],[Total Sales]]-Table1[[#This Row],[Cost]])</f>
        <v>110688</v>
      </c>
      <c r="Y2177">
        <f>SUM(Table1[[#This Row],[profit/loss]])/SUM(Table1[profit/loss])</f>
        <v>3.3326195475346325E-4</v>
      </c>
    </row>
    <row r="2178" spans="1:25" x14ac:dyDescent="0.3">
      <c r="A2178" t="s">
        <v>33</v>
      </c>
      <c r="B2178" t="s">
        <v>82</v>
      </c>
      <c r="C2178">
        <v>1128299</v>
      </c>
      <c r="D2178" s="9">
        <v>44343</v>
      </c>
      <c r="E2178" s="8" t="str">
        <f>TEXT(Table1[[#This Row],[Invoice Date]],"dd-mm-yyyy")</f>
        <v>27-05-2021</v>
      </c>
      <c r="F2178" s="1" t="str">
        <f t="shared" si="132"/>
        <v>May</v>
      </c>
      <c r="G2178" s="1" t="str">
        <f t="shared" si="133"/>
        <v>2021</v>
      </c>
      <c r="H2178" s="1" t="str">
        <f t="shared" si="134"/>
        <v>Thursday</v>
      </c>
      <c r="I2178" s="1" t="str">
        <f t="shared" si="135"/>
        <v>27</v>
      </c>
      <c r="J2178" t="s">
        <v>30</v>
      </c>
      <c r="K2178" t="s">
        <v>87</v>
      </c>
      <c r="L2178" t="s">
        <v>88</v>
      </c>
      <c r="M2178" t="s">
        <v>18</v>
      </c>
      <c r="N2178">
        <v>60</v>
      </c>
      <c r="O2178">
        <v>425</v>
      </c>
      <c r="P2178">
        <v>255000</v>
      </c>
      <c r="Q2178">
        <v>102000</v>
      </c>
      <c r="R2178">
        <v>0.4</v>
      </c>
      <c r="S2178" t="s">
        <v>82</v>
      </c>
      <c r="T2178" t="str">
        <f>IF(Table1[[#This Row],[Units Sold]]&gt; 700,"High Units","low Units")</f>
        <v>low Units</v>
      </c>
      <c r="U2178">
        <f>SUM(Table1[[#This Row],[Operating Profit]])/SUM(Table1[Operating Profit])*100</f>
        <v>3.0710392621470486E-2</v>
      </c>
      <c r="V2178">
        <f>SUM(Table1[[#This Row],[Price per Unit]]*Table1[[#This Row],[Units Sold]])</f>
        <v>25500</v>
      </c>
      <c r="W2178">
        <f>SUM(Table1[[#This Row],[Total Sales]]-Table1[[#This Row],[Operating Profit]])</f>
        <v>153000</v>
      </c>
      <c r="X2178">
        <f>SUM(Table1[[#This Row],[Total Sales]]-Table1[[#This Row],[Cost]])</f>
        <v>102000</v>
      </c>
      <c r="Y2178">
        <f>SUM(Table1[[#This Row],[profit/loss]])/SUM(Table1[profit/loss])</f>
        <v>3.0710392621470484E-4</v>
      </c>
    </row>
    <row r="2179" spans="1:25" x14ac:dyDescent="0.3">
      <c r="A2179" t="s">
        <v>33</v>
      </c>
      <c r="B2179" t="s">
        <v>82</v>
      </c>
      <c r="C2179">
        <v>1128299</v>
      </c>
      <c r="D2179" s="9">
        <v>44343</v>
      </c>
      <c r="E2179" s="8" t="str">
        <f>TEXT(Table1[[#This Row],[Invoice Date]],"dd-mm-yyyy")</f>
        <v>27-05-2021</v>
      </c>
      <c r="F2179" s="1" t="str">
        <f t="shared" ref="F2179:F2242" si="136">TEXT(D2179,"mmmm")</f>
        <v>May</v>
      </c>
      <c r="G2179" s="1" t="str">
        <f t="shared" ref="G2179:G2242" si="137">TEXT(D2179,"YYYY")</f>
        <v>2021</v>
      </c>
      <c r="H2179" s="1" t="str">
        <f t="shared" ref="H2179:H2242" si="138">TEXT(D2179,"dddd")</f>
        <v>Thursday</v>
      </c>
      <c r="I2179" s="1" t="str">
        <f t="shared" ref="I2179:I2242" si="139">TEXT(D2179,"dd")</f>
        <v>27</v>
      </c>
      <c r="J2179" t="s">
        <v>30</v>
      </c>
      <c r="K2179" t="s">
        <v>87</v>
      </c>
      <c r="L2179" t="s">
        <v>88</v>
      </c>
      <c r="M2179" t="s">
        <v>19</v>
      </c>
      <c r="N2179">
        <v>60</v>
      </c>
      <c r="O2179">
        <v>450</v>
      </c>
      <c r="P2179">
        <v>270000</v>
      </c>
      <c r="Q2179">
        <v>94500</v>
      </c>
      <c r="R2179">
        <v>0.35</v>
      </c>
      <c r="S2179" t="s">
        <v>82</v>
      </c>
      <c r="T2179" t="str">
        <f>IF(Table1[[#This Row],[Units Sold]]&gt; 700,"High Units","low Units")</f>
        <v>low Units</v>
      </c>
      <c r="U2179">
        <f>SUM(Table1[[#This Row],[Operating Profit]])/SUM(Table1[Operating Profit])*100</f>
        <v>2.8452275516950596E-2</v>
      </c>
      <c r="V2179">
        <f>SUM(Table1[[#This Row],[Price per Unit]]*Table1[[#This Row],[Units Sold]])</f>
        <v>27000</v>
      </c>
      <c r="W2179">
        <f>SUM(Table1[[#This Row],[Total Sales]]-Table1[[#This Row],[Operating Profit]])</f>
        <v>175500</v>
      </c>
      <c r="X2179">
        <f>SUM(Table1[[#This Row],[Total Sales]]-Table1[[#This Row],[Cost]])</f>
        <v>94500</v>
      </c>
      <c r="Y2179">
        <f>SUM(Table1[[#This Row],[profit/loss]])/SUM(Table1[profit/loss])</f>
        <v>2.8452275516950597E-4</v>
      </c>
    </row>
    <row r="2180" spans="1:25" x14ac:dyDescent="0.3">
      <c r="A2180" t="s">
        <v>33</v>
      </c>
      <c r="B2180" t="s">
        <v>82</v>
      </c>
      <c r="C2180">
        <v>1128299</v>
      </c>
      <c r="D2180" s="9">
        <v>44343</v>
      </c>
      <c r="E2180" s="8" t="str">
        <f>TEXT(Table1[[#This Row],[Invoice Date]],"dd-mm-yyyy")</f>
        <v>27-05-2021</v>
      </c>
      <c r="F2180" s="1" t="str">
        <f t="shared" si="136"/>
        <v>May</v>
      </c>
      <c r="G2180" s="1" t="str">
        <f t="shared" si="137"/>
        <v>2021</v>
      </c>
      <c r="H2180" s="1" t="str">
        <f t="shared" si="138"/>
        <v>Thursday</v>
      </c>
      <c r="I2180" s="1" t="str">
        <f t="shared" si="139"/>
        <v>27</v>
      </c>
      <c r="J2180" t="s">
        <v>30</v>
      </c>
      <c r="K2180" t="s">
        <v>87</v>
      </c>
      <c r="L2180" t="s">
        <v>88</v>
      </c>
      <c r="M2180" t="s">
        <v>20</v>
      </c>
      <c r="N2180">
        <v>55</v>
      </c>
      <c r="O2180">
        <v>350</v>
      </c>
      <c r="P2180">
        <v>192500</v>
      </c>
      <c r="Q2180">
        <v>67375</v>
      </c>
      <c r="R2180">
        <v>0.35</v>
      </c>
      <c r="S2180" t="s">
        <v>82</v>
      </c>
      <c r="T2180" t="str">
        <f>IF(Table1[[#This Row],[Units Sold]]&gt; 700,"High Units","low Units")</f>
        <v>low Units</v>
      </c>
      <c r="U2180">
        <f>SUM(Table1[[#This Row],[Operating Profit]])/SUM(Table1[Operating Profit])*100</f>
        <v>2.0285418655603668E-2</v>
      </c>
      <c r="V2180">
        <f>SUM(Table1[[#This Row],[Price per Unit]]*Table1[[#This Row],[Units Sold]])</f>
        <v>19250</v>
      </c>
      <c r="W2180">
        <f>SUM(Table1[[#This Row],[Total Sales]]-Table1[[#This Row],[Operating Profit]])</f>
        <v>125125</v>
      </c>
      <c r="X2180">
        <f>SUM(Table1[[#This Row],[Total Sales]]-Table1[[#This Row],[Cost]])</f>
        <v>67375</v>
      </c>
      <c r="Y2180">
        <f>SUM(Table1[[#This Row],[profit/loss]])/SUM(Table1[profit/loss])</f>
        <v>2.0285418655603668E-4</v>
      </c>
    </row>
    <row r="2181" spans="1:25" x14ac:dyDescent="0.3">
      <c r="A2181" t="s">
        <v>33</v>
      </c>
      <c r="B2181" t="s">
        <v>82</v>
      </c>
      <c r="C2181">
        <v>1128299</v>
      </c>
      <c r="D2181" s="9">
        <v>44343</v>
      </c>
      <c r="E2181" s="8" t="str">
        <f>TEXT(Table1[[#This Row],[Invoice Date]],"dd-mm-yyyy")</f>
        <v>27-05-2021</v>
      </c>
      <c r="F2181" s="1" t="str">
        <f t="shared" si="136"/>
        <v>May</v>
      </c>
      <c r="G2181" s="1" t="str">
        <f t="shared" si="137"/>
        <v>2021</v>
      </c>
      <c r="H2181" s="1" t="str">
        <f t="shared" si="138"/>
        <v>Thursday</v>
      </c>
      <c r="I2181" s="1" t="str">
        <f t="shared" si="139"/>
        <v>27</v>
      </c>
      <c r="J2181" t="s">
        <v>30</v>
      </c>
      <c r="K2181" t="s">
        <v>87</v>
      </c>
      <c r="L2181" t="s">
        <v>88</v>
      </c>
      <c r="M2181" t="s">
        <v>21</v>
      </c>
      <c r="N2181">
        <v>60</v>
      </c>
      <c r="O2181">
        <v>250</v>
      </c>
      <c r="P2181">
        <v>150000</v>
      </c>
      <c r="Q2181">
        <v>45000</v>
      </c>
      <c r="R2181">
        <v>0.3</v>
      </c>
      <c r="S2181" t="s">
        <v>82</v>
      </c>
      <c r="T2181" t="str">
        <f>IF(Table1[[#This Row],[Units Sold]]&gt; 700,"High Units","low Units")</f>
        <v>low Units</v>
      </c>
      <c r="U2181">
        <f>SUM(Table1[[#This Row],[Operating Profit]])/SUM(Table1[Operating Profit])*100</f>
        <v>1.3548702627119333E-2</v>
      </c>
      <c r="V2181">
        <f>SUM(Table1[[#This Row],[Price per Unit]]*Table1[[#This Row],[Units Sold]])</f>
        <v>15000</v>
      </c>
      <c r="W2181">
        <f>SUM(Table1[[#This Row],[Total Sales]]-Table1[[#This Row],[Operating Profit]])</f>
        <v>105000</v>
      </c>
      <c r="X2181">
        <f>SUM(Table1[[#This Row],[Total Sales]]-Table1[[#This Row],[Cost]])</f>
        <v>45000</v>
      </c>
      <c r="Y2181">
        <f>SUM(Table1[[#This Row],[profit/loss]])/SUM(Table1[profit/loss])</f>
        <v>1.3548702627119334E-4</v>
      </c>
    </row>
    <row r="2182" spans="1:25" x14ac:dyDescent="0.3">
      <c r="A2182" t="s">
        <v>33</v>
      </c>
      <c r="B2182" t="s">
        <v>82</v>
      </c>
      <c r="C2182">
        <v>1128299</v>
      </c>
      <c r="D2182" s="9">
        <v>44343</v>
      </c>
      <c r="E2182" s="8" t="str">
        <f>TEXT(Table1[[#This Row],[Invoice Date]],"dd-mm-yyyy")</f>
        <v>27-05-2021</v>
      </c>
      <c r="F2182" s="1" t="str">
        <f t="shared" si="136"/>
        <v>May</v>
      </c>
      <c r="G2182" s="1" t="str">
        <f t="shared" si="137"/>
        <v>2021</v>
      </c>
      <c r="H2182" s="1" t="str">
        <f t="shared" si="138"/>
        <v>Thursday</v>
      </c>
      <c r="I2182" s="1" t="str">
        <f t="shared" si="139"/>
        <v>27</v>
      </c>
      <c r="J2182" t="s">
        <v>30</v>
      </c>
      <c r="K2182" t="s">
        <v>87</v>
      </c>
      <c r="L2182" t="s">
        <v>88</v>
      </c>
      <c r="M2182" t="s">
        <v>22</v>
      </c>
      <c r="N2182">
        <v>75</v>
      </c>
      <c r="O2182">
        <v>425</v>
      </c>
      <c r="P2182">
        <v>318750</v>
      </c>
      <c r="Q2182">
        <v>79688</v>
      </c>
      <c r="R2182">
        <v>0.25</v>
      </c>
      <c r="S2182" t="s">
        <v>82</v>
      </c>
      <c r="T2182" t="str">
        <f>IF(Table1[[#This Row],[Units Sold]]&gt; 700,"High Units","low Units")</f>
        <v>low Units</v>
      </c>
      <c r="U2182">
        <f>SUM(Table1[[#This Row],[Operating Profit]])/SUM(Table1[Operating Profit])*100</f>
        <v>2.3992644776664119E-2</v>
      </c>
      <c r="V2182">
        <f>SUM(Table1[[#This Row],[Price per Unit]]*Table1[[#This Row],[Units Sold]])</f>
        <v>31875</v>
      </c>
      <c r="W2182">
        <f>SUM(Table1[[#This Row],[Total Sales]]-Table1[[#This Row],[Operating Profit]])</f>
        <v>239062</v>
      </c>
      <c r="X2182">
        <f>SUM(Table1[[#This Row],[Total Sales]]-Table1[[#This Row],[Cost]])</f>
        <v>79688</v>
      </c>
      <c r="Y2182">
        <f>SUM(Table1[[#This Row],[profit/loss]])/SUM(Table1[profit/loss])</f>
        <v>2.3992644776664118E-4</v>
      </c>
    </row>
    <row r="2183" spans="1:25" x14ac:dyDescent="0.3">
      <c r="A2183" t="s">
        <v>33</v>
      </c>
      <c r="B2183" t="s">
        <v>82</v>
      </c>
      <c r="C2183">
        <v>1128299</v>
      </c>
      <c r="D2183" s="9">
        <v>44373</v>
      </c>
      <c r="E2183" s="8" t="str">
        <f>TEXT(Table1[[#This Row],[Invoice Date]],"dd-mm-yyyy")</f>
        <v>26-06-2021</v>
      </c>
      <c r="F2183" s="1" t="str">
        <f t="shared" si="136"/>
        <v>June</v>
      </c>
      <c r="G2183" s="1" t="str">
        <f t="shared" si="137"/>
        <v>2021</v>
      </c>
      <c r="H2183" s="1" t="str">
        <f t="shared" si="138"/>
        <v>Saturday</v>
      </c>
      <c r="I2183" s="1" t="str">
        <f t="shared" si="139"/>
        <v>26</v>
      </c>
      <c r="J2183" t="s">
        <v>30</v>
      </c>
      <c r="K2183" t="s">
        <v>87</v>
      </c>
      <c r="L2183" t="s">
        <v>88</v>
      </c>
      <c r="M2183" t="s">
        <v>16</v>
      </c>
      <c r="N2183">
        <v>55</v>
      </c>
      <c r="O2183">
        <v>700</v>
      </c>
      <c r="P2183">
        <v>385000</v>
      </c>
      <c r="Q2183">
        <v>134750</v>
      </c>
      <c r="R2183">
        <v>0.35</v>
      </c>
      <c r="S2183" t="s">
        <v>82</v>
      </c>
      <c r="T2183" t="str">
        <f>IF(Table1[[#This Row],[Units Sold]]&gt; 700,"High Units","low Units")</f>
        <v>low Units</v>
      </c>
      <c r="U2183">
        <f>SUM(Table1[[#This Row],[Operating Profit]])/SUM(Table1[Operating Profit])*100</f>
        <v>4.0570837311207336E-2</v>
      </c>
      <c r="V2183">
        <f>SUM(Table1[[#This Row],[Price per Unit]]*Table1[[#This Row],[Units Sold]])</f>
        <v>38500</v>
      </c>
      <c r="W2183">
        <f>SUM(Table1[[#This Row],[Total Sales]]-Table1[[#This Row],[Operating Profit]])</f>
        <v>250250</v>
      </c>
      <c r="X2183">
        <f>SUM(Table1[[#This Row],[Total Sales]]-Table1[[#This Row],[Cost]])</f>
        <v>134750</v>
      </c>
      <c r="Y2183">
        <f>SUM(Table1[[#This Row],[profit/loss]])/SUM(Table1[profit/loss])</f>
        <v>4.0570837311207337E-4</v>
      </c>
    </row>
    <row r="2184" spans="1:25" x14ac:dyDescent="0.3">
      <c r="A2184" t="s">
        <v>33</v>
      </c>
      <c r="B2184" t="s">
        <v>82</v>
      </c>
      <c r="C2184">
        <v>1128299</v>
      </c>
      <c r="D2184" s="9">
        <v>44373</v>
      </c>
      <c r="E2184" s="8" t="str">
        <f>TEXT(Table1[[#This Row],[Invoice Date]],"dd-mm-yyyy")</f>
        <v>26-06-2021</v>
      </c>
      <c r="F2184" s="1" t="str">
        <f t="shared" si="136"/>
        <v>June</v>
      </c>
      <c r="G2184" s="1" t="str">
        <f t="shared" si="137"/>
        <v>2021</v>
      </c>
      <c r="H2184" s="1" t="str">
        <f t="shared" si="138"/>
        <v>Saturday</v>
      </c>
      <c r="I2184" s="1" t="str">
        <f t="shared" si="139"/>
        <v>26</v>
      </c>
      <c r="J2184" t="s">
        <v>30</v>
      </c>
      <c r="K2184" t="s">
        <v>87</v>
      </c>
      <c r="L2184" t="s">
        <v>88</v>
      </c>
      <c r="M2184" t="s">
        <v>18</v>
      </c>
      <c r="N2184">
        <v>60</v>
      </c>
      <c r="O2184">
        <v>550</v>
      </c>
      <c r="P2184">
        <v>330000</v>
      </c>
      <c r="Q2184">
        <v>132000</v>
      </c>
      <c r="R2184">
        <v>0.4</v>
      </c>
      <c r="S2184" t="s">
        <v>82</v>
      </c>
      <c r="T2184" t="str">
        <f>IF(Table1[[#This Row],[Units Sold]]&gt; 700,"High Units","low Units")</f>
        <v>low Units</v>
      </c>
      <c r="U2184">
        <f>SUM(Table1[[#This Row],[Operating Profit]])/SUM(Table1[Operating Profit])*100</f>
        <v>3.9742861039550041E-2</v>
      </c>
      <c r="V2184">
        <f>SUM(Table1[[#This Row],[Price per Unit]]*Table1[[#This Row],[Units Sold]])</f>
        <v>33000</v>
      </c>
      <c r="W2184">
        <f>SUM(Table1[[#This Row],[Total Sales]]-Table1[[#This Row],[Operating Profit]])</f>
        <v>198000</v>
      </c>
      <c r="X2184">
        <f>SUM(Table1[[#This Row],[Total Sales]]-Table1[[#This Row],[Cost]])</f>
        <v>132000</v>
      </c>
      <c r="Y2184">
        <f>SUM(Table1[[#This Row],[profit/loss]])/SUM(Table1[profit/loss])</f>
        <v>3.9742861039550044E-4</v>
      </c>
    </row>
    <row r="2185" spans="1:25" x14ac:dyDescent="0.3">
      <c r="A2185" t="s">
        <v>33</v>
      </c>
      <c r="B2185" t="s">
        <v>82</v>
      </c>
      <c r="C2185">
        <v>1128299</v>
      </c>
      <c r="D2185" s="9">
        <v>44373</v>
      </c>
      <c r="E2185" s="8" t="str">
        <f>TEXT(Table1[[#This Row],[Invoice Date]],"dd-mm-yyyy")</f>
        <v>26-06-2021</v>
      </c>
      <c r="F2185" s="1" t="str">
        <f t="shared" si="136"/>
        <v>June</v>
      </c>
      <c r="G2185" s="1" t="str">
        <f t="shared" si="137"/>
        <v>2021</v>
      </c>
      <c r="H2185" s="1" t="str">
        <f t="shared" si="138"/>
        <v>Saturday</v>
      </c>
      <c r="I2185" s="1" t="str">
        <f t="shared" si="139"/>
        <v>26</v>
      </c>
      <c r="J2185" t="s">
        <v>30</v>
      </c>
      <c r="K2185" t="s">
        <v>87</v>
      </c>
      <c r="L2185" t="s">
        <v>88</v>
      </c>
      <c r="M2185" t="s">
        <v>19</v>
      </c>
      <c r="N2185">
        <v>60</v>
      </c>
      <c r="O2185">
        <v>550</v>
      </c>
      <c r="P2185">
        <v>330000</v>
      </c>
      <c r="Q2185">
        <v>115500</v>
      </c>
      <c r="R2185">
        <v>0.35</v>
      </c>
      <c r="S2185" t="s">
        <v>82</v>
      </c>
      <c r="T2185" t="str">
        <f>IF(Table1[[#This Row],[Units Sold]]&gt; 700,"High Units","low Units")</f>
        <v>low Units</v>
      </c>
      <c r="U2185">
        <f>SUM(Table1[[#This Row],[Operating Profit]])/SUM(Table1[Operating Profit])*100</f>
        <v>3.4775003409606285E-2</v>
      </c>
      <c r="V2185">
        <f>SUM(Table1[[#This Row],[Price per Unit]]*Table1[[#This Row],[Units Sold]])</f>
        <v>33000</v>
      </c>
      <c r="W2185">
        <f>SUM(Table1[[#This Row],[Total Sales]]-Table1[[#This Row],[Operating Profit]])</f>
        <v>214500</v>
      </c>
      <c r="X2185">
        <f>SUM(Table1[[#This Row],[Total Sales]]-Table1[[#This Row],[Cost]])</f>
        <v>115500</v>
      </c>
      <c r="Y2185">
        <f>SUM(Table1[[#This Row],[profit/loss]])/SUM(Table1[profit/loss])</f>
        <v>3.4775003409606286E-4</v>
      </c>
    </row>
    <row r="2186" spans="1:25" x14ac:dyDescent="0.3">
      <c r="A2186" t="s">
        <v>33</v>
      </c>
      <c r="B2186" t="s">
        <v>82</v>
      </c>
      <c r="C2186">
        <v>1128299</v>
      </c>
      <c r="D2186" s="9">
        <v>44373</v>
      </c>
      <c r="E2186" s="8" t="str">
        <f>TEXT(Table1[[#This Row],[Invoice Date]],"dd-mm-yyyy")</f>
        <v>26-06-2021</v>
      </c>
      <c r="F2186" s="1" t="str">
        <f t="shared" si="136"/>
        <v>June</v>
      </c>
      <c r="G2186" s="1" t="str">
        <f t="shared" si="137"/>
        <v>2021</v>
      </c>
      <c r="H2186" s="1" t="str">
        <f t="shared" si="138"/>
        <v>Saturday</v>
      </c>
      <c r="I2186" s="1" t="str">
        <f t="shared" si="139"/>
        <v>26</v>
      </c>
      <c r="J2186" t="s">
        <v>30</v>
      </c>
      <c r="K2186" t="s">
        <v>87</v>
      </c>
      <c r="L2186" t="s">
        <v>88</v>
      </c>
      <c r="M2186" t="s">
        <v>20</v>
      </c>
      <c r="N2186">
        <v>55</v>
      </c>
      <c r="O2186">
        <v>425</v>
      </c>
      <c r="P2186">
        <v>233750</v>
      </c>
      <c r="Q2186">
        <v>81813</v>
      </c>
      <c r="R2186">
        <v>0.35</v>
      </c>
      <c r="S2186" t="s">
        <v>82</v>
      </c>
      <c r="T2186" t="str">
        <f>IF(Table1[[#This Row],[Units Sold]]&gt; 700,"High Units","low Units")</f>
        <v>low Units</v>
      </c>
      <c r="U2186">
        <f>SUM(Table1[[#This Row],[Operating Profit]])/SUM(Table1[Operating Profit])*100</f>
        <v>2.4632444622944758E-2</v>
      </c>
      <c r="V2186">
        <f>SUM(Table1[[#This Row],[Price per Unit]]*Table1[[#This Row],[Units Sold]])</f>
        <v>23375</v>
      </c>
      <c r="W2186">
        <f>SUM(Table1[[#This Row],[Total Sales]]-Table1[[#This Row],[Operating Profit]])</f>
        <v>151937</v>
      </c>
      <c r="X2186">
        <f>SUM(Table1[[#This Row],[Total Sales]]-Table1[[#This Row],[Cost]])</f>
        <v>81813</v>
      </c>
      <c r="Y2186">
        <f>SUM(Table1[[#This Row],[profit/loss]])/SUM(Table1[profit/loss])</f>
        <v>2.4632444622944757E-4</v>
      </c>
    </row>
    <row r="2187" spans="1:25" x14ac:dyDescent="0.3">
      <c r="A2187" t="s">
        <v>33</v>
      </c>
      <c r="B2187" t="s">
        <v>82</v>
      </c>
      <c r="C2187">
        <v>1128299</v>
      </c>
      <c r="D2187" s="9">
        <v>44373</v>
      </c>
      <c r="E2187" s="8" t="str">
        <f>TEXT(Table1[[#This Row],[Invoice Date]],"dd-mm-yyyy")</f>
        <v>26-06-2021</v>
      </c>
      <c r="F2187" s="1" t="str">
        <f t="shared" si="136"/>
        <v>June</v>
      </c>
      <c r="G2187" s="1" t="str">
        <f t="shared" si="137"/>
        <v>2021</v>
      </c>
      <c r="H2187" s="1" t="str">
        <f t="shared" si="138"/>
        <v>Saturday</v>
      </c>
      <c r="I2187" s="1" t="str">
        <f t="shared" si="139"/>
        <v>26</v>
      </c>
      <c r="J2187" t="s">
        <v>30</v>
      </c>
      <c r="K2187" t="s">
        <v>87</v>
      </c>
      <c r="L2187" t="s">
        <v>88</v>
      </c>
      <c r="M2187" t="s">
        <v>21</v>
      </c>
      <c r="N2187">
        <v>60</v>
      </c>
      <c r="O2187">
        <v>300</v>
      </c>
      <c r="P2187">
        <v>180000</v>
      </c>
      <c r="Q2187">
        <v>54000</v>
      </c>
      <c r="R2187">
        <v>0.3</v>
      </c>
      <c r="S2187" t="s">
        <v>82</v>
      </c>
      <c r="T2187" t="str">
        <f>IF(Table1[[#This Row],[Units Sold]]&gt; 700,"High Units","low Units")</f>
        <v>low Units</v>
      </c>
      <c r="U2187">
        <f>SUM(Table1[[#This Row],[Operating Profit]])/SUM(Table1[Operating Profit])*100</f>
        <v>1.6258443152543198E-2</v>
      </c>
      <c r="V2187">
        <f>SUM(Table1[[#This Row],[Price per Unit]]*Table1[[#This Row],[Units Sold]])</f>
        <v>18000</v>
      </c>
      <c r="W2187">
        <f>SUM(Table1[[#This Row],[Total Sales]]-Table1[[#This Row],[Operating Profit]])</f>
        <v>126000</v>
      </c>
      <c r="X2187">
        <f>SUM(Table1[[#This Row],[Total Sales]]-Table1[[#This Row],[Cost]])</f>
        <v>54000</v>
      </c>
      <c r="Y2187">
        <f>SUM(Table1[[#This Row],[profit/loss]])/SUM(Table1[profit/loss])</f>
        <v>1.6258443152543199E-4</v>
      </c>
    </row>
    <row r="2188" spans="1:25" x14ac:dyDescent="0.3">
      <c r="A2188" t="s">
        <v>33</v>
      </c>
      <c r="B2188" t="s">
        <v>82</v>
      </c>
      <c r="C2188">
        <v>1128299</v>
      </c>
      <c r="D2188" s="9">
        <v>44373</v>
      </c>
      <c r="E2188" s="8" t="str">
        <f>TEXT(Table1[[#This Row],[Invoice Date]],"dd-mm-yyyy")</f>
        <v>26-06-2021</v>
      </c>
      <c r="F2188" s="1" t="str">
        <f t="shared" si="136"/>
        <v>June</v>
      </c>
      <c r="G2188" s="1" t="str">
        <f t="shared" si="137"/>
        <v>2021</v>
      </c>
      <c r="H2188" s="1" t="str">
        <f t="shared" si="138"/>
        <v>Saturday</v>
      </c>
      <c r="I2188" s="1" t="str">
        <f t="shared" si="139"/>
        <v>26</v>
      </c>
      <c r="J2188" t="s">
        <v>30</v>
      </c>
      <c r="K2188" t="s">
        <v>87</v>
      </c>
      <c r="L2188" t="s">
        <v>88</v>
      </c>
      <c r="M2188" t="s">
        <v>22</v>
      </c>
      <c r="N2188">
        <v>75</v>
      </c>
      <c r="O2188">
        <v>600</v>
      </c>
      <c r="P2188">
        <v>450000</v>
      </c>
      <c r="Q2188">
        <v>112500</v>
      </c>
      <c r="R2188">
        <v>0.25</v>
      </c>
      <c r="S2188" t="s">
        <v>82</v>
      </c>
      <c r="T2188" t="str">
        <f>IF(Table1[[#This Row],[Units Sold]]&gt; 700,"High Units","low Units")</f>
        <v>low Units</v>
      </c>
      <c r="U2188">
        <f>SUM(Table1[[#This Row],[Operating Profit]])/SUM(Table1[Operating Profit])*100</f>
        <v>3.3871756567798325E-2</v>
      </c>
      <c r="V2188">
        <f>SUM(Table1[[#This Row],[Price per Unit]]*Table1[[#This Row],[Units Sold]])</f>
        <v>45000</v>
      </c>
      <c r="W2188">
        <f>SUM(Table1[[#This Row],[Total Sales]]-Table1[[#This Row],[Operating Profit]])</f>
        <v>337500</v>
      </c>
      <c r="X2188">
        <f>SUM(Table1[[#This Row],[Total Sales]]-Table1[[#This Row],[Cost]])</f>
        <v>112500</v>
      </c>
      <c r="Y2188">
        <f>SUM(Table1[[#This Row],[profit/loss]])/SUM(Table1[profit/loss])</f>
        <v>3.3871756567798329E-4</v>
      </c>
    </row>
    <row r="2189" spans="1:25" x14ac:dyDescent="0.3">
      <c r="A2189" t="s">
        <v>33</v>
      </c>
      <c r="B2189" t="s">
        <v>82</v>
      </c>
      <c r="C2189">
        <v>1128299</v>
      </c>
      <c r="D2189" s="9">
        <v>44402</v>
      </c>
      <c r="E2189" s="8" t="str">
        <f>TEXT(Table1[[#This Row],[Invoice Date]],"dd-mm-yyyy")</f>
        <v>25-07-2021</v>
      </c>
      <c r="F2189" s="1" t="str">
        <f t="shared" si="136"/>
        <v>July</v>
      </c>
      <c r="G2189" s="1" t="str">
        <f t="shared" si="137"/>
        <v>2021</v>
      </c>
      <c r="H2189" s="1" t="str">
        <f t="shared" si="138"/>
        <v>Sunday</v>
      </c>
      <c r="I2189" s="1" t="str">
        <f t="shared" si="139"/>
        <v>25</v>
      </c>
      <c r="J2189" t="s">
        <v>30</v>
      </c>
      <c r="K2189" t="s">
        <v>87</v>
      </c>
      <c r="L2189" t="s">
        <v>88</v>
      </c>
      <c r="M2189" t="s">
        <v>16</v>
      </c>
      <c r="N2189">
        <v>55</v>
      </c>
      <c r="O2189">
        <v>750</v>
      </c>
      <c r="P2189">
        <v>412500</v>
      </c>
      <c r="Q2189">
        <v>144375</v>
      </c>
      <c r="R2189">
        <v>0.35</v>
      </c>
      <c r="S2189" t="s">
        <v>82</v>
      </c>
      <c r="T2189" t="str">
        <f>IF(Table1[[#This Row],[Units Sold]]&gt; 700,"High Units","low Units")</f>
        <v>High Units</v>
      </c>
      <c r="U2189">
        <f>SUM(Table1[[#This Row],[Operating Profit]])/SUM(Table1[Operating Profit])*100</f>
        <v>4.3468754262007858E-2</v>
      </c>
      <c r="V2189">
        <f>SUM(Table1[[#This Row],[Price per Unit]]*Table1[[#This Row],[Units Sold]])</f>
        <v>41250</v>
      </c>
      <c r="W2189">
        <f>SUM(Table1[[#This Row],[Total Sales]]-Table1[[#This Row],[Operating Profit]])</f>
        <v>268125</v>
      </c>
      <c r="X2189">
        <f>SUM(Table1[[#This Row],[Total Sales]]-Table1[[#This Row],[Cost]])</f>
        <v>144375</v>
      </c>
      <c r="Y2189">
        <f>SUM(Table1[[#This Row],[profit/loss]])/SUM(Table1[profit/loss])</f>
        <v>4.346875426200786E-4</v>
      </c>
    </row>
    <row r="2190" spans="1:25" x14ac:dyDescent="0.3">
      <c r="A2190" t="s">
        <v>33</v>
      </c>
      <c r="B2190" t="s">
        <v>82</v>
      </c>
      <c r="C2190">
        <v>1128299</v>
      </c>
      <c r="D2190" s="9">
        <v>44402</v>
      </c>
      <c r="E2190" s="8" t="str">
        <f>TEXT(Table1[[#This Row],[Invoice Date]],"dd-mm-yyyy")</f>
        <v>25-07-2021</v>
      </c>
      <c r="F2190" s="1" t="str">
        <f t="shared" si="136"/>
        <v>July</v>
      </c>
      <c r="G2190" s="1" t="str">
        <f t="shared" si="137"/>
        <v>2021</v>
      </c>
      <c r="H2190" s="1" t="str">
        <f t="shared" si="138"/>
        <v>Sunday</v>
      </c>
      <c r="I2190" s="1" t="str">
        <f t="shared" si="139"/>
        <v>25</v>
      </c>
      <c r="J2190" t="s">
        <v>30</v>
      </c>
      <c r="K2190" t="s">
        <v>87</v>
      </c>
      <c r="L2190" t="s">
        <v>88</v>
      </c>
      <c r="M2190" t="s">
        <v>18</v>
      </c>
      <c r="N2190">
        <v>60</v>
      </c>
      <c r="O2190">
        <v>600</v>
      </c>
      <c r="P2190">
        <v>360000</v>
      </c>
      <c r="Q2190">
        <v>144000</v>
      </c>
      <c r="R2190">
        <v>0.4</v>
      </c>
      <c r="S2190" t="s">
        <v>82</v>
      </c>
      <c r="T2190" t="str">
        <f>IF(Table1[[#This Row],[Units Sold]]&gt; 700,"High Units","low Units")</f>
        <v>low Units</v>
      </c>
      <c r="U2190">
        <f>SUM(Table1[[#This Row],[Operating Profit]])/SUM(Table1[Operating Profit])*100</f>
        <v>4.3355848406781868E-2</v>
      </c>
      <c r="V2190">
        <f>SUM(Table1[[#This Row],[Price per Unit]]*Table1[[#This Row],[Units Sold]])</f>
        <v>36000</v>
      </c>
      <c r="W2190">
        <f>SUM(Table1[[#This Row],[Total Sales]]-Table1[[#This Row],[Operating Profit]])</f>
        <v>216000</v>
      </c>
      <c r="X2190">
        <f>SUM(Table1[[#This Row],[Total Sales]]-Table1[[#This Row],[Cost]])</f>
        <v>144000</v>
      </c>
      <c r="Y2190">
        <f>SUM(Table1[[#This Row],[profit/loss]])/SUM(Table1[profit/loss])</f>
        <v>4.3355848406781866E-4</v>
      </c>
    </row>
    <row r="2191" spans="1:25" x14ac:dyDescent="0.3">
      <c r="A2191" t="s">
        <v>33</v>
      </c>
      <c r="B2191" t="s">
        <v>82</v>
      </c>
      <c r="C2191">
        <v>1128299</v>
      </c>
      <c r="D2191" s="9">
        <v>44402</v>
      </c>
      <c r="E2191" s="8" t="str">
        <f>TEXT(Table1[[#This Row],[Invoice Date]],"dd-mm-yyyy")</f>
        <v>25-07-2021</v>
      </c>
      <c r="F2191" s="1" t="str">
        <f t="shared" si="136"/>
        <v>July</v>
      </c>
      <c r="G2191" s="1" t="str">
        <f t="shared" si="137"/>
        <v>2021</v>
      </c>
      <c r="H2191" s="1" t="str">
        <f t="shared" si="138"/>
        <v>Sunday</v>
      </c>
      <c r="I2191" s="1" t="str">
        <f t="shared" si="139"/>
        <v>25</v>
      </c>
      <c r="J2191" t="s">
        <v>30</v>
      </c>
      <c r="K2191" t="s">
        <v>87</v>
      </c>
      <c r="L2191" t="s">
        <v>88</v>
      </c>
      <c r="M2191" t="s">
        <v>19</v>
      </c>
      <c r="N2191">
        <v>60</v>
      </c>
      <c r="O2191">
        <v>550</v>
      </c>
      <c r="P2191">
        <v>330000</v>
      </c>
      <c r="Q2191">
        <v>115500</v>
      </c>
      <c r="R2191">
        <v>0.35</v>
      </c>
      <c r="S2191" t="s">
        <v>82</v>
      </c>
      <c r="T2191" t="str">
        <f>IF(Table1[[#This Row],[Units Sold]]&gt; 700,"High Units","low Units")</f>
        <v>low Units</v>
      </c>
      <c r="U2191">
        <f>SUM(Table1[[#This Row],[Operating Profit]])/SUM(Table1[Operating Profit])*100</f>
        <v>3.4775003409606285E-2</v>
      </c>
      <c r="V2191">
        <f>SUM(Table1[[#This Row],[Price per Unit]]*Table1[[#This Row],[Units Sold]])</f>
        <v>33000</v>
      </c>
      <c r="W2191">
        <f>SUM(Table1[[#This Row],[Total Sales]]-Table1[[#This Row],[Operating Profit]])</f>
        <v>214500</v>
      </c>
      <c r="X2191">
        <f>SUM(Table1[[#This Row],[Total Sales]]-Table1[[#This Row],[Cost]])</f>
        <v>115500</v>
      </c>
      <c r="Y2191">
        <f>SUM(Table1[[#This Row],[profit/loss]])/SUM(Table1[profit/loss])</f>
        <v>3.4775003409606286E-4</v>
      </c>
    </row>
    <row r="2192" spans="1:25" x14ac:dyDescent="0.3">
      <c r="A2192" t="s">
        <v>33</v>
      </c>
      <c r="B2192" t="s">
        <v>82</v>
      </c>
      <c r="C2192">
        <v>1128299</v>
      </c>
      <c r="D2192" s="9">
        <v>44402</v>
      </c>
      <c r="E2192" s="8" t="str">
        <f>TEXT(Table1[[#This Row],[Invoice Date]],"dd-mm-yyyy")</f>
        <v>25-07-2021</v>
      </c>
      <c r="F2192" s="1" t="str">
        <f t="shared" si="136"/>
        <v>July</v>
      </c>
      <c r="G2192" s="1" t="str">
        <f t="shared" si="137"/>
        <v>2021</v>
      </c>
      <c r="H2192" s="1" t="str">
        <f t="shared" si="138"/>
        <v>Sunday</v>
      </c>
      <c r="I2192" s="1" t="str">
        <f t="shared" si="139"/>
        <v>25</v>
      </c>
      <c r="J2192" t="s">
        <v>30</v>
      </c>
      <c r="K2192" t="s">
        <v>87</v>
      </c>
      <c r="L2192" t="s">
        <v>88</v>
      </c>
      <c r="M2192" t="s">
        <v>20</v>
      </c>
      <c r="N2192">
        <v>55</v>
      </c>
      <c r="O2192">
        <v>450</v>
      </c>
      <c r="P2192">
        <v>247500</v>
      </c>
      <c r="Q2192">
        <v>86625</v>
      </c>
      <c r="R2192">
        <v>0.35</v>
      </c>
      <c r="S2192" t="s">
        <v>82</v>
      </c>
      <c r="T2192" t="str">
        <f>IF(Table1[[#This Row],[Units Sold]]&gt; 700,"High Units","low Units")</f>
        <v>low Units</v>
      </c>
      <c r="U2192">
        <f>SUM(Table1[[#This Row],[Operating Profit]])/SUM(Table1[Operating Profit])*100</f>
        <v>2.6081252557204716E-2</v>
      </c>
      <c r="V2192">
        <f>SUM(Table1[[#This Row],[Price per Unit]]*Table1[[#This Row],[Units Sold]])</f>
        <v>24750</v>
      </c>
      <c r="W2192">
        <f>SUM(Table1[[#This Row],[Total Sales]]-Table1[[#This Row],[Operating Profit]])</f>
        <v>160875</v>
      </c>
      <c r="X2192">
        <f>SUM(Table1[[#This Row],[Total Sales]]-Table1[[#This Row],[Cost]])</f>
        <v>86625</v>
      </c>
      <c r="Y2192">
        <f>SUM(Table1[[#This Row],[profit/loss]])/SUM(Table1[profit/loss])</f>
        <v>2.6081252557204717E-4</v>
      </c>
    </row>
    <row r="2193" spans="1:25" x14ac:dyDescent="0.3">
      <c r="A2193" t="s">
        <v>33</v>
      </c>
      <c r="B2193" t="s">
        <v>82</v>
      </c>
      <c r="C2193">
        <v>1128299</v>
      </c>
      <c r="D2193" s="9">
        <v>44402</v>
      </c>
      <c r="E2193" s="8" t="str">
        <f>TEXT(Table1[[#This Row],[Invoice Date]],"dd-mm-yyyy")</f>
        <v>25-07-2021</v>
      </c>
      <c r="F2193" s="1" t="str">
        <f t="shared" si="136"/>
        <v>July</v>
      </c>
      <c r="G2193" s="1" t="str">
        <f t="shared" si="137"/>
        <v>2021</v>
      </c>
      <c r="H2193" s="1" t="str">
        <f t="shared" si="138"/>
        <v>Sunday</v>
      </c>
      <c r="I2193" s="1" t="str">
        <f t="shared" si="139"/>
        <v>25</v>
      </c>
      <c r="J2193" t="s">
        <v>30</v>
      </c>
      <c r="K2193" t="s">
        <v>87</v>
      </c>
      <c r="L2193" t="s">
        <v>88</v>
      </c>
      <c r="M2193" t="s">
        <v>21</v>
      </c>
      <c r="N2193">
        <v>60</v>
      </c>
      <c r="O2193">
        <v>500</v>
      </c>
      <c r="P2193">
        <v>300000</v>
      </c>
      <c r="Q2193">
        <v>90000</v>
      </c>
      <c r="R2193">
        <v>0.3</v>
      </c>
      <c r="S2193" t="s">
        <v>82</v>
      </c>
      <c r="T2193" t="str">
        <f>IF(Table1[[#This Row],[Units Sold]]&gt; 700,"High Units","low Units")</f>
        <v>low Units</v>
      </c>
      <c r="U2193">
        <f>SUM(Table1[[#This Row],[Operating Profit]])/SUM(Table1[Operating Profit])*100</f>
        <v>2.7097405254238666E-2</v>
      </c>
      <c r="V2193">
        <f>SUM(Table1[[#This Row],[Price per Unit]]*Table1[[#This Row],[Units Sold]])</f>
        <v>30000</v>
      </c>
      <c r="W2193">
        <f>SUM(Table1[[#This Row],[Total Sales]]-Table1[[#This Row],[Operating Profit]])</f>
        <v>210000</v>
      </c>
      <c r="X2193">
        <f>SUM(Table1[[#This Row],[Total Sales]]-Table1[[#This Row],[Cost]])</f>
        <v>90000</v>
      </c>
      <c r="Y2193">
        <f>SUM(Table1[[#This Row],[profit/loss]])/SUM(Table1[profit/loss])</f>
        <v>2.7097405254238667E-4</v>
      </c>
    </row>
    <row r="2194" spans="1:25" x14ac:dyDescent="0.3">
      <c r="A2194" t="s">
        <v>33</v>
      </c>
      <c r="B2194" t="s">
        <v>82</v>
      </c>
      <c r="C2194">
        <v>1128299</v>
      </c>
      <c r="D2194" s="9">
        <v>44402</v>
      </c>
      <c r="E2194" s="8" t="str">
        <f>TEXT(Table1[[#This Row],[Invoice Date]],"dd-mm-yyyy")</f>
        <v>25-07-2021</v>
      </c>
      <c r="F2194" s="1" t="str">
        <f t="shared" si="136"/>
        <v>July</v>
      </c>
      <c r="G2194" s="1" t="str">
        <f t="shared" si="137"/>
        <v>2021</v>
      </c>
      <c r="H2194" s="1" t="str">
        <f t="shared" si="138"/>
        <v>Sunday</v>
      </c>
      <c r="I2194" s="1" t="str">
        <f t="shared" si="139"/>
        <v>25</v>
      </c>
      <c r="J2194" t="s">
        <v>30</v>
      </c>
      <c r="K2194" t="s">
        <v>87</v>
      </c>
      <c r="L2194" t="s">
        <v>88</v>
      </c>
      <c r="M2194" t="s">
        <v>22</v>
      </c>
      <c r="N2194">
        <v>75</v>
      </c>
      <c r="O2194">
        <v>500</v>
      </c>
      <c r="P2194">
        <v>375000</v>
      </c>
      <c r="Q2194">
        <v>93750</v>
      </c>
      <c r="R2194">
        <v>0.25</v>
      </c>
      <c r="S2194" t="s">
        <v>82</v>
      </c>
      <c r="T2194" t="str">
        <f>IF(Table1[[#This Row],[Units Sold]]&gt; 700,"High Units","low Units")</f>
        <v>low Units</v>
      </c>
      <c r="U2194">
        <f>SUM(Table1[[#This Row],[Operating Profit]])/SUM(Table1[Operating Profit])*100</f>
        <v>2.8226463806498611E-2</v>
      </c>
      <c r="V2194">
        <f>SUM(Table1[[#This Row],[Price per Unit]]*Table1[[#This Row],[Units Sold]])</f>
        <v>37500</v>
      </c>
      <c r="W2194">
        <f>SUM(Table1[[#This Row],[Total Sales]]-Table1[[#This Row],[Operating Profit]])</f>
        <v>281250</v>
      </c>
      <c r="X2194">
        <f>SUM(Table1[[#This Row],[Total Sales]]-Table1[[#This Row],[Cost]])</f>
        <v>93750</v>
      </c>
      <c r="Y2194">
        <f>SUM(Table1[[#This Row],[profit/loss]])/SUM(Table1[profit/loss])</f>
        <v>2.8226463806498611E-4</v>
      </c>
    </row>
    <row r="2195" spans="1:25" x14ac:dyDescent="0.3">
      <c r="A2195" t="s">
        <v>33</v>
      </c>
      <c r="B2195" t="s">
        <v>82</v>
      </c>
      <c r="C2195">
        <v>1128299</v>
      </c>
      <c r="D2195" s="9">
        <v>44434</v>
      </c>
      <c r="E2195" s="8" t="str">
        <f>TEXT(Table1[[#This Row],[Invoice Date]],"dd-mm-yyyy")</f>
        <v>26-08-2021</v>
      </c>
      <c r="F2195" s="1" t="str">
        <f t="shared" si="136"/>
        <v>August</v>
      </c>
      <c r="G2195" s="1" t="str">
        <f t="shared" si="137"/>
        <v>2021</v>
      </c>
      <c r="H2195" s="1" t="str">
        <f t="shared" si="138"/>
        <v>Thursday</v>
      </c>
      <c r="I2195" s="1" t="str">
        <f t="shared" si="139"/>
        <v>26</v>
      </c>
      <c r="J2195" t="s">
        <v>30</v>
      </c>
      <c r="K2195" t="s">
        <v>87</v>
      </c>
      <c r="L2195" t="s">
        <v>88</v>
      </c>
      <c r="M2195" t="s">
        <v>16</v>
      </c>
      <c r="N2195">
        <v>60</v>
      </c>
      <c r="O2195">
        <v>700</v>
      </c>
      <c r="P2195">
        <v>420000</v>
      </c>
      <c r="Q2195">
        <v>147000</v>
      </c>
      <c r="R2195">
        <v>0.35</v>
      </c>
      <c r="S2195" t="s">
        <v>82</v>
      </c>
      <c r="T2195" t="str">
        <f>IF(Table1[[#This Row],[Units Sold]]&gt; 700,"High Units","low Units")</f>
        <v>low Units</v>
      </c>
      <c r="U2195">
        <f>SUM(Table1[[#This Row],[Operating Profit]])/SUM(Table1[Operating Profit])*100</f>
        <v>4.4259095248589821E-2</v>
      </c>
      <c r="V2195">
        <f>SUM(Table1[[#This Row],[Price per Unit]]*Table1[[#This Row],[Units Sold]])</f>
        <v>42000</v>
      </c>
      <c r="W2195">
        <f>SUM(Table1[[#This Row],[Total Sales]]-Table1[[#This Row],[Operating Profit]])</f>
        <v>273000</v>
      </c>
      <c r="X2195">
        <f>SUM(Table1[[#This Row],[Total Sales]]-Table1[[#This Row],[Cost]])</f>
        <v>147000</v>
      </c>
      <c r="Y2195">
        <f>SUM(Table1[[#This Row],[profit/loss]])/SUM(Table1[profit/loss])</f>
        <v>4.4259095248589818E-4</v>
      </c>
    </row>
    <row r="2196" spans="1:25" x14ac:dyDescent="0.3">
      <c r="A2196" t="s">
        <v>33</v>
      </c>
      <c r="B2196" t="s">
        <v>82</v>
      </c>
      <c r="C2196">
        <v>1128299</v>
      </c>
      <c r="D2196" s="9">
        <v>44434</v>
      </c>
      <c r="E2196" s="8" t="str">
        <f>TEXT(Table1[[#This Row],[Invoice Date]],"dd-mm-yyyy")</f>
        <v>26-08-2021</v>
      </c>
      <c r="F2196" s="1" t="str">
        <f t="shared" si="136"/>
        <v>August</v>
      </c>
      <c r="G2196" s="1" t="str">
        <f t="shared" si="137"/>
        <v>2021</v>
      </c>
      <c r="H2196" s="1" t="str">
        <f t="shared" si="138"/>
        <v>Thursday</v>
      </c>
      <c r="I2196" s="1" t="str">
        <f t="shared" si="139"/>
        <v>26</v>
      </c>
      <c r="J2196" t="s">
        <v>30</v>
      </c>
      <c r="K2196" t="s">
        <v>87</v>
      </c>
      <c r="L2196" t="s">
        <v>88</v>
      </c>
      <c r="M2196" t="s">
        <v>18</v>
      </c>
      <c r="N2196">
        <v>65</v>
      </c>
      <c r="O2196">
        <v>650</v>
      </c>
      <c r="P2196">
        <v>422500</v>
      </c>
      <c r="Q2196">
        <v>169000</v>
      </c>
      <c r="R2196">
        <v>0.4</v>
      </c>
      <c r="S2196" t="s">
        <v>82</v>
      </c>
      <c r="T2196" t="str">
        <f>IF(Table1[[#This Row],[Units Sold]]&gt; 700,"High Units","low Units")</f>
        <v>low Units</v>
      </c>
      <c r="U2196">
        <f>SUM(Table1[[#This Row],[Operating Profit]])/SUM(Table1[Operating Profit])*100</f>
        <v>5.088290542184816E-2</v>
      </c>
      <c r="V2196">
        <f>SUM(Table1[[#This Row],[Price per Unit]]*Table1[[#This Row],[Units Sold]])</f>
        <v>42250</v>
      </c>
      <c r="W2196">
        <f>SUM(Table1[[#This Row],[Total Sales]]-Table1[[#This Row],[Operating Profit]])</f>
        <v>253500</v>
      </c>
      <c r="X2196">
        <f>SUM(Table1[[#This Row],[Total Sales]]-Table1[[#This Row],[Cost]])</f>
        <v>169000</v>
      </c>
      <c r="Y2196">
        <f>SUM(Table1[[#This Row],[profit/loss]])/SUM(Table1[profit/loss])</f>
        <v>5.0882905421848162E-4</v>
      </c>
    </row>
    <row r="2197" spans="1:25" x14ac:dyDescent="0.3">
      <c r="A2197" t="s">
        <v>33</v>
      </c>
      <c r="B2197" t="s">
        <v>82</v>
      </c>
      <c r="C2197">
        <v>1128299</v>
      </c>
      <c r="D2197" s="9">
        <v>44434</v>
      </c>
      <c r="E2197" s="8" t="str">
        <f>TEXT(Table1[[#This Row],[Invoice Date]],"dd-mm-yyyy")</f>
        <v>26-08-2021</v>
      </c>
      <c r="F2197" s="1" t="str">
        <f t="shared" si="136"/>
        <v>August</v>
      </c>
      <c r="G2197" s="1" t="str">
        <f t="shared" si="137"/>
        <v>2021</v>
      </c>
      <c r="H2197" s="1" t="str">
        <f t="shared" si="138"/>
        <v>Thursday</v>
      </c>
      <c r="I2197" s="1" t="str">
        <f t="shared" si="139"/>
        <v>26</v>
      </c>
      <c r="J2197" t="s">
        <v>30</v>
      </c>
      <c r="K2197" t="s">
        <v>87</v>
      </c>
      <c r="L2197" t="s">
        <v>88</v>
      </c>
      <c r="M2197" t="s">
        <v>19</v>
      </c>
      <c r="N2197">
        <v>60</v>
      </c>
      <c r="O2197">
        <v>525</v>
      </c>
      <c r="P2197">
        <v>315000</v>
      </c>
      <c r="Q2197">
        <v>110250</v>
      </c>
      <c r="R2197">
        <v>0.35</v>
      </c>
      <c r="S2197" t="s">
        <v>82</v>
      </c>
      <c r="T2197" t="str">
        <f>IF(Table1[[#This Row],[Units Sold]]&gt; 700,"High Units","low Units")</f>
        <v>low Units</v>
      </c>
      <c r="U2197">
        <f>SUM(Table1[[#This Row],[Operating Profit]])/SUM(Table1[Operating Profit])*100</f>
        <v>3.319432143644236E-2</v>
      </c>
      <c r="V2197">
        <f>SUM(Table1[[#This Row],[Price per Unit]]*Table1[[#This Row],[Units Sold]])</f>
        <v>31500</v>
      </c>
      <c r="W2197">
        <f>SUM(Table1[[#This Row],[Total Sales]]-Table1[[#This Row],[Operating Profit]])</f>
        <v>204750</v>
      </c>
      <c r="X2197">
        <f>SUM(Table1[[#This Row],[Total Sales]]-Table1[[#This Row],[Cost]])</f>
        <v>110250</v>
      </c>
      <c r="Y2197">
        <f>SUM(Table1[[#This Row],[profit/loss]])/SUM(Table1[profit/loss])</f>
        <v>3.3194321436442364E-4</v>
      </c>
    </row>
    <row r="2198" spans="1:25" x14ac:dyDescent="0.3">
      <c r="A2198" t="s">
        <v>33</v>
      </c>
      <c r="B2198" t="s">
        <v>82</v>
      </c>
      <c r="C2198">
        <v>1128299</v>
      </c>
      <c r="D2198" s="9">
        <v>44434</v>
      </c>
      <c r="E2198" s="8" t="str">
        <f>TEXT(Table1[[#This Row],[Invoice Date]],"dd-mm-yyyy")</f>
        <v>26-08-2021</v>
      </c>
      <c r="F2198" s="1" t="str">
        <f t="shared" si="136"/>
        <v>August</v>
      </c>
      <c r="G2198" s="1" t="str">
        <f t="shared" si="137"/>
        <v>2021</v>
      </c>
      <c r="H2198" s="1" t="str">
        <f t="shared" si="138"/>
        <v>Thursday</v>
      </c>
      <c r="I2198" s="1" t="str">
        <f t="shared" si="139"/>
        <v>26</v>
      </c>
      <c r="J2198" t="s">
        <v>30</v>
      </c>
      <c r="K2198" t="s">
        <v>87</v>
      </c>
      <c r="L2198" t="s">
        <v>88</v>
      </c>
      <c r="M2198" t="s">
        <v>20</v>
      </c>
      <c r="N2198">
        <v>60</v>
      </c>
      <c r="O2198">
        <v>475</v>
      </c>
      <c r="P2198">
        <v>285000</v>
      </c>
      <c r="Q2198">
        <v>99750</v>
      </c>
      <c r="R2198">
        <v>0.35</v>
      </c>
      <c r="S2198" t="s">
        <v>82</v>
      </c>
      <c r="T2198" t="str">
        <f>IF(Table1[[#This Row],[Units Sold]]&gt; 700,"High Units","low Units")</f>
        <v>low Units</v>
      </c>
      <c r="U2198">
        <f>SUM(Table1[[#This Row],[Operating Profit]])/SUM(Table1[Operating Profit])*100</f>
        <v>3.0032957490114521E-2</v>
      </c>
      <c r="V2198">
        <f>SUM(Table1[[#This Row],[Price per Unit]]*Table1[[#This Row],[Units Sold]])</f>
        <v>28500</v>
      </c>
      <c r="W2198">
        <f>SUM(Table1[[#This Row],[Total Sales]]-Table1[[#This Row],[Operating Profit]])</f>
        <v>185250</v>
      </c>
      <c r="X2198">
        <f>SUM(Table1[[#This Row],[Total Sales]]-Table1[[#This Row],[Cost]])</f>
        <v>99750</v>
      </c>
      <c r="Y2198">
        <f>SUM(Table1[[#This Row],[profit/loss]])/SUM(Table1[profit/loss])</f>
        <v>3.0032957490114519E-4</v>
      </c>
    </row>
    <row r="2199" spans="1:25" x14ac:dyDescent="0.3">
      <c r="A2199" t="s">
        <v>33</v>
      </c>
      <c r="B2199" t="s">
        <v>82</v>
      </c>
      <c r="C2199">
        <v>1128299</v>
      </c>
      <c r="D2199" s="9">
        <v>44434</v>
      </c>
      <c r="E2199" s="8" t="str">
        <f>TEXT(Table1[[#This Row],[Invoice Date]],"dd-mm-yyyy")</f>
        <v>26-08-2021</v>
      </c>
      <c r="F2199" s="1" t="str">
        <f t="shared" si="136"/>
        <v>August</v>
      </c>
      <c r="G2199" s="1" t="str">
        <f t="shared" si="137"/>
        <v>2021</v>
      </c>
      <c r="H2199" s="1" t="str">
        <f t="shared" si="138"/>
        <v>Thursday</v>
      </c>
      <c r="I2199" s="1" t="str">
        <f t="shared" si="139"/>
        <v>26</v>
      </c>
      <c r="J2199" t="s">
        <v>30</v>
      </c>
      <c r="K2199" t="s">
        <v>87</v>
      </c>
      <c r="L2199" t="s">
        <v>88</v>
      </c>
      <c r="M2199" t="s">
        <v>21</v>
      </c>
      <c r="N2199">
        <v>70</v>
      </c>
      <c r="O2199">
        <v>475</v>
      </c>
      <c r="P2199">
        <v>332500</v>
      </c>
      <c r="Q2199">
        <v>99750</v>
      </c>
      <c r="R2199">
        <v>0.3</v>
      </c>
      <c r="S2199" t="s">
        <v>82</v>
      </c>
      <c r="T2199" t="str">
        <f>IF(Table1[[#This Row],[Units Sold]]&gt; 700,"High Units","low Units")</f>
        <v>low Units</v>
      </c>
      <c r="U2199">
        <f>SUM(Table1[[#This Row],[Operating Profit]])/SUM(Table1[Operating Profit])*100</f>
        <v>3.0032957490114521E-2</v>
      </c>
      <c r="V2199">
        <f>SUM(Table1[[#This Row],[Price per Unit]]*Table1[[#This Row],[Units Sold]])</f>
        <v>33250</v>
      </c>
      <c r="W2199">
        <f>SUM(Table1[[#This Row],[Total Sales]]-Table1[[#This Row],[Operating Profit]])</f>
        <v>232750</v>
      </c>
      <c r="X2199">
        <f>SUM(Table1[[#This Row],[Total Sales]]-Table1[[#This Row],[Cost]])</f>
        <v>99750</v>
      </c>
      <c r="Y2199">
        <f>SUM(Table1[[#This Row],[profit/loss]])/SUM(Table1[profit/loss])</f>
        <v>3.0032957490114519E-4</v>
      </c>
    </row>
    <row r="2200" spans="1:25" x14ac:dyDescent="0.3">
      <c r="A2200" t="s">
        <v>33</v>
      </c>
      <c r="B2200" t="s">
        <v>82</v>
      </c>
      <c r="C2200">
        <v>1128299</v>
      </c>
      <c r="D2200" s="9">
        <v>44434</v>
      </c>
      <c r="E2200" s="8" t="str">
        <f>TEXT(Table1[[#This Row],[Invoice Date]],"dd-mm-yyyy")</f>
        <v>26-08-2021</v>
      </c>
      <c r="F2200" s="1" t="str">
        <f t="shared" si="136"/>
        <v>August</v>
      </c>
      <c r="G2200" s="1" t="str">
        <f t="shared" si="137"/>
        <v>2021</v>
      </c>
      <c r="H2200" s="1" t="str">
        <f t="shared" si="138"/>
        <v>Thursday</v>
      </c>
      <c r="I2200" s="1" t="str">
        <f t="shared" si="139"/>
        <v>26</v>
      </c>
      <c r="J2200" t="s">
        <v>30</v>
      </c>
      <c r="K2200" t="s">
        <v>87</v>
      </c>
      <c r="L2200" t="s">
        <v>88</v>
      </c>
      <c r="M2200" t="s">
        <v>22</v>
      </c>
      <c r="N2200">
        <v>75</v>
      </c>
      <c r="O2200">
        <v>450</v>
      </c>
      <c r="P2200">
        <v>337500</v>
      </c>
      <c r="Q2200">
        <v>84375</v>
      </c>
      <c r="R2200">
        <v>0.25</v>
      </c>
      <c r="S2200" t="s">
        <v>82</v>
      </c>
      <c r="T2200" t="str">
        <f>IF(Table1[[#This Row],[Units Sold]]&gt; 700,"High Units","low Units")</f>
        <v>low Units</v>
      </c>
      <c r="U2200">
        <f>SUM(Table1[[#This Row],[Operating Profit]])/SUM(Table1[Operating Profit])*100</f>
        <v>2.5403817425848747E-2</v>
      </c>
      <c r="V2200">
        <f>SUM(Table1[[#This Row],[Price per Unit]]*Table1[[#This Row],[Units Sold]])</f>
        <v>33750</v>
      </c>
      <c r="W2200">
        <f>SUM(Table1[[#This Row],[Total Sales]]-Table1[[#This Row],[Operating Profit]])</f>
        <v>253125</v>
      </c>
      <c r="X2200">
        <f>SUM(Table1[[#This Row],[Total Sales]]-Table1[[#This Row],[Cost]])</f>
        <v>84375</v>
      </c>
      <c r="Y2200">
        <f>SUM(Table1[[#This Row],[profit/loss]])/SUM(Table1[profit/loss])</f>
        <v>2.5403817425848746E-4</v>
      </c>
    </row>
    <row r="2201" spans="1:25" x14ac:dyDescent="0.3">
      <c r="A2201" t="s">
        <v>33</v>
      </c>
      <c r="B2201" t="s">
        <v>82</v>
      </c>
      <c r="C2201">
        <v>1128299</v>
      </c>
      <c r="D2201" s="9">
        <v>44466</v>
      </c>
      <c r="E2201" s="8" t="str">
        <f>TEXT(Table1[[#This Row],[Invoice Date]],"dd-mm-yyyy")</f>
        <v>27-09-2021</v>
      </c>
      <c r="F2201" s="1" t="str">
        <f t="shared" si="136"/>
        <v>September</v>
      </c>
      <c r="G2201" s="1" t="str">
        <f t="shared" si="137"/>
        <v>2021</v>
      </c>
      <c r="H2201" s="1" t="str">
        <f t="shared" si="138"/>
        <v>Monday</v>
      </c>
      <c r="I2201" s="1" t="str">
        <f t="shared" si="139"/>
        <v>27</v>
      </c>
      <c r="J2201" t="s">
        <v>30</v>
      </c>
      <c r="K2201" t="s">
        <v>87</v>
      </c>
      <c r="L2201" t="s">
        <v>88</v>
      </c>
      <c r="M2201" t="s">
        <v>16</v>
      </c>
      <c r="N2201">
        <v>50</v>
      </c>
      <c r="O2201">
        <v>625</v>
      </c>
      <c r="P2201">
        <v>312500</v>
      </c>
      <c r="Q2201">
        <v>109375</v>
      </c>
      <c r="R2201">
        <v>0.35</v>
      </c>
      <c r="S2201" t="s">
        <v>82</v>
      </c>
      <c r="T2201" t="str">
        <f>IF(Table1[[#This Row],[Units Sold]]&gt; 700,"High Units","low Units")</f>
        <v>low Units</v>
      </c>
      <c r="U2201">
        <f>SUM(Table1[[#This Row],[Operating Profit]])/SUM(Table1[Operating Profit])*100</f>
        <v>3.2930874440915039E-2</v>
      </c>
      <c r="V2201">
        <f>SUM(Table1[[#This Row],[Price per Unit]]*Table1[[#This Row],[Units Sold]])</f>
        <v>31250</v>
      </c>
      <c r="W2201">
        <f>SUM(Table1[[#This Row],[Total Sales]]-Table1[[#This Row],[Operating Profit]])</f>
        <v>203125</v>
      </c>
      <c r="X2201">
        <f>SUM(Table1[[#This Row],[Total Sales]]-Table1[[#This Row],[Cost]])</f>
        <v>109375</v>
      </c>
      <c r="Y2201">
        <f>SUM(Table1[[#This Row],[profit/loss]])/SUM(Table1[profit/loss])</f>
        <v>3.2930874440915042E-4</v>
      </c>
    </row>
    <row r="2202" spans="1:25" x14ac:dyDescent="0.3">
      <c r="A2202" t="s">
        <v>33</v>
      </c>
      <c r="B2202" t="s">
        <v>82</v>
      </c>
      <c r="C2202">
        <v>1128299</v>
      </c>
      <c r="D2202" s="9">
        <v>44466</v>
      </c>
      <c r="E2202" s="8" t="str">
        <f>TEXT(Table1[[#This Row],[Invoice Date]],"dd-mm-yyyy")</f>
        <v>27-09-2021</v>
      </c>
      <c r="F2202" s="1" t="str">
        <f t="shared" si="136"/>
        <v>September</v>
      </c>
      <c r="G2202" s="1" t="str">
        <f t="shared" si="137"/>
        <v>2021</v>
      </c>
      <c r="H2202" s="1" t="str">
        <f t="shared" si="138"/>
        <v>Monday</v>
      </c>
      <c r="I2202" s="1" t="str">
        <f t="shared" si="139"/>
        <v>27</v>
      </c>
      <c r="J2202" t="s">
        <v>30</v>
      </c>
      <c r="K2202" t="s">
        <v>87</v>
      </c>
      <c r="L2202" t="s">
        <v>88</v>
      </c>
      <c r="M2202" t="s">
        <v>18</v>
      </c>
      <c r="N2202">
        <v>55</v>
      </c>
      <c r="O2202">
        <v>625</v>
      </c>
      <c r="P2202">
        <v>343750</v>
      </c>
      <c r="Q2202">
        <v>137500</v>
      </c>
      <c r="R2202">
        <v>0.4</v>
      </c>
      <c r="S2202" t="s">
        <v>82</v>
      </c>
      <c r="T2202" t="str">
        <f>IF(Table1[[#This Row],[Units Sold]]&gt; 700,"High Units","low Units")</f>
        <v>low Units</v>
      </c>
      <c r="U2202">
        <f>SUM(Table1[[#This Row],[Operating Profit]])/SUM(Table1[Operating Profit])*100</f>
        <v>4.1398813582864624E-2</v>
      </c>
      <c r="V2202">
        <f>SUM(Table1[[#This Row],[Price per Unit]]*Table1[[#This Row],[Units Sold]])</f>
        <v>34375</v>
      </c>
      <c r="W2202">
        <f>SUM(Table1[[#This Row],[Total Sales]]-Table1[[#This Row],[Operating Profit]])</f>
        <v>206250</v>
      </c>
      <c r="X2202">
        <f>SUM(Table1[[#This Row],[Total Sales]]-Table1[[#This Row],[Cost]])</f>
        <v>137500</v>
      </c>
      <c r="Y2202">
        <f>SUM(Table1[[#This Row],[profit/loss]])/SUM(Table1[profit/loss])</f>
        <v>4.1398813582864624E-4</v>
      </c>
    </row>
    <row r="2203" spans="1:25" x14ac:dyDescent="0.3">
      <c r="A2203" t="s">
        <v>33</v>
      </c>
      <c r="B2203" t="s">
        <v>82</v>
      </c>
      <c r="C2203">
        <v>1128299</v>
      </c>
      <c r="D2203" s="9">
        <v>44466</v>
      </c>
      <c r="E2203" s="8" t="str">
        <f>TEXT(Table1[[#This Row],[Invoice Date]],"dd-mm-yyyy")</f>
        <v>27-09-2021</v>
      </c>
      <c r="F2203" s="1" t="str">
        <f t="shared" si="136"/>
        <v>September</v>
      </c>
      <c r="G2203" s="1" t="str">
        <f t="shared" si="137"/>
        <v>2021</v>
      </c>
      <c r="H2203" s="1" t="str">
        <f t="shared" si="138"/>
        <v>Monday</v>
      </c>
      <c r="I2203" s="1" t="str">
        <f t="shared" si="139"/>
        <v>27</v>
      </c>
      <c r="J2203" t="s">
        <v>30</v>
      </c>
      <c r="K2203" t="s">
        <v>87</v>
      </c>
      <c r="L2203" t="s">
        <v>88</v>
      </c>
      <c r="M2203" t="s">
        <v>19</v>
      </c>
      <c r="N2203">
        <v>50</v>
      </c>
      <c r="O2203">
        <v>475</v>
      </c>
      <c r="P2203">
        <v>237500</v>
      </c>
      <c r="Q2203">
        <v>83125</v>
      </c>
      <c r="R2203">
        <v>0.35</v>
      </c>
      <c r="S2203" t="s">
        <v>82</v>
      </c>
      <c r="T2203" t="str">
        <f>IF(Table1[[#This Row],[Units Sold]]&gt; 700,"High Units","low Units")</f>
        <v>low Units</v>
      </c>
      <c r="U2203">
        <f>SUM(Table1[[#This Row],[Operating Profit]])/SUM(Table1[Operating Profit])*100</f>
        <v>2.5027464575095432E-2</v>
      </c>
      <c r="V2203">
        <f>SUM(Table1[[#This Row],[Price per Unit]]*Table1[[#This Row],[Units Sold]])</f>
        <v>23750</v>
      </c>
      <c r="W2203">
        <f>SUM(Table1[[#This Row],[Total Sales]]-Table1[[#This Row],[Operating Profit]])</f>
        <v>154375</v>
      </c>
      <c r="X2203">
        <f>SUM(Table1[[#This Row],[Total Sales]]-Table1[[#This Row],[Cost]])</f>
        <v>83125</v>
      </c>
      <c r="Y2203">
        <f>SUM(Table1[[#This Row],[profit/loss]])/SUM(Table1[profit/loss])</f>
        <v>2.5027464575095432E-4</v>
      </c>
    </row>
    <row r="2204" spans="1:25" x14ac:dyDescent="0.3">
      <c r="A2204" t="s">
        <v>33</v>
      </c>
      <c r="B2204" t="s">
        <v>82</v>
      </c>
      <c r="C2204">
        <v>1128299</v>
      </c>
      <c r="D2204" s="9">
        <v>44466</v>
      </c>
      <c r="E2204" s="8" t="str">
        <f>TEXT(Table1[[#This Row],[Invoice Date]],"dd-mm-yyyy")</f>
        <v>27-09-2021</v>
      </c>
      <c r="F2204" s="1" t="str">
        <f t="shared" si="136"/>
        <v>September</v>
      </c>
      <c r="G2204" s="1" t="str">
        <f t="shared" si="137"/>
        <v>2021</v>
      </c>
      <c r="H2204" s="1" t="str">
        <f t="shared" si="138"/>
        <v>Monday</v>
      </c>
      <c r="I2204" s="1" t="str">
        <f t="shared" si="139"/>
        <v>27</v>
      </c>
      <c r="J2204" t="s">
        <v>30</v>
      </c>
      <c r="K2204" t="s">
        <v>87</v>
      </c>
      <c r="L2204" t="s">
        <v>88</v>
      </c>
      <c r="M2204" t="s">
        <v>20</v>
      </c>
      <c r="N2204">
        <v>50</v>
      </c>
      <c r="O2204">
        <v>425</v>
      </c>
      <c r="P2204">
        <v>212500</v>
      </c>
      <c r="Q2204">
        <v>74375</v>
      </c>
      <c r="R2204">
        <v>0.35</v>
      </c>
      <c r="S2204" t="s">
        <v>82</v>
      </c>
      <c r="T2204" t="str">
        <f>IF(Table1[[#This Row],[Units Sold]]&gt; 700,"High Units","low Units")</f>
        <v>low Units</v>
      </c>
      <c r="U2204">
        <f>SUM(Table1[[#This Row],[Operating Profit]])/SUM(Table1[Operating Profit])*100</f>
        <v>2.2392994619822231E-2</v>
      </c>
      <c r="V2204">
        <f>SUM(Table1[[#This Row],[Price per Unit]]*Table1[[#This Row],[Units Sold]])</f>
        <v>21250</v>
      </c>
      <c r="W2204">
        <f>SUM(Table1[[#This Row],[Total Sales]]-Table1[[#This Row],[Operating Profit]])</f>
        <v>138125</v>
      </c>
      <c r="X2204">
        <f>SUM(Table1[[#This Row],[Total Sales]]-Table1[[#This Row],[Cost]])</f>
        <v>74375</v>
      </c>
      <c r="Y2204">
        <f>SUM(Table1[[#This Row],[profit/loss]])/SUM(Table1[profit/loss])</f>
        <v>2.239299461982223E-4</v>
      </c>
    </row>
    <row r="2205" spans="1:25" x14ac:dyDescent="0.3">
      <c r="A2205" t="s">
        <v>33</v>
      </c>
      <c r="B2205" t="s">
        <v>82</v>
      </c>
      <c r="C2205">
        <v>1128299</v>
      </c>
      <c r="D2205" s="9">
        <v>44466</v>
      </c>
      <c r="E2205" s="8" t="str">
        <f>TEXT(Table1[[#This Row],[Invoice Date]],"dd-mm-yyyy")</f>
        <v>27-09-2021</v>
      </c>
      <c r="F2205" s="1" t="str">
        <f t="shared" si="136"/>
        <v>September</v>
      </c>
      <c r="G2205" s="1" t="str">
        <f t="shared" si="137"/>
        <v>2021</v>
      </c>
      <c r="H2205" s="1" t="str">
        <f t="shared" si="138"/>
        <v>Monday</v>
      </c>
      <c r="I2205" s="1" t="str">
        <f t="shared" si="139"/>
        <v>27</v>
      </c>
      <c r="J2205" t="s">
        <v>30</v>
      </c>
      <c r="K2205" t="s">
        <v>87</v>
      </c>
      <c r="L2205" t="s">
        <v>88</v>
      </c>
      <c r="M2205" t="s">
        <v>21</v>
      </c>
      <c r="N2205">
        <v>60</v>
      </c>
      <c r="O2205">
        <v>425</v>
      </c>
      <c r="P2205">
        <v>255000</v>
      </c>
      <c r="Q2205">
        <v>76500</v>
      </c>
      <c r="R2205">
        <v>0.3</v>
      </c>
      <c r="S2205" t="s">
        <v>82</v>
      </c>
      <c r="T2205" t="str">
        <f>IF(Table1[[#This Row],[Units Sold]]&gt; 700,"High Units","low Units")</f>
        <v>low Units</v>
      </c>
      <c r="U2205">
        <f>SUM(Table1[[#This Row],[Operating Profit]])/SUM(Table1[Operating Profit])*100</f>
        <v>2.3032794466102867E-2</v>
      </c>
      <c r="V2205">
        <f>SUM(Table1[[#This Row],[Price per Unit]]*Table1[[#This Row],[Units Sold]])</f>
        <v>25500</v>
      </c>
      <c r="W2205">
        <f>SUM(Table1[[#This Row],[Total Sales]]-Table1[[#This Row],[Operating Profit]])</f>
        <v>178500</v>
      </c>
      <c r="X2205">
        <f>SUM(Table1[[#This Row],[Total Sales]]-Table1[[#This Row],[Cost]])</f>
        <v>76500</v>
      </c>
      <c r="Y2205">
        <f>SUM(Table1[[#This Row],[profit/loss]])/SUM(Table1[profit/loss])</f>
        <v>2.3032794466102866E-4</v>
      </c>
    </row>
    <row r="2206" spans="1:25" x14ac:dyDescent="0.3">
      <c r="A2206" t="s">
        <v>33</v>
      </c>
      <c r="B2206" t="s">
        <v>82</v>
      </c>
      <c r="C2206">
        <v>1128299</v>
      </c>
      <c r="D2206" s="9">
        <v>44466</v>
      </c>
      <c r="E2206" s="8" t="str">
        <f>TEXT(Table1[[#This Row],[Invoice Date]],"dd-mm-yyyy")</f>
        <v>27-09-2021</v>
      </c>
      <c r="F2206" s="1" t="str">
        <f t="shared" si="136"/>
        <v>September</v>
      </c>
      <c r="G2206" s="1" t="str">
        <f t="shared" si="137"/>
        <v>2021</v>
      </c>
      <c r="H2206" s="1" t="str">
        <f t="shared" si="138"/>
        <v>Monday</v>
      </c>
      <c r="I2206" s="1" t="str">
        <f t="shared" si="139"/>
        <v>27</v>
      </c>
      <c r="J2206" t="s">
        <v>30</v>
      </c>
      <c r="K2206" t="s">
        <v>87</v>
      </c>
      <c r="L2206" t="s">
        <v>88</v>
      </c>
      <c r="M2206" t="s">
        <v>22</v>
      </c>
      <c r="N2206">
        <v>65</v>
      </c>
      <c r="O2206">
        <v>475</v>
      </c>
      <c r="P2206">
        <v>308750</v>
      </c>
      <c r="Q2206">
        <v>77188</v>
      </c>
      <c r="R2206">
        <v>0.25</v>
      </c>
      <c r="S2206" t="s">
        <v>82</v>
      </c>
      <c r="T2206" t="str">
        <f>IF(Table1[[#This Row],[Units Sold]]&gt; 700,"High Units","low Units")</f>
        <v>low Units</v>
      </c>
      <c r="U2206">
        <f>SUM(Table1[[#This Row],[Operating Profit]])/SUM(Table1[Operating Profit])*100</f>
        <v>2.3239939075157489E-2</v>
      </c>
      <c r="V2206">
        <f>SUM(Table1[[#This Row],[Price per Unit]]*Table1[[#This Row],[Units Sold]])</f>
        <v>30875</v>
      </c>
      <c r="W2206">
        <f>SUM(Table1[[#This Row],[Total Sales]]-Table1[[#This Row],[Operating Profit]])</f>
        <v>231562</v>
      </c>
      <c r="X2206">
        <f>SUM(Table1[[#This Row],[Total Sales]]-Table1[[#This Row],[Cost]])</f>
        <v>77188</v>
      </c>
      <c r="Y2206">
        <f>SUM(Table1[[#This Row],[profit/loss]])/SUM(Table1[profit/loss])</f>
        <v>2.3239939075157489E-4</v>
      </c>
    </row>
    <row r="2207" spans="1:25" x14ac:dyDescent="0.3">
      <c r="A2207" t="s">
        <v>33</v>
      </c>
      <c r="B2207" t="s">
        <v>82</v>
      </c>
      <c r="C2207">
        <v>1128299</v>
      </c>
      <c r="D2207" s="9">
        <v>44495</v>
      </c>
      <c r="E2207" s="8" t="str">
        <f>TEXT(Table1[[#This Row],[Invoice Date]],"dd-mm-yyyy")</f>
        <v>26-10-2021</v>
      </c>
      <c r="F2207" s="1" t="str">
        <f t="shared" si="136"/>
        <v>October</v>
      </c>
      <c r="G2207" s="1" t="str">
        <f t="shared" si="137"/>
        <v>2021</v>
      </c>
      <c r="H2207" s="1" t="str">
        <f t="shared" si="138"/>
        <v>Tuesday</v>
      </c>
      <c r="I2207" s="1" t="str">
        <f t="shared" si="139"/>
        <v>26</v>
      </c>
      <c r="J2207" t="s">
        <v>30</v>
      </c>
      <c r="K2207" t="s">
        <v>87</v>
      </c>
      <c r="L2207" t="s">
        <v>88</v>
      </c>
      <c r="M2207" t="s">
        <v>16</v>
      </c>
      <c r="N2207">
        <v>50</v>
      </c>
      <c r="O2207">
        <v>550</v>
      </c>
      <c r="P2207">
        <v>275000</v>
      </c>
      <c r="Q2207">
        <v>96250</v>
      </c>
      <c r="R2207">
        <v>0.35</v>
      </c>
      <c r="S2207" t="s">
        <v>82</v>
      </c>
      <c r="T2207" t="str">
        <f>IF(Table1[[#This Row],[Units Sold]]&gt; 700,"High Units","low Units")</f>
        <v>low Units</v>
      </c>
      <c r="U2207">
        <f>SUM(Table1[[#This Row],[Operating Profit]])/SUM(Table1[Operating Profit])*100</f>
        <v>2.8979169508005241E-2</v>
      </c>
      <c r="V2207">
        <f>SUM(Table1[[#This Row],[Price per Unit]]*Table1[[#This Row],[Units Sold]])</f>
        <v>27500</v>
      </c>
      <c r="W2207">
        <f>SUM(Table1[[#This Row],[Total Sales]]-Table1[[#This Row],[Operating Profit]])</f>
        <v>178750</v>
      </c>
      <c r="X2207">
        <f>SUM(Table1[[#This Row],[Total Sales]]-Table1[[#This Row],[Cost]])</f>
        <v>96250</v>
      </c>
      <c r="Y2207">
        <f>SUM(Table1[[#This Row],[profit/loss]])/SUM(Table1[profit/loss])</f>
        <v>2.897916950800524E-4</v>
      </c>
    </row>
    <row r="2208" spans="1:25" x14ac:dyDescent="0.3">
      <c r="A2208" t="s">
        <v>33</v>
      </c>
      <c r="B2208" t="s">
        <v>82</v>
      </c>
      <c r="C2208">
        <v>1128299</v>
      </c>
      <c r="D2208" s="9">
        <v>44495</v>
      </c>
      <c r="E2208" s="8" t="str">
        <f>TEXT(Table1[[#This Row],[Invoice Date]],"dd-mm-yyyy")</f>
        <v>26-10-2021</v>
      </c>
      <c r="F2208" s="1" t="str">
        <f t="shared" si="136"/>
        <v>October</v>
      </c>
      <c r="G2208" s="1" t="str">
        <f t="shared" si="137"/>
        <v>2021</v>
      </c>
      <c r="H2208" s="1" t="str">
        <f t="shared" si="138"/>
        <v>Tuesday</v>
      </c>
      <c r="I2208" s="1" t="str">
        <f t="shared" si="139"/>
        <v>26</v>
      </c>
      <c r="J2208" t="s">
        <v>30</v>
      </c>
      <c r="K2208" t="s">
        <v>87</v>
      </c>
      <c r="L2208" t="s">
        <v>88</v>
      </c>
      <c r="M2208" t="s">
        <v>18</v>
      </c>
      <c r="N2208">
        <v>55</v>
      </c>
      <c r="O2208">
        <v>550</v>
      </c>
      <c r="P2208">
        <v>302500</v>
      </c>
      <c r="Q2208">
        <v>121000</v>
      </c>
      <c r="R2208">
        <v>0.4</v>
      </c>
      <c r="S2208" t="s">
        <v>82</v>
      </c>
      <c r="T2208" t="str">
        <f>IF(Table1[[#This Row],[Units Sold]]&gt; 700,"High Units","low Units")</f>
        <v>low Units</v>
      </c>
      <c r="U2208">
        <f>SUM(Table1[[#This Row],[Operating Profit]])/SUM(Table1[Operating Profit])*100</f>
        <v>3.6430955952920868E-2</v>
      </c>
      <c r="V2208">
        <f>SUM(Table1[[#This Row],[Price per Unit]]*Table1[[#This Row],[Units Sold]])</f>
        <v>30250</v>
      </c>
      <c r="W2208">
        <f>SUM(Table1[[#This Row],[Total Sales]]-Table1[[#This Row],[Operating Profit]])</f>
        <v>181500</v>
      </c>
      <c r="X2208">
        <f>SUM(Table1[[#This Row],[Total Sales]]-Table1[[#This Row],[Cost]])</f>
        <v>121000</v>
      </c>
      <c r="Y2208">
        <f>SUM(Table1[[#This Row],[profit/loss]])/SUM(Table1[profit/loss])</f>
        <v>3.6430955952920872E-4</v>
      </c>
    </row>
    <row r="2209" spans="1:25" x14ac:dyDescent="0.3">
      <c r="A2209" t="s">
        <v>33</v>
      </c>
      <c r="B2209" t="s">
        <v>82</v>
      </c>
      <c r="C2209">
        <v>1128299</v>
      </c>
      <c r="D2209" s="9">
        <v>44495</v>
      </c>
      <c r="E2209" s="8" t="str">
        <f>TEXT(Table1[[#This Row],[Invoice Date]],"dd-mm-yyyy")</f>
        <v>26-10-2021</v>
      </c>
      <c r="F2209" s="1" t="str">
        <f t="shared" si="136"/>
        <v>October</v>
      </c>
      <c r="G2209" s="1" t="str">
        <f t="shared" si="137"/>
        <v>2021</v>
      </c>
      <c r="H2209" s="1" t="str">
        <f t="shared" si="138"/>
        <v>Tuesday</v>
      </c>
      <c r="I2209" s="1" t="str">
        <f t="shared" si="139"/>
        <v>26</v>
      </c>
      <c r="J2209" t="s">
        <v>30</v>
      </c>
      <c r="K2209" t="s">
        <v>87</v>
      </c>
      <c r="L2209" t="s">
        <v>88</v>
      </c>
      <c r="M2209" t="s">
        <v>19</v>
      </c>
      <c r="N2209">
        <v>50</v>
      </c>
      <c r="O2209">
        <v>375</v>
      </c>
      <c r="P2209">
        <v>187500</v>
      </c>
      <c r="Q2209">
        <v>65625</v>
      </c>
      <c r="R2209">
        <v>0.35</v>
      </c>
      <c r="S2209" t="s">
        <v>82</v>
      </c>
      <c r="T2209" t="str">
        <f>IF(Table1[[#This Row],[Units Sold]]&gt; 700,"High Units","low Units")</f>
        <v>low Units</v>
      </c>
      <c r="U2209">
        <f>SUM(Table1[[#This Row],[Operating Profit]])/SUM(Table1[Operating Profit])*100</f>
        <v>1.9758524664549026E-2</v>
      </c>
      <c r="V2209">
        <f>SUM(Table1[[#This Row],[Price per Unit]]*Table1[[#This Row],[Units Sold]])</f>
        <v>18750</v>
      </c>
      <c r="W2209">
        <f>SUM(Table1[[#This Row],[Total Sales]]-Table1[[#This Row],[Operating Profit]])</f>
        <v>121875</v>
      </c>
      <c r="X2209">
        <f>SUM(Table1[[#This Row],[Total Sales]]-Table1[[#This Row],[Cost]])</f>
        <v>65625</v>
      </c>
      <c r="Y2209">
        <f>SUM(Table1[[#This Row],[profit/loss]])/SUM(Table1[profit/loss])</f>
        <v>1.9758524664549026E-4</v>
      </c>
    </row>
    <row r="2210" spans="1:25" x14ac:dyDescent="0.3">
      <c r="A2210" t="s">
        <v>33</v>
      </c>
      <c r="B2210" t="s">
        <v>82</v>
      </c>
      <c r="C2210">
        <v>1128299</v>
      </c>
      <c r="D2210" s="9">
        <v>44495</v>
      </c>
      <c r="E2210" s="8" t="str">
        <f>TEXT(Table1[[#This Row],[Invoice Date]],"dd-mm-yyyy")</f>
        <v>26-10-2021</v>
      </c>
      <c r="F2210" s="1" t="str">
        <f t="shared" si="136"/>
        <v>October</v>
      </c>
      <c r="G2210" s="1" t="str">
        <f t="shared" si="137"/>
        <v>2021</v>
      </c>
      <c r="H2210" s="1" t="str">
        <f t="shared" si="138"/>
        <v>Tuesday</v>
      </c>
      <c r="I2210" s="1" t="str">
        <f t="shared" si="139"/>
        <v>26</v>
      </c>
      <c r="J2210" t="s">
        <v>30</v>
      </c>
      <c r="K2210" t="s">
        <v>87</v>
      </c>
      <c r="L2210" t="s">
        <v>88</v>
      </c>
      <c r="M2210" t="s">
        <v>20</v>
      </c>
      <c r="N2210">
        <v>50</v>
      </c>
      <c r="O2210">
        <v>350</v>
      </c>
      <c r="P2210">
        <v>175000</v>
      </c>
      <c r="Q2210">
        <v>61250</v>
      </c>
      <c r="R2210">
        <v>0.35</v>
      </c>
      <c r="S2210" t="s">
        <v>82</v>
      </c>
      <c r="T2210" t="str">
        <f>IF(Table1[[#This Row],[Units Sold]]&gt; 700,"High Units","low Units")</f>
        <v>low Units</v>
      </c>
      <c r="U2210">
        <f>SUM(Table1[[#This Row],[Operating Profit]])/SUM(Table1[Operating Profit])*100</f>
        <v>1.8441289686912426E-2</v>
      </c>
      <c r="V2210">
        <f>SUM(Table1[[#This Row],[Price per Unit]]*Table1[[#This Row],[Units Sold]])</f>
        <v>17500</v>
      </c>
      <c r="W2210">
        <f>SUM(Table1[[#This Row],[Total Sales]]-Table1[[#This Row],[Operating Profit]])</f>
        <v>113750</v>
      </c>
      <c r="X2210">
        <f>SUM(Table1[[#This Row],[Total Sales]]-Table1[[#This Row],[Cost]])</f>
        <v>61250</v>
      </c>
      <c r="Y2210">
        <f>SUM(Table1[[#This Row],[profit/loss]])/SUM(Table1[profit/loss])</f>
        <v>1.8441289686912425E-4</v>
      </c>
    </row>
    <row r="2211" spans="1:25" x14ac:dyDescent="0.3">
      <c r="A2211" t="s">
        <v>33</v>
      </c>
      <c r="B2211" t="s">
        <v>82</v>
      </c>
      <c r="C2211">
        <v>1128299</v>
      </c>
      <c r="D2211" s="9">
        <v>44495</v>
      </c>
      <c r="E2211" s="8" t="str">
        <f>TEXT(Table1[[#This Row],[Invoice Date]],"dd-mm-yyyy")</f>
        <v>26-10-2021</v>
      </c>
      <c r="F2211" s="1" t="str">
        <f t="shared" si="136"/>
        <v>October</v>
      </c>
      <c r="G2211" s="1" t="str">
        <f t="shared" si="137"/>
        <v>2021</v>
      </c>
      <c r="H2211" s="1" t="str">
        <f t="shared" si="138"/>
        <v>Tuesday</v>
      </c>
      <c r="I2211" s="1" t="str">
        <f t="shared" si="139"/>
        <v>26</v>
      </c>
      <c r="J2211" t="s">
        <v>30</v>
      </c>
      <c r="K2211" t="s">
        <v>87</v>
      </c>
      <c r="L2211" t="s">
        <v>88</v>
      </c>
      <c r="M2211" t="s">
        <v>21</v>
      </c>
      <c r="N2211">
        <v>60</v>
      </c>
      <c r="O2211">
        <v>325</v>
      </c>
      <c r="P2211">
        <v>195000</v>
      </c>
      <c r="Q2211">
        <v>58500</v>
      </c>
      <c r="R2211">
        <v>0.3</v>
      </c>
      <c r="S2211" t="s">
        <v>82</v>
      </c>
      <c r="T2211" t="str">
        <f>IF(Table1[[#This Row],[Units Sold]]&gt; 700,"High Units","low Units")</f>
        <v>low Units</v>
      </c>
      <c r="U2211">
        <f>SUM(Table1[[#This Row],[Operating Profit]])/SUM(Table1[Operating Profit])*100</f>
        <v>1.7613313415255131E-2</v>
      </c>
      <c r="V2211">
        <f>SUM(Table1[[#This Row],[Price per Unit]]*Table1[[#This Row],[Units Sold]])</f>
        <v>19500</v>
      </c>
      <c r="W2211">
        <f>SUM(Table1[[#This Row],[Total Sales]]-Table1[[#This Row],[Operating Profit]])</f>
        <v>136500</v>
      </c>
      <c r="X2211">
        <f>SUM(Table1[[#This Row],[Total Sales]]-Table1[[#This Row],[Cost]])</f>
        <v>58500</v>
      </c>
      <c r="Y2211">
        <f>SUM(Table1[[#This Row],[profit/loss]])/SUM(Table1[profit/loss])</f>
        <v>1.7613313415255132E-4</v>
      </c>
    </row>
    <row r="2212" spans="1:25" x14ac:dyDescent="0.3">
      <c r="A2212" t="s">
        <v>33</v>
      </c>
      <c r="B2212" t="s">
        <v>82</v>
      </c>
      <c r="C2212">
        <v>1128299</v>
      </c>
      <c r="D2212" s="9">
        <v>44495</v>
      </c>
      <c r="E2212" s="8" t="str">
        <f>TEXT(Table1[[#This Row],[Invoice Date]],"dd-mm-yyyy")</f>
        <v>26-10-2021</v>
      </c>
      <c r="F2212" s="1" t="str">
        <f t="shared" si="136"/>
        <v>October</v>
      </c>
      <c r="G2212" s="1" t="str">
        <f t="shared" si="137"/>
        <v>2021</v>
      </c>
      <c r="H2212" s="1" t="str">
        <f t="shared" si="138"/>
        <v>Tuesday</v>
      </c>
      <c r="I2212" s="1" t="str">
        <f t="shared" si="139"/>
        <v>26</v>
      </c>
      <c r="J2212" t="s">
        <v>30</v>
      </c>
      <c r="K2212" t="s">
        <v>87</v>
      </c>
      <c r="L2212" t="s">
        <v>88</v>
      </c>
      <c r="M2212" t="s">
        <v>22</v>
      </c>
      <c r="N2212">
        <v>75</v>
      </c>
      <c r="O2212">
        <v>375</v>
      </c>
      <c r="P2212">
        <v>281250</v>
      </c>
      <c r="Q2212">
        <v>70313</v>
      </c>
      <c r="R2212">
        <v>0.25</v>
      </c>
      <c r="S2212" t="s">
        <v>82</v>
      </c>
      <c r="T2212" t="str">
        <f>IF(Table1[[#This Row],[Units Sold]]&gt; 700,"High Units","low Units")</f>
        <v>low Units</v>
      </c>
      <c r="U2212">
        <f>SUM(Table1[[#This Row],[Operating Profit]])/SUM(Table1[Operating Profit])*100</f>
        <v>2.1169998396014258E-2</v>
      </c>
      <c r="V2212">
        <f>SUM(Table1[[#This Row],[Price per Unit]]*Table1[[#This Row],[Units Sold]])</f>
        <v>28125</v>
      </c>
      <c r="W2212">
        <f>SUM(Table1[[#This Row],[Total Sales]]-Table1[[#This Row],[Operating Profit]])</f>
        <v>210937</v>
      </c>
      <c r="X2212">
        <f>SUM(Table1[[#This Row],[Total Sales]]-Table1[[#This Row],[Cost]])</f>
        <v>70313</v>
      </c>
      <c r="Y2212">
        <f>SUM(Table1[[#This Row],[profit/loss]])/SUM(Table1[profit/loss])</f>
        <v>2.1169998396014259E-4</v>
      </c>
    </row>
    <row r="2213" spans="1:25" x14ac:dyDescent="0.3">
      <c r="A2213" t="s">
        <v>33</v>
      </c>
      <c r="B2213" t="s">
        <v>82</v>
      </c>
      <c r="C2213">
        <v>1128299</v>
      </c>
      <c r="D2213" s="9">
        <v>44526</v>
      </c>
      <c r="E2213" s="8" t="str">
        <f>TEXT(Table1[[#This Row],[Invoice Date]],"dd-mm-yyyy")</f>
        <v>26-11-2021</v>
      </c>
      <c r="F2213" s="1" t="str">
        <f t="shared" si="136"/>
        <v>November</v>
      </c>
      <c r="G2213" s="1" t="str">
        <f t="shared" si="137"/>
        <v>2021</v>
      </c>
      <c r="H2213" s="1" t="str">
        <f t="shared" si="138"/>
        <v>Friday</v>
      </c>
      <c r="I2213" s="1" t="str">
        <f t="shared" si="139"/>
        <v>26</v>
      </c>
      <c r="J2213" t="s">
        <v>30</v>
      </c>
      <c r="K2213" t="s">
        <v>87</v>
      </c>
      <c r="L2213" t="s">
        <v>88</v>
      </c>
      <c r="M2213" t="s">
        <v>16</v>
      </c>
      <c r="N2213">
        <v>60</v>
      </c>
      <c r="O2213">
        <v>550</v>
      </c>
      <c r="P2213">
        <v>330000</v>
      </c>
      <c r="Q2213">
        <v>115500</v>
      </c>
      <c r="R2213">
        <v>0.35</v>
      </c>
      <c r="S2213" t="s">
        <v>82</v>
      </c>
      <c r="T2213" t="str">
        <f>IF(Table1[[#This Row],[Units Sold]]&gt; 700,"High Units","low Units")</f>
        <v>low Units</v>
      </c>
      <c r="U2213">
        <f>SUM(Table1[[#This Row],[Operating Profit]])/SUM(Table1[Operating Profit])*100</f>
        <v>3.4775003409606285E-2</v>
      </c>
      <c r="V2213">
        <f>SUM(Table1[[#This Row],[Price per Unit]]*Table1[[#This Row],[Units Sold]])</f>
        <v>33000</v>
      </c>
      <c r="W2213">
        <f>SUM(Table1[[#This Row],[Total Sales]]-Table1[[#This Row],[Operating Profit]])</f>
        <v>214500</v>
      </c>
      <c r="X2213">
        <f>SUM(Table1[[#This Row],[Total Sales]]-Table1[[#This Row],[Cost]])</f>
        <v>115500</v>
      </c>
      <c r="Y2213">
        <f>SUM(Table1[[#This Row],[profit/loss]])/SUM(Table1[profit/loss])</f>
        <v>3.4775003409606286E-4</v>
      </c>
    </row>
    <row r="2214" spans="1:25" x14ac:dyDescent="0.3">
      <c r="A2214" t="s">
        <v>33</v>
      </c>
      <c r="B2214" t="s">
        <v>82</v>
      </c>
      <c r="C2214">
        <v>1128299</v>
      </c>
      <c r="D2214" s="9">
        <v>44526</v>
      </c>
      <c r="E2214" s="8" t="str">
        <f>TEXT(Table1[[#This Row],[Invoice Date]],"dd-mm-yyyy")</f>
        <v>26-11-2021</v>
      </c>
      <c r="F2214" s="1" t="str">
        <f t="shared" si="136"/>
        <v>November</v>
      </c>
      <c r="G2214" s="1" t="str">
        <f t="shared" si="137"/>
        <v>2021</v>
      </c>
      <c r="H2214" s="1" t="str">
        <f t="shared" si="138"/>
        <v>Friday</v>
      </c>
      <c r="I2214" s="1" t="str">
        <f t="shared" si="139"/>
        <v>26</v>
      </c>
      <c r="J2214" t="s">
        <v>30</v>
      </c>
      <c r="K2214" t="s">
        <v>87</v>
      </c>
      <c r="L2214" t="s">
        <v>88</v>
      </c>
      <c r="M2214" t="s">
        <v>18</v>
      </c>
      <c r="N2214">
        <v>65</v>
      </c>
      <c r="O2214">
        <v>600</v>
      </c>
      <c r="P2214">
        <v>390000</v>
      </c>
      <c r="Q2214">
        <v>156000</v>
      </c>
      <c r="R2214">
        <v>0.4</v>
      </c>
      <c r="S2214" t="s">
        <v>82</v>
      </c>
      <c r="T2214" t="str">
        <f>IF(Table1[[#This Row],[Units Sold]]&gt; 700,"High Units","low Units")</f>
        <v>low Units</v>
      </c>
      <c r="U2214">
        <f>SUM(Table1[[#This Row],[Operating Profit]])/SUM(Table1[Operating Profit])*100</f>
        <v>4.6968835774013687E-2</v>
      </c>
      <c r="V2214">
        <f>SUM(Table1[[#This Row],[Price per Unit]]*Table1[[#This Row],[Units Sold]])</f>
        <v>39000</v>
      </c>
      <c r="W2214">
        <f>SUM(Table1[[#This Row],[Total Sales]]-Table1[[#This Row],[Operating Profit]])</f>
        <v>234000</v>
      </c>
      <c r="X2214">
        <f>SUM(Table1[[#This Row],[Total Sales]]-Table1[[#This Row],[Cost]])</f>
        <v>156000</v>
      </c>
      <c r="Y2214">
        <f>SUM(Table1[[#This Row],[profit/loss]])/SUM(Table1[profit/loss])</f>
        <v>4.6968835774013684E-4</v>
      </c>
    </row>
    <row r="2215" spans="1:25" x14ac:dyDescent="0.3">
      <c r="A2215" t="s">
        <v>33</v>
      </c>
      <c r="B2215" t="s">
        <v>82</v>
      </c>
      <c r="C2215">
        <v>1128299</v>
      </c>
      <c r="D2215" s="9">
        <v>44526</v>
      </c>
      <c r="E2215" s="8" t="str">
        <f>TEXT(Table1[[#This Row],[Invoice Date]],"dd-mm-yyyy")</f>
        <v>26-11-2021</v>
      </c>
      <c r="F2215" s="1" t="str">
        <f t="shared" si="136"/>
        <v>November</v>
      </c>
      <c r="G2215" s="1" t="str">
        <f t="shared" si="137"/>
        <v>2021</v>
      </c>
      <c r="H2215" s="1" t="str">
        <f t="shared" si="138"/>
        <v>Friday</v>
      </c>
      <c r="I2215" s="1" t="str">
        <f t="shared" si="139"/>
        <v>26</v>
      </c>
      <c r="J2215" t="s">
        <v>30</v>
      </c>
      <c r="K2215" t="s">
        <v>87</v>
      </c>
      <c r="L2215" t="s">
        <v>88</v>
      </c>
      <c r="M2215" t="s">
        <v>19</v>
      </c>
      <c r="N2215">
        <v>60</v>
      </c>
      <c r="O2215">
        <v>450</v>
      </c>
      <c r="P2215">
        <v>270000</v>
      </c>
      <c r="Q2215">
        <v>94500</v>
      </c>
      <c r="R2215">
        <v>0.35</v>
      </c>
      <c r="S2215" t="s">
        <v>82</v>
      </c>
      <c r="T2215" t="str">
        <f>IF(Table1[[#This Row],[Units Sold]]&gt; 700,"High Units","low Units")</f>
        <v>low Units</v>
      </c>
      <c r="U2215">
        <f>SUM(Table1[[#This Row],[Operating Profit]])/SUM(Table1[Operating Profit])*100</f>
        <v>2.8452275516950596E-2</v>
      </c>
      <c r="V2215">
        <f>SUM(Table1[[#This Row],[Price per Unit]]*Table1[[#This Row],[Units Sold]])</f>
        <v>27000</v>
      </c>
      <c r="W2215">
        <f>SUM(Table1[[#This Row],[Total Sales]]-Table1[[#This Row],[Operating Profit]])</f>
        <v>175500</v>
      </c>
      <c r="X2215">
        <f>SUM(Table1[[#This Row],[Total Sales]]-Table1[[#This Row],[Cost]])</f>
        <v>94500</v>
      </c>
      <c r="Y2215">
        <f>SUM(Table1[[#This Row],[profit/loss]])/SUM(Table1[profit/loss])</f>
        <v>2.8452275516950597E-4</v>
      </c>
    </row>
    <row r="2216" spans="1:25" x14ac:dyDescent="0.3">
      <c r="A2216" t="s">
        <v>33</v>
      </c>
      <c r="B2216" t="s">
        <v>82</v>
      </c>
      <c r="C2216">
        <v>1128299</v>
      </c>
      <c r="D2216" s="9">
        <v>44526</v>
      </c>
      <c r="E2216" s="8" t="str">
        <f>TEXT(Table1[[#This Row],[Invoice Date]],"dd-mm-yyyy")</f>
        <v>26-11-2021</v>
      </c>
      <c r="F2216" s="1" t="str">
        <f t="shared" si="136"/>
        <v>November</v>
      </c>
      <c r="G2216" s="1" t="str">
        <f t="shared" si="137"/>
        <v>2021</v>
      </c>
      <c r="H2216" s="1" t="str">
        <f t="shared" si="138"/>
        <v>Friday</v>
      </c>
      <c r="I2216" s="1" t="str">
        <f t="shared" si="139"/>
        <v>26</v>
      </c>
      <c r="J2216" t="s">
        <v>30</v>
      </c>
      <c r="K2216" t="s">
        <v>87</v>
      </c>
      <c r="L2216" t="s">
        <v>88</v>
      </c>
      <c r="M2216" t="s">
        <v>20</v>
      </c>
      <c r="N2216">
        <v>60</v>
      </c>
      <c r="O2216">
        <v>425</v>
      </c>
      <c r="P2216">
        <v>255000</v>
      </c>
      <c r="Q2216">
        <v>89250</v>
      </c>
      <c r="R2216">
        <v>0.35</v>
      </c>
      <c r="S2216" t="s">
        <v>82</v>
      </c>
      <c r="T2216" t="str">
        <f>IF(Table1[[#This Row],[Units Sold]]&gt; 700,"High Units","low Units")</f>
        <v>low Units</v>
      </c>
      <c r="U2216">
        <f>SUM(Table1[[#This Row],[Operating Profit]])/SUM(Table1[Operating Profit])*100</f>
        <v>2.6871593543786675E-2</v>
      </c>
      <c r="V2216">
        <f>SUM(Table1[[#This Row],[Price per Unit]]*Table1[[#This Row],[Units Sold]])</f>
        <v>25500</v>
      </c>
      <c r="W2216">
        <f>SUM(Table1[[#This Row],[Total Sales]]-Table1[[#This Row],[Operating Profit]])</f>
        <v>165750</v>
      </c>
      <c r="X2216">
        <f>SUM(Table1[[#This Row],[Total Sales]]-Table1[[#This Row],[Cost]])</f>
        <v>89250</v>
      </c>
      <c r="Y2216">
        <f>SUM(Table1[[#This Row],[profit/loss]])/SUM(Table1[profit/loss])</f>
        <v>2.6871593543786675E-4</v>
      </c>
    </row>
    <row r="2217" spans="1:25" x14ac:dyDescent="0.3">
      <c r="A2217" t="s">
        <v>33</v>
      </c>
      <c r="B2217" t="s">
        <v>82</v>
      </c>
      <c r="C2217">
        <v>1128299</v>
      </c>
      <c r="D2217" s="9">
        <v>44526</v>
      </c>
      <c r="E2217" s="8" t="str">
        <f>TEXT(Table1[[#This Row],[Invoice Date]],"dd-mm-yyyy")</f>
        <v>26-11-2021</v>
      </c>
      <c r="F2217" s="1" t="str">
        <f t="shared" si="136"/>
        <v>November</v>
      </c>
      <c r="G2217" s="1" t="str">
        <f t="shared" si="137"/>
        <v>2021</v>
      </c>
      <c r="H2217" s="1" t="str">
        <f t="shared" si="138"/>
        <v>Friday</v>
      </c>
      <c r="I2217" s="1" t="str">
        <f t="shared" si="139"/>
        <v>26</v>
      </c>
      <c r="J2217" t="s">
        <v>30</v>
      </c>
      <c r="K2217" t="s">
        <v>87</v>
      </c>
      <c r="L2217" t="s">
        <v>88</v>
      </c>
      <c r="M2217" t="s">
        <v>21</v>
      </c>
      <c r="N2217">
        <v>70</v>
      </c>
      <c r="O2217">
        <v>375</v>
      </c>
      <c r="P2217">
        <v>262500</v>
      </c>
      <c r="Q2217">
        <v>78750</v>
      </c>
      <c r="R2217">
        <v>0.3</v>
      </c>
      <c r="S2217" t="s">
        <v>82</v>
      </c>
      <c r="T2217" t="str">
        <f>IF(Table1[[#This Row],[Units Sold]]&gt; 700,"High Units","low Units")</f>
        <v>low Units</v>
      </c>
      <c r="U2217">
        <f>SUM(Table1[[#This Row],[Operating Profit]])/SUM(Table1[Operating Profit])*100</f>
        <v>2.3710229597458832E-2</v>
      </c>
      <c r="V2217">
        <f>SUM(Table1[[#This Row],[Price per Unit]]*Table1[[#This Row],[Units Sold]])</f>
        <v>26250</v>
      </c>
      <c r="W2217">
        <f>SUM(Table1[[#This Row],[Total Sales]]-Table1[[#This Row],[Operating Profit]])</f>
        <v>183750</v>
      </c>
      <c r="X2217">
        <f>SUM(Table1[[#This Row],[Total Sales]]-Table1[[#This Row],[Cost]])</f>
        <v>78750</v>
      </c>
      <c r="Y2217">
        <f>SUM(Table1[[#This Row],[profit/loss]])/SUM(Table1[profit/loss])</f>
        <v>2.3710229597458831E-4</v>
      </c>
    </row>
    <row r="2218" spans="1:25" x14ac:dyDescent="0.3">
      <c r="A2218" t="s">
        <v>33</v>
      </c>
      <c r="B2218" t="s">
        <v>82</v>
      </c>
      <c r="C2218">
        <v>1128299</v>
      </c>
      <c r="D2218" s="9">
        <v>44526</v>
      </c>
      <c r="E2218" s="8" t="str">
        <f>TEXT(Table1[[#This Row],[Invoice Date]],"dd-mm-yyyy")</f>
        <v>26-11-2021</v>
      </c>
      <c r="F2218" s="1" t="str">
        <f t="shared" si="136"/>
        <v>November</v>
      </c>
      <c r="G2218" s="1" t="str">
        <f t="shared" si="137"/>
        <v>2021</v>
      </c>
      <c r="H2218" s="1" t="str">
        <f t="shared" si="138"/>
        <v>Friday</v>
      </c>
      <c r="I2218" s="1" t="str">
        <f t="shared" si="139"/>
        <v>26</v>
      </c>
      <c r="J2218" t="s">
        <v>30</v>
      </c>
      <c r="K2218" t="s">
        <v>87</v>
      </c>
      <c r="L2218" t="s">
        <v>88</v>
      </c>
      <c r="M2218" t="s">
        <v>22</v>
      </c>
      <c r="N2218">
        <v>75</v>
      </c>
      <c r="O2218">
        <v>500</v>
      </c>
      <c r="P2218">
        <v>375000</v>
      </c>
      <c r="Q2218">
        <v>93750</v>
      </c>
      <c r="R2218">
        <v>0.25</v>
      </c>
      <c r="S2218" t="s">
        <v>82</v>
      </c>
      <c r="T2218" t="str">
        <f>IF(Table1[[#This Row],[Units Sold]]&gt; 700,"High Units","low Units")</f>
        <v>low Units</v>
      </c>
      <c r="U2218">
        <f>SUM(Table1[[#This Row],[Operating Profit]])/SUM(Table1[Operating Profit])*100</f>
        <v>2.8226463806498611E-2</v>
      </c>
      <c r="V2218">
        <f>SUM(Table1[[#This Row],[Price per Unit]]*Table1[[#This Row],[Units Sold]])</f>
        <v>37500</v>
      </c>
      <c r="W2218">
        <f>SUM(Table1[[#This Row],[Total Sales]]-Table1[[#This Row],[Operating Profit]])</f>
        <v>281250</v>
      </c>
      <c r="X2218">
        <f>SUM(Table1[[#This Row],[Total Sales]]-Table1[[#This Row],[Cost]])</f>
        <v>93750</v>
      </c>
      <c r="Y2218">
        <f>SUM(Table1[[#This Row],[profit/loss]])/SUM(Table1[profit/loss])</f>
        <v>2.8226463806498611E-4</v>
      </c>
    </row>
    <row r="2219" spans="1:25" x14ac:dyDescent="0.3">
      <c r="A2219" t="s">
        <v>33</v>
      </c>
      <c r="B2219" t="s">
        <v>82</v>
      </c>
      <c r="C2219">
        <v>1128299</v>
      </c>
      <c r="D2219" s="9">
        <v>44555</v>
      </c>
      <c r="E2219" s="8" t="str">
        <f>TEXT(Table1[[#This Row],[Invoice Date]],"dd-mm-yyyy")</f>
        <v>25-12-2021</v>
      </c>
      <c r="F2219" s="1" t="str">
        <f t="shared" si="136"/>
        <v>December</v>
      </c>
      <c r="G2219" s="1" t="str">
        <f t="shared" si="137"/>
        <v>2021</v>
      </c>
      <c r="H2219" s="1" t="str">
        <f t="shared" si="138"/>
        <v>Saturday</v>
      </c>
      <c r="I2219" s="1" t="str">
        <f t="shared" si="139"/>
        <v>25</v>
      </c>
      <c r="J2219" t="s">
        <v>30</v>
      </c>
      <c r="K2219" t="s">
        <v>87</v>
      </c>
      <c r="L2219" t="s">
        <v>88</v>
      </c>
      <c r="M2219" t="s">
        <v>16</v>
      </c>
      <c r="N2219">
        <v>60</v>
      </c>
      <c r="O2219">
        <v>700</v>
      </c>
      <c r="P2219">
        <v>420000</v>
      </c>
      <c r="Q2219">
        <v>147000</v>
      </c>
      <c r="R2219">
        <v>0.35</v>
      </c>
      <c r="S2219" t="s">
        <v>82</v>
      </c>
      <c r="T2219" t="str">
        <f>IF(Table1[[#This Row],[Units Sold]]&gt; 700,"High Units","low Units")</f>
        <v>low Units</v>
      </c>
      <c r="U2219">
        <f>SUM(Table1[[#This Row],[Operating Profit]])/SUM(Table1[Operating Profit])*100</f>
        <v>4.4259095248589821E-2</v>
      </c>
      <c r="V2219">
        <f>SUM(Table1[[#This Row],[Price per Unit]]*Table1[[#This Row],[Units Sold]])</f>
        <v>42000</v>
      </c>
      <c r="W2219">
        <f>SUM(Table1[[#This Row],[Total Sales]]-Table1[[#This Row],[Operating Profit]])</f>
        <v>273000</v>
      </c>
      <c r="X2219">
        <f>SUM(Table1[[#This Row],[Total Sales]]-Table1[[#This Row],[Cost]])</f>
        <v>147000</v>
      </c>
      <c r="Y2219">
        <f>SUM(Table1[[#This Row],[profit/loss]])/SUM(Table1[profit/loss])</f>
        <v>4.4259095248589818E-4</v>
      </c>
    </row>
    <row r="2220" spans="1:25" x14ac:dyDescent="0.3">
      <c r="A2220" t="s">
        <v>33</v>
      </c>
      <c r="B2220" t="s">
        <v>82</v>
      </c>
      <c r="C2220">
        <v>1128299</v>
      </c>
      <c r="D2220" s="9">
        <v>44555</v>
      </c>
      <c r="E2220" s="8" t="str">
        <f>TEXT(Table1[[#This Row],[Invoice Date]],"dd-mm-yyyy")</f>
        <v>25-12-2021</v>
      </c>
      <c r="F2220" s="1" t="str">
        <f t="shared" si="136"/>
        <v>December</v>
      </c>
      <c r="G2220" s="1" t="str">
        <f t="shared" si="137"/>
        <v>2021</v>
      </c>
      <c r="H2220" s="1" t="str">
        <f t="shared" si="138"/>
        <v>Saturday</v>
      </c>
      <c r="I2220" s="1" t="str">
        <f t="shared" si="139"/>
        <v>25</v>
      </c>
      <c r="J2220" t="s">
        <v>30</v>
      </c>
      <c r="K2220" t="s">
        <v>87</v>
      </c>
      <c r="L2220" t="s">
        <v>88</v>
      </c>
      <c r="M2220" t="s">
        <v>18</v>
      </c>
      <c r="N2220">
        <v>65</v>
      </c>
      <c r="O2220">
        <v>700</v>
      </c>
      <c r="P2220">
        <v>455000</v>
      </c>
      <c r="Q2220">
        <v>182000</v>
      </c>
      <c r="R2220">
        <v>0.4</v>
      </c>
      <c r="S2220" t="s">
        <v>82</v>
      </c>
      <c r="T2220" t="str">
        <f>IF(Table1[[#This Row],[Units Sold]]&gt; 700,"High Units","low Units")</f>
        <v>low Units</v>
      </c>
      <c r="U2220">
        <f>SUM(Table1[[#This Row],[Operating Profit]])/SUM(Table1[Operating Profit])*100</f>
        <v>5.4796975069682632E-2</v>
      </c>
      <c r="V2220">
        <f>SUM(Table1[[#This Row],[Price per Unit]]*Table1[[#This Row],[Units Sold]])</f>
        <v>45500</v>
      </c>
      <c r="W2220">
        <f>SUM(Table1[[#This Row],[Total Sales]]-Table1[[#This Row],[Operating Profit]])</f>
        <v>273000</v>
      </c>
      <c r="X2220">
        <f>SUM(Table1[[#This Row],[Total Sales]]-Table1[[#This Row],[Cost]])</f>
        <v>182000</v>
      </c>
      <c r="Y2220">
        <f>SUM(Table1[[#This Row],[profit/loss]])/SUM(Table1[profit/loss])</f>
        <v>5.4796975069682635E-4</v>
      </c>
    </row>
    <row r="2221" spans="1:25" x14ac:dyDescent="0.3">
      <c r="A2221" t="s">
        <v>25</v>
      </c>
      <c r="B2221" t="s">
        <v>82</v>
      </c>
      <c r="C2221">
        <v>1128299</v>
      </c>
      <c r="D2221" s="9">
        <v>44555</v>
      </c>
      <c r="E2221" s="8" t="str">
        <f>TEXT(Table1[[#This Row],[Invoice Date]],"dd-mm-yyyy")</f>
        <v>25-12-2021</v>
      </c>
      <c r="F2221" s="1" t="str">
        <f t="shared" si="136"/>
        <v>December</v>
      </c>
      <c r="G2221" s="1" t="str">
        <f t="shared" si="137"/>
        <v>2021</v>
      </c>
      <c r="H2221" s="1" t="str">
        <f t="shared" si="138"/>
        <v>Saturday</v>
      </c>
      <c r="I2221" s="1" t="str">
        <f t="shared" si="139"/>
        <v>25</v>
      </c>
      <c r="J2221" t="s">
        <v>30</v>
      </c>
      <c r="K2221" t="s">
        <v>87</v>
      </c>
      <c r="L2221" t="s">
        <v>88</v>
      </c>
      <c r="M2221" t="s">
        <v>19</v>
      </c>
      <c r="N2221">
        <v>60</v>
      </c>
      <c r="O2221">
        <v>500</v>
      </c>
      <c r="P2221">
        <v>300000</v>
      </c>
      <c r="Q2221">
        <v>105000</v>
      </c>
      <c r="R2221">
        <v>0.35</v>
      </c>
      <c r="S2221" t="s">
        <v>82</v>
      </c>
      <c r="T2221" t="str">
        <f>IF(Table1[[#This Row],[Units Sold]]&gt; 700,"High Units","low Units")</f>
        <v>low Units</v>
      </c>
      <c r="U2221">
        <f>SUM(Table1[[#This Row],[Operating Profit]])/SUM(Table1[Operating Profit])*100</f>
        <v>3.1613639463278442E-2</v>
      </c>
      <c r="V2221">
        <f>SUM(Table1[[#This Row],[Price per Unit]]*Table1[[#This Row],[Units Sold]])</f>
        <v>30000</v>
      </c>
      <c r="W2221">
        <f>SUM(Table1[[#This Row],[Total Sales]]-Table1[[#This Row],[Operating Profit]])</f>
        <v>195000</v>
      </c>
      <c r="X2221">
        <f>SUM(Table1[[#This Row],[Total Sales]]-Table1[[#This Row],[Cost]])</f>
        <v>105000</v>
      </c>
      <c r="Y2221">
        <f>SUM(Table1[[#This Row],[profit/loss]])/SUM(Table1[profit/loss])</f>
        <v>3.1613639463278441E-4</v>
      </c>
    </row>
    <row r="2222" spans="1:25" x14ac:dyDescent="0.3">
      <c r="A2222" t="s">
        <v>25</v>
      </c>
      <c r="B2222" t="s">
        <v>82</v>
      </c>
      <c r="C2222">
        <v>1128299</v>
      </c>
      <c r="D2222" s="9">
        <v>44555</v>
      </c>
      <c r="E2222" s="8" t="str">
        <f>TEXT(Table1[[#This Row],[Invoice Date]],"dd-mm-yyyy")</f>
        <v>25-12-2021</v>
      </c>
      <c r="F2222" s="1" t="str">
        <f t="shared" si="136"/>
        <v>December</v>
      </c>
      <c r="G2222" s="1" t="str">
        <f t="shared" si="137"/>
        <v>2021</v>
      </c>
      <c r="H2222" s="1" t="str">
        <f t="shared" si="138"/>
        <v>Saturday</v>
      </c>
      <c r="I2222" s="1" t="str">
        <f t="shared" si="139"/>
        <v>25</v>
      </c>
      <c r="J2222" t="s">
        <v>30</v>
      </c>
      <c r="K2222" t="s">
        <v>87</v>
      </c>
      <c r="L2222" t="s">
        <v>88</v>
      </c>
      <c r="M2222" t="s">
        <v>20</v>
      </c>
      <c r="N2222">
        <v>60</v>
      </c>
      <c r="O2222">
        <v>500</v>
      </c>
      <c r="P2222">
        <v>300000</v>
      </c>
      <c r="Q2222">
        <v>105000</v>
      </c>
      <c r="R2222">
        <v>0.35</v>
      </c>
      <c r="S2222" t="s">
        <v>82</v>
      </c>
      <c r="T2222" t="str">
        <f>IF(Table1[[#This Row],[Units Sold]]&gt; 700,"High Units","low Units")</f>
        <v>low Units</v>
      </c>
      <c r="U2222">
        <f>SUM(Table1[[#This Row],[Operating Profit]])/SUM(Table1[Operating Profit])*100</f>
        <v>3.1613639463278442E-2</v>
      </c>
      <c r="V2222">
        <f>SUM(Table1[[#This Row],[Price per Unit]]*Table1[[#This Row],[Units Sold]])</f>
        <v>30000</v>
      </c>
      <c r="W2222">
        <f>SUM(Table1[[#This Row],[Total Sales]]-Table1[[#This Row],[Operating Profit]])</f>
        <v>195000</v>
      </c>
      <c r="X2222">
        <f>SUM(Table1[[#This Row],[Total Sales]]-Table1[[#This Row],[Cost]])</f>
        <v>105000</v>
      </c>
      <c r="Y2222">
        <f>SUM(Table1[[#This Row],[profit/loss]])/SUM(Table1[profit/loss])</f>
        <v>3.1613639463278441E-4</v>
      </c>
    </row>
    <row r="2223" spans="1:25" x14ac:dyDescent="0.3">
      <c r="A2223" t="s">
        <v>25</v>
      </c>
      <c r="B2223" t="s">
        <v>82</v>
      </c>
      <c r="C2223">
        <v>1128299</v>
      </c>
      <c r="D2223" s="9">
        <v>44555</v>
      </c>
      <c r="E2223" s="8" t="str">
        <f>TEXT(Table1[[#This Row],[Invoice Date]],"dd-mm-yyyy")</f>
        <v>25-12-2021</v>
      </c>
      <c r="F2223" s="1" t="str">
        <f t="shared" si="136"/>
        <v>December</v>
      </c>
      <c r="G2223" s="1" t="str">
        <f t="shared" si="137"/>
        <v>2021</v>
      </c>
      <c r="H2223" s="1" t="str">
        <f t="shared" si="138"/>
        <v>Saturday</v>
      </c>
      <c r="I2223" s="1" t="str">
        <f t="shared" si="139"/>
        <v>25</v>
      </c>
      <c r="J2223" t="s">
        <v>30</v>
      </c>
      <c r="K2223" t="s">
        <v>87</v>
      </c>
      <c r="L2223" t="s">
        <v>88</v>
      </c>
      <c r="M2223" t="s">
        <v>21</v>
      </c>
      <c r="N2223">
        <v>70</v>
      </c>
      <c r="O2223">
        <v>425</v>
      </c>
      <c r="P2223">
        <v>297500</v>
      </c>
      <c r="Q2223">
        <v>89250</v>
      </c>
      <c r="R2223">
        <v>0.3</v>
      </c>
      <c r="S2223" t="s">
        <v>82</v>
      </c>
      <c r="T2223" t="str">
        <f>IF(Table1[[#This Row],[Units Sold]]&gt; 700,"High Units","low Units")</f>
        <v>low Units</v>
      </c>
      <c r="U2223">
        <f>SUM(Table1[[#This Row],[Operating Profit]])/SUM(Table1[Operating Profit])*100</f>
        <v>2.6871593543786675E-2</v>
      </c>
      <c r="V2223">
        <f>SUM(Table1[[#This Row],[Price per Unit]]*Table1[[#This Row],[Units Sold]])</f>
        <v>29750</v>
      </c>
      <c r="W2223">
        <f>SUM(Table1[[#This Row],[Total Sales]]-Table1[[#This Row],[Operating Profit]])</f>
        <v>208250</v>
      </c>
      <c r="X2223">
        <f>SUM(Table1[[#This Row],[Total Sales]]-Table1[[#This Row],[Cost]])</f>
        <v>89250</v>
      </c>
      <c r="Y2223">
        <f>SUM(Table1[[#This Row],[profit/loss]])/SUM(Table1[profit/loss])</f>
        <v>2.6871593543786675E-4</v>
      </c>
    </row>
    <row r="2224" spans="1:25" x14ac:dyDescent="0.3">
      <c r="A2224" t="s">
        <v>25</v>
      </c>
      <c r="B2224" t="s">
        <v>82</v>
      </c>
      <c r="C2224">
        <v>1128299</v>
      </c>
      <c r="D2224" s="9">
        <v>44555</v>
      </c>
      <c r="E2224" s="8" t="str">
        <f>TEXT(Table1[[#This Row],[Invoice Date]],"dd-mm-yyyy")</f>
        <v>25-12-2021</v>
      </c>
      <c r="F2224" s="1" t="str">
        <f t="shared" si="136"/>
        <v>December</v>
      </c>
      <c r="G2224" s="1" t="str">
        <f t="shared" si="137"/>
        <v>2021</v>
      </c>
      <c r="H2224" s="1" t="str">
        <f t="shared" si="138"/>
        <v>Saturday</v>
      </c>
      <c r="I2224" s="1" t="str">
        <f t="shared" si="139"/>
        <v>25</v>
      </c>
      <c r="J2224" t="s">
        <v>30</v>
      </c>
      <c r="K2224" t="s">
        <v>87</v>
      </c>
      <c r="L2224" t="s">
        <v>88</v>
      </c>
      <c r="M2224" t="s">
        <v>22</v>
      </c>
      <c r="N2224">
        <v>75</v>
      </c>
      <c r="O2224">
        <v>525</v>
      </c>
      <c r="P2224">
        <v>393750</v>
      </c>
      <c r="Q2224">
        <v>98438</v>
      </c>
      <c r="R2224">
        <v>0.25</v>
      </c>
      <c r="S2224" t="s">
        <v>82</v>
      </c>
      <c r="T2224" t="str">
        <f>IF(Table1[[#This Row],[Units Sold]]&gt; 700,"High Units","low Units")</f>
        <v>low Units</v>
      </c>
      <c r="U2224">
        <f>SUM(Table1[[#This Row],[Operating Profit]])/SUM(Table1[Operating Profit])*100</f>
        <v>2.963793753796384E-2</v>
      </c>
      <c r="V2224">
        <f>SUM(Table1[[#This Row],[Price per Unit]]*Table1[[#This Row],[Units Sold]])</f>
        <v>39375</v>
      </c>
      <c r="W2224">
        <f>SUM(Table1[[#This Row],[Total Sales]]-Table1[[#This Row],[Operating Profit]])</f>
        <v>295312</v>
      </c>
      <c r="X2224">
        <f>SUM(Table1[[#This Row],[Total Sales]]-Table1[[#This Row],[Cost]])</f>
        <v>98438</v>
      </c>
      <c r="Y2224">
        <f>SUM(Table1[[#This Row],[profit/loss]])/SUM(Table1[profit/loss])</f>
        <v>2.9637937537963839E-4</v>
      </c>
    </row>
    <row r="2225" spans="1:25" x14ac:dyDescent="0.3">
      <c r="A2225" t="s">
        <v>25</v>
      </c>
      <c r="B2225" t="s">
        <v>82</v>
      </c>
      <c r="C2225">
        <v>1128299</v>
      </c>
      <c r="D2225" s="9">
        <v>44209</v>
      </c>
      <c r="E2225" s="8" t="str">
        <f>TEXT(Table1[[#This Row],[Invoice Date]],"dd-mm-yyyy")</f>
        <v>13-01-2021</v>
      </c>
      <c r="F2225" s="1" t="str">
        <f t="shared" si="136"/>
        <v>January</v>
      </c>
      <c r="G2225" s="1" t="str">
        <f t="shared" si="137"/>
        <v>2021</v>
      </c>
      <c r="H2225" s="1" t="str">
        <f t="shared" si="138"/>
        <v>Wednesday</v>
      </c>
      <c r="I2225" s="1" t="str">
        <f t="shared" si="139"/>
        <v>13</v>
      </c>
      <c r="J2225" t="s">
        <v>30</v>
      </c>
      <c r="K2225" t="s">
        <v>87</v>
      </c>
      <c r="L2225" t="s">
        <v>88</v>
      </c>
      <c r="M2225" t="s">
        <v>16</v>
      </c>
      <c r="N2225">
        <v>30</v>
      </c>
      <c r="O2225">
        <v>450</v>
      </c>
      <c r="P2225">
        <v>135000</v>
      </c>
      <c r="Q2225">
        <v>54000</v>
      </c>
      <c r="R2225">
        <v>0.4</v>
      </c>
      <c r="S2225" t="s">
        <v>82</v>
      </c>
      <c r="T2225" t="str">
        <f>IF(Table1[[#This Row],[Units Sold]]&gt; 700,"High Units","low Units")</f>
        <v>low Units</v>
      </c>
      <c r="U2225">
        <f>SUM(Table1[[#This Row],[Operating Profit]])/SUM(Table1[Operating Profit])*100</f>
        <v>1.6258443152543198E-2</v>
      </c>
      <c r="V2225">
        <f>SUM(Table1[[#This Row],[Price per Unit]]*Table1[[#This Row],[Units Sold]])</f>
        <v>13500</v>
      </c>
      <c r="W2225">
        <f>SUM(Table1[[#This Row],[Total Sales]]-Table1[[#This Row],[Operating Profit]])</f>
        <v>81000</v>
      </c>
      <c r="X2225">
        <f>SUM(Table1[[#This Row],[Total Sales]]-Table1[[#This Row],[Cost]])</f>
        <v>54000</v>
      </c>
      <c r="Y2225">
        <f>SUM(Table1[[#This Row],[profit/loss]])/SUM(Table1[profit/loss])</f>
        <v>1.6258443152543199E-4</v>
      </c>
    </row>
    <row r="2226" spans="1:25" x14ac:dyDescent="0.3">
      <c r="A2226" t="s">
        <v>25</v>
      </c>
      <c r="B2226" t="s">
        <v>82</v>
      </c>
      <c r="C2226">
        <v>1128299</v>
      </c>
      <c r="D2226" s="9">
        <v>44209</v>
      </c>
      <c r="E2226" s="8" t="str">
        <f>TEXT(Table1[[#This Row],[Invoice Date]],"dd-mm-yyyy")</f>
        <v>13-01-2021</v>
      </c>
      <c r="F2226" s="1" t="str">
        <f t="shared" si="136"/>
        <v>January</v>
      </c>
      <c r="G2226" s="1" t="str">
        <f t="shared" si="137"/>
        <v>2021</v>
      </c>
      <c r="H2226" s="1" t="str">
        <f t="shared" si="138"/>
        <v>Wednesday</v>
      </c>
      <c r="I2226" s="1" t="str">
        <f t="shared" si="139"/>
        <v>13</v>
      </c>
      <c r="J2226" t="s">
        <v>30</v>
      </c>
      <c r="K2226" t="s">
        <v>87</v>
      </c>
      <c r="L2226" t="s">
        <v>88</v>
      </c>
      <c r="M2226" t="s">
        <v>18</v>
      </c>
      <c r="N2226">
        <v>40</v>
      </c>
      <c r="O2226">
        <v>450</v>
      </c>
      <c r="P2226">
        <v>180000</v>
      </c>
      <c r="Q2226">
        <v>72000</v>
      </c>
      <c r="R2226">
        <v>0.4</v>
      </c>
      <c r="S2226" t="s">
        <v>82</v>
      </c>
      <c r="T2226" t="str">
        <f>IF(Table1[[#This Row],[Units Sold]]&gt; 700,"High Units","low Units")</f>
        <v>low Units</v>
      </c>
      <c r="U2226">
        <f>SUM(Table1[[#This Row],[Operating Profit]])/SUM(Table1[Operating Profit])*100</f>
        <v>2.1677924203390934E-2</v>
      </c>
      <c r="V2226">
        <f>SUM(Table1[[#This Row],[Price per Unit]]*Table1[[#This Row],[Units Sold]])</f>
        <v>18000</v>
      </c>
      <c r="W2226">
        <f>SUM(Table1[[#This Row],[Total Sales]]-Table1[[#This Row],[Operating Profit]])</f>
        <v>108000</v>
      </c>
      <c r="X2226">
        <f>SUM(Table1[[#This Row],[Total Sales]]-Table1[[#This Row],[Cost]])</f>
        <v>72000</v>
      </c>
      <c r="Y2226">
        <f>SUM(Table1[[#This Row],[profit/loss]])/SUM(Table1[profit/loss])</f>
        <v>2.1677924203390933E-4</v>
      </c>
    </row>
    <row r="2227" spans="1:25" x14ac:dyDescent="0.3">
      <c r="A2227" t="s">
        <v>25</v>
      </c>
      <c r="B2227" t="s">
        <v>82</v>
      </c>
      <c r="C2227">
        <v>1128299</v>
      </c>
      <c r="D2227" s="9">
        <v>44209</v>
      </c>
      <c r="E2227" s="8" t="str">
        <f>TEXT(Table1[[#This Row],[Invoice Date]],"dd-mm-yyyy")</f>
        <v>13-01-2021</v>
      </c>
      <c r="F2227" s="1" t="str">
        <f t="shared" si="136"/>
        <v>January</v>
      </c>
      <c r="G2227" s="1" t="str">
        <f t="shared" si="137"/>
        <v>2021</v>
      </c>
      <c r="H2227" s="1" t="str">
        <f t="shared" si="138"/>
        <v>Wednesday</v>
      </c>
      <c r="I2227" s="1" t="str">
        <f t="shared" si="139"/>
        <v>13</v>
      </c>
      <c r="J2227" t="s">
        <v>30</v>
      </c>
      <c r="K2227" t="s">
        <v>87</v>
      </c>
      <c r="L2227" t="s">
        <v>88</v>
      </c>
      <c r="M2227" t="s">
        <v>19</v>
      </c>
      <c r="N2227">
        <v>40</v>
      </c>
      <c r="O2227">
        <v>450</v>
      </c>
      <c r="P2227">
        <v>180000</v>
      </c>
      <c r="Q2227">
        <v>63000</v>
      </c>
      <c r="R2227">
        <v>0.35</v>
      </c>
      <c r="S2227" t="s">
        <v>82</v>
      </c>
      <c r="T2227" t="str">
        <f>IF(Table1[[#This Row],[Units Sold]]&gt; 700,"High Units","low Units")</f>
        <v>low Units</v>
      </c>
      <c r="U2227">
        <f>SUM(Table1[[#This Row],[Operating Profit]])/SUM(Table1[Operating Profit])*100</f>
        <v>1.8968183677967064E-2</v>
      </c>
      <c r="V2227">
        <f>SUM(Table1[[#This Row],[Price per Unit]]*Table1[[#This Row],[Units Sold]])</f>
        <v>18000</v>
      </c>
      <c r="W2227">
        <f>SUM(Table1[[#This Row],[Total Sales]]-Table1[[#This Row],[Operating Profit]])</f>
        <v>117000</v>
      </c>
      <c r="X2227">
        <f>SUM(Table1[[#This Row],[Total Sales]]-Table1[[#This Row],[Cost]])</f>
        <v>63000</v>
      </c>
      <c r="Y2227">
        <f>SUM(Table1[[#This Row],[profit/loss]])/SUM(Table1[profit/loss])</f>
        <v>1.8968183677967065E-4</v>
      </c>
    </row>
    <row r="2228" spans="1:25" x14ac:dyDescent="0.3">
      <c r="A2228" t="s">
        <v>25</v>
      </c>
      <c r="B2228" t="s">
        <v>82</v>
      </c>
      <c r="C2228">
        <v>1128299</v>
      </c>
      <c r="D2228" s="9">
        <v>44209</v>
      </c>
      <c r="E2228" s="8" t="str">
        <f>TEXT(Table1[[#This Row],[Invoice Date]],"dd-mm-yyyy")</f>
        <v>13-01-2021</v>
      </c>
      <c r="F2228" s="1" t="str">
        <f t="shared" si="136"/>
        <v>January</v>
      </c>
      <c r="G2228" s="1" t="str">
        <f t="shared" si="137"/>
        <v>2021</v>
      </c>
      <c r="H2228" s="1" t="str">
        <f t="shared" si="138"/>
        <v>Wednesday</v>
      </c>
      <c r="I2228" s="1" t="str">
        <f t="shared" si="139"/>
        <v>13</v>
      </c>
      <c r="J2228" t="s">
        <v>30</v>
      </c>
      <c r="K2228" t="s">
        <v>87</v>
      </c>
      <c r="L2228" t="s">
        <v>88</v>
      </c>
      <c r="M2228" t="s">
        <v>20</v>
      </c>
      <c r="N2228">
        <v>40</v>
      </c>
      <c r="O2228">
        <v>300</v>
      </c>
      <c r="P2228">
        <v>120000</v>
      </c>
      <c r="Q2228">
        <v>48000</v>
      </c>
      <c r="R2228">
        <v>0.4</v>
      </c>
      <c r="S2228" t="s">
        <v>82</v>
      </c>
      <c r="T2228" t="str">
        <f>IF(Table1[[#This Row],[Units Sold]]&gt; 700,"High Units","low Units")</f>
        <v>low Units</v>
      </c>
      <c r="U2228">
        <f>SUM(Table1[[#This Row],[Operating Profit]])/SUM(Table1[Operating Profit])*100</f>
        <v>1.4451949468927288E-2</v>
      </c>
      <c r="V2228">
        <f>SUM(Table1[[#This Row],[Price per Unit]]*Table1[[#This Row],[Units Sold]])</f>
        <v>12000</v>
      </c>
      <c r="W2228">
        <f>SUM(Table1[[#This Row],[Total Sales]]-Table1[[#This Row],[Operating Profit]])</f>
        <v>72000</v>
      </c>
      <c r="X2228">
        <f>SUM(Table1[[#This Row],[Total Sales]]-Table1[[#This Row],[Cost]])</f>
        <v>48000</v>
      </c>
      <c r="Y2228">
        <f>SUM(Table1[[#This Row],[profit/loss]])/SUM(Table1[profit/loss])</f>
        <v>1.4451949468927288E-4</v>
      </c>
    </row>
    <row r="2229" spans="1:25" x14ac:dyDescent="0.3">
      <c r="A2229" t="s">
        <v>25</v>
      </c>
      <c r="B2229" t="s">
        <v>82</v>
      </c>
      <c r="C2229">
        <v>1128299</v>
      </c>
      <c r="D2229" s="9">
        <v>44209</v>
      </c>
      <c r="E2229" s="8" t="str">
        <f>TEXT(Table1[[#This Row],[Invoice Date]],"dd-mm-yyyy")</f>
        <v>13-01-2021</v>
      </c>
      <c r="F2229" s="1" t="str">
        <f t="shared" si="136"/>
        <v>January</v>
      </c>
      <c r="G2229" s="1" t="str">
        <f t="shared" si="137"/>
        <v>2021</v>
      </c>
      <c r="H2229" s="1" t="str">
        <f t="shared" si="138"/>
        <v>Wednesday</v>
      </c>
      <c r="I2229" s="1" t="str">
        <f t="shared" si="139"/>
        <v>13</v>
      </c>
      <c r="J2229" t="s">
        <v>30</v>
      </c>
      <c r="K2229" t="s">
        <v>87</v>
      </c>
      <c r="L2229" t="s">
        <v>88</v>
      </c>
      <c r="M2229" t="s">
        <v>21</v>
      </c>
      <c r="N2229">
        <v>45</v>
      </c>
      <c r="O2229">
        <v>250</v>
      </c>
      <c r="P2229">
        <v>112500</v>
      </c>
      <c r="Q2229">
        <v>39375</v>
      </c>
      <c r="R2229">
        <v>0.35</v>
      </c>
      <c r="S2229" t="s">
        <v>82</v>
      </c>
      <c r="T2229" t="str">
        <f>IF(Table1[[#This Row],[Units Sold]]&gt; 700,"High Units","low Units")</f>
        <v>low Units</v>
      </c>
      <c r="U2229">
        <f>SUM(Table1[[#This Row],[Operating Profit]])/SUM(Table1[Operating Profit])*100</f>
        <v>1.1855114798729416E-2</v>
      </c>
      <c r="V2229">
        <f>SUM(Table1[[#This Row],[Price per Unit]]*Table1[[#This Row],[Units Sold]])</f>
        <v>11250</v>
      </c>
      <c r="W2229">
        <f>SUM(Table1[[#This Row],[Total Sales]]-Table1[[#This Row],[Operating Profit]])</f>
        <v>73125</v>
      </c>
      <c r="X2229">
        <f>SUM(Table1[[#This Row],[Total Sales]]-Table1[[#This Row],[Cost]])</f>
        <v>39375</v>
      </c>
      <c r="Y2229">
        <f>SUM(Table1[[#This Row],[profit/loss]])/SUM(Table1[profit/loss])</f>
        <v>1.1855114798729416E-4</v>
      </c>
    </row>
    <row r="2230" spans="1:25" x14ac:dyDescent="0.3">
      <c r="A2230" t="s">
        <v>25</v>
      </c>
      <c r="B2230" t="s">
        <v>82</v>
      </c>
      <c r="C2230">
        <v>1128299</v>
      </c>
      <c r="D2230" s="9">
        <v>44209</v>
      </c>
      <c r="E2230" s="8" t="str">
        <f>TEXT(Table1[[#This Row],[Invoice Date]],"dd-mm-yyyy")</f>
        <v>13-01-2021</v>
      </c>
      <c r="F2230" s="1" t="str">
        <f t="shared" si="136"/>
        <v>January</v>
      </c>
      <c r="G2230" s="1" t="str">
        <f t="shared" si="137"/>
        <v>2021</v>
      </c>
      <c r="H2230" s="1" t="str">
        <f t="shared" si="138"/>
        <v>Wednesday</v>
      </c>
      <c r="I2230" s="1" t="str">
        <f t="shared" si="139"/>
        <v>13</v>
      </c>
      <c r="J2230" t="s">
        <v>30</v>
      </c>
      <c r="K2230" t="s">
        <v>87</v>
      </c>
      <c r="L2230" t="s">
        <v>88</v>
      </c>
      <c r="M2230" t="s">
        <v>22</v>
      </c>
      <c r="N2230">
        <v>40</v>
      </c>
      <c r="O2230">
        <v>450</v>
      </c>
      <c r="P2230">
        <v>180000</v>
      </c>
      <c r="Q2230">
        <v>45000</v>
      </c>
      <c r="R2230">
        <v>0.25</v>
      </c>
      <c r="S2230" t="s">
        <v>82</v>
      </c>
      <c r="T2230" t="str">
        <f>IF(Table1[[#This Row],[Units Sold]]&gt; 700,"High Units","low Units")</f>
        <v>low Units</v>
      </c>
      <c r="U2230">
        <f>SUM(Table1[[#This Row],[Operating Profit]])/SUM(Table1[Operating Profit])*100</f>
        <v>1.3548702627119333E-2</v>
      </c>
      <c r="V2230">
        <f>SUM(Table1[[#This Row],[Price per Unit]]*Table1[[#This Row],[Units Sold]])</f>
        <v>18000</v>
      </c>
      <c r="W2230">
        <f>SUM(Table1[[#This Row],[Total Sales]]-Table1[[#This Row],[Operating Profit]])</f>
        <v>135000</v>
      </c>
      <c r="X2230">
        <f>SUM(Table1[[#This Row],[Total Sales]]-Table1[[#This Row],[Cost]])</f>
        <v>45000</v>
      </c>
      <c r="Y2230">
        <f>SUM(Table1[[#This Row],[profit/loss]])/SUM(Table1[profit/loss])</f>
        <v>1.3548702627119334E-4</v>
      </c>
    </row>
    <row r="2231" spans="1:25" x14ac:dyDescent="0.3">
      <c r="A2231" t="s">
        <v>25</v>
      </c>
      <c r="B2231" t="s">
        <v>82</v>
      </c>
      <c r="C2231">
        <v>1128299</v>
      </c>
      <c r="D2231" s="9">
        <v>44240</v>
      </c>
      <c r="E2231" s="8" t="str">
        <f>TEXT(Table1[[#This Row],[Invoice Date]],"dd-mm-yyyy")</f>
        <v>13-02-2021</v>
      </c>
      <c r="F2231" s="1" t="str">
        <f t="shared" si="136"/>
        <v>February</v>
      </c>
      <c r="G2231" s="1" t="str">
        <f t="shared" si="137"/>
        <v>2021</v>
      </c>
      <c r="H2231" s="1" t="str">
        <f t="shared" si="138"/>
        <v>Saturday</v>
      </c>
      <c r="I2231" s="1" t="str">
        <f t="shared" si="139"/>
        <v>13</v>
      </c>
      <c r="J2231" t="s">
        <v>30</v>
      </c>
      <c r="K2231" t="s">
        <v>87</v>
      </c>
      <c r="L2231" t="s">
        <v>88</v>
      </c>
      <c r="M2231" t="s">
        <v>16</v>
      </c>
      <c r="N2231">
        <v>30</v>
      </c>
      <c r="O2231">
        <v>500</v>
      </c>
      <c r="P2231">
        <v>150000</v>
      </c>
      <c r="Q2231">
        <v>60000</v>
      </c>
      <c r="R2231">
        <v>0.4</v>
      </c>
      <c r="S2231" t="s">
        <v>82</v>
      </c>
      <c r="T2231" t="str">
        <f>IF(Table1[[#This Row],[Units Sold]]&gt; 700,"High Units","low Units")</f>
        <v>low Units</v>
      </c>
      <c r="U2231">
        <f>SUM(Table1[[#This Row],[Operating Profit]])/SUM(Table1[Operating Profit])*100</f>
        <v>1.8064936836159111E-2</v>
      </c>
      <c r="V2231">
        <f>SUM(Table1[[#This Row],[Price per Unit]]*Table1[[#This Row],[Units Sold]])</f>
        <v>15000</v>
      </c>
      <c r="W2231">
        <f>SUM(Table1[[#This Row],[Total Sales]]-Table1[[#This Row],[Operating Profit]])</f>
        <v>90000</v>
      </c>
      <c r="X2231">
        <f>SUM(Table1[[#This Row],[Total Sales]]-Table1[[#This Row],[Cost]])</f>
        <v>60000</v>
      </c>
      <c r="Y2231">
        <f>SUM(Table1[[#This Row],[profit/loss]])/SUM(Table1[profit/loss])</f>
        <v>1.8064936836159111E-4</v>
      </c>
    </row>
    <row r="2232" spans="1:25" x14ac:dyDescent="0.3">
      <c r="A2232" t="s">
        <v>25</v>
      </c>
      <c r="B2232" t="s">
        <v>82</v>
      </c>
      <c r="C2232">
        <v>1128299</v>
      </c>
      <c r="D2232" s="9">
        <v>44240</v>
      </c>
      <c r="E2232" s="8" t="str">
        <f>TEXT(Table1[[#This Row],[Invoice Date]],"dd-mm-yyyy")</f>
        <v>13-02-2021</v>
      </c>
      <c r="F2232" s="1" t="str">
        <f t="shared" si="136"/>
        <v>February</v>
      </c>
      <c r="G2232" s="1" t="str">
        <f t="shared" si="137"/>
        <v>2021</v>
      </c>
      <c r="H2232" s="1" t="str">
        <f t="shared" si="138"/>
        <v>Saturday</v>
      </c>
      <c r="I2232" s="1" t="str">
        <f t="shared" si="139"/>
        <v>13</v>
      </c>
      <c r="J2232" t="s">
        <v>30</v>
      </c>
      <c r="K2232" t="s">
        <v>87</v>
      </c>
      <c r="L2232" t="s">
        <v>88</v>
      </c>
      <c r="M2232" t="s">
        <v>18</v>
      </c>
      <c r="N2232">
        <v>40</v>
      </c>
      <c r="O2232">
        <v>400</v>
      </c>
      <c r="P2232">
        <v>160000</v>
      </c>
      <c r="Q2232">
        <v>64000</v>
      </c>
      <c r="R2232">
        <v>0.4</v>
      </c>
      <c r="S2232" t="s">
        <v>82</v>
      </c>
      <c r="T2232" t="str">
        <f>IF(Table1[[#This Row],[Units Sold]]&gt; 700,"High Units","low Units")</f>
        <v>low Units</v>
      </c>
      <c r="U2232">
        <f>SUM(Table1[[#This Row],[Operating Profit]])/SUM(Table1[Operating Profit])*100</f>
        <v>1.9269265958569717E-2</v>
      </c>
      <c r="V2232">
        <f>SUM(Table1[[#This Row],[Price per Unit]]*Table1[[#This Row],[Units Sold]])</f>
        <v>16000</v>
      </c>
      <c r="W2232">
        <f>SUM(Table1[[#This Row],[Total Sales]]-Table1[[#This Row],[Operating Profit]])</f>
        <v>96000</v>
      </c>
      <c r="X2232">
        <f>SUM(Table1[[#This Row],[Total Sales]]-Table1[[#This Row],[Cost]])</f>
        <v>64000</v>
      </c>
      <c r="Y2232">
        <f>SUM(Table1[[#This Row],[profit/loss]])/SUM(Table1[profit/loss])</f>
        <v>1.9269265958569718E-4</v>
      </c>
    </row>
    <row r="2233" spans="1:25" x14ac:dyDescent="0.3">
      <c r="A2233" t="s">
        <v>25</v>
      </c>
      <c r="B2233" t="s">
        <v>82</v>
      </c>
      <c r="C2233">
        <v>1128299</v>
      </c>
      <c r="D2233" s="9">
        <v>44240</v>
      </c>
      <c r="E2233" s="8" t="str">
        <f>TEXT(Table1[[#This Row],[Invoice Date]],"dd-mm-yyyy")</f>
        <v>13-02-2021</v>
      </c>
      <c r="F2233" s="1" t="str">
        <f t="shared" si="136"/>
        <v>February</v>
      </c>
      <c r="G2233" s="1" t="str">
        <f t="shared" si="137"/>
        <v>2021</v>
      </c>
      <c r="H2233" s="1" t="str">
        <f t="shared" si="138"/>
        <v>Saturday</v>
      </c>
      <c r="I2233" s="1" t="str">
        <f t="shared" si="139"/>
        <v>13</v>
      </c>
      <c r="J2233" t="s">
        <v>30</v>
      </c>
      <c r="K2233" t="s">
        <v>87</v>
      </c>
      <c r="L2233" t="s">
        <v>88</v>
      </c>
      <c r="M2233" t="s">
        <v>19</v>
      </c>
      <c r="N2233">
        <v>40</v>
      </c>
      <c r="O2233">
        <v>400</v>
      </c>
      <c r="P2233">
        <v>160000</v>
      </c>
      <c r="Q2233">
        <v>56000</v>
      </c>
      <c r="R2233">
        <v>0.35</v>
      </c>
      <c r="S2233" t="s">
        <v>82</v>
      </c>
      <c r="T2233" t="str">
        <f>IF(Table1[[#This Row],[Units Sold]]&gt; 700,"High Units","low Units")</f>
        <v>low Units</v>
      </c>
      <c r="U2233">
        <f>SUM(Table1[[#This Row],[Operating Profit]])/SUM(Table1[Operating Profit])*100</f>
        <v>1.6860607713748504E-2</v>
      </c>
      <c r="V2233">
        <f>SUM(Table1[[#This Row],[Price per Unit]]*Table1[[#This Row],[Units Sold]])</f>
        <v>16000</v>
      </c>
      <c r="W2233">
        <f>SUM(Table1[[#This Row],[Total Sales]]-Table1[[#This Row],[Operating Profit]])</f>
        <v>104000</v>
      </c>
      <c r="X2233">
        <f>SUM(Table1[[#This Row],[Total Sales]]-Table1[[#This Row],[Cost]])</f>
        <v>56000</v>
      </c>
      <c r="Y2233">
        <f>SUM(Table1[[#This Row],[profit/loss]])/SUM(Table1[profit/loss])</f>
        <v>1.6860607713748503E-4</v>
      </c>
    </row>
    <row r="2234" spans="1:25" x14ac:dyDescent="0.3">
      <c r="A2234" t="s">
        <v>25</v>
      </c>
      <c r="B2234" t="s">
        <v>82</v>
      </c>
      <c r="C2234">
        <v>1128299</v>
      </c>
      <c r="D2234" s="9">
        <v>44240</v>
      </c>
      <c r="E2234" s="8" t="str">
        <f>TEXT(Table1[[#This Row],[Invoice Date]],"dd-mm-yyyy")</f>
        <v>13-02-2021</v>
      </c>
      <c r="F2234" s="1" t="str">
        <f t="shared" si="136"/>
        <v>February</v>
      </c>
      <c r="G2234" s="1" t="str">
        <f t="shared" si="137"/>
        <v>2021</v>
      </c>
      <c r="H2234" s="1" t="str">
        <f t="shared" si="138"/>
        <v>Saturday</v>
      </c>
      <c r="I2234" s="1" t="str">
        <f t="shared" si="139"/>
        <v>13</v>
      </c>
      <c r="J2234" t="s">
        <v>47</v>
      </c>
      <c r="K2234" t="s">
        <v>89</v>
      </c>
      <c r="L2234" t="s">
        <v>90</v>
      </c>
      <c r="M2234" t="s">
        <v>20</v>
      </c>
      <c r="N2234">
        <v>40</v>
      </c>
      <c r="O2234">
        <v>250</v>
      </c>
      <c r="P2234">
        <v>100000</v>
      </c>
      <c r="Q2234">
        <v>40000</v>
      </c>
      <c r="R2234">
        <v>0.4</v>
      </c>
      <c r="S2234" t="s">
        <v>82</v>
      </c>
      <c r="T2234" t="str">
        <f>IF(Table1[[#This Row],[Units Sold]]&gt; 700,"High Units","low Units")</f>
        <v>low Units</v>
      </c>
      <c r="U2234">
        <f>SUM(Table1[[#This Row],[Operating Profit]])/SUM(Table1[Operating Profit])*100</f>
        <v>1.2043291224106073E-2</v>
      </c>
      <c r="V2234">
        <f>SUM(Table1[[#This Row],[Price per Unit]]*Table1[[#This Row],[Units Sold]])</f>
        <v>10000</v>
      </c>
      <c r="W2234">
        <f>SUM(Table1[[#This Row],[Total Sales]]-Table1[[#This Row],[Operating Profit]])</f>
        <v>60000</v>
      </c>
      <c r="X2234">
        <f>SUM(Table1[[#This Row],[Total Sales]]-Table1[[#This Row],[Cost]])</f>
        <v>40000</v>
      </c>
      <c r="Y2234">
        <f>SUM(Table1[[#This Row],[profit/loss]])/SUM(Table1[profit/loss])</f>
        <v>1.2043291224106073E-4</v>
      </c>
    </row>
    <row r="2235" spans="1:25" x14ac:dyDescent="0.3">
      <c r="A2235" t="s">
        <v>25</v>
      </c>
      <c r="B2235" t="s">
        <v>82</v>
      </c>
      <c r="C2235">
        <v>1128299</v>
      </c>
      <c r="D2235" s="9">
        <v>44240</v>
      </c>
      <c r="E2235" s="8" t="str">
        <f>TEXT(Table1[[#This Row],[Invoice Date]],"dd-mm-yyyy")</f>
        <v>13-02-2021</v>
      </c>
      <c r="F2235" s="1" t="str">
        <f t="shared" si="136"/>
        <v>February</v>
      </c>
      <c r="G2235" s="1" t="str">
        <f t="shared" si="137"/>
        <v>2021</v>
      </c>
      <c r="H2235" s="1" t="str">
        <f t="shared" si="138"/>
        <v>Saturday</v>
      </c>
      <c r="I2235" s="1" t="str">
        <f t="shared" si="139"/>
        <v>13</v>
      </c>
      <c r="J2235" t="s">
        <v>47</v>
      </c>
      <c r="K2235" t="s">
        <v>89</v>
      </c>
      <c r="L2235" t="s">
        <v>90</v>
      </c>
      <c r="M2235" t="s">
        <v>21</v>
      </c>
      <c r="N2235">
        <v>45</v>
      </c>
      <c r="O2235">
        <v>175</v>
      </c>
      <c r="P2235">
        <v>78750</v>
      </c>
      <c r="Q2235">
        <v>27563</v>
      </c>
      <c r="R2235">
        <v>0.35</v>
      </c>
      <c r="S2235" t="s">
        <v>82</v>
      </c>
      <c r="T2235" t="str">
        <f>IF(Table1[[#This Row],[Units Sold]]&gt; 700,"High Units","low Units")</f>
        <v>low Units</v>
      </c>
      <c r="U2235">
        <f>SUM(Table1[[#This Row],[Operating Profit]])/SUM(Table1[Operating Profit])*100</f>
        <v>8.2987309002508919E-3</v>
      </c>
      <c r="V2235">
        <f>SUM(Table1[[#This Row],[Price per Unit]]*Table1[[#This Row],[Units Sold]])</f>
        <v>7875</v>
      </c>
      <c r="W2235">
        <f>SUM(Table1[[#This Row],[Total Sales]]-Table1[[#This Row],[Operating Profit]])</f>
        <v>51187</v>
      </c>
      <c r="X2235">
        <f>SUM(Table1[[#This Row],[Total Sales]]-Table1[[#This Row],[Cost]])</f>
        <v>27563</v>
      </c>
      <c r="Y2235">
        <f>SUM(Table1[[#This Row],[profit/loss]])/SUM(Table1[profit/loss])</f>
        <v>8.298730900250892E-5</v>
      </c>
    </row>
    <row r="2236" spans="1:25" x14ac:dyDescent="0.3">
      <c r="A2236" t="s">
        <v>25</v>
      </c>
      <c r="B2236" t="s">
        <v>82</v>
      </c>
      <c r="C2236">
        <v>1128299</v>
      </c>
      <c r="D2236" s="9">
        <v>44240</v>
      </c>
      <c r="E2236" s="8" t="str">
        <f>TEXT(Table1[[#This Row],[Invoice Date]],"dd-mm-yyyy")</f>
        <v>13-02-2021</v>
      </c>
      <c r="F2236" s="1" t="str">
        <f t="shared" si="136"/>
        <v>February</v>
      </c>
      <c r="G2236" s="1" t="str">
        <f t="shared" si="137"/>
        <v>2021</v>
      </c>
      <c r="H2236" s="1" t="str">
        <f t="shared" si="138"/>
        <v>Saturday</v>
      </c>
      <c r="I2236" s="1" t="str">
        <f t="shared" si="139"/>
        <v>13</v>
      </c>
      <c r="J2236" t="s">
        <v>47</v>
      </c>
      <c r="K2236" t="s">
        <v>89</v>
      </c>
      <c r="L2236" t="s">
        <v>90</v>
      </c>
      <c r="M2236" t="s">
        <v>22</v>
      </c>
      <c r="N2236">
        <v>40</v>
      </c>
      <c r="O2236">
        <v>375</v>
      </c>
      <c r="P2236">
        <v>150000</v>
      </c>
      <c r="Q2236">
        <v>37500</v>
      </c>
      <c r="R2236">
        <v>0.25</v>
      </c>
      <c r="S2236" t="s">
        <v>82</v>
      </c>
      <c r="T2236" t="str">
        <f>IF(Table1[[#This Row],[Units Sold]]&gt; 700,"High Units","low Units")</f>
        <v>low Units</v>
      </c>
      <c r="U2236">
        <f>SUM(Table1[[#This Row],[Operating Profit]])/SUM(Table1[Operating Profit])*100</f>
        <v>1.1290585522599443E-2</v>
      </c>
      <c r="V2236">
        <f>SUM(Table1[[#This Row],[Price per Unit]]*Table1[[#This Row],[Units Sold]])</f>
        <v>15000</v>
      </c>
      <c r="W2236">
        <f>SUM(Table1[[#This Row],[Total Sales]]-Table1[[#This Row],[Operating Profit]])</f>
        <v>112500</v>
      </c>
      <c r="X2236">
        <f>SUM(Table1[[#This Row],[Total Sales]]-Table1[[#This Row],[Cost]])</f>
        <v>37500</v>
      </c>
      <c r="Y2236">
        <f>SUM(Table1[[#This Row],[profit/loss]])/SUM(Table1[profit/loss])</f>
        <v>1.1290585522599444E-4</v>
      </c>
    </row>
    <row r="2237" spans="1:25" x14ac:dyDescent="0.3">
      <c r="A2237" t="s">
        <v>25</v>
      </c>
      <c r="B2237" t="s">
        <v>82</v>
      </c>
      <c r="C2237">
        <v>1128299</v>
      </c>
      <c r="D2237" s="9">
        <v>44267</v>
      </c>
      <c r="E2237" s="8" t="str">
        <f>TEXT(Table1[[#This Row],[Invoice Date]],"dd-mm-yyyy")</f>
        <v>12-03-2021</v>
      </c>
      <c r="F2237" s="1" t="str">
        <f t="shared" si="136"/>
        <v>March</v>
      </c>
      <c r="G2237" s="1" t="str">
        <f t="shared" si="137"/>
        <v>2021</v>
      </c>
      <c r="H2237" s="1" t="str">
        <f t="shared" si="138"/>
        <v>Friday</v>
      </c>
      <c r="I2237" s="1" t="str">
        <f t="shared" si="139"/>
        <v>12</v>
      </c>
      <c r="J2237" t="s">
        <v>47</v>
      </c>
      <c r="K2237" t="s">
        <v>89</v>
      </c>
      <c r="L2237" t="s">
        <v>90</v>
      </c>
      <c r="M2237" t="s">
        <v>16</v>
      </c>
      <c r="N2237">
        <v>40</v>
      </c>
      <c r="O2237">
        <v>525</v>
      </c>
      <c r="P2237">
        <v>210000</v>
      </c>
      <c r="Q2237">
        <v>84000</v>
      </c>
      <c r="R2237">
        <v>0.4</v>
      </c>
      <c r="S2237" t="s">
        <v>82</v>
      </c>
      <c r="T2237" t="str">
        <f>IF(Table1[[#This Row],[Units Sold]]&gt; 700,"High Units","low Units")</f>
        <v>low Units</v>
      </c>
      <c r="U2237">
        <f>SUM(Table1[[#This Row],[Operating Profit]])/SUM(Table1[Operating Profit])*100</f>
        <v>2.5290911570622753E-2</v>
      </c>
      <c r="V2237">
        <f>SUM(Table1[[#This Row],[Price per Unit]]*Table1[[#This Row],[Units Sold]])</f>
        <v>21000</v>
      </c>
      <c r="W2237">
        <f>SUM(Table1[[#This Row],[Total Sales]]-Table1[[#This Row],[Operating Profit]])</f>
        <v>126000</v>
      </c>
      <c r="X2237">
        <f>SUM(Table1[[#This Row],[Total Sales]]-Table1[[#This Row],[Cost]])</f>
        <v>84000</v>
      </c>
      <c r="Y2237">
        <f>SUM(Table1[[#This Row],[profit/loss]])/SUM(Table1[profit/loss])</f>
        <v>2.5290911570622753E-4</v>
      </c>
    </row>
    <row r="2238" spans="1:25" x14ac:dyDescent="0.3">
      <c r="A2238" t="s">
        <v>25</v>
      </c>
      <c r="B2238" t="s">
        <v>82</v>
      </c>
      <c r="C2238">
        <v>1128299</v>
      </c>
      <c r="D2238" s="9">
        <v>44267</v>
      </c>
      <c r="E2238" s="8" t="str">
        <f>TEXT(Table1[[#This Row],[Invoice Date]],"dd-mm-yyyy")</f>
        <v>12-03-2021</v>
      </c>
      <c r="F2238" s="1" t="str">
        <f t="shared" si="136"/>
        <v>March</v>
      </c>
      <c r="G2238" s="1" t="str">
        <f t="shared" si="137"/>
        <v>2021</v>
      </c>
      <c r="H2238" s="1" t="str">
        <f t="shared" si="138"/>
        <v>Friday</v>
      </c>
      <c r="I2238" s="1" t="str">
        <f t="shared" si="139"/>
        <v>12</v>
      </c>
      <c r="J2238" t="s">
        <v>47</v>
      </c>
      <c r="K2238" t="s">
        <v>89</v>
      </c>
      <c r="L2238" t="s">
        <v>90</v>
      </c>
      <c r="M2238" t="s">
        <v>18</v>
      </c>
      <c r="N2238">
        <v>50</v>
      </c>
      <c r="O2238">
        <v>375</v>
      </c>
      <c r="P2238">
        <v>187500</v>
      </c>
      <c r="Q2238">
        <v>75000</v>
      </c>
      <c r="R2238">
        <v>0.4</v>
      </c>
      <c r="S2238" t="s">
        <v>82</v>
      </c>
      <c r="T2238" t="str">
        <f>IF(Table1[[#This Row],[Units Sold]]&gt; 700,"High Units","low Units")</f>
        <v>low Units</v>
      </c>
      <c r="U2238">
        <f>SUM(Table1[[#This Row],[Operating Profit]])/SUM(Table1[Operating Profit])*100</f>
        <v>2.2581171045198887E-2</v>
      </c>
      <c r="V2238">
        <f>SUM(Table1[[#This Row],[Price per Unit]]*Table1[[#This Row],[Units Sold]])</f>
        <v>18750</v>
      </c>
      <c r="W2238">
        <f>SUM(Table1[[#This Row],[Total Sales]]-Table1[[#This Row],[Operating Profit]])</f>
        <v>112500</v>
      </c>
      <c r="X2238">
        <f>SUM(Table1[[#This Row],[Total Sales]]-Table1[[#This Row],[Cost]])</f>
        <v>75000</v>
      </c>
      <c r="Y2238">
        <f>SUM(Table1[[#This Row],[profit/loss]])/SUM(Table1[profit/loss])</f>
        <v>2.2581171045198888E-4</v>
      </c>
    </row>
    <row r="2239" spans="1:25" x14ac:dyDescent="0.3">
      <c r="A2239" t="s">
        <v>25</v>
      </c>
      <c r="B2239" t="s">
        <v>82</v>
      </c>
      <c r="C2239">
        <v>1128299</v>
      </c>
      <c r="D2239" s="9">
        <v>44267</v>
      </c>
      <c r="E2239" s="8" t="str">
        <f>TEXT(Table1[[#This Row],[Invoice Date]],"dd-mm-yyyy")</f>
        <v>12-03-2021</v>
      </c>
      <c r="F2239" s="1" t="str">
        <f t="shared" si="136"/>
        <v>March</v>
      </c>
      <c r="G2239" s="1" t="str">
        <f t="shared" si="137"/>
        <v>2021</v>
      </c>
      <c r="H2239" s="1" t="str">
        <f t="shared" si="138"/>
        <v>Friday</v>
      </c>
      <c r="I2239" s="1" t="str">
        <f t="shared" si="139"/>
        <v>12</v>
      </c>
      <c r="J2239" t="s">
        <v>47</v>
      </c>
      <c r="K2239" t="s">
        <v>89</v>
      </c>
      <c r="L2239" t="s">
        <v>90</v>
      </c>
      <c r="M2239" t="s">
        <v>19</v>
      </c>
      <c r="N2239">
        <v>50</v>
      </c>
      <c r="O2239">
        <v>375</v>
      </c>
      <c r="P2239">
        <v>187500</v>
      </c>
      <c r="Q2239">
        <v>65625</v>
      </c>
      <c r="R2239">
        <v>0.35</v>
      </c>
      <c r="S2239" t="s">
        <v>82</v>
      </c>
      <c r="T2239" t="str">
        <f>IF(Table1[[#This Row],[Units Sold]]&gt; 700,"High Units","low Units")</f>
        <v>low Units</v>
      </c>
      <c r="U2239">
        <f>SUM(Table1[[#This Row],[Operating Profit]])/SUM(Table1[Operating Profit])*100</f>
        <v>1.9758524664549026E-2</v>
      </c>
      <c r="V2239">
        <f>SUM(Table1[[#This Row],[Price per Unit]]*Table1[[#This Row],[Units Sold]])</f>
        <v>18750</v>
      </c>
      <c r="W2239">
        <f>SUM(Table1[[#This Row],[Total Sales]]-Table1[[#This Row],[Operating Profit]])</f>
        <v>121875</v>
      </c>
      <c r="X2239">
        <f>SUM(Table1[[#This Row],[Total Sales]]-Table1[[#This Row],[Cost]])</f>
        <v>65625</v>
      </c>
      <c r="Y2239">
        <f>SUM(Table1[[#This Row],[profit/loss]])/SUM(Table1[profit/loss])</f>
        <v>1.9758524664549026E-4</v>
      </c>
    </row>
    <row r="2240" spans="1:25" x14ac:dyDescent="0.3">
      <c r="A2240" t="s">
        <v>25</v>
      </c>
      <c r="B2240" t="s">
        <v>82</v>
      </c>
      <c r="C2240">
        <v>1128299</v>
      </c>
      <c r="D2240" s="9">
        <v>44267</v>
      </c>
      <c r="E2240" s="8" t="str">
        <f>TEXT(Table1[[#This Row],[Invoice Date]],"dd-mm-yyyy")</f>
        <v>12-03-2021</v>
      </c>
      <c r="F2240" s="1" t="str">
        <f t="shared" si="136"/>
        <v>March</v>
      </c>
      <c r="G2240" s="1" t="str">
        <f t="shared" si="137"/>
        <v>2021</v>
      </c>
      <c r="H2240" s="1" t="str">
        <f t="shared" si="138"/>
        <v>Friday</v>
      </c>
      <c r="I2240" s="1" t="str">
        <f t="shared" si="139"/>
        <v>12</v>
      </c>
      <c r="J2240" t="s">
        <v>47</v>
      </c>
      <c r="K2240" t="s">
        <v>89</v>
      </c>
      <c r="L2240" t="s">
        <v>90</v>
      </c>
      <c r="M2240" t="s">
        <v>20</v>
      </c>
      <c r="N2240">
        <v>50</v>
      </c>
      <c r="O2240">
        <v>250</v>
      </c>
      <c r="P2240">
        <v>125000</v>
      </c>
      <c r="Q2240">
        <v>50000</v>
      </c>
      <c r="R2240">
        <v>0.4</v>
      </c>
      <c r="S2240" t="s">
        <v>82</v>
      </c>
      <c r="T2240" t="str">
        <f>IF(Table1[[#This Row],[Units Sold]]&gt; 700,"High Units","low Units")</f>
        <v>low Units</v>
      </c>
      <c r="U2240">
        <f>SUM(Table1[[#This Row],[Operating Profit]])/SUM(Table1[Operating Profit])*100</f>
        <v>1.5054114030132591E-2</v>
      </c>
      <c r="V2240">
        <f>SUM(Table1[[#This Row],[Price per Unit]]*Table1[[#This Row],[Units Sold]])</f>
        <v>12500</v>
      </c>
      <c r="W2240">
        <f>SUM(Table1[[#This Row],[Total Sales]]-Table1[[#This Row],[Operating Profit]])</f>
        <v>75000</v>
      </c>
      <c r="X2240">
        <f>SUM(Table1[[#This Row],[Total Sales]]-Table1[[#This Row],[Cost]])</f>
        <v>50000</v>
      </c>
      <c r="Y2240">
        <f>SUM(Table1[[#This Row],[profit/loss]])/SUM(Table1[profit/loss])</f>
        <v>1.5054114030132592E-4</v>
      </c>
    </row>
    <row r="2241" spans="1:25" x14ac:dyDescent="0.3">
      <c r="A2241" t="s">
        <v>25</v>
      </c>
      <c r="B2241" t="s">
        <v>82</v>
      </c>
      <c r="C2241">
        <v>1128299</v>
      </c>
      <c r="D2241" s="9">
        <v>44267</v>
      </c>
      <c r="E2241" s="8" t="str">
        <f>TEXT(Table1[[#This Row],[Invoice Date]],"dd-mm-yyyy")</f>
        <v>12-03-2021</v>
      </c>
      <c r="F2241" s="1" t="str">
        <f t="shared" si="136"/>
        <v>March</v>
      </c>
      <c r="G2241" s="1" t="str">
        <f t="shared" si="137"/>
        <v>2021</v>
      </c>
      <c r="H2241" s="1" t="str">
        <f t="shared" si="138"/>
        <v>Friday</v>
      </c>
      <c r="I2241" s="1" t="str">
        <f t="shared" si="139"/>
        <v>12</v>
      </c>
      <c r="J2241" t="s">
        <v>47</v>
      </c>
      <c r="K2241" t="s">
        <v>89</v>
      </c>
      <c r="L2241" t="s">
        <v>90</v>
      </c>
      <c r="M2241" t="s">
        <v>21</v>
      </c>
      <c r="N2241">
        <v>55</v>
      </c>
      <c r="O2241">
        <v>150</v>
      </c>
      <c r="P2241">
        <v>82500</v>
      </c>
      <c r="Q2241">
        <v>28875</v>
      </c>
      <c r="R2241">
        <v>0.35</v>
      </c>
      <c r="S2241" t="s">
        <v>82</v>
      </c>
      <c r="T2241" t="str">
        <f>IF(Table1[[#This Row],[Units Sold]]&gt; 700,"High Units","low Units")</f>
        <v>low Units</v>
      </c>
      <c r="U2241">
        <f>SUM(Table1[[#This Row],[Operating Profit]])/SUM(Table1[Operating Profit])*100</f>
        <v>8.6937508524015713E-3</v>
      </c>
      <c r="V2241">
        <f>SUM(Table1[[#This Row],[Price per Unit]]*Table1[[#This Row],[Units Sold]])</f>
        <v>8250</v>
      </c>
      <c r="W2241">
        <f>SUM(Table1[[#This Row],[Total Sales]]-Table1[[#This Row],[Operating Profit]])</f>
        <v>53625</v>
      </c>
      <c r="X2241">
        <f>SUM(Table1[[#This Row],[Total Sales]]-Table1[[#This Row],[Cost]])</f>
        <v>28875</v>
      </c>
      <c r="Y2241">
        <f>SUM(Table1[[#This Row],[profit/loss]])/SUM(Table1[profit/loss])</f>
        <v>8.6937508524015714E-5</v>
      </c>
    </row>
    <row r="2242" spans="1:25" x14ac:dyDescent="0.3">
      <c r="A2242" t="s">
        <v>25</v>
      </c>
      <c r="B2242" t="s">
        <v>82</v>
      </c>
      <c r="C2242">
        <v>1128299</v>
      </c>
      <c r="D2242" s="9">
        <v>44267</v>
      </c>
      <c r="E2242" s="8" t="str">
        <f>TEXT(Table1[[#This Row],[Invoice Date]],"dd-mm-yyyy")</f>
        <v>12-03-2021</v>
      </c>
      <c r="F2242" s="1" t="str">
        <f t="shared" si="136"/>
        <v>March</v>
      </c>
      <c r="G2242" s="1" t="str">
        <f t="shared" si="137"/>
        <v>2021</v>
      </c>
      <c r="H2242" s="1" t="str">
        <f t="shared" si="138"/>
        <v>Friday</v>
      </c>
      <c r="I2242" s="1" t="str">
        <f t="shared" si="139"/>
        <v>12</v>
      </c>
      <c r="J2242" t="s">
        <v>47</v>
      </c>
      <c r="K2242" t="s">
        <v>89</v>
      </c>
      <c r="L2242" t="s">
        <v>90</v>
      </c>
      <c r="M2242" t="s">
        <v>22</v>
      </c>
      <c r="N2242">
        <v>50</v>
      </c>
      <c r="O2242">
        <v>350</v>
      </c>
      <c r="P2242">
        <v>175000</v>
      </c>
      <c r="Q2242">
        <v>43750</v>
      </c>
      <c r="R2242">
        <v>0.25</v>
      </c>
      <c r="S2242" t="s">
        <v>82</v>
      </c>
      <c r="T2242" t="str">
        <f>IF(Table1[[#This Row],[Units Sold]]&gt; 700,"High Units","low Units")</f>
        <v>low Units</v>
      </c>
      <c r="U2242">
        <f>SUM(Table1[[#This Row],[Operating Profit]])/SUM(Table1[Operating Profit])*100</f>
        <v>1.3172349776366016E-2</v>
      </c>
      <c r="V2242">
        <f>SUM(Table1[[#This Row],[Price per Unit]]*Table1[[#This Row],[Units Sold]])</f>
        <v>17500</v>
      </c>
      <c r="W2242">
        <f>SUM(Table1[[#This Row],[Total Sales]]-Table1[[#This Row],[Operating Profit]])</f>
        <v>131250</v>
      </c>
      <c r="X2242">
        <f>SUM(Table1[[#This Row],[Total Sales]]-Table1[[#This Row],[Cost]])</f>
        <v>43750</v>
      </c>
      <c r="Y2242">
        <f>SUM(Table1[[#This Row],[profit/loss]])/SUM(Table1[profit/loss])</f>
        <v>1.3172349776366016E-4</v>
      </c>
    </row>
    <row r="2243" spans="1:25" x14ac:dyDescent="0.3">
      <c r="A2243" t="s">
        <v>25</v>
      </c>
      <c r="B2243" t="s">
        <v>82</v>
      </c>
      <c r="C2243">
        <v>1128299</v>
      </c>
      <c r="D2243" s="9">
        <v>44299</v>
      </c>
      <c r="E2243" s="8" t="str">
        <f>TEXT(Table1[[#This Row],[Invoice Date]],"dd-mm-yyyy")</f>
        <v>13-04-2021</v>
      </c>
      <c r="F2243" s="1" t="str">
        <f t="shared" ref="F2243:F2306" si="140">TEXT(D2243,"mmmm")</f>
        <v>April</v>
      </c>
      <c r="G2243" s="1" t="str">
        <f t="shared" ref="G2243:G2306" si="141">TEXT(D2243,"YYYY")</f>
        <v>2021</v>
      </c>
      <c r="H2243" s="1" t="str">
        <f t="shared" ref="H2243:H2306" si="142">TEXT(D2243,"dddd")</f>
        <v>Tuesday</v>
      </c>
      <c r="I2243" s="1" t="str">
        <f t="shared" ref="I2243:I2306" si="143">TEXT(D2243,"dd")</f>
        <v>13</v>
      </c>
      <c r="J2243" t="s">
        <v>47</v>
      </c>
      <c r="K2243" t="s">
        <v>89</v>
      </c>
      <c r="L2243" t="s">
        <v>90</v>
      </c>
      <c r="M2243" t="s">
        <v>16</v>
      </c>
      <c r="N2243">
        <v>50</v>
      </c>
      <c r="O2243">
        <v>525</v>
      </c>
      <c r="P2243">
        <v>262500</v>
      </c>
      <c r="Q2243">
        <v>105000</v>
      </c>
      <c r="R2243">
        <v>0.4</v>
      </c>
      <c r="S2243" t="s">
        <v>82</v>
      </c>
      <c r="T2243" t="str">
        <f>IF(Table1[[#This Row],[Units Sold]]&gt; 700,"High Units","low Units")</f>
        <v>low Units</v>
      </c>
      <c r="U2243">
        <f>SUM(Table1[[#This Row],[Operating Profit]])/SUM(Table1[Operating Profit])*100</f>
        <v>3.1613639463278442E-2</v>
      </c>
      <c r="V2243">
        <f>SUM(Table1[[#This Row],[Price per Unit]]*Table1[[#This Row],[Units Sold]])</f>
        <v>26250</v>
      </c>
      <c r="W2243">
        <f>SUM(Table1[[#This Row],[Total Sales]]-Table1[[#This Row],[Operating Profit]])</f>
        <v>157500</v>
      </c>
      <c r="X2243">
        <f>SUM(Table1[[#This Row],[Total Sales]]-Table1[[#This Row],[Cost]])</f>
        <v>105000</v>
      </c>
      <c r="Y2243">
        <f>SUM(Table1[[#This Row],[profit/loss]])/SUM(Table1[profit/loss])</f>
        <v>3.1613639463278441E-4</v>
      </c>
    </row>
    <row r="2244" spans="1:25" x14ac:dyDescent="0.3">
      <c r="A2244" t="s">
        <v>25</v>
      </c>
      <c r="B2244" t="s">
        <v>82</v>
      </c>
      <c r="C2244">
        <v>1128299</v>
      </c>
      <c r="D2244" s="9">
        <v>44299</v>
      </c>
      <c r="E2244" s="8" t="str">
        <f>TEXT(Table1[[#This Row],[Invoice Date]],"dd-mm-yyyy")</f>
        <v>13-04-2021</v>
      </c>
      <c r="F2244" s="1" t="str">
        <f t="shared" si="140"/>
        <v>April</v>
      </c>
      <c r="G2244" s="1" t="str">
        <f t="shared" si="141"/>
        <v>2021</v>
      </c>
      <c r="H2244" s="1" t="str">
        <f t="shared" si="142"/>
        <v>Tuesday</v>
      </c>
      <c r="I2244" s="1" t="str">
        <f t="shared" si="143"/>
        <v>13</v>
      </c>
      <c r="J2244" t="s">
        <v>47</v>
      </c>
      <c r="K2244" t="s">
        <v>89</v>
      </c>
      <c r="L2244" t="s">
        <v>90</v>
      </c>
      <c r="M2244" t="s">
        <v>18</v>
      </c>
      <c r="N2244">
        <v>55</v>
      </c>
      <c r="O2244">
        <v>325</v>
      </c>
      <c r="P2244">
        <v>178750</v>
      </c>
      <c r="Q2244">
        <v>71500</v>
      </c>
      <c r="R2244">
        <v>0.4</v>
      </c>
      <c r="S2244" t="s">
        <v>82</v>
      </c>
      <c r="T2244" t="str">
        <f>IF(Table1[[#This Row],[Units Sold]]&gt; 700,"High Units","low Units")</f>
        <v>low Units</v>
      </c>
      <c r="U2244">
        <f>SUM(Table1[[#This Row],[Operating Profit]])/SUM(Table1[Operating Profit])*100</f>
        <v>2.1527383063089604E-2</v>
      </c>
      <c r="V2244">
        <f>SUM(Table1[[#This Row],[Price per Unit]]*Table1[[#This Row],[Units Sold]])</f>
        <v>17875</v>
      </c>
      <c r="W2244">
        <f>SUM(Table1[[#This Row],[Total Sales]]-Table1[[#This Row],[Operating Profit]])</f>
        <v>107250</v>
      </c>
      <c r="X2244">
        <f>SUM(Table1[[#This Row],[Total Sales]]-Table1[[#This Row],[Cost]])</f>
        <v>71500</v>
      </c>
      <c r="Y2244">
        <f>SUM(Table1[[#This Row],[profit/loss]])/SUM(Table1[profit/loss])</f>
        <v>2.1527383063089605E-4</v>
      </c>
    </row>
    <row r="2245" spans="1:25" x14ac:dyDescent="0.3">
      <c r="A2245" t="s">
        <v>25</v>
      </c>
      <c r="B2245" t="s">
        <v>82</v>
      </c>
      <c r="C2245">
        <v>1128299</v>
      </c>
      <c r="D2245" s="9">
        <v>44299</v>
      </c>
      <c r="E2245" s="8" t="str">
        <f>TEXT(Table1[[#This Row],[Invoice Date]],"dd-mm-yyyy")</f>
        <v>13-04-2021</v>
      </c>
      <c r="F2245" s="1" t="str">
        <f t="shared" si="140"/>
        <v>April</v>
      </c>
      <c r="G2245" s="1" t="str">
        <f t="shared" si="141"/>
        <v>2021</v>
      </c>
      <c r="H2245" s="1" t="str">
        <f t="shared" si="142"/>
        <v>Tuesday</v>
      </c>
      <c r="I2245" s="1" t="str">
        <f t="shared" si="143"/>
        <v>13</v>
      </c>
      <c r="J2245" t="s">
        <v>47</v>
      </c>
      <c r="K2245" t="s">
        <v>89</v>
      </c>
      <c r="L2245" t="s">
        <v>90</v>
      </c>
      <c r="M2245" t="s">
        <v>19</v>
      </c>
      <c r="N2245">
        <v>55</v>
      </c>
      <c r="O2245">
        <v>375</v>
      </c>
      <c r="P2245">
        <v>206250</v>
      </c>
      <c r="Q2245">
        <v>72188</v>
      </c>
      <c r="R2245">
        <v>0.35</v>
      </c>
      <c r="S2245" t="s">
        <v>82</v>
      </c>
      <c r="T2245" t="str">
        <f>IF(Table1[[#This Row],[Units Sold]]&gt; 700,"High Units","low Units")</f>
        <v>low Units</v>
      </c>
      <c r="U2245">
        <f>SUM(Table1[[#This Row],[Operating Profit]])/SUM(Table1[Operating Profit])*100</f>
        <v>2.1734527672144233E-2</v>
      </c>
      <c r="V2245">
        <f>SUM(Table1[[#This Row],[Price per Unit]]*Table1[[#This Row],[Units Sold]])</f>
        <v>20625</v>
      </c>
      <c r="W2245">
        <f>SUM(Table1[[#This Row],[Total Sales]]-Table1[[#This Row],[Operating Profit]])</f>
        <v>134062</v>
      </c>
      <c r="X2245">
        <f>SUM(Table1[[#This Row],[Total Sales]]-Table1[[#This Row],[Cost]])</f>
        <v>72188</v>
      </c>
      <c r="Y2245">
        <f>SUM(Table1[[#This Row],[profit/loss]])/SUM(Table1[profit/loss])</f>
        <v>2.1734527672144231E-4</v>
      </c>
    </row>
    <row r="2246" spans="1:25" x14ac:dyDescent="0.3">
      <c r="A2246" t="s">
        <v>25</v>
      </c>
      <c r="B2246" t="s">
        <v>82</v>
      </c>
      <c r="C2246">
        <v>1128299</v>
      </c>
      <c r="D2246" s="9">
        <v>44299</v>
      </c>
      <c r="E2246" s="8" t="str">
        <f>TEXT(Table1[[#This Row],[Invoice Date]],"dd-mm-yyyy")</f>
        <v>13-04-2021</v>
      </c>
      <c r="F2246" s="1" t="str">
        <f t="shared" si="140"/>
        <v>April</v>
      </c>
      <c r="G2246" s="1" t="str">
        <f t="shared" si="141"/>
        <v>2021</v>
      </c>
      <c r="H2246" s="1" t="str">
        <f t="shared" si="142"/>
        <v>Tuesday</v>
      </c>
      <c r="I2246" s="1" t="str">
        <f t="shared" si="143"/>
        <v>13</v>
      </c>
      <c r="J2246" t="s">
        <v>47</v>
      </c>
      <c r="K2246" t="s">
        <v>89</v>
      </c>
      <c r="L2246" t="s">
        <v>90</v>
      </c>
      <c r="M2246" t="s">
        <v>20</v>
      </c>
      <c r="N2246">
        <v>50</v>
      </c>
      <c r="O2246">
        <v>275</v>
      </c>
      <c r="P2246">
        <v>137500</v>
      </c>
      <c r="Q2246">
        <v>55000</v>
      </c>
      <c r="R2246">
        <v>0.4</v>
      </c>
      <c r="S2246" t="s">
        <v>82</v>
      </c>
      <c r="T2246" t="str">
        <f>IF(Table1[[#This Row],[Units Sold]]&gt; 700,"High Units","low Units")</f>
        <v>low Units</v>
      </c>
      <c r="U2246">
        <f>SUM(Table1[[#This Row],[Operating Profit]])/SUM(Table1[Operating Profit])*100</f>
        <v>1.6559525433145851E-2</v>
      </c>
      <c r="V2246">
        <f>SUM(Table1[[#This Row],[Price per Unit]]*Table1[[#This Row],[Units Sold]])</f>
        <v>13750</v>
      </c>
      <c r="W2246">
        <f>SUM(Table1[[#This Row],[Total Sales]]-Table1[[#This Row],[Operating Profit]])</f>
        <v>82500</v>
      </c>
      <c r="X2246">
        <f>SUM(Table1[[#This Row],[Total Sales]]-Table1[[#This Row],[Cost]])</f>
        <v>55000</v>
      </c>
      <c r="Y2246">
        <f>SUM(Table1[[#This Row],[profit/loss]])/SUM(Table1[profit/loss])</f>
        <v>1.655952543314585E-4</v>
      </c>
    </row>
    <row r="2247" spans="1:25" x14ac:dyDescent="0.3">
      <c r="A2247" t="s">
        <v>25</v>
      </c>
      <c r="B2247" t="s">
        <v>82</v>
      </c>
      <c r="C2247">
        <v>1128299</v>
      </c>
      <c r="D2247" s="9">
        <v>44299</v>
      </c>
      <c r="E2247" s="8" t="str">
        <f>TEXT(Table1[[#This Row],[Invoice Date]],"dd-mm-yyyy")</f>
        <v>13-04-2021</v>
      </c>
      <c r="F2247" s="1" t="str">
        <f t="shared" si="140"/>
        <v>April</v>
      </c>
      <c r="G2247" s="1" t="str">
        <f t="shared" si="141"/>
        <v>2021</v>
      </c>
      <c r="H2247" s="1" t="str">
        <f t="shared" si="142"/>
        <v>Tuesday</v>
      </c>
      <c r="I2247" s="1" t="str">
        <f t="shared" si="143"/>
        <v>13</v>
      </c>
      <c r="J2247" t="s">
        <v>47</v>
      </c>
      <c r="K2247" t="s">
        <v>89</v>
      </c>
      <c r="L2247" t="s">
        <v>90</v>
      </c>
      <c r="M2247" t="s">
        <v>21</v>
      </c>
      <c r="N2247">
        <v>55</v>
      </c>
      <c r="O2247">
        <v>175</v>
      </c>
      <c r="P2247">
        <v>96250</v>
      </c>
      <c r="Q2247">
        <v>33688</v>
      </c>
      <c r="R2247">
        <v>0.35</v>
      </c>
      <c r="S2247" t="s">
        <v>82</v>
      </c>
      <c r="T2247" t="str">
        <f>IF(Table1[[#This Row],[Units Sold]]&gt; 700,"High Units","low Units")</f>
        <v>low Units</v>
      </c>
      <c r="U2247">
        <f>SUM(Table1[[#This Row],[Operating Profit]])/SUM(Table1[Operating Profit])*100</f>
        <v>1.0142859868942136E-2</v>
      </c>
      <c r="V2247">
        <f>SUM(Table1[[#This Row],[Price per Unit]]*Table1[[#This Row],[Units Sold]])</f>
        <v>9625</v>
      </c>
      <c r="W2247">
        <f>SUM(Table1[[#This Row],[Total Sales]]-Table1[[#This Row],[Operating Profit]])</f>
        <v>62562</v>
      </c>
      <c r="X2247">
        <f>SUM(Table1[[#This Row],[Total Sales]]-Table1[[#This Row],[Cost]])</f>
        <v>33688</v>
      </c>
      <c r="Y2247">
        <f>SUM(Table1[[#This Row],[profit/loss]])/SUM(Table1[profit/loss])</f>
        <v>1.0142859868942135E-4</v>
      </c>
    </row>
    <row r="2248" spans="1:25" x14ac:dyDescent="0.3">
      <c r="A2248" t="s">
        <v>25</v>
      </c>
      <c r="B2248" t="s">
        <v>82</v>
      </c>
      <c r="C2248">
        <v>1128299</v>
      </c>
      <c r="D2248" s="9">
        <v>44299</v>
      </c>
      <c r="E2248" s="8" t="str">
        <f>TEXT(Table1[[#This Row],[Invoice Date]],"dd-mm-yyyy")</f>
        <v>13-04-2021</v>
      </c>
      <c r="F2248" s="1" t="str">
        <f t="shared" si="140"/>
        <v>April</v>
      </c>
      <c r="G2248" s="1" t="str">
        <f t="shared" si="141"/>
        <v>2021</v>
      </c>
      <c r="H2248" s="1" t="str">
        <f t="shared" si="142"/>
        <v>Tuesday</v>
      </c>
      <c r="I2248" s="1" t="str">
        <f t="shared" si="143"/>
        <v>13</v>
      </c>
      <c r="J2248" t="s">
        <v>47</v>
      </c>
      <c r="K2248" t="s">
        <v>89</v>
      </c>
      <c r="L2248" t="s">
        <v>90</v>
      </c>
      <c r="M2248" t="s">
        <v>22</v>
      </c>
      <c r="N2248">
        <v>70</v>
      </c>
      <c r="O2248">
        <v>350</v>
      </c>
      <c r="P2248">
        <v>245000</v>
      </c>
      <c r="Q2248">
        <v>61250</v>
      </c>
      <c r="R2248">
        <v>0.25</v>
      </c>
      <c r="S2248" t="s">
        <v>82</v>
      </c>
      <c r="T2248" t="str">
        <f>IF(Table1[[#This Row],[Units Sold]]&gt; 700,"High Units","low Units")</f>
        <v>low Units</v>
      </c>
      <c r="U2248">
        <f>SUM(Table1[[#This Row],[Operating Profit]])/SUM(Table1[Operating Profit])*100</f>
        <v>1.8441289686912426E-2</v>
      </c>
      <c r="V2248">
        <f>SUM(Table1[[#This Row],[Price per Unit]]*Table1[[#This Row],[Units Sold]])</f>
        <v>24500</v>
      </c>
      <c r="W2248">
        <f>SUM(Table1[[#This Row],[Total Sales]]-Table1[[#This Row],[Operating Profit]])</f>
        <v>183750</v>
      </c>
      <c r="X2248">
        <f>SUM(Table1[[#This Row],[Total Sales]]-Table1[[#This Row],[Cost]])</f>
        <v>61250</v>
      </c>
      <c r="Y2248">
        <f>SUM(Table1[[#This Row],[profit/loss]])/SUM(Table1[profit/loss])</f>
        <v>1.8441289686912425E-4</v>
      </c>
    </row>
    <row r="2249" spans="1:25" x14ac:dyDescent="0.3">
      <c r="A2249" t="s">
        <v>25</v>
      </c>
      <c r="B2249" t="s">
        <v>82</v>
      </c>
      <c r="C2249">
        <v>1128299</v>
      </c>
      <c r="D2249" s="9">
        <v>44330</v>
      </c>
      <c r="E2249" s="8" t="str">
        <f>TEXT(Table1[[#This Row],[Invoice Date]],"dd-mm-yyyy")</f>
        <v>14-05-2021</v>
      </c>
      <c r="F2249" s="1" t="str">
        <f t="shared" si="140"/>
        <v>May</v>
      </c>
      <c r="G2249" s="1" t="str">
        <f t="shared" si="141"/>
        <v>2021</v>
      </c>
      <c r="H2249" s="1" t="str">
        <f t="shared" si="142"/>
        <v>Friday</v>
      </c>
      <c r="I2249" s="1" t="str">
        <f t="shared" si="143"/>
        <v>14</v>
      </c>
      <c r="J2249" t="s">
        <v>47</v>
      </c>
      <c r="K2249" t="s">
        <v>89</v>
      </c>
      <c r="L2249" t="s">
        <v>90</v>
      </c>
      <c r="M2249" t="s">
        <v>16</v>
      </c>
      <c r="N2249">
        <v>50</v>
      </c>
      <c r="O2249">
        <v>550</v>
      </c>
      <c r="P2249">
        <v>275000</v>
      </c>
      <c r="Q2249">
        <v>110000</v>
      </c>
      <c r="R2249">
        <v>0.4</v>
      </c>
      <c r="S2249" t="s">
        <v>82</v>
      </c>
      <c r="T2249" t="str">
        <f>IF(Table1[[#This Row],[Units Sold]]&gt; 700,"High Units","low Units")</f>
        <v>low Units</v>
      </c>
      <c r="U2249">
        <f>SUM(Table1[[#This Row],[Operating Profit]])/SUM(Table1[Operating Profit])*100</f>
        <v>3.3119050866291702E-2</v>
      </c>
      <c r="V2249">
        <f>SUM(Table1[[#This Row],[Price per Unit]]*Table1[[#This Row],[Units Sold]])</f>
        <v>27500</v>
      </c>
      <c r="W2249">
        <f>SUM(Table1[[#This Row],[Total Sales]]-Table1[[#This Row],[Operating Profit]])</f>
        <v>165000</v>
      </c>
      <c r="X2249">
        <f>SUM(Table1[[#This Row],[Total Sales]]-Table1[[#This Row],[Cost]])</f>
        <v>110000</v>
      </c>
      <c r="Y2249">
        <f>SUM(Table1[[#This Row],[profit/loss]])/SUM(Table1[profit/loss])</f>
        <v>3.31190508662917E-4</v>
      </c>
    </row>
    <row r="2250" spans="1:25" x14ac:dyDescent="0.3">
      <c r="A2250" t="s">
        <v>25</v>
      </c>
      <c r="B2250" t="s">
        <v>82</v>
      </c>
      <c r="C2250">
        <v>1128299</v>
      </c>
      <c r="D2250" s="9">
        <v>44330</v>
      </c>
      <c r="E2250" s="8" t="str">
        <f>TEXT(Table1[[#This Row],[Invoice Date]],"dd-mm-yyyy")</f>
        <v>14-05-2021</v>
      </c>
      <c r="F2250" s="1" t="str">
        <f t="shared" si="140"/>
        <v>May</v>
      </c>
      <c r="G2250" s="1" t="str">
        <f t="shared" si="141"/>
        <v>2021</v>
      </c>
      <c r="H2250" s="1" t="str">
        <f t="shared" si="142"/>
        <v>Friday</v>
      </c>
      <c r="I2250" s="1" t="str">
        <f t="shared" si="143"/>
        <v>14</v>
      </c>
      <c r="J2250" t="s">
        <v>47</v>
      </c>
      <c r="K2250" t="s">
        <v>89</v>
      </c>
      <c r="L2250" t="s">
        <v>90</v>
      </c>
      <c r="M2250" t="s">
        <v>18</v>
      </c>
      <c r="N2250">
        <v>55</v>
      </c>
      <c r="O2250">
        <v>400</v>
      </c>
      <c r="P2250">
        <v>220000</v>
      </c>
      <c r="Q2250">
        <v>88000</v>
      </c>
      <c r="R2250">
        <v>0.4</v>
      </c>
      <c r="S2250" t="s">
        <v>82</v>
      </c>
      <c r="T2250" t="str">
        <f>IF(Table1[[#This Row],[Units Sold]]&gt; 700,"High Units","low Units")</f>
        <v>low Units</v>
      </c>
      <c r="U2250">
        <f>SUM(Table1[[#This Row],[Operating Profit]])/SUM(Table1[Operating Profit])*100</f>
        <v>2.649524069303336E-2</v>
      </c>
      <c r="V2250">
        <f>SUM(Table1[[#This Row],[Price per Unit]]*Table1[[#This Row],[Units Sold]])</f>
        <v>22000</v>
      </c>
      <c r="W2250">
        <f>SUM(Table1[[#This Row],[Total Sales]]-Table1[[#This Row],[Operating Profit]])</f>
        <v>132000</v>
      </c>
      <c r="X2250">
        <f>SUM(Table1[[#This Row],[Total Sales]]-Table1[[#This Row],[Cost]])</f>
        <v>88000</v>
      </c>
      <c r="Y2250">
        <f>SUM(Table1[[#This Row],[profit/loss]])/SUM(Table1[profit/loss])</f>
        <v>2.6495240693033361E-4</v>
      </c>
    </row>
    <row r="2251" spans="1:25" x14ac:dyDescent="0.3">
      <c r="A2251" t="s">
        <v>25</v>
      </c>
      <c r="B2251" t="s">
        <v>82</v>
      </c>
      <c r="C2251">
        <v>1128299</v>
      </c>
      <c r="D2251" s="9">
        <v>44330</v>
      </c>
      <c r="E2251" s="8" t="str">
        <f>TEXT(Table1[[#This Row],[Invoice Date]],"dd-mm-yyyy")</f>
        <v>14-05-2021</v>
      </c>
      <c r="F2251" s="1" t="str">
        <f t="shared" si="140"/>
        <v>May</v>
      </c>
      <c r="G2251" s="1" t="str">
        <f t="shared" si="141"/>
        <v>2021</v>
      </c>
      <c r="H2251" s="1" t="str">
        <f t="shared" si="142"/>
        <v>Friday</v>
      </c>
      <c r="I2251" s="1" t="str">
        <f t="shared" si="143"/>
        <v>14</v>
      </c>
      <c r="J2251" t="s">
        <v>47</v>
      </c>
      <c r="K2251" t="s">
        <v>89</v>
      </c>
      <c r="L2251" t="s">
        <v>90</v>
      </c>
      <c r="M2251" t="s">
        <v>19</v>
      </c>
      <c r="N2251">
        <v>55</v>
      </c>
      <c r="O2251">
        <v>425</v>
      </c>
      <c r="P2251">
        <v>233750</v>
      </c>
      <c r="Q2251">
        <v>81813</v>
      </c>
      <c r="R2251">
        <v>0.35</v>
      </c>
      <c r="S2251" t="s">
        <v>82</v>
      </c>
      <c r="T2251" t="str">
        <f>IF(Table1[[#This Row],[Units Sold]]&gt; 700,"High Units","low Units")</f>
        <v>low Units</v>
      </c>
      <c r="U2251">
        <f>SUM(Table1[[#This Row],[Operating Profit]])/SUM(Table1[Operating Profit])*100</f>
        <v>2.4632444622944758E-2</v>
      </c>
      <c r="V2251">
        <f>SUM(Table1[[#This Row],[Price per Unit]]*Table1[[#This Row],[Units Sold]])</f>
        <v>23375</v>
      </c>
      <c r="W2251">
        <f>SUM(Table1[[#This Row],[Total Sales]]-Table1[[#This Row],[Operating Profit]])</f>
        <v>151937</v>
      </c>
      <c r="X2251">
        <f>SUM(Table1[[#This Row],[Total Sales]]-Table1[[#This Row],[Cost]])</f>
        <v>81813</v>
      </c>
      <c r="Y2251">
        <f>SUM(Table1[[#This Row],[profit/loss]])/SUM(Table1[profit/loss])</f>
        <v>2.4632444622944757E-4</v>
      </c>
    </row>
    <row r="2252" spans="1:25" x14ac:dyDescent="0.3">
      <c r="A2252" t="s">
        <v>25</v>
      </c>
      <c r="B2252" t="s">
        <v>82</v>
      </c>
      <c r="C2252">
        <v>1128299</v>
      </c>
      <c r="D2252" s="9">
        <v>44330</v>
      </c>
      <c r="E2252" s="8" t="str">
        <f>TEXT(Table1[[#This Row],[Invoice Date]],"dd-mm-yyyy")</f>
        <v>14-05-2021</v>
      </c>
      <c r="F2252" s="1" t="str">
        <f t="shared" si="140"/>
        <v>May</v>
      </c>
      <c r="G2252" s="1" t="str">
        <f t="shared" si="141"/>
        <v>2021</v>
      </c>
      <c r="H2252" s="1" t="str">
        <f t="shared" si="142"/>
        <v>Friday</v>
      </c>
      <c r="I2252" s="1" t="str">
        <f t="shared" si="143"/>
        <v>14</v>
      </c>
      <c r="J2252" t="s">
        <v>47</v>
      </c>
      <c r="K2252" t="s">
        <v>89</v>
      </c>
      <c r="L2252" t="s">
        <v>90</v>
      </c>
      <c r="M2252" t="s">
        <v>20</v>
      </c>
      <c r="N2252">
        <v>50</v>
      </c>
      <c r="O2252">
        <v>325</v>
      </c>
      <c r="P2252">
        <v>162500</v>
      </c>
      <c r="Q2252">
        <v>65000</v>
      </c>
      <c r="R2252">
        <v>0.4</v>
      </c>
      <c r="S2252" t="s">
        <v>82</v>
      </c>
      <c r="T2252" t="str">
        <f>IF(Table1[[#This Row],[Units Sold]]&gt; 700,"High Units","low Units")</f>
        <v>low Units</v>
      </c>
      <c r="U2252">
        <f>SUM(Table1[[#This Row],[Operating Profit]])/SUM(Table1[Operating Profit])*100</f>
        <v>1.9570348239172367E-2</v>
      </c>
      <c r="V2252">
        <f>SUM(Table1[[#This Row],[Price per Unit]]*Table1[[#This Row],[Units Sold]])</f>
        <v>16250</v>
      </c>
      <c r="W2252">
        <f>SUM(Table1[[#This Row],[Total Sales]]-Table1[[#This Row],[Operating Profit]])</f>
        <v>97500</v>
      </c>
      <c r="X2252">
        <f>SUM(Table1[[#This Row],[Total Sales]]-Table1[[#This Row],[Cost]])</f>
        <v>65000</v>
      </c>
      <c r="Y2252">
        <f>SUM(Table1[[#This Row],[profit/loss]])/SUM(Table1[profit/loss])</f>
        <v>1.9570348239172369E-4</v>
      </c>
    </row>
    <row r="2253" spans="1:25" x14ac:dyDescent="0.3">
      <c r="A2253" t="s">
        <v>25</v>
      </c>
      <c r="B2253" t="s">
        <v>82</v>
      </c>
      <c r="C2253">
        <v>1128299</v>
      </c>
      <c r="D2253" s="9">
        <v>44330</v>
      </c>
      <c r="E2253" s="8" t="str">
        <f>TEXT(Table1[[#This Row],[Invoice Date]],"dd-mm-yyyy")</f>
        <v>14-05-2021</v>
      </c>
      <c r="F2253" s="1" t="str">
        <f t="shared" si="140"/>
        <v>May</v>
      </c>
      <c r="G2253" s="1" t="str">
        <f t="shared" si="141"/>
        <v>2021</v>
      </c>
      <c r="H2253" s="1" t="str">
        <f t="shared" si="142"/>
        <v>Friday</v>
      </c>
      <c r="I2253" s="1" t="str">
        <f t="shared" si="143"/>
        <v>14</v>
      </c>
      <c r="J2253" t="s">
        <v>47</v>
      </c>
      <c r="K2253" t="s">
        <v>89</v>
      </c>
      <c r="L2253" t="s">
        <v>90</v>
      </c>
      <c r="M2253" t="s">
        <v>21</v>
      </c>
      <c r="N2253">
        <v>55</v>
      </c>
      <c r="O2253">
        <v>225</v>
      </c>
      <c r="P2253">
        <v>123750</v>
      </c>
      <c r="Q2253">
        <v>43313</v>
      </c>
      <c r="R2253">
        <v>0.35</v>
      </c>
      <c r="S2253" t="s">
        <v>82</v>
      </c>
      <c r="T2253" t="str">
        <f>IF(Table1[[#This Row],[Units Sold]]&gt; 700,"High Units","low Units")</f>
        <v>low Units</v>
      </c>
      <c r="U2253">
        <f>SUM(Table1[[#This Row],[Operating Profit]])/SUM(Table1[Operating Profit])*100</f>
        <v>1.304077681974266E-2</v>
      </c>
      <c r="V2253">
        <f>SUM(Table1[[#This Row],[Price per Unit]]*Table1[[#This Row],[Units Sold]])</f>
        <v>12375</v>
      </c>
      <c r="W2253">
        <f>SUM(Table1[[#This Row],[Total Sales]]-Table1[[#This Row],[Operating Profit]])</f>
        <v>80437</v>
      </c>
      <c r="X2253">
        <f>SUM(Table1[[#This Row],[Total Sales]]-Table1[[#This Row],[Cost]])</f>
        <v>43313</v>
      </c>
      <c r="Y2253">
        <f>SUM(Table1[[#This Row],[profit/loss]])/SUM(Table1[profit/loss])</f>
        <v>1.304077681974266E-4</v>
      </c>
    </row>
    <row r="2254" spans="1:25" x14ac:dyDescent="0.3">
      <c r="A2254" t="s">
        <v>25</v>
      </c>
      <c r="B2254" t="s">
        <v>82</v>
      </c>
      <c r="C2254">
        <v>1128299</v>
      </c>
      <c r="D2254" s="9">
        <v>44330</v>
      </c>
      <c r="E2254" s="8" t="str">
        <f>TEXT(Table1[[#This Row],[Invoice Date]],"dd-mm-yyyy")</f>
        <v>14-05-2021</v>
      </c>
      <c r="F2254" s="1" t="str">
        <f t="shared" si="140"/>
        <v>May</v>
      </c>
      <c r="G2254" s="1" t="str">
        <f t="shared" si="141"/>
        <v>2021</v>
      </c>
      <c r="H2254" s="1" t="str">
        <f t="shared" si="142"/>
        <v>Friday</v>
      </c>
      <c r="I2254" s="1" t="str">
        <f t="shared" si="143"/>
        <v>14</v>
      </c>
      <c r="J2254" t="s">
        <v>47</v>
      </c>
      <c r="K2254" t="s">
        <v>89</v>
      </c>
      <c r="L2254" t="s">
        <v>90</v>
      </c>
      <c r="M2254" t="s">
        <v>22</v>
      </c>
      <c r="N2254">
        <v>70</v>
      </c>
      <c r="O2254">
        <v>400</v>
      </c>
      <c r="P2254">
        <v>280000</v>
      </c>
      <c r="Q2254">
        <v>70000</v>
      </c>
      <c r="R2254">
        <v>0.25</v>
      </c>
      <c r="S2254" t="s">
        <v>82</v>
      </c>
      <c r="T2254" t="str">
        <f>IF(Table1[[#This Row],[Units Sold]]&gt; 700,"High Units","low Units")</f>
        <v>low Units</v>
      </c>
      <c r="U2254">
        <f>SUM(Table1[[#This Row],[Operating Profit]])/SUM(Table1[Operating Profit])*100</f>
        <v>2.1075759642185631E-2</v>
      </c>
      <c r="V2254">
        <f>SUM(Table1[[#This Row],[Price per Unit]]*Table1[[#This Row],[Units Sold]])</f>
        <v>28000</v>
      </c>
      <c r="W2254">
        <f>SUM(Table1[[#This Row],[Total Sales]]-Table1[[#This Row],[Operating Profit]])</f>
        <v>210000</v>
      </c>
      <c r="X2254">
        <f>SUM(Table1[[#This Row],[Total Sales]]-Table1[[#This Row],[Cost]])</f>
        <v>70000</v>
      </c>
      <c r="Y2254">
        <f>SUM(Table1[[#This Row],[profit/loss]])/SUM(Table1[profit/loss])</f>
        <v>2.1075759642185629E-4</v>
      </c>
    </row>
    <row r="2255" spans="1:25" x14ac:dyDescent="0.3">
      <c r="A2255" t="s">
        <v>25</v>
      </c>
      <c r="B2255" t="s">
        <v>82</v>
      </c>
      <c r="C2255">
        <v>1128299</v>
      </c>
      <c r="D2255" s="9">
        <v>44360</v>
      </c>
      <c r="E2255" s="8" t="str">
        <f>TEXT(Table1[[#This Row],[Invoice Date]],"dd-mm-yyyy")</f>
        <v>13-06-2021</v>
      </c>
      <c r="F2255" s="1" t="str">
        <f t="shared" si="140"/>
        <v>June</v>
      </c>
      <c r="G2255" s="1" t="str">
        <f t="shared" si="141"/>
        <v>2021</v>
      </c>
      <c r="H2255" s="1" t="str">
        <f t="shared" si="142"/>
        <v>Sunday</v>
      </c>
      <c r="I2255" s="1" t="str">
        <f t="shared" si="143"/>
        <v>13</v>
      </c>
      <c r="J2255" t="s">
        <v>47</v>
      </c>
      <c r="K2255" t="s">
        <v>89</v>
      </c>
      <c r="L2255" t="s">
        <v>90</v>
      </c>
      <c r="M2255" t="s">
        <v>16</v>
      </c>
      <c r="N2255">
        <v>50</v>
      </c>
      <c r="O2255">
        <v>675</v>
      </c>
      <c r="P2255">
        <v>337500</v>
      </c>
      <c r="Q2255">
        <v>135000</v>
      </c>
      <c r="R2255">
        <v>0.4</v>
      </c>
      <c r="S2255" t="s">
        <v>82</v>
      </c>
      <c r="T2255" t="str">
        <f>IF(Table1[[#This Row],[Units Sold]]&gt; 700,"High Units","low Units")</f>
        <v>low Units</v>
      </c>
      <c r="U2255">
        <f>SUM(Table1[[#This Row],[Operating Profit]])/SUM(Table1[Operating Profit])*100</f>
        <v>4.0646107881357994E-2</v>
      </c>
      <c r="V2255">
        <f>SUM(Table1[[#This Row],[Price per Unit]]*Table1[[#This Row],[Units Sold]])</f>
        <v>33750</v>
      </c>
      <c r="W2255">
        <f>SUM(Table1[[#This Row],[Total Sales]]-Table1[[#This Row],[Operating Profit]])</f>
        <v>202500</v>
      </c>
      <c r="X2255">
        <f>SUM(Table1[[#This Row],[Total Sales]]-Table1[[#This Row],[Cost]])</f>
        <v>135000</v>
      </c>
      <c r="Y2255">
        <f>SUM(Table1[[#This Row],[profit/loss]])/SUM(Table1[profit/loss])</f>
        <v>4.0646107881357995E-4</v>
      </c>
    </row>
    <row r="2256" spans="1:25" x14ac:dyDescent="0.3">
      <c r="A2256" t="s">
        <v>25</v>
      </c>
      <c r="B2256" t="s">
        <v>82</v>
      </c>
      <c r="C2256">
        <v>1128299</v>
      </c>
      <c r="D2256" s="9">
        <v>44360</v>
      </c>
      <c r="E2256" s="8" t="str">
        <f>TEXT(Table1[[#This Row],[Invoice Date]],"dd-mm-yyyy")</f>
        <v>13-06-2021</v>
      </c>
      <c r="F2256" s="1" t="str">
        <f t="shared" si="140"/>
        <v>June</v>
      </c>
      <c r="G2256" s="1" t="str">
        <f t="shared" si="141"/>
        <v>2021</v>
      </c>
      <c r="H2256" s="1" t="str">
        <f t="shared" si="142"/>
        <v>Sunday</v>
      </c>
      <c r="I2256" s="1" t="str">
        <f t="shared" si="143"/>
        <v>13</v>
      </c>
      <c r="J2256" t="s">
        <v>47</v>
      </c>
      <c r="K2256" t="s">
        <v>89</v>
      </c>
      <c r="L2256" t="s">
        <v>90</v>
      </c>
      <c r="M2256" t="s">
        <v>18</v>
      </c>
      <c r="N2256">
        <v>55</v>
      </c>
      <c r="O2256">
        <v>525</v>
      </c>
      <c r="P2256">
        <v>288750</v>
      </c>
      <c r="Q2256">
        <v>115500</v>
      </c>
      <c r="R2256">
        <v>0.4</v>
      </c>
      <c r="S2256" t="s">
        <v>82</v>
      </c>
      <c r="T2256" t="str">
        <f>IF(Table1[[#This Row],[Units Sold]]&gt; 700,"High Units","low Units")</f>
        <v>low Units</v>
      </c>
      <c r="U2256">
        <f>SUM(Table1[[#This Row],[Operating Profit]])/SUM(Table1[Operating Profit])*100</f>
        <v>3.4775003409606285E-2</v>
      </c>
      <c r="V2256">
        <f>SUM(Table1[[#This Row],[Price per Unit]]*Table1[[#This Row],[Units Sold]])</f>
        <v>28875</v>
      </c>
      <c r="W2256">
        <f>SUM(Table1[[#This Row],[Total Sales]]-Table1[[#This Row],[Operating Profit]])</f>
        <v>173250</v>
      </c>
      <c r="X2256">
        <f>SUM(Table1[[#This Row],[Total Sales]]-Table1[[#This Row],[Cost]])</f>
        <v>115500</v>
      </c>
      <c r="Y2256">
        <f>SUM(Table1[[#This Row],[profit/loss]])/SUM(Table1[profit/loss])</f>
        <v>3.4775003409606286E-4</v>
      </c>
    </row>
    <row r="2257" spans="1:25" x14ac:dyDescent="0.3">
      <c r="A2257" t="s">
        <v>25</v>
      </c>
      <c r="B2257" t="s">
        <v>82</v>
      </c>
      <c r="C2257">
        <v>1128299</v>
      </c>
      <c r="D2257" s="9">
        <v>44360</v>
      </c>
      <c r="E2257" s="8" t="str">
        <f>TEXT(Table1[[#This Row],[Invoice Date]],"dd-mm-yyyy")</f>
        <v>13-06-2021</v>
      </c>
      <c r="F2257" s="1" t="str">
        <f t="shared" si="140"/>
        <v>June</v>
      </c>
      <c r="G2257" s="1" t="str">
        <f t="shared" si="141"/>
        <v>2021</v>
      </c>
      <c r="H2257" s="1" t="str">
        <f t="shared" si="142"/>
        <v>Sunday</v>
      </c>
      <c r="I2257" s="1" t="str">
        <f t="shared" si="143"/>
        <v>13</v>
      </c>
      <c r="J2257" t="s">
        <v>47</v>
      </c>
      <c r="K2257" t="s">
        <v>89</v>
      </c>
      <c r="L2257" t="s">
        <v>90</v>
      </c>
      <c r="M2257" t="s">
        <v>19</v>
      </c>
      <c r="N2257">
        <v>55</v>
      </c>
      <c r="O2257">
        <v>525</v>
      </c>
      <c r="P2257">
        <v>288750</v>
      </c>
      <c r="Q2257">
        <v>101063</v>
      </c>
      <c r="R2257">
        <v>0.35</v>
      </c>
      <c r="S2257" t="s">
        <v>82</v>
      </c>
      <c r="T2257" t="str">
        <f>IF(Table1[[#This Row],[Units Sold]]&gt; 700,"High Units","low Units")</f>
        <v>low Units</v>
      </c>
      <c r="U2257">
        <f>SUM(Table1[[#This Row],[Operating Profit]])/SUM(Table1[Operating Profit])*100</f>
        <v>3.0428278524545802E-2</v>
      </c>
      <c r="V2257">
        <f>SUM(Table1[[#This Row],[Price per Unit]]*Table1[[#This Row],[Units Sold]])</f>
        <v>28875</v>
      </c>
      <c r="W2257">
        <f>SUM(Table1[[#This Row],[Total Sales]]-Table1[[#This Row],[Operating Profit]])</f>
        <v>187687</v>
      </c>
      <c r="X2257">
        <f>SUM(Table1[[#This Row],[Total Sales]]-Table1[[#This Row],[Cost]])</f>
        <v>101063</v>
      </c>
      <c r="Y2257">
        <f>SUM(Table1[[#This Row],[profit/loss]])/SUM(Table1[profit/loss])</f>
        <v>3.0428278524545802E-4</v>
      </c>
    </row>
    <row r="2258" spans="1:25" x14ac:dyDescent="0.3">
      <c r="A2258" t="s">
        <v>25</v>
      </c>
      <c r="B2258" t="s">
        <v>82</v>
      </c>
      <c r="C2258">
        <v>1128299</v>
      </c>
      <c r="D2258" s="9">
        <v>44360</v>
      </c>
      <c r="E2258" s="8" t="str">
        <f>TEXT(Table1[[#This Row],[Invoice Date]],"dd-mm-yyyy")</f>
        <v>13-06-2021</v>
      </c>
      <c r="F2258" s="1" t="str">
        <f t="shared" si="140"/>
        <v>June</v>
      </c>
      <c r="G2258" s="1" t="str">
        <f t="shared" si="141"/>
        <v>2021</v>
      </c>
      <c r="H2258" s="1" t="str">
        <f t="shared" si="142"/>
        <v>Sunday</v>
      </c>
      <c r="I2258" s="1" t="str">
        <f t="shared" si="143"/>
        <v>13</v>
      </c>
      <c r="J2258" t="s">
        <v>47</v>
      </c>
      <c r="K2258" t="s">
        <v>89</v>
      </c>
      <c r="L2258" t="s">
        <v>90</v>
      </c>
      <c r="M2258" t="s">
        <v>20</v>
      </c>
      <c r="N2258">
        <v>50</v>
      </c>
      <c r="O2258">
        <v>400</v>
      </c>
      <c r="P2258">
        <v>200000</v>
      </c>
      <c r="Q2258">
        <v>80000</v>
      </c>
      <c r="R2258">
        <v>0.4</v>
      </c>
      <c r="S2258" t="s">
        <v>82</v>
      </c>
      <c r="T2258" t="str">
        <f>IF(Table1[[#This Row],[Units Sold]]&gt; 700,"High Units","low Units")</f>
        <v>low Units</v>
      </c>
      <c r="U2258">
        <f>SUM(Table1[[#This Row],[Operating Profit]])/SUM(Table1[Operating Profit])*100</f>
        <v>2.4086582448212147E-2</v>
      </c>
      <c r="V2258">
        <f>SUM(Table1[[#This Row],[Price per Unit]]*Table1[[#This Row],[Units Sold]])</f>
        <v>20000</v>
      </c>
      <c r="W2258">
        <f>SUM(Table1[[#This Row],[Total Sales]]-Table1[[#This Row],[Operating Profit]])</f>
        <v>120000</v>
      </c>
      <c r="X2258">
        <f>SUM(Table1[[#This Row],[Total Sales]]-Table1[[#This Row],[Cost]])</f>
        <v>80000</v>
      </c>
      <c r="Y2258">
        <f>SUM(Table1[[#This Row],[profit/loss]])/SUM(Table1[profit/loss])</f>
        <v>2.4086582448212146E-4</v>
      </c>
    </row>
    <row r="2259" spans="1:25" x14ac:dyDescent="0.3">
      <c r="A2259" t="s">
        <v>25</v>
      </c>
      <c r="B2259" t="s">
        <v>82</v>
      </c>
      <c r="C2259">
        <v>1128299</v>
      </c>
      <c r="D2259" s="9">
        <v>44360</v>
      </c>
      <c r="E2259" s="8" t="str">
        <f>TEXT(Table1[[#This Row],[Invoice Date]],"dd-mm-yyyy")</f>
        <v>13-06-2021</v>
      </c>
      <c r="F2259" s="1" t="str">
        <f t="shared" si="140"/>
        <v>June</v>
      </c>
      <c r="G2259" s="1" t="str">
        <f t="shared" si="141"/>
        <v>2021</v>
      </c>
      <c r="H2259" s="1" t="str">
        <f t="shared" si="142"/>
        <v>Sunday</v>
      </c>
      <c r="I2259" s="1" t="str">
        <f t="shared" si="143"/>
        <v>13</v>
      </c>
      <c r="J2259" t="s">
        <v>47</v>
      </c>
      <c r="K2259" t="s">
        <v>89</v>
      </c>
      <c r="L2259" t="s">
        <v>90</v>
      </c>
      <c r="M2259" t="s">
        <v>21</v>
      </c>
      <c r="N2259">
        <v>55</v>
      </c>
      <c r="O2259">
        <v>275</v>
      </c>
      <c r="P2259">
        <v>151250</v>
      </c>
      <c r="Q2259">
        <v>52938</v>
      </c>
      <c r="R2259">
        <v>0.35</v>
      </c>
      <c r="S2259" t="s">
        <v>82</v>
      </c>
      <c r="T2259" t="str">
        <f>IF(Table1[[#This Row],[Units Sold]]&gt; 700,"High Units","low Units")</f>
        <v>low Units</v>
      </c>
      <c r="U2259">
        <f>SUM(Table1[[#This Row],[Operating Profit]])/SUM(Table1[Operating Profit])*100</f>
        <v>1.5938693770543182E-2</v>
      </c>
      <c r="V2259">
        <f>SUM(Table1[[#This Row],[Price per Unit]]*Table1[[#This Row],[Units Sold]])</f>
        <v>15125</v>
      </c>
      <c r="W2259">
        <f>SUM(Table1[[#This Row],[Total Sales]]-Table1[[#This Row],[Operating Profit]])</f>
        <v>98312</v>
      </c>
      <c r="X2259">
        <f>SUM(Table1[[#This Row],[Total Sales]]-Table1[[#This Row],[Cost]])</f>
        <v>52938</v>
      </c>
      <c r="Y2259">
        <f>SUM(Table1[[#This Row],[profit/loss]])/SUM(Table1[profit/loss])</f>
        <v>1.5938693770543183E-4</v>
      </c>
    </row>
    <row r="2260" spans="1:25" x14ac:dyDescent="0.3">
      <c r="A2260" t="s">
        <v>25</v>
      </c>
      <c r="B2260" t="s">
        <v>82</v>
      </c>
      <c r="C2260">
        <v>1128299</v>
      </c>
      <c r="D2260" s="9">
        <v>44360</v>
      </c>
      <c r="E2260" s="8" t="str">
        <f>TEXT(Table1[[#This Row],[Invoice Date]],"dd-mm-yyyy")</f>
        <v>13-06-2021</v>
      </c>
      <c r="F2260" s="1" t="str">
        <f t="shared" si="140"/>
        <v>June</v>
      </c>
      <c r="G2260" s="1" t="str">
        <f t="shared" si="141"/>
        <v>2021</v>
      </c>
      <c r="H2260" s="1" t="str">
        <f t="shared" si="142"/>
        <v>Sunday</v>
      </c>
      <c r="I2260" s="1" t="str">
        <f t="shared" si="143"/>
        <v>13</v>
      </c>
      <c r="J2260" t="s">
        <v>47</v>
      </c>
      <c r="K2260" t="s">
        <v>89</v>
      </c>
      <c r="L2260" t="s">
        <v>90</v>
      </c>
      <c r="M2260" t="s">
        <v>22</v>
      </c>
      <c r="N2260">
        <v>70</v>
      </c>
      <c r="O2260">
        <v>575</v>
      </c>
      <c r="P2260">
        <v>402500</v>
      </c>
      <c r="Q2260">
        <v>100625</v>
      </c>
      <c r="R2260">
        <v>0.25</v>
      </c>
      <c r="S2260" t="s">
        <v>82</v>
      </c>
      <c r="T2260" t="str">
        <f>IF(Table1[[#This Row],[Units Sold]]&gt; 700,"High Units","low Units")</f>
        <v>low Units</v>
      </c>
      <c r="U2260">
        <f>SUM(Table1[[#This Row],[Operating Profit]])/SUM(Table1[Operating Profit])*100</f>
        <v>3.0296404485641842E-2</v>
      </c>
      <c r="V2260">
        <f>SUM(Table1[[#This Row],[Price per Unit]]*Table1[[#This Row],[Units Sold]])</f>
        <v>40250</v>
      </c>
      <c r="W2260">
        <f>SUM(Table1[[#This Row],[Total Sales]]-Table1[[#This Row],[Operating Profit]])</f>
        <v>301875</v>
      </c>
      <c r="X2260">
        <f>SUM(Table1[[#This Row],[Total Sales]]-Table1[[#This Row],[Cost]])</f>
        <v>100625</v>
      </c>
      <c r="Y2260">
        <f>SUM(Table1[[#This Row],[profit/loss]])/SUM(Table1[profit/loss])</f>
        <v>3.0296404485641841E-4</v>
      </c>
    </row>
    <row r="2261" spans="1:25" x14ac:dyDescent="0.3">
      <c r="A2261" t="s">
        <v>25</v>
      </c>
      <c r="B2261" t="s">
        <v>82</v>
      </c>
      <c r="C2261">
        <v>1128299</v>
      </c>
      <c r="D2261" s="9">
        <v>44389</v>
      </c>
      <c r="E2261" s="8" t="str">
        <f>TEXT(Table1[[#This Row],[Invoice Date]],"dd-mm-yyyy")</f>
        <v>12-07-2021</v>
      </c>
      <c r="F2261" s="1" t="str">
        <f t="shared" si="140"/>
        <v>July</v>
      </c>
      <c r="G2261" s="1" t="str">
        <f t="shared" si="141"/>
        <v>2021</v>
      </c>
      <c r="H2261" s="1" t="str">
        <f t="shared" si="142"/>
        <v>Monday</v>
      </c>
      <c r="I2261" s="1" t="str">
        <f t="shared" si="143"/>
        <v>12</v>
      </c>
      <c r="J2261" t="s">
        <v>47</v>
      </c>
      <c r="K2261" t="s">
        <v>89</v>
      </c>
      <c r="L2261" t="s">
        <v>90</v>
      </c>
      <c r="M2261" t="s">
        <v>16</v>
      </c>
      <c r="N2261">
        <v>50</v>
      </c>
      <c r="O2261">
        <v>725</v>
      </c>
      <c r="P2261">
        <v>362500</v>
      </c>
      <c r="Q2261">
        <v>145000</v>
      </c>
      <c r="R2261">
        <v>0.4</v>
      </c>
      <c r="S2261" t="s">
        <v>82</v>
      </c>
      <c r="T2261" t="str">
        <f>IF(Table1[[#This Row],[Units Sold]]&gt; 700,"High Units","low Units")</f>
        <v>High Units</v>
      </c>
      <c r="U2261">
        <f>SUM(Table1[[#This Row],[Operating Profit]])/SUM(Table1[Operating Profit])*100</f>
        <v>4.3656930687384514E-2</v>
      </c>
      <c r="V2261">
        <f>SUM(Table1[[#This Row],[Price per Unit]]*Table1[[#This Row],[Units Sold]])</f>
        <v>36250</v>
      </c>
      <c r="W2261">
        <f>SUM(Table1[[#This Row],[Total Sales]]-Table1[[#This Row],[Operating Profit]])</f>
        <v>217500</v>
      </c>
      <c r="X2261">
        <f>SUM(Table1[[#This Row],[Total Sales]]-Table1[[#This Row],[Cost]])</f>
        <v>145000</v>
      </c>
      <c r="Y2261">
        <f>SUM(Table1[[#This Row],[profit/loss]])/SUM(Table1[profit/loss])</f>
        <v>4.3656930687384517E-4</v>
      </c>
    </row>
    <row r="2262" spans="1:25" x14ac:dyDescent="0.3">
      <c r="A2262" t="s">
        <v>25</v>
      </c>
      <c r="B2262" t="s">
        <v>82</v>
      </c>
      <c r="C2262">
        <v>1128299</v>
      </c>
      <c r="D2262" s="9">
        <v>44389</v>
      </c>
      <c r="E2262" s="8" t="str">
        <f>TEXT(Table1[[#This Row],[Invoice Date]],"dd-mm-yyyy")</f>
        <v>12-07-2021</v>
      </c>
      <c r="F2262" s="1" t="str">
        <f t="shared" si="140"/>
        <v>July</v>
      </c>
      <c r="G2262" s="1" t="str">
        <f t="shared" si="141"/>
        <v>2021</v>
      </c>
      <c r="H2262" s="1" t="str">
        <f t="shared" si="142"/>
        <v>Monday</v>
      </c>
      <c r="I2262" s="1" t="str">
        <f t="shared" si="143"/>
        <v>12</v>
      </c>
      <c r="J2262" t="s">
        <v>47</v>
      </c>
      <c r="K2262" t="s">
        <v>89</v>
      </c>
      <c r="L2262" t="s">
        <v>90</v>
      </c>
      <c r="M2262" t="s">
        <v>18</v>
      </c>
      <c r="N2262">
        <v>55</v>
      </c>
      <c r="O2262">
        <v>575</v>
      </c>
      <c r="P2262">
        <v>316250</v>
      </c>
      <c r="Q2262">
        <v>126500</v>
      </c>
      <c r="R2262">
        <v>0.4</v>
      </c>
      <c r="S2262" t="s">
        <v>82</v>
      </c>
      <c r="T2262" t="str">
        <f>IF(Table1[[#This Row],[Units Sold]]&gt; 700,"High Units","low Units")</f>
        <v>low Units</v>
      </c>
      <c r="U2262">
        <f>SUM(Table1[[#This Row],[Operating Profit]])/SUM(Table1[Operating Profit])*100</f>
        <v>3.8086908496235458E-2</v>
      </c>
      <c r="V2262">
        <f>SUM(Table1[[#This Row],[Price per Unit]]*Table1[[#This Row],[Units Sold]])</f>
        <v>31625</v>
      </c>
      <c r="W2262">
        <f>SUM(Table1[[#This Row],[Total Sales]]-Table1[[#This Row],[Operating Profit]])</f>
        <v>189750</v>
      </c>
      <c r="X2262">
        <f>SUM(Table1[[#This Row],[Total Sales]]-Table1[[#This Row],[Cost]])</f>
        <v>126500</v>
      </c>
      <c r="Y2262">
        <f>SUM(Table1[[#This Row],[profit/loss]])/SUM(Table1[profit/loss])</f>
        <v>3.8086908496235458E-4</v>
      </c>
    </row>
    <row r="2263" spans="1:25" x14ac:dyDescent="0.3">
      <c r="A2263" t="s">
        <v>25</v>
      </c>
      <c r="B2263" t="s">
        <v>82</v>
      </c>
      <c r="C2263">
        <v>1128299</v>
      </c>
      <c r="D2263" s="9">
        <v>44389</v>
      </c>
      <c r="E2263" s="8" t="str">
        <f>TEXT(Table1[[#This Row],[Invoice Date]],"dd-mm-yyyy")</f>
        <v>12-07-2021</v>
      </c>
      <c r="F2263" s="1" t="str">
        <f t="shared" si="140"/>
        <v>July</v>
      </c>
      <c r="G2263" s="1" t="str">
        <f t="shared" si="141"/>
        <v>2021</v>
      </c>
      <c r="H2263" s="1" t="str">
        <f t="shared" si="142"/>
        <v>Monday</v>
      </c>
      <c r="I2263" s="1" t="str">
        <f t="shared" si="143"/>
        <v>12</v>
      </c>
      <c r="J2263" t="s">
        <v>47</v>
      </c>
      <c r="K2263" t="s">
        <v>89</v>
      </c>
      <c r="L2263" t="s">
        <v>90</v>
      </c>
      <c r="M2263" t="s">
        <v>19</v>
      </c>
      <c r="N2263">
        <v>55</v>
      </c>
      <c r="O2263">
        <v>525</v>
      </c>
      <c r="P2263">
        <v>288750</v>
      </c>
      <c r="Q2263">
        <v>101063</v>
      </c>
      <c r="R2263">
        <v>0.35</v>
      </c>
      <c r="S2263" t="s">
        <v>82</v>
      </c>
      <c r="T2263" t="str">
        <f>IF(Table1[[#This Row],[Units Sold]]&gt; 700,"High Units","low Units")</f>
        <v>low Units</v>
      </c>
      <c r="U2263">
        <f>SUM(Table1[[#This Row],[Operating Profit]])/SUM(Table1[Operating Profit])*100</f>
        <v>3.0428278524545802E-2</v>
      </c>
      <c r="V2263">
        <f>SUM(Table1[[#This Row],[Price per Unit]]*Table1[[#This Row],[Units Sold]])</f>
        <v>28875</v>
      </c>
      <c r="W2263">
        <f>SUM(Table1[[#This Row],[Total Sales]]-Table1[[#This Row],[Operating Profit]])</f>
        <v>187687</v>
      </c>
      <c r="X2263">
        <f>SUM(Table1[[#This Row],[Total Sales]]-Table1[[#This Row],[Cost]])</f>
        <v>101063</v>
      </c>
      <c r="Y2263">
        <f>SUM(Table1[[#This Row],[profit/loss]])/SUM(Table1[profit/loss])</f>
        <v>3.0428278524545802E-4</v>
      </c>
    </row>
    <row r="2264" spans="1:25" x14ac:dyDescent="0.3">
      <c r="A2264" t="s">
        <v>25</v>
      </c>
      <c r="B2264" t="s">
        <v>82</v>
      </c>
      <c r="C2264">
        <v>1128299</v>
      </c>
      <c r="D2264" s="9">
        <v>44389</v>
      </c>
      <c r="E2264" s="8" t="str">
        <f>TEXT(Table1[[#This Row],[Invoice Date]],"dd-mm-yyyy")</f>
        <v>12-07-2021</v>
      </c>
      <c r="F2264" s="1" t="str">
        <f t="shared" si="140"/>
        <v>July</v>
      </c>
      <c r="G2264" s="1" t="str">
        <f t="shared" si="141"/>
        <v>2021</v>
      </c>
      <c r="H2264" s="1" t="str">
        <f t="shared" si="142"/>
        <v>Monday</v>
      </c>
      <c r="I2264" s="1" t="str">
        <f t="shared" si="143"/>
        <v>12</v>
      </c>
      <c r="J2264" t="s">
        <v>47</v>
      </c>
      <c r="K2264" t="s">
        <v>89</v>
      </c>
      <c r="L2264" t="s">
        <v>90</v>
      </c>
      <c r="M2264" t="s">
        <v>20</v>
      </c>
      <c r="N2264">
        <v>50</v>
      </c>
      <c r="O2264">
        <v>425</v>
      </c>
      <c r="P2264">
        <v>212500</v>
      </c>
      <c r="Q2264">
        <v>85000</v>
      </c>
      <c r="R2264">
        <v>0.4</v>
      </c>
      <c r="S2264" t="s">
        <v>82</v>
      </c>
      <c r="T2264" t="str">
        <f>IF(Table1[[#This Row],[Units Sold]]&gt; 700,"High Units","low Units")</f>
        <v>low Units</v>
      </c>
      <c r="U2264">
        <f>SUM(Table1[[#This Row],[Operating Profit]])/SUM(Table1[Operating Profit])*100</f>
        <v>2.5591993851225403E-2</v>
      </c>
      <c r="V2264">
        <f>SUM(Table1[[#This Row],[Price per Unit]]*Table1[[#This Row],[Units Sold]])</f>
        <v>21250</v>
      </c>
      <c r="W2264">
        <f>SUM(Table1[[#This Row],[Total Sales]]-Table1[[#This Row],[Operating Profit]])</f>
        <v>127500</v>
      </c>
      <c r="X2264">
        <f>SUM(Table1[[#This Row],[Total Sales]]-Table1[[#This Row],[Cost]])</f>
        <v>85000</v>
      </c>
      <c r="Y2264">
        <f>SUM(Table1[[#This Row],[profit/loss]])/SUM(Table1[profit/loss])</f>
        <v>2.5591993851225404E-4</v>
      </c>
    </row>
    <row r="2265" spans="1:25" x14ac:dyDescent="0.3">
      <c r="A2265" t="s">
        <v>25</v>
      </c>
      <c r="B2265" t="s">
        <v>82</v>
      </c>
      <c r="C2265">
        <v>1128299</v>
      </c>
      <c r="D2265" s="9">
        <v>44389</v>
      </c>
      <c r="E2265" s="8" t="str">
        <f>TEXT(Table1[[#This Row],[Invoice Date]],"dd-mm-yyyy")</f>
        <v>12-07-2021</v>
      </c>
      <c r="F2265" s="1" t="str">
        <f t="shared" si="140"/>
        <v>July</v>
      </c>
      <c r="G2265" s="1" t="str">
        <f t="shared" si="141"/>
        <v>2021</v>
      </c>
      <c r="H2265" s="1" t="str">
        <f t="shared" si="142"/>
        <v>Monday</v>
      </c>
      <c r="I2265" s="1" t="str">
        <f t="shared" si="143"/>
        <v>12</v>
      </c>
      <c r="J2265" t="s">
        <v>47</v>
      </c>
      <c r="K2265" t="s">
        <v>89</v>
      </c>
      <c r="L2265" t="s">
        <v>90</v>
      </c>
      <c r="M2265" t="s">
        <v>21</v>
      </c>
      <c r="N2265">
        <v>55</v>
      </c>
      <c r="O2265">
        <v>475</v>
      </c>
      <c r="P2265">
        <v>261250</v>
      </c>
      <c r="Q2265">
        <v>91438</v>
      </c>
      <c r="R2265">
        <v>0.35</v>
      </c>
      <c r="S2265" t="s">
        <v>82</v>
      </c>
      <c r="T2265" t="str">
        <f>IF(Table1[[#This Row],[Units Sold]]&gt; 700,"High Units","low Units")</f>
        <v>low Units</v>
      </c>
      <c r="U2265">
        <f>SUM(Table1[[#This Row],[Operating Profit]])/SUM(Table1[Operating Profit])*100</f>
        <v>2.753036157374528E-2</v>
      </c>
      <c r="V2265">
        <f>SUM(Table1[[#This Row],[Price per Unit]]*Table1[[#This Row],[Units Sold]])</f>
        <v>26125</v>
      </c>
      <c r="W2265">
        <f>SUM(Table1[[#This Row],[Total Sales]]-Table1[[#This Row],[Operating Profit]])</f>
        <v>169812</v>
      </c>
      <c r="X2265">
        <f>SUM(Table1[[#This Row],[Total Sales]]-Table1[[#This Row],[Cost]])</f>
        <v>91438</v>
      </c>
      <c r="Y2265">
        <f>SUM(Table1[[#This Row],[profit/loss]])/SUM(Table1[profit/loss])</f>
        <v>2.753036157374528E-4</v>
      </c>
    </row>
    <row r="2266" spans="1:25" x14ac:dyDescent="0.3">
      <c r="A2266" t="s">
        <v>25</v>
      </c>
      <c r="B2266" t="s">
        <v>82</v>
      </c>
      <c r="C2266">
        <v>1128299</v>
      </c>
      <c r="D2266" s="9">
        <v>44389</v>
      </c>
      <c r="E2266" s="8" t="str">
        <f>TEXT(Table1[[#This Row],[Invoice Date]],"dd-mm-yyyy")</f>
        <v>12-07-2021</v>
      </c>
      <c r="F2266" s="1" t="str">
        <f t="shared" si="140"/>
        <v>July</v>
      </c>
      <c r="G2266" s="1" t="str">
        <f t="shared" si="141"/>
        <v>2021</v>
      </c>
      <c r="H2266" s="1" t="str">
        <f t="shared" si="142"/>
        <v>Monday</v>
      </c>
      <c r="I2266" s="1" t="str">
        <f t="shared" si="143"/>
        <v>12</v>
      </c>
      <c r="J2266" t="s">
        <v>47</v>
      </c>
      <c r="K2266" t="s">
        <v>89</v>
      </c>
      <c r="L2266" t="s">
        <v>90</v>
      </c>
      <c r="M2266" t="s">
        <v>22</v>
      </c>
      <c r="N2266">
        <v>70</v>
      </c>
      <c r="O2266">
        <v>475</v>
      </c>
      <c r="P2266">
        <v>332500</v>
      </c>
      <c r="Q2266">
        <v>83125</v>
      </c>
      <c r="R2266">
        <v>0.25</v>
      </c>
      <c r="S2266" t="s">
        <v>82</v>
      </c>
      <c r="T2266" t="str">
        <f>IF(Table1[[#This Row],[Units Sold]]&gt; 700,"High Units","low Units")</f>
        <v>low Units</v>
      </c>
      <c r="U2266">
        <f>SUM(Table1[[#This Row],[Operating Profit]])/SUM(Table1[Operating Profit])*100</f>
        <v>2.5027464575095432E-2</v>
      </c>
      <c r="V2266">
        <f>SUM(Table1[[#This Row],[Price per Unit]]*Table1[[#This Row],[Units Sold]])</f>
        <v>33250</v>
      </c>
      <c r="W2266">
        <f>SUM(Table1[[#This Row],[Total Sales]]-Table1[[#This Row],[Operating Profit]])</f>
        <v>249375</v>
      </c>
      <c r="X2266">
        <f>SUM(Table1[[#This Row],[Total Sales]]-Table1[[#This Row],[Cost]])</f>
        <v>83125</v>
      </c>
      <c r="Y2266">
        <f>SUM(Table1[[#This Row],[profit/loss]])/SUM(Table1[profit/loss])</f>
        <v>2.5027464575095432E-4</v>
      </c>
    </row>
    <row r="2267" spans="1:25" x14ac:dyDescent="0.3">
      <c r="A2267" t="s">
        <v>25</v>
      </c>
      <c r="B2267" t="s">
        <v>82</v>
      </c>
      <c r="C2267">
        <v>1128299</v>
      </c>
      <c r="D2267" s="9">
        <v>44421</v>
      </c>
      <c r="E2267" s="8" t="str">
        <f>TEXT(Table1[[#This Row],[Invoice Date]],"dd-mm-yyyy")</f>
        <v>13-08-2021</v>
      </c>
      <c r="F2267" s="1" t="str">
        <f t="shared" si="140"/>
        <v>August</v>
      </c>
      <c r="G2267" s="1" t="str">
        <f t="shared" si="141"/>
        <v>2021</v>
      </c>
      <c r="H2267" s="1" t="str">
        <f t="shared" si="142"/>
        <v>Friday</v>
      </c>
      <c r="I2267" s="1" t="str">
        <f t="shared" si="143"/>
        <v>13</v>
      </c>
      <c r="J2267" t="s">
        <v>47</v>
      </c>
      <c r="K2267" t="s">
        <v>89</v>
      </c>
      <c r="L2267" t="s">
        <v>90</v>
      </c>
      <c r="M2267" t="s">
        <v>16</v>
      </c>
      <c r="N2267">
        <v>55</v>
      </c>
      <c r="O2267">
        <v>675</v>
      </c>
      <c r="P2267">
        <v>371250</v>
      </c>
      <c r="Q2267">
        <v>148500</v>
      </c>
      <c r="R2267">
        <v>0.4</v>
      </c>
      <c r="S2267" t="s">
        <v>82</v>
      </c>
      <c r="T2267" t="str">
        <f>IF(Table1[[#This Row],[Units Sold]]&gt; 700,"High Units","low Units")</f>
        <v>low Units</v>
      </c>
      <c r="U2267">
        <f>SUM(Table1[[#This Row],[Operating Profit]])/SUM(Table1[Operating Profit])*100</f>
        <v>4.4710718669493797E-2</v>
      </c>
      <c r="V2267">
        <f>SUM(Table1[[#This Row],[Price per Unit]]*Table1[[#This Row],[Units Sold]])</f>
        <v>37125</v>
      </c>
      <c r="W2267">
        <f>SUM(Table1[[#This Row],[Total Sales]]-Table1[[#This Row],[Operating Profit]])</f>
        <v>222750</v>
      </c>
      <c r="X2267">
        <f>SUM(Table1[[#This Row],[Total Sales]]-Table1[[#This Row],[Cost]])</f>
        <v>148500</v>
      </c>
      <c r="Y2267">
        <f>SUM(Table1[[#This Row],[profit/loss]])/SUM(Table1[profit/loss])</f>
        <v>4.4710718669493797E-4</v>
      </c>
    </row>
    <row r="2268" spans="1:25" x14ac:dyDescent="0.3">
      <c r="A2268" t="s">
        <v>25</v>
      </c>
      <c r="B2268" t="s">
        <v>82</v>
      </c>
      <c r="C2268">
        <v>1128299</v>
      </c>
      <c r="D2268" s="9">
        <v>44421</v>
      </c>
      <c r="E2268" s="8" t="str">
        <f>TEXT(Table1[[#This Row],[Invoice Date]],"dd-mm-yyyy")</f>
        <v>13-08-2021</v>
      </c>
      <c r="F2268" s="1" t="str">
        <f t="shared" si="140"/>
        <v>August</v>
      </c>
      <c r="G2268" s="1" t="str">
        <f t="shared" si="141"/>
        <v>2021</v>
      </c>
      <c r="H2268" s="1" t="str">
        <f t="shared" si="142"/>
        <v>Friday</v>
      </c>
      <c r="I2268" s="1" t="str">
        <f t="shared" si="143"/>
        <v>13</v>
      </c>
      <c r="J2268" t="s">
        <v>47</v>
      </c>
      <c r="K2268" t="s">
        <v>89</v>
      </c>
      <c r="L2268" t="s">
        <v>90</v>
      </c>
      <c r="M2268" t="s">
        <v>18</v>
      </c>
      <c r="N2268">
        <v>60</v>
      </c>
      <c r="O2268">
        <v>625</v>
      </c>
      <c r="P2268">
        <v>375000</v>
      </c>
      <c r="Q2268">
        <v>150000</v>
      </c>
      <c r="R2268">
        <v>0.4</v>
      </c>
      <c r="S2268" t="s">
        <v>82</v>
      </c>
      <c r="T2268" t="str">
        <f>IF(Table1[[#This Row],[Units Sold]]&gt; 700,"High Units","low Units")</f>
        <v>low Units</v>
      </c>
      <c r="U2268">
        <f>SUM(Table1[[#This Row],[Operating Profit]])/SUM(Table1[Operating Profit])*100</f>
        <v>4.5162342090397774E-2</v>
      </c>
      <c r="V2268">
        <f>SUM(Table1[[#This Row],[Price per Unit]]*Table1[[#This Row],[Units Sold]])</f>
        <v>37500</v>
      </c>
      <c r="W2268">
        <f>SUM(Table1[[#This Row],[Total Sales]]-Table1[[#This Row],[Operating Profit]])</f>
        <v>225000</v>
      </c>
      <c r="X2268">
        <f>SUM(Table1[[#This Row],[Total Sales]]-Table1[[#This Row],[Cost]])</f>
        <v>150000</v>
      </c>
      <c r="Y2268">
        <f>SUM(Table1[[#This Row],[profit/loss]])/SUM(Table1[profit/loss])</f>
        <v>4.5162342090397775E-4</v>
      </c>
    </row>
    <row r="2269" spans="1:25" x14ac:dyDescent="0.3">
      <c r="A2269" t="s">
        <v>25</v>
      </c>
      <c r="B2269" t="s">
        <v>82</v>
      </c>
      <c r="C2269">
        <v>1128299</v>
      </c>
      <c r="D2269" s="9">
        <v>44421</v>
      </c>
      <c r="E2269" s="8" t="str">
        <f>TEXT(Table1[[#This Row],[Invoice Date]],"dd-mm-yyyy")</f>
        <v>13-08-2021</v>
      </c>
      <c r="F2269" s="1" t="str">
        <f t="shared" si="140"/>
        <v>August</v>
      </c>
      <c r="G2269" s="1" t="str">
        <f t="shared" si="141"/>
        <v>2021</v>
      </c>
      <c r="H2269" s="1" t="str">
        <f t="shared" si="142"/>
        <v>Friday</v>
      </c>
      <c r="I2269" s="1" t="str">
        <f t="shared" si="143"/>
        <v>13</v>
      </c>
      <c r="J2269" t="s">
        <v>47</v>
      </c>
      <c r="K2269" t="s">
        <v>89</v>
      </c>
      <c r="L2269" t="s">
        <v>90</v>
      </c>
      <c r="M2269" t="s">
        <v>19</v>
      </c>
      <c r="N2269">
        <v>55</v>
      </c>
      <c r="O2269">
        <v>500</v>
      </c>
      <c r="P2269">
        <v>275000</v>
      </c>
      <c r="Q2269">
        <v>96250</v>
      </c>
      <c r="R2269">
        <v>0.35</v>
      </c>
      <c r="S2269" t="s">
        <v>82</v>
      </c>
      <c r="T2269" t="str">
        <f>IF(Table1[[#This Row],[Units Sold]]&gt; 700,"High Units","low Units")</f>
        <v>low Units</v>
      </c>
      <c r="U2269">
        <f>SUM(Table1[[#This Row],[Operating Profit]])/SUM(Table1[Operating Profit])*100</f>
        <v>2.8979169508005241E-2</v>
      </c>
      <c r="V2269">
        <f>SUM(Table1[[#This Row],[Price per Unit]]*Table1[[#This Row],[Units Sold]])</f>
        <v>27500</v>
      </c>
      <c r="W2269">
        <f>SUM(Table1[[#This Row],[Total Sales]]-Table1[[#This Row],[Operating Profit]])</f>
        <v>178750</v>
      </c>
      <c r="X2269">
        <f>SUM(Table1[[#This Row],[Total Sales]]-Table1[[#This Row],[Cost]])</f>
        <v>96250</v>
      </c>
      <c r="Y2269">
        <f>SUM(Table1[[#This Row],[profit/loss]])/SUM(Table1[profit/loss])</f>
        <v>2.897916950800524E-4</v>
      </c>
    </row>
    <row r="2270" spans="1:25" x14ac:dyDescent="0.3">
      <c r="A2270" t="s">
        <v>25</v>
      </c>
      <c r="B2270" t="s">
        <v>82</v>
      </c>
      <c r="C2270">
        <v>1128299</v>
      </c>
      <c r="D2270" s="9">
        <v>44421</v>
      </c>
      <c r="E2270" s="8" t="str">
        <f>TEXT(Table1[[#This Row],[Invoice Date]],"dd-mm-yyyy")</f>
        <v>13-08-2021</v>
      </c>
      <c r="F2270" s="1" t="str">
        <f t="shared" si="140"/>
        <v>August</v>
      </c>
      <c r="G2270" s="1" t="str">
        <f t="shared" si="141"/>
        <v>2021</v>
      </c>
      <c r="H2270" s="1" t="str">
        <f t="shared" si="142"/>
        <v>Friday</v>
      </c>
      <c r="I2270" s="1" t="str">
        <f t="shared" si="143"/>
        <v>13</v>
      </c>
      <c r="J2270" t="s">
        <v>47</v>
      </c>
      <c r="K2270" t="s">
        <v>89</v>
      </c>
      <c r="L2270" t="s">
        <v>90</v>
      </c>
      <c r="M2270" t="s">
        <v>20</v>
      </c>
      <c r="N2270">
        <v>55</v>
      </c>
      <c r="O2270">
        <v>450</v>
      </c>
      <c r="P2270">
        <v>247500</v>
      </c>
      <c r="Q2270">
        <v>99000</v>
      </c>
      <c r="R2270">
        <v>0.4</v>
      </c>
      <c r="S2270" t="s">
        <v>82</v>
      </c>
      <c r="T2270" t="str">
        <f>IF(Table1[[#This Row],[Units Sold]]&gt; 700,"High Units","low Units")</f>
        <v>low Units</v>
      </c>
      <c r="U2270">
        <f>SUM(Table1[[#This Row],[Operating Profit]])/SUM(Table1[Operating Profit])*100</f>
        <v>2.9807145779662533E-2</v>
      </c>
      <c r="V2270">
        <f>SUM(Table1[[#This Row],[Price per Unit]]*Table1[[#This Row],[Units Sold]])</f>
        <v>24750</v>
      </c>
      <c r="W2270">
        <f>SUM(Table1[[#This Row],[Total Sales]]-Table1[[#This Row],[Operating Profit]])</f>
        <v>148500</v>
      </c>
      <c r="X2270">
        <f>SUM(Table1[[#This Row],[Total Sales]]-Table1[[#This Row],[Cost]])</f>
        <v>99000</v>
      </c>
      <c r="Y2270">
        <f>SUM(Table1[[#This Row],[profit/loss]])/SUM(Table1[profit/loss])</f>
        <v>2.9807145779662533E-4</v>
      </c>
    </row>
    <row r="2271" spans="1:25" x14ac:dyDescent="0.3">
      <c r="A2271" t="s">
        <v>25</v>
      </c>
      <c r="B2271" t="s">
        <v>82</v>
      </c>
      <c r="C2271">
        <v>1128299</v>
      </c>
      <c r="D2271" s="9">
        <v>44421</v>
      </c>
      <c r="E2271" s="8" t="str">
        <f>TEXT(Table1[[#This Row],[Invoice Date]],"dd-mm-yyyy")</f>
        <v>13-08-2021</v>
      </c>
      <c r="F2271" s="1" t="str">
        <f t="shared" si="140"/>
        <v>August</v>
      </c>
      <c r="G2271" s="1" t="str">
        <f t="shared" si="141"/>
        <v>2021</v>
      </c>
      <c r="H2271" s="1" t="str">
        <f t="shared" si="142"/>
        <v>Friday</v>
      </c>
      <c r="I2271" s="1" t="str">
        <f t="shared" si="143"/>
        <v>13</v>
      </c>
      <c r="J2271" t="s">
        <v>47</v>
      </c>
      <c r="K2271" t="s">
        <v>89</v>
      </c>
      <c r="L2271" t="s">
        <v>90</v>
      </c>
      <c r="M2271" t="s">
        <v>21</v>
      </c>
      <c r="N2271">
        <v>65</v>
      </c>
      <c r="O2271">
        <v>450</v>
      </c>
      <c r="P2271">
        <v>292500</v>
      </c>
      <c r="Q2271">
        <v>102375</v>
      </c>
      <c r="R2271">
        <v>0.35</v>
      </c>
      <c r="S2271" t="s">
        <v>82</v>
      </c>
      <c r="T2271" t="str">
        <f>IF(Table1[[#This Row],[Units Sold]]&gt; 700,"High Units","low Units")</f>
        <v>low Units</v>
      </c>
      <c r="U2271">
        <f>SUM(Table1[[#This Row],[Operating Profit]])/SUM(Table1[Operating Profit])*100</f>
        <v>3.0823298476696483E-2</v>
      </c>
      <c r="V2271">
        <f>SUM(Table1[[#This Row],[Price per Unit]]*Table1[[#This Row],[Units Sold]])</f>
        <v>29250</v>
      </c>
      <c r="W2271">
        <f>SUM(Table1[[#This Row],[Total Sales]]-Table1[[#This Row],[Operating Profit]])</f>
        <v>190125</v>
      </c>
      <c r="X2271">
        <f>SUM(Table1[[#This Row],[Total Sales]]-Table1[[#This Row],[Cost]])</f>
        <v>102375</v>
      </c>
      <c r="Y2271">
        <f>SUM(Table1[[#This Row],[profit/loss]])/SUM(Table1[profit/loss])</f>
        <v>3.0823298476696483E-4</v>
      </c>
    </row>
    <row r="2272" spans="1:25" x14ac:dyDescent="0.3">
      <c r="A2272" t="s">
        <v>25</v>
      </c>
      <c r="B2272" t="s">
        <v>82</v>
      </c>
      <c r="C2272">
        <v>1128299</v>
      </c>
      <c r="D2272" s="9">
        <v>44421</v>
      </c>
      <c r="E2272" s="8" t="str">
        <f>TEXT(Table1[[#This Row],[Invoice Date]],"dd-mm-yyyy")</f>
        <v>13-08-2021</v>
      </c>
      <c r="F2272" s="1" t="str">
        <f t="shared" si="140"/>
        <v>August</v>
      </c>
      <c r="G2272" s="1" t="str">
        <f t="shared" si="141"/>
        <v>2021</v>
      </c>
      <c r="H2272" s="1" t="str">
        <f t="shared" si="142"/>
        <v>Friday</v>
      </c>
      <c r="I2272" s="1" t="str">
        <f t="shared" si="143"/>
        <v>13</v>
      </c>
      <c r="J2272" t="s">
        <v>47</v>
      </c>
      <c r="K2272" t="s">
        <v>89</v>
      </c>
      <c r="L2272" t="s">
        <v>90</v>
      </c>
      <c r="M2272" t="s">
        <v>22</v>
      </c>
      <c r="N2272">
        <v>70</v>
      </c>
      <c r="O2272">
        <v>425</v>
      </c>
      <c r="P2272">
        <v>297500</v>
      </c>
      <c r="Q2272">
        <v>74375</v>
      </c>
      <c r="R2272">
        <v>0.25</v>
      </c>
      <c r="S2272" t="s">
        <v>82</v>
      </c>
      <c r="T2272" t="str">
        <f>IF(Table1[[#This Row],[Units Sold]]&gt; 700,"High Units","low Units")</f>
        <v>low Units</v>
      </c>
      <c r="U2272">
        <f>SUM(Table1[[#This Row],[Operating Profit]])/SUM(Table1[Operating Profit])*100</f>
        <v>2.2392994619822231E-2</v>
      </c>
      <c r="V2272">
        <f>SUM(Table1[[#This Row],[Price per Unit]]*Table1[[#This Row],[Units Sold]])</f>
        <v>29750</v>
      </c>
      <c r="W2272">
        <f>SUM(Table1[[#This Row],[Total Sales]]-Table1[[#This Row],[Operating Profit]])</f>
        <v>223125</v>
      </c>
      <c r="X2272">
        <f>SUM(Table1[[#This Row],[Total Sales]]-Table1[[#This Row],[Cost]])</f>
        <v>74375</v>
      </c>
      <c r="Y2272">
        <f>SUM(Table1[[#This Row],[profit/loss]])/SUM(Table1[profit/loss])</f>
        <v>2.239299461982223E-4</v>
      </c>
    </row>
    <row r="2273" spans="1:25" x14ac:dyDescent="0.3">
      <c r="A2273" t="s">
        <v>25</v>
      </c>
      <c r="B2273" t="s">
        <v>82</v>
      </c>
      <c r="C2273">
        <v>1128299</v>
      </c>
      <c r="D2273" s="9">
        <v>44453</v>
      </c>
      <c r="E2273" s="8" t="str">
        <f>TEXT(Table1[[#This Row],[Invoice Date]],"dd-mm-yyyy")</f>
        <v>14-09-2021</v>
      </c>
      <c r="F2273" s="1" t="str">
        <f t="shared" si="140"/>
        <v>September</v>
      </c>
      <c r="G2273" s="1" t="str">
        <f t="shared" si="141"/>
        <v>2021</v>
      </c>
      <c r="H2273" s="1" t="str">
        <f t="shared" si="142"/>
        <v>Tuesday</v>
      </c>
      <c r="I2273" s="1" t="str">
        <f t="shared" si="143"/>
        <v>14</v>
      </c>
      <c r="J2273" t="s">
        <v>47</v>
      </c>
      <c r="K2273" t="s">
        <v>89</v>
      </c>
      <c r="L2273" t="s">
        <v>90</v>
      </c>
      <c r="M2273" t="s">
        <v>16</v>
      </c>
      <c r="N2273">
        <v>45</v>
      </c>
      <c r="O2273">
        <v>600</v>
      </c>
      <c r="P2273">
        <v>270000</v>
      </c>
      <c r="Q2273">
        <v>108000</v>
      </c>
      <c r="R2273">
        <v>0.4</v>
      </c>
      <c r="S2273" t="s">
        <v>82</v>
      </c>
      <c r="T2273" t="str">
        <f>IF(Table1[[#This Row],[Units Sold]]&gt; 700,"High Units","low Units")</f>
        <v>low Units</v>
      </c>
      <c r="U2273">
        <f>SUM(Table1[[#This Row],[Operating Profit]])/SUM(Table1[Operating Profit])*100</f>
        <v>3.2516886305086395E-2</v>
      </c>
      <c r="V2273">
        <f>SUM(Table1[[#This Row],[Price per Unit]]*Table1[[#This Row],[Units Sold]])</f>
        <v>27000</v>
      </c>
      <c r="W2273">
        <f>SUM(Table1[[#This Row],[Total Sales]]-Table1[[#This Row],[Operating Profit]])</f>
        <v>162000</v>
      </c>
      <c r="X2273">
        <f>SUM(Table1[[#This Row],[Total Sales]]-Table1[[#This Row],[Cost]])</f>
        <v>108000</v>
      </c>
      <c r="Y2273">
        <f>SUM(Table1[[#This Row],[profit/loss]])/SUM(Table1[profit/loss])</f>
        <v>3.2516886305086398E-4</v>
      </c>
    </row>
    <row r="2274" spans="1:25" x14ac:dyDescent="0.3">
      <c r="A2274" t="s">
        <v>25</v>
      </c>
      <c r="B2274" t="s">
        <v>82</v>
      </c>
      <c r="C2274">
        <v>1128299</v>
      </c>
      <c r="D2274" s="9">
        <v>44453</v>
      </c>
      <c r="E2274" s="8" t="str">
        <f>TEXT(Table1[[#This Row],[Invoice Date]],"dd-mm-yyyy")</f>
        <v>14-09-2021</v>
      </c>
      <c r="F2274" s="1" t="str">
        <f t="shared" si="140"/>
        <v>September</v>
      </c>
      <c r="G2274" s="1" t="str">
        <f t="shared" si="141"/>
        <v>2021</v>
      </c>
      <c r="H2274" s="1" t="str">
        <f t="shared" si="142"/>
        <v>Tuesday</v>
      </c>
      <c r="I2274" s="1" t="str">
        <f t="shared" si="143"/>
        <v>14</v>
      </c>
      <c r="J2274" t="s">
        <v>47</v>
      </c>
      <c r="K2274" t="s">
        <v>89</v>
      </c>
      <c r="L2274" t="s">
        <v>90</v>
      </c>
      <c r="M2274" t="s">
        <v>18</v>
      </c>
      <c r="N2274">
        <v>50</v>
      </c>
      <c r="O2274">
        <v>600</v>
      </c>
      <c r="P2274">
        <v>300000</v>
      </c>
      <c r="Q2274">
        <v>120000</v>
      </c>
      <c r="R2274">
        <v>0.4</v>
      </c>
      <c r="S2274" t="s">
        <v>82</v>
      </c>
      <c r="T2274" t="str">
        <f>IF(Table1[[#This Row],[Units Sold]]&gt; 700,"High Units","low Units")</f>
        <v>low Units</v>
      </c>
      <c r="U2274">
        <f>SUM(Table1[[#This Row],[Operating Profit]])/SUM(Table1[Operating Profit])*100</f>
        <v>3.6129873672318222E-2</v>
      </c>
      <c r="V2274">
        <f>SUM(Table1[[#This Row],[Price per Unit]]*Table1[[#This Row],[Units Sold]])</f>
        <v>30000</v>
      </c>
      <c r="W2274">
        <f>SUM(Table1[[#This Row],[Total Sales]]-Table1[[#This Row],[Operating Profit]])</f>
        <v>180000</v>
      </c>
      <c r="X2274">
        <f>SUM(Table1[[#This Row],[Total Sales]]-Table1[[#This Row],[Cost]])</f>
        <v>120000</v>
      </c>
      <c r="Y2274">
        <f>SUM(Table1[[#This Row],[profit/loss]])/SUM(Table1[profit/loss])</f>
        <v>3.6129873672318221E-4</v>
      </c>
    </row>
    <row r="2275" spans="1:25" x14ac:dyDescent="0.3">
      <c r="A2275" t="s">
        <v>25</v>
      </c>
      <c r="B2275" t="s">
        <v>82</v>
      </c>
      <c r="C2275">
        <v>1128299</v>
      </c>
      <c r="D2275" s="9">
        <v>44453</v>
      </c>
      <c r="E2275" s="8" t="str">
        <f>TEXT(Table1[[#This Row],[Invoice Date]],"dd-mm-yyyy")</f>
        <v>14-09-2021</v>
      </c>
      <c r="F2275" s="1" t="str">
        <f t="shared" si="140"/>
        <v>September</v>
      </c>
      <c r="G2275" s="1" t="str">
        <f t="shared" si="141"/>
        <v>2021</v>
      </c>
      <c r="H2275" s="1" t="str">
        <f t="shared" si="142"/>
        <v>Tuesday</v>
      </c>
      <c r="I2275" s="1" t="str">
        <f t="shared" si="143"/>
        <v>14</v>
      </c>
      <c r="J2275" t="s">
        <v>47</v>
      </c>
      <c r="K2275" t="s">
        <v>89</v>
      </c>
      <c r="L2275" t="s">
        <v>90</v>
      </c>
      <c r="M2275" t="s">
        <v>19</v>
      </c>
      <c r="N2275">
        <v>45</v>
      </c>
      <c r="O2275">
        <v>450</v>
      </c>
      <c r="P2275">
        <v>202500</v>
      </c>
      <c r="Q2275">
        <v>70875</v>
      </c>
      <c r="R2275">
        <v>0.35</v>
      </c>
      <c r="S2275" t="s">
        <v>82</v>
      </c>
      <c r="T2275" t="str">
        <f>IF(Table1[[#This Row],[Units Sold]]&gt; 700,"High Units","low Units")</f>
        <v>low Units</v>
      </c>
      <c r="U2275">
        <f>SUM(Table1[[#This Row],[Operating Profit]])/SUM(Table1[Operating Profit])*100</f>
        <v>2.1339206637712948E-2</v>
      </c>
      <c r="V2275">
        <f>SUM(Table1[[#This Row],[Price per Unit]]*Table1[[#This Row],[Units Sold]])</f>
        <v>20250</v>
      </c>
      <c r="W2275">
        <f>SUM(Table1[[#This Row],[Total Sales]]-Table1[[#This Row],[Operating Profit]])</f>
        <v>131625</v>
      </c>
      <c r="X2275">
        <f>SUM(Table1[[#This Row],[Total Sales]]-Table1[[#This Row],[Cost]])</f>
        <v>70875</v>
      </c>
      <c r="Y2275">
        <f>SUM(Table1[[#This Row],[profit/loss]])/SUM(Table1[profit/loss])</f>
        <v>2.1339206637712948E-4</v>
      </c>
    </row>
    <row r="2276" spans="1:25" x14ac:dyDescent="0.3">
      <c r="A2276" t="s">
        <v>25</v>
      </c>
      <c r="B2276" t="s">
        <v>82</v>
      </c>
      <c r="C2276">
        <v>1128299</v>
      </c>
      <c r="D2276" s="9">
        <v>44453</v>
      </c>
      <c r="E2276" s="8" t="str">
        <f>TEXT(Table1[[#This Row],[Invoice Date]],"dd-mm-yyyy")</f>
        <v>14-09-2021</v>
      </c>
      <c r="F2276" s="1" t="str">
        <f t="shared" si="140"/>
        <v>September</v>
      </c>
      <c r="G2276" s="1" t="str">
        <f t="shared" si="141"/>
        <v>2021</v>
      </c>
      <c r="H2276" s="1" t="str">
        <f t="shared" si="142"/>
        <v>Tuesday</v>
      </c>
      <c r="I2276" s="1" t="str">
        <f t="shared" si="143"/>
        <v>14</v>
      </c>
      <c r="J2276" t="s">
        <v>47</v>
      </c>
      <c r="K2276" t="s">
        <v>89</v>
      </c>
      <c r="L2276" t="s">
        <v>90</v>
      </c>
      <c r="M2276" t="s">
        <v>20</v>
      </c>
      <c r="N2276">
        <v>45</v>
      </c>
      <c r="O2276">
        <v>400</v>
      </c>
      <c r="P2276">
        <v>180000</v>
      </c>
      <c r="Q2276">
        <v>72000</v>
      </c>
      <c r="R2276">
        <v>0.4</v>
      </c>
      <c r="S2276" t="s">
        <v>82</v>
      </c>
      <c r="T2276" t="str">
        <f>IF(Table1[[#This Row],[Units Sold]]&gt; 700,"High Units","low Units")</f>
        <v>low Units</v>
      </c>
      <c r="U2276">
        <f>SUM(Table1[[#This Row],[Operating Profit]])/SUM(Table1[Operating Profit])*100</f>
        <v>2.1677924203390934E-2</v>
      </c>
      <c r="V2276">
        <f>SUM(Table1[[#This Row],[Price per Unit]]*Table1[[#This Row],[Units Sold]])</f>
        <v>18000</v>
      </c>
      <c r="W2276">
        <f>SUM(Table1[[#This Row],[Total Sales]]-Table1[[#This Row],[Operating Profit]])</f>
        <v>108000</v>
      </c>
      <c r="X2276">
        <f>SUM(Table1[[#This Row],[Total Sales]]-Table1[[#This Row],[Cost]])</f>
        <v>72000</v>
      </c>
      <c r="Y2276">
        <f>SUM(Table1[[#This Row],[profit/loss]])/SUM(Table1[profit/loss])</f>
        <v>2.1677924203390933E-4</v>
      </c>
    </row>
    <row r="2277" spans="1:25" x14ac:dyDescent="0.3">
      <c r="A2277" t="s">
        <v>25</v>
      </c>
      <c r="B2277" t="s">
        <v>82</v>
      </c>
      <c r="C2277">
        <v>1128299</v>
      </c>
      <c r="D2277" s="9">
        <v>44453</v>
      </c>
      <c r="E2277" s="8" t="str">
        <f>TEXT(Table1[[#This Row],[Invoice Date]],"dd-mm-yyyy")</f>
        <v>14-09-2021</v>
      </c>
      <c r="F2277" s="1" t="str">
        <f t="shared" si="140"/>
        <v>September</v>
      </c>
      <c r="G2277" s="1" t="str">
        <f t="shared" si="141"/>
        <v>2021</v>
      </c>
      <c r="H2277" s="1" t="str">
        <f t="shared" si="142"/>
        <v>Tuesday</v>
      </c>
      <c r="I2277" s="1" t="str">
        <f t="shared" si="143"/>
        <v>14</v>
      </c>
      <c r="J2277" t="s">
        <v>47</v>
      </c>
      <c r="K2277" t="s">
        <v>89</v>
      </c>
      <c r="L2277" t="s">
        <v>90</v>
      </c>
      <c r="M2277" t="s">
        <v>21</v>
      </c>
      <c r="N2277">
        <v>55</v>
      </c>
      <c r="O2277">
        <v>400</v>
      </c>
      <c r="P2277">
        <v>220000</v>
      </c>
      <c r="Q2277">
        <v>77000</v>
      </c>
      <c r="R2277">
        <v>0.35</v>
      </c>
      <c r="S2277" t="s">
        <v>82</v>
      </c>
      <c r="T2277" t="str">
        <f>IF(Table1[[#This Row],[Units Sold]]&gt; 700,"High Units","low Units")</f>
        <v>low Units</v>
      </c>
      <c r="U2277">
        <f>SUM(Table1[[#This Row],[Operating Profit]])/SUM(Table1[Operating Profit])*100</f>
        <v>2.318333560640419E-2</v>
      </c>
      <c r="V2277">
        <f>SUM(Table1[[#This Row],[Price per Unit]]*Table1[[#This Row],[Units Sold]])</f>
        <v>22000</v>
      </c>
      <c r="W2277">
        <f>SUM(Table1[[#This Row],[Total Sales]]-Table1[[#This Row],[Operating Profit]])</f>
        <v>143000</v>
      </c>
      <c r="X2277">
        <f>SUM(Table1[[#This Row],[Total Sales]]-Table1[[#This Row],[Cost]])</f>
        <v>77000</v>
      </c>
      <c r="Y2277">
        <f>SUM(Table1[[#This Row],[profit/loss]])/SUM(Table1[profit/loss])</f>
        <v>2.3183335606404191E-4</v>
      </c>
    </row>
    <row r="2278" spans="1:25" x14ac:dyDescent="0.3">
      <c r="A2278" t="s">
        <v>25</v>
      </c>
      <c r="B2278" t="s">
        <v>82</v>
      </c>
      <c r="C2278">
        <v>1128299</v>
      </c>
      <c r="D2278" s="9">
        <v>44453</v>
      </c>
      <c r="E2278" s="8" t="str">
        <f>TEXT(Table1[[#This Row],[Invoice Date]],"dd-mm-yyyy")</f>
        <v>14-09-2021</v>
      </c>
      <c r="F2278" s="1" t="str">
        <f t="shared" si="140"/>
        <v>September</v>
      </c>
      <c r="G2278" s="1" t="str">
        <f t="shared" si="141"/>
        <v>2021</v>
      </c>
      <c r="H2278" s="1" t="str">
        <f t="shared" si="142"/>
        <v>Tuesday</v>
      </c>
      <c r="I2278" s="1" t="str">
        <f t="shared" si="143"/>
        <v>14</v>
      </c>
      <c r="J2278" t="s">
        <v>47</v>
      </c>
      <c r="K2278" t="s">
        <v>89</v>
      </c>
      <c r="L2278" t="s">
        <v>90</v>
      </c>
      <c r="M2278" t="s">
        <v>22</v>
      </c>
      <c r="N2278">
        <v>60</v>
      </c>
      <c r="O2278">
        <v>450</v>
      </c>
      <c r="P2278">
        <v>270000</v>
      </c>
      <c r="Q2278">
        <v>67500</v>
      </c>
      <c r="R2278">
        <v>0.25</v>
      </c>
      <c r="S2278" t="s">
        <v>82</v>
      </c>
      <c r="T2278" t="str">
        <f>IF(Table1[[#This Row],[Units Sold]]&gt; 700,"High Units","low Units")</f>
        <v>low Units</v>
      </c>
      <c r="U2278">
        <f>SUM(Table1[[#This Row],[Operating Profit]])/SUM(Table1[Operating Profit])*100</f>
        <v>2.0323053940678997E-2</v>
      </c>
      <c r="V2278">
        <f>SUM(Table1[[#This Row],[Price per Unit]]*Table1[[#This Row],[Units Sold]])</f>
        <v>27000</v>
      </c>
      <c r="W2278">
        <f>SUM(Table1[[#This Row],[Total Sales]]-Table1[[#This Row],[Operating Profit]])</f>
        <v>202500</v>
      </c>
      <c r="X2278">
        <f>SUM(Table1[[#This Row],[Total Sales]]-Table1[[#This Row],[Cost]])</f>
        <v>67500</v>
      </c>
      <c r="Y2278">
        <f>SUM(Table1[[#This Row],[profit/loss]])/SUM(Table1[profit/loss])</f>
        <v>2.0323053940678998E-4</v>
      </c>
    </row>
    <row r="2279" spans="1:25" x14ac:dyDescent="0.3">
      <c r="A2279" t="s">
        <v>25</v>
      </c>
      <c r="B2279" t="s">
        <v>82</v>
      </c>
      <c r="C2279">
        <v>1128299</v>
      </c>
      <c r="D2279" s="9">
        <v>44482</v>
      </c>
      <c r="E2279" s="8" t="str">
        <f>TEXT(Table1[[#This Row],[Invoice Date]],"dd-mm-yyyy")</f>
        <v>13-10-2021</v>
      </c>
      <c r="F2279" s="1" t="str">
        <f t="shared" si="140"/>
        <v>October</v>
      </c>
      <c r="G2279" s="1" t="str">
        <f t="shared" si="141"/>
        <v>2021</v>
      </c>
      <c r="H2279" s="1" t="str">
        <f t="shared" si="142"/>
        <v>Wednesday</v>
      </c>
      <c r="I2279" s="1" t="str">
        <f t="shared" si="143"/>
        <v>13</v>
      </c>
      <c r="J2279" t="s">
        <v>47</v>
      </c>
      <c r="K2279" t="s">
        <v>89</v>
      </c>
      <c r="L2279" t="s">
        <v>90</v>
      </c>
      <c r="M2279" t="s">
        <v>16</v>
      </c>
      <c r="N2279">
        <v>45</v>
      </c>
      <c r="O2279">
        <v>525</v>
      </c>
      <c r="P2279">
        <v>236250</v>
      </c>
      <c r="Q2279">
        <v>94500</v>
      </c>
      <c r="R2279">
        <v>0.4</v>
      </c>
      <c r="S2279" t="s">
        <v>82</v>
      </c>
      <c r="T2279" t="str">
        <f>IF(Table1[[#This Row],[Units Sold]]&gt; 700,"High Units","low Units")</f>
        <v>low Units</v>
      </c>
      <c r="U2279">
        <f>SUM(Table1[[#This Row],[Operating Profit]])/SUM(Table1[Operating Profit])*100</f>
        <v>2.8452275516950596E-2</v>
      </c>
      <c r="V2279">
        <f>SUM(Table1[[#This Row],[Price per Unit]]*Table1[[#This Row],[Units Sold]])</f>
        <v>23625</v>
      </c>
      <c r="W2279">
        <f>SUM(Table1[[#This Row],[Total Sales]]-Table1[[#This Row],[Operating Profit]])</f>
        <v>141750</v>
      </c>
      <c r="X2279">
        <f>SUM(Table1[[#This Row],[Total Sales]]-Table1[[#This Row],[Cost]])</f>
        <v>94500</v>
      </c>
      <c r="Y2279">
        <f>SUM(Table1[[#This Row],[profit/loss]])/SUM(Table1[profit/loss])</f>
        <v>2.8452275516950597E-4</v>
      </c>
    </row>
    <row r="2280" spans="1:25" x14ac:dyDescent="0.3">
      <c r="A2280" t="s">
        <v>25</v>
      </c>
      <c r="B2280" t="s">
        <v>82</v>
      </c>
      <c r="C2280">
        <v>1128299</v>
      </c>
      <c r="D2280" s="9">
        <v>44482</v>
      </c>
      <c r="E2280" s="8" t="str">
        <f>TEXT(Table1[[#This Row],[Invoice Date]],"dd-mm-yyyy")</f>
        <v>13-10-2021</v>
      </c>
      <c r="F2280" s="1" t="str">
        <f t="shared" si="140"/>
        <v>October</v>
      </c>
      <c r="G2280" s="1" t="str">
        <f t="shared" si="141"/>
        <v>2021</v>
      </c>
      <c r="H2280" s="1" t="str">
        <f t="shared" si="142"/>
        <v>Wednesday</v>
      </c>
      <c r="I2280" s="1" t="str">
        <f t="shared" si="143"/>
        <v>13</v>
      </c>
      <c r="J2280" t="s">
        <v>47</v>
      </c>
      <c r="K2280" t="s">
        <v>89</v>
      </c>
      <c r="L2280" t="s">
        <v>90</v>
      </c>
      <c r="M2280" t="s">
        <v>18</v>
      </c>
      <c r="N2280">
        <v>50</v>
      </c>
      <c r="O2280">
        <v>525</v>
      </c>
      <c r="P2280">
        <v>262500</v>
      </c>
      <c r="Q2280">
        <v>105000</v>
      </c>
      <c r="R2280">
        <v>0.4</v>
      </c>
      <c r="S2280" t="s">
        <v>82</v>
      </c>
      <c r="T2280" t="str">
        <f>IF(Table1[[#This Row],[Units Sold]]&gt; 700,"High Units","low Units")</f>
        <v>low Units</v>
      </c>
      <c r="U2280">
        <f>SUM(Table1[[#This Row],[Operating Profit]])/SUM(Table1[Operating Profit])*100</f>
        <v>3.1613639463278442E-2</v>
      </c>
      <c r="V2280">
        <f>SUM(Table1[[#This Row],[Price per Unit]]*Table1[[#This Row],[Units Sold]])</f>
        <v>26250</v>
      </c>
      <c r="W2280">
        <f>SUM(Table1[[#This Row],[Total Sales]]-Table1[[#This Row],[Operating Profit]])</f>
        <v>157500</v>
      </c>
      <c r="X2280">
        <f>SUM(Table1[[#This Row],[Total Sales]]-Table1[[#This Row],[Cost]])</f>
        <v>105000</v>
      </c>
      <c r="Y2280">
        <f>SUM(Table1[[#This Row],[profit/loss]])/SUM(Table1[profit/loss])</f>
        <v>3.1613639463278441E-4</v>
      </c>
    </row>
    <row r="2281" spans="1:25" x14ac:dyDescent="0.3">
      <c r="A2281" t="s">
        <v>25</v>
      </c>
      <c r="B2281" t="s">
        <v>82</v>
      </c>
      <c r="C2281">
        <v>1128299</v>
      </c>
      <c r="D2281" s="9">
        <v>44482</v>
      </c>
      <c r="E2281" s="8" t="str">
        <f>TEXT(Table1[[#This Row],[Invoice Date]],"dd-mm-yyyy")</f>
        <v>13-10-2021</v>
      </c>
      <c r="F2281" s="1" t="str">
        <f t="shared" si="140"/>
        <v>October</v>
      </c>
      <c r="G2281" s="1" t="str">
        <f t="shared" si="141"/>
        <v>2021</v>
      </c>
      <c r="H2281" s="1" t="str">
        <f t="shared" si="142"/>
        <v>Wednesday</v>
      </c>
      <c r="I2281" s="1" t="str">
        <f t="shared" si="143"/>
        <v>13</v>
      </c>
      <c r="J2281" t="s">
        <v>47</v>
      </c>
      <c r="K2281" t="s">
        <v>89</v>
      </c>
      <c r="L2281" t="s">
        <v>90</v>
      </c>
      <c r="M2281" t="s">
        <v>19</v>
      </c>
      <c r="N2281">
        <v>45</v>
      </c>
      <c r="O2281">
        <v>350</v>
      </c>
      <c r="P2281">
        <v>157500</v>
      </c>
      <c r="Q2281">
        <v>55125</v>
      </c>
      <c r="R2281">
        <v>0.35</v>
      </c>
      <c r="S2281" t="s">
        <v>82</v>
      </c>
      <c r="T2281" t="str">
        <f>IF(Table1[[#This Row],[Units Sold]]&gt; 700,"High Units","low Units")</f>
        <v>low Units</v>
      </c>
      <c r="U2281">
        <f>SUM(Table1[[#This Row],[Operating Profit]])/SUM(Table1[Operating Profit])*100</f>
        <v>1.659716071822118E-2</v>
      </c>
      <c r="V2281">
        <f>SUM(Table1[[#This Row],[Price per Unit]]*Table1[[#This Row],[Units Sold]])</f>
        <v>15750</v>
      </c>
      <c r="W2281">
        <f>SUM(Table1[[#This Row],[Total Sales]]-Table1[[#This Row],[Operating Profit]])</f>
        <v>102375</v>
      </c>
      <c r="X2281">
        <f>SUM(Table1[[#This Row],[Total Sales]]-Table1[[#This Row],[Cost]])</f>
        <v>55125</v>
      </c>
      <c r="Y2281">
        <f>SUM(Table1[[#This Row],[profit/loss]])/SUM(Table1[profit/loss])</f>
        <v>1.6597160718221182E-4</v>
      </c>
    </row>
    <row r="2282" spans="1:25" x14ac:dyDescent="0.3">
      <c r="A2282" t="s">
        <v>25</v>
      </c>
      <c r="B2282" t="s">
        <v>82</v>
      </c>
      <c r="C2282">
        <v>1128299</v>
      </c>
      <c r="D2282" s="9">
        <v>44482</v>
      </c>
      <c r="E2282" s="8" t="str">
        <f>TEXT(Table1[[#This Row],[Invoice Date]],"dd-mm-yyyy")</f>
        <v>13-10-2021</v>
      </c>
      <c r="F2282" s="1" t="str">
        <f t="shared" si="140"/>
        <v>October</v>
      </c>
      <c r="G2282" s="1" t="str">
        <f t="shared" si="141"/>
        <v>2021</v>
      </c>
      <c r="H2282" s="1" t="str">
        <f t="shared" si="142"/>
        <v>Wednesday</v>
      </c>
      <c r="I2282" s="1" t="str">
        <f t="shared" si="143"/>
        <v>13</v>
      </c>
      <c r="J2282" t="s">
        <v>47</v>
      </c>
      <c r="K2282" t="s">
        <v>89</v>
      </c>
      <c r="L2282" t="s">
        <v>90</v>
      </c>
      <c r="M2282" t="s">
        <v>20</v>
      </c>
      <c r="N2282">
        <v>45</v>
      </c>
      <c r="O2282">
        <v>325</v>
      </c>
      <c r="P2282">
        <v>146250</v>
      </c>
      <c r="Q2282">
        <v>58500</v>
      </c>
      <c r="R2282">
        <v>0.4</v>
      </c>
      <c r="S2282" t="s">
        <v>82</v>
      </c>
      <c r="T2282" t="str">
        <f>IF(Table1[[#This Row],[Units Sold]]&gt; 700,"High Units","low Units")</f>
        <v>low Units</v>
      </c>
      <c r="U2282">
        <f>SUM(Table1[[#This Row],[Operating Profit]])/SUM(Table1[Operating Profit])*100</f>
        <v>1.7613313415255131E-2</v>
      </c>
      <c r="V2282">
        <f>SUM(Table1[[#This Row],[Price per Unit]]*Table1[[#This Row],[Units Sold]])</f>
        <v>14625</v>
      </c>
      <c r="W2282">
        <f>SUM(Table1[[#This Row],[Total Sales]]-Table1[[#This Row],[Operating Profit]])</f>
        <v>87750</v>
      </c>
      <c r="X2282">
        <f>SUM(Table1[[#This Row],[Total Sales]]-Table1[[#This Row],[Cost]])</f>
        <v>58500</v>
      </c>
      <c r="Y2282">
        <f>SUM(Table1[[#This Row],[profit/loss]])/SUM(Table1[profit/loss])</f>
        <v>1.7613313415255132E-4</v>
      </c>
    </row>
    <row r="2283" spans="1:25" x14ac:dyDescent="0.3">
      <c r="A2283" t="s">
        <v>25</v>
      </c>
      <c r="B2283" t="s">
        <v>82</v>
      </c>
      <c r="C2283">
        <v>1128299</v>
      </c>
      <c r="D2283" s="9">
        <v>44482</v>
      </c>
      <c r="E2283" s="8" t="str">
        <f>TEXT(Table1[[#This Row],[Invoice Date]],"dd-mm-yyyy")</f>
        <v>13-10-2021</v>
      </c>
      <c r="F2283" s="1" t="str">
        <f t="shared" si="140"/>
        <v>October</v>
      </c>
      <c r="G2283" s="1" t="str">
        <f t="shared" si="141"/>
        <v>2021</v>
      </c>
      <c r="H2283" s="1" t="str">
        <f t="shared" si="142"/>
        <v>Wednesday</v>
      </c>
      <c r="I2283" s="1" t="str">
        <f t="shared" si="143"/>
        <v>13</v>
      </c>
      <c r="J2283" t="s">
        <v>47</v>
      </c>
      <c r="K2283" t="s">
        <v>89</v>
      </c>
      <c r="L2283" t="s">
        <v>90</v>
      </c>
      <c r="M2283" t="s">
        <v>21</v>
      </c>
      <c r="N2283">
        <v>55</v>
      </c>
      <c r="O2283">
        <v>300</v>
      </c>
      <c r="P2283">
        <v>165000</v>
      </c>
      <c r="Q2283">
        <v>57750</v>
      </c>
      <c r="R2283">
        <v>0.35</v>
      </c>
      <c r="S2283" t="s">
        <v>82</v>
      </c>
      <c r="T2283" t="str">
        <f>IF(Table1[[#This Row],[Units Sold]]&gt; 700,"High Units","low Units")</f>
        <v>low Units</v>
      </c>
      <c r="U2283">
        <f>SUM(Table1[[#This Row],[Operating Profit]])/SUM(Table1[Operating Profit])*100</f>
        <v>1.7387501704803143E-2</v>
      </c>
      <c r="V2283">
        <f>SUM(Table1[[#This Row],[Price per Unit]]*Table1[[#This Row],[Units Sold]])</f>
        <v>16500</v>
      </c>
      <c r="W2283">
        <f>SUM(Table1[[#This Row],[Total Sales]]-Table1[[#This Row],[Operating Profit]])</f>
        <v>107250</v>
      </c>
      <c r="X2283">
        <f>SUM(Table1[[#This Row],[Total Sales]]-Table1[[#This Row],[Cost]])</f>
        <v>57750</v>
      </c>
      <c r="Y2283">
        <f>SUM(Table1[[#This Row],[profit/loss]])/SUM(Table1[profit/loss])</f>
        <v>1.7387501704803143E-4</v>
      </c>
    </row>
    <row r="2284" spans="1:25" x14ac:dyDescent="0.3">
      <c r="A2284" t="s">
        <v>25</v>
      </c>
      <c r="B2284" t="s">
        <v>82</v>
      </c>
      <c r="C2284">
        <v>1128299</v>
      </c>
      <c r="D2284" s="9">
        <v>44482</v>
      </c>
      <c r="E2284" s="8" t="str">
        <f>TEXT(Table1[[#This Row],[Invoice Date]],"dd-mm-yyyy")</f>
        <v>13-10-2021</v>
      </c>
      <c r="F2284" s="1" t="str">
        <f t="shared" si="140"/>
        <v>October</v>
      </c>
      <c r="G2284" s="1" t="str">
        <f t="shared" si="141"/>
        <v>2021</v>
      </c>
      <c r="H2284" s="1" t="str">
        <f t="shared" si="142"/>
        <v>Wednesday</v>
      </c>
      <c r="I2284" s="1" t="str">
        <f t="shared" si="143"/>
        <v>13</v>
      </c>
      <c r="J2284" t="s">
        <v>47</v>
      </c>
      <c r="K2284" t="s">
        <v>89</v>
      </c>
      <c r="L2284" t="s">
        <v>90</v>
      </c>
      <c r="M2284" t="s">
        <v>22</v>
      </c>
      <c r="N2284">
        <v>70</v>
      </c>
      <c r="O2284">
        <v>350</v>
      </c>
      <c r="P2284">
        <v>245000</v>
      </c>
      <c r="Q2284">
        <v>61250</v>
      </c>
      <c r="R2284">
        <v>0.25</v>
      </c>
      <c r="S2284" t="s">
        <v>82</v>
      </c>
      <c r="T2284" t="str">
        <f>IF(Table1[[#This Row],[Units Sold]]&gt; 700,"High Units","low Units")</f>
        <v>low Units</v>
      </c>
      <c r="U2284">
        <f>SUM(Table1[[#This Row],[Operating Profit]])/SUM(Table1[Operating Profit])*100</f>
        <v>1.8441289686912426E-2</v>
      </c>
      <c r="V2284">
        <f>SUM(Table1[[#This Row],[Price per Unit]]*Table1[[#This Row],[Units Sold]])</f>
        <v>24500</v>
      </c>
      <c r="W2284">
        <f>SUM(Table1[[#This Row],[Total Sales]]-Table1[[#This Row],[Operating Profit]])</f>
        <v>183750</v>
      </c>
      <c r="X2284">
        <f>SUM(Table1[[#This Row],[Total Sales]]-Table1[[#This Row],[Cost]])</f>
        <v>61250</v>
      </c>
      <c r="Y2284">
        <f>SUM(Table1[[#This Row],[profit/loss]])/SUM(Table1[profit/loss])</f>
        <v>1.8441289686912425E-4</v>
      </c>
    </row>
    <row r="2285" spans="1:25" x14ac:dyDescent="0.3">
      <c r="A2285" t="s">
        <v>25</v>
      </c>
      <c r="B2285" t="s">
        <v>82</v>
      </c>
      <c r="C2285">
        <v>1128299</v>
      </c>
      <c r="D2285" s="9">
        <v>44513</v>
      </c>
      <c r="E2285" s="8" t="str">
        <f>TEXT(Table1[[#This Row],[Invoice Date]],"dd-mm-yyyy")</f>
        <v>13-11-2021</v>
      </c>
      <c r="F2285" s="1" t="str">
        <f t="shared" si="140"/>
        <v>November</v>
      </c>
      <c r="G2285" s="1" t="str">
        <f t="shared" si="141"/>
        <v>2021</v>
      </c>
      <c r="H2285" s="1" t="str">
        <f t="shared" si="142"/>
        <v>Saturday</v>
      </c>
      <c r="I2285" s="1" t="str">
        <f t="shared" si="143"/>
        <v>13</v>
      </c>
      <c r="J2285" t="s">
        <v>47</v>
      </c>
      <c r="K2285" t="s">
        <v>89</v>
      </c>
      <c r="L2285" t="s">
        <v>90</v>
      </c>
      <c r="M2285" t="s">
        <v>16</v>
      </c>
      <c r="N2285">
        <v>55</v>
      </c>
      <c r="O2285">
        <v>525</v>
      </c>
      <c r="P2285">
        <v>288750</v>
      </c>
      <c r="Q2285">
        <v>115500</v>
      </c>
      <c r="R2285">
        <v>0.4</v>
      </c>
      <c r="S2285" t="s">
        <v>82</v>
      </c>
      <c r="T2285" t="str">
        <f>IF(Table1[[#This Row],[Units Sold]]&gt; 700,"High Units","low Units")</f>
        <v>low Units</v>
      </c>
      <c r="U2285">
        <f>SUM(Table1[[#This Row],[Operating Profit]])/SUM(Table1[Operating Profit])*100</f>
        <v>3.4775003409606285E-2</v>
      </c>
      <c r="V2285">
        <f>SUM(Table1[[#This Row],[Price per Unit]]*Table1[[#This Row],[Units Sold]])</f>
        <v>28875</v>
      </c>
      <c r="W2285">
        <f>SUM(Table1[[#This Row],[Total Sales]]-Table1[[#This Row],[Operating Profit]])</f>
        <v>173250</v>
      </c>
      <c r="X2285">
        <f>SUM(Table1[[#This Row],[Total Sales]]-Table1[[#This Row],[Cost]])</f>
        <v>115500</v>
      </c>
      <c r="Y2285">
        <f>SUM(Table1[[#This Row],[profit/loss]])/SUM(Table1[profit/loss])</f>
        <v>3.4775003409606286E-4</v>
      </c>
    </row>
    <row r="2286" spans="1:25" x14ac:dyDescent="0.3">
      <c r="A2286" t="s">
        <v>25</v>
      </c>
      <c r="B2286" t="s">
        <v>82</v>
      </c>
      <c r="C2286">
        <v>1128299</v>
      </c>
      <c r="D2286" s="9">
        <v>44513</v>
      </c>
      <c r="E2286" s="8" t="str">
        <f>TEXT(Table1[[#This Row],[Invoice Date]],"dd-mm-yyyy")</f>
        <v>13-11-2021</v>
      </c>
      <c r="F2286" s="1" t="str">
        <f t="shared" si="140"/>
        <v>November</v>
      </c>
      <c r="G2286" s="1" t="str">
        <f t="shared" si="141"/>
        <v>2021</v>
      </c>
      <c r="H2286" s="1" t="str">
        <f t="shared" si="142"/>
        <v>Saturday</v>
      </c>
      <c r="I2286" s="1" t="str">
        <f t="shared" si="143"/>
        <v>13</v>
      </c>
      <c r="J2286" t="s">
        <v>47</v>
      </c>
      <c r="K2286" t="s">
        <v>89</v>
      </c>
      <c r="L2286" t="s">
        <v>90</v>
      </c>
      <c r="M2286" t="s">
        <v>18</v>
      </c>
      <c r="N2286">
        <v>60</v>
      </c>
      <c r="O2286">
        <v>575</v>
      </c>
      <c r="P2286">
        <v>345000</v>
      </c>
      <c r="Q2286">
        <v>138000</v>
      </c>
      <c r="R2286">
        <v>0.4</v>
      </c>
      <c r="S2286" t="s">
        <v>82</v>
      </c>
      <c r="T2286" t="str">
        <f>IF(Table1[[#This Row],[Units Sold]]&gt; 700,"High Units","low Units")</f>
        <v>low Units</v>
      </c>
      <c r="U2286">
        <f>SUM(Table1[[#This Row],[Operating Profit]])/SUM(Table1[Operating Profit])*100</f>
        <v>4.1549354723165954E-2</v>
      </c>
      <c r="V2286">
        <f>SUM(Table1[[#This Row],[Price per Unit]]*Table1[[#This Row],[Units Sold]])</f>
        <v>34500</v>
      </c>
      <c r="W2286">
        <f>SUM(Table1[[#This Row],[Total Sales]]-Table1[[#This Row],[Operating Profit]])</f>
        <v>207000</v>
      </c>
      <c r="X2286">
        <f>SUM(Table1[[#This Row],[Total Sales]]-Table1[[#This Row],[Cost]])</f>
        <v>138000</v>
      </c>
      <c r="Y2286">
        <f>SUM(Table1[[#This Row],[profit/loss]])/SUM(Table1[profit/loss])</f>
        <v>4.1549354723165952E-4</v>
      </c>
    </row>
    <row r="2287" spans="1:25" x14ac:dyDescent="0.3">
      <c r="A2287" t="s">
        <v>25</v>
      </c>
      <c r="B2287" t="s">
        <v>82</v>
      </c>
      <c r="C2287">
        <v>1128299</v>
      </c>
      <c r="D2287" s="9">
        <v>44513</v>
      </c>
      <c r="E2287" s="8" t="str">
        <f>TEXT(Table1[[#This Row],[Invoice Date]],"dd-mm-yyyy")</f>
        <v>13-11-2021</v>
      </c>
      <c r="F2287" s="1" t="str">
        <f t="shared" si="140"/>
        <v>November</v>
      </c>
      <c r="G2287" s="1" t="str">
        <f t="shared" si="141"/>
        <v>2021</v>
      </c>
      <c r="H2287" s="1" t="str">
        <f t="shared" si="142"/>
        <v>Saturday</v>
      </c>
      <c r="I2287" s="1" t="str">
        <f t="shared" si="143"/>
        <v>13</v>
      </c>
      <c r="J2287" t="s">
        <v>47</v>
      </c>
      <c r="K2287" t="s">
        <v>89</v>
      </c>
      <c r="L2287" t="s">
        <v>90</v>
      </c>
      <c r="M2287" t="s">
        <v>19</v>
      </c>
      <c r="N2287">
        <v>55</v>
      </c>
      <c r="O2287">
        <v>425</v>
      </c>
      <c r="P2287">
        <v>233750</v>
      </c>
      <c r="Q2287">
        <v>81813</v>
      </c>
      <c r="R2287">
        <v>0.35</v>
      </c>
      <c r="S2287" t="s">
        <v>82</v>
      </c>
      <c r="T2287" t="str">
        <f>IF(Table1[[#This Row],[Units Sold]]&gt; 700,"High Units","low Units")</f>
        <v>low Units</v>
      </c>
      <c r="U2287">
        <f>SUM(Table1[[#This Row],[Operating Profit]])/SUM(Table1[Operating Profit])*100</f>
        <v>2.4632444622944758E-2</v>
      </c>
      <c r="V2287">
        <f>SUM(Table1[[#This Row],[Price per Unit]]*Table1[[#This Row],[Units Sold]])</f>
        <v>23375</v>
      </c>
      <c r="W2287">
        <f>SUM(Table1[[#This Row],[Total Sales]]-Table1[[#This Row],[Operating Profit]])</f>
        <v>151937</v>
      </c>
      <c r="X2287">
        <f>SUM(Table1[[#This Row],[Total Sales]]-Table1[[#This Row],[Cost]])</f>
        <v>81813</v>
      </c>
      <c r="Y2287">
        <f>SUM(Table1[[#This Row],[profit/loss]])/SUM(Table1[profit/loss])</f>
        <v>2.4632444622944757E-4</v>
      </c>
    </row>
    <row r="2288" spans="1:25" x14ac:dyDescent="0.3">
      <c r="A2288" t="s">
        <v>25</v>
      </c>
      <c r="B2288" t="s">
        <v>82</v>
      </c>
      <c r="C2288">
        <v>1128299</v>
      </c>
      <c r="D2288" s="9">
        <v>44513</v>
      </c>
      <c r="E2288" s="8" t="str">
        <f>TEXT(Table1[[#This Row],[Invoice Date]],"dd-mm-yyyy")</f>
        <v>13-11-2021</v>
      </c>
      <c r="F2288" s="1" t="str">
        <f t="shared" si="140"/>
        <v>November</v>
      </c>
      <c r="G2288" s="1" t="str">
        <f t="shared" si="141"/>
        <v>2021</v>
      </c>
      <c r="H2288" s="1" t="str">
        <f t="shared" si="142"/>
        <v>Saturday</v>
      </c>
      <c r="I2288" s="1" t="str">
        <f t="shared" si="143"/>
        <v>13</v>
      </c>
      <c r="J2288" t="s">
        <v>47</v>
      </c>
      <c r="K2288" t="s">
        <v>89</v>
      </c>
      <c r="L2288" t="s">
        <v>90</v>
      </c>
      <c r="M2288" t="s">
        <v>20</v>
      </c>
      <c r="N2288">
        <v>55</v>
      </c>
      <c r="O2288">
        <v>400</v>
      </c>
      <c r="P2288">
        <v>220000</v>
      </c>
      <c r="Q2288">
        <v>88000</v>
      </c>
      <c r="R2288">
        <v>0.4</v>
      </c>
      <c r="S2288" t="s">
        <v>82</v>
      </c>
      <c r="T2288" t="str">
        <f>IF(Table1[[#This Row],[Units Sold]]&gt; 700,"High Units","low Units")</f>
        <v>low Units</v>
      </c>
      <c r="U2288">
        <f>SUM(Table1[[#This Row],[Operating Profit]])/SUM(Table1[Operating Profit])*100</f>
        <v>2.649524069303336E-2</v>
      </c>
      <c r="V2288">
        <f>SUM(Table1[[#This Row],[Price per Unit]]*Table1[[#This Row],[Units Sold]])</f>
        <v>22000</v>
      </c>
      <c r="W2288">
        <f>SUM(Table1[[#This Row],[Total Sales]]-Table1[[#This Row],[Operating Profit]])</f>
        <v>132000</v>
      </c>
      <c r="X2288">
        <f>SUM(Table1[[#This Row],[Total Sales]]-Table1[[#This Row],[Cost]])</f>
        <v>88000</v>
      </c>
      <c r="Y2288">
        <f>SUM(Table1[[#This Row],[profit/loss]])/SUM(Table1[profit/loss])</f>
        <v>2.6495240693033361E-4</v>
      </c>
    </row>
    <row r="2289" spans="1:25" x14ac:dyDescent="0.3">
      <c r="A2289" t="s">
        <v>25</v>
      </c>
      <c r="B2289" t="s">
        <v>82</v>
      </c>
      <c r="C2289">
        <v>1128299</v>
      </c>
      <c r="D2289" s="9">
        <v>44513</v>
      </c>
      <c r="E2289" s="8" t="str">
        <f>TEXT(Table1[[#This Row],[Invoice Date]],"dd-mm-yyyy")</f>
        <v>13-11-2021</v>
      </c>
      <c r="F2289" s="1" t="str">
        <f t="shared" si="140"/>
        <v>November</v>
      </c>
      <c r="G2289" s="1" t="str">
        <f t="shared" si="141"/>
        <v>2021</v>
      </c>
      <c r="H2289" s="1" t="str">
        <f t="shared" si="142"/>
        <v>Saturday</v>
      </c>
      <c r="I2289" s="1" t="str">
        <f t="shared" si="143"/>
        <v>13</v>
      </c>
      <c r="J2289" t="s">
        <v>47</v>
      </c>
      <c r="K2289" t="s">
        <v>89</v>
      </c>
      <c r="L2289" t="s">
        <v>90</v>
      </c>
      <c r="M2289" t="s">
        <v>21</v>
      </c>
      <c r="N2289">
        <v>65</v>
      </c>
      <c r="O2289">
        <v>350</v>
      </c>
      <c r="P2289">
        <v>227500</v>
      </c>
      <c r="Q2289">
        <v>79625</v>
      </c>
      <c r="R2289">
        <v>0.35</v>
      </c>
      <c r="S2289" t="s">
        <v>82</v>
      </c>
      <c r="T2289" t="str">
        <f>IF(Table1[[#This Row],[Units Sold]]&gt; 700,"High Units","low Units")</f>
        <v>low Units</v>
      </c>
      <c r="U2289">
        <f>SUM(Table1[[#This Row],[Operating Profit]])/SUM(Table1[Operating Profit])*100</f>
        <v>2.3973676592986153E-2</v>
      </c>
      <c r="V2289">
        <f>SUM(Table1[[#This Row],[Price per Unit]]*Table1[[#This Row],[Units Sold]])</f>
        <v>22750</v>
      </c>
      <c r="W2289">
        <f>SUM(Table1[[#This Row],[Total Sales]]-Table1[[#This Row],[Operating Profit]])</f>
        <v>147875</v>
      </c>
      <c r="X2289">
        <f>SUM(Table1[[#This Row],[Total Sales]]-Table1[[#This Row],[Cost]])</f>
        <v>79625</v>
      </c>
      <c r="Y2289">
        <f>SUM(Table1[[#This Row],[profit/loss]])/SUM(Table1[profit/loss])</f>
        <v>2.3973676592986152E-4</v>
      </c>
    </row>
    <row r="2290" spans="1:25" x14ac:dyDescent="0.3">
      <c r="A2290" t="s">
        <v>25</v>
      </c>
      <c r="B2290" t="s">
        <v>82</v>
      </c>
      <c r="C2290">
        <v>1128299</v>
      </c>
      <c r="D2290" s="9">
        <v>44513</v>
      </c>
      <c r="E2290" s="8" t="str">
        <f>TEXT(Table1[[#This Row],[Invoice Date]],"dd-mm-yyyy")</f>
        <v>13-11-2021</v>
      </c>
      <c r="F2290" s="1" t="str">
        <f t="shared" si="140"/>
        <v>November</v>
      </c>
      <c r="G2290" s="1" t="str">
        <f t="shared" si="141"/>
        <v>2021</v>
      </c>
      <c r="H2290" s="1" t="str">
        <f t="shared" si="142"/>
        <v>Saturday</v>
      </c>
      <c r="I2290" s="1" t="str">
        <f t="shared" si="143"/>
        <v>13</v>
      </c>
      <c r="J2290" t="s">
        <v>47</v>
      </c>
      <c r="K2290" t="s">
        <v>89</v>
      </c>
      <c r="L2290" t="s">
        <v>90</v>
      </c>
      <c r="M2290" t="s">
        <v>22</v>
      </c>
      <c r="N2290">
        <v>70</v>
      </c>
      <c r="O2290">
        <v>475</v>
      </c>
      <c r="P2290">
        <v>332500</v>
      </c>
      <c r="Q2290">
        <v>83125</v>
      </c>
      <c r="R2290">
        <v>0.25</v>
      </c>
      <c r="S2290" t="s">
        <v>82</v>
      </c>
      <c r="T2290" t="str">
        <f>IF(Table1[[#This Row],[Units Sold]]&gt; 700,"High Units","low Units")</f>
        <v>low Units</v>
      </c>
      <c r="U2290">
        <f>SUM(Table1[[#This Row],[Operating Profit]])/SUM(Table1[Operating Profit])*100</f>
        <v>2.5027464575095432E-2</v>
      </c>
      <c r="V2290">
        <f>SUM(Table1[[#This Row],[Price per Unit]]*Table1[[#This Row],[Units Sold]])</f>
        <v>33250</v>
      </c>
      <c r="W2290">
        <f>SUM(Table1[[#This Row],[Total Sales]]-Table1[[#This Row],[Operating Profit]])</f>
        <v>249375</v>
      </c>
      <c r="X2290">
        <f>SUM(Table1[[#This Row],[Total Sales]]-Table1[[#This Row],[Cost]])</f>
        <v>83125</v>
      </c>
      <c r="Y2290">
        <f>SUM(Table1[[#This Row],[profit/loss]])/SUM(Table1[profit/loss])</f>
        <v>2.5027464575095432E-4</v>
      </c>
    </row>
    <row r="2291" spans="1:25" x14ac:dyDescent="0.3">
      <c r="A2291" t="s">
        <v>25</v>
      </c>
      <c r="B2291" t="s">
        <v>82</v>
      </c>
      <c r="C2291">
        <v>1128299</v>
      </c>
      <c r="D2291" s="9">
        <v>44542</v>
      </c>
      <c r="E2291" s="8" t="str">
        <f>TEXT(Table1[[#This Row],[Invoice Date]],"dd-mm-yyyy")</f>
        <v>12-12-2021</v>
      </c>
      <c r="F2291" s="1" t="str">
        <f t="shared" si="140"/>
        <v>December</v>
      </c>
      <c r="G2291" s="1" t="str">
        <f t="shared" si="141"/>
        <v>2021</v>
      </c>
      <c r="H2291" s="1" t="str">
        <f t="shared" si="142"/>
        <v>Sunday</v>
      </c>
      <c r="I2291" s="1" t="str">
        <f t="shared" si="143"/>
        <v>12</v>
      </c>
      <c r="J2291" t="s">
        <v>47</v>
      </c>
      <c r="K2291" t="s">
        <v>89</v>
      </c>
      <c r="L2291" t="s">
        <v>90</v>
      </c>
      <c r="M2291" t="s">
        <v>16</v>
      </c>
      <c r="N2291">
        <v>55</v>
      </c>
      <c r="O2291">
        <v>675</v>
      </c>
      <c r="P2291">
        <v>371250</v>
      </c>
      <c r="Q2291">
        <v>148500</v>
      </c>
      <c r="R2291">
        <v>0.4</v>
      </c>
      <c r="S2291" t="s">
        <v>82</v>
      </c>
      <c r="T2291" t="str">
        <f>IF(Table1[[#This Row],[Units Sold]]&gt; 700,"High Units","low Units")</f>
        <v>low Units</v>
      </c>
      <c r="U2291">
        <f>SUM(Table1[[#This Row],[Operating Profit]])/SUM(Table1[Operating Profit])*100</f>
        <v>4.4710718669493797E-2</v>
      </c>
      <c r="V2291">
        <f>SUM(Table1[[#This Row],[Price per Unit]]*Table1[[#This Row],[Units Sold]])</f>
        <v>37125</v>
      </c>
      <c r="W2291">
        <f>SUM(Table1[[#This Row],[Total Sales]]-Table1[[#This Row],[Operating Profit]])</f>
        <v>222750</v>
      </c>
      <c r="X2291">
        <f>SUM(Table1[[#This Row],[Total Sales]]-Table1[[#This Row],[Cost]])</f>
        <v>148500</v>
      </c>
      <c r="Y2291">
        <f>SUM(Table1[[#This Row],[profit/loss]])/SUM(Table1[profit/loss])</f>
        <v>4.4710718669493797E-4</v>
      </c>
    </row>
    <row r="2292" spans="1:25" x14ac:dyDescent="0.3">
      <c r="A2292" t="s">
        <v>25</v>
      </c>
      <c r="B2292" t="s">
        <v>82</v>
      </c>
      <c r="C2292">
        <v>1128299</v>
      </c>
      <c r="D2292" s="9">
        <v>44542</v>
      </c>
      <c r="E2292" s="8" t="str">
        <f>TEXT(Table1[[#This Row],[Invoice Date]],"dd-mm-yyyy")</f>
        <v>12-12-2021</v>
      </c>
      <c r="F2292" s="1" t="str">
        <f t="shared" si="140"/>
        <v>December</v>
      </c>
      <c r="G2292" s="1" t="str">
        <f t="shared" si="141"/>
        <v>2021</v>
      </c>
      <c r="H2292" s="1" t="str">
        <f t="shared" si="142"/>
        <v>Sunday</v>
      </c>
      <c r="I2292" s="1" t="str">
        <f t="shared" si="143"/>
        <v>12</v>
      </c>
      <c r="J2292" t="s">
        <v>47</v>
      </c>
      <c r="K2292" t="s">
        <v>89</v>
      </c>
      <c r="L2292" t="s">
        <v>90</v>
      </c>
      <c r="M2292" t="s">
        <v>18</v>
      </c>
      <c r="N2292">
        <v>60</v>
      </c>
      <c r="O2292">
        <v>675</v>
      </c>
      <c r="P2292">
        <v>405000</v>
      </c>
      <c r="Q2292">
        <v>162000</v>
      </c>
      <c r="R2292">
        <v>0.4</v>
      </c>
      <c r="S2292" t="s">
        <v>82</v>
      </c>
      <c r="T2292" t="str">
        <f>IF(Table1[[#This Row],[Units Sold]]&gt; 700,"High Units","low Units")</f>
        <v>low Units</v>
      </c>
      <c r="U2292">
        <f>SUM(Table1[[#This Row],[Operating Profit]])/SUM(Table1[Operating Profit])*100</f>
        <v>4.87753294576296E-2</v>
      </c>
      <c r="V2292">
        <f>SUM(Table1[[#This Row],[Price per Unit]]*Table1[[#This Row],[Units Sold]])</f>
        <v>40500</v>
      </c>
      <c r="W2292">
        <f>SUM(Table1[[#This Row],[Total Sales]]-Table1[[#This Row],[Operating Profit]])</f>
        <v>243000</v>
      </c>
      <c r="X2292">
        <f>SUM(Table1[[#This Row],[Total Sales]]-Table1[[#This Row],[Cost]])</f>
        <v>162000</v>
      </c>
      <c r="Y2292">
        <f>SUM(Table1[[#This Row],[profit/loss]])/SUM(Table1[profit/loss])</f>
        <v>4.8775329457629598E-4</v>
      </c>
    </row>
    <row r="2293" spans="1:25" x14ac:dyDescent="0.3">
      <c r="A2293" t="s">
        <v>13</v>
      </c>
      <c r="B2293" t="s">
        <v>82</v>
      </c>
      <c r="C2293">
        <v>1128299</v>
      </c>
      <c r="D2293" s="9">
        <v>44542</v>
      </c>
      <c r="E2293" s="8" t="str">
        <f>TEXT(Table1[[#This Row],[Invoice Date]],"dd-mm-yyyy")</f>
        <v>12-12-2021</v>
      </c>
      <c r="F2293" s="1" t="str">
        <f t="shared" si="140"/>
        <v>December</v>
      </c>
      <c r="G2293" s="1" t="str">
        <f t="shared" si="141"/>
        <v>2021</v>
      </c>
      <c r="H2293" s="1" t="str">
        <f t="shared" si="142"/>
        <v>Sunday</v>
      </c>
      <c r="I2293" s="1" t="str">
        <f t="shared" si="143"/>
        <v>12</v>
      </c>
      <c r="J2293" t="s">
        <v>47</v>
      </c>
      <c r="K2293" t="s">
        <v>89</v>
      </c>
      <c r="L2293" t="s">
        <v>90</v>
      </c>
      <c r="M2293" t="s">
        <v>19</v>
      </c>
      <c r="N2293">
        <v>55</v>
      </c>
      <c r="O2293">
        <v>475</v>
      </c>
      <c r="P2293">
        <v>261250</v>
      </c>
      <c r="Q2293">
        <v>91438</v>
      </c>
      <c r="R2293">
        <v>0.35</v>
      </c>
      <c r="S2293" t="s">
        <v>82</v>
      </c>
      <c r="T2293" t="str">
        <f>IF(Table1[[#This Row],[Units Sold]]&gt; 700,"High Units","low Units")</f>
        <v>low Units</v>
      </c>
      <c r="U2293">
        <f>SUM(Table1[[#This Row],[Operating Profit]])/SUM(Table1[Operating Profit])*100</f>
        <v>2.753036157374528E-2</v>
      </c>
      <c r="V2293">
        <f>SUM(Table1[[#This Row],[Price per Unit]]*Table1[[#This Row],[Units Sold]])</f>
        <v>26125</v>
      </c>
      <c r="W2293">
        <f>SUM(Table1[[#This Row],[Total Sales]]-Table1[[#This Row],[Operating Profit]])</f>
        <v>169812</v>
      </c>
      <c r="X2293">
        <f>SUM(Table1[[#This Row],[Total Sales]]-Table1[[#This Row],[Cost]])</f>
        <v>91438</v>
      </c>
      <c r="Y2293">
        <f>SUM(Table1[[#This Row],[profit/loss]])/SUM(Table1[profit/loss])</f>
        <v>2.753036157374528E-4</v>
      </c>
    </row>
    <row r="2294" spans="1:25" x14ac:dyDescent="0.3">
      <c r="A2294" t="s">
        <v>13</v>
      </c>
      <c r="B2294" t="s">
        <v>82</v>
      </c>
      <c r="C2294">
        <v>1128299</v>
      </c>
      <c r="D2294" s="9">
        <v>44542</v>
      </c>
      <c r="E2294" s="8" t="str">
        <f>TEXT(Table1[[#This Row],[Invoice Date]],"dd-mm-yyyy")</f>
        <v>12-12-2021</v>
      </c>
      <c r="F2294" s="1" t="str">
        <f t="shared" si="140"/>
        <v>December</v>
      </c>
      <c r="G2294" s="1" t="str">
        <f t="shared" si="141"/>
        <v>2021</v>
      </c>
      <c r="H2294" s="1" t="str">
        <f t="shared" si="142"/>
        <v>Sunday</v>
      </c>
      <c r="I2294" s="1" t="str">
        <f t="shared" si="143"/>
        <v>12</v>
      </c>
      <c r="J2294" t="s">
        <v>47</v>
      </c>
      <c r="K2294" t="s">
        <v>89</v>
      </c>
      <c r="L2294" t="s">
        <v>90</v>
      </c>
      <c r="M2294" t="s">
        <v>20</v>
      </c>
      <c r="N2294">
        <v>55</v>
      </c>
      <c r="O2294">
        <v>475</v>
      </c>
      <c r="P2294">
        <v>261250</v>
      </c>
      <c r="Q2294">
        <v>104500</v>
      </c>
      <c r="R2294">
        <v>0.4</v>
      </c>
      <c r="S2294" t="s">
        <v>82</v>
      </c>
      <c r="T2294" t="str">
        <f>IF(Table1[[#This Row],[Units Sold]]&gt; 700,"High Units","low Units")</f>
        <v>low Units</v>
      </c>
      <c r="U2294">
        <f>SUM(Table1[[#This Row],[Operating Profit]])/SUM(Table1[Operating Profit])*100</f>
        <v>3.1463098322977119E-2</v>
      </c>
      <c r="V2294">
        <f>SUM(Table1[[#This Row],[Price per Unit]]*Table1[[#This Row],[Units Sold]])</f>
        <v>26125</v>
      </c>
      <c r="W2294">
        <f>SUM(Table1[[#This Row],[Total Sales]]-Table1[[#This Row],[Operating Profit]])</f>
        <v>156750</v>
      </c>
      <c r="X2294">
        <f>SUM(Table1[[#This Row],[Total Sales]]-Table1[[#This Row],[Cost]])</f>
        <v>104500</v>
      </c>
      <c r="Y2294">
        <f>SUM(Table1[[#This Row],[profit/loss]])/SUM(Table1[profit/loss])</f>
        <v>3.1463098322977119E-4</v>
      </c>
    </row>
    <row r="2295" spans="1:25" x14ac:dyDescent="0.3">
      <c r="A2295" t="s">
        <v>13</v>
      </c>
      <c r="B2295" t="s">
        <v>82</v>
      </c>
      <c r="C2295">
        <v>1128299</v>
      </c>
      <c r="D2295" s="9">
        <v>44542</v>
      </c>
      <c r="E2295" s="8" t="str">
        <f>TEXT(Table1[[#This Row],[Invoice Date]],"dd-mm-yyyy")</f>
        <v>12-12-2021</v>
      </c>
      <c r="F2295" s="1" t="str">
        <f t="shared" si="140"/>
        <v>December</v>
      </c>
      <c r="G2295" s="1" t="str">
        <f t="shared" si="141"/>
        <v>2021</v>
      </c>
      <c r="H2295" s="1" t="str">
        <f t="shared" si="142"/>
        <v>Sunday</v>
      </c>
      <c r="I2295" s="1" t="str">
        <f t="shared" si="143"/>
        <v>12</v>
      </c>
      <c r="J2295" t="s">
        <v>47</v>
      </c>
      <c r="K2295" t="s">
        <v>89</v>
      </c>
      <c r="L2295" t="s">
        <v>90</v>
      </c>
      <c r="M2295" t="s">
        <v>21</v>
      </c>
      <c r="N2295">
        <v>65</v>
      </c>
      <c r="O2295">
        <v>400</v>
      </c>
      <c r="P2295">
        <v>260000</v>
      </c>
      <c r="Q2295">
        <v>91000</v>
      </c>
      <c r="R2295">
        <v>0.35</v>
      </c>
      <c r="S2295" t="s">
        <v>82</v>
      </c>
      <c r="T2295" t="str">
        <f>IF(Table1[[#This Row],[Units Sold]]&gt; 700,"High Units","low Units")</f>
        <v>low Units</v>
      </c>
      <c r="U2295">
        <f>SUM(Table1[[#This Row],[Operating Profit]])/SUM(Table1[Operating Profit])*100</f>
        <v>2.7398487534841316E-2</v>
      </c>
      <c r="V2295">
        <f>SUM(Table1[[#This Row],[Price per Unit]]*Table1[[#This Row],[Units Sold]])</f>
        <v>26000</v>
      </c>
      <c r="W2295">
        <f>SUM(Table1[[#This Row],[Total Sales]]-Table1[[#This Row],[Operating Profit]])</f>
        <v>169000</v>
      </c>
      <c r="X2295">
        <f>SUM(Table1[[#This Row],[Total Sales]]-Table1[[#This Row],[Cost]])</f>
        <v>91000</v>
      </c>
      <c r="Y2295">
        <f>SUM(Table1[[#This Row],[profit/loss]])/SUM(Table1[profit/loss])</f>
        <v>2.7398487534841318E-4</v>
      </c>
    </row>
    <row r="2296" spans="1:25" x14ac:dyDescent="0.3">
      <c r="A2296" t="s">
        <v>13</v>
      </c>
      <c r="B2296" t="s">
        <v>82</v>
      </c>
      <c r="C2296">
        <v>1128299</v>
      </c>
      <c r="D2296" s="9">
        <v>44542</v>
      </c>
      <c r="E2296" s="8" t="str">
        <f>TEXT(Table1[[#This Row],[Invoice Date]],"dd-mm-yyyy")</f>
        <v>12-12-2021</v>
      </c>
      <c r="F2296" s="1" t="str">
        <f t="shared" si="140"/>
        <v>December</v>
      </c>
      <c r="G2296" s="1" t="str">
        <f t="shared" si="141"/>
        <v>2021</v>
      </c>
      <c r="H2296" s="1" t="str">
        <f t="shared" si="142"/>
        <v>Sunday</v>
      </c>
      <c r="I2296" s="1" t="str">
        <f t="shared" si="143"/>
        <v>12</v>
      </c>
      <c r="J2296" t="s">
        <v>47</v>
      </c>
      <c r="K2296" t="s">
        <v>89</v>
      </c>
      <c r="L2296" t="s">
        <v>90</v>
      </c>
      <c r="M2296" t="s">
        <v>22</v>
      </c>
      <c r="N2296">
        <v>70</v>
      </c>
      <c r="O2296">
        <v>500</v>
      </c>
      <c r="P2296">
        <v>350000</v>
      </c>
      <c r="Q2296">
        <v>87500</v>
      </c>
      <c r="R2296">
        <v>0.25</v>
      </c>
      <c r="S2296" t="s">
        <v>82</v>
      </c>
      <c r="T2296" t="str">
        <f>IF(Table1[[#This Row],[Units Sold]]&gt; 700,"High Units","low Units")</f>
        <v>low Units</v>
      </c>
      <c r="U2296">
        <f>SUM(Table1[[#This Row],[Operating Profit]])/SUM(Table1[Operating Profit])*100</f>
        <v>2.6344699552732033E-2</v>
      </c>
      <c r="V2296">
        <f>SUM(Table1[[#This Row],[Price per Unit]]*Table1[[#This Row],[Units Sold]])</f>
        <v>35000</v>
      </c>
      <c r="W2296">
        <f>SUM(Table1[[#This Row],[Total Sales]]-Table1[[#This Row],[Operating Profit]])</f>
        <v>262500</v>
      </c>
      <c r="X2296">
        <f>SUM(Table1[[#This Row],[Total Sales]]-Table1[[#This Row],[Cost]])</f>
        <v>87500</v>
      </c>
      <c r="Y2296">
        <f>SUM(Table1[[#This Row],[profit/loss]])/SUM(Table1[profit/loss])</f>
        <v>2.6344699552732033E-4</v>
      </c>
    </row>
    <row r="2297" spans="1:25" x14ac:dyDescent="0.3">
      <c r="A2297" t="s">
        <v>13</v>
      </c>
      <c r="B2297" t="s">
        <v>82</v>
      </c>
      <c r="C2297">
        <v>1185732</v>
      </c>
      <c r="D2297" s="9">
        <v>44205</v>
      </c>
      <c r="E2297" s="8" t="str">
        <f>TEXT(Table1[[#This Row],[Invoice Date]],"dd-mm-yyyy")</f>
        <v>09-01-2021</v>
      </c>
      <c r="F2297" s="1" t="str">
        <f t="shared" si="140"/>
        <v>January</v>
      </c>
      <c r="G2297" s="1" t="str">
        <f t="shared" si="141"/>
        <v>2021</v>
      </c>
      <c r="H2297" s="1" t="str">
        <f t="shared" si="142"/>
        <v>Saturday</v>
      </c>
      <c r="I2297" s="1" t="str">
        <f t="shared" si="143"/>
        <v>09</v>
      </c>
      <c r="J2297" t="s">
        <v>47</v>
      </c>
      <c r="K2297" t="s">
        <v>89</v>
      </c>
      <c r="L2297" t="s">
        <v>90</v>
      </c>
      <c r="M2297" t="s">
        <v>16</v>
      </c>
      <c r="N2297">
        <v>40</v>
      </c>
      <c r="O2297">
        <v>1025</v>
      </c>
      <c r="P2297">
        <v>410000</v>
      </c>
      <c r="Q2297">
        <v>184500</v>
      </c>
      <c r="R2297">
        <v>0.45</v>
      </c>
      <c r="S2297" t="s">
        <v>82</v>
      </c>
      <c r="T2297" t="str">
        <f>IF(Table1[[#This Row],[Units Sold]]&gt; 700,"High Units","low Units")</f>
        <v>High Units</v>
      </c>
      <c r="U2297">
        <f>SUM(Table1[[#This Row],[Operating Profit]])/SUM(Table1[Operating Profit])*100</f>
        <v>5.5549680771189262E-2</v>
      </c>
      <c r="V2297">
        <f>SUM(Table1[[#This Row],[Price per Unit]]*Table1[[#This Row],[Units Sold]])</f>
        <v>41000</v>
      </c>
      <c r="W2297">
        <f>SUM(Table1[[#This Row],[Total Sales]]-Table1[[#This Row],[Operating Profit]])</f>
        <v>225500</v>
      </c>
      <c r="X2297">
        <f>SUM(Table1[[#This Row],[Total Sales]]-Table1[[#This Row],[Cost]])</f>
        <v>184500</v>
      </c>
      <c r="Y2297">
        <f>SUM(Table1[[#This Row],[profit/loss]])/SUM(Table1[profit/loss])</f>
        <v>5.5549680771189265E-4</v>
      </c>
    </row>
    <row r="2298" spans="1:25" x14ac:dyDescent="0.3">
      <c r="A2298" t="s">
        <v>13</v>
      </c>
      <c r="B2298" t="s">
        <v>82</v>
      </c>
      <c r="C2298">
        <v>1185732</v>
      </c>
      <c r="D2298" s="9">
        <v>44205</v>
      </c>
      <c r="E2298" s="8" t="str">
        <f>TEXT(Table1[[#This Row],[Invoice Date]],"dd-mm-yyyy")</f>
        <v>09-01-2021</v>
      </c>
      <c r="F2298" s="1" t="str">
        <f t="shared" si="140"/>
        <v>January</v>
      </c>
      <c r="G2298" s="1" t="str">
        <f t="shared" si="141"/>
        <v>2021</v>
      </c>
      <c r="H2298" s="1" t="str">
        <f t="shared" si="142"/>
        <v>Saturday</v>
      </c>
      <c r="I2298" s="1" t="str">
        <f t="shared" si="143"/>
        <v>09</v>
      </c>
      <c r="J2298" t="s">
        <v>47</v>
      </c>
      <c r="K2298" t="s">
        <v>89</v>
      </c>
      <c r="L2298" t="s">
        <v>90</v>
      </c>
      <c r="M2298" t="s">
        <v>18</v>
      </c>
      <c r="N2298">
        <v>40</v>
      </c>
      <c r="O2298">
        <v>825</v>
      </c>
      <c r="P2298">
        <v>330000</v>
      </c>
      <c r="Q2298">
        <v>115500</v>
      </c>
      <c r="R2298">
        <v>0.35</v>
      </c>
      <c r="S2298" t="s">
        <v>82</v>
      </c>
      <c r="T2298" t="str">
        <f>IF(Table1[[#This Row],[Units Sold]]&gt; 700,"High Units","low Units")</f>
        <v>High Units</v>
      </c>
      <c r="U2298">
        <f>SUM(Table1[[#This Row],[Operating Profit]])/SUM(Table1[Operating Profit])*100</f>
        <v>3.4775003409606285E-2</v>
      </c>
      <c r="V2298">
        <f>SUM(Table1[[#This Row],[Price per Unit]]*Table1[[#This Row],[Units Sold]])</f>
        <v>33000</v>
      </c>
      <c r="W2298">
        <f>SUM(Table1[[#This Row],[Total Sales]]-Table1[[#This Row],[Operating Profit]])</f>
        <v>214500</v>
      </c>
      <c r="X2298">
        <f>SUM(Table1[[#This Row],[Total Sales]]-Table1[[#This Row],[Cost]])</f>
        <v>115500</v>
      </c>
      <c r="Y2298">
        <f>SUM(Table1[[#This Row],[profit/loss]])/SUM(Table1[profit/loss])</f>
        <v>3.4775003409606286E-4</v>
      </c>
    </row>
    <row r="2299" spans="1:25" x14ac:dyDescent="0.3">
      <c r="A2299" t="s">
        <v>13</v>
      </c>
      <c r="B2299" t="s">
        <v>82</v>
      </c>
      <c r="C2299">
        <v>1185732</v>
      </c>
      <c r="D2299" s="9">
        <v>44205</v>
      </c>
      <c r="E2299" s="8" t="str">
        <f>TEXT(Table1[[#This Row],[Invoice Date]],"dd-mm-yyyy")</f>
        <v>09-01-2021</v>
      </c>
      <c r="F2299" s="1" t="str">
        <f t="shared" si="140"/>
        <v>January</v>
      </c>
      <c r="G2299" s="1" t="str">
        <f t="shared" si="141"/>
        <v>2021</v>
      </c>
      <c r="H2299" s="1" t="str">
        <f t="shared" si="142"/>
        <v>Saturday</v>
      </c>
      <c r="I2299" s="1" t="str">
        <f t="shared" si="143"/>
        <v>09</v>
      </c>
      <c r="J2299" t="s">
        <v>47</v>
      </c>
      <c r="K2299" t="s">
        <v>89</v>
      </c>
      <c r="L2299" t="s">
        <v>90</v>
      </c>
      <c r="M2299" t="s">
        <v>19</v>
      </c>
      <c r="N2299">
        <v>30</v>
      </c>
      <c r="O2299">
        <v>825</v>
      </c>
      <c r="P2299">
        <v>247500</v>
      </c>
      <c r="Q2299">
        <v>61875</v>
      </c>
      <c r="R2299">
        <v>0.25</v>
      </c>
      <c r="S2299" t="s">
        <v>82</v>
      </c>
      <c r="T2299" t="str">
        <f>IF(Table1[[#This Row],[Units Sold]]&gt; 700,"High Units","low Units")</f>
        <v>High Units</v>
      </c>
      <c r="U2299">
        <f>SUM(Table1[[#This Row],[Operating Profit]])/SUM(Table1[Operating Profit])*100</f>
        <v>1.8629466112289082E-2</v>
      </c>
      <c r="V2299">
        <f>SUM(Table1[[#This Row],[Price per Unit]]*Table1[[#This Row],[Units Sold]])</f>
        <v>24750</v>
      </c>
      <c r="W2299">
        <f>SUM(Table1[[#This Row],[Total Sales]]-Table1[[#This Row],[Operating Profit]])</f>
        <v>185625</v>
      </c>
      <c r="X2299">
        <f>SUM(Table1[[#This Row],[Total Sales]]-Table1[[#This Row],[Cost]])</f>
        <v>61875</v>
      </c>
      <c r="Y2299">
        <f>SUM(Table1[[#This Row],[profit/loss]])/SUM(Table1[profit/loss])</f>
        <v>1.8629466112289082E-4</v>
      </c>
    </row>
    <row r="2300" spans="1:25" x14ac:dyDescent="0.3">
      <c r="A2300" t="s">
        <v>13</v>
      </c>
      <c r="B2300" t="s">
        <v>82</v>
      </c>
      <c r="C2300">
        <v>1185732</v>
      </c>
      <c r="D2300" s="9">
        <v>44205</v>
      </c>
      <c r="E2300" s="8" t="str">
        <f>TEXT(Table1[[#This Row],[Invoice Date]],"dd-mm-yyyy")</f>
        <v>09-01-2021</v>
      </c>
      <c r="F2300" s="1" t="str">
        <f t="shared" si="140"/>
        <v>January</v>
      </c>
      <c r="G2300" s="1" t="str">
        <f t="shared" si="141"/>
        <v>2021</v>
      </c>
      <c r="H2300" s="1" t="str">
        <f t="shared" si="142"/>
        <v>Saturday</v>
      </c>
      <c r="I2300" s="1" t="str">
        <f t="shared" si="143"/>
        <v>09</v>
      </c>
      <c r="J2300" t="s">
        <v>47</v>
      </c>
      <c r="K2300" t="s">
        <v>89</v>
      </c>
      <c r="L2300" t="s">
        <v>90</v>
      </c>
      <c r="M2300" t="s">
        <v>20</v>
      </c>
      <c r="N2300">
        <v>35</v>
      </c>
      <c r="O2300">
        <v>675</v>
      </c>
      <c r="P2300">
        <v>236250</v>
      </c>
      <c r="Q2300">
        <v>70875</v>
      </c>
      <c r="R2300">
        <v>0.3</v>
      </c>
      <c r="S2300" t="s">
        <v>82</v>
      </c>
      <c r="T2300" t="str">
        <f>IF(Table1[[#This Row],[Units Sold]]&gt; 700,"High Units","low Units")</f>
        <v>low Units</v>
      </c>
      <c r="U2300">
        <f>SUM(Table1[[#This Row],[Operating Profit]])/SUM(Table1[Operating Profit])*100</f>
        <v>2.1339206637712948E-2</v>
      </c>
      <c r="V2300">
        <f>SUM(Table1[[#This Row],[Price per Unit]]*Table1[[#This Row],[Units Sold]])</f>
        <v>23625</v>
      </c>
      <c r="W2300">
        <f>SUM(Table1[[#This Row],[Total Sales]]-Table1[[#This Row],[Operating Profit]])</f>
        <v>165375</v>
      </c>
      <c r="X2300">
        <f>SUM(Table1[[#This Row],[Total Sales]]-Table1[[#This Row],[Cost]])</f>
        <v>70875</v>
      </c>
      <c r="Y2300">
        <f>SUM(Table1[[#This Row],[profit/loss]])/SUM(Table1[profit/loss])</f>
        <v>2.1339206637712948E-4</v>
      </c>
    </row>
    <row r="2301" spans="1:25" x14ac:dyDescent="0.3">
      <c r="A2301" t="s">
        <v>13</v>
      </c>
      <c r="B2301" t="s">
        <v>82</v>
      </c>
      <c r="C2301">
        <v>1185732</v>
      </c>
      <c r="D2301" s="9">
        <v>44205</v>
      </c>
      <c r="E2301" s="8" t="str">
        <f>TEXT(Table1[[#This Row],[Invoice Date]],"dd-mm-yyyy")</f>
        <v>09-01-2021</v>
      </c>
      <c r="F2301" s="1" t="str">
        <f t="shared" si="140"/>
        <v>January</v>
      </c>
      <c r="G2301" s="1" t="str">
        <f t="shared" si="141"/>
        <v>2021</v>
      </c>
      <c r="H2301" s="1" t="str">
        <f t="shared" si="142"/>
        <v>Saturday</v>
      </c>
      <c r="I2301" s="1" t="str">
        <f t="shared" si="143"/>
        <v>09</v>
      </c>
      <c r="J2301" t="s">
        <v>47</v>
      </c>
      <c r="K2301" t="s">
        <v>89</v>
      </c>
      <c r="L2301" t="s">
        <v>90</v>
      </c>
      <c r="M2301" t="s">
        <v>21</v>
      </c>
      <c r="N2301">
        <v>50</v>
      </c>
      <c r="O2301">
        <v>725</v>
      </c>
      <c r="P2301">
        <v>362500</v>
      </c>
      <c r="Q2301">
        <v>126875</v>
      </c>
      <c r="R2301">
        <v>0.35</v>
      </c>
      <c r="S2301" t="s">
        <v>82</v>
      </c>
      <c r="T2301" t="str">
        <f>IF(Table1[[#This Row],[Units Sold]]&gt; 700,"High Units","low Units")</f>
        <v>High Units</v>
      </c>
      <c r="U2301">
        <f>SUM(Table1[[#This Row],[Operating Profit]])/SUM(Table1[Operating Profit])*100</f>
        <v>3.8199814351461449E-2</v>
      </c>
      <c r="V2301">
        <f>SUM(Table1[[#This Row],[Price per Unit]]*Table1[[#This Row],[Units Sold]])</f>
        <v>36250</v>
      </c>
      <c r="W2301">
        <f>SUM(Table1[[#This Row],[Total Sales]]-Table1[[#This Row],[Operating Profit]])</f>
        <v>235625</v>
      </c>
      <c r="X2301">
        <f>SUM(Table1[[#This Row],[Total Sales]]-Table1[[#This Row],[Cost]])</f>
        <v>126875</v>
      </c>
      <c r="Y2301">
        <f>SUM(Table1[[#This Row],[profit/loss]])/SUM(Table1[profit/loss])</f>
        <v>3.8199814351461451E-4</v>
      </c>
    </row>
    <row r="2302" spans="1:25" x14ac:dyDescent="0.3">
      <c r="A2302" t="s">
        <v>13</v>
      </c>
      <c r="B2302" t="s">
        <v>82</v>
      </c>
      <c r="C2302">
        <v>1185732</v>
      </c>
      <c r="D2302" s="9">
        <v>44205</v>
      </c>
      <c r="E2302" s="8" t="str">
        <f>TEXT(Table1[[#This Row],[Invoice Date]],"dd-mm-yyyy")</f>
        <v>09-01-2021</v>
      </c>
      <c r="F2302" s="1" t="str">
        <f t="shared" si="140"/>
        <v>January</v>
      </c>
      <c r="G2302" s="1" t="str">
        <f t="shared" si="141"/>
        <v>2021</v>
      </c>
      <c r="H2302" s="1" t="str">
        <f t="shared" si="142"/>
        <v>Saturday</v>
      </c>
      <c r="I2302" s="1" t="str">
        <f t="shared" si="143"/>
        <v>09</v>
      </c>
      <c r="J2302" t="s">
        <v>47</v>
      </c>
      <c r="K2302" t="s">
        <v>89</v>
      </c>
      <c r="L2302" t="s">
        <v>90</v>
      </c>
      <c r="M2302" t="s">
        <v>22</v>
      </c>
      <c r="N2302">
        <v>40</v>
      </c>
      <c r="O2302">
        <v>825</v>
      </c>
      <c r="P2302">
        <v>330000</v>
      </c>
      <c r="Q2302">
        <v>165000</v>
      </c>
      <c r="R2302">
        <v>0.5</v>
      </c>
      <c r="S2302" t="s">
        <v>82</v>
      </c>
      <c r="T2302" t="str">
        <f>IF(Table1[[#This Row],[Units Sold]]&gt; 700,"High Units","low Units")</f>
        <v>High Units</v>
      </c>
      <c r="U2302">
        <f>SUM(Table1[[#This Row],[Operating Profit]])/SUM(Table1[Operating Profit])*100</f>
        <v>4.9678576299437546E-2</v>
      </c>
      <c r="V2302">
        <f>SUM(Table1[[#This Row],[Price per Unit]]*Table1[[#This Row],[Units Sold]])</f>
        <v>33000</v>
      </c>
      <c r="W2302">
        <f>SUM(Table1[[#This Row],[Total Sales]]-Table1[[#This Row],[Operating Profit]])</f>
        <v>165000</v>
      </c>
      <c r="X2302">
        <f>SUM(Table1[[#This Row],[Total Sales]]-Table1[[#This Row],[Cost]])</f>
        <v>165000</v>
      </c>
      <c r="Y2302">
        <f>SUM(Table1[[#This Row],[profit/loss]])/SUM(Table1[profit/loss])</f>
        <v>4.9678576299437549E-4</v>
      </c>
    </row>
    <row r="2303" spans="1:25" x14ac:dyDescent="0.3">
      <c r="A2303" t="s">
        <v>13</v>
      </c>
      <c r="B2303" t="s">
        <v>82</v>
      </c>
      <c r="C2303">
        <v>1185732</v>
      </c>
      <c r="D2303" s="9">
        <v>44234</v>
      </c>
      <c r="E2303" s="8" t="str">
        <f>TEXT(Table1[[#This Row],[Invoice Date]],"dd-mm-yyyy")</f>
        <v>07-02-2021</v>
      </c>
      <c r="F2303" s="1" t="str">
        <f t="shared" si="140"/>
        <v>February</v>
      </c>
      <c r="G2303" s="1" t="str">
        <f t="shared" si="141"/>
        <v>2021</v>
      </c>
      <c r="H2303" s="1" t="str">
        <f t="shared" si="142"/>
        <v>Sunday</v>
      </c>
      <c r="I2303" s="1" t="str">
        <f t="shared" si="143"/>
        <v>07</v>
      </c>
      <c r="J2303" t="s">
        <v>47</v>
      </c>
      <c r="K2303" t="s">
        <v>89</v>
      </c>
      <c r="L2303" t="s">
        <v>90</v>
      </c>
      <c r="M2303" t="s">
        <v>16</v>
      </c>
      <c r="N2303">
        <v>40</v>
      </c>
      <c r="O2303">
        <v>1075</v>
      </c>
      <c r="P2303">
        <v>430000</v>
      </c>
      <c r="Q2303">
        <v>193500</v>
      </c>
      <c r="R2303">
        <v>0.45</v>
      </c>
      <c r="S2303" t="s">
        <v>82</v>
      </c>
      <c r="T2303" t="str">
        <f>IF(Table1[[#This Row],[Units Sold]]&gt; 700,"High Units","low Units")</f>
        <v>High Units</v>
      </c>
      <c r="U2303">
        <f>SUM(Table1[[#This Row],[Operating Profit]])/SUM(Table1[Operating Profit])*100</f>
        <v>5.8259421296613122E-2</v>
      </c>
      <c r="V2303">
        <f>SUM(Table1[[#This Row],[Price per Unit]]*Table1[[#This Row],[Units Sold]])</f>
        <v>43000</v>
      </c>
      <c r="W2303">
        <f>SUM(Table1[[#This Row],[Total Sales]]-Table1[[#This Row],[Operating Profit]])</f>
        <v>236500</v>
      </c>
      <c r="X2303">
        <f>SUM(Table1[[#This Row],[Total Sales]]-Table1[[#This Row],[Cost]])</f>
        <v>193500</v>
      </c>
      <c r="Y2303">
        <f>SUM(Table1[[#This Row],[profit/loss]])/SUM(Table1[profit/loss])</f>
        <v>5.8259421296613125E-4</v>
      </c>
    </row>
    <row r="2304" spans="1:25" x14ac:dyDescent="0.3">
      <c r="A2304" t="s">
        <v>13</v>
      </c>
      <c r="B2304" t="s">
        <v>82</v>
      </c>
      <c r="C2304">
        <v>1185732</v>
      </c>
      <c r="D2304" s="9">
        <v>44234</v>
      </c>
      <c r="E2304" s="8" t="str">
        <f>TEXT(Table1[[#This Row],[Invoice Date]],"dd-mm-yyyy")</f>
        <v>07-02-2021</v>
      </c>
      <c r="F2304" s="1" t="str">
        <f t="shared" si="140"/>
        <v>February</v>
      </c>
      <c r="G2304" s="1" t="str">
        <f t="shared" si="141"/>
        <v>2021</v>
      </c>
      <c r="H2304" s="1" t="str">
        <f t="shared" si="142"/>
        <v>Sunday</v>
      </c>
      <c r="I2304" s="1" t="str">
        <f t="shared" si="143"/>
        <v>07</v>
      </c>
      <c r="J2304" t="s">
        <v>47</v>
      </c>
      <c r="K2304" t="s">
        <v>89</v>
      </c>
      <c r="L2304" t="s">
        <v>90</v>
      </c>
      <c r="M2304" t="s">
        <v>18</v>
      </c>
      <c r="N2304">
        <v>40</v>
      </c>
      <c r="O2304">
        <v>725</v>
      </c>
      <c r="P2304">
        <v>290000</v>
      </c>
      <c r="Q2304">
        <v>101500</v>
      </c>
      <c r="R2304">
        <v>0.35</v>
      </c>
      <c r="S2304" t="s">
        <v>82</v>
      </c>
      <c r="T2304" t="str">
        <f>IF(Table1[[#This Row],[Units Sold]]&gt; 700,"High Units","low Units")</f>
        <v>High Units</v>
      </c>
      <c r="U2304">
        <f>SUM(Table1[[#This Row],[Operating Profit]])/SUM(Table1[Operating Profit])*100</f>
        <v>3.0559851481169163E-2</v>
      </c>
      <c r="V2304">
        <f>SUM(Table1[[#This Row],[Price per Unit]]*Table1[[#This Row],[Units Sold]])</f>
        <v>29000</v>
      </c>
      <c r="W2304">
        <f>SUM(Table1[[#This Row],[Total Sales]]-Table1[[#This Row],[Operating Profit]])</f>
        <v>188500</v>
      </c>
      <c r="X2304">
        <f>SUM(Table1[[#This Row],[Total Sales]]-Table1[[#This Row],[Cost]])</f>
        <v>101500</v>
      </c>
      <c r="Y2304">
        <f>SUM(Table1[[#This Row],[profit/loss]])/SUM(Table1[profit/loss])</f>
        <v>3.0559851481169162E-4</v>
      </c>
    </row>
    <row r="2305" spans="1:25" x14ac:dyDescent="0.3">
      <c r="A2305" t="s">
        <v>13</v>
      </c>
      <c r="B2305" t="s">
        <v>82</v>
      </c>
      <c r="C2305">
        <v>1185732</v>
      </c>
      <c r="D2305" s="9">
        <v>44234</v>
      </c>
      <c r="E2305" s="8" t="str">
        <f>TEXT(Table1[[#This Row],[Invoice Date]],"dd-mm-yyyy")</f>
        <v>07-02-2021</v>
      </c>
      <c r="F2305" s="1" t="str">
        <f t="shared" si="140"/>
        <v>February</v>
      </c>
      <c r="G2305" s="1" t="str">
        <f t="shared" si="141"/>
        <v>2021</v>
      </c>
      <c r="H2305" s="1" t="str">
        <f t="shared" si="142"/>
        <v>Sunday</v>
      </c>
      <c r="I2305" s="1" t="str">
        <f t="shared" si="143"/>
        <v>07</v>
      </c>
      <c r="J2305" t="s">
        <v>47</v>
      </c>
      <c r="K2305" t="s">
        <v>89</v>
      </c>
      <c r="L2305" t="s">
        <v>90</v>
      </c>
      <c r="M2305" t="s">
        <v>19</v>
      </c>
      <c r="N2305">
        <v>30</v>
      </c>
      <c r="O2305">
        <v>775</v>
      </c>
      <c r="P2305">
        <v>232500</v>
      </c>
      <c r="Q2305">
        <v>58125</v>
      </c>
      <c r="R2305">
        <v>0.25</v>
      </c>
      <c r="S2305" t="s">
        <v>82</v>
      </c>
      <c r="T2305" t="str">
        <f>IF(Table1[[#This Row],[Units Sold]]&gt; 700,"High Units","low Units")</f>
        <v>High Units</v>
      </c>
      <c r="U2305">
        <f>SUM(Table1[[#This Row],[Operating Profit]])/SUM(Table1[Operating Profit])*100</f>
        <v>1.750040756002914E-2</v>
      </c>
      <c r="V2305">
        <f>SUM(Table1[[#This Row],[Price per Unit]]*Table1[[#This Row],[Units Sold]])</f>
        <v>23250</v>
      </c>
      <c r="W2305">
        <f>SUM(Table1[[#This Row],[Total Sales]]-Table1[[#This Row],[Operating Profit]])</f>
        <v>174375</v>
      </c>
      <c r="X2305">
        <f>SUM(Table1[[#This Row],[Total Sales]]-Table1[[#This Row],[Cost]])</f>
        <v>58125</v>
      </c>
      <c r="Y2305">
        <f>SUM(Table1[[#This Row],[profit/loss]])/SUM(Table1[profit/loss])</f>
        <v>1.7500407560029139E-4</v>
      </c>
    </row>
    <row r="2306" spans="1:25" x14ac:dyDescent="0.3">
      <c r="A2306" t="s">
        <v>13</v>
      </c>
      <c r="B2306" t="s">
        <v>82</v>
      </c>
      <c r="C2306">
        <v>1185732</v>
      </c>
      <c r="D2306" s="9">
        <v>44234</v>
      </c>
      <c r="E2306" s="8" t="str">
        <f>TEXT(Table1[[#This Row],[Invoice Date]],"dd-mm-yyyy")</f>
        <v>07-02-2021</v>
      </c>
      <c r="F2306" s="1" t="str">
        <f t="shared" si="140"/>
        <v>February</v>
      </c>
      <c r="G2306" s="1" t="str">
        <f t="shared" si="141"/>
        <v>2021</v>
      </c>
      <c r="H2306" s="1" t="str">
        <f t="shared" si="142"/>
        <v>Sunday</v>
      </c>
      <c r="I2306" s="1" t="str">
        <f t="shared" si="143"/>
        <v>07</v>
      </c>
      <c r="J2306" t="s">
        <v>47</v>
      </c>
      <c r="K2306" t="s">
        <v>91</v>
      </c>
      <c r="L2306" t="s">
        <v>92</v>
      </c>
      <c r="M2306" t="s">
        <v>20</v>
      </c>
      <c r="N2306">
        <v>35</v>
      </c>
      <c r="O2306">
        <v>625</v>
      </c>
      <c r="P2306">
        <v>218750</v>
      </c>
      <c r="Q2306">
        <v>65625</v>
      </c>
      <c r="R2306">
        <v>0.3</v>
      </c>
      <c r="S2306" t="s">
        <v>82</v>
      </c>
      <c r="T2306" t="str">
        <f>IF(Table1[[#This Row],[Units Sold]]&gt; 700,"High Units","low Units")</f>
        <v>low Units</v>
      </c>
      <c r="U2306">
        <f>SUM(Table1[[#This Row],[Operating Profit]])/SUM(Table1[Operating Profit])*100</f>
        <v>1.9758524664549026E-2</v>
      </c>
      <c r="V2306">
        <f>SUM(Table1[[#This Row],[Price per Unit]]*Table1[[#This Row],[Units Sold]])</f>
        <v>21875</v>
      </c>
      <c r="W2306">
        <f>SUM(Table1[[#This Row],[Total Sales]]-Table1[[#This Row],[Operating Profit]])</f>
        <v>153125</v>
      </c>
      <c r="X2306">
        <f>SUM(Table1[[#This Row],[Total Sales]]-Table1[[#This Row],[Cost]])</f>
        <v>65625</v>
      </c>
      <c r="Y2306">
        <f>SUM(Table1[[#This Row],[profit/loss]])/SUM(Table1[profit/loss])</f>
        <v>1.9758524664549026E-4</v>
      </c>
    </row>
    <row r="2307" spans="1:25" x14ac:dyDescent="0.3">
      <c r="A2307" t="s">
        <v>13</v>
      </c>
      <c r="B2307" t="s">
        <v>82</v>
      </c>
      <c r="C2307">
        <v>1185732</v>
      </c>
      <c r="D2307" s="9">
        <v>44234</v>
      </c>
      <c r="E2307" s="8" t="str">
        <f>TEXT(Table1[[#This Row],[Invoice Date]],"dd-mm-yyyy")</f>
        <v>07-02-2021</v>
      </c>
      <c r="F2307" s="1" t="str">
        <f t="shared" ref="F2307:F2370" si="144">TEXT(D2307,"mmmm")</f>
        <v>February</v>
      </c>
      <c r="G2307" s="1" t="str">
        <f t="shared" ref="G2307:G2370" si="145">TEXT(D2307,"YYYY")</f>
        <v>2021</v>
      </c>
      <c r="H2307" s="1" t="str">
        <f t="shared" ref="H2307:H2370" si="146">TEXT(D2307,"dddd")</f>
        <v>Sunday</v>
      </c>
      <c r="I2307" s="1" t="str">
        <f t="shared" ref="I2307:I2370" si="147">TEXT(D2307,"dd")</f>
        <v>07</v>
      </c>
      <c r="J2307" t="s">
        <v>47</v>
      </c>
      <c r="K2307" t="s">
        <v>91</v>
      </c>
      <c r="L2307" t="s">
        <v>92</v>
      </c>
      <c r="M2307" t="s">
        <v>21</v>
      </c>
      <c r="N2307">
        <v>50</v>
      </c>
      <c r="O2307">
        <v>700</v>
      </c>
      <c r="P2307">
        <v>350000</v>
      </c>
      <c r="Q2307">
        <v>122500</v>
      </c>
      <c r="R2307">
        <v>0.35</v>
      </c>
      <c r="S2307" t="s">
        <v>82</v>
      </c>
      <c r="T2307" t="str">
        <f>IF(Table1[[#This Row],[Units Sold]]&gt; 700,"High Units","low Units")</f>
        <v>low Units</v>
      </c>
      <c r="U2307">
        <f>SUM(Table1[[#This Row],[Operating Profit]])/SUM(Table1[Operating Profit])*100</f>
        <v>3.6882579373824852E-2</v>
      </c>
      <c r="V2307">
        <f>SUM(Table1[[#This Row],[Price per Unit]]*Table1[[#This Row],[Units Sold]])</f>
        <v>35000</v>
      </c>
      <c r="W2307">
        <f>SUM(Table1[[#This Row],[Total Sales]]-Table1[[#This Row],[Operating Profit]])</f>
        <v>227500</v>
      </c>
      <c r="X2307">
        <f>SUM(Table1[[#This Row],[Total Sales]]-Table1[[#This Row],[Cost]])</f>
        <v>122500</v>
      </c>
      <c r="Y2307">
        <f>SUM(Table1[[#This Row],[profit/loss]])/SUM(Table1[profit/loss])</f>
        <v>3.688257937382485E-4</v>
      </c>
    </row>
    <row r="2308" spans="1:25" x14ac:dyDescent="0.3">
      <c r="A2308" t="s">
        <v>13</v>
      </c>
      <c r="B2308" t="s">
        <v>82</v>
      </c>
      <c r="C2308">
        <v>1185732</v>
      </c>
      <c r="D2308" s="9">
        <v>44234</v>
      </c>
      <c r="E2308" s="8" t="str">
        <f>TEXT(Table1[[#This Row],[Invoice Date]],"dd-mm-yyyy")</f>
        <v>07-02-2021</v>
      </c>
      <c r="F2308" s="1" t="str">
        <f t="shared" si="144"/>
        <v>February</v>
      </c>
      <c r="G2308" s="1" t="str">
        <f t="shared" si="145"/>
        <v>2021</v>
      </c>
      <c r="H2308" s="1" t="str">
        <f t="shared" si="146"/>
        <v>Sunday</v>
      </c>
      <c r="I2308" s="1" t="str">
        <f t="shared" si="147"/>
        <v>07</v>
      </c>
      <c r="J2308" t="s">
        <v>47</v>
      </c>
      <c r="K2308" t="s">
        <v>91</v>
      </c>
      <c r="L2308" t="s">
        <v>92</v>
      </c>
      <c r="M2308" t="s">
        <v>22</v>
      </c>
      <c r="N2308">
        <v>35</v>
      </c>
      <c r="O2308">
        <v>800</v>
      </c>
      <c r="P2308">
        <v>280000</v>
      </c>
      <c r="Q2308">
        <v>140000</v>
      </c>
      <c r="R2308">
        <v>0.5</v>
      </c>
      <c r="S2308" t="s">
        <v>82</v>
      </c>
      <c r="T2308" t="str">
        <f>IF(Table1[[#This Row],[Units Sold]]&gt; 700,"High Units","low Units")</f>
        <v>High Units</v>
      </c>
      <c r="U2308">
        <f>SUM(Table1[[#This Row],[Operating Profit]])/SUM(Table1[Operating Profit])*100</f>
        <v>4.2151519284371261E-2</v>
      </c>
      <c r="V2308">
        <f>SUM(Table1[[#This Row],[Price per Unit]]*Table1[[#This Row],[Units Sold]])</f>
        <v>28000</v>
      </c>
      <c r="W2308">
        <f>SUM(Table1[[#This Row],[Total Sales]]-Table1[[#This Row],[Operating Profit]])</f>
        <v>140000</v>
      </c>
      <c r="X2308">
        <f>SUM(Table1[[#This Row],[Total Sales]]-Table1[[#This Row],[Cost]])</f>
        <v>140000</v>
      </c>
      <c r="Y2308">
        <f>SUM(Table1[[#This Row],[profit/loss]])/SUM(Table1[profit/loss])</f>
        <v>4.2151519284371259E-4</v>
      </c>
    </row>
    <row r="2309" spans="1:25" x14ac:dyDescent="0.3">
      <c r="A2309" t="s">
        <v>13</v>
      </c>
      <c r="B2309" t="s">
        <v>82</v>
      </c>
      <c r="C2309">
        <v>1185732</v>
      </c>
      <c r="D2309" s="9">
        <v>44260</v>
      </c>
      <c r="E2309" s="8" t="str">
        <f>TEXT(Table1[[#This Row],[Invoice Date]],"dd-mm-yyyy")</f>
        <v>05-03-2021</v>
      </c>
      <c r="F2309" s="1" t="str">
        <f t="shared" si="144"/>
        <v>March</v>
      </c>
      <c r="G2309" s="1" t="str">
        <f t="shared" si="145"/>
        <v>2021</v>
      </c>
      <c r="H2309" s="1" t="str">
        <f t="shared" si="146"/>
        <v>Friday</v>
      </c>
      <c r="I2309" s="1" t="str">
        <f t="shared" si="147"/>
        <v>05</v>
      </c>
      <c r="J2309" t="s">
        <v>47</v>
      </c>
      <c r="K2309" t="s">
        <v>91</v>
      </c>
      <c r="L2309" t="s">
        <v>92</v>
      </c>
      <c r="M2309" t="s">
        <v>16</v>
      </c>
      <c r="N2309">
        <v>35</v>
      </c>
      <c r="O2309">
        <v>1020</v>
      </c>
      <c r="P2309">
        <v>357000</v>
      </c>
      <c r="Q2309">
        <v>160650</v>
      </c>
      <c r="R2309">
        <v>0.45</v>
      </c>
      <c r="S2309" t="s">
        <v>82</v>
      </c>
      <c r="T2309" t="str">
        <f>IF(Table1[[#This Row],[Units Sold]]&gt; 700,"High Units","low Units")</f>
        <v>High Units</v>
      </c>
      <c r="U2309">
        <f>SUM(Table1[[#This Row],[Operating Profit]])/SUM(Table1[Operating Profit])*100</f>
        <v>4.8368868378816016E-2</v>
      </c>
      <c r="V2309">
        <f>SUM(Table1[[#This Row],[Price per Unit]]*Table1[[#This Row],[Units Sold]])</f>
        <v>35700</v>
      </c>
      <c r="W2309">
        <f>SUM(Table1[[#This Row],[Total Sales]]-Table1[[#This Row],[Operating Profit]])</f>
        <v>196350</v>
      </c>
      <c r="X2309">
        <f>SUM(Table1[[#This Row],[Total Sales]]-Table1[[#This Row],[Cost]])</f>
        <v>160650</v>
      </c>
      <c r="Y2309">
        <f>SUM(Table1[[#This Row],[profit/loss]])/SUM(Table1[profit/loss])</f>
        <v>4.8368868378816018E-4</v>
      </c>
    </row>
    <row r="2310" spans="1:25" x14ac:dyDescent="0.3">
      <c r="A2310" t="s">
        <v>13</v>
      </c>
      <c r="B2310" t="s">
        <v>82</v>
      </c>
      <c r="C2310">
        <v>1185732</v>
      </c>
      <c r="D2310" s="9">
        <v>44260</v>
      </c>
      <c r="E2310" s="8" t="str">
        <f>TEXT(Table1[[#This Row],[Invoice Date]],"dd-mm-yyyy")</f>
        <v>05-03-2021</v>
      </c>
      <c r="F2310" s="1" t="str">
        <f t="shared" si="144"/>
        <v>March</v>
      </c>
      <c r="G2310" s="1" t="str">
        <f t="shared" si="145"/>
        <v>2021</v>
      </c>
      <c r="H2310" s="1" t="str">
        <f t="shared" si="146"/>
        <v>Friday</v>
      </c>
      <c r="I2310" s="1" t="str">
        <f t="shared" si="147"/>
        <v>05</v>
      </c>
      <c r="J2310" t="s">
        <v>47</v>
      </c>
      <c r="K2310" t="s">
        <v>91</v>
      </c>
      <c r="L2310" t="s">
        <v>92</v>
      </c>
      <c r="M2310" t="s">
        <v>18</v>
      </c>
      <c r="N2310">
        <v>35</v>
      </c>
      <c r="O2310">
        <v>700</v>
      </c>
      <c r="P2310">
        <v>245000</v>
      </c>
      <c r="Q2310">
        <v>85750</v>
      </c>
      <c r="R2310">
        <v>0.35</v>
      </c>
      <c r="S2310" t="s">
        <v>82</v>
      </c>
      <c r="T2310" t="str">
        <f>IF(Table1[[#This Row],[Units Sold]]&gt; 700,"High Units","low Units")</f>
        <v>low Units</v>
      </c>
      <c r="U2310">
        <f>SUM(Table1[[#This Row],[Operating Profit]])/SUM(Table1[Operating Profit])*100</f>
        <v>2.5817805561677395E-2</v>
      </c>
      <c r="V2310">
        <f>SUM(Table1[[#This Row],[Price per Unit]]*Table1[[#This Row],[Units Sold]])</f>
        <v>24500</v>
      </c>
      <c r="W2310">
        <f>SUM(Table1[[#This Row],[Total Sales]]-Table1[[#This Row],[Operating Profit]])</f>
        <v>159250</v>
      </c>
      <c r="X2310">
        <f>SUM(Table1[[#This Row],[Total Sales]]-Table1[[#This Row],[Cost]])</f>
        <v>85750</v>
      </c>
      <c r="Y2310">
        <f>SUM(Table1[[#This Row],[profit/loss]])/SUM(Table1[profit/loss])</f>
        <v>2.5817805561677396E-4</v>
      </c>
    </row>
    <row r="2311" spans="1:25" x14ac:dyDescent="0.3">
      <c r="A2311" t="s">
        <v>13</v>
      </c>
      <c r="B2311" t="s">
        <v>82</v>
      </c>
      <c r="C2311">
        <v>1185732</v>
      </c>
      <c r="D2311" s="9">
        <v>44260</v>
      </c>
      <c r="E2311" s="8" t="str">
        <f>TEXT(Table1[[#This Row],[Invoice Date]],"dd-mm-yyyy")</f>
        <v>05-03-2021</v>
      </c>
      <c r="F2311" s="1" t="str">
        <f t="shared" si="144"/>
        <v>March</v>
      </c>
      <c r="G2311" s="1" t="str">
        <f t="shared" si="145"/>
        <v>2021</v>
      </c>
      <c r="H2311" s="1" t="str">
        <f t="shared" si="146"/>
        <v>Friday</v>
      </c>
      <c r="I2311" s="1" t="str">
        <f t="shared" si="147"/>
        <v>05</v>
      </c>
      <c r="J2311" t="s">
        <v>47</v>
      </c>
      <c r="K2311" t="s">
        <v>91</v>
      </c>
      <c r="L2311" t="s">
        <v>92</v>
      </c>
      <c r="M2311" t="s">
        <v>19</v>
      </c>
      <c r="N2311">
        <v>25</v>
      </c>
      <c r="O2311">
        <v>725</v>
      </c>
      <c r="P2311">
        <v>181250</v>
      </c>
      <c r="Q2311">
        <v>45313</v>
      </c>
      <c r="R2311">
        <v>0.25</v>
      </c>
      <c r="S2311" t="s">
        <v>82</v>
      </c>
      <c r="T2311" t="str">
        <f>IF(Table1[[#This Row],[Units Sold]]&gt; 700,"High Units","low Units")</f>
        <v>High Units</v>
      </c>
      <c r="U2311">
        <f>SUM(Table1[[#This Row],[Operating Profit]])/SUM(Table1[Operating Profit])*100</f>
        <v>1.3642941380947963E-2</v>
      </c>
      <c r="V2311">
        <f>SUM(Table1[[#This Row],[Price per Unit]]*Table1[[#This Row],[Units Sold]])</f>
        <v>18125</v>
      </c>
      <c r="W2311">
        <f>SUM(Table1[[#This Row],[Total Sales]]-Table1[[#This Row],[Operating Profit]])</f>
        <v>135937</v>
      </c>
      <c r="X2311">
        <f>SUM(Table1[[#This Row],[Total Sales]]-Table1[[#This Row],[Cost]])</f>
        <v>45313</v>
      </c>
      <c r="Y2311">
        <f>SUM(Table1[[#This Row],[profit/loss]])/SUM(Table1[profit/loss])</f>
        <v>1.3642941380947963E-4</v>
      </c>
    </row>
    <row r="2312" spans="1:25" x14ac:dyDescent="0.3">
      <c r="A2312" t="s">
        <v>13</v>
      </c>
      <c r="B2312" t="s">
        <v>82</v>
      </c>
      <c r="C2312">
        <v>1185732</v>
      </c>
      <c r="D2312" s="9">
        <v>44260</v>
      </c>
      <c r="E2312" s="8" t="str">
        <f>TEXT(Table1[[#This Row],[Invoice Date]],"dd-mm-yyyy")</f>
        <v>05-03-2021</v>
      </c>
      <c r="F2312" s="1" t="str">
        <f t="shared" si="144"/>
        <v>March</v>
      </c>
      <c r="G2312" s="1" t="str">
        <f t="shared" si="145"/>
        <v>2021</v>
      </c>
      <c r="H2312" s="1" t="str">
        <f t="shared" si="146"/>
        <v>Friday</v>
      </c>
      <c r="I2312" s="1" t="str">
        <f t="shared" si="147"/>
        <v>05</v>
      </c>
      <c r="J2312" t="s">
        <v>47</v>
      </c>
      <c r="K2312" t="s">
        <v>91</v>
      </c>
      <c r="L2312" t="s">
        <v>92</v>
      </c>
      <c r="M2312" t="s">
        <v>20</v>
      </c>
      <c r="N2312">
        <v>30</v>
      </c>
      <c r="O2312">
        <v>575</v>
      </c>
      <c r="P2312">
        <v>172500</v>
      </c>
      <c r="Q2312">
        <v>51750</v>
      </c>
      <c r="R2312">
        <v>0.3</v>
      </c>
      <c r="S2312" t="s">
        <v>82</v>
      </c>
      <c r="T2312" t="str">
        <f>IF(Table1[[#This Row],[Units Sold]]&gt; 700,"High Units","low Units")</f>
        <v>low Units</v>
      </c>
      <c r="U2312">
        <f>SUM(Table1[[#This Row],[Operating Profit]])/SUM(Table1[Operating Profit])*100</f>
        <v>1.5581008021187231E-2</v>
      </c>
      <c r="V2312">
        <f>SUM(Table1[[#This Row],[Price per Unit]]*Table1[[#This Row],[Units Sold]])</f>
        <v>17250</v>
      </c>
      <c r="W2312">
        <f>SUM(Table1[[#This Row],[Total Sales]]-Table1[[#This Row],[Operating Profit]])</f>
        <v>120750</v>
      </c>
      <c r="X2312">
        <f>SUM(Table1[[#This Row],[Total Sales]]-Table1[[#This Row],[Cost]])</f>
        <v>51750</v>
      </c>
      <c r="Y2312">
        <f>SUM(Table1[[#This Row],[profit/loss]])/SUM(Table1[profit/loss])</f>
        <v>1.5581008021187231E-4</v>
      </c>
    </row>
    <row r="2313" spans="1:25" x14ac:dyDescent="0.3">
      <c r="A2313" t="s">
        <v>13</v>
      </c>
      <c r="B2313" t="s">
        <v>82</v>
      </c>
      <c r="C2313">
        <v>1185732</v>
      </c>
      <c r="D2313" s="9">
        <v>44260</v>
      </c>
      <c r="E2313" s="8" t="str">
        <f>TEXT(Table1[[#This Row],[Invoice Date]],"dd-mm-yyyy")</f>
        <v>05-03-2021</v>
      </c>
      <c r="F2313" s="1" t="str">
        <f t="shared" si="144"/>
        <v>March</v>
      </c>
      <c r="G2313" s="1" t="str">
        <f t="shared" si="145"/>
        <v>2021</v>
      </c>
      <c r="H2313" s="1" t="str">
        <f t="shared" si="146"/>
        <v>Friday</v>
      </c>
      <c r="I2313" s="1" t="str">
        <f t="shared" si="147"/>
        <v>05</v>
      </c>
      <c r="J2313" t="s">
        <v>47</v>
      </c>
      <c r="K2313" t="s">
        <v>91</v>
      </c>
      <c r="L2313" t="s">
        <v>92</v>
      </c>
      <c r="M2313" t="s">
        <v>21</v>
      </c>
      <c r="N2313">
        <v>45</v>
      </c>
      <c r="O2313">
        <v>625</v>
      </c>
      <c r="P2313">
        <v>281250</v>
      </c>
      <c r="Q2313">
        <v>98438</v>
      </c>
      <c r="R2313">
        <v>0.35</v>
      </c>
      <c r="S2313" t="s">
        <v>82</v>
      </c>
      <c r="T2313" t="str">
        <f>IF(Table1[[#This Row],[Units Sold]]&gt; 700,"High Units","low Units")</f>
        <v>low Units</v>
      </c>
      <c r="U2313">
        <f>SUM(Table1[[#This Row],[Operating Profit]])/SUM(Table1[Operating Profit])*100</f>
        <v>2.963793753796384E-2</v>
      </c>
      <c r="V2313">
        <f>SUM(Table1[[#This Row],[Price per Unit]]*Table1[[#This Row],[Units Sold]])</f>
        <v>28125</v>
      </c>
      <c r="W2313">
        <f>SUM(Table1[[#This Row],[Total Sales]]-Table1[[#This Row],[Operating Profit]])</f>
        <v>182812</v>
      </c>
      <c r="X2313">
        <f>SUM(Table1[[#This Row],[Total Sales]]-Table1[[#This Row],[Cost]])</f>
        <v>98438</v>
      </c>
      <c r="Y2313">
        <f>SUM(Table1[[#This Row],[profit/loss]])/SUM(Table1[profit/loss])</f>
        <v>2.9637937537963839E-4</v>
      </c>
    </row>
    <row r="2314" spans="1:25" x14ac:dyDescent="0.3">
      <c r="A2314" t="s">
        <v>13</v>
      </c>
      <c r="B2314" t="s">
        <v>82</v>
      </c>
      <c r="C2314">
        <v>1185732</v>
      </c>
      <c r="D2314" s="9">
        <v>44260</v>
      </c>
      <c r="E2314" s="8" t="str">
        <f>TEXT(Table1[[#This Row],[Invoice Date]],"dd-mm-yyyy")</f>
        <v>05-03-2021</v>
      </c>
      <c r="F2314" s="1" t="str">
        <f t="shared" si="144"/>
        <v>March</v>
      </c>
      <c r="G2314" s="1" t="str">
        <f t="shared" si="145"/>
        <v>2021</v>
      </c>
      <c r="H2314" s="1" t="str">
        <f t="shared" si="146"/>
        <v>Friday</v>
      </c>
      <c r="I2314" s="1" t="str">
        <f t="shared" si="147"/>
        <v>05</v>
      </c>
      <c r="J2314" t="s">
        <v>47</v>
      </c>
      <c r="K2314" t="s">
        <v>91</v>
      </c>
      <c r="L2314" t="s">
        <v>92</v>
      </c>
      <c r="M2314" t="s">
        <v>22</v>
      </c>
      <c r="N2314">
        <v>35</v>
      </c>
      <c r="O2314">
        <v>725</v>
      </c>
      <c r="P2314">
        <v>253750</v>
      </c>
      <c r="Q2314">
        <v>126875</v>
      </c>
      <c r="R2314">
        <v>0.5</v>
      </c>
      <c r="S2314" t="s">
        <v>82</v>
      </c>
      <c r="T2314" t="str">
        <f>IF(Table1[[#This Row],[Units Sold]]&gt; 700,"High Units","low Units")</f>
        <v>High Units</v>
      </c>
      <c r="U2314">
        <f>SUM(Table1[[#This Row],[Operating Profit]])/SUM(Table1[Operating Profit])*100</f>
        <v>3.8199814351461449E-2</v>
      </c>
      <c r="V2314">
        <f>SUM(Table1[[#This Row],[Price per Unit]]*Table1[[#This Row],[Units Sold]])</f>
        <v>25375</v>
      </c>
      <c r="W2314">
        <f>SUM(Table1[[#This Row],[Total Sales]]-Table1[[#This Row],[Operating Profit]])</f>
        <v>126875</v>
      </c>
      <c r="X2314">
        <f>SUM(Table1[[#This Row],[Total Sales]]-Table1[[#This Row],[Cost]])</f>
        <v>126875</v>
      </c>
      <c r="Y2314">
        <f>SUM(Table1[[#This Row],[profit/loss]])/SUM(Table1[profit/loss])</f>
        <v>3.8199814351461451E-4</v>
      </c>
    </row>
    <row r="2315" spans="1:25" x14ac:dyDescent="0.3">
      <c r="A2315" t="s">
        <v>13</v>
      </c>
      <c r="B2315" t="s">
        <v>82</v>
      </c>
      <c r="C2315">
        <v>1185732</v>
      </c>
      <c r="D2315" s="9">
        <v>44292</v>
      </c>
      <c r="E2315" s="8" t="str">
        <f>TEXT(Table1[[#This Row],[Invoice Date]],"dd-mm-yyyy")</f>
        <v>06-04-2021</v>
      </c>
      <c r="F2315" s="1" t="str">
        <f t="shared" si="144"/>
        <v>April</v>
      </c>
      <c r="G2315" s="1" t="str">
        <f t="shared" si="145"/>
        <v>2021</v>
      </c>
      <c r="H2315" s="1" t="str">
        <f t="shared" si="146"/>
        <v>Tuesday</v>
      </c>
      <c r="I2315" s="1" t="str">
        <f t="shared" si="147"/>
        <v>06</v>
      </c>
      <c r="J2315" t="s">
        <v>47</v>
      </c>
      <c r="K2315" t="s">
        <v>91</v>
      </c>
      <c r="L2315" t="s">
        <v>92</v>
      </c>
      <c r="M2315" t="s">
        <v>16</v>
      </c>
      <c r="N2315">
        <v>35</v>
      </c>
      <c r="O2315">
        <v>975</v>
      </c>
      <c r="P2315">
        <v>341250</v>
      </c>
      <c r="Q2315">
        <v>153563</v>
      </c>
      <c r="R2315">
        <v>0.45</v>
      </c>
      <c r="S2315" t="s">
        <v>82</v>
      </c>
      <c r="T2315" t="str">
        <f>IF(Table1[[#This Row],[Units Sold]]&gt; 700,"High Units","low Units")</f>
        <v>High Units</v>
      </c>
      <c r="U2315">
        <f>SUM(Table1[[#This Row],[Operating Profit]])/SUM(Table1[Operating Profit])*100</f>
        <v>4.623509825618502E-2</v>
      </c>
      <c r="V2315">
        <f>SUM(Table1[[#This Row],[Price per Unit]]*Table1[[#This Row],[Units Sold]])</f>
        <v>34125</v>
      </c>
      <c r="W2315">
        <f>SUM(Table1[[#This Row],[Total Sales]]-Table1[[#This Row],[Operating Profit]])</f>
        <v>187687</v>
      </c>
      <c r="X2315">
        <f>SUM(Table1[[#This Row],[Total Sales]]-Table1[[#This Row],[Cost]])</f>
        <v>153563</v>
      </c>
      <c r="Y2315">
        <f>SUM(Table1[[#This Row],[profit/loss]])/SUM(Table1[profit/loss])</f>
        <v>4.6235098256185023E-4</v>
      </c>
    </row>
    <row r="2316" spans="1:25" x14ac:dyDescent="0.3">
      <c r="A2316" t="s">
        <v>13</v>
      </c>
      <c r="B2316" t="s">
        <v>82</v>
      </c>
      <c r="C2316">
        <v>1185732</v>
      </c>
      <c r="D2316" s="9">
        <v>44292</v>
      </c>
      <c r="E2316" s="8" t="str">
        <f>TEXT(Table1[[#This Row],[Invoice Date]],"dd-mm-yyyy")</f>
        <v>06-04-2021</v>
      </c>
      <c r="F2316" s="1" t="str">
        <f t="shared" si="144"/>
        <v>April</v>
      </c>
      <c r="G2316" s="1" t="str">
        <f t="shared" si="145"/>
        <v>2021</v>
      </c>
      <c r="H2316" s="1" t="str">
        <f t="shared" si="146"/>
        <v>Tuesday</v>
      </c>
      <c r="I2316" s="1" t="str">
        <f t="shared" si="147"/>
        <v>06</v>
      </c>
      <c r="J2316" t="s">
        <v>47</v>
      </c>
      <c r="K2316" t="s">
        <v>91</v>
      </c>
      <c r="L2316" t="s">
        <v>92</v>
      </c>
      <c r="M2316" t="s">
        <v>18</v>
      </c>
      <c r="N2316">
        <v>35</v>
      </c>
      <c r="O2316">
        <v>675</v>
      </c>
      <c r="P2316">
        <v>236250</v>
      </c>
      <c r="Q2316">
        <v>82688</v>
      </c>
      <c r="R2316">
        <v>0.35</v>
      </c>
      <c r="S2316" t="s">
        <v>82</v>
      </c>
      <c r="T2316" t="str">
        <f>IF(Table1[[#This Row],[Units Sold]]&gt; 700,"High Units","low Units")</f>
        <v>low Units</v>
      </c>
      <c r="U2316">
        <f>SUM(Table1[[#This Row],[Operating Profit]])/SUM(Table1[Operating Profit])*100</f>
        <v>2.4895891618472072E-2</v>
      </c>
      <c r="V2316">
        <f>SUM(Table1[[#This Row],[Price per Unit]]*Table1[[#This Row],[Units Sold]])</f>
        <v>23625</v>
      </c>
      <c r="W2316">
        <f>SUM(Table1[[#This Row],[Total Sales]]-Table1[[#This Row],[Operating Profit]])</f>
        <v>153562</v>
      </c>
      <c r="X2316">
        <f>SUM(Table1[[#This Row],[Total Sales]]-Table1[[#This Row],[Cost]])</f>
        <v>82688</v>
      </c>
      <c r="Y2316">
        <f>SUM(Table1[[#This Row],[profit/loss]])/SUM(Table1[profit/loss])</f>
        <v>2.4895891618472072E-4</v>
      </c>
    </row>
    <row r="2317" spans="1:25" x14ac:dyDescent="0.3">
      <c r="A2317" t="s">
        <v>13</v>
      </c>
      <c r="B2317" t="s">
        <v>82</v>
      </c>
      <c r="C2317">
        <v>1185732</v>
      </c>
      <c r="D2317" s="9">
        <v>44292</v>
      </c>
      <c r="E2317" s="8" t="str">
        <f>TEXT(Table1[[#This Row],[Invoice Date]],"dd-mm-yyyy")</f>
        <v>06-04-2021</v>
      </c>
      <c r="F2317" s="1" t="str">
        <f t="shared" si="144"/>
        <v>April</v>
      </c>
      <c r="G2317" s="1" t="str">
        <f t="shared" si="145"/>
        <v>2021</v>
      </c>
      <c r="H2317" s="1" t="str">
        <f t="shared" si="146"/>
        <v>Tuesday</v>
      </c>
      <c r="I2317" s="1" t="str">
        <f t="shared" si="147"/>
        <v>06</v>
      </c>
      <c r="J2317" t="s">
        <v>47</v>
      </c>
      <c r="K2317" t="s">
        <v>91</v>
      </c>
      <c r="L2317" t="s">
        <v>92</v>
      </c>
      <c r="M2317" t="s">
        <v>19</v>
      </c>
      <c r="N2317">
        <v>25</v>
      </c>
      <c r="O2317">
        <v>675</v>
      </c>
      <c r="P2317">
        <v>168750</v>
      </c>
      <c r="Q2317">
        <v>42188</v>
      </c>
      <c r="R2317">
        <v>0.25</v>
      </c>
      <c r="S2317" t="s">
        <v>82</v>
      </c>
      <c r="T2317" t="str">
        <f>IF(Table1[[#This Row],[Units Sold]]&gt; 700,"High Units","low Units")</f>
        <v>low Units</v>
      </c>
      <c r="U2317">
        <f>SUM(Table1[[#This Row],[Operating Profit]])/SUM(Table1[Operating Profit])*100</f>
        <v>1.2702059254064674E-2</v>
      </c>
      <c r="V2317">
        <f>SUM(Table1[[#This Row],[Price per Unit]]*Table1[[#This Row],[Units Sold]])</f>
        <v>16875</v>
      </c>
      <c r="W2317">
        <f>SUM(Table1[[#This Row],[Total Sales]]-Table1[[#This Row],[Operating Profit]])</f>
        <v>126562</v>
      </c>
      <c r="X2317">
        <f>SUM(Table1[[#This Row],[Total Sales]]-Table1[[#This Row],[Cost]])</f>
        <v>42188</v>
      </c>
      <c r="Y2317">
        <f>SUM(Table1[[#This Row],[profit/loss]])/SUM(Table1[profit/loss])</f>
        <v>1.2702059254064674E-4</v>
      </c>
    </row>
    <row r="2318" spans="1:25" x14ac:dyDescent="0.3">
      <c r="A2318" t="s">
        <v>13</v>
      </c>
      <c r="B2318" t="s">
        <v>82</v>
      </c>
      <c r="C2318">
        <v>1185732</v>
      </c>
      <c r="D2318" s="9">
        <v>44292</v>
      </c>
      <c r="E2318" s="8" t="str">
        <f>TEXT(Table1[[#This Row],[Invoice Date]],"dd-mm-yyyy")</f>
        <v>06-04-2021</v>
      </c>
      <c r="F2318" s="1" t="str">
        <f t="shared" si="144"/>
        <v>April</v>
      </c>
      <c r="G2318" s="1" t="str">
        <f t="shared" si="145"/>
        <v>2021</v>
      </c>
      <c r="H2318" s="1" t="str">
        <f t="shared" si="146"/>
        <v>Tuesday</v>
      </c>
      <c r="I2318" s="1" t="str">
        <f t="shared" si="147"/>
        <v>06</v>
      </c>
      <c r="J2318" t="s">
        <v>47</v>
      </c>
      <c r="K2318" t="s">
        <v>91</v>
      </c>
      <c r="L2318" t="s">
        <v>92</v>
      </c>
      <c r="M2318" t="s">
        <v>20</v>
      </c>
      <c r="N2318">
        <v>30</v>
      </c>
      <c r="O2318">
        <v>600</v>
      </c>
      <c r="P2318">
        <v>180000</v>
      </c>
      <c r="Q2318">
        <v>54000</v>
      </c>
      <c r="R2318">
        <v>0.3</v>
      </c>
      <c r="S2318" t="s">
        <v>82</v>
      </c>
      <c r="T2318" t="str">
        <f>IF(Table1[[#This Row],[Units Sold]]&gt; 700,"High Units","low Units")</f>
        <v>low Units</v>
      </c>
      <c r="U2318">
        <f>SUM(Table1[[#This Row],[Operating Profit]])/SUM(Table1[Operating Profit])*100</f>
        <v>1.6258443152543198E-2</v>
      </c>
      <c r="V2318">
        <f>SUM(Table1[[#This Row],[Price per Unit]]*Table1[[#This Row],[Units Sold]])</f>
        <v>18000</v>
      </c>
      <c r="W2318">
        <f>SUM(Table1[[#This Row],[Total Sales]]-Table1[[#This Row],[Operating Profit]])</f>
        <v>126000</v>
      </c>
      <c r="X2318">
        <f>SUM(Table1[[#This Row],[Total Sales]]-Table1[[#This Row],[Cost]])</f>
        <v>54000</v>
      </c>
      <c r="Y2318">
        <f>SUM(Table1[[#This Row],[profit/loss]])/SUM(Table1[profit/loss])</f>
        <v>1.6258443152543199E-4</v>
      </c>
    </row>
    <row r="2319" spans="1:25" x14ac:dyDescent="0.3">
      <c r="A2319" t="s">
        <v>13</v>
      </c>
      <c r="B2319" t="s">
        <v>82</v>
      </c>
      <c r="C2319">
        <v>1185732</v>
      </c>
      <c r="D2319" s="9">
        <v>44292</v>
      </c>
      <c r="E2319" s="8" t="str">
        <f>TEXT(Table1[[#This Row],[Invoice Date]],"dd-mm-yyyy")</f>
        <v>06-04-2021</v>
      </c>
      <c r="F2319" s="1" t="str">
        <f t="shared" si="144"/>
        <v>April</v>
      </c>
      <c r="G2319" s="1" t="str">
        <f t="shared" si="145"/>
        <v>2021</v>
      </c>
      <c r="H2319" s="1" t="str">
        <f t="shared" si="146"/>
        <v>Tuesday</v>
      </c>
      <c r="I2319" s="1" t="str">
        <f t="shared" si="147"/>
        <v>06</v>
      </c>
      <c r="J2319" t="s">
        <v>47</v>
      </c>
      <c r="K2319" t="s">
        <v>91</v>
      </c>
      <c r="L2319" t="s">
        <v>92</v>
      </c>
      <c r="M2319" t="s">
        <v>21</v>
      </c>
      <c r="N2319">
        <v>50</v>
      </c>
      <c r="O2319">
        <v>625</v>
      </c>
      <c r="P2319">
        <v>312500</v>
      </c>
      <c r="Q2319">
        <v>109375</v>
      </c>
      <c r="R2319">
        <v>0.35</v>
      </c>
      <c r="S2319" t="s">
        <v>82</v>
      </c>
      <c r="T2319" t="str">
        <f>IF(Table1[[#This Row],[Units Sold]]&gt; 700,"High Units","low Units")</f>
        <v>low Units</v>
      </c>
      <c r="U2319">
        <f>SUM(Table1[[#This Row],[Operating Profit]])/SUM(Table1[Operating Profit])*100</f>
        <v>3.2930874440915039E-2</v>
      </c>
      <c r="V2319">
        <f>SUM(Table1[[#This Row],[Price per Unit]]*Table1[[#This Row],[Units Sold]])</f>
        <v>31250</v>
      </c>
      <c r="W2319">
        <f>SUM(Table1[[#This Row],[Total Sales]]-Table1[[#This Row],[Operating Profit]])</f>
        <v>203125</v>
      </c>
      <c r="X2319">
        <f>SUM(Table1[[#This Row],[Total Sales]]-Table1[[#This Row],[Cost]])</f>
        <v>109375</v>
      </c>
      <c r="Y2319">
        <f>SUM(Table1[[#This Row],[profit/loss]])/SUM(Table1[profit/loss])</f>
        <v>3.2930874440915042E-4</v>
      </c>
    </row>
    <row r="2320" spans="1:25" x14ac:dyDescent="0.3">
      <c r="A2320" t="s">
        <v>13</v>
      </c>
      <c r="B2320" t="s">
        <v>82</v>
      </c>
      <c r="C2320">
        <v>1185732</v>
      </c>
      <c r="D2320" s="9">
        <v>44292</v>
      </c>
      <c r="E2320" s="8" t="str">
        <f>TEXT(Table1[[#This Row],[Invoice Date]],"dd-mm-yyyy")</f>
        <v>06-04-2021</v>
      </c>
      <c r="F2320" s="1" t="str">
        <f t="shared" si="144"/>
        <v>April</v>
      </c>
      <c r="G2320" s="1" t="str">
        <f t="shared" si="145"/>
        <v>2021</v>
      </c>
      <c r="H2320" s="1" t="str">
        <f t="shared" si="146"/>
        <v>Tuesday</v>
      </c>
      <c r="I2320" s="1" t="str">
        <f t="shared" si="147"/>
        <v>06</v>
      </c>
      <c r="J2320" t="s">
        <v>47</v>
      </c>
      <c r="K2320" t="s">
        <v>91</v>
      </c>
      <c r="L2320" t="s">
        <v>92</v>
      </c>
      <c r="M2320" t="s">
        <v>22</v>
      </c>
      <c r="N2320">
        <v>40</v>
      </c>
      <c r="O2320">
        <v>775</v>
      </c>
      <c r="P2320">
        <v>310000</v>
      </c>
      <c r="Q2320">
        <v>155000</v>
      </c>
      <c r="R2320">
        <v>0.5</v>
      </c>
      <c r="S2320" t="s">
        <v>82</v>
      </c>
      <c r="T2320" t="str">
        <f>IF(Table1[[#This Row],[Units Sold]]&gt; 700,"High Units","low Units")</f>
        <v>High Units</v>
      </c>
      <c r="U2320">
        <f>SUM(Table1[[#This Row],[Operating Profit]])/SUM(Table1[Operating Profit])*100</f>
        <v>4.6667753493411034E-2</v>
      </c>
      <c r="V2320">
        <f>SUM(Table1[[#This Row],[Price per Unit]]*Table1[[#This Row],[Units Sold]])</f>
        <v>31000</v>
      </c>
      <c r="W2320">
        <f>SUM(Table1[[#This Row],[Total Sales]]-Table1[[#This Row],[Operating Profit]])</f>
        <v>155000</v>
      </c>
      <c r="X2320">
        <f>SUM(Table1[[#This Row],[Total Sales]]-Table1[[#This Row],[Cost]])</f>
        <v>155000</v>
      </c>
      <c r="Y2320">
        <f>SUM(Table1[[#This Row],[profit/loss]])/SUM(Table1[profit/loss])</f>
        <v>4.6667753493411033E-4</v>
      </c>
    </row>
    <row r="2321" spans="1:25" x14ac:dyDescent="0.3">
      <c r="A2321" t="s">
        <v>13</v>
      </c>
      <c r="B2321" t="s">
        <v>82</v>
      </c>
      <c r="C2321">
        <v>1185732</v>
      </c>
      <c r="D2321" s="9">
        <v>44321</v>
      </c>
      <c r="E2321" s="8" t="str">
        <f>TEXT(Table1[[#This Row],[Invoice Date]],"dd-mm-yyyy")</f>
        <v>05-05-2021</v>
      </c>
      <c r="F2321" s="1" t="str">
        <f t="shared" si="144"/>
        <v>May</v>
      </c>
      <c r="G2321" s="1" t="str">
        <f t="shared" si="145"/>
        <v>2021</v>
      </c>
      <c r="H2321" s="1" t="str">
        <f t="shared" si="146"/>
        <v>Wednesday</v>
      </c>
      <c r="I2321" s="1" t="str">
        <f t="shared" si="147"/>
        <v>05</v>
      </c>
      <c r="J2321" t="s">
        <v>47</v>
      </c>
      <c r="K2321" t="s">
        <v>91</v>
      </c>
      <c r="L2321" t="s">
        <v>92</v>
      </c>
      <c r="M2321" t="s">
        <v>16</v>
      </c>
      <c r="N2321">
        <v>50</v>
      </c>
      <c r="O2321">
        <v>1045</v>
      </c>
      <c r="P2321">
        <v>522500</v>
      </c>
      <c r="Q2321">
        <v>235125</v>
      </c>
      <c r="R2321">
        <v>0.45</v>
      </c>
      <c r="S2321" t="s">
        <v>82</v>
      </c>
      <c r="T2321" t="str">
        <f>IF(Table1[[#This Row],[Units Sold]]&gt; 700,"High Units","low Units")</f>
        <v>High Units</v>
      </c>
      <c r="U2321">
        <f>SUM(Table1[[#This Row],[Operating Profit]])/SUM(Table1[Operating Profit])*100</f>
        <v>7.0791971226698502E-2</v>
      </c>
      <c r="V2321">
        <f>SUM(Table1[[#This Row],[Price per Unit]]*Table1[[#This Row],[Units Sold]])</f>
        <v>52250</v>
      </c>
      <c r="W2321">
        <f>SUM(Table1[[#This Row],[Total Sales]]-Table1[[#This Row],[Operating Profit]])</f>
        <v>287375</v>
      </c>
      <c r="X2321">
        <f>SUM(Table1[[#This Row],[Total Sales]]-Table1[[#This Row],[Cost]])</f>
        <v>235125</v>
      </c>
      <c r="Y2321">
        <f>SUM(Table1[[#This Row],[profit/loss]])/SUM(Table1[profit/loss])</f>
        <v>7.0791971226698508E-4</v>
      </c>
    </row>
    <row r="2322" spans="1:25" x14ac:dyDescent="0.3">
      <c r="A2322" t="s">
        <v>13</v>
      </c>
      <c r="B2322" t="s">
        <v>82</v>
      </c>
      <c r="C2322">
        <v>1185732</v>
      </c>
      <c r="D2322" s="9">
        <v>44321</v>
      </c>
      <c r="E2322" s="8" t="str">
        <f>TEXT(Table1[[#This Row],[Invoice Date]],"dd-mm-yyyy")</f>
        <v>05-05-2021</v>
      </c>
      <c r="F2322" s="1" t="str">
        <f t="shared" si="144"/>
        <v>May</v>
      </c>
      <c r="G2322" s="1" t="str">
        <f t="shared" si="145"/>
        <v>2021</v>
      </c>
      <c r="H2322" s="1" t="str">
        <f t="shared" si="146"/>
        <v>Wednesday</v>
      </c>
      <c r="I2322" s="1" t="str">
        <f t="shared" si="147"/>
        <v>05</v>
      </c>
      <c r="J2322" t="s">
        <v>47</v>
      </c>
      <c r="K2322" t="s">
        <v>91</v>
      </c>
      <c r="L2322" t="s">
        <v>92</v>
      </c>
      <c r="M2322" t="s">
        <v>18</v>
      </c>
      <c r="N2322">
        <v>50</v>
      </c>
      <c r="O2322">
        <v>750</v>
      </c>
      <c r="P2322">
        <v>375000</v>
      </c>
      <c r="Q2322">
        <v>131250</v>
      </c>
      <c r="R2322">
        <v>0.35</v>
      </c>
      <c r="S2322" t="s">
        <v>82</v>
      </c>
      <c r="T2322" t="str">
        <f>IF(Table1[[#This Row],[Units Sold]]&gt; 700,"High Units","low Units")</f>
        <v>High Units</v>
      </c>
      <c r="U2322">
        <f>SUM(Table1[[#This Row],[Operating Profit]])/SUM(Table1[Operating Profit])*100</f>
        <v>3.9517049329098053E-2</v>
      </c>
      <c r="V2322">
        <f>SUM(Table1[[#This Row],[Price per Unit]]*Table1[[#This Row],[Units Sold]])</f>
        <v>37500</v>
      </c>
      <c r="W2322">
        <f>SUM(Table1[[#This Row],[Total Sales]]-Table1[[#This Row],[Operating Profit]])</f>
        <v>243750</v>
      </c>
      <c r="X2322">
        <f>SUM(Table1[[#This Row],[Total Sales]]-Table1[[#This Row],[Cost]])</f>
        <v>131250</v>
      </c>
      <c r="Y2322">
        <f>SUM(Table1[[#This Row],[profit/loss]])/SUM(Table1[profit/loss])</f>
        <v>3.9517049329098052E-4</v>
      </c>
    </row>
    <row r="2323" spans="1:25" x14ac:dyDescent="0.3">
      <c r="A2323" t="s">
        <v>13</v>
      </c>
      <c r="B2323" t="s">
        <v>82</v>
      </c>
      <c r="C2323">
        <v>1185732</v>
      </c>
      <c r="D2323" s="9">
        <v>44321</v>
      </c>
      <c r="E2323" s="8" t="str">
        <f>TEXT(Table1[[#This Row],[Invoice Date]],"dd-mm-yyyy")</f>
        <v>05-05-2021</v>
      </c>
      <c r="F2323" s="1" t="str">
        <f t="shared" si="144"/>
        <v>May</v>
      </c>
      <c r="G2323" s="1" t="str">
        <f t="shared" si="145"/>
        <v>2021</v>
      </c>
      <c r="H2323" s="1" t="str">
        <f t="shared" si="146"/>
        <v>Wednesday</v>
      </c>
      <c r="I2323" s="1" t="str">
        <f t="shared" si="147"/>
        <v>05</v>
      </c>
      <c r="J2323" t="s">
        <v>47</v>
      </c>
      <c r="K2323" t="s">
        <v>91</v>
      </c>
      <c r="L2323" t="s">
        <v>92</v>
      </c>
      <c r="M2323" t="s">
        <v>19</v>
      </c>
      <c r="N2323">
        <v>45</v>
      </c>
      <c r="O2323">
        <v>725</v>
      </c>
      <c r="P2323">
        <v>326250</v>
      </c>
      <c r="Q2323">
        <v>81563</v>
      </c>
      <c r="R2323">
        <v>0.25</v>
      </c>
      <c r="S2323" t="s">
        <v>82</v>
      </c>
      <c r="T2323" t="str">
        <f>IF(Table1[[#This Row],[Units Sold]]&gt; 700,"High Units","low Units")</f>
        <v>High Units</v>
      </c>
      <c r="U2323">
        <f>SUM(Table1[[#This Row],[Operating Profit]])/SUM(Table1[Operating Profit])*100</f>
        <v>2.4557174052794093E-2</v>
      </c>
      <c r="V2323">
        <f>SUM(Table1[[#This Row],[Price per Unit]]*Table1[[#This Row],[Units Sold]])</f>
        <v>32625</v>
      </c>
      <c r="W2323">
        <f>SUM(Table1[[#This Row],[Total Sales]]-Table1[[#This Row],[Operating Profit]])</f>
        <v>244687</v>
      </c>
      <c r="X2323">
        <f>SUM(Table1[[#This Row],[Total Sales]]-Table1[[#This Row],[Cost]])</f>
        <v>81563</v>
      </c>
      <c r="Y2323">
        <f>SUM(Table1[[#This Row],[profit/loss]])/SUM(Table1[profit/loss])</f>
        <v>2.4557174052794093E-4</v>
      </c>
    </row>
    <row r="2324" spans="1:25" x14ac:dyDescent="0.3">
      <c r="A2324" t="s">
        <v>13</v>
      </c>
      <c r="B2324" t="s">
        <v>82</v>
      </c>
      <c r="C2324">
        <v>1185732</v>
      </c>
      <c r="D2324" s="9">
        <v>44321</v>
      </c>
      <c r="E2324" s="8" t="str">
        <f>TEXT(Table1[[#This Row],[Invoice Date]],"dd-mm-yyyy")</f>
        <v>05-05-2021</v>
      </c>
      <c r="F2324" s="1" t="str">
        <f t="shared" si="144"/>
        <v>May</v>
      </c>
      <c r="G2324" s="1" t="str">
        <f t="shared" si="145"/>
        <v>2021</v>
      </c>
      <c r="H2324" s="1" t="str">
        <f t="shared" si="146"/>
        <v>Wednesday</v>
      </c>
      <c r="I2324" s="1" t="str">
        <f t="shared" si="147"/>
        <v>05</v>
      </c>
      <c r="J2324" t="s">
        <v>47</v>
      </c>
      <c r="K2324" t="s">
        <v>91</v>
      </c>
      <c r="L2324" t="s">
        <v>92</v>
      </c>
      <c r="M2324" t="s">
        <v>20</v>
      </c>
      <c r="N2324">
        <v>45</v>
      </c>
      <c r="O2324">
        <v>675</v>
      </c>
      <c r="P2324">
        <v>303750</v>
      </c>
      <c r="Q2324">
        <v>91125</v>
      </c>
      <c r="R2324">
        <v>0.3</v>
      </c>
      <c r="S2324" t="s">
        <v>82</v>
      </c>
      <c r="T2324" t="str">
        <f>IF(Table1[[#This Row],[Units Sold]]&gt; 700,"High Units","low Units")</f>
        <v>low Units</v>
      </c>
      <c r="U2324">
        <f>SUM(Table1[[#This Row],[Operating Profit]])/SUM(Table1[Operating Profit])*100</f>
        <v>2.7436122819916649E-2</v>
      </c>
      <c r="V2324">
        <f>SUM(Table1[[#This Row],[Price per Unit]]*Table1[[#This Row],[Units Sold]])</f>
        <v>30375</v>
      </c>
      <c r="W2324">
        <f>SUM(Table1[[#This Row],[Total Sales]]-Table1[[#This Row],[Operating Profit]])</f>
        <v>212625</v>
      </c>
      <c r="X2324">
        <f>SUM(Table1[[#This Row],[Total Sales]]-Table1[[#This Row],[Cost]])</f>
        <v>91125</v>
      </c>
      <c r="Y2324">
        <f>SUM(Table1[[#This Row],[profit/loss]])/SUM(Table1[profit/loss])</f>
        <v>2.7436122819916647E-4</v>
      </c>
    </row>
    <row r="2325" spans="1:25" x14ac:dyDescent="0.3">
      <c r="A2325" t="s">
        <v>13</v>
      </c>
      <c r="B2325" t="s">
        <v>82</v>
      </c>
      <c r="C2325">
        <v>1185732</v>
      </c>
      <c r="D2325" s="9">
        <v>44321</v>
      </c>
      <c r="E2325" s="8" t="str">
        <f>TEXT(Table1[[#This Row],[Invoice Date]],"dd-mm-yyyy")</f>
        <v>05-05-2021</v>
      </c>
      <c r="F2325" s="1" t="str">
        <f t="shared" si="144"/>
        <v>May</v>
      </c>
      <c r="G2325" s="1" t="str">
        <f t="shared" si="145"/>
        <v>2021</v>
      </c>
      <c r="H2325" s="1" t="str">
        <f t="shared" si="146"/>
        <v>Wednesday</v>
      </c>
      <c r="I2325" s="1" t="str">
        <f t="shared" si="147"/>
        <v>05</v>
      </c>
      <c r="J2325" t="s">
        <v>47</v>
      </c>
      <c r="K2325" t="s">
        <v>91</v>
      </c>
      <c r="L2325" t="s">
        <v>92</v>
      </c>
      <c r="M2325" t="s">
        <v>21</v>
      </c>
      <c r="N2325">
        <v>55</v>
      </c>
      <c r="O2325">
        <v>700</v>
      </c>
      <c r="P2325">
        <v>385000</v>
      </c>
      <c r="Q2325">
        <v>134750</v>
      </c>
      <c r="R2325">
        <v>0.35</v>
      </c>
      <c r="S2325" t="s">
        <v>82</v>
      </c>
      <c r="T2325" t="str">
        <f>IF(Table1[[#This Row],[Units Sold]]&gt; 700,"High Units","low Units")</f>
        <v>low Units</v>
      </c>
      <c r="U2325">
        <f>SUM(Table1[[#This Row],[Operating Profit]])/SUM(Table1[Operating Profit])*100</f>
        <v>4.0570837311207336E-2</v>
      </c>
      <c r="V2325">
        <f>SUM(Table1[[#This Row],[Price per Unit]]*Table1[[#This Row],[Units Sold]])</f>
        <v>38500</v>
      </c>
      <c r="W2325">
        <f>SUM(Table1[[#This Row],[Total Sales]]-Table1[[#This Row],[Operating Profit]])</f>
        <v>250250</v>
      </c>
      <c r="X2325">
        <f>SUM(Table1[[#This Row],[Total Sales]]-Table1[[#This Row],[Cost]])</f>
        <v>134750</v>
      </c>
      <c r="Y2325">
        <f>SUM(Table1[[#This Row],[profit/loss]])/SUM(Table1[profit/loss])</f>
        <v>4.0570837311207337E-4</v>
      </c>
    </row>
    <row r="2326" spans="1:25" x14ac:dyDescent="0.3">
      <c r="A2326" t="s">
        <v>13</v>
      </c>
      <c r="B2326" t="s">
        <v>82</v>
      </c>
      <c r="C2326">
        <v>1185732</v>
      </c>
      <c r="D2326" s="9">
        <v>44321</v>
      </c>
      <c r="E2326" s="8" t="str">
        <f>TEXT(Table1[[#This Row],[Invoice Date]],"dd-mm-yyyy")</f>
        <v>05-05-2021</v>
      </c>
      <c r="F2326" s="1" t="str">
        <f t="shared" si="144"/>
        <v>May</v>
      </c>
      <c r="G2326" s="1" t="str">
        <f t="shared" si="145"/>
        <v>2021</v>
      </c>
      <c r="H2326" s="1" t="str">
        <f t="shared" si="146"/>
        <v>Wednesday</v>
      </c>
      <c r="I2326" s="1" t="str">
        <f t="shared" si="147"/>
        <v>05</v>
      </c>
      <c r="J2326" t="s">
        <v>47</v>
      </c>
      <c r="K2326" t="s">
        <v>91</v>
      </c>
      <c r="L2326" t="s">
        <v>92</v>
      </c>
      <c r="M2326" t="s">
        <v>22</v>
      </c>
      <c r="N2326">
        <v>60</v>
      </c>
      <c r="O2326">
        <v>800</v>
      </c>
      <c r="P2326">
        <v>480000</v>
      </c>
      <c r="Q2326">
        <v>240000</v>
      </c>
      <c r="R2326">
        <v>0.5</v>
      </c>
      <c r="S2326" t="s">
        <v>82</v>
      </c>
      <c r="T2326" t="str">
        <f>IF(Table1[[#This Row],[Units Sold]]&gt; 700,"High Units","low Units")</f>
        <v>High Units</v>
      </c>
      <c r="U2326">
        <f>SUM(Table1[[#This Row],[Operating Profit]])/SUM(Table1[Operating Profit])*100</f>
        <v>7.2259747344636444E-2</v>
      </c>
      <c r="V2326">
        <f>SUM(Table1[[#This Row],[Price per Unit]]*Table1[[#This Row],[Units Sold]])</f>
        <v>48000</v>
      </c>
      <c r="W2326">
        <f>SUM(Table1[[#This Row],[Total Sales]]-Table1[[#This Row],[Operating Profit]])</f>
        <v>240000</v>
      </c>
      <c r="X2326">
        <f>SUM(Table1[[#This Row],[Total Sales]]-Table1[[#This Row],[Cost]])</f>
        <v>240000</v>
      </c>
      <c r="Y2326">
        <f>SUM(Table1[[#This Row],[profit/loss]])/SUM(Table1[profit/loss])</f>
        <v>7.2259747344636442E-4</v>
      </c>
    </row>
    <row r="2327" spans="1:25" x14ac:dyDescent="0.3">
      <c r="A2327" t="s">
        <v>13</v>
      </c>
      <c r="B2327" t="s">
        <v>82</v>
      </c>
      <c r="C2327">
        <v>1185732</v>
      </c>
      <c r="D2327" s="9">
        <v>44354</v>
      </c>
      <c r="E2327" s="8" t="str">
        <f>TEXT(Table1[[#This Row],[Invoice Date]],"dd-mm-yyyy")</f>
        <v>07-06-2021</v>
      </c>
      <c r="F2327" s="1" t="str">
        <f t="shared" si="144"/>
        <v>June</v>
      </c>
      <c r="G2327" s="1" t="str">
        <f t="shared" si="145"/>
        <v>2021</v>
      </c>
      <c r="H2327" s="1" t="str">
        <f t="shared" si="146"/>
        <v>Monday</v>
      </c>
      <c r="I2327" s="1" t="str">
        <f t="shared" si="147"/>
        <v>07</v>
      </c>
      <c r="J2327" t="s">
        <v>47</v>
      </c>
      <c r="K2327" t="s">
        <v>91</v>
      </c>
      <c r="L2327" t="s">
        <v>92</v>
      </c>
      <c r="M2327" t="s">
        <v>16</v>
      </c>
      <c r="N2327">
        <v>55</v>
      </c>
      <c r="O2327">
        <v>1050</v>
      </c>
      <c r="P2327">
        <v>577500</v>
      </c>
      <c r="Q2327">
        <v>259875</v>
      </c>
      <c r="R2327">
        <v>0.45</v>
      </c>
      <c r="S2327" t="s">
        <v>82</v>
      </c>
      <c r="T2327" t="str">
        <f>IF(Table1[[#This Row],[Units Sold]]&gt; 700,"High Units","low Units")</f>
        <v>High Units</v>
      </c>
      <c r="U2327">
        <f>SUM(Table1[[#This Row],[Operating Profit]])/SUM(Table1[Operating Profit])*100</f>
        <v>7.8243757671614136E-2</v>
      </c>
      <c r="V2327">
        <f>SUM(Table1[[#This Row],[Price per Unit]]*Table1[[#This Row],[Units Sold]])</f>
        <v>57750</v>
      </c>
      <c r="W2327">
        <f>SUM(Table1[[#This Row],[Total Sales]]-Table1[[#This Row],[Operating Profit]])</f>
        <v>317625</v>
      </c>
      <c r="X2327">
        <f>SUM(Table1[[#This Row],[Total Sales]]-Table1[[#This Row],[Cost]])</f>
        <v>259875</v>
      </c>
      <c r="Y2327">
        <f>SUM(Table1[[#This Row],[profit/loss]])/SUM(Table1[profit/loss])</f>
        <v>7.824375767161414E-4</v>
      </c>
    </row>
    <row r="2328" spans="1:25" x14ac:dyDescent="0.3">
      <c r="A2328" t="s">
        <v>13</v>
      </c>
      <c r="B2328" t="s">
        <v>82</v>
      </c>
      <c r="C2328">
        <v>1185732</v>
      </c>
      <c r="D2328" s="9">
        <v>44354</v>
      </c>
      <c r="E2328" s="8" t="str">
        <f>TEXT(Table1[[#This Row],[Invoice Date]],"dd-mm-yyyy")</f>
        <v>07-06-2021</v>
      </c>
      <c r="F2328" s="1" t="str">
        <f t="shared" si="144"/>
        <v>June</v>
      </c>
      <c r="G2328" s="1" t="str">
        <f t="shared" si="145"/>
        <v>2021</v>
      </c>
      <c r="H2328" s="1" t="str">
        <f t="shared" si="146"/>
        <v>Monday</v>
      </c>
      <c r="I2328" s="1" t="str">
        <f t="shared" si="147"/>
        <v>07</v>
      </c>
      <c r="J2328" t="s">
        <v>47</v>
      </c>
      <c r="K2328" t="s">
        <v>91</v>
      </c>
      <c r="L2328" t="s">
        <v>92</v>
      </c>
      <c r="M2328" t="s">
        <v>18</v>
      </c>
      <c r="N2328">
        <v>50</v>
      </c>
      <c r="O2328">
        <v>800</v>
      </c>
      <c r="P2328">
        <v>400000</v>
      </c>
      <c r="Q2328">
        <v>140000</v>
      </c>
      <c r="R2328">
        <v>0.35</v>
      </c>
      <c r="S2328" t="s">
        <v>82</v>
      </c>
      <c r="T2328" t="str">
        <f>IF(Table1[[#This Row],[Units Sold]]&gt; 700,"High Units","low Units")</f>
        <v>High Units</v>
      </c>
      <c r="U2328">
        <f>SUM(Table1[[#This Row],[Operating Profit]])/SUM(Table1[Operating Profit])*100</f>
        <v>4.2151519284371261E-2</v>
      </c>
      <c r="V2328">
        <f>SUM(Table1[[#This Row],[Price per Unit]]*Table1[[#This Row],[Units Sold]])</f>
        <v>40000</v>
      </c>
      <c r="W2328">
        <f>SUM(Table1[[#This Row],[Total Sales]]-Table1[[#This Row],[Operating Profit]])</f>
        <v>260000</v>
      </c>
      <c r="X2328">
        <f>SUM(Table1[[#This Row],[Total Sales]]-Table1[[#This Row],[Cost]])</f>
        <v>140000</v>
      </c>
      <c r="Y2328">
        <f>SUM(Table1[[#This Row],[profit/loss]])/SUM(Table1[profit/loss])</f>
        <v>4.2151519284371259E-4</v>
      </c>
    </row>
    <row r="2329" spans="1:25" x14ac:dyDescent="0.3">
      <c r="A2329" t="s">
        <v>13</v>
      </c>
      <c r="B2329" t="s">
        <v>82</v>
      </c>
      <c r="C2329">
        <v>1185732</v>
      </c>
      <c r="D2329" s="9">
        <v>44354</v>
      </c>
      <c r="E2329" s="8" t="str">
        <f>TEXT(Table1[[#This Row],[Invoice Date]],"dd-mm-yyyy")</f>
        <v>07-06-2021</v>
      </c>
      <c r="F2329" s="1" t="str">
        <f t="shared" si="144"/>
        <v>June</v>
      </c>
      <c r="G2329" s="1" t="str">
        <f t="shared" si="145"/>
        <v>2021</v>
      </c>
      <c r="H2329" s="1" t="str">
        <f t="shared" si="146"/>
        <v>Monday</v>
      </c>
      <c r="I2329" s="1" t="str">
        <f t="shared" si="147"/>
        <v>07</v>
      </c>
      <c r="J2329" t="s">
        <v>47</v>
      </c>
      <c r="K2329" t="s">
        <v>91</v>
      </c>
      <c r="L2329" t="s">
        <v>92</v>
      </c>
      <c r="M2329" t="s">
        <v>19</v>
      </c>
      <c r="N2329">
        <v>50</v>
      </c>
      <c r="O2329">
        <v>775</v>
      </c>
      <c r="P2329">
        <v>387500</v>
      </c>
      <c r="Q2329">
        <v>96875</v>
      </c>
      <c r="R2329">
        <v>0.25</v>
      </c>
      <c r="S2329" t="s">
        <v>82</v>
      </c>
      <c r="T2329" t="str">
        <f>IF(Table1[[#This Row],[Units Sold]]&gt; 700,"High Units","low Units")</f>
        <v>High Units</v>
      </c>
      <c r="U2329">
        <f>SUM(Table1[[#This Row],[Operating Profit]])/SUM(Table1[Operating Profit])*100</f>
        <v>2.9167345933381897E-2</v>
      </c>
      <c r="V2329">
        <f>SUM(Table1[[#This Row],[Price per Unit]]*Table1[[#This Row],[Units Sold]])</f>
        <v>38750</v>
      </c>
      <c r="W2329">
        <f>SUM(Table1[[#This Row],[Total Sales]]-Table1[[#This Row],[Operating Profit]])</f>
        <v>290625</v>
      </c>
      <c r="X2329">
        <f>SUM(Table1[[#This Row],[Total Sales]]-Table1[[#This Row],[Cost]])</f>
        <v>96875</v>
      </c>
      <c r="Y2329">
        <f>SUM(Table1[[#This Row],[profit/loss]])/SUM(Table1[profit/loss])</f>
        <v>2.9167345933381897E-4</v>
      </c>
    </row>
    <row r="2330" spans="1:25" x14ac:dyDescent="0.3">
      <c r="A2330" t="s">
        <v>13</v>
      </c>
      <c r="B2330" t="s">
        <v>82</v>
      </c>
      <c r="C2330">
        <v>1185732</v>
      </c>
      <c r="D2330" s="9">
        <v>44354</v>
      </c>
      <c r="E2330" s="8" t="str">
        <f>TEXT(Table1[[#This Row],[Invoice Date]],"dd-mm-yyyy")</f>
        <v>07-06-2021</v>
      </c>
      <c r="F2330" s="1" t="str">
        <f t="shared" si="144"/>
        <v>June</v>
      </c>
      <c r="G2330" s="1" t="str">
        <f t="shared" si="145"/>
        <v>2021</v>
      </c>
      <c r="H2330" s="1" t="str">
        <f t="shared" si="146"/>
        <v>Monday</v>
      </c>
      <c r="I2330" s="1" t="str">
        <f t="shared" si="147"/>
        <v>07</v>
      </c>
      <c r="J2330" t="s">
        <v>47</v>
      </c>
      <c r="K2330" t="s">
        <v>91</v>
      </c>
      <c r="L2330" t="s">
        <v>92</v>
      </c>
      <c r="M2330" t="s">
        <v>20</v>
      </c>
      <c r="N2330">
        <v>50</v>
      </c>
      <c r="O2330">
        <v>750</v>
      </c>
      <c r="P2330">
        <v>375000</v>
      </c>
      <c r="Q2330">
        <v>112500</v>
      </c>
      <c r="R2330">
        <v>0.3</v>
      </c>
      <c r="S2330" t="s">
        <v>82</v>
      </c>
      <c r="T2330" t="str">
        <f>IF(Table1[[#This Row],[Units Sold]]&gt; 700,"High Units","low Units")</f>
        <v>High Units</v>
      </c>
      <c r="U2330">
        <f>SUM(Table1[[#This Row],[Operating Profit]])/SUM(Table1[Operating Profit])*100</f>
        <v>3.3871756567798325E-2</v>
      </c>
      <c r="V2330">
        <f>SUM(Table1[[#This Row],[Price per Unit]]*Table1[[#This Row],[Units Sold]])</f>
        <v>37500</v>
      </c>
      <c r="W2330">
        <f>SUM(Table1[[#This Row],[Total Sales]]-Table1[[#This Row],[Operating Profit]])</f>
        <v>262500</v>
      </c>
      <c r="X2330">
        <f>SUM(Table1[[#This Row],[Total Sales]]-Table1[[#This Row],[Cost]])</f>
        <v>112500</v>
      </c>
      <c r="Y2330">
        <f>SUM(Table1[[#This Row],[profit/loss]])/SUM(Table1[profit/loss])</f>
        <v>3.3871756567798329E-4</v>
      </c>
    </row>
    <row r="2331" spans="1:25" x14ac:dyDescent="0.3">
      <c r="A2331" t="s">
        <v>13</v>
      </c>
      <c r="B2331" t="s">
        <v>82</v>
      </c>
      <c r="C2331">
        <v>1185732</v>
      </c>
      <c r="D2331" s="9">
        <v>44354</v>
      </c>
      <c r="E2331" s="8" t="str">
        <f>TEXT(Table1[[#This Row],[Invoice Date]],"dd-mm-yyyy")</f>
        <v>07-06-2021</v>
      </c>
      <c r="F2331" s="1" t="str">
        <f t="shared" si="144"/>
        <v>June</v>
      </c>
      <c r="G2331" s="1" t="str">
        <f t="shared" si="145"/>
        <v>2021</v>
      </c>
      <c r="H2331" s="1" t="str">
        <f t="shared" si="146"/>
        <v>Monday</v>
      </c>
      <c r="I2331" s="1" t="str">
        <f t="shared" si="147"/>
        <v>07</v>
      </c>
      <c r="J2331" t="s">
        <v>47</v>
      </c>
      <c r="K2331" t="s">
        <v>91</v>
      </c>
      <c r="L2331" t="s">
        <v>92</v>
      </c>
      <c r="M2331" t="s">
        <v>21</v>
      </c>
      <c r="N2331">
        <v>65</v>
      </c>
      <c r="O2331">
        <v>750</v>
      </c>
      <c r="P2331">
        <v>487500</v>
      </c>
      <c r="Q2331">
        <v>170625</v>
      </c>
      <c r="R2331">
        <v>0.35</v>
      </c>
      <c r="S2331" t="s">
        <v>82</v>
      </c>
      <c r="T2331" t="str">
        <f>IF(Table1[[#This Row],[Units Sold]]&gt; 700,"High Units","low Units")</f>
        <v>High Units</v>
      </c>
      <c r="U2331">
        <f>SUM(Table1[[#This Row],[Operating Profit]])/SUM(Table1[Operating Profit])*100</f>
        <v>5.1372164127827469E-2</v>
      </c>
      <c r="V2331">
        <f>SUM(Table1[[#This Row],[Price per Unit]]*Table1[[#This Row],[Units Sold]])</f>
        <v>48750</v>
      </c>
      <c r="W2331">
        <f>SUM(Table1[[#This Row],[Total Sales]]-Table1[[#This Row],[Operating Profit]])</f>
        <v>316875</v>
      </c>
      <c r="X2331">
        <f>SUM(Table1[[#This Row],[Total Sales]]-Table1[[#This Row],[Cost]])</f>
        <v>170625</v>
      </c>
      <c r="Y2331">
        <f>SUM(Table1[[#This Row],[profit/loss]])/SUM(Table1[profit/loss])</f>
        <v>5.137216412782747E-4</v>
      </c>
    </row>
    <row r="2332" spans="1:25" x14ac:dyDescent="0.3">
      <c r="A2332" t="s">
        <v>13</v>
      </c>
      <c r="B2332" t="s">
        <v>82</v>
      </c>
      <c r="C2332">
        <v>1185732</v>
      </c>
      <c r="D2332" s="9">
        <v>44354</v>
      </c>
      <c r="E2332" s="8" t="str">
        <f>TEXT(Table1[[#This Row],[Invoice Date]],"dd-mm-yyyy")</f>
        <v>07-06-2021</v>
      </c>
      <c r="F2332" s="1" t="str">
        <f t="shared" si="144"/>
        <v>June</v>
      </c>
      <c r="G2332" s="1" t="str">
        <f t="shared" si="145"/>
        <v>2021</v>
      </c>
      <c r="H2332" s="1" t="str">
        <f t="shared" si="146"/>
        <v>Monday</v>
      </c>
      <c r="I2332" s="1" t="str">
        <f t="shared" si="147"/>
        <v>07</v>
      </c>
      <c r="J2332" t="s">
        <v>47</v>
      </c>
      <c r="K2332" t="s">
        <v>91</v>
      </c>
      <c r="L2332" t="s">
        <v>92</v>
      </c>
      <c r="M2332" t="s">
        <v>22</v>
      </c>
      <c r="N2332">
        <v>70</v>
      </c>
      <c r="O2332">
        <v>925</v>
      </c>
      <c r="P2332">
        <v>647500</v>
      </c>
      <c r="Q2332">
        <v>323750</v>
      </c>
      <c r="R2332">
        <v>0.5</v>
      </c>
      <c r="S2332" t="s">
        <v>82</v>
      </c>
      <c r="T2332" t="str">
        <f>IF(Table1[[#This Row],[Units Sold]]&gt; 700,"High Units","low Units")</f>
        <v>High Units</v>
      </c>
      <c r="U2332">
        <f>SUM(Table1[[#This Row],[Operating Profit]])/SUM(Table1[Operating Profit])*100</f>
        <v>9.7475388345108521E-2</v>
      </c>
      <c r="V2332">
        <f>SUM(Table1[[#This Row],[Price per Unit]]*Table1[[#This Row],[Units Sold]])</f>
        <v>64750</v>
      </c>
      <c r="W2332">
        <f>SUM(Table1[[#This Row],[Total Sales]]-Table1[[#This Row],[Operating Profit]])</f>
        <v>323750</v>
      </c>
      <c r="X2332">
        <f>SUM(Table1[[#This Row],[Total Sales]]-Table1[[#This Row],[Cost]])</f>
        <v>323750</v>
      </c>
      <c r="Y2332">
        <f>SUM(Table1[[#This Row],[profit/loss]])/SUM(Table1[profit/loss])</f>
        <v>9.7475388345108526E-4</v>
      </c>
    </row>
    <row r="2333" spans="1:25" x14ac:dyDescent="0.3">
      <c r="A2333" t="s">
        <v>13</v>
      </c>
      <c r="B2333" t="s">
        <v>82</v>
      </c>
      <c r="C2333">
        <v>1185732</v>
      </c>
      <c r="D2333" s="9">
        <v>44382</v>
      </c>
      <c r="E2333" s="8" t="str">
        <f>TEXT(Table1[[#This Row],[Invoice Date]],"dd-mm-yyyy")</f>
        <v>05-07-2021</v>
      </c>
      <c r="F2333" s="1" t="str">
        <f t="shared" si="144"/>
        <v>July</v>
      </c>
      <c r="G2333" s="1" t="str">
        <f t="shared" si="145"/>
        <v>2021</v>
      </c>
      <c r="H2333" s="1" t="str">
        <f t="shared" si="146"/>
        <v>Monday</v>
      </c>
      <c r="I2333" s="1" t="str">
        <f t="shared" si="147"/>
        <v>05</v>
      </c>
      <c r="J2333" t="s">
        <v>47</v>
      </c>
      <c r="K2333" t="s">
        <v>91</v>
      </c>
      <c r="L2333" t="s">
        <v>92</v>
      </c>
      <c r="M2333" t="s">
        <v>16</v>
      </c>
      <c r="N2333">
        <v>65</v>
      </c>
      <c r="O2333">
        <v>1150</v>
      </c>
      <c r="P2333">
        <v>747500</v>
      </c>
      <c r="Q2333">
        <v>336375</v>
      </c>
      <c r="R2333">
        <v>0.45</v>
      </c>
      <c r="S2333" t="s">
        <v>82</v>
      </c>
      <c r="T2333" t="str">
        <f>IF(Table1[[#This Row],[Units Sold]]&gt; 700,"High Units","low Units")</f>
        <v>High Units</v>
      </c>
      <c r="U2333">
        <f>SUM(Table1[[#This Row],[Operating Profit]])/SUM(Table1[Operating Profit])*100</f>
        <v>0.10127655213771701</v>
      </c>
      <c r="V2333">
        <f>SUM(Table1[[#This Row],[Price per Unit]]*Table1[[#This Row],[Units Sold]])</f>
        <v>74750</v>
      </c>
      <c r="W2333">
        <f>SUM(Table1[[#This Row],[Total Sales]]-Table1[[#This Row],[Operating Profit]])</f>
        <v>411125</v>
      </c>
      <c r="X2333">
        <f>SUM(Table1[[#This Row],[Total Sales]]-Table1[[#This Row],[Cost]])</f>
        <v>336375</v>
      </c>
      <c r="Y2333">
        <f>SUM(Table1[[#This Row],[profit/loss]])/SUM(Table1[profit/loss])</f>
        <v>1.0127655213771701E-3</v>
      </c>
    </row>
    <row r="2334" spans="1:25" x14ac:dyDescent="0.3">
      <c r="A2334" t="s">
        <v>13</v>
      </c>
      <c r="B2334" t="s">
        <v>82</v>
      </c>
      <c r="C2334">
        <v>1185732</v>
      </c>
      <c r="D2334" s="9">
        <v>44382</v>
      </c>
      <c r="E2334" s="8" t="str">
        <f>TEXT(Table1[[#This Row],[Invoice Date]],"dd-mm-yyyy")</f>
        <v>05-07-2021</v>
      </c>
      <c r="F2334" s="1" t="str">
        <f t="shared" si="144"/>
        <v>July</v>
      </c>
      <c r="G2334" s="1" t="str">
        <f t="shared" si="145"/>
        <v>2021</v>
      </c>
      <c r="H2334" s="1" t="str">
        <f t="shared" si="146"/>
        <v>Monday</v>
      </c>
      <c r="I2334" s="1" t="str">
        <f t="shared" si="147"/>
        <v>05</v>
      </c>
      <c r="J2334" t="s">
        <v>47</v>
      </c>
      <c r="K2334" t="s">
        <v>91</v>
      </c>
      <c r="L2334" t="s">
        <v>92</v>
      </c>
      <c r="M2334" t="s">
        <v>18</v>
      </c>
      <c r="N2334">
        <v>60</v>
      </c>
      <c r="O2334">
        <v>900</v>
      </c>
      <c r="P2334">
        <v>540000</v>
      </c>
      <c r="Q2334">
        <v>189000</v>
      </c>
      <c r="R2334">
        <v>0.35</v>
      </c>
      <c r="S2334" t="s">
        <v>82</v>
      </c>
      <c r="T2334" t="str">
        <f>IF(Table1[[#This Row],[Units Sold]]&gt; 700,"High Units","low Units")</f>
        <v>High Units</v>
      </c>
      <c r="U2334">
        <f>SUM(Table1[[#This Row],[Operating Profit]])/SUM(Table1[Operating Profit])*100</f>
        <v>5.6904551033901192E-2</v>
      </c>
      <c r="V2334">
        <f>SUM(Table1[[#This Row],[Price per Unit]]*Table1[[#This Row],[Units Sold]])</f>
        <v>54000</v>
      </c>
      <c r="W2334">
        <f>SUM(Table1[[#This Row],[Total Sales]]-Table1[[#This Row],[Operating Profit]])</f>
        <v>351000</v>
      </c>
      <c r="X2334">
        <f>SUM(Table1[[#This Row],[Total Sales]]-Table1[[#This Row],[Cost]])</f>
        <v>189000</v>
      </c>
      <c r="Y2334">
        <f>SUM(Table1[[#This Row],[profit/loss]])/SUM(Table1[profit/loss])</f>
        <v>5.6904551033901195E-4</v>
      </c>
    </row>
    <row r="2335" spans="1:25" x14ac:dyDescent="0.3">
      <c r="A2335" t="s">
        <v>13</v>
      </c>
      <c r="B2335" t="s">
        <v>82</v>
      </c>
      <c r="C2335">
        <v>1185732</v>
      </c>
      <c r="D2335" s="9">
        <v>44382</v>
      </c>
      <c r="E2335" s="8" t="str">
        <f>TEXT(Table1[[#This Row],[Invoice Date]],"dd-mm-yyyy")</f>
        <v>05-07-2021</v>
      </c>
      <c r="F2335" s="1" t="str">
        <f t="shared" si="144"/>
        <v>July</v>
      </c>
      <c r="G2335" s="1" t="str">
        <f t="shared" si="145"/>
        <v>2021</v>
      </c>
      <c r="H2335" s="1" t="str">
        <f t="shared" si="146"/>
        <v>Monday</v>
      </c>
      <c r="I2335" s="1" t="str">
        <f t="shared" si="147"/>
        <v>05</v>
      </c>
      <c r="J2335" t="s">
        <v>47</v>
      </c>
      <c r="K2335" t="s">
        <v>91</v>
      </c>
      <c r="L2335" t="s">
        <v>92</v>
      </c>
      <c r="M2335" t="s">
        <v>19</v>
      </c>
      <c r="N2335">
        <v>55</v>
      </c>
      <c r="O2335">
        <v>825</v>
      </c>
      <c r="P2335">
        <v>453750</v>
      </c>
      <c r="Q2335">
        <v>113438</v>
      </c>
      <c r="R2335">
        <v>0.25</v>
      </c>
      <c r="S2335" t="s">
        <v>82</v>
      </c>
      <c r="T2335" t="str">
        <f>IF(Table1[[#This Row],[Units Sold]]&gt; 700,"High Units","low Units")</f>
        <v>High Units</v>
      </c>
      <c r="U2335">
        <f>SUM(Table1[[#This Row],[Operating Profit]])/SUM(Table1[Operating Profit])*100</f>
        <v>3.4154171747003616E-2</v>
      </c>
      <c r="V2335">
        <f>SUM(Table1[[#This Row],[Price per Unit]]*Table1[[#This Row],[Units Sold]])</f>
        <v>45375</v>
      </c>
      <c r="W2335">
        <f>SUM(Table1[[#This Row],[Total Sales]]-Table1[[#This Row],[Operating Profit]])</f>
        <v>340312</v>
      </c>
      <c r="X2335">
        <f>SUM(Table1[[#This Row],[Total Sales]]-Table1[[#This Row],[Cost]])</f>
        <v>113438</v>
      </c>
      <c r="Y2335">
        <f>SUM(Table1[[#This Row],[profit/loss]])/SUM(Table1[profit/loss])</f>
        <v>3.4154171747003618E-4</v>
      </c>
    </row>
    <row r="2336" spans="1:25" x14ac:dyDescent="0.3">
      <c r="A2336" t="s">
        <v>13</v>
      </c>
      <c r="B2336" t="s">
        <v>82</v>
      </c>
      <c r="C2336">
        <v>1185732</v>
      </c>
      <c r="D2336" s="9">
        <v>44382</v>
      </c>
      <c r="E2336" s="8" t="str">
        <f>TEXT(Table1[[#This Row],[Invoice Date]],"dd-mm-yyyy")</f>
        <v>05-07-2021</v>
      </c>
      <c r="F2336" s="1" t="str">
        <f t="shared" si="144"/>
        <v>July</v>
      </c>
      <c r="G2336" s="1" t="str">
        <f t="shared" si="145"/>
        <v>2021</v>
      </c>
      <c r="H2336" s="1" t="str">
        <f t="shared" si="146"/>
        <v>Monday</v>
      </c>
      <c r="I2336" s="1" t="str">
        <f t="shared" si="147"/>
        <v>05</v>
      </c>
      <c r="J2336" t="s">
        <v>47</v>
      </c>
      <c r="K2336" t="s">
        <v>91</v>
      </c>
      <c r="L2336" t="s">
        <v>92</v>
      </c>
      <c r="M2336" t="s">
        <v>20</v>
      </c>
      <c r="N2336">
        <v>55</v>
      </c>
      <c r="O2336">
        <v>775</v>
      </c>
      <c r="P2336">
        <v>426250</v>
      </c>
      <c r="Q2336">
        <v>127875</v>
      </c>
      <c r="R2336">
        <v>0.3</v>
      </c>
      <c r="S2336" t="s">
        <v>82</v>
      </c>
      <c r="T2336" t="str">
        <f>IF(Table1[[#This Row],[Units Sold]]&gt; 700,"High Units","low Units")</f>
        <v>High Units</v>
      </c>
      <c r="U2336">
        <f>SUM(Table1[[#This Row],[Operating Profit]])/SUM(Table1[Operating Profit])*100</f>
        <v>3.8500896632064102E-2</v>
      </c>
      <c r="V2336">
        <f>SUM(Table1[[#This Row],[Price per Unit]]*Table1[[#This Row],[Units Sold]])</f>
        <v>42625</v>
      </c>
      <c r="W2336">
        <f>SUM(Table1[[#This Row],[Total Sales]]-Table1[[#This Row],[Operating Profit]])</f>
        <v>298375</v>
      </c>
      <c r="X2336">
        <f>SUM(Table1[[#This Row],[Total Sales]]-Table1[[#This Row],[Cost]])</f>
        <v>127875</v>
      </c>
      <c r="Y2336">
        <f>SUM(Table1[[#This Row],[profit/loss]])/SUM(Table1[profit/loss])</f>
        <v>3.8500896632064102E-4</v>
      </c>
    </row>
    <row r="2337" spans="1:25" x14ac:dyDescent="0.3">
      <c r="A2337" t="s">
        <v>13</v>
      </c>
      <c r="B2337" t="s">
        <v>82</v>
      </c>
      <c r="C2337">
        <v>1185732</v>
      </c>
      <c r="D2337" s="9">
        <v>44382</v>
      </c>
      <c r="E2337" s="8" t="str">
        <f>TEXT(Table1[[#This Row],[Invoice Date]],"dd-mm-yyyy")</f>
        <v>05-07-2021</v>
      </c>
      <c r="F2337" s="1" t="str">
        <f t="shared" si="144"/>
        <v>July</v>
      </c>
      <c r="G2337" s="1" t="str">
        <f t="shared" si="145"/>
        <v>2021</v>
      </c>
      <c r="H2337" s="1" t="str">
        <f t="shared" si="146"/>
        <v>Monday</v>
      </c>
      <c r="I2337" s="1" t="str">
        <f t="shared" si="147"/>
        <v>05</v>
      </c>
      <c r="J2337" t="s">
        <v>47</v>
      </c>
      <c r="K2337" t="s">
        <v>91</v>
      </c>
      <c r="L2337" t="s">
        <v>92</v>
      </c>
      <c r="M2337" t="s">
        <v>21</v>
      </c>
      <c r="N2337">
        <v>65</v>
      </c>
      <c r="O2337">
        <v>800</v>
      </c>
      <c r="P2337">
        <v>520000</v>
      </c>
      <c r="Q2337">
        <v>182000</v>
      </c>
      <c r="R2337">
        <v>0.35</v>
      </c>
      <c r="S2337" t="s">
        <v>82</v>
      </c>
      <c r="T2337" t="str">
        <f>IF(Table1[[#This Row],[Units Sold]]&gt; 700,"High Units","low Units")</f>
        <v>High Units</v>
      </c>
      <c r="U2337">
        <f>SUM(Table1[[#This Row],[Operating Profit]])/SUM(Table1[Operating Profit])*100</f>
        <v>5.4796975069682632E-2</v>
      </c>
      <c r="V2337">
        <f>SUM(Table1[[#This Row],[Price per Unit]]*Table1[[#This Row],[Units Sold]])</f>
        <v>52000</v>
      </c>
      <c r="W2337">
        <f>SUM(Table1[[#This Row],[Total Sales]]-Table1[[#This Row],[Operating Profit]])</f>
        <v>338000</v>
      </c>
      <c r="X2337">
        <f>SUM(Table1[[#This Row],[Total Sales]]-Table1[[#This Row],[Cost]])</f>
        <v>182000</v>
      </c>
      <c r="Y2337">
        <f>SUM(Table1[[#This Row],[profit/loss]])/SUM(Table1[profit/loss])</f>
        <v>5.4796975069682635E-4</v>
      </c>
    </row>
    <row r="2338" spans="1:25" x14ac:dyDescent="0.3">
      <c r="A2338" t="s">
        <v>13</v>
      </c>
      <c r="B2338" t="s">
        <v>82</v>
      </c>
      <c r="C2338">
        <v>1185732</v>
      </c>
      <c r="D2338" s="9">
        <v>44382</v>
      </c>
      <c r="E2338" s="8" t="str">
        <f>TEXT(Table1[[#This Row],[Invoice Date]],"dd-mm-yyyy")</f>
        <v>05-07-2021</v>
      </c>
      <c r="F2338" s="1" t="str">
        <f t="shared" si="144"/>
        <v>July</v>
      </c>
      <c r="G2338" s="1" t="str">
        <f t="shared" si="145"/>
        <v>2021</v>
      </c>
      <c r="H2338" s="1" t="str">
        <f t="shared" si="146"/>
        <v>Monday</v>
      </c>
      <c r="I2338" s="1" t="str">
        <f t="shared" si="147"/>
        <v>05</v>
      </c>
      <c r="J2338" t="s">
        <v>47</v>
      </c>
      <c r="K2338" t="s">
        <v>91</v>
      </c>
      <c r="L2338" t="s">
        <v>92</v>
      </c>
      <c r="M2338" t="s">
        <v>22</v>
      </c>
      <c r="N2338">
        <v>70</v>
      </c>
      <c r="O2338">
        <v>975</v>
      </c>
      <c r="P2338">
        <v>682500</v>
      </c>
      <c r="Q2338">
        <v>341250</v>
      </c>
      <c r="R2338">
        <v>0.5</v>
      </c>
      <c r="S2338" t="s">
        <v>82</v>
      </c>
      <c r="T2338" t="str">
        <f>IF(Table1[[#This Row],[Units Sold]]&gt; 700,"High Units","low Units")</f>
        <v>High Units</v>
      </c>
      <c r="U2338">
        <f>SUM(Table1[[#This Row],[Operating Profit]])/SUM(Table1[Operating Profit])*100</f>
        <v>0.10274432825565494</v>
      </c>
      <c r="V2338">
        <f>SUM(Table1[[#This Row],[Price per Unit]]*Table1[[#This Row],[Units Sold]])</f>
        <v>68250</v>
      </c>
      <c r="W2338">
        <f>SUM(Table1[[#This Row],[Total Sales]]-Table1[[#This Row],[Operating Profit]])</f>
        <v>341250</v>
      </c>
      <c r="X2338">
        <f>SUM(Table1[[#This Row],[Total Sales]]-Table1[[#This Row],[Cost]])</f>
        <v>341250</v>
      </c>
      <c r="Y2338">
        <f>SUM(Table1[[#This Row],[profit/loss]])/SUM(Table1[profit/loss])</f>
        <v>1.0274432825565494E-3</v>
      </c>
    </row>
    <row r="2339" spans="1:25" x14ac:dyDescent="0.3">
      <c r="A2339" t="s">
        <v>13</v>
      </c>
      <c r="B2339" t="s">
        <v>82</v>
      </c>
      <c r="C2339">
        <v>1185732</v>
      </c>
      <c r="D2339" s="9">
        <v>44414</v>
      </c>
      <c r="E2339" s="8" t="str">
        <f>TEXT(Table1[[#This Row],[Invoice Date]],"dd-mm-yyyy")</f>
        <v>06-08-2021</v>
      </c>
      <c r="F2339" s="1" t="str">
        <f t="shared" si="144"/>
        <v>August</v>
      </c>
      <c r="G2339" s="1" t="str">
        <f t="shared" si="145"/>
        <v>2021</v>
      </c>
      <c r="H2339" s="1" t="str">
        <f t="shared" si="146"/>
        <v>Friday</v>
      </c>
      <c r="I2339" s="1" t="str">
        <f t="shared" si="147"/>
        <v>06</v>
      </c>
      <c r="J2339" t="s">
        <v>47</v>
      </c>
      <c r="K2339" t="s">
        <v>91</v>
      </c>
      <c r="L2339" t="s">
        <v>92</v>
      </c>
      <c r="M2339" t="s">
        <v>16</v>
      </c>
      <c r="N2339">
        <v>65</v>
      </c>
      <c r="O2339">
        <v>1125</v>
      </c>
      <c r="P2339">
        <v>731250</v>
      </c>
      <c r="Q2339">
        <v>329063</v>
      </c>
      <c r="R2339">
        <v>0.45</v>
      </c>
      <c r="S2339" t="s">
        <v>82</v>
      </c>
      <c r="T2339" t="str">
        <f>IF(Table1[[#This Row],[Units Sold]]&gt; 700,"High Units","low Units")</f>
        <v>High Units</v>
      </c>
      <c r="U2339">
        <f>SUM(Table1[[#This Row],[Operating Profit]])/SUM(Table1[Operating Profit])*100</f>
        <v>9.9075038501950416E-2</v>
      </c>
      <c r="V2339">
        <f>SUM(Table1[[#This Row],[Price per Unit]]*Table1[[#This Row],[Units Sold]])</f>
        <v>73125</v>
      </c>
      <c r="W2339">
        <f>SUM(Table1[[#This Row],[Total Sales]]-Table1[[#This Row],[Operating Profit]])</f>
        <v>402187</v>
      </c>
      <c r="X2339">
        <f>SUM(Table1[[#This Row],[Total Sales]]-Table1[[#This Row],[Cost]])</f>
        <v>329063</v>
      </c>
      <c r="Y2339">
        <f>SUM(Table1[[#This Row],[profit/loss]])/SUM(Table1[profit/loss])</f>
        <v>9.9075038501950422E-4</v>
      </c>
    </row>
    <row r="2340" spans="1:25" x14ac:dyDescent="0.3">
      <c r="A2340" t="s">
        <v>13</v>
      </c>
      <c r="B2340" t="s">
        <v>82</v>
      </c>
      <c r="C2340">
        <v>1185732</v>
      </c>
      <c r="D2340" s="9">
        <v>44414</v>
      </c>
      <c r="E2340" s="8" t="str">
        <f>TEXT(Table1[[#This Row],[Invoice Date]],"dd-mm-yyyy")</f>
        <v>06-08-2021</v>
      </c>
      <c r="F2340" s="1" t="str">
        <f t="shared" si="144"/>
        <v>August</v>
      </c>
      <c r="G2340" s="1" t="str">
        <f t="shared" si="145"/>
        <v>2021</v>
      </c>
      <c r="H2340" s="1" t="str">
        <f t="shared" si="146"/>
        <v>Friday</v>
      </c>
      <c r="I2340" s="1" t="str">
        <f t="shared" si="147"/>
        <v>06</v>
      </c>
      <c r="J2340" t="s">
        <v>47</v>
      </c>
      <c r="K2340" t="s">
        <v>91</v>
      </c>
      <c r="L2340" t="s">
        <v>92</v>
      </c>
      <c r="M2340" t="s">
        <v>18</v>
      </c>
      <c r="N2340">
        <v>60</v>
      </c>
      <c r="O2340">
        <v>900</v>
      </c>
      <c r="P2340">
        <v>540000</v>
      </c>
      <c r="Q2340">
        <v>189000</v>
      </c>
      <c r="R2340">
        <v>0.35</v>
      </c>
      <c r="S2340" t="s">
        <v>82</v>
      </c>
      <c r="T2340" t="str">
        <f>IF(Table1[[#This Row],[Units Sold]]&gt; 700,"High Units","low Units")</f>
        <v>High Units</v>
      </c>
      <c r="U2340">
        <f>SUM(Table1[[#This Row],[Operating Profit]])/SUM(Table1[Operating Profit])*100</f>
        <v>5.6904551033901192E-2</v>
      </c>
      <c r="V2340">
        <f>SUM(Table1[[#This Row],[Price per Unit]]*Table1[[#This Row],[Units Sold]])</f>
        <v>54000</v>
      </c>
      <c r="W2340">
        <f>SUM(Table1[[#This Row],[Total Sales]]-Table1[[#This Row],[Operating Profit]])</f>
        <v>351000</v>
      </c>
      <c r="X2340">
        <f>SUM(Table1[[#This Row],[Total Sales]]-Table1[[#This Row],[Cost]])</f>
        <v>189000</v>
      </c>
      <c r="Y2340">
        <f>SUM(Table1[[#This Row],[profit/loss]])/SUM(Table1[profit/loss])</f>
        <v>5.6904551033901195E-4</v>
      </c>
    </row>
    <row r="2341" spans="1:25" x14ac:dyDescent="0.3">
      <c r="A2341" t="s">
        <v>13</v>
      </c>
      <c r="B2341" t="s">
        <v>82</v>
      </c>
      <c r="C2341">
        <v>1185732</v>
      </c>
      <c r="D2341" s="9">
        <v>44414</v>
      </c>
      <c r="E2341" s="8" t="str">
        <f>TEXT(Table1[[#This Row],[Invoice Date]],"dd-mm-yyyy")</f>
        <v>06-08-2021</v>
      </c>
      <c r="F2341" s="1" t="str">
        <f t="shared" si="144"/>
        <v>August</v>
      </c>
      <c r="G2341" s="1" t="str">
        <f t="shared" si="145"/>
        <v>2021</v>
      </c>
      <c r="H2341" s="1" t="str">
        <f t="shared" si="146"/>
        <v>Friday</v>
      </c>
      <c r="I2341" s="1" t="str">
        <f t="shared" si="147"/>
        <v>06</v>
      </c>
      <c r="J2341" t="s">
        <v>47</v>
      </c>
      <c r="K2341" t="s">
        <v>91</v>
      </c>
      <c r="L2341" t="s">
        <v>92</v>
      </c>
      <c r="M2341" t="s">
        <v>19</v>
      </c>
      <c r="N2341">
        <v>55</v>
      </c>
      <c r="O2341">
        <v>825</v>
      </c>
      <c r="P2341">
        <v>453750</v>
      </c>
      <c r="Q2341">
        <v>113438</v>
      </c>
      <c r="R2341">
        <v>0.25</v>
      </c>
      <c r="S2341" t="s">
        <v>82</v>
      </c>
      <c r="T2341" t="str">
        <f>IF(Table1[[#This Row],[Units Sold]]&gt; 700,"High Units","low Units")</f>
        <v>High Units</v>
      </c>
      <c r="U2341">
        <f>SUM(Table1[[#This Row],[Operating Profit]])/SUM(Table1[Operating Profit])*100</f>
        <v>3.4154171747003616E-2</v>
      </c>
      <c r="V2341">
        <f>SUM(Table1[[#This Row],[Price per Unit]]*Table1[[#This Row],[Units Sold]])</f>
        <v>45375</v>
      </c>
      <c r="W2341">
        <f>SUM(Table1[[#This Row],[Total Sales]]-Table1[[#This Row],[Operating Profit]])</f>
        <v>340312</v>
      </c>
      <c r="X2341">
        <f>SUM(Table1[[#This Row],[Total Sales]]-Table1[[#This Row],[Cost]])</f>
        <v>113438</v>
      </c>
      <c r="Y2341">
        <f>SUM(Table1[[#This Row],[profit/loss]])/SUM(Table1[profit/loss])</f>
        <v>3.4154171747003618E-4</v>
      </c>
    </row>
    <row r="2342" spans="1:25" x14ac:dyDescent="0.3">
      <c r="A2342" t="s">
        <v>13</v>
      </c>
      <c r="B2342" t="s">
        <v>82</v>
      </c>
      <c r="C2342">
        <v>1185732</v>
      </c>
      <c r="D2342" s="9">
        <v>44414</v>
      </c>
      <c r="E2342" s="8" t="str">
        <f>TEXT(Table1[[#This Row],[Invoice Date]],"dd-mm-yyyy")</f>
        <v>06-08-2021</v>
      </c>
      <c r="F2342" s="1" t="str">
        <f t="shared" si="144"/>
        <v>August</v>
      </c>
      <c r="G2342" s="1" t="str">
        <f t="shared" si="145"/>
        <v>2021</v>
      </c>
      <c r="H2342" s="1" t="str">
        <f t="shared" si="146"/>
        <v>Friday</v>
      </c>
      <c r="I2342" s="1" t="str">
        <f t="shared" si="147"/>
        <v>06</v>
      </c>
      <c r="J2342" t="s">
        <v>47</v>
      </c>
      <c r="K2342" t="s">
        <v>91</v>
      </c>
      <c r="L2342" t="s">
        <v>92</v>
      </c>
      <c r="M2342" t="s">
        <v>20</v>
      </c>
      <c r="N2342">
        <v>45</v>
      </c>
      <c r="O2342">
        <v>775</v>
      </c>
      <c r="P2342">
        <v>348750</v>
      </c>
      <c r="Q2342">
        <v>104625</v>
      </c>
      <c r="R2342">
        <v>0.3</v>
      </c>
      <c r="S2342" t="s">
        <v>82</v>
      </c>
      <c r="T2342" t="str">
        <f>IF(Table1[[#This Row],[Units Sold]]&gt; 700,"High Units","low Units")</f>
        <v>High Units</v>
      </c>
      <c r="U2342">
        <f>SUM(Table1[[#This Row],[Operating Profit]])/SUM(Table1[Operating Profit])*100</f>
        <v>3.1500733608052445E-2</v>
      </c>
      <c r="V2342">
        <f>SUM(Table1[[#This Row],[Price per Unit]]*Table1[[#This Row],[Units Sold]])</f>
        <v>34875</v>
      </c>
      <c r="W2342">
        <f>SUM(Table1[[#This Row],[Total Sales]]-Table1[[#This Row],[Operating Profit]])</f>
        <v>244125</v>
      </c>
      <c r="X2342">
        <f>SUM(Table1[[#This Row],[Total Sales]]-Table1[[#This Row],[Cost]])</f>
        <v>104625</v>
      </c>
      <c r="Y2342">
        <f>SUM(Table1[[#This Row],[profit/loss]])/SUM(Table1[profit/loss])</f>
        <v>3.1500733608052448E-4</v>
      </c>
    </row>
    <row r="2343" spans="1:25" x14ac:dyDescent="0.3">
      <c r="A2343" t="s">
        <v>13</v>
      </c>
      <c r="B2343" t="s">
        <v>82</v>
      </c>
      <c r="C2343">
        <v>1185732</v>
      </c>
      <c r="D2343" s="9">
        <v>44414</v>
      </c>
      <c r="E2343" s="8" t="str">
        <f>TEXT(Table1[[#This Row],[Invoice Date]],"dd-mm-yyyy")</f>
        <v>06-08-2021</v>
      </c>
      <c r="F2343" s="1" t="str">
        <f t="shared" si="144"/>
        <v>August</v>
      </c>
      <c r="G2343" s="1" t="str">
        <f t="shared" si="145"/>
        <v>2021</v>
      </c>
      <c r="H2343" s="1" t="str">
        <f t="shared" si="146"/>
        <v>Friday</v>
      </c>
      <c r="I2343" s="1" t="str">
        <f t="shared" si="147"/>
        <v>06</v>
      </c>
      <c r="J2343" t="s">
        <v>47</v>
      </c>
      <c r="K2343" t="s">
        <v>91</v>
      </c>
      <c r="L2343" t="s">
        <v>92</v>
      </c>
      <c r="M2343" t="s">
        <v>21</v>
      </c>
      <c r="N2343">
        <v>55</v>
      </c>
      <c r="O2343">
        <v>750</v>
      </c>
      <c r="P2343">
        <v>412500</v>
      </c>
      <c r="Q2343">
        <v>144375</v>
      </c>
      <c r="R2343">
        <v>0.35</v>
      </c>
      <c r="S2343" t="s">
        <v>82</v>
      </c>
      <c r="T2343" t="str">
        <f>IF(Table1[[#This Row],[Units Sold]]&gt; 700,"High Units","low Units")</f>
        <v>High Units</v>
      </c>
      <c r="U2343">
        <f>SUM(Table1[[#This Row],[Operating Profit]])/SUM(Table1[Operating Profit])*100</f>
        <v>4.3468754262007858E-2</v>
      </c>
      <c r="V2343">
        <f>SUM(Table1[[#This Row],[Price per Unit]]*Table1[[#This Row],[Units Sold]])</f>
        <v>41250</v>
      </c>
      <c r="W2343">
        <f>SUM(Table1[[#This Row],[Total Sales]]-Table1[[#This Row],[Operating Profit]])</f>
        <v>268125</v>
      </c>
      <c r="X2343">
        <f>SUM(Table1[[#This Row],[Total Sales]]-Table1[[#This Row],[Cost]])</f>
        <v>144375</v>
      </c>
      <c r="Y2343">
        <f>SUM(Table1[[#This Row],[profit/loss]])/SUM(Table1[profit/loss])</f>
        <v>4.346875426200786E-4</v>
      </c>
    </row>
    <row r="2344" spans="1:25" x14ac:dyDescent="0.3">
      <c r="A2344" t="s">
        <v>13</v>
      </c>
      <c r="B2344" t="s">
        <v>82</v>
      </c>
      <c r="C2344">
        <v>1185732</v>
      </c>
      <c r="D2344" s="9">
        <v>44414</v>
      </c>
      <c r="E2344" s="8" t="str">
        <f>TEXT(Table1[[#This Row],[Invoice Date]],"dd-mm-yyyy")</f>
        <v>06-08-2021</v>
      </c>
      <c r="F2344" s="1" t="str">
        <f t="shared" si="144"/>
        <v>August</v>
      </c>
      <c r="G2344" s="1" t="str">
        <f t="shared" si="145"/>
        <v>2021</v>
      </c>
      <c r="H2344" s="1" t="str">
        <f t="shared" si="146"/>
        <v>Friday</v>
      </c>
      <c r="I2344" s="1" t="str">
        <f t="shared" si="147"/>
        <v>06</v>
      </c>
      <c r="J2344" t="s">
        <v>47</v>
      </c>
      <c r="K2344" t="s">
        <v>91</v>
      </c>
      <c r="L2344" t="s">
        <v>92</v>
      </c>
      <c r="M2344" t="s">
        <v>22</v>
      </c>
      <c r="N2344">
        <v>60</v>
      </c>
      <c r="O2344">
        <v>925</v>
      </c>
      <c r="P2344">
        <v>555000</v>
      </c>
      <c r="Q2344">
        <v>277500</v>
      </c>
      <c r="R2344">
        <v>0.5</v>
      </c>
      <c r="S2344" t="s">
        <v>82</v>
      </c>
      <c r="T2344" t="str">
        <f>IF(Table1[[#This Row],[Units Sold]]&gt; 700,"High Units","low Units")</f>
        <v>High Units</v>
      </c>
      <c r="U2344">
        <f>SUM(Table1[[#This Row],[Operating Profit]])/SUM(Table1[Operating Profit])*100</f>
        <v>8.3550332867235885E-2</v>
      </c>
      <c r="V2344">
        <f>SUM(Table1[[#This Row],[Price per Unit]]*Table1[[#This Row],[Units Sold]])</f>
        <v>55500</v>
      </c>
      <c r="W2344">
        <f>SUM(Table1[[#This Row],[Total Sales]]-Table1[[#This Row],[Operating Profit]])</f>
        <v>277500</v>
      </c>
      <c r="X2344">
        <f>SUM(Table1[[#This Row],[Total Sales]]-Table1[[#This Row],[Cost]])</f>
        <v>277500</v>
      </c>
      <c r="Y2344">
        <f>SUM(Table1[[#This Row],[profit/loss]])/SUM(Table1[profit/loss])</f>
        <v>8.3550332867235889E-4</v>
      </c>
    </row>
    <row r="2345" spans="1:25" x14ac:dyDescent="0.3">
      <c r="A2345" t="s">
        <v>13</v>
      </c>
      <c r="B2345" t="s">
        <v>82</v>
      </c>
      <c r="C2345">
        <v>1185732</v>
      </c>
      <c r="D2345" s="9">
        <v>44444</v>
      </c>
      <c r="E2345" s="8" t="str">
        <f>TEXT(Table1[[#This Row],[Invoice Date]],"dd-mm-yyyy")</f>
        <v>05-09-2021</v>
      </c>
      <c r="F2345" s="1" t="str">
        <f t="shared" si="144"/>
        <v>September</v>
      </c>
      <c r="G2345" s="1" t="str">
        <f t="shared" si="145"/>
        <v>2021</v>
      </c>
      <c r="H2345" s="1" t="str">
        <f t="shared" si="146"/>
        <v>Sunday</v>
      </c>
      <c r="I2345" s="1" t="str">
        <f t="shared" si="147"/>
        <v>05</v>
      </c>
      <c r="J2345" t="s">
        <v>47</v>
      </c>
      <c r="K2345" t="s">
        <v>91</v>
      </c>
      <c r="L2345" t="s">
        <v>92</v>
      </c>
      <c r="M2345" t="s">
        <v>16</v>
      </c>
      <c r="N2345">
        <v>55</v>
      </c>
      <c r="O2345">
        <v>1025</v>
      </c>
      <c r="P2345">
        <v>563750</v>
      </c>
      <c r="Q2345">
        <v>253688</v>
      </c>
      <c r="R2345">
        <v>0.45</v>
      </c>
      <c r="S2345" t="s">
        <v>82</v>
      </c>
      <c r="T2345" t="str">
        <f>IF(Table1[[#This Row],[Units Sold]]&gt; 700,"High Units","low Units")</f>
        <v>High Units</v>
      </c>
      <c r="U2345">
        <f>SUM(Table1[[#This Row],[Operating Profit]])/SUM(Table1[Operating Profit])*100</f>
        <v>7.6380961601525535E-2</v>
      </c>
      <c r="V2345">
        <f>SUM(Table1[[#This Row],[Price per Unit]]*Table1[[#This Row],[Units Sold]])</f>
        <v>56375</v>
      </c>
      <c r="W2345">
        <f>SUM(Table1[[#This Row],[Total Sales]]-Table1[[#This Row],[Operating Profit]])</f>
        <v>310062</v>
      </c>
      <c r="X2345">
        <f>SUM(Table1[[#This Row],[Total Sales]]-Table1[[#This Row],[Cost]])</f>
        <v>253688</v>
      </c>
      <c r="Y2345">
        <f>SUM(Table1[[#This Row],[profit/loss]])/SUM(Table1[profit/loss])</f>
        <v>7.6380961601525536E-4</v>
      </c>
    </row>
    <row r="2346" spans="1:25" x14ac:dyDescent="0.3">
      <c r="A2346" t="s">
        <v>13</v>
      </c>
      <c r="B2346" t="s">
        <v>82</v>
      </c>
      <c r="C2346">
        <v>1185732</v>
      </c>
      <c r="D2346" s="9">
        <v>44444</v>
      </c>
      <c r="E2346" s="8" t="str">
        <f>TEXT(Table1[[#This Row],[Invoice Date]],"dd-mm-yyyy")</f>
        <v>05-09-2021</v>
      </c>
      <c r="F2346" s="1" t="str">
        <f t="shared" si="144"/>
        <v>September</v>
      </c>
      <c r="G2346" s="1" t="str">
        <f t="shared" si="145"/>
        <v>2021</v>
      </c>
      <c r="H2346" s="1" t="str">
        <f t="shared" si="146"/>
        <v>Sunday</v>
      </c>
      <c r="I2346" s="1" t="str">
        <f t="shared" si="147"/>
        <v>05</v>
      </c>
      <c r="J2346" t="s">
        <v>47</v>
      </c>
      <c r="K2346" t="s">
        <v>91</v>
      </c>
      <c r="L2346" t="s">
        <v>92</v>
      </c>
      <c r="M2346" t="s">
        <v>18</v>
      </c>
      <c r="N2346">
        <v>50</v>
      </c>
      <c r="O2346">
        <v>825</v>
      </c>
      <c r="P2346">
        <v>412500</v>
      </c>
      <c r="Q2346">
        <v>144375</v>
      </c>
      <c r="R2346">
        <v>0.35</v>
      </c>
      <c r="S2346" t="s">
        <v>82</v>
      </c>
      <c r="T2346" t="str">
        <f>IF(Table1[[#This Row],[Units Sold]]&gt; 700,"High Units","low Units")</f>
        <v>High Units</v>
      </c>
      <c r="U2346">
        <f>SUM(Table1[[#This Row],[Operating Profit]])/SUM(Table1[Operating Profit])*100</f>
        <v>4.3468754262007858E-2</v>
      </c>
      <c r="V2346">
        <f>SUM(Table1[[#This Row],[Price per Unit]]*Table1[[#This Row],[Units Sold]])</f>
        <v>41250</v>
      </c>
      <c r="W2346">
        <f>SUM(Table1[[#This Row],[Total Sales]]-Table1[[#This Row],[Operating Profit]])</f>
        <v>268125</v>
      </c>
      <c r="X2346">
        <f>SUM(Table1[[#This Row],[Total Sales]]-Table1[[#This Row],[Cost]])</f>
        <v>144375</v>
      </c>
      <c r="Y2346">
        <f>SUM(Table1[[#This Row],[profit/loss]])/SUM(Table1[profit/loss])</f>
        <v>4.346875426200786E-4</v>
      </c>
    </row>
    <row r="2347" spans="1:25" x14ac:dyDescent="0.3">
      <c r="A2347" t="s">
        <v>13</v>
      </c>
      <c r="B2347" t="s">
        <v>82</v>
      </c>
      <c r="C2347">
        <v>1185732</v>
      </c>
      <c r="D2347" s="9">
        <v>44444</v>
      </c>
      <c r="E2347" s="8" t="str">
        <f>TEXT(Table1[[#This Row],[Invoice Date]],"dd-mm-yyyy")</f>
        <v>05-09-2021</v>
      </c>
      <c r="F2347" s="1" t="str">
        <f t="shared" si="144"/>
        <v>September</v>
      </c>
      <c r="G2347" s="1" t="str">
        <f t="shared" si="145"/>
        <v>2021</v>
      </c>
      <c r="H2347" s="1" t="str">
        <f t="shared" si="146"/>
        <v>Sunday</v>
      </c>
      <c r="I2347" s="1" t="str">
        <f t="shared" si="147"/>
        <v>05</v>
      </c>
      <c r="J2347" t="s">
        <v>47</v>
      </c>
      <c r="K2347" t="s">
        <v>91</v>
      </c>
      <c r="L2347" t="s">
        <v>92</v>
      </c>
      <c r="M2347" t="s">
        <v>19</v>
      </c>
      <c r="N2347">
        <v>40</v>
      </c>
      <c r="O2347">
        <v>725</v>
      </c>
      <c r="P2347">
        <v>290000</v>
      </c>
      <c r="Q2347">
        <v>72500</v>
      </c>
      <c r="R2347">
        <v>0.25</v>
      </c>
      <c r="S2347" t="s">
        <v>82</v>
      </c>
      <c r="T2347" t="str">
        <f>IF(Table1[[#This Row],[Units Sold]]&gt; 700,"High Units","low Units")</f>
        <v>High Units</v>
      </c>
      <c r="U2347">
        <f>SUM(Table1[[#This Row],[Operating Profit]])/SUM(Table1[Operating Profit])*100</f>
        <v>2.1828465343692257E-2</v>
      </c>
      <c r="V2347">
        <f>SUM(Table1[[#This Row],[Price per Unit]]*Table1[[#This Row],[Units Sold]])</f>
        <v>29000</v>
      </c>
      <c r="W2347">
        <f>SUM(Table1[[#This Row],[Total Sales]]-Table1[[#This Row],[Operating Profit]])</f>
        <v>217500</v>
      </c>
      <c r="X2347">
        <f>SUM(Table1[[#This Row],[Total Sales]]-Table1[[#This Row],[Cost]])</f>
        <v>72500</v>
      </c>
      <c r="Y2347">
        <f>SUM(Table1[[#This Row],[profit/loss]])/SUM(Table1[profit/loss])</f>
        <v>2.1828465343692258E-4</v>
      </c>
    </row>
    <row r="2348" spans="1:25" x14ac:dyDescent="0.3">
      <c r="A2348" t="s">
        <v>13</v>
      </c>
      <c r="B2348" t="s">
        <v>82</v>
      </c>
      <c r="C2348">
        <v>1185732</v>
      </c>
      <c r="D2348" s="9">
        <v>44444</v>
      </c>
      <c r="E2348" s="8" t="str">
        <f>TEXT(Table1[[#This Row],[Invoice Date]],"dd-mm-yyyy")</f>
        <v>05-09-2021</v>
      </c>
      <c r="F2348" s="1" t="str">
        <f t="shared" si="144"/>
        <v>September</v>
      </c>
      <c r="G2348" s="1" t="str">
        <f t="shared" si="145"/>
        <v>2021</v>
      </c>
      <c r="H2348" s="1" t="str">
        <f t="shared" si="146"/>
        <v>Sunday</v>
      </c>
      <c r="I2348" s="1" t="str">
        <f t="shared" si="147"/>
        <v>05</v>
      </c>
      <c r="J2348" t="s">
        <v>47</v>
      </c>
      <c r="K2348" t="s">
        <v>91</v>
      </c>
      <c r="L2348" t="s">
        <v>92</v>
      </c>
      <c r="M2348" t="s">
        <v>20</v>
      </c>
      <c r="N2348">
        <v>40</v>
      </c>
      <c r="O2348">
        <v>700</v>
      </c>
      <c r="P2348">
        <v>280000</v>
      </c>
      <c r="Q2348">
        <v>84000</v>
      </c>
      <c r="R2348">
        <v>0.3</v>
      </c>
      <c r="S2348" t="s">
        <v>82</v>
      </c>
      <c r="T2348" t="str">
        <f>IF(Table1[[#This Row],[Units Sold]]&gt; 700,"High Units","low Units")</f>
        <v>low Units</v>
      </c>
      <c r="U2348">
        <f>SUM(Table1[[#This Row],[Operating Profit]])/SUM(Table1[Operating Profit])*100</f>
        <v>2.5290911570622753E-2</v>
      </c>
      <c r="V2348">
        <f>SUM(Table1[[#This Row],[Price per Unit]]*Table1[[#This Row],[Units Sold]])</f>
        <v>28000</v>
      </c>
      <c r="W2348">
        <f>SUM(Table1[[#This Row],[Total Sales]]-Table1[[#This Row],[Operating Profit]])</f>
        <v>196000</v>
      </c>
      <c r="X2348">
        <f>SUM(Table1[[#This Row],[Total Sales]]-Table1[[#This Row],[Cost]])</f>
        <v>84000</v>
      </c>
      <c r="Y2348">
        <f>SUM(Table1[[#This Row],[profit/loss]])/SUM(Table1[profit/loss])</f>
        <v>2.5290911570622753E-4</v>
      </c>
    </row>
    <row r="2349" spans="1:25" x14ac:dyDescent="0.3">
      <c r="A2349" t="s">
        <v>13</v>
      </c>
      <c r="B2349" t="s">
        <v>82</v>
      </c>
      <c r="C2349">
        <v>1185732</v>
      </c>
      <c r="D2349" s="9">
        <v>44444</v>
      </c>
      <c r="E2349" s="8" t="str">
        <f>TEXT(Table1[[#This Row],[Invoice Date]],"dd-mm-yyyy")</f>
        <v>05-09-2021</v>
      </c>
      <c r="F2349" s="1" t="str">
        <f t="shared" si="144"/>
        <v>September</v>
      </c>
      <c r="G2349" s="1" t="str">
        <f t="shared" si="145"/>
        <v>2021</v>
      </c>
      <c r="H2349" s="1" t="str">
        <f t="shared" si="146"/>
        <v>Sunday</v>
      </c>
      <c r="I2349" s="1" t="str">
        <f t="shared" si="147"/>
        <v>05</v>
      </c>
      <c r="J2349" t="s">
        <v>47</v>
      </c>
      <c r="K2349" t="s">
        <v>91</v>
      </c>
      <c r="L2349" t="s">
        <v>92</v>
      </c>
      <c r="M2349" t="s">
        <v>21</v>
      </c>
      <c r="N2349">
        <v>50</v>
      </c>
      <c r="O2349">
        <v>700</v>
      </c>
      <c r="P2349">
        <v>350000</v>
      </c>
      <c r="Q2349">
        <v>122500</v>
      </c>
      <c r="R2349">
        <v>0.35</v>
      </c>
      <c r="S2349" t="s">
        <v>82</v>
      </c>
      <c r="T2349" t="str">
        <f>IF(Table1[[#This Row],[Units Sold]]&gt; 700,"High Units","low Units")</f>
        <v>low Units</v>
      </c>
      <c r="U2349">
        <f>SUM(Table1[[#This Row],[Operating Profit]])/SUM(Table1[Operating Profit])*100</f>
        <v>3.6882579373824852E-2</v>
      </c>
      <c r="V2349">
        <f>SUM(Table1[[#This Row],[Price per Unit]]*Table1[[#This Row],[Units Sold]])</f>
        <v>35000</v>
      </c>
      <c r="W2349">
        <f>SUM(Table1[[#This Row],[Total Sales]]-Table1[[#This Row],[Operating Profit]])</f>
        <v>227500</v>
      </c>
      <c r="X2349">
        <f>SUM(Table1[[#This Row],[Total Sales]]-Table1[[#This Row],[Cost]])</f>
        <v>122500</v>
      </c>
      <c r="Y2349">
        <f>SUM(Table1[[#This Row],[profit/loss]])/SUM(Table1[profit/loss])</f>
        <v>3.688257937382485E-4</v>
      </c>
    </row>
    <row r="2350" spans="1:25" x14ac:dyDescent="0.3">
      <c r="A2350" t="s">
        <v>13</v>
      </c>
      <c r="B2350" t="s">
        <v>82</v>
      </c>
      <c r="C2350">
        <v>1185732</v>
      </c>
      <c r="D2350" s="9">
        <v>44444</v>
      </c>
      <c r="E2350" s="8" t="str">
        <f>TEXT(Table1[[#This Row],[Invoice Date]],"dd-mm-yyyy")</f>
        <v>05-09-2021</v>
      </c>
      <c r="F2350" s="1" t="str">
        <f t="shared" si="144"/>
        <v>September</v>
      </c>
      <c r="G2350" s="1" t="str">
        <f t="shared" si="145"/>
        <v>2021</v>
      </c>
      <c r="H2350" s="1" t="str">
        <f t="shared" si="146"/>
        <v>Sunday</v>
      </c>
      <c r="I2350" s="1" t="str">
        <f t="shared" si="147"/>
        <v>05</v>
      </c>
      <c r="J2350" t="s">
        <v>47</v>
      </c>
      <c r="K2350" t="s">
        <v>91</v>
      </c>
      <c r="L2350" t="s">
        <v>92</v>
      </c>
      <c r="M2350" t="s">
        <v>22</v>
      </c>
      <c r="N2350">
        <v>55</v>
      </c>
      <c r="O2350">
        <v>800</v>
      </c>
      <c r="P2350">
        <v>440000</v>
      </c>
      <c r="Q2350">
        <v>220000</v>
      </c>
      <c r="R2350">
        <v>0.5</v>
      </c>
      <c r="S2350" t="s">
        <v>82</v>
      </c>
      <c r="T2350" t="str">
        <f>IF(Table1[[#This Row],[Units Sold]]&gt; 700,"High Units","low Units")</f>
        <v>High Units</v>
      </c>
      <c r="U2350">
        <f>SUM(Table1[[#This Row],[Operating Profit]])/SUM(Table1[Operating Profit])*100</f>
        <v>6.6238101732583404E-2</v>
      </c>
      <c r="V2350">
        <f>SUM(Table1[[#This Row],[Price per Unit]]*Table1[[#This Row],[Units Sold]])</f>
        <v>44000</v>
      </c>
      <c r="W2350">
        <f>SUM(Table1[[#This Row],[Total Sales]]-Table1[[#This Row],[Operating Profit]])</f>
        <v>220000</v>
      </c>
      <c r="X2350">
        <f>SUM(Table1[[#This Row],[Total Sales]]-Table1[[#This Row],[Cost]])</f>
        <v>220000</v>
      </c>
      <c r="Y2350">
        <f>SUM(Table1[[#This Row],[profit/loss]])/SUM(Table1[profit/loss])</f>
        <v>6.6238101732583399E-4</v>
      </c>
    </row>
    <row r="2351" spans="1:25" x14ac:dyDescent="0.3">
      <c r="A2351" t="s">
        <v>13</v>
      </c>
      <c r="B2351" t="s">
        <v>82</v>
      </c>
      <c r="C2351">
        <v>1185732</v>
      </c>
      <c r="D2351" s="9">
        <v>44476</v>
      </c>
      <c r="E2351" s="8" t="str">
        <f>TEXT(Table1[[#This Row],[Invoice Date]],"dd-mm-yyyy")</f>
        <v>07-10-2021</v>
      </c>
      <c r="F2351" s="1" t="str">
        <f t="shared" si="144"/>
        <v>October</v>
      </c>
      <c r="G2351" s="1" t="str">
        <f t="shared" si="145"/>
        <v>2021</v>
      </c>
      <c r="H2351" s="1" t="str">
        <f t="shared" si="146"/>
        <v>Thursday</v>
      </c>
      <c r="I2351" s="1" t="str">
        <f t="shared" si="147"/>
        <v>07</v>
      </c>
      <c r="J2351" t="s">
        <v>47</v>
      </c>
      <c r="K2351" t="s">
        <v>91</v>
      </c>
      <c r="L2351" t="s">
        <v>92</v>
      </c>
      <c r="M2351" t="s">
        <v>16</v>
      </c>
      <c r="N2351">
        <v>55</v>
      </c>
      <c r="O2351">
        <v>975</v>
      </c>
      <c r="P2351">
        <v>536250</v>
      </c>
      <c r="Q2351">
        <v>241313</v>
      </c>
      <c r="R2351">
        <v>0.45</v>
      </c>
      <c r="S2351" t="s">
        <v>82</v>
      </c>
      <c r="T2351" t="str">
        <f>IF(Table1[[#This Row],[Units Sold]]&gt; 700,"High Units","low Units")</f>
        <v>High Units</v>
      </c>
      <c r="U2351">
        <f>SUM(Table1[[#This Row],[Operating Profit]])/SUM(Table1[Operating Profit])*100</f>
        <v>7.2655068379067725E-2</v>
      </c>
      <c r="V2351">
        <f>SUM(Table1[[#This Row],[Price per Unit]]*Table1[[#This Row],[Units Sold]])</f>
        <v>53625</v>
      </c>
      <c r="W2351">
        <f>SUM(Table1[[#This Row],[Total Sales]]-Table1[[#This Row],[Operating Profit]])</f>
        <v>294937</v>
      </c>
      <c r="X2351">
        <f>SUM(Table1[[#This Row],[Total Sales]]-Table1[[#This Row],[Cost]])</f>
        <v>241313</v>
      </c>
      <c r="Y2351">
        <f>SUM(Table1[[#This Row],[profit/loss]])/SUM(Table1[profit/loss])</f>
        <v>7.2655068379067725E-4</v>
      </c>
    </row>
    <row r="2352" spans="1:25" x14ac:dyDescent="0.3">
      <c r="A2352" t="s">
        <v>13</v>
      </c>
      <c r="B2352" t="s">
        <v>82</v>
      </c>
      <c r="C2352">
        <v>1185732</v>
      </c>
      <c r="D2352" s="9">
        <v>44476</v>
      </c>
      <c r="E2352" s="8" t="str">
        <f>TEXT(Table1[[#This Row],[Invoice Date]],"dd-mm-yyyy")</f>
        <v>07-10-2021</v>
      </c>
      <c r="F2352" s="1" t="str">
        <f t="shared" si="144"/>
        <v>October</v>
      </c>
      <c r="G2352" s="1" t="str">
        <f t="shared" si="145"/>
        <v>2021</v>
      </c>
      <c r="H2352" s="1" t="str">
        <f t="shared" si="146"/>
        <v>Thursday</v>
      </c>
      <c r="I2352" s="1" t="str">
        <f t="shared" si="147"/>
        <v>07</v>
      </c>
      <c r="J2352" t="s">
        <v>47</v>
      </c>
      <c r="K2352" t="s">
        <v>91</v>
      </c>
      <c r="L2352" t="s">
        <v>92</v>
      </c>
      <c r="M2352" t="s">
        <v>18</v>
      </c>
      <c r="N2352">
        <v>45</v>
      </c>
      <c r="O2352">
        <v>800</v>
      </c>
      <c r="P2352">
        <v>360000</v>
      </c>
      <c r="Q2352">
        <v>126000</v>
      </c>
      <c r="R2352">
        <v>0.35</v>
      </c>
      <c r="S2352" t="s">
        <v>82</v>
      </c>
      <c r="T2352" t="str">
        <f>IF(Table1[[#This Row],[Units Sold]]&gt; 700,"High Units","low Units")</f>
        <v>High Units</v>
      </c>
      <c r="U2352">
        <f>SUM(Table1[[#This Row],[Operating Profit]])/SUM(Table1[Operating Profit])*100</f>
        <v>3.7936367355934128E-2</v>
      </c>
      <c r="V2352">
        <f>SUM(Table1[[#This Row],[Price per Unit]]*Table1[[#This Row],[Units Sold]])</f>
        <v>36000</v>
      </c>
      <c r="W2352">
        <f>SUM(Table1[[#This Row],[Total Sales]]-Table1[[#This Row],[Operating Profit]])</f>
        <v>234000</v>
      </c>
      <c r="X2352">
        <f>SUM(Table1[[#This Row],[Total Sales]]-Table1[[#This Row],[Cost]])</f>
        <v>126000</v>
      </c>
      <c r="Y2352">
        <f>SUM(Table1[[#This Row],[profit/loss]])/SUM(Table1[profit/loss])</f>
        <v>3.793636735593413E-4</v>
      </c>
    </row>
    <row r="2353" spans="1:25" x14ac:dyDescent="0.3">
      <c r="A2353" t="s">
        <v>13</v>
      </c>
      <c r="B2353" t="s">
        <v>82</v>
      </c>
      <c r="C2353">
        <v>1185732</v>
      </c>
      <c r="D2353" s="9">
        <v>44476</v>
      </c>
      <c r="E2353" s="8" t="str">
        <f>TEXT(Table1[[#This Row],[Invoice Date]],"dd-mm-yyyy")</f>
        <v>07-10-2021</v>
      </c>
      <c r="F2353" s="1" t="str">
        <f t="shared" si="144"/>
        <v>October</v>
      </c>
      <c r="G2353" s="1" t="str">
        <f t="shared" si="145"/>
        <v>2021</v>
      </c>
      <c r="H2353" s="1" t="str">
        <f t="shared" si="146"/>
        <v>Thursday</v>
      </c>
      <c r="I2353" s="1" t="str">
        <f t="shared" si="147"/>
        <v>07</v>
      </c>
      <c r="J2353" t="s">
        <v>47</v>
      </c>
      <c r="K2353" t="s">
        <v>91</v>
      </c>
      <c r="L2353" t="s">
        <v>92</v>
      </c>
      <c r="M2353" t="s">
        <v>19</v>
      </c>
      <c r="N2353">
        <v>45</v>
      </c>
      <c r="O2353">
        <v>675</v>
      </c>
      <c r="P2353">
        <v>303750</v>
      </c>
      <c r="Q2353">
        <v>75938</v>
      </c>
      <c r="R2353">
        <v>0.25</v>
      </c>
      <c r="S2353" t="s">
        <v>82</v>
      </c>
      <c r="T2353" t="str">
        <f>IF(Table1[[#This Row],[Units Sold]]&gt; 700,"High Units","low Units")</f>
        <v>low Units</v>
      </c>
      <c r="U2353">
        <f>SUM(Table1[[#This Row],[Operating Profit]])/SUM(Table1[Operating Profit])*100</f>
        <v>2.2863586224404174E-2</v>
      </c>
      <c r="V2353">
        <f>SUM(Table1[[#This Row],[Price per Unit]]*Table1[[#This Row],[Units Sold]])</f>
        <v>30375</v>
      </c>
      <c r="W2353">
        <f>SUM(Table1[[#This Row],[Total Sales]]-Table1[[#This Row],[Operating Profit]])</f>
        <v>227812</v>
      </c>
      <c r="X2353">
        <f>SUM(Table1[[#This Row],[Total Sales]]-Table1[[#This Row],[Cost]])</f>
        <v>75938</v>
      </c>
      <c r="Y2353">
        <f>SUM(Table1[[#This Row],[profit/loss]])/SUM(Table1[profit/loss])</f>
        <v>2.2863586224404175E-4</v>
      </c>
    </row>
    <row r="2354" spans="1:25" x14ac:dyDescent="0.3">
      <c r="A2354" t="s">
        <v>13</v>
      </c>
      <c r="B2354" t="s">
        <v>82</v>
      </c>
      <c r="C2354">
        <v>1185732</v>
      </c>
      <c r="D2354" s="9">
        <v>44476</v>
      </c>
      <c r="E2354" s="8" t="str">
        <f>TEXT(Table1[[#This Row],[Invoice Date]],"dd-mm-yyyy")</f>
        <v>07-10-2021</v>
      </c>
      <c r="F2354" s="1" t="str">
        <f t="shared" si="144"/>
        <v>October</v>
      </c>
      <c r="G2354" s="1" t="str">
        <f t="shared" si="145"/>
        <v>2021</v>
      </c>
      <c r="H2354" s="1" t="str">
        <f t="shared" si="146"/>
        <v>Thursday</v>
      </c>
      <c r="I2354" s="1" t="str">
        <f t="shared" si="147"/>
        <v>07</v>
      </c>
      <c r="J2354" t="s">
        <v>47</v>
      </c>
      <c r="K2354" t="s">
        <v>91</v>
      </c>
      <c r="L2354" t="s">
        <v>92</v>
      </c>
      <c r="M2354" t="s">
        <v>20</v>
      </c>
      <c r="N2354">
        <v>45</v>
      </c>
      <c r="O2354">
        <v>650</v>
      </c>
      <c r="P2354">
        <v>292500</v>
      </c>
      <c r="Q2354">
        <v>87750</v>
      </c>
      <c r="R2354">
        <v>0.3</v>
      </c>
      <c r="S2354" t="s">
        <v>82</v>
      </c>
      <c r="T2354" t="str">
        <f>IF(Table1[[#This Row],[Units Sold]]&gt; 700,"High Units","low Units")</f>
        <v>low Units</v>
      </c>
      <c r="U2354">
        <f>SUM(Table1[[#This Row],[Operating Profit]])/SUM(Table1[Operating Profit])*100</f>
        <v>2.6419970122882698E-2</v>
      </c>
      <c r="V2354">
        <f>SUM(Table1[[#This Row],[Price per Unit]]*Table1[[#This Row],[Units Sold]])</f>
        <v>29250</v>
      </c>
      <c r="W2354">
        <f>SUM(Table1[[#This Row],[Total Sales]]-Table1[[#This Row],[Operating Profit]])</f>
        <v>204750</v>
      </c>
      <c r="X2354">
        <f>SUM(Table1[[#This Row],[Total Sales]]-Table1[[#This Row],[Cost]])</f>
        <v>87750</v>
      </c>
      <c r="Y2354">
        <f>SUM(Table1[[#This Row],[profit/loss]])/SUM(Table1[profit/loss])</f>
        <v>2.6419970122882697E-4</v>
      </c>
    </row>
    <row r="2355" spans="1:25" x14ac:dyDescent="0.3">
      <c r="A2355" t="s">
        <v>13</v>
      </c>
      <c r="B2355" t="s">
        <v>82</v>
      </c>
      <c r="C2355">
        <v>1185732</v>
      </c>
      <c r="D2355" s="9">
        <v>44476</v>
      </c>
      <c r="E2355" s="8" t="str">
        <f>TEXT(Table1[[#This Row],[Invoice Date]],"dd-mm-yyyy")</f>
        <v>07-10-2021</v>
      </c>
      <c r="F2355" s="1" t="str">
        <f t="shared" si="144"/>
        <v>October</v>
      </c>
      <c r="G2355" s="1" t="str">
        <f t="shared" si="145"/>
        <v>2021</v>
      </c>
      <c r="H2355" s="1" t="str">
        <f t="shared" si="146"/>
        <v>Thursday</v>
      </c>
      <c r="I2355" s="1" t="str">
        <f t="shared" si="147"/>
        <v>07</v>
      </c>
      <c r="J2355" t="s">
        <v>47</v>
      </c>
      <c r="K2355" t="s">
        <v>91</v>
      </c>
      <c r="L2355" t="s">
        <v>92</v>
      </c>
      <c r="M2355" t="s">
        <v>21</v>
      </c>
      <c r="N2355">
        <v>55</v>
      </c>
      <c r="O2355">
        <v>650</v>
      </c>
      <c r="P2355">
        <v>357500</v>
      </c>
      <c r="Q2355">
        <v>125125</v>
      </c>
      <c r="R2355">
        <v>0.35</v>
      </c>
      <c r="S2355" t="s">
        <v>82</v>
      </c>
      <c r="T2355" t="str">
        <f>IF(Table1[[#This Row],[Units Sold]]&gt; 700,"High Units","low Units")</f>
        <v>low Units</v>
      </c>
      <c r="U2355">
        <f>SUM(Table1[[#This Row],[Operating Profit]])/SUM(Table1[Operating Profit])*100</f>
        <v>3.7672920360406807E-2</v>
      </c>
      <c r="V2355">
        <f>SUM(Table1[[#This Row],[Price per Unit]]*Table1[[#This Row],[Units Sold]])</f>
        <v>35750</v>
      </c>
      <c r="W2355">
        <f>SUM(Table1[[#This Row],[Total Sales]]-Table1[[#This Row],[Operating Profit]])</f>
        <v>232375</v>
      </c>
      <c r="X2355">
        <f>SUM(Table1[[#This Row],[Total Sales]]-Table1[[#This Row],[Cost]])</f>
        <v>125125</v>
      </c>
      <c r="Y2355">
        <f>SUM(Table1[[#This Row],[profit/loss]])/SUM(Table1[profit/loss])</f>
        <v>3.7672920360406808E-4</v>
      </c>
    </row>
    <row r="2356" spans="1:25" x14ac:dyDescent="0.3">
      <c r="A2356" t="s">
        <v>13</v>
      </c>
      <c r="B2356" t="s">
        <v>82</v>
      </c>
      <c r="C2356">
        <v>1185732</v>
      </c>
      <c r="D2356" s="9">
        <v>44476</v>
      </c>
      <c r="E2356" s="8" t="str">
        <f>TEXT(Table1[[#This Row],[Invoice Date]],"dd-mm-yyyy")</f>
        <v>07-10-2021</v>
      </c>
      <c r="F2356" s="1" t="str">
        <f t="shared" si="144"/>
        <v>October</v>
      </c>
      <c r="G2356" s="1" t="str">
        <f t="shared" si="145"/>
        <v>2021</v>
      </c>
      <c r="H2356" s="1" t="str">
        <f t="shared" si="146"/>
        <v>Thursday</v>
      </c>
      <c r="I2356" s="1" t="str">
        <f t="shared" si="147"/>
        <v>07</v>
      </c>
      <c r="J2356" t="s">
        <v>47</v>
      </c>
      <c r="K2356" t="s">
        <v>91</v>
      </c>
      <c r="L2356" t="s">
        <v>92</v>
      </c>
      <c r="M2356" t="s">
        <v>22</v>
      </c>
      <c r="N2356">
        <v>60</v>
      </c>
      <c r="O2356">
        <v>775</v>
      </c>
      <c r="P2356">
        <v>465000</v>
      </c>
      <c r="Q2356">
        <v>232500</v>
      </c>
      <c r="R2356">
        <v>0.5</v>
      </c>
      <c r="S2356" t="s">
        <v>82</v>
      </c>
      <c r="T2356" t="str">
        <f>IF(Table1[[#This Row],[Units Sold]]&gt; 700,"High Units","low Units")</f>
        <v>High Units</v>
      </c>
      <c r="U2356">
        <f>SUM(Table1[[#This Row],[Operating Profit]])/SUM(Table1[Operating Profit])*100</f>
        <v>7.0001630240116561E-2</v>
      </c>
      <c r="V2356">
        <f>SUM(Table1[[#This Row],[Price per Unit]]*Table1[[#This Row],[Units Sold]])</f>
        <v>46500</v>
      </c>
      <c r="W2356">
        <f>SUM(Table1[[#This Row],[Total Sales]]-Table1[[#This Row],[Operating Profit]])</f>
        <v>232500</v>
      </c>
      <c r="X2356">
        <f>SUM(Table1[[#This Row],[Total Sales]]-Table1[[#This Row],[Cost]])</f>
        <v>232500</v>
      </c>
      <c r="Y2356">
        <f>SUM(Table1[[#This Row],[profit/loss]])/SUM(Table1[profit/loss])</f>
        <v>7.0001630240116555E-4</v>
      </c>
    </row>
    <row r="2357" spans="1:25" x14ac:dyDescent="0.3">
      <c r="A2357" t="s">
        <v>13</v>
      </c>
      <c r="B2357" t="s">
        <v>82</v>
      </c>
      <c r="C2357">
        <v>1185732</v>
      </c>
      <c r="D2357" s="9">
        <v>44506</v>
      </c>
      <c r="E2357" s="8" t="str">
        <f>TEXT(Table1[[#This Row],[Invoice Date]],"dd-mm-yyyy")</f>
        <v>06-11-2021</v>
      </c>
      <c r="F2357" s="1" t="str">
        <f t="shared" si="144"/>
        <v>November</v>
      </c>
      <c r="G2357" s="1" t="str">
        <f t="shared" si="145"/>
        <v>2021</v>
      </c>
      <c r="H2357" s="1" t="str">
        <f t="shared" si="146"/>
        <v>Saturday</v>
      </c>
      <c r="I2357" s="1" t="str">
        <f t="shared" si="147"/>
        <v>06</v>
      </c>
      <c r="J2357" t="s">
        <v>47</v>
      </c>
      <c r="K2357" t="s">
        <v>91</v>
      </c>
      <c r="L2357" t="s">
        <v>92</v>
      </c>
      <c r="M2357" t="s">
        <v>16</v>
      </c>
      <c r="N2357">
        <v>55</v>
      </c>
      <c r="O2357">
        <v>925</v>
      </c>
      <c r="P2357">
        <v>508750</v>
      </c>
      <c r="Q2357">
        <v>228938</v>
      </c>
      <c r="R2357">
        <v>0.45</v>
      </c>
      <c r="S2357" t="s">
        <v>82</v>
      </c>
      <c r="T2357" t="str">
        <f>IF(Table1[[#This Row],[Units Sold]]&gt; 700,"High Units","low Units")</f>
        <v>High Units</v>
      </c>
      <c r="U2357">
        <f>SUM(Table1[[#This Row],[Operating Profit]])/SUM(Table1[Operating Profit])*100</f>
        <v>6.8929175156609901E-2</v>
      </c>
      <c r="V2357">
        <f>SUM(Table1[[#This Row],[Price per Unit]]*Table1[[#This Row],[Units Sold]])</f>
        <v>50875</v>
      </c>
      <c r="W2357">
        <f>SUM(Table1[[#This Row],[Total Sales]]-Table1[[#This Row],[Operating Profit]])</f>
        <v>279812</v>
      </c>
      <c r="X2357">
        <f>SUM(Table1[[#This Row],[Total Sales]]-Table1[[#This Row],[Cost]])</f>
        <v>228938</v>
      </c>
      <c r="Y2357">
        <f>SUM(Table1[[#This Row],[profit/loss]])/SUM(Table1[profit/loss])</f>
        <v>6.8929175156609904E-4</v>
      </c>
    </row>
    <row r="2358" spans="1:25" x14ac:dyDescent="0.3">
      <c r="A2358" t="s">
        <v>13</v>
      </c>
      <c r="B2358" t="s">
        <v>82</v>
      </c>
      <c r="C2358">
        <v>1185732</v>
      </c>
      <c r="D2358" s="9">
        <v>44506</v>
      </c>
      <c r="E2358" s="8" t="str">
        <f>TEXT(Table1[[#This Row],[Invoice Date]],"dd-mm-yyyy")</f>
        <v>06-11-2021</v>
      </c>
      <c r="F2358" s="1" t="str">
        <f t="shared" si="144"/>
        <v>November</v>
      </c>
      <c r="G2358" s="1" t="str">
        <f t="shared" si="145"/>
        <v>2021</v>
      </c>
      <c r="H2358" s="1" t="str">
        <f t="shared" si="146"/>
        <v>Saturday</v>
      </c>
      <c r="I2358" s="1" t="str">
        <f t="shared" si="147"/>
        <v>06</v>
      </c>
      <c r="J2358" t="s">
        <v>47</v>
      </c>
      <c r="K2358" t="s">
        <v>91</v>
      </c>
      <c r="L2358" t="s">
        <v>92</v>
      </c>
      <c r="M2358" t="s">
        <v>18</v>
      </c>
      <c r="N2358">
        <v>45</v>
      </c>
      <c r="O2358">
        <v>750</v>
      </c>
      <c r="P2358">
        <v>337500</v>
      </c>
      <c r="Q2358">
        <v>118125</v>
      </c>
      <c r="R2358">
        <v>0.35</v>
      </c>
      <c r="S2358" t="s">
        <v>82</v>
      </c>
      <c r="T2358" t="str">
        <f>IF(Table1[[#This Row],[Units Sold]]&gt; 700,"High Units","low Units")</f>
        <v>High Units</v>
      </c>
      <c r="U2358">
        <f>SUM(Table1[[#This Row],[Operating Profit]])/SUM(Table1[Operating Profit])*100</f>
        <v>3.5565344396188248E-2</v>
      </c>
      <c r="V2358">
        <f>SUM(Table1[[#This Row],[Price per Unit]]*Table1[[#This Row],[Units Sold]])</f>
        <v>33750</v>
      </c>
      <c r="W2358">
        <f>SUM(Table1[[#This Row],[Total Sales]]-Table1[[#This Row],[Operating Profit]])</f>
        <v>219375</v>
      </c>
      <c r="X2358">
        <f>SUM(Table1[[#This Row],[Total Sales]]-Table1[[#This Row],[Cost]])</f>
        <v>118125</v>
      </c>
      <c r="Y2358">
        <f>SUM(Table1[[#This Row],[profit/loss]])/SUM(Table1[profit/loss])</f>
        <v>3.5565344396188249E-4</v>
      </c>
    </row>
    <row r="2359" spans="1:25" x14ac:dyDescent="0.3">
      <c r="A2359" t="s">
        <v>13</v>
      </c>
      <c r="B2359" t="s">
        <v>82</v>
      </c>
      <c r="C2359">
        <v>1185732</v>
      </c>
      <c r="D2359" s="9">
        <v>44506</v>
      </c>
      <c r="E2359" s="8" t="str">
        <f>TEXT(Table1[[#This Row],[Invoice Date]],"dd-mm-yyyy")</f>
        <v>06-11-2021</v>
      </c>
      <c r="F2359" s="1" t="str">
        <f t="shared" si="144"/>
        <v>November</v>
      </c>
      <c r="G2359" s="1" t="str">
        <f t="shared" si="145"/>
        <v>2021</v>
      </c>
      <c r="H2359" s="1" t="str">
        <f t="shared" si="146"/>
        <v>Saturday</v>
      </c>
      <c r="I2359" s="1" t="str">
        <f t="shared" si="147"/>
        <v>06</v>
      </c>
      <c r="J2359" t="s">
        <v>47</v>
      </c>
      <c r="K2359" t="s">
        <v>91</v>
      </c>
      <c r="L2359" t="s">
        <v>92</v>
      </c>
      <c r="M2359" t="s">
        <v>19</v>
      </c>
      <c r="N2359">
        <v>45</v>
      </c>
      <c r="O2359">
        <v>695</v>
      </c>
      <c r="P2359">
        <v>312750</v>
      </c>
      <c r="Q2359">
        <v>78188</v>
      </c>
      <c r="R2359">
        <v>0.25</v>
      </c>
      <c r="S2359" t="s">
        <v>82</v>
      </c>
      <c r="T2359" t="str">
        <f>IF(Table1[[#This Row],[Units Sold]]&gt; 700,"High Units","low Units")</f>
        <v>low Units</v>
      </c>
      <c r="U2359">
        <f>SUM(Table1[[#This Row],[Operating Profit]])/SUM(Table1[Operating Profit])*100</f>
        <v>2.3541021355760142E-2</v>
      </c>
      <c r="V2359">
        <f>SUM(Table1[[#This Row],[Price per Unit]]*Table1[[#This Row],[Units Sold]])</f>
        <v>31275</v>
      </c>
      <c r="W2359">
        <f>SUM(Table1[[#This Row],[Total Sales]]-Table1[[#This Row],[Operating Profit]])</f>
        <v>234562</v>
      </c>
      <c r="X2359">
        <f>SUM(Table1[[#This Row],[Total Sales]]-Table1[[#This Row],[Cost]])</f>
        <v>78188</v>
      </c>
      <c r="Y2359">
        <f>SUM(Table1[[#This Row],[profit/loss]])/SUM(Table1[profit/loss])</f>
        <v>2.3541021355760142E-4</v>
      </c>
    </row>
    <row r="2360" spans="1:25" x14ac:dyDescent="0.3">
      <c r="A2360" t="s">
        <v>13</v>
      </c>
      <c r="B2360" t="s">
        <v>82</v>
      </c>
      <c r="C2360">
        <v>1185732</v>
      </c>
      <c r="D2360" s="9">
        <v>44506</v>
      </c>
      <c r="E2360" s="8" t="str">
        <f>TEXT(Table1[[#This Row],[Invoice Date]],"dd-mm-yyyy")</f>
        <v>06-11-2021</v>
      </c>
      <c r="F2360" s="1" t="str">
        <f t="shared" si="144"/>
        <v>November</v>
      </c>
      <c r="G2360" s="1" t="str">
        <f t="shared" si="145"/>
        <v>2021</v>
      </c>
      <c r="H2360" s="1" t="str">
        <f t="shared" si="146"/>
        <v>Saturday</v>
      </c>
      <c r="I2360" s="1" t="str">
        <f t="shared" si="147"/>
        <v>06</v>
      </c>
      <c r="J2360" t="s">
        <v>47</v>
      </c>
      <c r="K2360" t="s">
        <v>91</v>
      </c>
      <c r="L2360" t="s">
        <v>92</v>
      </c>
      <c r="M2360" t="s">
        <v>20</v>
      </c>
      <c r="N2360">
        <v>55</v>
      </c>
      <c r="O2360">
        <v>750</v>
      </c>
      <c r="P2360">
        <v>412500</v>
      </c>
      <c r="Q2360">
        <v>123750</v>
      </c>
      <c r="R2360">
        <v>0.3</v>
      </c>
      <c r="S2360" t="s">
        <v>82</v>
      </c>
      <c r="T2360" t="str">
        <f>IF(Table1[[#This Row],[Units Sold]]&gt; 700,"High Units","low Units")</f>
        <v>High Units</v>
      </c>
      <c r="U2360">
        <f>SUM(Table1[[#This Row],[Operating Profit]])/SUM(Table1[Operating Profit])*100</f>
        <v>3.7258932224578163E-2</v>
      </c>
      <c r="V2360">
        <f>SUM(Table1[[#This Row],[Price per Unit]]*Table1[[#This Row],[Units Sold]])</f>
        <v>41250</v>
      </c>
      <c r="W2360">
        <f>SUM(Table1[[#This Row],[Total Sales]]-Table1[[#This Row],[Operating Profit]])</f>
        <v>288750</v>
      </c>
      <c r="X2360">
        <f>SUM(Table1[[#This Row],[Total Sales]]-Table1[[#This Row],[Cost]])</f>
        <v>123750</v>
      </c>
      <c r="Y2360">
        <f>SUM(Table1[[#This Row],[profit/loss]])/SUM(Table1[profit/loss])</f>
        <v>3.7258932224578165E-4</v>
      </c>
    </row>
    <row r="2361" spans="1:25" x14ac:dyDescent="0.3">
      <c r="A2361" t="s">
        <v>13</v>
      </c>
      <c r="B2361" t="s">
        <v>82</v>
      </c>
      <c r="C2361">
        <v>1185732</v>
      </c>
      <c r="D2361" s="9">
        <v>44506</v>
      </c>
      <c r="E2361" s="8" t="str">
        <f>TEXT(Table1[[#This Row],[Invoice Date]],"dd-mm-yyyy")</f>
        <v>06-11-2021</v>
      </c>
      <c r="F2361" s="1" t="str">
        <f t="shared" si="144"/>
        <v>November</v>
      </c>
      <c r="G2361" s="1" t="str">
        <f t="shared" si="145"/>
        <v>2021</v>
      </c>
      <c r="H2361" s="1" t="str">
        <f t="shared" si="146"/>
        <v>Saturday</v>
      </c>
      <c r="I2361" s="1" t="str">
        <f t="shared" si="147"/>
        <v>06</v>
      </c>
      <c r="J2361" t="s">
        <v>47</v>
      </c>
      <c r="K2361" t="s">
        <v>91</v>
      </c>
      <c r="L2361" t="s">
        <v>92</v>
      </c>
      <c r="M2361" t="s">
        <v>21</v>
      </c>
      <c r="N2361">
        <v>70</v>
      </c>
      <c r="O2361">
        <v>725</v>
      </c>
      <c r="P2361">
        <v>507500</v>
      </c>
      <c r="Q2361">
        <v>177625</v>
      </c>
      <c r="R2361">
        <v>0.35</v>
      </c>
      <c r="S2361" t="s">
        <v>82</v>
      </c>
      <c r="T2361" t="str">
        <f>IF(Table1[[#This Row],[Units Sold]]&gt; 700,"High Units","low Units")</f>
        <v>High Units</v>
      </c>
      <c r="U2361">
        <f>SUM(Table1[[#This Row],[Operating Profit]])/SUM(Table1[Operating Profit])*100</f>
        <v>5.3479740092046028E-2</v>
      </c>
      <c r="V2361">
        <f>SUM(Table1[[#This Row],[Price per Unit]]*Table1[[#This Row],[Units Sold]])</f>
        <v>50750</v>
      </c>
      <c r="W2361">
        <f>SUM(Table1[[#This Row],[Total Sales]]-Table1[[#This Row],[Operating Profit]])</f>
        <v>329875</v>
      </c>
      <c r="X2361">
        <f>SUM(Table1[[#This Row],[Total Sales]]-Table1[[#This Row],[Cost]])</f>
        <v>177625</v>
      </c>
      <c r="Y2361">
        <f>SUM(Table1[[#This Row],[profit/loss]])/SUM(Table1[profit/loss])</f>
        <v>5.3479740092046029E-4</v>
      </c>
    </row>
    <row r="2362" spans="1:25" x14ac:dyDescent="0.3">
      <c r="A2362" t="s">
        <v>13</v>
      </c>
      <c r="B2362" t="s">
        <v>82</v>
      </c>
      <c r="C2362">
        <v>1185732</v>
      </c>
      <c r="D2362" s="9">
        <v>44506</v>
      </c>
      <c r="E2362" s="8" t="str">
        <f>TEXT(Table1[[#This Row],[Invoice Date]],"dd-mm-yyyy")</f>
        <v>06-11-2021</v>
      </c>
      <c r="F2362" s="1" t="str">
        <f t="shared" si="144"/>
        <v>November</v>
      </c>
      <c r="G2362" s="1" t="str">
        <f t="shared" si="145"/>
        <v>2021</v>
      </c>
      <c r="H2362" s="1" t="str">
        <f t="shared" si="146"/>
        <v>Saturday</v>
      </c>
      <c r="I2362" s="1" t="str">
        <f t="shared" si="147"/>
        <v>06</v>
      </c>
      <c r="J2362" t="s">
        <v>47</v>
      </c>
      <c r="K2362" t="s">
        <v>91</v>
      </c>
      <c r="L2362" t="s">
        <v>92</v>
      </c>
      <c r="M2362" t="s">
        <v>22</v>
      </c>
      <c r="N2362">
        <v>75</v>
      </c>
      <c r="O2362">
        <v>825</v>
      </c>
      <c r="P2362">
        <v>618750</v>
      </c>
      <c r="Q2362">
        <v>309375</v>
      </c>
      <c r="R2362">
        <v>0.5</v>
      </c>
      <c r="S2362" t="s">
        <v>82</v>
      </c>
      <c r="T2362" t="str">
        <f>IF(Table1[[#This Row],[Units Sold]]&gt; 700,"High Units","low Units")</f>
        <v>High Units</v>
      </c>
      <c r="U2362">
        <f>SUM(Table1[[#This Row],[Operating Profit]])/SUM(Table1[Operating Profit])*100</f>
        <v>9.3147330561445418E-2</v>
      </c>
      <c r="V2362">
        <f>SUM(Table1[[#This Row],[Price per Unit]]*Table1[[#This Row],[Units Sold]])</f>
        <v>61875</v>
      </c>
      <c r="W2362">
        <f>SUM(Table1[[#This Row],[Total Sales]]-Table1[[#This Row],[Operating Profit]])</f>
        <v>309375</v>
      </c>
      <c r="X2362">
        <f>SUM(Table1[[#This Row],[Total Sales]]-Table1[[#This Row],[Cost]])</f>
        <v>309375</v>
      </c>
      <c r="Y2362">
        <f>SUM(Table1[[#This Row],[profit/loss]])/SUM(Table1[profit/loss])</f>
        <v>9.3147330561445414E-4</v>
      </c>
    </row>
    <row r="2363" spans="1:25" x14ac:dyDescent="0.3">
      <c r="A2363" t="s">
        <v>13</v>
      </c>
      <c r="B2363" t="s">
        <v>82</v>
      </c>
      <c r="C2363">
        <v>1185732</v>
      </c>
      <c r="D2363" s="9">
        <v>44535</v>
      </c>
      <c r="E2363" s="8" t="str">
        <f>TEXT(Table1[[#This Row],[Invoice Date]],"dd-mm-yyyy")</f>
        <v>05-12-2021</v>
      </c>
      <c r="F2363" s="1" t="str">
        <f t="shared" si="144"/>
        <v>December</v>
      </c>
      <c r="G2363" s="1" t="str">
        <f t="shared" si="145"/>
        <v>2021</v>
      </c>
      <c r="H2363" s="1" t="str">
        <f t="shared" si="146"/>
        <v>Sunday</v>
      </c>
      <c r="I2363" s="1" t="str">
        <f t="shared" si="147"/>
        <v>05</v>
      </c>
      <c r="J2363" t="s">
        <v>47</v>
      </c>
      <c r="K2363" t="s">
        <v>91</v>
      </c>
      <c r="L2363" t="s">
        <v>92</v>
      </c>
      <c r="M2363" t="s">
        <v>16</v>
      </c>
      <c r="N2363">
        <v>70</v>
      </c>
      <c r="O2363">
        <v>1075</v>
      </c>
      <c r="P2363">
        <v>752500</v>
      </c>
      <c r="Q2363">
        <v>338625</v>
      </c>
      <c r="R2363">
        <v>0.45</v>
      </c>
      <c r="S2363" t="s">
        <v>82</v>
      </c>
      <c r="T2363" t="str">
        <f>IF(Table1[[#This Row],[Units Sold]]&gt; 700,"High Units","low Units")</f>
        <v>High Units</v>
      </c>
      <c r="U2363">
        <f>SUM(Table1[[#This Row],[Operating Profit]])/SUM(Table1[Operating Profit])*100</f>
        <v>0.10195398726907298</v>
      </c>
      <c r="V2363">
        <f>SUM(Table1[[#This Row],[Price per Unit]]*Table1[[#This Row],[Units Sold]])</f>
        <v>75250</v>
      </c>
      <c r="W2363">
        <f>SUM(Table1[[#This Row],[Total Sales]]-Table1[[#This Row],[Operating Profit]])</f>
        <v>413875</v>
      </c>
      <c r="X2363">
        <f>SUM(Table1[[#This Row],[Total Sales]]-Table1[[#This Row],[Cost]])</f>
        <v>338625</v>
      </c>
      <c r="Y2363">
        <f>SUM(Table1[[#This Row],[profit/loss]])/SUM(Table1[profit/loss])</f>
        <v>1.0195398726907299E-3</v>
      </c>
    </row>
    <row r="2364" spans="1:25" x14ac:dyDescent="0.3">
      <c r="A2364" t="s">
        <v>13</v>
      </c>
      <c r="B2364" t="s">
        <v>82</v>
      </c>
      <c r="C2364">
        <v>1185732</v>
      </c>
      <c r="D2364" s="9">
        <v>44535</v>
      </c>
      <c r="E2364" s="8" t="str">
        <f>TEXT(Table1[[#This Row],[Invoice Date]],"dd-mm-yyyy")</f>
        <v>05-12-2021</v>
      </c>
      <c r="F2364" s="1" t="str">
        <f t="shared" si="144"/>
        <v>December</v>
      </c>
      <c r="G2364" s="1" t="str">
        <f t="shared" si="145"/>
        <v>2021</v>
      </c>
      <c r="H2364" s="1" t="str">
        <f t="shared" si="146"/>
        <v>Sunday</v>
      </c>
      <c r="I2364" s="1" t="str">
        <f t="shared" si="147"/>
        <v>05</v>
      </c>
      <c r="J2364" t="s">
        <v>47</v>
      </c>
      <c r="K2364" t="s">
        <v>91</v>
      </c>
      <c r="L2364" t="s">
        <v>92</v>
      </c>
      <c r="M2364" t="s">
        <v>18</v>
      </c>
      <c r="N2364">
        <v>60</v>
      </c>
      <c r="O2364">
        <v>875</v>
      </c>
      <c r="P2364">
        <v>525000</v>
      </c>
      <c r="Q2364">
        <v>183750</v>
      </c>
      <c r="R2364">
        <v>0.35</v>
      </c>
      <c r="S2364" t="s">
        <v>82</v>
      </c>
      <c r="T2364" t="str">
        <f>IF(Table1[[#This Row],[Units Sold]]&gt; 700,"High Units","low Units")</f>
        <v>High Units</v>
      </c>
      <c r="U2364">
        <f>SUM(Table1[[#This Row],[Operating Profit]])/SUM(Table1[Operating Profit])*100</f>
        <v>5.5323869060737281E-2</v>
      </c>
      <c r="V2364">
        <f>SUM(Table1[[#This Row],[Price per Unit]]*Table1[[#This Row],[Units Sold]])</f>
        <v>52500</v>
      </c>
      <c r="W2364">
        <f>SUM(Table1[[#This Row],[Total Sales]]-Table1[[#This Row],[Operating Profit]])</f>
        <v>341250</v>
      </c>
      <c r="X2364">
        <f>SUM(Table1[[#This Row],[Total Sales]]-Table1[[#This Row],[Cost]])</f>
        <v>183750</v>
      </c>
      <c r="Y2364">
        <f>SUM(Table1[[#This Row],[profit/loss]])/SUM(Table1[profit/loss])</f>
        <v>5.5323869060737278E-4</v>
      </c>
    </row>
    <row r="2365" spans="1:25" x14ac:dyDescent="0.3">
      <c r="A2365" t="s">
        <v>25</v>
      </c>
      <c r="B2365" t="s">
        <v>82</v>
      </c>
      <c r="C2365">
        <v>1185732</v>
      </c>
      <c r="D2365" s="9">
        <v>44535</v>
      </c>
      <c r="E2365" s="8" t="str">
        <f>TEXT(Table1[[#This Row],[Invoice Date]],"dd-mm-yyyy")</f>
        <v>05-12-2021</v>
      </c>
      <c r="F2365" s="1" t="str">
        <f t="shared" si="144"/>
        <v>December</v>
      </c>
      <c r="G2365" s="1" t="str">
        <f t="shared" si="145"/>
        <v>2021</v>
      </c>
      <c r="H2365" s="1" t="str">
        <f t="shared" si="146"/>
        <v>Sunday</v>
      </c>
      <c r="I2365" s="1" t="str">
        <f t="shared" si="147"/>
        <v>05</v>
      </c>
      <c r="J2365" t="s">
        <v>47</v>
      </c>
      <c r="K2365" t="s">
        <v>91</v>
      </c>
      <c r="L2365" t="s">
        <v>92</v>
      </c>
      <c r="M2365" t="s">
        <v>19</v>
      </c>
      <c r="N2365">
        <v>60</v>
      </c>
      <c r="O2365">
        <v>825</v>
      </c>
      <c r="P2365">
        <v>495000</v>
      </c>
      <c r="Q2365">
        <v>123750</v>
      </c>
      <c r="R2365">
        <v>0.25</v>
      </c>
      <c r="S2365" t="s">
        <v>82</v>
      </c>
      <c r="T2365" t="str">
        <f>IF(Table1[[#This Row],[Units Sold]]&gt; 700,"High Units","low Units")</f>
        <v>High Units</v>
      </c>
      <c r="U2365">
        <f>SUM(Table1[[#This Row],[Operating Profit]])/SUM(Table1[Operating Profit])*100</f>
        <v>3.7258932224578163E-2</v>
      </c>
      <c r="V2365">
        <f>SUM(Table1[[#This Row],[Price per Unit]]*Table1[[#This Row],[Units Sold]])</f>
        <v>49500</v>
      </c>
      <c r="W2365">
        <f>SUM(Table1[[#This Row],[Total Sales]]-Table1[[#This Row],[Operating Profit]])</f>
        <v>371250</v>
      </c>
      <c r="X2365">
        <f>SUM(Table1[[#This Row],[Total Sales]]-Table1[[#This Row],[Cost]])</f>
        <v>123750</v>
      </c>
      <c r="Y2365">
        <f>SUM(Table1[[#This Row],[profit/loss]])/SUM(Table1[profit/loss])</f>
        <v>3.7258932224578165E-4</v>
      </c>
    </row>
    <row r="2366" spans="1:25" x14ac:dyDescent="0.3">
      <c r="A2366" t="s">
        <v>25</v>
      </c>
      <c r="B2366" t="s">
        <v>82</v>
      </c>
      <c r="C2366">
        <v>1185732</v>
      </c>
      <c r="D2366" s="9">
        <v>44535</v>
      </c>
      <c r="E2366" s="8" t="str">
        <f>TEXT(Table1[[#This Row],[Invoice Date]],"dd-mm-yyyy")</f>
        <v>05-12-2021</v>
      </c>
      <c r="F2366" s="1" t="str">
        <f t="shared" si="144"/>
        <v>December</v>
      </c>
      <c r="G2366" s="1" t="str">
        <f t="shared" si="145"/>
        <v>2021</v>
      </c>
      <c r="H2366" s="1" t="str">
        <f t="shared" si="146"/>
        <v>Sunday</v>
      </c>
      <c r="I2366" s="1" t="str">
        <f t="shared" si="147"/>
        <v>05</v>
      </c>
      <c r="J2366" t="s">
        <v>47</v>
      </c>
      <c r="K2366" t="s">
        <v>91</v>
      </c>
      <c r="L2366" t="s">
        <v>92</v>
      </c>
      <c r="M2366" t="s">
        <v>20</v>
      </c>
      <c r="N2366">
        <v>60</v>
      </c>
      <c r="O2366">
        <v>775</v>
      </c>
      <c r="P2366">
        <v>465000</v>
      </c>
      <c r="Q2366">
        <v>139500</v>
      </c>
      <c r="R2366">
        <v>0.3</v>
      </c>
      <c r="S2366" t="s">
        <v>82</v>
      </c>
      <c r="T2366" t="str">
        <f>IF(Table1[[#This Row],[Units Sold]]&gt; 700,"High Units","low Units")</f>
        <v>High Units</v>
      </c>
      <c r="U2366">
        <f>SUM(Table1[[#This Row],[Operating Profit]])/SUM(Table1[Operating Profit])*100</f>
        <v>4.2000978144069931E-2</v>
      </c>
      <c r="V2366">
        <f>SUM(Table1[[#This Row],[Price per Unit]]*Table1[[#This Row],[Units Sold]])</f>
        <v>46500</v>
      </c>
      <c r="W2366">
        <f>SUM(Table1[[#This Row],[Total Sales]]-Table1[[#This Row],[Operating Profit]])</f>
        <v>325500</v>
      </c>
      <c r="X2366">
        <f>SUM(Table1[[#This Row],[Total Sales]]-Table1[[#This Row],[Cost]])</f>
        <v>139500</v>
      </c>
      <c r="Y2366">
        <f>SUM(Table1[[#This Row],[profit/loss]])/SUM(Table1[profit/loss])</f>
        <v>4.2000978144069931E-4</v>
      </c>
    </row>
    <row r="2367" spans="1:25" x14ac:dyDescent="0.3">
      <c r="A2367" t="s">
        <v>25</v>
      </c>
      <c r="B2367" t="s">
        <v>82</v>
      </c>
      <c r="C2367">
        <v>1185732</v>
      </c>
      <c r="D2367" s="9">
        <v>44535</v>
      </c>
      <c r="E2367" s="8" t="str">
        <f>TEXT(Table1[[#This Row],[Invoice Date]],"dd-mm-yyyy")</f>
        <v>05-12-2021</v>
      </c>
      <c r="F2367" s="1" t="str">
        <f t="shared" si="144"/>
        <v>December</v>
      </c>
      <c r="G2367" s="1" t="str">
        <f t="shared" si="145"/>
        <v>2021</v>
      </c>
      <c r="H2367" s="1" t="str">
        <f t="shared" si="146"/>
        <v>Sunday</v>
      </c>
      <c r="I2367" s="1" t="str">
        <f t="shared" si="147"/>
        <v>05</v>
      </c>
      <c r="J2367" t="s">
        <v>47</v>
      </c>
      <c r="K2367" t="s">
        <v>91</v>
      </c>
      <c r="L2367" t="s">
        <v>92</v>
      </c>
      <c r="M2367" t="s">
        <v>21</v>
      </c>
      <c r="N2367">
        <v>70</v>
      </c>
      <c r="O2367">
        <v>775</v>
      </c>
      <c r="P2367">
        <v>542500</v>
      </c>
      <c r="Q2367">
        <v>189875</v>
      </c>
      <c r="R2367">
        <v>0.35</v>
      </c>
      <c r="S2367" t="s">
        <v>82</v>
      </c>
      <c r="T2367" t="str">
        <f>IF(Table1[[#This Row],[Units Sold]]&gt; 700,"High Units","low Units")</f>
        <v>High Units</v>
      </c>
      <c r="U2367">
        <f>SUM(Table1[[#This Row],[Operating Profit]])/SUM(Table1[Operating Profit])*100</f>
        <v>5.7167998029428513E-2</v>
      </c>
      <c r="V2367">
        <f>SUM(Table1[[#This Row],[Price per Unit]]*Table1[[#This Row],[Units Sold]])</f>
        <v>54250</v>
      </c>
      <c r="W2367">
        <f>SUM(Table1[[#This Row],[Total Sales]]-Table1[[#This Row],[Operating Profit]])</f>
        <v>352625</v>
      </c>
      <c r="X2367">
        <f>SUM(Table1[[#This Row],[Total Sales]]-Table1[[#This Row],[Cost]])</f>
        <v>189875</v>
      </c>
      <c r="Y2367">
        <f>SUM(Table1[[#This Row],[profit/loss]])/SUM(Table1[profit/loss])</f>
        <v>5.7167998029428516E-4</v>
      </c>
    </row>
    <row r="2368" spans="1:25" x14ac:dyDescent="0.3">
      <c r="A2368" t="s">
        <v>25</v>
      </c>
      <c r="B2368" t="s">
        <v>82</v>
      </c>
      <c r="C2368">
        <v>1185732</v>
      </c>
      <c r="D2368" s="9">
        <v>44535</v>
      </c>
      <c r="E2368" s="8" t="str">
        <f>TEXT(Table1[[#This Row],[Invoice Date]],"dd-mm-yyyy")</f>
        <v>05-12-2021</v>
      </c>
      <c r="F2368" s="1" t="str">
        <f t="shared" si="144"/>
        <v>December</v>
      </c>
      <c r="G2368" s="1" t="str">
        <f t="shared" si="145"/>
        <v>2021</v>
      </c>
      <c r="H2368" s="1" t="str">
        <f t="shared" si="146"/>
        <v>Sunday</v>
      </c>
      <c r="I2368" s="1" t="str">
        <f t="shared" si="147"/>
        <v>05</v>
      </c>
      <c r="J2368" t="s">
        <v>47</v>
      </c>
      <c r="K2368" t="s">
        <v>91</v>
      </c>
      <c r="L2368" t="s">
        <v>92</v>
      </c>
      <c r="M2368" t="s">
        <v>22</v>
      </c>
      <c r="N2368">
        <v>75</v>
      </c>
      <c r="O2368">
        <v>875</v>
      </c>
      <c r="P2368">
        <v>656250</v>
      </c>
      <c r="Q2368">
        <v>328125</v>
      </c>
      <c r="R2368">
        <v>0.5</v>
      </c>
      <c r="S2368" t="s">
        <v>82</v>
      </c>
      <c r="T2368" t="str">
        <f>IF(Table1[[#This Row],[Units Sold]]&gt; 700,"High Units","low Units")</f>
        <v>High Units</v>
      </c>
      <c r="U2368">
        <f>SUM(Table1[[#This Row],[Operating Profit]])/SUM(Table1[Operating Profit])*100</f>
        <v>9.8792623322745132E-2</v>
      </c>
      <c r="V2368">
        <f>SUM(Table1[[#This Row],[Price per Unit]]*Table1[[#This Row],[Units Sold]])</f>
        <v>65625</v>
      </c>
      <c r="W2368">
        <f>SUM(Table1[[#This Row],[Total Sales]]-Table1[[#This Row],[Operating Profit]])</f>
        <v>328125</v>
      </c>
      <c r="X2368">
        <f>SUM(Table1[[#This Row],[Total Sales]]-Table1[[#This Row],[Cost]])</f>
        <v>328125</v>
      </c>
      <c r="Y2368">
        <f>SUM(Table1[[#This Row],[profit/loss]])/SUM(Table1[profit/loss])</f>
        <v>9.8792623322745132E-4</v>
      </c>
    </row>
    <row r="2369" spans="1:25" x14ac:dyDescent="0.3">
      <c r="A2369" t="s">
        <v>25</v>
      </c>
      <c r="B2369" t="s">
        <v>82</v>
      </c>
      <c r="C2369">
        <v>1185732</v>
      </c>
      <c r="D2369" s="9">
        <v>44202</v>
      </c>
      <c r="E2369" s="8" t="str">
        <f>TEXT(Table1[[#This Row],[Invoice Date]],"dd-mm-yyyy")</f>
        <v>06-01-2021</v>
      </c>
      <c r="F2369" s="1" t="str">
        <f t="shared" si="144"/>
        <v>January</v>
      </c>
      <c r="G2369" s="1" t="str">
        <f t="shared" si="145"/>
        <v>2021</v>
      </c>
      <c r="H2369" s="1" t="str">
        <f t="shared" si="146"/>
        <v>Wednesday</v>
      </c>
      <c r="I2369" s="1" t="str">
        <f t="shared" si="147"/>
        <v>06</v>
      </c>
      <c r="J2369" t="s">
        <v>47</v>
      </c>
      <c r="K2369" t="s">
        <v>91</v>
      </c>
      <c r="L2369" t="s">
        <v>92</v>
      </c>
      <c r="M2369" t="s">
        <v>16</v>
      </c>
      <c r="N2369">
        <v>35</v>
      </c>
      <c r="O2369">
        <v>925</v>
      </c>
      <c r="P2369">
        <v>323750</v>
      </c>
      <c r="Q2369">
        <v>129500</v>
      </c>
      <c r="R2369">
        <v>0.4</v>
      </c>
      <c r="S2369" t="s">
        <v>82</v>
      </c>
      <c r="T2369" t="str">
        <f>IF(Table1[[#This Row],[Units Sold]]&gt; 700,"High Units","low Units")</f>
        <v>High Units</v>
      </c>
      <c r="U2369">
        <f>SUM(Table1[[#This Row],[Operating Profit]])/SUM(Table1[Operating Profit])*100</f>
        <v>3.8990155338043411E-2</v>
      </c>
      <c r="V2369">
        <f>SUM(Table1[[#This Row],[Price per Unit]]*Table1[[#This Row],[Units Sold]])</f>
        <v>32375</v>
      </c>
      <c r="W2369">
        <f>SUM(Table1[[#This Row],[Total Sales]]-Table1[[#This Row],[Operating Profit]])</f>
        <v>194250</v>
      </c>
      <c r="X2369">
        <f>SUM(Table1[[#This Row],[Total Sales]]-Table1[[#This Row],[Cost]])</f>
        <v>129500</v>
      </c>
      <c r="Y2369">
        <f>SUM(Table1[[#This Row],[profit/loss]])/SUM(Table1[profit/loss])</f>
        <v>3.8990155338043415E-4</v>
      </c>
    </row>
    <row r="2370" spans="1:25" x14ac:dyDescent="0.3">
      <c r="A2370" t="s">
        <v>25</v>
      </c>
      <c r="B2370" t="s">
        <v>82</v>
      </c>
      <c r="C2370">
        <v>1185732</v>
      </c>
      <c r="D2370" s="9">
        <v>44202</v>
      </c>
      <c r="E2370" s="8" t="str">
        <f>TEXT(Table1[[#This Row],[Invoice Date]],"dd-mm-yyyy")</f>
        <v>06-01-2021</v>
      </c>
      <c r="F2370" s="1" t="str">
        <f t="shared" si="144"/>
        <v>January</v>
      </c>
      <c r="G2370" s="1" t="str">
        <f t="shared" si="145"/>
        <v>2021</v>
      </c>
      <c r="H2370" s="1" t="str">
        <f t="shared" si="146"/>
        <v>Wednesday</v>
      </c>
      <c r="I2370" s="1" t="str">
        <f t="shared" si="147"/>
        <v>06</v>
      </c>
      <c r="J2370" t="s">
        <v>47</v>
      </c>
      <c r="K2370" t="s">
        <v>91</v>
      </c>
      <c r="L2370" t="s">
        <v>92</v>
      </c>
      <c r="M2370" t="s">
        <v>18</v>
      </c>
      <c r="N2370">
        <v>35</v>
      </c>
      <c r="O2370">
        <v>725</v>
      </c>
      <c r="P2370">
        <v>253750</v>
      </c>
      <c r="Q2370">
        <v>88813</v>
      </c>
      <c r="R2370">
        <v>0.35</v>
      </c>
      <c r="S2370" t="s">
        <v>82</v>
      </c>
      <c r="T2370" t="str">
        <f>IF(Table1[[#This Row],[Units Sold]]&gt; 700,"High Units","low Units")</f>
        <v>High Units</v>
      </c>
      <c r="U2370">
        <f>SUM(Table1[[#This Row],[Operating Profit]])/SUM(Table1[Operating Profit])*100</f>
        <v>2.6740020587163314E-2</v>
      </c>
      <c r="V2370">
        <f>SUM(Table1[[#This Row],[Price per Unit]]*Table1[[#This Row],[Units Sold]])</f>
        <v>25375</v>
      </c>
      <c r="W2370">
        <f>SUM(Table1[[#This Row],[Total Sales]]-Table1[[#This Row],[Operating Profit]])</f>
        <v>164937</v>
      </c>
      <c r="X2370">
        <f>SUM(Table1[[#This Row],[Total Sales]]-Table1[[#This Row],[Cost]])</f>
        <v>88813</v>
      </c>
      <c r="Y2370">
        <f>SUM(Table1[[#This Row],[profit/loss]])/SUM(Table1[profit/loss])</f>
        <v>2.6740020587163316E-4</v>
      </c>
    </row>
    <row r="2371" spans="1:25" x14ac:dyDescent="0.3">
      <c r="A2371" t="s">
        <v>25</v>
      </c>
      <c r="B2371" t="s">
        <v>82</v>
      </c>
      <c r="C2371">
        <v>1185732</v>
      </c>
      <c r="D2371" s="9">
        <v>44202</v>
      </c>
      <c r="E2371" s="8" t="str">
        <f>TEXT(Table1[[#This Row],[Invoice Date]],"dd-mm-yyyy")</f>
        <v>06-01-2021</v>
      </c>
      <c r="F2371" s="1" t="str">
        <f t="shared" ref="F2371:F2434" si="148">TEXT(D2371,"mmmm")</f>
        <v>January</v>
      </c>
      <c r="G2371" s="1" t="str">
        <f t="shared" ref="G2371:G2434" si="149">TEXT(D2371,"YYYY")</f>
        <v>2021</v>
      </c>
      <c r="H2371" s="1" t="str">
        <f t="shared" ref="H2371:H2434" si="150">TEXT(D2371,"dddd")</f>
        <v>Wednesday</v>
      </c>
      <c r="I2371" s="1" t="str">
        <f t="shared" ref="I2371:I2434" si="151">TEXT(D2371,"dd")</f>
        <v>06</v>
      </c>
      <c r="J2371" t="s">
        <v>47</v>
      </c>
      <c r="K2371" t="s">
        <v>91</v>
      </c>
      <c r="L2371" t="s">
        <v>92</v>
      </c>
      <c r="M2371" t="s">
        <v>19</v>
      </c>
      <c r="N2371">
        <v>25</v>
      </c>
      <c r="O2371">
        <v>725</v>
      </c>
      <c r="P2371">
        <v>181250</v>
      </c>
      <c r="Q2371">
        <v>72500</v>
      </c>
      <c r="R2371">
        <v>0.4</v>
      </c>
      <c r="S2371" t="s">
        <v>82</v>
      </c>
      <c r="T2371" t="str">
        <f>IF(Table1[[#This Row],[Units Sold]]&gt; 700,"High Units","low Units")</f>
        <v>High Units</v>
      </c>
      <c r="U2371">
        <f>SUM(Table1[[#This Row],[Operating Profit]])/SUM(Table1[Operating Profit])*100</f>
        <v>2.1828465343692257E-2</v>
      </c>
      <c r="V2371">
        <f>SUM(Table1[[#This Row],[Price per Unit]]*Table1[[#This Row],[Units Sold]])</f>
        <v>18125</v>
      </c>
      <c r="W2371">
        <f>SUM(Table1[[#This Row],[Total Sales]]-Table1[[#This Row],[Operating Profit]])</f>
        <v>108750</v>
      </c>
      <c r="X2371">
        <f>SUM(Table1[[#This Row],[Total Sales]]-Table1[[#This Row],[Cost]])</f>
        <v>72500</v>
      </c>
      <c r="Y2371">
        <f>SUM(Table1[[#This Row],[profit/loss]])/SUM(Table1[profit/loss])</f>
        <v>2.1828465343692258E-4</v>
      </c>
    </row>
    <row r="2372" spans="1:25" x14ac:dyDescent="0.3">
      <c r="A2372" t="s">
        <v>25</v>
      </c>
      <c r="B2372" t="s">
        <v>82</v>
      </c>
      <c r="C2372">
        <v>1185732</v>
      </c>
      <c r="D2372" s="9">
        <v>44202</v>
      </c>
      <c r="E2372" s="8" t="str">
        <f>TEXT(Table1[[#This Row],[Invoice Date]],"dd-mm-yyyy")</f>
        <v>06-01-2021</v>
      </c>
      <c r="F2372" s="1" t="str">
        <f t="shared" si="148"/>
        <v>January</v>
      </c>
      <c r="G2372" s="1" t="str">
        <f t="shared" si="149"/>
        <v>2021</v>
      </c>
      <c r="H2372" s="1" t="str">
        <f t="shared" si="150"/>
        <v>Wednesday</v>
      </c>
      <c r="I2372" s="1" t="str">
        <f t="shared" si="151"/>
        <v>06</v>
      </c>
      <c r="J2372" t="s">
        <v>47</v>
      </c>
      <c r="K2372" t="s">
        <v>91</v>
      </c>
      <c r="L2372" t="s">
        <v>92</v>
      </c>
      <c r="M2372" t="s">
        <v>20</v>
      </c>
      <c r="N2372">
        <v>30</v>
      </c>
      <c r="O2372">
        <v>575</v>
      </c>
      <c r="P2372">
        <v>172500</v>
      </c>
      <c r="Q2372">
        <v>69000</v>
      </c>
      <c r="R2372">
        <v>0.4</v>
      </c>
      <c r="S2372" t="s">
        <v>82</v>
      </c>
      <c r="T2372" t="str">
        <f>IF(Table1[[#This Row],[Units Sold]]&gt; 700,"High Units","low Units")</f>
        <v>low Units</v>
      </c>
      <c r="U2372">
        <f>SUM(Table1[[#This Row],[Operating Profit]])/SUM(Table1[Operating Profit])*100</f>
        <v>2.0774677361582977E-2</v>
      </c>
      <c r="V2372">
        <f>SUM(Table1[[#This Row],[Price per Unit]]*Table1[[#This Row],[Units Sold]])</f>
        <v>17250</v>
      </c>
      <c r="W2372">
        <f>SUM(Table1[[#This Row],[Total Sales]]-Table1[[#This Row],[Operating Profit]])</f>
        <v>103500</v>
      </c>
      <c r="X2372">
        <f>SUM(Table1[[#This Row],[Total Sales]]-Table1[[#This Row],[Cost]])</f>
        <v>69000</v>
      </c>
      <c r="Y2372">
        <f>SUM(Table1[[#This Row],[profit/loss]])/SUM(Table1[profit/loss])</f>
        <v>2.0774677361582976E-4</v>
      </c>
    </row>
    <row r="2373" spans="1:25" x14ac:dyDescent="0.3">
      <c r="A2373" t="s">
        <v>25</v>
      </c>
      <c r="B2373" t="s">
        <v>82</v>
      </c>
      <c r="C2373">
        <v>1185732</v>
      </c>
      <c r="D2373" s="9">
        <v>44202</v>
      </c>
      <c r="E2373" s="8" t="str">
        <f>TEXT(Table1[[#This Row],[Invoice Date]],"dd-mm-yyyy")</f>
        <v>06-01-2021</v>
      </c>
      <c r="F2373" s="1" t="str">
        <f t="shared" si="148"/>
        <v>January</v>
      </c>
      <c r="G2373" s="1" t="str">
        <f t="shared" si="149"/>
        <v>2021</v>
      </c>
      <c r="H2373" s="1" t="str">
        <f t="shared" si="150"/>
        <v>Wednesday</v>
      </c>
      <c r="I2373" s="1" t="str">
        <f t="shared" si="151"/>
        <v>06</v>
      </c>
      <c r="J2373" t="s">
        <v>47</v>
      </c>
      <c r="K2373" t="s">
        <v>91</v>
      </c>
      <c r="L2373" t="s">
        <v>92</v>
      </c>
      <c r="M2373" t="s">
        <v>21</v>
      </c>
      <c r="N2373">
        <v>45</v>
      </c>
      <c r="O2373">
        <v>625</v>
      </c>
      <c r="P2373">
        <v>281250</v>
      </c>
      <c r="Q2373">
        <v>98438</v>
      </c>
      <c r="R2373">
        <v>0.35</v>
      </c>
      <c r="S2373" t="s">
        <v>82</v>
      </c>
      <c r="T2373" t="str">
        <f>IF(Table1[[#This Row],[Units Sold]]&gt; 700,"High Units","low Units")</f>
        <v>low Units</v>
      </c>
      <c r="U2373">
        <f>SUM(Table1[[#This Row],[Operating Profit]])/SUM(Table1[Operating Profit])*100</f>
        <v>2.963793753796384E-2</v>
      </c>
      <c r="V2373">
        <f>SUM(Table1[[#This Row],[Price per Unit]]*Table1[[#This Row],[Units Sold]])</f>
        <v>28125</v>
      </c>
      <c r="W2373">
        <f>SUM(Table1[[#This Row],[Total Sales]]-Table1[[#This Row],[Operating Profit]])</f>
        <v>182812</v>
      </c>
      <c r="X2373">
        <f>SUM(Table1[[#This Row],[Total Sales]]-Table1[[#This Row],[Cost]])</f>
        <v>98438</v>
      </c>
      <c r="Y2373">
        <f>SUM(Table1[[#This Row],[profit/loss]])/SUM(Table1[profit/loss])</f>
        <v>2.9637937537963839E-4</v>
      </c>
    </row>
    <row r="2374" spans="1:25" x14ac:dyDescent="0.3">
      <c r="A2374" t="s">
        <v>25</v>
      </c>
      <c r="B2374" t="s">
        <v>82</v>
      </c>
      <c r="C2374">
        <v>1185732</v>
      </c>
      <c r="D2374" s="9">
        <v>44202</v>
      </c>
      <c r="E2374" s="8" t="str">
        <f>TEXT(Table1[[#This Row],[Invoice Date]],"dd-mm-yyyy")</f>
        <v>06-01-2021</v>
      </c>
      <c r="F2374" s="1" t="str">
        <f t="shared" si="148"/>
        <v>January</v>
      </c>
      <c r="G2374" s="1" t="str">
        <f t="shared" si="149"/>
        <v>2021</v>
      </c>
      <c r="H2374" s="1" t="str">
        <f t="shared" si="150"/>
        <v>Wednesday</v>
      </c>
      <c r="I2374" s="1" t="str">
        <f t="shared" si="151"/>
        <v>06</v>
      </c>
      <c r="J2374" t="s">
        <v>47</v>
      </c>
      <c r="K2374" t="s">
        <v>91</v>
      </c>
      <c r="L2374" t="s">
        <v>92</v>
      </c>
      <c r="M2374" t="s">
        <v>22</v>
      </c>
      <c r="N2374">
        <v>35</v>
      </c>
      <c r="O2374">
        <v>725</v>
      </c>
      <c r="P2374">
        <v>253750</v>
      </c>
      <c r="Q2374">
        <v>126875</v>
      </c>
      <c r="R2374">
        <v>0.5</v>
      </c>
      <c r="S2374" t="s">
        <v>82</v>
      </c>
      <c r="T2374" t="str">
        <f>IF(Table1[[#This Row],[Units Sold]]&gt; 700,"High Units","low Units")</f>
        <v>High Units</v>
      </c>
      <c r="U2374">
        <f>SUM(Table1[[#This Row],[Operating Profit]])/SUM(Table1[Operating Profit])*100</f>
        <v>3.8199814351461449E-2</v>
      </c>
      <c r="V2374">
        <f>SUM(Table1[[#This Row],[Price per Unit]]*Table1[[#This Row],[Units Sold]])</f>
        <v>25375</v>
      </c>
      <c r="W2374">
        <f>SUM(Table1[[#This Row],[Total Sales]]-Table1[[#This Row],[Operating Profit]])</f>
        <v>126875</v>
      </c>
      <c r="X2374">
        <f>SUM(Table1[[#This Row],[Total Sales]]-Table1[[#This Row],[Cost]])</f>
        <v>126875</v>
      </c>
      <c r="Y2374">
        <f>SUM(Table1[[#This Row],[profit/loss]])/SUM(Table1[profit/loss])</f>
        <v>3.8199814351461451E-4</v>
      </c>
    </row>
    <row r="2375" spans="1:25" x14ac:dyDescent="0.3">
      <c r="A2375" t="s">
        <v>25</v>
      </c>
      <c r="B2375" t="s">
        <v>82</v>
      </c>
      <c r="C2375">
        <v>1185732</v>
      </c>
      <c r="D2375" s="9">
        <v>44231</v>
      </c>
      <c r="E2375" s="8" t="str">
        <f>TEXT(Table1[[#This Row],[Invoice Date]],"dd-mm-yyyy")</f>
        <v>04-02-2021</v>
      </c>
      <c r="F2375" s="1" t="str">
        <f t="shared" si="148"/>
        <v>February</v>
      </c>
      <c r="G2375" s="1" t="str">
        <f t="shared" si="149"/>
        <v>2021</v>
      </c>
      <c r="H2375" s="1" t="str">
        <f t="shared" si="150"/>
        <v>Thursday</v>
      </c>
      <c r="I2375" s="1" t="str">
        <f t="shared" si="151"/>
        <v>04</v>
      </c>
      <c r="J2375" t="s">
        <v>47</v>
      </c>
      <c r="K2375" t="s">
        <v>91</v>
      </c>
      <c r="L2375" t="s">
        <v>92</v>
      </c>
      <c r="M2375" t="s">
        <v>16</v>
      </c>
      <c r="N2375">
        <v>35</v>
      </c>
      <c r="O2375">
        <v>975</v>
      </c>
      <c r="P2375">
        <v>341250</v>
      </c>
      <c r="Q2375">
        <v>136500</v>
      </c>
      <c r="R2375">
        <v>0.4</v>
      </c>
      <c r="S2375" t="s">
        <v>82</v>
      </c>
      <c r="T2375" t="str">
        <f>IF(Table1[[#This Row],[Units Sold]]&gt; 700,"High Units","low Units")</f>
        <v>High Units</v>
      </c>
      <c r="U2375">
        <f>SUM(Table1[[#This Row],[Operating Profit]])/SUM(Table1[Operating Profit])*100</f>
        <v>4.1097731302261971E-2</v>
      </c>
      <c r="V2375">
        <f>SUM(Table1[[#This Row],[Price per Unit]]*Table1[[#This Row],[Units Sold]])</f>
        <v>34125</v>
      </c>
      <c r="W2375">
        <f>SUM(Table1[[#This Row],[Total Sales]]-Table1[[#This Row],[Operating Profit]])</f>
        <v>204750</v>
      </c>
      <c r="X2375">
        <f>SUM(Table1[[#This Row],[Total Sales]]-Table1[[#This Row],[Cost]])</f>
        <v>136500</v>
      </c>
      <c r="Y2375">
        <f>SUM(Table1[[#This Row],[profit/loss]])/SUM(Table1[profit/loss])</f>
        <v>4.1097731302261974E-4</v>
      </c>
    </row>
    <row r="2376" spans="1:25" x14ac:dyDescent="0.3">
      <c r="A2376" t="s">
        <v>25</v>
      </c>
      <c r="B2376" t="s">
        <v>82</v>
      </c>
      <c r="C2376">
        <v>1185732</v>
      </c>
      <c r="D2376" s="9">
        <v>44231</v>
      </c>
      <c r="E2376" s="8" t="str">
        <f>TEXT(Table1[[#This Row],[Invoice Date]],"dd-mm-yyyy")</f>
        <v>04-02-2021</v>
      </c>
      <c r="F2376" s="1" t="str">
        <f t="shared" si="148"/>
        <v>February</v>
      </c>
      <c r="G2376" s="1" t="str">
        <f t="shared" si="149"/>
        <v>2021</v>
      </c>
      <c r="H2376" s="1" t="str">
        <f t="shared" si="150"/>
        <v>Thursday</v>
      </c>
      <c r="I2376" s="1" t="str">
        <f t="shared" si="151"/>
        <v>04</v>
      </c>
      <c r="J2376" t="s">
        <v>47</v>
      </c>
      <c r="K2376" t="s">
        <v>91</v>
      </c>
      <c r="L2376" t="s">
        <v>92</v>
      </c>
      <c r="M2376" t="s">
        <v>18</v>
      </c>
      <c r="N2376">
        <v>35</v>
      </c>
      <c r="O2376">
        <v>625</v>
      </c>
      <c r="P2376">
        <v>218750</v>
      </c>
      <c r="Q2376">
        <v>76563</v>
      </c>
      <c r="R2376">
        <v>0.35</v>
      </c>
      <c r="S2376" t="s">
        <v>82</v>
      </c>
      <c r="T2376" t="str">
        <f>IF(Table1[[#This Row],[Units Sold]]&gt; 700,"High Units","low Units")</f>
        <v>low Units</v>
      </c>
      <c r="U2376">
        <f>SUM(Table1[[#This Row],[Operating Profit]])/SUM(Table1[Operating Profit])*100</f>
        <v>2.3051762649780833E-2</v>
      </c>
      <c r="V2376">
        <f>SUM(Table1[[#This Row],[Price per Unit]]*Table1[[#This Row],[Units Sold]])</f>
        <v>21875</v>
      </c>
      <c r="W2376">
        <f>SUM(Table1[[#This Row],[Total Sales]]-Table1[[#This Row],[Operating Profit]])</f>
        <v>142187</v>
      </c>
      <c r="X2376">
        <f>SUM(Table1[[#This Row],[Total Sales]]-Table1[[#This Row],[Cost]])</f>
        <v>76563</v>
      </c>
      <c r="Y2376">
        <f>SUM(Table1[[#This Row],[profit/loss]])/SUM(Table1[profit/loss])</f>
        <v>2.3051762649780832E-4</v>
      </c>
    </row>
    <row r="2377" spans="1:25" x14ac:dyDescent="0.3">
      <c r="A2377" t="s">
        <v>25</v>
      </c>
      <c r="B2377" t="s">
        <v>82</v>
      </c>
      <c r="C2377">
        <v>1185732</v>
      </c>
      <c r="D2377" s="9">
        <v>44231</v>
      </c>
      <c r="E2377" s="8" t="str">
        <f>TEXT(Table1[[#This Row],[Invoice Date]],"dd-mm-yyyy")</f>
        <v>04-02-2021</v>
      </c>
      <c r="F2377" s="1" t="str">
        <f t="shared" si="148"/>
        <v>February</v>
      </c>
      <c r="G2377" s="1" t="str">
        <f t="shared" si="149"/>
        <v>2021</v>
      </c>
      <c r="H2377" s="1" t="str">
        <f t="shared" si="150"/>
        <v>Thursday</v>
      </c>
      <c r="I2377" s="1" t="str">
        <f t="shared" si="151"/>
        <v>04</v>
      </c>
      <c r="J2377" t="s">
        <v>47</v>
      </c>
      <c r="K2377" t="s">
        <v>91</v>
      </c>
      <c r="L2377" t="s">
        <v>92</v>
      </c>
      <c r="M2377" t="s">
        <v>19</v>
      </c>
      <c r="N2377">
        <v>25</v>
      </c>
      <c r="O2377">
        <v>675</v>
      </c>
      <c r="P2377">
        <v>168750</v>
      </c>
      <c r="Q2377">
        <v>67500</v>
      </c>
      <c r="R2377">
        <v>0.4</v>
      </c>
      <c r="S2377" t="s">
        <v>82</v>
      </c>
      <c r="T2377" t="str">
        <f>IF(Table1[[#This Row],[Units Sold]]&gt; 700,"High Units","low Units")</f>
        <v>low Units</v>
      </c>
      <c r="U2377">
        <f>SUM(Table1[[#This Row],[Operating Profit]])/SUM(Table1[Operating Profit])*100</f>
        <v>2.0323053940678997E-2</v>
      </c>
      <c r="V2377">
        <f>SUM(Table1[[#This Row],[Price per Unit]]*Table1[[#This Row],[Units Sold]])</f>
        <v>16875</v>
      </c>
      <c r="W2377">
        <f>SUM(Table1[[#This Row],[Total Sales]]-Table1[[#This Row],[Operating Profit]])</f>
        <v>101250</v>
      </c>
      <c r="X2377">
        <f>SUM(Table1[[#This Row],[Total Sales]]-Table1[[#This Row],[Cost]])</f>
        <v>67500</v>
      </c>
      <c r="Y2377">
        <f>SUM(Table1[[#This Row],[profit/loss]])/SUM(Table1[profit/loss])</f>
        <v>2.0323053940678998E-4</v>
      </c>
    </row>
    <row r="2378" spans="1:25" x14ac:dyDescent="0.3">
      <c r="A2378" t="s">
        <v>25</v>
      </c>
      <c r="B2378" t="s">
        <v>82</v>
      </c>
      <c r="C2378">
        <v>1185732</v>
      </c>
      <c r="D2378" s="9">
        <v>44231</v>
      </c>
      <c r="E2378" s="8" t="str">
        <f>TEXT(Table1[[#This Row],[Invoice Date]],"dd-mm-yyyy")</f>
        <v>04-02-2021</v>
      </c>
      <c r="F2378" s="1" t="str">
        <f t="shared" si="148"/>
        <v>February</v>
      </c>
      <c r="G2378" s="1" t="str">
        <f t="shared" si="149"/>
        <v>2021</v>
      </c>
      <c r="H2378" s="1" t="str">
        <f t="shared" si="150"/>
        <v>Thursday</v>
      </c>
      <c r="I2378" s="1" t="str">
        <f t="shared" si="151"/>
        <v>04</v>
      </c>
      <c r="J2378" t="s">
        <v>47</v>
      </c>
      <c r="K2378" t="s">
        <v>93</v>
      </c>
      <c r="L2378" t="s">
        <v>94</v>
      </c>
      <c r="M2378" t="s">
        <v>20</v>
      </c>
      <c r="N2378">
        <v>30</v>
      </c>
      <c r="O2378">
        <v>525</v>
      </c>
      <c r="P2378">
        <v>157500</v>
      </c>
      <c r="Q2378">
        <v>63000</v>
      </c>
      <c r="R2378">
        <v>0.4</v>
      </c>
      <c r="S2378" t="s">
        <v>82</v>
      </c>
      <c r="T2378" t="str">
        <f>IF(Table1[[#This Row],[Units Sold]]&gt; 700,"High Units","low Units")</f>
        <v>low Units</v>
      </c>
      <c r="U2378">
        <f>SUM(Table1[[#This Row],[Operating Profit]])/SUM(Table1[Operating Profit])*100</f>
        <v>1.8968183677967064E-2</v>
      </c>
      <c r="V2378">
        <f>SUM(Table1[[#This Row],[Price per Unit]]*Table1[[#This Row],[Units Sold]])</f>
        <v>15750</v>
      </c>
      <c r="W2378">
        <f>SUM(Table1[[#This Row],[Total Sales]]-Table1[[#This Row],[Operating Profit]])</f>
        <v>94500</v>
      </c>
      <c r="X2378">
        <f>SUM(Table1[[#This Row],[Total Sales]]-Table1[[#This Row],[Cost]])</f>
        <v>63000</v>
      </c>
      <c r="Y2378">
        <f>SUM(Table1[[#This Row],[profit/loss]])/SUM(Table1[profit/loss])</f>
        <v>1.8968183677967065E-4</v>
      </c>
    </row>
    <row r="2379" spans="1:25" x14ac:dyDescent="0.3">
      <c r="A2379" t="s">
        <v>25</v>
      </c>
      <c r="B2379" t="s">
        <v>82</v>
      </c>
      <c r="C2379">
        <v>1185732</v>
      </c>
      <c r="D2379" s="9">
        <v>44231</v>
      </c>
      <c r="E2379" s="8" t="str">
        <f>TEXT(Table1[[#This Row],[Invoice Date]],"dd-mm-yyyy")</f>
        <v>04-02-2021</v>
      </c>
      <c r="F2379" s="1" t="str">
        <f t="shared" si="148"/>
        <v>February</v>
      </c>
      <c r="G2379" s="1" t="str">
        <f t="shared" si="149"/>
        <v>2021</v>
      </c>
      <c r="H2379" s="1" t="str">
        <f t="shared" si="150"/>
        <v>Thursday</v>
      </c>
      <c r="I2379" s="1" t="str">
        <f t="shared" si="151"/>
        <v>04</v>
      </c>
      <c r="J2379" t="s">
        <v>47</v>
      </c>
      <c r="K2379" t="s">
        <v>93</v>
      </c>
      <c r="L2379" t="s">
        <v>94</v>
      </c>
      <c r="M2379" t="s">
        <v>21</v>
      </c>
      <c r="N2379">
        <v>45</v>
      </c>
      <c r="O2379">
        <v>600</v>
      </c>
      <c r="P2379">
        <v>270000</v>
      </c>
      <c r="Q2379">
        <v>94500</v>
      </c>
      <c r="R2379">
        <v>0.35</v>
      </c>
      <c r="S2379" t="s">
        <v>82</v>
      </c>
      <c r="T2379" t="str">
        <f>IF(Table1[[#This Row],[Units Sold]]&gt; 700,"High Units","low Units")</f>
        <v>low Units</v>
      </c>
      <c r="U2379">
        <f>SUM(Table1[[#This Row],[Operating Profit]])/SUM(Table1[Operating Profit])*100</f>
        <v>2.8452275516950596E-2</v>
      </c>
      <c r="V2379">
        <f>SUM(Table1[[#This Row],[Price per Unit]]*Table1[[#This Row],[Units Sold]])</f>
        <v>27000</v>
      </c>
      <c r="W2379">
        <f>SUM(Table1[[#This Row],[Total Sales]]-Table1[[#This Row],[Operating Profit]])</f>
        <v>175500</v>
      </c>
      <c r="X2379">
        <f>SUM(Table1[[#This Row],[Total Sales]]-Table1[[#This Row],[Cost]])</f>
        <v>94500</v>
      </c>
      <c r="Y2379">
        <f>SUM(Table1[[#This Row],[profit/loss]])/SUM(Table1[profit/loss])</f>
        <v>2.8452275516950597E-4</v>
      </c>
    </row>
    <row r="2380" spans="1:25" x14ac:dyDescent="0.3">
      <c r="A2380" t="s">
        <v>25</v>
      </c>
      <c r="B2380" t="s">
        <v>82</v>
      </c>
      <c r="C2380">
        <v>1185732</v>
      </c>
      <c r="D2380" s="9">
        <v>44231</v>
      </c>
      <c r="E2380" s="8" t="str">
        <f>TEXT(Table1[[#This Row],[Invoice Date]],"dd-mm-yyyy")</f>
        <v>04-02-2021</v>
      </c>
      <c r="F2380" s="1" t="str">
        <f t="shared" si="148"/>
        <v>February</v>
      </c>
      <c r="G2380" s="1" t="str">
        <f t="shared" si="149"/>
        <v>2021</v>
      </c>
      <c r="H2380" s="1" t="str">
        <f t="shared" si="150"/>
        <v>Thursday</v>
      </c>
      <c r="I2380" s="1" t="str">
        <f t="shared" si="151"/>
        <v>04</v>
      </c>
      <c r="J2380" t="s">
        <v>47</v>
      </c>
      <c r="K2380" t="s">
        <v>93</v>
      </c>
      <c r="L2380" t="s">
        <v>94</v>
      </c>
      <c r="M2380" t="s">
        <v>22</v>
      </c>
      <c r="N2380">
        <v>30</v>
      </c>
      <c r="O2380">
        <v>700</v>
      </c>
      <c r="P2380">
        <v>210000</v>
      </c>
      <c r="Q2380">
        <v>105000</v>
      </c>
      <c r="R2380">
        <v>0.5</v>
      </c>
      <c r="S2380" t="s">
        <v>82</v>
      </c>
      <c r="T2380" t="str">
        <f>IF(Table1[[#This Row],[Units Sold]]&gt; 700,"High Units","low Units")</f>
        <v>low Units</v>
      </c>
      <c r="U2380">
        <f>SUM(Table1[[#This Row],[Operating Profit]])/SUM(Table1[Operating Profit])*100</f>
        <v>3.1613639463278442E-2</v>
      </c>
      <c r="V2380">
        <f>SUM(Table1[[#This Row],[Price per Unit]]*Table1[[#This Row],[Units Sold]])</f>
        <v>21000</v>
      </c>
      <c r="W2380">
        <f>SUM(Table1[[#This Row],[Total Sales]]-Table1[[#This Row],[Operating Profit]])</f>
        <v>105000</v>
      </c>
      <c r="X2380">
        <f>SUM(Table1[[#This Row],[Total Sales]]-Table1[[#This Row],[Cost]])</f>
        <v>105000</v>
      </c>
      <c r="Y2380">
        <f>SUM(Table1[[#This Row],[profit/loss]])/SUM(Table1[profit/loss])</f>
        <v>3.1613639463278441E-4</v>
      </c>
    </row>
    <row r="2381" spans="1:25" x14ac:dyDescent="0.3">
      <c r="A2381" t="s">
        <v>25</v>
      </c>
      <c r="B2381" t="s">
        <v>82</v>
      </c>
      <c r="C2381">
        <v>1185732</v>
      </c>
      <c r="D2381" s="9">
        <v>44257</v>
      </c>
      <c r="E2381" s="8" t="str">
        <f>TEXT(Table1[[#This Row],[Invoice Date]],"dd-mm-yyyy")</f>
        <v>02-03-2021</v>
      </c>
      <c r="F2381" s="1" t="str">
        <f t="shared" si="148"/>
        <v>March</v>
      </c>
      <c r="G2381" s="1" t="str">
        <f t="shared" si="149"/>
        <v>2021</v>
      </c>
      <c r="H2381" s="1" t="str">
        <f t="shared" si="150"/>
        <v>Tuesday</v>
      </c>
      <c r="I2381" s="1" t="str">
        <f t="shared" si="151"/>
        <v>02</v>
      </c>
      <c r="J2381" t="s">
        <v>47</v>
      </c>
      <c r="K2381" t="s">
        <v>93</v>
      </c>
      <c r="L2381" t="s">
        <v>94</v>
      </c>
      <c r="M2381" t="s">
        <v>16</v>
      </c>
      <c r="N2381">
        <v>30</v>
      </c>
      <c r="O2381">
        <v>920</v>
      </c>
      <c r="P2381">
        <v>276000</v>
      </c>
      <c r="Q2381">
        <v>110400</v>
      </c>
      <c r="R2381">
        <v>0.4</v>
      </c>
      <c r="S2381" t="s">
        <v>82</v>
      </c>
      <c r="T2381" t="str">
        <f>IF(Table1[[#This Row],[Units Sold]]&gt; 700,"High Units","low Units")</f>
        <v>High Units</v>
      </c>
      <c r="U2381">
        <f>SUM(Table1[[#This Row],[Operating Profit]])/SUM(Table1[Operating Profit])*100</f>
        <v>3.3239483778532759E-2</v>
      </c>
      <c r="V2381">
        <f>SUM(Table1[[#This Row],[Price per Unit]]*Table1[[#This Row],[Units Sold]])</f>
        <v>27600</v>
      </c>
      <c r="W2381">
        <f>SUM(Table1[[#This Row],[Total Sales]]-Table1[[#This Row],[Operating Profit]])</f>
        <v>165600</v>
      </c>
      <c r="X2381">
        <f>SUM(Table1[[#This Row],[Total Sales]]-Table1[[#This Row],[Cost]])</f>
        <v>110400</v>
      </c>
      <c r="Y2381">
        <f>SUM(Table1[[#This Row],[profit/loss]])/SUM(Table1[profit/loss])</f>
        <v>3.3239483778532762E-4</v>
      </c>
    </row>
    <row r="2382" spans="1:25" x14ac:dyDescent="0.3">
      <c r="A2382" t="s">
        <v>25</v>
      </c>
      <c r="B2382" t="s">
        <v>82</v>
      </c>
      <c r="C2382">
        <v>1185732</v>
      </c>
      <c r="D2382" s="9">
        <v>44257</v>
      </c>
      <c r="E2382" s="8" t="str">
        <f>TEXT(Table1[[#This Row],[Invoice Date]],"dd-mm-yyyy")</f>
        <v>02-03-2021</v>
      </c>
      <c r="F2382" s="1" t="str">
        <f t="shared" si="148"/>
        <v>March</v>
      </c>
      <c r="G2382" s="1" t="str">
        <f t="shared" si="149"/>
        <v>2021</v>
      </c>
      <c r="H2382" s="1" t="str">
        <f t="shared" si="150"/>
        <v>Tuesday</v>
      </c>
      <c r="I2382" s="1" t="str">
        <f t="shared" si="151"/>
        <v>02</v>
      </c>
      <c r="J2382" t="s">
        <v>47</v>
      </c>
      <c r="K2382" t="s">
        <v>93</v>
      </c>
      <c r="L2382" t="s">
        <v>94</v>
      </c>
      <c r="M2382" t="s">
        <v>18</v>
      </c>
      <c r="N2382">
        <v>30</v>
      </c>
      <c r="O2382">
        <v>600</v>
      </c>
      <c r="P2382">
        <v>180000</v>
      </c>
      <c r="Q2382">
        <v>63000</v>
      </c>
      <c r="R2382">
        <v>0.35</v>
      </c>
      <c r="S2382" t="s">
        <v>82</v>
      </c>
      <c r="T2382" t="str">
        <f>IF(Table1[[#This Row],[Units Sold]]&gt; 700,"High Units","low Units")</f>
        <v>low Units</v>
      </c>
      <c r="U2382">
        <f>SUM(Table1[[#This Row],[Operating Profit]])/SUM(Table1[Operating Profit])*100</f>
        <v>1.8968183677967064E-2</v>
      </c>
      <c r="V2382">
        <f>SUM(Table1[[#This Row],[Price per Unit]]*Table1[[#This Row],[Units Sold]])</f>
        <v>18000</v>
      </c>
      <c r="W2382">
        <f>SUM(Table1[[#This Row],[Total Sales]]-Table1[[#This Row],[Operating Profit]])</f>
        <v>117000</v>
      </c>
      <c r="X2382">
        <f>SUM(Table1[[#This Row],[Total Sales]]-Table1[[#This Row],[Cost]])</f>
        <v>63000</v>
      </c>
      <c r="Y2382">
        <f>SUM(Table1[[#This Row],[profit/loss]])/SUM(Table1[profit/loss])</f>
        <v>1.8968183677967065E-4</v>
      </c>
    </row>
    <row r="2383" spans="1:25" x14ac:dyDescent="0.3">
      <c r="A2383" t="s">
        <v>25</v>
      </c>
      <c r="B2383" t="s">
        <v>82</v>
      </c>
      <c r="C2383">
        <v>1185732</v>
      </c>
      <c r="D2383" s="9">
        <v>44257</v>
      </c>
      <c r="E2383" s="8" t="str">
        <f>TEXT(Table1[[#This Row],[Invoice Date]],"dd-mm-yyyy")</f>
        <v>02-03-2021</v>
      </c>
      <c r="F2383" s="1" t="str">
        <f t="shared" si="148"/>
        <v>March</v>
      </c>
      <c r="G2383" s="1" t="str">
        <f t="shared" si="149"/>
        <v>2021</v>
      </c>
      <c r="H2383" s="1" t="str">
        <f t="shared" si="150"/>
        <v>Tuesday</v>
      </c>
      <c r="I2383" s="1" t="str">
        <f t="shared" si="151"/>
        <v>02</v>
      </c>
      <c r="J2383" t="s">
        <v>47</v>
      </c>
      <c r="K2383" t="s">
        <v>93</v>
      </c>
      <c r="L2383" t="s">
        <v>94</v>
      </c>
      <c r="M2383" t="s">
        <v>19</v>
      </c>
      <c r="N2383">
        <v>20</v>
      </c>
      <c r="O2383">
        <v>625</v>
      </c>
      <c r="P2383">
        <v>125000</v>
      </c>
      <c r="Q2383">
        <v>50000</v>
      </c>
      <c r="R2383">
        <v>0.4</v>
      </c>
      <c r="S2383" t="s">
        <v>82</v>
      </c>
      <c r="T2383" t="str">
        <f>IF(Table1[[#This Row],[Units Sold]]&gt; 700,"High Units","low Units")</f>
        <v>low Units</v>
      </c>
      <c r="U2383">
        <f>SUM(Table1[[#This Row],[Operating Profit]])/SUM(Table1[Operating Profit])*100</f>
        <v>1.5054114030132591E-2</v>
      </c>
      <c r="V2383">
        <f>SUM(Table1[[#This Row],[Price per Unit]]*Table1[[#This Row],[Units Sold]])</f>
        <v>12500</v>
      </c>
      <c r="W2383">
        <f>SUM(Table1[[#This Row],[Total Sales]]-Table1[[#This Row],[Operating Profit]])</f>
        <v>75000</v>
      </c>
      <c r="X2383">
        <f>SUM(Table1[[#This Row],[Total Sales]]-Table1[[#This Row],[Cost]])</f>
        <v>50000</v>
      </c>
      <c r="Y2383">
        <f>SUM(Table1[[#This Row],[profit/loss]])/SUM(Table1[profit/loss])</f>
        <v>1.5054114030132592E-4</v>
      </c>
    </row>
    <row r="2384" spans="1:25" x14ac:dyDescent="0.3">
      <c r="A2384" t="s">
        <v>25</v>
      </c>
      <c r="B2384" t="s">
        <v>82</v>
      </c>
      <c r="C2384">
        <v>1185732</v>
      </c>
      <c r="D2384" s="9">
        <v>44257</v>
      </c>
      <c r="E2384" s="8" t="str">
        <f>TEXT(Table1[[#This Row],[Invoice Date]],"dd-mm-yyyy")</f>
        <v>02-03-2021</v>
      </c>
      <c r="F2384" s="1" t="str">
        <f t="shared" si="148"/>
        <v>March</v>
      </c>
      <c r="G2384" s="1" t="str">
        <f t="shared" si="149"/>
        <v>2021</v>
      </c>
      <c r="H2384" s="1" t="str">
        <f t="shared" si="150"/>
        <v>Tuesday</v>
      </c>
      <c r="I2384" s="1" t="str">
        <f t="shared" si="151"/>
        <v>02</v>
      </c>
      <c r="J2384" t="s">
        <v>47</v>
      </c>
      <c r="K2384" t="s">
        <v>93</v>
      </c>
      <c r="L2384" t="s">
        <v>94</v>
      </c>
      <c r="M2384" t="s">
        <v>20</v>
      </c>
      <c r="N2384">
        <v>25</v>
      </c>
      <c r="O2384">
        <v>475</v>
      </c>
      <c r="P2384">
        <v>118750</v>
      </c>
      <c r="Q2384">
        <v>47500</v>
      </c>
      <c r="R2384">
        <v>0.4</v>
      </c>
      <c r="S2384" t="s">
        <v>82</v>
      </c>
      <c r="T2384" t="str">
        <f>IF(Table1[[#This Row],[Units Sold]]&gt; 700,"High Units","low Units")</f>
        <v>low Units</v>
      </c>
      <c r="U2384">
        <f>SUM(Table1[[#This Row],[Operating Profit]])/SUM(Table1[Operating Profit])*100</f>
        <v>1.4301408328625963E-2</v>
      </c>
      <c r="V2384">
        <f>SUM(Table1[[#This Row],[Price per Unit]]*Table1[[#This Row],[Units Sold]])</f>
        <v>11875</v>
      </c>
      <c r="W2384">
        <f>SUM(Table1[[#This Row],[Total Sales]]-Table1[[#This Row],[Operating Profit]])</f>
        <v>71250</v>
      </c>
      <c r="X2384">
        <f>SUM(Table1[[#This Row],[Total Sales]]-Table1[[#This Row],[Cost]])</f>
        <v>47500</v>
      </c>
      <c r="Y2384">
        <f>SUM(Table1[[#This Row],[profit/loss]])/SUM(Table1[profit/loss])</f>
        <v>1.4301408328625963E-4</v>
      </c>
    </row>
    <row r="2385" spans="1:25" x14ac:dyDescent="0.3">
      <c r="A2385" t="s">
        <v>25</v>
      </c>
      <c r="B2385" t="s">
        <v>82</v>
      </c>
      <c r="C2385">
        <v>1185732</v>
      </c>
      <c r="D2385" s="9">
        <v>44257</v>
      </c>
      <c r="E2385" s="8" t="str">
        <f>TEXT(Table1[[#This Row],[Invoice Date]],"dd-mm-yyyy")</f>
        <v>02-03-2021</v>
      </c>
      <c r="F2385" s="1" t="str">
        <f t="shared" si="148"/>
        <v>March</v>
      </c>
      <c r="G2385" s="1" t="str">
        <f t="shared" si="149"/>
        <v>2021</v>
      </c>
      <c r="H2385" s="1" t="str">
        <f t="shared" si="150"/>
        <v>Tuesday</v>
      </c>
      <c r="I2385" s="1" t="str">
        <f t="shared" si="151"/>
        <v>02</v>
      </c>
      <c r="J2385" t="s">
        <v>47</v>
      </c>
      <c r="K2385" t="s">
        <v>93</v>
      </c>
      <c r="L2385" t="s">
        <v>94</v>
      </c>
      <c r="M2385" t="s">
        <v>21</v>
      </c>
      <c r="N2385">
        <v>40</v>
      </c>
      <c r="O2385">
        <v>525</v>
      </c>
      <c r="P2385">
        <v>210000</v>
      </c>
      <c r="Q2385">
        <v>73500</v>
      </c>
      <c r="R2385">
        <v>0.35</v>
      </c>
      <c r="S2385" t="s">
        <v>82</v>
      </c>
      <c r="T2385" t="str">
        <f>IF(Table1[[#This Row],[Units Sold]]&gt; 700,"High Units","low Units")</f>
        <v>low Units</v>
      </c>
      <c r="U2385">
        <f>SUM(Table1[[#This Row],[Operating Profit]])/SUM(Table1[Operating Profit])*100</f>
        <v>2.212954762429491E-2</v>
      </c>
      <c r="V2385">
        <f>SUM(Table1[[#This Row],[Price per Unit]]*Table1[[#This Row],[Units Sold]])</f>
        <v>21000</v>
      </c>
      <c r="W2385">
        <f>SUM(Table1[[#This Row],[Total Sales]]-Table1[[#This Row],[Operating Profit]])</f>
        <v>136500</v>
      </c>
      <c r="X2385">
        <f>SUM(Table1[[#This Row],[Total Sales]]-Table1[[#This Row],[Cost]])</f>
        <v>73500</v>
      </c>
      <c r="Y2385">
        <f>SUM(Table1[[#This Row],[profit/loss]])/SUM(Table1[profit/loss])</f>
        <v>2.2129547624294909E-4</v>
      </c>
    </row>
    <row r="2386" spans="1:25" x14ac:dyDescent="0.3">
      <c r="A2386" t="s">
        <v>25</v>
      </c>
      <c r="B2386" t="s">
        <v>82</v>
      </c>
      <c r="C2386">
        <v>1185732</v>
      </c>
      <c r="D2386" s="9">
        <v>44257</v>
      </c>
      <c r="E2386" s="8" t="str">
        <f>TEXT(Table1[[#This Row],[Invoice Date]],"dd-mm-yyyy")</f>
        <v>02-03-2021</v>
      </c>
      <c r="F2386" s="1" t="str">
        <f t="shared" si="148"/>
        <v>March</v>
      </c>
      <c r="G2386" s="1" t="str">
        <f t="shared" si="149"/>
        <v>2021</v>
      </c>
      <c r="H2386" s="1" t="str">
        <f t="shared" si="150"/>
        <v>Tuesday</v>
      </c>
      <c r="I2386" s="1" t="str">
        <f t="shared" si="151"/>
        <v>02</v>
      </c>
      <c r="J2386" t="s">
        <v>47</v>
      </c>
      <c r="K2386" t="s">
        <v>93</v>
      </c>
      <c r="L2386" t="s">
        <v>94</v>
      </c>
      <c r="M2386" t="s">
        <v>22</v>
      </c>
      <c r="N2386">
        <v>30</v>
      </c>
      <c r="O2386">
        <v>625</v>
      </c>
      <c r="P2386">
        <v>187500</v>
      </c>
      <c r="Q2386">
        <v>93750</v>
      </c>
      <c r="R2386">
        <v>0.5</v>
      </c>
      <c r="S2386" t="s">
        <v>82</v>
      </c>
      <c r="T2386" t="str">
        <f>IF(Table1[[#This Row],[Units Sold]]&gt; 700,"High Units","low Units")</f>
        <v>low Units</v>
      </c>
      <c r="U2386">
        <f>SUM(Table1[[#This Row],[Operating Profit]])/SUM(Table1[Operating Profit])*100</f>
        <v>2.8226463806498611E-2</v>
      </c>
      <c r="V2386">
        <f>SUM(Table1[[#This Row],[Price per Unit]]*Table1[[#This Row],[Units Sold]])</f>
        <v>18750</v>
      </c>
      <c r="W2386">
        <f>SUM(Table1[[#This Row],[Total Sales]]-Table1[[#This Row],[Operating Profit]])</f>
        <v>93750</v>
      </c>
      <c r="X2386">
        <f>SUM(Table1[[#This Row],[Total Sales]]-Table1[[#This Row],[Cost]])</f>
        <v>93750</v>
      </c>
      <c r="Y2386">
        <f>SUM(Table1[[#This Row],[profit/loss]])/SUM(Table1[profit/loss])</f>
        <v>2.8226463806498611E-4</v>
      </c>
    </row>
    <row r="2387" spans="1:25" x14ac:dyDescent="0.3">
      <c r="A2387" t="s">
        <v>25</v>
      </c>
      <c r="B2387" t="s">
        <v>82</v>
      </c>
      <c r="C2387">
        <v>1185732</v>
      </c>
      <c r="D2387" s="9">
        <v>44289</v>
      </c>
      <c r="E2387" s="8" t="str">
        <f>TEXT(Table1[[#This Row],[Invoice Date]],"dd-mm-yyyy")</f>
        <v>03-04-2021</v>
      </c>
      <c r="F2387" s="1" t="str">
        <f t="shared" si="148"/>
        <v>April</v>
      </c>
      <c r="G2387" s="1" t="str">
        <f t="shared" si="149"/>
        <v>2021</v>
      </c>
      <c r="H2387" s="1" t="str">
        <f t="shared" si="150"/>
        <v>Saturday</v>
      </c>
      <c r="I2387" s="1" t="str">
        <f t="shared" si="151"/>
        <v>03</v>
      </c>
      <c r="J2387" t="s">
        <v>47</v>
      </c>
      <c r="K2387" t="s">
        <v>93</v>
      </c>
      <c r="L2387" t="s">
        <v>94</v>
      </c>
      <c r="M2387" t="s">
        <v>16</v>
      </c>
      <c r="N2387">
        <v>30</v>
      </c>
      <c r="O2387">
        <v>875</v>
      </c>
      <c r="P2387">
        <v>262500</v>
      </c>
      <c r="Q2387">
        <v>105000</v>
      </c>
      <c r="R2387">
        <v>0.4</v>
      </c>
      <c r="S2387" t="s">
        <v>82</v>
      </c>
      <c r="T2387" t="str">
        <f>IF(Table1[[#This Row],[Units Sold]]&gt; 700,"High Units","low Units")</f>
        <v>High Units</v>
      </c>
      <c r="U2387">
        <f>SUM(Table1[[#This Row],[Operating Profit]])/SUM(Table1[Operating Profit])*100</f>
        <v>3.1613639463278442E-2</v>
      </c>
      <c r="V2387">
        <f>SUM(Table1[[#This Row],[Price per Unit]]*Table1[[#This Row],[Units Sold]])</f>
        <v>26250</v>
      </c>
      <c r="W2387">
        <f>SUM(Table1[[#This Row],[Total Sales]]-Table1[[#This Row],[Operating Profit]])</f>
        <v>157500</v>
      </c>
      <c r="X2387">
        <f>SUM(Table1[[#This Row],[Total Sales]]-Table1[[#This Row],[Cost]])</f>
        <v>105000</v>
      </c>
      <c r="Y2387">
        <f>SUM(Table1[[#This Row],[profit/loss]])/SUM(Table1[profit/loss])</f>
        <v>3.1613639463278441E-4</v>
      </c>
    </row>
    <row r="2388" spans="1:25" x14ac:dyDescent="0.3">
      <c r="A2388" t="s">
        <v>25</v>
      </c>
      <c r="B2388" t="s">
        <v>82</v>
      </c>
      <c r="C2388">
        <v>1185732</v>
      </c>
      <c r="D2388" s="9">
        <v>44289</v>
      </c>
      <c r="E2388" s="8" t="str">
        <f>TEXT(Table1[[#This Row],[Invoice Date]],"dd-mm-yyyy")</f>
        <v>03-04-2021</v>
      </c>
      <c r="F2388" s="1" t="str">
        <f t="shared" si="148"/>
        <v>April</v>
      </c>
      <c r="G2388" s="1" t="str">
        <f t="shared" si="149"/>
        <v>2021</v>
      </c>
      <c r="H2388" s="1" t="str">
        <f t="shared" si="150"/>
        <v>Saturday</v>
      </c>
      <c r="I2388" s="1" t="str">
        <f t="shared" si="151"/>
        <v>03</v>
      </c>
      <c r="J2388" t="s">
        <v>47</v>
      </c>
      <c r="K2388" t="s">
        <v>93</v>
      </c>
      <c r="L2388" t="s">
        <v>94</v>
      </c>
      <c r="M2388" t="s">
        <v>18</v>
      </c>
      <c r="N2388">
        <v>30</v>
      </c>
      <c r="O2388">
        <v>575</v>
      </c>
      <c r="P2388">
        <v>172500</v>
      </c>
      <c r="Q2388">
        <v>60375</v>
      </c>
      <c r="R2388">
        <v>0.35</v>
      </c>
      <c r="S2388" t="s">
        <v>82</v>
      </c>
      <c r="T2388" t="str">
        <f>IF(Table1[[#This Row],[Units Sold]]&gt; 700,"High Units","low Units")</f>
        <v>low Units</v>
      </c>
      <c r="U2388">
        <f>SUM(Table1[[#This Row],[Operating Profit]])/SUM(Table1[Operating Profit])*100</f>
        <v>1.8177842691385105E-2</v>
      </c>
      <c r="V2388">
        <f>SUM(Table1[[#This Row],[Price per Unit]]*Table1[[#This Row],[Units Sold]])</f>
        <v>17250</v>
      </c>
      <c r="W2388">
        <f>SUM(Table1[[#This Row],[Total Sales]]-Table1[[#This Row],[Operating Profit]])</f>
        <v>112125</v>
      </c>
      <c r="X2388">
        <f>SUM(Table1[[#This Row],[Total Sales]]-Table1[[#This Row],[Cost]])</f>
        <v>60375</v>
      </c>
      <c r="Y2388">
        <f>SUM(Table1[[#This Row],[profit/loss]])/SUM(Table1[profit/loss])</f>
        <v>1.8177842691385104E-4</v>
      </c>
    </row>
    <row r="2389" spans="1:25" x14ac:dyDescent="0.3">
      <c r="A2389" t="s">
        <v>25</v>
      </c>
      <c r="B2389" t="s">
        <v>82</v>
      </c>
      <c r="C2389">
        <v>1185732</v>
      </c>
      <c r="D2389" s="9">
        <v>44289</v>
      </c>
      <c r="E2389" s="8" t="str">
        <f>TEXT(Table1[[#This Row],[Invoice Date]],"dd-mm-yyyy")</f>
        <v>03-04-2021</v>
      </c>
      <c r="F2389" s="1" t="str">
        <f t="shared" si="148"/>
        <v>April</v>
      </c>
      <c r="G2389" s="1" t="str">
        <f t="shared" si="149"/>
        <v>2021</v>
      </c>
      <c r="H2389" s="1" t="str">
        <f t="shared" si="150"/>
        <v>Saturday</v>
      </c>
      <c r="I2389" s="1" t="str">
        <f t="shared" si="151"/>
        <v>03</v>
      </c>
      <c r="J2389" t="s">
        <v>47</v>
      </c>
      <c r="K2389" t="s">
        <v>93</v>
      </c>
      <c r="L2389" t="s">
        <v>94</v>
      </c>
      <c r="M2389" t="s">
        <v>19</v>
      </c>
      <c r="N2389">
        <v>20</v>
      </c>
      <c r="O2389">
        <v>575</v>
      </c>
      <c r="P2389">
        <v>115000</v>
      </c>
      <c r="Q2389">
        <v>46000</v>
      </c>
      <c r="R2389">
        <v>0.4</v>
      </c>
      <c r="S2389" t="s">
        <v>82</v>
      </c>
      <c r="T2389" t="str">
        <f>IF(Table1[[#This Row],[Units Sold]]&gt; 700,"High Units","low Units")</f>
        <v>low Units</v>
      </c>
      <c r="U2389">
        <f>SUM(Table1[[#This Row],[Operating Profit]])/SUM(Table1[Operating Profit])*100</f>
        <v>1.3849784907721985E-2</v>
      </c>
      <c r="V2389">
        <f>SUM(Table1[[#This Row],[Price per Unit]]*Table1[[#This Row],[Units Sold]])</f>
        <v>11500</v>
      </c>
      <c r="W2389">
        <f>SUM(Table1[[#This Row],[Total Sales]]-Table1[[#This Row],[Operating Profit]])</f>
        <v>69000</v>
      </c>
      <c r="X2389">
        <f>SUM(Table1[[#This Row],[Total Sales]]-Table1[[#This Row],[Cost]])</f>
        <v>46000</v>
      </c>
      <c r="Y2389">
        <f>SUM(Table1[[#This Row],[profit/loss]])/SUM(Table1[profit/loss])</f>
        <v>1.3849784907721984E-4</v>
      </c>
    </row>
    <row r="2390" spans="1:25" x14ac:dyDescent="0.3">
      <c r="A2390" t="s">
        <v>25</v>
      </c>
      <c r="B2390" t="s">
        <v>82</v>
      </c>
      <c r="C2390">
        <v>1185732</v>
      </c>
      <c r="D2390" s="9">
        <v>44289</v>
      </c>
      <c r="E2390" s="8" t="str">
        <f>TEXT(Table1[[#This Row],[Invoice Date]],"dd-mm-yyyy")</f>
        <v>03-04-2021</v>
      </c>
      <c r="F2390" s="1" t="str">
        <f t="shared" si="148"/>
        <v>April</v>
      </c>
      <c r="G2390" s="1" t="str">
        <f t="shared" si="149"/>
        <v>2021</v>
      </c>
      <c r="H2390" s="1" t="str">
        <f t="shared" si="150"/>
        <v>Saturday</v>
      </c>
      <c r="I2390" s="1" t="str">
        <f t="shared" si="151"/>
        <v>03</v>
      </c>
      <c r="J2390" t="s">
        <v>47</v>
      </c>
      <c r="K2390" t="s">
        <v>93</v>
      </c>
      <c r="L2390" t="s">
        <v>94</v>
      </c>
      <c r="M2390" t="s">
        <v>20</v>
      </c>
      <c r="N2390">
        <v>25</v>
      </c>
      <c r="O2390">
        <v>500</v>
      </c>
      <c r="P2390">
        <v>125000</v>
      </c>
      <c r="Q2390">
        <v>50000</v>
      </c>
      <c r="R2390">
        <v>0.4</v>
      </c>
      <c r="S2390" t="s">
        <v>82</v>
      </c>
      <c r="T2390" t="str">
        <f>IF(Table1[[#This Row],[Units Sold]]&gt; 700,"High Units","low Units")</f>
        <v>low Units</v>
      </c>
      <c r="U2390">
        <f>SUM(Table1[[#This Row],[Operating Profit]])/SUM(Table1[Operating Profit])*100</f>
        <v>1.5054114030132591E-2</v>
      </c>
      <c r="V2390">
        <f>SUM(Table1[[#This Row],[Price per Unit]]*Table1[[#This Row],[Units Sold]])</f>
        <v>12500</v>
      </c>
      <c r="W2390">
        <f>SUM(Table1[[#This Row],[Total Sales]]-Table1[[#This Row],[Operating Profit]])</f>
        <v>75000</v>
      </c>
      <c r="X2390">
        <f>SUM(Table1[[#This Row],[Total Sales]]-Table1[[#This Row],[Cost]])</f>
        <v>50000</v>
      </c>
      <c r="Y2390">
        <f>SUM(Table1[[#This Row],[profit/loss]])/SUM(Table1[profit/loss])</f>
        <v>1.5054114030132592E-4</v>
      </c>
    </row>
    <row r="2391" spans="1:25" x14ac:dyDescent="0.3">
      <c r="A2391" t="s">
        <v>25</v>
      </c>
      <c r="B2391" t="s">
        <v>82</v>
      </c>
      <c r="C2391">
        <v>1185732</v>
      </c>
      <c r="D2391" s="9">
        <v>44289</v>
      </c>
      <c r="E2391" s="8" t="str">
        <f>TEXT(Table1[[#This Row],[Invoice Date]],"dd-mm-yyyy")</f>
        <v>03-04-2021</v>
      </c>
      <c r="F2391" s="1" t="str">
        <f t="shared" si="148"/>
        <v>April</v>
      </c>
      <c r="G2391" s="1" t="str">
        <f t="shared" si="149"/>
        <v>2021</v>
      </c>
      <c r="H2391" s="1" t="str">
        <f t="shared" si="150"/>
        <v>Saturday</v>
      </c>
      <c r="I2391" s="1" t="str">
        <f t="shared" si="151"/>
        <v>03</v>
      </c>
      <c r="J2391" t="s">
        <v>47</v>
      </c>
      <c r="K2391" t="s">
        <v>93</v>
      </c>
      <c r="L2391" t="s">
        <v>94</v>
      </c>
      <c r="M2391" t="s">
        <v>21</v>
      </c>
      <c r="N2391">
        <v>45</v>
      </c>
      <c r="O2391">
        <v>525</v>
      </c>
      <c r="P2391">
        <v>236250</v>
      </c>
      <c r="Q2391">
        <v>82688</v>
      </c>
      <c r="R2391">
        <v>0.35</v>
      </c>
      <c r="S2391" t="s">
        <v>82</v>
      </c>
      <c r="T2391" t="str">
        <f>IF(Table1[[#This Row],[Units Sold]]&gt; 700,"High Units","low Units")</f>
        <v>low Units</v>
      </c>
      <c r="U2391">
        <f>SUM(Table1[[#This Row],[Operating Profit]])/SUM(Table1[Operating Profit])*100</f>
        <v>2.4895891618472072E-2</v>
      </c>
      <c r="V2391">
        <f>SUM(Table1[[#This Row],[Price per Unit]]*Table1[[#This Row],[Units Sold]])</f>
        <v>23625</v>
      </c>
      <c r="W2391">
        <f>SUM(Table1[[#This Row],[Total Sales]]-Table1[[#This Row],[Operating Profit]])</f>
        <v>153562</v>
      </c>
      <c r="X2391">
        <f>SUM(Table1[[#This Row],[Total Sales]]-Table1[[#This Row],[Cost]])</f>
        <v>82688</v>
      </c>
      <c r="Y2391">
        <f>SUM(Table1[[#This Row],[profit/loss]])/SUM(Table1[profit/loss])</f>
        <v>2.4895891618472072E-4</v>
      </c>
    </row>
    <row r="2392" spans="1:25" x14ac:dyDescent="0.3">
      <c r="A2392" t="s">
        <v>25</v>
      </c>
      <c r="B2392" t="s">
        <v>82</v>
      </c>
      <c r="C2392">
        <v>1185732</v>
      </c>
      <c r="D2392" s="9">
        <v>44289</v>
      </c>
      <c r="E2392" s="8" t="str">
        <f>TEXT(Table1[[#This Row],[Invoice Date]],"dd-mm-yyyy")</f>
        <v>03-04-2021</v>
      </c>
      <c r="F2392" s="1" t="str">
        <f t="shared" si="148"/>
        <v>April</v>
      </c>
      <c r="G2392" s="1" t="str">
        <f t="shared" si="149"/>
        <v>2021</v>
      </c>
      <c r="H2392" s="1" t="str">
        <f t="shared" si="150"/>
        <v>Saturday</v>
      </c>
      <c r="I2392" s="1" t="str">
        <f t="shared" si="151"/>
        <v>03</v>
      </c>
      <c r="J2392" t="s">
        <v>47</v>
      </c>
      <c r="K2392" t="s">
        <v>93</v>
      </c>
      <c r="L2392" t="s">
        <v>94</v>
      </c>
      <c r="M2392" t="s">
        <v>22</v>
      </c>
      <c r="N2392">
        <v>35</v>
      </c>
      <c r="O2392">
        <v>675</v>
      </c>
      <c r="P2392">
        <v>236250</v>
      </c>
      <c r="Q2392">
        <v>118125</v>
      </c>
      <c r="R2392">
        <v>0.5</v>
      </c>
      <c r="S2392" t="s">
        <v>82</v>
      </c>
      <c r="T2392" t="str">
        <f>IF(Table1[[#This Row],[Units Sold]]&gt; 700,"High Units","low Units")</f>
        <v>low Units</v>
      </c>
      <c r="U2392">
        <f>SUM(Table1[[#This Row],[Operating Profit]])/SUM(Table1[Operating Profit])*100</f>
        <v>3.5565344396188248E-2</v>
      </c>
      <c r="V2392">
        <f>SUM(Table1[[#This Row],[Price per Unit]]*Table1[[#This Row],[Units Sold]])</f>
        <v>23625</v>
      </c>
      <c r="W2392">
        <f>SUM(Table1[[#This Row],[Total Sales]]-Table1[[#This Row],[Operating Profit]])</f>
        <v>118125</v>
      </c>
      <c r="X2392">
        <f>SUM(Table1[[#This Row],[Total Sales]]-Table1[[#This Row],[Cost]])</f>
        <v>118125</v>
      </c>
      <c r="Y2392">
        <f>SUM(Table1[[#This Row],[profit/loss]])/SUM(Table1[profit/loss])</f>
        <v>3.5565344396188249E-4</v>
      </c>
    </row>
    <row r="2393" spans="1:25" x14ac:dyDescent="0.3">
      <c r="A2393" t="s">
        <v>25</v>
      </c>
      <c r="B2393" t="s">
        <v>82</v>
      </c>
      <c r="C2393">
        <v>1185732</v>
      </c>
      <c r="D2393" s="9">
        <v>44318</v>
      </c>
      <c r="E2393" s="8" t="str">
        <f>TEXT(Table1[[#This Row],[Invoice Date]],"dd-mm-yyyy")</f>
        <v>02-05-2021</v>
      </c>
      <c r="F2393" s="1" t="str">
        <f t="shared" si="148"/>
        <v>May</v>
      </c>
      <c r="G2393" s="1" t="str">
        <f t="shared" si="149"/>
        <v>2021</v>
      </c>
      <c r="H2393" s="1" t="str">
        <f t="shared" si="150"/>
        <v>Sunday</v>
      </c>
      <c r="I2393" s="1" t="str">
        <f t="shared" si="151"/>
        <v>02</v>
      </c>
      <c r="J2393" t="s">
        <v>47</v>
      </c>
      <c r="K2393" t="s">
        <v>93</v>
      </c>
      <c r="L2393" t="s">
        <v>94</v>
      </c>
      <c r="M2393" t="s">
        <v>16</v>
      </c>
      <c r="N2393">
        <v>45</v>
      </c>
      <c r="O2393">
        <v>945</v>
      </c>
      <c r="P2393">
        <v>425250</v>
      </c>
      <c r="Q2393">
        <v>170100</v>
      </c>
      <c r="R2393">
        <v>0.4</v>
      </c>
      <c r="S2393" t="s">
        <v>82</v>
      </c>
      <c r="T2393" t="str">
        <f>IF(Table1[[#This Row],[Units Sold]]&gt; 700,"High Units","low Units")</f>
        <v>High Units</v>
      </c>
      <c r="U2393">
        <f>SUM(Table1[[#This Row],[Operating Profit]])/SUM(Table1[Operating Profit])*100</f>
        <v>5.1214095930511072E-2</v>
      </c>
      <c r="V2393">
        <f>SUM(Table1[[#This Row],[Price per Unit]]*Table1[[#This Row],[Units Sold]])</f>
        <v>42525</v>
      </c>
      <c r="W2393">
        <f>SUM(Table1[[#This Row],[Total Sales]]-Table1[[#This Row],[Operating Profit]])</f>
        <v>255150</v>
      </c>
      <c r="X2393">
        <f>SUM(Table1[[#This Row],[Total Sales]]-Table1[[#This Row],[Cost]])</f>
        <v>170100</v>
      </c>
      <c r="Y2393">
        <f>SUM(Table1[[#This Row],[profit/loss]])/SUM(Table1[profit/loss])</f>
        <v>5.1214095930511073E-4</v>
      </c>
    </row>
    <row r="2394" spans="1:25" x14ac:dyDescent="0.3">
      <c r="A2394" t="s">
        <v>25</v>
      </c>
      <c r="B2394" t="s">
        <v>82</v>
      </c>
      <c r="C2394">
        <v>1185732</v>
      </c>
      <c r="D2394" s="9">
        <v>44318</v>
      </c>
      <c r="E2394" s="8" t="str">
        <f>TEXT(Table1[[#This Row],[Invoice Date]],"dd-mm-yyyy")</f>
        <v>02-05-2021</v>
      </c>
      <c r="F2394" s="1" t="str">
        <f t="shared" si="148"/>
        <v>May</v>
      </c>
      <c r="G2394" s="1" t="str">
        <f t="shared" si="149"/>
        <v>2021</v>
      </c>
      <c r="H2394" s="1" t="str">
        <f t="shared" si="150"/>
        <v>Sunday</v>
      </c>
      <c r="I2394" s="1" t="str">
        <f t="shared" si="151"/>
        <v>02</v>
      </c>
      <c r="J2394" t="s">
        <v>47</v>
      </c>
      <c r="K2394" t="s">
        <v>93</v>
      </c>
      <c r="L2394" t="s">
        <v>94</v>
      </c>
      <c r="M2394" t="s">
        <v>18</v>
      </c>
      <c r="N2394">
        <v>45</v>
      </c>
      <c r="O2394">
        <v>650</v>
      </c>
      <c r="P2394">
        <v>292500</v>
      </c>
      <c r="Q2394">
        <v>102375</v>
      </c>
      <c r="R2394">
        <v>0.35</v>
      </c>
      <c r="S2394" t="s">
        <v>82</v>
      </c>
      <c r="T2394" t="str">
        <f>IF(Table1[[#This Row],[Units Sold]]&gt; 700,"High Units","low Units")</f>
        <v>low Units</v>
      </c>
      <c r="U2394">
        <f>SUM(Table1[[#This Row],[Operating Profit]])/SUM(Table1[Operating Profit])*100</f>
        <v>3.0823298476696483E-2</v>
      </c>
      <c r="V2394">
        <f>SUM(Table1[[#This Row],[Price per Unit]]*Table1[[#This Row],[Units Sold]])</f>
        <v>29250</v>
      </c>
      <c r="W2394">
        <f>SUM(Table1[[#This Row],[Total Sales]]-Table1[[#This Row],[Operating Profit]])</f>
        <v>190125</v>
      </c>
      <c r="X2394">
        <f>SUM(Table1[[#This Row],[Total Sales]]-Table1[[#This Row],[Cost]])</f>
        <v>102375</v>
      </c>
      <c r="Y2394">
        <f>SUM(Table1[[#This Row],[profit/loss]])/SUM(Table1[profit/loss])</f>
        <v>3.0823298476696483E-4</v>
      </c>
    </row>
    <row r="2395" spans="1:25" x14ac:dyDescent="0.3">
      <c r="A2395" t="s">
        <v>25</v>
      </c>
      <c r="B2395" t="s">
        <v>82</v>
      </c>
      <c r="C2395">
        <v>1185732</v>
      </c>
      <c r="D2395" s="9">
        <v>44318</v>
      </c>
      <c r="E2395" s="8" t="str">
        <f>TEXT(Table1[[#This Row],[Invoice Date]],"dd-mm-yyyy")</f>
        <v>02-05-2021</v>
      </c>
      <c r="F2395" s="1" t="str">
        <f t="shared" si="148"/>
        <v>May</v>
      </c>
      <c r="G2395" s="1" t="str">
        <f t="shared" si="149"/>
        <v>2021</v>
      </c>
      <c r="H2395" s="1" t="str">
        <f t="shared" si="150"/>
        <v>Sunday</v>
      </c>
      <c r="I2395" s="1" t="str">
        <f t="shared" si="151"/>
        <v>02</v>
      </c>
      <c r="J2395" t="s">
        <v>47</v>
      </c>
      <c r="K2395" t="s">
        <v>93</v>
      </c>
      <c r="L2395" t="s">
        <v>94</v>
      </c>
      <c r="M2395" t="s">
        <v>19</v>
      </c>
      <c r="N2395">
        <v>40</v>
      </c>
      <c r="O2395">
        <v>625</v>
      </c>
      <c r="P2395">
        <v>250000</v>
      </c>
      <c r="Q2395">
        <v>100000</v>
      </c>
      <c r="R2395">
        <v>0.4</v>
      </c>
      <c r="S2395" t="s">
        <v>82</v>
      </c>
      <c r="T2395" t="str">
        <f>IF(Table1[[#This Row],[Units Sold]]&gt; 700,"High Units","low Units")</f>
        <v>low Units</v>
      </c>
      <c r="U2395">
        <f>SUM(Table1[[#This Row],[Operating Profit]])/SUM(Table1[Operating Profit])*100</f>
        <v>3.0108228060265183E-2</v>
      </c>
      <c r="V2395">
        <f>SUM(Table1[[#This Row],[Price per Unit]]*Table1[[#This Row],[Units Sold]])</f>
        <v>25000</v>
      </c>
      <c r="W2395">
        <f>SUM(Table1[[#This Row],[Total Sales]]-Table1[[#This Row],[Operating Profit]])</f>
        <v>150000</v>
      </c>
      <c r="X2395">
        <f>SUM(Table1[[#This Row],[Total Sales]]-Table1[[#This Row],[Cost]])</f>
        <v>100000</v>
      </c>
      <c r="Y2395">
        <f>SUM(Table1[[#This Row],[profit/loss]])/SUM(Table1[profit/loss])</f>
        <v>3.0108228060265183E-4</v>
      </c>
    </row>
    <row r="2396" spans="1:25" x14ac:dyDescent="0.3">
      <c r="A2396" t="s">
        <v>25</v>
      </c>
      <c r="B2396" t="s">
        <v>82</v>
      </c>
      <c r="C2396">
        <v>1185732</v>
      </c>
      <c r="D2396" s="9">
        <v>44318</v>
      </c>
      <c r="E2396" s="8" t="str">
        <f>TEXT(Table1[[#This Row],[Invoice Date]],"dd-mm-yyyy")</f>
        <v>02-05-2021</v>
      </c>
      <c r="F2396" s="1" t="str">
        <f t="shared" si="148"/>
        <v>May</v>
      </c>
      <c r="G2396" s="1" t="str">
        <f t="shared" si="149"/>
        <v>2021</v>
      </c>
      <c r="H2396" s="1" t="str">
        <f t="shared" si="150"/>
        <v>Sunday</v>
      </c>
      <c r="I2396" s="1" t="str">
        <f t="shared" si="151"/>
        <v>02</v>
      </c>
      <c r="J2396" t="s">
        <v>47</v>
      </c>
      <c r="K2396" t="s">
        <v>93</v>
      </c>
      <c r="L2396" t="s">
        <v>94</v>
      </c>
      <c r="M2396" t="s">
        <v>20</v>
      </c>
      <c r="N2396">
        <v>40</v>
      </c>
      <c r="O2396">
        <v>575</v>
      </c>
      <c r="P2396">
        <v>230000</v>
      </c>
      <c r="Q2396">
        <v>92000</v>
      </c>
      <c r="R2396">
        <v>0.4</v>
      </c>
      <c r="S2396" t="s">
        <v>82</v>
      </c>
      <c r="T2396" t="str">
        <f>IF(Table1[[#This Row],[Units Sold]]&gt; 700,"High Units","low Units")</f>
        <v>low Units</v>
      </c>
      <c r="U2396">
        <f>SUM(Table1[[#This Row],[Operating Profit]])/SUM(Table1[Operating Profit])*100</f>
        <v>2.769956981544397E-2</v>
      </c>
      <c r="V2396">
        <f>SUM(Table1[[#This Row],[Price per Unit]]*Table1[[#This Row],[Units Sold]])</f>
        <v>23000</v>
      </c>
      <c r="W2396">
        <f>SUM(Table1[[#This Row],[Total Sales]]-Table1[[#This Row],[Operating Profit]])</f>
        <v>138000</v>
      </c>
      <c r="X2396">
        <f>SUM(Table1[[#This Row],[Total Sales]]-Table1[[#This Row],[Cost]])</f>
        <v>92000</v>
      </c>
      <c r="Y2396">
        <f>SUM(Table1[[#This Row],[profit/loss]])/SUM(Table1[profit/loss])</f>
        <v>2.7699569815443968E-4</v>
      </c>
    </row>
    <row r="2397" spans="1:25" x14ac:dyDescent="0.3">
      <c r="A2397" t="s">
        <v>25</v>
      </c>
      <c r="B2397" t="s">
        <v>82</v>
      </c>
      <c r="C2397">
        <v>1185732</v>
      </c>
      <c r="D2397" s="9">
        <v>44318</v>
      </c>
      <c r="E2397" s="8" t="str">
        <f>TEXT(Table1[[#This Row],[Invoice Date]],"dd-mm-yyyy")</f>
        <v>02-05-2021</v>
      </c>
      <c r="F2397" s="1" t="str">
        <f t="shared" si="148"/>
        <v>May</v>
      </c>
      <c r="G2397" s="1" t="str">
        <f t="shared" si="149"/>
        <v>2021</v>
      </c>
      <c r="H2397" s="1" t="str">
        <f t="shared" si="150"/>
        <v>Sunday</v>
      </c>
      <c r="I2397" s="1" t="str">
        <f t="shared" si="151"/>
        <v>02</v>
      </c>
      <c r="J2397" t="s">
        <v>47</v>
      </c>
      <c r="K2397" t="s">
        <v>93</v>
      </c>
      <c r="L2397" t="s">
        <v>94</v>
      </c>
      <c r="M2397" t="s">
        <v>21</v>
      </c>
      <c r="N2397">
        <v>50</v>
      </c>
      <c r="O2397">
        <v>600</v>
      </c>
      <c r="P2397">
        <v>300000</v>
      </c>
      <c r="Q2397">
        <v>105000</v>
      </c>
      <c r="R2397">
        <v>0.35</v>
      </c>
      <c r="S2397" t="s">
        <v>82</v>
      </c>
      <c r="T2397" t="str">
        <f>IF(Table1[[#This Row],[Units Sold]]&gt; 700,"High Units","low Units")</f>
        <v>low Units</v>
      </c>
      <c r="U2397">
        <f>SUM(Table1[[#This Row],[Operating Profit]])/SUM(Table1[Operating Profit])*100</f>
        <v>3.1613639463278442E-2</v>
      </c>
      <c r="V2397">
        <f>SUM(Table1[[#This Row],[Price per Unit]]*Table1[[#This Row],[Units Sold]])</f>
        <v>30000</v>
      </c>
      <c r="W2397">
        <f>SUM(Table1[[#This Row],[Total Sales]]-Table1[[#This Row],[Operating Profit]])</f>
        <v>195000</v>
      </c>
      <c r="X2397">
        <f>SUM(Table1[[#This Row],[Total Sales]]-Table1[[#This Row],[Cost]])</f>
        <v>105000</v>
      </c>
      <c r="Y2397">
        <f>SUM(Table1[[#This Row],[profit/loss]])/SUM(Table1[profit/loss])</f>
        <v>3.1613639463278441E-4</v>
      </c>
    </row>
    <row r="2398" spans="1:25" x14ac:dyDescent="0.3">
      <c r="A2398" t="s">
        <v>25</v>
      </c>
      <c r="B2398" t="s">
        <v>82</v>
      </c>
      <c r="C2398">
        <v>1185732</v>
      </c>
      <c r="D2398" s="9">
        <v>44318</v>
      </c>
      <c r="E2398" s="8" t="str">
        <f>TEXT(Table1[[#This Row],[Invoice Date]],"dd-mm-yyyy")</f>
        <v>02-05-2021</v>
      </c>
      <c r="F2398" s="1" t="str">
        <f t="shared" si="148"/>
        <v>May</v>
      </c>
      <c r="G2398" s="1" t="str">
        <f t="shared" si="149"/>
        <v>2021</v>
      </c>
      <c r="H2398" s="1" t="str">
        <f t="shared" si="150"/>
        <v>Sunday</v>
      </c>
      <c r="I2398" s="1" t="str">
        <f t="shared" si="151"/>
        <v>02</v>
      </c>
      <c r="J2398" t="s">
        <v>47</v>
      </c>
      <c r="K2398" t="s">
        <v>93</v>
      </c>
      <c r="L2398" t="s">
        <v>94</v>
      </c>
      <c r="M2398" t="s">
        <v>22</v>
      </c>
      <c r="N2398">
        <v>55</v>
      </c>
      <c r="O2398">
        <v>700</v>
      </c>
      <c r="P2398">
        <v>385000</v>
      </c>
      <c r="Q2398">
        <v>192500</v>
      </c>
      <c r="R2398">
        <v>0.5</v>
      </c>
      <c r="S2398" t="s">
        <v>82</v>
      </c>
      <c r="T2398" t="str">
        <f>IF(Table1[[#This Row],[Units Sold]]&gt; 700,"High Units","low Units")</f>
        <v>low Units</v>
      </c>
      <c r="U2398">
        <f>SUM(Table1[[#This Row],[Operating Profit]])/SUM(Table1[Operating Profit])*100</f>
        <v>5.7958339016010482E-2</v>
      </c>
      <c r="V2398">
        <f>SUM(Table1[[#This Row],[Price per Unit]]*Table1[[#This Row],[Units Sold]])</f>
        <v>38500</v>
      </c>
      <c r="W2398">
        <f>SUM(Table1[[#This Row],[Total Sales]]-Table1[[#This Row],[Operating Profit]])</f>
        <v>192500</v>
      </c>
      <c r="X2398">
        <f>SUM(Table1[[#This Row],[Total Sales]]-Table1[[#This Row],[Cost]])</f>
        <v>192500</v>
      </c>
      <c r="Y2398">
        <f>SUM(Table1[[#This Row],[profit/loss]])/SUM(Table1[profit/loss])</f>
        <v>5.795833901601048E-4</v>
      </c>
    </row>
    <row r="2399" spans="1:25" x14ac:dyDescent="0.3">
      <c r="A2399" t="s">
        <v>25</v>
      </c>
      <c r="B2399" t="s">
        <v>82</v>
      </c>
      <c r="C2399">
        <v>1185732</v>
      </c>
      <c r="D2399" s="9">
        <v>44351</v>
      </c>
      <c r="E2399" s="8" t="str">
        <f>TEXT(Table1[[#This Row],[Invoice Date]],"dd-mm-yyyy")</f>
        <v>04-06-2021</v>
      </c>
      <c r="F2399" s="1" t="str">
        <f t="shared" si="148"/>
        <v>June</v>
      </c>
      <c r="G2399" s="1" t="str">
        <f t="shared" si="149"/>
        <v>2021</v>
      </c>
      <c r="H2399" s="1" t="str">
        <f t="shared" si="150"/>
        <v>Friday</v>
      </c>
      <c r="I2399" s="1" t="str">
        <f t="shared" si="151"/>
        <v>04</v>
      </c>
      <c r="J2399" t="s">
        <v>47</v>
      </c>
      <c r="K2399" t="s">
        <v>93</v>
      </c>
      <c r="L2399" t="s">
        <v>94</v>
      </c>
      <c r="M2399" t="s">
        <v>16</v>
      </c>
      <c r="N2399">
        <v>50</v>
      </c>
      <c r="O2399">
        <v>950</v>
      </c>
      <c r="P2399">
        <v>475000</v>
      </c>
      <c r="Q2399">
        <v>190000</v>
      </c>
      <c r="R2399">
        <v>0.4</v>
      </c>
      <c r="S2399" t="s">
        <v>82</v>
      </c>
      <c r="T2399" t="str">
        <f>IF(Table1[[#This Row],[Units Sold]]&gt; 700,"High Units","low Units")</f>
        <v>High Units</v>
      </c>
      <c r="U2399">
        <f>SUM(Table1[[#This Row],[Operating Profit]])/SUM(Table1[Operating Profit])*100</f>
        <v>5.7205633314503852E-2</v>
      </c>
      <c r="V2399">
        <f>SUM(Table1[[#This Row],[Price per Unit]]*Table1[[#This Row],[Units Sold]])</f>
        <v>47500</v>
      </c>
      <c r="W2399">
        <f>SUM(Table1[[#This Row],[Total Sales]]-Table1[[#This Row],[Operating Profit]])</f>
        <v>285000</v>
      </c>
      <c r="X2399">
        <f>SUM(Table1[[#This Row],[Total Sales]]-Table1[[#This Row],[Cost]])</f>
        <v>190000</v>
      </c>
      <c r="Y2399">
        <f>SUM(Table1[[#This Row],[profit/loss]])/SUM(Table1[profit/loss])</f>
        <v>5.7205633314503851E-4</v>
      </c>
    </row>
    <row r="2400" spans="1:25" x14ac:dyDescent="0.3">
      <c r="A2400" t="s">
        <v>25</v>
      </c>
      <c r="B2400" t="s">
        <v>82</v>
      </c>
      <c r="C2400">
        <v>1185732</v>
      </c>
      <c r="D2400" s="9">
        <v>44351</v>
      </c>
      <c r="E2400" s="8" t="str">
        <f>TEXT(Table1[[#This Row],[Invoice Date]],"dd-mm-yyyy")</f>
        <v>04-06-2021</v>
      </c>
      <c r="F2400" s="1" t="str">
        <f t="shared" si="148"/>
        <v>June</v>
      </c>
      <c r="G2400" s="1" t="str">
        <f t="shared" si="149"/>
        <v>2021</v>
      </c>
      <c r="H2400" s="1" t="str">
        <f t="shared" si="150"/>
        <v>Friday</v>
      </c>
      <c r="I2400" s="1" t="str">
        <f t="shared" si="151"/>
        <v>04</v>
      </c>
      <c r="J2400" t="s">
        <v>47</v>
      </c>
      <c r="K2400" t="s">
        <v>93</v>
      </c>
      <c r="L2400" t="s">
        <v>94</v>
      </c>
      <c r="M2400" t="s">
        <v>18</v>
      </c>
      <c r="N2400">
        <v>45</v>
      </c>
      <c r="O2400">
        <v>700</v>
      </c>
      <c r="P2400">
        <v>315000</v>
      </c>
      <c r="Q2400">
        <v>110250</v>
      </c>
      <c r="R2400">
        <v>0.35</v>
      </c>
      <c r="S2400" t="s">
        <v>82</v>
      </c>
      <c r="T2400" t="str">
        <f>IF(Table1[[#This Row],[Units Sold]]&gt; 700,"High Units","low Units")</f>
        <v>low Units</v>
      </c>
      <c r="U2400">
        <f>SUM(Table1[[#This Row],[Operating Profit]])/SUM(Table1[Operating Profit])*100</f>
        <v>3.319432143644236E-2</v>
      </c>
      <c r="V2400">
        <f>SUM(Table1[[#This Row],[Price per Unit]]*Table1[[#This Row],[Units Sold]])</f>
        <v>31500</v>
      </c>
      <c r="W2400">
        <f>SUM(Table1[[#This Row],[Total Sales]]-Table1[[#This Row],[Operating Profit]])</f>
        <v>204750</v>
      </c>
      <c r="X2400">
        <f>SUM(Table1[[#This Row],[Total Sales]]-Table1[[#This Row],[Cost]])</f>
        <v>110250</v>
      </c>
      <c r="Y2400">
        <f>SUM(Table1[[#This Row],[profit/loss]])/SUM(Table1[profit/loss])</f>
        <v>3.3194321436442364E-4</v>
      </c>
    </row>
    <row r="2401" spans="1:25" x14ac:dyDescent="0.3">
      <c r="A2401" t="s">
        <v>25</v>
      </c>
      <c r="B2401" t="s">
        <v>82</v>
      </c>
      <c r="C2401">
        <v>1185732</v>
      </c>
      <c r="D2401" s="9">
        <v>44351</v>
      </c>
      <c r="E2401" s="8" t="str">
        <f>TEXT(Table1[[#This Row],[Invoice Date]],"dd-mm-yyyy")</f>
        <v>04-06-2021</v>
      </c>
      <c r="F2401" s="1" t="str">
        <f t="shared" si="148"/>
        <v>June</v>
      </c>
      <c r="G2401" s="1" t="str">
        <f t="shared" si="149"/>
        <v>2021</v>
      </c>
      <c r="H2401" s="1" t="str">
        <f t="shared" si="150"/>
        <v>Friday</v>
      </c>
      <c r="I2401" s="1" t="str">
        <f t="shared" si="151"/>
        <v>04</v>
      </c>
      <c r="J2401" t="s">
        <v>47</v>
      </c>
      <c r="K2401" t="s">
        <v>93</v>
      </c>
      <c r="L2401" t="s">
        <v>94</v>
      </c>
      <c r="M2401" t="s">
        <v>19</v>
      </c>
      <c r="N2401">
        <v>50</v>
      </c>
      <c r="O2401">
        <v>675</v>
      </c>
      <c r="P2401">
        <v>337500</v>
      </c>
      <c r="Q2401">
        <v>135000</v>
      </c>
      <c r="R2401">
        <v>0.4</v>
      </c>
      <c r="S2401" t="s">
        <v>82</v>
      </c>
      <c r="T2401" t="str">
        <f>IF(Table1[[#This Row],[Units Sold]]&gt; 700,"High Units","low Units")</f>
        <v>low Units</v>
      </c>
      <c r="U2401">
        <f>SUM(Table1[[#This Row],[Operating Profit]])/SUM(Table1[Operating Profit])*100</f>
        <v>4.0646107881357994E-2</v>
      </c>
      <c r="V2401">
        <f>SUM(Table1[[#This Row],[Price per Unit]]*Table1[[#This Row],[Units Sold]])</f>
        <v>33750</v>
      </c>
      <c r="W2401">
        <f>SUM(Table1[[#This Row],[Total Sales]]-Table1[[#This Row],[Operating Profit]])</f>
        <v>202500</v>
      </c>
      <c r="X2401">
        <f>SUM(Table1[[#This Row],[Total Sales]]-Table1[[#This Row],[Cost]])</f>
        <v>135000</v>
      </c>
      <c r="Y2401">
        <f>SUM(Table1[[#This Row],[profit/loss]])/SUM(Table1[profit/loss])</f>
        <v>4.0646107881357995E-4</v>
      </c>
    </row>
    <row r="2402" spans="1:25" x14ac:dyDescent="0.3">
      <c r="A2402" t="s">
        <v>25</v>
      </c>
      <c r="B2402" t="s">
        <v>82</v>
      </c>
      <c r="C2402">
        <v>1185732</v>
      </c>
      <c r="D2402" s="9">
        <v>44351</v>
      </c>
      <c r="E2402" s="8" t="str">
        <f>TEXT(Table1[[#This Row],[Invoice Date]],"dd-mm-yyyy")</f>
        <v>04-06-2021</v>
      </c>
      <c r="F2402" s="1" t="str">
        <f t="shared" si="148"/>
        <v>June</v>
      </c>
      <c r="G2402" s="1" t="str">
        <f t="shared" si="149"/>
        <v>2021</v>
      </c>
      <c r="H2402" s="1" t="str">
        <f t="shared" si="150"/>
        <v>Friday</v>
      </c>
      <c r="I2402" s="1" t="str">
        <f t="shared" si="151"/>
        <v>04</v>
      </c>
      <c r="J2402" t="s">
        <v>47</v>
      </c>
      <c r="K2402" t="s">
        <v>93</v>
      </c>
      <c r="L2402" t="s">
        <v>94</v>
      </c>
      <c r="M2402" t="s">
        <v>20</v>
      </c>
      <c r="N2402">
        <v>50</v>
      </c>
      <c r="O2402">
        <v>650</v>
      </c>
      <c r="P2402">
        <v>325000</v>
      </c>
      <c r="Q2402">
        <v>130000</v>
      </c>
      <c r="R2402">
        <v>0.4</v>
      </c>
      <c r="S2402" t="s">
        <v>82</v>
      </c>
      <c r="T2402" t="str">
        <f>IF(Table1[[#This Row],[Units Sold]]&gt; 700,"High Units","low Units")</f>
        <v>low Units</v>
      </c>
      <c r="U2402">
        <f>SUM(Table1[[#This Row],[Operating Profit]])/SUM(Table1[Operating Profit])*100</f>
        <v>3.9140696478344734E-2</v>
      </c>
      <c r="V2402">
        <f>SUM(Table1[[#This Row],[Price per Unit]]*Table1[[#This Row],[Units Sold]])</f>
        <v>32500</v>
      </c>
      <c r="W2402">
        <f>SUM(Table1[[#This Row],[Total Sales]]-Table1[[#This Row],[Operating Profit]])</f>
        <v>195000</v>
      </c>
      <c r="X2402">
        <f>SUM(Table1[[#This Row],[Total Sales]]-Table1[[#This Row],[Cost]])</f>
        <v>130000</v>
      </c>
      <c r="Y2402">
        <f>SUM(Table1[[#This Row],[profit/loss]])/SUM(Table1[profit/loss])</f>
        <v>3.9140696478344737E-4</v>
      </c>
    </row>
    <row r="2403" spans="1:25" x14ac:dyDescent="0.3">
      <c r="A2403" t="s">
        <v>25</v>
      </c>
      <c r="B2403" t="s">
        <v>82</v>
      </c>
      <c r="C2403">
        <v>1185732</v>
      </c>
      <c r="D2403" s="9">
        <v>44351</v>
      </c>
      <c r="E2403" s="8" t="str">
        <f>TEXT(Table1[[#This Row],[Invoice Date]],"dd-mm-yyyy")</f>
        <v>04-06-2021</v>
      </c>
      <c r="F2403" s="1" t="str">
        <f t="shared" si="148"/>
        <v>June</v>
      </c>
      <c r="G2403" s="1" t="str">
        <f t="shared" si="149"/>
        <v>2021</v>
      </c>
      <c r="H2403" s="1" t="str">
        <f t="shared" si="150"/>
        <v>Friday</v>
      </c>
      <c r="I2403" s="1" t="str">
        <f t="shared" si="151"/>
        <v>04</v>
      </c>
      <c r="J2403" t="s">
        <v>47</v>
      </c>
      <c r="K2403" t="s">
        <v>93</v>
      </c>
      <c r="L2403" t="s">
        <v>94</v>
      </c>
      <c r="M2403" t="s">
        <v>21</v>
      </c>
      <c r="N2403">
        <v>65</v>
      </c>
      <c r="O2403">
        <v>650</v>
      </c>
      <c r="P2403">
        <v>422500</v>
      </c>
      <c r="Q2403">
        <v>147875</v>
      </c>
      <c r="R2403">
        <v>0.35</v>
      </c>
      <c r="S2403" t="s">
        <v>82</v>
      </c>
      <c r="T2403" t="str">
        <f>IF(Table1[[#This Row],[Units Sold]]&gt; 700,"High Units","low Units")</f>
        <v>low Units</v>
      </c>
      <c r="U2403">
        <f>SUM(Table1[[#This Row],[Operating Profit]])/SUM(Table1[Operating Profit])*100</f>
        <v>4.4522542244117141E-2</v>
      </c>
      <c r="V2403">
        <f>SUM(Table1[[#This Row],[Price per Unit]]*Table1[[#This Row],[Units Sold]])</f>
        <v>42250</v>
      </c>
      <c r="W2403">
        <f>SUM(Table1[[#This Row],[Total Sales]]-Table1[[#This Row],[Operating Profit]])</f>
        <v>274625</v>
      </c>
      <c r="X2403">
        <f>SUM(Table1[[#This Row],[Total Sales]]-Table1[[#This Row],[Cost]])</f>
        <v>147875</v>
      </c>
      <c r="Y2403">
        <f>SUM(Table1[[#This Row],[profit/loss]])/SUM(Table1[profit/loss])</f>
        <v>4.4522542244117139E-4</v>
      </c>
    </row>
    <row r="2404" spans="1:25" x14ac:dyDescent="0.3">
      <c r="A2404" t="s">
        <v>25</v>
      </c>
      <c r="B2404" t="s">
        <v>82</v>
      </c>
      <c r="C2404">
        <v>1185732</v>
      </c>
      <c r="D2404" s="9">
        <v>44351</v>
      </c>
      <c r="E2404" s="8" t="str">
        <f>TEXT(Table1[[#This Row],[Invoice Date]],"dd-mm-yyyy")</f>
        <v>04-06-2021</v>
      </c>
      <c r="F2404" s="1" t="str">
        <f t="shared" si="148"/>
        <v>June</v>
      </c>
      <c r="G2404" s="1" t="str">
        <f t="shared" si="149"/>
        <v>2021</v>
      </c>
      <c r="H2404" s="1" t="str">
        <f t="shared" si="150"/>
        <v>Friday</v>
      </c>
      <c r="I2404" s="1" t="str">
        <f t="shared" si="151"/>
        <v>04</v>
      </c>
      <c r="J2404" t="s">
        <v>47</v>
      </c>
      <c r="K2404" t="s">
        <v>93</v>
      </c>
      <c r="L2404" t="s">
        <v>94</v>
      </c>
      <c r="M2404" t="s">
        <v>22</v>
      </c>
      <c r="N2404">
        <v>70</v>
      </c>
      <c r="O2404">
        <v>825</v>
      </c>
      <c r="P2404">
        <v>577500</v>
      </c>
      <c r="Q2404">
        <v>288750</v>
      </c>
      <c r="R2404">
        <v>0.5</v>
      </c>
      <c r="S2404" t="s">
        <v>82</v>
      </c>
      <c r="T2404" t="str">
        <f>IF(Table1[[#This Row],[Units Sold]]&gt; 700,"High Units","low Units")</f>
        <v>High Units</v>
      </c>
      <c r="U2404">
        <f>SUM(Table1[[#This Row],[Operating Profit]])/SUM(Table1[Operating Profit])*100</f>
        <v>8.6937508524015716E-2</v>
      </c>
      <c r="V2404">
        <f>SUM(Table1[[#This Row],[Price per Unit]]*Table1[[#This Row],[Units Sold]])</f>
        <v>57750</v>
      </c>
      <c r="W2404">
        <f>SUM(Table1[[#This Row],[Total Sales]]-Table1[[#This Row],[Operating Profit]])</f>
        <v>288750</v>
      </c>
      <c r="X2404">
        <f>SUM(Table1[[#This Row],[Total Sales]]-Table1[[#This Row],[Cost]])</f>
        <v>288750</v>
      </c>
      <c r="Y2404">
        <f>SUM(Table1[[#This Row],[profit/loss]])/SUM(Table1[profit/loss])</f>
        <v>8.6937508524015719E-4</v>
      </c>
    </row>
    <row r="2405" spans="1:25" x14ac:dyDescent="0.3">
      <c r="A2405" t="s">
        <v>25</v>
      </c>
      <c r="B2405" t="s">
        <v>82</v>
      </c>
      <c r="C2405">
        <v>1185732</v>
      </c>
      <c r="D2405" s="9">
        <v>44379</v>
      </c>
      <c r="E2405" s="8" t="str">
        <f>TEXT(Table1[[#This Row],[Invoice Date]],"dd-mm-yyyy")</f>
        <v>02-07-2021</v>
      </c>
      <c r="F2405" s="1" t="str">
        <f t="shared" si="148"/>
        <v>July</v>
      </c>
      <c r="G2405" s="1" t="str">
        <f t="shared" si="149"/>
        <v>2021</v>
      </c>
      <c r="H2405" s="1" t="str">
        <f t="shared" si="150"/>
        <v>Friday</v>
      </c>
      <c r="I2405" s="1" t="str">
        <f t="shared" si="151"/>
        <v>02</v>
      </c>
      <c r="J2405" t="s">
        <v>47</v>
      </c>
      <c r="K2405" t="s">
        <v>93</v>
      </c>
      <c r="L2405" t="s">
        <v>94</v>
      </c>
      <c r="M2405" t="s">
        <v>16</v>
      </c>
      <c r="N2405">
        <v>65</v>
      </c>
      <c r="O2405">
        <v>1050</v>
      </c>
      <c r="P2405">
        <v>682500</v>
      </c>
      <c r="Q2405">
        <v>273000</v>
      </c>
      <c r="R2405">
        <v>0.4</v>
      </c>
      <c r="S2405" t="s">
        <v>82</v>
      </c>
      <c r="T2405" t="str">
        <f>IF(Table1[[#This Row],[Units Sold]]&gt; 700,"High Units","low Units")</f>
        <v>High Units</v>
      </c>
      <c r="U2405">
        <f>SUM(Table1[[#This Row],[Operating Profit]])/SUM(Table1[Operating Profit])*100</f>
        <v>8.2195462604523942E-2</v>
      </c>
      <c r="V2405">
        <f>SUM(Table1[[#This Row],[Price per Unit]]*Table1[[#This Row],[Units Sold]])</f>
        <v>68250</v>
      </c>
      <c r="W2405">
        <f>SUM(Table1[[#This Row],[Total Sales]]-Table1[[#This Row],[Operating Profit]])</f>
        <v>409500</v>
      </c>
      <c r="X2405">
        <f>SUM(Table1[[#This Row],[Total Sales]]-Table1[[#This Row],[Cost]])</f>
        <v>273000</v>
      </c>
      <c r="Y2405">
        <f>SUM(Table1[[#This Row],[profit/loss]])/SUM(Table1[profit/loss])</f>
        <v>8.2195462604523948E-4</v>
      </c>
    </row>
    <row r="2406" spans="1:25" x14ac:dyDescent="0.3">
      <c r="A2406" t="s">
        <v>25</v>
      </c>
      <c r="B2406" t="s">
        <v>82</v>
      </c>
      <c r="C2406">
        <v>1185732</v>
      </c>
      <c r="D2406" s="9">
        <v>44379</v>
      </c>
      <c r="E2406" s="8" t="str">
        <f>TEXT(Table1[[#This Row],[Invoice Date]],"dd-mm-yyyy")</f>
        <v>02-07-2021</v>
      </c>
      <c r="F2406" s="1" t="str">
        <f t="shared" si="148"/>
        <v>July</v>
      </c>
      <c r="G2406" s="1" t="str">
        <f t="shared" si="149"/>
        <v>2021</v>
      </c>
      <c r="H2406" s="1" t="str">
        <f t="shared" si="150"/>
        <v>Friday</v>
      </c>
      <c r="I2406" s="1" t="str">
        <f t="shared" si="151"/>
        <v>02</v>
      </c>
      <c r="J2406" t="s">
        <v>47</v>
      </c>
      <c r="K2406" t="s">
        <v>93</v>
      </c>
      <c r="L2406" t="s">
        <v>94</v>
      </c>
      <c r="M2406" t="s">
        <v>18</v>
      </c>
      <c r="N2406">
        <v>60</v>
      </c>
      <c r="O2406">
        <v>800</v>
      </c>
      <c r="P2406">
        <v>480000</v>
      </c>
      <c r="Q2406">
        <v>168000</v>
      </c>
      <c r="R2406">
        <v>0.35</v>
      </c>
      <c r="S2406" t="s">
        <v>82</v>
      </c>
      <c r="T2406" t="str">
        <f>IF(Table1[[#This Row],[Units Sold]]&gt; 700,"High Units","low Units")</f>
        <v>High Units</v>
      </c>
      <c r="U2406">
        <f>SUM(Table1[[#This Row],[Operating Profit]])/SUM(Table1[Operating Profit])*100</f>
        <v>5.0581823141245506E-2</v>
      </c>
      <c r="V2406">
        <f>SUM(Table1[[#This Row],[Price per Unit]]*Table1[[#This Row],[Units Sold]])</f>
        <v>48000</v>
      </c>
      <c r="W2406">
        <f>SUM(Table1[[#This Row],[Total Sales]]-Table1[[#This Row],[Operating Profit]])</f>
        <v>312000</v>
      </c>
      <c r="X2406">
        <f>SUM(Table1[[#This Row],[Total Sales]]-Table1[[#This Row],[Cost]])</f>
        <v>168000</v>
      </c>
      <c r="Y2406">
        <f>SUM(Table1[[#This Row],[profit/loss]])/SUM(Table1[profit/loss])</f>
        <v>5.0581823141245506E-4</v>
      </c>
    </row>
    <row r="2407" spans="1:25" x14ac:dyDescent="0.3">
      <c r="A2407" t="s">
        <v>25</v>
      </c>
      <c r="B2407" t="s">
        <v>82</v>
      </c>
      <c r="C2407">
        <v>1185732</v>
      </c>
      <c r="D2407" s="9">
        <v>44379</v>
      </c>
      <c r="E2407" s="8" t="str">
        <f>TEXT(Table1[[#This Row],[Invoice Date]],"dd-mm-yyyy")</f>
        <v>02-07-2021</v>
      </c>
      <c r="F2407" s="1" t="str">
        <f t="shared" si="148"/>
        <v>July</v>
      </c>
      <c r="G2407" s="1" t="str">
        <f t="shared" si="149"/>
        <v>2021</v>
      </c>
      <c r="H2407" s="1" t="str">
        <f t="shared" si="150"/>
        <v>Friday</v>
      </c>
      <c r="I2407" s="1" t="str">
        <f t="shared" si="151"/>
        <v>02</v>
      </c>
      <c r="J2407" t="s">
        <v>47</v>
      </c>
      <c r="K2407" t="s">
        <v>93</v>
      </c>
      <c r="L2407" t="s">
        <v>94</v>
      </c>
      <c r="M2407" t="s">
        <v>19</v>
      </c>
      <c r="N2407">
        <v>55</v>
      </c>
      <c r="O2407">
        <v>725</v>
      </c>
      <c r="P2407">
        <v>398750</v>
      </c>
      <c r="Q2407">
        <v>159500</v>
      </c>
      <c r="R2407">
        <v>0.4</v>
      </c>
      <c r="S2407" t="s">
        <v>82</v>
      </c>
      <c r="T2407" t="str">
        <f>IF(Table1[[#This Row],[Units Sold]]&gt; 700,"High Units","low Units")</f>
        <v>High Units</v>
      </c>
      <c r="U2407">
        <f>SUM(Table1[[#This Row],[Operating Profit]])/SUM(Table1[Operating Profit])*100</f>
        <v>4.802262375612297E-2</v>
      </c>
      <c r="V2407">
        <f>SUM(Table1[[#This Row],[Price per Unit]]*Table1[[#This Row],[Units Sold]])</f>
        <v>39875</v>
      </c>
      <c r="W2407">
        <f>SUM(Table1[[#This Row],[Total Sales]]-Table1[[#This Row],[Operating Profit]])</f>
        <v>239250</v>
      </c>
      <c r="X2407">
        <f>SUM(Table1[[#This Row],[Total Sales]]-Table1[[#This Row],[Cost]])</f>
        <v>159500</v>
      </c>
      <c r="Y2407">
        <f>SUM(Table1[[#This Row],[profit/loss]])/SUM(Table1[profit/loss])</f>
        <v>4.8022623756122969E-4</v>
      </c>
    </row>
    <row r="2408" spans="1:25" x14ac:dyDescent="0.3">
      <c r="A2408" t="s">
        <v>25</v>
      </c>
      <c r="B2408" t="s">
        <v>82</v>
      </c>
      <c r="C2408">
        <v>1185732</v>
      </c>
      <c r="D2408" s="9">
        <v>44379</v>
      </c>
      <c r="E2408" s="8" t="str">
        <f>TEXT(Table1[[#This Row],[Invoice Date]],"dd-mm-yyyy")</f>
        <v>02-07-2021</v>
      </c>
      <c r="F2408" s="1" t="str">
        <f t="shared" si="148"/>
        <v>July</v>
      </c>
      <c r="G2408" s="1" t="str">
        <f t="shared" si="149"/>
        <v>2021</v>
      </c>
      <c r="H2408" s="1" t="str">
        <f t="shared" si="150"/>
        <v>Friday</v>
      </c>
      <c r="I2408" s="1" t="str">
        <f t="shared" si="151"/>
        <v>02</v>
      </c>
      <c r="J2408" t="s">
        <v>47</v>
      </c>
      <c r="K2408" t="s">
        <v>93</v>
      </c>
      <c r="L2408" t="s">
        <v>94</v>
      </c>
      <c r="M2408" t="s">
        <v>20</v>
      </c>
      <c r="N2408">
        <v>55</v>
      </c>
      <c r="O2408">
        <v>675</v>
      </c>
      <c r="P2408">
        <v>371250</v>
      </c>
      <c r="Q2408">
        <v>148500</v>
      </c>
      <c r="R2408">
        <v>0.4</v>
      </c>
      <c r="S2408" t="s">
        <v>82</v>
      </c>
      <c r="T2408" t="str">
        <f>IF(Table1[[#This Row],[Units Sold]]&gt; 700,"High Units","low Units")</f>
        <v>low Units</v>
      </c>
      <c r="U2408">
        <f>SUM(Table1[[#This Row],[Operating Profit]])/SUM(Table1[Operating Profit])*100</f>
        <v>4.4710718669493797E-2</v>
      </c>
      <c r="V2408">
        <f>SUM(Table1[[#This Row],[Price per Unit]]*Table1[[#This Row],[Units Sold]])</f>
        <v>37125</v>
      </c>
      <c r="W2408">
        <f>SUM(Table1[[#This Row],[Total Sales]]-Table1[[#This Row],[Operating Profit]])</f>
        <v>222750</v>
      </c>
      <c r="X2408">
        <f>SUM(Table1[[#This Row],[Total Sales]]-Table1[[#This Row],[Cost]])</f>
        <v>148500</v>
      </c>
      <c r="Y2408">
        <f>SUM(Table1[[#This Row],[profit/loss]])/SUM(Table1[profit/loss])</f>
        <v>4.4710718669493797E-4</v>
      </c>
    </row>
    <row r="2409" spans="1:25" x14ac:dyDescent="0.3">
      <c r="A2409" t="s">
        <v>25</v>
      </c>
      <c r="B2409" t="s">
        <v>82</v>
      </c>
      <c r="C2409">
        <v>1185732</v>
      </c>
      <c r="D2409" s="9">
        <v>44379</v>
      </c>
      <c r="E2409" s="8" t="str">
        <f>TEXT(Table1[[#This Row],[Invoice Date]],"dd-mm-yyyy")</f>
        <v>02-07-2021</v>
      </c>
      <c r="F2409" s="1" t="str">
        <f t="shared" si="148"/>
        <v>July</v>
      </c>
      <c r="G2409" s="1" t="str">
        <f t="shared" si="149"/>
        <v>2021</v>
      </c>
      <c r="H2409" s="1" t="str">
        <f t="shared" si="150"/>
        <v>Friday</v>
      </c>
      <c r="I2409" s="1" t="str">
        <f t="shared" si="151"/>
        <v>02</v>
      </c>
      <c r="J2409" t="s">
        <v>47</v>
      </c>
      <c r="K2409" t="s">
        <v>93</v>
      </c>
      <c r="L2409" t="s">
        <v>94</v>
      </c>
      <c r="M2409" t="s">
        <v>21</v>
      </c>
      <c r="N2409">
        <v>65</v>
      </c>
      <c r="O2409">
        <v>700</v>
      </c>
      <c r="P2409">
        <v>455000</v>
      </c>
      <c r="Q2409">
        <v>159250</v>
      </c>
      <c r="R2409">
        <v>0.35</v>
      </c>
      <c r="S2409" t="s">
        <v>82</v>
      </c>
      <c r="T2409" t="str">
        <f>IF(Table1[[#This Row],[Units Sold]]&gt; 700,"High Units","low Units")</f>
        <v>low Units</v>
      </c>
      <c r="U2409">
        <f>SUM(Table1[[#This Row],[Operating Profit]])/SUM(Table1[Operating Profit])*100</f>
        <v>4.7947353185972305E-2</v>
      </c>
      <c r="V2409">
        <f>SUM(Table1[[#This Row],[Price per Unit]]*Table1[[#This Row],[Units Sold]])</f>
        <v>45500</v>
      </c>
      <c r="W2409">
        <f>SUM(Table1[[#This Row],[Total Sales]]-Table1[[#This Row],[Operating Profit]])</f>
        <v>295750</v>
      </c>
      <c r="X2409">
        <f>SUM(Table1[[#This Row],[Total Sales]]-Table1[[#This Row],[Cost]])</f>
        <v>159250</v>
      </c>
      <c r="Y2409">
        <f>SUM(Table1[[#This Row],[profit/loss]])/SUM(Table1[profit/loss])</f>
        <v>4.7947353185972305E-4</v>
      </c>
    </row>
    <row r="2410" spans="1:25" x14ac:dyDescent="0.3">
      <c r="A2410" t="s">
        <v>25</v>
      </c>
      <c r="B2410" t="s">
        <v>82</v>
      </c>
      <c r="C2410">
        <v>1185732</v>
      </c>
      <c r="D2410" s="9">
        <v>44379</v>
      </c>
      <c r="E2410" s="8" t="str">
        <f>TEXT(Table1[[#This Row],[Invoice Date]],"dd-mm-yyyy")</f>
        <v>02-07-2021</v>
      </c>
      <c r="F2410" s="1" t="str">
        <f t="shared" si="148"/>
        <v>July</v>
      </c>
      <c r="G2410" s="1" t="str">
        <f t="shared" si="149"/>
        <v>2021</v>
      </c>
      <c r="H2410" s="1" t="str">
        <f t="shared" si="150"/>
        <v>Friday</v>
      </c>
      <c r="I2410" s="1" t="str">
        <f t="shared" si="151"/>
        <v>02</v>
      </c>
      <c r="J2410" t="s">
        <v>47</v>
      </c>
      <c r="K2410" t="s">
        <v>93</v>
      </c>
      <c r="L2410" t="s">
        <v>94</v>
      </c>
      <c r="M2410" t="s">
        <v>22</v>
      </c>
      <c r="N2410">
        <v>70</v>
      </c>
      <c r="O2410">
        <v>875</v>
      </c>
      <c r="P2410">
        <v>612500</v>
      </c>
      <c r="Q2410">
        <v>306250</v>
      </c>
      <c r="R2410">
        <v>0.5</v>
      </c>
      <c r="S2410" t="s">
        <v>82</v>
      </c>
      <c r="T2410" t="str">
        <f>IF(Table1[[#This Row],[Units Sold]]&gt; 700,"High Units","low Units")</f>
        <v>High Units</v>
      </c>
      <c r="U2410">
        <f>SUM(Table1[[#This Row],[Operating Profit]])/SUM(Table1[Operating Profit])*100</f>
        <v>9.2206448434562119E-2</v>
      </c>
      <c r="V2410">
        <f>SUM(Table1[[#This Row],[Price per Unit]]*Table1[[#This Row],[Units Sold]])</f>
        <v>61250</v>
      </c>
      <c r="W2410">
        <f>SUM(Table1[[#This Row],[Total Sales]]-Table1[[#This Row],[Operating Profit]])</f>
        <v>306250</v>
      </c>
      <c r="X2410">
        <f>SUM(Table1[[#This Row],[Total Sales]]-Table1[[#This Row],[Cost]])</f>
        <v>306250</v>
      </c>
      <c r="Y2410">
        <f>SUM(Table1[[#This Row],[profit/loss]])/SUM(Table1[profit/loss])</f>
        <v>9.2206448434562123E-4</v>
      </c>
    </row>
    <row r="2411" spans="1:25" x14ac:dyDescent="0.3">
      <c r="A2411" t="s">
        <v>25</v>
      </c>
      <c r="B2411" t="s">
        <v>82</v>
      </c>
      <c r="C2411">
        <v>1185732</v>
      </c>
      <c r="D2411" s="9">
        <v>44411</v>
      </c>
      <c r="E2411" s="8" t="str">
        <f>TEXT(Table1[[#This Row],[Invoice Date]],"dd-mm-yyyy")</f>
        <v>03-08-2021</v>
      </c>
      <c r="F2411" s="1" t="str">
        <f t="shared" si="148"/>
        <v>August</v>
      </c>
      <c r="G2411" s="1" t="str">
        <f t="shared" si="149"/>
        <v>2021</v>
      </c>
      <c r="H2411" s="1" t="str">
        <f t="shared" si="150"/>
        <v>Tuesday</v>
      </c>
      <c r="I2411" s="1" t="str">
        <f t="shared" si="151"/>
        <v>03</v>
      </c>
      <c r="J2411" t="s">
        <v>47</v>
      </c>
      <c r="K2411" t="s">
        <v>93</v>
      </c>
      <c r="L2411" t="s">
        <v>94</v>
      </c>
      <c r="M2411" t="s">
        <v>16</v>
      </c>
      <c r="N2411">
        <v>65</v>
      </c>
      <c r="O2411">
        <v>1025</v>
      </c>
      <c r="P2411">
        <v>666250</v>
      </c>
      <c r="Q2411">
        <v>266500</v>
      </c>
      <c r="R2411">
        <v>0.4</v>
      </c>
      <c r="S2411" t="s">
        <v>82</v>
      </c>
      <c r="T2411" t="str">
        <f>IF(Table1[[#This Row],[Units Sold]]&gt; 700,"High Units","low Units")</f>
        <v>High Units</v>
      </c>
      <c r="U2411">
        <f>SUM(Table1[[#This Row],[Operating Profit]])/SUM(Table1[Operating Profit])*100</f>
        <v>8.0238427780606719E-2</v>
      </c>
      <c r="V2411">
        <f>SUM(Table1[[#This Row],[Price per Unit]]*Table1[[#This Row],[Units Sold]])</f>
        <v>66625</v>
      </c>
      <c r="W2411">
        <f>SUM(Table1[[#This Row],[Total Sales]]-Table1[[#This Row],[Operating Profit]])</f>
        <v>399750</v>
      </c>
      <c r="X2411">
        <f>SUM(Table1[[#This Row],[Total Sales]]-Table1[[#This Row],[Cost]])</f>
        <v>266500</v>
      </c>
      <c r="Y2411">
        <f>SUM(Table1[[#This Row],[profit/loss]])/SUM(Table1[profit/loss])</f>
        <v>8.0238427780606717E-4</v>
      </c>
    </row>
    <row r="2412" spans="1:25" x14ac:dyDescent="0.3">
      <c r="A2412" t="s">
        <v>25</v>
      </c>
      <c r="B2412" t="s">
        <v>82</v>
      </c>
      <c r="C2412">
        <v>1185732</v>
      </c>
      <c r="D2412" s="9">
        <v>44411</v>
      </c>
      <c r="E2412" s="8" t="str">
        <f>TEXT(Table1[[#This Row],[Invoice Date]],"dd-mm-yyyy")</f>
        <v>03-08-2021</v>
      </c>
      <c r="F2412" s="1" t="str">
        <f t="shared" si="148"/>
        <v>August</v>
      </c>
      <c r="G2412" s="1" t="str">
        <f t="shared" si="149"/>
        <v>2021</v>
      </c>
      <c r="H2412" s="1" t="str">
        <f t="shared" si="150"/>
        <v>Tuesday</v>
      </c>
      <c r="I2412" s="1" t="str">
        <f t="shared" si="151"/>
        <v>03</v>
      </c>
      <c r="J2412" t="s">
        <v>47</v>
      </c>
      <c r="K2412" t="s">
        <v>93</v>
      </c>
      <c r="L2412" t="s">
        <v>94</v>
      </c>
      <c r="M2412" t="s">
        <v>18</v>
      </c>
      <c r="N2412">
        <v>60</v>
      </c>
      <c r="O2412">
        <v>800</v>
      </c>
      <c r="P2412">
        <v>480000</v>
      </c>
      <c r="Q2412">
        <v>168000</v>
      </c>
      <c r="R2412">
        <v>0.35</v>
      </c>
      <c r="S2412" t="s">
        <v>82</v>
      </c>
      <c r="T2412" t="str">
        <f>IF(Table1[[#This Row],[Units Sold]]&gt; 700,"High Units","low Units")</f>
        <v>High Units</v>
      </c>
      <c r="U2412">
        <f>SUM(Table1[[#This Row],[Operating Profit]])/SUM(Table1[Operating Profit])*100</f>
        <v>5.0581823141245506E-2</v>
      </c>
      <c r="V2412">
        <f>SUM(Table1[[#This Row],[Price per Unit]]*Table1[[#This Row],[Units Sold]])</f>
        <v>48000</v>
      </c>
      <c r="W2412">
        <f>SUM(Table1[[#This Row],[Total Sales]]-Table1[[#This Row],[Operating Profit]])</f>
        <v>312000</v>
      </c>
      <c r="X2412">
        <f>SUM(Table1[[#This Row],[Total Sales]]-Table1[[#This Row],[Cost]])</f>
        <v>168000</v>
      </c>
      <c r="Y2412">
        <f>SUM(Table1[[#This Row],[profit/loss]])/SUM(Table1[profit/loss])</f>
        <v>5.0581823141245506E-4</v>
      </c>
    </row>
    <row r="2413" spans="1:25" x14ac:dyDescent="0.3">
      <c r="A2413" t="s">
        <v>25</v>
      </c>
      <c r="B2413" t="s">
        <v>82</v>
      </c>
      <c r="C2413">
        <v>1185732</v>
      </c>
      <c r="D2413" s="9">
        <v>44411</v>
      </c>
      <c r="E2413" s="8" t="str">
        <f>TEXT(Table1[[#This Row],[Invoice Date]],"dd-mm-yyyy")</f>
        <v>03-08-2021</v>
      </c>
      <c r="F2413" s="1" t="str">
        <f t="shared" si="148"/>
        <v>August</v>
      </c>
      <c r="G2413" s="1" t="str">
        <f t="shared" si="149"/>
        <v>2021</v>
      </c>
      <c r="H2413" s="1" t="str">
        <f t="shared" si="150"/>
        <v>Tuesday</v>
      </c>
      <c r="I2413" s="1" t="str">
        <f t="shared" si="151"/>
        <v>03</v>
      </c>
      <c r="J2413" t="s">
        <v>47</v>
      </c>
      <c r="K2413" t="s">
        <v>93</v>
      </c>
      <c r="L2413" t="s">
        <v>94</v>
      </c>
      <c r="M2413" t="s">
        <v>19</v>
      </c>
      <c r="N2413">
        <v>55</v>
      </c>
      <c r="O2413">
        <v>725</v>
      </c>
      <c r="P2413">
        <v>398750</v>
      </c>
      <c r="Q2413">
        <v>159500</v>
      </c>
      <c r="R2413">
        <v>0.4</v>
      </c>
      <c r="S2413" t="s">
        <v>82</v>
      </c>
      <c r="T2413" t="str">
        <f>IF(Table1[[#This Row],[Units Sold]]&gt; 700,"High Units","low Units")</f>
        <v>High Units</v>
      </c>
      <c r="U2413">
        <f>SUM(Table1[[#This Row],[Operating Profit]])/SUM(Table1[Operating Profit])*100</f>
        <v>4.802262375612297E-2</v>
      </c>
      <c r="V2413">
        <f>SUM(Table1[[#This Row],[Price per Unit]]*Table1[[#This Row],[Units Sold]])</f>
        <v>39875</v>
      </c>
      <c r="W2413">
        <f>SUM(Table1[[#This Row],[Total Sales]]-Table1[[#This Row],[Operating Profit]])</f>
        <v>239250</v>
      </c>
      <c r="X2413">
        <f>SUM(Table1[[#This Row],[Total Sales]]-Table1[[#This Row],[Cost]])</f>
        <v>159500</v>
      </c>
      <c r="Y2413">
        <f>SUM(Table1[[#This Row],[profit/loss]])/SUM(Table1[profit/loss])</f>
        <v>4.8022623756122969E-4</v>
      </c>
    </row>
    <row r="2414" spans="1:25" x14ac:dyDescent="0.3">
      <c r="A2414" t="s">
        <v>25</v>
      </c>
      <c r="B2414" t="s">
        <v>82</v>
      </c>
      <c r="C2414">
        <v>1185732</v>
      </c>
      <c r="D2414" s="9">
        <v>44411</v>
      </c>
      <c r="E2414" s="8" t="str">
        <f>TEXT(Table1[[#This Row],[Invoice Date]],"dd-mm-yyyy")</f>
        <v>03-08-2021</v>
      </c>
      <c r="F2414" s="1" t="str">
        <f t="shared" si="148"/>
        <v>August</v>
      </c>
      <c r="G2414" s="1" t="str">
        <f t="shared" si="149"/>
        <v>2021</v>
      </c>
      <c r="H2414" s="1" t="str">
        <f t="shared" si="150"/>
        <v>Tuesday</v>
      </c>
      <c r="I2414" s="1" t="str">
        <f t="shared" si="151"/>
        <v>03</v>
      </c>
      <c r="J2414" t="s">
        <v>47</v>
      </c>
      <c r="K2414" t="s">
        <v>93</v>
      </c>
      <c r="L2414" t="s">
        <v>94</v>
      </c>
      <c r="M2414" t="s">
        <v>20</v>
      </c>
      <c r="N2414">
        <v>45</v>
      </c>
      <c r="O2414">
        <v>675</v>
      </c>
      <c r="P2414">
        <v>303750</v>
      </c>
      <c r="Q2414">
        <v>121500</v>
      </c>
      <c r="R2414">
        <v>0.4</v>
      </c>
      <c r="S2414" t="s">
        <v>82</v>
      </c>
      <c r="T2414" t="str">
        <f>IF(Table1[[#This Row],[Units Sold]]&gt; 700,"High Units","low Units")</f>
        <v>low Units</v>
      </c>
      <c r="U2414">
        <f>SUM(Table1[[#This Row],[Operating Profit]])/SUM(Table1[Operating Profit])*100</f>
        <v>3.6581497093222198E-2</v>
      </c>
      <c r="V2414">
        <f>SUM(Table1[[#This Row],[Price per Unit]]*Table1[[#This Row],[Units Sold]])</f>
        <v>30375</v>
      </c>
      <c r="W2414">
        <f>SUM(Table1[[#This Row],[Total Sales]]-Table1[[#This Row],[Operating Profit]])</f>
        <v>182250</v>
      </c>
      <c r="X2414">
        <f>SUM(Table1[[#This Row],[Total Sales]]-Table1[[#This Row],[Cost]])</f>
        <v>121500</v>
      </c>
      <c r="Y2414">
        <f>SUM(Table1[[#This Row],[profit/loss]])/SUM(Table1[profit/loss])</f>
        <v>3.65814970932222E-4</v>
      </c>
    </row>
    <row r="2415" spans="1:25" x14ac:dyDescent="0.3">
      <c r="A2415" t="s">
        <v>25</v>
      </c>
      <c r="B2415" t="s">
        <v>82</v>
      </c>
      <c r="C2415">
        <v>1185732</v>
      </c>
      <c r="D2415" s="9">
        <v>44411</v>
      </c>
      <c r="E2415" s="8" t="str">
        <f>TEXT(Table1[[#This Row],[Invoice Date]],"dd-mm-yyyy")</f>
        <v>03-08-2021</v>
      </c>
      <c r="F2415" s="1" t="str">
        <f t="shared" si="148"/>
        <v>August</v>
      </c>
      <c r="G2415" s="1" t="str">
        <f t="shared" si="149"/>
        <v>2021</v>
      </c>
      <c r="H2415" s="1" t="str">
        <f t="shared" si="150"/>
        <v>Tuesday</v>
      </c>
      <c r="I2415" s="1" t="str">
        <f t="shared" si="151"/>
        <v>03</v>
      </c>
      <c r="J2415" t="s">
        <v>47</v>
      </c>
      <c r="K2415" t="s">
        <v>93</v>
      </c>
      <c r="L2415" t="s">
        <v>94</v>
      </c>
      <c r="M2415" t="s">
        <v>21</v>
      </c>
      <c r="N2415">
        <v>55</v>
      </c>
      <c r="O2415">
        <v>650</v>
      </c>
      <c r="P2415">
        <v>357500</v>
      </c>
      <c r="Q2415">
        <v>125125</v>
      </c>
      <c r="R2415">
        <v>0.35</v>
      </c>
      <c r="S2415" t="s">
        <v>82</v>
      </c>
      <c r="T2415" t="str">
        <f>IF(Table1[[#This Row],[Units Sold]]&gt; 700,"High Units","low Units")</f>
        <v>low Units</v>
      </c>
      <c r="U2415">
        <f>SUM(Table1[[#This Row],[Operating Profit]])/SUM(Table1[Operating Profit])*100</f>
        <v>3.7672920360406807E-2</v>
      </c>
      <c r="V2415">
        <f>SUM(Table1[[#This Row],[Price per Unit]]*Table1[[#This Row],[Units Sold]])</f>
        <v>35750</v>
      </c>
      <c r="W2415">
        <f>SUM(Table1[[#This Row],[Total Sales]]-Table1[[#This Row],[Operating Profit]])</f>
        <v>232375</v>
      </c>
      <c r="X2415">
        <f>SUM(Table1[[#This Row],[Total Sales]]-Table1[[#This Row],[Cost]])</f>
        <v>125125</v>
      </c>
      <c r="Y2415">
        <f>SUM(Table1[[#This Row],[profit/loss]])/SUM(Table1[profit/loss])</f>
        <v>3.7672920360406808E-4</v>
      </c>
    </row>
    <row r="2416" spans="1:25" x14ac:dyDescent="0.3">
      <c r="A2416" t="s">
        <v>25</v>
      </c>
      <c r="B2416" t="s">
        <v>82</v>
      </c>
      <c r="C2416">
        <v>1185732</v>
      </c>
      <c r="D2416" s="9">
        <v>44411</v>
      </c>
      <c r="E2416" s="8" t="str">
        <f>TEXT(Table1[[#This Row],[Invoice Date]],"dd-mm-yyyy")</f>
        <v>03-08-2021</v>
      </c>
      <c r="F2416" s="1" t="str">
        <f t="shared" si="148"/>
        <v>August</v>
      </c>
      <c r="G2416" s="1" t="str">
        <f t="shared" si="149"/>
        <v>2021</v>
      </c>
      <c r="H2416" s="1" t="str">
        <f t="shared" si="150"/>
        <v>Tuesday</v>
      </c>
      <c r="I2416" s="1" t="str">
        <f t="shared" si="151"/>
        <v>03</v>
      </c>
      <c r="J2416" t="s">
        <v>47</v>
      </c>
      <c r="K2416" t="s">
        <v>93</v>
      </c>
      <c r="L2416" t="s">
        <v>94</v>
      </c>
      <c r="M2416" t="s">
        <v>22</v>
      </c>
      <c r="N2416">
        <v>60</v>
      </c>
      <c r="O2416">
        <v>825</v>
      </c>
      <c r="P2416">
        <v>495000</v>
      </c>
      <c r="Q2416">
        <v>247500</v>
      </c>
      <c r="R2416">
        <v>0.5</v>
      </c>
      <c r="S2416" t="s">
        <v>82</v>
      </c>
      <c r="T2416" t="str">
        <f>IF(Table1[[#This Row],[Units Sold]]&gt; 700,"High Units","low Units")</f>
        <v>High Units</v>
      </c>
      <c r="U2416">
        <f>SUM(Table1[[#This Row],[Operating Profit]])/SUM(Table1[Operating Profit])*100</f>
        <v>7.4517864449156326E-2</v>
      </c>
      <c r="V2416">
        <f>SUM(Table1[[#This Row],[Price per Unit]]*Table1[[#This Row],[Units Sold]])</f>
        <v>49500</v>
      </c>
      <c r="W2416">
        <f>SUM(Table1[[#This Row],[Total Sales]]-Table1[[#This Row],[Operating Profit]])</f>
        <v>247500</v>
      </c>
      <c r="X2416">
        <f>SUM(Table1[[#This Row],[Total Sales]]-Table1[[#This Row],[Cost]])</f>
        <v>247500</v>
      </c>
      <c r="Y2416">
        <f>SUM(Table1[[#This Row],[profit/loss]])/SUM(Table1[profit/loss])</f>
        <v>7.4517864449156329E-4</v>
      </c>
    </row>
    <row r="2417" spans="1:25" x14ac:dyDescent="0.3">
      <c r="A2417" t="s">
        <v>25</v>
      </c>
      <c r="B2417" t="s">
        <v>82</v>
      </c>
      <c r="C2417">
        <v>1185732</v>
      </c>
      <c r="D2417" s="9">
        <v>44441</v>
      </c>
      <c r="E2417" s="8" t="str">
        <f>TEXT(Table1[[#This Row],[Invoice Date]],"dd-mm-yyyy")</f>
        <v>02-09-2021</v>
      </c>
      <c r="F2417" s="1" t="str">
        <f t="shared" si="148"/>
        <v>September</v>
      </c>
      <c r="G2417" s="1" t="str">
        <f t="shared" si="149"/>
        <v>2021</v>
      </c>
      <c r="H2417" s="1" t="str">
        <f t="shared" si="150"/>
        <v>Thursday</v>
      </c>
      <c r="I2417" s="1" t="str">
        <f t="shared" si="151"/>
        <v>02</v>
      </c>
      <c r="J2417" t="s">
        <v>47</v>
      </c>
      <c r="K2417" t="s">
        <v>93</v>
      </c>
      <c r="L2417" t="s">
        <v>94</v>
      </c>
      <c r="M2417" t="s">
        <v>16</v>
      </c>
      <c r="N2417">
        <v>55</v>
      </c>
      <c r="O2417">
        <v>925</v>
      </c>
      <c r="P2417">
        <v>508750</v>
      </c>
      <c r="Q2417">
        <v>203500</v>
      </c>
      <c r="R2417">
        <v>0.4</v>
      </c>
      <c r="S2417" t="s">
        <v>82</v>
      </c>
      <c r="T2417" t="str">
        <f>IF(Table1[[#This Row],[Units Sold]]&gt; 700,"High Units","low Units")</f>
        <v>High Units</v>
      </c>
      <c r="U2417">
        <f>SUM(Table1[[#This Row],[Operating Profit]])/SUM(Table1[Operating Profit])*100</f>
        <v>6.1270244102639648E-2</v>
      </c>
      <c r="V2417">
        <f>SUM(Table1[[#This Row],[Price per Unit]]*Table1[[#This Row],[Units Sold]])</f>
        <v>50875</v>
      </c>
      <c r="W2417">
        <f>SUM(Table1[[#This Row],[Total Sales]]-Table1[[#This Row],[Operating Profit]])</f>
        <v>305250</v>
      </c>
      <c r="X2417">
        <f>SUM(Table1[[#This Row],[Total Sales]]-Table1[[#This Row],[Cost]])</f>
        <v>203500</v>
      </c>
      <c r="Y2417">
        <f>SUM(Table1[[#This Row],[profit/loss]])/SUM(Table1[profit/loss])</f>
        <v>6.1270244102639652E-4</v>
      </c>
    </row>
    <row r="2418" spans="1:25" x14ac:dyDescent="0.3">
      <c r="A2418" t="s">
        <v>25</v>
      </c>
      <c r="B2418" t="s">
        <v>82</v>
      </c>
      <c r="C2418">
        <v>1185732</v>
      </c>
      <c r="D2418" s="9">
        <v>44441</v>
      </c>
      <c r="E2418" s="8" t="str">
        <f>TEXT(Table1[[#This Row],[Invoice Date]],"dd-mm-yyyy")</f>
        <v>02-09-2021</v>
      </c>
      <c r="F2418" s="1" t="str">
        <f t="shared" si="148"/>
        <v>September</v>
      </c>
      <c r="G2418" s="1" t="str">
        <f t="shared" si="149"/>
        <v>2021</v>
      </c>
      <c r="H2418" s="1" t="str">
        <f t="shared" si="150"/>
        <v>Thursday</v>
      </c>
      <c r="I2418" s="1" t="str">
        <f t="shared" si="151"/>
        <v>02</v>
      </c>
      <c r="J2418" t="s">
        <v>47</v>
      </c>
      <c r="K2418" t="s">
        <v>93</v>
      </c>
      <c r="L2418" t="s">
        <v>94</v>
      </c>
      <c r="M2418" t="s">
        <v>18</v>
      </c>
      <c r="N2418">
        <v>50</v>
      </c>
      <c r="O2418">
        <v>725</v>
      </c>
      <c r="P2418">
        <v>362500</v>
      </c>
      <c r="Q2418">
        <v>126875</v>
      </c>
      <c r="R2418">
        <v>0.35</v>
      </c>
      <c r="S2418" t="s">
        <v>82</v>
      </c>
      <c r="T2418" t="str">
        <f>IF(Table1[[#This Row],[Units Sold]]&gt; 700,"High Units","low Units")</f>
        <v>High Units</v>
      </c>
      <c r="U2418">
        <f>SUM(Table1[[#This Row],[Operating Profit]])/SUM(Table1[Operating Profit])*100</f>
        <v>3.8199814351461449E-2</v>
      </c>
      <c r="V2418">
        <f>SUM(Table1[[#This Row],[Price per Unit]]*Table1[[#This Row],[Units Sold]])</f>
        <v>36250</v>
      </c>
      <c r="W2418">
        <f>SUM(Table1[[#This Row],[Total Sales]]-Table1[[#This Row],[Operating Profit]])</f>
        <v>235625</v>
      </c>
      <c r="X2418">
        <f>SUM(Table1[[#This Row],[Total Sales]]-Table1[[#This Row],[Cost]])</f>
        <v>126875</v>
      </c>
      <c r="Y2418">
        <f>SUM(Table1[[#This Row],[profit/loss]])/SUM(Table1[profit/loss])</f>
        <v>3.8199814351461451E-4</v>
      </c>
    </row>
    <row r="2419" spans="1:25" x14ac:dyDescent="0.3">
      <c r="A2419" t="s">
        <v>25</v>
      </c>
      <c r="B2419" t="s">
        <v>82</v>
      </c>
      <c r="C2419">
        <v>1185732</v>
      </c>
      <c r="D2419" s="9">
        <v>44441</v>
      </c>
      <c r="E2419" s="8" t="str">
        <f>TEXT(Table1[[#This Row],[Invoice Date]],"dd-mm-yyyy")</f>
        <v>02-09-2021</v>
      </c>
      <c r="F2419" s="1" t="str">
        <f t="shared" si="148"/>
        <v>September</v>
      </c>
      <c r="G2419" s="1" t="str">
        <f t="shared" si="149"/>
        <v>2021</v>
      </c>
      <c r="H2419" s="1" t="str">
        <f t="shared" si="150"/>
        <v>Thursday</v>
      </c>
      <c r="I2419" s="1" t="str">
        <f t="shared" si="151"/>
        <v>02</v>
      </c>
      <c r="J2419" t="s">
        <v>47</v>
      </c>
      <c r="K2419" t="s">
        <v>93</v>
      </c>
      <c r="L2419" t="s">
        <v>94</v>
      </c>
      <c r="M2419" t="s">
        <v>19</v>
      </c>
      <c r="N2419">
        <v>30</v>
      </c>
      <c r="O2419">
        <v>625</v>
      </c>
      <c r="P2419">
        <v>187500</v>
      </c>
      <c r="Q2419">
        <v>75000</v>
      </c>
      <c r="R2419">
        <v>0.4</v>
      </c>
      <c r="S2419" t="s">
        <v>82</v>
      </c>
      <c r="T2419" t="str">
        <f>IF(Table1[[#This Row],[Units Sold]]&gt; 700,"High Units","low Units")</f>
        <v>low Units</v>
      </c>
      <c r="U2419">
        <f>SUM(Table1[[#This Row],[Operating Profit]])/SUM(Table1[Operating Profit])*100</f>
        <v>2.2581171045198887E-2</v>
      </c>
      <c r="V2419">
        <f>SUM(Table1[[#This Row],[Price per Unit]]*Table1[[#This Row],[Units Sold]])</f>
        <v>18750</v>
      </c>
      <c r="W2419">
        <f>SUM(Table1[[#This Row],[Total Sales]]-Table1[[#This Row],[Operating Profit]])</f>
        <v>112500</v>
      </c>
      <c r="X2419">
        <f>SUM(Table1[[#This Row],[Total Sales]]-Table1[[#This Row],[Cost]])</f>
        <v>75000</v>
      </c>
      <c r="Y2419">
        <f>SUM(Table1[[#This Row],[profit/loss]])/SUM(Table1[profit/loss])</f>
        <v>2.2581171045198888E-4</v>
      </c>
    </row>
    <row r="2420" spans="1:25" x14ac:dyDescent="0.3">
      <c r="A2420" t="s">
        <v>25</v>
      </c>
      <c r="B2420" t="s">
        <v>82</v>
      </c>
      <c r="C2420">
        <v>1185732</v>
      </c>
      <c r="D2420" s="9">
        <v>44441</v>
      </c>
      <c r="E2420" s="8" t="str">
        <f>TEXT(Table1[[#This Row],[Invoice Date]],"dd-mm-yyyy")</f>
        <v>02-09-2021</v>
      </c>
      <c r="F2420" s="1" t="str">
        <f t="shared" si="148"/>
        <v>September</v>
      </c>
      <c r="G2420" s="1" t="str">
        <f t="shared" si="149"/>
        <v>2021</v>
      </c>
      <c r="H2420" s="1" t="str">
        <f t="shared" si="150"/>
        <v>Thursday</v>
      </c>
      <c r="I2420" s="1" t="str">
        <f t="shared" si="151"/>
        <v>02</v>
      </c>
      <c r="J2420" t="s">
        <v>47</v>
      </c>
      <c r="K2420" t="s">
        <v>93</v>
      </c>
      <c r="L2420" t="s">
        <v>94</v>
      </c>
      <c r="M2420" t="s">
        <v>20</v>
      </c>
      <c r="N2420">
        <v>30</v>
      </c>
      <c r="O2420">
        <v>600</v>
      </c>
      <c r="P2420">
        <v>180000</v>
      </c>
      <c r="Q2420">
        <v>72000</v>
      </c>
      <c r="R2420">
        <v>0.4</v>
      </c>
      <c r="S2420" t="s">
        <v>82</v>
      </c>
      <c r="T2420" t="str">
        <f>IF(Table1[[#This Row],[Units Sold]]&gt; 700,"High Units","low Units")</f>
        <v>low Units</v>
      </c>
      <c r="U2420">
        <f>SUM(Table1[[#This Row],[Operating Profit]])/SUM(Table1[Operating Profit])*100</f>
        <v>2.1677924203390934E-2</v>
      </c>
      <c r="V2420">
        <f>SUM(Table1[[#This Row],[Price per Unit]]*Table1[[#This Row],[Units Sold]])</f>
        <v>18000</v>
      </c>
      <c r="W2420">
        <f>SUM(Table1[[#This Row],[Total Sales]]-Table1[[#This Row],[Operating Profit]])</f>
        <v>108000</v>
      </c>
      <c r="X2420">
        <f>SUM(Table1[[#This Row],[Total Sales]]-Table1[[#This Row],[Cost]])</f>
        <v>72000</v>
      </c>
      <c r="Y2420">
        <f>SUM(Table1[[#This Row],[profit/loss]])/SUM(Table1[profit/loss])</f>
        <v>2.1677924203390933E-4</v>
      </c>
    </row>
    <row r="2421" spans="1:25" x14ac:dyDescent="0.3">
      <c r="A2421" t="s">
        <v>25</v>
      </c>
      <c r="B2421" t="s">
        <v>82</v>
      </c>
      <c r="C2421">
        <v>1185732</v>
      </c>
      <c r="D2421" s="9">
        <v>44441</v>
      </c>
      <c r="E2421" s="8" t="str">
        <f>TEXT(Table1[[#This Row],[Invoice Date]],"dd-mm-yyyy")</f>
        <v>02-09-2021</v>
      </c>
      <c r="F2421" s="1" t="str">
        <f t="shared" si="148"/>
        <v>September</v>
      </c>
      <c r="G2421" s="1" t="str">
        <f t="shared" si="149"/>
        <v>2021</v>
      </c>
      <c r="H2421" s="1" t="str">
        <f t="shared" si="150"/>
        <v>Thursday</v>
      </c>
      <c r="I2421" s="1" t="str">
        <f t="shared" si="151"/>
        <v>02</v>
      </c>
      <c r="J2421" t="s">
        <v>47</v>
      </c>
      <c r="K2421" t="s">
        <v>93</v>
      </c>
      <c r="L2421" t="s">
        <v>94</v>
      </c>
      <c r="M2421" t="s">
        <v>21</v>
      </c>
      <c r="N2421">
        <v>40</v>
      </c>
      <c r="O2421">
        <v>600</v>
      </c>
      <c r="P2421">
        <v>240000</v>
      </c>
      <c r="Q2421">
        <v>84000</v>
      </c>
      <c r="R2421">
        <v>0.35</v>
      </c>
      <c r="S2421" t="s">
        <v>82</v>
      </c>
      <c r="T2421" t="str">
        <f>IF(Table1[[#This Row],[Units Sold]]&gt; 700,"High Units","low Units")</f>
        <v>low Units</v>
      </c>
      <c r="U2421">
        <f>SUM(Table1[[#This Row],[Operating Profit]])/SUM(Table1[Operating Profit])*100</f>
        <v>2.5290911570622753E-2</v>
      </c>
      <c r="V2421">
        <f>SUM(Table1[[#This Row],[Price per Unit]]*Table1[[#This Row],[Units Sold]])</f>
        <v>24000</v>
      </c>
      <c r="W2421">
        <f>SUM(Table1[[#This Row],[Total Sales]]-Table1[[#This Row],[Operating Profit]])</f>
        <v>156000</v>
      </c>
      <c r="X2421">
        <f>SUM(Table1[[#This Row],[Total Sales]]-Table1[[#This Row],[Cost]])</f>
        <v>84000</v>
      </c>
      <c r="Y2421">
        <f>SUM(Table1[[#This Row],[profit/loss]])/SUM(Table1[profit/loss])</f>
        <v>2.5290911570622753E-4</v>
      </c>
    </row>
    <row r="2422" spans="1:25" x14ac:dyDescent="0.3">
      <c r="A2422" t="s">
        <v>25</v>
      </c>
      <c r="B2422" t="s">
        <v>82</v>
      </c>
      <c r="C2422">
        <v>1185732</v>
      </c>
      <c r="D2422" s="9">
        <v>44441</v>
      </c>
      <c r="E2422" s="8" t="str">
        <f>TEXT(Table1[[#This Row],[Invoice Date]],"dd-mm-yyyy")</f>
        <v>02-09-2021</v>
      </c>
      <c r="F2422" s="1" t="str">
        <f t="shared" si="148"/>
        <v>September</v>
      </c>
      <c r="G2422" s="1" t="str">
        <f t="shared" si="149"/>
        <v>2021</v>
      </c>
      <c r="H2422" s="1" t="str">
        <f t="shared" si="150"/>
        <v>Thursday</v>
      </c>
      <c r="I2422" s="1" t="str">
        <f t="shared" si="151"/>
        <v>02</v>
      </c>
      <c r="J2422" t="s">
        <v>47</v>
      </c>
      <c r="K2422" t="s">
        <v>93</v>
      </c>
      <c r="L2422" t="s">
        <v>94</v>
      </c>
      <c r="M2422" t="s">
        <v>22</v>
      </c>
      <c r="N2422">
        <v>45</v>
      </c>
      <c r="O2422">
        <v>700</v>
      </c>
      <c r="P2422">
        <v>315000</v>
      </c>
      <c r="Q2422">
        <v>157500</v>
      </c>
      <c r="R2422">
        <v>0.5</v>
      </c>
      <c r="S2422" t="s">
        <v>82</v>
      </c>
      <c r="T2422" t="str">
        <f>IF(Table1[[#This Row],[Units Sold]]&gt; 700,"High Units","low Units")</f>
        <v>low Units</v>
      </c>
      <c r="U2422">
        <f>SUM(Table1[[#This Row],[Operating Profit]])/SUM(Table1[Operating Profit])*100</f>
        <v>4.7420459194917663E-2</v>
      </c>
      <c r="V2422">
        <f>SUM(Table1[[#This Row],[Price per Unit]]*Table1[[#This Row],[Units Sold]])</f>
        <v>31500</v>
      </c>
      <c r="W2422">
        <f>SUM(Table1[[#This Row],[Total Sales]]-Table1[[#This Row],[Operating Profit]])</f>
        <v>157500</v>
      </c>
      <c r="X2422">
        <f>SUM(Table1[[#This Row],[Total Sales]]-Table1[[#This Row],[Cost]])</f>
        <v>157500</v>
      </c>
      <c r="Y2422">
        <f>SUM(Table1[[#This Row],[profit/loss]])/SUM(Table1[profit/loss])</f>
        <v>4.7420459194917662E-4</v>
      </c>
    </row>
    <row r="2423" spans="1:25" x14ac:dyDescent="0.3">
      <c r="A2423" t="s">
        <v>25</v>
      </c>
      <c r="B2423" t="s">
        <v>82</v>
      </c>
      <c r="C2423">
        <v>1185732</v>
      </c>
      <c r="D2423" s="9">
        <v>44473</v>
      </c>
      <c r="E2423" s="8" t="str">
        <f>TEXT(Table1[[#This Row],[Invoice Date]],"dd-mm-yyyy")</f>
        <v>04-10-2021</v>
      </c>
      <c r="F2423" s="1" t="str">
        <f t="shared" si="148"/>
        <v>October</v>
      </c>
      <c r="G2423" s="1" t="str">
        <f t="shared" si="149"/>
        <v>2021</v>
      </c>
      <c r="H2423" s="1" t="str">
        <f t="shared" si="150"/>
        <v>Monday</v>
      </c>
      <c r="I2423" s="1" t="str">
        <f t="shared" si="151"/>
        <v>04</v>
      </c>
      <c r="J2423" t="s">
        <v>47</v>
      </c>
      <c r="K2423" t="s">
        <v>93</v>
      </c>
      <c r="L2423" t="s">
        <v>94</v>
      </c>
      <c r="M2423" t="s">
        <v>16</v>
      </c>
      <c r="N2423">
        <v>45</v>
      </c>
      <c r="O2423">
        <v>875</v>
      </c>
      <c r="P2423">
        <v>393750</v>
      </c>
      <c r="Q2423">
        <v>157500</v>
      </c>
      <c r="R2423">
        <v>0.4</v>
      </c>
      <c r="S2423" t="s">
        <v>82</v>
      </c>
      <c r="T2423" t="str">
        <f>IF(Table1[[#This Row],[Units Sold]]&gt; 700,"High Units","low Units")</f>
        <v>High Units</v>
      </c>
      <c r="U2423">
        <f>SUM(Table1[[#This Row],[Operating Profit]])/SUM(Table1[Operating Profit])*100</f>
        <v>4.7420459194917663E-2</v>
      </c>
      <c r="V2423">
        <f>SUM(Table1[[#This Row],[Price per Unit]]*Table1[[#This Row],[Units Sold]])</f>
        <v>39375</v>
      </c>
      <c r="W2423">
        <f>SUM(Table1[[#This Row],[Total Sales]]-Table1[[#This Row],[Operating Profit]])</f>
        <v>236250</v>
      </c>
      <c r="X2423">
        <f>SUM(Table1[[#This Row],[Total Sales]]-Table1[[#This Row],[Cost]])</f>
        <v>157500</v>
      </c>
      <c r="Y2423">
        <f>SUM(Table1[[#This Row],[profit/loss]])/SUM(Table1[profit/loss])</f>
        <v>4.7420459194917662E-4</v>
      </c>
    </row>
    <row r="2424" spans="1:25" x14ac:dyDescent="0.3">
      <c r="A2424" t="s">
        <v>25</v>
      </c>
      <c r="B2424" t="s">
        <v>82</v>
      </c>
      <c r="C2424">
        <v>1185732</v>
      </c>
      <c r="D2424" s="9">
        <v>44473</v>
      </c>
      <c r="E2424" s="8" t="str">
        <f>TEXT(Table1[[#This Row],[Invoice Date]],"dd-mm-yyyy")</f>
        <v>04-10-2021</v>
      </c>
      <c r="F2424" s="1" t="str">
        <f t="shared" si="148"/>
        <v>October</v>
      </c>
      <c r="G2424" s="1" t="str">
        <f t="shared" si="149"/>
        <v>2021</v>
      </c>
      <c r="H2424" s="1" t="str">
        <f t="shared" si="150"/>
        <v>Monday</v>
      </c>
      <c r="I2424" s="1" t="str">
        <f t="shared" si="151"/>
        <v>04</v>
      </c>
      <c r="J2424" t="s">
        <v>47</v>
      </c>
      <c r="K2424" t="s">
        <v>93</v>
      </c>
      <c r="L2424" t="s">
        <v>94</v>
      </c>
      <c r="M2424" t="s">
        <v>18</v>
      </c>
      <c r="N2424">
        <v>35</v>
      </c>
      <c r="O2424">
        <v>700</v>
      </c>
      <c r="P2424">
        <v>245000</v>
      </c>
      <c r="Q2424">
        <v>85750</v>
      </c>
      <c r="R2424">
        <v>0.35</v>
      </c>
      <c r="S2424" t="s">
        <v>82</v>
      </c>
      <c r="T2424" t="str">
        <f>IF(Table1[[#This Row],[Units Sold]]&gt; 700,"High Units","low Units")</f>
        <v>low Units</v>
      </c>
      <c r="U2424">
        <f>SUM(Table1[[#This Row],[Operating Profit]])/SUM(Table1[Operating Profit])*100</f>
        <v>2.5817805561677395E-2</v>
      </c>
      <c r="V2424">
        <f>SUM(Table1[[#This Row],[Price per Unit]]*Table1[[#This Row],[Units Sold]])</f>
        <v>24500</v>
      </c>
      <c r="W2424">
        <f>SUM(Table1[[#This Row],[Total Sales]]-Table1[[#This Row],[Operating Profit]])</f>
        <v>159250</v>
      </c>
      <c r="X2424">
        <f>SUM(Table1[[#This Row],[Total Sales]]-Table1[[#This Row],[Cost]])</f>
        <v>85750</v>
      </c>
      <c r="Y2424">
        <f>SUM(Table1[[#This Row],[profit/loss]])/SUM(Table1[profit/loss])</f>
        <v>2.5817805561677396E-4</v>
      </c>
    </row>
    <row r="2425" spans="1:25" x14ac:dyDescent="0.3">
      <c r="A2425" t="s">
        <v>25</v>
      </c>
      <c r="B2425" t="s">
        <v>82</v>
      </c>
      <c r="C2425">
        <v>1185732</v>
      </c>
      <c r="D2425" s="9">
        <v>44473</v>
      </c>
      <c r="E2425" s="8" t="str">
        <f>TEXT(Table1[[#This Row],[Invoice Date]],"dd-mm-yyyy")</f>
        <v>04-10-2021</v>
      </c>
      <c r="F2425" s="1" t="str">
        <f t="shared" si="148"/>
        <v>October</v>
      </c>
      <c r="G2425" s="1" t="str">
        <f t="shared" si="149"/>
        <v>2021</v>
      </c>
      <c r="H2425" s="1" t="str">
        <f t="shared" si="150"/>
        <v>Monday</v>
      </c>
      <c r="I2425" s="1" t="str">
        <f t="shared" si="151"/>
        <v>04</v>
      </c>
      <c r="J2425" t="s">
        <v>47</v>
      </c>
      <c r="K2425" t="s">
        <v>93</v>
      </c>
      <c r="L2425" t="s">
        <v>94</v>
      </c>
      <c r="M2425" t="s">
        <v>19</v>
      </c>
      <c r="N2425">
        <v>35</v>
      </c>
      <c r="O2425">
        <v>575</v>
      </c>
      <c r="P2425">
        <v>201250</v>
      </c>
      <c r="Q2425">
        <v>80500</v>
      </c>
      <c r="R2425">
        <v>0.4</v>
      </c>
      <c r="S2425" t="s">
        <v>82</v>
      </c>
      <c r="T2425" t="str">
        <f>IF(Table1[[#This Row],[Units Sold]]&gt; 700,"High Units","low Units")</f>
        <v>low Units</v>
      </c>
      <c r="U2425">
        <f>SUM(Table1[[#This Row],[Operating Profit]])/SUM(Table1[Operating Profit])*100</f>
        <v>2.4237123588513473E-2</v>
      </c>
      <c r="V2425">
        <f>SUM(Table1[[#This Row],[Price per Unit]]*Table1[[#This Row],[Units Sold]])</f>
        <v>20125</v>
      </c>
      <c r="W2425">
        <f>SUM(Table1[[#This Row],[Total Sales]]-Table1[[#This Row],[Operating Profit]])</f>
        <v>120750</v>
      </c>
      <c r="X2425">
        <f>SUM(Table1[[#This Row],[Total Sales]]-Table1[[#This Row],[Cost]])</f>
        <v>80500</v>
      </c>
      <c r="Y2425">
        <f>SUM(Table1[[#This Row],[profit/loss]])/SUM(Table1[profit/loss])</f>
        <v>2.4237123588513474E-4</v>
      </c>
    </row>
    <row r="2426" spans="1:25" x14ac:dyDescent="0.3">
      <c r="A2426" t="s">
        <v>25</v>
      </c>
      <c r="B2426" t="s">
        <v>82</v>
      </c>
      <c r="C2426">
        <v>1185732</v>
      </c>
      <c r="D2426" s="9">
        <v>44473</v>
      </c>
      <c r="E2426" s="8" t="str">
        <f>TEXT(Table1[[#This Row],[Invoice Date]],"dd-mm-yyyy")</f>
        <v>04-10-2021</v>
      </c>
      <c r="F2426" s="1" t="str">
        <f t="shared" si="148"/>
        <v>October</v>
      </c>
      <c r="G2426" s="1" t="str">
        <f t="shared" si="149"/>
        <v>2021</v>
      </c>
      <c r="H2426" s="1" t="str">
        <f t="shared" si="150"/>
        <v>Monday</v>
      </c>
      <c r="I2426" s="1" t="str">
        <f t="shared" si="151"/>
        <v>04</v>
      </c>
      <c r="J2426" t="s">
        <v>47</v>
      </c>
      <c r="K2426" t="s">
        <v>93</v>
      </c>
      <c r="L2426" t="s">
        <v>94</v>
      </c>
      <c r="M2426" t="s">
        <v>20</v>
      </c>
      <c r="N2426">
        <v>35</v>
      </c>
      <c r="O2426">
        <v>550</v>
      </c>
      <c r="P2426">
        <v>192500</v>
      </c>
      <c r="Q2426">
        <v>77000</v>
      </c>
      <c r="R2426">
        <v>0.4</v>
      </c>
      <c r="S2426" t="s">
        <v>82</v>
      </c>
      <c r="T2426" t="str">
        <f>IF(Table1[[#This Row],[Units Sold]]&gt; 700,"High Units","low Units")</f>
        <v>low Units</v>
      </c>
      <c r="U2426">
        <f>SUM(Table1[[#This Row],[Operating Profit]])/SUM(Table1[Operating Profit])*100</f>
        <v>2.318333560640419E-2</v>
      </c>
      <c r="V2426">
        <f>SUM(Table1[[#This Row],[Price per Unit]]*Table1[[#This Row],[Units Sold]])</f>
        <v>19250</v>
      </c>
      <c r="W2426">
        <f>SUM(Table1[[#This Row],[Total Sales]]-Table1[[#This Row],[Operating Profit]])</f>
        <v>115500</v>
      </c>
      <c r="X2426">
        <f>SUM(Table1[[#This Row],[Total Sales]]-Table1[[#This Row],[Cost]])</f>
        <v>77000</v>
      </c>
      <c r="Y2426">
        <f>SUM(Table1[[#This Row],[profit/loss]])/SUM(Table1[profit/loss])</f>
        <v>2.3183335606404191E-4</v>
      </c>
    </row>
    <row r="2427" spans="1:25" x14ac:dyDescent="0.3">
      <c r="A2427" t="s">
        <v>25</v>
      </c>
      <c r="B2427" t="s">
        <v>82</v>
      </c>
      <c r="C2427">
        <v>1185732</v>
      </c>
      <c r="D2427" s="9">
        <v>44473</v>
      </c>
      <c r="E2427" s="8" t="str">
        <f>TEXT(Table1[[#This Row],[Invoice Date]],"dd-mm-yyyy")</f>
        <v>04-10-2021</v>
      </c>
      <c r="F2427" s="1" t="str">
        <f t="shared" si="148"/>
        <v>October</v>
      </c>
      <c r="G2427" s="1" t="str">
        <f t="shared" si="149"/>
        <v>2021</v>
      </c>
      <c r="H2427" s="1" t="str">
        <f t="shared" si="150"/>
        <v>Monday</v>
      </c>
      <c r="I2427" s="1" t="str">
        <f t="shared" si="151"/>
        <v>04</v>
      </c>
      <c r="J2427" t="s">
        <v>47</v>
      </c>
      <c r="K2427" t="s">
        <v>93</v>
      </c>
      <c r="L2427" t="s">
        <v>94</v>
      </c>
      <c r="M2427" t="s">
        <v>21</v>
      </c>
      <c r="N2427">
        <v>45</v>
      </c>
      <c r="O2427">
        <v>550</v>
      </c>
      <c r="P2427">
        <v>247500</v>
      </c>
      <c r="Q2427">
        <v>86625</v>
      </c>
      <c r="R2427">
        <v>0.35</v>
      </c>
      <c r="S2427" t="s">
        <v>82</v>
      </c>
      <c r="T2427" t="str">
        <f>IF(Table1[[#This Row],[Units Sold]]&gt; 700,"High Units","low Units")</f>
        <v>low Units</v>
      </c>
      <c r="U2427">
        <f>SUM(Table1[[#This Row],[Operating Profit]])/SUM(Table1[Operating Profit])*100</f>
        <v>2.6081252557204716E-2</v>
      </c>
      <c r="V2427">
        <f>SUM(Table1[[#This Row],[Price per Unit]]*Table1[[#This Row],[Units Sold]])</f>
        <v>24750</v>
      </c>
      <c r="W2427">
        <f>SUM(Table1[[#This Row],[Total Sales]]-Table1[[#This Row],[Operating Profit]])</f>
        <v>160875</v>
      </c>
      <c r="X2427">
        <f>SUM(Table1[[#This Row],[Total Sales]]-Table1[[#This Row],[Cost]])</f>
        <v>86625</v>
      </c>
      <c r="Y2427">
        <f>SUM(Table1[[#This Row],[profit/loss]])/SUM(Table1[profit/loss])</f>
        <v>2.6081252557204717E-4</v>
      </c>
    </row>
    <row r="2428" spans="1:25" x14ac:dyDescent="0.3">
      <c r="A2428" t="s">
        <v>25</v>
      </c>
      <c r="B2428" t="s">
        <v>82</v>
      </c>
      <c r="C2428">
        <v>1185732</v>
      </c>
      <c r="D2428" s="9">
        <v>44473</v>
      </c>
      <c r="E2428" s="8" t="str">
        <f>TEXT(Table1[[#This Row],[Invoice Date]],"dd-mm-yyyy")</f>
        <v>04-10-2021</v>
      </c>
      <c r="F2428" s="1" t="str">
        <f t="shared" si="148"/>
        <v>October</v>
      </c>
      <c r="G2428" s="1" t="str">
        <f t="shared" si="149"/>
        <v>2021</v>
      </c>
      <c r="H2428" s="1" t="str">
        <f t="shared" si="150"/>
        <v>Monday</v>
      </c>
      <c r="I2428" s="1" t="str">
        <f t="shared" si="151"/>
        <v>04</v>
      </c>
      <c r="J2428" t="s">
        <v>47</v>
      </c>
      <c r="K2428" t="s">
        <v>93</v>
      </c>
      <c r="L2428" t="s">
        <v>94</v>
      </c>
      <c r="M2428" t="s">
        <v>22</v>
      </c>
      <c r="N2428">
        <v>50</v>
      </c>
      <c r="O2428">
        <v>675</v>
      </c>
      <c r="P2428">
        <v>337500</v>
      </c>
      <c r="Q2428">
        <v>168750</v>
      </c>
      <c r="R2428">
        <v>0.5</v>
      </c>
      <c r="S2428" t="s">
        <v>82</v>
      </c>
      <c r="T2428" t="str">
        <f>IF(Table1[[#This Row],[Units Sold]]&gt; 700,"High Units","low Units")</f>
        <v>low Units</v>
      </c>
      <c r="U2428">
        <f>SUM(Table1[[#This Row],[Operating Profit]])/SUM(Table1[Operating Profit])*100</f>
        <v>5.0807634851697495E-2</v>
      </c>
      <c r="V2428">
        <f>SUM(Table1[[#This Row],[Price per Unit]]*Table1[[#This Row],[Units Sold]])</f>
        <v>33750</v>
      </c>
      <c r="W2428">
        <f>SUM(Table1[[#This Row],[Total Sales]]-Table1[[#This Row],[Operating Profit]])</f>
        <v>168750</v>
      </c>
      <c r="X2428">
        <f>SUM(Table1[[#This Row],[Total Sales]]-Table1[[#This Row],[Cost]])</f>
        <v>168750</v>
      </c>
      <c r="Y2428">
        <f>SUM(Table1[[#This Row],[profit/loss]])/SUM(Table1[profit/loss])</f>
        <v>5.0807634851697493E-4</v>
      </c>
    </row>
    <row r="2429" spans="1:25" x14ac:dyDescent="0.3">
      <c r="A2429" t="s">
        <v>25</v>
      </c>
      <c r="B2429" t="s">
        <v>82</v>
      </c>
      <c r="C2429">
        <v>1185732</v>
      </c>
      <c r="D2429" s="9">
        <v>44503</v>
      </c>
      <c r="E2429" s="8" t="str">
        <f>TEXT(Table1[[#This Row],[Invoice Date]],"dd-mm-yyyy")</f>
        <v>03-11-2021</v>
      </c>
      <c r="F2429" s="1" t="str">
        <f t="shared" si="148"/>
        <v>November</v>
      </c>
      <c r="G2429" s="1" t="str">
        <f t="shared" si="149"/>
        <v>2021</v>
      </c>
      <c r="H2429" s="1" t="str">
        <f t="shared" si="150"/>
        <v>Wednesday</v>
      </c>
      <c r="I2429" s="1" t="str">
        <f t="shared" si="151"/>
        <v>03</v>
      </c>
      <c r="J2429" t="s">
        <v>47</v>
      </c>
      <c r="K2429" t="s">
        <v>93</v>
      </c>
      <c r="L2429" t="s">
        <v>94</v>
      </c>
      <c r="M2429" t="s">
        <v>16</v>
      </c>
      <c r="N2429">
        <v>45</v>
      </c>
      <c r="O2429">
        <v>825</v>
      </c>
      <c r="P2429">
        <v>371250</v>
      </c>
      <c r="Q2429">
        <v>148500</v>
      </c>
      <c r="R2429">
        <v>0.4</v>
      </c>
      <c r="S2429" t="s">
        <v>82</v>
      </c>
      <c r="T2429" t="str">
        <f>IF(Table1[[#This Row],[Units Sold]]&gt; 700,"High Units","low Units")</f>
        <v>High Units</v>
      </c>
      <c r="U2429">
        <f>SUM(Table1[[#This Row],[Operating Profit]])/SUM(Table1[Operating Profit])*100</f>
        <v>4.4710718669493797E-2</v>
      </c>
      <c r="V2429">
        <f>SUM(Table1[[#This Row],[Price per Unit]]*Table1[[#This Row],[Units Sold]])</f>
        <v>37125</v>
      </c>
      <c r="W2429">
        <f>SUM(Table1[[#This Row],[Total Sales]]-Table1[[#This Row],[Operating Profit]])</f>
        <v>222750</v>
      </c>
      <c r="X2429">
        <f>SUM(Table1[[#This Row],[Total Sales]]-Table1[[#This Row],[Cost]])</f>
        <v>148500</v>
      </c>
      <c r="Y2429">
        <f>SUM(Table1[[#This Row],[profit/loss]])/SUM(Table1[profit/loss])</f>
        <v>4.4710718669493797E-4</v>
      </c>
    </row>
    <row r="2430" spans="1:25" x14ac:dyDescent="0.3">
      <c r="A2430" t="s">
        <v>25</v>
      </c>
      <c r="B2430" t="s">
        <v>82</v>
      </c>
      <c r="C2430">
        <v>1185732</v>
      </c>
      <c r="D2430" s="9">
        <v>44503</v>
      </c>
      <c r="E2430" s="8" t="str">
        <f>TEXT(Table1[[#This Row],[Invoice Date]],"dd-mm-yyyy")</f>
        <v>03-11-2021</v>
      </c>
      <c r="F2430" s="1" t="str">
        <f t="shared" si="148"/>
        <v>November</v>
      </c>
      <c r="G2430" s="1" t="str">
        <f t="shared" si="149"/>
        <v>2021</v>
      </c>
      <c r="H2430" s="1" t="str">
        <f t="shared" si="150"/>
        <v>Wednesday</v>
      </c>
      <c r="I2430" s="1" t="str">
        <f t="shared" si="151"/>
        <v>03</v>
      </c>
      <c r="J2430" t="s">
        <v>47</v>
      </c>
      <c r="K2430" t="s">
        <v>93</v>
      </c>
      <c r="L2430" t="s">
        <v>94</v>
      </c>
      <c r="M2430" t="s">
        <v>18</v>
      </c>
      <c r="N2430">
        <v>35</v>
      </c>
      <c r="O2430">
        <v>650</v>
      </c>
      <c r="P2430">
        <v>227500</v>
      </c>
      <c r="Q2430">
        <v>79625</v>
      </c>
      <c r="R2430">
        <v>0.35</v>
      </c>
      <c r="S2430" t="s">
        <v>82</v>
      </c>
      <c r="T2430" t="str">
        <f>IF(Table1[[#This Row],[Units Sold]]&gt; 700,"High Units","low Units")</f>
        <v>low Units</v>
      </c>
      <c r="U2430">
        <f>SUM(Table1[[#This Row],[Operating Profit]])/SUM(Table1[Operating Profit])*100</f>
        <v>2.3973676592986153E-2</v>
      </c>
      <c r="V2430">
        <f>SUM(Table1[[#This Row],[Price per Unit]]*Table1[[#This Row],[Units Sold]])</f>
        <v>22750</v>
      </c>
      <c r="W2430">
        <f>SUM(Table1[[#This Row],[Total Sales]]-Table1[[#This Row],[Operating Profit]])</f>
        <v>147875</v>
      </c>
      <c r="X2430">
        <f>SUM(Table1[[#This Row],[Total Sales]]-Table1[[#This Row],[Cost]])</f>
        <v>79625</v>
      </c>
      <c r="Y2430">
        <f>SUM(Table1[[#This Row],[profit/loss]])/SUM(Table1[profit/loss])</f>
        <v>2.3973676592986152E-4</v>
      </c>
    </row>
    <row r="2431" spans="1:25" x14ac:dyDescent="0.3">
      <c r="A2431" t="s">
        <v>25</v>
      </c>
      <c r="B2431" t="s">
        <v>82</v>
      </c>
      <c r="C2431">
        <v>1185732</v>
      </c>
      <c r="D2431" s="9">
        <v>44503</v>
      </c>
      <c r="E2431" s="8" t="str">
        <f>TEXT(Table1[[#This Row],[Invoice Date]],"dd-mm-yyyy")</f>
        <v>03-11-2021</v>
      </c>
      <c r="F2431" s="1" t="str">
        <f t="shared" si="148"/>
        <v>November</v>
      </c>
      <c r="G2431" s="1" t="str">
        <f t="shared" si="149"/>
        <v>2021</v>
      </c>
      <c r="H2431" s="1" t="str">
        <f t="shared" si="150"/>
        <v>Wednesday</v>
      </c>
      <c r="I2431" s="1" t="str">
        <f t="shared" si="151"/>
        <v>03</v>
      </c>
      <c r="J2431" t="s">
        <v>47</v>
      </c>
      <c r="K2431" t="s">
        <v>93</v>
      </c>
      <c r="L2431" t="s">
        <v>94</v>
      </c>
      <c r="M2431" t="s">
        <v>19</v>
      </c>
      <c r="N2431">
        <v>40</v>
      </c>
      <c r="O2431">
        <v>595</v>
      </c>
      <c r="P2431">
        <v>238000</v>
      </c>
      <c r="Q2431">
        <v>95200</v>
      </c>
      <c r="R2431">
        <v>0.4</v>
      </c>
      <c r="S2431" t="s">
        <v>82</v>
      </c>
      <c r="T2431" t="str">
        <f>IF(Table1[[#This Row],[Units Sold]]&gt; 700,"High Units","low Units")</f>
        <v>low Units</v>
      </c>
      <c r="U2431">
        <f>SUM(Table1[[#This Row],[Operating Profit]])/SUM(Table1[Operating Profit])*100</f>
        <v>2.8663033113372455E-2</v>
      </c>
      <c r="V2431">
        <f>SUM(Table1[[#This Row],[Price per Unit]]*Table1[[#This Row],[Units Sold]])</f>
        <v>23800</v>
      </c>
      <c r="W2431">
        <f>SUM(Table1[[#This Row],[Total Sales]]-Table1[[#This Row],[Operating Profit]])</f>
        <v>142800</v>
      </c>
      <c r="X2431">
        <f>SUM(Table1[[#This Row],[Total Sales]]-Table1[[#This Row],[Cost]])</f>
        <v>95200</v>
      </c>
      <c r="Y2431">
        <f>SUM(Table1[[#This Row],[profit/loss]])/SUM(Table1[profit/loss])</f>
        <v>2.8663033113372456E-4</v>
      </c>
    </row>
    <row r="2432" spans="1:25" x14ac:dyDescent="0.3">
      <c r="A2432" t="s">
        <v>25</v>
      </c>
      <c r="B2432" t="s">
        <v>82</v>
      </c>
      <c r="C2432">
        <v>1185732</v>
      </c>
      <c r="D2432" s="9">
        <v>44503</v>
      </c>
      <c r="E2432" s="8" t="str">
        <f>TEXT(Table1[[#This Row],[Invoice Date]],"dd-mm-yyyy")</f>
        <v>03-11-2021</v>
      </c>
      <c r="F2432" s="1" t="str">
        <f t="shared" si="148"/>
        <v>November</v>
      </c>
      <c r="G2432" s="1" t="str">
        <f t="shared" si="149"/>
        <v>2021</v>
      </c>
      <c r="H2432" s="1" t="str">
        <f t="shared" si="150"/>
        <v>Wednesday</v>
      </c>
      <c r="I2432" s="1" t="str">
        <f t="shared" si="151"/>
        <v>03</v>
      </c>
      <c r="J2432" t="s">
        <v>47</v>
      </c>
      <c r="K2432" t="s">
        <v>93</v>
      </c>
      <c r="L2432" t="s">
        <v>94</v>
      </c>
      <c r="M2432" t="s">
        <v>20</v>
      </c>
      <c r="N2432">
        <v>60</v>
      </c>
      <c r="O2432">
        <v>650</v>
      </c>
      <c r="P2432">
        <v>390000</v>
      </c>
      <c r="Q2432">
        <v>156000</v>
      </c>
      <c r="R2432">
        <v>0.4</v>
      </c>
      <c r="S2432" t="s">
        <v>82</v>
      </c>
      <c r="T2432" t="str">
        <f>IF(Table1[[#This Row],[Units Sold]]&gt; 700,"High Units","low Units")</f>
        <v>low Units</v>
      </c>
      <c r="U2432">
        <f>SUM(Table1[[#This Row],[Operating Profit]])/SUM(Table1[Operating Profit])*100</f>
        <v>4.6968835774013687E-2</v>
      </c>
      <c r="V2432">
        <f>SUM(Table1[[#This Row],[Price per Unit]]*Table1[[#This Row],[Units Sold]])</f>
        <v>39000</v>
      </c>
      <c r="W2432">
        <f>SUM(Table1[[#This Row],[Total Sales]]-Table1[[#This Row],[Operating Profit]])</f>
        <v>234000</v>
      </c>
      <c r="X2432">
        <f>SUM(Table1[[#This Row],[Total Sales]]-Table1[[#This Row],[Cost]])</f>
        <v>156000</v>
      </c>
      <c r="Y2432">
        <f>SUM(Table1[[#This Row],[profit/loss]])/SUM(Table1[profit/loss])</f>
        <v>4.6968835774013684E-4</v>
      </c>
    </row>
    <row r="2433" spans="1:25" x14ac:dyDescent="0.3">
      <c r="A2433" t="s">
        <v>25</v>
      </c>
      <c r="B2433" t="s">
        <v>82</v>
      </c>
      <c r="C2433">
        <v>1185732</v>
      </c>
      <c r="D2433" s="9">
        <v>44503</v>
      </c>
      <c r="E2433" s="8" t="str">
        <f>TEXT(Table1[[#This Row],[Invoice Date]],"dd-mm-yyyy")</f>
        <v>03-11-2021</v>
      </c>
      <c r="F2433" s="1" t="str">
        <f t="shared" si="148"/>
        <v>November</v>
      </c>
      <c r="G2433" s="1" t="str">
        <f t="shared" si="149"/>
        <v>2021</v>
      </c>
      <c r="H2433" s="1" t="str">
        <f t="shared" si="150"/>
        <v>Wednesday</v>
      </c>
      <c r="I2433" s="1" t="str">
        <f t="shared" si="151"/>
        <v>03</v>
      </c>
      <c r="J2433" t="s">
        <v>47</v>
      </c>
      <c r="K2433" t="s">
        <v>93</v>
      </c>
      <c r="L2433" t="s">
        <v>94</v>
      </c>
      <c r="M2433" t="s">
        <v>21</v>
      </c>
      <c r="N2433">
        <v>75</v>
      </c>
      <c r="O2433">
        <v>625</v>
      </c>
      <c r="P2433">
        <v>468750</v>
      </c>
      <c r="Q2433">
        <v>164063</v>
      </c>
      <c r="R2433">
        <v>0.35</v>
      </c>
      <c r="S2433" t="s">
        <v>82</v>
      </c>
      <c r="T2433" t="str">
        <f>IF(Table1[[#This Row],[Units Sold]]&gt; 700,"High Units","low Units")</f>
        <v>low Units</v>
      </c>
      <c r="U2433">
        <f>SUM(Table1[[#This Row],[Operating Profit]])/SUM(Table1[Operating Profit])*100</f>
        <v>4.939646220251287E-2</v>
      </c>
      <c r="V2433">
        <f>SUM(Table1[[#This Row],[Price per Unit]]*Table1[[#This Row],[Units Sold]])</f>
        <v>46875</v>
      </c>
      <c r="W2433">
        <f>SUM(Table1[[#This Row],[Total Sales]]-Table1[[#This Row],[Operating Profit]])</f>
        <v>304687</v>
      </c>
      <c r="X2433">
        <f>SUM(Table1[[#This Row],[Total Sales]]-Table1[[#This Row],[Cost]])</f>
        <v>164063</v>
      </c>
      <c r="Y2433">
        <f>SUM(Table1[[#This Row],[profit/loss]])/SUM(Table1[profit/loss])</f>
        <v>4.9396462202512873E-4</v>
      </c>
    </row>
    <row r="2434" spans="1:25" x14ac:dyDescent="0.3">
      <c r="A2434" t="s">
        <v>25</v>
      </c>
      <c r="B2434" t="s">
        <v>82</v>
      </c>
      <c r="C2434">
        <v>1185732</v>
      </c>
      <c r="D2434" s="9">
        <v>44503</v>
      </c>
      <c r="E2434" s="8" t="str">
        <f>TEXT(Table1[[#This Row],[Invoice Date]],"dd-mm-yyyy")</f>
        <v>03-11-2021</v>
      </c>
      <c r="F2434" s="1" t="str">
        <f t="shared" si="148"/>
        <v>November</v>
      </c>
      <c r="G2434" s="1" t="str">
        <f t="shared" si="149"/>
        <v>2021</v>
      </c>
      <c r="H2434" s="1" t="str">
        <f t="shared" si="150"/>
        <v>Wednesday</v>
      </c>
      <c r="I2434" s="1" t="str">
        <f t="shared" si="151"/>
        <v>03</v>
      </c>
      <c r="J2434" t="s">
        <v>47</v>
      </c>
      <c r="K2434" t="s">
        <v>93</v>
      </c>
      <c r="L2434" t="s">
        <v>94</v>
      </c>
      <c r="M2434" t="s">
        <v>22</v>
      </c>
      <c r="N2434">
        <v>75</v>
      </c>
      <c r="O2434">
        <v>725</v>
      </c>
      <c r="P2434">
        <v>543750</v>
      </c>
      <c r="Q2434">
        <v>271875</v>
      </c>
      <c r="R2434">
        <v>0.5</v>
      </c>
      <c r="S2434" t="s">
        <v>82</v>
      </c>
      <c r="T2434" t="str">
        <f>IF(Table1[[#This Row],[Units Sold]]&gt; 700,"High Units","low Units")</f>
        <v>High Units</v>
      </c>
      <c r="U2434">
        <f>SUM(Table1[[#This Row],[Operating Profit]])/SUM(Table1[Operating Profit])*100</f>
        <v>8.1856745038845963E-2</v>
      </c>
      <c r="V2434">
        <f>SUM(Table1[[#This Row],[Price per Unit]]*Table1[[#This Row],[Units Sold]])</f>
        <v>54375</v>
      </c>
      <c r="W2434">
        <f>SUM(Table1[[#This Row],[Total Sales]]-Table1[[#This Row],[Operating Profit]])</f>
        <v>271875</v>
      </c>
      <c r="X2434">
        <f>SUM(Table1[[#This Row],[Total Sales]]-Table1[[#This Row],[Cost]])</f>
        <v>271875</v>
      </c>
      <c r="Y2434">
        <f>SUM(Table1[[#This Row],[profit/loss]])/SUM(Table1[profit/loss])</f>
        <v>8.1856745038845968E-4</v>
      </c>
    </row>
    <row r="2435" spans="1:25" x14ac:dyDescent="0.3">
      <c r="A2435" t="s">
        <v>25</v>
      </c>
      <c r="B2435" t="s">
        <v>82</v>
      </c>
      <c r="C2435">
        <v>1185732</v>
      </c>
      <c r="D2435" s="9">
        <v>44532</v>
      </c>
      <c r="E2435" s="8" t="str">
        <f>TEXT(Table1[[#This Row],[Invoice Date]],"dd-mm-yyyy")</f>
        <v>02-12-2021</v>
      </c>
      <c r="F2435" s="1" t="str">
        <f t="shared" ref="F2435:F2498" si="152">TEXT(D2435,"mmmm")</f>
        <v>December</v>
      </c>
      <c r="G2435" s="1" t="str">
        <f t="shared" ref="G2435:G2498" si="153">TEXT(D2435,"YYYY")</f>
        <v>2021</v>
      </c>
      <c r="H2435" s="1" t="str">
        <f t="shared" ref="H2435:H2498" si="154">TEXT(D2435,"dddd")</f>
        <v>Thursday</v>
      </c>
      <c r="I2435" s="1" t="str">
        <f t="shared" ref="I2435:I2498" si="155">TEXT(D2435,"dd")</f>
        <v>02</v>
      </c>
      <c r="J2435" t="s">
        <v>47</v>
      </c>
      <c r="K2435" t="s">
        <v>93</v>
      </c>
      <c r="L2435" t="s">
        <v>94</v>
      </c>
      <c r="M2435" t="s">
        <v>16</v>
      </c>
      <c r="N2435">
        <v>70</v>
      </c>
      <c r="O2435">
        <v>975</v>
      </c>
      <c r="P2435">
        <v>682500</v>
      </c>
      <c r="Q2435">
        <v>273000</v>
      </c>
      <c r="R2435">
        <v>0.4</v>
      </c>
      <c r="S2435" t="s">
        <v>82</v>
      </c>
      <c r="T2435" t="str">
        <f>IF(Table1[[#This Row],[Units Sold]]&gt; 700,"High Units","low Units")</f>
        <v>High Units</v>
      </c>
      <c r="U2435">
        <f>SUM(Table1[[#This Row],[Operating Profit]])/SUM(Table1[Operating Profit])*100</f>
        <v>8.2195462604523942E-2</v>
      </c>
      <c r="V2435">
        <f>SUM(Table1[[#This Row],[Price per Unit]]*Table1[[#This Row],[Units Sold]])</f>
        <v>68250</v>
      </c>
      <c r="W2435">
        <f>SUM(Table1[[#This Row],[Total Sales]]-Table1[[#This Row],[Operating Profit]])</f>
        <v>409500</v>
      </c>
      <c r="X2435">
        <f>SUM(Table1[[#This Row],[Total Sales]]-Table1[[#This Row],[Cost]])</f>
        <v>273000</v>
      </c>
      <c r="Y2435">
        <f>SUM(Table1[[#This Row],[profit/loss]])/SUM(Table1[profit/loss])</f>
        <v>8.2195462604523948E-4</v>
      </c>
    </row>
    <row r="2436" spans="1:25" x14ac:dyDescent="0.3">
      <c r="A2436" t="s">
        <v>25</v>
      </c>
      <c r="B2436" t="s">
        <v>82</v>
      </c>
      <c r="C2436">
        <v>1185732</v>
      </c>
      <c r="D2436" s="9">
        <v>44532</v>
      </c>
      <c r="E2436" s="8" t="str">
        <f>TEXT(Table1[[#This Row],[Invoice Date]],"dd-mm-yyyy")</f>
        <v>02-12-2021</v>
      </c>
      <c r="F2436" s="1" t="str">
        <f t="shared" si="152"/>
        <v>December</v>
      </c>
      <c r="G2436" s="1" t="str">
        <f t="shared" si="153"/>
        <v>2021</v>
      </c>
      <c r="H2436" s="1" t="str">
        <f t="shared" si="154"/>
        <v>Thursday</v>
      </c>
      <c r="I2436" s="1" t="str">
        <f t="shared" si="155"/>
        <v>02</v>
      </c>
      <c r="J2436" t="s">
        <v>47</v>
      </c>
      <c r="K2436" t="s">
        <v>93</v>
      </c>
      <c r="L2436" t="s">
        <v>94</v>
      </c>
      <c r="M2436" t="s">
        <v>18</v>
      </c>
      <c r="N2436">
        <v>60</v>
      </c>
      <c r="O2436">
        <v>775</v>
      </c>
      <c r="P2436">
        <v>465000</v>
      </c>
      <c r="Q2436">
        <v>162750</v>
      </c>
      <c r="R2436">
        <v>0.35</v>
      </c>
      <c r="S2436" t="s">
        <v>82</v>
      </c>
      <c r="T2436" t="str">
        <f>IF(Table1[[#This Row],[Units Sold]]&gt; 700,"High Units","low Units")</f>
        <v>High Units</v>
      </c>
      <c r="U2436">
        <f>SUM(Table1[[#This Row],[Operating Profit]])/SUM(Table1[Operating Profit])*100</f>
        <v>4.9001141168081588E-2</v>
      </c>
      <c r="V2436">
        <f>SUM(Table1[[#This Row],[Price per Unit]]*Table1[[#This Row],[Units Sold]])</f>
        <v>46500</v>
      </c>
      <c r="W2436">
        <f>SUM(Table1[[#This Row],[Total Sales]]-Table1[[#This Row],[Operating Profit]])</f>
        <v>302250</v>
      </c>
      <c r="X2436">
        <f>SUM(Table1[[#This Row],[Total Sales]]-Table1[[#This Row],[Cost]])</f>
        <v>162750</v>
      </c>
      <c r="Y2436">
        <f>SUM(Table1[[#This Row],[profit/loss]])/SUM(Table1[profit/loss])</f>
        <v>4.900114116808159E-4</v>
      </c>
    </row>
    <row r="2437" spans="1:25" x14ac:dyDescent="0.3">
      <c r="A2437" t="s">
        <v>60</v>
      </c>
      <c r="B2437" t="s">
        <v>82</v>
      </c>
      <c r="C2437">
        <v>1185732</v>
      </c>
      <c r="D2437" s="9">
        <v>44532</v>
      </c>
      <c r="E2437" s="8" t="str">
        <f>TEXT(Table1[[#This Row],[Invoice Date]],"dd-mm-yyyy")</f>
        <v>02-12-2021</v>
      </c>
      <c r="F2437" s="1" t="str">
        <f t="shared" si="152"/>
        <v>December</v>
      </c>
      <c r="G2437" s="1" t="str">
        <f t="shared" si="153"/>
        <v>2021</v>
      </c>
      <c r="H2437" s="1" t="str">
        <f t="shared" si="154"/>
        <v>Thursday</v>
      </c>
      <c r="I2437" s="1" t="str">
        <f t="shared" si="155"/>
        <v>02</v>
      </c>
      <c r="J2437" t="s">
        <v>47</v>
      </c>
      <c r="K2437" t="s">
        <v>93</v>
      </c>
      <c r="L2437" t="s">
        <v>94</v>
      </c>
      <c r="M2437" t="s">
        <v>19</v>
      </c>
      <c r="N2437">
        <v>60</v>
      </c>
      <c r="O2437">
        <v>725</v>
      </c>
      <c r="P2437">
        <v>435000</v>
      </c>
      <c r="Q2437">
        <v>174000</v>
      </c>
      <c r="R2437">
        <v>0.4</v>
      </c>
      <c r="S2437" t="s">
        <v>82</v>
      </c>
      <c r="T2437" t="str">
        <f>IF(Table1[[#This Row],[Units Sold]]&gt; 700,"High Units","low Units")</f>
        <v>High Units</v>
      </c>
      <c r="U2437">
        <f>SUM(Table1[[#This Row],[Operating Profit]])/SUM(Table1[Operating Profit])*100</f>
        <v>5.2388316824861419E-2</v>
      </c>
      <c r="V2437">
        <f>SUM(Table1[[#This Row],[Price per Unit]]*Table1[[#This Row],[Units Sold]])</f>
        <v>43500</v>
      </c>
      <c r="W2437">
        <f>SUM(Table1[[#This Row],[Total Sales]]-Table1[[#This Row],[Operating Profit]])</f>
        <v>261000</v>
      </c>
      <c r="X2437">
        <f>SUM(Table1[[#This Row],[Total Sales]]-Table1[[#This Row],[Cost]])</f>
        <v>174000</v>
      </c>
      <c r="Y2437">
        <f>SUM(Table1[[#This Row],[profit/loss]])/SUM(Table1[profit/loss])</f>
        <v>5.238831682486142E-4</v>
      </c>
    </row>
    <row r="2438" spans="1:25" x14ac:dyDescent="0.3">
      <c r="A2438" t="s">
        <v>60</v>
      </c>
      <c r="B2438" t="s">
        <v>82</v>
      </c>
      <c r="C2438">
        <v>1185732</v>
      </c>
      <c r="D2438" s="9">
        <v>44532</v>
      </c>
      <c r="E2438" s="8" t="str">
        <f>TEXT(Table1[[#This Row],[Invoice Date]],"dd-mm-yyyy")</f>
        <v>02-12-2021</v>
      </c>
      <c r="F2438" s="1" t="str">
        <f t="shared" si="152"/>
        <v>December</v>
      </c>
      <c r="G2438" s="1" t="str">
        <f t="shared" si="153"/>
        <v>2021</v>
      </c>
      <c r="H2438" s="1" t="str">
        <f t="shared" si="154"/>
        <v>Thursday</v>
      </c>
      <c r="I2438" s="1" t="str">
        <f t="shared" si="155"/>
        <v>02</v>
      </c>
      <c r="J2438" t="s">
        <v>47</v>
      </c>
      <c r="K2438" t="s">
        <v>93</v>
      </c>
      <c r="L2438" t="s">
        <v>94</v>
      </c>
      <c r="M2438" t="s">
        <v>20</v>
      </c>
      <c r="N2438">
        <v>60</v>
      </c>
      <c r="O2438">
        <v>675</v>
      </c>
      <c r="P2438">
        <v>405000</v>
      </c>
      <c r="Q2438">
        <v>162000</v>
      </c>
      <c r="R2438">
        <v>0.4</v>
      </c>
      <c r="S2438" t="s">
        <v>82</v>
      </c>
      <c r="T2438" t="str">
        <f>IF(Table1[[#This Row],[Units Sold]]&gt; 700,"High Units","low Units")</f>
        <v>low Units</v>
      </c>
      <c r="U2438">
        <f>SUM(Table1[[#This Row],[Operating Profit]])/SUM(Table1[Operating Profit])*100</f>
        <v>4.87753294576296E-2</v>
      </c>
      <c r="V2438">
        <f>SUM(Table1[[#This Row],[Price per Unit]]*Table1[[#This Row],[Units Sold]])</f>
        <v>40500</v>
      </c>
      <c r="W2438">
        <f>SUM(Table1[[#This Row],[Total Sales]]-Table1[[#This Row],[Operating Profit]])</f>
        <v>243000</v>
      </c>
      <c r="X2438">
        <f>SUM(Table1[[#This Row],[Total Sales]]-Table1[[#This Row],[Cost]])</f>
        <v>162000</v>
      </c>
      <c r="Y2438">
        <f>SUM(Table1[[#This Row],[profit/loss]])/SUM(Table1[profit/loss])</f>
        <v>4.8775329457629598E-4</v>
      </c>
    </row>
    <row r="2439" spans="1:25" x14ac:dyDescent="0.3">
      <c r="A2439" t="s">
        <v>60</v>
      </c>
      <c r="B2439" t="s">
        <v>82</v>
      </c>
      <c r="C2439">
        <v>1185732</v>
      </c>
      <c r="D2439" s="9">
        <v>44532</v>
      </c>
      <c r="E2439" s="8" t="str">
        <f>TEXT(Table1[[#This Row],[Invoice Date]],"dd-mm-yyyy")</f>
        <v>02-12-2021</v>
      </c>
      <c r="F2439" s="1" t="str">
        <f t="shared" si="152"/>
        <v>December</v>
      </c>
      <c r="G2439" s="1" t="str">
        <f t="shared" si="153"/>
        <v>2021</v>
      </c>
      <c r="H2439" s="1" t="str">
        <f t="shared" si="154"/>
        <v>Thursday</v>
      </c>
      <c r="I2439" s="1" t="str">
        <f t="shared" si="155"/>
        <v>02</v>
      </c>
      <c r="J2439" t="s">
        <v>47</v>
      </c>
      <c r="K2439" t="s">
        <v>93</v>
      </c>
      <c r="L2439" t="s">
        <v>94</v>
      </c>
      <c r="M2439" t="s">
        <v>21</v>
      </c>
      <c r="N2439">
        <v>70</v>
      </c>
      <c r="O2439">
        <v>675</v>
      </c>
      <c r="P2439">
        <v>472500</v>
      </c>
      <c r="Q2439">
        <v>165375</v>
      </c>
      <c r="R2439">
        <v>0.35</v>
      </c>
      <c r="S2439" t="s">
        <v>82</v>
      </c>
      <c r="T2439" t="str">
        <f>IF(Table1[[#This Row],[Units Sold]]&gt; 700,"High Units","low Units")</f>
        <v>low Units</v>
      </c>
      <c r="U2439">
        <f>SUM(Table1[[#This Row],[Operating Profit]])/SUM(Table1[Operating Profit])*100</f>
        <v>4.9791482154663544E-2</v>
      </c>
      <c r="V2439">
        <f>SUM(Table1[[#This Row],[Price per Unit]]*Table1[[#This Row],[Units Sold]])</f>
        <v>47250</v>
      </c>
      <c r="W2439">
        <f>SUM(Table1[[#This Row],[Total Sales]]-Table1[[#This Row],[Operating Profit]])</f>
        <v>307125</v>
      </c>
      <c r="X2439">
        <f>SUM(Table1[[#This Row],[Total Sales]]-Table1[[#This Row],[Cost]])</f>
        <v>165375</v>
      </c>
      <c r="Y2439">
        <f>SUM(Table1[[#This Row],[profit/loss]])/SUM(Table1[profit/loss])</f>
        <v>4.9791482154663543E-4</v>
      </c>
    </row>
    <row r="2440" spans="1:25" x14ac:dyDescent="0.3">
      <c r="A2440" t="s">
        <v>60</v>
      </c>
      <c r="B2440" t="s">
        <v>82</v>
      </c>
      <c r="C2440">
        <v>1185732</v>
      </c>
      <c r="D2440" s="9">
        <v>44532</v>
      </c>
      <c r="E2440" s="8" t="str">
        <f>TEXT(Table1[[#This Row],[Invoice Date]],"dd-mm-yyyy")</f>
        <v>02-12-2021</v>
      </c>
      <c r="F2440" s="1" t="str">
        <f t="shared" si="152"/>
        <v>December</v>
      </c>
      <c r="G2440" s="1" t="str">
        <f t="shared" si="153"/>
        <v>2021</v>
      </c>
      <c r="H2440" s="1" t="str">
        <f t="shared" si="154"/>
        <v>Thursday</v>
      </c>
      <c r="I2440" s="1" t="str">
        <f t="shared" si="155"/>
        <v>02</v>
      </c>
      <c r="J2440" t="s">
        <v>47</v>
      </c>
      <c r="K2440" t="s">
        <v>93</v>
      </c>
      <c r="L2440" t="s">
        <v>94</v>
      </c>
      <c r="M2440" t="s">
        <v>22</v>
      </c>
      <c r="N2440">
        <v>75</v>
      </c>
      <c r="O2440">
        <v>775</v>
      </c>
      <c r="P2440">
        <v>581250</v>
      </c>
      <c r="Q2440">
        <v>290625</v>
      </c>
      <c r="R2440">
        <v>0.5</v>
      </c>
      <c r="S2440" t="s">
        <v>82</v>
      </c>
      <c r="T2440" t="str">
        <f>IF(Table1[[#This Row],[Units Sold]]&gt; 700,"High Units","low Units")</f>
        <v>High Units</v>
      </c>
      <c r="U2440">
        <f>SUM(Table1[[#This Row],[Operating Profit]])/SUM(Table1[Operating Profit])*100</f>
        <v>8.7502037800145691E-2</v>
      </c>
      <c r="V2440">
        <f>SUM(Table1[[#This Row],[Price per Unit]]*Table1[[#This Row],[Units Sold]])</f>
        <v>58125</v>
      </c>
      <c r="W2440">
        <f>SUM(Table1[[#This Row],[Total Sales]]-Table1[[#This Row],[Operating Profit]])</f>
        <v>290625</v>
      </c>
      <c r="X2440">
        <f>SUM(Table1[[#This Row],[Total Sales]]-Table1[[#This Row],[Cost]])</f>
        <v>290625</v>
      </c>
      <c r="Y2440">
        <f>SUM(Table1[[#This Row],[profit/loss]])/SUM(Table1[profit/loss])</f>
        <v>8.7502037800145686E-4</v>
      </c>
    </row>
    <row r="2441" spans="1:25" x14ac:dyDescent="0.3">
      <c r="A2441" t="s">
        <v>60</v>
      </c>
      <c r="B2441" t="s">
        <v>82</v>
      </c>
      <c r="C2441">
        <v>1185732</v>
      </c>
      <c r="D2441" s="9">
        <v>44209</v>
      </c>
      <c r="E2441" s="8" t="str">
        <f>TEXT(Table1[[#This Row],[Invoice Date]],"dd-mm-yyyy")</f>
        <v>13-01-2021</v>
      </c>
      <c r="F2441" s="1" t="str">
        <f t="shared" si="152"/>
        <v>January</v>
      </c>
      <c r="G2441" s="1" t="str">
        <f t="shared" si="153"/>
        <v>2021</v>
      </c>
      <c r="H2441" s="1" t="str">
        <f t="shared" si="154"/>
        <v>Wednesday</v>
      </c>
      <c r="I2441" s="1" t="str">
        <f t="shared" si="155"/>
        <v>13</v>
      </c>
      <c r="J2441" t="s">
        <v>47</v>
      </c>
      <c r="K2441" t="s">
        <v>93</v>
      </c>
      <c r="L2441" t="s">
        <v>94</v>
      </c>
      <c r="M2441" t="s">
        <v>16</v>
      </c>
      <c r="N2441">
        <v>35</v>
      </c>
      <c r="O2441">
        <v>775</v>
      </c>
      <c r="P2441">
        <v>271250</v>
      </c>
      <c r="Q2441">
        <v>108500</v>
      </c>
      <c r="R2441">
        <v>0.4</v>
      </c>
      <c r="S2441" t="s">
        <v>82</v>
      </c>
      <c r="T2441" t="str">
        <f>IF(Table1[[#This Row],[Units Sold]]&gt; 700,"High Units","low Units")</f>
        <v>High Units</v>
      </c>
      <c r="U2441">
        <f>SUM(Table1[[#This Row],[Operating Profit]])/SUM(Table1[Operating Profit])*100</f>
        <v>3.2667427445387726E-2</v>
      </c>
      <c r="V2441">
        <f>SUM(Table1[[#This Row],[Price per Unit]]*Table1[[#This Row],[Units Sold]])</f>
        <v>27125</v>
      </c>
      <c r="W2441">
        <f>SUM(Table1[[#This Row],[Total Sales]]-Table1[[#This Row],[Operating Profit]])</f>
        <v>162750</v>
      </c>
      <c r="X2441">
        <f>SUM(Table1[[#This Row],[Total Sales]]-Table1[[#This Row],[Cost]])</f>
        <v>108500</v>
      </c>
      <c r="Y2441">
        <f>SUM(Table1[[#This Row],[profit/loss]])/SUM(Table1[profit/loss])</f>
        <v>3.2667427445387726E-4</v>
      </c>
    </row>
    <row r="2442" spans="1:25" x14ac:dyDescent="0.3">
      <c r="A2442" t="s">
        <v>60</v>
      </c>
      <c r="B2442" t="s">
        <v>82</v>
      </c>
      <c r="C2442">
        <v>1185732</v>
      </c>
      <c r="D2442" s="9">
        <v>44209</v>
      </c>
      <c r="E2442" s="8" t="str">
        <f>TEXT(Table1[[#This Row],[Invoice Date]],"dd-mm-yyyy")</f>
        <v>13-01-2021</v>
      </c>
      <c r="F2442" s="1" t="str">
        <f t="shared" si="152"/>
        <v>January</v>
      </c>
      <c r="G2442" s="1" t="str">
        <f t="shared" si="153"/>
        <v>2021</v>
      </c>
      <c r="H2442" s="1" t="str">
        <f t="shared" si="154"/>
        <v>Wednesday</v>
      </c>
      <c r="I2442" s="1" t="str">
        <f t="shared" si="155"/>
        <v>13</v>
      </c>
      <c r="J2442" t="s">
        <v>47</v>
      </c>
      <c r="K2442" t="s">
        <v>93</v>
      </c>
      <c r="L2442" t="s">
        <v>94</v>
      </c>
      <c r="M2442" t="s">
        <v>18</v>
      </c>
      <c r="N2442">
        <v>35</v>
      </c>
      <c r="O2442">
        <v>575</v>
      </c>
      <c r="P2442">
        <v>201250</v>
      </c>
      <c r="Q2442">
        <v>70438</v>
      </c>
      <c r="R2442">
        <v>0.35</v>
      </c>
      <c r="S2442" t="s">
        <v>82</v>
      </c>
      <c r="T2442" t="str">
        <f>IF(Table1[[#This Row],[Units Sold]]&gt; 700,"High Units","low Units")</f>
        <v>low Units</v>
      </c>
      <c r="U2442">
        <f>SUM(Table1[[#This Row],[Operating Profit]])/SUM(Table1[Operating Profit])*100</f>
        <v>2.1207633681089588E-2</v>
      </c>
      <c r="V2442">
        <f>SUM(Table1[[#This Row],[Price per Unit]]*Table1[[#This Row],[Units Sold]])</f>
        <v>20125</v>
      </c>
      <c r="W2442">
        <f>SUM(Table1[[#This Row],[Total Sales]]-Table1[[#This Row],[Operating Profit]])</f>
        <v>130812</v>
      </c>
      <c r="X2442">
        <f>SUM(Table1[[#This Row],[Total Sales]]-Table1[[#This Row],[Cost]])</f>
        <v>70438</v>
      </c>
      <c r="Y2442">
        <f>SUM(Table1[[#This Row],[profit/loss]])/SUM(Table1[profit/loss])</f>
        <v>2.1207633681089589E-4</v>
      </c>
    </row>
    <row r="2443" spans="1:25" x14ac:dyDescent="0.3">
      <c r="A2443" t="s">
        <v>60</v>
      </c>
      <c r="B2443" t="s">
        <v>82</v>
      </c>
      <c r="C2443">
        <v>1185732</v>
      </c>
      <c r="D2443" s="9">
        <v>44209</v>
      </c>
      <c r="E2443" s="8" t="str">
        <f>TEXT(Table1[[#This Row],[Invoice Date]],"dd-mm-yyyy")</f>
        <v>13-01-2021</v>
      </c>
      <c r="F2443" s="1" t="str">
        <f t="shared" si="152"/>
        <v>January</v>
      </c>
      <c r="G2443" s="1" t="str">
        <f t="shared" si="153"/>
        <v>2021</v>
      </c>
      <c r="H2443" s="1" t="str">
        <f t="shared" si="154"/>
        <v>Wednesday</v>
      </c>
      <c r="I2443" s="1" t="str">
        <f t="shared" si="155"/>
        <v>13</v>
      </c>
      <c r="J2443" t="s">
        <v>47</v>
      </c>
      <c r="K2443" t="s">
        <v>93</v>
      </c>
      <c r="L2443" t="s">
        <v>94</v>
      </c>
      <c r="M2443" t="s">
        <v>19</v>
      </c>
      <c r="N2443">
        <v>25</v>
      </c>
      <c r="O2443">
        <v>575</v>
      </c>
      <c r="P2443">
        <v>143750</v>
      </c>
      <c r="Q2443">
        <v>57500</v>
      </c>
      <c r="R2443">
        <v>0.4</v>
      </c>
      <c r="S2443" t="s">
        <v>82</v>
      </c>
      <c r="T2443" t="str">
        <f>IF(Table1[[#This Row],[Units Sold]]&gt; 700,"High Units","low Units")</f>
        <v>low Units</v>
      </c>
      <c r="U2443">
        <f>SUM(Table1[[#This Row],[Operating Profit]])/SUM(Table1[Operating Profit])*100</f>
        <v>1.7312231134652481E-2</v>
      </c>
      <c r="V2443">
        <f>SUM(Table1[[#This Row],[Price per Unit]]*Table1[[#This Row],[Units Sold]])</f>
        <v>14375</v>
      </c>
      <c r="W2443">
        <f>SUM(Table1[[#This Row],[Total Sales]]-Table1[[#This Row],[Operating Profit]])</f>
        <v>86250</v>
      </c>
      <c r="X2443">
        <f>SUM(Table1[[#This Row],[Total Sales]]-Table1[[#This Row],[Cost]])</f>
        <v>57500</v>
      </c>
      <c r="Y2443">
        <f>SUM(Table1[[#This Row],[profit/loss]])/SUM(Table1[profit/loss])</f>
        <v>1.7312231134652482E-4</v>
      </c>
    </row>
    <row r="2444" spans="1:25" x14ac:dyDescent="0.3">
      <c r="A2444" t="s">
        <v>60</v>
      </c>
      <c r="B2444" t="s">
        <v>82</v>
      </c>
      <c r="C2444">
        <v>1185732</v>
      </c>
      <c r="D2444" s="9">
        <v>44209</v>
      </c>
      <c r="E2444" s="8" t="str">
        <f>TEXT(Table1[[#This Row],[Invoice Date]],"dd-mm-yyyy")</f>
        <v>13-01-2021</v>
      </c>
      <c r="F2444" s="1" t="str">
        <f t="shared" si="152"/>
        <v>January</v>
      </c>
      <c r="G2444" s="1" t="str">
        <f t="shared" si="153"/>
        <v>2021</v>
      </c>
      <c r="H2444" s="1" t="str">
        <f t="shared" si="154"/>
        <v>Wednesday</v>
      </c>
      <c r="I2444" s="1" t="str">
        <f t="shared" si="155"/>
        <v>13</v>
      </c>
      <c r="J2444" t="s">
        <v>47</v>
      </c>
      <c r="K2444" t="s">
        <v>93</v>
      </c>
      <c r="L2444" t="s">
        <v>94</v>
      </c>
      <c r="M2444" t="s">
        <v>20</v>
      </c>
      <c r="N2444">
        <v>30</v>
      </c>
      <c r="O2444">
        <v>425</v>
      </c>
      <c r="P2444">
        <v>127500</v>
      </c>
      <c r="Q2444">
        <v>51000</v>
      </c>
      <c r="R2444">
        <v>0.4</v>
      </c>
      <c r="S2444" t="s">
        <v>82</v>
      </c>
      <c r="T2444" t="str">
        <f>IF(Table1[[#This Row],[Units Sold]]&gt; 700,"High Units","low Units")</f>
        <v>low Units</v>
      </c>
      <c r="U2444">
        <f>SUM(Table1[[#This Row],[Operating Profit]])/SUM(Table1[Operating Profit])*100</f>
        <v>1.5355196310735243E-2</v>
      </c>
      <c r="V2444">
        <f>SUM(Table1[[#This Row],[Price per Unit]]*Table1[[#This Row],[Units Sold]])</f>
        <v>12750</v>
      </c>
      <c r="W2444">
        <f>SUM(Table1[[#This Row],[Total Sales]]-Table1[[#This Row],[Operating Profit]])</f>
        <v>76500</v>
      </c>
      <c r="X2444">
        <f>SUM(Table1[[#This Row],[Total Sales]]-Table1[[#This Row],[Cost]])</f>
        <v>51000</v>
      </c>
      <c r="Y2444">
        <f>SUM(Table1[[#This Row],[profit/loss]])/SUM(Table1[profit/loss])</f>
        <v>1.5355196310735242E-4</v>
      </c>
    </row>
    <row r="2445" spans="1:25" x14ac:dyDescent="0.3">
      <c r="A2445" t="s">
        <v>60</v>
      </c>
      <c r="B2445" t="s">
        <v>82</v>
      </c>
      <c r="C2445">
        <v>1185732</v>
      </c>
      <c r="D2445" s="9">
        <v>44209</v>
      </c>
      <c r="E2445" s="8" t="str">
        <f>TEXT(Table1[[#This Row],[Invoice Date]],"dd-mm-yyyy")</f>
        <v>13-01-2021</v>
      </c>
      <c r="F2445" s="1" t="str">
        <f t="shared" si="152"/>
        <v>January</v>
      </c>
      <c r="G2445" s="1" t="str">
        <f t="shared" si="153"/>
        <v>2021</v>
      </c>
      <c r="H2445" s="1" t="str">
        <f t="shared" si="154"/>
        <v>Wednesday</v>
      </c>
      <c r="I2445" s="1" t="str">
        <f t="shared" si="155"/>
        <v>13</v>
      </c>
      <c r="J2445" t="s">
        <v>47</v>
      </c>
      <c r="K2445" t="s">
        <v>93</v>
      </c>
      <c r="L2445" t="s">
        <v>94</v>
      </c>
      <c r="M2445" t="s">
        <v>21</v>
      </c>
      <c r="N2445">
        <v>45</v>
      </c>
      <c r="O2445">
        <v>475</v>
      </c>
      <c r="P2445">
        <v>213750</v>
      </c>
      <c r="Q2445">
        <v>74813</v>
      </c>
      <c r="R2445">
        <v>0.35</v>
      </c>
      <c r="S2445" t="s">
        <v>82</v>
      </c>
      <c r="T2445" t="str">
        <f>IF(Table1[[#This Row],[Units Sold]]&gt; 700,"High Units","low Units")</f>
        <v>low Units</v>
      </c>
      <c r="U2445">
        <f>SUM(Table1[[#This Row],[Operating Profit]])/SUM(Table1[Operating Profit])*100</f>
        <v>2.2524868658726192E-2</v>
      </c>
      <c r="V2445">
        <f>SUM(Table1[[#This Row],[Price per Unit]]*Table1[[#This Row],[Units Sold]])</f>
        <v>21375</v>
      </c>
      <c r="W2445">
        <f>SUM(Table1[[#This Row],[Total Sales]]-Table1[[#This Row],[Operating Profit]])</f>
        <v>138937</v>
      </c>
      <c r="X2445">
        <f>SUM(Table1[[#This Row],[Total Sales]]-Table1[[#This Row],[Cost]])</f>
        <v>74813</v>
      </c>
      <c r="Y2445">
        <f>SUM(Table1[[#This Row],[profit/loss]])/SUM(Table1[profit/loss])</f>
        <v>2.2524868658726192E-4</v>
      </c>
    </row>
    <row r="2446" spans="1:25" x14ac:dyDescent="0.3">
      <c r="A2446" t="s">
        <v>60</v>
      </c>
      <c r="B2446" t="s">
        <v>82</v>
      </c>
      <c r="C2446">
        <v>1185732</v>
      </c>
      <c r="D2446" s="9">
        <v>44209</v>
      </c>
      <c r="E2446" s="8" t="str">
        <f>TEXT(Table1[[#This Row],[Invoice Date]],"dd-mm-yyyy")</f>
        <v>13-01-2021</v>
      </c>
      <c r="F2446" s="1" t="str">
        <f t="shared" si="152"/>
        <v>January</v>
      </c>
      <c r="G2446" s="1" t="str">
        <f t="shared" si="153"/>
        <v>2021</v>
      </c>
      <c r="H2446" s="1" t="str">
        <f t="shared" si="154"/>
        <v>Wednesday</v>
      </c>
      <c r="I2446" s="1" t="str">
        <f t="shared" si="155"/>
        <v>13</v>
      </c>
      <c r="J2446" t="s">
        <v>47</v>
      </c>
      <c r="K2446" t="s">
        <v>93</v>
      </c>
      <c r="L2446" t="s">
        <v>94</v>
      </c>
      <c r="M2446" t="s">
        <v>22</v>
      </c>
      <c r="N2446">
        <v>35</v>
      </c>
      <c r="O2446">
        <v>575</v>
      </c>
      <c r="P2446">
        <v>201250</v>
      </c>
      <c r="Q2446">
        <v>100625</v>
      </c>
      <c r="R2446">
        <v>0.5</v>
      </c>
      <c r="S2446" t="s">
        <v>82</v>
      </c>
      <c r="T2446" t="str">
        <f>IF(Table1[[#This Row],[Units Sold]]&gt; 700,"High Units","low Units")</f>
        <v>low Units</v>
      </c>
      <c r="U2446">
        <f>SUM(Table1[[#This Row],[Operating Profit]])/SUM(Table1[Operating Profit])*100</f>
        <v>3.0296404485641842E-2</v>
      </c>
      <c r="V2446">
        <f>SUM(Table1[[#This Row],[Price per Unit]]*Table1[[#This Row],[Units Sold]])</f>
        <v>20125</v>
      </c>
      <c r="W2446">
        <f>SUM(Table1[[#This Row],[Total Sales]]-Table1[[#This Row],[Operating Profit]])</f>
        <v>100625</v>
      </c>
      <c r="X2446">
        <f>SUM(Table1[[#This Row],[Total Sales]]-Table1[[#This Row],[Cost]])</f>
        <v>100625</v>
      </c>
      <c r="Y2446">
        <f>SUM(Table1[[#This Row],[profit/loss]])/SUM(Table1[profit/loss])</f>
        <v>3.0296404485641841E-4</v>
      </c>
    </row>
    <row r="2447" spans="1:25" x14ac:dyDescent="0.3">
      <c r="A2447" t="s">
        <v>60</v>
      </c>
      <c r="B2447" t="s">
        <v>82</v>
      </c>
      <c r="C2447">
        <v>1185732</v>
      </c>
      <c r="D2447" s="9">
        <v>44238</v>
      </c>
      <c r="E2447" s="8" t="str">
        <f>TEXT(Table1[[#This Row],[Invoice Date]],"dd-mm-yyyy")</f>
        <v>11-02-2021</v>
      </c>
      <c r="F2447" s="1" t="str">
        <f t="shared" si="152"/>
        <v>February</v>
      </c>
      <c r="G2447" s="1" t="str">
        <f t="shared" si="153"/>
        <v>2021</v>
      </c>
      <c r="H2447" s="1" t="str">
        <f t="shared" si="154"/>
        <v>Thursday</v>
      </c>
      <c r="I2447" s="1" t="str">
        <f t="shared" si="155"/>
        <v>11</v>
      </c>
      <c r="J2447" t="s">
        <v>47</v>
      </c>
      <c r="K2447" t="s">
        <v>93</v>
      </c>
      <c r="L2447" t="s">
        <v>94</v>
      </c>
      <c r="M2447" t="s">
        <v>16</v>
      </c>
      <c r="N2447">
        <v>35</v>
      </c>
      <c r="O2447">
        <v>825</v>
      </c>
      <c r="P2447">
        <v>288750</v>
      </c>
      <c r="Q2447">
        <v>115500</v>
      </c>
      <c r="R2447">
        <v>0.4</v>
      </c>
      <c r="S2447" t="s">
        <v>82</v>
      </c>
      <c r="T2447" t="str">
        <f>IF(Table1[[#This Row],[Units Sold]]&gt; 700,"High Units","low Units")</f>
        <v>High Units</v>
      </c>
      <c r="U2447">
        <f>SUM(Table1[[#This Row],[Operating Profit]])/SUM(Table1[Operating Profit])*100</f>
        <v>3.4775003409606285E-2</v>
      </c>
      <c r="V2447">
        <f>SUM(Table1[[#This Row],[Price per Unit]]*Table1[[#This Row],[Units Sold]])</f>
        <v>28875</v>
      </c>
      <c r="W2447">
        <f>SUM(Table1[[#This Row],[Total Sales]]-Table1[[#This Row],[Operating Profit]])</f>
        <v>173250</v>
      </c>
      <c r="X2447">
        <f>SUM(Table1[[#This Row],[Total Sales]]-Table1[[#This Row],[Cost]])</f>
        <v>115500</v>
      </c>
      <c r="Y2447">
        <f>SUM(Table1[[#This Row],[profit/loss]])/SUM(Table1[profit/loss])</f>
        <v>3.4775003409606286E-4</v>
      </c>
    </row>
    <row r="2448" spans="1:25" x14ac:dyDescent="0.3">
      <c r="A2448" t="s">
        <v>60</v>
      </c>
      <c r="B2448" t="s">
        <v>82</v>
      </c>
      <c r="C2448">
        <v>1185732</v>
      </c>
      <c r="D2448" s="9">
        <v>44238</v>
      </c>
      <c r="E2448" s="8" t="str">
        <f>TEXT(Table1[[#This Row],[Invoice Date]],"dd-mm-yyyy")</f>
        <v>11-02-2021</v>
      </c>
      <c r="F2448" s="1" t="str">
        <f t="shared" si="152"/>
        <v>February</v>
      </c>
      <c r="G2448" s="1" t="str">
        <f t="shared" si="153"/>
        <v>2021</v>
      </c>
      <c r="H2448" s="1" t="str">
        <f t="shared" si="154"/>
        <v>Thursday</v>
      </c>
      <c r="I2448" s="1" t="str">
        <f t="shared" si="155"/>
        <v>11</v>
      </c>
      <c r="J2448" t="s">
        <v>47</v>
      </c>
      <c r="K2448" t="s">
        <v>93</v>
      </c>
      <c r="L2448" t="s">
        <v>94</v>
      </c>
      <c r="M2448" t="s">
        <v>18</v>
      </c>
      <c r="N2448">
        <v>35</v>
      </c>
      <c r="O2448">
        <v>475</v>
      </c>
      <c r="P2448">
        <v>166250</v>
      </c>
      <c r="Q2448">
        <v>58188</v>
      </c>
      <c r="R2448">
        <v>0.35</v>
      </c>
      <c r="S2448" t="s">
        <v>82</v>
      </c>
      <c r="T2448" t="str">
        <f>IF(Table1[[#This Row],[Units Sold]]&gt; 700,"High Units","low Units")</f>
        <v>low Units</v>
      </c>
      <c r="U2448">
        <f>SUM(Table1[[#This Row],[Operating Profit]])/SUM(Table1[Operating Profit])*100</f>
        <v>1.7519375743707103E-2</v>
      </c>
      <c r="V2448">
        <f>SUM(Table1[[#This Row],[Price per Unit]]*Table1[[#This Row],[Units Sold]])</f>
        <v>16625</v>
      </c>
      <c r="W2448">
        <f>SUM(Table1[[#This Row],[Total Sales]]-Table1[[#This Row],[Operating Profit]])</f>
        <v>108062</v>
      </c>
      <c r="X2448">
        <f>SUM(Table1[[#This Row],[Total Sales]]-Table1[[#This Row],[Cost]])</f>
        <v>58188</v>
      </c>
      <c r="Y2448">
        <f>SUM(Table1[[#This Row],[profit/loss]])/SUM(Table1[profit/loss])</f>
        <v>1.7519375743707105E-4</v>
      </c>
    </row>
    <row r="2449" spans="1:25" x14ac:dyDescent="0.3">
      <c r="A2449" t="s">
        <v>60</v>
      </c>
      <c r="B2449" t="s">
        <v>82</v>
      </c>
      <c r="C2449">
        <v>1185732</v>
      </c>
      <c r="D2449" s="9">
        <v>44238</v>
      </c>
      <c r="E2449" s="8" t="str">
        <f>TEXT(Table1[[#This Row],[Invoice Date]],"dd-mm-yyyy")</f>
        <v>11-02-2021</v>
      </c>
      <c r="F2449" s="1" t="str">
        <f t="shared" si="152"/>
        <v>February</v>
      </c>
      <c r="G2449" s="1" t="str">
        <f t="shared" si="153"/>
        <v>2021</v>
      </c>
      <c r="H2449" s="1" t="str">
        <f t="shared" si="154"/>
        <v>Thursday</v>
      </c>
      <c r="I2449" s="1" t="str">
        <f t="shared" si="155"/>
        <v>11</v>
      </c>
      <c r="J2449" t="s">
        <v>47</v>
      </c>
      <c r="K2449" t="s">
        <v>93</v>
      </c>
      <c r="L2449" t="s">
        <v>94</v>
      </c>
      <c r="M2449" t="s">
        <v>19</v>
      </c>
      <c r="N2449">
        <v>25</v>
      </c>
      <c r="O2449">
        <v>525</v>
      </c>
      <c r="P2449">
        <v>131250</v>
      </c>
      <c r="Q2449">
        <v>52500</v>
      </c>
      <c r="R2449">
        <v>0.4</v>
      </c>
      <c r="S2449" t="s">
        <v>82</v>
      </c>
      <c r="T2449" t="str">
        <f>IF(Table1[[#This Row],[Units Sold]]&gt; 700,"High Units","low Units")</f>
        <v>low Units</v>
      </c>
      <c r="U2449">
        <f>SUM(Table1[[#This Row],[Operating Profit]])/SUM(Table1[Operating Profit])*100</f>
        <v>1.5806819731639221E-2</v>
      </c>
      <c r="V2449">
        <f>SUM(Table1[[#This Row],[Price per Unit]]*Table1[[#This Row],[Units Sold]])</f>
        <v>13125</v>
      </c>
      <c r="W2449">
        <f>SUM(Table1[[#This Row],[Total Sales]]-Table1[[#This Row],[Operating Profit]])</f>
        <v>78750</v>
      </c>
      <c r="X2449">
        <f>SUM(Table1[[#This Row],[Total Sales]]-Table1[[#This Row],[Cost]])</f>
        <v>52500</v>
      </c>
      <c r="Y2449">
        <f>SUM(Table1[[#This Row],[profit/loss]])/SUM(Table1[profit/loss])</f>
        <v>1.5806819731639221E-4</v>
      </c>
    </row>
    <row r="2450" spans="1:25" x14ac:dyDescent="0.3">
      <c r="A2450" t="s">
        <v>60</v>
      </c>
      <c r="B2450" t="s">
        <v>82</v>
      </c>
      <c r="C2450">
        <v>1185732</v>
      </c>
      <c r="D2450" s="9">
        <v>44238</v>
      </c>
      <c r="E2450" s="8" t="str">
        <f>TEXT(Table1[[#This Row],[Invoice Date]],"dd-mm-yyyy")</f>
        <v>11-02-2021</v>
      </c>
      <c r="F2450" s="1" t="str">
        <f t="shared" si="152"/>
        <v>February</v>
      </c>
      <c r="G2450" s="1" t="str">
        <f t="shared" si="153"/>
        <v>2021</v>
      </c>
      <c r="H2450" s="1" t="str">
        <f t="shared" si="154"/>
        <v>Thursday</v>
      </c>
      <c r="I2450" s="1" t="str">
        <f t="shared" si="155"/>
        <v>11</v>
      </c>
      <c r="J2450" t="s">
        <v>35</v>
      </c>
      <c r="K2450" t="s">
        <v>95</v>
      </c>
      <c r="L2450" t="s">
        <v>96</v>
      </c>
      <c r="M2450" t="s">
        <v>20</v>
      </c>
      <c r="N2450">
        <v>30</v>
      </c>
      <c r="O2450">
        <v>375</v>
      </c>
      <c r="P2450">
        <v>112500</v>
      </c>
      <c r="Q2450">
        <v>45000</v>
      </c>
      <c r="R2450">
        <v>0.4</v>
      </c>
      <c r="S2450" t="s">
        <v>82</v>
      </c>
      <c r="T2450" t="str">
        <f>IF(Table1[[#This Row],[Units Sold]]&gt; 700,"High Units","low Units")</f>
        <v>low Units</v>
      </c>
      <c r="U2450">
        <f>SUM(Table1[[#This Row],[Operating Profit]])/SUM(Table1[Operating Profit])*100</f>
        <v>1.3548702627119333E-2</v>
      </c>
      <c r="V2450">
        <f>SUM(Table1[[#This Row],[Price per Unit]]*Table1[[#This Row],[Units Sold]])</f>
        <v>11250</v>
      </c>
      <c r="W2450">
        <f>SUM(Table1[[#This Row],[Total Sales]]-Table1[[#This Row],[Operating Profit]])</f>
        <v>67500</v>
      </c>
      <c r="X2450">
        <f>SUM(Table1[[#This Row],[Total Sales]]-Table1[[#This Row],[Cost]])</f>
        <v>45000</v>
      </c>
      <c r="Y2450">
        <f>SUM(Table1[[#This Row],[profit/loss]])/SUM(Table1[profit/loss])</f>
        <v>1.3548702627119334E-4</v>
      </c>
    </row>
    <row r="2451" spans="1:25" x14ac:dyDescent="0.3">
      <c r="A2451" t="s">
        <v>60</v>
      </c>
      <c r="B2451" t="s">
        <v>82</v>
      </c>
      <c r="C2451">
        <v>1185732</v>
      </c>
      <c r="D2451" s="9">
        <v>44238</v>
      </c>
      <c r="E2451" s="8" t="str">
        <f>TEXT(Table1[[#This Row],[Invoice Date]],"dd-mm-yyyy")</f>
        <v>11-02-2021</v>
      </c>
      <c r="F2451" s="1" t="str">
        <f t="shared" si="152"/>
        <v>February</v>
      </c>
      <c r="G2451" s="1" t="str">
        <f t="shared" si="153"/>
        <v>2021</v>
      </c>
      <c r="H2451" s="1" t="str">
        <f t="shared" si="154"/>
        <v>Thursday</v>
      </c>
      <c r="I2451" s="1" t="str">
        <f t="shared" si="155"/>
        <v>11</v>
      </c>
      <c r="J2451" t="s">
        <v>35</v>
      </c>
      <c r="K2451" t="s">
        <v>95</v>
      </c>
      <c r="L2451" t="s">
        <v>96</v>
      </c>
      <c r="M2451" t="s">
        <v>21</v>
      </c>
      <c r="N2451">
        <v>45</v>
      </c>
      <c r="O2451">
        <v>450</v>
      </c>
      <c r="P2451">
        <v>202500</v>
      </c>
      <c r="Q2451">
        <v>70875</v>
      </c>
      <c r="R2451">
        <v>0.35</v>
      </c>
      <c r="S2451" t="s">
        <v>82</v>
      </c>
      <c r="T2451" t="str">
        <f>IF(Table1[[#This Row],[Units Sold]]&gt; 700,"High Units","low Units")</f>
        <v>low Units</v>
      </c>
      <c r="U2451">
        <f>SUM(Table1[[#This Row],[Operating Profit]])/SUM(Table1[Operating Profit])*100</f>
        <v>2.1339206637712948E-2</v>
      </c>
      <c r="V2451">
        <f>SUM(Table1[[#This Row],[Price per Unit]]*Table1[[#This Row],[Units Sold]])</f>
        <v>20250</v>
      </c>
      <c r="W2451">
        <f>SUM(Table1[[#This Row],[Total Sales]]-Table1[[#This Row],[Operating Profit]])</f>
        <v>131625</v>
      </c>
      <c r="X2451">
        <f>SUM(Table1[[#This Row],[Total Sales]]-Table1[[#This Row],[Cost]])</f>
        <v>70875</v>
      </c>
      <c r="Y2451">
        <f>SUM(Table1[[#This Row],[profit/loss]])/SUM(Table1[profit/loss])</f>
        <v>2.1339206637712948E-4</v>
      </c>
    </row>
    <row r="2452" spans="1:25" x14ac:dyDescent="0.3">
      <c r="A2452" t="s">
        <v>60</v>
      </c>
      <c r="B2452" t="s">
        <v>82</v>
      </c>
      <c r="C2452">
        <v>1185732</v>
      </c>
      <c r="D2452" s="9">
        <v>44238</v>
      </c>
      <c r="E2452" s="8" t="str">
        <f>TEXT(Table1[[#This Row],[Invoice Date]],"dd-mm-yyyy")</f>
        <v>11-02-2021</v>
      </c>
      <c r="F2452" s="1" t="str">
        <f t="shared" si="152"/>
        <v>February</v>
      </c>
      <c r="G2452" s="1" t="str">
        <f t="shared" si="153"/>
        <v>2021</v>
      </c>
      <c r="H2452" s="1" t="str">
        <f t="shared" si="154"/>
        <v>Thursday</v>
      </c>
      <c r="I2452" s="1" t="str">
        <f t="shared" si="155"/>
        <v>11</v>
      </c>
      <c r="J2452" t="s">
        <v>35</v>
      </c>
      <c r="K2452" t="s">
        <v>95</v>
      </c>
      <c r="L2452" t="s">
        <v>96</v>
      </c>
      <c r="M2452" t="s">
        <v>22</v>
      </c>
      <c r="N2452">
        <v>30</v>
      </c>
      <c r="O2452">
        <v>550</v>
      </c>
      <c r="P2452">
        <v>165000</v>
      </c>
      <c r="Q2452">
        <v>82500</v>
      </c>
      <c r="R2452">
        <v>0.5</v>
      </c>
      <c r="S2452" t="s">
        <v>82</v>
      </c>
      <c r="T2452" t="str">
        <f>IF(Table1[[#This Row],[Units Sold]]&gt; 700,"High Units","low Units")</f>
        <v>low Units</v>
      </c>
      <c r="U2452">
        <f>SUM(Table1[[#This Row],[Operating Profit]])/SUM(Table1[Operating Profit])*100</f>
        <v>2.4839288149718773E-2</v>
      </c>
      <c r="V2452">
        <f>SUM(Table1[[#This Row],[Price per Unit]]*Table1[[#This Row],[Units Sold]])</f>
        <v>16500</v>
      </c>
      <c r="W2452">
        <f>SUM(Table1[[#This Row],[Total Sales]]-Table1[[#This Row],[Operating Profit]])</f>
        <v>82500</v>
      </c>
      <c r="X2452">
        <f>SUM(Table1[[#This Row],[Total Sales]]-Table1[[#This Row],[Cost]])</f>
        <v>82500</v>
      </c>
      <c r="Y2452">
        <f>SUM(Table1[[#This Row],[profit/loss]])/SUM(Table1[profit/loss])</f>
        <v>2.4839288149718775E-4</v>
      </c>
    </row>
    <row r="2453" spans="1:25" x14ac:dyDescent="0.3">
      <c r="A2453" t="s">
        <v>60</v>
      </c>
      <c r="B2453" t="s">
        <v>82</v>
      </c>
      <c r="C2453">
        <v>1185732</v>
      </c>
      <c r="D2453" s="9">
        <v>44264</v>
      </c>
      <c r="E2453" s="8" t="str">
        <f>TEXT(Table1[[#This Row],[Invoice Date]],"dd-mm-yyyy")</f>
        <v>09-03-2021</v>
      </c>
      <c r="F2453" s="1" t="str">
        <f t="shared" si="152"/>
        <v>March</v>
      </c>
      <c r="G2453" s="1" t="str">
        <f t="shared" si="153"/>
        <v>2021</v>
      </c>
      <c r="H2453" s="1" t="str">
        <f t="shared" si="154"/>
        <v>Tuesday</v>
      </c>
      <c r="I2453" s="1" t="str">
        <f t="shared" si="155"/>
        <v>09</v>
      </c>
      <c r="J2453" t="s">
        <v>35</v>
      </c>
      <c r="K2453" t="s">
        <v>95</v>
      </c>
      <c r="L2453" t="s">
        <v>96</v>
      </c>
      <c r="M2453" t="s">
        <v>16</v>
      </c>
      <c r="N2453">
        <v>30</v>
      </c>
      <c r="O2453">
        <v>770</v>
      </c>
      <c r="P2453">
        <v>231000</v>
      </c>
      <c r="Q2453">
        <v>92400</v>
      </c>
      <c r="R2453">
        <v>0.4</v>
      </c>
      <c r="S2453" t="s">
        <v>82</v>
      </c>
      <c r="T2453" t="str">
        <f>IF(Table1[[#This Row],[Units Sold]]&gt; 700,"High Units","low Units")</f>
        <v>High Units</v>
      </c>
      <c r="U2453">
        <f>SUM(Table1[[#This Row],[Operating Profit]])/SUM(Table1[Operating Profit])*100</f>
        <v>2.782000272768503E-2</v>
      </c>
      <c r="V2453">
        <f>SUM(Table1[[#This Row],[Price per Unit]]*Table1[[#This Row],[Units Sold]])</f>
        <v>23100</v>
      </c>
      <c r="W2453">
        <f>SUM(Table1[[#This Row],[Total Sales]]-Table1[[#This Row],[Operating Profit]])</f>
        <v>138600</v>
      </c>
      <c r="X2453">
        <f>SUM(Table1[[#This Row],[Total Sales]]-Table1[[#This Row],[Cost]])</f>
        <v>92400</v>
      </c>
      <c r="Y2453">
        <f>SUM(Table1[[#This Row],[profit/loss]])/SUM(Table1[profit/loss])</f>
        <v>2.7820002727685031E-4</v>
      </c>
    </row>
    <row r="2454" spans="1:25" x14ac:dyDescent="0.3">
      <c r="A2454" t="s">
        <v>60</v>
      </c>
      <c r="B2454" t="s">
        <v>82</v>
      </c>
      <c r="C2454">
        <v>1185732</v>
      </c>
      <c r="D2454" s="9">
        <v>44264</v>
      </c>
      <c r="E2454" s="8" t="str">
        <f>TEXT(Table1[[#This Row],[Invoice Date]],"dd-mm-yyyy")</f>
        <v>09-03-2021</v>
      </c>
      <c r="F2454" s="1" t="str">
        <f t="shared" si="152"/>
        <v>March</v>
      </c>
      <c r="G2454" s="1" t="str">
        <f t="shared" si="153"/>
        <v>2021</v>
      </c>
      <c r="H2454" s="1" t="str">
        <f t="shared" si="154"/>
        <v>Tuesday</v>
      </c>
      <c r="I2454" s="1" t="str">
        <f t="shared" si="155"/>
        <v>09</v>
      </c>
      <c r="J2454" t="s">
        <v>35</v>
      </c>
      <c r="K2454" t="s">
        <v>95</v>
      </c>
      <c r="L2454" t="s">
        <v>96</v>
      </c>
      <c r="M2454" t="s">
        <v>18</v>
      </c>
      <c r="N2454">
        <v>30</v>
      </c>
      <c r="O2454">
        <v>450</v>
      </c>
      <c r="P2454">
        <v>135000</v>
      </c>
      <c r="Q2454">
        <v>47250</v>
      </c>
      <c r="R2454">
        <v>0.35</v>
      </c>
      <c r="S2454" t="s">
        <v>82</v>
      </c>
      <c r="T2454" t="str">
        <f>IF(Table1[[#This Row],[Units Sold]]&gt; 700,"High Units","low Units")</f>
        <v>low Units</v>
      </c>
      <c r="U2454">
        <f>SUM(Table1[[#This Row],[Operating Profit]])/SUM(Table1[Operating Profit])*100</f>
        <v>1.4226137758475298E-2</v>
      </c>
      <c r="V2454">
        <f>SUM(Table1[[#This Row],[Price per Unit]]*Table1[[#This Row],[Units Sold]])</f>
        <v>13500</v>
      </c>
      <c r="W2454">
        <f>SUM(Table1[[#This Row],[Total Sales]]-Table1[[#This Row],[Operating Profit]])</f>
        <v>87750</v>
      </c>
      <c r="X2454">
        <f>SUM(Table1[[#This Row],[Total Sales]]-Table1[[#This Row],[Cost]])</f>
        <v>47250</v>
      </c>
      <c r="Y2454">
        <f>SUM(Table1[[#This Row],[profit/loss]])/SUM(Table1[profit/loss])</f>
        <v>1.4226137758475299E-4</v>
      </c>
    </row>
    <row r="2455" spans="1:25" x14ac:dyDescent="0.3">
      <c r="A2455" t="s">
        <v>60</v>
      </c>
      <c r="B2455" t="s">
        <v>82</v>
      </c>
      <c r="C2455">
        <v>1185732</v>
      </c>
      <c r="D2455" s="9">
        <v>44264</v>
      </c>
      <c r="E2455" s="8" t="str">
        <f>TEXT(Table1[[#This Row],[Invoice Date]],"dd-mm-yyyy")</f>
        <v>09-03-2021</v>
      </c>
      <c r="F2455" s="1" t="str">
        <f t="shared" si="152"/>
        <v>March</v>
      </c>
      <c r="G2455" s="1" t="str">
        <f t="shared" si="153"/>
        <v>2021</v>
      </c>
      <c r="H2455" s="1" t="str">
        <f t="shared" si="154"/>
        <v>Tuesday</v>
      </c>
      <c r="I2455" s="1" t="str">
        <f t="shared" si="155"/>
        <v>09</v>
      </c>
      <c r="J2455" t="s">
        <v>35</v>
      </c>
      <c r="K2455" t="s">
        <v>95</v>
      </c>
      <c r="L2455" t="s">
        <v>96</v>
      </c>
      <c r="M2455" t="s">
        <v>19</v>
      </c>
      <c r="N2455">
        <v>20</v>
      </c>
      <c r="O2455">
        <v>475</v>
      </c>
      <c r="P2455">
        <v>95000</v>
      </c>
      <c r="Q2455">
        <v>38000</v>
      </c>
      <c r="R2455">
        <v>0.4</v>
      </c>
      <c r="S2455" t="s">
        <v>82</v>
      </c>
      <c r="T2455" t="str">
        <f>IF(Table1[[#This Row],[Units Sold]]&gt; 700,"High Units","low Units")</f>
        <v>low Units</v>
      </c>
      <c r="U2455">
        <f>SUM(Table1[[#This Row],[Operating Profit]])/SUM(Table1[Operating Profit])*100</f>
        <v>1.1441126662900768E-2</v>
      </c>
      <c r="V2455">
        <f>SUM(Table1[[#This Row],[Price per Unit]]*Table1[[#This Row],[Units Sold]])</f>
        <v>9500</v>
      </c>
      <c r="W2455">
        <f>SUM(Table1[[#This Row],[Total Sales]]-Table1[[#This Row],[Operating Profit]])</f>
        <v>57000</v>
      </c>
      <c r="X2455">
        <f>SUM(Table1[[#This Row],[Total Sales]]-Table1[[#This Row],[Cost]])</f>
        <v>38000</v>
      </c>
      <c r="Y2455">
        <f>SUM(Table1[[#This Row],[profit/loss]])/SUM(Table1[profit/loss])</f>
        <v>1.1441126662900769E-4</v>
      </c>
    </row>
    <row r="2456" spans="1:25" x14ac:dyDescent="0.3">
      <c r="A2456" t="s">
        <v>60</v>
      </c>
      <c r="B2456" t="s">
        <v>82</v>
      </c>
      <c r="C2456">
        <v>1185732</v>
      </c>
      <c r="D2456" s="9">
        <v>44264</v>
      </c>
      <c r="E2456" s="8" t="str">
        <f>TEXT(Table1[[#This Row],[Invoice Date]],"dd-mm-yyyy")</f>
        <v>09-03-2021</v>
      </c>
      <c r="F2456" s="1" t="str">
        <f t="shared" si="152"/>
        <v>March</v>
      </c>
      <c r="G2456" s="1" t="str">
        <f t="shared" si="153"/>
        <v>2021</v>
      </c>
      <c r="H2456" s="1" t="str">
        <f t="shared" si="154"/>
        <v>Tuesday</v>
      </c>
      <c r="I2456" s="1" t="str">
        <f t="shared" si="155"/>
        <v>09</v>
      </c>
      <c r="J2456" t="s">
        <v>35</v>
      </c>
      <c r="K2456" t="s">
        <v>95</v>
      </c>
      <c r="L2456" t="s">
        <v>96</v>
      </c>
      <c r="M2456" t="s">
        <v>20</v>
      </c>
      <c r="N2456">
        <v>25</v>
      </c>
      <c r="O2456">
        <v>325</v>
      </c>
      <c r="P2456">
        <v>81250</v>
      </c>
      <c r="Q2456">
        <v>32500</v>
      </c>
      <c r="R2456">
        <v>0.4</v>
      </c>
      <c r="S2456" t="s">
        <v>82</v>
      </c>
      <c r="T2456" t="str">
        <f>IF(Table1[[#This Row],[Units Sold]]&gt; 700,"High Units","low Units")</f>
        <v>low Units</v>
      </c>
      <c r="U2456">
        <f>SUM(Table1[[#This Row],[Operating Profit]])/SUM(Table1[Operating Profit])*100</f>
        <v>9.7851741195861836E-3</v>
      </c>
      <c r="V2456">
        <f>SUM(Table1[[#This Row],[Price per Unit]]*Table1[[#This Row],[Units Sold]])</f>
        <v>8125</v>
      </c>
      <c r="W2456">
        <f>SUM(Table1[[#This Row],[Total Sales]]-Table1[[#This Row],[Operating Profit]])</f>
        <v>48750</v>
      </c>
      <c r="X2456">
        <f>SUM(Table1[[#This Row],[Total Sales]]-Table1[[#This Row],[Cost]])</f>
        <v>32500</v>
      </c>
      <c r="Y2456">
        <f>SUM(Table1[[#This Row],[profit/loss]])/SUM(Table1[profit/loss])</f>
        <v>9.7851741195861843E-5</v>
      </c>
    </row>
    <row r="2457" spans="1:25" x14ac:dyDescent="0.3">
      <c r="A2457" t="s">
        <v>60</v>
      </c>
      <c r="B2457" t="s">
        <v>82</v>
      </c>
      <c r="C2457">
        <v>1185732</v>
      </c>
      <c r="D2457" s="9">
        <v>44264</v>
      </c>
      <c r="E2457" s="8" t="str">
        <f>TEXT(Table1[[#This Row],[Invoice Date]],"dd-mm-yyyy")</f>
        <v>09-03-2021</v>
      </c>
      <c r="F2457" s="1" t="str">
        <f t="shared" si="152"/>
        <v>March</v>
      </c>
      <c r="G2457" s="1" t="str">
        <f t="shared" si="153"/>
        <v>2021</v>
      </c>
      <c r="H2457" s="1" t="str">
        <f t="shared" si="154"/>
        <v>Tuesday</v>
      </c>
      <c r="I2457" s="1" t="str">
        <f t="shared" si="155"/>
        <v>09</v>
      </c>
      <c r="J2457" t="s">
        <v>35</v>
      </c>
      <c r="K2457" t="s">
        <v>95</v>
      </c>
      <c r="L2457" t="s">
        <v>96</v>
      </c>
      <c r="M2457" t="s">
        <v>21</v>
      </c>
      <c r="N2457">
        <v>40</v>
      </c>
      <c r="O2457">
        <v>375</v>
      </c>
      <c r="P2457">
        <v>150000</v>
      </c>
      <c r="Q2457">
        <v>52500</v>
      </c>
      <c r="R2457">
        <v>0.35</v>
      </c>
      <c r="S2457" t="s">
        <v>82</v>
      </c>
      <c r="T2457" t="str">
        <f>IF(Table1[[#This Row],[Units Sold]]&gt; 700,"High Units","low Units")</f>
        <v>low Units</v>
      </c>
      <c r="U2457">
        <f>SUM(Table1[[#This Row],[Operating Profit]])/SUM(Table1[Operating Profit])*100</f>
        <v>1.5806819731639221E-2</v>
      </c>
      <c r="V2457">
        <f>SUM(Table1[[#This Row],[Price per Unit]]*Table1[[#This Row],[Units Sold]])</f>
        <v>15000</v>
      </c>
      <c r="W2457">
        <f>SUM(Table1[[#This Row],[Total Sales]]-Table1[[#This Row],[Operating Profit]])</f>
        <v>97500</v>
      </c>
      <c r="X2457">
        <f>SUM(Table1[[#This Row],[Total Sales]]-Table1[[#This Row],[Cost]])</f>
        <v>52500</v>
      </c>
      <c r="Y2457">
        <f>SUM(Table1[[#This Row],[profit/loss]])/SUM(Table1[profit/loss])</f>
        <v>1.5806819731639221E-4</v>
      </c>
    </row>
    <row r="2458" spans="1:25" x14ac:dyDescent="0.3">
      <c r="A2458" t="s">
        <v>60</v>
      </c>
      <c r="B2458" t="s">
        <v>82</v>
      </c>
      <c r="C2458">
        <v>1185732</v>
      </c>
      <c r="D2458" s="9">
        <v>44264</v>
      </c>
      <c r="E2458" s="8" t="str">
        <f>TEXT(Table1[[#This Row],[Invoice Date]],"dd-mm-yyyy")</f>
        <v>09-03-2021</v>
      </c>
      <c r="F2458" s="1" t="str">
        <f t="shared" si="152"/>
        <v>March</v>
      </c>
      <c r="G2458" s="1" t="str">
        <f t="shared" si="153"/>
        <v>2021</v>
      </c>
      <c r="H2458" s="1" t="str">
        <f t="shared" si="154"/>
        <v>Tuesday</v>
      </c>
      <c r="I2458" s="1" t="str">
        <f t="shared" si="155"/>
        <v>09</v>
      </c>
      <c r="J2458" t="s">
        <v>35</v>
      </c>
      <c r="K2458" t="s">
        <v>95</v>
      </c>
      <c r="L2458" t="s">
        <v>96</v>
      </c>
      <c r="M2458" t="s">
        <v>22</v>
      </c>
      <c r="N2458">
        <v>30</v>
      </c>
      <c r="O2458">
        <v>475</v>
      </c>
      <c r="P2458">
        <v>142500</v>
      </c>
      <c r="Q2458">
        <v>71250</v>
      </c>
      <c r="R2458">
        <v>0.5</v>
      </c>
      <c r="S2458" t="s">
        <v>82</v>
      </c>
      <c r="T2458" t="str">
        <f>IF(Table1[[#This Row],[Units Sold]]&gt; 700,"High Units","low Units")</f>
        <v>low Units</v>
      </c>
      <c r="U2458">
        <f>SUM(Table1[[#This Row],[Operating Profit]])/SUM(Table1[Operating Profit])*100</f>
        <v>2.1452112492938945E-2</v>
      </c>
      <c r="V2458">
        <f>SUM(Table1[[#This Row],[Price per Unit]]*Table1[[#This Row],[Units Sold]])</f>
        <v>14250</v>
      </c>
      <c r="W2458">
        <f>SUM(Table1[[#This Row],[Total Sales]]-Table1[[#This Row],[Operating Profit]])</f>
        <v>71250</v>
      </c>
      <c r="X2458">
        <f>SUM(Table1[[#This Row],[Total Sales]]-Table1[[#This Row],[Cost]])</f>
        <v>71250</v>
      </c>
      <c r="Y2458">
        <f>SUM(Table1[[#This Row],[profit/loss]])/SUM(Table1[profit/loss])</f>
        <v>2.1452112492938944E-4</v>
      </c>
    </row>
    <row r="2459" spans="1:25" x14ac:dyDescent="0.3">
      <c r="A2459" t="s">
        <v>60</v>
      </c>
      <c r="B2459" t="s">
        <v>82</v>
      </c>
      <c r="C2459">
        <v>1185732</v>
      </c>
      <c r="D2459" s="9">
        <v>44296</v>
      </c>
      <c r="E2459" s="8" t="str">
        <f>TEXT(Table1[[#This Row],[Invoice Date]],"dd-mm-yyyy")</f>
        <v>10-04-2021</v>
      </c>
      <c r="F2459" s="1" t="str">
        <f t="shared" si="152"/>
        <v>April</v>
      </c>
      <c r="G2459" s="1" t="str">
        <f t="shared" si="153"/>
        <v>2021</v>
      </c>
      <c r="H2459" s="1" t="str">
        <f t="shared" si="154"/>
        <v>Saturday</v>
      </c>
      <c r="I2459" s="1" t="str">
        <f t="shared" si="155"/>
        <v>10</v>
      </c>
      <c r="J2459" t="s">
        <v>35</v>
      </c>
      <c r="K2459" t="s">
        <v>95</v>
      </c>
      <c r="L2459" t="s">
        <v>96</v>
      </c>
      <c r="M2459" t="s">
        <v>16</v>
      </c>
      <c r="N2459">
        <v>30</v>
      </c>
      <c r="O2459">
        <v>725</v>
      </c>
      <c r="P2459">
        <v>217500</v>
      </c>
      <c r="Q2459">
        <v>87000</v>
      </c>
      <c r="R2459">
        <v>0.4</v>
      </c>
      <c r="S2459" t="s">
        <v>82</v>
      </c>
      <c r="T2459" t="str">
        <f>IF(Table1[[#This Row],[Units Sold]]&gt; 700,"High Units","low Units")</f>
        <v>High Units</v>
      </c>
      <c r="U2459">
        <f>SUM(Table1[[#This Row],[Operating Profit]])/SUM(Table1[Operating Profit])*100</f>
        <v>2.619415841243071E-2</v>
      </c>
      <c r="V2459">
        <f>SUM(Table1[[#This Row],[Price per Unit]]*Table1[[#This Row],[Units Sold]])</f>
        <v>21750</v>
      </c>
      <c r="W2459">
        <f>SUM(Table1[[#This Row],[Total Sales]]-Table1[[#This Row],[Operating Profit]])</f>
        <v>130500</v>
      </c>
      <c r="X2459">
        <f>SUM(Table1[[#This Row],[Total Sales]]-Table1[[#This Row],[Cost]])</f>
        <v>87000</v>
      </c>
      <c r="Y2459">
        <f>SUM(Table1[[#This Row],[profit/loss]])/SUM(Table1[profit/loss])</f>
        <v>2.619415841243071E-4</v>
      </c>
    </row>
    <row r="2460" spans="1:25" x14ac:dyDescent="0.3">
      <c r="A2460" t="s">
        <v>60</v>
      </c>
      <c r="B2460" t="s">
        <v>82</v>
      </c>
      <c r="C2460">
        <v>1185732</v>
      </c>
      <c r="D2460" s="9">
        <v>44296</v>
      </c>
      <c r="E2460" s="8" t="str">
        <f>TEXT(Table1[[#This Row],[Invoice Date]],"dd-mm-yyyy")</f>
        <v>10-04-2021</v>
      </c>
      <c r="F2460" s="1" t="str">
        <f t="shared" si="152"/>
        <v>April</v>
      </c>
      <c r="G2460" s="1" t="str">
        <f t="shared" si="153"/>
        <v>2021</v>
      </c>
      <c r="H2460" s="1" t="str">
        <f t="shared" si="154"/>
        <v>Saturday</v>
      </c>
      <c r="I2460" s="1" t="str">
        <f t="shared" si="155"/>
        <v>10</v>
      </c>
      <c r="J2460" t="s">
        <v>35</v>
      </c>
      <c r="K2460" t="s">
        <v>95</v>
      </c>
      <c r="L2460" t="s">
        <v>96</v>
      </c>
      <c r="M2460" t="s">
        <v>18</v>
      </c>
      <c r="N2460">
        <v>30</v>
      </c>
      <c r="O2460">
        <v>425</v>
      </c>
      <c r="P2460">
        <v>127500</v>
      </c>
      <c r="Q2460">
        <v>44625</v>
      </c>
      <c r="R2460">
        <v>0.35</v>
      </c>
      <c r="S2460" t="s">
        <v>82</v>
      </c>
      <c r="T2460" t="str">
        <f>IF(Table1[[#This Row],[Units Sold]]&gt; 700,"High Units","low Units")</f>
        <v>low Units</v>
      </c>
      <c r="U2460">
        <f>SUM(Table1[[#This Row],[Operating Profit]])/SUM(Table1[Operating Profit])*100</f>
        <v>1.3435796771893337E-2</v>
      </c>
      <c r="V2460">
        <f>SUM(Table1[[#This Row],[Price per Unit]]*Table1[[#This Row],[Units Sold]])</f>
        <v>12750</v>
      </c>
      <c r="W2460">
        <f>SUM(Table1[[#This Row],[Total Sales]]-Table1[[#This Row],[Operating Profit]])</f>
        <v>82875</v>
      </c>
      <c r="X2460">
        <f>SUM(Table1[[#This Row],[Total Sales]]-Table1[[#This Row],[Cost]])</f>
        <v>44625</v>
      </c>
      <c r="Y2460">
        <f>SUM(Table1[[#This Row],[profit/loss]])/SUM(Table1[profit/loss])</f>
        <v>1.3435796771893338E-4</v>
      </c>
    </row>
    <row r="2461" spans="1:25" x14ac:dyDescent="0.3">
      <c r="A2461" t="s">
        <v>60</v>
      </c>
      <c r="B2461" t="s">
        <v>82</v>
      </c>
      <c r="C2461">
        <v>1185732</v>
      </c>
      <c r="D2461" s="9">
        <v>44296</v>
      </c>
      <c r="E2461" s="8" t="str">
        <f>TEXT(Table1[[#This Row],[Invoice Date]],"dd-mm-yyyy")</f>
        <v>10-04-2021</v>
      </c>
      <c r="F2461" s="1" t="str">
        <f t="shared" si="152"/>
        <v>April</v>
      </c>
      <c r="G2461" s="1" t="str">
        <f t="shared" si="153"/>
        <v>2021</v>
      </c>
      <c r="H2461" s="1" t="str">
        <f t="shared" si="154"/>
        <v>Saturday</v>
      </c>
      <c r="I2461" s="1" t="str">
        <f t="shared" si="155"/>
        <v>10</v>
      </c>
      <c r="J2461" t="s">
        <v>35</v>
      </c>
      <c r="K2461" t="s">
        <v>95</v>
      </c>
      <c r="L2461" t="s">
        <v>96</v>
      </c>
      <c r="M2461" t="s">
        <v>19</v>
      </c>
      <c r="N2461">
        <v>20</v>
      </c>
      <c r="O2461">
        <v>425</v>
      </c>
      <c r="P2461">
        <v>85000</v>
      </c>
      <c r="Q2461">
        <v>34000</v>
      </c>
      <c r="R2461">
        <v>0.4</v>
      </c>
      <c r="S2461" t="s">
        <v>82</v>
      </c>
      <c r="T2461" t="str">
        <f>IF(Table1[[#This Row],[Units Sold]]&gt; 700,"High Units","low Units")</f>
        <v>low Units</v>
      </c>
      <c r="U2461">
        <f>SUM(Table1[[#This Row],[Operating Profit]])/SUM(Table1[Operating Profit])*100</f>
        <v>1.0236797540490164E-2</v>
      </c>
      <c r="V2461">
        <f>SUM(Table1[[#This Row],[Price per Unit]]*Table1[[#This Row],[Units Sold]])</f>
        <v>8500</v>
      </c>
      <c r="W2461">
        <f>SUM(Table1[[#This Row],[Total Sales]]-Table1[[#This Row],[Operating Profit]])</f>
        <v>51000</v>
      </c>
      <c r="X2461">
        <f>SUM(Table1[[#This Row],[Total Sales]]-Table1[[#This Row],[Cost]])</f>
        <v>34000</v>
      </c>
      <c r="Y2461">
        <f>SUM(Table1[[#This Row],[profit/loss]])/SUM(Table1[profit/loss])</f>
        <v>1.0236797540490163E-4</v>
      </c>
    </row>
    <row r="2462" spans="1:25" x14ac:dyDescent="0.3">
      <c r="A2462" t="s">
        <v>60</v>
      </c>
      <c r="B2462" t="s">
        <v>82</v>
      </c>
      <c r="C2462">
        <v>1185732</v>
      </c>
      <c r="D2462" s="9">
        <v>44296</v>
      </c>
      <c r="E2462" s="8" t="str">
        <f>TEXT(Table1[[#This Row],[Invoice Date]],"dd-mm-yyyy")</f>
        <v>10-04-2021</v>
      </c>
      <c r="F2462" s="1" t="str">
        <f t="shared" si="152"/>
        <v>April</v>
      </c>
      <c r="G2462" s="1" t="str">
        <f t="shared" si="153"/>
        <v>2021</v>
      </c>
      <c r="H2462" s="1" t="str">
        <f t="shared" si="154"/>
        <v>Saturday</v>
      </c>
      <c r="I2462" s="1" t="str">
        <f t="shared" si="155"/>
        <v>10</v>
      </c>
      <c r="J2462" t="s">
        <v>35</v>
      </c>
      <c r="K2462" t="s">
        <v>95</v>
      </c>
      <c r="L2462" t="s">
        <v>96</v>
      </c>
      <c r="M2462" t="s">
        <v>20</v>
      </c>
      <c r="N2462">
        <v>25</v>
      </c>
      <c r="O2462">
        <v>350</v>
      </c>
      <c r="P2462">
        <v>87500</v>
      </c>
      <c r="Q2462">
        <v>35000</v>
      </c>
      <c r="R2462">
        <v>0.4</v>
      </c>
      <c r="S2462" t="s">
        <v>82</v>
      </c>
      <c r="T2462" t="str">
        <f>IF(Table1[[#This Row],[Units Sold]]&gt; 700,"High Units","low Units")</f>
        <v>low Units</v>
      </c>
      <c r="U2462">
        <f>SUM(Table1[[#This Row],[Operating Profit]])/SUM(Table1[Operating Profit])*100</f>
        <v>1.0537879821092815E-2</v>
      </c>
      <c r="V2462">
        <f>SUM(Table1[[#This Row],[Price per Unit]]*Table1[[#This Row],[Units Sold]])</f>
        <v>8750</v>
      </c>
      <c r="W2462">
        <f>SUM(Table1[[#This Row],[Total Sales]]-Table1[[#This Row],[Operating Profit]])</f>
        <v>52500</v>
      </c>
      <c r="X2462">
        <f>SUM(Table1[[#This Row],[Total Sales]]-Table1[[#This Row],[Cost]])</f>
        <v>35000</v>
      </c>
      <c r="Y2462">
        <f>SUM(Table1[[#This Row],[profit/loss]])/SUM(Table1[profit/loss])</f>
        <v>1.0537879821092815E-4</v>
      </c>
    </row>
    <row r="2463" spans="1:25" x14ac:dyDescent="0.3">
      <c r="A2463" t="s">
        <v>60</v>
      </c>
      <c r="B2463" t="s">
        <v>82</v>
      </c>
      <c r="C2463">
        <v>1185732</v>
      </c>
      <c r="D2463" s="9">
        <v>44296</v>
      </c>
      <c r="E2463" s="8" t="str">
        <f>TEXT(Table1[[#This Row],[Invoice Date]],"dd-mm-yyyy")</f>
        <v>10-04-2021</v>
      </c>
      <c r="F2463" s="1" t="str">
        <f t="shared" si="152"/>
        <v>April</v>
      </c>
      <c r="G2463" s="1" t="str">
        <f t="shared" si="153"/>
        <v>2021</v>
      </c>
      <c r="H2463" s="1" t="str">
        <f t="shared" si="154"/>
        <v>Saturday</v>
      </c>
      <c r="I2463" s="1" t="str">
        <f t="shared" si="155"/>
        <v>10</v>
      </c>
      <c r="J2463" t="s">
        <v>35</v>
      </c>
      <c r="K2463" t="s">
        <v>95</v>
      </c>
      <c r="L2463" t="s">
        <v>96</v>
      </c>
      <c r="M2463" t="s">
        <v>21</v>
      </c>
      <c r="N2463">
        <v>45</v>
      </c>
      <c r="O2463">
        <v>375</v>
      </c>
      <c r="P2463">
        <v>168750</v>
      </c>
      <c r="Q2463">
        <v>59063</v>
      </c>
      <c r="R2463">
        <v>0.35</v>
      </c>
      <c r="S2463" t="s">
        <v>82</v>
      </c>
      <c r="T2463" t="str">
        <f>IF(Table1[[#This Row],[Units Sold]]&gt; 700,"High Units","low Units")</f>
        <v>low Units</v>
      </c>
      <c r="U2463">
        <f>SUM(Table1[[#This Row],[Operating Profit]])/SUM(Table1[Operating Profit])*100</f>
        <v>1.7782822739234427E-2</v>
      </c>
      <c r="V2463">
        <f>SUM(Table1[[#This Row],[Price per Unit]]*Table1[[#This Row],[Units Sold]])</f>
        <v>16875</v>
      </c>
      <c r="W2463">
        <f>SUM(Table1[[#This Row],[Total Sales]]-Table1[[#This Row],[Operating Profit]])</f>
        <v>109687</v>
      </c>
      <c r="X2463">
        <f>SUM(Table1[[#This Row],[Total Sales]]-Table1[[#This Row],[Cost]])</f>
        <v>59063</v>
      </c>
      <c r="Y2463">
        <f>SUM(Table1[[#This Row],[profit/loss]])/SUM(Table1[profit/loss])</f>
        <v>1.7782822739234426E-4</v>
      </c>
    </row>
    <row r="2464" spans="1:25" x14ac:dyDescent="0.3">
      <c r="A2464" t="s">
        <v>60</v>
      </c>
      <c r="B2464" t="s">
        <v>82</v>
      </c>
      <c r="C2464">
        <v>1185732</v>
      </c>
      <c r="D2464" s="9">
        <v>44296</v>
      </c>
      <c r="E2464" s="8" t="str">
        <f>TEXT(Table1[[#This Row],[Invoice Date]],"dd-mm-yyyy")</f>
        <v>10-04-2021</v>
      </c>
      <c r="F2464" s="1" t="str">
        <f t="shared" si="152"/>
        <v>April</v>
      </c>
      <c r="G2464" s="1" t="str">
        <f t="shared" si="153"/>
        <v>2021</v>
      </c>
      <c r="H2464" s="1" t="str">
        <f t="shared" si="154"/>
        <v>Saturday</v>
      </c>
      <c r="I2464" s="1" t="str">
        <f t="shared" si="155"/>
        <v>10</v>
      </c>
      <c r="J2464" t="s">
        <v>35</v>
      </c>
      <c r="K2464" t="s">
        <v>95</v>
      </c>
      <c r="L2464" t="s">
        <v>96</v>
      </c>
      <c r="M2464" t="s">
        <v>22</v>
      </c>
      <c r="N2464">
        <v>35</v>
      </c>
      <c r="O2464">
        <v>525</v>
      </c>
      <c r="P2464">
        <v>183750</v>
      </c>
      <c r="Q2464">
        <v>91875</v>
      </c>
      <c r="R2464">
        <v>0.5</v>
      </c>
      <c r="S2464" t="s">
        <v>82</v>
      </c>
      <c r="T2464" t="str">
        <f>IF(Table1[[#This Row],[Units Sold]]&gt; 700,"High Units","low Units")</f>
        <v>low Units</v>
      </c>
      <c r="U2464">
        <f>SUM(Table1[[#This Row],[Operating Profit]])/SUM(Table1[Operating Profit])*100</f>
        <v>2.7661934530368641E-2</v>
      </c>
      <c r="V2464">
        <f>SUM(Table1[[#This Row],[Price per Unit]]*Table1[[#This Row],[Units Sold]])</f>
        <v>18375</v>
      </c>
      <c r="W2464">
        <f>SUM(Table1[[#This Row],[Total Sales]]-Table1[[#This Row],[Operating Profit]])</f>
        <v>91875</v>
      </c>
      <c r="X2464">
        <f>SUM(Table1[[#This Row],[Total Sales]]-Table1[[#This Row],[Cost]])</f>
        <v>91875</v>
      </c>
      <c r="Y2464">
        <f>SUM(Table1[[#This Row],[profit/loss]])/SUM(Table1[profit/loss])</f>
        <v>2.7661934530368639E-4</v>
      </c>
    </row>
    <row r="2465" spans="1:25" x14ac:dyDescent="0.3">
      <c r="A2465" t="s">
        <v>60</v>
      </c>
      <c r="B2465" t="s">
        <v>82</v>
      </c>
      <c r="C2465">
        <v>1185732</v>
      </c>
      <c r="D2465" s="9">
        <v>44325</v>
      </c>
      <c r="E2465" s="8" t="str">
        <f>TEXT(Table1[[#This Row],[Invoice Date]],"dd-mm-yyyy")</f>
        <v>09-05-2021</v>
      </c>
      <c r="F2465" s="1" t="str">
        <f t="shared" si="152"/>
        <v>May</v>
      </c>
      <c r="G2465" s="1" t="str">
        <f t="shared" si="153"/>
        <v>2021</v>
      </c>
      <c r="H2465" s="1" t="str">
        <f t="shared" si="154"/>
        <v>Sunday</v>
      </c>
      <c r="I2465" s="1" t="str">
        <f t="shared" si="155"/>
        <v>09</v>
      </c>
      <c r="J2465" t="s">
        <v>35</v>
      </c>
      <c r="K2465" t="s">
        <v>95</v>
      </c>
      <c r="L2465" t="s">
        <v>96</v>
      </c>
      <c r="M2465" t="s">
        <v>16</v>
      </c>
      <c r="N2465">
        <v>45</v>
      </c>
      <c r="O2465">
        <v>795</v>
      </c>
      <c r="P2465">
        <v>357750</v>
      </c>
      <c r="Q2465">
        <v>143100</v>
      </c>
      <c r="R2465">
        <v>0.4</v>
      </c>
      <c r="S2465" t="s">
        <v>82</v>
      </c>
      <c r="T2465" t="str">
        <f>IF(Table1[[#This Row],[Units Sold]]&gt; 700,"High Units","low Units")</f>
        <v>High Units</v>
      </c>
      <c r="U2465">
        <f>SUM(Table1[[#This Row],[Operating Profit]])/SUM(Table1[Operating Profit])*100</f>
        <v>4.3084874354239473E-2</v>
      </c>
      <c r="V2465">
        <f>SUM(Table1[[#This Row],[Price per Unit]]*Table1[[#This Row],[Units Sold]])</f>
        <v>35775</v>
      </c>
      <c r="W2465">
        <f>SUM(Table1[[#This Row],[Total Sales]]-Table1[[#This Row],[Operating Profit]])</f>
        <v>214650</v>
      </c>
      <c r="X2465">
        <f>SUM(Table1[[#This Row],[Total Sales]]-Table1[[#This Row],[Cost]])</f>
        <v>143100</v>
      </c>
      <c r="Y2465">
        <f>SUM(Table1[[#This Row],[profit/loss]])/SUM(Table1[profit/loss])</f>
        <v>4.3084874354239476E-4</v>
      </c>
    </row>
    <row r="2466" spans="1:25" x14ac:dyDescent="0.3">
      <c r="A2466" t="s">
        <v>60</v>
      </c>
      <c r="B2466" t="s">
        <v>82</v>
      </c>
      <c r="C2466">
        <v>1185732</v>
      </c>
      <c r="D2466" s="9">
        <v>44325</v>
      </c>
      <c r="E2466" s="8" t="str">
        <f>TEXT(Table1[[#This Row],[Invoice Date]],"dd-mm-yyyy")</f>
        <v>09-05-2021</v>
      </c>
      <c r="F2466" s="1" t="str">
        <f t="shared" si="152"/>
        <v>May</v>
      </c>
      <c r="G2466" s="1" t="str">
        <f t="shared" si="153"/>
        <v>2021</v>
      </c>
      <c r="H2466" s="1" t="str">
        <f t="shared" si="154"/>
        <v>Sunday</v>
      </c>
      <c r="I2466" s="1" t="str">
        <f t="shared" si="155"/>
        <v>09</v>
      </c>
      <c r="J2466" t="s">
        <v>35</v>
      </c>
      <c r="K2466" t="s">
        <v>95</v>
      </c>
      <c r="L2466" t="s">
        <v>96</v>
      </c>
      <c r="M2466" t="s">
        <v>18</v>
      </c>
      <c r="N2466">
        <v>45</v>
      </c>
      <c r="O2466">
        <v>500</v>
      </c>
      <c r="P2466">
        <v>225000</v>
      </c>
      <c r="Q2466">
        <v>78750</v>
      </c>
      <c r="R2466">
        <v>0.35</v>
      </c>
      <c r="S2466" t="s">
        <v>82</v>
      </c>
      <c r="T2466" t="str">
        <f>IF(Table1[[#This Row],[Units Sold]]&gt; 700,"High Units","low Units")</f>
        <v>low Units</v>
      </c>
      <c r="U2466">
        <f>SUM(Table1[[#This Row],[Operating Profit]])/SUM(Table1[Operating Profit])*100</f>
        <v>2.3710229597458832E-2</v>
      </c>
      <c r="V2466">
        <f>SUM(Table1[[#This Row],[Price per Unit]]*Table1[[#This Row],[Units Sold]])</f>
        <v>22500</v>
      </c>
      <c r="W2466">
        <f>SUM(Table1[[#This Row],[Total Sales]]-Table1[[#This Row],[Operating Profit]])</f>
        <v>146250</v>
      </c>
      <c r="X2466">
        <f>SUM(Table1[[#This Row],[Total Sales]]-Table1[[#This Row],[Cost]])</f>
        <v>78750</v>
      </c>
      <c r="Y2466">
        <f>SUM(Table1[[#This Row],[profit/loss]])/SUM(Table1[profit/loss])</f>
        <v>2.3710229597458831E-4</v>
      </c>
    </row>
    <row r="2467" spans="1:25" x14ac:dyDescent="0.3">
      <c r="A2467" t="s">
        <v>60</v>
      </c>
      <c r="B2467" t="s">
        <v>82</v>
      </c>
      <c r="C2467">
        <v>1185732</v>
      </c>
      <c r="D2467" s="9">
        <v>44325</v>
      </c>
      <c r="E2467" s="8" t="str">
        <f>TEXT(Table1[[#This Row],[Invoice Date]],"dd-mm-yyyy")</f>
        <v>09-05-2021</v>
      </c>
      <c r="F2467" s="1" t="str">
        <f t="shared" si="152"/>
        <v>May</v>
      </c>
      <c r="G2467" s="1" t="str">
        <f t="shared" si="153"/>
        <v>2021</v>
      </c>
      <c r="H2467" s="1" t="str">
        <f t="shared" si="154"/>
        <v>Sunday</v>
      </c>
      <c r="I2467" s="1" t="str">
        <f t="shared" si="155"/>
        <v>09</v>
      </c>
      <c r="J2467" t="s">
        <v>35</v>
      </c>
      <c r="K2467" t="s">
        <v>95</v>
      </c>
      <c r="L2467" t="s">
        <v>96</v>
      </c>
      <c r="M2467" t="s">
        <v>19</v>
      </c>
      <c r="N2467">
        <v>40</v>
      </c>
      <c r="O2467">
        <v>475</v>
      </c>
      <c r="P2467">
        <v>190000</v>
      </c>
      <c r="Q2467">
        <v>76000</v>
      </c>
      <c r="R2467">
        <v>0.4</v>
      </c>
      <c r="S2467" t="s">
        <v>82</v>
      </c>
      <c r="T2467" t="str">
        <f>IF(Table1[[#This Row],[Units Sold]]&gt; 700,"High Units","low Units")</f>
        <v>low Units</v>
      </c>
      <c r="U2467">
        <f>SUM(Table1[[#This Row],[Operating Profit]])/SUM(Table1[Operating Profit])*100</f>
        <v>2.2882253325801537E-2</v>
      </c>
      <c r="V2467">
        <f>SUM(Table1[[#This Row],[Price per Unit]]*Table1[[#This Row],[Units Sold]])</f>
        <v>19000</v>
      </c>
      <c r="W2467">
        <f>SUM(Table1[[#This Row],[Total Sales]]-Table1[[#This Row],[Operating Profit]])</f>
        <v>114000</v>
      </c>
      <c r="X2467">
        <f>SUM(Table1[[#This Row],[Total Sales]]-Table1[[#This Row],[Cost]])</f>
        <v>76000</v>
      </c>
      <c r="Y2467">
        <f>SUM(Table1[[#This Row],[profit/loss]])/SUM(Table1[profit/loss])</f>
        <v>2.2882253325801538E-4</v>
      </c>
    </row>
    <row r="2468" spans="1:25" x14ac:dyDescent="0.3">
      <c r="A2468" t="s">
        <v>60</v>
      </c>
      <c r="B2468" t="s">
        <v>82</v>
      </c>
      <c r="C2468">
        <v>1185732</v>
      </c>
      <c r="D2468" s="9">
        <v>44325</v>
      </c>
      <c r="E2468" s="8" t="str">
        <f>TEXT(Table1[[#This Row],[Invoice Date]],"dd-mm-yyyy")</f>
        <v>09-05-2021</v>
      </c>
      <c r="F2468" s="1" t="str">
        <f t="shared" si="152"/>
        <v>May</v>
      </c>
      <c r="G2468" s="1" t="str">
        <f t="shared" si="153"/>
        <v>2021</v>
      </c>
      <c r="H2468" s="1" t="str">
        <f t="shared" si="154"/>
        <v>Sunday</v>
      </c>
      <c r="I2468" s="1" t="str">
        <f t="shared" si="155"/>
        <v>09</v>
      </c>
      <c r="J2468" t="s">
        <v>35</v>
      </c>
      <c r="K2468" t="s">
        <v>95</v>
      </c>
      <c r="L2468" t="s">
        <v>96</v>
      </c>
      <c r="M2468" t="s">
        <v>20</v>
      </c>
      <c r="N2468">
        <v>40</v>
      </c>
      <c r="O2468">
        <v>425</v>
      </c>
      <c r="P2468">
        <v>170000</v>
      </c>
      <c r="Q2468">
        <v>68000</v>
      </c>
      <c r="R2468">
        <v>0.4</v>
      </c>
      <c r="S2468" t="s">
        <v>82</v>
      </c>
      <c r="T2468" t="str">
        <f>IF(Table1[[#This Row],[Units Sold]]&gt; 700,"High Units","low Units")</f>
        <v>low Units</v>
      </c>
      <c r="U2468">
        <f>SUM(Table1[[#This Row],[Operating Profit]])/SUM(Table1[Operating Profit])*100</f>
        <v>2.0473595080980327E-2</v>
      </c>
      <c r="V2468">
        <f>SUM(Table1[[#This Row],[Price per Unit]]*Table1[[#This Row],[Units Sold]])</f>
        <v>17000</v>
      </c>
      <c r="W2468">
        <f>SUM(Table1[[#This Row],[Total Sales]]-Table1[[#This Row],[Operating Profit]])</f>
        <v>102000</v>
      </c>
      <c r="X2468">
        <f>SUM(Table1[[#This Row],[Total Sales]]-Table1[[#This Row],[Cost]])</f>
        <v>68000</v>
      </c>
      <c r="Y2468">
        <f>SUM(Table1[[#This Row],[profit/loss]])/SUM(Table1[profit/loss])</f>
        <v>2.0473595080980326E-4</v>
      </c>
    </row>
    <row r="2469" spans="1:25" x14ac:dyDescent="0.3">
      <c r="A2469" t="s">
        <v>60</v>
      </c>
      <c r="B2469" t="s">
        <v>82</v>
      </c>
      <c r="C2469">
        <v>1185732</v>
      </c>
      <c r="D2469" s="9">
        <v>44325</v>
      </c>
      <c r="E2469" s="8" t="str">
        <f>TEXT(Table1[[#This Row],[Invoice Date]],"dd-mm-yyyy")</f>
        <v>09-05-2021</v>
      </c>
      <c r="F2469" s="1" t="str">
        <f t="shared" si="152"/>
        <v>May</v>
      </c>
      <c r="G2469" s="1" t="str">
        <f t="shared" si="153"/>
        <v>2021</v>
      </c>
      <c r="H2469" s="1" t="str">
        <f t="shared" si="154"/>
        <v>Sunday</v>
      </c>
      <c r="I2469" s="1" t="str">
        <f t="shared" si="155"/>
        <v>09</v>
      </c>
      <c r="J2469" t="s">
        <v>35</v>
      </c>
      <c r="K2469" t="s">
        <v>95</v>
      </c>
      <c r="L2469" t="s">
        <v>96</v>
      </c>
      <c r="M2469" t="s">
        <v>21</v>
      </c>
      <c r="N2469">
        <v>50</v>
      </c>
      <c r="O2469">
        <v>450</v>
      </c>
      <c r="P2469">
        <v>225000</v>
      </c>
      <c r="Q2469">
        <v>78750</v>
      </c>
      <c r="R2469">
        <v>0.35</v>
      </c>
      <c r="S2469" t="s">
        <v>82</v>
      </c>
      <c r="T2469" t="str">
        <f>IF(Table1[[#This Row],[Units Sold]]&gt; 700,"High Units","low Units")</f>
        <v>low Units</v>
      </c>
      <c r="U2469">
        <f>SUM(Table1[[#This Row],[Operating Profit]])/SUM(Table1[Operating Profit])*100</f>
        <v>2.3710229597458832E-2</v>
      </c>
      <c r="V2469">
        <f>SUM(Table1[[#This Row],[Price per Unit]]*Table1[[#This Row],[Units Sold]])</f>
        <v>22500</v>
      </c>
      <c r="W2469">
        <f>SUM(Table1[[#This Row],[Total Sales]]-Table1[[#This Row],[Operating Profit]])</f>
        <v>146250</v>
      </c>
      <c r="X2469">
        <f>SUM(Table1[[#This Row],[Total Sales]]-Table1[[#This Row],[Cost]])</f>
        <v>78750</v>
      </c>
      <c r="Y2469">
        <f>SUM(Table1[[#This Row],[profit/loss]])/SUM(Table1[profit/loss])</f>
        <v>2.3710229597458831E-4</v>
      </c>
    </row>
    <row r="2470" spans="1:25" x14ac:dyDescent="0.3">
      <c r="A2470" t="s">
        <v>60</v>
      </c>
      <c r="B2470" t="s">
        <v>82</v>
      </c>
      <c r="C2470">
        <v>1185732</v>
      </c>
      <c r="D2470" s="9">
        <v>44325</v>
      </c>
      <c r="E2470" s="8" t="str">
        <f>TEXT(Table1[[#This Row],[Invoice Date]],"dd-mm-yyyy")</f>
        <v>09-05-2021</v>
      </c>
      <c r="F2470" s="1" t="str">
        <f t="shared" si="152"/>
        <v>May</v>
      </c>
      <c r="G2470" s="1" t="str">
        <f t="shared" si="153"/>
        <v>2021</v>
      </c>
      <c r="H2470" s="1" t="str">
        <f t="shared" si="154"/>
        <v>Sunday</v>
      </c>
      <c r="I2470" s="1" t="str">
        <f t="shared" si="155"/>
        <v>09</v>
      </c>
      <c r="J2470" t="s">
        <v>35</v>
      </c>
      <c r="K2470" t="s">
        <v>95</v>
      </c>
      <c r="L2470" t="s">
        <v>96</v>
      </c>
      <c r="M2470" t="s">
        <v>22</v>
      </c>
      <c r="N2470">
        <v>55</v>
      </c>
      <c r="O2470">
        <v>550</v>
      </c>
      <c r="P2470">
        <v>302500</v>
      </c>
      <c r="Q2470">
        <v>151250</v>
      </c>
      <c r="R2470">
        <v>0.5</v>
      </c>
      <c r="S2470" t="s">
        <v>82</v>
      </c>
      <c r="T2470" t="str">
        <f>IF(Table1[[#This Row],[Units Sold]]&gt; 700,"High Units","low Units")</f>
        <v>low Units</v>
      </c>
      <c r="U2470">
        <f>SUM(Table1[[#This Row],[Operating Profit]])/SUM(Table1[Operating Profit])*100</f>
        <v>4.5538694941151092E-2</v>
      </c>
      <c r="V2470">
        <f>SUM(Table1[[#This Row],[Price per Unit]]*Table1[[#This Row],[Units Sold]])</f>
        <v>30250</v>
      </c>
      <c r="W2470">
        <f>SUM(Table1[[#This Row],[Total Sales]]-Table1[[#This Row],[Operating Profit]])</f>
        <v>151250</v>
      </c>
      <c r="X2470">
        <f>SUM(Table1[[#This Row],[Total Sales]]-Table1[[#This Row],[Cost]])</f>
        <v>151250</v>
      </c>
      <c r="Y2470">
        <f>SUM(Table1[[#This Row],[profit/loss]])/SUM(Table1[profit/loss])</f>
        <v>4.553869494115109E-4</v>
      </c>
    </row>
    <row r="2471" spans="1:25" x14ac:dyDescent="0.3">
      <c r="A2471" t="s">
        <v>60</v>
      </c>
      <c r="B2471" t="s">
        <v>82</v>
      </c>
      <c r="C2471">
        <v>1185732</v>
      </c>
      <c r="D2471" s="9">
        <v>44358</v>
      </c>
      <c r="E2471" s="8" t="str">
        <f>TEXT(Table1[[#This Row],[Invoice Date]],"dd-mm-yyyy")</f>
        <v>11-06-2021</v>
      </c>
      <c r="F2471" s="1" t="str">
        <f t="shared" si="152"/>
        <v>June</v>
      </c>
      <c r="G2471" s="1" t="str">
        <f t="shared" si="153"/>
        <v>2021</v>
      </c>
      <c r="H2471" s="1" t="str">
        <f t="shared" si="154"/>
        <v>Friday</v>
      </c>
      <c r="I2471" s="1" t="str">
        <f t="shared" si="155"/>
        <v>11</v>
      </c>
      <c r="J2471" t="s">
        <v>35</v>
      </c>
      <c r="K2471" t="s">
        <v>95</v>
      </c>
      <c r="L2471" t="s">
        <v>96</v>
      </c>
      <c r="M2471" t="s">
        <v>16</v>
      </c>
      <c r="N2471">
        <v>50</v>
      </c>
      <c r="O2471">
        <v>800</v>
      </c>
      <c r="P2471">
        <v>400000</v>
      </c>
      <c r="Q2471">
        <v>160000</v>
      </c>
      <c r="R2471">
        <v>0.4</v>
      </c>
      <c r="S2471" t="s">
        <v>82</v>
      </c>
      <c r="T2471" t="str">
        <f>IF(Table1[[#This Row],[Units Sold]]&gt; 700,"High Units","low Units")</f>
        <v>High Units</v>
      </c>
      <c r="U2471">
        <f>SUM(Table1[[#This Row],[Operating Profit]])/SUM(Table1[Operating Profit])*100</f>
        <v>4.8173164896424293E-2</v>
      </c>
      <c r="V2471">
        <f>SUM(Table1[[#This Row],[Price per Unit]]*Table1[[#This Row],[Units Sold]])</f>
        <v>40000</v>
      </c>
      <c r="W2471">
        <f>SUM(Table1[[#This Row],[Total Sales]]-Table1[[#This Row],[Operating Profit]])</f>
        <v>240000</v>
      </c>
      <c r="X2471">
        <f>SUM(Table1[[#This Row],[Total Sales]]-Table1[[#This Row],[Cost]])</f>
        <v>160000</v>
      </c>
      <c r="Y2471">
        <f>SUM(Table1[[#This Row],[profit/loss]])/SUM(Table1[profit/loss])</f>
        <v>4.8173164896424291E-4</v>
      </c>
    </row>
    <row r="2472" spans="1:25" x14ac:dyDescent="0.3">
      <c r="A2472" t="s">
        <v>60</v>
      </c>
      <c r="B2472" t="s">
        <v>82</v>
      </c>
      <c r="C2472">
        <v>1185732</v>
      </c>
      <c r="D2472" s="9">
        <v>44358</v>
      </c>
      <c r="E2472" s="8" t="str">
        <f>TEXT(Table1[[#This Row],[Invoice Date]],"dd-mm-yyyy")</f>
        <v>11-06-2021</v>
      </c>
      <c r="F2472" s="1" t="str">
        <f t="shared" si="152"/>
        <v>June</v>
      </c>
      <c r="G2472" s="1" t="str">
        <f t="shared" si="153"/>
        <v>2021</v>
      </c>
      <c r="H2472" s="1" t="str">
        <f t="shared" si="154"/>
        <v>Friday</v>
      </c>
      <c r="I2472" s="1" t="str">
        <f t="shared" si="155"/>
        <v>11</v>
      </c>
      <c r="J2472" t="s">
        <v>35</v>
      </c>
      <c r="K2472" t="s">
        <v>95</v>
      </c>
      <c r="L2472" t="s">
        <v>96</v>
      </c>
      <c r="M2472" t="s">
        <v>18</v>
      </c>
      <c r="N2472">
        <v>45</v>
      </c>
      <c r="O2472">
        <v>550</v>
      </c>
      <c r="P2472">
        <v>247500</v>
      </c>
      <c r="Q2472">
        <v>86625</v>
      </c>
      <c r="R2472">
        <v>0.35</v>
      </c>
      <c r="S2472" t="s">
        <v>82</v>
      </c>
      <c r="T2472" t="str">
        <f>IF(Table1[[#This Row],[Units Sold]]&gt; 700,"High Units","low Units")</f>
        <v>low Units</v>
      </c>
      <c r="U2472">
        <f>SUM(Table1[[#This Row],[Operating Profit]])/SUM(Table1[Operating Profit])*100</f>
        <v>2.6081252557204716E-2</v>
      </c>
      <c r="V2472">
        <f>SUM(Table1[[#This Row],[Price per Unit]]*Table1[[#This Row],[Units Sold]])</f>
        <v>24750</v>
      </c>
      <c r="W2472">
        <f>SUM(Table1[[#This Row],[Total Sales]]-Table1[[#This Row],[Operating Profit]])</f>
        <v>160875</v>
      </c>
      <c r="X2472">
        <f>SUM(Table1[[#This Row],[Total Sales]]-Table1[[#This Row],[Cost]])</f>
        <v>86625</v>
      </c>
      <c r="Y2472">
        <f>SUM(Table1[[#This Row],[profit/loss]])/SUM(Table1[profit/loss])</f>
        <v>2.6081252557204717E-4</v>
      </c>
    </row>
    <row r="2473" spans="1:25" x14ac:dyDescent="0.3">
      <c r="A2473" t="s">
        <v>60</v>
      </c>
      <c r="B2473" t="s">
        <v>82</v>
      </c>
      <c r="C2473">
        <v>1185732</v>
      </c>
      <c r="D2473" s="9">
        <v>44358</v>
      </c>
      <c r="E2473" s="8" t="str">
        <f>TEXT(Table1[[#This Row],[Invoice Date]],"dd-mm-yyyy")</f>
        <v>11-06-2021</v>
      </c>
      <c r="F2473" s="1" t="str">
        <f t="shared" si="152"/>
        <v>June</v>
      </c>
      <c r="G2473" s="1" t="str">
        <f t="shared" si="153"/>
        <v>2021</v>
      </c>
      <c r="H2473" s="1" t="str">
        <f t="shared" si="154"/>
        <v>Friday</v>
      </c>
      <c r="I2473" s="1" t="str">
        <f t="shared" si="155"/>
        <v>11</v>
      </c>
      <c r="J2473" t="s">
        <v>35</v>
      </c>
      <c r="K2473" t="s">
        <v>95</v>
      </c>
      <c r="L2473" t="s">
        <v>96</v>
      </c>
      <c r="M2473" t="s">
        <v>19</v>
      </c>
      <c r="N2473">
        <v>50</v>
      </c>
      <c r="O2473">
        <v>525</v>
      </c>
      <c r="P2473">
        <v>262500</v>
      </c>
      <c r="Q2473">
        <v>105000</v>
      </c>
      <c r="R2473">
        <v>0.4</v>
      </c>
      <c r="S2473" t="s">
        <v>82</v>
      </c>
      <c r="T2473" t="str">
        <f>IF(Table1[[#This Row],[Units Sold]]&gt; 700,"High Units","low Units")</f>
        <v>low Units</v>
      </c>
      <c r="U2473">
        <f>SUM(Table1[[#This Row],[Operating Profit]])/SUM(Table1[Operating Profit])*100</f>
        <v>3.1613639463278442E-2</v>
      </c>
      <c r="V2473">
        <f>SUM(Table1[[#This Row],[Price per Unit]]*Table1[[#This Row],[Units Sold]])</f>
        <v>26250</v>
      </c>
      <c r="W2473">
        <f>SUM(Table1[[#This Row],[Total Sales]]-Table1[[#This Row],[Operating Profit]])</f>
        <v>157500</v>
      </c>
      <c r="X2473">
        <f>SUM(Table1[[#This Row],[Total Sales]]-Table1[[#This Row],[Cost]])</f>
        <v>105000</v>
      </c>
      <c r="Y2473">
        <f>SUM(Table1[[#This Row],[profit/loss]])/SUM(Table1[profit/loss])</f>
        <v>3.1613639463278441E-4</v>
      </c>
    </row>
    <row r="2474" spans="1:25" x14ac:dyDescent="0.3">
      <c r="A2474" t="s">
        <v>60</v>
      </c>
      <c r="B2474" t="s">
        <v>82</v>
      </c>
      <c r="C2474">
        <v>1185732</v>
      </c>
      <c r="D2474" s="9">
        <v>44358</v>
      </c>
      <c r="E2474" s="8" t="str">
        <f>TEXT(Table1[[#This Row],[Invoice Date]],"dd-mm-yyyy")</f>
        <v>11-06-2021</v>
      </c>
      <c r="F2474" s="1" t="str">
        <f t="shared" si="152"/>
        <v>June</v>
      </c>
      <c r="G2474" s="1" t="str">
        <f t="shared" si="153"/>
        <v>2021</v>
      </c>
      <c r="H2474" s="1" t="str">
        <f t="shared" si="154"/>
        <v>Friday</v>
      </c>
      <c r="I2474" s="1" t="str">
        <f t="shared" si="155"/>
        <v>11</v>
      </c>
      <c r="J2474" t="s">
        <v>35</v>
      </c>
      <c r="K2474" t="s">
        <v>95</v>
      </c>
      <c r="L2474" t="s">
        <v>96</v>
      </c>
      <c r="M2474" t="s">
        <v>20</v>
      </c>
      <c r="N2474">
        <v>50</v>
      </c>
      <c r="O2474">
        <v>500</v>
      </c>
      <c r="P2474">
        <v>250000</v>
      </c>
      <c r="Q2474">
        <v>100000</v>
      </c>
      <c r="R2474">
        <v>0.4</v>
      </c>
      <c r="S2474" t="s">
        <v>82</v>
      </c>
      <c r="T2474" t="str">
        <f>IF(Table1[[#This Row],[Units Sold]]&gt; 700,"High Units","low Units")</f>
        <v>low Units</v>
      </c>
      <c r="U2474">
        <f>SUM(Table1[[#This Row],[Operating Profit]])/SUM(Table1[Operating Profit])*100</f>
        <v>3.0108228060265183E-2</v>
      </c>
      <c r="V2474">
        <f>SUM(Table1[[#This Row],[Price per Unit]]*Table1[[#This Row],[Units Sold]])</f>
        <v>25000</v>
      </c>
      <c r="W2474">
        <f>SUM(Table1[[#This Row],[Total Sales]]-Table1[[#This Row],[Operating Profit]])</f>
        <v>150000</v>
      </c>
      <c r="X2474">
        <f>SUM(Table1[[#This Row],[Total Sales]]-Table1[[#This Row],[Cost]])</f>
        <v>100000</v>
      </c>
      <c r="Y2474">
        <f>SUM(Table1[[#This Row],[profit/loss]])/SUM(Table1[profit/loss])</f>
        <v>3.0108228060265183E-4</v>
      </c>
    </row>
    <row r="2475" spans="1:25" x14ac:dyDescent="0.3">
      <c r="A2475" t="s">
        <v>60</v>
      </c>
      <c r="B2475" t="s">
        <v>82</v>
      </c>
      <c r="C2475">
        <v>1185732</v>
      </c>
      <c r="D2475" s="9">
        <v>44358</v>
      </c>
      <c r="E2475" s="8" t="str">
        <f>TEXT(Table1[[#This Row],[Invoice Date]],"dd-mm-yyyy")</f>
        <v>11-06-2021</v>
      </c>
      <c r="F2475" s="1" t="str">
        <f t="shared" si="152"/>
        <v>June</v>
      </c>
      <c r="G2475" s="1" t="str">
        <f t="shared" si="153"/>
        <v>2021</v>
      </c>
      <c r="H2475" s="1" t="str">
        <f t="shared" si="154"/>
        <v>Friday</v>
      </c>
      <c r="I2475" s="1" t="str">
        <f t="shared" si="155"/>
        <v>11</v>
      </c>
      <c r="J2475" t="s">
        <v>35</v>
      </c>
      <c r="K2475" t="s">
        <v>95</v>
      </c>
      <c r="L2475" t="s">
        <v>96</v>
      </c>
      <c r="M2475" t="s">
        <v>21</v>
      </c>
      <c r="N2475">
        <v>65</v>
      </c>
      <c r="O2475">
        <v>500</v>
      </c>
      <c r="P2475">
        <v>325000</v>
      </c>
      <c r="Q2475">
        <v>113750</v>
      </c>
      <c r="R2475">
        <v>0.35</v>
      </c>
      <c r="S2475" t="s">
        <v>82</v>
      </c>
      <c r="T2475" t="str">
        <f>IF(Table1[[#This Row],[Units Sold]]&gt; 700,"High Units","low Units")</f>
        <v>low Units</v>
      </c>
      <c r="U2475">
        <f>SUM(Table1[[#This Row],[Operating Profit]])/SUM(Table1[Operating Profit])*100</f>
        <v>3.424810941855165E-2</v>
      </c>
      <c r="V2475">
        <f>SUM(Table1[[#This Row],[Price per Unit]]*Table1[[#This Row],[Units Sold]])</f>
        <v>32500</v>
      </c>
      <c r="W2475">
        <f>SUM(Table1[[#This Row],[Total Sales]]-Table1[[#This Row],[Operating Profit]])</f>
        <v>211250</v>
      </c>
      <c r="X2475">
        <f>SUM(Table1[[#This Row],[Total Sales]]-Table1[[#This Row],[Cost]])</f>
        <v>113750</v>
      </c>
      <c r="Y2475">
        <f>SUM(Table1[[#This Row],[profit/loss]])/SUM(Table1[profit/loss])</f>
        <v>3.4248109418551649E-4</v>
      </c>
    </row>
    <row r="2476" spans="1:25" x14ac:dyDescent="0.3">
      <c r="A2476" t="s">
        <v>60</v>
      </c>
      <c r="B2476" t="s">
        <v>82</v>
      </c>
      <c r="C2476">
        <v>1185732</v>
      </c>
      <c r="D2476" s="9">
        <v>44358</v>
      </c>
      <c r="E2476" s="8" t="str">
        <f>TEXT(Table1[[#This Row],[Invoice Date]],"dd-mm-yyyy")</f>
        <v>11-06-2021</v>
      </c>
      <c r="F2476" s="1" t="str">
        <f t="shared" si="152"/>
        <v>June</v>
      </c>
      <c r="G2476" s="1" t="str">
        <f t="shared" si="153"/>
        <v>2021</v>
      </c>
      <c r="H2476" s="1" t="str">
        <f t="shared" si="154"/>
        <v>Friday</v>
      </c>
      <c r="I2476" s="1" t="str">
        <f t="shared" si="155"/>
        <v>11</v>
      </c>
      <c r="J2476" t="s">
        <v>35</v>
      </c>
      <c r="K2476" t="s">
        <v>95</v>
      </c>
      <c r="L2476" t="s">
        <v>96</v>
      </c>
      <c r="M2476" t="s">
        <v>22</v>
      </c>
      <c r="N2476">
        <v>70</v>
      </c>
      <c r="O2476">
        <v>675</v>
      </c>
      <c r="P2476">
        <v>472500</v>
      </c>
      <c r="Q2476">
        <v>236250</v>
      </c>
      <c r="R2476">
        <v>0.5</v>
      </c>
      <c r="S2476" t="s">
        <v>82</v>
      </c>
      <c r="T2476" t="str">
        <f>IF(Table1[[#This Row],[Units Sold]]&gt; 700,"High Units","low Units")</f>
        <v>low Units</v>
      </c>
      <c r="U2476">
        <f>SUM(Table1[[#This Row],[Operating Profit]])/SUM(Table1[Operating Profit])*100</f>
        <v>7.1130688792376495E-2</v>
      </c>
      <c r="V2476">
        <f>SUM(Table1[[#This Row],[Price per Unit]]*Table1[[#This Row],[Units Sold]])</f>
        <v>47250</v>
      </c>
      <c r="W2476">
        <f>SUM(Table1[[#This Row],[Total Sales]]-Table1[[#This Row],[Operating Profit]])</f>
        <v>236250</v>
      </c>
      <c r="X2476">
        <f>SUM(Table1[[#This Row],[Total Sales]]-Table1[[#This Row],[Cost]])</f>
        <v>236250</v>
      </c>
      <c r="Y2476">
        <f>SUM(Table1[[#This Row],[profit/loss]])/SUM(Table1[profit/loss])</f>
        <v>7.1130688792376499E-4</v>
      </c>
    </row>
    <row r="2477" spans="1:25" x14ac:dyDescent="0.3">
      <c r="A2477" t="s">
        <v>60</v>
      </c>
      <c r="B2477" t="s">
        <v>82</v>
      </c>
      <c r="C2477">
        <v>1185732</v>
      </c>
      <c r="D2477" s="9">
        <v>44386</v>
      </c>
      <c r="E2477" s="8" t="str">
        <f>TEXT(Table1[[#This Row],[Invoice Date]],"dd-mm-yyyy")</f>
        <v>09-07-2021</v>
      </c>
      <c r="F2477" s="1" t="str">
        <f t="shared" si="152"/>
        <v>July</v>
      </c>
      <c r="G2477" s="1" t="str">
        <f t="shared" si="153"/>
        <v>2021</v>
      </c>
      <c r="H2477" s="1" t="str">
        <f t="shared" si="154"/>
        <v>Friday</v>
      </c>
      <c r="I2477" s="1" t="str">
        <f t="shared" si="155"/>
        <v>09</v>
      </c>
      <c r="J2477" t="s">
        <v>35</v>
      </c>
      <c r="K2477" t="s">
        <v>95</v>
      </c>
      <c r="L2477" t="s">
        <v>96</v>
      </c>
      <c r="M2477" t="s">
        <v>16</v>
      </c>
      <c r="N2477">
        <v>65</v>
      </c>
      <c r="O2477">
        <v>900</v>
      </c>
      <c r="P2477">
        <v>585000</v>
      </c>
      <c r="Q2477">
        <v>234000</v>
      </c>
      <c r="R2477">
        <v>0.4</v>
      </c>
      <c r="S2477" t="s">
        <v>82</v>
      </c>
      <c r="T2477" t="str">
        <f>IF(Table1[[#This Row],[Units Sold]]&gt; 700,"High Units","low Units")</f>
        <v>High Units</v>
      </c>
      <c r="U2477">
        <f>SUM(Table1[[#This Row],[Operating Profit]])/SUM(Table1[Operating Profit])*100</f>
        <v>7.0453253661020523E-2</v>
      </c>
      <c r="V2477">
        <f>SUM(Table1[[#This Row],[Price per Unit]]*Table1[[#This Row],[Units Sold]])</f>
        <v>58500</v>
      </c>
      <c r="W2477">
        <f>SUM(Table1[[#This Row],[Total Sales]]-Table1[[#This Row],[Operating Profit]])</f>
        <v>351000</v>
      </c>
      <c r="X2477">
        <f>SUM(Table1[[#This Row],[Total Sales]]-Table1[[#This Row],[Cost]])</f>
        <v>234000</v>
      </c>
      <c r="Y2477">
        <f>SUM(Table1[[#This Row],[profit/loss]])/SUM(Table1[profit/loss])</f>
        <v>7.0453253661020528E-4</v>
      </c>
    </row>
    <row r="2478" spans="1:25" x14ac:dyDescent="0.3">
      <c r="A2478" t="s">
        <v>60</v>
      </c>
      <c r="B2478" t="s">
        <v>82</v>
      </c>
      <c r="C2478">
        <v>1185732</v>
      </c>
      <c r="D2478" s="9">
        <v>44386</v>
      </c>
      <c r="E2478" s="8" t="str">
        <f>TEXT(Table1[[#This Row],[Invoice Date]],"dd-mm-yyyy")</f>
        <v>09-07-2021</v>
      </c>
      <c r="F2478" s="1" t="str">
        <f t="shared" si="152"/>
        <v>July</v>
      </c>
      <c r="G2478" s="1" t="str">
        <f t="shared" si="153"/>
        <v>2021</v>
      </c>
      <c r="H2478" s="1" t="str">
        <f t="shared" si="154"/>
        <v>Friday</v>
      </c>
      <c r="I2478" s="1" t="str">
        <f t="shared" si="155"/>
        <v>09</v>
      </c>
      <c r="J2478" t="s">
        <v>35</v>
      </c>
      <c r="K2478" t="s">
        <v>95</v>
      </c>
      <c r="L2478" t="s">
        <v>96</v>
      </c>
      <c r="M2478" t="s">
        <v>18</v>
      </c>
      <c r="N2478">
        <v>60</v>
      </c>
      <c r="O2478">
        <v>650</v>
      </c>
      <c r="P2478">
        <v>390000</v>
      </c>
      <c r="Q2478">
        <v>136500</v>
      </c>
      <c r="R2478">
        <v>0.35</v>
      </c>
      <c r="S2478" t="s">
        <v>82</v>
      </c>
      <c r="T2478" t="str">
        <f>IF(Table1[[#This Row],[Units Sold]]&gt; 700,"High Units","low Units")</f>
        <v>low Units</v>
      </c>
      <c r="U2478">
        <f>SUM(Table1[[#This Row],[Operating Profit]])/SUM(Table1[Operating Profit])*100</f>
        <v>4.1097731302261971E-2</v>
      </c>
      <c r="V2478">
        <f>SUM(Table1[[#This Row],[Price per Unit]]*Table1[[#This Row],[Units Sold]])</f>
        <v>39000</v>
      </c>
      <c r="W2478">
        <f>SUM(Table1[[#This Row],[Total Sales]]-Table1[[#This Row],[Operating Profit]])</f>
        <v>253500</v>
      </c>
      <c r="X2478">
        <f>SUM(Table1[[#This Row],[Total Sales]]-Table1[[#This Row],[Cost]])</f>
        <v>136500</v>
      </c>
      <c r="Y2478">
        <f>SUM(Table1[[#This Row],[profit/loss]])/SUM(Table1[profit/loss])</f>
        <v>4.1097731302261974E-4</v>
      </c>
    </row>
    <row r="2479" spans="1:25" x14ac:dyDescent="0.3">
      <c r="A2479" t="s">
        <v>60</v>
      </c>
      <c r="B2479" t="s">
        <v>82</v>
      </c>
      <c r="C2479">
        <v>1185732</v>
      </c>
      <c r="D2479" s="9">
        <v>44386</v>
      </c>
      <c r="E2479" s="8" t="str">
        <f>TEXT(Table1[[#This Row],[Invoice Date]],"dd-mm-yyyy")</f>
        <v>09-07-2021</v>
      </c>
      <c r="F2479" s="1" t="str">
        <f t="shared" si="152"/>
        <v>July</v>
      </c>
      <c r="G2479" s="1" t="str">
        <f t="shared" si="153"/>
        <v>2021</v>
      </c>
      <c r="H2479" s="1" t="str">
        <f t="shared" si="154"/>
        <v>Friday</v>
      </c>
      <c r="I2479" s="1" t="str">
        <f t="shared" si="155"/>
        <v>09</v>
      </c>
      <c r="J2479" t="s">
        <v>35</v>
      </c>
      <c r="K2479" t="s">
        <v>95</v>
      </c>
      <c r="L2479" t="s">
        <v>96</v>
      </c>
      <c r="M2479" t="s">
        <v>19</v>
      </c>
      <c r="N2479">
        <v>55</v>
      </c>
      <c r="O2479">
        <v>575</v>
      </c>
      <c r="P2479">
        <v>316250</v>
      </c>
      <c r="Q2479">
        <v>126500</v>
      </c>
      <c r="R2479">
        <v>0.4</v>
      </c>
      <c r="S2479" t="s">
        <v>82</v>
      </c>
      <c r="T2479" t="str">
        <f>IF(Table1[[#This Row],[Units Sold]]&gt; 700,"High Units","low Units")</f>
        <v>low Units</v>
      </c>
      <c r="U2479">
        <f>SUM(Table1[[#This Row],[Operating Profit]])/SUM(Table1[Operating Profit])*100</f>
        <v>3.8086908496235458E-2</v>
      </c>
      <c r="V2479">
        <f>SUM(Table1[[#This Row],[Price per Unit]]*Table1[[#This Row],[Units Sold]])</f>
        <v>31625</v>
      </c>
      <c r="W2479">
        <f>SUM(Table1[[#This Row],[Total Sales]]-Table1[[#This Row],[Operating Profit]])</f>
        <v>189750</v>
      </c>
      <c r="X2479">
        <f>SUM(Table1[[#This Row],[Total Sales]]-Table1[[#This Row],[Cost]])</f>
        <v>126500</v>
      </c>
      <c r="Y2479">
        <f>SUM(Table1[[#This Row],[profit/loss]])/SUM(Table1[profit/loss])</f>
        <v>3.8086908496235458E-4</v>
      </c>
    </row>
    <row r="2480" spans="1:25" x14ac:dyDescent="0.3">
      <c r="A2480" t="s">
        <v>60</v>
      </c>
      <c r="B2480" t="s">
        <v>82</v>
      </c>
      <c r="C2480">
        <v>1185732</v>
      </c>
      <c r="D2480" s="9">
        <v>44386</v>
      </c>
      <c r="E2480" s="8" t="str">
        <f>TEXT(Table1[[#This Row],[Invoice Date]],"dd-mm-yyyy")</f>
        <v>09-07-2021</v>
      </c>
      <c r="F2480" s="1" t="str">
        <f t="shared" si="152"/>
        <v>July</v>
      </c>
      <c r="G2480" s="1" t="str">
        <f t="shared" si="153"/>
        <v>2021</v>
      </c>
      <c r="H2480" s="1" t="str">
        <f t="shared" si="154"/>
        <v>Friday</v>
      </c>
      <c r="I2480" s="1" t="str">
        <f t="shared" si="155"/>
        <v>09</v>
      </c>
      <c r="J2480" t="s">
        <v>35</v>
      </c>
      <c r="K2480" t="s">
        <v>95</v>
      </c>
      <c r="L2480" t="s">
        <v>96</v>
      </c>
      <c r="M2480" t="s">
        <v>20</v>
      </c>
      <c r="N2480">
        <v>55</v>
      </c>
      <c r="O2480">
        <v>525</v>
      </c>
      <c r="P2480">
        <v>288750</v>
      </c>
      <c r="Q2480">
        <v>115500</v>
      </c>
      <c r="R2480">
        <v>0.4</v>
      </c>
      <c r="S2480" t="s">
        <v>82</v>
      </c>
      <c r="T2480" t="str">
        <f>IF(Table1[[#This Row],[Units Sold]]&gt; 700,"High Units","low Units")</f>
        <v>low Units</v>
      </c>
      <c r="U2480">
        <f>SUM(Table1[[#This Row],[Operating Profit]])/SUM(Table1[Operating Profit])*100</f>
        <v>3.4775003409606285E-2</v>
      </c>
      <c r="V2480">
        <f>SUM(Table1[[#This Row],[Price per Unit]]*Table1[[#This Row],[Units Sold]])</f>
        <v>28875</v>
      </c>
      <c r="W2480">
        <f>SUM(Table1[[#This Row],[Total Sales]]-Table1[[#This Row],[Operating Profit]])</f>
        <v>173250</v>
      </c>
      <c r="X2480">
        <f>SUM(Table1[[#This Row],[Total Sales]]-Table1[[#This Row],[Cost]])</f>
        <v>115500</v>
      </c>
      <c r="Y2480">
        <f>SUM(Table1[[#This Row],[profit/loss]])/SUM(Table1[profit/loss])</f>
        <v>3.4775003409606286E-4</v>
      </c>
    </row>
    <row r="2481" spans="1:25" x14ac:dyDescent="0.3">
      <c r="A2481" t="s">
        <v>60</v>
      </c>
      <c r="B2481" t="s">
        <v>82</v>
      </c>
      <c r="C2481">
        <v>1185732</v>
      </c>
      <c r="D2481" s="9">
        <v>44386</v>
      </c>
      <c r="E2481" s="8" t="str">
        <f>TEXT(Table1[[#This Row],[Invoice Date]],"dd-mm-yyyy")</f>
        <v>09-07-2021</v>
      </c>
      <c r="F2481" s="1" t="str">
        <f t="shared" si="152"/>
        <v>July</v>
      </c>
      <c r="G2481" s="1" t="str">
        <f t="shared" si="153"/>
        <v>2021</v>
      </c>
      <c r="H2481" s="1" t="str">
        <f t="shared" si="154"/>
        <v>Friday</v>
      </c>
      <c r="I2481" s="1" t="str">
        <f t="shared" si="155"/>
        <v>09</v>
      </c>
      <c r="J2481" t="s">
        <v>35</v>
      </c>
      <c r="K2481" t="s">
        <v>95</v>
      </c>
      <c r="L2481" t="s">
        <v>96</v>
      </c>
      <c r="M2481" t="s">
        <v>21</v>
      </c>
      <c r="N2481">
        <v>65</v>
      </c>
      <c r="O2481">
        <v>550</v>
      </c>
      <c r="P2481">
        <v>357500</v>
      </c>
      <c r="Q2481">
        <v>125125</v>
      </c>
      <c r="R2481">
        <v>0.35</v>
      </c>
      <c r="S2481" t="s">
        <v>82</v>
      </c>
      <c r="T2481" t="str">
        <f>IF(Table1[[#This Row],[Units Sold]]&gt; 700,"High Units","low Units")</f>
        <v>low Units</v>
      </c>
      <c r="U2481">
        <f>SUM(Table1[[#This Row],[Operating Profit]])/SUM(Table1[Operating Profit])*100</f>
        <v>3.7672920360406807E-2</v>
      </c>
      <c r="V2481">
        <f>SUM(Table1[[#This Row],[Price per Unit]]*Table1[[#This Row],[Units Sold]])</f>
        <v>35750</v>
      </c>
      <c r="W2481">
        <f>SUM(Table1[[#This Row],[Total Sales]]-Table1[[#This Row],[Operating Profit]])</f>
        <v>232375</v>
      </c>
      <c r="X2481">
        <f>SUM(Table1[[#This Row],[Total Sales]]-Table1[[#This Row],[Cost]])</f>
        <v>125125</v>
      </c>
      <c r="Y2481">
        <f>SUM(Table1[[#This Row],[profit/loss]])/SUM(Table1[profit/loss])</f>
        <v>3.7672920360406808E-4</v>
      </c>
    </row>
    <row r="2482" spans="1:25" x14ac:dyDescent="0.3">
      <c r="A2482" t="s">
        <v>60</v>
      </c>
      <c r="B2482" t="s">
        <v>82</v>
      </c>
      <c r="C2482">
        <v>1185732</v>
      </c>
      <c r="D2482" s="9">
        <v>44386</v>
      </c>
      <c r="E2482" s="8" t="str">
        <f>TEXT(Table1[[#This Row],[Invoice Date]],"dd-mm-yyyy")</f>
        <v>09-07-2021</v>
      </c>
      <c r="F2482" s="1" t="str">
        <f t="shared" si="152"/>
        <v>July</v>
      </c>
      <c r="G2482" s="1" t="str">
        <f t="shared" si="153"/>
        <v>2021</v>
      </c>
      <c r="H2482" s="1" t="str">
        <f t="shared" si="154"/>
        <v>Friday</v>
      </c>
      <c r="I2482" s="1" t="str">
        <f t="shared" si="155"/>
        <v>09</v>
      </c>
      <c r="J2482" t="s">
        <v>35</v>
      </c>
      <c r="K2482" t="s">
        <v>95</v>
      </c>
      <c r="L2482" t="s">
        <v>96</v>
      </c>
      <c r="M2482" t="s">
        <v>22</v>
      </c>
      <c r="N2482">
        <v>70</v>
      </c>
      <c r="O2482">
        <v>725</v>
      </c>
      <c r="P2482">
        <v>507500</v>
      </c>
      <c r="Q2482">
        <v>253750</v>
      </c>
      <c r="R2482">
        <v>0.5</v>
      </c>
      <c r="S2482" t="s">
        <v>82</v>
      </c>
      <c r="T2482" t="str">
        <f>IF(Table1[[#This Row],[Units Sold]]&gt; 700,"High Units","low Units")</f>
        <v>High Units</v>
      </c>
      <c r="U2482">
        <f>SUM(Table1[[#This Row],[Operating Profit]])/SUM(Table1[Operating Profit])*100</f>
        <v>7.6399628702922898E-2</v>
      </c>
      <c r="V2482">
        <f>SUM(Table1[[#This Row],[Price per Unit]]*Table1[[#This Row],[Units Sold]])</f>
        <v>50750</v>
      </c>
      <c r="W2482">
        <f>SUM(Table1[[#This Row],[Total Sales]]-Table1[[#This Row],[Operating Profit]])</f>
        <v>253750</v>
      </c>
      <c r="X2482">
        <f>SUM(Table1[[#This Row],[Total Sales]]-Table1[[#This Row],[Cost]])</f>
        <v>253750</v>
      </c>
      <c r="Y2482">
        <f>SUM(Table1[[#This Row],[profit/loss]])/SUM(Table1[profit/loss])</f>
        <v>7.6399628702922902E-4</v>
      </c>
    </row>
    <row r="2483" spans="1:25" x14ac:dyDescent="0.3">
      <c r="A2483" t="s">
        <v>60</v>
      </c>
      <c r="B2483" t="s">
        <v>82</v>
      </c>
      <c r="C2483">
        <v>1185732</v>
      </c>
      <c r="D2483" s="9">
        <v>44418</v>
      </c>
      <c r="E2483" s="8" t="str">
        <f>TEXT(Table1[[#This Row],[Invoice Date]],"dd-mm-yyyy")</f>
        <v>10-08-2021</v>
      </c>
      <c r="F2483" s="1" t="str">
        <f t="shared" si="152"/>
        <v>August</v>
      </c>
      <c r="G2483" s="1" t="str">
        <f t="shared" si="153"/>
        <v>2021</v>
      </c>
      <c r="H2483" s="1" t="str">
        <f t="shared" si="154"/>
        <v>Tuesday</v>
      </c>
      <c r="I2483" s="1" t="str">
        <f t="shared" si="155"/>
        <v>10</v>
      </c>
      <c r="J2483" t="s">
        <v>35</v>
      </c>
      <c r="K2483" t="s">
        <v>95</v>
      </c>
      <c r="L2483" t="s">
        <v>96</v>
      </c>
      <c r="M2483" t="s">
        <v>16</v>
      </c>
      <c r="N2483">
        <v>65</v>
      </c>
      <c r="O2483">
        <v>875</v>
      </c>
      <c r="P2483">
        <v>568750</v>
      </c>
      <c r="Q2483">
        <v>227500</v>
      </c>
      <c r="R2483">
        <v>0.4</v>
      </c>
      <c r="S2483" t="s">
        <v>82</v>
      </c>
      <c r="T2483" t="str">
        <f>IF(Table1[[#This Row],[Units Sold]]&gt; 700,"High Units","low Units")</f>
        <v>High Units</v>
      </c>
      <c r="U2483">
        <f>SUM(Table1[[#This Row],[Operating Profit]])/SUM(Table1[Operating Profit])*100</f>
        <v>6.8496218837103301E-2</v>
      </c>
      <c r="V2483">
        <f>SUM(Table1[[#This Row],[Price per Unit]]*Table1[[#This Row],[Units Sold]])</f>
        <v>56875</v>
      </c>
      <c r="W2483">
        <f>SUM(Table1[[#This Row],[Total Sales]]-Table1[[#This Row],[Operating Profit]])</f>
        <v>341250</v>
      </c>
      <c r="X2483">
        <f>SUM(Table1[[#This Row],[Total Sales]]-Table1[[#This Row],[Cost]])</f>
        <v>227500</v>
      </c>
      <c r="Y2483">
        <f>SUM(Table1[[#This Row],[profit/loss]])/SUM(Table1[profit/loss])</f>
        <v>6.8496218837103297E-4</v>
      </c>
    </row>
    <row r="2484" spans="1:25" x14ac:dyDescent="0.3">
      <c r="A2484" t="s">
        <v>60</v>
      </c>
      <c r="B2484" t="s">
        <v>82</v>
      </c>
      <c r="C2484">
        <v>1185732</v>
      </c>
      <c r="D2484" s="9">
        <v>44418</v>
      </c>
      <c r="E2484" s="8" t="str">
        <f>TEXT(Table1[[#This Row],[Invoice Date]],"dd-mm-yyyy")</f>
        <v>10-08-2021</v>
      </c>
      <c r="F2484" s="1" t="str">
        <f t="shared" si="152"/>
        <v>August</v>
      </c>
      <c r="G2484" s="1" t="str">
        <f t="shared" si="153"/>
        <v>2021</v>
      </c>
      <c r="H2484" s="1" t="str">
        <f t="shared" si="154"/>
        <v>Tuesday</v>
      </c>
      <c r="I2484" s="1" t="str">
        <f t="shared" si="155"/>
        <v>10</v>
      </c>
      <c r="J2484" t="s">
        <v>35</v>
      </c>
      <c r="K2484" t="s">
        <v>95</v>
      </c>
      <c r="L2484" t="s">
        <v>96</v>
      </c>
      <c r="M2484" t="s">
        <v>18</v>
      </c>
      <c r="N2484">
        <v>60</v>
      </c>
      <c r="O2484">
        <v>650</v>
      </c>
      <c r="P2484">
        <v>390000</v>
      </c>
      <c r="Q2484">
        <v>136500</v>
      </c>
      <c r="R2484">
        <v>0.35</v>
      </c>
      <c r="S2484" t="s">
        <v>82</v>
      </c>
      <c r="T2484" t="str">
        <f>IF(Table1[[#This Row],[Units Sold]]&gt; 700,"High Units","low Units")</f>
        <v>low Units</v>
      </c>
      <c r="U2484">
        <f>SUM(Table1[[#This Row],[Operating Profit]])/SUM(Table1[Operating Profit])*100</f>
        <v>4.1097731302261971E-2</v>
      </c>
      <c r="V2484">
        <f>SUM(Table1[[#This Row],[Price per Unit]]*Table1[[#This Row],[Units Sold]])</f>
        <v>39000</v>
      </c>
      <c r="W2484">
        <f>SUM(Table1[[#This Row],[Total Sales]]-Table1[[#This Row],[Operating Profit]])</f>
        <v>253500</v>
      </c>
      <c r="X2484">
        <f>SUM(Table1[[#This Row],[Total Sales]]-Table1[[#This Row],[Cost]])</f>
        <v>136500</v>
      </c>
      <c r="Y2484">
        <f>SUM(Table1[[#This Row],[profit/loss]])/SUM(Table1[profit/loss])</f>
        <v>4.1097731302261974E-4</v>
      </c>
    </row>
    <row r="2485" spans="1:25" x14ac:dyDescent="0.3">
      <c r="A2485" t="s">
        <v>60</v>
      </c>
      <c r="B2485" t="s">
        <v>82</v>
      </c>
      <c r="C2485">
        <v>1185732</v>
      </c>
      <c r="D2485" s="9">
        <v>44418</v>
      </c>
      <c r="E2485" s="8" t="str">
        <f>TEXT(Table1[[#This Row],[Invoice Date]],"dd-mm-yyyy")</f>
        <v>10-08-2021</v>
      </c>
      <c r="F2485" s="1" t="str">
        <f t="shared" si="152"/>
        <v>August</v>
      </c>
      <c r="G2485" s="1" t="str">
        <f t="shared" si="153"/>
        <v>2021</v>
      </c>
      <c r="H2485" s="1" t="str">
        <f t="shared" si="154"/>
        <v>Tuesday</v>
      </c>
      <c r="I2485" s="1" t="str">
        <f t="shared" si="155"/>
        <v>10</v>
      </c>
      <c r="J2485" t="s">
        <v>35</v>
      </c>
      <c r="K2485" t="s">
        <v>95</v>
      </c>
      <c r="L2485" t="s">
        <v>96</v>
      </c>
      <c r="M2485" t="s">
        <v>19</v>
      </c>
      <c r="N2485">
        <v>55</v>
      </c>
      <c r="O2485">
        <v>575</v>
      </c>
      <c r="P2485">
        <v>316250</v>
      </c>
      <c r="Q2485">
        <v>126500</v>
      </c>
      <c r="R2485">
        <v>0.4</v>
      </c>
      <c r="S2485" t="s">
        <v>82</v>
      </c>
      <c r="T2485" t="str">
        <f>IF(Table1[[#This Row],[Units Sold]]&gt; 700,"High Units","low Units")</f>
        <v>low Units</v>
      </c>
      <c r="U2485">
        <f>SUM(Table1[[#This Row],[Operating Profit]])/SUM(Table1[Operating Profit])*100</f>
        <v>3.8086908496235458E-2</v>
      </c>
      <c r="V2485">
        <f>SUM(Table1[[#This Row],[Price per Unit]]*Table1[[#This Row],[Units Sold]])</f>
        <v>31625</v>
      </c>
      <c r="W2485">
        <f>SUM(Table1[[#This Row],[Total Sales]]-Table1[[#This Row],[Operating Profit]])</f>
        <v>189750</v>
      </c>
      <c r="X2485">
        <f>SUM(Table1[[#This Row],[Total Sales]]-Table1[[#This Row],[Cost]])</f>
        <v>126500</v>
      </c>
      <c r="Y2485">
        <f>SUM(Table1[[#This Row],[profit/loss]])/SUM(Table1[profit/loss])</f>
        <v>3.8086908496235458E-4</v>
      </c>
    </row>
    <row r="2486" spans="1:25" x14ac:dyDescent="0.3">
      <c r="A2486" t="s">
        <v>60</v>
      </c>
      <c r="B2486" t="s">
        <v>82</v>
      </c>
      <c r="C2486">
        <v>1185732</v>
      </c>
      <c r="D2486" s="9">
        <v>44418</v>
      </c>
      <c r="E2486" s="8" t="str">
        <f>TEXT(Table1[[#This Row],[Invoice Date]],"dd-mm-yyyy")</f>
        <v>10-08-2021</v>
      </c>
      <c r="F2486" s="1" t="str">
        <f t="shared" si="152"/>
        <v>August</v>
      </c>
      <c r="G2486" s="1" t="str">
        <f t="shared" si="153"/>
        <v>2021</v>
      </c>
      <c r="H2486" s="1" t="str">
        <f t="shared" si="154"/>
        <v>Tuesday</v>
      </c>
      <c r="I2486" s="1" t="str">
        <f t="shared" si="155"/>
        <v>10</v>
      </c>
      <c r="J2486" t="s">
        <v>35</v>
      </c>
      <c r="K2486" t="s">
        <v>95</v>
      </c>
      <c r="L2486" t="s">
        <v>96</v>
      </c>
      <c r="M2486" t="s">
        <v>20</v>
      </c>
      <c r="N2486">
        <v>45</v>
      </c>
      <c r="O2486">
        <v>525</v>
      </c>
      <c r="P2486">
        <v>236250</v>
      </c>
      <c r="Q2486">
        <v>94500</v>
      </c>
      <c r="R2486">
        <v>0.4</v>
      </c>
      <c r="S2486" t="s">
        <v>82</v>
      </c>
      <c r="T2486" t="str">
        <f>IF(Table1[[#This Row],[Units Sold]]&gt; 700,"High Units","low Units")</f>
        <v>low Units</v>
      </c>
      <c r="U2486">
        <f>SUM(Table1[[#This Row],[Operating Profit]])/SUM(Table1[Operating Profit])*100</f>
        <v>2.8452275516950596E-2</v>
      </c>
      <c r="V2486">
        <f>SUM(Table1[[#This Row],[Price per Unit]]*Table1[[#This Row],[Units Sold]])</f>
        <v>23625</v>
      </c>
      <c r="W2486">
        <f>SUM(Table1[[#This Row],[Total Sales]]-Table1[[#This Row],[Operating Profit]])</f>
        <v>141750</v>
      </c>
      <c r="X2486">
        <f>SUM(Table1[[#This Row],[Total Sales]]-Table1[[#This Row],[Cost]])</f>
        <v>94500</v>
      </c>
      <c r="Y2486">
        <f>SUM(Table1[[#This Row],[profit/loss]])/SUM(Table1[profit/loss])</f>
        <v>2.8452275516950597E-4</v>
      </c>
    </row>
    <row r="2487" spans="1:25" x14ac:dyDescent="0.3">
      <c r="A2487" t="s">
        <v>60</v>
      </c>
      <c r="B2487" t="s">
        <v>82</v>
      </c>
      <c r="C2487">
        <v>1185732</v>
      </c>
      <c r="D2487" s="9">
        <v>44418</v>
      </c>
      <c r="E2487" s="8" t="str">
        <f>TEXT(Table1[[#This Row],[Invoice Date]],"dd-mm-yyyy")</f>
        <v>10-08-2021</v>
      </c>
      <c r="F2487" s="1" t="str">
        <f t="shared" si="152"/>
        <v>August</v>
      </c>
      <c r="G2487" s="1" t="str">
        <f t="shared" si="153"/>
        <v>2021</v>
      </c>
      <c r="H2487" s="1" t="str">
        <f t="shared" si="154"/>
        <v>Tuesday</v>
      </c>
      <c r="I2487" s="1" t="str">
        <f t="shared" si="155"/>
        <v>10</v>
      </c>
      <c r="J2487" t="s">
        <v>35</v>
      </c>
      <c r="K2487" t="s">
        <v>95</v>
      </c>
      <c r="L2487" t="s">
        <v>96</v>
      </c>
      <c r="M2487" t="s">
        <v>21</v>
      </c>
      <c r="N2487">
        <v>55</v>
      </c>
      <c r="O2487">
        <v>500</v>
      </c>
      <c r="P2487">
        <v>275000</v>
      </c>
      <c r="Q2487">
        <v>96250</v>
      </c>
      <c r="R2487">
        <v>0.35</v>
      </c>
      <c r="S2487" t="s">
        <v>82</v>
      </c>
      <c r="T2487" t="str">
        <f>IF(Table1[[#This Row],[Units Sold]]&gt; 700,"High Units","low Units")</f>
        <v>low Units</v>
      </c>
      <c r="U2487">
        <f>SUM(Table1[[#This Row],[Operating Profit]])/SUM(Table1[Operating Profit])*100</f>
        <v>2.8979169508005241E-2</v>
      </c>
      <c r="V2487">
        <f>SUM(Table1[[#This Row],[Price per Unit]]*Table1[[#This Row],[Units Sold]])</f>
        <v>27500</v>
      </c>
      <c r="W2487">
        <f>SUM(Table1[[#This Row],[Total Sales]]-Table1[[#This Row],[Operating Profit]])</f>
        <v>178750</v>
      </c>
      <c r="X2487">
        <f>SUM(Table1[[#This Row],[Total Sales]]-Table1[[#This Row],[Cost]])</f>
        <v>96250</v>
      </c>
      <c r="Y2487">
        <f>SUM(Table1[[#This Row],[profit/loss]])/SUM(Table1[profit/loss])</f>
        <v>2.897916950800524E-4</v>
      </c>
    </row>
    <row r="2488" spans="1:25" x14ac:dyDescent="0.3">
      <c r="A2488" t="s">
        <v>60</v>
      </c>
      <c r="B2488" t="s">
        <v>82</v>
      </c>
      <c r="C2488">
        <v>1185732</v>
      </c>
      <c r="D2488" s="9">
        <v>44418</v>
      </c>
      <c r="E2488" s="8" t="str">
        <f>TEXT(Table1[[#This Row],[Invoice Date]],"dd-mm-yyyy")</f>
        <v>10-08-2021</v>
      </c>
      <c r="F2488" s="1" t="str">
        <f t="shared" si="152"/>
        <v>August</v>
      </c>
      <c r="G2488" s="1" t="str">
        <f t="shared" si="153"/>
        <v>2021</v>
      </c>
      <c r="H2488" s="1" t="str">
        <f t="shared" si="154"/>
        <v>Tuesday</v>
      </c>
      <c r="I2488" s="1" t="str">
        <f t="shared" si="155"/>
        <v>10</v>
      </c>
      <c r="J2488" t="s">
        <v>35</v>
      </c>
      <c r="K2488" t="s">
        <v>95</v>
      </c>
      <c r="L2488" t="s">
        <v>96</v>
      </c>
      <c r="M2488" t="s">
        <v>22</v>
      </c>
      <c r="N2488">
        <v>60</v>
      </c>
      <c r="O2488">
        <v>675</v>
      </c>
      <c r="P2488">
        <v>405000</v>
      </c>
      <c r="Q2488">
        <v>202500</v>
      </c>
      <c r="R2488">
        <v>0.5</v>
      </c>
      <c r="S2488" t="s">
        <v>82</v>
      </c>
      <c r="T2488" t="str">
        <f>IF(Table1[[#This Row],[Units Sold]]&gt; 700,"High Units","low Units")</f>
        <v>low Units</v>
      </c>
      <c r="U2488">
        <f>SUM(Table1[[#This Row],[Operating Profit]])/SUM(Table1[Operating Profit])*100</f>
        <v>6.0969161822036995E-2</v>
      </c>
      <c r="V2488">
        <f>SUM(Table1[[#This Row],[Price per Unit]]*Table1[[#This Row],[Units Sold]])</f>
        <v>40500</v>
      </c>
      <c r="W2488">
        <f>SUM(Table1[[#This Row],[Total Sales]]-Table1[[#This Row],[Operating Profit]])</f>
        <v>202500</v>
      </c>
      <c r="X2488">
        <f>SUM(Table1[[#This Row],[Total Sales]]-Table1[[#This Row],[Cost]])</f>
        <v>202500</v>
      </c>
      <c r="Y2488">
        <f>SUM(Table1[[#This Row],[profit/loss]])/SUM(Table1[profit/loss])</f>
        <v>6.0969161822036996E-4</v>
      </c>
    </row>
    <row r="2489" spans="1:25" x14ac:dyDescent="0.3">
      <c r="A2489" t="s">
        <v>60</v>
      </c>
      <c r="B2489" t="s">
        <v>82</v>
      </c>
      <c r="C2489">
        <v>1185732</v>
      </c>
      <c r="D2489" s="9">
        <v>44448</v>
      </c>
      <c r="E2489" s="8" t="str">
        <f>TEXT(Table1[[#This Row],[Invoice Date]],"dd-mm-yyyy")</f>
        <v>09-09-2021</v>
      </c>
      <c r="F2489" s="1" t="str">
        <f t="shared" si="152"/>
        <v>September</v>
      </c>
      <c r="G2489" s="1" t="str">
        <f t="shared" si="153"/>
        <v>2021</v>
      </c>
      <c r="H2489" s="1" t="str">
        <f t="shared" si="154"/>
        <v>Thursday</v>
      </c>
      <c r="I2489" s="1" t="str">
        <f t="shared" si="155"/>
        <v>09</v>
      </c>
      <c r="J2489" t="s">
        <v>35</v>
      </c>
      <c r="K2489" t="s">
        <v>95</v>
      </c>
      <c r="L2489" t="s">
        <v>96</v>
      </c>
      <c r="M2489" t="s">
        <v>16</v>
      </c>
      <c r="N2489">
        <v>55</v>
      </c>
      <c r="O2489">
        <v>775</v>
      </c>
      <c r="P2489">
        <v>426250</v>
      </c>
      <c r="Q2489">
        <v>170500</v>
      </c>
      <c r="R2489">
        <v>0.4</v>
      </c>
      <c r="S2489" t="s">
        <v>82</v>
      </c>
      <c r="T2489" t="str">
        <f>IF(Table1[[#This Row],[Units Sold]]&gt; 700,"High Units","low Units")</f>
        <v>High Units</v>
      </c>
      <c r="U2489">
        <f>SUM(Table1[[#This Row],[Operating Profit]])/SUM(Table1[Operating Profit])*100</f>
        <v>5.1334528842752136E-2</v>
      </c>
      <c r="V2489">
        <f>SUM(Table1[[#This Row],[Price per Unit]]*Table1[[#This Row],[Units Sold]])</f>
        <v>42625</v>
      </c>
      <c r="W2489">
        <f>SUM(Table1[[#This Row],[Total Sales]]-Table1[[#This Row],[Operating Profit]])</f>
        <v>255750</v>
      </c>
      <c r="X2489">
        <f>SUM(Table1[[#This Row],[Total Sales]]-Table1[[#This Row],[Cost]])</f>
        <v>170500</v>
      </c>
      <c r="Y2489">
        <f>SUM(Table1[[#This Row],[profit/loss]])/SUM(Table1[profit/loss])</f>
        <v>5.1334528842752135E-4</v>
      </c>
    </row>
    <row r="2490" spans="1:25" x14ac:dyDescent="0.3">
      <c r="A2490" t="s">
        <v>60</v>
      </c>
      <c r="B2490" t="s">
        <v>82</v>
      </c>
      <c r="C2490">
        <v>1185732</v>
      </c>
      <c r="D2490" s="9">
        <v>44448</v>
      </c>
      <c r="E2490" s="8" t="str">
        <f>TEXT(Table1[[#This Row],[Invoice Date]],"dd-mm-yyyy")</f>
        <v>09-09-2021</v>
      </c>
      <c r="F2490" s="1" t="str">
        <f t="shared" si="152"/>
        <v>September</v>
      </c>
      <c r="G2490" s="1" t="str">
        <f t="shared" si="153"/>
        <v>2021</v>
      </c>
      <c r="H2490" s="1" t="str">
        <f t="shared" si="154"/>
        <v>Thursday</v>
      </c>
      <c r="I2490" s="1" t="str">
        <f t="shared" si="155"/>
        <v>09</v>
      </c>
      <c r="J2490" t="s">
        <v>35</v>
      </c>
      <c r="K2490" t="s">
        <v>95</v>
      </c>
      <c r="L2490" t="s">
        <v>96</v>
      </c>
      <c r="M2490" t="s">
        <v>18</v>
      </c>
      <c r="N2490">
        <v>50</v>
      </c>
      <c r="O2490">
        <v>575</v>
      </c>
      <c r="P2490">
        <v>287500</v>
      </c>
      <c r="Q2490">
        <v>100625</v>
      </c>
      <c r="R2490">
        <v>0.35</v>
      </c>
      <c r="S2490" t="s">
        <v>82</v>
      </c>
      <c r="T2490" t="str">
        <f>IF(Table1[[#This Row],[Units Sold]]&gt; 700,"High Units","low Units")</f>
        <v>low Units</v>
      </c>
      <c r="U2490">
        <f>SUM(Table1[[#This Row],[Operating Profit]])/SUM(Table1[Operating Profit])*100</f>
        <v>3.0296404485641842E-2</v>
      </c>
      <c r="V2490">
        <f>SUM(Table1[[#This Row],[Price per Unit]]*Table1[[#This Row],[Units Sold]])</f>
        <v>28750</v>
      </c>
      <c r="W2490">
        <f>SUM(Table1[[#This Row],[Total Sales]]-Table1[[#This Row],[Operating Profit]])</f>
        <v>186875</v>
      </c>
      <c r="X2490">
        <f>SUM(Table1[[#This Row],[Total Sales]]-Table1[[#This Row],[Cost]])</f>
        <v>100625</v>
      </c>
      <c r="Y2490">
        <f>SUM(Table1[[#This Row],[profit/loss]])/SUM(Table1[profit/loss])</f>
        <v>3.0296404485641841E-4</v>
      </c>
    </row>
    <row r="2491" spans="1:25" x14ac:dyDescent="0.3">
      <c r="A2491" t="s">
        <v>60</v>
      </c>
      <c r="B2491" t="s">
        <v>82</v>
      </c>
      <c r="C2491">
        <v>1185732</v>
      </c>
      <c r="D2491" s="9">
        <v>44448</v>
      </c>
      <c r="E2491" s="8" t="str">
        <f>TEXT(Table1[[#This Row],[Invoice Date]],"dd-mm-yyyy")</f>
        <v>09-09-2021</v>
      </c>
      <c r="F2491" s="1" t="str">
        <f t="shared" si="152"/>
        <v>September</v>
      </c>
      <c r="G2491" s="1" t="str">
        <f t="shared" si="153"/>
        <v>2021</v>
      </c>
      <c r="H2491" s="1" t="str">
        <f t="shared" si="154"/>
        <v>Thursday</v>
      </c>
      <c r="I2491" s="1" t="str">
        <f t="shared" si="155"/>
        <v>09</v>
      </c>
      <c r="J2491" t="s">
        <v>35</v>
      </c>
      <c r="K2491" t="s">
        <v>95</v>
      </c>
      <c r="L2491" t="s">
        <v>96</v>
      </c>
      <c r="M2491" t="s">
        <v>19</v>
      </c>
      <c r="N2491">
        <v>25</v>
      </c>
      <c r="O2491">
        <v>475</v>
      </c>
      <c r="P2491">
        <v>118750</v>
      </c>
      <c r="Q2491">
        <v>47500</v>
      </c>
      <c r="R2491">
        <v>0.4</v>
      </c>
      <c r="S2491" t="s">
        <v>82</v>
      </c>
      <c r="T2491" t="str">
        <f>IF(Table1[[#This Row],[Units Sold]]&gt; 700,"High Units","low Units")</f>
        <v>low Units</v>
      </c>
      <c r="U2491">
        <f>SUM(Table1[[#This Row],[Operating Profit]])/SUM(Table1[Operating Profit])*100</f>
        <v>1.4301408328625963E-2</v>
      </c>
      <c r="V2491">
        <f>SUM(Table1[[#This Row],[Price per Unit]]*Table1[[#This Row],[Units Sold]])</f>
        <v>11875</v>
      </c>
      <c r="W2491">
        <f>SUM(Table1[[#This Row],[Total Sales]]-Table1[[#This Row],[Operating Profit]])</f>
        <v>71250</v>
      </c>
      <c r="X2491">
        <f>SUM(Table1[[#This Row],[Total Sales]]-Table1[[#This Row],[Cost]])</f>
        <v>47500</v>
      </c>
      <c r="Y2491">
        <f>SUM(Table1[[#This Row],[profit/loss]])/SUM(Table1[profit/loss])</f>
        <v>1.4301408328625963E-4</v>
      </c>
    </row>
    <row r="2492" spans="1:25" x14ac:dyDescent="0.3">
      <c r="A2492" t="s">
        <v>60</v>
      </c>
      <c r="B2492" t="s">
        <v>82</v>
      </c>
      <c r="C2492">
        <v>1185732</v>
      </c>
      <c r="D2492" s="9">
        <v>44448</v>
      </c>
      <c r="E2492" s="8" t="str">
        <f>TEXT(Table1[[#This Row],[Invoice Date]],"dd-mm-yyyy")</f>
        <v>09-09-2021</v>
      </c>
      <c r="F2492" s="1" t="str">
        <f t="shared" si="152"/>
        <v>September</v>
      </c>
      <c r="G2492" s="1" t="str">
        <f t="shared" si="153"/>
        <v>2021</v>
      </c>
      <c r="H2492" s="1" t="str">
        <f t="shared" si="154"/>
        <v>Thursday</v>
      </c>
      <c r="I2492" s="1" t="str">
        <f t="shared" si="155"/>
        <v>09</v>
      </c>
      <c r="J2492" t="s">
        <v>35</v>
      </c>
      <c r="K2492" t="s">
        <v>95</v>
      </c>
      <c r="L2492" t="s">
        <v>96</v>
      </c>
      <c r="M2492" t="s">
        <v>20</v>
      </c>
      <c r="N2492">
        <v>25</v>
      </c>
      <c r="O2492">
        <v>450</v>
      </c>
      <c r="P2492">
        <v>112500</v>
      </c>
      <c r="Q2492">
        <v>45000</v>
      </c>
      <c r="R2492">
        <v>0.4</v>
      </c>
      <c r="S2492" t="s">
        <v>82</v>
      </c>
      <c r="T2492" t="str">
        <f>IF(Table1[[#This Row],[Units Sold]]&gt; 700,"High Units","low Units")</f>
        <v>low Units</v>
      </c>
      <c r="U2492">
        <f>SUM(Table1[[#This Row],[Operating Profit]])/SUM(Table1[Operating Profit])*100</f>
        <v>1.3548702627119333E-2</v>
      </c>
      <c r="V2492">
        <f>SUM(Table1[[#This Row],[Price per Unit]]*Table1[[#This Row],[Units Sold]])</f>
        <v>11250</v>
      </c>
      <c r="W2492">
        <f>SUM(Table1[[#This Row],[Total Sales]]-Table1[[#This Row],[Operating Profit]])</f>
        <v>67500</v>
      </c>
      <c r="X2492">
        <f>SUM(Table1[[#This Row],[Total Sales]]-Table1[[#This Row],[Cost]])</f>
        <v>45000</v>
      </c>
      <c r="Y2492">
        <f>SUM(Table1[[#This Row],[profit/loss]])/SUM(Table1[profit/loss])</f>
        <v>1.3548702627119334E-4</v>
      </c>
    </row>
    <row r="2493" spans="1:25" x14ac:dyDescent="0.3">
      <c r="A2493" t="s">
        <v>60</v>
      </c>
      <c r="B2493" t="s">
        <v>82</v>
      </c>
      <c r="C2493">
        <v>1185732</v>
      </c>
      <c r="D2493" s="9">
        <v>44448</v>
      </c>
      <c r="E2493" s="8" t="str">
        <f>TEXT(Table1[[#This Row],[Invoice Date]],"dd-mm-yyyy")</f>
        <v>09-09-2021</v>
      </c>
      <c r="F2493" s="1" t="str">
        <f t="shared" si="152"/>
        <v>September</v>
      </c>
      <c r="G2493" s="1" t="str">
        <f t="shared" si="153"/>
        <v>2021</v>
      </c>
      <c r="H2493" s="1" t="str">
        <f t="shared" si="154"/>
        <v>Thursday</v>
      </c>
      <c r="I2493" s="1" t="str">
        <f t="shared" si="155"/>
        <v>09</v>
      </c>
      <c r="J2493" t="s">
        <v>35</v>
      </c>
      <c r="K2493" t="s">
        <v>95</v>
      </c>
      <c r="L2493" t="s">
        <v>96</v>
      </c>
      <c r="M2493" t="s">
        <v>21</v>
      </c>
      <c r="N2493">
        <v>35</v>
      </c>
      <c r="O2493">
        <v>450</v>
      </c>
      <c r="P2493">
        <v>157500</v>
      </c>
      <c r="Q2493">
        <v>55125</v>
      </c>
      <c r="R2493">
        <v>0.35</v>
      </c>
      <c r="S2493" t="s">
        <v>82</v>
      </c>
      <c r="T2493" t="str">
        <f>IF(Table1[[#This Row],[Units Sold]]&gt; 700,"High Units","low Units")</f>
        <v>low Units</v>
      </c>
      <c r="U2493">
        <f>SUM(Table1[[#This Row],[Operating Profit]])/SUM(Table1[Operating Profit])*100</f>
        <v>1.659716071822118E-2</v>
      </c>
      <c r="V2493">
        <f>SUM(Table1[[#This Row],[Price per Unit]]*Table1[[#This Row],[Units Sold]])</f>
        <v>15750</v>
      </c>
      <c r="W2493">
        <f>SUM(Table1[[#This Row],[Total Sales]]-Table1[[#This Row],[Operating Profit]])</f>
        <v>102375</v>
      </c>
      <c r="X2493">
        <f>SUM(Table1[[#This Row],[Total Sales]]-Table1[[#This Row],[Cost]])</f>
        <v>55125</v>
      </c>
      <c r="Y2493">
        <f>SUM(Table1[[#This Row],[profit/loss]])/SUM(Table1[profit/loss])</f>
        <v>1.6597160718221182E-4</v>
      </c>
    </row>
    <row r="2494" spans="1:25" x14ac:dyDescent="0.3">
      <c r="A2494" t="s">
        <v>60</v>
      </c>
      <c r="B2494" t="s">
        <v>82</v>
      </c>
      <c r="C2494">
        <v>1185732</v>
      </c>
      <c r="D2494" s="9">
        <v>44448</v>
      </c>
      <c r="E2494" s="8" t="str">
        <f>TEXT(Table1[[#This Row],[Invoice Date]],"dd-mm-yyyy")</f>
        <v>09-09-2021</v>
      </c>
      <c r="F2494" s="1" t="str">
        <f t="shared" si="152"/>
        <v>September</v>
      </c>
      <c r="G2494" s="1" t="str">
        <f t="shared" si="153"/>
        <v>2021</v>
      </c>
      <c r="H2494" s="1" t="str">
        <f t="shared" si="154"/>
        <v>Thursday</v>
      </c>
      <c r="I2494" s="1" t="str">
        <f t="shared" si="155"/>
        <v>09</v>
      </c>
      <c r="J2494" t="s">
        <v>35</v>
      </c>
      <c r="K2494" t="s">
        <v>95</v>
      </c>
      <c r="L2494" t="s">
        <v>96</v>
      </c>
      <c r="M2494" t="s">
        <v>22</v>
      </c>
      <c r="N2494">
        <v>40</v>
      </c>
      <c r="O2494">
        <v>550</v>
      </c>
      <c r="P2494">
        <v>220000</v>
      </c>
      <c r="Q2494">
        <v>110000</v>
      </c>
      <c r="R2494">
        <v>0.5</v>
      </c>
      <c r="S2494" t="s">
        <v>82</v>
      </c>
      <c r="T2494" t="str">
        <f>IF(Table1[[#This Row],[Units Sold]]&gt; 700,"High Units","low Units")</f>
        <v>low Units</v>
      </c>
      <c r="U2494">
        <f>SUM(Table1[[#This Row],[Operating Profit]])/SUM(Table1[Operating Profit])*100</f>
        <v>3.3119050866291702E-2</v>
      </c>
      <c r="V2494">
        <f>SUM(Table1[[#This Row],[Price per Unit]]*Table1[[#This Row],[Units Sold]])</f>
        <v>22000</v>
      </c>
      <c r="W2494">
        <f>SUM(Table1[[#This Row],[Total Sales]]-Table1[[#This Row],[Operating Profit]])</f>
        <v>110000</v>
      </c>
      <c r="X2494">
        <f>SUM(Table1[[#This Row],[Total Sales]]-Table1[[#This Row],[Cost]])</f>
        <v>110000</v>
      </c>
      <c r="Y2494">
        <f>SUM(Table1[[#This Row],[profit/loss]])/SUM(Table1[profit/loss])</f>
        <v>3.31190508662917E-4</v>
      </c>
    </row>
    <row r="2495" spans="1:25" x14ac:dyDescent="0.3">
      <c r="A2495" t="s">
        <v>60</v>
      </c>
      <c r="B2495" t="s">
        <v>82</v>
      </c>
      <c r="C2495">
        <v>1185732</v>
      </c>
      <c r="D2495" s="9">
        <v>44480</v>
      </c>
      <c r="E2495" s="8" t="str">
        <f>TEXT(Table1[[#This Row],[Invoice Date]],"dd-mm-yyyy")</f>
        <v>11-10-2021</v>
      </c>
      <c r="F2495" s="1" t="str">
        <f t="shared" si="152"/>
        <v>October</v>
      </c>
      <c r="G2495" s="1" t="str">
        <f t="shared" si="153"/>
        <v>2021</v>
      </c>
      <c r="H2495" s="1" t="str">
        <f t="shared" si="154"/>
        <v>Monday</v>
      </c>
      <c r="I2495" s="1" t="str">
        <f t="shared" si="155"/>
        <v>11</v>
      </c>
      <c r="J2495" t="s">
        <v>35</v>
      </c>
      <c r="K2495" t="s">
        <v>95</v>
      </c>
      <c r="L2495" t="s">
        <v>96</v>
      </c>
      <c r="M2495" t="s">
        <v>16</v>
      </c>
      <c r="N2495">
        <v>40</v>
      </c>
      <c r="O2495">
        <v>725</v>
      </c>
      <c r="P2495">
        <v>290000</v>
      </c>
      <c r="Q2495">
        <v>116000</v>
      </c>
      <c r="R2495">
        <v>0.4</v>
      </c>
      <c r="S2495" t="s">
        <v>82</v>
      </c>
      <c r="T2495" t="str">
        <f>IF(Table1[[#This Row],[Units Sold]]&gt; 700,"High Units","low Units")</f>
        <v>High Units</v>
      </c>
      <c r="U2495">
        <f>SUM(Table1[[#This Row],[Operating Profit]])/SUM(Table1[Operating Profit])*100</f>
        <v>3.4925544549907615E-2</v>
      </c>
      <c r="V2495">
        <f>SUM(Table1[[#This Row],[Price per Unit]]*Table1[[#This Row],[Units Sold]])</f>
        <v>29000</v>
      </c>
      <c r="W2495">
        <f>SUM(Table1[[#This Row],[Total Sales]]-Table1[[#This Row],[Operating Profit]])</f>
        <v>174000</v>
      </c>
      <c r="X2495">
        <f>SUM(Table1[[#This Row],[Total Sales]]-Table1[[#This Row],[Cost]])</f>
        <v>116000</v>
      </c>
      <c r="Y2495">
        <f>SUM(Table1[[#This Row],[profit/loss]])/SUM(Table1[profit/loss])</f>
        <v>3.4925544549907614E-4</v>
      </c>
    </row>
    <row r="2496" spans="1:25" x14ac:dyDescent="0.3">
      <c r="A2496" t="s">
        <v>60</v>
      </c>
      <c r="B2496" t="s">
        <v>82</v>
      </c>
      <c r="C2496">
        <v>1185732</v>
      </c>
      <c r="D2496" s="9">
        <v>44480</v>
      </c>
      <c r="E2496" s="8" t="str">
        <f>TEXT(Table1[[#This Row],[Invoice Date]],"dd-mm-yyyy")</f>
        <v>11-10-2021</v>
      </c>
      <c r="F2496" s="1" t="str">
        <f t="shared" si="152"/>
        <v>October</v>
      </c>
      <c r="G2496" s="1" t="str">
        <f t="shared" si="153"/>
        <v>2021</v>
      </c>
      <c r="H2496" s="1" t="str">
        <f t="shared" si="154"/>
        <v>Monday</v>
      </c>
      <c r="I2496" s="1" t="str">
        <f t="shared" si="155"/>
        <v>11</v>
      </c>
      <c r="J2496" t="s">
        <v>35</v>
      </c>
      <c r="K2496" t="s">
        <v>95</v>
      </c>
      <c r="L2496" t="s">
        <v>96</v>
      </c>
      <c r="M2496" t="s">
        <v>18</v>
      </c>
      <c r="N2496">
        <v>30</v>
      </c>
      <c r="O2496">
        <v>550</v>
      </c>
      <c r="P2496">
        <v>165000</v>
      </c>
      <c r="Q2496">
        <v>57750</v>
      </c>
      <c r="R2496">
        <v>0.35</v>
      </c>
      <c r="S2496" t="s">
        <v>82</v>
      </c>
      <c r="T2496" t="str">
        <f>IF(Table1[[#This Row],[Units Sold]]&gt; 700,"High Units","low Units")</f>
        <v>low Units</v>
      </c>
      <c r="U2496">
        <f>SUM(Table1[[#This Row],[Operating Profit]])/SUM(Table1[Operating Profit])*100</f>
        <v>1.7387501704803143E-2</v>
      </c>
      <c r="V2496">
        <f>SUM(Table1[[#This Row],[Price per Unit]]*Table1[[#This Row],[Units Sold]])</f>
        <v>16500</v>
      </c>
      <c r="W2496">
        <f>SUM(Table1[[#This Row],[Total Sales]]-Table1[[#This Row],[Operating Profit]])</f>
        <v>107250</v>
      </c>
      <c r="X2496">
        <f>SUM(Table1[[#This Row],[Total Sales]]-Table1[[#This Row],[Cost]])</f>
        <v>57750</v>
      </c>
      <c r="Y2496">
        <f>SUM(Table1[[#This Row],[profit/loss]])/SUM(Table1[profit/loss])</f>
        <v>1.7387501704803143E-4</v>
      </c>
    </row>
    <row r="2497" spans="1:25" x14ac:dyDescent="0.3">
      <c r="A2497" t="s">
        <v>60</v>
      </c>
      <c r="B2497" t="s">
        <v>82</v>
      </c>
      <c r="C2497">
        <v>1185732</v>
      </c>
      <c r="D2497" s="9">
        <v>44480</v>
      </c>
      <c r="E2497" s="8" t="str">
        <f>TEXT(Table1[[#This Row],[Invoice Date]],"dd-mm-yyyy")</f>
        <v>11-10-2021</v>
      </c>
      <c r="F2497" s="1" t="str">
        <f t="shared" si="152"/>
        <v>October</v>
      </c>
      <c r="G2497" s="1" t="str">
        <f t="shared" si="153"/>
        <v>2021</v>
      </c>
      <c r="H2497" s="1" t="str">
        <f t="shared" si="154"/>
        <v>Monday</v>
      </c>
      <c r="I2497" s="1" t="str">
        <f t="shared" si="155"/>
        <v>11</v>
      </c>
      <c r="J2497" t="s">
        <v>35</v>
      </c>
      <c r="K2497" t="s">
        <v>95</v>
      </c>
      <c r="L2497" t="s">
        <v>96</v>
      </c>
      <c r="M2497" t="s">
        <v>19</v>
      </c>
      <c r="N2497">
        <v>30</v>
      </c>
      <c r="O2497">
        <v>425</v>
      </c>
      <c r="P2497">
        <v>127500</v>
      </c>
      <c r="Q2497">
        <v>51000</v>
      </c>
      <c r="R2497">
        <v>0.4</v>
      </c>
      <c r="S2497" t="s">
        <v>82</v>
      </c>
      <c r="T2497" t="str">
        <f>IF(Table1[[#This Row],[Units Sold]]&gt; 700,"High Units","low Units")</f>
        <v>low Units</v>
      </c>
      <c r="U2497">
        <f>SUM(Table1[[#This Row],[Operating Profit]])/SUM(Table1[Operating Profit])*100</f>
        <v>1.5355196310735243E-2</v>
      </c>
      <c r="V2497">
        <f>SUM(Table1[[#This Row],[Price per Unit]]*Table1[[#This Row],[Units Sold]])</f>
        <v>12750</v>
      </c>
      <c r="W2497">
        <f>SUM(Table1[[#This Row],[Total Sales]]-Table1[[#This Row],[Operating Profit]])</f>
        <v>76500</v>
      </c>
      <c r="X2497">
        <f>SUM(Table1[[#This Row],[Total Sales]]-Table1[[#This Row],[Cost]])</f>
        <v>51000</v>
      </c>
      <c r="Y2497">
        <f>SUM(Table1[[#This Row],[profit/loss]])/SUM(Table1[profit/loss])</f>
        <v>1.5355196310735242E-4</v>
      </c>
    </row>
    <row r="2498" spans="1:25" x14ac:dyDescent="0.3">
      <c r="A2498" t="s">
        <v>60</v>
      </c>
      <c r="B2498" t="s">
        <v>82</v>
      </c>
      <c r="C2498">
        <v>1185732</v>
      </c>
      <c r="D2498" s="9">
        <v>44480</v>
      </c>
      <c r="E2498" s="8" t="str">
        <f>TEXT(Table1[[#This Row],[Invoice Date]],"dd-mm-yyyy")</f>
        <v>11-10-2021</v>
      </c>
      <c r="F2498" s="1" t="str">
        <f t="shared" si="152"/>
        <v>October</v>
      </c>
      <c r="G2498" s="1" t="str">
        <f t="shared" si="153"/>
        <v>2021</v>
      </c>
      <c r="H2498" s="1" t="str">
        <f t="shared" si="154"/>
        <v>Monday</v>
      </c>
      <c r="I2498" s="1" t="str">
        <f t="shared" si="155"/>
        <v>11</v>
      </c>
      <c r="J2498" t="s">
        <v>35</v>
      </c>
      <c r="K2498" t="s">
        <v>95</v>
      </c>
      <c r="L2498" t="s">
        <v>96</v>
      </c>
      <c r="M2498" t="s">
        <v>20</v>
      </c>
      <c r="N2498">
        <v>30</v>
      </c>
      <c r="O2498">
        <v>400</v>
      </c>
      <c r="P2498">
        <v>120000</v>
      </c>
      <c r="Q2498">
        <v>48000</v>
      </c>
      <c r="R2498">
        <v>0.4</v>
      </c>
      <c r="S2498" t="s">
        <v>82</v>
      </c>
      <c r="T2498" t="str">
        <f>IF(Table1[[#This Row],[Units Sold]]&gt; 700,"High Units","low Units")</f>
        <v>low Units</v>
      </c>
      <c r="U2498">
        <f>SUM(Table1[[#This Row],[Operating Profit]])/SUM(Table1[Operating Profit])*100</f>
        <v>1.4451949468927288E-2</v>
      </c>
      <c r="V2498">
        <f>SUM(Table1[[#This Row],[Price per Unit]]*Table1[[#This Row],[Units Sold]])</f>
        <v>12000</v>
      </c>
      <c r="W2498">
        <f>SUM(Table1[[#This Row],[Total Sales]]-Table1[[#This Row],[Operating Profit]])</f>
        <v>72000</v>
      </c>
      <c r="X2498">
        <f>SUM(Table1[[#This Row],[Total Sales]]-Table1[[#This Row],[Cost]])</f>
        <v>48000</v>
      </c>
      <c r="Y2498">
        <f>SUM(Table1[[#This Row],[profit/loss]])/SUM(Table1[profit/loss])</f>
        <v>1.4451949468927288E-4</v>
      </c>
    </row>
    <row r="2499" spans="1:25" x14ac:dyDescent="0.3">
      <c r="A2499" t="s">
        <v>60</v>
      </c>
      <c r="B2499" t="s">
        <v>82</v>
      </c>
      <c r="C2499">
        <v>1185732</v>
      </c>
      <c r="D2499" s="9">
        <v>44480</v>
      </c>
      <c r="E2499" s="8" t="str">
        <f>TEXT(Table1[[#This Row],[Invoice Date]],"dd-mm-yyyy")</f>
        <v>11-10-2021</v>
      </c>
      <c r="F2499" s="1" t="str">
        <f t="shared" ref="F2499:F2562" si="156">TEXT(D2499,"mmmm")</f>
        <v>October</v>
      </c>
      <c r="G2499" s="1" t="str">
        <f t="shared" ref="G2499:G2562" si="157">TEXT(D2499,"YYYY")</f>
        <v>2021</v>
      </c>
      <c r="H2499" s="1" t="str">
        <f t="shared" ref="H2499:H2562" si="158">TEXT(D2499,"dddd")</f>
        <v>Monday</v>
      </c>
      <c r="I2499" s="1" t="str">
        <f t="shared" ref="I2499:I2562" si="159">TEXT(D2499,"dd")</f>
        <v>11</v>
      </c>
      <c r="J2499" t="s">
        <v>35</v>
      </c>
      <c r="K2499" t="s">
        <v>95</v>
      </c>
      <c r="L2499" t="s">
        <v>96</v>
      </c>
      <c r="M2499" t="s">
        <v>21</v>
      </c>
      <c r="N2499">
        <v>40</v>
      </c>
      <c r="O2499">
        <v>400</v>
      </c>
      <c r="P2499">
        <v>160000</v>
      </c>
      <c r="Q2499">
        <v>56000</v>
      </c>
      <c r="R2499">
        <v>0.35</v>
      </c>
      <c r="S2499" t="s">
        <v>82</v>
      </c>
      <c r="T2499" t="str">
        <f>IF(Table1[[#This Row],[Units Sold]]&gt; 700,"High Units","low Units")</f>
        <v>low Units</v>
      </c>
      <c r="U2499">
        <f>SUM(Table1[[#This Row],[Operating Profit]])/SUM(Table1[Operating Profit])*100</f>
        <v>1.6860607713748504E-2</v>
      </c>
      <c r="V2499">
        <f>SUM(Table1[[#This Row],[Price per Unit]]*Table1[[#This Row],[Units Sold]])</f>
        <v>16000</v>
      </c>
      <c r="W2499">
        <f>SUM(Table1[[#This Row],[Total Sales]]-Table1[[#This Row],[Operating Profit]])</f>
        <v>104000</v>
      </c>
      <c r="X2499">
        <f>SUM(Table1[[#This Row],[Total Sales]]-Table1[[#This Row],[Cost]])</f>
        <v>56000</v>
      </c>
      <c r="Y2499">
        <f>SUM(Table1[[#This Row],[profit/loss]])/SUM(Table1[profit/loss])</f>
        <v>1.6860607713748503E-4</v>
      </c>
    </row>
    <row r="2500" spans="1:25" x14ac:dyDescent="0.3">
      <c r="A2500" t="s">
        <v>60</v>
      </c>
      <c r="B2500" t="s">
        <v>82</v>
      </c>
      <c r="C2500">
        <v>1185732</v>
      </c>
      <c r="D2500" s="9">
        <v>44480</v>
      </c>
      <c r="E2500" s="8" t="str">
        <f>TEXT(Table1[[#This Row],[Invoice Date]],"dd-mm-yyyy")</f>
        <v>11-10-2021</v>
      </c>
      <c r="F2500" s="1" t="str">
        <f t="shared" si="156"/>
        <v>October</v>
      </c>
      <c r="G2500" s="1" t="str">
        <f t="shared" si="157"/>
        <v>2021</v>
      </c>
      <c r="H2500" s="1" t="str">
        <f t="shared" si="158"/>
        <v>Monday</v>
      </c>
      <c r="I2500" s="1" t="str">
        <f t="shared" si="159"/>
        <v>11</v>
      </c>
      <c r="J2500" t="s">
        <v>35</v>
      </c>
      <c r="K2500" t="s">
        <v>95</v>
      </c>
      <c r="L2500" t="s">
        <v>96</v>
      </c>
      <c r="M2500" t="s">
        <v>22</v>
      </c>
      <c r="N2500">
        <v>40</v>
      </c>
      <c r="O2500">
        <v>525</v>
      </c>
      <c r="P2500">
        <v>210000</v>
      </c>
      <c r="Q2500">
        <v>105000</v>
      </c>
      <c r="R2500">
        <v>0.5</v>
      </c>
      <c r="S2500" t="s">
        <v>82</v>
      </c>
      <c r="T2500" t="str">
        <f>IF(Table1[[#This Row],[Units Sold]]&gt; 700,"High Units","low Units")</f>
        <v>low Units</v>
      </c>
      <c r="U2500">
        <f>SUM(Table1[[#This Row],[Operating Profit]])/SUM(Table1[Operating Profit])*100</f>
        <v>3.1613639463278442E-2</v>
      </c>
      <c r="V2500">
        <f>SUM(Table1[[#This Row],[Price per Unit]]*Table1[[#This Row],[Units Sold]])</f>
        <v>21000</v>
      </c>
      <c r="W2500">
        <f>SUM(Table1[[#This Row],[Total Sales]]-Table1[[#This Row],[Operating Profit]])</f>
        <v>105000</v>
      </c>
      <c r="X2500">
        <f>SUM(Table1[[#This Row],[Total Sales]]-Table1[[#This Row],[Cost]])</f>
        <v>105000</v>
      </c>
      <c r="Y2500">
        <f>SUM(Table1[[#This Row],[profit/loss]])/SUM(Table1[profit/loss])</f>
        <v>3.1613639463278441E-4</v>
      </c>
    </row>
    <row r="2501" spans="1:25" x14ac:dyDescent="0.3">
      <c r="A2501" t="s">
        <v>60</v>
      </c>
      <c r="B2501" t="s">
        <v>82</v>
      </c>
      <c r="C2501">
        <v>1185732</v>
      </c>
      <c r="D2501" s="9">
        <v>44510</v>
      </c>
      <c r="E2501" s="8" t="str">
        <f>TEXT(Table1[[#This Row],[Invoice Date]],"dd-mm-yyyy")</f>
        <v>10-11-2021</v>
      </c>
      <c r="F2501" s="1" t="str">
        <f t="shared" si="156"/>
        <v>November</v>
      </c>
      <c r="G2501" s="1" t="str">
        <f t="shared" si="157"/>
        <v>2021</v>
      </c>
      <c r="H2501" s="1" t="str">
        <f t="shared" si="158"/>
        <v>Wednesday</v>
      </c>
      <c r="I2501" s="1" t="str">
        <f t="shared" si="159"/>
        <v>10</v>
      </c>
      <c r="J2501" t="s">
        <v>35</v>
      </c>
      <c r="K2501" t="s">
        <v>95</v>
      </c>
      <c r="L2501" t="s">
        <v>96</v>
      </c>
      <c r="M2501" t="s">
        <v>16</v>
      </c>
      <c r="N2501">
        <v>35</v>
      </c>
      <c r="O2501">
        <v>675</v>
      </c>
      <c r="P2501">
        <v>236250</v>
      </c>
      <c r="Q2501">
        <v>94500</v>
      </c>
      <c r="R2501">
        <v>0.4</v>
      </c>
      <c r="S2501" t="s">
        <v>82</v>
      </c>
      <c r="T2501" t="str">
        <f>IF(Table1[[#This Row],[Units Sold]]&gt; 700,"High Units","low Units")</f>
        <v>low Units</v>
      </c>
      <c r="U2501">
        <f>SUM(Table1[[#This Row],[Operating Profit]])/SUM(Table1[Operating Profit])*100</f>
        <v>2.8452275516950596E-2</v>
      </c>
      <c r="V2501">
        <f>SUM(Table1[[#This Row],[Price per Unit]]*Table1[[#This Row],[Units Sold]])</f>
        <v>23625</v>
      </c>
      <c r="W2501">
        <f>SUM(Table1[[#This Row],[Total Sales]]-Table1[[#This Row],[Operating Profit]])</f>
        <v>141750</v>
      </c>
      <c r="X2501">
        <f>SUM(Table1[[#This Row],[Total Sales]]-Table1[[#This Row],[Cost]])</f>
        <v>94500</v>
      </c>
      <c r="Y2501">
        <f>SUM(Table1[[#This Row],[profit/loss]])/SUM(Table1[profit/loss])</f>
        <v>2.8452275516950597E-4</v>
      </c>
    </row>
    <row r="2502" spans="1:25" x14ac:dyDescent="0.3">
      <c r="A2502" t="s">
        <v>60</v>
      </c>
      <c r="B2502" t="s">
        <v>82</v>
      </c>
      <c r="C2502">
        <v>1185732</v>
      </c>
      <c r="D2502" s="9">
        <v>44510</v>
      </c>
      <c r="E2502" s="8" t="str">
        <f>TEXT(Table1[[#This Row],[Invoice Date]],"dd-mm-yyyy")</f>
        <v>10-11-2021</v>
      </c>
      <c r="F2502" s="1" t="str">
        <f t="shared" si="156"/>
        <v>November</v>
      </c>
      <c r="G2502" s="1" t="str">
        <f t="shared" si="157"/>
        <v>2021</v>
      </c>
      <c r="H2502" s="1" t="str">
        <f t="shared" si="158"/>
        <v>Wednesday</v>
      </c>
      <c r="I2502" s="1" t="str">
        <f t="shared" si="159"/>
        <v>10</v>
      </c>
      <c r="J2502" t="s">
        <v>35</v>
      </c>
      <c r="K2502" t="s">
        <v>95</v>
      </c>
      <c r="L2502" t="s">
        <v>96</v>
      </c>
      <c r="M2502" t="s">
        <v>18</v>
      </c>
      <c r="N2502">
        <v>25</v>
      </c>
      <c r="O2502">
        <v>500</v>
      </c>
      <c r="P2502">
        <v>125000</v>
      </c>
      <c r="Q2502">
        <v>43750</v>
      </c>
      <c r="R2502">
        <v>0.35</v>
      </c>
      <c r="S2502" t="s">
        <v>82</v>
      </c>
      <c r="T2502" t="str">
        <f>IF(Table1[[#This Row],[Units Sold]]&gt; 700,"High Units","low Units")</f>
        <v>low Units</v>
      </c>
      <c r="U2502">
        <f>SUM(Table1[[#This Row],[Operating Profit]])/SUM(Table1[Operating Profit])*100</f>
        <v>1.3172349776366016E-2</v>
      </c>
      <c r="V2502">
        <f>SUM(Table1[[#This Row],[Price per Unit]]*Table1[[#This Row],[Units Sold]])</f>
        <v>12500</v>
      </c>
      <c r="W2502">
        <f>SUM(Table1[[#This Row],[Total Sales]]-Table1[[#This Row],[Operating Profit]])</f>
        <v>81250</v>
      </c>
      <c r="X2502">
        <f>SUM(Table1[[#This Row],[Total Sales]]-Table1[[#This Row],[Cost]])</f>
        <v>43750</v>
      </c>
      <c r="Y2502">
        <f>SUM(Table1[[#This Row],[profit/loss]])/SUM(Table1[profit/loss])</f>
        <v>1.3172349776366016E-4</v>
      </c>
    </row>
    <row r="2503" spans="1:25" x14ac:dyDescent="0.3">
      <c r="A2503" t="s">
        <v>60</v>
      </c>
      <c r="B2503" t="s">
        <v>82</v>
      </c>
      <c r="C2503">
        <v>1185732</v>
      </c>
      <c r="D2503" s="9">
        <v>44510</v>
      </c>
      <c r="E2503" s="8" t="str">
        <f>TEXT(Table1[[#This Row],[Invoice Date]],"dd-mm-yyyy")</f>
        <v>10-11-2021</v>
      </c>
      <c r="F2503" s="1" t="str">
        <f t="shared" si="156"/>
        <v>November</v>
      </c>
      <c r="G2503" s="1" t="str">
        <f t="shared" si="157"/>
        <v>2021</v>
      </c>
      <c r="H2503" s="1" t="str">
        <f t="shared" si="158"/>
        <v>Wednesday</v>
      </c>
      <c r="I2503" s="1" t="str">
        <f t="shared" si="159"/>
        <v>10</v>
      </c>
      <c r="J2503" t="s">
        <v>35</v>
      </c>
      <c r="K2503" t="s">
        <v>95</v>
      </c>
      <c r="L2503" t="s">
        <v>96</v>
      </c>
      <c r="M2503" t="s">
        <v>19</v>
      </c>
      <c r="N2503">
        <v>35</v>
      </c>
      <c r="O2503">
        <v>445</v>
      </c>
      <c r="P2503">
        <v>155750</v>
      </c>
      <c r="Q2503">
        <v>62300</v>
      </c>
      <c r="R2503">
        <v>0.4</v>
      </c>
      <c r="S2503" t="s">
        <v>82</v>
      </c>
      <c r="T2503" t="str">
        <f>IF(Table1[[#This Row],[Units Sold]]&gt; 700,"High Units","low Units")</f>
        <v>low Units</v>
      </c>
      <c r="U2503">
        <f>SUM(Table1[[#This Row],[Operating Profit]])/SUM(Table1[Operating Profit])*100</f>
        <v>1.8757426081545209E-2</v>
      </c>
      <c r="V2503">
        <f>SUM(Table1[[#This Row],[Price per Unit]]*Table1[[#This Row],[Units Sold]])</f>
        <v>15575</v>
      </c>
      <c r="W2503">
        <f>SUM(Table1[[#This Row],[Total Sales]]-Table1[[#This Row],[Operating Profit]])</f>
        <v>93450</v>
      </c>
      <c r="X2503">
        <f>SUM(Table1[[#This Row],[Total Sales]]-Table1[[#This Row],[Cost]])</f>
        <v>62300</v>
      </c>
      <c r="Y2503">
        <f>SUM(Table1[[#This Row],[profit/loss]])/SUM(Table1[profit/loss])</f>
        <v>1.8757426081545208E-4</v>
      </c>
    </row>
    <row r="2504" spans="1:25" x14ac:dyDescent="0.3">
      <c r="A2504" t="s">
        <v>60</v>
      </c>
      <c r="B2504" t="s">
        <v>82</v>
      </c>
      <c r="C2504">
        <v>1185732</v>
      </c>
      <c r="D2504" s="9">
        <v>44510</v>
      </c>
      <c r="E2504" s="8" t="str">
        <f>TEXT(Table1[[#This Row],[Invoice Date]],"dd-mm-yyyy")</f>
        <v>10-11-2021</v>
      </c>
      <c r="F2504" s="1" t="str">
        <f t="shared" si="156"/>
        <v>November</v>
      </c>
      <c r="G2504" s="1" t="str">
        <f t="shared" si="157"/>
        <v>2021</v>
      </c>
      <c r="H2504" s="1" t="str">
        <f t="shared" si="158"/>
        <v>Wednesday</v>
      </c>
      <c r="I2504" s="1" t="str">
        <f t="shared" si="159"/>
        <v>10</v>
      </c>
      <c r="J2504" t="s">
        <v>35</v>
      </c>
      <c r="K2504" t="s">
        <v>95</v>
      </c>
      <c r="L2504" t="s">
        <v>96</v>
      </c>
      <c r="M2504" t="s">
        <v>20</v>
      </c>
      <c r="N2504">
        <v>65</v>
      </c>
      <c r="O2504">
        <v>500</v>
      </c>
      <c r="P2504">
        <v>325000</v>
      </c>
      <c r="Q2504">
        <v>130000</v>
      </c>
      <c r="R2504">
        <v>0.4</v>
      </c>
      <c r="S2504" t="s">
        <v>82</v>
      </c>
      <c r="T2504" t="str">
        <f>IF(Table1[[#This Row],[Units Sold]]&gt; 700,"High Units","low Units")</f>
        <v>low Units</v>
      </c>
      <c r="U2504">
        <f>SUM(Table1[[#This Row],[Operating Profit]])/SUM(Table1[Operating Profit])*100</f>
        <v>3.9140696478344734E-2</v>
      </c>
      <c r="V2504">
        <f>SUM(Table1[[#This Row],[Price per Unit]]*Table1[[#This Row],[Units Sold]])</f>
        <v>32500</v>
      </c>
      <c r="W2504">
        <f>SUM(Table1[[#This Row],[Total Sales]]-Table1[[#This Row],[Operating Profit]])</f>
        <v>195000</v>
      </c>
      <c r="X2504">
        <f>SUM(Table1[[#This Row],[Total Sales]]-Table1[[#This Row],[Cost]])</f>
        <v>130000</v>
      </c>
      <c r="Y2504">
        <f>SUM(Table1[[#This Row],[profit/loss]])/SUM(Table1[profit/loss])</f>
        <v>3.9140696478344737E-4</v>
      </c>
    </row>
    <row r="2505" spans="1:25" x14ac:dyDescent="0.3">
      <c r="A2505" t="s">
        <v>60</v>
      </c>
      <c r="B2505" t="s">
        <v>82</v>
      </c>
      <c r="C2505">
        <v>1185732</v>
      </c>
      <c r="D2505" s="9">
        <v>44510</v>
      </c>
      <c r="E2505" s="8" t="str">
        <f>TEXT(Table1[[#This Row],[Invoice Date]],"dd-mm-yyyy")</f>
        <v>10-11-2021</v>
      </c>
      <c r="F2505" s="1" t="str">
        <f t="shared" si="156"/>
        <v>November</v>
      </c>
      <c r="G2505" s="1" t="str">
        <f t="shared" si="157"/>
        <v>2021</v>
      </c>
      <c r="H2505" s="1" t="str">
        <f t="shared" si="158"/>
        <v>Wednesday</v>
      </c>
      <c r="I2505" s="1" t="str">
        <f t="shared" si="159"/>
        <v>10</v>
      </c>
      <c r="J2505" t="s">
        <v>35</v>
      </c>
      <c r="K2505" t="s">
        <v>95</v>
      </c>
      <c r="L2505" t="s">
        <v>96</v>
      </c>
      <c r="M2505" t="s">
        <v>21</v>
      </c>
      <c r="N2505">
        <v>80</v>
      </c>
      <c r="O2505">
        <v>475</v>
      </c>
      <c r="P2505">
        <v>380000</v>
      </c>
      <c r="Q2505">
        <v>133000</v>
      </c>
      <c r="R2505">
        <v>0.35</v>
      </c>
      <c r="S2505" t="s">
        <v>82</v>
      </c>
      <c r="T2505" t="str">
        <f>IF(Table1[[#This Row],[Units Sold]]&gt; 700,"High Units","low Units")</f>
        <v>low Units</v>
      </c>
      <c r="U2505">
        <f>SUM(Table1[[#This Row],[Operating Profit]])/SUM(Table1[Operating Profit])*100</f>
        <v>4.0043943320152695E-2</v>
      </c>
      <c r="V2505">
        <f>SUM(Table1[[#This Row],[Price per Unit]]*Table1[[#This Row],[Units Sold]])</f>
        <v>38000</v>
      </c>
      <c r="W2505">
        <f>SUM(Table1[[#This Row],[Total Sales]]-Table1[[#This Row],[Operating Profit]])</f>
        <v>247000</v>
      </c>
      <c r="X2505">
        <f>SUM(Table1[[#This Row],[Total Sales]]-Table1[[#This Row],[Cost]])</f>
        <v>133000</v>
      </c>
      <c r="Y2505">
        <f>SUM(Table1[[#This Row],[profit/loss]])/SUM(Table1[profit/loss])</f>
        <v>4.0043943320152694E-4</v>
      </c>
    </row>
    <row r="2506" spans="1:25" x14ac:dyDescent="0.3">
      <c r="A2506" t="s">
        <v>60</v>
      </c>
      <c r="B2506" t="s">
        <v>82</v>
      </c>
      <c r="C2506">
        <v>1185732</v>
      </c>
      <c r="D2506" s="9">
        <v>44510</v>
      </c>
      <c r="E2506" s="8" t="str">
        <f>TEXT(Table1[[#This Row],[Invoice Date]],"dd-mm-yyyy")</f>
        <v>10-11-2021</v>
      </c>
      <c r="F2506" s="1" t="str">
        <f t="shared" si="156"/>
        <v>November</v>
      </c>
      <c r="G2506" s="1" t="str">
        <f t="shared" si="157"/>
        <v>2021</v>
      </c>
      <c r="H2506" s="1" t="str">
        <f t="shared" si="158"/>
        <v>Wednesday</v>
      </c>
      <c r="I2506" s="1" t="str">
        <f t="shared" si="159"/>
        <v>10</v>
      </c>
      <c r="J2506" t="s">
        <v>35</v>
      </c>
      <c r="K2506" t="s">
        <v>95</v>
      </c>
      <c r="L2506" t="s">
        <v>96</v>
      </c>
      <c r="M2506" t="s">
        <v>22</v>
      </c>
      <c r="N2506">
        <v>80</v>
      </c>
      <c r="O2506">
        <v>575</v>
      </c>
      <c r="P2506">
        <v>460000</v>
      </c>
      <c r="Q2506">
        <v>230000</v>
      </c>
      <c r="R2506">
        <v>0.5</v>
      </c>
      <c r="S2506" t="s">
        <v>82</v>
      </c>
      <c r="T2506" t="str">
        <f>IF(Table1[[#This Row],[Units Sold]]&gt; 700,"High Units","low Units")</f>
        <v>low Units</v>
      </c>
      <c r="U2506">
        <f>SUM(Table1[[#This Row],[Operating Profit]])/SUM(Table1[Operating Profit])*100</f>
        <v>6.9248924538609924E-2</v>
      </c>
      <c r="V2506">
        <f>SUM(Table1[[#This Row],[Price per Unit]]*Table1[[#This Row],[Units Sold]])</f>
        <v>46000</v>
      </c>
      <c r="W2506">
        <f>SUM(Table1[[#This Row],[Total Sales]]-Table1[[#This Row],[Operating Profit]])</f>
        <v>230000</v>
      </c>
      <c r="X2506">
        <f>SUM(Table1[[#This Row],[Total Sales]]-Table1[[#This Row],[Cost]])</f>
        <v>230000</v>
      </c>
      <c r="Y2506">
        <f>SUM(Table1[[#This Row],[profit/loss]])/SUM(Table1[profit/loss])</f>
        <v>6.9248924538609926E-4</v>
      </c>
    </row>
    <row r="2507" spans="1:25" x14ac:dyDescent="0.3">
      <c r="A2507" t="s">
        <v>60</v>
      </c>
      <c r="B2507" t="s">
        <v>82</v>
      </c>
      <c r="C2507">
        <v>1185732</v>
      </c>
      <c r="D2507" s="9">
        <v>44539</v>
      </c>
      <c r="E2507" s="8" t="str">
        <f>TEXT(Table1[[#This Row],[Invoice Date]],"dd-mm-yyyy")</f>
        <v>09-12-2021</v>
      </c>
      <c r="F2507" s="1" t="str">
        <f t="shared" si="156"/>
        <v>December</v>
      </c>
      <c r="G2507" s="1" t="str">
        <f t="shared" si="157"/>
        <v>2021</v>
      </c>
      <c r="H2507" s="1" t="str">
        <f t="shared" si="158"/>
        <v>Thursday</v>
      </c>
      <c r="I2507" s="1" t="str">
        <f t="shared" si="159"/>
        <v>09</v>
      </c>
      <c r="J2507" t="s">
        <v>35</v>
      </c>
      <c r="K2507" t="s">
        <v>95</v>
      </c>
      <c r="L2507" t="s">
        <v>96</v>
      </c>
      <c r="M2507" t="s">
        <v>16</v>
      </c>
      <c r="N2507">
        <v>75</v>
      </c>
      <c r="O2507">
        <v>825</v>
      </c>
      <c r="P2507">
        <v>618750</v>
      </c>
      <c r="Q2507">
        <v>247500</v>
      </c>
      <c r="R2507">
        <v>0.4</v>
      </c>
      <c r="S2507" t="s">
        <v>82</v>
      </c>
      <c r="T2507" t="str">
        <f>IF(Table1[[#This Row],[Units Sold]]&gt; 700,"High Units","low Units")</f>
        <v>High Units</v>
      </c>
      <c r="U2507">
        <f>SUM(Table1[[#This Row],[Operating Profit]])/SUM(Table1[Operating Profit])*100</f>
        <v>7.4517864449156326E-2</v>
      </c>
      <c r="V2507">
        <f>SUM(Table1[[#This Row],[Price per Unit]]*Table1[[#This Row],[Units Sold]])</f>
        <v>61875</v>
      </c>
      <c r="W2507">
        <f>SUM(Table1[[#This Row],[Total Sales]]-Table1[[#This Row],[Operating Profit]])</f>
        <v>371250</v>
      </c>
      <c r="X2507">
        <f>SUM(Table1[[#This Row],[Total Sales]]-Table1[[#This Row],[Cost]])</f>
        <v>247500</v>
      </c>
      <c r="Y2507">
        <f>SUM(Table1[[#This Row],[profit/loss]])/SUM(Table1[profit/loss])</f>
        <v>7.4517864449156329E-4</v>
      </c>
    </row>
    <row r="2508" spans="1:25" x14ac:dyDescent="0.3">
      <c r="A2508" t="s">
        <v>60</v>
      </c>
      <c r="B2508" t="s">
        <v>82</v>
      </c>
      <c r="C2508">
        <v>1185732</v>
      </c>
      <c r="D2508" s="9">
        <v>44539</v>
      </c>
      <c r="E2508" s="8" t="str">
        <f>TEXT(Table1[[#This Row],[Invoice Date]],"dd-mm-yyyy")</f>
        <v>09-12-2021</v>
      </c>
      <c r="F2508" s="1" t="str">
        <f t="shared" si="156"/>
        <v>December</v>
      </c>
      <c r="G2508" s="1" t="str">
        <f t="shared" si="157"/>
        <v>2021</v>
      </c>
      <c r="H2508" s="1" t="str">
        <f t="shared" si="158"/>
        <v>Thursday</v>
      </c>
      <c r="I2508" s="1" t="str">
        <f t="shared" si="159"/>
        <v>09</v>
      </c>
      <c r="J2508" t="s">
        <v>35</v>
      </c>
      <c r="K2508" t="s">
        <v>95</v>
      </c>
      <c r="L2508" t="s">
        <v>96</v>
      </c>
      <c r="M2508" t="s">
        <v>18</v>
      </c>
      <c r="N2508">
        <v>65</v>
      </c>
      <c r="O2508">
        <v>625</v>
      </c>
      <c r="P2508">
        <v>406250</v>
      </c>
      <c r="Q2508">
        <v>142188</v>
      </c>
      <c r="R2508">
        <v>0.35</v>
      </c>
      <c r="S2508" t="s">
        <v>82</v>
      </c>
      <c r="T2508" t="str">
        <f>IF(Table1[[#This Row],[Units Sold]]&gt; 700,"High Units","low Units")</f>
        <v>low Units</v>
      </c>
      <c r="U2508">
        <f>SUM(Table1[[#This Row],[Operating Profit]])/SUM(Table1[Operating Profit])*100</f>
        <v>4.2810287314329856E-2</v>
      </c>
      <c r="V2508">
        <f>SUM(Table1[[#This Row],[Price per Unit]]*Table1[[#This Row],[Units Sold]])</f>
        <v>40625</v>
      </c>
      <c r="W2508">
        <f>SUM(Table1[[#This Row],[Total Sales]]-Table1[[#This Row],[Operating Profit]])</f>
        <v>264062</v>
      </c>
      <c r="X2508">
        <f>SUM(Table1[[#This Row],[Total Sales]]-Table1[[#This Row],[Cost]])</f>
        <v>142188</v>
      </c>
      <c r="Y2508">
        <f>SUM(Table1[[#This Row],[profit/loss]])/SUM(Table1[profit/loss])</f>
        <v>4.2810287314329858E-4</v>
      </c>
    </row>
    <row r="2509" spans="1:25" x14ac:dyDescent="0.3">
      <c r="A2509" t="s">
        <v>29</v>
      </c>
      <c r="B2509" t="s">
        <v>82</v>
      </c>
      <c r="C2509">
        <v>1185732</v>
      </c>
      <c r="D2509" s="9">
        <v>44539</v>
      </c>
      <c r="E2509" s="8" t="str">
        <f>TEXT(Table1[[#This Row],[Invoice Date]],"dd-mm-yyyy")</f>
        <v>09-12-2021</v>
      </c>
      <c r="F2509" s="1" t="str">
        <f t="shared" si="156"/>
        <v>December</v>
      </c>
      <c r="G2509" s="1" t="str">
        <f t="shared" si="157"/>
        <v>2021</v>
      </c>
      <c r="H2509" s="1" t="str">
        <f t="shared" si="158"/>
        <v>Thursday</v>
      </c>
      <c r="I2509" s="1" t="str">
        <f t="shared" si="159"/>
        <v>09</v>
      </c>
      <c r="J2509" t="s">
        <v>35</v>
      </c>
      <c r="K2509" t="s">
        <v>95</v>
      </c>
      <c r="L2509" t="s">
        <v>96</v>
      </c>
      <c r="M2509" t="s">
        <v>19</v>
      </c>
      <c r="N2509">
        <v>65</v>
      </c>
      <c r="O2509">
        <v>575</v>
      </c>
      <c r="P2509">
        <v>373750</v>
      </c>
      <c r="Q2509">
        <v>149500</v>
      </c>
      <c r="R2509">
        <v>0.4</v>
      </c>
      <c r="S2509" t="s">
        <v>82</v>
      </c>
      <c r="T2509" t="str">
        <f>IF(Table1[[#This Row],[Units Sold]]&gt; 700,"High Units","low Units")</f>
        <v>low Units</v>
      </c>
      <c r="U2509">
        <f>SUM(Table1[[#This Row],[Operating Profit]])/SUM(Table1[Operating Profit])*100</f>
        <v>4.5011800950096451E-2</v>
      </c>
      <c r="V2509">
        <f>SUM(Table1[[#This Row],[Price per Unit]]*Table1[[#This Row],[Units Sold]])</f>
        <v>37375</v>
      </c>
      <c r="W2509">
        <f>SUM(Table1[[#This Row],[Total Sales]]-Table1[[#This Row],[Operating Profit]])</f>
        <v>224250</v>
      </c>
      <c r="X2509">
        <f>SUM(Table1[[#This Row],[Total Sales]]-Table1[[#This Row],[Cost]])</f>
        <v>149500</v>
      </c>
      <c r="Y2509">
        <f>SUM(Table1[[#This Row],[profit/loss]])/SUM(Table1[profit/loss])</f>
        <v>4.5011800950096447E-4</v>
      </c>
    </row>
    <row r="2510" spans="1:25" x14ac:dyDescent="0.3">
      <c r="A2510" t="s">
        <v>29</v>
      </c>
      <c r="B2510" t="s">
        <v>82</v>
      </c>
      <c r="C2510">
        <v>1185732</v>
      </c>
      <c r="D2510" s="9">
        <v>44539</v>
      </c>
      <c r="E2510" s="8" t="str">
        <f>TEXT(Table1[[#This Row],[Invoice Date]],"dd-mm-yyyy")</f>
        <v>09-12-2021</v>
      </c>
      <c r="F2510" s="1" t="str">
        <f t="shared" si="156"/>
        <v>December</v>
      </c>
      <c r="G2510" s="1" t="str">
        <f t="shared" si="157"/>
        <v>2021</v>
      </c>
      <c r="H2510" s="1" t="str">
        <f t="shared" si="158"/>
        <v>Thursday</v>
      </c>
      <c r="I2510" s="1" t="str">
        <f t="shared" si="159"/>
        <v>09</v>
      </c>
      <c r="J2510" t="s">
        <v>35</v>
      </c>
      <c r="K2510" t="s">
        <v>95</v>
      </c>
      <c r="L2510" t="s">
        <v>96</v>
      </c>
      <c r="M2510" t="s">
        <v>20</v>
      </c>
      <c r="N2510">
        <v>65</v>
      </c>
      <c r="O2510">
        <v>525</v>
      </c>
      <c r="P2510">
        <v>341250</v>
      </c>
      <c r="Q2510">
        <v>136500</v>
      </c>
      <c r="R2510">
        <v>0.4</v>
      </c>
      <c r="S2510" t="s">
        <v>82</v>
      </c>
      <c r="T2510" t="str">
        <f>IF(Table1[[#This Row],[Units Sold]]&gt; 700,"High Units","low Units")</f>
        <v>low Units</v>
      </c>
      <c r="U2510">
        <f>SUM(Table1[[#This Row],[Operating Profit]])/SUM(Table1[Operating Profit])*100</f>
        <v>4.1097731302261971E-2</v>
      </c>
      <c r="V2510">
        <f>SUM(Table1[[#This Row],[Price per Unit]]*Table1[[#This Row],[Units Sold]])</f>
        <v>34125</v>
      </c>
      <c r="W2510">
        <f>SUM(Table1[[#This Row],[Total Sales]]-Table1[[#This Row],[Operating Profit]])</f>
        <v>204750</v>
      </c>
      <c r="X2510">
        <f>SUM(Table1[[#This Row],[Total Sales]]-Table1[[#This Row],[Cost]])</f>
        <v>136500</v>
      </c>
      <c r="Y2510">
        <f>SUM(Table1[[#This Row],[profit/loss]])/SUM(Table1[profit/loss])</f>
        <v>4.1097731302261974E-4</v>
      </c>
    </row>
    <row r="2511" spans="1:25" x14ac:dyDescent="0.3">
      <c r="A2511" t="s">
        <v>29</v>
      </c>
      <c r="B2511" t="s">
        <v>82</v>
      </c>
      <c r="C2511">
        <v>1185732</v>
      </c>
      <c r="D2511" s="9">
        <v>44539</v>
      </c>
      <c r="E2511" s="8" t="str">
        <f>TEXT(Table1[[#This Row],[Invoice Date]],"dd-mm-yyyy")</f>
        <v>09-12-2021</v>
      </c>
      <c r="F2511" s="1" t="str">
        <f t="shared" si="156"/>
        <v>December</v>
      </c>
      <c r="G2511" s="1" t="str">
        <f t="shared" si="157"/>
        <v>2021</v>
      </c>
      <c r="H2511" s="1" t="str">
        <f t="shared" si="158"/>
        <v>Thursday</v>
      </c>
      <c r="I2511" s="1" t="str">
        <f t="shared" si="159"/>
        <v>09</v>
      </c>
      <c r="J2511" t="s">
        <v>35</v>
      </c>
      <c r="K2511" t="s">
        <v>95</v>
      </c>
      <c r="L2511" t="s">
        <v>96</v>
      </c>
      <c r="M2511" t="s">
        <v>21</v>
      </c>
      <c r="N2511">
        <v>75</v>
      </c>
      <c r="O2511">
        <v>525</v>
      </c>
      <c r="P2511">
        <v>393750</v>
      </c>
      <c r="Q2511">
        <v>137813</v>
      </c>
      <c r="R2511">
        <v>0.35</v>
      </c>
      <c r="S2511" t="s">
        <v>82</v>
      </c>
      <c r="T2511" t="str">
        <f>IF(Table1[[#This Row],[Units Sold]]&gt; 700,"High Units","low Units")</f>
        <v>low Units</v>
      </c>
      <c r="U2511">
        <f>SUM(Table1[[#This Row],[Operating Profit]])/SUM(Table1[Operating Profit])*100</f>
        <v>4.1493052336693259E-2</v>
      </c>
      <c r="V2511">
        <f>SUM(Table1[[#This Row],[Price per Unit]]*Table1[[#This Row],[Units Sold]])</f>
        <v>39375</v>
      </c>
      <c r="W2511">
        <f>SUM(Table1[[#This Row],[Total Sales]]-Table1[[#This Row],[Operating Profit]])</f>
        <v>255937</v>
      </c>
      <c r="X2511">
        <f>SUM(Table1[[#This Row],[Total Sales]]-Table1[[#This Row],[Cost]])</f>
        <v>137813</v>
      </c>
      <c r="Y2511">
        <f>SUM(Table1[[#This Row],[profit/loss]])/SUM(Table1[profit/loss])</f>
        <v>4.1493052336693257E-4</v>
      </c>
    </row>
    <row r="2512" spans="1:25" x14ac:dyDescent="0.3">
      <c r="A2512" t="s">
        <v>29</v>
      </c>
      <c r="B2512" t="s">
        <v>82</v>
      </c>
      <c r="C2512">
        <v>1185732</v>
      </c>
      <c r="D2512" s="9">
        <v>44539</v>
      </c>
      <c r="E2512" s="8" t="str">
        <f>TEXT(Table1[[#This Row],[Invoice Date]],"dd-mm-yyyy")</f>
        <v>09-12-2021</v>
      </c>
      <c r="F2512" s="1" t="str">
        <f t="shared" si="156"/>
        <v>December</v>
      </c>
      <c r="G2512" s="1" t="str">
        <f t="shared" si="157"/>
        <v>2021</v>
      </c>
      <c r="H2512" s="1" t="str">
        <f t="shared" si="158"/>
        <v>Thursday</v>
      </c>
      <c r="I2512" s="1" t="str">
        <f t="shared" si="159"/>
        <v>09</v>
      </c>
      <c r="J2512" t="s">
        <v>35</v>
      </c>
      <c r="K2512" t="s">
        <v>95</v>
      </c>
      <c r="L2512" t="s">
        <v>96</v>
      </c>
      <c r="M2512" t="s">
        <v>22</v>
      </c>
      <c r="N2512">
        <v>80</v>
      </c>
      <c r="O2512">
        <v>625</v>
      </c>
      <c r="P2512">
        <v>500000</v>
      </c>
      <c r="Q2512">
        <v>250000</v>
      </c>
      <c r="R2512">
        <v>0.5</v>
      </c>
      <c r="S2512" t="s">
        <v>82</v>
      </c>
      <c r="T2512" t="str">
        <f>IF(Table1[[#This Row],[Units Sold]]&gt; 700,"High Units","low Units")</f>
        <v>low Units</v>
      </c>
      <c r="U2512">
        <f>SUM(Table1[[#This Row],[Operating Profit]])/SUM(Table1[Operating Profit])*100</f>
        <v>7.5270570150662963E-2</v>
      </c>
      <c r="V2512">
        <f>SUM(Table1[[#This Row],[Price per Unit]]*Table1[[#This Row],[Units Sold]])</f>
        <v>50000</v>
      </c>
      <c r="W2512">
        <f>SUM(Table1[[#This Row],[Total Sales]]-Table1[[#This Row],[Operating Profit]])</f>
        <v>250000</v>
      </c>
      <c r="X2512">
        <f>SUM(Table1[[#This Row],[Total Sales]]-Table1[[#This Row],[Cost]])</f>
        <v>250000</v>
      </c>
      <c r="Y2512">
        <f>SUM(Table1[[#This Row],[profit/loss]])/SUM(Table1[profit/loss])</f>
        <v>7.5270570150662958E-4</v>
      </c>
    </row>
    <row r="2513" spans="1:25" x14ac:dyDescent="0.3">
      <c r="A2513" t="s">
        <v>60</v>
      </c>
      <c r="B2513" t="s">
        <v>82</v>
      </c>
      <c r="C2513">
        <v>1185732</v>
      </c>
      <c r="D2513" s="9">
        <v>44218</v>
      </c>
      <c r="E2513" s="8" t="str">
        <f>TEXT(Table1[[#This Row],[Invoice Date]],"dd-mm-yyyy")</f>
        <v>22-01-2021</v>
      </c>
      <c r="F2513" s="1" t="str">
        <f t="shared" si="156"/>
        <v>January</v>
      </c>
      <c r="G2513" s="1" t="str">
        <f t="shared" si="157"/>
        <v>2021</v>
      </c>
      <c r="H2513" s="1" t="str">
        <f t="shared" si="158"/>
        <v>Friday</v>
      </c>
      <c r="I2513" s="1" t="str">
        <f t="shared" si="159"/>
        <v>22</v>
      </c>
      <c r="J2513" t="s">
        <v>35</v>
      </c>
      <c r="K2513" t="s">
        <v>95</v>
      </c>
      <c r="L2513" t="s">
        <v>96</v>
      </c>
      <c r="M2513" t="s">
        <v>16</v>
      </c>
      <c r="N2513">
        <v>40</v>
      </c>
      <c r="O2513">
        <v>500</v>
      </c>
      <c r="P2513">
        <v>200000</v>
      </c>
      <c r="Q2513">
        <v>80000</v>
      </c>
      <c r="R2513">
        <v>0.4</v>
      </c>
      <c r="S2513" t="s">
        <v>82</v>
      </c>
      <c r="T2513" t="str">
        <f>IF(Table1[[#This Row],[Units Sold]]&gt; 700,"High Units","low Units")</f>
        <v>low Units</v>
      </c>
      <c r="U2513">
        <f>SUM(Table1[[#This Row],[Operating Profit]])/SUM(Table1[Operating Profit])*100</f>
        <v>2.4086582448212147E-2</v>
      </c>
      <c r="V2513">
        <f>SUM(Table1[[#This Row],[Price per Unit]]*Table1[[#This Row],[Units Sold]])</f>
        <v>20000</v>
      </c>
      <c r="W2513">
        <f>SUM(Table1[[#This Row],[Total Sales]]-Table1[[#This Row],[Operating Profit]])</f>
        <v>120000</v>
      </c>
      <c r="X2513">
        <f>SUM(Table1[[#This Row],[Total Sales]]-Table1[[#This Row],[Cost]])</f>
        <v>80000</v>
      </c>
      <c r="Y2513">
        <f>SUM(Table1[[#This Row],[profit/loss]])/SUM(Table1[profit/loss])</f>
        <v>2.4086582448212146E-4</v>
      </c>
    </row>
    <row r="2514" spans="1:25" x14ac:dyDescent="0.3">
      <c r="A2514" t="s">
        <v>60</v>
      </c>
      <c r="B2514" t="s">
        <v>82</v>
      </c>
      <c r="C2514">
        <v>1185732</v>
      </c>
      <c r="D2514" s="9">
        <v>44218</v>
      </c>
      <c r="E2514" s="8" t="str">
        <f>TEXT(Table1[[#This Row],[Invoice Date]],"dd-mm-yyyy")</f>
        <v>22-01-2021</v>
      </c>
      <c r="F2514" s="1" t="str">
        <f t="shared" si="156"/>
        <v>January</v>
      </c>
      <c r="G2514" s="1" t="str">
        <f t="shared" si="157"/>
        <v>2021</v>
      </c>
      <c r="H2514" s="1" t="str">
        <f t="shared" si="158"/>
        <v>Friday</v>
      </c>
      <c r="I2514" s="1" t="str">
        <f t="shared" si="159"/>
        <v>22</v>
      </c>
      <c r="J2514" t="s">
        <v>35</v>
      </c>
      <c r="K2514" t="s">
        <v>95</v>
      </c>
      <c r="L2514" t="s">
        <v>96</v>
      </c>
      <c r="M2514" t="s">
        <v>18</v>
      </c>
      <c r="N2514">
        <v>40</v>
      </c>
      <c r="O2514">
        <v>300</v>
      </c>
      <c r="P2514">
        <v>120000</v>
      </c>
      <c r="Q2514">
        <v>42000</v>
      </c>
      <c r="R2514">
        <v>0.35</v>
      </c>
      <c r="S2514" t="s">
        <v>82</v>
      </c>
      <c r="T2514" t="str">
        <f>IF(Table1[[#This Row],[Units Sold]]&gt; 700,"High Units","low Units")</f>
        <v>low Units</v>
      </c>
      <c r="U2514">
        <f>SUM(Table1[[#This Row],[Operating Profit]])/SUM(Table1[Operating Profit])*100</f>
        <v>1.2645455785311377E-2</v>
      </c>
      <c r="V2514">
        <f>SUM(Table1[[#This Row],[Price per Unit]]*Table1[[#This Row],[Units Sold]])</f>
        <v>12000</v>
      </c>
      <c r="W2514">
        <f>SUM(Table1[[#This Row],[Total Sales]]-Table1[[#This Row],[Operating Profit]])</f>
        <v>78000</v>
      </c>
      <c r="X2514">
        <f>SUM(Table1[[#This Row],[Total Sales]]-Table1[[#This Row],[Cost]])</f>
        <v>42000</v>
      </c>
      <c r="Y2514">
        <f>SUM(Table1[[#This Row],[profit/loss]])/SUM(Table1[profit/loss])</f>
        <v>1.2645455785311377E-4</v>
      </c>
    </row>
    <row r="2515" spans="1:25" x14ac:dyDescent="0.3">
      <c r="A2515" t="s">
        <v>60</v>
      </c>
      <c r="B2515" t="s">
        <v>82</v>
      </c>
      <c r="C2515">
        <v>1185732</v>
      </c>
      <c r="D2515" s="9">
        <v>44218</v>
      </c>
      <c r="E2515" s="8" t="str">
        <f>TEXT(Table1[[#This Row],[Invoice Date]],"dd-mm-yyyy")</f>
        <v>22-01-2021</v>
      </c>
      <c r="F2515" s="1" t="str">
        <f t="shared" si="156"/>
        <v>January</v>
      </c>
      <c r="G2515" s="1" t="str">
        <f t="shared" si="157"/>
        <v>2021</v>
      </c>
      <c r="H2515" s="1" t="str">
        <f t="shared" si="158"/>
        <v>Friday</v>
      </c>
      <c r="I2515" s="1" t="str">
        <f t="shared" si="159"/>
        <v>22</v>
      </c>
      <c r="J2515" t="s">
        <v>35</v>
      </c>
      <c r="K2515" t="s">
        <v>95</v>
      </c>
      <c r="L2515" t="s">
        <v>96</v>
      </c>
      <c r="M2515" t="s">
        <v>19</v>
      </c>
      <c r="N2515">
        <v>30</v>
      </c>
      <c r="O2515">
        <v>300</v>
      </c>
      <c r="P2515">
        <v>90000</v>
      </c>
      <c r="Q2515">
        <v>36000</v>
      </c>
      <c r="R2515">
        <v>0.4</v>
      </c>
      <c r="S2515" t="s">
        <v>82</v>
      </c>
      <c r="T2515" t="str">
        <f>IF(Table1[[#This Row],[Units Sold]]&gt; 700,"High Units","low Units")</f>
        <v>low Units</v>
      </c>
      <c r="U2515">
        <f>SUM(Table1[[#This Row],[Operating Profit]])/SUM(Table1[Operating Profit])*100</f>
        <v>1.0838962101695467E-2</v>
      </c>
      <c r="V2515">
        <f>SUM(Table1[[#This Row],[Price per Unit]]*Table1[[#This Row],[Units Sold]])</f>
        <v>9000</v>
      </c>
      <c r="W2515">
        <f>SUM(Table1[[#This Row],[Total Sales]]-Table1[[#This Row],[Operating Profit]])</f>
        <v>54000</v>
      </c>
      <c r="X2515">
        <f>SUM(Table1[[#This Row],[Total Sales]]-Table1[[#This Row],[Cost]])</f>
        <v>36000</v>
      </c>
      <c r="Y2515">
        <f>SUM(Table1[[#This Row],[profit/loss]])/SUM(Table1[profit/loss])</f>
        <v>1.0838962101695467E-4</v>
      </c>
    </row>
    <row r="2516" spans="1:25" x14ac:dyDescent="0.3">
      <c r="A2516" t="s">
        <v>60</v>
      </c>
      <c r="B2516" t="s">
        <v>82</v>
      </c>
      <c r="C2516">
        <v>1185732</v>
      </c>
      <c r="D2516" s="9">
        <v>44218</v>
      </c>
      <c r="E2516" s="8" t="str">
        <f>TEXT(Table1[[#This Row],[Invoice Date]],"dd-mm-yyyy")</f>
        <v>22-01-2021</v>
      </c>
      <c r="F2516" s="1" t="str">
        <f t="shared" si="156"/>
        <v>January</v>
      </c>
      <c r="G2516" s="1" t="str">
        <f t="shared" si="157"/>
        <v>2021</v>
      </c>
      <c r="H2516" s="1" t="str">
        <f t="shared" si="158"/>
        <v>Friday</v>
      </c>
      <c r="I2516" s="1" t="str">
        <f t="shared" si="159"/>
        <v>22</v>
      </c>
      <c r="J2516" t="s">
        <v>35</v>
      </c>
      <c r="K2516" t="s">
        <v>95</v>
      </c>
      <c r="L2516" t="s">
        <v>96</v>
      </c>
      <c r="M2516" t="s">
        <v>20</v>
      </c>
      <c r="N2516">
        <v>35</v>
      </c>
      <c r="O2516">
        <v>150</v>
      </c>
      <c r="P2516">
        <v>52500</v>
      </c>
      <c r="Q2516">
        <v>21000</v>
      </c>
      <c r="R2516">
        <v>0.4</v>
      </c>
      <c r="S2516" t="s">
        <v>82</v>
      </c>
      <c r="T2516" t="str">
        <f>IF(Table1[[#This Row],[Units Sold]]&gt; 700,"High Units","low Units")</f>
        <v>low Units</v>
      </c>
      <c r="U2516">
        <f>SUM(Table1[[#This Row],[Operating Profit]])/SUM(Table1[Operating Profit])*100</f>
        <v>6.3227278926556883E-3</v>
      </c>
      <c r="V2516">
        <f>SUM(Table1[[#This Row],[Price per Unit]]*Table1[[#This Row],[Units Sold]])</f>
        <v>5250</v>
      </c>
      <c r="W2516">
        <f>SUM(Table1[[#This Row],[Total Sales]]-Table1[[#This Row],[Operating Profit]])</f>
        <v>31500</v>
      </c>
      <c r="X2516">
        <f>SUM(Table1[[#This Row],[Total Sales]]-Table1[[#This Row],[Cost]])</f>
        <v>21000</v>
      </c>
      <c r="Y2516">
        <f>SUM(Table1[[#This Row],[profit/loss]])/SUM(Table1[profit/loss])</f>
        <v>6.3227278926556883E-5</v>
      </c>
    </row>
    <row r="2517" spans="1:25" x14ac:dyDescent="0.3">
      <c r="A2517" t="s">
        <v>60</v>
      </c>
      <c r="B2517" t="s">
        <v>82</v>
      </c>
      <c r="C2517">
        <v>1185732</v>
      </c>
      <c r="D2517" s="9">
        <v>44218</v>
      </c>
      <c r="E2517" s="8" t="str">
        <f>TEXT(Table1[[#This Row],[Invoice Date]],"dd-mm-yyyy")</f>
        <v>22-01-2021</v>
      </c>
      <c r="F2517" s="1" t="str">
        <f t="shared" si="156"/>
        <v>January</v>
      </c>
      <c r="G2517" s="1" t="str">
        <f t="shared" si="157"/>
        <v>2021</v>
      </c>
      <c r="H2517" s="1" t="str">
        <f t="shared" si="158"/>
        <v>Friday</v>
      </c>
      <c r="I2517" s="1" t="str">
        <f t="shared" si="159"/>
        <v>22</v>
      </c>
      <c r="J2517" t="s">
        <v>35</v>
      </c>
      <c r="K2517" t="s">
        <v>95</v>
      </c>
      <c r="L2517" t="s">
        <v>96</v>
      </c>
      <c r="M2517" t="s">
        <v>21</v>
      </c>
      <c r="N2517">
        <v>50</v>
      </c>
      <c r="O2517">
        <v>200</v>
      </c>
      <c r="P2517">
        <v>100000</v>
      </c>
      <c r="Q2517">
        <v>35000</v>
      </c>
      <c r="R2517">
        <v>0.35</v>
      </c>
      <c r="S2517" t="s">
        <v>82</v>
      </c>
      <c r="T2517" t="str">
        <f>IF(Table1[[#This Row],[Units Sold]]&gt; 700,"High Units","low Units")</f>
        <v>low Units</v>
      </c>
      <c r="U2517">
        <f>SUM(Table1[[#This Row],[Operating Profit]])/SUM(Table1[Operating Profit])*100</f>
        <v>1.0537879821092815E-2</v>
      </c>
      <c r="V2517">
        <f>SUM(Table1[[#This Row],[Price per Unit]]*Table1[[#This Row],[Units Sold]])</f>
        <v>10000</v>
      </c>
      <c r="W2517">
        <f>SUM(Table1[[#This Row],[Total Sales]]-Table1[[#This Row],[Operating Profit]])</f>
        <v>65000</v>
      </c>
      <c r="X2517">
        <f>SUM(Table1[[#This Row],[Total Sales]]-Table1[[#This Row],[Cost]])</f>
        <v>35000</v>
      </c>
      <c r="Y2517">
        <f>SUM(Table1[[#This Row],[profit/loss]])/SUM(Table1[profit/loss])</f>
        <v>1.0537879821092815E-4</v>
      </c>
    </row>
    <row r="2518" spans="1:25" x14ac:dyDescent="0.3">
      <c r="A2518" t="s">
        <v>60</v>
      </c>
      <c r="B2518" t="s">
        <v>82</v>
      </c>
      <c r="C2518">
        <v>1185732</v>
      </c>
      <c r="D2518" s="9">
        <v>44218</v>
      </c>
      <c r="E2518" s="8" t="str">
        <f>TEXT(Table1[[#This Row],[Invoice Date]],"dd-mm-yyyy")</f>
        <v>22-01-2021</v>
      </c>
      <c r="F2518" s="1" t="str">
        <f t="shared" si="156"/>
        <v>January</v>
      </c>
      <c r="G2518" s="1" t="str">
        <f t="shared" si="157"/>
        <v>2021</v>
      </c>
      <c r="H2518" s="1" t="str">
        <f t="shared" si="158"/>
        <v>Friday</v>
      </c>
      <c r="I2518" s="1" t="str">
        <f t="shared" si="159"/>
        <v>22</v>
      </c>
      <c r="J2518" t="s">
        <v>35</v>
      </c>
      <c r="K2518" t="s">
        <v>95</v>
      </c>
      <c r="L2518" t="s">
        <v>96</v>
      </c>
      <c r="M2518" t="s">
        <v>22</v>
      </c>
      <c r="N2518">
        <v>40</v>
      </c>
      <c r="O2518">
        <v>300</v>
      </c>
      <c r="P2518">
        <v>120000</v>
      </c>
      <c r="Q2518">
        <v>48000</v>
      </c>
      <c r="R2518">
        <v>0.4</v>
      </c>
      <c r="S2518" t="s">
        <v>82</v>
      </c>
      <c r="T2518" t="str">
        <f>IF(Table1[[#This Row],[Units Sold]]&gt; 700,"High Units","low Units")</f>
        <v>low Units</v>
      </c>
      <c r="U2518">
        <f>SUM(Table1[[#This Row],[Operating Profit]])/SUM(Table1[Operating Profit])*100</f>
        <v>1.4451949468927288E-2</v>
      </c>
      <c r="V2518">
        <f>SUM(Table1[[#This Row],[Price per Unit]]*Table1[[#This Row],[Units Sold]])</f>
        <v>12000</v>
      </c>
      <c r="W2518">
        <f>SUM(Table1[[#This Row],[Total Sales]]-Table1[[#This Row],[Operating Profit]])</f>
        <v>72000</v>
      </c>
      <c r="X2518">
        <f>SUM(Table1[[#This Row],[Total Sales]]-Table1[[#This Row],[Cost]])</f>
        <v>48000</v>
      </c>
      <c r="Y2518">
        <f>SUM(Table1[[#This Row],[profit/loss]])/SUM(Table1[profit/loss])</f>
        <v>1.4451949468927288E-4</v>
      </c>
    </row>
    <row r="2519" spans="1:25" x14ac:dyDescent="0.3">
      <c r="A2519" t="s">
        <v>60</v>
      </c>
      <c r="B2519" t="s">
        <v>82</v>
      </c>
      <c r="C2519">
        <v>1185732</v>
      </c>
      <c r="D2519" s="9">
        <v>44249</v>
      </c>
      <c r="E2519" s="8" t="str">
        <f>TEXT(Table1[[#This Row],[Invoice Date]],"dd-mm-yyyy")</f>
        <v>22-02-2021</v>
      </c>
      <c r="F2519" s="1" t="str">
        <f t="shared" si="156"/>
        <v>February</v>
      </c>
      <c r="G2519" s="1" t="str">
        <f t="shared" si="157"/>
        <v>2021</v>
      </c>
      <c r="H2519" s="1" t="str">
        <f t="shared" si="158"/>
        <v>Monday</v>
      </c>
      <c r="I2519" s="1" t="str">
        <f t="shared" si="159"/>
        <v>22</v>
      </c>
      <c r="J2519" t="s">
        <v>35</v>
      </c>
      <c r="K2519" t="s">
        <v>95</v>
      </c>
      <c r="L2519" t="s">
        <v>96</v>
      </c>
      <c r="M2519" t="s">
        <v>16</v>
      </c>
      <c r="N2519">
        <v>40</v>
      </c>
      <c r="O2519">
        <v>550</v>
      </c>
      <c r="P2519">
        <v>220000</v>
      </c>
      <c r="Q2519">
        <v>88000</v>
      </c>
      <c r="R2519">
        <v>0.4</v>
      </c>
      <c r="S2519" t="s">
        <v>82</v>
      </c>
      <c r="T2519" t="str">
        <f>IF(Table1[[#This Row],[Units Sold]]&gt; 700,"High Units","low Units")</f>
        <v>low Units</v>
      </c>
      <c r="U2519">
        <f>SUM(Table1[[#This Row],[Operating Profit]])/SUM(Table1[Operating Profit])*100</f>
        <v>2.649524069303336E-2</v>
      </c>
      <c r="V2519">
        <f>SUM(Table1[[#This Row],[Price per Unit]]*Table1[[#This Row],[Units Sold]])</f>
        <v>22000</v>
      </c>
      <c r="W2519">
        <f>SUM(Table1[[#This Row],[Total Sales]]-Table1[[#This Row],[Operating Profit]])</f>
        <v>132000</v>
      </c>
      <c r="X2519">
        <f>SUM(Table1[[#This Row],[Total Sales]]-Table1[[#This Row],[Cost]])</f>
        <v>88000</v>
      </c>
      <c r="Y2519">
        <f>SUM(Table1[[#This Row],[profit/loss]])/SUM(Table1[profit/loss])</f>
        <v>2.6495240693033361E-4</v>
      </c>
    </row>
    <row r="2520" spans="1:25" x14ac:dyDescent="0.3">
      <c r="A2520" t="s">
        <v>60</v>
      </c>
      <c r="B2520" t="s">
        <v>82</v>
      </c>
      <c r="C2520">
        <v>1185732</v>
      </c>
      <c r="D2520" s="9">
        <v>44249</v>
      </c>
      <c r="E2520" s="8" t="str">
        <f>TEXT(Table1[[#This Row],[Invoice Date]],"dd-mm-yyyy")</f>
        <v>22-02-2021</v>
      </c>
      <c r="F2520" s="1" t="str">
        <f t="shared" si="156"/>
        <v>February</v>
      </c>
      <c r="G2520" s="1" t="str">
        <f t="shared" si="157"/>
        <v>2021</v>
      </c>
      <c r="H2520" s="1" t="str">
        <f t="shared" si="158"/>
        <v>Monday</v>
      </c>
      <c r="I2520" s="1" t="str">
        <f t="shared" si="159"/>
        <v>22</v>
      </c>
      <c r="J2520" t="s">
        <v>35</v>
      </c>
      <c r="K2520" t="s">
        <v>95</v>
      </c>
      <c r="L2520" t="s">
        <v>96</v>
      </c>
      <c r="M2520" t="s">
        <v>18</v>
      </c>
      <c r="N2520">
        <v>40</v>
      </c>
      <c r="O2520">
        <v>200</v>
      </c>
      <c r="P2520">
        <v>80000</v>
      </c>
      <c r="Q2520">
        <v>28000</v>
      </c>
      <c r="R2520">
        <v>0.35</v>
      </c>
      <c r="S2520" t="s">
        <v>82</v>
      </c>
      <c r="T2520" t="str">
        <f>IF(Table1[[#This Row],[Units Sold]]&gt; 700,"High Units","low Units")</f>
        <v>low Units</v>
      </c>
      <c r="U2520">
        <f>SUM(Table1[[#This Row],[Operating Profit]])/SUM(Table1[Operating Profit])*100</f>
        <v>8.4303038568742522E-3</v>
      </c>
      <c r="V2520">
        <f>SUM(Table1[[#This Row],[Price per Unit]]*Table1[[#This Row],[Units Sold]])</f>
        <v>8000</v>
      </c>
      <c r="W2520">
        <f>SUM(Table1[[#This Row],[Total Sales]]-Table1[[#This Row],[Operating Profit]])</f>
        <v>52000</v>
      </c>
      <c r="X2520">
        <f>SUM(Table1[[#This Row],[Total Sales]]-Table1[[#This Row],[Cost]])</f>
        <v>28000</v>
      </c>
      <c r="Y2520">
        <f>SUM(Table1[[#This Row],[profit/loss]])/SUM(Table1[profit/loss])</f>
        <v>8.4303038568742515E-5</v>
      </c>
    </row>
    <row r="2521" spans="1:25" x14ac:dyDescent="0.3">
      <c r="A2521" t="s">
        <v>60</v>
      </c>
      <c r="B2521" t="s">
        <v>82</v>
      </c>
      <c r="C2521">
        <v>1185732</v>
      </c>
      <c r="D2521" s="9">
        <v>44249</v>
      </c>
      <c r="E2521" s="8" t="str">
        <f>TEXT(Table1[[#This Row],[Invoice Date]],"dd-mm-yyyy")</f>
        <v>22-02-2021</v>
      </c>
      <c r="F2521" s="1" t="str">
        <f t="shared" si="156"/>
        <v>February</v>
      </c>
      <c r="G2521" s="1" t="str">
        <f t="shared" si="157"/>
        <v>2021</v>
      </c>
      <c r="H2521" s="1" t="str">
        <f t="shared" si="158"/>
        <v>Monday</v>
      </c>
      <c r="I2521" s="1" t="str">
        <f t="shared" si="159"/>
        <v>22</v>
      </c>
      <c r="J2521" t="s">
        <v>35</v>
      </c>
      <c r="K2521" t="s">
        <v>95</v>
      </c>
      <c r="L2521" t="s">
        <v>96</v>
      </c>
      <c r="M2521" t="s">
        <v>19</v>
      </c>
      <c r="N2521">
        <v>30</v>
      </c>
      <c r="O2521">
        <v>250</v>
      </c>
      <c r="P2521">
        <v>75000</v>
      </c>
      <c r="Q2521">
        <v>30000</v>
      </c>
      <c r="R2521">
        <v>0.4</v>
      </c>
      <c r="S2521" t="s">
        <v>82</v>
      </c>
      <c r="T2521" t="str">
        <f>IF(Table1[[#This Row],[Units Sold]]&gt; 700,"High Units","low Units")</f>
        <v>low Units</v>
      </c>
      <c r="U2521">
        <f>SUM(Table1[[#This Row],[Operating Profit]])/SUM(Table1[Operating Profit])*100</f>
        <v>9.0324684180795554E-3</v>
      </c>
      <c r="V2521">
        <f>SUM(Table1[[#This Row],[Price per Unit]]*Table1[[#This Row],[Units Sold]])</f>
        <v>7500</v>
      </c>
      <c r="W2521">
        <f>SUM(Table1[[#This Row],[Total Sales]]-Table1[[#This Row],[Operating Profit]])</f>
        <v>45000</v>
      </c>
      <c r="X2521">
        <f>SUM(Table1[[#This Row],[Total Sales]]-Table1[[#This Row],[Cost]])</f>
        <v>30000</v>
      </c>
      <c r="Y2521">
        <f>SUM(Table1[[#This Row],[profit/loss]])/SUM(Table1[profit/loss])</f>
        <v>9.0324684180795553E-5</v>
      </c>
    </row>
    <row r="2522" spans="1:25" x14ac:dyDescent="0.3">
      <c r="A2522" t="s">
        <v>60</v>
      </c>
      <c r="B2522" t="s">
        <v>82</v>
      </c>
      <c r="C2522">
        <v>1185732</v>
      </c>
      <c r="D2522" s="9">
        <v>44249</v>
      </c>
      <c r="E2522" s="8" t="str">
        <f>TEXT(Table1[[#This Row],[Invoice Date]],"dd-mm-yyyy")</f>
        <v>22-02-2021</v>
      </c>
      <c r="F2522" s="1" t="str">
        <f t="shared" si="156"/>
        <v>February</v>
      </c>
      <c r="G2522" s="1" t="str">
        <f t="shared" si="157"/>
        <v>2021</v>
      </c>
      <c r="H2522" s="1" t="str">
        <f t="shared" si="158"/>
        <v>Monday</v>
      </c>
      <c r="I2522" s="1" t="str">
        <f t="shared" si="159"/>
        <v>22</v>
      </c>
      <c r="J2522" t="s">
        <v>47</v>
      </c>
      <c r="K2522" t="s">
        <v>97</v>
      </c>
      <c r="L2522" t="s">
        <v>98</v>
      </c>
      <c r="M2522" t="s">
        <v>20</v>
      </c>
      <c r="N2522">
        <v>35</v>
      </c>
      <c r="O2522">
        <v>125</v>
      </c>
      <c r="P2522">
        <v>43750</v>
      </c>
      <c r="Q2522">
        <v>17500</v>
      </c>
      <c r="R2522">
        <v>0.4</v>
      </c>
      <c r="S2522" t="s">
        <v>82</v>
      </c>
      <c r="T2522" t="str">
        <f>IF(Table1[[#This Row],[Units Sold]]&gt; 700,"High Units","low Units")</f>
        <v>low Units</v>
      </c>
      <c r="U2522">
        <f>SUM(Table1[[#This Row],[Operating Profit]])/SUM(Table1[Operating Profit])*100</f>
        <v>5.2689399105464076E-3</v>
      </c>
      <c r="V2522">
        <f>SUM(Table1[[#This Row],[Price per Unit]]*Table1[[#This Row],[Units Sold]])</f>
        <v>4375</v>
      </c>
      <c r="W2522">
        <f>SUM(Table1[[#This Row],[Total Sales]]-Table1[[#This Row],[Operating Profit]])</f>
        <v>26250</v>
      </c>
      <c r="X2522">
        <f>SUM(Table1[[#This Row],[Total Sales]]-Table1[[#This Row],[Cost]])</f>
        <v>17500</v>
      </c>
      <c r="Y2522">
        <f>SUM(Table1[[#This Row],[profit/loss]])/SUM(Table1[profit/loss])</f>
        <v>5.2689399105464074E-5</v>
      </c>
    </row>
    <row r="2523" spans="1:25" x14ac:dyDescent="0.3">
      <c r="A2523" t="s">
        <v>60</v>
      </c>
      <c r="B2523" t="s">
        <v>82</v>
      </c>
      <c r="C2523">
        <v>1185732</v>
      </c>
      <c r="D2523" s="9">
        <v>44249</v>
      </c>
      <c r="E2523" s="8" t="str">
        <f>TEXT(Table1[[#This Row],[Invoice Date]],"dd-mm-yyyy")</f>
        <v>22-02-2021</v>
      </c>
      <c r="F2523" s="1" t="str">
        <f t="shared" si="156"/>
        <v>February</v>
      </c>
      <c r="G2523" s="1" t="str">
        <f t="shared" si="157"/>
        <v>2021</v>
      </c>
      <c r="H2523" s="1" t="str">
        <f t="shared" si="158"/>
        <v>Monday</v>
      </c>
      <c r="I2523" s="1" t="str">
        <f t="shared" si="159"/>
        <v>22</v>
      </c>
      <c r="J2523" t="s">
        <v>47</v>
      </c>
      <c r="K2523" t="s">
        <v>97</v>
      </c>
      <c r="L2523" t="s">
        <v>98</v>
      </c>
      <c r="M2523" t="s">
        <v>21</v>
      </c>
      <c r="N2523">
        <v>50</v>
      </c>
      <c r="O2523">
        <v>200</v>
      </c>
      <c r="P2523">
        <v>100000</v>
      </c>
      <c r="Q2523">
        <v>35000</v>
      </c>
      <c r="R2523">
        <v>0.35</v>
      </c>
      <c r="S2523" t="s">
        <v>82</v>
      </c>
      <c r="T2523" t="str">
        <f>IF(Table1[[#This Row],[Units Sold]]&gt; 700,"High Units","low Units")</f>
        <v>low Units</v>
      </c>
      <c r="U2523">
        <f>SUM(Table1[[#This Row],[Operating Profit]])/SUM(Table1[Operating Profit])*100</f>
        <v>1.0537879821092815E-2</v>
      </c>
      <c r="V2523">
        <f>SUM(Table1[[#This Row],[Price per Unit]]*Table1[[#This Row],[Units Sold]])</f>
        <v>10000</v>
      </c>
      <c r="W2523">
        <f>SUM(Table1[[#This Row],[Total Sales]]-Table1[[#This Row],[Operating Profit]])</f>
        <v>65000</v>
      </c>
      <c r="X2523">
        <f>SUM(Table1[[#This Row],[Total Sales]]-Table1[[#This Row],[Cost]])</f>
        <v>35000</v>
      </c>
      <c r="Y2523">
        <f>SUM(Table1[[#This Row],[profit/loss]])/SUM(Table1[profit/loss])</f>
        <v>1.0537879821092815E-4</v>
      </c>
    </row>
    <row r="2524" spans="1:25" x14ac:dyDescent="0.3">
      <c r="A2524" t="s">
        <v>60</v>
      </c>
      <c r="B2524" t="s">
        <v>82</v>
      </c>
      <c r="C2524">
        <v>1185732</v>
      </c>
      <c r="D2524" s="9">
        <v>44249</v>
      </c>
      <c r="E2524" s="8" t="str">
        <f>TEXT(Table1[[#This Row],[Invoice Date]],"dd-mm-yyyy")</f>
        <v>22-02-2021</v>
      </c>
      <c r="F2524" s="1" t="str">
        <f t="shared" si="156"/>
        <v>February</v>
      </c>
      <c r="G2524" s="1" t="str">
        <f t="shared" si="157"/>
        <v>2021</v>
      </c>
      <c r="H2524" s="1" t="str">
        <f t="shared" si="158"/>
        <v>Monday</v>
      </c>
      <c r="I2524" s="1" t="str">
        <f t="shared" si="159"/>
        <v>22</v>
      </c>
      <c r="J2524" t="s">
        <v>47</v>
      </c>
      <c r="K2524" t="s">
        <v>97</v>
      </c>
      <c r="L2524" t="s">
        <v>98</v>
      </c>
      <c r="M2524" t="s">
        <v>22</v>
      </c>
      <c r="N2524">
        <v>40</v>
      </c>
      <c r="O2524">
        <v>300</v>
      </c>
      <c r="P2524">
        <v>120000</v>
      </c>
      <c r="Q2524">
        <v>48000</v>
      </c>
      <c r="R2524">
        <v>0.4</v>
      </c>
      <c r="S2524" t="s">
        <v>82</v>
      </c>
      <c r="T2524" t="str">
        <f>IF(Table1[[#This Row],[Units Sold]]&gt; 700,"High Units","low Units")</f>
        <v>low Units</v>
      </c>
      <c r="U2524">
        <f>SUM(Table1[[#This Row],[Operating Profit]])/SUM(Table1[Operating Profit])*100</f>
        <v>1.4451949468927288E-2</v>
      </c>
      <c r="V2524">
        <f>SUM(Table1[[#This Row],[Price per Unit]]*Table1[[#This Row],[Units Sold]])</f>
        <v>12000</v>
      </c>
      <c r="W2524">
        <f>SUM(Table1[[#This Row],[Total Sales]]-Table1[[#This Row],[Operating Profit]])</f>
        <v>72000</v>
      </c>
      <c r="X2524">
        <f>SUM(Table1[[#This Row],[Total Sales]]-Table1[[#This Row],[Cost]])</f>
        <v>48000</v>
      </c>
      <c r="Y2524">
        <f>SUM(Table1[[#This Row],[profit/loss]])/SUM(Table1[profit/loss])</f>
        <v>1.4451949468927288E-4</v>
      </c>
    </row>
    <row r="2525" spans="1:25" x14ac:dyDescent="0.3">
      <c r="A2525" t="s">
        <v>60</v>
      </c>
      <c r="B2525" t="s">
        <v>82</v>
      </c>
      <c r="C2525">
        <v>1185732</v>
      </c>
      <c r="D2525" s="9">
        <v>44276</v>
      </c>
      <c r="E2525" s="8" t="str">
        <f>TEXT(Table1[[#This Row],[Invoice Date]],"dd-mm-yyyy")</f>
        <v>21-03-2021</v>
      </c>
      <c r="F2525" s="1" t="str">
        <f t="shared" si="156"/>
        <v>March</v>
      </c>
      <c r="G2525" s="1" t="str">
        <f t="shared" si="157"/>
        <v>2021</v>
      </c>
      <c r="H2525" s="1" t="str">
        <f t="shared" si="158"/>
        <v>Sunday</v>
      </c>
      <c r="I2525" s="1" t="str">
        <f t="shared" si="159"/>
        <v>21</v>
      </c>
      <c r="J2525" t="s">
        <v>47</v>
      </c>
      <c r="K2525" t="s">
        <v>97</v>
      </c>
      <c r="L2525" t="s">
        <v>98</v>
      </c>
      <c r="M2525" t="s">
        <v>16</v>
      </c>
      <c r="N2525">
        <v>45</v>
      </c>
      <c r="O2525">
        <v>520</v>
      </c>
      <c r="P2525">
        <v>234000</v>
      </c>
      <c r="Q2525">
        <v>93600</v>
      </c>
      <c r="R2525">
        <v>0.4</v>
      </c>
      <c r="S2525" t="s">
        <v>82</v>
      </c>
      <c r="T2525" t="str">
        <f>IF(Table1[[#This Row],[Units Sold]]&gt; 700,"High Units","low Units")</f>
        <v>low Units</v>
      </c>
      <c r="U2525">
        <f>SUM(Table1[[#This Row],[Operating Profit]])/SUM(Table1[Operating Profit])*100</f>
        <v>2.8181301464408212E-2</v>
      </c>
      <c r="V2525">
        <f>SUM(Table1[[#This Row],[Price per Unit]]*Table1[[#This Row],[Units Sold]])</f>
        <v>23400</v>
      </c>
      <c r="W2525">
        <f>SUM(Table1[[#This Row],[Total Sales]]-Table1[[#This Row],[Operating Profit]])</f>
        <v>140400</v>
      </c>
      <c r="X2525">
        <f>SUM(Table1[[#This Row],[Total Sales]]-Table1[[#This Row],[Cost]])</f>
        <v>93600</v>
      </c>
      <c r="Y2525">
        <f>SUM(Table1[[#This Row],[profit/loss]])/SUM(Table1[profit/loss])</f>
        <v>2.8181301464408212E-4</v>
      </c>
    </row>
    <row r="2526" spans="1:25" x14ac:dyDescent="0.3">
      <c r="A2526" t="s">
        <v>60</v>
      </c>
      <c r="B2526" t="s">
        <v>82</v>
      </c>
      <c r="C2526">
        <v>1185732</v>
      </c>
      <c r="D2526" s="9">
        <v>44276</v>
      </c>
      <c r="E2526" s="8" t="str">
        <f>TEXT(Table1[[#This Row],[Invoice Date]],"dd-mm-yyyy")</f>
        <v>21-03-2021</v>
      </c>
      <c r="F2526" s="1" t="str">
        <f t="shared" si="156"/>
        <v>March</v>
      </c>
      <c r="G2526" s="1" t="str">
        <f t="shared" si="157"/>
        <v>2021</v>
      </c>
      <c r="H2526" s="1" t="str">
        <f t="shared" si="158"/>
        <v>Sunday</v>
      </c>
      <c r="I2526" s="1" t="str">
        <f t="shared" si="159"/>
        <v>21</v>
      </c>
      <c r="J2526" t="s">
        <v>47</v>
      </c>
      <c r="K2526" t="s">
        <v>97</v>
      </c>
      <c r="L2526" t="s">
        <v>98</v>
      </c>
      <c r="M2526" t="s">
        <v>18</v>
      </c>
      <c r="N2526">
        <v>45</v>
      </c>
      <c r="O2526">
        <v>225</v>
      </c>
      <c r="P2526">
        <v>101250</v>
      </c>
      <c r="Q2526">
        <v>35438</v>
      </c>
      <c r="R2526">
        <v>0.35</v>
      </c>
      <c r="S2526" t="s">
        <v>82</v>
      </c>
      <c r="T2526" t="str">
        <f>IF(Table1[[#This Row],[Units Sold]]&gt; 700,"High Units","low Units")</f>
        <v>low Units</v>
      </c>
      <c r="U2526">
        <f>SUM(Table1[[#This Row],[Operating Profit]])/SUM(Table1[Operating Profit])*100</f>
        <v>1.0669753859996776E-2</v>
      </c>
      <c r="V2526">
        <f>SUM(Table1[[#This Row],[Price per Unit]]*Table1[[#This Row],[Units Sold]])</f>
        <v>10125</v>
      </c>
      <c r="W2526">
        <f>SUM(Table1[[#This Row],[Total Sales]]-Table1[[#This Row],[Operating Profit]])</f>
        <v>65812</v>
      </c>
      <c r="X2526">
        <f>SUM(Table1[[#This Row],[Total Sales]]-Table1[[#This Row],[Cost]])</f>
        <v>35438</v>
      </c>
      <c r="Y2526">
        <f>SUM(Table1[[#This Row],[profit/loss]])/SUM(Table1[profit/loss])</f>
        <v>1.0669753859996775E-4</v>
      </c>
    </row>
    <row r="2527" spans="1:25" x14ac:dyDescent="0.3">
      <c r="A2527" t="s">
        <v>60</v>
      </c>
      <c r="B2527" t="s">
        <v>82</v>
      </c>
      <c r="C2527">
        <v>1185732</v>
      </c>
      <c r="D2527" s="9">
        <v>44276</v>
      </c>
      <c r="E2527" s="8" t="str">
        <f>TEXT(Table1[[#This Row],[Invoice Date]],"dd-mm-yyyy")</f>
        <v>21-03-2021</v>
      </c>
      <c r="F2527" s="1" t="str">
        <f t="shared" si="156"/>
        <v>March</v>
      </c>
      <c r="G2527" s="1" t="str">
        <f t="shared" si="157"/>
        <v>2021</v>
      </c>
      <c r="H2527" s="1" t="str">
        <f t="shared" si="158"/>
        <v>Sunday</v>
      </c>
      <c r="I2527" s="1" t="str">
        <f t="shared" si="159"/>
        <v>21</v>
      </c>
      <c r="J2527" t="s">
        <v>47</v>
      </c>
      <c r="K2527" t="s">
        <v>97</v>
      </c>
      <c r="L2527" t="s">
        <v>98</v>
      </c>
      <c r="M2527" t="s">
        <v>19</v>
      </c>
      <c r="N2527">
        <v>35</v>
      </c>
      <c r="O2527">
        <v>250</v>
      </c>
      <c r="P2527">
        <v>87500</v>
      </c>
      <c r="Q2527">
        <v>35000</v>
      </c>
      <c r="R2527">
        <v>0.4</v>
      </c>
      <c r="S2527" t="s">
        <v>82</v>
      </c>
      <c r="T2527" t="str">
        <f>IF(Table1[[#This Row],[Units Sold]]&gt; 700,"High Units","low Units")</f>
        <v>low Units</v>
      </c>
      <c r="U2527">
        <f>SUM(Table1[[#This Row],[Operating Profit]])/SUM(Table1[Operating Profit])*100</f>
        <v>1.0537879821092815E-2</v>
      </c>
      <c r="V2527">
        <f>SUM(Table1[[#This Row],[Price per Unit]]*Table1[[#This Row],[Units Sold]])</f>
        <v>8750</v>
      </c>
      <c r="W2527">
        <f>SUM(Table1[[#This Row],[Total Sales]]-Table1[[#This Row],[Operating Profit]])</f>
        <v>52500</v>
      </c>
      <c r="X2527">
        <f>SUM(Table1[[#This Row],[Total Sales]]-Table1[[#This Row],[Cost]])</f>
        <v>35000</v>
      </c>
      <c r="Y2527">
        <f>SUM(Table1[[#This Row],[profit/loss]])/SUM(Table1[profit/loss])</f>
        <v>1.0537879821092815E-4</v>
      </c>
    </row>
    <row r="2528" spans="1:25" x14ac:dyDescent="0.3">
      <c r="A2528" t="s">
        <v>60</v>
      </c>
      <c r="B2528" t="s">
        <v>82</v>
      </c>
      <c r="C2528">
        <v>1185732</v>
      </c>
      <c r="D2528" s="9">
        <v>44276</v>
      </c>
      <c r="E2528" s="8" t="str">
        <f>TEXT(Table1[[#This Row],[Invoice Date]],"dd-mm-yyyy")</f>
        <v>21-03-2021</v>
      </c>
      <c r="F2528" s="1" t="str">
        <f t="shared" si="156"/>
        <v>March</v>
      </c>
      <c r="G2528" s="1" t="str">
        <f t="shared" si="157"/>
        <v>2021</v>
      </c>
      <c r="H2528" s="1" t="str">
        <f t="shared" si="158"/>
        <v>Sunday</v>
      </c>
      <c r="I2528" s="1" t="str">
        <f t="shared" si="159"/>
        <v>21</v>
      </c>
      <c r="J2528" t="s">
        <v>47</v>
      </c>
      <c r="K2528" t="s">
        <v>97</v>
      </c>
      <c r="L2528" t="s">
        <v>98</v>
      </c>
      <c r="M2528" t="s">
        <v>20</v>
      </c>
      <c r="N2528">
        <v>40</v>
      </c>
      <c r="O2528">
        <v>100</v>
      </c>
      <c r="P2528">
        <v>40000</v>
      </c>
      <c r="Q2528">
        <v>16000</v>
      </c>
      <c r="R2528">
        <v>0.4</v>
      </c>
      <c r="S2528" t="s">
        <v>82</v>
      </c>
      <c r="T2528" t="str">
        <f>IF(Table1[[#This Row],[Units Sold]]&gt; 700,"High Units","low Units")</f>
        <v>low Units</v>
      </c>
      <c r="U2528">
        <f>SUM(Table1[[#This Row],[Operating Profit]])/SUM(Table1[Operating Profit])*100</f>
        <v>4.8173164896424293E-3</v>
      </c>
      <c r="V2528">
        <f>SUM(Table1[[#This Row],[Price per Unit]]*Table1[[#This Row],[Units Sold]])</f>
        <v>4000</v>
      </c>
      <c r="W2528">
        <f>SUM(Table1[[#This Row],[Total Sales]]-Table1[[#This Row],[Operating Profit]])</f>
        <v>24000</v>
      </c>
      <c r="X2528">
        <f>SUM(Table1[[#This Row],[Total Sales]]-Table1[[#This Row],[Cost]])</f>
        <v>16000</v>
      </c>
      <c r="Y2528">
        <f>SUM(Table1[[#This Row],[profit/loss]])/SUM(Table1[profit/loss])</f>
        <v>4.8173164896424295E-5</v>
      </c>
    </row>
    <row r="2529" spans="1:25" x14ac:dyDescent="0.3">
      <c r="A2529" t="s">
        <v>60</v>
      </c>
      <c r="B2529" t="s">
        <v>82</v>
      </c>
      <c r="C2529">
        <v>1185732</v>
      </c>
      <c r="D2529" s="9">
        <v>44276</v>
      </c>
      <c r="E2529" s="8" t="str">
        <f>TEXT(Table1[[#This Row],[Invoice Date]],"dd-mm-yyyy")</f>
        <v>21-03-2021</v>
      </c>
      <c r="F2529" s="1" t="str">
        <f t="shared" si="156"/>
        <v>March</v>
      </c>
      <c r="G2529" s="1" t="str">
        <f t="shared" si="157"/>
        <v>2021</v>
      </c>
      <c r="H2529" s="1" t="str">
        <f t="shared" si="158"/>
        <v>Sunday</v>
      </c>
      <c r="I2529" s="1" t="str">
        <f t="shared" si="159"/>
        <v>21</v>
      </c>
      <c r="J2529" t="s">
        <v>47</v>
      </c>
      <c r="K2529" t="s">
        <v>97</v>
      </c>
      <c r="L2529" t="s">
        <v>98</v>
      </c>
      <c r="M2529" t="s">
        <v>21</v>
      </c>
      <c r="N2529">
        <v>55</v>
      </c>
      <c r="O2529">
        <v>150</v>
      </c>
      <c r="P2529">
        <v>82500</v>
      </c>
      <c r="Q2529">
        <v>28875</v>
      </c>
      <c r="R2529">
        <v>0.35</v>
      </c>
      <c r="S2529" t="s">
        <v>82</v>
      </c>
      <c r="T2529" t="str">
        <f>IF(Table1[[#This Row],[Units Sold]]&gt; 700,"High Units","low Units")</f>
        <v>low Units</v>
      </c>
      <c r="U2529">
        <f>SUM(Table1[[#This Row],[Operating Profit]])/SUM(Table1[Operating Profit])*100</f>
        <v>8.6937508524015713E-3</v>
      </c>
      <c r="V2529">
        <f>SUM(Table1[[#This Row],[Price per Unit]]*Table1[[#This Row],[Units Sold]])</f>
        <v>8250</v>
      </c>
      <c r="W2529">
        <f>SUM(Table1[[#This Row],[Total Sales]]-Table1[[#This Row],[Operating Profit]])</f>
        <v>53625</v>
      </c>
      <c r="X2529">
        <f>SUM(Table1[[#This Row],[Total Sales]]-Table1[[#This Row],[Cost]])</f>
        <v>28875</v>
      </c>
      <c r="Y2529">
        <f>SUM(Table1[[#This Row],[profit/loss]])/SUM(Table1[profit/loss])</f>
        <v>8.6937508524015714E-5</v>
      </c>
    </row>
    <row r="2530" spans="1:25" x14ac:dyDescent="0.3">
      <c r="A2530" t="s">
        <v>60</v>
      </c>
      <c r="B2530" t="s">
        <v>82</v>
      </c>
      <c r="C2530">
        <v>1185732</v>
      </c>
      <c r="D2530" s="9">
        <v>44276</v>
      </c>
      <c r="E2530" s="8" t="str">
        <f>TEXT(Table1[[#This Row],[Invoice Date]],"dd-mm-yyyy")</f>
        <v>21-03-2021</v>
      </c>
      <c r="F2530" s="1" t="str">
        <f t="shared" si="156"/>
        <v>March</v>
      </c>
      <c r="G2530" s="1" t="str">
        <f t="shared" si="157"/>
        <v>2021</v>
      </c>
      <c r="H2530" s="1" t="str">
        <f t="shared" si="158"/>
        <v>Sunday</v>
      </c>
      <c r="I2530" s="1" t="str">
        <f t="shared" si="159"/>
        <v>21</v>
      </c>
      <c r="J2530" t="s">
        <v>47</v>
      </c>
      <c r="K2530" t="s">
        <v>97</v>
      </c>
      <c r="L2530" t="s">
        <v>98</v>
      </c>
      <c r="M2530" t="s">
        <v>22</v>
      </c>
      <c r="N2530">
        <v>45</v>
      </c>
      <c r="O2530">
        <v>250</v>
      </c>
      <c r="P2530">
        <v>112500</v>
      </c>
      <c r="Q2530">
        <v>45000</v>
      </c>
      <c r="R2530">
        <v>0.4</v>
      </c>
      <c r="S2530" t="s">
        <v>82</v>
      </c>
      <c r="T2530" t="str">
        <f>IF(Table1[[#This Row],[Units Sold]]&gt; 700,"High Units","low Units")</f>
        <v>low Units</v>
      </c>
      <c r="U2530">
        <f>SUM(Table1[[#This Row],[Operating Profit]])/SUM(Table1[Operating Profit])*100</f>
        <v>1.3548702627119333E-2</v>
      </c>
      <c r="V2530">
        <f>SUM(Table1[[#This Row],[Price per Unit]]*Table1[[#This Row],[Units Sold]])</f>
        <v>11250</v>
      </c>
      <c r="W2530">
        <f>SUM(Table1[[#This Row],[Total Sales]]-Table1[[#This Row],[Operating Profit]])</f>
        <v>67500</v>
      </c>
      <c r="X2530">
        <f>SUM(Table1[[#This Row],[Total Sales]]-Table1[[#This Row],[Cost]])</f>
        <v>45000</v>
      </c>
      <c r="Y2530">
        <f>SUM(Table1[[#This Row],[profit/loss]])/SUM(Table1[profit/loss])</f>
        <v>1.3548702627119334E-4</v>
      </c>
    </row>
    <row r="2531" spans="1:25" x14ac:dyDescent="0.3">
      <c r="A2531" t="s">
        <v>60</v>
      </c>
      <c r="B2531" t="s">
        <v>82</v>
      </c>
      <c r="C2531">
        <v>1185732</v>
      </c>
      <c r="D2531" s="9">
        <v>44308</v>
      </c>
      <c r="E2531" s="8" t="str">
        <f>TEXT(Table1[[#This Row],[Invoice Date]],"dd-mm-yyyy")</f>
        <v>22-04-2021</v>
      </c>
      <c r="F2531" s="1" t="str">
        <f t="shared" si="156"/>
        <v>April</v>
      </c>
      <c r="G2531" s="1" t="str">
        <f t="shared" si="157"/>
        <v>2021</v>
      </c>
      <c r="H2531" s="1" t="str">
        <f t="shared" si="158"/>
        <v>Thursday</v>
      </c>
      <c r="I2531" s="1" t="str">
        <f t="shared" si="159"/>
        <v>22</v>
      </c>
      <c r="J2531" t="s">
        <v>47</v>
      </c>
      <c r="K2531" t="s">
        <v>97</v>
      </c>
      <c r="L2531" t="s">
        <v>98</v>
      </c>
      <c r="M2531" t="s">
        <v>16</v>
      </c>
      <c r="N2531">
        <v>45</v>
      </c>
      <c r="O2531">
        <v>475</v>
      </c>
      <c r="P2531">
        <v>213750</v>
      </c>
      <c r="Q2531">
        <v>85500</v>
      </c>
      <c r="R2531">
        <v>0.4</v>
      </c>
      <c r="S2531" t="s">
        <v>82</v>
      </c>
      <c r="T2531" t="str">
        <f>IF(Table1[[#This Row],[Units Sold]]&gt; 700,"High Units","low Units")</f>
        <v>low Units</v>
      </c>
      <c r="U2531">
        <f>SUM(Table1[[#This Row],[Operating Profit]])/SUM(Table1[Operating Profit])*100</f>
        <v>2.5742534991526733E-2</v>
      </c>
      <c r="V2531">
        <f>SUM(Table1[[#This Row],[Price per Unit]]*Table1[[#This Row],[Units Sold]])</f>
        <v>21375</v>
      </c>
      <c r="W2531">
        <f>SUM(Table1[[#This Row],[Total Sales]]-Table1[[#This Row],[Operating Profit]])</f>
        <v>128250</v>
      </c>
      <c r="X2531">
        <f>SUM(Table1[[#This Row],[Total Sales]]-Table1[[#This Row],[Cost]])</f>
        <v>85500</v>
      </c>
      <c r="Y2531">
        <f>SUM(Table1[[#This Row],[profit/loss]])/SUM(Table1[profit/loss])</f>
        <v>2.5742534991526732E-4</v>
      </c>
    </row>
    <row r="2532" spans="1:25" x14ac:dyDescent="0.3">
      <c r="A2532" t="s">
        <v>60</v>
      </c>
      <c r="B2532" t="s">
        <v>82</v>
      </c>
      <c r="C2532">
        <v>1185732</v>
      </c>
      <c r="D2532" s="9">
        <v>44308</v>
      </c>
      <c r="E2532" s="8" t="str">
        <f>TEXT(Table1[[#This Row],[Invoice Date]],"dd-mm-yyyy")</f>
        <v>22-04-2021</v>
      </c>
      <c r="F2532" s="1" t="str">
        <f t="shared" si="156"/>
        <v>April</v>
      </c>
      <c r="G2532" s="1" t="str">
        <f t="shared" si="157"/>
        <v>2021</v>
      </c>
      <c r="H2532" s="1" t="str">
        <f t="shared" si="158"/>
        <v>Thursday</v>
      </c>
      <c r="I2532" s="1" t="str">
        <f t="shared" si="159"/>
        <v>22</v>
      </c>
      <c r="J2532" t="s">
        <v>47</v>
      </c>
      <c r="K2532" t="s">
        <v>97</v>
      </c>
      <c r="L2532" t="s">
        <v>98</v>
      </c>
      <c r="M2532" t="s">
        <v>18</v>
      </c>
      <c r="N2532">
        <v>45</v>
      </c>
      <c r="O2532">
        <v>175</v>
      </c>
      <c r="P2532">
        <v>78750</v>
      </c>
      <c r="Q2532">
        <v>27563</v>
      </c>
      <c r="R2532">
        <v>0.35</v>
      </c>
      <c r="S2532" t="s">
        <v>82</v>
      </c>
      <c r="T2532" t="str">
        <f>IF(Table1[[#This Row],[Units Sold]]&gt; 700,"High Units","low Units")</f>
        <v>low Units</v>
      </c>
      <c r="U2532">
        <f>SUM(Table1[[#This Row],[Operating Profit]])/SUM(Table1[Operating Profit])*100</f>
        <v>8.2987309002508919E-3</v>
      </c>
      <c r="V2532">
        <f>SUM(Table1[[#This Row],[Price per Unit]]*Table1[[#This Row],[Units Sold]])</f>
        <v>7875</v>
      </c>
      <c r="W2532">
        <f>SUM(Table1[[#This Row],[Total Sales]]-Table1[[#This Row],[Operating Profit]])</f>
        <v>51187</v>
      </c>
      <c r="X2532">
        <f>SUM(Table1[[#This Row],[Total Sales]]-Table1[[#This Row],[Cost]])</f>
        <v>27563</v>
      </c>
      <c r="Y2532">
        <f>SUM(Table1[[#This Row],[profit/loss]])/SUM(Table1[profit/loss])</f>
        <v>8.298730900250892E-5</v>
      </c>
    </row>
    <row r="2533" spans="1:25" x14ac:dyDescent="0.3">
      <c r="A2533" t="s">
        <v>60</v>
      </c>
      <c r="B2533" t="s">
        <v>82</v>
      </c>
      <c r="C2533">
        <v>1185732</v>
      </c>
      <c r="D2533" s="9">
        <v>44308</v>
      </c>
      <c r="E2533" s="8" t="str">
        <f>TEXT(Table1[[#This Row],[Invoice Date]],"dd-mm-yyyy")</f>
        <v>22-04-2021</v>
      </c>
      <c r="F2533" s="1" t="str">
        <f t="shared" si="156"/>
        <v>April</v>
      </c>
      <c r="G2533" s="1" t="str">
        <f t="shared" si="157"/>
        <v>2021</v>
      </c>
      <c r="H2533" s="1" t="str">
        <f t="shared" si="158"/>
        <v>Thursday</v>
      </c>
      <c r="I2533" s="1" t="str">
        <f t="shared" si="159"/>
        <v>22</v>
      </c>
      <c r="J2533" t="s">
        <v>47</v>
      </c>
      <c r="K2533" t="s">
        <v>97</v>
      </c>
      <c r="L2533" t="s">
        <v>98</v>
      </c>
      <c r="M2533" t="s">
        <v>19</v>
      </c>
      <c r="N2533">
        <v>40</v>
      </c>
      <c r="O2533">
        <v>175</v>
      </c>
      <c r="P2533">
        <v>70000</v>
      </c>
      <c r="Q2533">
        <v>28000</v>
      </c>
      <c r="R2533">
        <v>0.4</v>
      </c>
      <c r="S2533" t="s">
        <v>82</v>
      </c>
      <c r="T2533" t="str">
        <f>IF(Table1[[#This Row],[Units Sold]]&gt; 700,"High Units","low Units")</f>
        <v>low Units</v>
      </c>
      <c r="U2533">
        <f>SUM(Table1[[#This Row],[Operating Profit]])/SUM(Table1[Operating Profit])*100</f>
        <v>8.4303038568742522E-3</v>
      </c>
      <c r="V2533">
        <f>SUM(Table1[[#This Row],[Price per Unit]]*Table1[[#This Row],[Units Sold]])</f>
        <v>7000</v>
      </c>
      <c r="W2533">
        <f>SUM(Table1[[#This Row],[Total Sales]]-Table1[[#This Row],[Operating Profit]])</f>
        <v>42000</v>
      </c>
      <c r="X2533">
        <f>SUM(Table1[[#This Row],[Total Sales]]-Table1[[#This Row],[Cost]])</f>
        <v>28000</v>
      </c>
      <c r="Y2533">
        <f>SUM(Table1[[#This Row],[profit/loss]])/SUM(Table1[profit/loss])</f>
        <v>8.4303038568742515E-5</v>
      </c>
    </row>
    <row r="2534" spans="1:25" x14ac:dyDescent="0.3">
      <c r="A2534" t="s">
        <v>60</v>
      </c>
      <c r="B2534" t="s">
        <v>82</v>
      </c>
      <c r="C2534">
        <v>1185732</v>
      </c>
      <c r="D2534" s="9">
        <v>44308</v>
      </c>
      <c r="E2534" s="8" t="str">
        <f>TEXT(Table1[[#This Row],[Invoice Date]],"dd-mm-yyyy")</f>
        <v>22-04-2021</v>
      </c>
      <c r="F2534" s="1" t="str">
        <f t="shared" si="156"/>
        <v>April</v>
      </c>
      <c r="G2534" s="1" t="str">
        <f t="shared" si="157"/>
        <v>2021</v>
      </c>
      <c r="H2534" s="1" t="str">
        <f t="shared" si="158"/>
        <v>Thursday</v>
      </c>
      <c r="I2534" s="1" t="str">
        <f t="shared" si="159"/>
        <v>22</v>
      </c>
      <c r="J2534" t="s">
        <v>47</v>
      </c>
      <c r="K2534" t="s">
        <v>97</v>
      </c>
      <c r="L2534" t="s">
        <v>98</v>
      </c>
      <c r="M2534" t="s">
        <v>20</v>
      </c>
      <c r="N2534">
        <v>45</v>
      </c>
      <c r="O2534">
        <v>100</v>
      </c>
      <c r="P2534">
        <v>45000</v>
      </c>
      <c r="Q2534">
        <v>18000</v>
      </c>
      <c r="R2534">
        <v>0.4</v>
      </c>
      <c r="S2534" t="s">
        <v>82</v>
      </c>
      <c r="T2534" t="str">
        <f>IF(Table1[[#This Row],[Units Sold]]&gt; 700,"High Units","low Units")</f>
        <v>low Units</v>
      </c>
      <c r="U2534">
        <f>SUM(Table1[[#This Row],[Operating Profit]])/SUM(Table1[Operating Profit])*100</f>
        <v>5.4194810508477334E-3</v>
      </c>
      <c r="V2534">
        <f>SUM(Table1[[#This Row],[Price per Unit]]*Table1[[#This Row],[Units Sold]])</f>
        <v>4500</v>
      </c>
      <c r="W2534">
        <f>SUM(Table1[[#This Row],[Total Sales]]-Table1[[#This Row],[Operating Profit]])</f>
        <v>27000</v>
      </c>
      <c r="X2534">
        <f>SUM(Table1[[#This Row],[Total Sales]]-Table1[[#This Row],[Cost]])</f>
        <v>18000</v>
      </c>
      <c r="Y2534">
        <f>SUM(Table1[[#This Row],[profit/loss]])/SUM(Table1[profit/loss])</f>
        <v>5.4194810508477333E-5</v>
      </c>
    </row>
    <row r="2535" spans="1:25" x14ac:dyDescent="0.3">
      <c r="A2535" t="s">
        <v>60</v>
      </c>
      <c r="B2535" t="s">
        <v>82</v>
      </c>
      <c r="C2535">
        <v>1185732</v>
      </c>
      <c r="D2535" s="9">
        <v>44308</v>
      </c>
      <c r="E2535" s="8" t="str">
        <f>TEXT(Table1[[#This Row],[Invoice Date]],"dd-mm-yyyy")</f>
        <v>22-04-2021</v>
      </c>
      <c r="F2535" s="1" t="str">
        <f t="shared" si="156"/>
        <v>April</v>
      </c>
      <c r="G2535" s="1" t="str">
        <f t="shared" si="157"/>
        <v>2021</v>
      </c>
      <c r="H2535" s="1" t="str">
        <f t="shared" si="158"/>
        <v>Thursday</v>
      </c>
      <c r="I2535" s="1" t="str">
        <f t="shared" si="159"/>
        <v>22</v>
      </c>
      <c r="J2535" t="s">
        <v>47</v>
      </c>
      <c r="K2535" t="s">
        <v>97</v>
      </c>
      <c r="L2535" t="s">
        <v>98</v>
      </c>
      <c r="M2535" t="s">
        <v>21</v>
      </c>
      <c r="N2535">
        <v>50</v>
      </c>
      <c r="O2535">
        <v>125</v>
      </c>
      <c r="P2535">
        <v>62500</v>
      </c>
      <c r="Q2535">
        <v>21875</v>
      </c>
      <c r="R2535">
        <v>0.35</v>
      </c>
      <c r="S2535" t="s">
        <v>82</v>
      </c>
      <c r="T2535" t="str">
        <f>IF(Table1[[#This Row],[Units Sold]]&gt; 700,"High Units","low Units")</f>
        <v>low Units</v>
      </c>
      <c r="U2535">
        <f>SUM(Table1[[#This Row],[Operating Profit]])/SUM(Table1[Operating Profit])*100</f>
        <v>6.5861748881830082E-3</v>
      </c>
      <c r="V2535">
        <f>SUM(Table1[[#This Row],[Price per Unit]]*Table1[[#This Row],[Units Sold]])</f>
        <v>6250</v>
      </c>
      <c r="W2535">
        <f>SUM(Table1[[#This Row],[Total Sales]]-Table1[[#This Row],[Operating Profit]])</f>
        <v>40625</v>
      </c>
      <c r="X2535">
        <f>SUM(Table1[[#This Row],[Total Sales]]-Table1[[#This Row],[Cost]])</f>
        <v>21875</v>
      </c>
      <c r="Y2535">
        <f>SUM(Table1[[#This Row],[profit/loss]])/SUM(Table1[profit/loss])</f>
        <v>6.5861748881830082E-5</v>
      </c>
    </row>
    <row r="2536" spans="1:25" x14ac:dyDescent="0.3">
      <c r="A2536" t="s">
        <v>60</v>
      </c>
      <c r="B2536" t="s">
        <v>82</v>
      </c>
      <c r="C2536">
        <v>1185732</v>
      </c>
      <c r="D2536" s="9">
        <v>44308</v>
      </c>
      <c r="E2536" s="8" t="str">
        <f>TEXT(Table1[[#This Row],[Invoice Date]],"dd-mm-yyyy")</f>
        <v>22-04-2021</v>
      </c>
      <c r="F2536" s="1" t="str">
        <f t="shared" si="156"/>
        <v>April</v>
      </c>
      <c r="G2536" s="1" t="str">
        <f t="shared" si="157"/>
        <v>2021</v>
      </c>
      <c r="H2536" s="1" t="str">
        <f t="shared" si="158"/>
        <v>Thursday</v>
      </c>
      <c r="I2536" s="1" t="str">
        <f t="shared" si="159"/>
        <v>22</v>
      </c>
      <c r="J2536" t="s">
        <v>47</v>
      </c>
      <c r="K2536" t="s">
        <v>97</v>
      </c>
      <c r="L2536" t="s">
        <v>98</v>
      </c>
      <c r="M2536" t="s">
        <v>22</v>
      </c>
      <c r="N2536">
        <v>40</v>
      </c>
      <c r="O2536">
        <v>250</v>
      </c>
      <c r="P2536">
        <v>100000</v>
      </c>
      <c r="Q2536">
        <v>40000</v>
      </c>
      <c r="R2536">
        <v>0.4</v>
      </c>
      <c r="S2536" t="s">
        <v>82</v>
      </c>
      <c r="T2536" t="str">
        <f>IF(Table1[[#This Row],[Units Sold]]&gt; 700,"High Units","low Units")</f>
        <v>low Units</v>
      </c>
      <c r="U2536">
        <f>SUM(Table1[[#This Row],[Operating Profit]])/SUM(Table1[Operating Profit])*100</f>
        <v>1.2043291224106073E-2</v>
      </c>
      <c r="V2536">
        <f>SUM(Table1[[#This Row],[Price per Unit]]*Table1[[#This Row],[Units Sold]])</f>
        <v>10000</v>
      </c>
      <c r="W2536">
        <f>SUM(Table1[[#This Row],[Total Sales]]-Table1[[#This Row],[Operating Profit]])</f>
        <v>60000</v>
      </c>
      <c r="X2536">
        <f>SUM(Table1[[#This Row],[Total Sales]]-Table1[[#This Row],[Cost]])</f>
        <v>40000</v>
      </c>
      <c r="Y2536">
        <f>SUM(Table1[[#This Row],[profit/loss]])/SUM(Table1[profit/loss])</f>
        <v>1.2043291224106073E-4</v>
      </c>
    </row>
    <row r="2537" spans="1:25" x14ac:dyDescent="0.3">
      <c r="A2537" t="s">
        <v>60</v>
      </c>
      <c r="B2537" t="s">
        <v>82</v>
      </c>
      <c r="C2537">
        <v>1185732</v>
      </c>
      <c r="D2537" s="9">
        <v>44339</v>
      </c>
      <c r="E2537" s="8" t="str">
        <f>TEXT(Table1[[#This Row],[Invoice Date]],"dd-mm-yyyy")</f>
        <v>23-05-2021</v>
      </c>
      <c r="F2537" s="1" t="str">
        <f t="shared" si="156"/>
        <v>May</v>
      </c>
      <c r="G2537" s="1" t="str">
        <f t="shared" si="157"/>
        <v>2021</v>
      </c>
      <c r="H2537" s="1" t="str">
        <f t="shared" si="158"/>
        <v>Sunday</v>
      </c>
      <c r="I2537" s="1" t="str">
        <f t="shared" si="159"/>
        <v>23</v>
      </c>
      <c r="J2537" t="s">
        <v>47</v>
      </c>
      <c r="K2537" t="s">
        <v>97</v>
      </c>
      <c r="L2537" t="s">
        <v>98</v>
      </c>
      <c r="M2537" t="s">
        <v>16</v>
      </c>
      <c r="N2537">
        <v>50</v>
      </c>
      <c r="O2537">
        <v>520</v>
      </c>
      <c r="P2537">
        <v>260000</v>
      </c>
      <c r="Q2537">
        <v>104000</v>
      </c>
      <c r="R2537">
        <v>0.4</v>
      </c>
      <c r="S2537" t="s">
        <v>82</v>
      </c>
      <c r="T2537" t="str">
        <f>IF(Table1[[#This Row],[Units Sold]]&gt; 700,"High Units","low Units")</f>
        <v>low Units</v>
      </c>
      <c r="U2537">
        <f>SUM(Table1[[#This Row],[Operating Profit]])/SUM(Table1[Operating Profit])*100</f>
        <v>3.1312557182675789E-2</v>
      </c>
      <c r="V2537">
        <f>SUM(Table1[[#This Row],[Price per Unit]]*Table1[[#This Row],[Units Sold]])</f>
        <v>26000</v>
      </c>
      <c r="W2537">
        <f>SUM(Table1[[#This Row],[Total Sales]]-Table1[[#This Row],[Operating Profit]])</f>
        <v>156000</v>
      </c>
      <c r="X2537">
        <f>SUM(Table1[[#This Row],[Total Sales]]-Table1[[#This Row],[Cost]])</f>
        <v>104000</v>
      </c>
      <c r="Y2537">
        <f>SUM(Table1[[#This Row],[profit/loss]])/SUM(Table1[profit/loss])</f>
        <v>3.1312557182675791E-4</v>
      </c>
    </row>
    <row r="2538" spans="1:25" x14ac:dyDescent="0.3">
      <c r="A2538" t="s">
        <v>60</v>
      </c>
      <c r="B2538" t="s">
        <v>82</v>
      </c>
      <c r="C2538">
        <v>1185732</v>
      </c>
      <c r="D2538" s="9">
        <v>44339</v>
      </c>
      <c r="E2538" s="8" t="str">
        <f>TEXT(Table1[[#This Row],[Invoice Date]],"dd-mm-yyyy")</f>
        <v>23-05-2021</v>
      </c>
      <c r="F2538" s="1" t="str">
        <f t="shared" si="156"/>
        <v>May</v>
      </c>
      <c r="G2538" s="1" t="str">
        <f t="shared" si="157"/>
        <v>2021</v>
      </c>
      <c r="H2538" s="1" t="str">
        <f t="shared" si="158"/>
        <v>Sunday</v>
      </c>
      <c r="I2538" s="1" t="str">
        <f t="shared" si="159"/>
        <v>23</v>
      </c>
      <c r="J2538" t="s">
        <v>47</v>
      </c>
      <c r="K2538" t="s">
        <v>97</v>
      </c>
      <c r="L2538" t="s">
        <v>98</v>
      </c>
      <c r="M2538" t="s">
        <v>18</v>
      </c>
      <c r="N2538">
        <v>45</v>
      </c>
      <c r="O2538">
        <v>225</v>
      </c>
      <c r="P2538">
        <v>101250</v>
      </c>
      <c r="Q2538">
        <v>35438</v>
      </c>
      <c r="R2538">
        <v>0.35</v>
      </c>
      <c r="S2538" t="s">
        <v>82</v>
      </c>
      <c r="T2538" t="str">
        <f>IF(Table1[[#This Row],[Units Sold]]&gt; 700,"High Units","low Units")</f>
        <v>low Units</v>
      </c>
      <c r="U2538">
        <f>SUM(Table1[[#This Row],[Operating Profit]])/SUM(Table1[Operating Profit])*100</f>
        <v>1.0669753859996776E-2</v>
      </c>
      <c r="V2538">
        <f>SUM(Table1[[#This Row],[Price per Unit]]*Table1[[#This Row],[Units Sold]])</f>
        <v>10125</v>
      </c>
      <c r="W2538">
        <f>SUM(Table1[[#This Row],[Total Sales]]-Table1[[#This Row],[Operating Profit]])</f>
        <v>65812</v>
      </c>
      <c r="X2538">
        <f>SUM(Table1[[#This Row],[Total Sales]]-Table1[[#This Row],[Cost]])</f>
        <v>35438</v>
      </c>
      <c r="Y2538">
        <f>SUM(Table1[[#This Row],[profit/loss]])/SUM(Table1[profit/loss])</f>
        <v>1.0669753859996775E-4</v>
      </c>
    </row>
    <row r="2539" spans="1:25" x14ac:dyDescent="0.3">
      <c r="A2539" t="s">
        <v>60</v>
      </c>
      <c r="B2539" t="s">
        <v>82</v>
      </c>
      <c r="C2539">
        <v>1185732</v>
      </c>
      <c r="D2539" s="9">
        <v>44339</v>
      </c>
      <c r="E2539" s="8" t="str">
        <f>TEXT(Table1[[#This Row],[Invoice Date]],"dd-mm-yyyy")</f>
        <v>23-05-2021</v>
      </c>
      <c r="F2539" s="1" t="str">
        <f t="shared" si="156"/>
        <v>May</v>
      </c>
      <c r="G2539" s="1" t="str">
        <f t="shared" si="157"/>
        <v>2021</v>
      </c>
      <c r="H2539" s="1" t="str">
        <f t="shared" si="158"/>
        <v>Sunday</v>
      </c>
      <c r="I2539" s="1" t="str">
        <f t="shared" si="159"/>
        <v>23</v>
      </c>
      <c r="J2539" t="s">
        <v>47</v>
      </c>
      <c r="K2539" t="s">
        <v>97</v>
      </c>
      <c r="L2539" t="s">
        <v>98</v>
      </c>
      <c r="M2539" t="s">
        <v>19</v>
      </c>
      <c r="N2539">
        <v>40</v>
      </c>
      <c r="O2539">
        <v>200</v>
      </c>
      <c r="P2539">
        <v>80000</v>
      </c>
      <c r="Q2539">
        <v>32000</v>
      </c>
      <c r="R2539">
        <v>0.4</v>
      </c>
      <c r="S2539" t="s">
        <v>82</v>
      </c>
      <c r="T2539" t="str">
        <f>IF(Table1[[#This Row],[Units Sold]]&gt; 700,"High Units","low Units")</f>
        <v>low Units</v>
      </c>
      <c r="U2539">
        <f>SUM(Table1[[#This Row],[Operating Profit]])/SUM(Table1[Operating Profit])*100</f>
        <v>9.6346329792848587E-3</v>
      </c>
      <c r="V2539">
        <f>SUM(Table1[[#This Row],[Price per Unit]]*Table1[[#This Row],[Units Sold]])</f>
        <v>8000</v>
      </c>
      <c r="W2539">
        <f>SUM(Table1[[#This Row],[Total Sales]]-Table1[[#This Row],[Operating Profit]])</f>
        <v>48000</v>
      </c>
      <c r="X2539">
        <f>SUM(Table1[[#This Row],[Total Sales]]-Table1[[#This Row],[Cost]])</f>
        <v>32000</v>
      </c>
      <c r="Y2539">
        <f>SUM(Table1[[#This Row],[profit/loss]])/SUM(Table1[profit/loss])</f>
        <v>9.6346329792848591E-5</v>
      </c>
    </row>
    <row r="2540" spans="1:25" x14ac:dyDescent="0.3">
      <c r="A2540" t="s">
        <v>60</v>
      </c>
      <c r="B2540" t="s">
        <v>82</v>
      </c>
      <c r="C2540">
        <v>1185732</v>
      </c>
      <c r="D2540" s="9">
        <v>44339</v>
      </c>
      <c r="E2540" s="8" t="str">
        <f>TEXT(Table1[[#This Row],[Invoice Date]],"dd-mm-yyyy")</f>
        <v>23-05-2021</v>
      </c>
      <c r="F2540" s="1" t="str">
        <f t="shared" si="156"/>
        <v>May</v>
      </c>
      <c r="G2540" s="1" t="str">
        <f t="shared" si="157"/>
        <v>2021</v>
      </c>
      <c r="H2540" s="1" t="str">
        <f t="shared" si="158"/>
        <v>Sunday</v>
      </c>
      <c r="I2540" s="1" t="str">
        <f t="shared" si="159"/>
        <v>23</v>
      </c>
      <c r="J2540" t="s">
        <v>47</v>
      </c>
      <c r="K2540" t="s">
        <v>97</v>
      </c>
      <c r="L2540" t="s">
        <v>98</v>
      </c>
      <c r="M2540" t="s">
        <v>20</v>
      </c>
      <c r="N2540">
        <v>40</v>
      </c>
      <c r="O2540">
        <v>125</v>
      </c>
      <c r="P2540">
        <v>50000</v>
      </c>
      <c r="Q2540">
        <v>20000</v>
      </c>
      <c r="R2540">
        <v>0.4</v>
      </c>
      <c r="S2540" t="s">
        <v>82</v>
      </c>
      <c r="T2540" t="str">
        <f>IF(Table1[[#This Row],[Units Sold]]&gt; 700,"High Units","low Units")</f>
        <v>low Units</v>
      </c>
      <c r="U2540">
        <f>SUM(Table1[[#This Row],[Operating Profit]])/SUM(Table1[Operating Profit])*100</f>
        <v>6.0216456120530367E-3</v>
      </c>
      <c r="V2540">
        <f>SUM(Table1[[#This Row],[Price per Unit]]*Table1[[#This Row],[Units Sold]])</f>
        <v>5000</v>
      </c>
      <c r="W2540">
        <f>SUM(Table1[[#This Row],[Total Sales]]-Table1[[#This Row],[Operating Profit]])</f>
        <v>30000</v>
      </c>
      <c r="X2540">
        <f>SUM(Table1[[#This Row],[Total Sales]]-Table1[[#This Row],[Cost]])</f>
        <v>20000</v>
      </c>
      <c r="Y2540">
        <f>SUM(Table1[[#This Row],[profit/loss]])/SUM(Table1[profit/loss])</f>
        <v>6.0216456120530364E-5</v>
      </c>
    </row>
    <row r="2541" spans="1:25" x14ac:dyDescent="0.3">
      <c r="A2541" t="s">
        <v>60</v>
      </c>
      <c r="B2541" t="s">
        <v>82</v>
      </c>
      <c r="C2541">
        <v>1185732</v>
      </c>
      <c r="D2541" s="9">
        <v>44339</v>
      </c>
      <c r="E2541" s="8" t="str">
        <f>TEXT(Table1[[#This Row],[Invoice Date]],"dd-mm-yyyy")</f>
        <v>23-05-2021</v>
      </c>
      <c r="F2541" s="1" t="str">
        <f t="shared" si="156"/>
        <v>May</v>
      </c>
      <c r="G2541" s="1" t="str">
        <f t="shared" si="157"/>
        <v>2021</v>
      </c>
      <c r="H2541" s="1" t="str">
        <f t="shared" si="158"/>
        <v>Sunday</v>
      </c>
      <c r="I2541" s="1" t="str">
        <f t="shared" si="159"/>
        <v>23</v>
      </c>
      <c r="J2541" t="s">
        <v>47</v>
      </c>
      <c r="K2541" t="s">
        <v>97</v>
      </c>
      <c r="L2541" t="s">
        <v>98</v>
      </c>
      <c r="M2541" t="s">
        <v>21</v>
      </c>
      <c r="N2541">
        <v>50</v>
      </c>
      <c r="O2541">
        <v>150</v>
      </c>
      <c r="P2541">
        <v>75000</v>
      </c>
      <c r="Q2541">
        <v>26250</v>
      </c>
      <c r="R2541">
        <v>0.35</v>
      </c>
      <c r="S2541" t="s">
        <v>82</v>
      </c>
      <c r="T2541" t="str">
        <f>IF(Table1[[#This Row],[Units Sold]]&gt; 700,"High Units","low Units")</f>
        <v>low Units</v>
      </c>
      <c r="U2541">
        <f>SUM(Table1[[#This Row],[Operating Profit]])/SUM(Table1[Operating Profit])*100</f>
        <v>7.9034098658196106E-3</v>
      </c>
      <c r="V2541">
        <f>SUM(Table1[[#This Row],[Price per Unit]]*Table1[[#This Row],[Units Sold]])</f>
        <v>7500</v>
      </c>
      <c r="W2541">
        <f>SUM(Table1[[#This Row],[Total Sales]]-Table1[[#This Row],[Operating Profit]])</f>
        <v>48750</v>
      </c>
      <c r="X2541">
        <f>SUM(Table1[[#This Row],[Total Sales]]-Table1[[#This Row],[Cost]])</f>
        <v>26250</v>
      </c>
      <c r="Y2541">
        <f>SUM(Table1[[#This Row],[profit/loss]])/SUM(Table1[profit/loss])</f>
        <v>7.9034098658196104E-5</v>
      </c>
    </row>
    <row r="2542" spans="1:25" x14ac:dyDescent="0.3">
      <c r="A2542" t="s">
        <v>60</v>
      </c>
      <c r="B2542" t="s">
        <v>82</v>
      </c>
      <c r="C2542">
        <v>1185732</v>
      </c>
      <c r="D2542" s="9">
        <v>44339</v>
      </c>
      <c r="E2542" s="8" t="str">
        <f>TEXT(Table1[[#This Row],[Invoice Date]],"dd-mm-yyyy")</f>
        <v>23-05-2021</v>
      </c>
      <c r="F2542" s="1" t="str">
        <f t="shared" si="156"/>
        <v>May</v>
      </c>
      <c r="G2542" s="1" t="str">
        <f t="shared" si="157"/>
        <v>2021</v>
      </c>
      <c r="H2542" s="1" t="str">
        <f t="shared" si="158"/>
        <v>Sunday</v>
      </c>
      <c r="I2542" s="1" t="str">
        <f t="shared" si="159"/>
        <v>23</v>
      </c>
      <c r="J2542" t="s">
        <v>47</v>
      </c>
      <c r="K2542" t="s">
        <v>97</v>
      </c>
      <c r="L2542" t="s">
        <v>98</v>
      </c>
      <c r="M2542" t="s">
        <v>22</v>
      </c>
      <c r="N2542">
        <v>55</v>
      </c>
      <c r="O2542">
        <v>275</v>
      </c>
      <c r="P2542">
        <v>151250</v>
      </c>
      <c r="Q2542">
        <v>60500</v>
      </c>
      <c r="R2542">
        <v>0.4</v>
      </c>
      <c r="S2542" t="s">
        <v>82</v>
      </c>
      <c r="T2542" t="str">
        <f>IF(Table1[[#This Row],[Units Sold]]&gt; 700,"High Units","low Units")</f>
        <v>low Units</v>
      </c>
      <c r="U2542">
        <f>SUM(Table1[[#This Row],[Operating Profit]])/SUM(Table1[Operating Profit])*100</f>
        <v>1.8215477976460434E-2</v>
      </c>
      <c r="V2542">
        <f>SUM(Table1[[#This Row],[Price per Unit]]*Table1[[#This Row],[Units Sold]])</f>
        <v>15125</v>
      </c>
      <c r="W2542">
        <f>SUM(Table1[[#This Row],[Total Sales]]-Table1[[#This Row],[Operating Profit]])</f>
        <v>90750</v>
      </c>
      <c r="X2542">
        <f>SUM(Table1[[#This Row],[Total Sales]]-Table1[[#This Row],[Cost]])</f>
        <v>60500</v>
      </c>
      <c r="Y2542">
        <f>SUM(Table1[[#This Row],[profit/loss]])/SUM(Table1[profit/loss])</f>
        <v>1.8215477976460436E-4</v>
      </c>
    </row>
    <row r="2543" spans="1:25" x14ac:dyDescent="0.3">
      <c r="A2543" t="s">
        <v>60</v>
      </c>
      <c r="B2543" t="s">
        <v>82</v>
      </c>
      <c r="C2543">
        <v>1185732</v>
      </c>
      <c r="D2543" s="9">
        <v>44369</v>
      </c>
      <c r="E2543" s="8" t="str">
        <f>TEXT(Table1[[#This Row],[Invoice Date]],"dd-mm-yyyy")</f>
        <v>22-06-2021</v>
      </c>
      <c r="F2543" s="1" t="str">
        <f t="shared" si="156"/>
        <v>June</v>
      </c>
      <c r="G2543" s="1" t="str">
        <f t="shared" si="157"/>
        <v>2021</v>
      </c>
      <c r="H2543" s="1" t="str">
        <f t="shared" si="158"/>
        <v>Tuesday</v>
      </c>
      <c r="I2543" s="1" t="str">
        <f t="shared" si="159"/>
        <v>22</v>
      </c>
      <c r="J2543" t="s">
        <v>47</v>
      </c>
      <c r="K2543" t="s">
        <v>97</v>
      </c>
      <c r="L2543" t="s">
        <v>98</v>
      </c>
      <c r="M2543" t="s">
        <v>16</v>
      </c>
      <c r="N2543">
        <v>40</v>
      </c>
      <c r="O2543">
        <v>525</v>
      </c>
      <c r="P2543">
        <v>210000</v>
      </c>
      <c r="Q2543">
        <v>84000</v>
      </c>
      <c r="R2543">
        <v>0.4</v>
      </c>
      <c r="S2543" t="s">
        <v>82</v>
      </c>
      <c r="T2543" t="str">
        <f>IF(Table1[[#This Row],[Units Sold]]&gt; 700,"High Units","low Units")</f>
        <v>low Units</v>
      </c>
      <c r="U2543">
        <f>SUM(Table1[[#This Row],[Operating Profit]])/SUM(Table1[Operating Profit])*100</f>
        <v>2.5290911570622753E-2</v>
      </c>
      <c r="V2543">
        <f>SUM(Table1[[#This Row],[Price per Unit]]*Table1[[#This Row],[Units Sold]])</f>
        <v>21000</v>
      </c>
      <c r="W2543">
        <f>SUM(Table1[[#This Row],[Total Sales]]-Table1[[#This Row],[Operating Profit]])</f>
        <v>126000</v>
      </c>
      <c r="X2543">
        <f>SUM(Table1[[#This Row],[Total Sales]]-Table1[[#This Row],[Cost]])</f>
        <v>84000</v>
      </c>
      <c r="Y2543">
        <f>SUM(Table1[[#This Row],[profit/loss]])/SUM(Table1[profit/loss])</f>
        <v>2.5290911570622753E-4</v>
      </c>
    </row>
    <row r="2544" spans="1:25" x14ac:dyDescent="0.3">
      <c r="A2544" t="s">
        <v>60</v>
      </c>
      <c r="B2544" t="s">
        <v>82</v>
      </c>
      <c r="C2544">
        <v>1185732</v>
      </c>
      <c r="D2544" s="9">
        <v>44369</v>
      </c>
      <c r="E2544" s="8" t="str">
        <f>TEXT(Table1[[#This Row],[Invoice Date]],"dd-mm-yyyy")</f>
        <v>22-06-2021</v>
      </c>
      <c r="F2544" s="1" t="str">
        <f t="shared" si="156"/>
        <v>June</v>
      </c>
      <c r="G2544" s="1" t="str">
        <f t="shared" si="157"/>
        <v>2021</v>
      </c>
      <c r="H2544" s="1" t="str">
        <f t="shared" si="158"/>
        <v>Tuesday</v>
      </c>
      <c r="I2544" s="1" t="str">
        <f t="shared" si="159"/>
        <v>22</v>
      </c>
      <c r="J2544" t="s">
        <v>47</v>
      </c>
      <c r="K2544" t="s">
        <v>97</v>
      </c>
      <c r="L2544" t="s">
        <v>98</v>
      </c>
      <c r="M2544" t="s">
        <v>18</v>
      </c>
      <c r="N2544">
        <v>35</v>
      </c>
      <c r="O2544">
        <v>275</v>
      </c>
      <c r="P2544">
        <v>96250</v>
      </c>
      <c r="Q2544">
        <v>33688</v>
      </c>
      <c r="R2544">
        <v>0.35</v>
      </c>
      <c r="S2544" t="s">
        <v>82</v>
      </c>
      <c r="T2544" t="str">
        <f>IF(Table1[[#This Row],[Units Sold]]&gt; 700,"High Units","low Units")</f>
        <v>low Units</v>
      </c>
      <c r="U2544">
        <f>SUM(Table1[[#This Row],[Operating Profit]])/SUM(Table1[Operating Profit])*100</f>
        <v>1.0142859868942136E-2</v>
      </c>
      <c r="V2544">
        <f>SUM(Table1[[#This Row],[Price per Unit]]*Table1[[#This Row],[Units Sold]])</f>
        <v>9625</v>
      </c>
      <c r="W2544">
        <f>SUM(Table1[[#This Row],[Total Sales]]-Table1[[#This Row],[Operating Profit]])</f>
        <v>62562</v>
      </c>
      <c r="X2544">
        <f>SUM(Table1[[#This Row],[Total Sales]]-Table1[[#This Row],[Cost]])</f>
        <v>33688</v>
      </c>
      <c r="Y2544">
        <f>SUM(Table1[[#This Row],[profit/loss]])/SUM(Table1[profit/loss])</f>
        <v>1.0142859868942135E-4</v>
      </c>
    </row>
    <row r="2545" spans="1:25" x14ac:dyDescent="0.3">
      <c r="A2545" t="s">
        <v>60</v>
      </c>
      <c r="B2545" t="s">
        <v>82</v>
      </c>
      <c r="C2545">
        <v>1185732</v>
      </c>
      <c r="D2545" s="9">
        <v>44369</v>
      </c>
      <c r="E2545" s="8" t="str">
        <f>TEXT(Table1[[#This Row],[Invoice Date]],"dd-mm-yyyy")</f>
        <v>22-06-2021</v>
      </c>
      <c r="F2545" s="1" t="str">
        <f t="shared" si="156"/>
        <v>June</v>
      </c>
      <c r="G2545" s="1" t="str">
        <f t="shared" si="157"/>
        <v>2021</v>
      </c>
      <c r="H2545" s="1" t="str">
        <f t="shared" si="158"/>
        <v>Tuesday</v>
      </c>
      <c r="I2545" s="1" t="str">
        <f t="shared" si="159"/>
        <v>22</v>
      </c>
      <c r="J2545" t="s">
        <v>47</v>
      </c>
      <c r="K2545" t="s">
        <v>97</v>
      </c>
      <c r="L2545" t="s">
        <v>98</v>
      </c>
      <c r="M2545" t="s">
        <v>19</v>
      </c>
      <c r="N2545">
        <v>30</v>
      </c>
      <c r="O2545">
        <v>225</v>
      </c>
      <c r="P2545">
        <v>67500</v>
      </c>
      <c r="Q2545">
        <v>27000</v>
      </c>
      <c r="R2545">
        <v>0.4</v>
      </c>
      <c r="S2545" t="s">
        <v>82</v>
      </c>
      <c r="T2545" t="str">
        <f>IF(Table1[[#This Row],[Units Sold]]&gt; 700,"High Units","low Units")</f>
        <v>low Units</v>
      </c>
      <c r="U2545">
        <f>SUM(Table1[[#This Row],[Operating Profit]])/SUM(Table1[Operating Profit])*100</f>
        <v>8.1292215762715989E-3</v>
      </c>
      <c r="V2545">
        <f>SUM(Table1[[#This Row],[Price per Unit]]*Table1[[#This Row],[Units Sold]])</f>
        <v>6750</v>
      </c>
      <c r="W2545">
        <f>SUM(Table1[[#This Row],[Total Sales]]-Table1[[#This Row],[Operating Profit]])</f>
        <v>40500</v>
      </c>
      <c r="X2545">
        <f>SUM(Table1[[#This Row],[Total Sales]]-Table1[[#This Row],[Cost]])</f>
        <v>27000</v>
      </c>
      <c r="Y2545">
        <f>SUM(Table1[[#This Row],[profit/loss]])/SUM(Table1[profit/loss])</f>
        <v>8.1292215762715996E-5</v>
      </c>
    </row>
    <row r="2546" spans="1:25" x14ac:dyDescent="0.3">
      <c r="A2546" t="s">
        <v>60</v>
      </c>
      <c r="B2546" t="s">
        <v>82</v>
      </c>
      <c r="C2546">
        <v>1185732</v>
      </c>
      <c r="D2546" s="9">
        <v>44369</v>
      </c>
      <c r="E2546" s="8" t="str">
        <f>TEXT(Table1[[#This Row],[Invoice Date]],"dd-mm-yyyy")</f>
        <v>22-06-2021</v>
      </c>
      <c r="F2546" s="1" t="str">
        <f t="shared" si="156"/>
        <v>June</v>
      </c>
      <c r="G2546" s="1" t="str">
        <f t="shared" si="157"/>
        <v>2021</v>
      </c>
      <c r="H2546" s="1" t="str">
        <f t="shared" si="158"/>
        <v>Tuesday</v>
      </c>
      <c r="I2546" s="1" t="str">
        <f t="shared" si="159"/>
        <v>22</v>
      </c>
      <c r="J2546" t="s">
        <v>47</v>
      </c>
      <c r="K2546" t="s">
        <v>97</v>
      </c>
      <c r="L2546" t="s">
        <v>98</v>
      </c>
      <c r="M2546" t="s">
        <v>20</v>
      </c>
      <c r="N2546">
        <v>30</v>
      </c>
      <c r="O2546">
        <v>200</v>
      </c>
      <c r="P2546">
        <v>60000</v>
      </c>
      <c r="Q2546">
        <v>24000</v>
      </c>
      <c r="R2546">
        <v>0.4</v>
      </c>
      <c r="S2546" t="s">
        <v>82</v>
      </c>
      <c r="T2546" t="str">
        <f>IF(Table1[[#This Row],[Units Sold]]&gt; 700,"High Units","low Units")</f>
        <v>low Units</v>
      </c>
      <c r="U2546">
        <f>SUM(Table1[[#This Row],[Operating Profit]])/SUM(Table1[Operating Profit])*100</f>
        <v>7.225974734463644E-3</v>
      </c>
      <c r="V2546">
        <f>SUM(Table1[[#This Row],[Price per Unit]]*Table1[[#This Row],[Units Sold]])</f>
        <v>6000</v>
      </c>
      <c r="W2546">
        <f>SUM(Table1[[#This Row],[Total Sales]]-Table1[[#This Row],[Operating Profit]])</f>
        <v>36000</v>
      </c>
      <c r="X2546">
        <f>SUM(Table1[[#This Row],[Total Sales]]-Table1[[#This Row],[Cost]])</f>
        <v>24000</v>
      </c>
      <c r="Y2546">
        <f>SUM(Table1[[#This Row],[profit/loss]])/SUM(Table1[profit/loss])</f>
        <v>7.225974734463644E-5</v>
      </c>
    </row>
    <row r="2547" spans="1:25" x14ac:dyDescent="0.3">
      <c r="A2547" t="s">
        <v>60</v>
      </c>
      <c r="B2547" t="s">
        <v>82</v>
      </c>
      <c r="C2547">
        <v>1185732</v>
      </c>
      <c r="D2547" s="9">
        <v>44369</v>
      </c>
      <c r="E2547" s="8" t="str">
        <f>TEXT(Table1[[#This Row],[Invoice Date]],"dd-mm-yyyy")</f>
        <v>22-06-2021</v>
      </c>
      <c r="F2547" s="1" t="str">
        <f t="shared" si="156"/>
        <v>June</v>
      </c>
      <c r="G2547" s="1" t="str">
        <f t="shared" si="157"/>
        <v>2021</v>
      </c>
      <c r="H2547" s="1" t="str">
        <f t="shared" si="158"/>
        <v>Tuesday</v>
      </c>
      <c r="I2547" s="1" t="str">
        <f t="shared" si="159"/>
        <v>22</v>
      </c>
      <c r="J2547" t="s">
        <v>47</v>
      </c>
      <c r="K2547" t="s">
        <v>97</v>
      </c>
      <c r="L2547" t="s">
        <v>98</v>
      </c>
      <c r="M2547" t="s">
        <v>21</v>
      </c>
      <c r="N2547">
        <v>50</v>
      </c>
      <c r="O2547">
        <v>200</v>
      </c>
      <c r="P2547">
        <v>100000</v>
      </c>
      <c r="Q2547">
        <v>35000</v>
      </c>
      <c r="R2547">
        <v>0.35</v>
      </c>
      <c r="S2547" t="s">
        <v>82</v>
      </c>
      <c r="T2547" t="str">
        <f>IF(Table1[[#This Row],[Units Sold]]&gt; 700,"High Units","low Units")</f>
        <v>low Units</v>
      </c>
      <c r="U2547">
        <f>SUM(Table1[[#This Row],[Operating Profit]])/SUM(Table1[Operating Profit])*100</f>
        <v>1.0537879821092815E-2</v>
      </c>
      <c r="V2547">
        <f>SUM(Table1[[#This Row],[Price per Unit]]*Table1[[#This Row],[Units Sold]])</f>
        <v>10000</v>
      </c>
      <c r="W2547">
        <f>SUM(Table1[[#This Row],[Total Sales]]-Table1[[#This Row],[Operating Profit]])</f>
        <v>65000</v>
      </c>
      <c r="X2547">
        <f>SUM(Table1[[#This Row],[Total Sales]]-Table1[[#This Row],[Cost]])</f>
        <v>35000</v>
      </c>
      <c r="Y2547">
        <f>SUM(Table1[[#This Row],[profit/loss]])/SUM(Table1[profit/loss])</f>
        <v>1.0537879821092815E-4</v>
      </c>
    </row>
    <row r="2548" spans="1:25" x14ac:dyDescent="0.3">
      <c r="A2548" t="s">
        <v>60</v>
      </c>
      <c r="B2548" t="s">
        <v>82</v>
      </c>
      <c r="C2548">
        <v>1185732</v>
      </c>
      <c r="D2548" s="9">
        <v>44369</v>
      </c>
      <c r="E2548" s="8" t="str">
        <f>TEXT(Table1[[#This Row],[Invoice Date]],"dd-mm-yyyy")</f>
        <v>22-06-2021</v>
      </c>
      <c r="F2548" s="1" t="str">
        <f t="shared" si="156"/>
        <v>June</v>
      </c>
      <c r="G2548" s="1" t="str">
        <f t="shared" si="157"/>
        <v>2021</v>
      </c>
      <c r="H2548" s="1" t="str">
        <f t="shared" si="158"/>
        <v>Tuesday</v>
      </c>
      <c r="I2548" s="1" t="str">
        <f t="shared" si="159"/>
        <v>22</v>
      </c>
      <c r="J2548" t="s">
        <v>47</v>
      </c>
      <c r="K2548" t="s">
        <v>97</v>
      </c>
      <c r="L2548" t="s">
        <v>98</v>
      </c>
      <c r="M2548" t="s">
        <v>22</v>
      </c>
      <c r="N2548">
        <v>55</v>
      </c>
      <c r="O2548">
        <v>375</v>
      </c>
      <c r="P2548">
        <v>206250</v>
      </c>
      <c r="Q2548">
        <v>82500</v>
      </c>
      <c r="R2548">
        <v>0.4</v>
      </c>
      <c r="S2548" t="s">
        <v>82</v>
      </c>
      <c r="T2548" t="str">
        <f>IF(Table1[[#This Row],[Units Sold]]&gt; 700,"High Units","low Units")</f>
        <v>low Units</v>
      </c>
      <c r="U2548">
        <f>SUM(Table1[[#This Row],[Operating Profit]])/SUM(Table1[Operating Profit])*100</f>
        <v>2.4839288149718773E-2</v>
      </c>
      <c r="V2548">
        <f>SUM(Table1[[#This Row],[Price per Unit]]*Table1[[#This Row],[Units Sold]])</f>
        <v>20625</v>
      </c>
      <c r="W2548">
        <f>SUM(Table1[[#This Row],[Total Sales]]-Table1[[#This Row],[Operating Profit]])</f>
        <v>123750</v>
      </c>
      <c r="X2548">
        <f>SUM(Table1[[#This Row],[Total Sales]]-Table1[[#This Row],[Cost]])</f>
        <v>82500</v>
      </c>
      <c r="Y2548">
        <f>SUM(Table1[[#This Row],[profit/loss]])/SUM(Table1[profit/loss])</f>
        <v>2.4839288149718775E-4</v>
      </c>
    </row>
    <row r="2549" spans="1:25" x14ac:dyDescent="0.3">
      <c r="A2549" t="s">
        <v>60</v>
      </c>
      <c r="B2549" t="s">
        <v>82</v>
      </c>
      <c r="C2549">
        <v>1185732</v>
      </c>
      <c r="D2549" s="9">
        <v>44398</v>
      </c>
      <c r="E2549" s="8" t="str">
        <f>TEXT(Table1[[#This Row],[Invoice Date]],"dd-mm-yyyy")</f>
        <v>21-07-2021</v>
      </c>
      <c r="F2549" s="1" t="str">
        <f t="shared" si="156"/>
        <v>July</v>
      </c>
      <c r="G2549" s="1" t="str">
        <f t="shared" si="157"/>
        <v>2021</v>
      </c>
      <c r="H2549" s="1" t="str">
        <f t="shared" si="158"/>
        <v>Wednesday</v>
      </c>
      <c r="I2549" s="1" t="str">
        <f t="shared" si="159"/>
        <v>21</v>
      </c>
      <c r="J2549" t="s">
        <v>47</v>
      </c>
      <c r="K2549" t="s">
        <v>97</v>
      </c>
      <c r="L2549" t="s">
        <v>98</v>
      </c>
      <c r="M2549" t="s">
        <v>16</v>
      </c>
      <c r="N2549">
        <v>50</v>
      </c>
      <c r="O2549">
        <v>600</v>
      </c>
      <c r="P2549">
        <v>300000</v>
      </c>
      <c r="Q2549">
        <v>120000</v>
      </c>
      <c r="R2549">
        <v>0.4</v>
      </c>
      <c r="S2549" t="s">
        <v>82</v>
      </c>
      <c r="T2549" t="str">
        <f>IF(Table1[[#This Row],[Units Sold]]&gt; 700,"High Units","low Units")</f>
        <v>low Units</v>
      </c>
      <c r="U2549">
        <f>SUM(Table1[[#This Row],[Operating Profit]])/SUM(Table1[Operating Profit])*100</f>
        <v>3.6129873672318222E-2</v>
      </c>
      <c r="V2549">
        <f>SUM(Table1[[#This Row],[Price per Unit]]*Table1[[#This Row],[Units Sold]])</f>
        <v>30000</v>
      </c>
      <c r="W2549">
        <f>SUM(Table1[[#This Row],[Total Sales]]-Table1[[#This Row],[Operating Profit]])</f>
        <v>180000</v>
      </c>
      <c r="X2549">
        <f>SUM(Table1[[#This Row],[Total Sales]]-Table1[[#This Row],[Cost]])</f>
        <v>120000</v>
      </c>
      <c r="Y2549">
        <f>SUM(Table1[[#This Row],[profit/loss]])/SUM(Table1[profit/loss])</f>
        <v>3.6129873672318221E-4</v>
      </c>
    </row>
    <row r="2550" spans="1:25" x14ac:dyDescent="0.3">
      <c r="A2550" t="s">
        <v>60</v>
      </c>
      <c r="B2550" t="s">
        <v>82</v>
      </c>
      <c r="C2550">
        <v>1185732</v>
      </c>
      <c r="D2550" s="9">
        <v>44398</v>
      </c>
      <c r="E2550" s="8" t="str">
        <f>TEXT(Table1[[#This Row],[Invoice Date]],"dd-mm-yyyy")</f>
        <v>21-07-2021</v>
      </c>
      <c r="F2550" s="1" t="str">
        <f t="shared" si="156"/>
        <v>July</v>
      </c>
      <c r="G2550" s="1" t="str">
        <f t="shared" si="157"/>
        <v>2021</v>
      </c>
      <c r="H2550" s="1" t="str">
        <f t="shared" si="158"/>
        <v>Wednesday</v>
      </c>
      <c r="I2550" s="1" t="str">
        <f t="shared" si="159"/>
        <v>21</v>
      </c>
      <c r="J2550" t="s">
        <v>47</v>
      </c>
      <c r="K2550" t="s">
        <v>97</v>
      </c>
      <c r="L2550" t="s">
        <v>98</v>
      </c>
      <c r="M2550" t="s">
        <v>18</v>
      </c>
      <c r="N2550">
        <v>45</v>
      </c>
      <c r="O2550">
        <v>350</v>
      </c>
      <c r="P2550">
        <v>157500</v>
      </c>
      <c r="Q2550">
        <v>55125</v>
      </c>
      <c r="R2550">
        <v>0.35</v>
      </c>
      <c r="S2550" t="s">
        <v>82</v>
      </c>
      <c r="T2550" t="str">
        <f>IF(Table1[[#This Row],[Units Sold]]&gt; 700,"High Units","low Units")</f>
        <v>low Units</v>
      </c>
      <c r="U2550">
        <f>SUM(Table1[[#This Row],[Operating Profit]])/SUM(Table1[Operating Profit])*100</f>
        <v>1.659716071822118E-2</v>
      </c>
      <c r="V2550">
        <f>SUM(Table1[[#This Row],[Price per Unit]]*Table1[[#This Row],[Units Sold]])</f>
        <v>15750</v>
      </c>
      <c r="W2550">
        <f>SUM(Table1[[#This Row],[Total Sales]]-Table1[[#This Row],[Operating Profit]])</f>
        <v>102375</v>
      </c>
      <c r="X2550">
        <f>SUM(Table1[[#This Row],[Total Sales]]-Table1[[#This Row],[Cost]])</f>
        <v>55125</v>
      </c>
      <c r="Y2550">
        <f>SUM(Table1[[#This Row],[profit/loss]])/SUM(Table1[profit/loss])</f>
        <v>1.6597160718221182E-4</v>
      </c>
    </row>
    <row r="2551" spans="1:25" x14ac:dyDescent="0.3">
      <c r="A2551" t="s">
        <v>60</v>
      </c>
      <c r="B2551" t="s">
        <v>82</v>
      </c>
      <c r="C2551">
        <v>1185732</v>
      </c>
      <c r="D2551" s="9">
        <v>44398</v>
      </c>
      <c r="E2551" s="8" t="str">
        <f>TEXT(Table1[[#This Row],[Invoice Date]],"dd-mm-yyyy")</f>
        <v>21-07-2021</v>
      </c>
      <c r="F2551" s="1" t="str">
        <f t="shared" si="156"/>
        <v>July</v>
      </c>
      <c r="G2551" s="1" t="str">
        <f t="shared" si="157"/>
        <v>2021</v>
      </c>
      <c r="H2551" s="1" t="str">
        <f t="shared" si="158"/>
        <v>Wednesday</v>
      </c>
      <c r="I2551" s="1" t="str">
        <f t="shared" si="159"/>
        <v>21</v>
      </c>
      <c r="J2551" t="s">
        <v>47</v>
      </c>
      <c r="K2551" t="s">
        <v>97</v>
      </c>
      <c r="L2551" t="s">
        <v>98</v>
      </c>
      <c r="M2551" t="s">
        <v>19</v>
      </c>
      <c r="N2551">
        <v>40</v>
      </c>
      <c r="O2551">
        <v>275</v>
      </c>
      <c r="P2551">
        <v>110000</v>
      </c>
      <c r="Q2551">
        <v>44000</v>
      </c>
      <c r="R2551">
        <v>0.4</v>
      </c>
      <c r="S2551" t="s">
        <v>82</v>
      </c>
      <c r="T2551" t="str">
        <f>IF(Table1[[#This Row],[Units Sold]]&gt; 700,"High Units","low Units")</f>
        <v>low Units</v>
      </c>
      <c r="U2551">
        <f>SUM(Table1[[#This Row],[Operating Profit]])/SUM(Table1[Operating Profit])*100</f>
        <v>1.324762034651668E-2</v>
      </c>
      <c r="V2551">
        <f>SUM(Table1[[#This Row],[Price per Unit]]*Table1[[#This Row],[Units Sold]])</f>
        <v>11000</v>
      </c>
      <c r="W2551">
        <f>SUM(Table1[[#This Row],[Total Sales]]-Table1[[#This Row],[Operating Profit]])</f>
        <v>66000</v>
      </c>
      <c r="X2551">
        <f>SUM(Table1[[#This Row],[Total Sales]]-Table1[[#This Row],[Cost]])</f>
        <v>44000</v>
      </c>
      <c r="Y2551">
        <f>SUM(Table1[[#This Row],[profit/loss]])/SUM(Table1[profit/loss])</f>
        <v>1.324762034651668E-4</v>
      </c>
    </row>
    <row r="2552" spans="1:25" x14ac:dyDescent="0.3">
      <c r="A2552" t="s">
        <v>60</v>
      </c>
      <c r="B2552" t="s">
        <v>82</v>
      </c>
      <c r="C2552">
        <v>1185732</v>
      </c>
      <c r="D2552" s="9">
        <v>44398</v>
      </c>
      <c r="E2552" s="8" t="str">
        <f>TEXT(Table1[[#This Row],[Invoice Date]],"dd-mm-yyyy")</f>
        <v>21-07-2021</v>
      </c>
      <c r="F2552" s="1" t="str">
        <f t="shared" si="156"/>
        <v>July</v>
      </c>
      <c r="G2552" s="1" t="str">
        <f t="shared" si="157"/>
        <v>2021</v>
      </c>
      <c r="H2552" s="1" t="str">
        <f t="shared" si="158"/>
        <v>Wednesday</v>
      </c>
      <c r="I2552" s="1" t="str">
        <f t="shared" si="159"/>
        <v>21</v>
      </c>
      <c r="J2552" t="s">
        <v>47</v>
      </c>
      <c r="K2552" t="s">
        <v>97</v>
      </c>
      <c r="L2552" t="s">
        <v>98</v>
      </c>
      <c r="M2552" t="s">
        <v>20</v>
      </c>
      <c r="N2552">
        <v>40</v>
      </c>
      <c r="O2552">
        <v>225</v>
      </c>
      <c r="P2552">
        <v>90000</v>
      </c>
      <c r="Q2552">
        <v>36000</v>
      </c>
      <c r="R2552">
        <v>0.4</v>
      </c>
      <c r="S2552" t="s">
        <v>82</v>
      </c>
      <c r="T2552" t="str">
        <f>IF(Table1[[#This Row],[Units Sold]]&gt; 700,"High Units","low Units")</f>
        <v>low Units</v>
      </c>
      <c r="U2552">
        <f>SUM(Table1[[#This Row],[Operating Profit]])/SUM(Table1[Operating Profit])*100</f>
        <v>1.0838962101695467E-2</v>
      </c>
      <c r="V2552">
        <f>SUM(Table1[[#This Row],[Price per Unit]]*Table1[[#This Row],[Units Sold]])</f>
        <v>9000</v>
      </c>
      <c r="W2552">
        <f>SUM(Table1[[#This Row],[Total Sales]]-Table1[[#This Row],[Operating Profit]])</f>
        <v>54000</v>
      </c>
      <c r="X2552">
        <f>SUM(Table1[[#This Row],[Total Sales]]-Table1[[#This Row],[Cost]])</f>
        <v>36000</v>
      </c>
      <c r="Y2552">
        <f>SUM(Table1[[#This Row],[profit/loss]])/SUM(Table1[profit/loss])</f>
        <v>1.0838962101695467E-4</v>
      </c>
    </row>
    <row r="2553" spans="1:25" x14ac:dyDescent="0.3">
      <c r="A2553" t="s">
        <v>60</v>
      </c>
      <c r="B2553" t="s">
        <v>82</v>
      </c>
      <c r="C2553">
        <v>1185732</v>
      </c>
      <c r="D2553" s="9">
        <v>44398</v>
      </c>
      <c r="E2553" s="8" t="str">
        <f>TEXT(Table1[[#This Row],[Invoice Date]],"dd-mm-yyyy")</f>
        <v>21-07-2021</v>
      </c>
      <c r="F2553" s="1" t="str">
        <f t="shared" si="156"/>
        <v>July</v>
      </c>
      <c r="G2553" s="1" t="str">
        <f t="shared" si="157"/>
        <v>2021</v>
      </c>
      <c r="H2553" s="1" t="str">
        <f t="shared" si="158"/>
        <v>Wednesday</v>
      </c>
      <c r="I2553" s="1" t="str">
        <f t="shared" si="159"/>
        <v>21</v>
      </c>
      <c r="J2553" t="s">
        <v>47</v>
      </c>
      <c r="K2553" t="s">
        <v>97</v>
      </c>
      <c r="L2553" t="s">
        <v>98</v>
      </c>
      <c r="M2553" t="s">
        <v>21</v>
      </c>
      <c r="N2553">
        <v>50</v>
      </c>
      <c r="O2553">
        <v>250</v>
      </c>
      <c r="P2553">
        <v>125000</v>
      </c>
      <c r="Q2553">
        <v>43750</v>
      </c>
      <c r="R2553">
        <v>0.35</v>
      </c>
      <c r="S2553" t="s">
        <v>82</v>
      </c>
      <c r="T2553" t="str">
        <f>IF(Table1[[#This Row],[Units Sold]]&gt; 700,"High Units","low Units")</f>
        <v>low Units</v>
      </c>
      <c r="U2553">
        <f>SUM(Table1[[#This Row],[Operating Profit]])/SUM(Table1[Operating Profit])*100</f>
        <v>1.3172349776366016E-2</v>
      </c>
      <c r="V2553">
        <f>SUM(Table1[[#This Row],[Price per Unit]]*Table1[[#This Row],[Units Sold]])</f>
        <v>12500</v>
      </c>
      <c r="W2553">
        <f>SUM(Table1[[#This Row],[Total Sales]]-Table1[[#This Row],[Operating Profit]])</f>
        <v>81250</v>
      </c>
      <c r="X2553">
        <f>SUM(Table1[[#This Row],[Total Sales]]-Table1[[#This Row],[Cost]])</f>
        <v>43750</v>
      </c>
      <c r="Y2553">
        <f>SUM(Table1[[#This Row],[profit/loss]])/SUM(Table1[profit/loss])</f>
        <v>1.3172349776366016E-4</v>
      </c>
    </row>
    <row r="2554" spans="1:25" x14ac:dyDescent="0.3">
      <c r="A2554" t="s">
        <v>60</v>
      </c>
      <c r="B2554" t="s">
        <v>82</v>
      </c>
      <c r="C2554">
        <v>1185732</v>
      </c>
      <c r="D2554" s="9">
        <v>44398</v>
      </c>
      <c r="E2554" s="8" t="str">
        <f>TEXT(Table1[[#This Row],[Invoice Date]],"dd-mm-yyyy")</f>
        <v>21-07-2021</v>
      </c>
      <c r="F2554" s="1" t="str">
        <f t="shared" si="156"/>
        <v>July</v>
      </c>
      <c r="G2554" s="1" t="str">
        <f t="shared" si="157"/>
        <v>2021</v>
      </c>
      <c r="H2554" s="1" t="str">
        <f t="shared" si="158"/>
        <v>Wednesday</v>
      </c>
      <c r="I2554" s="1" t="str">
        <f t="shared" si="159"/>
        <v>21</v>
      </c>
      <c r="J2554" t="s">
        <v>47</v>
      </c>
      <c r="K2554" t="s">
        <v>97</v>
      </c>
      <c r="L2554" t="s">
        <v>98</v>
      </c>
      <c r="M2554" t="s">
        <v>22</v>
      </c>
      <c r="N2554">
        <v>55</v>
      </c>
      <c r="O2554">
        <v>425</v>
      </c>
      <c r="P2554">
        <v>233750</v>
      </c>
      <c r="Q2554">
        <v>93500</v>
      </c>
      <c r="R2554">
        <v>0.4</v>
      </c>
      <c r="S2554" t="s">
        <v>82</v>
      </c>
      <c r="T2554" t="str">
        <f>IF(Table1[[#This Row],[Units Sold]]&gt; 700,"High Units","low Units")</f>
        <v>low Units</v>
      </c>
      <c r="U2554">
        <f>SUM(Table1[[#This Row],[Operating Profit]])/SUM(Table1[Operating Profit])*100</f>
        <v>2.8151193236347946E-2</v>
      </c>
      <c r="V2554">
        <f>SUM(Table1[[#This Row],[Price per Unit]]*Table1[[#This Row],[Units Sold]])</f>
        <v>23375</v>
      </c>
      <c r="W2554">
        <f>SUM(Table1[[#This Row],[Total Sales]]-Table1[[#This Row],[Operating Profit]])</f>
        <v>140250</v>
      </c>
      <c r="X2554">
        <f>SUM(Table1[[#This Row],[Total Sales]]-Table1[[#This Row],[Cost]])</f>
        <v>93500</v>
      </c>
      <c r="Y2554">
        <f>SUM(Table1[[#This Row],[profit/loss]])/SUM(Table1[profit/loss])</f>
        <v>2.8151193236347947E-4</v>
      </c>
    </row>
    <row r="2555" spans="1:25" x14ac:dyDescent="0.3">
      <c r="A2555" t="s">
        <v>60</v>
      </c>
      <c r="B2555" t="s">
        <v>82</v>
      </c>
      <c r="C2555">
        <v>1185732</v>
      </c>
      <c r="D2555" s="9">
        <v>44430</v>
      </c>
      <c r="E2555" s="8" t="str">
        <f>TEXT(Table1[[#This Row],[Invoice Date]],"dd-mm-yyyy")</f>
        <v>22-08-2021</v>
      </c>
      <c r="F2555" s="1" t="str">
        <f t="shared" si="156"/>
        <v>August</v>
      </c>
      <c r="G2555" s="1" t="str">
        <f t="shared" si="157"/>
        <v>2021</v>
      </c>
      <c r="H2555" s="1" t="str">
        <f t="shared" si="158"/>
        <v>Sunday</v>
      </c>
      <c r="I2555" s="1" t="str">
        <f t="shared" si="159"/>
        <v>22</v>
      </c>
      <c r="J2555" t="s">
        <v>47</v>
      </c>
      <c r="K2555" t="s">
        <v>97</v>
      </c>
      <c r="L2555" t="s">
        <v>98</v>
      </c>
      <c r="M2555" t="s">
        <v>16</v>
      </c>
      <c r="N2555">
        <v>50</v>
      </c>
      <c r="O2555">
        <v>575</v>
      </c>
      <c r="P2555">
        <v>287500</v>
      </c>
      <c r="Q2555">
        <v>115000</v>
      </c>
      <c r="R2555">
        <v>0.4</v>
      </c>
      <c r="S2555" t="s">
        <v>82</v>
      </c>
      <c r="T2555" t="str">
        <f>IF(Table1[[#This Row],[Units Sold]]&gt; 700,"High Units","low Units")</f>
        <v>low Units</v>
      </c>
      <c r="U2555">
        <f>SUM(Table1[[#This Row],[Operating Profit]])/SUM(Table1[Operating Profit])*100</f>
        <v>3.4624462269304962E-2</v>
      </c>
      <c r="V2555">
        <f>SUM(Table1[[#This Row],[Price per Unit]]*Table1[[#This Row],[Units Sold]])</f>
        <v>28750</v>
      </c>
      <c r="W2555">
        <f>SUM(Table1[[#This Row],[Total Sales]]-Table1[[#This Row],[Operating Profit]])</f>
        <v>172500</v>
      </c>
      <c r="X2555">
        <f>SUM(Table1[[#This Row],[Total Sales]]-Table1[[#This Row],[Cost]])</f>
        <v>115000</v>
      </c>
      <c r="Y2555">
        <f>SUM(Table1[[#This Row],[profit/loss]])/SUM(Table1[profit/loss])</f>
        <v>3.4624462269304963E-4</v>
      </c>
    </row>
    <row r="2556" spans="1:25" x14ac:dyDescent="0.3">
      <c r="A2556" t="s">
        <v>60</v>
      </c>
      <c r="B2556" t="s">
        <v>82</v>
      </c>
      <c r="C2556">
        <v>1185732</v>
      </c>
      <c r="D2556" s="9">
        <v>44430</v>
      </c>
      <c r="E2556" s="8" t="str">
        <f>TEXT(Table1[[#This Row],[Invoice Date]],"dd-mm-yyyy")</f>
        <v>22-08-2021</v>
      </c>
      <c r="F2556" s="1" t="str">
        <f t="shared" si="156"/>
        <v>August</v>
      </c>
      <c r="G2556" s="1" t="str">
        <f t="shared" si="157"/>
        <v>2021</v>
      </c>
      <c r="H2556" s="1" t="str">
        <f t="shared" si="158"/>
        <v>Sunday</v>
      </c>
      <c r="I2556" s="1" t="str">
        <f t="shared" si="159"/>
        <v>22</v>
      </c>
      <c r="J2556" t="s">
        <v>47</v>
      </c>
      <c r="K2556" t="s">
        <v>97</v>
      </c>
      <c r="L2556" t="s">
        <v>98</v>
      </c>
      <c r="M2556" t="s">
        <v>18</v>
      </c>
      <c r="N2556">
        <v>45</v>
      </c>
      <c r="O2556">
        <v>350</v>
      </c>
      <c r="P2556">
        <v>157500</v>
      </c>
      <c r="Q2556">
        <v>55125</v>
      </c>
      <c r="R2556">
        <v>0.35</v>
      </c>
      <c r="S2556" t="s">
        <v>82</v>
      </c>
      <c r="T2556" t="str">
        <f>IF(Table1[[#This Row],[Units Sold]]&gt; 700,"High Units","low Units")</f>
        <v>low Units</v>
      </c>
      <c r="U2556">
        <f>SUM(Table1[[#This Row],[Operating Profit]])/SUM(Table1[Operating Profit])*100</f>
        <v>1.659716071822118E-2</v>
      </c>
      <c r="V2556">
        <f>SUM(Table1[[#This Row],[Price per Unit]]*Table1[[#This Row],[Units Sold]])</f>
        <v>15750</v>
      </c>
      <c r="W2556">
        <f>SUM(Table1[[#This Row],[Total Sales]]-Table1[[#This Row],[Operating Profit]])</f>
        <v>102375</v>
      </c>
      <c r="X2556">
        <f>SUM(Table1[[#This Row],[Total Sales]]-Table1[[#This Row],[Cost]])</f>
        <v>55125</v>
      </c>
      <c r="Y2556">
        <f>SUM(Table1[[#This Row],[profit/loss]])/SUM(Table1[profit/loss])</f>
        <v>1.6597160718221182E-4</v>
      </c>
    </row>
    <row r="2557" spans="1:25" x14ac:dyDescent="0.3">
      <c r="A2557" t="s">
        <v>60</v>
      </c>
      <c r="B2557" t="s">
        <v>82</v>
      </c>
      <c r="C2557">
        <v>1185732</v>
      </c>
      <c r="D2557" s="9">
        <v>44430</v>
      </c>
      <c r="E2557" s="8" t="str">
        <f>TEXT(Table1[[#This Row],[Invoice Date]],"dd-mm-yyyy")</f>
        <v>22-08-2021</v>
      </c>
      <c r="F2557" s="1" t="str">
        <f t="shared" si="156"/>
        <v>August</v>
      </c>
      <c r="G2557" s="1" t="str">
        <f t="shared" si="157"/>
        <v>2021</v>
      </c>
      <c r="H2557" s="1" t="str">
        <f t="shared" si="158"/>
        <v>Sunday</v>
      </c>
      <c r="I2557" s="1" t="str">
        <f t="shared" si="159"/>
        <v>22</v>
      </c>
      <c r="J2557" t="s">
        <v>47</v>
      </c>
      <c r="K2557" t="s">
        <v>97</v>
      </c>
      <c r="L2557" t="s">
        <v>98</v>
      </c>
      <c r="M2557" t="s">
        <v>19</v>
      </c>
      <c r="N2557">
        <v>40</v>
      </c>
      <c r="O2557">
        <v>275</v>
      </c>
      <c r="P2557">
        <v>110000</v>
      </c>
      <c r="Q2557">
        <v>44000</v>
      </c>
      <c r="R2557">
        <v>0.4</v>
      </c>
      <c r="S2557" t="s">
        <v>82</v>
      </c>
      <c r="T2557" t="str">
        <f>IF(Table1[[#This Row],[Units Sold]]&gt; 700,"High Units","low Units")</f>
        <v>low Units</v>
      </c>
      <c r="U2557">
        <f>SUM(Table1[[#This Row],[Operating Profit]])/SUM(Table1[Operating Profit])*100</f>
        <v>1.324762034651668E-2</v>
      </c>
      <c r="V2557">
        <f>SUM(Table1[[#This Row],[Price per Unit]]*Table1[[#This Row],[Units Sold]])</f>
        <v>11000</v>
      </c>
      <c r="W2557">
        <f>SUM(Table1[[#This Row],[Total Sales]]-Table1[[#This Row],[Operating Profit]])</f>
        <v>66000</v>
      </c>
      <c r="X2557">
        <f>SUM(Table1[[#This Row],[Total Sales]]-Table1[[#This Row],[Cost]])</f>
        <v>44000</v>
      </c>
      <c r="Y2557">
        <f>SUM(Table1[[#This Row],[profit/loss]])/SUM(Table1[profit/loss])</f>
        <v>1.324762034651668E-4</v>
      </c>
    </row>
    <row r="2558" spans="1:25" x14ac:dyDescent="0.3">
      <c r="A2558" t="s">
        <v>60</v>
      </c>
      <c r="B2558" t="s">
        <v>82</v>
      </c>
      <c r="C2558">
        <v>1185732</v>
      </c>
      <c r="D2558" s="9">
        <v>44430</v>
      </c>
      <c r="E2558" s="8" t="str">
        <f>TEXT(Table1[[#This Row],[Invoice Date]],"dd-mm-yyyy")</f>
        <v>22-08-2021</v>
      </c>
      <c r="F2558" s="1" t="str">
        <f t="shared" si="156"/>
        <v>August</v>
      </c>
      <c r="G2558" s="1" t="str">
        <f t="shared" si="157"/>
        <v>2021</v>
      </c>
      <c r="H2558" s="1" t="str">
        <f t="shared" si="158"/>
        <v>Sunday</v>
      </c>
      <c r="I2558" s="1" t="str">
        <f t="shared" si="159"/>
        <v>22</v>
      </c>
      <c r="J2558" t="s">
        <v>47</v>
      </c>
      <c r="K2558" t="s">
        <v>97</v>
      </c>
      <c r="L2558" t="s">
        <v>98</v>
      </c>
      <c r="M2558" t="s">
        <v>20</v>
      </c>
      <c r="N2558">
        <v>40</v>
      </c>
      <c r="O2558">
        <v>250</v>
      </c>
      <c r="P2558">
        <v>100000</v>
      </c>
      <c r="Q2558">
        <v>40000</v>
      </c>
      <c r="R2558">
        <v>0.4</v>
      </c>
      <c r="S2558" t="s">
        <v>82</v>
      </c>
      <c r="T2558" t="str">
        <f>IF(Table1[[#This Row],[Units Sold]]&gt; 700,"High Units","low Units")</f>
        <v>low Units</v>
      </c>
      <c r="U2558">
        <f>SUM(Table1[[#This Row],[Operating Profit]])/SUM(Table1[Operating Profit])*100</f>
        <v>1.2043291224106073E-2</v>
      </c>
      <c r="V2558">
        <f>SUM(Table1[[#This Row],[Price per Unit]]*Table1[[#This Row],[Units Sold]])</f>
        <v>10000</v>
      </c>
      <c r="W2558">
        <f>SUM(Table1[[#This Row],[Total Sales]]-Table1[[#This Row],[Operating Profit]])</f>
        <v>60000</v>
      </c>
      <c r="X2558">
        <f>SUM(Table1[[#This Row],[Total Sales]]-Table1[[#This Row],[Cost]])</f>
        <v>40000</v>
      </c>
      <c r="Y2558">
        <f>SUM(Table1[[#This Row],[profit/loss]])/SUM(Table1[profit/loss])</f>
        <v>1.2043291224106073E-4</v>
      </c>
    </row>
    <row r="2559" spans="1:25" x14ac:dyDescent="0.3">
      <c r="A2559" t="s">
        <v>60</v>
      </c>
      <c r="B2559" t="s">
        <v>82</v>
      </c>
      <c r="C2559">
        <v>1185732</v>
      </c>
      <c r="D2559" s="9">
        <v>44430</v>
      </c>
      <c r="E2559" s="8" t="str">
        <f>TEXT(Table1[[#This Row],[Invoice Date]],"dd-mm-yyyy")</f>
        <v>22-08-2021</v>
      </c>
      <c r="F2559" s="1" t="str">
        <f t="shared" si="156"/>
        <v>August</v>
      </c>
      <c r="G2559" s="1" t="str">
        <f t="shared" si="157"/>
        <v>2021</v>
      </c>
      <c r="H2559" s="1" t="str">
        <f t="shared" si="158"/>
        <v>Sunday</v>
      </c>
      <c r="I2559" s="1" t="str">
        <f t="shared" si="159"/>
        <v>22</v>
      </c>
      <c r="J2559" t="s">
        <v>47</v>
      </c>
      <c r="K2559" t="s">
        <v>97</v>
      </c>
      <c r="L2559" t="s">
        <v>98</v>
      </c>
      <c r="M2559" t="s">
        <v>21</v>
      </c>
      <c r="N2559">
        <v>50</v>
      </c>
      <c r="O2559">
        <v>225</v>
      </c>
      <c r="P2559">
        <v>112500</v>
      </c>
      <c r="Q2559">
        <v>39375</v>
      </c>
      <c r="R2559">
        <v>0.35</v>
      </c>
      <c r="S2559" t="s">
        <v>82</v>
      </c>
      <c r="T2559" t="str">
        <f>IF(Table1[[#This Row],[Units Sold]]&gt; 700,"High Units","low Units")</f>
        <v>low Units</v>
      </c>
      <c r="U2559">
        <f>SUM(Table1[[#This Row],[Operating Profit]])/SUM(Table1[Operating Profit])*100</f>
        <v>1.1855114798729416E-2</v>
      </c>
      <c r="V2559">
        <f>SUM(Table1[[#This Row],[Price per Unit]]*Table1[[#This Row],[Units Sold]])</f>
        <v>11250</v>
      </c>
      <c r="W2559">
        <f>SUM(Table1[[#This Row],[Total Sales]]-Table1[[#This Row],[Operating Profit]])</f>
        <v>73125</v>
      </c>
      <c r="X2559">
        <f>SUM(Table1[[#This Row],[Total Sales]]-Table1[[#This Row],[Cost]])</f>
        <v>39375</v>
      </c>
      <c r="Y2559">
        <f>SUM(Table1[[#This Row],[profit/loss]])/SUM(Table1[profit/loss])</f>
        <v>1.1855114798729416E-4</v>
      </c>
    </row>
    <row r="2560" spans="1:25" x14ac:dyDescent="0.3">
      <c r="A2560" t="s">
        <v>60</v>
      </c>
      <c r="B2560" t="s">
        <v>82</v>
      </c>
      <c r="C2560">
        <v>1185732</v>
      </c>
      <c r="D2560" s="9">
        <v>44430</v>
      </c>
      <c r="E2560" s="8" t="str">
        <f>TEXT(Table1[[#This Row],[Invoice Date]],"dd-mm-yyyy")</f>
        <v>22-08-2021</v>
      </c>
      <c r="F2560" s="1" t="str">
        <f t="shared" si="156"/>
        <v>August</v>
      </c>
      <c r="G2560" s="1" t="str">
        <f t="shared" si="157"/>
        <v>2021</v>
      </c>
      <c r="H2560" s="1" t="str">
        <f t="shared" si="158"/>
        <v>Sunday</v>
      </c>
      <c r="I2560" s="1" t="str">
        <f t="shared" si="159"/>
        <v>22</v>
      </c>
      <c r="J2560" t="s">
        <v>47</v>
      </c>
      <c r="K2560" t="s">
        <v>97</v>
      </c>
      <c r="L2560" t="s">
        <v>98</v>
      </c>
      <c r="M2560" t="s">
        <v>22</v>
      </c>
      <c r="N2560">
        <v>55</v>
      </c>
      <c r="O2560">
        <v>400</v>
      </c>
      <c r="P2560">
        <v>220000</v>
      </c>
      <c r="Q2560">
        <v>88000</v>
      </c>
      <c r="R2560">
        <v>0.4</v>
      </c>
      <c r="S2560" t="s">
        <v>82</v>
      </c>
      <c r="T2560" t="str">
        <f>IF(Table1[[#This Row],[Units Sold]]&gt; 700,"High Units","low Units")</f>
        <v>low Units</v>
      </c>
      <c r="U2560">
        <f>SUM(Table1[[#This Row],[Operating Profit]])/SUM(Table1[Operating Profit])*100</f>
        <v>2.649524069303336E-2</v>
      </c>
      <c r="V2560">
        <f>SUM(Table1[[#This Row],[Price per Unit]]*Table1[[#This Row],[Units Sold]])</f>
        <v>22000</v>
      </c>
      <c r="W2560">
        <f>SUM(Table1[[#This Row],[Total Sales]]-Table1[[#This Row],[Operating Profit]])</f>
        <v>132000</v>
      </c>
      <c r="X2560">
        <f>SUM(Table1[[#This Row],[Total Sales]]-Table1[[#This Row],[Cost]])</f>
        <v>88000</v>
      </c>
      <c r="Y2560">
        <f>SUM(Table1[[#This Row],[profit/loss]])/SUM(Table1[profit/loss])</f>
        <v>2.6495240693033361E-4</v>
      </c>
    </row>
    <row r="2561" spans="1:25" x14ac:dyDescent="0.3">
      <c r="A2561" t="s">
        <v>60</v>
      </c>
      <c r="B2561" t="s">
        <v>82</v>
      </c>
      <c r="C2561">
        <v>1185732</v>
      </c>
      <c r="D2561" s="9">
        <v>44462</v>
      </c>
      <c r="E2561" s="8" t="str">
        <f>TEXT(Table1[[#This Row],[Invoice Date]],"dd-mm-yyyy")</f>
        <v>23-09-2021</v>
      </c>
      <c r="F2561" s="1" t="str">
        <f t="shared" si="156"/>
        <v>September</v>
      </c>
      <c r="G2561" s="1" t="str">
        <f t="shared" si="157"/>
        <v>2021</v>
      </c>
      <c r="H2561" s="1" t="str">
        <f t="shared" si="158"/>
        <v>Thursday</v>
      </c>
      <c r="I2561" s="1" t="str">
        <f t="shared" si="159"/>
        <v>23</v>
      </c>
      <c r="J2561" t="s">
        <v>47</v>
      </c>
      <c r="K2561" t="s">
        <v>97</v>
      </c>
      <c r="L2561" t="s">
        <v>98</v>
      </c>
      <c r="M2561" t="s">
        <v>16</v>
      </c>
      <c r="N2561">
        <v>50</v>
      </c>
      <c r="O2561">
        <v>525</v>
      </c>
      <c r="P2561">
        <v>262500</v>
      </c>
      <c r="Q2561">
        <v>105000</v>
      </c>
      <c r="R2561">
        <v>0.4</v>
      </c>
      <c r="S2561" t="s">
        <v>82</v>
      </c>
      <c r="T2561" t="str">
        <f>IF(Table1[[#This Row],[Units Sold]]&gt; 700,"High Units","low Units")</f>
        <v>low Units</v>
      </c>
      <c r="U2561">
        <f>SUM(Table1[[#This Row],[Operating Profit]])/SUM(Table1[Operating Profit])*100</f>
        <v>3.1613639463278442E-2</v>
      </c>
      <c r="V2561">
        <f>SUM(Table1[[#This Row],[Price per Unit]]*Table1[[#This Row],[Units Sold]])</f>
        <v>26250</v>
      </c>
      <c r="W2561">
        <f>SUM(Table1[[#This Row],[Total Sales]]-Table1[[#This Row],[Operating Profit]])</f>
        <v>157500</v>
      </c>
      <c r="X2561">
        <f>SUM(Table1[[#This Row],[Total Sales]]-Table1[[#This Row],[Cost]])</f>
        <v>105000</v>
      </c>
      <c r="Y2561">
        <f>SUM(Table1[[#This Row],[profit/loss]])/SUM(Table1[profit/loss])</f>
        <v>3.1613639463278441E-4</v>
      </c>
    </row>
    <row r="2562" spans="1:25" x14ac:dyDescent="0.3">
      <c r="A2562" t="s">
        <v>60</v>
      </c>
      <c r="B2562" t="s">
        <v>82</v>
      </c>
      <c r="C2562">
        <v>1185732</v>
      </c>
      <c r="D2562" s="9">
        <v>44462</v>
      </c>
      <c r="E2562" s="8" t="str">
        <f>TEXT(Table1[[#This Row],[Invoice Date]],"dd-mm-yyyy")</f>
        <v>23-09-2021</v>
      </c>
      <c r="F2562" s="1" t="str">
        <f t="shared" si="156"/>
        <v>September</v>
      </c>
      <c r="G2562" s="1" t="str">
        <f t="shared" si="157"/>
        <v>2021</v>
      </c>
      <c r="H2562" s="1" t="str">
        <f t="shared" si="158"/>
        <v>Thursday</v>
      </c>
      <c r="I2562" s="1" t="str">
        <f t="shared" si="159"/>
        <v>23</v>
      </c>
      <c r="J2562" t="s">
        <v>47</v>
      </c>
      <c r="K2562" t="s">
        <v>97</v>
      </c>
      <c r="L2562" t="s">
        <v>98</v>
      </c>
      <c r="M2562" t="s">
        <v>18</v>
      </c>
      <c r="N2562">
        <v>45</v>
      </c>
      <c r="O2562">
        <v>325</v>
      </c>
      <c r="P2562">
        <v>146250</v>
      </c>
      <c r="Q2562">
        <v>51188</v>
      </c>
      <c r="R2562">
        <v>0.35</v>
      </c>
      <c r="S2562" t="s">
        <v>82</v>
      </c>
      <c r="T2562" t="str">
        <f>IF(Table1[[#This Row],[Units Sold]]&gt; 700,"High Units","low Units")</f>
        <v>low Units</v>
      </c>
      <c r="U2562">
        <f>SUM(Table1[[#This Row],[Operating Profit]])/SUM(Table1[Operating Profit])*100</f>
        <v>1.5411799779488543E-2</v>
      </c>
      <c r="V2562">
        <f>SUM(Table1[[#This Row],[Price per Unit]]*Table1[[#This Row],[Units Sold]])</f>
        <v>14625</v>
      </c>
      <c r="W2562">
        <f>SUM(Table1[[#This Row],[Total Sales]]-Table1[[#This Row],[Operating Profit]])</f>
        <v>95062</v>
      </c>
      <c r="X2562">
        <f>SUM(Table1[[#This Row],[Total Sales]]-Table1[[#This Row],[Cost]])</f>
        <v>51188</v>
      </c>
      <c r="Y2562">
        <f>SUM(Table1[[#This Row],[profit/loss]])/SUM(Table1[profit/loss])</f>
        <v>1.5411799779488543E-4</v>
      </c>
    </row>
    <row r="2563" spans="1:25" x14ac:dyDescent="0.3">
      <c r="A2563" t="s">
        <v>60</v>
      </c>
      <c r="B2563" t="s">
        <v>82</v>
      </c>
      <c r="C2563">
        <v>1185732</v>
      </c>
      <c r="D2563" s="9">
        <v>44462</v>
      </c>
      <c r="E2563" s="8" t="str">
        <f>TEXT(Table1[[#This Row],[Invoice Date]],"dd-mm-yyyy")</f>
        <v>23-09-2021</v>
      </c>
      <c r="F2563" s="1" t="str">
        <f t="shared" ref="F2563:F2626" si="160">TEXT(D2563,"mmmm")</f>
        <v>September</v>
      </c>
      <c r="G2563" s="1" t="str">
        <f t="shared" ref="G2563:G2626" si="161">TEXT(D2563,"YYYY")</f>
        <v>2021</v>
      </c>
      <c r="H2563" s="1" t="str">
        <f t="shared" ref="H2563:H2626" si="162">TEXT(D2563,"dddd")</f>
        <v>Thursday</v>
      </c>
      <c r="I2563" s="1" t="str">
        <f t="shared" ref="I2563:I2626" si="163">TEXT(D2563,"dd")</f>
        <v>23</v>
      </c>
      <c r="J2563" t="s">
        <v>47</v>
      </c>
      <c r="K2563" t="s">
        <v>97</v>
      </c>
      <c r="L2563" t="s">
        <v>98</v>
      </c>
      <c r="M2563" t="s">
        <v>19</v>
      </c>
      <c r="N2563">
        <v>35</v>
      </c>
      <c r="O2563">
        <v>225</v>
      </c>
      <c r="P2563">
        <v>78750</v>
      </c>
      <c r="Q2563">
        <v>31500</v>
      </c>
      <c r="R2563">
        <v>0.4</v>
      </c>
      <c r="S2563" t="s">
        <v>82</v>
      </c>
      <c r="T2563" t="str">
        <f>IF(Table1[[#This Row],[Units Sold]]&gt; 700,"High Units","low Units")</f>
        <v>low Units</v>
      </c>
      <c r="U2563">
        <f>SUM(Table1[[#This Row],[Operating Profit]])/SUM(Table1[Operating Profit])*100</f>
        <v>9.484091838983532E-3</v>
      </c>
      <c r="V2563">
        <f>SUM(Table1[[#This Row],[Price per Unit]]*Table1[[#This Row],[Units Sold]])</f>
        <v>7875</v>
      </c>
      <c r="W2563">
        <f>SUM(Table1[[#This Row],[Total Sales]]-Table1[[#This Row],[Operating Profit]])</f>
        <v>47250</v>
      </c>
      <c r="X2563">
        <f>SUM(Table1[[#This Row],[Total Sales]]-Table1[[#This Row],[Cost]])</f>
        <v>31500</v>
      </c>
      <c r="Y2563">
        <f>SUM(Table1[[#This Row],[profit/loss]])/SUM(Table1[profit/loss])</f>
        <v>9.4840918389835324E-5</v>
      </c>
    </row>
    <row r="2564" spans="1:25" x14ac:dyDescent="0.3">
      <c r="A2564" t="s">
        <v>60</v>
      </c>
      <c r="B2564" t="s">
        <v>82</v>
      </c>
      <c r="C2564">
        <v>1185732</v>
      </c>
      <c r="D2564" s="9">
        <v>44462</v>
      </c>
      <c r="E2564" s="8" t="str">
        <f>TEXT(Table1[[#This Row],[Invoice Date]],"dd-mm-yyyy")</f>
        <v>23-09-2021</v>
      </c>
      <c r="F2564" s="1" t="str">
        <f t="shared" si="160"/>
        <v>September</v>
      </c>
      <c r="G2564" s="1" t="str">
        <f t="shared" si="161"/>
        <v>2021</v>
      </c>
      <c r="H2564" s="1" t="str">
        <f t="shared" si="162"/>
        <v>Thursday</v>
      </c>
      <c r="I2564" s="1" t="str">
        <f t="shared" si="163"/>
        <v>23</v>
      </c>
      <c r="J2564" t="s">
        <v>47</v>
      </c>
      <c r="K2564" t="s">
        <v>97</v>
      </c>
      <c r="L2564" t="s">
        <v>98</v>
      </c>
      <c r="M2564" t="s">
        <v>20</v>
      </c>
      <c r="N2564">
        <v>35</v>
      </c>
      <c r="O2564">
        <v>200</v>
      </c>
      <c r="P2564">
        <v>70000</v>
      </c>
      <c r="Q2564">
        <v>28000</v>
      </c>
      <c r="R2564">
        <v>0.4</v>
      </c>
      <c r="S2564" t="s">
        <v>82</v>
      </c>
      <c r="T2564" t="str">
        <f>IF(Table1[[#This Row],[Units Sold]]&gt; 700,"High Units","low Units")</f>
        <v>low Units</v>
      </c>
      <c r="U2564">
        <f>SUM(Table1[[#This Row],[Operating Profit]])/SUM(Table1[Operating Profit])*100</f>
        <v>8.4303038568742522E-3</v>
      </c>
      <c r="V2564">
        <f>SUM(Table1[[#This Row],[Price per Unit]]*Table1[[#This Row],[Units Sold]])</f>
        <v>7000</v>
      </c>
      <c r="W2564">
        <f>SUM(Table1[[#This Row],[Total Sales]]-Table1[[#This Row],[Operating Profit]])</f>
        <v>42000</v>
      </c>
      <c r="X2564">
        <f>SUM(Table1[[#This Row],[Total Sales]]-Table1[[#This Row],[Cost]])</f>
        <v>28000</v>
      </c>
      <c r="Y2564">
        <f>SUM(Table1[[#This Row],[profit/loss]])/SUM(Table1[profit/loss])</f>
        <v>8.4303038568742515E-5</v>
      </c>
    </row>
    <row r="2565" spans="1:25" x14ac:dyDescent="0.3">
      <c r="A2565" t="s">
        <v>60</v>
      </c>
      <c r="B2565" t="s">
        <v>82</v>
      </c>
      <c r="C2565">
        <v>1185732</v>
      </c>
      <c r="D2565" s="9">
        <v>44462</v>
      </c>
      <c r="E2565" s="8" t="str">
        <f>TEXT(Table1[[#This Row],[Invoice Date]],"dd-mm-yyyy")</f>
        <v>23-09-2021</v>
      </c>
      <c r="F2565" s="1" t="str">
        <f t="shared" si="160"/>
        <v>September</v>
      </c>
      <c r="G2565" s="1" t="str">
        <f t="shared" si="161"/>
        <v>2021</v>
      </c>
      <c r="H2565" s="1" t="str">
        <f t="shared" si="162"/>
        <v>Thursday</v>
      </c>
      <c r="I2565" s="1" t="str">
        <f t="shared" si="163"/>
        <v>23</v>
      </c>
      <c r="J2565" t="s">
        <v>47</v>
      </c>
      <c r="K2565" t="s">
        <v>97</v>
      </c>
      <c r="L2565" t="s">
        <v>98</v>
      </c>
      <c r="M2565" t="s">
        <v>21</v>
      </c>
      <c r="N2565">
        <v>45</v>
      </c>
      <c r="O2565">
        <v>200</v>
      </c>
      <c r="P2565">
        <v>90000</v>
      </c>
      <c r="Q2565">
        <v>31500</v>
      </c>
      <c r="R2565">
        <v>0.35</v>
      </c>
      <c r="S2565" t="s">
        <v>82</v>
      </c>
      <c r="T2565" t="str">
        <f>IF(Table1[[#This Row],[Units Sold]]&gt; 700,"High Units","low Units")</f>
        <v>low Units</v>
      </c>
      <c r="U2565">
        <f>SUM(Table1[[#This Row],[Operating Profit]])/SUM(Table1[Operating Profit])*100</f>
        <v>9.484091838983532E-3</v>
      </c>
      <c r="V2565">
        <f>SUM(Table1[[#This Row],[Price per Unit]]*Table1[[#This Row],[Units Sold]])</f>
        <v>9000</v>
      </c>
      <c r="W2565">
        <f>SUM(Table1[[#This Row],[Total Sales]]-Table1[[#This Row],[Operating Profit]])</f>
        <v>58500</v>
      </c>
      <c r="X2565">
        <f>SUM(Table1[[#This Row],[Total Sales]]-Table1[[#This Row],[Cost]])</f>
        <v>31500</v>
      </c>
      <c r="Y2565">
        <f>SUM(Table1[[#This Row],[profit/loss]])/SUM(Table1[profit/loss])</f>
        <v>9.4840918389835324E-5</v>
      </c>
    </row>
    <row r="2566" spans="1:25" x14ac:dyDescent="0.3">
      <c r="A2566" t="s">
        <v>60</v>
      </c>
      <c r="B2566" t="s">
        <v>82</v>
      </c>
      <c r="C2566">
        <v>1185732</v>
      </c>
      <c r="D2566" s="9">
        <v>44462</v>
      </c>
      <c r="E2566" s="8" t="str">
        <f>TEXT(Table1[[#This Row],[Invoice Date]],"dd-mm-yyyy")</f>
        <v>23-09-2021</v>
      </c>
      <c r="F2566" s="1" t="str">
        <f t="shared" si="160"/>
        <v>September</v>
      </c>
      <c r="G2566" s="1" t="str">
        <f t="shared" si="161"/>
        <v>2021</v>
      </c>
      <c r="H2566" s="1" t="str">
        <f t="shared" si="162"/>
        <v>Thursday</v>
      </c>
      <c r="I2566" s="1" t="str">
        <f t="shared" si="163"/>
        <v>23</v>
      </c>
      <c r="J2566" t="s">
        <v>47</v>
      </c>
      <c r="K2566" t="s">
        <v>97</v>
      </c>
      <c r="L2566" t="s">
        <v>98</v>
      </c>
      <c r="M2566" t="s">
        <v>22</v>
      </c>
      <c r="N2566">
        <v>50</v>
      </c>
      <c r="O2566">
        <v>275</v>
      </c>
      <c r="P2566">
        <v>137500</v>
      </c>
      <c r="Q2566">
        <v>55000</v>
      </c>
      <c r="R2566">
        <v>0.4</v>
      </c>
      <c r="S2566" t="s">
        <v>82</v>
      </c>
      <c r="T2566" t="str">
        <f>IF(Table1[[#This Row],[Units Sold]]&gt; 700,"High Units","low Units")</f>
        <v>low Units</v>
      </c>
      <c r="U2566">
        <f>SUM(Table1[[#This Row],[Operating Profit]])/SUM(Table1[Operating Profit])*100</f>
        <v>1.6559525433145851E-2</v>
      </c>
      <c r="V2566">
        <f>SUM(Table1[[#This Row],[Price per Unit]]*Table1[[#This Row],[Units Sold]])</f>
        <v>13750</v>
      </c>
      <c r="W2566">
        <f>SUM(Table1[[#This Row],[Total Sales]]-Table1[[#This Row],[Operating Profit]])</f>
        <v>82500</v>
      </c>
      <c r="X2566">
        <f>SUM(Table1[[#This Row],[Total Sales]]-Table1[[#This Row],[Cost]])</f>
        <v>55000</v>
      </c>
      <c r="Y2566">
        <f>SUM(Table1[[#This Row],[profit/loss]])/SUM(Table1[profit/loss])</f>
        <v>1.655952543314585E-4</v>
      </c>
    </row>
    <row r="2567" spans="1:25" x14ac:dyDescent="0.3">
      <c r="A2567" t="s">
        <v>60</v>
      </c>
      <c r="B2567" t="s">
        <v>82</v>
      </c>
      <c r="C2567">
        <v>1185732</v>
      </c>
      <c r="D2567" s="9">
        <v>44491</v>
      </c>
      <c r="E2567" s="8" t="str">
        <f>TEXT(Table1[[#This Row],[Invoice Date]],"dd-mm-yyyy")</f>
        <v>22-10-2021</v>
      </c>
      <c r="F2567" s="1" t="str">
        <f t="shared" si="160"/>
        <v>October</v>
      </c>
      <c r="G2567" s="1" t="str">
        <f t="shared" si="161"/>
        <v>2021</v>
      </c>
      <c r="H2567" s="1" t="str">
        <f t="shared" si="162"/>
        <v>Friday</v>
      </c>
      <c r="I2567" s="1" t="str">
        <f t="shared" si="163"/>
        <v>22</v>
      </c>
      <c r="J2567" t="s">
        <v>47</v>
      </c>
      <c r="K2567" t="s">
        <v>97</v>
      </c>
      <c r="L2567" t="s">
        <v>98</v>
      </c>
      <c r="M2567" t="s">
        <v>16</v>
      </c>
      <c r="N2567">
        <v>55</v>
      </c>
      <c r="O2567">
        <v>450</v>
      </c>
      <c r="P2567">
        <v>247500</v>
      </c>
      <c r="Q2567">
        <v>99000</v>
      </c>
      <c r="R2567">
        <v>0.4</v>
      </c>
      <c r="S2567" t="s">
        <v>82</v>
      </c>
      <c r="T2567" t="str">
        <f>IF(Table1[[#This Row],[Units Sold]]&gt; 700,"High Units","low Units")</f>
        <v>low Units</v>
      </c>
      <c r="U2567">
        <f>SUM(Table1[[#This Row],[Operating Profit]])/SUM(Table1[Operating Profit])*100</f>
        <v>2.9807145779662533E-2</v>
      </c>
      <c r="V2567">
        <f>SUM(Table1[[#This Row],[Price per Unit]]*Table1[[#This Row],[Units Sold]])</f>
        <v>24750</v>
      </c>
      <c r="W2567">
        <f>SUM(Table1[[#This Row],[Total Sales]]-Table1[[#This Row],[Operating Profit]])</f>
        <v>148500</v>
      </c>
      <c r="X2567">
        <f>SUM(Table1[[#This Row],[Total Sales]]-Table1[[#This Row],[Cost]])</f>
        <v>99000</v>
      </c>
      <c r="Y2567">
        <f>SUM(Table1[[#This Row],[profit/loss]])/SUM(Table1[profit/loss])</f>
        <v>2.9807145779662533E-4</v>
      </c>
    </row>
    <row r="2568" spans="1:25" x14ac:dyDescent="0.3">
      <c r="A2568" t="s">
        <v>60</v>
      </c>
      <c r="B2568" t="s">
        <v>82</v>
      </c>
      <c r="C2568">
        <v>1185732</v>
      </c>
      <c r="D2568" s="9">
        <v>44491</v>
      </c>
      <c r="E2568" s="8" t="str">
        <f>TEXT(Table1[[#This Row],[Invoice Date]],"dd-mm-yyyy")</f>
        <v>22-10-2021</v>
      </c>
      <c r="F2568" s="1" t="str">
        <f t="shared" si="160"/>
        <v>October</v>
      </c>
      <c r="G2568" s="1" t="str">
        <f t="shared" si="161"/>
        <v>2021</v>
      </c>
      <c r="H2568" s="1" t="str">
        <f t="shared" si="162"/>
        <v>Friday</v>
      </c>
      <c r="I2568" s="1" t="str">
        <f t="shared" si="163"/>
        <v>22</v>
      </c>
      <c r="J2568" t="s">
        <v>47</v>
      </c>
      <c r="K2568" t="s">
        <v>97</v>
      </c>
      <c r="L2568" t="s">
        <v>98</v>
      </c>
      <c r="M2568" t="s">
        <v>18</v>
      </c>
      <c r="N2568">
        <v>45</v>
      </c>
      <c r="O2568">
        <v>275</v>
      </c>
      <c r="P2568">
        <v>123750</v>
      </c>
      <c r="Q2568">
        <v>43313</v>
      </c>
      <c r="R2568">
        <v>0.35</v>
      </c>
      <c r="S2568" t="s">
        <v>82</v>
      </c>
      <c r="T2568" t="str">
        <f>IF(Table1[[#This Row],[Units Sold]]&gt; 700,"High Units","low Units")</f>
        <v>low Units</v>
      </c>
      <c r="U2568">
        <f>SUM(Table1[[#This Row],[Operating Profit]])/SUM(Table1[Operating Profit])*100</f>
        <v>1.304077681974266E-2</v>
      </c>
      <c r="V2568">
        <f>SUM(Table1[[#This Row],[Price per Unit]]*Table1[[#This Row],[Units Sold]])</f>
        <v>12375</v>
      </c>
      <c r="W2568">
        <f>SUM(Table1[[#This Row],[Total Sales]]-Table1[[#This Row],[Operating Profit]])</f>
        <v>80437</v>
      </c>
      <c r="X2568">
        <f>SUM(Table1[[#This Row],[Total Sales]]-Table1[[#This Row],[Cost]])</f>
        <v>43313</v>
      </c>
      <c r="Y2568">
        <f>SUM(Table1[[#This Row],[profit/loss]])/SUM(Table1[profit/loss])</f>
        <v>1.304077681974266E-4</v>
      </c>
    </row>
    <row r="2569" spans="1:25" x14ac:dyDescent="0.3">
      <c r="A2569" t="s">
        <v>60</v>
      </c>
      <c r="B2569" t="s">
        <v>82</v>
      </c>
      <c r="C2569">
        <v>1185732</v>
      </c>
      <c r="D2569" s="9">
        <v>44491</v>
      </c>
      <c r="E2569" s="8" t="str">
        <f>TEXT(Table1[[#This Row],[Invoice Date]],"dd-mm-yyyy")</f>
        <v>22-10-2021</v>
      </c>
      <c r="F2569" s="1" t="str">
        <f t="shared" si="160"/>
        <v>October</v>
      </c>
      <c r="G2569" s="1" t="str">
        <f t="shared" si="161"/>
        <v>2021</v>
      </c>
      <c r="H2569" s="1" t="str">
        <f t="shared" si="162"/>
        <v>Friday</v>
      </c>
      <c r="I2569" s="1" t="str">
        <f t="shared" si="163"/>
        <v>22</v>
      </c>
      <c r="J2569" t="s">
        <v>47</v>
      </c>
      <c r="K2569" t="s">
        <v>97</v>
      </c>
      <c r="L2569" t="s">
        <v>98</v>
      </c>
      <c r="M2569" t="s">
        <v>19</v>
      </c>
      <c r="N2569">
        <v>45</v>
      </c>
      <c r="O2569">
        <v>175</v>
      </c>
      <c r="P2569">
        <v>78750</v>
      </c>
      <c r="Q2569">
        <v>31500</v>
      </c>
      <c r="R2569">
        <v>0.4</v>
      </c>
      <c r="S2569" t="s">
        <v>82</v>
      </c>
      <c r="T2569" t="str">
        <f>IF(Table1[[#This Row],[Units Sold]]&gt; 700,"High Units","low Units")</f>
        <v>low Units</v>
      </c>
      <c r="U2569">
        <f>SUM(Table1[[#This Row],[Operating Profit]])/SUM(Table1[Operating Profit])*100</f>
        <v>9.484091838983532E-3</v>
      </c>
      <c r="V2569">
        <f>SUM(Table1[[#This Row],[Price per Unit]]*Table1[[#This Row],[Units Sold]])</f>
        <v>7875</v>
      </c>
      <c r="W2569">
        <f>SUM(Table1[[#This Row],[Total Sales]]-Table1[[#This Row],[Operating Profit]])</f>
        <v>47250</v>
      </c>
      <c r="X2569">
        <f>SUM(Table1[[#This Row],[Total Sales]]-Table1[[#This Row],[Cost]])</f>
        <v>31500</v>
      </c>
      <c r="Y2569">
        <f>SUM(Table1[[#This Row],[profit/loss]])/SUM(Table1[profit/loss])</f>
        <v>9.4840918389835324E-5</v>
      </c>
    </row>
    <row r="2570" spans="1:25" x14ac:dyDescent="0.3">
      <c r="A2570" t="s">
        <v>60</v>
      </c>
      <c r="B2570" t="s">
        <v>82</v>
      </c>
      <c r="C2570">
        <v>1185732</v>
      </c>
      <c r="D2570" s="9">
        <v>44491</v>
      </c>
      <c r="E2570" s="8" t="str">
        <f>TEXT(Table1[[#This Row],[Invoice Date]],"dd-mm-yyyy")</f>
        <v>22-10-2021</v>
      </c>
      <c r="F2570" s="1" t="str">
        <f t="shared" si="160"/>
        <v>October</v>
      </c>
      <c r="G2570" s="1" t="str">
        <f t="shared" si="161"/>
        <v>2021</v>
      </c>
      <c r="H2570" s="1" t="str">
        <f t="shared" si="162"/>
        <v>Friday</v>
      </c>
      <c r="I2570" s="1" t="str">
        <f t="shared" si="163"/>
        <v>22</v>
      </c>
      <c r="J2570" t="s">
        <v>47</v>
      </c>
      <c r="K2570" t="s">
        <v>97</v>
      </c>
      <c r="L2570" t="s">
        <v>98</v>
      </c>
      <c r="M2570" t="s">
        <v>20</v>
      </c>
      <c r="N2570">
        <v>45</v>
      </c>
      <c r="O2570">
        <v>150</v>
      </c>
      <c r="P2570">
        <v>67500</v>
      </c>
      <c r="Q2570">
        <v>27000</v>
      </c>
      <c r="R2570">
        <v>0.4</v>
      </c>
      <c r="S2570" t="s">
        <v>82</v>
      </c>
      <c r="T2570" t="str">
        <f>IF(Table1[[#This Row],[Units Sold]]&gt; 700,"High Units","low Units")</f>
        <v>low Units</v>
      </c>
      <c r="U2570">
        <f>SUM(Table1[[#This Row],[Operating Profit]])/SUM(Table1[Operating Profit])*100</f>
        <v>8.1292215762715989E-3</v>
      </c>
      <c r="V2570">
        <f>SUM(Table1[[#This Row],[Price per Unit]]*Table1[[#This Row],[Units Sold]])</f>
        <v>6750</v>
      </c>
      <c r="W2570">
        <f>SUM(Table1[[#This Row],[Total Sales]]-Table1[[#This Row],[Operating Profit]])</f>
        <v>40500</v>
      </c>
      <c r="X2570">
        <f>SUM(Table1[[#This Row],[Total Sales]]-Table1[[#This Row],[Cost]])</f>
        <v>27000</v>
      </c>
      <c r="Y2570">
        <f>SUM(Table1[[#This Row],[profit/loss]])/SUM(Table1[profit/loss])</f>
        <v>8.1292215762715996E-5</v>
      </c>
    </row>
    <row r="2571" spans="1:25" x14ac:dyDescent="0.3">
      <c r="A2571" t="s">
        <v>60</v>
      </c>
      <c r="B2571" t="s">
        <v>82</v>
      </c>
      <c r="C2571">
        <v>1185732</v>
      </c>
      <c r="D2571" s="9">
        <v>44491</v>
      </c>
      <c r="E2571" s="8" t="str">
        <f>TEXT(Table1[[#This Row],[Invoice Date]],"dd-mm-yyyy")</f>
        <v>22-10-2021</v>
      </c>
      <c r="F2571" s="1" t="str">
        <f t="shared" si="160"/>
        <v>October</v>
      </c>
      <c r="G2571" s="1" t="str">
        <f t="shared" si="161"/>
        <v>2021</v>
      </c>
      <c r="H2571" s="1" t="str">
        <f t="shared" si="162"/>
        <v>Friday</v>
      </c>
      <c r="I2571" s="1" t="str">
        <f t="shared" si="163"/>
        <v>22</v>
      </c>
      <c r="J2571" t="s">
        <v>47</v>
      </c>
      <c r="K2571" t="s">
        <v>97</v>
      </c>
      <c r="L2571" t="s">
        <v>98</v>
      </c>
      <c r="M2571" t="s">
        <v>21</v>
      </c>
      <c r="N2571">
        <v>55</v>
      </c>
      <c r="O2571">
        <v>150</v>
      </c>
      <c r="P2571">
        <v>82500</v>
      </c>
      <c r="Q2571">
        <v>28875</v>
      </c>
      <c r="R2571">
        <v>0.35</v>
      </c>
      <c r="S2571" t="s">
        <v>82</v>
      </c>
      <c r="T2571" t="str">
        <f>IF(Table1[[#This Row],[Units Sold]]&gt; 700,"High Units","low Units")</f>
        <v>low Units</v>
      </c>
      <c r="U2571">
        <f>SUM(Table1[[#This Row],[Operating Profit]])/SUM(Table1[Operating Profit])*100</f>
        <v>8.6937508524015713E-3</v>
      </c>
      <c r="V2571">
        <f>SUM(Table1[[#This Row],[Price per Unit]]*Table1[[#This Row],[Units Sold]])</f>
        <v>8250</v>
      </c>
      <c r="W2571">
        <f>SUM(Table1[[#This Row],[Total Sales]]-Table1[[#This Row],[Operating Profit]])</f>
        <v>53625</v>
      </c>
      <c r="X2571">
        <f>SUM(Table1[[#This Row],[Total Sales]]-Table1[[#This Row],[Cost]])</f>
        <v>28875</v>
      </c>
      <c r="Y2571">
        <f>SUM(Table1[[#This Row],[profit/loss]])/SUM(Table1[profit/loss])</f>
        <v>8.6937508524015714E-5</v>
      </c>
    </row>
    <row r="2572" spans="1:25" x14ac:dyDescent="0.3">
      <c r="A2572" t="s">
        <v>60</v>
      </c>
      <c r="B2572" t="s">
        <v>82</v>
      </c>
      <c r="C2572">
        <v>1185732</v>
      </c>
      <c r="D2572" s="9">
        <v>44491</v>
      </c>
      <c r="E2572" s="8" t="str">
        <f>TEXT(Table1[[#This Row],[Invoice Date]],"dd-mm-yyyy")</f>
        <v>22-10-2021</v>
      </c>
      <c r="F2572" s="1" t="str">
        <f t="shared" si="160"/>
        <v>October</v>
      </c>
      <c r="G2572" s="1" t="str">
        <f t="shared" si="161"/>
        <v>2021</v>
      </c>
      <c r="H2572" s="1" t="str">
        <f t="shared" si="162"/>
        <v>Friday</v>
      </c>
      <c r="I2572" s="1" t="str">
        <f t="shared" si="163"/>
        <v>22</v>
      </c>
      <c r="J2572" t="s">
        <v>47</v>
      </c>
      <c r="K2572" t="s">
        <v>97</v>
      </c>
      <c r="L2572" t="s">
        <v>98</v>
      </c>
      <c r="M2572" t="s">
        <v>22</v>
      </c>
      <c r="N2572">
        <v>55</v>
      </c>
      <c r="O2572">
        <v>275</v>
      </c>
      <c r="P2572">
        <v>151250</v>
      </c>
      <c r="Q2572">
        <v>60500</v>
      </c>
      <c r="R2572">
        <v>0.4</v>
      </c>
      <c r="S2572" t="s">
        <v>82</v>
      </c>
      <c r="T2572" t="str">
        <f>IF(Table1[[#This Row],[Units Sold]]&gt; 700,"High Units","low Units")</f>
        <v>low Units</v>
      </c>
      <c r="U2572">
        <f>SUM(Table1[[#This Row],[Operating Profit]])/SUM(Table1[Operating Profit])*100</f>
        <v>1.8215477976460434E-2</v>
      </c>
      <c r="V2572">
        <f>SUM(Table1[[#This Row],[Price per Unit]]*Table1[[#This Row],[Units Sold]])</f>
        <v>15125</v>
      </c>
      <c r="W2572">
        <f>SUM(Table1[[#This Row],[Total Sales]]-Table1[[#This Row],[Operating Profit]])</f>
        <v>90750</v>
      </c>
      <c r="X2572">
        <f>SUM(Table1[[#This Row],[Total Sales]]-Table1[[#This Row],[Cost]])</f>
        <v>60500</v>
      </c>
      <c r="Y2572">
        <f>SUM(Table1[[#This Row],[profit/loss]])/SUM(Table1[profit/loss])</f>
        <v>1.8215477976460436E-4</v>
      </c>
    </row>
    <row r="2573" spans="1:25" x14ac:dyDescent="0.3">
      <c r="A2573" t="s">
        <v>60</v>
      </c>
      <c r="B2573" t="s">
        <v>82</v>
      </c>
      <c r="C2573">
        <v>1185732</v>
      </c>
      <c r="D2573" s="9">
        <v>44522</v>
      </c>
      <c r="E2573" s="8" t="str">
        <f>TEXT(Table1[[#This Row],[Invoice Date]],"dd-mm-yyyy")</f>
        <v>22-11-2021</v>
      </c>
      <c r="F2573" s="1" t="str">
        <f t="shared" si="160"/>
        <v>November</v>
      </c>
      <c r="G2573" s="1" t="str">
        <f t="shared" si="161"/>
        <v>2021</v>
      </c>
      <c r="H2573" s="1" t="str">
        <f t="shared" si="162"/>
        <v>Monday</v>
      </c>
      <c r="I2573" s="1" t="str">
        <f t="shared" si="163"/>
        <v>22</v>
      </c>
      <c r="J2573" t="s">
        <v>47</v>
      </c>
      <c r="K2573" t="s">
        <v>97</v>
      </c>
      <c r="L2573" t="s">
        <v>98</v>
      </c>
      <c r="M2573" t="s">
        <v>16</v>
      </c>
      <c r="N2573">
        <v>50</v>
      </c>
      <c r="O2573">
        <v>425</v>
      </c>
      <c r="P2573">
        <v>212500</v>
      </c>
      <c r="Q2573">
        <v>85000</v>
      </c>
      <c r="R2573">
        <v>0.4</v>
      </c>
      <c r="S2573" t="s">
        <v>82</v>
      </c>
      <c r="T2573" t="str">
        <f>IF(Table1[[#This Row],[Units Sold]]&gt; 700,"High Units","low Units")</f>
        <v>low Units</v>
      </c>
      <c r="U2573">
        <f>SUM(Table1[[#This Row],[Operating Profit]])/SUM(Table1[Operating Profit])*100</f>
        <v>2.5591993851225403E-2</v>
      </c>
      <c r="V2573">
        <f>SUM(Table1[[#This Row],[Price per Unit]]*Table1[[#This Row],[Units Sold]])</f>
        <v>21250</v>
      </c>
      <c r="W2573">
        <f>SUM(Table1[[#This Row],[Total Sales]]-Table1[[#This Row],[Operating Profit]])</f>
        <v>127500</v>
      </c>
      <c r="X2573">
        <f>SUM(Table1[[#This Row],[Total Sales]]-Table1[[#This Row],[Cost]])</f>
        <v>85000</v>
      </c>
      <c r="Y2573">
        <f>SUM(Table1[[#This Row],[profit/loss]])/SUM(Table1[profit/loss])</f>
        <v>2.5591993851225404E-4</v>
      </c>
    </row>
    <row r="2574" spans="1:25" x14ac:dyDescent="0.3">
      <c r="A2574" t="s">
        <v>60</v>
      </c>
      <c r="B2574" t="s">
        <v>82</v>
      </c>
      <c r="C2574">
        <v>1185732</v>
      </c>
      <c r="D2574" s="9">
        <v>44522</v>
      </c>
      <c r="E2574" s="8" t="str">
        <f>TEXT(Table1[[#This Row],[Invoice Date]],"dd-mm-yyyy")</f>
        <v>22-11-2021</v>
      </c>
      <c r="F2574" s="1" t="str">
        <f t="shared" si="160"/>
        <v>November</v>
      </c>
      <c r="G2574" s="1" t="str">
        <f t="shared" si="161"/>
        <v>2021</v>
      </c>
      <c r="H2574" s="1" t="str">
        <f t="shared" si="162"/>
        <v>Monday</v>
      </c>
      <c r="I2574" s="1" t="str">
        <f t="shared" si="163"/>
        <v>22</v>
      </c>
      <c r="J2574" t="s">
        <v>47</v>
      </c>
      <c r="K2574" t="s">
        <v>97</v>
      </c>
      <c r="L2574" t="s">
        <v>98</v>
      </c>
      <c r="M2574" t="s">
        <v>18</v>
      </c>
      <c r="N2574">
        <v>40</v>
      </c>
      <c r="O2574">
        <v>275</v>
      </c>
      <c r="P2574">
        <v>110000</v>
      </c>
      <c r="Q2574">
        <v>38500</v>
      </c>
      <c r="R2574">
        <v>0.35</v>
      </c>
      <c r="S2574" t="s">
        <v>82</v>
      </c>
      <c r="T2574" t="str">
        <f>IF(Table1[[#This Row],[Units Sold]]&gt; 700,"High Units","low Units")</f>
        <v>low Units</v>
      </c>
      <c r="U2574">
        <f>SUM(Table1[[#This Row],[Operating Profit]])/SUM(Table1[Operating Profit])*100</f>
        <v>1.1591667803202095E-2</v>
      </c>
      <c r="V2574">
        <f>SUM(Table1[[#This Row],[Price per Unit]]*Table1[[#This Row],[Units Sold]])</f>
        <v>11000</v>
      </c>
      <c r="W2574">
        <f>SUM(Table1[[#This Row],[Total Sales]]-Table1[[#This Row],[Operating Profit]])</f>
        <v>71500</v>
      </c>
      <c r="X2574">
        <f>SUM(Table1[[#This Row],[Total Sales]]-Table1[[#This Row],[Cost]])</f>
        <v>38500</v>
      </c>
      <c r="Y2574">
        <f>SUM(Table1[[#This Row],[profit/loss]])/SUM(Table1[profit/loss])</f>
        <v>1.1591667803202096E-4</v>
      </c>
    </row>
    <row r="2575" spans="1:25" x14ac:dyDescent="0.3">
      <c r="A2575" t="s">
        <v>60</v>
      </c>
      <c r="B2575" t="s">
        <v>82</v>
      </c>
      <c r="C2575">
        <v>1185732</v>
      </c>
      <c r="D2575" s="9">
        <v>44522</v>
      </c>
      <c r="E2575" s="8" t="str">
        <f>TEXT(Table1[[#This Row],[Invoice Date]],"dd-mm-yyyy")</f>
        <v>22-11-2021</v>
      </c>
      <c r="F2575" s="1" t="str">
        <f t="shared" si="160"/>
        <v>November</v>
      </c>
      <c r="G2575" s="1" t="str">
        <f t="shared" si="161"/>
        <v>2021</v>
      </c>
      <c r="H2575" s="1" t="str">
        <f t="shared" si="162"/>
        <v>Monday</v>
      </c>
      <c r="I2575" s="1" t="str">
        <f t="shared" si="163"/>
        <v>22</v>
      </c>
      <c r="J2575" t="s">
        <v>47</v>
      </c>
      <c r="K2575" t="s">
        <v>97</v>
      </c>
      <c r="L2575" t="s">
        <v>98</v>
      </c>
      <c r="M2575" t="s">
        <v>19</v>
      </c>
      <c r="N2575">
        <v>45</v>
      </c>
      <c r="O2575">
        <v>220</v>
      </c>
      <c r="P2575">
        <v>99000</v>
      </c>
      <c r="Q2575">
        <v>39600</v>
      </c>
      <c r="R2575">
        <v>0.4</v>
      </c>
      <c r="S2575" t="s">
        <v>82</v>
      </c>
      <c r="T2575" t="str">
        <f>IF(Table1[[#This Row],[Units Sold]]&gt; 700,"High Units","low Units")</f>
        <v>low Units</v>
      </c>
      <c r="U2575">
        <f>SUM(Table1[[#This Row],[Operating Profit]])/SUM(Table1[Operating Profit])*100</f>
        <v>1.1922858311865013E-2</v>
      </c>
      <c r="V2575">
        <f>SUM(Table1[[#This Row],[Price per Unit]]*Table1[[#This Row],[Units Sold]])</f>
        <v>9900</v>
      </c>
      <c r="W2575">
        <f>SUM(Table1[[#This Row],[Total Sales]]-Table1[[#This Row],[Operating Profit]])</f>
        <v>59400</v>
      </c>
      <c r="X2575">
        <f>SUM(Table1[[#This Row],[Total Sales]]-Table1[[#This Row],[Cost]])</f>
        <v>39600</v>
      </c>
      <c r="Y2575">
        <f>SUM(Table1[[#This Row],[profit/loss]])/SUM(Table1[profit/loss])</f>
        <v>1.1922858311865013E-4</v>
      </c>
    </row>
    <row r="2576" spans="1:25" x14ac:dyDescent="0.3">
      <c r="A2576" t="s">
        <v>13</v>
      </c>
      <c r="B2576" t="s">
        <v>82</v>
      </c>
      <c r="C2576">
        <v>1185732</v>
      </c>
      <c r="D2576" s="9">
        <v>44522</v>
      </c>
      <c r="E2576" s="8" t="str">
        <f>TEXT(Table1[[#This Row],[Invoice Date]],"dd-mm-yyyy")</f>
        <v>22-11-2021</v>
      </c>
      <c r="F2576" s="1" t="str">
        <f t="shared" si="160"/>
        <v>November</v>
      </c>
      <c r="G2576" s="1" t="str">
        <f t="shared" si="161"/>
        <v>2021</v>
      </c>
      <c r="H2576" s="1" t="str">
        <f t="shared" si="162"/>
        <v>Monday</v>
      </c>
      <c r="I2576" s="1" t="str">
        <f t="shared" si="163"/>
        <v>22</v>
      </c>
      <c r="J2576" t="s">
        <v>47</v>
      </c>
      <c r="K2576" t="s">
        <v>97</v>
      </c>
      <c r="L2576" t="s">
        <v>98</v>
      </c>
      <c r="M2576" t="s">
        <v>20</v>
      </c>
      <c r="N2576">
        <v>55</v>
      </c>
      <c r="O2576">
        <v>200</v>
      </c>
      <c r="P2576">
        <v>110000</v>
      </c>
      <c r="Q2576">
        <v>44000</v>
      </c>
      <c r="R2576">
        <v>0.4</v>
      </c>
      <c r="S2576" t="s">
        <v>82</v>
      </c>
      <c r="T2576" t="str">
        <f>IF(Table1[[#This Row],[Units Sold]]&gt; 700,"High Units","low Units")</f>
        <v>low Units</v>
      </c>
      <c r="U2576">
        <f>SUM(Table1[[#This Row],[Operating Profit]])/SUM(Table1[Operating Profit])*100</f>
        <v>1.324762034651668E-2</v>
      </c>
      <c r="V2576">
        <f>SUM(Table1[[#This Row],[Price per Unit]]*Table1[[#This Row],[Units Sold]])</f>
        <v>11000</v>
      </c>
      <c r="W2576">
        <f>SUM(Table1[[#This Row],[Total Sales]]-Table1[[#This Row],[Operating Profit]])</f>
        <v>66000</v>
      </c>
      <c r="X2576">
        <f>SUM(Table1[[#This Row],[Total Sales]]-Table1[[#This Row],[Cost]])</f>
        <v>44000</v>
      </c>
      <c r="Y2576">
        <f>SUM(Table1[[#This Row],[profit/loss]])/SUM(Table1[profit/loss])</f>
        <v>1.324762034651668E-4</v>
      </c>
    </row>
    <row r="2577" spans="1:25" x14ac:dyDescent="0.3">
      <c r="A2577" t="s">
        <v>13</v>
      </c>
      <c r="B2577" t="s">
        <v>82</v>
      </c>
      <c r="C2577">
        <v>1185732</v>
      </c>
      <c r="D2577" s="9">
        <v>44522</v>
      </c>
      <c r="E2577" s="8" t="str">
        <f>TEXT(Table1[[#This Row],[Invoice Date]],"dd-mm-yyyy")</f>
        <v>22-11-2021</v>
      </c>
      <c r="F2577" s="1" t="str">
        <f t="shared" si="160"/>
        <v>November</v>
      </c>
      <c r="G2577" s="1" t="str">
        <f t="shared" si="161"/>
        <v>2021</v>
      </c>
      <c r="H2577" s="1" t="str">
        <f t="shared" si="162"/>
        <v>Monday</v>
      </c>
      <c r="I2577" s="1" t="str">
        <f t="shared" si="163"/>
        <v>22</v>
      </c>
      <c r="J2577" t="s">
        <v>47</v>
      </c>
      <c r="K2577" t="s">
        <v>97</v>
      </c>
      <c r="L2577" t="s">
        <v>98</v>
      </c>
      <c r="M2577" t="s">
        <v>21</v>
      </c>
      <c r="N2577">
        <v>65</v>
      </c>
      <c r="O2577">
        <v>175</v>
      </c>
      <c r="P2577">
        <v>113750</v>
      </c>
      <c r="Q2577">
        <v>39813</v>
      </c>
      <c r="R2577">
        <v>0.35</v>
      </c>
      <c r="S2577" t="s">
        <v>82</v>
      </c>
      <c r="T2577" t="str">
        <f>IF(Table1[[#This Row],[Units Sold]]&gt; 700,"High Units","low Units")</f>
        <v>low Units</v>
      </c>
      <c r="U2577">
        <f>SUM(Table1[[#This Row],[Operating Profit]])/SUM(Table1[Operating Profit])*100</f>
        <v>1.1986988837633378E-2</v>
      </c>
      <c r="V2577">
        <f>SUM(Table1[[#This Row],[Price per Unit]]*Table1[[#This Row],[Units Sold]])</f>
        <v>11375</v>
      </c>
      <c r="W2577">
        <f>SUM(Table1[[#This Row],[Total Sales]]-Table1[[#This Row],[Operating Profit]])</f>
        <v>73937</v>
      </c>
      <c r="X2577">
        <f>SUM(Table1[[#This Row],[Total Sales]]-Table1[[#This Row],[Cost]])</f>
        <v>39813</v>
      </c>
      <c r="Y2577">
        <f>SUM(Table1[[#This Row],[profit/loss]])/SUM(Table1[profit/loss])</f>
        <v>1.1986988837633377E-4</v>
      </c>
    </row>
    <row r="2578" spans="1:25" x14ac:dyDescent="0.3">
      <c r="A2578" t="s">
        <v>13</v>
      </c>
      <c r="B2578" t="s">
        <v>82</v>
      </c>
      <c r="C2578">
        <v>1185732</v>
      </c>
      <c r="D2578" s="9">
        <v>44522</v>
      </c>
      <c r="E2578" s="8" t="str">
        <f>TEXT(Table1[[#This Row],[Invoice Date]],"dd-mm-yyyy")</f>
        <v>22-11-2021</v>
      </c>
      <c r="F2578" s="1" t="str">
        <f t="shared" si="160"/>
        <v>November</v>
      </c>
      <c r="G2578" s="1" t="str">
        <f t="shared" si="161"/>
        <v>2021</v>
      </c>
      <c r="H2578" s="1" t="str">
        <f t="shared" si="162"/>
        <v>Monday</v>
      </c>
      <c r="I2578" s="1" t="str">
        <f t="shared" si="163"/>
        <v>22</v>
      </c>
      <c r="J2578" t="s">
        <v>47</v>
      </c>
      <c r="K2578" t="s">
        <v>97</v>
      </c>
      <c r="L2578" t="s">
        <v>98</v>
      </c>
      <c r="M2578" t="s">
        <v>22</v>
      </c>
      <c r="N2578">
        <v>70</v>
      </c>
      <c r="O2578">
        <v>275</v>
      </c>
      <c r="P2578">
        <v>192500</v>
      </c>
      <c r="Q2578">
        <v>77000</v>
      </c>
      <c r="R2578">
        <v>0.4</v>
      </c>
      <c r="S2578" t="s">
        <v>82</v>
      </c>
      <c r="T2578" t="str">
        <f>IF(Table1[[#This Row],[Units Sold]]&gt; 700,"High Units","low Units")</f>
        <v>low Units</v>
      </c>
      <c r="U2578">
        <f>SUM(Table1[[#This Row],[Operating Profit]])/SUM(Table1[Operating Profit])*100</f>
        <v>2.318333560640419E-2</v>
      </c>
      <c r="V2578">
        <f>SUM(Table1[[#This Row],[Price per Unit]]*Table1[[#This Row],[Units Sold]])</f>
        <v>19250</v>
      </c>
      <c r="W2578">
        <f>SUM(Table1[[#This Row],[Total Sales]]-Table1[[#This Row],[Operating Profit]])</f>
        <v>115500</v>
      </c>
      <c r="X2578">
        <f>SUM(Table1[[#This Row],[Total Sales]]-Table1[[#This Row],[Cost]])</f>
        <v>77000</v>
      </c>
      <c r="Y2578">
        <f>SUM(Table1[[#This Row],[profit/loss]])/SUM(Table1[profit/loss])</f>
        <v>2.3183335606404191E-4</v>
      </c>
    </row>
    <row r="2579" spans="1:25" x14ac:dyDescent="0.3">
      <c r="A2579" t="s">
        <v>13</v>
      </c>
      <c r="B2579" t="s">
        <v>82</v>
      </c>
      <c r="C2579">
        <v>1185732</v>
      </c>
      <c r="D2579" s="9">
        <v>44551</v>
      </c>
      <c r="E2579" s="8" t="str">
        <f>TEXT(Table1[[#This Row],[Invoice Date]],"dd-mm-yyyy")</f>
        <v>21-12-2021</v>
      </c>
      <c r="F2579" s="1" t="str">
        <f t="shared" si="160"/>
        <v>December</v>
      </c>
      <c r="G2579" s="1" t="str">
        <f t="shared" si="161"/>
        <v>2021</v>
      </c>
      <c r="H2579" s="1" t="str">
        <f t="shared" si="162"/>
        <v>Tuesday</v>
      </c>
      <c r="I2579" s="1" t="str">
        <f t="shared" si="163"/>
        <v>21</v>
      </c>
      <c r="J2579" t="s">
        <v>47</v>
      </c>
      <c r="K2579" t="s">
        <v>97</v>
      </c>
      <c r="L2579" t="s">
        <v>98</v>
      </c>
      <c r="M2579" t="s">
        <v>16</v>
      </c>
      <c r="N2579">
        <v>65</v>
      </c>
      <c r="O2579">
        <v>525</v>
      </c>
      <c r="P2579">
        <v>341250</v>
      </c>
      <c r="Q2579">
        <v>136500</v>
      </c>
      <c r="R2579">
        <v>0.4</v>
      </c>
      <c r="S2579" t="s">
        <v>82</v>
      </c>
      <c r="T2579" t="str">
        <f>IF(Table1[[#This Row],[Units Sold]]&gt; 700,"High Units","low Units")</f>
        <v>low Units</v>
      </c>
      <c r="U2579">
        <f>SUM(Table1[[#This Row],[Operating Profit]])/SUM(Table1[Operating Profit])*100</f>
        <v>4.1097731302261971E-2</v>
      </c>
      <c r="V2579">
        <f>SUM(Table1[[#This Row],[Price per Unit]]*Table1[[#This Row],[Units Sold]])</f>
        <v>34125</v>
      </c>
      <c r="W2579">
        <f>SUM(Table1[[#This Row],[Total Sales]]-Table1[[#This Row],[Operating Profit]])</f>
        <v>204750</v>
      </c>
      <c r="X2579">
        <f>SUM(Table1[[#This Row],[Total Sales]]-Table1[[#This Row],[Cost]])</f>
        <v>136500</v>
      </c>
      <c r="Y2579">
        <f>SUM(Table1[[#This Row],[profit/loss]])/SUM(Table1[profit/loss])</f>
        <v>4.1097731302261974E-4</v>
      </c>
    </row>
    <row r="2580" spans="1:25" x14ac:dyDescent="0.3">
      <c r="A2580" t="s">
        <v>13</v>
      </c>
      <c r="B2580" t="s">
        <v>82</v>
      </c>
      <c r="C2580">
        <v>1185732</v>
      </c>
      <c r="D2580" s="9">
        <v>44551</v>
      </c>
      <c r="E2580" s="8" t="str">
        <f>TEXT(Table1[[#This Row],[Invoice Date]],"dd-mm-yyyy")</f>
        <v>21-12-2021</v>
      </c>
      <c r="F2580" s="1" t="str">
        <f t="shared" si="160"/>
        <v>December</v>
      </c>
      <c r="G2580" s="1" t="str">
        <f t="shared" si="161"/>
        <v>2021</v>
      </c>
      <c r="H2580" s="1" t="str">
        <f t="shared" si="162"/>
        <v>Tuesday</v>
      </c>
      <c r="I2580" s="1" t="str">
        <f t="shared" si="163"/>
        <v>21</v>
      </c>
      <c r="J2580" t="s">
        <v>47</v>
      </c>
      <c r="K2580" t="s">
        <v>97</v>
      </c>
      <c r="L2580" t="s">
        <v>98</v>
      </c>
      <c r="M2580" t="s">
        <v>18</v>
      </c>
      <c r="N2580">
        <v>55</v>
      </c>
      <c r="O2580">
        <v>325</v>
      </c>
      <c r="P2580">
        <v>178750</v>
      </c>
      <c r="Q2580">
        <v>62563</v>
      </c>
      <c r="R2580">
        <v>0.35</v>
      </c>
      <c r="S2580" t="s">
        <v>82</v>
      </c>
      <c r="T2580" t="str">
        <f>IF(Table1[[#This Row],[Units Sold]]&gt; 700,"High Units","low Units")</f>
        <v>low Units</v>
      </c>
      <c r="U2580">
        <f>SUM(Table1[[#This Row],[Operating Profit]])/SUM(Table1[Operating Profit])*100</f>
        <v>1.8836610721343704E-2</v>
      </c>
      <c r="V2580">
        <f>SUM(Table1[[#This Row],[Price per Unit]]*Table1[[#This Row],[Units Sold]])</f>
        <v>17875</v>
      </c>
      <c r="W2580">
        <f>SUM(Table1[[#This Row],[Total Sales]]-Table1[[#This Row],[Operating Profit]])</f>
        <v>116187</v>
      </c>
      <c r="X2580">
        <f>SUM(Table1[[#This Row],[Total Sales]]-Table1[[#This Row],[Cost]])</f>
        <v>62563</v>
      </c>
      <c r="Y2580">
        <f>SUM(Table1[[#This Row],[profit/loss]])/SUM(Table1[profit/loss])</f>
        <v>1.8836610721343705E-4</v>
      </c>
    </row>
    <row r="2581" spans="1:25" x14ac:dyDescent="0.3">
      <c r="A2581" t="s">
        <v>13</v>
      </c>
      <c r="B2581" t="s">
        <v>82</v>
      </c>
      <c r="C2581">
        <v>1185732</v>
      </c>
      <c r="D2581" s="9">
        <v>44551</v>
      </c>
      <c r="E2581" s="8" t="str">
        <f>TEXT(Table1[[#This Row],[Invoice Date]],"dd-mm-yyyy")</f>
        <v>21-12-2021</v>
      </c>
      <c r="F2581" s="1" t="str">
        <f t="shared" si="160"/>
        <v>December</v>
      </c>
      <c r="G2581" s="1" t="str">
        <f t="shared" si="161"/>
        <v>2021</v>
      </c>
      <c r="H2581" s="1" t="str">
        <f t="shared" si="162"/>
        <v>Tuesday</v>
      </c>
      <c r="I2581" s="1" t="str">
        <f t="shared" si="163"/>
        <v>21</v>
      </c>
      <c r="J2581" t="s">
        <v>47</v>
      </c>
      <c r="K2581" t="s">
        <v>97</v>
      </c>
      <c r="L2581" t="s">
        <v>98</v>
      </c>
      <c r="M2581" t="s">
        <v>19</v>
      </c>
      <c r="N2581">
        <v>55</v>
      </c>
      <c r="O2581">
        <v>275</v>
      </c>
      <c r="P2581">
        <v>151250</v>
      </c>
      <c r="Q2581">
        <v>60500</v>
      </c>
      <c r="R2581">
        <v>0.4</v>
      </c>
      <c r="S2581" t="s">
        <v>82</v>
      </c>
      <c r="T2581" t="str">
        <f>IF(Table1[[#This Row],[Units Sold]]&gt; 700,"High Units","low Units")</f>
        <v>low Units</v>
      </c>
      <c r="U2581">
        <f>SUM(Table1[[#This Row],[Operating Profit]])/SUM(Table1[Operating Profit])*100</f>
        <v>1.8215477976460434E-2</v>
      </c>
      <c r="V2581">
        <f>SUM(Table1[[#This Row],[Price per Unit]]*Table1[[#This Row],[Units Sold]])</f>
        <v>15125</v>
      </c>
      <c r="W2581">
        <f>SUM(Table1[[#This Row],[Total Sales]]-Table1[[#This Row],[Operating Profit]])</f>
        <v>90750</v>
      </c>
      <c r="X2581">
        <f>SUM(Table1[[#This Row],[Total Sales]]-Table1[[#This Row],[Cost]])</f>
        <v>60500</v>
      </c>
      <c r="Y2581">
        <f>SUM(Table1[[#This Row],[profit/loss]])/SUM(Table1[profit/loss])</f>
        <v>1.8215477976460436E-4</v>
      </c>
    </row>
    <row r="2582" spans="1:25" x14ac:dyDescent="0.3">
      <c r="A2582" t="s">
        <v>13</v>
      </c>
      <c r="B2582" t="s">
        <v>82</v>
      </c>
      <c r="C2582">
        <v>1185732</v>
      </c>
      <c r="D2582" s="9">
        <v>44551</v>
      </c>
      <c r="E2582" s="8" t="str">
        <f>TEXT(Table1[[#This Row],[Invoice Date]],"dd-mm-yyyy")</f>
        <v>21-12-2021</v>
      </c>
      <c r="F2582" s="1" t="str">
        <f t="shared" si="160"/>
        <v>December</v>
      </c>
      <c r="G2582" s="1" t="str">
        <f t="shared" si="161"/>
        <v>2021</v>
      </c>
      <c r="H2582" s="1" t="str">
        <f t="shared" si="162"/>
        <v>Tuesday</v>
      </c>
      <c r="I2582" s="1" t="str">
        <f t="shared" si="163"/>
        <v>21</v>
      </c>
      <c r="J2582" t="s">
        <v>47</v>
      </c>
      <c r="K2582" t="s">
        <v>97</v>
      </c>
      <c r="L2582" t="s">
        <v>98</v>
      </c>
      <c r="M2582" t="s">
        <v>20</v>
      </c>
      <c r="N2582">
        <v>50</v>
      </c>
      <c r="O2582">
        <v>225</v>
      </c>
      <c r="P2582">
        <v>112500</v>
      </c>
      <c r="Q2582">
        <v>45000</v>
      </c>
      <c r="R2582">
        <v>0.4</v>
      </c>
      <c r="S2582" t="s">
        <v>82</v>
      </c>
      <c r="T2582" t="str">
        <f>IF(Table1[[#This Row],[Units Sold]]&gt; 700,"High Units","low Units")</f>
        <v>low Units</v>
      </c>
      <c r="U2582">
        <f>SUM(Table1[[#This Row],[Operating Profit]])/SUM(Table1[Operating Profit])*100</f>
        <v>1.3548702627119333E-2</v>
      </c>
      <c r="V2582">
        <f>SUM(Table1[[#This Row],[Price per Unit]]*Table1[[#This Row],[Units Sold]])</f>
        <v>11250</v>
      </c>
      <c r="W2582">
        <f>SUM(Table1[[#This Row],[Total Sales]]-Table1[[#This Row],[Operating Profit]])</f>
        <v>67500</v>
      </c>
      <c r="X2582">
        <f>SUM(Table1[[#This Row],[Total Sales]]-Table1[[#This Row],[Cost]])</f>
        <v>45000</v>
      </c>
      <c r="Y2582">
        <f>SUM(Table1[[#This Row],[profit/loss]])/SUM(Table1[profit/loss])</f>
        <v>1.3548702627119334E-4</v>
      </c>
    </row>
    <row r="2583" spans="1:25" x14ac:dyDescent="0.3">
      <c r="A2583" t="s">
        <v>13</v>
      </c>
      <c r="B2583" t="s">
        <v>82</v>
      </c>
      <c r="C2583">
        <v>1185732</v>
      </c>
      <c r="D2583" s="9">
        <v>44551</v>
      </c>
      <c r="E2583" s="8" t="str">
        <f>TEXT(Table1[[#This Row],[Invoice Date]],"dd-mm-yyyy")</f>
        <v>21-12-2021</v>
      </c>
      <c r="F2583" s="1" t="str">
        <f t="shared" si="160"/>
        <v>December</v>
      </c>
      <c r="G2583" s="1" t="str">
        <f t="shared" si="161"/>
        <v>2021</v>
      </c>
      <c r="H2583" s="1" t="str">
        <f t="shared" si="162"/>
        <v>Tuesday</v>
      </c>
      <c r="I2583" s="1" t="str">
        <f t="shared" si="163"/>
        <v>21</v>
      </c>
      <c r="J2583" t="s">
        <v>47</v>
      </c>
      <c r="K2583" t="s">
        <v>97</v>
      </c>
      <c r="L2583" t="s">
        <v>98</v>
      </c>
      <c r="M2583" t="s">
        <v>21</v>
      </c>
      <c r="N2583">
        <v>60</v>
      </c>
      <c r="O2583">
        <v>225</v>
      </c>
      <c r="P2583">
        <v>135000</v>
      </c>
      <c r="Q2583">
        <v>47250</v>
      </c>
      <c r="R2583">
        <v>0.35</v>
      </c>
      <c r="S2583" t="s">
        <v>82</v>
      </c>
      <c r="T2583" t="str">
        <f>IF(Table1[[#This Row],[Units Sold]]&gt; 700,"High Units","low Units")</f>
        <v>low Units</v>
      </c>
      <c r="U2583">
        <f>SUM(Table1[[#This Row],[Operating Profit]])/SUM(Table1[Operating Profit])*100</f>
        <v>1.4226137758475298E-2</v>
      </c>
      <c r="V2583">
        <f>SUM(Table1[[#This Row],[Price per Unit]]*Table1[[#This Row],[Units Sold]])</f>
        <v>13500</v>
      </c>
      <c r="W2583">
        <f>SUM(Table1[[#This Row],[Total Sales]]-Table1[[#This Row],[Operating Profit]])</f>
        <v>87750</v>
      </c>
      <c r="X2583">
        <f>SUM(Table1[[#This Row],[Total Sales]]-Table1[[#This Row],[Cost]])</f>
        <v>47250</v>
      </c>
      <c r="Y2583">
        <f>SUM(Table1[[#This Row],[profit/loss]])/SUM(Table1[profit/loss])</f>
        <v>1.4226137758475299E-4</v>
      </c>
    </row>
    <row r="2584" spans="1:25" x14ac:dyDescent="0.3">
      <c r="A2584" t="s">
        <v>13</v>
      </c>
      <c r="B2584" t="s">
        <v>82</v>
      </c>
      <c r="C2584">
        <v>1185732</v>
      </c>
      <c r="D2584" s="9">
        <v>44551</v>
      </c>
      <c r="E2584" s="8" t="str">
        <f>TEXT(Table1[[#This Row],[Invoice Date]],"dd-mm-yyyy")</f>
        <v>21-12-2021</v>
      </c>
      <c r="F2584" s="1" t="str">
        <f t="shared" si="160"/>
        <v>December</v>
      </c>
      <c r="G2584" s="1" t="str">
        <f t="shared" si="161"/>
        <v>2021</v>
      </c>
      <c r="H2584" s="1" t="str">
        <f t="shared" si="162"/>
        <v>Tuesday</v>
      </c>
      <c r="I2584" s="1" t="str">
        <f t="shared" si="163"/>
        <v>21</v>
      </c>
      <c r="J2584" t="s">
        <v>47</v>
      </c>
      <c r="K2584" t="s">
        <v>97</v>
      </c>
      <c r="L2584" t="s">
        <v>98</v>
      </c>
      <c r="M2584" t="s">
        <v>22</v>
      </c>
      <c r="N2584">
        <v>65</v>
      </c>
      <c r="O2584">
        <v>325</v>
      </c>
      <c r="P2584">
        <v>211250</v>
      </c>
      <c r="Q2584">
        <v>84500</v>
      </c>
      <c r="R2584">
        <v>0.4</v>
      </c>
      <c r="S2584" t="s">
        <v>82</v>
      </c>
      <c r="T2584" t="str">
        <f>IF(Table1[[#This Row],[Units Sold]]&gt; 700,"High Units","low Units")</f>
        <v>low Units</v>
      </c>
      <c r="U2584">
        <f>SUM(Table1[[#This Row],[Operating Profit]])/SUM(Table1[Operating Profit])*100</f>
        <v>2.544145271092408E-2</v>
      </c>
      <c r="V2584">
        <f>SUM(Table1[[#This Row],[Price per Unit]]*Table1[[#This Row],[Units Sold]])</f>
        <v>21125</v>
      </c>
      <c r="W2584">
        <f>SUM(Table1[[#This Row],[Total Sales]]-Table1[[#This Row],[Operating Profit]])</f>
        <v>126750</v>
      </c>
      <c r="X2584">
        <f>SUM(Table1[[#This Row],[Total Sales]]-Table1[[#This Row],[Cost]])</f>
        <v>84500</v>
      </c>
      <c r="Y2584">
        <f>SUM(Table1[[#This Row],[profit/loss]])/SUM(Table1[profit/loss])</f>
        <v>2.5441452710924081E-4</v>
      </c>
    </row>
    <row r="2585" spans="1:25" x14ac:dyDescent="0.3">
      <c r="A2585" t="s">
        <v>13</v>
      </c>
      <c r="B2585" t="s">
        <v>82</v>
      </c>
      <c r="C2585">
        <v>1185732</v>
      </c>
      <c r="D2585" s="9">
        <v>44216</v>
      </c>
      <c r="E2585" s="8" t="str">
        <f>TEXT(Table1[[#This Row],[Invoice Date]],"dd-mm-yyyy")</f>
        <v>20-01-2021</v>
      </c>
      <c r="F2585" s="1" t="str">
        <f t="shared" si="160"/>
        <v>January</v>
      </c>
      <c r="G2585" s="1" t="str">
        <f t="shared" si="161"/>
        <v>2021</v>
      </c>
      <c r="H2585" s="1" t="str">
        <f t="shared" si="162"/>
        <v>Wednesday</v>
      </c>
      <c r="I2585" s="1" t="str">
        <f t="shared" si="163"/>
        <v>20</v>
      </c>
      <c r="J2585" t="s">
        <v>47</v>
      </c>
      <c r="K2585" t="s">
        <v>97</v>
      </c>
      <c r="L2585" t="s">
        <v>98</v>
      </c>
      <c r="M2585" t="s">
        <v>16</v>
      </c>
      <c r="N2585">
        <v>30</v>
      </c>
      <c r="O2585">
        <v>725</v>
      </c>
      <c r="P2585">
        <v>217500</v>
      </c>
      <c r="Q2585">
        <v>87000</v>
      </c>
      <c r="R2585">
        <v>0.4</v>
      </c>
      <c r="S2585" t="s">
        <v>82</v>
      </c>
      <c r="T2585" t="str">
        <f>IF(Table1[[#This Row],[Units Sold]]&gt; 700,"High Units","low Units")</f>
        <v>High Units</v>
      </c>
      <c r="U2585">
        <f>SUM(Table1[[#This Row],[Operating Profit]])/SUM(Table1[Operating Profit])*100</f>
        <v>2.619415841243071E-2</v>
      </c>
      <c r="V2585">
        <f>SUM(Table1[[#This Row],[Price per Unit]]*Table1[[#This Row],[Units Sold]])</f>
        <v>21750</v>
      </c>
      <c r="W2585">
        <f>SUM(Table1[[#This Row],[Total Sales]]-Table1[[#This Row],[Operating Profit]])</f>
        <v>130500</v>
      </c>
      <c r="X2585">
        <f>SUM(Table1[[#This Row],[Total Sales]]-Table1[[#This Row],[Cost]])</f>
        <v>87000</v>
      </c>
      <c r="Y2585">
        <f>SUM(Table1[[#This Row],[profit/loss]])/SUM(Table1[profit/loss])</f>
        <v>2.619415841243071E-4</v>
      </c>
    </row>
    <row r="2586" spans="1:25" x14ac:dyDescent="0.3">
      <c r="A2586" t="s">
        <v>13</v>
      </c>
      <c r="B2586" t="s">
        <v>82</v>
      </c>
      <c r="C2586">
        <v>1185732</v>
      </c>
      <c r="D2586" s="9">
        <v>44216</v>
      </c>
      <c r="E2586" s="8" t="str">
        <f>TEXT(Table1[[#This Row],[Invoice Date]],"dd-mm-yyyy")</f>
        <v>20-01-2021</v>
      </c>
      <c r="F2586" s="1" t="str">
        <f t="shared" si="160"/>
        <v>January</v>
      </c>
      <c r="G2586" s="1" t="str">
        <f t="shared" si="161"/>
        <v>2021</v>
      </c>
      <c r="H2586" s="1" t="str">
        <f t="shared" si="162"/>
        <v>Wednesday</v>
      </c>
      <c r="I2586" s="1" t="str">
        <f t="shared" si="163"/>
        <v>20</v>
      </c>
      <c r="J2586" t="s">
        <v>47</v>
      </c>
      <c r="K2586" t="s">
        <v>97</v>
      </c>
      <c r="L2586" t="s">
        <v>98</v>
      </c>
      <c r="M2586" t="s">
        <v>18</v>
      </c>
      <c r="N2586">
        <v>30</v>
      </c>
      <c r="O2586">
        <v>525</v>
      </c>
      <c r="P2586">
        <v>157500</v>
      </c>
      <c r="Q2586">
        <v>55125</v>
      </c>
      <c r="R2586">
        <v>0.35</v>
      </c>
      <c r="S2586" t="s">
        <v>82</v>
      </c>
      <c r="T2586" t="str">
        <f>IF(Table1[[#This Row],[Units Sold]]&gt; 700,"High Units","low Units")</f>
        <v>low Units</v>
      </c>
      <c r="U2586">
        <f>SUM(Table1[[#This Row],[Operating Profit]])/SUM(Table1[Operating Profit])*100</f>
        <v>1.659716071822118E-2</v>
      </c>
      <c r="V2586">
        <f>SUM(Table1[[#This Row],[Price per Unit]]*Table1[[#This Row],[Units Sold]])</f>
        <v>15750</v>
      </c>
      <c r="W2586">
        <f>SUM(Table1[[#This Row],[Total Sales]]-Table1[[#This Row],[Operating Profit]])</f>
        <v>102375</v>
      </c>
      <c r="X2586">
        <f>SUM(Table1[[#This Row],[Total Sales]]-Table1[[#This Row],[Cost]])</f>
        <v>55125</v>
      </c>
      <c r="Y2586">
        <f>SUM(Table1[[#This Row],[profit/loss]])/SUM(Table1[profit/loss])</f>
        <v>1.6597160718221182E-4</v>
      </c>
    </row>
    <row r="2587" spans="1:25" x14ac:dyDescent="0.3">
      <c r="A2587" t="s">
        <v>13</v>
      </c>
      <c r="B2587" t="s">
        <v>82</v>
      </c>
      <c r="C2587">
        <v>1185732</v>
      </c>
      <c r="D2587" s="9">
        <v>44216</v>
      </c>
      <c r="E2587" s="8" t="str">
        <f>TEXT(Table1[[#This Row],[Invoice Date]],"dd-mm-yyyy")</f>
        <v>20-01-2021</v>
      </c>
      <c r="F2587" s="1" t="str">
        <f t="shared" si="160"/>
        <v>January</v>
      </c>
      <c r="G2587" s="1" t="str">
        <f t="shared" si="161"/>
        <v>2021</v>
      </c>
      <c r="H2587" s="1" t="str">
        <f t="shared" si="162"/>
        <v>Wednesday</v>
      </c>
      <c r="I2587" s="1" t="str">
        <f t="shared" si="163"/>
        <v>20</v>
      </c>
      <c r="J2587" t="s">
        <v>47</v>
      </c>
      <c r="K2587" t="s">
        <v>97</v>
      </c>
      <c r="L2587" t="s">
        <v>98</v>
      </c>
      <c r="M2587" t="s">
        <v>19</v>
      </c>
      <c r="N2587">
        <v>20</v>
      </c>
      <c r="O2587">
        <v>525</v>
      </c>
      <c r="P2587">
        <v>105000</v>
      </c>
      <c r="Q2587">
        <v>42000</v>
      </c>
      <c r="R2587">
        <v>0.4</v>
      </c>
      <c r="S2587" t="s">
        <v>82</v>
      </c>
      <c r="T2587" t="str">
        <f>IF(Table1[[#This Row],[Units Sold]]&gt; 700,"High Units","low Units")</f>
        <v>low Units</v>
      </c>
      <c r="U2587">
        <f>SUM(Table1[[#This Row],[Operating Profit]])/SUM(Table1[Operating Profit])*100</f>
        <v>1.2645455785311377E-2</v>
      </c>
      <c r="V2587">
        <f>SUM(Table1[[#This Row],[Price per Unit]]*Table1[[#This Row],[Units Sold]])</f>
        <v>10500</v>
      </c>
      <c r="W2587">
        <f>SUM(Table1[[#This Row],[Total Sales]]-Table1[[#This Row],[Operating Profit]])</f>
        <v>63000</v>
      </c>
      <c r="X2587">
        <f>SUM(Table1[[#This Row],[Total Sales]]-Table1[[#This Row],[Cost]])</f>
        <v>42000</v>
      </c>
      <c r="Y2587">
        <f>SUM(Table1[[#This Row],[profit/loss]])/SUM(Table1[profit/loss])</f>
        <v>1.2645455785311377E-4</v>
      </c>
    </row>
    <row r="2588" spans="1:25" x14ac:dyDescent="0.3">
      <c r="A2588" t="s">
        <v>13</v>
      </c>
      <c r="B2588" t="s">
        <v>82</v>
      </c>
      <c r="C2588">
        <v>1185732</v>
      </c>
      <c r="D2588" s="9">
        <v>44216</v>
      </c>
      <c r="E2588" s="8" t="str">
        <f>TEXT(Table1[[#This Row],[Invoice Date]],"dd-mm-yyyy")</f>
        <v>20-01-2021</v>
      </c>
      <c r="F2588" s="1" t="str">
        <f t="shared" si="160"/>
        <v>January</v>
      </c>
      <c r="G2588" s="1" t="str">
        <f t="shared" si="161"/>
        <v>2021</v>
      </c>
      <c r="H2588" s="1" t="str">
        <f t="shared" si="162"/>
        <v>Wednesday</v>
      </c>
      <c r="I2588" s="1" t="str">
        <f t="shared" si="163"/>
        <v>20</v>
      </c>
      <c r="J2588" t="s">
        <v>47</v>
      </c>
      <c r="K2588" t="s">
        <v>97</v>
      </c>
      <c r="L2588" t="s">
        <v>98</v>
      </c>
      <c r="M2588" t="s">
        <v>20</v>
      </c>
      <c r="N2588">
        <v>25</v>
      </c>
      <c r="O2588">
        <v>375</v>
      </c>
      <c r="P2588">
        <v>93750</v>
      </c>
      <c r="Q2588">
        <v>37500</v>
      </c>
      <c r="R2588">
        <v>0.4</v>
      </c>
      <c r="S2588" t="s">
        <v>82</v>
      </c>
      <c r="T2588" t="str">
        <f>IF(Table1[[#This Row],[Units Sold]]&gt; 700,"High Units","low Units")</f>
        <v>low Units</v>
      </c>
      <c r="U2588">
        <f>SUM(Table1[[#This Row],[Operating Profit]])/SUM(Table1[Operating Profit])*100</f>
        <v>1.1290585522599443E-2</v>
      </c>
      <c r="V2588">
        <f>SUM(Table1[[#This Row],[Price per Unit]]*Table1[[#This Row],[Units Sold]])</f>
        <v>9375</v>
      </c>
      <c r="W2588">
        <f>SUM(Table1[[#This Row],[Total Sales]]-Table1[[#This Row],[Operating Profit]])</f>
        <v>56250</v>
      </c>
      <c r="X2588">
        <f>SUM(Table1[[#This Row],[Total Sales]]-Table1[[#This Row],[Cost]])</f>
        <v>37500</v>
      </c>
      <c r="Y2588">
        <f>SUM(Table1[[#This Row],[profit/loss]])/SUM(Table1[profit/loss])</f>
        <v>1.1290585522599444E-4</v>
      </c>
    </row>
    <row r="2589" spans="1:25" x14ac:dyDescent="0.3">
      <c r="A2589" t="s">
        <v>13</v>
      </c>
      <c r="B2589" t="s">
        <v>82</v>
      </c>
      <c r="C2589">
        <v>1185732</v>
      </c>
      <c r="D2589" s="9">
        <v>44216</v>
      </c>
      <c r="E2589" s="8" t="str">
        <f>TEXT(Table1[[#This Row],[Invoice Date]],"dd-mm-yyyy")</f>
        <v>20-01-2021</v>
      </c>
      <c r="F2589" s="1" t="str">
        <f t="shared" si="160"/>
        <v>January</v>
      </c>
      <c r="G2589" s="1" t="str">
        <f t="shared" si="161"/>
        <v>2021</v>
      </c>
      <c r="H2589" s="1" t="str">
        <f t="shared" si="162"/>
        <v>Wednesday</v>
      </c>
      <c r="I2589" s="1" t="str">
        <f t="shared" si="163"/>
        <v>20</v>
      </c>
      <c r="J2589" t="s">
        <v>47</v>
      </c>
      <c r="K2589" t="s">
        <v>97</v>
      </c>
      <c r="L2589" t="s">
        <v>98</v>
      </c>
      <c r="M2589" t="s">
        <v>21</v>
      </c>
      <c r="N2589">
        <v>40</v>
      </c>
      <c r="O2589">
        <v>425</v>
      </c>
      <c r="P2589">
        <v>170000</v>
      </c>
      <c r="Q2589">
        <v>59500</v>
      </c>
      <c r="R2589">
        <v>0.35</v>
      </c>
      <c r="S2589" t="s">
        <v>82</v>
      </c>
      <c r="T2589" t="str">
        <f>IF(Table1[[#This Row],[Units Sold]]&gt; 700,"High Units","low Units")</f>
        <v>low Units</v>
      </c>
      <c r="U2589">
        <f>SUM(Table1[[#This Row],[Operating Profit]])/SUM(Table1[Operating Profit])*100</f>
        <v>1.7914395695857784E-2</v>
      </c>
      <c r="V2589">
        <f>SUM(Table1[[#This Row],[Price per Unit]]*Table1[[#This Row],[Units Sold]])</f>
        <v>17000</v>
      </c>
      <c r="W2589">
        <f>SUM(Table1[[#This Row],[Total Sales]]-Table1[[#This Row],[Operating Profit]])</f>
        <v>110500</v>
      </c>
      <c r="X2589">
        <f>SUM(Table1[[#This Row],[Total Sales]]-Table1[[#This Row],[Cost]])</f>
        <v>59500</v>
      </c>
      <c r="Y2589">
        <f>SUM(Table1[[#This Row],[profit/loss]])/SUM(Table1[profit/loss])</f>
        <v>1.7914395695857785E-4</v>
      </c>
    </row>
    <row r="2590" spans="1:25" x14ac:dyDescent="0.3">
      <c r="A2590" t="s">
        <v>13</v>
      </c>
      <c r="B2590" t="s">
        <v>82</v>
      </c>
      <c r="C2590">
        <v>1185732</v>
      </c>
      <c r="D2590" s="9">
        <v>44216</v>
      </c>
      <c r="E2590" s="8" t="str">
        <f>TEXT(Table1[[#This Row],[Invoice Date]],"dd-mm-yyyy")</f>
        <v>20-01-2021</v>
      </c>
      <c r="F2590" s="1" t="str">
        <f t="shared" si="160"/>
        <v>January</v>
      </c>
      <c r="G2590" s="1" t="str">
        <f t="shared" si="161"/>
        <v>2021</v>
      </c>
      <c r="H2590" s="1" t="str">
        <f t="shared" si="162"/>
        <v>Wednesday</v>
      </c>
      <c r="I2590" s="1" t="str">
        <f t="shared" si="163"/>
        <v>20</v>
      </c>
      <c r="J2590" t="s">
        <v>47</v>
      </c>
      <c r="K2590" t="s">
        <v>97</v>
      </c>
      <c r="L2590" t="s">
        <v>98</v>
      </c>
      <c r="M2590" t="s">
        <v>22</v>
      </c>
      <c r="N2590">
        <v>30</v>
      </c>
      <c r="O2590">
        <v>525</v>
      </c>
      <c r="P2590">
        <v>157500</v>
      </c>
      <c r="Q2590">
        <v>78750</v>
      </c>
      <c r="R2590">
        <v>0.5</v>
      </c>
      <c r="S2590" t="s">
        <v>82</v>
      </c>
      <c r="T2590" t="str">
        <f>IF(Table1[[#This Row],[Units Sold]]&gt; 700,"High Units","low Units")</f>
        <v>low Units</v>
      </c>
      <c r="U2590">
        <f>SUM(Table1[[#This Row],[Operating Profit]])/SUM(Table1[Operating Profit])*100</f>
        <v>2.3710229597458832E-2</v>
      </c>
      <c r="V2590">
        <f>SUM(Table1[[#This Row],[Price per Unit]]*Table1[[#This Row],[Units Sold]])</f>
        <v>15750</v>
      </c>
      <c r="W2590">
        <f>SUM(Table1[[#This Row],[Total Sales]]-Table1[[#This Row],[Operating Profit]])</f>
        <v>78750</v>
      </c>
      <c r="X2590">
        <f>SUM(Table1[[#This Row],[Total Sales]]-Table1[[#This Row],[Cost]])</f>
        <v>78750</v>
      </c>
      <c r="Y2590">
        <f>SUM(Table1[[#This Row],[profit/loss]])/SUM(Table1[profit/loss])</f>
        <v>2.3710229597458831E-4</v>
      </c>
    </row>
    <row r="2591" spans="1:25" x14ac:dyDescent="0.3">
      <c r="A2591" t="s">
        <v>13</v>
      </c>
      <c r="B2591" t="s">
        <v>82</v>
      </c>
      <c r="C2591">
        <v>1185732</v>
      </c>
      <c r="D2591" s="9">
        <v>44245</v>
      </c>
      <c r="E2591" s="8" t="str">
        <f>TEXT(Table1[[#This Row],[Invoice Date]],"dd-mm-yyyy")</f>
        <v>18-02-2021</v>
      </c>
      <c r="F2591" s="1" t="str">
        <f t="shared" si="160"/>
        <v>February</v>
      </c>
      <c r="G2591" s="1" t="str">
        <f t="shared" si="161"/>
        <v>2021</v>
      </c>
      <c r="H2591" s="1" t="str">
        <f t="shared" si="162"/>
        <v>Thursday</v>
      </c>
      <c r="I2591" s="1" t="str">
        <f t="shared" si="163"/>
        <v>18</v>
      </c>
      <c r="J2591" t="s">
        <v>47</v>
      </c>
      <c r="K2591" t="s">
        <v>97</v>
      </c>
      <c r="L2591" t="s">
        <v>98</v>
      </c>
      <c r="M2591" t="s">
        <v>16</v>
      </c>
      <c r="N2591">
        <v>30</v>
      </c>
      <c r="O2591">
        <v>775</v>
      </c>
      <c r="P2591">
        <v>232500</v>
      </c>
      <c r="Q2591">
        <v>93000</v>
      </c>
      <c r="R2591">
        <v>0.4</v>
      </c>
      <c r="S2591" t="s">
        <v>82</v>
      </c>
      <c r="T2591" t="str">
        <f>IF(Table1[[#This Row],[Units Sold]]&gt; 700,"High Units","low Units")</f>
        <v>High Units</v>
      </c>
      <c r="U2591">
        <f>SUM(Table1[[#This Row],[Operating Profit]])/SUM(Table1[Operating Profit])*100</f>
        <v>2.8000652096046619E-2</v>
      </c>
      <c r="V2591">
        <f>SUM(Table1[[#This Row],[Price per Unit]]*Table1[[#This Row],[Units Sold]])</f>
        <v>23250</v>
      </c>
      <c r="W2591">
        <f>SUM(Table1[[#This Row],[Total Sales]]-Table1[[#This Row],[Operating Profit]])</f>
        <v>139500</v>
      </c>
      <c r="X2591">
        <f>SUM(Table1[[#This Row],[Total Sales]]-Table1[[#This Row],[Cost]])</f>
        <v>93000</v>
      </c>
      <c r="Y2591">
        <f>SUM(Table1[[#This Row],[profit/loss]])/SUM(Table1[profit/loss])</f>
        <v>2.8000652096046619E-4</v>
      </c>
    </row>
    <row r="2592" spans="1:25" x14ac:dyDescent="0.3">
      <c r="A2592" t="s">
        <v>13</v>
      </c>
      <c r="B2592" t="s">
        <v>82</v>
      </c>
      <c r="C2592">
        <v>1185732</v>
      </c>
      <c r="D2592" s="9">
        <v>44245</v>
      </c>
      <c r="E2592" s="8" t="str">
        <f>TEXT(Table1[[#This Row],[Invoice Date]],"dd-mm-yyyy")</f>
        <v>18-02-2021</v>
      </c>
      <c r="F2592" s="1" t="str">
        <f t="shared" si="160"/>
        <v>February</v>
      </c>
      <c r="G2592" s="1" t="str">
        <f t="shared" si="161"/>
        <v>2021</v>
      </c>
      <c r="H2592" s="1" t="str">
        <f t="shared" si="162"/>
        <v>Thursday</v>
      </c>
      <c r="I2592" s="1" t="str">
        <f t="shared" si="163"/>
        <v>18</v>
      </c>
      <c r="J2592" t="s">
        <v>47</v>
      </c>
      <c r="K2592" t="s">
        <v>97</v>
      </c>
      <c r="L2592" t="s">
        <v>98</v>
      </c>
      <c r="M2592" t="s">
        <v>18</v>
      </c>
      <c r="N2592">
        <v>30</v>
      </c>
      <c r="O2592">
        <v>425</v>
      </c>
      <c r="P2592">
        <v>127500</v>
      </c>
      <c r="Q2592">
        <v>44625</v>
      </c>
      <c r="R2592">
        <v>0.35</v>
      </c>
      <c r="S2592" t="s">
        <v>82</v>
      </c>
      <c r="T2592" t="str">
        <f>IF(Table1[[#This Row],[Units Sold]]&gt; 700,"High Units","low Units")</f>
        <v>low Units</v>
      </c>
      <c r="U2592">
        <f>SUM(Table1[[#This Row],[Operating Profit]])/SUM(Table1[Operating Profit])*100</f>
        <v>1.3435796771893337E-2</v>
      </c>
      <c r="V2592">
        <f>SUM(Table1[[#This Row],[Price per Unit]]*Table1[[#This Row],[Units Sold]])</f>
        <v>12750</v>
      </c>
      <c r="W2592">
        <f>SUM(Table1[[#This Row],[Total Sales]]-Table1[[#This Row],[Operating Profit]])</f>
        <v>82875</v>
      </c>
      <c r="X2592">
        <f>SUM(Table1[[#This Row],[Total Sales]]-Table1[[#This Row],[Cost]])</f>
        <v>44625</v>
      </c>
      <c r="Y2592">
        <f>SUM(Table1[[#This Row],[profit/loss]])/SUM(Table1[profit/loss])</f>
        <v>1.3435796771893338E-4</v>
      </c>
    </row>
    <row r="2593" spans="1:25" x14ac:dyDescent="0.3">
      <c r="A2593" t="s">
        <v>13</v>
      </c>
      <c r="B2593" t="s">
        <v>82</v>
      </c>
      <c r="C2593">
        <v>1185732</v>
      </c>
      <c r="D2593" s="9">
        <v>44245</v>
      </c>
      <c r="E2593" s="8" t="str">
        <f>TEXT(Table1[[#This Row],[Invoice Date]],"dd-mm-yyyy")</f>
        <v>18-02-2021</v>
      </c>
      <c r="F2593" s="1" t="str">
        <f t="shared" si="160"/>
        <v>February</v>
      </c>
      <c r="G2593" s="1" t="str">
        <f t="shared" si="161"/>
        <v>2021</v>
      </c>
      <c r="H2593" s="1" t="str">
        <f t="shared" si="162"/>
        <v>Thursday</v>
      </c>
      <c r="I2593" s="1" t="str">
        <f t="shared" si="163"/>
        <v>18</v>
      </c>
      <c r="J2593" t="s">
        <v>47</v>
      </c>
      <c r="K2593" t="s">
        <v>97</v>
      </c>
      <c r="L2593" t="s">
        <v>98</v>
      </c>
      <c r="M2593" t="s">
        <v>19</v>
      </c>
      <c r="N2593">
        <v>20</v>
      </c>
      <c r="O2593">
        <v>475</v>
      </c>
      <c r="P2593">
        <v>95000</v>
      </c>
      <c r="Q2593">
        <v>38000</v>
      </c>
      <c r="R2593">
        <v>0.4</v>
      </c>
      <c r="S2593" t="s">
        <v>82</v>
      </c>
      <c r="T2593" t="str">
        <f>IF(Table1[[#This Row],[Units Sold]]&gt; 700,"High Units","low Units")</f>
        <v>low Units</v>
      </c>
      <c r="U2593">
        <f>SUM(Table1[[#This Row],[Operating Profit]])/SUM(Table1[Operating Profit])*100</f>
        <v>1.1441126662900768E-2</v>
      </c>
      <c r="V2593">
        <f>SUM(Table1[[#This Row],[Price per Unit]]*Table1[[#This Row],[Units Sold]])</f>
        <v>9500</v>
      </c>
      <c r="W2593">
        <f>SUM(Table1[[#This Row],[Total Sales]]-Table1[[#This Row],[Operating Profit]])</f>
        <v>57000</v>
      </c>
      <c r="X2593">
        <f>SUM(Table1[[#This Row],[Total Sales]]-Table1[[#This Row],[Cost]])</f>
        <v>38000</v>
      </c>
      <c r="Y2593">
        <f>SUM(Table1[[#This Row],[profit/loss]])/SUM(Table1[profit/loss])</f>
        <v>1.1441126662900769E-4</v>
      </c>
    </row>
    <row r="2594" spans="1:25" x14ac:dyDescent="0.3">
      <c r="A2594" t="s">
        <v>13</v>
      </c>
      <c r="B2594" t="s">
        <v>82</v>
      </c>
      <c r="C2594">
        <v>1185732</v>
      </c>
      <c r="D2594" s="9">
        <v>44245</v>
      </c>
      <c r="E2594" s="8" t="str">
        <f>TEXT(Table1[[#This Row],[Invoice Date]],"dd-mm-yyyy")</f>
        <v>18-02-2021</v>
      </c>
      <c r="F2594" s="1" t="str">
        <f t="shared" si="160"/>
        <v>February</v>
      </c>
      <c r="G2594" s="1" t="str">
        <f t="shared" si="161"/>
        <v>2021</v>
      </c>
      <c r="H2594" s="1" t="str">
        <f t="shared" si="162"/>
        <v>Thursday</v>
      </c>
      <c r="I2594" s="1" t="str">
        <f t="shared" si="163"/>
        <v>18</v>
      </c>
      <c r="J2594" t="s">
        <v>26</v>
      </c>
      <c r="K2594" t="s">
        <v>99</v>
      </c>
      <c r="L2594" t="s">
        <v>100</v>
      </c>
      <c r="M2594" t="s">
        <v>20</v>
      </c>
      <c r="N2594">
        <v>25</v>
      </c>
      <c r="O2594">
        <v>325</v>
      </c>
      <c r="P2594">
        <v>81250</v>
      </c>
      <c r="Q2594">
        <v>32500</v>
      </c>
      <c r="R2594">
        <v>0.4</v>
      </c>
      <c r="S2594" t="s">
        <v>82</v>
      </c>
      <c r="T2594" t="str">
        <f>IF(Table1[[#This Row],[Units Sold]]&gt; 700,"High Units","low Units")</f>
        <v>low Units</v>
      </c>
      <c r="U2594">
        <f>SUM(Table1[[#This Row],[Operating Profit]])/SUM(Table1[Operating Profit])*100</f>
        <v>9.7851741195861836E-3</v>
      </c>
      <c r="V2594">
        <f>SUM(Table1[[#This Row],[Price per Unit]]*Table1[[#This Row],[Units Sold]])</f>
        <v>8125</v>
      </c>
      <c r="W2594">
        <f>SUM(Table1[[#This Row],[Total Sales]]-Table1[[#This Row],[Operating Profit]])</f>
        <v>48750</v>
      </c>
      <c r="X2594">
        <f>SUM(Table1[[#This Row],[Total Sales]]-Table1[[#This Row],[Cost]])</f>
        <v>32500</v>
      </c>
      <c r="Y2594">
        <f>SUM(Table1[[#This Row],[profit/loss]])/SUM(Table1[profit/loss])</f>
        <v>9.7851741195861843E-5</v>
      </c>
    </row>
    <row r="2595" spans="1:25" x14ac:dyDescent="0.3">
      <c r="A2595" t="s">
        <v>13</v>
      </c>
      <c r="B2595" t="s">
        <v>82</v>
      </c>
      <c r="C2595">
        <v>1185732</v>
      </c>
      <c r="D2595" s="9">
        <v>44245</v>
      </c>
      <c r="E2595" s="8" t="str">
        <f>TEXT(Table1[[#This Row],[Invoice Date]],"dd-mm-yyyy")</f>
        <v>18-02-2021</v>
      </c>
      <c r="F2595" s="1" t="str">
        <f t="shared" si="160"/>
        <v>February</v>
      </c>
      <c r="G2595" s="1" t="str">
        <f t="shared" si="161"/>
        <v>2021</v>
      </c>
      <c r="H2595" s="1" t="str">
        <f t="shared" si="162"/>
        <v>Thursday</v>
      </c>
      <c r="I2595" s="1" t="str">
        <f t="shared" si="163"/>
        <v>18</v>
      </c>
      <c r="J2595" t="s">
        <v>26</v>
      </c>
      <c r="K2595" t="s">
        <v>99</v>
      </c>
      <c r="L2595" t="s">
        <v>100</v>
      </c>
      <c r="M2595" t="s">
        <v>21</v>
      </c>
      <c r="N2595">
        <v>40</v>
      </c>
      <c r="O2595">
        <v>400</v>
      </c>
      <c r="P2595">
        <v>160000</v>
      </c>
      <c r="Q2595">
        <v>56000</v>
      </c>
      <c r="R2595">
        <v>0.35</v>
      </c>
      <c r="S2595" t="s">
        <v>82</v>
      </c>
      <c r="T2595" t="str">
        <f>IF(Table1[[#This Row],[Units Sold]]&gt; 700,"High Units","low Units")</f>
        <v>low Units</v>
      </c>
      <c r="U2595">
        <f>SUM(Table1[[#This Row],[Operating Profit]])/SUM(Table1[Operating Profit])*100</f>
        <v>1.6860607713748504E-2</v>
      </c>
      <c r="V2595">
        <f>SUM(Table1[[#This Row],[Price per Unit]]*Table1[[#This Row],[Units Sold]])</f>
        <v>16000</v>
      </c>
      <c r="W2595">
        <f>SUM(Table1[[#This Row],[Total Sales]]-Table1[[#This Row],[Operating Profit]])</f>
        <v>104000</v>
      </c>
      <c r="X2595">
        <f>SUM(Table1[[#This Row],[Total Sales]]-Table1[[#This Row],[Cost]])</f>
        <v>56000</v>
      </c>
      <c r="Y2595">
        <f>SUM(Table1[[#This Row],[profit/loss]])/SUM(Table1[profit/loss])</f>
        <v>1.6860607713748503E-4</v>
      </c>
    </row>
    <row r="2596" spans="1:25" x14ac:dyDescent="0.3">
      <c r="A2596" t="s">
        <v>13</v>
      </c>
      <c r="B2596" t="s">
        <v>82</v>
      </c>
      <c r="C2596">
        <v>1185732</v>
      </c>
      <c r="D2596" s="9">
        <v>44245</v>
      </c>
      <c r="E2596" s="8" t="str">
        <f>TEXT(Table1[[#This Row],[Invoice Date]],"dd-mm-yyyy")</f>
        <v>18-02-2021</v>
      </c>
      <c r="F2596" s="1" t="str">
        <f t="shared" si="160"/>
        <v>February</v>
      </c>
      <c r="G2596" s="1" t="str">
        <f t="shared" si="161"/>
        <v>2021</v>
      </c>
      <c r="H2596" s="1" t="str">
        <f t="shared" si="162"/>
        <v>Thursday</v>
      </c>
      <c r="I2596" s="1" t="str">
        <f t="shared" si="163"/>
        <v>18</v>
      </c>
      <c r="J2596" t="s">
        <v>26</v>
      </c>
      <c r="K2596" t="s">
        <v>99</v>
      </c>
      <c r="L2596" t="s">
        <v>100</v>
      </c>
      <c r="M2596" t="s">
        <v>22</v>
      </c>
      <c r="N2596">
        <v>25</v>
      </c>
      <c r="O2596">
        <v>500</v>
      </c>
      <c r="P2596">
        <v>125000</v>
      </c>
      <c r="Q2596">
        <v>62500</v>
      </c>
      <c r="R2596">
        <v>0.5</v>
      </c>
      <c r="S2596" t="s">
        <v>82</v>
      </c>
      <c r="T2596" t="str">
        <f>IF(Table1[[#This Row],[Units Sold]]&gt; 700,"High Units","low Units")</f>
        <v>low Units</v>
      </c>
      <c r="U2596">
        <f>SUM(Table1[[#This Row],[Operating Profit]])/SUM(Table1[Operating Profit])*100</f>
        <v>1.8817642537665741E-2</v>
      </c>
      <c r="V2596">
        <f>SUM(Table1[[#This Row],[Price per Unit]]*Table1[[#This Row],[Units Sold]])</f>
        <v>12500</v>
      </c>
      <c r="W2596">
        <f>SUM(Table1[[#This Row],[Total Sales]]-Table1[[#This Row],[Operating Profit]])</f>
        <v>62500</v>
      </c>
      <c r="X2596">
        <f>SUM(Table1[[#This Row],[Total Sales]]-Table1[[#This Row],[Cost]])</f>
        <v>62500</v>
      </c>
      <c r="Y2596">
        <f>SUM(Table1[[#This Row],[profit/loss]])/SUM(Table1[profit/loss])</f>
        <v>1.881764253766574E-4</v>
      </c>
    </row>
    <row r="2597" spans="1:25" x14ac:dyDescent="0.3">
      <c r="A2597" t="s">
        <v>13</v>
      </c>
      <c r="B2597" t="s">
        <v>82</v>
      </c>
      <c r="C2597">
        <v>1185732</v>
      </c>
      <c r="D2597" s="9">
        <v>44271</v>
      </c>
      <c r="E2597" s="8" t="str">
        <f>TEXT(Table1[[#This Row],[Invoice Date]],"dd-mm-yyyy")</f>
        <v>16-03-2021</v>
      </c>
      <c r="F2597" s="1" t="str">
        <f t="shared" si="160"/>
        <v>March</v>
      </c>
      <c r="G2597" s="1" t="str">
        <f t="shared" si="161"/>
        <v>2021</v>
      </c>
      <c r="H2597" s="1" t="str">
        <f t="shared" si="162"/>
        <v>Tuesday</v>
      </c>
      <c r="I2597" s="1" t="str">
        <f t="shared" si="163"/>
        <v>16</v>
      </c>
      <c r="J2597" t="s">
        <v>26</v>
      </c>
      <c r="K2597" t="s">
        <v>99</v>
      </c>
      <c r="L2597" t="s">
        <v>100</v>
      </c>
      <c r="M2597" t="s">
        <v>16</v>
      </c>
      <c r="N2597">
        <v>25</v>
      </c>
      <c r="O2597">
        <v>720</v>
      </c>
      <c r="P2597">
        <v>180000</v>
      </c>
      <c r="Q2597">
        <v>72000</v>
      </c>
      <c r="R2597">
        <v>0.4</v>
      </c>
      <c r="S2597" t="s">
        <v>82</v>
      </c>
      <c r="T2597" t="str">
        <f>IF(Table1[[#This Row],[Units Sold]]&gt; 700,"High Units","low Units")</f>
        <v>High Units</v>
      </c>
      <c r="U2597">
        <f>SUM(Table1[[#This Row],[Operating Profit]])/SUM(Table1[Operating Profit])*100</f>
        <v>2.1677924203390934E-2</v>
      </c>
      <c r="V2597">
        <f>SUM(Table1[[#This Row],[Price per Unit]]*Table1[[#This Row],[Units Sold]])</f>
        <v>18000</v>
      </c>
      <c r="W2597">
        <f>SUM(Table1[[#This Row],[Total Sales]]-Table1[[#This Row],[Operating Profit]])</f>
        <v>108000</v>
      </c>
      <c r="X2597">
        <f>SUM(Table1[[#This Row],[Total Sales]]-Table1[[#This Row],[Cost]])</f>
        <v>72000</v>
      </c>
      <c r="Y2597">
        <f>SUM(Table1[[#This Row],[profit/loss]])/SUM(Table1[profit/loss])</f>
        <v>2.1677924203390933E-4</v>
      </c>
    </row>
    <row r="2598" spans="1:25" x14ac:dyDescent="0.3">
      <c r="A2598" t="s">
        <v>13</v>
      </c>
      <c r="B2598" t="s">
        <v>82</v>
      </c>
      <c r="C2598">
        <v>1185732</v>
      </c>
      <c r="D2598" s="9">
        <v>44271</v>
      </c>
      <c r="E2598" s="8" t="str">
        <f>TEXT(Table1[[#This Row],[Invoice Date]],"dd-mm-yyyy")</f>
        <v>16-03-2021</v>
      </c>
      <c r="F2598" s="1" t="str">
        <f t="shared" si="160"/>
        <v>March</v>
      </c>
      <c r="G2598" s="1" t="str">
        <f t="shared" si="161"/>
        <v>2021</v>
      </c>
      <c r="H2598" s="1" t="str">
        <f t="shared" si="162"/>
        <v>Tuesday</v>
      </c>
      <c r="I2598" s="1" t="str">
        <f t="shared" si="163"/>
        <v>16</v>
      </c>
      <c r="J2598" t="s">
        <v>26</v>
      </c>
      <c r="K2598" t="s">
        <v>99</v>
      </c>
      <c r="L2598" t="s">
        <v>100</v>
      </c>
      <c r="M2598" t="s">
        <v>18</v>
      </c>
      <c r="N2598">
        <v>25</v>
      </c>
      <c r="O2598">
        <v>400</v>
      </c>
      <c r="P2598">
        <v>100000</v>
      </c>
      <c r="Q2598">
        <v>35000</v>
      </c>
      <c r="R2598">
        <v>0.35</v>
      </c>
      <c r="S2598" t="s">
        <v>82</v>
      </c>
      <c r="T2598" t="str">
        <f>IF(Table1[[#This Row],[Units Sold]]&gt; 700,"High Units","low Units")</f>
        <v>low Units</v>
      </c>
      <c r="U2598">
        <f>SUM(Table1[[#This Row],[Operating Profit]])/SUM(Table1[Operating Profit])*100</f>
        <v>1.0537879821092815E-2</v>
      </c>
      <c r="V2598">
        <f>SUM(Table1[[#This Row],[Price per Unit]]*Table1[[#This Row],[Units Sold]])</f>
        <v>10000</v>
      </c>
      <c r="W2598">
        <f>SUM(Table1[[#This Row],[Total Sales]]-Table1[[#This Row],[Operating Profit]])</f>
        <v>65000</v>
      </c>
      <c r="X2598">
        <f>SUM(Table1[[#This Row],[Total Sales]]-Table1[[#This Row],[Cost]])</f>
        <v>35000</v>
      </c>
      <c r="Y2598">
        <f>SUM(Table1[[#This Row],[profit/loss]])/SUM(Table1[profit/loss])</f>
        <v>1.0537879821092815E-4</v>
      </c>
    </row>
    <row r="2599" spans="1:25" x14ac:dyDescent="0.3">
      <c r="A2599" t="s">
        <v>13</v>
      </c>
      <c r="B2599" t="s">
        <v>82</v>
      </c>
      <c r="C2599">
        <v>1185732</v>
      </c>
      <c r="D2599" s="9">
        <v>44271</v>
      </c>
      <c r="E2599" s="8" t="str">
        <f>TEXT(Table1[[#This Row],[Invoice Date]],"dd-mm-yyyy")</f>
        <v>16-03-2021</v>
      </c>
      <c r="F2599" s="1" t="str">
        <f t="shared" si="160"/>
        <v>March</v>
      </c>
      <c r="G2599" s="1" t="str">
        <f t="shared" si="161"/>
        <v>2021</v>
      </c>
      <c r="H2599" s="1" t="str">
        <f t="shared" si="162"/>
        <v>Tuesday</v>
      </c>
      <c r="I2599" s="1" t="str">
        <f t="shared" si="163"/>
        <v>16</v>
      </c>
      <c r="J2599" t="s">
        <v>26</v>
      </c>
      <c r="K2599" t="s">
        <v>99</v>
      </c>
      <c r="L2599" t="s">
        <v>100</v>
      </c>
      <c r="M2599" t="s">
        <v>19</v>
      </c>
      <c r="N2599">
        <v>15</v>
      </c>
      <c r="O2599">
        <v>425</v>
      </c>
      <c r="P2599">
        <v>63750</v>
      </c>
      <c r="Q2599">
        <v>25500</v>
      </c>
      <c r="R2599">
        <v>0.4</v>
      </c>
      <c r="S2599" t="s">
        <v>82</v>
      </c>
      <c r="T2599" t="str">
        <f>IF(Table1[[#This Row],[Units Sold]]&gt; 700,"High Units","low Units")</f>
        <v>low Units</v>
      </c>
      <c r="U2599">
        <f>SUM(Table1[[#This Row],[Operating Profit]])/SUM(Table1[Operating Profit])*100</f>
        <v>7.6775981553676214E-3</v>
      </c>
      <c r="V2599">
        <f>SUM(Table1[[#This Row],[Price per Unit]]*Table1[[#This Row],[Units Sold]])</f>
        <v>6375</v>
      </c>
      <c r="W2599">
        <f>SUM(Table1[[#This Row],[Total Sales]]-Table1[[#This Row],[Operating Profit]])</f>
        <v>38250</v>
      </c>
      <c r="X2599">
        <f>SUM(Table1[[#This Row],[Total Sales]]-Table1[[#This Row],[Cost]])</f>
        <v>25500</v>
      </c>
      <c r="Y2599">
        <f>SUM(Table1[[#This Row],[profit/loss]])/SUM(Table1[profit/loss])</f>
        <v>7.6775981553676211E-5</v>
      </c>
    </row>
    <row r="2600" spans="1:25" x14ac:dyDescent="0.3">
      <c r="A2600" t="s">
        <v>13</v>
      </c>
      <c r="B2600" t="s">
        <v>82</v>
      </c>
      <c r="C2600">
        <v>1185732</v>
      </c>
      <c r="D2600" s="9">
        <v>44271</v>
      </c>
      <c r="E2600" s="8" t="str">
        <f>TEXT(Table1[[#This Row],[Invoice Date]],"dd-mm-yyyy")</f>
        <v>16-03-2021</v>
      </c>
      <c r="F2600" s="1" t="str">
        <f t="shared" si="160"/>
        <v>March</v>
      </c>
      <c r="G2600" s="1" t="str">
        <f t="shared" si="161"/>
        <v>2021</v>
      </c>
      <c r="H2600" s="1" t="str">
        <f t="shared" si="162"/>
        <v>Tuesday</v>
      </c>
      <c r="I2600" s="1" t="str">
        <f t="shared" si="163"/>
        <v>16</v>
      </c>
      <c r="J2600" t="s">
        <v>26</v>
      </c>
      <c r="K2600" t="s">
        <v>99</v>
      </c>
      <c r="L2600" t="s">
        <v>100</v>
      </c>
      <c r="M2600" t="s">
        <v>20</v>
      </c>
      <c r="N2600">
        <v>20</v>
      </c>
      <c r="O2600">
        <v>275</v>
      </c>
      <c r="P2600">
        <v>55000</v>
      </c>
      <c r="Q2600">
        <v>22000</v>
      </c>
      <c r="R2600">
        <v>0.4</v>
      </c>
      <c r="S2600" t="s">
        <v>82</v>
      </c>
      <c r="T2600" t="str">
        <f>IF(Table1[[#This Row],[Units Sold]]&gt; 700,"High Units","low Units")</f>
        <v>low Units</v>
      </c>
      <c r="U2600">
        <f>SUM(Table1[[#This Row],[Operating Profit]])/SUM(Table1[Operating Profit])*100</f>
        <v>6.6238101732583399E-3</v>
      </c>
      <c r="V2600">
        <f>SUM(Table1[[#This Row],[Price per Unit]]*Table1[[#This Row],[Units Sold]])</f>
        <v>5500</v>
      </c>
      <c r="W2600">
        <f>SUM(Table1[[#This Row],[Total Sales]]-Table1[[#This Row],[Operating Profit]])</f>
        <v>33000</v>
      </c>
      <c r="X2600">
        <f>SUM(Table1[[#This Row],[Total Sales]]-Table1[[#This Row],[Cost]])</f>
        <v>22000</v>
      </c>
      <c r="Y2600">
        <f>SUM(Table1[[#This Row],[profit/loss]])/SUM(Table1[profit/loss])</f>
        <v>6.6238101732583402E-5</v>
      </c>
    </row>
    <row r="2601" spans="1:25" x14ac:dyDescent="0.3">
      <c r="A2601" t="s">
        <v>13</v>
      </c>
      <c r="B2601" t="s">
        <v>82</v>
      </c>
      <c r="C2601">
        <v>1185732</v>
      </c>
      <c r="D2601" s="9">
        <v>44271</v>
      </c>
      <c r="E2601" s="8" t="str">
        <f>TEXT(Table1[[#This Row],[Invoice Date]],"dd-mm-yyyy")</f>
        <v>16-03-2021</v>
      </c>
      <c r="F2601" s="1" t="str">
        <f t="shared" si="160"/>
        <v>March</v>
      </c>
      <c r="G2601" s="1" t="str">
        <f t="shared" si="161"/>
        <v>2021</v>
      </c>
      <c r="H2601" s="1" t="str">
        <f t="shared" si="162"/>
        <v>Tuesday</v>
      </c>
      <c r="I2601" s="1" t="str">
        <f t="shared" si="163"/>
        <v>16</v>
      </c>
      <c r="J2601" t="s">
        <v>26</v>
      </c>
      <c r="K2601" t="s">
        <v>99</v>
      </c>
      <c r="L2601" t="s">
        <v>100</v>
      </c>
      <c r="M2601" t="s">
        <v>21</v>
      </c>
      <c r="N2601">
        <v>35</v>
      </c>
      <c r="O2601">
        <v>325</v>
      </c>
      <c r="P2601">
        <v>113750</v>
      </c>
      <c r="Q2601">
        <v>39813</v>
      </c>
      <c r="R2601">
        <v>0.35</v>
      </c>
      <c r="S2601" t="s">
        <v>82</v>
      </c>
      <c r="T2601" t="str">
        <f>IF(Table1[[#This Row],[Units Sold]]&gt; 700,"High Units","low Units")</f>
        <v>low Units</v>
      </c>
      <c r="U2601">
        <f>SUM(Table1[[#This Row],[Operating Profit]])/SUM(Table1[Operating Profit])*100</f>
        <v>1.1986988837633378E-2</v>
      </c>
      <c r="V2601">
        <f>SUM(Table1[[#This Row],[Price per Unit]]*Table1[[#This Row],[Units Sold]])</f>
        <v>11375</v>
      </c>
      <c r="W2601">
        <f>SUM(Table1[[#This Row],[Total Sales]]-Table1[[#This Row],[Operating Profit]])</f>
        <v>73937</v>
      </c>
      <c r="X2601">
        <f>SUM(Table1[[#This Row],[Total Sales]]-Table1[[#This Row],[Cost]])</f>
        <v>39813</v>
      </c>
      <c r="Y2601">
        <f>SUM(Table1[[#This Row],[profit/loss]])/SUM(Table1[profit/loss])</f>
        <v>1.1986988837633377E-4</v>
      </c>
    </row>
    <row r="2602" spans="1:25" x14ac:dyDescent="0.3">
      <c r="A2602" t="s">
        <v>13</v>
      </c>
      <c r="B2602" t="s">
        <v>82</v>
      </c>
      <c r="C2602">
        <v>1185732</v>
      </c>
      <c r="D2602" s="9">
        <v>44271</v>
      </c>
      <c r="E2602" s="8" t="str">
        <f>TEXT(Table1[[#This Row],[Invoice Date]],"dd-mm-yyyy")</f>
        <v>16-03-2021</v>
      </c>
      <c r="F2602" s="1" t="str">
        <f t="shared" si="160"/>
        <v>March</v>
      </c>
      <c r="G2602" s="1" t="str">
        <f t="shared" si="161"/>
        <v>2021</v>
      </c>
      <c r="H2602" s="1" t="str">
        <f t="shared" si="162"/>
        <v>Tuesday</v>
      </c>
      <c r="I2602" s="1" t="str">
        <f t="shared" si="163"/>
        <v>16</v>
      </c>
      <c r="J2602" t="s">
        <v>26</v>
      </c>
      <c r="K2602" t="s">
        <v>99</v>
      </c>
      <c r="L2602" t="s">
        <v>100</v>
      </c>
      <c r="M2602" t="s">
        <v>22</v>
      </c>
      <c r="N2602">
        <v>25</v>
      </c>
      <c r="O2602">
        <v>425</v>
      </c>
      <c r="P2602">
        <v>106250</v>
      </c>
      <c r="Q2602">
        <v>53125</v>
      </c>
      <c r="R2602">
        <v>0.5</v>
      </c>
      <c r="S2602" t="s">
        <v>82</v>
      </c>
      <c r="T2602" t="str">
        <f>IF(Table1[[#This Row],[Units Sold]]&gt; 700,"High Units","low Units")</f>
        <v>low Units</v>
      </c>
      <c r="U2602">
        <f>SUM(Table1[[#This Row],[Operating Profit]])/SUM(Table1[Operating Profit])*100</f>
        <v>1.5994996157015877E-2</v>
      </c>
      <c r="V2602">
        <f>SUM(Table1[[#This Row],[Price per Unit]]*Table1[[#This Row],[Units Sold]])</f>
        <v>10625</v>
      </c>
      <c r="W2602">
        <f>SUM(Table1[[#This Row],[Total Sales]]-Table1[[#This Row],[Operating Profit]])</f>
        <v>53125</v>
      </c>
      <c r="X2602">
        <f>SUM(Table1[[#This Row],[Total Sales]]-Table1[[#This Row],[Cost]])</f>
        <v>53125</v>
      </c>
      <c r="Y2602">
        <f>SUM(Table1[[#This Row],[profit/loss]])/SUM(Table1[profit/loss])</f>
        <v>1.5994996157015878E-4</v>
      </c>
    </row>
    <row r="2603" spans="1:25" x14ac:dyDescent="0.3">
      <c r="A2603" t="s">
        <v>13</v>
      </c>
      <c r="B2603" t="s">
        <v>82</v>
      </c>
      <c r="C2603">
        <v>1185732</v>
      </c>
      <c r="D2603" s="9">
        <v>44303</v>
      </c>
      <c r="E2603" s="8" t="str">
        <f>TEXT(Table1[[#This Row],[Invoice Date]],"dd-mm-yyyy")</f>
        <v>17-04-2021</v>
      </c>
      <c r="F2603" s="1" t="str">
        <f t="shared" si="160"/>
        <v>April</v>
      </c>
      <c r="G2603" s="1" t="str">
        <f t="shared" si="161"/>
        <v>2021</v>
      </c>
      <c r="H2603" s="1" t="str">
        <f t="shared" si="162"/>
        <v>Saturday</v>
      </c>
      <c r="I2603" s="1" t="str">
        <f t="shared" si="163"/>
        <v>17</v>
      </c>
      <c r="J2603" t="s">
        <v>26</v>
      </c>
      <c r="K2603" t="s">
        <v>99</v>
      </c>
      <c r="L2603" t="s">
        <v>100</v>
      </c>
      <c r="M2603" t="s">
        <v>16</v>
      </c>
      <c r="N2603">
        <v>25</v>
      </c>
      <c r="O2603">
        <v>675</v>
      </c>
      <c r="P2603">
        <v>168750</v>
      </c>
      <c r="Q2603">
        <v>67500</v>
      </c>
      <c r="R2603">
        <v>0.4</v>
      </c>
      <c r="S2603" t="s">
        <v>82</v>
      </c>
      <c r="T2603" t="str">
        <f>IF(Table1[[#This Row],[Units Sold]]&gt; 700,"High Units","low Units")</f>
        <v>low Units</v>
      </c>
      <c r="U2603">
        <f>SUM(Table1[[#This Row],[Operating Profit]])/SUM(Table1[Operating Profit])*100</f>
        <v>2.0323053940678997E-2</v>
      </c>
      <c r="V2603">
        <f>SUM(Table1[[#This Row],[Price per Unit]]*Table1[[#This Row],[Units Sold]])</f>
        <v>16875</v>
      </c>
      <c r="W2603">
        <f>SUM(Table1[[#This Row],[Total Sales]]-Table1[[#This Row],[Operating Profit]])</f>
        <v>101250</v>
      </c>
      <c r="X2603">
        <f>SUM(Table1[[#This Row],[Total Sales]]-Table1[[#This Row],[Cost]])</f>
        <v>67500</v>
      </c>
      <c r="Y2603">
        <f>SUM(Table1[[#This Row],[profit/loss]])/SUM(Table1[profit/loss])</f>
        <v>2.0323053940678998E-4</v>
      </c>
    </row>
    <row r="2604" spans="1:25" x14ac:dyDescent="0.3">
      <c r="A2604" t="s">
        <v>13</v>
      </c>
      <c r="B2604" t="s">
        <v>82</v>
      </c>
      <c r="C2604">
        <v>1185732</v>
      </c>
      <c r="D2604" s="9">
        <v>44303</v>
      </c>
      <c r="E2604" s="8" t="str">
        <f>TEXT(Table1[[#This Row],[Invoice Date]],"dd-mm-yyyy")</f>
        <v>17-04-2021</v>
      </c>
      <c r="F2604" s="1" t="str">
        <f t="shared" si="160"/>
        <v>April</v>
      </c>
      <c r="G2604" s="1" t="str">
        <f t="shared" si="161"/>
        <v>2021</v>
      </c>
      <c r="H2604" s="1" t="str">
        <f t="shared" si="162"/>
        <v>Saturday</v>
      </c>
      <c r="I2604" s="1" t="str">
        <f t="shared" si="163"/>
        <v>17</v>
      </c>
      <c r="J2604" t="s">
        <v>26</v>
      </c>
      <c r="K2604" t="s">
        <v>99</v>
      </c>
      <c r="L2604" t="s">
        <v>100</v>
      </c>
      <c r="M2604" t="s">
        <v>18</v>
      </c>
      <c r="N2604">
        <v>25</v>
      </c>
      <c r="O2604">
        <v>375</v>
      </c>
      <c r="P2604">
        <v>93750</v>
      </c>
      <c r="Q2604">
        <v>32813</v>
      </c>
      <c r="R2604">
        <v>0.35</v>
      </c>
      <c r="S2604" t="s">
        <v>82</v>
      </c>
      <c r="T2604" t="str">
        <f>IF(Table1[[#This Row],[Units Sold]]&gt; 700,"High Units","low Units")</f>
        <v>low Units</v>
      </c>
      <c r="U2604">
        <f>SUM(Table1[[#This Row],[Operating Profit]])/SUM(Table1[Operating Profit])*100</f>
        <v>9.8794128734148133E-3</v>
      </c>
      <c r="V2604">
        <f>SUM(Table1[[#This Row],[Price per Unit]]*Table1[[#This Row],[Units Sold]])</f>
        <v>9375</v>
      </c>
      <c r="W2604">
        <f>SUM(Table1[[#This Row],[Total Sales]]-Table1[[#This Row],[Operating Profit]])</f>
        <v>60937</v>
      </c>
      <c r="X2604">
        <f>SUM(Table1[[#This Row],[Total Sales]]-Table1[[#This Row],[Cost]])</f>
        <v>32813</v>
      </c>
      <c r="Y2604">
        <f>SUM(Table1[[#This Row],[profit/loss]])/SUM(Table1[profit/loss])</f>
        <v>9.8794128734148141E-5</v>
      </c>
    </row>
    <row r="2605" spans="1:25" x14ac:dyDescent="0.3">
      <c r="A2605" t="s">
        <v>13</v>
      </c>
      <c r="B2605" t="s">
        <v>82</v>
      </c>
      <c r="C2605">
        <v>1185732</v>
      </c>
      <c r="D2605" s="9">
        <v>44303</v>
      </c>
      <c r="E2605" s="8" t="str">
        <f>TEXT(Table1[[#This Row],[Invoice Date]],"dd-mm-yyyy")</f>
        <v>17-04-2021</v>
      </c>
      <c r="F2605" s="1" t="str">
        <f t="shared" si="160"/>
        <v>April</v>
      </c>
      <c r="G2605" s="1" t="str">
        <f t="shared" si="161"/>
        <v>2021</v>
      </c>
      <c r="H2605" s="1" t="str">
        <f t="shared" si="162"/>
        <v>Saturday</v>
      </c>
      <c r="I2605" s="1" t="str">
        <f t="shared" si="163"/>
        <v>17</v>
      </c>
      <c r="J2605" t="s">
        <v>26</v>
      </c>
      <c r="K2605" t="s">
        <v>99</v>
      </c>
      <c r="L2605" t="s">
        <v>100</v>
      </c>
      <c r="M2605" t="s">
        <v>19</v>
      </c>
      <c r="N2605">
        <v>15</v>
      </c>
      <c r="O2605">
        <v>375</v>
      </c>
      <c r="P2605">
        <v>56250</v>
      </c>
      <c r="Q2605">
        <v>22500</v>
      </c>
      <c r="R2605">
        <v>0.4</v>
      </c>
      <c r="S2605" t="s">
        <v>82</v>
      </c>
      <c r="T2605" t="str">
        <f>IF(Table1[[#This Row],[Units Sold]]&gt; 700,"High Units","low Units")</f>
        <v>low Units</v>
      </c>
      <c r="U2605">
        <f>SUM(Table1[[#This Row],[Operating Profit]])/SUM(Table1[Operating Profit])*100</f>
        <v>6.7743513135596666E-3</v>
      </c>
      <c r="V2605">
        <f>SUM(Table1[[#This Row],[Price per Unit]]*Table1[[#This Row],[Units Sold]])</f>
        <v>5625</v>
      </c>
      <c r="W2605">
        <f>SUM(Table1[[#This Row],[Total Sales]]-Table1[[#This Row],[Operating Profit]])</f>
        <v>33750</v>
      </c>
      <c r="X2605">
        <f>SUM(Table1[[#This Row],[Total Sales]]-Table1[[#This Row],[Cost]])</f>
        <v>22500</v>
      </c>
      <c r="Y2605">
        <f>SUM(Table1[[#This Row],[profit/loss]])/SUM(Table1[profit/loss])</f>
        <v>6.7743513135596668E-5</v>
      </c>
    </row>
    <row r="2606" spans="1:25" x14ac:dyDescent="0.3">
      <c r="A2606" t="s">
        <v>13</v>
      </c>
      <c r="B2606" t="s">
        <v>82</v>
      </c>
      <c r="C2606">
        <v>1185732</v>
      </c>
      <c r="D2606" s="9">
        <v>44303</v>
      </c>
      <c r="E2606" s="8" t="str">
        <f>TEXT(Table1[[#This Row],[Invoice Date]],"dd-mm-yyyy")</f>
        <v>17-04-2021</v>
      </c>
      <c r="F2606" s="1" t="str">
        <f t="shared" si="160"/>
        <v>April</v>
      </c>
      <c r="G2606" s="1" t="str">
        <f t="shared" si="161"/>
        <v>2021</v>
      </c>
      <c r="H2606" s="1" t="str">
        <f t="shared" si="162"/>
        <v>Saturday</v>
      </c>
      <c r="I2606" s="1" t="str">
        <f t="shared" si="163"/>
        <v>17</v>
      </c>
      <c r="J2606" t="s">
        <v>26</v>
      </c>
      <c r="K2606" t="s">
        <v>99</v>
      </c>
      <c r="L2606" t="s">
        <v>100</v>
      </c>
      <c r="M2606" t="s">
        <v>20</v>
      </c>
      <c r="N2606">
        <v>20</v>
      </c>
      <c r="O2606">
        <v>300</v>
      </c>
      <c r="P2606">
        <v>60000</v>
      </c>
      <c r="Q2606">
        <v>24000</v>
      </c>
      <c r="R2606">
        <v>0.4</v>
      </c>
      <c r="S2606" t="s">
        <v>82</v>
      </c>
      <c r="T2606" t="str">
        <f>IF(Table1[[#This Row],[Units Sold]]&gt; 700,"High Units","low Units")</f>
        <v>low Units</v>
      </c>
      <c r="U2606">
        <f>SUM(Table1[[#This Row],[Operating Profit]])/SUM(Table1[Operating Profit])*100</f>
        <v>7.225974734463644E-3</v>
      </c>
      <c r="V2606">
        <f>SUM(Table1[[#This Row],[Price per Unit]]*Table1[[#This Row],[Units Sold]])</f>
        <v>6000</v>
      </c>
      <c r="W2606">
        <f>SUM(Table1[[#This Row],[Total Sales]]-Table1[[#This Row],[Operating Profit]])</f>
        <v>36000</v>
      </c>
      <c r="X2606">
        <f>SUM(Table1[[#This Row],[Total Sales]]-Table1[[#This Row],[Cost]])</f>
        <v>24000</v>
      </c>
      <c r="Y2606">
        <f>SUM(Table1[[#This Row],[profit/loss]])/SUM(Table1[profit/loss])</f>
        <v>7.225974734463644E-5</v>
      </c>
    </row>
    <row r="2607" spans="1:25" x14ac:dyDescent="0.3">
      <c r="A2607" t="s">
        <v>13</v>
      </c>
      <c r="B2607" t="s">
        <v>82</v>
      </c>
      <c r="C2607">
        <v>1185732</v>
      </c>
      <c r="D2607" s="9">
        <v>44303</v>
      </c>
      <c r="E2607" s="8" t="str">
        <f>TEXT(Table1[[#This Row],[Invoice Date]],"dd-mm-yyyy")</f>
        <v>17-04-2021</v>
      </c>
      <c r="F2607" s="1" t="str">
        <f t="shared" si="160"/>
        <v>April</v>
      </c>
      <c r="G2607" s="1" t="str">
        <f t="shared" si="161"/>
        <v>2021</v>
      </c>
      <c r="H2607" s="1" t="str">
        <f t="shared" si="162"/>
        <v>Saturday</v>
      </c>
      <c r="I2607" s="1" t="str">
        <f t="shared" si="163"/>
        <v>17</v>
      </c>
      <c r="J2607" t="s">
        <v>26</v>
      </c>
      <c r="K2607" t="s">
        <v>99</v>
      </c>
      <c r="L2607" t="s">
        <v>100</v>
      </c>
      <c r="M2607" t="s">
        <v>21</v>
      </c>
      <c r="N2607">
        <v>40</v>
      </c>
      <c r="O2607">
        <v>325</v>
      </c>
      <c r="P2607">
        <v>130000</v>
      </c>
      <c r="Q2607">
        <v>45500</v>
      </c>
      <c r="R2607">
        <v>0.35</v>
      </c>
      <c r="S2607" t="s">
        <v>82</v>
      </c>
      <c r="T2607" t="str">
        <f>IF(Table1[[#This Row],[Units Sold]]&gt; 700,"High Units","low Units")</f>
        <v>low Units</v>
      </c>
      <c r="U2607">
        <f>SUM(Table1[[#This Row],[Operating Profit]])/SUM(Table1[Operating Profit])*100</f>
        <v>1.3699243767420658E-2</v>
      </c>
      <c r="V2607">
        <f>SUM(Table1[[#This Row],[Price per Unit]]*Table1[[#This Row],[Units Sold]])</f>
        <v>13000</v>
      </c>
      <c r="W2607">
        <f>SUM(Table1[[#This Row],[Total Sales]]-Table1[[#This Row],[Operating Profit]])</f>
        <v>84500</v>
      </c>
      <c r="X2607">
        <f>SUM(Table1[[#This Row],[Total Sales]]-Table1[[#This Row],[Cost]])</f>
        <v>45500</v>
      </c>
      <c r="Y2607">
        <f>SUM(Table1[[#This Row],[profit/loss]])/SUM(Table1[profit/loss])</f>
        <v>1.3699243767420659E-4</v>
      </c>
    </row>
    <row r="2608" spans="1:25" x14ac:dyDescent="0.3">
      <c r="A2608" t="s">
        <v>13</v>
      </c>
      <c r="B2608" t="s">
        <v>82</v>
      </c>
      <c r="C2608">
        <v>1185732</v>
      </c>
      <c r="D2608" s="9">
        <v>44303</v>
      </c>
      <c r="E2608" s="8" t="str">
        <f>TEXT(Table1[[#This Row],[Invoice Date]],"dd-mm-yyyy")</f>
        <v>17-04-2021</v>
      </c>
      <c r="F2608" s="1" t="str">
        <f t="shared" si="160"/>
        <v>April</v>
      </c>
      <c r="G2608" s="1" t="str">
        <f t="shared" si="161"/>
        <v>2021</v>
      </c>
      <c r="H2608" s="1" t="str">
        <f t="shared" si="162"/>
        <v>Saturday</v>
      </c>
      <c r="I2608" s="1" t="str">
        <f t="shared" si="163"/>
        <v>17</v>
      </c>
      <c r="J2608" t="s">
        <v>26</v>
      </c>
      <c r="K2608" t="s">
        <v>99</v>
      </c>
      <c r="L2608" t="s">
        <v>100</v>
      </c>
      <c r="M2608" t="s">
        <v>22</v>
      </c>
      <c r="N2608">
        <v>30</v>
      </c>
      <c r="O2608">
        <v>475</v>
      </c>
      <c r="P2608">
        <v>142500</v>
      </c>
      <c r="Q2608">
        <v>71250</v>
      </c>
      <c r="R2608">
        <v>0.5</v>
      </c>
      <c r="S2608" t="s">
        <v>82</v>
      </c>
      <c r="T2608" t="str">
        <f>IF(Table1[[#This Row],[Units Sold]]&gt; 700,"High Units","low Units")</f>
        <v>low Units</v>
      </c>
      <c r="U2608">
        <f>SUM(Table1[[#This Row],[Operating Profit]])/SUM(Table1[Operating Profit])*100</f>
        <v>2.1452112492938945E-2</v>
      </c>
      <c r="V2608">
        <f>SUM(Table1[[#This Row],[Price per Unit]]*Table1[[#This Row],[Units Sold]])</f>
        <v>14250</v>
      </c>
      <c r="W2608">
        <f>SUM(Table1[[#This Row],[Total Sales]]-Table1[[#This Row],[Operating Profit]])</f>
        <v>71250</v>
      </c>
      <c r="X2608">
        <f>SUM(Table1[[#This Row],[Total Sales]]-Table1[[#This Row],[Cost]])</f>
        <v>71250</v>
      </c>
      <c r="Y2608">
        <f>SUM(Table1[[#This Row],[profit/loss]])/SUM(Table1[profit/loss])</f>
        <v>2.1452112492938944E-4</v>
      </c>
    </row>
    <row r="2609" spans="1:25" x14ac:dyDescent="0.3">
      <c r="A2609" t="s">
        <v>13</v>
      </c>
      <c r="B2609" t="s">
        <v>82</v>
      </c>
      <c r="C2609">
        <v>1185732</v>
      </c>
      <c r="D2609" s="9">
        <v>44332</v>
      </c>
      <c r="E2609" s="8" t="str">
        <f>TEXT(Table1[[#This Row],[Invoice Date]],"dd-mm-yyyy")</f>
        <v>16-05-2021</v>
      </c>
      <c r="F2609" s="1" t="str">
        <f t="shared" si="160"/>
        <v>May</v>
      </c>
      <c r="G2609" s="1" t="str">
        <f t="shared" si="161"/>
        <v>2021</v>
      </c>
      <c r="H2609" s="1" t="str">
        <f t="shared" si="162"/>
        <v>Sunday</v>
      </c>
      <c r="I2609" s="1" t="str">
        <f t="shared" si="163"/>
        <v>16</v>
      </c>
      <c r="J2609" t="s">
        <v>26</v>
      </c>
      <c r="K2609" t="s">
        <v>99</v>
      </c>
      <c r="L2609" t="s">
        <v>100</v>
      </c>
      <c r="M2609" t="s">
        <v>16</v>
      </c>
      <c r="N2609">
        <v>40</v>
      </c>
      <c r="O2609">
        <v>745</v>
      </c>
      <c r="P2609">
        <v>298000</v>
      </c>
      <c r="Q2609">
        <v>119200</v>
      </c>
      <c r="R2609">
        <v>0.4</v>
      </c>
      <c r="S2609" t="s">
        <v>82</v>
      </c>
      <c r="T2609" t="str">
        <f>IF(Table1[[#This Row],[Units Sold]]&gt; 700,"High Units","low Units")</f>
        <v>High Units</v>
      </c>
      <c r="U2609">
        <f>SUM(Table1[[#This Row],[Operating Profit]])/SUM(Table1[Operating Profit])*100</f>
        <v>3.5889007847836094E-2</v>
      </c>
      <c r="V2609">
        <f>SUM(Table1[[#This Row],[Price per Unit]]*Table1[[#This Row],[Units Sold]])</f>
        <v>29800</v>
      </c>
      <c r="W2609">
        <f>SUM(Table1[[#This Row],[Total Sales]]-Table1[[#This Row],[Operating Profit]])</f>
        <v>178800</v>
      </c>
      <c r="X2609">
        <f>SUM(Table1[[#This Row],[Total Sales]]-Table1[[#This Row],[Cost]])</f>
        <v>119200</v>
      </c>
      <c r="Y2609">
        <f>SUM(Table1[[#This Row],[profit/loss]])/SUM(Table1[profit/loss])</f>
        <v>3.5889007847836096E-4</v>
      </c>
    </row>
    <row r="2610" spans="1:25" x14ac:dyDescent="0.3">
      <c r="A2610" t="s">
        <v>13</v>
      </c>
      <c r="B2610" t="s">
        <v>82</v>
      </c>
      <c r="C2610">
        <v>1185732</v>
      </c>
      <c r="D2610" s="9">
        <v>44332</v>
      </c>
      <c r="E2610" s="8" t="str">
        <f>TEXT(Table1[[#This Row],[Invoice Date]],"dd-mm-yyyy")</f>
        <v>16-05-2021</v>
      </c>
      <c r="F2610" s="1" t="str">
        <f t="shared" si="160"/>
        <v>May</v>
      </c>
      <c r="G2610" s="1" t="str">
        <f t="shared" si="161"/>
        <v>2021</v>
      </c>
      <c r="H2610" s="1" t="str">
        <f t="shared" si="162"/>
        <v>Sunday</v>
      </c>
      <c r="I2610" s="1" t="str">
        <f t="shared" si="163"/>
        <v>16</v>
      </c>
      <c r="J2610" t="s">
        <v>26</v>
      </c>
      <c r="K2610" t="s">
        <v>99</v>
      </c>
      <c r="L2610" t="s">
        <v>100</v>
      </c>
      <c r="M2610" t="s">
        <v>18</v>
      </c>
      <c r="N2610">
        <v>40</v>
      </c>
      <c r="O2610">
        <v>450</v>
      </c>
      <c r="P2610">
        <v>180000</v>
      </c>
      <c r="Q2610">
        <v>63000</v>
      </c>
      <c r="R2610">
        <v>0.35</v>
      </c>
      <c r="S2610" t="s">
        <v>82</v>
      </c>
      <c r="T2610" t="str">
        <f>IF(Table1[[#This Row],[Units Sold]]&gt; 700,"High Units","low Units")</f>
        <v>low Units</v>
      </c>
      <c r="U2610">
        <f>SUM(Table1[[#This Row],[Operating Profit]])/SUM(Table1[Operating Profit])*100</f>
        <v>1.8968183677967064E-2</v>
      </c>
      <c r="V2610">
        <f>SUM(Table1[[#This Row],[Price per Unit]]*Table1[[#This Row],[Units Sold]])</f>
        <v>18000</v>
      </c>
      <c r="W2610">
        <f>SUM(Table1[[#This Row],[Total Sales]]-Table1[[#This Row],[Operating Profit]])</f>
        <v>117000</v>
      </c>
      <c r="X2610">
        <f>SUM(Table1[[#This Row],[Total Sales]]-Table1[[#This Row],[Cost]])</f>
        <v>63000</v>
      </c>
      <c r="Y2610">
        <f>SUM(Table1[[#This Row],[profit/loss]])/SUM(Table1[profit/loss])</f>
        <v>1.8968183677967065E-4</v>
      </c>
    </row>
    <row r="2611" spans="1:25" x14ac:dyDescent="0.3">
      <c r="A2611" t="s">
        <v>13</v>
      </c>
      <c r="B2611" t="s">
        <v>82</v>
      </c>
      <c r="C2611">
        <v>1185732</v>
      </c>
      <c r="D2611" s="9">
        <v>44332</v>
      </c>
      <c r="E2611" s="8" t="str">
        <f>TEXT(Table1[[#This Row],[Invoice Date]],"dd-mm-yyyy")</f>
        <v>16-05-2021</v>
      </c>
      <c r="F2611" s="1" t="str">
        <f t="shared" si="160"/>
        <v>May</v>
      </c>
      <c r="G2611" s="1" t="str">
        <f t="shared" si="161"/>
        <v>2021</v>
      </c>
      <c r="H2611" s="1" t="str">
        <f t="shared" si="162"/>
        <v>Sunday</v>
      </c>
      <c r="I2611" s="1" t="str">
        <f t="shared" si="163"/>
        <v>16</v>
      </c>
      <c r="J2611" t="s">
        <v>26</v>
      </c>
      <c r="K2611" t="s">
        <v>99</v>
      </c>
      <c r="L2611" t="s">
        <v>100</v>
      </c>
      <c r="M2611" t="s">
        <v>19</v>
      </c>
      <c r="N2611">
        <v>35</v>
      </c>
      <c r="O2611">
        <v>425</v>
      </c>
      <c r="P2611">
        <v>148750</v>
      </c>
      <c r="Q2611">
        <v>59500</v>
      </c>
      <c r="R2611">
        <v>0.4</v>
      </c>
      <c r="S2611" t="s">
        <v>82</v>
      </c>
      <c r="T2611" t="str">
        <f>IF(Table1[[#This Row],[Units Sold]]&gt; 700,"High Units","low Units")</f>
        <v>low Units</v>
      </c>
      <c r="U2611">
        <f>SUM(Table1[[#This Row],[Operating Profit]])/SUM(Table1[Operating Profit])*100</f>
        <v>1.7914395695857784E-2</v>
      </c>
      <c r="V2611">
        <f>SUM(Table1[[#This Row],[Price per Unit]]*Table1[[#This Row],[Units Sold]])</f>
        <v>14875</v>
      </c>
      <c r="W2611">
        <f>SUM(Table1[[#This Row],[Total Sales]]-Table1[[#This Row],[Operating Profit]])</f>
        <v>89250</v>
      </c>
      <c r="X2611">
        <f>SUM(Table1[[#This Row],[Total Sales]]-Table1[[#This Row],[Cost]])</f>
        <v>59500</v>
      </c>
      <c r="Y2611">
        <f>SUM(Table1[[#This Row],[profit/loss]])/SUM(Table1[profit/loss])</f>
        <v>1.7914395695857785E-4</v>
      </c>
    </row>
    <row r="2612" spans="1:25" x14ac:dyDescent="0.3">
      <c r="A2612" t="s">
        <v>13</v>
      </c>
      <c r="B2612" t="s">
        <v>82</v>
      </c>
      <c r="C2612">
        <v>1185732</v>
      </c>
      <c r="D2612" s="9">
        <v>44332</v>
      </c>
      <c r="E2612" s="8" t="str">
        <f>TEXT(Table1[[#This Row],[Invoice Date]],"dd-mm-yyyy")</f>
        <v>16-05-2021</v>
      </c>
      <c r="F2612" s="1" t="str">
        <f t="shared" si="160"/>
        <v>May</v>
      </c>
      <c r="G2612" s="1" t="str">
        <f t="shared" si="161"/>
        <v>2021</v>
      </c>
      <c r="H2612" s="1" t="str">
        <f t="shared" si="162"/>
        <v>Sunday</v>
      </c>
      <c r="I2612" s="1" t="str">
        <f t="shared" si="163"/>
        <v>16</v>
      </c>
      <c r="J2612" t="s">
        <v>26</v>
      </c>
      <c r="K2612" t="s">
        <v>99</v>
      </c>
      <c r="L2612" t="s">
        <v>100</v>
      </c>
      <c r="M2612" t="s">
        <v>20</v>
      </c>
      <c r="N2612">
        <v>35</v>
      </c>
      <c r="O2612">
        <v>375</v>
      </c>
      <c r="P2612">
        <v>131250</v>
      </c>
      <c r="Q2612">
        <v>52500</v>
      </c>
      <c r="R2612">
        <v>0.4</v>
      </c>
      <c r="S2612" t="s">
        <v>82</v>
      </c>
      <c r="T2612" t="str">
        <f>IF(Table1[[#This Row],[Units Sold]]&gt; 700,"High Units","low Units")</f>
        <v>low Units</v>
      </c>
      <c r="U2612">
        <f>SUM(Table1[[#This Row],[Operating Profit]])/SUM(Table1[Operating Profit])*100</f>
        <v>1.5806819731639221E-2</v>
      </c>
      <c r="V2612">
        <f>SUM(Table1[[#This Row],[Price per Unit]]*Table1[[#This Row],[Units Sold]])</f>
        <v>13125</v>
      </c>
      <c r="W2612">
        <f>SUM(Table1[[#This Row],[Total Sales]]-Table1[[#This Row],[Operating Profit]])</f>
        <v>78750</v>
      </c>
      <c r="X2612">
        <f>SUM(Table1[[#This Row],[Total Sales]]-Table1[[#This Row],[Cost]])</f>
        <v>52500</v>
      </c>
      <c r="Y2612">
        <f>SUM(Table1[[#This Row],[profit/loss]])/SUM(Table1[profit/loss])</f>
        <v>1.5806819731639221E-4</v>
      </c>
    </row>
    <row r="2613" spans="1:25" x14ac:dyDescent="0.3">
      <c r="A2613" t="s">
        <v>13</v>
      </c>
      <c r="B2613" t="s">
        <v>82</v>
      </c>
      <c r="C2613">
        <v>1185732</v>
      </c>
      <c r="D2613" s="9">
        <v>44332</v>
      </c>
      <c r="E2613" s="8" t="str">
        <f>TEXT(Table1[[#This Row],[Invoice Date]],"dd-mm-yyyy")</f>
        <v>16-05-2021</v>
      </c>
      <c r="F2613" s="1" t="str">
        <f t="shared" si="160"/>
        <v>May</v>
      </c>
      <c r="G2613" s="1" t="str">
        <f t="shared" si="161"/>
        <v>2021</v>
      </c>
      <c r="H2613" s="1" t="str">
        <f t="shared" si="162"/>
        <v>Sunday</v>
      </c>
      <c r="I2613" s="1" t="str">
        <f t="shared" si="163"/>
        <v>16</v>
      </c>
      <c r="J2613" t="s">
        <v>26</v>
      </c>
      <c r="K2613" t="s">
        <v>99</v>
      </c>
      <c r="L2613" t="s">
        <v>100</v>
      </c>
      <c r="M2613" t="s">
        <v>21</v>
      </c>
      <c r="N2613">
        <v>45</v>
      </c>
      <c r="O2613">
        <v>400</v>
      </c>
      <c r="P2613">
        <v>180000</v>
      </c>
      <c r="Q2613">
        <v>63000</v>
      </c>
      <c r="R2613">
        <v>0.35</v>
      </c>
      <c r="S2613" t="s">
        <v>82</v>
      </c>
      <c r="T2613" t="str">
        <f>IF(Table1[[#This Row],[Units Sold]]&gt; 700,"High Units","low Units")</f>
        <v>low Units</v>
      </c>
      <c r="U2613">
        <f>SUM(Table1[[#This Row],[Operating Profit]])/SUM(Table1[Operating Profit])*100</f>
        <v>1.8968183677967064E-2</v>
      </c>
      <c r="V2613">
        <f>SUM(Table1[[#This Row],[Price per Unit]]*Table1[[#This Row],[Units Sold]])</f>
        <v>18000</v>
      </c>
      <c r="W2613">
        <f>SUM(Table1[[#This Row],[Total Sales]]-Table1[[#This Row],[Operating Profit]])</f>
        <v>117000</v>
      </c>
      <c r="X2613">
        <f>SUM(Table1[[#This Row],[Total Sales]]-Table1[[#This Row],[Cost]])</f>
        <v>63000</v>
      </c>
      <c r="Y2613">
        <f>SUM(Table1[[#This Row],[profit/loss]])/SUM(Table1[profit/loss])</f>
        <v>1.8968183677967065E-4</v>
      </c>
    </row>
    <row r="2614" spans="1:25" x14ac:dyDescent="0.3">
      <c r="A2614" t="s">
        <v>13</v>
      </c>
      <c r="B2614" t="s">
        <v>82</v>
      </c>
      <c r="C2614">
        <v>1185732</v>
      </c>
      <c r="D2614" s="9">
        <v>44332</v>
      </c>
      <c r="E2614" s="8" t="str">
        <f>TEXT(Table1[[#This Row],[Invoice Date]],"dd-mm-yyyy")</f>
        <v>16-05-2021</v>
      </c>
      <c r="F2614" s="1" t="str">
        <f t="shared" si="160"/>
        <v>May</v>
      </c>
      <c r="G2614" s="1" t="str">
        <f t="shared" si="161"/>
        <v>2021</v>
      </c>
      <c r="H2614" s="1" t="str">
        <f t="shared" si="162"/>
        <v>Sunday</v>
      </c>
      <c r="I2614" s="1" t="str">
        <f t="shared" si="163"/>
        <v>16</v>
      </c>
      <c r="J2614" t="s">
        <v>26</v>
      </c>
      <c r="K2614" t="s">
        <v>99</v>
      </c>
      <c r="L2614" t="s">
        <v>100</v>
      </c>
      <c r="M2614" t="s">
        <v>22</v>
      </c>
      <c r="N2614">
        <v>50</v>
      </c>
      <c r="O2614">
        <v>500</v>
      </c>
      <c r="P2614">
        <v>250000</v>
      </c>
      <c r="Q2614">
        <v>125000</v>
      </c>
      <c r="R2614">
        <v>0.5</v>
      </c>
      <c r="S2614" t="s">
        <v>82</v>
      </c>
      <c r="T2614" t="str">
        <f>IF(Table1[[#This Row],[Units Sold]]&gt; 700,"High Units","low Units")</f>
        <v>low Units</v>
      </c>
      <c r="U2614">
        <f>SUM(Table1[[#This Row],[Operating Profit]])/SUM(Table1[Operating Profit])*100</f>
        <v>3.7635285075331482E-2</v>
      </c>
      <c r="V2614">
        <f>SUM(Table1[[#This Row],[Price per Unit]]*Table1[[#This Row],[Units Sold]])</f>
        <v>25000</v>
      </c>
      <c r="W2614">
        <f>SUM(Table1[[#This Row],[Total Sales]]-Table1[[#This Row],[Operating Profit]])</f>
        <v>125000</v>
      </c>
      <c r="X2614">
        <f>SUM(Table1[[#This Row],[Total Sales]]-Table1[[#This Row],[Cost]])</f>
        <v>125000</v>
      </c>
      <c r="Y2614">
        <f>SUM(Table1[[#This Row],[profit/loss]])/SUM(Table1[profit/loss])</f>
        <v>3.7635285075331479E-4</v>
      </c>
    </row>
    <row r="2615" spans="1:25" x14ac:dyDescent="0.3">
      <c r="A2615" t="s">
        <v>13</v>
      </c>
      <c r="B2615" t="s">
        <v>82</v>
      </c>
      <c r="C2615">
        <v>1185732</v>
      </c>
      <c r="D2615" s="9">
        <v>44365</v>
      </c>
      <c r="E2615" s="8" t="str">
        <f>TEXT(Table1[[#This Row],[Invoice Date]],"dd-mm-yyyy")</f>
        <v>18-06-2021</v>
      </c>
      <c r="F2615" s="1" t="str">
        <f t="shared" si="160"/>
        <v>June</v>
      </c>
      <c r="G2615" s="1" t="str">
        <f t="shared" si="161"/>
        <v>2021</v>
      </c>
      <c r="H2615" s="1" t="str">
        <f t="shared" si="162"/>
        <v>Friday</v>
      </c>
      <c r="I2615" s="1" t="str">
        <f t="shared" si="163"/>
        <v>18</v>
      </c>
      <c r="J2615" t="s">
        <v>26</v>
      </c>
      <c r="K2615" t="s">
        <v>99</v>
      </c>
      <c r="L2615" t="s">
        <v>100</v>
      </c>
      <c r="M2615" t="s">
        <v>16</v>
      </c>
      <c r="N2615">
        <v>45</v>
      </c>
      <c r="O2615">
        <v>750</v>
      </c>
      <c r="P2615">
        <v>337500</v>
      </c>
      <c r="Q2615">
        <v>135000</v>
      </c>
      <c r="R2615">
        <v>0.4</v>
      </c>
      <c r="S2615" t="s">
        <v>82</v>
      </c>
      <c r="T2615" t="str">
        <f>IF(Table1[[#This Row],[Units Sold]]&gt; 700,"High Units","low Units")</f>
        <v>High Units</v>
      </c>
      <c r="U2615">
        <f>SUM(Table1[[#This Row],[Operating Profit]])/SUM(Table1[Operating Profit])*100</f>
        <v>4.0646107881357994E-2</v>
      </c>
      <c r="V2615">
        <f>SUM(Table1[[#This Row],[Price per Unit]]*Table1[[#This Row],[Units Sold]])</f>
        <v>33750</v>
      </c>
      <c r="W2615">
        <f>SUM(Table1[[#This Row],[Total Sales]]-Table1[[#This Row],[Operating Profit]])</f>
        <v>202500</v>
      </c>
      <c r="X2615">
        <f>SUM(Table1[[#This Row],[Total Sales]]-Table1[[#This Row],[Cost]])</f>
        <v>135000</v>
      </c>
      <c r="Y2615">
        <f>SUM(Table1[[#This Row],[profit/loss]])/SUM(Table1[profit/loss])</f>
        <v>4.0646107881357995E-4</v>
      </c>
    </row>
    <row r="2616" spans="1:25" x14ac:dyDescent="0.3">
      <c r="A2616" t="s">
        <v>13</v>
      </c>
      <c r="B2616" t="s">
        <v>82</v>
      </c>
      <c r="C2616">
        <v>1185732</v>
      </c>
      <c r="D2616" s="9">
        <v>44365</v>
      </c>
      <c r="E2616" s="8" t="str">
        <f>TEXT(Table1[[#This Row],[Invoice Date]],"dd-mm-yyyy")</f>
        <v>18-06-2021</v>
      </c>
      <c r="F2616" s="1" t="str">
        <f t="shared" si="160"/>
        <v>June</v>
      </c>
      <c r="G2616" s="1" t="str">
        <f t="shared" si="161"/>
        <v>2021</v>
      </c>
      <c r="H2616" s="1" t="str">
        <f t="shared" si="162"/>
        <v>Friday</v>
      </c>
      <c r="I2616" s="1" t="str">
        <f t="shared" si="163"/>
        <v>18</v>
      </c>
      <c r="J2616" t="s">
        <v>26</v>
      </c>
      <c r="K2616" t="s">
        <v>99</v>
      </c>
      <c r="L2616" t="s">
        <v>100</v>
      </c>
      <c r="M2616" t="s">
        <v>18</v>
      </c>
      <c r="N2616">
        <v>40</v>
      </c>
      <c r="O2616">
        <v>500</v>
      </c>
      <c r="P2616">
        <v>200000</v>
      </c>
      <c r="Q2616">
        <v>70000</v>
      </c>
      <c r="R2616">
        <v>0.35</v>
      </c>
      <c r="S2616" t="s">
        <v>82</v>
      </c>
      <c r="T2616" t="str">
        <f>IF(Table1[[#This Row],[Units Sold]]&gt; 700,"High Units","low Units")</f>
        <v>low Units</v>
      </c>
      <c r="U2616">
        <f>SUM(Table1[[#This Row],[Operating Profit]])/SUM(Table1[Operating Profit])*100</f>
        <v>2.1075759642185631E-2</v>
      </c>
      <c r="V2616">
        <f>SUM(Table1[[#This Row],[Price per Unit]]*Table1[[#This Row],[Units Sold]])</f>
        <v>20000</v>
      </c>
      <c r="W2616">
        <f>SUM(Table1[[#This Row],[Total Sales]]-Table1[[#This Row],[Operating Profit]])</f>
        <v>130000</v>
      </c>
      <c r="X2616">
        <f>SUM(Table1[[#This Row],[Total Sales]]-Table1[[#This Row],[Cost]])</f>
        <v>70000</v>
      </c>
      <c r="Y2616">
        <f>SUM(Table1[[#This Row],[profit/loss]])/SUM(Table1[profit/loss])</f>
        <v>2.1075759642185629E-4</v>
      </c>
    </row>
    <row r="2617" spans="1:25" x14ac:dyDescent="0.3">
      <c r="A2617" t="s">
        <v>13</v>
      </c>
      <c r="B2617" t="s">
        <v>82</v>
      </c>
      <c r="C2617">
        <v>1185732</v>
      </c>
      <c r="D2617" s="9">
        <v>44365</v>
      </c>
      <c r="E2617" s="8" t="str">
        <f>TEXT(Table1[[#This Row],[Invoice Date]],"dd-mm-yyyy")</f>
        <v>18-06-2021</v>
      </c>
      <c r="F2617" s="1" t="str">
        <f t="shared" si="160"/>
        <v>June</v>
      </c>
      <c r="G2617" s="1" t="str">
        <f t="shared" si="161"/>
        <v>2021</v>
      </c>
      <c r="H2617" s="1" t="str">
        <f t="shared" si="162"/>
        <v>Friday</v>
      </c>
      <c r="I2617" s="1" t="str">
        <f t="shared" si="163"/>
        <v>18</v>
      </c>
      <c r="J2617" t="s">
        <v>26</v>
      </c>
      <c r="K2617" t="s">
        <v>99</v>
      </c>
      <c r="L2617" t="s">
        <v>100</v>
      </c>
      <c r="M2617" t="s">
        <v>19</v>
      </c>
      <c r="N2617">
        <v>45</v>
      </c>
      <c r="O2617">
        <v>475</v>
      </c>
      <c r="P2617">
        <v>213750</v>
      </c>
      <c r="Q2617">
        <v>85500</v>
      </c>
      <c r="R2617">
        <v>0.4</v>
      </c>
      <c r="S2617" t="s">
        <v>82</v>
      </c>
      <c r="T2617" t="str">
        <f>IF(Table1[[#This Row],[Units Sold]]&gt; 700,"High Units","low Units")</f>
        <v>low Units</v>
      </c>
      <c r="U2617">
        <f>SUM(Table1[[#This Row],[Operating Profit]])/SUM(Table1[Operating Profit])*100</f>
        <v>2.5742534991526733E-2</v>
      </c>
      <c r="V2617">
        <f>SUM(Table1[[#This Row],[Price per Unit]]*Table1[[#This Row],[Units Sold]])</f>
        <v>21375</v>
      </c>
      <c r="W2617">
        <f>SUM(Table1[[#This Row],[Total Sales]]-Table1[[#This Row],[Operating Profit]])</f>
        <v>128250</v>
      </c>
      <c r="X2617">
        <f>SUM(Table1[[#This Row],[Total Sales]]-Table1[[#This Row],[Cost]])</f>
        <v>85500</v>
      </c>
      <c r="Y2617">
        <f>SUM(Table1[[#This Row],[profit/loss]])/SUM(Table1[profit/loss])</f>
        <v>2.5742534991526732E-4</v>
      </c>
    </row>
    <row r="2618" spans="1:25" x14ac:dyDescent="0.3">
      <c r="A2618" t="s">
        <v>13</v>
      </c>
      <c r="B2618" t="s">
        <v>82</v>
      </c>
      <c r="C2618">
        <v>1185732</v>
      </c>
      <c r="D2618" s="9">
        <v>44365</v>
      </c>
      <c r="E2618" s="8" t="str">
        <f>TEXT(Table1[[#This Row],[Invoice Date]],"dd-mm-yyyy")</f>
        <v>18-06-2021</v>
      </c>
      <c r="F2618" s="1" t="str">
        <f t="shared" si="160"/>
        <v>June</v>
      </c>
      <c r="G2618" s="1" t="str">
        <f t="shared" si="161"/>
        <v>2021</v>
      </c>
      <c r="H2618" s="1" t="str">
        <f t="shared" si="162"/>
        <v>Friday</v>
      </c>
      <c r="I2618" s="1" t="str">
        <f t="shared" si="163"/>
        <v>18</v>
      </c>
      <c r="J2618" t="s">
        <v>26</v>
      </c>
      <c r="K2618" t="s">
        <v>99</v>
      </c>
      <c r="L2618" t="s">
        <v>100</v>
      </c>
      <c r="M2618" t="s">
        <v>20</v>
      </c>
      <c r="N2618">
        <v>45</v>
      </c>
      <c r="O2618">
        <v>450</v>
      </c>
      <c r="P2618">
        <v>202500</v>
      </c>
      <c r="Q2618">
        <v>81000</v>
      </c>
      <c r="R2618">
        <v>0.4</v>
      </c>
      <c r="S2618" t="s">
        <v>82</v>
      </c>
      <c r="T2618" t="str">
        <f>IF(Table1[[#This Row],[Units Sold]]&gt; 700,"High Units","low Units")</f>
        <v>low Units</v>
      </c>
      <c r="U2618">
        <f>SUM(Table1[[#This Row],[Operating Profit]])/SUM(Table1[Operating Profit])*100</f>
        <v>2.43876647288148E-2</v>
      </c>
      <c r="V2618">
        <f>SUM(Table1[[#This Row],[Price per Unit]]*Table1[[#This Row],[Units Sold]])</f>
        <v>20250</v>
      </c>
      <c r="W2618">
        <f>SUM(Table1[[#This Row],[Total Sales]]-Table1[[#This Row],[Operating Profit]])</f>
        <v>121500</v>
      </c>
      <c r="X2618">
        <f>SUM(Table1[[#This Row],[Total Sales]]-Table1[[#This Row],[Cost]])</f>
        <v>81000</v>
      </c>
      <c r="Y2618">
        <f>SUM(Table1[[#This Row],[profit/loss]])/SUM(Table1[profit/loss])</f>
        <v>2.4387664728814799E-4</v>
      </c>
    </row>
    <row r="2619" spans="1:25" x14ac:dyDescent="0.3">
      <c r="A2619" t="s">
        <v>13</v>
      </c>
      <c r="B2619" t="s">
        <v>82</v>
      </c>
      <c r="C2619">
        <v>1185732</v>
      </c>
      <c r="D2619" s="9">
        <v>44365</v>
      </c>
      <c r="E2619" s="8" t="str">
        <f>TEXT(Table1[[#This Row],[Invoice Date]],"dd-mm-yyyy")</f>
        <v>18-06-2021</v>
      </c>
      <c r="F2619" s="1" t="str">
        <f t="shared" si="160"/>
        <v>June</v>
      </c>
      <c r="G2619" s="1" t="str">
        <f t="shared" si="161"/>
        <v>2021</v>
      </c>
      <c r="H2619" s="1" t="str">
        <f t="shared" si="162"/>
        <v>Friday</v>
      </c>
      <c r="I2619" s="1" t="str">
        <f t="shared" si="163"/>
        <v>18</v>
      </c>
      <c r="J2619" t="s">
        <v>26</v>
      </c>
      <c r="K2619" t="s">
        <v>99</v>
      </c>
      <c r="L2619" t="s">
        <v>100</v>
      </c>
      <c r="M2619" t="s">
        <v>21</v>
      </c>
      <c r="N2619">
        <v>60</v>
      </c>
      <c r="O2619">
        <v>450</v>
      </c>
      <c r="P2619">
        <v>270000</v>
      </c>
      <c r="Q2619">
        <v>94500</v>
      </c>
      <c r="R2619">
        <v>0.35</v>
      </c>
      <c r="S2619" t="s">
        <v>82</v>
      </c>
      <c r="T2619" t="str">
        <f>IF(Table1[[#This Row],[Units Sold]]&gt; 700,"High Units","low Units")</f>
        <v>low Units</v>
      </c>
      <c r="U2619">
        <f>SUM(Table1[[#This Row],[Operating Profit]])/SUM(Table1[Operating Profit])*100</f>
        <v>2.8452275516950596E-2</v>
      </c>
      <c r="V2619">
        <f>SUM(Table1[[#This Row],[Price per Unit]]*Table1[[#This Row],[Units Sold]])</f>
        <v>27000</v>
      </c>
      <c r="W2619">
        <f>SUM(Table1[[#This Row],[Total Sales]]-Table1[[#This Row],[Operating Profit]])</f>
        <v>175500</v>
      </c>
      <c r="X2619">
        <f>SUM(Table1[[#This Row],[Total Sales]]-Table1[[#This Row],[Cost]])</f>
        <v>94500</v>
      </c>
      <c r="Y2619">
        <f>SUM(Table1[[#This Row],[profit/loss]])/SUM(Table1[profit/loss])</f>
        <v>2.8452275516950597E-4</v>
      </c>
    </row>
    <row r="2620" spans="1:25" x14ac:dyDescent="0.3">
      <c r="A2620" t="s">
        <v>13</v>
      </c>
      <c r="B2620" t="s">
        <v>82</v>
      </c>
      <c r="C2620">
        <v>1185732</v>
      </c>
      <c r="D2620" s="9">
        <v>44365</v>
      </c>
      <c r="E2620" s="8" t="str">
        <f>TEXT(Table1[[#This Row],[Invoice Date]],"dd-mm-yyyy")</f>
        <v>18-06-2021</v>
      </c>
      <c r="F2620" s="1" t="str">
        <f t="shared" si="160"/>
        <v>June</v>
      </c>
      <c r="G2620" s="1" t="str">
        <f t="shared" si="161"/>
        <v>2021</v>
      </c>
      <c r="H2620" s="1" t="str">
        <f t="shared" si="162"/>
        <v>Friday</v>
      </c>
      <c r="I2620" s="1" t="str">
        <f t="shared" si="163"/>
        <v>18</v>
      </c>
      <c r="J2620" t="s">
        <v>26</v>
      </c>
      <c r="K2620" t="s">
        <v>99</v>
      </c>
      <c r="L2620" t="s">
        <v>100</v>
      </c>
      <c r="M2620" t="s">
        <v>22</v>
      </c>
      <c r="N2620">
        <v>65</v>
      </c>
      <c r="O2620">
        <v>625</v>
      </c>
      <c r="P2620">
        <v>406250</v>
      </c>
      <c r="Q2620">
        <v>203125</v>
      </c>
      <c r="R2620">
        <v>0.5</v>
      </c>
      <c r="S2620" t="s">
        <v>82</v>
      </c>
      <c r="T2620" t="str">
        <f>IF(Table1[[#This Row],[Units Sold]]&gt; 700,"High Units","low Units")</f>
        <v>low Units</v>
      </c>
      <c r="U2620">
        <f>SUM(Table1[[#This Row],[Operating Profit]])/SUM(Table1[Operating Profit])*100</f>
        <v>6.1157338247413658E-2</v>
      </c>
      <c r="V2620">
        <f>SUM(Table1[[#This Row],[Price per Unit]]*Table1[[#This Row],[Units Sold]])</f>
        <v>40625</v>
      </c>
      <c r="W2620">
        <f>SUM(Table1[[#This Row],[Total Sales]]-Table1[[#This Row],[Operating Profit]])</f>
        <v>203125</v>
      </c>
      <c r="X2620">
        <f>SUM(Table1[[#This Row],[Total Sales]]-Table1[[#This Row],[Cost]])</f>
        <v>203125</v>
      </c>
      <c r="Y2620">
        <f>SUM(Table1[[#This Row],[profit/loss]])/SUM(Table1[profit/loss])</f>
        <v>6.1157338247413658E-4</v>
      </c>
    </row>
    <row r="2621" spans="1:25" x14ac:dyDescent="0.3">
      <c r="A2621" t="s">
        <v>13</v>
      </c>
      <c r="B2621" t="s">
        <v>82</v>
      </c>
      <c r="C2621">
        <v>1185732</v>
      </c>
      <c r="D2621" s="9">
        <v>44393</v>
      </c>
      <c r="E2621" s="8" t="str">
        <f>TEXT(Table1[[#This Row],[Invoice Date]],"dd-mm-yyyy")</f>
        <v>16-07-2021</v>
      </c>
      <c r="F2621" s="1" t="str">
        <f t="shared" si="160"/>
        <v>July</v>
      </c>
      <c r="G2621" s="1" t="str">
        <f t="shared" si="161"/>
        <v>2021</v>
      </c>
      <c r="H2621" s="1" t="str">
        <f t="shared" si="162"/>
        <v>Friday</v>
      </c>
      <c r="I2621" s="1" t="str">
        <f t="shared" si="163"/>
        <v>16</v>
      </c>
      <c r="J2621" t="s">
        <v>26</v>
      </c>
      <c r="K2621" t="s">
        <v>99</v>
      </c>
      <c r="L2621" t="s">
        <v>100</v>
      </c>
      <c r="M2621" t="s">
        <v>16</v>
      </c>
      <c r="N2621">
        <v>60</v>
      </c>
      <c r="O2621">
        <v>850</v>
      </c>
      <c r="P2621">
        <v>510000</v>
      </c>
      <c r="Q2621">
        <v>204000</v>
      </c>
      <c r="R2621">
        <v>0.4</v>
      </c>
      <c r="S2621" t="s">
        <v>82</v>
      </c>
      <c r="T2621" t="str">
        <f>IF(Table1[[#This Row],[Units Sold]]&gt; 700,"High Units","low Units")</f>
        <v>High Units</v>
      </c>
      <c r="U2621">
        <f>SUM(Table1[[#This Row],[Operating Profit]])/SUM(Table1[Operating Profit])*100</f>
        <v>6.1420785242940971E-2</v>
      </c>
      <c r="V2621">
        <f>SUM(Table1[[#This Row],[Price per Unit]]*Table1[[#This Row],[Units Sold]])</f>
        <v>51000</v>
      </c>
      <c r="W2621">
        <f>SUM(Table1[[#This Row],[Total Sales]]-Table1[[#This Row],[Operating Profit]])</f>
        <v>306000</v>
      </c>
      <c r="X2621">
        <f>SUM(Table1[[#This Row],[Total Sales]]-Table1[[#This Row],[Cost]])</f>
        <v>204000</v>
      </c>
      <c r="Y2621">
        <f>SUM(Table1[[#This Row],[profit/loss]])/SUM(Table1[profit/loss])</f>
        <v>6.1420785242940969E-4</v>
      </c>
    </row>
    <row r="2622" spans="1:25" x14ac:dyDescent="0.3">
      <c r="A2622" t="s">
        <v>24</v>
      </c>
      <c r="B2622" t="s">
        <v>82</v>
      </c>
      <c r="C2622">
        <v>1185732</v>
      </c>
      <c r="D2622" s="9">
        <v>44393</v>
      </c>
      <c r="E2622" s="8" t="str">
        <f>TEXT(Table1[[#This Row],[Invoice Date]],"dd-mm-yyyy")</f>
        <v>16-07-2021</v>
      </c>
      <c r="F2622" s="1" t="str">
        <f t="shared" si="160"/>
        <v>July</v>
      </c>
      <c r="G2622" s="1" t="str">
        <f t="shared" si="161"/>
        <v>2021</v>
      </c>
      <c r="H2622" s="1" t="str">
        <f t="shared" si="162"/>
        <v>Friday</v>
      </c>
      <c r="I2622" s="1" t="str">
        <f t="shared" si="163"/>
        <v>16</v>
      </c>
      <c r="J2622" t="s">
        <v>26</v>
      </c>
      <c r="K2622" t="s">
        <v>99</v>
      </c>
      <c r="L2622" t="s">
        <v>100</v>
      </c>
      <c r="M2622" t="s">
        <v>18</v>
      </c>
      <c r="N2622">
        <v>55</v>
      </c>
      <c r="O2622">
        <v>600</v>
      </c>
      <c r="P2622">
        <v>330000</v>
      </c>
      <c r="Q2622">
        <v>115500</v>
      </c>
      <c r="R2622">
        <v>0.35</v>
      </c>
      <c r="S2622" t="s">
        <v>82</v>
      </c>
      <c r="T2622" t="str">
        <f>IF(Table1[[#This Row],[Units Sold]]&gt; 700,"High Units","low Units")</f>
        <v>low Units</v>
      </c>
      <c r="U2622">
        <f>SUM(Table1[[#This Row],[Operating Profit]])/SUM(Table1[Operating Profit])*100</f>
        <v>3.4775003409606285E-2</v>
      </c>
      <c r="V2622">
        <f>SUM(Table1[[#This Row],[Price per Unit]]*Table1[[#This Row],[Units Sold]])</f>
        <v>33000</v>
      </c>
      <c r="W2622">
        <f>SUM(Table1[[#This Row],[Total Sales]]-Table1[[#This Row],[Operating Profit]])</f>
        <v>214500</v>
      </c>
      <c r="X2622">
        <f>SUM(Table1[[#This Row],[Total Sales]]-Table1[[#This Row],[Cost]])</f>
        <v>115500</v>
      </c>
      <c r="Y2622">
        <f>SUM(Table1[[#This Row],[profit/loss]])/SUM(Table1[profit/loss])</f>
        <v>3.4775003409606286E-4</v>
      </c>
    </row>
    <row r="2623" spans="1:25" x14ac:dyDescent="0.3">
      <c r="A2623" t="s">
        <v>24</v>
      </c>
      <c r="B2623" t="s">
        <v>82</v>
      </c>
      <c r="C2623">
        <v>1185732</v>
      </c>
      <c r="D2623" s="9">
        <v>44393</v>
      </c>
      <c r="E2623" s="8" t="str">
        <f>TEXT(Table1[[#This Row],[Invoice Date]],"dd-mm-yyyy")</f>
        <v>16-07-2021</v>
      </c>
      <c r="F2623" s="1" t="str">
        <f t="shared" si="160"/>
        <v>July</v>
      </c>
      <c r="G2623" s="1" t="str">
        <f t="shared" si="161"/>
        <v>2021</v>
      </c>
      <c r="H2623" s="1" t="str">
        <f t="shared" si="162"/>
        <v>Friday</v>
      </c>
      <c r="I2623" s="1" t="str">
        <f t="shared" si="163"/>
        <v>16</v>
      </c>
      <c r="J2623" t="s">
        <v>26</v>
      </c>
      <c r="K2623" t="s">
        <v>99</v>
      </c>
      <c r="L2623" t="s">
        <v>100</v>
      </c>
      <c r="M2623" t="s">
        <v>19</v>
      </c>
      <c r="N2623">
        <v>50</v>
      </c>
      <c r="O2623">
        <v>525</v>
      </c>
      <c r="P2623">
        <v>262500</v>
      </c>
      <c r="Q2623">
        <v>105000</v>
      </c>
      <c r="R2623">
        <v>0.4</v>
      </c>
      <c r="S2623" t="s">
        <v>82</v>
      </c>
      <c r="T2623" t="str">
        <f>IF(Table1[[#This Row],[Units Sold]]&gt; 700,"High Units","low Units")</f>
        <v>low Units</v>
      </c>
      <c r="U2623">
        <f>SUM(Table1[[#This Row],[Operating Profit]])/SUM(Table1[Operating Profit])*100</f>
        <v>3.1613639463278442E-2</v>
      </c>
      <c r="V2623">
        <f>SUM(Table1[[#This Row],[Price per Unit]]*Table1[[#This Row],[Units Sold]])</f>
        <v>26250</v>
      </c>
      <c r="W2623">
        <f>SUM(Table1[[#This Row],[Total Sales]]-Table1[[#This Row],[Operating Profit]])</f>
        <v>157500</v>
      </c>
      <c r="X2623">
        <f>SUM(Table1[[#This Row],[Total Sales]]-Table1[[#This Row],[Cost]])</f>
        <v>105000</v>
      </c>
      <c r="Y2623">
        <f>SUM(Table1[[#This Row],[profit/loss]])/SUM(Table1[profit/loss])</f>
        <v>3.1613639463278441E-4</v>
      </c>
    </row>
    <row r="2624" spans="1:25" x14ac:dyDescent="0.3">
      <c r="A2624" t="s">
        <v>24</v>
      </c>
      <c r="B2624" t="s">
        <v>82</v>
      </c>
      <c r="C2624">
        <v>1185732</v>
      </c>
      <c r="D2624" s="9">
        <v>44393</v>
      </c>
      <c r="E2624" s="8" t="str">
        <f>TEXT(Table1[[#This Row],[Invoice Date]],"dd-mm-yyyy")</f>
        <v>16-07-2021</v>
      </c>
      <c r="F2624" s="1" t="str">
        <f t="shared" si="160"/>
        <v>July</v>
      </c>
      <c r="G2624" s="1" t="str">
        <f t="shared" si="161"/>
        <v>2021</v>
      </c>
      <c r="H2624" s="1" t="str">
        <f t="shared" si="162"/>
        <v>Friday</v>
      </c>
      <c r="I2624" s="1" t="str">
        <f t="shared" si="163"/>
        <v>16</v>
      </c>
      <c r="J2624" t="s">
        <v>26</v>
      </c>
      <c r="K2624" t="s">
        <v>99</v>
      </c>
      <c r="L2624" t="s">
        <v>100</v>
      </c>
      <c r="M2624" t="s">
        <v>20</v>
      </c>
      <c r="N2624">
        <v>50</v>
      </c>
      <c r="O2624">
        <v>475</v>
      </c>
      <c r="P2624">
        <v>237500</v>
      </c>
      <c r="Q2624">
        <v>95000</v>
      </c>
      <c r="R2624">
        <v>0.4</v>
      </c>
      <c r="S2624" t="s">
        <v>82</v>
      </c>
      <c r="T2624" t="str">
        <f>IF(Table1[[#This Row],[Units Sold]]&gt; 700,"High Units","low Units")</f>
        <v>low Units</v>
      </c>
      <c r="U2624">
        <f>SUM(Table1[[#This Row],[Operating Profit]])/SUM(Table1[Operating Profit])*100</f>
        <v>2.8602816657251926E-2</v>
      </c>
      <c r="V2624">
        <f>SUM(Table1[[#This Row],[Price per Unit]]*Table1[[#This Row],[Units Sold]])</f>
        <v>23750</v>
      </c>
      <c r="W2624">
        <f>SUM(Table1[[#This Row],[Total Sales]]-Table1[[#This Row],[Operating Profit]])</f>
        <v>142500</v>
      </c>
      <c r="X2624">
        <f>SUM(Table1[[#This Row],[Total Sales]]-Table1[[#This Row],[Cost]])</f>
        <v>95000</v>
      </c>
      <c r="Y2624">
        <f>SUM(Table1[[#This Row],[profit/loss]])/SUM(Table1[profit/loss])</f>
        <v>2.8602816657251925E-4</v>
      </c>
    </row>
    <row r="2625" spans="1:25" x14ac:dyDescent="0.3">
      <c r="A2625" t="s">
        <v>24</v>
      </c>
      <c r="B2625" t="s">
        <v>82</v>
      </c>
      <c r="C2625">
        <v>1185732</v>
      </c>
      <c r="D2625" s="9">
        <v>44393</v>
      </c>
      <c r="E2625" s="8" t="str">
        <f>TEXT(Table1[[#This Row],[Invoice Date]],"dd-mm-yyyy")</f>
        <v>16-07-2021</v>
      </c>
      <c r="F2625" s="1" t="str">
        <f t="shared" si="160"/>
        <v>July</v>
      </c>
      <c r="G2625" s="1" t="str">
        <f t="shared" si="161"/>
        <v>2021</v>
      </c>
      <c r="H2625" s="1" t="str">
        <f t="shared" si="162"/>
        <v>Friday</v>
      </c>
      <c r="I2625" s="1" t="str">
        <f t="shared" si="163"/>
        <v>16</v>
      </c>
      <c r="J2625" t="s">
        <v>26</v>
      </c>
      <c r="K2625" t="s">
        <v>99</v>
      </c>
      <c r="L2625" t="s">
        <v>100</v>
      </c>
      <c r="M2625" t="s">
        <v>21</v>
      </c>
      <c r="N2625">
        <v>60</v>
      </c>
      <c r="O2625">
        <v>500</v>
      </c>
      <c r="P2625">
        <v>300000</v>
      </c>
      <c r="Q2625">
        <v>105000</v>
      </c>
      <c r="R2625">
        <v>0.35</v>
      </c>
      <c r="S2625" t="s">
        <v>82</v>
      </c>
      <c r="T2625" t="str">
        <f>IF(Table1[[#This Row],[Units Sold]]&gt; 700,"High Units","low Units")</f>
        <v>low Units</v>
      </c>
      <c r="U2625">
        <f>SUM(Table1[[#This Row],[Operating Profit]])/SUM(Table1[Operating Profit])*100</f>
        <v>3.1613639463278442E-2</v>
      </c>
      <c r="V2625">
        <f>SUM(Table1[[#This Row],[Price per Unit]]*Table1[[#This Row],[Units Sold]])</f>
        <v>30000</v>
      </c>
      <c r="W2625">
        <f>SUM(Table1[[#This Row],[Total Sales]]-Table1[[#This Row],[Operating Profit]])</f>
        <v>195000</v>
      </c>
      <c r="X2625">
        <f>SUM(Table1[[#This Row],[Total Sales]]-Table1[[#This Row],[Cost]])</f>
        <v>105000</v>
      </c>
      <c r="Y2625">
        <f>SUM(Table1[[#This Row],[profit/loss]])/SUM(Table1[profit/loss])</f>
        <v>3.1613639463278441E-4</v>
      </c>
    </row>
    <row r="2626" spans="1:25" x14ac:dyDescent="0.3">
      <c r="A2626" t="s">
        <v>24</v>
      </c>
      <c r="B2626" t="s">
        <v>82</v>
      </c>
      <c r="C2626">
        <v>1185732</v>
      </c>
      <c r="D2626" s="9">
        <v>44393</v>
      </c>
      <c r="E2626" s="8" t="str">
        <f>TEXT(Table1[[#This Row],[Invoice Date]],"dd-mm-yyyy")</f>
        <v>16-07-2021</v>
      </c>
      <c r="F2626" s="1" t="str">
        <f t="shared" si="160"/>
        <v>July</v>
      </c>
      <c r="G2626" s="1" t="str">
        <f t="shared" si="161"/>
        <v>2021</v>
      </c>
      <c r="H2626" s="1" t="str">
        <f t="shared" si="162"/>
        <v>Friday</v>
      </c>
      <c r="I2626" s="1" t="str">
        <f t="shared" si="163"/>
        <v>16</v>
      </c>
      <c r="J2626" t="s">
        <v>26</v>
      </c>
      <c r="K2626" t="s">
        <v>99</v>
      </c>
      <c r="L2626" t="s">
        <v>100</v>
      </c>
      <c r="M2626" t="s">
        <v>22</v>
      </c>
      <c r="N2626">
        <v>65</v>
      </c>
      <c r="O2626">
        <v>675</v>
      </c>
      <c r="P2626">
        <v>438750</v>
      </c>
      <c r="Q2626">
        <v>219375</v>
      </c>
      <c r="R2626">
        <v>0.5</v>
      </c>
      <c r="S2626" t="s">
        <v>82</v>
      </c>
      <c r="T2626" t="str">
        <f>IF(Table1[[#This Row],[Units Sold]]&gt; 700,"High Units","low Units")</f>
        <v>low Units</v>
      </c>
      <c r="U2626">
        <f>SUM(Table1[[#This Row],[Operating Profit]])/SUM(Table1[Operating Profit])*100</f>
        <v>6.6049925307206742E-2</v>
      </c>
      <c r="V2626">
        <f>SUM(Table1[[#This Row],[Price per Unit]]*Table1[[#This Row],[Units Sold]])</f>
        <v>43875</v>
      </c>
      <c r="W2626">
        <f>SUM(Table1[[#This Row],[Total Sales]]-Table1[[#This Row],[Operating Profit]])</f>
        <v>219375</v>
      </c>
      <c r="X2626">
        <f>SUM(Table1[[#This Row],[Total Sales]]-Table1[[#This Row],[Cost]])</f>
        <v>219375</v>
      </c>
      <c r="Y2626">
        <f>SUM(Table1[[#This Row],[profit/loss]])/SUM(Table1[profit/loss])</f>
        <v>6.6049925307206747E-4</v>
      </c>
    </row>
    <row r="2627" spans="1:25" x14ac:dyDescent="0.3">
      <c r="A2627" t="s">
        <v>24</v>
      </c>
      <c r="B2627" t="s">
        <v>82</v>
      </c>
      <c r="C2627">
        <v>1185732</v>
      </c>
      <c r="D2627" s="9">
        <v>44425</v>
      </c>
      <c r="E2627" s="8" t="str">
        <f>TEXT(Table1[[#This Row],[Invoice Date]],"dd-mm-yyyy")</f>
        <v>17-08-2021</v>
      </c>
      <c r="F2627" s="1" t="str">
        <f t="shared" ref="F2627:F2690" si="164">TEXT(D2627,"mmmm")</f>
        <v>August</v>
      </c>
      <c r="G2627" s="1" t="str">
        <f t="shared" ref="G2627:G2690" si="165">TEXT(D2627,"YYYY")</f>
        <v>2021</v>
      </c>
      <c r="H2627" s="1" t="str">
        <f t="shared" ref="H2627:H2690" si="166">TEXT(D2627,"dddd")</f>
        <v>Tuesday</v>
      </c>
      <c r="I2627" s="1" t="str">
        <f t="shared" ref="I2627:I2690" si="167">TEXT(D2627,"dd")</f>
        <v>17</v>
      </c>
      <c r="J2627" t="s">
        <v>26</v>
      </c>
      <c r="K2627" t="s">
        <v>99</v>
      </c>
      <c r="L2627" t="s">
        <v>100</v>
      </c>
      <c r="M2627" t="s">
        <v>16</v>
      </c>
      <c r="N2627">
        <v>60</v>
      </c>
      <c r="O2627">
        <v>825</v>
      </c>
      <c r="P2627">
        <v>495000</v>
      </c>
      <c r="Q2627">
        <v>198000</v>
      </c>
      <c r="R2627">
        <v>0.4</v>
      </c>
      <c r="S2627" t="s">
        <v>82</v>
      </c>
      <c r="T2627" t="str">
        <f>IF(Table1[[#This Row],[Units Sold]]&gt; 700,"High Units","low Units")</f>
        <v>High Units</v>
      </c>
      <c r="U2627">
        <f>SUM(Table1[[#This Row],[Operating Profit]])/SUM(Table1[Operating Profit])*100</f>
        <v>5.9614291559325065E-2</v>
      </c>
      <c r="V2627">
        <f>SUM(Table1[[#This Row],[Price per Unit]]*Table1[[#This Row],[Units Sold]])</f>
        <v>49500</v>
      </c>
      <c r="W2627">
        <f>SUM(Table1[[#This Row],[Total Sales]]-Table1[[#This Row],[Operating Profit]])</f>
        <v>297000</v>
      </c>
      <c r="X2627">
        <f>SUM(Table1[[#This Row],[Total Sales]]-Table1[[#This Row],[Cost]])</f>
        <v>198000</v>
      </c>
      <c r="Y2627">
        <f>SUM(Table1[[#This Row],[profit/loss]])/SUM(Table1[profit/loss])</f>
        <v>5.9614291559325066E-4</v>
      </c>
    </row>
    <row r="2628" spans="1:25" x14ac:dyDescent="0.3">
      <c r="A2628" t="s">
        <v>24</v>
      </c>
      <c r="B2628" t="s">
        <v>82</v>
      </c>
      <c r="C2628">
        <v>1185732</v>
      </c>
      <c r="D2628" s="9">
        <v>44425</v>
      </c>
      <c r="E2628" s="8" t="str">
        <f>TEXT(Table1[[#This Row],[Invoice Date]],"dd-mm-yyyy")</f>
        <v>17-08-2021</v>
      </c>
      <c r="F2628" s="1" t="str">
        <f t="shared" si="164"/>
        <v>August</v>
      </c>
      <c r="G2628" s="1" t="str">
        <f t="shared" si="165"/>
        <v>2021</v>
      </c>
      <c r="H2628" s="1" t="str">
        <f t="shared" si="166"/>
        <v>Tuesday</v>
      </c>
      <c r="I2628" s="1" t="str">
        <f t="shared" si="167"/>
        <v>17</v>
      </c>
      <c r="J2628" t="s">
        <v>26</v>
      </c>
      <c r="K2628" t="s">
        <v>99</v>
      </c>
      <c r="L2628" t="s">
        <v>100</v>
      </c>
      <c r="M2628" t="s">
        <v>18</v>
      </c>
      <c r="N2628">
        <v>55</v>
      </c>
      <c r="O2628">
        <v>600</v>
      </c>
      <c r="P2628">
        <v>330000</v>
      </c>
      <c r="Q2628">
        <v>115500</v>
      </c>
      <c r="R2628">
        <v>0.35</v>
      </c>
      <c r="S2628" t="s">
        <v>82</v>
      </c>
      <c r="T2628" t="str">
        <f>IF(Table1[[#This Row],[Units Sold]]&gt; 700,"High Units","low Units")</f>
        <v>low Units</v>
      </c>
      <c r="U2628">
        <f>SUM(Table1[[#This Row],[Operating Profit]])/SUM(Table1[Operating Profit])*100</f>
        <v>3.4775003409606285E-2</v>
      </c>
      <c r="V2628">
        <f>SUM(Table1[[#This Row],[Price per Unit]]*Table1[[#This Row],[Units Sold]])</f>
        <v>33000</v>
      </c>
      <c r="W2628">
        <f>SUM(Table1[[#This Row],[Total Sales]]-Table1[[#This Row],[Operating Profit]])</f>
        <v>214500</v>
      </c>
      <c r="X2628">
        <f>SUM(Table1[[#This Row],[Total Sales]]-Table1[[#This Row],[Cost]])</f>
        <v>115500</v>
      </c>
      <c r="Y2628">
        <f>SUM(Table1[[#This Row],[profit/loss]])/SUM(Table1[profit/loss])</f>
        <v>3.4775003409606286E-4</v>
      </c>
    </row>
    <row r="2629" spans="1:25" x14ac:dyDescent="0.3">
      <c r="A2629" t="s">
        <v>24</v>
      </c>
      <c r="B2629" t="s">
        <v>82</v>
      </c>
      <c r="C2629">
        <v>1185732</v>
      </c>
      <c r="D2629" s="9">
        <v>44425</v>
      </c>
      <c r="E2629" s="8" t="str">
        <f>TEXT(Table1[[#This Row],[Invoice Date]],"dd-mm-yyyy")</f>
        <v>17-08-2021</v>
      </c>
      <c r="F2629" s="1" t="str">
        <f t="shared" si="164"/>
        <v>August</v>
      </c>
      <c r="G2629" s="1" t="str">
        <f t="shared" si="165"/>
        <v>2021</v>
      </c>
      <c r="H2629" s="1" t="str">
        <f t="shared" si="166"/>
        <v>Tuesday</v>
      </c>
      <c r="I2629" s="1" t="str">
        <f t="shared" si="167"/>
        <v>17</v>
      </c>
      <c r="J2629" t="s">
        <v>26</v>
      </c>
      <c r="K2629" t="s">
        <v>99</v>
      </c>
      <c r="L2629" t="s">
        <v>100</v>
      </c>
      <c r="M2629" t="s">
        <v>19</v>
      </c>
      <c r="N2629">
        <v>50</v>
      </c>
      <c r="O2629">
        <v>525</v>
      </c>
      <c r="P2629">
        <v>262500</v>
      </c>
      <c r="Q2629">
        <v>105000</v>
      </c>
      <c r="R2629">
        <v>0.4</v>
      </c>
      <c r="S2629" t="s">
        <v>82</v>
      </c>
      <c r="T2629" t="str">
        <f>IF(Table1[[#This Row],[Units Sold]]&gt; 700,"High Units","low Units")</f>
        <v>low Units</v>
      </c>
      <c r="U2629">
        <f>SUM(Table1[[#This Row],[Operating Profit]])/SUM(Table1[Operating Profit])*100</f>
        <v>3.1613639463278442E-2</v>
      </c>
      <c r="V2629">
        <f>SUM(Table1[[#This Row],[Price per Unit]]*Table1[[#This Row],[Units Sold]])</f>
        <v>26250</v>
      </c>
      <c r="W2629">
        <f>SUM(Table1[[#This Row],[Total Sales]]-Table1[[#This Row],[Operating Profit]])</f>
        <v>157500</v>
      </c>
      <c r="X2629">
        <f>SUM(Table1[[#This Row],[Total Sales]]-Table1[[#This Row],[Cost]])</f>
        <v>105000</v>
      </c>
      <c r="Y2629">
        <f>SUM(Table1[[#This Row],[profit/loss]])/SUM(Table1[profit/loss])</f>
        <v>3.1613639463278441E-4</v>
      </c>
    </row>
    <row r="2630" spans="1:25" x14ac:dyDescent="0.3">
      <c r="A2630" t="s">
        <v>24</v>
      </c>
      <c r="B2630" t="s">
        <v>82</v>
      </c>
      <c r="C2630">
        <v>1185732</v>
      </c>
      <c r="D2630" s="9">
        <v>44425</v>
      </c>
      <c r="E2630" s="8" t="str">
        <f>TEXT(Table1[[#This Row],[Invoice Date]],"dd-mm-yyyy")</f>
        <v>17-08-2021</v>
      </c>
      <c r="F2630" s="1" t="str">
        <f t="shared" si="164"/>
        <v>August</v>
      </c>
      <c r="G2630" s="1" t="str">
        <f t="shared" si="165"/>
        <v>2021</v>
      </c>
      <c r="H2630" s="1" t="str">
        <f t="shared" si="166"/>
        <v>Tuesday</v>
      </c>
      <c r="I2630" s="1" t="str">
        <f t="shared" si="167"/>
        <v>17</v>
      </c>
      <c r="J2630" t="s">
        <v>26</v>
      </c>
      <c r="K2630" t="s">
        <v>99</v>
      </c>
      <c r="L2630" t="s">
        <v>100</v>
      </c>
      <c r="M2630" t="s">
        <v>20</v>
      </c>
      <c r="N2630">
        <v>40</v>
      </c>
      <c r="O2630">
        <v>475</v>
      </c>
      <c r="P2630">
        <v>190000</v>
      </c>
      <c r="Q2630">
        <v>76000</v>
      </c>
      <c r="R2630">
        <v>0.4</v>
      </c>
      <c r="S2630" t="s">
        <v>82</v>
      </c>
      <c r="T2630" t="str">
        <f>IF(Table1[[#This Row],[Units Sold]]&gt; 700,"High Units","low Units")</f>
        <v>low Units</v>
      </c>
      <c r="U2630">
        <f>SUM(Table1[[#This Row],[Operating Profit]])/SUM(Table1[Operating Profit])*100</f>
        <v>2.2882253325801537E-2</v>
      </c>
      <c r="V2630">
        <f>SUM(Table1[[#This Row],[Price per Unit]]*Table1[[#This Row],[Units Sold]])</f>
        <v>19000</v>
      </c>
      <c r="W2630">
        <f>SUM(Table1[[#This Row],[Total Sales]]-Table1[[#This Row],[Operating Profit]])</f>
        <v>114000</v>
      </c>
      <c r="X2630">
        <f>SUM(Table1[[#This Row],[Total Sales]]-Table1[[#This Row],[Cost]])</f>
        <v>76000</v>
      </c>
      <c r="Y2630">
        <f>SUM(Table1[[#This Row],[profit/loss]])/SUM(Table1[profit/loss])</f>
        <v>2.2882253325801538E-4</v>
      </c>
    </row>
    <row r="2631" spans="1:25" x14ac:dyDescent="0.3">
      <c r="A2631" t="s">
        <v>24</v>
      </c>
      <c r="B2631" t="s">
        <v>82</v>
      </c>
      <c r="C2631">
        <v>1185732</v>
      </c>
      <c r="D2631" s="9">
        <v>44425</v>
      </c>
      <c r="E2631" s="8" t="str">
        <f>TEXT(Table1[[#This Row],[Invoice Date]],"dd-mm-yyyy")</f>
        <v>17-08-2021</v>
      </c>
      <c r="F2631" s="1" t="str">
        <f t="shared" si="164"/>
        <v>August</v>
      </c>
      <c r="G2631" s="1" t="str">
        <f t="shared" si="165"/>
        <v>2021</v>
      </c>
      <c r="H2631" s="1" t="str">
        <f t="shared" si="166"/>
        <v>Tuesday</v>
      </c>
      <c r="I2631" s="1" t="str">
        <f t="shared" si="167"/>
        <v>17</v>
      </c>
      <c r="J2631" t="s">
        <v>26</v>
      </c>
      <c r="K2631" t="s">
        <v>99</v>
      </c>
      <c r="L2631" t="s">
        <v>100</v>
      </c>
      <c r="M2631" t="s">
        <v>21</v>
      </c>
      <c r="N2631">
        <v>50</v>
      </c>
      <c r="O2631">
        <v>450</v>
      </c>
      <c r="P2631">
        <v>225000</v>
      </c>
      <c r="Q2631">
        <v>78750</v>
      </c>
      <c r="R2631">
        <v>0.35</v>
      </c>
      <c r="S2631" t="s">
        <v>82</v>
      </c>
      <c r="T2631" t="str">
        <f>IF(Table1[[#This Row],[Units Sold]]&gt; 700,"High Units","low Units")</f>
        <v>low Units</v>
      </c>
      <c r="U2631">
        <f>SUM(Table1[[#This Row],[Operating Profit]])/SUM(Table1[Operating Profit])*100</f>
        <v>2.3710229597458832E-2</v>
      </c>
      <c r="V2631">
        <f>SUM(Table1[[#This Row],[Price per Unit]]*Table1[[#This Row],[Units Sold]])</f>
        <v>22500</v>
      </c>
      <c r="W2631">
        <f>SUM(Table1[[#This Row],[Total Sales]]-Table1[[#This Row],[Operating Profit]])</f>
        <v>146250</v>
      </c>
      <c r="X2631">
        <f>SUM(Table1[[#This Row],[Total Sales]]-Table1[[#This Row],[Cost]])</f>
        <v>78750</v>
      </c>
      <c r="Y2631">
        <f>SUM(Table1[[#This Row],[profit/loss]])/SUM(Table1[profit/loss])</f>
        <v>2.3710229597458831E-4</v>
      </c>
    </row>
    <row r="2632" spans="1:25" x14ac:dyDescent="0.3">
      <c r="A2632" t="s">
        <v>24</v>
      </c>
      <c r="B2632" t="s">
        <v>82</v>
      </c>
      <c r="C2632">
        <v>1185732</v>
      </c>
      <c r="D2632" s="9">
        <v>44425</v>
      </c>
      <c r="E2632" s="8" t="str">
        <f>TEXT(Table1[[#This Row],[Invoice Date]],"dd-mm-yyyy")</f>
        <v>17-08-2021</v>
      </c>
      <c r="F2632" s="1" t="str">
        <f t="shared" si="164"/>
        <v>August</v>
      </c>
      <c r="G2632" s="1" t="str">
        <f t="shared" si="165"/>
        <v>2021</v>
      </c>
      <c r="H2632" s="1" t="str">
        <f t="shared" si="166"/>
        <v>Tuesday</v>
      </c>
      <c r="I2632" s="1" t="str">
        <f t="shared" si="167"/>
        <v>17</v>
      </c>
      <c r="J2632" t="s">
        <v>26</v>
      </c>
      <c r="K2632" t="s">
        <v>99</v>
      </c>
      <c r="L2632" t="s">
        <v>100</v>
      </c>
      <c r="M2632" t="s">
        <v>22</v>
      </c>
      <c r="N2632">
        <v>55</v>
      </c>
      <c r="O2632">
        <v>625</v>
      </c>
      <c r="P2632">
        <v>343750</v>
      </c>
      <c r="Q2632">
        <v>171875</v>
      </c>
      <c r="R2632">
        <v>0.5</v>
      </c>
      <c r="S2632" t="s">
        <v>82</v>
      </c>
      <c r="T2632" t="str">
        <f>IF(Table1[[#This Row],[Units Sold]]&gt; 700,"High Units","low Units")</f>
        <v>low Units</v>
      </c>
      <c r="U2632">
        <f>SUM(Table1[[#This Row],[Operating Profit]])/SUM(Table1[Operating Profit])*100</f>
        <v>5.1748516978580787E-2</v>
      </c>
      <c r="V2632">
        <f>SUM(Table1[[#This Row],[Price per Unit]]*Table1[[#This Row],[Units Sold]])</f>
        <v>34375</v>
      </c>
      <c r="W2632">
        <f>SUM(Table1[[#This Row],[Total Sales]]-Table1[[#This Row],[Operating Profit]])</f>
        <v>171875</v>
      </c>
      <c r="X2632">
        <f>SUM(Table1[[#This Row],[Total Sales]]-Table1[[#This Row],[Cost]])</f>
        <v>171875</v>
      </c>
      <c r="Y2632">
        <f>SUM(Table1[[#This Row],[profit/loss]])/SUM(Table1[profit/loss])</f>
        <v>5.1748516978580785E-4</v>
      </c>
    </row>
    <row r="2633" spans="1:25" x14ac:dyDescent="0.3">
      <c r="A2633" t="s">
        <v>24</v>
      </c>
      <c r="B2633" t="s">
        <v>82</v>
      </c>
      <c r="C2633">
        <v>1185732</v>
      </c>
      <c r="D2633" s="9">
        <v>44455</v>
      </c>
      <c r="E2633" s="8" t="str">
        <f>TEXT(Table1[[#This Row],[Invoice Date]],"dd-mm-yyyy")</f>
        <v>16-09-2021</v>
      </c>
      <c r="F2633" s="1" t="str">
        <f t="shared" si="164"/>
        <v>September</v>
      </c>
      <c r="G2633" s="1" t="str">
        <f t="shared" si="165"/>
        <v>2021</v>
      </c>
      <c r="H2633" s="1" t="str">
        <f t="shared" si="166"/>
        <v>Thursday</v>
      </c>
      <c r="I2633" s="1" t="str">
        <f t="shared" si="167"/>
        <v>16</v>
      </c>
      <c r="J2633" t="s">
        <v>26</v>
      </c>
      <c r="K2633" t="s">
        <v>99</v>
      </c>
      <c r="L2633" t="s">
        <v>100</v>
      </c>
      <c r="M2633" t="s">
        <v>16</v>
      </c>
      <c r="N2633">
        <v>50</v>
      </c>
      <c r="O2633">
        <v>725</v>
      </c>
      <c r="P2633">
        <v>362500</v>
      </c>
      <c r="Q2633">
        <v>145000</v>
      </c>
      <c r="R2633">
        <v>0.4</v>
      </c>
      <c r="S2633" t="s">
        <v>82</v>
      </c>
      <c r="T2633" t="str">
        <f>IF(Table1[[#This Row],[Units Sold]]&gt; 700,"High Units","low Units")</f>
        <v>High Units</v>
      </c>
      <c r="U2633">
        <f>SUM(Table1[[#This Row],[Operating Profit]])/SUM(Table1[Operating Profit])*100</f>
        <v>4.3656930687384514E-2</v>
      </c>
      <c r="V2633">
        <f>SUM(Table1[[#This Row],[Price per Unit]]*Table1[[#This Row],[Units Sold]])</f>
        <v>36250</v>
      </c>
      <c r="W2633">
        <f>SUM(Table1[[#This Row],[Total Sales]]-Table1[[#This Row],[Operating Profit]])</f>
        <v>217500</v>
      </c>
      <c r="X2633">
        <f>SUM(Table1[[#This Row],[Total Sales]]-Table1[[#This Row],[Cost]])</f>
        <v>145000</v>
      </c>
      <c r="Y2633">
        <f>SUM(Table1[[#This Row],[profit/loss]])/SUM(Table1[profit/loss])</f>
        <v>4.3656930687384517E-4</v>
      </c>
    </row>
    <row r="2634" spans="1:25" x14ac:dyDescent="0.3">
      <c r="A2634" t="s">
        <v>24</v>
      </c>
      <c r="B2634" t="s">
        <v>82</v>
      </c>
      <c r="C2634">
        <v>1185732</v>
      </c>
      <c r="D2634" s="9">
        <v>44455</v>
      </c>
      <c r="E2634" s="8" t="str">
        <f>TEXT(Table1[[#This Row],[Invoice Date]],"dd-mm-yyyy")</f>
        <v>16-09-2021</v>
      </c>
      <c r="F2634" s="1" t="str">
        <f t="shared" si="164"/>
        <v>September</v>
      </c>
      <c r="G2634" s="1" t="str">
        <f t="shared" si="165"/>
        <v>2021</v>
      </c>
      <c r="H2634" s="1" t="str">
        <f t="shared" si="166"/>
        <v>Thursday</v>
      </c>
      <c r="I2634" s="1" t="str">
        <f t="shared" si="167"/>
        <v>16</v>
      </c>
      <c r="J2634" t="s">
        <v>26</v>
      </c>
      <c r="K2634" t="s">
        <v>99</v>
      </c>
      <c r="L2634" t="s">
        <v>100</v>
      </c>
      <c r="M2634" t="s">
        <v>18</v>
      </c>
      <c r="N2634">
        <v>45</v>
      </c>
      <c r="O2634">
        <v>525</v>
      </c>
      <c r="P2634">
        <v>236250</v>
      </c>
      <c r="Q2634">
        <v>82688</v>
      </c>
      <c r="R2634">
        <v>0.35</v>
      </c>
      <c r="S2634" t="s">
        <v>82</v>
      </c>
      <c r="T2634" t="str">
        <f>IF(Table1[[#This Row],[Units Sold]]&gt; 700,"High Units","low Units")</f>
        <v>low Units</v>
      </c>
      <c r="U2634">
        <f>SUM(Table1[[#This Row],[Operating Profit]])/SUM(Table1[Operating Profit])*100</f>
        <v>2.4895891618472072E-2</v>
      </c>
      <c r="V2634">
        <f>SUM(Table1[[#This Row],[Price per Unit]]*Table1[[#This Row],[Units Sold]])</f>
        <v>23625</v>
      </c>
      <c r="W2634">
        <f>SUM(Table1[[#This Row],[Total Sales]]-Table1[[#This Row],[Operating Profit]])</f>
        <v>153562</v>
      </c>
      <c r="X2634">
        <f>SUM(Table1[[#This Row],[Total Sales]]-Table1[[#This Row],[Cost]])</f>
        <v>82688</v>
      </c>
      <c r="Y2634">
        <f>SUM(Table1[[#This Row],[profit/loss]])/SUM(Table1[profit/loss])</f>
        <v>2.4895891618472072E-4</v>
      </c>
    </row>
    <row r="2635" spans="1:25" x14ac:dyDescent="0.3">
      <c r="A2635" t="s">
        <v>24</v>
      </c>
      <c r="B2635" t="s">
        <v>82</v>
      </c>
      <c r="C2635">
        <v>1185732</v>
      </c>
      <c r="D2635" s="9">
        <v>44455</v>
      </c>
      <c r="E2635" s="8" t="str">
        <f>TEXT(Table1[[#This Row],[Invoice Date]],"dd-mm-yyyy")</f>
        <v>16-09-2021</v>
      </c>
      <c r="F2635" s="1" t="str">
        <f t="shared" si="164"/>
        <v>September</v>
      </c>
      <c r="G2635" s="1" t="str">
        <f t="shared" si="165"/>
        <v>2021</v>
      </c>
      <c r="H2635" s="1" t="str">
        <f t="shared" si="166"/>
        <v>Thursday</v>
      </c>
      <c r="I2635" s="1" t="str">
        <f t="shared" si="167"/>
        <v>16</v>
      </c>
      <c r="J2635" t="s">
        <v>26</v>
      </c>
      <c r="K2635" t="s">
        <v>99</v>
      </c>
      <c r="L2635" t="s">
        <v>100</v>
      </c>
      <c r="M2635" t="s">
        <v>19</v>
      </c>
      <c r="N2635">
        <v>20</v>
      </c>
      <c r="O2635">
        <v>425</v>
      </c>
      <c r="P2635">
        <v>85000</v>
      </c>
      <c r="Q2635">
        <v>34000</v>
      </c>
      <c r="R2635">
        <v>0.4</v>
      </c>
      <c r="S2635" t="s">
        <v>82</v>
      </c>
      <c r="T2635" t="str">
        <f>IF(Table1[[#This Row],[Units Sold]]&gt; 700,"High Units","low Units")</f>
        <v>low Units</v>
      </c>
      <c r="U2635">
        <f>SUM(Table1[[#This Row],[Operating Profit]])/SUM(Table1[Operating Profit])*100</f>
        <v>1.0236797540490164E-2</v>
      </c>
      <c r="V2635">
        <f>SUM(Table1[[#This Row],[Price per Unit]]*Table1[[#This Row],[Units Sold]])</f>
        <v>8500</v>
      </c>
      <c r="W2635">
        <f>SUM(Table1[[#This Row],[Total Sales]]-Table1[[#This Row],[Operating Profit]])</f>
        <v>51000</v>
      </c>
      <c r="X2635">
        <f>SUM(Table1[[#This Row],[Total Sales]]-Table1[[#This Row],[Cost]])</f>
        <v>34000</v>
      </c>
      <c r="Y2635">
        <f>SUM(Table1[[#This Row],[profit/loss]])/SUM(Table1[profit/loss])</f>
        <v>1.0236797540490163E-4</v>
      </c>
    </row>
    <row r="2636" spans="1:25" x14ac:dyDescent="0.3">
      <c r="A2636" t="s">
        <v>24</v>
      </c>
      <c r="B2636" t="s">
        <v>82</v>
      </c>
      <c r="C2636">
        <v>1185732</v>
      </c>
      <c r="D2636" s="9">
        <v>44455</v>
      </c>
      <c r="E2636" s="8" t="str">
        <f>TEXT(Table1[[#This Row],[Invoice Date]],"dd-mm-yyyy")</f>
        <v>16-09-2021</v>
      </c>
      <c r="F2636" s="1" t="str">
        <f t="shared" si="164"/>
        <v>September</v>
      </c>
      <c r="G2636" s="1" t="str">
        <f t="shared" si="165"/>
        <v>2021</v>
      </c>
      <c r="H2636" s="1" t="str">
        <f t="shared" si="166"/>
        <v>Thursday</v>
      </c>
      <c r="I2636" s="1" t="str">
        <f t="shared" si="167"/>
        <v>16</v>
      </c>
      <c r="J2636" t="s">
        <v>26</v>
      </c>
      <c r="K2636" t="s">
        <v>99</v>
      </c>
      <c r="L2636" t="s">
        <v>100</v>
      </c>
      <c r="M2636" t="s">
        <v>20</v>
      </c>
      <c r="N2636">
        <v>20</v>
      </c>
      <c r="O2636">
        <v>400</v>
      </c>
      <c r="P2636">
        <v>80000</v>
      </c>
      <c r="Q2636">
        <v>32000</v>
      </c>
      <c r="R2636">
        <v>0.4</v>
      </c>
      <c r="S2636" t="s">
        <v>82</v>
      </c>
      <c r="T2636" t="str">
        <f>IF(Table1[[#This Row],[Units Sold]]&gt; 700,"High Units","low Units")</f>
        <v>low Units</v>
      </c>
      <c r="U2636">
        <f>SUM(Table1[[#This Row],[Operating Profit]])/SUM(Table1[Operating Profit])*100</f>
        <v>9.6346329792848587E-3</v>
      </c>
      <c r="V2636">
        <f>SUM(Table1[[#This Row],[Price per Unit]]*Table1[[#This Row],[Units Sold]])</f>
        <v>8000</v>
      </c>
      <c r="W2636">
        <f>SUM(Table1[[#This Row],[Total Sales]]-Table1[[#This Row],[Operating Profit]])</f>
        <v>48000</v>
      </c>
      <c r="X2636">
        <f>SUM(Table1[[#This Row],[Total Sales]]-Table1[[#This Row],[Cost]])</f>
        <v>32000</v>
      </c>
      <c r="Y2636">
        <f>SUM(Table1[[#This Row],[profit/loss]])/SUM(Table1[profit/loss])</f>
        <v>9.6346329792848591E-5</v>
      </c>
    </row>
    <row r="2637" spans="1:25" x14ac:dyDescent="0.3">
      <c r="A2637" t="s">
        <v>24</v>
      </c>
      <c r="B2637" t="s">
        <v>82</v>
      </c>
      <c r="C2637">
        <v>1185732</v>
      </c>
      <c r="D2637" s="9">
        <v>44455</v>
      </c>
      <c r="E2637" s="8" t="str">
        <f>TEXT(Table1[[#This Row],[Invoice Date]],"dd-mm-yyyy")</f>
        <v>16-09-2021</v>
      </c>
      <c r="F2637" s="1" t="str">
        <f t="shared" si="164"/>
        <v>September</v>
      </c>
      <c r="G2637" s="1" t="str">
        <f t="shared" si="165"/>
        <v>2021</v>
      </c>
      <c r="H2637" s="1" t="str">
        <f t="shared" si="166"/>
        <v>Thursday</v>
      </c>
      <c r="I2637" s="1" t="str">
        <f t="shared" si="167"/>
        <v>16</v>
      </c>
      <c r="J2637" t="s">
        <v>26</v>
      </c>
      <c r="K2637" t="s">
        <v>99</v>
      </c>
      <c r="L2637" t="s">
        <v>100</v>
      </c>
      <c r="M2637" t="s">
        <v>21</v>
      </c>
      <c r="N2637">
        <v>30</v>
      </c>
      <c r="O2637">
        <v>400</v>
      </c>
      <c r="P2637">
        <v>120000</v>
      </c>
      <c r="Q2637">
        <v>42000</v>
      </c>
      <c r="R2637">
        <v>0.35</v>
      </c>
      <c r="S2637" t="s">
        <v>82</v>
      </c>
      <c r="T2637" t="str">
        <f>IF(Table1[[#This Row],[Units Sold]]&gt; 700,"High Units","low Units")</f>
        <v>low Units</v>
      </c>
      <c r="U2637">
        <f>SUM(Table1[[#This Row],[Operating Profit]])/SUM(Table1[Operating Profit])*100</f>
        <v>1.2645455785311377E-2</v>
      </c>
      <c r="V2637">
        <f>SUM(Table1[[#This Row],[Price per Unit]]*Table1[[#This Row],[Units Sold]])</f>
        <v>12000</v>
      </c>
      <c r="W2637">
        <f>SUM(Table1[[#This Row],[Total Sales]]-Table1[[#This Row],[Operating Profit]])</f>
        <v>78000</v>
      </c>
      <c r="X2637">
        <f>SUM(Table1[[#This Row],[Total Sales]]-Table1[[#This Row],[Cost]])</f>
        <v>42000</v>
      </c>
      <c r="Y2637">
        <f>SUM(Table1[[#This Row],[profit/loss]])/SUM(Table1[profit/loss])</f>
        <v>1.2645455785311377E-4</v>
      </c>
    </row>
    <row r="2638" spans="1:25" x14ac:dyDescent="0.3">
      <c r="A2638" t="s">
        <v>24</v>
      </c>
      <c r="B2638" t="s">
        <v>82</v>
      </c>
      <c r="C2638">
        <v>1185732</v>
      </c>
      <c r="D2638" s="9">
        <v>44455</v>
      </c>
      <c r="E2638" s="8" t="str">
        <f>TEXT(Table1[[#This Row],[Invoice Date]],"dd-mm-yyyy")</f>
        <v>16-09-2021</v>
      </c>
      <c r="F2638" s="1" t="str">
        <f t="shared" si="164"/>
        <v>September</v>
      </c>
      <c r="G2638" s="1" t="str">
        <f t="shared" si="165"/>
        <v>2021</v>
      </c>
      <c r="H2638" s="1" t="str">
        <f t="shared" si="166"/>
        <v>Thursday</v>
      </c>
      <c r="I2638" s="1" t="str">
        <f t="shared" si="167"/>
        <v>16</v>
      </c>
      <c r="J2638" t="s">
        <v>26</v>
      </c>
      <c r="K2638" t="s">
        <v>99</v>
      </c>
      <c r="L2638" t="s">
        <v>100</v>
      </c>
      <c r="M2638" t="s">
        <v>22</v>
      </c>
      <c r="N2638">
        <v>35</v>
      </c>
      <c r="O2638">
        <v>500</v>
      </c>
      <c r="P2638">
        <v>175000</v>
      </c>
      <c r="Q2638">
        <v>87500</v>
      </c>
      <c r="R2638">
        <v>0.5</v>
      </c>
      <c r="S2638" t="s">
        <v>82</v>
      </c>
      <c r="T2638" t="str">
        <f>IF(Table1[[#This Row],[Units Sold]]&gt; 700,"High Units","low Units")</f>
        <v>low Units</v>
      </c>
      <c r="U2638">
        <f>SUM(Table1[[#This Row],[Operating Profit]])/SUM(Table1[Operating Profit])*100</f>
        <v>2.6344699552732033E-2</v>
      </c>
      <c r="V2638">
        <f>SUM(Table1[[#This Row],[Price per Unit]]*Table1[[#This Row],[Units Sold]])</f>
        <v>17500</v>
      </c>
      <c r="W2638">
        <f>SUM(Table1[[#This Row],[Total Sales]]-Table1[[#This Row],[Operating Profit]])</f>
        <v>87500</v>
      </c>
      <c r="X2638">
        <f>SUM(Table1[[#This Row],[Total Sales]]-Table1[[#This Row],[Cost]])</f>
        <v>87500</v>
      </c>
      <c r="Y2638">
        <f>SUM(Table1[[#This Row],[profit/loss]])/SUM(Table1[profit/loss])</f>
        <v>2.6344699552732033E-4</v>
      </c>
    </row>
    <row r="2639" spans="1:25" x14ac:dyDescent="0.3">
      <c r="A2639" t="s">
        <v>24</v>
      </c>
      <c r="B2639" t="s">
        <v>82</v>
      </c>
      <c r="C2639">
        <v>1185732</v>
      </c>
      <c r="D2639" s="9">
        <v>44487</v>
      </c>
      <c r="E2639" s="8" t="str">
        <f>TEXT(Table1[[#This Row],[Invoice Date]],"dd-mm-yyyy")</f>
        <v>18-10-2021</v>
      </c>
      <c r="F2639" s="1" t="str">
        <f t="shared" si="164"/>
        <v>October</v>
      </c>
      <c r="G2639" s="1" t="str">
        <f t="shared" si="165"/>
        <v>2021</v>
      </c>
      <c r="H2639" s="1" t="str">
        <f t="shared" si="166"/>
        <v>Monday</v>
      </c>
      <c r="I2639" s="1" t="str">
        <f t="shared" si="167"/>
        <v>18</v>
      </c>
      <c r="J2639" t="s">
        <v>26</v>
      </c>
      <c r="K2639" t="s">
        <v>99</v>
      </c>
      <c r="L2639" t="s">
        <v>100</v>
      </c>
      <c r="M2639" t="s">
        <v>16</v>
      </c>
      <c r="N2639">
        <v>35</v>
      </c>
      <c r="O2639">
        <v>675</v>
      </c>
      <c r="P2639">
        <v>236250</v>
      </c>
      <c r="Q2639">
        <v>94500</v>
      </c>
      <c r="R2639">
        <v>0.4</v>
      </c>
      <c r="S2639" t="s">
        <v>82</v>
      </c>
      <c r="T2639" t="str">
        <f>IF(Table1[[#This Row],[Units Sold]]&gt; 700,"High Units","low Units")</f>
        <v>low Units</v>
      </c>
      <c r="U2639">
        <f>SUM(Table1[[#This Row],[Operating Profit]])/SUM(Table1[Operating Profit])*100</f>
        <v>2.8452275516950596E-2</v>
      </c>
      <c r="V2639">
        <f>SUM(Table1[[#This Row],[Price per Unit]]*Table1[[#This Row],[Units Sold]])</f>
        <v>23625</v>
      </c>
      <c r="W2639">
        <f>SUM(Table1[[#This Row],[Total Sales]]-Table1[[#This Row],[Operating Profit]])</f>
        <v>141750</v>
      </c>
      <c r="X2639">
        <f>SUM(Table1[[#This Row],[Total Sales]]-Table1[[#This Row],[Cost]])</f>
        <v>94500</v>
      </c>
      <c r="Y2639">
        <f>SUM(Table1[[#This Row],[profit/loss]])/SUM(Table1[profit/loss])</f>
        <v>2.8452275516950597E-4</v>
      </c>
    </row>
    <row r="2640" spans="1:25" x14ac:dyDescent="0.3">
      <c r="A2640" t="s">
        <v>24</v>
      </c>
      <c r="B2640" t="s">
        <v>82</v>
      </c>
      <c r="C2640">
        <v>1185732</v>
      </c>
      <c r="D2640" s="9">
        <v>44487</v>
      </c>
      <c r="E2640" s="8" t="str">
        <f>TEXT(Table1[[#This Row],[Invoice Date]],"dd-mm-yyyy")</f>
        <v>18-10-2021</v>
      </c>
      <c r="F2640" s="1" t="str">
        <f t="shared" si="164"/>
        <v>October</v>
      </c>
      <c r="G2640" s="1" t="str">
        <f t="shared" si="165"/>
        <v>2021</v>
      </c>
      <c r="H2640" s="1" t="str">
        <f t="shared" si="166"/>
        <v>Monday</v>
      </c>
      <c r="I2640" s="1" t="str">
        <f t="shared" si="167"/>
        <v>18</v>
      </c>
      <c r="J2640" t="s">
        <v>26</v>
      </c>
      <c r="K2640" t="s">
        <v>99</v>
      </c>
      <c r="L2640" t="s">
        <v>100</v>
      </c>
      <c r="M2640" t="s">
        <v>18</v>
      </c>
      <c r="N2640">
        <v>25</v>
      </c>
      <c r="O2640">
        <v>500</v>
      </c>
      <c r="P2640">
        <v>125000</v>
      </c>
      <c r="Q2640">
        <v>43750</v>
      </c>
      <c r="R2640">
        <v>0.35</v>
      </c>
      <c r="S2640" t="s">
        <v>82</v>
      </c>
      <c r="T2640" t="str">
        <f>IF(Table1[[#This Row],[Units Sold]]&gt; 700,"High Units","low Units")</f>
        <v>low Units</v>
      </c>
      <c r="U2640">
        <f>SUM(Table1[[#This Row],[Operating Profit]])/SUM(Table1[Operating Profit])*100</f>
        <v>1.3172349776366016E-2</v>
      </c>
      <c r="V2640">
        <f>SUM(Table1[[#This Row],[Price per Unit]]*Table1[[#This Row],[Units Sold]])</f>
        <v>12500</v>
      </c>
      <c r="W2640">
        <f>SUM(Table1[[#This Row],[Total Sales]]-Table1[[#This Row],[Operating Profit]])</f>
        <v>81250</v>
      </c>
      <c r="X2640">
        <f>SUM(Table1[[#This Row],[Total Sales]]-Table1[[#This Row],[Cost]])</f>
        <v>43750</v>
      </c>
      <c r="Y2640">
        <f>SUM(Table1[[#This Row],[profit/loss]])/SUM(Table1[profit/loss])</f>
        <v>1.3172349776366016E-4</v>
      </c>
    </row>
    <row r="2641" spans="1:25" x14ac:dyDescent="0.3">
      <c r="A2641" t="s">
        <v>24</v>
      </c>
      <c r="B2641" t="s">
        <v>82</v>
      </c>
      <c r="C2641">
        <v>1185732</v>
      </c>
      <c r="D2641" s="9">
        <v>44487</v>
      </c>
      <c r="E2641" s="8" t="str">
        <f>TEXT(Table1[[#This Row],[Invoice Date]],"dd-mm-yyyy")</f>
        <v>18-10-2021</v>
      </c>
      <c r="F2641" s="1" t="str">
        <f t="shared" si="164"/>
        <v>October</v>
      </c>
      <c r="G2641" s="1" t="str">
        <f t="shared" si="165"/>
        <v>2021</v>
      </c>
      <c r="H2641" s="1" t="str">
        <f t="shared" si="166"/>
        <v>Monday</v>
      </c>
      <c r="I2641" s="1" t="str">
        <f t="shared" si="167"/>
        <v>18</v>
      </c>
      <c r="J2641" t="s">
        <v>26</v>
      </c>
      <c r="K2641" t="s">
        <v>99</v>
      </c>
      <c r="L2641" t="s">
        <v>100</v>
      </c>
      <c r="M2641" t="s">
        <v>19</v>
      </c>
      <c r="N2641">
        <v>25</v>
      </c>
      <c r="O2641">
        <v>375</v>
      </c>
      <c r="P2641">
        <v>93750</v>
      </c>
      <c r="Q2641">
        <v>37500</v>
      </c>
      <c r="R2641">
        <v>0.4</v>
      </c>
      <c r="S2641" t="s">
        <v>82</v>
      </c>
      <c r="T2641" t="str">
        <f>IF(Table1[[#This Row],[Units Sold]]&gt; 700,"High Units","low Units")</f>
        <v>low Units</v>
      </c>
      <c r="U2641">
        <f>SUM(Table1[[#This Row],[Operating Profit]])/SUM(Table1[Operating Profit])*100</f>
        <v>1.1290585522599443E-2</v>
      </c>
      <c r="V2641">
        <f>SUM(Table1[[#This Row],[Price per Unit]]*Table1[[#This Row],[Units Sold]])</f>
        <v>9375</v>
      </c>
      <c r="W2641">
        <f>SUM(Table1[[#This Row],[Total Sales]]-Table1[[#This Row],[Operating Profit]])</f>
        <v>56250</v>
      </c>
      <c r="X2641">
        <f>SUM(Table1[[#This Row],[Total Sales]]-Table1[[#This Row],[Cost]])</f>
        <v>37500</v>
      </c>
      <c r="Y2641">
        <f>SUM(Table1[[#This Row],[profit/loss]])/SUM(Table1[profit/loss])</f>
        <v>1.1290585522599444E-4</v>
      </c>
    </row>
    <row r="2642" spans="1:25" x14ac:dyDescent="0.3">
      <c r="A2642" t="s">
        <v>24</v>
      </c>
      <c r="B2642" t="s">
        <v>82</v>
      </c>
      <c r="C2642">
        <v>1185732</v>
      </c>
      <c r="D2642" s="9">
        <v>44487</v>
      </c>
      <c r="E2642" s="8" t="str">
        <f>TEXT(Table1[[#This Row],[Invoice Date]],"dd-mm-yyyy")</f>
        <v>18-10-2021</v>
      </c>
      <c r="F2642" s="1" t="str">
        <f t="shared" si="164"/>
        <v>October</v>
      </c>
      <c r="G2642" s="1" t="str">
        <f t="shared" si="165"/>
        <v>2021</v>
      </c>
      <c r="H2642" s="1" t="str">
        <f t="shared" si="166"/>
        <v>Monday</v>
      </c>
      <c r="I2642" s="1" t="str">
        <f t="shared" si="167"/>
        <v>18</v>
      </c>
      <c r="J2642" t="s">
        <v>26</v>
      </c>
      <c r="K2642" t="s">
        <v>99</v>
      </c>
      <c r="L2642" t="s">
        <v>100</v>
      </c>
      <c r="M2642" t="s">
        <v>20</v>
      </c>
      <c r="N2642">
        <v>25</v>
      </c>
      <c r="O2642">
        <v>350</v>
      </c>
      <c r="P2642">
        <v>87500</v>
      </c>
      <c r="Q2642">
        <v>35000</v>
      </c>
      <c r="R2642">
        <v>0.4</v>
      </c>
      <c r="S2642" t="s">
        <v>82</v>
      </c>
      <c r="T2642" t="str">
        <f>IF(Table1[[#This Row],[Units Sold]]&gt; 700,"High Units","low Units")</f>
        <v>low Units</v>
      </c>
      <c r="U2642">
        <f>SUM(Table1[[#This Row],[Operating Profit]])/SUM(Table1[Operating Profit])*100</f>
        <v>1.0537879821092815E-2</v>
      </c>
      <c r="V2642">
        <f>SUM(Table1[[#This Row],[Price per Unit]]*Table1[[#This Row],[Units Sold]])</f>
        <v>8750</v>
      </c>
      <c r="W2642">
        <f>SUM(Table1[[#This Row],[Total Sales]]-Table1[[#This Row],[Operating Profit]])</f>
        <v>52500</v>
      </c>
      <c r="X2642">
        <f>SUM(Table1[[#This Row],[Total Sales]]-Table1[[#This Row],[Cost]])</f>
        <v>35000</v>
      </c>
      <c r="Y2642">
        <f>SUM(Table1[[#This Row],[profit/loss]])/SUM(Table1[profit/loss])</f>
        <v>1.0537879821092815E-4</v>
      </c>
    </row>
    <row r="2643" spans="1:25" x14ac:dyDescent="0.3">
      <c r="A2643" t="s">
        <v>24</v>
      </c>
      <c r="B2643" t="s">
        <v>82</v>
      </c>
      <c r="C2643">
        <v>1185732</v>
      </c>
      <c r="D2643" s="9">
        <v>44487</v>
      </c>
      <c r="E2643" s="8" t="str">
        <f>TEXT(Table1[[#This Row],[Invoice Date]],"dd-mm-yyyy")</f>
        <v>18-10-2021</v>
      </c>
      <c r="F2643" s="1" t="str">
        <f t="shared" si="164"/>
        <v>October</v>
      </c>
      <c r="G2643" s="1" t="str">
        <f t="shared" si="165"/>
        <v>2021</v>
      </c>
      <c r="H2643" s="1" t="str">
        <f t="shared" si="166"/>
        <v>Monday</v>
      </c>
      <c r="I2643" s="1" t="str">
        <f t="shared" si="167"/>
        <v>18</v>
      </c>
      <c r="J2643" t="s">
        <v>26</v>
      </c>
      <c r="K2643" t="s">
        <v>99</v>
      </c>
      <c r="L2643" t="s">
        <v>100</v>
      </c>
      <c r="M2643" t="s">
        <v>21</v>
      </c>
      <c r="N2643">
        <v>35</v>
      </c>
      <c r="O2643">
        <v>350</v>
      </c>
      <c r="P2643">
        <v>122500</v>
      </c>
      <c r="Q2643">
        <v>42875</v>
      </c>
      <c r="R2643">
        <v>0.35</v>
      </c>
      <c r="S2643" t="s">
        <v>82</v>
      </c>
      <c r="T2643" t="str">
        <f>IF(Table1[[#This Row],[Units Sold]]&gt; 700,"High Units","low Units")</f>
        <v>low Units</v>
      </c>
      <c r="U2643">
        <f>SUM(Table1[[#This Row],[Operating Profit]])/SUM(Table1[Operating Profit])*100</f>
        <v>1.2908902780838697E-2</v>
      </c>
      <c r="V2643">
        <f>SUM(Table1[[#This Row],[Price per Unit]]*Table1[[#This Row],[Units Sold]])</f>
        <v>12250</v>
      </c>
      <c r="W2643">
        <f>SUM(Table1[[#This Row],[Total Sales]]-Table1[[#This Row],[Operating Profit]])</f>
        <v>79625</v>
      </c>
      <c r="X2643">
        <f>SUM(Table1[[#This Row],[Total Sales]]-Table1[[#This Row],[Cost]])</f>
        <v>42875</v>
      </c>
      <c r="Y2643">
        <f>SUM(Table1[[#This Row],[profit/loss]])/SUM(Table1[profit/loss])</f>
        <v>1.2908902780838698E-4</v>
      </c>
    </row>
    <row r="2644" spans="1:25" x14ac:dyDescent="0.3">
      <c r="A2644" t="s">
        <v>25</v>
      </c>
      <c r="B2644" t="s">
        <v>82</v>
      </c>
      <c r="C2644">
        <v>1185732</v>
      </c>
      <c r="D2644" s="9">
        <v>44487</v>
      </c>
      <c r="E2644" s="8" t="str">
        <f>TEXT(Table1[[#This Row],[Invoice Date]],"dd-mm-yyyy")</f>
        <v>18-10-2021</v>
      </c>
      <c r="F2644" s="1" t="str">
        <f t="shared" si="164"/>
        <v>October</v>
      </c>
      <c r="G2644" s="1" t="str">
        <f t="shared" si="165"/>
        <v>2021</v>
      </c>
      <c r="H2644" s="1" t="str">
        <f t="shared" si="166"/>
        <v>Monday</v>
      </c>
      <c r="I2644" s="1" t="str">
        <f t="shared" si="167"/>
        <v>18</v>
      </c>
      <c r="J2644" t="s">
        <v>26</v>
      </c>
      <c r="K2644" t="s">
        <v>99</v>
      </c>
      <c r="L2644" t="s">
        <v>100</v>
      </c>
      <c r="M2644" t="s">
        <v>22</v>
      </c>
      <c r="N2644">
        <v>35</v>
      </c>
      <c r="O2644">
        <v>475</v>
      </c>
      <c r="P2644">
        <v>166250</v>
      </c>
      <c r="Q2644">
        <v>83125</v>
      </c>
      <c r="R2644">
        <v>0.5</v>
      </c>
      <c r="S2644" t="s">
        <v>82</v>
      </c>
      <c r="T2644" t="str">
        <f>IF(Table1[[#This Row],[Units Sold]]&gt; 700,"High Units","low Units")</f>
        <v>low Units</v>
      </c>
      <c r="U2644">
        <f>SUM(Table1[[#This Row],[Operating Profit]])/SUM(Table1[Operating Profit])*100</f>
        <v>2.5027464575095432E-2</v>
      </c>
      <c r="V2644">
        <f>SUM(Table1[[#This Row],[Price per Unit]]*Table1[[#This Row],[Units Sold]])</f>
        <v>16625</v>
      </c>
      <c r="W2644">
        <f>SUM(Table1[[#This Row],[Total Sales]]-Table1[[#This Row],[Operating Profit]])</f>
        <v>83125</v>
      </c>
      <c r="X2644">
        <f>SUM(Table1[[#This Row],[Total Sales]]-Table1[[#This Row],[Cost]])</f>
        <v>83125</v>
      </c>
      <c r="Y2644">
        <f>SUM(Table1[[#This Row],[profit/loss]])/SUM(Table1[profit/loss])</f>
        <v>2.5027464575095432E-4</v>
      </c>
    </row>
    <row r="2645" spans="1:25" x14ac:dyDescent="0.3">
      <c r="A2645" t="s">
        <v>25</v>
      </c>
      <c r="B2645" t="s">
        <v>82</v>
      </c>
      <c r="C2645">
        <v>1185732</v>
      </c>
      <c r="D2645" s="9">
        <v>44517</v>
      </c>
      <c r="E2645" s="8" t="str">
        <f>TEXT(Table1[[#This Row],[Invoice Date]],"dd-mm-yyyy")</f>
        <v>17-11-2021</v>
      </c>
      <c r="F2645" s="1" t="str">
        <f t="shared" si="164"/>
        <v>November</v>
      </c>
      <c r="G2645" s="1" t="str">
        <f t="shared" si="165"/>
        <v>2021</v>
      </c>
      <c r="H2645" s="1" t="str">
        <f t="shared" si="166"/>
        <v>Wednesday</v>
      </c>
      <c r="I2645" s="1" t="str">
        <f t="shared" si="167"/>
        <v>17</v>
      </c>
      <c r="J2645" t="s">
        <v>26</v>
      </c>
      <c r="K2645" t="s">
        <v>99</v>
      </c>
      <c r="L2645" t="s">
        <v>100</v>
      </c>
      <c r="M2645" t="s">
        <v>16</v>
      </c>
      <c r="N2645">
        <v>30</v>
      </c>
      <c r="O2645">
        <v>625</v>
      </c>
      <c r="P2645">
        <v>187500</v>
      </c>
      <c r="Q2645">
        <v>75000</v>
      </c>
      <c r="R2645">
        <v>0.4</v>
      </c>
      <c r="S2645" t="s">
        <v>82</v>
      </c>
      <c r="T2645" t="str">
        <f>IF(Table1[[#This Row],[Units Sold]]&gt; 700,"High Units","low Units")</f>
        <v>low Units</v>
      </c>
      <c r="U2645">
        <f>SUM(Table1[[#This Row],[Operating Profit]])/SUM(Table1[Operating Profit])*100</f>
        <v>2.2581171045198887E-2</v>
      </c>
      <c r="V2645">
        <f>SUM(Table1[[#This Row],[Price per Unit]]*Table1[[#This Row],[Units Sold]])</f>
        <v>18750</v>
      </c>
      <c r="W2645">
        <f>SUM(Table1[[#This Row],[Total Sales]]-Table1[[#This Row],[Operating Profit]])</f>
        <v>112500</v>
      </c>
      <c r="X2645">
        <f>SUM(Table1[[#This Row],[Total Sales]]-Table1[[#This Row],[Cost]])</f>
        <v>75000</v>
      </c>
      <c r="Y2645">
        <f>SUM(Table1[[#This Row],[profit/loss]])/SUM(Table1[profit/loss])</f>
        <v>2.2581171045198888E-4</v>
      </c>
    </row>
    <row r="2646" spans="1:25" x14ac:dyDescent="0.3">
      <c r="A2646" t="s">
        <v>25</v>
      </c>
      <c r="B2646" t="s">
        <v>82</v>
      </c>
      <c r="C2646">
        <v>1185732</v>
      </c>
      <c r="D2646" s="9">
        <v>44517</v>
      </c>
      <c r="E2646" s="8" t="str">
        <f>TEXT(Table1[[#This Row],[Invoice Date]],"dd-mm-yyyy")</f>
        <v>17-11-2021</v>
      </c>
      <c r="F2646" s="1" t="str">
        <f t="shared" si="164"/>
        <v>November</v>
      </c>
      <c r="G2646" s="1" t="str">
        <f t="shared" si="165"/>
        <v>2021</v>
      </c>
      <c r="H2646" s="1" t="str">
        <f t="shared" si="166"/>
        <v>Wednesday</v>
      </c>
      <c r="I2646" s="1" t="str">
        <f t="shared" si="167"/>
        <v>17</v>
      </c>
      <c r="J2646" t="s">
        <v>26</v>
      </c>
      <c r="K2646" t="s">
        <v>99</v>
      </c>
      <c r="L2646" t="s">
        <v>100</v>
      </c>
      <c r="M2646" t="s">
        <v>18</v>
      </c>
      <c r="N2646">
        <v>20</v>
      </c>
      <c r="O2646">
        <v>450</v>
      </c>
      <c r="P2646">
        <v>90000</v>
      </c>
      <c r="Q2646">
        <v>31500</v>
      </c>
      <c r="R2646">
        <v>0.35</v>
      </c>
      <c r="S2646" t="s">
        <v>82</v>
      </c>
      <c r="T2646" t="str">
        <f>IF(Table1[[#This Row],[Units Sold]]&gt; 700,"High Units","low Units")</f>
        <v>low Units</v>
      </c>
      <c r="U2646">
        <f>SUM(Table1[[#This Row],[Operating Profit]])/SUM(Table1[Operating Profit])*100</f>
        <v>9.484091838983532E-3</v>
      </c>
      <c r="V2646">
        <f>SUM(Table1[[#This Row],[Price per Unit]]*Table1[[#This Row],[Units Sold]])</f>
        <v>9000</v>
      </c>
      <c r="W2646">
        <f>SUM(Table1[[#This Row],[Total Sales]]-Table1[[#This Row],[Operating Profit]])</f>
        <v>58500</v>
      </c>
      <c r="X2646">
        <f>SUM(Table1[[#This Row],[Total Sales]]-Table1[[#This Row],[Cost]])</f>
        <v>31500</v>
      </c>
      <c r="Y2646">
        <f>SUM(Table1[[#This Row],[profit/loss]])/SUM(Table1[profit/loss])</f>
        <v>9.4840918389835324E-5</v>
      </c>
    </row>
    <row r="2647" spans="1:25" x14ac:dyDescent="0.3">
      <c r="A2647" t="s">
        <v>25</v>
      </c>
      <c r="B2647" t="s">
        <v>82</v>
      </c>
      <c r="C2647">
        <v>1185732</v>
      </c>
      <c r="D2647" s="9">
        <v>44517</v>
      </c>
      <c r="E2647" s="8" t="str">
        <f>TEXT(Table1[[#This Row],[Invoice Date]],"dd-mm-yyyy")</f>
        <v>17-11-2021</v>
      </c>
      <c r="F2647" s="1" t="str">
        <f t="shared" si="164"/>
        <v>November</v>
      </c>
      <c r="G2647" s="1" t="str">
        <f t="shared" si="165"/>
        <v>2021</v>
      </c>
      <c r="H2647" s="1" t="str">
        <f t="shared" si="166"/>
        <v>Wednesday</v>
      </c>
      <c r="I2647" s="1" t="str">
        <f t="shared" si="167"/>
        <v>17</v>
      </c>
      <c r="J2647" t="s">
        <v>26</v>
      </c>
      <c r="K2647" t="s">
        <v>99</v>
      </c>
      <c r="L2647" t="s">
        <v>100</v>
      </c>
      <c r="M2647" t="s">
        <v>19</v>
      </c>
      <c r="N2647">
        <v>30</v>
      </c>
      <c r="O2647">
        <v>395</v>
      </c>
      <c r="P2647">
        <v>118500</v>
      </c>
      <c r="Q2647">
        <v>47400</v>
      </c>
      <c r="R2647">
        <v>0.4</v>
      </c>
      <c r="S2647" t="s">
        <v>82</v>
      </c>
      <c r="T2647" t="str">
        <f>IF(Table1[[#This Row],[Units Sold]]&gt; 700,"High Units","low Units")</f>
        <v>low Units</v>
      </c>
      <c r="U2647">
        <f>SUM(Table1[[#This Row],[Operating Profit]])/SUM(Table1[Operating Profit])*100</f>
        <v>1.4271300100565697E-2</v>
      </c>
      <c r="V2647">
        <f>SUM(Table1[[#This Row],[Price per Unit]]*Table1[[#This Row],[Units Sold]])</f>
        <v>11850</v>
      </c>
      <c r="W2647">
        <f>SUM(Table1[[#This Row],[Total Sales]]-Table1[[#This Row],[Operating Profit]])</f>
        <v>71100</v>
      </c>
      <c r="X2647">
        <f>SUM(Table1[[#This Row],[Total Sales]]-Table1[[#This Row],[Cost]])</f>
        <v>47400</v>
      </c>
      <c r="Y2647">
        <f>SUM(Table1[[#This Row],[profit/loss]])/SUM(Table1[profit/loss])</f>
        <v>1.4271300100565697E-4</v>
      </c>
    </row>
    <row r="2648" spans="1:25" x14ac:dyDescent="0.3">
      <c r="A2648" t="s">
        <v>25</v>
      </c>
      <c r="B2648" t="s">
        <v>82</v>
      </c>
      <c r="C2648">
        <v>1185732</v>
      </c>
      <c r="D2648" s="9">
        <v>44517</v>
      </c>
      <c r="E2648" s="8" t="str">
        <f>TEXT(Table1[[#This Row],[Invoice Date]],"dd-mm-yyyy")</f>
        <v>17-11-2021</v>
      </c>
      <c r="F2648" s="1" t="str">
        <f t="shared" si="164"/>
        <v>November</v>
      </c>
      <c r="G2648" s="1" t="str">
        <f t="shared" si="165"/>
        <v>2021</v>
      </c>
      <c r="H2648" s="1" t="str">
        <f t="shared" si="166"/>
        <v>Wednesday</v>
      </c>
      <c r="I2648" s="1" t="str">
        <f t="shared" si="167"/>
        <v>17</v>
      </c>
      <c r="J2648" t="s">
        <v>26</v>
      </c>
      <c r="K2648" t="s">
        <v>99</v>
      </c>
      <c r="L2648" t="s">
        <v>100</v>
      </c>
      <c r="M2648" t="s">
        <v>20</v>
      </c>
      <c r="N2648">
        <v>60</v>
      </c>
      <c r="O2648">
        <v>450</v>
      </c>
      <c r="P2648">
        <v>270000</v>
      </c>
      <c r="Q2648">
        <v>108000</v>
      </c>
      <c r="R2648">
        <v>0.4</v>
      </c>
      <c r="S2648" t="s">
        <v>82</v>
      </c>
      <c r="T2648" t="str">
        <f>IF(Table1[[#This Row],[Units Sold]]&gt; 700,"High Units","low Units")</f>
        <v>low Units</v>
      </c>
      <c r="U2648">
        <f>SUM(Table1[[#This Row],[Operating Profit]])/SUM(Table1[Operating Profit])*100</f>
        <v>3.2516886305086395E-2</v>
      </c>
      <c r="V2648">
        <f>SUM(Table1[[#This Row],[Price per Unit]]*Table1[[#This Row],[Units Sold]])</f>
        <v>27000</v>
      </c>
      <c r="W2648">
        <f>SUM(Table1[[#This Row],[Total Sales]]-Table1[[#This Row],[Operating Profit]])</f>
        <v>162000</v>
      </c>
      <c r="X2648">
        <f>SUM(Table1[[#This Row],[Total Sales]]-Table1[[#This Row],[Cost]])</f>
        <v>108000</v>
      </c>
      <c r="Y2648">
        <f>SUM(Table1[[#This Row],[profit/loss]])/SUM(Table1[profit/loss])</f>
        <v>3.2516886305086398E-4</v>
      </c>
    </row>
    <row r="2649" spans="1:25" x14ac:dyDescent="0.3">
      <c r="A2649" t="s">
        <v>25</v>
      </c>
      <c r="B2649" t="s">
        <v>82</v>
      </c>
      <c r="C2649">
        <v>1185732</v>
      </c>
      <c r="D2649" s="9">
        <v>44517</v>
      </c>
      <c r="E2649" s="8" t="str">
        <f>TEXT(Table1[[#This Row],[Invoice Date]],"dd-mm-yyyy")</f>
        <v>17-11-2021</v>
      </c>
      <c r="F2649" s="1" t="str">
        <f t="shared" si="164"/>
        <v>November</v>
      </c>
      <c r="G2649" s="1" t="str">
        <f t="shared" si="165"/>
        <v>2021</v>
      </c>
      <c r="H2649" s="1" t="str">
        <f t="shared" si="166"/>
        <v>Wednesday</v>
      </c>
      <c r="I2649" s="1" t="str">
        <f t="shared" si="167"/>
        <v>17</v>
      </c>
      <c r="J2649" t="s">
        <v>26</v>
      </c>
      <c r="K2649" t="s">
        <v>99</v>
      </c>
      <c r="L2649" t="s">
        <v>100</v>
      </c>
      <c r="M2649" t="s">
        <v>21</v>
      </c>
      <c r="N2649">
        <v>75</v>
      </c>
      <c r="O2649">
        <v>425</v>
      </c>
      <c r="P2649">
        <v>318750</v>
      </c>
      <c r="Q2649">
        <v>111563</v>
      </c>
      <c r="R2649">
        <v>0.35</v>
      </c>
      <c r="S2649" t="s">
        <v>82</v>
      </c>
      <c r="T2649" t="str">
        <f>IF(Table1[[#This Row],[Units Sold]]&gt; 700,"High Units","low Units")</f>
        <v>low Units</v>
      </c>
      <c r="U2649">
        <f>SUM(Table1[[#This Row],[Operating Profit]])/SUM(Table1[Operating Profit])*100</f>
        <v>3.3589642470873649E-2</v>
      </c>
      <c r="V2649">
        <f>SUM(Table1[[#This Row],[Price per Unit]]*Table1[[#This Row],[Units Sold]])</f>
        <v>31875</v>
      </c>
      <c r="W2649">
        <f>SUM(Table1[[#This Row],[Total Sales]]-Table1[[#This Row],[Operating Profit]])</f>
        <v>207187</v>
      </c>
      <c r="X2649">
        <f>SUM(Table1[[#This Row],[Total Sales]]-Table1[[#This Row],[Cost]])</f>
        <v>111563</v>
      </c>
      <c r="Y2649">
        <f>SUM(Table1[[#This Row],[profit/loss]])/SUM(Table1[profit/loss])</f>
        <v>3.3589642470873647E-4</v>
      </c>
    </row>
    <row r="2650" spans="1:25" x14ac:dyDescent="0.3">
      <c r="A2650" t="s">
        <v>25</v>
      </c>
      <c r="B2650" t="s">
        <v>82</v>
      </c>
      <c r="C2650">
        <v>1185732</v>
      </c>
      <c r="D2650" s="9">
        <v>44517</v>
      </c>
      <c r="E2650" s="8" t="str">
        <f>TEXT(Table1[[#This Row],[Invoice Date]],"dd-mm-yyyy")</f>
        <v>17-11-2021</v>
      </c>
      <c r="F2650" s="1" t="str">
        <f t="shared" si="164"/>
        <v>November</v>
      </c>
      <c r="G2650" s="1" t="str">
        <f t="shared" si="165"/>
        <v>2021</v>
      </c>
      <c r="H2650" s="1" t="str">
        <f t="shared" si="166"/>
        <v>Wednesday</v>
      </c>
      <c r="I2650" s="1" t="str">
        <f t="shared" si="167"/>
        <v>17</v>
      </c>
      <c r="J2650" t="s">
        <v>26</v>
      </c>
      <c r="K2650" t="s">
        <v>99</v>
      </c>
      <c r="L2650" t="s">
        <v>100</v>
      </c>
      <c r="M2650" t="s">
        <v>22</v>
      </c>
      <c r="N2650">
        <v>75</v>
      </c>
      <c r="O2650">
        <v>525</v>
      </c>
      <c r="P2650">
        <v>393750</v>
      </c>
      <c r="Q2650">
        <v>196875</v>
      </c>
      <c r="R2650">
        <v>0.5</v>
      </c>
      <c r="S2650" t="s">
        <v>82</v>
      </c>
      <c r="T2650" t="str">
        <f>IF(Table1[[#This Row],[Units Sold]]&gt; 700,"High Units","low Units")</f>
        <v>low Units</v>
      </c>
      <c r="U2650">
        <f>SUM(Table1[[#This Row],[Operating Profit]])/SUM(Table1[Operating Profit])*100</f>
        <v>5.9275573993647072E-2</v>
      </c>
      <c r="V2650">
        <f>SUM(Table1[[#This Row],[Price per Unit]]*Table1[[#This Row],[Units Sold]])</f>
        <v>39375</v>
      </c>
      <c r="W2650">
        <f>SUM(Table1[[#This Row],[Total Sales]]-Table1[[#This Row],[Operating Profit]])</f>
        <v>196875</v>
      </c>
      <c r="X2650">
        <f>SUM(Table1[[#This Row],[Total Sales]]-Table1[[#This Row],[Cost]])</f>
        <v>196875</v>
      </c>
      <c r="Y2650">
        <f>SUM(Table1[[#This Row],[profit/loss]])/SUM(Table1[profit/loss])</f>
        <v>5.9275573993647075E-4</v>
      </c>
    </row>
    <row r="2651" spans="1:25" x14ac:dyDescent="0.3">
      <c r="A2651" t="s">
        <v>25</v>
      </c>
      <c r="B2651" t="s">
        <v>82</v>
      </c>
      <c r="C2651">
        <v>1185732</v>
      </c>
      <c r="D2651" s="9">
        <v>44546</v>
      </c>
      <c r="E2651" s="8" t="str">
        <f>TEXT(Table1[[#This Row],[Invoice Date]],"dd-mm-yyyy")</f>
        <v>16-12-2021</v>
      </c>
      <c r="F2651" s="1" t="str">
        <f t="shared" si="164"/>
        <v>December</v>
      </c>
      <c r="G2651" s="1" t="str">
        <f t="shared" si="165"/>
        <v>2021</v>
      </c>
      <c r="H2651" s="1" t="str">
        <f t="shared" si="166"/>
        <v>Thursday</v>
      </c>
      <c r="I2651" s="1" t="str">
        <f t="shared" si="167"/>
        <v>16</v>
      </c>
      <c r="J2651" t="s">
        <v>26</v>
      </c>
      <c r="K2651" t="s">
        <v>99</v>
      </c>
      <c r="L2651" t="s">
        <v>100</v>
      </c>
      <c r="M2651" t="s">
        <v>16</v>
      </c>
      <c r="N2651">
        <v>70</v>
      </c>
      <c r="O2651">
        <v>775</v>
      </c>
      <c r="P2651">
        <v>542500</v>
      </c>
      <c r="Q2651">
        <v>217000</v>
      </c>
      <c r="R2651">
        <v>0.4</v>
      </c>
      <c r="S2651" t="s">
        <v>82</v>
      </c>
      <c r="T2651" t="str">
        <f>IF(Table1[[#This Row],[Units Sold]]&gt; 700,"High Units","low Units")</f>
        <v>High Units</v>
      </c>
      <c r="U2651">
        <f>SUM(Table1[[#This Row],[Operating Profit]])/SUM(Table1[Operating Profit])*100</f>
        <v>6.5334854890775451E-2</v>
      </c>
      <c r="V2651">
        <f>SUM(Table1[[#This Row],[Price per Unit]]*Table1[[#This Row],[Units Sold]])</f>
        <v>54250</v>
      </c>
      <c r="W2651">
        <f>SUM(Table1[[#This Row],[Total Sales]]-Table1[[#This Row],[Operating Profit]])</f>
        <v>325500</v>
      </c>
      <c r="X2651">
        <f>SUM(Table1[[#This Row],[Total Sales]]-Table1[[#This Row],[Cost]])</f>
        <v>217000</v>
      </c>
      <c r="Y2651">
        <f>SUM(Table1[[#This Row],[profit/loss]])/SUM(Table1[profit/loss])</f>
        <v>6.5334854890775453E-4</v>
      </c>
    </row>
    <row r="2652" spans="1:25" x14ac:dyDescent="0.3">
      <c r="A2652" t="s">
        <v>25</v>
      </c>
      <c r="B2652" t="s">
        <v>82</v>
      </c>
      <c r="C2652">
        <v>1185732</v>
      </c>
      <c r="D2652" s="9">
        <v>44546</v>
      </c>
      <c r="E2652" s="8" t="str">
        <f>TEXT(Table1[[#This Row],[Invoice Date]],"dd-mm-yyyy")</f>
        <v>16-12-2021</v>
      </c>
      <c r="F2652" s="1" t="str">
        <f t="shared" si="164"/>
        <v>December</v>
      </c>
      <c r="G2652" s="1" t="str">
        <f t="shared" si="165"/>
        <v>2021</v>
      </c>
      <c r="H2652" s="1" t="str">
        <f t="shared" si="166"/>
        <v>Thursday</v>
      </c>
      <c r="I2652" s="1" t="str">
        <f t="shared" si="167"/>
        <v>16</v>
      </c>
      <c r="J2652" t="s">
        <v>26</v>
      </c>
      <c r="K2652" t="s">
        <v>99</v>
      </c>
      <c r="L2652" t="s">
        <v>100</v>
      </c>
      <c r="M2652" t="s">
        <v>18</v>
      </c>
      <c r="N2652">
        <v>60</v>
      </c>
      <c r="O2652">
        <v>575</v>
      </c>
      <c r="P2652">
        <v>345000</v>
      </c>
      <c r="Q2652">
        <v>120750</v>
      </c>
      <c r="R2652">
        <v>0.35</v>
      </c>
      <c r="S2652" t="s">
        <v>82</v>
      </c>
      <c r="T2652" t="str">
        <f>IF(Table1[[#This Row],[Units Sold]]&gt; 700,"High Units","low Units")</f>
        <v>low Units</v>
      </c>
      <c r="U2652">
        <f>SUM(Table1[[#This Row],[Operating Profit]])/SUM(Table1[Operating Profit])*100</f>
        <v>3.635568538277021E-2</v>
      </c>
      <c r="V2652">
        <f>SUM(Table1[[#This Row],[Price per Unit]]*Table1[[#This Row],[Units Sold]])</f>
        <v>34500</v>
      </c>
      <c r="W2652">
        <f>SUM(Table1[[#This Row],[Total Sales]]-Table1[[#This Row],[Operating Profit]])</f>
        <v>224250</v>
      </c>
      <c r="X2652">
        <f>SUM(Table1[[#This Row],[Total Sales]]-Table1[[#This Row],[Cost]])</f>
        <v>120750</v>
      </c>
      <c r="Y2652">
        <f>SUM(Table1[[#This Row],[profit/loss]])/SUM(Table1[profit/loss])</f>
        <v>3.6355685382770208E-4</v>
      </c>
    </row>
    <row r="2653" spans="1:25" x14ac:dyDescent="0.3">
      <c r="A2653" t="s">
        <v>25</v>
      </c>
      <c r="B2653" t="s">
        <v>82</v>
      </c>
      <c r="C2653">
        <v>1185732</v>
      </c>
      <c r="D2653" s="9">
        <v>44546</v>
      </c>
      <c r="E2653" s="8" t="str">
        <f>TEXT(Table1[[#This Row],[Invoice Date]],"dd-mm-yyyy")</f>
        <v>16-12-2021</v>
      </c>
      <c r="F2653" s="1" t="str">
        <f t="shared" si="164"/>
        <v>December</v>
      </c>
      <c r="G2653" s="1" t="str">
        <f t="shared" si="165"/>
        <v>2021</v>
      </c>
      <c r="H2653" s="1" t="str">
        <f t="shared" si="166"/>
        <v>Thursday</v>
      </c>
      <c r="I2653" s="1" t="str">
        <f t="shared" si="167"/>
        <v>16</v>
      </c>
      <c r="J2653" t="s">
        <v>26</v>
      </c>
      <c r="K2653" t="s">
        <v>99</v>
      </c>
      <c r="L2653" t="s">
        <v>100</v>
      </c>
      <c r="M2653" t="s">
        <v>19</v>
      </c>
      <c r="N2653">
        <v>60</v>
      </c>
      <c r="O2653">
        <v>525</v>
      </c>
      <c r="P2653">
        <v>315000</v>
      </c>
      <c r="Q2653">
        <v>126000</v>
      </c>
      <c r="R2653">
        <v>0.4</v>
      </c>
      <c r="S2653" t="s">
        <v>82</v>
      </c>
      <c r="T2653" t="str">
        <f>IF(Table1[[#This Row],[Units Sold]]&gt; 700,"High Units","low Units")</f>
        <v>low Units</v>
      </c>
      <c r="U2653">
        <f>SUM(Table1[[#This Row],[Operating Profit]])/SUM(Table1[Operating Profit])*100</f>
        <v>3.7936367355934128E-2</v>
      </c>
      <c r="V2653">
        <f>SUM(Table1[[#This Row],[Price per Unit]]*Table1[[#This Row],[Units Sold]])</f>
        <v>31500</v>
      </c>
      <c r="W2653">
        <f>SUM(Table1[[#This Row],[Total Sales]]-Table1[[#This Row],[Operating Profit]])</f>
        <v>189000</v>
      </c>
      <c r="X2653">
        <f>SUM(Table1[[#This Row],[Total Sales]]-Table1[[#This Row],[Cost]])</f>
        <v>126000</v>
      </c>
      <c r="Y2653">
        <f>SUM(Table1[[#This Row],[profit/loss]])/SUM(Table1[profit/loss])</f>
        <v>3.793636735593413E-4</v>
      </c>
    </row>
    <row r="2654" spans="1:25" x14ac:dyDescent="0.3">
      <c r="A2654" t="s">
        <v>25</v>
      </c>
      <c r="B2654" t="s">
        <v>82</v>
      </c>
      <c r="C2654">
        <v>1185732</v>
      </c>
      <c r="D2654" s="9">
        <v>44546</v>
      </c>
      <c r="E2654" s="8" t="str">
        <f>TEXT(Table1[[#This Row],[Invoice Date]],"dd-mm-yyyy")</f>
        <v>16-12-2021</v>
      </c>
      <c r="F2654" s="1" t="str">
        <f t="shared" si="164"/>
        <v>December</v>
      </c>
      <c r="G2654" s="1" t="str">
        <f t="shared" si="165"/>
        <v>2021</v>
      </c>
      <c r="H2654" s="1" t="str">
        <f t="shared" si="166"/>
        <v>Thursday</v>
      </c>
      <c r="I2654" s="1" t="str">
        <f t="shared" si="167"/>
        <v>16</v>
      </c>
      <c r="J2654" t="s">
        <v>26</v>
      </c>
      <c r="K2654" t="s">
        <v>99</v>
      </c>
      <c r="L2654" t="s">
        <v>100</v>
      </c>
      <c r="M2654" t="s">
        <v>20</v>
      </c>
      <c r="N2654">
        <v>60</v>
      </c>
      <c r="O2654">
        <v>475</v>
      </c>
      <c r="P2654">
        <v>285000</v>
      </c>
      <c r="Q2654">
        <v>114000</v>
      </c>
      <c r="R2654">
        <v>0.4</v>
      </c>
      <c r="S2654" t="s">
        <v>82</v>
      </c>
      <c r="T2654" t="str">
        <f>IF(Table1[[#This Row],[Units Sold]]&gt; 700,"High Units","low Units")</f>
        <v>low Units</v>
      </c>
      <c r="U2654">
        <f>SUM(Table1[[#This Row],[Operating Profit]])/SUM(Table1[Operating Profit])*100</f>
        <v>3.4323379988702309E-2</v>
      </c>
      <c r="V2654">
        <f>SUM(Table1[[#This Row],[Price per Unit]]*Table1[[#This Row],[Units Sold]])</f>
        <v>28500</v>
      </c>
      <c r="W2654">
        <f>SUM(Table1[[#This Row],[Total Sales]]-Table1[[#This Row],[Operating Profit]])</f>
        <v>171000</v>
      </c>
      <c r="X2654">
        <f>SUM(Table1[[#This Row],[Total Sales]]-Table1[[#This Row],[Cost]])</f>
        <v>114000</v>
      </c>
      <c r="Y2654">
        <f>SUM(Table1[[#This Row],[profit/loss]])/SUM(Table1[profit/loss])</f>
        <v>3.4323379988702307E-4</v>
      </c>
    </row>
    <row r="2655" spans="1:25" x14ac:dyDescent="0.3">
      <c r="A2655" t="s">
        <v>25</v>
      </c>
      <c r="B2655" t="s">
        <v>82</v>
      </c>
      <c r="C2655">
        <v>1185732</v>
      </c>
      <c r="D2655" s="9">
        <v>44546</v>
      </c>
      <c r="E2655" s="8" t="str">
        <f>TEXT(Table1[[#This Row],[Invoice Date]],"dd-mm-yyyy")</f>
        <v>16-12-2021</v>
      </c>
      <c r="F2655" s="1" t="str">
        <f t="shared" si="164"/>
        <v>December</v>
      </c>
      <c r="G2655" s="1" t="str">
        <f t="shared" si="165"/>
        <v>2021</v>
      </c>
      <c r="H2655" s="1" t="str">
        <f t="shared" si="166"/>
        <v>Thursday</v>
      </c>
      <c r="I2655" s="1" t="str">
        <f t="shared" si="167"/>
        <v>16</v>
      </c>
      <c r="J2655" t="s">
        <v>26</v>
      </c>
      <c r="K2655" t="s">
        <v>99</v>
      </c>
      <c r="L2655" t="s">
        <v>100</v>
      </c>
      <c r="M2655" t="s">
        <v>21</v>
      </c>
      <c r="N2655">
        <v>70</v>
      </c>
      <c r="O2655">
        <v>475</v>
      </c>
      <c r="P2655">
        <v>332500</v>
      </c>
      <c r="Q2655">
        <v>116375</v>
      </c>
      <c r="R2655">
        <v>0.35</v>
      </c>
      <c r="S2655" t="s">
        <v>82</v>
      </c>
      <c r="T2655" t="str">
        <f>IF(Table1[[#This Row],[Units Sold]]&gt; 700,"High Units","low Units")</f>
        <v>low Units</v>
      </c>
      <c r="U2655">
        <f>SUM(Table1[[#This Row],[Operating Profit]])/SUM(Table1[Operating Profit])*100</f>
        <v>3.5038450405133606E-2</v>
      </c>
      <c r="V2655">
        <f>SUM(Table1[[#This Row],[Price per Unit]]*Table1[[#This Row],[Units Sold]])</f>
        <v>33250</v>
      </c>
      <c r="W2655">
        <f>SUM(Table1[[#This Row],[Total Sales]]-Table1[[#This Row],[Operating Profit]])</f>
        <v>216125</v>
      </c>
      <c r="X2655">
        <f>SUM(Table1[[#This Row],[Total Sales]]-Table1[[#This Row],[Cost]])</f>
        <v>116375</v>
      </c>
      <c r="Y2655">
        <f>SUM(Table1[[#This Row],[profit/loss]])/SUM(Table1[profit/loss])</f>
        <v>3.5038450405133607E-4</v>
      </c>
    </row>
    <row r="2656" spans="1:25" x14ac:dyDescent="0.3">
      <c r="A2656" t="s">
        <v>25</v>
      </c>
      <c r="B2656" t="s">
        <v>82</v>
      </c>
      <c r="C2656">
        <v>1185732</v>
      </c>
      <c r="D2656" s="9">
        <v>44546</v>
      </c>
      <c r="E2656" s="8" t="str">
        <f>TEXT(Table1[[#This Row],[Invoice Date]],"dd-mm-yyyy")</f>
        <v>16-12-2021</v>
      </c>
      <c r="F2656" s="1" t="str">
        <f t="shared" si="164"/>
        <v>December</v>
      </c>
      <c r="G2656" s="1" t="str">
        <f t="shared" si="165"/>
        <v>2021</v>
      </c>
      <c r="H2656" s="1" t="str">
        <f t="shared" si="166"/>
        <v>Thursday</v>
      </c>
      <c r="I2656" s="1" t="str">
        <f t="shared" si="167"/>
        <v>16</v>
      </c>
      <c r="J2656" t="s">
        <v>26</v>
      </c>
      <c r="K2656" t="s">
        <v>99</v>
      </c>
      <c r="L2656" t="s">
        <v>100</v>
      </c>
      <c r="M2656" t="s">
        <v>22</v>
      </c>
      <c r="N2656">
        <v>75</v>
      </c>
      <c r="O2656">
        <v>575</v>
      </c>
      <c r="P2656">
        <v>431250</v>
      </c>
      <c r="Q2656">
        <v>215625</v>
      </c>
      <c r="R2656">
        <v>0.5</v>
      </c>
      <c r="S2656" t="s">
        <v>82</v>
      </c>
      <c r="T2656" t="str">
        <f>IF(Table1[[#This Row],[Units Sold]]&gt; 700,"High Units","low Units")</f>
        <v>low Units</v>
      </c>
      <c r="U2656">
        <f>SUM(Table1[[#This Row],[Operating Profit]])/SUM(Table1[Operating Profit])*100</f>
        <v>6.4920866754946807E-2</v>
      </c>
      <c r="V2656">
        <f>SUM(Table1[[#This Row],[Price per Unit]]*Table1[[#This Row],[Units Sold]])</f>
        <v>43125</v>
      </c>
      <c r="W2656">
        <f>SUM(Table1[[#This Row],[Total Sales]]-Table1[[#This Row],[Operating Profit]])</f>
        <v>215625</v>
      </c>
      <c r="X2656">
        <f>SUM(Table1[[#This Row],[Total Sales]]-Table1[[#This Row],[Cost]])</f>
        <v>215625</v>
      </c>
      <c r="Y2656">
        <f>SUM(Table1[[#This Row],[profit/loss]])/SUM(Table1[profit/loss])</f>
        <v>6.4920866754946804E-4</v>
      </c>
    </row>
    <row r="2657" spans="1:25" x14ac:dyDescent="0.3">
      <c r="A2657" t="s">
        <v>25</v>
      </c>
      <c r="B2657" t="s">
        <v>82</v>
      </c>
      <c r="C2657">
        <v>1197831</v>
      </c>
      <c r="D2657" s="9">
        <v>44219</v>
      </c>
      <c r="E2657" s="8" t="str">
        <f>TEXT(Table1[[#This Row],[Invoice Date]],"dd-mm-yyyy")</f>
        <v>23-01-2021</v>
      </c>
      <c r="F2657" s="1" t="str">
        <f t="shared" si="164"/>
        <v>January</v>
      </c>
      <c r="G2657" s="1" t="str">
        <f t="shared" si="165"/>
        <v>2021</v>
      </c>
      <c r="H2657" s="1" t="str">
        <f t="shared" si="166"/>
        <v>Saturday</v>
      </c>
      <c r="I2657" s="1" t="str">
        <f t="shared" si="167"/>
        <v>23</v>
      </c>
      <c r="J2657" t="s">
        <v>26</v>
      </c>
      <c r="K2657" t="s">
        <v>99</v>
      </c>
      <c r="L2657" t="s">
        <v>100</v>
      </c>
      <c r="M2657" t="s">
        <v>16</v>
      </c>
      <c r="N2657">
        <v>25</v>
      </c>
      <c r="O2657">
        <v>650</v>
      </c>
      <c r="P2657">
        <v>162500</v>
      </c>
      <c r="Q2657">
        <v>65000</v>
      </c>
      <c r="R2657">
        <v>0.4</v>
      </c>
      <c r="S2657" t="s">
        <v>82</v>
      </c>
      <c r="T2657" t="str">
        <f>IF(Table1[[#This Row],[Units Sold]]&gt; 700,"High Units","low Units")</f>
        <v>low Units</v>
      </c>
      <c r="U2657">
        <f>SUM(Table1[[#This Row],[Operating Profit]])/SUM(Table1[Operating Profit])*100</f>
        <v>1.9570348239172367E-2</v>
      </c>
      <c r="V2657">
        <f>SUM(Table1[[#This Row],[Price per Unit]]*Table1[[#This Row],[Units Sold]])</f>
        <v>16250</v>
      </c>
      <c r="W2657">
        <f>SUM(Table1[[#This Row],[Total Sales]]-Table1[[#This Row],[Operating Profit]])</f>
        <v>97500</v>
      </c>
      <c r="X2657">
        <f>SUM(Table1[[#This Row],[Total Sales]]-Table1[[#This Row],[Cost]])</f>
        <v>65000</v>
      </c>
      <c r="Y2657">
        <f>SUM(Table1[[#This Row],[profit/loss]])/SUM(Table1[profit/loss])</f>
        <v>1.9570348239172369E-4</v>
      </c>
    </row>
    <row r="2658" spans="1:25" x14ac:dyDescent="0.3">
      <c r="A2658" t="s">
        <v>25</v>
      </c>
      <c r="B2658" t="s">
        <v>82</v>
      </c>
      <c r="C2658">
        <v>1197831</v>
      </c>
      <c r="D2658" s="9">
        <v>44219</v>
      </c>
      <c r="E2658" s="8" t="str">
        <f>TEXT(Table1[[#This Row],[Invoice Date]],"dd-mm-yyyy")</f>
        <v>23-01-2021</v>
      </c>
      <c r="F2658" s="1" t="str">
        <f t="shared" si="164"/>
        <v>January</v>
      </c>
      <c r="G2658" s="1" t="str">
        <f t="shared" si="165"/>
        <v>2021</v>
      </c>
      <c r="H2658" s="1" t="str">
        <f t="shared" si="166"/>
        <v>Saturday</v>
      </c>
      <c r="I2658" s="1" t="str">
        <f t="shared" si="167"/>
        <v>23</v>
      </c>
      <c r="J2658" t="s">
        <v>26</v>
      </c>
      <c r="K2658" t="s">
        <v>99</v>
      </c>
      <c r="L2658" t="s">
        <v>100</v>
      </c>
      <c r="M2658" t="s">
        <v>18</v>
      </c>
      <c r="N2658">
        <v>25</v>
      </c>
      <c r="O2658">
        <v>450</v>
      </c>
      <c r="P2658">
        <v>112500</v>
      </c>
      <c r="Q2658">
        <v>39375</v>
      </c>
      <c r="R2658">
        <v>0.35</v>
      </c>
      <c r="S2658" t="s">
        <v>82</v>
      </c>
      <c r="T2658" t="str">
        <f>IF(Table1[[#This Row],[Units Sold]]&gt; 700,"High Units","low Units")</f>
        <v>low Units</v>
      </c>
      <c r="U2658">
        <f>SUM(Table1[[#This Row],[Operating Profit]])/SUM(Table1[Operating Profit])*100</f>
        <v>1.1855114798729416E-2</v>
      </c>
      <c r="V2658">
        <f>SUM(Table1[[#This Row],[Price per Unit]]*Table1[[#This Row],[Units Sold]])</f>
        <v>11250</v>
      </c>
      <c r="W2658">
        <f>SUM(Table1[[#This Row],[Total Sales]]-Table1[[#This Row],[Operating Profit]])</f>
        <v>73125</v>
      </c>
      <c r="X2658">
        <f>SUM(Table1[[#This Row],[Total Sales]]-Table1[[#This Row],[Cost]])</f>
        <v>39375</v>
      </c>
      <c r="Y2658">
        <f>SUM(Table1[[#This Row],[profit/loss]])/SUM(Table1[profit/loss])</f>
        <v>1.1855114798729416E-4</v>
      </c>
    </row>
    <row r="2659" spans="1:25" x14ac:dyDescent="0.3">
      <c r="A2659" t="s">
        <v>25</v>
      </c>
      <c r="B2659" t="s">
        <v>82</v>
      </c>
      <c r="C2659">
        <v>1197831</v>
      </c>
      <c r="D2659" s="9">
        <v>44219</v>
      </c>
      <c r="E2659" s="8" t="str">
        <f>TEXT(Table1[[#This Row],[Invoice Date]],"dd-mm-yyyy")</f>
        <v>23-01-2021</v>
      </c>
      <c r="F2659" s="1" t="str">
        <f t="shared" si="164"/>
        <v>January</v>
      </c>
      <c r="G2659" s="1" t="str">
        <f t="shared" si="165"/>
        <v>2021</v>
      </c>
      <c r="H2659" s="1" t="str">
        <f t="shared" si="166"/>
        <v>Saturday</v>
      </c>
      <c r="I2659" s="1" t="str">
        <f t="shared" si="167"/>
        <v>23</v>
      </c>
      <c r="J2659" t="s">
        <v>26</v>
      </c>
      <c r="K2659" t="s">
        <v>99</v>
      </c>
      <c r="L2659" t="s">
        <v>100</v>
      </c>
      <c r="M2659" t="s">
        <v>19</v>
      </c>
      <c r="N2659">
        <v>15</v>
      </c>
      <c r="O2659">
        <v>450</v>
      </c>
      <c r="P2659">
        <v>67500</v>
      </c>
      <c r="Q2659">
        <v>27000</v>
      </c>
      <c r="R2659">
        <v>0.4</v>
      </c>
      <c r="S2659" t="s">
        <v>82</v>
      </c>
      <c r="T2659" t="str">
        <f>IF(Table1[[#This Row],[Units Sold]]&gt; 700,"High Units","low Units")</f>
        <v>low Units</v>
      </c>
      <c r="U2659">
        <f>SUM(Table1[[#This Row],[Operating Profit]])/SUM(Table1[Operating Profit])*100</f>
        <v>8.1292215762715989E-3</v>
      </c>
      <c r="V2659">
        <f>SUM(Table1[[#This Row],[Price per Unit]]*Table1[[#This Row],[Units Sold]])</f>
        <v>6750</v>
      </c>
      <c r="W2659">
        <f>SUM(Table1[[#This Row],[Total Sales]]-Table1[[#This Row],[Operating Profit]])</f>
        <v>40500</v>
      </c>
      <c r="X2659">
        <f>SUM(Table1[[#This Row],[Total Sales]]-Table1[[#This Row],[Cost]])</f>
        <v>27000</v>
      </c>
      <c r="Y2659">
        <f>SUM(Table1[[#This Row],[profit/loss]])/SUM(Table1[profit/loss])</f>
        <v>8.1292215762715996E-5</v>
      </c>
    </row>
    <row r="2660" spans="1:25" x14ac:dyDescent="0.3">
      <c r="A2660" t="s">
        <v>25</v>
      </c>
      <c r="B2660" t="s">
        <v>82</v>
      </c>
      <c r="C2660">
        <v>1197831</v>
      </c>
      <c r="D2660" s="9">
        <v>44219</v>
      </c>
      <c r="E2660" s="8" t="str">
        <f>TEXT(Table1[[#This Row],[Invoice Date]],"dd-mm-yyyy")</f>
        <v>23-01-2021</v>
      </c>
      <c r="F2660" s="1" t="str">
        <f t="shared" si="164"/>
        <v>January</v>
      </c>
      <c r="G2660" s="1" t="str">
        <f t="shared" si="165"/>
        <v>2021</v>
      </c>
      <c r="H2660" s="1" t="str">
        <f t="shared" si="166"/>
        <v>Saturday</v>
      </c>
      <c r="I2660" s="1" t="str">
        <f t="shared" si="167"/>
        <v>23</v>
      </c>
      <c r="J2660" t="s">
        <v>26</v>
      </c>
      <c r="K2660" t="s">
        <v>99</v>
      </c>
      <c r="L2660" t="s">
        <v>100</v>
      </c>
      <c r="M2660" t="s">
        <v>20</v>
      </c>
      <c r="N2660">
        <v>20</v>
      </c>
      <c r="O2660">
        <v>300</v>
      </c>
      <c r="P2660">
        <v>60000</v>
      </c>
      <c r="Q2660">
        <v>24000</v>
      </c>
      <c r="R2660">
        <v>0.4</v>
      </c>
      <c r="S2660" t="s">
        <v>82</v>
      </c>
      <c r="T2660" t="str">
        <f>IF(Table1[[#This Row],[Units Sold]]&gt; 700,"High Units","low Units")</f>
        <v>low Units</v>
      </c>
      <c r="U2660">
        <f>SUM(Table1[[#This Row],[Operating Profit]])/SUM(Table1[Operating Profit])*100</f>
        <v>7.225974734463644E-3</v>
      </c>
      <c r="V2660">
        <f>SUM(Table1[[#This Row],[Price per Unit]]*Table1[[#This Row],[Units Sold]])</f>
        <v>6000</v>
      </c>
      <c r="W2660">
        <f>SUM(Table1[[#This Row],[Total Sales]]-Table1[[#This Row],[Operating Profit]])</f>
        <v>36000</v>
      </c>
      <c r="X2660">
        <f>SUM(Table1[[#This Row],[Total Sales]]-Table1[[#This Row],[Cost]])</f>
        <v>24000</v>
      </c>
      <c r="Y2660">
        <f>SUM(Table1[[#This Row],[profit/loss]])/SUM(Table1[profit/loss])</f>
        <v>7.225974734463644E-5</v>
      </c>
    </row>
    <row r="2661" spans="1:25" x14ac:dyDescent="0.3">
      <c r="A2661" t="s">
        <v>25</v>
      </c>
      <c r="B2661" t="s">
        <v>82</v>
      </c>
      <c r="C2661">
        <v>1197831</v>
      </c>
      <c r="D2661" s="9">
        <v>44219</v>
      </c>
      <c r="E2661" s="8" t="str">
        <f>TEXT(Table1[[#This Row],[Invoice Date]],"dd-mm-yyyy")</f>
        <v>23-01-2021</v>
      </c>
      <c r="F2661" s="1" t="str">
        <f t="shared" si="164"/>
        <v>January</v>
      </c>
      <c r="G2661" s="1" t="str">
        <f t="shared" si="165"/>
        <v>2021</v>
      </c>
      <c r="H2661" s="1" t="str">
        <f t="shared" si="166"/>
        <v>Saturday</v>
      </c>
      <c r="I2661" s="1" t="str">
        <f t="shared" si="167"/>
        <v>23</v>
      </c>
      <c r="J2661" t="s">
        <v>26</v>
      </c>
      <c r="K2661" t="s">
        <v>99</v>
      </c>
      <c r="L2661" t="s">
        <v>100</v>
      </c>
      <c r="M2661" t="s">
        <v>21</v>
      </c>
      <c r="N2661">
        <v>35</v>
      </c>
      <c r="O2661">
        <v>350</v>
      </c>
      <c r="P2661">
        <v>122500</v>
      </c>
      <c r="Q2661">
        <v>42875</v>
      </c>
      <c r="R2661">
        <v>0.35</v>
      </c>
      <c r="S2661" t="s">
        <v>82</v>
      </c>
      <c r="T2661" t="str">
        <f>IF(Table1[[#This Row],[Units Sold]]&gt; 700,"High Units","low Units")</f>
        <v>low Units</v>
      </c>
      <c r="U2661">
        <f>SUM(Table1[[#This Row],[Operating Profit]])/SUM(Table1[Operating Profit])*100</f>
        <v>1.2908902780838697E-2</v>
      </c>
      <c r="V2661">
        <f>SUM(Table1[[#This Row],[Price per Unit]]*Table1[[#This Row],[Units Sold]])</f>
        <v>12250</v>
      </c>
      <c r="W2661">
        <f>SUM(Table1[[#This Row],[Total Sales]]-Table1[[#This Row],[Operating Profit]])</f>
        <v>79625</v>
      </c>
      <c r="X2661">
        <f>SUM(Table1[[#This Row],[Total Sales]]-Table1[[#This Row],[Cost]])</f>
        <v>42875</v>
      </c>
      <c r="Y2661">
        <f>SUM(Table1[[#This Row],[profit/loss]])/SUM(Table1[profit/loss])</f>
        <v>1.2908902780838698E-4</v>
      </c>
    </row>
    <row r="2662" spans="1:25" x14ac:dyDescent="0.3">
      <c r="A2662" t="s">
        <v>25</v>
      </c>
      <c r="B2662" t="s">
        <v>82</v>
      </c>
      <c r="C2662">
        <v>1197831</v>
      </c>
      <c r="D2662" s="9">
        <v>44219</v>
      </c>
      <c r="E2662" s="8" t="str">
        <f>TEXT(Table1[[#This Row],[Invoice Date]],"dd-mm-yyyy")</f>
        <v>23-01-2021</v>
      </c>
      <c r="F2662" s="1" t="str">
        <f t="shared" si="164"/>
        <v>January</v>
      </c>
      <c r="G2662" s="1" t="str">
        <f t="shared" si="165"/>
        <v>2021</v>
      </c>
      <c r="H2662" s="1" t="str">
        <f t="shared" si="166"/>
        <v>Saturday</v>
      </c>
      <c r="I2662" s="1" t="str">
        <f t="shared" si="167"/>
        <v>23</v>
      </c>
      <c r="J2662" t="s">
        <v>26</v>
      </c>
      <c r="K2662" t="s">
        <v>99</v>
      </c>
      <c r="L2662" t="s">
        <v>100</v>
      </c>
      <c r="M2662" t="s">
        <v>22</v>
      </c>
      <c r="N2662">
        <v>25</v>
      </c>
      <c r="O2662">
        <v>450</v>
      </c>
      <c r="P2662">
        <v>112500</v>
      </c>
      <c r="Q2662">
        <v>45000</v>
      </c>
      <c r="R2662">
        <v>0.4</v>
      </c>
      <c r="S2662" t="s">
        <v>82</v>
      </c>
      <c r="T2662" t="str">
        <f>IF(Table1[[#This Row],[Units Sold]]&gt; 700,"High Units","low Units")</f>
        <v>low Units</v>
      </c>
      <c r="U2662">
        <f>SUM(Table1[[#This Row],[Operating Profit]])/SUM(Table1[Operating Profit])*100</f>
        <v>1.3548702627119333E-2</v>
      </c>
      <c r="V2662">
        <f>SUM(Table1[[#This Row],[Price per Unit]]*Table1[[#This Row],[Units Sold]])</f>
        <v>11250</v>
      </c>
      <c r="W2662">
        <f>SUM(Table1[[#This Row],[Total Sales]]-Table1[[#This Row],[Operating Profit]])</f>
        <v>67500</v>
      </c>
      <c r="X2662">
        <f>SUM(Table1[[#This Row],[Total Sales]]-Table1[[#This Row],[Cost]])</f>
        <v>45000</v>
      </c>
      <c r="Y2662">
        <f>SUM(Table1[[#This Row],[profit/loss]])/SUM(Table1[profit/loss])</f>
        <v>1.3548702627119334E-4</v>
      </c>
    </row>
    <row r="2663" spans="1:25" x14ac:dyDescent="0.3">
      <c r="A2663" t="s">
        <v>25</v>
      </c>
      <c r="B2663" t="s">
        <v>82</v>
      </c>
      <c r="C2663">
        <v>1197831</v>
      </c>
      <c r="D2663" s="9">
        <v>44248</v>
      </c>
      <c r="E2663" s="8" t="str">
        <f>TEXT(Table1[[#This Row],[Invoice Date]],"dd-mm-yyyy")</f>
        <v>21-02-2021</v>
      </c>
      <c r="F2663" s="1" t="str">
        <f t="shared" si="164"/>
        <v>February</v>
      </c>
      <c r="G2663" s="1" t="str">
        <f t="shared" si="165"/>
        <v>2021</v>
      </c>
      <c r="H2663" s="1" t="str">
        <f t="shared" si="166"/>
        <v>Sunday</v>
      </c>
      <c r="I2663" s="1" t="str">
        <f t="shared" si="167"/>
        <v>21</v>
      </c>
      <c r="J2663" t="s">
        <v>26</v>
      </c>
      <c r="K2663" t="s">
        <v>99</v>
      </c>
      <c r="L2663" t="s">
        <v>100</v>
      </c>
      <c r="M2663" t="s">
        <v>16</v>
      </c>
      <c r="N2663">
        <v>25</v>
      </c>
      <c r="O2663">
        <v>700</v>
      </c>
      <c r="P2663">
        <v>175000</v>
      </c>
      <c r="Q2663">
        <v>70000</v>
      </c>
      <c r="R2663">
        <v>0.4</v>
      </c>
      <c r="S2663" t="s">
        <v>82</v>
      </c>
      <c r="T2663" t="str">
        <f>IF(Table1[[#This Row],[Units Sold]]&gt; 700,"High Units","low Units")</f>
        <v>low Units</v>
      </c>
      <c r="U2663">
        <f>SUM(Table1[[#This Row],[Operating Profit]])/SUM(Table1[Operating Profit])*100</f>
        <v>2.1075759642185631E-2</v>
      </c>
      <c r="V2663">
        <f>SUM(Table1[[#This Row],[Price per Unit]]*Table1[[#This Row],[Units Sold]])</f>
        <v>17500</v>
      </c>
      <c r="W2663">
        <f>SUM(Table1[[#This Row],[Total Sales]]-Table1[[#This Row],[Operating Profit]])</f>
        <v>105000</v>
      </c>
      <c r="X2663">
        <f>SUM(Table1[[#This Row],[Total Sales]]-Table1[[#This Row],[Cost]])</f>
        <v>70000</v>
      </c>
      <c r="Y2663">
        <f>SUM(Table1[[#This Row],[profit/loss]])/SUM(Table1[profit/loss])</f>
        <v>2.1075759642185629E-4</v>
      </c>
    </row>
    <row r="2664" spans="1:25" x14ac:dyDescent="0.3">
      <c r="A2664" t="s">
        <v>25</v>
      </c>
      <c r="B2664" t="s">
        <v>82</v>
      </c>
      <c r="C2664">
        <v>1197831</v>
      </c>
      <c r="D2664" s="9">
        <v>44248</v>
      </c>
      <c r="E2664" s="8" t="str">
        <f>TEXT(Table1[[#This Row],[Invoice Date]],"dd-mm-yyyy")</f>
        <v>21-02-2021</v>
      </c>
      <c r="F2664" s="1" t="str">
        <f t="shared" si="164"/>
        <v>February</v>
      </c>
      <c r="G2664" s="1" t="str">
        <f t="shared" si="165"/>
        <v>2021</v>
      </c>
      <c r="H2664" s="1" t="str">
        <f t="shared" si="166"/>
        <v>Sunday</v>
      </c>
      <c r="I2664" s="1" t="str">
        <f t="shared" si="167"/>
        <v>21</v>
      </c>
      <c r="J2664" t="s">
        <v>26</v>
      </c>
      <c r="K2664" t="s">
        <v>99</v>
      </c>
      <c r="L2664" t="s">
        <v>100</v>
      </c>
      <c r="M2664" t="s">
        <v>18</v>
      </c>
      <c r="N2664">
        <v>25</v>
      </c>
      <c r="O2664">
        <v>350</v>
      </c>
      <c r="P2664">
        <v>87500</v>
      </c>
      <c r="Q2664">
        <v>30625</v>
      </c>
      <c r="R2664">
        <v>0.35</v>
      </c>
      <c r="S2664" t="s">
        <v>82</v>
      </c>
      <c r="T2664" t="str">
        <f>IF(Table1[[#This Row],[Units Sold]]&gt; 700,"High Units","low Units")</f>
        <v>low Units</v>
      </c>
      <c r="U2664">
        <f>SUM(Table1[[#This Row],[Operating Profit]])/SUM(Table1[Operating Profit])*100</f>
        <v>9.2206448434562129E-3</v>
      </c>
      <c r="V2664">
        <f>SUM(Table1[[#This Row],[Price per Unit]]*Table1[[#This Row],[Units Sold]])</f>
        <v>8750</v>
      </c>
      <c r="W2664">
        <f>SUM(Table1[[#This Row],[Total Sales]]-Table1[[#This Row],[Operating Profit]])</f>
        <v>56875</v>
      </c>
      <c r="X2664">
        <f>SUM(Table1[[#This Row],[Total Sales]]-Table1[[#This Row],[Cost]])</f>
        <v>30625</v>
      </c>
      <c r="Y2664">
        <f>SUM(Table1[[#This Row],[profit/loss]])/SUM(Table1[profit/loss])</f>
        <v>9.2206448434562125E-5</v>
      </c>
    </row>
    <row r="2665" spans="1:25" x14ac:dyDescent="0.3">
      <c r="A2665" t="s">
        <v>25</v>
      </c>
      <c r="B2665" t="s">
        <v>82</v>
      </c>
      <c r="C2665">
        <v>1197831</v>
      </c>
      <c r="D2665" s="9">
        <v>44248</v>
      </c>
      <c r="E2665" s="8" t="str">
        <f>TEXT(Table1[[#This Row],[Invoice Date]],"dd-mm-yyyy")</f>
        <v>21-02-2021</v>
      </c>
      <c r="F2665" s="1" t="str">
        <f t="shared" si="164"/>
        <v>February</v>
      </c>
      <c r="G2665" s="1" t="str">
        <f t="shared" si="165"/>
        <v>2021</v>
      </c>
      <c r="H2665" s="1" t="str">
        <f t="shared" si="166"/>
        <v>Sunday</v>
      </c>
      <c r="I2665" s="1" t="str">
        <f t="shared" si="167"/>
        <v>21</v>
      </c>
      <c r="J2665" t="s">
        <v>26</v>
      </c>
      <c r="K2665" t="s">
        <v>99</v>
      </c>
      <c r="L2665" t="s">
        <v>100</v>
      </c>
      <c r="M2665" t="s">
        <v>19</v>
      </c>
      <c r="N2665">
        <v>15</v>
      </c>
      <c r="O2665">
        <v>400</v>
      </c>
      <c r="P2665">
        <v>60000</v>
      </c>
      <c r="Q2665">
        <v>24000</v>
      </c>
      <c r="R2665">
        <v>0.4</v>
      </c>
      <c r="S2665" t="s">
        <v>82</v>
      </c>
      <c r="T2665" t="str">
        <f>IF(Table1[[#This Row],[Units Sold]]&gt; 700,"High Units","low Units")</f>
        <v>low Units</v>
      </c>
      <c r="U2665">
        <f>SUM(Table1[[#This Row],[Operating Profit]])/SUM(Table1[Operating Profit])*100</f>
        <v>7.225974734463644E-3</v>
      </c>
      <c r="V2665">
        <f>SUM(Table1[[#This Row],[Price per Unit]]*Table1[[#This Row],[Units Sold]])</f>
        <v>6000</v>
      </c>
      <c r="W2665">
        <f>SUM(Table1[[#This Row],[Total Sales]]-Table1[[#This Row],[Operating Profit]])</f>
        <v>36000</v>
      </c>
      <c r="X2665">
        <f>SUM(Table1[[#This Row],[Total Sales]]-Table1[[#This Row],[Cost]])</f>
        <v>24000</v>
      </c>
      <c r="Y2665">
        <f>SUM(Table1[[#This Row],[profit/loss]])/SUM(Table1[profit/loss])</f>
        <v>7.225974734463644E-5</v>
      </c>
    </row>
    <row r="2666" spans="1:25" x14ac:dyDescent="0.3">
      <c r="A2666" t="s">
        <v>24</v>
      </c>
      <c r="B2666" t="s">
        <v>82</v>
      </c>
      <c r="C2666">
        <v>1197831</v>
      </c>
      <c r="D2666" s="9">
        <v>44248</v>
      </c>
      <c r="E2666" s="8" t="str">
        <f>TEXT(Table1[[#This Row],[Invoice Date]],"dd-mm-yyyy")</f>
        <v>21-02-2021</v>
      </c>
      <c r="F2666" s="1" t="str">
        <f t="shared" si="164"/>
        <v>February</v>
      </c>
      <c r="G2666" s="1" t="str">
        <f t="shared" si="165"/>
        <v>2021</v>
      </c>
      <c r="H2666" s="1" t="str">
        <f t="shared" si="166"/>
        <v>Sunday</v>
      </c>
      <c r="I2666" s="1" t="str">
        <f t="shared" si="167"/>
        <v>21</v>
      </c>
      <c r="J2666" t="s">
        <v>26</v>
      </c>
      <c r="K2666" t="s">
        <v>101</v>
      </c>
      <c r="L2666" t="s">
        <v>102</v>
      </c>
      <c r="M2666" t="s">
        <v>20</v>
      </c>
      <c r="N2666">
        <v>20</v>
      </c>
      <c r="O2666">
        <v>250</v>
      </c>
      <c r="P2666">
        <v>50000</v>
      </c>
      <c r="Q2666">
        <v>20000</v>
      </c>
      <c r="R2666">
        <v>0.4</v>
      </c>
      <c r="S2666" t="s">
        <v>82</v>
      </c>
      <c r="T2666" t="str">
        <f>IF(Table1[[#This Row],[Units Sold]]&gt; 700,"High Units","low Units")</f>
        <v>low Units</v>
      </c>
      <c r="U2666">
        <f>SUM(Table1[[#This Row],[Operating Profit]])/SUM(Table1[Operating Profit])*100</f>
        <v>6.0216456120530367E-3</v>
      </c>
      <c r="V2666">
        <f>SUM(Table1[[#This Row],[Price per Unit]]*Table1[[#This Row],[Units Sold]])</f>
        <v>5000</v>
      </c>
      <c r="W2666">
        <f>SUM(Table1[[#This Row],[Total Sales]]-Table1[[#This Row],[Operating Profit]])</f>
        <v>30000</v>
      </c>
      <c r="X2666">
        <f>SUM(Table1[[#This Row],[Total Sales]]-Table1[[#This Row],[Cost]])</f>
        <v>20000</v>
      </c>
      <c r="Y2666">
        <f>SUM(Table1[[#This Row],[profit/loss]])/SUM(Table1[profit/loss])</f>
        <v>6.0216456120530364E-5</v>
      </c>
    </row>
    <row r="2667" spans="1:25" x14ac:dyDescent="0.3">
      <c r="A2667" t="s">
        <v>24</v>
      </c>
      <c r="B2667" t="s">
        <v>82</v>
      </c>
      <c r="C2667">
        <v>1197831</v>
      </c>
      <c r="D2667" s="9">
        <v>44248</v>
      </c>
      <c r="E2667" s="8" t="str">
        <f>TEXT(Table1[[#This Row],[Invoice Date]],"dd-mm-yyyy")</f>
        <v>21-02-2021</v>
      </c>
      <c r="F2667" s="1" t="str">
        <f t="shared" si="164"/>
        <v>February</v>
      </c>
      <c r="G2667" s="1" t="str">
        <f t="shared" si="165"/>
        <v>2021</v>
      </c>
      <c r="H2667" s="1" t="str">
        <f t="shared" si="166"/>
        <v>Sunday</v>
      </c>
      <c r="I2667" s="1" t="str">
        <f t="shared" si="167"/>
        <v>21</v>
      </c>
      <c r="J2667" t="s">
        <v>26</v>
      </c>
      <c r="K2667" t="s">
        <v>101</v>
      </c>
      <c r="L2667" t="s">
        <v>102</v>
      </c>
      <c r="M2667" t="s">
        <v>21</v>
      </c>
      <c r="N2667">
        <v>35</v>
      </c>
      <c r="O2667">
        <v>325</v>
      </c>
      <c r="P2667">
        <v>113750</v>
      </c>
      <c r="Q2667">
        <v>39813</v>
      </c>
      <c r="R2667">
        <v>0.35</v>
      </c>
      <c r="S2667" t="s">
        <v>82</v>
      </c>
      <c r="T2667" t="str">
        <f>IF(Table1[[#This Row],[Units Sold]]&gt; 700,"High Units","low Units")</f>
        <v>low Units</v>
      </c>
      <c r="U2667">
        <f>SUM(Table1[[#This Row],[Operating Profit]])/SUM(Table1[Operating Profit])*100</f>
        <v>1.1986988837633378E-2</v>
      </c>
      <c r="V2667">
        <f>SUM(Table1[[#This Row],[Price per Unit]]*Table1[[#This Row],[Units Sold]])</f>
        <v>11375</v>
      </c>
      <c r="W2667">
        <f>SUM(Table1[[#This Row],[Total Sales]]-Table1[[#This Row],[Operating Profit]])</f>
        <v>73937</v>
      </c>
      <c r="X2667">
        <f>SUM(Table1[[#This Row],[Total Sales]]-Table1[[#This Row],[Cost]])</f>
        <v>39813</v>
      </c>
      <c r="Y2667">
        <f>SUM(Table1[[#This Row],[profit/loss]])/SUM(Table1[profit/loss])</f>
        <v>1.1986988837633377E-4</v>
      </c>
    </row>
    <row r="2668" spans="1:25" x14ac:dyDescent="0.3">
      <c r="A2668" t="s">
        <v>24</v>
      </c>
      <c r="B2668" t="s">
        <v>82</v>
      </c>
      <c r="C2668">
        <v>1197831</v>
      </c>
      <c r="D2668" s="9">
        <v>44248</v>
      </c>
      <c r="E2668" s="8" t="str">
        <f>TEXT(Table1[[#This Row],[Invoice Date]],"dd-mm-yyyy")</f>
        <v>21-02-2021</v>
      </c>
      <c r="F2668" s="1" t="str">
        <f t="shared" si="164"/>
        <v>February</v>
      </c>
      <c r="G2668" s="1" t="str">
        <f t="shared" si="165"/>
        <v>2021</v>
      </c>
      <c r="H2668" s="1" t="str">
        <f t="shared" si="166"/>
        <v>Sunday</v>
      </c>
      <c r="I2668" s="1" t="str">
        <f t="shared" si="167"/>
        <v>21</v>
      </c>
      <c r="J2668" t="s">
        <v>26</v>
      </c>
      <c r="K2668" t="s">
        <v>101</v>
      </c>
      <c r="L2668" t="s">
        <v>102</v>
      </c>
      <c r="M2668" t="s">
        <v>22</v>
      </c>
      <c r="N2668">
        <v>20</v>
      </c>
      <c r="O2668">
        <v>425</v>
      </c>
      <c r="P2668">
        <v>85000</v>
      </c>
      <c r="Q2668">
        <v>34000</v>
      </c>
      <c r="R2668">
        <v>0.4</v>
      </c>
      <c r="S2668" t="s">
        <v>82</v>
      </c>
      <c r="T2668" t="str">
        <f>IF(Table1[[#This Row],[Units Sold]]&gt; 700,"High Units","low Units")</f>
        <v>low Units</v>
      </c>
      <c r="U2668">
        <f>SUM(Table1[[#This Row],[Operating Profit]])/SUM(Table1[Operating Profit])*100</f>
        <v>1.0236797540490164E-2</v>
      </c>
      <c r="V2668">
        <f>SUM(Table1[[#This Row],[Price per Unit]]*Table1[[#This Row],[Units Sold]])</f>
        <v>8500</v>
      </c>
      <c r="W2668">
        <f>SUM(Table1[[#This Row],[Total Sales]]-Table1[[#This Row],[Operating Profit]])</f>
        <v>51000</v>
      </c>
      <c r="X2668">
        <f>SUM(Table1[[#This Row],[Total Sales]]-Table1[[#This Row],[Cost]])</f>
        <v>34000</v>
      </c>
      <c r="Y2668">
        <f>SUM(Table1[[#This Row],[profit/loss]])/SUM(Table1[profit/loss])</f>
        <v>1.0236797540490163E-4</v>
      </c>
    </row>
    <row r="2669" spans="1:25" x14ac:dyDescent="0.3">
      <c r="A2669" t="s">
        <v>24</v>
      </c>
      <c r="B2669" t="s">
        <v>82</v>
      </c>
      <c r="C2669">
        <v>1197831</v>
      </c>
      <c r="D2669" s="9">
        <v>44274</v>
      </c>
      <c r="E2669" s="8" t="str">
        <f>TEXT(Table1[[#This Row],[Invoice Date]],"dd-mm-yyyy")</f>
        <v>19-03-2021</v>
      </c>
      <c r="F2669" s="1" t="str">
        <f t="shared" si="164"/>
        <v>March</v>
      </c>
      <c r="G2669" s="1" t="str">
        <f t="shared" si="165"/>
        <v>2021</v>
      </c>
      <c r="H2669" s="1" t="str">
        <f t="shared" si="166"/>
        <v>Friday</v>
      </c>
      <c r="I2669" s="1" t="str">
        <f t="shared" si="167"/>
        <v>19</v>
      </c>
      <c r="J2669" t="s">
        <v>26</v>
      </c>
      <c r="K2669" t="s">
        <v>101</v>
      </c>
      <c r="L2669" t="s">
        <v>102</v>
      </c>
      <c r="M2669" t="s">
        <v>16</v>
      </c>
      <c r="N2669">
        <v>20</v>
      </c>
      <c r="O2669">
        <v>645</v>
      </c>
      <c r="P2669">
        <v>129000</v>
      </c>
      <c r="Q2669">
        <v>51600</v>
      </c>
      <c r="R2669">
        <v>0.4</v>
      </c>
      <c r="S2669" t="s">
        <v>82</v>
      </c>
      <c r="T2669" t="str">
        <f>IF(Table1[[#This Row],[Units Sold]]&gt; 700,"High Units","low Units")</f>
        <v>low Units</v>
      </c>
      <c r="U2669">
        <f>SUM(Table1[[#This Row],[Operating Profit]])/SUM(Table1[Operating Profit])*100</f>
        <v>1.5535845679096836E-2</v>
      </c>
      <c r="V2669">
        <f>SUM(Table1[[#This Row],[Price per Unit]]*Table1[[#This Row],[Units Sold]])</f>
        <v>12900</v>
      </c>
      <c r="W2669">
        <f>SUM(Table1[[#This Row],[Total Sales]]-Table1[[#This Row],[Operating Profit]])</f>
        <v>77400</v>
      </c>
      <c r="X2669">
        <f>SUM(Table1[[#This Row],[Total Sales]]-Table1[[#This Row],[Cost]])</f>
        <v>51600</v>
      </c>
      <c r="Y2669">
        <f>SUM(Table1[[#This Row],[profit/loss]])/SUM(Table1[profit/loss])</f>
        <v>1.5535845679096836E-4</v>
      </c>
    </row>
    <row r="2670" spans="1:25" x14ac:dyDescent="0.3">
      <c r="A2670" t="s">
        <v>24</v>
      </c>
      <c r="B2670" t="s">
        <v>82</v>
      </c>
      <c r="C2670">
        <v>1197831</v>
      </c>
      <c r="D2670" s="9">
        <v>44274</v>
      </c>
      <c r="E2670" s="8" t="str">
        <f>TEXT(Table1[[#This Row],[Invoice Date]],"dd-mm-yyyy")</f>
        <v>19-03-2021</v>
      </c>
      <c r="F2670" s="1" t="str">
        <f t="shared" si="164"/>
        <v>March</v>
      </c>
      <c r="G2670" s="1" t="str">
        <f t="shared" si="165"/>
        <v>2021</v>
      </c>
      <c r="H2670" s="1" t="str">
        <f t="shared" si="166"/>
        <v>Friday</v>
      </c>
      <c r="I2670" s="1" t="str">
        <f t="shared" si="167"/>
        <v>19</v>
      </c>
      <c r="J2670" t="s">
        <v>26</v>
      </c>
      <c r="K2670" t="s">
        <v>101</v>
      </c>
      <c r="L2670" t="s">
        <v>102</v>
      </c>
      <c r="M2670" t="s">
        <v>18</v>
      </c>
      <c r="N2670">
        <v>20</v>
      </c>
      <c r="O2670">
        <v>325</v>
      </c>
      <c r="P2670">
        <v>65000</v>
      </c>
      <c r="Q2670">
        <v>22750</v>
      </c>
      <c r="R2670">
        <v>0.35</v>
      </c>
      <c r="S2670" t="s">
        <v>82</v>
      </c>
      <c r="T2670" t="str">
        <f>IF(Table1[[#This Row],[Units Sold]]&gt; 700,"High Units","low Units")</f>
        <v>low Units</v>
      </c>
      <c r="U2670">
        <f>SUM(Table1[[#This Row],[Operating Profit]])/SUM(Table1[Operating Profit])*100</f>
        <v>6.8496218837103291E-3</v>
      </c>
      <c r="V2670">
        <f>SUM(Table1[[#This Row],[Price per Unit]]*Table1[[#This Row],[Units Sold]])</f>
        <v>6500</v>
      </c>
      <c r="W2670">
        <f>SUM(Table1[[#This Row],[Total Sales]]-Table1[[#This Row],[Operating Profit]])</f>
        <v>42250</v>
      </c>
      <c r="X2670">
        <f>SUM(Table1[[#This Row],[Total Sales]]-Table1[[#This Row],[Cost]])</f>
        <v>22750</v>
      </c>
      <c r="Y2670">
        <f>SUM(Table1[[#This Row],[profit/loss]])/SUM(Table1[profit/loss])</f>
        <v>6.8496218837103294E-5</v>
      </c>
    </row>
    <row r="2671" spans="1:25" x14ac:dyDescent="0.3">
      <c r="A2671" t="s">
        <v>24</v>
      </c>
      <c r="B2671" t="s">
        <v>82</v>
      </c>
      <c r="C2671">
        <v>1197831</v>
      </c>
      <c r="D2671" s="9">
        <v>44274</v>
      </c>
      <c r="E2671" s="8" t="str">
        <f>TEXT(Table1[[#This Row],[Invoice Date]],"dd-mm-yyyy")</f>
        <v>19-03-2021</v>
      </c>
      <c r="F2671" s="1" t="str">
        <f t="shared" si="164"/>
        <v>March</v>
      </c>
      <c r="G2671" s="1" t="str">
        <f t="shared" si="165"/>
        <v>2021</v>
      </c>
      <c r="H2671" s="1" t="str">
        <f t="shared" si="166"/>
        <v>Friday</v>
      </c>
      <c r="I2671" s="1" t="str">
        <f t="shared" si="167"/>
        <v>19</v>
      </c>
      <c r="J2671" t="s">
        <v>26</v>
      </c>
      <c r="K2671" t="s">
        <v>101</v>
      </c>
      <c r="L2671" t="s">
        <v>102</v>
      </c>
      <c r="M2671" t="s">
        <v>19</v>
      </c>
      <c r="N2671">
        <v>10</v>
      </c>
      <c r="O2671">
        <v>350</v>
      </c>
      <c r="P2671">
        <v>35000</v>
      </c>
      <c r="Q2671">
        <v>14000</v>
      </c>
      <c r="R2671">
        <v>0.4</v>
      </c>
      <c r="S2671" t="s">
        <v>82</v>
      </c>
      <c r="T2671" t="str">
        <f>IF(Table1[[#This Row],[Units Sold]]&gt; 700,"High Units","low Units")</f>
        <v>low Units</v>
      </c>
      <c r="U2671">
        <f>SUM(Table1[[#This Row],[Operating Profit]])/SUM(Table1[Operating Profit])*100</f>
        <v>4.2151519284371261E-3</v>
      </c>
      <c r="V2671">
        <f>SUM(Table1[[#This Row],[Price per Unit]]*Table1[[#This Row],[Units Sold]])</f>
        <v>3500</v>
      </c>
      <c r="W2671">
        <f>SUM(Table1[[#This Row],[Total Sales]]-Table1[[#This Row],[Operating Profit]])</f>
        <v>21000</v>
      </c>
      <c r="X2671">
        <f>SUM(Table1[[#This Row],[Total Sales]]-Table1[[#This Row],[Cost]])</f>
        <v>14000</v>
      </c>
      <c r="Y2671">
        <f>SUM(Table1[[#This Row],[profit/loss]])/SUM(Table1[profit/loss])</f>
        <v>4.2151519284371258E-5</v>
      </c>
    </row>
    <row r="2672" spans="1:25" x14ac:dyDescent="0.3">
      <c r="A2672" t="s">
        <v>24</v>
      </c>
      <c r="B2672" t="s">
        <v>82</v>
      </c>
      <c r="C2672">
        <v>1197831</v>
      </c>
      <c r="D2672" s="9">
        <v>44274</v>
      </c>
      <c r="E2672" s="8" t="str">
        <f>TEXT(Table1[[#This Row],[Invoice Date]],"dd-mm-yyyy")</f>
        <v>19-03-2021</v>
      </c>
      <c r="F2672" s="1" t="str">
        <f t="shared" si="164"/>
        <v>March</v>
      </c>
      <c r="G2672" s="1" t="str">
        <f t="shared" si="165"/>
        <v>2021</v>
      </c>
      <c r="H2672" s="1" t="str">
        <f t="shared" si="166"/>
        <v>Friday</v>
      </c>
      <c r="I2672" s="1" t="str">
        <f t="shared" si="167"/>
        <v>19</v>
      </c>
      <c r="J2672" t="s">
        <v>26</v>
      </c>
      <c r="K2672" t="s">
        <v>101</v>
      </c>
      <c r="L2672" t="s">
        <v>102</v>
      </c>
      <c r="M2672" t="s">
        <v>20</v>
      </c>
      <c r="N2672">
        <v>20</v>
      </c>
      <c r="O2672">
        <v>200</v>
      </c>
      <c r="P2672">
        <v>40000</v>
      </c>
      <c r="Q2672">
        <v>16000</v>
      </c>
      <c r="R2672">
        <v>0.4</v>
      </c>
      <c r="S2672" t="s">
        <v>82</v>
      </c>
      <c r="T2672" t="str">
        <f>IF(Table1[[#This Row],[Units Sold]]&gt; 700,"High Units","low Units")</f>
        <v>low Units</v>
      </c>
      <c r="U2672">
        <f>SUM(Table1[[#This Row],[Operating Profit]])/SUM(Table1[Operating Profit])*100</f>
        <v>4.8173164896424293E-3</v>
      </c>
      <c r="V2672">
        <f>SUM(Table1[[#This Row],[Price per Unit]]*Table1[[#This Row],[Units Sold]])</f>
        <v>4000</v>
      </c>
      <c r="W2672">
        <f>SUM(Table1[[#This Row],[Total Sales]]-Table1[[#This Row],[Operating Profit]])</f>
        <v>24000</v>
      </c>
      <c r="X2672">
        <f>SUM(Table1[[#This Row],[Total Sales]]-Table1[[#This Row],[Cost]])</f>
        <v>16000</v>
      </c>
      <c r="Y2672">
        <f>SUM(Table1[[#This Row],[profit/loss]])/SUM(Table1[profit/loss])</f>
        <v>4.8173164896424295E-5</v>
      </c>
    </row>
    <row r="2673" spans="1:25" x14ac:dyDescent="0.3">
      <c r="A2673" t="s">
        <v>24</v>
      </c>
      <c r="B2673" t="s">
        <v>82</v>
      </c>
      <c r="C2673">
        <v>1197831</v>
      </c>
      <c r="D2673" s="9">
        <v>44274</v>
      </c>
      <c r="E2673" s="8" t="str">
        <f>TEXT(Table1[[#This Row],[Invoice Date]],"dd-mm-yyyy")</f>
        <v>19-03-2021</v>
      </c>
      <c r="F2673" s="1" t="str">
        <f t="shared" si="164"/>
        <v>March</v>
      </c>
      <c r="G2673" s="1" t="str">
        <f t="shared" si="165"/>
        <v>2021</v>
      </c>
      <c r="H2673" s="1" t="str">
        <f t="shared" si="166"/>
        <v>Friday</v>
      </c>
      <c r="I2673" s="1" t="str">
        <f t="shared" si="167"/>
        <v>19</v>
      </c>
      <c r="J2673" t="s">
        <v>26</v>
      </c>
      <c r="K2673" t="s">
        <v>101</v>
      </c>
      <c r="L2673" t="s">
        <v>102</v>
      </c>
      <c r="M2673" t="s">
        <v>21</v>
      </c>
      <c r="N2673">
        <v>35</v>
      </c>
      <c r="O2673">
        <v>250</v>
      </c>
      <c r="P2673">
        <v>87500</v>
      </c>
      <c r="Q2673">
        <v>30625</v>
      </c>
      <c r="R2673">
        <v>0.35</v>
      </c>
      <c r="S2673" t="s">
        <v>82</v>
      </c>
      <c r="T2673" t="str">
        <f>IF(Table1[[#This Row],[Units Sold]]&gt; 700,"High Units","low Units")</f>
        <v>low Units</v>
      </c>
      <c r="U2673">
        <f>SUM(Table1[[#This Row],[Operating Profit]])/SUM(Table1[Operating Profit])*100</f>
        <v>9.2206448434562129E-3</v>
      </c>
      <c r="V2673">
        <f>SUM(Table1[[#This Row],[Price per Unit]]*Table1[[#This Row],[Units Sold]])</f>
        <v>8750</v>
      </c>
      <c r="W2673">
        <f>SUM(Table1[[#This Row],[Total Sales]]-Table1[[#This Row],[Operating Profit]])</f>
        <v>56875</v>
      </c>
      <c r="X2673">
        <f>SUM(Table1[[#This Row],[Total Sales]]-Table1[[#This Row],[Cost]])</f>
        <v>30625</v>
      </c>
      <c r="Y2673">
        <f>SUM(Table1[[#This Row],[profit/loss]])/SUM(Table1[profit/loss])</f>
        <v>9.2206448434562125E-5</v>
      </c>
    </row>
    <row r="2674" spans="1:25" x14ac:dyDescent="0.3">
      <c r="A2674" t="s">
        <v>24</v>
      </c>
      <c r="B2674" t="s">
        <v>82</v>
      </c>
      <c r="C2674">
        <v>1197831</v>
      </c>
      <c r="D2674" s="9">
        <v>44274</v>
      </c>
      <c r="E2674" s="8" t="str">
        <f>TEXT(Table1[[#This Row],[Invoice Date]],"dd-mm-yyyy")</f>
        <v>19-03-2021</v>
      </c>
      <c r="F2674" s="1" t="str">
        <f t="shared" si="164"/>
        <v>March</v>
      </c>
      <c r="G2674" s="1" t="str">
        <f t="shared" si="165"/>
        <v>2021</v>
      </c>
      <c r="H2674" s="1" t="str">
        <f t="shared" si="166"/>
        <v>Friday</v>
      </c>
      <c r="I2674" s="1" t="str">
        <f t="shared" si="167"/>
        <v>19</v>
      </c>
      <c r="J2674" t="s">
        <v>26</v>
      </c>
      <c r="K2674" t="s">
        <v>101</v>
      </c>
      <c r="L2674" t="s">
        <v>102</v>
      </c>
      <c r="M2674" t="s">
        <v>22</v>
      </c>
      <c r="N2674">
        <v>25</v>
      </c>
      <c r="O2674">
        <v>350</v>
      </c>
      <c r="P2674">
        <v>87500</v>
      </c>
      <c r="Q2674">
        <v>35000</v>
      </c>
      <c r="R2674">
        <v>0.4</v>
      </c>
      <c r="S2674" t="s">
        <v>82</v>
      </c>
      <c r="T2674" t="str">
        <f>IF(Table1[[#This Row],[Units Sold]]&gt; 700,"High Units","low Units")</f>
        <v>low Units</v>
      </c>
      <c r="U2674">
        <f>SUM(Table1[[#This Row],[Operating Profit]])/SUM(Table1[Operating Profit])*100</f>
        <v>1.0537879821092815E-2</v>
      </c>
      <c r="V2674">
        <f>SUM(Table1[[#This Row],[Price per Unit]]*Table1[[#This Row],[Units Sold]])</f>
        <v>8750</v>
      </c>
      <c r="W2674">
        <f>SUM(Table1[[#This Row],[Total Sales]]-Table1[[#This Row],[Operating Profit]])</f>
        <v>52500</v>
      </c>
      <c r="X2674">
        <f>SUM(Table1[[#This Row],[Total Sales]]-Table1[[#This Row],[Cost]])</f>
        <v>35000</v>
      </c>
      <c r="Y2674">
        <f>SUM(Table1[[#This Row],[profit/loss]])/SUM(Table1[profit/loss])</f>
        <v>1.0537879821092815E-4</v>
      </c>
    </row>
    <row r="2675" spans="1:25" x14ac:dyDescent="0.3">
      <c r="A2675" t="s">
        <v>24</v>
      </c>
      <c r="B2675" t="s">
        <v>82</v>
      </c>
      <c r="C2675">
        <v>1197831</v>
      </c>
      <c r="D2675" s="9">
        <v>44306</v>
      </c>
      <c r="E2675" s="8" t="str">
        <f>TEXT(Table1[[#This Row],[Invoice Date]],"dd-mm-yyyy")</f>
        <v>20-04-2021</v>
      </c>
      <c r="F2675" s="1" t="str">
        <f t="shared" si="164"/>
        <v>April</v>
      </c>
      <c r="G2675" s="1" t="str">
        <f t="shared" si="165"/>
        <v>2021</v>
      </c>
      <c r="H2675" s="1" t="str">
        <f t="shared" si="166"/>
        <v>Tuesday</v>
      </c>
      <c r="I2675" s="1" t="str">
        <f t="shared" si="167"/>
        <v>20</v>
      </c>
      <c r="J2675" t="s">
        <v>26</v>
      </c>
      <c r="K2675" t="s">
        <v>101</v>
      </c>
      <c r="L2675" t="s">
        <v>102</v>
      </c>
      <c r="M2675" t="s">
        <v>16</v>
      </c>
      <c r="N2675">
        <v>25</v>
      </c>
      <c r="O2675">
        <v>600</v>
      </c>
      <c r="P2675">
        <v>150000</v>
      </c>
      <c r="Q2675">
        <v>60000</v>
      </c>
      <c r="R2675">
        <v>0.4</v>
      </c>
      <c r="S2675" t="s">
        <v>82</v>
      </c>
      <c r="T2675" t="str">
        <f>IF(Table1[[#This Row],[Units Sold]]&gt; 700,"High Units","low Units")</f>
        <v>low Units</v>
      </c>
      <c r="U2675">
        <f>SUM(Table1[[#This Row],[Operating Profit]])/SUM(Table1[Operating Profit])*100</f>
        <v>1.8064936836159111E-2</v>
      </c>
      <c r="V2675">
        <f>SUM(Table1[[#This Row],[Price per Unit]]*Table1[[#This Row],[Units Sold]])</f>
        <v>15000</v>
      </c>
      <c r="W2675">
        <f>SUM(Table1[[#This Row],[Total Sales]]-Table1[[#This Row],[Operating Profit]])</f>
        <v>90000</v>
      </c>
      <c r="X2675">
        <f>SUM(Table1[[#This Row],[Total Sales]]-Table1[[#This Row],[Cost]])</f>
        <v>60000</v>
      </c>
      <c r="Y2675">
        <f>SUM(Table1[[#This Row],[profit/loss]])/SUM(Table1[profit/loss])</f>
        <v>1.8064936836159111E-4</v>
      </c>
    </row>
    <row r="2676" spans="1:25" x14ac:dyDescent="0.3">
      <c r="A2676" t="s">
        <v>24</v>
      </c>
      <c r="B2676" t="s">
        <v>82</v>
      </c>
      <c r="C2676">
        <v>1197831</v>
      </c>
      <c r="D2676" s="9">
        <v>44306</v>
      </c>
      <c r="E2676" s="8" t="str">
        <f>TEXT(Table1[[#This Row],[Invoice Date]],"dd-mm-yyyy")</f>
        <v>20-04-2021</v>
      </c>
      <c r="F2676" s="1" t="str">
        <f t="shared" si="164"/>
        <v>April</v>
      </c>
      <c r="G2676" s="1" t="str">
        <f t="shared" si="165"/>
        <v>2021</v>
      </c>
      <c r="H2676" s="1" t="str">
        <f t="shared" si="166"/>
        <v>Tuesday</v>
      </c>
      <c r="I2676" s="1" t="str">
        <f t="shared" si="167"/>
        <v>20</v>
      </c>
      <c r="J2676" t="s">
        <v>26</v>
      </c>
      <c r="K2676" t="s">
        <v>101</v>
      </c>
      <c r="L2676" t="s">
        <v>102</v>
      </c>
      <c r="M2676" t="s">
        <v>18</v>
      </c>
      <c r="N2676">
        <v>25</v>
      </c>
      <c r="O2676">
        <v>300</v>
      </c>
      <c r="P2676">
        <v>75000</v>
      </c>
      <c r="Q2676">
        <v>26250</v>
      </c>
      <c r="R2676">
        <v>0.35</v>
      </c>
      <c r="S2676" t="s">
        <v>82</v>
      </c>
      <c r="T2676" t="str">
        <f>IF(Table1[[#This Row],[Units Sold]]&gt; 700,"High Units","low Units")</f>
        <v>low Units</v>
      </c>
      <c r="U2676">
        <f>SUM(Table1[[#This Row],[Operating Profit]])/SUM(Table1[Operating Profit])*100</f>
        <v>7.9034098658196106E-3</v>
      </c>
      <c r="V2676">
        <f>SUM(Table1[[#This Row],[Price per Unit]]*Table1[[#This Row],[Units Sold]])</f>
        <v>7500</v>
      </c>
      <c r="W2676">
        <f>SUM(Table1[[#This Row],[Total Sales]]-Table1[[#This Row],[Operating Profit]])</f>
        <v>48750</v>
      </c>
      <c r="X2676">
        <f>SUM(Table1[[#This Row],[Total Sales]]-Table1[[#This Row],[Cost]])</f>
        <v>26250</v>
      </c>
      <c r="Y2676">
        <f>SUM(Table1[[#This Row],[profit/loss]])/SUM(Table1[profit/loss])</f>
        <v>7.9034098658196104E-5</v>
      </c>
    </row>
    <row r="2677" spans="1:25" x14ac:dyDescent="0.3">
      <c r="A2677" t="s">
        <v>24</v>
      </c>
      <c r="B2677" t="s">
        <v>82</v>
      </c>
      <c r="C2677">
        <v>1197831</v>
      </c>
      <c r="D2677" s="9">
        <v>44306</v>
      </c>
      <c r="E2677" s="8" t="str">
        <f>TEXT(Table1[[#This Row],[Invoice Date]],"dd-mm-yyyy")</f>
        <v>20-04-2021</v>
      </c>
      <c r="F2677" s="1" t="str">
        <f t="shared" si="164"/>
        <v>April</v>
      </c>
      <c r="G2677" s="1" t="str">
        <f t="shared" si="165"/>
        <v>2021</v>
      </c>
      <c r="H2677" s="1" t="str">
        <f t="shared" si="166"/>
        <v>Tuesday</v>
      </c>
      <c r="I2677" s="1" t="str">
        <f t="shared" si="167"/>
        <v>20</v>
      </c>
      <c r="J2677" t="s">
        <v>26</v>
      </c>
      <c r="K2677" t="s">
        <v>101</v>
      </c>
      <c r="L2677" t="s">
        <v>102</v>
      </c>
      <c r="M2677" t="s">
        <v>19</v>
      </c>
      <c r="N2677">
        <v>15</v>
      </c>
      <c r="O2677">
        <v>300</v>
      </c>
      <c r="P2677">
        <v>45000</v>
      </c>
      <c r="Q2677">
        <v>18000</v>
      </c>
      <c r="R2677">
        <v>0.4</v>
      </c>
      <c r="S2677" t="s">
        <v>82</v>
      </c>
      <c r="T2677" t="str">
        <f>IF(Table1[[#This Row],[Units Sold]]&gt; 700,"High Units","low Units")</f>
        <v>low Units</v>
      </c>
      <c r="U2677">
        <f>SUM(Table1[[#This Row],[Operating Profit]])/SUM(Table1[Operating Profit])*100</f>
        <v>5.4194810508477334E-3</v>
      </c>
      <c r="V2677">
        <f>SUM(Table1[[#This Row],[Price per Unit]]*Table1[[#This Row],[Units Sold]])</f>
        <v>4500</v>
      </c>
      <c r="W2677">
        <f>SUM(Table1[[#This Row],[Total Sales]]-Table1[[#This Row],[Operating Profit]])</f>
        <v>27000</v>
      </c>
      <c r="X2677">
        <f>SUM(Table1[[#This Row],[Total Sales]]-Table1[[#This Row],[Cost]])</f>
        <v>18000</v>
      </c>
      <c r="Y2677">
        <f>SUM(Table1[[#This Row],[profit/loss]])/SUM(Table1[profit/loss])</f>
        <v>5.4194810508477333E-5</v>
      </c>
    </row>
    <row r="2678" spans="1:25" x14ac:dyDescent="0.3">
      <c r="A2678" t="s">
        <v>24</v>
      </c>
      <c r="B2678" t="s">
        <v>82</v>
      </c>
      <c r="C2678">
        <v>1197831</v>
      </c>
      <c r="D2678" s="9">
        <v>44306</v>
      </c>
      <c r="E2678" s="8" t="str">
        <f>TEXT(Table1[[#This Row],[Invoice Date]],"dd-mm-yyyy")</f>
        <v>20-04-2021</v>
      </c>
      <c r="F2678" s="1" t="str">
        <f t="shared" si="164"/>
        <v>April</v>
      </c>
      <c r="G2678" s="1" t="str">
        <f t="shared" si="165"/>
        <v>2021</v>
      </c>
      <c r="H2678" s="1" t="str">
        <f t="shared" si="166"/>
        <v>Tuesday</v>
      </c>
      <c r="I2678" s="1" t="str">
        <f t="shared" si="167"/>
        <v>20</v>
      </c>
      <c r="J2678" t="s">
        <v>26</v>
      </c>
      <c r="K2678" t="s">
        <v>101</v>
      </c>
      <c r="L2678" t="s">
        <v>102</v>
      </c>
      <c r="M2678" t="s">
        <v>20</v>
      </c>
      <c r="N2678">
        <v>20</v>
      </c>
      <c r="O2678">
        <v>225</v>
      </c>
      <c r="P2678">
        <v>45000</v>
      </c>
      <c r="Q2678">
        <v>18000</v>
      </c>
      <c r="R2678">
        <v>0.4</v>
      </c>
      <c r="S2678" t="s">
        <v>82</v>
      </c>
      <c r="T2678" t="str">
        <f>IF(Table1[[#This Row],[Units Sold]]&gt; 700,"High Units","low Units")</f>
        <v>low Units</v>
      </c>
      <c r="U2678">
        <f>SUM(Table1[[#This Row],[Operating Profit]])/SUM(Table1[Operating Profit])*100</f>
        <v>5.4194810508477334E-3</v>
      </c>
      <c r="V2678">
        <f>SUM(Table1[[#This Row],[Price per Unit]]*Table1[[#This Row],[Units Sold]])</f>
        <v>4500</v>
      </c>
      <c r="W2678">
        <f>SUM(Table1[[#This Row],[Total Sales]]-Table1[[#This Row],[Operating Profit]])</f>
        <v>27000</v>
      </c>
      <c r="X2678">
        <f>SUM(Table1[[#This Row],[Total Sales]]-Table1[[#This Row],[Cost]])</f>
        <v>18000</v>
      </c>
      <c r="Y2678">
        <f>SUM(Table1[[#This Row],[profit/loss]])/SUM(Table1[profit/loss])</f>
        <v>5.4194810508477333E-5</v>
      </c>
    </row>
    <row r="2679" spans="1:25" x14ac:dyDescent="0.3">
      <c r="A2679" t="s">
        <v>24</v>
      </c>
      <c r="B2679" t="s">
        <v>82</v>
      </c>
      <c r="C2679">
        <v>1197831</v>
      </c>
      <c r="D2679" s="9">
        <v>44306</v>
      </c>
      <c r="E2679" s="8" t="str">
        <f>TEXT(Table1[[#This Row],[Invoice Date]],"dd-mm-yyyy")</f>
        <v>20-04-2021</v>
      </c>
      <c r="F2679" s="1" t="str">
        <f t="shared" si="164"/>
        <v>April</v>
      </c>
      <c r="G2679" s="1" t="str">
        <f t="shared" si="165"/>
        <v>2021</v>
      </c>
      <c r="H2679" s="1" t="str">
        <f t="shared" si="166"/>
        <v>Tuesday</v>
      </c>
      <c r="I2679" s="1" t="str">
        <f t="shared" si="167"/>
        <v>20</v>
      </c>
      <c r="J2679" t="s">
        <v>26</v>
      </c>
      <c r="K2679" t="s">
        <v>101</v>
      </c>
      <c r="L2679" t="s">
        <v>102</v>
      </c>
      <c r="M2679" t="s">
        <v>21</v>
      </c>
      <c r="N2679">
        <v>40</v>
      </c>
      <c r="O2679">
        <v>250</v>
      </c>
      <c r="P2679">
        <v>100000</v>
      </c>
      <c r="Q2679">
        <v>35000</v>
      </c>
      <c r="R2679">
        <v>0.35</v>
      </c>
      <c r="S2679" t="s">
        <v>82</v>
      </c>
      <c r="T2679" t="str">
        <f>IF(Table1[[#This Row],[Units Sold]]&gt; 700,"High Units","low Units")</f>
        <v>low Units</v>
      </c>
      <c r="U2679">
        <f>SUM(Table1[[#This Row],[Operating Profit]])/SUM(Table1[Operating Profit])*100</f>
        <v>1.0537879821092815E-2</v>
      </c>
      <c r="V2679">
        <f>SUM(Table1[[#This Row],[Price per Unit]]*Table1[[#This Row],[Units Sold]])</f>
        <v>10000</v>
      </c>
      <c r="W2679">
        <f>SUM(Table1[[#This Row],[Total Sales]]-Table1[[#This Row],[Operating Profit]])</f>
        <v>65000</v>
      </c>
      <c r="X2679">
        <f>SUM(Table1[[#This Row],[Total Sales]]-Table1[[#This Row],[Cost]])</f>
        <v>35000</v>
      </c>
      <c r="Y2679">
        <f>SUM(Table1[[#This Row],[profit/loss]])/SUM(Table1[profit/loss])</f>
        <v>1.0537879821092815E-4</v>
      </c>
    </row>
    <row r="2680" spans="1:25" x14ac:dyDescent="0.3">
      <c r="A2680" t="s">
        <v>24</v>
      </c>
      <c r="B2680" t="s">
        <v>82</v>
      </c>
      <c r="C2680">
        <v>1197831</v>
      </c>
      <c r="D2680" s="9">
        <v>44306</v>
      </c>
      <c r="E2680" s="8" t="str">
        <f>TEXT(Table1[[#This Row],[Invoice Date]],"dd-mm-yyyy")</f>
        <v>20-04-2021</v>
      </c>
      <c r="F2680" s="1" t="str">
        <f t="shared" si="164"/>
        <v>April</v>
      </c>
      <c r="G2680" s="1" t="str">
        <f t="shared" si="165"/>
        <v>2021</v>
      </c>
      <c r="H2680" s="1" t="str">
        <f t="shared" si="166"/>
        <v>Tuesday</v>
      </c>
      <c r="I2680" s="1" t="str">
        <f t="shared" si="167"/>
        <v>20</v>
      </c>
      <c r="J2680" t="s">
        <v>26</v>
      </c>
      <c r="K2680" t="s">
        <v>101</v>
      </c>
      <c r="L2680" t="s">
        <v>102</v>
      </c>
      <c r="M2680" t="s">
        <v>22</v>
      </c>
      <c r="N2680">
        <v>30</v>
      </c>
      <c r="O2680">
        <v>400</v>
      </c>
      <c r="P2680">
        <v>120000</v>
      </c>
      <c r="Q2680">
        <v>48000</v>
      </c>
      <c r="R2680">
        <v>0.4</v>
      </c>
      <c r="S2680" t="s">
        <v>82</v>
      </c>
      <c r="T2680" t="str">
        <f>IF(Table1[[#This Row],[Units Sold]]&gt; 700,"High Units","low Units")</f>
        <v>low Units</v>
      </c>
      <c r="U2680">
        <f>SUM(Table1[[#This Row],[Operating Profit]])/SUM(Table1[Operating Profit])*100</f>
        <v>1.4451949468927288E-2</v>
      </c>
      <c r="V2680">
        <f>SUM(Table1[[#This Row],[Price per Unit]]*Table1[[#This Row],[Units Sold]])</f>
        <v>12000</v>
      </c>
      <c r="W2680">
        <f>SUM(Table1[[#This Row],[Total Sales]]-Table1[[#This Row],[Operating Profit]])</f>
        <v>72000</v>
      </c>
      <c r="X2680">
        <f>SUM(Table1[[#This Row],[Total Sales]]-Table1[[#This Row],[Cost]])</f>
        <v>48000</v>
      </c>
      <c r="Y2680">
        <f>SUM(Table1[[#This Row],[profit/loss]])/SUM(Table1[profit/loss])</f>
        <v>1.4451949468927288E-4</v>
      </c>
    </row>
    <row r="2681" spans="1:25" x14ac:dyDescent="0.3">
      <c r="A2681" t="s">
        <v>24</v>
      </c>
      <c r="B2681" t="s">
        <v>82</v>
      </c>
      <c r="C2681">
        <v>1197831</v>
      </c>
      <c r="D2681" s="9">
        <v>44335</v>
      </c>
      <c r="E2681" s="8" t="str">
        <f>TEXT(Table1[[#This Row],[Invoice Date]],"dd-mm-yyyy")</f>
        <v>19-05-2021</v>
      </c>
      <c r="F2681" s="1" t="str">
        <f t="shared" si="164"/>
        <v>May</v>
      </c>
      <c r="G2681" s="1" t="str">
        <f t="shared" si="165"/>
        <v>2021</v>
      </c>
      <c r="H2681" s="1" t="str">
        <f t="shared" si="166"/>
        <v>Wednesday</v>
      </c>
      <c r="I2681" s="1" t="str">
        <f t="shared" si="167"/>
        <v>19</v>
      </c>
      <c r="J2681" t="s">
        <v>26</v>
      </c>
      <c r="K2681" t="s">
        <v>101</v>
      </c>
      <c r="L2681" t="s">
        <v>102</v>
      </c>
      <c r="M2681" t="s">
        <v>16</v>
      </c>
      <c r="N2681">
        <v>40</v>
      </c>
      <c r="O2681">
        <v>670</v>
      </c>
      <c r="P2681">
        <v>268000</v>
      </c>
      <c r="Q2681">
        <v>107200</v>
      </c>
      <c r="R2681">
        <v>0.4</v>
      </c>
      <c r="S2681" t="s">
        <v>82</v>
      </c>
      <c r="T2681" t="str">
        <f>IF(Table1[[#This Row],[Units Sold]]&gt; 700,"High Units","low Units")</f>
        <v>low Units</v>
      </c>
      <c r="U2681">
        <f>SUM(Table1[[#This Row],[Operating Profit]])/SUM(Table1[Operating Profit])*100</f>
        <v>3.2276020480604281E-2</v>
      </c>
      <c r="V2681">
        <f>SUM(Table1[[#This Row],[Price per Unit]]*Table1[[#This Row],[Units Sold]])</f>
        <v>26800</v>
      </c>
      <c r="W2681">
        <f>SUM(Table1[[#This Row],[Total Sales]]-Table1[[#This Row],[Operating Profit]])</f>
        <v>160800</v>
      </c>
      <c r="X2681">
        <f>SUM(Table1[[#This Row],[Total Sales]]-Table1[[#This Row],[Cost]])</f>
        <v>107200</v>
      </c>
      <c r="Y2681">
        <f>SUM(Table1[[#This Row],[profit/loss]])/SUM(Table1[profit/loss])</f>
        <v>3.2276020480604279E-4</v>
      </c>
    </row>
    <row r="2682" spans="1:25" x14ac:dyDescent="0.3">
      <c r="A2682" t="s">
        <v>24</v>
      </c>
      <c r="B2682" t="s">
        <v>82</v>
      </c>
      <c r="C2682">
        <v>1197831</v>
      </c>
      <c r="D2682" s="9">
        <v>44335</v>
      </c>
      <c r="E2682" s="8" t="str">
        <f>TEXT(Table1[[#This Row],[Invoice Date]],"dd-mm-yyyy")</f>
        <v>19-05-2021</v>
      </c>
      <c r="F2682" s="1" t="str">
        <f t="shared" si="164"/>
        <v>May</v>
      </c>
      <c r="G2682" s="1" t="str">
        <f t="shared" si="165"/>
        <v>2021</v>
      </c>
      <c r="H2682" s="1" t="str">
        <f t="shared" si="166"/>
        <v>Wednesday</v>
      </c>
      <c r="I2682" s="1" t="str">
        <f t="shared" si="167"/>
        <v>19</v>
      </c>
      <c r="J2682" t="s">
        <v>26</v>
      </c>
      <c r="K2682" t="s">
        <v>101</v>
      </c>
      <c r="L2682" t="s">
        <v>102</v>
      </c>
      <c r="M2682" t="s">
        <v>18</v>
      </c>
      <c r="N2682">
        <v>40</v>
      </c>
      <c r="O2682">
        <v>375</v>
      </c>
      <c r="P2682">
        <v>150000</v>
      </c>
      <c r="Q2682">
        <v>52500</v>
      </c>
      <c r="R2682">
        <v>0.35</v>
      </c>
      <c r="S2682" t="s">
        <v>82</v>
      </c>
      <c r="T2682" t="str">
        <f>IF(Table1[[#This Row],[Units Sold]]&gt; 700,"High Units","low Units")</f>
        <v>low Units</v>
      </c>
      <c r="U2682">
        <f>SUM(Table1[[#This Row],[Operating Profit]])/SUM(Table1[Operating Profit])*100</f>
        <v>1.5806819731639221E-2</v>
      </c>
      <c r="V2682">
        <f>SUM(Table1[[#This Row],[Price per Unit]]*Table1[[#This Row],[Units Sold]])</f>
        <v>15000</v>
      </c>
      <c r="W2682">
        <f>SUM(Table1[[#This Row],[Total Sales]]-Table1[[#This Row],[Operating Profit]])</f>
        <v>97500</v>
      </c>
      <c r="X2682">
        <f>SUM(Table1[[#This Row],[Total Sales]]-Table1[[#This Row],[Cost]])</f>
        <v>52500</v>
      </c>
      <c r="Y2682">
        <f>SUM(Table1[[#This Row],[profit/loss]])/SUM(Table1[profit/loss])</f>
        <v>1.5806819731639221E-4</v>
      </c>
    </row>
    <row r="2683" spans="1:25" x14ac:dyDescent="0.3">
      <c r="A2683" t="s">
        <v>24</v>
      </c>
      <c r="B2683" t="s">
        <v>82</v>
      </c>
      <c r="C2683">
        <v>1197831</v>
      </c>
      <c r="D2683" s="9">
        <v>44335</v>
      </c>
      <c r="E2683" s="8" t="str">
        <f>TEXT(Table1[[#This Row],[Invoice Date]],"dd-mm-yyyy")</f>
        <v>19-05-2021</v>
      </c>
      <c r="F2683" s="1" t="str">
        <f t="shared" si="164"/>
        <v>May</v>
      </c>
      <c r="G2683" s="1" t="str">
        <f t="shared" si="165"/>
        <v>2021</v>
      </c>
      <c r="H2683" s="1" t="str">
        <f t="shared" si="166"/>
        <v>Wednesday</v>
      </c>
      <c r="I2683" s="1" t="str">
        <f t="shared" si="167"/>
        <v>19</v>
      </c>
      <c r="J2683" t="s">
        <v>26</v>
      </c>
      <c r="K2683" t="s">
        <v>101</v>
      </c>
      <c r="L2683" t="s">
        <v>102</v>
      </c>
      <c r="M2683" t="s">
        <v>19</v>
      </c>
      <c r="N2683">
        <v>35</v>
      </c>
      <c r="O2683">
        <v>350</v>
      </c>
      <c r="P2683">
        <v>122500</v>
      </c>
      <c r="Q2683">
        <v>49000</v>
      </c>
      <c r="R2683">
        <v>0.4</v>
      </c>
      <c r="S2683" t="s">
        <v>82</v>
      </c>
      <c r="T2683" t="str">
        <f>IF(Table1[[#This Row],[Units Sold]]&gt; 700,"High Units","low Units")</f>
        <v>low Units</v>
      </c>
      <c r="U2683">
        <f>SUM(Table1[[#This Row],[Operating Profit]])/SUM(Table1[Operating Profit])*100</f>
        <v>1.4753031749529941E-2</v>
      </c>
      <c r="V2683">
        <f>SUM(Table1[[#This Row],[Price per Unit]]*Table1[[#This Row],[Units Sold]])</f>
        <v>12250</v>
      </c>
      <c r="W2683">
        <f>SUM(Table1[[#This Row],[Total Sales]]-Table1[[#This Row],[Operating Profit]])</f>
        <v>73500</v>
      </c>
      <c r="X2683">
        <f>SUM(Table1[[#This Row],[Total Sales]]-Table1[[#This Row],[Cost]])</f>
        <v>49000</v>
      </c>
      <c r="Y2683">
        <f>SUM(Table1[[#This Row],[profit/loss]])/SUM(Table1[profit/loss])</f>
        <v>1.4753031749529941E-4</v>
      </c>
    </row>
    <row r="2684" spans="1:25" x14ac:dyDescent="0.3">
      <c r="A2684" t="s">
        <v>24</v>
      </c>
      <c r="B2684" t="s">
        <v>82</v>
      </c>
      <c r="C2684">
        <v>1197831</v>
      </c>
      <c r="D2684" s="9">
        <v>44335</v>
      </c>
      <c r="E2684" s="8" t="str">
        <f>TEXT(Table1[[#This Row],[Invoice Date]],"dd-mm-yyyy")</f>
        <v>19-05-2021</v>
      </c>
      <c r="F2684" s="1" t="str">
        <f t="shared" si="164"/>
        <v>May</v>
      </c>
      <c r="G2684" s="1" t="str">
        <f t="shared" si="165"/>
        <v>2021</v>
      </c>
      <c r="H2684" s="1" t="str">
        <f t="shared" si="166"/>
        <v>Wednesday</v>
      </c>
      <c r="I2684" s="1" t="str">
        <f t="shared" si="167"/>
        <v>19</v>
      </c>
      <c r="J2684" t="s">
        <v>26</v>
      </c>
      <c r="K2684" t="s">
        <v>101</v>
      </c>
      <c r="L2684" t="s">
        <v>102</v>
      </c>
      <c r="M2684" t="s">
        <v>20</v>
      </c>
      <c r="N2684">
        <v>35</v>
      </c>
      <c r="O2684">
        <v>300</v>
      </c>
      <c r="P2684">
        <v>105000</v>
      </c>
      <c r="Q2684">
        <v>42000</v>
      </c>
      <c r="R2684">
        <v>0.4</v>
      </c>
      <c r="S2684" t="s">
        <v>82</v>
      </c>
      <c r="T2684" t="str">
        <f>IF(Table1[[#This Row],[Units Sold]]&gt; 700,"High Units","low Units")</f>
        <v>low Units</v>
      </c>
      <c r="U2684">
        <f>SUM(Table1[[#This Row],[Operating Profit]])/SUM(Table1[Operating Profit])*100</f>
        <v>1.2645455785311377E-2</v>
      </c>
      <c r="V2684">
        <f>SUM(Table1[[#This Row],[Price per Unit]]*Table1[[#This Row],[Units Sold]])</f>
        <v>10500</v>
      </c>
      <c r="W2684">
        <f>SUM(Table1[[#This Row],[Total Sales]]-Table1[[#This Row],[Operating Profit]])</f>
        <v>63000</v>
      </c>
      <c r="X2684">
        <f>SUM(Table1[[#This Row],[Total Sales]]-Table1[[#This Row],[Cost]])</f>
        <v>42000</v>
      </c>
      <c r="Y2684">
        <f>SUM(Table1[[#This Row],[profit/loss]])/SUM(Table1[profit/loss])</f>
        <v>1.2645455785311377E-4</v>
      </c>
    </row>
    <row r="2685" spans="1:25" x14ac:dyDescent="0.3">
      <c r="A2685" t="s">
        <v>24</v>
      </c>
      <c r="B2685" t="s">
        <v>82</v>
      </c>
      <c r="C2685">
        <v>1197831</v>
      </c>
      <c r="D2685" s="9">
        <v>44335</v>
      </c>
      <c r="E2685" s="8" t="str">
        <f>TEXT(Table1[[#This Row],[Invoice Date]],"dd-mm-yyyy")</f>
        <v>19-05-2021</v>
      </c>
      <c r="F2685" s="1" t="str">
        <f t="shared" si="164"/>
        <v>May</v>
      </c>
      <c r="G2685" s="1" t="str">
        <f t="shared" si="165"/>
        <v>2021</v>
      </c>
      <c r="H2685" s="1" t="str">
        <f t="shared" si="166"/>
        <v>Wednesday</v>
      </c>
      <c r="I2685" s="1" t="str">
        <f t="shared" si="167"/>
        <v>19</v>
      </c>
      <c r="J2685" t="s">
        <v>26</v>
      </c>
      <c r="K2685" t="s">
        <v>101</v>
      </c>
      <c r="L2685" t="s">
        <v>102</v>
      </c>
      <c r="M2685" t="s">
        <v>21</v>
      </c>
      <c r="N2685">
        <v>45</v>
      </c>
      <c r="O2685">
        <v>325</v>
      </c>
      <c r="P2685">
        <v>146250</v>
      </c>
      <c r="Q2685">
        <v>51188</v>
      </c>
      <c r="R2685">
        <v>0.35</v>
      </c>
      <c r="S2685" t="s">
        <v>82</v>
      </c>
      <c r="T2685" t="str">
        <f>IF(Table1[[#This Row],[Units Sold]]&gt; 700,"High Units","low Units")</f>
        <v>low Units</v>
      </c>
      <c r="U2685">
        <f>SUM(Table1[[#This Row],[Operating Profit]])/SUM(Table1[Operating Profit])*100</f>
        <v>1.5411799779488543E-2</v>
      </c>
      <c r="V2685">
        <f>SUM(Table1[[#This Row],[Price per Unit]]*Table1[[#This Row],[Units Sold]])</f>
        <v>14625</v>
      </c>
      <c r="W2685">
        <f>SUM(Table1[[#This Row],[Total Sales]]-Table1[[#This Row],[Operating Profit]])</f>
        <v>95062</v>
      </c>
      <c r="X2685">
        <f>SUM(Table1[[#This Row],[Total Sales]]-Table1[[#This Row],[Cost]])</f>
        <v>51188</v>
      </c>
      <c r="Y2685">
        <f>SUM(Table1[[#This Row],[profit/loss]])/SUM(Table1[profit/loss])</f>
        <v>1.5411799779488543E-4</v>
      </c>
    </row>
    <row r="2686" spans="1:25" x14ac:dyDescent="0.3">
      <c r="A2686" t="s">
        <v>24</v>
      </c>
      <c r="B2686" t="s">
        <v>82</v>
      </c>
      <c r="C2686">
        <v>1197831</v>
      </c>
      <c r="D2686" s="9">
        <v>44335</v>
      </c>
      <c r="E2686" s="8" t="str">
        <f>TEXT(Table1[[#This Row],[Invoice Date]],"dd-mm-yyyy")</f>
        <v>19-05-2021</v>
      </c>
      <c r="F2686" s="1" t="str">
        <f t="shared" si="164"/>
        <v>May</v>
      </c>
      <c r="G2686" s="1" t="str">
        <f t="shared" si="165"/>
        <v>2021</v>
      </c>
      <c r="H2686" s="1" t="str">
        <f t="shared" si="166"/>
        <v>Wednesday</v>
      </c>
      <c r="I2686" s="1" t="str">
        <f t="shared" si="167"/>
        <v>19</v>
      </c>
      <c r="J2686" t="s">
        <v>26</v>
      </c>
      <c r="K2686" t="s">
        <v>101</v>
      </c>
      <c r="L2686" t="s">
        <v>102</v>
      </c>
      <c r="M2686" t="s">
        <v>22</v>
      </c>
      <c r="N2686">
        <v>45</v>
      </c>
      <c r="O2686">
        <v>425</v>
      </c>
      <c r="P2686">
        <v>191250</v>
      </c>
      <c r="Q2686">
        <v>76500</v>
      </c>
      <c r="R2686">
        <v>0.4</v>
      </c>
      <c r="S2686" t="s">
        <v>82</v>
      </c>
      <c r="T2686" t="str">
        <f>IF(Table1[[#This Row],[Units Sold]]&gt; 700,"High Units","low Units")</f>
        <v>low Units</v>
      </c>
      <c r="U2686">
        <f>SUM(Table1[[#This Row],[Operating Profit]])/SUM(Table1[Operating Profit])*100</f>
        <v>2.3032794466102867E-2</v>
      </c>
      <c r="V2686">
        <f>SUM(Table1[[#This Row],[Price per Unit]]*Table1[[#This Row],[Units Sold]])</f>
        <v>19125</v>
      </c>
      <c r="W2686">
        <f>SUM(Table1[[#This Row],[Total Sales]]-Table1[[#This Row],[Operating Profit]])</f>
        <v>114750</v>
      </c>
      <c r="X2686">
        <f>SUM(Table1[[#This Row],[Total Sales]]-Table1[[#This Row],[Cost]])</f>
        <v>76500</v>
      </c>
      <c r="Y2686">
        <f>SUM(Table1[[#This Row],[profit/loss]])/SUM(Table1[profit/loss])</f>
        <v>2.3032794466102866E-4</v>
      </c>
    </row>
    <row r="2687" spans="1:25" x14ac:dyDescent="0.3">
      <c r="A2687" t="s">
        <v>24</v>
      </c>
      <c r="B2687" t="s">
        <v>82</v>
      </c>
      <c r="C2687">
        <v>1197831</v>
      </c>
      <c r="D2687" s="9">
        <v>44368</v>
      </c>
      <c r="E2687" s="8" t="str">
        <f>TEXT(Table1[[#This Row],[Invoice Date]],"dd-mm-yyyy")</f>
        <v>21-06-2021</v>
      </c>
      <c r="F2687" s="1" t="str">
        <f t="shared" si="164"/>
        <v>June</v>
      </c>
      <c r="G2687" s="1" t="str">
        <f t="shared" si="165"/>
        <v>2021</v>
      </c>
      <c r="H2687" s="1" t="str">
        <f t="shared" si="166"/>
        <v>Monday</v>
      </c>
      <c r="I2687" s="1" t="str">
        <f t="shared" si="167"/>
        <v>21</v>
      </c>
      <c r="J2687" t="s">
        <v>26</v>
      </c>
      <c r="K2687" t="s">
        <v>101</v>
      </c>
      <c r="L2687" t="s">
        <v>102</v>
      </c>
      <c r="M2687" t="s">
        <v>16</v>
      </c>
      <c r="N2687">
        <v>40</v>
      </c>
      <c r="O2687">
        <v>675</v>
      </c>
      <c r="P2687">
        <v>270000</v>
      </c>
      <c r="Q2687">
        <v>108000</v>
      </c>
      <c r="R2687">
        <v>0.4</v>
      </c>
      <c r="S2687" t="s">
        <v>82</v>
      </c>
      <c r="T2687" t="str">
        <f>IF(Table1[[#This Row],[Units Sold]]&gt; 700,"High Units","low Units")</f>
        <v>low Units</v>
      </c>
      <c r="U2687">
        <f>SUM(Table1[[#This Row],[Operating Profit]])/SUM(Table1[Operating Profit])*100</f>
        <v>3.2516886305086395E-2</v>
      </c>
      <c r="V2687">
        <f>SUM(Table1[[#This Row],[Price per Unit]]*Table1[[#This Row],[Units Sold]])</f>
        <v>27000</v>
      </c>
      <c r="W2687">
        <f>SUM(Table1[[#This Row],[Total Sales]]-Table1[[#This Row],[Operating Profit]])</f>
        <v>162000</v>
      </c>
      <c r="X2687">
        <f>SUM(Table1[[#This Row],[Total Sales]]-Table1[[#This Row],[Cost]])</f>
        <v>108000</v>
      </c>
      <c r="Y2687">
        <f>SUM(Table1[[#This Row],[profit/loss]])/SUM(Table1[profit/loss])</f>
        <v>3.2516886305086398E-4</v>
      </c>
    </row>
    <row r="2688" spans="1:25" x14ac:dyDescent="0.3">
      <c r="A2688" t="s">
        <v>24</v>
      </c>
      <c r="B2688" t="s">
        <v>82</v>
      </c>
      <c r="C2688">
        <v>1197831</v>
      </c>
      <c r="D2688" s="9">
        <v>44368</v>
      </c>
      <c r="E2688" s="8" t="str">
        <f>TEXT(Table1[[#This Row],[Invoice Date]],"dd-mm-yyyy")</f>
        <v>21-06-2021</v>
      </c>
      <c r="F2688" s="1" t="str">
        <f t="shared" si="164"/>
        <v>June</v>
      </c>
      <c r="G2688" s="1" t="str">
        <f t="shared" si="165"/>
        <v>2021</v>
      </c>
      <c r="H2688" s="1" t="str">
        <f t="shared" si="166"/>
        <v>Monday</v>
      </c>
      <c r="I2688" s="1" t="str">
        <f t="shared" si="167"/>
        <v>21</v>
      </c>
      <c r="J2688" t="s">
        <v>26</v>
      </c>
      <c r="K2688" t="s">
        <v>101</v>
      </c>
      <c r="L2688" t="s">
        <v>102</v>
      </c>
      <c r="M2688" t="s">
        <v>18</v>
      </c>
      <c r="N2688">
        <v>35</v>
      </c>
      <c r="O2688">
        <v>425</v>
      </c>
      <c r="P2688">
        <v>148750</v>
      </c>
      <c r="Q2688">
        <v>52063</v>
      </c>
      <c r="R2688">
        <v>0.35</v>
      </c>
      <c r="S2688" t="s">
        <v>82</v>
      </c>
      <c r="T2688" t="str">
        <f>IF(Table1[[#This Row],[Units Sold]]&gt; 700,"High Units","low Units")</f>
        <v>low Units</v>
      </c>
      <c r="U2688">
        <f>SUM(Table1[[#This Row],[Operating Profit]])/SUM(Table1[Operating Profit])*100</f>
        <v>1.5675246775015861E-2</v>
      </c>
      <c r="V2688">
        <f>SUM(Table1[[#This Row],[Price per Unit]]*Table1[[#This Row],[Units Sold]])</f>
        <v>14875</v>
      </c>
      <c r="W2688">
        <f>SUM(Table1[[#This Row],[Total Sales]]-Table1[[#This Row],[Operating Profit]])</f>
        <v>96687</v>
      </c>
      <c r="X2688">
        <f>SUM(Table1[[#This Row],[Total Sales]]-Table1[[#This Row],[Cost]])</f>
        <v>52063</v>
      </c>
      <c r="Y2688">
        <f>SUM(Table1[[#This Row],[profit/loss]])/SUM(Table1[profit/loss])</f>
        <v>1.5675246775015861E-4</v>
      </c>
    </row>
    <row r="2689" spans="1:25" x14ac:dyDescent="0.3">
      <c r="A2689" t="s">
        <v>24</v>
      </c>
      <c r="B2689" t="s">
        <v>82</v>
      </c>
      <c r="C2689">
        <v>1197831</v>
      </c>
      <c r="D2689" s="9">
        <v>44368</v>
      </c>
      <c r="E2689" s="8" t="str">
        <f>TEXT(Table1[[#This Row],[Invoice Date]],"dd-mm-yyyy")</f>
        <v>21-06-2021</v>
      </c>
      <c r="F2689" s="1" t="str">
        <f t="shared" si="164"/>
        <v>June</v>
      </c>
      <c r="G2689" s="1" t="str">
        <f t="shared" si="165"/>
        <v>2021</v>
      </c>
      <c r="H2689" s="1" t="str">
        <f t="shared" si="166"/>
        <v>Monday</v>
      </c>
      <c r="I2689" s="1" t="str">
        <f t="shared" si="167"/>
        <v>21</v>
      </c>
      <c r="J2689" t="s">
        <v>26</v>
      </c>
      <c r="K2689" t="s">
        <v>101</v>
      </c>
      <c r="L2689" t="s">
        <v>102</v>
      </c>
      <c r="M2689" t="s">
        <v>19</v>
      </c>
      <c r="N2689">
        <v>40</v>
      </c>
      <c r="O2689">
        <v>400</v>
      </c>
      <c r="P2689">
        <v>160000</v>
      </c>
      <c r="Q2689">
        <v>64000</v>
      </c>
      <c r="R2689">
        <v>0.4</v>
      </c>
      <c r="S2689" t="s">
        <v>82</v>
      </c>
      <c r="T2689" t="str">
        <f>IF(Table1[[#This Row],[Units Sold]]&gt; 700,"High Units","low Units")</f>
        <v>low Units</v>
      </c>
      <c r="U2689">
        <f>SUM(Table1[[#This Row],[Operating Profit]])/SUM(Table1[Operating Profit])*100</f>
        <v>1.9269265958569717E-2</v>
      </c>
      <c r="V2689">
        <f>SUM(Table1[[#This Row],[Price per Unit]]*Table1[[#This Row],[Units Sold]])</f>
        <v>16000</v>
      </c>
      <c r="W2689">
        <f>SUM(Table1[[#This Row],[Total Sales]]-Table1[[#This Row],[Operating Profit]])</f>
        <v>96000</v>
      </c>
      <c r="X2689">
        <f>SUM(Table1[[#This Row],[Total Sales]]-Table1[[#This Row],[Cost]])</f>
        <v>64000</v>
      </c>
      <c r="Y2689">
        <f>SUM(Table1[[#This Row],[profit/loss]])/SUM(Table1[profit/loss])</f>
        <v>1.9269265958569718E-4</v>
      </c>
    </row>
    <row r="2690" spans="1:25" x14ac:dyDescent="0.3">
      <c r="A2690" t="s">
        <v>24</v>
      </c>
      <c r="B2690" t="s">
        <v>82</v>
      </c>
      <c r="C2690">
        <v>1197831</v>
      </c>
      <c r="D2690" s="9">
        <v>44368</v>
      </c>
      <c r="E2690" s="8" t="str">
        <f>TEXT(Table1[[#This Row],[Invoice Date]],"dd-mm-yyyy")</f>
        <v>21-06-2021</v>
      </c>
      <c r="F2690" s="1" t="str">
        <f t="shared" si="164"/>
        <v>June</v>
      </c>
      <c r="G2690" s="1" t="str">
        <f t="shared" si="165"/>
        <v>2021</v>
      </c>
      <c r="H2690" s="1" t="str">
        <f t="shared" si="166"/>
        <v>Monday</v>
      </c>
      <c r="I2690" s="1" t="str">
        <f t="shared" si="167"/>
        <v>21</v>
      </c>
      <c r="J2690" t="s">
        <v>26</v>
      </c>
      <c r="K2690" t="s">
        <v>101</v>
      </c>
      <c r="L2690" t="s">
        <v>102</v>
      </c>
      <c r="M2690" t="s">
        <v>20</v>
      </c>
      <c r="N2690">
        <v>40</v>
      </c>
      <c r="O2690">
        <v>375</v>
      </c>
      <c r="P2690">
        <v>150000</v>
      </c>
      <c r="Q2690">
        <v>60000</v>
      </c>
      <c r="R2690">
        <v>0.4</v>
      </c>
      <c r="S2690" t="s">
        <v>82</v>
      </c>
      <c r="T2690" t="str">
        <f>IF(Table1[[#This Row],[Units Sold]]&gt; 700,"High Units","low Units")</f>
        <v>low Units</v>
      </c>
      <c r="U2690">
        <f>SUM(Table1[[#This Row],[Operating Profit]])/SUM(Table1[Operating Profit])*100</f>
        <v>1.8064936836159111E-2</v>
      </c>
      <c r="V2690">
        <f>SUM(Table1[[#This Row],[Price per Unit]]*Table1[[#This Row],[Units Sold]])</f>
        <v>15000</v>
      </c>
      <c r="W2690">
        <f>SUM(Table1[[#This Row],[Total Sales]]-Table1[[#This Row],[Operating Profit]])</f>
        <v>90000</v>
      </c>
      <c r="X2690">
        <f>SUM(Table1[[#This Row],[Total Sales]]-Table1[[#This Row],[Cost]])</f>
        <v>60000</v>
      </c>
      <c r="Y2690">
        <f>SUM(Table1[[#This Row],[profit/loss]])/SUM(Table1[profit/loss])</f>
        <v>1.8064936836159111E-4</v>
      </c>
    </row>
    <row r="2691" spans="1:25" x14ac:dyDescent="0.3">
      <c r="A2691" t="s">
        <v>24</v>
      </c>
      <c r="B2691" t="s">
        <v>82</v>
      </c>
      <c r="C2691">
        <v>1197831</v>
      </c>
      <c r="D2691" s="9">
        <v>44368</v>
      </c>
      <c r="E2691" s="8" t="str">
        <f>TEXT(Table1[[#This Row],[Invoice Date]],"dd-mm-yyyy")</f>
        <v>21-06-2021</v>
      </c>
      <c r="F2691" s="1" t="str">
        <f t="shared" ref="F2691:F2754" si="168">TEXT(D2691,"mmmm")</f>
        <v>June</v>
      </c>
      <c r="G2691" s="1" t="str">
        <f t="shared" ref="G2691:G2754" si="169">TEXT(D2691,"YYYY")</f>
        <v>2021</v>
      </c>
      <c r="H2691" s="1" t="str">
        <f t="shared" ref="H2691:H2754" si="170">TEXT(D2691,"dddd")</f>
        <v>Monday</v>
      </c>
      <c r="I2691" s="1" t="str">
        <f t="shared" ref="I2691:I2754" si="171">TEXT(D2691,"dd")</f>
        <v>21</v>
      </c>
      <c r="J2691" t="s">
        <v>26</v>
      </c>
      <c r="K2691" t="s">
        <v>101</v>
      </c>
      <c r="L2691" t="s">
        <v>102</v>
      </c>
      <c r="M2691" t="s">
        <v>21</v>
      </c>
      <c r="N2691">
        <v>55</v>
      </c>
      <c r="O2691">
        <v>375</v>
      </c>
      <c r="P2691">
        <v>206250</v>
      </c>
      <c r="Q2691">
        <v>72188</v>
      </c>
      <c r="R2691">
        <v>0.35</v>
      </c>
      <c r="S2691" t="s">
        <v>82</v>
      </c>
      <c r="T2691" t="str">
        <f>IF(Table1[[#This Row],[Units Sold]]&gt; 700,"High Units","low Units")</f>
        <v>low Units</v>
      </c>
      <c r="U2691">
        <f>SUM(Table1[[#This Row],[Operating Profit]])/SUM(Table1[Operating Profit])*100</f>
        <v>2.1734527672144233E-2</v>
      </c>
      <c r="V2691">
        <f>SUM(Table1[[#This Row],[Price per Unit]]*Table1[[#This Row],[Units Sold]])</f>
        <v>20625</v>
      </c>
      <c r="W2691">
        <f>SUM(Table1[[#This Row],[Total Sales]]-Table1[[#This Row],[Operating Profit]])</f>
        <v>134062</v>
      </c>
      <c r="X2691">
        <f>SUM(Table1[[#This Row],[Total Sales]]-Table1[[#This Row],[Cost]])</f>
        <v>72188</v>
      </c>
      <c r="Y2691">
        <f>SUM(Table1[[#This Row],[profit/loss]])/SUM(Table1[profit/loss])</f>
        <v>2.1734527672144231E-4</v>
      </c>
    </row>
    <row r="2692" spans="1:25" x14ac:dyDescent="0.3">
      <c r="A2692" t="s">
        <v>24</v>
      </c>
      <c r="B2692" t="s">
        <v>82</v>
      </c>
      <c r="C2692">
        <v>1197831</v>
      </c>
      <c r="D2692" s="9">
        <v>44368</v>
      </c>
      <c r="E2692" s="8" t="str">
        <f>TEXT(Table1[[#This Row],[Invoice Date]],"dd-mm-yyyy")</f>
        <v>21-06-2021</v>
      </c>
      <c r="F2692" s="1" t="str">
        <f t="shared" si="168"/>
        <v>June</v>
      </c>
      <c r="G2692" s="1" t="str">
        <f t="shared" si="169"/>
        <v>2021</v>
      </c>
      <c r="H2692" s="1" t="str">
        <f t="shared" si="170"/>
        <v>Monday</v>
      </c>
      <c r="I2692" s="1" t="str">
        <f t="shared" si="171"/>
        <v>21</v>
      </c>
      <c r="J2692" t="s">
        <v>26</v>
      </c>
      <c r="K2692" t="s">
        <v>101</v>
      </c>
      <c r="L2692" t="s">
        <v>102</v>
      </c>
      <c r="M2692" t="s">
        <v>22</v>
      </c>
      <c r="N2692">
        <v>60</v>
      </c>
      <c r="O2692">
        <v>550</v>
      </c>
      <c r="P2692">
        <v>330000</v>
      </c>
      <c r="Q2692">
        <v>132000</v>
      </c>
      <c r="R2692">
        <v>0.4</v>
      </c>
      <c r="S2692" t="s">
        <v>82</v>
      </c>
      <c r="T2692" t="str">
        <f>IF(Table1[[#This Row],[Units Sold]]&gt; 700,"High Units","low Units")</f>
        <v>low Units</v>
      </c>
      <c r="U2692">
        <f>SUM(Table1[[#This Row],[Operating Profit]])/SUM(Table1[Operating Profit])*100</f>
        <v>3.9742861039550041E-2</v>
      </c>
      <c r="V2692">
        <f>SUM(Table1[[#This Row],[Price per Unit]]*Table1[[#This Row],[Units Sold]])</f>
        <v>33000</v>
      </c>
      <c r="W2692">
        <f>SUM(Table1[[#This Row],[Total Sales]]-Table1[[#This Row],[Operating Profit]])</f>
        <v>198000</v>
      </c>
      <c r="X2692">
        <f>SUM(Table1[[#This Row],[Total Sales]]-Table1[[#This Row],[Cost]])</f>
        <v>132000</v>
      </c>
      <c r="Y2692">
        <f>SUM(Table1[[#This Row],[profit/loss]])/SUM(Table1[profit/loss])</f>
        <v>3.9742861039550044E-4</v>
      </c>
    </row>
    <row r="2693" spans="1:25" x14ac:dyDescent="0.3">
      <c r="A2693" t="s">
        <v>24</v>
      </c>
      <c r="B2693" t="s">
        <v>82</v>
      </c>
      <c r="C2693">
        <v>1197831</v>
      </c>
      <c r="D2693" s="9">
        <v>44396</v>
      </c>
      <c r="E2693" s="8" t="str">
        <f>TEXT(Table1[[#This Row],[Invoice Date]],"dd-mm-yyyy")</f>
        <v>19-07-2021</v>
      </c>
      <c r="F2693" s="1" t="str">
        <f t="shared" si="168"/>
        <v>July</v>
      </c>
      <c r="G2693" s="1" t="str">
        <f t="shared" si="169"/>
        <v>2021</v>
      </c>
      <c r="H2693" s="1" t="str">
        <f t="shared" si="170"/>
        <v>Monday</v>
      </c>
      <c r="I2693" s="1" t="str">
        <f t="shared" si="171"/>
        <v>19</v>
      </c>
      <c r="J2693" t="s">
        <v>26</v>
      </c>
      <c r="K2693" t="s">
        <v>101</v>
      </c>
      <c r="L2693" t="s">
        <v>102</v>
      </c>
      <c r="M2693" t="s">
        <v>16</v>
      </c>
      <c r="N2693">
        <v>55</v>
      </c>
      <c r="O2693">
        <v>775</v>
      </c>
      <c r="P2693">
        <v>426250</v>
      </c>
      <c r="Q2693">
        <v>170500</v>
      </c>
      <c r="R2693">
        <v>0.4</v>
      </c>
      <c r="S2693" t="s">
        <v>82</v>
      </c>
      <c r="T2693" t="str">
        <f>IF(Table1[[#This Row],[Units Sold]]&gt; 700,"High Units","low Units")</f>
        <v>High Units</v>
      </c>
      <c r="U2693">
        <f>SUM(Table1[[#This Row],[Operating Profit]])/SUM(Table1[Operating Profit])*100</f>
        <v>5.1334528842752136E-2</v>
      </c>
      <c r="V2693">
        <f>SUM(Table1[[#This Row],[Price per Unit]]*Table1[[#This Row],[Units Sold]])</f>
        <v>42625</v>
      </c>
      <c r="W2693">
        <f>SUM(Table1[[#This Row],[Total Sales]]-Table1[[#This Row],[Operating Profit]])</f>
        <v>255750</v>
      </c>
      <c r="X2693">
        <f>SUM(Table1[[#This Row],[Total Sales]]-Table1[[#This Row],[Cost]])</f>
        <v>170500</v>
      </c>
      <c r="Y2693">
        <f>SUM(Table1[[#This Row],[profit/loss]])/SUM(Table1[profit/loss])</f>
        <v>5.1334528842752135E-4</v>
      </c>
    </row>
    <row r="2694" spans="1:25" x14ac:dyDescent="0.3">
      <c r="A2694" t="s">
        <v>24</v>
      </c>
      <c r="B2694" t="s">
        <v>82</v>
      </c>
      <c r="C2694">
        <v>1197831</v>
      </c>
      <c r="D2694" s="9">
        <v>44396</v>
      </c>
      <c r="E2694" s="8" t="str">
        <f>TEXT(Table1[[#This Row],[Invoice Date]],"dd-mm-yyyy")</f>
        <v>19-07-2021</v>
      </c>
      <c r="F2694" s="1" t="str">
        <f t="shared" si="168"/>
        <v>July</v>
      </c>
      <c r="G2694" s="1" t="str">
        <f t="shared" si="169"/>
        <v>2021</v>
      </c>
      <c r="H2694" s="1" t="str">
        <f t="shared" si="170"/>
        <v>Monday</v>
      </c>
      <c r="I2694" s="1" t="str">
        <f t="shared" si="171"/>
        <v>19</v>
      </c>
      <c r="J2694" t="s">
        <v>26</v>
      </c>
      <c r="K2694" t="s">
        <v>101</v>
      </c>
      <c r="L2694" t="s">
        <v>102</v>
      </c>
      <c r="M2694" t="s">
        <v>18</v>
      </c>
      <c r="N2694">
        <v>50</v>
      </c>
      <c r="O2694">
        <v>525</v>
      </c>
      <c r="P2694">
        <v>262500</v>
      </c>
      <c r="Q2694">
        <v>91875</v>
      </c>
      <c r="R2694">
        <v>0.35</v>
      </c>
      <c r="S2694" t="s">
        <v>82</v>
      </c>
      <c r="T2694" t="str">
        <f>IF(Table1[[#This Row],[Units Sold]]&gt; 700,"High Units","low Units")</f>
        <v>low Units</v>
      </c>
      <c r="U2694">
        <f>SUM(Table1[[#This Row],[Operating Profit]])/SUM(Table1[Operating Profit])*100</f>
        <v>2.7661934530368641E-2</v>
      </c>
      <c r="V2694">
        <f>SUM(Table1[[#This Row],[Price per Unit]]*Table1[[#This Row],[Units Sold]])</f>
        <v>26250</v>
      </c>
      <c r="W2694">
        <f>SUM(Table1[[#This Row],[Total Sales]]-Table1[[#This Row],[Operating Profit]])</f>
        <v>170625</v>
      </c>
      <c r="X2694">
        <f>SUM(Table1[[#This Row],[Total Sales]]-Table1[[#This Row],[Cost]])</f>
        <v>91875</v>
      </c>
      <c r="Y2694">
        <f>SUM(Table1[[#This Row],[profit/loss]])/SUM(Table1[profit/loss])</f>
        <v>2.7661934530368639E-4</v>
      </c>
    </row>
    <row r="2695" spans="1:25" x14ac:dyDescent="0.3">
      <c r="A2695" t="s">
        <v>24</v>
      </c>
      <c r="B2695" t="s">
        <v>82</v>
      </c>
      <c r="C2695">
        <v>1197831</v>
      </c>
      <c r="D2695" s="9">
        <v>44396</v>
      </c>
      <c r="E2695" s="8" t="str">
        <f>TEXT(Table1[[#This Row],[Invoice Date]],"dd-mm-yyyy")</f>
        <v>19-07-2021</v>
      </c>
      <c r="F2695" s="1" t="str">
        <f t="shared" si="168"/>
        <v>July</v>
      </c>
      <c r="G2695" s="1" t="str">
        <f t="shared" si="169"/>
        <v>2021</v>
      </c>
      <c r="H2695" s="1" t="str">
        <f t="shared" si="170"/>
        <v>Monday</v>
      </c>
      <c r="I2695" s="1" t="str">
        <f t="shared" si="171"/>
        <v>19</v>
      </c>
      <c r="J2695" t="s">
        <v>26</v>
      </c>
      <c r="K2695" t="s">
        <v>101</v>
      </c>
      <c r="L2695" t="s">
        <v>102</v>
      </c>
      <c r="M2695" t="s">
        <v>19</v>
      </c>
      <c r="N2695">
        <v>45</v>
      </c>
      <c r="O2695">
        <v>450</v>
      </c>
      <c r="P2695">
        <v>202500</v>
      </c>
      <c r="Q2695">
        <v>81000</v>
      </c>
      <c r="R2695">
        <v>0.4</v>
      </c>
      <c r="S2695" t="s">
        <v>82</v>
      </c>
      <c r="T2695" t="str">
        <f>IF(Table1[[#This Row],[Units Sold]]&gt; 700,"High Units","low Units")</f>
        <v>low Units</v>
      </c>
      <c r="U2695">
        <f>SUM(Table1[[#This Row],[Operating Profit]])/SUM(Table1[Operating Profit])*100</f>
        <v>2.43876647288148E-2</v>
      </c>
      <c r="V2695">
        <f>SUM(Table1[[#This Row],[Price per Unit]]*Table1[[#This Row],[Units Sold]])</f>
        <v>20250</v>
      </c>
      <c r="W2695">
        <f>SUM(Table1[[#This Row],[Total Sales]]-Table1[[#This Row],[Operating Profit]])</f>
        <v>121500</v>
      </c>
      <c r="X2695">
        <f>SUM(Table1[[#This Row],[Total Sales]]-Table1[[#This Row],[Cost]])</f>
        <v>81000</v>
      </c>
      <c r="Y2695">
        <f>SUM(Table1[[#This Row],[profit/loss]])/SUM(Table1[profit/loss])</f>
        <v>2.4387664728814799E-4</v>
      </c>
    </row>
    <row r="2696" spans="1:25" x14ac:dyDescent="0.3">
      <c r="A2696" t="s">
        <v>24</v>
      </c>
      <c r="B2696" t="s">
        <v>82</v>
      </c>
      <c r="C2696">
        <v>1197831</v>
      </c>
      <c r="D2696" s="9">
        <v>44396</v>
      </c>
      <c r="E2696" s="8" t="str">
        <f>TEXT(Table1[[#This Row],[Invoice Date]],"dd-mm-yyyy")</f>
        <v>19-07-2021</v>
      </c>
      <c r="F2696" s="1" t="str">
        <f t="shared" si="168"/>
        <v>July</v>
      </c>
      <c r="G2696" s="1" t="str">
        <f t="shared" si="169"/>
        <v>2021</v>
      </c>
      <c r="H2696" s="1" t="str">
        <f t="shared" si="170"/>
        <v>Monday</v>
      </c>
      <c r="I2696" s="1" t="str">
        <f t="shared" si="171"/>
        <v>19</v>
      </c>
      <c r="J2696" t="s">
        <v>26</v>
      </c>
      <c r="K2696" t="s">
        <v>101</v>
      </c>
      <c r="L2696" t="s">
        <v>102</v>
      </c>
      <c r="M2696" t="s">
        <v>20</v>
      </c>
      <c r="N2696">
        <v>45</v>
      </c>
      <c r="O2696">
        <v>400</v>
      </c>
      <c r="P2696">
        <v>180000</v>
      </c>
      <c r="Q2696">
        <v>72000</v>
      </c>
      <c r="R2696">
        <v>0.4</v>
      </c>
      <c r="S2696" t="s">
        <v>82</v>
      </c>
      <c r="T2696" t="str">
        <f>IF(Table1[[#This Row],[Units Sold]]&gt; 700,"High Units","low Units")</f>
        <v>low Units</v>
      </c>
      <c r="U2696">
        <f>SUM(Table1[[#This Row],[Operating Profit]])/SUM(Table1[Operating Profit])*100</f>
        <v>2.1677924203390934E-2</v>
      </c>
      <c r="V2696">
        <f>SUM(Table1[[#This Row],[Price per Unit]]*Table1[[#This Row],[Units Sold]])</f>
        <v>18000</v>
      </c>
      <c r="W2696">
        <f>SUM(Table1[[#This Row],[Total Sales]]-Table1[[#This Row],[Operating Profit]])</f>
        <v>108000</v>
      </c>
      <c r="X2696">
        <f>SUM(Table1[[#This Row],[Total Sales]]-Table1[[#This Row],[Cost]])</f>
        <v>72000</v>
      </c>
      <c r="Y2696">
        <f>SUM(Table1[[#This Row],[profit/loss]])/SUM(Table1[profit/loss])</f>
        <v>2.1677924203390933E-4</v>
      </c>
    </row>
    <row r="2697" spans="1:25" x14ac:dyDescent="0.3">
      <c r="A2697" t="s">
        <v>24</v>
      </c>
      <c r="B2697" t="s">
        <v>82</v>
      </c>
      <c r="C2697">
        <v>1197831</v>
      </c>
      <c r="D2697" s="9">
        <v>44396</v>
      </c>
      <c r="E2697" s="8" t="str">
        <f>TEXT(Table1[[#This Row],[Invoice Date]],"dd-mm-yyyy")</f>
        <v>19-07-2021</v>
      </c>
      <c r="F2697" s="1" t="str">
        <f t="shared" si="168"/>
        <v>July</v>
      </c>
      <c r="G2697" s="1" t="str">
        <f t="shared" si="169"/>
        <v>2021</v>
      </c>
      <c r="H2697" s="1" t="str">
        <f t="shared" si="170"/>
        <v>Monday</v>
      </c>
      <c r="I2697" s="1" t="str">
        <f t="shared" si="171"/>
        <v>19</v>
      </c>
      <c r="J2697" t="s">
        <v>26</v>
      </c>
      <c r="K2697" t="s">
        <v>101</v>
      </c>
      <c r="L2697" t="s">
        <v>102</v>
      </c>
      <c r="M2697" t="s">
        <v>21</v>
      </c>
      <c r="N2697">
        <v>60</v>
      </c>
      <c r="O2697">
        <v>425</v>
      </c>
      <c r="P2697">
        <v>255000</v>
      </c>
      <c r="Q2697">
        <v>89250</v>
      </c>
      <c r="R2697">
        <v>0.35</v>
      </c>
      <c r="S2697" t="s">
        <v>82</v>
      </c>
      <c r="T2697" t="str">
        <f>IF(Table1[[#This Row],[Units Sold]]&gt; 700,"High Units","low Units")</f>
        <v>low Units</v>
      </c>
      <c r="U2697">
        <f>SUM(Table1[[#This Row],[Operating Profit]])/SUM(Table1[Operating Profit])*100</f>
        <v>2.6871593543786675E-2</v>
      </c>
      <c r="V2697">
        <f>SUM(Table1[[#This Row],[Price per Unit]]*Table1[[#This Row],[Units Sold]])</f>
        <v>25500</v>
      </c>
      <c r="W2697">
        <f>SUM(Table1[[#This Row],[Total Sales]]-Table1[[#This Row],[Operating Profit]])</f>
        <v>165750</v>
      </c>
      <c r="X2697">
        <f>SUM(Table1[[#This Row],[Total Sales]]-Table1[[#This Row],[Cost]])</f>
        <v>89250</v>
      </c>
      <c r="Y2697">
        <f>SUM(Table1[[#This Row],[profit/loss]])/SUM(Table1[profit/loss])</f>
        <v>2.6871593543786675E-4</v>
      </c>
    </row>
    <row r="2698" spans="1:25" x14ac:dyDescent="0.3">
      <c r="A2698" t="s">
        <v>24</v>
      </c>
      <c r="B2698" t="s">
        <v>82</v>
      </c>
      <c r="C2698">
        <v>1197831</v>
      </c>
      <c r="D2698" s="9">
        <v>44396</v>
      </c>
      <c r="E2698" s="8" t="str">
        <f>TEXT(Table1[[#This Row],[Invoice Date]],"dd-mm-yyyy")</f>
        <v>19-07-2021</v>
      </c>
      <c r="F2698" s="1" t="str">
        <f t="shared" si="168"/>
        <v>July</v>
      </c>
      <c r="G2698" s="1" t="str">
        <f t="shared" si="169"/>
        <v>2021</v>
      </c>
      <c r="H2698" s="1" t="str">
        <f t="shared" si="170"/>
        <v>Monday</v>
      </c>
      <c r="I2698" s="1" t="str">
        <f t="shared" si="171"/>
        <v>19</v>
      </c>
      <c r="J2698" t="s">
        <v>26</v>
      </c>
      <c r="K2698" t="s">
        <v>101</v>
      </c>
      <c r="L2698" t="s">
        <v>102</v>
      </c>
      <c r="M2698" t="s">
        <v>22</v>
      </c>
      <c r="N2698">
        <v>65</v>
      </c>
      <c r="O2698">
        <v>600</v>
      </c>
      <c r="P2698">
        <v>390000</v>
      </c>
      <c r="Q2698">
        <v>156000</v>
      </c>
      <c r="R2698">
        <v>0.4</v>
      </c>
      <c r="S2698" t="s">
        <v>82</v>
      </c>
      <c r="T2698" t="str">
        <f>IF(Table1[[#This Row],[Units Sold]]&gt; 700,"High Units","low Units")</f>
        <v>low Units</v>
      </c>
      <c r="U2698">
        <f>SUM(Table1[[#This Row],[Operating Profit]])/SUM(Table1[Operating Profit])*100</f>
        <v>4.6968835774013687E-2</v>
      </c>
      <c r="V2698">
        <f>SUM(Table1[[#This Row],[Price per Unit]]*Table1[[#This Row],[Units Sold]])</f>
        <v>39000</v>
      </c>
      <c r="W2698">
        <f>SUM(Table1[[#This Row],[Total Sales]]-Table1[[#This Row],[Operating Profit]])</f>
        <v>234000</v>
      </c>
      <c r="X2698">
        <f>SUM(Table1[[#This Row],[Total Sales]]-Table1[[#This Row],[Cost]])</f>
        <v>156000</v>
      </c>
      <c r="Y2698">
        <f>SUM(Table1[[#This Row],[profit/loss]])/SUM(Table1[profit/loss])</f>
        <v>4.6968835774013684E-4</v>
      </c>
    </row>
    <row r="2699" spans="1:25" x14ac:dyDescent="0.3">
      <c r="A2699" t="s">
        <v>24</v>
      </c>
      <c r="B2699" t="s">
        <v>82</v>
      </c>
      <c r="C2699">
        <v>1197831</v>
      </c>
      <c r="D2699" s="9">
        <v>44428</v>
      </c>
      <c r="E2699" s="8" t="str">
        <f>TEXT(Table1[[#This Row],[Invoice Date]],"dd-mm-yyyy")</f>
        <v>20-08-2021</v>
      </c>
      <c r="F2699" s="1" t="str">
        <f t="shared" si="168"/>
        <v>August</v>
      </c>
      <c r="G2699" s="1" t="str">
        <f t="shared" si="169"/>
        <v>2021</v>
      </c>
      <c r="H2699" s="1" t="str">
        <f t="shared" si="170"/>
        <v>Friday</v>
      </c>
      <c r="I2699" s="1" t="str">
        <f t="shared" si="171"/>
        <v>20</v>
      </c>
      <c r="J2699" t="s">
        <v>26</v>
      </c>
      <c r="K2699" t="s">
        <v>101</v>
      </c>
      <c r="L2699" t="s">
        <v>102</v>
      </c>
      <c r="M2699" t="s">
        <v>16</v>
      </c>
      <c r="N2699">
        <v>60</v>
      </c>
      <c r="O2699">
        <v>750</v>
      </c>
      <c r="P2699">
        <v>450000</v>
      </c>
      <c r="Q2699">
        <v>180000</v>
      </c>
      <c r="R2699">
        <v>0.4</v>
      </c>
      <c r="S2699" t="s">
        <v>82</v>
      </c>
      <c r="T2699" t="str">
        <f>IF(Table1[[#This Row],[Units Sold]]&gt; 700,"High Units","low Units")</f>
        <v>High Units</v>
      </c>
      <c r="U2699">
        <f>SUM(Table1[[#This Row],[Operating Profit]])/SUM(Table1[Operating Profit])*100</f>
        <v>5.4194810508477333E-2</v>
      </c>
      <c r="V2699">
        <f>SUM(Table1[[#This Row],[Price per Unit]]*Table1[[#This Row],[Units Sold]])</f>
        <v>45000</v>
      </c>
      <c r="W2699">
        <f>SUM(Table1[[#This Row],[Total Sales]]-Table1[[#This Row],[Operating Profit]])</f>
        <v>270000</v>
      </c>
      <c r="X2699">
        <f>SUM(Table1[[#This Row],[Total Sales]]-Table1[[#This Row],[Cost]])</f>
        <v>180000</v>
      </c>
      <c r="Y2699">
        <f>SUM(Table1[[#This Row],[profit/loss]])/SUM(Table1[profit/loss])</f>
        <v>5.4194810508477334E-4</v>
      </c>
    </row>
    <row r="2700" spans="1:25" x14ac:dyDescent="0.3">
      <c r="A2700" t="s">
        <v>24</v>
      </c>
      <c r="B2700" t="s">
        <v>82</v>
      </c>
      <c r="C2700">
        <v>1197831</v>
      </c>
      <c r="D2700" s="9">
        <v>44428</v>
      </c>
      <c r="E2700" s="8" t="str">
        <f>TEXT(Table1[[#This Row],[Invoice Date]],"dd-mm-yyyy")</f>
        <v>20-08-2021</v>
      </c>
      <c r="F2700" s="1" t="str">
        <f t="shared" si="168"/>
        <v>August</v>
      </c>
      <c r="G2700" s="1" t="str">
        <f t="shared" si="169"/>
        <v>2021</v>
      </c>
      <c r="H2700" s="1" t="str">
        <f t="shared" si="170"/>
        <v>Friday</v>
      </c>
      <c r="I2700" s="1" t="str">
        <f t="shared" si="171"/>
        <v>20</v>
      </c>
      <c r="J2700" t="s">
        <v>26</v>
      </c>
      <c r="K2700" t="s">
        <v>101</v>
      </c>
      <c r="L2700" t="s">
        <v>102</v>
      </c>
      <c r="M2700" t="s">
        <v>18</v>
      </c>
      <c r="N2700">
        <v>55</v>
      </c>
      <c r="O2700">
        <v>525</v>
      </c>
      <c r="P2700">
        <v>288750</v>
      </c>
      <c r="Q2700">
        <v>101063</v>
      </c>
      <c r="R2700">
        <v>0.35</v>
      </c>
      <c r="S2700" t="s">
        <v>82</v>
      </c>
      <c r="T2700" t="str">
        <f>IF(Table1[[#This Row],[Units Sold]]&gt; 700,"High Units","low Units")</f>
        <v>low Units</v>
      </c>
      <c r="U2700">
        <f>SUM(Table1[[#This Row],[Operating Profit]])/SUM(Table1[Operating Profit])*100</f>
        <v>3.0428278524545802E-2</v>
      </c>
      <c r="V2700">
        <f>SUM(Table1[[#This Row],[Price per Unit]]*Table1[[#This Row],[Units Sold]])</f>
        <v>28875</v>
      </c>
      <c r="W2700">
        <f>SUM(Table1[[#This Row],[Total Sales]]-Table1[[#This Row],[Operating Profit]])</f>
        <v>187687</v>
      </c>
      <c r="X2700">
        <f>SUM(Table1[[#This Row],[Total Sales]]-Table1[[#This Row],[Cost]])</f>
        <v>101063</v>
      </c>
      <c r="Y2700">
        <f>SUM(Table1[[#This Row],[profit/loss]])/SUM(Table1[profit/loss])</f>
        <v>3.0428278524545802E-4</v>
      </c>
    </row>
    <row r="2701" spans="1:25" x14ac:dyDescent="0.3">
      <c r="A2701" t="s">
        <v>24</v>
      </c>
      <c r="B2701" t="s">
        <v>82</v>
      </c>
      <c r="C2701">
        <v>1197831</v>
      </c>
      <c r="D2701" s="9">
        <v>44428</v>
      </c>
      <c r="E2701" s="8" t="str">
        <f>TEXT(Table1[[#This Row],[Invoice Date]],"dd-mm-yyyy")</f>
        <v>20-08-2021</v>
      </c>
      <c r="F2701" s="1" t="str">
        <f t="shared" si="168"/>
        <v>August</v>
      </c>
      <c r="G2701" s="1" t="str">
        <f t="shared" si="169"/>
        <v>2021</v>
      </c>
      <c r="H2701" s="1" t="str">
        <f t="shared" si="170"/>
        <v>Friday</v>
      </c>
      <c r="I2701" s="1" t="str">
        <f t="shared" si="171"/>
        <v>20</v>
      </c>
      <c r="J2701" t="s">
        <v>26</v>
      </c>
      <c r="K2701" t="s">
        <v>101</v>
      </c>
      <c r="L2701" t="s">
        <v>102</v>
      </c>
      <c r="M2701" t="s">
        <v>19</v>
      </c>
      <c r="N2701">
        <v>50</v>
      </c>
      <c r="O2701">
        <v>450</v>
      </c>
      <c r="P2701">
        <v>225000</v>
      </c>
      <c r="Q2701">
        <v>90000</v>
      </c>
      <c r="R2701">
        <v>0.4</v>
      </c>
      <c r="S2701" t="s">
        <v>82</v>
      </c>
      <c r="T2701" t="str">
        <f>IF(Table1[[#This Row],[Units Sold]]&gt; 700,"High Units","low Units")</f>
        <v>low Units</v>
      </c>
      <c r="U2701">
        <f>SUM(Table1[[#This Row],[Operating Profit]])/SUM(Table1[Operating Profit])*100</f>
        <v>2.7097405254238666E-2</v>
      </c>
      <c r="V2701">
        <f>SUM(Table1[[#This Row],[Price per Unit]]*Table1[[#This Row],[Units Sold]])</f>
        <v>22500</v>
      </c>
      <c r="W2701">
        <f>SUM(Table1[[#This Row],[Total Sales]]-Table1[[#This Row],[Operating Profit]])</f>
        <v>135000</v>
      </c>
      <c r="X2701">
        <f>SUM(Table1[[#This Row],[Total Sales]]-Table1[[#This Row],[Cost]])</f>
        <v>90000</v>
      </c>
      <c r="Y2701">
        <f>SUM(Table1[[#This Row],[profit/loss]])/SUM(Table1[profit/loss])</f>
        <v>2.7097405254238667E-4</v>
      </c>
    </row>
    <row r="2702" spans="1:25" x14ac:dyDescent="0.3">
      <c r="A2702" t="s">
        <v>24</v>
      </c>
      <c r="B2702" t="s">
        <v>82</v>
      </c>
      <c r="C2702">
        <v>1197831</v>
      </c>
      <c r="D2702" s="9">
        <v>44428</v>
      </c>
      <c r="E2702" s="8" t="str">
        <f>TEXT(Table1[[#This Row],[Invoice Date]],"dd-mm-yyyy")</f>
        <v>20-08-2021</v>
      </c>
      <c r="F2702" s="1" t="str">
        <f t="shared" si="168"/>
        <v>August</v>
      </c>
      <c r="G2702" s="1" t="str">
        <f t="shared" si="169"/>
        <v>2021</v>
      </c>
      <c r="H2702" s="1" t="str">
        <f t="shared" si="170"/>
        <v>Friday</v>
      </c>
      <c r="I2702" s="1" t="str">
        <f t="shared" si="171"/>
        <v>20</v>
      </c>
      <c r="J2702" t="s">
        <v>26</v>
      </c>
      <c r="K2702" t="s">
        <v>101</v>
      </c>
      <c r="L2702" t="s">
        <v>102</v>
      </c>
      <c r="M2702" t="s">
        <v>20</v>
      </c>
      <c r="N2702">
        <v>40</v>
      </c>
      <c r="O2702">
        <v>400</v>
      </c>
      <c r="P2702">
        <v>160000</v>
      </c>
      <c r="Q2702">
        <v>64000</v>
      </c>
      <c r="R2702">
        <v>0.4</v>
      </c>
      <c r="S2702" t="s">
        <v>82</v>
      </c>
      <c r="T2702" t="str">
        <f>IF(Table1[[#This Row],[Units Sold]]&gt; 700,"High Units","low Units")</f>
        <v>low Units</v>
      </c>
      <c r="U2702">
        <f>SUM(Table1[[#This Row],[Operating Profit]])/SUM(Table1[Operating Profit])*100</f>
        <v>1.9269265958569717E-2</v>
      </c>
      <c r="V2702">
        <f>SUM(Table1[[#This Row],[Price per Unit]]*Table1[[#This Row],[Units Sold]])</f>
        <v>16000</v>
      </c>
      <c r="W2702">
        <f>SUM(Table1[[#This Row],[Total Sales]]-Table1[[#This Row],[Operating Profit]])</f>
        <v>96000</v>
      </c>
      <c r="X2702">
        <f>SUM(Table1[[#This Row],[Total Sales]]-Table1[[#This Row],[Cost]])</f>
        <v>64000</v>
      </c>
      <c r="Y2702">
        <f>SUM(Table1[[#This Row],[profit/loss]])/SUM(Table1[profit/loss])</f>
        <v>1.9269265958569718E-4</v>
      </c>
    </row>
    <row r="2703" spans="1:25" x14ac:dyDescent="0.3">
      <c r="A2703" t="s">
        <v>24</v>
      </c>
      <c r="B2703" t="s">
        <v>82</v>
      </c>
      <c r="C2703">
        <v>1197831</v>
      </c>
      <c r="D2703" s="9">
        <v>44428</v>
      </c>
      <c r="E2703" s="8" t="str">
        <f>TEXT(Table1[[#This Row],[Invoice Date]],"dd-mm-yyyy")</f>
        <v>20-08-2021</v>
      </c>
      <c r="F2703" s="1" t="str">
        <f t="shared" si="168"/>
        <v>August</v>
      </c>
      <c r="G2703" s="1" t="str">
        <f t="shared" si="169"/>
        <v>2021</v>
      </c>
      <c r="H2703" s="1" t="str">
        <f t="shared" si="170"/>
        <v>Friday</v>
      </c>
      <c r="I2703" s="1" t="str">
        <f t="shared" si="171"/>
        <v>20</v>
      </c>
      <c r="J2703" t="s">
        <v>26</v>
      </c>
      <c r="K2703" t="s">
        <v>101</v>
      </c>
      <c r="L2703" t="s">
        <v>102</v>
      </c>
      <c r="M2703" t="s">
        <v>21</v>
      </c>
      <c r="N2703">
        <v>50</v>
      </c>
      <c r="O2703">
        <v>375</v>
      </c>
      <c r="P2703">
        <v>187500</v>
      </c>
      <c r="Q2703">
        <v>65625</v>
      </c>
      <c r="R2703">
        <v>0.35</v>
      </c>
      <c r="S2703" t="s">
        <v>82</v>
      </c>
      <c r="T2703" t="str">
        <f>IF(Table1[[#This Row],[Units Sold]]&gt; 700,"High Units","low Units")</f>
        <v>low Units</v>
      </c>
      <c r="U2703">
        <f>SUM(Table1[[#This Row],[Operating Profit]])/SUM(Table1[Operating Profit])*100</f>
        <v>1.9758524664549026E-2</v>
      </c>
      <c r="V2703">
        <f>SUM(Table1[[#This Row],[Price per Unit]]*Table1[[#This Row],[Units Sold]])</f>
        <v>18750</v>
      </c>
      <c r="W2703">
        <f>SUM(Table1[[#This Row],[Total Sales]]-Table1[[#This Row],[Operating Profit]])</f>
        <v>121875</v>
      </c>
      <c r="X2703">
        <f>SUM(Table1[[#This Row],[Total Sales]]-Table1[[#This Row],[Cost]])</f>
        <v>65625</v>
      </c>
      <c r="Y2703">
        <f>SUM(Table1[[#This Row],[profit/loss]])/SUM(Table1[profit/loss])</f>
        <v>1.9758524664549026E-4</v>
      </c>
    </row>
    <row r="2704" spans="1:25" x14ac:dyDescent="0.3">
      <c r="A2704" t="s">
        <v>24</v>
      </c>
      <c r="B2704" t="s">
        <v>82</v>
      </c>
      <c r="C2704">
        <v>1197831</v>
      </c>
      <c r="D2704" s="9">
        <v>44428</v>
      </c>
      <c r="E2704" s="8" t="str">
        <f>TEXT(Table1[[#This Row],[Invoice Date]],"dd-mm-yyyy")</f>
        <v>20-08-2021</v>
      </c>
      <c r="F2704" s="1" t="str">
        <f t="shared" si="168"/>
        <v>August</v>
      </c>
      <c r="G2704" s="1" t="str">
        <f t="shared" si="169"/>
        <v>2021</v>
      </c>
      <c r="H2704" s="1" t="str">
        <f t="shared" si="170"/>
        <v>Friday</v>
      </c>
      <c r="I2704" s="1" t="str">
        <f t="shared" si="171"/>
        <v>20</v>
      </c>
      <c r="J2704" t="s">
        <v>26</v>
      </c>
      <c r="K2704" t="s">
        <v>101</v>
      </c>
      <c r="L2704" t="s">
        <v>102</v>
      </c>
      <c r="M2704" t="s">
        <v>22</v>
      </c>
      <c r="N2704">
        <v>55</v>
      </c>
      <c r="O2704">
        <v>550</v>
      </c>
      <c r="P2704">
        <v>302500</v>
      </c>
      <c r="Q2704">
        <v>121000</v>
      </c>
      <c r="R2704">
        <v>0.4</v>
      </c>
      <c r="S2704" t="s">
        <v>82</v>
      </c>
      <c r="T2704" t="str">
        <f>IF(Table1[[#This Row],[Units Sold]]&gt; 700,"High Units","low Units")</f>
        <v>low Units</v>
      </c>
      <c r="U2704">
        <f>SUM(Table1[[#This Row],[Operating Profit]])/SUM(Table1[Operating Profit])*100</f>
        <v>3.6430955952920868E-2</v>
      </c>
      <c r="V2704">
        <f>SUM(Table1[[#This Row],[Price per Unit]]*Table1[[#This Row],[Units Sold]])</f>
        <v>30250</v>
      </c>
      <c r="W2704">
        <f>SUM(Table1[[#This Row],[Total Sales]]-Table1[[#This Row],[Operating Profit]])</f>
        <v>181500</v>
      </c>
      <c r="X2704">
        <f>SUM(Table1[[#This Row],[Total Sales]]-Table1[[#This Row],[Cost]])</f>
        <v>121000</v>
      </c>
      <c r="Y2704">
        <f>SUM(Table1[[#This Row],[profit/loss]])/SUM(Table1[profit/loss])</f>
        <v>3.6430955952920872E-4</v>
      </c>
    </row>
    <row r="2705" spans="1:25" x14ac:dyDescent="0.3">
      <c r="A2705" t="s">
        <v>24</v>
      </c>
      <c r="B2705" t="s">
        <v>82</v>
      </c>
      <c r="C2705">
        <v>1197831</v>
      </c>
      <c r="D2705" s="9">
        <v>44458</v>
      </c>
      <c r="E2705" s="8" t="str">
        <f>TEXT(Table1[[#This Row],[Invoice Date]],"dd-mm-yyyy")</f>
        <v>19-09-2021</v>
      </c>
      <c r="F2705" s="1" t="str">
        <f t="shared" si="168"/>
        <v>September</v>
      </c>
      <c r="G2705" s="1" t="str">
        <f t="shared" si="169"/>
        <v>2021</v>
      </c>
      <c r="H2705" s="1" t="str">
        <f t="shared" si="170"/>
        <v>Sunday</v>
      </c>
      <c r="I2705" s="1" t="str">
        <f t="shared" si="171"/>
        <v>19</v>
      </c>
      <c r="J2705" t="s">
        <v>26</v>
      </c>
      <c r="K2705" t="s">
        <v>101</v>
      </c>
      <c r="L2705" t="s">
        <v>102</v>
      </c>
      <c r="M2705" t="s">
        <v>16</v>
      </c>
      <c r="N2705">
        <v>50</v>
      </c>
      <c r="O2705">
        <v>650</v>
      </c>
      <c r="P2705">
        <v>325000</v>
      </c>
      <c r="Q2705">
        <v>130000</v>
      </c>
      <c r="R2705">
        <v>0.4</v>
      </c>
      <c r="S2705" t="s">
        <v>82</v>
      </c>
      <c r="T2705" t="str">
        <f>IF(Table1[[#This Row],[Units Sold]]&gt; 700,"High Units","low Units")</f>
        <v>low Units</v>
      </c>
      <c r="U2705">
        <f>SUM(Table1[[#This Row],[Operating Profit]])/SUM(Table1[Operating Profit])*100</f>
        <v>3.9140696478344734E-2</v>
      </c>
      <c r="V2705">
        <f>SUM(Table1[[#This Row],[Price per Unit]]*Table1[[#This Row],[Units Sold]])</f>
        <v>32500</v>
      </c>
      <c r="W2705">
        <f>SUM(Table1[[#This Row],[Total Sales]]-Table1[[#This Row],[Operating Profit]])</f>
        <v>195000</v>
      </c>
      <c r="X2705">
        <f>SUM(Table1[[#This Row],[Total Sales]]-Table1[[#This Row],[Cost]])</f>
        <v>130000</v>
      </c>
      <c r="Y2705">
        <f>SUM(Table1[[#This Row],[profit/loss]])/SUM(Table1[profit/loss])</f>
        <v>3.9140696478344737E-4</v>
      </c>
    </row>
    <row r="2706" spans="1:25" x14ac:dyDescent="0.3">
      <c r="A2706" t="s">
        <v>24</v>
      </c>
      <c r="B2706" t="s">
        <v>82</v>
      </c>
      <c r="C2706">
        <v>1197831</v>
      </c>
      <c r="D2706" s="9">
        <v>44458</v>
      </c>
      <c r="E2706" s="8" t="str">
        <f>TEXT(Table1[[#This Row],[Invoice Date]],"dd-mm-yyyy")</f>
        <v>19-09-2021</v>
      </c>
      <c r="F2706" s="1" t="str">
        <f t="shared" si="168"/>
        <v>September</v>
      </c>
      <c r="G2706" s="1" t="str">
        <f t="shared" si="169"/>
        <v>2021</v>
      </c>
      <c r="H2706" s="1" t="str">
        <f t="shared" si="170"/>
        <v>Sunday</v>
      </c>
      <c r="I2706" s="1" t="str">
        <f t="shared" si="171"/>
        <v>19</v>
      </c>
      <c r="J2706" t="s">
        <v>26</v>
      </c>
      <c r="K2706" t="s">
        <v>101</v>
      </c>
      <c r="L2706" t="s">
        <v>102</v>
      </c>
      <c r="M2706" t="s">
        <v>18</v>
      </c>
      <c r="N2706">
        <v>40</v>
      </c>
      <c r="O2706">
        <v>450</v>
      </c>
      <c r="P2706">
        <v>180000</v>
      </c>
      <c r="Q2706">
        <v>63000</v>
      </c>
      <c r="R2706">
        <v>0.35</v>
      </c>
      <c r="S2706" t="s">
        <v>82</v>
      </c>
      <c r="T2706" t="str">
        <f>IF(Table1[[#This Row],[Units Sold]]&gt; 700,"High Units","low Units")</f>
        <v>low Units</v>
      </c>
      <c r="U2706">
        <f>SUM(Table1[[#This Row],[Operating Profit]])/SUM(Table1[Operating Profit])*100</f>
        <v>1.8968183677967064E-2</v>
      </c>
      <c r="V2706">
        <f>SUM(Table1[[#This Row],[Price per Unit]]*Table1[[#This Row],[Units Sold]])</f>
        <v>18000</v>
      </c>
      <c r="W2706">
        <f>SUM(Table1[[#This Row],[Total Sales]]-Table1[[#This Row],[Operating Profit]])</f>
        <v>117000</v>
      </c>
      <c r="X2706">
        <f>SUM(Table1[[#This Row],[Total Sales]]-Table1[[#This Row],[Cost]])</f>
        <v>63000</v>
      </c>
      <c r="Y2706">
        <f>SUM(Table1[[#This Row],[profit/loss]])/SUM(Table1[profit/loss])</f>
        <v>1.8968183677967065E-4</v>
      </c>
    </row>
    <row r="2707" spans="1:25" x14ac:dyDescent="0.3">
      <c r="A2707" t="s">
        <v>24</v>
      </c>
      <c r="B2707" t="s">
        <v>82</v>
      </c>
      <c r="C2707">
        <v>1197831</v>
      </c>
      <c r="D2707" s="9">
        <v>44458</v>
      </c>
      <c r="E2707" s="8" t="str">
        <f>TEXT(Table1[[#This Row],[Invoice Date]],"dd-mm-yyyy")</f>
        <v>19-09-2021</v>
      </c>
      <c r="F2707" s="1" t="str">
        <f t="shared" si="168"/>
        <v>September</v>
      </c>
      <c r="G2707" s="1" t="str">
        <f t="shared" si="169"/>
        <v>2021</v>
      </c>
      <c r="H2707" s="1" t="str">
        <f t="shared" si="170"/>
        <v>Sunday</v>
      </c>
      <c r="I2707" s="1" t="str">
        <f t="shared" si="171"/>
        <v>19</v>
      </c>
      <c r="J2707" t="s">
        <v>26</v>
      </c>
      <c r="K2707" t="s">
        <v>101</v>
      </c>
      <c r="L2707" t="s">
        <v>102</v>
      </c>
      <c r="M2707" t="s">
        <v>19</v>
      </c>
      <c r="N2707">
        <v>15</v>
      </c>
      <c r="O2707">
        <v>350</v>
      </c>
      <c r="P2707">
        <v>52500</v>
      </c>
      <c r="Q2707">
        <v>21000</v>
      </c>
      <c r="R2707">
        <v>0.4</v>
      </c>
      <c r="S2707" t="s">
        <v>82</v>
      </c>
      <c r="T2707" t="str">
        <f>IF(Table1[[#This Row],[Units Sold]]&gt; 700,"High Units","low Units")</f>
        <v>low Units</v>
      </c>
      <c r="U2707">
        <f>SUM(Table1[[#This Row],[Operating Profit]])/SUM(Table1[Operating Profit])*100</f>
        <v>6.3227278926556883E-3</v>
      </c>
      <c r="V2707">
        <f>SUM(Table1[[#This Row],[Price per Unit]]*Table1[[#This Row],[Units Sold]])</f>
        <v>5250</v>
      </c>
      <c r="W2707">
        <f>SUM(Table1[[#This Row],[Total Sales]]-Table1[[#This Row],[Operating Profit]])</f>
        <v>31500</v>
      </c>
      <c r="X2707">
        <f>SUM(Table1[[#This Row],[Total Sales]]-Table1[[#This Row],[Cost]])</f>
        <v>21000</v>
      </c>
      <c r="Y2707">
        <f>SUM(Table1[[#This Row],[profit/loss]])/SUM(Table1[profit/loss])</f>
        <v>6.3227278926556883E-5</v>
      </c>
    </row>
    <row r="2708" spans="1:25" x14ac:dyDescent="0.3">
      <c r="A2708" t="s">
        <v>24</v>
      </c>
      <c r="B2708" t="s">
        <v>82</v>
      </c>
      <c r="C2708">
        <v>1197831</v>
      </c>
      <c r="D2708" s="9">
        <v>44458</v>
      </c>
      <c r="E2708" s="8" t="str">
        <f>TEXT(Table1[[#This Row],[Invoice Date]],"dd-mm-yyyy")</f>
        <v>19-09-2021</v>
      </c>
      <c r="F2708" s="1" t="str">
        <f t="shared" si="168"/>
        <v>September</v>
      </c>
      <c r="G2708" s="1" t="str">
        <f t="shared" si="169"/>
        <v>2021</v>
      </c>
      <c r="H2708" s="1" t="str">
        <f t="shared" si="170"/>
        <v>Sunday</v>
      </c>
      <c r="I2708" s="1" t="str">
        <f t="shared" si="171"/>
        <v>19</v>
      </c>
      <c r="J2708" t="s">
        <v>26</v>
      </c>
      <c r="K2708" t="s">
        <v>101</v>
      </c>
      <c r="L2708" t="s">
        <v>102</v>
      </c>
      <c r="M2708" t="s">
        <v>20</v>
      </c>
      <c r="N2708">
        <v>15</v>
      </c>
      <c r="O2708">
        <v>325</v>
      </c>
      <c r="P2708">
        <v>48750</v>
      </c>
      <c r="Q2708">
        <v>19500</v>
      </c>
      <c r="R2708">
        <v>0.4</v>
      </c>
      <c r="S2708" t="s">
        <v>82</v>
      </c>
      <c r="T2708" t="str">
        <f>IF(Table1[[#This Row],[Units Sold]]&gt; 700,"High Units","low Units")</f>
        <v>low Units</v>
      </c>
      <c r="U2708">
        <f>SUM(Table1[[#This Row],[Operating Profit]])/SUM(Table1[Operating Profit])*100</f>
        <v>5.8711044717517109E-3</v>
      </c>
      <c r="V2708">
        <f>SUM(Table1[[#This Row],[Price per Unit]]*Table1[[#This Row],[Units Sold]])</f>
        <v>4875</v>
      </c>
      <c r="W2708">
        <f>SUM(Table1[[#This Row],[Total Sales]]-Table1[[#This Row],[Operating Profit]])</f>
        <v>29250</v>
      </c>
      <c r="X2708">
        <f>SUM(Table1[[#This Row],[Total Sales]]-Table1[[#This Row],[Cost]])</f>
        <v>19500</v>
      </c>
      <c r="Y2708">
        <f>SUM(Table1[[#This Row],[profit/loss]])/SUM(Table1[profit/loss])</f>
        <v>5.8711044717517105E-5</v>
      </c>
    </row>
    <row r="2709" spans="1:25" x14ac:dyDescent="0.3">
      <c r="A2709" t="s">
        <v>24</v>
      </c>
      <c r="B2709" t="s">
        <v>82</v>
      </c>
      <c r="C2709">
        <v>1197831</v>
      </c>
      <c r="D2709" s="9">
        <v>44458</v>
      </c>
      <c r="E2709" s="8" t="str">
        <f>TEXT(Table1[[#This Row],[Invoice Date]],"dd-mm-yyyy")</f>
        <v>19-09-2021</v>
      </c>
      <c r="F2709" s="1" t="str">
        <f t="shared" si="168"/>
        <v>September</v>
      </c>
      <c r="G2709" s="1" t="str">
        <f t="shared" si="169"/>
        <v>2021</v>
      </c>
      <c r="H2709" s="1" t="str">
        <f t="shared" si="170"/>
        <v>Sunday</v>
      </c>
      <c r="I2709" s="1" t="str">
        <f t="shared" si="171"/>
        <v>19</v>
      </c>
      <c r="J2709" t="s">
        <v>26</v>
      </c>
      <c r="K2709" t="s">
        <v>101</v>
      </c>
      <c r="L2709" t="s">
        <v>102</v>
      </c>
      <c r="M2709" t="s">
        <v>21</v>
      </c>
      <c r="N2709">
        <v>25</v>
      </c>
      <c r="O2709">
        <v>325</v>
      </c>
      <c r="P2709">
        <v>81250</v>
      </c>
      <c r="Q2709">
        <v>28438</v>
      </c>
      <c r="R2709">
        <v>0.35</v>
      </c>
      <c r="S2709" t="s">
        <v>82</v>
      </c>
      <c r="T2709" t="str">
        <f>IF(Table1[[#This Row],[Units Sold]]&gt; 700,"High Units","low Units")</f>
        <v>low Units</v>
      </c>
      <c r="U2709">
        <f>SUM(Table1[[#This Row],[Operating Profit]])/SUM(Table1[Operating Profit])*100</f>
        <v>8.5621778957782127E-3</v>
      </c>
      <c r="V2709">
        <f>SUM(Table1[[#This Row],[Price per Unit]]*Table1[[#This Row],[Units Sold]])</f>
        <v>8125</v>
      </c>
      <c r="W2709">
        <f>SUM(Table1[[#This Row],[Total Sales]]-Table1[[#This Row],[Operating Profit]])</f>
        <v>52812</v>
      </c>
      <c r="X2709">
        <f>SUM(Table1[[#This Row],[Total Sales]]-Table1[[#This Row],[Cost]])</f>
        <v>28438</v>
      </c>
      <c r="Y2709">
        <f>SUM(Table1[[#This Row],[profit/loss]])/SUM(Table1[profit/loss])</f>
        <v>8.5621778957782133E-5</v>
      </c>
    </row>
    <row r="2710" spans="1:25" x14ac:dyDescent="0.3">
      <c r="A2710" t="s">
        <v>24</v>
      </c>
      <c r="B2710" t="s">
        <v>82</v>
      </c>
      <c r="C2710">
        <v>1197831</v>
      </c>
      <c r="D2710" s="9">
        <v>44458</v>
      </c>
      <c r="E2710" s="8" t="str">
        <f>TEXT(Table1[[#This Row],[Invoice Date]],"dd-mm-yyyy")</f>
        <v>19-09-2021</v>
      </c>
      <c r="F2710" s="1" t="str">
        <f t="shared" si="168"/>
        <v>September</v>
      </c>
      <c r="G2710" s="1" t="str">
        <f t="shared" si="169"/>
        <v>2021</v>
      </c>
      <c r="H2710" s="1" t="str">
        <f t="shared" si="170"/>
        <v>Sunday</v>
      </c>
      <c r="I2710" s="1" t="str">
        <f t="shared" si="171"/>
        <v>19</v>
      </c>
      <c r="J2710" t="s">
        <v>26</v>
      </c>
      <c r="K2710" t="s">
        <v>101</v>
      </c>
      <c r="L2710" t="s">
        <v>102</v>
      </c>
      <c r="M2710" t="s">
        <v>22</v>
      </c>
      <c r="N2710">
        <v>30</v>
      </c>
      <c r="O2710">
        <v>425</v>
      </c>
      <c r="P2710">
        <v>127500</v>
      </c>
      <c r="Q2710">
        <v>51000</v>
      </c>
      <c r="R2710">
        <v>0.4</v>
      </c>
      <c r="S2710" t="s">
        <v>82</v>
      </c>
      <c r="T2710" t="str">
        <f>IF(Table1[[#This Row],[Units Sold]]&gt; 700,"High Units","low Units")</f>
        <v>low Units</v>
      </c>
      <c r="U2710">
        <f>SUM(Table1[[#This Row],[Operating Profit]])/SUM(Table1[Operating Profit])*100</f>
        <v>1.5355196310735243E-2</v>
      </c>
      <c r="V2710">
        <f>SUM(Table1[[#This Row],[Price per Unit]]*Table1[[#This Row],[Units Sold]])</f>
        <v>12750</v>
      </c>
      <c r="W2710">
        <f>SUM(Table1[[#This Row],[Total Sales]]-Table1[[#This Row],[Operating Profit]])</f>
        <v>76500</v>
      </c>
      <c r="X2710">
        <f>SUM(Table1[[#This Row],[Total Sales]]-Table1[[#This Row],[Cost]])</f>
        <v>51000</v>
      </c>
      <c r="Y2710">
        <f>SUM(Table1[[#This Row],[profit/loss]])/SUM(Table1[profit/loss])</f>
        <v>1.5355196310735242E-4</v>
      </c>
    </row>
    <row r="2711" spans="1:25" x14ac:dyDescent="0.3">
      <c r="A2711" t="s">
        <v>24</v>
      </c>
      <c r="B2711" t="s">
        <v>82</v>
      </c>
      <c r="C2711">
        <v>1197831</v>
      </c>
      <c r="D2711" s="9">
        <v>44490</v>
      </c>
      <c r="E2711" s="8" t="str">
        <f>TEXT(Table1[[#This Row],[Invoice Date]],"dd-mm-yyyy")</f>
        <v>21-10-2021</v>
      </c>
      <c r="F2711" s="1" t="str">
        <f t="shared" si="168"/>
        <v>October</v>
      </c>
      <c r="G2711" s="1" t="str">
        <f t="shared" si="169"/>
        <v>2021</v>
      </c>
      <c r="H2711" s="1" t="str">
        <f t="shared" si="170"/>
        <v>Thursday</v>
      </c>
      <c r="I2711" s="1" t="str">
        <f t="shared" si="171"/>
        <v>21</v>
      </c>
      <c r="J2711" t="s">
        <v>26</v>
      </c>
      <c r="K2711" t="s">
        <v>101</v>
      </c>
      <c r="L2711" t="s">
        <v>102</v>
      </c>
      <c r="M2711" t="s">
        <v>16</v>
      </c>
      <c r="N2711">
        <v>30</v>
      </c>
      <c r="O2711">
        <v>600</v>
      </c>
      <c r="P2711">
        <v>180000</v>
      </c>
      <c r="Q2711">
        <v>72000</v>
      </c>
      <c r="R2711">
        <v>0.4</v>
      </c>
      <c r="S2711" t="s">
        <v>82</v>
      </c>
      <c r="T2711" t="str">
        <f>IF(Table1[[#This Row],[Units Sold]]&gt; 700,"High Units","low Units")</f>
        <v>low Units</v>
      </c>
      <c r="U2711">
        <f>SUM(Table1[[#This Row],[Operating Profit]])/SUM(Table1[Operating Profit])*100</f>
        <v>2.1677924203390934E-2</v>
      </c>
      <c r="V2711">
        <f>SUM(Table1[[#This Row],[Price per Unit]]*Table1[[#This Row],[Units Sold]])</f>
        <v>18000</v>
      </c>
      <c r="W2711">
        <f>SUM(Table1[[#This Row],[Total Sales]]-Table1[[#This Row],[Operating Profit]])</f>
        <v>108000</v>
      </c>
      <c r="X2711">
        <f>SUM(Table1[[#This Row],[Total Sales]]-Table1[[#This Row],[Cost]])</f>
        <v>72000</v>
      </c>
      <c r="Y2711">
        <f>SUM(Table1[[#This Row],[profit/loss]])/SUM(Table1[profit/loss])</f>
        <v>2.1677924203390933E-4</v>
      </c>
    </row>
    <row r="2712" spans="1:25" x14ac:dyDescent="0.3">
      <c r="A2712" t="s">
        <v>24</v>
      </c>
      <c r="B2712" t="s">
        <v>82</v>
      </c>
      <c r="C2712">
        <v>1197831</v>
      </c>
      <c r="D2712" s="9">
        <v>44490</v>
      </c>
      <c r="E2712" s="8" t="str">
        <f>TEXT(Table1[[#This Row],[Invoice Date]],"dd-mm-yyyy")</f>
        <v>21-10-2021</v>
      </c>
      <c r="F2712" s="1" t="str">
        <f t="shared" si="168"/>
        <v>October</v>
      </c>
      <c r="G2712" s="1" t="str">
        <f t="shared" si="169"/>
        <v>2021</v>
      </c>
      <c r="H2712" s="1" t="str">
        <f t="shared" si="170"/>
        <v>Thursday</v>
      </c>
      <c r="I2712" s="1" t="str">
        <f t="shared" si="171"/>
        <v>21</v>
      </c>
      <c r="J2712" t="s">
        <v>26</v>
      </c>
      <c r="K2712" t="s">
        <v>101</v>
      </c>
      <c r="L2712" t="s">
        <v>102</v>
      </c>
      <c r="M2712" t="s">
        <v>18</v>
      </c>
      <c r="N2712">
        <v>20</v>
      </c>
      <c r="O2712">
        <v>425</v>
      </c>
      <c r="P2712">
        <v>85000</v>
      </c>
      <c r="Q2712">
        <v>29750</v>
      </c>
      <c r="R2712">
        <v>0.35</v>
      </c>
      <c r="S2712" t="s">
        <v>82</v>
      </c>
      <c r="T2712" t="str">
        <f>IF(Table1[[#This Row],[Units Sold]]&gt; 700,"High Units","low Units")</f>
        <v>low Units</v>
      </c>
      <c r="U2712">
        <f>SUM(Table1[[#This Row],[Operating Profit]])/SUM(Table1[Operating Profit])*100</f>
        <v>8.9571978479288921E-3</v>
      </c>
      <c r="V2712">
        <f>SUM(Table1[[#This Row],[Price per Unit]]*Table1[[#This Row],[Units Sold]])</f>
        <v>8500</v>
      </c>
      <c r="W2712">
        <f>SUM(Table1[[#This Row],[Total Sales]]-Table1[[#This Row],[Operating Profit]])</f>
        <v>55250</v>
      </c>
      <c r="X2712">
        <f>SUM(Table1[[#This Row],[Total Sales]]-Table1[[#This Row],[Cost]])</f>
        <v>29750</v>
      </c>
      <c r="Y2712">
        <f>SUM(Table1[[#This Row],[profit/loss]])/SUM(Table1[profit/loss])</f>
        <v>8.9571978479288926E-5</v>
      </c>
    </row>
    <row r="2713" spans="1:25" x14ac:dyDescent="0.3">
      <c r="A2713" t="s">
        <v>24</v>
      </c>
      <c r="B2713" t="s">
        <v>82</v>
      </c>
      <c r="C2713">
        <v>1197831</v>
      </c>
      <c r="D2713" s="9">
        <v>44490</v>
      </c>
      <c r="E2713" s="8" t="str">
        <f>TEXT(Table1[[#This Row],[Invoice Date]],"dd-mm-yyyy")</f>
        <v>21-10-2021</v>
      </c>
      <c r="F2713" s="1" t="str">
        <f t="shared" si="168"/>
        <v>October</v>
      </c>
      <c r="G2713" s="1" t="str">
        <f t="shared" si="169"/>
        <v>2021</v>
      </c>
      <c r="H2713" s="1" t="str">
        <f t="shared" si="170"/>
        <v>Thursday</v>
      </c>
      <c r="I2713" s="1" t="str">
        <f t="shared" si="171"/>
        <v>21</v>
      </c>
      <c r="J2713" t="s">
        <v>26</v>
      </c>
      <c r="K2713" t="s">
        <v>101</v>
      </c>
      <c r="L2713" t="s">
        <v>102</v>
      </c>
      <c r="M2713" t="s">
        <v>19</v>
      </c>
      <c r="N2713">
        <v>20</v>
      </c>
      <c r="O2713">
        <v>300</v>
      </c>
      <c r="P2713">
        <v>60000</v>
      </c>
      <c r="Q2713">
        <v>24000</v>
      </c>
      <c r="R2713">
        <v>0.4</v>
      </c>
      <c r="S2713" t="s">
        <v>82</v>
      </c>
      <c r="T2713" t="str">
        <f>IF(Table1[[#This Row],[Units Sold]]&gt; 700,"High Units","low Units")</f>
        <v>low Units</v>
      </c>
      <c r="U2713">
        <f>SUM(Table1[[#This Row],[Operating Profit]])/SUM(Table1[Operating Profit])*100</f>
        <v>7.225974734463644E-3</v>
      </c>
      <c r="V2713">
        <f>SUM(Table1[[#This Row],[Price per Unit]]*Table1[[#This Row],[Units Sold]])</f>
        <v>6000</v>
      </c>
      <c r="W2713">
        <f>SUM(Table1[[#This Row],[Total Sales]]-Table1[[#This Row],[Operating Profit]])</f>
        <v>36000</v>
      </c>
      <c r="X2713">
        <f>SUM(Table1[[#This Row],[Total Sales]]-Table1[[#This Row],[Cost]])</f>
        <v>24000</v>
      </c>
      <c r="Y2713">
        <f>SUM(Table1[[#This Row],[profit/loss]])/SUM(Table1[profit/loss])</f>
        <v>7.225974734463644E-5</v>
      </c>
    </row>
    <row r="2714" spans="1:25" x14ac:dyDescent="0.3">
      <c r="A2714" t="s">
        <v>24</v>
      </c>
      <c r="B2714" t="s">
        <v>82</v>
      </c>
      <c r="C2714">
        <v>1197831</v>
      </c>
      <c r="D2714" s="9">
        <v>44490</v>
      </c>
      <c r="E2714" s="8" t="str">
        <f>TEXT(Table1[[#This Row],[Invoice Date]],"dd-mm-yyyy")</f>
        <v>21-10-2021</v>
      </c>
      <c r="F2714" s="1" t="str">
        <f t="shared" si="168"/>
        <v>October</v>
      </c>
      <c r="G2714" s="1" t="str">
        <f t="shared" si="169"/>
        <v>2021</v>
      </c>
      <c r="H2714" s="1" t="str">
        <f t="shared" si="170"/>
        <v>Thursday</v>
      </c>
      <c r="I2714" s="1" t="str">
        <f t="shared" si="171"/>
        <v>21</v>
      </c>
      <c r="J2714" t="s">
        <v>26</v>
      </c>
      <c r="K2714" t="s">
        <v>101</v>
      </c>
      <c r="L2714" t="s">
        <v>102</v>
      </c>
      <c r="M2714" t="s">
        <v>20</v>
      </c>
      <c r="N2714">
        <v>20</v>
      </c>
      <c r="O2714">
        <v>275</v>
      </c>
      <c r="P2714">
        <v>55000</v>
      </c>
      <c r="Q2714">
        <v>22000</v>
      </c>
      <c r="R2714">
        <v>0.4</v>
      </c>
      <c r="S2714" t="s">
        <v>82</v>
      </c>
      <c r="T2714" t="str">
        <f>IF(Table1[[#This Row],[Units Sold]]&gt; 700,"High Units","low Units")</f>
        <v>low Units</v>
      </c>
      <c r="U2714">
        <f>SUM(Table1[[#This Row],[Operating Profit]])/SUM(Table1[Operating Profit])*100</f>
        <v>6.6238101732583399E-3</v>
      </c>
      <c r="V2714">
        <f>SUM(Table1[[#This Row],[Price per Unit]]*Table1[[#This Row],[Units Sold]])</f>
        <v>5500</v>
      </c>
      <c r="W2714">
        <f>SUM(Table1[[#This Row],[Total Sales]]-Table1[[#This Row],[Operating Profit]])</f>
        <v>33000</v>
      </c>
      <c r="X2714">
        <f>SUM(Table1[[#This Row],[Total Sales]]-Table1[[#This Row],[Cost]])</f>
        <v>22000</v>
      </c>
      <c r="Y2714">
        <f>SUM(Table1[[#This Row],[profit/loss]])/SUM(Table1[profit/loss])</f>
        <v>6.6238101732583402E-5</v>
      </c>
    </row>
    <row r="2715" spans="1:25" x14ac:dyDescent="0.3">
      <c r="A2715" t="s">
        <v>24</v>
      </c>
      <c r="B2715" t="s">
        <v>82</v>
      </c>
      <c r="C2715">
        <v>1197831</v>
      </c>
      <c r="D2715" s="9">
        <v>44490</v>
      </c>
      <c r="E2715" s="8" t="str">
        <f>TEXT(Table1[[#This Row],[Invoice Date]],"dd-mm-yyyy")</f>
        <v>21-10-2021</v>
      </c>
      <c r="F2715" s="1" t="str">
        <f t="shared" si="168"/>
        <v>October</v>
      </c>
      <c r="G2715" s="1" t="str">
        <f t="shared" si="169"/>
        <v>2021</v>
      </c>
      <c r="H2715" s="1" t="str">
        <f t="shared" si="170"/>
        <v>Thursday</v>
      </c>
      <c r="I2715" s="1" t="str">
        <f t="shared" si="171"/>
        <v>21</v>
      </c>
      <c r="J2715" t="s">
        <v>26</v>
      </c>
      <c r="K2715" t="s">
        <v>101</v>
      </c>
      <c r="L2715" t="s">
        <v>102</v>
      </c>
      <c r="M2715" t="s">
        <v>21</v>
      </c>
      <c r="N2715">
        <v>30</v>
      </c>
      <c r="O2715">
        <v>275</v>
      </c>
      <c r="P2715">
        <v>82500</v>
      </c>
      <c r="Q2715">
        <v>28875</v>
      </c>
      <c r="R2715">
        <v>0.35</v>
      </c>
      <c r="S2715" t="s">
        <v>82</v>
      </c>
      <c r="T2715" t="str">
        <f>IF(Table1[[#This Row],[Units Sold]]&gt; 700,"High Units","low Units")</f>
        <v>low Units</v>
      </c>
      <c r="U2715">
        <f>SUM(Table1[[#This Row],[Operating Profit]])/SUM(Table1[Operating Profit])*100</f>
        <v>8.6937508524015713E-3</v>
      </c>
      <c r="V2715">
        <f>SUM(Table1[[#This Row],[Price per Unit]]*Table1[[#This Row],[Units Sold]])</f>
        <v>8250</v>
      </c>
      <c r="W2715">
        <f>SUM(Table1[[#This Row],[Total Sales]]-Table1[[#This Row],[Operating Profit]])</f>
        <v>53625</v>
      </c>
      <c r="X2715">
        <f>SUM(Table1[[#This Row],[Total Sales]]-Table1[[#This Row],[Cost]])</f>
        <v>28875</v>
      </c>
      <c r="Y2715">
        <f>SUM(Table1[[#This Row],[profit/loss]])/SUM(Table1[profit/loss])</f>
        <v>8.6937508524015714E-5</v>
      </c>
    </row>
    <row r="2716" spans="1:25" x14ac:dyDescent="0.3">
      <c r="A2716" t="s">
        <v>29</v>
      </c>
      <c r="B2716" t="s">
        <v>82</v>
      </c>
      <c r="C2716">
        <v>1197831</v>
      </c>
      <c r="D2716" s="9">
        <v>44490</v>
      </c>
      <c r="E2716" s="8" t="str">
        <f>TEXT(Table1[[#This Row],[Invoice Date]],"dd-mm-yyyy")</f>
        <v>21-10-2021</v>
      </c>
      <c r="F2716" s="1" t="str">
        <f t="shared" si="168"/>
        <v>October</v>
      </c>
      <c r="G2716" s="1" t="str">
        <f t="shared" si="169"/>
        <v>2021</v>
      </c>
      <c r="H2716" s="1" t="str">
        <f t="shared" si="170"/>
        <v>Thursday</v>
      </c>
      <c r="I2716" s="1" t="str">
        <f t="shared" si="171"/>
        <v>21</v>
      </c>
      <c r="J2716" t="s">
        <v>26</v>
      </c>
      <c r="K2716" t="s">
        <v>101</v>
      </c>
      <c r="L2716" t="s">
        <v>102</v>
      </c>
      <c r="M2716" t="s">
        <v>22</v>
      </c>
      <c r="N2716">
        <v>30</v>
      </c>
      <c r="O2716">
        <v>400</v>
      </c>
      <c r="P2716">
        <v>120000</v>
      </c>
      <c r="Q2716">
        <v>48000</v>
      </c>
      <c r="R2716">
        <v>0.4</v>
      </c>
      <c r="S2716" t="s">
        <v>82</v>
      </c>
      <c r="T2716" t="str">
        <f>IF(Table1[[#This Row],[Units Sold]]&gt; 700,"High Units","low Units")</f>
        <v>low Units</v>
      </c>
      <c r="U2716">
        <f>SUM(Table1[[#This Row],[Operating Profit]])/SUM(Table1[Operating Profit])*100</f>
        <v>1.4451949468927288E-2</v>
      </c>
      <c r="V2716">
        <f>SUM(Table1[[#This Row],[Price per Unit]]*Table1[[#This Row],[Units Sold]])</f>
        <v>12000</v>
      </c>
      <c r="W2716">
        <f>SUM(Table1[[#This Row],[Total Sales]]-Table1[[#This Row],[Operating Profit]])</f>
        <v>72000</v>
      </c>
      <c r="X2716">
        <f>SUM(Table1[[#This Row],[Total Sales]]-Table1[[#This Row],[Cost]])</f>
        <v>48000</v>
      </c>
      <c r="Y2716">
        <f>SUM(Table1[[#This Row],[profit/loss]])/SUM(Table1[profit/loss])</f>
        <v>1.4451949468927288E-4</v>
      </c>
    </row>
    <row r="2717" spans="1:25" x14ac:dyDescent="0.3">
      <c r="A2717" t="s">
        <v>29</v>
      </c>
      <c r="B2717" t="s">
        <v>82</v>
      </c>
      <c r="C2717">
        <v>1197831</v>
      </c>
      <c r="D2717" s="9">
        <v>44520</v>
      </c>
      <c r="E2717" s="8" t="str">
        <f>TEXT(Table1[[#This Row],[Invoice Date]],"dd-mm-yyyy")</f>
        <v>20-11-2021</v>
      </c>
      <c r="F2717" s="1" t="str">
        <f t="shared" si="168"/>
        <v>November</v>
      </c>
      <c r="G2717" s="1" t="str">
        <f t="shared" si="169"/>
        <v>2021</v>
      </c>
      <c r="H2717" s="1" t="str">
        <f t="shared" si="170"/>
        <v>Saturday</v>
      </c>
      <c r="I2717" s="1" t="str">
        <f t="shared" si="171"/>
        <v>20</v>
      </c>
      <c r="J2717" t="s">
        <v>26</v>
      </c>
      <c r="K2717" t="s">
        <v>101</v>
      </c>
      <c r="L2717" t="s">
        <v>102</v>
      </c>
      <c r="M2717" t="s">
        <v>16</v>
      </c>
      <c r="N2717">
        <v>25</v>
      </c>
      <c r="O2717">
        <v>550</v>
      </c>
      <c r="P2717">
        <v>137500</v>
      </c>
      <c r="Q2717">
        <v>55000</v>
      </c>
      <c r="R2717">
        <v>0.4</v>
      </c>
      <c r="S2717" t="s">
        <v>82</v>
      </c>
      <c r="T2717" t="str">
        <f>IF(Table1[[#This Row],[Units Sold]]&gt; 700,"High Units","low Units")</f>
        <v>low Units</v>
      </c>
      <c r="U2717">
        <f>SUM(Table1[[#This Row],[Operating Profit]])/SUM(Table1[Operating Profit])*100</f>
        <v>1.6559525433145851E-2</v>
      </c>
      <c r="V2717">
        <f>SUM(Table1[[#This Row],[Price per Unit]]*Table1[[#This Row],[Units Sold]])</f>
        <v>13750</v>
      </c>
      <c r="W2717">
        <f>SUM(Table1[[#This Row],[Total Sales]]-Table1[[#This Row],[Operating Profit]])</f>
        <v>82500</v>
      </c>
      <c r="X2717">
        <f>SUM(Table1[[#This Row],[Total Sales]]-Table1[[#This Row],[Cost]])</f>
        <v>55000</v>
      </c>
      <c r="Y2717">
        <f>SUM(Table1[[#This Row],[profit/loss]])/SUM(Table1[profit/loss])</f>
        <v>1.655952543314585E-4</v>
      </c>
    </row>
    <row r="2718" spans="1:25" x14ac:dyDescent="0.3">
      <c r="A2718" t="s">
        <v>29</v>
      </c>
      <c r="B2718" t="s">
        <v>82</v>
      </c>
      <c r="C2718">
        <v>1197831</v>
      </c>
      <c r="D2718" s="9">
        <v>44520</v>
      </c>
      <c r="E2718" s="8" t="str">
        <f>TEXT(Table1[[#This Row],[Invoice Date]],"dd-mm-yyyy")</f>
        <v>20-11-2021</v>
      </c>
      <c r="F2718" s="1" t="str">
        <f t="shared" si="168"/>
        <v>November</v>
      </c>
      <c r="G2718" s="1" t="str">
        <f t="shared" si="169"/>
        <v>2021</v>
      </c>
      <c r="H2718" s="1" t="str">
        <f t="shared" si="170"/>
        <v>Saturday</v>
      </c>
      <c r="I2718" s="1" t="str">
        <f t="shared" si="171"/>
        <v>20</v>
      </c>
      <c r="J2718" t="s">
        <v>26</v>
      </c>
      <c r="K2718" t="s">
        <v>101</v>
      </c>
      <c r="L2718" t="s">
        <v>102</v>
      </c>
      <c r="M2718" t="s">
        <v>18</v>
      </c>
      <c r="N2718">
        <v>15</v>
      </c>
      <c r="O2718">
        <v>375</v>
      </c>
      <c r="P2718">
        <v>56250</v>
      </c>
      <c r="Q2718">
        <v>19688</v>
      </c>
      <c r="R2718">
        <v>0.35</v>
      </c>
      <c r="S2718" t="s">
        <v>82</v>
      </c>
      <c r="T2718" t="str">
        <f>IF(Table1[[#This Row],[Units Sold]]&gt; 700,"High Units","low Units")</f>
        <v>low Units</v>
      </c>
      <c r="U2718">
        <f>SUM(Table1[[#This Row],[Operating Profit]])/SUM(Table1[Operating Profit])*100</f>
        <v>5.9277079405050098E-3</v>
      </c>
      <c r="V2718">
        <f>SUM(Table1[[#This Row],[Price per Unit]]*Table1[[#This Row],[Units Sold]])</f>
        <v>5625</v>
      </c>
      <c r="W2718">
        <f>SUM(Table1[[#This Row],[Total Sales]]-Table1[[#This Row],[Operating Profit]])</f>
        <v>36562</v>
      </c>
      <c r="X2718">
        <f>SUM(Table1[[#This Row],[Total Sales]]-Table1[[#This Row],[Cost]])</f>
        <v>19688</v>
      </c>
      <c r="Y2718">
        <f>SUM(Table1[[#This Row],[profit/loss]])/SUM(Table1[profit/loss])</f>
        <v>5.9277079405050096E-5</v>
      </c>
    </row>
    <row r="2719" spans="1:25" x14ac:dyDescent="0.3">
      <c r="A2719" t="s">
        <v>29</v>
      </c>
      <c r="B2719" t="s">
        <v>82</v>
      </c>
      <c r="C2719">
        <v>1197831</v>
      </c>
      <c r="D2719" s="9">
        <v>44520</v>
      </c>
      <c r="E2719" s="8" t="str">
        <f>TEXT(Table1[[#This Row],[Invoice Date]],"dd-mm-yyyy")</f>
        <v>20-11-2021</v>
      </c>
      <c r="F2719" s="1" t="str">
        <f t="shared" si="168"/>
        <v>November</v>
      </c>
      <c r="G2719" s="1" t="str">
        <f t="shared" si="169"/>
        <v>2021</v>
      </c>
      <c r="H2719" s="1" t="str">
        <f t="shared" si="170"/>
        <v>Saturday</v>
      </c>
      <c r="I2719" s="1" t="str">
        <f t="shared" si="171"/>
        <v>20</v>
      </c>
      <c r="J2719" t="s">
        <v>26</v>
      </c>
      <c r="K2719" t="s">
        <v>101</v>
      </c>
      <c r="L2719" t="s">
        <v>102</v>
      </c>
      <c r="M2719" t="s">
        <v>19</v>
      </c>
      <c r="N2719">
        <v>25</v>
      </c>
      <c r="O2719">
        <v>320</v>
      </c>
      <c r="P2719">
        <v>80000</v>
      </c>
      <c r="Q2719">
        <v>32000</v>
      </c>
      <c r="R2719">
        <v>0.4</v>
      </c>
      <c r="S2719" t="s">
        <v>82</v>
      </c>
      <c r="T2719" t="str">
        <f>IF(Table1[[#This Row],[Units Sold]]&gt; 700,"High Units","low Units")</f>
        <v>low Units</v>
      </c>
      <c r="U2719">
        <f>SUM(Table1[[#This Row],[Operating Profit]])/SUM(Table1[Operating Profit])*100</f>
        <v>9.6346329792848587E-3</v>
      </c>
      <c r="V2719">
        <f>SUM(Table1[[#This Row],[Price per Unit]]*Table1[[#This Row],[Units Sold]])</f>
        <v>8000</v>
      </c>
      <c r="W2719">
        <f>SUM(Table1[[#This Row],[Total Sales]]-Table1[[#This Row],[Operating Profit]])</f>
        <v>48000</v>
      </c>
      <c r="X2719">
        <f>SUM(Table1[[#This Row],[Total Sales]]-Table1[[#This Row],[Cost]])</f>
        <v>32000</v>
      </c>
      <c r="Y2719">
        <f>SUM(Table1[[#This Row],[profit/loss]])/SUM(Table1[profit/loss])</f>
        <v>9.6346329792848591E-5</v>
      </c>
    </row>
    <row r="2720" spans="1:25" x14ac:dyDescent="0.3">
      <c r="A2720" t="s">
        <v>29</v>
      </c>
      <c r="B2720" t="s">
        <v>82</v>
      </c>
      <c r="C2720">
        <v>1197831</v>
      </c>
      <c r="D2720" s="9">
        <v>44520</v>
      </c>
      <c r="E2720" s="8" t="str">
        <f>TEXT(Table1[[#This Row],[Invoice Date]],"dd-mm-yyyy")</f>
        <v>20-11-2021</v>
      </c>
      <c r="F2720" s="1" t="str">
        <f t="shared" si="168"/>
        <v>November</v>
      </c>
      <c r="G2720" s="1" t="str">
        <f t="shared" si="169"/>
        <v>2021</v>
      </c>
      <c r="H2720" s="1" t="str">
        <f t="shared" si="170"/>
        <v>Saturday</v>
      </c>
      <c r="I2720" s="1" t="str">
        <f t="shared" si="171"/>
        <v>20</v>
      </c>
      <c r="J2720" t="s">
        <v>26</v>
      </c>
      <c r="K2720" t="s">
        <v>101</v>
      </c>
      <c r="L2720" t="s">
        <v>102</v>
      </c>
      <c r="M2720" t="s">
        <v>20</v>
      </c>
      <c r="N2720">
        <v>55</v>
      </c>
      <c r="O2720">
        <v>375</v>
      </c>
      <c r="P2720">
        <v>206250</v>
      </c>
      <c r="Q2720">
        <v>82500</v>
      </c>
      <c r="R2720">
        <v>0.4</v>
      </c>
      <c r="S2720" t="s">
        <v>82</v>
      </c>
      <c r="T2720" t="str">
        <f>IF(Table1[[#This Row],[Units Sold]]&gt; 700,"High Units","low Units")</f>
        <v>low Units</v>
      </c>
      <c r="U2720">
        <f>SUM(Table1[[#This Row],[Operating Profit]])/SUM(Table1[Operating Profit])*100</f>
        <v>2.4839288149718773E-2</v>
      </c>
      <c r="V2720">
        <f>SUM(Table1[[#This Row],[Price per Unit]]*Table1[[#This Row],[Units Sold]])</f>
        <v>20625</v>
      </c>
      <c r="W2720">
        <f>SUM(Table1[[#This Row],[Total Sales]]-Table1[[#This Row],[Operating Profit]])</f>
        <v>123750</v>
      </c>
      <c r="X2720">
        <f>SUM(Table1[[#This Row],[Total Sales]]-Table1[[#This Row],[Cost]])</f>
        <v>82500</v>
      </c>
      <c r="Y2720">
        <f>SUM(Table1[[#This Row],[profit/loss]])/SUM(Table1[profit/loss])</f>
        <v>2.4839288149718775E-4</v>
      </c>
    </row>
    <row r="2721" spans="1:25" x14ac:dyDescent="0.3">
      <c r="A2721" t="s">
        <v>29</v>
      </c>
      <c r="B2721" t="s">
        <v>82</v>
      </c>
      <c r="C2721">
        <v>1197831</v>
      </c>
      <c r="D2721" s="9">
        <v>44520</v>
      </c>
      <c r="E2721" s="8" t="str">
        <f>TEXT(Table1[[#This Row],[Invoice Date]],"dd-mm-yyyy")</f>
        <v>20-11-2021</v>
      </c>
      <c r="F2721" s="1" t="str">
        <f t="shared" si="168"/>
        <v>November</v>
      </c>
      <c r="G2721" s="1" t="str">
        <f t="shared" si="169"/>
        <v>2021</v>
      </c>
      <c r="H2721" s="1" t="str">
        <f t="shared" si="170"/>
        <v>Saturday</v>
      </c>
      <c r="I2721" s="1" t="str">
        <f t="shared" si="171"/>
        <v>20</v>
      </c>
      <c r="J2721" t="s">
        <v>26</v>
      </c>
      <c r="K2721" t="s">
        <v>101</v>
      </c>
      <c r="L2721" t="s">
        <v>102</v>
      </c>
      <c r="M2721" t="s">
        <v>21</v>
      </c>
      <c r="N2721">
        <v>75</v>
      </c>
      <c r="O2721">
        <v>350</v>
      </c>
      <c r="P2721">
        <v>262500</v>
      </c>
      <c r="Q2721">
        <v>91875</v>
      </c>
      <c r="R2721">
        <v>0.35</v>
      </c>
      <c r="S2721" t="s">
        <v>82</v>
      </c>
      <c r="T2721" t="str">
        <f>IF(Table1[[#This Row],[Units Sold]]&gt; 700,"High Units","low Units")</f>
        <v>low Units</v>
      </c>
      <c r="U2721">
        <f>SUM(Table1[[#This Row],[Operating Profit]])/SUM(Table1[Operating Profit])*100</f>
        <v>2.7661934530368641E-2</v>
      </c>
      <c r="V2721">
        <f>SUM(Table1[[#This Row],[Price per Unit]]*Table1[[#This Row],[Units Sold]])</f>
        <v>26250</v>
      </c>
      <c r="W2721">
        <f>SUM(Table1[[#This Row],[Total Sales]]-Table1[[#This Row],[Operating Profit]])</f>
        <v>170625</v>
      </c>
      <c r="X2721">
        <f>SUM(Table1[[#This Row],[Total Sales]]-Table1[[#This Row],[Cost]])</f>
        <v>91875</v>
      </c>
      <c r="Y2721">
        <f>SUM(Table1[[#This Row],[profit/loss]])/SUM(Table1[profit/loss])</f>
        <v>2.7661934530368639E-4</v>
      </c>
    </row>
    <row r="2722" spans="1:25" x14ac:dyDescent="0.3">
      <c r="A2722" t="s">
        <v>29</v>
      </c>
      <c r="B2722" t="s">
        <v>82</v>
      </c>
      <c r="C2722">
        <v>1197831</v>
      </c>
      <c r="D2722" s="9">
        <v>44520</v>
      </c>
      <c r="E2722" s="8" t="str">
        <f>TEXT(Table1[[#This Row],[Invoice Date]],"dd-mm-yyyy")</f>
        <v>20-11-2021</v>
      </c>
      <c r="F2722" s="1" t="str">
        <f t="shared" si="168"/>
        <v>November</v>
      </c>
      <c r="G2722" s="1" t="str">
        <f t="shared" si="169"/>
        <v>2021</v>
      </c>
      <c r="H2722" s="1" t="str">
        <f t="shared" si="170"/>
        <v>Saturday</v>
      </c>
      <c r="I2722" s="1" t="str">
        <f t="shared" si="171"/>
        <v>20</v>
      </c>
      <c r="J2722" t="s">
        <v>26</v>
      </c>
      <c r="K2722" t="s">
        <v>101</v>
      </c>
      <c r="L2722" t="s">
        <v>102</v>
      </c>
      <c r="M2722" t="s">
        <v>22</v>
      </c>
      <c r="N2722">
        <v>75</v>
      </c>
      <c r="O2722">
        <v>450</v>
      </c>
      <c r="P2722">
        <v>337500</v>
      </c>
      <c r="Q2722">
        <v>135000</v>
      </c>
      <c r="R2722">
        <v>0.4</v>
      </c>
      <c r="S2722" t="s">
        <v>82</v>
      </c>
      <c r="T2722" t="str">
        <f>IF(Table1[[#This Row],[Units Sold]]&gt; 700,"High Units","low Units")</f>
        <v>low Units</v>
      </c>
      <c r="U2722">
        <f>SUM(Table1[[#This Row],[Operating Profit]])/SUM(Table1[Operating Profit])*100</f>
        <v>4.0646107881357994E-2</v>
      </c>
      <c r="V2722">
        <f>SUM(Table1[[#This Row],[Price per Unit]]*Table1[[#This Row],[Units Sold]])</f>
        <v>33750</v>
      </c>
      <c r="W2722">
        <f>SUM(Table1[[#This Row],[Total Sales]]-Table1[[#This Row],[Operating Profit]])</f>
        <v>202500</v>
      </c>
      <c r="X2722">
        <f>SUM(Table1[[#This Row],[Total Sales]]-Table1[[#This Row],[Cost]])</f>
        <v>135000</v>
      </c>
      <c r="Y2722">
        <f>SUM(Table1[[#This Row],[profit/loss]])/SUM(Table1[profit/loss])</f>
        <v>4.0646107881357995E-4</v>
      </c>
    </row>
    <row r="2723" spans="1:25" x14ac:dyDescent="0.3">
      <c r="A2723" t="s">
        <v>29</v>
      </c>
      <c r="B2723" t="s">
        <v>82</v>
      </c>
      <c r="C2723">
        <v>1197831</v>
      </c>
      <c r="D2723" s="9">
        <v>44549</v>
      </c>
      <c r="E2723" s="8" t="str">
        <f>TEXT(Table1[[#This Row],[Invoice Date]],"dd-mm-yyyy")</f>
        <v>19-12-2021</v>
      </c>
      <c r="F2723" s="1" t="str">
        <f t="shared" si="168"/>
        <v>December</v>
      </c>
      <c r="G2723" s="1" t="str">
        <f t="shared" si="169"/>
        <v>2021</v>
      </c>
      <c r="H2723" s="1" t="str">
        <f t="shared" si="170"/>
        <v>Sunday</v>
      </c>
      <c r="I2723" s="1" t="str">
        <f t="shared" si="171"/>
        <v>19</v>
      </c>
      <c r="J2723" t="s">
        <v>26</v>
      </c>
      <c r="K2723" t="s">
        <v>101</v>
      </c>
      <c r="L2723" t="s">
        <v>102</v>
      </c>
      <c r="M2723" t="s">
        <v>16</v>
      </c>
      <c r="N2723">
        <v>70</v>
      </c>
      <c r="O2723">
        <v>700</v>
      </c>
      <c r="P2723">
        <v>490000</v>
      </c>
      <c r="Q2723">
        <v>196000</v>
      </c>
      <c r="R2723">
        <v>0.4</v>
      </c>
      <c r="S2723" t="s">
        <v>82</v>
      </c>
      <c r="T2723" t="str">
        <f>IF(Table1[[#This Row],[Units Sold]]&gt; 700,"High Units","low Units")</f>
        <v>low Units</v>
      </c>
      <c r="U2723">
        <f>SUM(Table1[[#This Row],[Operating Profit]])/SUM(Table1[Operating Profit])*100</f>
        <v>5.9012126998119765E-2</v>
      </c>
      <c r="V2723">
        <f>SUM(Table1[[#This Row],[Price per Unit]]*Table1[[#This Row],[Units Sold]])</f>
        <v>49000</v>
      </c>
      <c r="W2723">
        <f>SUM(Table1[[#This Row],[Total Sales]]-Table1[[#This Row],[Operating Profit]])</f>
        <v>294000</v>
      </c>
      <c r="X2723">
        <f>SUM(Table1[[#This Row],[Total Sales]]-Table1[[#This Row],[Cost]])</f>
        <v>196000</v>
      </c>
      <c r="Y2723">
        <f>SUM(Table1[[#This Row],[profit/loss]])/SUM(Table1[profit/loss])</f>
        <v>5.9012126998119765E-4</v>
      </c>
    </row>
    <row r="2724" spans="1:25" x14ac:dyDescent="0.3">
      <c r="A2724" t="s">
        <v>29</v>
      </c>
      <c r="B2724" t="s">
        <v>82</v>
      </c>
      <c r="C2724">
        <v>1197831</v>
      </c>
      <c r="D2724" s="9">
        <v>44549</v>
      </c>
      <c r="E2724" s="8" t="str">
        <f>TEXT(Table1[[#This Row],[Invoice Date]],"dd-mm-yyyy")</f>
        <v>19-12-2021</v>
      </c>
      <c r="F2724" s="1" t="str">
        <f t="shared" si="168"/>
        <v>December</v>
      </c>
      <c r="G2724" s="1" t="str">
        <f t="shared" si="169"/>
        <v>2021</v>
      </c>
      <c r="H2724" s="1" t="str">
        <f t="shared" si="170"/>
        <v>Sunday</v>
      </c>
      <c r="I2724" s="1" t="str">
        <f t="shared" si="171"/>
        <v>19</v>
      </c>
      <c r="J2724" t="s">
        <v>26</v>
      </c>
      <c r="K2724" t="s">
        <v>101</v>
      </c>
      <c r="L2724" t="s">
        <v>102</v>
      </c>
      <c r="M2724" t="s">
        <v>18</v>
      </c>
      <c r="N2724">
        <v>60</v>
      </c>
      <c r="O2724">
        <v>500</v>
      </c>
      <c r="P2724">
        <v>300000</v>
      </c>
      <c r="Q2724">
        <v>105000</v>
      </c>
      <c r="R2724">
        <v>0.35</v>
      </c>
      <c r="S2724" t="s">
        <v>82</v>
      </c>
      <c r="T2724" t="str">
        <f>IF(Table1[[#This Row],[Units Sold]]&gt; 700,"High Units","low Units")</f>
        <v>low Units</v>
      </c>
      <c r="U2724">
        <f>SUM(Table1[[#This Row],[Operating Profit]])/SUM(Table1[Operating Profit])*100</f>
        <v>3.1613639463278442E-2</v>
      </c>
      <c r="V2724">
        <f>SUM(Table1[[#This Row],[Price per Unit]]*Table1[[#This Row],[Units Sold]])</f>
        <v>30000</v>
      </c>
      <c r="W2724">
        <f>SUM(Table1[[#This Row],[Total Sales]]-Table1[[#This Row],[Operating Profit]])</f>
        <v>195000</v>
      </c>
      <c r="X2724">
        <f>SUM(Table1[[#This Row],[Total Sales]]-Table1[[#This Row],[Cost]])</f>
        <v>105000</v>
      </c>
      <c r="Y2724">
        <f>SUM(Table1[[#This Row],[profit/loss]])/SUM(Table1[profit/loss])</f>
        <v>3.1613639463278441E-4</v>
      </c>
    </row>
    <row r="2725" spans="1:25" x14ac:dyDescent="0.3">
      <c r="A2725" t="s">
        <v>29</v>
      </c>
      <c r="B2725" t="s">
        <v>82</v>
      </c>
      <c r="C2725">
        <v>1197831</v>
      </c>
      <c r="D2725" s="9">
        <v>44549</v>
      </c>
      <c r="E2725" s="8" t="str">
        <f>TEXT(Table1[[#This Row],[Invoice Date]],"dd-mm-yyyy")</f>
        <v>19-12-2021</v>
      </c>
      <c r="F2725" s="1" t="str">
        <f t="shared" si="168"/>
        <v>December</v>
      </c>
      <c r="G2725" s="1" t="str">
        <f t="shared" si="169"/>
        <v>2021</v>
      </c>
      <c r="H2725" s="1" t="str">
        <f t="shared" si="170"/>
        <v>Sunday</v>
      </c>
      <c r="I2725" s="1" t="str">
        <f t="shared" si="171"/>
        <v>19</v>
      </c>
      <c r="J2725" t="s">
        <v>26</v>
      </c>
      <c r="K2725" t="s">
        <v>101</v>
      </c>
      <c r="L2725" t="s">
        <v>102</v>
      </c>
      <c r="M2725" t="s">
        <v>19</v>
      </c>
      <c r="N2725">
        <v>60</v>
      </c>
      <c r="O2725">
        <v>450</v>
      </c>
      <c r="P2725">
        <v>270000</v>
      </c>
      <c r="Q2725">
        <v>108000</v>
      </c>
      <c r="R2725">
        <v>0.4</v>
      </c>
      <c r="S2725" t="s">
        <v>82</v>
      </c>
      <c r="T2725" t="str">
        <f>IF(Table1[[#This Row],[Units Sold]]&gt; 700,"High Units","low Units")</f>
        <v>low Units</v>
      </c>
      <c r="U2725">
        <f>SUM(Table1[[#This Row],[Operating Profit]])/SUM(Table1[Operating Profit])*100</f>
        <v>3.2516886305086395E-2</v>
      </c>
      <c r="V2725">
        <f>SUM(Table1[[#This Row],[Price per Unit]]*Table1[[#This Row],[Units Sold]])</f>
        <v>27000</v>
      </c>
      <c r="W2725">
        <f>SUM(Table1[[#This Row],[Total Sales]]-Table1[[#This Row],[Operating Profit]])</f>
        <v>162000</v>
      </c>
      <c r="X2725">
        <f>SUM(Table1[[#This Row],[Total Sales]]-Table1[[#This Row],[Cost]])</f>
        <v>108000</v>
      </c>
      <c r="Y2725">
        <f>SUM(Table1[[#This Row],[profit/loss]])/SUM(Table1[profit/loss])</f>
        <v>3.2516886305086398E-4</v>
      </c>
    </row>
    <row r="2726" spans="1:25" x14ac:dyDescent="0.3">
      <c r="A2726" t="s">
        <v>29</v>
      </c>
      <c r="B2726" t="s">
        <v>82</v>
      </c>
      <c r="C2726">
        <v>1197831</v>
      </c>
      <c r="D2726" s="9">
        <v>44549</v>
      </c>
      <c r="E2726" s="8" t="str">
        <f>TEXT(Table1[[#This Row],[Invoice Date]],"dd-mm-yyyy")</f>
        <v>19-12-2021</v>
      </c>
      <c r="F2726" s="1" t="str">
        <f t="shared" si="168"/>
        <v>December</v>
      </c>
      <c r="G2726" s="1" t="str">
        <f t="shared" si="169"/>
        <v>2021</v>
      </c>
      <c r="H2726" s="1" t="str">
        <f t="shared" si="170"/>
        <v>Sunday</v>
      </c>
      <c r="I2726" s="1" t="str">
        <f t="shared" si="171"/>
        <v>19</v>
      </c>
      <c r="J2726" t="s">
        <v>26</v>
      </c>
      <c r="K2726" t="s">
        <v>101</v>
      </c>
      <c r="L2726" t="s">
        <v>102</v>
      </c>
      <c r="M2726" t="s">
        <v>20</v>
      </c>
      <c r="N2726">
        <v>60</v>
      </c>
      <c r="O2726">
        <v>400</v>
      </c>
      <c r="P2726">
        <v>240000</v>
      </c>
      <c r="Q2726">
        <v>96000</v>
      </c>
      <c r="R2726">
        <v>0.4</v>
      </c>
      <c r="S2726" t="s">
        <v>82</v>
      </c>
      <c r="T2726" t="str">
        <f>IF(Table1[[#This Row],[Units Sold]]&gt; 700,"High Units","low Units")</f>
        <v>low Units</v>
      </c>
      <c r="U2726">
        <f>SUM(Table1[[#This Row],[Operating Profit]])/SUM(Table1[Operating Profit])*100</f>
        <v>2.8903898937854576E-2</v>
      </c>
      <c r="V2726">
        <f>SUM(Table1[[#This Row],[Price per Unit]]*Table1[[#This Row],[Units Sold]])</f>
        <v>24000</v>
      </c>
      <c r="W2726">
        <f>SUM(Table1[[#This Row],[Total Sales]]-Table1[[#This Row],[Operating Profit]])</f>
        <v>144000</v>
      </c>
      <c r="X2726">
        <f>SUM(Table1[[#This Row],[Total Sales]]-Table1[[#This Row],[Cost]])</f>
        <v>96000</v>
      </c>
      <c r="Y2726">
        <f>SUM(Table1[[#This Row],[profit/loss]])/SUM(Table1[profit/loss])</f>
        <v>2.8903898937854576E-4</v>
      </c>
    </row>
    <row r="2727" spans="1:25" x14ac:dyDescent="0.3">
      <c r="A2727" t="s">
        <v>29</v>
      </c>
      <c r="B2727" t="s">
        <v>82</v>
      </c>
      <c r="C2727">
        <v>1197831</v>
      </c>
      <c r="D2727" s="9">
        <v>44549</v>
      </c>
      <c r="E2727" s="8" t="str">
        <f>TEXT(Table1[[#This Row],[Invoice Date]],"dd-mm-yyyy")</f>
        <v>19-12-2021</v>
      </c>
      <c r="F2727" s="1" t="str">
        <f t="shared" si="168"/>
        <v>December</v>
      </c>
      <c r="G2727" s="1" t="str">
        <f t="shared" si="169"/>
        <v>2021</v>
      </c>
      <c r="H2727" s="1" t="str">
        <f t="shared" si="170"/>
        <v>Sunday</v>
      </c>
      <c r="I2727" s="1" t="str">
        <f t="shared" si="171"/>
        <v>19</v>
      </c>
      <c r="J2727" t="s">
        <v>26</v>
      </c>
      <c r="K2727" t="s">
        <v>101</v>
      </c>
      <c r="L2727" t="s">
        <v>102</v>
      </c>
      <c r="M2727" t="s">
        <v>21</v>
      </c>
      <c r="N2727">
        <v>70</v>
      </c>
      <c r="O2727">
        <v>400</v>
      </c>
      <c r="P2727">
        <v>280000</v>
      </c>
      <c r="Q2727">
        <v>98000</v>
      </c>
      <c r="R2727">
        <v>0.35</v>
      </c>
      <c r="S2727" t="s">
        <v>82</v>
      </c>
      <c r="T2727" t="str">
        <f>IF(Table1[[#This Row],[Units Sold]]&gt; 700,"High Units","low Units")</f>
        <v>low Units</v>
      </c>
      <c r="U2727">
        <f>SUM(Table1[[#This Row],[Operating Profit]])/SUM(Table1[Operating Profit])*100</f>
        <v>2.9506063499059883E-2</v>
      </c>
      <c r="V2727">
        <f>SUM(Table1[[#This Row],[Price per Unit]]*Table1[[#This Row],[Units Sold]])</f>
        <v>28000</v>
      </c>
      <c r="W2727">
        <f>SUM(Table1[[#This Row],[Total Sales]]-Table1[[#This Row],[Operating Profit]])</f>
        <v>182000</v>
      </c>
      <c r="X2727">
        <f>SUM(Table1[[#This Row],[Total Sales]]-Table1[[#This Row],[Cost]])</f>
        <v>98000</v>
      </c>
      <c r="Y2727">
        <f>SUM(Table1[[#This Row],[profit/loss]])/SUM(Table1[profit/loss])</f>
        <v>2.9506063499059882E-4</v>
      </c>
    </row>
    <row r="2728" spans="1:25" x14ac:dyDescent="0.3">
      <c r="A2728" t="s">
        <v>29</v>
      </c>
      <c r="B2728" t="s">
        <v>82</v>
      </c>
      <c r="C2728">
        <v>1197831</v>
      </c>
      <c r="D2728" s="9">
        <v>44549</v>
      </c>
      <c r="E2728" s="8" t="str">
        <f>TEXT(Table1[[#This Row],[Invoice Date]],"dd-mm-yyyy")</f>
        <v>19-12-2021</v>
      </c>
      <c r="F2728" s="1" t="str">
        <f t="shared" si="168"/>
        <v>December</v>
      </c>
      <c r="G2728" s="1" t="str">
        <f t="shared" si="169"/>
        <v>2021</v>
      </c>
      <c r="H2728" s="1" t="str">
        <f t="shared" si="170"/>
        <v>Sunday</v>
      </c>
      <c r="I2728" s="1" t="str">
        <f t="shared" si="171"/>
        <v>19</v>
      </c>
      <c r="J2728" t="s">
        <v>26</v>
      </c>
      <c r="K2728" t="s">
        <v>101</v>
      </c>
      <c r="L2728" t="s">
        <v>102</v>
      </c>
      <c r="M2728" t="s">
        <v>22</v>
      </c>
      <c r="N2728">
        <v>75</v>
      </c>
      <c r="O2728">
        <v>500</v>
      </c>
      <c r="P2728">
        <v>375000</v>
      </c>
      <c r="Q2728">
        <v>150000</v>
      </c>
      <c r="R2728">
        <v>0.4</v>
      </c>
      <c r="S2728" t="s">
        <v>82</v>
      </c>
      <c r="T2728" t="str">
        <f>IF(Table1[[#This Row],[Units Sold]]&gt; 700,"High Units","low Units")</f>
        <v>low Units</v>
      </c>
      <c r="U2728">
        <f>SUM(Table1[[#This Row],[Operating Profit]])/SUM(Table1[Operating Profit])*100</f>
        <v>4.5162342090397774E-2</v>
      </c>
      <c r="V2728">
        <f>SUM(Table1[[#This Row],[Price per Unit]]*Table1[[#This Row],[Units Sold]])</f>
        <v>37500</v>
      </c>
      <c r="W2728">
        <f>SUM(Table1[[#This Row],[Total Sales]]-Table1[[#This Row],[Operating Profit]])</f>
        <v>225000</v>
      </c>
      <c r="X2728">
        <f>SUM(Table1[[#This Row],[Total Sales]]-Table1[[#This Row],[Cost]])</f>
        <v>150000</v>
      </c>
      <c r="Y2728">
        <f>SUM(Table1[[#This Row],[profit/loss]])/SUM(Table1[profit/loss])</f>
        <v>4.5162342090397775E-4</v>
      </c>
    </row>
    <row r="2729" spans="1:25" x14ac:dyDescent="0.3">
      <c r="A2729" t="s">
        <v>29</v>
      </c>
      <c r="B2729" t="s">
        <v>82</v>
      </c>
      <c r="C2729">
        <v>1197831</v>
      </c>
      <c r="D2729" s="9">
        <v>44219</v>
      </c>
      <c r="E2729" s="8" t="str">
        <f>TEXT(Table1[[#This Row],[Invoice Date]],"dd-mm-yyyy")</f>
        <v>23-01-2021</v>
      </c>
      <c r="F2729" s="1" t="str">
        <f t="shared" si="168"/>
        <v>January</v>
      </c>
      <c r="G2729" s="1" t="str">
        <f t="shared" si="169"/>
        <v>2021</v>
      </c>
      <c r="H2729" s="1" t="str">
        <f t="shared" si="170"/>
        <v>Saturday</v>
      </c>
      <c r="I2729" s="1" t="str">
        <f t="shared" si="171"/>
        <v>23</v>
      </c>
      <c r="J2729" t="s">
        <v>26</v>
      </c>
      <c r="K2729" t="s">
        <v>101</v>
      </c>
      <c r="L2729" t="s">
        <v>102</v>
      </c>
      <c r="M2729" t="s">
        <v>16</v>
      </c>
      <c r="N2729">
        <v>25</v>
      </c>
      <c r="O2729">
        <v>575</v>
      </c>
      <c r="P2729">
        <v>143750</v>
      </c>
      <c r="Q2729">
        <v>57500</v>
      </c>
      <c r="R2729">
        <v>0.4</v>
      </c>
      <c r="S2729" t="s">
        <v>82</v>
      </c>
      <c r="T2729" t="str">
        <f>IF(Table1[[#This Row],[Units Sold]]&gt; 700,"High Units","low Units")</f>
        <v>low Units</v>
      </c>
      <c r="U2729">
        <f>SUM(Table1[[#This Row],[Operating Profit]])/SUM(Table1[Operating Profit])*100</f>
        <v>1.7312231134652481E-2</v>
      </c>
      <c r="V2729">
        <f>SUM(Table1[[#This Row],[Price per Unit]]*Table1[[#This Row],[Units Sold]])</f>
        <v>14375</v>
      </c>
      <c r="W2729">
        <f>SUM(Table1[[#This Row],[Total Sales]]-Table1[[#This Row],[Operating Profit]])</f>
        <v>86250</v>
      </c>
      <c r="X2729">
        <f>SUM(Table1[[#This Row],[Total Sales]]-Table1[[#This Row],[Cost]])</f>
        <v>57500</v>
      </c>
      <c r="Y2729">
        <f>SUM(Table1[[#This Row],[profit/loss]])/SUM(Table1[profit/loss])</f>
        <v>1.7312231134652482E-4</v>
      </c>
    </row>
    <row r="2730" spans="1:25" x14ac:dyDescent="0.3">
      <c r="A2730" t="s">
        <v>29</v>
      </c>
      <c r="B2730" t="s">
        <v>82</v>
      </c>
      <c r="C2730">
        <v>1197831</v>
      </c>
      <c r="D2730" s="9">
        <v>44219</v>
      </c>
      <c r="E2730" s="8" t="str">
        <f>TEXT(Table1[[#This Row],[Invoice Date]],"dd-mm-yyyy")</f>
        <v>23-01-2021</v>
      </c>
      <c r="F2730" s="1" t="str">
        <f t="shared" si="168"/>
        <v>January</v>
      </c>
      <c r="G2730" s="1" t="str">
        <f t="shared" si="169"/>
        <v>2021</v>
      </c>
      <c r="H2730" s="1" t="str">
        <f t="shared" si="170"/>
        <v>Saturday</v>
      </c>
      <c r="I2730" s="1" t="str">
        <f t="shared" si="171"/>
        <v>23</v>
      </c>
      <c r="J2730" t="s">
        <v>26</v>
      </c>
      <c r="K2730" t="s">
        <v>101</v>
      </c>
      <c r="L2730" t="s">
        <v>102</v>
      </c>
      <c r="M2730" t="s">
        <v>18</v>
      </c>
      <c r="N2730">
        <v>25</v>
      </c>
      <c r="O2730">
        <v>375</v>
      </c>
      <c r="P2730">
        <v>93750</v>
      </c>
      <c r="Q2730">
        <v>32813</v>
      </c>
      <c r="R2730">
        <v>0.35</v>
      </c>
      <c r="S2730" t="s">
        <v>82</v>
      </c>
      <c r="T2730" t="str">
        <f>IF(Table1[[#This Row],[Units Sold]]&gt; 700,"High Units","low Units")</f>
        <v>low Units</v>
      </c>
      <c r="U2730">
        <f>SUM(Table1[[#This Row],[Operating Profit]])/SUM(Table1[Operating Profit])*100</f>
        <v>9.8794128734148133E-3</v>
      </c>
      <c r="V2730">
        <f>SUM(Table1[[#This Row],[Price per Unit]]*Table1[[#This Row],[Units Sold]])</f>
        <v>9375</v>
      </c>
      <c r="W2730">
        <f>SUM(Table1[[#This Row],[Total Sales]]-Table1[[#This Row],[Operating Profit]])</f>
        <v>60937</v>
      </c>
      <c r="X2730">
        <f>SUM(Table1[[#This Row],[Total Sales]]-Table1[[#This Row],[Cost]])</f>
        <v>32813</v>
      </c>
      <c r="Y2730">
        <f>SUM(Table1[[#This Row],[profit/loss]])/SUM(Table1[profit/loss])</f>
        <v>9.8794128734148141E-5</v>
      </c>
    </row>
    <row r="2731" spans="1:25" x14ac:dyDescent="0.3">
      <c r="A2731" t="s">
        <v>29</v>
      </c>
      <c r="B2731" t="s">
        <v>82</v>
      </c>
      <c r="C2731">
        <v>1197831</v>
      </c>
      <c r="D2731" s="9">
        <v>44219</v>
      </c>
      <c r="E2731" s="8" t="str">
        <f>TEXT(Table1[[#This Row],[Invoice Date]],"dd-mm-yyyy")</f>
        <v>23-01-2021</v>
      </c>
      <c r="F2731" s="1" t="str">
        <f t="shared" si="168"/>
        <v>January</v>
      </c>
      <c r="G2731" s="1" t="str">
        <f t="shared" si="169"/>
        <v>2021</v>
      </c>
      <c r="H2731" s="1" t="str">
        <f t="shared" si="170"/>
        <v>Saturday</v>
      </c>
      <c r="I2731" s="1" t="str">
        <f t="shared" si="171"/>
        <v>23</v>
      </c>
      <c r="J2731" t="s">
        <v>26</v>
      </c>
      <c r="K2731" t="s">
        <v>101</v>
      </c>
      <c r="L2731" t="s">
        <v>102</v>
      </c>
      <c r="M2731" t="s">
        <v>19</v>
      </c>
      <c r="N2731">
        <v>15</v>
      </c>
      <c r="O2731">
        <v>375</v>
      </c>
      <c r="P2731">
        <v>56250</v>
      </c>
      <c r="Q2731">
        <v>22500</v>
      </c>
      <c r="R2731">
        <v>0.4</v>
      </c>
      <c r="S2731" t="s">
        <v>82</v>
      </c>
      <c r="T2731" t="str">
        <f>IF(Table1[[#This Row],[Units Sold]]&gt; 700,"High Units","low Units")</f>
        <v>low Units</v>
      </c>
      <c r="U2731">
        <f>SUM(Table1[[#This Row],[Operating Profit]])/SUM(Table1[Operating Profit])*100</f>
        <v>6.7743513135596666E-3</v>
      </c>
      <c r="V2731">
        <f>SUM(Table1[[#This Row],[Price per Unit]]*Table1[[#This Row],[Units Sold]])</f>
        <v>5625</v>
      </c>
      <c r="W2731">
        <f>SUM(Table1[[#This Row],[Total Sales]]-Table1[[#This Row],[Operating Profit]])</f>
        <v>33750</v>
      </c>
      <c r="X2731">
        <f>SUM(Table1[[#This Row],[Total Sales]]-Table1[[#This Row],[Cost]])</f>
        <v>22500</v>
      </c>
      <c r="Y2731">
        <f>SUM(Table1[[#This Row],[profit/loss]])/SUM(Table1[profit/loss])</f>
        <v>6.7743513135596668E-5</v>
      </c>
    </row>
    <row r="2732" spans="1:25" x14ac:dyDescent="0.3">
      <c r="A2732" t="s">
        <v>29</v>
      </c>
      <c r="B2732" t="s">
        <v>82</v>
      </c>
      <c r="C2732">
        <v>1197831</v>
      </c>
      <c r="D2732" s="9">
        <v>44219</v>
      </c>
      <c r="E2732" s="8" t="str">
        <f>TEXT(Table1[[#This Row],[Invoice Date]],"dd-mm-yyyy")</f>
        <v>23-01-2021</v>
      </c>
      <c r="F2732" s="1" t="str">
        <f t="shared" si="168"/>
        <v>January</v>
      </c>
      <c r="G2732" s="1" t="str">
        <f t="shared" si="169"/>
        <v>2021</v>
      </c>
      <c r="H2732" s="1" t="str">
        <f t="shared" si="170"/>
        <v>Saturday</v>
      </c>
      <c r="I2732" s="1" t="str">
        <f t="shared" si="171"/>
        <v>23</v>
      </c>
      <c r="J2732" t="s">
        <v>26</v>
      </c>
      <c r="K2732" t="s">
        <v>101</v>
      </c>
      <c r="L2732" t="s">
        <v>102</v>
      </c>
      <c r="M2732" t="s">
        <v>20</v>
      </c>
      <c r="N2732">
        <v>20</v>
      </c>
      <c r="O2732">
        <v>225</v>
      </c>
      <c r="P2732">
        <v>45000</v>
      </c>
      <c r="Q2732">
        <v>18000</v>
      </c>
      <c r="R2732">
        <v>0.4</v>
      </c>
      <c r="S2732" t="s">
        <v>82</v>
      </c>
      <c r="T2732" t="str">
        <f>IF(Table1[[#This Row],[Units Sold]]&gt; 700,"High Units","low Units")</f>
        <v>low Units</v>
      </c>
      <c r="U2732">
        <f>SUM(Table1[[#This Row],[Operating Profit]])/SUM(Table1[Operating Profit])*100</f>
        <v>5.4194810508477334E-3</v>
      </c>
      <c r="V2732">
        <f>SUM(Table1[[#This Row],[Price per Unit]]*Table1[[#This Row],[Units Sold]])</f>
        <v>4500</v>
      </c>
      <c r="W2732">
        <f>SUM(Table1[[#This Row],[Total Sales]]-Table1[[#This Row],[Operating Profit]])</f>
        <v>27000</v>
      </c>
      <c r="X2732">
        <f>SUM(Table1[[#This Row],[Total Sales]]-Table1[[#This Row],[Cost]])</f>
        <v>18000</v>
      </c>
      <c r="Y2732">
        <f>SUM(Table1[[#This Row],[profit/loss]])/SUM(Table1[profit/loss])</f>
        <v>5.4194810508477333E-5</v>
      </c>
    </row>
    <row r="2733" spans="1:25" x14ac:dyDescent="0.3">
      <c r="A2733" t="s">
        <v>29</v>
      </c>
      <c r="B2733" t="s">
        <v>82</v>
      </c>
      <c r="C2733">
        <v>1197831</v>
      </c>
      <c r="D2733" s="9">
        <v>44219</v>
      </c>
      <c r="E2733" s="8" t="str">
        <f>TEXT(Table1[[#This Row],[Invoice Date]],"dd-mm-yyyy")</f>
        <v>23-01-2021</v>
      </c>
      <c r="F2733" s="1" t="str">
        <f t="shared" si="168"/>
        <v>January</v>
      </c>
      <c r="G2733" s="1" t="str">
        <f t="shared" si="169"/>
        <v>2021</v>
      </c>
      <c r="H2733" s="1" t="str">
        <f t="shared" si="170"/>
        <v>Saturday</v>
      </c>
      <c r="I2733" s="1" t="str">
        <f t="shared" si="171"/>
        <v>23</v>
      </c>
      <c r="J2733" t="s">
        <v>26</v>
      </c>
      <c r="K2733" t="s">
        <v>101</v>
      </c>
      <c r="L2733" t="s">
        <v>102</v>
      </c>
      <c r="M2733" t="s">
        <v>21</v>
      </c>
      <c r="N2733">
        <v>35</v>
      </c>
      <c r="O2733">
        <v>275</v>
      </c>
      <c r="P2733">
        <v>96250</v>
      </c>
      <c r="Q2733">
        <v>33688</v>
      </c>
      <c r="R2733">
        <v>0.35</v>
      </c>
      <c r="S2733" t="s">
        <v>82</v>
      </c>
      <c r="T2733" t="str">
        <f>IF(Table1[[#This Row],[Units Sold]]&gt; 700,"High Units","low Units")</f>
        <v>low Units</v>
      </c>
      <c r="U2733">
        <f>SUM(Table1[[#This Row],[Operating Profit]])/SUM(Table1[Operating Profit])*100</f>
        <v>1.0142859868942136E-2</v>
      </c>
      <c r="V2733">
        <f>SUM(Table1[[#This Row],[Price per Unit]]*Table1[[#This Row],[Units Sold]])</f>
        <v>9625</v>
      </c>
      <c r="W2733">
        <f>SUM(Table1[[#This Row],[Total Sales]]-Table1[[#This Row],[Operating Profit]])</f>
        <v>62562</v>
      </c>
      <c r="X2733">
        <f>SUM(Table1[[#This Row],[Total Sales]]-Table1[[#This Row],[Cost]])</f>
        <v>33688</v>
      </c>
      <c r="Y2733">
        <f>SUM(Table1[[#This Row],[profit/loss]])/SUM(Table1[profit/loss])</f>
        <v>1.0142859868942135E-4</v>
      </c>
    </row>
    <row r="2734" spans="1:25" x14ac:dyDescent="0.3">
      <c r="A2734" t="s">
        <v>29</v>
      </c>
      <c r="B2734" t="s">
        <v>82</v>
      </c>
      <c r="C2734">
        <v>1197831</v>
      </c>
      <c r="D2734" s="9">
        <v>44219</v>
      </c>
      <c r="E2734" s="8" t="str">
        <f>TEXT(Table1[[#This Row],[Invoice Date]],"dd-mm-yyyy")</f>
        <v>23-01-2021</v>
      </c>
      <c r="F2734" s="1" t="str">
        <f t="shared" si="168"/>
        <v>January</v>
      </c>
      <c r="G2734" s="1" t="str">
        <f t="shared" si="169"/>
        <v>2021</v>
      </c>
      <c r="H2734" s="1" t="str">
        <f t="shared" si="170"/>
        <v>Saturday</v>
      </c>
      <c r="I2734" s="1" t="str">
        <f t="shared" si="171"/>
        <v>23</v>
      </c>
      <c r="J2734" t="s">
        <v>26</v>
      </c>
      <c r="K2734" t="s">
        <v>101</v>
      </c>
      <c r="L2734" t="s">
        <v>102</v>
      </c>
      <c r="M2734" t="s">
        <v>22</v>
      </c>
      <c r="N2734">
        <v>25</v>
      </c>
      <c r="O2734">
        <v>375</v>
      </c>
      <c r="P2734">
        <v>93750</v>
      </c>
      <c r="Q2734">
        <v>37500</v>
      </c>
      <c r="R2734">
        <v>0.4</v>
      </c>
      <c r="S2734" t="s">
        <v>82</v>
      </c>
      <c r="T2734" t="str">
        <f>IF(Table1[[#This Row],[Units Sold]]&gt; 700,"High Units","low Units")</f>
        <v>low Units</v>
      </c>
      <c r="U2734">
        <f>SUM(Table1[[#This Row],[Operating Profit]])/SUM(Table1[Operating Profit])*100</f>
        <v>1.1290585522599443E-2</v>
      </c>
      <c r="V2734">
        <f>SUM(Table1[[#This Row],[Price per Unit]]*Table1[[#This Row],[Units Sold]])</f>
        <v>9375</v>
      </c>
      <c r="W2734">
        <f>SUM(Table1[[#This Row],[Total Sales]]-Table1[[#This Row],[Operating Profit]])</f>
        <v>56250</v>
      </c>
      <c r="X2734">
        <f>SUM(Table1[[#This Row],[Total Sales]]-Table1[[#This Row],[Cost]])</f>
        <v>37500</v>
      </c>
      <c r="Y2734">
        <f>SUM(Table1[[#This Row],[profit/loss]])/SUM(Table1[profit/loss])</f>
        <v>1.1290585522599444E-4</v>
      </c>
    </row>
    <row r="2735" spans="1:25" x14ac:dyDescent="0.3">
      <c r="A2735" t="s">
        <v>29</v>
      </c>
      <c r="B2735" t="s">
        <v>82</v>
      </c>
      <c r="C2735">
        <v>1197831</v>
      </c>
      <c r="D2735" s="9">
        <v>44248</v>
      </c>
      <c r="E2735" s="8" t="str">
        <f>TEXT(Table1[[#This Row],[Invoice Date]],"dd-mm-yyyy")</f>
        <v>21-02-2021</v>
      </c>
      <c r="F2735" s="1" t="str">
        <f t="shared" si="168"/>
        <v>February</v>
      </c>
      <c r="G2735" s="1" t="str">
        <f t="shared" si="169"/>
        <v>2021</v>
      </c>
      <c r="H2735" s="1" t="str">
        <f t="shared" si="170"/>
        <v>Sunday</v>
      </c>
      <c r="I2735" s="1" t="str">
        <f t="shared" si="171"/>
        <v>21</v>
      </c>
      <c r="J2735" t="s">
        <v>26</v>
      </c>
      <c r="K2735" t="s">
        <v>101</v>
      </c>
      <c r="L2735" t="s">
        <v>102</v>
      </c>
      <c r="M2735" t="s">
        <v>16</v>
      </c>
      <c r="N2735">
        <v>25</v>
      </c>
      <c r="O2735">
        <v>625</v>
      </c>
      <c r="P2735">
        <v>156250</v>
      </c>
      <c r="Q2735">
        <v>62500</v>
      </c>
      <c r="R2735">
        <v>0.4</v>
      </c>
      <c r="S2735" t="s">
        <v>82</v>
      </c>
      <c r="T2735" t="str">
        <f>IF(Table1[[#This Row],[Units Sold]]&gt; 700,"High Units","low Units")</f>
        <v>low Units</v>
      </c>
      <c r="U2735">
        <f>SUM(Table1[[#This Row],[Operating Profit]])/SUM(Table1[Operating Profit])*100</f>
        <v>1.8817642537665741E-2</v>
      </c>
      <c r="V2735">
        <f>SUM(Table1[[#This Row],[Price per Unit]]*Table1[[#This Row],[Units Sold]])</f>
        <v>15625</v>
      </c>
      <c r="W2735">
        <f>SUM(Table1[[#This Row],[Total Sales]]-Table1[[#This Row],[Operating Profit]])</f>
        <v>93750</v>
      </c>
      <c r="X2735">
        <f>SUM(Table1[[#This Row],[Total Sales]]-Table1[[#This Row],[Cost]])</f>
        <v>62500</v>
      </c>
      <c r="Y2735">
        <f>SUM(Table1[[#This Row],[profit/loss]])/SUM(Table1[profit/loss])</f>
        <v>1.881764253766574E-4</v>
      </c>
    </row>
    <row r="2736" spans="1:25" x14ac:dyDescent="0.3">
      <c r="A2736" t="s">
        <v>29</v>
      </c>
      <c r="B2736" t="s">
        <v>82</v>
      </c>
      <c r="C2736">
        <v>1197831</v>
      </c>
      <c r="D2736" s="9">
        <v>44248</v>
      </c>
      <c r="E2736" s="8" t="str">
        <f>TEXT(Table1[[#This Row],[Invoice Date]],"dd-mm-yyyy")</f>
        <v>21-02-2021</v>
      </c>
      <c r="F2736" s="1" t="str">
        <f t="shared" si="168"/>
        <v>February</v>
      </c>
      <c r="G2736" s="1" t="str">
        <f t="shared" si="169"/>
        <v>2021</v>
      </c>
      <c r="H2736" s="1" t="str">
        <f t="shared" si="170"/>
        <v>Sunday</v>
      </c>
      <c r="I2736" s="1" t="str">
        <f t="shared" si="171"/>
        <v>21</v>
      </c>
      <c r="J2736" t="s">
        <v>26</v>
      </c>
      <c r="K2736" t="s">
        <v>101</v>
      </c>
      <c r="L2736" t="s">
        <v>102</v>
      </c>
      <c r="M2736" t="s">
        <v>18</v>
      </c>
      <c r="N2736">
        <v>25</v>
      </c>
      <c r="O2736">
        <v>275</v>
      </c>
      <c r="P2736">
        <v>68750</v>
      </c>
      <c r="Q2736">
        <v>24063</v>
      </c>
      <c r="R2736">
        <v>0.35</v>
      </c>
      <c r="S2736" t="s">
        <v>82</v>
      </c>
      <c r="T2736" t="str">
        <f>IF(Table1[[#This Row],[Units Sold]]&gt; 700,"High Units","low Units")</f>
        <v>low Units</v>
      </c>
      <c r="U2736">
        <f>SUM(Table1[[#This Row],[Operating Profit]])/SUM(Table1[Operating Profit])*100</f>
        <v>7.2449429181416112E-3</v>
      </c>
      <c r="V2736">
        <f>SUM(Table1[[#This Row],[Price per Unit]]*Table1[[#This Row],[Units Sold]])</f>
        <v>6875</v>
      </c>
      <c r="W2736">
        <f>SUM(Table1[[#This Row],[Total Sales]]-Table1[[#This Row],[Operating Profit]])</f>
        <v>44687</v>
      </c>
      <c r="X2736">
        <f>SUM(Table1[[#This Row],[Total Sales]]-Table1[[#This Row],[Cost]])</f>
        <v>24063</v>
      </c>
      <c r="Y2736">
        <f>SUM(Table1[[#This Row],[profit/loss]])/SUM(Table1[profit/loss])</f>
        <v>7.2449429181416111E-5</v>
      </c>
    </row>
    <row r="2737" spans="1:25" x14ac:dyDescent="0.3">
      <c r="A2737" t="s">
        <v>29</v>
      </c>
      <c r="B2737" t="s">
        <v>82</v>
      </c>
      <c r="C2737">
        <v>1197831</v>
      </c>
      <c r="D2737" s="9">
        <v>44248</v>
      </c>
      <c r="E2737" s="8" t="str">
        <f>TEXT(Table1[[#This Row],[Invoice Date]],"dd-mm-yyyy")</f>
        <v>21-02-2021</v>
      </c>
      <c r="F2737" s="1" t="str">
        <f t="shared" si="168"/>
        <v>February</v>
      </c>
      <c r="G2737" s="1" t="str">
        <f t="shared" si="169"/>
        <v>2021</v>
      </c>
      <c r="H2737" s="1" t="str">
        <f t="shared" si="170"/>
        <v>Sunday</v>
      </c>
      <c r="I2737" s="1" t="str">
        <f t="shared" si="171"/>
        <v>21</v>
      </c>
      <c r="J2737" t="s">
        <v>26</v>
      </c>
      <c r="K2737" t="s">
        <v>101</v>
      </c>
      <c r="L2737" t="s">
        <v>102</v>
      </c>
      <c r="M2737" t="s">
        <v>19</v>
      </c>
      <c r="N2737">
        <v>15</v>
      </c>
      <c r="O2737">
        <v>325</v>
      </c>
      <c r="P2737">
        <v>48750</v>
      </c>
      <c r="Q2737">
        <v>19500</v>
      </c>
      <c r="R2737">
        <v>0.4</v>
      </c>
      <c r="S2737" t="s">
        <v>82</v>
      </c>
      <c r="T2737" t="str">
        <f>IF(Table1[[#This Row],[Units Sold]]&gt; 700,"High Units","low Units")</f>
        <v>low Units</v>
      </c>
      <c r="U2737">
        <f>SUM(Table1[[#This Row],[Operating Profit]])/SUM(Table1[Operating Profit])*100</f>
        <v>5.8711044717517109E-3</v>
      </c>
      <c r="V2737">
        <f>SUM(Table1[[#This Row],[Price per Unit]]*Table1[[#This Row],[Units Sold]])</f>
        <v>4875</v>
      </c>
      <c r="W2737">
        <f>SUM(Table1[[#This Row],[Total Sales]]-Table1[[#This Row],[Operating Profit]])</f>
        <v>29250</v>
      </c>
      <c r="X2737">
        <f>SUM(Table1[[#This Row],[Total Sales]]-Table1[[#This Row],[Cost]])</f>
        <v>19500</v>
      </c>
      <c r="Y2737">
        <f>SUM(Table1[[#This Row],[profit/loss]])/SUM(Table1[profit/loss])</f>
        <v>5.8711044717517105E-5</v>
      </c>
    </row>
    <row r="2738" spans="1:25" x14ac:dyDescent="0.3">
      <c r="A2738" t="s">
        <v>29</v>
      </c>
      <c r="B2738" t="s">
        <v>82</v>
      </c>
      <c r="C2738">
        <v>1197831</v>
      </c>
      <c r="D2738" s="9">
        <v>44248</v>
      </c>
      <c r="E2738" s="8" t="str">
        <f>TEXT(Table1[[#This Row],[Invoice Date]],"dd-mm-yyyy")</f>
        <v>21-02-2021</v>
      </c>
      <c r="F2738" s="1" t="str">
        <f t="shared" si="168"/>
        <v>February</v>
      </c>
      <c r="G2738" s="1" t="str">
        <f t="shared" si="169"/>
        <v>2021</v>
      </c>
      <c r="H2738" s="1" t="str">
        <f t="shared" si="170"/>
        <v>Sunday</v>
      </c>
      <c r="I2738" s="1" t="str">
        <f t="shared" si="171"/>
        <v>21</v>
      </c>
      <c r="J2738" t="s">
        <v>26</v>
      </c>
      <c r="K2738" t="s">
        <v>103</v>
      </c>
      <c r="L2738" t="s">
        <v>104</v>
      </c>
      <c r="M2738" t="s">
        <v>20</v>
      </c>
      <c r="N2738">
        <v>20</v>
      </c>
      <c r="O2738">
        <v>175</v>
      </c>
      <c r="P2738">
        <v>35000</v>
      </c>
      <c r="Q2738">
        <v>14000</v>
      </c>
      <c r="R2738">
        <v>0.4</v>
      </c>
      <c r="S2738" t="s">
        <v>82</v>
      </c>
      <c r="T2738" t="str">
        <f>IF(Table1[[#This Row],[Units Sold]]&gt; 700,"High Units","low Units")</f>
        <v>low Units</v>
      </c>
      <c r="U2738">
        <f>SUM(Table1[[#This Row],[Operating Profit]])/SUM(Table1[Operating Profit])*100</f>
        <v>4.2151519284371261E-3</v>
      </c>
      <c r="V2738">
        <f>SUM(Table1[[#This Row],[Price per Unit]]*Table1[[#This Row],[Units Sold]])</f>
        <v>3500</v>
      </c>
      <c r="W2738">
        <f>SUM(Table1[[#This Row],[Total Sales]]-Table1[[#This Row],[Operating Profit]])</f>
        <v>21000</v>
      </c>
      <c r="X2738">
        <f>SUM(Table1[[#This Row],[Total Sales]]-Table1[[#This Row],[Cost]])</f>
        <v>14000</v>
      </c>
      <c r="Y2738">
        <f>SUM(Table1[[#This Row],[profit/loss]])/SUM(Table1[profit/loss])</f>
        <v>4.2151519284371258E-5</v>
      </c>
    </row>
    <row r="2739" spans="1:25" x14ac:dyDescent="0.3">
      <c r="A2739" t="s">
        <v>29</v>
      </c>
      <c r="B2739" t="s">
        <v>82</v>
      </c>
      <c r="C2739">
        <v>1197831</v>
      </c>
      <c r="D2739" s="9">
        <v>44248</v>
      </c>
      <c r="E2739" s="8" t="str">
        <f>TEXT(Table1[[#This Row],[Invoice Date]],"dd-mm-yyyy")</f>
        <v>21-02-2021</v>
      </c>
      <c r="F2739" s="1" t="str">
        <f t="shared" si="168"/>
        <v>February</v>
      </c>
      <c r="G2739" s="1" t="str">
        <f t="shared" si="169"/>
        <v>2021</v>
      </c>
      <c r="H2739" s="1" t="str">
        <f t="shared" si="170"/>
        <v>Sunday</v>
      </c>
      <c r="I2739" s="1" t="str">
        <f t="shared" si="171"/>
        <v>21</v>
      </c>
      <c r="J2739" t="s">
        <v>26</v>
      </c>
      <c r="K2739" t="s">
        <v>103</v>
      </c>
      <c r="L2739" t="s">
        <v>104</v>
      </c>
      <c r="M2739" t="s">
        <v>21</v>
      </c>
      <c r="N2739">
        <v>35</v>
      </c>
      <c r="O2739">
        <v>250</v>
      </c>
      <c r="P2739">
        <v>87500</v>
      </c>
      <c r="Q2739">
        <v>30625</v>
      </c>
      <c r="R2739">
        <v>0.35</v>
      </c>
      <c r="S2739" t="s">
        <v>82</v>
      </c>
      <c r="T2739" t="str">
        <f>IF(Table1[[#This Row],[Units Sold]]&gt; 700,"High Units","low Units")</f>
        <v>low Units</v>
      </c>
      <c r="U2739">
        <f>SUM(Table1[[#This Row],[Operating Profit]])/SUM(Table1[Operating Profit])*100</f>
        <v>9.2206448434562129E-3</v>
      </c>
      <c r="V2739">
        <f>SUM(Table1[[#This Row],[Price per Unit]]*Table1[[#This Row],[Units Sold]])</f>
        <v>8750</v>
      </c>
      <c r="W2739">
        <f>SUM(Table1[[#This Row],[Total Sales]]-Table1[[#This Row],[Operating Profit]])</f>
        <v>56875</v>
      </c>
      <c r="X2739">
        <f>SUM(Table1[[#This Row],[Total Sales]]-Table1[[#This Row],[Cost]])</f>
        <v>30625</v>
      </c>
      <c r="Y2739">
        <f>SUM(Table1[[#This Row],[profit/loss]])/SUM(Table1[profit/loss])</f>
        <v>9.2206448434562125E-5</v>
      </c>
    </row>
    <row r="2740" spans="1:25" x14ac:dyDescent="0.3">
      <c r="A2740" t="s">
        <v>29</v>
      </c>
      <c r="B2740" t="s">
        <v>82</v>
      </c>
      <c r="C2740">
        <v>1197831</v>
      </c>
      <c r="D2740" s="9">
        <v>44248</v>
      </c>
      <c r="E2740" s="8" t="str">
        <f>TEXT(Table1[[#This Row],[Invoice Date]],"dd-mm-yyyy")</f>
        <v>21-02-2021</v>
      </c>
      <c r="F2740" s="1" t="str">
        <f t="shared" si="168"/>
        <v>February</v>
      </c>
      <c r="G2740" s="1" t="str">
        <f t="shared" si="169"/>
        <v>2021</v>
      </c>
      <c r="H2740" s="1" t="str">
        <f t="shared" si="170"/>
        <v>Sunday</v>
      </c>
      <c r="I2740" s="1" t="str">
        <f t="shared" si="171"/>
        <v>21</v>
      </c>
      <c r="J2740" t="s">
        <v>26</v>
      </c>
      <c r="K2740" t="s">
        <v>103</v>
      </c>
      <c r="L2740" t="s">
        <v>104</v>
      </c>
      <c r="M2740" t="s">
        <v>22</v>
      </c>
      <c r="N2740">
        <v>20</v>
      </c>
      <c r="O2740">
        <v>350</v>
      </c>
      <c r="P2740">
        <v>70000</v>
      </c>
      <c r="Q2740">
        <v>28000</v>
      </c>
      <c r="R2740">
        <v>0.4</v>
      </c>
      <c r="S2740" t="s">
        <v>82</v>
      </c>
      <c r="T2740" t="str">
        <f>IF(Table1[[#This Row],[Units Sold]]&gt; 700,"High Units","low Units")</f>
        <v>low Units</v>
      </c>
      <c r="U2740">
        <f>SUM(Table1[[#This Row],[Operating Profit]])/SUM(Table1[Operating Profit])*100</f>
        <v>8.4303038568742522E-3</v>
      </c>
      <c r="V2740">
        <f>SUM(Table1[[#This Row],[Price per Unit]]*Table1[[#This Row],[Units Sold]])</f>
        <v>7000</v>
      </c>
      <c r="W2740">
        <f>SUM(Table1[[#This Row],[Total Sales]]-Table1[[#This Row],[Operating Profit]])</f>
        <v>42000</v>
      </c>
      <c r="X2740">
        <f>SUM(Table1[[#This Row],[Total Sales]]-Table1[[#This Row],[Cost]])</f>
        <v>28000</v>
      </c>
      <c r="Y2740">
        <f>SUM(Table1[[#This Row],[profit/loss]])/SUM(Table1[profit/loss])</f>
        <v>8.4303038568742515E-5</v>
      </c>
    </row>
    <row r="2741" spans="1:25" x14ac:dyDescent="0.3">
      <c r="A2741" t="s">
        <v>29</v>
      </c>
      <c r="B2741" t="s">
        <v>82</v>
      </c>
      <c r="C2741">
        <v>1197831</v>
      </c>
      <c r="D2741" s="9">
        <v>44274</v>
      </c>
      <c r="E2741" s="8" t="str">
        <f>TEXT(Table1[[#This Row],[Invoice Date]],"dd-mm-yyyy")</f>
        <v>19-03-2021</v>
      </c>
      <c r="F2741" s="1" t="str">
        <f t="shared" si="168"/>
        <v>March</v>
      </c>
      <c r="G2741" s="1" t="str">
        <f t="shared" si="169"/>
        <v>2021</v>
      </c>
      <c r="H2741" s="1" t="str">
        <f t="shared" si="170"/>
        <v>Friday</v>
      </c>
      <c r="I2741" s="1" t="str">
        <f t="shared" si="171"/>
        <v>19</v>
      </c>
      <c r="J2741" t="s">
        <v>26</v>
      </c>
      <c r="K2741" t="s">
        <v>103</v>
      </c>
      <c r="L2741" t="s">
        <v>104</v>
      </c>
      <c r="M2741" t="s">
        <v>16</v>
      </c>
      <c r="N2741">
        <v>20</v>
      </c>
      <c r="O2741">
        <v>570</v>
      </c>
      <c r="P2741">
        <v>114000</v>
      </c>
      <c r="Q2741">
        <v>45600</v>
      </c>
      <c r="R2741">
        <v>0.4</v>
      </c>
      <c r="S2741" t="s">
        <v>82</v>
      </c>
      <c r="T2741" t="str">
        <f>IF(Table1[[#This Row],[Units Sold]]&gt; 700,"High Units","low Units")</f>
        <v>low Units</v>
      </c>
      <c r="U2741">
        <f>SUM(Table1[[#This Row],[Operating Profit]])/SUM(Table1[Operating Profit])*100</f>
        <v>1.3729351995480924E-2</v>
      </c>
      <c r="V2741">
        <f>SUM(Table1[[#This Row],[Price per Unit]]*Table1[[#This Row],[Units Sold]])</f>
        <v>11400</v>
      </c>
      <c r="W2741">
        <f>SUM(Table1[[#This Row],[Total Sales]]-Table1[[#This Row],[Operating Profit]])</f>
        <v>68400</v>
      </c>
      <c r="X2741">
        <f>SUM(Table1[[#This Row],[Total Sales]]-Table1[[#This Row],[Cost]])</f>
        <v>45600</v>
      </c>
      <c r="Y2741">
        <f>SUM(Table1[[#This Row],[profit/loss]])/SUM(Table1[profit/loss])</f>
        <v>1.3729351995480924E-4</v>
      </c>
    </row>
    <row r="2742" spans="1:25" x14ac:dyDescent="0.3">
      <c r="A2742" t="s">
        <v>29</v>
      </c>
      <c r="B2742" t="s">
        <v>82</v>
      </c>
      <c r="C2742">
        <v>1197831</v>
      </c>
      <c r="D2742" s="9">
        <v>44274</v>
      </c>
      <c r="E2742" s="8" t="str">
        <f>TEXT(Table1[[#This Row],[Invoice Date]],"dd-mm-yyyy")</f>
        <v>19-03-2021</v>
      </c>
      <c r="F2742" s="1" t="str">
        <f t="shared" si="168"/>
        <v>March</v>
      </c>
      <c r="G2742" s="1" t="str">
        <f t="shared" si="169"/>
        <v>2021</v>
      </c>
      <c r="H2742" s="1" t="str">
        <f t="shared" si="170"/>
        <v>Friday</v>
      </c>
      <c r="I2742" s="1" t="str">
        <f t="shared" si="171"/>
        <v>19</v>
      </c>
      <c r="J2742" t="s">
        <v>26</v>
      </c>
      <c r="K2742" t="s">
        <v>103</v>
      </c>
      <c r="L2742" t="s">
        <v>104</v>
      </c>
      <c r="M2742" t="s">
        <v>18</v>
      </c>
      <c r="N2742">
        <v>20</v>
      </c>
      <c r="O2742">
        <v>250</v>
      </c>
      <c r="P2742">
        <v>50000</v>
      </c>
      <c r="Q2742">
        <v>17500</v>
      </c>
      <c r="R2742">
        <v>0.35</v>
      </c>
      <c r="S2742" t="s">
        <v>82</v>
      </c>
      <c r="T2742" t="str">
        <f>IF(Table1[[#This Row],[Units Sold]]&gt; 700,"High Units","low Units")</f>
        <v>low Units</v>
      </c>
      <c r="U2742">
        <f>SUM(Table1[[#This Row],[Operating Profit]])/SUM(Table1[Operating Profit])*100</f>
        <v>5.2689399105464076E-3</v>
      </c>
      <c r="V2742">
        <f>SUM(Table1[[#This Row],[Price per Unit]]*Table1[[#This Row],[Units Sold]])</f>
        <v>5000</v>
      </c>
      <c r="W2742">
        <f>SUM(Table1[[#This Row],[Total Sales]]-Table1[[#This Row],[Operating Profit]])</f>
        <v>32500</v>
      </c>
      <c r="X2742">
        <f>SUM(Table1[[#This Row],[Total Sales]]-Table1[[#This Row],[Cost]])</f>
        <v>17500</v>
      </c>
      <c r="Y2742">
        <f>SUM(Table1[[#This Row],[profit/loss]])/SUM(Table1[profit/loss])</f>
        <v>5.2689399105464074E-5</v>
      </c>
    </row>
    <row r="2743" spans="1:25" x14ac:dyDescent="0.3">
      <c r="A2743" t="s">
        <v>29</v>
      </c>
      <c r="B2743" t="s">
        <v>82</v>
      </c>
      <c r="C2743">
        <v>1197831</v>
      </c>
      <c r="D2743" s="9">
        <v>44274</v>
      </c>
      <c r="E2743" s="8" t="str">
        <f>TEXT(Table1[[#This Row],[Invoice Date]],"dd-mm-yyyy")</f>
        <v>19-03-2021</v>
      </c>
      <c r="F2743" s="1" t="str">
        <f t="shared" si="168"/>
        <v>March</v>
      </c>
      <c r="G2743" s="1" t="str">
        <f t="shared" si="169"/>
        <v>2021</v>
      </c>
      <c r="H2743" s="1" t="str">
        <f t="shared" si="170"/>
        <v>Friday</v>
      </c>
      <c r="I2743" s="1" t="str">
        <f t="shared" si="171"/>
        <v>19</v>
      </c>
      <c r="J2743" t="s">
        <v>26</v>
      </c>
      <c r="K2743" t="s">
        <v>103</v>
      </c>
      <c r="L2743" t="s">
        <v>104</v>
      </c>
      <c r="M2743" t="s">
        <v>19</v>
      </c>
      <c r="N2743">
        <v>10</v>
      </c>
      <c r="O2743">
        <v>275</v>
      </c>
      <c r="P2743">
        <v>27500</v>
      </c>
      <c r="Q2743">
        <v>11000</v>
      </c>
      <c r="R2743">
        <v>0.4</v>
      </c>
      <c r="S2743" t="s">
        <v>82</v>
      </c>
      <c r="T2743" t="str">
        <f>IF(Table1[[#This Row],[Units Sold]]&gt; 700,"High Units","low Units")</f>
        <v>low Units</v>
      </c>
      <c r="U2743">
        <f>SUM(Table1[[#This Row],[Operating Profit]])/SUM(Table1[Operating Profit])*100</f>
        <v>3.31190508662917E-3</v>
      </c>
      <c r="V2743">
        <f>SUM(Table1[[#This Row],[Price per Unit]]*Table1[[#This Row],[Units Sold]])</f>
        <v>2750</v>
      </c>
      <c r="W2743">
        <f>SUM(Table1[[#This Row],[Total Sales]]-Table1[[#This Row],[Operating Profit]])</f>
        <v>16500</v>
      </c>
      <c r="X2743">
        <f>SUM(Table1[[#This Row],[Total Sales]]-Table1[[#This Row],[Cost]])</f>
        <v>11000</v>
      </c>
      <c r="Y2743">
        <f>SUM(Table1[[#This Row],[profit/loss]])/SUM(Table1[profit/loss])</f>
        <v>3.3119050866291701E-5</v>
      </c>
    </row>
    <row r="2744" spans="1:25" x14ac:dyDescent="0.3">
      <c r="A2744" t="s">
        <v>29</v>
      </c>
      <c r="B2744" t="s">
        <v>82</v>
      </c>
      <c r="C2744">
        <v>1197831</v>
      </c>
      <c r="D2744" s="9">
        <v>44274</v>
      </c>
      <c r="E2744" s="8" t="str">
        <f>TEXT(Table1[[#This Row],[Invoice Date]],"dd-mm-yyyy")</f>
        <v>19-03-2021</v>
      </c>
      <c r="F2744" s="1" t="str">
        <f t="shared" si="168"/>
        <v>March</v>
      </c>
      <c r="G2744" s="1" t="str">
        <f t="shared" si="169"/>
        <v>2021</v>
      </c>
      <c r="H2744" s="1" t="str">
        <f t="shared" si="170"/>
        <v>Friday</v>
      </c>
      <c r="I2744" s="1" t="str">
        <f t="shared" si="171"/>
        <v>19</v>
      </c>
      <c r="J2744" t="s">
        <v>26</v>
      </c>
      <c r="K2744" t="s">
        <v>103</v>
      </c>
      <c r="L2744" t="s">
        <v>104</v>
      </c>
      <c r="M2744" t="s">
        <v>20</v>
      </c>
      <c r="N2744">
        <v>20</v>
      </c>
      <c r="O2744">
        <v>125</v>
      </c>
      <c r="P2744">
        <v>25000</v>
      </c>
      <c r="Q2744">
        <v>10000</v>
      </c>
      <c r="R2744">
        <v>0.4</v>
      </c>
      <c r="S2744" t="s">
        <v>82</v>
      </c>
      <c r="T2744" t="str">
        <f>IF(Table1[[#This Row],[Units Sold]]&gt; 700,"High Units","low Units")</f>
        <v>low Units</v>
      </c>
      <c r="U2744">
        <f>SUM(Table1[[#This Row],[Operating Profit]])/SUM(Table1[Operating Profit])*100</f>
        <v>3.0108228060265183E-3</v>
      </c>
      <c r="V2744">
        <f>SUM(Table1[[#This Row],[Price per Unit]]*Table1[[#This Row],[Units Sold]])</f>
        <v>2500</v>
      </c>
      <c r="W2744">
        <f>SUM(Table1[[#This Row],[Total Sales]]-Table1[[#This Row],[Operating Profit]])</f>
        <v>15000</v>
      </c>
      <c r="X2744">
        <f>SUM(Table1[[#This Row],[Total Sales]]-Table1[[#This Row],[Cost]])</f>
        <v>10000</v>
      </c>
      <c r="Y2744">
        <f>SUM(Table1[[#This Row],[profit/loss]])/SUM(Table1[profit/loss])</f>
        <v>3.0108228060265182E-5</v>
      </c>
    </row>
    <row r="2745" spans="1:25" x14ac:dyDescent="0.3">
      <c r="A2745" t="s">
        <v>29</v>
      </c>
      <c r="B2745" t="s">
        <v>82</v>
      </c>
      <c r="C2745">
        <v>1197831</v>
      </c>
      <c r="D2745" s="9">
        <v>44274</v>
      </c>
      <c r="E2745" s="8" t="str">
        <f>TEXT(Table1[[#This Row],[Invoice Date]],"dd-mm-yyyy")</f>
        <v>19-03-2021</v>
      </c>
      <c r="F2745" s="1" t="str">
        <f t="shared" si="168"/>
        <v>March</v>
      </c>
      <c r="G2745" s="1" t="str">
        <f t="shared" si="169"/>
        <v>2021</v>
      </c>
      <c r="H2745" s="1" t="str">
        <f t="shared" si="170"/>
        <v>Friday</v>
      </c>
      <c r="I2745" s="1" t="str">
        <f t="shared" si="171"/>
        <v>19</v>
      </c>
      <c r="J2745" t="s">
        <v>26</v>
      </c>
      <c r="K2745" t="s">
        <v>103</v>
      </c>
      <c r="L2745" t="s">
        <v>104</v>
      </c>
      <c r="M2745" t="s">
        <v>21</v>
      </c>
      <c r="N2745">
        <v>35</v>
      </c>
      <c r="O2745">
        <v>175</v>
      </c>
      <c r="P2745">
        <v>61250</v>
      </c>
      <c r="Q2745">
        <v>21438</v>
      </c>
      <c r="R2745">
        <v>0.35</v>
      </c>
      <c r="S2745" t="s">
        <v>82</v>
      </c>
      <c r="T2745" t="str">
        <f>IF(Table1[[#This Row],[Units Sold]]&gt; 700,"High Units","low Units")</f>
        <v>low Units</v>
      </c>
      <c r="U2745">
        <f>SUM(Table1[[#This Row],[Operating Profit]])/SUM(Table1[Operating Profit])*100</f>
        <v>6.4546019315596496E-3</v>
      </c>
      <c r="V2745">
        <f>SUM(Table1[[#This Row],[Price per Unit]]*Table1[[#This Row],[Units Sold]])</f>
        <v>6125</v>
      </c>
      <c r="W2745">
        <f>SUM(Table1[[#This Row],[Total Sales]]-Table1[[#This Row],[Operating Profit]])</f>
        <v>39812</v>
      </c>
      <c r="X2745">
        <f>SUM(Table1[[#This Row],[Total Sales]]-Table1[[#This Row],[Cost]])</f>
        <v>21438</v>
      </c>
      <c r="Y2745">
        <f>SUM(Table1[[#This Row],[profit/loss]])/SUM(Table1[profit/loss])</f>
        <v>6.4546019315596501E-5</v>
      </c>
    </row>
    <row r="2746" spans="1:25" x14ac:dyDescent="0.3">
      <c r="A2746" t="s">
        <v>29</v>
      </c>
      <c r="B2746" t="s">
        <v>82</v>
      </c>
      <c r="C2746">
        <v>1197831</v>
      </c>
      <c r="D2746" s="9">
        <v>44274</v>
      </c>
      <c r="E2746" s="8" t="str">
        <f>TEXT(Table1[[#This Row],[Invoice Date]],"dd-mm-yyyy")</f>
        <v>19-03-2021</v>
      </c>
      <c r="F2746" s="1" t="str">
        <f t="shared" si="168"/>
        <v>March</v>
      </c>
      <c r="G2746" s="1" t="str">
        <f t="shared" si="169"/>
        <v>2021</v>
      </c>
      <c r="H2746" s="1" t="str">
        <f t="shared" si="170"/>
        <v>Friday</v>
      </c>
      <c r="I2746" s="1" t="str">
        <f t="shared" si="171"/>
        <v>19</v>
      </c>
      <c r="J2746" t="s">
        <v>26</v>
      </c>
      <c r="K2746" t="s">
        <v>103</v>
      </c>
      <c r="L2746" t="s">
        <v>104</v>
      </c>
      <c r="M2746" t="s">
        <v>22</v>
      </c>
      <c r="N2746">
        <v>25</v>
      </c>
      <c r="O2746">
        <v>275</v>
      </c>
      <c r="P2746">
        <v>68750</v>
      </c>
      <c r="Q2746">
        <v>27500</v>
      </c>
      <c r="R2746">
        <v>0.4</v>
      </c>
      <c r="S2746" t="s">
        <v>82</v>
      </c>
      <c r="T2746" t="str">
        <f>IF(Table1[[#This Row],[Units Sold]]&gt; 700,"High Units","low Units")</f>
        <v>low Units</v>
      </c>
      <c r="U2746">
        <f>SUM(Table1[[#This Row],[Operating Profit]])/SUM(Table1[Operating Profit])*100</f>
        <v>8.2797627165729255E-3</v>
      </c>
      <c r="V2746">
        <f>SUM(Table1[[#This Row],[Price per Unit]]*Table1[[#This Row],[Units Sold]])</f>
        <v>6875</v>
      </c>
      <c r="W2746">
        <f>SUM(Table1[[#This Row],[Total Sales]]-Table1[[#This Row],[Operating Profit]])</f>
        <v>41250</v>
      </c>
      <c r="X2746">
        <f>SUM(Table1[[#This Row],[Total Sales]]-Table1[[#This Row],[Cost]])</f>
        <v>27500</v>
      </c>
      <c r="Y2746">
        <f>SUM(Table1[[#This Row],[profit/loss]])/SUM(Table1[profit/loss])</f>
        <v>8.2797627165729249E-5</v>
      </c>
    </row>
    <row r="2747" spans="1:25" x14ac:dyDescent="0.3">
      <c r="A2747" t="s">
        <v>29</v>
      </c>
      <c r="B2747" t="s">
        <v>82</v>
      </c>
      <c r="C2747">
        <v>1197831</v>
      </c>
      <c r="D2747" s="9">
        <v>44306</v>
      </c>
      <c r="E2747" s="8" t="str">
        <f>TEXT(Table1[[#This Row],[Invoice Date]],"dd-mm-yyyy")</f>
        <v>20-04-2021</v>
      </c>
      <c r="F2747" s="1" t="str">
        <f t="shared" si="168"/>
        <v>April</v>
      </c>
      <c r="G2747" s="1" t="str">
        <f t="shared" si="169"/>
        <v>2021</v>
      </c>
      <c r="H2747" s="1" t="str">
        <f t="shared" si="170"/>
        <v>Tuesday</v>
      </c>
      <c r="I2747" s="1" t="str">
        <f t="shared" si="171"/>
        <v>20</v>
      </c>
      <c r="J2747" t="s">
        <v>26</v>
      </c>
      <c r="K2747" t="s">
        <v>103</v>
      </c>
      <c r="L2747" t="s">
        <v>104</v>
      </c>
      <c r="M2747" t="s">
        <v>16</v>
      </c>
      <c r="N2747">
        <v>25</v>
      </c>
      <c r="O2747">
        <v>525</v>
      </c>
      <c r="P2747">
        <v>131250</v>
      </c>
      <c r="Q2747">
        <v>52500</v>
      </c>
      <c r="R2747">
        <v>0.4</v>
      </c>
      <c r="S2747" t="s">
        <v>82</v>
      </c>
      <c r="T2747" t="str">
        <f>IF(Table1[[#This Row],[Units Sold]]&gt; 700,"High Units","low Units")</f>
        <v>low Units</v>
      </c>
      <c r="U2747">
        <f>SUM(Table1[[#This Row],[Operating Profit]])/SUM(Table1[Operating Profit])*100</f>
        <v>1.5806819731639221E-2</v>
      </c>
      <c r="V2747">
        <f>SUM(Table1[[#This Row],[Price per Unit]]*Table1[[#This Row],[Units Sold]])</f>
        <v>13125</v>
      </c>
      <c r="W2747">
        <f>SUM(Table1[[#This Row],[Total Sales]]-Table1[[#This Row],[Operating Profit]])</f>
        <v>78750</v>
      </c>
      <c r="X2747">
        <f>SUM(Table1[[#This Row],[Total Sales]]-Table1[[#This Row],[Cost]])</f>
        <v>52500</v>
      </c>
      <c r="Y2747">
        <f>SUM(Table1[[#This Row],[profit/loss]])/SUM(Table1[profit/loss])</f>
        <v>1.5806819731639221E-4</v>
      </c>
    </row>
    <row r="2748" spans="1:25" x14ac:dyDescent="0.3">
      <c r="A2748" t="s">
        <v>29</v>
      </c>
      <c r="B2748" t="s">
        <v>82</v>
      </c>
      <c r="C2748">
        <v>1197831</v>
      </c>
      <c r="D2748" s="9">
        <v>44306</v>
      </c>
      <c r="E2748" s="8" t="str">
        <f>TEXT(Table1[[#This Row],[Invoice Date]],"dd-mm-yyyy")</f>
        <v>20-04-2021</v>
      </c>
      <c r="F2748" s="1" t="str">
        <f t="shared" si="168"/>
        <v>April</v>
      </c>
      <c r="G2748" s="1" t="str">
        <f t="shared" si="169"/>
        <v>2021</v>
      </c>
      <c r="H2748" s="1" t="str">
        <f t="shared" si="170"/>
        <v>Tuesday</v>
      </c>
      <c r="I2748" s="1" t="str">
        <f t="shared" si="171"/>
        <v>20</v>
      </c>
      <c r="J2748" t="s">
        <v>26</v>
      </c>
      <c r="K2748" t="s">
        <v>103</v>
      </c>
      <c r="L2748" t="s">
        <v>104</v>
      </c>
      <c r="M2748" t="s">
        <v>18</v>
      </c>
      <c r="N2748">
        <v>25</v>
      </c>
      <c r="O2748">
        <v>225</v>
      </c>
      <c r="P2748">
        <v>56250</v>
      </c>
      <c r="Q2748">
        <v>19688</v>
      </c>
      <c r="R2748">
        <v>0.35</v>
      </c>
      <c r="S2748" t="s">
        <v>82</v>
      </c>
      <c r="T2748" t="str">
        <f>IF(Table1[[#This Row],[Units Sold]]&gt; 700,"High Units","low Units")</f>
        <v>low Units</v>
      </c>
      <c r="U2748">
        <f>SUM(Table1[[#This Row],[Operating Profit]])/SUM(Table1[Operating Profit])*100</f>
        <v>5.9277079405050098E-3</v>
      </c>
      <c r="V2748">
        <f>SUM(Table1[[#This Row],[Price per Unit]]*Table1[[#This Row],[Units Sold]])</f>
        <v>5625</v>
      </c>
      <c r="W2748">
        <f>SUM(Table1[[#This Row],[Total Sales]]-Table1[[#This Row],[Operating Profit]])</f>
        <v>36562</v>
      </c>
      <c r="X2748">
        <f>SUM(Table1[[#This Row],[Total Sales]]-Table1[[#This Row],[Cost]])</f>
        <v>19688</v>
      </c>
      <c r="Y2748">
        <f>SUM(Table1[[#This Row],[profit/loss]])/SUM(Table1[profit/loss])</f>
        <v>5.9277079405050096E-5</v>
      </c>
    </row>
    <row r="2749" spans="1:25" x14ac:dyDescent="0.3">
      <c r="A2749" t="s">
        <v>29</v>
      </c>
      <c r="B2749" t="s">
        <v>82</v>
      </c>
      <c r="C2749">
        <v>1197831</v>
      </c>
      <c r="D2749" s="9">
        <v>44306</v>
      </c>
      <c r="E2749" s="8" t="str">
        <f>TEXT(Table1[[#This Row],[Invoice Date]],"dd-mm-yyyy")</f>
        <v>20-04-2021</v>
      </c>
      <c r="F2749" s="1" t="str">
        <f t="shared" si="168"/>
        <v>April</v>
      </c>
      <c r="G2749" s="1" t="str">
        <f t="shared" si="169"/>
        <v>2021</v>
      </c>
      <c r="H2749" s="1" t="str">
        <f t="shared" si="170"/>
        <v>Tuesday</v>
      </c>
      <c r="I2749" s="1" t="str">
        <f t="shared" si="171"/>
        <v>20</v>
      </c>
      <c r="J2749" t="s">
        <v>26</v>
      </c>
      <c r="K2749" t="s">
        <v>103</v>
      </c>
      <c r="L2749" t="s">
        <v>104</v>
      </c>
      <c r="M2749" t="s">
        <v>19</v>
      </c>
      <c r="N2749">
        <v>15</v>
      </c>
      <c r="O2749">
        <v>225</v>
      </c>
      <c r="P2749">
        <v>33750</v>
      </c>
      <c r="Q2749">
        <v>13500</v>
      </c>
      <c r="R2749">
        <v>0.4</v>
      </c>
      <c r="S2749" t="s">
        <v>82</v>
      </c>
      <c r="T2749" t="str">
        <f>IF(Table1[[#This Row],[Units Sold]]&gt; 700,"High Units","low Units")</f>
        <v>low Units</v>
      </c>
      <c r="U2749">
        <f>SUM(Table1[[#This Row],[Operating Profit]])/SUM(Table1[Operating Profit])*100</f>
        <v>4.0646107881357994E-3</v>
      </c>
      <c r="V2749">
        <f>SUM(Table1[[#This Row],[Price per Unit]]*Table1[[#This Row],[Units Sold]])</f>
        <v>3375</v>
      </c>
      <c r="W2749">
        <f>SUM(Table1[[#This Row],[Total Sales]]-Table1[[#This Row],[Operating Profit]])</f>
        <v>20250</v>
      </c>
      <c r="X2749">
        <f>SUM(Table1[[#This Row],[Total Sales]]-Table1[[#This Row],[Cost]])</f>
        <v>13500</v>
      </c>
      <c r="Y2749">
        <f>SUM(Table1[[#This Row],[profit/loss]])/SUM(Table1[profit/loss])</f>
        <v>4.0646107881357998E-5</v>
      </c>
    </row>
    <row r="2750" spans="1:25" x14ac:dyDescent="0.3">
      <c r="A2750" t="s">
        <v>29</v>
      </c>
      <c r="B2750" t="s">
        <v>82</v>
      </c>
      <c r="C2750">
        <v>1197831</v>
      </c>
      <c r="D2750" s="9">
        <v>44306</v>
      </c>
      <c r="E2750" s="8" t="str">
        <f>TEXT(Table1[[#This Row],[Invoice Date]],"dd-mm-yyyy")</f>
        <v>20-04-2021</v>
      </c>
      <c r="F2750" s="1" t="str">
        <f t="shared" si="168"/>
        <v>April</v>
      </c>
      <c r="G2750" s="1" t="str">
        <f t="shared" si="169"/>
        <v>2021</v>
      </c>
      <c r="H2750" s="1" t="str">
        <f t="shared" si="170"/>
        <v>Tuesday</v>
      </c>
      <c r="I2750" s="1" t="str">
        <f t="shared" si="171"/>
        <v>20</v>
      </c>
      <c r="J2750" t="s">
        <v>26</v>
      </c>
      <c r="K2750" t="s">
        <v>103</v>
      </c>
      <c r="L2750" t="s">
        <v>104</v>
      </c>
      <c r="M2750" t="s">
        <v>20</v>
      </c>
      <c r="N2750">
        <v>20</v>
      </c>
      <c r="O2750">
        <v>150</v>
      </c>
      <c r="P2750">
        <v>30000</v>
      </c>
      <c r="Q2750">
        <v>12000</v>
      </c>
      <c r="R2750">
        <v>0.4</v>
      </c>
      <c r="S2750" t="s">
        <v>82</v>
      </c>
      <c r="T2750" t="str">
        <f>IF(Table1[[#This Row],[Units Sold]]&gt; 700,"High Units","low Units")</f>
        <v>low Units</v>
      </c>
      <c r="U2750">
        <f>SUM(Table1[[#This Row],[Operating Profit]])/SUM(Table1[Operating Profit])*100</f>
        <v>3.612987367231822E-3</v>
      </c>
      <c r="V2750">
        <f>SUM(Table1[[#This Row],[Price per Unit]]*Table1[[#This Row],[Units Sold]])</f>
        <v>3000</v>
      </c>
      <c r="W2750">
        <f>SUM(Table1[[#This Row],[Total Sales]]-Table1[[#This Row],[Operating Profit]])</f>
        <v>18000</v>
      </c>
      <c r="X2750">
        <f>SUM(Table1[[#This Row],[Total Sales]]-Table1[[#This Row],[Cost]])</f>
        <v>12000</v>
      </c>
      <c r="Y2750">
        <f>SUM(Table1[[#This Row],[profit/loss]])/SUM(Table1[profit/loss])</f>
        <v>3.612987367231822E-5</v>
      </c>
    </row>
    <row r="2751" spans="1:25" x14ac:dyDescent="0.3">
      <c r="A2751" t="s">
        <v>29</v>
      </c>
      <c r="B2751" t="s">
        <v>82</v>
      </c>
      <c r="C2751">
        <v>1197831</v>
      </c>
      <c r="D2751" s="9">
        <v>44306</v>
      </c>
      <c r="E2751" s="8" t="str">
        <f>TEXT(Table1[[#This Row],[Invoice Date]],"dd-mm-yyyy")</f>
        <v>20-04-2021</v>
      </c>
      <c r="F2751" s="1" t="str">
        <f t="shared" si="168"/>
        <v>April</v>
      </c>
      <c r="G2751" s="1" t="str">
        <f t="shared" si="169"/>
        <v>2021</v>
      </c>
      <c r="H2751" s="1" t="str">
        <f t="shared" si="170"/>
        <v>Tuesday</v>
      </c>
      <c r="I2751" s="1" t="str">
        <f t="shared" si="171"/>
        <v>20</v>
      </c>
      <c r="J2751" t="s">
        <v>26</v>
      </c>
      <c r="K2751" t="s">
        <v>103</v>
      </c>
      <c r="L2751" t="s">
        <v>104</v>
      </c>
      <c r="M2751" t="s">
        <v>21</v>
      </c>
      <c r="N2751">
        <v>40</v>
      </c>
      <c r="O2751">
        <v>175</v>
      </c>
      <c r="P2751">
        <v>70000</v>
      </c>
      <c r="Q2751">
        <v>24500</v>
      </c>
      <c r="R2751">
        <v>0.35</v>
      </c>
      <c r="S2751" t="s">
        <v>82</v>
      </c>
      <c r="T2751" t="str">
        <f>IF(Table1[[#This Row],[Units Sold]]&gt; 700,"High Units","low Units")</f>
        <v>low Units</v>
      </c>
      <c r="U2751">
        <f>SUM(Table1[[#This Row],[Operating Profit]])/SUM(Table1[Operating Profit])*100</f>
        <v>7.3765158747649707E-3</v>
      </c>
      <c r="V2751">
        <f>SUM(Table1[[#This Row],[Price per Unit]]*Table1[[#This Row],[Units Sold]])</f>
        <v>7000</v>
      </c>
      <c r="W2751">
        <f>SUM(Table1[[#This Row],[Total Sales]]-Table1[[#This Row],[Operating Profit]])</f>
        <v>45500</v>
      </c>
      <c r="X2751">
        <f>SUM(Table1[[#This Row],[Total Sales]]-Table1[[#This Row],[Cost]])</f>
        <v>24500</v>
      </c>
      <c r="Y2751">
        <f>SUM(Table1[[#This Row],[profit/loss]])/SUM(Table1[profit/loss])</f>
        <v>7.3765158747649706E-5</v>
      </c>
    </row>
    <row r="2752" spans="1:25" x14ac:dyDescent="0.3">
      <c r="A2752" t="s">
        <v>29</v>
      </c>
      <c r="B2752" t="s">
        <v>82</v>
      </c>
      <c r="C2752">
        <v>1197831</v>
      </c>
      <c r="D2752" s="9">
        <v>44306</v>
      </c>
      <c r="E2752" s="8" t="str">
        <f>TEXT(Table1[[#This Row],[Invoice Date]],"dd-mm-yyyy")</f>
        <v>20-04-2021</v>
      </c>
      <c r="F2752" s="1" t="str">
        <f t="shared" si="168"/>
        <v>April</v>
      </c>
      <c r="G2752" s="1" t="str">
        <f t="shared" si="169"/>
        <v>2021</v>
      </c>
      <c r="H2752" s="1" t="str">
        <f t="shared" si="170"/>
        <v>Tuesday</v>
      </c>
      <c r="I2752" s="1" t="str">
        <f t="shared" si="171"/>
        <v>20</v>
      </c>
      <c r="J2752" t="s">
        <v>26</v>
      </c>
      <c r="K2752" t="s">
        <v>103</v>
      </c>
      <c r="L2752" t="s">
        <v>104</v>
      </c>
      <c r="M2752" t="s">
        <v>22</v>
      </c>
      <c r="N2752">
        <v>30</v>
      </c>
      <c r="O2752">
        <v>325</v>
      </c>
      <c r="P2752">
        <v>97500</v>
      </c>
      <c r="Q2752">
        <v>39000</v>
      </c>
      <c r="R2752">
        <v>0.4</v>
      </c>
      <c r="S2752" t="s">
        <v>82</v>
      </c>
      <c r="T2752" t="str">
        <f>IF(Table1[[#This Row],[Units Sold]]&gt; 700,"High Units","low Units")</f>
        <v>low Units</v>
      </c>
      <c r="U2752">
        <f>SUM(Table1[[#This Row],[Operating Profit]])/SUM(Table1[Operating Profit])*100</f>
        <v>1.1742208943503422E-2</v>
      </c>
      <c r="V2752">
        <f>SUM(Table1[[#This Row],[Price per Unit]]*Table1[[#This Row],[Units Sold]])</f>
        <v>9750</v>
      </c>
      <c r="W2752">
        <f>SUM(Table1[[#This Row],[Total Sales]]-Table1[[#This Row],[Operating Profit]])</f>
        <v>58500</v>
      </c>
      <c r="X2752">
        <f>SUM(Table1[[#This Row],[Total Sales]]-Table1[[#This Row],[Cost]])</f>
        <v>39000</v>
      </c>
      <c r="Y2752">
        <f>SUM(Table1[[#This Row],[profit/loss]])/SUM(Table1[profit/loss])</f>
        <v>1.1742208943503421E-4</v>
      </c>
    </row>
    <row r="2753" spans="1:25" x14ac:dyDescent="0.3">
      <c r="A2753" t="s">
        <v>29</v>
      </c>
      <c r="B2753" t="s">
        <v>82</v>
      </c>
      <c r="C2753">
        <v>1197831</v>
      </c>
      <c r="D2753" s="9">
        <v>44335</v>
      </c>
      <c r="E2753" s="8" t="str">
        <f>TEXT(Table1[[#This Row],[Invoice Date]],"dd-mm-yyyy")</f>
        <v>19-05-2021</v>
      </c>
      <c r="F2753" s="1" t="str">
        <f t="shared" si="168"/>
        <v>May</v>
      </c>
      <c r="G2753" s="1" t="str">
        <f t="shared" si="169"/>
        <v>2021</v>
      </c>
      <c r="H2753" s="1" t="str">
        <f t="shared" si="170"/>
        <v>Wednesday</v>
      </c>
      <c r="I2753" s="1" t="str">
        <f t="shared" si="171"/>
        <v>19</v>
      </c>
      <c r="J2753" t="s">
        <v>26</v>
      </c>
      <c r="K2753" t="s">
        <v>103</v>
      </c>
      <c r="L2753" t="s">
        <v>104</v>
      </c>
      <c r="M2753" t="s">
        <v>16</v>
      </c>
      <c r="N2753">
        <v>40</v>
      </c>
      <c r="O2753">
        <v>595</v>
      </c>
      <c r="P2753">
        <v>238000</v>
      </c>
      <c r="Q2753">
        <v>95200</v>
      </c>
      <c r="R2753">
        <v>0.4</v>
      </c>
      <c r="S2753" t="s">
        <v>82</v>
      </c>
      <c r="T2753" t="str">
        <f>IF(Table1[[#This Row],[Units Sold]]&gt; 700,"High Units","low Units")</f>
        <v>low Units</v>
      </c>
      <c r="U2753">
        <f>SUM(Table1[[#This Row],[Operating Profit]])/SUM(Table1[Operating Profit])*100</f>
        <v>2.8663033113372455E-2</v>
      </c>
      <c r="V2753">
        <f>SUM(Table1[[#This Row],[Price per Unit]]*Table1[[#This Row],[Units Sold]])</f>
        <v>23800</v>
      </c>
      <c r="W2753">
        <f>SUM(Table1[[#This Row],[Total Sales]]-Table1[[#This Row],[Operating Profit]])</f>
        <v>142800</v>
      </c>
      <c r="X2753">
        <f>SUM(Table1[[#This Row],[Total Sales]]-Table1[[#This Row],[Cost]])</f>
        <v>95200</v>
      </c>
      <c r="Y2753">
        <f>SUM(Table1[[#This Row],[profit/loss]])/SUM(Table1[profit/loss])</f>
        <v>2.8663033113372456E-4</v>
      </c>
    </row>
    <row r="2754" spans="1:25" x14ac:dyDescent="0.3">
      <c r="A2754" t="s">
        <v>29</v>
      </c>
      <c r="B2754" t="s">
        <v>82</v>
      </c>
      <c r="C2754">
        <v>1197831</v>
      </c>
      <c r="D2754" s="9">
        <v>44335</v>
      </c>
      <c r="E2754" s="8" t="str">
        <f>TEXT(Table1[[#This Row],[Invoice Date]],"dd-mm-yyyy")</f>
        <v>19-05-2021</v>
      </c>
      <c r="F2754" s="1" t="str">
        <f t="shared" si="168"/>
        <v>May</v>
      </c>
      <c r="G2754" s="1" t="str">
        <f t="shared" si="169"/>
        <v>2021</v>
      </c>
      <c r="H2754" s="1" t="str">
        <f t="shared" si="170"/>
        <v>Wednesday</v>
      </c>
      <c r="I2754" s="1" t="str">
        <f t="shared" si="171"/>
        <v>19</v>
      </c>
      <c r="J2754" t="s">
        <v>26</v>
      </c>
      <c r="K2754" t="s">
        <v>103</v>
      </c>
      <c r="L2754" t="s">
        <v>104</v>
      </c>
      <c r="M2754" t="s">
        <v>18</v>
      </c>
      <c r="N2754">
        <v>40</v>
      </c>
      <c r="O2754">
        <v>300</v>
      </c>
      <c r="P2754">
        <v>120000</v>
      </c>
      <c r="Q2754">
        <v>42000</v>
      </c>
      <c r="R2754">
        <v>0.35</v>
      </c>
      <c r="S2754" t="s">
        <v>82</v>
      </c>
      <c r="T2754" t="str">
        <f>IF(Table1[[#This Row],[Units Sold]]&gt; 700,"High Units","low Units")</f>
        <v>low Units</v>
      </c>
      <c r="U2754">
        <f>SUM(Table1[[#This Row],[Operating Profit]])/SUM(Table1[Operating Profit])*100</f>
        <v>1.2645455785311377E-2</v>
      </c>
      <c r="V2754">
        <f>SUM(Table1[[#This Row],[Price per Unit]]*Table1[[#This Row],[Units Sold]])</f>
        <v>12000</v>
      </c>
      <c r="W2754">
        <f>SUM(Table1[[#This Row],[Total Sales]]-Table1[[#This Row],[Operating Profit]])</f>
        <v>78000</v>
      </c>
      <c r="X2754">
        <f>SUM(Table1[[#This Row],[Total Sales]]-Table1[[#This Row],[Cost]])</f>
        <v>42000</v>
      </c>
      <c r="Y2754">
        <f>SUM(Table1[[#This Row],[profit/loss]])/SUM(Table1[profit/loss])</f>
        <v>1.2645455785311377E-4</v>
      </c>
    </row>
    <row r="2755" spans="1:25" x14ac:dyDescent="0.3">
      <c r="A2755" t="s">
        <v>29</v>
      </c>
      <c r="B2755" t="s">
        <v>82</v>
      </c>
      <c r="C2755">
        <v>1197831</v>
      </c>
      <c r="D2755" s="9">
        <v>44335</v>
      </c>
      <c r="E2755" s="8" t="str">
        <f>TEXT(Table1[[#This Row],[Invoice Date]],"dd-mm-yyyy")</f>
        <v>19-05-2021</v>
      </c>
      <c r="F2755" s="1" t="str">
        <f t="shared" ref="F2755:F2818" si="172">TEXT(D2755,"mmmm")</f>
        <v>May</v>
      </c>
      <c r="G2755" s="1" t="str">
        <f t="shared" ref="G2755:G2818" si="173">TEXT(D2755,"YYYY")</f>
        <v>2021</v>
      </c>
      <c r="H2755" s="1" t="str">
        <f t="shared" ref="H2755:H2818" si="174">TEXT(D2755,"dddd")</f>
        <v>Wednesday</v>
      </c>
      <c r="I2755" s="1" t="str">
        <f t="shared" ref="I2755:I2818" si="175">TEXT(D2755,"dd")</f>
        <v>19</v>
      </c>
      <c r="J2755" t="s">
        <v>26</v>
      </c>
      <c r="K2755" t="s">
        <v>103</v>
      </c>
      <c r="L2755" t="s">
        <v>104</v>
      </c>
      <c r="M2755" t="s">
        <v>19</v>
      </c>
      <c r="N2755">
        <v>35</v>
      </c>
      <c r="O2755">
        <v>275</v>
      </c>
      <c r="P2755">
        <v>96250</v>
      </c>
      <c r="Q2755">
        <v>38500</v>
      </c>
      <c r="R2755">
        <v>0.4</v>
      </c>
      <c r="S2755" t="s">
        <v>82</v>
      </c>
      <c r="T2755" t="str">
        <f>IF(Table1[[#This Row],[Units Sold]]&gt; 700,"High Units","low Units")</f>
        <v>low Units</v>
      </c>
      <c r="U2755">
        <f>SUM(Table1[[#This Row],[Operating Profit]])/SUM(Table1[Operating Profit])*100</f>
        <v>1.1591667803202095E-2</v>
      </c>
      <c r="V2755">
        <f>SUM(Table1[[#This Row],[Price per Unit]]*Table1[[#This Row],[Units Sold]])</f>
        <v>9625</v>
      </c>
      <c r="W2755">
        <f>SUM(Table1[[#This Row],[Total Sales]]-Table1[[#This Row],[Operating Profit]])</f>
        <v>57750</v>
      </c>
      <c r="X2755">
        <f>SUM(Table1[[#This Row],[Total Sales]]-Table1[[#This Row],[Cost]])</f>
        <v>38500</v>
      </c>
      <c r="Y2755">
        <f>SUM(Table1[[#This Row],[profit/loss]])/SUM(Table1[profit/loss])</f>
        <v>1.1591667803202096E-4</v>
      </c>
    </row>
    <row r="2756" spans="1:25" x14ac:dyDescent="0.3">
      <c r="A2756" t="s">
        <v>29</v>
      </c>
      <c r="B2756" t="s">
        <v>82</v>
      </c>
      <c r="C2756">
        <v>1197831</v>
      </c>
      <c r="D2756" s="9">
        <v>44335</v>
      </c>
      <c r="E2756" s="8" t="str">
        <f>TEXT(Table1[[#This Row],[Invoice Date]],"dd-mm-yyyy")</f>
        <v>19-05-2021</v>
      </c>
      <c r="F2756" s="1" t="str">
        <f t="shared" si="172"/>
        <v>May</v>
      </c>
      <c r="G2756" s="1" t="str">
        <f t="shared" si="173"/>
        <v>2021</v>
      </c>
      <c r="H2756" s="1" t="str">
        <f t="shared" si="174"/>
        <v>Wednesday</v>
      </c>
      <c r="I2756" s="1" t="str">
        <f t="shared" si="175"/>
        <v>19</v>
      </c>
      <c r="J2756" t="s">
        <v>26</v>
      </c>
      <c r="K2756" t="s">
        <v>103</v>
      </c>
      <c r="L2756" t="s">
        <v>104</v>
      </c>
      <c r="M2756" t="s">
        <v>20</v>
      </c>
      <c r="N2756">
        <v>35</v>
      </c>
      <c r="O2756">
        <v>225</v>
      </c>
      <c r="P2756">
        <v>78750</v>
      </c>
      <c r="Q2756">
        <v>31500</v>
      </c>
      <c r="R2756">
        <v>0.4</v>
      </c>
      <c r="S2756" t="s">
        <v>82</v>
      </c>
      <c r="T2756" t="str">
        <f>IF(Table1[[#This Row],[Units Sold]]&gt; 700,"High Units","low Units")</f>
        <v>low Units</v>
      </c>
      <c r="U2756">
        <f>SUM(Table1[[#This Row],[Operating Profit]])/SUM(Table1[Operating Profit])*100</f>
        <v>9.484091838983532E-3</v>
      </c>
      <c r="V2756">
        <f>SUM(Table1[[#This Row],[Price per Unit]]*Table1[[#This Row],[Units Sold]])</f>
        <v>7875</v>
      </c>
      <c r="W2756">
        <f>SUM(Table1[[#This Row],[Total Sales]]-Table1[[#This Row],[Operating Profit]])</f>
        <v>47250</v>
      </c>
      <c r="X2756">
        <f>SUM(Table1[[#This Row],[Total Sales]]-Table1[[#This Row],[Cost]])</f>
        <v>31500</v>
      </c>
      <c r="Y2756">
        <f>SUM(Table1[[#This Row],[profit/loss]])/SUM(Table1[profit/loss])</f>
        <v>9.4840918389835324E-5</v>
      </c>
    </row>
    <row r="2757" spans="1:25" x14ac:dyDescent="0.3">
      <c r="A2757" t="s">
        <v>29</v>
      </c>
      <c r="B2757" t="s">
        <v>82</v>
      </c>
      <c r="C2757">
        <v>1197831</v>
      </c>
      <c r="D2757" s="9">
        <v>44335</v>
      </c>
      <c r="E2757" s="8" t="str">
        <f>TEXT(Table1[[#This Row],[Invoice Date]],"dd-mm-yyyy")</f>
        <v>19-05-2021</v>
      </c>
      <c r="F2757" s="1" t="str">
        <f t="shared" si="172"/>
        <v>May</v>
      </c>
      <c r="G2757" s="1" t="str">
        <f t="shared" si="173"/>
        <v>2021</v>
      </c>
      <c r="H2757" s="1" t="str">
        <f t="shared" si="174"/>
        <v>Wednesday</v>
      </c>
      <c r="I2757" s="1" t="str">
        <f t="shared" si="175"/>
        <v>19</v>
      </c>
      <c r="J2757" t="s">
        <v>26</v>
      </c>
      <c r="K2757" t="s">
        <v>103</v>
      </c>
      <c r="L2757" t="s">
        <v>104</v>
      </c>
      <c r="M2757" t="s">
        <v>21</v>
      </c>
      <c r="N2757">
        <v>45</v>
      </c>
      <c r="O2757">
        <v>250</v>
      </c>
      <c r="P2757">
        <v>112500</v>
      </c>
      <c r="Q2757">
        <v>39375</v>
      </c>
      <c r="R2757">
        <v>0.35</v>
      </c>
      <c r="S2757" t="s">
        <v>82</v>
      </c>
      <c r="T2757" t="str">
        <f>IF(Table1[[#This Row],[Units Sold]]&gt; 700,"High Units","low Units")</f>
        <v>low Units</v>
      </c>
      <c r="U2757">
        <f>SUM(Table1[[#This Row],[Operating Profit]])/SUM(Table1[Operating Profit])*100</f>
        <v>1.1855114798729416E-2</v>
      </c>
      <c r="V2757">
        <f>SUM(Table1[[#This Row],[Price per Unit]]*Table1[[#This Row],[Units Sold]])</f>
        <v>11250</v>
      </c>
      <c r="W2757">
        <f>SUM(Table1[[#This Row],[Total Sales]]-Table1[[#This Row],[Operating Profit]])</f>
        <v>73125</v>
      </c>
      <c r="X2757">
        <f>SUM(Table1[[#This Row],[Total Sales]]-Table1[[#This Row],[Cost]])</f>
        <v>39375</v>
      </c>
      <c r="Y2757">
        <f>SUM(Table1[[#This Row],[profit/loss]])/SUM(Table1[profit/loss])</f>
        <v>1.1855114798729416E-4</v>
      </c>
    </row>
    <row r="2758" spans="1:25" x14ac:dyDescent="0.3">
      <c r="A2758" t="s">
        <v>29</v>
      </c>
      <c r="B2758" t="s">
        <v>82</v>
      </c>
      <c r="C2758">
        <v>1197831</v>
      </c>
      <c r="D2758" s="9">
        <v>44335</v>
      </c>
      <c r="E2758" s="8" t="str">
        <f>TEXT(Table1[[#This Row],[Invoice Date]],"dd-mm-yyyy")</f>
        <v>19-05-2021</v>
      </c>
      <c r="F2758" s="1" t="str">
        <f t="shared" si="172"/>
        <v>May</v>
      </c>
      <c r="G2758" s="1" t="str">
        <f t="shared" si="173"/>
        <v>2021</v>
      </c>
      <c r="H2758" s="1" t="str">
        <f t="shared" si="174"/>
        <v>Wednesday</v>
      </c>
      <c r="I2758" s="1" t="str">
        <f t="shared" si="175"/>
        <v>19</v>
      </c>
      <c r="J2758" t="s">
        <v>26</v>
      </c>
      <c r="K2758" t="s">
        <v>103</v>
      </c>
      <c r="L2758" t="s">
        <v>104</v>
      </c>
      <c r="M2758" t="s">
        <v>22</v>
      </c>
      <c r="N2758">
        <v>45</v>
      </c>
      <c r="O2758">
        <v>350</v>
      </c>
      <c r="P2758">
        <v>157500</v>
      </c>
      <c r="Q2758">
        <v>63000</v>
      </c>
      <c r="R2758">
        <v>0.4</v>
      </c>
      <c r="S2758" t="s">
        <v>82</v>
      </c>
      <c r="T2758" t="str">
        <f>IF(Table1[[#This Row],[Units Sold]]&gt; 700,"High Units","low Units")</f>
        <v>low Units</v>
      </c>
      <c r="U2758">
        <f>SUM(Table1[[#This Row],[Operating Profit]])/SUM(Table1[Operating Profit])*100</f>
        <v>1.8968183677967064E-2</v>
      </c>
      <c r="V2758">
        <f>SUM(Table1[[#This Row],[Price per Unit]]*Table1[[#This Row],[Units Sold]])</f>
        <v>15750</v>
      </c>
      <c r="W2758">
        <f>SUM(Table1[[#This Row],[Total Sales]]-Table1[[#This Row],[Operating Profit]])</f>
        <v>94500</v>
      </c>
      <c r="X2758">
        <f>SUM(Table1[[#This Row],[Total Sales]]-Table1[[#This Row],[Cost]])</f>
        <v>63000</v>
      </c>
      <c r="Y2758">
        <f>SUM(Table1[[#This Row],[profit/loss]])/SUM(Table1[profit/loss])</f>
        <v>1.8968183677967065E-4</v>
      </c>
    </row>
    <row r="2759" spans="1:25" x14ac:dyDescent="0.3">
      <c r="A2759" t="s">
        <v>29</v>
      </c>
      <c r="B2759" t="s">
        <v>82</v>
      </c>
      <c r="C2759">
        <v>1197831</v>
      </c>
      <c r="D2759" s="9">
        <v>44368</v>
      </c>
      <c r="E2759" s="8" t="str">
        <f>TEXT(Table1[[#This Row],[Invoice Date]],"dd-mm-yyyy")</f>
        <v>21-06-2021</v>
      </c>
      <c r="F2759" s="1" t="str">
        <f t="shared" si="172"/>
        <v>June</v>
      </c>
      <c r="G2759" s="1" t="str">
        <f t="shared" si="173"/>
        <v>2021</v>
      </c>
      <c r="H2759" s="1" t="str">
        <f t="shared" si="174"/>
        <v>Monday</v>
      </c>
      <c r="I2759" s="1" t="str">
        <f t="shared" si="175"/>
        <v>21</v>
      </c>
      <c r="J2759" t="s">
        <v>26</v>
      </c>
      <c r="K2759" t="s">
        <v>103</v>
      </c>
      <c r="L2759" t="s">
        <v>104</v>
      </c>
      <c r="M2759" t="s">
        <v>16</v>
      </c>
      <c r="N2759">
        <v>40</v>
      </c>
      <c r="O2759">
        <v>600</v>
      </c>
      <c r="P2759">
        <v>240000</v>
      </c>
      <c r="Q2759">
        <v>96000</v>
      </c>
      <c r="R2759">
        <v>0.4</v>
      </c>
      <c r="S2759" t="s">
        <v>82</v>
      </c>
      <c r="T2759" t="str">
        <f>IF(Table1[[#This Row],[Units Sold]]&gt; 700,"High Units","low Units")</f>
        <v>low Units</v>
      </c>
      <c r="U2759">
        <f>SUM(Table1[[#This Row],[Operating Profit]])/SUM(Table1[Operating Profit])*100</f>
        <v>2.8903898937854576E-2</v>
      </c>
      <c r="V2759">
        <f>SUM(Table1[[#This Row],[Price per Unit]]*Table1[[#This Row],[Units Sold]])</f>
        <v>24000</v>
      </c>
      <c r="W2759">
        <f>SUM(Table1[[#This Row],[Total Sales]]-Table1[[#This Row],[Operating Profit]])</f>
        <v>144000</v>
      </c>
      <c r="X2759">
        <f>SUM(Table1[[#This Row],[Total Sales]]-Table1[[#This Row],[Cost]])</f>
        <v>96000</v>
      </c>
      <c r="Y2759">
        <f>SUM(Table1[[#This Row],[profit/loss]])/SUM(Table1[profit/loss])</f>
        <v>2.8903898937854576E-4</v>
      </c>
    </row>
    <row r="2760" spans="1:25" x14ac:dyDescent="0.3">
      <c r="A2760" t="s">
        <v>29</v>
      </c>
      <c r="B2760" t="s">
        <v>82</v>
      </c>
      <c r="C2760">
        <v>1197831</v>
      </c>
      <c r="D2760" s="9">
        <v>44368</v>
      </c>
      <c r="E2760" s="8" t="str">
        <f>TEXT(Table1[[#This Row],[Invoice Date]],"dd-mm-yyyy")</f>
        <v>21-06-2021</v>
      </c>
      <c r="F2760" s="1" t="str">
        <f t="shared" si="172"/>
        <v>June</v>
      </c>
      <c r="G2760" s="1" t="str">
        <f t="shared" si="173"/>
        <v>2021</v>
      </c>
      <c r="H2760" s="1" t="str">
        <f t="shared" si="174"/>
        <v>Monday</v>
      </c>
      <c r="I2760" s="1" t="str">
        <f t="shared" si="175"/>
        <v>21</v>
      </c>
      <c r="J2760" t="s">
        <v>26</v>
      </c>
      <c r="K2760" t="s">
        <v>103</v>
      </c>
      <c r="L2760" t="s">
        <v>104</v>
      </c>
      <c r="M2760" t="s">
        <v>18</v>
      </c>
      <c r="N2760">
        <v>35</v>
      </c>
      <c r="O2760">
        <v>350</v>
      </c>
      <c r="P2760">
        <v>122500</v>
      </c>
      <c r="Q2760">
        <v>42875</v>
      </c>
      <c r="R2760">
        <v>0.35</v>
      </c>
      <c r="S2760" t="s">
        <v>82</v>
      </c>
      <c r="T2760" t="str">
        <f>IF(Table1[[#This Row],[Units Sold]]&gt; 700,"High Units","low Units")</f>
        <v>low Units</v>
      </c>
      <c r="U2760">
        <f>SUM(Table1[[#This Row],[Operating Profit]])/SUM(Table1[Operating Profit])*100</f>
        <v>1.2908902780838697E-2</v>
      </c>
      <c r="V2760">
        <f>SUM(Table1[[#This Row],[Price per Unit]]*Table1[[#This Row],[Units Sold]])</f>
        <v>12250</v>
      </c>
      <c r="W2760">
        <f>SUM(Table1[[#This Row],[Total Sales]]-Table1[[#This Row],[Operating Profit]])</f>
        <v>79625</v>
      </c>
      <c r="X2760">
        <f>SUM(Table1[[#This Row],[Total Sales]]-Table1[[#This Row],[Cost]])</f>
        <v>42875</v>
      </c>
      <c r="Y2760">
        <f>SUM(Table1[[#This Row],[profit/loss]])/SUM(Table1[profit/loss])</f>
        <v>1.2908902780838698E-4</v>
      </c>
    </row>
    <row r="2761" spans="1:25" x14ac:dyDescent="0.3">
      <c r="A2761" t="s">
        <v>29</v>
      </c>
      <c r="B2761" t="s">
        <v>82</v>
      </c>
      <c r="C2761">
        <v>1197831</v>
      </c>
      <c r="D2761" s="9">
        <v>44368</v>
      </c>
      <c r="E2761" s="8" t="str">
        <f>TEXT(Table1[[#This Row],[Invoice Date]],"dd-mm-yyyy")</f>
        <v>21-06-2021</v>
      </c>
      <c r="F2761" s="1" t="str">
        <f t="shared" si="172"/>
        <v>June</v>
      </c>
      <c r="G2761" s="1" t="str">
        <f t="shared" si="173"/>
        <v>2021</v>
      </c>
      <c r="H2761" s="1" t="str">
        <f t="shared" si="174"/>
        <v>Monday</v>
      </c>
      <c r="I2761" s="1" t="str">
        <f t="shared" si="175"/>
        <v>21</v>
      </c>
      <c r="J2761" t="s">
        <v>26</v>
      </c>
      <c r="K2761" t="s">
        <v>103</v>
      </c>
      <c r="L2761" t="s">
        <v>104</v>
      </c>
      <c r="M2761" t="s">
        <v>19</v>
      </c>
      <c r="N2761">
        <v>40</v>
      </c>
      <c r="O2761">
        <v>325</v>
      </c>
      <c r="P2761">
        <v>130000</v>
      </c>
      <c r="Q2761">
        <v>52000</v>
      </c>
      <c r="R2761">
        <v>0.4</v>
      </c>
      <c r="S2761" t="s">
        <v>82</v>
      </c>
      <c r="T2761" t="str">
        <f>IF(Table1[[#This Row],[Units Sold]]&gt; 700,"High Units","low Units")</f>
        <v>low Units</v>
      </c>
      <c r="U2761">
        <f>SUM(Table1[[#This Row],[Operating Profit]])/SUM(Table1[Operating Profit])*100</f>
        <v>1.5656278591337894E-2</v>
      </c>
      <c r="V2761">
        <f>SUM(Table1[[#This Row],[Price per Unit]]*Table1[[#This Row],[Units Sold]])</f>
        <v>13000</v>
      </c>
      <c r="W2761">
        <f>SUM(Table1[[#This Row],[Total Sales]]-Table1[[#This Row],[Operating Profit]])</f>
        <v>78000</v>
      </c>
      <c r="X2761">
        <f>SUM(Table1[[#This Row],[Total Sales]]-Table1[[#This Row],[Cost]])</f>
        <v>52000</v>
      </c>
      <c r="Y2761">
        <f>SUM(Table1[[#This Row],[profit/loss]])/SUM(Table1[profit/loss])</f>
        <v>1.5656278591337895E-4</v>
      </c>
    </row>
    <row r="2762" spans="1:25" x14ac:dyDescent="0.3">
      <c r="A2762" t="s">
        <v>29</v>
      </c>
      <c r="B2762" t="s">
        <v>82</v>
      </c>
      <c r="C2762">
        <v>1197831</v>
      </c>
      <c r="D2762" s="9">
        <v>44368</v>
      </c>
      <c r="E2762" s="8" t="str">
        <f>TEXT(Table1[[#This Row],[Invoice Date]],"dd-mm-yyyy")</f>
        <v>21-06-2021</v>
      </c>
      <c r="F2762" s="1" t="str">
        <f t="shared" si="172"/>
        <v>June</v>
      </c>
      <c r="G2762" s="1" t="str">
        <f t="shared" si="173"/>
        <v>2021</v>
      </c>
      <c r="H2762" s="1" t="str">
        <f t="shared" si="174"/>
        <v>Monday</v>
      </c>
      <c r="I2762" s="1" t="str">
        <f t="shared" si="175"/>
        <v>21</v>
      </c>
      <c r="J2762" t="s">
        <v>26</v>
      </c>
      <c r="K2762" t="s">
        <v>103</v>
      </c>
      <c r="L2762" t="s">
        <v>104</v>
      </c>
      <c r="M2762" t="s">
        <v>20</v>
      </c>
      <c r="N2762">
        <v>40</v>
      </c>
      <c r="O2762">
        <v>300</v>
      </c>
      <c r="P2762">
        <v>120000</v>
      </c>
      <c r="Q2762">
        <v>48000</v>
      </c>
      <c r="R2762">
        <v>0.4</v>
      </c>
      <c r="S2762" t="s">
        <v>82</v>
      </c>
      <c r="T2762" t="str">
        <f>IF(Table1[[#This Row],[Units Sold]]&gt; 700,"High Units","low Units")</f>
        <v>low Units</v>
      </c>
      <c r="U2762">
        <f>SUM(Table1[[#This Row],[Operating Profit]])/SUM(Table1[Operating Profit])*100</f>
        <v>1.4451949468927288E-2</v>
      </c>
      <c r="V2762">
        <f>SUM(Table1[[#This Row],[Price per Unit]]*Table1[[#This Row],[Units Sold]])</f>
        <v>12000</v>
      </c>
      <c r="W2762">
        <f>SUM(Table1[[#This Row],[Total Sales]]-Table1[[#This Row],[Operating Profit]])</f>
        <v>72000</v>
      </c>
      <c r="X2762">
        <f>SUM(Table1[[#This Row],[Total Sales]]-Table1[[#This Row],[Cost]])</f>
        <v>48000</v>
      </c>
      <c r="Y2762">
        <f>SUM(Table1[[#This Row],[profit/loss]])/SUM(Table1[profit/loss])</f>
        <v>1.4451949468927288E-4</v>
      </c>
    </row>
    <row r="2763" spans="1:25" x14ac:dyDescent="0.3">
      <c r="A2763" t="s">
        <v>29</v>
      </c>
      <c r="B2763" t="s">
        <v>82</v>
      </c>
      <c r="C2763">
        <v>1197831</v>
      </c>
      <c r="D2763" s="9">
        <v>44368</v>
      </c>
      <c r="E2763" s="8" t="str">
        <f>TEXT(Table1[[#This Row],[Invoice Date]],"dd-mm-yyyy")</f>
        <v>21-06-2021</v>
      </c>
      <c r="F2763" s="1" t="str">
        <f t="shared" si="172"/>
        <v>June</v>
      </c>
      <c r="G2763" s="1" t="str">
        <f t="shared" si="173"/>
        <v>2021</v>
      </c>
      <c r="H2763" s="1" t="str">
        <f t="shared" si="174"/>
        <v>Monday</v>
      </c>
      <c r="I2763" s="1" t="str">
        <f t="shared" si="175"/>
        <v>21</v>
      </c>
      <c r="J2763" t="s">
        <v>26</v>
      </c>
      <c r="K2763" t="s">
        <v>103</v>
      </c>
      <c r="L2763" t="s">
        <v>104</v>
      </c>
      <c r="M2763" t="s">
        <v>21</v>
      </c>
      <c r="N2763">
        <v>55</v>
      </c>
      <c r="O2763">
        <v>300</v>
      </c>
      <c r="P2763">
        <v>165000</v>
      </c>
      <c r="Q2763">
        <v>57750</v>
      </c>
      <c r="R2763">
        <v>0.35</v>
      </c>
      <c r="S2763" t="s">
        <v>82</v>
      </c>
      <c r="T2763" t="str">
        <f>IF(Table1[[#This Row],[Units Sold]]&gt; 700,"High Units","low Units")</f>
        <v>low Units</v>
      </c>
      <c r="U2763">
        <f>SUM(Table1[[#This Row],[Operating Profit]])/SUM(Table1[Operating Profit])*100</f>
        <v>1.7387501704803143E-2</v>
      </c>
      <c r="V2763">
        <f>SUM(Table1[[#This Row],[Price per Unit]]*Table1[[#This Row],[Units Sold]])</f>
        <v>16500</v>
      </c>
      <c r="W2763">
        <f>SUM(Table1[[#This Row],[Total Sales]]-Table1[[#This Row],[Operating Profit]])</f>
        <v>107250</v>
      </c>
      <c r="X2763">
        <f>SUM(Table1[[#This Row],[Total Sales]]-Table1[[#This Row],[Cost]])</f>
        <v>57750</v>
      </c>
      <c r="Y2763">
        <f>SUM(Table1[[#This Row],[profit/loss]])/SUM(Table1[profit/loss])</f>
        <v>1.7387501704803143E-4</v>
      </c>
    </row>
    <row r="2764" spans="1:25" x14ac:dyDescent="0.3">
      <c r="A2764" t="s">
        <v>29</v>
      </c>
      <c r="B2764" t="s">
        <v>82</v>
      </c>
      <c r="C2764">
        <v>1197831</v>
      </c>
      <c r="D2764" s="9">
        <v>44368</v>
      </c>
      <c r="E2764" s="8" t="str">
        <f>TEXT(Table1[[#This Row],[Invoice Date]],"dd-mm-yyyy")</f>
        <v>21-06-2021</v>
      </c>
      <c r="F2764" s="1" t="str">
        <f t="shared" si="172"/>
        <v>June</v>
      </c>
      <c r="G2764" s="1" t="str">
        <f t="shared" si="173"/>
        <v>2021</v>
      </c>
      <c r="H2764" s="1" t="str">
        <f t="shared" si="174"/>
        <v>Monday</v>
      </c>
      <c r="I2764" s="1" t="str">
        <f t="shared" si="175"/>
        <v>21</v>
      </c>
      <c r="J2764" t="s">
        <v>26</v>
      </c>
      <c r="K2764" t="s">
        <v>103</v>
      </c>
      <c r="L2764" t="s">
        <v>104</v>
      </c>
      <c r="M2764" t="s">
        <v>22</v>
      </c>
      <c r="N2764">
        <v>60</v>
      </c>
      <c r="O2764">
        <v>475</v>
      </c>
      <c r="P2764">
        <v>285000</v>
      </c>
      <c r="Q2764">
        <v>114000</v>
      </c>
      <c r="R2764">
        <v>0.4</v>
      </c>
      <c r="S2764" t="s">
        <v>82</v>
      </c>
      <c r="T2764" t="str">
        <f>IF(Table1[[#This Row],[Units Sold]]&gt; 700,"High Units","low Units")</f>
        <v>low Units</v>
      </c>
      <c r="U2764">
        <f>SUM(Table1[[#This Row],[Operating Profit]])/SUM(Table1[Operating Profit])*100</f>
        <v>3.4323379988702309E-2</v>
      </c>
      <c r="V2764">
        <f>SUM(Table1[[#This Row],[Price per Unit]]*Table1[[#This Row],[Units Sold]])</f>
        <v>28500</v>
      </c>
      <c r="W2764">
        <f>SUM(Table1[[#This Row],[Total Sales]]-Table1[[#This Row],[Operating Profit]])</f>
        <v>171000</v>
      </c>
      <c r="X2764">
        <f>SUM(Table1[[#This Row],[Total Sales]]-Table1[[#This Row],[Cost]])</f>
        <v>114000</v>
      </c>
      <c r="Y2764">
        <f>SUM(Table1[[#This Row],[profit/loss]])/SUM(Table1[profit/loss])</f>
        <v>3.4323379988702307E-4</v>
      </c>
    </row>
    <row r="2765" spans="1:25" x14ac:dyDescent="0.3">
      <c r="A2765" t="s">
        <v>29</v>
      </c>
      <c r="B2765" t="s">
        <v>82</v>
      </c>
      <c r="C2765">
        <v>1197831</v>
      </c>
      <c r="D2765" s="9">
        <v>44396</v>
      </c>
      <c r="E2765" s="8" t="str">
        <f>TEXT(Table1[[#This Row],[Invoice Date]],"dd-mm-yyyy")</f>
        <v>19-07-2021</v>
      </c>
      <c r="F2765" s="1" t="str">
        <f t="shared" si="172"/>
        <v>July</v>
      </c>
      <c r="G2765" s="1" t="str">
        <f t="shared" si="173"/>
        <v>2021</v>
      </c>
      <c r="H2765" s="1" t="str">
        <f t="shared" si="174"/>
        <v>Monday</v>
      </c>
      <c r="I2765" s="1" t="str">
        <f t="shared" si="175"/>
        <v>19</v>
      </c>
      <c r="J2765" t="s">
        <v>26</v>
      </c>
      <c r="K2765" t="s">
        <v>103</v>
      </c>
      <c r="L2765" t="s">
        <v>104</v>
      </c>
      <c r="M2765" t="s">
        <v>16</v>
      </c>
      <c r="N2765">
        <v>55</v>
      </c>
      <c r="O2765">
        <v>700</v>
      </c>
      <c r="P2765">
        <v>385000</v>
      </c>
      <c r="Q2765">
        <v>154000</v>
      </c>
      <c r="R2765">
        <v>0.4</v>
      </c>
      <c r="S2765" t="s">
        <v>82</v>
      </c>
      <c r="T2765" t="str">
        <f>IF(Table1[[#This Row],[Units Sold]]&gt; 700,"High Units","low Units")</f>
        <v>low Units</v>
      </c>
      <c r="U2765">
        <f>SUM(Table1[[#This Row],[Operating Profit]])/SUM(Table1[Operating Profit])*100</f>
        <v>4.636667121280838E-2</v>
      </c>
      <c r="V2765">
        <f>SUM(Table1[[#This Row],[Price per Unit]]*Table1[[#This Row],[Units Sold]])</f>
        <v>38500</v>
      </c>
      <c r="W2765">
        <f>SUM(Table1[[#This Row],[Total Sales]]-Table1[[#This Row],[Operating Profit]])</f>
        <v>231000</v>
      </c>
      <c r="X2765">
        <f>SUM(Table1[[#This Row],[Total Sales]]-Table1[[#This Row],[Cost]])</f>
        <v>154000</v>
      </c>
      <c r="Y2765">
        <f>SUM(Table1[[#This Row],[profit/loss]])/SUM(Table1[profit/loss])</f>
        <v>4.6366671212808383E-4</v>
      </c>
    </row>
    <row r="2766" spans="1:25" x14ac:dyDescent="0.3">
      <c r="A2766" t="s">
        <v>29</v>
      </c>
      <c r="B2766" t="s">
        <v>82</v>
      </c>
      <c r="C2766">
        <v>1197831</v>
      </c>
      <c r="D2766" s="9">
        <v>44396</v>
      </c>
      <c r="E2766" s="8" t="str">
        <f>TEXT(Table1[[#This Row],[Invoice Date]],"dd-mm-yyyy")</f>
        <v>19-07-2021</v>
      </c>
      <c r="F2766" s="1" t="str">
        <f t="shared" si="172"/>
        <v>July</v>
      </c>
      <c r="G2766" s="1" t="str">
        <f t="shared" si="173"/>
        <v>2021</v>
      </c>
      <c r="H2766" s="1" t="str">
        <f t="shared" si="174"/>
        <v>Monday</v>
      </c>
      <c r="I2766" s="1" t="str">
        <f t="shared" si="175"/>
        <v>19</v>
      </c>
      <c r="J2766" t="s">
        <v>26</v>
      </c>
      <c r="K2766" t="s">
        <v>103</v>
      </c>
      <c r="L2766" t="s">
        <v>104</v>
      </c>
      <c r="M2766" t="s">
        <v>18</v>
      </c>
      <c r="N2766">
        <v>50</v>
      </c>
      <c r="O2766">
        <v>450</v>
      </c>
      <c r="P2766">
        <v>225000</v>
      </c>
      <c r="Q2766">
        <v>78750</v>
      </c>
      <c r="R2766">
        <v>0.35</v>
      </c>
      <c r="S2766" t="s">
        <v>82</v>
      </c>
      <c r="T2766" t="str">
        <f>IF(Table1[[#This Row],[Units Sold]]&gt; 700,"High Units","low Units")</f>
        <v>low Units</v>
      </c>
      <c r="U2766">
        <f>SUM(Table1[[#This Row],[Operating Profit]])/SUM(Table1[Operating Profit])*100</f>
        <v>2.3710229597458832E-2</v>
      </c>
      <c r="V2766">
        <f>SUM(Table1[[#This Row],[Price per Unit]]*Table1[[#This Row],[Units Sold]])</f>
        <v>22500</v>
      </c>
      <c r="W2766">
        <f>SUM(Table1[[#This Row],[Total Sales]]-Table1[[#This Row],[Operating Profit]])</f>
        <v>146250</v>
      </c>
      <c r="X2766">
        <f>SUM(Table1[[#This Row],[Total Sales]]-Table1[[#This Row],[Cost]])</f>
        <v>78750</v>
      </c>
      <c r="Y2766">
        <f>SUM(Table1[[#This Row],[profit/loss]])/SUM(Table1[profit/loss])</f>
        <v>2.3710229597458831E-4</v>
      </c>
    </row>
    <row r="2767" spans="1:25" x14ac:dyDescent="0.3">
      <c r="A2767" t="s">
        <v>29</v>
      </c>
      <c r="B2767" t="s">
        <v>82</v>
      </c>
      <c r="C2767">
        <v>1197831</v>
      </c>
      <c r="D2767" s="9">
        <v>44396</v>
      </c>
      <c r="E2767" s="8" t="str">
        <f>TEXT(Table1[[#This Row],[Invoice Date]],"dd-mm-yyyy")</f>
        <v>19-07-2021</v>
      </c>
      <c r="F2767" s="1" t="str">
        <f t="shared" si="172"/>
        <v>July</v>
      </c>
      <c r="G2767" s="1" t="str">
        <f t="shared" si="173"/>
        <v>2021</v>
      </c>
      <c r="H2767" s="1" t="str">
        <f t="shared" si="174"/>
        <v>Monday</v>
      </c>
      <c r="I2767" s="1" t="str">
        <f t="shared" si="175"/>
        <v>19</v>
      </c>
      <c r="J2767" t="s">
        <v>26</v>
      </c>
      <c r="K2767" t="s">
        <v>103</v>
      </c>
      <c r="L2767" t="s">
        <v>104</v>
      </c>
      <c r="M2767" t="s">
        <v>19</v>
      </c>
      <c r="N2767">
        <v>45</v>
      </c>
      <c r="O2767">
        <v>375</v>
      </c>
      <c r="P2767">
        <v>168750</v>
      </c>
      <c r="Q2767">
        <v>67500</v>
      </c>
      <c r="R2767">
        <v>0.4</v>
      </c>
      <c r="S2767" t="s">
        <v>82</v>
      </c>
      <c r="T2767" t="str">
        <f>IF(Table1[[#This Row],[Units Sold]]&gt; 700,"High Units","low Units")</f>
        <v>low Units</v>
      </c>
      <c r="U2767">
        <f>SUM(Table1[[#This Row],[Operating Profit]])/SUM(Table1[Operating Profit])*100</f>
        <v>2.0323053940678997E-2</v>
      </c>
      <c r="V2767">
        <f>SUM(Table1[[#This Row],[Price per Unit]]*Table1[[#This Row],[Units Sold]])</f>
        <v>16875</v>
      </c>
      <c r="W2767">
        <f>SUM(Table1[[#This Row],[Total Sales]]-Table1[[#This Row],[Operating Profit]])</f>
        <v>101250</v>
      </c>
      <c r="X2767">
        <f>SUM(Table1[[#This Row],[Total Sales]]-Table1[[#This Row],[Cost]])</f>
        <v>67500</v>
      </c>
      <c r="Y2767">
        <f>SUM(Table1[[#This Row],[profit/loss]])/SUM(Table1[profit/loss])</f>
        <v>2.0323053940678998E-4</v>
      </c>
    </row>
    <row r="2768" spans="1:25" x14ac:dyDescent="0.3">
      <c r="A2768" t="s">
        <v>29</v>
      </c>
      <c r="B2768" t="s">
        <v>82</v>
      </c>
      <c r="C2768">
        <v>1197831</v>
      </c>
      <c r="D2768" s="9">
        <v>44396</v>
      </c>
      <c r="E2768" s="8" t="str">
        <f>TEXT(Table1[[#This Row],[Invoice Date]],"dd-mm-yyyy")</f>
        <v>19-07-2021</v>
      </c>
      <c r="F2768" s="1" t="str">
        <f t="shared" si="172"/>
        <v>July</v>
      </c>
      <c r="G2768" s="1" t="str">
        <f t="shared" si="173"/>
        <v>2021</v>
      </c>
      <c r="H2768" s="1" t="str">
        <f t="shared" si="174"/>
        <v>Monday</v>
      </c>
      <c r="I2768" s="1" t="str">
        <f t="shared" si="175"/>
        <v>19</v>
      </c>
      <c r="J2768" t="s">
        <v>26</v>
      </c>
      <c r="K2768" t="s">
        <v>103</v>
      </c>
      <c r="L2768" t="s">
        <v>104</v>
      </c>
      <c r="M2768" t="s">
        <v>20</v>
      </c>
      <c r="N2768">
        <v>45</v>
      </c>
      <c r="O2768">
        <v>325</v>
      </c>
      <c r="P2768">
        <v>146250</v>
      </c>
      <c r="Q2768">
        <v>58500</v>
      </c>
      <c r="R2768">
        <v>0.4</v>
      </c>
      <c r="S2768" t="s">
        <v>82</v>
      </c>
      <c r="T2768" t="str">
        <f>IF(Table1[[#This Row],[Units Sold]]&gt; 700,"High Units","low Units")</f>
        <v>low Units</v>
      </c>
      <c r="U2768">
        <f>SUM(Table1[[#This Row],[Operating Profit]])/SUM(Table1[Operating Profit])*100</f>
        <v>1.7613313415255131E-2</v>
      </c>
      <c r="V2768">
        <f>SUM(Table1[[#This Row],[Price per Unit]]*Table1[[#This Row],[Units Sold]])</f>
        <v>14625</v>
      </c>
      <c r="W2768">
        <f>SUM(Table1[[#This Row],[Total Sales]]-Table1[[#This Row],[Operating Profit]])</f>
        <v>87750</v>
      </c>
      <c r="X2768">
        <f>SUM(Table1[[#This Row],[Total Sales]]-Table1[[#This Row],[Cost]])</f>
        <v>58500</v>
      </c>
      <c r="Y2768">
        <f>SUM(Table1[[#This Row],[profit/loss]])/SUM(Table1[profit/loss])</f>
        <v>1.7613313415255132E-4</v>
      </c>
    </row>
    <row r="2769" spans="1:25" x14ac:dyDescent="0.3">
      <c r="A2769" t="s">
        <v>29</v>
      </c>
      <c r="B2769" t="s">
        <v>82</v>
      </c>
      <c r="C2769">
        <v>1197831</v>
      </c>
      <c r="D2769" s="9">
        <v>44396</v>
      </c>
      <c r="E2769" s="8" t="str">
        <f>TEXT(Table1[[#This Row],[Invoice Date]],"dd-mm-yyyy")</f>
        <v>19-07-2021</v>
      </c>
      <c r="F2769" s="1" t="str">
        <f t="shared" si="172"/>
        <v>July</v>
      </c>
      <c r="G2769" s="1" t="str">
        <f t="shared" si="173"/>
        <v>2021</v>
      </c>
      <c r="H2769" s="1" t="str">
        <f t="shared" si="174"/>
        <v>Monday</v>
      </c>
      <c r="I2769" s="1" t="str">
        <f t="shared" si="175"/>
        <v>19</v>
      </c>
      <c r="J2769" t="s">
        <v>26</v>
      </c>
      <c r="K2769" t="s">
        <v>103</v>
      </c>
      <c r="L2769" t="s">
        <v>104</v>
      </c>
      <c r="M2769" t="s">
        <v>21</v>
      </c>
      <c r="N2769">
        <v>60</v>
      </c>
      <c r="O2769">
        <v>350</v>
      </c>
      <c r="P2769">
        <v>210000</v>
      </c>
      <c r="Q2769">
        <v>73500</v>
      </c>
      <c r="R2769">
        <v>0.35</v>
      </c>
      <c r="S2769" t="s">
        <v>82</v>
      </c>
      <c r="T2769" t="str">
        <f>IF(Table1[[#This Row],[Units Sold]]&gt; 700,"High Units","low Units")</f>
        <v>low Units</v>
      </c>
      <c r="U2769">
        <f>SUM(Table1[[#This Row],[Operating Profit]])/SUM(Table1[Operating Profit])*100</f>
        <v>2.212954762429491E-2</v>
      </c>
      <c r="V2769">
        <f>SUM(Table1[[#This Row],[Price per Unit]]*Table1[[#This Row],[Units Sold]])</f>
        <v>21000</v>
      </c>
      <c r="W2769">
        <f>SUM(Table1[[#This Row],[Total Sales]]-Table1[[#This Row],[Operating Profit]])</f>
        <v>136500</v>
      </c>
      <c r="X2769">
        <f>SUM(Table1[[#This Row],[Total Sales]]-Table1[[#This Row],[Cost]])</f>
        <v>73500</v>
      </c>
      <c r="Y2769">
        <f>SUM(Table1[[#This Row],[profit/loss]])/SUM(Table1[profit/loss])</f>
        <v>2.2129547624294909E-4</v>
      </c>
    </row>
    <row r="2770" spans="1:25" x14ac:dyDescent="0.3">
      <c r="A2770" t="s">
        <v>29</v>
      </c>
      <c r="B2770" t="s">
        <v>82</v>
      </c>
      <c r="C2770">
        <v>1197831</v>
      </c>
      <c r="D2770" s="9">
        <v>44396</v>
      </c>
      <c r="E2770" s="8" t="str">
        <f>TEXT(Table1[[#This Row],[Invoice Date]],"dd-mm-yyyy")</f>
        <v>19-07-2021</v>
      </c>
      <c r="F2770" s="1" t="str">
        <f t="shared" si="172"/>
        <v>July</v>
      </c>
      <c r="G2770" s="1" t="str">
        <f t="shared" si="173"/>
        <v>2021</v>
      </c>
      <c r="H2770" s="1" t="str">
        <f t="shared" si="174"/>
        <v>Monday</v>
      </c>
      <c r="I2770" s="1" t="str">
        <f t="shared" si="175"/>
        <v>19</v>
      </c>
      <c r="J2770" t="s">
        <v>26</v>
      </c>
      <c r="K2770" t="s">
        <v>103</v>
      </c>
      <c r="L2770" t="s">
        <v>104</v>
      </c>
      <c r="M2770" t="s">
        <v>22</v>
      </c>
      <c r="N2770">
        <v>65</v>
      </c>
      <c r="O2770">
        <v>525</v>
      </c>
      <c r="P2770">
        <v>341250</v>
      </c>
      <c r="Q2770">
        <v>136500</v>
      </c>
      <c r="R2770">
        <v>0.4</v>
      </c>
      <c r="S2770" t="s">
        <v>82</v>
      </c>
      <c r="T2770" t="str">
        <f>IF(Table1[[#This Row],[Units Sold]]&gt; 700,"High Units","low Units")</f>
        <v>low Units</v>
      </c>
      <c r="U2770">
        <f>SUM(Table1[[#This Row],[Operating Profit]])/SUM(Table1[Operating Profit])*100</f>
        <v>4.1097731302261971E-2</v>
      </c>
      <c r="V2770">
        <f>SUM(Table1[[#This Row],[Price per Unit]]*Table1[[#This Row],[Units Sold]])</f>
        <v>34125</v>
      </c>
      <c r="W2770">
        <f>SUM(Table1[[#This Row],[Total Sales]]-Table1[[#This Row],[Operating Profit]])</f>
        <v>204750</v>
      </c>
      <c r="X2770">
        <f>SUM(Table1[[#This Row],[Total Sales]]-Table1[[#This Row],[Cost]])</f>
        <v>136500</v>
      </c>
      <c r="Y2770">
        <f>SUM(Table1[[#This Row],[profit/loss]])/SUM(Table1[profit/loss])</f>
        <v>4.1097731302261974E-4</v>
      </c>
    </row>
    <row r="2771" spans="1:25" x14ac:dyDescent="0.3">
      <c r="A2771" t="s">
        <v>29</v>
      </c>
      <c r="B2771" t="s">
        <v>82</v>
      </c>
      <c r="C2771">
        <v>1197831</v>
      </c>
      <c r="D2771" s="9">
        <v>44428</v>
      </c>
      <c r="E2771" s="8" t="str">
        <f>TEXT(Table1[[#This Row],[Invoice Date]],"dd-mm-yyyy")</f>
        <v>20-08-2021</v>
      </c>
      <c r="F2771" s="1" t="str">
        <f t="shared" si="172"/>
        <v>August</v>
      </c>
      <c r="G2771" s="1" t="str">
        <f t="shared" si="173"/>
        <v>2021</v>
      </c>
      <c r="H2771" s="1" t="str">
        <f t="shared" si="174"/>
        <v>Friday</v>
      </c>
      <c r="I2771" s="1" t="str">
        <f t="shared" si="175"/>
        <v>20</v>
      </c>
      <c r="J2771" t="s">
        <v>26</v>
      </c>
      <c r="K2771" t="s">
        <v>103</v>
      </c>
      <c r="L2771" t="s">
        <v>104</v>
      </c>
      <c r="M2771" t="s">
        <v>16</v>
      </c>
      <c r="N2771">
        <v>60</v>
      </c>
      <c r="O2771">
        <v>675</v>
      </c>
      <c r="P2771">
        <v>405000</v>
      </c>
      <c r="Q2771">
        <v>162000</v>
      </c>
      <c r="R2771">
        <v>0.4</v>
      </c>
      <c r="S2771" t="s">
        <v>82</v>
      </c>
      <c r="T2771" t="str">
        <f>IF(Table1[[#This Row],[Units Sold]]&gt; 700,"High Units","low Units")</f>
        <v>low Units</v>
      </c>
      <c r="U2771">
        <f>SUM(Table1[[#This Row],[Operating Profit]])/SUM(Table1[Operating Profit])*100</f>
        <v>4.87753294576296E-2</v>
      </c>
      <c r="V2771">
        <f>SUM(Table1[[#This Row],[Price per Unit]]*Table1[[#This Row],[Units Sold]])</f>
        <v>40500</v>
      </c>
      <c r="W2771">
        <f>SUM(Table1[[#This Row],[Total Sales]]-Table1[[#This Row],[Operating Profit]])</f>
        <v>243000</v>
      </c>
      <c r="X2771">
        <f>SUM(Table1[[#This Row],[Total Sales]]-Table1[[#This Row],[Cost]])</f>
        <v>162000</v>
      </c>
      <c r="Y2771">
        <f>SUM(Table1[[#This Row],[profit/loss]])/SUM(Table1[profit/loss])</f>
        <v>4.8775329457629598E-4</v>
      </c>
    </row>
    <row r="2772" spans="1:25" x14ac:dyDescent="0.3">
      <c r="A2772" t="s">
        <v>29</v>
      </c>
      <c r="B2772" t="s">
        <v>82</v>
      </c>
      <c r="C2772">
        <v>1197831</v>
      </c>
      <c r="D2772" s="9">
        <v>44428</v>
      </c>
      <c r="E2772" s="8" t="str">
        <f>TEXT(Table1[[#This Row],[Invoice Date]],"dd-mm-yyyy")</f>
        <v>20-08-2021</v>
      </c>
      <c r="F2772" s="1" t="str">
        <f t="shared" si="172"/>
        <v>August</v>
      </c>
      <c r="G2772" s="1" t="str">
        <f t="shared" si="173"/>
        <v>2021</v>
      </c>
      <c r="H2772" s="1" t="str">
        <f t="shared" si="174"/>
        <v>Friday</v>
      </c>
      <c r="I2772" s="1" t="str">
        <f t="shared" si="175"/>
        <v>20</v>
      </c>
      <c r="J2772" t="s">
        <v>26</v>
      </c>
      <c r="K2772" t="s">
        <v>103</v>
      </c>
      <c r="L2772" t="s">
        <v>104</v>
      </c>
      <c r="M2772" t="s">
        <v>18</v>
      </c>
      <c r="N2772">
        <v>55</v>
      </c>
      <c r="O2772">
        <v>450</v>
      </c>
      <c r="P2772">
        <v>247500</v>
      </c>
      <c r="Q2772">
        <v>86625</v>
      </c>
      <c r="R2772">
        <v>0.35</v>
      </c>
      <c r="S2772" t="s">
        <v>82</v>
      </c>
      <c r="T2772" t="str">
        <f>IF(Table1[[#This Row],[Units Sold]]&gt; 700,"High Units","low Units")</f>
        <v>low Units</v>
      </c>
      <c r="U2772">
        <f>SUM(Table1[[#This Row],[Operating Profit]])/SUM(Table1[Operating Profit])*100</f>
        <v>2.6081252557204716E-2</v>
      </c>
      <c r="V2772">
        <f>SUM(Table1[[#This Row],[Price per Unit]]*Table1[[#This Row],[Units Sold]])</f>
        <v>24750</v>
      </c>
      <c r="W2772">
        <f>SUM(Table1[[#This Row],[Total Sales]]-Table1[[#This Row],[Operating Profit]])</f>
        <v>160875</v>
      </c>
      <c r="X2772">
        <f>SUM(Table1[[#This Row],[Total Sales]]-Table1[[#This Row],[Cost]])</f>
        <v>86625</v>
      </c>
      <c r="Y2772">
        <f>SUM(Table1[[#This Row],[profit/loss]])/SUM(Table1[profit/loss])</f>
        <v>2.6081252557204717E-4</v>
      </c>
    </row>
    <row r="2773" spans="1:25" x14ac:dyDescent="0.3">
      <c r="A2773" t="s">
        <v>29</v>
      </c>
      <c r="B2773" t="s">
        <v>82</v>
      </c>
      <c r="C2773">
        <v>1197831</v>
      </c>
      <c r="D2773" s="9">
        <v>44428</v>
      </c>
      <c r="E2773" s="8" t="str">
        <f>TEXT(Table1[[#This Row],[Invoice Date]],"dd-mm-yyyy")</f>
        <v>20-08-2021</v>
      </c>
      <c r="F2773" s="1" t="str">
        <f t="shared" si="172"/>
        <v>August</v>
      </c>
      <c r="G2773" s="1" t="str">
        <f t="shared" si="173"/>
        <v>2021</v>
      </c>
      <c r="H2773" s="1" t="str">
        <f t="shared" si="174"/>
        <v>Friday</v>
      </c>
      <c r="I2773" s="1" t="str">
        <f t="shared" si="175"/>
        <v>20</v>
      </c>
      <c r="J2773" t="s">
        <v>26</v>
      </c>
      <c r="K2773" t="s">
        <v>103</v>
      </c>
      <c r="L2773" t="s">
        <v>104</v>
      </c>
      <c r="M2773" t="s">
        <v>19</v>
      </c>
      <c r="N2773">
        <v>50</v>
      </c>
      <c r="O2773">
        <v>375</v>
      </c>
      <c r="P2773">
        <v>187500</v>
      </c>
      <c r="Q2773">
        <v>75000</v>
      </c>
      <c r="R2773">
        <v>0.4</v>
      </c>
      <c r="S2773" t="s">
        <v>82</v>
      </c>
      <c r="T2773" t="str">
        <f>IF(Table1[[#This Row],[Units Sold]]&gt; 700,"High Units","low Units")</f>
        <v>low Units</v>
      </c>
      <c r="U2773">
        <f>SUM(Table1[[#This Row],[Operating Profit]])/SUM(Table1[Operating Profit])*100</f>
        <v>2.2581171045198887E-2</v>
      </c>
      <c r="V2773">
        <f>SUM(Table1[[#This Row],[Price per Unit]]*Table1[[#This Row],[Units Sold]])</f>
        <v>18750</v>
      </c>
      <c r="W2773">
        <f>SUM(Table1[[#This Row],[Total Sales]]-Table1[[#This Row],[Operating Profit]])</f>
        <v>112500</v>
      </c>
      <c r="X2773">
        <f>SUM(Table1[[#This Row],[Total Sales]]-Table1[[#This Row],[Cost]])</f>
        <v>75000</v>
      </c>
      <c r="Y2773">
        <f>SUM(Table1[[#This Row],[profit/loss]])/SUM(Table1[profit/loss])</f>
        <v>2.2581171045198888E-4</v>
      </c>
    </row>
    <row r="2774" spans="1:25" x14ac:dyDescent="0.3">
      <c r="A2774" t="s">
        <v>29</v>
      </c>
      <c r="B2774" t="s">
        <v>82</v>
      </c>
      <c r="C2774">
        <v>1197831</v>
      </c>
      <c r="D2774" s="9">
        <v>44428</v>
      </c>
      <c r="E2774" s="8" t="str">
        <f>TEXT(Table1[[#This Row],[Invoice Date]],"dd-mm-yyyy")</f>
        <v>20-08-2021</v>
      </c>
      <c r="F2774" s="1" t="str">
        <f t="shared" si="172"/>
        <v>August</v>
      </c>
      <c r="G2774" s="1" t="str">
        <f t="shared" si="173"/>
        <v>2021</v>
      </c>
      <c r="H2774" s="1" t="str">
        <f t="shared" si="174"/>
        <v>Friday</v>
      </c>
      <c r="I2774" s="1" t="str">
        <f t="shared" si="175"/>
        <v>20</v>
      </c>
      <c r="J2774" t="s">
        <v>26</v>
      </c>
      <c r="K2774" t="s">
        <v>103</v>
      </c>
      <c r="L2774" t="s">
        <v>104</v>
      </c>
      <c r="M2774" t="s">
        <v>20</v>
      </c>
      <c r="N2774">
        <v>40</v>
      </c>
      <c r="O2774">
        <v>325</v>
      </c>
      <c r="P2774">
        <v>130000</v>
      </c>
      <c r="Q2774">
        <v>52000</v>
      </c>
      <c r="R2774">
        <v>0.4</v>
      </c>
      <c r="S2774" t="s">
        <v>82</v>
      </c>
      <c r="T2774" t="str">
        <f>IF(Table1[[#This Row],[Units Sold]]&gt; 700,"High Units","low Units")</f>
        <v>low Units</v>
      </c>
      <c r="U2774">
        <f>SUM(Table1[[#This Row],[Operating Profit]])/SUM(Table1[Operating Profit])*100</f>
        <v>1.5656278591337894E-2</v>
      </c>
      <c r="V2774">
        <f>SUM(Table1[[#This Row],[Price per Unit]]*Table1[[#This Row],[Units Sold]])</f>
        <v>13000</v>
      </c>
      <c r="W2774">
        <f>SUM(Table1[[#This Row],[Total Sales]]-Table1[[#This Row],[Operating Profit]])</f>
        <v>78000</v>
      </c>
      <c r="X2774">
        <f>SUM(Table1[[#This Row],[Total Sales]]-Table1[[#This Row],[Cost]])</f>
        <v>52000</v>
      </c>
      <c r="Y2774">
        <f>SUM(Table1[[#This Row],[profit/loss]])/SUM(Table1[profit/loss])</f>
        <v>1.5656278591337895E-4</v>
      </c>
    </row>
    <row r="2775" spans="1:25" x14ac:dyDescent="0.3">
      <c r="A2775" t="s">
        <v>29</v>
      </c>
      <c r="B2775" t="s">
        <v>82</v>
      </c>
      <c r="C2775">
        <v>1197831</v>
      </c>
      <c r="D2775" s="9">
        <v>44428</v>
      </c>
      <c r="E2775" s="8" t="str">
        <f>TEXT(Table1[[#This Row],[Invoice Date]],"dd-mm-yyyy")</f>
        <v>20-08-2021</v>
      </c>
      <c r="F2775" s="1" t="str">
        <f t="shared" si="172"/>
        <v>August</v>
      </c>
      <c r="G2775" s="1" t="str">
        <f t="shared" si="173"/>
        <v>2021</v>
      </c>
      <c r="H2775" s="1" t="str">
        <f t="shared" si="174"/>
        <v>Friday</v>
      </c>
      <c r="I2775" s="1" t="str">
        <f t="shared" si="175"/>
        <v>20</v>
      </c>
      <c r="J2775" t="s">
        <v>26</v>
      </c>
      <c r="K2775" t="s">
        <v>103</v>
      </c>
      <c r="L2775" t="s">
        <v>104</v>
      </c>
      <c r="M2775" t="s">
        <v>21</v>
      </c>
      <c r="N2775">
        <v>50</v>
      </c>
      <c r="O2775">
        <v>300</v>
      </c>
      <c r="P2775">
        <v>150000</v>
      </c>
      <c r="Q2775">
        <v>52500</v>
      </c>
      <c r="R2775">
        <v>0.35</v>
      </c>
      <c r="S2775" t="s">
        <v>82</v>
      </c>
      <c r="T2775" t="str">
        <f>IF(Table1[[#This Row],[Units Sold]]&gt; 700,"High Units","low Units")</f>
        <v>low Units</v>
      </c>
      <c r="U2775">
        <f>SUM(Table1[[#This Row],[Operating Profit]])/SUM(Table1[Operating Profit])*100</f>
        <v>1.5806819731639221E-2</v>
      </c>
      <c r="V2775">
        <f>SUM(Table1[[#This Row],[Price per Unit]]*Table1[[#This Row],[Units Sold]])</f>
        <v>15000</v>
      </c>
      <c r="W2775">
        <f>SUM(Table1[[#This Row],[Total Sales]]-Table1[[#This Row],[Operating Profit]])</f>
        <v>97500</v>
      </c>
      <c r="X2775">
        <f>SUM(Table1[[#This Row],[Total Sales]]-Table1[[#This Row],[Cost]])</f>
        <v>52500</v>
      </c>
      <c r="Y2775">
        <f>SUM(Table1[[#This Row],[profit/loss]])/SUM(Table1[profit/loss])</f>
        <v>1.5806819731639221E-4</v>
      </c>
    </row>
    <row r="2776" spans="1:25" x14ac:dyDescent="0.3">
      <c r="A2776" t="s">
        <v>29</v>
      </c>
      <c r="B2776" t="s">
        <v>82</v>
      </c>
      <c r="C2776">
        <v>1197831</v>
      </c>
      <c r="D2776" s="9">
        <v>44428</v>
      </c>
      <c r="E2776" s="8" t="str">
        <f>TEXT(Table1[[#This Row],[Invoice Date]],"dd-mm-yyyy")</f>
        <v>20-08-2021</v>
      </c>
      <c r="F2776" s="1" t="str">
        <f t="shared" si="172"/>
        <v>August</v>
      </c>
      <c r="G2776" s="1" t="str">
        <f t="shared" si="173"/>
        <v>2021</v>
      </c>
      <c r="H2776" s="1" t="str">
        <f t="shared" si="174"/>
        <v>Friday</v>
      </c>
      <c r="I2776" s="1" t="str">
        <f t="shared" si="175"/>
        <v>20</v>
      </c>
      <c r="J2776" t="s">
        <v>26</v>
      </c>
      <c r="K2776" t="s">
        <v>103</v>
      </c>
      <c r="L2776" t="s">
        <v>104</v>
      </c>
      <c r="M2776" t="s">
        <v>22</v>
      </c>
      <c r="N2776">
        <v>55</v>
      </c>
      <c r="O2776">
        <v>475</v>
      </c>
      <c r="P2776">
        <v>261250</v>
      </c>
      <c r="Q2776">
        <v>104500</v>
      </c>
      <c r="R2776">
        <v>0.4</v>
      </c>
      <c r="S2776" t="s">
        <v>82</v>
      </c>
      <c r="T2776" t="str">
        <f>IF(Table1[[#This Row],[Units Sold]]&gt; 700,"High Units","low Units")</f>
        <v>low Units</v>
      </c>
      <c r="U2776">
        <f>SUM(Table1[[#This Row],[Operating Profit]])/SUM(Table1[Operating Profit])*100</f>
        <v>3.1463098322977119E-2</v>
      </c>
      <c r="V2776">
        <f>SUM(Table1[[#This Row],[Price per Unit]]*Table1[[#This Row],[Units Sold]])</f>
        <v>26125</v>
      </c>
      <c r="W2776">
        <f>SUM(Table1[[#This Row],[Total Sales]]-Table1[[#This Row],[Operating Profit]])</f>
        <v>156750</v>
      </c>
      <c r="X2776">
        <f>SUM(Table1[[#This Row],[Total Sales]]-Table1[[#This Row],[Cost]])</f>
        <v>104500</v>
      </c>
      <c r="Y2776">
        <f>SUM(Table1[[#This Row],[profit/loss]])/SUM(Table1[profit/loss])</f>
        <v>3.1463098322977119E-4</v>
      </c>
    </row>
    <row r="2777" spans="1:25" x14ac:dyDescent="0.3">
      <c r="A2777" t="s">
        <v>29</v>
      </c>
      <c r="B2777" t="s">
        <v>82</v>
      </c>
      <c r="C2777">
        <v>1197831</v>
      </c>
      <c r="D2777" s="9">
        <v>44458</v>
      </c>
      <c r="E2777" s="8" t="str">
        <f>TEXT(Table1[[#This Row],[Invoice Date]],"dd-mm-yyyy")</f>
        <v>19-09-2021</v>
      </c>
      <c r="F2777" s="1" t="str">
        <f t="shared" si="172"/>
        <v>September</v>
      </c>
      <c r="G2777" s="1" t="str">
        <f t="shared" si="173"/>
        <v>2021</v>
      </c>
      <c r="H2777" s="1" t="str">
        <f t="shared" si="174"/>
        <v>Sunday</v>
      </c>
      <c r="I2777" s="1" t="str">
        <f t="shared" si="175"/>
        <v>19</v>
      </c>
      <c r="J2777" t="s">
        <v>26</v>
      </c>
      <c r="K2777" t="s">
        <v>103</v>
      </c>
      <c r="L2777" t="s">
        <v>104</v>
      </c>
      <c r="M2777" t="s">
        <v>16</v>
      </c>
      <c r="N2777">
        <v>50</v>
      </c>
      <c r="O2777">
        <v>575</v>
      </c>
      <c r="P2777">
        <v>287500</v>
      </c>
      <c r="Q2777">
        <v>115000</v>
      </c>
      <c r="R2777">
        <v>0.4</v>
      </c>
      <c r="S2777" t="s">
        <v>82</v>
      </c>
      <c r="T2777" t="str">
        <f>IF(Table1[[#This Row],[Units Sold]]&gt; 700,"High Units","low Units")</f>
        <v>low Units</v>
      </c>
      <c r="U2777">
        <f>SUM(Table1[[#This Row],[Operating Profit]])/SUM(Table1[Operating Profit])*100</f>
        <v>3.4624462269304962E-2</v>
      </c>
      <c r="V2777">
        <f>SUM(Table1[[#This Row],[Price per Unit]]*Table1[[#This Row],[Units Sold]])</f>
        <v>28750</v>
      </c>
      <c r="W2777">
        <f>SUM(Table1[[#This Row],[Total Sales]]-Table1[[#This Row],[Operating Profit]])</f>
        <v>172500</v>
      </c>
      <c r="X2777">
        <f>SUM(Table1[[#This Row],[Total Sales]]-Table1[[#This Row],[Cost]])</f>
        <v>115000</v>
      </c>
      <c r="Y2777">
        <f>SUM(Table1[[#This Row],[profit/loss]])/SUM(Table1[profit/loss])</f>
        <v>3.4624462269304963E-4</v>
      </c>
    </row>
    <row r="2778" spans="1:25" x14ac:dyDescent="0.3">
      <c r="A2778" t="s">
        <v>29</v>
      </c>
      <c r="B2778" t="s">
        <v>82</v>
      </c>
      <c r="C2778">
        <v>1197831</v>
      </c>
      <c r="D2778" s="9">
        <v>44458</v>
      </c>
      <c r="E2778" s="8" t="str">
        <f>TEXT(Table1[[#This Row],[Invoice Date]],"dd-mm-yyyy")</f>
        <v>19-09-2021</v>
      </c>
      <c r="F2778" s="1" t="str">
        <f t="shared" si="172"/>
        <v>September</v>
      </c>
      <c r="G2778" s="1" t="str">
        <f t="shared" si="173"/>
        <v>2021</v>
      </c>
      <c r="H2778" s="1" t="str">
        <f t="shared" si="174"/>
        <v>Sunday</v>
      </c>
      <c r="I2778" s="1" t="str">
        <f t="shared" si="175"/>
        <v>19</v>
      </c>
      <c r="J2778" t="s">
        <v>26</v>
      </c>
      <c r="K2778" t="s">
        <v>103</v>
      </c>
      <c r="L2778" t="s">
        <v>104</v>
      </c>
      <c r="M2778" t="s">
        <v>18</v>
      </c>
      <c r="N2778">
        <v>40</v>
      </c>
      <c r="O2778">
        <v>375</v>
      </c>
      <c r="P2778">
        <v>150000</v>
      </c>
      <c r="Q2778">
        <v>52500</v>
      </c>
      <c r="R2778">
        <v>0.35</v>
      </c>
      <c r="S2778" t="s">
        <v>82</v>
      </c>
      <c r="T2778" t="str">
        <f>IF(Table1[[#This Row],[Units Sold]]&gt; 700,"High Units","low Units")</f>
        <v>low Units</v>
      </c>
      <c r="U2778">
        <f>SUM(Table1[[#This Row],[Operating Profit]])/SUM(Table1[Operating Profit])*100</f>
        <v>1.5806819731639221E-2</v>
      </c>
      <c r="V2778">
        <f>SUM(Table1[[#This Row],[Price per Unit]]*Table1[[#This Row],[Units Sold]])</f>
        <v>15000</v>
      </c>
      <c r="W2778">
        <f>SUM(Table1[[#This Row],[Total Sales]]-Table1[[#This Row],[Operating Profit]])</f>
        <v>97500</v>
      </c>
      <c r="X2778">
        <f>SUM(Table1[[#This Row],[Total Sales]]-Table1[[#This Row],[Cost]])</f>
        <v>52500</v>
      </c>
      <c r="Y2778">
        <f>SUM(Table1[[#This Row],[profit/loss]])/SUM(Table1[profit/loss])</f>
        <v>1.5806819731639221E-4</v>
      </c>
    </row>
    <row r="2779" spans="1:25" x14ac:dyDescent="0.3">
      <c r="A2779" t="s">
        <v>29</v>
      </c>
      <c r="B2779" t="s">
        <v>82</v>
      </c>
      <c r="C2779">
        <v>1197831</v>
      </c>
      <c r="D2779" s="9">
        <v>44458</v>
      </c>
      <c r="E2779" s="8" t="str">
        <f>TEXT(Table1[[#This Row],[Invoice Date]],"dd-mm-yyyy")</f>
        <v>19-09-2021</v>
      </c>
      <c r="F2779" s="1" t="str">
        <f t="shared" si="172"/>
        <v>September</v>
      </c>
      <c r="G2779" s="1" t="str">
        <f t="shared" si="173"/>
        <v>2021</v>
      </c>
      <c r="H2779" s="1" t="str">
        <f t="shared" si="174"/>
        <v>Sunday</v>
      </c>
      <c r="I2779" s="1" t="str">
        <f t="shared" si="175"/>
        <v>19</v>
      </c>
      <c r="J2779" t="s">
        <v>26</v>
      </c>
      <c r="K2779" t="s">
        <v>103</v>
      </c>
      <c r="L2779" t="s">
        <v>104</v>
      </c>
      <c r="M2779" t="s">
        <v>19</v>
      </c>
      <c r="N2779">
        <v>15</v>
      </c>
      <c r="O2779">
        <v>275</v>
      </c>
      <c r="P2779">
        <v>41250</v>
      </c>
      <c r="Q2779">
        <v>16500</v>
      </c>
      <c r="R2779">
        <v>0.4</v>
      </c>
      <c r="S2779" t="s">
        <v>82</v>
      </c>
      <c r="T2779" t="str">
        <f>IF(Table1[[#This Row],[Units Sold]]&gt; 700,"High Units","low Units")</f>
        <v>low Units</v>
      </c>
      <c r="U2779">
        <f>SUM(Table1[[#This Row],[Operating Profit]])/SUM(Table1[Operating Profit])*100</f>
        <v>4.9678576299437551E-3</v>
      </c>
      <c r="V2779">
        <f>SUM(Table1[[#This Row],[Price per Unit]]*Table1[[#This Row],[Units Sold]])</f>
        <v>4125</v>
      </c>
      <c r="W2779">
        <f>SUM(Table1[[#This Row],[Total Sales]]-Table1[[#This Row],[Operating Profit]])</f>
        <v>24750</v>
      </c>
      <c r="X2779">
        <f>SUM(Table1[[#This Row],[Total Sales]]-Table1[[#This Row],[Cost]])</f>
        <v>16500</v>
      </c>
      <c r="Y2779">
        <f>SUM(Table1[[#This Row],[profit/loss]])/SUM(Table1[profit/loss])</f>
        <v>4.9678576299437555E-5</v>
      </c>
    </row>
    <row r="2780" spans="1:25" x14ac:dyDescent="0.3">
      <c r="A2780" t="s">
        <v>29</v>
      </c>
      <c r="B2780" t="s">
        <v>82</v>
      </c>
      <c r="C2780">
        <v>1197831</v>
      </c>
      <c r="D2780" s="9">
        <v>44458</v>
      </c>
      <c r="E2780" s="8" t="str">
        <f>TEXT(Table1[[#This Row],[Invoice Date]],"dd-mm-yyyy")</f>
        <v>19-09-2021</v>
      </c>
      <c r="F2780" s="1" t="str">
        <f t="shared" si="172"/>
        <v>September</v>
      </c>
      <c r="G2780" s="1" t="str">
        <f t="shared" si="173"/>
        <v>2021</v>
      </c>
      <c r="H2780" s="1" t="str">
        <f t="shared" si="174"/>
        <v>Sunday</v>
      </c>
      <c r="I2780" s="1" t="str">
        <f t="shared" si="175"/>
        <v>19</v>
      </c>
      <c r="J2780" t="s">
        <v>26</v>
      </c>
      <c r="K2780" t="s">
        <v>103</v>
      </c>
      <c r="L2780" t="s">
        <v>104</v>
      </c>
      <c r="M2780" t="s">
        <v>20</v>
      </c>
      <c r="N2780">
        <v>15</v>
      </c>
      <c r="O2780">
        <v>250</v>
      </c>
      <c r="P2780">
        <v>37500</v>
      </c>
      <c r="Q2780">
        <v>15000</v>
      </c>
      <c r="R2780">
        <v>0.4</v>
      </c>
      <c r="S2780" t="s">
        <v>82</v>
      </c>
      <c r="T2780" t="str">
        <f>IF(Table1[[#This Row],[Units Sold]]&gt; 700,"High Units","low Units")</f>
        <v>low Units</v>
      </c>
      <c r="U2780">
        <f>SUM(Table1[[#This Row],[Operating Profit]])/SUM(Table1[Operating Profit])*100</f>
        <v>4.5162342090397777E-3</v>
      </c>
      <c r="V2780">
        <f>SUM(Table1[[#This Row],[Price per Unit]]*Table1[[#This Row],[Units Sold]])</f>
        <v>3750</v>
      </c>
      <c r="W2780">
        <f>SUM(Table1[[#This Row],[Total Sales]]-Table1[[#This Row],[Operating Profit]])</f>
        <v>22500</v>
      </c>
      <c r="X2780">
        <f>SUM(Table1[[#This Row],[Total Sales]]-Table1[[#This Row],[Cost]])</f>
        <v>15000</v>
      </c>
      <c r="Y2780">
        <f>SUM(Table1[[#This Row],[profit/loss]])/SUM(Table1[profit/loss])</f>
        <v>4.5162342090397776E-5</v>
      </c>
    </row>
    <row r="2781" spans="1:25" x14ac:dyDescent="0.3">
      <c r="A2781" t="s">
        <v>29</v>
      </c>
      <c r="B2781" t="s">
        <v>82</v>
      </c>
      <c r="C2781">
        <v>1197831</v>
      </c>
      <c r="D2781" s="9">
        <v>44458</v>
      </c>
      <c r="E2781" s="8" t="str">
        <f>TEXT(Table1[[#This Row],[Invoice Date]],"dd-mm-yyyy")</f>
        <v>19-09-2021</v>
      </c>
      <c r="F2781" s="1" t="str">
        <f t="shared" si="172"/>
        <v>September</v>
      </c>
      <c r="G2781" s="1" t="str">
        <f t="shared" si="173"/>
        <v>2021</v>
      </c>
      <c r="H2781" s="1" t="str">
        <f t="shared" si="174"/>
        <v>Sunday</v>
      </c>
      <c r="I2781" s="1" t="str">
        <f t="shared" si="175"/>
        <v>19</v>
      </c>
      <c r="J2781" t="s">
        <v>26</v>
      </c>
      <c r="K2781" t="s">
        <v>103</v>
      </c>
      <c r="L2781" t="s">
        <v>104</v>
      </c>
      <c r="M2781" t="s">
        <v>21</v>
      </c>
      <c r="N2781">
        <v>25</v>
      </c>
      <c r="O2781">
        <v>250</v>
      </c>
      <c r="P2781">
        <v>62500</v>
      </c>
      <c r="Q2781">
        <v>21875</v>
      </c>
      <c r="R2781">
        <v>0.35</v>
      </c>
      <c r="S2781" t="s">
        <v>82</v>
      </c>
      <c r="T2781" t="str">
        <f>IF(Table1[[#This Row],[Units Sold]]&gt; 700,"High Units","low Units")</f>
        <v>low Units</v>
      </c>
      <c r="U2781">
        <f>SUM(Table1[[#This Row],[Operating Profit]])/SUM(Table1[Operating Profit])*100</f>
        <v>6.5861748881830082E-3</v>
      </c>
      <c r="V2781">
        <f>SUM(Table1[[#This Row],[Price per Unit]]*Table1[[#This Row],[Units Sold]])</f>
        <v>6250</v>
      </c>
      <c r="W2781">
        <f>SUM(Table1[[#This Row],[Total Sales]]-Table1[[#This Row],[Operating Profit]])</f>
        <v>40625</v>
      </c>
      <c r="X2781">
        <f>SUM(Table1[[#This Row],[Total Sales]]-Table1[[#This Row],[Cost]])</f>
        <v>21875</v>
      </c>
      <c r="Y2781">
        <f>SUM(Table1[[#This Row],[profit/loss]])/SUM(Table1[profit/loss])</f>
        <v>6.5861748881830082E-5</v>
      </c>
    </row>
    <row r="2782" spans="1:25" x14ac:dyDescent="0.3">
      <c r="A2782" t="s">
        <v>29</v>
      </c>
      <c r="B2782" t="s">
        <v>82</v>
      </c>
      <c r="C2782">
        <v>1197831</v>
      </c>
      <c r="D2782" s="9">
        <v>44458</v>
      </c>
      <c r="E2782" s="8" t="str">
        <f>TEXT(Table1[[#This Row],[Invoice Date]],"dd-mm-yyyy")</f>
        <v>19-09-2021</v>
      </c>
      <c r="F2782" s="1" t="str">
        <f t="shared" si="172"/>
        <v>September</v>
      </c>
      <c r="G2782" s="1" t="str">
        <f t="shared" si="173"/>
        <v>2021</v>
      </c>
      <c r="H2782" s="1" t="str">
        <f t="shared" si="174"/>
        <v>Sunday</v>
      </c>
      <c r="I2782" s="1" t="str">
        <f t="shared" si="175"/>
        <v>19</v>
      </c>
      <c r="J2782" t="s">
        <v>26</v>
      </c>
      <c r="K2782" t="s">
        <v>103</v>
      </c>
      <c r="L2782" t="s">
        <v>104</v>
      </c>
      <c r="M2782" t="s">
        <v>22</v>
      </c>
      <c r="N2782">
        <v>30</v>
      </c>
      <c r="O2782">
        <v>350</v>
      </c>
      <c r="P2782">
        <v>105000</v>
      </c>
      <c r="Q2782">
        <v>42000</v>
      </c>
      <c r="R2782">
        <v>0.4</v>
      </c>
      <c r="S2782" t="s">
        <v>82</v>
      </c>
      <c r="T2782" t="str">
        <f>IF(Table1[[#This Row],[Units Sold]]&gt; 700,"High Units","low Units")</f>
        <v>low Units</v>
      </c>
      <c r="U2782">
        <f>SUM(Table1[[#This Row],[Operating Profit]])/SUM(Table1[Operating Profit])*100</f>
        <v>1.2645455785311377E-2</v>
      </c>
      <c r="V2782">
        <f>SUM(Table1[[#This Row],[Price per Unit]]*Table1[[#This Row],[Units Sold]])</f>
        <v>10500</v>
      </c>
      <c r="W2782">
        <f>SUM(Table1[[#This Row],[Total Sales]]-Table1[[#This Row],[Operating Profit]])</f>
        <v>63000</v>
      </c>
      <c r="X2782">
        <f>SUM(Table1[[#This Row],[Total Sales]]-Table1[[#This Row],[Cost]])</f>
        <v>42000</v>
      </c>
      <c r="Y2782">
        <f>SUM(Table1[[#This Row],[profit/loss]])/SUM(Table1[profit/loss])</f>
        <v>1.2645455785311377E-4</v>
      </c>
    </row>
    <row r="2783" spans="1:25" x14ac:dyDescent="0.3">
      <c r="A2783" t="s">
        <v>29</v>
      </c>
      <c r="B2783" t="s">
        <v>82</v>
      </c>
      <c r="C2783">
        <v>1197831</v>
      </c>
      <c r="D2783" s="9">
        <v>44490</v>
      </c>
      <c r="E2783" s="8" t="str">
        <f>TEXT(Table1[[#This Row],[Invoice Date]],"dd-mm-yyyy")</f>
        <v>21-10-2021</v>
      </c>
      <c r="F2783" s="1" t="str">
        <f t="shared" si="172"/>
        <v>October</v>
      </c>
      <c r="G2783" s="1" t="str">
        <f t="shared" si="173"/>
        <v>2021</v>
      </c>
      <c r="H2783" s="1" t="str">
        <f t="shared" si="174"/>
        <v>Thursday</v>
      </c>
      <c r="I2783" s="1" t="str">
        <f t="shared" si="175"/>
        <v>21</v>
      </c>
      <c r="J2783" t="s">
        <v>26</v>
      </c>
      <c r="K2783" t="s">
        <v>103</v>
      </c>
      <c r="L2783" t="s">
        <v>104</v>
      </c>
      <c r="M2783" t="s">
        <v>16</v>
      </c>
      <c r="N2783">
        <v>30</v>
      </c>
      <c r="O2783">
        <v>525</v>
      </c>
      <c r="P2783">
        <v>157500</v>
      </c>
      <c r="Q2783">
        <v>63000</v>
      </c>
      <c r="R2783">
        <v>0.4</v>
      </c>
      <c r="S2783" t="s">
        <v>82</v>
      </c>
      <c r="T2783" t="str">
        <f>IF(Table1[[#This Row],[Units Sold]]&gt; 700,"High Units","low Units")</f>
        <v>low Units</v>
      </c>
      <c r="U2783">
        <f>SUM(Table1[[#This Row],[Operating Profit]])/SUM(Table1[Operating Profit])*100</f>
        <v>1.8968183677967064E-2</v>
      </c>
      <c r="V2783">
        <f>SUM(Table1[[#This Row],[Price per Unit]]*Table1[[#This Row],[Units Sold]])</f>
        <v>15750</v>
      </c>
      <c r="W2783">
        <f>SUM(Table1[[#This Row],[Total Sales]]-Table1[[#This Row],[Operating Profit]])</f>
        <v>94500</v>
      </c>
      <c r="X2783">
        <f>SUM(Table1[[#This Row],[Total Sales]]-Table1[[#This Row],[Cost]])</f>
        <v>63000</v>
      </c>
      <c r="Y2783">
        <f>SUM(Table1[[#This Row],[profit/loss]])/SUM(Table1[profit/loss])</f>
        <v>1.8968183677967065E-4</v>
      </c>
    </row>
    <row r="2784" spans="1:25" x14ac:dyDescent="0.3">
      <c r="A2784" t="s">
        <v>29</v>
      </c>
      <c r="B2784" t="s">
        <v>82</v>
      </c>
      <c r="C2784">
        <v>1197831</v>
      </c>
      <c r="D2784" s="9">
        <v>44490</v>
      </c>
      <c r="E2784" s="8" t="str">
        <f>TEXT(Table1[[#This Row],[Invoice Date]],"dd-mm-yyyy")</f>
        <v>21-10-2021</v>
      </c>
      <c r="F2784" s="1" t="str">
        <f t="shared" si="172"/>
        <v>October</v>
      </c>
      <c r="G2784" s="1" t="str">
        <f t="shared" si="173"/>
        <v>2021</v>
      </c>
      <c r="H2784" s="1" t="str">
        <f t="shared" si="174"/>
        <v>Thursday</v>
      </c>
      <c r="I2784" s="1" t="str">
        <f t="shared" si="175"/>
        <v>21</v>
      </c>
      <c r="J2784" t="s">
        <v>26</v>
      </c>
      <c r="K2784" t="s">
        <v>103</v>
      </c>
      <c r="L2784" t="s">
        <v>104</v>
      </c>
      <c r="M2784" t="s">
        <v>18</v>
      </c>
      <c r="N2784">
        <v>20</v>
      </c>
      <c r="O2784">
        <v>350</v>
      </c>
      <c r="P2784">
        <v>70000</v>
      </c>
      <c r="Q2784">
        <v>24500</v>
      </c>
      <c r="R2784">
        <v>0.35</v>
      </c>
      <c r="S2784" t="s">
        <v>82</v>
      </c>
      <c r="T2784" t="str">
        <f>IF(Table1[[#This Row],[Units Sold]]&gt; 700,"High Units","low Units")</f>
        <v>low Units</v>
      </c>
      <c r="U2784">
        <f>SUM(Table1[[#This Row],[Operating Profit]])/SUM(Table1[Operating Profit])*100</f>
        <v>7.3765158747649707E-3</v>
      </c>
      <c r="V2784">
        <f>SUM(Table1[[#This Row],[Price per Unit]]*Table1[[#This Row],[Units Sold]])</f>
        <v>7000</v>
      </c>
      <c r="W2784">
        <f>SUM(Table1[[#This Row],[Total Sales]]-Table1[[#This Row],[Operating Profit]])</f>
        <v>45500</v>
      </c>
      <c r="X2784">
        <f>SUM(Table1[[#This Row],[Total Sales]]-Table1[[#This Row],[Cost]])</f>
        <v>24500</v>
      </c>
      <c r="Y2784">
        <f>SUM(Table1[[#This Row],[profit/loss]])/SUM(Table1[profit/loss])</f>
        <v>7.3765158747649706E-5</v>
      </c>
    </row>
    <row r="2785" spans="1:25" x14ac:dyDescent="0.3">
      <c r="A2785" t="s">
        <v>29</v>
      </c>
      <c r="B2785" t="s">
        <v>82</v>
      </c>
      <c r="C2785">
        <v>1197831</v>
      </c>
      <c r="D2785" s="9">
        <v>44490</v>
      </c>
      <c r="E2785" s="8" t="str">
        <f>TEXT(Table1[[#This Row],[Invoice Date]],"dd-mm-yyyy")</f>
        <v>21-10-2021</v>
      </c>
      <c r="F2785" s="1" t="str">
        <f t="shared" si="172"/>
        <v>October</v>
      </c>
      <c r="G2785" s="1" t="str">
        <f t="shared" si="173"/>
        <v>2021</v>
      </c>
      <c r="H2785" s="1" t="str">
        <f t="shared" si="174"/>
        <v>Thursday</v>
      </c>
      <c r="I2785" s="1" t="str">
        <f t="shared" si="175"/>
        <v>21</v>
      </c>
      <c r="J2785" t="s">
        <v>26</v>
      </c>
      <c r="K2785" t="s">
        <v>103</v>
      </c>
      <c r="L2785" t="s">
        <v>104</v>
      </c>
      <c r="M2785" t="s">
        <v>19</v>
      </c>
      <c r="N2785">
        <v>20</v>
      </c>
      <c r="O2785">
        <v>225</v>
      </c>
      <c r="P2785">
        <v>45000</v>
      </c>
      <c r="Q2785">
        <v>18000</v>
      </c>
      <c r="R2785">
        <v>0.4</v>
      </c>
      <c r="S2785" t="s">
        <v>82</v>
      </c>
      <c r="T2785" t="str">
        <f>IF(Table1[[#This Row],[Units Sold]]&gt; 700,"High Units","low Units")</f>
        <v>low Units</v>
      </c>
      <c r="U2785">
        <f>SUM(Table1[[#This Row],[Operating Profit]])/SUM(Table1[Operating Profit])*100</f>
        <v>5.4194810508477334E-3</v>
      </c>
      <c r="V2785">
        <f>SUM(Table1[[#This Row],[Price per Unit]]*Table1[[#This Row],[Units Sold]])</f>
        <v>4500</v>
      </c>
      <c r="W2785">
        <f>SUM(Table1[[#This Row],[Total Sales]]-Table1[[#This Row],[Operating Profit]])</f>
        <v>27000</v>
      </c>
      <c r="X2785">
        <f>SUM(Table1[[#This Row],[Total Sales]]-Table1[[#This Row],[Cost]])</f>
        <v>18000</v>
      </c>
      <c r="Y2785">
        <f>SUM(Table1[[#This Row],[profit/loss]])/SUM(Table1[profit/loss])</f>
        <v>5.4194810508477333E-5</v>
      </c>
    </row>
    <row r="2786" spans="1:25" x14ac:dyDescent="0.3">
      <c r="A2786" t="s">
        <v>29</v>
      </c>
      <c r="B2786" t="s">
        <v>82</v>
      </c>
      <c r="C2786">
        <v>1197831</v>
      </c>
      <c r="D2786" s="9">
        <v>44490</v>
      </c>
      <c r="E2786" s="8" t="str">
        <f>TEXT(Table1[[#This Row],[Invoice Date]],"dd-mm-yyyy")</f>
        <v>21-10-2021</v>
      </c>
      <c r="F2786" s="1" t="str">
        <f t="shared" si="172"/>
        <v>October</v>
      </c>
      <c r="G2786" s="1" t="str">
        <f t="shared" si="173"/>
        <v>2021</v>
      </c>
      <c r="H2786" s="1" t="str">
        <f t="shared" si="174"/>
        <v>Thursday</v>
      </c>
      <c r="I2786" s="1" t="str">
        <f t="shared" si="175"/>
        <v>21</v>
      </c>
      <c r="J2786" t="s">
        <v>26</v>
      </c>
      <c r="K2786" t="s">
        <v>103</v>
      </c>
      <c r="L2786" t="s">
        <v>104</v>
      </c>
      <c r="M2786" t="s">
        <v>20</v>
      </c>
      <c r="N2786">
        <v>20</v>
      </c>
      <c r="O2786">
        <v>200</v>
      </c>
      <c r="P2786">
        <v>40000</v>
      </c>
      <c r="Q2786">
        <v>16000</v>
      </c>
      <c r="R2786">
        <v>0.4</v>
      </c>
      <c r="S2786" t="s">
        <v>82</v>
      </c>
      <c r="T2786" t="str">
        <f>IF(Table1[[#This Row],[Units Sold]]&gt; 700,"High Units","low Units")</f>
        <v>low Units</v>
      </c>
      <c r="U2786">
        <f>SUM(Table1[[#This Row],[Operating Profit]])/SUM(Table1[Operating Profit])*100</f>
        <v>4.8173164896424293E-3</v>
      </c>
      <c r="V2786">
        <f>SUM(Table1[[#This Row],[Price per Unit]]*Table1[[#This Row],[Units Sold]])</f>
        <v>4000</v>
      </c>
      <c r="W2786">
        <f>SUM(Table1[[#This Row],[Total Sales]]-Table1[[#This Row],[Operating Profit]])</f>
        <v>24000</v>
      </c>
      <c r="X2786">
        <f>SUM(Table1[[#This Row],[Total Sales]]-Table1[[#This Row],[Cost]])</f>
        <v>16000</v>
      </c>
      <c r="Y2786">
        <f>SUM(Table1[[#This Row],[profit/loss]])/SUM(Table1[profit/loss])</f>
        <v>4.8173164896424295E-5</v>
      </c>
    </row>
    <row r="2787" spans="1:25" x14ac:dyDescent="0.3">
      <c r="A2787" t="s">
        <v>29</v>
      </c>
      <c r="B2787" t="s">
        <v>82</v>
      </c>
      <c r="C2787">
        <v>1197831</v>
      </c>
      <c r="D2787" s="9">
        <v>44490</v>
      </c>
      <c r="E2787" s="8" t="str">
        <f>TEXT(Table1[[#This Row],[Invoice Date]],"dd-mm-yyyy")</f>
        <v>21-10-2021</v>
      </c>
      <c r="F2787" s="1" t="str">
        <f t="shared" si="172"/>
        <v>October</v>
      </c>
      <c r="G2787" s="1" t="str">
        <f t="shared" si="173"/>
        <v>2021</v>
      </c>
      <c r="H2787" s="1" t="str">
        <f t="shared" si="174"/>
        <v>Thursday</v>
      </c>
      <c r="I2787" s="1" t="str">
        <f t="shared" si="175"/>
        <v>21</v>
      </c>
      <c r="J2787" t="s">
        <v>26</v>
      </c>
      <c r="K2787" t="s">
        <v>103</v>
      </c>
      <c r="L2787" t="s">
        <v>104</v>
      </c>
      <c r="M2787" t="s">
        <v>21</v>
      </c>
      <c r="N2787">
        <v>30</v>
      </c>
      <c r="O2787">
        <v>200</v>
      </c>
      <c r="P2787">
        <v>60000</v>
      </c>
      <c r="Q2787">
        <v>21000</v>
      </c>
      <c r="R2787">
        <v>0.35</v>
      </c>
      <c r="S2787" t="s">
        <v>82</v>
      </c>
      <c r="T2787" t="str">
        <f>IF(Table1[[#This Row],[Units Sold]]&gt; 700,"High Units","low Units")</f>
        <v>low Units</v>
      </c>
      <c r="U2787">
        <f>SUM(Table1[[#This Row],[Operating Profit]])/SUM(Table1[Operating Profit])*100</f>
        <v>6.3227278926556883E-3</v>
      </c>
      <c r="V2787">
        <f>SUM(Table1[[#This Row],[Price per Unit]]*Table1[[#This Row],[Units Sold]])</f>
        <v>6000</v>
      </c>
      <c r="W2787">
        <f>SUM(Table1[[#This Row],[Total Sales]]-Table1[[#This Row],[Operating Profit]])</f>
        <v>39000</v>
      </c>
      <c r="X2787">
        <f>SUM(Table1[[#This Row],[Total Sales]]-Table1[[#This Row],[Cost]])</f>
        <v>21000</v>
      </c>
      <c r="Y2787">
        <f>SUM(Table1[[#This Row],[profit/loss]])/SUM(Table1[profit/loss])</f>
        <v>6.3227278926556883E-5</v>
      </c>
    </row>
    <row r="2788" spans="1:25" x14ac:dyDescent="0.3">
      <c r="A2788" t="s">
        <v>33</v>
      </c>
      <c r="B2788" t="s">
        <v>82</v>
      </c>
      <c r="C2788">
        <v>1197831</v>
      </c>
      <c r="D2788" s="9">
        <v>44490</v>
      </c>
      <c r="E2788" s="8" t="str">
        <f>TEXT(Table1[[#This Row],[Invoice Date]],"dd-mm-yyyy")</f>
        <v>21-10-2021</v>
      </c>
      <c r="F2788" s="1" t="str">
        <f t="shared" si="172"/>
        <v>October</v>
      </c>
      <c r="G2788" s="1" t="str">
        <f t="shared" si="173"/>
        <v>2021</v>
      </c>
      <c r="H2788" s="1" t="str">
        <f t="shared" si="174"/>
        <v>Thursday</v>
      </c>
      <c r="I2788" s="1" t="str">
        <f t="shared" si="175"/>
        <v>21</v>
      </c>
      <c r="J2788" t="s">
        <v>26</v>
      </c>
      <c r="K2788" t="s">
        <v>103</v>
      </c>
      <c r="L2788" t="s">
        <v>104</v>
      </c>
      <c r="M2788" t="s">
        <v>22</v>
      </c>
      <c r="N2788">
        <v>30</v>
      </c>
      <c r="O2788">
        <v>325</v>
      </c>
      <c r="P2788">
        <v>97500</v>
      </c>
      <c r="Q2788">
        <v>39000</v>
      </c>
      <c r="R2788">
        <v>0.4</v>
      </c>
      <c r="S2788" t="s">
        <v>82</v>
      </c>
      <c r="T2788" t="str">
        <f>IF(Table1[[#This Row],[Units Sold]]&gt; 700,"High Units","low Units")</f>
        <v>low Units</v>
      </c>
      <c r="U2788">
        <f>SUM(Table1[[#This Row],[Operating Profit]])/SUM(Table1[Operating Profit])*100</f>
        <v>1.1742208943503422E-2</v>
      </c>
      <c r="V2788">
        <f>SUM(Table1[[#This Row],[Price per Unit]]*Table1[[#This Row],[Units Sold]])</f>
        <v>9750</v>
      </c>
      <c r="W2788">
        <f>SUM(Table1[[#This Row],[Total Sales]]-Table1[[#This Row],[Operating Profit]])</f>
        <v>58500</v>
      </c>
      <c r="X2788">
        <f>SUM(Table1[[#This Row],[Total Sales]]-Table1[[#This Row],[Cost]])</f>
        <v>39000</v>
      </c>
      <c r="Y2788">
        <f>SUM(Table1[[#This Row],[profit/loss]])/SUM(Table1[profit/loss])</f>
        <v>1.1742208943503421E-4</v>
      </c>
    </row>
    <row r="2789" spans="1:25" x14ac:dyDescent="0.3">
      <c r="A2789" t="s">
        <v>33</v>
      </c>
      <c r="B2789" t="s">
        <v>82</v>
      </c>
      <c r="C2789">
        <v>1197831</v>
      </c>
      <c r="D2789" s="9">
        <v>44520</v>
      </c>
      <c r="E2789" s="8" t="str">
        <f>TEXT(Table1[[#This Row],[Invoice Date]],"dd-mm-yyyy")</f>
        <v>20-11-2021</v>
      </c>
      <c r="F2789" s="1" t="str">
        <f t="shared" si="172"/>
        <v>November</v>
      </c>
      <c r="G2789" s="1" t="str">
        <f t="shared" si="173"/>
        <v>2021</v>
      </c>
      <c r="H2789" s="1" t="str">
        <f t="shared" si="174"/>
        <v>Saturday</v>
      </c>
      <c r="I2789" s="1" t="str">
        <f t="shared" si="175"/>
        <v>20</v>
      </c>
      <c r="J2789" t="s">
        <v>26</v>
      </c>
      <c r="K2789" t="s">
        <v>103</v>
      </c>
      <c r="L2789" t="s">
        <v>104</v>
      </c>
      <c r="M2789" t="s">
        <v>16</v>
      </c>
      <c r="N2789">
        <v>25</v>
      </c>
      <c r="O2789">
        <v>475</v>
      </c>
      <c r="P2789">
        <v>118750</v>
      </c>
      <c r="Q2789">
        <v>47500</v>
      </c>
      <c r="R2789">
        <v>0.4</v>
      </c>
      <c r="S2789" t="s">
        <v>82</v>
      </c>
      <c r="T2789" t="str">
        <f>IF(Table1[[#This Row],[Units Sold]]&gt; 700,"High Units","low Units")</f>
        <v>low Units</v>
      </c>
      <c r="U2789">
        <f>SUM(Table1[[#This Row],[Operating Profit]])/SUM(Table1[Operating Profit])*100</f>
        <v>1.4301408328625963E-2</v>
      </c>
      <c r="V2789">
        <f>SUM(Table1[[#This Row],[Price per Unit]]*Table1[[#This Row],[Units Sold]])</f>
        <v>11875</v>
      </c>
      <c r="W2789">
        <f>SUM(Table1[[#This Row],[Total Sales]]-Table1[[#This Row],[Operating Profit]])</f>
        <v>71250</v>
      </c>
      <c r="X2789">
        <f>SUM(Table1[[#This Row],[Total Sales]]-Table1[[#This Row],[Cost]])</f>
        <v>47500</v>
      </c>
      <c r="Y2789">
        <f>SUM(Table1[[#This Row],[profit/loss]])/SUM(Table1[profit/loss])</f>
        <v>1.4301408328625963E-4</v>
      </c>
    </row>
    <row r="2790" spans="1:25" x14ac:dyDescent="0.3">
      <c r="A2790" t="s">
        <v>33</v>
      </c>
      <c r="B2790" t="s">
        <v>82</v>
      </c>
      <c r="C2790">
        <v>1197831</v>
      </c>
      <c r="D2790" s="9">
        <v>44520</v>
      </c>
      <c r="E2790" s="8" t="str">
        <f>TEXT(Table1[[#This Row],[Invoice Date]],"dd-mm-yyyy")</f>
        <v>20-11-2021</v>
      </c>
      <c r="F2790" s="1" t="str">
        <f t="shared" si="172"/>
        <v>November</v>
      </c>
      <c r="G2790" s="1" t="str">
        <f t="shared" si="173"/>
        <v>2021</v>
      </c>
      <c r="H2790" s="1" t="str">
        <f t="shared" si="174"/>
        <v>Saturday</v>
      </c>
      <c r="I2790" s="1" t="str">
        <f t="shared" si="175"/>
        <v>20</v>
      </c>
      <c r="J2790" t="s">
        <v>26</v>
      </c>
      <c r="K2790" t="s">
        <v>103</v>
      </c>
      <c r="L2790" t="s">
        <v>104</v>
      </c>
      <c r="M2790" t="s">
        <v>18</v>
      </c>
      <c r="N2790">
        <v>15</v>
      </c>
      <c r="O2790">
        <v>300</v>
      </c>
      <c r="P2790">
        <v>45000</v>
      </c>
      <c r="Q2790">
        <v>15750</v>
      </c>
      <c r="R2790">
        <v>0.35</v>
      </c>
      <c r="S2790" t="s">
        <v>82</v>
      </c>
      <c r="T2790" t="str">
        <f>IF(Table1[[#This Row],[Units Sold]]&gt; 700,"High Units","low Units")</f>
        <v>low Units</v>
      </c>
      <c r="U2790">
        <f>SUM(Table1[[#This Row],[Operating Profit]])/SUM(Table1[Operating Profit])*100</f>
        <v>4.742045919491766E-3</v>
      </c>
      <c r="V2790">
        <f>SUM(Table1[[#This Row],[Price per Unit]]*Table1[[#This Row],[Units Sold]])</f>
        <v>4500</v>
      </c>
      <c r="W2790">
        <f>SUM(Table1[[#This Row],[Total Sales]]-Table1[[#This Row],[Operating Profit]])</f>
        <v>29250</v>
      </c>
      <c r="X2790">
        <f>SUM(Table1[[#This Row],[Total Sales]]-Table1[[#This Row],[Cost]])</f>
        <v>15750</v>
      </c>
      <c r="Y2790">
        <f>SUM(Table1[[#This Row],[profit/loss]])/SUM(Table1[profit/loss])</f>
        <v>4.7420459194917662E-5</v>
      </c>
    </row>
    <row r="2791" spans="1:25" x14ac:dyDescent="0.3">
      <c r="A2791" t="s">
        <v>33</v>
      </c>
      <c r="B2791" t="s">
        <v>82</v>
      </c>
      <c r="C2791">
        <v>1197831</v>
      </c>
      <c r="D2791" s="9">
        <v>44520</v>
      </c>
      <c r="E2791" s="8" t="str">
        <f>TEXT(Table1[[#This Row],[Invoice Date]],"dd-mm-yyyy")</f>
        <v>20-11-2021</v>
      </c>
      <c r="F2791" s="1" t="str">
        <f t="shared" si="172"/>
        <v>November</v>
      </c>
      <c r="G2791" s="1" t="str">
        <f t="shared" si="173"/>
        <v>2021</v>
      </c>
      <c r="H2791" s="1" t="str">
        <f t="shared" si="174"/>
        <v>Saturday</v>
      </c>
      <c r="I2791" s="1" t="str">
        <f t="shared" si="175"/>
        <v>20</v>
      </c>
      <c r="J2791" t="s">
        <v>26</v>
      </c>
      <c r="K2791" t="s">
        <v>103</v>
      </c>
      <c r="L2791" t="s">
        <v>104</v>
      </c>
      <c r="M2791" t="s">
        <v>19</v>
      </c>
      <c r="N2791">
        <v>25</v>
      </c>
      <c r="O2791">
        <v>245</v>
      </c>
      <c r="P2791">
        <v>61250</v>
      </c>
      <c r="Q2791">
        <v>24500</v>
      </c>
      <c r="R2791">
        <v>0.4</v>
      </c>
      <c r="S2791" t="s">
        <v>82</v>
      </c>
      <c r="T2791" t="str">
        <f>IF(Table1[[#This Row],[Units Sold]]&gt; 700,"High Units","low Units")</f>
        <v>low Units</v>
      </c>
      <c r="U2791">
        <f>SUM(Table1[[#This Row],[Operating Profit]])/SUM(Table1[Operating Profit])*100</f>
        <v>7.3765158747649707E-3</v>
      </c>
      <c r="V2791">
        <f>SUM(Table1[[#This Row],[Price per Unit]]*Table1[[#This Row],[Units Sold]])</f>
        <v>6125</v>
      </c>
      <c r="W2791">
        <f>SUM(Table1[[#This Row],[Total Sales]]-Table1[[#This Row],[Operating Profit]])</f>
        <v>36750</v>
      </c>
      <c r="X2791">
        <f>SUM(Table1[[#This Row],[Total Sales]]-Table1[[#This Row],[Cost]])</f>
        <v>24500</v>
      </c>
      <c r="Y2791">
        <f>SUM(Table1[[#This Row],[profit/loss]])/SUM(Table1[profit/loss])</f>
        <v>7.3765158747649706E-5</v>
      </c>
    </row>
    <row r="2792" spans="1:25" x14ac:dyDescent="0.3">
      <c r="A2792" t="s">
        <v>33</v>
      </c>
      <c r="B2792" t="s">
        <v>82</v>
      </c>
      <c r="C2792">
        <v>1197831</v>
      </c>
      <c r="D2792" s="9">
        <v>44520</v>
      </c>
      <c r="E2792" s="8" t="str">
        <f>TEXT(Table1[[#This Row],[Invoice Date]],"dd-mm-yyyy")</f>
        <v>20-11-2021</v>
      </c>
      <c r="F2792" s="1" t="str">
        <f t="shared" si="172"/>
        <v>November</v>
      </c>
      <c r="G2792" s="1" t="str">
        <f t="shared" si="173"/>
        <v>2021</v>
      </c>
      <c r="H2792" s="1" t="str">
        <f t="shared" si="174"/>
        <v>Saturday</v>
      </c>
      <c r="I2792" s="1" t="str">
        <f t="shared" si="175"/>
        <v>20</v>
      </c>
      <c r="J2792" t="s">
        <v>26</v>
      </c>
      <c r="K2792" t="s">
        <v>103</v>
      </c>
      <c r="L2792" t="s">
        <v>104</v>
      </c>
      <c r="M2792" t="s">
        <v>20</v>
      </c>
      <c r="N2792">
        <v>55</v>
      </c>
      <c r="O2792">
        <v>300</v>
      </c>
      <c r="P2792">
        <v>165000</v>
      </c>
      <c r="Q2792">
        <v>66000</v>
      </c>
      <c r="R2792">
        <v>0.4</v>
      </c>
      <c r="S2792" t="s">
        <v>82</v>
      </c>
      <c r="T2792" t="str">
        <f>IF(Table1[[#This Row],[Units Sold]]&gt; 700,"High Units","low Units")</f>
        <v>low Units</v>
      </c>
      <c r="U2792">
        <f>SUM(Table1[[#This Row],[Operating Profit]])/SUM(Table1[Operating Profit])*100</f>
        <v>1.9871430519775021E-2</v>
      </c>
      <c r="V2792">
        <f>SUM(Table1[[#This Row],[Price per Unit]]*Table1[[#This Row],[Units Sold]])</f>
        <v>16500</v>
      </c>
      <c r="W2792">
        <f>SUM(Table1[[#This Row],[Total Sales]]-Table1[[#This Row],[Operating Profit]])</f>
        <v>99000</v>
      </c>
      <c r="X2792">
        <f>SUM(Table1[[#This Row],[Total Sales]]-Table1[[#This Row],[Cost]])</f>
        <v>66000</v>
      </c>
      <c r="Y2792">
        <f>SUM(Table1[[#This Row],[profit/loss]])/SUM(Table1[profit/loss])</f>
        <v>1.9871430519775022E-4</v>
      </c>
    </row>
    <row r="2793" spans="1:25" x14ac:dyDescent="0.3">
      <c r="A2793" t="s">
        <v>33</v>
      </c>
      <c r="B2793" t="s">
        <v>82</v>
      </c>
      <c r="C2793">
        <v>1197831</v>
      </c>
      <c r="D2793" s="9">
        <v>44520</v>
      </c>
      <c r="E2793" s="8" t="str">
        <f>TEXT(Table1[[#This Row],[Invoice Date]],"dd-mm-yyyy")</f>
        <v>20-11-2021</v>
      </c>
      <c r="F2793" s="1" t="str">
        <f t="shared" si="172"/>
        <v>November</v>
      </c>
      <c r="G2793" s="1" t="str">
        <f t="shared" si="173"/>
        <v>2021</v>
      </c>
      <c r="H2793" s="1" t="str">
        <f t="shared" si="174"/>
        <v>Saturday</v>
      </c>
      <c r="I2793" s="1" t="str">
        <f t="shared" si="175"/>
        <v>20</v>
      </c>
      <c r="J2793" t="s">
        <v>26</v>
      </c>
      <c r="K2793" t="s">
        <v>103</v>
      </c>
      <c r="L2793" t="s">
        <v>104</v>
      </c>
      <c r="M2793" t="s">
        <v>21</v>
      </c>
      <c r="N2793">
        <v>75</v>
      </c>
      <c r="O2793">
        <v>275</v>
      </c>
      <c r="P2793">
        <v>206250</v>
      </c>
      <c r="Q2793">
        <v>72188</v>
      </c>
      <c r="R2793">
        <v>0.35</v>
      </c>
      <c r="S2793" t="s">
        <v>82</v>
      </c>
      <c r="T2793" t="str">
        <f>IF(Table1[[#This Row],[Units Sold]]&gt; 700,"High Units","low Units")</f>
        <v>low Units</v>
      </c>
      <c r="U2793">
        <f>SUM(Table1[[#This Row],[Operating Profit]])/SUM(Table1[Operating Profit])*100</f>
        <v>2.1734527672144233E-2</v>
      </c>
      <c r="V2793">
        <f>SUM(Table1[[#This Row],[Price per Unit]]*Table1[[#This Row],[Units Sold]])</f>
        <v>20625</v>
      </c>
      <c r="W2793">
        <f>SUM(Table1[[#This Row],[Total Sales]]-Table1[[#This Row],[Operating Profit]])</f>
        <v>134062</v>
      </c>
      <c r="X2793">
        <f>SUM(Table1[[#This Row],[Total Sales]]-Table1[[#This Row],[Cost]])</f>
        <v>72188</v>
      </c>
      <c r="Y2793">
        <f>SUM(Table1[[#This Row],[profit/loss]])/SUM(Table1[profit/loss])</f>
        <v>2.1734527672144231E-4</v>
      </c>
    </row>
    <row r="2794" spans="1:25" x14ac:dyDescent="0.3">
      <c r="A2794" t="s">
        <v>33</v>
      </c>
      <c r="B2794" t="s">
        <v>82</v>
      </c>
      <c r="C2794">
        <v>1197831</v>
      </c>
      <c r="D2794" s="9">
        <v>44520</v>
      </c>
      <c r="E2794" s="8" t="str">
        <f>TEXT(Table1[[#This Row],[Invoice Date]],"dd-mm-yyyy")</f>
        <v>20-11-2021</v>
      </c>
      <c r="F2794" s="1" t="str">
        <f t="shared" si="172"/>
        <v>November</v>
      </c>
      <c r="G2794" s="1" t="str">
        <f t="shared" si="173"/>
        <v>2021</v>
      </c>
      <c r="H2794" s="1" t="str">
        <f t="shared" si="174"/>
        <v>Saturday</v>
      </c>
      <c r="I2794" s="1" t="str">
        <f t="shared" si="175"/>
        <v>20</v>
      </c>
      <c r="J2794" t="s">
        <v>26</v>
      </c>
      <c r="K2794" t="s">
        <v>103</v>
      </c>
      <c r="L2794" t="s">
        <v>104</v>
      </c>
      <c r="M2794" t="s">
        <v>22</v>
      </c>
      <c r="N2794">
        <v>75</v>
      </c>
      <c r="O2794">
        <v>375</v>
      </c>
      <c r="P2794">
        <v>281250</v>
      </c>
      <c r="Q2794">
        <v>112500</v>
      </c>
      <c r="R2794">
        <v>0.4</v>
      </c>
      <c r="S2794" t="s">
        <v>82</v>
      </c>
      <c r="T2794" t="str">
        <f>IF(Table1[[#This Row],[Units Sold]]&gt; 700,"High Units","low Units")</f>
        <v>low Units</v>
      </c>
      <c r="U2794">
        <f>SUM(Table1[[#This Row],[Operating Profit]])/SUM(Table1[Operating Profit])*100</f>
        <v>3.3871756567798325E-2</v>
      </c>
      <c r="V2794">
        <f>SUM(Table1[[#This Row],[Price per Unit]]*Table1[[#This Row],[Units Sold]])</f>
        <v>28125</v>
      </c>
      <c r="W2794">
        <f>SUM(Table1[[#This Row],[Total Sales]]-Table1[[#This Row],[Operating Profit]])</f>
        <v>168750</v>
      </c>
      <c r="X2794">
        <f>SUM(Table1[[#This Row],[Total Sales]]-Table1[[#This Row],[Cost]])</f>
        <v>112500</v>
      </c>
      <c r="Y2794">
        <f>SUM(Table1[[#This Row],[profit/loss]])/SUM(Table1[profit/loss])</f>
        <v>3.3871756567798329E-4</v>
      </c>
    </row>
    <row r="2795" spans="1:25" x14ac:dyDescent="0.3">
      <c r="A2795" t="s">
        <v>33</v>
      </c>
      <c r="B2795" t="s">
        <v>82</v>
      </c>
      <c r="C2795">
        <v>1197831</v>
      </c>
      <c r="D2795" s="9">
        <v>44549</v>
      </c>
      <c r="E2795" s="8" t="str">
        <f>TEXT(Table1[[#This Row],[Invoice Date]],"dd-mm-yyyy")</f>
        <v>19-12-2021</v>
      </c>
      <c r="F2795" s="1" t="str">
        <f t="shared" si="172"/>
        <v>December</v>
      </c>
      <c r="G2795" s="1" t="str">
        <f t="shared" si="173"/>
        <v>2021</v>
      </c>
      <c r="H2795" s="1" t="str">
        <f t="shared" si="174"/>
        <v>Sunday</v>
      </c>
      <c r="I2795" s="1" t="str">
        <f t="shared" si="175"/>
        <v>19</v>
      </c>
      <c r="J2795" t="s">
        <v>26</v>
      </c>
      <c r="K2795" t="s">
        <v>103</v>
      </c>
      <c r="L2795" t="s">
        <v>104</v>
      </c>
      <c r="M2795" t="s">
        <v>16</v>
      </c>
      <c r="N2795">
        <v>70</v>
      </c>
      <c r="O2795">
        <v>625</v>
      </c>
      <c r="P2795">
        <v>437500</v>
      </c>
      <c r="Q2795">
        <v>175000</v>
      </c>
      <c r="R2795">
        <v>0.4</v>
      </c>
      <c r="S2795" t="s">
        <v>82</v>
      </c>
      <c r="T2795" t="str">
        <f>IF(Table1[[#This Row],[Units Sold]]&gt; 700,"High Units","low Units")</f>
        <v>low Units</v>
      </c>
      <c r="U2795">
        <f>SUM(Table1[[#This Row],[Operating Profit]])/SUM(Table1[Operating Profit])*100</f>
        <v>5.2689399105464066E-2</v>
      </c>
      <c r="V2795">
        <f>SUM(Table1[[#This Row],[Price per Unit]]*Table1[[#This Row],[Units Sold]])</f>
        <v>43750</v>
      </c>
      <c r="W2795">
        <f>SUM(Table1[[#This Row],[Total Sales]]-Table1[[#This Row],[Operating Profit]])</f>
        <v>262500</v>
      </c>
      <c r="X2795">
        <f>SUM(Table1[[#This Row],[Total Sales]]-Table1[[#This Row],[Cost]])</f>
        <v>175000</v>
      </c>
      <c r="Y2795">
        <f>SUM(Table1[[#This Row],[profit/loss]])/SUM(Table1[profit/loss])</f>
        <v>5.2689399105464065E-4</v>
      </c>
    </row>
    <row r="2796" spans="1:25" x14ac:dyDescent="0.3">
      <c r="A2796" t="s">
        <v>33</v>
      </c>
      <c r="B2796" t="s">
        <v>82</v>
      </c>
      <c r="C2796">
        <v>1197831</v>
      </c>
      <c r="D2796" s="9">
        <v>44549</v>
      </c>
      <c r="E2796" s="8" t="str">
        <f>TEXT(Table1[[#This Row],[Invoice Date]],"dd-mm-yyyy")</f>
        <v>19-12-2021</v>
      </c>
      <c r="F2796" s="1" t="str">
        <f t="shared" si="172"/>
        <v>December</v>
      </c>
      <c r="G2796" s="1" t="str">
        <f t="shared" si="173"/>
        <v>2021</v>
      </c>
      <c r="H2796" s="1" t="str">
        <f t="shared" si="174"/>
        <v>Sunday</v>
      </c>
      <c r="I2796" s="1" t="str">
        <f t="shared" si="175"/>
        <v>19</v>
      </c>
      <c r="J2796" t="s">
        <v>26</v>
      </c>
      <c r="K2796" t="s">
        <v>103</v>
      </c>
      <c r="L2796" t="s">
        <v>104</v>
      </c>
      <c r="M2796" t="s">
        <v>18</v>
      </c>
      <c r="N2796">
        <v>60</v>
      </c>
      <c r="O2796">
        <v>425</v>
      </c>
      <c r="P2796">
        <v>255000</v>
      </c>
      <c r="Q2796">
        <v>89250</v>
      </c>
      <c r="R2796">
        <v>0.35</v>
      </c>
      <c r="S2796" t="s">
        <v>82</v>
      </c>
      <c r="T2796" t="str">
        <f>IF(Table1[[#This Row],[Units Sold]]&gt; 700,"High Units","low Units")</f>
        <v>low Units</v>
      </c>
      <c r="U2796">
        <f>SUM(Table1[[#This Row],[Operating Profit]])/SUM(Table1[Operating Profit])*100</f>
        <v>2.6871593543786675E-2</v>
      </c>
      <c r="V2796">
        <f>SUM(Table1[[#This Row],[Price per Unit]]*Table1[[#This Row],[Units Sold]])</f>
        <v>25500</v>
      </c>
      <c r="W2796">
        <f>SUM(Table1[[#This Row],[Total Sales]]-Table1[[#This Row],[Operating Profit]])</f>
        <v>165750</v>
      </c>
      <c r="X2796">
        <f>SUM(Table1[[#This Row],[Total Sales]]-Table1[[#This Row],[Cost]])</f>
        <v>89250</v>
      </c>
      <c r="Y2796">
        <f>SUM(Table1[[#This Row],[profit/loss]])/SUM(Table1[profit/loss])</f>
        <v>2.6871593543786675E-4</v>
      </c>
    </row>
    <row r="2797" spans="1:25" x14ac:dyDescent="0.3">
      <c r="A2797" t="s">
        <v>33</v>
      </c>
      <c r="B2797" t="s">
        <v>82</v>
      </c>
      <c r="C2797">
        <v>1197831</v>
      </c>
      <c r="D2797" s="9">
        <v>44549</v>
      </c>
      <c r="E2797" s="8" t="str">
        <f>TEXT(Table1[[#This Row],[Invoice Date]],"dd-mm-yyyy")</f>
        <v>19-12-2021</v>
      </c>
      <c r="F2797" s="1" t="str">
        <f t="shared" si="172"/>
        <v>December</v>
      </c>
      <c r="G2797" s="1" t="str">
        <f t="shared" si="173"/>
        <v>2021</v>
      </c>
      <c r="H2797" s="1" t="str">
        <f t="shared" si="174"/>
        <v>Sunday</v>
      </c>
      <c r="I2797" s="1" t="str">
        <f t="shared" si="175"/>
        <v>19</v>
      </c>
      <c r="J2797" t="s">
        <v>26</v>
      </c>
      <c r="K2797" t="s">
        <v>103</v>
      </c>
      <c r="L2797" t="s">
        <v>104</v>
      </c>
      <c r="M2797" t="s">
        <v>19</v>
      </c>
      <c r="N2797">
        <v>60</v>
      </c>
      <c r="O2797">
        <v>375</v>
      </c>
      <c r="P2797">
        <v>225000</v>
      </c>
      <c r="Q2797">
        <v>90000</v>
      </c>
      <c r="R2797">
        <v>0.4</v>
      </c>
      <c r="S2797" t="s">
        <v>82</v>
      </c>
      <c r="T2797" t="str">
        <f>IF(Table1[[#This Row],[Units Sold]]&gt; 700,"High Units","low Units")</f>
        <v>low Units</v>
      </c>
      <c r="U2797">
        <f>SUM(Table1[[#This Row],[Operating Profit]])/SUM(Table1[Operating Profit])*100</f>
        <v>2.7097405254238666E-2</v>
      </c>
      <c r="V2797">
        <f>SUM(Table1[[#This Row],[Price per Unit]]*Table1[[#This Row],[Units Sold]])</f>
        <v>22500</v>
      </c>
      <c r="W2797">
        <f>SUM(Table1[[#This Row],[Total Sales]]-Table1[[#This Row],[Operating Profit]])</f>
        <v>135000</v>
      </c>
      <c r="X2797">
        <f>SUM(Table1[[#This Row],[Total Sales]]-Table1[[#This Row],[Cost]])</f>
        <v>90000</v>
      </c>
      <c r="Y2797">
        <f>SUM(Table1[[#This Row],[profit/loss]])/SUM(Table1[profit/loss])</f>
        <v>2.7097405254238667E-4</v>
      </c>
    </row>
    <row r="2798" spans="1:25" x14ac:dyDescent="0.3">
      <c r="A2798" t="s">
        <v>33</v>
      </c>
      <c r="B2798" t="s">
        <v>82</v>
      </c>
      <c r="C2798">
        <v>1197831</v>
      </c>
      <c r="D2798" s="9">
        <v>44549</v>
      </c>
      <c r="E2798" s="8" t="str">
        <f>TEXT(Table1[[#This Row],[Invoice Date]],"dd-mm-yyyy")</f>
        <v>19-12-2021</v>
      </c>
      <c r="F2798" s="1" t="str">
        <f t="shared" si="172"/>
        <v>December</v>
      </c>
      <c r="G2798" s="1" t="str">
        <f t="shared" si="173"/>
        <v>2021</v>
      </c>
      <c r="H2798" s="1" t="str">
        <f t="shared" si="174"/>
        <v>Sunday</v>
      </c>
      <c r="I2798" s="1" t="str">
        <f t="shared" si="175"/>
        <v>19</v>
      </c>
      <c r="J2798" t="s">
        <v>26</v>
      </c>
      <c r="K2798" t="s">
        <v>103</v>
      </c>
      <c r="L2798" t="s">
        <v>104</v>
      </c>
      <c r="M2798" t="s">
        <v>20</v>
      </c>
      <c r="N2798">
        <v>60</v>
      </c>
      <c r="O2798">
        <v>325</v>
      </c>
      <c r="P2798">
        <v>195000</v>
      </c>
      <c r="Q2798">
        <v>78000</v>
      </c>
      <c r="R2798">
        <v>0.4</v>
      </c>
      <c r="S2798" t="s">
        <v>82</v>
      </c>
      <c r="T2798" t="str">
        <f>IF(Table1[[#This Row],[Units Sold]]&gt; 700,"High Units","low Units")</f>
        <v>low Units</v>
      </c>
      <c r="U2798">
        <f>SUM(Table1[[#This Row],[Operating Profit]])/SUM(Table1[Operating Profit])*100</f>
        <v>2.3484417887006843E-2</v>
      </c>
      <c r="V2798">
        <f>SUM(Table1[[#This Row],[Price per Unit]]*Table1[[#This Row],[Units Sold]])</f>
        <v>19500</v>
      </c>
      <c r="W2798">
        <f>SUM(Table1[[#This Row],[Total Sales]]-Table1[[#This Row],[Operating Profit]])</f>
        <v>117000</v>
      </c>
      <c r="X2798">
        <f>SUM(Table1[[#This Row],[Total Sales]]-Table1[[#This Row],[Cost]])</f>
        <v>78000</v>
      </c>
      <c r="Y2798">
        <f>SUM(Table1[[#This Row],[profit/loss]])/SUM(Table1[profit/loss])</f>
        <v>2.3484417887006842E-4</v>
      </c>
    </row>
    <row r="2799" spans="1:25" x14ac:dyDescent="0.3">
      <c r="A2799" t="s">
        <v>33</v>
      </c>
      <c r="B2799" t="s">
        <v>82</v>
      </c>
      <c r="C2799">
        <v>1197831</v>
      </c>
      <c r="D2799" s="9">
        <v>44549</v>
      </c>
      <c r="E2799" s="8" t="str">
        <f>TEXT(Table1[[#This Row],[Invoice Date]],"dd-mm-yyyy")</f>
        <v>19-12-2021</v>
      </c>
      <c r="F2799" s="1" t="str">
        <f t="shared" si="172"/>
        <v>December</v>
      </c>
      <c r="G2799" s="1" t="str">
        <f t="shared" si="173"/>
        <v>2021</v>
      </c>
      <c r="H2799" s="1" t="str">
        <f t="shared" si="174"/>
        <v>Sunday</v>
      </c>
      <c r="I2799" s="1" t="str">
        <f t="shared" si="175"/>
        <v>19</v>
      </c>
      <c r="J2799" t="s">
        <v>26</v>
      </c>
      <c r="K2799" t="s">
        <v>103</v>
      </c>
      <c r="L2799" t="s">
        <v>104</v>
      </c>
      <c r="M2799" t="s">
        <v>21</v>
      </c>
      <c r="N2799">
        <v>70</v>
      </c>
      <c r="O2799">
        <v>325</v>
      </c>
      <c r="P2799">
        <v>227500</v>
      </c>
      <c r="Q2799">
        <v>79625</v>
      </c>
      <c r="R2799">
        <v>0.35</v>
      </c>
      <c r="S2799" t="s">
        <v>82</v>
      </c>
      <c r="T2799" t="str">
        <f>IF(Table1[[#This Row],[Units Sold]]&gt; 700,"High Units","low Units")</f>
        <v>low Units</v>
      </c>
      <c r="U2799">
        <f>SUM(Table1[[#This Row],[Operating Profit]])/SUM(Table1[Operating Profit])*100</f>
        <v>2.3973676592986153E-2</v>
      </c>
      <c r="V2799">
        <f>SUM(Table1[[#This Row],[Price per Unit]]*Table1[[#This Row],[Units Sold]])</f>
        <v>22750</v>
      </c>
      <c r="W2799">
        <f>SUM(Table1[[#This Row],[Total Sales]]-Table1[[#This Row],[Operating Profit]])</f>
        <v>147875</v>
      </c>
      <c r="X2799">
        <f>SUM(Table1[[#This Row],[Total Sales]]-Table1[[#This Row],[Cost]])</f>
        <v>79625</v>
      </c>
      <c r="Y2799">
        <f>SUM(Table1[[#This Row],[profit/loss]])/SUM(Table1[profit/loss])</f>
        <v>2.3973676592986152E-4</v>
      </c>
    </row>
    <row r="2800" spans="1:25" x14ac:dyDescent="0.3">
      <c r="A2800" t="s">
        <v>33</v>
      </c>
      <c r="B2800" t="s">
        <v>82</v>
      </c>
      <c r="C2800">
        <v>1197831</v>
      </c>
      <c r="D2800" s="9">
        <v>44549</v>
      </c>
      <c r="E2800" s="8" t="str">
        <f>TEXT(Table1[[#This Row],[Invoice Date]],"dd-mm-yyyy")</f>
        <v>19-12-2021</v>
      </c>
      <c r="F2800" s="1" t="str">
        <f t="shared" si="172"/>
        <v>December</v>
      </c>
      <c r="G2800" s="1" t="str">
        <f t="shared" si="173"/>
        <v>2021</v>
      </c>
      <c r="H2800" s="1" t="str">
        <f t="shared" si="174"/>
        <v>Sunday</v>
      </c>
      <c r="I2800" s="1" t="str">
        <f t="shared" si="175"/>
        <v>19</v>
      </c>
      <c r="J2800" t="s">
        <v>26</v>
      </c>
      <c r="K2800" t="s">
        <v>103</v>
      </c>
      <c r="L2800" t="s">
        <v>104</v>
      </c>
      <c r="M2800" t="s">
        <v>22</v>
      </c>
      <c r="N2800">
        <v>75</v>
      </c>
      <c r="O2800">
        <v>425</v>
      </c>
      <c r="P2800">
        <v>318750</v>
      </c>
      <c r="Q2800">
        <v>127500</v>
      </c>
      <c r="R2800">
        <v>0.4</v>
      </c>
      <c r="S2800" t="s">
        <v>82</v>
      </c>
      <c r="T2800" t="str">
        <f>IF(Table1[[#This Row],[Units Sold]]&gt; 700,"High Units","low Units")</f>
        <v>low Units</v>
      </c>
      <c r="U2800">
        <f>SUM(Table1[[#This Row],[Operating Profit]])/SUM(Table1[Operating Profit])*100</f>
        <v>3.8387990776838112E-2</v>
      </c>
      <c r="V2800">
        <f>SUM(Table1[[#This Row],[Price per Unit]]*Table1[[#This Row],[Units Sold]])</f>
        <v>31875</v>
      </c>
      <c r="W2800">
        <f>SUM(Table1[[#This Row],[Total Sales]]-Table1[[#This Row],[Operating Profit]])</f>
        <v>191250</v>
      </c>
      <c r="X2800">
        <f>SUM(Table1[[#This Row],[Total Sales]]-Table1[[#This Row],[Cost]])</f>
        <v>127500</v>
      </c>
      <c r="Y2800">
        <f>SUM(Table1[[#This Row],[profit/loss]])/SUM(Table1[profit/loss])</f>
        <v>3.8387990776838108E-4</v>
      </c>
    </row>
    <row r="2801" spans="1:25" x14ac:dyDescent="0.3">
      <c r="A2801" t="s">
        <v>33</v>
      </c>
      <c r="B2801" t="s">
        <v>82</v>
      </c>
      <c r="C2801">
        <v>1197831</v>
      </c>
      <c r="D2801" s="9">
        <v>44212</v>
      </c>
      <c r="E2801" s="8" t="str">
        <f>TEXT(Table1[[#This Row],[Invoice Date]],"dd-mm-yyyy")</f>
        <v>16-01-2021</v>
      </c>
      <c r="F2801" s="1" t="str">
        <f t="shared" si="172"/>
        <v>January</v>
      </c>
      <c r="G2801" s="1" t="str">
        <f t="shared" si="173"/>
        <v>2021</v>
      </c>
      <c r="H2801" s="1" t="str">
        <f t="shared" si="174"/>
        <v>Saturday</v>
      </c>
      <c r="I2801" s="1" t="str">
        <f t="shared" si="175"/>
        <v>16</v>
      </c>
      <c r="J2801" t="s">
        <v>26</v>
      </c>
      <c r="K2801" t="s">
        <v>103</v>
      </c>
      <c r="L2801" t="s">
        <v>104</v>
      </c>
      <c r="M2801" t="s">
        <v>16</v>
      </c>
      <c r="N2801">
        <v>25</v>
      </c>
      <c r="O2801">
        <v>550</v>
      </c>
      <c r="P2801">
        <v>137500</v>
      </c>
      <c r="Q2801">
        <v>48125</v>
      </c>
      <c r="R2801">
        <v>0.35</v>
      </c>
      <c r="S2801" t="s">
        <v>82</v>
      </c>
      <c r="T2801" t="str">
        <f>IF(Table1[[#This Row],[Units Sold]]&gt; 700,"High Units","low Units")</f>
        <v>low Units</v>
      </c>
      <c r="U2801">
        <f>SUM(Table1[[#This Row],[Operating Profit]])/SUM(Table1[Operating Profit])*100</f>
        <v>1.4489584754002621E-2</v>
      </c>
      <c r="V2801">
        <f>SUM(Table1[[#This Row],[Price per Unit]]*Table1[[#This Row],[Units Sold]])</f>
        <v>13750</v>
      </c>
      <c r="W2801">
        <f>SUM(Table1[[#This Row],[Total Sales]]-Table1[[#This Row],[Operating Profit]])</f>
        <v>89375</v>
      </c>
      <c r="X2801">
        <f>SUM(Table1[[#This Row],[Total Sales]]-Table1[[#This Row],[Cost]])</f>
        <v>48125</v>
      </c>
      <c r="Y2801">
        <f>SUM(Table1[[#This Row],[profit/loss]])/SUM(Table1[profit/loss])</f>
        <v>1.448958475400262E-4</v>
      </c>
    </row>
    <row r="2802" spans="1:25" x14ac:dyDescent="0.3">
      <c r="A2802" t="s">
        <v>33</v>
      </c>
      <c r="B2802" t="s">
        <v>82</v>
      </c>
      <c r="C2802">
        <v>1197831</v>
      </c>
      <c r="D2802" s="9">
        <v>44212</v>
      </c>
      <c r="E2802" s="8" t="str">
        <f>TEXT(Table1[[#This Row],[Invoice Date]],"dd-mm-yyyy")</f>
        <v>16-01-2021</v>
      </c>
      <c r="F2802" s="1" t="str">
        <f t="shared" si="172"/>
        <v>January</v>
      </c>
      <c r="G2802" s="1" t="str">
        <f t="shared" si="173"/>
        <v>2021</v>
      </c>
      <c r="H2802" s="1" t="str">
        <f t="shared" si="174"/>
        <v>Saturday</v>
      </c>
      <c r="I2802" s="1" t="str">
        <f t="shared" si="175"/>
        <v>16</v>
      </c>
      <c r="J2802" t="s">
        <v>26</v>
      </c>
      <c r="K2802" t="s">
        <v>103</v>
      </c>
      <c r="L2802" t="s">
        <v>104</v>
      </c>
      <c r="M2802" t="s">
        <v>18</v>
      </c>
      <c r="N2802">
        <v>25</v>
      </c>
      <c r="O2802">
        <v>350</v>
      </c>
      <c r="P2802">
        <v>87500</v>
      </c>
      <c r="Q2802">
        <v>30625</v>
      </c>
      <c r="R2802">
        <v>0.35</v>
      </c>
      <c r="S2802" t="s">
        <v>82</v>
      </c>
      <c r="T2802" t="str">
        <f>IF(Table1[[#This Row],[Units Sold]]&gt; 700,"High Units","low Units")</f>
        <v>low Units</v>
      </c>
      <c r="U2802">
        <f>SUM(Table1[[#This Row],[Operating Profit]])/SUM(Table1[Operating Profit])*100</f>
        <v>9.2206448434562129E-3</v>
      </c>
      <c r="V2802">
        <f>SUM(Table1[[#This Row],[Price per Unit]]*Table1[[#This Row],[Units Sold]])</f>
        <v>8750</v>
      </c>
      <c r="W2802">
        <f>SUM(Table1[[#This Row],[Total Sales]]-Table1[[#This Row],[Operating Profit]])</f>
        <v>56875</v>
      </c>
      <c r="X2802">
        <f>SUM(Table1[[#This Row],[Total Sales]]-Table1[[#This Row],[Cost]])</f>
        <v>30625</v>
      </c>
      <c r="Y2802">
        <f>SUM(Table1[[#This Row],[profit/loss]])/SUM(Table1[profit/loss])</f>
        <v>9.2206448434562125E-5</v>
      </c>
    </row>
    <row r="2803" spans="1:25" x14ac:dyDescent="0.3">
      <c r="A2803" t="s">
        <v>33</v>
      </c>
      <c r="B2803" t="s">
        <v>82</v>
      </c>
      <c r="C2803">
        <v>1197831</v>
      </c>
      <c r="D2803" s="9">
        <v>44212</v>
      </c>
      <c r="E2803" s="8" t="str">
        <f>TEXT(Table1[[#This Row],[Invoice Date]],"dd-mm-yyyy")</f>
        <v>16-01-2021</v>
      </c>
      <c r="F2803" s="1" t="str">
        <f t="shared" si="172"/>
        <v>January</v>
      </c>
      <c r="G2803" s="1" t="str">
        <f t="shared" si="173"/>
        <v>2021</v>
      </c>
      <c r="H2803" s="1" t="str">
        <f t="shared" si="174"/>
        <v>Saturday</v>
      </c>
      <c r="I2803" s="1" t="str">
        <f t="shared" si="175"/>
        <v>16</v>
      </c>
      <c r="J2803" t="s">
        <v>26</v>
      </c>
      <c r="K2803" t="s">
        <v>103</v>
      </c>
      <c r="L2803" t="s">
        <v>104</v>
      </c>
      <c r="M2803" t="s">
        <v>19</v>
      </c>
      <c r="N2803">
        <v>15</v>
      </c>
      <c r="O2803">
        <v>350</v>
      </c>
      <c r="P2803">
        <v>52500</v>
      </c>
      <c r="Q2803">
        <v>18375</v>
      </c>
      <c r="R2803">
        <v>0.35</v>
      </c>
      <c r="S2803" t="s">
        <v>82</v>
      </c>
      <c r="T2803" t="str">
        <f>IF(Table1[[#This Row],[Units Sold]]&gt; 700,"High Units","low Units")</f>
        <v>low Units</v>
      </c>
      <c r="U2803">
        <f>SUM(Table1[[#This Row],[Operating Profit]])/SUM(Table1[Operating Profit])*100</f>
        <v>5.5323869060737276E-3</v>
      </c>
      <c r="V2803">
        <f>SUM(Table1[[#This Row],[Price per Unit]]*Table1[[#This Row],[Units Sold]])</f>
        <v>5250</v>
      </c>
      <c r="W2803">
        <f>SUM(Table1[[#This Row],[Total Sales]]-Table1[[#This Row],[Operating Profit]])</f>
        <v>34125</v>
      </c>
      <c r="X2803">
        <f>SUM(Table1[[#This Row],[Total Sales]]-Table1[[#This Row],[Cost]])</f>
        <v>18375</v>
      </c>
      <c r="Y2803">
        <f>SUM(Table1[[#This Row],[profit/loss]])/SUM(Table1[profit/loss])</f>
        <v>5.5323869060737273E-5</v>
      </c>
    </row>
    <row r="2804" spans="1:25" x14ac:dyDescent="0.3">
      <c r="A2804" t="s">
        <v>33</v>
      </c>
      <c r="B2804" t="s">
        <v>82</v>
      </c>
      <c r="C2804">
        <v>1197831</v>
      </c>
      <c r="D2804" s="9">
        <v>44212</v>
      </c>
      <c r="E2804" s="8" t="str">
        <f>TEXT(Table1[[#This Row],[Invoice Date]],"dd-mm-yyyy")</f>
        <v>16-01-2021</v>
      </c>
      <c r="F2804" s="1" t="str">
        <f t="shared" si="172"/>
        <v>January</v>
      </c>
      <c r="G2804" s="1" t="str">
        <f t="shared" si="173"/>
        <v>2021</v>
      </c>
      <c r="H2804" s="1" t="str">
        <f t="shared" si="174"/>
        <v>Saturday</v>
      </c>
      <c r="I2804" s="1" t="str">
        <f t="shared" si="175"/>
        <v>16</v>
      </c>
      <c r="J2804" t="s">
        <v>26</v>
      </c>
      <c r="K2804" t="s">
        <v>103</v>
      </c>
      <c r="L2804" t="s">
        <v>104</v>
      </c>
      <c r="M2804" t="s">
        <v>20</v>
      </c>
      <c r="N2804">
        <v>20</v>
      </c>
      <c r="O2804">
        <v>200</v>
      </c>
      <c r="P2804">
        <v>40000</v>
      </c>
      <c r="Q2804">
        <v>14000</v>
      </c>
      <c r="R2804">
        <v>0.35</v>
      </c>
      <c r="S2804" t="s">
        <v>82</v>
      </c>
      <c r="T2804" t="str">
        <f>IF(Table1[[#This Row],[Units Sold]]&gt; 700,"High Units","low Units")</f>
        <v>low Units</v>
      </c>
      <c r="U2804">
        <f>SUM(Table1[[#This Row],[Operating Profit]])/SUM(Table1[Operating Profit])*100</f>
        <v>4.2151519284371261E-3</v>
      </c>
      <c r="V2804">
        <f>SUM(Table1[[#This Row],[Price per Unit]]*Table1[[#This Row],[Units Sold]])</f>
        <v>4000</v>
      </c>
      <c r="W2804">
        <f>SUM(Table1[[#This Row],[Total Sales]]-Table1[[#This Row],[Operating Profit]])</f>
        <v>26000</v>
      </c>
      <c r="X2804">
        <f>SUM(Table1[[#This Row],[Total Sales]]-Table1[[#This Row],[Cost]])</f>
        <v>14000</v>
      </c>
      <c r="Y2804">
        <f>SUM(Table1[[#This Row],[profit/loss]])/SUM(Table1[profit/loss])</f>
        <v>4.2151519284371258E-5</v>
      </c>
    </row>
    <row r="2805" spans="1:25" x14ac:dyDescent="0.3">
      <c r="A2805" t="s">
        <v>33</v>
      </c>
      <c r="B2805" t="s">
        <v>82</v>
      </c>
      <c r="C2805">
        <v>1197831</v>
      </c>
      <c r="D2805" s="9">
        <v>44212</v>
      </c>
      <c r="E2805" s="8" t="str">
        <f>TEXT(Table1[[#This Row],[Invoice Date]],"dd-mm-yyyy")</f>
        <v>16-01-2021</v>
      </c>
      <c r="F2805" s="1" t="str">
        <f t="shared" si="172"/>
        <v>January</v>
      </c>
      <c r="G2805" s="1" t="str">
        <f t="shared" si="173"/>
        <v>2021</v>
      </c>
      <c r="H2805" s="1" t="str">
        <f t="shared" si="174"/>
        <v>Saturday</v>
      </c>
      <c r="I2805" s="1" t="str">
        <f t="shared" si="175"/>
        <v>16</v>
      </c>
      <c r="J2805" t="s">
        <v>26</v>
      </c>
      <c r="K2805" t="s">
        <v>103</v>
      </c>
      <c r="L2805" t="s">
        <v>104</v>
      </c>
      <c r="M2805" t="s">
        <v>21</v>
      </c>
      <c r="N2805">
        <v>35</v>
      </c>
      <c r="O2805">
        <v>250</v>
      </c>
      <c r="P2805">
        <v>87500</v>
      </c>
      <c r="Q2805">
        <v>30625</v>
      </c>
      <c r="R2805">
        <v>0.35</v>
      </c>
      <c r="S2805" t="s">
        <v>82</v>
      </c>
      <c r="T2805" t="str">
        <f>IF(Table1[[#This Row],[Units Sold]]&gt; 700,"High Units","low Units")</f>
        <v>low Units</v>
      </c>
      <c r="U2805">
        <f>SUM(Table1[[#This Row],[Operating Profit]])/SUM(Table1[Operating Profit])*100</f>
        <v>9.2206448434562129E-3</v>
      </c>
      <c r="V2805">
        <f>SUM(Table1[[#This Row],[Price per Unit]]*Table1[[#This Row],[Units Sold]])</f>
        <v>8750</v>
      </c>
      <c r="W2805">
        <f>SUM(Table1[[#This Row],[Total Sales]]-Table1[[#This Row],[Operating Profit]])</f>
        <v>56875</v>
      </c>
      <c r="X2805">
        <f>SUM(Table1[[#This Row],[Total Sales]]-Table1[[#This Row],[Cost]])</f>
        <v>30625</v>
      </c>
      <c r="Y2805">
        <f>SUM(Table1[[#This Row],[profit/loss]])/SUM(Table1[profit/loss])</f>
        <v>9.2206448434562125E-5</v>
      </c>
    </row>
    <row r="2806" spans="1:25" x14ac:dyDescent="0.3">
      <c r="A2806" t="s">
        <v>33</v>
      </c>
      <c r="B2806" t="s">
        <v>82</v>
      </c>
      <c r="C2806">
        <v>1197831</v>
      </c>
      <c r="D2806" s="9">
        <v>44212</v>
      </c>
      <c r="E2806" s="8" t="str">
        <f>TEXT(Table1[[#This Row],[Invoice Date]],"dd-mm-yyyy")</f>
        <v>16-01-2021</v>
      </c>
      <c r="F2806" s="1" t="str">
        <f t="shared" si="172"/>
        <v>January</v>
      </c>
      <c r="G2806" s="1" t="str">
        <f t="shared" si="173"/>
        <v>2021</v>
      </c>
      <c r="H2806" s="1" t="str">
        <f t="shared" si="174"/>
        <v>Saturday</v>
      </c>
      <c r="I2806" s="1" t="str">
        <f t="shared" si="175"/>
        <v>16</v>
      </c>
      <c r="J2806" t="s">
        <v>26</v>
      </c>
      <c r="K2806" t="s">
        <v>103</v>
      </c>
      <c r="L2806" t="s">
        <v>104</v>
      </c>
      <c r="M2806" t="s">
        <v>22</v>
      </c>
      <c r="N2806">
        <v>25</v>
      </c>
      <c r="O2806">
        <v>350</v>
      </c>
      <c r="P2806">
        <v>87500</v>
      </c>
      <c r="Q2806">
        <v>30625</v>
      </c>
      <c r="R2806">
        <v>0.35</v>
      </c>
      <c r="S2806" t="s">
        <v>82</v>
      </c>
      <c r="T2806" t="str">
        <f>IF(Table1[[#This Row],[Units Sold]]&gt; 700,"High Units","low Units")</f>
        <v>low Units</v>
      </c>
      <c r="U2806">
        <f>SUM(Table1[[#This Row],[Operating Profit]])/SUM(Table1[Operating Profit])*100</f>
        <v>9.2206448434562129E-3</v>
      </c>
      <c r="V2806">
        <f>SUM(Table1[[#This Row],[Price per Unit]]*Table1[[#This Row],[Units Sold]])</f>
        <v>8750</v>
      </c>
      <c r="W2806">
        <f>SUM(Table1[[#This Row],[Total Sales]]-Table1[[#This Row],[Operating Profit]])</f>
        <v>56875</v>
      </c>
      <c r="X2806">
        <f>SUM(Table1[[#This Row],[Total Sales]]-Table1[[#This Row],[Cost]])</f>
        <v>30625</v>
      </c>
      <c r="Y2806">
        <f>SUM(Table1[[#This Row],[profit/loss]])/SUM(Table1[profit/loss])</f>
        <v>9.2206448434562125E-5</v>
      </c>
    </row>
    <row r="2807" spans="1:25" x14ac:dyDescent="0.3">
      <c r="A2807" t="s">
        <v>33</v>
      </c>
      <c r="B2807" t="s">
        <v>82</v>
      </c>
      <c r="C2807">
        <v>1197831</v>
      </c>
      <c r="D2807" s="9">
        <v>44241</v>
      </c>
      <c r="E2807" s="8" t="str">
        <f>TEXT(Table1[[#This Row],[Invoice Date]],"dd-mm-yyyy")</f>
        <v>14-02-2021</v>
      </c>
      <c r="F2807" s="1" t="str">
        <f t="shared" si="172"/>
        <v>February</v>
      </c>
      <c r="G2807" s="1" t="str">
        <f t="shared" si="173"/>
        <v>2021</v>
      </c>
      <c r="H2807" s="1" t="str">
        <f t="shared" si="174"/>
        <v>Sunday</v>
      </c>
      <c r="I2807" s="1" t="str">
        <f t="shared" si="175"/>
        <v>14</v>
      </c>
      <c r="J2807" t="s">
        <v>26</v>
      </c>
      <c r="K2807" t="s">
        <v>103</v>
      </c>
      <c r="L2807" t="s">
        <v>104</v>
      </c>
      <c r="M2807" t="s">
        <v>16</v>
      </c>
      <c r="N2807">
        <v>25</v>
      </c>
      <c r="O2807">
        <v>600</v>
      </c>
      <c r="P2807">
        <v>150000</v>
      </c>
      <c r="Q2807">
        <v>52500</v>
      </c>
      <c r="R2807">
        <v>0.35</v>
      </c>
      <c r="S2807" t="s">
        <v>82</v>
      </c>
      <c r="T2807" t="str">
        <f>IF(Table1[[#This Row],[Units Sold]]&gt; 700,"High Units","low Units")</f>
        <v>low Units</v>
      </c>
      <c r="U2807">
        <f>SUM(Table1[[#This Row],[Operating Profit]])/SUM(Table1[Operating Profit])*100</f>
        <v>1.5806819731639221E-2</v>
      </c>
      <c r="V2807">
        <f>SUM(Table1[[#This Row],[Price per Unit]]*Table1[[#This Row],[Units Sold]])</f>
        <v>15000</v>
      </c>
      <c r="W2807">
        <f>SUM(Table1[[#This Row],[Total Sales]]-Table1[[#This Row],[Operating Profit]])</f>
        <v>97500</v>
      </c>
      <c r="X2807">
        <f>SUM(Table1[[#This Row],[Total Sales]]-Table1[[#This Row],[Cost]])</f>
        <v>52500</v>
      </c>
      <c r="Y2807">
        <f>SUM(Table1[[#This Row],[profit/loss]])/SUM(Table1[profit/loss])</f>
        <v>1.5806819731639221E-4</v>
      </c>
    </row>
    <row r="2808" spans="1:25" x14ac:dyDescent="0.3">
      <c r="A2808" t="s">
        <v>33</v>
      </c>
      <c r="B2808" t="s">
        <v>82</v>
      </c>
      <c r="C2808">
        <v>1197831</v>
      </c>
      <c r="D2808" s="9">
        <v>44241</v>
      </c>
      <c r="E2808" s="8" t="str">
        <f>TEXT(Table1[[#This Row],[Invoice Date]],"dd-mm-yyyy")</f>
        <v>14-02-2021</v>
      </c>
      <c r="F2808" s="1" t="str">
        <f t="shared" si="172"/>
        <v>February</v>
      </c>
      <c r="G2808" s="1" t="str">
        <f t="shared" si="173"/>
        <v>2021</v>
      </c>
      <c r="H2808" s="1" t="str">
        <f t="shared" si="174"/>
        <v>Sunday</v>
      </c>
      <c r="I2808" s="1" t="str">
        <f t="shared" si="175"/>
        <v>14</v>
      </c>
      <c r="J2808" t="s">
        <v>26</v>
      </c>
      <c r="K2808" t="s">
        <v>103</v>
      </c>
      <c r="L2808" t="s">
        <v>104</v>
      </c>
      <c r="M2808" t="s">
        <v>18</v>
      </c>
      <c r="N2808">
        <v>25</v>
      </c>
      <c r="O2808">
        <v>250</v>
      </c>
      <c r="P2808">
        <v>62500</v>
      </c>
      <c r="Q2808">
        <v>21875</v>
      </c>
      <c r="R2808">
        <v>0.35</v>
      </c>
      <c r="S2808" t="s">
        <v>82</v>
      </c>
      <c r="T2808" t="str">
        <f>IF(Table1[[#This Row],[Units Sold]]&gt; 700,"High Units","low Units")</f>
        <v>low Units</v>
      </c>
      <c r="U2808">
        <f>SUM(Table1[[#This Row],[Operating Profit]])/SUM(Table1[Operating Profit])*100</f>
        <v>6.5861748881830082E-3</v>
      </c>
      <c r="V2808">
        <f>SUM(Table1[[#This Row],[Price per Unit]]*Table1[[#This Row],[Units Sold]])</f>
        <v>6250</v>
      </c>
      <c r="W2808">
        <f>SUM(Table1[[#This Row],[Total Sales]]-Table1[[#This Row],[Operating Profit]])</f>
        <v>40625</v>
      </c>
      <c r="X2808">
        <f>SUM(Table1[[#This Row],[Total Sales]]-Table1[[#This Row],[Cost]])</f>
        <v>21875</v>
      </c>
      <c r="Y2808">
        <f>SUM(Table1[[#This Row],[profit/loss]])/SUM(Table1[profit/loss])</f>
        <v>6.5861748881830082E-5</v>
      </c>
    </row>
    <row r="2809" spans="1:25" x14ac:dyDescent="0.3">
      <c r="A2809" t="s">
        <v>33</v>
      </c>
      <c r="B2809" t="s">
        <v>82</v>
      </c>
      <c r="C2809">
        <v>1197831</v>
      </c>
      <c r="D2809" s="9">
        <v>44241</v>
      </c>
      <c r="E2809" s="8" t="str">
        <f>TEXT(Table1[[#This Row],[Invoice Date]],"dd-mm-yyyy")</f>
        <v>14-02-2021</v>
      </c>
      <c r="F2809" s="1" t="str">
        <f t="shared" si="172"/>
        <v>February</v>
      </c>
      <c r="G2809" s="1" t="str">
        <f t="shared" si="173"/>
        <v>2021</v>
      </c>
      <c r="H2809" s="1" t="str">
        <f t="shared" si="174"/>
        <v>Sunday</v>
      </c>
      <c r="I2809" s="1" t="str">
        <f t="shared" si="175"/>
        <v>14</v>
      </c>
      <c r="J2809" t="s">
        <v>26</v>
      </c>
      <c r="K2809" t="s">
        <v>103</v>
      </c>
      <c r="L2809" t="s">
        <v>104</v>
      </c>
      <c r="M2809" t="s">
        <v>19</v>
      </c>
      <c r="N2809">
        <v>15</v>
      </c>
      <c r="O2809">
        <v>300</v>
      </c>
      <c r="P2809">
        <v>45000</v>
      </c>
      <c r="Q2809">
        <v>15750</v>
      </c>
      <c r="R2809">
        <v>0.35</v>
      </c>
      <c r="S2809" t="s">
        <v>82</v>
      </c>
      <c r="T2809" t="str">
        <f>IF(Table1[[#This Row],[Units Sold]]&gt; 700,"High Units","low Units")</f>
        <v>low Units</v>
      </c>
      <c r="U2809">
        <f>SUM(Table1[[#This Row],[Operating Profit]])/SUM(Table1[Operating Profit])*100</f>
        <v>4.742045919491766E-3</v>
      </c>
      <c r="V2809">
        <f>SUM(Table1[[#This Row],[Price per Unit]]*Table1[[#This Row],[Units Sold]])</f>
        <v>4500</v>
      </c>
      <c r="W2809">
        <f>SUM(Table1[[#This Row],[Total Sales]]-Table1[[#This Row],[Operating Profit]])</f>
        <v>29250</v>
      </c>
      <c r="X2809">
        <f>SUM(Table1[[#This Row],[Total Sales]]-Table1[[#This Row],[Cost]])</f>
        <v>15750</v>
      </c>
      <c r="Y2809">
        <f>SUM(Table1[[#This Row],[profit/loss]])/SUM(Table1[profit/loss])</f>
        <v>4.7420459194917662E-5</v>
      </c>
    </row>
    <row r="2810" spans="1:25" x14ac:dyDescent="0.3">
      <c r="A2810" t="s">
        <v>33</v>
      </c>
      <c r="B2810" t="s">
        <v>82</v>
      </c>
      <c r="C2810">
        <v>1197831</v>
      </c>
      <c r="D2810" s="9">
        <v>44241</v>
      </c>
      <c r="E2810" s="8" t="str">
        <f>TEXT(Table1[[#This Row],[Invoice Date]],"dd-mm-yyyy")</f>
        <v>14-02-2021</v>
      </c>
      <c r="F2810" s="1" t="str">
        <f t="shared" si="172"/>
        <v>February</v>
      </c>
      <c r="G2810" s="1" t="str">
        <f t="shared" si="173"/>
        <v>2021</v>
      </c>
      <c r="H2810" s="1" t="str">
        <f t="shared" si="174"/>
        <v>Sunday</v>
      </c>
      <c r="I2810" s="1" t="str">
        <f t="shared" si="175"/>
        <v>14</v>
      </c>
      <c r="J2810" t="s">
        <v>35</v>
      </c>
      <c r="K2810" t="s">
        <v>105</v>
      </c>
      <c r="L2810" t="s">
        <v>106</v>
      </c>
      <c r="M2810" t="s">
        <v>20</v>
      </c>
      <c r="N2810">
        <v>20</v>
      </c>
      <c r="O2810">
        <v>150</v>
      </c>
      <c r="P2810">
        <v>30000</v>
      </c>
      <c r="Q2810">
        <v>10500</v>
      </c>
      <c r="R2810">
        <v>0.35</v>
      </c>
      <c r="S2810" t="s">
        <v>82</v>
      </c>
      <c r="T2810" t="str">
        <f>IF(Table1[[#This Row],[Units Sold]]&gt; 700,"High Units","low Units")</f>
        <v>low Units</v>
      </c>
      <c r="U2810">
        <f>SUM(Table1[[#This Row],[Operating Profit]])/SUM(Table1[Operating Profit])*100</f>
        <v>3.1613639463278441E-3</v>
      </c>
      <c r="V2810">
        <f>SUM(Table1[[#This Row],[Price per Unit]]*Table1[[#This Row],[Units Sold]])</f>
        <v>3000</v>
      </c>
      <c r="W2810">
        <f>SUM(Table1[[#This Row],[Total Sales]]-Table1[[#This Row],[Operating Profit]])</f>
        <v>19500</v>
      </c>
      <c r="X2810">
        <f>SUM(Table1[[#This Row],[Total Sales]]-Table1[[#This Row],[Cost]])</f>
        <v>10500</v>
      </c>
      <c r="Y2810">
        <f>SUM(Table1[[#This Row],[profit/loss]])/SUM(Table1[profit/loss])</f>
        <v>3.1613639463278441E-5</v>
      </c>
    </row>
    <row r="2811" spans="1:25" x14ac:dyDescent="0.3">
      <c r="A2811" t="s">
        <v>33</v>
      </c>
      <c r="B2811" t="s">
        <v>82</v>
      </c>
      <c r="C2811">
        <v>1197831</v>
      </c>
      <c r="D2811" s="9">
        <v>44241</v>
      </c>
      <c r="E2811" s="8" t="str">
        <f>TEXT(Table1[[#This Row],[Invoice Date]],"dd-mm-yyyy")</f>
        <v>14-02-2021</v>
      </c>
      <c r="F2811" s="1" t="str">
        <f t="shared" si="172"/>
        <v>February</v>
      </c>
      <c r="G2811" s="1" t="str">
        <f t="shared" si="173"/>
        <v>2021</v>
      </c>
      <c r="H2811" s="1" t="str">
        <f t="shared" si="174"/>
        <v>Sunday</v>
      </c>
      <c r="I2811" s="1" t="str">
        <f t="shared" si="175"/>
        <v>14</v>
      </c>
      <c r="J2811" t="s">
        <v>35</v>
      </c>
      <c r="K2811" t="s">
        <v>105</v>
      </c>
      <c r="L2811" t="s">
        <v>106</v>
      </c>
      <c r="M2811" t="s">
        <v>21</v>
      </c>
      <c r="N2811">
        <v>35</v>
      </c>
      <c r="O2811">
        <v>225</v>
      </c>
      <c r="P2811">
        <v>78750</v>
      </c>
      <c r="Q2811">
        <v>27563</v>
      </c>
      <c r="R2811">
        <v>0.35</v>
      </c>
      <c r="S2811" t="s">
        <v>82</v>
      </c>
      <c r="T2811" t="str">
        <f>IF(Table1[[#This Row],[Units Sold]]&gt; 700,"High Units","low Units")</f>
        <v>low Units</v>
      </c>
      <c r="U2811">
        <f>SUM(Table1[[#This Row],[Operating Profit]])/SUM(Table1[Operating Profit])*100</f>
        <v>8.2987309002508919E-3</v>
      </c>
      <c r="V2811">
        <f>SUM(Table1[[#This Row],[Price per Unit]]*Table1[[#This Row],[Units Sold]])</f>
        <v>7875</v>
      </c>
      <c r="W2811">
        <f>SUM(Table1[[#This Row],[Total Sales]]-Table1[[#This Row],[Operating Profit]])</f>
        <v>51187</v>
      </c>
      <c r="X2811">
        <f>SUM(Table1[[#This Row],[Total Sales]]-Table1[[#This Row],[Cost]])</f>
        <v>27563</v>
      </c>
      <c r="Y2811">
        <f>SUM(Table1[[#This Row],[profit/loss]])/SUM(Table1[profit/loss])</f>
        <v>8.298730900250892E-5</v>
      </c>
    </row>
    <row r="2812" spans="1:25" x14ac:dyDescent="0.3">
      <c r="A2812" t="s">
        <v>33</v>
      </c>
      <c r="B2812" t="s">
        <v>82</v>
      </c>
      <c r="C2812">
        <v>1197831</v>
      </c>
      <c r="D2812" s="9">
        <v>44241</v>
      </c>
      <c r="E2812" s="8" t="str">
        <f>TEXT(Table1[[#This Row],[Invoice Date]],"dd-mm-yyyy")</f>
        <v>14-02-2021</v>
      </c>
      <c r="F2812" s="1" t="str">
        <f t="shared" si="172"/>
        <v>February</v>
      </c>
      <c r="G2812" s="1" t="str">
        <f t="shared" si="173"/>
        <v>2021</v>
      </c>
      <c r="H2812" s="1" t="str">
        <f t="shared" si="174"/>
        <v>Sunday</v>
      </c>
      <c r="I2812" s="1" t="str">
        <f t="shared" si="175"/>
        <v>14</v>
      </c>
      <c r="J2812" t="s">
        <v>35</v>
      </c>
      <c r="K2812" t="s">
        <v>105</v>
      </c>
      <c r="L2812" t="s">
        <v>106</v>
      </c>
      <c r="M2812" t="s">
        <v>22</v>
      </c>
      <c r="N2812">
        <v>20</v>
      </c>
      <c r="O2812">
        <v>325</v>
      </c>
      <c r="P2812">
        <v>65000</v>
      </c>
      <c r="Q2812">
        <v>22750</v>
      </c>
      <c r="R2812">
        <v>0.35</v>
      </c>
      <c r="S2812" t="s">
        <v>82</v>
      </c>
      <c r="T2812" t="str">
        <f>IF(Table1[[#This Row],[Units Sold]]&gt; 700,"High Units","low Units")</f>
        <v>low Units</v>
      </c>
      <c r="U2812">
        <f>SUM(Table1[[#This Row],[Operating Profit]])/SUM(Table1[Operating Profit])*100</f>
        <v>6.8496218837103291E-3</v>
      </c>
      <c r="V2812">
        <f>SUM(Table1[[#This Row],[Price per Unit]]*Table1[[#This Row],[Units Sold]])</f>
        <v>6500</v>
      </c>
      <c r="W2812">
        <f>SUM(Table1[[#This Row],[Total Sales]]-Table1[[#This Row],[Operating Profit]])</f>
        <v>42250</v>
      </c>
      <c r="X2812">
        <f>SUM(Table1[[#This Row],[Total Sales]]-Table1[[#This Row],[Cost]])</f>
        <v>22750</v>
      </c>
      <c r="Y2812">
        <f>SUM(Table1[[#This Row],[profit/loss]])/SUM(Table1[profit/loss])</f>
        <v>6.8496218837103294E-5</v>
      </c>
    </row>
    <row r="2813" spans="1:25" x14ac:dyDescent="0.3">
      <c r="A2813" t="s">
        <v>33</v>
      </c>
      <c r="B2813" t="s">
        <v>82</v>
      </c>
      <c r="C2813">
        <v>1197831</v>
      </c>
      <c r="D2813" s="9">
        <v>44267</v>
      </c>
      <c r="E2813" s="8" t="str">
        <f>TEXT(Table1[[#This Row],[Invoice Date]],"dd-mm-yyyy")</f>
        <v>12-03-2021</v>
      </c>
      <c r="F2813" s="1" t="str">
        <f t="shared" si="172"/>
        <v>March</v>
      </c>
      <c r="G2813" s="1" t="str">
        <f t="shared" si="173"/>
        <v>2021</v>
      </c>
      <c r="H2813" s="1" t="str">
        <f t="shared" si="174"/>
        <v>Friday</v>
      </c>
      <c r="I2813" s="1" t="str">
        <f t="shared" si="175"/>
        <v>12</v>
      </c>
      <c r="J2813" t="s">
        <v>35</v>
      </c>
      <c r="K2813" t="s">
        <v>105</v>
      </c>
      <c r="L2813" t="s">
        <v>106</v>
      </c>
      <c r="M2813" t="s">
        <v>16</v>
      </c>
      <c r="N2813">
        <v>20</v>
      </c>
      <c r="O2813">
        <v>545</v>
      </c>
      <c r="P2813">
        <v>109000</v>
      </c>
      <c r="Q2813">
        <v>38150</v>
      </c>
      <c r="R2813">
        <v>0.35</v>
      </c>
      <c r="S2813" t="s">
        <v>82</v>
      </c>
      <c r="T2813" t="str">
        <f>IF(Table1[[#This Row],[Units Sold]]&gt; 700,"High Units","low Units")</f>
        <v>low Units</v>
      </c>
      <c r="U2813">
        <f>SUM(Table1[[#This Row],[Operating Profit]])/SUM(Table1[Operating Profit])*100</f>
        <v>1.1486289004991167E-2</v>
      </c>
      <c r="V2813">
        <f>SUM(Table1[[#This Row],[Price per Unit]]*Table1[[#This Row],[Units Sold]])</f>
        <v>10900</v>
      </c>
      <c r="W2813">
        <f>SUM(Table1[[#This Row],[Total Sales]]-Table1[[#This Row],[Operating Profit]])</f>
        <v>70850</v>
      </c>
      <c r="X2813">
        <f>SUM(Table1[[#This Row],[Total Sales]]-Table1[[#This Row],[Cost]])</f>
        <v>38150</v>
      </c>
      <c r="Y2813">
        <f>SUM(Table1[[#This Row],[profit/loss]])/SUM(Table1[profit/loss])</f>
        <v>1.1486289004991167E-4</v>
      </c>
    </row>
    <row r="2814" spans="1:25" x14ac:dyDescent="0.3">
      <c r="A2814" t="s">
        <v>33</v>
      </c>
      <c r="B2814" t="s">
        <v>82</v>
      </c>
      <c r="C2814">
        <v>1197831</v>
      </c>
      <c r="D2814" s="9">
        <v>44267</v>
      </c>
      <c r="E2814" s="8" t="str">
        <f>TEXT(Table1[[#This Row],[Invoice Date]],"dd-mm-yyyy")</f>
        <v>12-03-2021</v>
      </c>
      <c r="F2814" s="1" t="str">
        <f t="shared" si="172"/>
        <v>March</v>
      </c>
      <c r="G2814" s="1" t="str">
        <f t="shared" si="173"/>
        <v>2021</v>
      </c>
      <c r="H2814" s="1" t="str">
        <f t="shared" si="174"/>
        <v>Friday</v>
      </c>
      <c r="I2814" s="1" t="str">
        <f t="shared" si="175"/>
        <v>12</v>
      </c>
      <c r="J2814" t="s">
        <v>35</v>
      </c>
      <c r="K2814" t="s">
        <v>105</v>
      </c>
      <c r="L2814" t="s">
        <v>106</v>
      </c>
      <c r="M2814" t="s">
        <v>18</v>
      </c>
      <c r="N2814">
        <v>20</v>
      </c>
      <c r="O2814">
        <v>225</v>
      </c>
      <c r="P2814">
        <v>45000</v>
      </c>
      <c r="Q2814">
        <v>15750</v>
      </c>
      <c r="R2814">
        <v>0.35</v>
      </c>
      <c r="S2814" t="s">
        <v>82</v>
      </c>
      <c r="T2814" t="str">
        <f>IF(Table1[[#This Row],[Units Sold]]&gt; 700,"High Units","low Units")</f>
        <v>low Units</v>
      </c>
      <c r="U2814">
        <f>SUM(Table1[[#This Row],[Operating Profit]])/SUM(Table1[Operating Profit])*100</f>
        <v>4.742045919491766E-3</v>
      </c>
      <c r="V2814">
        <f>SUM(Table1[[#This Row],[Price per Unit]]*Table1[[#This Row],[Units Sold]])</f>
        <v>4500</v>
      </c>
      <c r="W2814">
        <f>SUM(Table1[[#This Row],[Total Sales]]-Table1[[#This Row],[Operating Profit]])</f>
        <v>29250</v>
      </c>
      <c r="X2814">
        <f>SUM(Table1[[#This Row],[Total Sales]]-Table1[[#This Row],[Cost]])</f>
        <v>15750</v>
      </c>
      <c r="Y2814">
        <f>SUM(Table1[[#This Row],[profit/loss]])/SUM(Table1[profit/loss])</f>
        <v>4.7420459194917662E-5</v>
      </c>
    </row>
    <row r="2815" spans="1:25" x14ac:dyDescent="0.3">
      <c r="A2815" t="s">
        <v>33</v>
      </c>
      <c r="B2815" t="s">
        <v>82</v>
      </c>
      <c r="C2815">
        <v>1197831</v>
      </c>
      <c r="D2815" s="9">
        <v>44267</v>
      </c>
      <c r="E2815" s="8" t="str">
        <f>TEXT(Table1[[#This Row],[Invoice Date]],"dd-mm-yyyy")</f>
        <v>12-03-2021</v>
      </c>
      <c r="F2815" s="1" t="str">
        <f t="shared" si="172"/>
        <v>March</v>
      </c>
      <c r="G2815" s="1" t="str">
        <f t="shared" si="173"/>
        <v>2021</v>
      </c>
      <c r="H2815" s="1" t="str">
        <f t="shared" si="174"/>
        <v>Friday</v>
      </c>
      <c r="I2815" s="1" t="str">
        <f t="shared" si="175"/>
        <v>12</v>
      </c>
      <c r="J2815" t="s">
        <v>35</v>
      </c>
      <c r="K2815" t="s">
        <v>105</v>
      </c>
      <c r="L2815" t="s">
        <v>106</v>
      </c>
      <c r="M2815" t="s">
        <v>19</v>
      </c>
      <c r="N2815">
        <v>10</v>
      </c>
      <c r="O2815">
        <v>250</v>
      </c>
      <c r="P2815">
        <v>25000</v>
      </c>
      <c r="Q2815">
        <v>8750</v>
      </c>
      <c r="R2815">
        <v>0.35</v>
      </c>
      <c r="S2815" t="s">
        <v>82</v>
      </c>
      <c r="T2815" t="str">
        <f>IF(Table1[[#This Row],[Units Sold]]&gt; 700,"High Units","low Units")</f>
        <v>low Units</v>
      </c>
      <c r="U2815">
        <f>SUM(Table1[[#This Row],[Operating Profit]])/SUM(Table1[Operating Profit])*100</f>
        <v>2.6344699552732038E-3</v>
      </c>
      <c r="V2815">
        <f>SUM(Table1[[#This Row],[Price per Unit]]*Table1[[#This Row],[Units Sold]])</f>
        <v>2500</v>
      </c>
      <c r="W2815">
        <f>SUM(Table1[[#This Row],[Total Sales]]-Table1[[#This Row],[Operating Profit]])</f>
        <v>16250</v>
      </c>
      <c r="X2815">
        <f>SUM(Table1[[#This Row],[Total Sales]]-Table1[[#This Row],[Cost]])</f>
        <v>8750</v>
      </c>
      <c r="Y2815">
        <f>SUM(Table1[[#This Row],[profit/loss]])/SUM(Table1[profit/loss])</f>
        <v>2.6344699552732037E-5</v>
      </c>
    </row>
    <row r="2816" spans="1:25" x14ac:dyDescent="0.3">
      <c r="A2816" t="s">
        <v>33</v>
      </c>
      <c r="B2816" t="s">
        <v>82</v>
      </c>
      <c r="C2816">
        <v>1197831</v>
      </c>
      <c r="D2816" s="9">
        <v>44267</v>
      </c>
      <c r="E2816" s="8" t="str">
        <f>TEXT(Table1[[#This Row],[Invoice Date]],"dd-mm-yyyy")</f>
        <v>12-03-2021</v>
      </c>
      <c r="F2816" s="1" t="str">
        <f t="shared" si="172"/>
        <v>March</v>
      </c>
      <c r="G2816" s="1" t="str">
        <f t="shared" si="173"/>
        <v>2021</v>
      </c>
      <c r="H2816" s="1" t="str">
        <f t="shared" si="174"/>
        <v>Friday</v>
      </c>
      <c r="I2816" s="1" t="str">
        <f t="shared" si="175"/>
        <v>12</v>
      </c>
      <c r="J2816" t="s">
        <v>35</v>
      </c>
      <c r="K2816" t="s">
        <v>105</v>
      </c>
      <c r="L2816" t="s">
        <v>106</v>
      </c>
      <c r="M2816" t="s">
        <v>20</v>
      </c>
      <c r="N2816">
        <v>20</v>
      </c>
      <c r="O2816">
        <v>100</v>
      </c>
      <c r="P2816">
        <v>20000</v>
      </c>
      <c r="Q2816">
        <v>7000</v>
      </c>
      <c r="R2816">
        <v>0.35</v>
      </c>
      <c r="S2816" t="s">
        <v>82</v>
      </c>
      <c r="T2816" t="str">
        <f>IF(Table1[[#This Row],[Units Sold]]&gt; 700,"High Units","low Units")</f>
        <v>low Units</v>
      </c>
      <c r="U2816">
        <f>SUM(Table1[[#This Row],[Operating Profit]])/SUM(Table1[Operating Profit])*100</f>
        <v>2.1075759642185631E-3</v>
      </c>
      <c r="V2816">
        <f>SUM(Table1[[#This Row],[Price per Unit]]*Table1[[#This Row],[Units Sold]])</f>
        <v>2000</v>
      </c>
      <c r="W2816">
        <f>SUM(Table1[[#This Row],[Total Sales]]-Table1[[#This Row],[Operating Profit]])</f>
        <v>13000</v>
      </c>
      <c r="X2816">
        <f>SUM(Table1[[#This Row],[Total Sales]]-Table1[[#This Row],[Cost]])</f>
        <v>7000</v>
      </c>
      <c r="Y2816">
        <f>SUM(Table1[[#This Row],[profit/loss]])/SUM(Table1[profit/loss])</f>
        <v>2.1075759642185629E-5</v>
      </c>
    </row>
    <row r="2817" spans="1:25" x14ac:dyDescent="0.3">
      <c r="A2817" t="s">
        <v>33</v>
      </c>
      <c r="B2817" t="s">
        <v>82</v>
      </c>
      <c r="C2817">
        <v>1197831</v>
      </c>
      <c r="D2817" s="9">
        <v>44267</v>
      </c>
      <c r="E2817" s="8" t="str">
        <f>TEXT(Table1[[#This Row],[Invoice Date]],"dd-mm-yyyy")</f>
        <v>12-03-2021</v>
      </c>
      <c r="F2817" s="1" t="str">
        <f t="shared" si="172"/>
        <v>March</v>
      </c>
      <c r="G2817" s="1" t="str">
        <f t="shared" si="173"/>
        <v>2021</v>
      </c>
      <c r="H2817" s="1" t="str">
        <f t="shared" si="174"/>
        <v>Friday</v>
      </c>
      <c r="I2817" s="1" t="str">
        <f t="shared" si="175"/>
        <v>12</v>
      </c>
      <c r="J2817" t="s">
        <v>35</v>
      </c>
      <c r="K2817" t="s">
        <v>105</v>
      </c>
      <c r="L2817" t="s">
        <v>106</v>
      </c>
      <c r="M2817" t="s">
        <v>21</v>
      </c>
      <c r="N2817">
        <v>35</v>
      </c>
      <c r="O2817">
        <v>150</v>
      </c>
      <c r="P2817">
        <v>52500</v>
      </c>
      <c r="Q2817">
        <v>18375</v>
      </c>
      <c r="R2817">
        <v>0.35</v>
      </c>
      <c r="S2817" t="s">
        <v>82</v>
      </c>
      <c r="T2817" t="str">
        <f>IF(Table1[[#This Row],[Units Sold]]&gt; 700,"High Units","low Units")</f>
        <v>low Units</v>
      </c>
      <c r="U2817">
        <f>SUM(Table1[[#This Row],[Operating Profit]])/SUM(Table1[Operating Profit])*100</f>
        <v>5.5323869060737276E-3</v>
      </c>
      <c r="V2817">
        <f>SUM(Table1[[#This Row],[Price per Unit]]*Table1[[#This Row],[Units Sold]])</f>
        <v>5250</v>
      </c>
      <c r="W2817">
        <f>SUM(Table1[[#This Row],[Total Sales]]-Table1[[#This Row],[Operating Profit]])</f>
        <v>34125</v>
      </c>
      <c r="X2817">
        <f>SUM(Table1[[#This Row],[Total Sales]]-Table1[[#This Row],[Cost]])</f>
        <v>18375</v>
      </c>
      <c r="Y2817">
        <f>SUM(Table1[[#This Row],[profit/loss]])/SUM(Table1[profit/loss])</f>
        <v>5.5323869060737273E-5</v>
      </c>
    </row>
    <row r="2818" spans="1:25" x14ac:dyDescent="0.3">
      <c r="A2818" t="s">
        <v>33</v>
      </c>
      <c r="B2818" t="s">
        <v>82</v>
      </c>
      <c r="C2818">
        <v>1197831</v>
      </c>
      <c r="D2818" s="9">
        <v>44267</v>
      </c>
      <c r="E2818" s="8" t="str">
        <f>TEXT(Table1[[#This Row],[Invoice Date]],"dd-mm-yyyy")</f>
        <v>12-03-2021</v>
      </c>
      <c r="F2818" s="1" t="str">
        <f t="shared" si="172"/>
        <v>March</v>
      </c>
      <c r="G2818" s="1" t="str">
        <f t="shared" si="173"/>
        <v>2021</v>
      </c>
      <c r="H2818" s="1" t="str">
        <f t="shared" si="174"/>
        <v>Friday</v>
      </c>
      <c r="I2818" s="1" t="str">
        <f t="shared" si="175"/>
        <v>12</v>
      </c>
      <c r="J2818" t="s">
        <v>35</v>
      </c>
      <c r="K2818" t="s">
        <v>105</v>
      </c>
      <c r="L2818" t="s">
        <v>106</v>
      </c>
      <c r="M2818" t="s">
        <v>22</v>
      </c>
      <c r="N2818">
        <v>25</v>
      </c>
      <c r="O2818">
        <v>250</v>
      </c>
      <c r="P2818">
        <v>62500</v>
      </c>
      <c r="Q2818">
        <v>21875</v>
      </c>
      <c r="R2818">
        <v>0.35</v>
      </c>
      <c r="S2818" t="s">
        <v>82</v>
      </c>
      <c r="T2818" t="str">
        <f>IF(Table1[[#This Row],[Units Sold]]&gt; 700,"High Units","low Units")</f>
        <v>low Units</v>
      </c>
      <c r="U2818">
        <f>SUM(Table1[[#This Row],[Operating Profit]])/SUM(Table1[Operating Profit])*100</f>
        <v>6.5861748881830082E-3</v>
      </c>
      <c r="V2818">
        <f>SUM(Table1[[#This Row],[Price per Unit]]*Table1[[#This Row],[Units Sold]])</f>
        <v>6250</v>
      </c>
      <c r="W2818">
        <f>SUM(Table1[[#This Row],[Total Sales]]-Table1[[#This Row],[Operating Profit]])</f>
        <v>40625</v>
      </c>
      <c r="X2818">
        <f>SUM(Table1[[#This Row],[Total Sales]]-Table1[[#This Row],[Cost]])</f>
        <v>21875</v>
      </c>
      <c r="Y2818">
        <f>SUM(Table1[[#This Row],[profit/loss]])/SUM(Table1[profit/loss])</f>
        <v>6.5861748881830082E-5</v>
      </c>
    </row>
    <row r="2819" spans="1:25" x14ac:dyDescent="0.3">
      <c r="A2819" t="s">
        <v>33</v>
      </c>
      <c r="B2819" t="s">
        <v>82</v>
      </c>
      <c r="C2819">
        <v>1197831</v>
      </c>
      <c r="D2819" s="9">
        <v>44299</v>
      </c>
      <c r="E2819" s="8" t="str">
        <f>TEXT(Table1[[#This Row],[Invoice Date]],"dd-mm-yyyy")</f>
        <v>13-04-2021</v>
      </c>
      <c r="F2819" s="1" t="str">
        <f t="shared" ref="F2819:F2882" si="176">TEXT(D2819,"mmmm")</f>
        <v>April</v>
      </c>
      <c r="G2819" s="1" t="str">
        <f t="shared" ref="G2819:G2882" si="177">TEXT(D2819,"YYYY")</f>
        <v>2021</v>
      </c>
      <c r="H2819" s="1" t="str">
        <f t="shared" ref="H2819:H2882" si="178">TEXT(D2819,"dddd")</f>
        <v>Tuesday</v>
      </c>
      <c r="I2819" s="1" t="str">
        <f t="shared" ref="I2819:I2882" si="179">TEXT(D2819,"dd")</f>
        <v>13</v>
      </c>
      <c r="J2819" t="s">
        <v>35</v>
      </c>
      <c r="K2819" t="s">
        <v>105</v>
      </c>
      <c r="L2819" t="s">
        <v>106</v>
      </c>
      <c r="M2819" t="s">
        <v>16</v>
      </c>
      <c r="N2819">
        <v>25</v>
      </c>
      <c r="O2819">
        <v>500</v>
      </c>
      <c r="P2819">
        <v>125000</v>
      </c>
      <c r="Q2819">
        <v>43750</v>
      </c>
      <c r="R2819">
        <v>0.35</v>
      </c>
      <c r="S2819" t="s">
        <v>82</v>
      </c>
      <c r="T2819" t="str">
        <f>IF(Table1[[#This Row],[Units Sold]]&gt; 700,"High Units","low Units")</f>
        <v>low Units</v>
      </c>
      <c r="U2819">
        <f>SUM(Table1[[#This Row],[Operating Profit]])/SUM(Table1[Operating Profit])*100</f>
        <v>1.3172349776366016E-2</v>
      </c>
      <c r="V2819">
        <f>SUM(Table1[[#This Row],[Price per Unit]]*Table1[[#This Row],[Units Sold]])</f>
        <v>12500</v>
      </c>
      <c r="W2819">
        <f>SUM(Table1[[#This Row],[Total Sales]]-Table1[[#This Row],[Operating Profit]])</f>
        <v>81250</v>
      </c>
      <c r="X2819">
        <f>SUM(Table1[[#This Row],[Total Sales]]-Table1[[#This Row],[Cost]])</f>
        <v>43750</v>
      </c>
      <c r="Y2819">
        <f>SUM(Table1[[#This Row],[profit/loss]])/SUM(Table1[profit/loss])</f>
        <v>1.3172349776366016E-4</v>
      </c>
    </row>
    <row r="2820" spans="1:25" x14ac:dyDescent="0.3">
      <c r="A2820" t="s">
        <v>33</v>
      </c>
      <c r="B2820" t="s">
        <v>82</v>
      </c>
      <c r="C2820">
        <v>1197831</v>
      </c>
      <c r="D2820" s="9">
        <v>44299</v>
      </c>
      <c r="E2820" s="8" t="str">
        <f>TEXT(Table1[[#This Row],[Invoice Date]],"dd-mm-yyyy")</f>
        <v>13-04-2021</v>
      </c>
      <c r="F2820" s="1" t="str">
        <f t="shared" si="176"/>
        <v>April</v>
      </c>
      <c r="G2820" s="1" t="str">
        <f t="shared" si="177"/>
        <v>2021</v>
      </c>
      <c r="H2820" s="1" t="str">
        <f t="shared" si="178"/>
        <v>Tuesday</v>
      </c>
      <c r="I2820" s="1" t="str">
        <f t="shared" si="179"/>
        <v>13</v>
      </c>
      <c r="J2820" t="s">
        <v>35</v>
      </c>
      <c r="K2820" t="s">
        <v>105</v>
      </c>
      <c r="L2820" t="s">
        <v>106</v>
      </c>
      <c r="M2820" t="s">
        <v>18</v>
      </c>
      <c r="N2820">
        <v>25</v>
      </c>
      <c r="O2820">
        <v>200</v>
      </c>
      <c r="P2820">
        <v>50000</v>
      </c>
      <c r="Q2820">
        <v>17500</v>
      </c>
      <c r="R2820">
        <v>0.35</v>
      </c>
      <c r="S2820" t="s">
        <v>82</v>
      </c>
      <c r="T2820" t="str">
        <f>IF(Table1[[#This Row],[Units Sold]]&gt; 700,"High Units","low Units")</f>
        <v>low Units</v>
      </c>
      <c r="U2820">
        <f>SUM(Table1[[#This Row],[Operating Profit]])/SUM(Table1[Operating Profit])*100</f>
        <v>5.2689399105464076E-3</v>
      </c>
      <c r="V2820">
        <f>SUM(Table1[[#This Row],[Price per Unit]]*Table1[[#This Row],[Units Sold]])</f>
        <v>5000</v>
      </c>
      <c r="W2820">
        <f>SUM(Table1[[#This Row],[Total Sales]]-Table1[[#This Row],[Operating Profit]])</f>
        <v>32500</v>
      </c>
      <c r="X2820">
        <f>SUM(Table1[[#This Row],[Total Sales]]-Table1[[#This Row],[Cost]])</f>
        <v>17500</v>
      </c>
      <c r="Y2820">
        <f>SUM(Table1[[#This Row],[profit/loss]])/SUM(Table1[profit/loss])</f>
        <v>5.2689399105464074E-5</v>
      </c>
    </row>
    <row r="2821" spans="1:25" x14ac:dyDescent="0.3">
      <c r="A2821" t="s">
        <v>33</v>
      </c>
      <c r="B2821" t="s">
        <v>82</v>
      </c>
      <c r="C2821">
        <v>1197831</v>
      </c>
      <c r="D2821" s="9">
        <v>44299</v>
      </c>
      <c r="E2821" s="8" t="str">
        <f>TEXT(Table1[[#This Row],[Invoice Date]],"dd-mm-yyyy")</f>
        <v>13-04-2021</v>
      </c>
      <c r="F2821" s="1" t="str">
        <f t="shared" si="176"/>
        <v>April</v>
      </c>
      <c r="G2821" s="1" t="str">
        <f t="shared" si="177"/>
        <v>2021</v>
      </c>
      <c r="H2821" s="1" t="str">
        <f t="shared" si="178"/>
        <v>Tuesday</v>
      </c>
      <c r="I2821" s="1" t="str">
        <f t="shared" si="179"/>
        <v>13</v>
      </c>
      <c r="J2821" t="s">
        <v>35</v>
      </c>
      <c r="K2821" t="s">
        <v>105</v>
      </c>
      <c r="L2821" t="s">
        <v>106</v>
      </c>
      <c r="M2821" t="s">
        <v>19</v>
      </c>
      <c r="N2821">
        <v>15</v>
      </c>
      <c r="O2821">
        <v>200</v>
      </c>
      <c r="P2821">
        <v>30000</v>
      </c>
      <c r="Q2821">
        <v>10500</v>
      </c>
      <c r="R2821">
        <v>0.35</v>
      </c>
      <c r="S2821" t="s">
        <v>82</v>
      </c>
      <c r="T2821" t="str">
        <f>IF(Table1[[#This Row],[Units Sold]]&gt; 700,"High Units","low Units")</f>
        <v>low Units</v>
      </c>
      <c r="U2821">
        <f>SUM(Table1[[#This Row],[Operating Profit]])/SUM(Table1[Operating Profit])*100</f>
        <v>3.1613639463278441E-3</v>
      </c>
      <c r="V2821">
        <f>SUM(Table1[[#This Row],[Price per Unit]]*Table1[[#This Row],[Units Sold]])</f>
        <v>3000</v>
      </c>
      <c r="W2821">
        <f>SUM(Table1[[#This Row],[Total Sales]]-Table1[[#This Row],[Operating Profit]])</f>
        <v>19500</v>
      </c>
      <c r="X2821">
        <f>SUM(Table1[[#This Row],[Total Sales]]-Table1[[#This Row],[Cost]])</f>
        <v>10500</v>
      </c>
      <c r="Y2821">
        <f>SUM(Table1[[#This Row],[profit/loss]])/SUM(Table1[profit/loss])</f>
        <v>3.1613639463278441E-5</v>
      </c>
    </row>
    <row r="2822" spans="1:25" x14ac:dyDescent="0.3">
      <c r="A2822" t="s">
        <v>33</v>
      </c>
      <c r="B2822" t="s">
        <v>82</v>
      </c>
      <c r="C2822">
        <v>1197831</v>
      </c>
      <c r="D2822" s="9">
        <v>44299</v>
      </c>
      <c r="E2822" s="8" t="str">
        <f>TEXT(Table1[[#This Row],[Invoice Date]],"dd-mm-yyyy")</f>
        <v>13-04-2021</v>
      </c>
      <c r="F2822" s="1" t="str">
        <f t="shared" si="176"/>
        <v>April</v>
      </c>
      <c r="G2822" s="1" t="str">
        <f t="shared" si="177"/>
        <v>2021</v>
      </c>
      <c r="H2822" s="1" t="str">
        <f t="shared" si="178"/>
        <v>Tuesday</v>
      </c>
      <c r="I2822" s="1" t="str">
        <f t="shared" si="179"/>
        <v>13</v>
      </c>
      <c r="J2822" t="s">
        <v>35</v>
      </c>
      <c r="K2822" t="s">
        <v>105</v>
      </c>
      <c r="L2822" t="s">
        <v>106</v>
      </c>
      <c r="M2822" t="s">
        <v>20</v>
      </c>
      <c r="N2822">
        <v>20</v>
      </c>
      <c r="O2822">
        <v>125</v>
      </c>
      <c r="P2822">
        <v>25000</v>
      </c>
      <c r="Q2822">
        <v>8750</v>
      </c>
      <c r="R2822">
        <v>0.35</v>
      </c>
      <c r="S2822" t="s">
        <v>82</v>
      </c>
      <c r="T2822" t="str">
        <f>IF(Table1[[#This Row],[Units Sold]]&gt; 700,"High Units","low Units")</f>
        <v>low Units</v>
      </c>
      <c r="U2822">
        <f>SUM(Table1[[#This Row],[Operating Profit]])/SUM(Table1[Operating Profit])*100</f>
        <v>2.6344699552732038E-3</v>
      </c>
      <c r="V2822">
        <f>SUM(Table1[[#This Row],[Price per Unit]]*Table1[[#This Row],[Units Sold]])</f>
        <v>2500</v>
      </c>
      <c r="W2822">
        <f>SUM(Table1[[#This Row],[Total Sales]]-Table1[[#This Row],[Operating Profit]])</f>
        <v>16250</v>
      </c>
      <c r="X2822">
        <f>SUM(Table1[[#This Row],[Total Sales]]-Table1[[#This Row],[Cost]])</f>
        <v>8750</v>
      </c>
      <c r="Y2822">
        <f>SUM(Table1[[#This Row],[profit/loss]])/SUM(Table1[profit/loss])</f>
        <v>2.6344699552732037E-5</v>
      </c>
    </row>
    <row r="2823" spans="1:25" x14ac:dyDescent="0.3">
      <c r="A2823" t="s">
        <v>33</v>
      </c>
      <c r="B2823" t="s">
        <v>82</v>
      </c>
      <c r="C2823">
        <v>1197831</v>
      </c>
      <c r="D2823" s="9">
        <v>44299</v>
      </c>
      <c r="E2823" s="8" t="str">
        <f>TEXT(Table1[[#This Row],[Invoice Date]],"dd-mm-yyyy")</f>
        <v>13-04-2021</v>
      </c>
      <c r="F2823" s="1" t="str">
        <f t="shared" si="176"/>
        <v>April</v>
      </c>
      <c r="G2823" s="1" t="str">
        <f t="shared" si="177"/>
        <v>2021</v>
      </c>
      <c r="H2823" s="1" t="str">
        <f t="shared" si="178"/>
        <v>Tuesday</v>
      </c>
      <c r="I2823" s="1" t="str">
        <f t="shared" si="179"/>
        <v>13</v>
      </c>
      <c r="J2823" t="s">
        <v>35</v>
      </c>
      <c r="K2823" t="s">
        <v>105</v>
      </c>
      <c r="L2823" t="s">
        <v>106</v>
      </c>
      <c r="M2823" t="s">
        <v>21</v>
      </c>
      <c r="N2823">
        <v>40</v>
      </c>
      <c r="O2823">
        <v>150</v>
      </c>
      <c r="P2823">
        <v>60000</v>
      </c>
      <c r="Q2823">
        <v>21000</v>
      </c>
      <c r="R2823">
        <v>0.35</v>
      </c>
      <c r="S2823" t="s">
        <v>82</v>
      </c>
      <c r="T2823" t="str">
        <f>IF(Table1[[#This Row],[Units Sold]]&gt; 700,"High Units","low Units")</f>
        <v>low Units</v>
      </c>
      <c r="U2823">
        <f>SUM(Table1[[#This Row],[Operating Profit]])/SUM(Table1[Operating Profit])*100</f>
        <v>6.3227278926556883E-3</v>
      </c>
      <c r="V2823">
        <f>SUM(Table1[[#This Row],[Price per Unit]]*Table1[[#This Row],[Units Sold]])</f>
        <v>6000</v>
      </c>
      <c r="W2823">
        <f>SUM(Table1[[#This Row],[Total Sales]]-Table1[[#This Row],[Operating Profit]])</f>
        <v>39000</v>
      </c>
      <c r="X2823">
        <f>SUM(Table1[[#This Row],[Total Sales]]-Table1[[#This Row],[Cost]])</f>
        <v>21000</v>
      </c>
      <c r="Y2823">
        <f>SUM(Table1[[#This Row],[profit/loss]])/SUM(Table1[profit/loss])</f>
        <v>6.3227278926556883E-5</v>
      </c>
    </row>
    <row r="2824" spans="1:25" x14ac:dyDescent="0.3">
      <c r="A2824" t="s">
        <v>33</v>
      </c>
      <c r="B2824" t="s">
        <v>82</v>
      </c>
      <c r="C2824">
        <v>1197831</v>
      </c>
      <c r="D2824" s="9">
        <v>44299</v>
      </c>
      <c r="E2824" s="8" t="str">
        <f>TEXT(Table1[[#This Row],[Invoice Date]],"dd-mm-yyyy")</f>
        <v>13-04-2021</v>
      </c>
      <c r="F2824" s="1" t="str">
        <f t="shared" si="176"/>
        <v>April</v>
      </c>
      <c r="G2824" s="1" t="str">
        <f t="shared" si="177"/>
        <v>2021</v>
      </c>
      <c r="H2824" s="1" t="str">
        <f t="shared" si="178"/>
        <v>Tuesday</v>
      </c>
      <c r="I2824" s="1" t="str">
        <f t="shared" si="179"/>
        <v>13</v>
      </c>
      <c r="J2824" t="s">
        <v>35</v>
      </c>
      <c r="K2824" t="s">
        <v>105</v>
      </c>
      <c r="L2824" t="s">
        <v>106</v>
      </c>
      <c r="M2824" t="s">
        <v>22</v>
      </c>
      <c r="N2824">
        <v>30</v>
      </c>
      <c r="O2824">
        <v>300</v>
      </c>
      <c r="P2824">
        <v>90000</v>
      </c>
      <c r="Q2824">
        <v>31500</v>
      </c>
      <c r="R2824">
        <v>0.35</v>
      </c>
      <c r="S2824" t="s">
        <v>82</v>
      </c>
      <c r="T2824" t="str">
        <f>IF(Table1[[#This Row],[Units Sold]]&gt; 700,"High Units","low Units")</f>
        <v>low Units</v>
      </c>
      <c r="U2824">
        <f>SUM(Table1[[#This Row],[Operating Profit]])/SUM(Table1[Operating Profit])*100</f>
        <v>9.484091838983532E-3</v>
      </c>
      <c r="V2824">
        <f>SUM(Table1[[#This Row],[Price per Unit]]*Table1[[#This Row],[Units Sold]])</f>
        <v>9000</v>
      </c>
      <c r="W2824">
        <f>SUM(Table1[[#This Row],[Total Sales]]-Table1[[#This Row],[Operating Profit]])</f>
        <v>58500</v>
      </c>
      <c r="X2824">
        <f>SUM(Table1[[#This Row],[Total Sales]]-Table1[[#This Row],[Cost]])</f>
        <v>31500</v>
      </c>
      <c r="Y2824">
        <f>SUM(Table1[[#This Row],[profit/loss]])/SUM(Table1[profit/loss])</f>
        <v>9.4840918389835324E-5</v>
      </c>
    </row>
    <row r="2825" spans="1:25" x14ac:dyDescent="0.3">
      <c r="A2825" t="s">
        <v>33</v>
      </c>
      <c r="B2825" t="s">
        <v>82</v>
      </c>
      <c r="C2825">
        <v>1197831</v>
      </c>
      <c r="D2825" s="9">
        <v>44328</v>
      </c>
      <c r="E2825" s="8" t="str">
        <f>TEXT(Table1[[#This Row],[Invoice Date]],"dd-mm-yyyy")</f>
        <v>12-05-2021</v>
      </c>
      <c r="F2825" s="1" t="str">
        <f t="shared" si="176"/>
        <v>May</v>
      </c>
      <c r="G2825" s="1" t="str">
        <f t="shared" si="177"/>
        <v>2021</v>
      </c>
      <c r="H2825" s="1" t="str">
        <f t="shared" si="178"/>
        <v>Wednesday</v>
      </c>
      <c r="I2825" s="1" t="str">
        <f t="shared" si="179"/>
        <v>12</v>
      </c>
      <c r="J2825" t="s">
        <v>35</v>
      </c>
      <c r="K2825" t="s">
        <v>105</v>
      </c>
      <c r="L2825" t="s">
        <v>106</v>
      </c>
      <c r="M2825" t="s">
        <v>16</v>
      </c>
      <c r="N2825">
        <v>40</v>
      </c>
      <c r="O2825">
        <v>570</v>
      </c>
      <c r="P2825">
        <v>228000</v>
      </c>
      <c r="Q2825">
        <v>79800</v>
      </c>
      <c r="R2825">
        <v>0.35</v>
      </c>
      <c r="S2825" t="s">
        <v>82</v>
      </c>
      <c r="T2825" t="str">
        <f>IF(Table1[[#This Row],[Units Sold]]&gt; 700,"High Units","low Units")</f>
        <v>low Units</v>
      </c>
      <c r="U2825">
        <f>SUM(Table1[[#This Row],[Operating Profit]])/SUM(Table1[Operating Profit])*100</f>
        <v>2.4026365992091618E-2</v>
      </c>
      <c r="V2825">
        <f>SUM(Table1[[#This Row],[Price per Unit]]*Table1[[#This Row],[Units Sold]])</f>
        <v>22800</v>
      </c>
      <c r="W2825">
        <f>SUM(Table1[[#This Row],[Total Sales]]-Table1[[#This Row],[Operating Profit]])</f>
        <v>148200</v>
      </c>
      <c r="X2825">
        <f>SUM(Table1[[#This Row],[Total Sales]]-Table1[[#This Row],[Cost]])</f>
        <v>79800</v>
      </c>
      <c r="Y2825">
        <f>SUM(Table1[[#This Row],[profit/loss]])/SUM(Table1[profit/loss])</f>
        <v>2.4026365992091617E-4</v>
      </c>
    </row>
    <row r="2826" spans="1:25" x14ac:dyDescent="0.3">
      <c r="A2826" t="s">
        <v>33</v>
      </c>
      <c r="B2826" t="s">
        <v>82</v>
      </c>
      <c r="C2826">
        <v>1197831</v>
      </c>
      <c r="D2826" s="9">
        <v>44328</v>
      </c>
      <c r="E2826" s="8" t="str">
        <f>TEXT(Table1[[#This Row],[Invoice Date]],"dd-mm-yyyy")</f>
        <v>12-05-2021</v>
      </c>
      <c r="F2826" s="1" t="str">
        <f t="shared" si="176"/>
        <v>May</v>
      </c>
      <c r="G2826" s="1" t="str">
        <f t="shared" si="177"/>
        <v>2021</v>
      </c>
      <c r="H2826" s="1" t="str">
        <f t="shared" si="178"/>
        <v>Wednesday</v>
      </c>
      <c r="I2826" s="1" t="str">
        <f t="shared" si="179"/>
        <v>12</v>
      </c>
      <c r="J2826" t="s">
        <v>35</v>
      </c>
      <c r="K2826" t="s">
        <v>105</v>
      </c>
      <c r="L2826" t="s">
        <v>106</v>
      </c>
      <c r="M2826" t="s">
        <v>18</v>
      </c>
      <c r="N2826">
        <v>40</v>
      </c>
      <c r="O2826">
        <v>275</v>
      </c>
      <c r="P2826">
        <v>110000</v>
      </c>
      <c r="Q2826">
        <v>38500</v>
      </c>
      <c r="R2826">
        <v>0.35</v>
      </c>
      <c r="S2826" t="s">
        <v>82</v>
      </c>
      <c r="T2826" t="str">
        <f>IF(Table1[[#This Row],[Units Sold]]&gt; 700,"High Units","low Units")</f>
        <v>low Units</v>
      </c>
      <c r="U2826">
        <f>SUM(Table1[[#This Row],[Operating Profit]])/SUM(Table1[Operating Profit])*100</f>
        <v>1.1591667803202095E-2</v>
      </c>
      <c r="V2826">
        <f>SUM(Table1[[#This Row],[Price per Unit]]*Table1[[#This Row],[Units Sold]])</f>
        <v>11000</v>
      </c>
      <c r="W2826">
        <f>SUM(Table1[[#This Row],[Total Sales]]-Table1[[#This Row],[Operating Profit]])</f>
        <v>71500</v>
      </c>
      <c r="X2826">
        <f>SUM(Table1[[#This Row],[Total Sales]]-Table1[[#This Row],[Cost]])</f>
        <v>38500</v>
      </c>
      <c r="Y2826">
        <f>SUM(Table1[[#This Row],[profit/loss]])/SUM(Table1[profit/loss])</f>
        <v>1.1591667803202096E-4</v>
      </c>
    </row>
    <row r="2827" spans="1:25" x14ac:dyDescent="0.3">
      <c r="A2827" t="s">
        <v>33</v>
      </c>
      <c r="B2827" t="s">
        <v>82</v>
      </c>
      <c r="C2827">
        <v>1197831</v>
      </c>
      <c r="D2827" s="9">
        <v>44328</v>
      </c>
      <c r="E2827" s="8" t="str">
        <f>TEXT(Table1[[#This Row],[Invoice Date]],"dd-mm-yyyy")</f>
        <v>12-05-2021</v>
      </c>
      <c r="F2827" s="1" t="str">
        <f t="shared" si="176"/>
        <v>May</v>
      </c>
      <c r="G2827" s="1" t="str">
        <f t="shared" si="177"/>
        <v>2021</v>
      </c>
      <c r="H2827" s="1" t="str">
        <f t="shared" si="178"/>
        <v>Wednesday</v>
      </c>
      <c r="I2827" s="1" t="str">
        <f t="shared" si="179"/>
        <v>12</v>
      </c>
      <c r="J2827" t="s">
        <v>35</v>
      </c>
      <c r="K2827" t="s">
        <v>105</v>
      </c>
      <c r="L2827" t="s">
        <v>106</v>
      </c>
      <c r="M2827" t="s">
        <v>19</v>
      </c>
      <c r="N2827">
        <v>35</v>
      </c>
      <c r="O2827">
        <v>250</v>
      </c>
      <c r="P2827">
        <v>87500</v>
      </c>
      <c r="Q2827">
        <v>30625</v>
      </c>
      <c r="R2827">
        <v>0.35</v>
      </c>
      <c r="S2827" t="s">
        <v>82</v>
      </c>
      <c r="T2827" t="str">
        <f>IF(Table1[[#This Row],[Units Sold]]&gt; 700,"High Units","low Units")</f>
        <v>low Units</v>
      </c>
      <c r="U2827">
        <f>SUM(Table1[[#This Row],[Operating Profit]])/SUM(Table1[Operating Profit])*100</f>
        <v>9.2206448434562129E-3</v>
      </c>
      <c r="V2827">
        <f>SUM(Table1[[#This Row],[Price per Unit]]*Table1[[#This Row],[Units Sold]])</f>
        <v>8750</v>
      </c>
      <c r="W2827">
        <f>SUM(Table1[[#This Row],[Total Sales]]-Table1[[#This Row],[Operating Profit]])</f>
        <v>56875</v>
      </c>
      <c r="X2827">
        <f>SUM(Table1[[#This Row],[Total Sales]]-Table1[[#This Row],[Cost]])</f>
        <v>30625</v>
      </c>
      <c r="Y2827">
        <f>SUM(Table1[[#This Row],[profit/loss]])/SUM(Table1[profit/loss])</f>
        <v>9.2206448434562125E-5</v>
      </c>
    </row>
    <row r="2828" spans="1:25" x14ac:dyDescent="0.3">
      <c r="A2828" t="s">
        <v>33</v>
      </c>
      <c r="B2828" t="s">
        <v>82</v>
      </c>
      <c r="C2828">
        <v>1197831</v>
      </c>
      <c r="D2828" s="9">
        <v>44328</v>
      </c>
      <c r="E2828" s="8" t="str">
        <f>TEXT(Table1[[#This Row],[Invoice Date]],"dd-mm-yyyy")</f>
        <v>12-05-2021</v>
      </c>
      <c r="F2828" s="1" t="str">
        <f t="shared" si="176"/>
        <v>May</v>
      </c>
      <c r="G2828" s="1" t="str">
        <f t="shared" si="177"/>
        <v>2021</v>
      </c>
      <c r="H2828" s="1" t="str">
        <f t="shared" si="178"/>
        <v>Wednesday</v>
      </c>
      <c r="I2828" s="1" t="str">
        <f t="shared" si="179"/>
        <v>12</v>
      </c>
      <c r="J2828" t="s">
        <v>35</v>
      </c>
      <c r="K2828" t="s">
        <v>105</v>
      </c>
      <c r="L2828" t="s">
        <v>106</v>
      </c>
      <c r="M2828" t="s">
        <v>20</v>
      </c>
      <c r="N2828">
        <v>35</v>
      </c>
      <c r="O2828">
        <v>200</v>
      </c>
      <c r="P2828">
        <v>70000</v>
      </c>
      <c r="Q2828">
        <v>24500</v>
      </c>
      <c r="R2828">
        <v>0.35</v>
      </c>
      <c r="S2828" t="s">
        <v>82</v>
      </c>
      <c r="T2828" t="str">
        <f>IF(Table1[[#This Row],[Units Sold]]&gt; 700,"High Units","low Units")</f>
        <v>low Units</v>
      </c>
      <c r="U2828">
        <f>SUM(Table1[[#This Row],[Operating Profit]])/SUM(Table1[Operating Profit])*100</f>
        <v>7.3765158747649707E-3</v>
      </c>
      <c r="V2828">
        <f>SUM(Table1[[#This Row],[Price per Unit]]*Table1[[#This Row],[Units Sold]])</f>
        <v>7000</v>
      </c>
      <c r="W2828">
        <f>SUM(Table1[[#This Row],[Total Sales]]-Table1[[#This Row],[Operating Profit]])</f>
        <v>45500</v>
      </c>
      <c r="X2828">
        <f>SUM(Table1[[#This Row],[Total Sales]]-Table1[[#This Row],[Cost]])</f>
        <v>24500</v>
      </c>
      <c r="Y2828">
        <f>SUM(Table1[[#This Row],[profit/loss]])/SUM(Table1[profit/loss])</f>
        <v>7.3765158747649706E-5</v>
      </c>
    </row>
    <row r="2829" spans="1:25" x14ac:dyDescent="0.3">
      <c r="A2829" t="s">
        <v>33</v>
      </c>
      <c r="B2829" t="s">
        <v>82</v>
      </c>
      <c r="C2829">
        <v>1197831</v>
      </c>
      <c r="D2829" s="9">
        <v>44328</v>
      </c>
      <c r="E2829" s="8" t="str">
        <f>TEXT(Table1[[#This Row],[Invoice Date]],"dd-mm-yyyy")</f>
        <v>12-05-2021</v>
      </c>
      <c r="F2829" s="1" t="str">
        <f t="shared" si="176"/>
        <v>May</v>
      </c>
      <c r="G2829" s="1" t="str">
        <f t="shared" si="177"/>
        <v>2021</v>
      </c>
      <c r="H2829" s="1" t="str">
        <f t="shared" si="178"/>
        <v>Wednesday</v>
      </c>
      <c r="I2829" s="1" t="str">
        <f t="shared" si="179"/>
        <v>12</v>
      </c>
      <c r="J2829" t="s">
        <v>35</v>
      </c>
      <c r="K2829" t="s">
        <v>105</v>
      </c>
      <c r="L2829" t="s">
        <v>106</v>
      </c>
      <c r="M2829" t="s">
        <v>21</v>
      </c>
      <c r="N2829">
        <v>45</v>
      </c>
      <c r="O2829">
        <v>225</v>
      </c>
      <c r="P2829">
        <v>101250</v>
      </c>
      <c r="Q2829">
        <v>35438</v>
      </c>
      <c r="R2829">
        <v>0.35</v>
      </c>
      <c r="S2829" t="s">
        <v>82</v>
      </c>
      <c r="T2829" t="str">
        <f>IF(Table1[[#This Row],[Units Sold]]&gt; 700,"High Units","low Units")</f>
        <v>low Units</v>
      </c>
      <c r="U2829">
        <f>SUM(Table1[[#This Row],[Operating Profit]])/SUM(Table1[Operating Profit])*100</f>
        <v>1.0669753859996776E-2</v>
      </c>
      <c r="V2829">
        <f>SUM(Table1[[#This Row],[Price per Unit]]*Table1[[#This Row],[Units Sold]])</f>
        <v>10125</v>
      </c>
      <c r="W2829">
        <f>SUM(Table1[[#This Row],[Total Sales]]-Table1[[#This Row],[Operating Profit]])</f>
        <v>65812</v>
      </c>
      <c r="X2829">
        <f>SUM(Table1[[#This Row],[Total Sales]]-Table1[[#This Row],[Cost]])</f>
        <v>35438</v>
      </c>
      <c r="Y2829">
        <f>SUM(Table1[[#This Row],[profit/loss]])/SUM(Table1[profit/loss])</f>
        <v>1.0669753859996775E-4</v>
      </c>
    </row>
    <row r="2830" spans="1:25" x14ac:dyDescent="0.3">
      <c r="A2830" t="s">
        <v>33</v>
      </c>
      <c r="B2830" t="s">
        <v>82</v>
      </c>
      <c r="C2830">
        <v>1197831</v>
      </c>
      <c r="D2830" s="9">
        <v>44328</v>
      </c>
      <c r="E2830" s="8" t="str">
        <f>TEXT(Table1[[#This Row],[Invoice Date]],"dd-mm-yyyy")</f>
        <v>12-05-2021</v>
      </c>
      <c r="F2830" s="1" t="str">
        <f t="shared" si="176"/>
        <v>May</v>
      </c>
      <c r="G2830" s="1" t="str">
        <f t="shared" si="177"/>
        <v>2021</v>
      </c>
      <c r="H2830" s="1" t="str">
        <f t="shared" si="178"/>
        <v>Wednesday</v>
      </c>
      <c r="I2830" s="1" t="str">
        <f t="shared" si="179"/>
        <v>12</v>
      </c>
      <c r="J2830" t="s">
        <v>35</v>
      </c>
      <c r="K2830" t="s">
        <v>105</v>
      </c>
      <c r="L2830" t="s">
        <v>106</v>
      </c>
      <c r="M2830" t="s">
        <v>22</v>
      </c>
      <c r="N2830">
        <v>45</v>
      </c>
      <c r="O2830">
        <v>325</v>
      </c>
      <c r="P2830">
        <v>146250</v>
      </c>
      <c r="Q2830">
        <v>51188</v>
      </c>
      <c r="R2830">
        <v>0.35</v>
      </c>
      <c r="S2830" t="s">
        <v>82</v>
      </c>
      <c r="T2830" t="str">
        <f>IF(Table1[[#This Row],[Units Sold]]&gt; 700,"High Units","low Units")</f>
        <v>low Units</v>
      </c>
      <c r="U2830">
        <f>SUM(Table1[[#This Row],[Operating Profit]])/SUM(Table1[Operating Profit])*100</f>
        <v>1.5411799779488543E-2</v>
      </c>
      <c r="V2830">
        <f>SUM(Table1[[#This Row],[Price per Unit]]*Table1[[#This Row],[Units Sold]])</f>
        <v>14625</v>
      </c>
      <c r="W2830">
        <f>SUM(Table1[[#This Row],[Total Sales]]-Table1[[#This Row],[Operating Profit]])</f>
        <v>95062</v>
      </c>
      <c r="X2830">
        <f>SUM(Table1[[#This Row],[Total Sales]]-Table1[[#This Row],[Cost]])</f>
        <v>51188</v>
      </c>
      <c r="Y2830">
        <f>SUM(Table1[[#This Row],[profit/loss]])/SUM(Table1[profit/loss])</f>
        <v>1.5411799779488543E-4</v>
      </c>
    </row>
    <row r="2831" spans="1:25" x14ac:dyDescent="0.3">
      <c r="A2831" t="s">
        <v>33</v>
      </c>
      <c r="B2831" t="s">
        <v>82</v>
      </c>
      <c r="C2831">
        <v>1197831</v>
      </c>
      <c r="D2831" s="9">
        <v>44361</v>
      </c>
      <c r="E2831" s="8" t="str">
        <f>TEXT(Table1[[#This Row],[Invoice Date]],"dd-mm-yyyy")</f>
        <v>14-06-2021</v>
      </c>
      <c r="F2831" s="1" t="str">
        <f t="shared" si="176"/>
        <v>June</v>
      </c>
      <c r="G2831" s="1" t="str">
        <f t="shared" si="177"/>
        <v>2021</v>
      </c>
      <c r="H2831" s="1" t="str">
        <f t="shared" si="178"/>
        <v>Monday</v>
      </c>
      <c r="I2831" s="1" t="str">
        <f t="shared" si="179"/>
        <v>14</v>
      </c>
      <c r="J2831" t="s">
        <v>35</v>
      </c>
      <c r="K2831" t="s">
        <v>105</v>
      </c>
      <c r="L2831" t="s">
        <v>106</v>
      </c>
      <c r="M2831" t="s">
        <v>16</v>
      </c>
      <c r="N2831">
        <v>40</v>
      </c>
      <c r="O2831">
        <v>575</v>
      </c>
      <c r="P2831">
        <v>230000</v>
      </c>
      <c r="Q2831">
        <v>80500</v>
      </c>
      <c r="R2831">
        <v>0.35</v>
      </c>
      <c r="S2831" t="s">
        <v>82</v>
      </c>
      <c r="T2831" t="str">
        <f>IF(Table1[[#This Row],[Units Sold]]&gt; 700,"High Units","low Units")</f>
        <v>low Units</v>
      </c>
      <c r="U2831">
        <f>SUM(Table1[[#This Row],[Operating Profit]])/SUM(Table1[Operating Profit])*100</f>
        <v>2.4237123588513473E-2</v>
      </c>
      <c r="V2831">
        <f>SUM(Table1[[#This Row],[Price per Unit]]*Table1[[#This Row],[Units Sold]])</f>
        <v>23000</v>
      </c>
      <c r="W2831">
        <f>SUM(Table1[[#This Row],[Total Sales]]-Table1[[#This Row],[Operating Profit]])</f>
        <v>149500</v>
      </c>
      <c r="X2831">
        <f>SUM(Table1[[#This Row],[Total Sales]]-Table1[[#This Row],[Cost]])</f>
        <v>80500</v>
      </c>
      <c r="Y2831">
        <f>SUM(Table1[[#This Row],[profit/loss]])/SUM(Table1[profit/loss])</f>
        <v>2.4237123588513474E-4</v>
      </c>
    </row>
    <row r="2832" spans="1:25" x14ac:dyDescent="0.3">
      <c r="A2832" t="s">
        <v>33</v>
      </c>
      <c r="B2832" t="s">
        <v>82</v>
      </c>
      <c r="C2832">
        <v>1197831</v>
      </c>
      <c r="D2832" s="9">
        <v>44361</v>
      </c>
      <c r="E2832" s="8" t="str">
        <f>TEXT(Table1[[#This Row],[Invoice Date]],"dd-mm-yyyy")</f>
        <v>14-06-2021</v>
      </c>
      <c r="F2832" s="1" t="str">
        <f t="shared" si="176"/>
        <v>June</v>
      </c>
      <c r="G2832" s="1" t="str">
        <f t="shared" si="177"/>
        <v>2021</v>
      </c>
      <c r="H2832" s="1" t="str">
        <f t="shared" si="178"/>
        <v>Monday</v>
      </c>
      <c r="I2832" s="1" t="str">
        <f t="shared" si="179"/>
        <v>14</v>
      </c>
      <c r="J2832" t="s">
        <v>35</v>
      </c>
      <c r="K2832" t="s">
        <v>105</v>
      </c>
      <c r="L2832" t="s">
        <v>106</v>
      </c>
      <c r="M2832" t="s">
        <v>18</v>
      </c>
      <c r="N2832">
        <v>35</v>
      </c>
      <c r="O2832">
        <v>325</v>
      </c>
      <c r="P2832">
        <v>113750</v>
      </c>
      <c r="Q2832">
        <v>39813</v>
      </c>
      <c r="R2832">
        <v>0.35</v>
      </c>
      <c r="S2832" t="s">
        <v>82</v>
      </c>
      <c r="T2832" t="str">
        <f>IF(Table1[[#This Row],[Units Sold]]&gt; 700,"High Units","low Units")</f>
        <v>low Units</v>
      </c>
      <c r="U2832">
        <f>SUM(Table1[[#This Row],[Operating Profit]])/SUM(Table1[Operating Profit])*100</f>
        <v>1.1986988837633378E-2</v>
      </c>
      <c r="V2832">
        <f>SUM(Table1[[#This Row],[Price per Unit]]*Table1[[#This Row],[Units Sold]])</f>
        <v>11375</v>
      </c>
      <c r="W2832">
        <f>SUM(Table1[[#This Row],[Total Sales]]-Table1[[#This Row],[Operating Profit]])</f>
        <v>73937</v>
      </c>
      <c r="X2832">
        <f>SUM(Table1[[#This Row],[Total Sales]]-Table1[[#This Row],[Cost]])</f>
        <v>39813</v>
      </c>
      <c r="Y2832">
        <f>SUM(Table1[[#This Row],[profit/loss]])/SUM(Table1[profit/loss])</f>
        <v>1.1986988837633377E-4</v>
      </c>
    </row>
    <row r="2833" spans="1:25" x14ac:dyDescent="0.3">
      <c r="A2833" t="s">
        <v>33</v>
      </c>
      <c r="B2833" t="s">
        <v>82</v>
      </c>
      <c r="C2833">
        <v>1197831</v>
      </c>
      <c r="D2833" s="9">
        <v>44361</v>
      </c>
      <c r="E2833" s="8" t="str">
        <f>TEXT(Table1[[#This Row],[Invoice Date]],"dd-mm-yyyy")</f>
        <v>14-06-2021</v>
      </c>
      <c r="F2833" s="1" t="str">
        <f t="shared" si="176"/>
        <v>June</v>
      </c>
      <c r="G2833" s="1" t="str">
        <f t="shared" si="177"/>
        <v>2021</v>
      </c>
      <c r="H2833" s="1" t="str">
        <f t="shared" si="178"/>
        <v>Monday</v>
      </c>
      <c r="I2833" s="1" t="str">
        <f t="shared" si="179"/>
        <v>14</v>
      </c>
      <c r="J2833" t="s">
        <v>35</v>
      </c>
      <c r="K2833" t="s">
        <v>105</v>
      </c>
      <c r="L2833" t="s">
        <v>106</v>
      </c>
      <c r="M2833" t="s">
        <v>19</v>
      </c>
      <c r="N2833">
        <v>40</v>
      </c>
      <c r="O2833">
        <v>300</v>
      </c>
      <c r="P2833">
        <v>120000</v>
      </c>
      <c r="Q2833">
        <v>42000</v>
      </c>
      <c r="R2833">
        <v>0.35</v>
      </c>
      <c r="S2833" t="s">
        <v>82</v>
      </c>
      <c r="T2833" t="str">
        <f>IF(Table1[[#This Row],[Units Sold]]&gt; 700,"High Units","low Units")</f>
        <v>low Units</v>
      </c>
      <c r="U2833">
        <f>SUM(Table1[[#This Row],[Operating Profit]])/SUM(Table1[Operating Profit])*100</f>
        <v>1.2645455785311377E-2</v>
      </c>
      <c r="V2833">
        <f>SUM(Table1[[#This Row],[Price per Unit]]*Table1[[#This Row],[Units Sold]])</f>
        <v>12000</v>
      </c>
      <c r="W2833">
        <f>SUM(Table1[[#This Row],[Total Sales]]-Table1[[#This Row],[Operating Profit]])</f>
        <v>78000</v>
      </c>
      <c r="X2833">
        <f>SUM(Table1[[#This Row],[Total Sales]]-Table1[[#This Row],[Cost]])</f>
        <v>42000</v>
      </c>
      <c r="Y2833">
        <f>SUM(Table1[[#This Row],[profit/loss]])/SUM(Table1[profit/loss])</f>
        <v>1.2645455785311377E-4</v>
      </c>
    </row>
    <row r="2834" spans="1:25" x14ac:dyDescent="0.3">
      <c r="A2834" t="s">
        <v>33</v>
      </c>
      <c r="B2834" t="s">
        <v>82</v>
      </c>
      <c r="C2834">
        <v>1197831</v>
      </c>
      <c r="D2834" s="9">
        <v>44361</v>
      </c>
      <c r="E2834" s="8" t="str">
        <f>TEXT(Table1[[#This Row],[Invoice Date]],"dd-mm-yyyy")</f>
        <v>14-06-2021</v>
      </c>
      <c r="F2834" s="1" t="str">
        <f t="shared" si="176"/>
        <v>June</v>
      </c>
      <c r="G2834" s="1" t="str">
        <f t="shared" si="177"/>
        <v>2021</v>
      </c>
      <c r="H2834" s="1" t="str">
        <f t="shared" si="178"/>
        <v>Monday</v>
      </c>
      <c r="I2834" s="1" t="str">
        <f t="shared" si="179"/>
        <v>14</v>
      </c>
      <c r="J2834" t="s">
        <v>35</v>
      </c>
      <c r="K2834" t="s">
        <v>105</v>
      </c>
      <c r="L2834" t="s">
        <v>106</v>
      </c>
      <c r="M2834" t="s">
        <v>20</v>
      </c>
      <c r="N2834">
        <v>40</v>
      </c>
      <c r="O2834">
        <v>275</v>
      </c>
      <c r="P2834">
        <v>110000</v>
      </c>
      <c r="Q2834">
        <v>38500</v>
      </c>
      <c r="R2834">
        <v>0.35</v>
      </c>
      <c r="S2834" t="s">
        <v>82</v>
      </c>
      <c r="T2834" t="str">
        <f>IF(Table1[[#This Row],[Units Sold]]&gt; 700,"High Units","low Units")</f>
        <v>low Units</v>
      </c>
      <c r="U2834">
        <f>SUM(Table1[[#This Row],[Operating Profit]])/SUM(Table1[Operating Profit])*100</f>
        <v>1.1591667803202095E-2</v>
      </c>
      <c r="V2834">
        <f>SUM(Table1[[#This Row],[Price per Unit]]*Table1[[#This Row],[Units Sold]])</f>
        <v>11000</v>
      </c>
      <c r="W2834">
        <f>SUM(Table1[[#This Row],[Total Sales]]-Table1[[#This Row],[Operating Profit]])</f>
        <v>71500</v>
      </c>
      <c r="X2834">
        <f>SUM(Table1[[#This Row],[Total Sales]]-Table1[[#This Row],[Cost]])</f>
        <v>38500</v>
      </c>
      <c r="Y2834">
        <f>SUM(Table1[[#This Row],[profit/loss]])/SUM(Table1[profit/loss])</f>
        <v>1.1591667803202096E-4</v>
      </c>
    </row>
    <row r="2835" spans="1:25" x14ac:dyDescent="0.3">
      <c r="A2835" t="s">
        <v>33</v>
      </c>
      <c r="B2835" t="s">
        <v>82</v>
      </c>
      <c r="C2835">
        <v>1197831</v>
      </c>
      <c r="D2835" s="9">
        <v>44361</v>
      </c>
      <c r="E2835" s="8" t="str">
        <f>TEXT(Table1[[#This Row],[Invoice Date]],"dd-mm-yyyy")</f>
        <v>14-06-2021</v>
      </c>
      <c r="F2835" s="1" t="str">
        <f t="shared" si="176"/>
        <v>June</v>
      </c>
      <c r="G2835" s="1" t="str">
        <f t="shared" si="177"/>
        <v>2021</v>
      </c>
      <c r="H2835" s="1" t="str">
        <f t="shared" si="178"/>
        <v>Monday</v>
      </c>
      <c r="I2835" s="1" t="str">
        <f t="shared" si="179"/>
        <v>14</v>
      </c>
      <c r="J2835" t="s">
        <v>35</v>
      </c>
      <c r="K2835" t="s">
        <v>105</v>
      </c>
      <c r="L2835" t="s">
        <v>106</v>
      </c>
      <c r="M2835" t="s">
        <v>21</v>
      </c>
      <c r="N2835">
        <v>55</v>
      </c>
      <c r="O2835">
        <v>275</v>
      </c>
      <c r="P2835">
        <v>151250</v>
      </c>
      <c r="Q2835">
        <v>52938</v>
      </c>
      <c r="R2835">
        <v>0.35</v>
      </c>
      <c r="S2835" t="s">
        <v>82</v>
      </c>
      <c r="T2835" t="str">
        <f>IF(Table1[[#This Row],[Units Sold]]&gt; 700,"High Units","low Units")</f>
        <v>low Units</v>
      </c>
      <c r="U2835">
        <f>SUM(Table1[[#This Row],[Operating Profit]])/SUM(Table1[Operating Profit])*100</f>
        <v>1.5938693770543182E-2</v>
      </c>
      <c r="V2835">
        <f>SUM(Table1[[#This Row],[Price per Unit]]*Table1[[#This Row],[Units Sold]])</f>
        <v>15125</v>
      </c>
      <c r="W2835">
        <f>SUM(Table1[[#This Row],[Total Sales]]-Table1[[#This Row],[Operating Profit]])</f>
        <v>98312</v>
      </c>
      <c r="X2835">
        <f>SUM(Table1[[#This Row],[Total Sales]]-Table1[[#This Row],[Cost]])</f>
        <v>52938</v>
      </c>
      <c r="Y2835">
        <f>SUM(Table1[[#This Row],[profit/loss]])/SUM(Table1[profit/loss])</f>
        <v>1.5938693770543183E-4</v>
      </c>
    </row>
    <row r="2836" spans="1:25" x14ac:dyDescent="0.3">
      <c r="A2836" t="s">
        <v>33</v>
      </c>
      <c r="B2836" t="s">
        <v>82</v>
      </c>
      <c r="C2836">
        <v>1197831</v>
      </c>
      <c r="D2836" s="9">
        <v>44361</v>
      </c>
      <c r="E2836" s="8" t="str">
        <f>TEXT(Table1[[#This Row],[Invoice Date]],"dd-mm-yyyy")</f>
        <v>14-06-2021</v>
      </c>
      <c r="F2836" s="1" t="str">
        <f t="shared" si="176"/>
        <v>June</v>
      </c>
      <c r="G2836" s="1" t="str">
        <f t="shared" si="177"/>
        <v>2021</v>
      </c>
      <c r="H2836" s="1" t="str">
        <f t="shared" si="178"/>
        <v>Monday</v>
      </c>
      <c r="I2836" s="1" t="str">
        <f t="shared" si="179"/>
        <v>14</v>
      </c>
      <c r="J2836" t="s">
        <v>35</v>
      </c>
      <c r="K2836" t="s">
        <v>105</v>
      </c>
      <c r="L2836" t="s">
        <v>106</v>
      </c>
      <c r="M2836" t="s">
        <v>22</v>
      </c>
      <c r="N2836">
        <v>60</v>
      </c>
      <c r="O2836">
        <v>450</v>
      </c>
      <c r="P2836">
        <v>270000</v>
      </c>
      <c r="Q2836">
        <v>94500</v>
      </c>
      <c r="R2836">
        <v>0.35</v>
      </c>
      <c r="S2836" t="s">
        <v>82</v>
      </c>
      <c r="T2836" t="str">
        <f>IF(Table1[[#This Row],[Units Sold]]&gt; 700,"High Units","low Units")</f>
        <v>low Units</v>
      </c>
      <c r="U2836">
        <f>SUM(Table1[[#This Row],[Operating Profit]])/SUM(Table1[Operating Profit])*100</f>
        <v>2.8452275516950596E-2</v>
      </c>
      <c r="V2836">
        <f>SUM(Table1[[#This Row],[Price per Unit]]*Table1[[#This Row],[Units Sold]])</f>
        <v>27000</v>
      </c>
      <c r="W2836">
        <f>SUM(Table1[[#This Row],[Total Sales]]-Table1[[#This Row],[Operating Profit]])</f>
        <v>175500</v>
      </c>
      <c r="X2836">
        <f>SUM(Table1[[#This Row],[Total Sales]]-Table1[[#This Row],[Cost]])</f>
        <v>94500</v>
      </c>
      <c r="Y2836">
        <f>SUM(Table1[[#This Row],[profit/loss]])/SUM(Table1[profit/loss])</f>
        <v>2.8452275516950597E-4</v>
      </c>
    </row>
    <row r="2837" spans="1:25" x14ac:dyDescent="0.3">
      <c r="A2837" t="s">
        <v>33</v>
      </c>
      <c r="B2837" t="s">
        <v>82</v>
      </c>
      <c r="C2837">
        <v>1197831</v>
      </c>
      <c r="D2837" s="9">
        <v>44389</v>
      </c>
      <c r="E2837" s="8" t="str">
        <f>TEXT(Table1[[#This Row],[Invoice Date]],"dd-mm-yyyy")</f>
        <v>12-07-2021</v>
      </c>
      <c r="F2837" s="1" t="str">
        <f t="shared" si="176"/>
        <v>July</v>
      </c>
      <c r="G2837" s="1" t="str">
        <f t="shared" si="177"/>
        <v>2021</v>
      </c>
      <c r="H2837" s="1" t="str">
        <f t="shared" si="178"/>
        <v>Monday</v>
      </c>
      <c r="I2837" s="1" t="str">
        <f t="shared" si="179"/>
        <v>12</v>
      </c>
      <c r="J2837" t="s">
        <v>35</v>
      </c>
      <c r="K2837" t="s">
        <v>105</v>
      </c>
      <c r="L2837" t="s">
        <v>106</v>
      </c>
      <c r="M2837" t="s">
        <v>16</v>
      </c>
      <c r="N2837">
        <v>55</v>
      </c>
      <c r="O2837">
        <v>675</v>
      </c>
      <c r="P2837">
        <v>371250</v>
      </c>
      <c r="Q2837">
        <v>129938</v>
      </c>
      <c r="R2837">
        <v>0.35</v>
      </c>
      <c r="S2837" t="s">
        <v>82</v>
      </c>
      <c r="T2837" t="str">
        <f>IF(Table1[[#This Row],[Units Sold]]&gt; 700,"High Units","low Units")</f>
        <v>low Units</v>
      </c>
      <c r="U2837">
        <f>SUM(Table1[[#This Row],[Operating Profit]])/SUM(Table1[Operating Profit])*100</f>
        <v>3.9122029376947379E-2</v>
      </c>
      <c r="V2837">
        <f>SUM(Table1[[#This Row],[Price per Unit]]*Table1[[#This Row],[Units Sold]])</f>
        <v>37125</v>
      </c>
      <c r="W2837">
        <f>SUM(Table1[[#This Row],[Total Sales]]-Table1[[#This Row],[Operating Profit]])</f>
        <v>241312</v>
      </c>
      <c r="X2837">
        <f>SUM(Table1[[#This Row],[Total Sales]]-Table1[[#This Row],[Cost]])</f>
        <v>129938</v>
      </c>
      <c r="Y2837">
        <f>SUM(Table1[[#This Row],[profit/loss]])/SUM(Table1[profit/loss])</f>
        <v>3.9122029376947377E-4</v>
      </c>
    </row>
    <row r="2838" spans="1:25" x14ac:dyDescent="0.3">
      <c r="A2838" t="s">
        <v>33</v>
      </c>
      <c r="B2838" t="s">
        <v>82</v>
      </c>
      <c r="C2838">
        <v>1197831</v>
      </c>
      <c r="D2838" s="9">
        <v>44389</v>
      </c>
      <c r="E2838" s="8" t="str">
        <f>TEXT(Table1[[#This Row],[Invoice Date]],"dd-mm-yyyy")</f>
        <v>12-07-2021</v>
      </c>
      <c r="F2838" s="1" t="str">
        <f t="shared" si="176"/>
        <v>July</v>
      </c>
      <c r="G2838" s="1" t="str">
        <f t="shared" si="177"/>
        <v>2021</v>
      </c>
      <c r="H2838" s="1" t="str">
        <f t="shared" si="178"/>
        <v>Monday</v>
      </c>
      <c r="I2838" s="1" t="str">
        <f t="shared" si="179"/>
        <v>12</v>
      </c>
      <c r="J2838" t="s">
        <v>35</v>
      </c>
      <c r="K2838" t="s">
        <v>105</v>
      </c>
      <c r="L2838" t="s">
        <v>106</v>
      </c>
      <c r="M2838" t="s">
        <v>18</v>
      </c>
      <c r="N2838">
        <v>50</v>
      </c>
      <c r="O2838">
        <v>425</v>
      </c>
      <c r="P2838">
        <v>212500</v>
      </c>
      <c r="Q2838">
        <v>74375</v>
      </c>
      <c r="R2838">
        <v>0.35</v>
      </c>
      <c r="S2838" t="s">
        <v>82</v>
      </c>
      <c r="T2838" t="str">
        <f>IF(Table1[[#This Row],[Units Sold]]&gt; 700,"High Units","low Units")</f>
        <v>low Units</v>
      </c>
      <c r="U2838">
        <f>SUM(Table1[[#This Row],[Operating Profit]])/SUM(Table1[Operating Profit])*100</f>
        <v>2.2392994619822231E-2</v>
      </c>
      <c r="V2838">
        <f>SUM(Table1[[#This Row],[Price per Unit]]*Table1[[#This Row],[Units Sold]])</f>
        <v>21250</v>
      </c>
      <c r="W2838">
        <f>SUM(Table1[[#This Row],[Total Sales]]-Table1[[#This Row],[Operating Profit]])</f>
        <v>138125</v>
      </c>
      <c r="X2838">
        <f>SUM(Table1[[#This Row],[Total Sales]]-Table1[[#This Row],[Cost]])</f>
        <v>74375</v>
      </c>
      <c r="Y2838">
        <f>SUM(Table1[[#This Row],[profit/loss]])/SUM(Table1[profit/loss])</f>
        <v>2.239299461982223E-4</v>
      </c>
    </row>
    <row r="2839" spans="1:25" x14ac:dyDescent="0.3">
      <c r="A2839" t="s">
        <v>33</v>
      </c>
      <c r="B2839" t="s">
        <v>82</v>
      </c>
      <c r="C2839">
        <v>1197831</v>
      </c>
      <c r="D2839" s="9">
        <v>44389</v>
      </c>
      <c r="E2839" s="8" t="str">
        <f>TEXT(Table1[[#This Row],[Invoice Date]],"dd-mm-yyyy")</f>
        <v>12-07-2021</v>
      </c>
      <c r="F2839" s="1" t="str">
        <f t="shared" si="176"/>
        <v>July</v>
      </c>
      <c r="G2839" s="1" t="str">
        <f t="shared" si="177"/>
        <v>2021</v>
      </c>
      <c r="H2839" s="1" t="str">
        <f t="shared" si="178"/>
        <v>Monday</v>
      </c>
      <c r="I2839" s="1" t="str">
        <f t="shared" si="179"/>
        <v>12</v>
      </c>
      <c r="J2839" t="s">
        <v>35</v>
      </c>
      <c r="K2839" t="s">
        <v>105</v>
      </c>
      <c r="L2839" t="s">
        <v>106</v>
      </c>
      <c r="M2839" t="s">
        <v>19</v>
      </c>
      <c r="N2839">
        <v>45</v>
      </c>
      <c r="O2839">
        <v>350</v>
      </c>
      <c r="P2839">
        <v>157500</v>
      </c>
      <c r="Q2839">
        <v>55125</v>
      </c>
      <c r="R2839">
        <v>0.35</v>
      </c>
      <c r="S2839" t="s">
        <v>82</v>
      </c>
      <c r="T2839" t="str">
        <f>IF(Table1[[#This Row],[Units Sold]]&gt; 700,"High Units","low Units")</f>
        <v>low Units</v>
      </c>
      <c r="U2839">
        <f>SUM(Table1[[#This Row],[Operating Profit]])/SUM(Table1[Operating Profit])*100</f>
        <v>1.659716071822118E-2</v>
      </c>
      <c r="V2839">
        <f>SUM(Table1[[#This Row],[Price per Unit]]*Table1[[#This Row],[Units Sold]])</f>
        <v>15750</v>
      </c>
      <c r="W2839">
        <f>SUM(Table1[[#This Row],[Total Sales]]-Table1[[#This Row],[Operating Profit]])</f>
        <v>102375</v>
      </c>
      <c r="X2839">
        <f>SUM(Table1[[#This Row],[Total Sales]]-Table1[[#This Row],[Cost]])</f>
        <v>55125</v>
      </c>
      <c r="Y2839">
        <f>SUM(Table1[[#This Row],[profit/loss]])/SUM(Table1[profit/loss])</f>
        <v>1.6597160718221182E-4</v>
      </c>
    </row>
    <row r="2840" spans="1:25" x14ac:dyDescent="0.3">
      <c r="A2840" t="s">
        <v>33</v>
      </c>
      <c r="B2840" t="s">
        <v>82</v>
      </c>
      <c r="C2840">
        <v>1197831</v>
      </c>
      <c r="D2840" s="9">
        <v>44389</v>
      </c>
      <c r="E2840" s="8" t="str">
        <f>TEXT(Table1[[#This Row],[Invoice Date]],"dd-mm-yyyy")</f>
        <v>12-07-2021</v>
      </c>
      <c r="F2840" s="1" t="str">
        <f t="shared" si="176"/>
        <v>July</v>
      </c>
      <c r="G2840" s="1" t="str">
        <f t="shared" si="177"/>
        <v>2021</v>
      </c>
      <c r="H2840" s="1" t="str">
        <f t="shared" si="178"/>
        <v>Monday</v>
      </c>
      <c r="I2840" s="1" t="str">
        <f t="shared" si="179"/>
        <v>12</v>
      </c>
      <c r="J2840" t="s">
        <v>35</v>
      </c>
      <c r="K2840" t="s">
        <v>105</v>
      </c>
      <c r="L2840" t="s">
        <v>106</v>
      </c>
      <c r="M2840" t="s">
        <v>20</v>
      </c>
      <c r="N2840">
        <v>45</v>
      </c>
      <c r="O2840">
        <v>300</v>
      </c>
      <c r="P2840">
        <v>135000</v>
      </c>
      <c r="Q2840">
        <v>47250</v>
      </c>
      <c r="R2840">
        <v>0.35</v>
      </c>
      <c r="S2840" t="s">
        <v>82</v>
      </c>
      <c r="T2840" t="str">
        <f>IF(Table1[[#This Row],[Units Sold]]&gt; 700,"High Units","low Units")</f>
        <v>low Units</v>
      </c>
      <c r="U2840">
        <f>SUM(Table1[[#This Row],[Operating Profit]])/SUM(Table1[Operating Profit])*100</f>
        <v>1.4226137758475298E-2</v>
      </c>
      <c r="V2840">
        <f>SUM(Table1[[#This Row],[Price per Unit]]*Table1[[#This Row],[Units Sold]])</f>
        <v>13500</v>
      </c>
      <c r="W2840">
        <f>SUM(Table1[[#This Row],[Total Sales]]-Table1[[#This Row],[Operating Profit]])</f>
        <v>87750</v>
      </c>
      <c r="X2840">
        <f>SUM(Table1[[#This Row],[Total Sales]]-Table1[[#This Row],[Cost]])</f>
        <v>47250</v>
      </c>
      <c r="Y2840">
        <f>SUM(Table1[[#This Row],[profit/loss]])/SUM(Table1[profit/loss])</f>
        <v>1.4226137758475299E-4</v>
      </c>
    </row>
    <row r="2841" spans="1:25" x14ac:dyDescent="0.3">
      <c r="A2841" t="s">
        <v>33</v>
      </c>
      <c r="B2841" t="s">
        <v>82</v>
      </c>
      <c r="C2841">
        <v>1197831</v>
      </c>
      <c r="D2841" s="9">
        <v>44389</v>
      </c>
      <c r="E2841" s="8" t="str">
        <f>TEXT(Table1[[#This Row],[Invoice Date]],"dd-mm-yyyy")</f>
        <v>12-07-2021</v>
      </c>
      <c r="F2841" s="1" t="str">
        <f t="shared" si="176"/>
        <v>July</v>
      </c>
      <c r="G2841" s="1" t="str">
        <f t="shared" si="177"/>
        <v>2021</v>
      </c>
      <c r="H2841" s="1" t="str">
        <f t="shared" si="178"/>
        <v>Monday</v>
      </c>
      <c r="I2841" s="1" t="str">
        <f t="shared" si="179"/>
        <v>12</v>
      </c>
      <c r="J2841" t="s">
        <v>35</v>
      </c>
      <c r="K2841" t="s">
        <v>105</v>
      </c>
      <c r="L2841" t="s">
        <v>106</v>
      </c>
      <c r="M2841" t="s">
        <v>21</v>
      </c>
      <c r="N2841">
        <v>60</v>
      </c>
      <c r="O2841">
        <v>325</v>
      </c>
      <c r="P2841">
        <v>195000</v>
      </c>
      <c r="Q2841">
        <v>68250</v>
      </c>
      <c r="R2841">
        <v>0.35</v>
      </c>
      <c r="S2841" t="s">
        <v>82</v>
      </c>
      <c r="T2841" t="str">
        <f>IF(Table1[[#This Row],[Units Sold]]&gt; 700,"High Units","low Units")</f>
        <v>low Units</v>
      </c>
      <c r="U2841">
        <f>SUM(Table1[[#This Row],[Operating Profit]])/SUM(Table1[Operating Profit])*100</f>
        <v>2.0548865651130985E-2</v>
      </c>
      <c r="V2841">
        <f>SUM(Table1[[#This Row],[Price per Unit]]*Table1[[#This Row],[Units Sold]])</f>
        <v>19500</v>
      </c>
      <c r="W2841">
        <f>SUM(Table1[[#This Row],[Total Sales]]-Table1[[#This Row],[Operating Profit]])</f>
        <v>126750</v>
      </c>
      <c r="X2841">
        <f>SUM(Table1[[#This Row],[Total Sales]]-Table1[[#This Row],[Cost]])</f>
        <v>68250</v>
      </c>
      <c r="Y2841">
        <f>SUM(Table1[[#This Row],[profit/loss]])/SUM(Table1[profit/loss])</f>
        <v>2.0548865651130987E-4</v>
      </c>
    </row>
    <row r="2842" spans="1:25" x14ac:dyDescent="0.3">
      <c r="A2842" t="s">
        <v>33</v>
      </c>
      <c r="B2842" t="s">
        <v>82</v>
      </c>
      <c r="C2842">
        <v>1197831</v>
      </c>
      <c r="D2842" s="9">
        <v>44389</v>
      </c>
      <c r="E2842" s="8" t="str">
        <f>TEXT(Table1[[#This Row],[Invoice Date]],"dd-mm-yyyy")</f>
        <v>12-07-2021</v>
      </c>
      <c r="F2842" s="1" t="str">
        <f t="shared" si="176"/>
        <v>July</v>
      </c>
      <c r="G2842" s="1" t="str">
        <f t="shared" si="177"/>
        <v>2021</v>
      </c>
      <c r="H2842" s="1" t="str">
        <f t="shared" si="178"/>
        <v>Monday</v>
      </c>
      <c r="I2842" s="1" t="str">
        <f t="shared" si="179"/>
        <v>12</v>
      </c>
      <c r="J2842" t="s">
        <v>35</v>
      </c>
      <c r="K2842" t="s">
        <v>105</v>
      </c>
      <c r="L2842" t="s">
        <v>106</v>
      </c>
      <c r="M2842" t="s">
        <v>22</v>
      </c>
      <c r="N2842">
        <v>65</v>
      </c>
      <c r="O2842">
        <v>500</v>
      </c>
      <c r="P2842">
        <v>325000</v>
      </c>
      <c r="Q2842">
        <v>113750</v>
      </c>
      <c r="R2842">
        <v>0.35</v>
      </c>
      <c r="S2842" t="s">
        <v>82</v>
      </c>
      <c r="T2842" t="str">
        <f>IF(Table1[[#This Row],[Units Sold]]&gt; 700,"High Units","low Units")</f>
        <v>low Units</v>
      </c>
      <c r="U2842">
        <f>SUM(Table1[[#This Row],[Operating Profit]])/SUM(Table1[Operating Profit])*100</f>
        <v>3.424810941855165E-2</v>
      </c>
      <c r="V2842">
        <f>SUM(Table1[[#This Row],[Price per Unit]]*Table1[[#This Row],[Units Sold]])</f>
        <v>32500</v>
      </c>
      <c r="W2842">
        <f>SUM(Table1[[#This Row],[Total Sales]]-Table1[[#This Row],[Operating Profit]])</f>
        <v>211250</v>
      </c>
      <c r="X2842">
        <f>SUM(Table1[[#This Row],[Total Sales]]-Table1[[#This Row],[Cost]])</f>
        <v>113750</v>
      </c>
      <c r="Y2842">
        <f>SUM(Table1[[#This Row],[profit/loss]])/SUM(Table1[profit/loss])</f>
        <v>3.4248109418551649E-4</v>
      </c>
    </row>
    <row r="2843" spans="1:25" x14ac:dyDescent="0.3">
      <c r="A2843" t="s">
        <v>33</v>
      </c>
      <c r="B2843" t="s">
        <v>82</v>
      </c>
      <c r="C2843">
        <v>1197831</v>
      </c>
      <c r="D2843" s="9">
        <v>44421</v>
      </c>
      <c r="E2843" s="8" t="str">
        <f>TEXT(Table1[[#This Row],[Invoice Date]],"dd-mm-yyyy")</f>
        <v>13-08-2021</v>
      </c>
      <c r="F2843" s="1" t="str">
        <f t="shared" si="176"/>
        <v>August</v>
      </c>
      <c r="G2843" s="1" t="str">
        <f t="shared" si="177"/>
        <v>2021</v>
      </c>
      <c r="H2843" s="1" t="str">
        <f t="shared" si="178"/>
        <v>Friday</v>
      </c>
      <c r="I2843" s="1" t="str">
        <f t="shared" si="179"/>
        <v>13</v>
      </c>
      <c r="J2843" t="s">
        <v>35</v>
      </c>
      <c r="K2843" t="s">
        <v>105</v>
      </c>
      <c r="L2843" t="s">
        <v>106</v>
      </c>
      <c r="M2843" t="s">
        <v>16</v>
      </c>
      <c r="N2843">
        <v>60</v>
      </c>
      <c r="O2843">
        <v>650</v>
      </c>
      <c r="P2843">
        <v>390000</v>
      </c>
      <c r="Q2843">
        <v>136500</v>
      </c>
      <c r="R2843">
        <v>0.35</v>
      </c>
      <c r="S2843" t="s">
        <v>82</v>
      </c>
      <c r="T2843" t="str">
        <f>IF(Table1[[#This Row],[Units Sold]]&gt; 700,"High Units","low Units")</f>
        <v>low Units</v>
      </c>
      <c r="U2843">
        <f>SUM(Table1[[#This Row],[Operating Profit]])/SUM(Table1[Operating Profit])*100</f>
        <v>4.1097731302261971E-2</v>
      </c>
      <c r="V2843">
        <f>SUM(Table1[[#This Row],[Price per Unit]]*Table1[[#This Row],[Units Sold]])</f>
        <v>39000</v>
      </c>
      <c r="W2843">
        <f>SUM(Table1[[#This Row],[Total Sales]]-Table1[[#This Row],[Operating Profit]])</f>
        <v>253500</v>
      </c>
      <c r="X2843">
        <f>SUM(Table1[[#This Row],[Total Sales]]-Table1[[#This Row],[Cost]])</f>
        <v>136500</v>
      </c>
      <c r="Y2843">
        <f>SUM(Table1[[#This Row],[profit/loss]])/SUM(Table1[profit/loss])</f>
        <v>4.1097731302261974E-4</v>
      </c>
    </row>
    <row r="2844" spans="1:25" x14ac:dyDescent="0.3">
      <c r="A2844" t="s">
        <v>33</v>
      </c>
      <c r="B2844" t="s">
        <v>82</v>
      </c>
      <c r="C2844">
        <v>1197831</v>
      </c>
      <c r="D2844" s="9">
        <v>44421</v>
      </c>
      <c r="E2844" s="8" t="str">
        <f>TEXT(Table1[[#This Row],[Invoice Date]],"dd-mm-yyyy")</f>
        <v>13-08-2021</v>
      </c>
      <c r="F2844" s="1" t="str">
        <f t="shared" si="176"/>
        <v>August</v>
      </c>
      <c r="G2844" s="1" t="str">
        <f t="shared" si="177"/>
        <v>2021</v>
      </c>
      <c r="H2844" s="1" t="str">
        <f t="shared" si="178"/>
        <v>Friday</v>
      </c>
      <c r="I2844" s="1" t="str">
        <f t="shared" si="179"/>
        <v>13</v>
      </c>
      <c r="J2844" t="s">
        <v>35</v>
      </c>
      <c r="K2844" t="s">
        <v>105</v>
      </c>
      <c r="L2844" t="s">
        <v>106</v>
      </c>
      <c r="M2844" t="s">
        <v>18</v>
      </c>
      <c r="N2844">
        <v>55</v>
      </c>
      <c r="O2844">
        <v>425</v>
      </c>
      <c r="P2844">
        <v>233750</v>
      </c>
      <c r="Q2844">
        <v>81813</v>
      </c>
      <c r="R2844">
        <v>0.35</v>
      </c>
      <c r="S2844" t="s">
        <v>82</v>
      </c>
      <c r="T2844" t="str">
        <f>IF(Table1[[#This Row],[Units Sold]]&gt; 700,"High Units","low Units")</f>
        <v>low Units</v>
      </c>
      <c r="U2844">
        <f>SUM(Table1[[#This Row],[Operating Profit]])/SUM(Table1[Operating Profit])*100</f>
        <v>2.4632444622944758E-2</v>
      </c>
      <c r="V2844">
        <f>SUM(Table1[[#This Row],[Price per Unit]]*Table1[[#This Row],[Units Sold]])</f>
        <v>23375</v>
      </c>
      <c r="W2844">
        <f>SUM(Table1[[#This Row],[Total Sales]]-Table1[[#This Row],[Operating Profit]])</f>
        <v>151937</v>
      </c>
      <c r="X2844">
        <f>SUM(Table1[[#This Row],[Total Sales]]-Table1[[#This Row],[Cost]])</f>
        <v>81813</v>
      </c>
      <c r="Y2844">
        <f>SUM(Table1[[#This Row],[profit/loss]])/SUM(Table1[profit/loss])</f>
        <v>2.4632444622944757E-4</v>
      </c>
    </row>
    <row r="2845" spans="1:25" x14ac:dyDescent="0.3">
      <c r="A2845" t="s">
        <v>33</v>
      </c>
      <c r="B2845" t="s">
        <v>82</v>
      </c>
      <c r="C2845">
        <v>1197831</v>
      </c>
      <c r="D2845" s="9">
        <v>44421</v>
      </c>
      <c r="E2845" s="8" t="str">
        <f>TEXT(Table1[[#This Row],[Invoice Date]],"dd-mm-yyyy")</f>
        <v>13-08-2021</v>
      </c>
      <c r="F2845" s="1" t="str">
        <f t="shared" si="176"/>
        <v>August</v>
      </c>
      <c r="G2845" s="1" t="str">
        <f t="shared" si="177"/>
        <v>2021</v>
      </c>
      <c r="H2845" s="1" t="str">
        <f t="shared" si="178"/>
        <v>Friday</v>
      </c>
      <c r="I2845" s="1" t="str">
        <f t="shared" si="179"/>
        <v>13</v>
      </c>
      <c r="J2845" t="s">
        <v>35</v>
      </c>
      <c r="K2845" t="s">
        <v>105</v>
      </c>
      <c r="L2845" t="s">
        <v>106</v>
      </c>
      <c r="M2845" t="s">
        <v>19</v>
      </c>
      <c r="N2845">
        <v>50</v>
      </c>
      <c r="O2845">
        <v>350</v>
      </c>
      <c r="P2845">
        <v>175000</v>
      </c>
      <c r="Q2845">
        <v>61250</v>
      </c>
      <c r="R2845">
        <v>0.35</v>
      </c>
      <c r="S2845" t="s">
        <v>82</v>
      </c>
      <c r="T2845" t="str">
        <f>IF(Table1[[#This Row],[Units Sold]]&gt; 700,"High Units","low Units")</f>
        <v>low Units</v>
      </c>
      <c r="U2845">
        <f>SUM(Table1[[#This Row],[Operating Profit]])/SUM(Table1[Operating Profit])*100</f>
        <v>1.8441289686912426E-2</v>
      </c>
      <c r="V2845">
        <f>SUM(Table1[[#This Row],[Price per Unit]]*Table1[[#This Row],[Units Sold]])</f>
        <v>17500</v>
      </c>
      <c r="W2845">
        <f>SUM(Table1[[#This Row],[Total Sales]]-Table1[[#This Row],[Operating Profit]])</f>
        <v>113750</v>
      </c>
      <c r="X2845">
        <f>SUM(Table1[[#This Row],[Total Sales]]-Table1[[#This Row],[Cost]])</f>
        <v>61250</v>
      </c>
      <c r="Y2845">
        <f>SUM(Table1[[#This Row],[profit/loss]])/SUM(Table1[profit/loss])</f>
        <v>1.8441289686912425E-4</v>
      </c>
    </row>
    <row r="2846" spans="1:25" x14ac:dyDescent="0.3">
      <c r="A2846" t="s">
        <v>33</v>
      </c>
      <c r="B2846" t="s">
        <v>82</v>
      </c>
      <c r="C2846">
        <v>1197831</v>
      </c>
      <c r="D2846" s="9">
        <v>44421</v>
      </c>
      <c r="E2846" s="8" t="str">
        <f>TEXT(Table1[[#This Row],[Invoice Date]],"dd-mm-yyyy")</f>
        <v>13-08-2021</v>
      </c>
      <c r="F2846" s="1" t="str">
        <f t="shared" si="176"/>
        <v>August</v>
      </c>
      <c r="G2846" s="1" t="str">
        <f t="shared" si="177"/>
        <v>2021</v>
      </c>
      <c r="H2846" s="1" t="str">
        <f t="shared" si="178"/>
        <v>Friday</v>
      </c>
      <c r="I2846" s="1" t="str">
        <f t="shared" si="179"/>
        <v>13</v>
      </c>
      <c r="J2846" t="s">
        <v>35</v>
      </c>
      <c r="K2846" t="s">
        <v>105</v>
      </c>
      <c r="L2846" t="s">
        <v>106</v>
      </c>
      <c r="M2846" t="s">
        <v>20</v>
      </c>
      <c r="N2846">
        <v>40</v>
      </c>
      <c r="O2846">
        <v>300</v>
      </c>
      <c r="P2846">
        <v>120000</v>
      </c>
      <c r="Q2846">
        <v>42000</v>
      </c>
      <c r="R2846">
        <v>0.35</v>
      </c>
      <c r="S2846" t="s">
        <v>82</v>
      </c>
      <c r="T2846" t="str">
        <f>IF(Table1[[#This Row],[Units Sold]]&gt; 700,"High Units","low Units")</f>
        <v>low Units</v>
      </c>
      <c r="U2846">
        <f>SUM(Table1[[#This Row],[Operating Profit]])/SUM(Table1[Operating Profit])*100</f>
        <v>1.2645455785311377E-2</v>
      </c>
      <c r="V2846">
        <f>SUM(Table1[[#This Row],[Price per Unit]]*Table1[[#This Row],[Units Sold]])</f>
        <v>12000</v>
      </c>
      <c r="W2846">
        <f>SUM(Table1[[#This Row],[Total Sales]]-Table1[[#This Row],[Operating Profit]])</f>
        <v>78000</v>
      </c>
      <c r="X2846">
        <f>SUM(Table1[[#This Row],[Total Sales]]-Table1[[#This Row],[Cost]])</f>
        <v>42000</v>
      </c>
      <c r="Y2846">
        <f>SUM(Table1[[#This Row],[profit/loss]])/SUM(Table1[profit/loss])</f>
        <v>1.2645455785311377E-4</v>
      </c>
    </row>
    <row r="2847" spans="1:25" x14ac:dyDescent="0.3">
      <c r="A2847" t="s">
        <v>33</v>
      </c>
      <c r="B2847" t="s">
        <v>82</v>
      </c>
      <c r="C2847">
        <v>1197831</v>
      </c>
      <c r="D2847" s="9">
        <v>44421</v>
      </c>
      <c r="E2847" s="8" t="str">
        <f>TEXT(Table1[[#This Row],[Invoice Date]],"dd-mm-yyyy")</f>
        <v>13-08-2021</v>
      </c>
      <c r="F2847" s="1" t="str">
        <f t="shared" si="176"/>
        <v>August</v>
      </c>
      <c r="G2847" s="1" t="str">
        <f t="shared" si="177"/>
        <v>2021</v>
      </c>
      <c r="H2847" s="1" t="str">
        <f t="shared" si="178"/>
        <v>Friday</v>
      </c>
      <c r="I2847" s="1" t="str">
        <f t="shared" si="179"/>
        <v>13</v>
      </c>
      <c r="J2847" t="s">
        <v>35</v>
      </c>
      <c r="K2847" t="s">
        <v>105</v>
      </c>
      <c r="L2847" t="s">
        <v>106</v>
      </c>
      <c r="M2847" t="s">
        <v>21</v>
      </c>
      <c r="N2847">
        <v>50</v>
      </c>
      <c r="O2847">
        <v>275</v>
      </c>
      <c r="P2847">
        <v>137500</v>
      </c>
      <c r="Q2847">
        <v>48125</v>
      </c>
      <c r="R2847">
        <v>0.35</v>
      </c>
      <c r="S2847" t="s">
        <v>82</v>
      </c>
      <c r="T2847" t="str">
        <f>IF(Table1[[#This Row],[Units Sold]]&gt; 700,"High Units","low Units")</f>
        <v>low Units</v>
      </c>
      <c r="U2847">
        <f>SUM(Table1[[#This Row],[Operating Profit]])/SUM(Table1[Operating Profit])*100</f>
        <v>1.4489584754002621E-2</v>
      </c>
      <c r="V2847">
        <f>SUM(Table1[[#This Row],[Price per Unit]]*Table1[[#This Row],[Units Sold]])</f>
        <v>13750</v>
      </c>
      <c r="W2847">
        <f>SUM(Table1[[#This Row],[Total Sales]]-Table1[[#This Row],[Operating Profit]])</f>
        <v>89375</v>
      </c>
      <c r="X2847">
        <f>SUM(Table1[[#This Row],[Total Sales]]-Table1[[#This Row],[Cost]])</f>
        <v>48125</v>
      </c>
      <c r="Y2847">
        <f>SUM(Table1[[#This Row],[profit/loss]])/SUM(Table1[profit/loss])</f>
        <v>1.448958475400262E-4</v>
      </c>
    </row>
    <row r="2848" spans="1:25" x14ac:dyDescent="0.3">
      <c r="A2848" t="s">
        <v>33</v>
      </c>
      <c r="B2848" t="s">
        <v>82</v>
      </c>
      <c r="C2848">
        <v>1197831</v>
      </c>
      <c r="D2848" s="9">
        <v>44421</v>
      </c>
      <c r="E2848" s="8" t="str">
        <f>TEXT(Table1[[#This Row],[Invoice Date]],"dd-mm-yyyy")</f>
        <v>13-08-2021</v>
      </c>
      <c r="F2848" s="1" t="str">
        <f t="shared" si="176"/>
        <v>August</v>
      </c>
      <c r="G2848" s="1" t="str">
        <f t="shared" si="177"/>
        <v>2021</v>
      </c>
      <c r="H2848" s="1" t="str">
        <f t="shared" si="178"/>
        <v>Friday</v>
      </c>
      <c r="I2848" s="1" t="str">
        <f t="shared" si="179"/>
        <v>13</v>
      </c>
      <c r="J2848" t="s">
        <v>35</v>
      </c>
      <c r="K2848" t="s">
        <v>105</v>
      </c>
      <c r="L2848" t="s">
        <v>106</v>
      </c>
      <c r="M2848" t="s">
        <v>22</v>
      </c>
      <c r="N2848">
        <v>55</v>
      </c>
      <c r="O2848">
        <v>450</v>
      </c>
      <c r="P2848">
        <v>247500</v>
      </c>
      <c r="Q2848">
        <v>86625</v>
      </c>
      <c r="R2848">
        <v>0.35</v>
      </c>
      <c r="S2848" t="s">
        <v>82</v>
      </c>
      <c r="T2848" t="str">
        <f>IF(Table1[[#This Row],[Units Sold]]&gt; 700,"High Units","low Units")</f>
        <v>low Units</v>
      </c>
      <c r="U2848">
        <f>SUM(Table1[[#This Row],[Operating Profit]])/SUM(Table1[Operating Profit])*100</f>
        <v>2.6081252557204716E-2</v>
      </c>
      <c r="V2848">
        <f>SUM(Table1[[#This Row],[Price per Unit]]*Table1[[#This Row],[Units Sold]])</f>
        <v>24750</v>
      </c>
      <c r="W2848">
        <f>SUM(Table1[[#This Row],[Total Sales]]-Table1[[#This Row],[Operating Profit]])</f>
        <v>160875</v>
      </c>
      <c r="X2848">
        <f>SUM(Table1[[#This Row],[Total Sales]]-Table1[[#This Row],[Cost]])</f>
        <v>86625</v>
      </c>
      <c r="Y2848">
        <f>SUM(Table1[[#This Row],[profit/loss]])/SUM(Table1[profit/loss])</f>
        <v>2.6081252557204717E-4</v>
      </c>
    </row>
    <row r="2849" spans="1:25" x14ac:dyDescent="0.3">
      <c r="A2849" t="s">
        <v>33</v>
      </c>
      <c r="B2849" t="s">
        <v>82</v>
      </c>
      <c r="C2849">
        <v>1197831</v>
      </c>
      <c r="D2849" s="9">
        <v>44451</v>
      </c>
      <c r="E2849" s="8" t="str">
        <f>TEXT(Table1[[#This Row],[Invoice Date]],"dd-mm-yyyy")</f>
        <v>12-09-2021</v>
      </c>
      <c r="F2849" s="1" t="str">
        <f t="shared" si="176"/>
        <v>September</v>
      </c>
      <c r="G2849" s="1" t="str">
        <f t="shared" si="177"/>
        <v>2021</v>
      </c>
      <c r="H2849" s="1" t="str">
        <f t="shared" si="178"/>
        <v>Sunday</v>
      </c>
      <c r="I2849" s="1" t="str">
        <f t="shared" si="179"/>
        <v>12</v>
      </c>
      <c r="J2849" t="s">
        <v>35</v>
      </c>
      <c r="K2849" t="s">
        <v>105</v>
      </c>
      <c r="L2849" t="s">
        <v>106</v>
      </c>
      <c r="M2849" t="s">
        <v>16</v>
      </c>
      <c r="N2849">
        <v>50</v>
      </c>
      <c r="O2849">
        <v>550</v>
      </c>
      <c r="P2849">
        <v>275000</v>
      </c>
      <c r="Q2849">
        <v>96250</v>
      </c>
      <c r="R2849">
        <v>0.35</v>
      </c>
      <c r="S2849" t="s">
        <v>82</v>
      </c>
      <c r="T2849" t="str">
        <f>IF(Table1[[#This Row],[Units Sold]]&gt; 700,"High Units","low Units")</f>
        <v>low Units</v>
      </c>
      <c r="U2849">
        <f>SUM(Table1[[#This Row],[Operating Profit]])/SUM(Table1[Operating Profit])*100</f>
        <v>2.8979169508005241E-2</v>
      </c>
      <c r="V2849">
        <f>SUM(Table1[[#This Row],[Price per Unit]]*Table1[[#This Row],[Units Sold]])</f>
        <v>27500</v>
      </c>
      <c r="W2849">
        <f>SUM(Table1[[#This Row],[Total Sales]]-Table1[[#This Row],[Operating Profit]])</f>
        <v>178750</v>
      </c>
      <c r="X2849">
        <f>SUM(Table1[[#This Row],[Total Sales]]-Table1[[#This Row],[Cost]])</f>
        <v>96250</v>
      </c>
      <c r="Y2849">
        <f>SUM(Table1[[#This Row],[profit/loss]])/SUM(Table1[profit/loss])</f>
        <v>2.897916950800524E-4</v>
      </c>
    </row>
    <row r="2850" spans="1:25" x14ac:dyDescent="0.3">
      <c r="A2850" t="s">
        <v>33</v>
      </c>
      <c r="B2850" t="s">
        <v>82</v>
      </c>
      <c r="C2850">
        <v>1197831</v>
      </c>
      <c r="D2850" s="9">
        <v>44451</v>
      </c>
      <c r="E2850" s="8" t="str">
        <f>TEXT(Table1[[#This Row],[Invoice Date]],"dd-mm-yyyy")</f>
        <v>12-09-2021</v>
      </c>
      <c r="F2850" s="1" t="str">
        <f t="shared" si="176"/>
        <v>September</v>
      </c>
      <c r="G2850" s="1" t="str">
        <f t="shared" si="177"/>
        <v>2021</v>
      </c>
      <c r="H2850" s="1" t="str">
        <f t="shared" si="178"/>
        <v>Sunday</v>
      </c>
      <c r="I2850" s="1" t="str">
        <f t="shared" si="179"/>
        <v>12</v>
      </c>
      <c r="J2850" t="s">
        <v>35</v>
      </c>
      <c r="K2850" t="s">
        <v>105</v>
      </c>
      <c r="L2850" t="s">
        <v>106</v>
      </c>
      <c r="M2850" t="s">
        <v>18</v>
      </c>
      <c r="N2850">
        <v>40</v>
      </c>
      <c r="O2850">
        <v>350</v>
      </c>
      <c r="P2850">
        <v>140000</v>
      </c>
      <c r="Q2850">
        <v>49000</v>
      </c>
      <c r="R2850">
        <v>0.35</v>
      </c>
      <c r="S2850" t="s">
        <v>82</v>
      </c>
      <c r="T2850" t="str">
        <f>IF(Table1[[#This Row],[Units Sold]]&gt; 700,"High Units","low Units")</f>
        <v>low Units</v>
      </c>
      <c r="U2850">
        <f>SUM(Table1[[#This Row],[Operating Profit]])/SUM(Table1[Operating Profit])*100</f>
        <v>1.4753031749529941E-2</v>
      </c>
      <c r="V2850">
        <f>SUM(Table1[[#This Row],[Price per Unit]]*Table1[[#This Row],[Units Sold]])</f>
        <v>14000</v>
      </c>
      <c r="W2850">
        <f>SUM(Table1[[#This Row],[Total Sales]]-Table1[[#This Row],[Operating Profit]])</f>
        <v>91000</v>
      </c>
      <c r="X2850">
        <f>SUM(Table1[[#This Row],[Total Sales]]-Table1[[#This Row],[Cost]])</f>
        <v>49000</v>
      </c>
      <c r="Y2850">
        <f>SUM(Table1[[#This Row],[profit/loss]])/SUM(Table1[profit/loss])</f>
        <v>1.4753031749529941E-4</v>
      </c>
    </row>
    <row r="2851" spans="1:25" x14ac:dyDescent="0.3">
      <c r="A2851" t="s">
        <v>33</v>
      </c>
      <c r="B2851" t="s">
        <v>82</v>
      </c>
      <c r="C2851">
        <v>1197831</v>
      </c>
      <c r="D2851" s="9">
        <v>44451</v>
      </c>
      <c r="E2851" s="8" t="str">
        <f>TEXT(Table1[[#This Row],[Invoice Date]],"dd-mm-yyyy")</f>
        <v>12-09-2021</v>
      </c>
      <c r="F2851" s="1" t="str">
        <f t="shared" si="176"/>
        <v>September</v>
      </c>
      <c r="G2851" s="1" t="str">
        <f t="shared" si="177"/>
        <v>2021</v>
      </c>
      <c r="H2851" s="1" t="str">
        <f t="shared" si="178"/>
        <v>Sunday</v>
      </c>
      <c r="I2851" s="1" t="str">
        <f t="shared" si="179"/>
        <v>12</v>
      </c>
      <c r="J2851" t="s">
        <v>35</v>
      </c>
      <c r="K2851" t="s">
        <v>105</v>
      </c>
      <c r="L2851" t="s">
        <v>106</v>
      </c>
      <c r="M2851" t="s">
        <v>19</v>
      </c>
      <c r="N2851">
        <v>15</v>
      </c>
      <c r="O2851">
        <v>250</v>
      </c>
      <c r="P2851">
        <v>37500</v>
      </c>
      <c r="Q2851">
        <v>13125</v>
      </c>
      <c r="R2851">
        <v>0.35</v>
      </c>
      <c r="S2851" t="s">
        <v>82</v>
      </c>
      <c r="T2851" t="str">
        <f>IF(Table1[[#This Row],[Units Sold]]&gt; 700,"High Units","low Units")</f>
        <v>low Units</v>
      </c>
      <c r="U2851">
        <f>SUM(Table1[[#This Row],[Operating Profit]])/SUM(Table1[Operating Profit])*100</f>
        <v>3.9517049329098053E-3</v>
      </c>
      <c r="V2851">
        <f>SUM(Table1[[#This Row],[Price per Unit]]*Table1[[#This Row],[Units Sold]])</f>
        <v>3750</v>
      </c>
      <c r="W2851">
        <f>SUM(Table1[[#This Row],[Total Sales]]-Table1[[#This Row],[Operating Profit]])</f>
        <v>24375</v>
      </c>
      <c r="X2851">
        <f>SUM(Table1[[#This Row],[Total Sales]]-Table1[[#This Row],[Cost]])</f>
        <v>13125</v>
      </c>
      <c r="Y2851">
        <f>SUM(Table1[[#This Row],[profit/loss]])/SUM(Table1[profit/loss])</f>
        <v>3.9517049329098052E-5</v>
      </c>
    </row>
    <row r="2852" spans="1:25" x14ac:dyDescent="0.3">
      <c r="A2852" t="s">
        <v>33</v>
      </c>
      <c r="B2852" t="s">
        <v>82</v>
      </c>
      <c r="C2852">
        <v>1197831</v>
      </c>
      <c r="D2852" s="9">
        <v>44451</v>
      </c>
      <c r="E2852" s="8" t="str">
        <f>TEXT(Table1[[#This Row],[Invoice Date]],"dd-mm-yyyy")</f>
        <v>12-09-2021</v>
      </c>
      <c r="F2852" s="1" t="str">
        <f t="shared" si="176"/>
        <v>September</v>
      </c>
      <c r="G2852" s="1" t="str">
        <f t="shared" si="177"/>
        <v>2021</v>
      </c>
      <c r="H2852" s="1" t="str">
        <f t="shared" si="178"/>
        <v>Sunday</v>
      </c>
      <c r="I2852" s="1" t="str">
        <f t="shared" si="179"/>
        <v>12</v>
      </c>
      <c r="J2852" t="s">
        <v>35</v>
      </c>
      <c r="K2852" t="s">
        <v>105</v>
      </c>
      <c r="L2852" t="s">
        <v>106</v>
      </c>
      <c r="M2852" t="s">
        <v>20</v>
      </c>
      <c r="N2852">
        <v>15</v>
      </c>
      <c r="O2852">
        <v>225</v>
      </c>
      <c r="P2852">
        <v>33750</v>
      </c>
      <c r="Q2852">
        <v>11813</v>
      </c>
      <c r="R2852">
        <v>0.35</v>
      </c>
      <c r="S2852" t="s">
        <v>82</v>
      </c>
      <c r="T2852" t="str">
        <f>IF(Table1[[#This Row],[Units Sold]]&gt; 700,"High Units","low Units")</f>
        <v>low Units</v>
      </c>
      <c r="U2852">
        <f>SUM(Table1[[#This Row],[Operating Profit]])/SUM(Table1[Operating Profit])*100</f>
        <v>3.5566849807591259E-3</v>
      </c>
      <c r="V2852">
        <f>SUM(Table1[[#This Row],[Price per Unit]]*Table1[[#This Row],[Units Sold]])</f>
        <v>3375</v>
      </c>
      <c r="W2852">
        <f>SUM(Table1[[#This Row],[Total Sales]]-Table1[[#This Row],[Operating Profit]])</f>
        <v>21937</v>
      </c>
      <c r="X2852">
        <f>SUM(Table1[[#This Row],[Total Sales]]-Table1[[#This Row],[Cost]])</f>
        <v>11813</v>
      </c>
      <c r="Y2852">
        <f>SUM(Table1[[#This Row],[profit/loss]])/SUM(Table1[profit/loss])</f>
        <v>3.5566849807591258E-5</v>
      </c>
    </row>
    <row r="2853" spans="1:25" x14ac:dyDescent="0.3">
      <c r="A2853" t="s">
        <v>33</v>
      </c>
      <c r="B2853" t="s">
        <v>82</v>
      </c>
      <c r="C2853">
        <v>1197831</v>
      </c>
      <c r="D2853" s="9">
        <v>44451</v>
      </c>
      <c r="E2853" s="8" t="str">
        <f>TEXT(Table1[[#This Row],[Invoice Date]],"dd-mm-yyyy")</f>
        <v>12-09-2021</v>
      </c>
      <c r="F2853" s="1" t="str">
        <f t="shared" si="176"/>
        <v>September</v>
      </c>
      <c r="G2853" s="1" t="str">
        <f t="shared" si="177"/>
        <v>2021</v>
      </c>
      <c r="H2853" s="1" t="str">
        <f t="shared" si="178"/>
        <v>Sunday</v>
      </c>
      <c r="I2853" s="1" t="str">
        <f t="shared" si="179"/>
        <v>12</v>
      </c>
      <c r="J2853" t="s">
        <v>35</v>
      </c>
      <c r="K2853" t="s">
        <v>105</v>
      </c>
      <c r="L2853" t="s">
        <v>106</v>
      </c>
      <c r="M2853" t="s">
        <v>21</v>
      </c>
      <c r="N2853">
        <v>25</v>
      </c>
      <c r="O2853">
        <v>225</v>
      </c>
      <c r="P2853">
        <v>56250</v>
      </c>
      <c r="Q2853">
        <v>19688</v>
      </c>
      <c r="R2853">
        <v>0.35</v>
      </c>
      <c r="S2853" t="s">
        <v>82</v>
      </c>
      <c r="T2853" t="str">
        <f>IF(Table1[[#This Row],[Units Sold]]&gt; 700,"High Units","low Units")</f>
        <v>low Units</v>
      </c>
      <c r="U2853">
        <f>SUM(Table1[[#This Row],[Operating Profit]])/SUM(Table1[Operating Profit])*100</f>
        <v>5.9277079405050098E-3</v>
      </c>
      <c r="V2853">
        <f>SUM(Table1[[#This Row],[Price per Unit]]*Table1[[#This Row],[Units Sold]])</f>
        <v>5625</v>
      </c>
      <c r="W2853">
        <f>SUM(Table1[[#This Row],[Total Sales]]-Table1[[#This Row],[Operating Profit]])</f>
        <v>36562</v>
      </c>
      <c r="X2853">
        <f>SUM(Table1[[#This Row],[Total Sales]]-Table1[[#This Row],[Cost]])</f>
        <v>19688</v>
      </c>
      <c r="Y2853">
        <f>SUM(Table1[[#This Row],[profit/loss]])/SUM(Table1[profit/loss])</f>
        <v>5.9277079405050096E-5</v>
      </c>
    </row>
    <row r="2854" spans="1:25" x14ac:dyDescent="0.3">
      <c r="A2854" t="s">
        <v>33</v>
      </c>
      <c r="B2854" t="s">
        <v>82</v>
      </c>
      <c r="C2854">
        <v>1197831</v>
      </c>
      <c r="D2854" s="9">
        <v>44451</v>
      </c>
      <c r="E2854" s="8" t="str">
        <f>TEXT(Table1[[#This Row],[Invoice Date]],"dd-mm-yyyy")</f>
        <v>12-09-2021</v>
      </c>
      <c r="F2854" s="1" t="str">
        <f t="shared" si="176"/>
        <v>September</v>
      </c>
      <c r="G2854" s="1" t="str">
        <f t="shared" si="177"/>
        <v>2021</v>
      </c>
      <c r="H2854" s="1" t="str">
        <f t="shared" si="178"/>
        <v>Sunday</v>
      </c>
      <c r="I2854" s="1" t="str">
        <f t="shared" si="179"/>
        <v>12</v>
      </c>
      <c r="J2854" t="s">
        <v>35</v>
      </c>
      <c r="K2854" t="s">
        <v>105</v>
      </c>
      <c r="L2854" t="s">
        <v>106</v>
      </c>
      <c r="M2854" t="s">
        <v>22</v>
      </c>
      <c r="N2854">
        <v>30</v>
      </c>
      <c r="O2854">
        <v>325</v>
      </c>
      <c r="P2854">
        <v>97500</v>
      </c>
      <c r="Q2854">
        <v>34125</v>
      </c>
      <c r="R2854">
        <v>0.35</v>
      </c>
      <c r="S2854" t="s">
        <v>82</v>
      </c>
      <c r="T2854" t="str">
        <f>IF(Table1[[#This Row],[Units Sold]]&gt; 700,"High Units","low Units")</f>
        <v>low Units</v>
      </c>
      <c r="U2854">
        <f>SUM(Table1[[#This Row],[Operating Profit]])/SUM(Table1[Operating Profit])*100</f>
        <v>1.0274432825565493E-2</v>
      </c>
      <c r="V2854">
        <f>SUM(Table1[[#This Row],[Price per Unit]]*Table1[[#This Row],[Units Sold]])</f>
        <v>9750</v>
      </c>
      <c r="W2854">
        <f>SUM(Table1[[#This Row],[Total Sales]]-Table1[[#This Row],[Operating Profit]])</f>
        <v>63375</v>
      </c>
      <c r="X2854">
        <f>SUM(Table1[[#This Row],[Total Sales]]-Table1[[#This Row],[Cost]])</f>
        <v>34125</v>
      </c>
      <c r="Y2854">
        <f>SUM(Table1[[#This Row],[profit/loss]])/SUM(Table1[profit/loss])</f>
        <v>1.0274432825565493E-4</v>
      </c>
    </row>
    <row r="2855" spans="1:25" x14ac:dyDescent="0.3">
      <c r="A2855" t="s">
        <v>33</v>
      </c>
      <c r="B2855" t="s">
        <v>82</v>
      </c>
      <c r="C2855">
        <v>1197831</v>
      </c>
      <c r="D2855" s="9">
        <v>44483</v>
      </c>
      <c r="E2855" s="8" t="str">
        <f>TEXT(Table1[[#This Row],[Invoice Date]],"dd-mm-yyyy")</f>
        <v>14-10-2021</v>
      </c>
      <c r="F2855" s="1" t="str">
        <f t="shared" si="176"/>
        <v>October</v>
      </c>
      <c r="G2855" s="1" t="str">
        <f t="shared" si="177"/>
        <v>2021</v>
      </c>
      <c r="H2855" s="1" t="str">
        <f t="shared" si="178"/>
        <v>Thursday</v>
      </c>
      <c r="I2855" s="1" t="str">
        <f t="shared" si="179"/>
        <v>14</v>
      </c>
      <c r="J2855" t="s">
        <v>35</v>
      </c>
      <c r="K2855" t="s">
        <v>105</v>
      </c>
      <c r="L2855" t="s">
        <v>106</v>
      </c>
      <c r="M2855" t="s">
        <v>16</v>
      </c>
      <c r="N2855">
        <v>30</v>
      </c>
      <c r="O2855">
        <v>500</v>
      </c>
      <c r="P2855">
        <v>150000</v>
      </c>
      <c r="Q2855">
        <v>52500</v>
      </c>
      <c r="R2855">
        <v>0.35</v>
      </c>
      <c r="S2855" t="s">
        <v>82</v>
      </c>
      <c r="T2855" t="str">
        <f>IF(Table1[[#This Row],[Units Sold]]&gt; 700,"High Units","low Units")</f>
        <v>low Units</v>
      </c>
      <c r="U2855">
        <f>SUM(Table1[[#This Row],[Operating Profit]])/SUM(Table1[Operating Profit])*100</f>
        <v>1.5806819731639221E-2</v>
      </c>
      <c r="V2855">
        <f>SUM(Table1[[#This Row],[Price per Unit]]*Table1[[#This Row],[Units Sold]])</f>
        <v>15000</v>
      </c>
      <c r="W2855">
        <f>SUM(Table1[[#This Row],[Total Sales]]-Table1[[#This Row],[Operating Profit]])</f>
        <v>97500</v>
      </c>
      <c r="X2855">
        <f>SUM(Table1[[#This Row],[Total Sales]]-Table1[[#This Row],[Cost]])</f>
        <v>52500</v>
      </c>
      <c r="Y2855">
        <f>SUM(Table1[[#This Row],[profit/loss]])/SUM(Table1[profit/loss])</f>
        <v>1.5806819731639221E-4</v>
      </c>
    </row>
    <row r="2856" spans="1:25" x14ac:dyDescent="0.3">
      <c r="A2856" t="s">
        <v>33</v>
      </c>
      <c r="B2856" t="s">
        <v>82</v>
      </c>
      <c r="C2856">
        <v>1197831</v>
      </c>
      <c r="D2856" s="9">
        <v>44483</v>
      </c>
      <c r="E2856" s="8" t="str">
        <f>TEXT(Table1[[#This Row],[Invoice Date]],"dd-mm-yyyy")</f>
        <v>14-10-2021</v>
      </c>
      <c r="F2856" s="1" t="str">
        <f t="shared" si="176"/>
        <v>October</v>
      </c>
      <c r="G2856" s="1" t="str">
        <f t="shared" si="177"/>
        <v>2021</v>
      </c>
      <c r="H2856" s="1" t="str">
        <f t="shared" si="178"/>
        <v>Thursday</v>
      </c>
      <c r="I2856" s="1" t="str">
        <f t="shared" si="179"/>
        <v>14</v>
      </c>
      <c r="J2856" t="s">
        <v>35</v>
      </c>
      <c r="K2856" t="s">
        <v>105</v>
      </c>
      <c r="L2856" t="s">
        <v>106</v>
      </c>
      <c r="M2856" t="s">
        <v>18</v>
      </c>
      <c r="N2856">
        <v>20</v>
      </c>
      <c r="O2856">
        <v>325</v>
      </c>
      <c r="P2856">
        <v>65000</v>
      </c>
      <c r="Q2856">
        <v>22750</v>
      </c>
      <c r="R2856">
        <v>0.35</v>
      </c>
      <c r="S2856" t="s">
        <v>82</v>
      </c>
      <c r="T2856" t="str">
        <f>IF(Table1[[#This Row],[Units Sold]]&gt; 700,"High Units","low Units")</f>
        <v>low Units</v>
      </c>
      <c r="U2856">
        <f>SUM(Table1[[#This Row],[Operating Profit]])/SUM(Table1[Operating Profit])*100</f>
        <v>6.8496218837103291E-3</v>
      </c>
      <c r="V2856">
        <f>SUM(Table1[[#This Row],[Price per Unit]]*Table1[[#This Row],[Units Sold]])</f>
        <v>6500</v>
      </c>
      <c r="W2856">
        <f>SUM(Table1[[#This Row],[Total Sales]]-Table1[[#This Row],[Operating Profit]])</f>
        <v>42250</v>
      </c>
      <c r="X2856">
        <f>SUM(Table1[[#This Row],[Total Sales]]-Table1[[#This Row],[Cost]])</f>
        <v>22750</v>
      </c>
      <c r="Y2856">
        <f>SUM(Table1[[#This Row],[profit/loss]])/SUM(Table1[profit/loss])</f>
        <v>6.8496218837103294E-5</v>
      </c>
    </row>
    <row r="2857" spans="1:25" x14ac:dyDescent="0.3">
      <c r="A2857" t="s">
        <v>33</v>
      </c>
      <c r="B2857" t="s">
        <v>82</v>
      </c>
      <c r="C2857">
        <v>1197831</v>
      </c>
      <c r="D2857" s="9">
        <v>44483</v>
      </c>
      <c r="E2857" s="8" t="str">
        <f>TEXT(Table1[[#This Row],[Invoice Date]],"dd-mm-yyyy")</f>
        <v>14-10-2021</v>
      </c>
      <c r="F2857" s="1" t="str">
        <f t="shared" si="176"/>
        <v>October</v>
      </c>
      <c r="G2857" s="1" t="str">
        <f t="shared" si="177"/>
        <v>2021</v>
      </c>
      <c r="H2857" s="1" t="str">
        <f t="shared" si="178"/>
        <v>Thursday</v>
      </c>
      <c r="I2857" s="1" t="str">
        <f t="shared" si="179"/>
        <v>14</v>
      </c>
      <c r="J2857" t="s">
        <v>35</v>
      </c>
      <c r="K2857" t="s">
        <v>105</v>
      </c>
      <c r="L2857" t="s">
        <v>106</v>
      </c>
      <c r="M2857" t="s">
        <v>19</v>
      </c>
      <c r="N2857">
        <v>20</v>
      </c>
      <c r="O2857">
        <v>200</v>
      </c>
      <c r="P2857">
        <v>40000</v>
      </c>
      <c r="Q2857">
        <v>14000</v>
      </c>
      <c r="R2857">
        <v>0.35</v>
      </c>
      <c r="S2857" t="s">
        <v>82</v>
      </c>
      <c r="T2857" t="str">
        <f>IF(Table1[[#This Row],[Units Sold]]&gt; 700,"High Units","low Units")</f>
        <v>low Units</v>
      </c>
      <c r="U2857">
        <f>SUM(Table1[[#This Row],[Operating Profit]])/SUM(Table1[Operating Profit])*100</f>
        <v>4.2151519284371261E-3</v>
      </c>
      <c r="V2857">
        <f>SUM(Table1[[#This Row],[Price per Unit]]*Table1[[#This Row],[Units Sold]])</f>
        <v>4000</v>
      </c>
      <c r="W2857">
        <f>SUM(Table1[[#This Row],[Total Sales]]-Table1[[#This Row],[Operating Profit]])</f>
        <v>26000</v>
      </c>
      <c r="X2857">
        <f>SUM(Table1[[#This Row],[Total Sales]]-Table1[[#This Row],[Cost]])</f>
        <v>14000</v>
      </c>
      <c r="Y2857">
        <f>SUM(Table1[[#This Row],[profit/loss]])/SUM(Table1[profit/loss])</f>
        <v>4.2151519284371258E-5</v>
      </c>
    </row>
    <row r="2858" spans="1:25" x14ac:dyDescent="0.3">
      <c r="A2858" t="s">
        <v>33</v>
      </c>
      <c r="B2858" t="s">
        <v>82</v>
      </c>
      <c r="C2858">
        <v>1197831</v>
      </c>
      <c r="D2858" s="9">
        <v>44483</v>
      </c>
      <c r="E2858" s="8" t="str">
        <f>TEXT(Table1[[#This Row],[Invoice Date]],"dd-mm-yyyy")</f>
        <v>14-10-2021</v>
      </c>
      <c r="F2858" s="1" t="str">
        <f t="shared" si="176"/>
        <v>October</v>
      </c>
      <c r="G2858" s="1" t="str">
        <f t="shared" si="177"/>
        <v>2021</v>
      </c>
      <c r="H2858" s="1" t="str">
        <f t="shared" si="178"/>
        <v>Thursday</v>
      </c>
      <c r="I2858" s="1" t="str">
        <f t="shared" si="179"/>
        <v>14</v>
      </c>
      <c r="J2858" t="s">
        <v>35</v>
      </c>
      <c r="K2858" t="s">
        <v>105</v>
      </c>
      <c r="L2858" t="s">
        <v>106</v>
      </c>
      <c r="M2858" t="s">
        <v>20</v>
      </c>
      <c r="N2858">
        <v>20</v>
      </c>
      <c r="O2858">
        <v>175</v>
      </c>
      <c r="P2858">
        <v>35000</v>
      </c>
      <c r="Q2858">
        <v>12250</v>
      </c>
      <c r="R2858">
        <v>0.35</v>
      </c>
      <c r="S2858" t="s">
        <v>82</v>
      </c>
      <c r="T2858" t="str">
        <f>IF(Table1[[#This Row],[Units Sold]]&gt; 700,"High Units","low Units")</f>
        <v>low Units</v>
      </c>
      <c r="U2858">
        <f>SUM(Table1[[#This Row],[Operating Profit]])/SUM(Table1[Operating Profit])*100</f>
        <v>3.6882579373824853E-3</v>
      </c>
      <c r="V2858">
        <f>SUM(Table1[[#This Row],[Price per Unit]]*Table1[[#This Row],[Units Sold]])</f>
        <v>3500</v>
      </c>
      <c r="W2858">
        <f>SUM(Table1[[#This Row],[Total Sales]]-Table1[[#This Row],[Operating Profit]])</f>
        <v>22750</v>
      </c>
      <c r="X2858">
        <f>SUM(Table1[[#This Row],[Total Sales]]-Table1[[#This Row],[Cost]])</f>
        <v>12250</v>
      </c>
      <c r="Y2858">
        <f>SUM(Table1[[#This Row],[profit/loss]])/SUM(Table1[profit/loss])</f>
        <v>3.6882579373824853E-5</v>
      </c>
    </row>
    <row r="2859" spans="1:25" x14ac:dyDescent="0.3">
      <c r="A2859" t="s">
        <v>33</v>
      </c>
      <c r="B2859" t="s">
        <v>82</v>
      </c>
      <c r="C2859">
        <v>1197831</v>
      </c>
      <c r="D2859" s="9">
        <v>44483</v>
      </c>
      <c r="E2859" s="8" t="str">
        <f>TEXT(Table1[[#This Row],[Invoice Date]],"dd-mm-yyyy")</f>
        <v>14-10-2021</v>
      </c>
      <c r="F2859" s="1" t="str">
        <f t="shared" si="176"/>
        <v>October</v>
      </c>
      <c r="G2859" s="1" t="str">
        <f t="shared" si="177"/>
        <v>2021</v>
      </c>
      <c r="H2859" s="1" t="str">
        <f t="shared" si="178"/>
        <v>Thursday</v>
      </c>
      <c r="I2859" s="1" t="str">
        <f t="shared" si="179"/>
        <v>14</v>
      </c>
      <c r="J2859" t="s">
        <v>35</v>
      </c>
      <c r="K2859" t="s">
        <v>105</v>
      </c>
      <c r="L2859" t="s">
        <v>106</v>
      </c>
      <c r="M2859" t="s">
        <v>21</v>
      </c>
      <c r="N2859">
        <v>30</v>
      </c>
      <c r="O2859">
        <v>175</v>
      </c>
      <c r="P2859">
        <v>52500</v>
      </c>
      <c r="Q2859">
        <v>18375</v>
      </c>
      <c r="R2859">
        <v>0.35</v>
      </c>
      <c r="S2859" t="s">
        <v>82</v>
      </c>
      <c r="T2859" t="str">
        <f>IF(Table1[[#This Row],[Units Sold]]&gt; 700,"High Units","low Units")</f>
        <v>low Units</v>
      </c>
      <c r="U2859">
        <f>SUM(Table1[[#This Row],[Operating Profit]])/SUM(Table1[Operating Profit])*100</f>
        <v>5.5323869060737276E-3</v>
      </c>
      <c r="V2859">
        <f>SUM(Table1[[#This Row],[Price per Unit]]*Table1[[#This Row],[Units Sold]])</f>
        <v>5250</v>
      </c>
      <c r="W2859">
        <f>SUM(Table1[[#This Row],[Total Sales]]-Table1[[#This Row],[Operating Profit]])</f>
        <v>34125</v>
      </c>
      <c r="X2859">
        <f>SUM(Table1[[#This Row],[Total Sales]]-Table1[[#This Row],[Cost]])</f>
        <v>18375</v>
      </c>
      <c r="Y2859">
        <f>SUM(Table1[[#This Row],[profit/loss]])/SUM(Table1[profit/loss])</f>
        <v>5.5323869060737273E-5</v>
      </c>
    </row>
    <row r="2860" spans="1:25" x14ac:dyDescent="0.3">
      <c r="A2860" t="s">
        <v>13</v>
      </c>
      <c r="B2860" t="s">
        <v>82</v>
      </c>
      <c r="C2860">
        <v>1197831</v>
      </c>
      <c r="D2860" s="9">
        <v>44483</v>
      </c>
      <c r="E2860" s="8" t="str">
        <f>TEXT(Table1[[#This Row],[Invoice Date]],"dd-mm-yyyy")</f>
        <v>14-10-2021</v>
      </c>
      <c r="F2860" s="1" t="str">
        <f t="shared" si="176"/>
        <v>October</v>
      </c>
      <c r="G2860" s="1" t="str">
        <f t="shared" si="177"/>
        <v>2021</v>
      </c>
      <c r="H2860" s="1" t="str">
        <f t="shared" si="178"/>
        <v>Thursday</v>
      </c>
      <c r="I2860" s="1" t="str">
        <f t="shared" si="179"/>
        <v>14</v>
      </c>
      <c r="J2860" t="s">
        <v>35</v>
      </c>
      <c r="K2860" t="s">
        <v>105</v>
      </c>
      <c r="L2860" t="s">
        <v>106</v>
      </c>
      <c r="M2860" t="s">
        <v>22</v>
      </c>
      <c r="N2860">
        <v>30</v>
      </c>
      <c r="O2860">
        <v>300</v>
      </c>
      <c r="P2860">
        <v>90000</v>
      </c>
      <c r="Q2860">
        <v>31500</v>
      </c>
      <c r="R2860">
        <v>0.35</v>
      </c>
      <c r="S2860" t="s">
        <v>82</v>
      </c>
      <c r="T2860" t="str">
        <f>IF(Table1[[#This Row],[Units Sold]]&gt; 700,"High Units","low Units")</f>
        <v>low Units</v>
      </c>
      <c r="U2860">
        <f>SUM(Table1[[#This Row],[Operating Profit]])/SUM(Table1[Operating Profit])*100</f>
        <v>9.484091838983532E-3</v>
      </c>
      <c r="V2860">
        <f>SUM(Table1[[#This Row],[Price per Unit]]*Table1[[#This Row],[Units Sold]])</f>
        <v>9000</v>
      </c>
      <c r="W2860">
        <f>SUM(Table1[[#This Row],[Total Sales]]-Table1[[#This Row],[Operating Profit]])</f>
        <v>58500</v>
      </c>
      <c r="X2860">
        <f>SUM(Table1[[#This Row],[Total Sales]]-Table1[[#This Row],[Cost]])</f>
        <v>31500</v>
      </c>
      <c r="Y2860">
        <f>SUM(Table1[[#This Row],[profit/loss]])/SUM(Table1[profit/loss])</f>
        <v>9.4840918389835324E-5</v>
      </c>
    </row>
    <row r="2861" spans="1:25" x14ac:dyDescent="0.3">
      <c r="A2861" t="s">
        <v>13</v>
      </c>
      <c r="B2861" t="s">
        <v>82</v>
      </c>
      <c r="C2861">
        <v>1197831</v>
      </c>
      <c r="D2861" s="9">
        <v>44513</v>
      </c>
      <c r="E2861" s="8" t="str">
        <f>TEXT(Table1[[#This Row],[Invoice Date]],"dd-mm-yyyy")</f>
        <v>13-11-2021</v>
      </c>
      <c r="F2861" s="1" t="str">
        <f t="shared" si="176"/>
        <v>November</v>
      </c>
      <c r="G2861" s="1" t="str">
        <f t="shared" si="177"/>
        <v>2021</v>
      </c>
      <c r="H2861" s="1" t="str">
        <f t="shared" si="178"/>
        <v>Saturday</v>
      </c>
      <c r="I2861" s="1" t="str">
        <f t="shared" si="179"/>
        <v>13</v>
      </c>
      <c r="J2861" t="s">
        <v>35</v>
      </c>
      <c r="K2861" t="s">
        <v>105</v>
      </c>
      <c r="L2861" t="s">
        <v>106</v>
      </c>
      <c r="M2861" t="s">
        <v>16</v>
      </c>
      <c r="N2861">
        <v>25</v>
      </c>
      <c r="O2861">
        <v>450</v>
      </c>
      <c r="P2861">
        <v>112500</v>
      </c>
      <c r="Q2861">
        <v>39375</v>
      </c>
      <c r="R2861">
        <v>0.35</v>
      </c>
      <c r="S2861" t="s">
        <v>82</v>
      </c>
      <c r="T2861" t="str">
        <f>IF(Table1[[#This Row],[Units Sold]]&gt; 700,"High Units","low Units")</f>
        <v>low Units</v>
      </c>
      <c r="U2861">
        <f>SUM(Table1[[#This Row],[Operating Profit]])/SUM(Table1[Operating Profit])*100</f>
        <v>1.1855114798729416E-2</v>
      </c>
      <c r="V2861">
        <f>SUM(Table1[[#This Row],[Price per Unit]]*Table1[[#This Row],[Units Sold]])</f>
        <v>11250</v>
      </c>
      <c r="W2861">
        <f>SUM(Table1[[#This Row],[Total Sales]]-Table1[[#This Row],[Operating Profit]])</f>
        <v>73125</v>
      </c>
      <c r="X2861">
        <f>SUM(Table1[[#This Row],[Total Sales]]-Table1[[#This Row],[Cost]])</f>
        <v>39375</v>
      </c>
      <c r="Y2861">
        <f>SUM(Table1[[#This Row],[profit/loss]])/SUM(Table1[profit/loss])</f>
        <v>1.1855114798729416E-4</v>
      </c>
    </row>
    <row r="2862" spans="1:25" x14ac:dyDescent="0.3">
      <c r="A2862" t="s">
        <v>13</v>
      </c>
      <c r="B2862" t="s">
        <v>82</v>
      </c>
      <c r="C2862">
        <v>1197831</v>
      </c>
      <c r="D2862" s="9">
        <v>44513</v>
      </c>
      <c r="E2862" s="8" t="str">
        <f>TEXT(Table1[[#This Row],[Invoice Date]],"dd-mm-yyyy")</f>
        <v>13-11-2021</v>
      </c>
      <c r="F2862" s="1" t="str">
        <f t="shared" si="176"/>
        <v>November</v>
      </c>
      <c r="G2862" s="1" t="str">
        <f t="shared" si="177"/>
        <v>2021</v>
      </c>
      <c r="H2862" s="1" t="str">
        <f t="shared" si="178"/>
        <v>Saturday</v>
      </c>
      <c r="I2862" s="1" t="str">
        <f t="shared" si="179"/>
        <v>13</v>
      </c>
      <c r="J2862" t="s">
        <v>35</v>
      </c>
      <c r="K2862" t="s">
        <v>105</v>
      </c>
      <c r="L2862" t="s">
        <v>106</v>
      </c>
      <c r="M2862" t="s">
        <v>18</v>
      </c>
      <c r="N2862">
        <v>15</v>
      </c>
      <c r="O2862">
        <v>275</v>
      </c>
      <c r="P2862">
        <v>41250</v>
      </c>
      <c r="Q2862">
        <v>14438</v>
      </c>
      <c r="R2862">
        <v>0.35</v>
      </c>
      <c r="S2862" t="s">
        <v>82</v>
      </c>
      <c r="T2862" t="str">
        <f>IF(Table1[[#This Row],[Units Sold]]&gt; 700,"High Units","low Units")</f>
        <v>low Units</v>
      </c>
      <c r="U2862">
        <f>SUM(Table1[[#This Row],[Operating Profit]])/SUM(Table1[Operating Profit])*100</f>
        <v>4.3470259673410866E-3</v>
      </c>
      <c r="V2862">
        <f>SUM(Table1[[#This Row],[Price per Unit]]*Table1[[#This Row],[Units Sold]])</f>
        <v>4125</v>
      </c>
      <c r="W2862">
        <f>SUM(Table1[[#This Row],[Total Sales]]-Table1[[#This Row],[Operating Profit]])</f>
        <v>26812</v>
      </c>
      <c r="X2862">
        <f>SUM(Table1[[#This Row],[Total Sales]]-Table1[[#This Row],[Cost]])</f>
        <v>14438</v>
      </c>
      <c r="Y2862">
        <f>SUM(Table1[[#This Row],[profit/loss]])/SUM(Table1[profit/loss])</f>
        <v>4.3470259673410869E-5</v>
      </c>
    </row>
    <row r="2863" spans="1:25" x14ac:dyDescent="0.3">
      <c r="A2863" t="s">
        <v>13</v>
      </c>
      <c r="B2863" t="s">
        <v>82</v>
      </c>
      <c r="C2863">
        <v>1197831</v>
      </c>
      <c r="D2863" s="9">
        <v>44513</v>
      </c>
      <c r="E2863" s="8" t="str">
        <f>TEXT(Table1[[#This Row],[Invoice Date]],"dd-mm-yyyy")</f>
        <v>13-11-2021</v>
      </c>
      <c r="F2863" s="1" t="str">
        <f t="shared" si="176"/>
        <v>November</v>
      </c>
      <c r="G2863" s="1" t="str">
        <f t="shared" si="177"/>
        <v>2021</v>
      </c>
      <c r="H2863" s="1" t="str">
        <f t="shared" si="178"/>
        <v>Saturday</v>
      </c>
      <c r="I2863" s="1" t="str">
        <f t="shared" si="179"/>
        <v>13</v>
      </c>
      <c r="J2863" t="s">
        <v>35</v>
      </c>
      <c r="K2863" t="s">
        <v>105</v>
      </c>
      <c r="L2863" t="s">
        <v>106</v>
      </c>
      <c r="M2863" t="s">
        <v>19</v>
      </c>
      <c r="N2863">
        <v>25</v>
      </c>
      <c r="O2863">
        <v>220</v>
      </c>
      <c r="P2863">
        <v>55000</v>
      </c>
      <c r="Q2863">
        <v>19250</v>
      </c>
      <c r="R2863">
        <v>0.35</v>
      </c>
      <c r="S2863" t="s">
        <v>82</v>
      </c>
      <c r="T2863" t="str">
        <f>IF(Table1[[#This Row],[Units Sold]]&gt; 700,"High Units","low Units")</f>
        <v>low Units</v>
      </c>
      <c r="U2863">
        <f>SUM(Table1[[#This Row],[Operating Profit]])/SUM(Table1[Operating Profit])*100</f>
        <v>5.7958339016010475E-3</v>
      </c>
      <c r="V2863">
        <f>SUM(Table1[[#This Row],[Price per Unit]]*Table1[[#This Row],[Units Sold]])</f>
        <v>5500</v>
      </c>
      <c r="W2863">
        <f>SUM(Table1[[#This Row],[Total Sales]]-Table1[[#This Row],[Operating Profit]])</f>
        <v>35750</v>
      </c>
      <c r="X2863">
        <f>SUM(Table1[[#This Row],[Total Sales]]-Table1[[#This Row],[Cost]])</f>
        <v>19250</v>
      </c>
      <c r="Y2863">
        <f>SUM(Table1[[#This Row],[profit/loss]])/SUM(Table1[profit/loss])</f>
        <v>5.7958339016010478E-5</v>
      </c>
    </row>
    <row r="2864" spans="1:25" x14ac:dyDescent="0.3">
      <c r="A2864" t="s">
        <v>13</v>
      </c>
      <c r="B2864" t="s">
        <v>82</v>
      </c>
      <c r="C2864">
        <v>1197831</v>
      </c>
      <c r="D2864" s="9">
        <v>44513</v>
      </c>
      <c r="E2864" s="8" t="str">
        <f>TEXT(Table1[[#This Row],[Invoice Date]],"dd-mm-yyyy")</f>
        <v>13-11-2021</v>
      </c>
      <c r="F2864" s="1" t="str">
        <f t="shared" si="176"/>
        <v>November</v>
      </c>
      <c r="G2864" s="1" t="str">
        <f t="shared" si="177"/>
        <v>2021</v>
      </c>
      <c r="H2864" s="1" t="str">
        <f t="shared" si="178"/>
        <v>Saturday</v>
      </c>
      <c r="I2864" s="1" t="str">
        <f t="shared" si="179"/>
        <v>13</v>
      </c>
      <c r="J2864" t="s">
        <v>35</v>
      </c>
      <c r="K2864" t="s">
        <v>105</v>
      </c>
      <c r="L2864" t="s">
        <v>106</v>
      </c>
      <c r="M2864" t="s">
        <v>20</v>
      </c>
      <c r="N2864">
        <v>55</v>
      </c>
      <c r="O2864">
        <v>275</v>
      </c>
      <c r="P2864">
        <v>151250</v>
      </c>
      <c r="Q2864">
        <v>52938</v>
      </c>
      <c r="R2864">
        <v>0.35</v>
      </c>
      <c r="S2864" t="s">
        <v>82</v>
      </c>
      <c r="T2864" t="str">
        <f>IF(Table1[[#This Row],[Units Sold]]&gt; 700,"High Units","low Units")</f>
        <v>low Units</v>
      </c>
      <c r="U2864">
        <f>SUM(Table1[[#This Row],[Operating Profit]])/SUM(Table1[Operating Profit])*100</f>
        <v>1.5938693770543182E-2</v>
      </c>
      <c r="V2864">
        <f>SUM(Table1[[#This Row],[Price per Unit]]*Table1[[#This Row],[Units Sold]])</f>
        <v>15125</v>
      </c>
      <c r="W2864">
        <f>SUM(Table1[[#This Row],[Total Sales]]-Table1[[#This Row],[Operating Profit]])</f>
        <v>98312</v>
      </c>
      <c r="X2864">
        <f>SUM(Table1[[#This Row],[Total Sales]]-Table1[[#This Row],[Cost]])</f>
        <v>52938</v>
      </c>
      <c r="Y2864">
        <f>SUM(Table1[[#This Row],[profit/loss]])/SUM(Table1[profit/loss])</f>
        <v>1.5938693770543183E-4</v>
      </c>
    </row>
    <row r="2865" spans="1:25" x14ac:dyDescent="0.3">
      <c r="A2865" t="s">
        <v>13</v>
      </c>
      <c r="B2865" t="s">
        <v>82</v>
      </c>
      <c r="C2865">
        <v>1197831</v>
      </c>
      <c r="D2865" s="9">
        <v>44513</v>
      </c>
      <c r="E2865" s="8" t="str">
        <f>TEXT(Table1[[#This Row],[Invoice Date]],"dd-mm-yyyy")</f>
        <v>13-11-2021</v>
      </c>
      <c r="F2865" s="1" t="str">
        <f t="shared" si="176"/>
        <v>November</v>
      </c>
      <c r="G2865" s="1" t="str">
        <f t="shared" si="177"/>
        <v>2021</v>
      </c>
      <c r="H2865" s="1" t="str">
        <f t="shared" si="178"/>
        <v>Saturday</v>
      </c>
      <c r="I2865" s="1" t="str">
        <f t="shared" si="179"/>
        <v>13</v>
      </c>
      <c r="J2865" t="s">
        <v>35</v>
      </c>
      <c r="K2865" t="s">
        <v>105</v>
      </c>
      <c r="L2865" t="s">
        <v>106</v>
      </c>
      <c r="M2865" t="s">
        <v>21</v>
      </c>
      <c r="N2865">
        <v>75</v>
      </c>
      <c r="O2865">
        <v>250</v>
      </c>
      <c r="P2865">
        <v>187500</v>
      </c>
      <c r="Q2865">
        <v>65625</v>
      </c>
      <c r="R2865">
        <v>0.35</v>
      </c>
      <c r="S2865" t="s">
        <v>82</v>
      </c>
      <c r="T2865" t="str">
        <f>IF(Table1[[#This Row],[Units Sold]]&gt; 700,"High Units","low Units")</f>
        <v>low Units</v>
      </c>
      <c r="U2865">
        <f>SUM(Table1[[#This Row],[Operating Profit]])/SUM(Table1[Operating Profit])*100</f>
        <v>1.9758524664549026E-2</v>
      </c>
      <c r="V2865">
        <f>SUM(Table1[[#This Row],[Price per Unit]]*Table1[[#This Row],[Units Sold]])</f>
        <v>18750</v>
      </c>
      <c r="W2865">
        <f>SUM(Table1[[#This Row],[Total Sales]]-Table1[[#This Row],[Operating Profit]])</f>
        <v>121875</v>
      </c>
      <c r="X2865">
        <f>SUM(Table1[[#This Row],[Total Sales]]-Table1[[#This Row],[Cost]])</f>
        <v>65625</v>
      </c>
      <c r="Y2865">
        <f>SUM(Table1[[#This Row],[profit/loss]])/SUM(Table1[profit/loss])</f>
        <v>1.9758524664549026E-4</v>
      </c>
    </row>
    <row r="2866" spans="1:25" x14ac:dyDescent="0.3">
      <c r="A2866" t="s">
        <v>13</v>
      </c>
      <c r="B2866" t="s">
        <v>82</v>
      </c>
      <c r="C2866">
        <v>1197831</v>
      </c>
      <c r="D2866" s="9">
        <v>44513</v>
      </c>
      <c r="E2866" s="8" t="str">
        <f>TEXT(Table1[[#This Row],[Invoice Date]],"dd-mm-yyyy")</f>
        <v>13-11-2021</v>
      </c>
      <c r="F2866" s="1" t="str">
        <f t="shared" si="176"/>
        <v>November</v>
      </c>
      <c r="G2866" s="1" t="str">
        <f t="shared" si="177"/>
        <v>2021</v>
      </c>
      <c r="H2866" s="1" t="str">
        <f t="shared" si="178"/>
        <v>Saturday</v>
      </c>
      <c r="I2866" s="1" t="str">
        <f t="shared" si="179"/>
        <v>13</v>
      </c>
      <c r="J2866" t="s">
        <v>35</v>
      </c>
      <c r="K2866" t="s">
        <v>105</v>
      </c>
      <c r="L2866" t="s">
        <v>106</v>
      </c>
      <c r="M2866" t="s">
        <v>22</v>
      </c>
      <c r="N2866">
        <v>75</v>
      </c>
      <c r="O2866">
        <v>350</v>
      </c>
      <c r="P2866">
        <v>262500</v>
      </c>
      <c r="Q2866">
        <v>91875</v>
      </c>
      <c r="R2866">
        <v>0.35</v>
      </c>
      <c r="S2866" t="s">
        <v>82</v>
      </c>
      <c r="T2866" t="str">
        <f>IF(Table1[[#This Row],[Units Sold]]&gt; 700,"High Units","low Units")</f>
        <v>low Units</v>
      </c>
      <c r="U2866">
        <f>SUM(Table1[[#This Row],[Operating Profit]])/SUM(Table1[Operating Profit])*100</f>
        <v>2.7661934530368641E-2</v>
      </c>
      <c r="V2866">
        <f>SUM(Table1[[#This Row],[Price per Unit]]*Table1[[#This Row],[Units Sold]])</f>
        <v>26250</v>
      </c>
      <c r="W2866">
        <f>SUM(Table1[[#This Row],[Total Sales]]-Table1[[#This Row],[Operating Profit]])</f>
        <v>170625</v>
      </c>
      <c r="X2866">
        <f>SUM(Table1[[#This Row],[Total Sales]]-Table1[[#This Row],[Cost]])</f>
        <v>91875</v>
      </c>
      <c r="Y2866">
        <f>SUM(Table1[[#This Row],[profit/loss]])/SUM(Table1[profit/loss])</f>
        <v>2.7661934530368639E-4</v>
      </c>
    </row>
    <row r="2867" spans="1:25" x14ac:dyDescent="0.3">
      <c r="A2867" t="s">
        <v>13</v>
      </c>
      <c r="B2867" t="s">
        <v>82</v>
      </c>
      <c r="C2867">
        <v>1197831</v>
      </c>
      <c r="D2867" s="9">
        <v>44542</v>
      </c>
      <c r="E2867" s="8" t="str">
        <f>TEXT(Table1[[#This Row],[Invoice Date]],"dd-mm-yyyy")</f>
        <v>12-12-2021</v>
      </c>
      <c r="F2867" s="1" t="str">
        <f t="shared" si="176"/>
        <v>December</v>
      </c>
      <c r="G2867" s="1" t="str">
        <f t="shared" si="177"/>
        <v>2021</v>
      </c>
      <c r="H2867" s="1" t="str">
        <f t="shared" si="178"/>
        <v>Sunday</v>
      </c>
      <c r="I2867" s="1" t="str">
        <f t="shared" si="179"/>
        <v>12</v>
      </c>
      <c r="J2867" t="s">
        <v>35</v>
      </c>
      <c r="K2867" t="s">
        <v>105</v>
      </c>
      <c r="L2867" t="s">
        <v>106</v>
      </c>
      <c r="M2867" t="s">
        <v>16</v>
      </c>
      <c r="N2867">
        <v>70</v>
      </c>
      <c r="O2867">
        <v>600</v>
      </c>
      <c r="P2867">
        <v>420000</v>
      </c>
      <c r="Q2867">
        <v>147000</v>
      </c>
      <c r="R2867">
        <v>0.35</v>
      </c>
      <c r="S2867" t="s">
        <v>82</v>
      </c>
      <c r="T2867" t="str">
        <f>IF(Table1[[#This Row],[Units Sold]]&gt; 700,"High Units","low Units")</f>
        <v>low Units</v>
      </c>
      <c r="U2867">
        <f>SUM(Table1[[#This Row],[Operating Profit]])/SUM(Table1[Operating Profit])*100</f>
        <v>4.4259095248589821E-2</v>
      </c>
      <c r="V2867">
        <f>SUM(Table1[[#This Row],[Price per Unit]]*Table1[[#This Row],[Units Sold]])</f>
        <v>42000</v>
      </c>
      <c r="W2867">
        <f>SUM(Table1[[#This Row],[Total Sales]]-Table1[[#This Row],[Operating Profit]])</f>
        <v>273000</v>
      </c>
      <c r="X2867">
        <f>SUM(Table1[[#This Row],[Total Sales]]-Table1[[#This Row],[Cost]])</f>
        <v>147000</v>
      </c>
      <c r="Y2867">
        <f>SUM(Table1[[#This Row],[profit/loss]])/SUM(Table1[profit/loss])</f>
        <v>4.4259095248589818E-4</v>
      </c>
    </row>
    <row r="2868" spans="1:25" x14ac:dyDescent="0.3">
      <c r="A2868" t="s">
        <v>13</v>
      </c>
      <c r="B2868" t="s">
        <v>82</v>
      </c>
      <c r="C2868">
        <v>1197831</v>
      </c>
      <c r="D2868" s="9">
        <v>44542</v>
      </c>
      <c r="E2868" s="8" t="str">
        <f>TEXT(Table1[[#This Row],[Invoice Date]],"dd-mm-yyyy")</f>
        <v>12-12-2021</v>
      </c>
      <c r="F2868" s="1" t="str">
        <f t="shared" si="176"/>
        <v>December</v>
      </c>
      <c r="G2868" s="1" t="str">
        <f t="shared" si="177"/>
        <v>2021</v>
      </c>
      <c r="H2868" s="1" t="str">
        <f t="shared" si="178"/>
        <v>Sunday</v>
      </c>
      <c r="I2868" s="1" t="str">
        <f t="shared" si="179"/>
        <v>12</v>
      </c>
      <c r="J2868" t="s">
        <v>35</v>
      </c>
      <c r="K2868" t="s">
        <v>105</v>
      </c>
      <c r="L2868" t="s">
        <v>106</v>
      </c>
      <c r="M2868" t="s">
        <v>18</v>
      </c>
      <c r="N2868">
        <v>60</v>
      </c>
      <c r="O2868">
        <v>400</v>
      </c>
      <c r="P2868">
        <v>240000</v>
      </c>
      <c r="Q2868">
        <v>84000</v>
      </c>
      <c r="R2868">
        <v>0.35</v>
      </c>
      <c r="S2868" t="s">
        <v>82</v>
      </c>
      <c r="T2868" t="str">
        <f>IF(Table1[[#This Row],[Units Sold]]&gt; 700,"High Units","low Units")</f>
        <v>low Units</v>
      </c>
      <c r="U2868">
        <f>SUM(Table1[[#This Row],[Operating Profit]])/SUM(Table1[Operating Profit])*100</f>
        <v>2.5290911570622753E-2</v>
      </c>
      <c r="V2868">
        <f>SUM(Table1[[#This Row],[Price per Unit]]*Table1[[#This Row],[Units Sold]])</f>
        <v>24000</v>
      </c>
      <c r="W2868">
        <f>SUM(Table1[[#This Row],[Total Sales]]-Table1[[#This Row],[Operating Profit]])</f>
        <v>156000</v>
      </c>
      <c r="X2868">
        <f>SUM(Table1[[#This Row],[Total Sales]]-Table1[[#This Row],[Cost]])</f>
        <v>84000</v>
      </c>
      <c r="Y2868">
        <f>SUM(Table1[[#This Row],[profit/loss]])/SUM(Table1[profit/loss])</f>
        <v>2.5290911570622753E-4</v>
      </c>
    </row>
    <row r="2869" spans="1:25" x14ac:dyDescent="0.3">
      <c r="A2869" t="s">
        <v>13</v>
      </c>
      <c r="B2869" t="s">
        <v>82</v>
      </c>
      <c r="C2869">
        <v>1197831</v>
      </c>
      <c r="D2869" s="9">
        <v>44542</v>
      </c>
      <c r="E2869" s="8" t="str">
        <f>TEXT(Table1[[#This Row],[Invoice Date]],"dd-mm-yyyy")</f>
        <v>12-12-2021</v>
      </c>
      <c r="F2869" s="1" t="str">
        <f t="shared" si="176"/>
        <v>December</v>
      </c>
      <c r="G2869" s="1" t="str">
        <f t="shared" si="177"/>
        <v>2021</v>
      </c>
      <c r="H2869" s="1" t="str">
        <f t="shared" si="178"/>
        <v>Sunday</v>
      </c>
      <c r="I2869" s="1" t="str">
        <f t="shared" si="179"/>
        <v>12</v>
      </c>
      <c r="J2869" t="s">
        <v>35</v>
      </c>
      <c r="K2869" t="s">
        <v>105</v>
      </c>
      <c r="L2869" t="s">
        <v>106</v>
      </c>
      <c r="M2869" t="s">
        <v>19</v>
      </c>
      <c r="N2869">
        <v>60</v>
      </c>
      <c r="O2869">
        <v>350</v>
      </c>
      <c r="P2869">
        <v>210000</v>
      </c>
      <c r="Q2869">
        <v>73500</v>
      </c>
      <c r="R2869">
        <v>0.35</v>
      </c>
      <c r="S2869" t="s">
        <v>82</v>
      </c>
      <c r="T2869" t="str">
        <f>IF(Table1[[#This Row],[Units Sold]]&gt; 700,"High Units","low Units")</f>
        <v>low Units</v>
      </c>
      <c r="U2869">
        <f>SUM(Table1[[#This Row],[Operating Profit]])/SUM(Table1[Operating Profit])*100</f>
        <v>2.212954762429491E-2</v>
      </c>
      <c r="V2869">
        <f>SUM(Table1[[#This Row],[Price per Unit]]*Table1[[#This Row],[Units Sold]])</f>
        <v>21000</v>
      </c>
      <c r="W2869">
        <f>SUM(Table1[[#This Row],[Total Sales]]-Table1[[#This Row],[Operating Profit]])</f>
        <v>136500</v>
      </c>
      <c r="X2869">
        <f>SUM(Table1[[#This Row],[Total Sales]]-Table1[[#This Row],[Cost]])</f>
        <v>73500</v>
      </c>
      <c r="Y2869">
        <f>SUM(Table1[[#This Row],[profit/loss]])/SUM(Table1[profit/loss])</f>
        <v>2.2129547624294909E-4</v>
      </c>
    </row>
    <row r="2870" spans="1:25" x14ac:dyDescent="0.3">
      <c r="A2870" t="s">
        <v>13</v>
      </c>
      <c r="B2870" t="s">
        <v>82</v>
      </c>
      <c r="C2870">
        <v>1197831</v>
      </c>
      <c r="D2870" s="9">
        <v>44542</v>
      </c>
      <c r="E2870" s="8" t="str">
        <f>TEXT(Table1[[#This Row],[Invoice Date]],"dd-mm-yyyy")</f>
        <v>12-12-2021</v>
      </c>
      <c r="F2870" s="1" t="str">
        <f t="shared" si="176"/>
        <v>December</v>
      </c>
      <c r="G2870" s="1" t="str">
        <f t="shared" si="177"/>
        <v>2021</v>
      </c>
      <c r="H2870" s="1" t="str">
        <f t="shared" si="178"/>
        <v>Sunday</v>
      </c>
      <c r="I2870" s="1" t="str">
        <f t="shared" si="179"/>
        <v>12</v>
      </c>
      <c r="J2870" t="s">
        <v>35</v>
      </c>
      <c r="K2870" t="s">
        <v>105</v>
      </c>
      <c r="L2870" t="s">
        <v>106</v>
      </c>
      <c r="M2870" t="s">
        <v>20</v>
      </c>
      <c r="N2870">
        <v>60</v>
      </c>
      <c r="O2870">
        <v>300</v>
      </c>
      <c r="P2870">
        <v>180000</v>
      </c>
      <c r="Q2870">
        <v>63000</v>
      </c>
      <c r="R2870">
        <v>0.35</v>
      </c>
      <c r="S2870" t="s">
        <v>82</v>
      </c>
      <c r="T2870" t="str">
        <f>IF(Table1[[#This Row],[Units Sold]]&gt; 700,"High Units","low Units")</f>
        <v>low Units</v>
      </c>
      <c r="U2870">
        <f>SUM(Table1[[#This Row],[Operating Profit]])/SUM(Table1[Operating Profit])*100</f>
        <v>1.8968183677967064E-2</v>
      </c>
      <c r="V2870">
        <f>SUM(Table1[[#This Row],[Price per Unit]]*Table1[[#This Row],[Units Sold]])</f>
        <v>18000</v>
      </c>
      <c r="W2870">
        <f>SUM(Table1[[#This Row],[Total Sales]]-Table1[[#This Row],[Operating Profit]])</f>
        <v>117000</v>
      </c>
      <c r="X2870">
        <f>SUM(Table1[[#This Row],[Total Sales]]-Table1[[#This Row],[Cost]])</f>
        <v>63000</v>
      </c>
      <c r="Y2870">
        <f>SUM(Table1[[#This Row],[profit/loss]])/SUM(Table1[profit/loss])</f>
        <v>1.8968183677967065E-4</v>
      </c>
    </row>
    <row r="2871" spans="1:25" x14ac:dyDescent="0.3">
      <c r="A2871" t="s">
        <v>13</v>
      </c>
      <c r="B2871" t="s">
        <v>82</v>
      </c>
      <c r="C2871">
        <v>1197831</v>
      </c>
      <c r="D2871" s="9">
        <v>44542</v>
      </c>
      <c r="E2871" s="8" t="str">
        <f>TEXT(Table1[[#This Row],[Invoice Date]],"dd-mm-yyyy")</f>
        <v>12-12-2021</v>
      </c>
      <c r="F2871" s="1" t="str">
        <f t="shared" si="176"/>
        <v>December</v>
      </c>
      <c r="G2871" s="1" t="str">
        <f t="shared" si="177"/>
        <v>2021</v>
      </c>
      <c r="H2871" s="1" t="str">
        <f t="shared" si="178"/>
        <v>Sunday</v>
      </c>
      <c r="I2871" s="1" t="str">
        <f t="shared" si="179"/>
        <v>12</v>
      </c>
      <c r="J2871" t="s">
        <v>35</v>
      </c>
      <c r="K2871" t="s">
        <v>105</v>
      </c>
      <c r="L2871" t="s">
        <v>106</v>
      </c>
      <c r="M2871" t="s">
        <v>21</v>
      </c>
      <c r="N2871">
        <v>70</v>
      </c>
      <c r="O2871">
        <v>300</v>
      </c>
      <c r="P2871">
        <v>210000</v>
      </c>
      <c r="Q2871">
        <v>73500</v>
      </c>
      <c r="R2871">
        <v>0.35</v>
      </c>
      <c r="S2871" t="s">
        <v>82</v>
      </c>
      <c r="T2871" t="str">
        <f>IF(Table1[[#This Row],[Units Sold]]&gt; 700,"High Units","low Units")</f>
        <v>low Units</v>
      </c>
      <c r="U2871">
        <f>SUM(Table1[[#This Row],[Operating Profit]])/SUM(Table1[Operating Profit])*100</f>
        <v>2.212954762429491E-2</v>
      </c>
      <c r="V2871">
        <f>SUM(Table1[[#This Row],[Price per Unit]]*Table1[[#This Row],[Units Sold]])</f>
        <v>21000</v>
      </c>
      <c r="W2871">
        <f>SUM(Table1[[#This Row],[Total Sales]]-Table1[[#This Row],[Operating Profit]])</f>
        <v>136500</v>
      </c>
      <c r="X2871">
        <f>SUM(Table1[[#This Row],[Total Sales]]-Table1[[#This Row],[Cost]])</f>
        <v>73500</v>
      </c>
      <c r="Y2871">
        <f>SUM(Table1[[#This Row],[profit/loss]])/SUM(Table1[profit/loss])</f>
        <v>2.2129547624294909E-4</v>
      </c>
    </row>
    <row r="2872" spans="1:25" x14ac:dyDescent="0.3">
      <c r="A2872" t="s">
        <v>13</v>
      </c>
      <c r="B2872" t="s">
        <v>82</v>
      </c>
      <c r="C2872">
        <v>1197831</v>
      </c>
      <c r="D2872" s="9">
        <v>44542</v>
      </c>
      <c r="E2872" s="8" t="str">
        <f>TEXT(Table1[[#This Row],[Invoice Date]],"dd-mm-yyyy")</f>
        <v>12-12-2021</v>
      </c>
      <c r="F2872" s="1" t="str">
        <f t="shared" si="176"/>
        <v>December</v>
      </c>
      <c r="G2872" s="1" t="str">
        <f t="shared" si="177"/>
        <v>2021</v>
      </c>
      <c r="H2872" s="1" t="str">
        <f t="shared" si="178"/>
        <v>Sunday</v>
      </c>
      <c r="I2872" s="1" t="str">
        <f t="shared" si="179"/>
        <v>12</v>
      </c>
      <c r="J2872" t="s">
        <v>35</v>
      </c>
      <c r="K2872" t="s">
        <v>105</v>
      </c>
      <c r="L2872" t="s">
        <v>106</v>
      </c>
      <c r="M2872" t="s">
        <v>22</v>
      </c>
      <c r="N2872">
        <v>75</v>
      </c>
      <c r="O2872">
        <v>400</v>
      </c>
      <c r="P2872">
        <v>300000</v>
      </c>
      <c r="Q2872">
        <v>105000</v>
      </c>
      <c r="R2872">
        <v>0.35</v>
      </c>
      <c r="S2872" t="s">
        <v>82</v>
      </c>
      <c r="T2872" t="str">
        <f>IF(Table1[[#This Row],[Units Sold]]&gt; 700,"High Units","low Units")</f>
        <v>low Units</v>
      </c>
      <c r="U2872">
        <f>SUM(Table1[[#This Row],[Operating Profit]])/SUM(Table1[Operating Profit])*100</f>
        <v>3.1613639463278442E-2</v>
      </c>
      <c r="V2872">
        <f>SUM(Table1[[#This Row],[Price per Unit]]*Table1[[#This Row],[Units Sold]])</f>
        <v>30000</v>
      </c>
      <c r="W2872">
        <f>SUM(Table1[[#This Row],[Total Sales]]-Table1[[#This Row],[Operating Profit]])</f>
        <v>195000</v>
      </c>
      <c r="X2872">
        <f>SUM(Table1[[#This Row],[Total Sales]]-Table1[[#This Row],[Cost]])</f>
        <v>105000</v>
      </c>
      <c r="Y2872">
        <f>SUM(Table1[[#This Row],[profit/loss]])/SUM(Table1[profit/loss])</f>
        <v>3.1613639463278441E-4</v>
      </c>
    </row>
    <row r="2873" spans="1:25" x14ac:dyDescent="0.3">
      <c r="A2873" t="s">
        <v>13</v>
      </c>
      <c r="B2873" t="s">
        <v>82</v>
      </c>
      <c r="C2873">
        <v>1185732</v>
      </c>
      <c r="D2873" s="9">
        <v>44208</v>
      </c>
      <c r="E2873" s="8" t="str">
        <f>TEXT(Table1[[#This Row],[Invoice Date]],"dd-mm-yyyy")</f>
        <v>12-01-2021</v>
      </c>
      <c r="F2873" s="1" t="str">
        <f t="shared" si="176"/>
        <v>January</v>
      </c>
      <c r="G2873" s="1" t="str">
        <f t="shared" si="177"/>
        <v>2021</v>
      </c>
      <c r="H2873" s="1" t="str">
        <f t="shared" si="178"/>
        <v>Tuesday</v>
      </c>
      <c r="I2873" s="1" t="str">
        <f t="shared" si="179"/>
        <v>12</v>
      </c>
      <c r="J2873" t="s">
        <v>35</v>
      </c>
      <c r="K2873" t="s">
        <v>105</v>
      </c>
      <c r="L2873" t="s">
        <v>106</v>
      </c>
      <c r="M2873" t="s">
        <v>16</v>
      </c>
      <c r="N2873">
        <v>40</v>
      </c>
      <c r="O2873">
        <v>475</v>
      </c>
      <c r="P2873">
        <v>190000</v>
      </c>
      <c r="Q2873">
        <v>66500</v>
      </c>
      <c r="R2873">
        <v>0.35</v>
      </c>
      <c r="S2873" t="s">
        <v>82</v>
      </c>
      <c r="T2873" t="str">
        <f>IF(Table1[[#This Row],[Units Sold]]&gt; 700,"High Units","low Units")</f>
        <v>low Units</v>
      </c>
      <c r="U2873">
        <f>SUM(Table1[[#This Row],[Operating Profit]])/SUM(Table1[Operating Profit])*100</f>
        <v>2.0021971660076347E-2</v>
      </c>
      <c r="V2873">
        <f>SUM(Table1[[#This Row],[Price per Unit]]*Table1[[#This Row],[Units Sold]])</f>
        <v>19000</v>
      </c>
      <c r="W2873">
        <f>SUM(Table1[[#This Row],[Total Sales]]-Table1[[#This Row],[Operating Profit]])</f>
        <v>123500</v>
      </c>
      <c r="X2873">
        <f>SUM(Table1[[#This Row],[Total Sales]]-Table1[[#This Row],[Cost]])</f>
        <v>66500</v>
      </c>
      <c r="Y2873">
        <f>SUM(Table1[[#This Row],[profit/loss]])/SUM(Table1[profit/loss])</f>
        <v>2.0021971660076347E-4</v>
      </c>
    </row>
    <row r="2874" spans="1:25" x14ac:dyDescent="0.3">
      <c r="A2874" t="s">
        <v>13</v>
      </c>
      <c r="B2874" t="s">
        <v>82</v>
      </c>
      <c r="C2874">
        <v>1185732</v>
      </c>
      <c r="D2874" s="9">
        <v>44208</v>
      </c>
      <c r="E2874" s="8" t="str">
        <f>TEXT(Table1[[#This Row],[Invoice Date]],"dd-mm-yyyy")</f>
        <v>12-01-2021</v>
      </c>
      <c r="F2874" s="1" t="str">
        <f t="shared" si="176"/>
        <v>January</v>
      </c>
      <c r="G2874" s="1" t="str">
        <f t="shared" si="177"/>
        <v>2021</v>
      </c>
      <c r="H2874" s="1" t="str">
        <f t="shared" si="178"/>
        <v>Tuesday</v>
      </c>
      <c r="I2874" s="1" t="str">
        <f t="shared" si="179"/>
        <v>12</v>
      </c>
      <c r="J2874" t="s">
        <v>35</v>
      </c>
      <c r="K2874" t="s">
        <v>105</v>
      </c>
      <c r="L2874" t="s">
        <v>106</v>
      </c>
      <c r="M2874" t="s">
        <v>18</v>
      </c>
      <c r="N2874">
        <v>40</v>
      </c>
      <c r="O2874">
        <v>275</v>
      </c>
      <c r="P2874">
        <v>110000</v>
      </c>
      <c r="Q2874">
        <v>33000</v>
      </c>
      <c r="R2874">
        <v>0.3</v>
      </c>
      <c r="S2874" t="s">
        <v>82</v>
      </c>
      <c r="T2874" t="str">
        <f>IF(Table1[[#This Row],[Units Sold]]&gt; 700,"High Units","low Units")</f>
        <v>low Units</v>
      </c>
      <c r="U2874">
        <f>SUM(Table1[[#This Row],[Operating Profit]])/SUM(Table1[Operating Profit])*100</f>
        <v>9.9357152598875103E-3</v>
      </c>
      <c r="V2874">
        <f>SUM(Table1[[#This Row],[Price per Unit]]*Table1[[#This Row],[Units Sold]])</f>
        <v>11000</v>
      </c>
      <c r="W2874">
        <f>SUM(Table1[[#This Row],[Total Sales]]-Table1[[#This Row],[Operating Profit]])</f>
        <v>77000</v>
      </c>
      <c r="X2874">
        <f>SUM(Table1[[#This Row],[Total Sales]]-Table1[[#This Row],[Cost]])</f>
        <v>33000</v>
      </c>
      <c r="Y2874">
        <f>SUM(Table1[[#This Row],[profit/loss]])/SUM(Table1[profit/loss])</f>
        <v>9.9357152598875109E-5</v>
      </c>
    </row>
    <row r="2875" spans="1:25" x14ac:dyDescent="0.3">
      <c r="A2875" t="s">
        <v>13</v>
      </c>
      <c r="B2875" t="s">
        <v>82</v>
      </c>
      <c r="C2875">
        <v>1185732</v>
      </c>
      <c r="D2875" s="9">
        <v>44208</v>
      </c>
      <c r="E2875" s="8" t="str">
        <f>TEXT(Table1[[#This Row],[Invoice Date]],"dd-mm-yyyy")</f>
        <v>12-01-2021</v>
      </c>
      <c r="F2875" s="1" t="str">
        <f t="shared" si="176"/>
        <v>January</v>
      </c>
      <c r="G2875" s="1" t="str">
        <f t="shared" si="177"/>
        <v>2021</v>
      </c>
      <c r="H2875" s="1" t="str">
        <f t="shared" si="178"/>
        <v>Tuesday</v>
      </c>
      <c r="I2875" s="1" t="str">
        <f t="shared" si="179"/>
        <v>12</v>
      </c>
      <c r="J2875" t="s">
        <v>35</v>
      </c>
      <c r="K2875" t="s">
        <v>105</v>
      </c>
      <c r="L2875" t="s">
        <v>106</v>
      </c>
      <c r="M2875" t="s">
        <v>19</v>
      </c>
      <c r="N2875">
        <v>30</v>
      </c>
      <c r="O2875">
        <v>275</v>
      </c>
      <c r="P2875">
        <v>82500</v>
      </c>
      <c r="Q2875">
        <v>24750</v>
      </c>
      <c r="R2875">
        <v>0.3</v>
      </c>
      <c r="S2875" t="s">
        <v>82</v>
      </c>
      <c r="T2875" t="str">
        <f>IF(Table1[[#This Row],[Units Sold]]&gt; 700,"High Units","low Units")</f>
        <v>low Units</v>
      </c>
      <c r="U2875">
        <f>SUM(Table1[[#This Row],[Operating Profit]])/SUM(Table1[Operating Profit])*100</f>
        <v>7.4517864449156332E-3</v>
      </c>
      <c r="V2875">
        <f>SUM(Table1[[#This Row],[Price per Unit]]*Table1[[#This Row],[Units Sold]])</f>
        <v>8250</v>
      </c>
      <c r="W2875">
        <f>SUM(Table1[[#This Row],[Total Sales]]-Table1[[#This Row],[Operating Profit]])</f>
        <v>57750</v>
      </c>
      <c r="X2875">
        <f>SUM(Table1[[#This Row],[Total Sales]]-Table1[[#This Row],[Cost]])</f>
        <v>24750</v>
      </c>
      <c r="Y2875">
        <f>SUM(Table1[[#This Row],[profit/loss]])/SUM(Table1[profit/loss])</f>
        <v>7.4517864449156332E-5</v>
      </c>
    </row>
    <row r="2876" spans="1:25" x14ac:dyDescent="0.3">
      <c r="A2876" t="s">
        <v>13</v>
      </c>
      <c r="B2876" t="s">
        <v>82</v>
      </c>
      <c r="C2876">
        <v>1185732</v>
      </c>
      <c r="D2876" s="9">
        <v>44208</v>
      </c>
      <c r="E2876" s="8" t="str">
        <f>TEXT(Table1[[#This Row],[Invoice Date]],"dd-mm-yyyy")</f>
        <v>12-01-2021</v>
      </c>
      <c r="F2876" s="1" t="str">
        <f t="shared" si="176"/>
        <v>January</v>
      </c>
      <c r="G2876" s="1" t="str">
        <f t="shared" si="177"/>
        <v>2021</v>
      </c>
      <c r="H2876" s="1" t="str">
        <f t="shared" si="178"/>
        <v>Tuesday</v>
      </c>
      <c r="I2876" s="1" t="str">
        <f t="shared" si="179"/>
        <v>12</v>
      </c>
      <c r="J2876" t="s">
        <v>35</v>
      </c>
      <c r="K2876" t="s">
        <v>105</v>
      </c>
      <c r="L2876" t="s">
        <v>106</v>
      </c>
      <c r="M2876" t="s">
        <v>20</v>
      </c>
      <c r="N2876">
        <v>35</v>
      </c>
      <c r="O2876">
        <v>125</v>
      </c>
      <c r="P2876">
        <v>43750</v>
      </c>
      <c r="Q2876">
        <v>13125</v>
      </c>
      <c r="R2876">
        <v>0.3</v>
      </c>
      <c r="S2876" t="s">
        <v>82</v>
      </c>
      <c r="T2876" t="str">
        <f>IF(Table1[[#This Row],[Units Sold]]&gt; 700,"High Units","low Units")</f>
        <v>low Units</v>
      </c>
      <c r="U2876">
        <f>SUM(Table1[[#This Row],[Operating Profit]])/SUM(Table1[Operating Profit])*100</f>
        <v>3.9517049329098053E-3</v>
      </c>
      <c r="V2876">
        <f>SUM(Table1[[#This Row],[Price per Unit]]*Table1[[#This Row],[Units Sold]])</f>
        <v>4375</v>
      </c>
      <c r="W2876">
        <f>SUM(Table1[[#This Row],[Total Sales]]-Table1[[#This Row],[Operating Profit]])</f>
        <v>30625</v>
      </c>
      <c r="X2876">
        <f>SUM(Table1[[#This Row],[Total Sales]]-Table1[[#This Row],[Cost]])</f>
        <v>13125</v>
      </c>
      <c r="Y2876">
        <f>SUM(Table1[[#This Row],[profit/loss]])/SUM(Table1[profit/loss])</f>
        <v>3.9517049329098052E-5</v>
      </c>
    </row>
    <row r="2877" spans="1:25" x14ac:dyDescent="0.3">
      <c r="A2877" t="s">
        <v>13</v>
      </c>
      <c r="B2877" t="s">
        <v>82</v>
      </c>
      <c r="C2877">
        <v>1185732</v>
      </c>
      <c r="D2877" s="9">
        <v>44208</v>
      </c>
      <c r="E2877" s="8" t="str">
        <f>TEXT(Table1[[#This Row],[Invoice Date]],"dd-mm-yyyy")</f>
        <v>12-01-2021</v>
      </c>
      <c r="F2877" s="1" t="str">
        <f t="shared" si="176"/>
        <v>January</v>
      </c>
      <c r="G2877" s="1" t="str">
        <f t="shared" si="177"/>
        <v>2021</v>
      </c>
      <c r="H2877" s="1" t="str">
        <f t="shared" si="178"/>
        <v>Tuesday</v>
      </c>
      <c r="I2877" s="1" t="str">
        <f t="shared" si="179"/>
        <v>12</v>
      </c>
      <c r="J2877" t="s">
        <v>35</v>
      </c>
      <c r="K2877" t="s">
        <v>105</v>
      </c>
      <c r="L2877" t="s">
        <v>106</v>
      </c>
      <c r="M2877" t="s">
        <v>21</v>
      </c>
      <c r="N2877">
        <v>50</v>
      </c>
      <c r="O2877">
        <v>175</v>
      </c>
      <c r="P2877">
        <v>87500</v>
      </c>
      <c r="Q2877">
        <v>30625</v>
      </c>
      <c r="R2877">
        <v>0.35</v>
      </c>
      <c r="S2877" t="s">
        <v>82</v>
      </c>
      <c r="T2877" t="str">
        <f>IF(Table1[[#This Row],[Units Sold]]&gt; 700,"High Units","low Units")</f>
        <v>low Units</v>
      </c>
      <c r="U2877">
        <f>SUM(Table1[[#This Row],[Operating Profit]])/SUM(Table1[Operating Profit])*100</f>
        <v>9.2206448434562129E-3</v>
      </c>
      <c r="V2877">
        <f>SUM(Table1[[#This Row],[Price per Unit]]*Table1[[#This Row],[Units Sold]])</f>
        <v>8750</v>
      </c>
      <c r="W2877">
        <f>SUM(Table1[[#This Row],[Total Sales]]-Table1[[#This Row],[Operating Profit]])</f>
        <v>56875</v>
      </c>
      <c r="X2877">
        <f>SUM(Table1[[#This Row],[Total Sales]]-Table1[[#This Row],[Cost]])</f>
        <v>30625</v>
      </c>
      <c r="Y2877">
        <f>SUM(Table1[[#This Row],[profit/loss]])/SUM(Table1[profit/loss])</f>
        <v>9.2206448434562125E-5</v>
      </c>
    </row>
    <row r="2878" spans="1:25" x14ac:dyDescent="0.3">
      <c r="A2878" t="s">
        <v>13</v>
      </c>
      <c r="B2878" t="s">
        <v>82</v>
      </c>
      <c r="C2878">
        <v>1185732</v>
      </c>
      <c r="D2878" s="9">
        <v>44208</v>
      </c>
      <c r="E2878" s="8" t="str">
        <f>TEXT(Table1[[#This Row],[Invoice Date]],"dd-mm-yyyy")</f>
        <v>12-01-2021</v>
      </c>
      <c r="F2878" s="1" t="str">
        <f t="shared" si="176"/>
        <v>January</v>
      </c>
      <c r="G2878" s="1" t="str">
        <f t="shared" si="177"/>
        <v>2021</v>
      </c>
      <c r="H2878" s="1" t="str">
        <f t="shared" si="178"/>
        <v>Tuesday</v>
      </c>
      <c r="I2878" s="1" t="str">
        <f t="shared" si="179"/>
        <v>12</v>
      </c>
      <c r="J2878" t="s">
        <v>35</v>
      </c>
      <c r="K2878" t="s">
        <v>105</v>
      </c>
      <c r="L2878" t="s">
        <v>106</v>
      </c>
      <c r="M2878" t="s">
        <v>22</v>
      </c>
      <c r="N2878">
        <v>40</v>
      </c>
      <c r="O2878">
        <v>275</v>
      </c>
      <c r="P2878">
        <v>110000</v>
      </c>
      <c r="Q2878">
        <v>44000</v>
      </c>
      <c r="R2878">
        <v>0.4</v>
      </c>
      <c r="S2878" t="s">
        <v>82</v>
      </c>
      <c r="T2878" t="str">
        <f>IF(Table1[[#This Row],[Units Sold]]&gt; 700,"High Units","low Units")</f>
        <v>low Units</v>
      </c>
      <c r="U2878">
        <f>SUM(Table1[[#This Row],[Operating Profit]])/SUM(Table1[Operating Profit])*100</f>
        <v>1.324762034651668E-2</v>
      </c>
      <c r="V2878">
        <f>SUM(Table1[[#This Row],[Price per Unit]]*Table1[[#This Row],[Units Sold]])</f>
        <v>11000</v>
      </c>
      <c r="W2878">
        <f>SUM(Table1[[#This Row],[Total Sales]]-Table1[[#This Row],[Operating Profit]])</f>
        <v>66000</v>
      </c>
      <c r="X2878">
        <f>SUM(Table1[[#This Row],[Total Sales]]-Table1[[#This Row],[Cost]])</f>
        <v>44000</v>
      </c>
      <c r="Y2878">
        <f>SUM(Table1[[#This Row],[profit/loss]])/SUM(Table1[profit/loss])</f>
        <v>1.324762034651668E-4</v>
      </c>
    </row>
    <row r="2879" spans="1:25" x14ac:dyDescent="0.3">
      <c r="A2879" t="s">
        <v>13</v>
      </c>
      <c r="B2879" t="s">
        <v>82</v>
      </c>
      <c r="C2879">
        <v>1185732</v>
      </c>
      <c r="D2879" s="9">
        <v>44239</v>
      </c>
      <c r="E2879" s="8" t="str">
        <f>TEXT(Table1[[#This Row],[Invoice Date]],"dd-mm-yyyy")</f>
        <v>12-02-2021</v>
      </c>
      <c r="F2879" s="1" t="str">
        <f t="shared" si="176"/>
        <v>February</v>
      </c>
      <c r="G2879" s="1" t="str">
        <f t="shared" si="177"/>
        <v>2021</v>
      </c>
      <c r="H2879" s="1" t="str">
        <f t="shared" si="178"/>
        <v>Friday</v>
      </c>
      <c r="I2879" s="1" t="str">
        <f t="shared" si="179"/>
        <v>12</v>
      </c>
      <c r="J2879" t="s">
        <v>35</v>
      </c>
      <c r="K2879" t="s">
        <v>105</v>
      </c>
      <c r="L2879" t="s">
        <v>106</v>
      </c>
      <c r="M2879" t="s">
        <v>16</v>
      </c>
      <c r="N2879">
        <v>40</v>
      </c>
      <c r="O2879">
        <v>525</v>
      </c>
      <c r="P2879">
        <v>210000</v>
      </c>
      <c r="Q2879">
        <v>73500</v>
      </c>
      <c r="R2879">
        <v>0.35</v>
      </c>
      <c r="S2879" t="s">
        <v>82</v>
      </c>
      <c r="T2879" t="str">
        <f>IF(Table1[[#This Row],[Units Sold]]&gt; 700,"High Units","low Units")</f>
        <v>low Units</v>
      </c>
      <c r="U2879">
        <f>SUM(Table1[[#This Row],[Operating Profit]])/SUM(Table1[Operating Profit])*100</f>
        <v>2.212954762429491E-2</v>
      </c>
      <c r="V2879">
        <f>SUM(Table1[[#This Row],[Price per Unit]]*Table1[[#This Row],[Units Sold]])</f>
        <v>21000</v>
      </c>
      <c r="W2879">
        <f>SUM(Table1[[#This Row],[Total Sales]]-Table1[[#This Row],[Operating Profit]])</f>
        <v>136500</v>
      </c>
      <c r="X2879">
        <f>SUM(Table1[[#This Row],[Total Sales]]-Table1[[#This Row],[Cost]])</f>
        <v>73500</v>
      </c>
      <c r="Y2879">
        <f>SUM(Table1[[#This Row],[profit/loss]])/SUM(Table1[profit/loss])</f>
        <v>2.2129547624294909E-4</v>
      </c>
    </row>
    <row r="2880" spans="1:25" x14ac:dyDescent="0.3">
      <c r="A2880" t="s">
        <v>13</v>
      </c>
      <c r="B2880" t="s">
        <v>82</v>
      </c>
      <c r="C2880">
        <v>1185732</v>
      </c>
      <c r="D2880" s="9">
        <v>44239</v>
      </c>
      <c r="E2880" s="8" t="str">
        <f>TEXT(Table1[[#This Row],[Invoice Date]],"dd-mm-yyyy")</f>
        <v>12-02-2021</v>
      </c>
      <c r="F2880" s="1" t="str">
        <f t="shared" si="176"/>
        <v>February</v>
      </c>
      <c r="G2880" s="1" t="str">
        <f t="shared" si="177"/>
        <v>2021</v>
      </c>
      <c r="H2880" s="1" t="str">
        <f t="shared" si="178"/>
        <v>Friday</v>
      </c>
      <c r="I2880" s="1" t="str">
        <f t="shared" si="179"/>
        <v>12</v>
      </c>
      <c r="J2880" t="s">
        <v>35</v>
      </c>
      <c r="K2880" t="s">
        <v>105</v>
      </c>
      <c r="L2880" t="s">
        <v>106</v>
      </c>
      <c r="M2880" t="s">
        <v>18</v>
      </c>
      <c r="N2880">
        <v>40</v>
      </c>
      <c r="O2880">
        <v>175</v>
      </c>
      <c r="P2880">
        <v>70000</v>
      </c>
      <c r="Q2880">
        <v>21000</v>
      </c>
      <c r="R2880">
        <v>0.3</v>
      </c>
      <c r="S2880" t="s">
        <v>82</v>
      </c>
      <c r="T2880" t="str">
        <f>IF(Table1[[#This Row],[Units Sold]]&gt; 700,"High Units","low Units")</f>
        <v>low Units</v>
      </c>
      <c r="U2880">
        <f>SUM(Table1[[#This Row],[Operating Profit]])/SUM(Table1[Operating Profit])*100</f>
        <v>6.3227278926556883E-3</v>
      </c>
      <c r="V2880">
        <f>SUM(Table1[[#This Row],[Price per Unit]]*Table1[[#This Row],[Units Sold]])</f>
        <v>7000</v>
      </c>
      <c r="W2880">
        <f>SUM(Table1[[#This Row],[Total Sales]]-Table1[[#This Row],[Operating Profit]])</f>
        <v>49000</v>
      </c>
      <c r="X2880">
        <f>SUM(Table1[[#This Row],[Total Sales]]-Table1[[#This Row],[Cost]])</f>
        <v>21000</v>
      </c>
      <c r="Y2880">
        <f>SUM(Table1[[#This Row],[profit/loss]])/SUM(Table1[profit/loss])</f>
        <v>6.3227278926556883E-5</v>
      </c>
    </row>
    <row r="2881" spans="1:25" x14ac:dyDescent="0.3">
      <c r="A2881" t="s">
        <v>13</v>
      </c>
      <c r="B2881" t="s">
        <v>82</v>
      </c>
      <c r="C2881">
        <v>1185732</v>
      </c>
      <c r="D2881" s="9">
        <v>44239</v>
      </c>
      <c r="E2881" s="8" t="str">
        <f>TEXT(Table1[[#This Row],[Invoice Date]],"dd-mm-yyyy")</f>
        <v>12-02-2021</v>
      </c>
      <c r="F2881" s="1" t="str">
        <f t="shared" si="176"/>
        <v>February</v>
      </c>
      <c r="G2881" s="1" t="str">
        <f t="shared" si="177"/>
        <v>2021</v>
      </c>
      <c r="H2881" s="1" t="str">
        <f t="shared" si="178"/>
        <v>Friday</v>
      </c>
      <c r="I2881" s="1" t="str">
        <f t="shared" si="179"/>
        <v>12</v>
      </c>
      <c r="J2881" t="s">
        <v>35</v>
      </c>
      <c r="K2881" t="s">
        <v>105</v>
      </c>
      <c r="L2881" t="s">
        <v>106</v>
      </c>
      <c r="M2881" t="s">
        <v>19</v>
      </c>
      <c r="N2881">
        <v>30</v>
      </c>
      <c r="O2881">
        <v>225</v>
      </c>
      <c r="P2881">
        <v>67500</v>
      </c>
      <c r="Q2881">
        <v>20250</v>
      </c>
      <c r="R2881">
        <v>0.3</v>
      </c>
      <c r="S2881" t="s">
        <v>82</v>
      </c>
      <c r="T2881" t="str">
        <f>IF(Table1[[#This Row],[Units Sold]]&gt; 700,"High Units","low Units")</f>
        <v>low Units</v>
      </c>
      <c r="U2881">
        <f>SUM(Table1[[#This Row],[Operating Profit]])/SUM(Table1[Operating Profit])*100</f>
        <v>6.0969161822037E-3</v>
      </c>
      <c r="V2881">
        <f>SUM(Table1[[#This Row],[Price per Unit]]*Table1[[#This Row],[Units Sold]])</f>
        <v>6750</v>
      </c>
      <c r="W2881">
        <f>SUM(Table1[[#This Row],[Total Sales]]-Table1[[#This Row],[Operating Profit]])</f>
        <v>47250</v>
      </c>
      <c r="X2881">
        <f>SUM(Table1[[#This Row],[Total Sales]]-Table1[[#This Row],[Cost]])</f>
        <v>20250</v>
      </c>
      <c r="Y2881">
        <f>SUM(Table1[[#This Row],[profit/loss]])/SUM(Table1[profit/loss])</f>
        <v>6.0969161822036997E-5</v>
      </c>
    </row>
    <row r="2882" spans="1:25" x14ac:dyDescent="0.3">
      <c r="A2882" t="s">
        <v>13</v>
      </c>
      <c r="B2882" t="s">
        <v>82</v>
      </c>
      <c r="C2882">
        <v>1185732</v>
      </c>
      <c r="D2882" s="9">
        <v>44239</v>
      </c>
      <c r="E2882" s="8" t="str">
        <f>TEXT(Table1[[#This Row],[Invoice Date]],"dd-mm-yyyy")</f>
        <v>12-02-2021</v>
      </c>
      <c r="F2882" s="1" t="str">
        <f t="shared" si="176"/>
        <v>February</v>
      </c>
      <c r="G2882" s="1" t="str">
        <f t="shared" si="177"/>
        <v>2021</v>
      </c>
      <c r="H2882" s="1" t="str">
        <f t="shared" si="178"/>
        <v>Friday</v>
      </c>
      <c r="I2882" s="1" t="str">
        <f t="shared" si="179"/>
        <v>12</v>
      </c>
      <c r="J2882" t="s">
        <v>35</v>
      </c>
      <c r="K2882" t="s">
        <v>107</v>
      </c>
      <c r="L2882" t="s">
        <v>108</v>
      </c>
      <c r="M2882" t="s">
        <v>20</v>
      </c>
      <c r="N2882">
        <v>35</v>
      </c>
      <c r="O2882">
        <v>100</v>
      </c>
      <c r="P2882">
        <v>35000</v>
      </c>
      <c r="Q2882">
        <v>10500</v>
      </c>
      <c r="R2882">
        <v>0.3</v>
      </c>
      <c r="S2882" t="s">
        <v>82</v>
      </c>
      <c r="T2882" t="str">
        <f>IF(Table1[[#This Row],[Units Sold]]&gt; 700,"High Units","low Units")</f>
        <v>low Units</v>
      </c>
      <c r="U2882">
        <f>SUM(Table1[[#This Row],[Operating Profit]])/SUM(Table1[Operating Profit])*100</f>
        <v>3.1613639463278441E-3</v>
      </c>
      <c r="V2882">
        <f>SUM(Table1[[#This Row],[Price per Unit]]*Table1[[#This Row],[Units Sold]])</f>
        <v>3500</v>
      </c>
      <c r="W2882">
        <f>SUM(Table1[[#This Row],[Total Sales]]-Table1[[#This Row],[Operating Profit]])</f>
        <v>24500</v>
      </c>
      <c r="X2882">
        <f>SUM(Table1[[#This Row],[Total Sales]]-Table1[[#This Row],[Cost]])</f>
        <v>10500</v>
      </c>
      <c r="Y2882">
        <f>SUM(Table1[[#This Row],[profit/loss]])/SUM(Table1[profit/loss])</f>
        <v>3.1613639463278441E-5</v>
      </c>
    </row>
    <row r="2883" spans="1:25" x14ac:dyDescent="0.3">
      <c r="A2883" t="s">
        <v>13</v>
      </c>
      <c r="B2883" t="s">
        <v>82</v>
      </c>
      <c r="C2883">
        <v>1185732</v>
      </c>
      <c r="D2883" s="9">
        <v>44239</v>
      </c>
      <c r="E2883" s="8" t="str">
        <f>TEXT(Table1[[#This Row],[Invoice Date]],"dd-mm-yyyy")</f>
        <v>12-02-2021</v>
      </c>
      <c r="F2883" s="1" t="str">
        <f t="shared" ref="F2883:F2946" si="180">TEXT(D2883,"mmmm")</f>
        <v>February</v>
      </c>
      <c r="G2883" s="1" t="str">
        <f t="shared" ref="G2883:G2946" si="181">TEXT(D2883,"YYYY")</f>
        <v>2021</v>
      </c>
      <c r="H2883" s="1" t="str">
        <f t="shared" ref="H2883:H2946" si="182">TEXT(D2883,"dddd")</f>
        <v>Friday</v>
      </c>
      <c r="I2883" s="1" t="str">
        <f t="shared" ref="I2883:I2946" si="183">TEXT(D2883,"dd")</f>
        <v>12</v>
      </c>
      <c r="J2883" t="s">
        <v>35</v>
      </c>
      <c r="K2883" t="s">
        <v>107</v>
      </c>
      <c r="L2883" t="s">
        <v>108</v>
      </c>
      <c r="M2883" t="s">
        <v>21</v>
      </c>
      <c r="N2883">
        <v>50</v>
      </c>
      <c r="O2883">
        <v>175</v>
      </c>
      <c r="P2883">
        <v>87500</v>
      </c>
      <c r="Q2883">
        <v>30625</v>
      </c>
      <c r="R2883">
        <v>0.35</v>
      </c>
      <c r="S2883" t="s">
        <v>82</v>
      </c>
      <c r="T2883" t="str">
        <f>IF(Table1[[#This Row],[Units Sold]]&gt; 700,"High Units","low Units")</f>
        <v>low Units</v>
      </c>
      <c r="U2883">
        <f>SUM(Table1[[#This Row],[Operating Profit]])/SUM(Table1[Operating Profit])*100</f>
        <v>9.2206448434562129E-3</v>
      </c>
      <c r="V2883">
        <f>SUM(Table1[[#This Row],[Price per Unit]]*Table1[[#This Row],[Units Sold]])</f>
        <v>8750</v>
      </c>
      <c r="W2883">
        <f>SUM(Table1[[#This Row],[Total Sales]]-Table1[[#This Row],[Operating Profit]])</f>
        <v>56875</v>
      </c>
      <c r="X2883">
        <f>SUM(Table1[[#This Row],[Total Sales]]-Table1[[#This Row],[Cost]])</f>
        <v>30625</v>
      </c>
      <c r="Y2883">
        <f>SUM(Table1[[#This Row],[profit/loss]])/SUM(Table1[profit/loss])</f>
        <v>9.2206448434562125E-5</v>
      </c>
    </row>
    <row r="2884" spans="1:25" x14ac:dyDescent="0.3">
      <c r="A2884" t="s">
        <v>13</v>
      </c>
      <c r="B2884" t="s">
        <v>82</v>
      </c>
      <c r="C2884">
        <v>1185732</v>
      </c>
      <c r="D2884" s="9">
        <v>44239</v>
      </c>
      <c r="E2884" s="8" t="str">
        <f>TEXT(Table1[[#This Row],[Invoice Date]],"dd-mm-yyyy")</f>
        <v>12-02-2021</v>
      </c>
      <c r="F2884" s="1" t="str">
        <f t="shared" si="180"/>
        <v>February</v>
      </c>
      <c r="G2884" s="1" t="str">
        <f t="shared" si="181"/>
        <v>2021</v>
      </c>
      <c r="H2884" s="1" t="str">
        <f t="shared" si="182"/>
        <v>Friday</v>
      </c>
      <c r="I2884" s="1" t="str">
        <f t="shared" si="183"/>
        <v>12</v>
      </c>
      <c r="J2884" t="s">
        <v>35</v>
      </c>
      <c r="K2884" t="s">
        <v>107</v>
      </c>
      <c r="L2884" t="s">
        <v>108</v>
      </c>
      <c r="M2884" t="s">
        <v>22</v>
      </c>
      <c r="N2884">
        <v>35</v>
      </c>
      <c r="O2884">
        <v>275</v>
      </c>
      <c r="P2884">
        <v>96250</v>
      </c>
      <c r="Q2884">
        <v>38500</v>
      </c>
      <c r="R2884">
        <v>0.4</v>
      </c>
      <c r="S2884" t="s">
        <v>82</v>
      </c>
      <c r="T2884" t="str">
        <f>IF(Table1[[#This Row],[Units Sold]]&gt; 700,"High Units","low Units")</f>
        <v>low Units</v>
      </c>
      <c r="U2884">
        <f>SUM(Table1[[#This Row],[Operating Profit]])/SUM(Table1[Operating Profit])*100</f>
        <v>1.1591667803202095E-2</v>
      </c>
      <c r="V2884">
        <f>SUM(Table1[[#This Row],[Price per Unit]]*Table1[[#This Row],[Units Sold]])</f>
        <v>9625</v>
      </c>
      <c r="W2884">
        <f>SUM(Table1[[#This Row],[Total Sales]]-Table1[[#This Row],[Operating Profit]])</f>
        <v>57750</v>
      </c>
      <c r="X2884">
        <f>SUM(Table1[[#This Row],[Total Sales]]-Table1[[#This Row],[Cost]])</f>
        <v>38500</v>
      </c>
      <c r="Y2884">
        <f>SUM(Table1[[#This Row],[profit/loss]])/SUM(Table1[profit/loss])</f>
        <v>1.1591667803202096E-4</v>
      </c>
    </row>
    <row r="2885" spans="1:25" x14ac:dyDescent="0.3">
      <c r="A2885" t="s">
        <v>13</v>
      </c>
      <c r="B2885" t="s">
        <v>82</v>
      </c>
      <c r="C2885">
        <v>1185732</v>
      </c>
      <c r="D2885" s="9">
        <v>44266</v>
      </c>
      <c r="E2885" s="8" t="str">
        <f>TEXT(Table1[[#This Row],[Invoice Date]],"dd-mm-yyyy")</f>
        <v>11-03-2021</v>
      </c>
      <c r="F2885" s="1" t="str">
        <f t="shared" si="180"/>
        <v>March</v>
      </c>
      <c r="G2885" s="1" t="str">
        <f t="shared" si="181"/>
        <v>2021</v>
      </c>
      <c r="H2885" s="1" t="str">
        <f t="shared" si="182"/>
        <v>Thursday</v>
      </c>
      <c r="I2885" s="1" t="str">
        <f t="shared" si="183"/>
        <v>11</v>
      </c>
      <c r="J2885" t="s">
        <v>35</v>
      </c>
      <c r="K2885" t="s">
        <v>107</v>
      </c>
      <c r="L2885" t="s">
        <v>108</v>
      </c>
      <c r="M2885" t="s">
        <v>16</v>
      </c>
      <c r="N2885">
        <v>40</v>
      </c>
      <c r="O2885">
        <v>495</v>
      </c>
      <c r="P2885">
        <v>198000</v>
      </c>
      <c r="Q2885">
        <v>69300</v>
      </c>
      <c r="R2885">
        <v>0.35</v>
      </c>
      <c r="S2885" t="s">
        <v>82</v>
      </c>
      <c r="T2885" t="str">
        <f>IF(Table1[[#This Row],[Units Sold]]&gt; 700,"High Units","low Units")</f>
        <v>low Units</v>
      </c>
      <c r="U2885">
        <f>SUM(Table1[[#This Row],[Operating Profit]])/SUM(Table1[Operating Profit])*100</f>
        <v>2.0865002045763772E-2</v>
      </c>
      <c r="V2885">
        <f>SUM(Table1[[#This Row],[Price per Unit]]*Table1[[#This Row],[Units Sold]])</f>
        <v>19800</v>
      </c>
      <c r="W2885">
        <f>SUM(Table1[[#This Row],[Total Sales]]-Table1[[#This Row],[Operating Profit]])</f>
        <v>128700</v>
      </c>
      <c r="X2885">
        <f>SUM(Table1[[#This Row],[Total Sales]]-Table1[[#This Row],[Cost]])</f>
        <v>69300</v>
      </c>
      <c r="Y2885">
        <f>SUM(Table1[[#This Row],[profit/loss]])/SUM(Table1[profit/loss])</f>
        <v>2.0865002045763773E-4</v>
      </c>
    </row>
    <row r="2886" spans="1:25" x14ac:dyDescent="0.3">
      <c r="A2886" t="s">
        <v>13</v>
      </c>
      <c r="B2886" t="s">
        <v>82</v>
      </c>
      <c r="C2886">
        <v>1185732</v>
      </c>
      <c r="D2886" s="9">
        <v>44266</v>
      </c>
      <c r="E2886" s="8" t="str">
        <f>TEXT(Table1[[#This Row],[Invoice Date]],"dd-mm-yyyy")</f>
        <v>11-03-2021</v>
      </c>
      <c r="F2886" s="1" t="str">
        <f t="shared" si="180"/>
        <v>March</v>
      </c>
      <c r="G2886" s="1" t="str">
        <f t="shared" si="181"/>
        <v>2021</v>
      </c>
      <c r="H2886" s="1" t="str">
        <f t="shared" si="182"/>
        <v>Thursday</v>
      </c>
      <c r="I2886" s="1" t="str">
        <f t="shared" si="183"/>
        <v>11</v>
      </c>
      <c r="J2886" t="s">
        <v>35</v>
      </c>
      <c r="K2886" t="s">
        <v>107</v>
      </c>
      <c r="L2886" t="s">
        <v>108</v>
      </c>
      <c r="M2886" t="s">
        <v>18</v>
      </c>
      <c r="N2886">
        <v>40</v>
      </c>
      <c r="O2886">
        <v>200</v>
      </c>
      <c r="P2886">
        <v>80000</v>
      </c>
      <c r="Q2886">
        <v>24000</v>
      </c>
      <c r="R2886">
        <v>0.3</v>
      </c>
      <c r="S2886" t="s">
        <v>82</v>
      </c>
      <c r="T2886" t="str">
        <f>IF(Table1[[#This Row],[Units Sold]]&gt; 700,"High Units","low Units")</f>
        <v>low Units</v>
      </c>
      <c r="U2886">
        <f>SUM(Table1[[#This Row],[Operating Profit]])/SUM(Table1[Operating Profit])*100</f>
        <v>7.225974734463644E-3</v>
      </c>
      <c r="V2886">
        <f>SUM(Table1[[#This Row],[Price per Unit]]*Table1[[#This Row],[Units Sold]])</f>
        <v>8000</v>
      </c>
      <c r="W2886">
        <f>SUM(Table1[[#This Row],[Total Sales]]-Table1[[#This Row],[Operating Profit]])</f>
        <v>56000</v>
      </c>
      <c r="X2886">
        <f>SUM(Table1[[#This Row],[Total Sales]]-Table1[[#This Row],[Cost]])</f>
        <v>24000</v>
      </c>
      <c r="Y2886">
        <f>SUM(Table1[[#This Row],[profit/loss]])/SUM(Table1[profit/loss])</f>
        <v>7.225974734463644E-5</v>
      </c>
    </row>
    <row r="2887" spans="1:25" x14ac:dyDescent="0.3">
      <c r="A2887" t="s">
        <v>13</v>
      </c>
      <c r="B2887" t="s">
        <v>82</v>
      </c>
      <c r="C2887">
        <v>1185732</v>
      </c>
      <c r="D2887" s="9">
        <v>44266</v>
      </c>
      <c r="E2887" s="8" t="str">
        <f>TEXT(Table1[[#This Row],[Invoice Date]],"dd-mm-yyyy")</f>
        <v>11-03-2021</v>
      </c>
      <c r="F2887" s="1" t="str">
        <f t="shared" si="180"/>
        <v>March</v>
      </c>
      <c r="G2887" s="1" t="str">
        <f t="shared" si="181"/>
        <v>2021</v>
      </c>
      <c r="H2887" s="1" t="str">
        <f t="shared" si="182"/>
        <v>Thursday</v>
      </c>
      <c r="I2887" s="1" t="str">
        <f t="shared" si="183"/>
        <v>11</v>
      </c>
      <c r="J2887" t="s">
        <v>35</v>
      </c>
      <c r="K2887" t="s">
        <v>107</v>
      </c>
      <c r="L2887" t="s">
        <v>108</v>
      </c>
      <c r="M2887" t="s">
        <v>19</v>
      </c>
      <c r="N2887">
        <v>30</v>
      </c>
      <c r="O2887">
        <v>225</v>
      </c>
      <c r="P2887">
        <v>67500</v>
      </c>
      <c r="Q2887">
        <v>20250</v>
      </c>
      <c r="R2887">
        <v>0.3</v>
      </c>
      <c r="S2887" t="s">
        <v>82</v>
      </c>
      <c r="T2887" t="str">
        <f>IF(Table1[[#This Row],[Units Sold]]&gt; 700,"High Units","low Units")</f>
        <v>low Units</v>
      </c>
      <c r="U2887">
        <f>SUM(Table1[[#This Row],[Operating Profit]])/SUM(Table1[Operating Profit])*100</f>
        <v>6.0969161822037E-3</v>
      </c>
      <c r="V2887">
        <f>SUM(Table1[[#This Row],[Price per Unit]]*Table1[[#This Row],[Units Sold]])</f>
        <v>6750</v>
      </c>
      <c r="W2887">
        <f>SUM(Table1[[#This Row],[Total Sales]]-Table1[[#This Row],[Operating Profit]])</f>
        <v>47250</v>
      </c>
      <c r="X2887">
        <f>SUM(Table1[[#This Row],[Total Sales]]-Table1[[#This Row],[Cost]])</f>
        <v>20250</v>
      </c>
      <c r="Y2887">
        <f>SUM(Table1[[#This Row],[profit/loss]])/SUM(Table1[profit/loss])</f>
        <v>6.0969161822036997E-5</v>
      </c>
    </row>
    <row r="2888" spans="1:25" x14ac:dyDescent="0.3">
      <c r="A2888" t="s">
        <v>13</v>
      </c>
      <c r="B2888" t="s">
        <v>82</v>
      </c>
      <c r="C2888">
        <v>1185732</v>
      </c>
      <c r="D2888" s="9">
        <v>44266</v>
      </c>
      <c r="E2888" s="8" t="str">
        <f>TEXT(Table1[[#This Row],[Invoice Date]],"dd-mm-yyyy")</f>
        <v>11-03-2021</v>
      </c>
      <c r="F2888" s="1" t="str">
        <f t="shared" si="180"/>
        <v>March</v>
      </c>
      <c r="G2888" s="1" t="str">
        <f t="shared" si="181"/>
        <v>2021</v>
      </c>
      <c r="H2888" s="1" t="str">
        <f t="shared" si="182"/>
        <v>Thursday</v>
      </c>
      <c r="I2888" s="1" t="str">
        <f t="shared" si="183"/>
        <v>11</v>
      </c>
      <c r="J2888" t="s">
        <v>35</v>
      </c>
      <c r="K2888" t="s">
        <v>107</v>
      </c>
      <c r="L2888" t="s">
        <v>108</v>
      </c>
      <c r="M2888" t="s">
        <v>20</v>
      </c>
      <c r="N2888">
        <v>35</v>
      </c>
      <c r="O2888">
        <v>75</v>
      </c>
      <c r="P2888">
        <v>26250</v>
      </c>
      <c r="Q2888">
        <v>7875</v>
      </c>
      <c r="R2888">
        <v>0.3</v>
      </c>
      <c r="S2888" t="s">
        <v>82</v>
      </c>
      <c r="T2888" t="str">
        <f>IF(Table1[[#This Row],[Units Sold]]&gt; 700,"High Units","low Units")</f>
        <v>low Units</v>
      </c>
      <c r="U2888">
        <f>SUM(Table1[[#This Row],[Operating Profit]])/SUM(Table1[Operating Profit])*100</f>
        <v>2.371022959745883E-3</v>
      </c>
      <c r="V2888">
        <f>SUM(Table1[[#This Row],[Price per Unit]]*Table1[[#This Row],[Units Sold]])</f>
        <v>2625</v>
      </c>
      <c r="W2888">
        <f>SUM(Table1[[#This Row],[Total Sales]]-Table1[[#This Row],[Operating Profit]])</f>
        <v>18375</v>
      </c>
      <c r="X2888">
        <f>SUM(Table1[[#This Row],[Total Sales]]-Table1[[#This Row],[Cost]])</f>
        <v>7875</v>
      </c>
      <c r="Y2888">
        <f>SUM(Table1[[#This Row],[profit/loss]])/SUM(Table1[profit/loss])</f>
        <v>2.3710229597458831E-5</v>
      </c>
    </row>
    <row r="2889" spans="1:25" x14ac:dyDescent="0.3">
      <c r="A2889" t="s">
        <v>13</v>
      </c>
      <c r="B2889" t="s">
        <v>82</v>
      </c>
      <c r="C2889">
        <v>1185732</v>
      </c>
      <c r="D2889" s="9">
        <v>44266</v>
      </c>
      <c r="E2889" s="8" t="str">
        <f>TEXT(Table1[[#This Row],[Invoice Date]],"dd-mm-yyyy")</f>
        <v>11-03-2021</v>
      </c>
      <c r="F2889" s="1" t="str">
        <f t="shared" si="180"/>
        <v>March</v>
      </c>
      <c r="G2889" s="1" t="str">
        <f t="shared" si="181"/>
        <v>2021</v>
      </c>
      <c r="H2889" s="1" t="str">
        <f t="shared" si="182"/>
        <v>Thursday</v>
      </c>
      <c r="I2889" s="1" t="str">
        <f t="shared" si="183"/>
        <v>11</v>
      </c>
      <c r="J2889" t="s">
        <v>35</v>
      </c>
      <c r="K2889" t="s">
        <v>107</v>
      </c>
      <c r="L2889" t="s">
        <v>108</v>
      </c>
      <c r="M2889" t="s">
        <v>21</v>
      </c>
      <c r="N2889">
        <v>50</v>
      </c>
      <c r="O2889">
        <v>125</v>
      </c>
      <c r="P2889">
        <v>62500</v>
      </c>
      <c r="Q2889">
        <v>21875</v>
      </c>
      <c r="R2889">
        <v>0.35</v>
      </c>
      <c r="S2889" t="s">
        <v>82</v>
      </c>
      <c r="T2889" t="str">
        <f>IF(Table1[[#This Row],[Units Sold]]&gt; 700,"High Units","low Units")</f>
        <v>low Units</v>
      </c>
      <c r="U2889">
        <f>SUM(Table1[[#This Row],[Operating Profit]])/SUM(Table1[Operating Profit])*100</f>
        <v>6.5861748881830082E-3</v>
      </c>
      <c r="V2889">
        <f>SUM(Table1[[#This Row],[Price per Unit]]*Table1[[#This Row],[Units Sold]])</f>
        <v>6250</v>
      </c>
      <c r="W2889">
        <f>SUM(Table1[[#This Row],[Total Sales]]-Table1[[#This Row],[Operating Profit]])</f>
        <v>40625</v>
      </c>
      <c r="X2889">
        <f>SUM(Table1[[#This Row],[Total Sales]]-Table1[[#This Row],[Cost]])</f>
        <v>21875</v>
      </c>
      <c r="Y2889">
        <f>SUM(Table1[[#This Row],[profit/loss]])/SUM(Table1[profit/loss])</f>
        <v>6.5861748881830082E-5</v>
      </c>
    </row>
    <row r="2890" spans="1:25" x14ac:dyDescent="0.3">
      <c r="A2890" t="s">
        <v>13</v>
      </c>
      <c r="B2890" t="s">
        <v>82</v>
      </c>
      <c r="C2890">
        <v>1185732</v>
      </c>
      <c r="D2890" s="9">
        <v>44266</v>
      </c>
      <c r="E2890" s="8" t="str">
        <f>TEXT(Table1[[#This Row],[Invoice Date]],"dd-mm-yyyy")</f>
        <v>11-03-2021</v>
      </c>
      <c r="F2890" s="1" t="str">
        <f t="shared" si="180"/>
        <v>March</v>
      </c>
      <c r="G2890" s="1" t="str">
        <f t="shared" si="181"/>
        <v>2021</v>
      </c>
      <c r="H2890" s="1" t="str">
        <f t="shared" si="182"/>
        <v>Thursday</v>
      </c>
      <c r="I2890" s="1" t="str">
        <f t="shared" si="183"/>
        <v>11</v>
      </c>
      <c r="J2890" t="s">
        <v>35</v>
      </c>
      <c r="K2890" t="s">
        <v>107</v>
      </c>
      <c r="L2890" t="s">
        <v>108</v>
      </c>
      <c r="M2890" t="s">
        <v>22</v>
      </c>
      <c r="N2890">
        <v>40</v>
      </c>
      <c r="O2890">
        <v>225</v>
      </c>
      <c r="P2890">
        <v>90000</v>
      </c>
      <c r="Q2890">
        <v>36000</v>
      </c>
      <c r="R2890">
        <v>0.4</v>
      </c>
      <c r="S2890" t="s">
        <v>82</v>
      </c>
      <c r="T2890" t="str">
        <f>IF(Table1[[#This Row],[Units Sold]]&gt; 700,"High Units","low Units")</f>
        <v>low Units</v>
      </c>
      <c r="U2890">
        <f>SUM(Table1[[#This Row],[Operating Profit]])/SUM(Table1[Operating Profit])*100</f>
        <v>1.0838962101695467E-2</v>
      </c>
      <c r="V2890">
        <f>SUM(Table1[[#This Row],[Price per Unit]]*Table1[[#This Row],[Units Sold]])</f>
        <v>9000</v>
      </c>
      <c r="W2890">
        <f>SUM(Table1[[#This Row],[Total Sales]]-Table1[[#This Row],[Operating Profit]])</f>
        <v>54000</v>
      </c>
      <c r="X2890">
        <f>SUM(Table1[[#This Row],[Total Sales]]-Table1[[#This Row],[Cost]])</f>
        <v>36000</v>
      </c>
      <c r="Y2890">
        <f>SUM(Table1[[#This Row],[profit/loss]])/SUM(Table1[profit/loss])</f>
        <v>1.0838962101695467E-4</v>
      </c>
    </row>
    <row r="2891" spans="1:25" x14ac:dyDescent="0.3">
      <c r="A2891" t="s">
        <v>13</v>
      </c>
      <c r="B2891" t="s">
        <v>82</v>
      </c>
      <c r="C2891">
        <v>1185732</v>
      </c>
      <c r="D2891" s="9">
        <v>44298</v>
      </c>
      <c r="E2891" s="8" t="str">
        <f>TEXT(Table1[[#This Row],[Invoice Date]],"dd-mm-yyyy")</f>
        <v>12-04-2021</v>
      </c>
      <c r="F2891" s="1" t="str">
        <f t="shared" si="180"/>
        <v>April</v>
      </c>
      <c r="G2891" s="1" t="str">
        <f t="shared" si="181"/>
        <v>2021</v>
      </c>
      <c r="H2891" s="1" t="str">
        <f t="shared" si="182"/>
        <v>Monday</v>
      </c>
      <c r="I2891" s="1" t="str">
        <f t="shared" si="183"/>
        <v>12</v>
      </c>
      <c r="J2891" t="s">
        <v>35</v>
      </c>
      <c r="K2891" t="s">
        <v>107</v>
      </c>
      <c r="L2891" t="s">
        <v>108</v>
      </c>
      <c r="M2891" t="s">
        <v>16</v>
      </c>
      <c r="N2891">
        <v>40</v>
      </c>
      <c r="O2891">
        <v>450</v>
      </c>
      <c r="P2891">
        <v>180000</v>
      </c>
      <c r="Q2891">
        <v>63000</v>
      </c>
      <c r="R2891">
        <v>0.35</v>
      </c>
      <c r="S2891" t="s">
        <v>82</v>
      </c>
      <c r="T2891" t="str">
        <f>IF(Table1[[#This Row],[Units Sold]]&gt; 700,"High Units","low Units")</f>
        <v>low Units</v>
      </c>
      <c r="U2891">
        <f>SUM(Table1[[#This Row],[Operating Profit]])/SUM(Table1[Operating Profit])*100</f>
        <v>1.8968183677967064E-2</v>
      </c>
      <c r="V2891">
        <f>SUM(Table1[[#This Row],[Price per Unit]]*Table1[[#This Row],[Units Sold]])</f>
        <v>18000</v>
      </c>
      <c r="W2891">
        <f>SUM(Table1[[#This Row],[Total Sales]]-Table1[[#This Row],[Operating Profit]])</f>
        <v>117000</v>
      </c>
      <c r="X2891">
        <f>SUM(Table1[[#This Row],[Total Sales]]-Table1[[#This Row],[Cost]])</f>
        <v>63000</v>
      </c>
      <c r="Y2891">
        <f>SUM(Table1[[#This Row],[profit/loss]])/SUM(Table1[profit/loss])</f>
        <v>1.8968183677967065E-4</v>
      </c>
    </row>
    <row r="2892" spans="1:25" x14ac:dyDescent="0.3">
      <c r="A2892" t="s">
        <v>13</v>
      </c>
      <c r="B2892" t="s">
        <v>82</v>
      </c>
      <c r="C2892">
        <v>1185732</v>
      </c>
      <c r="D2892" s="9">
        <v>44298</v>
      </c>
      <c r="E2892" s="8" t="str">
        <f>TEXT(Table1[[#This Row],[Invoice Date]],"dd-mm-yyyy")</f>
        <v>12-04-2021</v>
      </c>
      <c r="F2892" s="1" t="str">
        <f t="shared" si="180"/>
        <v>April</v>
      </c>
      <c r="G2892" s="1" t="str">
        <f t="shared" si="181"/>
        <v>2021</v>
      </c>
      <c r="H2892" s="1" t="str">
        <f t="shared" si="182"/>
        <v>Monday</v>
      </c>
      <c r="I2892" s="1" t="str">
        <f t="shared" si="183"/>
        <v>12</v>
      </c>
      <c r="J2892" t="s">
        <v>35</v>
      </c>
      <c r="K2892" t="s">
        <v>107</v>
      </c>
      <c r="L2892" t="s">
        <v>108</v>
      </c>
      <c r="M2892" t="s">
        <v>18</v>
      </c>
      <c r="N2892">
        <v>40</v>
      </c>
      <c r="O2892">
        <v>150</v>
      </c>
      <c r="P2892">
        <v>60000</v>
      </c>
      <c r="Q2892">
        <v>18000</v>
      </c>
      <c r="R2892">
        <v>0.3</v>
      </c>
      <c r="S2892" t="s">
        <v>82</v>
      </c>
      <c r="T2892" t="str">
        <f>IF(Table1[[#This Row],[Units Sold]]&gt; 700,"High Units","low Units")</f>
        <v>low Units</v>
      </c>
      <c r="U2892">
        <f>SUM(Table1[[#This Row],[Operating Profit]])/SUM(Table1[Operating Profit])*100</f>
        <v>5.4194810508477334E-3</v>
      </c>
      <c r="V2892">
        <f>SUM(Table1[[#This Row],[Price per Unit]]*Table1[[#This Row],[Units Sold]])</f>
        <v>6000</v>
      </c>
      <c r="W2892">
        <f>SUM(Table1[[#This Row],[Total Sales]]-Table1[[#This Row],[Operating Profit]])</f>
        <v>42000</v>
      </c>
      <c r="X2892">
        <f>SUM(Table1[[#This Row],[Total Sales]]-Table1[[#This Row],[Cost]])</f>
        <v>18000</v>
      </c>
      <c r="Y2892">
        <f>SUM(Table1[[#This Row],[profit/loss]])/SUM(Table1[profit/loss])</f>
        <v>5.4194810508477333E-5</v>
      </c>
    </row>
    <row r="2893" spans="1:25" x14ac:dyDescent="0.3">
      <c r="A2893" t="s">
        <v>13</v>
      </c>
      <c r="B2893" t="s">
        <v>82</v>
      </c>
      <c r="C2893">
        <v>1185732</v>
      </c>
      <c r="D2893" s="9">
        <v>44298</v>
      </c>
      <c r="E2893" s="8" t="str">
        <f>TEXT(Table1[[#This Row],[Invoice Date]],"dd-mm-yyyy")</f>
        <v>12-04-2021</v>
      </c>
      <c r="F2893" s="1" t="str">
        <f t="shared" si="180"/>
        <v>April</v>
      </c>
      <c r="G2893" s="1" t="str">
        <f t="shared" si="181"/>
        <v>2021</v>
      </c>
      <c r="H2893" s="1" t="str">
        <f t="shared" si="182"/>
        <v>Monday</v>
      </c>
      <c r="I2893" s="1" t="str">
        <f t="shared" si="183"/>
        <v>12</v>
      </c>
      <c r="J2893" t="s">
        <v>35</v>
      </c>
      <c r="K2893" t="s">
        <v>107</v>
      </c>
      <c r="L2893" t="s">
        <v>108</v>
      </c>
      <c r="M2893" t="s">
        <v>19</v>
      </c>
      <c r="N2893">
        <v>30</v>
      </c>
      <c r="O2893">
        <v>150</v>
      </c>
      <c r="P2893">
        <v>45000</v>
      </c>
      <c r="Q2893">
        <v>13500</v>
      </c>
      <c r="R2893">
        <v>0.3</v>
      </c>
      <c r="S2893" t="s">
        <v>82</v>
      </c>
      <c r="T2893" t="str">
        <f>IF(Table1[[#This Row],[Units Sold]]&gt; 700,"High Units","low Units")</f>
        <v>low Units</v>
      </c>
      <c r="U2893">
        <f>SUM(Table1[[#This Row],[Operating Profit]])/SUM(Table1[Operating Profit])*100</f>
        <v>4.0646107881357994E-3</v>
      </c>
      <c r="V2893">
        <f>SUM(Table1[[#This Row],[Price per Unit]]*Table1[[#This Row],[Units Sold]])</f>
        <v>4500</v>
      </c>
      <c r="W2893">
        <f>SUM(Table1[[#This Row],[Total Sales]]-Table1[[#This Row],[Operating Profit]])</f>
        <v>31500</v>
      </c>
      <c r="X2893">
        <f>SUM(Table1[[#This Row],[Total Sales]]-Table1[[#This Row],[Cost]])</f>
        <v>13500</v>
      </c>
      <c r="Y2893">
        <f>SUM(Table1[[#This Row],[profit/loss]])/SUM(Table1[profit/loss])</f>
        <v>4.0646107881357998E-5</v>
      </c>
    </row>
    <row r="2894" spans="1:25" x14ac:dyDescent="0.3">
      <c r="A2894" t="s">
        <v>13</v>
      </c>
      <c r="B2894" t="s">
        <v>82</v>
      </c>
      <c r="C2894">
        <v>1185732</v>
      </c>
      <c r="D2894" s="9">
        <v>44298</v>
      </c>
      <c r="E2894" s="8" t="str">
        <f>TEXT(Table1[[#This Row],[Invoice Date]],"dd-mm-yyyy")</f>
        <v>12-04-2021</v>
      </c>
      <c r="F2894" s="1" t="str">
        <f t="shared" si="180"/>
        <v>April</v>
      </c>
      <c r="G2894" s="1" t="str">
        <f t="shared" si="181"/>
        <v>2021</v>
      </c>
      <c r="H2894" s="1" t="str">
        <f t="shared" si="182"/>
        <v>Monday</v>
      </c>
      <c r="I2894" s="1" t="str">
        <f t="shared" si="183"/>
        <v>12</v>
      </c>
      <c r="J2894" t="s">
        <v>35</v>
      </c>
      <c r="K2894" t="s">
        <v>107</v>
      </c>
      <c r="L2894" t="s">
        <v>108</v>
      </c>
      <c r="M2894" t="s">
        <v>20</v>
      </c>
      <c r="N2894">
        <v>35</v>
      </c>
      <c r="O2894">
        <v>75</v>
      </c>
      <c r="P2894">
        <v>26250</v>
      </c>
      <c r="Q2894">
        <v>7875</v>
      </c>
      <c r="R2894">
        <v>0.3</v>
      </c>
      <c r="S2894" t="s">
        <v>82</v>
      </c>
      <c r="T2894" t="str">
        <f>IF(Table1[[#This Row],[Units Sold]]&gt; 700,"High Units","low Units")</f>
        <v>low Units</v>
      </c>
      <c r="U2894">
        <f>SUM(Table1[[#This Row],[Operating Profit]])/SUM(Table1[Operating Profit])*100</f>
        <v>2.371022959745883E-3</v>
      </c>
      <c r="V2894">
        <f>SUM(Table1[[#This Row],[Price per Unit]]*Table1[[#This Row],[Units Sold]])</f>
        <v>2625</v>
      </c>
      <c r="W2894">
        <f>SUM(Table1[[#This Row],[Total Sales]]-Table1[[#This Row],[Operating Profit]])</f>
        <v>18375</v>
      </c>
      <c r="X2894">
        <f>SUM(Table1[[#This Row],[Total Sales]]-Table1[[#This Row],[Cost]])</f>
        <v>7875</v>
      </c>
      <c r="Y2894">
        <f>SUM(Table1[[#This Row],[profit/loss]])/SUM(Table1[profit/loss])</f>
        <v>2.3710229597458831E-5</v>
      </c>
    </row>
    <row r="2895" spans="1:25" x14ac:dyDescent="0.3">
      <c r="A2895" t="s">
        <v>13</v>
      </c>
      <c r="B2895" t="s">
        <v>82</v>
      </c>
      <c r="C2895">
        <v>1185732</v>
      </c>
      <c r="D2895" s="9">
        <v>44298</v>
      </c>
      <c r="E2895" s="8" t="str">
        <f>TEXT(Table1[[#This Row],[Invoice Date]],"dd-mm-yyyy")</f>
        <v>12-04-2021</v>
      </c>
      <c r="F2895" s="1" t="str">
        <f t="shared" si="180"/>
        <v>April</v>
      </c>
      <c r="G2895" s="1" t="str">
        <f t="shared" si="181"/>
        <v>2021</v>
      </c>
      <c r="H2895" s="1" t="str">
        <f t="shared" si="182"/>
        <v>Monday</v>
      </c>
      <c r="I2895" s="1" t="str">
        <f t="shared" si="183"/>
        <v>12</v>
      </c>
      <c r="J2895" t="s">
        <v>35</v>
      </c>
      <c r="K2895" t="s">
        <v>107</v>
      </c>
      <c r="L2895" t="s">
        <v>108</v>
      </c>
      <c r="M2895" t="s">
        <v>21</v>
      </c>
      <c r="N2895">
        <v>60</v>
      </c>
      <c r="O2895">
        <v>100</v>
      </c>
      <c r="P2895">
        <v>60000</v>
      </c>
      <c r="Q2895">
        <v>21000</v>
      </c>
      <c r="R2895">
        <v>0.35</v>
      </c>
      <c r="S2895" t="s">
        <v>82</v>
      </c>
      <c r="T2895" t="str">
        <f>IF(Table1[[#This Row],[Units Sold]]&gt; 700,"High Units","low Units")</f>
        <v>low Units</v>
      </c>
      <c r="U2895">
        <f>SUM(Table1[[#This Row],[Operating Profit]])/SUM(Table1[Operating Profit])*100</f>
        <v>6.3227278926556883E-3</v>
      </c>
      <c r="V2895">
        <f>SUM(Table1[[#This Row],[Price per Unit]]*Table1[[#This Row],[Units Sold]])</f>
        <v>6000</v>
      </c>
      <c r="W2895">
        <f>SUM(Table1[[#This Row],[Total Sales]]-Table1[[#This Row],[Operating Profit]])</f>
        <v>39000</v>
      </c>
      <c r="X2895">
        <f>SUM(Table1[[#This Row],[Total Sales]]-Table1[[#This Row],[Cost]])</f>
        <v>21000</v>
      </c>
      <c r="Y2895">
        <f>SUM(Table1[[#This Row],[profit/loss]])/SUM(Table1[profit/loss])</f>
        <v>6.3227278926556883E-5</v>
      </c>
    </row>
    <row r="2896" spans="1:25" x14ac:dyDescent="0.3">
      <c r="A2896" t="s">
        <v>13</v>
      </c>
      <c r="B2896" t="s">
        <v>82</v>
      </c>
      <c r="C2896">
        <v>1185732</v>
      </c>
      <c r="D2896" s="9">
        <v>44298</v>
      </c>
      <c r="E2896" s="8" t="str">
        <f>TEXT(Table1[[#This Row],[Invoice Date]],"dd-mm-yyyy")</f>
        <v>12-04-2021</v>
      </c>
      <c r="F2896" s="1" t="str">
        <f t="shared" si="180"/>
        <v>April</v>
      </c>
      <c r="G2896" s="1" t="str">
        <f t="shared" si="181"/>
        <v>2021</v>
      </c>
      <c r="H2896" s="1" t="str">
        <f t="shared" si="182"/>
        <v>Monday</v>
      </c>
      <c r="I2896" s="1" t="str">
        <f t="shared" si="183"/>
        <v>12</v>
      </c>
      <c r="J2896" t="s">
        <v>35</v>
      </c>
      <c r="K2896" t="s">
        <v>107</v>
      </c>
      <c r="L2896" t="s">
        <v>108</v>
      </c>
      <c r="M2896" t="s">
        <v>22</v>
      </c>
      <c r="N2896">
        <v>50</v>
      </c>
      <c r="O2896">
        <v>225</v>
      </c>
      <c r="P2896">
        <v>112500</v>
      </c>
      <c r="Q2896">
        <v>45000</v>
      </c>
      <c r="R2896">
        <v>0.4</v>
      </c>
      <c r="S2896" t="s">
        <v>82</v>
      </c>
      <c r="T2896" t="str">
        <f>IF(Table1[[#This Row],[Units Sold]]&gt; 700,"High Units","low Units")</f>
        <v>low Units</v>
      </c>
      <c r="U2896">
        <f>SUM(Table1[[#This Row],[Operating Profit]])/SUM(Table1[Operating Profit])*100</f>
        <v>1.3548702627119333E-2</v>
      </c>
      <c r="V2896">
        <f>SUM(Table1[[#This Row],[Price per Unit]]*Table1[[#This Row],[Units Sold]])</f>
        <v>11250</v>
      </c>
      <c r="W2896">
        <f>SUM(Table1[[#This Row],[Total Sales]]-Table1[[#This Row],[Operating Profit]])</f>
        <v>67500</v>
      </c>
      <c r="X2896">
        <f>SUM(Table1[[#This Row],[Total Sales]]-Table1[[#This Row],[Cost]])</f>
        <v>45000</v>
      </c>
      <c r="Y2896">
        <f>SUM(Table1[[#This Row],[profit/loss]])/SUM(Table1[profit/loss])</f>
        <v>1.3548702627119334E-4</v>
      </c>
    </row>
    <row r="2897" spans="1:25" x14ac:dyDescent="0.3">
      <c r="A2897" t="s">
        <v>13</v>
      </c>
      <c r="B2897" t="s">
        <v>82</v>
      </c>
      <c r="C2897">
        <v>1185732</v>
      </c>
      <c r="D2897" s="9">
        <v>44329</v>
      </c>
      <c r="E2897" s="8" t="str">
        <f>TEXT(Table1[[#This Row],[Invoice Date]],"dd-mm-yyyy")</f>
        <v>13-05-2021</v>
      </c>
      <c r="F2897" s="1" t="str">
        <f t="shared" si="180"/>
        <v>May</v>
      </c>
      <c r="G2897" s="1" t="str">
        <f t="shared" si="181"/>
        <v>2021</v>
      </c>
      <c r="H2897" s="1" t="str">
        <f t="shared" si="182"/>
        <v>Thursday</v>
      </c>
      <c r="I2897" s="1" t="str">
        <f t="shared" si="183"/>
        <v>13</v>
      </c>
      <c r="J2897" t="s">
        <v>35</v>
      </c>
      <c r="K2897" t="s">
        <v>107</v>
      </c>
      <c r="L2897" t="s">
        <v>108</v>
      </c>
      <c r="M2897" t="s">
        <v>16</v>
      </c>
      <c r="N2897">
        <v>60</v>
      </c>
      <c r="O2897">
        <v>495</v>
      </c>
      <c r="P2897">
        <v>297000</v>
      </c>
      <c r="Q2897">
        <v>103950</v>
      </c>
      <c r="R2897">
        <v>0.35</v>
      </c>
      <c r="S2897" t="s">
        <v>82</v>
      </c>
      <c r="T2897" t="str">
        <f>IF(Table1[[#This Row],[Units Sold]]&gt; 700,"High Units","low Units")</f>
        <v>low Units</v>
      </c>
      <c r="U2897">
        <f>SUM(Table1[[#This Row],[Operating Profit]])/SUM(Table1[Operating Profit])*100</f>
        <v>3.1297503068645656E-2</v>
      </c>
      <c r="V2897">
        <f>SUM(Table1[[#This Row],[Price per Unit]]*Table1[[#This Row],[Units Sold]])</f>
        <v>29700</v>
      </c>
      <c r="W2897">
        <f>SUM(Table1[[#This Row],[Total Sales]]-Table1[[#This Row],[Operating Profit]])</f>
        <v>193050</v>
      </c>
      <c r="X2897">
        <f>SUM(Table1[[#This Row],[Total Sales]]-Table1[[#This Row],[Cost]])</f>
        <v>103950</v>
      </c>
      <c r="Y2897">
        <f>SUM(Table1[[#This Row],[profit/loss]])/SUM(Table1[profit/loss])</f>
        <v>3.1297503068645658E-4</v>
      </c>
    </row>
    <row r="2898" spans="1:25" x14ac:dyDescent="0.3">
      <c r="A2898" t="s">
        <v>13</v>
      </c>
      <c r="B2898" t="s">
        <v>82</v>
      </c>
      <c r="C2898">
        <v>1185732</v>
      </c>
      <c r="D2898" s="9">
        <v>44329</v>
      </c>
      <c r="E2898" s="8" t="str">
        <f>TEXT(Table1[[#This Row],[Invoice Date]],"dd-mm-yyyy")</f>
        <v>13-05-2021</v>
      </c>
      <c r="F2898" s="1" t="str">
        <f t="shared" si="180"/>
        <v>May</v>
      </c>
      <c r="G2898" s="1" t="str">
        <f t="shared" si="181"/>
        <v>2021</v>
      </c>
      <c r="H2898" s="1" t="str">
        <f t="shared" si="182"/>
        <v>Thursday</v>
      </c>
      <c r="I2898" s="1" t="str">
        <f t="shared" si="183"/>
        <v>13</v>
      </c>
      <c r="J2898" t="s">
        <v>35</v>
      </c>
      <c r="K2898" t="s">
        <v>107</v>
      </c>
      <c r="L2898" t="s">
        <v>108</v>
      </c>
      <c r="M2898" t="s">
        <v>18</v>
      </c>
      <c r="N2898">
        <v>50</v>
      </c>
      <c r="O2898">
        <v>200</v>
      </c>
      <c r="P2898">
        <v>100000</v>
      </c>
      <c r="Q2898">
        <v>30000</v>
      </c>
      <c r="R2898">
        <v>0.3</v>
      </c>
      <c r="S2898" t="s">
        <v>82</v>
      </c>
      <c r="T2898" t="str">
        <f>IF(Table1[[#This Row],[Units Sold]]&gt; 700,"High Units","low Units")</f>
        <v>low Units</v>
      </c>
      <c r="U2898">
        <f>SUM(Table1[[#This Row],[Operating Profit]])/SUM(Table1[Operating Profit])*100</f>
        <v>9.0324684180795554E-3</v>
      </c>
      <c r="V2898">
        <f>SUM(Table1[[#This Row],[Price per Unit]]*Table1[[#This Row],[Units Sold]])</f>
        <v>10000</v>
      </c>
      <c r="W2898">
        <f>SUM(Table1[[#This Row],[Total Sales]]-Table1[[#This Row],[Operating Profit]])</f>
        <v>70000</v>
      </c>
      <c r="X2898">
        <f>SUM(Table1[[#This Row],[Total Sales]]-Table1[[#This Row],[Cost]])</f>
        <v>30000</v>
      </c>
      <c r="Y2898">
        <f>SUM(Table1[[#This Row],[profit/loss]])/SUM(Table1[profit/loss])</f>
        <v>9.0324684180795553E-5</v>
      </c>
    </row>
    <row r="2899" spans="1:25" x14ac:dyDescent="0.3">
      <c r="A2899" t="s">
        <v>13</v>
      </c>
      <c r="B2899" t="s">
        <v>82</v>
      </c>
      <c r="C2899">
        <v>1185732</v>
      </c>
      <c r="D2899" s="9">
        <v>44329</v>
      </c>
      <c r="E2899" s="8" t="str">
        <f>TEXT(Table1[[#This Row],[Invoice Date]],"dd-mm-yyyy")</f>
        <v>13-05-2021</v>
      </c>
      <c r="F2899" s="1" t="str">
        <f t="shared" si="180"/>
        <v>May</v>
      </c>
      <c r="G2899" s="1" t="str">
        <f t="shared" si="181"/>
        <v>2021</v>
      </c>
      <c r="H2899" s="1" t="str">
        <f t="shared" si="182"/>
        <v>Thursday</v>
      </c>
      <c r="I2899" s="1" t="str">
        <f t="shared" si="183"/>
        <v>13</v>
      </c>
      <c r="J2899" t="s">
        <v>35</v>
      </c>
      <c r="K2899" t="s">
        <v>107</v>
      </c>
      <c r="L2899" t="s">
        <v>108</v>
      </c>
      <c r="M2899" t="s">
        <v>19</v>
      </c>
      <c r="N2899">
        <v>45</v>
      </c>
      <c r="O2899">
        <v>175</v>
      </c>
      <c r="P2899">
        <v>78750</v>
      </c>
      <c r="Q2899">
        <v>23625</v>
      </c>
      <c r="R2899">
        <v>0.3</v>
      </c>
      <c r="S2899" t="s">
        <v>82</v>
      </c>
      <c r="T2899" t="str">
        <f>IF(Table1[[#This Row],[Units Sold]]&gt; 700,"High Units","low Units")</f>
        <v>low Units</v>
      </c>
      <c r="U2899">
        <f>SUM(Table1[[#This Row],[Operating Profit]])/SUM(Table1[Operating Profit])*100</f>
        <v>7.113068879237649E-3</v>
      </c>
      <c r="V2899">
        <f>SUM(Table1[[#This Row],[Price per Unit]]*Table1[[#This Row],[Units Sold]])</f>
        <v>7875</v>
      </c>
      <c r="W2899">
        <f>SUM(Table1[[#This Row],[Total Sales]]-Table1[[#This Row],[Operating Profit]])</f>
        <v>55125</v>
      </c>
      <c r="X2899">
        <f>SUM(Table1[[#This Row],[Total Sales]]-Table1[[#This Row],[Cost]])</f>
        <v>23625</v>
      </c>
      <c r="Y2899">
        <f>SUM(Table1[[#This Row],[profit/loss]])/SUM(Table1[profit/loss])</f>
        <v>7.1130688792376493E-5</v>
      </c>
    </row>
    <row r="2900" spans="1:25" x14ac:dyDescent="0.3">
      <c r="A2900" t="s">
        <v>13</v>
      </c>
      <c r="B2900" t="s">
        <v>82</v>
      </c>
      <c r="C2900">
        <v>1185732</v>
      </c>
      <c r="D2900" s="9">
        <v>44329</v>
      </c>
      <c r="E2900" s="8" t="str">
        <f>TEXT(Table1[[#This Row],[Invoice Date]],"dd-mm-yyyy")</f>
        <v>13-05-2021</v>
      </c>
      <c r="F2900" s="1" t="str">
        <f t="shared" si="180"/>
        <v>May</v>
      </c>
      <c r="G2900" s="1" t="str">
        <f t="shared" si="181"/>
        <v>2021</v>
      </c>
      <c r="H2900" s="1" t="str">
        <f t="shared" si="182"/>
        <v>Thursday</v>
      </c>
      <c r="I2900" s="1" t="str">
        <f t="shared" si="183"/>
        <v>13</v>
      </c>
      <c r="J2900" t="s">
        <v>35</v>
      </c>
      <c r="K2900" t="s">
        <v>107</v>
      </c>
      <c r="L2900" t="s">
        <v>108</v>
      </c>
      <c r="M2900" t="s">
        <v>20</v>
      </c>
      <c r="N2900">
        <v>45</v>
      </c>
      <c r="O2900">
        <v>100</v>
      </c>
      <c r="P2900">
        <v>45000</v>
      </c>
      <c r="Q2900">
        <v>13500</v>
      </c>
      <c r="R2900">
        <v>0.3</v>
      </c>
      <c r="S2900" t="s">
        <v>82</v>
      </c>
      <c r="T2900" t="str">
        <f>IF(Table1[[#This Row],[Units Sold]]&gt; 700,"High Units","low Units")</f>
        <v>low Units</v>
      </c>
      <c r="U2900">
        <f>SUM(Table1[[#This Row],[Operating Profit]])/SUM(Table1[Operating Profit])*100</f>
        <v>4.0646107881357994E-3</v>
      </c>
      <c r="V2900">
        <f>SUM(Table1[[#This Row],[Price per Unit]]*Table1[[#This Row],[Units Sold]])</f>
        <v>4500</v>
      </c>
      <c r="W2900">
        <f>SUM(Table1[[#This Row],[Total Sales]]-Table1[[#This Row],[Operating Profit]])</f>
        <v>31500</v>
      </c>
      <c r="X2900">
        <f>SUM(Table1[[#This Row],[Total Sales]]-Table1[[#This Row],[Cost]])</f>
        <v>13500</v>
      </c>
      <c r="Y2900">
        <f>SUM(Table1[[#This Row],[profit/loss]])/SUM(Table1[profit/loss])</f>
        <v>4.0646107881357998E-5</v>
      </c>
    </row>
    <row r="2901" spans="1:25" x14ac:dyDescent="0.3">
      <c r="A2901" t="s">
        <v>13</v>
      </c>
      <c r="B2901" t="s">
        <v>82</v>
      </c>
      <c r="C2901">
        <v>1185732</v>
      </c>
      <c r="D2901" s="9">
        <v>44329</v>
      </c>
      <c r="E2901" s="8" t="str">
        <f>TEXT(Table1[[#This Row],[Invoice Date]],"dd-mm-yyyy")</f>
        <v>13-05-2021</v>
      </c>
      <c r="F2901" s="1" t="str">
        <f t="shared" si="180"/>
        <v>May</v>
      </c>
      <c r="G2901" s="1" t="str">
        <f t="shared" si="181"/>
        <v>2021</v>
      </c>
      <c r="H2901" s="1" t="str">
        <f t="shared" si="182"/>
        <v>Thursday</v>
      </c>
      <c r="I2901" s="1" t="str">
        <f t="shared" si="183"/>
        <v>13</v>
      </c>
      <c r="J2901" t="s">
        <v>35</v>
      </c>
      <c r="K2901" t="s">
        <v>107</v>
      </c>
      <c r="L2901" t="s">
        <v>108</v>
      </c>
      <c r="M2901" t="s">
        <v>21</v>
      </c>
      <c r="N2901">
        <v>55</v>
      </c>
      <c r="O2901">
        <v>125</v>
      </c>
      <c r="P2901">
        <v>68750</v>
      </c>
      <c r="Q2901">
        <v>24063</v>
      </c>
      <c r="R2901">
        <v>0.35</v>
      </c>
      <c r="S2901" t="s">
        <v>82</v>
      </c>
      <c r="T2901" t="str">
        <f>IF(Table1[[#This Row],[Units Sold]]&gt; 700,"High Units","low Units")</f>
        <v>low Units</v>
      </c>
      <c r="U2901">
        <f>SUM(Table1[[#This Row],[Operating Profit]])/SUM(Table1[Operating Profit])*100</f>
        <v>7.2449429181416112E-3</v>
      </c>
      <c r="V2901">
        <f>SUM(Table1[[#This Row],[Price per Unit]]*Table1[[#This Row],[Units Sold]])</f>
        <v>6875</v>
      </c>
      <c r="W2901">
        <f>SUM(Table1[[#This Row],[Total Sales]]-Table1[[#This Row],[Operating Profit]])</f>
        <v>44687</v>
      </c>
      <c r="X2901">
        <f>SUM(Table1[[#This Row],[Total Sales]]-Table1[[#This Row],[Cost]])</f>
        <v>24063</v>
      </c>
      <c r="Y2901">
        <f>SUM(Table1[[#This Row],[profit/loss]])/SUM(Table1[profit/loss])</f>
        <v>7.2449429181416111E-5</v>
      </c>
    </row>
    <row r="2902" spans="1:25" x14ac:dyDescent="0.3">
      <c r="A2902" t="s">
        <v>13</v>
      </c>
      <c r="B2902" t="s">
        <v>82</v>
      </c>
      <c r="C2902">
        <v>1185732</v>
      </c>
      <c r="D2902" s="9">
        <v>44329</v>
      </c>
      <c r="E2902" s="8" t="str">
        <f>TEXT(Table1[[#This Row],[Invoice Date]],"dd-mm-yyyy")</f>
        <v>13-05-2021</v>
      </c>
      <c r="F2902" s="1" t="str">
        <f t="shared" si="180"/>
        <v>May</v>
      </c>
      <c r="G2902" s="1" t="str">
        <f t="shared" si="181"/>
        <v>2021</v>
      </c>
      <c r="H2902" s="1" t="str">
        <f t="shared" si="182"/>
        <v>Thursday</v>
      </c>
      <c r="I2902" s="1" t="str">
        <f t="shared" si="183"/>
        <v>13</v>
      </c>
      <c r="J2902" t="s">
        <v>35</v>
      </c>
      <c r="K2902" t="s">
        <v>107</v>
      </c>
      <c r="L2902" t="s">
        <v>108</v>
      </c>
      <c r="M2902" t="s">
        <v>22</v>
      </c>
      <c r="N2902">
        <v>60</v>
      </c>
      <c r="O2902">
        <v>250</v>
      </c>
      <c r="P2902">
        <v>150000</v>
      </c>
      <c r="Q2902">
        <v>60000</v>
      </c>
      <c r="R2902">
        <v>0.4</v>
      </c>
      <c r="S2902" t="s">
        <v>82</v>
      </c>
      <c r="T2902" t="str">
        <f>IF(Table1[[#This Row],[Units Sold]]&gt; 700,"High Units","low Units")</f>
        <v>low Units</v>
      </c>
      <c r="U2902">
        <f>SUM(Table1[[#This Row],[Operating Profit]])/SUM(Table1[Operating Profit])*100</f>
        <v>1.8064936836159111E-2</v>
      </c>
      <c r="V2902">
        <f>SUM(Table1[[#This Row],[Price per Unit]]*Table1[[#This Row],[Units Sold]])</f>
        <v>15000</v>
      </c>
      <c r="W2902">
        <f>SUM(Table1[[#This Row],[Total Sales]]-Table1[[#This Row],[Operating Profit]])</f>
        <v>90000</v>
      </c>
      <c r="X2902">
        <f>SUM(Table1[[#This Row],[Total Sales]]-Table1[[#This Row],[Cost]])</f>
        <v>60000</v>
      </c>
      <c r="Y2902">
        <f>SUM(Table1[[#This Row],[profit/loss]])/SUM(Table1[profit/loss])</f>
        <v>1.8064936836159111E-4</v>
      </c>
    </row>
    <row r="2903" spans="1:25" x14ac:dyDescent="0.3">
      <c r="A2903" t="s">
        <v>13</v>
      </c>
      <c r="B2903" t="s">
        <v>82</v>
      </c>
      <c r="C2903">
        <v>1185732</v>
      </c>
      <c r="D2903" s="9">
        <v>44359</v>
      </c>
      <c r="E2903" s="8" t="str">
        <f>TEXT(Table1[[#This Row],[Invoice Date]],"dd-mm-yyyy")</f>
        <v>12-06-2021</v>
      </c>
      <c r="F2903" s="1" t="str">
        <f t="shared" si="180"/>
        <v>June</v>
      </c>
      <c r="G2903" s="1" t="str">
        <f t="shared" si="181"/>
        <v>2021</v>
      </c>
      <c r="H2903" s="1" t="str">
        <f t="shared" si="182"/>
        <v>Saturday</v>
      </c>
      <c r="I2903" s="1" t="str">
        <f t="shared" si="183"/>
        <v>12</v>
      </c>
      <c r="J2903" t="s">
        <v>35</v>
      </c>
      <c r="K2903" t="s">
        <v>107</v>
      </c>
      <c r="L2903" t="s">
        <v>108</v>
      </c>
      <c r="M2903" t="s">
        <v>16</v>
      </c>
      <c r="N2903">
        <v>45</v>
      </c>
      <c r="O2903">
        <v>500</v>
      </c>
      <c r="P2903">
        <v>225000</v>
      </c>
      <c r="Q2903">
        <v>78750</v>
      </c>
      <c r="R2903">
        <v>0.35</v>
      </c>
      <c r="S2903" t="s">
        <v>82</v>
      </c>
      <c r="T2903" t="str">
        <f>IF(Table1[[#This Row],[Units Sold]]&gt; 700,"High Units","low Units")</f>
        <v>low Units</v>
      </c>
      <c r="U2903">
        <f>SUM(Table1[[#This Row],[Operating Profit]])/SUM(Table1[Operating Profit])*100</f>
        <v>2.3710229597458832E-2</v>
      </c>
      <c r="V2903">
        <f>SUM(Table1[[#This Row],[Price per Unit]]*Table1[[#This Row],[Units Sold]])</f>
        <v>22500</v>
      </c>
      <c r="W2903">
        <f>SUM(Table1[[#This Row],[Total Sales]]-Table1[[#This Row],[Operating Profit]])</f>
        <v>146250</v>
      </c>
      <c r="X2903">
        <f>SUM(Table1[[#This Row],[Total Sales]]-Table1[[#This Row],[Cost]])</f>
        <v>78750</v>
      </c>
      <c r="Y2903">
        <f>SUM(Table1[[#This Row],[profit/loss]])/SUM(Table1[profit/loss])</f>
        <v>2.3710229597458831E-4</v>
      </c>
    </row>
    <row r="2904" spans="1:25" x14ac:dyDescent="0.3">
      <c r="A2904" t="s">
        <v>13</v>
      </c>
      <c r="B2904" t="s">
        <v>82</v>
      </c>
      <c r="C2904">
        <v>1185732</v>
      </c>
      <c r="D2904" s="9">
        <v>44359</v>
      </c>
      <c r="E2904" s="8" t="str">
        <f>TEXT(Table1[[#This Row],[Invoice Date]],"dd-mm-yyyy")</f>
        <v>12-06-2021</v>
      </c>
      <c r="F2904" s="1" t="str">
        <f t="shared" si="180"/>
        <v>June</v>
      </c>
      <c r="G2904" s="1" t="str">
        <f t="shared" si="181"/>
        <v>2021</v>
      </c>
      <c r="H2904" s="1" t="str">
        <f t="shared" si="182"/>
        <v>Saturday</v>
      </c>
      <c r="I2904" s="1" t="str">
        <f t="shared" si="183"/>
        <v>12</v>
      </c>
      <c r="J2904" t="s">
        <v>35</v>
      </c>
      <c r="K2904" t="s">
        <v>107</v>
      </c>
      <c r="L2904" t="s">
        <v>108</v>
      </c>
      <c r="M2904" t="s">
        <v>18</v>
      </c>
      <c r="N2904">
        <v>40</v>
      </c>
      <c r="O2904">
        <v>250</v>
      </c>
      <c r="P2904">
        <v>100000</v>
      </c>
      <c r="Q2904">
        <v>30000</v>
      </c>
      <c r="R2904">
        <v>0.3</v>
      </c>
      <c r="S2904" t="s">
        <v>82</v>
      </c>
      <c r="T2904" t="str">
        <f>IF(Table1[[#This Row],[Units Sold]]&gt; 700,"High Units","low Units")</f>
        <v>low Units</v>
      </c>
      <c r="U2904">
        <f>SUM(Table1[[#This Row],[Operating Profit]])/SUM(Table1[Operating Profit])*100</f>
        <v>9.0324684180795554E-3</v>
      </c>
      <c r="V2904">
        <f>SUM(Table1[[#This Row],[Price per Unit]]*Table1[[#This Row],[Units Sold]])</f>
        <v>10000</v>
      </c>
      <c r="W2904">
        <f>SUM(Table1[[#This Row],[Total Sales]]-Table1[[#This Row],[Operating Profit]])</f>
        <v>70000</v>
      </c>
      <c r="X2904">
        <f>SUM(Table1[[#This Row],[Total Sales]]-Table1[[#This Row],[Cost]])</f>
        <v>30000</v>
      </c>
      <c r="Y2904">
        <f>SUM(Table1[[#This Row],[profit/loss]])/SUM(Table1[profit/loss])</f>
        <v>9.0324684180795553E-5</v>
      </c>
    </row>
    <row r="2905" spans="1:25" x14ac:dyDescent="0.3">
      <c r="A2905" t="s">
        <v>13</v>
      </c>
      <c r="B2905" t="s">
        <v>82</v>
      </c>
      <c r="C2905">
        <v>1185732</v>
      </c>
      <c r="D2905" s="9">
        <v>44359</v>
      </c>
      <c r="E2905" s="8" t="str">
        <f>TEXT(Table1[[#This Row],[Invoice Date]],"dd-mm-yyyy")</f>
        <v>12-06-2021</v>
      </c>
      <c r="F2905" s="1" t="str">
        <f t="shared" si="180"/>
        <v>June</v>
      </c>
      <c r="G2905" s="1" t="str">
        <f t="shared" si="181"/>
        <v>2021</v>
      </c>
      <c r="H2905" s="1" t="str">
        <f t="shared" si="182"/>
        <v>Saturday</v>
      </c>
      <c r="I2905" s="1" t="str">
        <f t="shared" si="183"/>
        <v>12</v>
      </c>
      <c r="J2905" t="s">
        <v>35</v>
      </c>
      <c r="K2905" t="s">
        <v>107</v>
      </c>
      <c r="L2905" t="s">
        <v>108</v>
      </c>
      <c r="M2905" t="s">
        <v>19</v>
      </c>
      <c r="N2905">
        <v>35</v>
      </c>
      <c r="O2905">
        <v>200</v>
      </c>
      <c r="P2905">
        <v>70000</v>
      </c>
      <c r="Q2905">
        <v>21000</v>
      </c>
      <c r="R2905">
        <v>0.3</v>
      </c>
      <c r="S2905" t="s">
        <v>82</v>
      </c>
      <c r="T2905" t="str">
        <f>IF(Table1[[#This Row],[Units Sold]]&gt; 700,"High Units","low Units")</f>
        <v>low Units</v>
      </c>
      <c r="U2905">
        <f>SUM(Table1[[#This Row],[Operating Profit]])/SUM(Table1[Operating Profit])*100</f>
        <v>6.3227278926556883E-3</v>
      </c>
      <c r="V2905">
        <f>SUM(Table1[[#This Row],[Price per Unit]]*Table1[[#This Row],[Units Sold]])</f>
        <v>7000</v>
      </c>
      <c r="W2905">
        <f>SUM(Table1[[#This Row],[Total Sales]]-Table1[[#This Row],[Operating Profit]])</f>
        <v>49000</v>
      </c>
      <c r="X2905">
        <f>SUM(Table1[[#This Row],[Total Sales]]-Table1[[#This Row],[Cost]])</f>
        <v>21000</v>
      </c>
      <c r="Y2905">
        <f>SUM(Table1[[#This Row],[profit/loss]])/SUM(Table1[profit/loss])</f>
        <v>6.3227278926556883E-5</v>
      </c>
    </row>
    <row r="2906" spans="1:25" x14ac:dyDescent="0.3">
      <c r="A2906" t="s">
        <v>13</v>
      </c>
      <c r="B2906" t="s">
        <v>82</v>
      </c>
      <c r="C2906">
        <v>1185732</v>
      </c>
      <c r="D2906" s="9">
        <v>44359</v>
      </c>
      <c r="E2906" s="8" t="str">
        <f>TEXT(Table1[[#This Row],[Invoice Date]],"dd-mm-yyyy")</f>
        <v>12-06-2021</v>
      </c>
      <c r="F2906" s="1" t="str">
        <f t="shared" si="180"/>
        <v>June</v>
      </c>
      <c r="G2906" s="1" t="str">
        <f t="shared" si="181"/>
        <v>2021</v>
      </c>
      <c r="H2906" s="1" t="str">
        <f t="shared" si="182"/>
        <v>Saturday</v>
      </c>
      <c r="I2906" s="1" t="str">
        <f t="shared" si="183"/>
        <v>12</v>
      </c>
      <c r="J2906" t="s">
        <v>35</v>
      </c>
      <c r="K2906" t="s">
        <v>107</v>
      </c>
      <c r="L2906" t="s">
        <v>108</v>
      </c>
      <c r="M2906" t="s">
        <v>20</v>
      </c>
      <c r="N2906">
        <v>35</v>
      </c>
      <c r="O2906">
        <v>175</v>
      </c>
      <c r="P2906">
        <v>61250</v>
      </c>
      <c r="Q2906">
        <v>18375</v>
      </c>
      <c r="R2906">
        <v>0.3</v>
      </c>
      <c r="S2906" t="s">
        <v>82</v>
      </c>
      <c r="T2906" t="str">
        <f>IF(Table1[[#This Row],[Units Sold]]&gt; 700,"High Units","low Units")</f>
        <v>low Units</v>
      </c>
      <c r="U2906">
        <f>SUM(Table1[[#This Row],[Operating Profit]])/SUM(Table1[Operating Profit])*100</f>
        <v>5.5323869060737276E-3</v>
      </c>
      <c r="V2906">
        <f>SUM(Table1[[#This Row],[Price per Unit]]*Table1[[#This Row],[Units Sold]])</f>
        <v>6125</v>
      </c>
      <c r="W2906">
        <f>SUM(Table1[[#This Row],[Total Sales]]-Table1[[#This Row],[Operating Profit]])</f>
        <v>42875</v>
      </c>
      <c r="X2906">
        <f>SUM(Table1[[#This Row],[Total Sales]]-Table1[[#This Row],[Cost]])</f>
        <v>18375</v>
      </c>
      <c r="Y2906">
        <f>SUM(Table1[[#This Row],[profit/loss]])/SUM(Table1[profit/loss])</f>
        <v>5.5323869060737273E-5</v>
      </c>
    </row>
    <row r="2907" spans="1:25" x14ac:dyDescent="0.3">
      <c r="A2907" t="s">
        <v>13</v>
      </c>
      <c r="B2907" t="s">
        <v>82</v>
      </c>
      <c r="C2907">
        <v>1185732</v>
      </c>
      <c r="D2907" s="9">
        <v>44359</v>
      </c>
      <c r="E2907" s="8" t="str">
        <f>TEXT(Table1[[#This Row],[Invoice Date]],"dd-mm-yyyy")</f>
        <v>12-06-2021</v>
      </c>
      <c r="F2907" s="1" t="str">
        <f t="shared" si="180"/>
        <v>June</v>
      </c>
      <c r="G2907" s="1" t="str">
        <f t="shared" si="181"/>
        <v>2021</v>
      </c>
      <c r="H2907" s="1" t="str">
        <f t="shared" si="182"/>
        <v>Saturday</v>
      </c>
      <c r="I2907" s="1" t="str">
        <f t="shared" si="183"/>
        <v>12</v>
      </c>
      <c r="J2907" t="s">
        <v>35</v>
      </c>
      <c r="K2907" t="s">
        <v>107</v>
      </c>
      <c r="L2907" t="s">
        <v>108</v>
      </c>
      <c r="M2907" t="s">
        <v>21</v>
      </c>
      <c r="N2907">
        <v>45</v>
      </c>
      <c r="O2907">
        <v>175</v>
      </c>
      <c r="P2907">
        <v>78750</v>
      </c>
      <c r="Q2907">
        <v>27563</v>
      </c>
      <c r="R2907">
        <v>0.35</v>
      </c>
      <c r="S2907" t="s">
        <v>82</v>
      </c>
      <c r="T2907" t="str">
        <f>IF(Table1[[#This Row],[Units Sold]]&gt; 700,"High Units","low Units")</f>
        <v>low Units</v>
      </c>
      <c r="U2907">
        <f>SUM(Table1[[#This Row],[Operating Profit]])/SUM(Table1[Operating Profit])*100</f>
        <v>8.2987309002508919E-3</v>
      </c>
      <c r="V2907">
        <f>SUM(Table1[[#This Row],[Price per Unit]]*Table1[[#This Row],[Units Sold]])</f>
        <v>7875</v>
      </c>
      <c r="W2907">
        <f>SUM(Table1[[#This Row],[Total Sales]]-Table1[[#This Row],[Operating Profit]])</f>
        <v>51187</v>
      </c>
      <c r="X2907">
        <f>SUM(Table1[[#This Row],[Total Sales]]-Table1[[#This Row],[Cost]])</f>
        <v>27563</v>
      </c>
      <c r="Y2907">
        <f>SUM(Table1[[#This Row],[profit/loss]])/SUM(Table1[profit/loss])</f>
        <v>8.298730900250892E-5</v>
      </c>
    </row>
    <row r="2908" spans="1:25" x14ac:dyDescent="0.3">
      <c r="A2908" t="s">
        <v>13</v>
      </c>
      <c r="B2908" t="s">
        <v>82</v>
      </c>
      <c r="C2908">
        <v>1185732</v>
      </c>
      <c r="D2908" s="9">
        <v>44359</v>
      </c>
      <c r="E2908" s="8" t="str">
        <f>TEXT(Table1[[#This Row],[Invoice Date]],"dd-mm-yyyy")</f>
        <v>12-06-2021</v>
      </c>
      <c r="F2908" s="1" t="str">
        <f t="shared" si="180"/>
        <v>June</v>
      </c>
      <c r="G2908" s="1" t="str">
        <f t="shared" si="181"/>
        <v>2021</v>
      </c>
      <c r="H2908" s="1" t="str">
        <f t="shared" si="182"/>
        <v>Saturday</v>
      </c>
      <c r="I2908" s="1" t="str">
        <f t="shared" si="183"/>
        <v>12</v>
      </c>
      <c r="J2908" t="s">
        <v>35</v>
      </c>
      <c r="K2908" t="s">
        <v>107</v>
      </c>
      <c r="L2908" t="s">
        <v>108</v>
      </c>
      <c r="M2908" t="s">
        <v>22</v>
      </c>
      <c r="N2908">
        <v>55</v>
      </c>
      <c r="O2908">
        <v>325</v>
      </c>
      <c r="P2908">
        <v>178750</v>
      </c>
      <c r="Q2908">
        <v>71500</v>
      </c>
      <c r="R2908">
        <v>0.4</v>
      </c>
      <c r="S2908" t="s">
        <v>82</v>
      </c>
      <c r="T2908" t="str">
        <f>IF(Table1[[#This Row],[Units Sold]]&gt; 700,"High Units","low Units")</f>
        <v>low Units</v>
      </c>
      <c r="U2908">
        <f>SUM(Table1[[#This Row],[Operating Profit]])/SUM(Table1[Operating Profit])*100</f>
        <v>2.1527383063089604E-2</v>
      </c>
      <c r="V2908">
        <f>SUM(Table1[[#This Row],[Price per Unit]]*Table1[[#This Row],[Units Sold]])</f>
        <v>17875</v>
      </c>
      <c r="W2908">
        <f>SUM(Table1[[#This Row],[Total Sales]]-Table1[[#This Row],[Operating Profit]])</f>
        <v>107250</v>
      </c>
      <c r="X2908">
        <f>SUM(Table1[[#This Row],[Total Sales]]-Table1[[#This Row],[Cost]])</f>
        <v>71500</v>
      </c>
      <c r="Y2908">
        <f>SUM(Table1[[#This Row],[profit/loss]])/SUM(Table1[profit/loss])</f>
        <v>2.1527383063089605E-4</v>
      </c>
    </row>
    <row r="2909" spans="1:25" x14ac:dyDescent="0.3">
      <c r="A2909" t="s">
        <v>13</v>
      </c>
      <c r="B2909" t="s">
        <v>82</v>
      </c>
      <c r="C2909">
        <v>1185732</v>
      </c>
      <c r="D2909" s="9">
        <v>44388</v>
      </c>
      <c r="E2909" s="8" t="str">
        <f>TEXT(Table1[[#This Row],[Invoice Date]],"dd-mm-yyyy")</f>
        <v>11-07-2021</v>
      </c>
      <c r="F2909" s="1" t="str">
        <f t="shared" si="180"/>
        <v>July</v>
      </c>
      <c r="G2909" s="1" t="str">
        <f t="shared" si="181"/>
        <v>2021</v>
      </c>
      <c r="H2909" s="1" t="str">
        <f t="shared" si="182"/>
        <v>Sunday</v>
      </c>
      <c r="I2909" s="1" t="str">
        <f t="shared" si="183"/>
        <v>11</v>
      </c>
      <c r="J2909" t="s">
        <v>35</v>
      </c>
      <c r="K2909" t="s">
        <v>107</v>
      </c>
      <c r="L2909" t="s">
        <v>108</v>
      </c>
      <c r="M2909" t="s">
        <v>16</v>
      </c>
      <c r="N2909">
        <v>50</v>
      </c>
      <c r="O2909">
        <v>550</v>
      </c>
      <c r="P2909">
        <v>275000</v>
      </c>
      <c r="Q2909">
        <v>96250</v>
      </c>
      <c r="R2909">
        <v>0.35</v>
      </c>
      <c r="S2909" t="s">
        <v>82</v>
      </c>
      <c r="T2909" t="str">
        <f>IF(Table1[[#This Row],[Units Sold]]&gt; 700,"High Units","low Units")</f>
        <v>low Units</v>
      </c>
      <c r="U2909">
        <f>SUM(Table1[[#This Row],[Operating Profit]])/SUM(Table1[Operating Profit])*100</f>
        <v>2.8979169508005241E-2</v>
      </c>
      <c r="V2909">
        <f>SUM(Table1[[#This Row],[Price per Unit]]*Table1[[#This Row],[Units Sold]])</f>
        <v>27500</v>
      </c>
      <c r="W2909">
        <f>SUM(Table1[[#This Row],[Total Sales]]-Table1[[#This Row],[Operating Profit]])</f>
        <v>178750</v>
      </c>
      <c r="X2909">
        <f>SUM(Table1[[#This Row],[Total Sales]]-Table1[[#This Row],[Cost]])</f>
        <v>96250</v>
      </c>
      <c r="Y2909">
        <f>SUM(Table1[[#This Row],[profit/loss]])/SUM(Table1[profit/loss])</f>
        <v>2.897916950800524E-4</v>
      </c>
    </row>
    <row r="2910" spans="1:25" x14ac:dyDescent="0.3">
      <c r="A2910" t="s">
        <v>13</v>
      </c>
      <c r="B2910" t="s">
        <v>82</v>
      </c>
      <c r="C2910">
        <v>1185732</v>
      </c>
      <c r="D2910" s="9">
        <v>44388</v>
      </c>
      <c r="E2910" s="8" t="str">
        <f>TEXT(Table1[[#This Row],[Invoice Date]],"dd-mm-yyyy")</f>
        <v>11-07-2021</v>
      </c>
      <c r="F2910" s="1" t="str">
        <f t="shared" si="180"/>
        <v>July</v>
      </c>
      <c r="G2910" s="1" t="str">
        <f t="shared" si="181"/>
        <v>2021</v>
      </c>
      <c r="H2910" s="1" t="str">
        <f t="shared" si="182"/>
        <v>Sunday</v>
      </c>
      <c r="I2910" s="1" t="str">
        <f t="shared" si="183"/>
        <v>11</v>
      </c>
      <c r="J2910" t="s">
        <v>35</v>
      </c>
      <c r="K2910" t="s">
        <v>107</v>
      </c>
      <c r="L2910" t="s">
        <v>108</v>
      </c>
      <c r="M2910" t="s">
        <v>18</v>
      </c>
      <c r="N2910">
        <v>45</v>
      </c>
      <c r="O2910">
        <v>300</v>
      </c>
      <c r="P2910">
        <v>135000</v>
      </c>
      <c r="Q2910">
        <v>40500</v>
      </c>
      <c r="R2910">
        <v>0.3</v>
      </c>
      <c r="S2910" t="s">
        <v>82</v>
      </c>
      <c r="T2910" t="str">
        <f>IF(Table1[[#This Row],[Units Sold]]&gt; 700,"High Units","low Units")</f>
        <v>low Units</v>
      </c>
      <c r="U2910">
        <f>SUM(Table1[[#This Row],[Operating Profit]])/SUM(Table1[Operating Profit])*100</f>
        <v>1.21938323644074E-2</v>
      </c>
      <c r="V2910">
        <f>SUM(Table1[[#This Row],[Price per Unit]]*Table1[[#This Row],[Units Sold]])</f>
        <v>13500</v>
      </c>
      <c r="W2910">
        <f>SUM(Table1[[#This Row],[Total Sales]]-Table1[[#This Row],[Operating Profit]])</f>
        <v>94500</v>
      </c>
      <c r="X2910">
        <f>SUM(Table1[[#This Row],[Total Sales]]-Table1[[#This Row],[Cost]])</f>
        <v>40500</v>
      </c>
      <c r="Y2910">
        <f>SUM(Table1[[#This Row],[profit/loss]])/SUM(Table1[profit/loss])</f>
        <v>1.2193832364407399E-4</v>
      </c>
    </row>
    <row r="2911" spans="1:25" x14ac:dyDescent="0.3">
      <c r="A2911" t="s">
        <v>13</v>
      </c>
      <c r="B2911" t="s">
        <v>82</v>
      </c>
      <c r="C2911">
        <v>1185732</v>
      </c>
      <c r="D2911" s="9">
        <v>44388</v>
      </c>
      <c r="E2911" s="8" t="str">
        <f>TEXT(Table1[[#This Row],[Invoice Date]],"dd-mm-yyyy")</f>
        <v>11-07-2021</v>
      </c>
      <c r="F2911" s="1" t="str">
        <f t="shared" si="180"/>
        <v>July</v>
      </c>
      <c r="G2911" s="1" t="str">
        <f t="shared" si="181"/>
        <v>2021</v>
      </c>
      <c r="H2911" s="1" t="str">
        <f t="shared" si="182"/>
        <v>Sunday</v>
      </c>
      <c r="I2911" s="1" t="str">
        <f t="shared" si="183"/>
        <v>11</v>
      </c>
      <c r="J2911" t="s">
        <v>35</v>
      </c>
      <c r="K2911" t="s">
        <v>107</v>
      </c>
      <c r="L2911" t="s">
        <v>108</v>
      </c>
      <c r="M2911" t="s">
        <v>19</v>
      </c>
      <c r="N2911">
        <v>40</v>
      </c>
      <c r="O2911">
        <v>225</v>
      </c>
      <c r="P2911">
        <v>90000</v>
      </c>
      <c r="Q2911">
        <v>27000</v>
      </c>
      <c r="R2911">
        <v>0.3</v>
      </c>
      <c r="S2911" t="s">
        <v>82</v>
      </c>
      <c r="T2911" t="str">
        <f>IF(Table1[[#This Row],[Units Sold]]&gt; 700,"High Units","low Units")</f>
        <v>low Units</v>
      </c>
      <c r="U2911">
        <f>SUM(Table1[[#This Row],[Operating Profit]])/SUM(Table1[Operating Profit])*100</f>
        <v>8.1292215762715989E-3</v>
      </c>
      <c r="V2911">
        <f>SUM(Table1[[#This Row],[Price per Unit]]*Table1[[#This Row],[Units Sold]])</f>
        <v>9000</v>
      </c>
      <c r="W2911">
        <f>SUM(Table1[[#This Row],[Total Sales]]-Table1[[#This Row],[Operating Profit]])</f>
        <v>63000</v>
      </c>
      <c r="X2911">
        <f>SUM(Table1[[#This Row],[Total Sales]]-Table1[[#This Row],[Cost]])</f>
        <v>27000</v>
      </c>
      <c r="Y2911">
        <f>SUM(Table1[[#This Row],[profit/loss]])/SUM(Table1[profit/loss])</f>
        <v>8.1292215762715996E-5</v>
      </c>
    </row>
    <row r="2912" spans="1:25" x14ac:dyDescent="0.3">
      <c r="A2912" t="s">
        <v>13</v>
      </c>
      <c r="B2912" t="s">
        <v>82</v>
      </c>
      <c r="C2912">
        <v>1185732</v>
      </c>
      <c r="D2912" s="9">
        <v>44388</v>
      </c>
      <c r="E2912" s="8" t="str">
        <f>TEXT(Table1[[#This Row],[Invoice Date]],"dd-mm-yyyy")</f>
        <v>11-07-2021</v>
      </c>
      <c r="F2912" s="1" t="str">
        <f t="shared" si="180"/>
        <v>July</v>
      </c>
      <c r="G2912" s="1" t="str">
        <f t="shared" si="181"/>
        <v>2021</v>
      </c>
      <c r="H2912" s="1" t="str">
        <f t="shared" si="182"/>
        <v>Sunday</v>
      </c>
      <c r="I2912" s="1" t="str">
        <f t="shared" si="183"/>
        <v>11</v>
      </c>
      <c r="J2912" t="s">
        <v>35</v>
      </c>
      <c r="K2912" t="s">
        <v>107</v>
      </c>
      <c r="L2912" t="s">
        <v>108</v>
      </c>
      <c r="M2912" t="s">
        <v>20</v>
      </c>
      <c r="N2912">
        <v>40</v>
      </c>
      <c r="O2912">
        <v>175</v>
      </c>
      <c r="P2912">
        <v>70000</v>
      </c>
      <c r="Q2912">
        <v>21000</v>
      </c>
      <c r="R2912">
        <v>0.3</v>
      </c>
      <c r="S2912" t="s">
        <v>82</v>
      </c>
      <c r="T2912" t="str">
        <f>IF(Table1[[#This Row],[Units Sold]]&gt; 700,"High Units","low Units")</f>
        <v>low Units</v>
      </c>
      <c r="U2912">
        <f>SUM(Table1[[#This Row],[Operating Profit]])/SUM(Table1[Operating Profit])*100</f>
        <v>6.3227278926556883E-3</v>
      </c>
      <c r="V2912">
        <f>SUM(Table1[[#This Row],[Price per Unit]]*Table1[[#This Row],[Units Sold]])</f>
        <v>7000</v>
      </c>
      <c r="W2912">
        <f>SUM(Table1[[#This Row],[Total Sales]]-Table1[[#This Row],[Operating Profit]])</f>
        <v>49000</v>
      </c>
      <c r="X2912">
        <f>SUM(Table1[[#This Row],[Total Sales]]-Table1[[#This Row],[Cost]])</f>
        <v>21000</v>
      </c>
      <c r="Y2912">
        <f>SUM(Table1[[#This Row],[profit/loss]])/SUM(Table1[profit/loss])</f>
        <v>6.3227278926556883E-5</v>
      </c>
    </row>
    <row r="2913" spans="1:25" x14ac:dyDescent="0.3">
      <c r="A2913" t="s">
        <v>13</v>
      </c>
      <c r="B2913" t="s">
        <v>82</v>
      </c>
      <c r="C2913">
        <v>1185732</v>
      </c>
      <c r="D2913" s="9">
        <v>44388</v>
      </c>
      <c r="E2913" s="8" t="str">
        <f>TEXT(Table1[[#This Row],[Invoice Date]],"dd-mm-yyyy")</f>
        <v>11-07-2021</v>
      </c>
      <c r="F2913" s="1" t="str">
        <f t="shared" si="180"/>
        <v>July</v>
      </c>
      <c r="G2913" s="1" t="str">
        <f t="shared" si="181"/>
        <v>2021</v>
      </c>
      <c r="H2913" s="1" t="str">
        <f t="shared" si="182"/>
        <v>Sunday</v>
      </c>
      <c r="I2913" s="1" t="str">
        <f t="shared" si="183"/>
        <v>11</v>
      </c>
      <c r="J2913" t="s">
        <v>35</v>
      </c>
      <c r="K2913" t="s">
        <v>107</v>
      </c>
      <c r="L2913" t="s">
        <v>108</v>
      </c>
      <c r="M2913" t="s">
        <v>21</v>
      </c>
      <c r="N2913">
        <v>50</v>
      </c>
      <c r="O2913">
        <v>200</v>
      </c>
      <c r="P2913">
        <v>100000</v>
      </c>
      <c r="Q2913">
        <v>35000</v>
      </c>
      <c r="R2913">
        <v>0.35</v>
      </c>
      <c r="S2913" t="s">
        <v>82</v>
      </c>
      <c r="T2913" t="str">
        <f>IF(Table1[[#This Row],[Units Sold]]&gt; 700,"High Units","low Units")</f>
        <v>low Units</v>
      </c>
      <c r="U2913">
        <f>SUM(Table1[[#This Row],[Operating Profit]])/SUM(Table1[Operating Profit])*100</f>
        <v>1.0537879821092815E-2</v>
      </c>
      <c r="V2913">
        <f>SUM(Table1[[#This Row],[Price per Unit]]*Table1[[#This Row],[Units Sold]])</f>
        <v>10000</v>
      </c>
      <c r="W2913">
        <f>SUM(Table1[[#This Row],[Total Sales]]-Table1[[#This Row],[Operating Profit]])</f>
        <v>65000</v>
      </c>
      <c r="X2913">
        <f>SUM(Table1[[#This Row],[Total Sales]]-Table1[[#This Row],[Cost]])</f>
        <v>35000</v>
      </c>
      <c r="Y2913">
        <f>SUM(Table1[[#This Row],[profit/loss]])/SUM(Table1[profit/loss])</f>
        <v>1.0537879821092815E-4</v>
      </c>
    </row>
    <row r="2914" spans="1:25" x14ac:dyDescent="0.3">
      <c r="A2914" t="s">
        <v>13</v>
      </c>
      <c r="B2914" t="s">
        <v>82</v>
      </c>
      <c r="C2914">
        <v>1185732</v>
      </c>
      <c r="D2914" s="9">
        <v>44388</v>
      </c>
      <c r="E2914" s="8" t="str">
        <f>TEXT(Table1[[#This Row],[Invoice Date]],"dd-mm-yyyy")</f>
        <v>11-07-2021</v>
      </c>
      <c r="F2914" s="1" t="str">
        <f t="shared" si="180"/>
        <v>July</v>
      </c>
      <c r="G2914" s="1" t="str">
        <f t="shared" si="181"/>
        <v>2021</v>
      </c>
      <c r="H2914" s="1" t="str">
        <f t="shared" si="182"/>
        <v>Sunday</v>
      </c>
      <c r="I2914" s="1" t="str">
        <f t="shared" si="183"/>
        <v>11</v>
      </c>
      <c r="J2914" t="s">
        <v>35</v>
      </c>
      <c r="K2914" t="s">
        <v>107</v>
      </c>
      <c r="L2914" t="s">
        <v>108</v>
      </c>
      <c r="M2914" t="s">
        <v>22</v>
      </c>
      <c r="N2914">
        <v>55</v>
      </c>
      <c r="O2914">
        <v>375</v>
      </c>
      <c r="P2914">
        <v>206250</v>
      </c>
      <c r="Q2914">
        <v>82500</v>
      </c>
      <c r="R2914">
        <v>0.4</v>
      </c>
      <c r="S2914" t="s">
        <v>82</v>
      </c>
      <c r="T2914" t="str">
        <f>IF(Table1[[#This Row],[Units Sold]]&gt; 700,"High Units","low Units")</f>
        <v>low Units</v>
      </c>
      <c r="U2914">
        <f>SUM(Table1[[#This Row],[Operating Profit]])/SUM(Table1[Operating Profit])*100</f>
        <v>2.4839288149718773E-2</v>
      </c>
      <c r="V2914">
        <f>SUM(Table1[[#This Row],[Price per Unit]]*Table1[[#This Row],[Units Sold]])</f>
        <v>20625</v>
      </c>
      <c r="W2914">
        <f>SUM(Table1[[#This Row],[Total Sales]]-Table1[[#This Row],[Operating Profit]])</f>
        <v>123750</v>
      </c>
      <c r="X2914">
        <f>SUM(Table1[[#This Row],[Total Sales]]-Table1[[#This Row],[Cost]])</f>
        <v>82500</v>
      </c>
      <c r="Y2914">
        <f>SUM(Table1[[#This Row],[profit/loss]])/SUM(Table1[profit/loss])</f>
        <v>2.4839288149718775E-4</v>
      </c>
    </row>
    <row r="2915" spans="1:25" x14ac:dyDescent="0.3">
      <c r="A2915" t="s">
        <v>13</v>
      </c>
      <c r="B2915" t="s">
        <v>82</v>
      </c>
      <c r="C2915">
        <v>1185732</v>
      </c>
      <c r="D2915" s="9">
        <v>44420</v>
      </c>
      <c r="E2915" s="8" t="str">
        <f>TEXT(Table1[[#This Row],[Invoice Date]],"dd-mm-yyyy")</f>
        <v>12-08-2021</v>
      </c>
      <c r="F2915" s="1" t="str">
        <f t="shared" si="180"/>
        <v>August</v>
      </c>
      <c r="G2915" s="1" t="str">
        <f t="shared" si="181"/>
        <v>2021</v>
      </c>
      <c r="H2915" s="1" t="str">
        <f t="shared" si="182"/>
        <v>Thursday</v>
      </c>
      <c r="I2915" s="1" t="str">
        <f t="shared" si="183"/>
        <v>12</v>
      </c>
      <c r="J2915" t="s">
        <v>35</v>
      </c>
      <c r="K2915" t="s">
        <v>107</v>
      </c>
      <c r="L2915" t="s">
        <v>108</v>
      </c>
      <c r="M2915" t="s">
        <v>16</v>
      </c>
      <c r="N2915">
        <v>50</v>
      </c>
      <c r="O2915">
        <v>525</v>
      </c>
      <c r="P2915">
        <v>262500</v>
      </c>
      <c r="Q2915">
        <v>91875</v>
      </c>
      <c r="R2915">
        <v>0.35</v>
      </c>
      <c r="S2915" t="s">
        <v>82</v>
      </c>
      <c r="T2915" t="str">
        <f>IF(Table1[[#This Row],[Units Sold]]&gt; 700,"High Units","low Units")</f>
        <v>low Units</v>
      </c>
      <c r="U2915">
        <f>SUM(Table1[[#This Row],[Operating Profit]])/SUM(Table1[Operating Profit])*100</f>
        <v>2.7661934530368641E-2</v>
      </c>
      <c r="V2915">
        <f>SUM(Table1[[#This Row],[Price per Unit]]*Table1[[#This Row],[Units Sold]])</f>
        <v>26250</v>
      </c>
      <c r="W2915">
        <f>SUM(Table1[[#This Row],[Total Sales]]-Table1[[#This Row],[Operating Profit]])</f>
        <v>170625</v>
      </c>
      <c r="X2915">
        <f>SUM(Table1[[#This Row],[Total Sales]]-Table1[[#This Row],[Cost]])</f>
        <v>91875</v>
      </c>
      <c r="Y2915">
        <f>SUM(Table1[[#This Row],[profit/loss]])/SUM(Table1[profit/loss])</f>
        <v>2.7661934530368639E-4</v>
      </c>
    </row>
    <row r="2916" spans="1:25" x14ac:dyDescent="0.3">
      <c r="A2916" t="s">
        <v>13</v>
      </c>
      <c r="B2916" t="s">
        <v>82</v>
      </c>
      <c r="C2916">
        <v>1185732</v>
      </c>
      <c r="D2916" s="9">
        <v>44420</v>
      </c>
      <c r="E2916" s="8" t="str">
        <f>TEXT(Table1[[#This Row],[Invoice Date]],"dd-mm-yyyy")</f>
        <v>12-08-2021</v>
      </c>
      <c r="F2916" s="1" t="str">
        <f t="shared" si="180"/>
        <v>August</v>
      </c>
      <c r="G2916" s="1" t="str">
        <f t="shared" si="181"/>
        <v>2021</v>
      </c>
      <c r="H2916" s="1" t="str">
        <f t="shared" si="182"/>
        <v>Thursday</v>
      </c>
      <c r="I2916" s="1" t="str">
        <f t="shared" si="183"/>
        <v>12</v>
      </c>
      <c r="J2916" t="s">
        <v>35</v>
      </c>
      <c r="K2916" t="s">
        <v>107</v>
      </c>
      <c r="L2916" t="s">
        <v>108</v>
      </c>
      <c r="M2916" t="s">
        <v>18</v>
      </c>
      <c r="N2916">
        <v>45</v>
      </c>
      <c r="O2916">
        <v>300</v>
      </c>
      <c r="P2916">
        <v>135000</v>
      </c>
      <c r="Q2916">
        <v>40500</v>
      </c>
      <c r="R2916">
        <v>0.3</v>
      </c>
      <c r="S2916" t="s">
        <v>82</v>
      </c>
      <c r="T2916" t="str">
        <f>IF(Table1[[#This Row],[Units Sold]]&gt; 700,"High Units","low Units")</f>
        <v>low Units</v>
      </c>
      <c r="U2916">
        <f>SUM(Table1[[#This Row],[Operating Profit]])/SUM(Table1[Operating Profit])*100</f>
        <v>1.21938323644074E-2</v>
      </c>
      <c r="V2916">
        <f>SUM(Table1[[#This Row],[Price per Unit]]*Table1[[#This Row],[Units Sold]])</f>
        <v>13500</v>
      </c>
      <c r="W2916">
        <f>SUM(Table1[[#This Row],[Total Sales]]-Table1[[#This Row],[Operating Profit]])</f>
        <v>94500</v>
      </c>
      <c r="X2916">
        <f>SUM(Table1[[#This Row],[Total Sales]]-Table1[[#This Row],[Cost]])</f>
        <v>40500</v>
      </c>
      <c r="Y2916">
        <f>SUM(Table1[[#This Row],[profit/loss]])/SUM(Table1[profit/loss])</f>
        <v>1.2193832364407399E-4</v>
      </c>
    </row>
    <row r="2917" spans="1:25" x14ac:dyDescent="0.3">
      <c r="A2917" t="s">
        <v>13</v>
      </c>
      <c r="B2917" t="s">
        <v>82</v>
      </c>
      <c r="C2917">
        <v>1185732</v>
      </c>
      <c r="D2917" s="9">
        <v>44420</v>
      </c>
      <c r="E2917" s="8" t="str">
        <f>TEXT(Table1[[#This Row],[Invoice Date]],"dd-mm-yyyy")</f>
        <v>12-08-2021</v>
      </c>
      <c r="F2917" s="1" t="str">
        <f t="shared" si="180"/>
        <v>August</v>
      </c>
      <c r="G2917" s="1" t="str">
        <f t="shared" si="181"/>
        <v>2021</v>
      </c>
      <c r="H2917" s="1" t="str">
        <f t="shared" si="182"/>
        <v>Thursday</v>
      </c>
      <c r="I2917" s="1" t="str">
        <f t="shared" si="183"/>
        <v>12</v>
      </c>
      <c r="J2917" t="s">
        <v>35</v>
      </c>
      <c r="K2917" t="s">
        <v>107</v>
      </c>
      <c r="L2917" t="s">
        <v>108</v>
      </c>
      <c r="M2917" t="s">
        <v>19</v>
      </c>
      <c r="N2917">
        <v>40</v>
      </c>
      <c r="O2917">
        <v>225</v>
      </c>
      <c r="P2917">
        <v>90000</v>
      </c>
      <c r="Q2917">
        <v>27000</v>
      </c>
      <c r="R2917">
        <v>0.3</v>
      </c>
      <c r="S2917" t="s">
        <v>82</v>
      </c>
      <c r="T2917" t="str">
        <f>IF(Table1[[#This Row],[Units Sold]]&gt; 700,"High Units","low Units")</f>
        <v>low Units</v>
      </c>
      <c r="U2917">
        <f>SUM(Table1[[#This Row],[Operating Profit]])/SUM(Table1[Operating Profit])*100</f>
        <v>8.1292215762715989E-3</v>
      </c>
      <c r="V2917">
        <f>SUM(Table1[[#This Row],[Price per Unit]]*Table1[[#This Row],[Units Sold]])</f>
        <v>9000</v>
      </c>
      <c r="W2917">
        <f>SUM(Table1[[#This Row],[Total Sales]]-Table1[[#This Row],[Operating Profit]])</f>
        <v>63000</v>
      </c>
      <c r="X2917">
        <f>SUM(Table1[[#This Row],[Total Sales]]-Table1[[#This Row],[Cost]])</f>
        <v>27000</v>
      </c>
      <c r="Y2917">
        <f>SUM(Table1[[#This Row],[profit/loss]])/SUM(Table1[profit/loss])</f>
        <v>8.1292215762715996E-5</v>
      </c>
    </row>
    <row r="2918" spans="1:25" x14ac:dyDescent="0.3">
      <c r="A2918" t="s">
        <v>13</v>
      </c>
      <c r="B2918" t="s">
        <v>82</v>
      </c>
      <c r="C2918">
        <v>1185732</v>
      </c>
      <c r="D2918" s="9">
        <v>44420</v>
      </c>
      <c r="E2918" s="8" t="str">
        <f>TEXT(Table1[[#This Row],[Invoice Date]],"dd-mm-yyyy")</f>
        <v>12-08-2021</v>
      </c>
      <c r="F2918" s="1" t="str">
        <f t="shared" si="180"/>
        <v>August</v>
      </c>
      <c r="G2918" s="1" t="str">
        <f t="shared" si="181"/>
        <v>2021</v>
      </c>
      <c r="H2918" s="1" t="str">
        <f t="shared" si="182"/>
        <v>Thursday</v>
      </c>
      <c r="I2918" s="1" t="str">
        <f t="shared" si="183"/>
        <v>12</v>
      </c>
      <c r="J2918" t="s">
        <v>35</v>
      </c>
      <c r="K2918" t="s">
        <v>107</v>
      </c>
      <c r="L2918" t="s">
        <v>108</v>
      </c>
      <c r="M2918" t="s">
        <v>20</v>
      </c>
      <c r="N2918">
        <v>40</v>
      </c>
      <c r="O2918">
        <v>200</v>
      </c>
      <c r="P2918">
        <v>80000</v>
      </c>
      <c r="Q2918">
        <v>24000</v>
      </c>
      <c r="R2918">
        <v>0.3</v>
      </c>
      <c r="S2918" t="s">
        <v>82</v>
      </c>
      <c r="T2918" t="str">
        <f>IF(Table1[[#This Row],[Units Sold]]&gt; 700,"High Units","low Units")</f>
        <v>low Units</v>
      </c>
      <c r="U2918">
        <f>SUM(Table1[[#This Row],[Operating Profit]])/SUM(Table1[Operating Profit])*100</f>
        <v>7.225974734463644E-3</v>
      </c>
      <c r="V2918">
        <f>SUM(Table1[[#This Row],[Price per Unit]]*Table1[[#This Row],[Units Sold]])</f>
        <v>8000</v>
      </c>
      <c r="W2918">
        <f>SUM(Table1[[#This Row],[Total Sales]]-Table1[[#This Row],[Operating Profit]])</f>
        <v>56000</v>
      </c>
      <c r="X2918">
        <f>SUM(Table1[[#This Row],[Total Sales]]-Table1[[#This Row],[Cost]])</f>
        <v>24000</v>
      </c>
      <c r="Y2918">
        <f>SUM(Table1[[#This Row],[profit/loss]])/SUM(Table1[profit/loss])</f>
        <v>7.225974734463644E-5</v>
      </c>
    </row>
    <row r="2919" spans="1:25" x14ac:dyDescent="0.3">
      <c r="A2919" t="s">
        <v>13</v>
      </c>
      <c r="B2919" t="s">
        <v>82</v>
      </c>
      <c r="C2919">
        <v>1185732</v>
      </c>
      <c r="D2919" s="9">
        <v>44420</v>
      </c>
      <c r="E2919" s="8" t="str">
        <f>TEXT(Table1[[#This Row],[Invoice Date]],"dd-mm-yyyy")</f>
        <v>12-08-2021</v>
      </c>
      <c r="F2919" s="1" t="str">
        <f t="shared" si="180"/>
        <v>August</v>
      </c>
      <c r="G2919" s="1" t="str">
        <f t="shared" si="181"/>
        <v>2021</v>
      </c>
      <c r="H2919" s="1" t="str">
        <f t="shared" si="182"/>
        <v>Thursday</v>
      </c>
      <c r="I2919" s="1" t="str">
        <f t="shared" si="183"/>
        <v>12</v>
      </c>
      <c r="J2919" t="s">
        <v>35</v>
      </c>
      <c r="K2919" t="s">
        <v>107</v>
      </c>
      <c r="L2919" t="s">
        <v>108</v>
      </c>
      <c r="M2919" t="s">
        <v>21</v>
      </c>
      <c r="N2919">
        <v>50</v>
      </c>
      <c r="O2919">
        <v>175</v>
      </c>
      <c r="P2919">
        <v>87500</v>
      </c>
      <c r="Q2919">
        <v>30625</v>
      </c>
      <c r="R2919">
        <v>0.35</v>
      </c>
      <c r="S2919" t="s">
        <v>82</v>
      </c>
      <c r="T2919" t="str">
        <f>IF(Table1[[#This Row],[Units Sold]]&gt; 700,"High Units","low Units")</f>
        <v>low Units</v>
      </c>
      <c r="U2919">
        <f>SUM(Table1[[#This Row],[Operating Profit]])/SUM(Table1[Operating Profit])*100</f>
        <v>9.2206448434562129E-3</v>
      </c>
      <c r="V2919">
        <f>SUM(Table1[[#This Row],[Price per Unit]]*Table1[[#This Row],[Units Sold]])</f>
        <v>8750</v>
      </c>
      <c r="W2919">
        <f>SUM(Table1[[#This Row],[Total Sales]]-Table1[[#This Row],[Operating Profit]])</f>
        <v>56875</v>
      </c>
      <c r="X2919">
        <f>SUM(Table1[[#This Row],[Total Sales]]-Table1[[#This Row],[Cost]])</f>
        <v>30625</v>
      </c>
      <c r="Y2919">
        <f>SUM(Table1[[#This Row],[profit/loss]])/SUM(Table1[profit/loss])</f>
        <v>9.2206448434562125E-5</v>
      </c>
    </row>
    <row r="2920" spans="1:25" x14ac:dyDescent="0.3">
      <c r="A2920" t="s">
        <v>13</v>
      </c>
      <c r="B2920" t="s">
        <v>82</v>
      </c>
      <c r="C2920">
        <v>1185732</v>
      </c>
      <c r="D2920" s="9">
        <v>44420</v>
      </c>
      <c r="E2920" s="8" t="str">
        <f>TEXT(Table1[[#This Row],[Invoice Date]],"dd-mm-yyyy")</f>
        <v>12-08-2021</v>
      </c>
      <c r="F2920" s="1" t="str">
        <f t="shared" si="180"/>
        <v>August</v>
      </c>
      <c r="G2920" s="1" t="str">
        <f t="shared" si="181"/>
        <v>2021</v>
      </c>
      <c r="H2920" s="1" t="str">
        <f t="shared" si="182"/>
        <v>Thursday</v>
      </c>
      <c r="I2920" s="1" t="str">
        <f t="shared" si="183"/>
        <v>12</v>
      </c>
      <c r="J2920" t="s">
        <v>35</v>
      </c>
      <c r="K2920" t="s">
        <v>107</v>
      </c>
      <c r="L2920" t="s">
        <v>108</v>
      </c>
      <c r="M2920" t="s">
        <v>22</v>
      </c>
      <c r="N2920">
        <v>55</v>
      </c>
      <c r="O2920">
        <v>350</v>
      </c>
      <c r="P2920">
        <v>192500</v>
      </c>
      <c r="Q2920">
        <v>77000</v>
      </c>
      <c r="R2920">
        <v>0.4</v>
      </c>
      <c r="S2920" t="s">
        <v>82</v>
      </c>
      <c r="T2920" t="str">
        <f>IF(Table1[[#This Row],[Units Sold]]&gt; 700,"High Units","low Units")</f>
        <v>low Units</v>
      </c>
      <c r="U2920">
        <f>SUM(Table1[[#This Row],[Operating Profit]])/SUM(Table1[Operating Profit])*100</f>
        <v>2.318333560640419E-2</v>
      </c>
      <c r="V2920">
        <f>SUM(Table1[[#This Row],[Price per Unit]]*Table1[[#This Row],[Units Sold]])</f>
        <v>19250</v>
      </c>
      <c r="W2920">
        <f>SUM(Table1[[#This Row],[Total Sales]]-Table1[[#This Row],[Operating Profit]])</f>
        <v>115500</v>
      </c>
      <c r="X2920">
        <f>SUM(Table1[[#This Row],[Total Sales]]-Table1[[#This Row],[Cost]])</f>
        <v>77000</v>
      </c>
      <c r="Y2920">
        <f>SUM(Table1[[#This Row],[profit/loss]])/SUM(Table1[profit/loss])</f>
        <v>2.3183335606404191E-4</v>
      </c>
    </row>
    <row r="2921" spans="1:25" x14ac:dyDescent="0.3">
      <c r="A2921" t="s">
        <v>13</v>
      </c>
      <c r="B2921" t="s">
        <v>82</v>
      </c>
      <c r="C2921">
        <v>1185732</v>
      </c>
      <c r="D2921" s="9">
        <v>44452</v>
      </c>
      <c r="E2921" s="8" t="str">
        <f>TEXT(Table1[[#This Row],[Invoice Date]],"dd-mm-yyyy")</f>
        <v>13-09-2021</v>
      </c>
      <c r="F2921" s="1" t="str">
        <f t="shared" si="180"/>
        <v>September</v>
      </c>
      <c r="G2921" s="1" t="str">
        <f t="shared" si="181"/>
        <v>2021</v>
      </c>
      <c r="H2921" s="1" t="str">
        <f t="shared" si="182"/>
        <v>Monday</v>
      </c>
      <c r="I2921" s="1" t="str">
        <f t="shared" si="183"/>
        <v>13</v>
      </c>
      <c r="J2921" t="s">
        <v>35</v>
      </c>
      <c r="K2921" t="s">
        <v>107</v>
      </c>
      <c r="L2921" t="s">
        <v>108</v>
      </c>
      <c r="M2921" t="s">
        <v>16</v>
      </c>
      <c r="N2921">
        <v>45</v>
      </c>
      <c r="O2921">
        <v>475</v>
      </c>
      <c r="P2921">
        <v>213750</v>
      </c>
      <c r="Q2921">
        <v>74813</v>
      </c>
      <c r="R2921">
        <v>0.35</v>
      </c>
      <c r="S2921" t="s">
        <v>82</v>
      </c>
      <c r="T2921" t="str">
        <f>IF(Table1[[#This Row],[Units Sold]]&gt; 700,"High Units","low Units")</f>
        <v>low Units</v>
      </c>
      <c r="U2921">
        <f>SUM(Table1[[#This Row],[Operating Profit]])/SUM(Table1[Operating Profit])*100</f>
        <v>2.2524868658726192E-2</v>
      </c>
      <c r="V2921">
        <f>SUM(Table1[[#This Row],[Price per Unit]]*Table1[[#This Row],[Units Sold]])</f>
        <v>21375</v>
      </c>
      <c r="W2921">
        <f>SUM(Table1[[#This Row],[Total Sales]]-Table1[[#This Row],[Operating Profit]])</f>
        <v>138937</v>
      </c>
      <c r="X2921">
        <f>SUM(Table1[[#This Row],[Total Sales]]-Table1[[#This Row],[Cost]])</f>
        <v>74813</v>
      </c>
      <c r="Y2921">
        <f>SUM(Table1[[#This Row],[profit/loss]])/SUM(Table1[profit/loss])</f>
        <v>2.2524868658726192E-4</v>
      </c>
    </row>
    <row r="2922" spans="1:25" x14ac:dyDescent="0.3">
      <c r="A2922" t="s">
        <v>13</v>
      </c>
      <c r="B2922" t="s">
        <v>82</v>
      </c>
      <c r="C2922">
        <v>1185732</v>
      </c>
      <c r="D2922" s="9">
        <v>44452</v>
      </c>
      <c r="E2922" s="8" t="str">
        <f>TEXT(Table1[[#This Row],[Invoice Date]],"dd-mm-yyyy")</f>
        <v>13-09-2021</v>
      </c>
      <c r="F2922" s="1" t="str">
        <f t="shared" si="180"/>
        <v>September</v>
      </c>
      <c r="G2922" s="1" t="str">
        <f t="shared" si="181"/>
        <v>2021</v>
      </c>
      <c r="H2922" s="1" t="str">
        <f t="shared" si="182"/>
        <v>Monday</v>
      </c>
      <c r="I2922" s="1" t="str">
        <f t="shared" si="183"/>
        <v>13</v>
      </c>
      <c r="J2922" t="s">
        <v>35</v>
      </c>
      <c r="K2922" t="s">
        <v>107</v>
      </c>
      <c r="L2922" t="s">
        <v>108</v>
      </c>
      <c r="M2922" t="s">
        <v>18</v>
      </c>
      <c r="N2922">
        <v>40</v>
      </c>
      <c r="O2922">
        <v>275</v>
      </c>
      <c r="P2922">
        <v>110000</v>
      </c>
      <c r="Q2922">
        <v>33000</v>
      </c>
      <c r="R2922">
        <v>0.3</v>
      </c>
      <c r="S2922" t="s">
        <v>82</v>
      </c>
      <c r="T2922" t="str">
        <f>IF(Table1[[#This Row],[Units Sold]]&gt; 700,"High Units","low Units")</f>
        <v>low Units</v>
      </c>
      <c r="U2922">
        <f>SUM(Table1[[#This Row],[Operating Profit]])/SUM(Table1[Operating Profit])*100</f>
        <v>9.9357152598875103E-3</v>
      </c>
      <c r="V2922">
        <f>SUM(Table1[[#This Row],[Price per Unit]]*Table1[[#This Row],[Units Sold]])</f>
        <v>11000</v>
      </c>
      <c r="W2922">
        <f>SUM(Table1[[#This Row],[Total Sales]]-Table1[[#This Row],[Operating Profit]])</f>
        <v>77000</v>
      </c>
      <c r="X2922">
        <f>SUM(Table1[[#This Row],[Total Sales]]-Table1[[#This Row],[Cost]])</f>
        <v>33000</v>
      </c>
      <c r="Y2922">
        <f>SUM(Table1[[#This Row],[profit/loss]])/SUM(Table1[profit/loss])</f>
        <v>9.9357152598875109E-5</v>
      </c>
    </row>
    <row r="2923" spans="1:25" x14ac:dyDescent="0.3">
      <c r="A2923" t="s">
        <v>13</v>
      </c>
      <c r="B2923" t="s">
        <v>82</v>
      </c>
      <c r="C2923">
        <v>1185732</v>
      </c>
      <c r="D2923" s="9">
        <v>44452</v>
      </c>
      <c r="E2923" s="8" t="str">
        <f>TEXT(Table1[[#This Row],[Invoice Date]],"dd-mm-yyyy")</f>
        <v>13-09-2021</v>
      </c>
      <c r="F2923" s="1" t="str">
        <f t="shared" si="180"/>
        <v>September</v>
      </c>
      <c r="G2923" s="1" t="str">
        <f t="shared" si="181"/>
        <v>2021</v>
      </c>
      <c r="H2923" s="1" t="str">
        <f t="shared" si="182"/>
        <v>Monday</v>
      </c>
      <c r="I2923" s="1" t="str">
        <f t="shared" si="183"/>
        <v>13</v>
      </c>
      <c r="J2923" t="s">
        <v>35</v>
      </c>
      <c r="K2923" t="s">
        <v>107</v>
      </c>
      <c r="L2923" t="s">
        <v>108</v>
      </c>
      <c r="M2923" t="s">
        <v>19</v>
      </c>
      <c r="N2923">
        <v>35</v>
      </c>
      <c r="O2923">
        <v>175</v>
      </c>
      <c r="P2923">
        <v>61250</v>
      </c>
      <c r="Q2923">
        <v>18375</v>
      </c>
      <c r="R2923">
        <v>0.3</v>
      </c>
      <c r="S2923" t="s">
        <v>82</v>
      </c>
      <c r="T2923" t="str">
        <f>IF(Table1[[#This Row],[Units Sold]]&gt; 700,"High Units","low Units")</f>
        <v>low Units</v>
      </c>
      <c r="U2923">
        <f>SUM(Table1[[#This Row],[Operating Profit]])/SUM(Table1[Operating Profit])*100</f>
        <v>5.5323869060737276E-3</v>
      </c>
      <c r="V2923">
        <f>SUM(Table1[[#This Row],[Price per Unit]]*Table1[[#This Row],[Units Sold]])</f>
        <v>6125</v>
      </c>
      <c r="W2923">
        <f>SUM(Table1[[#This Row],[Total Sales]]-Table1[[#This Row],[Operating Profit]])</f>
        <v>42875</v>
      </c>
      <c r="X2923">
        <f>SUM(Table1[[#This Row],[Total Sales]]-Table1[[#This Row],[Cost]])</f>
        <v>18375</v>
      </c>
      <c r="Y2923">
        <f>SUM(Table1[[#This Row],[profit/loss]])/SUM(Table1[profit/loss])</f>
        <v>5.5323869060737273E-5</v>
      </c>
    </row>
    <row r="2924" spans="1:25" x14ac:dyDescent="0.3">
      <c r="A2924" t="s">
        <v>13</v>
      </c>
      <c r="B2924" t="s">
        <v>82</v>
      </c>
      <c r="C2924">
        <v>1185732</v>
      </c>
      <c r="D2924" s="9">
        <v>44452</v>
      </c>
      <c r="E2924" s="8" t="str">
        <f>TEXT(Table1[[#This Row],[Invoice Date]],"dd-mm-yyyy")</f>
        <v>13-09-2021</v>
      </c>
      <c r="F2924" s="1" t="str">
        <f t="shared" si="180"/>
        <v>September</v>
      </c>
      <c r="G2924" s="1" t="str">
        <f t="shared" si="181"/>
        <v>2021</v>
      </c>
      <c r="H2924" s="1" t="str">
        <f t="shared" si="182"/>
        <v>Monday</v>
      </c>
      <c r="I2924" s="1" t="str">
        <f t="shared" si="183"/>
        <v>13</v>
      </c>
      <c r="J2924" t="s">
        <v>35</v>
      </c>
      <c r="K2924" t="s">
        <v>107</v>
      </c>
      <c r="L2924" t="s">
        <v>108</v>
      </c>
      <c r="M2924" t="s">
        <v>20</v>
      </c>
      <c r="N2924">
        <v>35</v>
      </c>
      <c r="O2924">
        <v>150</v>
      </c>
      <c r="P2924">
        <v>52500</v>
      </c>
      <c r="Q2924">
        <v>15750</v>
      </c>
      <c r="R2924">
        <v>0.3</v>
      </c>
      <c r="S2924" t="s">
        <v>82</v>
      </c>
      <c r="T2924" t="str">
        <f>IF(Table1[[#This Row],[Units Sold]]&gt; 700,"High Units","low Units")</f>
        <v>low Units</v>
      </c>
      <c r="U2924">
        <f>SUM(Table1[[#This Row],[Operating Profit]])/SUM(Table1[Operating Profit])*100</f>
        <v>4.742045919491766E-3</v>
      </c>
      <c r="V2924">
        <f>SUM(Table1[[#This Row],[Price per Unit]]*Table1[[#This Row],[Units Sold]])</f>
        <v>5250</v>
      </c>
      <c r="W2924">
        <f>SUM(Table1[[#This Row],[Total Sales]]-Table1[[#This Row],[Operating Profit]])</f>
        <v>36750</v>
      </c>
      <c r="X2924">
        <f>SUM(Table1[[#This Row],[Total Sales]]-Table1[[#This Row],[Cost]])</f>
        <v>15750</v>
      </c>
      <c r="Y2924">
        <f>SUM(Table1[[#This Row],[profit/loss]])/SUM(Table1[profit/loss])</f>
        <v>4.7420459194917662E-5</v>
      </c>
    </row>
    <row r="2925" spans="1:25" x14ac:dyDescent="0.3">
      <c r="A2925" t="s">
        <v>13</v>
      </c>
      <c r="B2925" t="s">
        <v>82</v>
      </c>
      <c r="C2925">
        <v>1185732</v>
      </c>
      <c r="D2925" s="9">
        <v>44452</v>
      </c>
      <c r="E2925" s="8" t="str">
        <f>TEXT(Table1[[#This Row],[Invoice Date]],"dd-mm-yyyy")</f>
        <v>13-09-2021</v>
      </c>
      <c r="F2925" s="1" t="str">
        <f t="shared" si="180"/>
        <v>September</v>
      </c>
      <c r="G2925" s="1" t="str">
        <f t="shared" si="181"/>
        <v>2021</v>
      </c>
      <c r="H2925" s="1" t="str">
        <f t="shared" si="182"/>
        <v>Monday</v>
      </c>
      <c r="I2925" s="1" t="str">
        <f t="shared" si="183"/>
        <v>13</v>
      </c>
      <c r="J2925" t="s">
        <v>35</v>
      </c>
      <c r="K2925" t="s">
        <v>107</v>
      </c>
      <c r="L2925" t="s">
        <v>108</v>
      </c>
      <c r="M2925" t="s">
        <v>21</v>
      </c>
      <c r="N2925">
        <v>45</v>
      </c>
      <c r="O2925">
        <v>150</v>
      </c>
      <c r="P2925">
        <v>67500</v>
      </c>
      <c r="Q2925">
        <v>23625</v>
      </c>
      <c r="R2925">
        <v>0.35</v>
      </c>
      <c r="S2925" t="s">
        <v>82</v>
      </c>
      <c r="T2925" t="str">
        <f>IF(Table1[[#This Row],[Units Sold]]&gt; 700,"High Units","low Units")</f>
        <v>low Units</v>
      </c>
      <c r="U2925">
        <f>SUM(Table1[[#This Row],[Operating Profit]])/SUM(Table1[Operating Profit])*100</f>
        <v>7.113068879237649E-3</v>
      </c>
      <c r="V2925">
        <f>SUM(Table1[[#This Row],[Price per Unit]]*Table1[[#This Row],[Units Sold]])</f>
        <v>6750</v>
      </c>
      <c r="W2925">
        <f>SUM(Table1[[#This Row],[Total Sales]]-Table1[[#This Row],[Operating Profit]])</f>
        <v>43875</v>
      </c>
      <c r="X2925">
        <f>SUM(Table1[[#This Row],[Total Sales]]-Table1[[#This Row],[Cost]])</f>
        <v>23625</v>
      </c>
      <c r="Y2925">
        <f>SUM(Table1[[#This Row],[profit/loss]])/SUM(Table1[profit/loss])</f>
        <v>7.1130688792376493E-5</v>
      </c>
    </row>
    <row r="2926" spans="1:25" x14ac:dyDescent="0.3">
      <c r="A2926" t="s">
        <v>13</v>
      </c>
      <c r="B2926" t="s">
        <v>82</v>
      </c>
      <c r="C2926">
        <v>1185732</v>
      </c>
      <c r="D2926" s="9">
        <v>44452</v>
      </c>
      <c r="E2926" s="8" t="str">
        <f>TEXT(Table1[[#This Row],[Invoice Date]],"dd-mm-yyyy")</f>
        <v>13-09-2021</v>
      </c>
      <c r="F2926" s="1" t="str">
        <f t="shared" si="180"/>
        <v>September</v>
      </c>
      <c r="G2926" s="1" t="str">
        <f t="shared" si="181"/>
        <v>2021</v>
      </c>
      <c r="H2926" s="1" t="str">
        <f t="shared" si="182"/>
        <v>Monday</v>
      </c>
      <c r="I2926" s="1" t="str">
        <f t="shared" si="183"/>
        <v>13</v>
      </c>
      <c r="J2926" t="s">
        <v>35</v>
      </c>
      <c r="K2926" t="s">
        <v>107</v>
      </c>
      <c r="L2926" t="s">
        <v>108</v>
      </c>
      <c r="M2926" t="s">
        <v>22</v>
      </c>
      <c r="N2926">
        <v>50</v>
      </c>
      <c r="O2926">
        <v>225</v>
      </c>
      <c r="P2926">
        <v>112500</v>
      </c>
      <c r="Q2926">
        <v>45000</v>
      </c>
      <c r="R2926">
        <v>0.4</v>
      </c>
      <c r="S2926" t="s">
        <v>82</v>
      </c>
      <c r="T2926" t="str">
        <f>IF(Table1[[#This Row],[Units Sold]]&gt; 700,"High Units","low Units")</f>
        <v>low Units</v>
      </c>
      <c r="U2926">
        <f>SUM(Table1[[#This Row],[Operating Profit]])/SUM(Table1[Operating Profit])*100</f>
        <v>1.3548702627119333E-2</v>
      </c>
      <c r="V2926">
        <f>SUM(Table1[[#This Row],[Price per Unit]]*Table1[[#This Row],[Units Sold]])</f>
        <v>11250</v>
      </c>
      <c r="W2926">
        <f>SUM(Table1[[#This Row],[Total Sales]]-Table1[[#This Row],[Operating Profit]])</f>
        <v>67500</v>
      </c>
      <c r="X2926">
        <f>SUM(Table1[[#This Row],[Total Sales]]-Table1[[#This Row],[Cost]])</f>
        <v>45000</v>
      </c>
      <c r="Y2926">
        <f>SUM(Table1[[#This Row],[profit/loss]])/SUM(Table1[profit/loss])</f>
        <v>1.3548702627119334E-4</v>
      </c>
    </row>
    <row r="2927" spans="1:25" x14ac:dyDescent="0.3">
      <c r="A2927" t="s">
        <v>13</v>
      </c>
      <c r="B2927" t="s">
        <v>82</v>
      </c>
      <c r="C2927">
        <v>1185732</v>
      </c>
      <c r="D2927" s="9">
        <v>44481</v>
      </c>
      <c r="E2927" s="8" t="str">
        <f>TEXT(Table1[[#This Row],[Invoice Date]],"dd-mm-yyyy")</f>
        <v>12-10-2021</v>
      </c>
      <c r="F2927" s="1" t="str">
        <f t="shared" si="180"/>
        <v>October</v>
      </c>
      <c r="G2927" s="1" t="str">
        <f t="shared" si="181"/>
        <v>2021</v>
      </c>
      <c r="H2927" s="1" t="str">
        <f t="shared" si="182"/>
        <v>Tuesday</v>
      </c>
      <c r="I2927" s="1" t="str">
        <f t="shared" si="183"/>
        <v>12</v>
      </c>
      <c r="J2927" t="s">
        <v>35</v>
      </c>
      <c r="K2927" t="s">
        <v>107</v>
      </c>
      <c r="L2927" t="s">
        <v>108</v>
      </c>
      <c r="M2927" t="s">
        <v>16</v>
      </c>
      <c r="N2927">
        <v>55</v>
      </c>
      <c r="O2927">
        <v>400</v>
      </c>
      <c r="P2927">
        <v>220000</v>
      </c>
      <c r="Q2927">
        <v>77000</v>
      </c>
      <c r="R2927">
        <v>0.35</v>
      </c>
      <c r="S2927" t="s">
        <v>82</v>
      </c>
      <c r="T2927" t="str">
        <f>IF(Table1[[#This Row],[Units Sold]]&gt; 700,"High Units","low Units")</f>
        <v>low Units</v>
      </c>
      <c r="U2927">
        <f>SUM(Table1[[#This Row],[Operating Profit]])/SUM(Table1[Operating Profit])*100</f>
        <v>2.318333560640419E-2</v>
      </c>
      <c r="V2927">
        <f>SUM(Table1[[#This Row],[Price per Unit]]*Table1[[#This Row],[Units Sold]])</f>
        <v>22000</v>
      </c>
      <c r="W2927">
        <f>SUM(Table1[[#This Row],[Total Sales]]-Table1[[#This Row],[Operating Profit]])</f>
        <v>143000</v>
      </c>
      <c r="X2927">
        <f>SUM(Table1[[#This Row],[Total Sales]]-Table1[[#This Row],[Cost]])</f>
        <v>77000</v>
      </c>
      <c r="Y2927">
        <f>SUM(Table1[[#This Row],[profit/loss]])/SUM(Table1[profit/loss])</f>
        <v>2.3183335606404191E-4</v>
      </c>
    </row>
    <row r="2928" spans="1:25" x14ac:dyDescent="0.3">
      <c r="A2928" t="s">
        <v>13</v>
      </c>
      <c r="B2928" t="s">
        <v>82</v>
      </c>
      <c r="C2928">
        <v>1185732</v>
      </c>
      <c r="D2928" s="9">
        <v>44481</v>
      </c>
      <c r="E2928" s="8" t="str">
        <f>TEXT(Table1[[#This Row],[Invoice Date]],"dd-mm-yyyy")</f>
        <v>12-10-2021</v>
      </c>
      <c r="F2928" s="1" t="str">
        <f t="shared" si="180"/>
        <v>October</v>
      </c>
      <c r="G2928" s="1" t="str">
        <f t="shared" si="181"/>
        <v>2021</v>
      </c>
      <c r="H2928" s="1" t="str">
        <f t="shared" si="182"/>
        <v>Tuesday</v>
      </c>
      <c r="I2928" s="1" t="str">
        <f t="shared" si="183"/>
        <v>12</v>
      </c>
      <c r="J2928" t="s">
        <v>35</v>
      </c>
      <c r="K2928" t="s">
        <v>107</v>
      </c>
      <c r="L2928" t="s">
        <v>108</v>
      </c>
      <c r="M2928" t="s">
        <v>18</v>
      </c>
      <c r="N2928">
        <v>45</v>
      </c>
      <c r="O2928">
        <v>250</v>
      </c>
      <c r="P2928">
        <v>112500</v>
      </c>
      <c r="Q2928">
        <v>33750</v>
      </c>
      <c r="R2928">
        <v>0.3</v>
      </c>
      <c r="S2928" t="s">
        <v>82</v>
      </c>
      <c r="T2928" t="str">
        <f>IF(Table1[[#This Row],[Units Sold]]&gt; 700,"High Units","low Units")</f>
        <v>low Units</v>
      </c>
      <c r="U2928">
        <f>SUM(Table1[[#This Row],[Operating Profit]])/SUM(Table1[Operating Profit])*100</f>
        <v>1.0161526970339499E-2</v>
      </c>
      <c r="V2928">
        <f>SUM(Table1[[#This Row],[Price per Unit]]*Table1[[#This Row],[Units Sold]])</f>
        <v>11250</v>
      </c>
      <c r="W2928">
        <f>SUM(Table1[[#This Row],[Total Sales]]-Table1[[#This Row],[Operating Profit]])</f>
        <v>78750</v>
      </c>
      <c r="X2928">
        <f>SUM(Table1[[#This Row],[Total Sales]]-Table1[[#This Row],[Cost]])</f>
        <v>33750</v>
      </c>
      <c r="Y2928">
        <f>SUM(Table1[[#This Row],[profit/loss]])/SUM(Table1[profit/loss])</f>
        <v>1.0161526970339499E-4</v>
      </c>
    </row>
    <row r="2929" spans="1:25" x14ac:dyDescent="0.3">
      <c r="A2929" t="s">
        <v>13</v>
      </c>
      <c r="B2929" t="s">
        <v>82</v>
      </c>
      <c r="C2929">
        <v>1185732</v>
      </c>
      <c r="D2929" s="9">
        <v>44481</v>
      </c>
      <c r="E2929" s="8" t="str">
        <f>TEXT(Table1[[#This Row],[Invoice Date]],"dd-mm-yyyy")</f>
        <v>12-10-2021</v>
      </c>
      <c r="F2929" s="1" t="str">
        <f t="shared" si="180"/>
        <v>October</v>
      </c>
      <c r="G2929" s="1" t="str">
        <f t="shared" si="181"/>
        <v>2021</v>
      </c>
      <c r="H2929" s="1" t="str">
        <f t="shared" si="182"/>
        <v>Tuesday</v>
      </c>
      <c r="I2929" s="1" t="str">
        <f t="shared" si="183"/>
        <v>12</v>
      </c>
      <c r="J2929" t="s">
        <v>35</v>
      </c>
      <c r="K2929" t="s">
        <v>107</v>
      </c>
      <c r="L2929" t="s">
        <v>108</v>
      </c>
      <c r="M2929" t="s">
        <v>19</v>
      </c>
      <c r="N2929">
        <v>45</v>
      </c>
      <c r="O2929">
        <v>150</v>
      </c>
      <c r="P2929">
        <v>67500</v>
      </c>
      <c r="Q2929">
        <v>20250</v>
      </c>
      <c r="R2929">
        <v>0.3</v>
      </c>
      <c r="S2929" t="s">
        <v>82</v>
      </c>
      <c r="T2929" t="str">
        <f>IF(Table1[[#This Row],[Units Sold]]&gt; 700,"High Units","low Units")</f>
        <v>low Units</v>
      </c>
      <c r="U2929">
        <f>SUM(Table1[[#This Row],[Operating Profit]])/SUM(Table1[Operating Profit])*100</f>
        <v>6.0969161822037E-3</v>
      </c>
      <c r="V2929">
        <f>SUM(Table1[[#This Row],[Price per Unit]]*Table1[[#This Row],[Units Sold]])</f>
        <v>6750</v>
      </c>
      <c r="W2929">
        <f>SUM(Table1[[#This Row],[Total Sales]]-Table1[[#This Row],[Operating Profit]])</f>
        <v>47250</v>
      </c>
      <c r="X2929">
        <f>SUM(Table1[[#This Row],[Total Sales]]-Table1[[#This Row],[Cost]])</f>
        <v>20250</v>
      </c>
      <c r="Y2929">
        <f>SUM(Table1[[#This Row],[profit/loss]])/SUM(Table1[profit/loss])</f>
        <v>6.0969161822036997E-5</v>
      </c>
    </row>
    <row r="2930" spans="1:25" x14ac:dyDescent="0.3">
      <c r="A2930" t="s">
        <v>13</v>
      </c>
      <c r="B2930" t="s">
        <v>82</v>
      </c>
      <c r="C2930">
        <v>1185732</v>
      </c>
      <c r="D2930" s="9">
        <v>44481</v>
      </c>
      <c r="E2930" s="8" t="str">
        <f>TEXT(Table1[[#This Row],[Invoice Date]],"dd-mm-yyyy")</f>
        <v>12-10-2021</v>
      </c>
      <c r="F2930" s="1" t="str">
        <f t="shared" si="180"/>
        <v>October</v>
      </c>
      <c r="G2930" s="1" t="str">
        <f t="shared" si="181"/>
        <v>2021</v>
      </c>
      <c r="H2930" s="1" t="str">
        <f t="shared" si="182"/>
        <v>Tuesday</v>
      </c>
      <c r="I2930" s="1" t="str">
        <f t="shared" si="183"/>
        <v>12</v>
      </c>
      <c r="J2930" t="s">
        <v>35</v>
      </c>
      <c r="K2930" t="s">
        <v>107</v>
      </c>
      <c r="L2930" t="s">
        <v>108</v>
      </c>
      <c r="M2930" t="s">
        <v>20</v>
      </c>
      <c r="N2930">
        <v>45</v>
      </c>
      <c r="O2930">
        <v>125</v>
      </c>
      <c r="P2930">
        <v>56250</v>
      </c>
      <c r="Q2930">
        <v>16875</v>
      </c>
      <c r="R2930">
        <v>0.3</v>
      </c>
      <c r="S2930" t="s">
        <v>82</v>
      </c>
      <c r="T2930" t="str">
        <f>IF(Table1[[#This Row],[Units Sold]]&gt; 700,"High Units","low Units")</f>
        <v>low Units</v>
      </c>
      <c r="U2930">
        <f>SUM(Table1[[#This Row],[Operating Profit]])/SUM(Table1[Operating Profit])*100</f>
        <v>5.0807634851697493E-3</v>
      </c>
      <c r="V2930">
        <f>SUM(Table1[[#This Row],[Price per Unit]]*Table1[[#This Row],[Units Sold]])</f>
        <v>5625</v>
      </c>
      <c r="W2930">
        <f>SUM(Table1[[#This Row],[Total Sales]]-Table1[[#This Row],[Operating Profit]])</f>
        <v>39375</v>
      </c>
      <c r="X2930">
        <f>SUM(Table1[[#This Row],[Total Sales]]-Table1[[#This Row],[Cost]])</f>
        <v>16875</v>
      </c>
      <c r="Y2930">
        <f>SUM(Table1[[#This Row],[profit/loss]])/SUM(Table1[profit/loss])</f>
        <v>5.0807634851697494E-5</v>
      </c>
    </row>
    <row r="2931" spans="1:25" x14ac:dyDescent="0.3">
      <c r="A2931" t="s">
        <v>13</v>
      </c>
      <c r="B2931" t="s">
        <v>82</v>
      </c>
      <c r="C2931">
        <v>1185732</v>
      </c>
      <c r="D2931" s="9">
        <v>44481</v>
      </c>
      <c r="E2931" s="8" t="str">
        <f>TEXT(Table1[[#This Row],[Invoice Date]],"dd-mm-yyyy")</f>
        <v>12-10-2021</v>
      </c>
      <c r="F2931" s="1" t="str">
        <f t="shared" si="180"/>
        <v>October</v>
      </c>
      <c r="G2931" s="1" t="str">
        <f t="shared" si="181"/>
        <v>2021</v>
      </c>
      <c r="H2931" s="1" t="str">
        <f t="shared" si="182"/>
        <v>Tuesday</v>
      </c>
      <c r="I2931" s="1" t="str">
        <f t="shared" si="183"/>
        <v>12</v>
      </c>
      <c r="J2931" t="s">
        <v>35</v>
      </c>
      <c r="K2931" t="s">
        <v>107</v>
      </c>
      <c r="L2931" t="s">
        <v>108</v>
      </c>
      <c r="M2931" t="s">
        <v>21</v>
      </c>
      <c r="N2931">
        <v>55</v>
      </c>
      <c r="O2931">
        <v>125</v>
      </c>
      <c r="P2931">
        <v>68750</v>
      </c>
      <c r="Q2931">
        <v>24063</v>
      </c>
      <c r="R2931">
        <v>0.35</v>
      </c>
      <c r="S2931" t="s">
        <v>82</v>
      </c>
      <c r="T2931" t="str">
        <f>IF(Table1[[#This Row],[Units Sold]]&gt; 700,"High Units","low Units")</f>
        <v>low Units</v>
      </c>
      <c r="U2931">
        <f>SUM(Table1[[#This Row],[Operating Profit]])/SUM(Table1[Operating Profit])*100</f>
        <v>7.2449429181416112E-3</v>
      </c>
      <c r="V2931">
        <f>SUM(Table1[[#This Row],[Price per Unit]]*Table1[[#This Row],[Units Sold]])</f>
        <v>6875</v>
      </c>
      <c r="W2931">
        <f>SUM(Table1[[#This Row],[Total Sales]]-Table1[[#This Row],[Operating Profit]])</f>
        <v>44687</v>
      </c>
      <c r="X2931">
        <f>SUM(Table1[[#This Row],[Total Sales]]-Table1[[#This Row],[Cost]])</f>
        <v>24063</v>
      </c>
      <c r="Y2931">
        <f>SUM(Table1[[#This Row],[profit/loss]])/SUM(Table1[profit/loss])</f>
        <v>7.2449429181416111E-5</v>
      </c>
    </row>
    <row r="2932" spans="1:25" x14ac:dyDescent="0.3">
      <c r="A2932" t="s">
        <v>25</v>
      </c>
      <c r="B2932" t="s">
        <v>82</v>
      </c>
      <c r="C2932">
        <v>1185732</v>
      </c>
      <c r="D2932" s="9">
        <v>44481</v>
      </c>
      <c r="E2932" s="8" t="str">
        <f>TEXT(Table1[[#This Row],[Invoice Date]],"dd-mm-yyyy")</f>
        <v>12-10-2021</v>
      </c>
      <c r="F2932" s="1" t="str">
        <f t="shared" si="180"/>
        <v>October</v>
      </c>
      <c r="G2932" s="1" t="str">
        <f t="shared" si="181"/>
        <v>2021</v>
      </c>
      <c r="H2932" s="1" t="str">
        <f t="shared" si="182"/>
        <v>Tuesday</v>
      </c>
      <c r="I2932" s="1" t="str">
        <f t="shared" si="183"/>
        <v>12</v>
      </c>
      <c r="J2932" t="s">
        <v>35</v>
      </c>
      <c r="K2932" t="s">
        <v>107</v>
      </c>
      <c r="L2932" t="s">
        <v>108</v>
      </c>
      <c r="M2932" t="s">
        <v>22</v>
      </c>
      <c r="N2932">
        <v>60</v>
      </c>
      <c r="O2932">
        <v>250</v>
      </c>
      <c r="P2932">
        <v>150000</v>
      </c>
      <c r="Q2932">
        <v>60000</v>
      </c>
      <c r="R2932">
        <v>0.4</v>
      </c>
      <c r="S2932" t="s">
        <v>82</v>
      </c>
      <c r="T2932" t="str">
        <f>IF(Table1[[#This Row],[Units Sold]]&gt; 700,"High Units","low Units")</f>
        <v>low Units</v>
      </c>
      <c r="U2932">
        <f>SUM(Table1[[#This Row],[Operating Profit]])/SUM(Table1[Operating Profit])*100</f>
        <v>1.8064936836159111E-2</v>
      </c>
      <c r="V2932">
        <f>SUM(Table1[[#This Row],[Price per Unit]]*Table1[[#This Row],[Units Sold]])</f>
        <v>15000</v>
      </c>
      <c r="W2932">
        <f>SUM(Table1[[#This Row],[Total Sales]]-Table1[[#This Row],[Operating Profit]])</f>
        <v>90000</v>
      </c>
      <c r="X2932">
        <f>SUM(Table1[[#This Row],[Total Sales]]-Table1[[#This Row],[Cost]])</f>
        <v>60000</v>
      </c>
      <c r="Y2932">
        <f>SUM(Table1[[#This Row],[profit/loss]])/SUM(Table1[profit/loss])</f>
        <v>1.8064936836159111E-4</v>
      </c>
    </row>
    <row r="2933" spans="1:25" x14ac:dyDescent="0.3">
      <c r="A2933" t="s">
        <v>25</v>
      </c>
      <c r="B2933" t="s">
        <v>82</v>
      </c>
      <c r="C2933">
        <v>1185732</v>
      </c>
      <c r="D2933" s="9">
        <v>44512</v>
      </c>
      <c r="E2933" s="8" t="str">
        <f>TEXT(Table1[[#This Row],[Invoice Date]],"dd-mm-yyyy")</f>
        <v>12-11-2021</v>
      </c>
      <c r="F2933" s="1" t="str">
        <f t="shared" si="180"/>
        <v>November</v>
      </c>
      <c r="G2933" s="1" t="str">
        <f t="shared" si="181"/>
        <v>2021</v>
      </c>
      <c r="H2933" s="1" t="str">
        <f t="shared" si="182"/>
        <v>Friday</v>
      </c>
      <c r="I2933" s="1" t="str">
        <f t="shared" si="183"/>
        <v>12</v>
      </c>
      <c r="J2933" t="s">
        <v>35</v>
      </c>
      <c r="K2933" t="s">
        <v>107</v>
      </c>
      <c r="L2933" t="s">
        <v>108</v>
      </c>
      <c r="M2933" t="s">
        <v>16</v>
      </c>
      <c r="N2933">
        <v>55</v>
      </c>
      <c r="O2933">
        <v>400</v>
      </c>
      <c r="P2933">
        <v>220000</v>
      </c>
      <c r="Q2933">
        <v>77000</v>
      </c>
      <c r="R2933">
        <v>0.35</v>
      </c>
      <c r="S2933" t="s">
        <v>82</v>
      </c>
      <c r="T2933" t="str">
        <f>IF(Table1[[#This Row],[Units Sold]]&gt; 700,"High Units","low Units")</f>
        <v>low Units</v>
      </c>
      <c r="U2933">
        <f>SUM(Table1[[#This Row],[Operating Profit]])/SUM(Table1[Operating Profit])*100</f>
        <v>2.318333560640419E-2</v>
      </c>
      <c r="V2933">
        <f>SUM(Table1[[#This Row],[Price per Unit]]*Table1[[#This Row],[Units Sold]])</f>
        <v>22000</v>
      </c>
      <c r="W2933">
        <f>SUM(Table1[[#This Row],[Total Sales]]-Table1[[#This Row],[Operating Profit]])</f>
        <v>143000</v>
      </c>
      <c r="X2933">
        <f>SUM(Table1[[#This Row],[Total Sales]]-Table1[[#This Row],[Cost]])</f>
        <v>77000</v>
      </c>
      <c r="Y2933">
        <f>SUM(Table1[[#This Row],[profit/loss]])/SUM(Table1[profit/loss])</f>
        <v>2.3183335606404191E-4</v>
      </c>
    </row>
    <row r="2934" spans="1:25" x14ac:dyDescent="0.3">
      <c r="A2934" t="s">
        <v>25</v>
      </c>
      <c r="B2934" t="s">
        <v>82</v>
      </c>
      <c r="C2934">
        <v>1185732</v>
      </c>
      <c r="D2934" s="9">
        <v>44512</v>
      </c>
      <c r="E2934" s="8" t="str">
        <f>TEXT(Table1[[#This Row],[Invoice Date]],"dd-mm-yyyy")</f>
        <v>12-11-2021</v>
      </c>
      <c r="F2934" s="1" t="str">
        <f t="shared" si="180"/>
        <v>November</v>
      </c>
      <c r="G2934" s="1" t="str">
        <f t="shared" si="181"/>
        <v>2021</v>
      </c>
      <c r="H2934" s="1" t="str">
        <f t="shared" si="182"/>
        <v>Friday</v>
      </c>
      <c r="I2934" s="1" t="str">
        <f t="shared" si="183"/>
        <v>12</v>
      </c>
      <c r="J2934" t="s">
        <v>35</v>
      </c>
      <c r="K2934" t="s">
        <v>107</v>
      </c>
      <c r="L2934" t="s">
        <v>108</v>
      </c>
      <c r="M2934" t="s">
        <v>18</v>
      </c>
      <c r="N2934">
        <v>45</v>
      </c>
      <c r="O2934">
        <v>250</v>
      </c>
      <c r="P2934">
        <v>112500</v>
      </c>
      <c r="Q2934">
        <v>33750</v>
      </c>
      <c r="R2934">
        <v>0.3</v>
      </c>
      <c r="S2934" t="s">
        <v>82</v>
      </c>
      <c r="T2934" t="str">
        <f>IF(Table1[[#This Row],[Units Sold]]&gt; 700,"High Units","low Units")</f>
        <v>low Units</v>
      </c>
      <c r="U2934">
        <f>SUM(Table1[[#This Row],[Operating Profit]])/SUM(Table1[Operating Profit])*100</f>
        <v>1.0161526970339499E-2</v>
      </c>
      <c r="V2934">
        <f>SUM(Table1[[#This Row],[Price per Unit]]*Table1[[#This Row],[Units Sold]])</f>
        <v>11250</v>
      </c>
      <c r="W2934">
        <f>SUM(Table1[[#This Row],[Total Sales]]-Table1[[#This Row],[Operating Profit]])</f>
        <v>78750</v>
      </c>
      <c r="X2934">
        <f>SUM(Table1[[#This Row],[Total Sales]]-Table1[[#This Row],[Cost]])</f>
        <v>33750</v>
      </c>
      <c r="Y2934">
        <f>SUM(Table1[[#This Row],[profit/loss]])/SUM(Table1[profit/loss])</f>
        <v>1.0161526970339499E-4</v>
      </c>
    </row>
    <row r="2935" spans="1:25" x14ac:dyDescent="0.3">
      <c r="A2935" t="s">
        <v>25</v>
      </c>
      <c r="B2935" t="s">
        <v>82</v>
      </c>
      <c r="C2935">
        <v>1185732</v>
      </c>
      <c r="D2935" s="9">
        <v>44512</v>
      </c>
      <c r="E2935" s="8" t="str">
        <f>TEXT(Table1[[#This Row],[Invoice Date]],"dd-mm-yyyy")</f>
        <v>12-11-2021</v>
      </c>
      <c r="F2935" s="1" t="str">
        <f t="shared" si="180"/>
        <v>November</v>
      </c>
      <c r="G2935" s="1" t="str">
        <f t="shared" si="181"/>
        <v>2021</v>
      </c>
      <c r="H2935" s="1" t="str">
        <f t="shared" si="182"/>
        <v>Friday</v>
      </c>
      <c r="I2935" s="1" t="str">
        <f t="shared" si="183"/>
        <v>12</v>
      </c>
      <c r="J2935" t="s">
        <v>35</v>
      </c>
      <c r="K2935" t="s">
        <v>107</v>
      </c>
      <c r="L2935" t="s">
        <v>108</v>
      </c>
      <c r="M2935" t="s">
        <v>19</v>
      </c>
      <c r="N2935">
        <v>45</v>
      </c>
      <c r="O2935">
        <v>195</v>
      </c>
      <c r="P2935">
        <v>87750</v>
      </c>
      <c r="Q2935">
        <v>26325</v>
      </c>
      <c r="R2935">
        <v>0.3</v>
      </c>
      <c r="S2935" t="s">
        <v>82</v>
      </c>
      <c r="T2935" t="str">
        <f>IF(Table1[[#This Row],[Units Sold]]&gt; 700,"High Units","low Units")</f>
        <v>low Units</v>
      </c>
      <c r="U2935">
        <f>SUM(Table1[[#This Row],[Operating Profit]])/SUM(Table1[Operating Profit])*100</f>
        <v>7.9259910368648101E-3</v>
      </c>
      <c r="V2935">
        <f>SUM(Table1[[#This Row],[Price per Unit]]*Table1[[#This Row],[Units Sold]])</f>
        <v>8775</v>
      </c>
      <c r="W2935">
        <f>SUM(Table1[[#This Row],[Total Sales]]-Table1[[#This Row],[Operating Profit]])</f>
        <v>61425</v>
      </c>
      <c r="X2935">
        <f>SUM(Table1[[#This Row],[Total Sales]]-Table1[[#This Row],[Cost]])</f>
        <v>26325</v>
      </c>
      <c r="Y2935">
        <f>SUM(Table1[[#This Row],[profit/loss]])/SUM(Table1[profit/loss])</f>
        <v>7.9259910368648096E-5</v>
      </c>
    </row>
    <row r="2936" spans="1:25" x14ac:dyDescent="0.3">
      <c r="A2936" t="s">
        <v>25</v>
      </c>
      <c r="B2936" t="s">
        <v>82</v>
      </c>
      <c r="C2936">
        <v>1185732</v>
      </c>
      <c r="D2936" s="9">
        <v>44512</v>
      </c>
      <c r="E2936" s="8" t="str">
        <f>TEXT(Table1[[#This Row],[Invoice Date]],"dd-mm-yyyy")</f>
        <v>12-11-2021</v>
      </c>
      <c r="F2936" s="1" t="str">
        <f t="shared" si="180"/>
        <v>November</v>
      </c>
      <c r="G2936" s="1" t="str">
        <f t="shared" si="181"/>
        <v>2021</v>
      </c>
      <c r="H2936" s="1" t="str">
        <f t="shared" si="182"/>
        <v>Friday</v>
      </c>
      <c r="I2936" s="1" t="str">
        <f t="shared" si="183"/>
        <v>12</v>
      </c>
      <c r="J2936" t="s">
        <v>35</v>
      </c>
      <c r="K2936" t="s">
        <v>107</v>
      </c>
      <c r="L2936" t="s">
        <v>108</v>
      </c>
      <c r="M2936" t="s">
        <v>20</v>
      </c>
      <c r="N2936">
        <v>45</v>
      </c>
      <c r="O2936">
        <v>175</v>
      </c>
      <c r="P2936">
        <v>78750</v>
      </c>
      <c r="Q2936">
        <v>23625</v>
      </c>
      <c r="R2936">
        <v>0.3</v>
      </c>
      <c r="S2936" t="s">
        <v>82</v>
      </c>
      <c r="T2936" t="str">
        <f>IF(Table1[[#This Row],[Units Sold]]&gt; 700,"High Units","low Units")</f>
        <v>low Units</v>
      </c>
      <c r="U2936">
        <f>SUM(Table1[[#This Row],[Operating Profit]])/SUM(Table1[Operating Profit])*100</f>
        <v>7.113068879237649E-3</v>
      </c>
      <c r="V2936">
        <f>SUM(Table1[[#This Row],[Price per Unit]]*Table1[[#This Row],[Units Sold]])</f>
        <v>7875</v>
      </c>
      <c r="W2936">
        <f>SUM(Table1[[#This Row],[Total Sales]]-Table1[[#This Row],[Operating Profit]])</f>
        <v>55125</v>
      </c>
      <c r="X2936">
        <f>SUM(Table1[[#This Row],[Total Sales]]-Table1[[#This Row],[Cost]])</f>
        <v>23625</v>
      </c>
      <c r="Y2936">
        <f>SUM(Table1[[#This Row],[profit/loss]])/SUM(Table1[profit/loss])</f>
        <v>7.1130688792376493E-5</v>
      </c>
    </row>
    <row r="2937" spans="1:25" x14ac:dyDescent="0.3">
      <c r="A2937" t="s">
        <v>25</v>
      </c>
      <c r="B2937" t="s">
        <v>82</v>
      </c>
      <c r="C2937">
        <v>1185732</v>
      </c>
      <c r="D2937" s="9">
        <v>44512</v>
      </c>
      <c r="E2937" s="8" t="str">
        <f>TEXT(Table1[[#This Row],[Invoice Date]],"dd-mm-yyyy")</f>
        <v>12-11-2021</v>
      </c>
      <c r="F2937" s="1" t="str">
        <f t="shared" si="180"/>
        <v>November</v>
      </c>
      <c r="G2937" s="1" t="str">
        <f t="shared" si="181"/>
        <v>2021</v>
      </c>
      <c r="H2937" s="1" t="str">
        <f t="shared" si="182"/>
        <v>Friday</v>
      </c>
      <c r="I2937" s="1" t="str">
        <f t="shared" si="183"/>
        <v>12</v>
      </c>
      <c r="J2937" t="s">
        <v>35</v>
      </c>
      <c r="K2937" t="s">
        <v>107</v>
      </c>
      <c r="L2937" t="s">
        <v>108</v>
      </c>
      <c r="M2937" t="s">
        <v>21</v>
      </c>
      <c r="N2937">
        <v>60</v>
      </c>
      <c r="O2937">
        <v>150</v>
      </c>
      <c r="P2937">
        <v>90000</v>
      </c>
      <c r="Q2937">
        <v>31500</v>
      </c>
      <c r="R2937">
        <v>0.35</v>
      </c>
      <c r="S2937" t="s">
        <v>82</v>
      </c>
      <c r="T2937" t="str">
        <f>IF(Table1[[#This Row],[Units Sold]]&gt; 700,"High Units","low Units")</f>
        <v>low Units</v>
      </c>
      <c r="U2937">
        <f>SUM(Table1[[#This Row],[Operating Profit]])/SUM(Table1[Operating Profit])*100</f>
        <v>9.484091838983532E-3</v>
      </c>
      <c r="V2937">
        <f>SUM(Table1[[#This Row],[Price per Unit]]*Table1[[#This Row],[Units Sold]])</f>
        <v>9000</v>
      </c>
      <c r="W2937">
        <f>SUM(Table1[[#This Row],[Total Sales]]-Table1[[#This Row],[Operating Profit]])</f>
        <v>58500</v>
      </c>
      <c r="X2937">
        <f>SUM(Table1[[#This Row],[Total Sales]]-Table1[[#This Row],[Cost]])</f>
        <v>31500</v>
      </c>
      <c r="Y2937">
        <f>SUM(Table1[[#This Row],[profit/loss]])/SUM(Table1[profit/loss])</f>
        <v>9.4840918389835324E-5</v>
      </c>
    </row>
    <row r="2938" spans="1:25" x14ac:dyDescent="0.3">
      <c r="A2938" t="s">
        <v>25</v>
      </c>
      <c r="B2938" t="s">
        <v>82</v>
      </c>
      <c r="C2938">
        <v>1185732</v>
      </c>
      <c r="D2938" s="9">
        <v>44512</v>
      </c>
      <c r="E2938" s="8" t="str">
        <f>TEXT(Table1[[#This Row],[Invoice Date]],"dd-mm-yyyy")</f>
        <v>12-11-2021</v>
      </c>
      <c r="F2938" s="1" t="str">
        <f t="shared" si="180"/>
        <v>November</v>
      </c>
      <c r="G2938" s="1" t="str">
        <f t="shared" si="181"/>
        <v>2021</v>
      </c>
      <c r="H2938" s="1" t="str">
        <f t="shared" si="182"/>
        <v>Friday</v>
      </c>
      <c r="I2938" s="1" t="str">
        <f t="shared" si="183"/>
        <v>12</v>
      </c>
      <c r="J2938" t="s">
        <v>35</v>
      </c>
      <c r="K2938" t="s">
        <v>107</v>
      </c>
      <c r="L2938" t="s">
        <v>108</v>
      </c>
      <c r="M2938" t="s">
        <v>22</v>
      </c>
      <c r="N2938">
        <v>65</v>
      </c>
      <c r="O2938">
        <v>250</v>
      </c>
      <c r="P2938">
        <v>162500</v>
      </c>
      <c r="Q2938">
        <v>65000</v>
      </c>
      <c r="R2938">
        <v>0.4</v>
      </c>
      <c r="S2938" t="s">
        <v>82</v>
      </c>
      <c r="T2938" t="str">
        <f>IF(Table1[[#This Row],[Units Sold]]&gt; 700,"High Units","low Units")</f>
        <v>low Units</v>
      </c>
      <c r="U2938">
        <f>SUM(Table1[[#This Row],[Operating Profit]])/SUM(Table1[Operating Profit])*100</f>
        <v>1.9570348239172367E-2</v>
      </c>
      <c r="V2938">
        <f>SUM(Table1[[#This Row],[Price per Unit]]*Table1[[#This Row],[Units Sold]])</f>
        <v>16250</v>
      </c>
      <c r="W2938">
        <f>SUM(Table1[[#This Row],[Total Sales]]-Table1[[#This Row],[Operating Profit]])</f>
        <v>97500</v>
      </c>
      <c r="X2938">
        <f>SUM(Table1[[#This Row],[Total Sales]]-Table1[[#This Row],[Cost]])</f>
        <v>65000</v>
      </c>
      <c r="Y2938">
        <f>SUM(Table1[[#This Row],[profit/loss]])/SUM(Table1[profit/loss])</f>
        <v>1.9570348239172369E-4</v>
      </c>
    </row>
    <row r="2939" spans="1:25" x14ac:dyDescent="0.3">
      <c r="A2939" t="s">
        <v>25</v>
      </c>
      <c r="B2939" t="s">
        <v>82</v>
      </c>
      <c r="C2939">
        <v>1185732</v>
      </c>
      <c r="D2939" s="9">
        <v>44541</v>
      </c>
      <c r="E2939" s="8" t="str">
        <f>TEXT(Table1[[#This Row],[Invoice Date]],"dd-mm-yyyy")</f>
        <v>11-12-2021</v>
      </c>
      <c r="F2939" s="1" t="str">
        <f t="shared" si="180"/>
        <v>December</v>
      </c>
      <c r="G2939" s="1" t="str">
        <f t="shared" si="181"/>
        <v>2021</v>
      </c>
      <c r="H2939" s="1" t="str">
        <f t="shared" si="182"/>
        <v>Saturday</v>
      </c>
      <c r="I2939" s="1" t="str">
        <f t="shared" si="183"/>
        <v>11</v>
      </c>
      <c r="J2939" t="s">
        <v>35</v>
      </c>
      <c r="K2939" t="s">
        <v>107</v>
      </c>
      <c r="L2939" t="s">
        <v>108</v>
      </c>
      <c r="M2939" t="s">
        <v>16</v>
      </c>
      <c r="N2939">
        <v>60</v>
      </c>
      <c r="O2939">
        <v>500</v>
      </c>
      <c r="P2939">
        <v>300000</v>
      </c>
      <c r="Q2939">
        <v>105000</v>
      </c>
      <c r="R2939">
        <v>0.35</v>
      </c>
      <c r="S2939" t="s">
        <v>82</v>
      </c>
      <c r="T2939" t="str">
        <f>IF(Table1[[#This Row],[Units Sold]]&gt; 700,"High Units","low Units")</f>
        <v>low Units</v>
      </c>
      <c r="U2939">
        <f>SUM(Table1[[#This Row],[Operating Profit]])/SUM(Table1[Operating Profit])*100</f>
        <v>3.1613639463278442E-2</v>
      </c>
      <c r="V2939">
        <f>SUM(Table1[[#This Row],[Price per Unit]]*Table1[[#This Row],[Units Sold]])</f>
        <v>30000</v>
      </c>
      <c r="W2939">
        <f>SUM(Table1[[#This Row],[Total Sales]]-Table1[[#This Row],[Operating Profit]])</f>
        <v>195000</v>
      </c>
      <c r="X2939">
        <f>SUM(Table1[[#This Row],[Total Sales]]-Table1[[#This Row],[Cost]])</f>
        <v>105000</v>
      </c>
      <c r="Y2939">
        <f>SUM(Table1[[#This Row],[profit/loss]])/SUM(Table1[profit/loss])</f>
        <v>3.1613639463278441E-4</v>
      </c>
    </row>
    <row r="2940" spans="1:25" x14ac:dyDescent="0.3">
      <c r="A2940" t="s">
        <v>25</v>
      </c>
      <c r="B2940" t="s">
        <v>82</v>
      </c>
      <c r="C2940">
        <v>1185732</v>
      </c>
      <c r="D2940" s="9">
        <v>44541</v>
      </c>
      <c r="E2940" s="8" t="str">
        <f>TEXT(Table1[[#This Row],[Invoice Date]],"dd-mm-yyyy")</f>
        <v>11-12-2021</v>
      </c>
      <c r="F2940" s="1" t="str">
        <f t="shared" si="180"/>
        <v>December</v>
      </c>
      <c r="G2940" s="1" t="str">
        <f t="shared" si="181"/>
        <v>2021</v>
      </c>
      <c r="H2940" s="1" t="str">
        <f t="shared" si="182"/>
        <v>Saturday</v>
      </c>
      <c r="I2940" s="1" t="str">
        <f t="shared" si="183"/>
        <v>11</v>
      </c>
      <c r="J2940" t="s">
        <v>35</v>
      </c>
      <c r="K2940" t="s">
        <v>107</v>
      </c>
      <c r="L2940" t="s">
        <v>108</v>
      </c>
      <c r="M2940" t="s">
        <v>18</v>
      </c>
      <c r="N2940">
        <v>50</v>
      </c>
      <c r="O2940">
        <v>300</v>
      </c>
      <c r="P2940">
        <v>150000</v>
      </c>
      <c r="Q2940">
        <v>45000</v>
      </c>
      <c r="R2940">
        <v>0.3</v>
      </c>
      <c r="S2940" t="s">
        <v>82</v>
      </c>
      <c r="T2940" t="str">
        <f>IF(Table1[[#This Row],[Units Sold]]&gt; 700,"High Units","low Units")</f>
        <v>low Units</v>
      </c>
      <c r="U2940">
        <f>SUM(Table1[[#This Row],[Operating Profit]])/SUM(Table1[Operating Profit])*100</f>
        <v>1.3548702627119333E-2</v>
      </c>
      <c r="V2940">
        <f>SUM(Table1[[#This Row],[Price per Unit]]*Table1[[#This Row],[Units Sold]])</f>
        <v>15000</v>
      </c>
      <c r="W2940">
        <f>SUM(Table1[[#This Row],[Total Sales]]-Table1[[#This Row],[Operating Profit]])</f>
        <v>105000</v>
      </c>
      <c r="X2940">
        <f>SUM(Table1[[#This Row],[Total Sales]]-Table1[[#This Row],[Cost]])</f>
        <v>45000</v>
      </c>
      <c r="Y2940">
        <f>SUM(Table1[[#This Row],[profit/loss]])/SUM(Table1[profit/loss])</f>
        <v>1.3548702627119334E-4</v>
      </c>
    </row>
    <row r="2941" spans="1:25" x14ac:dyDescent="0.3">
      <c r="A2941" t="s">
        <v>25</v>
      </c>
      <c r="B2941" t="s">
        <v>82</v>
      </c>
      <c r="C2941">
        <v>1185732</v>
      </c>
      <c r="D2941" s="9">
        <v>44541</v>
      </c>
      <c r="E2941" s="8" t="str">
        <f>TEXT(Table1[[#This Row],[Invoice Date]],"dd-mm-yyyy")</f>
        <v>11-12-2021</v>
      </c>
      <c r="F2941" s="1" t="str">
        <f t="shared" si="180"/>
        <v>December</v>
      </c>
      <c r="G2941" s="1" t="str">
        <f t="shared" si="181"/>
        <v>2021</v>
      </c>
      <c r="H2941" s="1" t="str">
        <f t="shared" si="182"/>
        <v>Saturday</v>
      </c>
      <c r="I2941" s="1" t="str">
        <f t="shared" si="183"/>
        <v>11</v>
      </c>
      <c r="J2941" t="s">
        <v>35</v>
      </c>
      <c r="K2941" t="s">
        <v>107</v>
      </c>
      <c r="L2941" t="s">
        <v>108</v>
      </c>
      <c r="M2941" t="s">
        <v>19</v>
      </c>
      <c r="N2941">
        <v>50</v>
      </c>
      <c r="O2941">
        <v>250</v>
      </c>
      <c r="P2941">
        <v>125000</v>
      </c>
      <c r="Q2941">
        <v>37500</v>
      </c>
      <c r="R2941">
        <v>0.3</v>
      </c>
      <c r="S2941" t="s">
        <v>82</v>
      </c>
      <c r="T2941" t="str">
        <f>IF(Table1[[#This Row],[Units Sold]]&gt; 700,"High Units","low Units")</f>
        <v>low Units</v>
      </c>
      <c r="U2941">
        <f>SUM(Table1[[#This Row],[Operating Profit]])/SUM(Table1[Operating Profit])*100</f>
        <v>1.1290585522599443E-2</v>
      </c>
      <c r="V2941">
        <f>SUM(Table1[[#This Row],[Price per Unit]]*Table1[[#This Row],[Units Sold]])</f>
        <v>12500</v>
      </c>
      <c r="W2941">
        <f>SUM(Table1[[#This Row],[Total Sales]]-Table1[[#This Row],[Operating Profit]])</f>
        <v>87500</v>
      </c>
      <c r="X2941">
        <f>SUM(Table1[[#This Row],[Total Sales]]-Table1[[#This Row],[Cost]])</f>
        <v>37500</v>
      </c>
      <c r="Y2941">
        <f>SUM(Table1[[#This Row],[profit/loss]])/SUM(Table1[profit/loss])</f>
        <v>1.1290585522599444E-4</v>
      </c>
    </row>
    <row r="2942" spans="1:25" x14ac:dyDescent="0.3">
      <c r="A2942" t="s">
        <v>25</v>
      </c>
      <c r="B2942" t="s">
        <v>82</v>
      </c>
      <c r="C2942">
        <v>1185732</v>
      </c>
      <c r="D2942" s="9">
        <v>44541</v>
      </c>
      <c r="E2942" s="8" t="str">
        <f>TEXT(Table1[[#This Row],[Invoice Date]],"dd-mm-yyyy")</f>
        <v>11-12-2021</v>
      </c>
      <c r="F2942" s="1" t="str">
        <f t="shared" si="180"/>
        <v>December</v>
      </c>
      <c r="G2942" s="1" t="str">
        <f t="shared" si="181"/>
        <v>2021</v>
      </c>
      <c r="H2942" s="1" t="str">
        <f t="shared" si="182"/>
        <v>Saturday</v>
      </c>
      <c r="I2942" s="1" t="str">
        <f t="shared" si="183"/>
        <v>11</v>
      </c>
      <c r="J2942" t="s">
        <v>35</v>
      </c>
      <c r="K2942" t="s">
        <v>107</v>
      </c>
      <c r="L2942" t="s">
        <v>108</v>
      </c>
      <c r="M2942" t="s">
        <v>20</v>
      </c>
      <c r="N2942">
        <v>50</v>
      </c>
      <c r="O2942">
        <v>200</v>
      </c>
      <c r="P2942">
        <v>100000</v>
      </c>
      <c r="Q2942">
        <v>30000</v>
      </c>
      <c r="R2942">
        <v>0.3</v>
      </c>
      <c r="S2942" t="s">
        <v>82</v>
      </c>
      <c r="T2942" t="str">
        <f>IF(Table1[[#This Row],[Units Sold]]&gt; 700,"High Units","low Units")</f>
        <v>low Units</v>
      </c>
      <c r="U2942">
        <f>SUM(Table1[[#This Row],[Operating Profit]])/SUM(Table1[Operating Profit])*100</f>
        <v>9.0324684180795554E-3</v>
      </c>
      <c r="V2942">
        <f>SUM(Table1[[#This Row],[Price per Unit]]*Table1[[#This Row],[Units Sold]])</f>
        <v>10000</v>
      </c>
      <c r="W2942">
        <f>SUM(Table1[[#This Row],[Total Sales]]-Table1[[#This Row],[Operating Profit]])</f>
        <v>70000</v>
      </c>
      <c r="X2942">
        <f>SUM(Table1[[#This Row],[Total Sales]]-Table1[[#This Row],[Cost]])</f>
        <v>30000</v>
      </c>
      <c r="Y2942">
        <f>SUM(Table1[[#This Row],[profit/loss]])/SUM(Table1[profit/loss])</f>
        <v>9.0324684180795553E-5</v>
      </c>
    </row>
    <row r="2943" spans="1:25" x14ac:dyDescent="0.3">
      <c r="A2943" t="s">
        <v>25</v>
      </c>
      <c r="B2943" t="s">
        <v>82</v>
      </c>
      <c r="C2943">
        <v>1185732</v>
      </c>
      <c r="D2943" s="9">
        <v>44541</v>
      </c>
      <c r="E2943" s="8" t="str">
        <f>TEXT(Table1[[#This Row],[Invoice Date]],"dd-mm-yyyy")</f>
        <v>11-12-2021</v>
      </c>
      <c r="F2943" s="1" t="str">
        <f t="shared" si="180"/>
        <v>December</v>
      </c>
      <c r="G2943" s="1" t="str">
        <f t="shared" si="181"/>
        <v>2021</v>
      </c>
      <c r="H2943" s="1" t="str">
        <f t="shared" si="182"/>
        <v>Saturday</v>
      </c>
      <c r="I2943" s="1" t="str">
        <f t="shared" si="183"/>
        <v>11</v>
      </c>
      <c r="J2943" t="s">
        <v>35</v>
      </c>
      <c r="K2943" t="s">
        <v>107</v>
      </c>
      <c r="L2943" t="s">
        <v>108</v>
      </c>
      <c r="M2943" t="s">
        <v>21</v>
      </c>
      <c r="N2943">
        <v>60</v>
      </c>
      <c r="O2943">
        <v>200</v>
      </c>
      <c r="P2943">
        <v>120000</v>
      </c>
      <c r="Q2943">
        <v>42000</v>
      </c>
      <c r="R2943">
        <v>0.35</v>
      </c>
      <c r="S2943" t="s">
        <v>82</v>
      </c>
      <c r="T2943" t="str">
        <f>IF(Table1[[#This Row],[Units Sold]]&gt; 700,"High Units","low Units")</f>
        <v>low Units</v>
      </c>
      <c r="U2943">
        <f>SUM(Table1[[#This Row],[Operating Profit]])/SUM(Table1[Operating Profit])*100</f>
        <v>1.2645455785311377E-2</v>
      </c>
      <c r="V2943">
        <f>SUM(Table1[[#This Row],[Price per Unit]]*Table1[[#This Row],[Units Sold]])</f>
        <v>12000</v>
      </c>
      <c r="W2943">
        <f>SUM(Table1[[#This Row],[Total Sales]]-Table1[[#This Row],[Operating Profit]])</f>
        <v>78000</v>
      </c>
      <c r="X2943">
        <f>SUM(Table1[[#This Row],[Total Sales]]-Table1[[#This Row],[Cost]])</f>
        <v>42000</v>
      </c>
      <c r="Y2943">
        <f>SUM(Table1[[#This Row],[profit/loss]])/SUM(Table1[profit/loss])</f>
        <v>1.2645455785311377E-4</v>
      </c>
    </row>
    <row r="2944" spans="1:25" x14ac:dyDescent="0.3">
      <c r="A2944" t="s">
        <v>25</v>
      </c>
      <c r="B2944" t="s">
        <v>82</v>
      </c>
      <c r="C2944">
        <v>1185732</v>
      </c>
      <c r="D2944" s="9">
        <v>44541</v>
      </c>
      <c r="E2944" s="8" t="str">
        <f>TEXT(Table1[[#This Row],[Invoice Date]],"dd-mm-yyyy")</f>
        <v>11-12-2021</v>
      </c>
      <c r="F2944" s="1" t="str">
        <f t="shared" si="180"/>
        <v>December</v>
      </c>
      <c r="G2944" s="1" t="str">
        <f t="shared" si="181"/>
        <v>2021</v>
      </c>
      <c r="H2944" s="1" t="str">
        <f t="shared" si="182"/>
        <v>Saturday</v>
      </c>
      <c r="I2944" s="1" t="str">
        <f t="shared" si="183"/>
        <v>11</v>
      </c>
      <c r="J2944" t="s">
        <v>35</v>
      </c>
      <c r="K2944" t="s">
        <v>107</v>
      </c>
      <c r="L2944" t="s">
        <v>108</v>
      </c>
      <c r="M2944" t="s">
        <v>22</v>
      </c>
      <c r="N2944">
        <v>65</v>
      </c>
      <c r="O2944">
        <v>300</v>
      </c>
      <c r="P2944">
        <v>195000</v>
      </c>
      <c r="Q2944">
        <v>78000</v>
      </c>
      <c r="R2944">
        <v>0.4</v>
      </c>
      <c r="S2944" t="s">
        <v>82</v>
      </c>
      <c r="T2944" t="str">
        <f>IF(Table1[[#This Row],[Units Sold]]&gt; 700,"High Units","low Units")</f>
        <v>low Units</v>
      </c>
      <c r="U2944">
        <f>SUM(Table1[[#This Row],[Operating Profit]])/SUM(Table1[Operating Profit])*100</f>
        <v>2.3484417887006843E-2</v>
      </c>
      <c r="V2944">
        <f>SUM(Table1[[#This Row],[Price per Unit]]*Table1[[#This Row],[Units Sold]])</f>
        <v>19500</v>
      </c>
      <c r="W2944">
        <f>SUM(Table1[[#This Row],[Total Sales]]-Table1[[#This Row],[Operating Profit]])</f>
        <v>117000</v>
      </c>
      <c r="X2944">
        <f>SUM(Table1[[#This Row],[Total Sales]]-Table1[[#This Row],[Cost]])</f>
        <v>78000</v>
      </c>
      <c r="Y2944">
        <f>SUM(Table1[[#This Row],[profit/loss]])/SUM(Table1[profit/loss])</f>
        <v>2.3484417887006842E-4</v>
      </c>
    </row>
    <row r="2945" spans="1:25" x14ac:dyDescent="0.3">
      <c r="A2945" t="s">
        <v>25</v>
      </c>
      <c r="B2945" t="s">
        <v>82</v>
      </c>
      <c r="C2945">
        <v>1185732</v>
      </c>
      <c r="D2945" s="9">
        <v>44205</v>
      </c>
      <c r="E2945" s="8" t="str">
        <f>TEXT(Table1[[#This Row],[Invoice Date]],"dd-mm-yyyy")</f>
        <v>09-01-2021</v>
      </c>
      <c r="F2945" s="1" t="str">
        <f t="shared" si="180"/>
        <v>January</v>
      </c>
      <c r="G2945" s="1" t="str">
        <f t="shared" si="181"/>
        <v>2021</v>
      </c>
      <c r="H2945" s="1" t="str">
        <f t="shared" si="182"/>
        <v>Saturday</v>
      </c>
      <c r="I2945" s="1" t="str">
        <f t="shared" si="183"/>
        <v>09</v>
      </c>
      <c r="J2945" t="s">
        <v>35</v>
      </c>
      <c r="K2945" t="s">
        <v>107</v>
      </c>
      <c r="L2945" t="s">
        <v>108</v>
      </c>
      <c r="M2945" t="s">
        <v>16</v>
      </c>
      <c r="N2945">
        <v>35</v>
      </c>
      <c r="O2945">
        <v>475</v>
      </c>
      <c r="P2945">
        <v>166250</v>
      </c>
      <c r="Q2945">
        <v>58188</v>
      </c>
      <c r="R2945">
        <v>0.35</v>
      </c>
      <c r="S2945" t="s">
        <v>82</v>
      </c>
      <c r="T2945" t="str">
        <f>IF(Table1[[#This Row],[Units Sold]]&gt; 700,"High Units","low Units")</f>
        <v>low Units</v>
      </c>
      <c r="U2945">
        <f>SUM(Table1[[#This Row],[Operating Profit]])/SUM(Table1[Operating Profit])*100</f>
        <v>1.7519375743707103E-2</v>
      </c>
      <c r="V2945">
        <f>SUM(Table1[[#This Row],[Price per Unit]]*Table1[[#This Row],[Units Sold]])</f>
        <v>16625</v>
      </c>
      <c r="W2945">
        <f>SUM(Table1[[#This Row],[Total Sales]]-Table1[[#This Row],[Operating Profit]])</f>
        <v>108062</v>
      </c>
      <c r="X2945">
        <f>SUM(Table1[[#This Row],[Total Sales]]-Table1[[#This Row],[Cost]])</f>
        <v>58188</v>
      </c>
      <c r="Y2945">
        <f>SUM(Table1[[#This Row],[profit/loss]])/SUM(Table1[profit/loss])</f>
        <v>1.7519375743707105E-4</v>
      </c>
    </row>
    <row r="2946" spans="1:25" x14ac:dyDescent="0.3">
      <c r="A2946" t="s">
        <v>25</v>
      </c>
      <c r="B2946" t="s">
        <v>82</v>
      </c>
      <c r="C2946">
        <v>1185732</v>
      </c>
      <c r="D2946" s="9">
        <v>44205</v>
      </c>
      <c r="E2946" s="8" t="str">
        <f>TEXT(Table1[[#This Row],[Invoice Date]],"dd-mm-yyyy")</f>
        <v>09-01-2021</v>
      </c>
      <c r="F2946" s="1" t="str">
        <f t="shared" si="180"/>
        <v>January</v>
      </c>
      <c r="G2946" s="1" t="str">
        <f t="shared" si="181"/>
        <v>2021</v>
      </c>
      <c r="H2946" s="1" t="str">
        <f t="shared" si="182"/>
        <v>Saturday</v>
      </c>
      <c r="I2946" s="1" t="str">
        <f t="shared" si="183"/>
        <v>09</v>
      </c>
      <c r="J2946" t="s">
        <v>35</v>
      </c>
      <c r="K2946" t="s">
        <v>107</v>
      </c>
      <c r="L2946" t="s">
        <v>108</v>
      </c>
      <c r="M2946" t="s">
        <v>18</v>
      </c>
      <c r="N2946">
        <v>35</v>
      </c>
      <c r="O2946">
        <v>275</v>
      </c>
      <c r="P2946">
        <v>96250</v>
      </c>
      <c r="Q2946">
        <v>28875</v>
      </c>
      <c r="R2946">
        <v>0.3</v>
      </c>
      <c r="S2946" t="s">
        <v>82</v>
      </c>
      <c r="T2946" t="str">
        <f>IF(Table1[[#This Row],[Units Sold]]&gt; 700,"High Units","low Units")</f>
        <v>low Units</v>
      </c>
      <c r="U2946">
        <f>SUM(Table1[[#This Row],[Operating Profit]])/SUM(Table1[Operating Profit])*100</f>
        <v>8.6937508524015713E-3</v>
      </c>
      <c r="V2946">
        <f>SUM(Table1[[#This Row],[Price per Unit]]*Table1[[#This Row],[Units Sold]])</f>
        <v>9625</v>
      </c>
      <c r="W2946">
        <f>SUM(Table1[[#This Row],[Total Sales]]-Table1[[#This Row],[Operating Profit]])</f>
        <v>67375</v>
      </c>
      <c r="X2946">
        <f>SUM(Table1[[#This Row],[Total Sales]]-Table1[[#This Row],[Cost]])</f>
        <v>28875</v>
      </c>
      <c r="Y2946">
        <f>SUM(Table1[[#This Row],[profit/loss]])/SUM(Table1[profit/loss])</f>
        <v>8.6937508524015714E-5</v>
      </c>
    </row>
    <row r="2947" spans="1:25" x14ac:dyDescent="0.3">
      <c r="A2947" t="s">
        <v>25</v>
      </c>
      <c r="B2947" t="s">
        <v>82</v>
      </c>
      <c r="C2947">
        <v>1185732</v>
      </c>
      <c r="D2947" s="9">
        <v>44205</v>
      </c>
      <c r="E2947" s="8" t="str">
        <f>TEXT(Table1[[#This Row],[Invoice Date]],"dd-mm-yyyy")</f>
        <v>09-01-2021</v>
      </c>
      <c r="F2947" s="1" t="str">
        <f t="shared" ref="F2947:F3010" si="184">TEXT(D2947,"mmmm")</f>
        <v>January</v>
      </c>
      <c r="G2947" s="1" t="str">
        <f t="shared" ref="G2947:G3010" si="185">TEXT(D2947,"YYYY")</f>
        <v>2021</v>
      </c>
      <c r="H2947" s="1" t="str">
        <f t="shared" ref="H2947:H3010" si="186">TEXT(D2947,"dddd")</f>
        <v>Saturday</v>
      </c>
      <c r="I2947" s="1" t="str">
        <f t="shared" ref="I2947:I3010" si="187">TEXT(D2947,"dd")</f>
        <v>09</v>
      </c>
      <c r="J2947" t="s">
        <v>35</v>
      </c>
      <c r="K2947" t="s">
        <v>107</v>
      </c>
      <c r="L2947" t="s">
        <v>108</v>
      </c>
      <c r="M2947" t="s">
        <v>19</v>
      </c>
      <c r="N2947">
        <v>25</v>
      </c>
      <c r="O2947">
        <v>275</v>
      </c>
      <c r="P2947">
        <v>68750</v>
      </c>
      <c r="Q2947">
        <v>20625</v>
      </c>
      <c r="R2947">
        <v>0.3</v>
      </c>
      <c r="S2947" t="s">
        <v>82</v>
      </c>
      <c r="T2947" t="str">
        <f>IF(Table1[[#This Row],[Units Sold]]&gt; 700,"High Units","low Units")</f>
        <v>low Units</v>
      </c>
      <c r="U2947">
        <f>SUM(Table1[[#This Row],[Operating Profit]])/SUM(Table1[Operating Profit])*100</f>
        <v>6.2098220374296933E-3</v>
      </c>
      <c r="V2947">
        <f>SUM(Table1[[#This Row],[Price per Unit]]*Table1[[#This Row],[Units Sold]])</f>
        <v>6875</v>
      </c>
      <c r="W2947">
        <f>SUM(Table1[[#This Row],[Total Sales]]-Table1[[#This Row],[Operating Profit]])</f>
        <v>48125</v>
      </c>
      <c r="X2947">
        <f>SUM(Table1[[#This Row],[Total Sales]]-Table1[[#This Row],[Cost]])</f>
        <v>20625</v>
      </c>
      <c r="Y2947">
        <f>SUM(Table1[[#This Row],[profit/loss]])/SUM(Table1[profit/loss])</f>
        <v>6.2098220374296937E-5</v>
      </c>
    </row>
    <row r="2948" spans="1:25" x14ac:dyDescent="0.3">
      <c r="A2948" t="s">
        <v>25</v>
      </c>
      <c r="B2948" t="s">
        <v>82</v>
      </c>
      <c r="C2948">
        <v>1185732</v>
      </c>
      <c r="D2948" s="9">
        <v>44205</v>
      </c>
      <c r="E2948" s="8" t="str">
        <f>TEXT(Table1[[#This Row],[Invoice Date]],"dd-mm-yyyy")</f>
        <v>09-01-2021</v>
      </c>
      <c r="F2948" s="1" t="str">
        <f t="shared" si="184"/>
        <v>January</v>
      </c>
      <c r="G2948" s="1" t="str">
        <f t="shared" si="185"/>
        <v>2021</v>
      </c>
      <c r="H2948" s="1" t="str">
        <f t="shared" si="186"/>
        <v>Saturday</v>
      </c>
      <c r="I2948" s="1" t="str">
        <f t="shared" si="187"/>
        <v>09</v>
      </c>
      <c r="J2948" t="s">
        <v>35</v>
      </c>
      <c r="K2948" t="s">
        <v>107</v>
      </c>
      <c r="L2948" t="s">
        <v>108</v>
      </c>
      <c r="M2948" t="s">
        <v>20</v>
      </c>
      <c r="N2948">
        <v>30</v>
      </c>
      <c r="O2948">
        <v>125</v>
      </c>
      <c r="P2948">
        <v>37500</v>
      </c>
      <c r="Q2948">
        <v>11250</v>
      </c>
      <c r="R2948">
        <v>0.3</v>
      </c>
      <c r="S2948" t="s">
        <v>82</v>
      </c>
      <c r="T2948" t="str">
        <f>IF(Table1[[#This Row],[Units Sold]]&gt; 700,"High Units","low Units")</f>
        <v>low Units</v>
      </c>
      <c r="U2948">
        <f>SUM(Table1[[#This Row],[Operating Profit]])/SUM(Table1[Operating Profit])*100</f>
        <v>3.3871756567798333E-3</v>
      </c>
      <c r="V2948">
        <f>SUM(Table1[[#This Row],[Price per Unit]]*Table1[[#This Row],[Units Sold]])</f>
        <v>3750</v>
      </c>
      <c r="W2948">
        <f>SUM(Table1[[#This Row],[Total Sales]]-Table1[[#This Row],[Operating Profit]])</f>
        <v>26250</v>
      </c>
      <c r="X2948">
        <f>SUM(Table1[[#This Row],[Total Sales]]-Table1[[#This Row],[Cost]])</f>
        <v>11250</v>
      </c>
      <c r="Y2948">
        <f>SUM(Table1[[#This Row],[profit/loss]])/SUM(Table1[profit/loss])</f>
        <v>3.3871756567798334E-5</v>
      </c>
    </row>
    <row r="2949" spans="1:25" x14ac:dyDescent="0.3">
      <c r="A2949" t="s">
        <v>25</v>
      </c>
      <c r="B2949" t="s">
        <v>82</v>
      </c>
      <c r="C2949">
        <v>1185732</v>
      </c>
      <c r="D2949" s="9">
        <v>44205</v>
      </c>
      <c r="E2949" s="8" t="str">
        <f>TEXT(Table1[[#This Row],[Invoice Date]],"dd-mm-yyyy")</f>
        <v>09-01-2021</v>
      </c>
      <c r="F2949" s="1" t="str">
        <f t="shared" si="184"/>
        <v>January</v>
      </c>
      <c r="G2949" s="1" t="str">
        <f t="shared" si="185"/>
        <v>2021</v>
      </c>
      <c r="H2949" s="1" t="str">
        <f t="shared" si="186"/>
        <v>Saturday</v>
      </c>
      <c r="I2949" s="1" t="str">
        <f t="shared" si="187"/>
        <v>09</v>
      </c>
      <c r="J2949" t="s">
        <v>35</v>
      </c>
      <c r="K2949" t="s">
        <v>107</v>
      </c>
      <c r="L2949" t="s">
        <v>108</v>
      </c>
      <c r="M2949" t="s">
        <v>21</v>
      </c>
      <c r="N2949">
        <v>45</v>
      </c>
      <c r="O2949">
        <v>175</v>
      </c>
      <c r="P2949">
        <v>78750</v>
      </c>
      <c r="Q2949">
        <v>27563</v>
      </c>
      <c r="R2949">
        <v>0.35</v>
      </c>
      <c r="S2949" t="s">
        <v>82</v>
      </c>
      <c r="T2949" t="str">
        <f>IF(Table1[[#This Row],[Units Sold]]&gt; 700,"High Units","low Units")</f>
        <v>low Units</v>
      </c>
      <c r="U2949">
        <f>SUM(Table1[[#This Row],[Operating Profit]])/SUM(Table1[Operating Profit])*100</f>
        <v>8.2987309002508919E-3</v>
      </c>
      <c r="V2949">
        <f>SUM(Table1[[#This Row],[Price per Unit]]*Table1[[#This Row],[Units Sold]])</f>
        <v>7875</v>
      </c>
      <c r="W2949">
        <f>SUM(Table1[[#This Row],[Total Sales]]-Table1[[#This Row],[Operating Profit]])</f>
        <v>51187</v>
      </c>
      <c r="X2949">
        <f>SUM(Table1[[#This Row],[Total Sales]]-Table1[[#This Row],[Cost]])</f>
        <v>27563</v>
      </c>
      <c r="Y2949">
        <f>SUM(Table1[[#This Row],[profit/loss]])/SUM(Table1[profit/loss])</f>
        <v>8.298730900250892E-5</v>
      </c>
    </row>
    <row r="2950" spans="1:25" x14ac:dyDescent="0.3">
      <c r="A2950" t="s">
        <v>25</v>
      </c>
      <c r="B2950" t="s">
        <v>82</v>
      </c>
      <c r="C2950">
        <v>1185732</v>
      </c>
      <c r="D2950" s="9">
        <v>44205</v>
      </c>
      <c r="E2950" s="8" t="str">
        <f>TEXT(Table1[[#This Row],[Invoice Date]],"dd-mm-yyyy")</f>
        <v>09-01-2021</v>
      </c>
      <c r="F2950" s="1" t="str">
        <f t="shared" si="184"/>
        <v>January</v>
      </c>
      <c r="G2950" s="1" t="str">
        <f t="shared" si="185"/>
        <v>2021</v>
      </c>
      <c r="H2950" s="1" t="str">
        <f t="shared" si="186"/>
        <v>Saturday</v>
      </c>
      <c r="I2950" s="1" t="str">
        <f t="shared" si="187"/>
        <v>09</v>
      </c>
      <c r="J2950" t="s">
        <v>35</v>
      </c>
      <c r="K2950" t="s">
        <v>107</v>
      </c>
      <c r="L2950" t="s">
        <v>108</v>
      </c>
      <c r="M2950" t="s">
        <v>22</v>
      </c>
      <c r="N2950">
        <v>35</v>
      </c>
      <c r="O2950">
        <v>275</v>
      </c>
      <c r="P2950">
        <v>96250</v>
      </c>
      <c r="Q2950">
        <v>38500</v>
      </c>
      <c r="R2950">
        <v>0.4</v>
      </c>
      <c r="S2950" t="s">
        <v>82</v>
      </c>
      <c r="T2950" t="str">
        <f>IF(Table1[[#This Row],[Units Sold]]&gt; 700,"High Units","low Units")</f>
        <v>low Units</v>
      </c>
      <c r="U2950">
        <f>SUM(Table1[[#This Row],[Operating Profit]])/SUM(Table1[Operating Profit])*100</f>
        <v>1.1591667803202095E-2</v>
      </c>
      <c r="V2950">
        <f>SUM(Table1[[#This Row],[Price per Unit]]*Table1[[#This Row],[Units Sold]])</f>
        <v>9625</v>
      </c>
      <c r="W2950">
        <f>SUM(Table1[[#This Row],[Total Sales]]-Table1[[#This Row],[Operating Profit]])</f>
        <v>57750</v>
      </c>
      <c r="X2950">
        <f>SUM(Table1[[#This Row],[Total Sales]]-Table1[[#This Row],[Cost]])</f>
        <v>38500</v>
      </c>
      <c r="Y2950">
        <f>SUM(Table1[[#This Row],[profit/loss]])/SUM(Table1[profit/loss])</f>
        <v>1.1591667803202096E-4</v>
      </c>
    </row>
    <row r="2951" spans="1:25" x14ac:dyDescent="0.3">
      <c r="A2951" t="s">
        <v>25</v>
      </c>
      <c r="B2951" t="s">
        <v>82</v>
      </c>
      <c r="C2951">
        <v>1185732</v>
      </c>
      <c r="D2951" s="9">
        <v>44236</v>
      </c>
      <c r="E2951" s="8" t="str">
        <f>TEXT(Table1[[#This Row],[Invoice Date]],"dd-mm-yyyy")</f>
        <v>09-02-2021</v>
      </c>
      <c r="F2951" s="1" t="str">
        <f t="shared" si="184"/>
        <v>February</v>
      </c>
      <c r="G2951" s="1" t="str">
        <f t="shared" si="185"/>
        <v>2021</v>
      </c>
      <c r="H2951" s="1" t="str">
        <f t="shared" si="186"/>
        <v>Tuesday</v>
      </c>
      <c r="I2951" s="1" t="str">
        <f t="shared" si="187"/>
        <v>09</v>
      </c>
      <c r="J2951" t="s">
        <v>35</v>
      </c>
      <c r="K2951" t="s">
        <v>107</v>
      </c>
      <c r="L2951" t="s">
        <v>108</v>
      </c>
      <c r="M2951" t="s">
        <v>16</v>
      </c>
      <c r="N2951">
        <v>35</v>
      </c>
      <c r="O2951">
        <v>525</v>
      </c>
      <c r="P2951">
        <v>183750</v>
      </c>
      <c r="Q2951">
        <v>64313</v>
      </c>
      <c r="R2951">
        <v>0.35</v>
      </c>
      <c r="S2951" t="s">
        <v>82</v>
      </c>
      <c r="T2951" t="str">
        <f>IF(Table1[[#This Row],[Units Sold]]&gt; 700,"High Units","low Units")</f>
        <v>low Units</v>
      </c>
      <c r="U2951">
        <f>SUM(Table1[[#This Row],[Operating Profit]])/SUM(Table1[Operating Profit])*100</f>
        <v>1.9363504712398349E-2</v>
      </c>
      <c r="V2951">
        <f>SUM(Table1[[#This Row],[Price per Unit]]*Table1[[#This Row],[Units Sold]])</f>
        <v>18375</v>
      </c>
      <c r="W2951">
        <f>SUM(Table1[[#This Row],[Total Sales]]-Table1[[#This Row],[Operating Profit]])</f>
        <v>119437</v>
      </c>
      <c r="X2951">
        <f>SUM(Table1[[#This Row],[Total Sales]]-Table1[[#This Row],[Cost]])</f>
        <v>64313</v>
      </c>
      <c r="Y2951">
        <f>SUM(Table1[[#This Row],[profit/loss]])/SUM(Table1[profit/loss])</f>
        <v>1.9363504712398348E-4</v>
      </c>
    </row>
    <row r="2952" spans="1:25" x14ac:dyDescent="0.3">
      <c r="A2952" t="s">
        <v>25</v>
      </c>
      <c r="B2952" t="s">
        <v>82</v>
      </c>
      <c r="C2952">
        <v>1185732</v>
      </c>
      <c r="D2952" s="9">
        <v>44236</v>
      </c>
      <c r="E2952" s="8" t="str">
        <f>TEXT(Table1[[#This Row],[Invoice Date]],"dd-mm-yyyy")</f>
        <v>09-02-2021</v>
      </c>
      <c r="F2952" s="1" t="str">
        <f t="shared" si="184"/>
        <v>February</v>
      </c>
      <c r="G2952" s="1" t="str">
        <f t="shared" si="185"/>
        <v>2021</v>
      </c>
      <c r="H2952" s="1" t="str">
        <f t="shared" si="186"/>
        <v>Tuesday</v>
      </c>
      <c r="I2952" s="1" t="str">
        <f t="shared" si="187"/>
        <v>09</v>
      </c>
      <c r="J2952" t="s">
        <v>35</v>
      </c>
      <c r="K2952" t="s">
        <v>107</v>
      </c>
      <c r="L2952" t="s">
        <v>108</v>
      </c>
      <c r="M2952" t="s">
        <v>18</v>
      </c>
      <c r="N2952">
        <v>35</v>
      </c>
      <c r="O2952">
        <v>175</v>
      </c>
      <c r="P2952">
        <v>61250</v>
      </c>
      <c r="Q2952">
        <v>18375</v>
      </c>
      <c r="R2952">
        <v>0.3</v>
      </c>
      <c r="S2952" t="s">
        <v>82</v>
      </c>
      <c r="T2952" t="str">
        <f>IF(Table1[[#This Row],[Units Sold]]&gt; 700,"High Units","low Units")</f>
        <v>low Units</v>
      </c>
      <c r="U2952">
        <f>SUM(Table1[[#This Row],[Operating Profit]])/SUM(Table1[Operating Profit])*100</f>
        <v>5.5323869060737276E-3</v>
      </c>
      <c r="V2952">
        <f>SUM(Table1[[#This Row],[Price per Unit]]*Table1[[#This Row],[Units Sold]])</f>
        <v>6125</v>
      </c>
      <c r="W2952">
        <f>SUM(Table1[[#This Row],[Total Sales]]-Table1[[#This Row],[Operating Profit]])</f>
        <v>42875</v>
      </c>
      <c r="X2952">
        <f>SUM(Table1[[#This Row],[Total Sales]]-Table1[[#This Row],[Cost]])</f>
        <v>18375</v>
      </c>
      <c r="Y2952">
        <f>SUM(Table1[[#This Row],[profit/loss]])/SUM(Table1[profit/loss])</f>
        <v>5.5323869060737273E-5</v>
      </c>
    </row>
    <row r="2953" spans="1:25" x14ac:dyDescent="0.3">
      <c r="A2953" t="s">
        <v>25</v>
      </c>
      <c r="B2953" t="s">
        <v>82</v>
      </c>
      <c r="C2953">
        <v>1185732</v>
      </c>
      <c r="D2953" s="9">
        <v>44236</v>
      </c>
      <c r="E2953" s="8" t="str">
        <f>TEXT(Table1[[#This Row],[Invoice Date]],"dd-mm-yyyy")</f>
        <v>09-02-2021</v>
      </c>
      <c r="F2953" s="1" t="str">
        <f t="shared" si="184"/>
        <v>February</v>
      </c>
      <c r="G2953" s="1" t="str">
        <f t="shared" si="185"/>
        <v>2021</v>
      </c>
      <c r="H2953" s="1" t="str">
        <f t="shared" si="186"/>
        <v>Tuesday</v>
      </c>
      <c r="I2953" s="1" t="str">
        <f t="shared" si="187"/>
        <v>09</v>
      </c>
      <c r="J2953" t="s">
        <v>35</v>
      </c>
      <c r="K2953" t="s">
        <v>107</v>
      </c>
      <c r="L2953" t="s">
        <v>108</v>
      </c>
      <c r="M2953" t="s">
        <v>19</v>
      </c>
      <c r="N2953">
        <v>25</v>
      </c>
      <c r="O2953">
        <v>225</v>
      </c>
      <c r="P2953">
        <v>56250</v>
      </c>
      <c r="Q2953">
        <v>16875</v>
      </c>
      <c r="R2953">
        <v>0.3</v>
      </c>
      <c r="S2953" t="s">
        <v>82</v>
      </c>
      <c r="T2953" t="str">
        <f>IF(Table1[[#This Row],[Units Sold]]&gt; 700,"High Units","low Units")</f>
        <v>low Units</v>
      </c>
      <c r="U2953">
        <f>SUM(Table1[[#This Row],[Operating Profit]])/SUM(Table1[Operating Profit])*100</f>
        <v>5.0807634851697493E-3</v>
      </c>
      <c r="V2953">
        <f>SUM(Table1[[#This Row],[Price per Unit]]*Table1[[#This Row],[Units Sold]])</f>
        <v>5625</v>
      </c>
      <c r="W2953">
        <f>SUM(Table1[[#This Row],[Total Sales]]-Table1[[#This Row],[Operating Profit]])</f>
        <v>39375</v>
      </c>
      <c r="X2953">
        <f>SUM(Table1[[#This Row],[Total Sales]]-Table1[[#This Row],[Cost]])</f>
        <v>16875</v>
      </c>
      <c r="Y2953">
        <f>SUM(Table1[[#This Row],[profit/loss]])/SUM(Table1[profit/loss])</f>
        <v>5.0807634851697494E-5</v>
      </c>
    </row>
    <row r="2954" spans="1:25" x14ac:dyDescent="0.3">
      <c r="A2954" t="s">
        <v>25</v>
      </c>
      <c r="B2954" t="s">
        <v>82</v>
      </c>
      <c r="C2954">
        <v>1185732</v>
      </c>
      <c r="D2954" s="9">
        <v>44236</v>
      </c>
      <c r="E2954" s="8" t="str">
        <f>TEXT(Table1[[#This Row],[Invoice Date]],"dd-mm-yyyy")</f>
        <v>09-02-2021</v>
      </c>
      <c r="F2954" s="1" t="str">
        <f t="shared" si="184"/>
        <v>February</v>
      </c>
      <c r="G2954" s="1" t="str">
        <f t="shared" si="185"/>
        <v>2021</v>
      </c>
      <c r="H2954" s="1" t="str">
        <f t="shared" si="186"/>
        <v>Tuesday</v>
      </c>
      <c r="I2954" s="1" t="str">
        <f t="shared" si="187"/>
        <v>09</v>
      </c>
      <c r="J2954" t="s">
        <v>35</v>
      </c>
      <c r="K2954" t="s">
        <v>109</v>
      </c>
      <c r="L2954" t="s">
        <v>110</v>
      </c>
      <c r="M2954" t="s">
        <v>20</v>
      </c>
      <c r="N2954">
        <v>30</v>
      </c>
      <c r="O2954">
        <v>100</v>
      </c>
      <c r="P2954">
        <v>30000</v>
      </c>
      <c r="Q2954">
        <v>9000</v>
      </c>
      <c r="R2954">
        <v>0.3</v>
      </c>
      <c r="S2954" t="s">
        <v>82</v>
      </c>
      <c r="T2954" t="str">
        <f>IF(Table1[[#This Row],[Units Sold]]&gt; 700,"High Units","low Units")</f>
        <v>low Units</v>
      </c>
      <c r="U2954">
        <f>SUM(Table1[[#This Row],[Operating Profit]])/SUM(Table1[Operating Profit])*100</f>
        <v>2.7097405254238667E-3</v>
      </c>
      <c r="V2954">
        <f>SUM(Table1[[#This Row],[Price per Unit]]*Table1[[#This Row],[Units Sold]])</f>
        <v>3000</v>
      </c>
      <c r="W2954">
        <f>SUM(Table1[[#This Row],[Total Sales]]-Table1[[#This Row],[Operating Profit]])</f>
        <v>21000</v>
      </c>
      <c r="X2954">
        <f>SUM(Table1[[#This Row],[Total Sales]]-Table1[[#This Row],[Cost]])</f>
        <v>9000</v>
      </c>
      <c r="Y2954">
        <f>SUM(Table1[[#This Row],[profit/loss]])/SUM(Table1[profit/loss])</f>
        <v>2.7097405254238667E-5</v>
      </c>
    </row>
    <row r="2955" spans="1:25" x14ac:dyDescent="0.3">
      <c r="A2955" t="s">
        <v>25</v>
      </c>
      <c r="B2955" t="s">
        <v>82</v>
      </c>
      <c r="C2955">
        <v>1185732</v>
      </c>
      <c r="D2955" s="9">
        <v>44236</v>
      </c>
      <c r="E2955" s="8" t="str">
        <f>TEXT(Table1[[#This Row],[Invoice Date]],"dd-mm-yyyy")</f>
        <v>09-02-2021</v>
      </c>
      <c r="F2955" s="1" t="str">
        <f t="shared" si="184"/>
        <v>February</v>
      </c>
      <c r="G2955" s="1" t="str">
        <f t="shared" si="185"/>
        <v>2021</v>
      </c>
      <c r="H2955" s="1" t="str">
        <f t="shared" si="186"/>
        <v>Tuesday</v>
      </c>
      <c r="I2955" s="1" t="str">
        <f t="shared" si="187"/>
        <v>09</v>
      </c>
      <c r="J2955" t="s">
        <v>35</v>
      </c>
      <c r="K2955" t="s">
        <v>109</v>
      </c>
      <c r="L2955" t="s">
        <v>110</v>
      </c>
      <c r="M2955" t="s">
        <v>21</v>
      </c>
      <c r="N2955">
        <v>45</v>
      </c>
      <c r="O2955">
        <v>175</v>
      </c>
      <c r="P2955">
        <v>78750</v>
      </c>
      <c r="Q2955">
        <v>27563</v>
      </c>
      <c r="R2955">
        <v>0.35</v>
      </c>
      <c r="S2955" t="s">
        <v>82</v>
      </c>
      <c r="T2955" t="str">
        <f>IF(Table1[[#This Row],[Units Sold]]&gt; 700,"High Units","low Units")</f>
        <v>low Units</v>
      </c>
      <c r="U2955">
        <f>SUM(Table1[[#This Row],[Operating Profit]])/SUM(Table1[Operating Profit])*100</f>
        <v>8.2987309002508919E-3</v>
      </c>
      <c r="V2955">
        <f>SUM(Table1[[#This Row],[Price per Unit]]*Table1[[#This Row],[Units Sold]])</f>
        <v>7875</v>
      </c>
      <c r="W2955">
        <f>SUM(Table1[[#This Row],[Total Sales]]-Table1[[#This Row],[Operating Profit]])</f>
        <v>51187</v>
      </c>
      <c r="X2955">
        <f>SUM(Table1[[#This Row],[Total Sales]]-Table1[[#This Row],[Cost]])</f>
        <v>27563</v>
      </c>
      <c r="Y2955">
        <f>SUM(Table1[[#This Row],[profit/loss]])/SUM(Table1[profit/loss])</f>
        <v>8.298730900250892E-5</v>
      </c>
    </row>
    <row r="2956" spans="1:25" x14ac:dyDescent="0.3">
      <c r="A2956" t="s">
        <v>25</v>
      </c>
      <c r="B2956" t="s">
        <v>82</v>
      </c>
      <c r="C2956">
        <v>1185732</v>
      </c>
      <c r="D2956" s="9">
        <v>44236</v>
      </c>
      <c r="E2956" s="8" t="str">
        <f>TEXT(Table1[[#This Row],[Invoice Date]],"dd-mm-yyyy")</f>
        <v>09-02-2021</v>
      </c>
      <c r="F2956" s="1" t="str">
        <f t="shared" si="184"/>
        <v>February</v>
      </c>
      <c r="G2956" s="1" t="str">
        <f t="shared" si="185"/>
        <v>2021</v>
      </c>
      <c r="H2956" s="1" t="str">
        <f t="shared" si="186"/>
        <v>Tuesday</v>
      </c>
      <c r="I2956" s="1" t="str">
        <f t="shared" si="187"/>
        <v>09</v>
      </c>
      <c r="J2956" t="s">
        <v>35</v>
      </c>
      <c r="K2956" t="s">
        <v>109</v>
      </c>
      <c r="L2956" t="s">
        <v>110</v>
      </c>
      <c r="M2956" t="s">
        <v>22</v>
      </c>
      <c r="N2956">
        <v>25</v>
      </c>
      <c r="O2956">
        <v>275</v>
      </c>
      <c r="P2956">
        <v>68750</v>
      </c>
      <c r="Q2956">
        <v>27500</v>
      </c>
      <c r="R2956">
        <v>0.4</v>
      </c>
      <c r="S2956" t="s">
        <v>82</v>
      </c>
      <c r="T2956" t="str">
        <f>IF(Table1[[#This Row],[Units Sold]]&gt; 700,"High Units","low Units")</f>
        <v>low Units</v>
      </c>
      <c r="U2956">
        <f>SUM(Table1[[#This Row],[Operating Profit]])/SUM(Table1[Operating Profit])*100</f>
        <v>8.2797627165729255E-3</v>
      </c>
      <c r="V2956">
        <f>SUM(Table1[[#This Row],[Price per Unit]]*Table1[[#This Row],[Units Sold]])</f>
        <v>6875</v>
      </c>
      <c r="W2956">
        <f>SUM(Table1[[#This Row],[Total Sales]]-Table1[[#This Row],[Operating Profit]])</f>
        <v>41250</v>
      </c>
      <c r="X2956">
        <f>SUM(Table1[[#This Row],[Total Sales]]-Table1[[#This Row],[Cost]])</f>
        <v>27500</v>
      </c>
      <c r="Y2956">
        <f>SUM(Table1[[#This Row],[profit/loss]])/SUM(Table1[profit/loss])</f>
        <v>8.2797627165729249E-5</v>
      </c>
    </row>
    <row r="2957" spans="1:25" x14ac:dyDescent="0.3">
      <c r="A2957" t="s">
        <v>25</v>
      </c>
      <c r="B2957" t="s">
        <v>82</v>
      </c>
      <c r="C2957">
        <v>1185732</v>
      </c>
      <c r="D2957" s="9">
        <v>44263</v>
      </c>
      <c r="E2957" s="8" t="str">
        <f>TEXT(Table1[[#This Row],[Invoice Date]],"dd-mm-yyyy")</f>
        <v>08-03-2021</v>
      </c>
      <c r="F2957" s="1" t="str">
        <f t="shared" si="184"/>
        <v>March</v>
      </c>
      <c r="G2957" s="1" t="str">
        <f t="shared" si="185"/>
        <v>2021</v>
      </c>
      <c r="H2957" s="1" t="str">
        <f t="shared" si="186"/>
        <v>Monday</v>
      </c>
      <c r="I2957" s="1" t="str">
        <f t="shared" si="187"/>
        <v>08</v>
      </c>
      <c r="J2957" t="s">
        <v>35</v>
      </c>
      <c r="K2957" t="s">
        <v>109</v>
      </c>
      <c r="L2957" t="s">
        <v>110</v>
      </c>
      <c r="M2957" t="s">
        <v>16</v>
      </c>
      <c r="N2957">
        <v>30</v>
      </c>
      <c r="O2957">
        <v>495</v>
      </c>
      <c r="P2957">
        <v>148500</v>
      </c>
      <c r="Q2957">
        <v>51975</v>
      </c>
      <c r="R2957">
        <v>0.35</v>
      </c>
      <c r="S2957" t="s">
        <v>82</v>
      </c>
      <c r="T2957" t="str">
        <f>IF(Table1[[#This Row],[Units Sold]]&gt; 700,"High Units","low Units")</f>
        <v>low Units</v>
      </c>
      <c r="U2957">
        <f>SUM(Table1[[#This Row],[Operating Profit]])/SUM(Table1[Operating Profit])*100</f>
        <v>1.5648751534322828E-2</v>
      </c>
      <c r="V2957">
        <f>SUM(Table1[[#This Row],[Price per Unit]]*Table1[[#This Row],[Units Sold]])</f>
        <v>14850</v>
      </c>
      <c r="W2957">
        <f>SUM(Table1[[#This Row],[Total Sales]]-Table1[[#This Row],[Operating Profit]])</f>
        <v>96525</v>
      </c>
      <c r="X2957">
        <f>SUM(Table1[[#This Row],[Total Sales]]-Table1[[#This Row],[Cost]])</f>
        <v>51975</v>
      </c>
      <c r="Y2957">
        <f>SUM(Table1[[#This Row],[profit/loss]])/SUM(Table1[profit/loss])</f>
        <v>1.5648751534322829E-4</v>
      </c>
    </row>
    <row r="2958" spans="1:25" x14ac:dyDescent="0.3">
      <c r="A2958" t="s">
        <v>25</v>
      </c>
      <c r="B2958" t="s">
        <v>82</v>
      </c>
      <c r="C2958">
        <v>1185732</v>
      </c>
      <c r="D2958" s="9">
        <v>44263</v>
      </c>
      <c r="E2958" s="8" t="str">
        <f>TEXT(Table1[[#This Row],[Invoice Date]],"dd-mm-yyyy")</f>
        <v>08-03-2021</v>
      </c>
      <c r="F2958" s="1" t="str">
        <f t="shared" si="184"/>
        <v>March</v>
      </c>
      <c r="G2958" s="1" t="str">
        <f t="shared" si="185"/>
        <v>2021</v>
      </c>
      <c r="H2958" s="1" t="str">
        <f t="shared" si="186"/>
        <v>Monday</v>
      </c>
      <c r="I2958" s="1" t="str">
        <f t="shared" si="187"/>
        <v>08</v>
      </c>
      <c r="J2958" t="s">
        <v>35</v>
      </c>
      <c r="K2958" t="s">
        <v>109</v>
      </c>
      <c r="L2958" t="s">
        <v>110</v>
      </c>
      <c r="M2958" t="s">
        <v>18</v>
      </c>
      <c r="N2958">
        <v>30</v>
      </c>
      <c r="O2958">
        <v>200</v>
      </c>
      <c r="P2958">
        <v>60000</v>
      </c>
      <c r="Q2958">
        <v>18000</v>
      </c>
      <c r="R2958">
        <v>0.3</v>
      </c>
      <c r="S2958" t="s">
        <v>82</v>
      </c>
      <c r="T2958" t="str">
        <f>IF(Table1[[#This Row],[Units Sold]]&gt; 700,"High Units","low Units")</f>
        <v>low Units</v>
      </c>
      <c r="U2958">
        <f>SUM(Table1[[#This Row],[Operating Profit]])/SUM(Table1[Operating Profit])*100</f>
        <v>5.4194810508477334E-3</v>
      </c>
      <c r="V2958">
        <f>SUM(Table1[[#This Row],[Price per Unit]]*Table1[[#This Row],[Units Sold]])</f>
        <v>6000</v>
      </c>
      <c r="W2958">
        <f>SUM(Table1[[#This Row],[Total Sales]]-Table1[[#This Row],[Operating Profit]])</f>
        <v>42000</v>
      </c>
      <c r="X2958">
        <f>SUM(Table1[[#This Row],[Total Sales]]-Table1[[#This Row],[Cost]])</f>
        <v>18000</v>
      </c>
      <c r="Y2958">
        <f>SUM(Table1[[#This Row],[profit/loss]])/SUM(Table1[profit/loss])</f>
        <v>5.4194810508477333E-5</v>
      </c>
    </row>
    <row r="2959" spans="1:25" x14ac:dyDescent="0.3">
      <c r="A2959" t="s">
        <v>25</v>
      </c>
      <c r="B2959" t="s">
        <v>82</v>
      </c>
      <c r="C2959">
        <v>1185732</v>
      </c>
      <c r="D2959" s="9">
        <v>44263</v>
      </c>
      <c r="E2959" s="8" t="str">
        <f>TEXT(Table1[[#This Row],[Invoice Date]],"dd-mm-yyyy")</f>
        <v>08-03-2021</v>
      </c>
      <c r="F2959" s="1" t="str">
        <f t="shared" si="184"/>
        <v>March</v>
      </c>
      <c r="G2959" s="1" t="str">
        <f t="shared" si="185"/>
        <v>2021</v>
      </c>
      <c r="H2959" s="1" t="str">
        <f t="shared" si="186"/>
        <v>Monday</v>
      </c>
      <c r="I2959" s="1" t="str">
        <f t="shared" si="187"/>
        <v>08</v>
      </c>
      <c r="J2959" t="s">
        <v>35</v>
      </c>
      <c r="K2959" t="s">
        <v>109</v>
      </c>
      <c r="L2959" t="s">
        <v>110</v>
      </c>
      <c r="M2959" t="s">
        <v>19</v>
      </c>
      <c r="N2959">
        <v>20</v>
      </c>
      <c r="O2959">
        <v>225</v>
      </c>
      <c r="P2959">
        <v>45000</v>
      </c>
      <c r="Q2959">
        <v>13500</v>
      </c>
      <c r="R2959">
        <v>0.3</v>
      </c>
      <c r="S2959" t="s">
        <v>82</v>
      </c>
      <c r="T2959" t="str">
        <f>IF(Table1[[#This Row],[Units Sold]]&gt; 700,"High Units","low Units")</f>
        <v>low Units</v>
      </c>
      <c r="U2959">
        <f>SUM(Table1[[#This Row],[Operating Profit]])/SUM(Table1[Operating Profit])*100</f>
        <v>4.0646107881357994E-3</v>
      </c>
      <c r="V2959">
        <f>SUM(Table1[[#This Row],[Price per Unit]]*Table1[[#This Row],[Units Sold]])</f>
        <v>4500</v>
      </c>
      <c r="W2959">
        <f>SUM(Table1[[#This Row],[Total Sales]]-Table1[[#This Row],[Operating Profit]])</f>
        <v>31500</v>
      </c>
      <c r="X2959">
        <f>SUM(Table1[[#This Row],[Total Sales]]-Table1[[#This Row],[Cost]])</f>
        <v>13500</v>
      </c>
      <c r="Y2959">
        <f>SUM(Table1[[#This Row],[profit/loss]])/SUM(Table1[profit/loss])</f>
        <v>4.0646107881357998E-5</v>
      </c>
    </row>
    <row r="2960" spans="1:25" x14ac:dyDescent="0.3">
      <c r="A2960" t="s">
        <v>25</v>
      </c>
      <c r="B2960" t="s">
        <v>82</v>
      </c>
      <c r="C2960">
        <v>1185732</v>
      </c>
      <c r="D2960" s="9">
        <v>44263</v>
      </c>
      <c r="E2960" s="8" t="str">
        <f>TEXT(Table1[[#This Row],[Invoice Date]],"dd-mm-yyyy")</f>
        <v>08-03-2021</v>
      </c>
      <c r="F2960" s="1" t="str">
        <f t="shared" si="184"/>
        <v>March</v>
      </c>
      <c r="G2960" s="1" t="str">
        <f t="shared" si="185"/>
        <v>2021</v>
      </c>
      <c r="H2960" s="1" t="str">
        <f t="shared" si="186"/>
        <v>Monday</v>
      </c>
      <c r="I2960" s="1" t="str">
        <f t="shared" si="187"/>
        <v>08</v>
      </c>
      <c r="J2960" t="s">
        <v>35</v>
      </c>
      <c r="K2960" t="s">
        <v>109</v>
      </c>
      <c r="L2960" t="s">
        <v>110</v>
      </c>
      <c r="M2960" t="s">
        <v>20</v>
      </c>
      <c r="N2960">
        <v>25</v>
      </c>
      <c r="O2960">
        <v>75</v>
      </c>
      <c r="P2960">
        <v>18750</v>
      </c>
      <c r="Q2960">
        <v>5625</v>
      </c>
      <c r="R2960">
        <v>0.3</v>
      </c>
      <c r="S2960" t="s">
        <v>82</v>
      </c>
      <c r="T2960" t="str">
        <f>IF(Table1[[#This Row],[Units Sold]]&gt; 700,"High Units","low Units")</f>
        <v>low Units</v>
      </c>
      <c r="U2960">
        <f>SUM(Table1[[#This Row],[Operating Profit]])/SUM(Table1[Operating Profit])*100</f>
        <v>1.6935878283899166E-3</v>
      </c>
      <c r="V2960">
        <f>SUM(Table1[[#This Row],[Price per Unit]]*Table1[[#This Row],[Units Sold]])</f>
        <v>1875</v>
      </c>
      <c r="W2960">
        <f>SUM(Table1[[#This Row],[Total Sales]]-Table1[[#This Row],[Operating Profit]])</f>
        <v>13125</v>
      </c>
      <c r="X2960">
        <f>SUM(Table1[[#This Row],[Total Sales]]-Table1[[#This Row],[Cost]])</f>
        <v>5625</v>
      </c>
      <c r="Y2960">
        <f>SUM(Table1[[#This Row],[profit/loss]])/SUM(Table1[profit/loss])</f>
        <v>1.6935878283899167E-5</v>
      </c>
    </row>
    <row r="2961" spans="1:25" x14ac:dyDescent="0.3">
      <c r="A2961" t="s">
        <v>25</v>
      </c>
      <c r="B2961" t="s">
        <v>82</v>
      </c>
      <c r="C2961">
        <v>1185732</v>
      </c>
      <c r="D2961" s="9">
        <v>44263</v>
      </c>
      <c r="E2961" s="8" t="str">
        <f>TEXT(Table1[[#This Row],[Invoice Date]],"dd-mm-yyyy")</f>
        <v>08-03-2021</v>
      </c>
      <c r="F2961" s="1" t="str">
        <f t="shared" si="184"/>
        <v>March</v>
      </c>
      <c r="G2961" s="1" t="str">
        <f t="shared" si="185"/>
        <v>2021</v>
      </c>
      <c r="H2961" s="1" t="str">
        <f t="shared" si="186"/>
        <v>Monday</v>
      </c>
      <c r="I2961" s="1" t="str">
        <f t="shared" si="187"/>
        <v>08</v>
      </c>
      <c r="J2961" t="s">
        <v>35</v>
      </c>
      <c r="K2961" t="s">
        <v>109</v>
      </c>
      <c r="L2961" t="s">
        <v>110</v>
      </c>
      <c r="M2961" t="s">
        <v>21</v>
      </c>
      <c r="N2961">
        <v>40</v>
      </c>
      <c r="O2961">
        <v>125</v>
      </c>
      <c r="P2961">
        <v>50000</v>
      </c>
      <c r="Q2961">
        <v>17500</v>
      </c>
      <c r="R2961">
        <v>0.35</v>
      </c>
      <c r="S2961" t="s">
        <v>82</v>
      </c>
      <c r="T2961" t="str">
        <f>IF(Table1[[#This Row],[Units Sold]]&gt; 700,"High Units","low Units")</f>
        <v>low Units</v>
      </c>
      <c r="U2961">
        <f>SUM(Table1[[#This Row],[Operating Profit]])/SUM(Table1[Operating Profit])*100</f>
        <v>5.2689399105464076E-3</v>
      </c>
      <c r="V2961">
        <f>SUM(Table1[[#This Row],[Price per Unit]]*Table1[[#This Row],[Units Sold]])</f>
        <v>5000</v>
      </c>
      <c r="W2961">
        <f>SUM(Table1[[#This Row],[Total Sales]]-Table1[[#This Row],[Operating Profit]])</f>
        <v>32500</v>
      </c>
      <c r="X2961">
        <f>SUM(Table1[[#This Row],[Total Sales]]-Table1[[#This Row],[Cost]])</f>
        <v>17500</v>
      </c>
      <c r="Y2961">
        <f>SUM(Table1[[#This Row],[profit/loss]])/SUM(Table1[profit/loss])</f>
        <v>5.2689399105464074E-5</v>
      </c>
    </row>
    <row r="2962" spans="1:25" x14ac:dyDescent="0.3">
      <c r="A2962" t="s">
        <v>25</v>
      </c>
      <c r="B2962" t="s">
        <v>82</v>
      </c>
      <c r="C2962">
        <v>1185732</v>
      </c>
      <c r="D2962" s="9">
        <v>44263</v>
      </c>
      <c r="E2962" s="8" t="str">
        <f>TEXT(Table1[[#This Row],[Invoice Date]],"dd-mm-yyyy")</f>
        <v>08-03-2021</v>
      </c>
      <c r="F2962" s="1" t="str">
        <f t="shared" si="184"/>
        <v>March</v>
      </c>
      <c r="G2962" s="1" t="str">
        <f t="shared" si="185"/>
        <v>2021</v>
      </c>
      <c r="H2962" s="1" t="str">
        <f t="shared" si="186"/>
        <v>Monday</v>
      </c>
      <c r="I2962" s="1" t="str">
        <f t="shared" si="187"/>
        <v>08</v>
      </c>
      <c r="J2962" t="s">
        <v>35</v>
      </c>
      <c r="K2962" t="s">
        <v>109</v>
      </c>
      <c r="L2962" t="s">
        <v>110</v>
      </c>
      <c r="M2962" t="s">
        <v>22</v>
      </c>
      <c r="N2962">
        <v>30</v>
      </c>
      <c r="O2962">
        <v>225</v>
      </c>
      <c r="P2962">
        <v>67500</v>
      </c>
      <c r="Q2962">
        <v>27000</v>
      </c>
      <c r="R2962">
        <v>0.4</v>
      </c>
      <c r="S2962" t="s">
        <v>82</v>
      </c>
      <c r="T2962" t="str">
        <f>IF(Table1[[#This Row],[Units Sold]]&gt; 700,"High Units","low Units")</f>
        <v>low Units</v>
      </c>
      <c r="U2962">
        <f>SUM(Table1[[#This Row],[Operating Profit]])/SUM(Table1[Operating Profit])*100</f>
        <v>8.1292215762715989E-3</v>
      </c>
      <c r="V2962">
        <f>SUM(Table1[[#This Row],[Price per Unit]]*Table1[[#This Row],[Units Sold]])</f>
        <v>6750</v>
      </c>
      <c r="W2962">
        <f>SUM(Table1[[#This Row],[Total Sales]]-Table1[[#This Row],[Operating Profit]])</f>
        <v>40500</v>
      </c>
      <c r="X2962">
        <f>SUM(Table1[[#This Row],[Total Sales]]-Table1[[#This Row],[Cost]])</f>
        <v>27000</v>
      </c>
      <c r="Y2962">
        <f>SUM(Table1[[#This Row],[profit/loss]])/SUM(Table1[profit/loss])</f>
        <v>8.1292215762715996E-5</v>
      </c>
    </row>
    <row r="2963" spans="1:25" x14ac:dyDescent="0.3">
      <c r="A2963" t="s">
        <v>25</v>
      </c>
      <c r="B2963" t="s">
        <v>82</v>
      </c>
      <c r="C2963">
        <v>1185732</v>
      </c>
      <c r="D2963" s="9">
        <v>44295</v>
      </c>
      <c r="E2963" s="8" t="str">
        <f>TEXT(Table1[[#This Row],[Invoice Date]],"dd-mm-yyyy")</f>
        <v>09-04-2021</v>
      </c>
      <c r="F2963" s="1" t="str">
        <f t="shared" si="184"/>
        <v>April</v>
      </c>
      <c r="G2963" s="1" t="str">
        <f t="shared" si="185"/>
        <v>2021</v>
      </c>
      <c r="H2963" s="1" t="str">
        <f t="shared" si="186"/>
        <v>Friday</v>
      </c>
      <c r="I2963" s="1" t="str">
        <f t="shared" si="187"/>
        <v>09</v>
      </c>
      <c r="J2963" t="s">
        <v>35</v>
      </c>
      <c r="K2963" t="s">
        <v>109</v>
      </c>
      <c r="L2963" t="s">
        <v>110</v>
      </c>
      <c r="M2963" t="s">
        <v>16</v>
      </c>
      <c r="N2963">
        <v>30</v>
      </c>
      <c r="O2963">
        <v>450</v>
      </c>
      <c r="P2963">
        <v>135000</v>
      </c>
      <c r="Q2963">
        <v>47250</v>
      </c>
      <c r="R2963">
        <v>0.35</v>
      </c>
      <c r="S2963" t="s">
        <v>82</v>
      </c>
      <c r="T2963" t="str">
        <f>IF(Table1[[#This Row],[Units Sold]]&gt; 700,"High Units","low Units")</f>
        <v>low Units</v>
      </c>
      <c r="U2963">
        <f>SUM(Table1[[#This Row],[Operating Profit]])/SUM(Table1[Operating Profit])*100</f>
        <v>1.4226137758475298E-2</v>
      </c>
      <c r="V2963">
        <f>SUM(Table1[[#This Row],[Price per Unit]]*Table1[[#This Row],[Units Sold]])</f>
        <v>13500</v>
      </c>
      <c r="W2963">
        <f>SUM(Table1[[#This Row],[Total Sales]]-Table1[[#This Row],[Operating Profit]])</f>
        <v>87750</v>
      </c>
      <c r="X2963">
        <f>SUM(Table1[[#This Row],[Total Sales]]-Table1[[#This Row],[Cost]])</f>
        <v>47250</v>
      </c>
      <c r="Y2963">
        <f>SUM(Table1[[#This Row],[profit/loss]])/SUM(Table1[profit/loss])</f>
        <v>1.4226137758475299E-4</v>
      </c>
    </row>
    <row r="2964" spans="1:25" x14ac:dyDescent="0.3">
      <c r="A2964" t="s">
        <v>25</v>
      </c>
      <c r="B2964" t="s">
        <v>82</v>
      </c>
      <c r="C2964">
        <v>1185732</v>
      </c>
      <c r="D2964" s="9">
        <v>44295</v>
      </c>
      <c r="E2964" s="8" t="str">
        <f>TEXT(Table1[[#This Row],[Invoice Date]],"dd-mm-yyyy")</f>
        <v>09-04-2021</v>
      </c>
      <c r="F2964" s="1" t="str">
        <f t="shared" si="184"/>
        <v>April</v>
      </c>
      <c r="G2964" s="1" t="str">
        <f t="shared" si="185"/>
        <v>2021</v>
      </c>
      <c r="H2964" s="1" t="str">
        <f t="shared" si="186"/>
        <v>Friday</v>
      </c>
      <c r="I2964" s="1" t="str">
        <f t="shared" si="187"/>
        <v>09</v>
      </c>
      <c r="J2964" t="s">
        <v>35</v>
      </c>
      <c r="K2964" t="s">
        <v>109</v>
      </c>
      <c r="L2964" t="s">
        <v>110</v>
      </c>
      <c r="M2964" t="s">
        <v>18</v>
      </c>
      <c r="N2964">
        <v>30</v>
      </c>
      <c r="O2964">
        <v>150</v>
      </c>
      <c r="P2964">
        <v>45000</v>
      </c>
      <c r="Q2964">
        <v>13500</v>
      </c>
      <c r="R2964">
        <v>0.3</v>
      </c>
      <c r="S2964" t="s">
        <v>82</v>
      </c>
      <c r="T2964" t="str">
        <f>IF(Table1[[#This Row],[Units Sold]]&gt; 700,"High Units","low Units")</f>
        <v>low Units</v>
      </c>
      <c r="U2964">
        <f>SUM(Table1[[#This Row],[Operating Profit]])/SUM(Table1[Operating Profit])*100</f>
        <v>4.0646107881357994E-3</v>
      </c>
      <c r="V2964">
        <f>SUM(Table1[[#This Row],[Price per Unit]]*Table1[[#This Row],[Units Sold]])</f>
        <v>4500</v>
      </c>
      <c r="W2964">
        <f>SUM(Table1[[#This Row],[Total Sales]]-Table1[[#This Row],[Operating Profit]])</f>
        <v>31500</v>
      </c>
      <c r="X2964">
        <f>SUM(Table1[[#This Row],[Total Sales]]-Table1[[#This Row],[Cost]])</f>
        <v>13500</v>
      </c>
      <c r="Y2964">
        <f>SUM(Table1[[#This Row],[profit/loss]])/SUM(Table1[profit/loss])</f>
        <v>4.0646107881357998E-5</v>
      </c>
    </row>
    <row r="2965" spans="1:25" x14ac:dyDescent="0.3">
      <c r="A2965" t="s">
        <v>25</v>
      </c>
      <c r="B2965" t="s">
        <v>82</v>
      </c>
      <c r="C2965">
        <v>1185732</v>
      </c>
      <c r="D2965" s="9">
        <v>44295</v>
      </c>
      <c r="E2965" s="8" t="str">
        <f>TEXT(Table1[[#This Row],[Invoice Date]],"dd-mm-yyyy")</f>
        <v>09-04-2021</v>
      </c>
      <c r="F2965" s="1" t="str">
        <f t="shared" si="184"/>
        <v>April</v>
      </c>
      <c r="G2965" s="1" t="str">
        <f t="shared" si="185"/>
        <v>2021</v>
      </c>
      <c r="H2965" s="1" t="str">
        <f t="shared" si="186"/>
        <v>Friday</v>
      </c>
      <c r="I2965" s="1" t="str">
        <f t="shared" si="187"/>
        <v>09</v>
      </c>
      <c r="J2965" t="s">
        <v>35</v>
      </c>
      <c r="K2965" t="s">
        <v>109</v>
      </c>
      <c r="L2965" t="s">
        <v>110</v>
      </c>
      <c r="M2965" t="s">
        <v>19</v>
      </c>
      <c r="N2965">
        <v>20</v>
      </c>
      <c r="O2965">
        <v>150</v>
      </c>
      <c r="P2965">
        <v>30000</v>
      </c>
      <c r="Q2965">
        <v>9000</v>
      </c>
      <c r="R2965">
        <v>0.3</v>
      </c>
      <c r="S2965" t="s">
        <v>82</v>
      </c>
      <c r="T2965" t="str">
        <f>IF(Table1[[#This Row],[Units Sold]]&gt; 700,"High Units","low Units")</f>
        <v>low Units</v>
      </c>
      <c r="U2965">
        <f>SUM(Table1[[#This Row],[Operating Profit]])/SUM(Table1[Operating Profit])*100</f>
        <v>2.7097405254238667E-3</v>
      </c>
      <c r="V2965">
        <f>SUM(Table1[[#This Row],[Price per Unit]]*Table1[[#This Row],[Units Sold]])</f>
        <v>3000</v>
      </c>
      <c r="W2965">
        <f>SUM(Table1[[#This Row],[Total Sales]]-Table1[[#This Row],[Operating Profit]])</f>
        <v>21000</v>
      </c>
      <c r="X2965">
        <f>SUM(Table1[[#This Row],[Total Sales]]-Table1[[#This Row],[Cost]])</f>
        <v>9000</v>
      </c>
      <c r="Y2965">
        <f>SUM(Table1[[#This Row],[profit/loss]])/SUM(Table1[profit/loss])</f>
        <v>2.7097405254238667E-5</v>
      </c>
    </row>
    <row r="2966" spans="1:25" x14ac:dyDescent="0.3">
      <c r="A2966" t="s">
        <v>25</v>
      </c>
      <c r="B2966" t="s">
        <v>82</v>
      </c>
      <c r="C2966">
        <v>1185732</v>
      </c>
      <c r="D2966" s="9">
        <v>44295</v>
      </c>
      <c r="E2966" s="8" t="str">
        <f>TEXT(Table1[[#This Row],[Invoice Date]],"dd-mm-yyyy")</f>
        <v>09-04-2021</v>
      </c>
      <c r="F2966" s="1" t="str">
        <f t="shared" si="184"/>
        <v>April</v>
      </c>
      <c r="G2966" s="1" t="str">
        <f t="shared" si="185"/>
        <v>2021</v>
      </c>
      <c r="H2966" s="1" t="str">
        <f t="shared" si="186"/>
        <v>Friday</v>
      </c>
      <c r="I2966" s="1" t="str">
        <f t="shared" si="187"/>
        <v>09</v>
      </c>
      <c r="J2966" t="s">
        <v>35</v>
      </c>
      <c r="K2966" t="s">
        <v>109</v>
      </c>
      <c r="L2966" t="s">
        <v>110</v>
      </c>
      <c r="M2966" t="s">
        <v>20</v>
      </c>
      <c r="N2966">
        <v>25</v>
      </c>
      <c r="O2966">
        <v>75</v>
      </c>
      <c r="P2966">
        <v>18750</v>
      </c>
      <c r="Q2966">
        <v>5625</v>
      </c>
      <c r="R2966">
        <v>0.3</v>
      </c>
      <c r="S2966" t="s">
        <v>82</v>
      </c>
      <c r="T2966" t="str">
        <f>IF(Table1[[#This Row],[Units Sold]]&gt; 700,"High Units","low Units")</f>
        <v>low Units</v>
      </c>
      <c r="U2966">
        <f>SUM(Table1[[#This Row],[Operating Profit]])/SUM(Table1[Operating Profit])*100</f>
        <v>1.6935878283899166E-3</v>
      </c>
      <c r="V2966">
        <f>SUM(Table1[[#This Row],[Price per Unit]]*Table1[[#This Row],[Units Sold]])</f>
        <v>1875</v>
      </c>
      <c r="W2966">
        <f>SUM(Table1[[#This Row],[Total Sales]]-Table1[[#This Row],[Operating Profit]])</f>
        <v>13125</v>
      </c>
      <c r="X2966">
        <f>SUM(Table1[[#This Row],[Total Sales]]-Table1[[#This Row],[Cost]])</f>
        <v>5625</v>
      </c>
      <c r="Y2966">
        <f>SUM(Table1[[#This Row],[profit/loss]])/SUM(Table1[profit/loss])</f>
        <v>1.6935878283899167E-5</v>
      </c>
    </row>
    <row r="2967" spans="1:25" x14ac:dyDescent="0.3">
      <c r="A2967" t="s">
        <v>25</v>
      </c>
      <c r="B2967" t="s">
        <v>17</v>
      </c>
      <c r="C2967">
        <v>1185732</v>
      </c>
      <c r="D2967" s="9">
        <v>44295</v>
      </c>
      <c r="E2967" s="8" t="str">
        <f>TEXT(Table1[[#This Row],[Invoice Date]],"dd-mm-yyyy")</f>
        <v>09-04-2021</v>
      </c>
      <c r="F2967" s="1" t="str">
        <f t="shared" si="184"/>
        <v>April</v>
      </c>
      <c r="G2967" s="1" t="str">
        <f t="shared" si="185"/>
        <v>2021</v>
      </c>
      <c r="H2967" s="1" t="str">
        <f t="shared" si="186"/>
        <v>Friday</v>
      </c>
      <c r="I2967" s="1" t="str">
        <f t="shared" si="187"/>
        <v>09</v>
      </c>
      <c r="J2967" t="s">
        <v>35</v>
      </c>
      <c r="K2967" t="s">
        <v>109</v>
      </c>
      <c r="L2967" t="s">
        <v>110</v>
      </c>
      <c r="M2967" t="s">
        <v>21</v>
      </c>
      <c r="N2967">
        <v>60</v>
      </c>
      <c r="O2967">
        <v>100</v>
      </c>
      <c r="P2967">
        <v>60000</v>
      </c>
      <c r="Q2967">
        <v>21000</v>
      </c>
      <c r="R2967">
        <v>0.35</v>
      </c>
      <c r="S2967" t="s">
        <v>17</v>
      </c>
      <c r="T2967" t="str">
        <f>IF(Table1[[#This Row],[Units Sold]]&gt; 700,"High Units","low Units")</f>
        <v>low Units</v>
      </c>
      <c r="U2967">
        <f>SUM(Table1[[#This Row],[Operating Profit]])/SUM(Table1[Operating Profit])*100</f>
        <v>6.3227278926556883E-3</v>
      </c>
      <c r="V2967">
        <f>SUM(Table1[[#This Row],[Price per Unit]]*Table1[[#This Row],[Units Sold]])</f>
        <v>6000</v>
      </c>
      <c r="W2967">
        <f>SUM(Table1[[#This Row],[Total Sales]]-Table1[[#This Row],[Operating Profit]])</f>
        <v>39000</v>
      </c>
      <c r="X2967">
        <f>SUM(Table1[[#This Row],[Total Sales]]-Table1[[#This Row],[Cost]])</f>
        <v>21000</v>
      </c>
      <c r="Y2967">
        <f>SUM(Table1[[#This Row],[profit/loss]])/SUM(Table1[profit/loss])</f>
        <v>6.3227278926556883E-5</v>
      </c>
    </row>
    <row r="2968" spans="1:25" x14ac:dyDescent="0.3">
      <c r="A2968" t="s">
        <v>25</v>
      </c>
      <c r="B2968" t="s">
        <v>17</v>
      </c>
      <c r="C2968">
        <v>1185732</v>
      </c>
      <c r="D2968" s="9">
        <v>44295</v>
      </c>
      <c r="E2968" s="8" t="str">
        <f>TEXT(Table1[[#This Row],[Invoice Date]],"dd-mm-yyyy")</f>
        <v>09-04-2021</v>
      </c>
      <c r="F2968" s="1" t="str">
        <f t="shared" si="184"/>
        <v>April</v>
      </c>
      <c r="G2968" s="1" t="str">
        <f t="shared" si="185"/>
        <v>2021</v>
      </c>
      <c r="H2968" s="1" t="str">
        <f t="shared" si="186"/>
        <v>Friday</v>
      </c>
      <c r="I2968" s="1" t="str">
        <f t="shared" si="187"/>
        <v>09</v>
      </c>
      <c r="J2968" t="s">
        <v>35</v>
      </c>
      <c r="K2968" t="s">
        <v>109</v>
      </c>
      <c r="L2968" t="s">
        <v>110</v>
      </c>
      <c r="M2968" t="s">
        <v>22</v>
      </c>
      <c r="N2968">
        <v>50</v>
      </c>
      <c r="O2968">
        <v>225</v>
      </c>
      <c r="P2968">
        <v>112500</v>
      </c>
      <c r="Q2968">
        <v>45000</v>
      </c>
      <c r="R2968">
        <v>0.4</v>
      </c>
      <c r="S2968" t="s">
        <v>17</v>
      </c>
      <c r="T2968" t="str">
        <f>IF(Table1[[#This Row],[Units Sold]]&gt; 700,"High Units","low Units")</f>
        <v>low Units</v>
      </c>
      <c r="U2968">
        <f>SUM(Table1[[#This Row],[Operating Profit]])/SUM(Table1[Operating Profit])*100</f>
        <v>1.3548702627119333E-2</v>
      </c>
      <c r="V2968">
        <f>SUM(Table1[[#This Row],[Price per Unit]]*Table1[[#This Row],[Units Sold]])</f>
        <v>11250</v>
      </c>
      <c r="W2968">
        <f>SUM(Table1[[#This Row],[Total Sales]]-Table1[[#This Row],[Operating Profit]])</f>
        <v>67500</v>
      </c>
      <c r="X2968">
        <f>SUM(Table1[[#This Row],[Total Sales]]-Table1[[#This Row],[Cost]])</f>
        <v>45000</v>
      </c>
      <c r="Y2968">
        <f>SUM(Table1[[#This Row],[profit/loss]])/SUM(Table1[profit/loss])</f>
        <v>1.3548702627119334E-4</v>
      </c>
    </row>
    <row r="2969" spans="1:25" x14ac:dyDescent="0.3">
      <c r="A2969" t="s">
        <v>25</v>
      </c>
      <c r="B2969" t="s">
        <v>17</v>
      </c>
      <c r="C2969">
        <v>1185732</v>
      </c>
      <c r="D2969" s="9">
        <v>44326</v>
      </c>
      <c r="E2969" s="8" t="str">
        <f>TEXT(Table1[[#This Row],[Invoice Date]],"dd-mm-yyyy")</f>
        <v>10-05-2021</v>
      </c>
      <c r="F2969" s="1" t="str">
        <f t="shared" si="184"/>
        <v>May</v>
      </c>
      <c r="G2969" s="1" t="str">
        <f t="shared" si="185"/>
        <v>2021</v>
      </c>
      <c r="H2969" s="1" t="str">
        <f t="shared" si="186"/>
        <v>Monday</v>
      </c>
      <c r="I2969" s="1" t="str">
        <f t="shared" si="187"/>
        <v>10</v>
      </c>
      <c r="J2969" t="s">
        <v>35</v>
      </c>
      <c r="K2969" t="s">
        <v>109</v>
      </c>
      <c r="L2969" t="s">
        <v>110</v>
      </c>
      <c r="M2969" t="s">
        <v>16</v>
      </c>
      <c r="N2969">
        <v>60</v>
      </c>
      <c r="O2969">
        <v>495</v>
      </c>
      <c r="P2969">
        <v>297000</v>
      </c>
      <c r="Q2969">
        <v>103950</v>
      </c>
      <c r="R2969">
        <v>0.35</v>
      </c>
      <c r="S2969" t="s">
        <v>17</v>
      </c>
      <c r="T2969" t="str">
        <f>IF(Table1[[#This Row],[Units Sold]]&gt; 700,"High Units","low Units")</f>
        <v>low Units</v>
      </c>
      <c r="U2969">
        <f>SUM(Table1[[#This Row],[Operating Profit]])/SUM(Table1[Operating Profit])*100</f>
        <v>3.1297503068645656E-2</v>
      </c>
      <c r="V2969">
        <f>SUM(Table1[[#This Row],[Price per Unit]]*Table1[[#This Row],[Units Sold]])</f>
        <v>29700</v>
      </c>
      <c r="W2969">
        <f>SUM(Table1[[#This Row],[Total Sales]]-Table1[[#This Row],[Operating Profit]])</f>
        <v>193050</v>
      </c>
      <c r="X2969">
        <f>SUM(Table1[[#This Row],[Total Sales]]-Table1[[#This Row],[Cost]])</f>
        <v>103950</v>
      </c>
      <c r="Y2969">
        <f>SUM(Table1[[#This Row],[profit/loss]])/SUM(Table1[profit/loss])</f>
        <v>3.1297503068645658E-4</v>
      </c>
    </row>
    <row r="2970" spans="1:25" x14ac:dyDescent="0.3">
      <c r="A2970" t="s">
        <v>25</v>
      </c>
      <c r="B2970" t="s">
        <v>17</v>
      </c>
      <c r="C2970">
        <v>1185732</v>
      </c>
      <c r="D2970" s="9">
        <v>44326</v>
      </c>
      <c r="E2970" s="8" t="str">
        <f>TEXT(Table1[[#This Row],[Invoice Date]],"dd-mm-yyyy")</f>
        <v>10-05-2021</v>
      </c>
      <c r="F2970" s="1" t="str">
        <f t="shared" si="184"/>
        <v>May</v>
      </c>
      <c r="G2970" s="1" t="str">
        <f t="shared" si="185"/>
        <v>2021</v>
      </c>
      <c r="H2970" s="1" t="str">
        <f t="shared" si="186"/>
        <v>Monday</v>
      </c>
      <c r="I2970" s="1" t="str">
        <f t="shared" si="187"/>
        <v>10</v>
      </c>
      <c r="J2970" t="s">
        <v>35</v>
      </c>
      <c r="K2970" t="s">
        <v>109</v>
      </c>
      <c r="L2970" t="s">
        <v>110</v>
      </c>
      <c r="M2970" t="s">
        <v>18</v>
      </c>
      <c r="N2970">
        <v>45</v>
      </c>
      <c r="O2970">
        <v>200</v>
      </c>
      <c r="P2970">
        <v>90000</v>
      </c>
      <c r="Q2970">
        <v>27000</v>
      </c>
      <c r="R2970">
        <v>0.3</v>
      </c>
      <c r="S2970" t="s">
        <v>17</v>
      </c>
      <c r="T2970" t="str">
        <f>IF(Table1[[#This Row],[Units Sold]]&gt; 700,"High Units","low Units")</f>
        <v>low Units</v>
      </c>
      <c r="U2970">
        <f>SUM(Table1[[#This Row],[Operating Profit]])/SUM(Table1[Operating Profit])*100</f>
        <v>8.1292215762715989E-3</v>
      </c>
      <c r="V2970">
        <f>SUM(Table1[[#This Row],[Price per Unit]]*Table1[[#This Row],[Units Sold]])</f>
        <v>9000</v>
      </c>
      <c r="W2970">
        <f>SUM(Table1[[#This Row],[Total Sales]]-Table1[[#This Row],[Operating Profit]])</f>
        <v>63000</v>
      </c>
      <c r="X2970">
        <f>SUM(Table1[[#This Row],[Total Sales]]-Table1[[#This Row],[Cost]])</f>
        <v>27000</v>
      </c>
      <c r="Y2970">
        <f>SUM(Table1[[#This Row],[profit/loss]])/SUM(Table1[profit/loss])</f>
        <v>8.1292215762715996E-5</v>
      </c>
    </row>
    <row r="2971" spans="1:25" x14ac:dyDescent="0.3">
      <c r="A2971" t="s">
        <v>25</v>
      </c>
      <c r="B2971" t="s">
        <v>17</v>
      </c>
      <c r="C2971">
        <v>1185732</v>
      </c>
      <c r="D2971" s="9">
        <v>44326</v>
      </c>
      <c r="E2971" s="8" t="str">
        <f>TEXT(Table1[[#This Row],[Invoice Date]],"dd-mm-yyyy")</f>
        <v>10-05-2021</v>
      </c>
      <c r="F2971" s="1" t="str">
        <f t="shared" si="184"/>
        <v>May</v>
      </c>
      <c r="G2971" s="1" t="str">
        <f t="shared" si="185"/>
        <v>2021</v>
      </c>
      <c r="H2971" s="1" t="str">
        <f t="shared" si="186"/>
        <v>Monday</v>
      </c>
      <c r="I2971" s="1" t="str">
        <f t="shared" si="187"/>
        <v>10</v>
      </c>
      <c r="J2971" t="s">
        <v>35</v>
      </c>
      <c r="K2971" t="s">
        <v>109</v>
      </c>
      <c r="L2971" t="s">
        <v>110</v>
      </c>
      <c r="M2971" t="s">
        <v>19</v>
      </c>
      <c r="N2971">
        <v>40</v>
      </c>
      <c r="O2971">
        <v>175</v>
      </c>
      <c r="P2971">
        <v>70000</v>
      </c>
      <c r="Q2971">
        <v>21000</v>
      </c>
      <c r="R2971">
        <v>0.3</v>
      </c>
      <c r="S2971" t="s">
        <v>17</v>
      </c>
      <c r="T2971" t="str">
        <f>IF(Table1[[#This Row],[Units Sold]]&gt; 700,"High Units","low Units")</f>
        <v>low Units</v>
      </c>
      <c r="U2971">
        <f>SUM(Table1[[#This Row],[Operating Profit]])/SUM(Table1[Operating Profit])*100</f>
        <v>6.3227278926556883E-3</v>
      </c>
      <c r="V2971">
        <f>SUM(Table1[[#This Row],[Price per Unit]]*Table1[[#This Row],[Units Sold]])</f>
        <v>7000</v>
      </c>
      <c r="W2971">
        <f>SUM(Table1[[#This Row],[Total Sales]]-Table1[[#This Row],[Operating Profit]])</f>
        <v>49000</v>
      </c>
      <c r="X2971">
        <f>SUM(Table1[[#This Row],[Total Sales]]-Table1[[#This Row],[Cost]])</f>
        <v>21000</v>
      </c>
      <c r="Y2971">
        <f>SUM(Table1[[#This Row],[profit/loss]])/SUM(Table1[profit/loss])</f>
        <v>6.3227278926556883E-5</v>
      </c>
    </row>
    <row r="2972" spans="1:25" x14ac:dyDescent="0.3">
      <c r="A2972" t="s">
        <v>25</v>
      </c>
      <c r="B2972" t="s">
        <v>17</v>
      </c>
      <c r="C2972">
        <v>1185732</v>
      </c>
      <c r="D2972" s="9">
        <v>44326</v>
      </c>
      <c r="E2972" s="8" t="str">
        <f>TEXT(Table1[[#This Row],[Invoice Date]],"dd-mm-yyyy")</f>
        <v>10-05-2021</v>
      </c>
      <c r="F2972" s="1" t="str">
        <f t="shared" si="184"/>
        <v>May</v>
      </c>
      <c r="G2972" s="1" t="str">
        <f t="shared" si="185"/>
        <v>2021</v>
      </c>
      <c r="H2972" s="1" t="str">
        <f t="shared" si="186"/>
        <v>Monday</v>
      </c>
      <c r="I2972" s="1" t="str">
        <f t="shared" si="187"/>
        <v>10</v>
      </c>
      <c r="J2972" t="s">
        <v>35</v>
      </c>
      <c r="K2972" t="s">
        <v>109</v>
      </c>
      <c r="L2972" t="s">
        <v>110</v>
      </c>
      <c r="M2972" t="s">
        <v>20</v>
      </c>
      <c r="N2972">
        <v>40</v>
      </c>
      <c r="O2972">
        <v>100</v>
      </c>
      <c r="P2972">
        <v>40000</v>
      </c>
      <c r="Q2972">
        <v>12000</v>
      </c>
      <c r="R2972">
        <v>0.3</v>
      </c>
      <c r="S2972" t="s">
        <v>17</v>
      </c>
      <c r="T2972" t="str">
        <f>IF(Table1[[#This Row],[Units Sold]]&gt; 700,"High Units","low Units")</f>
        <v>low Units</v>
      </c>
      <c r="U2972">
        <f>SUM(Table1[[#This Row],[Operating Profit]])/SUM(Table1[Operating Profit])*100</f>
        <v>3.612987367231822E-3</v>
      </c>
      <c r="V2972">
        <f>SUM(Table1[[#This Row],[Price per Unit]]*Table1[[#This Row],[Units Sold]])</f>
        <v>4000</v>
      </c>
      <c r="W2972">
        <f>SUM(Table1[[#This Row],[Total Sales]]-Table1[[#This Row],[Operating Profit]])</f>
        <v>28000</v>
      </c>
      <c r="X2972">
        <f>SUM(Table1[[#This Row],[Total Sales]]-Table1[[#This Row],[Cost]])</f>
        <v>12000</v>
      </c>
      <c r="Y2972">
        <f>SUM(Table1[[#This Row],[profit/loss]])/SUM(Table1[profit/loss])</f>
        <v>3.612987367231822E-5</v>
      </c>
    </row>
    <row r="2973" spans="1:25" x14ac:dyDescent="0.3">
      <c r="A2973" t="s">
        <v>25</v>
      </c>
      <c r="B2973" t="s">
        <v>17</v>
      </c>
      <c r="C2973">
        <v>1185732</v>
      </c>
      <c r="D2973" s="9">
        <v>44326</v>
      </c>
      <c r="E2973" s="8" t="str">
        <f>TEXT(Table1[[#This Row],[Invoice Date]],"dd-mm-yyyy")</f>
        <v>10-05-2021</v>
      </c>
      <c r="F2973" s="1" t="str">
        <f t="shared" si="184"/>
        <v>May</v>
      </c>
      <c r="G2973" s="1" t="str">
        <f t="shared" si="185"/>
        <v>2021</v>
      </c>
      <c r="H2973" s="1" t="str">
        <f t="shared" si="186"/>
        <v>Monday</v>
      </c>
      <c r="I2973" s="1" t="str">
        <f t="shared" si="187"/>
        <v>10</v>
      </c>
      <c r="J2973" t="s">
        <v>35</v>
      </c>
      <c r="K2973" t="s">
        <v>109</v>
      </c>
      <c r="L2973" t="s">
        <v>110</v>
      </c>
      <c r="M2973" t="s">
        <v>21</v>
      </c>
      <c r="N2973">
        <v>50</v>
      </c>
      <c r="O2973">
        <v>125</v>
      </c>
      <c r="P2973">
        <v>62500</v>
      </c>
      <c r="Q2973">
        <v>21875</v>
      </c>
      <c r="R2973">
        <v>0.35</v>
      </c>
      <c r="S2973" t="s">
        <v>17</v>
      </c>
      <c r="T2973" t="str">
        <f>IF(Table1[[#This Row],[Units Sold]]&gt; 700,"High Units","low Units")</f>
        <v>low Units</v>
      </c>
      <c r="U2973">
        <f>SUM(Table1[[#This Row],[Operating Profit]])/SUM(Table1[Operating Profit])*100</f>
        <v>6.5861748881830082E-3</v>
      </c>
      <c r="V2973">
        <f>SUM(Table1[[#This Row],[Price per Unit]]*Table1[[#This Row],[Units Sold]])</f>
        <v>6250</v>
      </c>
      <c r="W2973">
        <f>SUM(Table1[[#This Row],[Total Sales]]-Table1[[#This Row],[Operating Profit]])</f>
        <v>40625</v>
      </c>
      <c r="X2973">
        <f>SUM(Table1[[#This Row],[Total Sales]]-Table1[[#This Row],[Cost]])</f>
        <v>21875</v>
      </c>
      <c r="Y2973">
        <f>SUM(Table1[[#This Row],[profit/loss]])/SUM(Table1[profit/loss])</f>
        <v>6.5861748881830082E-5</v>
      </c>
    </row>
    <row r="2974" spans="1:25" x14ac:dyDescent="0.3">
      <c r="A2974" t="s">
        <v>25</v>
      </c>
      <c r="B2974" t="s">
        <v>17</v>
      </c>
      <c r="C2974">
        <v>1185732</v>
      </c>
      <c r="D2974" s="9">
        <v>44326</v>
      </c>
      <c r="E2974" s="8" t="str">
        <f>TEXT(Table1[[#This Row],[Invoice Date]],"dd-mm-yyyy")</f>
        <v>10-05-2021</v>
      </c>
      <c r="F2974" s="1" t="str">
        <f t="shared" si="184"/>
        <v>May</v>
      </c>
      <c r="G2974" s="1" t="str">
        <f t="shared" si="185"/>
        <v>2021</v>
      </c>
      <c r="H2974" s="1" t="str">
        <f t="shared" si="186"/>
        <v>Monday</v>
      </c>
      <c r="I2974" s="1" t="str">
        <f t="shared" si="187"/>
        <v>10</v>
      </c>
      <c r="J2974" t="s">
        <v>35</v>
      </c>
      <c r="K2974" t="s">
        <v>109</v>
      </c>
      <c r="L2974" t="s">
        <v>110</v>
      </c>
      <c r="M2974" t="s">
        <v>22</v>
      </c>
      <c r="N2974">
        <v>55</v>
      </c>
      <c r="O2974">
        <v>250</v>
      </c>
      <c r="P2974">
        <v>137500</v>
      </c>
      <c r="Q2974">
        <v>55000</v>
      </c>
      <c r="R2974">
        <v>0.4</v>
      </c>
      <c r="S2974" t="s">
        <v>17</v>
      </c>
      <c r="T2974" t="str">
        <f>IF(Table1[[#This Row],[Units Sold]]&gt; 700,"High Units","low Units")</f>
        <v>low Units</v>
      </c>
      <c r="U2974">
        <f>SUM(Table1[[#This Row],[Operating Profit]])/SUM(Table1[Operating Profit])*100</f>
        <v>1.6559525433145851E-2</v>
      </c>
      <c r="V2974">
        <f>SUM(Table1[[#This Row],[Price per Unit]]*Table1[[#This Row],[Units Sold]])</f>
        <v>13750</v>
      </c>
      <c r="W2974">
        <f>SUM(Table1[[#This Row],[Total Sales]]-Table1[[#This Row],[Operating Profit]])</f>
        <v>82500</v>
      </c>
      <c r="X2974">
        <f>SUM(Table1[[#This Row],[Total Sales]]-Table1[[#This Row],[Cost]])</f>
        <v>55000</v>
      </c>
      <c r="Y2974">
        <f>SUM(Table1[[#This Row],[profit/loss]])/SUM(Table1[profit/loss])</f>
        <v>1.655952543314585E-4</v>
      </c>
    </row>
    <row r="2975" spans="1:25" x14ac:dyDescent="0.3">
      <c r="A2975" t="s">
        <v>25</v>
      </c>
      <c r="B2975" t="s">
        <v>17</v>
      </c>
      <c r="C2975">
        <v>1185732</v>
      </c>
      <c r="D2975" s="9">
        <v>44356</v>
      </c>
      <c r="E2975" s="8" t="str">
        <f>TEXT(Table1[[#This Row],[Invoice Date]],"dd-mm-yyyy")</f>
        <v>09-06-2021</v>
      </c>
      <c r="F2975" s="1" t="str">
        <f t="shared" si="184"/>
        <v>June</v>
      </c>
      <c r="G2975" s="1" t="str">
        <f t="shared" si="185"/>
        <v>2021</v>
      </c>
      <c r="H2975" s="1" t="str">
        <f t="shared" si="186"/>
        <v>Wednesday</v>
      </c>
      <c r="I2975" s="1" t="str">
        <f t="shared" si="187"/>
        <v>09</v>
      </c>
      <c r="J2975" t="s">
        <v>35</v>
      </c>
      <c r="K2975" t="s">
        <v>109</v>
      </c>
      <c r="L2975" t="s">
        <v>110</v>
      </c>
      <c r="M2975" t="s">
        <v>16</v>
      </c>
      <c r="N2975">
        <v>40</v>
      </c>
      <c r="O2975">
        <v>500</v>
      </c>
      <c r="P2975">
        <v>200000</v>
      </c>
      <c r="Q2975">
        <v>70000</v>
      </c>
      <c r="R2975">
        <v>0.35</v>
      </c>
      <c r="S2975" t="s">
        <v>17</v>
      </c>
      <c r="T2975" t="str">
        <f>IF(Table1[[#This Row],[Units Sold]]&gt; 700,"High Units","low Units")</f>
        <v>low Units</v>
      </c>
      <c r="U2975">
        <f>SUM(Table1[[#This Row],[Operating Profit]])/SUM(Table1[Operating Profit])*100</f>
        <v>2.1075759642185631E-2</v>
      </c>
      <c r="V2975">
        <f>SUM(Table1[[#This Row],[Price per Unit]]*Table1[[#This Row],[Units Sold]])</f>
        <v>20000</v>
      </c>
      <c r="W2975">
        <f>SUM(Table1[[#This Row],[Total Sales]]-Table1[[#This Row],[Operating Profit]])</f>
        <v>130000</v>
      </c>
      <c r="X2975">
        <f>SUM(Table1[[#This Row],[Total Sales]]-Table1[[#This Row],[Cost]])</f>
        <v>70000</v>
      </c>
      <c r="Y2975">
        <f>SUM(Table1[[#This Row],[profit/loss]])/SUM(Table1[profit/loss])</f>
        <v>2.1075759642185629E-4</v>
      </c>
    </row>
    <row r="2976" spans="1:25" x14ac:dyDescent="0.3">
      <c r="A2976" t="s">
        <v>25</v>
      </c>
      <c r="B2976" t="s">
        <v>17</v>
      </c>
      <c r="C2976">
        <v>1185732</v>
      </c>
      <c r="D2976" s="9">
        <v>44356</v>
      </c>
      <c r="E2976" s="8" t="str">
        <f>TEXT(Table1[[#This Row],[Invoice Date]],"dd-mm-yyyy")</f>
        <v>09-06-2021</v>
      </c>
      <c r="F2976" s="1" t="str">
        <f t="shared" si="184"/>
        <v>June</v>
      </c>
      <c r="G2976" s="1" t="str">
        <f t="shared" si="185"/>
        <v>2021</v>
      </c>
      <c r="H2976" s="1" t="str">
        <f t="shared" si="186"/>
        <v>Wednesday</v>
      </c>
      <c r="I2976" s="1" t="str">
        <f t="shared" si="187"/>
        <v>09</v>
      </c>
      <c r="J2976" t="s">
        <v>35</v>
      </c>
      <c r="K2976" t="s">
        <v>109</v>
      </c>
      <c r="L2976" t="s">
        <v>110</v>
      </c>
      <c r="M2976" t="s">
        <v>18</v>
      </c>
      <c r="N2976">
        <v>35</v>
      </c>
      <c r="O2976">
        <v>250</v>
      </c>
      <c r="P2976">
        <v>87500</v>
      </c>
      <c r="Q2976">
        <v>26250</v>
      </c>
      <c r="R2976">
        <v>0.3</v>
      </c>
      <c r="S2976" t="s">
        <v>17</v>
      </c>
      <c r="T2976" t="str">
        <f>IF(Table1[[#This Row],[Units Sold]]&gt; 700,"High Units","low Units")</f>
        <v>low Units</v>
      </c>
      <c r="U2976">
        <f>SUM(Table1[[#This Row],[Operating Profit]])/SUM(Table1[Operating Profit])*100</f>
        <v>7.9034098658196106E-3</v>
      </c>
      <c r="V2976">
        <f>SUM(Table1[[#This Row],[Price per Unit]]*Table1[[#This Row],[Units Sold]])</f>
        <v>8750</v>
      </c>
      <c r="W2976">
        <f>SUM(Table1[[#This Row],[Total Sales]]-Table1[[#This Row],[Operating Profit]])</f>
        <v>61250</v>
      </c>
      <c r="X2976">
        <f>SUM(Table1[[#This Row],[Total Sales]]-Table1[[#This Row],[Cost]])</f>
        <v>26250</v>
      </c>
      <c r="Y2976">
        <f>SUM(Table1[[#This Row],[profit/loss]])/SUM(Table1[profit/loss])</f>
        <v>7.9034098658196104E-5</v>
      </c>
    </row>
    <row r="2977" spans="1:25" x14ac:dyDescent="0.3">
      <c r="A2977" t="s">
        <v>25</v>
      </c>
      <c r="B2977" t="s">
        <v>17</v>
      </c>
      <c r="C2977">
        <v>1185732</v>
      </c>
      <c r="D2977" s="9">
        <v>44356</v>
      </c>
      <c r="E2977" s="8" t="str">
        <f>TEXT(Table1[[#This Row],[Invoice Date]],"dd-mm-yyyy")</f>
        <v>09-06-2021</v>
      </c>
      <c r="F2977" s="1" t="str">
        <f t="shared" si="184"/>
        <v>June</v>
      </c>
      <c r="G2977" s="1" t="str">
        <f t="shared" si="185"/>
        <v>2021</v>
      </c>
      <c r="H2977" s="1" t="str">
        <f t="shared" si="186"/>
        <v>Wednesday</v>
      </c>
      <c r="I2977" s="1" t="str">
        <f t="shared" si="187"/>
        <v>09</v>
      </c>
      <c r="J2977" t="s">
        <v>35</v>
      </c>
      <c r="K2977" t="s">
        <v>109</v>
      </c>
      <c r="L2977" t="s">
        <v>110</v>
      </c>
      <c r="M2977" t="s">
        <v>19</v>
      </c>
      <c r="N2977">
        <v>30</v>
      </c>
      <c r="O2977">
        <v>200</v>
      </c>
      <c r="P2977">
        <v>60000</v>
      </c>
      <c r="Q2977">
        <v>18000</v>
      </c>
      <c r="R2977">
        <v>0.3</v>
      </c>
      <c r="S2977" t="s">
        <v>17</v>
      </c>
      <c r="T2977" t="str">
        <f>IF(Table1[[#This Row],[Units Sold]]&gt; 700,"High Units","low Units")</f>
        <v>low Units</v>
      </c>
      <c r="U2977">
        <f>SUM(Table1[[#This Row],[Operating Profit]])/SUM(Table1[Operating Profit])*100</f>
        <v>5.4194810508477334E-3</v>
      </c>
      <c r="V2977">
        <f>SUM(Table1[[#This Row],[Price per Unit]]*Table1[[#This Row],[Units Sold]])</f>
        <v>6000</v>
      </c>
      <c r="W2977">
        <f>SUM(Table1[[#This Row],[Total Sales]]-Table1[[#This Row],[Operating Profit]])</f>
        <v>42000</v>
      </c>
      <c r="X2977">
        <f>SUM(Table1[[#This Row],[Total Sales]]-Table1[[#This Row],[Cost]])</f>
        <v>18000</v>
      </c>
      <c r="Y2977">
        <f>SUM(Table1[[#This Row],[profit/loss]])/SUM(Table1[profit/loss])</f>
        <v>5.4194810508477333E-5</v>
      </c>
    </row>
    <row r="2978" spans="1:25" x14ac:dyDescent="0.3">
      <c r="A2978" t="s">
        <v>25</v>
      </c>
      <c r="B2978" t="s">
        <v>17</v>
      </c>
      <c r="C2978">
        <v>1185732</v>
      </c>
      <c r="D2978" s="9">
        <v>44356</v>
      </c>
      <c r="E2978" s="8" t="str">
        <f>TEXT(Table1[[#This Row],[Invoice Date]],"dd-mm-yyyy")</f>
        <v>09-06-2021</v>
      </c>
      <c r="F2978" s="1" t="str">
        <f t="shared" si="184"/>
        <v>June</v>
      </c>
      <c r="G2978" s="1" t="str">
        <f t="shared" si="185"/>
        <v>2021</v>
      </c>
      <c r="H2978" s="1" t="str">
        <f t="shared" si="186"/>
        <v>Wednesday</v>
      </c>
      <c r="I2978" s="1" t="str">
        <f t="shared" si="187"/>
        <v>09</v>
      </c>
      <c r="J2978" t="s">
        <v>35</v>
      </c>
      <c r="K2978" t="s">
        <v>109</v>
      </c>
      <c r="L2978" t="s">
        <v>110</v>
      </c>
      <c r="M2978" t="s">
        <v>20</v>
      </c>
      <c r="N2978">
        <v>30</v>
      </c>
      <c r="O2978">
        <v>175</v>
      </c>
      <c r="P2978">
        <v>52500</v>
      </c>
      <c r="Q2978">
        <v>15750</v>
      </c>
      <c r="R2978">
        <v>0.3</v>
      </c>
      <c r="S2978" t="s">
        <v>17</v>
      </c>
      <c r="T2978" t="str">
        <f>IF(Table1[[#This Row],[Units Sold]]&gt; 700,"High Units","low Units")</f>
        <v>low Units</v>
      </c>
      <c r="U2978">
        <f>SUM(Table1[[#This Row],[Operating Profit]])/SUM(Table1[Operating Profit])*100</f>
        <v>4.742045919491766E-3</v>
      </c>
      <c r="V2978">
        <f>SUM(Table1[[#This Row],[Price per Unit]]*Table1[[#This Row],[Units Sold]])</f>
        <v>5250</v>
      </c>
      <c r="W2978">
        <f>SUM(Table1[[#This Row],[Total Sales]]-Table1[[#This Row],[Operating Profit]])</f>
        <v>36750</v>
      </c>
      <c r="X2978">
        <f>SUM(Table1[[#This Row],[Total Sales]]-Table1[[#This Row],[Cost]])</f>
        <v>15750</v>
      </c>
      <c r="Y2978">
        <f>SUM(Table1[[#This Row],[profit/loss]])/SUM(Table1[profit/loss])</f>
        <v>4.7420459194917662E-5</v>
      </c>
    </row>
    <row r="2979" spans="1:25" x14ac:dyDescent="0.3">
      <c r="A2979" t="s">
        <v>25</v>
      </c>
      <c r="B2979" t="s">
        <v>17</v>
      </c>
      <c r="C2979">
        <v>1185732</v>
      </c>
      <c r="D2979" s="9">
        <v>44356</v>
      </c>
      <c r="E2979" s="8" t="str">
        <f>TEXT(Table1[[#This Row],[Invoice Date]],"dd-mm-yyyy")</f>
        <v>09-06-2021</v>
      </c>
      <c r="F2979" s="1" t="str">
        <f t="shared" si="184"/>
        <v>June</v>
      </c>
      <c r="G2979" s="1" t="str">
        <f t="shared" si="185"/>
        <v>2021</v>
      </c>
      <c r="H2979" s="1" t="str">
        <f t="shared" si="186"/>
        <v>Wednesday</v>
      </c>
      <c r="I2979" s="1" t="str">
        <f t="shared" si="187"/>
        <v>09</v>
      </c>
      <c r="J2979" t="s">
        <v>35</v>
      </c>
      <c r="K2979" t="s">
        <v>109</v>
      </c>
      <c r="L2979" t="s">
        <v>110</v>
      </c>
      <c r="M2979" t="s">
        <v>21</v>
      </c>
      <c r="N2979">
        <v>40</v>
      </c>
      <c r="O2979">
        <v>175</v>
      </c>
      <c r="P2979">
        <v>70000</v>
      </c>
      <c r="Q2979">
        <v>24500</v>
      </c>
      <c r="R2979">
        <v>0.35</v>
      </c>
      <c r="S2979" t="s">
        <v>17</v>
      </c>
      <c r="T2979" t="str">
        <f>IF(Table1[[#This Row],[Units Sold]]&gt; 700,"High Units","low Units")</f>
        <v>low Units</v>
      </c>
      <c r="U2979">
        <f>SUM(Table1[[#This Row],[Operating Profit]])/SUM(Table1[Operating Profit])*100</f>
        <v>7.3765158747649707E-3</v>
      </c>
      <c r="V2979">
        <f>SUM(Table1[[#This Row],[Price per Unit]]*Table1[[#This Row],[Units Sold]])</f>
        <v>7000</v>
      </c>
      <c r="W2979">
        <f>SUM(Table1[[#This Row],[Total Sales]]-Table1[[#This Row],[Operating Profit]])</f>
        <v>45500</v>
      </c>
      <c r="X2979">
        <f>SUM(Table1[[#This Row],[Total Sales]]-Table1[[#This Row],[Cost]])</f>
        <v>24500</v>
      </c>
      <c r="Y2979">
        <f>SUM(Table1[[#This Row],[profit/loss]])/SUM(Table1[profit/loss])</f>
        <v>7.3765158747649706E-5</v>
      </c>
    </row>
    <row r="2980" spans="1:25" x14ac:dyDescent="0.3">
      <c r="A2980" t="s">
        <v>25</v>
      </c>
      <c r="B2980" t="s">
        <v>17</v>
      </c>
      <c r="C2980">
        <v>1185732</v>
      </c>
      <c r="D2980" s="9">
        <v>44356</v>
      </c>
      <c r="E2980" s="8" t="str">
        <f>TEXT(Table1[[#This Row],[Invoice Date]],"dd-mm-yyyy")</f>
        <v>09-06-2021</v>
      </c>
      <c r="F2980" s="1" t="str">
        <f t="shared" si="184"/>
        <v>June</v>
      </c>
      <c r="G2980" s="1" t="str">
        <f t="shared" si="185"/>
        <v>2021</v>
      </c>
      <c r="H2980" s="1" t="str">
        <f t="shared" si="186"/>
        <v>Wednesday</v>
      </c>
      <c r="I2980" s="1" t="str">
        <f t="shared" si="187"/>
        <v>09</v>
      </c>
      <c r="J2980" t="s">
        <v>35</v>
      </c>
      <c r="K2980" t="s">
        <v>109</v>
      </c>
      <c r="L2980" t="s">
        <v>110</v>
      </c>
      <c r="M2980" t="s">
        <v>22</v>
      </c>
      <c r="N2980">
        <v>55</v>
      </c>
      <c r="O2980">
        <v>325</v>
      </c>
      <c r="P2980">
        <v>178750</v>
      </c>
      <c r="Q2980">
        <v>71500</v>
      </c>
      <c r="R2980">
        <v>0.4</v>
      </c>
      <c r="S2980" t="s">
        <v>17</v>
      </c>
      <c r="T2980" t="str">
        <f>IF(Table1[[#This Row],[Units Sold]]&gt; 700,"High Units","low Units")</f>
        <v>low Units</v>
      </c>
      <c r="U2980">
        <f>SUM(Table1[[#This Row],[Operating Profit]])/SUM(Table1[Operating Profit])*100</f>
        <v>2.1527383063089604E-2</v>
      </c>
      <c r="V2980">
        <f>SUM(Table1[[#This Row],[Price per Unit]]*Table1[[#This Row],[Units Sold]])</f>
        <v>17875</v>
      </c>
      <c r="W2980">
        <f>SUM(Table1[[#This Row],[Total Sales]]-Table1[[#This Row],[Operating Profit]])</f>
        <v>107250</v>
      </c>
      <c r="X2980">
        <f>SUM(Table1[[#This Row],[Total Sales]]-Table1[[#This Row],[Cost]])</f>
        <v>71500</v>
      </c>
      <c r="Y2980">
        <f>SUM(Table1[[#This Row],[profit/loss]])/SUM(Table1[profit/loss])</f>
        <v>2.1527383063089605E-4</v>
      </c>
    </row>
    <row r="2981" spans="1:25" x14ac:dyDescent="0.3">
      <c r="A2981" t="s">
        <v>25</v>
      </c>
      <c r="B2981" t="s">
        <v>17</v>
      </c>
      <c r="C2981">
        <v>1185732</v>
      </c>
      <c r="D2981" s="9">
        <v>44385</v>
      </c>
      <c r="E2981" s="8" t="str">
        <f>TEXT(Table1[[#This Row],[Invoice Date]],"dd-mm-yyyy")</f>
        <v>08-07-2021</v>
      </c>
      <c r="F2981" s="1" t="str">
        <f t="shared" si="184"/>
        <v>July</v>
      </c>
      <c r="G2981" s="1" t="str">
        <f t="shared" si="185"/>
        <v>2021</v>
      </c>
      <c r="H2981" s="1" t="str">
        <f t="shared" si="186"/>
        <v>Thursday</v>
      </c>
      <c r="I2981" s="1" t="str">
        <f t="shared" si="187"/>
        <v>08</v>
      </c>
      <c r="J2981" t="s">
        <v>35</v>
      </c>
      <c r="K2981" t="s">
        <v>109</v>
      </c>
      <c r="L2981" t="s">
        <v>110</v>
      </c>
      <c r="M2981" t="s">
        <v>16</v>
      </c>
      <c r="N2981">
        <v>50</v>
      </c>
      <c r="O2981">
        <v>550</v>
      </c>
      <c r="P2981">
        <v>275000</v>
      </c>
      <c r="Q2981">
        <v>96250</v>
      </c>
      <c r="R2981">
        <v>0.35</v>
      </c>
      <c r="S2981" t="s">
        <v>17</v>
      </c>
      <c r="T2981" t="str">
        <f>IF(Table1[[#This Row],[Units Sold]]&gt; 700,"High Units","low Units")</f>
        <v>low Units</v>
      </c>
      <c r="U2981">
        <f>SUM(Table1[[#This Row],[Operating Profit]])/SUM(Table1[Operating Profit])*100</f>
        <v>2.8979169508005241E-2</v>
      </c>
      <c r="V2981">
        <f>SUM(Table1[[#This Row],[Price per Unit]]*Table1[[#This Row],[Units Sold]])</f>
        <v>27500</v>
      </c>
      <c r="W2981">
        <f>SUM(Table1[[#This Row],[Total Sales]]-Table1[[#This Row],[Operating Profit]])</f>
        <v>178750</v>
      </c>
      <c r="X2981">
        <f>SUM(Table1[[#This Row],[Total Sales]]-Table1[[#This Row],[Cost]])</f>
        <v>96250</v>
      </c>
      <c r="Y2981">
        <f>SUM(Table1[[#This Row],[profit/loss]])/SUM(Table1[profit/loss])</f>
        <v>2.897916950800524E-4</v>
      </c>
    </row>
    <row r="2982" spans="1:25" x14ac:dyDescent="0.3">
      <c r="A2982" t="s">
        <v>25</v>
      </c>
      <c r="B2982" t="s">
        <v>17</v>
      </c>
      <c r="C2982">
        <v>1185732</v>
      </c>
      <c r="D2982" s="9">
        <v>44385</v>
      </c>
      <c r="E2982" s="8" t="str">
        <f>TEXT(Table1[[#This Row],[Invoice Date]],"dd-mm-yyyy")</f>
        <v>08-07-2021</v>
      </c>
      <c r="F2982" s="1" t="str">
        <f t="shared" si="184"/>
        <v>July</v>
      </c>
      <c r="G2982" s="1" t="str">
        <f t="shared" si="185"/>
        <v>2021</v>
      </c>
      <c r="H2982" s="1" t="str">
        <f t="shared" si="186"/>
        <v>Thursday</v>
      </c>
      <c r="I2982" s="1" t="str">
        <f t="shared" si="187"/>
        <v>08</v>
      </c>
      <c r="J2982" t="s">
        <v>35</v>
      </c>
      <c r="K2982" t="s">
        <v>109</v>
      </c>
      <c r="L2982" t="s">
        <v>110</v>
      </c>
      <c r="M2982" t="s">
        <v>18</v>
      </c>
      <c r="N2982">
        <v>45</v>
      </c>
      <c r="O2982">
        <v>300</v>
      </c>
      <c r="P2982">
        <v>135000</v>
      </c>
      <c r="Q2982">
        <v>40500</v>
      </c>
      <c r="R2982">
        <v>0.3</v>
      </c>
      <c r="S2982" t="s">
        <v>17</v>
      </c>
      <c r="T2982" t="str">
        <f>IF(Table1[[#This Row],[Units Sold]]&gt; 700,"High Units","low Units")</f>
        <v>low Units</v>
      </c>
      <c r="U2982">
        <f>SUM(Table1[[#This Row],[Operating Profit]])/SUM(Table1[Operating Profit])*100</f>
        <v>1.21938323644074E-2</v>
      </c>
      <c r="V2982">
        <f>SUM(Table1[[#This Row],[Price per Unit]]*Table1[[#This Row],[Units Sold]])</f>
        <v>13500</v>
      </c>
      <c r="W2982">
        <f>SUM(Table1[[#This Row],[Total Sales]]-Table1[[#This Row],[Operating Profit]])</f>
        <v>94500</v>
      </c>
      <c r="X2982">
        <f>SUM(Table1[[#This Row],[Total Sales]]-Table1[[#This Row],[Cost]])</f>
        <v>40500</v>
      </c>
      <c r="Y2982">
        <f>SUM(Table1[[#This Row],[profit/loss]])/SUM(Table1[profit/loss])</f>
        <v>1.2193832364407399E-4</v>
      </c>
    </row>
    <row r="2983" spans="1:25" x14ac:dyDescent="0.3">
      <c r="A2983" t="s">
        <v>25</v>
      </c>
      <c r="B2983" t="s">
        <v>17</v>
      </c>
      <c r="C2983">
        <v>1185732</v>
      </c>
      <c r="D2983" s="9">
        <v>44385</v>
      </c>
      <c r="E2983" s="8" t="str">
        <f>TEXT(Table1[[#This Row],[Invoice Date]],"dd-mm-yyyy")</f>
        <v>08-07-2021</v>
      </c>
      <c r="F2983" s="1" t="str">
        <f t="shared" si="184"/>
        <v>July</v>
      </c>
      <c r="G2983" s="1" t="str">
        <f t="shared" si="185"/>
        <v>2021</v>
      </c>
      <c r="H2983" s="1" t="str">
        <f t="shared" si="186"/>
        <v>Thursday</v>
      </c>
      <c r="I2983" s="1" t="str">
        <f t="shared" si="187"/>
        <v>08</v>
      </c>
      <c r="J2983" t="s">
        <v>35</v>
      </c>
      <c r="K2983" t="s">
        <v>109</v>
      </c>
      <c r="L2983" t="s">
        <v>110</v>
      </c>
      <c r="M2983" t="s">
        <v>19</v>
      </c>
      <c r="N2983">
        <v>40</v>
      </c>
      <c r="O2983">
        <v>225</v>
      </c>
      <c r="P2983">
        <v>90000</v>
      </c>
      <c r="Q2983">
        <v>27000</v>
      </c>
      <c r="R2983">
        <v>0.3</v>
      </c>
      <c r="S2983" t="s">
        <v>17</v>
      </c>
      <c r="T2983" t="str">
        <f>IF(Table1[[#This Row],[Units Sold]]&gt; 700,"High Units","low Units")</f>
        <v>low Units</v>
      </c>
      <c r="U2983">
        <f>SUM(Table1[[#This Row],[Operating Profit]])/SUM(Table1[Operating Profit])*100</f>
        <v>8.1292215762715989E-3</v>
      </c>
      <c r="V2983">
        <f>SUM(Table1[[#This Row],[Price per Unit]]*Table1[[#This Row],[Units Sold]])</f>
        <v>9000</v>
      </c>
      <c r="W2983">
        <f>SUM(Table1[[#This Row],[Total Sales]]-Table1[[#This Row],[Operating Profit]])</f>
        <v>63000</v>
      </c>
      <c r="X2983">
        <f>SUM(Table1[[#This Row],[Total Sales]]-Table1[[#This Row],[Cost]])</f>
        <v>27000</v>
      </c>
      <c r="Y2983">
        <f>SUM(Table1[[#This Row],[profit/loss]])/SUM(Table1[profit/loss])</f>
        <v>8.1292215762715996E-5</v>
      </c>
    </row>
    <row r="2984" spans="1:25" x14ac:dyDescent="0.3">
      <c r="A2984" t="s">
        <v>25</v>
      </c>
      <c r="B2984" t="s">
        <v>17</v>
      </c>
      <c r="C2984">
        <v>1185732</v>
      </c>
      <c r="D2984" s="9">
        <v>44385</v>
      </c>
      <c r="E2984" s="8" t="str">
        <f>TEXT(Table1[[#This Row],[Invoice Date]],"dd-mm-yyyy")</f>
        <v>08-07-2021</v>
      </c>
      <c r="F2984" s="1" t="str">
        <f t="shared" si="184"/>
        <v>July</v>
      </c>
      <c r="G2984" s="1" t="str">
        <f t="shared" si="185"/>
        <v>2021</v>
      </c>
      <c r="H2984" s="1" t="str">
        <f t="shared" si="186"/>
        <v>Thursday</v>
      </c>
      <c r="I2984" s="1" t="str">
        <f t="shared" si="187"/>
        <v>08</v>
      </c>
      <c r="J2984" t="s">
        <v>35</v>
      </c>
      <c r="K2984" t="s">
        <v>109</v>
      </c>
      <c r="L2984" t="s">
        <v>110</v>
      </c>
      <c r="M2984" t="s">
        <v>20</v>
      </c>
      <c r="N2984">
        <v>40</v>
      </c>
      <c r="O2984">
        <v>175</v>
      </c>
      <c r="P2984">
        <v>70000</v>
      </c>
      <c r="Q2984">
        <v>21000</v>
      </c>
      <c r="R2984">
        <v>0.3</v>
      </c>
      <c r="S2984" t="s">
        <v>17</v>
      </c>
      <c r="T2984" t="str">
        <f>IF(Table1[[#This Row],[Units Sold]]&gt; 700,"High Units","low Units")</f>
        <v>low Units</v>
      </c>
      <c r="U2984">
        <f>SUM(Table1[[#This Row],[Operating Profit]])/SUM(Table1[Operating Profit])*100</f>
        <v>6.3227278926556883E-3</v>
      </c>
      <c r="V2984">
        <f>SUM(Table1[[#This Row],[Price per Unit]]*Table1[[#This Row],[Units Sold]])</f>
        <v>7000</v>
      </c>
      <c r="W2984">
        <f>SUM(Table1[[#This Row],[Total Sales]]-Table1[[#This Row],[Operating Profit]])</f>
        <v>49000</v>
      </c>
      <c r="X2984">
        <f>SUM(Table1[[#This Row],[Total Sales]]-Table1[[#This Row],[Cost]])</f>
        <v>21000</v>
      </c>
      <c r="Y2984">
        <f>SUM(Table1[[#This Row],[profit/loss]])/SUM(Table1[profit/loss])</f>
        <v>6.3227278926556883E-5</v>
      </c>
    </row>
    <row r="2985" spans="1:25" x14ac:dyDescent="0.3">
      <c r="A2985" t="s">
        <v>25</v>
      </c>
      <c r="B2985" t="s">
        <v>17</v>
      </c>
      <c r="C2985">
        <v>1185732</v>
      </c>
      <c r="D2985" s="9">
        <v>44385</v>
      </c>
      <c r="E2985" s="8" t="str">
        <f>TEXT(Table1[[#This Row],[Invoice Date]],"dd-mm-yyyy")</f>
        <v>08-07-2021</v>
      </c>
      <c r="F2985" s="1" t="str">
        <f t="shared" si="184"/>
        <v>July</v>
      </c>
      <c r="G2985" s="1" t="str">
        <f t="shared" si="185"/>
        <v>2021</v>
      </c>
      <c r="H2985" s="1" t="str">
        <f t="shared" si="186"/>
        <v>Thursday</v>
      </c>
      <c r="I2985" s="1" t="str">
        <f t="shared" si="187"/>
        <v>08</v>
      </c>
      <c r="J2985" t="s">
        <v>35</v>
      </c>
      <c r="K2985" t="s">
        <v>109</v>
      </c>
      <c r="L2985" t="s">
        <v>110</v>
      </c>
      <c r="M2985" t="s">
        <v>21</v>
      </c>
      <c r="N2985">
        <v>50</v>
      </c>
      <c r="O2985">
        <v>200</v>
      </c>
      <c r="P2985">
        <v>100000</v>
      </c>
      <c r="Q2985">
        <v>35000</v>
      </c>
      <c r="R2985">
        <v>0.35</v>
      </c>
      <c r="S2985" t="s">
        <v>17</v>
      </c>
      <c r="T2985" t="str">
        <f>IF(Table1[[#This Row],[Units Sold]]&gt; 700,"High Units","low Units")</f>
        <v>low Units</v>
      </c>
      <c r="U2985">
        <f>SUM(Table1[[#This Row],[Operating Profit]])/SUM(Table1[Operating Profit])*100</f>
        <v>1.0537879821092815E-2</v>
      </c>
      <c r="V2985">
        <f>SUM(Table1[[#This Row],[Price per Unit]]*Table1[[#This Row],[Units Sold]])</f>
        <v>10000</v>
      </c>
      <c r="W2985">
        <f>SUM(Table1[[#This Row],[Total Sales]]-Table1[[#This Row],[Operating Profit]])</f>
        <v>65000</v>
      </c>
      <c r="X2985">
        <f>SUM(Table1[[#This Row],[Total Sales]]-Table1[[#This Row],[Cost]])</f>
        <v>35000</v>
      </c>
      <c r="Y2985">
        <f>SUM(Table1[[#This Row],[profit/loss]])/SUM(Table1[profit/loss])</f>
        <v>1.0537879821092815E-4</v>
      </c>
    </row>
    <row r="2986" spans="1:25" x14ac:dyDescent="0.3">
      <c r="A2986" t="s">
        <v>25</v>
      </c>
      <c r="B2986" t="s">
        <v>17</v>
      </c>
      <c r="C2986">
        <v>1185732</v>
      </c>
      <c r="D2986" s="9">
        <v>44385</v>
      </c>
      <c r="E2986" s="8" t="str">
        <f>TEXT(Table1[[#This Row],[Invoice Date]],"dd-mm-yyyy")</f>
        <v>08-07-2021</v>
      </c>
      <c r="F2986" s="1" t="str">
        <f t="shared" si="184"/>
        <v>July</v>
      </c>
      <c r="G2986" s="1" t="str">
        <f t="shared" si="185"/>
        <v>2021</v>
      </c>
      <c r="H2986" s="1" t="str">
        <f t="shared" si="186"/>
        <v>Thursday</v>
      </c>
      <c r="I2986" s="1" t="str">
        <f t="shared" si="187"/>
        <v>08</v>
      </c>
      <c r="J2986" t="s">
        <v>35</v>
      </c>
      <c r="K2986" t="s">
        <v>109</v>
      </c>
      <c r="L2986" t="s">
        <v>110</v>
      </c>
      <c r="M2986" t="s">
        <v>22</v>
      </c>
      <c r="N2986">
        <v>55</v>
      </c>
      <c r="O2986">
        <v>375</v>
      </c>
      <c r="P2986">
        <v>206250</v>
      </c>
      <c r="Q2986">
        <v>82500</v>
      </c>
      <c r="R2986">
        <v>0.4</v>
      </c>
      <c r="S2986" t="s">
        <v>17</v>
      </c>
      <c r="T2986" t="str">
        <f>IF(Table1[[#This Row],[Units Sold]]&gt; 700,"High Units","low Units")</f>
        <v>low Units</v>
      </c>
      <c r="U2986">
        <f>SUM(Table1[[#This Row],[Operating Profit]])/SUM(Table1[Operating Profit])*100</f>
        <v>2.4839288149718773E-2</v>
      </c>
      <c r="V2986">
        <f>SUM(Table1[[#This Row],[Price per Unit]]*Table1[[#This Row],[Units Sold]])</f>
        <v>20625</v>
      </c>
      <c r="W2986">
        <f>SUM(Table1[[#This Row],[Total Sales]]-Table1[[#This Row],[Operating Profit]])</f>
        <v>123750</v>
      </c>
      <c r="X2986">
        <f>SUM(Table1[[#This Row],[Total Sales]]-Table1[[#This Row],[Cost]])</f>
        <v>82500</v>
      </c>
      <c r="Y2986">
        <f>SUM(Table1[[#This Row],[profit/loss]])/SUM(Table1[profit/loss])</f>
        <v>2.4839288149718775E-4</v>
      </c>
    </row>
    <row r="2987" spans="1:25" x14ac:dyDescent="0.3">
      <c r="A2987" t="s">
        <v>25</v>
      </c>
      <c r="B2987" t="s">
        <v>17</v>
      </c>
      <c r="C2987">
        <v>1185732</v>
      </c>
      <c r="D2987" s="9">
        <v>44417</v>
      </c>
      <c r="E2987" s="8" t="str">
        <f>TEXT(Table1[[#This Row],[Invoice Date]],"dd-mm-yyyy")</f>
        <v>09-08-2021</v>
      </c>
      <c r="F2987" s="1" t="str">
        <f t="shared" si="184"/>
        <v>August</v>
      </c>
      <c r="G2987" s="1" t="str">
        <f t="shared" si="185"/>
        <v>2021</v>
      </c>
      <c r="H2987" s="1" t="str">
        <f t="shared" si="186"/>
        <v>Monday</v>
      </c>
      <c r="I2987" s="1" t="str">
        <f t="shared" si="187"/>
        <v>09</v>
      </c>
      <c r="J2987" t="s">
        <v>35</v>
      </c>
      <c r="K2987" t="s">
        <v>109</v>
      </c>
      <c r="L2987" t="s">
        <v>110</v>
      </c>
      <c r="M2987" t="s">
        <v>16</v>
      </c>
      <c r="N2987">
        <v>50</v>
      </c>
      <c r="O2987">
        <v>525</v>
      </c>
      <c r="P2987">
        <v>262500</v>
      </c>
      <c r="Q2987">
        <v>91875</v>
      </c>
      <c r="R2987">
        <v>0.35</v>
      </c>
      <c r="S2987" t="s">
        <v>17</v>
      </c>
      <c r="T2987" t="str">
        <f>IF(Table1[[#This Row],[Units Sold]]&gt; 700,"High Units","low Units")</f>
        <v>low Units</v>
      </c>
      <c r="U2987">
        <f>SUM(Table1[[#This Row],[Operating Profit]])/SUM(Table1[Operating Profit])*100</f>
        <v>2.7661934530368641E-2</v>
      </c>
      <c r="V2987">
        <f>SUM(Table1[[#This Row],[Price per Unit]]*Table1[[#This Row],[Units Sold]])</f>
        <v>26250</v>
      </c>
      <c r="W2987">
        <f>SUM(Table1[[#This Row],[Total Sales]]-Table1[[#This Row],[Operating Profit]])</f>
        <v>170625</v>
      </c>
      <c r="X2987">
        <f>SUM(Table1[[#This Row],[Total Sales]]-Table1[[#This Row],[Cost]])</f>
        <v>91875</v>
      </c>
      <c r="Y2987">
        <f>SUM(Table1[[#This Row],[profit/loss]])/SUM(Table1[profit/loss])</f>
        <v>2.7661934530368639E-4</v>
      </c>
    </row>
    <row r="2988" spans="1:25" x14ac:dyDescent="0.3">
      <c r="A2988" t="s">
        <v>25</v>
      </c>
      <c r="B2988" t="s">
        <v>17</v>
      </c>
      <c r="C2988">
        <v>1185732</v>
      </c>
      <c r="D2988" s="9">
        <v>44417</v>
      </c>
      <c r="E2988" s="8" t="str">
        <f>TEXT(Table1[[#This Row],[Invoice Date]],"dd-mm-yyyy")</f>
        <v>09-08-2021</v>
      </c>
      <c r="F2988" s="1" t="str">
        <f t="shared" si="184"/>
        <v>August</v>
      </c>
      <c r="G2988" s="1" t="str">
        <f t="shared" si="185"/>
        <v>2021</v>
      </c>
      <c r="H2988" s="1" t="str">
        <f t="shared" si="186"/>
        <v>Monday</v>
      </c>
      <c r="I2988" s="1" t="str">
        <f t="shared" si="187"/>
        <v>09</v>
      </c>
      <c r="J2988" t="s">
        <v>35</v>
      </c>
      <c r="K2988" t="s">
        <v>109</v>
      </c>
      <c r="L2988" t="s">
        <v>110</v>
      </c>
      <c r="M2988" t="s">
        <v>18</v>
      </c>
      <c r="N2988">
        <v>45</v>
      </c>
      <c r="O2988">
        <v>300</v>
      </c>
      <c r="P2988">
        <v>135000</v>
      </c>
      <c r="Q2988">
        <v>40500</v>
      </c>
      <c r="R2988">
        <v>0.3</v>
      </c>
      <c r="S2988" t="s">
        <v>17</v>
      </c>
      <c r="T2988" t="str">
        <f>IF(Table1[[#This Row],[Units Sold]]&gt; 700,"High Units","low Units")</f>
        <v>low Units</v>
      </c>
      <c r="U2988">
        <f>SUM(Table1[[#This Row],[Operating Profit]])/SUM(Table1[Operating Profit])*100</f>
        <v>1.21938323644074E-2</v>
      </c>
      <c r="V2988">
        <f>SUM(Table1[[#This Row],[Price per Unit]]*Table1[[#This Row],[Units Sold]])</f>
        <v>13500</v>
      </c>
      <c r="W2988">
        <f>SUM(Table1[[#This Row],[Total Sales]]-Table1[[#This Row],[Operating Profit]])</f>
        <v>94500</v>
      </c>
      <c r="X2988">
        <f>SUM(Table1[[#This Row],[Total Sales]]-Table1[[#This Row],[Cost]])</f>
        <v>40500</v>
      </c>
      <c r="Y2988">
        <f>SUM(Table1[[#This Row],[profit/loss]])/SUM(Table1[profit/loss])</f>
        <v>1.2193832364407399E-4</v>
      </c>
    </row>
    <row r="2989" spans="1:25" x14ac:dyDescent="0.3">
      <c r="A2989" t="s">
        <v>25</v>
      </c>
      <c r="B2989" t="s">
        <v>17</v>
      </c>
      <c r="C2989">
        <v>1185732</v>
      </c>
      <c r="D2989" s="9">
        <v>44417</v>
      </c>
      <c r="E2989" s="8" t="str">
        <f>TEXT(Table1[[#This Row],[Invoice Date]],"dd-mm-yyyy")</f>
        <v>09-08-2021</v>
      </c>
      <c r="F2989" s="1" t="str">
        <f t="shared" si="184"/>
        <v>August</v>
      </c>
      <c r="G2989" s="1" t="str">
        <f t="shared" si="185"/>
        <v>2021</v>
      </c>
      <c r="H2989" s="1" t="str">
        <f t="shared" si="186"/>
        <v>Monday</v>
      </c>
      <c r="I2989" s="1" t="str">
        <f t="shared" si="187"/>
        <v>09</v>
      </c>
      <c r="J2989" t="s">
        <v>35</v>
      </c>
      <c r="K2989" t="s">
        <v>109</v>
      </c>
      <c r="L2989" t="s">
        <v>110</v>
      </c>
      <c r="M2989" t="s">
        <v>19</v>
      </c>
      <c r="N2989">
        <v>40</v>
      </c>
      <c r="O2989">
        <v>225</v>
      </c>
      <c r="P2989">
        <v>90000</v>
      </c>
      <c r="Q2989">
        <v>27000</v>
      </c>
      <c r="R2989">
        <v>0.3</v>
      </c>
      <c r="S2989" t="s">
        <v>17</v>
      </c>
      <c r="T2989" t="str">
        <f>IF(Table1[[#This Row],[Units Sold]]&gt; 700,"High Units","low Units")</f>
        <v>low Units</v>
      </c>
      <c r="U2989">
        <f>SUM(Table1[[#This Row],[Operating Profit]])/SUM(Table1[Operating Profit])*100</f>
        <v>8.1292215762715989E-3</v>
      </c>
      <c r="V2989">
        <f>SUM(Table1[[#This Row],[Price per Unit]]*Table1[[#This Row],[Units Sold]])</f>
        <v>9000</v>
      </c>
      <c r="W2989">
        <f>SUM(Table1[[#This Row],[Total Sales]]-Table1[[#This Row],[Operating Profit]])</f>
        <v>63000</v>
      </c>
      <c r="X2989">
        <f>SUM(Table1[[#This Row],[Total Sales]]-Table1[[#This Row],[Cost]])</f>
        <v>27000</v>
      </c>
      <c r="Y2989">
        <f>SUM(Table1[[#This Row],[profit/loss]])/SUM(Table1[profit/loss])</f>
        <v>8.1292215762715996E-5</v>
      </c>
    </row>
    <row r="2990" spans="1:25" x14ac:dyDescent="0.3">
      <c r="A2990" t="s">
        <v>25</v>
      </c>
      <c r="B2990" t="s">
        <v>17</v>
      </c>
      <c r="C2990">
        <v>1185732</v>
      </c>
      <c r="D2990" s="9">
        <v>44417</v>
      </c>
      <c r="E2990" s="8" t="str">
        <f>TEXT(Table1[[#This Row],[Invoice Date]],"dd-mm-yyyy")</f>
        <v>09-08-2021</v>
      </c>
      <c r="F2990" s="1" t="str">
        <f t="shared" si="184"/>
        <v>August</v>
      </c>
      <c r="G2990" s="1" t="str">
        <f t="shared" si="185"/>
        <v>2021</v>
      </c>
      <c r="H2990" s="1" t="str">
        <f t="shared" si="186"/>
        <v>Monday</v>
      </c>
      <c r="I2990" s="1" t="str">
        <f t="shared" si="187"/>
        <v>09</v>
      </c>
      <c r="J2990" t="s">
        <v>35</v>
      </c>
      <c r="K2990" t="s">
        <v>109</v>
      </c>
      <c r="L2990" t="s">
        <v>110</v>
      </c>
      <c r="M2990" t="s">
        <v>20</v>
      </c>
      <c r="N2990">
        <v>40</v>
      </c>
      <c r="O2990">
        <v>200</v>
      </c>
      <c r="P2990">
        <v>80000</v>
      </c>
      <c r="Q2990">
        <v>24000</v>
      </c>
      <c r="R2990">
        <v>0.3</v>
      </c>
      <c r="S2990" t="s">
        <v>17</v>
      </c>
      <c r="T2990" t="str">
        <f>IF(Table1[[#This Row],[Units Sold]]&gt; 700,"High Units","low Units")</f>
        <v>low Units</v>
      </c>
      <c r="U2990">
        <f>SUM(Table1[[#This Row],[Operating Profit]])/SUM(Table1[Operating Profit])*100</f>
        <v>7.225974734463644E-3</v>
      </c>
      <c r="V2990">
        <f>SUM(Table1[[#This Row],[Price per Unit]]*Table1[[#This Row],[Units Sold]])</f>
        <v>8000</v>
      </c>
      <c r="W2990">
        <f>SUM(Table1[[#This Row],[Total Sales]]-Table1[[#This Row],[Operating Profit]])</f>
        <v>56000</v>
      </c>
      <c r="X2990">
        <f>SUM(Table1[[#This Row],[Total Sales]]-Table1[[#This Row],[Cost]])</f>
        <v>24000</v>
      </c>
      <c r="Y2990">
        <f>SUM(Table1[[#This Row],[profit/loss]])/SUM(Table1[profit/loss])</f>
        <v>7.225974734463644E-5</v>
      </c>
    </row>
    <row r="2991" spans="1:25" x14ac:dyDescent="0.3">
      <c r="A2991" t="s">
        <v>25</v>
      </c>
      <c r="B2991" t="s">
        <v>17</v>
      </c>
      <c r="C2991">
        <v>1185732</v>
      </c>
      <c r="D2991" s="9">
        <v>44417</v>
      </c>
      <c r="E2991" s="8" t="str">
        <f>TEXT(Table1[[#This Row],[Invoice Date]],"dd-mm-yyyy")</f>
        <v>09-08-2021</v>
      </c>
      <c r="F2991" s="1" t="str">
        <f t="shared" si="184"/>
        <v>August</v>
      </c>
      <c r="G2991" s="1" t="str">
        <f t="shared" si="185"/>
        <v>2021</v>
      </c>
      <c r="H2991" s="1" t="str">
        <f t="shared" si="186"/>
        <v>Monday</v>
      </c>
      <c r="I2991" s="1" t="str">
        <f t="shared" si="187"/>
        <v>09</v>
      </c>
      <c r="J2991" t="s">
        <v>35</v>
      </c>
      <c r="K2991" t="s">
        <v>109</v>
      </c>
      <c r="L2991" t="s">
        <v>110</v>
      </c>
      <c r="M2991" t="s">
        <v>21</v>
      </c>
      <c r="N2991">
        <v>50</v>
      </c>
      <c r="O2991">
        <v>175</v>
      </c>
      <c r="P2991">
        <v>87500</v>
      </c>
      <c r="Q2991">
        <v>30625</v>
      </c>
      <c r="R2991">
        <v>0.35</v>
      </c>
      <c r="S2991" t="s">
        <v>17</v>
      </c>
      <c r="T2991" t="str">
        <f>IF(Table1[[#This Row],[Units Sold]]&gt; 700,"High Units","low Units")</f>
        <v>low Units</v>
      </c>
      <c r="U2991">
        <f>SUM(Table1[[#This Row],[Operating Profit]])/SUM(Table1[Operating Profit])*100</f>
        <v>9.2206448434562129E-3</v>
      </c>
      <c r="V2991">
        <f>SUM(Table1[[#This Row],[Price per Unit]]*Table1[[#This Row],[Units Sold]])</f>
        <v>8750</v>
      </c>
      <c r="W2991">
        <f>SUM(Table1[[#This Row],[Total Sales]]-Table1[[#This Row],[Operating Profit]])</f>
        <v>56875</v>
      </c>
      <c r="X2991">
        <f>SUM(Table1[[#This Row],[Total Sales]]-Table1[[#This Row],[Cost]])</f>
        <v>30625</v>
      </c>
      <c r="Y2991">
        <f>SUM(Table1[[#This Row],[profit/loss]])/SUM(Table1[profit/loss])</f>
        <v>9.2206448434562125E-5</v>
      </c>
    </row>
    <row r="2992" spans="1:25" x14ac:dyDescent="0.3">
      <c r="A2992" t="s">
        <v>25</v>
      </c>
      <c r="B2992" t="s">
        <v>17</v>
      </c>
      <c r="C2992">
        <v>1185732</v>
      </c>
      <c r="D2992" s="9">
        <v>44417</v>
      </c>
      <c r="E2992" s="8" t="str">
        <f>TEXT(Table1[[#This Row],[Invoice Date]],"dd-mm-yyyy")</f>
        <v>09-08-2021</v>
      </c>
      <c r="F2992" s="1" t="str">
        <f t="shared" si="184"/>
        <v>August</v>
      </c>
      <c r="G2992" s="1" t="str">
        <f t="shared" si="185"/>
        <v>2021</v>
      </c>
      <c r="H2992" s="1" t="str">
        <f t="shared" si="186"/>
        <v>Monday</v>
      </c>
      <c r="I2992" s="1" t="str">
        <f t="shared" si="187"/>
        <v>09</v>
      </c>
      <c r="J2992" t="s">
        <v>35</v>
      </c>
      <c r="K2992" t="s">
        <v>109</v>
      </c>
      <c r="L2992" t="s">
        <v>110</v>
      </c>
      <c r="M2992" t="s">
        <v>22</v>
      </c>
      <c r="N2992">
        <v>55</v>
      </c>
      <c r="O2992">
        <v>350</v>
      </c>
      <c r="P2992">
        <v>192500</v>
      </c>
      <c r="Q2992">
        <v>77000</v>
      </c>
      <c r="R2992">
        <v>0.4</v>
      </c>
      <c r="S2992" t="s">
        <v>17</v>
      </c>
      <c r="T2992" t="str">
        <f>IF(Table1[[#This Row],[Units Sold]]&gt; 700,"High Units","low Units")</f>
        <v>low Units</v>
      </c>
      <c r="U2992">
        <f>SUM(Table1[[#This Row],[Operating Profit]])/SUM(Table1[Operating Profit])*100</f>
        <v>2.318333560640419E-2</v>
      </c>
      <c r="V2992">
        <f>SUM(Table1[[#This Row],[Price per Unit]]*Table1[[#This Row],[Units Sold]])</f>
        <v>19250</v>
      </c>
      <c r="W2992">
        <f>SUM(Table1[[#This Row],[Total Sales]]-Table1[[#This Row],[Operating Profit]])</f>
        <v>115500</v>
      </c>
      <c r="X2992">
        <f>SUM(Table1[[#This Row],[Total Sales]]-Table1[[#This Row],[Cost]])</f>
        <v>77000</v>
      </c>
      <c r="Y2992">
        <f>SUM(Table1[[#This Row],[profit/loss]])/SUM(Table1[profit/loss])</f>
        <v>2.3183335606404191E-4</v>
      </c>
    </row>
    <row r="2993" spans="1:25" x14ac:dyDescent="0.3">
      <c r="A2993" t="s">
        <v>25</v>
      </c>
      <c r="B2993" t="s">
        <v>17</v>
      </c>
      <c r="C2993">
        <v>1185732</v>
      </c>
      <c r="D2993" s="9">
        <v>44449</v>
      </c>
      <c r="E2993" s="8" t="str">
        <f>TEXT(Table1[[#This Row],[Invoice Date]],"dd-mm-yyyy")</f>
        <v>10-09-2021</v>
      </c>
      <c r="F2993" s="1" t="str">
        <f t="shared" si="184"/>
        <v>September</v>
      </c>
      <c r="G2993" s="1" t="str">
        <f t="shared" si="185"/>
        <v>2021</v>
      </c>
      <c r="H2993" s="1" t="str">
        <f t="shared" si="186"/>
        <v>Friday</v>
      </c>
      <c r="I2993" s="1" t="str">
        <f t="shared" si="187"/>
        <v>10</v>
      </c>
      <c r="J2993" t="s">
        <v>35</v>
      </c>
      <c r="K2993" t="s">
        <v>109</v>
      </c>
      <c r="L2993" t="s">
        <v>110</v>
      </c>
      <c r="M2993" t="s">
        <v>16</v>
      </c>
      <c r="N2993">
        <v>40</v>
      </c>
      <c r="O2993">
        <v>475</v>
      </c>
      <c r="P2993">
        <v>190000</v>
      </c>
      <c r="Q2993">
        <v>66500</v>
      </c>
      <c r="R2993">
        <v>0.35</v>
      </c>
      <c r="S2993" t="s">
        <v>17</v>
      </c>
      <c r="T2993" t="str">
        <f>IF(Table1[[#This Row],[Units Sold]]&gt; 700,"High Units","low Units")</f>
        <v>low Units</v>
      </c>
      <c r="U2993">
        <f>SUM(Table1[[#This Row],[Operating Profit]])/SUM(Table1[Operating Profit])*100</f>
        <v>2.0021971660076347E-2</v>
      </c>
      <c r="V2993">
        <f>SUM(Table1[[#This Row],[Price per Unit]]*Table1[[#This Row],[Units Sold]])</f>
        <v>19000</v>
      </c>
      <c r="W2993">
        <f>SUM(Table1[[#This Row],[Total Sales]]-Table1[[#This Row],[Operating Profit]])</f>
        <v>123500</v>
      </c>
      <c r="X2993">
        <f>SUM(Table1[[#This Row],[Total Sales]]-Table1[[#This Row],[Cost]])</f>
        <v>66500</v>
      </c>
      <c r="Y2993">
        <f>SUM(Table1[[#This Row],[profit/loss]])/SUM(Table1[profit/loss])</f>
        <v>2.0021971660076347E-4</v>
      </c>
    </row>
    <row r="2994" spans="1:25" x14ac:dyDescent="0.3">
      <c r="A2994" t="s">
        <v>25</v>
      </c>
      <c r="B2994" t="s">
        <v>17</v>
      </c>
      <c r="C2994">
        <v>1185732</v>
      </c>
      <c r="D2994" s="9">
        <v>44449</v>
      </c>
      <c r="E2994" s="8" t="str">
        <f>TEXT(Table1[[#This Row],[Invoice Date]],"dd-mm-yyyy")</f>
        <v>10-09-2021</v>
      </c>
      <c r="F2994" s="1" t="str">
        <f t="shared" si="184"/>
        <v>September</v>
      </c>
      <c r="G2994" s="1" t="str">
        <f t="shared" si="185"/>
        <v>2021</v>
      </c>
      <c r="H2994" s="1" t="str">
        <f t="shared" si="186"/>
        <v>Friday</v>
      </c>
      <c r="I2994" s="1" t="str">
        <f t="shared" si="187"/>
        <v>10</v>
      </c>
      <c r="J2994" t="s">
        <v>35</v>
      </c>
      <c r="K2994" t="s">
        <v>109</v>
      </c>
      <c r="L2994" t="s">
        <v>110</v>
      </c>
      <c r="M2994" t="s">
        <v>18</v>
      </c>
      <c r="N2994">
        <v>35</v>
      </c>
      <c r="O2994">
        <v>275</v>
      </c>
      <c r="P2994">
        <v>96250</v>
      </c>
      <c r="Q2994">
        <v>28875</v>
      </c>
      <c r="R2994">
        <v>0.3</v>
      </c>
      <c r="S2994" t="s">
        <v>17</v>
      </c>
      <c r="T2994" t="str">
        <f>IF(Table1[[#This Row],[Units Sold]]&gt; 700,"High Units","low Units")</f>
        <v>low Units</v>
      </c>
      <c r="U2994">
        <f>SUM(Table1[[#This Row],[Operating Profit]])/SUM(Table1[Operating Profit])*100</f>
        <v>8.6937508524015713E-3</v>
      </c>
      <c r="V2994">
        <f>SUM(Table1[[#This Row],[Price per Unit]]*Table1[[#This Row],[Units Sold]])</f>
        <v>9625</v>
      </c>
      <c r="W2994">
        <f>SUM(Table1[[#This Row],[Total Sales]]-Table1[[#This Row],[Operating Profit]])</f>
        <v>67375</v>
      </c>
      <c r="X2994">
        <f>SUM(Table1[[#This Row],[Total Sales]]-Table1[[#This Row],[Cost]])</f>
        <v>28875</v>
      </c>
      <c r="Y2994">
        <f>SUM(Table1[[#This Row],[profit/loss]])/SUM(Table1[profit/loss])</f>
        <v>8.6937508524015714E-5</v>
      </c>
    </row>
    <row r="2995" spans="1:25" x14ac:dyDescent="0.3">
      <c r="A2995" t="s">
        <v>25</v>
      </c>
      <c r="B2995" t="s">
        <v>17</v>
      </c>
      <c r="C2995">
        <v>1185732</v>
      </c>
      <c r="D2995" s="9">
        <v>44449</v>
      </c>
      <c r="E2995" s="8" t="str">
        <f>TEXT(Table1[[#This Row],[Invoice Date]],"dd-mm-yyyy")</f>
        <v>10-09-2021</v>
      </c>
      <c r="F2995" s="1" t="str">
        <f t="shared" si="184"/>
        <v>September</v>
      </c>
      <c r="G2995" s="1" t="str">
        <f t="shared" si="185"/>
        <v>2021</v>
      </c>
      <c r="H2995" s="1" t="str">
        <f t="shared" si="186"/>
        <v>Friday</v>
      </c>
      <c r="I2995" s="1" t="str">
        <f t="shared" si="187"/>
        <v>10</v>
      </c>
      <c r="J2995" t="s">
        <v>35</v>
      </c>
      <c r="K2995" t="s">
        <v>109</v>
      </c>
      <c r="L2995" t="s">
        <v>110</v>
      </c>
      <c r="M2995" t="s">
        <v>19</v>
      </c>
      <c r="N2995">
        <v>30</v>
      </c>
      <c r="O2995">
        <v>175</v>
      </c>
      <c r="P2995">
        <v>52500</v>
      </c>
      <c r="Q2995">
        <v>15750</v>
      </c>
      <c r="R2995">
        <v>0.3</v>
      </c>
      <c r="S2995" t="s">
        <v>17</v>
      </c>
      <c r="T2995" t="str">
        <f>IF(Table1[[#This Row],[Units Sold]]&gt; 700,"High Units","low Units")</f>
        <v>low Units</v>
      </c>
      <c r="U2995">
        <f>SUM(Table1[[#This Row],[Operating Profit]])/SUM(Table1[Operating Profit])*100</f>
        <v>4.742045919491766E-3</v>
      </c>
      <c r="V2995">
        <f>SUM(Table1[[#This Row],[Price per Unit]]*Table1[[#This Row],[Units Sold]])</f>
        <v>5250</v>
      </c>
      <c r="W2995">
        <f>SUM(Table1[[#This Row],[Total Sales]]-Table1[[#This Row],[Operating Profit]])</f>
        <v>36750</v>
      </c>
      <c r="X2995">
        <f>SUM(Table1[[#This Row],[Total Sales]]-Table1[[#This Row],[Cost]])</f>
        <v>15750</v>
      </c>
      <c r="Y2995">
        <f>SUM(Table1[[#This Row],[profit/loss]])/SUM(Table1[profit/loss])</f>
        <v>4.7420459194917662E-5</v>
      </c>
    </row>
    <row r="2996" spans="1:25" x14ac:dyDescent="0.3">
      <c r="A2996" t="s">
        <v>25</v>
      </c>
      <c r="B2996" t="s">
        <v>17</v>
      </c>
      <c r="C2996">
        <v>1185732</v>
      </c>
      <c r="D2996" s="9">
        <v>44449</v>
      </c>
      <c r="E2996" s="8" t="str">
        <f>TEXT(Table1[[#This Row],[Invoice Date]],"dd-mm-yyyy")</f>
        <v>10-09-2021</v>
      </c>
      <c r="F2996" s="1" t="str">
        <f t="shared" si="184"/>
        <v>September</v>
      </c>
      <c r="G2996" s="1" t="str">
        <f t="shared" si="185"/>
        <v>2021</v>
      </c>
      <c r="H2996" s="1" t="str">
        <f t="shared" si="186"/>
        <v>Friday</v>
      </c>
      <c r="I2996" s="1" t="str">
        <f t="shared" si="187"/>
        <v>10</v>
      </c>
      <c r="J2996" t="s">
        <v>35</v>
      </c>
      <c r="K2996" t="s">
        <v>109</v>
      </c>
      <c r="L2996" t="s">
        <v>110</v>
      </c>
      <c r="M2996" t="s">
        <v>20</v>
      </c>
      <c r="N2996">
        <v>30</v>
      </c>
      <c r="O2996">
        <v>150</v>
      </c>
      <c r="P2996">
        <v>45000</v>
      </c>
      <c r="Q2996">
        <v>13500</v>
      </c>
      <c r="R2996">
        <v>0.3</v>
      </c>
      <c r="S2996" t="s">
        <v>17</v>
      </c>
      <c r="T2996" t="str">
        <f>IF(Table1[[#This Row],[Units Sold]]&gt; 700,"High Units","low Units")</f>
        <v>low Units</v>
      </c>
      <c r="U2996">
        <f>SUM(Table1[[#This Row],[Operating Profit]])/SUM(Table1[Operating Profit])*100</f>
        <v>4.0646107881357994E-3</v>
      </c>
      <c r="V2996">
        <f>SUM(Table1[[#This Row],[Price per Unit]]*Table1[[#This Row],[Units Sold]])</f>
        <v>4500</v>
      </c>
      <c r="W2996">
        <f>SUM(Table1[[#This Row],[Total Sales]]-Table1[[#This Row],[Operating Profit]])</f>
        <v>31500</v>
      </c>
      <c r="X2996">
        <f>SUM(Table1[[#This Row],[Total Sales]]-Table1[[#This Row],[Cost]])</f>
        <v>13500</v>
      </c>
      <c r="Y2996">
        <f>SUM(Table1[[#This Row],[profit/loss]])/SUM(Table1[profit/loss])</f>
        <v>4.0646107881357998E-5</v>
      </c>
    </row>
    <row r="2997" spans="1:25" x14ac:dyDescent="0.3">
      <c r="A2997" t="s">
        <v>25</v>
      </c>
      <c r="B2997" t="s">
        <v>17</v>
      </c>
      <c r="C2997">
        <v>1185732</v>
      </c>
      <c r="D2997" s="9">
        <v>44449</v>
      </c>
      <c r="E2997" s="8" t="str">
        <f>TEXT(Table1[[#This Row],[Invoice Date]],"dd-mm-yyyy")</f>
        <v>10-09-2021</v>
      </c>
      <c r="F2997" s="1" t="str">
        <f t="shared" si="184"/>
        <v>September</v>
      </c>
      <c r="G2997" s="1" t="str">
        <f t="shared" si="185"/>
        <v>2021</v>
      </c>
      <c r="H2997" s="1" t="str">
        <f t="shared" si="186"/>
        <v>Friday</v>
      </c>
      <c r="I2997" s="1" t="str">
        <f t="shared" si="187"/>
        <v>10</v>
      </c>
      <c r="J2997" t="s">
        <v>35</v>
      </c>
      <c r="K2997" t="s">
        <v>109</v>
      </c>
      <c r="L2997" t="s">
        <v>110</v>
      </c>
      <c r="M2997" t="s">
        <v>21</v>
      </c>
      <c r="N2997">
        <v>40</v>
      </c>
      <c r="O2997">
        <v>150</v>
      </c>
      <c r="P2997">
        <v>60000</v>
      </c>
      <c r="Q2997">
        <v>21000</v>
      </c>
      <c r="R2997">
        <v>0.35</v>
      </c>
      <c r="S2997" t="s">
        <v>17</v>
      </c>
      <c r="T2997" t="str">
        <f>IF(Table1[[#This Row],[Units Sold]]&gt; 700,"High Units","low Units")</f>
        <v>low Units</v>
      </c>
      <c r="U2997">
        <f>SUM(Table1[[#This Row],[Operating Profit]])/SUM(Table1[Operating Profit])*100</f>
        <v>6.3227278926556883E-3</v>
      </c>
      <c r="V2997">
        <f>SUM(Table1[[#This Row],[Price per Unit]]*Table1[[#This Row],[Units Sold]])</f>
        <v>6000</v>
      </c>
      <c r="W2997">
        <f>SUM(Table1[[#This Row],[Total Sales]]-Table1[[#This Row],[Operating Profit]])</f>
        <v>39000</v>
      </c>
      <c r="X2997">
        <f>SUM(Table1[[#This Row],[Total Sales]]-Table1[[#This Row],[Cost]])</f>
        <v>21000</v>
      </c>
      <c r="Y2997">
        <f>SUM(Table1[[#This Row],[profit/loss]])/SUM(Table1[profit/loss])</f>
        <v>6.3227278926556883E-5</v>
      </c>
    </row>
    <row r="2998" spans="1:25" x14ac:dyDescent="0.3">
      <c r="A2998" t="s">
        <v>25</v>
      </c>
      <c r="B2998" t="s">
        <v>17</v>
      </c>
      <c r="C2998">
        <v>1185732</v>
      </c>
      <c r="D2998" s="9">
        <v>44449</v>
      </c>
      <c r="E2998" s="8" t="str">
        <f>TEXT(Table1[[#This Row],[Invoice Date]],"dd-mm-yyyy")</f>
        <v>10-09-2021</v>
      </c>
      <c r="F2998" s="1" t="str">
        <f t="shared" si="184"/>
        <v>September</v>
      </c>
      <c r="G2998" s="1" t="str">
        <f t="shared" si="185"/>
        <v>2021</v>
      </c>
      <c r="H2998" s="1" t="str">
        <f t="shared" si="186"/>
        <v>Friday</v>
      </c>
      <c r="I2998" s="1" t="str">
        <f t="shared" si="187"/>
        <v>10</v>
      </c>
      <c r="J2998" t="s">
        <v>35</v>
      </c>
      <c r="K2998" t="s">
        <v>109</v>
      </c>
      <c r="L2998" t="s">
        <v>110</v>
      </c>
      <c r="M2998" t="s">
        <v>22</v>
      </c>
      <c r="N2998">
        <v>45</v>
      </c>
      <c r="O2998">
        <v>225</v>
      </c>
      <c r="P2998">
        <v>101250</v>
      </c>
      <c r="Q2998">
        <v>40500</v>
      </c>
      <c r="R2998">
        <v>0.4</v>
      </c>
      <c r="S2998" t="s">
        <v>17</v>
      </c>
      <c r="T2998" t="str">
        <f>IF(Table1[[#This Row],[Units Sold]]&gt; 700,"High Units","low Units")</f>
        <v>low Units</v>
      </c>
      <c r="U2998">
        <f>SUM(Table1[[#This Row],[Operating Profit]])/SUM(Table1[Operating Profit])*100</f>
        <v>1.21938323644074E-2</v>
      </c>
      <c r="V2998">
        <f>SUM(Table1[[#This Row],[Price per Unit]]*Table1[[#This Row],[Units Sold]])</f>
        <v>10125</v>
      </c>
      <c r="W2998">
        <f>SUM(Table1[[#This Row],[Total Sales]]-Table1[[#This Row],[Operating Profit]])</f>
        <v>60750</v>
      </c>
      <c r="X2998">
        <f>SUM(Table1[[#This Row],[Total Sales]]-Table1[[#This Row],[Cost]])</f>
        <v>40500</v>
      </c>
      <c r="Y2998">
        <f>SUM(Table1[[#This Row],[profit/loss]])/SUM(Table1[profit/loss])</f>
        <v>1.2193832364407399E-4</v>
      </c>
    </row>
    <row r="2999" spans="1:25" x14ac:dyDescent="0.3">
      <c r="A2999" t="s">
        <v>25</v>
      </c>
      <c r="B2999" t="s">
        <v>17</v>
      </c>
      <c r="C2999">
        <v>1185732</v>
      </c>
      <c r="D2999" s="9">
        <v>44478</v>
      </c>
      <c r="E2999" s="8" t="str">
        <f>TEXT(Table1[[#This Row],[Invoice Date]],"dd-mm-yyyy")</f>
        <v>09-10-2021</v>
      </c>
      <c r="F2999" s="1" t="str">
        <f t="shared" si="184"/>
        <v>October</v>
      </c>
      <c r="G2999" s="1" t="str">
        <f t="shared" si="185"/>
        <v>2021</v>
      </c>
      <c r="H2999" s="1" t="str">
        <f t="shared" si="186"/>
        <v>Saturday</v>
      </c>
      <c r="I2999" s="1" t="str">
        <f t="shared" si="187"/>
        <v>09</v>
      </c>
      <c r="J2999" t="s">
        <v>35</v>
      </c>
      <c r="K2999" t="s">
        <v>109</v>
      </c>
      <c r="L2999" t="s">
        <v>110</v>
      </c>
      <c r="M2999" t="s">
        <v>16</v>
      </c>
      <c r="N2999">
        <v>50</v>
      </c>
      <c r="O2999">
        <v>400</v>
      </c>
      <c r="P2999">
        <v>200000</v>
      </c>
      <c r="Q2999">
        <v>70000</v>
      </c>
      <c r="R2999">
        <v>0.35</v>
      </c>
      <c r="S2999" t="s">
        <v>17</v>
      </c>
      <c r="T2999" t="str">
        <f>IF(Table1[[#This Row],[Units Sold]]&gt; 700,"High Units","low Units")</f>
        <v>low Units</v>
      </c>
      <c r="U2999">
        <f>SUM(Table1[[#This Row],[Operating Profit]])/SUM(Table1[Operating Profit])*100</f>
        <v>2.1075759642185631E-2</v>
      </c>
      <c r="V2999">
        <f>SUM(Table1[[#This Row],[Price per Unit]]*Table1[[#This Row],[Units Sold]])</f>
        <v>20000</v>
      </c>
      <c r="W2999">
        <f>SUM(Table1[[#This Row],[Total Sales]]-Table1[[#This Row],[Operating Profit]])</f>
        <v>130000</v>
      </c>
      <c r="X2999">
        <f>SUM(Table1[[#This Row],[Total Sales]]-Table1[[#This Row],[Cost]])</f>
        <v>70000</v>
      </c>
      <c r="Y2999">
        <f>SUM(Table1[[#This Row],[profit/loss]])/SUM(Table1[profit/loss])</f>
        <v>2.1075759642185629E-4</v>
      </c>
    </row>
    <row r="3000" spans="1:25" x14ac:dyDescent="0.3">
      <c r="A3000" t="s">
        <v>25</v>
      </c>
      <c r="B3000" t="s">
        <v>17</v>
      </c>
      <c r="C3000">
        <v>1185732</v>
      </c>
      <c r="D3000" s="9">
        <v>44478</v>
      </c>
      <c r="E3000" s="8" t="str">
        <f>TEXT(Table1[[#This Row],[Invoice Date]],"dd-mm-yyyy")</f>
        <v>09-10-2021</v>
      </c>
      <c r="F3000" s="1" t="str">
        <f t="shared" si="184"/>
        <v>October</v>
      </c>
      <c r="G3000" s="1" t="str">
        <f t="shared" si="185"/>
        <v>2021</v>
      </c>
      <c r="H3000" s="1" t="str">
        <f t="shared" si="186"/>
        <v>Saturday</v>
      </c>
      <c r="I3000" s="1" t="str">
        <f t="shared" si="187"/>
        <v>09</v>
      </c>
      <c r="J3000" t="s">
        <v>35</v>
      </c>
      <c r="K3000" t="s">
        <v>109</v>
      </c>
      <c r="L3000" t="s">
        <v>110</v>
      </c>
      <c r="M3000" t="s">
        <v>18</v>
      </c>
      <c r="N3000">
        <v>40</v>
      </c>
      <c r="O3000">
        <v>250</v>
      </c>
      <c r="P3000">
        <v>100000</v>
      </c>
      <c r="Q3000">
        <v>30000</v>
      </c>
      <c r="R3000">
        <v>0.3</v>
      </c>
      <c r="S3000" t="s">
        <v>17</v>
      </c>
      <c r="T3000" t="str">
        <f>IF(Table1[[#This Row],[Units Sold]]&gt; 700,"High Units","low Units")</f>
        <v>low Units</v>
      </c>
      <c r="U3000">
        <f>SUM(Table1[[#This Row],[Operating Profit]])/SUM(Table1[Operating Profit])*100</f>
        <v>9.0324684180795554E-3</v>
      </c>
      <c r="V3000">
        <f>SUM(Table1[[#This Row],[Price per Unit]]*Table1[[#This Row],[Units Sold]])</f>
        <v>10000</v>
      </c>
      <c r="W3000">
        <f>SUM(Table1[[#This Row],[Total Sales]]-Table1[[#This Row],[Operating Profit]])</f>
        <v>70000</v>
      </c>
      <c r="X3000">
        <f>SUM(Table1[[#This Row],[Total Sales]]-Table1[[#This Row],[Cost]])</f>
        <v>30000</v>
      </c>
      <c r="Y3000">
        <f>SUM(Table1[[#This Row],[profit/loss]])/SUM(Table1[profit/loss])</f>
        <v>9.0324684180795553E-5</v>
      </c>
    </row>
    <row r="3001" spans="1:25" x14ac:dyDescent="0.3">
      <c r="A3001" t="s">
        <v>25</v>
      </c>
      <c r="B3001" t="s">
        <v>17</v>
      </c>
      <c r="C3001">
        <v>1185732</v>
      </c>
      <c r="D3001" s="9">
        <v>44478</v>
      </c>
      <c r="E3001" s="8" t="str">
        <f>TEXT(Table1[[#This Row],[Invoice Date]],"dd-mm-yyyy")</f>
        <v>09-10-2021</v>
      </c>
      <c r="F3001" s="1" t="str">
        <f t="shared" si="184"/>
        <v>October</v>
      </c>
      <c r="G3001" s="1" t="str">
        <f t="shared" si="185"/>
        <v>2021</v>
      </c>
      <c r="H3001" s="1" t="str">
        <f t="shared" si="186"/>
        <v>Saturday</v>
      </c>
      <c r="I3001" s="1" t="str">
        <f t="shared" si="187"/>
        <v>09</v>
      </c>
      <c r="J3001" t="s">
        <v>35</v>
      </c>
      <c r="K3001" t="s">
        <v>109</v>
      </c>
      <c r="L3001" t="s">
        <v>110</v>
      </c>
      <c r="M3001" t="s">
        <v>19</v>
      </c>
      <c r="N3001">
        <v>40</v>
      </c>
      <c r="O3001">
        <v>150</v>
      </c>
      <c r="P3001">
        <v>60000</v>
      </c>
      <c r="Q3001">
        <v>18000</v>
      </c>
      <c r="R3001">
        <v>0.3</v>
      </c>
      <c r="S3001" t="s">
        <v>17</v>
      </c>
      <c r="T3001" t="str">
        <f>IF(Table1[[#This Row],[Units Sold]]&gt; 700,"High Units","low Units")</f>
        <v>low Units</v>
      </c>
      <c r="U3001">
        <f>SUM(Table1[[#This Row],[Operating Profit]])/SUM(Table1[Operating Profit])*100</f>
        <v>5.4194810508477334E-3</v>
      </c>
      <c r="V3001">
        <f>SUM(Table1[[#This Row],[Price per Unit]]*Table1[[#This Row],[Units Sold]])</f>
        <v>6000</v>
      </c>
      <c r="W3001">
        <f>SUM(Table1[[#This Row],[Total Sales]]-Table1[[#This Row],[Operating Profit]])</f>
        <v>42000</v>
      </c>
      <c r="X3001">
        <f>SUM(Table1[[#This Row],[Total Sales]]-Table1[[#This Row],[Cost]])</f>
        <v>18000</v>
      </c>
      <c r="Y3001">
        <f>SUM(Table1[[#This Row],[profit/loss]])/SUM(Table1[profit/loss])</f>
        <v>5.4194810508477333E-5</v>
      </c>
    </row>
    <row r="3002" spans="1:25" x14ac:dyDescent="0.3">
      <c r="A3002" t="s">
        <v>25</v>
      </c>
      <c r="B3002" t="s">
        <v>17</v>
      </c>
      <c r="C3002">
        <v>1185732</v>
      </c>
      <c r="D3002" s="9">
        <v>44478</v>
      </c>
      <c r="E3002" s="8" t="str">
        <f>TEXT(Table1[[#This Row],[Invoice Date]],"dd-mm-yyyy")</f>
        <v>09-10-2021</v>
      </c>
      <c r="F3002" s="1" t="str">
        <f t="shared" si="184"/>
        <v>October</v>
      </c>
      <c r="G3002" s="1" t="str">
        <f t="shared" si="185"/>
        <v>2021</v>
      </c>
      <c r="H3002" s="1" t="str">
        <f t="shared" si="186"/>
        <v>Saturday</v>
      </c>
      <c r="I3002" s="1" t="str">
        <f t="shared" si="187"/>
        <v>09</v>
      </c>
      <c r="J3002" t="s">
        <v>35</v>
      </c>
      <c r="K3002" t="s">
        <v>109</v>
      </c>
      <c r="L3002" t="s">
        <v>110</v>
      </c>
      <c r="M3002" t="s">
        <v>20</v>
      </c>
      <c r="N3002">
        <v>40</v>
      </c>
      <c r="O3002">
        <v>125</v>
      </c>
      <c r="P3002">
        <v>50000</v>
      </c>
      <c r="Q3002">
        <v>15000</v>
      </c>
      <c r="R3002">
        <v>0.3</v>
      </c>
      <c r="S3002" t="s">
        <v>17</v>
      </c>
      <c r="T3002" t="str">
        <f>IF(Table1[[#This Row],[Units Sold]]&gt; 700,"High Units","low Units")</f>
        <v>low Units</v>
      </c>
      <c r="U3002">
        <f>SUM(Table1[[#This Row],[Operating Profit]])/SUM(Table1[Operating Profit])*100</f>
        <v>4.5162342090397777E-3</v>
      </c>
      <c r="V3002">
        <f>SUM(Table1[[#This Row],[Price per Unit]]*Table1[[#This Row],[Units Sold]])</f>
        <v>5000</v>
      </c>
      <c r="W3002">
        <f>SUM(Table1[[#This Row],[Total Sales]]-Table1[[#This Row],[Operating Profit]])</f>
        <v>35000</v>
      </c>
      <c r="X3002">
        <f>SUM(Table1[[#This Row],[Total Sales]]-Table1[[#This Row],[Cost]])</f>
        <v>15000</v>
      </c>
      <c r="Y3002">
        <f>SUM(Table1[[#This Row],[profit/loss]])/SUM(Table1[profit/loss])</f>
        <v>4.5162342090397776E-5</v>
      </c>
    </row>
    <row r="3003" spans="1:25" x14ac:dyDescent="0.3">
      <c r="A3003" t="s">
        <v>25</v>
      </c>
      <c r="B3003" t="s">
        <v>17</v>
      </c>
      <c r="C3003">
        <v>1185732</v>
      </c>
      <c r="D3003" s="9">
        <v>44478</v>
      </c>
      <c r="E3003" s="8" t="str">
        <f>TEXT(Table1[[#This Row],[Invoice Date]],"dd-mm-yyyy")</f>
        <v>09-10-2021</v>
      </c>
      <c r="F3003" s="1" t="str">
        <f t="shared" si="184"/>
        <v>October</v>
      </c>
      <c r="G3003" s="1" t="str">
        <f t="shared" si="185"/>
        <v>2021</v>
      </c>
      <c r="H3003" s="1" t="str">
        <f t="shared" si="186"/>
        <v>Saturday</v>
      </c>
      <c r="I3003" s="1" t="str">
        <f t="shared" si="187"/>
        <v>09</v>
      </c>
      <c r="J3003" t="s">
        <v>35</v>
      </c>
      <c r="K3003" t="s">
        <v>109</v>
      </c>
      <c r="L3003" t="s">
        <v>110</v>
      </c>
      <c r="M3003" t="s">
        <v>21</v>
      </c>
      <c r="N3003">
        <v>50</v>
      </c>
      <c r="O3003">
        <v>125</v>
      </c>
      <c r="P3003">
        <v>62500</v>
      </c>
      <c r="Q3003">
        <v>21875</v>
      </c>
      <c r="R3003">
        <v>0.35</v>
      </c>
      <c r="S3003" t="s">
        <v>17</v>
      </c>
      <c r="T3003" t="str">
        <f>IF(Table1[[#This Row],[Units Sold]]&gt; 700,"High Units","low Units")</f>
        <v>low Units</v>
      </c>
      <c r="U3003">
        <f>SUM(Table1[[#This Row],[Operating Profit]])/SUM(Table1[Operating Profit])*100</f>
        <v>6.5861748881830082E-3</v>
      </c>
      <c r="V3003">
        <f>SUM(Table1[[#This Row],[Price per Unit]]*Table1[[#This Row],[Units Sold]])</f>
        <v>6250</v>
      </c>
      <c r="W3003">
        <f>SUM(Table1[[#This Row],[Total Sales]]-Table1[[#This Row],[Operating Profit]])</f>
        <v>40625</v>
      </c>
      <c r="X3003">
        <f>SUM(Table1[[#This Row],[Total Sales]]-Table1[[#This Row],[Cost]])</f>
        <v>21875</v>
      </c>
      <c r="Y3003">
        <f>SUM(Table1[[#This Row],[profit/loss]])/SUM(Table1[profit/loss])</f>
        <v>6.5861748881830082E-5</v>
      </c>
    </row>
    <row r="3004" spans="1:25" x14ac:dyDescent="0.3">
      <c r="A3004" t="s">
        <v>13</v>
      </c>
      <c r="B3004" t="s">
        <v>17</v>
      </c>
      <c r="C3004">
        <v>1185732</v>
      </c>
      <c r="D3004" s="9">
        <v>44478</v>
      </c>
      <c r="E3004" s="8" t="str">
        <f>TEXT(Table1[[#This Row],[Invoice Date]],"dd-mm-yyyy")</f>
        <v>09-10-2021</v>
      </c>
      <c r="F3004" s="1" t="str">
        <f t="shared" si="184"/>
        <v>October</v>
      </c>
      <c r="G3004" s="1" t="str">
        <f t="shared" si="185"/>
        <v>2021</v>
      </c>
      <c r="H3004" s="1" t="str">
        <f t="shared" si="186"/>
        <v>Saturday</v>
      </c>
      <c r="I3004" s="1" t="str">
        <f t="shared" si="187"/>
        <v>09</v>
      </c>
      <c r="J3004" t="s">
        <v>35</v>
      </c>
      <c r="K3004" t="s">
        <v>109</v>
      </c>
      <c r="L3004" t="s">
        <v>110</v>
      </c>
      <c r="M3004" t="s">
        <v>22</v>
      </c>
      <c r="N3004">
        <v>55</v>
      </c>
      <c r="O3004">
        <v>250</v>
      </c>
      <c r="P3004">
        <v>137500</v>
      </c>
      <c r="Q3004">
        <v>55000</v>
      </c>
      <c r="R3004">
        <v>0.4</v>
      </c>
      <c r="S3004" t="s">
        <v>17</v>
      </c>
      <c r="T3004" t="str">
        <f>IF(Table1[[#This Row],[Units Sold]]&gt; 700,"High Units","low Units")</f>
        <v>low Units</v>
      </c>
      <c r="U3004">
        <f>SUM(Table1[[#This Row],[Operating Profit]])/SUM(Table1[Operating Profit])*100</f>
        <v>1.6559525433145851E-2</v>
      </c>
      <c r="V3004">
        <f>SUM(Table1[[#This Row],[Price per Unit]]*Table1[[#This Row],[Units Sold]])</f>
        <v>13750</v>
      </c>
      <c r="W3004">
        <f>SUM(Table1[[#This Row],[Total Sales]]-Table1[[#This Row],[Operating Profit]])</f>
        <v>82500</v>
      </c>
      <c r="X3004">
        <f>SUM(Table1[[#This Row],[Total Sales]]-Table1[[#This Row],[Cost]])</f>
        <v>55000</v>
      </c>
      <c r="Y3004">
        <f>SUM(Table1[[#This Row],[profit/loss]])/SUM(Table1[profit/loss])</f>
        <v>1.655952543314585E-4</v>
      </c>
    </row>
    <row r="3005" spans="1:25" x14ac:dyDescent="0.3">
      <c r="A3005" t="s">
        <v>13</v>
      </c>
      <c r="B3005" t="s">
        <v>17</v>
      </c>
      <c r="C3005">
        <v>1185732</v>
      </c>
      <c r="D3005" s="9">
        <v>44509</v>
      </c>
      <c r="E3005" s="8" t="str">
        <f>TEXT(Table1[[#This Row],[Invoice Date]],"dd-mm-yyyy")</f>
        <v>09-11-2021</v>
      </c>
      <c r="F3005" s="1" t="str">
        <f t="shared" si="184"/>
        <v>November</v>
      </c>
      <c r="G3005" s="1" t="str">
        <f t="shared" si="185"/>
        <v>2021</v>
      </c>
      <c r="H3005" s="1" t="str">
        <f t="shared" si="186"/>
        <v>Tuesday</v>
      </c>
      <c r="I3005" s="1" t="str">
        <f t="shared" si="187"/>
        <v>09</v>
      </c>
      <c r="J3005" t="s">
        <v>35</v>
      </c>
      <c r="K3005" t="s">
        <v>109</v>
      </c>
      <c r="L3005" t="s">
        <v>110</v>
      </c>
      <c r="M3005" t="s">
        <v>16</v>
      </c>
      <c r="N3005">
        <v>50</v>
      </c>
      <c r="O3005">
        <v>400</v>
      </c>
      <c r="P3005">
        <v>200000</v>
      </c>
      <c r="Q3005">
        <v>70000</v>
      </c>
      <c r="R3005">
        <v>0.35</v>
      </c>
      <c r="S3005" t="s">
        <v>17</v>
      </c>
      <c r="T3005" t="str">
        <f>IF(Table1[[#This Row],[Units Sold]]&gt; 700,"High Units","low Units")</f>
        <v>low Units</v>
      </c>
      <c r="U3005">
        <f>SUM(Table1[[#This Row],[Operating Profit]])/SUM(Table1[Operating Profit])*100</f>
        <v>2.1075759642185631E-2</v>
      </c>
      <c r="V3005">
        <f>SUM(Table1[[#This Row],[Price per Unit]]*Table1[[#This Row],[Units Sold]])</f>
        <v>20000</v>
      </c>
      <c r="W3005">
        <f>SUM(Table1[[#This Row],[Total Sales]]-Table1[[#This Row],[Operating Profit]])</f>
        <v>130000</v>
      </c>
      <c r="X3005">
        <f>SUM(Table1[[#This Row],[Total Sales]]-Table1[[#This Row],[Cost]])</f>
        <v>70000</v>
      </c>
      <c r="Y3005">
        <f>SUM(Table1[[#This Row],[profit/loss]])/SUM(Table1[profit/loss])</f>
        <v>2.1075759642185629E-4</v>
      </c>
    </row>
    <row r="3006" spans="1:25" x14ac:dyDescent="0.3">
      <c r="A3006" t="s">
        <v>13</v>
      </c>
      <c r="B3006" t="s">
        <v>17</v>
      </c>
      <c r="C3006">
        <v>1185732</v>
      </c>
      <c r="D3006" s="9">
        <v>44509</v>
      </c>
      <c r="E3006" s="8" t="str">
        <f>TEXT(Table1[[#This Row],[Invoice Date]],"dd-mm-yyyy")</f>
        <v>09-11-2021</v>
      </c>
      <c r="F3006" s="1" t="str">
        <f t="shared" si="184"/>
        <v>November</v>
      </c>
      <c r="G3006" s="1" t="str">
        <f t="shared" si="185"/>
        <v>2021</v>
      </c>
      <c r="H3006" s="1" t="str">
        <f t="shared" si="186"/>
        <v>Tuesday</v>
      </c>
      <c r="I3006" s="1" t="str">
        <f t="shared" si="187"/>
        <v>09</v>
      </c>
      <c r="J3006" t="s">
        <v>35</v>
      </c>
      <c r="K3006" t="s">
        <v>109</v>
      </c>
      <c r="L3006" t="s">
        <v>110</v>
      </c>
      <c r="M3006" t="s">
        <v>18</v>
      </c>
      <c r="N3006">
        <v>40</v>
      </c>
      <c r="O3006">
        <v>250</v>
      </c>
      <c r="P3006">
        <v>100000</v>
      </c>
      <c r="Q3006">
        <v>30000</v>
      </c>
      <c r="R3006">
        <v>0.3</v>
      </c>
      <c r="S3006" t="s">
        <v>17</v>
      </c>
      <c r="T3006" t="str">
        <f>IF(Table1[[#This Row],[Units Sold]]&gt; 700,"High Units","low Units")</f>
        <v>low Units</v>
      </c>
      <c r="U3006">
        <f>SUM(Table1[[#This Row],[Operating Profit]])/SUM(Table1[Operating Profit])*100</f>
        <v>9.0324684180795554E-3</v>
      </c>
      <c r="V3006">
        <f>SUM(Table1[[#This Row],[Price per Unit]]*Table1[[#This Row],[Units Sold]])</f>
        <v>10000</v>
      </c>
      <c r="W3006">
        <f>SUM(Table1[[#This Row],[Total Sales]]-Table1[[#This Row],[Operating Profit]])</f>
        <v>70000</v>
      </c>
      <c r="X3006">
        <f>SUM(Table1[[#This Row],[Total Sales]]-Table1[[#This Row],[Cost]])</f>
        <v>30000</v>
      </c>
      <c r="Y3006">
        <f>SUM(Table1[[#This Row],[profit/loss]])/SUM(Table1[profit/loss])</f>
        <v>9.0324684180795553E-5</v>
      </c>
    </row>
    <row r="3007" spans="1:25" x14ac:dyDescent="0.3">
      <c r="A3007" t="s">
        <v>13</v>
      </c>
      <c r="B3007" t="s">
        <v>17</v>
      </c>
      <c r="C3007">
        <v>1185732</v>
      </c>
      <c r="D3007" s="9">
        <v>44509</v>
      </c>
      <c r="E3007" s="8" t="str">
        <f>TEXT(Table1[[#This Row],[Invoice Date]],"dd-mm-yyyy")</f>
        <v>09-11-2021</v>
      </c>
      <c r="F3007" s="1" t="str">
        <f t="shared" si="184"/>
        <v>November</v>
      </c>
      <c r="G3007" s="1" t="str">
        <f t="shared" si="185"/>
        <v>2021</v>
      </c>
      <c r="H3007" s="1" t="str">
        <f t="shared" si="186"/>
        <v>Tuesday</v>
      </c>
      <c r="I3007" s="1" t="str">
        <f t="shared" si="187"/>
        <v>09</v>
      </c>
      <c r="J3007" t="s">
        <v>35</v>
      </c>
      <c r="K3007" t="s">
        <v>109</v>
      </c>
      <c r="L3007" t="s">
        <v>110</v>
      </c>
      <c r="M3007" t="s">
        <v>19</v>
      </c>
      <c r="N3007">
        <v>40</v>
      </c>
      <c r="O3007">
        <v>195</v>
      </c>
      <c r="P3007">
        <v>78000</v>
      </c>
      <c r="Q3007">
        <v>23400</v>
      </c>
      <c r="R3007">
        <v>0.3</v>
      </c>
      <c r="S3007" t="s">
        <v>17</v>
      </c>
      <c r="T3007" t="str">
        <f>IF(Table1[[#This Row],[Units Sold]]&gt; 700,"High Units","low Units")</f>
        <v>low Units</v>
      </c>
      <c r="U3007">
        <f>SUM(Table1[[#This Row],[Operating Profit]])/SUM(Table1[Operating Profit])*100</f>
        <v>7.045325366102053E-3</v>
      </c>
      <c r="V3007">
        <f>SUM(Table1[[#This Row],[Price per Unit]]*Table1[[#This Row],[Units Sold]])</f>
        <v>7800</v>
      </c>
      <c r="W3007">
        <f>SUM(Table1[[#This Row],[Total Sales]]-Table1[[#This Row],[Operating Profit]])</f>
        <v>54600</v>
      </c>
      <c r="X3007">
        <f>SUM(Table1[[#This Row],[Total Sales]]-Table1[[#This Row],[Cost]])</f>
        <v>23400</v>
      </c>
      <c r="Y3007">
        <f>SUM(Table1[[#This Row],[profit/loss]])/SUM(Table1[profit/loss])</f>
        <v>7.0453253661020531E-5</v>
      </c>
    </row>
    <row r="3008" spans="1:25" x14ac:dyDescent="0.3">
      <c r="A3008" t="s">
        <v>13</v>
      </c>
      <c r="B3008" t="s">
        <v>17</v>
      </c>
      <c r="C3008">
        <v>1185732</v>
      </c>
      <c r="D3008" s="9">
        <v>44509</v>
      </c>
      <c r="E3008" s="8" t="str">
        <f>TEXT(Table1[[#This Row],[Invoice Date]],"dd-mm-yyyy")</f>
        <v>09-11-2021</v>
      </c>
      <c r="F3008" s="1" t="str">
        <f t="shared" si="184"/>
        <v>November</v>
      </c>
      <c r="G3008" s="1" t="str">
        <f t="shared" si="185"/>
        <v>2021</v>
      </c>
      <c r="H3008" s="1" t="str">
        <f t="shared" si="186"/>
        <v>Tuesday</v>
      </c>
      <c r="I3008" s="1" t="str">
        <f t="shared" si="187"/>
        <v>09</v>
      </c>
      <c r="J3008" t="s">
        <v>35</v>
      </c>
      <c r="K3008" t="s">
        <v>109</v>
      </c>
      <c r="L3008" t="s">
        <v>110</v>
      </c>
      <c r="M3008" t="s">
        <v>20</v>
      </c>
      <c r="N3008">
        <v>40</v>
      </c>
      <c r="O3008">
        <v>175</v>
      </c>
      <c r="P3008">
        <v>70000</v>
      </c>
      <c r="Q3008">
        <v>21000</v>
      </c>
      <c r="R3008">
        <v>0.3</v>
      </c>
      <c r="S3008" t="s">
        <v>17</v>
      </c>
      <c r="T3008" t="str">
        <f>IF(Table1[[#This Row],[Units Sold]]&gt; 700,"High Units","low Units")</f>
        <v>low Units</v>
      </c>
      <c r="U3008">
        <f>SUM(Table1[[#This Row],[Operating Profit]])/SUM(Table1[Operating Profit])*100</f>
        <v>6.3227278926556883E-3</v>
      </c>
      <c r="V3008">
        <f>SUM(Table1[[#This Row],[Price per Unit]]*Table1[[#This Row],[Units Sold]])</f>
        <v>7000</v>
      </c>
      <c r="W3008">
        <f>SUM(Table1[[#This Row],[Total Sales]]-Table1[[#This Row],[Operating Profit]])</f>
        <v>49000</v>
      </c>
      <c r="X3008">
        <f>SUM(Table1[[#This Row],[Total Sales]]-Table1[[#This Row],[Cost]])</f>
        <v>21000</v>
      </c>
      <c r="Y3008">
        <f>SUM(Table1[[#This Row],[profit/loss]])/SUM(Table1[profit/loss])</f>
        <v>6.3227278926556883E-5</v>
      </c>
    </row>
    <row r="3009" spans="1:25" x14ac:dyDescent="0.3">
      <c r="A3009" t="s">
        <v>13</v>
      </c>
      <c r="B3009" t="s">
        <v>17</v>
      </c>
      <c r="C3009">
        <v>1185732</v>
      </c>
      <c r="D3009" s="9">
        <v>44509</v>
      </c>
      <c r="E3009" s="8" t="str">
        <f>TEXT(Table1[[#This Row],[Invoice Date]],"dd-mm-yyyy")</f>
        <v>09-11-2021</v>
      </c>
      <c r="F3009" s="1" t="str">
        <f t="shared" si="184"/>
        <v>November</v>
      </c>
      <c r="G3009" s="1" t="str">
        <f t="shared" si="185"/>
        <v>2021</v>
      </c>
      <c r="H3009" s="1" t="str">
        <f t="shared" si="186"/>
        <v>Tuesday</v>
      </c>
      <c r="I3009" s="1" t="str">
        <f t="shared" si="187"/>
        <v>09</v>
      </c>
      <c r="J3009" t="s">
        <v>35</v>
      </c>
      <c r="K3009" t="s">
        <v>109</v>
      </c>
      <c r="L3009" t="s">
        <v>110</v>
      </c>
      <c r="M3009" t="s">
        <v>21</v>
      </c>
      <c r="N3009">
        <v>60</v>
      </c>
      <c r="O3009">
        <v>150</v>
      </c>
      <c r="P3009">
        <v>90000</v>
      </c>
      <c r="Q3009">
        <v>31500</v>
      </c>
      <c r="R3009">
        <v>0.35</v>
      </c>
      <c r="S3009" t="s">
        <v>17</v>
      </c>
      <c r="T3009" t="str">
        <f>IF(Table1[[#This Row],[Units Sold]]&gt; 700,"High Units","low Units")</f>
        <v>low Units</v>
      </c>
      <c r="U3009">
        <f>SUM(Table1[[#This Row],[Operating Profit]])/SUM(Table1[Operating Profit])*100</f>
        <v>9.484091838983532E-3</v>
      </c>
      <c r="V3009">
        <f>SUM(Table1[[#This Row],[Price per Unit]]*Table1[[#This Row],[Units Sold]])</f>
        <v>9000</v>
      </c>
      <c r="W3009">
        <f>SUM(Table1[[#This Row],[Total Sales]]-Table1[[#This Row],[Operating Profit]])</f>
        <v>58500</v>
      </c>
      <c r="X3009">
        <f>SUM(Table1[[#This Row],[Total Sales]]-Table1[[#This Row],[Cost]])</f>
        <v>31500</v>
      </c>
      <c r="Y3009">
        <f>SUM(Table1[[#This Row],[profit/loss]])/SUM(Table1[profit/loss])</f>
        <v>9.4840918389835324E-5</v>
      </c>
    </row>
    <row r="3010" spans="1:25" x14ac:dyDescent="0.3">
      <c r="A3010" t="s">
        <v>13</v>
      </c>
      <c r="B3010" t="s">
        <v>17</v>
      </c>
      <c r="C3010">
        <v>1185732</v>
      </c>
      <c r="D3010" s="9">
        <v>44509</v>
      </c>
      <c r="E3010" s="8" t="str">
        <f>TEXT(Table1[[#This Row],[Invoice Date]],"dd-mm-yyyy")</f>
        <v>09-11-2021</v>
      </c>
      <c r="F3010" s="1" t="str">
        <f t="shared" si="184"/>
        <v>November</v>
      </c>
      <c r="G3010" s="1" t="str">
        <f t="shared" si="185"/>
        <v>2021</v>
      </c>
      <c r="H3010" s="1" t="str">
        <f t="shared" si="186"/>
        <v>Tuesday</v>
      </c>
      <c r="I3010" s="1" t="str">
        <f t="shared" si="187"/>
        <v>09</v>
      </c>
      <c r="J3010" t="s">
        <v>35</v>
      </c>
      <c r="K3010" t="s">
        <v>109</v>
      </c>
      <c r="L3010" t="s">
        <v>110</v>
      </c>
      <c r="M3010" t="s">
        <v>22</v>
      </c>
      <c r="N3010">
        <v>65</v>
      </c>
      <c r="O3010">
        <v>250</v>
      </c>
      <c r="P3010">
        <v>162500</v>
      </c>
      <c r="Q3010">
        <v>65000</v>
      </c>
      <c r="R3010">
        <v>0.4</v>
      </c>
      <c r="S3010" t="s">
        <v>17</v>
      </c>
      <c r="T3010" t="str">
        <f>IF(Table1[[#This Row],[Units Sold]]&gt; 700,"High Units","low Units")</f>
        <v>low Units</v>
      </c>
      <c r="U3010">
        <f>SUM(Table1[[#This Row],[Operating Profit]])/SUM(Table1[Operating Profit])*100</f>
        <v>1.9570348239172367E-2</v>
      </c>
      <c r="V3010">
        <f>SUM(Table1[[#This Row],[Price per Unit]]*Table1[[#This Row],[Units Sold]])</f>
        <v>16250</v>
      </c>
      <c r="W3010">
        <f>SUM(Table1[[#This Row],[Total Sales]]-Table1[[#This Row],[Operating Profit]])</f>
        <v>97500</v>
      </c>
      <c r="X3010">
        <f>SUM(Table1[[#This Row],[Total Sales]]-Table1[[#This Row],[Cost]])</f>
        <v>65000</v>
      </c>
      <c r="Y3010">
        <f>SUM(Table1[[#This Row],[profit/loss]])/SUM(Table1[profit/loss])</f>
        <v>1.9570348239172369E-4</v>
      </c>
    </row>
    <row r="3011" spans="1:25" x14ac:dyDescent="0.3">
      <c r="A3011" t="s">
        <v>13</v>
      </c>
      <c r="B3011" t="s">
        <v>17</v>
      </c>
      <c r="C3011">
        <v>1185732</v>
      </c>
      <c r="D3011" s="9">
        <v>44538</v>
      </c>
      <c r="E3011" s="8" t="str">
        <f>TEXT(Table1[[#This Row],[Invoice Date]],"dd-mm-yyyy")</f>
        <v>08-12-2021</v>
      </c>
      <c r="F3011" s="1" t="str">
        <f t="shared" ref="F3011:F3074" si="188">TEXT(D3011,"mmmm")</f>
        <v>December</v>
      </c>
      <c r="G3011" s="1" t="str">
        <f t="shared" ref="G3011:G3074" si="189">TEXT(D3011,"YYYY")</f>
        <v>2021</v>
      </c>
      <c r="H3011" s="1" t="str">
        <f t="shared" ref="H3011:H3074" si="190">TEXT(D3011,"dddd")</f>
        <v>Wednesday</v>
      </c>
      <c r="I3011" s="1" t="str">
        <f t="shared" ref="I3011:I3074" si="191">TEXT(D3011,"dd")</f>
        <v>08</v>
      </c>
      <c r="J3011" t="s">
        <v>35</v>
      </c>
      <c r="K3011" t="s">
        <v>109</v>
      </c>
      <c r="L3011" t="s">
        <v>110</v>
      </c>
      <c r="M3011" t="s">
        <v>16</v>
      </c>
      <c r="N3011">
        <v>60</v>
      </c>
      <c r="O3011">
        <v>500</v>
      </c>
      <c r="P3011">
        <v>300000</v>
      </c>
      <c r="Q3011">
        <v>105000</v>
      </c>
      <c r="R3011">
        <v>0.35</v>
      </c>
      <c r="S3011" t="s">
        <v>17</v>
      </c>
      <c r="T3011" t="str">
        <f>IF(Table1[[#This Row],[Units Sold]]&gt; 700,"High Units","low Units")</f>
        <v>low Units</v>
      </c>
      <c r="U3011">
        <f>SUM(Table1[[#This Row],[Operating Profit]])/SUM(Table1[Operating Profit])*100</f>
        <v>3.1613639463278442E-2</v>
      </c>
      <c r="V3011">
        <f>SUM(Table1[[#This Row],[Price per Unit]]*Table1[[#This Row],[Units Sold]])</f>
        <v>30000</v>
      </c>
      <c r="W3011">
        <f>SUM(Table1[[#This Row],[Total Sales]]-Table1[[#This Row],[Operating Profit]])</f>
        <v>195000</v>
      </c>
      <c r="X3011">
        <f>SUM(Table1[[#This Row],[Total Sales]]-Table1[[#This Row],[Cost]])</f>
        <v>105000</v>
      </c>
      <c r="Y3011">
        <f>SUM(Table1[[#This Row],[profit/loss]])/SUM(Table1[profit/loss])</f>
        <v>3.1613639463278441E-4</v>
      </c>
    </row>
    <row r="3012" spans="1:25" x14ac:dyDescent="0.3">
      <c r="A3012" t="s">
        <v>13</v>
      </c>
      <c r="B3012" t="s">
        <v>17</v>
      </c>
      <c r="C3012">
        <v>1185732</v>
      </c>
      <c r="D3012" s="9">
        <v>44538</v>
      </c>
      <c r="E3012" s="8" t="str">
        <f>TEXT(Table1[[#This Row],[Invoice Date]],"dd-mm-yyyy")</f>
        <v>08-12-2021</v>
      </c>
      <c r="F3012" s="1" t="str">
        <f t="shared" si="188"/>
        <v>December</v>
      </c>
      <c r="G3012" s="1" t="str">
        <f t="shared" si="189"/>
        <v>2021</v>
      </c>
      <c r="H3012" s="1" t="str">
        <f t="shared" si="190"/>
        <v>Wednesday</v>
      </c>
      <c r="I3012" s="1" t="str">
        <f t="shared" si="191"/>
        <v>08</v>
      </c>
      <c r="J3012" t="s">
        <v>35</v>
      </c>
      <c r="K3012" t="s">
        <v>109</v>
      </c>
      <c r="L3012" t="s">
        <v>110</v>
      </c>
      <c r="M3012" t="s">
        <v>18</v>
      </c>
      <c r="N3012">
        <v>50</v>
      </c>
      <c r="O3012">
        <v>300</v>
      </c>
      <c r="P3012">
        <v>150000</v>
      </c>
      <c r="Q3012">
        <v>45000</v>
      </c>
      <c r="R3012">
        <v>0.3</v>
      </c>
      <c r="S3012" t="s">
        <v>17</v>
      </c>
      <c r="T3012" t="str">
        <f>IF(Table1[[#This Row],[Units Sold]]&gt; 700,"High Units","low Units")</f>
        <v>low Units</v>
      </c>
      <c r="U3012">
        <f>SUM(Table1[[#This Row],[Operating Profit]])/SUM(Table1[Operating Profit])*100</f>
        <v>1.3548702627119333E-2</v>
      </c>
      <c r="V3012">
        <f>SUM(Table1[[#This Row],[Price per Unit]]*Table1[[#This Row],[Units Sold]])</f>
        <v>15000</v>
      </c>
      <c r="W3012">
        <f>SUM(Table1[[#This Row],[Total Sales]]-Table1[[#This Row],[Operating Profit]])</f>
        <v>105000</v>
      </c>
      <c r="X3012">
        <f>SUM(Table1[[#This Row],[Total Sales]]-Table1[[#This Row],[Cost]])</f>
        <v>45000</v>
      </c>
      <c r="Y3012">
        <f>SUM(Table1[[#This Row],[profit/loss]])/SUM(Table1[profit/loss])</f>
        <v>1.3548702627119334E-4</v>
      </c>
    </row>
    <row r="3013" spans="1:25" x14ac:dyDescent="0.3">
      <c r="A3013" t="s">
        <v>13</v>
      </c>
      <c r="B3013" t="s">
        <v>17</v>
      </c>
      <c r="C3013">
        <v>1185732</v>
      </c>
      <c r="D3013" s="9">
        <v>44538</v>
      </c>
      <c r="E3013" s="8" t="str">
        <f>TEXT(Table1[[#This Row],[Invoice Date]],"dd-mm-yyyy")</f>
        <v>08-12-2021</v>
      </c>
      <c r="F3013" s="1" t="str">
        <f t="shared" si="188"/>
        <v>December</v>
      </c>
      <c r="G3013" s="1" t="str">
        <f t="shared" si="189"/>
        <v>2021</v>
      </c>
      <c r="H3013" s="1" t="str">
        <f t="shared" si="190"/>
        <v>Wednesday</v>
      </c>
      <c r="I3013" s="1" t="str">
        <f t="shared" si="191"/>
        <v>08</v>
      </c>
      <c r="J3013" t="s">
        <v>35</v>
      </c>
      <c r="K3013" t="s">
        <v>109</v>
      </c>
      <c r="L3013" t="s">
        <v>110</v>
      </c>
      <c r="M3013" t="s">
        <v>19</v>
      </c>
      <c r="N3013">
        <v>50</v>
      </c>
      <c r="O3013">
        <v>250</v>
      </c>
      <c r="P3013">
        <v>125000</v>
      </c>
      <c r="Q3013">
        <v>37500</v>
      </c>
      <c r="R3013">
        <v>0.3</v>
      </c>
      <c r="S3013" t="s">
        <v>17</v>
      </c>
      <c r="T3013" t="str">
        <f>IF(Table1[[#This Row],[Units Sold]]&gt; 700,"High Units","low Units")</f>
        <v>low Units</v>
      </c>
      <c r="U3013">
        <f>SUM(Table1[[#This Row],[Operating Profit]])/SUM(Table1[Operating Profit])*100</f>
        <v>1.1290585522599443E-2</v>
      </c>
      <c r="V3013">
        <f>SUM(Table1[[#This Row],[Price per Unit]]*Table1[[#This Row],[Units Sold]])</f>
        <v>12500</v>
      </c>
      <c r="W3013">
        <f>SUM(Table1[[#This Row],[Total Sales]]-Table1[[#This Row],[Operating Profit]])</f>
        <v>87500</v>
      </c>
      <c r="X3013">
        <f>SUM(Table1[[#This Row],[Total Sales]]-Table1[[#This Row],[Cost]])</f>
        <v>37500</v>
      </c>
      <c r="Y3013">
        <f>SUM(Table1[[#This Row],[profit/loss]])/SUM(Table1[profit/loss])</f>
        <v>1.1290585522599444E-4</v>
      </c>
    </row>
    <row r="3014" spans="1:25" x14ac:dyDescent="0.3">
      <c r="A3014" t="s">
        <v>13</v>
      </c>
      <c r="B3014" t="s">
        <v>17</v>
      </c>
      <c r="C3014">
        <v>1185732</v>
      </c>
      <c r="D3014" s="9">
        <v>44538</v>
      </c>
      <c r="E3014" s="8" t="str">
        <f>TEXT(Table1[[#This Row],[Invoice Date]],"dd-mm-yyyy")</f>
        <v>08-12-2021</v>
      </c>
      <c r="F3014" s="1" t="str">
        <f t="shared" si="188"/>
        <v>December</v>
      </c>
      <c r="G3014" s="1" t="str">
        <f t="shared" si="189"/>
        <v>2021</v>
      </c>
      <c r="H3014" s="1" t="str">
        <f t="shared" si="190"/>
        <v>Wednesday</v>
      </c>
      <c r="I3014" s="1" t="str">
        <f t="shared" si="191"/>
        <v>08</v>
      </c>
      <c r="J3014" t="s">
        <v>35</v>
      </c>
      <c r="K3014" t="s">
        <v>109</v>
      </c>
      <c r="L3014" t="s">
        <v>110</v>
      </c>
      <c r="M3014" t="s">
        <v>20</v>
      </c>
      <c r="N3014">
        <v>50</v>
      </c>
      <c r="O3014">
        <v>200</v>
      </c>
      <c r="P3014">
        <v>100000</v>
      </c>
      <c r="Q3014">
        <v>30000</v>
      </c>
      <c r="R3014">
        <v>0.3</v>
      </c>
      <c r="S3014" t="s">
        <v>17</v>
      </c>
      <c r="T3014" t="str">
        <f>IF(Table1[[#This Row],[Units Sold]]&gt; 700,"High Units","low Units")</f>
        <v>low Units</v>
      </c>
      <c r="U3014">
        <f>SUM(Table1[[#This Row],[Operating Profit]])/SUM(Table1[Operating Profit])*100</f>
        <v>9.0324684180795554E-3</v>
      </c>
      <c r="V3014">
        <f>SUM(Table1[[#This Row],[Price per Unit]]*Table1[[#This Row],[Units Sold]])</f>
        <v>10000</v>
      </c>
      <c r="W3014">
        <f>SUM(Table1[[#This Row],[Total Sales]]-Table1[[#This Row],[Operating Profit]])</f>
        <v>70000</v>
      </c>
      <c r="X3014">
        <f>SUM(Table1[[#This Row],[Total Sales]]-Table1[[#This Row],[Cost]])</f>
        <v>30000</v>
      </c>
      <c r="Y3014">
        <f>SUM(Table1[[#This Row],[profit/loss]])/SUM(Table1[profit/loss])</f>
        <v>9.0324684180795553E-5</v>
      </c>
    </row>
    <row r="3015" spans="1:25" x14ac:dyDescent="0.3">
      <c r="A3015" t="s">
        <v>13</v>
      </c>
      <c r="B3015" t="s">
        <v>17</v>
      </c>
      <c r="C3015">
        <v>1185732</v>
      </c>
      <c r="D3015" s="9">
        <v>44538</v>
      </c>
      <c r="E3015" s="8" t="str">
        <f>TEXT(Table1[[#This Row],[Invoice Date]],"dd-mm-yyyy")</f>
        <v>08-12-2021</v>
      </c>
      <c r="F3015" s="1" t="str">
        <f t="shared" si="188"/>
        <v>December</v>
      </c>
      <c r="G3015" s="1" t="str">
        <f t="shared" si="189"/>
        <v>2021</v>
      </c>
      <c r="H3015" s="1" t="str">
        <f t="shared" si="190"/>
        <v>Wednesday</v>
      </c>
      <c r="I3015" s="1" t="str">
        <f t="shared" si="191"/>
        <v>08</v>
      </c>
      <c r="J3015" t="s">
        <v>35</v>
      </c>
      <c r="K3015" t="s">
        <v>109</v>
      </c>
      <c r="L3015" t="s">
        <v>110</v>
      </c>
      <c r="M3015" t="s">
        <v>21</v>
      </c>
      <c r="N3015">
        <v>60</v>
      </c>
      <c r="O3015">
        <v>200</v>
      </c>
      <c r="P3015">
        <v>120000</v>
      </c>
      <c r="Q3015">
        <v>42000</v>
      </c>
      <c r="R3015">
        <v>0.35</v>
      </c>
      <c r="S3015" t="s">
        <v>17</v>
      </c>
      <c r="T3015" t="str">
        <f>IF(Table1[[#This Row],[Units Sold]]&gt; 700,"High Units","low Units")</f>
        <v>low Units</v>
      </c>
      <c r="U3015">
        <f>SUM(Table1[[#This Row],[Operating Profit]])/SUM(Table1[Operating Profit])*100</f>
        <v>1.2645455785311377E-2</v>
      </c>
      <c r="V3015">
        <f>SUM(Table1[[#This Row],[Price per Unit]]*Table1[[#This Row],[Units Sold]])</f>
        <v>12000</v>
      </c>
      <c r="W3015">
        <f>SUM(Table1[[#This Row],[Total Sales]]-Table1[[#This Row],[Operating Profit]])</f>
        <v>78000</v>
      </c>
      <c r="X3015">
        <f>SUM(Table1[[#This Row],[Total Sales]]-Table1[[#This Row],[Cost]])</f>
        <v>42000</v>
      </c>
      <c r="Y3015">
        <f>SUM(Table1[[#This Row],[profit/loss]])/SUM(Table1[profit/loss])</f>
        <v>1.2645455785311377E-4</v>
      </c>
    </row>
    <row r="3016" spans="1:25" x14ac:dyDescent="0.3">
      <c r="A3016" t="s">
        <v>13</v>
      </c>
      <c r="B3016" t="s">
        <v>17</v>
      </c>
      <c r="C3016">
        <v>1185732</v>
      </c>
      <c r="D3016" s="9">
        <v>44538</v>
      </c>
      <c r="E3016" s="8" t="str">
        <f>TEXT(Table1[[#This Row],[Invoice Date]],"dd-mm-yyyy")</f>
        <v>08-12-2021</v>
      </c>
      <c r="F3016" s="1" t="str">
        <f t="shared" si="188"/>
        <v>December</v>
      </c>
      <c r="G3016" s="1" t="str">
        <f t="shared" si="189"/>
        <v>2021</v>
      </c>
      <c r="H3016" s="1" t="str">
        <f t="shared" si="190"/>
        <v>Wednesday</v>
      </c>
      <c r="I3016" s="1" t="str">
        <f t="shared" si="191"/>
        <v>08</v>
      </c>
      <c r="J3016" t="s">
        <v>35</v>
      </c>
      <c r="K3016" t="s">
        <v>109</v>
      </c>
      <c r="L3016" t="s">
        <v>110</v>
      </c>
      <c r="M3016" t="s">
        <v>22</v>
      </c>
      <c r="N3016">
        <v>65</v>
      </c>
      <c r="O3016">
        <v>300</v>
      </c>
      <c r="P3016">
        <v>195000</v>
      </c>
      <c r="Q3016">
        <v>78000</v>
      </c>
      <c r="R3016">
        <v>0.4</v>
      </c>
      <c r="S3016" t="s">
        <v>17</v>
      </c>
      <c r="T3016" t="str">
        <f>IF(Table1[[#This Row],[Units Sold]]&gt; 700,"High Units","low Units")</f>
        <v>low Units</v>
      </c>
      <c r="U3016">
        <f>SUM(Table1[[#This Row],[Operating Profit]])/SUM(Table1[Operating Profit])*100</f>
        <v>2.3484417887006843E-2</v>
      </c>
      <c r="V3016">
        <f>SUM(Table1[[#This Row],[Price per Unit]]*Table1[[#This Row],[Units Sold]])</f>
        <v>19500</v>
      </c>
      <c r="W3016">
        <f>SUM(Table1[[#This Row],[Total Sales]]-Table1[[#This Row],[Operating Profit]])</f>
        <v>117000</v>
      </c>
      <c r="X3016">
        <f>SUM(Table1[[#This Row],[Total Sales]]-Table1[[#This Row],[Cost]])</f>
        <v>78000</v>
      </c>
      <c r="Y3016">
        <f>SUM(Table1[[#This Row],[profit/loss]])/SUM(Table1[profit/loss])</f>
        <v>2.3484417887006842E-4</v>
      </c>
    </row>
    <row r="3017" spans="1:25" x14ac:dyDescent="0.3">
      <c r="A3017" t="s">
        <v>13</v>
      </c>
      <c r="B3017" t="s">
        <v>17</v>
      </c>
      <c r="C3017">
        <v>1185732</v>
      </c>
      <c r="D3017" s="9">
        <v>44202</v>
      </c>
      <c r="E3017" s="8" t="str">
        <f>TEXT(Table1[[#This Row],[Invoice Date]],"dd-mm-yyyy")</f>
        <v>06-01-2021</v>
      </c>
      <c r="F3017" s="1" t="str">
        <f t="shared" si="188"/>
        <v>January</v>
      </c>
      <c r="G3017" s="1" t="str">
        <f t="shared" si="189"/>
        <v>2021</v>
      </c>
      <c r="H3017" s="1" t="str">
        <f t="shared" si="190"/>
        <v>Wednesday</v>
      </c>
      <c r="I3017" s="1" t="str">
        <f t="shared" si="191"/>
        <v>06</v>
      </c>
      <c r="J3017" t="s">
        <v>35</v>
      </c>
      <c r="K3017" t="s">
        <v>109</v>
      </c>
      <c r="L3017" t="s">
        <v>110</v>
      </c>
      <c r="M3017" t="s">
        <v>16</v>
      </c>
      <c r="N3017">
        <v>30</v>
      </c>
      <c r="O3017">
        <v>450</v>
      </c>
      <c r="P3017">
        <v>135000</v>
      </c>
      <c r="Q3017">
        <v>40500</v>
      </c>
      <c r="R3017">
        <v>0.3</v>
      </c>
      <c r="S3017" t="s">
        <v>17</v>
      </c>
      <c r="T3017" t="str">
        <f>IF(Table1[[#This Row],[Units Sold]]&gt; 700,"High Units","low Units")</f>
        <v>low Units</v>
      </c>
      <c r="U3017">
        <f>SUM(Table1[[#This Row],[Operating Profit]])/SUM(Table1[Operating Profit])*100</f>
        <v>1.21938323644074E-2</v>
      </c>
      <c r="V3017">
        <f>SUM(Table1[[#This Row],[Price per Unit]]*Table1[[#This Row],[Units Sold]])</f>
        <v>13500</v>
      </c>
      <c r="W3017">
        <f>SUM(Table1[[#This Row],[Total Sales]]-Table1[[#This Row],[Operating Profit]])</f>
        <v>94500</v>
      </c>
      <c r="X3017">
        <f>SUM(Table1[[#This Row],[Total Sales]]-Table1[[#This Row],[Cost]])</f>
        <v>40500</v>
      </c>
      <c r="Y3017">
        <f>SUM(Table1[[#This Row],[profit/loss]])/SUM(Table1[profit/loss])</f>
        <v>1.2193832364407399E-4</v>
      </c>
    </row>
    <row r="3018" spans="1:25" x14ac:dyDescent="0.3">
      <c r="A3018" t="s">
        <v>13</v>
      </c>
      <c r="B3018" t="s">
        <v>17</v>
      </c>
      <c r="C3018">
        <v>1185732</v>
      </c>
      <c r="D3018" s="9">
        <v>44202</v>
      </c>
      <c r="E3018" s="8" t="str">
        <f>TEXT(Table1[[#This Row],[Invoice Date]],"dd-mm-yyyy")</f>
        <v>06-01-2021</v>
      </c>
      <c r="F3018" s="1" t="str">
        <f t="shared" si="188"/>
        <v>January</v>
      </c>
      <c r="G3018" s="1" t="str">
        <f t="shared" si="189"/>
        <v>2021</v>
      </c>
      <c r="H3018" s="1" t="str">
        <f t="shared" si="190"/>
        <v>Wednesday</v>
      </c>
      <c r="I3018" s="1" t="str">
        <f t="shared" si="191"/>
        <v>06</v>
      </c>
      <c r="J3018" t="s">
        <v>35</v>
      </c>
      <c r="K3018" t="s">
        <v>109</v>
      </c>
      <c r="L3018" t="s">
        <v>110</v>
      </c>
      <c r="M3018" t="s">
        <v>18</v>
      </c>
      <c r="N3018">
        <v>30</v>
      </c>
      <c r="O3018">
        <v>250</v>
      </c>
      <c r="P3018">
        <v>75000</v>
      </c>
      <c r="Q3018">
        <v>26250</v>
      </c>
      <c r="R3018">
        <v>0.35</v>
      </c>
      <c r="S3018" t="s">
        <v>17</v>
      </c>
      <c r="T3018" t="str">
        <f>IF(Table1[[#This Row],[Units Sold]]&gt; 700,"High Units","low Units")</f>
        <v>low Units</v>
      </c>
      <c r="U3018">
        <f>SUM(Table1[[#This Row],[Operating Profit]])/SUM(Table1[Operating Profit])*100</f>
        <v>7.9034098658196106E-3</v>
      </c>
      <c r="V3018">
        <f>SUM(Table1[[#This Row],[Price per Unit]]*Table1[[#This Row],[Units Sold]])</f>
        <v>7500</v>
      </c>
      <c r="W3018">
        <f>SUM(Table1[[#This Row],[Total Sales]]-Table1[[#This Row],[Operating Profit]])</f>
        <v>48750</v>
      </c>
      <c r="X3018">
        <f>SUM(Table1[[#This Row],[Total Sales]]-Table1[[#This Row],[Cost]])</f>
        <v>26250</v>
      </c>
      <c r="Y3018">
        <f>SUM(Table1[[#This Row],[profit/loss]])/SUM(Table1[profit/loss])</f>
        <v>7.9034098658196104E-5</v>
      </c>
    </row>
    <row r="3019" spans="1:25" x14ac:dyDescent="0.3">
      <c r="A3019" t="s">
        <v>13</v>
      </c>
      <c r="B3019" t="s">
        <v>17</v>
      </c>
      <c r="C3019">
        <v>1185732</v>
      </c>
      <c r="D3019" s="9">
        <v>44202</v>
      </c>
      <c r="E3019" s="8" t="str">
        <f>TEXT(Table1[[#This Row],[Invoice Date]],"dd-mm-yyyy")</f>
        <v>06-01-2021</v>
      </c>
      <c r="F3019" s="1" t="str">
        <f t="shared" si="188"/>
        <v>January</v>
      </c>
      <c r="G3019" s="1" t="str">
        <f t="shared" si="189"/>
        <v>2021</v>
      </c>
      <c r="H3019" s="1" t="str">
        <f t="shared" si="190"/>
        <v>Wednesday</v>
      </c>
      <c r="I3019" s="1" t="str">
        <f t="shared" si="191"/>
        <v>06</v>
      </c>
      <c r="J3019" t="s">
        <v>35</v>
      </c>
      <c r="K3019" t="s">
        <v>109</v>
      </c>
      <c r="L3019" t="s">
        <v>110</v>
      </c>
      <c r="M3019" t="s">
        <v>19</v>
      </c>
      <c r="N3019">
        <v>20</v>
      </c>
      <c r="O3019">
        <v>250</v>
      </c>
      <c r="P3019">
        <v>50000</v>
      </c>
      <c r="Q3019">
        <v>15000</v>
      </c>
      <c r="R3019">
        <v>0.3</v>
      </c>
      <c r="S3019" t="s">
        <v>17</v>
      </c>
      <c r="T3019" t="str">
        <f>IF(Table1[[#This Row],[Units Sold]]&gt; 700,"High Units","low Units")</f>
        <v>low Units</v>
      </c>
      <c r="U3019">
        <f>SUM(Table1[[#This Row],[Operating Profit]])/SUM(Table1[Operating Profit])*100</f>
        <v>4.5162342090397777E-3</v>
      </c>
      <c r="V3019">
        <f>SUM(Table1[[#This Row],[Price per Unit]]*Table1[[#This Row],[Units Sold]])</f>
        <v>5000</v>
      </c>
      <c r="W3019">
        <f>SUM(Table1[[#This Row],[Total Sales]]-Table1[[#This Row],[Operating Profit]])</f>
        <v>35000</v>
      </c>
      <c r="X3019">
        <f>SUM(Table1[[#This Row],[Total Sales]]-Table1[[#This Row],[Cost]])</f>
        <v>15000</v>
      </c>
      <c r="Y3019">
        <f>SUM(Table1[[#This Row],[profit/loss]])/SUM(Table1[profit/loss])</f>
        <v>4.5162342090397776E-5</v>
      </c>
    </row>
    <row r="3020" spans="1:25" x14ac:dyDescent="0.3">
      <c r="A3020" t="s">
        <v>13</v>
      </c>
      <c r="B3020" t="s">
        <v>17</v>
      </c>
      <c r="C3020">
        <v>1185732</v>
      </c>
      <c r="D3020" s="9">
        <v>44202</v>
      </c>
      <c r="E3020" s="8" t="str">
        <f>TEXT(Table1[[#This Row],[Invoice Date]],"dd-mm-yyyy")</f>
        <v>06-01-2021</v>
      </c>
      <c r="F3020" s="1" t="str">
        <f t="shared" si="188"/>
        <v>January</v>
      </c>
      <c r="G3020" s="1" t="str">
        <f t="shared" si="189"/>
        <v>2021</v>
      </c>
      <c r="H3020" s="1" t="str">
        <f t="shared" si="190"/>
        <v>Wednesday</v>
      </c>
      <c r="I3020" s="1" t="str">
        <f t="shared" si="191"/>
        <v>06</v>
      </c>
      <c r="J3020" t="s">
        <v>35</v>
      </c>
      <c r="K3020" t="s">
        <v>109</v>
      </c>
      <c r="L3020" t="s">
        <v>110</v>
      </c>
      <c r="M3020" t="s">
        <v>20</v>
      </c>
      <c r="N3020">
        <v>25</v>
      </c>
      <c r="O3020">
        <v>100</v>
      </c>
      <c r="P3020">
        <v>25000</v>
      </c>
      <c r="Q3020">
        <v>7500</v>
      </c>
      <c r="R3020">
        <v>0.3</v>
      </c>
      <c r="S3020" t="s">
        <v>17</v>
      </c>
      <c r="T3020" t="str">
        <f>IF(Table1[[#This Row],[Units Sold]]&gt; 700,"High Units","low Units")</f>
        <v>low Units</v>
      </c>
      <c r="U3020">
        <f>SUM(Table1[[#This Row],[Operating Profit]])/SUM(Table1[Operating Profit])*100</f>
        <v>2.2581171045198889E-3</v>
      </c>
      <c r="V3020">
        <f>SUM(Table1[[#This Row],[Price per Unit]]*Table1[[#This Row],[Units Sold]])</f>
        <v>2500</v>
      </c>
      <c r="W3020">
        <f>SUM(Table1[[#This Row],[Total Sales]]-Table1[[#This Row],[Operating Profit]])</f>
        <v>17500</v>
      </c>
      <c r="X3020">
        <f>SUM(Table1[[#This Row],[Total Sales]]-Table1[[#This Row],[Cost]])</f>
        <v>7500</v>
      </c>
      <c r="Y3020">
        <f>SUM(Table1[[#This Row],[profit/loss]])/SUM(Table1[profit/loss])</f>
        <v>2.2581171045198888E-5</v>
      </c>
    </row>
    <row r="3021" spans="1:25" x14ac:dyDescent="0.3">
      <c r="A3021" t="s">
        <v>13</v>
      </c>
      <c r="B3021" t="s">
        <v>17</v>
      </c>
      <c r="C3021">
        <v>1185732</v>
      </c>
      <c r="D3021" s="9">
        <v>44202</v>
      </c>
      <c r="E3021" s="8" t="str">
        <f>TEXT(Table1[[#This Row],[Invoice Date]],"dd-mm-yyyy")</f>
        <v>06-01-2021</v>
      </c>
      <c r="F3021" s="1" t="str">
        <f t="shared" si="188"/>
        <v>January</v>
      </c>
      <c r="G3021" s="1" t="str">
        <f t="shared" si="189"/>
        <v>2021</v>
      </c>
      <c r="H3021" s="1" t="str">
        <f t="shared" si="190"/>
        <v>Wednesday</v>
      </c>
      <c r="I3021" s="1" t="str">
        <f t="shared" si="191"/>
        <v>06</v>
      </c>
      <c r="J3021" t="s">
        <v>35</v>
      </c>
      <c r="K3021" t="s">
        <v>109</v>
      </c>
      <c r="L3021" t="s">
        <v>110</v>
      </c>
      <c r="M3021" t="s">
        <v>21</v>
      </c>
      <c r="N3021">
        <v>40</v>
      </c>
      <c r="O3021">
        <v>150</v>
      </c>
      <c r="P3021">
        <v>60000</v>
      </c>
      <c r="Q3021">
        <v>30000</v>
      </c>
      <c r="R3021">
        <v>0.5</v>
      </c>
      <c r="S3021" t="s">
        <v>17</v>
      </c>
      <c r="T3021" t="str">
        <f>IF(Table1[[#This Row],[Units Sold]]&gt; 700,"High Units","low Units")</f>
        <v>low Units</v>
      </c>
      <c r="U3021">
        <f>SUM(Table1[[#This Row],[Operating Profit]])/SUM(Table1[Operating Profit])*100</f>
        <v>9.0324684180795554E-3</v>
      </c>
      <c r="V3021">
        <f>SUM(Table1[[#This Row],[Price per Unit]]*Table1[[#This Row],[Units Sold]])</f>
        <v>6000</v>
      </c>
      <c r="W3021">
        <f>SUM(Table1[[#This Row],[Total Sales]]-Table1[[#This Row],[Operating Profit]])</f>
        <v>30000</v>
      </c>
      <c r="X3021">
        <f>SUM(Table1[[#This Row],[Total Sales]]-Table1[[#This Row],[Cost]])</f>
        <v>30000</v>
      </c>
      <c r="Y3021">
        <f>SUM(Table1[[#This Row],[profit/loss]])/SUM(Table1[profit/loss])</f>
        <v>9.0324684180795553E-5</v>
      </c>
    </row>
    <row r="3022" spans="1:25" x14ac:dyDescent="0.3">
      <c r="A3022" t="s">
        <v>13</v>
      </c>
      <c r="B3022" t="s">
        <v>17</v>
      </c>
      <c r="C3022">
        <v>1185732</v>
      </c>
      <c r="D3022" s="9">
        <v>44202</v>
      </c>
      <c r="E3022" s="8" t="str">
        <f>TEXT(Table1[[#This Row],[Invoice Date]],"dd-mm-yyyy")</f>
        <v>06-01-2021</v>
      </c>
      <c r="F3022" s="1" t="str">
        <f t="shared" si="188"/>
        <v>January</v>
      </c>
      <c r="G3022" s="1" t="str">
        <f t="shared" si="189"/>
        <v>2021</v>
      </c>
      <c r="H3022" s="1" t="str">
        <f t="shared" si="190"/>
        <v>Wednesday</v>
      </c>
      <c r="I3022" s="1" t="str">
        <f t="shared" si="191"/>
        <v>06</v>
      </c>
      <c r="J3022" t="s">
        <v>35</v>
      </c>
      <c r="K3022" t="s">
        <v>109</v>
      </c>
      <c r="L3022" t="s">
        <v>110</v>
      </c>
      <c r="M3022" t="s">
        <v>22</v>
      </c>
      <c r="N3022">
        <v>30</v>
      </c>
      <c r="O3022">
        <v>250</v>
      </c>
      <c r="P3022">
        <v>75000</v>
      </c>
      <c r="Q3022">
        <v>30000</v>
      </c>
      <c r="R3022">
        <v>0.4</v>
      </c>
      <c r="S3022" t="s">
        <v>17</v>
      </c>
      <c r="T3022" t="str">
        <f>IF(Table1[[#This Row],[Units Sold]]&gt; 700,"High Units","low Units")</f>
        <v>low Units</v>
      </c>
      <c r="U3022">
        <f>SUM(Table1[[#This Row],[Operating Profit]])/SUM(Table1[Operating Profit])*100</f>
        <v>9.0324684180795554E-3</v>
      </c>
      <c r="V3022">
        <f>SUM(Table1[[#This Row],[Price per Unit]]*Table1[[#This Row],[Units Sold]])</f>
        <v>7500</v>
      </c>
      <c r="W3022">
        <f>SUM(Table1[[#This Row],[Total Sales]]-Table1[[#This Row],[Operating Profit]])</f>
        <v>45000</v>
      </c>
      <c r="X3022">
        <f>SUM(Table1[[#This Row],[Total Sales]]-Table1[[#This Row],[Cost]])</f>
        <v>30000</v>
      </c>
      <c r="Y3022">
        <f>SUM(Table1[[#This Row],[profit/loss]])/SUM(Table1[profit/loss])</f>
        <v>9.0324684180795553E-5</v>
      </c>
    </row>
    <row r="3023" spans="1:25" x14ac:dyDescent="0.3">
      <c r="A3023" t="s">
        <v>13</v>
      </c>
      <c r="B3023" t="s">
        <v>17</v>
      </c>
      <c r="C3023">
        <v>1185732</v>
      </c>
      <c r="D3023" s="9">
        <v>44233</v>
      </c>
      <c r="E3023" s="8" t="str">
        <f>TEXT(Table1[[#This Row],[Invoice Date]],"dd-mm-yyyy")</f>
        <v>06-02-2021</v>
      </c>
      <c r="F3023" s="1" t="str">
        <f t="shared" si="188"/>
        <v>February</v>
      </c>
      <c r="G3023" s="1" t="str">
        <f t="shared" si="189"/>
        <v>2021</v>
      </c>
      <c r="H3023" s="1" t="str">
        <f t="shared" si="190"/>
        <v>Saturday</v>
      </c>
      <c r="I3023" s="1" t="str">
        <f t="shared" si="191"/>
        <v>06</v>
      </c>
      <c r="J3023" t="s">
        <v>35</v>
      </c>
      <c r="K3023" t="s">
        <v>109</v>
      </c>
      <c r="L3023" t="s">
        <v>110</v>
      </c>
      <c r="M3023" t="s">
        <v>16</v>
      </c>
      <c r="N3023">
        <v>30</v>
      </c>
      <c r="O3023">
        <v>500</v>
      </c>
      <c r="P3023">
        <v>150000</v>
      </c>
      <c r="Q3023">
        <v>45000</v>
      </c>
      <c r="R3023">
        <v>0.3</v>
      </c>
      <c r="S3023" t="s">
        <v>17</v>
      </c>
      <c r="T3023" t="str">
        <f>IF(Table1[[#This Row],[Units Sold]]&gt; 700,"High Units","low Units")</f>
        <v>low Units</v>
      </c>
      <c r="U3023">
        <f>SUM(Table1[[#This Row],[Operating Profit]])/SUM(Table1[Operating Profit])*100</f>
        <v>1.3548702627119333E-2</v>
      </c>
      <c r="V3023">
        <f>SUM(Table1[[#This Row],[Price per Unit]]*Table1[[#This Row],[Units Sold]])</f>
        <v>15000</v>
      </c>
      <c r="W3023">
        <f>SUM(Table1[[#This Row],[Total Sales]]-Table1[[#This Row],[Operating Profit]])</f>
        <v>105000</v>
      </c>
      <c r="X3023">
        <f>SUM(Table1[[#This Row],[Total Sales]]-Table1[[#This Row],[Cost]])</f>
        <v>45000</v>
      </c>
      <c r="Y3023">
        <f>SUM(Table1[[#This Row],[profit/loss]])/SUM(Table1[profit/loss])</f>
        <v>1.3548702627119334E-4</v>
      </c>
    </row>
    <row r="3024" spans="1:25" x14ac:dyDescent="0.3">
      <c r="A3024" t="s">
        <v>13</v>
      </c>
      <c r="B3024" t="s">
        <v>17</v>
      </c>
      <c r="C3024">
        <v>1185732</v>
      </c>
      <c r="D3024" s="9">
        <v>44233</v>
      </c>
      <c r="E3024" s="8" t="str">
        <f>TEXT(Table1[[#This Row],[Invoice Date]],"dd-mm-yyyy")</f>
        <v>06-02-2021</v>
      </c>
      <c r="F3024" s="1" t="str">
        <f t="shared" si="188"/>
        <v>February</v>
      </c>
      <c r="G3024" s="1" t="str">
        <f t="shared" si="189"/>
        <v>2021</v>
      </c>
      <c r="H3024" s="1" t="str">
        <f t="shared" si="190"/>
        <v>Saturday</v>
      </c>
      <c r="I3024" s="1" t="str">
        <f t="shared" si="191"/>
        <v>06</v>
      </c>
      <c r="J3024" t="s">
        <v>35</v>
      </c>
      <c r="K3024" t="s">
        <v>109</v>
      </c>
      <c r="L3024" t="s">
        <v>110</v>
      </c>
      <c r="M3024" t="s">
        <v>18</v>
      </c>
      <c r="N3024">
        <v>30</v>
      </c>
      <c r="O3024">
        <v>150</v>
      </c>
      <c r="P3024">
        <v>45000</v>
      </c>
      <c r="Q3024">
        <v>15750</v>
      </c>
      <c r="R3024">
        <v>0.35</v>
      </c>
      <c r="S3024" t="s">
        <v>17</v>
      </c>
      <c r="T3024" t="str">
        <f>IF(Table1[[#This Row],[Units Sold]]&gt; 700,"High Units","low Units")</f>
        <v>low Units</v>
      </c>
      <c r="U3024">
        <f>SUM(Table1[[#This Row],[Operating Profit]])/SUM(Table1[Operating Profit])*100</f>
        <v>4.742045919491766E-3</v>
      </c>
      <c r="V3024">
        <f>SUM(Table1[[#This Row],[Price per Unit]]*Table1[[#This Row],[Units Sold]])</f>
        <v>4500</v>
      </c>
      <c r="W3024">
        <f>SUM(Table1[[#This Row],[Total Sales]]-Table1[[#This Row],[Operating Profit]])</f>
        <v>29250</v>
      </c>
      <c r="X3024">
        <f>SUM(Table1[[#This Row],[Total Sales]]-Table1[[#This Row],[Cost]])</f>
        <v>15750</v>
      </c>
      <c r="Y3024">
        <f>SUM(Table1[[#This Row],[profit/loss]])/SUM(Table1[profit/loss])</f>
        <v>4.7420459194917662E-5</v>
      </c>
    </row>
    <row r="3025" spans="1:25" x14ac:dyDescent="0.3">
      <c r="A3025" t="s">
        <v>13</v>
      </c>
      <c r="B3025" t="s">
        <v>17</v>
      </c>
      <c r="C3025">
        <v>1185732</v>
      </c>
      <c r="D3025" s="9">
        <v>44233</v>
      </c>
      <c r="E3025" s="8" t="str">
        <f>TEXT(Table1[[#This Row],[Invoice Date]],"dd-mm-yyyy")</f>
        <v>06-02-2021</v>
      </c>
      <c r="F3025" s="1" t="str">
        <f t="shared" si="188"/>
        <v>February</v>
      </c>
      <c r="G3025" s="1" t="str">
        <f t="shared" si="189"/>
        <v>2021</v>
      </c>
      <c r="H3025" s="1" t="str">
        <f t="shared" si="190"/>
        <v>Saturday</v>
      </c>
      <c r="I3025" s="1" t="str">
        <f t="shared" si="191"/>
        <v>06</v>
      </c>
      <c r="J3025" t="s">
        <v>35</v>
      </c>
      <c r="K3025" t="s">
        <v>109</v>
      </c>
      <c r="L3025" t="s">
        <v>110</v>
      </c>
      <c r="M3025" t="s">
        <v>19</v>
      </c>
      <c r="N3025">
        <v>20</v>
      </c>
      <c r="O3025">
        <v>200</v>
      </c>
      <c r="P3025">
        <v>40000</v>
      </c>
      <c r="Q3025">
        <v>12000</v>
      </c>
      <c r="R3025">
        <v>0.3</v>
      </c>
      <c r="S3025" t="s">
        <v>17</v>
      </c>
      <c r="T3025" t="str">
        <f>IF(Table1[[#This Row],[Units Sold]]&gt; 700,"High Units","low Units")</f>
        <v>low Units</v>
      </c>
      <c r="U3025">
        <f>SUM(Table1[[#This Row],[Operating Profit]])/SUM(Table1[Operating Profit])*100</f>
        <v>3.612987367231822E-3</v>
      </c>
      <c r="V3025">
        <f>SUM(Table1[[#This Row],[Price per Unit]]*Table1[[#This Row],[Units Sold]])</f>
        <v>4000</v>
      </c>
      <c r="W3025">
        <f>SUM(Table1[[#This Row],[Total Sales]]-Table1[[#This Row],[Operating Profit]])</f>
        <v>28000</v>
      </c>
      <c r="X3025">
        <f>SUM(Table1[[#This Row],[Total Sales]]-Table1[[#This Row],[Cost]])</f>
        <v>12000</v>
      </c>
      <c r="Y3025">
        <f>SUM(Table1[[#This Row],[profit/loss]])/SUM(Table1[profit/loss])</f>
        <v>3.612987367231822E-5</v>
      </c>
    </row>
    <row r="3026" spans="1:25" x14ac:dyDescent="0.3">
      <c r="A3026" t="s">
        <v>13</v>
      </c>
      <c r="B3026" t="s">
        <v>17</v>
      </c>
      <c r="C3026">
        <v>1185732</v>
      </c>
      <c r="D3026" s="9">
        <v>44233</v>
      </c>
      <c r="E3026" s="8" t="str">
        <f>TEXT(Table1[[#This Row],[Invoice Date]],"dd-mm-yyyy")</f>
        <v>06-02-2021</v>
      </c>
      <c r="F3026" s="1" t="str">
        <f t="shared" si="188"/>
        <v>February</v>
      </c>
      <c r="G3026" s="1" t="str">
        <f t="shared" si="189"/>
        <v>2021</v>
      </c>
      <c r="H3026" s="1" t="str">
        <f t="shared" si="190"/>
        <v>Saturday</v>
      </c>
      <c r="I3026" s="1" t="str">
        <f t="shared" si="191"/>
        <v>06</v>
      </c>
      <c r="J3026" t="s">
        <v>35</v>
      </c>
      <c r="K3026" t="s">
        <v>111</v>
      </c>
      <c r="L3026" t="s">
        <v>112</v>
      </c>
      <c r="M3026" t="s">
        <v>20</v>
      </c>
      <c r="N3026">
        <v>25</v>
      </c>
      <c r="O3026">
        <v>75</v>
      </c>
      <c r="P3026">
        <v>18750</v>
      </c>
      <c r="Q3026">
        <v>5625</v>
      </c>
      <c r="R3026">
        <v>0.3</v>
      </c>
      <c r="S3026" t="s">
        <v>17</v>
      </c>
      <c r="T3026" t="str">
        <f>IF(Table1[[#This Row],[Units Sold]]&gt; 700,"High Units","low Units")</f>
        <v>low Units</v>
      </c>
      <c r="U3026">
        <f>SUM(Table1[[#This Row],[Operating Profit]])/SUM(Table1[Operating Profit])*100</f>
        <v>1.6935878283899166E-3</v>
      </c>
      <c r="V3026">
        <f>SUM(Table1[[#This Row],[Price per Unit]]*Table1[[#This Row],[Units Sold]])</f>
        <v>1875</v>
      </c>
      <c r="W3026">
        <f>SUM(Table1[[#This Row],[Total Sales]]-Table1[[#This Row],[Operating Profit]])</f>
        <v>13125</v>
      </c>
      <c r="X3026">
        <f>SUM(Table1[[#This Row],[Total Sales]]-Table1[[#This Row],[Cost]])</f>
        <v>5625</v>
      </c>
      <c r="Y3026">
        <f>SUM(Table1[[#This Row],[profit/loss]])/SUM(Table1[profit/loss])</f>
        <v>1.6935878283899167E-5</v>
      </c>
    </row>
    <row r="3027" spans="1:25" x14ac:dyDescent="0.3">
      <c r="A3027" t="s">
        <v>13</v>
      </c>
      <c r="B3027" t="s">
        <v>17</v>
      </c>
      <c r="C3027">
        <v>1185732</v>
      </c>
      <c r="D3027" s="9">
        <v>44233</v>
      </c>
      <c r="E3027" s="8" t="str">
        <f>TEXT(Table1[[#This Row],[Invoice Date]],"dd-mm-yyyy")</f>
        <v>06-02-2021</v>
      </c>
      <c r="F3027" s="1" t="str">
        <f t="shared" si="188"/>
        <v>February</v>
      </c>
      <c r="G3027" s="1" t="str">
        <f t="shared" si="189"/>
        <v>2021</v>
      </c>
      <c r="H3027" s="1" t="str">
        <f t="shared" si="190"/>
        <v>Saturday</v>
      </c>
      <c r="I3027" s="1" t="str">
        <f t="shared" si="191"/>
        <v>06</v>
      </c>
      <c r="J3027" t="s">
        <v>35</v>
      </c>
      <c r="K3027" t="s">
        <v>111</v>
      </c>
      <c r="L3027" t="s">
        <v>112</v>
      </c>
      <c r="M3027" t="s">
        <v>21</v>
      </c>
      <c r="N3027">
        <v>40</v>
      </c>
      <c r="O3027">
        <v>150</v>
      </c>
      <c r="P3027">
        <v>60000</v>
      </c>
      <c r="Q3027">
        <v>30000</v>
      </c>
      <c r="R3027">
        <v>0.5</v>
      </c>
      <c r="S3027" t="s">
        <v>17</v>
      </c>
      <c r="T3027" t="str">
        <f>IF(Table1[[#This Row],[Units Sold]]&gt; 700,"High Units","low Units")</f>
        <v>low Units</v>
      </c>
      <c r="U3027">
        <f>SUM(Table1[[#This Row],[Operating Profit]])/SUM(Table1[Operating Profit])*100</f>
        <v>9.0324684180795554E-3</v>
      </c>
      <c r="V3027">
        <f>SUM(Table1[[#This Row],[Price per Unit]]*Table1[[#This Row],[Units Sold]])</f>
        <v>6000</v>
      </c>
      <c r="W3027">
        <f>SUM(Table1[[#This Row],[Total Sales]]-Table1[[#This Row],[Operating Profit]])</f>
        <v>30000</v>
      </c>
      <c r="X3027">
        <f>SUM(Table1[[#This Row],[Total Sales]]-Table1[[#This Row],[Cost]])</f>
        <v>30000</v>
      </c>
      <c r="Y3027">
        <f>SUM(Table1[[#This Row],[profit/loss]])/SUM(Table1[profit/loss])</f>
        <v>9.0324684180795553E-5</v>
      </c>
    </row>
    <row r="3028" spans="1:25" x14ac:dyDescent="0.3">
      <c r="A3028" t="s">
        <v>13</v>
      </c>
      <c r="B3028" t="s">
        <v>17</v>
      </c>
      <c r="C3028">
        <v>1185732</v>
      </c>
      <c r="D3028" s="9">
        <v>44233</v>
      </c>
      <c r="E3028" s="8" t="str">
        <f>TEXT(Table1[[#This Row],[Invoice Date]],"dd-mm-yyyy")</f>
        <v>06-02-2021</v>
      </c>
      <c r="F3028" s="1" t="str">
        <f t="shared" si="188"/>
        <v>February</v>
      </c>
      <c r="G3028" s="1" t="str">
        <f t="shared" si="189"/>
        <v>2021</v>
      </c>
      <c r="H3028" s="1" t="str">
        <f t="shared" si="190"/>
        <v>Saturday</v>
      </c>
      <c r="I3028" s="1" t="str">
        <f t="shared" si="191"/>
        <v>06</v>
      </c>
      <c r="J3028" t="s">
        <v>35</v>
      </c>
      <c r="K3028" t="s">
        <v>111</v>
      </c>
      <c r="L3028" t="s">
        <v>112</v>
      </c>
      <c r="M3028" t="s">
        <v>22</v>
      </c>
      <c r="N3028">
        <v>15</v>
      </c>
      <c r="O3028">
        <v>250</v>
      </c>
      <c r="P3028">
        <v>37500</v>
      </c>
      <c r="Q3028">
        <v>15000</v>
      </c>
      <c r="R3028">
        <v>0.4</v>
      </c>
      <c r="S3028" t="s">
        <v>17</v>
      </c>
      <c r="T3028" t="str">
        <f>IF(Table1[[#This Row],[Units Sold]]&gt; 700,"High Units","low Units")</f>
        <v>low Units</v>
      </c>
      <c r="U3028">
        <f>SUM(Table1[[#This Row],[Operating Profit]])/SUM(Table1[Operating Profit])*100</f>
        <v>4.5162342090397777E-3</v>
      </c>
      <c r="V3028">
        <f>SUM(Table1[[#This Row],[Price per Unit]]*Table1[[#This Row],[Units Sold]])</f>
        <v>3750</v>
      </c>
      <c r="W3028">
        <f>SUM(Table1[[#This Row],[Total Sales]]-Table1[[#This Row],[Operating Profit]])</f>
        <v>22500</v>
      </c>
      <c r="X3028">
        <f>SUM(Table1[[#This Row],[Total Sales]]-Table1[[#This Row],[Cost]])</f>
        <v>15000</v>
      </c>
      <c r="Y3028">
        <f>SUM(Table1[[#This Row],[profit/loss]])/SUM(Table1[profit/loss])</f>
        <v>4.5162342090397776E-5</v>
      </c>
    </row>
    <row r="3029" spans="1:25" x14ac:dyDescent="0.3">
      <c r="A3029" t="s">
        <v>13</v>
      </c>
      <c r="B3029" t="s">
        <v>17</v>
      </c>
      <c r="C3029">
        <v>1185732</v>
      </c>
      <c r="D3029" s="9">
        <v>44260</v>
      </c>
      <c r="E3029" s="8" t="str">
        <f>TEXT(Table1[[#This Row],[Invoice Date]],"dd-mm-yyyy")</f>
        <v>05-03-2021</v>
      </c>
      <c r="F3029" s="1" t="str">
        <f t="shared" si="188"/>
        <v>March</v>
      </c>
      <c r="G3029" s="1" t="str">
        <f t="shared" si="189"/>
        <v>2021</v>
      </c>
      <c r="H3029" s="1" t="str">
        <f t="shared" si="190"/>
        <v>Friday</v>
      </c>
      <c r="I3029" s="1" t="str">
        <f t="shared" si="191"/>
        <v>05</v>
      </c>
      <c r="J3029" t="s">
        <v>35</v>
      </c>
      <c r="K3029" t="s">
        <v>111</v>
      </c>
      <c r="L3029" t="s">
        <v>112</v>
      </c>
      <c r="M3029" t="s">
        <v>16</v>
      </c>
      <c r="N3029">
        <v>20</v>
      </c>
      <c r="O3029">
        <v>470</v>
      </c>
      <c r="P3029">
        <v>94000</v>
      </c>
      <c r="Q3029">
        <v>28200</v>
      </c>
      <c r="R3029">
        <v>0.3</v>
      </c>
      <c r="S3029" t="s">
        <v>17</v>
      </c>
      <c r="T3029" t="str">
        <f>IF(Table1[[#This Row],[Units Sold]]&gt; 700,"High Units","low Units")</f>
        <v>low Units</v>
      </c>
      <c r="U3029">
        <f>SUM(Table1[[#This Row],[Operating Profit]])/SUM(Table1[Operating Profit])*100</f>
        <v>8.4905203129947808E-3</v>
      </c>
      <c r="V3029">
        <f>SUM(Table1[[#This Row],[Price per Unit]]*Table1[[#This Row],[Units Sold]])</f>
        <v>9400</v>
      </c>
      <c r="W3029">
        <f>SUM(Table1[[#This Row],[Total Sales]]-Table1[[#This Row],[Operating Profit]])</f>
        <v>65800</v>
      </c>
      <c r="X3029">
        <f>SUM(Table1[[#This Row],[Total Sales]]-Table1[[#This Row],[Cost]])</f>
        <v>28200</v>
      </c>
      <c r="Y3029">
        <f>SUM(Table1[[#This Row],[profit/loss]])/SUM(Table1[profit/loss])</f>
        <v>8.4905203129947813E-5</v>
      </c>
    </row>
    <row r="3030" spans="1:25" x14ac:dyDescent="0.3">
      <c r="A3030" t="s">
        <v>13</v>
      </c>
      <c r="B3030" t="s">
        <v>17</v>
      </c>
      <c r="C3030">
        <v>1185732</v>
      </c>
      <c r="D3030" s="9">
        <v>44260</v>
      </c>
      <c r="E3030" s="8" t="str">
        <f>TEXT(Table1[[#This Row],[Invoice Date]],"dd-mm-yyyy")</f>
        <v>05-03-2021</v>
      </c>
      <c r="F3030" s="1" t="str">
        <f t="shared" si="188"/>
        <v>March</v>
      </c>
      <c r="G3030" s="1" t="str">
        <f t="shared" si="189"/>
        <v>2021</v>
      </c>
      <c r="H3030" s="1" t="str">
        <f t="shared" si="190"/>
        <v>Friday</v>
      </c>
      <c r="I3030" s="1" t="str">
        <f t="shared" si="191"/>
        <v>05</v>
      </c>
      <c r="J3030" t="s">
        <v>35</v>
      </c>
      <c r="K3030" t="s">
        <v>111</v>
      </c>
      <c r="L3030" t="s">
        <v>112</v>
      </c>
      <c r="M3030" t="s">
        <v>18</v>
      </c>
      <c r="N3030">
        <v>20</v>
      </c>
      <c r="O3030">
        <v>175</v>
      </c>
      <c r="P3030">
        <v>35000</v>
      </c>
      <c r="Q3030">
        <v>12250</v>
      </c>
      <c r="R3030">
        <v>0.35</v>
      </c>
      <c r="S3030" t="s">
        <v>17</v>
      </c>
      <c r="T3030" t="str">
        <f>IF(Table1[[#This Row],[Units Sold]]&gt; 700,"High Units","low Units")</f>
        <v>low Units</v>
      </c>
      <c r="U3030">
        <f>SUM(Table1[[#This Row],[Operating Profit]])/SUM(Table1[Operating Profit])*100</f>
        <v>3.6882579373824853E-3</v>
      </c>
      <c r="V3030">
        <f>SUM(Table1[[#This Row],[Price per Unit]]*Table1[[#This Row],[Units Sold]])</f>
        <v>3500</v>
      </c>
      <c r="W3030">
        <f>SUM(Table1[[#This Row],[Total Sales]]-Table1[[#This Row],[Operating Profit]])</f>
        <v>22750</v>
      </c>
      <c r="X3030">
        <f>SUM(Table1[[#This Row],[Total Sales]]-Table1[[#This Row],[Cost]])</f>
        <v>12250</v>
      </c>
      <c r="Y3030">
        <f>SUM(Table1[[#This Row],[profit/loss]])/SUM(Table1[profit/loss])</f>
        <v>3.6882579373824853E-5</v>
      </c>
    </row>
    <row r="3031" spans="1:25" x14ac:dyDescent="0.3">
      <c r="A3031" t="s">
        <v>13</v>
      </c>
      <c r="B3031" t="s">
        <v>17</v>
      </c>
      <c r="C3031">
        <v>1185732</v>
      </c>
      <c r="D3031" s="9">
        <v>44260</v>
      </c>
      <c r="E3031" s="8" t="str">
        <f>TEXT(Table1[[#This Row],[Invoice Date]],"dd-mm-yyyy")</f>
        <v>05-03-2021</v>
      </c>
      <c r="F3031" s="1" t="str">
        <f t="shared" si="188"/>
        <v>March</v>
      </c>
      <c r="G3031" s="1" t="str">
        <f t="shared" si="189"/>
        <v>2021</v>
      </c>
      <c r="H3031" s="1" t="str">
        <f t="shared" si="190"/>
        <v>Friday</v>
      </c>
      <c r="I3031" s="1" t="str">
        <f t="shared" si="191"/>
        <v>05</v>
      </c>
      <c r="J3031" t="s">
        <v>35</v>
      </c>
      <c r="K3031" t="s">
        <v>111</v>
      </c>
      <c r="L3031" t="s">
        <v>112</v>
      </c>
      <c r="M3031" t="s">
        <v>19</v>
      </c>
      <c r="N3031">
        <v>10</v>
      </c>
      <c r="O3031">
        <v>225</v>
      </c>
      <c r="P3031">
        <v>22500</v>
      </c>
      <c r="Q3031">
        <v>6750</v>
      </c>
      <c r="R3031">
        <v>0.3</v>
      </c>
      <c r="S3031" t="s">
        <v>17</v>
      </c>
      <c r="T3031" t="str">
        <f>IF(Table1[[#This Row],[Units Sold]]&gt; 700,"High Units","low Units")</f>
        <v>low Units</v>
      </c>
      <c r="U3031">
        <f>SUM(Table1[[#This Row],[Operating Profit]])/SUM(Table1[Operating Profit])*100</f>
        <v>2.0323053940678997E-3</v>
      </c>
      <c r="V3031">
        <f>SUM(Table1[[#This Row],[Price per Unit]]*Table1[[#This Row],[Units Sold]])</f>
        <v>2250</v>
      </c>
      <c r="W3031">
        <f>SUM(Table1[[#This Row],[Total Sales]]-Table1[[#This Row],[Operating Profit]])</f>
        <v>15750</v>
      </c>
      <c r="X3031">
        <f>SUM(Table1[[#This Row],[Total Sales]]-Table1[[#This Row],[Cost]])</f>
        <v>6750</v>
      </c>
      <c r="Y3031">
        <f>SUM(Table1[[#This Row],[profit/loss]])/SUM(Table1[profit/loss])</f>
        <v>2.0323053940678999E-5</v>
      </c>
    </row>
    <row r="3032" spans="1:25" x14ac:dyDescent="0.3">
      <c r="A3032" t="s">
        <v>13</v>
      </c>
      <c r="B3032" t="s">
        <v>17</v>
      </c>
      <c r="C3032">
        <v>1185732</v>
      </c>
      <c r="D3032" s="9">
        <v>44260</v>
      </c>
      <c r="E3032" s="8" t="str">
        <f>TEXT(Table1[[#This Row],[Invoice Date]],"dd-mm-yyyy")</f>
        <v>05-03-2021</v>
      </c>
      <c r="F3032" s="1" t="str">
        <f t="shared" si="188"/>
        <v>March</v>
      </c>
      <c r="G3032" s="1" t="str">
        <f t="shared" si="189"/>
        <v>2021</v>
      </c>
      <c r="H3032" s="1" t="str">
        <f t="shared" si="190"/>
        <v>Friday</v>
      </c>
      <c r="I3032" s="1" t="str">
        <f t="shared" si="191"/>
        <v>05</v>
      </c>
      <c r="J3032" t="s">
        <v>35</v>
      </c>
      <c r="K3032" t="s">
        <v>111</v>
      </c>
      <c r="L3032" t="s">
        <v>112</v>
      </c>
      <c r="M3032" t="s">
        <v>20</v>
      </c>
      <c r="N3032">
        <v>15</v>
      </c>
      <c r="O3032">
        <v>100</v>
      </c>
      <c r="P3032">
        <v>15000</v>
      </c>
      <c r="Q3032">
        <v>4500</v>
      </c>
      <c r="R3032">
        <v>0.3</v>
      </c>
      <c r="S3032" t="s">
        <v>17</v>
      </c>
      <c r="T3032" t="str">
        <f>IF(Table1[[#This Row],[Units Sold]]&gt; 700,"High Units","low Units")</f>
        <v>low Units</v>
      </c>
      <c r="U3032">
        <f>SUM(Table1[[#This Row],[Operating Profit]])/SUM(Table1[Operating Profit])*100</f>
        <v>1.3548702627119334E-3</v>
      </c>
      <c r="V3032">
        <f>SUM(Table1[[#This Row],[Price per Unit]]*Table1[[#This Row],[Units Sold]])</f>
        <v>1500</v>
      </c>
      <c r="W3032">
        <f>SUM(Table1[[#This Row],[Total Sales]]-Table1[[#This Row],[Operating Profit]])</f>
        <v>10500</v>
      </c>
      <c r="X3032">
        <f>SUM(Table1[[#This Row],[Total Sales]]-Table1[[#This Row],[Cost]])</f>
        <v>4500</v>
      </c>
      <c r="Y3032">
        <f>SUM(Table1[[#This Row],[profit/loss]])/SUM(Table1[profit/loss])</f>
        <v>1.3548702627119333E-5</v>
      </c>
    </row>
    <row r="3033" spans="1:25" x14ac:dyDescent="0.3">
      <c r="A3033" t="s">
        <v>13</v>
      </c>
      <c r="B3033" t="s">
        <v>17</v>
      </c>
      <c r="C3033">
        <v>1185732</v>
      </c>
      <c r="D3033" s="9">
        <v>44260</v>
      </c>
      <c r="E3033" s="8" t="str">
        <f>TEXT(Table1[[#This Row],[Invoice Date]],"dd-mm-yyyy")</f>
        <v>05-03-2021</v>
      </c>
      <c r="F3033" s="1" t="str">
        <f t="shared" si="188"/>
        <v>March</v>
      </c>
      <c r="G3033" s="1" t="str">
        <f t="shared" si="189"/>
        <v>2021</v>
      </c>
      <c r="H3033" s="1" t="str">
        <f t="shared" si="190"/>
        <v>Friday</v>
      </c>
      <c r="I3033" s="1" t="str">
        <f t="shared" si="191"/>
        <v>05</v>
      </c>
      <c r="J3033" t="s">
        <v>35</v>
      </c>
      <c r="K3033" t="s">
        <v>111</v>
      </c>
      <c r="L3033" t="s">
        <v>112</v>
      </c>
      <c r="M3033" t="s">
        <v>21</v>
      </c>
      <c r="N3033">
        <v>30</v>
      </c>
      <c r="O3033">
        <v>150</v>
      </c>
      <c r="P3033">
        <v>45000</v>
      </c>
      <c r="Q3033">
        <v>22500</v>
      </c>
      <c r="R3033">
        <v>0.5</v>
      </c>
      <c r="S3033" t="s">
        <v>17</v>
      </c>
      <c r="T3033" t="str">
        <f>IF(Table1[[#This Row],[Units Sold]]&gt; 700,"High Units","low Units")</f>
        <v>low Units</v>
      </c>
      <c r="U3033">
        <f>SUM(Table1[[#This Row],[Operating Profit]])/SUM(Table1[Operating Profit])*100</f>
        <v>6.7743513135596666E-3</v>
      </c>
      <c r="V3033">
        <f>SUM(Table1[[#This Row],[Price per Unit]]*Table1[[#This Row],[Units Sold]])</f>
        <v>4500</v>
      </c>
      <c r="W3033">
        <f>SUM(Table1[[#This Row],[Total Sales]]-Table1[[#This Row],[Operating Profit]])</f>
        <v>22500</v>
      </c>
      <c r="X3033">
        <f>SUM(Table1[[#This Row],[Total Sales]]-Table1[[#This Row],[Cost]])</f>
        <v>22500</v>
      </c>
      <c r="Y3033">
        <f>SUM(Table1[[#This Row],[profit/loss]])/SUM(Table1[profit/loss])</f>
        <v>6.7743513135596668E-5</v>
      </c>
    </row>
    <row r="3034" spans="1:25" x14ac:dyDescent="0.3">
      <c r="A3034" t="s">
        <v>13</v>
      </c>
      <c r="B3034" t="s">
        <v>17</v>
      </c>
      <c r="C3034">
        <v>1185732</v>
      </c>
      <c r="D3034" s="9">
        <v>44260</v>
      </c>
      <c r="E3034" s="8" t="str">
        <f>TEXT(Table1[[#This Row],[Invoice Date]],"dd-mm-yyyy")</f>
        <v>05-03-2021</v>
      </c>
      <c r="F3034" s="1" t="str">
        <f t="shared" si="188"/>
        <v>March</v>
      </c>
      <c r="G3034" s="1" t="str">
        <f t="shared" si="189"/>
        <v>2021</v>
      </c>
      <c r="H3034" s="1" t="str">
        <f t="shared" si="190"/>
        <v>Friday</v>
      </c>
      <c r="I3034" s="1" t="str">
        <f t="shared" si="191"/>
        <v>05</v>
      </c>
      <c r="J3034" t="s">
        <v>35</v>
      </c>
      <c r="K3034" t="s">
        <v>111</v>
      </c>
      <c r="L3034" t="s">
        <v>112</v>
      </c>
      <c r="M3034" t="s">
        <v>22</v>
      </c>
      <c r="N3034">
        <v>20</v>
      </c>
      <c r="O3034">
        <v>250</v>
      </c>
      <c r="P3034">
        <v>50000</v>
      </c>
      <c r="Q3034">
        <v>20000</v>
      </c>
      <c r="R3034">
        <v>0.4</v>
      </c>
      <c r="S3034" t="s">
        <v>17</v>
      </c>
      <c r="T3034" t="str">
        <f>IF(Table1[[#This Row],[Units Sold]]&gt; 700,"High Units","low Units")</f>
        <v>low Units</v>
      </c>
      <c r="U3034">
        <f>SUM(Table1[[#This Row],[Operating Profit]])/SUM(Table1[Operating Profit])*100</f>
        <v>6.0216456120530367E-3</v>
      </c>
      <c r="V3034">
        <f>SUM(Table1[[#This Row],[Price per Unit]]*Table1[[#This Row],[Units Sold]])</f>
        <v>5000</v>
      </c>
      <c r="W3034">
        <f>SUM(Table1[[#This Row],[Total Sales]]-Table1[[#This Row],[Operating Profit]])</f>
        <v>30000</v>
      </c>
      <c r="X3034">
        <f>SUM(Table1[[#This Row],[Total Sales]]-Table1[[#This Row],[Cost]])</f>
        <v>20000</v>
      </c>
      <c r="Y3034">
        <f>SUM(Table1[[#This Row],[profit/loss]])/SUM(Table1[profit/loss])</f>
        <v>6.0216456120530364E-5</v>
      </c>
    </row>
    <row r="3035" spans="1:25" x14ac:dyDescent="0.3">
      <c r="A3035" t="s">
        <v>13</v>
      </c>
      <c r="B3035" t="s">
        <v>17</v>
      </c>
      <c r="C3035">
        <v>1185732</v>
      </c>
      <c r="D3035" s="9">
        <v>44292</v>
      </c>
      <c r="E3035" s="8" t="str">
        <f>TEXT(Table1[[#This Row],[Invoice Date]],"dd-mm-yyyy")</f>
        <v>06-04-2021</v>
      </c>
      <c r="F3035" s="1" t="str">
        <f t="shared" si="188"/>
        <v>April</v>
      </c>
      <c r="G3035" s="1" t="str">
        <f t="shared" si="189"/>
        <v>2021</v>
      </c>
      <c r="H3035" s="1" t="str">
        <f t="shared" si="190"/>
        <v>Tuesday</v>
      </c>
      <c r="I3035" s="1" t="str">
        <f t="shared" si="191"/>
        <v>06</v>
      </c>
      <c r="J3035" t="s">
        <v>35</v>
      </c>
      <c r="K3035" t="s">
        <v>111</v>
      </c>
      <c r="L3035" t="s">
        <v>112</v>
      </c>
      <c r="M3035" t="s">
        <v>16</v>
      </c>
      <c r="N3035">
        <v>20</v>
      </c>
      <c r="O3035">
        <v>475</v>
      </c>
      <c r="P3035">
        <v>95000</v>
      </c>
      <c r="Q3035">
        <v>28500</v>
      </c>
      <c r="R3035">
        <v>0.3</v>
      </c>
      <c r="S3035" t="s">
        <v>17</v>
      </c>
      <c r="T3035" t="str">
        <f>IF(Table1[[#This Row],[Units Sold]]&gt; 700,"High Units","low Units")</f>
        <v>low Units</v>
      </c>
      <c r="U3035">
        <f>SUM(Table1[[#This Row],[Operating Profit]])/SUM(Table1[Operating Profit])*100</f>
        <v>8.5808449971755772E-3</v>
      </c>
      <c r="V3035">
        <f>SUM(Table1[[#This Row],[Price per Unit]]*Table1[[#This Row],[Units Sold]])</f>
        <v>9500</v>
      </c>
      <c r="W3035">
        <f>SUM(Table1[[#This Row],[Total Sales]]-Table1[[#This Row],[Operating Profit]])</f>
        <v>66500</v>
      </c>
      <c r="X3035">
        <f>SUM(Table1[[#This Row],[Total Sales]]-Table1[[#This Row],[Cost]])</f>
        <v>28500</v>
      </c>
      <c r="Y3035">
        <f>SUM(Table1[[#This Row],[profit/loss]])/SUM(Table1[profit/loss])</f>
        <v>8.5808449971755768E-5</v>
      </c>
    </row>
    <row r="3036" spans="1:25" x14ac:dyDescent="0.3">
      <c r="A3036" t="s">
        <v>13</v>
      </c>
      <c r="B3036" t="s">
        <v>17</v>
      </c>
      <c r="C3036">
        <v>1185732</v>
      </c>
      <c r="D3036" s="9">
        <v>44292</v>
      </c>
      <c r="E3036" s="8" t="str">
        <f>TEXT(Table1[[#This Row],[Invoice Date]],"dd-mm-yyyy")</f>
        <v>06-04-2021</v>
      </c>
      <c r="F3036" s="1" t="str">
        <f t="shared" si="188"/>
        <v>April</v>
      </c>
      <c r="G3036" s="1" t="str">
        <f t="shared" si="189"/>
        <v>2021</v>
      </c>
      <c r="H3036" s="1" t="str">
        <f t="shared" si="190"/>
        <v>Tuesday</v>
      </c>
      <c r="I3036" s="1" t="str">
        <f t="shared" si="191"/>
        <v>06</v>
      </c>
      <c r="J3036" t="s">
        <v>35</v>
      </c>
      <c r="K3036" t="s">
        <v>111</v>
      </c>
      <c r="L3036" t="s">
        <v>112</v>
      </c>
      <c r="M3036" t="s">
        <v>18</v>
      </c>
      <c r="N3036">
        <v>20</v>
      </c>
      <c r="O3036">
        <v>175</v>
      </c>
      <c r="P3036">
        <v>35000</v>
      </c>
      <c r="Q3036">
        <v>12250</v>
      </c>
      <c r="R3036">
        <v>0.35</v>
      </c>
      <c r="S3036" t="s">
        <v>17</v>
      </c>
      <c r="T3036" t="str">
        <f>IF(Table1[[#This Row],[Units Sold]]&gt; 700,"High Units","low Units")</f>
        <v>low Units</v>
      </c>
      <c r="U3036">
        <f>SUM(Table1[[#This Row],[Operating Profit]])/SUM(Table1[Operating Profit])*100</f>
        <v>3.6882579373824853E-3</v>
      </c>
      <c r="V3036">
        <f>SUM(Table1[[#This Row],[Price per Unit]]*Table1[[#This Row],[Units Sold]])</f>
        <v>3500</v>
      </c>
      <c r="W3036">
        <f>SUM(Table1[[#This Row],[Total Sales]]-Table1[[#This Row],[Operating Profit]])</f>
        <v>22750</v>
      </c>
      <c r="X3036">
        <f>SUM(Table1[[#This Row],[Total Sales]]-Table1[[#This Row],[Cost]])</f>
        <v>12250</v>
      </c>
      <c r="Y3036">
        <f>SUM(Table1[[#This Row],[profit/loss]])/SUM(Table1[profit/loss])</f>
        <v>3.6882579373824853E-5</v>
      </c>
    </row>
    <row r="3037" spans="1:25" x14ac:dyDescent="0.3">
      <c r="A3037" t="s">
        <v>13</v>
      </c>
      <c r="B3037" t="s">
        <v>17</v>
      </c>
      <c r="C3037">
        <v>1185732</v>
      </c>
      <c r="D3037" s="9">
        <v>44292</v>
      </c>
      <c r="E3037" s="8" t="str">
        <f>TEXT(Table1[[#This Row],[Invoice Date]],"dd-mm-yyyy")</f>
        <v>06-04-2021</v>
      </c>
      <c r="F3037" s="1" t="str">
        <f t="shared" si="188"/>
        <v>April</v>
      </c>
      <c r="G3037" s="1" t="str">
        <f t="shared" si="189"/>
        <v>2021</v>
      </c>
      <c r="H3037" s="1" t="str">
        <f t="shared" si="190"/>
        <v>Tuesday</v>
      </c>
      <c r="I3037" s="1" t="str">
        <f t="shared" si="191"/>
        <v>06</v>
      </c>
      <c r="J3037" t="s">
        <v>35</v>
      </c>
      <c r="K3037" t="s">
        <v>111</v>
      </c>
      <c r="L3037" t="s">
        <v>112</v>
      </c>
      <c r="M3037" t="s">
        <v>19</v>
      </c>
      <c r="N3037">
        <v>10</v>
      </c>
      <c r="O3037">
        <v>175</v>
      </c>
      <c r="P3037">
        <v>17500</v>
      </c>
      <c r="Q3037">
        <v>5250</v>
      </c>
      <c r="R3037">
        <v>0.3</v>
      </c>
      <c r="S3037" t="s">
        <v>17</v>
      </c>
      <c r="T3037" t="str">
        <f>IF(Table1[[#This Row],[Units Sold]]&gt; 700,"High Units","low Units")</f>
        <v>low Units</v>
      </c>
      <c r="U3037">
        <f>SUM(Table1[[#This Row],[Operating Profit]])/SUM(Table1[Operating Profit])*100</f>
        <v>1.5806819731639221E-3</v>
      </c>
      <c r="V3037">
        <f>SUM(Table1[[#This Row],[Price per Unit]]*Table1[[#This Row],[Units Sold]])</f>
        <v>1750</v>
      </c>
      <c r="W3037">
        <f>SUM(Table1[[#This Row],[Total Sales]]-Table1[[#This Row],[Operating Profit]])</f>
        <v>12250</v>
      </c>
      <c r="X3037">
        <f>SUM(Table1[[#This Row],[Total Sales]]-Table1[[#This Row],[Cost]])</f>
        <v>5250</v>
      </c>
      <c r="Y3037">
        <f>SUM(Table1[[#This Row],[profit/loss]])/SUM(Table1[profit/loss])</f>
        <v>1.5806819731639221E-5</v>
      </c>
    </row>
    <row r="3038" spans="1:25" x14ac:dyDescent="0.3">
      <c r="A3038" t="s">
        <v>13</v>
      </c>
      <c r="B3038" t="s">
        <v>17</v>
      </c>
      <c r="C3038">
        <v>1185732</v>
      </c>
      <c r="D3038" s="9">
        <v>44292</v>
      </c>
      <c r="E3038" s="8" t="str">
        <f>TEXT(Table1[[#This Row],[Invoice Date]],"dd-mm-yyyy")</f>
        <v>06-04-2021</v>
      </c>
      <c r="F3038" s="1" t="str">
        <f t="shared" si="188"/>
        <v>April</v>
      </c>
      <c r="G3038" s="1" t="str">
        <f t="shared" si="189"/>
        <v>2021</v>
      </c>
      <c r="H3038" s="1" t="str">
        <f t="shared" si="190"/>
        <v>Tuesday</v>
      </c>
      <c r="I3038" s="1" t="str">
        <f t="shared" si="191"/>
        <v>06</v>
      </c>
      <c r="J3038" t="s">
        <v>35</v>
      </c>
      <c r="K3038" t="s">
        <v>111</v>
      </c>
      <c r="L3038" t="s">
        <v>112</v>
      </c>
      <c r="M3038" t="s">
        <v>20</v>
      </c>
      <c r="N3038">
        <v>15</v>
      </c>
      <c r="O3038">
        <v>100</v>
      </c>
      <c r="P3038">
        <v>15000</v>
      </c>
      <c r="Q3038">
        <v>4500</v>
      </c>
      <c r="R3038">
        <v>0.3</v>
      </c>
      <c r="S3038" t="s">
        <v>17</v>
      </c>
      <c r="T3038" t="str">
        <f>IF(Table1[[#This Row],[Units Sold]]&gt; 700,"High Units","low Units")</f>
        <v>low Units</v>
      </c>
      <c r="U3038">
        <f>SUM(Table1[[#This Row],[Operating Profit]])/SUM(Table1[Operating Profit])*100</f>
        <v>1.3548702627119334E-3</v>
      </c>
      <c r="V3038">
        <f>SUM(Table1[[#This Row],[Price per Unit]]*Table1[[#This Row],[Units Sold]])</f>
        <v>1500</v>
      </c>
      <c r="W3038">
        <f>SUM(Table1[[#This Row],[Total Sales]]-Table1[[#This Row],[Operating Profit]])</f>
        <v>10500</v>
      </c>
      <c r="X3038">
        <f>SUM(Table1[[#This Row],[Total Sales]]-Table1[[#This Row],[Cost]])</f>
        <v>4500</v>
      </c>
      <c r="Y3038">
        <f>SUM(Table1[[#This Row],[profit/loss]])/SUM(Table1[profit/loss])</f>
        <v>1.3548702627119333E-5</v>
      </c>
    </row>
    <row r="3039" spans="1:25" x14ac:dyDescent="0.3">
      <c r="A3039" t="s">
        <v>13</v>
      </c>
      <c r="B3039" t="s">
        <v>17</v>
      </c>
      <c r="C3039">
        <v>1185732</v>
      </c>
      <c r="D3039" s="9">
        <v>44292</v>
      </c>
      <c r="E3039" s="8" t="str">
        <f>TEXT(Table1[[#This Row],[Invoice Date]],"dd-mm-yyyy")</f>
        <v>06-04-2021</v>
      </c>
      <c r="F3039" s="1" t="str">
        <f t="shared" si="188"/>
        <v>April</v>
      </c>
      <c r="G3039" s="1" t="str">
        <f t="shared" si="189"/>
        <v>2021</v>
      </c>
      <c r="H3039" s="1" t="str">
        <f t="shared" si="190"/>
        <v>Tuesday</v>
      </c>
      <c r="I3039" s="1" t="str">
        <f t="shared" si="191"/>
        <v>06</v>
      </c>
      <c r="J3039" t="s">
        <v>35</v>
      </c>
      <c r="K3039" t="s">
        <v>111</v>
      </c>
      <c r="L3039" t="s">
        <v>112</v>
      </c>
      <c r="M3039" t="s">
        <v>21</v>
      </c>
      <c r="N3039">
        <v>60</v>
      </c>
      <c r="O3039">
        <v>125</v>
      </c>
      <c r="P3039">
        <v>75000</v>
      </c>
      <c r="Q3039">
        <v>37500</v>
      </c>
      <c r="R3039">
        <v>0.5</v>
      </c>
      <c r="S3039" t="s">
        <v>17</v>
      </c>
      <c r="T3039" t="str">
        <f>IF(Table1[[#This Row],[Units Sold]]&gt; 700,"High Units","low Units")</f>
        <v>low Units</v>
      </c>
      <c r="U3039">
        <f>SUM(Table1[[#This Row],[Operating Profit]])/SUM(Table1[Operating Profit])*100</f>
        <v>1.1290585522599443E-2</v>
      </c>
      <c r="V3039">
        <f>SUM(Table1[[#This Row],[Price per Unit]]*Table1[[#This Row],[Units Sold]])</f>
        <v>7500</v>
      </c>
      <c r="W3039">
        <f>SUM(Table1[[#This Row],[Total Sales]]-Table1[[#This Row],[Operating Profit]])</f>
        <v>37500</v>
      </c>
      <c r="X3039">
        <f>SUM(Table1[[#This Row],[Total Sales]]-Table1[[#This Row],[Cost]])</f>
        <v>37500</v>
      </c>
      <c r="Y3039">
        <f>SUM(Table1[[#This Row],[profit/loss]])/SUM(Table1[profit/loss])</f>
        <v>1.1290585522599444E-4</v>
      </c>
    </row>
    <row r="3040" spans="1:25" x14ac:dyDescent="0.3">
      <c r="A3040" t="s">
        <v>13</v>
      </c>
      <c r="B3040" t="s">
        <v>17</v>
      </c>
      <c r="C3040">
        <v>1185732</v>
      </c>
      <c r="D3040" s="9">
        <v>44292</v>
      </c>
      <c r="E3040" s="8" t="str">
        <f>TEXT(Table1[[#This Row],[Invoice Date]],"dd-mm-yyyy")</f>
        <v>06-04-2021</v>
      </c>
      <c r="F3040" s="1" t="str">
        <f t="shared" si="188"/>
        <v>April</v>
      </c>
      <c r="G3040" s="1" t="str">
        <f t="shared" si="189"/>
        <v>2021</v>
      </c>
      <c r="H3040" s="1" t="str">
        <f t="shared" si="190"/>
        <v>Tuesday</v>
      </c>
      <c r="I3040" s="1" t="str">
        <f t="shared" si="191"/>
        <v>06</v>
      </c>
      <c r="J3040" t="s">
        <v>35</v>
      </c>
      <c r="K3040" t="s">
        <v>111</v>
      </c>
      <c r="L3040" t="s">
        <v>112</v>
      </c>
      <c r="M3040" t="s">
        <v>22</v>
      </c>
      <c r="N3040">
        <v>50</v>
      </c>
      <c r="O3040">
        <v>250</v>
      </c>
      <c r="P3040">
        <v>125000</v>
      </c>
      <c r="Q3040">
        <v>50000</v>
      </c>
      <c r="R3040">
        <v>0.4</v>
      </c>
      <c r="S3040" t="s">
        <v>17</v>
      </c>
      <c r="T3040" t="str">
        <f>IF(Table1[[#This Row],[Units Sold]]&gt; 700,"High Units","low Units")</f>
        <v>low Units</v>
      </c>
      <c r="U3040">
        <f>SUM(Table1[[#This Row],[Operating Profit]])/SUM(Table1[Operating Profit])*100</f>
        <v>1.5054114030132591E-2</v>
      </c>
      <c r="V3040">
        <f>SUM(Table1[[#This Row],[Price per Unit]]*Table1[[#This Row],[Units Sold]])</f>
        <v>12500</v>
      </c>
      <c r="W3040">
        <f>SUM(Table1[[#This Row],[Total Sales]]-Table1[[#This Row],[Operating Profit]])</f>
        <v>75000</v>
      </c>
      <c r="X3040">
        <f>SUM(Table1[[#This Row],[Total Sales]]-Table1[[#This Row],[Cost]])</f>
        <v>50000</v>
      </c>
      <c r="Y3040">
        <f>SUM(Table1[[#This Row],[profit/loss]])/SUM(Table1[profit/loss])</f>
        <v>1.5054114030132592E-4</v>
      </c>
    </row>
    <row r="3041" spans="1:25" x14ac:dyDescent="0.3">
      <c r="A3041" t="s">
        <v>13</v>
      </c>
      <c r="B3041" t="s">
        <v>17</v>
      </c>
      <c r="C3041">
        <v>1185732</v>
      </c>
      <c r="D3041" s="9">
        <v>44323</v>
      </c>
      <c r="E3041" s="8" t="str">
        <f>TEXT(Table1[[#This Row],[Invoice Date]],"dd-mm-yyyy")</f>
        <v>07-05-2021</v>
      </c>
      <c r="F3041" s="1" t="str">
        <f t="shared" si="188"/>
        <v>May</v>
      </c>
      <c r="G3041" s="1" t="str">
        <f t="shared" si="189"/>
        <v>2021</v>
      </c>
      <c r="H3041" s="1" t="str">
        <f t="shared" si="190"/>
        <v>Friday</v>
      </c>
      <c r="I3041" s="1" t="str">
        <f t="shared" si="191"/>
        <v>07</v>
      </c>
      <c r="J3041" t="s">
        <v>35</v>
      </c>
      <c r="K3041" t="s">
        <v>111</v>
      </c>
      <c r="L3041" t="s">
        <v>112</v>
      </c>
      <c r="M3041" t="s">
        <v>16</v>
      </c>
      <c r="N3041">
        <v>60</v>
      </c>
      <c r="O3041">
        <v>520</v>
      </c>
      <c r="P3041">
        <v>312000</v>
      </c>
      <c r="Q3041">
        <v>93600</v>
      </c>
      <c r="R3041">
        <v>0.3</v>
      </c>
      <c r="S3041" t="s">
        <v>17</v>
      </c>
      <c r="T3041" t="str">
        <f>IF(Table1[[#This Row],[Units Sold]]&gt; 700,"High Units","low Units")</f>
        <v>low Units</v>
      </c>
      <c r="U3041">
        <f>SUM(Table1[[#This Row],[Operating Profit]])/SUM(Table1[Operating Profit])*100</f>
        <v>2.8181301464408212E-2</v>
      </c>
      <c r="V3041">
        <f>SUM(Table1[[#This Row],[Price per Unit]]*Table1[[#This Row],[Units Sold]])</f>
        <v>31200</v>
      </c>
      <c r="W3041">
        <f>SUM(Table1[[#This Row],[Total Sales]]-Table1[[#This Row],[Operating Profit]])</f>
        <v>218400</v>
      </c>
      <c r="X3041">
        <f>SUM(Table1[[#This Row],[Total Sales]]-Table1[[#This Row],[Cost]])</f>
        <v>93600</v>
      </c>
      <c r="Y3041">
        <f>SUM(Table1[[#This Row],[profit/loss]])/SUM(Table1[profit/loss])</f>
        <v>2.8181301464408212E-4</v>
      </c>
    </row>
    <row r="3042" spans="1:25" x14ac:dyDescent="0.3">
      <c r="A3042" t="s">
        <v>13</v>
      </c>
      <c r="B3042" t="s">
        <v>17</v>
      </c>
      <c r="C3042">
        <v>1185732</v>
      </c>
      <c r="D3042" s="9">
        <v>44323</v>
      </c>
      <c r="E3042" s="8" t="str">
        <f>TEXT(Table1[[#This Row],[Invoice Date]],"dd-mm-yyyy")</f>
        <v>07-05-2021</v>
      </c>
      <c r="F3042" s="1" t="str">
        <f t="shared" si="188"/>
        <v>May</v>
      </c>
      <c r="G3042" s="1" t="str">
        <f t="shared" si="189"/>
        <v>2021</v>
      </c>
      <c r="H3042" s="1" t="str">
        <f t="shared" si="190"/>
        <v>Friday</v>
      </c>
      <c r="I3042" s="1" t="str">
        <f t="shared" si="191"/>
        <v>07</v>
      </c>
      <c r="J3042" t="s">
        <v>35</v>
      </c>
      <c r="K3042" t="s">
        <v>111</v>
      </c>
      <c r="L3042" t="s">
        <v>112</v>
      </c>
      <c r="M3042" t="s">
        <v>18</v>
      </c>
      <c r="N3042">
        <v>40</v>
      </c>
      <c r="O3042">
        <v>225</v>
      </c>
      <c r="P3042">
        <v>90000</v>
      </c>
      <c r="Q3042">
        <v>31500</v>
      </c>
      <c r="R3042">
        <v>0.35</v>
      </c>
      <c r="S3042" t="s">
        <v>17</v>
      </c>
      <c r="T3042" t="str">
        <f>IF(Table1[[#This Row],[Units Sold]]&gt; 700,"High Units","low Units")</f>
        <v>low Units</v>
      </c>
      <c r="U3042">
        <f>SUM(Table1[[#This Row],[Operating Profit]])/SUM(Table1[Operating Profit])*100</f>
        <v>9.484091838983532E-3</v>
      </c>
      <c r="V3042">
        <f>SUM(Table1[[#This Row],[Price per Unit]]*Table1[[#This Row],[Units Sold]])</f>
        <v>9000</v>
      </c>
      <c r="W3042">
        <f>SUM(Table1[[#This Row],[Total Sales]]-Table1[[#This Row],[Operating Profit]])</f>
        <v>58500</v>
      </c>
      <c r="X3042">
        <f>SUM(Table1[[#This Row],[Total Sales]]-Table1[[#This Row],[Cost]])</f>
        <v>31500</v>
      </c>
      <c r="Y3042">
        <f>SUM(Table1[[#This Row],[profit/loss]])/SUM(Table1[profit/loss])</f>
        <v>9.4840918389835324E-5</v>
      </c>
    </row>
    <row r="3043" spans="1:25" x14ac:dyDescent="0.3">
      <c r="A3043" t="s">
        <v>13</v>
      </c>
      <c r="B3043" t="s">
        <v>17</v>
      </c>
      <c r="C3043">
        <v>1185732</v>
      </c>
      <c r="D3043" s="9">
        <v>44323</v>
      </c>
      <c r="E3043" s="8" t="str">
        <f>TEXT(Table1[[#This Row],[Invoice Date]],"dd-mm-yyyy")</f>
        <v>07-05-2021</v>
      </c>
      <c r="F3043" s="1" t="str">
        <f t="shared" si="188"/>
        <v>May</v>
      </c>
      <c r="G3043" s="1" t="str">
        <f t="shared" si="189"/>
        <v>2021</v>
      </c>
      <c r="H3043" s="1" t="str">
        <f t="shared" si="190"/>
        <v>Friday</v>
      </c>
      <c r="I3043" s="1" t="str">
        <f t="shared" si="191"/>
        <v>07</v>
      </c>
      <c r="J3043" t="s">
        <v>35</v>
      </c>
      <c r="K3043" t="s">
        <v>111</v>
      </c>
      <c r="L3043" t="s">
        <v>112</v>
      </c>
      <c r="M3043" t="s">
        <v>19</v>
      </c>
      <c r="N3043">
        <v>35</v>
      </c>
      <c r="O3043">
        <v>200</v>
      </c>
      <c r="P3043">
        <v>70000</v>
      </c>
      <c r="Q3043">
        <v>21000</v>
      </c>
      <c r="R3043">
        <v>0.3</v>
      </c>
      <c r="S3043" t="s">
        <v>17</v>
      </c>
      <c r="T3043" t="str">
        <f>IF(Table1[[#This Row],[Units Sold]]&gt; 700,"High Units","low Units")</f>
        <v>low Units</v>
      </c>
      <c r="U3043">
        <f>SUM(Table1[[#This Row],[Operating Profit]])/SUM(Table1[Operating Profit])*100</f>
        <v>6.3227278926556883E-3</v>
      </c>
      <c r="V3043">
        <f>SUM(Table1[[#This Row],[Price per Unit]]*Table1[[#This Row],[Units Sold]])</f>
        <v>7000</v>
      </c>
      <c r="W3043">
        <f>SUM(Table1[[#This Row],[Total Sales]]-Table1[[#This Row],[Operating Profit]])</f>
        <v>49000</v>
      </c>
      <c r="X3043">
        <f>SUM(Table1[[#This Row],[Total Sales]]-Table1[[#This Row],[Cost]])</f>
        <v>21000</v>
      </c>
      <c r="Y3043">
        <f>SUM(Table1[[#This Row],[profit/loss]])/SUM(Table1[profit/loss])</f>
        <v>6.3227278926556883E-5</v>
      </c>
    </row>
    <row r="3044" spans="1:25" x14ac:dyDescent="0.3">
      <c r="A3044" t="s">
        <v>13</v>
      </c>
      <c r="B3044" t="s">
        <v>17</v>
      </c>
      <c r="C3044">
        <v>1185732</v>
      </c>
      <c r="D3044" s="9">
        <v>44323</v>
      </c>
      <c r="E3044" s="8" t="str">
        <f>TEXT(Table1[[#This Row],[Invoice Date]],"dd-mm-yyyy")</f>
        <v>07-05-2021</v>
      </c>
      <c r="F3044" s="1" t="str">
        <f t="shared" si="188"/>
        <v>May</v>
      </c>
      <c r="G3044" s="1" t="str">
        <f t="shared" si="189"/>
        <v>2021</v>
      </c>
      <c r="H3044" s="1" t="str">
        <f t="shared" si="190"/>
        <v>Friday</v>
      </c>
      <c r="I3044" s="1" t="str">
        <f t="shared" si="191"/>
        <v>07</v>
      </c>
      <c r="J3044" t="s">
        <v>35</v>
      </c>
      <c r="K3044" t="s">
        <v>111</v>
      </c>
      <c r="L3044" t="s">
        <v>112</v>
      </c>
      <c r="M3044" t="s">
        <v>20</v>
      </c>
      <c r="N3044">
        <v>35</v>
      </c>
      <c r="O3044">
        <v>125</v>
      </c>
      <c r="P3044">
        <v>43750</v>
      </c>
      <c r="Q3044">
        <v>13125</v>
      </c>
      <c r="R3044">
        <v>0.3</v>
      </c>
      <c r="S3044" t="s">
        <v>17</v>
      </c>
      <c r="T3044" t="str">
        <f>IF(Table1[[#This Row],[Units Sold]]&gt; 700,"High Units","low Units")</f>
        <v>low Units</v>
      </c>
      <c r="U3044">
        <f>SUM(Table1[[#This Row],[Operating Profit]])/SUM(Table1[Operating Profit])*100</f>
        <v>3.9517049329098053E-3</v>
      </c>
      <c r="V3044">
        <f>SUM(Table1[[#This Row],[Price per Unit]]*Table1[[#This Row],[Units Sold]])</f>
        <v>4375</v>
      </c>
      <c r="W3044">
        <f>SUM(Table1[[#This Row],[Total Sales]]-Table1[[#This Row],[Operating Profit]])</f>
        <v>30625</v>
      </c>
      <c r="X3044">
        <f>SUM(Table1[[#This Row],[Total Sales]]-Table1[[#This Row],[Cost]])</f>
        <v>13125</v>
      </c>
      <c r="Y3044">
        <f>SUM(Table1[[#This Row],[profit/loss]])/SUM(Table1[profit/loss])</f>
        <v>3.9517049329098052E-5</v>
      </c>
    </row>
    <row r="3045" spans="1:25" x14ac:dyDescent="0.3">
      <c r="A3045" t="s">
        <v>13</v>
      </c>
      <c r="B3045" t="s">
        <v>17</v>
      </c>
      <c r="C3045">
        <v>1185732</v>
      </c>
      <c r="D3045" s="9">
        <v>44323</v>
      </c>
      <c r="E3045" s="8" t="str">
        <f>TEXT(Table1[[#This Row],[Invoice Date]],"dd-mm-yyyy")</f>
        <v>07-05-2021</v>
      </c>
      <c r="F3045" s="1" t="str">
        <f t="shared" si="188"/>
        <v>May</v>
      </c>
      <c r="G3045" s="1" t="str">
        <f t="shared" si="189"/>
        <v>2021</v>
      </c>
      <c r="H3045" s="1" t="str">
        <f t="shared" si="190"/>
        <v>Friday</v>
      </c>
      <c r="I3045" s="1" t="str">
        <f t="shared" si="191"/>
        <v>07</v>
      </c>
      <c r="J3045" t="s">
        <v>35</v>
      </c>
      <c r="K3045" t="s">
        <v>111</v>
      </c>
      <c r="L3045" t="s">
        <v>112</v>
      </c>
      <c r="M3045" t="s">
        <v>21</v>
      </c>
      <c r="N3045">
        <v>45</v>
      </c>
      <c r="O3045">
        <v>150</v>
      </c>
      <c r="P3045">
        <v>67500</v>
      </c>
      <c r="Q3045">
        <v>33750</v>
      </c>
      <c r="R3045">
        <v>0.5</v>
      </c>
      <c r="S3045" t="s">
        <v>17</v>
      </c>
      <c r="T3045" t="str">
        <f>IF(Table1[[#This Row],[Units Sold]]&gt; 700,"High Units","low Units")</f>
        <v>low Units</v>
      </c>
      <c r="U3045">
        <f>SUM(Table1[[#This Row],[Operating Profit]])/SUM(Table1[Operating Profit])*100</f>
        <v>1.0161526970339499E-2</v>
      </c>
      <c r="V3045">
        <f>SUM(Table1[[#This Row],[Price per Unit]]*Table1[[#This Row],[Units Sold]])</f>
        <v>6750</v>
      </c>
      <c r="W3045">
        <f>SUM(Table1[[#This Row],[Total Sales]]-Table1[[#This Row],[Operating Profit]])</f>
        <v>33750</v>
      </c>
      <c r="X3045">
        <f>SUM(Table1[[#This Row],[Total Sales]]-Table1[[#This Row],[Cost]])</f>
        <v>33750</v>
      </c>
      <c r="Y3045">
        <f>SUM(Table1[[#This Row],[profit/loss]])/SUM(Table1[profit/loss])</f>
        <v>1.0161526970339499E-4</v>
      </c>
    </row>
    <row r="3046" spans="1:25" x14ac:dyDescent="0.3">
      <c r="A3046" t="s">
        <v>13</v>
      </c>
      <c r="B3046" t="s">
        <v>17</v>
      </c>
      <c r="C3046">
        <v>1185732</v>
      </c>
      <c r="D3046" s="9">
        <v>44323</v>
      </c>
      <c r="E3046" s="8" t="str">
        <f>TEXT(Table1[[#This Row],[Invoice Date]],"dd-mm-yyyy")</f>
        <v>07-05-2021</v>
      </c>
      <c r="F3046" s="1" t="str">
        <f t="shared" si="188"/>
        <v>May</v>
      </c>
      <c r="G3046" s="1" t="str">
        <f t="shared" si="189"/>
        <v>2021</v>
      </c>
      <c r="H3046" s="1" t="str">
        <f t="shared" si="190"/>
        <v>Friday</v>
      </c>
      <c r="I3046" s="1" t="str">
        <f t="shared" si="191"/>
        <v>07</v>
      </c>
      <c r="J3046" t="s">
        <v>35</v>
      </c>
      <c r="K3046" t="s">
        <v>111</v>
      </c>
      <c r="L3046" t="s">
        <v>112</v>
      </c>
      <c r="M3046" t="s">
        <v>22</v>
      </c>
      <c r="N3046">
        <v>50</v>
      </c>
      <c r="O3046">
        <v>275</v>
      </c>
      <c r="P3046">
        <v>137500</v>
      </c>
      <c r="Q3046">
        <v>55000</v>
      </c>
      <c r="R3046">
        <v>0.4</v>
      </c>
      <c r="S3046" t="s">
        <v>17</v>
      </c>
      <c r="T3046" t="str">
        <f>IF(Table1[[#This Row],[Units Sold]]&gt; 700,"High Units","low Units")</f>
        <v>low Units</v>
      </c>
      <c r="U3046">
        <f>SUM(Table1[[#This Row],[Operating Profit]])/SUM(Table1[Operating Profit])*100</f>
        <v>1.6559525433145851E-2</v>
      </c>
      <c r="V3046">
        <f>SUM(Table1[[#This Row],[Price per Unit]]*Table1[[#This Row],[Units Sold]])</f>
        <v>13750</v>
      </c>
      <c r="W3046">
        <f>SUM(Table1[[#This Row],[Total Sales]]-Table1[[#This Row],[Operating Profit]])</f>
        <v>82500</v>
      </c>
      <c r="X3046">
        <f>SUM(Table1[[#This Row],[Total Sales]]-Table1[[#This Row],[Cost]])</f>
        <v>55000</v>
      </c>
      <c r="Y3046">
        <f>SUM(Table1[[#This Row],[profit/loss]])/SUM(Table1[profit/loss])</f>
        <v>1.655952543314585E-4</v>
      </c>
    </row>
    <row r="3047" spans="1:25" x14ac:dyDescent="0.3">
      <c r="A3047" t="s">
        <v>13</v>
      </c>
      <c r="B3047" t="s">
        <v>17</v>
      </c>
      <c r="C3047">
        <v>1185732</v>
      </c>
      <c r="D3047" s="9">
        <v>44353</v>
      </c>
      <c r="E3047" s="8" t="str">
        <f>TEXT(Table1[[#This Row],[Invoice Date]],"dd-mm-yyyy")</f>
        <v>06-06-2021</v>
      </c>
      <c r="F3047" s="1" t="str">
        <f t="shared" si="188"/>
        <v>June</v>
      </c>
      <c r="G3047" s="1" t="str">
        <f t="shared" si="189"/>
        <v>2021</v>
      </c>
      <c r="H3047" s="1" t="str">
        <f t="shared" si="190"/>
        <v>Sunday</v>
      </c>
      <c r="I3047" s="1" t="str">
        <f t="shared" si="191"/>
        <v>06</v>
      </c>
      <c r="J3047" t="s">
        <v>35</v>
      </c>
      <c r="K3047" t="s">
        <v>111</v>
      </c>
      <c r="L3047" t="s">
        <v>112</v>
      </c>
      <c r="M3047" t="s">
        <v>16</v>
      </c>
      <c r="N3047">
        <v>35</v>
      </c>
      <c r="O3047">
        <v>525</v>
      </c>
      <c r="P3047">
        <v>183750</v>
      </c>
      <c r="Q3047">
        <v>55125</v>
      </c>
      <c r="R3047">
        <v>0.3</v>
      </c>
      <c r="S3047" t="s">
        <v>17</v>
      </c>
      <c r="T3047" t="str">
        <f>IF(Table1[[#This Row],[Units Sold]]&gt; 700,"High Units","low Units")</f>
        <v>low Units</v>
      </c>
      <c r="U3047">
        <f>SUM(Table1[[#This Row],[Operating Profit]])/SUM(Table1[Operating Profit])*100</f>
        <v>1.659716071822118E-2</v>
      </c>
      <c r="V3047">
        <f>SUM(Table1[[#This Row],[Price per Unit]]*Table1[[#This Row],[Units Sold]])</f>
        <v>18375</v>
      </c>
      <c r="W3047">
        <f>SUM(Table1[[#This Row],[Total Sales]]-Table1[[#This Row],[Operating Profit]])</f>
        <v>128625</v>
      </c>
      <c r="X3047">
        <f>SUM(Table1[[#This Row],[Total Sales]]-Table1[[#This Row],[Cost]])</f>
        <v>55125</v>
      </c>
      <c r="Y3047">
        <f>SUM(Table1[[#This Row],[profit/loss]])/SUM(Table1[profit/loss])</f>
        <v>1.6597160718221182E-4</v>
      </c>
    </row>
    <row r="3048" spans="1:25" x14ac:dyDescent="0.3">
      <c r="A3048" t="s">
        <v>13</v>
      </c>
      <c r="B3048" t="s">
        <v>17</v>
      </c>
      <c r="C3048">
        <v>1185732</v>
      </c>
      <c r="D3048" s="9">
        <v>44353</v>
      </c>
      <c r="E3048" s="8" t="str">
        <f>TEXT(Table1[[#This Row],[Invoice Date]],"dd-mm-yyyy")</f>
        <v>06-06-2021</v>
      </c>
      <c r="F3048" s="1" t="str">
        <f t="shared" si="188"/>
        <v>June</v>
      </c>
      <c r="G3048" s="1" t="str">
        <f t="shared" si="189"/>
        <v>2021</v>
      </c>
      <c r="H3048" s="1" t="str">
        <f t="shared" si="190"/>
        <v>Sunday</v>
      </c>
      <c r="I3048" s="1" t="str">
        <f t="shared" si="191"/>
        <v>06</v>
      </c>
      <c r="J3048" t="s">
        <v>35</v>
      </c>
      <c r="K3048" t="s">
        <v>111</v>
      </c>
      <c r="L3048" t="s">
        <v>112</v>
      </c>
      <c r="M3048" t="s">
        <v>18</v>
      </c>
      <c r="N3048">
        <v>30</v>
      </c>
      <c r="O3048">
        <v>275</v>
      </c>
      <c r="P3048">
        <v>82500</v>
      </c>
      <c r="Q3048">
        <v>28875</v>
      </c>
      <c r="R3048">
        <v>0.35</v>
      </c>
      <c r="S3048" t="s">
        <v>17</v>
      </c>
      <c r="T3048" t="str">
        <f>IF(Table1[[#This Row],[Units Sold]]&gt; 700,"High Units","low Units")</f>
        <v>low Units</v>
      </c>
      <c r="U3048">
        <f>SUM(Table1[[#This Row],[Operating Profit]])/SUM(Table1[Operating Profit])*100</f>
        <v>8.6937508524015713E-3</v>
      </c>
      <c r="V3048">
        <f>SUM(Table1[[#This Row],[Price per Unit]]*Table1[[#This Row],[Units Sold]])</f>
        <v>8250</v>
      </c>
      <c r="W3048">
        <f>SUM(Table1[[#This Row],[Total Sales]]-Table1[[#This Row],[Operating Profit]])</f>
        <v>53625</v>
      </c>
      <c r="X3048">
        <f>SUM(Table1[[#This Row],[Total Sales]]-Table1[[#This Row],[Cost]])</f>
        <v>28875</v>
      </c>
      <c r="Y3048">
        <f>SUM(Table1[[#This Row],[profit/loss]])/SUM(Table1[profit/loss])</f>
        <v>8.6937508524015714E-5</v>
      </c>
    </row>
    <row r="3049" spans="1:25" x14ac:dyDescent="0.3">
      <c r="A3049" t="s">
        <v>13</v>
      </c>
      <c r="B3049" t="s">
        <v>17</v>
      </c>
      <c r="C3049">
        <v>1185732</v>
      </c>
      <c r="D3049" s="9">
        <v>44353</v>
      </c>
      <c r="E3049" s="8" t="str">
        <f>TEXT(Table1[[#This Row],[Invoice Date]],"dd-mm-yyyy")</f>
        <v>06-06-2021</v>
      </c>
      <c r="F3049" s="1" t="str">
        <f t="shared" si="188"/>
        <v>June</v>
      </c>
      <c r="G3049" s="1" t="str">
        <f t="shared" si="189"/>
        <v>2021</v>
      </c>
      <c r="H3049" s="1" t="str">
        <f t="shared" si="190"/>
        <v>Sunday</v>
      </c>
      <c r="I3049" s="1" t="str">
        <f t="shared" si="191"/>
        <v>06</v>
      </c>
      <c r="J3049" t="s">
        <v>35</v>
      </c>
      <c r="K3049" t="s">
        <v>111</v>
      </c>
      <c r="L3049" t="s">
        <v>112</v>
      </c>
      <c r="M3049" t="s">
        <v>19</v>
      </c>
      <c r="N3049">
        <v>25</v>
      </c>
      <c r="O3049">
        <v>200</v>
      </c>
      <c r="P3049">
        <v>50000</v>
      </c>
      <c r="Q3049">
        <v>15000</v>
      </c>
      <c r="R3049">
        <v>0.3</v>
      </c>
      <c r="S3049" t="s">
        <v>17</v>
      </c>
      <c r="T3049" t="str">
        <f>IF(Table1[[#This Row],[Units Sold]]&gt; 700,"High Units","low Units")</f>
        <v>low Units</v>
      </c>
      <c r="U3049">
        <f>SUM(Table1[[#This Row],[Operating Profit]])/SUM(Table1[Operating Profit])*100</f>
        <v>4.5162342090397777E-3</v>
      </c>
      <c r="V3049">
        <f>SUM(Table1[[#This Row],[Price per Unit]]*Table1[[#This Row],[Units Sold]])</f>
        <v>5000</v>
      </c>
      <c r="W3049">
        <f>SUM(Table1[[#This Row],[Total Sales]]-Table1[[#This Row],[Operating Profit]])</f>
        <v>35000</v>
      </c>
      <c r="X3049">
        <f>SUM(Table1[[#This Row],[Total Sales]]-Table1[[#This Row],[Cost]])</f>
        <v>15000</v>
      </c>
      <c r="Y3049">
        <f>SUM(Table1[[#This Row],[profit/loss]])/SUM(Table1[profit/loss])</f>
        <v>4.5162342090397776E-5</v>
      </c>
    </row>
    <row r="3050" spans="1:25" x14ac:dyDescent="0.3">
      <c r="A3050" t="s">
        <v>13</v>
      </c>
      <c r="B3050" t="s">
        <v>17</v>
      </c>
      <c r="C3050">
        <v>1185732</v>
      </c>
      <c r="D3050" s="9">
        <v>44353</v>
      </c>
      <c r="E3050" s="8" t="str">
        <f>TEXT(Table1[[#This Row],[Invoice Date]],"dd-mm-yyyy")</f>
        <v>06-06-2021</v>
      </c>
      <c r="F3050" s="1" t="str">
        <f t="shared" si="188"/>
        <v>June</v>
      </c>
      <c r="G3050" s="1" t="str">
        <f t="shared" si="189"/>
        <v>2021</v>
      </c>
      <c r="H3050" s="1" t="str">
        <f t="shared" si="190"/>
        <v>Sunday</v>
      </c>
      <c r="I3050" s="1" t="str">
        <f t="shared" si="191"/>
        <v>06</v>
      </c>
      <c r="J3050" t="s">
        <v>35</v>
      </c>
      <c r="K3050" t="s">
        <v>111</v>
      </c>
      <c r="L3050" t="s">
        <v>112</v>
      </c>
      <c r="M3050" t="s">
        <v>20</v>
      </c>
      <c r="N3050">
        <v>25</v>
      </c>
      <c r="O3050">
        <v>175</v>
      </c>
      <c r="P3050">
        <v>43750</v>
      </c>
      <c r="Q3050">
        <v>13125</v>
      </c>
      <c r="R3050">
        <v>0.3</v>
      </c>
      <c r="S3050" t="s">
        <v>17</v>
      </c>
      <c r="T3050" t="str">
        <f>IF(Table1[[#This Row],[Units Sold]]&gt; 700,"High Units","low Units")</f>
        <v>low Units</v>
      </c>
      <c r="U3050">
        <f>SUM(Table1[[#This Row],[Operating Profit]])/SUM(Table1[Operating Profit])*100</f>
        <v>3.9517049329098053E-3</v>
      </c>
      <c r="V3050">
        <f>SUM(Table1[[#This Row],[Price per Unit]]*Table1[[#This Row],[Units Sold]])</f>
        <v>4375</v>
      </c>
      <c r="W3050">
        <f>SUM(Table1[[#This Row],[Total Sales]]-Table1[[#This Row],[Operating Profit]])</f>
        <v>30625</v>
      </c>
      <c r="X3050">
        <f>SUM(Table1[[#This Row],[Total Sales]]-Table1[[#This Row],[Cost]])</f>
        <v>13125</v>
      </c>
      <c r="Y3050">
        <f>SUM(Table1[[#This Row],[profit/loss]])/SUM(Table1[profit/loss])</f>
        <v>3.9517049329098052E-5</v>
      </c>
    </row>
    <row r="3051" spans="1:25" x14ac:dyDescent="0.3">
      <c r="A3051" t="s">
        <v>13</v>
      </c>
      <c r="B3051" t="s">
        <v>17</v>
      </c>
      <c r="C3051">
        <v>1185732</v>
      </c>
      <c r="D3051" s="9">
        <v>44353</v>
      </c>
      <c r="E3051" s="8" t="str">
        <f>TEXT(Table1[[#This Row],[Invoice Date]],"dd-mm-yyyy")</f>
        <v>06-06-2021</v>
      </c>
      <c r="F3051" s="1" t="str">
        <f t="shared" si="188"/>
        <v>June</v>
      </c>
      <c r="G3051" s="1" t="str">
        <f t="shared" si="189"/>
        <v>2021</v>
      </c>
      <c r="H3051" s="1" t="str">
        <f t="shared" si="190"/>
        <v>Sunday</v>
      </c>
      <c r="I3051" s="1" t="str">
        <f t="shared" si="191"/>
        <v>06</v>
      </c>
      <c r="J3051" t="s">
        <v>35</v>
      </c>
      <c r="K3051" t="s">
        <v>111</v>
      </c>
      <c r="L3051" t="s">
        <v>112</v>
      </c>
      <c r="M3051" t="s">
        <v>21</v>
      </c>
      <c r="N3051">
        <v>35</v>
      </c>
      <c r="O3051">
        <v>175</v>
      </c>
      <c r="P3051">
        <v>61250</v>
      </c>
      <c r="Q3051">
        <v>30625</v>
      </c>
      <c r="R3051">
        <v>0.5</v>
      </c>
      <c r="S3051" t="s">
        <v>17</v>
      </c>
      <c r="T3051" t="str">
        <f>IF(Table1[[#This Row],[Units Sold]]&gt; 700,"High Units","low Units")</f>
        <v>low Units</v>
      </c>
      <c r="U3051">
        <f>SUM(Table1[[#This Row],[Operating Profit]])/SUM(Table1[Operating Profit])*100</f>
        <v>9.2206448434562129E-3</v>
      </c>
      <c r="V3051">
        <f>SUM(Table1[[#This Row],[Price per Unit]]*Table1[[#This Row],[Units Sold]])</f>
        <v>6125</v>
      </c>
      <c r="W3051">
        <f>SUM(Table1[[#This Row],[Total Sales]]-Table1[[#This Row],[Operating Profit]])</f>
        <v>30625</v>
      </c>
      <c r="X3051">
        <f>SUM(Table1[[#This Row],[Total Sales]]-Table1[[#This Row],[Cost]])</f>
        <v>30625</v>
      </c>
      <c r="Y3051">
        <f>SUM(Table1[[#This Row],[profit/loss]])/SUM(Table1[profit/loss])</f>
        <v>9.2206448434562125E-5</v>
      </c>
    </row>
    <row r="3052" spans="1:25" x14ac:dyDescent="0.3">
      <c r="A3052" t="s">
        <v>13</v>
      </c>
      <c r="B3052" t="s">
        <v>17</v>
      </c>
      <c r="C3052">
        <v>1185732</v>
      </c>
      <c r="D3052" s="9">
        <v>44353</v>
      </c>
      <c r="E3052" s="8" t="str">
        <f>TEXT(Table1[[#This Row],[Invoice Date]],"dd-mm-yyyy")</f>
        <v>06-06-2021</v>
      </c>
      <c r="F3052" s="1" t="str">
        <f t="shared" si="188"/>
        <v>June</v>
      </c>
      <c r="G3052" s="1" t="str">
        <f t="shared" si="189"/>
        <v>2021</v>
      </c>
      <c r="H3052" s="1" t="str">
        <f t="shared" si="190"/>
        <v>Sunday</v>
      </c>
      <c r="I3052" s="1" t="str">
        <f t="shared" si="191"/>
        <v>06</v>
      </c>
      <c r="J3052" t="s">
        <v>35</v>
      </c>
      <c r="K3052" t="s">
        <v>111</v>
      </c>
      <c r="L3052" t="s">
        <v>112</v>
      </c>
      <c r="M3052" t="s">
        <v>22</v>
      </c>
      <c r="N3052">
        <v>55</v>
      </c>
      <c r="O3052">
        <v>325</v>
      </c>
      <c r="P3052">
        <v>178750</v>
      </c>
      <c r="Q3052">
        <v>71500</v>
      </c>
      <c r="R3052">
        <v>0.4</v>
      </c>
      <c r="S3052" t="s">
        <v>17</v>
      </c>
      <c r="T3052" t="str">
        <f>IF(Table1[[#This Row],[Units Sold]]&gt; 700,"High Units","low Units")</f>
        <v>low Units</v>
      </c>
      <c r="U3052">
        <f>SUM(Table1[[#This Row],[Operating Profit]])/SUM(Table1[Operating Profit])*100</f>
        <v>2.1527383063089604E-2</v>
      </c>
      <c r="V3052">
        <f>SUM(Table1[[#This Row],[Price per Unit]]*Table1[[#This Row],[Units Sold]])</f>
        <v>17875</v>
      </c>
      <c r="W3052">
        <f>SUM(Table1[[#This Row],[Total Sales]]-Table1[[#This Row],[Operating Profit]])</f>
        <v>107250</v>
      </c>
      <c r="X3052">
        <f>SUM(Table1[[#This Row],[Total Sales]]-Table1[[#This Row],[Cost]])</f>
        <v>71500</v>
      </c>
      <c r="Y3052">
        <f>SUM(Table1[[#This Row],[profit/loss]])/SUM(Table1[profit/loss])</f>
        <v>2.1527383063089605E-4</v>
      </c>
    </row>
    <row r="3053" spans="1:25" x14ac:dyDescent="0.3">
      <c r="A3053" t="s">
        <v>13</v>
      </c>
      <c r="B3053" t="s">
        <v>17</v>
      </c>
      <c r="C3053">
        <v>1185732</v>
      </c>
      <c r="D3053" s="9">
        <v>44382</v>
      </c>
      <c r="E3053" s="8" t="str">
        <f>TEXT(Table1[[#This Row],[Invoice Date]],"dd-mm-yyyy")</f>
        <v>05-07-2021</v>
      </c>
      <c r="F3053" s="1" t="str">
        <f t="shared" si="188"/>
        <v>July</v>
      </c>
      <c r="G3053" s="1" t="str">
        <f t="shared" si="189"/>
        <v>2021</v>
      </c>
      <c r="H3053" s="1" t="str">
        <f t="shared" si="190"/>
        <v>Monday</v>
      </c>
      <c r="I3053" s="1" t="str">
        <f t="shared" si="191"/>
        <v>05</v>
      </c>
      <c r="J3053" t="s">
        <v>35</v>
      </c>
      <c r="K3053" t="s">
        <v>111</v>
      </c>
      <c r="L3053" t="s">
        <v>112</v>
      </c>
      <c r="M3053" t="s">
        <v>16</v>
      </c>
      <c r="N3053">
        <v>50</v>
      </c>
      <c r="O3053">
        <v>550</v>
      </c>
      <c r="P3053">
        <v>275000</v>
      </c>
      <c r="Q3053">
        <v>82500</v>
      </c>
      <c r="R3053">
        <v>0.3</v>
      </c>
      <c r="S3053" t="s">
        <v>17</v>
      </c>
      <c r="T3053" t="str">
        <f>IF(Table1[[#This Row],[Units Sold]]&gt; 700,"High Units","low Units")</f>
        <v>low Units</v>
      </c>
      <c r="U3053">
        <f>SUM(Table1[[#This Row],[Operating Profit]])/SUM(Table1[Operating Profit])*100</f>
        <v>2.4839288149718773E-2</v>
      </c>
      <c r="V3053">
        <f>SUM(Table1[[#This Row],[Price per Unit]]*Table1[[#This Row],[Units Sold]])</f>
        <v>27500</v>
      </c>
      <c r="W3053">
        <f>SUM(Table1[[#This Row],[Total Sales]]-Table1[[#This Row],[Operating Profit]])</f>
        <v>192500</v>
      </c>
      <c r="X3053">
        <f>SUM(Table1[[#This Row],[Total Sales]]-Table1[[#This Row],[Cost]])</f>
        <v>82500</v>
      </c>
      <c r="Y3053">
        <f>SUM(Table1[[#This Row],[profit/loss]])/SUM(Table1[profit/loss])</f>
        <v>2.4839288149718775E-4</v>
      </c>
    </row>
    <row r="3054" spans="1:25" x14ac:dyDescent="0.3">
      <c r="A3054" t="s">
        <v>13</v>
      </c>
      <c r="B3054" t="s">
        <v>17</v>
      </c>
      <c r="C3054">
        <v>1185732</v>
      </c>
      <c r="D3054" s="9">
        <v>44382</v>
      </c>
      <c r="E3054" s="8" t="str">
        <f>TEXT(Table1[[#This Row],[Invoice Date]],"dd-mm-yyyy")</f>
        <v>05-07-2021</v>
      </c>
      <c r="F3054" s="1" t="str">
        <f t="shared" si="188"/>
        <v>July</v>
      </c>
      <c r="G3054" s="1" t="str">
        <f t="shared" si="189"/>
        <v>2021</v>
      </c>
      <c r="H3054" s="1" t="str">
        <f t="shared" si="190"/>
        <v>Monday</v>
      </c>
      <c r="I3054" s="1" t="str">
        <f t="shared" si="191"/>
        <v>05</v>
      </c>
      <c r="J3054" t="s">
        <v>35</v>
      </c>
      <c r="K3054" t="s">
        <v>111</v>
      </c>
      <c r="L3054" t="s">
        <v>112</v>
      </c>
      <c r="M3054" t="s">
        <v>18</v>
      </c>
      <c r="N3054">
        <v>45</v>
      </c>
      <c r="O3054">
        <v>300</v>
      </c>
      <c r="P3054">
        <v>135000</v>
      </c>
      <c r="Q3054">
        <v>47250</v>
      </c>
      <c r="R3054">
        <v>0.35</v>
      </c>
      <c r="S3054" t="s">
        <v>17</v>
      </c>
      <c r="T3054" t="str">
        <f>IF(Table1[[#This Row],[Units Sold]]&gt; 700,"High Units","low Units")</f>
        <v>low Units</v>
      </c>
      <c r="U3054">
        <f>SUM(Table1[[#This Row],[Operating Profit]])/SUM(Table1[Operating Profit])*100</f>
        <v>1.4226137758475298E-2</v>
      </c>
      <c r="V3054">
        <f>SUM(Table1[[#This Row],[Price per Unit]]*Table1[[#This Row],[Units Sold]])</f>
        <v>13500</v>
      </c>
      <c r="W3054">
        <f>SUM(Table1[[#This Row],[Total Sales]]-Table1[[#This Row],[Operating Profit]])</f>
        <v>87750</v>
      </c>
      <c r="X3054">
        <f>SUM(Table1[[#This Row],[Total Sales]]-Table1[[#This Row],[Cost]])</f>
        <v>47250</v>
      </c>
      <c r="Y3054">
        <f>SUM(Table1[[#This Row],[profit/loss]])/SUM(Table1[profit/loss])</f>
        <v>1.4226137758475299E-4</v>
      </c>
    </row>
    <row r="3055" spans="1:25" x14ac:dyDescent="0.3">
      <c r="A3055" t="s">
        <v>13</v>
      </c>
      <c r="B3055" t="s">
        <v>17</v>
      </c>
      <c r="C3055">
        <v>1185732</v>
      </c>
      <c r="D3055" s="9">
        <v>44382</v>
      </c>
      <c r="E3055" s="8" t="str">
        <f>TEXT(Table1[[#This Row],[Invoice Date]],"dd-mm-yyyy")</f>
        <v>05-07-2021</v>
      </c>
      <c r="F3055" s="1" t="str">
        <f t="shared" si="188"/>
        <v>July</v>
      </c>
      <c r="G3055" s="1" t="str">
        <f t="shared" si="189"/>
        <v>2021</v>
      </c>
      <c r="H3055" s="1" t="str">
        <f t="shared" si="190"/>
        <v>Monday</v>
      </c>
      <c r="I3055" s="1" t="str">
        <f t="shared" si="191"/>
        <v>05</v>
      </c>
      <c r="J3055" t="s">
        <v>35</v>
      </c>
      <c r="K3055" t="s">
        <v>111</v>
      </c>
      <c r="L3055" t="s">
        <v>112</v>
      </c>
      <c r="M3055" t="s">
        <v>19</v>
      </c>
      <c r="N3055">
        <v>40</v>
      </c>
      <c r="O3055">
        <v>225</v>
      </c>
      <c r="P3055">
        <v>90000</v>
      </c>
      <c r="Q3055">
        <v>27000</v>
      </c>
      <c r="R3055">
        <v>0.3</v>
      </c>
      <c r="S3055" t="s">
        <v>17</v>
      </c>
      <c r="T3055" t="str">
        <f>IF(Table1[[#This Row],[Units Sold]]&gt; 700,"High Units","low Units")</f>
        <v>low Units</v>
      </c>
      <c r="U3055">
        <f>SUM(Table1[[#This Row],[Operating Profit]])/SUM(Table1[Operating Profit])*100</f>
        <v>8.1292215762715989E-3</v>
      </c>
      <c r="V3055">
        <f>SUM(Table1[[#This Row],[Price per Unit]]*Table1[[#This Row],[Units Sold]])</f>
        <v>9000</v>
      </c>
      <c r="W3055">
        <f>SUM(Table1[[#This Row],[Total Sales]]-Table1[[#This Row],[Operating Profit]])</f>
        <v>63000</v>
      </c>
      <c r="X3055">
        <f>SUM(Table1[[#This Row],[Total Sales]]-Table1[[#This Row],[Cost]])</f>
        <v>27000</v>
      </c>
      <c r="Y3055">
        <f>SUM(Table1[[#This Row],[profit/loss]])/SUM(Table1[profit/loss])</f>
        <v>8.1292215762715996E-5</v>
      </c>
    </row>
    <row r="3056" spans="1:25" x14ac:dyDescent="0.3">
      <c r="A3056" t="s">
        <v>13</v>
      </c>
      <c r="B3056" t="s">
        <v>17</v>
      </c>
      <c r="C3056">
        <v>1185732</v>
      </c>
      <c r="D3056" s="9">
        <v>44382</v>
      </c>
      <c r="E3056" s="8" t="str">
        <f>TEXT(Table1[[#This Row],[Invoice Date]],"dd-mm-yyyy")</f>
        <v>05-07-2021</v>
      </c>
      <c r="F3056" s="1" t="str">
        <f t="shared" si="188"/>
        <v>July</v>
      </c>
      <c r="G3056" s="1" t="str">
        <f t="shared" si="189"/>
        <v>2021</v>
      </c>
      <c r="H3056" s="1" t="str">
        <f t="shared" si="190"/>
        <v>Monday</v>
      </c>
      <c r="I3056" s="1" t="str">
        <f t="shared" si="191"/>
        <v>05</v>
      </c>
      <c r="J3056" t="s">
        <v>35</v>
      </c>
      <c r="K3056" t="s">
        <v>111</v>
      </c>
      <c r="L3056" t="s">
        <v>112</v>
      </c>
      <c r="M3056" t="s">
        <v>20</v>
      </c>
      <c r="N3056">
        <v>40</v>
      </c>
      <c r="O3056">
        <v>175</v>
      </c>
      <c r="P3056">
        <v>70000</v>
      </c>
      <c r="Q3056">
        <v>21000</v>
      </c>
      <c r="R3056">
        <v>0.3</v>
      </c>
      <c r="S3056" t="s">
        <v>17</v>
      </c>
      <c r="T3056" t="str">
        <f>IF(Table1[[#This Row],[Units Sold]]&gt; 700,"High Units","low Units")</f>
        <v>low Units</v>
      </c>
      <c r="U3056">
        <f>SUM(Table1[[#This Row],[Operating Profit]])/SUM(Table1[Operating Profit])*100</f>
        <v>6.3227278926556883E-3</v>
      </c>
      <c r="V3056">
        <f>SUM(Table1[[#This Row],[Price per Unit]]*Table1[[#This Row],[Units Sold]])</f>
        <v>7000</v>
      </c>
      <c r="W3056">
        <f>SUM(Table1[[#This Row],[Total Sales]]-Table1[[#This Row],[Operating Profit]])</f>
        <v>49000</v>
      </c>
      <c r="X3056">
        <f>SUM(Table1[[#This Row],[Total Sales]]-Table1[[#This Row],[Cost]])</f>
        <v>21000</v>
      </c>
      <c r="Y3056">
        <f>SUM(Table1[[#This Row],[profit/loss]])/SUM(Table1[profit/loss])</f>
        <v>6.3227278926556883E-5</v>
      </c>
    </row>
    <row r="3057" spans="1:25" x14ac:dyDescent="0.3">
      <c r="A3057" t="s">
        <v>13</v>
      </c>
      <c r="B3057" t="s">
        <v>17</v>
      </c>
      <c r="C3057">
        <v>1185732</v>
      </c>
      <c r="D3057" s="9">
        <v>44382</v>
      </c>
      <c r="E3057" s="8" t="str">
        <f>TEXT(Table1[[#This Row],[Invoice Date]],"dd-mm-yyyy")</f>
        <v>05-07-2021</v>
      </c>
      <c r="F3057" s="1" t="str">
        <f t="shared" si="188"/>
        <v>July</v>
      </c>
      <c r="G3057" s="1" t="str">
        <f t="shared" si="189"/>
        <v>2021</v>
      </c>
      <c r="H3057" s="1" t="str">
        <f t="shared" si="190"/>
        <v>Monday</v>
      </c>
      <c r="I3057" s="1" t="str">
        <f t="shared" si="191"/>
        <v>05</v>
      </c>
      <c r="J3057" t="s">
        <v>35</v>
      </c>
      <c r="K3057" t="s">
        <v>111</v>
      </c>
      <c r="L3057" t="s">
        <v>112</v>
      </c>
      <c r="M3057" t="s">
        <v>21</v>
      </c>
      <c r="N3057">
        <v>50</v>
      </c>
      <c r="O3057">
        <v>200</v>
      </c>
      <c r="P3057">
        <v>100000</v>
      </c>
      <c r="Q3057">
        <v>50000</v>
      </c>
      <c r="R3057">
        <v>0.5</v>
      </c>
      <c r="S3057" t="s">
        <v>17</v>
      </c>
      <c r="T3057" t="str">
        <f>IF(Table1[[#This Row],[Units Sold]]&gt; 700,"High Units","low Units")</f>
        <v>low Units</v>
      </c>
      <c r="U3057">
        <f>SUM(Table1[[#This Row],[Operating Profit]])/SUM(Table1[Operating Profit])*100</f>
        <v>1.5054114030132591E-2</v>
      </c>
      <c r="V3057">
        <f>SUM(Table1[[#This Row],[Price per Unit]]*Table1[[#This Row],[Units Sold]])</f>
        <v>10000</v>
      </c>
      <c r="W3057">
        <f>SUM(Table1[[#This Row],[Total Sales]]-Table1[[#This Row],[Operating Profit]])</f>
        <v>50000</v>
      </c>
      <c r="X3057">
        <f>SUM(Table1[[#This Row],[Total Sales]]-Table1[[#This Row],[Cost]])</f>
        <v>50000</v>
      </c>
      <c r="Y3057">
        <f>SUM(Table1[[#This Row],[profit/loss]])/SUM(Table1[profit/loss])</f>
        <v>1.5054114030132592E-4</v>
      </c>
    </row>
    <row r="3058" spans="1:25" x14ac:dyDescent="0.3">
      <c r="A3058" t="s">
        <v>13</v>
      </c>
      <c r="B3058" t="s">
        <v>17</v>
      </c>
      <c r="C3058">
        <v>1185732</v>
      </c>
      <c r="D3058" s="9">
        <v>44382</v>
      </c>
      <c r="E3058" s="8" t="str">
        <f>TEXT(Table1[[#This Row],[Invoice Date]],"dd-mm-yyyy")</f>
        <v>05-07-2021</v>
      </c>
      <c r="F3058" s="1" t="str">
        <f t="shared" si="188"/>
        <v>July</v>
      </c>
      <c r="G3058" s="1" t="str">
        <f t="shared" si="189"/>
        <v>2021</v>
      </c>
      <c r="H3058" s="1" t="str">
        <f t="shared" si="190"/>
        <v>Monday</v>
      </c>
      <c r="I3058" s="1" t="str">
        <f t="shared" si="191"/>
        <v>05</v>
      </c>
      <c r="J3058" t="s">
        <v>35</v>
      </c>
      <c r="K3058" t="s">
        <v>111</v>
      </c>
      <c r="L3058" t="s">
        <v>112</v>
      </c>
      <c r="M3058" t="s">
        <v>22</v>
      </c>
      <c r="N3058">
        <v>55</v>
      </c>
      <c r="O3058">
        <v>375</v>
      </c>
      <c r="P3058">
        <v>206250</v>
      </c>
      <c r="Q3058">
        <v>82500</v>
      </c>
      <c r="R3058">
        <v>0.4</v>
      </c>
      <c r="S3058" t="s">
        <v>17</v>
      </c>
      <c r="T3058" t="str">
        <f>IF(Table1[[#This Row],[Units Sold]]&gt; 700,"High Units","low Units")</f>
        <v>low Units</v>
      </c>
      <c r="U3058">
        <f>SUM(Table1[[#This Row],[Operating Profit]])/SUM(Table1[Operating Profit])*100</f>
        <v>2.4839288149718773E-2</v>
      </c>
      <c r="V3058">
        <f>SUM(Table1[[#This Row],[Price per Unit]]*Table1[[#This Row],[Units Sold]])</f>
        <v>20625</v>
      </c>
      <c r="W3058">
        <f>SUM(Table1[[#This Row],[Total Sales]]-Table1[[#This Row],[Operating Profit]])</f>
        <v>123750</v>
      </c>
      <c r="X3058">
        <f>SUM(Table1[[#This Row],[Total Sales]]-Table1[[#This Row],[Cost]])</f>
        <v>82500</v>
      </c>
      <c r="Y3058">
        <f>SUM(Table1[[#This Row],[profit/loss]])/SUM(Table1[profit/loss])</f>
        <v>2.4839288149718775E-4</v>
      </c>
    </row>
    <row r="3059" spans="1:25" x14ac:dyDescent="0.3">
      <c r="A3059" t="s">
        <v>13</v>
      </c>
      <c r="B3059" t="s">
        <v>17</v>
      </c>
      <c r="C3059">
        <v>1185732</v>
      </c>
      <c r="D3059" s="9">
        <v>44414</v>
      </c>
      <c r="E3059" s="8" t="str">
        <f>TEXT(Table1[[#This Row],[Invoice Date]],"dd-mm-yyyy")</f>
        <v>06-08-2021</v>
      </c>
      <c r="F3059" s="1" t="str">
        <f t="shared" si="188"/>
        <v>August</v>
      </c>
      <c r="G3059" s="1" t="str">
        <f t="shared" si="189"/>
        <v>2021</v>
      </c>
      <c r="H3059" s="1" t="str">
        <f t="shared" si="190"/>
        <v>Friday</v>
      </c>
      <c r="I3059" s="1" t="str">
        <f t="shared" si="191"/>
        <v>06</v>
      </c>
      <c r="J3059" t="s">
        <v>35</v>
      </c>
      <c r="K3059" t="s">
        <v>111</v>
      </c>
      <c r="L3059" t="s">
        <v>112</v>
      </c>
      <c r="M3059" t="s">
        <v>16</v>
      </c>
      <c r="N3059">
        <v>50</v>
      </c>
      <c r="O3059">
        <v>525</v>
      </c>
      <c r="P3059">
        <v>262500</v>
      </c>
      <c r="Q3059">
        <v>78750</v>
      </c>
      <c r="R3059">
        <v>0.3</v>
      </c>
      <c r="S3059" t="s">
        <v>17</v>
      </c>
      <c r="T3059" t="str">
        <f>IF(Table1[[#This Row],[Units Sold]]&gt; 700,"High Units","low Units")</f>
        <v>low Units</v>
      </c>
      <c r="U3059">
        <f>SUM(Table1[[#This Row],[Operating Profit]])/SUM(Table1[Operating Profit])*100</f>
        <v>2.3710229597458832E-2</v>
      </c>
      <c r="V3059">
        <f>SUM(Table1[[#This Row],[Price per Unit]]*Table1[[#This Row],[Units Sold]])</f>
        <v>26250</v>
      </c>
      <c r="W3059">
        <f>SUM(Table1[[#This Row],[Total Sales]]-Table1[[#This Row],[Operating Profit]])</f>
        <v>183750</v>
      </c>
      <c r="X3059">
        <f>SUM(Table1[[#This Row],[Total Sales]]-Table1[[#This Row],[Cost]])</f>
        <v>78750</v>
      </c>
      <c r="Y3059">
        <f>SUM(Table1[[#This Row],[profit/loss]])/SUM(Table1[profit/loss])</f>
        <v>2.3710229597458831E-4</v>
      </c>
    </row>
    <row r="3060" spans="1:25" x14ac:dyDescent="0.3">
      <c r="A3060" t="s">
        <v>13</v>
      </c>
      <c r="B3060" t="s">
        <v>17</v>
      </c>
      <c r="C3060">
        <v>1185732</v>
      </c>
      <c r="D3060" s="9">
        <v>44414</v>
      </c>
      <c r="E3060" s="8" t="str">
        <f>TEXT(Table1[[#This Row],[Invoice Date]],"dd-mm-yyyy")</f>
        <v>06-08-2021</v>
      </c>
      <c r="F3060" s="1" t="str">
        <f t="shared" si="188"/>
        <v>August</v>
      </c>
      <c r="G3060" s="1" t="str">
        <f t="shared" si="189"/>
        <v>2021</v>
      </c>
      <c r="H3060" s="1" t="str">
        <f t="shared" si="190"/>
        <v>Friday</v>
      </c>
      <c r="I3060" s="1" t="str">
        <f t="shared" si="191"/>
        <v>06</v>
      </c>
      <c r="J3060" t="s">
        <v>35</v>
      </c>
      <c r="K3060" t="s">
        <v>111</v>
      </c>
      <c r="L3060" t="s">
        <v>112</v>
      </c>
      <c r="M3060" t="s">
        <v>18</v>
      </c>
      <c r="N3060">
        <v>45</v>
      </c>
      <c r="O3060">
        <v>300</v>
      </c>
      <c r="P3060">
        <v>135000</v>
      </c>
      <c r="Q3060">
        <v>47250</v>
      </c>
      <c r="R3060">
        <v>0.35</v>
      </c>
      <c r="S3060" t="s">
        <v>17</v>
      </c>
      <c r="T3060" t="str">
        <f>IF(Table1[[#This Row],[Units Sold]]&gt; 700,"High Units","low Units")</f>
        <v>low Units</v>
      </c>
      <c r="U3060">
        <f>SUM(Table1[[#This Row],[Operating Profit]])/SUM(Table1[Operating Profit])*100</f>
        <v>1.4226137758475298E-2</v>
      </c>
      <c r="V3060">
        <f>SUM(Table1[[#This Row],[Price per Unit]]*Table1[[#This Row],[Units Sold]])</f>
        <v>13500</v>
      </c>
      <c r="W3060">
        <f>SUM(Table1[[#This Row],[Total Sales]]-Table1[[#This Row],[Operating Profit]])</f>
        <v>87750</v>
      </c>
      <c r="X3060">
        <f>SUM(Table1[[#This Row],[Total Sales]]-Table1[[#This Row],[Cost]])</f>
        <v>47250</v>
      </c>
      <c r="Y3060">
        <f>SUM(Table1[[#This Row],[profit/loss]])/SUM(Table1[profit/loss])</f>
        <v>1.4226137758475299E-4</v>
      </c>
    </row>
    <row r="3061" spans="1:25" x14ac:dyDescent="0.3">
      <c r="A3061" t="s">
        <v>13</v>
      </c>
      <c r="B3061" t="s">
        <v>17</v>
      </c>
      <c r="C3061">
        <v>1185732</v>
      </c>
      <c r="D3061" s="9">
        <v>44414</v>
      </c>
      <c r="E3061" s="8" t="str">
        <f>TEXT(Table1[[#This Row],[Invoice Date]],"dd-mm-yyyy")</f>
        <v>06-08-2021</v>
      </c>
      <c r="F3061" s="1" t="str">
        <f t="shared" si="188"/>
        <v>August</v>
      </c>
      <c r="G3061" s="1" t="str">
        <f t="shared" si="189"/>
        <v>2021</v>
      </c>
      <c r="H3061" s="1" t="str">
        <f t="shared" si="190"/>
        <v>Friday</v>
      </c>
      <c r="I3061" s="1" t="str">
        <f t="shared" si="191"/>
        <v>06</v>
      </c>
      <c r="J3061" t="s">
        <v>35</v>
      </c>
      <c r="K3061" t="s">
        <v>111</v>
      </c>
      <c r="L3061" t="s">
        <v>112</v>
      </c>
      <c r="M3061" t="s">
        <v>19</v>
      </c>
      <c r="N3061">
        <v>40</v>
      </c>
      <c r="O3061">
        <v>225</v>
      </c>
      <c r="P3061">
        <v>90000</v>
      </c>
      <c r="Q3061">
        <v>27000</v>
      </c>
      <c r="R3061">
        <v>0.3</v>
      </c>
      <c r="S3061" t="s">
        <v>17</v>
      </c>
      <c r="T3061" t="str">
        <f>IF(Table1[[#This Row],[Units Sold]]&gt; 700,"High Units","low Units")</f>
        <v>low Units</v>
      </c>
      <c r="U3061">
        <f>SUM(Table1[[#This Row],[Operating Profit]])/SUM(Table1[Operating Profit])*100</f>
        <v>8.1292215762715989E-3</v>
      </c>
      <c r="V3061">
        <f>SUM(Table1[[#This Row],[Price per Unit]]*Table1[[#This Row],[Units Sold]])</f>
        <v>9000</v>
      </c>
      <c r="W3061">
        <f>SUM(Table1[[#This Row],[Total Sales]]-Table1[[#This Row],[Operating Profit]])</f>
        <v>63000</v>
      </c>
      <c r="X3061">
        <f>SUM(Table1[[#This Row],[Total Sales]]-Table1[[#This Row],[Cost]])</f>
        <v>27000</v>
      </c>
      <c r="Y3061">
        <f>SUM(Table1[[#This Row],[profit/loss]])/SUM(Table1[profit/loss])</f>
        <v>8.1292215762715996E-5</v>
      </c>
    </row>
    <row r="3062" spans="1:25" x14ac:dyDescent="0.3">
      <c r="A3062" t="s">
        <v>13</v>
      </c>
      <c r="B3062" t="s">
        <v>17</v>
      </c>
      <c r="C3062">
        <v>1185732</v>
      </c>
      <c r="D3062" s="9">
        <v>44414</v>
      </c>
      <c r="E3062" s="8" t="str">
        <f>TEXT(Table1[[#This Row],[Invoice Date]],"dd-mm-yyyy")</f>
        <v>06-08-2021</v>
      </c>
      <c r="F3062" s="1" t="str">
        <f t="shared" si="188"/>
        <v>August</v>
      </c>
      <c r="G3062" s="1" t="str">
        <f t="shared" si="189"/>
        <v>2021</v>
      </c>
      <c r="H3062" s="1" t="str">
        <f t="shared" si="190"/>
        <v>Friday</v>
      </c>
      <c r="I3062" s="1" t="str">
        <f t="shared" si="191"/>
        <v>06</v>
      </c>
      <c r="J3062" t="s">
        <v>35</v>
      </c>
      <c r="K3062" t="s">
        <v>111</v>
      </c>
      <c r="L3062" t="s">
        <v>112</v>
      </c>
      <c r="M3062" t="s">
        <v>20</v>
      </c>
      <c r="N3062">
        <v>40</v>
      </c>
      <c r="O3062">
        <v>200</v>
      </c>
      <c r="P3062">
        <v>80000</v>
      </c>
      <c r="Q3062">
        <v>24000</v>
      </c>
      <c r="R3062">
        <v>0.3</v>
      </c>
      <c r="S3062" t="s">
        <v>17</v>
      </c>
      <c r="T3062" t="str">
        <f>IF(Table1[[#This Row],[Units Sold]]&gt; 700,"High Units","low Units")</f>
        <v>low Units</v>
      </c>
      <c r="U3062">
        <f>SUM(Table1[[#This Row],[Operating Profit]])/SUM(Table1[Operating Profit])*100</f>
        <v>7.225974734463644E-3</v>
      </c>
      <c r="V3062">
        <f>SUM(Table1[[#This Row],[Price per Unit]]*Table1[[#This Row],[Units Sold]])</f>
        <v>8000</v>
      </c>
      <c r="W3062">
        <f>SUM(Table1[[#This Row],[Total Sales]]-Table1[[#This Row],[Operating Profit]])</f>
        <v>56000</v>
      </c>
      <c r="X3062">
        <f>SUM(Table1[[#This Row],[Total Sales]]-Table1[[#This Row],[Cost]])</f>
        <v>24000</v>
      </c>
      <c r="Y3062">
        <f>SUM(Table1[[#This Row],[profit/loss]])/SUM(Table1[profit/loss])</f>
        <v>7.225974734463644E-5</v>
      </c>
    </row>
    <row r="3063" spans="1:25" x14ac:dyDescent="0.3">
      <c r="A3063" t="s">
        <v>13</v>
      </c>
      <c r="B3063" t="s">
        <v>17</v>
      </c>
      <c r="C3063">
        <v>1185732</v>
      </c>
      <c r="D3063" s="9">
        <v>44414</v>
      </c>
      <c r="E3063" s="8" t="str">
        <f>TEXT(Table1[[#This Row],[Invoice Date]],"dd-mm-yyyy")</f>
        <v>06-08-2021</v>
      </c>
      <c r="F3063" s="1" t="str">
        <f t="shared" si="188"/>
        <v>August</v>
      </c>
      <c r="G3063" s="1" t="str">
        <f t="shared" si="189"/>
        <v>2021</v>
      </c>
      <c r="H3063" s="1" t="str">
        <f t="shared" si="190"/>
        <v>Friday</v>
      </c>
      <c r="I3063" s="1" t="str">
        <f t="shared" si="191"/>
        <v>06</v>
      </c>
      <c r="J3063" t="s">
        <v>35</v>
      </c>
      <c r="K3063" t="s">
        <v>111</v>
      </c>
      <c r="L3063" t="s">
        <v>112</v>
      </c>
      <c r="M3063" t="s">
        <v>21</v>
      </c>
      <c r="N3063">
        <v>50</v>
      </c>
      <c r="O3063">
        <v>175</v>
      </c>
      <c r="P3063">
        <v>87500</v>
      </c>
      <c r="Q3063">
        <v>43750</v>
      </c>
      <c r="R3063">
        <v>0.5</v>
      </c>
      <c r="S3063" t="s">
        <v>17</v>
      </c>
      <c r="T3063" t="str">
        <f>IF(Table1[[#This Row],[Units Sold]]&gt; 700,"High Units","low Units")</f>
        <v>low Units</v>
      </c>
      <c r="U3063">
        <f>SUM(Table1[[#This Row],[Operating Profit]])/SUM(Table1[Operating Profit])*100</f>
        <v>1.3172349776366016E-2</v>
      </c>
      <c r="V3063">
        <f>SUM(Table1[[#This Row],[Price per Unit]]*Table1[[#This Row],[Units Sold]])</f>
        <v>8750</v>
      </c>
      <c r="W3063">
        <f>SUM(Table1[[#This Row],[Total Sales]]-Table1[[#This Row],[Operating Profit]])</f>
        <v>43750</v>
      </c>
      <c r="X3063">
        <f>SUM(Table1[[#This Row],[Total Sales]]-Table1[[#This Row],[Cost]])</f>
        <v>43750</v>
      </c>
      <c r="Y3063">
        <f>SUM(Table1[[#This Row],[profit/loss]])/SUM(Table1[profit/loss])</f>
        <v>1.3172349776366016E-4</v>
      </c>
    </row>
    <row r="3064" spans="1:25" x14ac:dyDescent="0.3">
      <c r="A3064" t="s">
        <v>13</v>
      </c>
      <c r="B3064" t="s">
        <v>17</v>
      </c>
      <c r="C3064">
        <v>1185732</v>
      </c>
      <c r="D3064" s="9">
        <v>44414</v>
      </c>
      <c r="E3064" s="8" t="str">
        <f>TEXT(Table1[[#This Row],[Invoice Date]],"dd-mm-yyyy")</f>
        <v>06-08-2021</v>
      </c>
      <c r="F3064" s="1" t="str">
        <f t="shared" si="188"/>
        <v>August</v>
      </c>
      <c r="G3064" s="1" t="str">
        <f t="shared" si="189"/>
        <v>2021</v>
      </c>
      <c r="H3064" s="1" t="str">
        <f t="shared" si="190"/>
        <v>Friday</v>
      </c>
      <c r="I3064" s="1" t="str">
        <f t="shared" si="191"/>
        <v>06</v>
      </c>
      <c r="J3064" t="s">
        <v>35</v>
      </c>
      <c r="K3064" t="s">
        <v>111</v>
      </c>
      <c r="L3064" t="s">
        <v>112</v>
      </c>
      <c r="M3064" t="s">
        <v>22</v>
      </c>
      <c r="N3064">
        <v>55</v>
      </c>
      <c r="O3064">
        <v>350</v>
      </c>
      <c r="P3064">
        <v>192500</v>
      </c>
      <c r="Q3064">
        <v>77000</v>
      </c>
      <c r="R3064">
        <v>0.4</v>
      </c>
      <c r="S3064" t="s">
        <v>17</v>
      </c>
      <c r="T3064" t="str">
        <f>IF(Table1[[#This Row],[Units Sold]]&gt; 700,"High Units","low Units")</f>
        <v>low Units</v>
      </c>
      <c r="U3064">
        <f>SUM(Table1[[#This Row],[Operating Profit]])/SUM(Table1[Operating Profit])*100</f>
        <v>2.318333560640419E-2</v>
      </c>
      <c r="V3064">
        <f>SUM(Table1[[#This Row],[Price per Unit]]*Table1[[#This Row],[Units Sold]])</f>
        <v>19250</v>
      </c>
      <c r="W3064">
        <f>SUM(Table1[[#This Row],[Total Sales]]-Table1[[#This Row],[Operating Profit]])</f>
        <v>115500</v>
      </c>
      <c r="X3064">
        <f>SUM(Table1[[#This Row],[Total Sales]]-Table1[[#This Row],[Cost]])</f>
        <v>77000</v>
      </c>
      <c r="Y3064">
        <f>SUM(Table1[[#This Row],[profit/loss]])/SUM(Table1[profit/loss])</f>
        <v>2.3183335606404191E-4</v>
      </c>
    </row>
    <row r="3065" spans="1:25" x14ac:dyDescent="0.3">
      <c r="A3065" t="s">
        <v>13</v>
      </c>
      <c r="B3065" t="s">
        <v>17</v>
      </c>
      <c r="C3065">
        <v>1185732</v>
      </c>
      <c r="D3065" s="9">
        <v>44446</v>
      </c>
      <c r="E3065" s="8" t="str">
        <f>TEXT(Table1[[#This Row],[Invoice Date]],"dd-mm-yyyy")</f>
        <v>07-09-2021</v>
      </c>
      <c r="F3065" s="1" t="str">
        <f t="shared" si="188"/>
        <v>September</v>
      </c>
      <c r="G3065" s="1" t="str">
        <f t="shared" si="189"/>
        <v>2021</v>
      </c>
      <c r="H3065" s="1" t="str">
        <f t="shared" si="190"/>
        <v>Tuesday</v>
      </c>
      <c r="I3065" s="1" t="str">
        <f t="shared" si="191"/>
        <v>07</v>
      </c>
      <c r="J3065" t="s">
        <v>35</v>
      </c>
      <c r="K3065" t="s">
        <v>111</v>
      </c>
      <c r="L3065" t="s">
        <v>112</v>
      </c>
      <c r="M3065" t="s">
        <v>16</v>
      </c>
      <c r="N3065">
        <v>35</v>
      </c>
      <c r="O3065">
        <v>475</v>
      </c>
      <c r="P3065">
        <v>166250</v>
      </c>
      <c r="Q3065">
        <v>49875</v>
      </c>
      <c r="R3065">
        <v>0.3</v>
      </c>
      <c r="S3065" t="s">
        <v>17</v>
      </c>
      <c r="T3065" t="str">
        <f>IF(Table1[[#This Row],[Units Sold]]&gt; 700,"High Units","low Units")</f>
        <v>low Units</v>
      </c>
      <c r="U3065">
        <f>SUM(Table1[[#This Row],[Operating Profit]])/SUM(Table1[Operating Profit])*100</f>
        <v>1.501647874505726E-2</v>
      </c>
      <c r="V3065">
        <f>SUM(Table1[[#This Row],[Price per Unit]]*Table1[[#This Row],[Units Sold]])</f>
        <v>16625</v>
      </c>
      <c r="W3065">
        <f>SUM(Table1[[#This Row],[Total Sales]]-Table1[[#This Row],[Operating Profit]])</f>
        <v>116375</v>
      </c>
      <c r="X3065">
        <f>SUM(Table1[[#This Row],[Total Sales]]-Table1[[#This Row],[Cost]])</f>
        <v>49875</v>
      </c>
      <c r="Y3065">
        <f>SUM(Table1[[#This Row],[profit/loss]])/SUM(Table1[profit/loss])</f>
        <v>1.501647874505726E-4</v>
      </c>
    </row>
    <row r="3066" spans="1:25" x14ac:dyDescent="0.3">
      <c r="A3066" t="s">
        <v>13</v>
      </c>
      <c r="B3066" t="s">
        <v>17</v>
      </c>
      <c r="C3066">
        <v>1185732</v>
      </c>
      <c r="D3066" s="9">
        <v>44446</v>
      </c>
      <c r="E3066" s="8" t="str">
        <f>TEXT(Table1[[#This Row],[Invoice Date]],"dd-mm-yyyy")</f>
        <v>07-09-2021</v>
      </c>
      <c r="F3066" s="1" t="str">
        <f t="shared" si="188"/>
        <v>September</v>
      </c>
      <c r="G3066" s="1" t="str">
        <f t="shared" si="189"/>
        <v>2021</v>
      </c>
      <c r="H3066" s="1" t="str">
        <f t="shared" si="190"/>
        <v>Tuesday</v>
      </c>
      <c r="I3066" s="1" t="str">
        <f t="shared" si="191"/>
        <v>07</v>
      </c>
      <c r="J3066" t="s">
        <v>35</v>
      </c>
      <c r="K3066" t="s">
        <v>111</v>
      </c>
      <c r="L3066" t="s">
        <v>112</v>
      </c>
      <c r="M3066" t="s">
        <v>18</v>
      </c>
      <c r="N3066">
        <v>30</v>
      </c>
      <c r="O3066">
        <v>275</v>
      </c>
      <c r="P3066">
        <v>82500</v>
      </c>
      <c r="Q3066">
        <v>28875</v>
      </c>
      <c r="R3066">
        <v>0.35</v>
      </c>
      <c r="S3066" t="s">
        <v>17</v>
      </c>
      <c r="T3066" t="str">
        <f>IF(Table1[[#This Row],[Units Sold]]&gt; 700,"High Units","low Units")</f>
        <v>low Units</v>
      </c>
      <c r="U3066">
        <f>SUM(Table1[[#This Row],[Operating Profit]])/SUM(Table1[Operating Profit])*100</f>
        <v>8.6937508524015713E-3</v>
      </c>
      <c r="V3066">
        <f>SUM(Table1[[#This Row],[Price per Unit]]*Table1[[#This Row],[Units Sold]])</f>
        <v>8250</v>
      </c>
      <c r="W3066">
        <f>SUM(Table1[[#This Row],[Total Sales]]-Table1[[#This Row],[Operating Profit]])</f>
        <v>53625</v>
      </c>
      <c r="X3066">
        <f>SUM(Table1[[#This Row],[Total Sales]]-Table1[[#This Row],[Cost]])</f>
        <v>28875</v>
      </c>
      <c r="Y3066">
        <f>SUM(Table1[[#This Row],[profit/loss]])/SUM(Table1[profit/loss])</f>
        <v>8.6937508524015714E-5</v>
      </c>
    </row>
    <row r="3067" spans="1:25" x14ac:dyDescent="0.3">
      <c r="A3067" t="s">
        <v>13</v>
      </c>
      <c r="B3067" t="s">
        <v>17</v>
      </c>
      <c r="C3067">
        <v>1185732</v>
      </c>
      <c r="D3067" s="9">
        <v>44446</v>
      </c>
      <c r="E3067" s="8" t="str">
        <f>TEXT(Table1[[#This Row],[Invoice Date]],"dd-mm-yyyy")</f>
        <v>07-09-2021</v>
      </c>
      <c r="F3067" s="1" t="str">
        <f t="shared" si="188"/>
        <v>September</v>
      </c>
      <c r="G3067" s="1" t="str">
        <f t="shared" si="189"/>
        <v>2021</v>
      </c>
      <c r="H3067" s="1" t="str">
        <f t="shared" si="190"/>
        <v>Tuesday</v>
      </c>
      <c r="I3067" s="1" t="str">
        <f t="shared" si="191"/>
        <v>07</v>
      </c>
      <c r="J3067" t="s">
        <v>35</v>
      </c>
      <c r="K3067" t="s">
        <v>111</v>
      </c>
      <c r="L3067" t="s">
        <v>112</v>
      </c>
      <c r="M3067" t="s">
        <v>19</v>
      </c>
      <c r="N3067">
        <v>25</v>
      </c>
      <c r="O3067">
        <v>175</v>
      </c>
      <c r="P3067">
        <v>43750</v>
      </c>
      <c r="Q3067">
        <v>13125</v>
      </c>
      <c r="R3067">
        <v>0.3</v>
      </c>
      <c r="S3067" t="s">
        <v>17</v>
      </c>
      <c r="T3067" t="str">
        <f>IF(Table1[[#This Row],[Units Sold]]&gt; 700,"High Units","low Units")</f>
        <v>low Units</v>
      </c>
      <c r="U3067">
        <f>SUM(Table1[[#This Row],[Operating Profit]])/SUM(Table1[Operating Profit])*100</f>
        <v>3.9517049329098053E-3</v>
      </c>
      <c r="V3067">
        <f>SUM(Table1[[#This Row],[Price per Unit]]*Table1[[#This Row],[Units Sold]])</f>
        <v>4375</v>
      </c>
      <c r="W3067">
        <f>SUM(Table1[[#This Row],[Total Sales]]-Table1[[#This Row],[Operating Profit]])</f>
        <v>30625</v>
      </c>
      <c r="X3067">
        <f>SUM(Table1[[#This Row],[Total Sales]]-Table1[[#This Row],[Cost]])</f>
        <v>13125</v>
      </c>
      <c r="Y3067">
        <f>SUM(Table1[[#This Row],[profit/loss]])/SUM(Table1[profit/loss])</f>
        <v>3.9517049329098052E-5</v>
      </c>
    </row>
    <row r="3068" spans="1:25" x14ac:dyDescent="0.3">
      <c r="A3068" t="s">
        <v>13</v>
      </c>
      <c r="B3068" t="s">
        <v>17</v>
      </c>
      <c r="C3068">
        <v>1185732</v>
      </c>
      <c r="D3068" s="9">
        <v>44446</v>
      </c>
      <c r="E3068" s="8" t="str">
        <f>TEXT(Table1[[#This Row],[Invoice Date]],"dd-mm-yyyy")</f>
        <v>07-09-2021</v>
      </c>
      <c r="F3068" s="1" t="str">
        <f t="shared" si="188"/>
        <v>September</v>
      </c>
      <c r="G3068" s="1" t="str">
        <f t="shared" si="189"/>
        <v>2021</v>
      </c>
      <c r="H3068" s="1" t="str">
        <f t="shared" si="190"/>
        <v>Tuesday</v>
      </c>
      <c r="I3068" s="1" t="str">
        <f t="shared" si="191"/>
        <v>07</v>
      </c>
      <c r="J3068" t="s">
        <v>35</v>
      </c>
      <c r="K3068" t="s">
        <v>111</v>
      </c>
      <c r="L3068" t="s">
        <v>112</v>
      </c>
      <c r="M3068" t="s">
        <v>20</v>
      </c>
      <c r="N3068">
        <v>25</v>
      </c>
      <c r="O3068">
        <v>150</v>
      </c>
      <c r="P3068">
        <v>37500</v>
      </c>
      <c r="Q3068">
        <v>11250</v>
      </c>
      <c r="R3068">
        <v>0.3</v>
      </c>
      <c r="S3068" t="s">
        <v>17</v>
      </c>
      <c r="T3068" t="str">
        <f>IF(Table1[[#This Row],[Units Sold]]&gt; 700,"High Units","low Units")</f>
        <v>low Units</v>
      </c>
      <c r="U3068">
        <f>SUM(Table1[[#This Row],[Operating Profit]])/SUM(Table1[Operating Profit])*100</f>
        <v>3.3871756567798333E-3</v>
      </c>
      <c r="V3068">
        <f>SUM(Table1[[#This Row],[Price per Unit]]*Table1[[#This Row],[Units Sold]])</f>
        <v>3750</v>
      </c>
      <c r="W3068">
        <f>SUM(Table1[[#This Row],[Total Sales]]-Table1[[#This Row],[Operating Profit]])</f>
        <v>26250</v>
      </c>
      <c r="X3068">
        <f>SUM(Table1[[#This Row],[Total Sales]]-Table1[[#This Row],[Cost]])</f>
        <v>11250</v>
      </c>
      <c r="Y3068">
        <f>SUM(Table1[[#This Row],[profit/loss]])/SUM(Table1[profit/loss])</f>
        <v>3.3871756567798334E-5</v>
      </c>
    </row>
    <row r="3069" spans="1:25" x14ac:dyDescent="0.3">
      <c r="A3069" t="s">
        <v>13</v>
      </c>
      <c r="B3069" t="s">
        <v>17</v>
      </c>
      <c r="C3069">
        <v>1185732</v>
      </c>
      <c r="D3069" s="9">
        <v>44446</v>
      </c>
      <c r="E3069" s="8" t="str">
        <f>TEXT(Table1[[#This Row],[Invoice Date]],"dd-mm-yyyy")</f>
        <v>07-09-2021</v>
      </c>
      <c r="F3069" s="1" t="str">
        <f t="shared" si="188"/>
        <v>September</v>
      </c>
      <c r="G3069" s="1" t="str">
        <f t="shared" si="189"/>
        <v>2021</v>
      </c>
      <c r="H3069" s="1" t="str">
        <f t="shared" si="190"/>
        <v>Tuesday</v>
      </c>
      <c r="I3069" s="1" t="str">
        <f t="shared" si="191"/>
        <v>07</v>
      </c>
      <c r="J3069" t="s">
        <v>35</v>
      </c>
      <c r="K3069" t="s">
        <v>111</v>
      </c>
      <c r="L3069" t="s">
        <v>112</v>
      </c>
      <c r="M3069" t="s">
        <v>21</v>
      </c>
      <c r="N3069">
        <v>35</v>
      </c>
      <c r="O3069">
        <v>150</v>
      </c>
      <c r="P3069">
        <v>52500</v>
      </c>
      <c r="Q3069">
        <v>26250</v>
      </c>
      <c r="R3069">
        <v>0.5</v>
      </c>
      <c r="S3069" t="s">
        <v>17</v>
      </c>
      <c r="T3069" t="str">
        <f>IF(Table1[[#This Row],[Units Sold]]&gt; 700,"High Units","low Units")</f>
        <v>low Units</v>
      </c>
      <c r="U3069">
        <f>SUM(Table1[[#This Row],[Operating Profit]])/SUM(Table1[Operating Profit])*100</f>
        <v>7.9034098658196106E-3</v>
      </c>
      <c r="V3069">
        <f>SUM(Table1[[#This Row],[Price per Unit]]*Table1[[#This Row],[Units Sold]])</f>
        <v>5250</v>
      </c>
      <c r="W3069">
        <f>SUM(Table1[[#This Row],[Total Sales]]-Table1[[#This Row],[Operating Profit]])</f>
        <v>26250</v>
      </c>
      <c r="X3069">
        <f>SUM(Table1[[#This Row],[Total Sales]]-Table1[[#This Row],[Cost]])</f>
        <v>26250</v>
      </c>
      <c r="Y3069">
        <f>SUM(Table1[[#This Row],[profit/loss]])/SUM(Table1[profit/loss])</f>
        <v>7.9034098658196104E-5</v>
      </c>
    </row>
    <row r="3070" spans="1:25" x14ac:dyDescent="0.3">
      <c r="A3070" t="s">
        <v>13</v>
      </c>
      <c r="B3070" t="s">
        <v>17</v>
      </c>
      <c r="C3070">
        <v>1185732</v>
      </c>
      <c r="D3070" s="9">
        <v>44446</v>
      </c>
      <c r="E3070" s="8" t="str">
        <f>TEXT(Table1[[#This Row],[Invoice Date]],"dd-mm-yyyy")</f>
        <v>07-09-2021</v>
      </c>
      <c r="F3070" s="1" t="str">
        <f t="shared" si="188"/>
        <v>September</v>
      </c>
      <c r="G3070" s="1" t="str">
        <f t="shared" si="189"/>
        <v>2021</v>
      </c>
      <c r="H3070" s="1" t="str">
        <f t="shared" si="190"/>
        <v>Tuesday</v>
      </c>
      <c r="I3070" s="1" t="str">
        <f t="shared" si="191"/>
        <v>07</v>
      </c>
      <c r="J3070" t="s">
        <v>35</v>
      </c>
      <c r="K3070" t="s">
        <v>111</v>
      </c>
      <c r="L3070" t="s">
        <v>112</v>
      </c>
      <c r="M3070" t="s">
        <v>22</v>
      </c>
      <c r="N3070">
        <v>40</v>
      </c>
      <c r="O3070">
        <v>225</v>
      </c>
      <c r="P3070">
        <v>90000</v>
      </c>
      <c r="Q3070">
        <v>36000</v>
      </c>
      <c r="R3070">
        <v>0.4</v>
      </c>
      <c r="S3070" t="s">
        <v>17</v>
      </c>
      <c r="T3070" t="str">
        <f>IF(Table1[[#This Row],[Units Sold]]&gt; 700,"High Units","low Units")</f>
        <v>low Units</v>
      </c>
      <c r="U3070">
        <f>SUM(Table1[[#This Row],[Operating Profit]])/SUM(Table1[Operating Profit])*100</f>
        <v>1.0838962101695467E-2</v>
      </c>
      <c r="V3070">
        <f>SUM(Table1[[#This Row],[Price per Unit]]*Table1[[#This Row],[Units Sold]])</f>
        <v>9000</v>
      </c>
      <c r="W3070">
        <f>SUM(Table1[[#This Row],[Total Sales]]-Table1[[#This Row],[Operating Profit]])</f>
        <v>54000</v>
      </c>
      <c r="X3070">
        <f>SUM(Table1[[#This Row],[Total Sales]]-Table1[[#This Row],[Cost]])</f>
        <v>36000</v>
      </c>
      <c r="Y3070">
        <f>SUM(Table1[[#This Row],[profit/loss]])/SUM(Table1[profit/loss])</f>
        <v>1.0838962101695467E-4</v>
      </c>
    </row>
    <row r="3071" spans="1:25" x14ac:dyDescent="0.3">
      <c r="A3071" t="s">
        <v>13</v>
      </c>
      <c r="B3071" t="s">
        <v>17</v>
      </c>
      <c r="C3071">
        <v>1185732</v>
      </c>
      <c r="D3071" s="9">
        <v>44475</v>
      </c>
      <c r="E3071" s="8" t="str">
        <f>TEXT(Table1[[#This Row],[Invoice Date]],"dd-mm-yyyy")</f>
        <v>06-10-2021</v>
      </c>
      <c r="F3071" s="1" t="str">
        <f t="shared" si="188"/>
        <v>October</v>
      </c>
      <c r="G3071" s="1" t="str">
        <f t="shared" si="189"/>
        <v>2021</v>
      </c>
      <c r="H3071" s="1" t="str">
        <f t="shared" si="190"/>
        <v>Wednesday</v>
      </c>
      <c r="I3071" s="1" t="str">
        <f t="shared" si="191"/>
        <v>06</v>
      </c>
      <c r="J3071" t="s">
        <v>35</v>
      </c>
      <c r="K3071" t="s">
        <v>111</v>
      </c>
      <c r="L3071" t="s">
        <v>112</v>
      </c>
      <c r="M3071" t="s">
        <v>16</v>
      </c>
      <c r="N3071">
        <v>45</v>
      </c>
      <c r="O3071">
        <v>400</v>
      </c>
      <c r="P3071">
        <v>180000</v>
      </c>
      <c r="Q3071">
        <v>54000</v>
      </c>
      <c r="R3071">
        <v>0.3</v>
      </c>
      <c r="S3071" t="s">
        <v>17</v>
      </c>
      <c r="T3071" t="str">
        <f>IF(Table1[[#This Row],[Units Sold]]&gt; 700,"High Units","low Units")</f>
        <v>low Units</v>
      </c>
      <c r="U3071">
        <f>SUM(Table1[[#This Row],[Operating Profit]])/SUM(Table1[Operating Profit])*100</f>
        <v>1.6258443152543198E-2</v>
      </c>
      <c r="V3071">
        <f>SUM(Table1[[#This Row],[Price per Unit]]*Table1[[#This Row],[Units Sold]])</f>
        <v>18000</v>
      </c>
      <c r="W3071">
        <f>SUM(Table1[[#This Row],[Total Sales]]-Table1[[#This Row],[Operating Profit]])</f>
        <v>126000</v>
      </c>
      <c r="X3071">
        <f>SUM(Table1[[#This Row],[Total Sales]]-Table1[[#This Row],[Cost]])</f>
        <v>54000</v>
      </c>
      <c r="Y3071">
        <f>SUM(Table1[[#This Row],[profit/loss]])/SUM(Table1[profit/loss])</f>
        <v>1.6258443152543199E-4</v>
      </c>
    </row>
    <row r="3072" spans="1:25" x14ac:dyDescent="0.3">
      <c r="A3072" t="s">
        <v>13</v>
      </c>
      <c r="B3072" t="s">
        <v>17</v>
      </c>
      <c r="C3072">
        <v>1185732</v>
      </c>
      <c r="D3072" s="9">
        <v>44475</v>
      </c>
      <c r="E3072" s="8" t="str">
        <f>TEXT(Table1[[#This Row],[Invoice Date]],"dd-mm-yyyy")</f>
        <v>06-10-2021</v>
      </c>
      <c r="F3072" s="1" t="str">
        <f t="shared" si="188"/>
        <v>October</v>
      </c>
      <c r="G3072" s="1" t="str">
        <f t="shared" si="189"/>
        <v>2021</v>
      </c>
      <c r="H3072" s="1" t="str">
        <f t="shared" si="190"/>
        <v>Wednesday</v>
      </c>
      <c r="I3072" s="1" t="str">
        <f t="shared" si="191"/>
        <v>06</v>
      </c>
      <c r="J3072" t="s">
        <v>35</v>
      </c>
      <c r="K3072" t="s">
        <v>111</v>
      </c>
      <c r="L3072" t="s">
        <v>112</v>
      </c>
      <c r="M3072" t="s">
        <v>18</v>
      </c>
      <c r="N3072">
        <v>35</v>
      </c>
      <c r="O3072">
        <v>250</v>
      </c>
      <c r="P3072">
        <v>87500</v>
      </c>
      <c r="Q3072">
        <v>30625</v>
      </c>
      <c r="R3072">
        <v>0.35</v>
      </c>
      <c r="S3072" t="s">
        <v>17</v>
      </c>
      <c r="T3072" t="str">
        <f>IF(Table1[[#This Row],[Units Sold]]&gt; 700,"High Units","low Units")</f>
        <v>low Units</v>
      </c>
      <c r="U3072">
        <f>SUM(Table1[[#This Row],[Operating Profit]])/SUM(Table1[Operating Profit])*100</f>
        <v>9.2206448434562129E-3</v>
      </c>
      <c r="V3072">
        <f>SUM(Table1[[#This Row],[Price per Unit]]*Table1[[#This Row],[Units Sold]])</f>
        <v>8750</v>
      </c>
      <c r="W3072">
        <f>SUM(Table1[[#This Row],[Total Sales]]-Table1[[#This Row],[Operating Profit]])</f>
        <v>56875</v>
      </c>
      <c r="X3072">
        <f>SUM(Table1[[#This Row],[Total Sales]]-Table1[[#This Row],[Cost]])</f>
        <v>30625</v>
      </c>
      <c r="Y3072">
        <f>SUM(Table1[[#This Row],[profit/loss]])/SUM(Table1[profit/loss])</f>
        <v>9.2206448434562125E-5</v>
      </c>
    </row>
    <row r="3073" spans="1:25" x14ac:dyDescent="0.3">
      <c r="A3073" t="s">
        <v>13</v>
      </c>
      <c r="B3073" t="s">
        <v>17</v>
      </c>
      <c r="C3073">
        <v>1185732</v>
      </c>
      <c r="D3073" s="9">
        <v>44475</v>
      </c>
      <c r="E3073" s="8" t="str">
        <f>TEXT(Table1[[#This Row],[Invoice Date]],"dd-mm-yyyy")</f>
        <v>06-10-2021</v>
      </c>
      <c r="F3073" s="1" t="str">
        <f t="shared" si="188"/>
        <v>October</v>
      </c>
      <c r="G3073" s="1" t="str">
        <f t="shared" si="189"/>
        <v>2021</v>
      </c>
      <c r="H3073" s="1" t="str">
        <f t="shared" si="190"/>
        <v>Wednesday</v>
      </c>
      <c r="I3073" s="1" t="str">
        <f t="shared" si="191"/>
        <v>06</v>
      </c>
      <c r="J3073" t="s">
        <v>35</v>
      </c>
      <c r="K3073" t="s">
        <v>111</v>
      </c>
      <c r="L3073" t="s">
        <v>112</v>
      </c>
      <c r="M3073" t="s">
        <v>19</v>
      </c>
      <c r="N3073">
        <v>35</v>
      </c>
      <c r="O3073">
        <v>150</v>
      </c>
      <c r="P3073">
        <v>52500</v>
      </c>
      <c r="Q3073">
        <v>15750</v>
      </c>
      <c r="R3073">
        <v>0.3</v>
      </c>
      <c r="S3073" t="s">
        <v>17</v>
      </c>
      <c r="T3073" t="str">
        <f>IF(Table1[[#This Row],[Units Sold]]&gt; 700,"High Units","low Units")</f>
        <v>low Units</v>
      </c>
      <c r="U3073">
        <f>SUM(Table1[[#This Row],[Operating Profit]])/SUM(Table1[Operating Profit])*100</f>
        <v>4.742045919491766E-3</v>
      </c>
      <c r="V3073">
        <f>SUM(Table1[[#This Row],[Price per Unit]]*Table1[[#This Row],[Units Sold]])</f>
        <v>5250</v>
      </c>
      <c r="W3073">
        <f>SUM(Table1[[#This Row],[Total Sales]]-Table1[[#This Row],[Operating Profit]])</f>
        <v>36750</v>
      </c>
      <c r="X3073">
        <f>SUM(Table1[[#This Row],[Total Sales]]-Table1[[#This Row],[Cost]])</f>
        <v>15750</v>
      </c>
      <c r="Y3073">
        <f>SUM(Table1[[#This Row],[profit/loss]])/SUM(Table1[profit/loss])</f>
        <v>4.7420459194917662E-5</v>
      </c>
    </row>
    <row r="3074" spans="1:25" x14ac:dyDescent="0.3">
      <c r="A3074" t="s">
        <v>13</v>
      </c>
      <c r="B3074" t="s">
        <v>17</v>
      </c>
      <c r="C3074">
        <v>1185732</v>
      </c>
      <c r="D3074" s="9">
        <v>44475</v>
      </c>
      <c r="E3074" s="8" t="str">
        <f>TEXT(Table1[[#This Row],[Invoice Date]],"dd-mm-yyyy")</f>
        <v>06-10-2021</v>
      </c>
      <c r="F3074" s="1" t="str">
        <f t="shared" si="188"/>
        <v>October</v>
      </c>
      <c r="G3074" s="1" t="str">
        <f t="shared" si="189"/>
        <v>2021</v>
      </c>
      <c r="H3074" s="1" t="str">
        <f t="shared" si="190"/>
        <v>Wednesday</v>
      </c>
      <c r="I3074" s="1" t="str">
        <f t="shared" si="191"/>
        <v>06</v>
      </c>
      <c r="J3074" t="s">
        <v>35</v>
      </c>
      <c r="K3074" t="s">
        <v>111</v>
      </c>
      <c r="L3074" t="s">
        <v>112</v>
      </c>
      <c r="M3074" t="s">
        <v>20</v>
      </c>
      <c r="N3074">
        <v>35</v>
      </c>
      <c r="O3074">
        <v>125</v>
      </c>
      <c r="P3074">
        <v>43750</v>
      </c>
      <c r="Q3074">
        <v>13125</v>
      </c>
      <c r="R3074">
        <v>0.3</v>
      </c>
      <c r="S3074" t="s">
        <v>17</v>
      </c>
      <c r="T3074" t="str">
        <f>IF(Table1[[#This Row],[Units Sold]]&gt; 700,"High Units","low Units")</f>
        <v>low Units</v>
      </c>
      <c r="U3074">
        <f>SUM(Table1[[#This Row],[Operating Profit]])/SUM(Table1[Operating Profit])*100</f>
        <v>3.9517049329098053E-3</v>
      </c>
      <c r="V3074">
        <f>SUM(Table1[[#This Row],[Price per Unit]]*Table1[[#This Row],[Units Sold]])</f>
        <v>4375</v>
      </c>
      <c r="W3074">
        <f>SUM(Table1[[#This Row],[Total Sales]]-Table1[[#This Row],[Operating Profit]])</f>
        <v>30625</v>
      </c>
      <c r="X3074">
        <f>SUM(Table1[[#This Row],[Total Sales]]-Table1[[#This Row],[Cost]])</f>
        <v>13125</v>
      </c>
      <c r="Y3074">
        <f>SUM(Table1[[#This Row],[profit/loss]])/SUM(Table1[profit/loss])</f>
        <v>3.9517049329098052E-5</v>
      </c>
    </row>
    <row r="3075" spans="1:25" x14ac:dyDescent="0.3">
      <c r="A3075" t="s">
        <v>13</v>
      </c>
      <c r="B3075" t="s">
        <v>17</v>
      </c>
      <c r="C3075">
        <v>1185732</v>
      </c>
      <c r="D3075" s="9">
        <v>44475</v>
      </c>
      <c r="E3075" s="8" t="str">
        <f>TEXT(Table1[[#This Row],[Invoice Date]],"dd-mm-yyyy")</f>
        <v>06-10-2021</v>
      </c>
      <c r="F3075" s="1" t="str">
        <f t="shared" ref="F3075:F3138" si="192">TEXT(D3075,"mmmm")</f>
        <v>October</v>
      </c>
      <c r="G3075" s="1" t="str">
        <f t="shared" ref="G3075:G3138" si="193">TEXT(D3075,"YYYY")</f>
        <v>2021</v>
      </c>
      <c r="H3075" s="1" t="str">
        <f t="shared" ref="H3075:H3138" si="194">TEXT(D3075,"dddd")</f>
        <v>Wednesday</v>
      </c>
      <c r="I3075" s="1" t="str">
        <f t="shared" ref="I3075:I3138" si="195">TEXT(D3075,"dd")</f>
        <v>06</v>
      </c>
      <c r="J3075" t="s">
        <v>35</v>
      </c>
      <c r="K3075" t="s">
        <v>111</v>
      </c>
      <c r="L3075" t="s">
        <v>112</v>
      </c>
      <c r="M3075" t="s">
        <v>21</v>
      </c>
      <c r="N3075">
        <v>45</v>
      </c>
      <c r="O3075">
        <v>125</v>
      </c>
      <c r="P3075">
        <v>56250</v>
      </c>
      <c r="Q3075">
        <v>28125</v>
      </c>
      <c r="R3075">
        <v>0.5</v>
      </c>
      <c r="S3075" t="s">
        <v>17</v>
      </c>
      <c r="T3075" t="str">
        <f>IF(Table1[[#This Row],[Units Sold]]&gt; 700,"High Units","low Units")</f>
        <v>low Units</v>
      </c>
      <c r="U3075">
        <f>SUM(Table1[[#This Row],[Operating Profit]])/SUM(Table1[Operating Profit])*100</f>
        <v>8.4679391419495813E-3</v>
      </c>
      <c r="V3075">
        <f>SUM(Table1[[#This Row],[Price per Unit]]*Table1[[#This Row],[Units Sold]])</f>
        <v>5625</v>
      </c>
      <c r="W3075">
        <f>SUM(Table1[[#This Row],[Total Sales]]-Table1[[#This Row],[Operating Profit]])</f>
        <v>28125</v>
      </c>
      <c r="X3075">
        <f>SUM(Table1[[#This Row],[Total Sales]]-Table1[[#This Row],[Cost]])</f>
        <v>28125</v>
      </c>
      <c r="Y3075">
        <f>SUM(Table1[[#This Row],[profit/loss]])/SUM(Table1[profit/loss])</f>
        <v>8.4679391419495821E-5</v>
      </c>
    </row>
    <row r="3076" spans="1:25" x14ac:dyDescent="0.3">
      <c r="A3076" t="s">
        <v>29</v>
      </c>
      <c r="B3076" t="s">
        <v>17</v>
      </c>
      <c r="C3076">
        <v>1185732</v>
      </c>
      <c r="D3076" s="9">
        <v>44475</v>
      </c>
      <c r="E3076" s="8" t="str">
        <f>TEXT(Table1[[#This Row],[Invoice Date]],"dd-mm-yyyy")</f>
        <v>06-10-2021</v>
      </c>
      <c r="F3076" s="1" t="str">
        <f t="shared" si="192"/>
        <v>October</v>
      </c>
      <c r="G3076" s="1" t="str">
        <f t="shared" si="193"/>
        <v>2021</v>
      </c>
      <c r="H3076" s="1" t="str">
        <f t="shared" si="194"/>
        <v>Wednesday</v>
      </c>
      <c r="I3076" s="1" t="str">
        <f t="shared" si="195"/>
        <v>06</v>
      </c>
      <c r="J3076" t="s">
        <v>35</v>
      </c>
      <c r="K3076" t="s">
        <v>111</v>
      </c>
      <c r="L3076" t="s">
        <v>112</v>
      </c>
      <c r="M3076" t="s">
        <v>22</v>
      </c>
      <c r="N3076">
        <v>50</v>
      </c>
      <c r="O3076">
        <v>250</v>
      </c>
      <c r="P3076">
        <v>125000</v>
      </c>
      <c r="Q3076">
        <v>50000</v>
      </c>
      <c r="R3076">
        <v>0.4</v>
      </c>
      <c r="S3076" t="s">
        <v>17</v>
      </c>
      <c r="T3076" t="str">
        <f>IF(Table1[[#This Row],[Units Sold]]&gt; 700,"High Units","low Units")</f>
        <v>low Units</v>
      </c>
      <c r="U3076">
        <f>SUM(Table1[[#This Row],[Operating Profit]])/SUM(Table1[Operating Profit])*100</f>
        <v>1.5054114030132591E-2</v>
      </c>
      <c r="V3076">
        <f>SUM(Table1[[#This Row],[Price per Unit]]*Table1[[#This Row],[Units Sold]])</f>
        <v>12500</v>
      </c>
      <c r="W3076">
        <f>SUM(Table1[[#This Row],[Total Sales]]-Table1[[#This Row],[Operating Profit]])</f>
        <v>75000</v>
      </c>
      <c r="X3076">
        <f>SUM(Table1[[#This Row],[Total Sales]]-Table1[[#This Row],[Cost]])</f>
        <v>50000</v>
      </c>
      <c r="Y3076">
        <f>SUM(Table1[[#This Row],[profit/loss]])/SUM(Table1[profit/loss])</f>
        <v>1.5054114030132592E-4</v>
      </c>
    </row>
    <row r="3077" spans="1:25" x14ac:dyDescent="0.3">
      <c r="A3077" t="s">
        <v>29</v>
      </c>
      <c r="B3077" t="s">
        <v>17</v>
      </c>
      <c r="C3077">
        <v>1185732</v>
      </c>
      <c r="D3077" s="9">
        <v>44506</v>
      </c>
      <c r="E3077" s="8" t="str">
        <f>TEXT(Table1[[#This Row],[Invoice Date]],"dd-mm-yyyy")</f>
        <v>06-11-2021</v>
      </c>
      <c r="F3077" s="1" t="str">
        <f t="shared" si="192"/>
        <v>November</v>
      </c>
      <c r="G3077" s="1" t="str">
        <f t="shared" si="193"/>
        <v>2021</v>
      </c>
      <c r="H3077" s="1" t="str">
        <f t="shared" si="194"/>
        <v>Saturday</v>
      </c>
      <c r="I3077" s="1" t="str">
        <f t="shared" si="195"/>
        <v>06</v>
      </c>
      <c r="J3077" t="s">
        <v>35</v>
      </c>
      <c r="K3077" t="s">
        <v>111</v>
      </c>
      <c r="L3077" t="s">
        <v>112</v>
      </c>
      <c r="M3077" t="s">
        <v>16</v>
      </c>
      <c r="N3077">
        <v>45</v>
      </c>
      <c r="O3077">
        <v>400</v>
      </c>
      <c r="P3077">
        <v>180000</v>
      </c>
      <c r="Q3077">
        <v>54000</v>
      </c>
      <c r="R3077">
        <v>0.3</v>
      </c>
      <c r="S3077" t="s">
        <v>17</v>
      </c>
      <c r="T3077" t="str">
        <f>IF(Table1[[#This Row],[Units Sold]]&gt; 700,"High Units","low Units")</f>
        <v>low Units</v>
      </c>
      <c r="U3077">
        <f>SUM(Table1[[#This Row],[Operating Profit]])/SUM(Table1[Operating Profit])*100</f>
        <v>1.6258443152543198E-2</v>
      </c>
      <c r="V3077">
        <f>SUM(Table1[[#This Row],[Price per Unit]]*Table1[[#This Row],[Units Sold]])</f>
        <v>18000</v>
      </c>
      <c r="W3077">
        <f>SUM(Table1[[#This Row],[Total Sales]]-Table1[[#This Row],[Operating Profit]])</f>
        <v>126000</v>
      </c>
      <c r="X3077">
        <f>SUM(Table1[[#This Row],[Total Sales]]-Table1[[#This Row],[Cost]])</f>
        <v>54000</v>
      </c>
      <c r="Y3077">
        <f>SUM(Table1[[#This Row],[profit/loss]])/SUM(Table1[profit/loss])</f>
        <v>1.6258443152543199E-4</v>
      </c>
    </row>
    <row r="3078" spans="1:25" x14ac:dyDescent="0.3">
      <c r="A3078" t="s">
        <v>29</v>
      </c>
      <c r="B3078" t="s">
        <v>17</v>
      </c>
      <c r="C3078">
        <v>1185732</v>
      </c>
      <c r="D3078" s="9">
        <v>44506</v>
      </c>
      <c r="E3078" s="8" t="str">
        <f>TEXT(Table1[[#This Row],[Invoice Date]],"dd-mm-yyyy")</f>
        <v>06-11-2021</v>
      </c>
      <c r="F3078" s="1" t="str">
        <f t="shared" si="192"/>
        <v>November</v>
      </c>
      <c r="G3078" s="1" t="str">
        <f t="shared" si="193"/>
        <v>2021</v>
      </c>
      <c r="H3078" s="1" t="str">
        <f t="shared" si="194"/>
        <v>Saturday</v>
      </c>
      <c r="I3078" s="1" t="str">
        <f t="shared" si="195"/>
        <v>06</v>
      </c>
      <c r="J3078" t="s">
        <v>35</v>
      </c>
      <c r="K3078" t="s">
        <v>111</v>
      </c>
      <c r="L3078" t="s">
        <v>112</v>
      </c>
      <c r="M3078" t="s">
        <v>18</v>
      </c>
      <c r="N3078">
        <v>35</v>
      </c>
      <c r="O3078">
        <v>275</v>
      </c>
      <c r="P3078">
        <v>96250</v>
      </c>
      <c r="Q3078">
        <v>33688</v>
      </c>
      <c r="R3078">
        <v>0.35</v>
      </c>
      <c r="S3078" t="s">
        <v>17</v>
      </c>
      <c r="T3078" t="str">
        <f>IF(Table1[[#This Row],[Units Sold]]&gt; 700,"High Units","low Units")</f>
        <v>low Units</v>
      </c>
      <c r="U3078">
        <f>SUM(Table1[[#This Row],[Operating Profit]])/SUM(Table1[Operating Profit])*100</f>
        <v>1.0142859868942136E-2</v>
      </c>
      <c r="V3078">
        <f>SUM(Table1[[#This Row],[Price per Unit]]*Table1[[#This Row],[Units Sold]])</f>
        <v>9625</v>
      </c>
      <c r="W3078">
        <f>SUM(Table1[[#This Row],[Total Sales]]-Table1[[#This Row],[Operating Profit]])</f>
        <v>62562</v>
      </c>
      <c r="X3078">
        <f>SUM(Table1[[#This Row],[Total Sales]]-Table1[[#This Row],[Cost]])</f>
        <v>33688</v>
      </c>
      <c r="Y3078">
        <f>SUM(Table1[[#This Row],[profit/loss]])/SUM(Table1[profit/loss])</f>
        <v>1.0142859868942135E-4</v>
      </c>
    </row>
    <row r="3079" spans="1:25" x14ac:dyDescent="0.3">
      <c r="A3079" t="s">
        <v>29</v>
      </c>
      <c r="B3079" t="s">
        <v>17</v>
      </c>
      <c r="C3079">
        <v>1185732</v>
      </c>
      <c r="D3079" s="9">
        <v>44506</v>
      </c>
      <c r="E3079" s="8" t="str">
        <f>TEXT(Table1[[#This Row],[Invoice Date]],"dd-mm-yyyy")</f>
        <v>06-11-2021</v>
      </c>
      <c r="F3079" s="1" t="str">
        <f t="shared" si="192"/>
        <v>November</v>
      </c>
      <c r="G3079" s="1" t="str">
        <f t="shared" si="193"/>
        <v>2021</v>
      </c>
      <c r="H3079" s="1" t="str">
        <f t="shared" si="194"/>
        <v>Saturday</v>
      </c>
      <c r="I3079" s="1" t="str">
        <f t="shared" si="195"/>
        <v>06</v>
      </c>
      <c r="J3079" t="s">
        <v>35</v>
      </c>
      <c r="K3079" t="s">
        <v>111</v>
      </c>
      <c r="L3079" t="s">
        <v>112</v>
      </c>
      <c r="M3079" t="s">
        <v>19</v>
      </c>
      <c r="N3079">
        <v>35</v>
      </c>
      <c r="O3079">
        <v>220</v>
      </c>
      <c r="P3079">
        <v>77000</v>
      </c>
      <c r="Q3079">
        <v>23100</v>
      </c>
      <c r="R3079">
        <v>0.3</v>
      </c>
      <c r="S3079" t="s">
        <v>17</v>
      </c>
      <c r="T3079" t="str">
        <f>IF(Table1[[#This Row],[Units Sold]]&gt; 700,"High Units","low Units")</f>
        <v>low Units</v>
      </c>
      <c r="U3079">
        <f>SUM(Table1[[#This Row],[Operating Profit]])/SUM(Table1[Operating Profit])*100</f>
        <v>6.9550006819212576E-3</v>
      </c>
      <c r="V3079">
        <f>SUM(Table1[[#This Row],[Price per Unit]]*Table1[[#This Row],[Units Sold]])</f>
        <v>7700</v>
      </c>
      <c r="W3079">
        <f>SUM(Table1[[#This Row],[Total Sales]]-Table1[[#This Row],[Operating Profit]])</f>
        <v>53900</v>
      </c>
      <c r="X3079">
        <f>SUM(Table1[[#This Row],[Total Sales]]-Table1[[#This Row],[Cost]])</f>
        <v>23100</v>
      </c>
      <c r="Y3079">
        <f>SUM(Table1[[#This Row],[profit/loss]])/SUM(Table1[profit/loss])</f>
        <v>6.9550006819212577E-5</v>
      </c>
    </row>
    <row r="3080" spans="1:25" x14ac:dyDescent="0.3">
      <c r="A3080" t="s">
        <v>29</v>
      </c>
      <c r="B3080" t="s">
        <v>17</v>
      </c>
      <c r="C3080">
        <v>1185732</v>
      </c>
      <c r="D3080" s="9">
        <v>44506</v>
      </c>
      <c r="E3080" s="8" t="str">
        <f>TEXT(Table1[[#This Row],[Invoice Date]],"dd-mm-yyyy")</f>
        <v>06-11-2021</v>
      </c>
      <c r="F3080" s="1" t="str">
        <f t="shared" si="192"/>
        <v>November</v>
      </c>
      <c r="G3080" s="1" t="str">
        <f t="shared" si="193"/>
        <v>2021</v>
      </c>
      <c r="H3080" s="1" t="str">
        <f t="shared" si="194"/>
        <v>Saturday</v>
      </c>
      <c r="I3080" s="1" t="str">
        <f t="shared" si="195"/>
        <v>06</v>
      </c>
      <c r="J3080" t="s">
        <v>35</v>
      </c>
      <c r="K3080" t="s">
        <v>111</v>
      </c>
      <c r="L3080" t="s">
        <v>112</v>
      </c>
      <c r="M3080" t="s">
        <v>20</v>
      </c>
      <c r="N3080">
        <v>35</v>
      </c>
      <c r="O3080">
        <v>200</v>
      </c>
      <c r="P3080">
        <v>70000</v>
      </c>
      <c r="Q3080">
        <v>21000</v>
      </c>
      <c r="R3080">
        <v>0.3</v>
      </c>
      <c r="S3080" t="s">
        <v>17</v>
      </c>
      <c r="T3080" t="str">
        <f>IF(Table1[[#This Row],[Units Sold]]&gt; 700,"High Units","low Units")</f>
        <v>low Units</v>
      </c>
      <c r="U3080">
        <f>SUM(Table1[[#This Row],[Operating Profit]])/SUM(Table1[Operating Profit])*100</f>
        <v>6.3227278926556883E-3</v>
      </c>
      <c r="V3080">
        <f>SUM(Table1[[#This Row],[Price per Unit]]*Table1[[#This Row],[Units Sold]])</f>
        <v>7000</v>
      </c>
      <c r="W3080">
        <f>SUM(Table1[[#This Row],[Total Sales]]-Table1[[#This Row],[Operating Profit]])</f>
        <v>49000</v>
      </c>
      <c r="X3080">
        <f>SUM(Table1[[#This Row],[Total Sales]]-Table1[[#This Row],[Cost]])</f>
        <v>21000</v>
      </c>
      <c r="Y3080">
        <f>SUM(Table1[[#This Row],[profit/loss]])/SUM(Table1[profit/loss])</f>
        <v>6.3227278926556883E-5</v>
      </c>
    </row>
    <row r="3081" spans="1:25" x14ac:dyDescent="0.3">
      <c r="A3081" t="s">
        <v>29</v>
      </c>
      <c r="B3081" t="s">
        <v>17</v>
      </c>
      <c r="C3081">
        <v>1185732</v>
      </c>
      <c r="D3081" s="9">
        <v>44506</v>
      </c>
      <c r="E3081" s="8" t="str">
        <f>TEXT(Table1[[#This Row],[Invoice Date]],"dd-mm-yyyy")</f>
        <v>06-11-2021</v>
      </c>
      <c r="F3081" s="1" t="str">
        <f t="shared" si="192"/>
        <v>November</v>
      </c>
      <c r="G3081" s="1" t="str">
        <f t="shared" si="193"/>
        <v>2021</v>
      </c>
      <c r="H3081" s="1" t="str">
        <f t="shared" si="194"/>
        <v>Saturday</v>
      </c>
      <c r="I3081" s="1" t="str">
        <f t="shared" si="195"/>
        <v>06</v>
      </c>
      <c r="J3081" t="s">
        <v>35</v>
      </c>
      <c r="K3081" t="s">
        <v>111</v>
      </c>
      <c r="L3081" t="s">
        <v>112</v>
      </c>
      <c r="M3081" t="s">
        <v>21</v>
      </c>
      <c r="N3081">
        <v>60</v>
      </c>
      <c r="O3081">
        <v>175</v>
      </c>
      <c r="P3081">
        <v>105000</v>
      </c>
      <c r="Q3081">
        <v>52500</v>
      </c>
      <c r="R3081">
        <v>0.5</v>
      </c>
      <c r="S3081" t="s">
        <v>17</v>
      </c>
      <c r="T3081" t="str">
        <f>IF(Table1[[#This Row],[Units Sold]]&gt; 700,"High Units","low Units")</f>
        <v>low Units</v>
      </c>
      <c r="U3081">
        <f>SUM(Table1[[#This Row],[Operating Profit]])/SUM(Table1[Operating Profit])*100</f>
        <v>1.5806819731639221E-2</v>
      </c>
      <c r="V3081">
        <f>SUM(Table1[[#This Row],[Price per Unit]]*Table1[[#This Row],[Units Sold]])</f>
        <v>10500</v>
      </c>
      <c r="W3081">
        <f>SUM(Table1[[#This Row],[Total Sales]]-Table1[[#This Row],[Operating Profit]])</f>
        <v>52500</v>
      </c>
      <c r="X3081">
        <f>SUM(Table1[[#This Row],[Total Sales]]-Table1[[#This Row],[Cost]])</f>
        <v>52500</v>
      </c>
      <c r="Y3081">
        <f>SUM(Table1[[#This Row],[profit/loss]])/SUM(Table1[profit/loss])</f>
        <v>1.5806819731639221E-4</v>
      </c>
    </row>
    <row r="3082" spans="1:25" x14ac:dyDescent="0.3">
      <c r="A3082" t="s">
        <v>29</v>
      </c>
      <c r="B3082" t="s">
        <v>17</v>
      </c>
      <c r="C3082">
        <v>1185732</v>
      </c>
      <c r="D3082" s="9">
        <v>44506</v>
      </c>
      <c r="E3082" s="8" t="str">
        <f>TEXT(Table1[[#This Row],[Invoice Date]],"dd-mm-yyyy")</f>
        <v>06-11-2021</v>
      </c>
      <c r="F3082" s="1" t="str">
        <f t="shared" si="192"/>
        <v>November</v>
      </c>
      <c r="G3082" s="1" t="str">
        <f t="shared" si="193"/>
        <v>2021</v>
      </c>
      <c r="H3082" s="1" t="str">
        <f t="shared" si="194"/>
        <v>Saturday</v>
      </c>
      <c r="I3082" s="1" t="str">
        <f t="shared" si="195"/>
        <v>06</v>
      </c>
      <c r="J3082" t="s">
        <v>35</v>
      </c>
      <c r="K3082" t="s">
        <v>111</v>
      </c>
      <c r="L3082" t="s">
        <v>112</v>
      </c>
      <c r="M3082" t="s">
        <v>22</v>
      </c>
      <c r="N3082">
        <v>65</v>
      </c>
      <c r="O3082">
        <v>275</v>
      </c>
      <c r="P3082">
        <v>178750</v>
      </c>
      <c r="Q3082">
        <v>71500</v>
      </c>
      <c r="R3082">
        <v>0.4</v>
      </c>
      <c r="S3082" t="s">
        <v>17</v>
      </c>
      <c r="T3082" t="str">
        <f>IF(Table1[[#This Row],[Units Sold]]&gt; 700,"High Units","low Units")</f>
        <v>low Units</v>
      </c>
      <c r="U3082">
        <f>SUM(Table1[[#This Row],[Operating Profit]])/SUM(Table1[Operating Profit])*100</f>
        <v>2.1527383063089604E-2</v>
      </c>
      <c r="V3082">
        <f>SUM(Table1[[#This Row],[Price per Unit]]*Table1[[#This Row],[Units Sold]])</f>
        <v>17875</v>
      </c>
      <c r="W3082">
        <f>SUM(Table1[[#This Row],[Total Sales]]-Table1[[#This Row],[Operating Profit]])</f>
        <v>107250</v>
      </c>
      <c r="X3082">
        <f>SUM(Table1[[#This Row],[Total Sales]]-Table1[[#This Row],[Cost]])</f>
        <v>71500</v>
      </c>
      <c r="Y3082">
        <f>SUM(Table1[[#This Row],[profit/loss]])/SUM(Table1[profit/loss])</f>
        <v>2.1527383063089605E-4</v>
      </c>
    </row>
    <row r="3083" spans="1:25" x14ac:dyDescent="0.3">
      <c r="A3083" t="s">
        <v>29</v>
      </c>
      <c r="B3083" t="s">
        <v>17</v>
      </c>
      <c r="C3083">
        <v>1185732</v>
      </c>
      <c r="D3083" s="9">
        <v>44535</v>
      </c>
      <c r="E3083" s="8" t="str">
        <f>TEXT(Table1[[#This Row],[Invoice Date]],"dd-mm-yyyy")</f>
        <v>05-12-2021</v>
      </c>
      <c r="F3083" s="1" t="str">
        <f t="shared" si="192"/>
        <v>December</v>
      </c>
      <c r="G3083" s="1" t="str">
        <f t="shared" si="193"/>
        <v>2021</v>
      </c>
      <c r="H3083" s="1" t="str">
        <f t="shared" si="194"/>
        <v>Sunday</v>
      </c>
      <c r="I3083" s="1" t="str">
        <f t="shared" si="195"/>
        <v>05</v>
      </c>
      <c r="J3083" t="s">
        <v>35</v>
      </c>
      <c r="K3083" t="s">
        <v>111</v>
      </c>
      <c r="L3083" t="s">
        <v>112</v>
      </c>
      <c r="M3083" t="s">
        <v>16</v>
      </c>
      <c r="N3083">
        <v>60</v>
      </c>
      <c r="O3083">
        <v>525</v>
      </c>
      <c r="P3083">
        <v>315000</v>
      </c>
      <c r="Q3083">
        <v>94500</v>
      </c>
      <c r="R3083">
        <v>0.3</v>
      </c>
      <c r="S3083" t="s">
        <v>17</v>
      </c>
      <c r="T3083" t="str">
        <f>IF(Table1[[#This Row],[Units Sold]]&gt; 700,"High Units","low Units")</f>
        <v>low Units</v>
      </c>
      <c r="U3083">
        <f>SUM(Table1[[#This Row],[Operating Profit]])/SUM(Table1[Operating Profit])*100</f>
        <v>2.8452275516950596E-2</v>
      </c>
      <c r="V3083">
        <f>SUM(Table1[[#This Row],[Price per Unit]]*Table1[[#This Row],[Units Sold]])</f>
        <v>31500</v>
      </c>
      <c r="W3083">
        <f>SUM(Table1[[#This Row],[Total Sales]]-Table1[[#This Row],[Operating Profit]])</f>
        <v>220500</v>
      </c>
      <c r="X3083">
        <f>SUM(Table1[[#This Row],[Total Sales]]-Table1[[#This Row],[Cost]])</f>
        <v>94500</v>
      </c>
      <c r="Y3083">
        <f>SUM(Table1[[#This Row],[profit/loss]])/SUM(Table1[profit/loss])</f>
        <v>2.8452275516950597E-4</v>
      </c>
    </row>
    <row r="3084" spans="1:25" x14ac:dyDescent="0.3">
      <c r="A3084" t="s">
        <v>29</v>
      </c>
      <c r="B3084" t="s">
        <v>17</v>
      </c>
      <c r="C3084">
        <v>1185732</v>
      </c>
      <c r="D3084" s="9">
        <v>44535</v>
      </c>
      <c r="E3084" s="8" t="str">
        <f>TEXT(Table1[[#This Row],[Invoice Date]],"dd-mm-yyyy")</f>
        <v>05-12-2021</v>
      </c>
      <c r="F3084" s="1" t="str">
        <f t="shared" si="192"/>
        <v>December</v>
      </c>
      <c r="G3084" s="1" t="str">
        <f t="shared" si="193"/>
        <v>2021</v>
      </c>
      <c r="H3084" s="1" t="str">
        <f t="shared" si="194"/>
        <v>Sunday</v>
      </c>
      <c r="I3084" s="1" t="str">
        <f t="shared" si="195"/>
        <v>05</v>
      </c>
      <c r="J3084" t="s">
        <v>35</v>
      </c>
      <c r="K3084" t="s">
        <v>111</v>
      </c>
      <c r="L3084" t="s">
        <v>112</v>
      </c>
      <c r="M3084" t="s">
        <v>18</v>
      </c>
      <c r="N3084">
        <v>50</v>
      </c>
      <c r="O3084">
        <v>325</v>
      </c>
      <c r="P3084">
        <v>162500</v>
      </c>
      <c r="Q3084">
        <v>56875</v>
      </c>
      <c r="R3084">
        <v>0.35</v>
      </c>
      <c r="S3084" t="s">
        <v>17</v>
      </c>
      <c r="T3084" t="str">
        <f>IF(Table1[[#This Row],[Units Sold]]&gt; 700,"High Units","low Units")</f>
        <v>low Units</v>
      </c>
      <c r="U3084">
        <f>SUM(Table1[[#This Row],[Operating Profit]])/SUM(Table1[Operating Profit])*100</f>
        <v>1.7124054709275825E-2</v>
      </c>
      <c r="V3084">
        <f>SUM(Table1[[#This Row],[Price per Unit]]*Table1[[#This Row],[Units Sold]])</f>
        <v>16250</v>
      </c>
      <c r="W3084">
        <f>SUM(Table1[[#This Row],[Total Sales]]-Table1[[#This Row],[Operating Profit]])</f>
        <v>105625</v>
      </c>
      <c r="X3084">
        <f>SUM(Table1[[#This Row],[Total Sales]]-Table1[[#This Row],[Cost]])</f>
        <v>56875</v>
      </c>
      <c r="Y3084">
        <f>SUM(Table1[[#This Row],[profit/loss]])/SUM(Table1[profit/loss])</f>
        <v>1.7124054709275824E-4</v>
      </c>
    </row>
    <row r="3085" spans="1:25" x14ac:dyDescent="0.3">
      <c r="A3085" t="s">
        <v>29</v>
      </c>
      <c r="B3085" t="s">
        <v>17</v>
      </c>
      <c r="C3085">
        <v>1185732</v>
      </c>
      <c r="D3085" s="9">
        <v>44535</v>
      </c>
      <c r="E3085" s="8" t="str">
        <f>TEXT(Table1[[#This Row],[Invoice Date]],"dd-mm-yyyy")</f>
        <v>05-12-2021</v>
      </c>
      <c r="F3085" s="1" t="str">
        <f t="shared" si="192"/>
        <v>December</v>
      </c>
      <c r="G3085" s="1" t="str">
        <f t="shared" si="193"/>
        <v>2021</v>
      </c>
      <c r="H3085" s="1" t="str">
        <f t="shared" si="194"/>
        <v>Sunday</v>
      </c>
      <c r="I3085" s="1" t="str">
        <f t="shared" si="195"/>
        <v>05</v>
      </c>
      <c r="J3085" t="s">
        <v>35</v>
      </c>
      <c r="K3085" t="s">
        <v>111</v>
      </c>
      <c r="L3085" t="s">
        <v>112</v>
      </c>
      <c r="M3085" t="s">
        <v>19</v>
      </c>
      <c r="N3085">
        <v>50</v>
      </c>
      <c r="O3085">
        <v>275</v>
      </c>
      <c r="P3085">
        <v>137500</v>
      </c>
      <c r="Q3085">
        <v>41250</v>
      </c>
      <c r="R3085">
        <v>0.3</v>
      </c>
      <c r="S3085" t="s">
        <v>17</v>
      </c>
      <c r="T3085" t="str">
        <f>IF(Table1[[#This Row],[Units Sold]]&gt; 700,"High Units","low Units")</f>
        <v>low Units</v>
      </c>
      <c r="U3085">
        <f>SUM(Table1[[#This Row],[Operating Profit]])/SUM(Table1[Operating Profit])*100</f>
        <v>1.2419644074859387E-2</v>
      </c>
      <c r="V3085">
        <f>SUM(Table1[[#This Row],[Price per Unit]]*Table1[[#This Row],[Units Sold]])</f>
        <v>13750</v>
      </c>
      <c r="W3085">
        <f>SUM(Table1[[#This Row],[Total Sales]]-Table1[[#This Row],[Operating Profit]])</f>
        <v>96250</v>
      </c>
      <c r="X3085">
        <f>SUM(Table1[[#This Row],[Total Sales]]-Table1[[#This Row],[Cost]])</f>
        <v>41250</v>
      </c>
      <c r="Y3085">
        <f>SUM(Table1[[#This Row],[profit/loss]])/SUM(Table1[profit/loss])</f>
        <v>1.2419644074859387E-4</v>
      </c>
    </row>
    <row r="3086" spans="1:25" x14ac:dyDescent="0.3">
      <c r="A3086" t="s">
        <v>29</v>
      </c>
      <c r="B3086" t="s">
        <v>17</v>
      </c>
      <c r="C3086">
        <v>1185732</v>
      </c>
      <c r="D3086" s="9">
        <v>44535</v>
      </c>
      <c r="E3086" s="8" t="str">
        <f>TEXT(Table1[[#This Row],[Invoice Date]],"dd-mm-yyyy")</f>
        <v>05-12-2021</v>
      </c>
      <c r="F3086" s="1" t="str">
        <f t="shared" si="192"/>
        <v>December</v>
      </c>
      <c r="G3086" s="1" t="str">
        <f t="shared" si="193"/>
        <v>2021</v>
      </c>
      <c r="H3086" s="1" t="str">
        <f t="shared" si="194"/>
        <v>Sunday</v>
      </c>
      <c r="I3086" s="1" t="str">
        <f t="shared" si="195"/>
        <v>05</v>
      </c>
      <c r="J3086" t="s">
        <v>35</v>
      </c>
      <c r="K3086" t="s">
        <v>111</v>
      </c>
      <c r="L3086" t="s">
        <v>112</v>
      </c>
      <c r="M3086" t="s">
        <v>20</v>
      </c>
      <c r="N3086">
        <v>50</v>
      </c>
      <c r="O3086">
        <v>225</v>
      </c>
      <c r="P3086">
        <v>112500</v>
      </c>
      <c r="Q3086">
        <v>33750</v>
      </c>
      <c r="R3086">
        <v>0.3</v>
      </c>
      <c r="S3086" t="s">
        <v>17</v>
      </c>
      <c r="T3086" t="str">
        <f>IF(Table1[[#This Row],[Units Sold]]&gt; 700,"High Units","low Units")</f>
        <v>low Units</v>
      </c>
      <c r="U3086">
        <f>SUM(Table1[[#This Row],[Operating Profit]])/SUM(Table1[Operating Profit])*100</f>
        <v>1.0161526970339499E-2</v>
      </c>
      <c r="V3086">
        <f>SUM(Table1[[#This Row],[Price per Unit]]*Table1[[#This Row],[Units Sold]])</f>
        <v>11250</v>
      </c>
      <c r="W3086">
        <f>SUM(Table1[[#This Row],[Total Sales]]-Table1[[#This Row],[Operating Profit]])</f>
        <v>78750</v>
      </c>
      <c r="X3086">
        <f>SUM(Table1[[#This Row],[Total Sales]]-Table1[[#This Row],[Cost]])</f>
        <v>33750</v>
      </c>
      <c r="Y3086">
        <f>SUM(Table1[[#This Row],[profit/loss]])/SUM(Table1[profit/loss])</f>
        <v>1.0161526970339499E-4</v>
      </c>
    </row>
    <row r="3087" spans="1:25" x14ac:dyDescent="0.3">
      <c r="A3087" t="s">
        <v>29</v>
      </c>
      <c r="B3087" t="s">
        <v>17</v>
      </c>
      <c r="C3087">
        <v>1185732</v>
      </c>
      <c r="D3087" s="9">
        <v>44535</v>
      </c>
      <c r="E3087" s="8" t="str">
        <f>TEXT(Table1[[#This Row],[Invoice Date]],"dd-mm-yyyy")</f>
        <v>05-12-2021</v>
      </c>
      <c r="F3087" s="1" t="str">
        <f t="shared" si="192"/>
        <v>December</v>
      </c>
      <c r="G3087" s="1" t="str">
        <f t="shared" si="193"/>
        <v>2021</v>
      </c>
      <c r="H3087" s="1" t="str">
        <f t="shared" si="194"/>
        <v>Sunday</v>
      </c>
      <c r="I3087" s="1" t="str">
        <f t="shared" si="195"/>
        <v>05</v>
      </c>
      <c r="J3087" t="s">
        <v>35</v>
      </c>
      <c r="K3087" t="s">
        <v>111</v>
      </c>
      <c r="L3087" t="s">
        <v>112</v>
      </c>
      <c r="M3087" t="s">
        <v>21</v>
      </c>
      <c r="N3087">
        <v>60</v>
      </c>
      <c r="O3087">
        <v>225</v>
      </c>
      <c r="P3087">
        <v>135000</v>
      </c>
      <c r="Q3087">
        <v>67500</v>
      </c>
      <c r="R3087">
        <v>0.5</v>
      </c>
      <c r="S3087" t="s">
        <v>17</v>
      </c>
      <c r="T3087" t="str">
        <f>IF(Table1[[#This Row],[Units Sold]]&gt; 700,"High Units","low Units")</f>
        <v>low Units</v>
      </c>
      <c r="U3087">
        <f>SUM(Table1[[#This Row],[Operating Profit]])/SUM(Table1[Operating Profit])*100</f>
        <v>2.0323053940678997E-2</v>
      </c>
      <c r="V3087">
        <f>SUM(Table1[[#This Row],[Price per Unit]]*Table1[[#This Row],[Units Sold]])</f>
        <v>13500</v>
      </c>
      <c r="W3087">
        <f>SUM(Table1[[#This Row],[Total Sales]]-Table1[[#This Row],[Operating Profit]])</f>
        <v>67500</v>
      </c>
      <c r="X3087">
        <f>SUM(Table1[[#This Row],[Total Sales]]-Table1[[#This Row],[Cost]])</f>
        <v>67500</v>
      </c>
      <c r="Y3087">
        <f>SUM(Table1[[#This Row],[profit/loss]])/SUM(Table1[profit/loss])</f>
        <v>2.0323053940678998E-4</v>
      </c>
    </row>
    <row r="3088" spans="1:25" x14ac:dyDescent="0.3">
      <c r="A3088" t="s">
        <v>29</v>
      </c>
      <c r="B3088" t="s">
        <v>17</v>
      </c>
      <c r="C3088">
        <v>1185732</v>
      </c>
      <c r="D3088" s="9">
        <v>44535</v>
      </c>
      <c r="E3088" s="8" t="str">
        <f>TEXT(Table1[[#This Row],[Invoice Date]],"dd-mm-yyyy")</f>
        <v>05-12-2021</v>
      </c>
      <c r="F3088" s="1" t="str">
        <f t="shared" si="192"/>
        <v>December</v>
      </c>
      <c r="G3088" s="1" t="str">
        <f t="shared" si="193"/>
        <v>2021</v>
      </c>
      <c r="H3088" s="1" t="str">
        <f t="shared" si="194"/>
        <v>Sunday</v>
      </c>
      <c r="I3088" s="1" t="str">
        <f t="shared" si="195"/>
        <v>05</v>
      </c>
      <c r="J3088" t="s">
        <v>35</v>
      </c>
      <c r="K3088" t="s">
        <v>111</v>
      </c>
      <c r="L3088" t="s">
        <v>112</v>
      </c>
      <c r="M3088" t="s">
        <v>22</v>
      </c>
      <c r="N3088">
        <v>65</v>
      </c>
      <c r="O3088">
        <v>325</v>
      </c>
      <c r="P3088">
        <v>211250</v>
      </c>
      <c r="Q3088">
        <v>84500</v>
      </c>
      <c r="R3088">
        <v>0.4</v>
      </c>
      <c r="S3088" t="s">
        <v>17</v>
      </c>
      <c r="T3088" t="str">
        <f>IF(Table1[[#This Row],[Units Sold]]&gt; 700,"High Units","low Units")</f>
        <v>low Units</v>
      </c>
      <c r="U3088">
        <f>SUM(Table1[[#This Row],[Operating Profit]])/SUM(Table1[Operating Profit])*100</f>
        <v>2.544145271092408E-2</v>
      </c>
      <c r="V3088">
        <f>SUM(Table1[[#This Row],[Price per Unit]]*Table1[[#This Row],[Units Sold]])</f>
        <v>21125</v>
      </c>
      <c r="W3088">
        <f>SUM(Table1[[#This Row],[Total Sales]]-Table1[[#This Row],[Operating Profit]])</f>
        <v>126750</v>
      </c>
      <c r="X3088">
        <f>SUM(Table1[[#This Row],[Total Sales]]-Table1[[#This Row],[Cost]])</f>
        <v>84500</v>
      </c>
      <c r="Y3088">
        <f>SUM(Table1[[#This Row],[profit/loss]])/SUM(Table1[profit/loss])</f>
        <v>2.5441452710924081E-4</v>
      </c>
    </row>
    <row r="3089" spans="1:25" x14ac:dyDescent="0.3">
      <c r="A3089" t="s">
        <v>29</v>
      </c>
      <c r="B3089" t="s">
        <v>17</v>
      </c>
      <c r="C3089">
        <v>1185732</v>
      </c>
      <c r="D3089" s="9">
        <v>44199</v>
      </c>
      <c r="E3089" s="8" t="str">
        <f>TEXT(Table1[[#This Row],[Invoice Date]],"dd-mm-yyyy")</f>
        <v>03-01-2021</v>
      </c>
      <c r="F3089" s="1" t="str">
        <f t="shared" si="192"/>
        <v>January</v>
      </c>
      <c r="G3089" s="1" t="str">
        <f t="shared" si="193"/>
        <v>2021</v>
      </c>
      <c r="H3089" s="1" t="str">
        <f t="shared" si="194"/>
        <v>Sunday</v>
      </c>
      <c r="I3089" s="1" t="str">
        <f t="shared" si="195"/>
        <v>03</v>
      </c>
      <c r="J3089" t="s">
        <v>35</v>
      </c>
      <c r="K3089" t="s">
        <v>111</v>
      </c>
      <c r="L3089" t="s">
        <v>112</v>
      </c>
      <c r="M3089" t="s">
        <v>16</v>
      </c>
      <c r="N3089">
        <v>30</v>
      </c>
      <c r="O3089">
        <v>450</v>
      </c>
      <c r="P3089">
        <v>135000</v>
      </c>
      <c r="Q3089">
        <v>40500</v>
      </c>
      <c r="R3089">
        <v>0.3</v>
      </c>
      <c r="S3089" t="s">
        <v>17</v>
      </c>
      <c r="T3089" t="str">
        <f>IF(Table1[[#This Row],[Units Sold]]&gt; 700,"High Units","low Units")</f>
        <v>low Units</v>
      </c>
      <c r="U3089">
        <f>SUM(Table1[[#This Row],[Operating Profit]])/SUM(Table1[Operating Profit])*100</f>
        <v>1.21938323644074E-2</v>
      </c>
      <c r="V3089">
        <f>SUM(Table1[[#This Row],[Price per Unit]]*Table1[[#This Row],[Units Sold]])</f>
        <v>13500</v>
      </c>
      <c r="W3089">
        <f>SUM(Table1[[#This Row],[Total Sales]]-Table1[[#This Row],[Operating Profit]])</f>
        <v>94500</v>
      </c>
      <c r="X3089">
        <f>SUM(Table1[[#This Row],[Total Sales]]-Table1[[#This Row],[Cost]])</f>
        <v>40500</v>
      </c>
      <c r="Y3089">
        <f>SUM(Table1[[#This Row],[profit/loss]])/SUM(Table1[profit/loss])</f>
        <v>1.2193832364407399E-4</v>
      </c>
    </row>
    <row r="3090" spans="1:25" x14ac:dyDescent="0.3">
      <c r="A3090" t="s">
        <v>29</v>
      </c>
      <c r="B3090" t="s">
        <v>17</v>
      </c>
      <c r="C3090">
        <v>1185732</v>
      </c>
      <c r="D3090" s="9">
        <v>44199</v>
      </c>
      <c r="E3090" s="8" t="str">
        <f>TEXT(Table1[[#This Row],[Invoice Date]],"dd-mm-yyyy")</f>
        <v>03-01-2021</v>
      </c>
      <c r="F3090" s="1" t="str">
        <f t="shared" si="192"/>
        <v>January</v>
      </c>
      <c r="G3090" s="1" t="str">
        <f t="shared" si="193"/>
        <v>2021</v>
      </c>
      <c r="H3090" s="1" t="str">
        <f t="shared" si="194"/>
        <v>Sunday</v>
      </c>
      <c r="I3090" s="1" t="str">
        <f t="shared" si="195"/>
        <v>03</v>
      </c>
      <c r="J3090" t="s">
        <v>35</v>
      </c>
      <c r="K3090" t="s">
        <v>111</v>
      </c>
      <c r="L3090" t="s">
        <v>112</v>
      </c>
      <c r="M3090" t="s">
        <v>18</v>
      </c>
      <c r="N3090">
        <v>30</v>
      </c>
      <c r="O3090">
        <v>250</v>
      </c>
      <c r="P3090">
        <v>75000</v>
      </c>
      <c r="Q3090">
        <v>26250</v>
      </c>
      <c r="R3090">
        <v>0.35</v>
      </c>
      <c r="S3090" t="s">
        <v>17</v>
      </c>
      <c r="T3090" t="str">
        <f>IF(Table1[[#This Row],[Units Sold]]&gt; 700,"High Units","low Units")</f>
        <v>low Units</v>
      </c>
      <c r="U3090">
        <f>SUM(Table1[[#This Row],[Operating Profit]])/SUM(Table1[Operating Profit])*100</f>
        <v>7.9034098658196106E-3</v>
      </c>
      <c r="V3090">
        <f>SUM(Table1[[#This Row],[Price per Unit]]*Table1[[#This Row],[Units Sold]])</f>
        <v>7500</v>
      </c>
      <c r="W3090">
        <f>SUM(Table1[[#This Row],[Total Sales]]-Table1[[#This Row],[Operating Profit]])</f>
        <v>48750</v>
      </c>
      <c r="X3090">
        <f>SUM(Table1[[#This Row],[Total Sales]]-Table1[[#This Row],[Cost]])</f>
        <v>26250</v>
      </c>
      <c r="Y3090">
        <f>SUM(Table1[[#This Row],[profit/loss]])/SUM(Table1[profit/loss])</f>
        <v>7.9034098658196104E-5</v>
      </c>
    </row>
    <row r="3091" spans="1:25" x14ac:dyDescent="0.3">
      <c r="A3091" t="s">
        <v>29</v>
      </c>
      <c r="B3091" t="s">
        <v>17</v>
      </c>
      <c r="C3091">
        <v>1185732</v>
      </c>
      <c r="D3091" s="9">
        <v>44199</v>
      </c>
      <c r="E3091" s="8" t="str">
        <f>TEXT(Table1[[#This Row],[Invoice Date]],"dd-mm-yyyy")</f>
        <v>03-01-2021</v>
      </c>
      <c r="F3091" s="1" t="str">
        <f t="shared" si="192"/>
        <v>January</v>
      </c>
      <c r="G3091" s="1" t="str">
        <f t="shared" si="193"/>
        <v>2021</v>
      </c>
      <c r="H3091" s="1" t="str">
        <f t="shared" si="194"/>
        <v>Sunday</v>
      </c>
      <c r="I3091" s="1" t="str">
        <f t="shared" si="195"/>
        <v>03</v>
      </c>
      <c r="J3091" t="s">
        <v>35</v>
      </c>
      <c r="K3091" t="s">
        <v>111</v>
      </c>
      <c r="L3091" t="s">
        <v>112</v>
      </c>
      <c r="M3091" t="s">
        <v>19</v>
      </c>
      <c r="N3091">
        <v>20</v>
      </c>
      <c r="O3091">
        <v>250</v>
      </c>
      <c r="P3091">
        <v>50000</v>
      </c>
      <c r="Q3091">
        <v>15000</v>
      </c>
      <c r="R3091">
        <v>0.3</v>
      </c>
      <c r="S3091" t="s">
        <v>17</v>
      </c>
      <c r="T3091" t="str">
        <f>IF(Table1[[#This Row],[Units Sold]]&gt; 700,"High Units","low Units")</f>
        <v>low Units</v>
      </c>
      <c r="U3091">
        <f>SUM(Table1[[#This Row],[Operating Profit]])/SUM(Table1[Operating Profit])*100</f>
        <v>4.5162342090397777E-3</v>
      </c>
      <c r="V3091">
        <f>SUM(Table1[[#This Row],[Price per Unit]]*Table1[[#This Row],[Units Sold]])</f>
        <v>5000</v>
      </c>
      <c r="W3091">
        <f>SUM(Table1[[#This Row],[Total Sales]]-Table1[[#This Row],[Operating Profit]])</f>
        <v>35000</v>
      </c>
      <c r="X3091">
        <f>SUM(Table1[[#This Row],[Total Sales]]-Table1[[#This Row],[Cost]])</f>
        <v>15000</v>
      </c>
      <c r="Y3091">
        <f>SUM(Table1[[#This Row],[profit/loss]])/SUM(Table1[profit/loss])</f>
        <v>4.5162342090397776E-5</v>
      </c>
    </row>
    <row r="3092" spans="1:25" x14ac:dyDescent="0.3">
      <c r="A3092" t="s">
        <v>29</v>
      </c>
      <c r="B3092" t="s">
        <v>17</v>
      </c>
      <c r="C3092">
        <v>1185732</v>
      </c>
      <c r="D3092" s="9">
        <v>44199</v>
      </c>
      <c r="E3092" s="8" t="str">
        <f>TEXT(Table1[[#This Row],[Invoice Date]],"dd-mm-yyyy")</f>
        <v>03-01-2021</v>
      </c>
      <c r="F3092" s="1" t="str">
        <f t="shared" si="192"/>
        <v>January</v>
      </c>
      <c r="G3092" s="1" t="str">
        <f t="shared" si="193"/>
        <v>2021</v>
      </c>
      <c r="H3092" s="1" t="str">
        <f t="shared" si="194"/>
        <v>Sunday</v>
      </c>
      <c r="I3092" s="1" t="str">
        <f t="shared" si="195"/>
        <v>03</v>
      </c>
      <c r="J3092" t="s">
        <v>35</v>
      </c>
      <c r="K3092" t="s">
        <v>111</v>
      </c>
      <c r="L3092" t="s">
        <v>112</v>
      </c>
      <c r="M3092" t="s">
        <v>20</v>
      </c>
      <c r="N3092">
        <v>25</v>
      </c>
      <c r="O3092">
        <v>100</v>
      </c>
      <c r="P3092">
        <v>25000</v>
      </c>
      <c r="Q3092">
        <v>7500</v>
      </c>
      <c r="R3092">
        <v>0.3</v>
      </c>
      <c r="S3092" t="s">
        <v>17</v>
      </c>
      <c r="T3092" t="str">
        <f>IF(Table1[[#This Row],[Units Sold]]&gt; 700,"High Units","low Units")</f>
        <v>low Units</v>
      </c>
      <c r="U3092">
        <f>SUM(Table1[[#This Row],[Operating Profit]])/SUM(Table1[Operating Profit])*100</f>
        <v>2.2581171045198889E-3</v>
      </c>
      <c r="V3092">
        <f>SUM(Table1[[#This Row],[Price per Unit]]*Table1[[#This Row],[Units Sold]])</f>
        <v>2500</v>
      </c>
      <c r="W3092">
        <f>SUM(Table1[[#This Row],[Total Sales]]-Table1[[#This Row],[Operating Profit]])</f>
        <v>17500</v>
      </c>
      <c r="X3092">
        <f>SUM(Table1[[#This Row],[Total Sales]]-Table1[[#This Row],[Cost]])</f>
        <v>7500</v>
      </c>
      <c r="Y3092">
        <f>SUM(Table1[[#This Row],[profit/loss]])/SUM(Table1[profit/loss])</f>
        <v>2.2581171045198888E-5</v>
      </c>
    </row>
    <row r="3093" spans="1:25" x14ac:dyDescent="0.3">
      <c r="A3093" t="s">
        <v>29</v>
      </c>
      <c r="B3093" t="s">
        <v>17</v>
      </c>
      <c r="C3093">
        <v>1185732</v>
      </c>
      <c r="D3093" s="9">
        <v>44199</v>
      </c>
      <c r="E3093" s="8" t="str">
        <f>TEXT(Table1[[#This Row],[Invoice Date]],"dd-mm-yyyy")</f>
        <v>03-01-2021</v>
      </c>
      <c r="F3093" s="1" t="str">
        <f t="shared" si="192"/>
        <v>January</v>
      </c>
      <c r="G3093" s="1" t="str">
        <f t="shared" si="193"/>
        <v>2021</v>
      </c>
      <c r="H3093" s="1" t="str">
        <f t="shared" si="194"/>
        <v>Sunday</v>
      </c>
      <c r="I3093" s="1" t="str">
        <f t="shared" si="195"/>
        <v>03</v>
      </c>
      <c r="J3093" t="s">
        <v>35</v>
      </c>
      <c r="K3093" t="s">
        <v>111</v>
      </c>
      <c r="L3093" t="s">
        <v>112</v>
      </c>
      <c r="M3093" t="s">
        <v>21</v>
      </c>
      <c r="N3093">
        <v>40</v>
      </c>
      <c r="O3093">
        <v>150</v>
      </c>
      <c r="P3093">
        <v>60000</v>
      </c>
      <c r="Q3093">
        <v>30000</v>
      </c>
      <c r="R3093">
        <v>0.5</v>
      </c>
      <c r="S3093" t="s">
        <v>17</v>
      </c>
      <c r="T3093" t="str">
        <f>IF(Table1[[#This Row],[Units Sold]]&gt; 700,"High Units","low Units")</f>
        <v>low Units</v>
      </c>
      <c r="U3093">
        <f>SUM(Table1[[#This Row],[Operating Profit]])/SUM(Table1[Operating Profit])*100</f>
        <v>9.0324684180795554E-3</v>
      </c>
      <c r="V3093">
        <f>SUM(Table1[[#This Row],[Price per Unit]]*Table1[[#This Row],[Units Sold]])</f>
        <v>6000</v>
      </c>
      <c r="W3093">
        <f>SUM(Table1[[#This Row],[Total Sales]]-Table1[[#This Row],[Operating Profit]])</f>
        <v>30000</v>
      </c>
      <c r="X3093">
        <f>SUM(Table1[[#This Row],[Total Sales]]-Table1[[#This Row],[Cost]])</f>
        <v>30000</v>
      </c>
      <c r="Y3093">
        <f>SUM(Table1[[#This Row],[profit/loss]])/SUM(Table1[profit/loss])</f>
        <v>9.0324684180795553E-5</v>
      </c>
    </row>
    <row r="3094" spans="1:25" x14ac:dyDescent="0.3">
      <c r="A3094" t="s">
        <v>29</v>
      </c>
      <c r="B3094" t="s">
        <v>17</v>
      </c>
      <c r="C3094">
        <v>1185732</v>
      </c>
      <c r="D3094" s="9">
        <v>44199</v>
      </c>
      <c r="E3094" s="8" t="str">
        <f>TEXT(Table1[[#This Row],[Invoice Date]],"dd-mm-yyyy")</f>
        <v>03-01-2021</v>
      </c>
      <c r="F3094" s="1" t="str">
        <f t="shared" si="192"/>
        <v>January</v>
      </c>
      <c r="G3094" s="1" t="str">
        <f t="shared" si="193"/>
        <v>2021</v>
      </c>
      <c r="H3094" s="1" t="str">
        <f t="shared" si="194"/>
        <v>Sunday</v>
      </c>
      <c r="I3094" s="1" t="str">
        <f t="shared" si="195"/>
        <v>03</v>
      </c>
      <c r="J3094" t="s">
        <v>35</v>
      </c>
      <c r="K3094" t="s">
        <v>111</v>
      </c>
      <c r="L3094" t="s">
        <v>112</v>
      </c>
      <c r="M3094" t="s">
        <v>22</v>
      </c>
      <c r="N3094">
        <v>30</v>
      </c>
      <c r="O3094">
        <v>250</v>
      </c>
      <c r="P3094">
        <v>75000</v>
      </c>
      <c r="Q3094">
        <v>30000</v>
      </c>
      <c r="R3094">
        <v>0.4</v>
      </c>
      <c r="S3094" t="s">
        <v>17</v>
      </c>
      <c r="T3094" t="str">
        <f>IF(Table1[[#This Row],[Units Sold]]&gt; 700,"High Units","low Units")</f>
        <v>low Units</v>
      </c>
      <c r="U3094">
        <f>SUM(Table1[[#This Row],[Operating Profit]])/SUM(Table1[Operating Profit])*100</f>
        <v>9.0324684180795554E-3</v>
      </c>
      <c r="V3094">
        <f>SUM(Table1[[#This Row],[Price per Unit]]*Table1[[#This Row],[Units Sold]])</f>
        <v>7500</v>
      </c>
      <c r="W3094">
        <f>SUM(Table1[[#This Row],[Total Sales]]-Table1[[#This Row],[Operating Profit]])</f>
        <v>45000</v>
      </c>
      <c r="X3094">
        <f>SUM(Table1[[#This Row],[Total Sales]]-Table1[[#This Row],[Cost]])</f>
        <v>30000</v>
      </c>
      <c r="Y3094">
        <f>SUM(Table1[[#This Row],[profit/loss]])/SUM(Table1[profit/loss])</f>
        <v>9.0324684180795553E-5</v>
      </c>
    </row>
    <row r="3095" spans="1:25" x14ac:dyDescent="0.3">
      <c r="A3095" t="s">
        <v>29</v>
      </c>
      <c r="B3095" t="s">
        <v>17</v>
      </c>
      <c r="C3095">
        <v>1185732</v>
      </c>
      <c r="D3095" s="9">
        <v>44230</v>
      </c>
      <c r="E3095" s="8" t="str">
        <f>TEXT(Table1[[#This Row],[Invoice Date]],"dd-mm-yyyy")</f>
        <v>03-02-2021</v>
      </c>
      <c r="F3095" s="1" t="str">
        <f t="shared" si="192"/>
        <v>February</v>
      </c>
      <c r="G3095" s="1" t="str">
        <f t="shared" si="193"/>
        <v>2021</v>
      </c>
      <c r="H3095" s="1" t="str">
        <f t="shared" si="194"/>
        <v>Wednesday</v>
      </c>
      <c r="I3095" s="1" t="str">
        <f t="shared" si="195"/>
        <v>03</v>
      </c>
      <c r="J3095" t="s">
        <v>35</v>
      </c>
      <c r="K3095" t="s">
        <v>111</v>
      </c>
      <c r="L3095" t="s">
        <v>112</v>
      </c>
      <c r="M3095" t="s">
        <v>16</v>
      </c>
      <c r="N3095">
        <v>30</v>
      </c>
      <c r="O3095">
        <v>500</v>
      </c>
      <c r="P3095">
        <v>150000</v>
      </c>
      <c r="Q3095">
        <v>45000</v>
      </c>
      <c r="R3095">
        <v>0.3</v>
      </c>
      <c r="S3095" t="s">
        <v>17</v>
      </c>
      <c r="T3095" t="str">
        <f>IF(Table1[[#This Row],[Units Sold]]&gt; 700,"High Units","low Units")</f>
        <v>low Units</v>
      </c>
      <c r="U3095">
        <f>SUM(Table1[[#This Row],[Operating Profit]])/SUM(Table1[Operating Profit])*100</f>
        <v>1.3548702627119333E-2</v>
      </c>
      <c r="V3095">
        <f>SUM(Table1[[#This Row],[Price per Unit]]*Table1[[#This Row],[Units Sold]])</f>
        <v>15000</v>
      </c>
      <c r="W3095">
        <f>SUM(Table1[[#This Row],[Total Sales]]-Table1[[#This Row],[Operating Profit]])</f>
        <v>105000</v>
      </c>
      <c r="X3095">
        <f>SUM(Table1[[#This Row],[Total Sales]]-Table1[[#This Row],[Cost]])</f>
        <v>45000</v>
      </c>
      <c r="Y3095">
        <f>SUM(Table1[[#This Row],[profit/loss]])/SUM(Table1[profit/loss])</f>
        <v>1.3548702627119334E-4</v>
      </c>
    </row>
    <row r="3096" spans="1:25" x14ac:dyDescent="0.3">
      <c r="A3096" t="s">
        <v>29</v>
      </c>
      <c r="B3096" t="s">
        <v>17</v>
      </c>
      <c r="C3096">
        <v>1185732</v>
      </c>
      <c r="D3096" s="9">
        <v>44230</v>
      </c>
      <c r="E3096" s="8" t="str">
        <f>TEXT(Table1[[#This Row],[Invoice Date]],"dd-mm-yyyy")</f>
        <v>03-02-2021</v>
      </c>
      <c r="F3096" s="1" t="str">
        <f t="shared" si="192"/>
        <v>February</v>
      </c>
      <c r="G3096" s="1" t="str">
        <f t="shared" si="193"/>
        <v>2021</v>
      </c>
      <c r="H3096" s="1" t="str">
        <f t="shared" si="194"/>
        <v>Wednesday</v>
      </c>
      <c r="I3096" s="1" t="str">
        <f t="shared" si="195"/>
        <v>03</v>
      </c>
      <c r="J3096" t="s">
        <v>35</v>
      </c>
      <c r="K3096" t="s">
        <v>111</v>
      </c>
      <c r="L3096" t="s">
        <v>112</v>
      </c>
      <c r="M3096" t="s">
        <v>18</v>
      </c>
      <c r="N3096">
        <v>30</v>
      </c>
      <c r="O3096">
        <v>150</v>
      </c>
      <c r="P3096">
        <v>45000</v>
      </c>
      <c r="Q3096">
        <v>15750</v>
      </c>
      <c r="R3096">
        <v>0.35</v>
      </c>
      <c r="S3096" t="s">
        <v>17</v>
      </c>
      <c r="T3096" t="str">
        <f>IF(Table1[[#This Row],[Units Sold]]&gt; 700,"High Units","low Units")</f>
        <v>low Units</v>
      </c>
      <c r="U3096">
        <f>SUM(Table1[[#This Row],[Operating Profit]])/SUM(Table1[Operating Profit])*100</f>
        <v>4.742045919491766E-3</v>
      </c>
      <c r="V3096">
        <f>SUM(Table1[[#This Row],[Price per Unit]]*Table1[[#This Row],[Units Sold]])</f>
        <v>4500</v>
      </c>
      <c r="W3096">
        <f>SUM(Table1[[#This Row],[Total Sales]]-Table1[[#This Row],[Operating Profit]])</f>
        <v>29250</v>
      </c>
      <c r="X3096">
        <f>SUM(Table1[[#This Row],[Total Sales]]-Table1[[#This Row],[Cost]])</f>
        <v>15750</v>
      </c>
      <c r="Y3096">
        <f>SUM(Table1[[#This Row],[profit/loss]])/SUM(Table1[profit/loss])</f>
        <v>4.7420459194917662E-5</v>
      </c>
    </row>
    <row r="3097" spans="1:25" x14ac:dyDescent="0.3">
      <c r="A3097" t="s">
        <v>29</v>
      </c>
      <c r="B3097" t="s">
        <v>17</v>
      </c>
      <c r="C3097">
        <v>1185732</v>
      </c>
      <c r="D3097" s="9">
        <v>44230</v>
      </c>
      <c r="E3097" s="8" t="str">
        <f>TEXT(Table1[[#This Row],[Invoice Date]],"dd-mm-yyyy")</f>
        <v>03-02-2021</v>
      </c>
      <c r="F3097" s="1" t="str">
        <f t="shared" si="192"/>
        <v>February</v>
      </c>
      <c r="G3097" s="1" t="str">
        <f t="shared" si="193"/>
        <v>2021</v>
      </c>
      <c r="H3097" s="1" t="str">
        <f t="shared" si="194"/>
        <v>Wednesday</v>
      </c>
      <c r="I3097" s="1" t="str">
        <f t="shared" si="195"/>
        <v>03</v>
      </c>
      <c r="J3097" t="s">
        <v>35</v>
      </c>
      <c r="K3097" t="s">
        <v>111</v>
      </c>
      <c r="L3097" t="s">
        <v>112</v>
      </c>
      <c r="M3097" t="s">
        <v>19</v>
      </c>
      <c r="N3097">
        <v>20</v>
      </c>
      <c r="O3097">
        <v>200</v>
      </c>
      <c r="P3097">
        <v>40000</v>
      </c>
      <c r="Q3097">
        <v>12000</v>
      </c>
      <c r="R3097">
        <v>0.3</v>
      </c>
      <c r="S3097" t="s">
        <v>17</v>
      </c>
      <c r="T3097" t="str">
        <f>IF(Table1[[#This Row],[Units Sold]]&gt; 700,"High Units","low Units")</f>
        <v>low Units</v>
      </c>
      <c r="U3097">
        <f>SUM(Table1[[#This Row],[Operating Profit]])/SUM(Table1[Operating Profit])*100</f>
        <v>3.612987367231822E-3</v>
      </c>
      <c r="V3097">
        <f>SUM(Table1[[#This Row],[Price per Unit]]*Table1[[#This Row],[Units Sold]])</f>
        <v>4000</v>
      </c>
      <c r="W3097">
        <f>SUM(Table1[[#This Row],[Total Sales]]-Table1[[#This Row],[Operating Profit]])</f>
        <v>28000</v>
      </c>
      <c r="X3097">
        <f>SUM(Table1[[#This Row],[Total Sales]]-Table1[[#This Row],[Cost]])</f>
        <v>12000</v>
      </c>
      <c r="Y3097">
        <f>SUM(Table1[[#This Row],[profit/loss]])/SUM(Table1[profit/loss])</f>
        <v>3.612987367231822E-5</v>
      </c>
    </row>
    <row r="3098" spans="1:25" x14ac:dyDescent="0.3">
      <c r="A3098" t="s">
        <v>29</v>
      </c>
      <c r="B3098" t="s">
        <v>17</v>
      </c>
      <c r="C3098">
        <v>1185732</v>
      </c>
      <c r="D3098" s="9">
        <v>44230</v>
      </c>
      <c r="E3098" s="8" t="str">
        <f>TEXT(Table1[[#This Row],[Invoice Date]],"dd-mm-yyyy")</f>
        <v>03-02-2021</v>
      </c>
      <c r="F3098" s="1" t="str">
        <f t="shared" si="192"/>
        <v>February</v>
      </c>
      <c r="G3098" s="1" t="str">
        <f t="shared" si="193"/>
        <v>2021</v>
      </c>
      <c r="H3098" s="1" t="str">
        <f t="shared" si="194"/>
        <v>Wednesday</v>
      </c>
      <c r="I3098" s="1" t="str">
        <f t="shared" si="195"/>
        <v>03</v>
      </c>
      <c r="J3098" t="s">
        <v>35</v>
      </c>
      <c r="K3098" t="s">
        <v>113</v>
      </c>
      <c r="L3098" t="s">
        <v>114</v>
      </c>
      <c r="M3098" t="s">
        <v>20</v>
      </c>
      <c r="N3098">
        <v>25</v>
      </c>
      <c r="O3098">
        <v>75</v>
      </c>
      <c r="P3098">
        <v>18750</v>
      </c>
      <c r="Q3098">
        <v>5625</v>
      </c>
      <c r="R3098">
        <v>0.3</v>
      </c>
      <c r="S3098" t="s">
        <v>17</v>
      </c>
      <c r="T3098" t="str">
        <f>IF(Table1[[#This Row],[Units Sold]]&gt; 700,"High Units","low Units")</f>
        <v>low Units</v>
      </c>
      <c r="U3098">
        <f>SUM(Table1[[#This Row],[Operating Profit]])/SUM(Table1[Operating Profit])*100</f>
        <v>1.6935878283899166E-3</v>
      </c>
      <c r="V3098">
        <f>SUM(Table1[[#This Row],[Price per Unit]]*Table1[[#This Row],[Units Sold]])</f>
        <v>1875</v>
      </c>
      <c r="W3098">
        <f>SUM(Table1[[#This Row],[Total Sales]]-Table1[[#This Row],[Operating Profit]])</f>
        <v>13125</v>
      </c>
      <c r="X3098">
        <f>SUM(Table1[[#This Row],[Total Sales]]-Table1[[#This Row],[Cost]])</f>
        <v>5625</v>
      </c>
      <c r="Y3098">
        <f>SUM(Table1[[#This Row],[profit/loss]])/SUM(Table1[profit/loss])</f>
        <v>1.6935878283899167E-5</v>
      </c>
    </row>
    <row r="3099" spans="1:25" x14ac:dyDescent="0.3">
      <c r="A3099" t="s">
        <v>29</v>
      </c>
      <c r="B3099" t="s">
        <v>17</v>
      </c>
      <c r="C3099">
        <v>1185732</v>
      </c>
      <c r="D3099" s="9">
        <v>44230</v>
      </c>
      <c r="E3099" s="8" t="str">
        <f>TEXT(Table1[[#This Row],[Invoice Date]],"dd-mm-yyyy")</f>
        <v>03-02-2021</v>
      </c>
      <c r="F3099" s="1" t="str">
        <f t="shared" si="192"/>
        <v>February</v>
      </c>
      <c r="G3099" s="1" t="str">
        <f t="shared" si="193"/>
        <v>2021</v>
      </c>
      <c r="H3099" s="1" t="str">
        <f t="shared" si="194"/>
        <v>Wednesday</v>
      </c>
      <c r="I3099" s="1" t="str">
        <f t="shared" si="195"/>
        <v>03</v>
      </c>
      <c r="J3099" t="s">
        <v>35</v>
      </c>
      <c r="K3099" t="s">
        <v>113</v>
      </c>
      <c r="L3099" t="s">
        <v>114</v>
      </c>
      <c r="M3099" t="s">
        <v>21</v>
      </c>
      <c r="N3099">
        <v>40</v>
      </c>
      <c r="O3099">
        <v>150</v>
      </c>
      <c r="P3099">
        <v>60000</v>
      </c>
      <c r="Q3099">
        <v>30000</v>
      </c>
      <c r="R3099">
        <v>0.5</v>
      </c>
      <c r="S3099" t="s">
        <v>17</v>
      </c>
      <c r="T3099" t="str">
        <f>IF(Table1[[#This Row],[Units Sold]]&gt; 700,"High Units","low Units")</f>
        <v>low Units</v>
      </c>
      <c r="U3099">
        <f>SUM(Table1[[#This Row],[Operating Profit]])/SUM(Table1[Operating Profit])*100</f>
        <v>9.0324684180795554E-3</v>
      </c>
      <c r="V3099">
        <f>SUM(Table1[[#This Row],[Price per Unit]]*Table1[[#This Row],[Units Sold]])</f>
        <v>6000</v>
      </c>
      <c r="W3099">
        <f>SUM(Table1[[#This Row],[Total Sales]]-Table1[[#This Row],[Operating Profit]])</f>
        <v>30000</v>
      </c>
      <c r="X3099">
        <f>SUM(Table1[[#This Row],[Total Sales]]-Table1[[#This Row],[Cost]])</f>
        <v>30000</v>
      </c>
      <c r="Y3099">
        <f>SUM(Table1[[#This Row],[profit/loss]])/SUM(Table1[profit/loss])</f>
        <v>9.0324684180795553E-5</v>
      </c>
    </row>
    <row r="3100" spans="1:25" x14ac:dyDescent="0.3">
      <c r="A3100" t="s">
        <v>29</v>
      </c>
      <c r="B3100" t="s">
        <v>17</v>
      </c>
      <c r="C3100">
        <v>1185732</v>
      </c>
      <c r="D3100" s="9">
        <v>44230</v>
      </c>
      <c r="E3100" s="8" t="str">
        <f>TEXT(Table1[[#This Row],[Invoice Date]],"dd-mm-yyyy")</f>
        <v>03-02-2021</v>
      </c>
      <c r="F3100" s="1" t="str">
        <f t="shared" si="192"/>
        <v>February</v>
      </c>
      <c r="G3100" s="1" t="str">
        <f t="shared" si="193"/>
        <v>2021</v>
      </c>
      <c r="H3100" s="1" t="str">
        <f t="shared" si="194"/>
        <v>Wednesday</v>
      </c>
      <c r="I3100" s="1" t="str">
        <f t="shared" si="195"/>
        <v>03</v>
      </c>
      <c r="J3100" t="s">
        <v>35</v>
      </c>
      <c r="K3100" t="s">
        <v>113</v>
      </c>
      <c r="L3100" t="s">
        <v>114</v>
      </c>
      <c r="M3100" t="s">
        <v>22</v>
      </c>
      <c r="N3100">
        <v>15</v>
      </c>
      <c r="O3100">
        <v>250</v>
      </c>
      <c r="P3100">
        <v>37500</v>
      </c>
      <c r="Q3100">
        <v>15000</v>
      </c>
      <c r="R3100">
        <v>0.4</v>
      </c>
      <c r="S3100" t="s">
        <v>17</v>
      </c>
      <c r="T3100" t="str">
        <f>IF(Table1[[#This Row],[Units Sold]]&gt; 700,"High Units","low Units")</f>
        <v>low Units</v>
      </c>
      <c r="U3100">
        <f>SUM(Table1[[#This Row],[Operating Profit]])/SUM(Table1[Operating Profit])*100</f>
        <v>4.5162342090397777E-3</v>
      </c>
      <c r="V3100">
        <f>SUM(Table1[[#This Row],[Price per Unit]]*Table1[[#This Row],[Units Sold]])</f>
        <v>3750</v>
      </c>
      <c r="W3100">
        <f>SUM(Table1[[#This Row],[Total Sales]]-Table1[[#This Row],[Operating Profit]])</f>
        <v>22500</v>
      </c>
      <c r="X3100">
        <f>SUM(Table1[[#This Row],[Total Sales]]-Table1[[#This Row],[Cost]])</f>
        <v>15000</v>
      </c>
      <c r="Y3100">
        <f>SUM(Table1[[#This Row],[profit/loss]])/SUM(Table1[profit/loss])</f>
        <v>4.5162342090397776E-5</v>
      </c>
    </row>
    <row r="3101" spans="1:25" x14ac:dyDescent="0.3">
      <c r="A3101" t="s">
        <v>29</v>
      </c>
      <c r="B3101" t="s">
        <v>17</v>
      </c>
      <c r="C3101">
        <v>1185732</v>
      </c>
      <c r="D3101" s="9">
        <v>44257</v>
      </c>
      <c r="E3101" s="8" t="str">
        <f>TEXT(Table1[[#This Row],[Invoice Date]],"dd-mm-yyyy")</f>
        <v>02-03-2021</v>
      </c>
      <c r="F3101" s="1" t="str">
        <f t="shared" si="192"/>
        <v>March</v>
      </c>
      <c r="G3101" s="1" t="str">
        <f t="shared" si="193"/>
        <v>2021</v>
      </c>
      <c r="H3101" s="1" t="str">
        <f t="shared" si="194"/>
        <v>Tuesday</v>
      </c>
      <c r="I3101" s="1" t="str">
        <f t="shared" si="195"/>
        <v>02</v>
      </c>
      <c r="J3101" t="s">
        <v>35</v>
      </c>
      <c r="K3101" t="s">
        <v>113</v>
      </c>
      <c r="L3101" t="s">
        <v>114</v>
      </c>
      <c r="M3101" t="s">
        <v>16</v>
      </c>
      <c r="N3101">
        <v>20</v>
      </c>
      <c r="O3101">
        <v>470</v>
      </c>
      <c r="P3101">
        <v>94000</v>
      </c>
      <c r="Q3101">
        <v>28200</v>
      </c>
      <c r="R3101">
        <v>0.3</v>
      </c>
      <c r="S3101" t="s">
        <v>17</v>
      </c>
      <c r="T3101" t="str">
        <f>IF(Table1[[#This Row],[Units Sold]]&gt; 700,"High Units","low Units")</f>
        <v>low Units</v>
      </c>
      <c r="U3101">
        <f>SUM(Table1[[#This Row],[Operating Profit]])/SUM(Table1[Operating Profit])*100</f>
        <v>8.4905203129947808E-3</v>
      </c>
      <c r="V3101">
        <f>SUM(Table1[[#This Row],[Price per Unit]]*Table1[[#This Row],[Units Sold]])</f>
        <v>9400</v>
      </c>
      <c r="W3101">
        <f>SUM(Table1[[#This Row],[Total Sales]]-Table1[[#This Row],[Operating Profit]])</f>
        <v>65800</v>
      </c>
      <c r="X3101">
        <f>SUM(Table1[[#This Row],[Total Sales]]-Table1[[#This Row],[Cost]])</f>
        <v>28200</v>
      </c>
      <c r="Y3101">
        <f>SUM(Table1[[#This Row],[profit/loss]])/SUM(Table1[profit/loss])</f>
        <v>8.4905203129947813E-5</v>
      </c>
    </row>
    <row r="3102" spans="1:25" x14ac:dyDescent="0.3">
      <c r="A3102" t="s">
        <v>29</v>
      </c>
      <c r="B3102" t="s">
        <v>17</v>
      </c>
      <c r="C3102">
        <v>1185732</v>
      </c>
      <c r="D3102" s="9">
        <v>44257</v>
      </c>
      <c r="E3102" s="8" t="str">
        <f>TEXT(Table1[[#This Row],[Invoice Date]],"dd-mm-yyyy")</f>
        <v>02-03-2021</v>
      </c>
      <c r="F3102" s="1" t="str">
        <f t="shared" si="192"/>
        <v>March</v>
      </c>
      <c r="G3102" s="1" t="str">
        <f t="shared" si="193"/>
        <v>2021</v>
      </c>
      <c r="H3102" s="1" t="str">
        <f t="shared" si="194"/>
        <v>Tuesday</v>
      </c>
      <c r="I3102" s="1" t="str">
        <f t="shared" si="195"/>
        <v>02</v>
      </c>
      <c r="J3102" t="s">
        <v>35</v>
      </c>
      <c r="K3102" t="s">
        <v>113</v>
      </c>
      <c r="L3102" t="s">
        <v>114</v>
      </c>
      <c r="M3102" t="s">
        <v>18</v>
      </c>
      <c r="N3102">
        <v>20</v>
      </c>
      <c r="O3102">
        <v>175</v>
      </c>
      <c r="P3102">
        <v>35000</v>
      </c>
      <c r="Q3102">
        <v>12250</v>
      </c>
      <c r="R3102">
        <v>0.35</v>
      </c>
      <c r="S3102" t="s">
        <v>17</v>
      </c>
      <c r="T3102" t="str">
        <f>IF(Table1[[#This Row],[Units Sold]]&gt; 700,"High Units","low Units")</f>
        <v>low Units</v>
      </c>
      <c r="U3102">
        <f>SUM(Table1[[#This Row],[Operating Profit]])/SUM(Table1[Operating Profit])*100</f>
        <v>3.6882579373824853E-3</v>
      </c>
      <c r="V3102">
        <f>SUM(Table1[[#This Row],[Price per Unit]]*Table1[[#This Row],[Units Sold]])</f>
        <v>3500</v>
      </c>
      <c r="W3102">
        <f>SUM(Table1[[#This Row],[Total Sales]]-Table1[[#This Row],[Operating Profit]])</f>
        <v>22750</v>
      </c>
      <c r="X3102">
        <f>SUM(Table1[[#This Row],[Total Sales]]-Table1[[#This Row],[Cost]])</f>
        <v>12250</v>
      </c>
      <c r="Y3102">
        <f>SUM(Table1[[#This Row],[profit/loss]])/SUM(Table1[profit/loss])</f>
        <v>3.6882579373824853E-5</v>
      </c>
    </row>
    <row r="3103" spans="1:25" x14ac:dyDescent="0.3">
      <c r="A3103" t="s">
        <v>29</v>
      </c>
      <c r="B3103" t="s">
        <v>17</v>
      </c>
      <c r="C3103">
        <v>1185732</v>
      </c>
      <c r="D3103" s="9">
        <v>44257</v>
      </c>
      <c r="E3103" s="8" t="str">
        <f>TEXT(Table1[[#This Row],[Invoice Date]],"dd-mm-yyyy")</f>
        <v>02-03-2021</v>
      </c>
      <c r="F3103" s="1" t="str">
        <f t="shared" si="192"/>
        <v>March</v>
      </c>
      <c r="G3103" s="1" t="str">
        <f t="shared" si="193"/>
        <v>2021</v>
      </c>
      <c r="H3103" s="1" t="str">
        <f t="shared" si="194"/>
        <v>Tuesday</v>
      </c>
      <c r="I3103" s="1" t="str">
        <f t="shared" si="195"/>
        <v>02</v>
      </c>
      <c r="J3103" t="s">
        <v>35</v>
      </c>
      <c r="K3103" t="s">
        <v>113</v>
      </c>
      <c r="L3103" t="s">
        <v>114</v>
      </c>
      <c r="M3103" t="s">
        <v>19</v>
      </c>
      <c r="N3103">
        <v>10</v>
      </c>
      <c r="O3103">
        <v>225</v>
      </c>
      <c r="P3103">
        <v>22500</v>
      </c>
      <c r="Q3103">
        <v>6750</v>
      </c>
      <c r="R3103">
        <v>0.3</v>
      </c>
      <c r="S3103" t="s">
        <v>17</v>
      </c>
      <c r="T3103" t="str">
        <f>IF(Table1[[#This Row],[Units Sold]]&gt; 700,"High Units","low Units")</f>
        <v>low Units</v>
      </c>
      <c r="U3103">
        <f>SUM(Table1[[#This Row],[Operating Profit]])/SUM(Table1[Operating Profit])*100</f>
        <v>2.0323053940678997E-3</v>
      </c>
      <c r="V3103">
        <f>SUM(Table1[[#This Row],[Price per Unit]]*Table1[[#This Row],[Units Sold]])</f>
        <v>2250</v>
      </c>
      <c r="W3103">
        <f>SUM(Table1[[#This Row],[Total Sales]]-Table1[[#This Row],[Operating Profit]])</f>
        <v>15750</v>
      </c>
      <c r="X3103">
        <f>SUM(Table1[[#This Row],[Total Sales]]-Table1[[#This Row],[Cost]])</f>
        <v>6750</v>
      </c>
      <c r="Y3103">
        <f>SUM(Table1[[#This Row],[profit/loss]])/SUM(Table1[profit/loss])</f>
        <v>2.0323053940678999E-5</v>
      </c>
    </row>
    <row r="3104" spans="1:25" x14ac:dyDescent="0.3">
      <c r="A3104" t="s">
        <v>29</v>
      </c>
      <c r="B3104" t="s">
        <v>17</v>
      </c>
      <c r="C3104">
        <v>1185732</v>
      </c>
      <c r="D3104" s="9">
        <v>44257</v>
      </c>
      <c r="E3104" s="8" t="str">
        <f>TEXT(Table1[[#This Row],[Invoice Date]],"dd-mm-yyyy")</f>
        <v>02-03-2021</v>
      </c>
      <c r="F3104" s="1" t="str">
        <f t="shared" si="192"/>
        <v>March</v>
      </c>
      <c r="G3104" s="1" t="str">
        <f t="shared" si="193"/>
        <v>2021</v>
      </c>
      <c r="H3104" s="1" t="str">
        <f t="shared" si="194"/>
        <v>Tuesday</v>
      </c>
      <c r="I3104" s="1" t="str">
        <f t="shared" si="195"/>
        <v>02</v>
      </c>
      <c r="J3104" t="s">
        <v>35</v>
      </c>
      <c r="K3104" t="s">
        <v>113</v>
      </c>
      <c r="L3104" t="s">
        <v>114</v>
      </c>
      <c r="M3104" t="s">
        <v>20</v>
      </c>
      <c r="N3104">
        <v>15</v>
      </c>
      <c r="O3104">
        <v>75</v>
      </c>
      <c r="P3104">
        <v>11250</v>
      </c>
      <c r="Q3104">
        <v>3375</v>
      </c>
      <c r="R3104">
        <v>0.3</v>
      </c>
      <c r="S3104" t="s">
        <v>17</v>
      </c>
      <c r="T3104" t="str">
        <f>IF(Table1[[#This Row],[Units Sold]]&gt; 700,"High Units","low Units")</f>
        <v>low Units</v>
      </c>
      <c r="U3104">
        <f>SUM(Table1[[#This Row],[Operating Profit]])/SUM(Table1[Operating Profit])*100</f>
        <v>1.0161526970339499E-3</v>
      </c>
      <c r="V3104">
        <f>SUM(Table1[[#This Row],[Price per Unit]]*Table1[[#This Row],[Units Sold]])</f>
        <v>1125</v>
      </c>
      <c r="W3104">
        <f>SUM(Table1[[#This Row],[Total Sales]]-Table1[[#This Row],[Operating Profit]])</f>
        <v>7875</v>
      </c>
      <c r="X3104">
        <f>SUM(Table1[[#This Row],[Total Sales]]-Table1[[#This Row],[Cost]])</f>
        <v>3375</v>
      </c>
      <c r="Y3104">
        <f>SUM(Table1[[#This Row],[profit/loss]])/SUM(Table1[profit/loss])</f>
        <v>1.01615269703395E-5</v>
      </c>
    </row>
    <row r="3105" spans="1:25" x14ac:dyDescent="0.3">
      <c r="A3105" t="s">
        <v>29</v>
      </c>
      <c r="B3105" t="s">
        <v>17</v>
      </c>
      <c r="C3105">
        <v>1185732</v>
      </c>
      <c r="D3105" s="9">
        <v>44257</v>
      </c>
      <c r="E3105" s="8" t="str">
        <f>TEXT(Table1[[#This Row],[Invoice Date]],"dd-mm-yyyy")</f>
        <v>02-03-2021</v>
      </c>
      <c r="F3105" s="1" t="str">
        <f t="shared" si="192"/>
        <v>March</v>
      </c>
      <c r="G3105" s="1" t="str">
        <f t="shared" si="193"/>
        <v>2021</v>
      </c>
      <c r="H3105" s="1" t="str">
        <f t="shared" si="194"/>
        <v>Tuesday</v>
      </c>
      <c r="I3105" s="1" t="str">
        <f t="shared" si="195"/>
        <v>02</v>
      </c>
      <c r="J3105" t="s">
        <v>35</v>
      </c>
      <c r="K3105" t="s">
        <v>113</v>
      </c>
      <c r="L3105" t="s">
        <v>114</v>
      </c>
      <c r="M3105" t="s">
        <v>21</v>
      </c>
      <c r="N3105">
        <v>30</v>
      </c>
      <c r="O3105">
        <v>125</v>
      </c>
      <c r="P3105">
        <v>37500</v>
      </c>
      <c r="Q3105">
        <v>18750</v>
      </c>
      <c r="R3105">
        <v>0.5</v>
      </c>
      <c r="S3105" t="s">
        <v>17</v>
      </c>
      <c r="T3105" t="str">
        <f>IF(Table1[[#This Row],[Units Sold]]&gt; 700,"High Units","low Units")</f>
        <v>low Units</v>
      </c>
      <c r="U3105">
        <f>SUM(Table1[[#This Row],[Operating Profit]])/SUM(Table1[Operating Profit])*100</f>
        <v>5.6452927612997217E-3</v>
      </c>
      <c r="V3105">
        <f>SUM(Table1[[#This Row],[Price per Unit]]*Table1[[#This Row],[Units Sold]])</f>
        <v>3750</v>
      </c>
      <c r="W3105">
        <f>SUM(Table1[[#This Row],[Total Sales]]-Table1[[#This Row],[Operating Profit]])</f>
        <v>18750</v>
      </c>
      <c r="X3105">
        <f>SUM(Table1[[#This Row],[Total Sales]]-Table1[[#This Row],[Cost]])</f>
        <v>18750</v>
      </c>
      <c r="Y3105">
        <f>SUM(Table1[[#This Row],[profit/loss]])/SUM(Table1[profit/loss])</f>
        <v>5.6452927612997219E-5</v>
      </c>
    </row>
    <row r="3106" spans="1:25" x14ac:dyDescent="0.3">
      <c r="A3106" t="s">
        <v>29</v>
      </c>
      <c r="B3106" t="s">
        <v>17</v>
      </c>
      <c r="C3106">
        <v>1185732</v>
      </c>
      <c r="D3106" s="9">
        <v>44257</v>
      </c>
      <c r="E3106" s="8" t="str">
        <f>TEXT(Table1[[#This Row],[Invoice Date]],"dd-mm-yyyy")</f>
        <v>02-03-2021</v>
      </c>
      <c r="F3106" s="1" t="str">
        <f t="shared" si="192"/>
        <v>March</v>
      </c>
      <c r="G3106" s="1" t="str">
        <f t="shared" si="193"/>
        <v>2021</v>
      </c>
      <c r="H3106" s="1" t="str">
        <f t="shared" si="194"/>
        <v>Tuesday</v>
      </c>
      <c r="I3106" s="1" t="str">
        <f t="shared" si="195"/>
        <v>02</v>
      </c>
      <c r="J3106" t="s">
        <v>35</v>
      </c>
      <c r="K3106" t="s">
        <v>113</v>
      </c>
      <c r="L3106" t="s">
        <v>114</v>
      </c>
      <c r="M3106" t="s">
        <v>22</v>
      </c>
      <c r="N3106">
        <v>20</v>
      </c>
      <c r="O3106">
        <v>225</v>
      </c>
      <c r="P3106">
        <v>45000</v>
      </c>
      <c r="Q3106">
        <v>18000</v>
      </c>
      <c r="R3106">
        <v>0.4</v>
      </c>
      <c r="S3106" t="s">
        <v>17</v>
      </c>
      <c r="T3106" t="str">
        <f>IF(Table1[[#This Row],[Units Sold]]&gt; 700,"High Units","low Units")</f>
        <v>low Units</v>
      </c>
      <c r="U3106">
        <f>SUM(Table1[[#This Row],[Operating Profit]])/SUM(Table1[Operating Profit])*100</f>
        <v>5.4194810508477334E-3</v>
      </c>
      <c r="V3106">
        <f>SUM(Table1[[#This Row],[Price per Unit]]*Table1[[#This Row],[Units Sold]])</f>
        <v>4500</v>
      </c>
      <c r="W3106">
        <f>SUM(Table1[[#This Row],[Total Sales]]-Table1[[#This Row],[Operating Profit]])</f>
        <v>27000</v>
      </c>
      <c r="X3106">
        <f>SUM(Table1[[#This Row],[Total Sales]]-Table1[[#This Row],[Cost]])</f>
        <v>18000</v>
      </c>
      <c r="Y3106">
        <f>SUM(Table1[[#This Row],[profit/loss]])/SUM(Table1[profit/loss])</f>
        <v>5.4194810508477333E-5</v>
      </c>
    </row>
    <row r="3107" spans="1:25" x14ac:dyDescent="0.3">
      <c r="A3107" t="s">
        <v>29</v>
      </c>
      <c r="B3107" t="s">
        <v>17</v>
      </c>
      <c r="C3107">
        <v>1185732</v>
      </c>
      <c r="D3107" s="9">
        <v>44289</v>
      </c>
      <c r="E3107" s="8" t="str">
        <f>TEXT(Table1[[#This Row],[Invoice Date]],"dd-mm-yyyy")</f>
        <v>03-04-2021</v>
      </c>
      <c r="F3107" s="1" t="str">
        <f t="shared" si="192"/>
        <v>April</v>
      </c>
      <c r="G3107" s="1" t="str">
        <f t="shared" si="193"/>
        <v>2021</v>
      </c>
      <c r="H3107" s="1" t="str">
        <f t="shared" si="194"/>
        <v>Saturday</v>
      </c>
      <c r="I3107" s="1" t="str">
        <f t="shared" si="195"/>
        <v>03</v>
      </c>
      <c r="J3107" t="s">
        <v>35</v>
      </c>
      <c r="K3107" t="s">
        <v>113</v>
      </c>
      <c r="L3107" t="s">
        <v>114</v>
      </c>
      <c r="M3107" t="s">
        <v>16</v>
      </c>
      <c r="N3107">
        <v>20</v>
      </c>
      <c r="O3107">
        <v>450</v>
      </c>
      <c r="P3107">
        <v>90000</v>
      </c>
      <c r="Q3107">
        <v>27000</v>
      </c>
      <c r="R3107">
        <v>0.3</v>
      </c>
      <c r="S3107" t="s">
        <v>17</v>
      </c>
      <c r="T3107" t="str">
        <f>IF(Table1[[#This Row],[Units Sold]]&gt; 700,"High Units","low Units")</f>
        <v>low Units</v>
      </c>
      <c r="U3107">
        <f>SUM(Table1[[#This Row],[Operating Profit]])/SUM(Table1[Operating Profit])*100</f>
        <v>8.1292215762715989E-3</v>
      </c>
      <c r="V3107">
        <f>SUM(Table1[[#This Row],[Price per Unit]]*Table1[[#This Row],[Units Sold]])</f>
        <v>9000</v>
      </c>
      <c r="W3107">
        <f>SUM(Table1[[#This Row],[Total Sales]]-Table1[[#This Row],[Operating Profit]])</f>
        <v>63000</v>
      </c>
      <c r="X3107">
        <f>SUM(Table1[[#This Row],[Total Sales]]-Table1[[#This Row],[Cost]])</f>
        <v>27000</v>
      </c>
      <c r="Y3107">
        <f>SUM(Table1[[#This Row],[profit/loss]])/SUM(Table1[profit/loss])</f>
        <v>8.1292215762715996E-5</v>
      </c>
    </row>
    <row r="3108" spans="1:25" x14ac:dyDescent="0.3">
      <c r="A3108" t="s">
        <v>29</v>
      </c>
      <c r="B3108" t="s">
        <v>17</v>
      </c>
      <c r="C3108">
        <v>1185732</v>
      </c>
      <c r="D3108" s="9">
        <v>44289</v>
      </c>
      <c r="E3108" s="8" t="str">
        <f>TEXT(Table1[[#This Row],[Invoice Date]],"dd-mm-yyyy")</f>
        <v>03-04-2021</v>
      </c>
      <c r="F3108" s="1" t="str">
        <f t="shared" si="192"/>
        <v>April</v>
      </c>
      <c r="G3108" s="1" t="str">
        <f t="shared" si="193"/>
        <v>2021</v>
      </c>
      <c r="H3108" s="1" t="str">
        <f t="shared" si="194"/>
        <v>Saturday</v>
      </c>
      <c r="I3108" s="1" t="str">
        <f t="shared" si="195"/>
        <v>03</v>
      </c>
      <c r="J3108" t="s">
        <v>35</v>
      </c>
      <c r="K3108" t="s">
        <v>113</v>
      </c>
      <c r="L3108" t="s">
        <v>114</v>
      </c>
      <c r="M3108" t="s">
        <v>18</v>
      </c>
      <c r="N3108">
        <v>20</v>
      </c>
      <c r="O3108">
        <v>150</v>
      </c>
      <c r="P3108">
        <v>30000</v>
      </c>
      <c r="Q3108">
        <v>10500</v>
      </c>
      <c r="R3108">
        <v>0.35</v>
      </c>
      <c r="S3108" t="s">
        <v>17</v>
      </c>
      <c r="T3108" t="str">
        <f>IF(Table1[[#This Row],[Units Sold]]&gt; 700,"High Units","low Units")</f>
        <v>low Units</v>
      </c>
      <c r="U3108">
        <f>SUM(Table1[[#This Row],[Operating Profit]])/SUM(Table1[Operating Profit])*100</f>
        <v>3.1613639463278441E-3</v>
      </c>
      <c r="V3108">
        <f>SUM(Table1[[#This Row],[Price per Unit]]*Table1[[#This Row],[Units Sold]])</f>
        <v>3000</v>
      </c>
      <c r="W3108">
        <f>SUM(Table1[[#This Row],[Total Sales]]-Table1[[#This Row],[Operating Profit]])</f>
        <v>19500</v>
      </c>
      <c r="X3108">
        <f>SUM(Table1[[#This Row],[Total Sales]]-Table1[[#This Row],[Cost]])</f>
        <v>10500</v>
      </c>
      <c r="Y3108">
        <f>SUM(Table1[[#This Row],[profit/loss]])/SUM(Table1[profit/loss])</f>
        <v>3.1613639463278441E-5</v>
      </c>
    </row>
    <row r="3109" spans="1:25" x14ac:dyDescent="0.3">
      <c r="A3109" t="s">
        <v>29</v>
      </c>
      <c r="B3109" t="s">
        <v>17</v>
      </c>
      <c r="C3109">
        <v>1185732</v>
      </c>
      <c r="D3109" s="9">
        <v>44289</v>
      </c>
      <c r="E3109" s="8" t="str">
        <f>TEXT(Table1[[#This Row],[Invoice Date]],"dd-mm-yyyy")</f>
        <v>03-04-2021</v>
      </c>
      <c r="F3109" s="1" t="str">
        <f t="shared" si="192"/>
        <v>April</v>
      </c>
      <c r="G3109" s="1" t="str">
        <f t="shared" si="193"/>
        <v>2021</v>
      </c>
      <c r="H3109" s="1" t="str">
        <f t="shared" si="194"/>
        <v>Saturday</v>
      </c>
      <c r="I3109" s="1" t="str">
        <f t="shared" si="195"/>
        <v>03</v>
      </c>
      <c r="J3109" t="s">
        <v>35</v>
      </c>
      <c r="K3109" t="s">
        <v>113</v>
      </c>
      <c r="L3109" t="s">
        <v>114</v>
      </c>
      <c r="M3109" t="s">
        <v>19</v>
      </c>
      <c r="N3109">
        <v>10</v>
      </c>
      <c r="O3109">
        <v>150</v>
      </c>
      <c r="P3109">
        <v>15000</v>
      </c>
      <c r="Q3109">
        <v>4500</v>
      </c>
      <c r="R3109">
        <v>0.3</v>
      </c>
      <c r="S3109" t="s">
        <v>17</v>
      </c>
      <c r="T3109" t="str">
        <f>IF(Table1[[#This Row],[Units Sold]]&gt; 700,"High Units","low Units")</f>
        <v>low Units</v>
      </c>
      <c r="U3109">
        <f>SUM(Table1[[#This Row],[Operating Profit]])/SUM(Table1[Operating Profit])*100</f>
        <v>1.3548702627119334E-3</v>
      </c>
      <c r="V3109">
        <f>SUM(Table1[[#This Row],[Price per Unit]]*Table1[[#This Row],[Units Sold]])</f>
        <v>1500</v>
      </c>
      <c r="W3109">
        <f>SUM(Table1[[#This Row],[Total Sales]]-Table1[[#This Row],[Operating Profit]])</f>
        <v>10500</v>
      </c>
      <c r="X3109">
        <f>SUM(Table1[[#This Row],[Total Sales]]-Table1[[#This Row],[Cost]])</f>
        <v>4500</v>
      </c>
      <c r="Y3109">
        <f>SUM(Table1[[#This Row],[profit/loss]])/SUM(Table1[profit/loss])</f>
        <v>1.3548702627119333E-5</v>
      </c>
    </row>
    <row r="3110" spans="1:25" x14ac:dyDescent="0.3">
      <c r="A3110" t="s">
        <v>29</v>
      </c>
      <c r="B3110" t="s">
        <v>17</v>
      </c>
      <c r="C3110">
        <v>1185732</v>
      </c>
      <c r="D3110" s="9">
        <v>44289</v>
      </c>
      <c r="E3110" s="8" t="str">
        <f>TEXT(Table1[[#This Row],[Invoice Date]],"dd-mm-yyyy")</f>
        <v>03-04-2021</v>
      </c>
      <c r="F3110" s="1" t="str">
        <f t="shared" si="192"/>
        <v>April</v>
      </c>
      <c r="G3110" s="1" t="str">
        <f t="shared" si="193"/>
        <v>2021</v>
      </c>
      <c r="H3110" s="1" t="str">
        <f t="shared" si="194"/>
        <v>Saturday</v>
      </c>
      <c r="I3110" s="1" t="str">
        <f t="shared" si="195"/>
        <v>03</v>
      </c>
      <c r="J3110" t="s">
        <v>35</v>
      </c>
      <c r="K3110" t="s">
        <v>113</v>
      </c>
      <c r="L3110" t="s">
        <v>114</v>
      </c>
      <c r="M3110" t="s">
        <v>20</v>
      </c>
      <c r="N3110">
        <v>15</v>
      </c>
      <c r="O3110">
        <v>75</v>
      </c>
      <c r="P3110">
        <v>11250</v>
      </c>
      <c r="Q3110">
        <v>3375</v>
      </c>
      <c r="R3110">
        <v>0.3</v>
      </c>
      <c r="S3110" t="s">
        <v>17</v>
      </c>
      <c r="T3110" t="str">
        <f>IF(Table1[[#This Row],[Units Sold]]&gt; 700,"High Units","low Units")</f>
        <v>low Units</v>
      </c>
      <c r="U3110">
        <f>SUM(Table1[[#This Row],[Operating Profit]])/SUM(Table1[Operating Profit])*100</f>
        <v>1.0161526970339499E-3</v>
      </c>
      <c r="V3110">
        <f>SUM(Table1[[#This Row],[Price per Unit]]*Table1[[#This Row],[Units Sold]])</f>
        <v>1125</v>
      </c>
      <c r="W3110">
        <f>SUM(Table1[[#This Row],[Total Sales]]-Table1[[#This Row],[Operating Profit]])</f>
        <v>7875</v>
      </c>
      <c r="X3110">
        <f>SUM(Table1[[#This Row],[Total Sales]]-Table1[[#This Row],[Cost]])</f>
        <v>3375</v>
      </c>
      <c r="Y3110">
        <f>SUM(Table1[[#This Row],[profit/loss]])/SUM(Table1[profit/loss])</f>
        <v>1.01615269703395E-5</v>
      </c>
    </row>
    <row r="3111" spans="1:25" x14ac:dyDescent="0.3">
      <c r="A3111" t="s">
        <v>29</v>
      </c>
      <c r="B3111" t="s">
        <v>17</v>
      </c>
      <c r="C3111">
        <v>1185732</v>
      </c>
      <c r="D3111" s="9">
        <v>44289</v>
      </c>
      <c r="E3111" s="8" t="str">
        <f>TEXT(Table1[[#This Row],[Invoice Date]],"dd-mm-yyyy")</f>
        <v>03-04-2021</v>
      </c>
      <c r="F3111" s="1" t="str">
        <f t="shared" si="192"/>
        <v>April</v>
      </c>
      <c r="G3111" s="1" t="str">
        <f t="shared" si="193"/>
        <v>2021</v>
      </c>
      <c r="H3111" s="1" t="str">
        <f t="shared" si="194"/>
        <v>Saturday</v>
      </c>
      <c r="I3111" s="1" t="str">
        <f t="shared" si="195"/>
        <v>03</v>
      </c>
      <c r="J3111" t="s">
        <v>35</v>
      </c>
      <c r="K3111" t="s">
        <v>113</v>
      </c>
      <c r="L3111" t="s">
        <v>114</v>
      </c>
      <c r="M3111" t="s">
        <v>21</v>
      </c>
      <c r="N3111">
        <v>60</v>
      </c>
      <c r="O3111">
        <v>100</v>
      </c>
      <c r="P3111">
        <v>60000</v>
      </c>
      <c r="Q3111">
        <v>30000</v>
      </c>
      <c r="R3111">
        <v>0.5</v>
      </c>
      <c r="S3111" t="s">
        <v>17</v>
      </c>
      <c r="T3111" t="str">
        <f>IF(Table1[[#This Row],[Units Sold]]&gt; 700,"High Units","low Units")</f>
        <v>low Units</v>
      </c>
      <c r="U3111">
        <f>SUM(Table1[[#This Row],[Operating Profit]])/SUM(Table1[Operating Profit])*100</f>
        <v>9.0324684180795554E-3</v>
      </c>
      <c r="V3111">
        <f>SUM(Table1[[#This Row],[Price per Unit]]*Table1[[#This Row],[Units Sold]])</f>
        <v>6000</v>
      </c>
      <c r="W3111">
        <f>SUM(Table1[[#This Row],[Total Sales]]-Table1[[#This Row],[Operating Profit]])</f>
        <v>30000</v>
      </c>
      <c r="X3111">
        <f>SUM(Table1[[#This Row],[Total Sales]]-Table1[[#This Row],[Cost]])</f>
        <v>30000</v>
      </c>
      <c r="Y3111">
        <f>SUM(Table1[[#This Row],[profit/loss]])/SUM(Table1[profit/loss])</f>
        <v>9.0324684180795553E-5</v>
      </c>
    </row>
    <row r="3112" spans="1:25" x14ac:dyDescent="0.3">
      <c r="A3112" t="s">
        <v>29</v>
      </c>
      <c r="B3112" t="s">
        <v>17</v>
      </c>
      <c r="C3112">
        <v>1185732</v>
      </c>
      <c r="D3112" s="9">
        <v>44289</v>
      </c>
      <c r="E3112" s="8" t="str">
        <f>TEXT(Table1[[#This Row],[Invoice Date]],"dd-mm-yyyy")</f>
        <v>03-04-2021</v>
      </c>
      <c r="F3112" s="1" t="str">
        <f t="shared" si="192"/>
        <v>April</v>
      </c>
      <c r="G3112" s="1" t="str">
        <f t="shared" si="193"/>
        <v>2021</v>
      </c>
      <c r="H3112" s="1" t="str">
        <f t="shared" si="194"/>
        <v>Saturday</v>
      </c>
      <c r="I3112" s="1" t="str">
        <f t="shared" si="195"/>
        <v>03</v>
      </c>
      <c r="J3112" t="s">
        <v>35</v>
      </c>
      <c r="K3112" t="s">
        <v>113</v>
      </c>
      <c r="L3112" t="s">
        <v>114</v>
      </c>
      <c r="M3112" t="s">
        <v>22</v>
      </c>
      <c r="N3112">
        <v>50</v>
      </c>
      <c r="O3112">
        <v>225</v>
      </c>
      <c r="P3112">
        <v>112500</v>
      </c>
      <c r="Q3112">
        <v>45000</v>
      </c>
      <c r="R3112">
        <v>0.4</v>
      </c>
      <c r="S3112" t="s">
        <v>17</v>
      </c>
      <c r="T3112" t="str">
        <f>IF(Table1[[#This Row],[Units Sold]]&gt; 700,"High Units","low Units")</f>
        <v>low Units</v>
      </c>
      <c r="U3112">
        <f>SUM(Table1[[#This Row],[Operating Profit]])/SUM(Table1[Operating Profit])*100</f>
        <v>1.3548702627119333E-2</v>
      </c>
      <c r="V3112">
        <f>SUM(Table1[[#This Row],[Price per Unit]]*Table1[[#This Row],[Units Sold]])</f>
        <v>11250</v>
      </c>
      <c r="W3112">
        <f>SUM(Table1[[#This Row],[Total Sales]]-Table1[[#This Row],[Operating Profit]])</f>
        <v>67500</v>
      </c>
      <c r="X3112">
        <f>SUM(Table1[[#This Row],[Total Sales]]-Table1[[#This Row],[Cost]])</f>
        <v>45000</v>
      </c>
      <c r="Y3112">
        <f>SUM(Table1[[#This Row],[profit/loss]])/SUM(Table1[profit/loss])</f>
        <v>1.3548702627119334E-4</v>
      </c>
    </row>
    <row r="3113" spans="1:25" x14ac:dyDescent="0.3">
      <c r="A3113" t="s">
        <v>29</v>
      </c>
      <c r="B3113" t="s">
        <v>17</v>
      </c>
      <c r="C3113">
        <v>1185732</v>
      </c>
      <c r="D3113" s="9">
        <v>44320</v>
      </c>
      <c r="E3113" s="8" t="str">
        <f>TEXT(Table1[[#This Row],[Invoice Date]],"dd-mm-yyyy")</f>
        <v>04-05-2021</v>
      </c>
      <c r="F3113" s="1" t="str">
        <f t="shared" si="192"/>
        <v>May</v>
      </c>
      <c r="G3113" s="1" t="str">
        <f t="shared" si="193"/>
        <v>2021</v>
      </c>
      <c r="H3113" s="1" t="str">
        <f t="shared" si="194"/>
        <v>Tuesday</v>
      </c>
      <c r="I3113" s="1" t="str">
        <f t="shared" si="195"/>
        <v>04</v>
      </c>
      <c r="J3113" t="s">
        <v>35</v>
      </c>
      <c r="K3113" t="s">
        <v>113</v>
      </c>
      <c r="L3113" t="s">
        <v>114</v>
      </c>
      <c r="M3113" t="s">
        <v>16</v>
      </c>
      <c r="N3113">
        <v>60</v>
      </c>
      <c r="O3113">
        <v>495</v>
      </c>
      <c r="P3113">
        <v>297000</v>
      </c>
      <c r="Q3113">
        <v>89100</v>
      </c>
      <c r="R3113">
        <v>0.3</v>
      </c>
      <c r="S3113" t="s">
        <v>17</v>
      </c>
      <c r="T3113" t="str">
        <f>IF(Table1[[#This Row],[Units Sold]]&gt; 700,"High Units","low Units")</f>
        <v>low Units</v>
      </c>
      <c r="U3113">
        <f>SUM(Table1[[#This Row],[Operating Profit]])/SUM(Table1[Operating Profit])*100</f>
        <v>2.6826431201696276E-2</v>
      </c>
      <c r="V3113">
        <f>SUM(Table1[[#This Row],[Price per Unit]]*Table1[[#This Row],[Units Sold]])</f>
        <v>29700</v>
      </c>
      <c r="W3113">
        <f>SUM(Table1[[#This Row],[Total Sales]]-Table1[[#This Row],[Operating Profit]])</f>
        <v>207900</v>
      </c>
      <c r="X3113">
        <f>SUM(Table1[[#This Row],[Total Sales]]-Table1[[#This Row],[Cost]])</f>
        <v>89100</v>
      </c>
      <c r="Y3113">
        <f>SUM(Table1[[#This Row],[profit/loss]])/SUM(Table1[profit/loss])</f>
        <v>2.6826431201696277E-4</v>
      </c>
    </row>
    <row r="3114" spans="1:25" x14ac:dyDescent="0.3">
      <c r="A3114" t="s">
        <v>29</v>
      </c>
      <c r="B3114" t="s">
        <v>17</v>
      </c>
      <c r="C3114">
        <v>1185732</v>
      </c>
      <c r="D3114" s="9">
        <v>44320</v>
      </c>
      <c r="E3114" s="8" t="str">
        <f>TEXT(Table1[[#This Row],[Invoice Date]],"dd-mm-yyyy")</f>
        <v>04-05-2021</v>
      </c>
      <c r="F3114" s="1" t="str">
        <f t="shared" si="192"/>
        <v>May</v>
      </c>
      <c r="G3114" s="1" t="str">
        <f t="shared" si="193"/>
        <v>2021</v>
      </c>
      <c r="H3114" s="1" t="str">
        <f t="shared" si="194"/>
        <v>Tuesday</v>
      </c>
      <c r="I3114" s="1" t="str">
        <f t="shared" si="195"/>
        <v>04</v>
      </c>
      <c r="J3114" t="s">
        <v>35</v>
      </c>
      <c r="K3114" t="s">
        <v>113</v>
      </c>
      <c r="L3114" t="s">
        <v>114</v>
      </c>
      <c r="M3114" t="s">
        <v>18</v>
      </c>
      <c r="N3114">
        <v>40</v>
      </c>
      <c r="O3114">
        <v>200</v>
      </c>
      <c r="P3114">
        <v>80000</v>
      </c>
      <c r="Q3114">
        <v>28000</v>
      </c>
      <c r="R3114">
        <v>0.35</v>
      </c>
      <c r="S3114" t="s">
        <v>17</v>
      </c>
      <c r="T3114" t="str">
        <f>IF(Table1[[#This Row],[Units Sold]]&gt; 700,"High Units","low Units")</f>
        <v>low Units</v>
      </c>
      <c r="U3114">
        <f>SUM(Table1[[#This Row],[Operating Profit]])/SUM(Table1[Operating Profit])*100</f>
        <v>8.4303038568742522E-3</v>
      </c>
      <c r="V3114">
        <f>SUM(Table1[[#This Row],[Price per Unit]]*Table1[[#This Row],[Units Sold]])</f>
        <v>8000</v>
      </c>
      <c r="W3114">
        <f>SUM(Table1[[#This Row],[Total Sales]]-Table1[[#This Row],[Operating Profit]])</f>
        <v>52000</v>
      </c>
      <c r="X3114">
        <f>SUM(Table1[[#This Row],[Total Sales]]-Table1[[#This Row],[Cost]])</f>
        <v>28000</v>
      </c>
      <c r="Y3114">
        <f>SUM(Table1[[#This Row],[profit/loss]])/SUM(Table1[profit/loss])</f>
        <v>8.4303038568742515E-5</v>
      </c>
    </row>
    <row r="3115" spans="1:25" x14ac:dyDescent="0.3">
      <c r="A3115" t="s">
        <v>29</v>
      </c>
      <c r="B3115" t="s">
        <v>17</v>
      </c>
      <c r="C3115">
        <v>1185732</v>
      </c>
      <c r="D3115" s="9">
        <v>44320</v>
      </c>
      <c r="E3115" s="8" t="str">
        <f>TEXT(Table1[[#This Row],[Invoice Date]],"dd-mm-yyyy")</f>
        <v>04-05-2021</v>
      </c>
      <c r="F3115" s="1" t="str">
        <f t="shared" si="192"/>
        <v>May</v>
      </c>
      <c r="G3115" s="1" t="str">
        <f t="shared" si="193"/>
        <v>2021</v>
      </c>
      <c r="H3115" s="1" t="str">
        <f t="shared" si="194"/>
        <v>Tuesday</v>
      </c>
      <c r="I3115" s="1" t="str">
        <f t="shared" si="195"/>
        <v>04</v>
      </c>
      <c r="J3115" t="s">
        <v>35</v>
      </c>
      <c r="K3115" t="s">
        <v>113</v>
      </c>
      <c r="L3115" t="s">
        <v>114</v>
      </c>
      <c r="M3115" t="s">
        <v>19</v>
      </c>
      <c r="N3115">
        <v>35</v>
      </c>
      <c r="O3115">
        <v>175</v>
      </c>
      <c r="P3115">
        <v>61250</v>
      </c>
      <c r="Q3115">
        <v>18375</v>
      </c>
      <c r="R3115">
        <v>0.3</v>
      </c>
      <c r="S3115" t="s">
        <v>17</v>
      </c>
      <c r="T3115" t="str">
        <f>IF(Table1[[#This Row],[Units Sold]]&gt; 700,"High Units","low Units")</f>
        <v>low Units</v>
      </c>
      <c r="U3115">
        <f>SUM(Table1[[#This Row],[Operating Profit]])/SUM(Table1[Operating Profit])*100</f>
        <v>5.5323869060737276E-3</v>
      </c>
      <c r="V3115">
        <f>SUM(Table1[[#This Row],[Price per Unit]]*Table1[[#This Row],[Units Sold]])</f>
        <v>6125</v>
      </c>
      <c r="W3115">
        <f>SUM(Table1[[#This Row],[Total Sales]]-Table1[[#This Row],[Operating Profit]])</f>
        <v>42875</v>
      </c>
      <c r="X3115">
        <f>SUM(Table1[[#This Row],[Total Sales]]-Table1[[#This Row],[Cost]])</f>
        <v>18375</v>
      </c>
      <c r="Y3115">
        <f>SUM(Table1[[#This Row],[profit/loss]])/SUM(Table1[profit/loss])</f>
        <v>5.5323869060737273E-5</v>
      </c>
    </row>
    <row r="3116" spans="1:25" x14ac:dyDescent="0.3">
      <c r="A3116" t="s">
        <v>29</v>
      </c>
      <c r="B3116" t="s">
        <v>17</v>
      </c>
      <c r="C3116">
        <v>1185732</v>
      </c>
      <c r="D3116" s="9">
        <v>44320</v>
      </c>
      <c r="E3116" s="8" t="str">
        <f>TEXT(Table1[[#This Row],[Invoice Date]],"dd-mm-yyyy")</f>
        <v>04-05-2021</v>
      </c>
      <c r="F3116" s="1" t="str">
        <f t="shared" si="192"/>
        <v>May</v>
      </c>
      <c r="G3116" s="1" t="str">
        <f t="shared" si="193"/>
        <v>2021</v>
      </c>
      <c r="H3116" s="1" t="str">
        <f t="shared" si="194"/>
        <v>Tuesday</v>
      </c>
      <c r="I3116" s="1" t="str">
        <f t="shared" si="195"/>
        <v>04</v>
      </c>
      <c r="J3116" t="s">
        <v>35</v>
      </c>
      <c r="K3116" t="s">
        <v>113</v>
      </c>
      <c r="L3116" t="s">
        <v>114</v>
      </c>
      <c r="M3116" t="s">
        <v>20</v>
      </c>
      <c r="N3116">
        <v>35</v>
      </c>
      <c r="O3116">
        <v>150</v>
      </c>
      <c r="P3116">
        <v>52500</v>
      </c>
      <c r="Q3116">
        <v>15750</v>
      </c>
      <c r="R3116">
        <v>0.3</v>
      </c>
      <c r="S3116" t="s">
        <v>17</v>
      </c>
      <c r="T3116" t="str">
        <f>IF(Table1[[#This Row],[Units Sold]]&gt; 700,"High Units","low Units")</f>
        <v>low Units</v>
      </c>
      <c r="U3116">
        <f>SUM(Table1[[#This Row],[Operating Profit]])/SUM(Table1[Operating Profit])*100</f>
        <v>4.742045919491766E-3</v>
      </c>
      <c r="V3116">
        <f>SUM(Table1[[#This Row],[Price per Unit]]*Table1[[#This Row],[Units Sold]])</f>
        <v>5250</v>
      </c>
      <c r="W3116">
        <f>SUM(Table1[[#This Row],[Total Sales]]-Table1[[#This Row],[Operating Profit]])</f>
        <v>36750</v>
      </c>
      <c r="X3116">
        <f>SUM(Table1[[#This Row],[Total Sales]]-Table1[[#This Row],[Cost]])</f>
        <v>15750</v>
      </c>
      <c r="Y3116">
        <f>SUM(Table1[[#This Row],[profit/loss]])/SUM(Table1[profit/loss])</f>
        <v>4.7420459194917662E-5</v>
      </c>
    </row>
    <row r="3117" spans="1:25" x14ac:dyDescent="0.3">
      <c r="A3117" t="s">
        <v>29</v>
      </c>
      <c r="B3117" t="s">
        <v>17</v>
      </c>
      <c r="C3117">
        <v>1185732</v>
      </c>
      <c r="D3117" s="9">
        <v>44320</v>
      </c>
      <c r="E3117" s="8" t="str">
        <f>TEXT(Table1[[#This Row],[Invoice Date]],"dd-mm-yyyy")</f>
        <v>04-05-2021</v>
      </c>
      <c r="F3117" s="1" t="str">
        <f t="shared" si="192"/>
        <v>May</v>
      </c>
      <c r="G3117" s="1" t="str">
        <f t="shared" si="193"/>
        <v>2021</v>
      </c>
      <c r="H3117" s="1" t="str">
        <f t="shared" si="194"/>
        <v>Tuesday</v>
      </c>
      <c r="I3117" s="1" t="str">
        <f t="shared" si="195"/>
        <v>04</v>
      </c>
      <c r="J3117" t="s">
        <v>35</v>
      </c>
      <c r="K3117" t="s">
        <v>113</v>
      </c>
      <c r="L3117" t="s">
        <v>114</v>
      </c>
      <c r="M3117" t="s">
        <v>21</v>
      </c>
      <c r="N3117">
        <v>45</v>
      </c>
      <c r="O3117">
        <v>175</v>
      </c>
      <c r="P3117">
        <v>78750</v>
      </c>
      <c r="Q3117">
        <v>39375</v>
      </c>
      <c r="R3117">
        <v>0.5</v>
      </c>
      <c r="S3117" t="s">
        <v>17</v>
      </c>
      <c r="T3117" t="str">
        <f>IF(Table1[[#This Row],[Units Sold]]&gt; 700,"High Units","low Units")</f>
        <v>low Units</v>
      </c>
      <c r="U3117">
        <f>SUM(Table1[[#This Row],[Operating Profit]])/SUM(Table1[Operating Profit])*100</f>
        <v>1.1855114798729416E-2</v>
      </c>
      <c r="V3117">
        <f>SUM(Table1[[#This Row],[Price per Unit]]*Table1[[#This Row],[Units Sold]])</f>
        <v>7875</v>
      </c>
      <c r="W3117">
        <f>SUM(Table1[[#This Row],[Total Sales]]-Table1[[#This Row],[Operating Profit]])</f>
        <v>39375</v>
      </c>
      <c r="X3117">
        <f>SUM(Table1[[#This Row],[Total Sales]]-Table1[[#This Row],[Cost]])</f>
        <v>39375</v>
      </c>
      <c r="Y3117">
        <f>SUM(Table1[[#This Row],[profit/loss]])/SUM(Table1[profit/loss])</f>
        <v>1.1855114798729416E-4</v>
      </c>
    </row>
    <row r="3118" spans="1:25" x14ac:dyDescent="0.3">
      <c r="A3118" t="s">
        <v>29</v>
      </c>
      <c r="B3118" t="s">
        <v>17</v>
      </c>
      <c r="C3118">
        <v>1185732</v>
      </c>
      <c r="D3118" s="9">
        <v>44320</v>
      </c>
      <c r="E3118" s="8" t="str">
        <f>TEXT(Table1[[#This Row],[Invoice Date]],"dd-mm-yyyy")</f>
        <v>04-05-2021</v>
      </c>
      <c r="F3118" s="1" t="str">
        <f t="shared" si="192"/>
        <v>May</v>
      </c>
      <c r="G3118" s="1" t="str">
        <f t="shared" si="193"/>
        <v>2021</v>
      </c>
      <c r="H3118" s="1" t="str">
        <f t="shared" si="194"/>
        <v>Tuesday</v>
      </c>
      <c r="I3118" s="1" t="str">
        <f t="shared" si="195"/>
        <v>04</v>
      </c>
      <c r="J3118" t="s">
        <v>35</v>
      </c>
      <c r="K3118" t="s">
        <v>113</v>
      </c>
      <c r="L3118" t="s">
        <v>114</v>
      </c>
      <c r="M3118" t="s">
        <v>22</v>
      </c>
      <c r="N3118">
        <v>50</v>
      </c>
      <c r="O3118">
        <v>300</v>
      </c>
      <c r="P3118">
        <v>150000</v>
      </c>
      <c r="Q3118">
        <v>60000</v>
      </c>
      <c r="R3118">
        <v>0.4</v>
      </c>
      <c r="S3118" t="s">
        <v>17</v>
      </c>
      <c r="T3118" t="str">
        <f>IF(Table1[[#This Row],[Units Sold]]&gt; 700,"High Units","low Units")</f>
        <v>low Units</v>
      </c>
      <c r="U3118">
        <f>SUM(Table1[[#This Row],[Operating Profit]])/SUM(Table1[Operating Profit])*100</f>
        <v>1.8064936836159111E-2</v>
      </c>
      <c r="V3118">
        <f>SUM(Table1[[#This Row],[Price per Unit]]*Table1[[#This Row],[Units Sold]])</f>
        <v>15000</v>
      </c>
      <c r="W3118">
        <f>SUM(Table1[[#This Row],[Total Sales]]-Table1[[#This Row],[Operating Profit]])</f>
        <v>90000</v>
      </c>
      <c r="X3118">
        <f>SUM(Table1[[#This Row],[Total Sales]]-Table1[[#This Row],[Cost]])</f>
        <v>60000</v>
      </c>
      <c r="Y3118">
        <f>SUM(Table1[[#This Row],[profit/loss]])/SUM(Table1[profit/loss])</f>
        <v>1.8064936836159111E-4</v>
      </c>
    </row>
    <row r="3119" spans="1:25" x14ac:dyDescent="0.3">
      <c r="A3119" t="s">
        <v>29</v>
      </c>
      <c r="B3119" t="s">
        <v>17</v>
      </c>
      <c r="C3119">
        <v>1185732</v>
      </c>
      <c r="D3119" s="9">
        <v>44350</v>
      </c>
      <c r="E3119" s="8" t="str">
        <f>TEXT(Table1[[#This Row],[Invoice Date]],"dd-mm-yyyy")</f>
        <v>03-06-2021</v>
      </c>
      <c r="F3119" s="1" t="str">
        <f t="shared" si="192"/>
        <v>June</v>
      </c>
      <c r="G3119" s="1" t="str">
        <f t="shared" si="193"/>
        <v>2021</v>
      </c>
      <c r="H3119" s="1" t="str">
        <f t="shared" si="194"/>
        <v>Thursday</v>
      </c>
      <c r="I3119" s="1" t="str">
        <f t="shared" si="195"/>
        <v>03</v>
      </c>
      <c r="J3119" t="s">
        <v>35</v>
      </c>
      <c r="K3119" t="s">
        <v>113</v>
      </c>
      <c r="L3119" t="s">
        <v>114</v>
      </c>
      <c r="M3119" t="s">
        <v>16</v>
      </c>
      <c r="N3119">
        <v>35</v>
      </c>
      <c r="O3119">
        <v>550</v>
      </c>
      <c r="P3119">
        <v>192500</v>
      </c>
      <c r="Q3119">
        <v>57750</v>
      </c>
      <c r="R3119">
        <v>0.3</v>
      </c>
      <c r="S3119" t="s">
        <v>17</v>
      </c>
      <c r="T3119" t="str">
        <f>IF(Table1[[#This Row],[Units Sold]]&gt; 700,"High Units","low Units")</f>
        <v>low Units</v>
      </c>
      <c r="U3119">
        <f>SUM(Table1[[#This Row],[Operating Profit]])/SUM(Table1[Operating Profit])*100</f>
        <v>1.7387501704803143E-2</v>
      </c>
      <c r="V3119">
        <f>SUM(Table1[[#This Row],[Price per Unit]]*Table1[[#This Row],[Units Sold]])</f>
        <v>19250</v>
      </c>
      <c r="W3119">
        <f>SUM(Table1[[#This Row],[Total Sales]]-Table1[[#This Row],[Operating Profit]])</f>
        <v>134750</v>
      </c>
      <c r="X3119">
        <f>SUM(Table1[[#This Row],[Total Sales]]-Table1[[#This Row],[Cost]])</f>
        <v>57750</v>
      </c>
      <c r="Y3119">
        <f>SUM(Table1[[#This Row],[profit/loss]])/SUM(Table1[profit/loss])</f>
        <v>1.7387501704803143E-4</v>
      </c>
    </row>
    <row r="3120" spans="1:25" x14ac:dyDescent="0.3">
      <c r="A3120" t="s">
        <v>29</v>
      </c>
      <c r="B3120" t="s">
        <v>17</v>
      </c>
      <c r="C3120">
        <v>1185732</v>
      </c>
      <c r="D3120" s="9">
        <v>44350</v>
      </c>
      <c r="E3120" s="8" t="str">
        <f>TEXT(Table1[[#This Row],[Invoice Date]],"dd-mm-yyyy")</f>
        <v>03-06-2021</v>
      </c>
      <c r="F3120" s="1" t="str">
        <f t="shared" si="192"/>
        <v>June</v>
      </c>
      <c r="G3120" s="1" t="str">
        <f t="shared" si="193"/>
        <v>2021</v>
      </c>
      <c r="H3120" s="1" t="str">
        <f t="shared" si="194"/>
        <v>Thursday</v>
      </c>
      <c r="I3120" s="1" t="str">
        <f t="shared" si="195"/>
        <v>03</v>
      </c>
      <c r="J3120" t="s">
        <v>35</v>
      </c>
      <c r="K3120" t="s">
        <v>113</v>
      </c>
      <c r="L3120" t="s">
        <v>114</v>
      </c>
      <c r="M3120" t="s">
        <v>18</v>
      </c>
      <c r="N3120">
        <v>30</v>
      </c>
      <c r="O3120">
        <v>300</v>
      </c>
      <c r="P3120">
        <v>90000</v>
      </c>
      <c r="Q3120">
        <v>31500</v>
      </c>
      <c r="R3120">
        <v>0.35</v>
      </c>
      <c r="S3120" t="s">
        <v>17</v>
      </c>
      <c r="T3120" t="str">
        <f>IF(Table1[[#This Row],[Units Sold]]&gt; 700,"High Units","low Units")</f>
        <v>low Units</v>
      </c>
      <c r="U3120">
        <f>SUM(Table1[[#This Row],[Operating Profit]])/SUM(Table1[Operating Profit])*100</f>
        <v>9.484091838983532E-3</v>
      </c>
      <c r="V3120">
        <f>SUM(Table1[[#This Row],[Price per Unit]]*Table1[[#This Row],[Units Sold]])</f>
        <v>9000</v>
      </c>
      <c r="W3120">
        <f>SUM(Table1[[#This Row],[Total Sales]]-Table1[[#This Row],[Operating Profit]])</f>
        <v>58500</v>
      </c>
      <c r="X3120">
        <f>SUM(Table1[[#This Row],[Total Sales]]-Table1[[#This Row],[Cost]])</f>
        <v>31500</v>
      </c>
      <c r="Y3120">
        <f>SUM(Table1[[#This Row],[profit/loss]])/SUM(Table1[profit/loss])</f>
        <v>9.4840918389835324E-5</v>
      </c>
    </row>
    <row r="3121" spans="1:25" x14ac:dyDescent="0.3">
      <c r="A3121" t="s">
        <v>29</v>
      </c>
      <c r="B3121" t="s">
        <v>17</v>
      </c>
      <c r="C3121">
        <v>1185732</v>
      </c>
      <c r="D3121" s="9">
        <v>44350</v>
      </c>
      <c r="E3121" s="8" t="str">
        <f>TEXT(Table1[[#This Row],[Invoice Date]],"dd-mm-yyyy")</f>
        <v>03-06-2021</v>
      </c>
      <c r="F3121" s="1" t="str">
        <f t="shared" si="192"/>
        <v>June</v>
      </c>
      <c r="G3121" s="1" t="str">
        <f t="shared" si="193"/>
        <v>2021</v>
      </c>
      <c r="H3121" s="1" t="str">
        <f t="shared" si="194"/>
        <v>Thursday</v>
      </c>
      <c r="I3121" s="1" t="str">
        <f t="shared" si="195"/>
        <v>03</v>
      </c>
      <c r="J3121" t="s">
        <v>35</v>
      </c>
      <c r="K3121" t="s">
        <v>113</v>
      </c>
      <c r="L3121" t="s">
        <v>114</v>
      </c>
      <c r="M3121" t="s">
        <v>19</v>
      </c>
      <c r="N3121">
        <v>25</v>
      </c>
      <c r="O3121">
        <v>200</v>
      </c>
      <c r="P3121">
        <v>50000</v>
      </c>
      <c r="Q3121">
        <v>15000</v>
      </c>
      <c r="R3121">
        <v>0.3</v>
      </c>
      <c r="S3121" t="s">
        <v>17</v>
      </c>
      <c r="T3121" t="str">
        <f>IF(Table1[[#This Row],[Units Sold]]&gt; 700,"High Units","low Units")</f>
        <v>low Units</v>
      </c>
      <c r="U3121">
        <f>SUM(Table1[[#This Row],[Operating Profit]])/SUM(Table1[Operating Profit])*100</f>
        <v>4.5162342090397777E-3</v>
      </c>
      <c r="V3121">
        <f>SUM(Table1[[#This Row],[Price per Unit]]*Table1[[#This Row],[Units Sold]])</f>
        <v>5000</v>
      </c>
      <c r="W3121">
        <f>SUM(Table1[[#This Row],[Total Sales]]-Table1[[#This Row],[Operating Profit]])</f>
        <v>35000</v>
      </c>
      <c r="X3121">
        <f>SUM(Table1[[#This Row],[Total Sales]]-Table1[[#This Row],[Cost]])</f>
        <v>15000</v>
      </c>
      <c r="Y3121">
        <f>SUM(Table1[[#This Row],[profit/loss]])/SUM(Table1[profit/loss])</f>
        <v>4.5162342090397776E-5</v>
      </c>
    </row>
    <row r="3122" spans="1:25" x14ac:dyDescent="0.3">
      <c r="A3122" t="s">
        <v>29</v>
      </c>
      <c r="B3122" t="s">
        <v>17</v>
      </c>
      <c r="C3122">
        <v>1185732</v>
      </c>
      <c r="D3122" s="9">
        <v>44350</v>
      </c>
      <c r="E3122" s="8" t="str">
        <f>TEXT(Table1[[#This Row],[Invoice Date]],"dd-mm-yyyy")</f>
        <v>03-06-2021</v>
      </c>
      <c r="F3122" s="1" t="str">
        <f t="shared" si="192"/>
        <v>June</v>
      </c>
      <c r="G3122" s="1" t="str">
        <f t="shared" si="193"/>
        <v>2021</v>
      </c>
      <c r="H3122" s="1" t="str">
        <f t="shared" si="194"/>
        <v>Thursday</v>
      </c>
      <c r="I3122" s="1" t="str">
        <f t="shared" si="195"/>
        <v>03</v>
      </c>
      <c r="J3122" t="s">
        <v>35</v>
      </c>
      <c r="K3122" t="s">
        <v>113</v>
      </c>
      <c r="L3122" t="s">
        <v>114</v>
      </c>
      <c r="M3122" t="s">
        <v>20</v>
      </c>
      <c r="N3122">
        <v>25</v>
      </c>
      <c r="O3122">
        <v>175</v>
      </c>
      <c r="P3122">
        <v>43750</v>
      </c>
      <c r="Q3122">
        <v>13125</v>
      </c>
      <c r="R3122">
        <v>0.3</v>
      </c>
      <c r="S3122" t="s">
        <v>17</v>
      </c>
      <c r="T3122" t="str">
        <f>IF(Table1[[#This Row],[Units Sold]]&gt; 700,"High Units","low Units")</f>
        <v>low Units</v>
      </c>
      <c r="U3122">
        <f>SUM(Table1[[#This Row],[Operating Profit]])/SUM(Table1[Operating Profit])*100</f>
        <v>3.9517049329098053E-3</v>
      </c>
      <c r="V3122">
        <f>SUM(Table1[[#This Row],[Price per Unit]]*Table1[[#This Row],[Units Sold]])</f>
        <v>4375</v>
      </c>
      <c r="W3122">
        <f>SUM(Table1[[#This Row],[Total Sales]]-Table1[[#This Row],[Operating Profit]])</f>
        <v>30625</v>
      </c>
      <c r="X3122">
        <f>SUM(Table1[[#This Row],[Total Sales]]-Table1[[#This Row],[Cost]])</f>
        <v>13125</v>
      </c>
      <c r="Y3122">
        <f>SUM(Table1[[#This Row],[profit/loss]])/SUM(Table1[profit/loss])</f>
        <v>3.9517049329098052E-5</v>
      </c>
    </row>
    <row r="3123" spans="1:25" x14ac:dyDescent="0.3">
      <c r="A3123" t="s">
        <v>29</v>
      </c>
      <c r="B3123" t="s">
        <v>17</v>
      </c>
      <c r="C3123">
        <v>1185732</v>
      </c>
      <c r="D3123" s="9">
        <v>44350</v>
      </c>
      <c r="E3123" s="8" t="str">
        <f>TEXT(Table1[[#This Row],[Invoice Date]],"dd-mm-yyyy")</f>
        <v>03-06-2021</v>
      </c>
      <c r="F3123" s="1" t="str">
        <f t="shared" si="192"/>
        <v>June</v>
      </c>
      <c r="G3123" s="1" t="str">
        <f t="shared" si="193"/>
        <v>2021</v>
      </c>
      <c r="H3123" s="1" t="str">
        <f t="shared" si="194"/>
        <v>Thursday</v>
      </c>
      <c r="I3123" s="1" t="str">
        <f t="shared" si="195"/>
        <v>03</v>
      </c>
      <c r="J3123" t="s">
        <v>35</v>
      </c>
      <c r="K3123" t="s">
        <v>113</v>
      </c>
      <c r="L3123" t="s">
        <v>114</v>
      </c>
      <c r="M3123" t="s">
        <v>21</v>
      </c>
      <c r="N3123">
        <v>35</v>
      </c>
      <c r="O3123">
        <v>175</v>
      </c>
      <c r="P3123">
        <v>61250</v>
      </c>
      <c r="Q3123">
        <v>30625</v>
      </c>
      <c r="R3123">
        <v>0.5</v>
      </c>
      <c r="S3123" t="s">
        <v>17</v>
      </c>
      <c r="T3123" t="str">
        <f>IF(Table1[[#This Row],[Units Sold]]&gt; 700,"High Units","low Units")</f>
        <v>low Units</v>
      </c>
      <c r="U3123">
        <f>SUM(Table1[[#This Row],[Operating Profit]])/SUM(Table1[Operating Profit])*100</f>
        <v>9.2206448434562129E-3</v>
      </c>
      <c r="V3123">
        <f>SUM(Table1[[#This Row],[Price per Unit]]*Table1[[#This Row],[Units Sold]])</f>
        <v>6125</v>
      </c>
      <c r="W3123">
        <f>SUM(Table1[[#This Row],[Total Sales]]-Table1[[#This Row],[Operating Profit]])</f>
        <v>30625</v>
      </c>
      <c r="X3123">
        <f>SUM(Table1[[#This Row],[Total Sales]]-Table1[[#This Row],[Cost]])</f>
        <v>30625</v>
      </c>
      <c r="Y3123">
        <f>SUM(Table1[[#This Row],[profit/loss]])/SUM(Table1[profit/loss])</f>
        <v>9.2206448434562125E-5</v>
      </c>
    </row>
    <row r="3124" spans="1:25" x14ac:dyDescent="0.3">
      <c r="A3124" t="s">
        <v>29</v>
      </c>
      <c r="B3124" t="s">
        <v>17</v>
      </c>
      <c r="C3124">
        <v>1185732</v>
      </c>
      <c r="D3124" s="9">
        <v>44350</v>
      </c>
      <c r="E3124" s="8" t="str">
        <f>TEXT(Table1[[#This Row],[Invoice Date]],"dd-mm-yyyy")</f>
        <v>03-06-2021</v>
      </c>
      <c r="F3124" s="1" t="str">
        <f t="shared" si="192"/>
        <v>June</v>
      </c>
      <c r="G3124" s="1" t="str">
        <f t="shared" si="193"/>
        <v>2021</v>
      </c>
      <c r="H3124" s="1" t="str">
        <f t="shared" si="194"/>
        <v>Thursday</v>
      </c>
      <c r="I3124" s="1" t="str">
        <f t="shared" si="195"/>
        <v>03</v>
      </c>
      <c r="J3124" t="s">
        <v>35</v>
      </c>
      <c r="K3124" t="s">
        <v>113</v>
      </c>
      <c r="L3124" t="s">
        <v>114</v>
      </c>
      <c r="M3124" t="s">
        <v>22</v>
      </c>
      <c r="N3124">
        <v>55</v>
      </c>
      <c r="O3124">
        <v>325</v>
      </c>
      <c r="P3124">
        <v>178750</v>
      </c>
      <c r="Q3124">
        <v>71500</v>
      </c>
      <c r="R3124">
        <v>0.4</v>
      </c>
      <c r="S3124" t="s">
        <v>17</v>
      </c>
      <c r="T3124" t="str">
        <f>IF(Table1[[#This Row],[Units Sold]]&gt; 700,"High Units","low Units")</f>
        <v>low Units</v>
      </c>
      <c r="U3124">
        <f>SUM(Table1[[#This Row],[Operating Profit]])/SUM(Table1[Operating Profit])*100</f>
        <v>2.1527383063089604E-2</v>
      </c>
      <c r="V3124">
        <f>SUM(Table1[[#This Row],[Price per Unit]]*Table1[[#This Row],[Units Sold]])</f>
        <v>17875</v>
      </c>
      <c r="W3124">
        <f>SUM(Table1[[#This Row],[Total Sales]]-Table1[[#This Row],[Operating Profit]])</f>
        <v>107250</v>
      </c>
      <c r="X3124">
        <f>SUM(Table1[[#This Row],[Total Sales]]-Table1[[#This Row],[Cost]])</f>
        <v>71500</v>
      </c>
      <c r="Y3124">
        <f>SUM(Table1[[#This Row],[profit/loss]])/SUM(Table1[profit/loss])</f>
        <v>2.1527383063089605E-4</v>
      </c>
    </row>
    <row r="3125" spans="1:25" x14ac:dyDescent="0.3">
      <c r="A3125" t="s">
        <v>29</v>
      </c>
      <c r="B3125" t="s">
        <v>17</v>
      </c>
      <c r="C3125">
        <v>1185732</v>
      </c>
      <c r="D3125" s="9">
        <v>44379</v>
      </c>
      <c r="E3125" s="8" t="str">
        <f>TEXT(Table1[[#This Row],[Invoice Date]],"dd-mm-yyyy")</f>
        <v>02-07-2021</v>
      </c>
      <c r="F3125" s="1" t="str">
        <f t="shared" si="192"/>
        <v>July</v>
      </c>
      <c r="G3125" s="1" t="str">
        <f t="shared" si="193"/>
        <v>2021</v>
      </c>
      <c r="H3125" s="1" t="str">
        <f t="shared" si="194"/>
        <v>Friday</v>
      </c>
      <c r="I3125" s="1" t="str">
        <f t="shared" si="195"/>
        <v>02</v>
      </c>
      <c r="J3125" t="s">
        <v>35</v>
      </c>
      <c r="K3125" t="s">
        <v>113</v>
      </c>
      <c r="L3125" t="s">
        <v>114</v>
      </c>
      <c r="M3125" t="s">
        <v>16</v>
      </c>
      <c r="N3125">
        <v>50</v>
      </c>
      <c r="O3125">
        <v>550</v>
      </c>
      <c r="P3125">
        <v>275000</v>
      </c>
      <c r="Q3125">
        <v>82500</v>
      </c>
      <c r="R3125">
        <v>0.3</v>
      </c>
      <c r="S3125" t="s">
        <v>17</v>
      </c>
      <c r="T3125" t="str">
        <f>IF(Table1[[#This Row],[Units Sold]]&gt; 700,"High Units","low Units")</f>
        <v>low Units</v>
      </c>
      <c r="U3125">
        <f>SUM(Table1[[#This Row],[Operating Profit]])/SUM(Table1[Operating Profit])*100</f>
        <v>2.4839288149718773E-2</v>
      </c>
      <c r="V3125">
        <f>SUM(Table1[[#This Row],[Price per Unit]]*Table1[[#This Row],[Units Sold]])</f>
        <v>27500</v>
      </c>
      <c r="W3125">
        <f>SUM(Table1[[#This Row],[Total Sales]]-Table1[[#This Row],[Operating Profit]])</f>
        <v>192500</v>
      </c>
      <c r="X3125">
        <f>SUM(Table1[[#This Row],[Total Sales]]-Table1[[#This Row],[Cost]])</f>
        <v>82500</v>
      </c>
      <c r="Y3125">
        <f>SUM(Table1[[#This Row],[profit/loss]])/SUM(Table1[profit/loss])</f>
        <v>2.4839288149718775E-4</v>
      </c>
    </row>
    <row r="3126" spans="1:25" x14ac:dyDescent="0.3">
      <c r="A3126" t="s">
        <v>29</v>
      </c>
      <c r="B3126" t="s">
        <v>17</v>
      </c>
      <c r="C3126">
        <v>1185732</v>
      </c>
      <c r="D3126" s="9">
        <v>44379</v>
      </c>
      <c r="E3126" s="8" t="str">
        <f>TEXT(Table1[[#This Row],[Invoice Date]],"dd-mm-yyyy")</f>
        <v>02-07-2021</v>
      </c>
      <c r="F3126" s="1" t="str">
        <f t="shared" si="192"/>
        <v>July</v>
      </c>
      <c r="G3126" s="1" t="str">
        <f t="shared" si="193"/>
        <v>2021</v>
      </c>
      <c r="H3126" s="1" t="str">
        <f t="shared" si="194"/>
        <v>Friday</v>
      </c>
      <c r="I3126" s="1" t="str">
        <f t="shared" si="195"/>
        <v>02</v>
      </c>
      <c r="J3126" t="s">
        <v>35</v>
      </c>
      <c r="K3126" t="s">
        <v>113</v>
      </c>
      <c r="L3126" t="s">
        <v>114</v>
      </c>
      <c r="M3126" t="s">
        <v>18</v>
      </c>
      <c r="N3126">
        <v>45</v>
      </c>
      <c r="O3126">
        <v>300</v>
      </c>
      <c r="P3126">
        <v>135000</v>
      </c>
      <c r="Q3126">
        <v>47250</v>
      </c>
      <c r="R3126">
        <v>0.35</v>
      </c>
      <c r="S3126" t="s">
        <v>17</v>
      </c>
      <c r="T3126" t="str">
        <f>IF(Table1[[#This Row],[Units Sold]]&gt; 700,"High Units","low Units")</f>
        <v>low Units</v>
      </c>
      <c r="U3126">
        <f>SUM(Table1[[#This Row],[Operating Profit]])/SUM(Table1[Operating Profit])*100</f>
        <v>1.4226137758475298E-2</v>
      </c>
      <c r="V3126">
        <f>SUM(Table1[[#This Row],[Price per Unit]]*Table1[[#This Row],[Units Sold]])</f>
        <v>13500</v>
      </c>
      <c r="W3126">
        <f>SUM(Table1[[#This Row],[Total Sales]]-Table1[[#This Row],[Operating Profit]])</f>
        <v>87750</v>
      </c>
      <c r="X3126">
        <f>SUM(Table1[[#This Row],[Total Sales]]-Table1[[#This Row],[Cost]])</f>
        <v>47250</v>
      </c>
      <c r="Y3126">
        <f>SUM(Table1[[#This Row],[profit/loss]])/SUM(Table1[profit/loss])</f>
        <v>1.4226137758475299E-4</v>
      </c>
    </row>
    <row r="3127" spans="1:25" x14ac:dyDescent="0.3">
      <c r="A3127" t="s">
        <v>29</v>
      </c>
      <c r="B3127" t="s">
        <v>17</v>
      </c>
      <c r="C3127">
        <v>1185732</v>
      </c>
      <c r="D3127" s="9">
        <v>44379</v>
      </c>
      <c r="E3127" s="8" t="str">
        <f>TEXT(Table1[[#This Row],[Invoice Date]],"dd-mm-yyyy")</f>
        <v>02-07-2021</v>
      </c>
      <c r="F3127" s="1" t="str">
        <f t="shared" si="192"/>
        <v>July</v>
      </c>
      <c r="G3127" s="1" t="str">
        <f t="shared" si="193"/>
        <v>2021</v>
      </c>
      <c r="H3127" s="1" t="str">
        <f t="shared" si="194"/>
        <v>Friday</v>
      </c>
      <c r="I3127" s="1" t="str">
        <f t="shared" si="195"/>
        <v>02</v>
      </c>
      <c r="J3127" t="s">
        <v>35</v>
      </c>
      <c r="K3127" t="s">
        <v>113</v>
      </c>
      <c r="L3127" t="s">
        <v>114</v>
      </c>
      <c r="M3127" t="s">
        <v>19</v>
      </c>
      <c r="N3127">
        <v>40</v>
      </c>
      <c r="O3127">
        <v>225</v>
      </c>
      <c r="P3127">
        <v>90000</v>
      </c>
      <c r="Q3127">
        <v>27000</v>
      </c>
      <c r="R3127">
        <v>0.3</v>
      </c>
      <c r="S3127" t="s">
        <v>17</v>
      </c>
      <c r="T3127" t="str">
        <f>IF(Table1[[#This Row],[Units Sold]]&gt; 700,"High Units","low Units")</f>
        <v>low Units</v>
      </c>
      <c r="U3127">
        <f>SUM(Table1[[#This Row],[Operating Profit]])/SUM(Table1[Operating Profit])*100</f>
        <v>8.1292215762715989E-3</v>
      </c>
      <c r="V3127">
        <f>SUM(Table1[[#This Row],[Price per Unit]]*Table1[[#This Row],[Units Sold]])</f>
        <v>9000</v>
      </c>
      <c r="W3127">
        <f>SUM(Table1[[#This Row],[Total Sales]]-Table1[[#This Row],[Operating Profit]])</f>
        <v>63000</v>
      </c>
      <c r="X3127">
        <f>SUM(Table1[[#This Row],[Total Sales]]-Table1[[#This Row],[Cost]])</f>
        <v>27000</v>
      </c>
      <c r="Y3127">
        <f>SUM(Table1[[#This Row],[profit/loss]])/SUM(Table1[profit/loss])</f>
        <v>8.1292215762715996E-5</v>
      </c>
    </row>
    <row r="3128" spans="1:25" x14ac:dyDescent="0.3">
      <c r="A3128" t="s">
        <v>29</v>
      </c>
      <c r="B3128" t="s">
        <v>17</v>
      </c>
      <c r="C3128">
        <v>1185732</v>
      </c>
      <c r="D3128" s="9">
        <v>44379</v>
      </c>
      <c r="E3128" s="8" t="str">
        <f>TEXT(Table1[[#This Row],[Invoice Date]],"dd-mm-yyyy")</f>
        <v>02-07-2021</v>
      </c>
      <c r="F3128" s="1" t="str">
        <f t="shared" si="192"/>
        <v>July</v>
      </c>
      <c r="G3128" s="1" t="str">
        <f t="shared" si="193"/>
        <v>2021</v>
      </c>
      <c r="H3128" s="1" t="str">
        <f t="shared" si="194"/>
        <v>Friday</v>
      </c>
      <c r="I3128" s="1" t="str">
        <f t="shared" si="195"/>
        <v>02</v>
      </c>
      <c r="J3128" t="s">
        <v>35</v>
      </c>
      <c r="K3128" t="s">
        <v>113</v>
      </c>
      <c r="L3128" t="s">
        <v>114</v>
      </c>
      <c r="M3128" t="s">
        <v>20</v>
      </c>
      <c r="N3128">
        <v>40</v>
      </c>
      <c r="O3128">
        <v>175</v>
      </c>
      <c r="P3128">
        <v>70000</v>
      </c>
      <c r="Q3128">
        <v>21000</v>
      </c>
      <c r="R3128">
        <v>0.3</v>
      </c>
      <c r="S3128" t="s">
        <v>17</v>
      </c>
      <c r="T3128" t="str">
        <f>IF(Table1[[#This Row],[Units Sold]]&gt; 700,"High Units","low Units")</f>
        <v>low Units</v>
      </c>
      <c r="U3128">
        <f>SUM(Table1[[#This Row],[Operating Profit]])/SUM(Table1[Operating Profit])*100</f>
        <v>6.3227278926556883E-3</v>
      </c>
      <c r="V3128">
        <f>SUM(Table1[[#This Row],[Price per Unit]]*Table1[[#This Row],[Units Sold]])</f>
        <v>7000</v>
      </c>
      <c r="W3128">
        <f>SUM(Table1[[#This Row],[Total Sales]]-Table1[[#This Row],[Operating Profit]])</f>
        <v>49000</v>
      </c>
      <c r="X3128">
        <f>SUM(Table1[[#This Row],[Total Sales]]-Table1[[#This Row],[Cost]])</f>
        <v>21000</v>
      </c>
      <c r="Y3128">
        <f>SUM(Table1[[#This Row],[profit/loss]])/SUM(Table1[profit/loss])</f>
        <v>6.3227278926556883E-5</v>
      </c>
    </row>
    <row r="3129" spans="1:25" x14ac:dyDescent="0.3">
      <c r="A3129" t="s">
        <v>29</v>
      </c>
      <c r="B3129" t="s">
        <v>17</v>
      </c>
      <c r="C3129">
        <v>1185732</v>
      </c>
      <c r="D3129" s="9">
        <v>44379</v>
      </c>
      <c r="E3129" s="8" t="str">
        <f>TEXT(Table1[[#This Row],[Invoice Date]],"dd-mm-yyyy")</f>
        <v>02-07-2021</v>
      </c>
      <c r="F3129" s="1" t="str">
        <f t="shared" si="192"/>
        <v>July</v>
      </c>
      <c r="G3129" s="1" t="str">
        <f t="shared" si="193"/>
        <v>2021</v>
      </c>
      <c r="H3129" s="1" t="str">
        <f t="shared" si="194"/>
        <v>Friday</v>
      </c>
      <c r="I3129" s="1" t="str">
        <f t="shared" si="195"/>
        <v>02</v>
      </c>
      <c r="J3129" t="s">
        <v>35</v>
      </c>
      <c r="K3129" t="s">
        <v>113</v>
      </c>
      <c r="L3129" t="s">
        <v>114</v>
      </c>
      <c r="M3129" t="s">
        <v>21</v>
      </c>
      <c r="N3129">
        <v>50</v>
      </c>
      <c r="O3129">
        <v>200</v>
      </c>
      <c r="P3129">
        <v>100000</v>
      </c>
      <c r="Q3129">
        <v>50000</v>
      </c>
      <c r="R3129">
        <v>0.5</v>
      </c>
      <c r="S3129" t="s">
        <v>17</v>
      </c>
      <c r="T3129" t="str">
        <f>IF(Table1[[#This Row],[Units Sold]]&gt; 700,"High Units","low Units")</f>
        <v>low Units</v>
      </c>
      <c r="U3129">
        <f>SUM(Table1[[#This Row],[Operating Profit]])/SUM(Table1[Operating Profit])*100</f>
        <v>1.5054114030132591E-2</v>
      </c>
      <c r="V3129">
        <f>SUM(Table1[[#This Row],[Price per Unit]]*Table1[[#This Row],[Units Sold]])</f>
        <v>10000</v>
      </c>
      <c r="W3129">
        <f>SUM(Table1[[#This Row],[Total Sales]]-Table1[[#This Row],[Operating Profit]])</f>
        <v>50000</v>
      </c>
      <c r="X3129">
        <f>SUM(Table1[[#This Row],[Total Sales]]-Table1[[#This Row],[Cost]])</f>
        <v>50000</v>
      </c>
      <c r="Y3129">
        <f>SUM(Table1[[#This Row],[profit/loss]])/SUM(Table1[profit/loss])</f>
        <v>1.5054114030132592E-4</v>
      </c>
    </row>
    <row r="3130" spans="1:25" x14ac:dyDescent="0.3">
      <c r="A3130" t="s">
        <v>29</v>
      </c>
      <c r="B3130" t="s">
        <v>17</v>
      </c>
      <c r="C3130">
        <v>1185732</v>
      </c>
      <c r="D3130" s="9">
        <v>44379</v>
      </c>
      <c r="E3130" s="8" t="str">
        <f>TEXT(Table1[[#This Row],[Invoice Date]],"dd-mm-yyyy")</f>
        <v>02-07-2021</v>
      </c>
      <c r="F3130" s="1" t="str">
        <f t="shared" si="192"/>
        <v>July</v>
      </c>
      <c r="G3130" s="1" t="str">
        <f t="shared" si="193"/>
        <v>2021</v>
      </c>
      <c r="H3130" s="1" t="str">
        <f t="shared" si="194"/>
        <v>Friday</v>
      </c>
      <c r="I3130" s="1" t="str">
        <f t="shared" si="195"/>
        <v>02</v>
      </c>
      <c r="J3130" t="s">
        <v>35</v>
      </c>
      <c r="K3130" t="s">
        <v>113</v>
      </c>
      <c r="L3130" t="s">
        <v>114</v>
      </c>
      <c r="M3130" t="s">
        <v>22</v>
      </c>
      <c r="N3130">
        <v>55</v>
      </c>
      <c r="O3130">
        <v>375</v>
      </c>
      <c r="P3130">
        <v>206250</v>
      </c>
      <c r="Q3130">
        <v>82500</v>
      </c>
      <c r="R3130">
        <v>0.4</v>
      </c>
      <c r="S3130" t="s">
        <v>17</v>
      </c>
      <c r="T3130" t="str">
        <f>IF(Table1[[#This Row],[Units Sold]]&gt; 700,"High Units","low Units")</f>
        <v>low Units</v>
      </c>
      <c r="U3130">
        <f>SUM(Table1[[#This Row],[Operating Profit]])/SUM(Table1[Operating Profit])*100</f>
        <v>2.4839288149718773E-2</v>
      </c>
      <c r="V3130">
        <f>SUM(Table1[[#This Row],[Price per Unit]]*Table1[[#This Row],[Units Sold]])</f>
        <v>20625</v>
      </c>
      <c r="W3130">
        <f>SUM(Table1[[#This Row],[Total Sales]]-Table1[[#This Row],[Operating Profit]])</f>
        <v>123750</v>
      </c>
      <c r="X3130">
        <f>SUM(Table1[[#This Row],[Total Sales]]-Table1[[#This Row],[Cost]])</f>
        <v>82500</v>
      </c>
      <c r="Y3130">
        <f>SUM(Table1[[#This Row],[profit/loss]])/SUM(Table1[profit/loss])</f>
        <v>2.4839288149718775E-4</v>
      </c>
    </row>
    <row r="3131" spans="1:25" x14ac:dyDescent="0.3">
      <c r="A3131" t="s">
        <v>29</v>
      </c>
      <c r="B3131" t="s">
        <v>17</v>
      </c>
      <c r="C3131">
        <v>1185732</v>
      </c>
      <c r="D3131" s="9">
        <v>44411</v>
      </c>
      <c r="E3131" s="8" t="str">
        <f>TEXT(Table1[[#This Row],[Invoice Date]],"dd-mm-yyyy")</f>
        <v>03-08-2021</v>
      </c>
      <c r="F3131" s="1" t="str">
        <f t="shared" si="192"/>
        <v>August</v>
      </c>
      <c r="G3131" s="1" t="str">
        <f t="shared" si="193"/>
        <v>2021</v>
      </c>
      <c r="H3131" s="1" t="str">
        <f t="shared" si="194"/>
        <v>Tuesday</v>
      </c>
      <c r="I3131" s="1" t="str">
        <f t="shared" si="195"/>
        <v>03</v>
      </c>
      <c r="J3131" t="s">
        <v>35</v>
      </c>
      <c r="K3131" t="s">
        <v>113</v>
      </c>
      <c r="L3131" t="s">
        <v>114</v>
      </c>
      <c r="M3131" t="s">
        <v>16</v>
      </c>
      <c r="N3131">
        <v>50</v>
      </c>
      <c r="O3131">
        <v>525</v>
      </c>
      <c r="P3131">
        <v>262500</v>
      </c>
      <c r="Q3131">
        <v>78750</v>
      </c>
      <c r="R3131">
        <v>0.3</v>
      </c>
      <c r="S3131" t="s">
        <v>17</v>
      </c>
      <c r="T3131" t="str">
        <f>IF(Table1[[#This Row],[Units Sold]]&gt; 700,"High Units","low Units")</f>
        <v>low Units</v>
      </c>
      <c r="U3131">
        <f>SUM(Table1[[#This Row],[Operating Profit]])/SUM(Table1[Operating Profit])*100</f>
        <v>2.3710229597458832E-2</v>
      </c>
      <c r="V3131">
        <f>SUM(Table1[[#This Row],[Price per Unit]]*Table1[[#This Row],[Units Sold]])</f>
        <v>26250</v>
      </c>
      <c r="W3131">
        <f>SUM(Table1[[#This Row],[Total Sales]]-Table1[[#This Row],[Operating Profit]])</f>
        <v>183750</v>
      </c>
      <c r="X3131">
        <f>SUM(Table1[[#This Row],[Total Sales]]-Table1[[#This Row],[Cost]])</f>
        <v>78750</v>
      </c>
      <c r="Y3131">
        <f>SUM(Table1[[#This Row],[profit/loss]])/SUM(Table1[profit/loss])</f>
        <v>2.3710229597458831E-4</v>
      </c>
    </row>
    <row r="3132" spans="1:25" x14ac:dyDescent="0.3">
      <c r="A3132" t="s">
        <v>29</v>
      </c>
      <c r="B3132" t="s">
        <v>17</v>
      </c>
      <c r="C3132">
        <v>1185732</v>
      </c>
      <c r="D3132" s="9">
        <v>44411</v>
      </c>
      <c r="E3132" s="8" t="str">
        <f>TEXT(Table1[[#This Row],[Invoice Date]],"dd-mm-yyyy")</f>
        <v>03-08-2021</v>
      </c>
      <c r="F3132" s="1" t="str">
        <f t="shared" si="192"/>
        <v>August</v>
      </c>
      <c r="G3132" s="1" t="str">
        <f t="shared" si="193"/>
        <v>2021</v>
      </c>
      <c r="H3132" s="1" t="str">
        <f t="shared" si="194"/>
        <v>Tuesday</v>
      </c>
      <c r="I3132" s="1" t="str">
        <f t="shared" si="195"/>
        <v>03</v>
      </c>
      <c r="J3132" t="s">
        <v>35</v>
      </c>
      <c r="K3132" t="s">
        <v>113</v>
      </c>
      <c r="L3132" t="s">
        <v>114</v>
      </c>
      <c r="M3132" t="s">
        <v>18</v>
      </c>
      <c r="N3132">
        <v>45</v>
      </c>
      <c r="O3132">
        <v>300</v>
      </c>
      <c r="P3132">
        <v>135000</v>
      </c>
      <c r="Q3132">
        <v>47250</v>
      </c>
      <c r="R3132">
        <v>0.35</v>
      </c>
      <c r="S3132" t="s">
        <v>17</v>
      </c>
      <c r="T3132" t="str">
        <f>IF(Table1[[#This Row],[Units Sold]]&gt; 700,"High Units","low Units")</f>
        <v>low Units</v>
      </c>
      <c r="U3132">
        <f>SUM(Table1[[#This Row],[Operating Profit]])/SUM(Table1[Operating Profit])*100</f>
        <v>1.4226137758475298E-2</v>
      </c>
      <c r="V3132">
        <f>SUM(Table1[[#This Row],[Price per Unit]]*Table1[[#This Row],[Units Sold]])</f>
        <v>13500</v>
      </c>
      <c r="W3132">
        <f>SUM(Table1[[#This Row],[Total Sales]]-Table1[[#This Row],[Operating Profit]])</f>
        <v>87750</v>
      </c>
      <c r="X3132">
        <f>SUM(Table1[[#This Row],[Total Sales]]-Table1[[#This Row],[Cost]])</f>
        <v>47250</v>
      </c>
      <c r="Y3132">
        <f>SUM(Table1[[#This Row],[profit/loss]])/SUM(Table1[profit/loss])</f>
        <v>1.4226137758475299E-4</v>
      </c>
    </row>
    <row r="3133" spans="1:25" x14ac:dyDescent="0.3">
      <c r="A3133" t="s">
        <v>29</v>
      </c>
      <c r="B3133" t="s">
        <v>17</v>
      </c>
      <c r="C3133">
        <v>1185732</v>
      </c>
      <c r="D3133" s="9">
        <v>44411</v>
      </c>
      <c r="E3133" s="8" t="str">
        <f>TEXT(Table1[[#This Row],[Invoice Date]],"dd-mm-yyyy")</f>
        <v>03-08-2021</v>
      </c>
      <c r="F3133" s="1" t="str">
        <f t="shared" si="192"/>
        <v>August</v>
      </c>
      <c r="G3133" s="1" t="str">
        <f t="shared" si="193"/>
        <v>2021</v>
      </c>
      <c r="H3133" s="1" t="str">
        <f t="shared" si="194"/>
        <v>Tuesday</v>
      </c>
      <c r="I3133" s="1" t="str">
        <f t="shared" si="195"/>
        <v>03</v>
      </c>
      <c r="J3133" t="s">
        <v>35</v>
      </c>
      <c r="K3133" t="s">
        <v>113</v>
      </c>
      <c r="L3133" t="s">
        <v>114</v>
      </c>
      <c r="M3133" t="s">
        <v>19</v>
      </c>
      <c r="N3133">
        <v>40</v>
      </c>
      <c r="O3133">
        <v>225</v>
      </c>
      <c r="P3133">
        <v>90000</v>
      </c>
      <c r="Q3133">
        <v>27000</v>
      </c>
      <c r="R3133">
        <v>0.3</v>
      </c>
      <c r="S3133" t="s">
        <v>17</v>
      </c>
      <c r="T3133" t="str">
        <f>IF(Table1[[#This Row],[Units Sold]]&gt; 700,"High Units","low Units")</f>
        <v>low Units</v>
      </c>
      <c r="U3133">
        <f>SUM(Table1[[#This Row],[Operating Profit]])/SUM(Table1[Operating Profit])*100</f>
        <v>8.1292215762715989E-3</v>
      </c>
      <c r="V3133">
        <f>SUM(Table1[[#This Row],[Price per Unit]]*Table1[[#This Row],[Units Sold]])</f>
        <v>9000</v>
      </c>
      <c r="W3133">
        <f>SUM(Table1[[#This Row],[Total Sales]]-Table1[[#This Row],[Operating Profit]])</f>
        <v>63000</v>
      </c>
      <c r="X3133">
        <f>SUM(Table1[[#This Row],[Total Sales]]-Table1[[#This Row],[Cost]])</f>
        <v>27000</v>
      </c>
      <c r="Y3133">
        <f>SUM(Table1[[#This Row],[profit/loss]])/SUM(Table1[profit/loss])</f>
        <v>8.1292215762715996E-5</v>
      </c>
    </row>
    <row r="3134" spans="1:25" x14ac:dyDescent="0.3">
      <c r="A3134" t="s">
        <v>29</v>
      </c>
      <c r="B3134" t="s">
        <v>17</v>
      </c>
      <c r="C3134">
        <v>1185732</v>
      </c>
      <c r="D3134" s="9">
        <v>44411</v>
      </c>
      <c r="E3134" s="8" t="str">
        <f>TEXT(Table1[[#This Row],[Invoice Date]],"dd-mm-yyyy")</f>
        <v>03-08-2021</v>
      </c>
      <c r="F3134" s="1" t="str">
        <f t="shared" si="192"/>
        <v>August</v>
      </c>
      <c r="G3134" s="1" t="str">
        <f t="shared" si="193"/>
        <v>2021</v>
      </c>
      <c r="H3134" s="1" t="str">
        <f t="shared" si="194"/>
        <v>Tuesday</v>
      </c>
      <c r="I3134" s="1" t="str">
        <f t="shared" si="195"/>
        <v>03</v>
      </c>
      <c r="J3134" t="s">
        <v>35</v>
      </c>
      <c r="K3134" t="s">
        <v>113</v>
      </c>
      <c r="L3134" t="s">
        <v>114</v>
      </c>
      <c r="M3134" t="s">
        <v>20</v>
      </c>
      <c r="N3134">
        <v>40</v>
      </c>
      <c r="O3134">
        <v>200</v>
      </c>
      <c r="P3134">
        <v>80000</v>
      </c>
      <c r="Q3134">
        <v>24000</v>
      </c>
      <c r="R3134">
        <v>0.3</v>
      </c>
      <c r="S3134" t="s">
        <v>17</v>
      </c>
      <c r="T3134" t="str">
        <f>IF(Table1[[#This Row],[Units Sold]]&gt; 700,"High Units","low Units")</f>
        <v>low Units</v>
      </c>
      <c r="U3134">
        <f>SUM(Table1[[#This Row],[Operating Profit]])/SUM(Table1[Operating Profit])*100</f>
        <v>7.225974734463644E-3</v>
      </c>
      <c r="V3134">
        <f>SUM(Table1[[#This Row],[Price per Unit]]*Table1[[#This Row],[Units Sold]])</f>
        <v>8000</v>
      </c>
      <c r="W3134">
        <f>SUM(Table1[[#This Row],[Total Sales]]-Table1[[#This Row],[Operating Profit]])</f>
        <v>56000</v>
      </c>
      <c r="X3134">
        <f>SUM(Table1[[#This Row],[Total Sales]]-Table1[[#This Row],[Cost]])</f>
        <v>24000</v>
      </c>
      <c r="Y3134">
        <f>SUM(Table1[[#This Row],[profit/loss]])/SUM(Table1[profit/loss])</f>
        <v>7.225974734463644E-5</v>
      </c>
    </row>
    <row r="3135" spans="1:25" x14ac:dyDescent="0.3">
      <c r="A3135" t="s">
        <v>29</v>
      </c>
      <c r="B3135" t="s">
        <v>17</v>
      </c>
      <c r="C3135">
        <v>1185732</v>
      </c>
      <c r="D3135" s="9">
        <v>44411</v>
      </c>
      <c r="E3135" s="8" t="str">
        <f>TEXT(Table1[[#This Row],[Invoice Date]],"dd-mm-yyyy")</f>
        <v>03-08-2021</v>
      </c>
      <c r="F3135" s="1" t="str">
        <f t="shared" si="192"/>
        <v>August</v>
      </c>
      <c r="G3135" s="1" t="str">
        <f t="shared" si="193"/>
        <v>2021</v>
      </c>
      <c r="H3135" s="1" t="str">
        <f t="shared" si="194"/>
        <v>Tuesday</v>
      </c>
      <c r="I3135" s="1" t="str">
        <f t="shared" si="195"/>
        <v>03</v>
      </c>
      <c r="J3135" t="s">
        <v>35</v>
      </c>
      <c r="K3135" t="s">
        <v>113</v>
      </c>
      <c r="L3135" t="s">
        <v>114</v>
      </c>
      <c r="M3135" t="s">
        <v>21</v>
      </c>
      <c r="N3135">
        <v>50</v>
      </c>
      <c r="O3135">
        <v>175</v>
      </c>
      <c r="P3135">
        <v>87500</v>
      </c>
      <c r="Q3135">
        <v>43750</v>
      </c>
      <c r="R3135">
        <v>0.5</v>
      </c>
      <c r="S3135" t="s">
        <v>17</v>
      </c>
      <c r="T3135" t="str">
        <f>IF(Table1[[#This Row],[Units Sold]]&gt; 700,"High Units","low Units")</f>
        <v>low Units</v>
      </c>
      <c r="U3135">
        <f>SUM(Table1[[#This Row],[Operating Profit]])/SUM(Table1[Operating Profit])*100</f>
        <v>1.3172349776366016E-2</v>
      </c>
      <c r="V3135">
        <f>SUM(Table1[[#This Row],[Price per Unit]]*Table1[[#This Row],[Units Sold]])</f>
        <v>8750</v>
      </c>
      <c r="W3135">
        <f>SUM(Table1[[#This Row],[Total Sales]]-Table1[[#This Row],[Operating Profit]])</f>
        <v>43750</v>
      </c>
      <c r="X3135">
        <f>SUM(Table1[[#This Row],[Total Sales]]-Table1[[#This Row],[Cost]])</f>
        <v>43750</v>
      </c>
      <c r="Y3135">
        <f>SUM(Table1[[#This Row],[profit/loss]])/SUM(Table1[profit/loss])</f>
        <v>1.3172349776366016E-4</v>
      </c>
    </row>
    <row r="3136" spans="1:25" x14ac:dyDescent="0.3">
      <c r="A3136" t="s">
        <v>29</v>
      </c>
      <c r="B3136" t="s">
        <v>17</v>
      </c>
      <c r="C3136">
        <v>1185732</v>
      </c>
      <c r="D3136" s="9">
        <v>44411</v>
      </c>
      <c r="E3136" s="8" t="str">
        <f>TEXT(Table1[[#This Row],[Invoice Date]],"dd-mm-yyyy")</f>
        <v>03-08-2021</v>
      </c>
      <c r="F3136" s="1" t="str">
        <f t="shared" si="192"/>
        <v>August</v>
      </c>
      <c r="G3136" s="1" t="str">
        <f t="shared" si="193"/>
        <v>2021</v>
      </c>
      <c r="H3136" s="1" t="str">
        <f t="shared" si="194"/>
        <v>Tuesday</v>
      </c>
      <c r="I3136" s="1" t="str">
        <f t="shared" si="195"/>
        <v>03</v>
      </c>
      <c r="J3136" t="s">
        <v>35</v>
      </c>
      <c r="K3136" t="s">
        <v>113</v>
      </c>
      <c r="L3136" t="s">
        <v>114</v>
      </c>
      <c r="M3136" t="s">
        <v>22</v>
      </c>
      <c r="N3136">
        <v>55</v>
      </c>
      <c r="O3136">
        <v>350</v>
      </c>
      <c r="P3136">
        <v>192500</v>
      </c>
      <c r="Q3136">
        <v>77000</v>
      </c>
      <c r="R3136">
        <v>0.4</v>
      </c>
      <c r="S3136" t="s">
        <v>17</v>
      </c>
      <c r="T3136" t="str">
        <f>IF(Table1[[#This Row],[Units Sold]]&gt; 700,"High Units","low Units")</f>
        <v>low Units</v>
      </c>
      <c r="U3136">
        <f>SUM(Table1[[#This Row],[Operating Profit]])/SUM(Table1[Operating Profit])*100</f>
        <v>2.318333560640419E-2</v>
      </c>
      <c r="V3136">
        <f>SUM(Table1[[#This Row],[Price per Unit]]*Table1[[#This Row],[Units Sold]])</f>
        <v>19250</v>
      </c>
      <c r="W3136">
        <f>SUM(Table1[[#This Row],[Total Sales]]-Table1[[#This Row],[Operating Profit]])</f>
        <v>115500</v>
      </c>
      <c r="X3136">
        <f>SUM(Table1[[#This Row],[Total Sales]]-Table1[[#This Row],[Cost]])</f>
        <v>77000</v>
      </c>
      <c r="Y3136">
        <f>SUM(Table1[[#This Row],[profit/loss]])/SUM(Table1[profit/loss])</f>
        <v>2.3183335606404191E-4</v>
      </c>
    </row>
    <row r="3137" spans="1:25" x14ac:dyDescent="0.3">
      <c r="A3137" t="s">
        <v>29</v>
      </c>
      <c r="B3137" t="s">
        <v>17</v>
      </c>
      <c r="C3137">
        <v>1185732</v>
      </c>
      <c r="D3137" s="9">
        <v>44443</v>
      </c>
      <c r="E3137" s="8" t="str">
        <f>TEXT(Table1[[#This Row],[Invoice Date]],"dd-mm-yyyy")</f>
        <v>04-09-2021</v>
      </c>
      <c r="F3137" s="1" t="str">
        <f t="shared" si="192"/>
        <v>September</v>
      </c>
      <c r="G3137" s="1" t="str">
        <f t="shared" si="193"/>
        <v>2021</v>
      </c>
      <c r="H3137" s="1" t="str">
        <f t="shared" si="194"/>
        <v>Saturday</v>
      </c>
      <c r="I3137" s="1" t="str">
        <f t="shared" si="195"/>
        <v>04</v>
      </c>
      <c r="J3137" t="s">
        <v>35</v>
      </c>
      <c r="K3137" t="s">
        <v>113</v>
      </c>
      <c r="L3137" t="s">
        <v>114</v>
      </c>
      <c r="M3137" t="s">
        <v>16</v>
      </c>
      <c r="N3137">
        <v>35</v>
      </c>
      <c r="O3137">
        <v>475</v>
      </c>
      <c r="P3137">
        <v>166250</v>
      </c>
      <c r="Q3137">
        <v>49875</v>
      </c>
      <c r="R3137">
        <v>0.3</v>
      </c>
      <c r="S3137" t="s">
        <v>17</v>
      </c>
      <c r="T3137" t="str">
        <f>IF(Table1[[#This Row],[Units Sold]]&gt; 700,"High Units","low Units")</f>
        <v>low Units</v>
      </c>
      <c r="U3137">
        <f>SUM(Table1[[#This Row],[Operating Profit]])/SUM(Table1[Operating Profit])*100</f>
        <v>1.501647874505726E-2</v>
      </c>
      <c r="V3137">
        <f>SUM(Table1[[#This Row],[Price per Unit]]*Table1[[#This Row],[Units Sold]])</f>
        <v>16625</v>
      </c>
      <c r="W3137">
        <f>SUM(Table1[[#This Row],[Total Sales]]-Table1[[#This Row],[Operating Profit]])</f>
        <v>116375</v>
      </c>
      <c r="X3137">
        <f>SUM(Table1[[#This Row],[Total Sales]]-Table1[[#This Row],[Cost]])</f>
        <v>49875</v>
      </c>
      <c r="Y3137">
        <f>SUM(Table1[[#This Row],[profit/loss]])/SUM(Table1[profit/loss])</f>
        <v>1.501647874505726E-4</v>
      </c>
    </row>
    <row r="3138" spans="1:25" x14ac:dyDescent="0.3">
      <c r="A3138" t="s">
        <v>29</v>
      </c>
      <c r="B3138" t="s">
        <v>17</v>
      </c>
      <c r="C3138">
        <v>1185732</v>
      </c>
      <c r="D3138" s="9">
        <v>44443</v>
      </c>
      <c r="E3138" s="8" t="str">
        <f>TEXT(Table1[[#This Row],[Invoice Date]],"dd-mm-yyyy")</f>
        <v>04-09-2021</v>
      </c>
      <c r="F3138" s="1" t="str">
        <f t="shared" si="192"/>
        <v>September</v>
      </c>
      <c r="G3138" s="1" t="str">
        <f t="shared" si="193"/>
        <v>2021</v>
      </c>
      <c r="H3138" s="1" t="str">
        <f t="shared" si="194"/>
        <v>Saturday</v>
      </c>
      <c r="I3138" s="1" t="str">
        <f t="shared" si="195"/>
        <v>04</v>
      </c>
      <c r="J3138" t="s">
        <v>35</v>
      </c>
      <c r="K3138" t="s">
        <v>113</v>
      </c>
      <c r="L3138" t="s">
        <v>114</v>
      </c>
      <c r="M3138" t="s">
        <v>18</v>
      </c>
      <c r="N3138">
        <v>30</v>
      </c>
      <c r="O3138">
        <v>250</v>
      </c>
      <c r="P3138">
        <v>75000</v>
      </c>
      <c r="Q3138">
        <v>26250</v>
      </c>
      <c r="R3138">
        <v>0.35</v>
      </c>
      <c r="S3138" t="s">
        <v>17</v>
      </c>
      <c r="T3138" t="str">
        <f>IF(Table1[[#This Row],[Units Sold]]&gt; 700,"High Units","low Units")</f>
        <v>low Units</v>
      </c>
      <c r="U3138">
        <f>SUM(Table1[[#This Row],[Operating Profit]])/SUM(Table1[Operating Profit])*100</f>
        <v>7.9034098658196106E-3</v>
      </c>
      <c r="V3138">
        <f>SUM(Table1[[#This Row],[Price per Unit]]*Table1[[#This Row],[Units Sold]])</f>
        <v>7500</v>
      </c>
      <c r="W3138">
        <f>SUM(Table1[[#This Row],[Total Sales]]-Table1[[#This Row],[Operating Profit]])</f>
        <v>48750</v>
      </c>
      <c r="X3138">
        <f>SUM(Table1[[#This Row],[Total Sales]]-Table1[[#This Row],[Cost]])</f>
        <v>26250</v>
      </c>
      <c r="Y3138">
        <f>SUM(Table1[[#This Row],[profit/loss]])/SUM(Table1[profit/loss])</f>
        <v>7.9034098658196104E-5</v>
      </c>
    </row>
    <row r="3139" spans="1:25" x14ac:dyDescent="0.3">
      <c r="A3139" t="s">
        <v>29</v>
      </c>
      <c r="B3139" t="s">
        <v>17</v>
      </c>
      <c r="C3139">
        <v>1185732</v>
      </c>
      <c r="D3139" s="9">
        <v>44443</v>
      </c>
      <c r="E3139" s="8" t="str">
        <f>TEXT(Table1[[#This Row],[Invoice Date]],"dd-mm-yyyy")</f>
        <v>04-09-2021</v>
      </c>
      <c r="F3139" s="1" t="str">
        <f t="shared" ref="F3139:F3202" si="196">TEXT(D3139,"mmmm")</f>
        <v>September</v>
      </c>
      <c r="G3139" s="1" t="str">
        <f t="shared" ref="G3139:G3202" si="197">TEXT(D3139,"YYYY")</f>
        <v>2021</v>
      </c>
      <c r="H3139" s="1" t="str">
        <f t="shared" ref="H3139:H3202" si="198">TEXT(D3139,"dddd")</f>
        <v>Saturday</v>
      </c>
      <c r="I3139" s="1" t="str">
        <f t="shared" ref="I3139:I3202" si="199">TEXT(D3139,"dd")</f>
        <v>04</v>
      </c>
      <c r="J3139" t="s">
        <v>35</v>
      </c>
      <c r="K3139" t="s">
        <v>113</v>
      </c>
      <c r="L3139" t="s">
        <v>114</v>
      </c>
      <c r="M3139" t="s">
        <v>19</v>
      </c>
      <c r="N3139">
        <v>25</v>
      </c>
      <c r="O3139">
        <v>150</v>
      </c>
      <c r="P3139">
        <v>37500</v>
      </c>
      <c r="Q3139">
        <v>11250</v>
      </c>
      <c r="R3139">
        <v>0.3</v>
      </c>
      <c r="S3139" t="s">
        <v>17</v>
      </c>
      <c r="T3139" t="str">
        <f>IF(Table1[[#This Row],[Units Sold]]&gt; 700,"High Units","low Units")</f>
        <v>low Units</v>
      </c>
      <c r="U3139">
        <f>SUM(Table1[[#This Row],[Operating Profit]])/SUM(Table1[Operating Profit])*100</f>
        <v>3.3871756567798333E-3</v>
      </c>
      <c r="V3139">
        <f>SUM(Table1[[#This Row],[Price per Unit]]*Table1[[#This Row],[Units Sold]])</f>
        <v>3750</v>
      </c>
      <c r="W3139">
        <f>SUM(Table1[[#This Row],[Total Sales]]-Table1[[#This Row],[Operating Profit]])</f>
        <v>26250</v>
      </c>
      <c r="X3139">
        <f>SUM(Table1[[#This Row],[Total Sales]]-Table1[[#This Row],[Cost]])</f>
        <v>11250</v>
      </c>
      <c r="Y3139">
        <f>SUM(Table1[[#This Row],[profit/loss]])/SUM(Table1[profit/loss])</f>
        <v>3.3871756567798334E-5</v>
      </c>
    </row>
    <row r="3140" spans="1:25" x14ac:dyDescent="0.3">
      <c r="A3140" t="s">
        <v>29</v>
      </c>
      <c r="B3140" t="s">
        <v>17</v>
      </c>
      <c r="C3140">
        <v>1185732</v>
      </c>
      <c r="D3140" s="9">
        <v>44443</v>
      </c>
      <c r="E3140" s="8" t="str">
        <f>TEXT(Table1[[#This Row],[Invoice Date]],"dd-mm-yyyy")</f>
        <v>04-09-2021</v>
      </c>
      <c r="F3140" s="1" t="str">
        <f t="shared" si="196"/>
        <v>September</v>
      </c>
      <c r="G3140" s="1" t="str">
        <f t="shared" si="197"/>
        <v>2021</v>
      </c>
      <c r="H3140" s="1" t="str">
        <f t="shared" si="198"/>
        <v>Saturday</v>
      </c>
      <c r="I3140" s="1" t="str">
        <f t="shared" si="199"/>
        <v>04</v>
      </c>
      <c r="J3140" t="s">
        <v>35</v>
      </c>
      <c r="K3140" t="s">
        <v>113</v>
      </c>
      <c r="L3140" t="s">
        <v>114</v>
      </c>
      <c r="M3140" t="s">
        <v>20</v>
      </c>
      <c r="N3140">
        <v>25</v>
      </c>
      <c r="O3140">
        <v>125</v>
      </c>
      <c r="P3140">
        <v>31250</v>
      </c>
      <c r="Q3140">
        <v>9375</v>
      </c>
      <c r="R3140">
        <v>0.3</v>
      </c>
      <c r="S3140" t="s">
        <v>17</v>
      </c>
      <c r="T3140" t="str">
        <f>IF(Table1[[#This Row],[Units Sold]]&gt; 700,"High Units","low Units")</f>
        <v>low Units</v>
      </c>
      <c r="U3140">
        <f>SUM(Table1[[#This Row],[Operating Profit]])/SUM(Table1[Operating Profit])*100</f>
        <v>2.8226463806498609E-3</v>
      </c>
      <c r="V3140">
        <f>SUM(Table1[[#This Row],[Price per Unit]]*Table1[[#This Row],[Units Sold]])</f>
        <v>3125</v>
      </c>
      <c r="W3140">
        <f>SUM(Table1[[#This Row],[Total Sales]]-Table1[[#This Row],[Operating Profit]])</f>
        <v>21875</v>
      </c>
      <c r="X3140">
        <f>SUM(Table1[[#This Row],[Total Sales]]-Table1[[#This Row],[Cost]])</f>
        <v>9375</v>
      </c>
      <c r="Y3140">
        <f>SUM(Table1[[#This Row],[profit/loss]])/SUM(Table1[profit/loss])</f>
        <v>2.8226463806498609E-5</v>
      </c>
    </row>
    <row r="3141" spans="1:25" x14ac:dyDescent="0.3">
      <c r="A3141" t="s">
        <v>29</v>
      </c>
      <c r="B3141" t="s">
        <v>17</v>
      </c>
      <c r="C3141">
        <v>1185732</v>
      </c>
      <c r="D3141" s="9">
        <v>44443</v>
      </c>
      <c r="E3141" s="8" t="str">
        <f>TEXT(Table1[[#This Row],[Invoice Date]],"dd-mm-yyyy")</f>
        <v>04-09-2021</v>
      </c>
      <c r="F3141" s="1" t="str">
        <f t="shared" si="196"/>
        <v>September</v>
      </c>
      <c r="G3141" s="1" t="str">
        <f t="shared" si="197"/>
        <v>2021</v>
      </c>
      <c r="H3141" s="1" t="str">
        <f t="shared" si="198"/>
        <v>Saturday</v>
      </c>
      <c r="I3141" s="1" t="str">
        <f t="shared" si="199"/>
        <v>04</v>
      </c>
      <c r="J3141" t="s">
        <v>35</v>
      </c>
      <c r="K3141" t="s">
        <v>113</v>
      </c>
      <c r="L3141" t="s">
        <v>114</v>
      </c>
      <c r="M3141" t="s">
        <v>21</v>
      </c>
      <c r="N3141">
        <v>35</v>
      </c>
      <c r="O3141">
        <v>125</v>
      </c>
      <c r="P3141">
        <v>43750</v>
      </c>
      <c r="Q3141">
        <v>21875</v>
      </c>
      <c r="R3141">
        <v>0.5</v>
      </c>
      <c r="S3141" t="s">
        <v>17</v>
      </c>
      <c r="T3141" t="str">
        <f>IF(Table1[[#This Row],[Units Sold]]&gt; 700,"High Units","low Units")</f>
        <v>low Units</v>
      </c>
      <c r="U3141">
        <f>SUM(Table1[[#This Row],[Operating Profit]])/SUM(Table1[Operating Profit])*100</f>
        <v>6.5861748881830082E-3</v>
      </c>
      <c r="V3141">
        <f>SUM(Table1[[#This Row],[Price per Unit]]*Table1[[#This Row],[Units Sold]])</f>
        <v>4375</v>
      </c>
      <c r="W3141">
        <f>SUM(Table1[[#This Row],[Total Sales]]-Table1[[#This Row],[Operating Profit]])</f>
        <v>21875</v>
      </c>
      <c r="X3141">
        <f>SUM(Table1[[#This Row],[Total Sales]]-Table1[[#This Row],[Cost]])</f>
        <v>21875</v>
      </c>
      <c r="Y3141">
        <f>SUM(Table1[[#This Row],[profit/loss]])/SUM(Table1[profit/loss])</f>
        <v>6.5861748881830082E-5</v>
      </c>
    </row>
    <row r="3142" spans="1:25" x14ac:dyDescent="0.3">
      <c r="A3142" t="s">
        <v>29</v>
      </c>
      <c r="B3142" t="s">
        <v>17</v>
      </c>
      <c r="C3142">
        <v>1185732</v>
      </c>
      <c r="D3142" s="9">
        <v>44443</v>
      </c>
      <c r="E3142" s="8" t="str">
        <f>TEXT(Table1[[#This Row],[Invoice Date]],"dd-mm-yyyy")</f>
        <v>04-09-2021</v>
      </c>
      <c r="F3142" s="1" t="str">
        <f t="shared" si="196"/>
        <v>September</v>
      </c>
      <c r="G3142" s="1" t="str">
        <f t="shared" si="197"/>
        <v>2021</v>
      </c>
      <c r="H3142" s="1" t="str">
        <f t="shared" si="198"/>
        <v>Saturday</v>
      </c>
      <c r="I3142" s="1" t="str">
        <f t="shared" si="199"/>
        <v>04</v>
      </c>
      <c r="J3142" t="s">
        <v>35</v>
      </c>
      <c r="K3142" t="s">
        <v>113</v>
      </c>
      <c r="L3142" t="s">
        <v>114</v>
      </c>
      <c r="M3142" t="s">
        <v>22</v>
      </c>
      <c r="N3142">
        <v>40</v>
      </c>
      <c r="O3142">
        <v>200</v>
      </c>
      <c r="P3142">
        <v>80000</v>
      </c>
      <c r="Q3142">
        <v>32000</v>
      </c>
      <c r="R3142">
        <v>0.4</v>
      </c>
      <c r="S3142" t="s">
        <v>17</v>
      </c>
      <c r="T3142" t="str">
        <f>IF(Table1[[#This Row],[Units Sold]]&gt; 700,"High Units","low Units")</f>
        <v>low Units</v>
      </c>
      <c r="U3142">
        <f>SUM(Table1[[#This Row],[Operating Profit]])/SUM(Table1[Operating Profit])*100</f>
        <v>9.6346329792848587E-3</v>
      </c>
      <c r="V3142">
        <f>SUM(Table1[[#This Row],[Price per Unit]]*Table1[[#This Row],[Units Sold]])</f>
        <v>8000</v>
      </c>
      <c r="W3142">
        <f>SUM(Table1[[#This Row],[Total Sales]]-Table1[[#This Row],[Operating Profit]])</f>
        <v>48000</v>
      </c>
      <c r="X3142">
        <f>SUM(Table1[[#This Row],[Total Sales]]-Table1[[#This Row],[Cost]])</f>
        <v>32000</v>
      </c>
      <c r="Y3142">
        <f>SUM(Table1[[#This Row],[profit/loss]])/SUM(Table1[profit/loss])</f>
        <v>9.6346329792848591E-5</v>
      </c>
    </row>
    <row r="3143" spans="1:25" x14ac:dyDescent="0.3">
      <c r="A3143" t="s">
        <v>29</v>
      </c>
      <c r="B3143" t="s">
        <v>17</v>
      </c>
      <c r="C3143">
        <v>1185732</v>
      </c>
      <c r="D3143" s="9">
        <v>44472</v>
      </c>
      <c r="E3143" s="8" t="str">
        <f>TEXT(Table1[[#This Row],[Invoice Date]],"dd-mm-yyyy")</f>
        <v>03-10-2021</v>
      </c>
      <c r="F3143" s="1" t="str">
        <f t="shared" si="196"/>
        <v>October</v>
      </c>
      <c r="G3143" s="1" t="str">
        <f t="shared" si="197"/>
        <v>2021</v>
      </c>
      <c r="H3143" s="1" t="str">
        <f t="shared" si="198"/>
        <v>Sunday</v>
      </c>
      <c r="I3143" s="1" t="str">
        <f t="shared" si="199"/>
        <v>03</v>
      </c>
      <c r="J3143" t="s">
        <v>35</v>
      </c>
      <c r="K3143" t="s">
        <v>113</v>
      </c>
      <c r="L3143" t="s">
        <v>114</v>
      </c>
      <c r="M3143" t="s">
        <v>16</v>
      </c>
      <c r="N3143">
        <v>45</v>
      </c>
      <c r="O3143">
        <v>375</v>
      </c>
      <c r="P3143">
        <v>168750</v>
      </c>
      <c r="Q3143">
        <v>50625</v>
      </c>
      <c r="R3143">
        <v>0.3</v>
      </c>
      <c r="S3143" t="s">
        <v>17</v>
      </c>
      <c r="T3143" t="str">
        <f>IF(Table1[[#This Row],[Units Sold]]&gt; 700,"High Units","low Units")</f>
        <v>low Units</v>
      </c>
      <c r="U3143">
        <f>SUM(Table1[[#This Row],[Operating Profit]])/SUM(Table1[Operating Profit])*100</f>
        <v>1.5242290455509249E-2</v>
      </c>
      <c r="V3143">
        <f>SUM(Table1[[#This Row],[Price per Unit]]*Table1[[#This Row],[Units Sold]])</f>
        <v>16875</v>
      </c>
      <c r="W3143">
        <f>SUM(Table1[[#This Row],[Total Sales]]-Table1[[#This Row],[Operating Profit]])</f>
        <v>118125</v>
      </c>
      <c r="X3143">
        <f>SUM(Table1[[#This Row],[Total Sales]]-Table1[[#This Row],[Cost]])</f>
        <v>50625</v>
      </c>
      <c r="Y3143">
        <f>SUM(Table1[[#This Row],[profit/loss]])/SUM(Table1[profit/loss])</f>
        <v>1.5242290455509249E-4</v>
      </c>
    </row>
    <row r="3144" spans="1:25" x14ac:dyDescent="0.3">
      <c r="A3144" t="s">
        <v>29</v>
      </c>
      <c r="B3144" t="s">
        <v>17</v>
      </c>
      <c r="C3144">
        <v>1185732</v>
      </c>
      <c r="D3144" s="9">
        <v>44472</v>
      </c>
      <c r="E3144" s="8" t="str">
        <f>TEXT(Table1[[#This Row],[Invoice Date]],"dd-mm-yyyy")</f>
        <v>03-10-2021</v>
      </c>
      <c r="F3144" s="1" t="str">
        <f t="shared" si="196"/>
        <v>October</v>
      </c>
      <c r="G3144" s="1" t="str">
        <f t="shared" si="197"/>
        <v>2021</v>
      </c>
      <c r="H3144" s="1" t="str">
        <f t="shared" si="198"/>
        <v>Sunday</v>
      </c>
      <c r="I3144" s="1" t="str">
        <f t="shared" si="199"/>
        <v>03</v>
      </c>
      <c r="J3144" t="s">
        <v>35</v>
      </c>
      <c r="K3144" t="s">
        <v>113</v>
      </c>
      <c r="L3144" t="s">
        <v>114</v>
      </c>
      <c r="M3144" t="s">
        <v>18</v>
      </c>
      <c r="N3144">
        <v>35</v>
      </c>
      <c r="O3144">
        <v>225</v>
      </c>
      <c r="P3144">
        <v>78750</v>
      </c>
      <c r="Q3144">
        <v>27563</v>
      </c>
      <c r="R3144">
        <v>0.35</v>
      </c>
      <c r="S3144" t="s">
        <v>17</v>
      </c>
      <c r="T3144" t="str">
        <f>IF(Table1[[#This Row],[Units Sold]]&gt; 700,"High Units","low Units")</f>
        <v>low Units</v>
      </c>
      <c r="U3144">
        <f>SUM(Table1[[#This Row],[Operating Profit]])/SUM(Table1[Operating Profit])*100</f>
        <v>8.2987309002508919E-3</v>
      </c>
      <c r="V3144">
        <f>SUM(Table1[[#This Row],[Price per Unit]]*Table1[[#This Row],[Units Sold]])</f>
        <v>7875</v>
      </c>
      <c r="W3144">
        <f>SUM(Table1[[#This Row],[Total Sales]]-Table1[[#This Row],[Operating Profit]])</f>
        <v>51187</v>
      </c>
      <c r="X3144">
        <f>SUM(Table1[[#This Row],[Total Sales]]-Table1[[#This Row],[Cost]])</f>
        <v>27563</v>
      </c>
      <c r="Y3144">
        <f>SUM(Table1[[#This Row],[profit/loss]])/SUM(Table1[profit/loss])</f>
        <v>8.298730900250892E-5</v>
      </c>
    </row>
    <row r="3145" spans="1:25" x14ac:dyDescent="0.3">
      <c r="A3145" t="s">
        <v>29</v>
      </c>
      <c r="B3145" t="s">
        <v>17</v>
      </c>
      <c r="C3145">
        <v>1185732</v>
      </c>
      <c r="D3145" s="9">
        <v>44472</v>
      </c>
      <c r="E3145" s="8" t="str">
        <f>TEXT(Table1[[#This Row],[Invoice Date]],"dd-mm-yyyy")</f>
        <v>03-10-2021</v>
      </c>
      <c r="F3145" s="1" t="str">
        <f t="shared" si="196"/>
        <v>October</v>
      </c>
      <c r="G3145" s="1" t="str">
        <f t="shared" si="197"/>
        <v>2021</v>
      </c>
      <c r="H3145" s="1" t="str">
        <f t="shared" si="198"/>
        <v>Sunday</v>
      </c>
      <c r="I3145" s="1" t="str">
        <f t="shared" si="199"/>
        <v>03</v>
      </c>
      <c r="J3145" t="s">
        <v>35</v>
      </c>
      <c r="K3145" t="s">
        <v>113</v>
      </c>
      <c r="L3145" t="s">
        <v>114</v>
      </c>
      <c r="M3145" t="s">
        <v>19</v>
      </c>
      <c r="N3145">
        <v>35</v>
      </c>
      <c r="O3145">
        <v>125</v>
      </c>
      <c r="P3145">
        <v>43750</v>
      </c>
      <c r="Q3145">
        <v>13125</v>
      </c>
      <c r="R3145">
        <v>0.3</v>
      </c>
      <c r="S3145" t="s">
        <v>17</v>
      </c>
      <c r="T3145" t="str">
        <f>IF(Table1[[#This Row],[Units Sold]]&gt; 700,"High Units","low Units")</f>
        <v>low Units</v>
      </c>
      <c r="U3145">
        <f>SUM(Table1[[#This Row],[Operating Profit]])/SUM(Table1[Operating Profit])*100</f>
        <v>3.9517049329098053E-3</v>
      </c>
      <c r="V3145">
        <f>SUM(Table1[[#This Row],[Price per Unit]]*Table1[[#This Row],[Units Sold]])</f>
        <v>4375</v>
      </c>
      <c r="W3145">
        <f>SUM(Table1[[#This Row],[Total Sales]]-Table1[[#This Row],[Operating Profit]])</f>
        <v>30625</v>
      </c>
      <c r="X3145">
        <f>SUM(Table1[[#This Row],[Total Sales]]-Table1[[#This Row],[Cost]])</f>
        <v>13125</v>
      </c>
      <c r="Y3145">
        <f>SUM(Table1[[#This Row],[profit/loss]])/SUM(Table1[profit/loss])</f>
        <v>3.9517049329098052E-5</v>
      </c>
    </row>
    <row r="3146" spans="1:25" x14ac:dyDescent="0.3">
      <c r="A3146" t="s">
        <v>29</v>
      </c>
      <c r="B3146" t="s">
        <v>17</v>
      </c>
      <c r="C3146">
        <v>1185732</v>
      </c>
      <c r="D3146" s="9">
        <v>44472</v>
      </c>
      <c r="E3146" s="8" t="str">
        <f>TEXT(Table1[[#This Row],[Invoice Date]],"dd-mm-yyyy")</f>
        <v>03-10-2021</v>
      </c>
      <c r="F3146" s="1" t="str">
        <f t="shared" si="196"/>
        <v>October</v>
      </c>
      <c r="G3146" s="1" t="str">
        <f t="shared" si="197"/>
        <v>2021</v>
      </c>
      <c r="H3146" s="1" t="str">
        <f t="shared" si="198"/>
        <v>Sunday</v>
      </c>
      <c r="I3146" s="1" t="str">
        <f t="shared" si="199"/>
        <v>03</v>
      </c>
      <c r="J3146" t="s">
        <v>35</v>
      </c>
      <c r="K3146" t="s">
        <v>113</v>
      </c>
      <c r="L3146" t="s">
        <v>114</v>
      </c>
      <c r="M3146" t="s">
        <v>20</v>
      </c>
      <c r="N3146">
        <v>35</v>
      </c>
      <c r="O3146">
        <v>125</v>
      </c>
      <c r="P3146">
        <v>43750</v>
      </c>
      <c r="Q3146">
        <v>13125</v>
      </c>
      <c r="R3146">
        <v>0.3</v>
      </c>
      <c r="S3146" t="s">
        <v>17</v>
      </c>
      <c r="T3146" t="str">
        <f>IF(Table1[[#This Row],[Units Sold]]&gt; 700,"High Units","low Units")</f>
        <v>low Units</v>
      </c>
      <c r="U3146">
        <f>SUM(Table1[[#This Row],[Operating Profit]])/SUM(Table1[Operating Profit])*100</f>
        <v>3.9517049329098053E-3</v>
      </c>
      <c r="V3146">
        <f>SUM(Table1[[#This Row],[Price per Unit]]*Table1[[#This Row],[Units Sold]])</f>
        <v>4375</v>
      </c>
      <c r="W3146">
        <f>SUM(Table1[[#This Row],[Total Sales]]-Table1[[#This Row],[Operating Profit]])</f>
        <v>30625</v>
      </c>
      <c r="X3146">
        <f>SUM(Table1[[#This Row],[Total Sales]]-Table1[[#This Row],[Cost]])</f>
        <v>13125</v>
      </c>
      <c r="Y3146">
        <f>SUM(Table1[[#This Row],[profit/loss]])/SUM(Table1[profit/loss])</f>
        <v>3.9517049329098052E-5</v>
      </c>
    </row>
    <row r="3147" spans="1:25" x14ac:dyDescent="0.3">
      <c r="A3147" t="s">
        <v>29</v>
      </c>
      <c r="B3147" t="s">
        <v>17</v>
      </c>
      <c r="C3147">
        <v>1185732</v>
      </c>
      <c r="D3147" s="9">
        <v>44472</v>
      </c>
      <c r="E3147" s="8" t="str">
        <f>TEXT(Table1[[#This Row],[Invoice Date]],"dd-mm-yyyy")</f>
        <v>03-10-2021</v>
      </c>
      <c r="F3147" s="1" t="str">
        <f t="shared" si="196"/>
        <v>October</v>
      </c>
      <c r="G3147" s="1" t="str">
        <f t="shared" si="197"/>
        <v>2021</v>
      </c>
      <c r="H3147" s="1" t="str">
        <f t="shared" si="198"/>
        <v>Sunday</v>
      </c>
      <c r="I3147" s="1" t="str">
        <f t="shared" si="199"/>
        <v>03</v>
      </c>
      <c r="J3147" t="s">
        <v>35</v>
      </c>
      <c r="K3147" t="s">
        <v>113</v>
      </c>
      <c r="L3147" t="s">
        <v>114</v>
      </c>
      <c r="M3147" t="s">
        <v>21</v>
      </c>
      <c r="N3147">
        <v>45</v>
      </c>
      <c r="O3147">
        <v>125</v>
      </c>
      <c r="P3147">
        <v>56250</v>
      </c>
      <c r="Q3147">
        <v>28125</v>
      </c>
      <c r="R3147">
        <v>0.5</v>
      </c>
      <c r="S3147" t="s">
        <v>17</v>
      </c>
      <c r="T3147" t="str">
        <f>IF(Table1[[#This Row],[Units Sold]]&gt; 700,"High Units","low Units")</f>
        <v>low Units</v>
      </c>
      <c r="U3147">
        <f>SUM(Table1[[#This Row],[Operating Profit]])/SUM(Table1[Operating Profit])*100</f>
        <v>8.4679391419495813E-3</v>
      </c>
      <c r="V3147">
        <f>SUM(Table1[[#This Row],[Price per Unit]]*Table1[[#This Row],[Units Sold]])</f>
        <v>5625</v>
      </c>
      <c r="W3147">
        <f>SUM(Table1[[#This Row],[Total Sales]]-Table1[[#This Row],[Operating Profit]])</f>
        <v>28125</v>
      </c>
      <c r="X3147">
        <f>SUM(Table1[[#This Row],[Total Sales]]-Table1[[#This Row],[Cost]])</f>
        <v>28125</v>
      </c>
      <c r="Y3147">
        <f>SUM(Table1[[#This Row],[profit/loss]])/SUM(Table1[profit/loss])</f>
        <v>8.4679391419495821E-5</v>
      </c>
    </row>
    <row r="3148" spans="1:25" x14ac:dyDescent="0.3">
      <c r="A3148" t="s">
        <v>29</v>
      </c>
      <c r="B3148" t="s">
        <v>17</v>
      </c>
      <c r="C3148">
        <v>1185732</v>
      </c>
      <c r="D3148" s="9">
        <v>44472</v>
      </c>
      <c r="E3148" s="8" t="str">
        <f>TEXT(Table1[[#This Row],[Invoice Date]],"dd-mm-yyyy")</f>
        <v>03-10-2021</v>
      </c>
      <c r="F3148" s="1" t="str">
        <f t="shared" si="196"/>
        <v>October</v>
      </c>
      <c r="G3148" s="1" t="str">
        <f t="shared" si="197"/>
        <v>2021</v>
      </c>
      <c r="H3148" s="1" t="str">
        <f t="shared" si="198"/>
        <v>Sunday</v>
      </c>
      <c r="I3148" s="1" t="str">
        <f t="shared" si="199"/>
        <v>03</v>
      </c>
      <c r="J3148" t="s">
        <v>35</v>
      </c>
      <c r="K3148" t="s">
        <v>113</v>
      </c>
      <c r="L3148" t="s">
        <v>114</v>
      </c>
      <c r="M3148" t="s">
        <v>22</v>
      </c>
      <c r="N3148">
        <v>50</v>
      </c>
      <c r="O3148">
        <v>250</v>
      </c>
      <c r="P3148">
        <v>125000</v>
      </c>
      <c r="Q3148">
        <v>50000</v>
      </c>
      <c r="R3148">
        <v>0.4</v>
      </c>
      <c r="S3148" t="s">
        <v>17</v>
      </c>
      <c r="T3148" t="str">
        <f>IF(Table1[[#This Row],[Units Sold]]&gt; 700,"High Units","low Units")</f>
        <v>low Units</v>
      </c>
      <c r="U3148">
        <f>SUM(Table1[[#This Row],[Operating Profit]])/SUM(Table1[Operating Profit])*100</f>
        <v>1.5054114030132591E-2</v>
      </c>
      <c r="V3148">
        <f>SUM(Table1[[#This Row],[Price per Unit]]*Table1[[#This Row],[Units Sold]])</f>
        <v>12500</v>
      </c>
      <c r="W3148">
        <f>SUM(Table1[[#This Row],[Total Sales]]-Table1[[#This Row],[Operating Profit]])</f>
        <v>75000</v>
      </c>
      <c r="X3148">
        <f>SUM(Table1[[#This Row],[Total Sales]]-Table1[[#This Row],[Cost]])</f>
        <v>50000</v>
      </c>
      <c r="Y3148">
        <f>SUM(Table1[[#This Row],[profit/loss]])/SUM(Table1[profit/loss])</f>
        <v>1.5054114030132592E-4</v>
      </c>
    </row>
    <row r="3149" spans="1:25" x14ac:dyDescent="0.3">
      <c r="A3149" t="s">
        <v>29</v>
      </c>
      <c r="B3149" t="s">
        <v>17</v>
      </c>
      <c r="C3149">
        <v>1185732</v>
      </c>
      <c r="D3149" s="9">
        <v>44503</v>
      </c>
      <c r="E3149" s="8" t="str">
        <f>TEXT(Table1[[#This Row],[Invoice Date]],"dd-mm-yyyy")</f>
        <v>03-11-2021</v>
      </c>
      <c r="F3149" s="1" t="str">
        <f t="shared" si="196"/>
        <v>November</v>
      </c>
      <c r="G3149" s="1" t="str">
        <f t="shared" si="197"/>
        <v>2021</v>
      </c>
      <c r="H3149" s="1" t="str">
        <f t="shared" si="198"/>
        <v>Wednesday</v>
      </c>
      <c r="I3149" s="1" t="str">
        <f t="shared" si="199"/>
        <v>03</v>
      </c>
      <c r="J3149" t="s">
        <v>35</v>
      </c>
      <c r="K3149" t="s">
        <v>113</v>
      </c>
      <c r="L3149" t="s">
        <v>114</v>
      </c>
      <c r="M3149" t="s">
        <v>16</v>
      </c>
      <c r="N3149">
        <v>45</v>
      </c>
      <c r="O3149">
        <v>400</v>
      </c>
      <c r="P3149">
        <v>180000</v>
      </c>
      <c r="Q3149">
        <v>54000</v>
      </c>
      <c r="R3149">
        <v>0.3</v>
      </c>
      <c r="S3149" t="s">
        <v>17</v>
      </c>
      <c r="T3149" t="str">
        <f>IF(Table1[[#This Row],[Units Sold]]&gt; 700,"High Units","low Units")</f>
        <v>low Units</v>
      </c>
      <c r="U3149">
        <f>SUM(Table1[[#This Row],[Operating Profit]])/SUM(Table1[Operating Profit])*100</f>
        <v>1.6258443152543198E-2</v>
      </c>
      <c r="V3149">
        <f>SUM(Table1[[#This Row],[Price per Unit]]*Table1[[#This Row],[Units Sold]])</f>
        <v>18000</v>
      </c>
      <c r="W3149">
        <f>SUM(Table1[[#This Row],[Total Sales]]-Table1[[#This Row],[Operating Profit]])</f>
        <v>126000</v>
      </c>
      <c r="X3149">
        <f>SUM(Table1[[#This Row],[Total Sales]]-Table1[[#This Row],[Cost]])</f>
        <v>54000</v>
      </c>
      <c r="Y3149">
        <f>SUM(Table1[[#This Row],[profit/loss]])/SUM(Table1[profit/loss])</f>
        <v>1.6258443152543199E-4</v>
      </c>
    </row>
    <row r="3150" spans="1:25" x14ac:dyDescent="0.3">
      <c r="A3150" t="s">
        <v>29</v>
      </c>
      <c r="B3150" t="s">
        <v>17</v>
      </c>
      <c r="C3150">
        <v>1185732</v>
      </c>
      <c r="D3150" s="9">
        <v>44503</v>
      </c>
      <c r="E3150" s="8" t="str">
        <f>TEXT(Table1[[#This Row],[Invoice Date]],"dd-mm-yyyy")</f>
        <v>03-11-2021</v>
      </c>
      <c r="F3150" s="1" t="str">
        <f t="shared" si="196"/>
        <v>November</v>
      </c>
      <c r="G3150" s="1" t="str">
        <f t="shared" si="197"/>
        <v>2021</v>
      </c>
      <c r="H3150" s="1" t="str">
        <f t="shared" si="198"/>
        <v>Wednesday</v>
      </c>
      <c r="I3150" s="1" t="str">
        <f t="shared" si="199"/>
        <v>03</v>
      </c>
      <c r="J3150" t="s">
        <v>35</v>
      </c>
      <c r="K3150" t="s">
        <v>113</v>
      </c>
      <c r="L3150" t="s">
        <v>114</v>
      </c>
      <c r="M3150" t="s">
        <v>18</v>
      </c>
      <c r="N3150">
        <v>35</v>
      </c>
      <c r="O3150">
        <v>300</v>
      </c>
      <c r="P3150">
        <v>105000</v>
      </c>
      <c r="Q3150">
        <v>36750</v>
      </c>
      <c r="R3150">
        <v>0.35</v>
      </c>
      <c r="S3150" t="s">
        <v>17</v>
      </c>
      <c r="T3150" t="str">
        <f>IF(Table1[[#This Row],[Units Sold]]&gt; 700,"High Units","low Units")</f>
        <v>low Units</v>
      </c>
      <c r="U3150">
        <f>SUM(Table1[[#This Row],[Operating Profit]])/SUM(Table1[Operating Profit])*100</f>
        <v>1.1064773812147455E-2</v>
      </c>
      <c r="V3150">
        <f>SUM(Table1[[#This Row],[Price per Unit]]*Table1[[#This Row],[Units Sold]])</f>
        <v>10500</v>
      </c>
      <c r="W3150">
        <f>SUM(Table1[[#This Row],[Total Sales]]-Table1[[#This Row],[Operating Profit]])</f>
        <v>68250</v>
      </c>
      <c r="X3150">
        <f>SUM(Table1[[#This Row],[Total Sales]]-Table1[[#This Row],[Cost]])</f>
        <v>36750</v>
      </c>
      <c r="Y3150">
        <f>SUM(Table1[[#This Row],[profit/loss]])/SUM(Table1[profit/loss])</f>
        <v>1.1064773812147455E-4</v>
      </c>
    </row>
    <row r="3151" spans="1:25" x14ac:dyDescent="0.3">
      <c r="A3151" t="s">
        <v>29</v>
      </c>
      <c r="B3151" t="s">
        <v>17</v>
      </c>
      <c r="C3151">
        <v>1185732</v>
      </c>
      <c r="D3151" s="9">
        <v>44503</v>
      </c>
      <c r="E3151" s="8" t="str">
        <f>TEXT(Table1[[#This Row],[Invoice Date]],"dd-mm-yyyy")</f>
        <v>03-11-2021</v>
      </c>
      <c r="F3151" s="1" t="str">
        <f t="shared" si="196"/>
        <v>November</v>
      </c>
      <c r="G3151" s="1" t="str">
        <f t="shared" si="197"/>
        <v>2021</v>
      </c>
      <c r="H3151" s="1" t="str">
        <f t="shared" si="198"/>
        <v>Wednesday</v>
      </c>
      <c r="I3151" s="1" t="str">
        <f t="shared" si="199"/>
        <v>03</v>
      </c>
      <c r="J3151" t="s">
        <v>35</v>
      </c>
      <c r="K3151" t="s">
        <v>113</v>
      </c>
      <c r="L3151" t="s">
        <v>114</v>
      </c>
      <c r="M3151" t="s">
        <v>19</v>
      </c>
      <c r="N3151">
        <v>35</v>
      </c>
      <c r="O3151">
        <v>245</v>
      </c>
      <c r="P3151">
        <v>85750</v>
      </c>
      <c r="Q3151">
        <v>25725</v>
      </c>
      <c r="R3151">
        <v>0.3</v>
      </c>
      <c r="S3151" t="s">
        <v>17</v>
      </c>
      <c r="T3151" t="str">
        <f>IF(Table1[[#This Row],[Units Sold]]&gt; 700,"High Units","low Units")</f>
        <v>low Units</v>
      </c>
      <c r="U3151">
        <f>SUM(Table1[[#This Row],[Operating Profit]])/SUM(Table1[Operating Profit])*100</f>
        <v>7.7453416685032191E-3</v>
      </c>
      <c r="V3151">
        <f>SUM(Table1[[#This Row],[Price per Unit]]*Table1[[#This Row],[Units Sold]])</f>
        <v>8575</v>
      </c>
      <c r="W3151">
        <f>SUM(Table1[[#This Row],[Total Sales]]-Table1[[#This Row],[Operating Profit]])</f>
        <v>60025</v>
      </c>
      <c r="X3151">
        <f>SUM(Table1[[#This Row],[Total Sales]]-Table1[[#This Row],[Cost]])</f>
        <v>25725</v>
      </c>
      <c r="Y3151">
        <f>SUM(Table1[[#This Row],[profit/loss]])/SUM(Table1[profit/loss])</f>
        <v>7.7453416685032187E-5</v>
      </c>
    </row>
    <row r="3152" spans="1:25" x14ac:dyDescent="0.3">
      <c r="A3152" t="s">
        <v>29</v>
      </c>
      <c r="B3152" t="s">
        <v>17</v>
      </c>
      <c r="C3152">
        <v>1185732</v>
      </c>
      <c r="D3152" s="9">
        <v>44503</v>
      </c>
      <c r="E3152" s="8" t="str">
        <f>TEXT(Table1[[#This Row],[Invoice Date]],"dd-mm-yyyy")</f>
        <v>03-11-2021</v>
      </c>
      <c r="F3152" s="1" t="str">
        <f t="shared" si="196"/>
        <v>November</v>
      </c>
      <c r="G3152" s="1" t="str">
        <f t="shared" si="197"/>
        <v>2021</v>
      </c>
      <c r="H3152" s="1" t="str">
        <f t="shared" si="198"/>
        <v>Wednesday</v>
      </c>
      <c r="I3152" s="1" t="str">
        <f t="shared" si="199"/>
        <v>03</v>
      </c>
      <c r="J3152" t="s">
        <v>35</v>
      </c>
      <c r="K3152" t="s">
        <v>113</v>
      </c>
      <c r="L3152" t="s">
        <v>114</v>
      </c>
      <c r="M3152" t="s">
        <v>20</v>
      </c>
      <c r="N3152">
        <v>35</v>
      </c>
      <c r="O3152">
        <v>225</v>
      </c>
      <c r="P3152">
        <v>78750</v>
      </c>
      <c r="Q3152">
        <v>23625</v>
      </c>
      <c r="R3152">
        <v>0.3</v>
      </c>
      <c r="S3152" t="s">
        <v>17</v>
      </c>
      <c r="T3152" t="str">
        <f>IF(Table1[[#This Row],[Units Sold]]&gt; 700,"High Units","low Units")</f>
        <v>low Units</v>
      </c>
      <c r="U3152">
        <f>SUM(Table1[[#This Row],[Operating Profit]])/SUM(Table1[Operating Profit])*100</f>
        <v>7.113068879237649E-3</v>
      </c>
      <c r="V3152">
        <f>SUM(Table1[[#This Row],[Price per Unit]]*Table1[[#This Row],[Units Sold]])</f>
        <v>7875</v>
      </c>
      <c r="W3152">
        <f>SUM(Table1[[#This Row],[Total Sales]]-Table1[[#This Row],[Operating Profit]])</f>
        <v>55125</v>
      </c>
      <c r="X3152">
        <f>SUM(Table1[[#This Row],[Total Sales]]-Table1[[#This Row],[Cost]])</f>
        <v>23625</v>
      </c>
      <c r="Y3152">
        <f>SUM(Table1[[#This Row],[profit/loss]])/SUM(Table1[profit/loss])</f>
        <v>7.1130688792376493E-5</v>
      </c>
    </row>
    <row r="3153" spans="1:25" x14ac:dyDescent="0.3">
      <c r="A3153" t="s">
        <v>29</v>
      </c>
      <c r="B3153" t="s">
        <v>17</v>
      </c>
      <c r="C3153">
        <v>1185732</v>
      </c>
      <c r="D3153" s="9">
        <v>44503</v>
      </c>
      <c r="E3153" s="8" t="str">
        <f>TEXT(Table1[[#This Row],[Invoice Date]],"dd-mm-yyyy")</f>
        <v>03-11-2021</v>
      </c>
      <c r="F3153" s="1" t="str">
        <f t="shared" si="196"/>
        <v>November</v>
      </c>
      <c r="G3153" s="1" t="str">
        <f t="shared" si="197"/>
        <v>2021</v>
      </c>
      <c r="H3153" s="1" t="str">
        <f t="shared" si="198"/>
        <v>Wednesday</v>
      </c>
      <c r="I3153" s="1" t="str">
        <f t="shared" si="199"/>
        <v>03</v>
      </c>
      <c r="J3153" t="s">
        <v>35</v>
      </c>
      <c r="K3153" t="s">
        <v>113</v>
      </c>
      <c r="L3153" t="s">
        <v>114</v>
      </c>
      <c r="M3153" t="s">
        <v>21</v>
      </c>
      <c r="N3153">
        <v>60</v>
      </c>
      <c r="O3153">
        <v>200</v>
      </c>
      <c r="P3153">
        <v>120000</v>
      </c>
      <c r="Q3153">
        <v>60000</v>
      </c>
      <c r="R3153">
        <v>0.5</v>
      </c>
      <c r="S3153" t="s">
        <v>17</v>
      </c>
      <c r="T3153" t="str">
        <f>IF(Table1[[#This Row],[Units Sold]]&gt; 700,"High Units","low Units")</f>
        <v>low Units</v>
      </c>
      <c r="U3153">
        <f>SUM(Table1[[#This Row],[Operating Profit]])/SUM(Table1[Operating Profit])*100</f>
        <v>1.8064936836159111E-2</v>
      </c>
      <c r="V3153">
        <f>SUM(Table1[[#This Row],[Price per Unit]]*Table1[[#This Row],[Units Sold]])</f>
        <v>12000</v>
      </c>
      <c r="W3153">
        <f>SUM(Table1[[#This Row],[Total Sales]]-Table1[[#This Row],[Operating Profit]])</f>
        <v>60000</v>
      </c>
      <c r="X3153">
        <f>SUM(Table1[[#This Row],[Total Sales]]-Table1[[#This Row],[Cost]])</f>
        <v>60000</v>
      </c>
      <c r="Y3153">
        <f>SUM(Table1[[#This Row],[profit/loss]])/SUM(Table1[profit/loss])</f>
        <v>1.8064936836159111E-4</v>
      </c>
    </row>
    <row r="3154" spans="1:25" x14ac:dyDescent="0.3">
      <c r="A3154" t="s">
        <v>29</v>
      </c>
      <c r="B3154" t="s">
        <v>17</v>
      </c>
      <c r="C3154">
        <v>1185732</v>
      </c>
      <c r="D3154" s="9">
        <v>44503</v>
      </c>
      <c r="E3154" s="8" t="str">
        <f>TEXT(Table1[[#This Row],[Invoice Date]],"dd-mm-yyyy")</f>
        <v>03-11-2021</v>
      </c>
      <c r="F3154" s="1" t="str">
        <f t="shared" si="196"/>
        <v>November</v>
      </c>
      <c r="G3154" s="1" t="str">
        <f t="shared" si="197"/>
        <v>2021</v>
      </c>
      <c r="H3154" s="1" t="str">
        <f t="shared" si="198"/>
        <v>Wednesday</v>
      </c>
      <c r="I3154" s="1" t="str">
        <f t="shared" si="199"/>
        <v>03</v>
      </c>
      <c r="J3154" t="s">
        <v>35</v>
      </c>
      <c r="K3154" t="s">
        <v>113</v>
      </c>
      <c r="L3154" t="s">
        <v>114</v>
      </c>
      <c r="M3154" t="s">
        <v>22</v>
      </c>
      <c r="N3154">
        <v>65</v>
      </c>
      <c r="O3154">
        <v>300</v>
      </c>
      <c r="P3154">
        <v>195000</v>
      </c>
      <c r="Q3154">
        <v>78000</v>
      </c>
      <c r="R3154">
        <v>0.4</v>
      </c>
      <c r="S3154" t="s">
        <v>17</v>
      </c>
      <c r="T3154" t="str">
        <f>IF(Table1[[#This Row],[Units Sold]]&gt; 700,"High Units","low Units")</f>
        <v>low Units</v>
      </c>
      <c r="U3154">
        <f>SUM(Table1[[#This Row],[Operating Profit]])/SUM(Table1[Operating Profit])*100</f>
        <v>2.3484417887006843E-2</v>
      </c>
      <c r="V3154">
        <f>SUM(Table1[[#This Row],[Price per Unit]]*Table1[[#This Row],[Units Sold]])</f>
        <v>19500</v>
      </c>
      <c r="W3154">
        <f>SUM(Table1[[#This Row],[Total Sales]]-Table1[[#This Row],[Operating Profit]])</f>
        <v>117000</v>
      </c>
      <c r="X3154">
        <f>SUM(Table1[[#This Row],[Total Sales]]-Table1[[#This Row],[Cost]])</f>
        <v>78000</v>
      </c>
      <c r="Y3154">
        <f>SUM(Table1[[#This Row],[profit/loss]])/SUM(Table1[profit/loss])</f>
        <v>2.3484417887006842E-4</v>
      </c>
    </row>
    <row r="3155" spans="1:25" x14ac:dyDescent="0.3">
      <c r="A3155" t="s">
        <v>29</v>
      </c>
      <c r="B3155" t="s">
        <v>17</v>
      </c>
      <c r="C3155">
        <v>1185732</v>
      </c>
      <c r="D3155" s="9">
        <v>44532</v>
      </c>
      <c r="E3155" s="8" t="str">
        <f>TEXT(Table1[[#This Row],[Invoice Date]],"dd-mm-yyyy")</f>
        <v>02-12-2021</v>
      </c>
      <c r="F3155" s="1" t="str">
        <f t="shared" si="196"/>
        <v>December</v>
      </c>
      <c r="G3155" s="1" t="str">
        <f t="shared" si="197"/>
        <v>2021</v>
      </c>
      <c r="H3155" s="1" t="str">
        <f t="shared" si="198"/>
        <v>Thursday</v>
      </c>
      <c r="I3155" s="1" t="str">
        <f t="shared" si="199"/>
        <v>02</v>
      </c>
      <c r="J3155" t="s">
        <v>35</v>
      </c>
      <c r="K3155" t="s">
        <v>113</v>
      </c>
      <c r="L3155" t="s">
        <v>114</v>
      </c>
      <c r="M3155" t="s">
        <v>16</v>
      </c>
      <c r="N3155">
        <v>60</v>
      </c>
      <c r="O3155">
        <v>550</v>
      </c>
      <c r="P3155">
        <v>330000</v>
      </c>
      <c r="Q3155">
        <v>99000</v>
      </c>
      <c r="R3155">
        <v>0.3</v>
      </c>
      <c r="S3155" t="s">
        <v>17</v>
      </c>
      <c r="T3155" t="str">
        <f>IF(Table1[[#This Row],[Units Sold]]&gt; 700,"High Units","low Units")</f>
        <v>low Units</v>
      </c>
      <c r="U3155">
        <f>SUM(Table1[[#This Row],[Operating Profit]])/SUM(Table1[Operating Profit])*100</f>
        <v>2.9807145779662533E-2</v>
      </c>
      <c r="V3155">
        <f>SUM(Table1[[#This Row],[Price per Unit]]*Table1[[#This Row],[Units Sold]])</f>
        <v>33000</v>
      </c>
      <c r="W3155">
        <f>SUM(Table1[[#This Row],[Total Sales]]-Table1[[#This Row],[Operating Profit]])</f>
        <v>231000</v>
      </c>
      <c r="X3155">
        <f>SUM(Table1[[#This Row],[Total Sales]]-Table1[[#This Row],[Cost]])</f>
        <v>99000</v>
      </c>
      <c r="Y3155">
        <f>SUM(Table1[[#This Row],[profit/loss]])/SUM(Table1[profit/loss])</f>
        <v>2.9807145779662533E-4</v>
      </c>
    </row>
    <row r="3156" spans="1:25" x14ac:dyDescent="0.3">
      <c r="A3156" t="s">
        <v>29</v>
      </c>
      <c r="B3156" t="s">
        <v>17</v>
      </c>
      <c r="C3156">
        <v>1185732</v>
      </c>
      <c r="D3156" s="9">
        <v>44532</v>
      </c>
      <c r="E3156" s="8" t="str">
        <f>TEXT(Table1[[#This Row],[Invoice Date]],"dd-mm-yyyy")</f>
        <v>02-12-2021</v>
      </c>
      <c r="F3156" s="1" t="str">
        <f t="shared" si="196"/>
        <v>December</v>
      </c>
      <c r="G3156" s="1" t="str">
        <f t="shared" si="197"/>
        <v>2021</v>
      </c>
      <c r="H3156" s="1" t="str">
        <f t="shared" si="198"/>
        <v>Thursday</v>
      </c>
      <c r="I3156" s="1" t="str">
        <f t="shared" si="199"/>
        <v>02</v>
      </c>
      <c r="J3156" t="s">
        <v>35</v>
      </c>
      <c r="K3156" t="s">
        <v>113</v>
      </c>
      <c r="L3156" t="s">
        <v>114</v>
      </c>
      <c r="M3156" t="s">
        <v>18</v>
      </c>
      <c r="N3156">
        <v>50</v>
      </c>
      <c r="O3156">
        <v>350</v>
      </c>
      <c r="P3156">
        <v>175000</v>
      </c>
      <c r="Q3156">
        <v>61250</v>
      </c>
      <c r="R3156">
        <v>0.35</v>
      </c>
      <c r="S3156" t="s">
        <v>17</v>
      </c>
      <c r="T3156" t="str">
        <f>IF(Table1[[#This Row],[Units Sold]]&gt; 700,"High Units","low Units")</f>
        <v>low Units</v>
      </c>
      <c r="U3156">
        <f>SUM(Table1[[#This Row],[Operating Profit]])/SUM(Table1[Operating Profit])*100</f>
        <v>1.8441289686912426E-2</v>
      </c>
      <c r="V3156">
        <f>SUM(Table1[[#This Row],[Price per Unit]]*Table1[[#This Row],[Units Sold]])</f>
        <v>17500</v>
      </c>
      <c r="W3156">
        <f>SUM(Table1[[#This Row],[Total Sales]]-Table1[[#This Row],[Operating Profit]])</f>
        <v>113750</v>
      </c>
      <c r="X3156">
        <f>SUM(Table1[[#This Row],[Total Sales]]-Table1[[#This Row],[Cost]])</f>
        <v>61250</v>
      </c>
      <c r="Y3156">
        <f>SUM(Table1[[#This Row],[profit/loss]])/SUM(Table1[profit/loss])</f>
        <v>1.8441289686912425E-4</v>
      </c>
    </row>
    <row r="3157" spans="1:25" x14ac:dyDescent="0.3">
      <c r="A3157" t="s">
        <v>29</v>
      </c>
      <c r="B3157" t="s">
        <v>17</v>
      </c>
      <c r="C3157">
        <v>1185732</v>
      </c>
      <c r="D3157" s="9">
        <v>44532</v>
      </c>
      <c r="E3157" s="8" t="str">
        <f>TEXT(Table1[[#This Row],[Invoice Date]],"dd-mm-yyyy")</f>
        <v>02-12-2021</v>
      </c>
      <c r="F3157" s="1" t="str">
        <f t="shared" si="196"/>
        <v>December</v>
      </c>
      <c r="G3157" s="1" t="str">
        <f t="shared" si="197"/>
        <v>2021</v>
      </c>
      <c r="H3157" s="1" t="str">
        <f t="shared" si="198"/>
        <v>Thursday</v>
      </c>
      <c r="I3157" s="1" t="str">
        <f t="shared" si="199"/>
        <v>02</v>
      </c>
      <c r="J3157" t="s">
        <v>35</v>
      </c>
      <c r="K3157" t="s">
        <v>113</v>
      </c>
      <c r="L3157" t="s">
        <v>114</v>
      </c>
      <c r="M3157" t="s">
        <v>19</v>
      </c>
      <c r="N3157">
        <v>50</v>
      </c>
      <c r="O3157">
        <v>300</v>
      </c>
      <c r="P3157">
        <v>150000</v>
      </c>
      <c r="Q3157">
        <v>45000</v>
      </c>
      <c r="R3157">
        <v>0.3</v>
      </c>
      <c r="S3157" t="s">
        <v>17</v>
      </c>
      <c r="T3157" t="str">
        <f>IF(Table1[[#This Row],[Units Sold]]&gt; 700,"High Units","low Units")</f>
        <v>low Units</v>
      </c>
      <c r="U3157">
        <f>SUM(Table1[[#This Row],[Operating Profit]])/SUM(Table1[Operating Profit])*100</f>
        <v>1.3548702627119333E-2</v>
      </c>
      <c r="V3157">
        <f>SUM(Table1[[#This Row],[Price per Unit]]*Table1[[#This Row],[Units Sold]])</f>
        <v>15000</v>
      </c>
      <c r="W3157">
        <f>SUM(Table1[[#This Row],[Total Sales]]-Table1[[#This Row],[Operating Profit]])</f>
        <v>105000</v>
      </c>
      <c r="X3157">
        <f>SUM(Table1[[#This Row],[Total Sales]]-Table1[[#This Row],[Cost]])</f>
        <v>45000</v>
      </c>
      <c r="Y3157">
        <f>SUM(Table1[[#This Row],[profit/loss]])/SUM(Table1[profit/loss])</f>
        <v>1.3548702627119334E-4</v>
      </c>
    </row>
    <row r="3158" spans="1:25" x14ac:dyDescent="0.3">
      <c r="A3158" t="s">
        <v>29</v>
      </c>
      <c r="B3158" t="s">
        <v>17</v>
      </c>
      <c r="C3158">
        <v>1185732</v>
      </c>
      <c r="D3158" s="9">
        <v>44532</v>
      </c>
      <c r="E3158" s="8" t="str">
        <f>TEXT(Table1[[#This Row],[Invoice Date]],"dd-mm-yyyy")</f>
        <v>02-12-2021</v>
      </c>
      <c r="F3158" s="1" t="str">
        <f t="shared" si="196"/>
        <v>December</v>
      </c>
      <c r="G3158" s="1" t="str">
        <f t="shared" si="197"/>
        <v>2021</v>
      </c>
      <c r="H3158" s="1" t="str">
        <f t="shared" si="198"/>
        <v>Thursday</v>
      </c>
      <c r="I3158" s="1" t="str">
        <f t="shared" si="199"/>
        <v>02</v>
      </c>
      <c r="J3158" t="s">
        <v>35</v>
      </c>
      <c r="K3158" t="s">
        <v>113</v>
      </c>
      <c r="L3158" t="s">
        <v>114</v>
      </c>
      <c r="M3158" t="s">
        <v>20</v>
      </c>
      <c r="N3158">
        <v>50</v>
      </c>
      <c r="O3158">
        <v>250</v>
      </c>
      <c r="P3158">
        <v>125000</v>
      </c>
      <c r="Q3158">
        <v>37500</v>
      </c>
      <c r="R3158">
        <v>0.3</v>
      </c>
      <c r="S3158" t="s">
        <v>17</v>
      </c>
      <c r="T3158" t="str">
        <f>IF(Table1[[#This Row],[Units Sold]]&gt; 700,"High Units","low Units")</f>
        <v>low Units</v>
      </c>
      <c r="U3158">
        <f>SUM(Table1[[#This Row],[Operating Profit]])/SUM(Table1[Operating Profit])*100</f>
        <v>1.1290585522599443E-2</v>
      </c>
      <c r="V3158">
        <f>SUM(Table1[[#This Row],[Price per Unit]]*Table1[[#This Row],[Units Sold]])</f>
        <v>12500</v>
      </c>
      <c r="W3158">
        <f>SUM(Table1[[#This Row],[Total Sales]]-Table1[[#This Row],[Operating Profit]])</f>
        <v>87500</v>
      </c>
      <c r="X3158">
        <f>SUM(Table1[[#This Row],[Total Sales]]-Table1[[#This Row],[Cost]])</f>
        <v>37500</v>
      </c>
      <c r="Y3158">
        <f>SUM(Table1[[#This Row],[profit/loss]])/SUM(Table1[profit/loss])</f>
        <v>1.1290585522599444E-4</v>
      </c>
    </row>
    <row r="3159" spans="1:25" x14ac:dyDescent="0.3">
      <c r="A3159" t="s">
        <v>29</v>
      </c>
      <c r="B3159" t="s">
        <v>17</v>
      </c>
      <c r="C3159">
        <v>1185732</v>
      </c>
      <c r="D3159" s="9">
        <v>44532</v>
      </c>
      <c r="E3159" s="8" t="str">
        <f>TEXT(Table1[[#This Row],[Invoice Date]],"dd-mm-yyyy")</f>
        <v>02-12-2021</v>
      </c>
      <c r="F3159" s="1" t="str">
        <f t="shared" si="196"/>
        <v>December</v>
      </c>
      <c r="G3159" s="1" t="str">
        <f t="shared" si="197"/>
        <v>2021</v>
      </c>
      <c r="H3159" s="1" t="str">
        <f t="shared" si="198"/>
        <v>Thursday</v>
      </c>
      <c r="I3159" s="1" t="str">
        <f t="shared" si="199"/>
        <v>02</v>
      </c>
      <c r="J3159" t="s">
        <v>35</v>
      </c>
      <c r="K3159" t="s">
        <v>113</v>
      </c>
      <c r="L3159" t="s">
        <v>114</v>
      </c>
      <c r="M3159" t="s">
        <v>21</v>
      </c>
      <c r="N3159">
        <v>60</v>
      </c>
      <c r="O3159">
        <v>250</v>
      </c>
      <c r="P3159">
        <v>150000</v>
      </c>
      <c r="Q3159">
        <v>75000</v>
      </c>
      <c r="R3159">
        <v>0.5</v>
      </c>
      <c r="S3159" t="s">
        <v>17</v>
      </c>
      <c r="T3159" t="str">
        <f>IF(Table1[[#This Row],[Units Sold]]&gt; 700,"High Units","low Units")</f>
        <v>low Units</v>
      </c>
      <c r="U3159">
        <f>SUM(Table1[[#This Row],[Operating Profit]])/SUM(Table1[Operating Profit])*100</f>
        <v>2.2581171045198887E-2</v>
      </c>
      <c r="V3159">
        <f>SUM(Table1[[#This Row],[Price per Unit]]*Table1[[#This Row],[Units Sold]])</f>
        <v>15000</v>
      </c>
      <c r="W3159">
        <f>SUM(Table1[[#This Row],[Total Sales]]-Table1[[#This Row],[Operating Profit]])</f>
        <v>75000</v>
      </c>
      <c r="X3159">
        <f>SUM(Table1[[#This Row],[Total Sales]]-Table1[[#This Row],[Cost]])</f>
        <v>75000</v>
      </c>
      <c r="Y3159">
        <f>SUM(Table1[[#This Row],[profit/loss]])/SUM(Table1[profit/loss])</f>
        <v>2.2581171045198888E-4</v>
      </c>
    </row>
    <row r="3160" spans="1:25" x14ac:dyDescent="0.3">
      <c r="A3160" t="s">
        <v>29</v>
      </c>
      <c r="B3160" t="s">
        <v>17</v>
      </c>
      <c r="C3160">
        <v>1185732</v>
      </c>
      <c r="D3160" s="9">
        <v>44532</v>
      </c>
      <c r="E3160" s="8" t="str">
        <f>TEXT(Table1[[#This Row],[Invoice Date]],"dd-mm-yyyy")</f>
        <v>02-12-2021</v>
      </c>
      <c r="F3160" s="1" t="str">
        <f t="shared" si="196"/>
        <v>December</v>
      </c>
      <c r="G3160" s="1" t="str">
        <f t="shared" si="197"/>
        <v>2021</v>
      </c>
      <c r="H3160" s="1" t="str">
        <f t="shared" si="198"/>
        <v>Thursday</v>
      </c>
      <c r="I3160" s="1" t="str">
        <f t="shared" si="199"/>
        <v>02</v>
      </c>
      <c r="J3160" t="s">
        <v>35</v>
      </c>
      <c r="K3160" t="s">
        <v>113</v>
      </c>
      <c r="L3160" t="s">
        <v>114</v>
      </c>
      <c r="M3160" t="s">
        <v>22</v>
      </c>
      <c r="N3160">
        <v>65</v>
      </c>
      <c r="O3160">
        <v>350</v>
      </c>
      <c r="P3160">
        <v>227500</v>
      </c>
      <c r="Q3160">
        <v>91000</v>
      </c>
      <c r="R3160">
        <v>0.4</v>
      </c>
      <c r="S3160" t="s">
        <v>17</v>
      </c>
      <c r="T3160" t="str">
        <f>IF(Table1[[#This Row],[Units Sold]]&gt; 700,"High Units","low Units")</f>
        <v>low Units</v>
      </c>
      <c r="U3160">
        <f>SUM(Table1[[#This Row],[Operating Profit]])/SUM(Table1[Operating Profit])*100</f>
        <v>2.7398487534841316E-2</v>
      </c>
      <c r="V3160">
        <f>SUM(Table1[[#This Row],[Price per Unit]]*Table1[[#This Row],[Units Sold]])</f>
        <v>22750</v>
      </c>
      <c r="W3160">
        <f>SUM(Table1[[#This Row],[Total Sales]]-Table1[[#This Row],[Operating Profit]])</f>
        <v>136500</v>
      </c>
      <c r="X3160">
        <f>SUM(Table1[[#This Row],[Total Sales]]-Table1[[#This Row],[Cost]])</f>
        <v>91000</v>
      </c>
      <c r="Y3160">
        <f>SUM(Table1[[#This Row],[profit/loss]])/SUM(Table1[profit/loss])</f>
        <v>2.7398487534841318E-4</v>
      </c>
    </row>
    <row r="3161" spans="1:25" x14ac:dyDescent="0.3">
      <c r="A3161" t="s">
        <v>29</v>
      </c>
      <c r="B3161" t="s">
        <v>17</v>
      </c>
      <c r="C3161">
        <v>1185732</v>
      </c>
      <c r="D3161" s="9">
        <v>44206</v>
      </c>
      <c r="E3161" s="8" t="str">
        <f>TEXT(Table1[[#This Row],[Invoice Date]],"dd-mm-yyyy")</f>
        <v>10-01-2021</v>
      </c>
      <c r="F3161" s="1" t="str">
        <f t="shared" si="196"/>
        <v>January</v>
      </c>
      <c r="G3161" s="1" t="str">
        <f t="shared" si="197"/>
        <v>2021</v>
      </c>
      <c r="H3161" s="1" t="str">
        <f t="shared" si="198"/>
        <v>Sunday</v>
      </c>
      <c r="I3161" s="1" t="str">
        <f t="shared" si="199"/>
        <v>10</v>
      </c>
      <c r="J3161" t="s">
        <v>35</v>
      </c>
      <c r="K3161" t="s">
        <v>113</v>
      </c>
      <c r="L3161" t="s">
        <v>114</v>
      </c>
      <c r="M3161" t="s">
        <v>16</v>
      </c>
      <c r="N3161">
        <v>35</v>
      </c>
      <c r="O3161">
        <v>500</v>
      </c>
      <c r="P3161">
        <v>175000</v>
      </c>
      <c r="Q3161">
        <v>70000</v>
      </c>
      <c r="R3161">
        <v>0.4</v>
      </c>
      <c r="S3161" t="s">
        <v>17</v>
      </c>
      <c r="T3161" t="str">
        <f>IF(Table1[[#This Row],[Units Sold]]&gt; 700,"High Units","low Units")</f>
        <v>low Units</v>
      </c>
      <c r="U3161">
        <f>SUM(Table1[[#This Row],[Operating Profit]])/SUM(Table1[Operating Profit])*100</f>
        <v>2.1075759642185631E-2</v>
      </c>
      <c r="V3161">
        <f>SUM(Table1[[#This Row],[Price per Unit]]*Table1[[#This Row],[Units Sold]])</f>
        <v>17500</v>
      </c>
      <c r="W3161">
        <f>SUM(Table1[[#This Row],[Total Sales]]-Table1[[#This Row],[Operating Profit]])</f>
        <v>105000</v>
      </c>
      <c r="X3161">
        <f>SUM(Table1[[#This Row],[Total Sales]]-Table1[[#This Row],[Cost]])</f>
        <v>70000</v>
      </c>
      <c r="Y3161">
        <f>SUM(Table1[[#This Row],[profit/loss]])/SUM(Table1[profit/loss])</f>
        <v>2.1075759642185629E-4</v>
      </c>
    </row>
    <row r="3162" spans="1:25" x14ac:dyDescent="0.3">
      <c r="A3162" t="s">
        <v>29</v>
      </c>
      <c r="B3162" t="s">
        <v>17</v>
      </c>
      <c r="C3162">
        <v>1185732</v>
      </c>
      <c r="D3162" s="9">
        <v>44206</v>
      </c>
      <c r="E3162" s="8" t="str">
        <f>TEXT(Table1[[#This Row],[Invoice Date]],"dd-mm-yyyy")</f>
        <v>10-01-2021</v>
      </c>
      <c r="F3162" s="1" t="str">
        <f t="shared" si="196"/>
        <v>January</v>
      </c>
      <c r="G3162" s="1" t="str">
        <f t="shared" si="197"/>
        <v>2021</v>
      </c>
      <c r="H3162" s="1" t="str">
        <f t="shared" si="198"/>
        <v>Sunday</v>
      </c>
      <c r="I3162" s="1" t="str">
        <f t="shared" si="199"/>
        <v>10</v>
      </c>
      <c r="J3162" t="s">
        <v>35</v>
      </c>
      <c r="K3162" t="s">
        <v>113</v>
      </c>
      <c r="L3162" t="s">
        <v>114</v>
      </c>
      <c r="M3162" t="s">
        <v>18</v>
      </c>
      <c r="N3162">
        <v>35</v>
      </c>
      <c r="O3162">
        <v>300</v>
      </c>
      <c r="P3162">
        <v>105000</v>
      </c>
      <c r="Q3162">
        <v>42000</v>
      </c>
      <c r="R3162">
        <v>0.4</v>
      </c>
      <c r="S3162" t="s">
        <v>17</v>
      </c>
      <c r="T3162" t="str">
        <f>IF(Table1[[#This Row],[Units Sold]]&gt; 700,"High Units","low Units")</f>
        <v>low Units</v>
      </c>
      <c r="U3162">
        <f>SUM(Table1[[#This Row],[Operating Profit]])/SUM(Table1[Operating Profit])*100</f>
        <v>1.2645455785311377E-2</v>
      </c>
      <c r="V3162">
        <f>SUM(Table1[[#This Row],[Price per Unit]]*Table1[[#This Row],[Units Sold]])</f>
        <v>10500</v>
      </c>
      <c r="W3162">
        <f>SUM(Table1[[#This Row],[Total Sales]]-Table1[[#This Row],[Operating Profit]])</f>
        <v>63000</v>
      </c>
      <c r="X3162">
        <f>SUM(Table1[[#This Row],[Total Sales]]-Table1[[#This Row],[Cost]])</f>
        <v>42000</v>
      </c>
      <c r="Y3162">
        <f>SUM(Table1[[#This Row],[profit/loss]])/SUM(Table1[profit/loss])</f>
        <v>1.2645455785311377E-4</v>
      </c>
    </row>
    <row r="3163" spans="1:25" x14ac:dyDescent="0.3">
      <c r="A3163" t="s">
        <v>29</v>
      </c>
      <c r="B3163" t="s">
        <v>17</v>
      </c>
      <c r="C3163">
        <v>1185732</v>
      </c>
      <c r="D3163" s="9">
        <v>44206</v>
      </c>
      <c r="E3163" s="8" t="str">
        <f>TEXT(Table1[[#This Row],[Invoice Date]],"dd-mm-yyyy")</f>
        <v>10-01-2021</v>
      </c>
      <c r="F3163" s="1" t="str">
        <f t="shared" si="196"/>
        <v>January</v>
      </c>
      <c r="G3163" s="1" t="str">
        <f t="shared" si="197"/>
        <v>2021</v>
      </c>
      <c r="H3163" s="1" t="str">
        <f t="shared" si="198"/>
        <v>Sunday</v>
      </c>
      <c r="I3163" s="1" t="str">
        <f t="shared" si="199"/>
        <v>10</v>
      </c>
      <c r="J3163" t="s">
        <v>35</v>
      </c>
      <c r="K3163" t="s">
        <v>113</v>
      </c>
      <c r="L3163" t="s">
        <v>114</v>
      </c>
      <c r="M3163" t="s">
        <v>19</v>
      </c>
      <c r="N3163">
        <v>25</v>
      </c>
      <c r="O3163">
        <v>300</v>
      </c>
      <c r="P3163">
        <v>75000</v>
      </c>
      <c r="Q3163">
        <v>26250</v>
      </c>
      <c r="R3163">
        <v>0.35</v>
      </c>
      <c r="S3163" t="s">
        <v>17</v>
      </c>
      <c r="T3163" t="str">
        <f>IF(Table1[[#This Row],[Units Sold]]&gt; 700,"High Units","low Units")</f>
        <v>low Units</v>
      </c>
      <c r="U3163">
        <f>SUM(Table1[[#This Row],[Operating Profit]])/SUM(Table1[Operating Profit])*100</f>
        <v>7.9034098658196106E-3</v>
      </c>
      <c r="V3163">
        <f>SUM(Table1[[#This Row],[Price per Unit]]*Table1[[#This Row],[Units Sold]])</f>
        <v>7500</v>
      </c>
      <c r="W3163">
        <f>SUM(Table1[[#This Row],[Total Sales]]-Table1[[#This Row],[Operating Profit]])</f>
        <v>48750</v>
      </c>
      <c r="X3163">
        <f>SUM(Table1[[#This Row],[Total Sales]]-Table1[[#This Row],[Cost]])</f>
        <v>26250</v>
      </c>
      <c r="Y3163">
        <f>SUM(Table1[[#This Row],[profit/loss]])/SUM(Table1[profit/loss])</f>
        <v>7.9034098658196104E-5</v>
      </c>
    </row>
    <row r="3164" spans="1:25" x14ac:dyDescent="0.3">
      <c r="A3164" t="s">
        <v>29</v>
      </c>
      <c r="B3164" t="s">
        <v>17</v>
      </c>
      <c r="C3164">
        <v>1185732</v>
      </c>
      <c r="D3164" s="9">
        <v>44206</v>
      </c>
      <c r="E3164" s="8" t="str">
        <f>TEXT(Table1[[#This Row],[Invoice Date]],"dd-mm-yyyy")</f>
        <v>10-01-2021</v>
      </c>
      <c r="F3164" s="1" t="str">
        <f t="shared" si="196"/>
        <v>January</v>
      </c>
      <c r="G3164" s="1" t="str">
        <f t="shared" si="197"/>
        <v>2021</v>
      </c>
      <c r="H3164" s="1" t="str">
        <f t="shared" si="198"/>
        <v>Sunday</v>
      </c>
      <c r="I3164" s="1" t="str">
        <f t="shared" si="199"/>
        <v>10</v>
      </c>
      <c r="J3164" t="s">
        <v>35</v>
      </c>
      <c r="K3164" t="s">
        <v>113</v>
      </c>
      <c r="L3164" t="s">
        <v>114</v>
      </c>
      <c r="M3164" t="s">
        <v>20</v>
      </c>
      <c r="N3164">
        <v>30</v>
      </c>
      <c r="O3164">
        <v>150</v>
      </c>
      <c r="P3164">
        <v>45000</v>
      </c>
      <c r="Q3164">
        <v>15750</v>
      </c>
      <c r="R3164">
        <v>0.35</v>
      </c>
      <c r="S3164" t="s">
        <v>17</v>
      </c>
      <c r="T3164" t="str">
        <f>IF(Table1[[#This Row],[Units Sold]]&gt; 700,"High Units","low Units")</f>
        <v>low Units</v>
      </c>
      <c r="U3164">
        <f>SUM(Table1[[#This Row],[Operating Profit]])/SUM(Table1[Operating Profit])*100</f>
        <v>4.742045919491766E-3</v>
      </c>
      <c r="V3164">
        <f>SUM(Table1[[#This Row],[Price per Unit]]*Table1[[#This Row],[Units Sold]])</f>
        <v>4500</v>
      </c>
      <c r="W3164">
        <f>SUM(Table1[[#This Row],[Total Sales]]-Table1[[#This Row],[Operating Profit]])</f>
        <v>29250</v>
      </c>
      <c r="X3164">
        <f>SUM(Table1[[#This Row],[Total Sales]]-Table1[[#This Row],[Cost]])</f>
        <v>15750</v>
      </c>
      <c r="Y3164">
        <f>SUM(Table1[[#This Row],[profit/loss]])/SUM(Table1[profit/loss])</f>
        <v>4.7420459194917662E-5</v>
      </c>
    </row>
    <row r="3165" spans="1:25" x14ac:dyDescent="0.3">
      <c r="A3165" t="s">
        <v>29</v>
      </c>
      <c r="B3165" t="s">
        <v>17</v>
      </c>
      <c r="C3165">
        <v>1185732</v>
      </c>
      <c r="D3165" s="9">
        <v>44206</v>
      </c>
      <c r="E3165" s="8" t="str">
        <f>TEXT(Table1[[#This Row],[Invoice Date]],"dd-mm-yyyy")</f>
        <v>10-01-2021</v>
      </c>
      <c r="F3165" s="1" t="str">
        <f t="shared" si="196"/>
        <v>January</v>
      </c>
      <c r="G3165" s="1" t="str">
        <f t="shared" si="197"/>
        <v>2021</v>
      </c>
      <c r="H3165" s="1" t="str">
        <f t="shared" si="198"/>
        <v>Sunday</v>
      </c>
      <c r="I3165" s="1" t="str">
        <f t="shared" si="199"/>
        <v>10</v>
      </c>
      <c r="J3165" t="s">
        <v>35</v>
      </c>
      <c r="K3165" t="s">
        <v>113</v>
      </c>
      <c r="L3165" t="s">
        <v>114</v>
      </c>
      <c r="M3165" t="s">
        <v>21</v>
      </c>
      <c r="N3165">
        <v>45</v>
      </c>
      <c r="O3165">
        <v>200</v>
      </c>
      <c r="P3165">
        <v>90000</v>
      </c>
      <c r="Q3165">
        <v>27000</v>
      </c>
      <c r="R3165">
        <v>0.3</v>
      </c>
      <c r="S3165" t="s">
        <v>17</v>
      </c>
      <c r="T3165" t="str">
        <f>IF(Table1[[#This Row],[Units Sold]]&gt; 700,"High Units","low Units")</f>
        <v>low Units</v>
      </c>
      <c r="U3165">
        <f>SUM(Table1[[#This Row],[Operating Profit]])/SUM(Table1[Operating Profit])*100</f>
        <v>8.1292215762715989E-3</v>
      </c>
      <c r="V3165">
        <f>SUM(Table1[[#This Row],[Price per Unit]]*Table1[[#This Row],[Units Sold]])</f>
        <v>9000</v>
      </c>
      <c r="W3165">
        <f>SUM(Table1[[#This Row],[Total Sales]]-Table1[[#This Row],[Operating Profit]])</f>
        <v>63000</v>
      </c>
      <c r="X3165">
        <f>SUM(Table1[[#This Row],[Total Sales]]-Table1[[#This Row],[Cost]])</f>
        <v>27000</v>
      </c>
      <c r="Y3165">
        <f>SUM(Table1[[#This Row],[profit/loss]])/SUM(Table1[profit/loss])</f>
        <v>8.1292215762715996E-5</v>
      </c>
    </row>
    <row r="3166" spans="1:25" x14ac:dyDescent="0.3">
      <c r="A3166" t="s">
        <v>29</v>
      </c>
      <c r="B3166" t="s">
        <v>17</v>
      </c>
      <c r="C3166">
        <v>1185732</v>
      </c>
      <c r="D3166" s="9">
        <v>44206</v>
      </c>
      <c r="E3166" s="8" t="str">
        <f>TEXT(Table1[[#This Row],[Invoice Date]],"dd-mm-yyyy")</f>
        <v>10-01-2021</v>
      </c>
      <c r="F3166" s="1" t="str">
        <f t="shared" si="196"/>
        <v>January</v>
      </c>
      <c r="G3166" s="1" t="str">
        <f t="shared" si="197"/>
        <v>2021</v>
      </c>
      <c r="H3166" s="1" t="str">
        <f t="shared" si="198"/>
        <v>Sunday</v>
      </c>
      <c r="I3166" s="1" t="str">
        <f t="shared" si="199"/>
        <v>10</v>
      </c>
      <c r="J3166" t="s">
        <v>35</v>
      </c>
      <c r="K3166" t="s">
        <v>113</v>
      </c>
      <c r="L3166" t="s">
        <v>114</v>
      </c>
      <c r="M3166" t="s">
        <v>22</v>
      </c>
      <c r="N3166">
        <v>35</v>
      </c>
      <c r="O3166">
        <v>300</v>
      </c>
      <c r="P3166">
        <v>105000</v>
      </c>
      <c r="Q3166">
        <v>42000</v>
      </c>
      <c r="R3166">
        <v>0.4</v>
      </c>
      <c r="S3166" t="s">
        <v>17</v>
      </c>
      <c r="T3166" t="str">
        <f>IF(Table1[[#This Row],[Units Sold]]&gt; 700,"High Units","low Units")</f>
        <v>low Units</v>
      </c>
      <c r="U3166">
        <f>SUM(Table1[[#This Row],[Operating Profit]])/SUM(Table1[Operating Profit])*100</f>
        <v>1.2645455785311377E-2</v>
      </c>
      <c r="V3166">
        <f>SUM(Table1[[#This Row],[Price per Unit]]*Table1[[#This Row],[Units Sold]])</f>
        <v>10500</v>
      </c>
      <c r="W3166">
        <f>SUM(Table1[[#This Row],[Total Sales]]-Table1[[#This Row],[Operating Profit]])</f>
        <v>63000</v>
      </c>
      <c r="X3166">
        <f>SUM(Table1[[#This Row],[Total Sales]]-Table1[[#This Row],[Cost]])</f>
        <v>42000</v>
      </c>
      <c r="Y3166">
        <f>SUM(Table1[[#This Row],[profit/loss]])/SUM(Table1[profit/loss])</f>
        <v>1.2645455785311377E-4</v>
      </c>
    </row>
    <row r="3167" spans="1:25" x14ac:dyDescent="0.3">
      <c r="A3167" t="s">
        <v>29</v>
      </c>
      <c r="B3167" t="s">
        <v>17</v>
      </c>
      <c r="C3167">
        <v>1185732</v>
      </c>
      <c r="D3167" s="9">
        <v>44237</v>
      </c>
      <c r="E3167" s="8" t="str">
        <f>TEXT(Table1[[#This Row],[Invoice Date]],"dd-mm-yyyy")</f>
        <v>10-02-2021</v>
      </c>
      <c r="F3167" s="1" t="str">
        <f t="shared" si="196"/>
        <v>February</v>
      </c>
      <c r="G3167" s="1" t="str">
        <f t="shared" si="197"/>
        <v>2021</v>
      </c>
      <c r="H3167" s="1" t="str">
        <f t="shared" si="198"/>
        <v>Wednesday</v>
      </c>
      <c r="I3167" s="1" t="str">
        <f t="shared" si="199"/>
        <v>10</v>
      </c>
      <c r="J3167" t="s">
        <v>35</v>
      </c>
      <c r="K3167" t="s">
        <v>113</v>
      </c>
      <c r="L3167" t="s">
        <v>114</v>
      </c>
      <c r="M3167" t="s">
        <v>16</v>
      </c>
      <c r="N3167">
        <v>35</v>
      </c>
      <c r="O3167">
        <v>550</v>
      </c>
      <c r="P3167">
        <v>192500</v>
      </c>
      <c r="Q3167">
        <v>77000</v>
      </c>
      <c r="R3167">
        <v>0.4</v>
      </c>
      <c r="S3167" t="s">
        <v>17</v>
      </c>
      <c r="T3167" t="str">
        <f>IF(Table1[[#This Row],[Units Sold]]&gt; 700,"High Units","low Units")</f>
        <v>low Units</v>
      </c>
      <c r="U3167">
        <f>SUM(Table1[[#This Row],[Operating Profit]])/SUM(Table1[Operating Profit])*100</f>
        <v>2.318333560640419E-2</v>
      </c>
      <c r="V3167">
        <f>SUM(Table1[[#This Row],[Price per Unit]]*Table1[[#This Row],[Units Sold]])</f>
        <v>19250</v>
      </c>
      <c r="W3167">
        <f>SUM(Table1[[#This Row],[Total Sales]]-Table1[[#This Row],[Operating Profit]])</f>
        <v>115500</v>
      </c>
      <c r="X3167">
        <f>SUM(Table1[[#This Row],[Total Sales]]-Table1[[#This Row],[Cost]])</f>
        <v>77000</v>
      </c>
      <c r="Y3167">
        <f>SUM(Table1[[#This Row],[profit/loss]])/SUM(Table1[profit/loss])</f>
        <v>2.3183335606404191E-4</v>
      </c>
    </row>
    <row r="3168" spans="1:25" x14ac:dyDescent="0.3">
      <c r="A3168" t="s">
        <v>29</v>
      </c>
      <c r="B3168" t="s">
        <v>17</v>
      </c>
      <c r="C3168">
        <v>1185732</v>
      </c>
      <c r="D3168" s="9">
        <v>44237</v>
      </c>
      <c r="E3168" s="8" t="str">
        <f>TEXT(Table1[[#This Row],[Invoice Date]],"dd-mm-yyyy")</f>
        <v>10-02-2021</v>
      </c>
      <c r="F3168" s="1" t="str">
        <f t="shared" si="196"/>
        <v>February</v>
      </c>
      <c r="G3168" s="1" t="str">
        <f t="shared" si="197"/>
        <v>2021</v>
      </c>
      <c r="H3168" s="1" t="str">
        <f t="shared" si="198"/>
        <v>Wednesday</v>
      </c>
      <c r="I3168" s="1" t="str">
        <f t="shared" si="199"/>
        <v>10</v>
      </c>
      <c r="J3168" t="s">
        <v>35</v>
      </c>
      <c r="K3168" t="s">
        <v>113</v>
      </c>
      <c r="L3168" t="s">
        <v>114</v>
      </c>
      <c r="M3168" t="s">
        <v>18</v>
      </c>
      <c r="N3168">
        <v>35</v>
      </c>
      <c r="O3168">
        <v>200</v>
      </c>
      <c r="P3168">
        <v>70000</v>
      </c>
      <c r="Q3168">
        <v>28000</v>
      </c>
      <c r="R3168">
        <v>0.4</v>
      </c>
      <c r="S3168" t="s">
        <v>17</v>
      </c>
      <c r="T3168" t="str">
        <f>IF(Table1[[#This Row],[Units Sold]]&gt; 700,"High Units","low Units")</f>
        <v>low Units</v>
      </c>
      <c r="U3168">
        <f>SUM(Table1[[#This Row],[Operating Profit]])/SUM(Table1[Operating Profit])*100</f>
        <v>8.4303038568742522E-3</v>
      </c>
      <c r="V3168">
        <f>SUM(Table1[[#This Row],[Price per Unit]]*Table1[[#This Row],[Units Sold]])</f>
        <v>7000</v>
      </c>
      <c r="W3168">
        <f>SUM(Table1[[#This Row],[Total Sales]]-Table1[[#This Row],[Operating Profit]])</f>
        <v>42000</v>
      </c>
      <c r="X3168">
        <f>SUM(Table1[[#This Row],[Total Sales]]-Table1[[#This Row],[Cost]])</f>
        <v>28000</v>
      </c>
      <c r="Y3168">
        <f>SUM(Table1[[#This Row],[profit/loss]])/SUM(Table1[profit/loss])</f>
        <v>8.4303038568742515E-5</v>
      </c>
    </row>
    <row r="3169" spans="1:25" x14ac:dyDescent="0.3">
      <c r="A3169" t="s">
        <v>29</v>
      </c>
      <c r="B3169" t="s">
        <v>17</v>
      </c>
      <c r="C3169">
        <v>1185732</v>
      </c>
      <c r="D3169" s="9">
        <v>44237</v>
      </c>
      <c r="E3169" s="8" t="str">
        <f>TEXT(Table1[[#This Row],[Invoice Date]],"dd-mm-yyyy")</f>
        <v>10-02-2021</v>
      </c>
      <c r="F3169" s="1" t="str">
        <f t="shared" si="196"/>
        <v>February</v>
      </c>
      <c r="G3169" s="1" t="str">
        <f t="shared" si="197"/>
        <v>2021</v>
      </c>
      <c r="H3169" s="1" t="str">
        <f t="shared" si="198"/>
        <v>Wednesday</v>
      </c>
      <c r="I3169" s="1" t="str">
        <f t="shared" si="199"/>
        <v>10</v>
      </c>
      <c r="J3169" t="s">
        <v>35</v>
      </c>
      <c r="K3169" t="s">
        <v>113</v>
      </c>
      <c r="L3169" t="s">
        <v>114</v>
      </c>
      <c r="M3169" t="s">
        <v>19</v>
      </c>
      <c r="N3169">
        <v>25</v>
      </c>
      <c r="O3169">
        <v>250</v>
      </c>
      <c r="P3169">
        <v>62500</v>
      </c>
      <c r="Q3169">
        <v>21875</v>
      </c>
      <c r="R3169">
        <v>0.35</v>
      </c>
      <c r="S3169" t="s">
        <v>17</v>
      </c>
      <c r="T3169" t="str">
        <f>IF(Table1[[#This Row],[Units Sold]]&gt; 700,"High Units","low Units")</f>
        <v>low Units</v>
      </c>
      <c r="U3169">
        <f>SUM(Table1[[#This Row],[Operating Profit]])/SUM(Table1[Operating Profit])*100</f>
        <v>6.5861748881830082E-3</v>
      </c>
      <c r="V3169">
        <f>SUM(Table1[[#This Row],[Price per Unit]]*Table1[[#This Row],[Units Sold]])</f>
        <v>6250</v>
      </c>
      <c r="W3169">
        <f>SUM(Table1[[#This Row],[Total Sales]]-Table1[[#This Row],[Operating Profit]])</f>
        <v>40625</v>
      </c>
      <c r="X3169">
        <f>SUM(Table1[[#This Row],[Total Sales]]-Table1[[#This Row],[Cost]])</f>
        <v>21875</v>
      </c>
      <c r="Y3169">
        <f>SUM(Table1[[#This Row],[profit/loss]])/SUM(Table1[profit/loss])</f>
        <v>6.5861748881830082E-5</v>
      </c>
    </row>
    <row r="3170" spans="1:25" x14ac:dyDescent="0.3">
      <c r="A3170" t="s">
        <v>29</v>
      </c>
      <c r="B3170" t="s">
        <v>17</v>
      </c>
      <c r="C3170">
        <v>1185732</v>
      </c>
      <c r="D3170" s="9">
        <v>44237</v>
      </c>
      <c r="E3170" s="8" t="str">
        <f>TEXT(Table1[[#This Row],[Invoice Date]],"dd-mm-yyyy")</f>
        <v>10-02-2021</v>
      </c>
      <c r="F3170" s="1" t="str">
        <f t="shared" si="196"/>
        <v>February</v>
      </c>
      <c r="G3170" s="1" t="str">
        <f t="shared" si="197"/>
        <v>2021</v>
      </c>
      <c r="H3170" s="1" t="str">
        <f t="shared" si="198"/>
        <v>Wednesday</v>
      </c>
      <c r="I3170" s="1" t="str">
        <f t="shared" si="199"/>
        <v>10</v>
      </c>
      <c r="J3170" t="s">
        <v>35</v>
      </c>
      <c r="K3170" t="s">
        <v>115</v>
      </c>
      <c r="L3170" t="s">
        <v>116</v>
      </c>
      <c r="M3170" t="s">
        <v>20</v>
      </c>
      <c r="N3170">
        <v>30</v>
      </c>
      <c r="O3170">
        <v>125</v>
      </c>
      <c r="P3170">
        <v>37500</v>
      </c>
      <c r="Q3170">
        <v>13125</v>
      </c>
      <c r="R3170">
        <v>0.35</v>
      </c>
      <c r="S3170" t="s">
        <v>17</v>
      </c>
      <c r="T3170" t="str">
        <f>IF(Table1[[#This Row],[Units Sold]]&gt; 700,"High Units","low Units")</f>
        <v>low Units</v>
      </c>
      <c r="U3170">
        <f>SUM(Table1[[#This Row],[Operating Profit]])/SUM(Table1[Operating Profit])*100</f>
        <v>3.9517049329098053E-3</v>
      </c>
      <c r="V3170">
        <f>SUM(Table1[[#This Row],[Price per Unit]]*Table1[[#This Row],[Units Sold]])</f>
        <v>3750</v>
      </c>
      <c r="W3170">
        <f>SUM(Table1[[#This Row],[Total Sales]]-Table1[[#This Row],[Operating Profit]])</f>
        <v>24375</v>
      </c>
      <c r="X3170">
        <f>SUM(Table1[[#This Row],[Total Sales]]-Table1[[#This Row],[Cost]])</f>
        <v>13125</v>
      </c>
      <c r="Y3170">
        <f>SUM(Table1[[#This Row],[profit/loss]])/SUM(Table1[profit/loss])</f>
        <v>3.9517049329098052E-5</v>
      </c>
    </row>
    <row r="3171" spans="1:25" x14ac:dyDescent="0.3">
      <c r="A3171" t="s">
        <v>29</v>
      </c>
      <c r="B3171" t="s">
        <v>17</v>
      </c>
      <c r="C3171">
        <v>1185732</v>
      </c>
      <c r="D3171" s="9">
        <v>44237</v>
      </c>
      <c r="E3171" s="8" t="str">
        <f>TEXT(Table1[[#This Row],[Invoice Date]],"dd-mm-yyyy")</f>
        <v>10-02-2021</v>
      </c>
      <c r="F3171" s="1" t="str">
        <f t="shared" si="196"/>
        <v>February</v>
      </c>
      <c r="G3171" s="1" t="str">
        <f t="shared" si="197"/>
        <v>2021</v>
      </c>
      <c r="H3171" s="1" t="str">
        <f t="shared" si="198"/>
        <v>Wednesday</v>
      </c>
      <c r="I3171" s="1" t="str">
        <f t="shared" si="199"/>
        <v>10</v>
      </c>
      <c r="J3171" t="s">
        <v>35</v>
      </c>
      <c r="K3171" t="s">
        <v>115</v>
      </c>
      <c r="L3171" t="s">
        <v>116</v>
      </c>
      <c r="M3171" t="s">
        <v>21</v>
      </c>
      <c r="N3171">
        <v>45</v>
      </c>
      <c r="O3171">
        <v>200</v>
      </c>
      <c r="P3171">
        <v>90000</v>
      </c>
      <c r="Q3171">
        <v>27000</v>
      </c>
      <c r="R3171">
        <v>0.3</v>
      </c>
      <c r="S3171" t="s">
        <v>17</v>
      </c>
      <c r="T3171" t="str">
        <f>IF(Table1[[#This Row],[Units Sold]]&gt; 700,"High Units","low Units")</f>
        <v>low Units</v>
      </c>
      <c r="U3171">
        <f>SUM(Table1[[#This Row],[Operating Profit]])/SUM(Table1[Operating Profit])*100</f>
        <v>8.1292215762715989E-3</v>
      </c>
      <c r="V3171">
        <f>SUM(Table1[[#This Row],[Price per Unit]]*Table1[[#This Row],[Units Sold]])</f>
        <v>9000</v>
      </c>
      <c r="W3171">
        <f>SUM(Table1[[#This Row],[Total Sales]]-Table1[[#This Row],[Operating Profit]])</f>
        <v>63000</v>
      </c>
      <c r="X3171">
        <f>SUM(Table1[[#This Row],[Total Sales]]-Table1[[#This Row],[Cost]])</f>
        <v>27000</v>
      </c>
      <c r="Y3171">
        <f>SUM(Table1[[#This Row],[profit/loss]])/SUM(Table1[profit/loss])</f>
        <v>8.1292215762715996E-5</v>
      </c>
    </row>
    <row r="3172" spans="1:25" x14ac:dyDescent="0.3">
      <c r="A3172" t="s">
        <v>29</v>
      </c>
      <c r="B3172" t="s">
        <v>17</v>
      </c>
      <c r="C3172">
        <v>1185732</v>
      </c>
      <c r="D3172" s="9">
        <v>44237</v>
      </c>
      <c r="E3172" s="8" t="str">
        <f>TEXT(Table1[[#This Row],[Invoice Date]],"dd-mm-yyyy")</f>
        <v>10-02-2021</v>
      </c>
      <c r="F3172" s="1" t="str">
        <f t="shared" si="196"/>
        <v>February</v>
      </c>
      <c r="G3172" s="1" t="str">
        <f t="shared" si="197"/>
        <v>2021</v>
      </c>
      <c r="H3172" s="1" t="str">
        <f t="shared" si="198"/>
        <v>Wednesday</v>
      </c>
      <c r="I3172" s="1" t="str">
        <f t="shared" si="199"/>
        <v>10</v>
      </c>
      <c r="J3172" t="s">
        <v>35</v>
      </c>
      <c r="K3172" t="s">
        <v>115</v>
      </c>
      <c r="L3172" t="s">
        <v>116</v>
      </c>
      <c r="M3172" t="s">
        <v>22</v>
      </c>
      <c r="N3172">
        <v>20</v>
      </c>
      <c r="O3172">
        <v>300</v>
      </c>
      <c r="P3172">
        <v>60000</v>
      </c>
      <c r="Q3172">
        <v>24000</v>
      </c>
      <c r="R3172">
        <v>0.4</v>
      </c>
      <c r="S3172" t="s">
        <v>17</v>
      </c>
      <c r="T3172" t="str">
        <f>IF(Table1[[#This Row],[Units Sold]]&gt; 700,"High Units","low Units")</f>
        <v>low Units</v>
      </c>
      <c r="U3172">
        <f>SUM(Table1[[#This Row],[Operating Profit]])/SUM(Table1[Operating Profit])*100</f>
        <v>7.225974734463644E-3</v>
      </c>
      <c r="V3172">
        <f>SUM(Table1[[#This Row],[Price per Unit]]*Table1[[#This Row],[Units Sold]])</f>
        <v>6000</v>
      </c>
      <c r="W3172">
        <f>SUM(Table1[[#This Row],[Total Sales]]-Table1[[#This Row],[Operating Profit]])</f>
        <v>36000</v>
      </c>
      <c r="X3172">
        <f>SUM(Table1[[#This Row],[Total Sales]]-Table1[[#This Row],[Cost]])</f>
        <v>24000</v>
      </c>
      <c r="Y3172">
        <f>SUM(Table1[[#This Row],[profit/loss]])/SUM(Table1[profit/loss])</f>
        <v>7.225974734463644E-5</v>
      </c>
    </row>
    <row r="3173" spans="1:25" x14ac:dyDescent="0.3">
      <c r="A3173" t="s">
        <v>29</v>
      </c>
      <c r="B3173" t="s">
        <v>17</v>
      </c>
      <c r="C3173">
        <v>1185732</v>
      </c>
      <c r="D3173" s="9">
        <v>44264</v>
      </c>
      <c r="E3173" s="8" t="str">
        <f>TEXT(Table1[[#This Row],[Invoice Date]],"dd-mm-yyyy")</f>
        <v>09-03-2021</v>
      </c>
      <c r="F3173" s="1" t="str">
        <f t="shared" si="196"/>
        <v>March</v>
      </c>
      <c r="G3173" s="1" t="str">
        <f t="shared" si="197"/>
        <v>2021</v>
      </c>
      <c r="H3173" s="1" t="str">
        <f t="shared" si="198"/>
        <v>Tuesday</v>
      </c>
      <c r="I3173" s="1" t="str">
        <f t="shared" si="199"/>
        <v>09</v>
      </c>
      <c r="J3173" t="s">
        <v>35</v>
      </c>
      <c r="K3173" t="s">
        <v>115</v>
      </c>
      <c r="L3173" t="s">
        <v>116</v>
      </c>
      <c r="M3173" t="s">
        <v>16</v>
      </c>
      <c r="N3173">
        <v>25</v>
      </c>
      <c r="O3173">
        <v>520</v>
      </c>
      <c r="P3173">
        <v>130000</v>
      </c>
      <c r="Q3173">
        <v>52000</v>
      </c>
      <c r="R3173">
        <v>0.4</v>
      </c>
      <c r="S3173" t="s">
        <v>17</v>
      </c>
      <c r="T3173" t="str">
        <f>IF(Table1[[#This Row],[Units Sold]]&gt; 700,"High Units","low Units")</f>
        <v>low Units</v>
      </c>
      <c r="U3173">
        <f>SUM(Table1[[#This Row],[Operating Profit]])/SUM(Table1[Operating Profit])*100</f>
        <v>1.5656278591337894E-2</v>
      </c>
      <c r="V3173">
        <f>SUM(Table1[[#This Row],[Price per Unit]]*Table1[[#This Row],[Units Sold]])</f>
        <v>13000</v>
      </c>
      <c r="W3173">
        <f>SUM(Table1[[#This Row],[Total Sales]]-Table1[[#This Row],[Operating Profit]])</f>
        <v>78000</v>
      </c>
      <c r="X3173">
        <f>SUM(Table1[[#This Row],[Total Sales]]-Table1[[#This Row],[Cost]])</f>
        <v>52000</v>
      </c>
      <c r="Y3173">
        <f>SUM(Table1[[#This Row],[profit/loss]])/SUM(Table1[profit/loss])</f>
        <v>1.5656278591337895E-4</v>
      </c>
    </row>
    <row r="3174" spans="1:25" x14ac:dyDescent="0.3">
      <c r="A3174" t="s">
        <v>29</v>
      </c>
      <c r="B3174" t="s">
        <v>17</v>
      </c>
      <c r="C3174">
        <v>1185732</v>
      </c>
      <c r="D3174" s="9">
        <v>44264</v>
      </c>
      <c r="E3174" s="8" t="str">
        <f>TEXT(Table1[[#This Row],[Invoice Date]],"dd-mm-yyyy")</f>
        <v>09-03-2021</v>
      </c>
      <c r="F3174" s="1" t="str">
        <f t="shared" si="196"/>
        <v>March</v>
      </c>
      <c r="G3174" s="1" t="str">
        <f t="shared" si="197"/>
        <v>2021</v>
      </c>
      <c r="H3174" s="1" t="str">
        <f t="shared" si="198"/>
        <v>Tuesday</v>
      </c>
      <c r="I3174" s="1" t="str">
        <f t="shared" si="199"/>
        <v>09</v>
      </c>
      <c r="J3174" t="s">
        <v>35</v>
      </c>
      <c r="K3174" t="s">
        <v>115</v>
      </c>
      <c r="L3174" t="s">
        <v>116</v>
      </c>
      <c r="M3174" t="s">
        <v>18</v>
      </c>
      <c r="N3174">
        <v>25</v>
      </c>
      <c r="O3174">
        <v>225</v>
      </c>
      <c r="P3174">
        <v>56250</v>
      </c>
      <c r="Q3174">
        <v>22500</v>
      </c>
      <c r="R3174">
        <v>0.4</v>
      </c>
      <c r="S3174" t="s">
        <v>17</v>
      </c>
      <c r="T3174" t="str">
        <f>IF(Table1[[#This Row],[Units Sold]]&gt; 700,"High Units","low Units")</f>
        <v>low Units</v>
      </c>
      <c r="U3174">
        <f>SUM(Table1[[#This Row],[Operating Profit]])/SUM(Table1[Operating Profit])*100</f>
        <v>6.7743513135596666E-3</v>
      </c>
      <c r="V3174">
        <f>SUM(Table1[[#This Row],[Price per Unit]]*Table1[[#This Row],[Units Sold]])</f>
        <v>5625</v>
      </c>
      <c r="W3174">
        <f>SUM(Table1[[#This Row],[Total Sales]]-Table1[[#This Row],[Operating Profit]])</f>
        <v>33750</v>
      </c>
      <c r="X3174">
        <f>SUM(Table1[[#This Row],[Total Sales]]-Table1[[#This Row],[Cost]])</f>
        <v>22500</v>
      </c>
      <c r="Y3174">
        <f>SUM(Table1[[#This Row],[profit/loss]])/SUM(Table1[profit/loss])</f>
        <v>6.7743513135596668E-5</v>
      </c>
    </row>
    <row r="3175" spans="1:25" x14ac:dyDescent="0.3">
      <c r="A3175" t="s">
        <v>29</v>
      </c>
      <c r="B3175" t="s">
        <v>17</v>
      </c>
      <c r="C3175">
        <v>1185732</v>
      </c>
      <c r="D3175" s="9">
        <v>44264</v>
      </c>
      <c r="E3175" s="8" t="str">
        <f>TEXT(Table1[[#This Row],[Invoice Date]],"dd-mm-yyyy")</f>
        <v>09-03-2021</v>
      </c>
      <c r="F3175" s="1" t="str">
        <f t="shared" si="196"/>
        <v>March</v>
      </c>
      <c r="G3175" s="1" t="str">
        <f t="shared" si="197"/>
        <v>2021</v>
      </c>
      <c r="H3175" s="1" t="str">
        <f t="shared" si="198"/>
        <v>Tuesday</v>
      </c>
      <c r="I3175" s="1" t="str">
        <f t="shared" si="199"/>
        <v>09</v>
      </c>
      <c r="J3175" t="s">
        <v>35</v>
      </c>
      <c r="K3175" t="s">
        <v>115</v>
      </c>
      <c r="L3175" t="s">
        <v>116</v>
      </c>
      <c r="M3175" t="s">
        <v>19</v>
      </c>
      <c r="N3175">
        <v>15</v>
      </c>
      <c r="O3175">
        <v>275</v>
      </c>
      <c r="P3175">
        <v>41250</v>
      </c>
      <c r="Q3175">
        <v>14438</v>
      </c>
      <c r="R3175">
        <v>0.35</v>
      </c>
      <c r="S3175" t="s">
        <v>17</v>
      </c>
      <c r="T3175" t="str">
        <f>IF(Table1[[#This Row],[Units Sold]]&gt; 700,"High Units","low Units")</f>
        <v>low Units</v>
      </c>
      <c r="U3175">
        <f>SUM(Table1[[#This Row],[Operating Profit]])/SUM(Table1[Operating Profit])*100</f>
        <v>4.3470259673410866E-3</v>
      </c>
      <c r="V3175">
        <f>SUM(Table1[[#This Row],[Price per Unit]]*Table1[[#This Row],[Units Sold]])</f>
        <v>4125</v>
      </c>
      <c r="W3175">
        <f>SUM(Table1[[#This Row],[Total Sales]]-Table1[[#This Row],[Operating Profit]])</f>
        <v>26812</v>
      </c>
      <c r="X3175">
        <f>SUM(Table1[[#This Row],[Total Sales]]-Table1[[#This Row],[Cost]])</f>
        <v>14438</v>
      </c>
      <c r="Y3175">
        <f>SUM(Table1[[#This Row],[profit/loss]])/SUM(Table1[profit/loss])</f>
        <v>4.3470259673410869E-5</v>
      </c>
    </row>
    <row r="3176" spans="1:25" x14ac:dyDescent="0.3">
      <c r="A3176" t="s">
        <v>29</v>
      </c>
      <c r="B3176" t="s">
        <v>17</v>
      </c>
      <c r="C3176">
        <v>1185732</v>
      </c>
      <c r="D3176" s="9">
        <v>44264</v>
      </c>
      <c r="E3176" s="8" t="str">
        <f>TEXT(Table1[[#This Row],[Invoice Date]],"dd-mm-yyyy")</f>
        <v>09-03-2021</v>
      </c>
      <c r="F3176" s="1" t="str">
        <f t="shared" si="196"/>
        <v>March</v>
      </c>
      <c r="G3176" s="1" t="str">
        <f t="shared" si="197"/>
        <v>2021</v>
      </c>
      <c r="H3176" s="1" t="str">
        <f t="shared" si="198"/>
        <v>Tuesday</v>
      </c>
      <c r="I3176" s="1" t="str">
        <f t="shared" si="199"/>
        <v>09</v>
      </c>
      <c r="J3176" t="s">
        <v>35</v>
      </c>
      <c r="K3176" t="s">
        <v>115</v>
      </c>
      <c r="L3176" t="s">
        <v>116</v>
      </c>
      <c r="M3176" t="s">
        <v>20</v>
      </c>
      <c r="N3176">
        <v>20</v>
      </c>
      <c r="O3176">
        <v>125</v>
      </c>
      <c r="P3176">
        <v>25000</v>
      </c>
      <c r="Q3176">
        <v>8750</v>
      </c>
      <c r="R3176">
        <v>0.35</v>
      </c>
      <c r="S3176" t="s">
        <v>17</v>
      </c>
      <c r="T3176" t="str">
        <f>IF(Table1[[#This Row],[Units Sold]]&gt; 700,"High Units","low Units")</f>
        <v>low Units</v>
      </c>
      <c r="U3176">
        <f>SUM(Table1[[#This Row],[Operating Profit]])/SUM(Table1[Operating Profit])*100</f>
        <v>2.6344699552732038E-3</v>
      </c>
      <c r="V3176">
        <f>SUM(Table1[[#This Row],[Price per Unit]]*Table1[[#This Row],[Units Sold]])</f>
        <v>2500</v>
      </c>
      <c r="W3176">
        <f>SUM(Table1[[#This Row],[Total Sales]]-Table1[[#This Row],[Operating Profit]])</f>
        <v>16250</v>
      </c>
      <c r="X3176">
        <f>SUM(Table1[[#This Row],[Total Sales]]-Table1[[#This Row],[Cost]])</f>
        <v>8750</v>
      </c>
      <c r="Y3176">
        <f>SUM(Table1[[#This Row],[profit/loss]])/SUM(Table1[profit/loss])</f>
        <v>2.6344699552732037E-5</v>
      </c>
    </row>
    <row r="3177" spans="1:25" x14ac:dyDescent="0.3">
      <c r="A3177" t="s">
        <v>29</v>
      </c>
      <c r="B3177" t="s">
        <v>17</v>
      </c>
      <c r="C3177">
        <v>1185732</v>
      </c>
      <c r="D3177" s="9">
        <v>44264</v>
      </c>
      <c r="E3177" s="8" t="str">
        <f>TEXT(Table1[[#This Row],[Invoice Date]],"dd-mm-yyyy")</f>
        <v>09-03-2021</v>
      </c>
      <c r="F3177" s="1" t="str">
        <f t="shared" si="196"/>
        <v>March</v>
      </c>
      <c r="G3177" s="1" t="str">
        <f t="shared" si="197"/>
        <v>2021</v>
      </c>
      <c r="H3177" s="1" t="str">
        <f t="shared" si="198"/>
        <v>Tuesday</v>
      </c>
      <c r="I3177" s="1" t="str">
        <f t="shared" si="199"/>
        <v>09</v>
      </c>
      <c r="J3177" t="s">
        <v>35</v>
      </c>
      <c r="K3177" t="s">
        <v>115</v>
      </c>
      <c r="L3177" t="s">
        <v>116</v>
      </c>
      <c r="M3177" t="s">
        <v>21</v>
      </c>
      <c r="N3177">
        <v>35</v>
      </c>
      <c r="O3177">
        <v>175</v>
      </c>
      <c r="P3177">
        <v>61250</v>
      </c>
      <c r="Q3177">
        <v>18375</v>
      </c>
      <c r="R3177">
        <v>0.3</v>
      </c>
      <c r="S3177" t="s">
        <v>17</v>
      </c>
      <c r="T3177" t="str">
        <f>IF(Table1[[#This Row],[Units Sold]]&gt; 700,"High Units","low Units")</f>
        <v>low Units</v>
      </c>
      <c r="U3177">
        <f>SUM(Table1[[#This Row],[Operating Profit]])/SUM(Table1[Operating Profit])*100</f>
        <v>5.5323869060737276E-3</v>
      </c>
      <c r="V3177">
        <f>SUM(Table1[[#This Row],[Price per Unit]]*Table1[[#This Row],[Units Sold]])</f>
        <v>6125</v>
      </c>
      <c r="W3177">
        <f>SUM(Table1[[#This Row],[Total Sales]]-Table1[[#This Row],[Operating Profit]])</f>
        <v>42875</v>
      </c>
      <c r="X3177">
        <f>SUM(Table1[[#This Row],[Total Sales]]-Table1[[#This Row],[Cost]])</f>
        <v>18375</v>
      </c>
      <c r="Y3177">
        <f>SUM(Table1[[#This Row],[profit/loss]])/SUM(Table1[profit/loss])</f>
        <v>5.5323869060737273E-5</v>
      </c>
    </row>
    <row r="3178" spans="1:25" x14ac:dyDescent="0.3">
      <c r="A3178" t="s">
        <v>29</v>
      </c>
      <c r="B3178" t="s">
        <v>17</v>
      </c>
      <c r="C3178">
        <v>1185732</v>
      </c>
      <c r="D3178" s="9">
        <v>44264</v>
      </c>
      <c r="E3178" s="8" t="str">
        <f>TEXT(Table1[[#This Row],[Invoice Date]],"dd-mm-yyyy")</f>
        <v>09-03-2021</v>
      </c>
      <c r="F3178" s="1" t="str">
        <f t="shared" si="196"/>
        <v>March</v>
      </c>
      <c r="G3178" s="1" t="str">
        <f t="shared" si="197"/>
        <v>2021</v>
      </c>
      <c r="H3178" s="1" t="str">
        <f t="shared" si="198"/>
        <v>Tuesday</v>
      </c>
      <c r="I3178" s="1" t="str">
        <f t="shared" si="199"/>
        <v>09</v>
      </c>
      <c r="J3178" t="s">
        <v>35</v>
      </c>
      <c r="K3178" t="s">
        <v>115</v>
      </c>
      <c r="L3178" t="s">
        <v>116</v>
      </c>
      <c r="M3178" t="s">
        <v>22</v>
      </c>
      <c r="N3178">
        <v>25</v>
      </c>
      <c r="O3178">
        <v>275</v>
      </c>
      <c r="P3178">
        <v>68750</v>
      </c>
      <c r="Q3178">
        <v>27500</v>
      </c>
      <c r="R3178">
        <v>0.4</v>
      </c>
      <c r="S3178" t="s">
        <v>17</v>
      </c>
      <c r="T3178" t="str">
        <f>IF(Table1[[#This Row],[Units Sold]]&gt; 700,"High Units","low Units")</f>
        <v>low Units</v>
      </c>
      <c r="U3178">
        <f>SUM(Table1[[#This Row],[Operating Profit]])/SUM(Table1[Operating Profit])*100</f>
        <v>8.2797627165729255E-3</v>
      </c>
      <c r="V3178">
        <f>SUM(Table1[[#This Row],[Price per Unit]]*Table1[[#This Row],[Units Sold]])</f>
        <v>6875</v>
      </c>
      <c r="W3178">
        <f>SUM(Table1[[#This Row],[Total Sales]]-Table1[[#This Row],[Operating Profit]])</f>
        <v>41250</v>
      </c>
      <c r="X3178">
        <f>SUM(Table1[[#This Row],[Total Sales]]-Table1[[#This Row],[Cost]])</f>
        <v>27500</v>
      </c>
      <c r="Y3178">
        <f>SUM(Table1[[#This Row],[profit/loss]])/SUM(Table1[profit/loss])</f>
        <v>8.2797627165729249E-5</v>
      </c>
    </row>
    <row r="3179" spans="1:25" x14ac:dyDescent="0.3">
      <c r="A3179" t="s">
        <v>29</v>
      </c>
      <c r="B3179" t="s">
        <v>17</v>
      </c>
      <c r="C3179">
        <v>1185732</v>
      </c>
      <c r="D3179" s="9">
        <v>44296</v>
      </c>
      <c r="E3179" s="8" t="str">
        <f>TEXT(Table1[[#This Row],[Invoice Date]],"dd-mm-yyyy")</f>
        <v>10-04-2021</v>
      </c>
      <c r="F3179" s="1" t="str">
        <f t="shared" si="196"/>
        <v>April</v>
      </c>
      <c r="G3179" s="1" t="str">
        <f t="shared" si="197"/>
        <v>2021</v>
      </c>
      <c r="H3179" s="1" t="str">
        <f t="shared" si="198"/>
        <v>Saturday</v>
      </c>
      <c r="I3179" s="1" t="str">
        <f t="shared" si="199"/>
        <v>10</v>
      </c>
      <c r="J3179" t="s">
        <v>35</v>
      </c>
      <c r="K3179" t="s">
        <v>115</v>
      </c>
      <c r="L3179" t="s">
        <v>116</v>
      </c>
      <c r="M3179" t="s">
        <v>16</v>
      </c>
      <c r="N3179">
        <v>25</v>
      </c>
      <c r="O3179">
        <v>500</v>
      </c>
      <c r="P3179">
        <v>125000</v>
      </c>
      <c r="Q3179">
        <v>50000</v>
      </c>
      <c r="R3179">
        <v>0.4</v>
      </c>
      <c r="S3179" t="s">
        <v>17</v>
      </c>
      <c r="T3179" t="str">
        <f>IF(Table1[[#This Row],[Units Sold]]&gt; 700,"High Units","low Units")</f>
        <v>low Units</v>
      </c>
      <c r="U3179">
        <f>SUM(Table1[[#This Row],[Operating Profit]])/SUM(Table1[Operating Profit])*100</f>
        <v>1.5054114030132591E-2</v>
      </c>
      <c r="V3179">
        <f>SUM(Table1[[#This Row],[Price per Unit]]*Table1[[#This Row],[Units Sold]])</f>
        <v>12500</v>
      </c>
      <c r="W3179">
        <f>SUM(Table1[[#This Row],[Total Sales]]-Table1[[#This Row],[Operating Profit]])</f>
        <v>75000</v>
      </c>
      <c r="X3179">
        <f>SUM(Table1[[#This Row],[Total Sales]]-Table1[[#This Row],[Cost]])</f>
        <v>50000</v>
      </c>
      <c r="Y3179">
        <f>SUM(Table1[[#This Row],[profit/loss]])/SUM(Table1[profit/loss])</f>
        <v>1.5054114030132592E-4</v>
      </c>
    </row>
    <row r="3180" spans="1:25" x14ac:dyDescent="0.3">
      <c r="A3180" t="s">
        <v>29</v>
      </c>
      <c r="B3180" t="s">
        <v>17</v>
      </c>
      <c r="C3180">
        <v>1185732</v>
      </c>
      <c r="D3180" s="9">
        <v>44296</v>
      </c>
      <c r="E3180" s="8" t="str">
        <f>TEXT(Table1[[#This Row],[Invoice Date]],"dd-mm-yyyy")</f>
        <v>10-04-2021</v>
      </c>
      <c r="F3180" s="1" t="str">
        <f t="shared" si="196"/>
        <v>April</v>
      </c>
      <c r="G3180" s="1" t="str">
        <f t="shared" si="197"/>
        <v>2021</v>
      </c>
      <c r="H3180" s="1" t="str">
        <f t="shared" si="198"/>
        <v>Saturday</v>
      </c>
      <c r="I3180" s="1" t="str">
        <f t="shared" si="199"/>
        <v>10</v>
      </c>
      <c r="J3180" t="s">
        <v>35</v>
      </c>
      <c r="K3180" t="s">
        <v>115</v>
      </c>
      <c r="L3180" t="s">
        <v>116</v>
      </c>
      <c r="M3180" t="s">
        <v>18</v>
      </c>
      <c r="N3180">
        <v>25</v>
      </c>
      <c r="O3180">
        <v>200</v>
      </c>
      <c r="P3180">
        <v>50000</v>
      </c>
      <c r="Q3180">
        <v>20000</v>
      </c>
      <c r="R3180">
        <v>0.4</v>
      </c>
      <c r="S3180" t="s">
        <v>17</v>
      </c>
      <c r="T3180" t="str">
        <f>IF(Table1[[#This Row],[Units Sold]]&gt; 700,"High Units","low Units")</f>
        <v>low Units</v>
      </c>
      <c r="U3180">
        <f>SUM(Table1[[#This Row],[Operating Profit]])/SUM(Table1[Operating Profit])*100</f>
        <v>6.0216456120530367E-3</v>
      </c>
      <c r="V3180">
        <f>SUM(Table1[[#This Row],[Price per Unit]]*Table1[[#This Row],[Units Sold]])</f>
        <v>5000</v>
      </c>
      <c r="W3180">
        <f>SUM(Table1[[#This Row],[Total Sales]]-Table1[[#This Row],[Operating Profit]])</f>
        <v>30000</v>
      </c>
      <c r="X3180">
        <f>SUM(Table1[[#This Row],[Total Sales]]-Table1[[#This Row],[Cost]])</f>
        <v>20000</v>
      </c>
      <c r="Y3180">
        <f>SUM(Table1[[#This Row],[profit/loss]])/SUM(Table1[profit/loss])</f>
        <v>6.0216456120530364E-5</v>
      </c>
    </row>
    <row r="3181" spans="1:25" x14ac:dyDescent="0.3">
      <c r="A3181" t="s">
        <v>29</v>
      </c>
      <c r="B3181" t="s">
        <v>17</v>
      </c>
      <c r="C3181">
        <v>1185732</v>
      </c>
      <c r="D3181" s="9">
        <v>44296</v>
      </c>
      <c r="E3181" s="8" t="str">
        <f>TEXT(Table1[[#This Row],[Invoice Date]],"dd-mm-yyyy")</f>
        <v>10-04-2021</v>
      </c>
      <c r="F3181" s="1" t="str">
        <f t="shared" si="196"/>
        <v>April</v>
      </c>
      <c r="G3181" s="1" t="str">
        <f t="shared" si="197"/>
        <v>2021</v>
      </c>
      <c r="H3181" s="1" t="str">
        <f t="shared" si="198"/>
        <v>Saturday</v>
      </c>
      <c r="I3181" s="1" t="str">
        <f t="shared" si="199"/>
        <v>10</v>
      </c>
      <c r="J3181" t="s">
        <v>35</v>
      </c>
      <c r="K3181" t="s">
        <v>115</v>
      </c>
      <c r="L3181" t="s">
        <v>116</v>
      </c>
      <c r="M3181" t="s">
        <v>19</v>
      </c>
      <c r="N3181">
        <v>15</v>
      </c>
      <c r="O3181">
        <v>200</v>
      </c>
      <c r="P3181">
        <v>30000</v>
      </c>
      <c r="Q3181">
        <v>10500</v>
      </c>
      <c r="R3181">
        <v>0.35</v>
      </c>
      <c r="S3181" t="s">
        <v>17</v>
      </c>
      <c r="T3181" t="str">
        <f>IF(Table1[[#This Row],[Units Sold]]&gt; 700,"High Units","low Units")</f>
        <v>low Units</v>
      </c>
      <c r="U3181">
        <f>SUM(Table1[[#This Row],[Operating Profit]])/SUM(Table1[Operating Profit])*100</f>
        <v>3.1613639463278441E-3</v>
      </c>
      <c r="V3181">
        <f>SUM(Table1[[#This Row],[Price per Unit]]*Table1[[#This Row],[Units Sold]])</f>
        <v>3000</v>
      </c>
      <c r="W3181">
        <f>SUM(Table1[[#This Row],[Total Sales]]-Table1[[#This Row],[Operating Profit]])</f>
        <v>19500</v>
      </c>
      <c r="X3181">
        <f>SUM(Table1[[#This Row],[Total Sales]]-Table1[[#This Row],[Cost]])</f>
        <v>10500</v>
      </c>
      <c r="Y3181">
        <f>SUM(Table1[[#This Row],[profit/loss]])/SUM(Table1[profit/loss])</f>
        <v>3.1613639463278441E-5</v>
      </c>
    </row>
    <row r="3182" spans="1:25" x14ac:dyDescent="0.3">
      <c r="A3182" t="s">
        <v>29</v>
      </c>
      <c r="B3182" t="s">
        <v>17</v>
      </c>
      <c r="C3182">
        <v>1185732</v>
      </c>
      <c r="D3182" s="9">
        <v>44296</v>
      </c>
      <c r="E3182" s="8" t="str">
        <f>TEXT(Table1[[#This Row],[Invoice Date]],"dd-mm-yyyy")</f>
        <v>10-04-2021</v>
      </c>
      <c r="F3182" s="1" t="str">
        <f t="shared" si="196"/>
        <v>April</v>
      </c>
      <c r="G3182" s="1" t="str">
        <f t="shared" si="197"/>
        <v>2021</v>
      </c>
      <c r="H3182" s="1" t="str">
        <f t="shared" si="198"/>
        <v>Saturday</v>
      </c>
      <c r="I3182" s="1" t="str">
        <f t="shared" si="199"/>
        <v>10</v>
      </c>
      <c r="J3182" t="s">
        <v>35</v>
      </c>
      <c r="K3182" t="s">
        <v>115</v>
      </c>
      <c r="L3182" t="s">
        <v>116</v>
      </c>
      <c r="M3182" t="s">
        <v>20</v>
      </c>
      <c r="N3182">
        <v>20</v>
      </c>
      <c r="O3182">
        <v>125</v>
      </c>
      <c r="P3182">
        <v>25000</v>
      </c>
      <c r="Q3182">
        <v>8750</v>
      </c>
      <c r="R3182">
        <v>0.35</v>
      </c>
      <c r="S3182" t="s">
        <v>17</v>
      </c>
      <c r="T3182" t="str">
        <f>IF(Table1[[#This Row],[Units Sold]]&gt; 700,"High Units","low Units")</f>
        <v>low Units</v>
      </c>
      <c r="U3182">
        <f>SUM(Table1[[#This Row],[Operating Profit]])/SUM(Table1[Operating Profit])*100</f>
        <v>2.6344699552732038E-3</v>
      </c>
      <c r="V3182">
        <f>SUM(Table1[[#This Row],[Price per Unit]]*Table1[[#This Row],[Units Sold]])</f>
        <v>2500</v>
      </c>
      <c r="W3182">
        <f>SUM(Table1[[#This Row],[Total Sales]]-Table1[[#This Row],[Operating Profit]])</f>
        <v>16250</v>
      </c>
      <c r="X3182">
        <f>SUM(Table1[[#This Row],[Total Sales]]-Table1[[#This Row],[Cost]])</f>
        <v>8750</v>
      </c>
      <c r="Y3182">
        <f>SUM(Table1[[#This Row],[profit/loss]])/SUM(Table1[profit/loss])</f>
        <v>2.6344699552732037E-5</v>
      </c>
    </row>
    <row r="3183" spans="1:25" x14ac:dyDescent="0.3">
      <c r="A3183" t="s">
        <v>29</v>
      </c>
      <c r="B3183" t="s">
        <v>17</v>
      </c>
      <c r="C3183">
        <v>1185732</v>
      </c>
      <c r="D3183" s="9">
        <v>44296</v>
      </c>
      <c r="E3183" s="8" t="str">
        <f>TEXT(Table1[[#This Row],[Invoice Date]],"dd-mm-yyyy")</f>
        <v>10-04-2021</v>
      </c>
      <c r="F3183" s="1" t="str">
        <f t="shared" si="196"/>
        <v>April</v>
      </c>
      <c r="G3183" s="1" t="str">
        <f t="shared" si="197"/>
        <v>2021</v>
      </c>
      <c r="H3183" s="1" t="str">
        <f t="shared" si="198"/>
        <v>Saturday</v>
      </c>
      <c r="I3183" s="1" t="str">
        <f t="shared" si="199"/>
        <v>10</v>
      </c>
      <c r="J3183" t="s">
        <v>35</v>
      </c>
      <c r="K3183" t="s">
        <v>115</v>
      </c>
      <c r="L3183" t="s">
        <v>116</v>
      </c>
      <c r="M3183" t="s">
        <v>21</v>
      </c>
      <c r="N3183">
        <v>65</v>
      </c>
      <c r="O3183">
        <v>150</v>
      </c>
      <c r="P3183">
        <v>97500</v>
      </c>
      <c r="Q3183">
        <v>29250</v>
      </c>
      <c r="R3183">
        <v>0.3</v>
      </c>
      <c r="S3183" t="s">
        <v>17</v>
      </c>
      <c r="T3183" t="str">
        <f>IF(Table1[[#This Row],[Units Sold]]&gt; 700,"High Units","low Units")</f>
        <v>low Units</v>
      </c>
      <c r="U3183">
        <f>SUM(Table1[[#This Row],[Operating Profit]])/SUM(Table1[Operating Profit])*100</f>
        <v>8.8066567076275654E-3</v>
      </c>
      <c r="V3183">
        <f>SUM(Table1[[#This Row],[Price per Unit]]*Table1[[#This Row],[Units Sold]])</f>
        <v>9750</v>
      </c>
      <c r="W3183">
        <f>SUM(Table1[[#This Row],[Total Sales]]-Table1[[#This Row],[Operating Profit]])</f>
        <v>68250</v>
      </c>
      <c r="X3183">
        <f>SUM(Table1[[#This Row],[Total Sales]]-Table1[[#This Row],[Cost]])</f>
        <v>29250</v>
      </c>
      <c r="Y3183">
        <f>SUM(Table1[[#This Row],[profit/loss]])/SUM(Table1[profit/loss])</f>
        <v>8.806656707627566E-5</v>
      </c>
    </row>
    <row r="3184" spans="1:25" x14ac:dyDescent="0.3">
      <c r="A3184" t="s">
        <v>29</v>
      </c>
      <c r="B3184" t="s">
        <v>17</v>
      </c>
      <c r="C3184">
        <v>1185732</v>
      </c>
      <c r="D3184" s="9">
        <v>44296</v>
      </c>
      <c r="E3184" s="8" t="str">
        <f>TEXT(Table1[[#This Row],[Invoice Date]],"dd-mm-yyyy")</f>
        <v>10-04-2021</v>
      </c>
      <c r="F3184" s="1" t="str">
        <f t="shared" si="196"/>
        <v>April</v>
      </c>
      <c r="G3184" s="1" t="str">
        <f t="shared" si="197"/>
        <v>2021</v>
      </c>
      <c r="H3184" s="1" t="str">
        <f t="shared" si="198"/>
        <v>Saturday</v>
      </c>
      <c r="I3184" s="1" t="str">
        <f t="shared" si="199"/>
        <v>10</v>
      </c>
      <c r="J3184" t="s">
        <v>35</v>
      </c>
      <c r="K3184" t="s">
        <v>115</v>
      </c>
      <c r="L3184" t="s">
        <v>116</v>
      </c>
      <c r="M3184" t="s">
        <v>22</v>
      </c>
      <c r="N3184">
        <v>50</v>
      </c>
      <c r="O3184">
        <v>275</v>
      </c>
      <c r="P3184">
        <v>137500</v>
      </c>
      <c r="Q3184">
        <v>55000</v>
      </c>
      <c r="R3184">
        <v>0.4</v>
      </c>
      <c r="S3184" t="s">
        <v>17</v>
      </c>
      <c r="T3184" t="str">
        <f>IF(Table1[[#This Row],[Units Sold]]&gt; 700,"High Units","low Units")</f>
        <v>low Units</v>
      </c>
      <c r="U3184">
        <f>SUM(Table1[[#This Row],[Operating Profit]])/SUM(Table1[Operating Profit])*100</f>
        <v>1.6559525433145851E-2</v>
      </c>
      <c r="V3184">
        <f>SUM(Table1[[#This Row],[Price per Unit]]*Table1[[#This Row],[Units Sold]])</f>
        <v>13750</v>
      </c>
      <c r="W3184">
        <f>SUM(Table1[[#This Row],[Total Sales]]-Table1[[#This Row],[Operating Profit]])</f>
        <v>82500</v>
      </c>
      <c r="X3184">
        <f>SUM(Table1[[#This Row],[Total Sales]]-Table1[[#This Row],[Cost]])</f>
        <v>55000</v>
      </c>
      <c r="Y3184">
        <f>SUM(Table1[[#This Row],[profit/loss]])/SUM(Table1[profit/loss])</f>
        <v>1.655952543314585E-4</v>
      </c>
    </row>
    <row r="3185" spans="1:25" x14ac:dyDescent="0.3">
      <c r="A3185" t="s">
        <v>29</v>
      </c>
      <c r="B3185" t="s">
        <v>17</v>
      </c>
      <c r="C3185">
        <v>1185732</v>
      </c>
      <c r="D3185" s="9">
        <v>44327</v>
      </c>
      <c r="E3185" s="8" t="str">
        <f>TEXT(Table1[[#This Row],[Invoice Date]],"dd-mm-yyyy")</f>
        <v>11-05-2021</v>
      </c>
      <c r="F3185" s="1" t="str">
        <f t="shared" si="196"/>
        <v>May</v>
      </c>
      <c r="G3185" s="1" t="str">
        <f t="shared" si="197"/>
        <v>2021</v>
      </c>
      <c r="H3185" s="1" t="str">
        <f t="shared" si="198"/>
        <v>Tuesday</v>
      </c>
      <c r="I3185" s="1" t="str">
        <f t="shared" si="199"/>
        <v>11</v>
      </c>
      <c r="J3185" t="s">
        <v>35</v>
      </c>
      <c r="K3185" t="s">
        <v>115</v>
      </c>
      <c r="L3185" t="s">
        <v>116</v>
      </c>
      <c r="M3185" t="s">
        <v>16</v>
      </c>
      <c r="N3185">
        <v>60</v>
      </c>
      <c r="O3185">
        <v>545</v>
      </c>
      <c r="P3185">
        <v>327000</v>
      </c>
      <c r="Q3185">
        <v>130800</v>
      </c>
      <c r="R3185">
        <v>0.4</v>
      </c>
      <c r="S3185" t="s">
        <v>17</v>
      </c>
      <c r="T3185" t="str">
        <f>IF(Table1[[#This Row],[Units Sold]]&gt; 700,"High Units","low Units")</f>
        <v>low Units</v>
      </c>
      <c r="U3185">
        <f>SUM(Table1[[#This Row],[Operating Profit]])/SUM(Table1[Operating Profit])*100</f>
        <v>3.9381562302826863E-2</v>
      </c>
      <c r="V3185">
        <f>SUM(Table1[[#This Row],[Price per Unit]]*Table1[[#This Row],[Units Sold]])</f>
        <v>32700</v>
      </c>
      <c r="W3185">
        <f>SUM(Table1[[#This Row],[Total Sales]]-Table1[[#This Row],[Operating Profit]])</f>
        <v>196200</v>
      </c>
      <c r="X3185">
        <f>SUM(Table1[[#This Row],[Total Sales]]-Table1[[#This Row],[Cost]])</f>
        <v>130800</v>
      </c>
      <c r="Y3185">
        <f>SUM(Table1[[#This Row],[profit/loss]])/SUM(Table1[profit/loss])</f>
        <v>3.9381562302826862E-4</v>
      </c>
    </row>
    <row r="3186" spans="1:25" x14ac:dyDescent="0.3">
      <c r="A3186" t="s">
        <v>29</v>
      </c>
      <c r="B3186" t="s">
        <v>17</v>
      </c>
      <c r="C3186">
        <v>1185732</v>
      </c>
      <c r="D3186" s="9">
        <v>44327</v>
      </c>
      <c r="E3186" s="8" t="str">
        <f>TEXT(Table1[[#This Row],[Invoice Date]],"dd-mm-yyyy")</f>
        <v>11-05-2021</v>
      </c>
      <c r="F3186" s="1" t="str">
        <f t="shared" si="196"/>
        <v>May</v>
      </c>
      <c r="G3186" s="1" t="str">
        <f t="shared" si="197"/>
        <v>2021</v>
      </c>
      <c r="H3186" s="1" t="str">
        <f t="shared" si="198"/>
        <v>Tuesday</v>
      </c>
      <c r="I3186" s="1" t="str">
        <f t="shared" si="199"/>
        <v>11</v>
      </c>
      <c r="J3186" t="s">
        <v>35</v>
      </c>
      <c r="K3186" t="s">
        <v>115</v>
      </c>
      <c r="L3186" t="s">
        <v>116</v>
      </c>
      <c r="M3186" t="s">
        <v>18</v>
      </c>
      <c r="N3186">
        <v>40</v>
      </c>
      <c r="O3186">
        <v>250</v>
      </c>
      <c r="P3186">
        <v>100000</v>
      </c>
      <c r="Q3186">
        <v>40000</v>
      </c>
      <c r="R3186">
        <v>0.4</v>
      </c>
      <c r="S3186" t="s">
        <v>17</v>
      </c>
      <c r="T3186" t="str">
        <f>IF(Table1[[#This Row],[Units Sold]]&gt; 700,"High Units","low Units")</f>
        <v>low Units</v>
      </c>
      <c r="U3186">
        <f>SUM(Table1[[#This Row],[Operating Profit]])/SUM(Table1[Operating Profit])*100</f>
        <v>1.2043291224106073E-2</v>
      </c>
      <c r="V3186">
        <f>SUM(Table1[[#This Row],[Price per Unit]]*Table1[[#This Row],[Units Sold]])</f>
        <v>10000</v>
      </c>
      <c r="W3186">
        <f>SUM(Table1[[#This Row],[Total Sales]]-Table1[[#This Row],[Operating Profit]])</f>
        <v>60000</v>
      </c>
      <c r="X3186">
        <f>SUM(Table1[[#This Row],[Total Sales]]-Table1[[#This Row],[Cost]])</f>
        <v>40000</v>
      </c>
      <c r="Y3186">
        <f>SUM(Table1[[#This Row],[profit/loss]])/SUM(Table1[profit/loss])</f>
        <v>1.2043291224106073E-4</v>
      </c>
    </row>
    <row r="3187" spans="1:25" x14ac:dyDescent="0.3">
      <c r="A3187" t="s">
        <v>29</v>
      </c>
      <c r="B3187" t="s">
        <v>17</v>
      </c>
      <c r="C3187">
        <v>1185732</v>
      </c>
      <c r="D3187" s="9">
        <v>44327</v>
      </c>
      <c r="E3187" s="8" t="str">
        <f>TEXT(Table1[[#This Row],[Invoice Date]],"dd-mm-yyyy")</f>
        <v>11-05-2021</v>
      </c>
      <c r="F3187" s="1" t="str">
        <f t="shared" si="196"/>
        <v>May</v>
      </c>
      <c r="G3187" s="1" t="str">
        <f t="shared" si="197"/>
        <v>2021</v>
      </c>
      <c r="H3187" s="1" t="str">
        <f t="shared" si="198"/>
        <v>Tuesday</v>
      </c>
      <c r="I3187" s="1" t="str">
        <f t="shared" si="199"/>
        <v>11</v>
      </c>
      <c r="J3187" t="s">
        <v>35</v>
      </c>
      <c r="K3187" t="s">
        <v>115</v>
      </c>
      <c r="L3187" t="s">
        <v>116</v>
      </c>
      <c r="M3187" t="s">
        <v>19</v>
      </c>
      <c r="N3187">
        <v>35</v>
      </c>
      <c r="O3187">
        <v>225</v>
      </c>
      <c r="P3187">
        <v>78750</v>
      </c>
      <c r="Q3187">
        <v>27563</v>
      </c>
      <c r="R3187">
        <v>0.35</v>
      </c>
      <c r="S3187" t="s">
        <v>17</v>
      </c>
      <c r="T3187" t="str">
        <f>IF(Table1[[#This Row],[Units Sold]]&gt; 700,"High Units","low Units")</f>
        <v>low Units</v>
      </c>
      <c r="U3187">
        <f>SUM(Table1[[#This Row],[Operating Profit]])/SUM(Table1[Operating Profit])*100</f>
        <v>8.2987309002508919E-3</v>
      </c>
      <c r="V3187">
        <f>SUM(Table1[[#This Row],[Price per Unit]]*Table1[[#This Row],[Units Sold]])</f>
        <v>7875</v>
      </c>
      <c r="W3187">
        <f>SUM(Table1[[#This Row],[Total Sales]]-Table1[[#This Row],[Operating Profit]])</f>
        <v>51187</v>
      </c>
      <c r="X3187">
        <f>SUM(Table1[[#This Row],[Total Sales]]-Table1[[#This Row],[Cost]])</f>
        <v>27563</v>
      </c>
      <c r="Y3187">
        <f>SUM(Table1[[#This Row],[profit/loss]])/SUM(Table1[profit/loss])</f>
        <v>8.298730900250892E-5</v>
      </c>
    </row>
    <row r="3188" spans="1:25" x14ac:dyDescent="0.3">
      <c r="A3188" t="s">
        <v>29</v>
      </c>
      <c r="B3188" t="s">
        <v>17</v>
      </c>
      <c r="C3188">
        <v>1185732</v>
      </c>
      <c r="D3188" s="9">
        <v>44327</v>
      </c>
      <c r="E3188" s="8" t="str">
        <f>TEXT(Table1[[#This Row],[Invoice Date]],"dd-mm-yyyy")</f>
        <v>11-05-2021</v>
      </c>
      <c r="F3188" s="1" t="str">
        <f t="shared" si="196"/>
        <v>May</v>
      </c>
      <c r="G3188" s="1" t="str">
        <f t="shared" si="197"/>
        <v>2021</v>
      </c>
      <c r="H3188" s="1" t="str">
        <f t="shared" si="198"/>
        <v>Tuesday</v>
      </c>
      <c r="I3188" s="1" t="str">
        <f t="shared" si="199"/>
        <v>11</v>
      </c>
      <c r="J3188" t="s">
        <v>35</v>
      </c>
      <c r="K3188" t="s">
        <v>115</v>
      </c>
      <c r="L3188" t="s">
        <v>116</v>
      </c>
      <c r="M3188" t="s">
        <v>20</v>
      </c>
      <c r="N3188">
        <v>35</v>
      </c>
      <c r="O3188">
        <v>175</v>
      </c>
      <c r="P3188">
        <v>61250</v>
      </c>
      <c r="Q3188">
        <v>21438</v>
      </c>
      <c r="R3188">
        <v>0.35</v>
      </c>
      <c r="S3188" t="s">
        <v>17</v>
      </c>
      <c r="T3188" t="str">
        <f>IF(Table1[[#This Row],[Units Sold]]&gt; 700,"High Units","low Units")</f>
        <v>low Units</v>
      </c>
      <c r="U3188">
        <f>SUM(Table1[[#This Row],[Operating Profit]])/SUM(Table1[Operating Profit])*100</f>
        <v>6.4546019315596496E-3</v>
      </c>
      <c r="V3188">
        <f>SUM(Table1[[#This Row],[Price per Unit]]*Table1[[#This Row],[Units Sold]])</f>
        <v>6125</v>
      </c>
      <c r="W3188">
        <f>SUM(Table1[[#This Row],[Total Sales]]-Table1[[#This Row],[Operating Profit]])</f>
        <v>39812</v>
      </c>
      <c r="X3188">
        <f>SUM(Table1[[#This Row],[Total Sales]]-Table1[[#This Row],[Cost]])</f>
        <v>21438</v>
      </c>
      <c r="Y3188">
        <f>SUM(Table1[[#This Row],[profit/loss]])/SUM(Table1[profit/loss])</f>
        <v>6.4546019315596501E-5</v>
      </c>
    </row>
    <row r="3189" spans="1:25" x14ac:dyDescent="0.3">
      <c r="A3189" t="s">
        <v>29</v>
      </c>
      <c r="B3189" t="s">
        <v>17</v>
      </c>
      <c r="C3189">
        <v>1185732</v>
      </c>
      <c r="D3189" s="9">
        <v>44327</v>
      </c>
      <c r="E3189" s="8" t="str">
        <f>TEXT(Table1[[#This Row],[Invoice Date]],"dd-mm-yyyy")</f>
        <v>11-05-2021</v>
      </c>
      <c r="F3189" s="1" t="str">
        <f t="shared" si="196"/>
        <v>May</v>
      </c>
      <c r="G3189" s="1" t="str">
        <f t="shared" si="197"/>
        <v>2021</v>
      </c>
      <c r="H3189" s="1" t="str">
        <f t="shared" si="198"/>
        <v>Tuesday</v>
      </c>
      <c r="I3189" s="1" t="str">
        <f t="shared" si="199"/>
        <v>11</v>
      </c>
      <c r="J3189" t="s">
        <v>35</v>
      </c>
      <c r="K3189" t="s">
        <v>115</v>
      </c>
      <c r="L3189" t="s">
        <v>116</v>
      </c>
      <c r="M3189" t="s">
        <v>21</v>
      </c>
      <c r="N3189">
        <v>45</v>
      </c>
      <c r="O3189">
        <v>200</v>
      </c>
      <c r="P3189">
        <v>90000</v>
      </c>
      <c r="Q3189">
        <v>27000</v>
      </c>
      <c r="R3189">
        <v>0.3</v>
      </c>
      <c r="S3189" t="s">
        <v>17</v>
      </c>
      <c r="T3189" t="str">
        <f>IF(Table1[[#This Row],[Units Sold]]&gt; 700,"High Units","low Units")</f>
        <v>low Units</v>
      </c>
      <c r="U3189">
        <f>SUM(Table1[[#This Row],[Operating Profit]])/SUM(Table1[Operating Profit])*100</f>
        <v>8.1292215762715989E-3</v>
      </c>
      <c r="V3189">
        <f>SUM(Table1[[#This Row],[Price per Unit]]*Table1[[#This Row],[Units Sold]])</f>
        <v>9000</v>
      </c>
      <c r="W3189">
        <f>SUM(Table1[[#This Row],[Total Sales]]-Table1[[#This Row],[Operating Profit]])</f>
        <v>63000</v>
      </c>
      <c r="X3189">
        <f>SUM(Table1[[#This Row],[Total Sales]]-Table1[[#This Row],[Cost]])</f>
        <v>27000</v>
      </c>
      <c r="Y3189">
        <f>SUM(Table1[[#This Row],[profit/loss]])/SUM(Table1[profit/loss])</f>
        <v>8.1292215762715996E-5</v>
      </c>
    </row>
    <row r="3190" spans="1:25" x14ac:dyDescent="0.3">
      <c r="A3190" t="s">
        <v>29</v>
      </c>
      <c r="B3190" t="s">
        <v>17</v>
      </c>
      <c r="C3190">
        <v>1185732</v>
      </c>
      <c r="D3190" s="9">
        <v>44327</v>
      </c>
      <c r="E3190" s="8" t="str">
        <f>TEXT(Table1[[#This Row],[Invoice Date]],"dd-mm-yyyy")</f>
        <v>11-05-2021</v>
      </c>
      <c r="F3190" s="1" t="str">
        <f t="shared" si="196"/>
        <v>May</v>
      </c>
      <c r="G3190" s="1" t="str">
        <f t="shared" si="197"/>
        <v>2021</v>
      </c>
      <c r="H3190" s="1" t="str">
        <f t="shared" si="198"/>
        <v>Tuesday</v>
      </c>
      <c r="I3190" s="1" t="str">
        <f t="shared" si="199"/>
        <v>11</v>
      </c>
      <c r="J3190" t="s">
        <v>35</v>
      </c>
      <c r="K3190" t="s">
        <v>115</v>
      </c>
      <c r="L3190" t="s">
        <v>116</v>
      </c>
      <c r="M3190" t="s">
        <v>22</v>
      </c>
      <c r="N3190">
        <v>55</v>
      </c>
      <c r="O3190">
        <v>325</v>
      </c>
      <c r="P3190">
        <v>178750</v>
      </c>
      <c r="Q3190">
        <v>71500</v>
      </c>
      <c r="R3190">
        <v>0.4</v>
      </c>
      <c r="S3190" t="s">
        <v>17</v>
      </c>
      <c r="T3190" t="str">
        <f>IF(Table1[[#This Row],[Units Sold]]&gt; 700,"High Units","low Units")</f>
        <v>low Units</v>
      </c>
      <c r="U3190">
        <f>SUM(Table1[[#This Row],[Operating Profit]])/SUM(Table1[Operating Profit])*100</f>
        <v>2.1527383063089604E-2</v>
      </c>
      <c r="V3190">
        <f>SUM(Table1[[#This Row],[Price per Unit]]*Table1[[#This Row],[Units Sold]])</f>
        <v>17875</v>
      </c>
      <c r="W3190">
        <f>SUM(Table1[[#This Row],[Total Sales]]-Table1[[#This Row],[Operating Profit]])</f>
        <v>107250</v>
      </c>
      <c r="X3190">
        <f>SUM(Table1[[#This Row],[Total Sales]]-Table1[[#This Row],[Cost]])</f>
        <v>71500</v>
      </c>
      <c r="Y3190">
        <f>SUM(Table1[[#This Row],[profit/loss]])/SUM(Table1[profit/loss])</f>
        <v>2.1527383063089605E-4</v>
      </c>
    </row>
    <row r="3191" spans="1:25" x14ac:dyDescent="0.3">
      <c r="A3191" t="s">
        <v>29</v>
      </c>
      <c r="B3191" t="s">
        <v>17</v>
      </c>
      <c r="C3191">
        <v>1185732</v>
      </c>
      <c r="D3191" s="9">
        <v>44357</v>
      </c>
      <c r="E3191" s="8" t="str">
        <f>TEXT(Table1[[#This Row],[Invoice Date]],"dd-mm-yyyy")</f>
        <v>10-06-2021</v>
      </c>
      <c r="F3191" s="1" t="str">
        <f t="shared" si="196"/>
        <v>June</v>
      </c>
      <c r="G3191" s="1" t="str">
        <f t="shared" si="197"/>
        <v>2021</v>
      </c>
      <c r="H3191" s="1" t="str">
        <f t="shared" si="198"/>
        <v>Thursday</v>
      </c>
      <c r="I3191" s="1" t="str">
        <f t="shared" si="199"/>
        <v>10</v>
      </c>
      <c r="J3191" t="s">
        <v>35</v>
      </c>
      <c r="K3191" t="s">
        <v>115</v>
      </c>
      <c r="L3191" t="s">
        <v>116</v>
      </c>
      <c r="M3191" t="s">
        <v>16</v>
      </c>
      <c r="N3191">
        <v>40</v>
      </c>
      <c r="O3191">
        <v>575</v>
      </c>
      <c r="P3191">
        <v>230000</v>
      </c>
      <c r="Q3191">
        <v>92000</v>
      </c>
      <c r="R3191">
        <v>0.4</v>
      </c>
      <c r="S3191" t="s">
        <v>17</v>
      </c>
      <c r="T3191" t="str">
        <f>IF(Table1[[#This Row],[Units Sold]]&gt; 700,"High Units","low Units")</f>
        <v>low Units</v>
      </c>
      <c r="U3191">
        <f>SUM(Table1[[#This Row],[Operating Profit]])/SUM(Table1[Operating Profit])*100</f>
        <v>2.769956981544397E-2</v>
      </c>
      <c r="V3191">
        <f>SUM(Table1[[#This Row],[Price per Unit]]*Table1[[#This Row],[Units Sold]])</f>
        <v>23000</v>
      </c>
      <c r="W3191">
        <f>SUM(Table1[[#This Row],[Total Sales]]-Table1[[#This Row],[Operating Profit]])</f>
        <v>138000</v>
      </c>
      <c r="X3191">
        <f>SUM(Table1[[#This Row],[Total Sales]]-Table1[[#This Row],[Cost]])</f>
        <v>92000</v>
      </c>
      <c r="Y3191">
        <f>SUM(Table1[[#This Row],[profit/loss]])/SUM(Table1[profit/loss])</f>
        <v>2.7699569815443968E-4</v>
      </c>
    </row>
    <row r="3192" spans="1:25" x14ac:dyDescent="0.3">
      <c r="A3192" t="s">
        <v>29</v>
      </c>
      <c r="B3192" t="s">
        <v>17</v>
      </c>
      <c r="C3192">
        <v>1185732</v>
      </c>
      <c r="D3192" s="9">
        <v>44357</v>
      </c>
      <c r="E3192" s="8" t="str">
        <f>TEXT(Table1[[#This Row],[Invoice Date]],"dd-mm-yyyy")</f>
        <v>10-06-2021</v>
      </c>
      <c r="F3192" s="1" t="str">
        <f t="shared" si="196"/>
        <v>June</v>
      </c>
      <c r="G3192" s="1" t="str">
        <f t="shared" si="197"/>
        <v>2021</v>
      </c>
      <c r="H3192" s="1" t="str">
        <f t="shared" si="198"/>
        <v>Thursday</v>
      </c>
      <c r="I3192" s="1" t="str">
        <f t="shared" si="199"/>
        <v>10</v>
      </c>
      <c r="J3192" t="s">
        <v>35</v>
      </c>
      <c r="K3192" t="s">
        <v>115</v>
      </c>
      <c r="L3192" t="s">
        <v>116</v>
      </c>
      <c r="M3192" t="s">
        <v>18</v>
      </c>
      <c r="N3192">
        <v>35</v>
      </c>
      <c r="O3192">
        <v>325</v>
      </c>
      <c r="P3192">
        <v>113750</v>
      </c>
      <c r="Q3192">
        <v>45500</v>
      </c>
      <c r="R3192">
        <v>0.4</v>
      </c>
      <c r="S3192" t="s">
        <v>17</v>
      </c>
      <c r="T3192" t="str">
        <f>IF(Table1[[#This Row],[Units Sold]]&gt; 700,"High Units","low Units")</f>
        <v>low Units</v>
      </c>
      <c r="U3192">
        <f>SUM(Table1[[#This Row],[Operating Profit]])/SUM(Table1[Operating Profit])*100</f>
        <v>1.3699243767420658E-2</v>
      </c>
      <c r="V3192">
        <f>SUM(Table1[[#This Row],[Price per Unit]]*Table1[[#This Row],[Units Sold]])</f>
        <v>11375</v>
      </c>
      <c r="W3192">
        <f>SUM(Table1[[#This Row],[Total Sales]]-Table1[[#This Row],[Operating Profit]])</f>
        <v>68250</v>
      </c>
      <c r="X3192">
        <f>SUM(Table1[[#This Row],[Total Sales]]-Table1[[#This Row],[Cost]])</f>
        <v>45500</v>
      </c>
      <c r="Y3192">
        <f>SUM(Table1[[#This Row],[profit/loss]])/SUM(Table1[profit/loss])</f>
        <v>1.3699243767420659E-4</v>
      </c>
    </row>
    <row r="3193" spans="1:25" x14ac:dyDescent="0.3">
      <c r="A3193" t="s">
        <v>29</v>
      </c>
      <c r="B3193" t="s">
        <v>17</v>
      </c>
      <c r="C3193">
        <v>1185732</v>
      </c>
      <c r="D3193" s="9">
        <v>44357</v>
      </c>
      <c r="E3193" s="8" t="str">
        <f>TEXT(Table1[[#This Row],[Invoice Date]],"dd-mm-yyyy")</f>
        <v>10-06-2021</v>
      </c>
      <c r="F3193" s="1" t="str">
        <f t="shared" si="196"/>
        <v>June</v>
      </c>
      <c r="G3193" s="1" t="str">
        <f t="shared" si="197"/>
        <v>2021</v>
      </c>
      <c r="H3193" s="1" t="str">
        <f t="shared" si="198"/>
        <v>Thursday</v>
      </c>
      <c r="I3193" s="1" t="str">
        <f t="shared" si="199"/>
        <v>10</v>
      </c>
      <c r="J3193" t="s">
        <v>35</v>
      </c>
      <c r="K3193" t="s">
        <v>115</v>
      </c>
      <c r="L3193" t="s">
        <v>116</v>
      </c>
      <c r="M3193" t="s">
        <v>19</v>
      </c>
      <c r="N3193">
        <v>30</v>
      </c>
      <c r="O3193">
        <v>200</v>
      </c>
      <c r="P3193">
        <v>60000</v>
      </c>
      <c r="Q3193">
        <v>21000</v>
      </c>
      <c r="R3193">
        <v>0.35</v>
      </c>
      <c r="S3193" t="s">
        <v>17</v>
      </c>
      <c r="T3193" t="str">
        <f>IF(Table1[[#This Row],[Units Sold]]&gt; 700,"High Units","low Units")</f>
        <v>low Units</v>
      </c>
      <c r="U3193">
        <f>SUM(Table1[[#This Row],[Operating Profit]])/SUM(Table1[Operating Profit])*100</f>
        <v>6.3227278926556883E-3</v>
      </c>
      <c r="V3193">
        <f>SUM(Table1[[#This Row],[Price per Unit]]*Table1[[#This Row],[Units Sold]])</f>
        <v>6000</v>
      </c>
      <c r="W3193">
        <f>SUM(Table1[[#This Row],[Total Sales]]-Table1[[#This Row],[Operating Profit]])</f>
        <v>39000</v>
      </c>
      <c r="X3193">
        <f>SUM(Table1[[#This Row],[Total Sales]]-Table1[[#This Row],[Cost]])</f>
        <v>21000</v>
      </c>
      <c r="Y3193">
        <f>SUM(Table1[[#This Row],[profit/loss]])/SUM(Table1[profit/loss])</f>
        <v>6.3227278926556883E-5</v>
      </c>
    </row>
    <row r="3194" spans="1:25" x14ac:dyDescent="0.3">
      <c r="A3194" t="s">
        <v>29</v>
      </c>
      <c r="B3194" t="s">
        <v>17</v>
      </c>
      <c r="C3194">
        <v>1185732</v>
      </c>
      <c r="D3194" s="9">
        <v>44357</v>
      </c>
      <c r="E3194" s="8" t="str">
        <f>TEXT(Table1[[#This Row],[Invoice Date]],"dd-mm-yyyy")</f>
        <v>10-06-2021</v>
      </c>
      <c r="F3194" s="1" t="str">
        <f t="shared" si="196"/>
        <v>June</v>
      </c>
      <c r="G3194" s="1" t="str">
        <f t="shared" si="197"/>
        <v>2021</v>
      </c>
      <c r="H3194" s="1" t="str">
        <f t="shared" si="198"/>
        <v>Thursday</v>
      </c>
      <c r="I3194" s="1" t="str">
        <f t="shared" si="199"/>
        <v>10</v>
      </c>
      <c r="J3194" t="s">
        <v>35</v>
      </c>
      <c r="K3194" t="s">
        <v>115</v>
      </c>
      <c r="L3194" t="s">
        <v>116</v>
      </c>
      <c r="M3194" t="s">
        <v>20</v>
      </c>
      <c r="N3194">
        <v>30</v>
      </c>
      <c r="O3194">
        <v>175</v>
      </c>
      <c r="P3194">
        <v>52500</v>
      </c>
      <c r="Q3194">
        <v>18375</v>
      </c>
      <c r="R3194">
        <v>0.35</v>
      </c>
      <c r="S3194" t="s">
        <v>17</v>
      </c>
      <c r="T3194" t="str">
        <f>IF(Table1[[#This Row],[Units Sold]]&gt; 700,"High Units","low Units")</f>
        <v>low Units</v>
      </c>
      <c r="U3194">
        <f>SUM(Table1[[#This Row],[Operating Profit]])/SUM(Table1[Operating Profit])*100</f>
        <v>5.5323869060737276E-3</v>
      </c>
      <c r="V3194">
        <f>SUM(Table1[[#This Row],[Price per Unit]]*Table1[[#This Row],[Units Sold]])</f>
        <v>5250</v>
      </c>
      <c r="W3194">
        <f>SUM(Table1[[#This Row],[Total Sales]]-Table1[[#This Row],[Operating Profit]])</f>
        <v>34125</v>
      </c>
      <c r="X3194">
        <f>SUM(Table1[[#This Row],[Total Sales]]-Table1[[#This Row],[Cost]])</f>
        <v>18375</v>
      </c>
      <c r="Y3194">
        <f>SUM(Table1[[#This Row],[profit/loss]])/SUM(Table1[profit/loss])</f>
        <v>5.5323869060737273E-5</v>
      </c>
    </row>
    <row r="3195" spans="1:25" x14ac:dyDescent="0.3">
      <c r="A3195" t="s">
        <v>29</v>
      </c>
      <c r="B3195" t="s">
        <v>17</v>
      </c>
      <c r="C3195">
        <v>1185732</v>
      </c>
      <c r="D3195" s="9">
        <v>44357</v>
      </c>
      <c r="E3195" s="8" t="str">
        <f>TEXT(Table1[[#This Row],[Invoice Date]],"dd-mm-yyyy")</f>
        <v>10-06-2021</v>
      </c>
      <c r="F3195" s="1" t="str">
        <f t="shared" si="196"/>
        <v>June</v>
      </c>
      <c r="G3195" s="1" t="str">
        <f t="shared" si="197"/>
        <v>2021</v>
      </c>
      <c r="H3195" s="1" t="str">
        <f t="shared" si="198"/>
        <v>Thursday</v>
      </c>
      <c r="I3195" s="1" t="str">
        <f t="shared" si="199"/>
        <v>10</v>
      </c>
      <c r="J3195" t="s">
        <v>35</v>
      </c>
      <c r="K3195" t="s">
        <v>115</v>
      </c>
      <c r="L3195" t="s">
        <v>116</v>
      </c>
      <c r="M3195" t="s">
        <v>21</v>
      </c>
      <c r="N3195">
        <v>40</v>
      </c>
      <c r="O3195">
        <v>175</v>
      </c>
      <c r="P3195">
        <v>70000</v>
      </c>
      <c r="Q3195">
        <v>21000</v>
      </c>
      <c r="R3195">
        <v>0.3</v>
      </c>
      <c r="S3195" t="s">
        <v>17</v>
      </c>
      <c r="T3195" t="str">
        <f>IF(Table1[[#This Row],[Units Sold]]&gt; 700,"High Units","low Units")</f>
        <v>low Units</v>
      </c>
      <c r="U3195">
        <f>SUM(Table1[[#This Row],[Operating Profit]])/SUM(Table1[Operating Profit])*100</f>
        <v>6.3227278926556883E-3</v>
      </c>
      <c r="V3195">
        <f>SUM(Table1[[#This Row],[Price per Unit]]*Table1[[#This Row],[Units Sold]])</f>
        <v>7000</v>
      </c>
      <c r="W3195">
        <f>SUM(Table1[[#This Row],[Total Sales]]-Table1[[#This Row],[Operating Profit]])</f>
        <v>49000</v>
      </c>
      <c r="X3195">
        <f>SUM(Table1[[#This Row],[Total Sales]]-Table1[[#This Row],[Cost]])</f>
        <v>21000</v>
      </c>
      <c r="Y3195">
        <f>SUM(Table1[[#This Row],[profit/loss]])/SUM(Table1[profit/loss])</f>
        <v>6.3227278926556883E-5</v>
      </c>
    </row>
    <row r="3196" spans="1:25" x14ac:dyDescent="0.3">
      <c r="A3196" t="s">
        <v>29</v>
      </c>
      <c r="B3196" t="s">
        <v>17</v>
      </c>
      <c r="C3196">
        <v>1185732</v>
      </c>
      <c r="D3196" s="9">
        <v>44357</v>
      </c>
      <c r="E3196" s="8" t="str">
        <f>TEXT(Table1[[#This Row],[Invoice Date]],"dd-mm-yyyy")</f>
        <v>10-06-2021</v>
      </c>
      <c r="F3196" s="1" t="str">
        <f t="shared" si="196"/>
        <v>June</v>
      </c>
      <c r="G3196" s="1" t="str">
        <f t="shared" si="197"/>
        <v>2021</v>
      </c>
      <c r="H3196" s="1" t="str">
        <f t="shared" si="198"/>
        <v>Thursday</v>
      </c>
      <c r="I3196" s="1" t="str">
        <f t="shared" si="199"/>
        <v>10</v>
      </c>
      <c r="J3196" t="s">
        <v>35</v>
      </c>
      <c r="K3196" t="s">
        <v>115</v>
      </c>
      <c r="L3196" t="s">
        <v>116</v>
      </c>
      <c r="M3196" t="s">
        <v>22</v>
      </c>
      <c r="N3196">
        <v>60</v>
      </c>
      <c r="O3196">
        <v>325</v>
      </c>
      <c r="P3196">
        <v>195000</v>
      </c>
      <c r="Q3196">
        <v>78000</v>
      </c>
      <c r="R3196">
        <v>0.4</v>
      </c>
      <c r="S3196" t="s">
        <v>17</v>
      </c>
      <c r="T3196" t="str">
        <f>IF(Table1[[#This Row],[Units Sold]]&gt; 700,"High Units","low Units")</f>
        <v>low Units</v>
      </c>
      <c r="U3196">
        <f>SUM(Table1[[#This Row],[Operating Profit]])/SUM(Table1[Operating Profit])*100</f>
        <v>2.3484417887006843E-2</v>
      </c>
      <c r="V3196">
        <f>SUM(Table1[[#This Row],[Price per Unit]]*Table1[[#This Row],[Units Sold]])</f>
        <v>19500</v>
      </c>
      <c r="W3196">
        <f>SUM(Table1[[#This Row],[Total Sales]]-Table1[[#This Row],[Operating Profit]])</f>
        <v>117000</v>
      </c>
      <c r="X3196">
        <f>SUM(Table1[[#This Row],[Total Sales]]-Table1[[#This Row],[Cost]])</f>
        <v>78000</v>
      </c>
      <c r="Y3196">
        <f>SUM(Table1[[#This Row],[profit/loss]])/SUM(Table1[profit/loss])</f>
        <v>2.3484417887006842E-4</v>
      </c>
    </row>
    <row r="3197" spans="1:25" x14ac:dyDescent="0.3">
      <c r="A3197" t="s">
        <v>29</v>
      </c>
      <c r="B3197" t="s">
        <v>17</v>
      </c>
      <c r="C3197">
        <v>1185732</v>
      </c>
      <c r="D3197" s="9">
        <v>44386</v>
      </c>
      <c r="E3197" s="8" t="str">
        <f>TEXT(Table1[[#This Row],[Invoice Date]],"dd-mm-yyyy")</f>
        <v>09-07-2021</v>
      </c>
      <c r="F3197" s="1" t="str">
        <f t="shared" si="196"/>
        <v>July</v>
      </c>
      <c r="G3197" s="1" t="str">
        <f t="shared" si="197"/>
        <v>2021</v>
      </c>
      <c r="H3197" s="1" t="str">
        <f t="shared" si="198"/>
        <v>Friday</v>
      </c>
      <c r="I3197" s="1" t="str">
        <f t="shared" si="199"/>
        <v>09</v>
      </c>
      <c r="J3197" t="s">
        <v>35</v>
      </c>
      <c r="K3197" t="s">
        <v>115</v>
      </c>
      <c r="L3197" t="s">
        <v>116</v>
      </c>
      <c r="M3197" t="s">
        <v>16</v>
      </c>
      <c r="N3197">
        <v>55</v>
      </c>
      <c r="O3197">
        <v>550</v>
      </c>
      <c r="P3197">
        <v>302500</v>
      </c>
      <c r="Q3197">
        <v>121000</v>
      </c>
      <c r="R3197">
        <v>0.4</v>
      </c>
      <c r="S3197" t="s">
        <v>17</v>
      </c>
      <c r="T3197" t="str">
        <f>IF(Table1[[#This Row],[Units Sold]]&gt; 700,"High Units","low Units")</f>
        <v>low Units</v>
      </c>
      <c r="U3197">
        <f>SUM(Table1[[#This Row],[Operating Profit]])/SUM(Table1[Operating Profit])*100</f>
        <v>3.6430955952920868E-2</v>
      </c>
      <c r="V3197">
        <f>SUM(Table1[[#This Row],[Price per Unit]]*Table1[[#This Row],[Units Sold]])</f>
        <v>30250</v>
      </c>
      <c r="W3197">
        <f>SUM(Table1[[#This Row],[Total Sales]]-Table1[[#This Row],[Operating Profit]])</f>
        <v>181500</v>
      </c>
      <c r="X3197">
        <f>SUM(Table1[[#This Row],[Total Sales]]-Table1[[#This Row],[Cost]])</f>
        <v>121000</v>
      </c>
      <c r="Y3197">
        <f>SUM(Table1[[#This Row],[profit/loss]])/SUM(Table1[profit/loss])</f>
        <v>3.6430955952920872E-4</v>
      </c>
    </row>
    <row r="3198" spans="1:25" x14ac:dyDescent="0.3">
      <c r="A3198" t="s">
        <v>29</v>
      </c>
      <c r="B3198" t="s">
        <v>17</v>
      </c>
      <c r="C3198">
        <v>1185732</v>
      </c>
      <c r="D3198" s="9">
        <v>44386</v>
      </c>
      <c r="E3198" s="8" t="str">
        <f>TEXT(Table1[[#This Row],[Invoice Date]],"dd-mm-yyyy")</f>
        <v>09-07-2021</v>
      </c>
      <c r="F3198" s="1" t="str">
        <f t="shared" si="196"/>
        <v>July</v>
      </c>
      <c r="G3198" s="1" t="str">
        <f t="shared" si="197"/>
        <v>2021</v>
      </c>
      <c r="H3198" s="1" t="str">
        <f t="shared" si="198"/>
        <v>Friday</v>
      </c>
      <c r="I3198" s="1" t="str">
        <f t="shared" si="199"/>
        <v>09</v>
      </c>
      <c r="J3198" t="s">
        <v>35</v>
      </c>
      <c r="K3198" t="s">
        <v>115</v>
      </c>
      <c r="L3198" t="s">
        <v>116</v>
      </c>
      <c r="M3198" t="s">
        <v>18</v>
      </c>
      <c r="N3198">
        <v>50</v>
      </c>
      <c r="O3198">
        <v>300</v>
      </c>
      <c r="P3198">
        <v>150000</v>
      </c>
      <c r="Q3198">
        <v>60000</v>
      </c>
      <c r="R3198">
        <v>0.4</v>
      </c>
      <c r="S3198" t="s">
        <v>17</v>
      </c>
      <c r="T3198" t="str">
        <f>IF(Table1[[#This Row],[Units Sold]]&gt; 700,"High Units","low Units")</f>
        <v>low Units</v>
      </c>
      <c r="U3198">
        <f>SUM(Table1[[#This Row],[Operating Profit]])/SUM(Table1[Operating Profit])*100</f>
        <v>1.8064936836159111E-2</v>
      </c>
      <c r="V3198">
        <f>SUM(Table1[[#This Row],[Price per Unit]]*Table1[[#This Row],[Units Sold]])</f>
        <v>15000</v>
      </c>
      <c r="W3198">
        <f>SUM(Table1[[#This Row],[Total Sales]]-Table1[[#This Row],[Operating Profit]])</f>
        <v>90000</v>
      </c>
      <c r="X3198">
        <f>SUM(Table1[[#This Row],[Total Sales]]-Table1[[#This Row],[Cost]])</f>
        <v>60000</v>
      </c>
      <c r="Y3198">
        <f>SUM(Table1[[#This Row],[profit/loss]])/SUM(Table1[profit/loss])</f>
        <v>1.8064936836159111E-4</v>
      </c>
    </row>
    <row r="3199" spans="1:25" x14ac:dyDescent="0.3">
      <c r="A3199" t="s">
        <v>29</v>
      </c>
      <c r="B3199" t="s">
        <v>17</v>
      </c>
      <c r="C3199">
        <v>1185732</v>
      </c>
      <c r="D3199" s="9">
        <v>44386</v>
      </c>
      <c r="E3199" s="8" t="str">
        <f>TEXT(Table1[[#This Row],[Invoice Date]],"dd-mm-yyyy")</f>
        <v>09-07-2021</v>
      </c>
      <c r="F3199" s="1" t="str">
        <f t="shared" si="196"/>
        <v>July</v>
      </c>
      <c r="G3199" s="1" t="str">
        <f t="shared" si="197"/>
        <v>2021</v>
      </c>
      <c r="H3199" s="1" t="str">
        <f t="shared" si="198"/>
        <v>Friday</v>
      </c>
      <c r="I3199" s="1" t="str">
        <f t="shared" si="199"/>
        <v>09</v>
      </c>
      <c r="J3199" t="s">
        <v>35</v>
      </c>
      <c r="K3199" t="s">
        <v>115</v>
      </c>
      <c r="L3199" t="s">
        <v>116</v>
      </c>
      <c r="M3199" t="s">
        <v>19</v>
      </c>
      <c r="N3199">
        <v>45</v>
      </c>
      <c r="O3199">
        <v>225</v>
      </c>
      <c r="P3199">
        <v>101250</v>
      </c>
      <c r="Q3199">
        <v>35438</v>
      </c>
      <c r="R3199">
        <v>0.35</v>
      </c>
      <c r="S3199" t="s">
        <v>17</v>
      </c>
      <c r="T3199" t="str">
        <f>IF(Table1[[#This Row],[Units Sold]]&gt; 700,"High Units","low Units")</f>
        <v>low Units</v>
      </c>
      <c r="U3199">
        <f>SUM(Table1[[#This Row],[Operating Profit]])/SUM(Table1[Operating Profit])*100</f>
        <v>1.0669753859996776E-2</v>
      </c>
      <c r="V3199">
        <f>SUM(Table1[[#This Row],[Price per Unit]]*Table1[[#This Row],[Units Sold]])</f>
        <v>10125</v>
      </c>
      <c r="W3199">
        <f>SUM(Table1[[#This Row],[Total Sales]]-Table1[[#This Row],[Operating Profit]])</f>
        <v>65812</v>
      </c>
      <c r="X3199">
        <f>SUM(Table1[[#This Row],[Total Sales]]-Table1[[#This Row],[Cost]])</f>
        <v>35438</v>
      </c>
      <c r="Y3199">
        <f>SUM(Table1[[#This Row],[profit/loss]])/SUM(Table1[profit/loss])</f>
        <v>1.0669753859996775E-4</v>
      </c>
    </row>
    <row r="3200" spans="1:25" x14ac:dyDescent="0.3">
      <c r="A3200" t="s">
        <v>29</v>
      </c>
      <c r="B3200" t="s">
        <v>17</v>
      </c>
      <c r="C3200">
        <v>1185732</v>
      </c>
      <c r="D3200" s="9">
        <v>44386</v>
      </c>
      <c r="E3200" s="8" t="str">
        <f>TEXT(Table1[[#This Row],[Invoice Date]],"dd-mm-yyyy")</f>
        <v>09-07-2021</v>
      </c>
      <c r="F3200" s="1" t="str">
        <f t="shared" si="196"/>
        <v>July</v>
      </c>
      <c r="G3200" s="1" t="str">
        <f t="shared" si="197"/>
        <v>2021</v>
      </c>
      <c r="H3200" s="1" t="str">
        <f t="shared" si="198"/>
        <v>Friday</v>
      </c>
      <c r="I3200" s="1" t="str">
        <f t="shared" si="199"/>
        <v>09</v>
      </c>
      <c r="J3200" t="s">
        <v>35</v>
      </c>
      <c r="K3200" t="s">
        <v>115</v>
      </c>
      <c r="L3200" t="s">
        <v>116</v>
      </c>
      <c r="M3200" t="s">
        <v>20</v>
      </c>
      <c r="N3200">
        <v>45</v>
      </c>
      <c r="O3200">
        <v>175</v>
      </c>
      <c r="P3200">
        <v>78750</v>
      </c>
      <c r="Q3200">
        <v>27563</v>
      </c>
      <c r="R3200">
        <v>0.35</v>
      </c>
      <c r="S3200" t="s">
        <v>17</v>
      </c>
      <c r="T3200" t="str">
        <f>IF(Table1[[#This Row],[Units Sold]]&gt; 700,"High Units","low Units")</f>
        <v>low Units</v>
      </c>
      <c r="U3200">
        <f>SUM(Table1[[#This Row],[Operating Profit]])/SUM(Table1[Operating Profit])*100</f>
        <v>8.2987309002508919E-3</v>
      </c>
      <c r="V3200">
        <f>SUM(Table1[[#This Row],[Price per Unit]]*Table1[[#This Row],[Units Sold]])</f>
        <v>7875</v>
      </c>
      <c r="W3200">
        <f>SUM(Table1[[#This Row],[Total Sales]]-Table1[[#This Row],[Operating Profit]])</f>
        <v>51187</v>
      </c>
      <c r="X3200">
        <f>SUM(Table1[[#This Row],[Total Sales]]-Table1[[#This Row],[Cost]])</f>
        <v>27563</v>
      </c>
      <c r="Y3200">
        <f>SUM(Table1[[#This Row],[profit/loss]])/SUM(Table1[profit/loss])</f>
        <v>8.298730900250892E-5</v>
      </c>
    </row>
    <row r="3201" spans="1:25" x14ac:dyDescent="0.3">
      <c r="A3201" t="s">
        <v>29</v>
      </c>
      <c r="B3201" t="s">
        <v>17</v>
      </c>
      <c r="C3201">
        <v>1185732</v>
      </c>
      <c r="D3201" s="9">
        <v>44386</v>
      </c>
      <c r="E3201" s="8" t="str">
        <f>TEXT(Table1[[#This Row],[Invoice Date]],"dd-mm-yyyy")</f>
        <v>09-07-2021</v>
      </c>
      <c r="F3201" s="1" t="str">
        <f t="shared" si="196"/>
        <v>July</v>
      </c>
      <c r="G3201" s="1" t="str">
        <f t="shared" si="197"/>
        <v>2021</v>
      </c>
      <c r="H3201" s="1" t="str">
        <f t="shared" si="198"/>
        <v>Friday</v>
      </c>
      <c r="I3201" s="1" t="str">
        <f t="shared" si="199"/>
        <v>09</v>
      </c>
      <c r="J3201" t="s">
        <v>35</v>
      </c>
      <c r="K3201" t="s">
        <v>115</v>
      </c>
      <c r="L3201" t="s">
        <v>116</v>
      </c>
      <c r="M3201" t="s">
        <v>21</v>
      </c>
      <c r="N3201">
        <v>55</v>
      </c>
      <c r="O3201">
        <v>200</v>
      </c>
      <c r="P3201">
        <v>110000</v>
      </c>
      <c r="Q3201">
        <v>33000</v>
      </c>
      <c r="R3201">
        <v>0.3</v>
      </c>
      <c r="S3201" t="s">
        <v>17</v>
      </c>
      <c r="T3201" t="str">
        <f>IF(Table1[[#This Row],[Units Sold]]&gt; 700,"High Units","low Units")</f>
        <v>low Units</v>
      </c>
      <c r="U3201">
        <f>SUM(Table1[[#This Row],[Operating Profit]])/SUM(Table1[Operating Profit])*100</f>
        <v>9.9357152598875103E-3</v>
      </c>
      <c r="V3201">
        <f>SUM(Table1[[#This Row],[Price per Unit]]*Table1[[#This Row],[Units Sold]])</f>
        <v>11000</v>
      </c>
      <c r="W3201">
        <f>SUM(Table1[[#This Row],[Total Sales]]-Table1[[#This Row],[Operating Profit]])</f>
        <v>77000</v>
      </c>
      <c r="X3201">
        <f>SUM(Table1[[#This Row],[Total Sales]]-Table1[[#This Row],[Cost]])</f>
        <v>33000</v>
      </c>
      <c r="Y3201">
        <f>SUM(Table1[[#This Row],[profit/loss]])/SUM(Table1[profit/loss])</f>
        <v>9.9357152598875109E-5</v>
      </c>
    </row>
    <row r="3202" spans="1:25" x14ac:dyDescent="0.3">
      <c r="A3202" t="s">
        <v>29</v>
      </c>
      <c r="B3202" t="s">
        <v>17</v>
      </c>
      <c r="C3202">
        <v>1185732</v>
      </c>
      <c r="D3202" s="9">
        <v>44386</v>
      </c>
      <c r="E3202" s="8" t="str">
        <f>TEXT(Table1[[#This Row],[Invoice Date]],"dd-mm-yyyy")</f>
        <v>09-07-2021</v>
      </c>
      <c r="F3202" s="1" t="str">
        <f t="shared" si="196"/>
        <v>July</v>
      </c>
      <c r="G3202" s="1" t="str">
        <f t="shared" si="197"/>
        <v>2021</v>
      </c>
      <c r="H3202" s="1" t="str">
        <f t="shared" si="198"/>
        <v>Friday</v>
      </c>
      <c r="I3202" s="1" t="str">
        <f t="shared" si="199"/>
        <v>09</v>
      </c>
      <c r="J3202" t="s">
        <v>35</v>
      </c>
      <c r="K3202" t="s">
        <v>115</v>
      </c>
      <c r="L3202" t="s">
        <v>116</v>
      </c>
      <c r="M3202" t="s">
        <v>22</v>
      </c>
      <c r="N3202">
        <v>60</v>
      </c>
      <c r="O3202">
        <v>375</v>
      </c>
      <c r="P3202">
        <v>225000</v>
      </c>
      <c r="Q3202">
        <v>90000</v>
      </c>
      <c r="R3202">
        <v>0.4</v>
      </c>
      <c r="S3202" t="s">
        <v>17</v>
      </c>
      <c r="T3202" t="str">
        <f>IF(Table1[[#This Row],[Units Sold]]&gt; 700,"High Units","low Units")</f>
        <v>low Units</v>
      </c>
      <c r="U3202">
        <f>SUM(Table1[[#This Row],[Operating Profit]])/SUM(Table1[Operating Profit])*100</f>
        <v>2.7097405254238666E-2</v>
      </c>
      <c r="V3202">
        <f>SUM(Table1[[#This Row],[Price per Unit]]*Table1[[#This Row],[Units Sold]])</f>
        <v>22500</v>
      </c>
      <c r="W3202">
        <f>SUM(Table1[[#This Row],[Total Sales]]-Table1[[#This Row],[Operating Profit]])</f>
        <v>135000</v>
      </c>
      <c r="X3202">
        <f>SUM(Table1[[#This Row],[Total Sales]]-Table1[[#This Row],[Cost]])</f>
        <v>90000</v>
      </c>
      <c r="Y3202">
        <f>SUM(Table1[[#This Row],[profit/loss]])/SUM(Table1[profit/loss])</f>
        <v>2.7097405254238667E-4</v>
      </c>
    </row>
    <row r="3203" spans="1:25" x14ac:dyDescent="0.3">
      <c r="A3203" t="s">
        <v>29</v>
      </c>
      <c r="B3203" t="s">
        <v>17</v>
      </c>
      <c r="C3203">
        <v>1185732</v>
      </c>
      <c r="D3203" s="9">
        <v>44418</v>
      </c>
      <c r="E3203" s="8" t="str">
        <f>TEXT(Table1[[#This Row],[Invoice Date]],"dd-mm-yyyy")</f>
        <v>10-08-2021</v>
      </c>
      <c r="F3203" s="1" t="str">
        <f t="shared" ref="F3203:F3266" si="200">TEXT(D3203,"mmmm")</f>
        <v>August</v>
      </c>
      <c r="G3203" s="1" t="str">
        <f t="shared" ref="G3203:G3266" si="201">TEXT(D3203,"YYYY")</f>
        <v>2021</v>
      </c>
      <c r="H3203" s="1" t="str">
        <f t="shared" ref="H3203:H3266" si="202">TEXT(D3203,"dddd")</f>
        <v>Tuesday</v>
      </c>
      <c r="I3203" s="1" t="str">
        <f t="shared" ref="I3203:I3266" si="203">TEXT(D3203,"dd")</f>
        <v>10</v>
      </c>
      <c r="J3203" t="s">
        <v>35</v>
      </c>
      <c r="K3203" t="s">
        <v>115</v>
      </c>
      <c r="L3203" t="s">
        <v>116</v>
      </c>
      <c r="M3203" t="s">
        <v>16</v>
      </c>
      <c r="N3203">
        <v>50</v>
      </c>
      <c r="O3203">
        <v>525</v>
      </c>
      <c r="P3203">
        <v>262500</v>
      </c>
      <c r="Q3203">
        <v>105000</v>
      </c>
      <c r="R3203">
        <v>0.4</v>
      </c>
      <c r="S3203" t="s">
        <v>17</v>
      </c>
      <c r="T3203" t="str">
        <f>IF(Table1[[#This Row],[Units Sold]]&gt; 700,"High Units","low Units")</f>
        <v>low Units</v>
      </c>
      <c r="U3203">
        <f>SUM(Table1[[#This Row],[Operating Profit]])/SUM(Table1[Operating Profit])*100</f>
        <v>3.1613639463278442E-2</v>
      </c>
      <c r="V3203">
        <f>SUM(Table1[[#This Row],[Price per Unit]]*Table1[[#This Row],[Units Sold]])</f>
        <v>26250</v>
      </c>
      <c r="W3203">
        <f>SUM(Table1[[#This Row],[Total Sales]]-Table1[[#This Row],[Operating Profit]])</f>
        <v>157500</v>
      </c>
      <c r="X3203">
        <f>SUM(Table1[[#This Row],[Total Sales]]-Table1[[#This Row],[Cost]])</f>
        <v>105000</v>
      </c>
      <c r="Y3203">
        <f>SUM(Table1[[#This Row],[profit/loss]])/SUM(Table1[profit/loss])</f>
        <v>3.1613639463278441E-4</v>
      </c>
    </row>
    <row r="3204" spans="1:25" x14ac:dyDescent="0.3">
      <c r="A3204" t="s">
        <v>29</v>
      </c>
      <c r="B3204" t="s">
        <v>17</v>
      </c>
      <c r="C3204">
        <v>1185732</v>
      </c>
      <c r="D3204" s="9">
        <v>44418</v>
      </c>
      <c r="E3204" s="8" t="str">
        <f>TEXT(Table1[[#This Row],[Invoice Date]],"dd-mm-yyyy")</f>
        <v>10-08-2021</v>
      </c>
      <c r="F3204" s="1" t="str">
        <f t="shared" si="200"/>
        <v>August</v>
      </c>
      <c r="G3204" s="1" t="str">
        <f t="shared" si="201"/>
        <v>2021</v>
      </c>
      <c r="H3204" s="1" t="str">
        <f t="shared" si="202"/>
        <v>Tuesday</v>
      </c>
      <c r="I3204" s="1" t="str">
        <f t="shared" si="203"/>
        <v>10</v>
      </c>
      <c r="J3204" t="s">
        <v>35</v>
      </c>
      <c r="K3204" t="s">
        <v>115</v>
      </c>
      <c r="L3204" t="s">
        <v>116</v>
      </c>
      <c r="M3204" t="s">
        <v>18</v>
      </c>
      <c r="N3204">
        <v>45</v>
      </c>
      <c r="O3204">
        <v>300</v>
      </c>
      <c r="P3204">
        <v>135000</v>
      </c>
      <c r="Q3204">
        <v>54000</v>
      </c>
      <c r="R3204">
        <v>0.4</v>
      </c>
      <c r="S3204" t="s">
        <v>17</v>
      </c>
      <c r="T3204" t="str">
        <f>IF(Table1[[#This Row],[Units Sold]]&gt; 700,"High Units","low Units")</f>
        <v>low Units</v>
      </c>
      <c r="U3204">
        <f>SUM(Table1[[#This Row],[Operating Profit]])/SUM(Table1[Operating Profit])*100</f>
        <v>1.6258443152543198E-2</v>
      </c>
      <c r="V3204">
        <f>SUM(Table1[[#This Row],[Price per Unit]]*Table1[[#This Row],[Units Sold]])</f>
        <v>13500</v>
      </c>
      <c r="W3204">
        <f>SUM(Table1[[#This Row],[Total Sales]]-Table1[[#This Row],[Operating Profit]])</f>
        <v>81000</v>
      </c>
      <c r="X3204">
        <f>SUM(Table1[[#This Row],[Total Sales]]-Table1[[#This Row],[Cost]])</f>
        <v>54000</v>
      </c>
      <c r="Y3204">
        <f>SUM(Table1[[#This Row],[profit/loss]])/SUM(Table1[profit/loss])</f>
        <v>1.6258443152543199E-4</v>
      </c>
    </row>
    <row r="3205" spans="1:25" x14ac:dyDescent="0.3">
      <c r="A3205" t="s">
        <v>29</v>
      </c>
      <c r="B3205" t="s">
        <v>17</v>
      </c>
      <c r="C3205">
        <v>1185732</v>
      </c>
      <c r="D3205" s="9">
        <v>44418</v>
      </c>
      <c r="E3205" s="8" t="str">
        <f>TEXT(Table1[[#This Row],[Invoice Date]],"dd-mm-yyyy")</f>
        <v>10-08-2021</v>
      </c>
      <c r="F3205" s="1" t="str">
        <f t="shared" si="200"/>
        <v>August</v>
      </c>
      <c r="G3205" s="1" t="str">
        <f t="shared" si="201"/>
        <v>2021</v>
      </c>
      <c r="H3205" s="1" t="str">
        <f t="shared" si="202"/>
        <v>Tuesday</v>
      </c>
      <c r="I3205" s="1" t="str">
        <f t="shared" si="203"/>
        <v>10</v>
      </c>
      <c r="J3205" t="s">
        <v>35</v>
      </c>
      <c r="K3205" t="s">
        <v>115</v>
      </c>
      <c r="L3205" t="s">
        <v>116</v>
      </c>
      <c r="M3205" t="s">
        <v>19</v>
      </c>
      <c r="N3205">
        <v>40</v>
      </c>
      <c r="O3205">
        <v>225</v>
      </c>
      <c r="P3205">
        <v>90000</v>
      </c>
      <c r="Q3205">
        <v>31500</v>
      </c>
      <c r="R3205">
        <v>0.35</v>
      </c>
      <c r="S3205" t="s">
        <v>17</v>
      </c>
      <c r="T3205" t="str">
        <f>IF(Table1[[#This Row],[Units Sold]]&gt; 700,"High Units","low Units")</f>
        <v>low Units</v>
      </c>
      <c r="U3205">
        <f>SUM(Table1[[#This Row],[Operating Profit]])/SUM(Table1[Operating Profit])*100</f>
        <v>9.484091838983532E-3</v>
      </c>
      <c r="V3205">
        <f>SUM(Table1[[#This Row],[Price per Unit]]*Table1[[#This Row],[Units Sold]])</f>
        <v>9000</v>
      </c>
      <c r="W3205">
        <f>SUM(Table1[[#This Row],[Total Sales]]-Table1[[#This Row],[Operating Profit]])</f>
        <v>58500</v>
      </c>
      <c r="X3205">
        <f>SUM(Table1[[#This Row],[Total Sales]]-Table1[[#This Row],[Cost]])</f>
        <v>31500</v>
      </c>
      <c r="Y3205">
        <f>SUM(Table1[[#This Row],[profit/loss]])/SUM(Table1[profit/loss])</f>
        <v>9.4840918389835324E-5</v>
      </c>
    </row>
    <row r="3206" spans="1:25" x14ac:dyDescent="0.3">
      <c r="A3206" t="s">
        <v>29</v>
      </c>
      <c r="B3206" t="s">
        <v>17</v>
      </c>
      <c r="C3206">
        <v>1185732</v>
      </c>
      <c r="D3206" s="9">
        <v>44418</v>
      </c>
      <c r="E3206" s="8" t="str">
        <f>TEXT(Table1[[#This Row],[Invoice Date]],"dd-mm-yyyy")</f>
        <v>10-08-2021</v>
      </c>
      <c r="F3206" s="1" t="str">
        <f t="shared" si="200"/>
        <v>August</v>
      </c>
      <c r="G3206" s="1" t="str">
        <f t="shared" si="201"/>
        <v>2021</v>
      </c>
      <c r="H3206" s="1" t="str">
        <f t="shared" si="202"/>
        <v>Tuesday</v>
      </c>
      <c r="I3206" s="1" t="str">
        <f t="shared" si="203"/>
        <v>10</v>
      </c>
      <c r="J3206" t="s">
        <v>35</v>
      </c>
      <c r="K3206" t="s">
        <v>115</v>
      </c>
      <c r="L3206" t="s">
        <v>116</v>
      </c>
      <c r="M3206" t="s">
        <v>20</v>
      </c>
      <c r="N3206">
        <v>40</v>
      </c>
      <c r="O3206">
        <v>200</v>
      </c>
      <c r="P3206">
        <v>80000</v>
      </c>
      <c r="Q3206">
        <v>28000</v>
      </c>
      <c r="R3206">
        <v>0.35</v>
      </c>
      <c r="S3206" t="s">
        <v>17</v>
      </c>
      <c r="T3206" t="str">
        <f>IF(Table1[[#This Row],[Units Sold]]&gt; 700,"High Units","low Units")</f>
        <v>low Units</v>
      </c>
      <c r="U3206">
        <f>SUM(Table1[[#This Row],[Operating Profit]])/SUM(Table1[Operating Profit])*100</f>
        <v>8.4303038568742522E-3</v>
      </c>
      <c r="V3206">
        <f>SUM(Table1[[#This Row],[Price per Unit]]*Table1[[#This Row],[Units Sold]])</f>
        <v>8000</v>
      </c>
      <c r="W3206">
        <f>SUM(Table1[[#This Row],[Total Sales]]-Table1[[#This Row],[Operating Profit]])</f>
        <v>52000</v>
      </c>
      <c r="X3206">
        <f>SUM(Table1[[#This Row],[Total Sales]]-Table1[[#This Row],[Cost]])</f>
        <v>28000</v>
      </c>
      <c r="Y3206">
        <f>SUM(Table1[[#This Row],[profit/loss]])/SUM(Table1[profit/loss])</f>
        <v>8.4303038568742515E-5</v>
      </c>
    </row>
    <row r="3207" spans="1:25" x14ac:dyDescent="0.3">
      <c r="A3207" t="s">
        <v>29</v>
      </c>
      <c r="B3207" t="s">
        <v>17</v>
      </c>
      <c r="C3207">
        <v>1185732</v>
      </c>
      <c r="D3207" s="9">
        <v>44418</v>
      </c>
      <c r="E3207" s="8" t="str">
        <f>TEXT(Table1[[#This Row],[Invoice Date]],"dd-mm-yyyy")</f>
        <v>10-08-2021</v>
      </c>
      <c r="F3207" s="1" t="str">
        <f t="shared" si="200"/>
        <v>August</v>
      </c>
      <c r="G3207" s="1" t="str">
        <f t="shared" si="201"/>
        <v>2021</v>
      </c>
      <c r="H3207" s="1" t="str">
        <f t="shared" si="202"/>
        <v>Tuesday</v>
      </c>
      <c r="I3207" s="1" t="str">
        <f t="shared" si="203"/>
        <v>10</v>
      </c>
      <c r="J3207" t="s">
        <v>35</v>
      </c>
      <c r="K3207" t="s">
        <v>115</v>
      </c>
      <c r="L3207" t="s">
        <v>116</v>
      </c>
      <c r="M3207" t="s">
        <v>21</v>
      </c>
      <c r="N3207">
        <v>50</v>
      </c>
      <c r="O3207">
        <v>175</v>
      </c>
      <c r="P3207">
        <v>87500</v>
      </c>
      <c r="Q3207">
        <v>26250</v>
      </c>
      <c r="R3207">
        <v>0.3</v>
      </c>
      <c r="S3207" t="s">
        <v>17</v>
      </c>
      <c r="T3207" t="str">
        <f>IF(Table1[[#This Row],[Units Sold]]&gt; 700,"High Units","low Units")</f>
        <v>low Units</v>
      </c>
      <c r="U3207">
        <f>SUM(Table1[[#This Row],[Operating Profit]])/SUM(Table1[Operating Profit])*100</f>
        <v>7.9034098658196106E-3</v>
      </c>
      <c r="V3207">
        <f>SUM(Table1[[#This Row],[Price per Unit]]*Table1[[#This Row],[Units Sold]])</f>
        <v>8750</v>
      </c>
      <c r="W3207">
        <f>SUM(Table1[[#This Row],[Total Sales]]-Table1[[#This Row],[Operating Profit]])</f>
        <v>61250</v>
      </c>
      <c r="X3207">
        <f>SUM(Table1[[#This Row],[Total Sales]]-Table1[[#This Row],[Cost]])</f>
        <v>26250</v>
      </c>
      <c r="Y3207">
        <f>SUM(Table1[[#This Row],[profit/loss]])/SUM(Table1[profit/loss])</f>
        <v>7.9034098658196104E-5</v>
      </c>
    </row>
    <row r="3208" spans="1:25" x14ac:dyDescent="0.3">
      <c r="A3208" t="s">
        <v>29</v>
      </c>
      <c r="B3208" t="s">
        <v>17</v>
      </c>
      <c r="C3208">
        <v>1185732</v>
      </c>
      <c r="D3208" s="9">
        <v>44418</v>
      </c>
      <c r="E3208" s="8" t="str">
        <f>TEXT(Table1[[#This Row],[Invoice Date]],"dd-mm-yyyy")</f>
        <v>10-08-2021</v>
      </c>
      <c r="F3208" s="1" t="str">
        <f t="shared" si="200"/>
        <v>August</v>
      </c>
      <c r="G3208" s="1" t="str">
        <f t="shared" si="201"/>
        <v>2021</v>
      </c>
      <c r="H3208" s="1" t="str">
        <f t="shared" si="202"/>
        <v>Tuesday</v>
      </c>
      <c r="I3208" s="1" t="str">
        <f t="shared" si="203"/>
        <v>10</v>
      </c>
      <c r="J3208" t="s">
        <v>35</v>
      </c>
      <c r="K3208" t="s">
        <v>115</v>
      </c>
      <c r="L3208" t="s">
        <v>116</v>
      </c>
      <c r="M3208" t="s">
        <v>22</v>
      </c>
      <c r="N3208">
        <v>55</v>
      </c>
      <c r="O3208">
        <v>350</v>
      </c>
      <c r="P3208">
        <v>192500</v>
      </c>
      <c r="Q3208">
        <v>77000</v>
      </c>
      <c r="R3208">
        <v>0.4</v>
      </c>
      <c r="S3208" t="s">
        <v>17</v>
      </c>
      <c r="T3208" t="str">
        <f>IF(Table1[[#This Row],[Units Sold]]&gt; 700,"High Units","low Units")</f>
        <v>low Units</v>
      </c>
      <c r="U3208">
        <f>SUM(Table1[[#This Row],[Operating Profit]])/SUM(Table1[Operating Profit])*100</f>
        <v>2.318333560640419E-2</v>
      </c>
      <c r="V3208">
        <f>SUM(Table1[[#This Row],[Price per Unit]]*Table1[[#This Row],[Units Sold]])</f>
        <v>19250</v>
      </c>
      <c r="W3208">
        <f>SUM(Table1[[#This Row],[Total Sales]]-Table1[[#This Row],[Operating Profit]])</f>
        <v>115500</v>
      </c>
      <c r="X3208">
        <f>SUM(Table1[[#This Row],[Total Sales]]-Table1[[#This Row],[Cost]])</f>
        <v>77000</v>
      </c>
      <c r="Y3208">
        <f>SUM(Table1[[#This Row],[profit/loss]])/SUM(Table1[profit/loss])</f>
        <v>2.3183335606404191E-4</v>
      </c>
    </row>
    <row r="3209" spans="1:25" x14ac:dyDescent="0.3">
      <c r="A3209" t="s">
        <v>29</v>
      </c>
      <c r="B3209" t="s">
        <v>17</v>
      </c>
      <c r="C3209">
        <v>1185732</v>
      </c>
      <c r="D3209" s="9">
        <v>44450</v>
      </c>
      <c r="E3209" s="8" t="str">
        <f>TEXT(Table1[[#This Row],[Invoice Date]],"dd-mm-yyyy")</f>
        <v>11-09-2021</v>
      </c>
      <c r="F3209" s="1" t="str">
        <f t="shared" si="200"/>
        <v>September</v>
      </c>
      <c r="G3209" s="1" t="str">
        <f t="shared" si="201"/>
        <v>2021</v>
      </c>
      <c r="H3209" s="1" t="str">
        <f t="shared" si="202"/>
        <v>Saturday</v>
      </c>
      <c r="I3209" s="1" t="str">
        <f t="shared" si="203"/>
        <v>11</v>
      </c>
      <c r="J3209" t="s">
        <v>35</v>
      </c>
      <c r="K3209" t="s">
        <v>115</v>
      </c>
      <c r="L3209" t="s">
        <v>116</v>
      </c>
      <c r="M3209" t="s">
        <v>16</v>
      </c>
      <c r="N3209">
        <v>35</v>
      </c>
      <c r="O3209">
        <v>475</v>
      </c>
      <c r="P3209">
        <v>166250</v>
      </c>
      <c r="Q3209">
        <v>66500</v>
      </c>
      <c r="R3209">
        <v>0.4</v>
      </c>
      <c r="S3209" t="s">
        <v>17</v>
      </c>
      <c r="T3209" t="str">
        <f>IF(Table1[[#This Row],[Units Sold]]&gt; 700,"High Units","low Units")</f>
        <v>low Units</v>
      </c>
      <c r="U3209">
        <f>SUM(Table1[[#This Row],[Operating Profit]])/SUM(Table1[Operating Profit])*100</f>
        <v>2.0021971660076347E-2</v>
      </c>
      <c r="V3209">
        <f>SUM(Table1[[#This Row],[Price per Unit]]*Table1[[#This Row],[Units Sold]])</f>
        <v>16625</v>
      </c>
      <c r="W3209">
        <f>SUM(Table1[[#This Row],[Total Sales]]-Table1[[#This Row],[Operating Profit]])</f>
        <v>99750</v>
      </c>
      <c r="X3209">
        <f>SUM(Table1[[#This Row],[Total Sales]]-Table1[[#This Row],[Cost]])</f>
        <v>66500</v>
      </c>
      <c r="Y3209">
        <f>SUM(Table1[[#This Row],[profit/loss]])/SUM(Table1[profit/loss])</f>
        <v>2.0021971660076347E-4</v>
      </c>
    </row>
    <row r="3210" spans="1:25" x14ac:dyDescent="0.3">
      <c r="A3210" t="s">
        <v>29</v>
      </c>
      <c r="B3210" t="s">
        <v>17</v>
      </c>
      <c r="C3210">
        <v>1185732</v>
      </c>
      <c r="D3210" s="9">
        <v>44450</v>
      </c>
      <c r="E3210" s="8" t="str">
        <f>TEXT(Table1[[#This Row],[Invoice Date]],"dd-mm-yyyy")</f>
        <v>11-09-2021</v>
      </c>
      <c r="F3210" s="1" t="str">
        <f t="shared" si="200"/>
        <v>September</v>
      </c>
      <c r="G3210" s="1" t="str">
        <f t="shared" si="201"/>
        <v>2021</v>
      </c>
      <c r="H3210" s="1" t="str">
        <f t="shared" si="202"/>
        <v>Saturday</v>
      </c>
      <c r="I3210" s="1" t="str">
        <f t="shared" si="203"/>
        <v>11</v>
      </c>
      <c r="J3210" t="s">
        <v>35</v>
      </c>
      <c r="K3210" t="s">
        <v>115</v>
      </c>
      <c r="L3210" t="s">
        <v>116</v>
      </c>
      <c r="M3210" t="s">
        <v>18</v>
      </c>
      <c r="N3210">
        <v>30</v>
      </c>
      <c r="O3210">
        <v>275</v>
      </c>
      <c r="P3210">
        <v>82500</v>
      </c>
      <c r="Q3210">
        <v>33000</v>
      </c>
      <c r="R3210">
        <v>0.4</v>
      </c>
      <c r="S3210" t="s">
        <v>17</v>
      </c>
      <c r="T3210" t="str">
        <f>IF(Table1[[#This Row],[Units Sold]]&gt; 700,"High Units","low Units")</f>
        <v>low Units</v>
      </c>
      <c r="U3210">
        <f>SUM(Table1[[#This Row],[Operating Profit]])/SUM(Table1[Operating Profit])*100</f>
        <v>9.9357152598875103E-3</v>
      </c>
      <c r="V3210">
        <f>SUM(Table1[[#This Row],[Price per Unit]]*Table1[[#This Row],[Units Sold]])</f>
        <v>8250</v>
      </c>
      <c r="W3210">
        <f>SUM(Table1[[#This Row],[Total Sales]]-Table1[[#This Row],[Operating Profit]])</f>
        <v>49500</v>
      </c>
      <c r="X3210">
        <f>SUM(Table1[[#This Row],[Total Sales]]-Table1[[#This Row],[Cost]])</f>
        <v>33000</v>
      </c>
      <c r="Y3210">
        <f>SUM(Table1[[#This Row],[profit/loss]])/SUM(Table1[profit/loss])</f>
        <v>9.9357152598875109E-5</v>
      </c>
    </row>
    <row r="3211" spans="1:25" x14ac:dyDescent="0.3">
      <c r="A3211" t="s">
        <v>29</v>
      </c>
      <c r="B3211" t="s">
        <v>17</v>
      </c>
      <c r="C3211">
        <v>1185732</v>
      </c>
      <c r="D3211" s="9">
        <v>44450</v>
      </c>
      <c r="E3211" s="8" t="str">
        <f>TEXT(Table1[[#This Row],[Invoice Date]],"dd-mm-yyyy")</f>
        <v>11-09-2021</v>
      </c>
      <c r="F3211" s="1" t="str">
        <f t="shared" si="200"/>
        <v>September</v>
      </c>
      <c r="G3211" s="1" t="str">
        <f t="shared" si="201"/>
        <v>2021</v>
      </c>
      <c r="H3211" s="1" t="str">
        <f t="shared" si="202"/>
        <v>Saturday</v>
      </c>
      <c r="I3211" s="1" t="str">
        <f t="shared" si="203"/>
        <v>11</v>
      </c>
      <c r="J3211" t="s">
        <v>35</v>
      </c>
      <c r="K3211" t="s">
        <v>115</v>
      </c>
      <c r="L3211" t="s">
        <v>116</v>
      </c>
      <c r="M3211" t="s">
        <v>19</v>
      </c>
      <c r="N3211">
        <v>25</v>
      </c>
      <c r="O3211">
        <v>175</v>
      </c>
      <c r="P3211">
        <v>43750</v>
      </c>
      <c r="Q3211">
        <v>15313</v>
      </c>
      <c r="R3211">
        <v>0.35</v>
      </c>
      <c r="S3211" t="s">
        <v>17</v>
      </c>
      <c r="T3211" t="str">
        <f>IF(Table1[[#This Row],[Units Sold]]&gt; 700,"High Units","low Units")</f>
        <v>low Units</v>
      </c>
      <c r="U3211">
        <f>SUM(Table1[[#This Row],[Operating Profit]])/SUM(Table1[Operating Profit])*100</f>
        <v>4.6104729628684074E-3</v>
      </c>
      <c r="V3211">
        <f>SUM(Table1[[#This Row],[Price per Unit]]*Table1[[#This Row],[Units Sold]])</f>
        <v>4375</v>
      </c>
      <c r="W3211">
        <f>SUM(Table1[[#This Row],[Total Sales]]-Table1[[#This Row],[Operating Profit]])</f>
        <v>28437</v>
      </c>
      <c r="X3211">
        <f>SUM(Table1[[#This Row],[Total Sales]]-Table1[[#This Row],[Cost]])</f>
        <v>15313</v>
      </c>
      <c r="Y3211">
        <f>SUM(Table1[[#This Row],[profit/loss]])/SUM(Table1[profit/loss])</f>
        <v>4.6104729628684074E-5</v>
      </c>
    </row>
    <row r="3212" spans="1:25" x14ac:dyDescent="0.3">
      <c r="A3212" t="s">
        <v>29</v>
      </c>
      <c r="B3212" t="s">
        <v>17</v>
      </c>
      <c r="C3212">
        <v>1185732</v>
      </c>
      <c r="D3212" s="9">
        <v>44450</v>
      </c>
      <c r="E3212" s="8" t="str">
        <f>TEXT(Table1[[#This Row],[Invoice Date]],"dd-mm-yyyy")</f>
        <v>11-09-2021</v>
      </c>
      <c r="F3212" s="1" t="str">
        <f t="shared" si="200"/>
        <v>September</v>
      </c>
      <c r="G3212" s="1" t="str">
        <f t="shared" si="201"/>
        <v>2021</v>
      </c>
      <c r="H3212" s="1" t="str">
        <f t="shared" si="202"/>
        <v>Saturday</v>
      </c>
      <c r="I3212" s="1" t="str">
        <f t="shared" si="203"/>
        <v>11</v>
      </c>
      <c r="J3212" t="s">
        <v>35</v>
      </c>
      <c r="K3212" t="s">
        <v>115</v>
      </c>
      <c r="L3212" t="s">
        <v>116</v>
      </c>
      <c r="M3212" t="s">
        <v>20</v>
      </c>
      <c r="N3212">
        <v>25</v>
      </c>
      <c r="O3212">
        <v>150</v>
      </c>
      <c r="P3212">
        <v>37500</v>
      </c>
      <c r="Q3212">
        <v>13125</v>
      </c>
      <c r="R3212">
        <v>0.35</v>
      </c>
      <c r="S3212" t="s">
        <v>17</v>
      </c>
      <c r="T3212" t="str">
        <f>IF(Table1[[#This Row],[Units Sold]]&gt; 700,"High Units","low Units")</f>
        <v>low Units</v>
      </c>
      <c r="U3212">
        <f>SUM(Table1[[#This Row],[Operating Profit]])/SUM(Table1[Operating Profit])*100</f>
        <v>3.9517049329098053E-3</v>
      </c>
      <c r="V3212">
        <f>SUM(Table1[[#This Row],[Price per Unit]]*Table1[[#This Row],[Units Sold]])</f>
        <v>3750</v>
      </c>
      <c r="W3212">
        <f>SUM(Table1[[#This Row],[Total Sales]]-Table1[[#This Row],[Operating Profit]])</f>
        <v>24375</v>
      </c>
      <c r="X3212">
        <f>SUM(Table1[[#This Row],[Total Sales]]-Table1[[#This Row],[Cost]])</f>
        <v>13125</v>
      </c>
      <c r="Y3212">
        <f>SUM(Table1[[#This Row],[profit/loss]])/SUM(Table1[profit/loss])</f>
        <v>3.9517049329098052E-5</v>
      </c>
    </row>
    <row r="3213" spans="1:25" x14ac:dyDescent="0.3">
      <c r="A3213" t="s">
        <v>29</v>
      </c>
      <c r="B3213" t="s">
        <v>17</v>
      </c>
      <c r="C3213">
        <v>1185732</v>
      </c>
      <c r="D3213" s="9">
        <v>44450</v>
      </c>
      <c r="E3213" s="8" t="str">
        <f>TEXT(Table1[[#This Row],[Invoice Date]],"dd-mm-yyyy")</f>
        <v>11-09-2021</v>
      </c>
      <c r="F3213" s="1" t="str">
        <f t="shared" si="200"/>
        <v>September</v>
      </c>
      <c r="G3213" s="1" t="str">
        <f t="shared" si="201"/>
        <v>2021</v>
      </c>
      <c r="H3213" s="1" t="str">
        <f t="shared" si="202"/>
        <v>Saturday</v>
      </c>
      <c r="I3213" s="1" t="str">
        <f t="shared" si="203"/>
        <v>11</v>
      </c>
      <c r="J3213" t="s">
        <v>35</v>
      </c>
      <c r="K3213" t="s">
        <v>115</v>
      </c>
      <c r="L3213" t="s">
        <v>116</v>
      </c>
      <c r="M3213" t="s">
        <v>21</v>
      </c>
      <c r="N3213">
        <v>35</v>
      </c>
      <c r="O3213">
        <v>150</v>
      </c>
      <c r="P3213">
        <v>52500</v>
      </c>
      <c r="Q3213">
        <v>15750</v>
      </c>
      <c r="R3213">
        <v>0.3</v>
      </c>
      <c r="S3213" t="s">
        <v>17</v>
      </c>
      <c r="T3213" t="str">
        <f>IF(Table1[[#This Row],[Units Sold]]&gt; 700,"High Units","low Units")</f>
        <v>low Units</v>
      </c>
      <c r="U3213">
        <f>SUM(Table1[[#This Row],[Operating Profit]])/SUM(Table1[Operating Profit])*100</f>
        <v>4.742045919491766E-3</v>
      </c>
      <c r="V3213">
        <f>SUM(Table1[[#This Row],[Price per Unit]]*Table1[[#This Row],[Units Sold]])</f>
        <v>5250</v>
      </c>
      <c r="W3213">
        <f>SUM(Table1[[#This Row],[Total Sales]]-Table1[[#This Row],[Operating Profit]])</f>
        <v>36750</v>
      </c>
      <c r="X3213">
        <f>SUM(Table1[[#This Row],[Total Sales]]-Table1[[#This Row],[Cost]])</f>
        <v>15750</v>
      </c>
      <c r="Y3213">
        <f>SUM(Table1[[#This Row],[profit/loss]])/SUM(Table1[profit/loss])</f>
        <v>4.7420459194917662E-5</v>
      </c>
    </row>
    <row r="3214" spans="1:25" x14ac:dyDescent="0.3">
      <c r="A3214" t="s">
        <v>29</v>
      </c>
      <c r="B3214" t="s">
        <v>17</v>
      </c>
      <c r="C3214">
        <v>1185732</v>
      </c>
      <c r="D3214" s="9">
        <v>44450</v>
      </c>
      <c r="E3214" s="8" t="str">
        <f>TEXT(Table1[[#This Row],[Invoice Date]],"dd-mm-yyyy")</f>
        <v>11-09-2021</v>
      </c>
      <c r="F3214" s="1" t="str">
        <f t="shared" si="200"/>
        <v>September</v>
      </c>
      <c r="G3214" s="1" t="str">
        <f t="shared" si="201"/>
        <v>2021</v>
      </c>
      <c r="H3214" s="1" t="str">
        <f t="shared" si="202"/>
        <v>Saturday</v>
      </c>
      <c r="I3214" s="1" t="str">
        <f t="shared" si="203"/>
        <v>11</v>
      </c>
      <c r="J3214" t="s">
        <v>35</v>
      </c>
      <c r="K3214" t="s">
        <v>115</v>
      </c>
      <c r="L3214" t="s">
        <v>116</v>
      </c>
      <c r="M3214" t="s">
        <v>22</v>
      </c>
      <c r="N3214">
        <v>40</v>
      </c>
      <c r="O3214">
        <v>225</v>
      </c>
      <c r="P3214">
        <v>90000</v>
      </c>
      <c r="Q3214">
        <v>36000</v>
      </c>
      <c r="R3214">
        <v>0.4</v>
      </c>
      <c r="S3214" t="s">
        <v>17</v>
      </c>
      <c r="T3214" t="str">
        <f>IF(Table1[[#This Row],[Units Sold]]&gt; 700,"High Units","low Units")</f>
        <v>low Units</v>
      </c>
      <c r="U3214">
        <f>SUM(Table1[[#This Row],[Operating Profit]])/SUM(Table1[Operating Profit])*100</f>
        <v>1.0838962101695467E-2</v>
      </c>
      <c r="V3214">
        <f>SUM(Table1[[#This Row],[Price per Unit]]*Table1[[#This Row],[Units Sold]])</f>
        <v>9000</v>
      </c>
      <c r="W3214">
        <f>SUM(Table1[[#This Row],[Total Sales]]-Table1[[#This Row],[Operating Profit]])</f>
        <v>54000</v>
      </c>
      <c r="X3214">
        <f>SUM(Table1[[#This Row],[Total Sales]]-Table1[[#This Row],[Cost]])</f>
        <v>36000</v>
      </c>
      <c r="Y3214">
        <f>SUM(Table1[[#This Row],[profit/loss]])/SUM(Table1[profit/loss])</f>
        <v>1.0838962101695467E-4</v>
      </c>
    </row>
    <row r="3215" spans="1:25" x14ac:dyDescent="0.3">
      <c r="A3215" t="s">
        <v>29</v>
      </c>
      <c r="B3215" t="s">
        <v>17</v>
      </c>
      <c r="C3215">
        <v>1185732</v>
      </c>
      <c r="D3215" s="9">
        <v>44479</v>
      </c>
      <c r="E3215" s="8" t="str">
        <f>TEXT(Table1[[#This Row],[Invoice Date]],"dd-mm-yyyy")</f>
        <v>10-10-2021</v>
      </c>
      <c r="F3215" s="1" t="str">
        <f t="shared" si="200"/>
        <v>October</v>
      </c>
      <c r="G3215" s="1" t="str">
        <f t="shared" si="201"/>
        <v>2021</v>
      </c>
      <c r="H3215" s="1" t="str">
        <f t="shared" si="202"/>
        <v>Sunday</v>
      </c>
      <c r="I3215" s="1" t="str">
        <f t="shared" si="203"/>
        <v>10</v>
      </c>
      <c r="J3215" t="s">
        <v>35</v>
      </c>
      <c r="K3215" t="s">
        <v>115</v>
      </c>
      <c r="L3215" t="s">
        <v>116</v>
      </c>
      <c r="M3215" t="s">
        <v>16</v>
      </c>
      <c r="N3215">
        <v>45</v>
      </c>
      <c r="O3215">
        <v>400</v>
      </c>
      <c r="P3215">
        <v>180000</v>
      </c>
      <c r="Q3215">
        <v>72000</v>
      </c>
      <c r="R3215">
        <v>0.4</v>
      </c>
      <c r="S3215" t="s">
        <v>17</v>
      </c>
      <c r="T3215" t="str">
        <f>IF(Table1[[#This Row],[Units Sold]]&gt; 700,"High Units","low Units")</f>
        <v>low Units</v>
      </c>
      <c r="U3215">
        <f>SUM(Table1[[#This Row],[Operating Profit]])/SUM(Table1[Operating Profit])*100</f>
        <v>2.1677924203390934E-2</v>
      </c>
      <c r="V3215">
        <f>SUM(Table1[[#This Row],[Price per Unit]]*Table1[[#This Row],[Units Sold]])</f>
        <v>18000</v>
      </c>
      <c r="W3215">
        <f>SUM(Table1[[#This Row],[Total Sales]]-Table1[[#This Row],[Operating Profit]])</f>
        <v>108000</v>
      </c>
      <c r="X3215">
        <f>SUM(Table1[[#This Row],[Total Sales]]-Table1[[#This Row],[Cost]])</f>
        <v>72000</v>
      </c>
      <c r="Y3215">
        <f>SUM(Table1[[#This Row],[profit/loss]])/SUM(Table1[profit/loss])</f>
        <v>2.1677924203390933E-4</v>
      </c>
    </row>
    <row r="3216" spans="1:25" x14ac:dyDescent="0.3">
      <c r="A3216" t="s">
        <v>29</v>
      </c>
      <c r="B3216" t="s">
        <v>17</v>
      </c>
      <c r="C3216">
        <v>1185732</v>
      </c>
      <c r="D3216" s="9">
        <v>44479</v>
      </c>
      <c r="E3216" s="8" t="str">
        <f>TEXT(Table1[[#This Row],[Invoice Date]],"dd-mm-yyyy")</f>
        <v>10-10-2021</v>
      </c>
      <c r="F3216" s="1" t="str">
        <f t="shared" si="200"/>
        <v>October</v>
      </c>
      <c r="G3216" s="1" t="str">
        <f t="shared" si="201"/>
        <v>2021</v>
      </c>
      <c r="H3216" s="1" t="str">
        <f t="shared" si="202"/>
        <v>Sunday</v>
      </c>
      <c r="I3216" s="1" t="str">
        <f t="shared" si="203"/>
        <v>10</v>
      </c>
      <c r="J3216" t="s">
        <v>35</v>
      </c>
      <c r="K3216" t="s">
        <v>115</v>
      </c>
      <c r="L3216" t="s">
        <v>116</v>
      </c>
      <c r="M3216" t="s">
        <v>18</v>
      </c>
      <c r="N3216">
        <v>35</v>
      </c>
      <c r="O3216">
        <v>250</v>
      </c>
      <c r="P3216">
        <v>87500</v>
      </c>
      <c r="Q3216">
        <v>35000</v>
      </c>
      <c r="R3216">
        <v>0.4</v>
      </c>
      <c r="S3216" t="s">
        <v>17</v>
      </c>
      <c r="T3216" t="str">
        <f>IF(Table1[[#This Row],[Units Sold]]&gt; 700,"High Units","low Units")</f>
        <v>low Units</v>
      </c>
      <c r="U3216">
        <f>SUM(Table1[[#This Row],[Operating Profit]])/SUM(Table1[Operating Profit])*100</f>
        <v>1.0537879821092815E-2</v>
      </c>
      <c r="V3216">
        <f>SUM(Table1[[#This Row],[Price per Unit]]*Table1[[#This Row],[Units Sold]])</f>
        <v>8750</v>
      </c>
      <c r="W3216">
        <f>SUM(Table1[[#This Row],[Total Sales]]-Table1[[#This Row],[Operating Profit]])</f>
        <v>52500</v>
      </c>
      <c r="X3216">
        <f>SUM(Table1[[#This Row],[Total Sales]]-Table1[[#This Row],[Cost]])</f>
        <v>35000</v>
      </c>
      <c r="Y3216">
        <f>SUM(Table1[[#This Row],[profit/loss]])/SUM(Table1[profit/loss])</f>
        <v>1.0537879821092815E-4</v>
      </c>
    </row>
    <row r="3217" spans="1:25" x14ac:dyDescent="0.3">
      <c r="A3217" t="s">
        <v>29</v>
      </c>
      <c r="B3217" t="s">
        <v>17</v>
      </c>
      <c r="C3217">
        <v>1185732</v>
      </c>
      <c r="D3217" s="9">
        <v>44479</v>
      </c>
      <c r="E3217" s="8" t="str">
        <f>TEXT(Table1[[#This Row],[Invoice Date]],"dd-mm-yyyy")</f>
        <v>10-10-2021</v>
      </c>
      <c r="F3217" s="1" t="str">
        <f t="shared" si="200"/>
        <v>October</v>
      </c>
      <c r="G3217" s="1" t="str">
        <f t="shared" si="201"/>
        <v>2021</v>
      </c>
      <c r="H3217" s="1" t="str">
        <f t="shared" si="202"/>
        <v>Sunday</v>
      </c>
      <c r="I3217" s="1" t="str">
        <f t="shared" si="203"/>
        <v>10</v>
      </c>
      <c r="J3217" t="s">
        <v>35</v>
      </c>
      <c r="K3217" t="s">
        <v>115</v>
      </c>
      <c r="L3217" t="s">
        <v>116</v>
      </c>
      <c r="M3217" t="s">
        <v>19</v>
      </c>
      <c r="N3217">
        <v>35</v>
      </c>
      <c r="O3217">
        <v>150</v>
      </c>
      <c r="P3217">
        <v>52500</v>
      </c>
      <c r="Q3217">
        <v>18375</v>
      </c>
      <c r="R3217">
        <v>0.35</v>
      </c>
      <c r="S3217" t="s">
        <v>17</v>
      </c>
      <c r="T3217" t="str">
        <f>IF(Table1[[#This Row],[Units Sold]]&gt; 700,"High Units","low Units")</f>
        <v>low Units</v>
      </c>
      <c r="U3217">
        <f>SUM(Table1[[#This Row],[Operating Profit]])/SUM(Table1[Operating Profit])*100</f>
        <v>5.5323869060737276E-3</v>
      </c>
      <c r="V3217">
        <f>SUM(Table1[[#This Row],[Price per Unit]]*Table1[[#This Row],[Units Sold]])</f>
        <v>5250</v>
      </c>
      <c r="W3217">
        <f>SUM(Table1[[#This Row],[Total Sales]]-Table1[[#This Row],[Operating Profit]])</f>
        <v>34125</v>
      </c>
      <c r="X3217">
        <f>SUM(Table1[[#This Row],[Total Sales]]-Table1[[#This Row],[Cost]])</f>
        <v>18375</v>
      </c>
      <c r="Y3217">
        <f>SUM(Table1[[#This Row],[profit/loss]])/SUM(Table1[profit/loss])</f>
        <v>5.5323869060737273E-5</v>
      </c>
    </row>
    <row r="3218" spans="1:25" x14ac:dyDescent="0.3">
      <c r="A3218" t="s">
        <v>29</v>
      </c>
      <c r="B3218" t="s">
        <v>17</v>
      </c>
      <c r="C3218">
        <v>1185732</v>
      </c>
      <c r="D3218" s="9">
        <v>44479</v>
      </c>
      <c r="E3218" s="8" t="str">
        <f>TEXT(Table1[[#This Row],[Invoice Date]],"dd-mm-yyyy")</f>
        <v>10-10-2021</v>
      </c>
      <c r="F3218" s="1" t="str">
        <f t="shared" si="200"/>
        <v>October</v>
      </c>
      <c r="G3218" s="1" t="str">
        <f t="shared" si="201"/>
        <v>2021</v>
      </c>
      <c r="H3218" s="1" t="str">
        <f t="shared" si="202"/>
        <v>Sunday</v>
      </c>
      <c r="I3218" s="1" t="str">
        <f t="shared" si="203"/>
        <v>10</v>
      </c>
      <c r="J3218" t="s">
        <v>35</v>
      </c>
      <c r="K3218" t="s">
        <v>115</v>
      </c>
      <c r="L3218" t="s">
        <v>116</v>
      </c>
      <c r="M3218" t="s">
        <v>20</v>
      </c>
      <c r="N3218">
        <v>35</v>
      </c>
      <c r="O3218">
        <v>150</v>
      </c>
      <c r="P3218">
        <v>52500</v>
      </c>
      <c r="Q3218">
        <v>18375</v>
      </c>
      <c r="R3218">
        <v>0.35</v>
      </c>
      <c r="S3218" t="s">
        <v>17</v>
      </c>
      <c r="T3218" t="str">
        <f>IF(Table1[[#This Row],[Units Sold]]&gt; 700,"High Units","low Units")</f>
        <v>low Units</v>
      </c>
      <c r="U3218">
        <f>SUM(Table1[[#This Row],[Operating Profit]])/SUM(Table1[Operating Profit])*100</f>
        <v>5.5323869060737276E-3</v>
      </c>
      <c r="V3218">
        <f>SUM(Table1[[#This Row],[Price per Unit]]*Table1[[#This Row],[Units Sold]])</f>
        <v>5250</v>
      </c>
      <c r="W3218">
        <f>SUM(Table1[[#This Row],[Total Sales]]-Table1[[#This Row],[Operating Profit]])</f>
        <v>34125</v>
      </c>
      <c r="X3218">
        <f>SUM(Table1[[#This Row],[Total Sales]]-Table1[[#This Row],[Cost]])</f>
        <v>18375</v>
      </c>
      <c r="Y3218">
        <f>SUM(Table1[[#This Row],[profit/loss]])/SUM(Table1[profit/loss])</f>
        <v>5.5323869060737273E-5</v>
      </c>
    </row>
    <row r="3219" spans="1:25" x14ac:dyDescent="0.3">
      <c r="A3219" t="s">
        <v>29</v>
      </c>
      <c r="B3219" t="s">
        <v>17</v>
      </c>
      <c r="C3219">
        <v>1185732</v>
      </c>
      <c r="D3219" s="9">
        <v>44479</v>
      </c>
      <c r="E3219" s="8" t="str">
        <f>TEXT(Table1[[#This Row],[Invoice Date]],"dd-mm-yyyy")</f>
        <v>10-10-2021</v>
      </c>
      <c r="F3219" s="1" t="str">
        <f t="shared" si="200"/>
        <v>October</v>
      </c>
      <c r="G3219" s="1" t="str">
        <f t="shared" si="201"/>
        <v>2021</v>
      </c>
      <c r="H3219" s="1" t="str">
        <f t="shared" si="202"/>
        <v>Sunday</v>
      </c>
      <c r="I3219" s="1" t="str">
        <f t="shared" si="203"/>
        <v>10</v>
      </c>
      <c r="J3219" t="s">
        <v>35</v>
      </c>
      <c r="K3219" t="s">
        <v>115</v>
      </c>
      <c r="L3219" t="s">
        <v>116</v>
      </c>
      <c r="M3219" t="s">
        <v>21</v>
      </c>
      <c r="N3219">
        <v>45</v>
      </c>
      <c r="O3219">
        <v>150</v>
      </c>
      <c r="P3219">
        <v>67500</v>
      </c>
      <c r="Q3219">
        <v>20250</v>
      </c>
      <c r="R3219">
        <v>0.3</v>
      </c>
      <c r="S3219" t="s">
        <v>17</v>
      </c>
      <c r="T3219" t="str">
        <f>IF(Table1[[#This Row],[Units Sold]]&gt; 700,"High Units","low Units")</f>
        <v>low Units</v>
      </c>
      <c r="U3219">
        <f>SUM(Table1[[#This Row],[Operating Profit]])/SUM(Table1[Operating Profit])*100</f>
        <v>6.0969161822037E-3</v>
      </c>
      <c r="V3219">
        <f>SUM(Table1[[#This Row],[Price per Unit]]*Table1[[#This Row],[Units Sold]])</f>
        <v>6750</v>
      </c>
      <c r="W3219">
        <f>SUM(Table1[[#This Row],[Total Sales]]-Table1[[#This Row],[Operating Profit]])</f>
        <v>47250</v>
      </c>
      <c r="X3219">
        <f>SUM(Table1[[#This Row],[Total Sales]]-Table1[[#This Row],[Cost]])</f>
        <v>20250</v>
      </c>
      <c r="Y3219">
        <f>SUM(Table1[[#This Row],[profit/loss]])/SUM(Table1[profit/loss])</f>
        <v>6.0969161822036997E-5</v>
      </c>
    </row>
    <row r="3220" spans="1:25" x14ac:dyDescent="0.3">
      <c r="A3220" t="s">
        <v>29</v>
      </c>
      <c r="B3220" t="s">
        <v>17</v>
      </c>
      <c r="C3220">
        <v>1185732</v>
      </c>
      <c r="D3220" s="9">
        <v>44479</v>
      </c>
      <c r="E3220" s="8" t="str">
        <f>TEXT(Table1[[#This Row],[Invoice Date]],"dd-mm-yyyy")</f>
        <v>10-10-2021</v>
      </c>
      <c r="F3220" s="1" t="str">
        <f t="shared" si="200"/>
        <v>October</v>
      </c>
      <c r="G3220" s="1" t="str">
        <f t="shared" si="201"/>
        <v>2021</v>
      </c>
      <c r="H3220" s="1" t="str">
        <f t="shared" si="202"/>
        <v>Sunday</v>
      </c>
      <c r="I3220" s="1" t="str">
        <f t="shared" si="203"/>
        <v>10</v>
      </c>
      <c r="J3220" t="s">
        <v>35</v>
      </c>
      <c r="K3220" t="s">
        <v>115</v>
      </c>
      <c r="L3220" t="s">
        <v>116</v>
      </c>
      <c r="M3220" t="s">
        <v>22</v>
      </c>
      <c r="N3220">
        <v>50</v>
      </c>
      <c r="O3220">
        <v>275</v>
      </c>
      <c r="P3220">
        <v>137500</v>
      </c>
      <c r="Q3220">
        <v>55000</v>
      </c>
      <c r="R3220">
        <v>0.4</v>
      </c>
      <c r="S3220" t="s">
        <v>17</v>
      </c>
      <c r="T3220" t="str">
        <f>IF(Table1[[#This Row],[Units Sold]]&gt; 700,"High Units","low Units")</f>
        <v>low Units</v>
      </c>
      <c r="U3220">
        <f>SUM(Table1[[#This Row],[Operating Profit]])/SUM(Table1[Operating Profit])*100</f>
        <v>1.6559525433145851E-2</v>
      </c>
      <c r="V3220">
        <f>SUM(Table1[[#This Row],[Price per Unit]]*Table1[[#This Row],[Units Sold]])</f>
        <v>13750</v>
      </c>
      <c r="W3220">
        <f>SUM(Table1[[#This Row],[Total Sales]]-Table1[[#This Row],[Operating Profit]])</f>
        <v>82500</v>
      </c>
      <c r="X3220">
        <f>SUM(Table1[[#This Row],[Total Sales]]-Table1[[#This Row],[Cost]])</f>
        <v>55000</v>
      </c>
      <c r="Y3220">
        <f>SUM(Table1[[#This Row],[profit/loss]])/SUM(Table1[profit/loss])</f>
        <v>1.655952543314585E-4</v>
      </c>
    </row>
    <row r="3221" spans="1:25" x14ac:dyDescent="0.3">
      <c r="A3221" t="s">
        <v>29</v>
      </c>
      <c r="B3221" t="s">
        <v>17</v>
      </c>
      <c r="C3221">
        <v>1185732</v>
      </c>
      <c r="D3221" s="9">
        <v>44510</v>
      </c>
      <c r="E3221" s="8" t="str">
        <f>TEXT(Table1[[#This Row],[Invoice Date]],"dd-mm-yyyy")</f>
        <v>10-11-2021</v>
      </c>
      <c r="F3221" s="1" t="str">
        <f t="shared" si="200"/>
        <v>November</v>
      </c>
      <c r="G3221" s="1" t="str">
        <f t="shared" si="201"/>
        <v>2021</v>
      </c>
      <c r="H3221" s="1" t="str">
        <f t="shared" si="202"/>
        <v>Wednesday</v>
      </c>
      <c r="I3221" s="1" t="str">
        <f t="shared" si="203"/>
        <v>10</v>
      </c>
      <c r="J3221" t="s">
        <v>35</v>
      </c>
      <c r="K3221" t="s">
        <v>115</v>
      </c>
      <c r="L3221" t="s">
        <v>116</v>
      </c>
      <c r="M3221" t="s">
        <v>16</v>
      </c>
      <c r="N3221">
        <v>45</v>
      </c>
      <c r="O3221">
        <v>425</v>
      </c>
      <c r="P3221">
        <v>191250</v>
      </c>
      <c r="Q3221">
        <v>76500</v>
      </c>
      <c r="R3221">
        <v>0.4</v>
      </c>
      <c r="S3221" t="s">
        <v>17</v>
      </c>
      <c r="T3221" t="str">
        <f>IF(Table1[[#This Row],[Units Sold]]&gt; 700,"High Units","low Units")</f>
        <v>low Units</v>
      </c>
      <c r="U3221">
        <f>SUM(Table1[[#This Row],[Operating Profit]])/SUM(Table1[Operating Profit])*100</f>
        <v>2.3032794466102867E-2</v>
      </c>
      <c r="V3221">
        <f>SUM(Table1[[#This Row],[Price per Unit]]*Table1[[#This Row],[Units Sold]])</f>
        <v>19125</v>
      </c>
      <c r="W3221">
        <f>SUM(Table1[[#This Row],[Total Sales]]-Table1[[#This Row],[Operating Profit]])</f>
        <v>114750</v>
      </c>
      <c r="X3221">
        <f>SUM(Table1[[#This Row],[Total Sales]]-Table1[[#This Row],[Cost]])</f>
        <v>76500</v>
      </c>
      <c r="Y3221">
        <f>SUM(Table1[[#This Row],[profit/loss]])/SUM(Table1[profit/loss])</f>
        <v>2.3032794466102866E-4</v>
      </c>
    </row>
    <row r="3222" spans="1:25" x14ac:dyDescent="0.3">
      <c r="A3222" t="s">
        <v>29</v>
      </c>
      <c r="B3222" t="s">
        <v>17</v>
      </c>
      <c r="C3222">
        <v>1185732</v>
      </c>
      <c r="D3222" s="9">
        <v>44510</v>
      </c>
      <c r="E3222" s="8" t="str">
        <f>TEXT(Table1[[#This Row],[Invoice Date]],"dd-mm-yyyy")</f>
        <v>10-11-2021</v>
      </c>
      <c r="F3222" s="1" t="str">
        <f t="shared" si="200"/>
        <v>November</v>
      </c>
      <c r="G3222" s="1" t="str">
        <f t="shared" si="201"/>
        <v>2021</v>
      </c>
      <c r="H3222" s="1" t="str">
        <f t="shared" si="202"/>
        <v>Wednesday</v>
      </c>
      <c r="I3222" s="1" t="str">
        <f t="shared" si="203"/>
        <v>10</v>
      </c>
      <c r="J3222" t="s">
        <v>35</v>
      </c>
      <c r="K3222" t="s">
        <v>115</v>
      </c>
      <c r="L3222" t="s">
        <v>116</v>
      </c>
      <c r="M3222" t="s">
        <v>18</v>
      </c>
      <c r="N3222">
        <v>35</v>
      </c>
      <c r="O3222">
        <v>325</v>
      </c>
      <c r="P3222">
        <v>113750</v>
      </c>
      <c r="Q3222">
        <v>45500</v>
      </c>
      <c r="R3222">
        <v>0.4</v>
      </c>
      <c r="S3222" t="s">
        <v>17</v>
      </c>
      <c r="T3222" t="str">
        <f>IF(Table1[[#This Row],[Units Sold]]&gt; 700,"High Units","low Units")</f>
        <v>low Units</v>
      </c>
      <c r="U3222">
        <f>SUM(Table1[[#This Row],[Operating Profit]])/SUM(Table1[Operating Profit])*100</f>
        <v>1.3699243767420658E-2</v>
      </c>
      <c r="V3222">
        <f>SUM(Table1[[#This Row],[Price per Unit]]*Table1[[#This Row],[Units Sold]])</f>
        <v>11375</v>
      </c>
      <c r="W3222">
        <f>SUM(Table1[[#This Row],[Total Sales]]-Table1[[#This Row],[Operating Profit]])</f>
        <v>68250</v>
      </c>
      <c r="X3222">
        <f>SUM(Table1[[#This Row],[Total Sales]]-Table1[[#This Row],[Cost]])</f>
        <v>45500</v>
      </c>
      <c r="Y3222">
        <f>SUM(Table1[[#This Row],[profit/loss]])/SUM(Table1[profit/loss])</f>
        <v>1.3699243767420659E-4</v>
      </c>
    </row>
    <row r="3223" spans="1:25" x14ac:dyDescent="0.3">
      <c r="A3223" t="s">
        <v>29</v>
      </c>
      <c r="B3223" t="s">
        <v>17</v>
      </c>
      <c r="C3223">
        <v>1185732</v>
      </c>
      <c r="D3223" s="9">
        <v>44510</v>
      </c>
      <c r="E3223" s="8" t="str">
        <f>TEXT(Table1[[#This Row],[Invoice Date]],"dd-mm-yyyy")</f>
        <v>10-11-2021</v>
      </c>
      <c r="F3223" s="1" t="str">
        <f t="shared" si="200"/>
        <v>November</v>
      </c>
      <c r="G3223" s="1" t="str">
        <f t="shared" si="201"/>
        <v>2021</v>
      </c>
      <c r="H3223" s="1" t="str">
        <f t="shared" si="202"/>
        <v>Wednesday</v>
      </c>
      <c r="I3223" s="1" t="str">
        <f t="shared" si="203"/>
        <v>10</v>
      </c>
      <c r="J3223" t="s">
        <v>35</v>
      </c>
      <c r="K3223" t="s">
        <v>115</v>
      </c>
      <c r="L3223" t="s">
        <v>116</v>
      </c>
      <c r="M3223" t="s">
        <v>19</v>
      </c>
      <c r="N3223">
        <v>35</v>
      </c>
      <c r="O3223">
        <v>270</v>
      </c>
      <c r="P3223">
        <v>94500</v>
      </c>
      <c r="Q3223">
        <v>33075</v>
      </c>
      <c r="R3223">
        <v>0.35</v>
      </c>
      <c r="S3223" t="s">
        <v>17</v>
      </c>
      <c r="T3223" t="str">
        <f>IF(Table1[[#This Row],[Units Sold]]&gt; 700,"High Units","low Units")</f>
        <v>low Units</v>
      </c>
      <c r="U3223">
        <f>SUM(Table1[[#This Row],[Operating Profit]])/SUM(Table1[Operating Profit])*100</f>
        <v>9.9582964309327081E-3</v>
      </c>
      <c r="V3223">
        <f>SUM(Table1[[#This Row],[Price per Unit]]*Table1[[#This Row],[Units Sold]])</f>
        <v>9450</v>
      </c>
      <c r="W3223">
        <f>SUM(Table1[[#This Row],[Total Sales]]-Table1[[#This Row],[Operating Profit]])</f>
        <v>61425</v>
      </c>
      <c r="X3223">
        <f>SUM(Table1[[#This Row],[Total Sales]]-Table1[[#This Row],[Cost]])</f>
        <v>33075</v>
      </c>
      <c r="Y3223">
        <f>SUM(Table1[[#This Row],[profit/loss]])/SUM(Table1[profit/loss])</f>
        <v>9.9582964309327088E-5</v>
      </c>
    </row>
    <row r="3224" spans="1:25" x14ac:dyDescent="0.3">
      <c r="A3224" t="s">
        <v>29</v>
      </c>
      <c r="B3224" t="s">
        <v>17</v>
      </c>
      <c r="C3224">
        <v>1185732</v>
      </c>
      <c r="D3224" s="9">
        <v>44510</v>
      </c>
      <c r="E3224" s="8" t="str">
        <f>TEXT(Table1[[#This Row],[Invoice Date]],"dd-mm-yyyy")</f>
        <v>10-11-2021</v>
      </c>
      <c r="F3224" s="1" t="str">
        <f t="shared" si="200"/>
        <v>November</v>
      </c>
      <c r="G3224" s="1" t="str">
        <f t="shared" si="201"/>
        <v>2021</v>
      </c>
      <c r="H3224" s="1" t="str">
        <f t="shared" si="202"/>
        <v>Wednesday</v>
      </c>
      <c r="I3224" s="1" t="str">
        <f t="shared" si="203"/>
        <v>10</v>
      </c>
      <c r="J3224" t="s">
        <v>35</v>
      </c>
      <c r="K3224" t="s">
        <v>115</v>
      </c>
      <c r="L3224" t="s">
        <v>116</v>
      </c>
      <c r="M3224" t="s">
        <v>20</v>
      </c>
      <c r="N3224">
        <v>35</v>
      </c>
      <c r="O3224">
        <v>275</v>
      </c>
      <c r="P3224">
        <v>96250</v>
      </c>
      <c r="Q3224">
        <v>33688</v>
      </c>
      <c r="R3224">
        <v>0.35</v>
      </c>
      <c r="S3224" t="s">
        <v>17</v>
      </c>
      <c r="T3224" t="str">
        <f>IF(Table1[[#This Row],[Units Sold]]&gt; 700,"High Units","low Units")</f>
        <v>low Units</v>
      </c>
      <c r="U3224">
        <f>SUM(Table1[[#This Row],[Operating Profit]])/SUM(Table1[Operating Profit])*100</f>
        <v>1.0142859868942136E-2</v>
      </c>
      <c r="V3224">
        <f>SUM(Table1[[#This Row],[Price per Unit]]*Table1[[#This Row],[Units Sold]])</f>
        <v>9625</v>
      </c>
      <c r="W3224">
        <f>SUM(Table1[[#This Row],[Total Sales]]-Table1[[#This Row],[Operating Profit]])</f>
        <v>62562</v>
      </c>
      <c r="X3224">
        <f>SUM(Table1[[#This Row],[Total Sales]]-Table1[[#This Row],[Cost]])</f>
        <v>33688</v>
      </c>
      <c r="Y3224">
        <f>SUM(Table1[[#This Row],[profit/loss]])/SUM(Table1[profit/loss])</f>
        <v>1.0142859868942135E-4</v>
      </c>
    </row>
    <row r="3225" spans="1:25" x14ac:dyDescent="0.3">
      <c r="A3225" t="s">
        <v>29</v>
      </c>
      <c r="B3225" t="s">
        <v>17</v>
      </c>
      <c r="C3225">
        <v>1185732</v>
      </c>
      <c r="D3225" s="9">
        <v>44510</v>
      </c>
      <c r="E3225" s="8" t="str">
        <f>TEXT(Table1[[#This Row],[Invoice Date]],"dd-mm-yyyy")</f>
        <v>10-11-2021</v>
      </c>
      <c r="F3225" s="1" t="str">
        <f t="shared" si="200"/>
        <v>November</v>
      </c>
      <c r="G3225" s="1" t="str">
        <f t="shared" si="201"/>
        <v>2021</v>
      </c>
      <c r="H3225" s="1" t="str">
        <f t="shared" si="202"/>
        <v>Wednesday</v>
      </c>
      <c r="I3225" s="1" t="str">
        <f t="shared" si="203"/>
        <v>10</v>
      </c>
      <c r="J3225" t="s">
        <v>35</v>
      </c>
      <c r="K3225" t="s">
        <v>115</v>
      </c>
      <c r="L3225" t="s">
        <v>116</v>
      </c>
      <c r="M3225" t="s">
        <v>21</v>
      </c>
      <c r="N3225">
        <v>60</v>
      </c>
      <c r="O3225">
        <v>250</v>
      </c>
      <c r="P3225">
        <v>150000</v>
      </c>
      <c r="Q3225">
        <v>45000</v>
      </c>
      <c r="R3225">
        <v>0.3</v>
      </c>
      <c r="S3225" t="s">
        <v>17</v>
      </c>
      <c r="T3225" t="str">
        <f>IF(Table1[[#This Row],[Units Sold]]&gt; 700,"High Units","low Units")</f>
        <v>low Units</v>
      </c>
      <c r="U3225">
        <f>SUM(Table1[[#This Row],[Operating Profit]])/SUM(Table1[Operating Profit])*100</f>
        <v>1.3548702627119333E-2</v>
      </c>
      <c r="V3225">
        <f>SUM(Table1[[#This Row],[Price per Unit]]*Table1[[#This Row],[Units Sold]])</f>
        <v>15000</v>
      </c>
      <c r="W3225">
        <f>SUM(Table1[[#This Row],[Total Sales]]-Table1[[#This Row],[Operating Profit]])</f>
        <v>105000</v>
      </c>
      <c r="X3225">
        <f>SUM(Table1[[#This Row],[Total Sales]]-Table1[[#This Row],[Cost]])</f>
        <v>45000</v>
      </c>
      <c r="Y3225">
        <f>SUM(Table1[[#This Row],[profit/loss]])/SUM(Table1[profit/loss])</f>
        <v>1.3548702627119334E-4</v>
      </c>
    </row>
    <row r="3226" spans="1:25" x14ac:dyDescent="0.3">
      <c r="A3226" t="s">
        <v>29</v>
      </c>
      <c r="B3226" t="s">
        <v>17</v>
      </c>
      <c r="C3226">
        <v>1185732</v>
      </c>
      <c r="D3226" s="9">
        <v>44510</v>
      </c>
      <c r="E3226" s="8" t="str">
        <f>TEXT(Table1[[#This Row],[Invoice Date]],"dd-mm-yyyy")</f>
        <v>10-11-2021</v>
      </c>
      <c r="F3226" s="1" t="str">
        <f t="shared" si="200"/>
        <v>November</v>
      </c>
      <c r="G3226" s="1" t="str">
        <f t="shared" si="201"/>
        <v>2021</v>
      </c>
      <c r="H3226" s="1" t="str">
        <f t="shared" si="202"/>
        <v>Wednesday</v>
      </c>
      <c r="I3226" s="1" t="str">
        <f t="shared" si="203"/>
        <v>10</v>
      </c>
      <c r="J3226" t="s">
        <v>35</v>
      </c>
      <c r="K3226" t="s">
        <v>115</v>
      </c>
      <c r="L3226" t="s">
        <v>116</v>
      </c>
      <c r="M3226" t="s">
        <v>22</v>
      </c>
      <c r="N3226">
        <v>65</v>
      </c>
      <c r="O3226">
        <v>350</v>
      </c>
      <c r="P3226">
        <v>227500</v>
      </c>
      <c r="Q3226">
        <v>91000</v>
      </c>
      <c r="R3226">
        <v>0.4</v>
      </c>
      <c r="S3226" t="s">
        <v>17</v>
      </c>
      <c r="T3226" t="str">
        <f>IF(Table1[[#This Row],[Units Sold]]&gt; 700,"High Units","low Units")</f>
        <v>low Units</v>
      </c>
      <c r="U3226">
        <f>SUM(Table1[[#This Row],[Operating Profit]])/SUM(Table1[Operating Profit])*100</f>
        <v>2.7398487534841316E-2</v>
      </c>
      <c r="V3226">
        <f>SUM(Table1[[#This Row],[Price per Unit]]*Table1[[#This Row],[Units Sold]])</f>
        <v>22750</v>
      </c>
      <c r="W3226">
        <f>SUM(Table1[[#This Row],[Total Sales]]-Table1[[#This Row],[Operating Profit]])</f>
        <v>136500</v>
      </c>
      <c r="X3226">
        <f>SUM(Table1[[#This Row],[Total Sales]]-Table1[[#This Row],[Cost]])</f>
        <v>91000</v>
      </c>
      <c r="Y3226">
        <f>SUM(Table1[[#This Row],[profit/loss]])/SUM(Table1[profit/loss])</f>
        <v>2.7398487534841318E-4</v>
      </c>
    </row>
    <row r="3227" spans="1:25" x14ac:dyDescent="0.3">
      <c r="A3227" t="s">
        <v>29</v>
      </c>
      <c r="B3227" t="s">
        <v>17</v>
      </c>
      <c r="C3227">
        <v>1185732</v>
      </c>
      <c r="D3227" s="9">
        <v>44539</v>
      </c>
      <c r="E3227" s="8" t="str">
        <f>TEXT(Table1[[#This Row],[Invoice Date]],"dd-mm-yyyy")</f>
        <v>09-12-2021</v>
      </c>
      <c r="F3227" s="1" t="str">
        <f t="shared" si="200"/>
        <v>December</v>
      </c>
      <c r="G3227" s="1" t="str">
        <f t="shared" si="201"/>
        <v>2021</v>
      </c>
      <c r="H3227" s="1" t="str">
        <f t="shared" si="202"/>
        <v>Thursday</v>
      </c>
      <c r="I3227" s="1" t="str">
        <f t="shared" si="203"/>
        <v>09</v>
      </c>
      <c r="J3227" t="s">
        <v>35</v>
      </c>
      <c r="K3227" t="s">
        <v>115</v>
      </c>
      <c r="L3227" t="s">
        <v>116</v>
      </c>
      <c r="M3227" t="s">
        <v>16</v>
      </c>
      <c r="N3227">
        <v>60</v>
      </c>
      <c r="O3227">
        <v>600</v>
      </c>
      <c r="P3227">
        <v>360000</v>
      </c>
      <c r="Q3227">
        <v>144000</v>
      </c>
      <c r="R3227">
        <v>0.4</v>
      </c>
      <c r="S3227" t="s">
        <v>17</v>
      </c>
      <c r="T3227" t="str">
        <f>IF(Table1[[#This Row],[Units Sold]]&gt; 700,"High Units","low Units")</f>
        <v>low Units</v>
      </c>
      <c r="U3227">
        <f>SUM(Table1[[#This Row],[Operating Profit]])/SUM(Table1[Operating Profit])*100</f>
        <v>4.3355848406781868E-2</v>
      </c>
      <c r="V3227">
        <f>SUM(Table1[[#This Row],[Price per Unit]]*Table1[[#This Row],[Units Sold]])</f>
        <v>36000</v>
      </c>
      <c r="W3227">
        <f>SUM(Table1[[#This Row],[Total Sales]]-Table1[[#This Row],[Operating Profit]])</f>
        <v>216000</v>
      </c>
      <c r="X3227">
        <f>SUM(Table1[[#This Row],[Total Sales]]-Table1[[#This Row],[Cost]])</f>
        <v>144000</v>
      </c>
      <c r="Y3227">
        <f>SUM(Table1[[#This Row],[profit/loss]])/SUM(Table1[profit/loss])</f>
        <v>4.3355848406781866E-4</v>
      </c>
    </row>
    <row r="3228" spans="1:25" x14ac:dyDescent="0.3">
      <c r="A3228" t="s">
        <v>29</v>
      </c>
      <c r="B3228" t="s">
        <v>17</v>
      </c>
      <c r="C3228">
        <v>1185732</v>
      </c>
      <c r="D3228" s="9">
        <v>44539</v>
      </c>
      <c r="E3228" s="8" t="str">
        <f>TEXT(Table1[[#This Row],[Invoice Date]],"dd-mm-yyyy")</f>
        <v>09-12-2021</v>
      </c>
      <c r="F3228" s="1" t="str">
        <f t="shared" si="200"/>
        <v>December</v>
      </c>
      <c r="G3228" s="1" t="str">
        <f t="shared" si="201"/>
        <v>2021</v>
      </c>
      <c r="H3228" s="1" t="str">
        <f t="shared" si="202"/>
        <v>Thursday</v>
      </c>
      <c r="I3228" s="1" t="str">
        <f t="shared" si="203"/>
        <v>09</v>
      </c>
      <c r="J3228" t="s">
        <v>35</v>
      </c>
      <c r="K3228" t="s">
        <v>115</v>
      </c>
      <c r="L3228" t="s">
        <v>116</v>
      </c>
      <c r="M3228" t="s">
        <v>18</v>
      </c>
      <c r="N3228">
        <v>50</v>
      </c>
      <c r="O3228">
        <v>400</v>
      </c>
      <c r="P3228">
        <v>200000</v>
      </c>
      <c r="Q3228">
        <v>80000</v>
      </c>
      <c r="R3228">
        <v>0.4</v>
      </c>
      <c r="S3228" t="s">
        <v>17</v>
      </c>
      <c r="T3228" t="str">
        <f>IF(Table1[[#This Row],[Units Sold]]&gt; 700,"High Units","low Units")</f>
        <v>low Units</v>
      </c>
      <c r="U3228">
        <f>SUM(Table1[[#This Row],[Operating Profit]])/SUM(Table1[Operating Profit])*100</f>
        <v>2.4086582448212147E-2</v>
      </c>
      <c r="V3228">
        <f>SUM(Table1[[#This Row],[Price per Unit]]*Table1[[#This Row],[Units Sold]])</f>
        <v>20000</v>
      </c>
      <c r="W3228">
        <f>SUM(Table1[[#This Row],[Total Sales]]-Table1[[#This Row],[Operating Profit]])</f>
        <v>120000</v>
      </c>
      <c r="X3228">
        <f>SUM(Table1[[#This Row],[Total Sales]]-Table1[[#This Row],[Cost]])</f>
        <v>80000</v>
      </c>
      <c r="Y3228">
        <f>SUM(Table1[[#This Row],[profit/loss]])/SUM(Table1[profit/loss])</f>
        <v>2.4086582448212146E-4</v>
      </c>
    </row>
    <row r="3229" spans="1:25" x14ac:dyDescent="0.3">
      <c r="A3229" t="s">
        <v>29</v>
      </c>
      <c r="B3229" t="s">
        <v>17</v>
      </c>
      <c r="C3229">
        <v>1185732</v>
      </c>
      <c r="D3229" s="9">
        <v>44539</v>
      </c>
      <c r="E3229" s="8" t="str">
        <f>TEXT(Table1[[#This Row],[Invoice Date]],"dd-mm-yyyy")</f>
        <v>09-12-2021</v>
      </c>
      <c r="F3229" s="1" t="str">
        <f t="shared" si="200"/>
        <v>December</v>
      </c>
      <c r="G3229" s="1" t="str">
        <f t="shared" si="201"/>
        <v>2021</v>
      </c>
      <c r="H3229" s="1" t="str">
        <f t="shared" si="202"/>
        <v>Thursday</v>
      </c>
      <c r="I3229" s="1" t="str">
        <f t="shared" si="203"/>
        <v>09</v>
      </c>
      <c r="J3229" t="s">
        <v>35</v>
      </c>
      <c r="K3229" t="s">
        <v>115</v>
      </c>
      <c r="L3229" t="s">
        <v>116</v>
      </c>
      <c r="M3229" t="s">
        <v>19</v>
      </c>
      <c r="N3229">
        <v>50</v>
      </c>
      <c r="O3229">
        <v>350</v>
      </c>
      <c r="P3229">
        <v>175000</v>
      </c>
      <c r="Q3229">
        <v>61250</v>
      </c>
      <c r="R3229">
        <v>0.35</v>
      </c>
      <c r="S3229" t="s">
        <v>17</v>
      </c>
      <c r="T3229" t="str">
        <f>IF(Table1[[#This Row],[Units Sold]]&gt; 700,"High Units","low Units")</f>
        <v>low Units</v>
      </c>
      <c r="U3229">
        <f>SUM(Table1[[#This Row],[Operating Profit]])/SUM(Table1[Operating Profit])*100</f>
        <v>1.8441289686912426E-2</v>
      </c>
      <c r="V3229">
        <f>SUM(Table1[[#This Row],[Price per Unit]]*Table1[[#This Row],[Units Sold]])</f>
        <v>17500</v>
      </c>
      <c r="W3229">
        <f>SUM(Table1[[#This Row],[Total Sales]]-Table1[[#This Row],[Operating Profit]])</f>
        <v>113750</v>
      </c>
      <c r="X3229">
        <f>SUM(Table1[[#This Row],[Total Sales]]-Table1[[#This Row],[Cost]])</f>
        <v>61250</v>
      </c>
      <c r="Y3229">
        <f>SUM(Table1[[#This Row],[profit/loss]])/SUM(Table1[profit/loss])</f>
        <v>1.8441289686912425E-4</v>
      </c>
    </row>
    <row r="3230" spans="1:25" x14ac:dyDescent="0.3">
      <c r="A3230" t="s">
        <v>29</v>
      </c>
      <c r="B3230" t="s">
        <v>17</v>
      </c>
      <c r="C3230">
        <v>1185732</v>
      </c>
      <c r="D3230" s="9">
        <v>44539</v>
      </c>
      <c r="E3230" s="8" t="str">
        <f>TEXT(Table1[[#This Row],[Invoice Date]],"dd-mm-yyyy")</f>
        <v>09-12-2021</v>
      </c>
      <c r="F3230" s="1" t="str">
        <f t="shared" si="200"/>
        <v>December</v>
      </c>
      <c r="G3230" s="1" t="str">
        <f t="shared" si="201"/>
        <v>2021</v>
      </c>
      <c r="H3230" s="1" t="str">
        <f t="shared" si="202"/>
        <v>Thursday</v>
      </c>
      <c r="I3230" s="1" t="str">
        <f t="shared" si="203"/>
        <v>09</v>
      </c>
      <c r="J3230" t="s">
        <v>35</v>
      </c>
      <c r="K3230" t="s">
        <v>115</v>
      </c>
      <c r="L3230" t="s">
        <v>116</v>
      </c>
      <c r="M3230" t="s">
        <v>20</v>
      </c>
      <c r="N3230">
        <v>50</v>
      </c>
      <c r="O3230">
        <v>300</v>
      </c>
      <c r="P3230">
        <v>150000</v>
      </c>
      <c r="Q3230">
        <v>52500</v>
      </c>
      <c r="R3230">
        <v>0.35</v>
      </c>
      <c r="S3230" t="s">
        <v>17</v>
      </c>
      <c r="T3230" t="str">
        <f>IF(Table1[[#This Row],[Units Sold]]&gt; 700,"High Units","low Units")</f>
        <v>low Units</v>
      </c>
      <c r="U3230">
        <f>SUM(Table1[[#This Row],[Operating Profit]])/SUM(Table1[Operating Profit])*100</f>
        <v>1.5806819731639221E-2</v>
      </c>
      <c r="V3230">
        <f>SUM(Table1[[#This Row],[Price per Unit]]*Table1[[#This Row],[Units Sold]])</f>
        <v>15000</v>
      </c>
      <c r="W3230">
        <f>SUM(Table1[[#This Row],[Total Sales]]-Table1[[#This Row],[Operating Profit]])</f>
        <v>97500</v>
      </c>
      <c r="X3230">
        <f>SUM(Table1[[#This Row],[Total Sales]]-Table1[[#This Row],[Cost]])</f>
        <v>52500</v>
      </c>
      <c r="Y3230">
        <f>SUM(Table1[[#This Row],[profit/loss]])/SUM(Table1[profit/loss])</f>
        <v>1.5806819731639221E-4</v>
      </c>
    </row>
    <row r="3231" spans="1:25" x14ac:dyDescent="0.3">
      <c r="A3231" t="s">
        <v>29</v>
      </c>
      <c r="B3231" t="s">
        <v>17</v>
      </c>
      <c r="C3231">
        <v>1185732</v>
      </c>
      <c r="D3231" s="9">
        <v>44539</v>
      </c>
      <c r="E3231" s="8" t="str">
        <f>TEXT(Table1[[#This Row],[Invoice Date]],"dd-mm-yyyy")</f>
        <v>09-12-2021</v>
      </c>
      <c r="F3231" s="1" t="str">
        <f t="shared" si="200"/>
        <v>December</v>
      </c>
      <c r="G3231" s="1" t="str">
        <f t="shared" si="201"/>
        <v>2021</v>
      </c>
      <c r="H3231" s="1" t="str">
        <f t="shared" si="202"/>
        <v>Thursday</v>
      </c>
      <c r="I3231" s="1" t="str">
        <f t="shared" si="203"/>
        <v>09</v>
      </c>
      <c r="J3231" t="s">
        <v>35</v>
      </c>
      <c r="K3231" t="s">
        <v>115</v>
      </c>
      <c r="L3231" t="s">
        <v>116</v>
      </c>
      <c r="M3231" t="s">
        <v>21</v>
      </c>
      <c r="N3231">
        <v>60</v>
      </c>
      <c r="O3231">
        <v>300</v>
      </c>
      <c r="P3231">
        <v>180000</v>
      </c>
      <c r="Q3231">
        <v>54000</v>
      </c>
      <c r="R3231">
        <v>0.3</v>
      </c>
      <c r="S3231" t="s">
        <v>17</v>
      </c>
      <c r="T3231" t="str">
        <f>IF(Table1[[#This Row],[Units Sold]]&gt; 700,"High Units","low Units")</f>
        <v>low Units</v>
      </c>
      <c r="U3231">
        <f>SUM(Table1[[#This Row],[Operating Profit]])/SUM(Table1[Operating Profit])*100</f>
        <v>1.6258443152543198E-2</v>
      </c>
      <c r="V3231">
        <f>SUM(Table1[[#This Row],[Price per Unit]]*Table1[[#This Row],[Units Sold]])</f>
        <v>18000</v>
      </c>
      <c r="W3231">
        <f>SUM(Table1[[#This Row],[Total Sales]]-Table1[[#This Row],[Operating Profit]])</f>
        <v>126000</v>
      </c>
      <c r="X3231">
        <f>SUM(Table1[[#This Row],[Total Sales]]-Table1[[#This Row],[Cost]])</f>
        <v>54000</v>
      </c>
      <c r="Y3231">
        <f>SUM(Table1[[#This Row],[profit/loss]])/SUM(Table1[profit/loss])</f>
        <v>1.6258443152543199E-4</v>
      </c>
    </row>
    <row r="3232" spans="1:25" x14ac:dyDescent="0.3">
      <c r="A3232" t="s">
        <v>29</v>
      </c>
      <c r="B3232" t="s">
        <v>17</v>
      </c>
      <c r="C3232">
        <v>1185732</v>
      </c>
      <c r="D3232" s="9">
        <v>44539</v>
      </c>
      <c r="E3232" s="8" t="str">
        <f>TEXT(Table1[[#This Row],[Invoice Date]],"dd-mm-yyyy")</f>
        <v>09-12-2021</v>
      </c>
      <c r="F3232" s="1" t="str">
        <f t="shared" si="200"/>
        <v>December</v>
      </c>
      <c r="G3232" s="1" t="str">
        <f t="shared" si="201"/>
        <v>2021</v>
      </c>
      <c r="H3232" s="1" t="str">
        <f t="shared" si="202"/>
        <v>Thursday</v>
      </c>
      <c r="I3232" s="1" t="str">
        <f t="shared" si="203"/>
        <v>09</v>
      </c>
      <c r="J3232" t="s">
        <v>35</v>
      </c>
      <c r="K3232" t="s">
        <v>115</v>
      </c>
      <c r="L3232" t="s">
        <v>116</v>
      </c>
      <c r="M3232" t="s">
        <v>22</v>
      </c>
      <c r="N3232">
        <v>65</v>
      </c>
      <c r="O3232">
        <v>400</v>
      </c>
      <c r="P3232">
        <v>260000</v>
      </c>
      <c r="Q3232">
        <v>104000</v>
      </c>
      <c r="R3232">
        <v>0.4</v>
      </c>
      <c r="S3232" t="s">
        <v>17</v>
      </c>
      <c r="T3232" t="str">
        <f>IF(Table1[[#This Row],[Units Sold]]&gt; 700,"High Units","low Units")</f>
        <v>low Units</v>
      </c>
      <c r="U3232">
        <f>SUM(Table1[[#This Row],[Operating Profit]])/SUM(Table1[Operating Profit])*100</f>
        <v>3.1312557182675789E-2</v>
      </c>
      <c r="V3232">
        <f>SUM(Table1[[#This Row],[Price per Unit]]*Table1[[#This Row],[Units Sold]])</f>
        <v>26000</v>
      </c>
      <c r="W3232">
        <f>SUM(Table1[[#This Row],[Total Sales]]-Table1[[#This Row],[Operating Profit]])</f>
        <v>156000</v>
      </c>
      <c r="X3232">
        <f>SUM(Table1[[#This Row],[Total Sales]]-Table1[[#This Row],[Cost]])</f>
        <v>104000</v>
      </c>
      <c r="Y3232">
        <f>SUM(Table1[[#This Row],[profit/loss]])/SUM(Table1[profit/loss])</f>
        <v>3.1312557182675791E-4</v>
      </c>
    </row>
    <row r="3233" spans="1:25" x14ac:dyDescent="0.3">
      <c r="A3233" t="s">
        <v>29</v>
      </c>
      <c r="B3233" t="s">
        <v>17</v>
      </c>
      <c r="C3233">
        <v>1185732</v>
      </c>
      <c r="D3233" s="9">
        <v>44213</v>
      </c>
      <c r="E3233" s="8" t="str">
        <f>TEXT(Table1[[#This Row],[Invoice Date]],"dd-mm-yyyy")</f>
        <v>17-01-2021</v>
      </c>
      <c r="F3233" s="1" t="str">
        <f t="shared" si="200"/>
        <v>January</v>
      </c>
      <c r="G3233" s="1" t="str">
        <f t="shared" si="201"/>
        <v>2021</v>
      </c>
      <c r="H3233" s="1" t="str">
        <f t="shared" si="202"/>
        <v>Sunday</v>
      </c>
      <c r="I3233" s="1" t="str">
        <f t="shared" si="203"/>
        <v>17</v>
      </c>
      <c r="J3233" t="s">
        <v>35</v>
      </c>
      <c r="K3233" t="s">
        <v>115</v>
      </c>
      <c r="L3233" t="s">
        <v>116</v>
      </c>
      <c r="M3233" t="s">
        <v>16</v>
      </c>
      <c r="N3233">
        <v>35</v>
      </c>
      <c r="O3233">
        <v>500</v>
      </c>
      <c r="P3233">
        <v>175000</v>
      </c>
      <c r="Q3233">
        <v>70000</v>
      </c>
      <c r="R3233">
        <v>0.4</v>
      </c>
      <c r="S3233" t="s">
        <v>17</v>
      </c>
      <c r="T3233" t="str">
        <f>IF(Table1[[#This Row],[Units Sold]]&gt; 700,"High Units","low Units")</f>
        <v>low Units</v>
      </c>
      <c r="U3233">
        <f>SUM(Table1[[#This Row],[Operating Profit]])/SUM(Table1[Operating Profit])*100</f>
        <v>2.1075759642185631E-2</v>
      </c>
      <c r="V3233">
        <f>SUM(Table1[[#This Row],[Price per Unit]]*Table1[[#This Row],[Units Sold]])</f>
        <v>17500</v>
      </c>
      <c r="W3233">
        <f>SUM(Table1[[#This Row],[Total Sales]]-Table1[[#This Row],[Operating Profit]])</f>
        <v>105000</v>
      </c>
      <c r="X3233">
        <f>SUM(Table1[[#This Row],[Total Sales]]-Table1[[#This Row],[Cost]])</f>
        <v>70000</v>
      </c>
      <c r="Y3233">
        <f>SUM(Table1[[#This Row],[profit/loss]])/SUM(Table1[profit/loss])</f>
        <v>2.1075759642185629E-4</v>
      </c>
    </row>
    <row r="3234" spans="1:25" x14ac:dyDescent="0.3">
      <c r="A3234" t="s">
        <v>29</v>
      </c>
      <c r="B3234" t="s">
        <v>17</v>
      </c>
      <c r="C3234">
        <v>1185732</v>
      </c>
      <c r="D3234" s="9">
        <v>44213</v>
      </c>
      <c r="E3234" s="8" t="str">
        <f>TEXT(Table1[[#This Row],[Invoice Date]],"dd-mm-yyyy")</f>
        <v>17-01-2021</v>
      </c>
      <c r="F3234" s="1" t="str">
        <f t="shared" si="200"/>
        <v>January</v>
      </c>
      <c r="G3234" s="1" t="str">
        <f t="shared" si="201"/>
        <v>2021</v>
      </c>
      <c r="H3234" s="1" t="str">
        <f t="shared" si="202"/>
        <v>Sunday</v>
      </c>
      <c r="I3234" s="1" t="str">
        <f t="shared" si="203"/>
        <v>17</v>
      </c>
      <c r="J3234" t="s">
        <v>35</v>
      </c>
      <c r="K3234" t="s">
        <v>115</v>
      </c>
      <c r="L3234" t="s">
        <v>116</v>
      </c>
      <c r="M3234" t="s">
        <v>18</v>
      </c>
      <c r="N3234">
        <v>35</v>
      </c>
      <c r="O3234">
        <v>300</v>
      </c>
      <c r="P3234">
        <v>105000</v>
      </c>
      <c r="Q3234">
        <v>42000</v>
      </c>
      <c r="R3234">
        <v>0.4</v>
      </c>
      <c r="S3234" t="s">
        <v>17</v>
      </c>
      <c r="T3234" t="str">
        <f>IF(Table1[[#This Row],[Units Sold]]&gt; 700,"High Units","low Units")</f>
        <v>low Units</v>
      </c>
      <c r="U3234">
        <f>SUM(Table1[[#This Row],[Operating Profit]])/SUM(Table1[Operating Profit])*100</f>
        <v>1.2645455785311377E-2</v>
      </c>
      <c r="V3234">
        <f>SUM(Table1[[#This Row],[Price per Unit]]*Table1[[#This Row],[Units Sold]])</f>
        <v>10500</v>
      </c>
      <c r="W3234">
        <f>SUM(Table1[[#This Row],[Total Sales]]-Table1[[#This Row],[Operating Profit]])</f>
        <v>63000</v>
      </c>
      <c r="X3234">
        <f>SUM(Table1[[#This Row],[Total Sales]]-Table1[[#This Row],[Cost]])</f>
        <v>42000</v>
      </c>
      <c r="Y3234">
        <f>SUM(Table1[[#This Row],[profit/loss]])/SUM(Table1[profit/loss])</f>
        <v>1.2645455785311377E-4</v>
      </c>
    </row>
    <row r="3235" spans="1:25" x14ac:dyDescent="0.3">
      <c r="A3235" t="s">
        <v>29</v>
      </c>
      <c r="B3235" t="s">
        <v>17</v>
      </c>
      <c r="C3235">
        <v>1185732</v>
      </c>
      <c r="D3235" s="9">
        <v>44213</v>
      </c>
      <c r="E3235" s="8" t="str">
        <f>TEXT(Table1[[#This Row],[Invoice Date]],"dd-mm-yyyy")</f>
        <v>17-01-2021</v>
      </c>
      <c r="F3235" s="1" t="str">
        <f t="shared" si="200"/>
        <v>January</v>
      </c>
      <c r="G3235" s="1" t="str">
        <f t="shared" si="201"/>
        <v>2021</v>
      </c>
      <c r="H3235" s="1" t="str">
        <f t="shared" si="202"/>
        <v>Sunday</v>
      </c>
      <c r="I3235" s="1" t="str">
        <f t="shared" si="203"/>
        <v>17</v>
      </c>
      <c r="J3235" t="s">
        <v>35</v>
      </c>
      <c r="K3235" t="s">
        <v>115</v>
      </c>
      <c r="L3235" t="s">
        <v>116</v>
      </c>
      <c r="M3235" t="s">
        <v>19</v>
      </c>
      <c r="N3235">
        <v>25</v>
      </c>
      <c r="O3235">
        <v>300</v>
      </c>
      <c r="P3235">
        <v>75000</v>
      </c>
      <c r="Q3235">
        <v>30000</v>
      </c>
      <c r="R3235">
        <v>0.4</v>
      </c>
      <c r="S3235" t="s">
        <v>17</v>
      </c>
      <c r="T3235" t="str">
        <f>IF(Table1[[#This Row],[Units Sold]]&gt; 700,"High Units","low Units")</f>
        <v>low Units</v>
      </c>
      <c r="U3235">
        <f>SUM(Table1[[#This Row],[Operating Profit]])/SUM(Table1[Operating Profit])*100</f>
        <v>9.0324684180795554E-3</v>
      </c>
      <c r="V3235">
        <f>SUM(Table1[[#This Row],[Price per Unit]]*Table1[[#This Row],[Units Sold]])</f>
        <v>7500</v>
      </c>
      <c r="W3235">
        <f>SUM(Table1[[#This Row],[Total Sales]]-Table1[[#This Row],[Operating Profit]])</f>
        <v>45000</v>
      </c>
      <c r="X3235">
        <f>SUM(Table1[[#This Row],[Total Sales]]-Table1[[#This Row],[Cost]])</f>
        <v>30000</v>
      </c>
      <c r="Y3235">
        <f>SUM(Table1[[#This Row],[profit/loss]])/SUM(Table1[profit/loss])</f>
        <v>9.0324684180795553E-5</v>
      </c>
    </row>
    <row r="3236" spans="1:25" x14ac:dyDescent="0.3">
      <c r="A3236" t="s">
        <v>29</v>
      </c>
      <c r="B3236" t="s">
        <v>17</v>
      </c>
      <c r="C3236">
        <v>1185732</v>
      </c>
      <c r="D3236" s="9">
        <v>44213</v>
      </c>
      <c r="E3236" s="8" t="str">
        <f>TEXT(Table1[[#This Row],[Invoice Date]],"dd-mm-yyyy")</f>
        <v>17-01-2021</v>
      </c>
      <c r="F3236" s="1" t="str">
        <f t="shared" si="200"/>
        <v>January</v>
      </c>
      <c r="G3236" s="1" t="str">
        <f t="shared" si="201"/>
        <v>2021</v>
      </c>
      <c r="H3236" s="1" t="str">
        <f t="shared" si="202"/>
        <v>Sunday</v>
      </c>
      <c r="I3236" s="1" t="str">
        <f t="shared" si="203"/>
        <v>17</v>
      </c>
      <c r="J3236" t="s">
        <v>35</v>
      </c>
      <c r="K3236" t="s">
        <v>115</v>
      </c>
      <c r="L3236" t="s">
        <v>116</v>
      </c>
      <c r="M3236" t="s">
        <v>20</v>
      </c>
      <c r="N3236">
        <v>30</v>
      </c>
      <c r="O3236">
        <v>150</v>
      </c>
      <c r="P3236">
        <v>45000</v>
      </c>
      <c r="Q3236">
        <v>18000</v>
      </c>
      <c r="R3236">
        <v>0.4</v>
      </c>
      <c r="S3236" t="s">
        <v>17</v>
      </c>
      <c r="T3236" t="str">
        <f>IF(Table1[[#This Row],[Units Sold]]&gt; 700,"High Units","low Units")</f>
        <v>low Units</v>
      </c>
      <c r="U3236">
        <f>SUM(Table1[[#This Row],[Operating Profit]])/SUM(Table1[Operating Profit])*100</f>
        <v>5.4194810508477334E-3</v>
      </c>
      <c r="V3236">
        <f>SUM(Table1[[#This Row],[Price per Unit]]*Table1[[#This Row],[Units Sold]])</f>
        <v>4500</v>
      </c>
      <c r="W3236">
        <f>SUM(Table1[[#This Row],[Total Sales]]-Table1[[#This Row],[Operating Profit]])</f>
        <v>27000</v>
      </c>
      <c r="X3236">
        <f>SUM(Table1[[#This Row],[Total Sales]]-Table1[[#This Row],[Cost]])</f>
        <v>18000</v>
      </c>
      <c r="Y3236">
        <f>SUM(Table1[[#This Row],[profit/loss]])/SUM(Table1[profit/loss])</f>
        <v>5.4194810508477333E-5</v>
      </c>
    </row>
    <row r="3237" spans="1:25" x14ac:dyDescent="0.3">
      <c r="A3237" t="s">
        <v>29</v>
      </c>
      <c r="B3237" t="s">
        <v>17</v>
      </c>
      <c r="C3237">
        <v>1185732</v>
      </c>
      <c r="D3237" s="9">
        <v>44213</v>
      </c>
      <c r="E3237" s="8" t="str">
        <f>TEXT(Table1[[#This Row],[Invoice Date]],"dd-mm-yyyy")</f>
        <v>17-01-2021</v>
      </c>
      <c r="F3237" s="1" t="str">
        <f t="shared" si="200"/>
        <v>January</v>
      </c>
      <c r="G3237" s="1" t="str">
        <f t="shared" si="201"/>
        <v>2021</v>
      </c>
      <c r="H3237" s="1" t="str">
        <f t="shared" si="202"/>
        <v>Sunday</v>
      </c>
      <c r="I3237" s="1" t="str">
        <f t="shared" si="203"/>
        <v>17</v>
      </c>
      <c r="J3237" t="s">
        <v>35</v>
      </c>
      <c r="K3237" t="s">
        <v>115</v>
      </c>
      <c r="L3237" t="s">
        <v>116</v>
      </c>
      <c r="M3237" t="s">
        <v>21</v>
      </c>
      <c r="N3237">
        <v>45</v>
      </c>
      <c r="O3237">
        <v>200</v>
      </c>
      <c r="P3237">
        <v>90000</v>
      </c>
      <c r="Q3237">
        <v>36000</v>
      </c>
      <c r="R3237">
        <v>0.4</v>
      </c>
      <c r="S3237" t="s">
        <v>17</v>
      </c>
      <c r="T3237" t="str">
        <f>IF(Table1[[#This Row],[Units Sold]]&gt; 700,"High Units","low Units")</f>
        <v>low Units</v>
      </c>
      <c r="U3237">
        <f>SUM(Table1[[#This Row],[Operating Profit]])/SUM(Table1[Operating Profit])*100</f>
        <v>1.0838962101695467E-2</v>
      </c>
      <c r="V3237">
        <f>SUM(Table1[[#This Row],[Price per Unit]]*Table1[[#This Row],[Units Sold]])</f>
        <v>9000</v>
      </c>
      <c r="W3237">
        <f>SUM(Table1[[#This Row],[Total Sales]]-Table1[[#This Row],[Operating Profit]])</f>
        <v>54000</v>
      </c>
      <c r="X3237">
        <f>SUM(Table1[[#This Row],[Total Sales]]-Table1[[#This Row],[Cost]])</f>
        <v>36000</v>
      </c>
      <c r="Y3237">
        <f>SUM(Table1[[#This Row],[profit/loss]])/SUM(Table1[profit/loss])</f>
        <v>1.0838962101695467E-4</v>
      </c>
    </row>
    <row r="3238" spans="1:25" x14ac:dyDescent="0.3">
      <c r="A3238" t="s">
        <v>29</v>
      </c>
      <c r="B3238" t="s">
        <v>17</v>
      </c>
      <c r="C3238">
        <v>1185732</v>
      </c>
      <c r="D3238" s="9">
        <v>44213</v>
      </c>
      <c r="E3238" s="8" t="str">
        <f>TEXT(Table1[[#This Row],[Invoice Date]],"dd-mm-yyyy")</f>
        <v>17-01-2021</v>
      </c>
      <c r="F3238" s="1" t="str">
        <f t="shared" si="200"/>
        <v>January</v>
      </c>
      <c r="G3238" s="1" t="str">
        <f t="shared" si="201"/>
        <v>2021</v>
      </c>
      <c r="H3238" s="1" t="str">
        <f t="shared" si="202"/>
        <v>Sunday</v>
      </c>
      <c r="I3238" s="1" t="str">
        <f t="shared" si="203"/>
        <v>17</v>
      </c>
      <c r="J3238" t="s">
        <v>35</v>
      </c>
      <c r="K3238" t="s">
        <v>115</v>
      </c>
      <c r="L3238" t="s">
        <v>116</v>
      </c>
      <c r="M3238" t="s">
        <v>22</v>
      </c>
      <c r="N3238">
        <v>35</v>
      </c>
      <c r="O3238">
        <v>300</v>
      </c>
      <c r="P3238">
        <v>105000</v>
      </c>
      <c r="Q3238">
        <v>42000</v>
      </c>
      <c r="R3238">
        <v>0.4</v>
      </c>
      <c r="S3238" t="s">
        <v>17</v>
      </c>
      <c r="T3238" t="str">
        <f>IF(Table1[[#This Row],[Units Sold]]&gt; 700,"High Units","low Units")</f>
        <v>low Units</v>
      </c>
      <c r="U3238">
        <f>SUM(Table1[[#This Row],[Operating Profit]])/SUM(Table1[Operating Profit])*100</f>
        <v>1.2645455785311377E-2</v>
      </c>
      <c r="V3238">
        <f>SUM(Table1[[#This Row],[Price per Unit]]*Table1[[#This Row],[Units Sold]])</f>
        <v>10500</v>
      </c>
      <c r="W3238">
        <f>SUM(Table1[[#This Row],[Total Sales]]-Table1[[#This Row],[Operating Profit]])</f>
        <v>63000</v>
      </c>
      <c r="X3238">
        <f>SUM(Table1[[#This Row],[Total Sales]]-Table1[[#This Row],[Cost]])</f>
        <v>42000</v>
      </c>
      <c r="Y3238">
        <f>SUM(Table1[[#This Row],[profit/loss]])/SUM(Table1[profit/loss])</f>
        <v>1.2645455785311377E-4</v>
      </c>
    </row>
    <row r="3239" spans="1:25" x14ac:dyDescent="0.3">
      <c r="A3239" t="s">
        <v>29</v>
      </c>
      <c r="B3239" t="s">
        <v>17</v>
      </c>
      <c r="C3239">
        <v>1185732</v>
      </c>
      <c r="D3239" s="9">
        <v>44244</v>
      </c>
      <c r="E3239" s="8" t="str">
        <f>TEXT(Table1[[#This Row],[Invoice Date]],"dd-mm-yyyy")</f>
        <v>17-02-2021</v>
      </c>
      <c r="F3239" s="1" t="str">
        <f t="shared" si="200"/>
        <v>February</v>
      </c>
      <c r="G3239" s="1" t="str">
        <f t="shared" si="201"/>
        <v>2021</v>
      </c>
      <c r="H3239" s="1" t="str">
        <f t="shared" si="202"/>
        <v>Wednesday</v>
      </c>
      <c r="I3239" s="1" t="str">
        <f t="shared" si="203"/>
        <v>17</v>
      </c>
      <c r="J3239" t="s">
        <v>35</v>
      </c>
      <c r="K3239" t="s">
        <v>115</v>
      </c>
      <c r="L3239" t="s">
        <v>116</v>
      </c>
      <c r="M3239" t="s">
        <v>16</v>
      </c>
      <c r="N3239">
        <v>35</v>
      </c>
      <c r="O3239">
        <v>550</v>
      </c>
      <c r="P3239">
        <v>192500</v>
      </c>
      <c r="Q3239">
        <v>77000</v>
      </c>
      <c r="R3239">
        <v>0.4</v>
      </c>
      <c r="S3239" t="s">
        <v>17</v>
      </c>
      <c r="T3239" t="str">
        <f>IF(Table1[[#This Row],[Units Sold]]&gt; 700,"High Units","low Units")</f>
        <v>low Units</v>
      </c>
      <c r="U3239">
        <f>SUM(Table1[[#This Row],[Operating Profit]])/SUM(Table1[Operating Profit])*100</f>
        <v>2.318333560640419E-2</v>
      </c>
      <c r="V3239">
        <f>SUM(Table1[[#This Row],[Price per Unit]]*Table1[[#This Row],[Units Sold]])</f>
        <v>19250</v>
      </c>
      <c r="W3239">
        <f>SUM(Table1[[#This Row],[Total Sales]]-Table1[[#This Row],[Operating Profit]])</f>
        <v>115500</v>
      </c>
      <c r="X3239">
        <f>SUM(Table1[[#This Row],[Total Sales]]-Table1[[#This Row],[Cost]])</f>
        <v>77000</v>
      </c>
      <c r="Y3239">
        <f>SUM(Table1[[#This Row],[profit/loss]])/SUM(Table1[profit/loss])</f>
        <v>2.3183335606404191E-4</v>
      </c>
    </row>
    <row r="3240" spans="1:25" x14ac:dyDescent="0.3">
      <c r="A3240" t="s">
        <v>29</v>
      </c>
      <c r="B3240" t="s">
        <v>17</v>
      </c>
      <c r="C3240">
        <v>1185732</v>
      </c>
      <c r="D3240" s="9">
        <v>44244</v>
      </c>
      <c r="E3240" s="8" t="str">
        <f>TEXT(Table1[[#This Row],[Invoice Date]],"dd-mm-yyyy")</f>
        <v>17-02-2021</v>
      </c>
      <c r="F3240" s="1" t="str">
        <f t="shared" si="200"/>
        <v>February</v>
      </c>
      <c r="G3240" s="1" t="str">
        <f t="shared" si="201"/>
        <v>2021</v>
      </c>
      <c r="H3240" s="1" t="str">
        <f t="shared" si="202"/>
        <v>Wednesday</v>
      </c>
      <c r="I3240" s="1" t="str">
        <f t="shared" si="203"/>
        <v>17</v>
      </c>
      <c r="J3240" t="s">
        <v>35</v>
      </c>
      <c r="K3240" t="s">
        <v>115</v>
      </c>
      <c r="L3240" t="s">
        <v>116</v>
      </c>
      <c r="M3240" t="s">
        <v>18</v>
      </c>
      <c r="N3240">
        <v>40</v>
      </c>
      <c r="O3240">
        <v>200</v>
      </c>
      <c r="P3240">
        <v>80000</v>
      </c>
      <c r="Q3240">
        <v>32000</v>
      </c>
      <c r="R3240">
        <v>0.4</v>
      </c>
      <c r="S3240" t="s">
        <v>17</v>
      </c>
      <c r="T3240" t="str">
        <f>IF(Table1[[#This Row],[Units Sold]]&gt; 700,"High Units","low Units")</f>
        <v>low Units</v>
      </c>
      <c r="U3240">
        <f>SUM(Table1[[#This Row],[Operating Profit]])/SUM(Table1[Operating Profit])*100</f>
        <v>9.6346329792848587E-3</v>
      </c>
      <c r="V3240">
        <f>SUM(Table1[[#This Row],[Price per Unit]]*Table1[[#This Row],[Units Sold]])</f>
        <v>8000</v>
      </c>
      <c r="W3240">
        <f>SUM(Table1[[#This Row],[Total Sales]]-Table1[[#This Row],[Operating Profit]])</f>
        <v>48000</v>
      </c>
      <c r="X3240">
        <f>SUM(Table1[[#This Row],[Total Sales]]-Table1[[#This Row],[Cost]])</f>
        <v>32000</v>
      </c>
      <c r="Y3240">
        <f>SUM(Table1[[#This Row],[profit/loss]])/SUM(Table1[profit/loss])</f>
        <v>9.6346329792848591E-5</v>
      </c>
    </row>
    <row r="3241" spans="1:25" x14ac:dyDescent="0.3">
      <c r="A3241" t="s">
        <v>29</v>
      </c>
      <c r="B3241" t="s">
        <v>17</v>
      </c>
      <c r="C3241">
        <v>1185732</v>
      </c>
      <c r="D3241" s="9">
        <v>44244</v>
      </c>
      <c r="E3241" s="8" t="str">
        <f>TEXT(Table1[[#This Row],[Invoice Date]],"dd-mm-yyyy")</f>
        <v>17-02-2021</v>
      </c>
      <c r="F3241" s="1" t="str">
        <f t="shared" si="200"/>
        <v>February</v>
      </c>
      <c r="G3241" s="1" t="str">
        <f t="shared" si="201"/>
        <v>2021</v>
      </c>
      <c r="H3241" s="1" t="str">
        <f t="shared" si="202"/>
        <v>Wednesday</v>
      </c>
      <c r="I3241" s="1" t="str">
        <f t="shared" si="203"/>
        <v>17</v>
      </c>
      <c r="J3241" t="s">
        <v>35</v>
      </c>
      <c r="K3241" t="s">
        <v>115</v>
      </c>
      <c r="L3241" t="s">
        <v>116</v>
      </c>
      <c r="M3241" t="s">
        <v>19</v>
      </c>
      <c r="N3241">
        <v>30</v>
      </c>
      <c r="O3241">
        <v>300</v>
      </c>
      <c r="P3241">
        <v>90000</v>
      </c>
      <c r="Q3241">
        <v>36000</v>
      </c>
      <c r="R3241">
        <v>0.4</v>
      </c>
      <c r="S3241" t="s">
        <v>17</v>
      </c>
      <c r="T3241" t="str">
        <f>IF(Table1[[#This Row],[Units Sold]]&gt; 700,"High Units","low Units")</f>
        <v>low Units</v>
      </c>
      <c r="U3241">
        <f>SUM(Table1[[#This Row],[Operating Profit]])/SUM(Table1[Operating Profit])*100</f>
        <v>1.0838962101695467E-2</v>
      </c>
      <c r="V3241">
        <f>SUM(Table1[[#This Row],[Price per Unit]]*Table1[[#This Row],[Units Sold]])</f>
        <v>9000</v>
      </c>
      <c r="W3241">
        <f>SUM(Table1[[#This Row],[Total Sales]]-Table1[[#This Row],[Operating Profit]])</f>
        <v>54000</v>
      </c>
      <c r="X3241">
        <f>SUM(Table1[[#This Row],[Total Sales]]-Table1[[#This Row],[Cost]])</f>
        <v>36000</v>
      </c>
      <c r="Y3241">
        <f>SUM(Table1[[#This Row],[profit/loss]])/SUM(Table1[profit/loss])</f>
        <v>1.0838962101695467E-4</v>
      </c>
    </row>
    <row r="3242" spans="1:25" x14ac:dyDescent="0.3">
      <c r="A3242" t="s">
        <v>29</v>
      </c>
      <c r="B3242" t="s">
        <v>17</v>
      </c>
      <c r="C3242">
        <v>1185732</v>
      </c>
      <c r="D3242" s="9">
        <v>44244</v>
      </c>
      <c r="E3242" s="8" t="str">
        <f>TEXT(Table1[[#This Row],[Invoice Date]],"dd-mm-yyyy")</f>
        <v>17-02-2021</v>
      </c>
      <c r="F3242" s="1" t="str">
        <f t="shared" si="200"/>
        <v>February</v>
      </c>
      <c r="G3242" s="1" t="str">
        <f t="shared" si="201"/>
        <v>2021</v>
      </c>
      <c r="H3242" s="1" t="str">
        <f t="shared" si="202"/>
        <v>Wednesday</v>
      </c>
      <c r="I3242" s="1" t="str">
        <f t="shared" si="203"/>
        <v>17</v>
      </c>
      <c r="J3242" t="s">
        <v>14</v>
      </c>
      <c r="K3242" t="s">
        <v>117</v>
      </c>
      <c r="L3242" t="s">
        <v>92</v>
      </c>
      <c r="M3242" t="s">
        <v>20</v>
      </c>
      <c r="N3242">
        <v>35</v>
      </c>
      <c r="O3242">
        <v>175</v>
      </c>
      <c r="P3242">
        <v>61250</v>
      </c>
      <c r="Q3242">
        <v>24500</v>
      </c>
      <c r="R3242">
        <v>0.4</v>
      </c>
      <c r="S3242" t="s">
        <v>17</v>
      </c>
      <c r="T3242" t="str">
        <f>IF(Table1[[#This Row],[Units Sold]]&gt; 700,"High Units","low Units")</f>
        <v>low Units</v>
      </c>
      <c r="U3242">
        <f>SUM(Table1[[#This Row],[Operating Profit]])/SUM(Table1[Operating Profit])*100</f>
        <v>7.3765158747649707E-3</v>
      </c>
      <c r="V3242">
        <f>SUM(Table1[[#This Row],[Price per Unit]]*Table1[[#This Row],[Units Sold]])</f>
        <v>6125</v>
      </c>
      <c r="W3242">
        <f>SUM(Table1[[#This Row],[Total Sales]]-Table1[[#This Row],[Operating Profit]])</f>
        <v>36750</v>
      </c>
      <c r="X3242">
        <f>SUM(Table1[[#This Row],[Total Sales]]-Table1[[#This Row],[Cost]])</f>
        <v>24500</v>
      </c>
      <c r="Y3242">
        <f>SUM(Table1[[#This Row],[profit/loss]])/SUM(Table1[profit/loss])</f>
        <v>7.3765158747649706E-5</v>
      </c>
    </row>
    <row r="3243" spans="1:25" x14ac:dyDescent="0.3">
      <c r="A3243" t="s">
        <v>29</v>
      </c>
      <c r="B3243" t="s">
        <v>17</v>
      </c>
      <c r="C3243">
        <v>1185732</v>
      </c>
      <c r="D3243" s="9">
        <v>44244</v>
      </c>
      <c r="E3243" s="8" t="str">
        <f>TEXT(Table1[[#This Row],[Invoice Date]],"dd-mm-yyyy")</f>
        <v>17-02-2021</v>
      </c>
      <c r="F3243" s="1" t="str">
        <f t="shared" si="200"/>
        <v>February</v>
      </c>
      <c r="G3243" s="1" t="str">
        <f t="shared" si="201"/>
        <v>2021</v>
      </c>
      <c r="H3243" s="1" t="str">
        <f t="shared" si="202"/>
        <v>Wednesday</v>
      </c>
      <c r="I3243" s="1" t="str">
        <f t="shared" si="203"/>
        <v>17</v>
      </c>
      <c r="J3243" t="s">
        <v>14</v>
      </c>
      <c r="K3243" t="s">
        <v>117</v>
      </c>
      <c r="L3243" t="s">
        <v>92</v>
      </c>
      <c r="M3243" t="s">
        <v>21</v>
      </c>
      <c r="N3243">
        <v>50</v>
      </c>
      <c r="O3243">
        <v>250</v>
      </c>
      <c r="P3243">
        <v>125000</v>
      </c>
      <c r="Q3243">
        <v>50000</v>
      </c>
      <c r="R3243">
        <v>0.4</v>
      </c>
      <c r="S3243" t="s">
        <v>17</v>
      </c>
      <c r="T3243" t="str">
        <f>IF(Table1[[#This Row],[Units Sold]]&gt; 700,"High Units","low Units")</f>
        <v>low Units</v>
      </c>
      <c r="U3243">
        <f>SUM(Table1[[#This Row],[Operating Profit]])/SUM(Table1[Operating Profit])*100</f>
        <v>1.5054114030132591E-2</v>
      </c>
      <c r="V3243">
        <f>SUM(Table1[[#This Row],[Price per Unit]]*Table1[[#This Row],[Units Sold]])</f>
        <v>12500</v>
      </c>
      <c r="W3243">
        <f>SUM(Table1[[#This Row],[Total Sales]]-Table1[[#This Row],[Operating Profit]])</f>
        <v>75000</v>
      </c>
      <c r="X3243">
        <f>SUM(Table1[[#This Row],[Total Sales]]-Table1[[#This Row],[Cost]])</f>
        <v>50000</v>
      </c>
      <c r="Y3243">
        <f>SUM(Table1[[#This Row],[profit/loss]])/SUM(Table1[profit/loss])</f>
        <v>1.5054114030132592E-4</v>
      </c>
    </row>
    <row r="3244" spans="1:25" x14ac:dyDescent="0.3">
      <c r="A3244" t="s">
        <v>29</v>
      </c>
      <c r="B3244" t="s">
        <v>17</v>
      </c>
      <c r="C3244">
        <v>1185732</v>
      </c>
      <c r="D3244" s="9">
        <v>44244</v>
      </c>
      <c r="E3244" s="8" t="str">
        <f>TEXT(Table1[[#This Row],[Invoice Date]],"dd-mm-yyyy")</f>
        <v>17-02-2021</v>
      </c>
      <c r="F3244" s="1" t="str">
        <f t="shared" si="200"/>
        <v>February</v>
      </c>
      <c r="G3244" s="1" t="str">
        <f t="shared" si="201"/>
        <v>2021</v>
      </c>
      <c r="H3244" s="1" t="str">
        <f t="shared" si="202"/>
        <v>Wednesday</v>
      </c>
      <c r="I3244" s="1" t="str">
        <f t="shared" si="203"/>
        <v>17</v>
      </c>
      <c r="J3244" t="s">
        <v>14</v>
      </c>
      <c r="K3244" t="s">
        <v>117</v>
      </c>
      <c r="L3244" t="s">
        <v>92</v>
      </c>
      <c r="M3244" t="s">
        <v>22</v>
      </c>
      <c r="N3244">
        <v>25</v>
      </c>
      <c r="O3244">
        <v>350</v>
      </c>
      <c r="P3244">
        <v>87500</v>
      </c>
      <c r="Q3244">
        <v>35000</v>
      </c>
      <c r="R3244">
        <v>0.4</v>
      </c>
      <c r="S3244" t="s">
        <v>17</v>
      </c>
      <c r="T3244" t="str">
        <f>IF(Table1[[#This Row],[Units Sold]]&gt; 700,"High Units","low Units")</f>
        <v>low Units</v>
      </c>
      <c r="U3244">
        <f>SUM(Table1[[#This Row],[Operating Profit]])/SUM(Table1[Operating Profit])*100</f>
        <v>1.0537879821092815E-2</v>
      </c>
      <c r="V3244">
        <f>SUM(Table1[[#This Row],[Price per Unit]]*Table1[[#This Row],[Units Sold]])</f>
        <v>8750</v>
      </c>
      <c r="W3244">
        <f>SUM(Table1[[#This Row],[Total Sales]]-Table1[[#This Row],[Operating Profit]])</f>
        <v>52500</v>
      </c>
      <c r="X3244">
        <f>SUM(Table1[[#This Row],[Total Sales]]-Table1[[#This Row],[Cost]])</f>
        <v>35000</v>
      </c>
      <c r="Y3244">
        <f>SUM(Table1[[#This Row],[profit/loss]])/SUM(Table1[profit/loss])</f>
        <v>1.0537879821092815E-4</v>
      </c>
    </row>
    <row r="3245" spans="1:25" x14ac:dyDescent="0.3">
      <c r="A3245" t="s">
        <v>29</v>
      </c>
      <c r="B3245" t="s">
        <v>17</v>
      </c>
      <c r="C3245">
        <v>1185732</v>
      </c>
      <c r="D3245" s="9">
        <v>44271</v>
      </c>
      <c r="E3245" s="8" t="str">
        <f>TEXT(Table1[[#This Row],[Invoice Date]],"dd-mm-yyyy")</f>
        <v>16-03-2021</v>
      </c>
      <c r="F3245" s="1" t="str">
        <f t="shared" si="200"/>
        <v>March</v>
      </c>
      <c r="G3245" s="1" t="str">
        <f t="shared" si="201"/>
        <v>2021</v>
      </c>
      <c r="H3245" s="1" t="str">
        <f t="shared" si="202"/>
        <v>Tuesday</v>
      </c>
      <c r="I3245" s="1" t="str">
        <f t="shared" si="203"/>
        <v>16</v>
      </c>
      <c r="J3245" t="s">
        <v>14</v>
      </c>
      <c r="K3245" t="s">
        <v>117</v>
      </c>
      <c r="L3245" t="s">
        <v>92</v>
      </c>
      <c r="M3245" t="s">
        <v>16</v>
      </c>
      <c r="N3245">
        <v>30</v>
      </c>
      <c r="O3245">
        <v>570</v>
      </c>
      <c r="P3245">
        <v>171000</v>
      </c>
      <c r="Q3245">
        <v>68400</v>
      </c>
      <c r="R3245">
        <v>0.4</v>
      </c>
      <c r="S3245" t="s">
        <v>17</v>
      </c>
      <c r="T3245" t="str">
        <f>IF(Table1[[#This Row],[Units Sold]]&gt; 700,"High Units","low Units")</f>
        <v>low Units</v>
      </c>
      <c r="U3245">
        <f>SUM(Table1[[#This Row],[Operating Profit]])/SUM(Table1[Operating Profit])*100</f>
        <v>2.0594027993221384E-2</v>
      </c>
      <c r="V3245">
        <f>SUM(Table1[[#This Row],[Price per Unit]]*Table1[[#This Row],[Units Sold]])</f>
        <v>17100</v>
      </c>
      <c r="W3245">
        <f>SUM(Table1[[#This Row],[Total Sales]]-Table1[[#This Row],[Operating Profit]])</f>
        <v>102600</v>
      </c>
      <c r="X3245">
        <f>SUM(Table1[[#This Row],[Total Sales]]-Table1[[#This Row],[Cost]])</f>
        <v>68400</v>
      </c>
      <c r="Y3245">
        <f>SUM(Table1[[#This Row],[profit/loss]])/SUM(Table1[profit/loss])</f>
        <v>2.0594027993221385E-4</v>
      </c>
    </row>
    <row r="3246" spans="1:25" x14ac:dyDescent="0.3">
      <c r="A3246" t="s">
        <v>29</v>
      </c>
      <c r="B3246" t="s">
        <v>17</v>
      </c>
      <c r="C3246">
        <v>1185732</v>
      </c>
      <c r="D3246" s="9">
        <v>44271</v>
      </c>
      <c r="E3246" s="8" t="str">
        <f>TEXT(Table1[[#This Row],[Invoice Date]],"dd-mm-yyyy")</f>
        <v>16-03-2021</v>
      </c>
      <c r="F3246" s="1" t="str">
        <f t="shared" si="200"/>
        <v>March</v>
      </c>
      <c r="G3246" s="1" t="str">
        <f t="shared" si="201"/>
        <v>2021</v>
      </c>
      <c r="H3246" s="1" t="str">
        <f t="shared" si="202"/>
        <v>Tuesday</v>
      </c>
      <c r="I3246" s="1" t="str">
        <f t="shared" si="203"/>
        <v>16</v>
      </c>
      <c r="J3246" t="s">
        <v>14</v>
      </c>
      <c r="K3246" t="s">
        <v>117</v>
      </c>
      <c r="L3246" t="s">
        <v>92</v>
      </c>
      <c r="M3246" t="s">
        <v>18</v>
      </c>
      <c r="N3246">
        <v>30</v>
      </c>
      <c r="O3246">
        <v>275</v>
      </c>
      <c r="P3246">
        <v>82500</v>
      </c>
      <c r="Q3246">
        <v>33000</v>
      </c>
      <c r="R3246">
        <v>0.4</v>
      </c>
      <c r="S3246" t="s">
        <v>17</v>
      </c>
      <c r="T3246" t="str">
        <f>IF(Table1[[#This Row],[Units Sold]]&gt; 700,"High Units","low Units")</f>
        <v>low Units</v>
      </c>
      <c r="U3246">
        <f>SUM(Table1[[#This Row],[Operating Profit]])/SUM(Table1[Operating Profit])*100</f>
        <v>9.9357152598875103E-3</v>
      </c>
      <c r="V3246">
        <f>SUM(Table1[[#This Row],[Price per Unit]]*Table1[[#This Row],[Units Sold]])</f>
        <v>8250</v>
      </c>
      <c r="W3246">
        <f>SUM(Table1[[#This Row],[Total Sales]]-Table1[[#This Row],[Operating Profit]])</f>
        <v>49500</v>
      </c>
      <c r="X3246">
        <f>SUM(Table1[[#This Row],[Total Sales]]-Table1[[#This Row],[Cost]])</f>
        <v>33000</v>
      </c>
      <c r="Y3246">
        <f>SUM(Table1[[#This Row],[profit/loss]])/SUM(Table1[profit/loss])</f>
        <v>9.9357152598875109E-5</v>
      </c>
    </row>
    <row r="3247" spans="1:25" x14ac:dyDescent="0.3">
      <c r="A3247" t="s">
        <v>29</v>
      </c>
      <c r="B3247" t="s">
        <v>17</v>
      </c>
      <c r="C3247">
        <v>1185732</v>
      </c>
      <c r="D3247" s="9">
        <v>44271</v>
      </c>
      <c r="E3247" s="8" t="str">
        <f>TEXT(Table1[[#This Row],[Invoice Date]],"dd-mm-yyyy")</f>
        <v>16-03-2021</v>
      </c>
      <c r="F3247" s="1" t="str">
        <f t="shared" si="200"/>
        <v>March</v>
      </c>
      <c r="G3247" s="1" t="str">
        <f t="shared" si="201"/>
        <v>2021</v>
      </c>
      <c r="H3247" s="1" t="str">
        <f t="shared" si="202"/>
        <v>Tuesday</v>
      </c>
      <c r="I3247" s="1" t="str">
        <f t="shared" si="203"/>
        <v>16</v>
      </c>
      <c r="J3247" t="s">
        <v>14</v>
      </c>
      <c r="K3247" t="s">
        <v>117</v>
      </c>
      <c r="L3247" t="s">
        <v>92</v>
      </c>
      <c r="M3247" t="s">
        <v>19</v>
      </c>
      <c r="N3247">
        <v>20</v>
      </c>
      <c r="O3247">
        <v>325</v>
      </c>
      <c r="P3247">
        <v>65000</v>
      </c>
      <c r="Q3247">
        <v>26000</v>
      </c>
      <c r="R3247">
        <v>0.4</v>
      </c>
      <c r="S3247" t="s">
        <v>17</v>
      </c>
      <c r="T3247" t="str">
        <f>IF(Table1[[#This Row],[Units Sold]]&gt; 700,"High Units","low Units")</f>
        <v>low Units</v>
      </c>
      <c r="U3247">
        <f>SUM(Table1[[#This Row],[Operating Profit]])/SUM(Table1[Operating Profit])*100</f>
        <v>7.8281392956689472E-3</v>
      </c>
      <c r="V3247">
        <f>SUM(Table1[[#This Row],[Price per Unit]]*Table1[[#This Row],[Units Sold]])</f>
        <v>6500</v>
      </c>
      <c r="W3247">
        <f>SUM(Table1[[#This Row],[Total Sales]]-Table1[[#This Row],[Operating Profit]])</f>
        <v>39000</v>
      </c>
      <c r="X3247">
        <f>SUM(Table1[[#This Row],[Total Sales]]-Table1[[#This Row],[Cost]])</f>
        <v>26000</v>
      </c>
      <c r="Y3247">
        <f>SUM(Table1[[#This Row],[profit/loss]])/SUM(Table1[profit/loss])</f>
        <v>7.8281392956689477E-5</v>
      </c>
    </row>
    <row r="3248" spans="1:25" x14ac:dyDescent="0.3">
      <c r="A3248" t="s">
        <v>29</v>
      </c>
      <c r="B3248" t="s">
        <v>17</v>
      </c>
      <c r="C3248">
        <v>1185732</v>
      </c>
      <c r="D3248" s="9">
        <v>44271</v>
      </c>
      <c r="E3248" s="8" t="str">
        <f>TEXT(Table1[[#This Row],[Invoice Date]],"dd-mm-yyyy")</f>
        <v>16-03-2021</v>
      </c>
      <c r="F3248" s="1" t="str">
        <f t="shared" si="200"/>
        <v>March</v>
      </c>
      <c r="G3248" s="1" t="str">
        <f t="shared" si="201"/>
        <v>2021</v>
      </c>
      <c r="H3248" s="1" t="str">
        <f t="shared" si="202"/>
        <v>Tuesday</v>
      </c>
      <c r="I3248" s="1" t="str">
        <f t="shared" si="203"/>
        <v>16</v>
      </c>
      <c r="J3248" t="s">
        <v>14</v>
      </c>
      <c r="K3248" t="s">
        <v>117</v>
      </c>
      <c r="L3248" t="s">
        <v>92</v>
      </c>
      <c r="M3248" t="s">
        <v>20</v>
      </c>
      <c r="N3248">
        <v>25</v>
      </c>
      <c r="O3248">
        <v>175</v>
      </c>
      <c r="P3248">
        <v>43750</v>
      </c>
      <c r="Q3248">
        <v>17500</v>
      </c>
      <c r="R3248">
        <v>0.4</v>
      </c>
      <c r="S3248" t="s">
        <v>17</v>
      </c>
      <c r="T3248" t="str">
        <f>IF(Table1[[#This Row],[Units Sold]]&gt; 700,"High Units","low Units")</f>
        <v>low Units</v>
      </c>
      <c r="U3248">
        <f>SUM(Table1[[#This Row],[Operating Profit]])/SUM(Table1[Operating Profit])*100</f>
        <v>5.2689399105464076E-3</v>
      </c>
      <c r="V3248">
        <f>SUM(Table1[[#This Row],[Price per Unit]]*Table1[[#This Row],[Units Sold]])</f>
        <v>4375</v>
      </c>
      <c r="W3248">
        <f>SUM(Table1[[#This Row],[Total Sales]]-Table1[[#This Row],[Operating Profit]])</f>
        <v>26250</v>
      </c>
      <c r="X3248">
        <f>SUM(Table1[[#This Row],[Total Sales]]-Table1[[#This Row],[Cost]])</f>
        <v>17500</v>
      </c>
      <c r="Y3248">
        <f>SUM(Table1[[#This Row],[profit/loss]])/SUM(Table1[profit/loss])</f>
        <v>5.2689399105464074E-5</v>
      </c>
    </row>
    <row r="3249" spans="1:25" x14ac:dyDescent="0.3">
      <c r="A3249" t="s">
        <v>29</v>
      </c>
      <c r="B3249" t="s">
        <v>17</v>
      </c>
      <c r="C3249">
        <v>1185732</v>
      </c>
      <c r="D3249" s="9">
        <v>44271</v>
      </c>
      <c r="E3249" s="8" t="str">
        <f>TEXT(Table1[[#This Row],[Invoice Date]],"dd-mm-yyyy")</f>
        <v>16-03-2021</v>
      </c>
      <c r="F3249" s="1" t="str">
        <f t="shared" si="200"/>
        <v>March</v>
      </c>
      <c r="G3249" s="1" t="str">
        <f t="shared" si="201"/>
        <v>2021</v>
      </c>
      <c r="H3249" s="1" t="str">
        <f t="shared" si="202"/>
        <v>Tuesday</v>
      </c>
      <c r="I3249" s="1" t="str">
        <f t="shared" si="203"/>
        <v>16</v>
      </c>
      <c r="J3249" t="s">
        <v>14</v>
      </c>
      <c r="K3249" t="s">
        <v>117</v>
      </c>
      <c r="L3249" t="s">
        <v>92</v>
      </c>
      <c r="M3249" t="s">
        <v>21</v>
      </c>
      <c r="N3249">
        <v>40</v>
      </c>
      <c r="O3249">
        <v>225</v>
      </c>
      <c r="P3249">
        <v>90000</v>
      </c>
      <c r="Q3249">
        <v>36000</v>
      </c>
      <c r="R3249">
        <v>0.4</v>
      </c>
      <c r="S3249" t="s">
        <v>17</v>
      </c>
      <c r="T3249" t="str">
        <f>IF(Table1[[#This Row],[Units Sold]]&gt; 700,"High Units","low Units")</f>
        <v>low Units</v>
      </c>
      <c r="U3249">
        <f>SUM(Table1[[#This Row],[Operating Profit]])/SUM(Table1[Operating Profit])*100</f>
        <v>1.0838962101695467E-2</v>
      </c>
      <c r="V3249">
        <f>SUM(Table1[[#This Row],[Price per Unit]]*Table1[[#This Row],[Units Sold]])</f>
        <v>9000</v>
      </c>
      <c r="W3249">
        <f>SUM(Table1[[#This Row],[Total Sales]]-Table1[[#This Row],[Operating Profit]])</f>
        <v>54000</v>
      </c>
      <c r="X3249">
        <f>SUM(Table1[[#This Row],[Total Sales]]-Table1[[#This Row],[Cost]])</f>
        <v>36000</v>
      </c>
      <c r="Y3249">
        <f>SUM(Table1[[#This Row],[profit/loss]])/SUM(Table1[profit/loss])</f>
        <v>1.0838962101695467E-4</v>
      </c>
    </row>
    <row r="3250" spans="1:25" x14ac:dyDescent="0.3">
      <c r="A3250" t="s">
        <v>29</v>
      </c>
      <c r="B3250" t="s">
        <v>17</v>
      </c>
      <c r="C3250">
        <v>1185732</v>
      </c>
      <c r="D3250" s="9">
        <v>44271</v>
      </c>
      <c r="E3250" s="8" t="str">
        <f>TEXT(Table1[[#This Row],[Invoice Date]],"dd-mm-yyyy")</f>
        <v>16-03-2021</v>
      </c>
      <c r="F3250" s="1" t="str">
        <f t="shared" si="200"/>
        <v>March</v>
      </c>
      <c r="G3250" s="1" t="str">
        <f t="shared" si="201"/>
        <v>2021</v>
      </c>
      <c r="H3250" s="1" t="str">
        <f t="shared" si="202"/>
        <v>Tuesday</v>
      </c>
      <c r="I3250" s="1" t="str">
        <f t="shared" si="203"/>
        <v>16</v>
      </c>
      <c r="J3250" t="s">
        <v>14</v>
      </c>
      <c r="K3250" t="s">
        <v>117</v>
      </c>
      <c r="L3250" t="s">
        <v>92</v>
      </c>
      <c r="M3250" t="s">
        <v>22</v>
      </c>
      <c r="N3250">
        <v>30</v>
      </c>
      <c r="O3250">
        <v>325</v>
      </c>
      <c r="P3250">
        <v>97500</v>
      </c>
      <c r="Q3250">
        <v>39000</v>
      </c>
      <c r="R3250">
        <v>0.4</v>
      </c>
      <c r="S3250" t="s">
        <v>17</v>
      </c>
      <c r="T3250" t="str">
        <f>IF(Table1[[#This Row],[Units Sold]]&gt; 700,"High Units","low Units")</f>
        <v>low Units</v>
      </c>
      <c r="U3250">
        <f>SUM(Table1[[#This Row],[Operating Profit]])/SUM(Table1[Operating Profit])*100</f>
        <v>1.1742208943503422E-2</v>
      </c>
      <c r="V3250">
        <f>SUM(Table1[[#This Row],[Price per Unit]]*Table1[[#This Row],[Units Sold]])</f>
        <v>9750</v>
      </c>
      <c r="W3250">
        <f>SUM(Table1[[#This Row],[Total Sales]]-Table1[[#This Row],[Operating Profit]])</f>
        <v>58500</v>
      </c>
      <c r="X3250">
        <f>SUM(Table1[[#This Row],[Total Sales]]-Table1[[#This Row],[Cost]])</f>
        <v>39000</v>
      </c>
      <c r="Y3250">
        <f>SUM(Table1[[#This Row],[profit/loss]])/SUM(Table1[profit/loss])</f>
        <v>1.1742208943503421E-4</v>
      </c>
    </row>
    <row r="3251" spans="1:25" x14ac:dyDescent="0.3">
      <c r="A3251" t="s">
        <v>29</v>
      </c>
      <c r="B3251" t="s">
        <v>17</v>
      </c>
      <c r="C3251">
        <v>1185732</v>
      </c>
      <c r="D3251" s="9">
        <v>44303</v>
      </c>
      <c r="E3251" s="8" t="str">
        <f>TEXT(Table1[[#This Row],[Invoice Date]],"dd-mm-yyyy")</f>
        <v>17-04-2021</v>
      </c>
      <c r="F3251" s="1" t="str">
        <f t="shared" si="200"/>
        <v>April</v>
      </c>
      <c r="G3251" s="1" t="str">
        <f t="shared" si="201"/>
        <v>2021</v>
      </c>
      <c r="H3251" s="1" t="str">
        <f t="shared" si="202"/>
        <v>Saturday</v>
      </c>
      <c r="I3251" s="1" t="str">
        <f t="shared" si="203"/>
        <v>17</v>
      </c>
      <c r="J3251" t="s">
        <v>14</v>
      </c>
      <c r="K3251" t="s">
        <v>117</v>
      </c>
      <c r="L3251" t="s">
        <v>92</v>
      </c>
      <c r="M3251" t="s">
        <v>16</v>
      </c>
      <c r="N3251">
        <v>30</v>
      </c>
      <c r="O3251">
        <v>550</v>
      </c>
      <c r="P3251">
        <v>165000</v>
      </c>
      <c r="Q3251">
        <v>66000</v>
      </c>
      <c r="R3251">
        <v>0.4</v>
      </c>
      <c r="S3251" t="s">
        <v>17</v>
      </c>
      <c r="T3251" t="str">
        <f>IF(Table1[[#This Row],[Units Sold]]&gt; 700,"High Units","low Units")</f>
        <v>low Units</v>
      </c>
      <c r="U3251">
        <f>SUM(Table1[[#This Row],[Operating Profit]])/SUM(Table1[Operating Profit])*100</f>
        <v>1.9871430519775021E-2</v>
      </c>
      <c r="V3251">
        <f>SUM(Table1[[#This Row],[Price per Unit]]*Table1[[#This Row],[Units Sold]])</f>
        <v>16500</v>
      </c>
      <c r="W3251">
        <f>SUM(Table1[[#This Row],[Total Sales]]-Table1[[#This Row],[Operating Profit]])</f>
        <v>99000</v>
      </c>
      <c r="X3251">
        <f>SUM(Table1[[#This Row],[Total Sales]]-Table1[[#This Row],[Cost]])</f>
        <v>66000</v>
      </c>
      <c r="Y3251">
        <f>SUM(Table1[[#This Row],[profit/loss]])/SUM(Table1[profit/loss])</f>
        <v>1.9871430519775022E-4</v>
      </c>
    </row>
    <row r="3252" spans="1:25" x14ac:dyDescent="0.3">
      <c r="A3252" t="s">
        <v>29</v>
      </c>
      <c r="B3252" t="s">
        <v>17</v>
      </c>
      <c r="C3252">
        <v>1185732</v>
      </c>
      <c r="D3252" s="9">
        <v>44303</v>
      </c>
      <c r="E3252" s="8" t="str">
        <f>TEXT(Table1[[#This Row],[Invoice Date]],"dd-mm-yyyy")</f>
        <v>17-04-2021</v>
      </c>
      <c r="F3252" s="1" t="str">
        <f t="shared" si="200"/>
        <v>April</v>
      </c>
      <c r="G3252" s="1" t="str">
        <f t="shared" si="201"/>
        <v>2021</v>
      </c>
      <c r="H3252" s="1" t="str">
        <f t="shared" si="202"/>
        <v>Saturday</v>
      </c>
      <c r="I3252" s="1" t="str">
        <f t="shared" si="203"/>
        <v>17</v>
      </c>
      <c r="J3252" t="s">
        <v>14</v>
      </c>
      <c r="K3252" t="s">
        <v>117</v>
      </c>
      <c r="L3252" t="s">
        <v>92</v>
      </c>
      <c r="M3252" t="s">
        <v>18</v>
      </c>
      <c r="N3252">
        <v>30</v>
      </c>
      <c r="O3252">
        <v>250</v>
      </c>
      <c r="P3252">
        <v>75000</v>
      </c>
      <c r="Q3252">
        <v>30000</v>
      </c>
      <c r="R3252">
        <v>0.4</v>
      </c>
      <c r="S3252" t="s">
        <v>17</v>
      </c>
      <c r="T3252" t="str">
        <f>IF(Table1[[#This Row],[Units Sold]]&gt; 700,"High Units","low Units")</f>
        <v>low Units</v>
      </c>
      <c r="U3252">
        <f>SUM(Table1[[#This Row],[Operating Profit]])/SUM(Table1[Operating Profit])*100</f>
        <v>9.0324684180795554E-3</v>
      </c>
      <c r="V3252">
        <f>SUM(Table1[[#This Row],[Price per Unit]]*Table1[[#This Row],[Units Sold]])</f>
        <v>7500</v>
      </c>
      <c r="W3252">
        <f>SUM(Table1[[#This Row],[Total Sales]]-Table1[[#This Row],[Operating Profit]])</f>
        <v>45000</v>
      </c>
      <c r="X3252">
        <f>SUM(Table1[[#This Row],[Total Sales]]-Table1[[#This Row],[Cost]])</f>
        <v>30000</v>
      </c>
      <c r="Y3252">
        <f>SUM(Table1[[#This Row],[profit/loss]])/SUM(Table1[profit/loss])</f>
        <v>9.0324684180795553E-5</v>
      </c>
    </row>
    <row r="3253" spans="1:25" x14ac:dyDescent="0.3">
      <c r="A3253" t="s">
        <v>29</v>
      </c>
      <c r="B3253" t="s">
        <v>17</v>
      </c>
      <c r="C3253">
        <v>1185732</v>
      </c>
      <c r="D3253" s="9">
        <v>44303</v>
      </c>
      <c r="E3253" s="8" t="str">
        <f>TEXT(Table1[[#This Row],[Invoice Date]],"dd-mm-yyyy")</f>
        <v>17-04-2021</v>
      </c>
      <c r="F3253" s="1" t="str">
        <f t="shared" si="200"/>
        <v>April</v>
      </c>
      <c r="G3253" s="1" t="str">
        <f t="shared" si="201"/>
        <v>2021</v>
      </c>
      <c r="H3253" s="1" t="str">
        <f t="shared" si="202"/>
        <v>Saturday</v>
      </c>
      <c r="I3253" s="1" t="str">
        <f t="shared" si="203"/>
        <v>17</v>
      </c>
      <c r="J3253" t="s">
        <v>14</v>
      </c>
      <c r="K3253" t="s">
        <v>117</v>
      </c>
      <c r="L3253" t="s">
        <v>92</v>
      </c>
      <c r="M3253" t="s">
        <v>19</v>
      </c>
      <c r="N3253">
        <v>20</v>
      </c>
      <c r="O3253">
        <v>250</v>
      </c>
      <c r="P3253">
        <v>50000</v>
      </c>
      <c r="Q3253">
        <v>20000</v>
      </c>
      <c r="R3253">
        <v>0.4</v>
      </c>
      <c r="S3253" t="s">
        <v>17</v>
      </c>
      <c r="T3253" t="str">
        <f>IF(Table1[[#This Row],[Units Sold]]&gt; 700,"High Units","low Units")</f>
        <v>low Units</v>
      </c>
      <c r="U3253">
        <f>SUM(Table1[[#This Row],[Operating Profit]])/SUM(Table1[Operating Profit])*100</f>
        <v>6.0216456120530367E-3</v>
      </c>
      <c r="V3253">
        <f>SUM(Table1[[#This Row],[Price per Unit]]*Table1[[#This Row],[Units Sold]])</f>
        <v>5000</v>
      </c>
      <c r="W3253">
        <f>SUM(Table1[[#This Row],[Total Sales]]-Table1[[#This Row],[Operating Profit]])</f>
        <v>30000</v>
      </c>
      <c r="X3253">
        <f>SUM(Table1[[#This Row],[Total Sales]]-Table1[[#This Row],[Cost]])</f>
        <v>20000</v>
      </c>
      <c r="Y3253">
        <f>SUM(Table1[[#This Row],[profit/loss]])/SUM(Table1[profit/loss])</f>
        <v>6.0216456120530364E-5</v>
      </c>
    </row>
    <row r="3254" spans="1:25" x14ac:dyDescent="0.3">
      <c r="A3254" t="s">
        <v>29</v>
      </c>
      <c r="B3254" t="s">
        <v>17</v>
      </c>
      <c r="C3254">
        <v>1185732</v>
      </c>
      <c r="D3254" s="9">
        <v>44303</v>
      </c>
      <c r="E3254" s="8" t="str">
        <f>TEXT(Table1[[#This Row],[Invoice Date]],"dd-mm-yyyy")</f>
        <v>17-04-2021</v>
      </c>
      <c r="F3254" s="1" t="str">
        <f t="shared" si="200"/>
        <v>April</v>
      </c>
      <c r="G3254" s="1" t="str">
        <f t="shared" si="201"/>
        <v>2021</v>
      </c>
      <c r="H3254" s="1" t="str">
        <f t="shared" si="202"/>
        <v>Saturday</v>
      </c>
      <c r="I3254" s="1" t="str">
        <f t="shared" si="203"/>
        <v>17</v>
      </c>
      <c r="J3254" t="s">
        <v>14</v>
      </c>
      <c r="K3254" t="s">
        <v>117</v>
      </c>
      <c r="L3254" t="s">
        <v>92</v>
      </c>
      <c r="M3254" t="s">
        <v>20</v>
      </c>
      <c r="N3254">
        <v>25</v>
      </c>
      <c r="O3254">
        <v>175</v>
      </c>
      <c r="P3254">
        <v>43750</v>
      </c>
      <c r="Q3254">
        <v>17500</v>
      </c>
      <c r="R3254">
        <v>0.4</v>
      </c>
      <c r="S3254" t="s">
        <v>17</v>
      </c>
      <c r="T3254" t="str">
        <f>IF(Table1[[#This Row],[Units Sold]]&gt; 700,"High Units","low Units")</f>
        <v>low Units</v>
      </c>
      <c r="U3254">
        <f>SUM(Table1[[#This Row],[Operating Profit]])/SUM(Table1[Operating Profit])*100</f>
        <v>5.2689399105464076E-3</v>
      </c>
      <c r="V3254">
        <f>SUM(Table1[[#This Row],[Price per Unit]]*Table1[[#This Row],[Units Sold]])</f>
        <v>4375</v>
      </c>
      <c r="W3254">
        <f>SUM(Table1[[#This Row],[Total Sales]]-Table1[[#This Row],[Operating Profit]])</f>
        <v>26250</v>
      </c>
      <c r="X3254">
        <f>SUM(Table1[[#This Row],[Total Sales]]-Table1[[#This Row],[Cost]])</f>
        <v>17500</v>
      </c>
      <c r="Y3254">
        <f>SUM(Table1[[#This Row],[profit/loss]])/SUM(Table1[profit/loss])</f>
        <v>5.2689399105464074E-5</v>
      </c>
    </row>
    <row r="3255" spans="1:25" x14ac:dyDescent="0.3">
      <c r="A3255" t="s">
        <v>29</v>
      </c>
      <c r="B3255" t="s">
        <v>17</v>
      </c>
      <c r="C3255">
        <v>1185732</v>
      </c>
      <c r="D3255" s="9">
        <v>44303</v>
      </c>
      <c r="E3255" s="8" t="str">
        <f>TEXT(Table1[[#This Row],[Invoice Date]],"dd-mm-yyyy")</f>
        <v>17-04-2021</v>
      </c>
      <c r="F3255" s="1" t="str">
        <f t="shared" si="200"/>
        <v>April</v>
      </c>
      <c r="G3255" s="1" t="str">
        <f t="shared" si="201"/>
        <v>2021</v>
      </c>
      <c r="H3255" s="1" t="str">
        <f t="shared" si="202"/>
        <v>Saturday</v>
      </c>
      <c r="I3255" s="1" t="str">
        <f t="shared" si="203"/>
        <v>17</v>
      </c>
      <c r="J3255" t="s">
        <v>14</v>
      </c>
      <c r="K3255" t="s">
        <v>117</v>
      </c>
      <c r="L3255" t="s">
        <v>92</v>
      </c>
      <c r="M3255" t="s">
        <v>21</v>
      </c>
      <c r="N3255">
        <v>65</v>
      </c>
      <c r="O3255">
        <v>200</v>
      </c>
      <c r="P3255">
        <v>130000</v>
      </c>
      <c r="Q3255">
        <v>52000</v>
      </c>
      <c r="R3255">
        <v>0.4</v>
      </c>
      <c r="S3255" t="s">
        <v>17</v>
      </c>
      <c r="T3255" t="str">
        <f>IF(Table1[[#This Row],[Units Sold]]&gt; 700,"High Units","low Units")</f>
        <v>low Units</v>
      </c>
      <c r="U3255">
        <f>SUM(Table1[[#This Row],[Operating Profit]])/SUM(Table1[Operating Profit])*100</f>
        <v>1.5656278591337894E-2</v>
      </c>
      <c r="V3255">
        <f>SUM(Table1[[#This Row],[Price per Unit]]*Table1[[#This Row],[Units Sold]])</f>
        <v>13000</v>
      </c>
      <c r="W3255">
        <f>SUM(Table1[[#This Row],[Total Sales]]-Table1[[#This Row],[Operating Profit]])</f>
        <v>78000</v>
      </c>
      <c r="X3255">
        <f>SUM(Table1[[#This Row],[Total Sales]]-Table1[[#This Row],[Cost]])</f>
        <v>52000</v>
      </c>
      <c r="Y3255">
        <f>SUM(Table1[[#This Row],[profit/loss]])/SUM(Table1[profit/loss])</f>
        <v>1.5656278591337895E-4</v>
      </c>
    </row>
    <row r="3256" spans="1:25" x14ac:dyDescent="0.3">
      <c r="A3256" t="s">
        <v>29</v>
      </c>
      <c r="B3256" t="s">
        <v>17</v>
      </c>
      <c r="C3256">
        <v>1185732</v>
      </c>
      <c r="D3256" s="9">
        <v>44303</v>
      </c>
      <c r="E3256" s="8" t="str">
        <f>TEXT(Table1[[#This Row],[Invoice Date]],"dd-mm-yyyy")</f>
        <v>17-04-2021</v>
      </c>
      <c r="F3256" s="1" t="str">
        <f t="shared" si="200"/>
        <v>April</v>
      </c>
      <c r="G3256" s="1" t="str">
        <f t="shared" si="201"/>
        <v>2021</v>
      </c>
      <c r="H3256" s="1" t="str">
        <f t="shared" si="202"/>
        <v>Saturday</v>
      </c>
      <c r="I3256" s="1" t="str">
        <f t="shared" si="203"/>
        <v>17</v>
      </c>
      <c r="J3256" t="s">
        <v>14</v>
      </c>
      <c r="K3256" t="s">
        <v>117</v>
      </c>
      <c r="L3256" t="s">
        <v>92</v>
      </c>
      <c r="M3256" t="s">
        <v>22</v>
      </c>
      <c r="N3256">
        <v>50</v>
      </c>
      <c r="O3256">
        <v>325</v>
      </c>
      <c r="P3256">
        <v>162500</v>
      </c>
      <c r="Q3256">
        <v>65000</v>
      </c>
      <c r="R3256">
        <v>0.4</v>
      </c>
      <c r="S3256" t="s">
        <v>17</v>
      </c>
      <c r="T3256" t="str">
        <f>IF(Table1[[#This Row],[Units Sold]]&gt; 700,"High Units","low Units")</f>
        <v>low Units</v>
      </c>
      <c r="U3256">
        <f>SUM(Table1[[#This Row],[Operating Profit]])/SUM(Table1[Operating Profit])*100</f>
        <v>1.9570348239172367E-2</v>
      </c>
      <c r="V3256">
        <f>SUM(Table1[[#This Row],[Price per Unit]]*Table1[[#This Row],[Units Sold]])</f>
        <v>16250</v>
      </c>
      <c r="W3256">
        <f>SUM(Table1[[#This Row],[Total Sales]]-Table1[[#This Row],[Operating Profit]])</f>
        <v>97500</v>
      </c>
      <c r="X3256">
        <f>SUM(Table1[[#This Row],[Total Sales]]-Table1[[#This Row],[Cost]])</f>
        <v>65000</v>
      </c>
      <c r="Y3256">
        <f>SUM(Table1[[#This Row],[profit/loss]])/SUM(Table1[profit/loss])</f>
        <v>1.9570348239172369E-4</v>
      </c>
    </row>
    <row r="3257" spans="1:25" x14ac:dyDescent="0.3">
      <c r="A3257" t="s">
        <v>29</v>
      </c>
      <c r="B3257" t="s">
        <v>17</v>
      </c>
      <c r="C3257">
        <v>1185732</v>
      </c>
      <c r="D3257" s="9">
        <v>44334</v>
      </c>
      <c r="E3257" s="8" t="str">
        <f>TEXT(Table1[[#This Row],[Invoice Date]],"dd-mm-yyyy")</f>
        <v>18-05-2021</v>
      </c>
      <c r="F3257" s="1" t="str">
        <f t="shared" si="200"/>
        <v>May</v>
      </c>
      <c r="G3257" s="1" t="str">
        <f t="shared" si="201"/>
        <v>2021</v>
      </c>
      <c r="H3257" s="1" t="str">
        <f t="shared" si="202"/>
        <v>Tuesday</v>
      </c>
      <c r="I3257" s="1" t="str">
        <f t="shared" si="203"/>
        <v>18</v>
      </c>
      <c r="J3257" t="s">
        <v>14</v>
      </c>
      <c r="K3257" t="s">
        <v>117</v>
      </c>
      <c r="L3257" t="s">
        <v>92</v>
      </c>
      <c r="M3257" t="s">
        <v>16</v>
      </c>
      <c r="N3257">
        <v>60</v>
      </c>
      <c r="O3257">
        <v>595</v>
      </c>
      <c r="P3257">
        <v>357000</v>
      </c>
      <c r="Q3257">
        <v>142800</v>
      </c>
      <c r="R3257">
        <v>0.4</v>
      </c>
      <c r="S3257" t="s">
        <v>17</v>
      </c>
      <c r="T3257" t="str">
        <f>IF(Table1[[#This Row],[Units Sold]]&gt; 700,"High Units","low Units")</f>
        <v>low Units</v>
      </c>
      <c r="U3257">
        <f>SUM(Table1[[#This Row],[Operating Profit]])/SUM(Table1[Operating Profit])*100</f>
        <v>4.2994549670058682E-2</v>
      </c>
      <c r="V3257">
        <f>SUM(Table1[[#This Row],[Price per Unit]]*Table1[[#This Row],[Units Sold]])</f>
        <v>35700</v>
      </c>
      <c r="W3257">
        <f>SUM(Table1[[#This Row],[Total Sales]]-Table1[[#This Row],[Operating Profit]])</f>
        <v>214200</v>
      </c>
      <c r="X3257">
        <f>SUM(Table1[[#This Row],[Total Sales]]-Table1[[#This Row],[Cost]])</f>
        <v>142800</v>
      </c>
      <c r="Y3257">
        <f>SUM(Table1[[#This Row],[profit/loss]])/SUM(Table1[profit/loss])</f>
        <v>4.2994549670058679E-4</v>
      </c>
    </row>
    <row r="3258" spans="1:25" x14ac:dyDescent="0.3">
      <c r="A3258" t="s">
        <v>29</v>
      </c>
      <c r="B3258" t="s">
        <v>17</v>
      </c>
      <c r="C3258">
        <v>1185732</v>
      </c>
      <c r="D3258" s="9">
        <v>44334</v>
      </c>
      <c r="E3258" s="8" t="str">
        <f>TEXT(Table1[[#This Row],[Invoice Date]],"dd-mm-yyyy")</f>
        <v>18-05-2021</v>
      </c>
      <c r="F3258" s="1" t="str">
        <f t="shared" si="200"/>
        <v>May</v>
      </c>
      <c r="G3258" s="1" t="str">
        <f t="shared" si="201"/>
        <v>2021</v>
      </c>
      <c r="H3258" s="1" t="str">
        <f t="shared" si="202"/>
        <v>Tuesday</v>
      </c>
      <c r="I3258" s="1" t="str">
        <f t="shared" si="203"/>
        <v>18</v>
      </c>
      <c r="J3258" t="s">
        <v>14</v>
      </c>
      <c r="K3258" t="s">
        <v>117</v>
      </c>
      <c r="L3258" t="s">
        <v>92</v>
      </c>
      <c r="M3258" t="s">
        <v>18</v>
      </c>
      <c r="N3258">
        <v>40</v>
      </c>
      <c r="O3258">
        <v>300</v>
      </c>
      <c r="P3258">
        <v>120000</v>
      </c>
      <c r="Q3258">
        <v>48000</v>
      </c>
      <c r="R3258">
        <v>0.4</v>
      </c>
      <c r="S3258" t="s">
        <v>17</v>
      </c>
      <c r="T3258" t="str">
        <f>IF(Table1[[#This Row],[Units Sold]]&gt; 700,"High Units","low Units")</f>
        <v>low Units</v>
      </c>
      <c r="U3258">
        <f>SUM(Table1[[#This Row],[Operating Profit]])/SUM(Table1[Operating Profit])*100</f>
        <v>1.4451949468927288E-2</v>
      </c>
      <c r="V3258">
        <f>SUM(Table1[[#This Row],[Price per Unit]]*Table1[[#This Row],[Units Sold]])</f>
        <v>12000</v>
      </c>
      <c r="W3258">
        <f>SUM(Table1[[#This Row],[Total Sales]]-Table1[[#This Row],[Operating Profit]])</f>
        <v>72000</v>
      </c>
      <c r="X3258">
        <f>SUM(Table1[[#This Row],[Total Sales]]-Table1[[#This Row],[Cost]])</f>
        <v>48000</v>
      </c>
      <c r="Y3258">
        <f>SUM(Table1[[#This Row],[profit/loss]])/SUM(Table1[profit/loss])</f>
        <v>1.4451949468927288E-4</v>
      </c>
    </row>
    <row r="3259" spans="1:25" x14ac:dyDescent="0.3">
      <c r="A3259" t="s">
        <v>29</v>
      </c>
      <c r="B3259" t="s">
        <v>17</v>
      </c>
      <c r="C3259">
        <v>1185732</v>
      </c>
      <c r="D3259" s="9">
        <v>44334</v>
      </c>
      <c r="E3259" s="8" t="str">
        <f>TEXT(Table1[[#This Row],[Invoice Date]],"dd-mm-yyyy")</f>
        <v>18-05-2021</v>
      </c>
      <c r="F3259" s="1" t="str">
        <f t="shared" si="200"/>
        <v>May</v>
      </c>
      <c r="G3259" s="1" t="str">
        <f t="shared" si="201"/>
        <v>2021</v>
      </c>
      <c r="H3259" s="1" t="str">
        <f t="shared" si="202"/>
        <v>Tuesday</v>
      </c>
      <c r="I3259" s="1" t="str">
        <f t="shared" si="203"/>
        <v>18</v>
      </c>
      <c r="J3259" t="s">
        <v>14</v>
      </c>
      <c r="K3259" t="s">
        <v>117</v>
      </c>
      <c r="L3259" t="s">
        <v>92</v>
      </c>
      <c r="M3259" t="s">
        <v>19</v>
      </c>
      <c r="N3259">
        <v>35</v>
      </c>
      <c r="O3259">
        <v>275</v>
      </c>
      <c r="P3259">
        <v>96250</v>
      </c>
      <c r="Q3259">
        <v>38500</v>
      </c>
      <c r="R3259">
        <v>0.4</v>
      </c>
      <c r="S3259" t="s">
        <v>17</v>
      </c>
      <c r="T3259" t="str">
        <f>IF(Table1[[#This Row],[Units Sold]]&gt; 700,"High Units","low Units")</f>
        <v>low Units</v>
      </c>
      <c r="U3259">
        <f>SUM(Table1[[#This Row],[Operating Profit]])/SUM(Table1[Operating Profit])*100</f>
        <v>1.1591667803202095E-2</v>
      </c>
      <c r="V3259">
        <f>SUM(Table1[[#This Row],[Price per Unit]]*Table1[[#This Row],[Units Sold]])</f>
        <v>9625</v>
      </c>
      <c r="W3259">
        <f>SUM(Table1[[#This Row],[Total Sales]]-Table1[[#This Row],[Operating Profit]])</f>
        <v>57750</v>
      </c>
      <c r="X3259">
        <f>SUM(Table1[[#This Row],[Total Sales]]-Table1[[#This Row],[Cost]])</f>
        <v>38500</v>
      </c>
      <c r="Y3259">
        <f>SUM(Table1[[#This Row],[profit/loss]])/SUM(Table1[profit/loss])</f>
        <v>1.1591667803202096E-4</v>
      </c>
    </row>
    <row r="3260" spans="1:25" x14ac:dyDescent="0.3">
      <c r="A3260" t="s">
        <v>29</v>
      </c>
      <c r="B3260" t="s">
        <v>17</v>
      </c>
      <c r="C3260">
        <v>1185732</v>
      </c>
      <c r="D3260" s="9">
        <v>44334</v>
      </c>
      <c r="E3260" s="8" t="str">
        <f>TEXT(Table1[[#This Row],[Invoice Date]],"dd-mm-yyyy")</f>
        <v>18-05-2021</v>
      </c>
      <c r="F3260" s="1" t="str">
        <f t="shared" si="200"/>
        <v>May</v>
      </c>
      <c r="G3260" s="1" t="str">
        <f t="shared" si="201"/>
        <v>2021</v>
      </c>
      <c r="H3260" s="1" t="str">
        <f t="shared" si="202"/>
        <v>Tuesday</v>
      </c>
      <c r="I3260" s="1" t="str">
        <f t="shared" si="203"/>
        <v>18</v>
      </c>
      <c r="J3260" t="s">
        <v>14</v>
      </c>
      <c r="K3260" t="s">
        <v>117</v>
      </c>
      <c r="L3260" t="s">
        <v>92</v>
      </c>
      <c r="M3260" t="s">
        <v>20</v>
      </c>
      <c r="N3260">
        <v>35</v>
      </c>
      <c r="O3260">
        <v>200</v>
      </c>
      <c r="P3260">
        <v>70000</v>
      </c>
      <c r="Q3260">
        <v>28000</v>
      </c>
      <c r="R3260">
        <v>0.4</v>
      </c>
      <c r="S3260" t="s">
        <v>17</v>
      </c>
      <c r="T3260" t="str">
        <f>IF(Table1[[#This Row],[Units Sold]]&gt; 700,"High Units","low Units")</f>
        <v>low Units</v>
      </c>
      <c r="U3260">
        <f>SUM(Table1[[#This Row],[Operating Profit]])/SUM(Table1[Operating Profit])*100</f>
        <v>8.4303038568742522E-3</v>
      </c>
      <c r="V3260">
        <f>SUM(Table1[[#This Row],[Price per Unit]]*Table1[[#This Row],[Units Sold]])</f>
        <v>7000</v>
      </c>
      <c r="W3260">
        <f>SUM(Table1[[#This Row],[Total Sales]]-Table1[[#This Row],[Operating Profit]])</f>
        <v>42000</v>
      </c>
      <c r="X3260">
        <f>SUM(Table1[[#This Row],[Total Sales]]-Table1[[#This Row],[Cost]])</f>
        <v>28000</v>
      </c>
      <c r="Y3260">
        <f>SUM(Table1[[#This Row],[profit/loss]])/SUM(Table1[profit/loss])</f>
        <v>8.4303038568742515E-5</v>
      </c>
    </row>
    <row r="3261" spans="1:25" x14ac:dyDescent="0.3">
      <c r="A3261" t="s">
        <v>29</v>
      </c>
      <c r="B3261" t="s">
        <v>17</v>
      </c>
      <c r="C3261">
        <v>1185732</v>
      </c>
      <c r="D3261" s="9">
        <v>44334</v>
      </c>
      <c r="E3261" s="8" t="str">
        <f>TEXT(Table1[[#This Row],[Invoice Date]],"dd-mm-yyyy")</f>
        <v>18-05-2021</v>
      </c>
      <c r="F3261" s="1" t="str">
        <f t="shared" si="200"/>
        <v>May</v>
      </c>
      <c r="G3261" s="1" t="str">
        <f t="shared" si="201"/>
        <v>2021</v>
      </c>
      <c r="H3261" s="1" t="str">
        <f t="shared" si="202"/>
        <v>Tuesday</v>
      </c>
      <c r="I3261" s="1" t="str">
        <f t="shared" si="203"/>
        <v>18</v>
      </c>
      <c r="J3261" t="s">
        <v>14</v>
      </c>
      <c r="K3261" t="s">
        <v>117</v>
      </c>
      <c r="L3261" t="s">
        <v>92</v>
      </c>
      <c r="M3261" t="s">
        <v>21</v>
      </c>
      <c r="N3261">
        <v>45</v>
      </c>
      <c r="O3261">
        <v>225</v>
      </c>
      <c r="P3261">
        <v>101250</v>
      </c>
      <c r="Q3261">
        <v>40500</v>
      </c>
      <c r="R3261">
        <v>0.4</v>
      </c>
      <c r="S3261" t="s">
        <v>17</v>
      </c>
      <c r="T3261" t="str">
        <f>IF(Table1[[#This Row],[Units Sold]]&gt; 700,"High Units","low Units")</f>
        <v>low Units</v>
      </c>
      <c r="U3261">
        <f>SUM(Table1[[#This Row],[Operating Profit]])/SUM(Table1[Operating Profit])*100</f>
        <v>1.21938323644074E-2</v>
      </c>
      <c r="V3261">
        <f>SUM(Table1[[#This Row],[Price per Unit]]*Table1[[#This Row],[Units Sold]])</f>
        <v>10125</v>
      </c>
      <c r="W3261">
        <f>SUM(Table1[[#This Row],[Total Sales]]-Table1[[#This Row],[Operating Profit]])</f>
        <v>60750</v>
      </c>
      <c r="X3261">
        <f>SUM(Table1[[#This Row],[Total Sales]]-Table1[[#This Row],[Cost]])</f>
        <v>40500</v>
      </c>
      <c r="Y3261">
        <f>SUM(Table1[[#This Row],[profit/loss]])/SUM(Table1[profit/loss])</f>
        <v>1.2193832364407399E-4</v>
      </c>
    </row>
    <row r="3262" spans="1:25" x14ac:dyDescent="0.3">
      <c r="A3262" t="s">
        <v>29</v>
      </c>
      <c r="B3262" t="s">
        <v>17</v>
      </c>
      <c r="C3262">
        <v>1185732</v>
      </c>
      <c r="D3262" s="9">
        <v>44334</v>
      </c>
      <c r="E3262" s="8" t="str">
        <f>TEXT(Table1[[#This Row],[Invoice Date]],"dd-mm-yyyy")</f>
        <v>18-05-2021</v>
      </c>
      <c r="F3262" s="1" t="str">
        <f t="shared" si="200"/>
        <v>May</v>
      </c>
      <c r="G3262" s="1" t="str">
        <f t="shared" si="201"/>
        <v>2021</v>
      </c>
      <c r="H3262" s="1" t="str">
        <f t="shared" si="202"/>
        <v>Tuesday</v>
      </c>
      <c r="I3262" s="1" t="str">
        <f t="shared" si="203"/>
        <v>18</v>
      </c>
      <c r="J3262" t="s">
        <v>14</v>
      </c>
      <c r="K3262" t="s">
        <v>117</v>
      </c>
      <c r="L3262" t="s">
        <v>92</v>
      </c>
      <c r="M3262" t="s">
        <v>22</v>
      </c>
      <c r="N3262">
        <v>55</v>
      </c>
      <c r="O3262">
        <v>350</v>
      </c>
      <c r="P3262">
        <v>192500</v>
      </c>
      <c r="Q3262">
        <v>77000</v>
      </c>
      <c r="R3262">
        <v>0.4</v>
      </c>
      <c r="S3262" t="s">
        <v>17</v>
      </c>
      <c r="T3262" t="str">
        <f>IF(Table1[[#This Row],[Units Sold]]&gt; 700,"High Units","low Units")</f>
        <v>low Units</v>
      </c>
      <c r="U3262">
        <f>SUM(Table1[[#This Row],[Operating Profit]])/SUM(Table1[Operating Profit])*100</f>
        <v>2.318333560640419E-2</v>
      </c>
      <c r="V3262">
        <f>SUM(Table1[[#This Row],[Price per Unit]]*Table1[[#This Row],[Units Sold]])</f>
        <v>19250</v>
      </c>
      <c r="W3262">
        <f>SUM(Table1[[#This Row],[Total Sales]]-Table1[[#This Row],[Operating Profit]])</f>
        <v>115500</v>
      </c>
      <c r="X3262">
        <f>SUM(Table1[[#This Row],[Total Sales]]-Table1[[#This Row],[Cost]])</f>
        <v>77000</v>
      </c>
      <c r="Y3262">
        <f>SUM(Table1[[#This Row],[profit/loss]])/SUM(Table1[profit/loss])</f>
        <v>2.3183335606404191E-4</v>
      </c>
    </row>
    <row r="3263" spans="1:25" x14ac:dyDescent="0.3">
      <c r="A3263" t="s">
        <v>29</v>
      </c>
      <c r="B3263" t="s">
        <v>17</v>
      </c>
      <c r="C3263">
        <v>1185732</v>
      </c>
      <c r="D3263" s="9">
        <v>44364</v>
      </c>
      <c r="E3263" s="8" t="str">
        <f>TEXT(Table1[[#This Row],[Invoice Date]],"dd-mm-yyyy")</f>
        <v>17-06-2021</v>
      </c>
      <c r="F3263" s="1" t="str">
        <f t="shared" si="200"/>
        <v>June</v>
      </c>
      <c r="G3263" s="1" t="str">
        <f t="shared" si="201"/>
        <v>2021</v>
      </c>
      <c r="H3263" s="1" t="str">
        <f t="shared" si="202"/>
        <v>Thursday</v>
      </c>
      <c r="I3263" s="1" t="str">
        <f t="shared" si="203"/>
        <v>17</v>
      </c>
      <c r="J3263" t="s">
        <v>14</v>
      </c>
      <c r="K3263" t="s">
        <v>117</v>
      </c>
      <c r="L3263" t="s">
        <v>92</v>
      </c>
      <c r="M3263" t="s">
        <v>16</v>
      </c>
      <c r="N3263">
        <v>45</v>
      </c>
      <c r="O3263">
        <v>600</v>
      </c>
      <c r="P3263">
        <v>270000</v>
      </c>
      <c r="Q3263">
        <v>108000</v>
      </c>
      <c r="R3263">
        <v>0.4</v>
      </c>
      <c r="S3263" t="s">
        <v>17</v>
      </c>
      <c r="T3263" t="str">
        <f>IF(Table1[[#This Row],[Units Sold]]&gt; 700,"High Units","low Units")</f>
        <v>low Units</v>
      </c>
      <c r="U3263">
        <f>SUM(Table1[[#This Row],[Operating Profit]])/SUM(Table1[Operating Profit])*100</f>
        <v>3.2516886305086395E-2</v>
      </c>
      <c r="V3263">
        <f>SUM(Table1[[#This Row],[Price per Unit]]*Table1[[#This Row],[Units Sold]])</f>
        <v>27000</v>
      </c>
      <c r="W3263">
        <f>SUM(Table1[[#This Row],[Total Sales]]-Table1[[#This Row],[Operating Profit]])</f>
        <v>162000</v>
      </c>
      <c r="X3263">
        <f>SUM(Table1[[#This Row],[Total Sales]]-Table1[[#This Row],[Cost]])</f>
        <v>108000</v>
      </c>
      <c r="Y3263">
        <f>SUM(Table1[[#This Row],[profit/loss]])/SUM(Table1[profit/loss])</f>
        <v>3.2516886305086398E-4</v>
      </c>
    </row>
    <row r="3264" spans="1:25" x14ac:dyDescent="0.3">
      <c r="A3264" t="s">
        <v>29</v>
      </c>
      <c r="B3264" t="s">
        <v>17</v>
      </c>
      <c r="C3264">
        <v>1185732</v>
      </c>
      <c r="D3264" s="9">
        <v>44364</v>
      </c>
      <c r="E3264" s="8" t="str">
        <f>TEXT(Table1[[#This Row],[Invoice Date]],"dd-mm-yyyy")</f>
        <v>17-06-2021</v>
      </c>
      <c r="F3264" s="1" t="str">
        <f t="shared" si="200"/>
        <v>June</v>
      </c>
      <c r="G3264" s="1" t="str">
        <f t="shared" si="201"/>
        <v>2021</v>
      </c>
      <c r="H3264" s="1" t="str">
        <f t="shared" si="202"/>
        <v>Thursday</v>
      </c>
      <c r="I3264" s="1" t="str">
        <f t="shared" si="203"/>
        <v>17</v>
      </c>
      <c r="J3264" t="s">
        <v>14</v>
      </c>
      <c r="K3264" t="s">
        <v>117</v>
      </c>
      <c r="L3264" t="s">
        <v>92</v>
      </c>
      <c r="M3264" t="s">
        <v>18</v>
      </c>
      <c r="N3264">
        <v>40</v>
      </c>
      <c r="O3264">
        <v>425</v>
      </c>
      <c r="P3264">
        <v>170000</v>
      </c>
      <c r="Q3264">
        <v>68000</v>
      </c>
      <c r="R3264">
        <v>0.4</v>
      </c>
      <c r="S3264" t="s">
        <v>17</v>
      </c>
      <c r="T3264" t="str">
        <f>IF(Table1[[#This Row],[Units Sold]]&gt; 700,"High Units","low Units")</f>
        <v>low Units</v>
      </c>
      <c r="U3264">
        <f>SUM(Table1[[#This Row],[Operating Profit]])/SUM(Table1[Operating Profit])*100</f>
        <v>2.0473595080980327E-2</v>
      </c>
      <c r="V3264">
        <f>SUM(Table1[[#This Row],[Price per Unit]]*Table1[[#This Row],[Units Sold]])</f>
        <v>17000</v>
      </c>
      <c r="W3264">
        <f>SUM(Table1[[#This Row],[Total Sales]]-Table1[[#This Row],[Operating Profit]])</f>
        <v>102000</v>
      </c>
      <c r="X3264">
        <f>SUM(Table1[[#This Row],[Total Sales]]-Table1[[#This Row],[Cost]])</f>
        <v>68000</v>
      </c>
      <c r="Y3264">
        <f>SUM(Table1[[#This Row],[profit/loss]])/SUM(Table1[profit/loss])</f>
        <v>2.0473595080980326E-4</v>
      </c>
    </row>
    <row r="3265" spans="1:25" x14ac:dyDescent="0.3">
      <c r="A3265" t="s">
        <v>29</v>
      </c>
      <c r="B3265" t="s">
        <v>17</v>
      </c>
      <c r="C3265">
        <v>1185732</v>
      </c>
      <c r="D3265" s="9">
        <v>44364</v>
      </c>
      <c r="E3265" s="8" t="str">
        <f>TEXT(Table1[[#This Row],[Invoice Date]],"dd-mm-yyyy")</f>
        <v>17-06-2021</v>
      </c>
      <c r="F3265" s="1" t="str">
        <f t="shared" si="200"/>
        <v>June</v>
      </c>
      <c r="G3265" s="1" t="str">
        <f t="shared" si="201"/>
        <v>2021</v>
      </c>
      <c r="H3265" s="1" t="str">
        <f t="shared" si="202"/>
        <v>Thursday</v>
      </c>
      <c r="I3265" s="1" t="str">
        <f t="shared" si="203"/>
        <v>17</v>
      </c>
      <c r="J3265" t="s">
        <v>14</v>
      </c>
      <c r="K3265" t="s">
        <v>117</v>
      </c>
      <c r="L3265" t="s">
        <v>92</v>
      </c>
      <c r="M3265" t="s">
        <v>19</v>
      </c>
      <c r="N3265">
        <v>35</v>
      </c>
      <c r="O3265">
        <v>300</v>
      </c>
      <c r="P3265">
        <v>105000</v>
      </c>
      <c r="Q3265">
        <v>42000</v>
      </c>
      <c r="R3265">
        <v>0.4</v>
      </c>
      <c r="S3265" t="s">
        <v>17</v>
      </c>
      <c r="T3265" t="str">
        <f>IF(Table1[[#This Row],[Units Sold]]&gt; 700,"High Units","low Units")</f>
        <v>low Units</v>
      </c>
      <c r="U3265">
        <f>SUM(Table1[[#This Row],[Operating Profit]])/SUM(Table1[Operating Profit])*100</f>
        <v>1.2645455785311377E-2</v>
      </c>
      <c r="V3265">
        <f>SUM(Table1[[#This Row],[Price per Unit]]*Table1[[#This Row],[Units Sold]])</f>
        <v>10500</v>
      </c>
      <c r="W3265">
        <f>SUM(Table1[[#This Row],[Total Sales]]-Table1[[#This Row],[Operating Profit]])</f>
        <v>63000</v>
      </c>
      <c r="X3265">
        <f>SUM(Table1[[#This Row],[Total Sales]]-Table1[[#This Row],[Cost]])</f>
        <v>42000</v>
      </c>
      <c r="Y3265">
        <f>SUM(Table1[[#This Row],[profit/loss]])/SUM(Table1[profit/loss])</f>
        <v>1.2645455785311377E-4</v>
      </c>
    </row>
    <row r="3266" spans="1:25" x14ac:dyDescent="0.3">
      <c r="A3266" t="s">
        <v>29</v>
      </c>
      <c r="B3266" t="s">
        <v>17</v>
      </c>
      <c r="C3266">
        <v>1185732</v>
      </c>
      <c r="D3266" s="9">
        <v>44364</v>
      </c>
      <c r="E3266" s="8" t="str">
        <f>TEXT(Table1[[#This Row],[Invoice Date]],"dd-mm-yyyy")</f>
        <v>17-06-2021</v>
      </c>
      <c r="F3266" s="1" t="str">
        <f t="shared" si="200"/>
        <v>June</v>
      </c>
      <c r="G3266" s="1" t="str">
        <f t="shared" si="201"/>
        <v>2021</v>
      </c>
      <c r="H3266" s="1" t="str">
        <f t="shared" si="202"/>
        <v>Thursday</v>
      </c>
      <c r="I3266" s="1" t="str">
        <f t="shared" si="203"/>
        <v>17</v>
      </c>
      <c r="J3266" t="s">
        <v>14</v>
      </c>
      <c r="K3266" t="s">
        <v>117</v>
      </c>
      <c r="L3266" t="s">
        <v>92</v>
      </c>
      <c r="M3266" t="s">
        <v>20</v>
      </c>
      <c r="N3266">
        <v>35</v>
      </c>
      <c r="O3266">
        <v>275</v>
      </c>
      <c r="P3266">
        <v>96250</v>
      </c>
      <c r="Q3266">
        <v>38500</v>
      </c>
      <c r="R3266">
        <v>0.4</v>
      </c>
      <c r="S3266" t="s">
        <v>17</v>
      </c>
      <c r="T3266" t="str">
        <f>IF(Table1[[#This Row],[Units Sold]]&gt; 700,"High Units","low Units")</f>
        <v>low Units</v>
      </c>
      <c r="U3266">
        <f>SUM(Table1[[#This Row],[Operating Profit]])/SUM(Table1[Operating Profit])*100</f>
        <v>1.1591667803202095E-2</v>
      </c>
      <c r="V3266">
        <f>SUM(Table1[[#This Row],[Price per Unit]]*Table1[[#This Row],[Units Sold]])</f>
        <v>9625</v>
      </c>
      <c r="W3266">
        <f>SUM(Table1[[#This Row],[Total Sales]]-Table1[[#This Row],[Operating Profit]])</f>
        <v>57750</v>
      </c>
      <c r="X3266">
        <f>SUM(Table1[[#This Row],[Total Sales]]-Table1[[#This Row],[Cost]])</f>
        <v>38500</v>
      </c>
      <c r="Y3266">
        <f>SUM(Table1[[#This Row],[profit/loss]])/SUM(Table1[profit/loss])</f>
        <v>1.1591667803202096E-4</v>
      </c>
    </row>
    <row r="3267" spans="1:25" x14ac:dyDescent="0.3">
      <c r="A3267" t="s">
        <v>29</v>
      </c>
      <c r="B3267" t="s">
        <v>17</v>
      </c>
      <c r="C3267">
        <v>1185732</v>
      </c>
      <c r="D3267" s="9">
        <v>44364</v>
      </c>
      <c r="E3267" s="8" t="str">
        <f>TEXT(Table1[[#This Row],[Invoice Date]],"dd-mm-yyyy")</f>
        <v>17-06-2021</v>
      </c>
      <c r="F3267" s="1" t="str">
        <f t="shared" ref="F3267:F3330" si="204">TEXT(D3267,"mmmm")</f>
        <v>June</v>
      </c>
      <c r="G3267" s="1" t="str">
        <f t="shared" ref="G3267:G3330" si="205">TEXT(D3267,"YYYY")</f>
        <v>2021</v>
      </c>
      <c r="H3267" s="1" t="str">
        <f t="shared" ref="H3267:H3330" si="206">TEXT(D3267,"dddd")</f>
        <v>Thursday</v>
      </c>
      <c r="I3267" s="1" t="str">
        <f t="shared" ref="I3267:I3330" si="207">TEXT(D3267,"dd")</f>
        <v>17</v>
      </c>
      <c r="J3267" t="s">
        <v>14</v>
      </c>
      <c r="K3267" t="s">
        <v>117</v>
      </c>
      <c r="L3267" t="s">
        <v>92</v>
      </c>
      <c r="M3267" t="s">
        <v>21</v>
      </c>
      <c r="N3267">
        <v>45</v>
      </c>
      <c r="O3267">
        <v>275</v>
      </c>
      <c r="P3267">
        <v>123750</v>
      </c>
      <c r="Q3267">
        <v>49500</v>
      </c>
      <c r="R3267">
        <v>0.4</v>
      </c>
      <c r="S3267" t="s">
        <v>17</v>
      </c>
      <c r="T3267" t="str">
        <f>IF(Table1[[#This Row],[Units Sold]]&gt; 700,"High Units","low Units")</f>
        <v>low Units</v>
      </c>
      <c r="U3267">
        <f>SUM(Table1[[#This Row],[Operating Profit]])/SUM(Table1[Operating Profit])*100</f>
        <v>1.4903572889831266E-2</v>
      </c>
      <c r="V3267">
        <f>SUM(Table1[[#This Row],[Price per Unit]]*Table1[[#This Row],[Units Sold]])</f>
        <v>12375</v>
      </c>
      <c r="W3267">
        <f>SUM(Table1[[#This Row],[Total Sales]]-Table1[[#This Row],[Operating Profit]])</f>
        <v>74250</v>
      </c>
      <c r="X3267">
        <f>SUM(Table1[[#This Row],[Total Sales]]-Table1[[#This Row],[Cost]])</f>
        <v>49500</v>
      </c>
      <c r="Y3267">
        <f>SUM(Table1[[#This Row],[profit/loss]])/SUM(Table1[profit/loss])</f>
        <v>1.4903572889831266E-4</v>
      </c>
    </row>
    <row r="3268" spans="1:25" x14ac:dyDescent="0.3">
      <c r="A3268" t="s">
        <v>29</v>
      </c>
      <c r="B3268" t="s">
        <v>17</v>
      </c>
      <c r="C3268">
        <v>1185732</v>
      </c>
      <c r="D3268" s="9">
        <v>44364</v>
      </c>
      <c r="E3268" s="8" t="str">
        <f>TEXT(Table1[[#This Row],[Invoice Date]],"dd-mm-yyyy")</f>
        <v>17-06-2021</v>
      </c>
      <c r="F3268" s="1" t="str">
        <f t="shared" si="204"/>
        <v>June</v>
      </c>
      <c r="G3268" s="1" t="str">
        <f t="shared" si="205"/>
        <v>2021</v>
      </c>
      <c r="H3268" s="1" t="str">
        <f t="shared" si="206"/>
        <v>Thursday</v>
      </c>
      <c r="I3268" s="1" t="str">
        <f t="shared" si="207"/>
        <v>17</v>
      </c>
      <c r="J3268" t="s">
        <v>14</v>
      </c>
      <c r="K3268" t="s">
        <v>117</v>
      </c>
      <c r="L3268" t="s">
        <v>92</v>
      </c>
      <c r="M3268" t="s">
        <v>22</v>
      </c>
      <c r="N3268">
        <v>65</v>
      </c>
      <c r="O3268">
        <v>425</v>
      </c>
      <c r="P3268">
        <v>276250</v>
      </c>
      <c r="Q3268">
        <v>110500</v>
      </c>
      <c r="R3268">
        <v>0.4</v>
      </c>
      <c r="S3268" t="s">
        <v>17</v>
      </c>
      <c r="T3268" t="str">
        <f>IF(Table1[[#This Row],[Units Sold]]&gt; 700,"High Units","low Units")</f>
        <v>low Units</v>
      </c>
      <c r="U3268">
        <f>SUM(Table1[[#This Row],[Operating Profit]])/SUM(Table1[Operating Profit])*100</f>
        <v>3.3269592006593025E-2</v>
      </c>
      <c r="V3268">
        <f>SUM(Table1[[#This Row],[Price per Unit]]*Table1[[#This Row],[Units Sold]])</f>
        <v>27625</v>
      </c>
      <c r="W3268">
        <f>SUM(Table1[[#This Row],[Total Sales]]-Table1[[#This Row],[Operating Profit]])</f>
        <v>165750</v>
      </c>
      <c r="X3268">
        <f>SUM(Table1[[#This Row],[Total Sales]]-Table1[[#This Row],[Cost]])</f>
        <v>110500</v>
      </c>
      <c r="Y3268">
        <f>SUM(Table1[[#This Row],[profit/loss]])/SUM(Table1[profit/loss])</f>
        <v>3.3269592006593028E-4</v>
      </c>
    </row>
    <row r="3269" spans="1:25" x14ac:dyDescent="0.3">
      <c r="A3269" t="s">
        <v>29</v>
      </c>
      <c r="B3269" t="s">
        <v>17</v>
      </c>
      <c r="C3269">
        <v>1185732</v>
      </c>
      <c r="D3269" s="9">
        <v>44393</v>
      </c>
      <c r="E3269" s="8" t="str">
        <f>TEXT(Table1[[#This Row],[Invoice Date]],"dd-mm-yyyy")</f>
        <v>16-07-2021</v>
      </c>
      <c r="F3269" s="1" t="str">
        <f t="shared" si="204"/>
        <v>July</v>
      </c>
      <c r="G3269" s="1" t="str">
        <f t="shared" si="205"/>
        <v>2021</v>
      </c>
      <c r="H3269" s="1" t="str">
        <f t="shared" si="206"/>
        <v>Friday</v>
      </c>
      <c r="I3269" s="1" t="str">
        <f t="shared" si="207"/>
        <v>16</v>
      </c>
      <c r="J3269" t="s">
        <v>14</v>
      </c>
      <c r="K3269" t="s">
        <v>117</v>
      </c>
      <c r="L3269" t="s">
        <v>92</v>
      </c>
      <c r="M3269" t="s">
        <v>16</v>
      </c>
      <c r="N3269">
        <v>60</v>
      </c>
      <c r="O3269">
        <v>650</v>
      </c>
      <c r="P3269">
        <v>390000</v>
      </c>
      <c r="Q3269">
        <v>156000</v>
      </c>
      <c r="R3269">
        <v>0.4</v>
      </c>
      <c r="S3269" t="s">
        <v>17</v>
      </c>
      <c r="T3269" t="str">
        <f>IF(Table1[[#This Row],[Units Sold]]&gt; 700,"High Units","low Units")</f>
        <v>low Units</v>
      </c>
      <c r="U3269">
        <f>SUM(Table1[[#This Row],[Operating Profit]])/SUM(Table1[Operating Profit])*100</f>
        <v>4.6968835774013687E-2</v>
      </c>
      <c r="V3269">
        <f>SUM(Table1[[#This Row],[Price per Unit]]*Table1[[#This Row],[Units Sold]])</f>
        <v>39000</v>
      </c>
      <c r="W3269">
        <f>SUM(Table1[[#This Row],[Total Sales]]-Table1[[#This Row],[Operating Profit]])</f>
        <v>234000</v>
      </c>
      <c r="X3269">
        <f>SUM(Table1[[#This Row],[Total Sales]]-Table1[[#This Row],[Cost]])</f>
        <v>156000</v>
      </c>
      <c r="Y3269">
        <f>SUM(Table1[[#This Row],[profit/loss]])/SUM(Table1[profit/loss])</f>
        <v>4.6968835774013684E-4</v>
      </c>
    </row>
    <row r="3270" spans="1:25" x14ac:dyDescent="0.3">
      <c r="A3270" t="s">
        <v>29</v>
      </c>
      <c r="B3270" t="s">
        <v>17</v>
      </c>
      <c r="C3270">
        <v>1185732</v>
      </c>
      <c r="D3270" s="9">
        <v>44393</v>
      </c>
      <c r="E3270" s="8" t="str">
        <f>TEXT(Table1[[#This Row],[Invoice Date]],"dd-mm-yyyy")</f>
        <v>16-07-2021</v>
      </c>
      <c r="F3270" s="1" t="str">
        <f t="shared" si="204"/>
        <v>July</v>
      </c>
      <c r="G3270" s="1" t="str">
        <f t="shared" si="205"/>
        <v>2021</v>
      </c>
      <c r="H3270" s="1" t="str">
        <f t="shared" si="206"/>
        <v>Friday</v>
      </c>
      <c r="I3270" s="1" t="str">
        <f t="shared" si="207"/>
        <v>16</v>
      </c>
      <c r="J3270" t="s">
        <v>14</v>
      </c>
      <c r="K3270" t="s">
        <v>117</v>
      </c>
      <c r="L3270" t="s">
        <v>92</v>
      </c>
      <c r="M3270" t="s">
        <v>18</v>
      </c>
      <c r="N3270">
        <v>55</v>
      </c>
      <c r="O3270">
        <v>400</v>
      </c>
      <c r="P3270">
        <v>220000</v>
      </c>
      <c r="Q3270">
        <v>88000</v>
      </c>
      <c r="R3270">
        <v>0.4</v>
      </c>
      <c r="S3270" t="s">
        <v>17</v>
      </c>
      <c r="T3270" t="str">
        <f>IF(Table1[[#This Row],[Units Sold]]&gt; 700,"High Units","low Units")</f>
        <v>low Units</v>
      </c>
      <c r="U3270">
        <f>SUM(Table1[[#This Row],[Operating Profit]])/SUM(Table1[Operating Profit])*100</f>
        <v>2.649524069303336E-2</v>
      </c>
      <c r="V3270">
        <f>SUM(Table1[[#This Row],[Price per Unit]]*Table1[[#This Row],[Units Sold]])</f>
        <v>22000</v>
      </c>
      <c r="W3270">
        <f>SUM(Table1[[#This Row],[Total Sales]]-Table1[[#This Row],[Operating Profit]])</f>
        <v>132000</v>
      </c>
      <c r="X3270">
        <f>SUM(Table1[[#This Row],[Total Sales]]-Table1[[#This Row],[Cost]])</f>
        <v>88000</v>
      </c>
      <c r="Y3270">
        <f>SUM(Table1[[#This Row],[profit/loss]])/SUM(Table1[profit/loss])</f>
        <v>2.6495240693033361E-4</v>
      </c>
    </row>
    <row r="3271" spans="1:25" x14ac:dyDescent="0.3">
      <c r="A3271" t="s">
        <v>29</v>
      </c>
      <c r="B3271" t="s">
        <v>17</v>
      </c>
      <c r="C3271">
        <v>1185732</v>
      </c>
      <c r="D3271" s="9">
        <v>44393</v>
      </c>
      <c r="E3271" s="8" t="str">
        <f>TEXT(Table1[[#This Row],[Invoice Date]],"dd-mm-yyyy")</f>
        <v>16-07-2021</v>
      </c>
      <c r="F3271" s="1" t="str">
        <f t="shared" si="204"/>
        <v>July</v>
      </c>
      <c r="G3271" s="1" t="str">
        <f t="shared" si="205"/>
        <v>2021</v>
      </c>
      <c r="H3271" s="1" t="str">
        <f t="shared" si="206"/>
        <v>Friday</v>
      </c>
      <c r="I3271" s="1" t="str">
        <f t="shared" si="207"/>
        <v>16</v>
      </c>
      <c r="J3271" t="s">
        <v>14</v>
      </c>
      <c r="K3271" t="s">
        <v>117</v>
      </c>
      <c r="L3271" t="s">
        <v>92</v>
      </c>
      <c r="M3271" t="s">
        <v>19</v>
      </c>
      <c r="N3271">
        <v>50</v>
      </c>
      <c r="O3271">
        <v>325</v>
      </c>
      <c r="P3271">
        <v>162500</v>
      </c>
      <c r="Q3271">
        <v>65000</v>
      </c>
      <c r="R3271">
        <v>0.4</v>
      </c>
      <c r="S3271" t="s">
        <v>17</v>
      </c>
      <c r="T3271" t="str">
        <f>IF(Table1[[#This Row],[Units Sold]]&gt; 700,"High Units","low Units")</f>
        <v>low Units</v>
      </c>
      <c r="U3271">
        <f>SUM(Table1[[#This Row],[Operating Profit]])/SUM(Table1[Operating Profit])*100</f>
        <v>1.9570348239172367E-2</v>
      </c>
      <c r="V3271">
        <f>SUM(Table1[[#This Row],[Price per Unit]]*Table1[[#This Row],[Units Sold]])</f>
        <v>16250</v>
      </c>
      <c r="W3271">
        <f>SUM(Table1[[#This Row],[Total Sales]]-Table1[[#This Row],[Operating Profit]])</f>
        <v>97500</v>
      </c>
      <c r="X3271">
        <f>SUM(Table1[[#This Row],[Total Sales]]-Table1[[#This Row],[Cost]])</f>
        <v>65000</v>
      </c>
      <c r="Y3271">
        <f>SUM(Table1[[#This Row],[profit/loss]])/SUM(Table1[profit/loss])</f>
        <v>1.9570348239172369E-4</v>
      </c>
    </row>
    <row r="3272" spans="1:25" x14ac:dyDescent="0.3">
      <c r="A3272" t="s">
        <v>29</v>
      </c>
      <c r="B3272" t="s">
        <v>17</v>
      </c>
      <c r="C3272">
        <v>1185732</v>
      </c>
      <c r="D3272" s="9">
        <v>44393</v>
      </c>
      <c r="E3272" s="8" t="str">
        <f>TEXT(Table1[[#This Row],[Invoice Date]],"dd-mm-yyyy")</f>
        <v>16-07-2021</v>
      </c>
      <c r="F3272" s="1" t="str">
        <f t="shared" si="204"/>
        <v>July</v>
      </c>
      <c r="G3272" s="1" t="str">
        <f t="shared" si="205"/>
        <v>2021</v>
      </c>
      <c r="H3272" s="1" t="str">
        <f t="shared" si="206"/>
        <v>Friday</v>
      </c>
      <c r="I3272" s="1" t="str">
        <f t="shared" si="207"/>
        <v>16</v>
      </c>
      <c r="J3272" t="s">
        <v>14</v>
      </c>
      <c r="K3272" t="s">
        <v>117</v>
      </c>
      <c r="L3272" t="s">
        <v>92</v>
      </c>
      <c r="M3272" t="s">
        <v>20</v>
      </c>
      <c r="N3272">
        <v>50</v>
      </c>
      <c r="O3272">
        <v>275</v>
      </c>
      <c r="P3272">
        <v>137500</v>
      </c>
      <c r="Q3272">
        <v>55000</v>
      </c>
      <c r="R3272">
        <v>0.4</v>
      </c>
      <c r="S3272" t="s">
        <v>17</v>
      </c>
      <c r="T3272" t="str">
        <f>IF(Table1[[#This Row],[Units Sold]]&gt; 700,"High Units","low Units")</f>
        <v>low Units</v>
      </c>
      <c r="U3272">
        <f>SUM(Table1[[#This Row],[Operating Profit]])/SUM(Table1[Operating Profit])*100</f>
        <v>1.6559525433145851E-2</v>
      </c>
      <c r="V3272">
        <f>SUM(Table1[[#This Row],[Price per Unit]]*Table1[[#This Row],[Units Sold]])</f>
        <v>13750</v>
      </c>
      <c r="W3272">
        <f>SUM(Table1[[#This Row],[Total Sales]]-Table1[[#This Row],[Operating Profit]])</f>
        <v>82500</v>
      </c>
      <c r="X3272">
        <f>SUM(Table1[[#This Row],[Total Sales]]-Table1[[#This Row],[Cost]])</f>
        <v>55000</v>
      </c>
      <c r="Y3272">
        <f>SUM(Table1[[#This Row],[profit/loss]])/SUM(Table1[profit/loss])</f>
        <v>1.655952543314585E-4</v>
      </c>
    </row>
    <row r="3273" spans="1:25" x14ac:dyDescent="0.3">
      <c r="A3273" t="s">
        <v>29</v>
      </c>
      <c r="B3273" t="s">
        <v>17</v>
      </c>
      <c r="C3273">
        <v>1185732</v>
      </c>
      <c r="D3273" s="9">
        <v>44393</v>
      </c>
      <c r="E3273" s="8" t="str">
        <f>TEXT(Table1[[#This Row],[Invoice Date]],"dd-mm-yyyy")</f>
        <v>16-07-2021</v>
      </c>
      <c r="F3273" s="1" t="str">
        <f t="shared" si="204"/>
        <v>July</v>
      </c>
      <c r="G3273" s="1" t="str">
        <f t="shared" si="205"/>
        <v>2021</v>
      </c>
      <c r="H3273" s="1" t="str">
        <f t="shared" si="206"/>
        <v>Friday</v>
      </c>
      <c r="I3273" s="1" t="str">
        <f t="shared" si="207"/>
        <v>16</v>
      </c>
      <c r="J3273" t="s">
        <v>14</v>
      </c>
      <c r="K3273" t="s">
        <v>117</v>
      </c>
      <c r="L3273" t="s">
        <v>92</v>
      </c>
      <c r="M3273" t="s">
        <v>21</v>
      </c>
      <c r="N3273">
        <v>60</v>
      </c>
      <c r="O3273">
        <v>300</v>
      </c>
      <c r="P3273">
        <v>180000</v>
      </c>
      <c r="Q3273">
        <v>72000</v>
      </c>
      <c r="R3273">
        <v>0.4</v>
      </c>
      <c r="S3273" t="s">
        <v>17</v>
      </c>
      <c r="T3273" t="str">
        <f>IF(Table1[[#This Row],[Units Sold]]&gt; 700,"High Units","low Units")</f>
        <v>low Units</v>
      </c>
      <c r="U3273">
        <f>SUM(Table1[[#This Row],[Operating Profit]])/SUM(Table1[Operating Profit])*100</f>
        <v>2.1677924203390934E-2</v>
      </c>
      <c r="V3273">
        <f>SUM(Table1[[#This Row],[Price per Unit]]*Table1[[#This Row],[Units Sold]])</f>
        <v>18000</v>
      </c>
      <c r="W3273">
        <f>SUM(Table1[[#This Row],[Total Sales]]-Table1[[#This Row],[Operating Profit]])</f>
        <v>108000</v>
      </c>
      <c r="X3273">
        <f>SUM(Table1[[#This Row],[Total Sales]]-Table1[[#This Row],[Cost]])</f>
        <v>72000</v>
      </c>
      <c r="Y3273">
        <f>SUM(Table1[[#This Row],[profit/loss]])/SUM(Table1[profit/loss])</f>
        <v>2.1677924203390933E-4</v>
      </c>
    </row>
    <row r="3274" spans="1:25" x14ac:dyDescent="0.3">
      <c r="A3274" t="s">
        <v>29</v>
      </c>
      <c r="B3274" t="s">
        <v>17</v>
      </c>
      <c r="C3274">
        <v>1185732</v>
      </c>
      <c r="D3274" s="9">
        <v>44393</v>
      </c>
      <c r="E3274" s="8" t="str">
        <f>TEXT(Table1[[#This Row],[Invoice Date]],"dd-mm-yyyy")</f>
        <v>16-07-2021</v>
      </c>
      <c r="F3274" s="1" t="str">
        <f t="shared" si="204"/>
        <v>July</v>
      </c>
      <c r="G3274" s="1" t="str">
        <f t="shared" si="205"/>
        <v>2021</v>
      </c>
      <c r="H3274" s="1" t="str">
        <f t="shared" si="206"/>
        <v>Friday</v>
      </c>
      <c r="I3274" s="1" t="str">
        <f t="shared" si="207"/>
        <v>16</v>
      </c>
      <c r="J3274" t="s">
        <v>14</v>
      </c>
      <c r="K3274" t="s">
        <v>117</v>
      </c>
      <c r="L3274" t="s">
        <v>92</v>
      </c>
      <c r="M3274" t="s">
        <v>22</v>
      </c>
      <c r="N3274">
        <v>65</v>
      </c>
      <c r="O3274">
        <v>475</v>
      </c>
      <c r="P3274">
        <v>308750</v>
      </c>
      <c r="Q3274">
        <v>123500</v>
      </c>
      <c r="R3274">
        <v>0.4</v>
      </c>
      <c r="S3274" t="s">
        <v>17</v>
      </c>
      <c r="T3274" t="str">
        <f>IF(Table1[[#This Row],[Units Sold]]&gt; 700,"High Units","low Units")</f>
        <v>low Units</v>
      </c>
      <c r="U3274">
        <f>SUM(Table1[[#This Row],[Operating Profit]])/SUM(Table1[Operating Profit])*100</f>
        <v>3.7183661654427498E-2</v>
      </c>
      <c r="V3274">
        <f>SUM(Table1[[#This Row],[Price per Unit]]*Table1[[#This Row],[Units Sold]])</f>
        <v>30875</v>
      </c>
      <c r="W3274">
        <f>SUM(Table1[[#This Row],[Total Sales]]-Table1[[#This Row],[Operating Profit]])</f>
        <v>185250</v>
      </c>
      <c r="X3274">
        <f>SUM(Table1[[#This Row],[Total Sales]]-Table1[[#This Row],[Cost]])</f>
        <v>123500</v>
      </c>
      <c r="Y3274">
        <f>SUM(Table1[[#This Row],[profit/loss]])/SUM(Table1[profit/loss])</f>
        <v>3.7183661654427501E-4</v>
      </c>
    </row>
    <row r="3275" spans="1:25" x14ac:dyDescent="0.3">
      <c r="A3275" t="s">
        <v>29</v>
      </c>
      <c r="B3275" t="s">
        <v>17</v>
      </c>
      <c r="C3275">
        <v>1185732</v>
      </c>
      <c r="D3275" s="9">
        <v>44425</v>
      </c>
      <c r="E3275" s="8" t="str">
        <f>TEXT(Table1[[#This Row],[Invoice Date]],"dd-mm-yyyy")</f>
        <v>17-08-2021</v>
      </c>
      <c r="F3275" s="1" t="str">
        <f t="shared" si="204"/>
        <v>August</v>
      </c>
      <c r="G3275" s="1" t="str">
        <f t="shared" si="205"/>
        <v>2021</v>
      </c>
      <c r="H3275" s="1" t="str">
        <f t="shared" si="206"/>
        <v>Tuesday</v>
      </c>
      <c r="I3275" s="1" t="str">
        <f t="shared" si="207"/>
        <v>17</v>
      </c>
      <c r="J3275" t="s">
        <v>14</v>
      </c>
      <c r="K3275" t="s">
        <v>117</v>
      </c>
      <c r="L3275" t="s">
        <v>92</v>
      </c>
      <c r="M3275" t="s">
        <v>16</v>
      </c>
      <c r="N3275">
        <v>50</v>
      </c>
      <c r="O3275">
        <v>525</v>
      </c>
      <c r="P3275">
        <v>262500</v>
      </c>
      <c r="Q3275">
        <v>105000</v>
      </c>
      <c r="R3275">
        <v>0.4</v>
      </c>
      <c r="S3275" t="s">
        <v>17</v>
      </c>
      <c r="T3275" t="str">
        <f>IF(Table1[[#This Row],[Units Sold]]&gt; 700,"High Units","low Units")</f>
        <v>low Units</v>
      </c>
      <c r="U3275">
        <f>SUM(Table1[[#This Row],[Operating Profit]])/SUM(Table1[Operating Profit])*100</f>
        <v>3.1613639463278442E-2</v>
      </c>
      <c r="V3275">
        <f>SUM(Table1[[#This Row],[Price per Unit]]*Table1[[#This Row],[Units Sold]])</f>
        <v>26250</v>
      </c>
      <c r="W3275">
        <f>SUM(Table1[[#This Row],[Total Sales]]-Table1[[#This Row],[Operating Profit]])</f>
        <v>157500</v>
      </c>
      <c r="X3275">
        <f>SUM(Table1[[#This Row],[Total Sales]]-Table1[[#This Row],[Cost]])</f>
        <v>105000</v>
      </c>
      <c r="Y3275">
        <f>SUM(Table1[[#This Row],[profit/loss]])/SUM(Table1[profit/loss])</f>
        <v>3.1613639463278441E-4</v>
      </c>
    </row>
    <row r="3276" spans="1:25" x14ac:dyDescent="0.3">
      <c r="A3276" t="s">
        <v>29</v>
      </c>
      <c r="B3276" t="s">
        <v>17</v>
      </c>
      <c r="C3276">
        <v>1185732</v>
      </c>
      <c r="D3276" s="9">
        <v>44425</v>
      </c>
      <c r="E3276" s="8" t="str">
        <f>TEXT(Table1[[#This Row],[Invoice Date]],"dd-mm-yyyy")</f>
        <v>17-08-2021</v>
      </c>
      <c r="F3276" s="1" t="str">
        <f t="shared" si="204"/>
        <v>August</v>
      </c>
      <c r="G3276" s="1" t="str">
        <f t="shared" si="205"/>
        <v>2021</v>
      </c>
      <c r="H3276" s="1" t="str">
        <f t="shared" si="206"/>
        <v>Tuesday</v>
      </c>
      <c r="I3276" s="1" t="str">
        <f t="shared" si="207"/>
        <v>17</v>
      </c>
      <c r="J3276" t="s">
        <v>14</v>
      </c>
      <c r="K3276" t="s">
        <v>117</v>
      </c>
      <c r="L3276" t="s">
        <v>92</v>
      </c>
      <c r="M3276" t="s">
        <v>18</v>
      </c>
      <c r="N3276">
        <v>45</v>
      </c>
      <c r="O3276">
        <v>300</v>
      </c>
      <c r="P3276">
        <v>135000</v>
      </c>
      <c r="Q3276">
        <v>54000</v>
      </c>
      <c r="R3276">
        <v>0.4</v>
      </c>
      <c r="S3276" t="s">
        <v>17</v>
      </c>
      <c r="T3276" t="str">
        <f>IF(Table1[[#This Row],[Units Sold]]&gt; 700,"High Units","low Units")</f>
        <v>low Units</v>
      </c>
      <c r="U3276">
        <f>SUM(Table1[[#This Row],[Operating Profit]])/SUM(Table1[Operating Profit])*100</f>
        <v>1.6258443152543198E-2</v>
      </c>
      <c r="V3276">
        <f>SUM(Table1[[#This Row],[Price per Unit]]*Table1[[#This Row],[Units Sold]])</f>
        <v>13500</v>
      </c>
      <c r="W3276">
        <f>SUM(Table1[[#This Row],[Total Sales]]-Table1[[#This Row],[Operating Profit]])</f>
        <v>81000</v>
      </c>
      <c r="X3276">
        <f>SUM(Table1[[#This Row],[Total Sales]]-Table1[[#This Row],[Cost]])</f>
        <v>54000</v>
      </c>
      <c r="Y3276">
        <f>SUM(Table1[[#This Row],[profit/loss]])/SUM(Table1[profit/loss])</f>
        <v>1.6258443152543199E-4</v>
      </c>
    </row>
    <row r="3277" spans="1:25" x14ac:dyDescent="0.3">
      <c r="A3277" t="s">
        <v>29</v>
      </c>
      <c r="B3277" t="s">
        <v>17</v>
      </c>
      <c r="C3277">
        <v>1185732</v>
      </c>
      <c r="D3277" s="9">
        <v>44425</v>
      </c>
      <c r="E3277" s="8" t="str">
        <f>TEXT(Table1[[#This Row],[Invoice Date]],"dd-mm-yyyy")</f>
        <v>17-08-2021</v>
      </c>
      <c r="F3277" s="1" t="str">
        <f t="shared" si="204"/>
        <v>August</v>
      </c>
      <c r="G3277" s="1" t="str">
        <f t="shared" si="205"/>
        <v>2021</v>
      </c>
      <c r="H3277" s="1" t="str">
        <f t="shared" si="206"/>
        <v>Tuesday</v>
      </c>
      <c r="I3277" s="1" t="str">
        <f t="shared" si="207"/>
        <v>17</v>
      </c>
      <c r="J3277" t="s">
        <v>14</v>
      </c>
      <c r="K3277" t="s">
        <v>117</v>
      </c>
      <c r="L3277" t="s">
        <v>92</v>
      </c>
      <c r="M3277" t="s">
        <v>19</v>
      </c>
      <c r="N3277">
        <v>40</v>
      </c>
      <c r="O3277">
        <v>300</v>
      </c>
      <c r="P3277">
        <v>120000</v>
      </c>
      <c r="Q3277">
        <v>48000</v>
      </c>
      <c r="R3277">
        <v>0.4</v>
      </c>
      <c r="S3277" t="s">
        <v>17</v>
      </c>
      <c r="T3277" t="str">
        <f>IF(Table1[[#This Row],[Units Sold]]&gt; 700,"High Units","low Units")</f>
        <v>low Units</v>
      </c>
      <c r="U3277">
        <f>SUM(Table1[[#This Row],[Operating Profit]])/SUM(Table1[Operating Profit])*100</f>
        <v>1.4451949468927288E-2</v>
      </c>
      <c r="V3277">
        <f>SUM(Table1[[#This Row],[Price per Unit]]*Table1[[#This Row],[Units Sold]])</f>
        <v>12000</v>
      </c>
      <c r="W3277">
        <f>SUM(Table1[[#This Row],[Total Sales]]-Table1[[#This Row],[Operating Profit]])</f>
        <v>72000</v>
      </c>
      <c r="X3277">
        <f>SUM(Table1[[#This Row],[Total Sales]]-Table1[[#This Row],[Cost]])</f>
        <v>48000</v>
      </c>
      <c r="Y3277">
        <f>SUM(Table1[[#This Row],[profit/loss]])/SUM(Table1[profit/loss])</f>
        <v>1.4451949468927288E-4</v>
      </c>
    </row>
    <row r="3278" spans="1:25" x14ac:dyDescent="0.3">
      <c r="A3278" t="s">
        <v>29</v>
      </c>
      <c r="B3278" t="s">
        <v>17</v>
      </c>
      <c r="C3278">
        <v>1185732</v>
      </c>
      <c r="D3278" s="9">
        <v>44425</v>
      </c>
      <c r="E3278" s="8" t="str">
        <f>TEXT(Table1[[#This Row],[Invoice Date]],"dd-mm-yyyy")</f>
        <v>17-08-2021</v>
      </c>
      <c r="F3278" s="1" t="str">
        <f t="shared" si="204"/>
        <v>August</v>
      </c>
      <c r="G3278" s="1" t="str">
        <f t="shared" si="205"/>
        <v>2021</v>
      </c>
      <c r="H3278" s="1" t="str">
        <f t="shared" si="206"/>
        <v>Tuesday</v>
      </c>
      <c r="I3278" s="1" t="str">
        <f t="shared" si="207"/>
        <v>17</v>
      </c>
      <c r="J3278" t="s">
        <v>14</v>
      </c>
      <c r="K3278" t="s">
        <v>117</v>
      </c>
      <c r="L3278" t="s">
        <v>92</v>
      </c>
      <c r="M3278" t="s">
        <v>20</v>
      </c>
      <c r="N3278">
        <v>40</v>
      </c>
      <c r="O3278">
        <v>275</v>
      </c>
      <c r="P3278">
        <v>110000</v>
      </c>
      <c r="Q3278">
        <v>44000</v>
      </c>
      <c r="R3278">
        <v>0.4</v>
      </c>
      <c r="S3278" t="s">
        <v>17</v>
      </c>
      <c r="T3278" t="str">
        <f>IF(Table1[[#This Row],[Units Sold]]&gt; 700,"High Units","low Units")</f>
        <v>low Units</v>
      </c>
      <c r="U3278">
        <f>SUM(Table1[[#This Row],[Operating Profit]])/SUM(Table1[Operating Profit])*100</f>
        <v>1.324762034651668E-2</v>
      </c>
      <c r="V3278">
        <f>SUM(Table1[[#This Row],[Price per Unit]]*Table1[[#This Row],[Units Sold]])</f>
        <v>11000</v>
      </c>
      <c r="W3278">
        <f>SUM(Table1[[#This Row],[Total Sales]]-Table1[[#This Row],[Operating Profit]])</f>
        <v>66000</v>
      </c>
      <c r="X3278">
        <f>SUM(Table1[[#This Row],[Total Sales]]-Table1[[#This Row],[Cost]])</f>
        <v>44000</v>
      </c>
      <c r="Y3278">
        <f>SUM(Table1[[#This Row],[profit/loss]])/SUM(Table1[profit/loss])</f>
        <v>1.324762034651668E-4</v>
      </c>
    </row>
    <row r="3279" spans="1:25" x14ac:dyDescent="0.3">
      <c r="A3279" t="s">
        <v>29</v>
      </c>
      <c r="B3279" t="s">
        <v>17</v>
      </c>
      <c r="C3279">
        <v>1185732</v>
      </c>
      <c r="D3279" s="9">
        <v>44425</v>
      </c>
      <c r="E3279" s="8" t="str">
        <f>TEXT(Table1[[#This Row],[Invoice Date]],"dd-mm-yyyy")</f>
        <v>17-08-2021</v>
      </c>
      <c r="F3279" s="1" t="str">
        <f t="shared" si="204"/>
        <v>August</v>
      </c>
      <c r="G3279" s="1" t="str">
        <f t="shared" si="205"/>
        <v>2021</v>
      </c>
      <c r="H3279" s="1" t="str">
        <f t="shared" si="206"/>
        <v>Tuesday</v>
      </c>
      <c r="I3279" s="1" t="str">
        <f t="shared" si="207"/>
        <v>17</v>
      </c>
      <c r="J3279" t="s">
        <v>14</v>
      </c>
      <c r="K3279" t="s">
        <v>117</v>
      </c>
      <c r="L3279" t="s">
        <v>92</v>
      </c>
      <c r="M3279" t="s">
        <v>21</v>
      </c>
      <c r="N3279">
        <v>50</v>
      </c>
      <c r="O3279">
        <v>250</v>
      </c>
      <c r="P3279">
        <v>125000</v>
      </c>
      <c r="Q3279">
        <v>50000</v>
      </c>
      <c r="R3279">
        <v>0.4</v>
      </c>
      <c r="S3279" t="s">
        <v>17</v>
      </c>
      <c r="T3279" t="str">
        <f>IF(Table1[[#This Row],[Units Sold]]&gt; 700,"High Units","low Units")</f>
        <v>low Units</v>
      </c>
      <c r="U3279">
        <f>SUM(Table1[[#This Row],[Operating Profit]])/SUM(Table1[Operating Profit])*100</f>
        <v>1.5054114030132591E-2</v>
      </c>
      <c r="V3279">
        <f>SUM(Table1[[#This Row],[Price per Unit]]*Table1[[#This Row],[Units Sold]])</f>
        <v>12500</v>
      </c>
      <c r="W3279">
        <f>SUM(Table1[[#This Row],[Total Sales]]-Table1[[#This Row],[Operating Profit]])</f>
        <v>75000</v>
      </c>
      <c r="X3279">
        <f>SUM(Table1[[#This Row],[Total Sales]]-Table1[[#This Row],[Cost]])</f>
        <v>50000</v>
      </c>
      <c r="Y3279">
        <f>SUM(Table1[[#This Row],[profit/loss]])/SUM(Table1[profit/loss])</f>
        <v>1.5054114030132592E-4</v>
      </c>
    </row>
    <row r="3280" spans="1:25" x14ac:dyDescent="0.3">
      <c r="A3280" t="s">
        <v>29</v>
      </c>
      <c r="B3280" t="s">
        <v>17</v>
      </c>
      <c r="C3280">
        <v>1185732</v>
      </c>
      <c r="D3280" s="9">
        <v>44425</v>
      </c>
      <c r="E3280" s="8" t="str">
        <f>TEXT(Table1[[#This Row],[Invoice Date]],"dd-mm-yyyy")</f>
        <v>17-08-2021</v>
      </c>
      <c r="F3280" s="1" t="str">
        <f t="shared" si="204"/>
        <v>August</v>
      </c>
      <c r="G3280" s="1" t="str">
        <f t="shared" si="205"/>
        <v>2021</v>
      </c>
      <c r="H3280" s="1" t="str">
        <f t="shared" si="206"/>
        <v>Tuesday</v>
      </c>
      <c r="I3280" s="1" t="str">
        <f t="shared" si="207"/>
        <v>17</v>
      </c>
      <c r="J3280" t="s">
        <v>14</v>
      </c>
      <c r="K3280" t="s">
        <v>117</v>
      </c>
      <c r="L3280" t="s">
        <v>92</v>
      </c>
      <c r="M3280" t="s">
        <v>22</v>
      </c>
      <c r="N3280">
        <v>55</v>
      </c>
      <c r="O3280">
        <v>425</v>
      </c>
      <c r="P3280">
        <v>233750</v>
      </c>
      <c r="Q3280">
        <v>93500</v>
      </c>
      <c r="R3280">
        <v>0.4</v>
      </c>
      <c r="S3280" t="s">
        <v>17</v>
      </c>
      <c r="T3280" t="str">
        <f>IF(Table1[[#This Row],[Units Sold]]&gt; 700,"High Units","low Units")</f>
        <v>low Units</v>
      </c>
      <c r="U3280">
        <f>SUM(Table1[[#This Row],[Operating Profit]])/SUM(Table1[Operating Profit])*100</f>
        <v>2.8151193236347946E-2</v>
      </c>
      <c r="V3280">
        <f>SUM(Table1[[#This Row],[Price per Unit]]*Table1[[#This Row],[Units Sold]])</f>
        <v>23375</v>
      </c>
      <c r="W3280">
        <f>SUM(Table1[[#This Row],[Total Sales]]-Table1[[#This Row],[Operating Profit]])</f>
        <v>140250</v>
      </c>
      <c r="X3280">
        <f>SUM(Table1[[#This Row],[Total Sales]]-Table1[[#This Row],[Cost]])</f>
        <v>93500</v>
      </c>
      <c r="Y3280">
        <f>SUM(Table1[[#This Row],[profit/loss]])/SUM(Table1[profit/loss])</f>
        <v>2.8151193236347947E-4</v>
      </c>
    </row>
    <row r="3281" spans="1:25" x14ac:dyDescent="0.3">
      <c r="A3281" t="s">
        <v>29</v>
      </c>
      <c r="B3281" t="s">
        <v>17</v>
      </c>
      <c r="C3281">
        <v>1185732</v>
      </c>
      <c r="D3281" s="9">
        <v>44457</v>
      </c>
      <c r="E3281" s="8" t="str">
        <f>TEXT(Table1[[#This Row],[Invoice Date]],"dd-mm-yyyy")</f>
        <v>18-09-2021</v>
      </c>
      <c r="F3281" s="1" t="str">
        <f t="shared" si="204"/>
        <v>September</v>
      </c>
      <c r="G3281" s="1" t="str">
        <f t="shared" si="205"/>
        <v>2021</v>
      </c>
      <c r="H3281" s="1" t="str">
        <f t="shared" si="206"/>
        <v>Saturday</v>
      </c>
      <c r="I3281" s="1" t="str">
        <f t="shared" si="207"/>
        <v>18</v>
      </c>
      <c r="J3281" t="s">
        <v>14</v>
      </c>
      <c r="K3281" t="s">
        <v>117</v>
      </c>
      <c r="L3281" t="s">
        <v>92</v>
      </c>
      <c r="M3281" t="s">
        <v>16</v>
      </c>
      <c r="N3281">
        <v>35</v>
      </c>
      <c r="O3281">
        <v>550</v>
      </c>
      <c r="P3281">
        <v>192500</v>
      </c>
      <c r="Q3281">
        <v>77000</v>
      </c>
      <c r="R3281">
        <v>0.4</v>
      </c>
      <c r="S3281" t="s">
        <v>17</v>
      </c>
      <c r="T3281" t="str">
        <f>IF(Table1[[#This Row],[Units Sold]]&gt; 700,"High Units","low Units")</f>
        <v>low Units</v>
      </c>
      <c r="U3281">
        <f>SUM(Table1[[#This Row],[Operating Profit]])/SUM(Table1[Operating Profit])*100</f>
        <v>2.318333560640419E-2</v>
      </c>
      <c r="V3281">
        <f>SUM(Table1[[#This Row],[Price per Unit]]*Table1[[#This Row],[Units Sold]])</f>
        <v>19250</v>
      </c>
      <c r="W3281">
        <f>SUM(Table1[[#This Row],[Total Sales]]-Table1[[#This Row],[Operating Profit]])</f>
        <v>115500</v>
      </c>
      <c r="X3281">
        <f>SUM(Table1[[#This Row],[Total Sales]]-Table1[[#This Row],[Cost]])</f>
        <v>77000</v>
      </c>
      <c r="Y3281">
        <f>SUM(Table1[[#This Row],[profit/loss]])/SUM(Table1[profit/loss])</f>
        <v>2.3183335606404191E-4</v>
      </c>
    </row>
    <row r="3282" spans="1:25" x14ac:dyDescent="0.3">
      <c r="A3282" t="s">
        <v>29</v>
      </c>
      <c r="B3282" t="s">
        <v>17</v>
      </c>
      <c r="C3282">
        <v>1185732</v>
      </c>
      <c r="D3282" s="9">
        <v>44457</v>
      </c>
      <c r="E3282" s="8" t="str">
        <f>TEXT(Table1[[#This Row],[Invoice Date]],"dd-mm-yyyy")</f>
        <v>18-09-2021</v>
      </c>
      <c r="F3282" s="1" t="str">
        <f t="shared" si="204"/>
        <v>September</v>
      </c>
      <c r="G3282" s="1" t="str">
        <f t="shared" si="205"/>
        <v>2021</v>
      </c>
      <c r="H3282" s="1" t="str">
        <f t="shared" si="206"/>
        <v>Saturday</v>
      </c>
      <c r="I3282" s="1" t="str">
        <f t="shared" si="207"/>
        <v>18</v>
      </c>
      <c r="J3282" t="s">
        <v>14</v>
      </c>
      <c r="K3282" t="s">
        <v>117</v>
      </c>
      <c r="L3282" t="s">
        <v>92</v>
      </c>
      <c r="M3282" t="s">
        <v>18</v>
      </c>
      <c r="N3282">
        <v>30</v>
      </c>
      <c r="O3282">
        <v>350</v>
      </c>
      <c r="P3282">
        <v>105000</v>
      </c>
      <c r="Q3282">
        <v>42000</v>
      </c>
      <c r="R3282">
        <v>0.4</v>
      </c>
      <c r="S3282" t="s">
        <v>17</v>
      </c>
      <c r="T3282" t="str">
        <f>IF(Table1[[#This Row],[Units Sold]]&gt; 700,"High Units","low Units")</f>
        <v>low Units</v>
      </c>
      <c r="U3282">
        <f>SUM(Table1[[#This Row],[Operating Profit]])/SUM(Table1[Operating Profit])*100</f>
        <v>1.2645455785311377E-2</v>
      </c>
      <c r="V3282">
        <f>SUM(Table1[[#This Row],[Price per Unit]]*Table1[[#This Row],[Units Sold]])</f>
        <v>10500</v>
      </c>
      <c r="W3282">
        <f>SUM(Table1[[#This Row],[Total Sales]]-Table1[[#This Row],[Operating Profit]])</f>
        <v>63000</v>
      </c>
      <c r="X3282">
        <f>SUM(Table1[[#This Row],[Total Sales]]-Table1[[#This Row],[Cost]])</f>
        <v>42000</v>
      </c>
      <c r="Y3282">
        <f>SUM(Table1[[#This Row],[profit/loss]])/SUM(Table1[profit/loss])</f>
        <v>1.2645455785311377E-4</v>
      </c>
    </row>
    <row r="3283" spans="1:25" x14ac:dyDescent="0.3">
      <c r="A3283" t="s">
        <v>29</v>
      </c>
      <c r="B3283" t="s">
        <v>17</v>
      </c>
      <c r="C3283">
        <v>1185732</v>
      </c>
      <c r="D3283" s="9">
        <v>44457</v>
      </c>
      <c r="E3283" s="8" t="str">
        <f>TEXT(Table1[[#This Row],[Invoice Date]],"dd-mm-yyyy")</f>
        <v>18-09-2021</v>
      </c>
      <c r="F3283" s="1" t="str">
        <f t="shared" si="204"/>
        <v>September</v>
      </c>
      <c r="G3283" s="1" t="str">
        <f t="shared" si="205"/>
        <v>2021</v>
      </c>
      <c r="H3283" s="1" t="str">
        <f t="shared" si="206"/>
        <v>Saturday</v>
      </c>
      <c r="I3283" s="1" t="str">
        <f t="shared" si="207"/>
        <v>18</v>
      </c>
      <c r="J3283" t="s">
        <v>14</v>
      </c>
      <c r="K3283" t="s">
        <v>117</v>
      </c>
      <c r="L3283" t="s">
        <v>92</v>
      </c>
      <c r="M3283" t="s">
        <v>19</v>
      </c>
      <c r="N3283">
        <v>25</v>
      </c>
      <c r="O3283">
        <v>250</v>
      </c>
      <c r="P3283">
        <v>62500</v>
      </c>
      <c r="Q3283">
        <v>25000</v>
      </c>
      <c r="R3283">
        <v>0.4</v>
      </c>
      <c r="S3283" t="s">
        <v>17</v>
      </c>
      <c r="T3283" t="str">
        <f>IF(Table1[[#This Row],[Units Sold]]&gt; 700,"High Units","low Units")</f>
        <v>low Units</v>
      </c>
      <c r="U3283">
        <f>SUM(Table1[[#This Row],[Operating Profit]])/SUM(Table1[Operating Profit])*100</f>
        <v>7.5270570150662956E-3</v>
      </c>
      <c r="V3283">
        <f>SUM(Table1[[#This Row],[Price per Unit]]*Table1[[#This Row],[Units Sold]])</f>
        <v>6250</v>
      </c>
      <c r="W3283">
        <f>SUM(Table1[[#This Row],[Total Sales]]-Table1[[#This Row],[Operating Profit]])</f>
        <v>37500</v>
      </c>
      <c r="X3283">
        <f>SUM(Table1[[#This Row],[Total Sales]]-Table1[[#This Row],[Cost]])</f>
        <v>25000</v>
      </c>
      <c r="Y3283">
        <f>SUM(Table1[[#This Row],[profit/loss]])/SUM(Table1[profit/loss])</f>
        <v>7.5270570150662958E-5</v>
      </c>
    </row>
    <row r="3284" spans="1:25" x14ac:dyDescent="0.3">
      <c r="A3284" t="s">
        <v>29</v>
      </c>
      <c r="B3284" t="s">
        <v>17</v>
      </c>
      <c r="C3284">
        <v>1185732</v>
      </c>
      <c r="D3284" s="9">
        <v>44457</v>
      </c>
      <c r="E3284" s="8" t="str">
        <f>TEXT(Table1[[#This Row],[Invoice Date]],"dd-mm-yyyy")</f>
        <v>18-09-2021</v>
      </c>
      <c r="F3284" s="1" t="str">
        <f t="shared" si="204"/>
        <v>September</v>
      </c>
      <c r="G3284" s="1" t="str">
        <f t="shared" si="205"/>
        <v>2021</v>
      </c>
      <c r="H3284" s="1" t="str">
        <f t="shared" si="206"/>
        <v>Saturday</v>
      </c>
      <c r="I3284" s="1" t="str">
        <f t="shared" si="207"/>
        <v>18</v>
      </c>
      <c r="J3284" t="s">
        <v>14</v>
      </c>
      <c r="K3284" t="s">
        <v>117</v>
      </c>
      <c r="L3284" t="s">
        <v>92</v>
      </c>
      <c r="M3284" t="s">
        <v>20</v>
      </c>
      <c r="N3284">
        <v>25</v>
      </c>
      <c r="O3284">
        <v>225</v>
      </c>
      <c r="P3284">
        <v>56250</v>
      </c>
      <c r="Q3284">
        <v>22500</v>
      </c>
      <c r="R3284">
        <v>0.4</v>
      </c>
      <c r="S3284" t="s">
        <v>17</v>
      </c>
      <c r="T3284" t="str">
        <f>IF(Table1[[#This Row],[Units Sold]]&gt; 700,"High Units","low Units")</f>
        <v>low Units</v>
      </c>
      <c r="U3284">
        <f>SUM(Table1[[#This Row],[Operating Profit]])/SUM(Table1[Operating Profit])*100</f>
        <v>6.7743513135596666E-3</v>
      </c>
      <c r="V3284">
        <f>SUM(Table1[[#This Row],[Price per Unit]]*Table1[[#This Row],[Units Sold]])</f>
        <v>5625</v>
      </c>
      <c r="W3284">
        <f>SUM(Table1[[#This Row],[Total Sales]]-Table1[[#This Row],[Operating Profit]])</f>
        <v>33750</v>
      </c>
      <c r="X3284">
        <f>SUM(Table1[[#This Row],[Total Sales]]-Table1[[#This Row],[Cost]])</f>
        <v>22500</v>
      </c>
      <c r="Y3284">
        <f>SUM(Table1[[#This Row],[profit/loss]])/SUM(Table1[profit/loss])</f>
        <v>6.7743513135596668E-5</v>
      </c>
    </row>
    <row r="3285" spans="1:25" x14ac:dyDescent="0.3">
      <c r="A3285" t="s">
        <v>29</v>
      </c>
      <c r="B3285" t="s">
        <v>17</v>
      </c>
      <c r="C3285">
        <v>1185732</v>
      </c>
      <c r="D3285" s="9">
        <v>44457</v>
      </c>
      <c r="E3285" s="8" t="str">
        <f>TEXT(Table1[[#This Row],[Invoice Date]],"dd-mm-yyyy")</f>
        <v>18-09-2021</v>
      </c>
      <c r="F3285" s="1" t="str">
        <f t="shared" si="204"/>
        <v>September</v>
      </c>
      <c r="G3285" s="1" t="str">
        <f t="shared" si="205"/>
        <v>2021</v>
      </c>
      <c r="H3285" s="1" t="str">
        <f t="shared" si="206"/>
        <v>Saturday</v>
      </c>
      <c r="I3285" s="1" t="str">
        <f t="shared" si="207"/>
        <v>18</v>
      </c>
      <c r="J3285" t="s">
        <v>14</v>
      </c>
      <c r="K3285" t="s">
        <v>117</v>
      </c>
      <c r="L3285" t="s">
        <v>92</v>
      </c>
      <c r="M3285" t="s">
        <v>21</v>
      </c>
      <c r="N3285">
        <v>35</v>
      </c>
      <c r="O3285">
        <v>225</v>
      </c>
      <c r="P3285">
        <v>78750</v>
      </c>
      <c r="Q3285">
        <v>31500</v>
      </c>
      <c r="R3285">
        <v>0.4</v>
      </c>
      <c r="S3285" t="s">
        <v>17</v>
      </c>
      <c r="T3285" t="str">
        <f>IF(Table1[[#This Row],[Units Sold]]&gt; 700,"High Units","low Units")</f>
        <v>low Units</v>
      </c>
      <c r="U3285">
        <f>SUM(Table1[[#This Row],[Operating Profit]])/SUM(Table1[Operating Profit])*100</f>
        <v>9.484091838983532E-3</v>
      </c>
      <c r="V3285">
        <f>SUM(Table1[[#This Row],[Price per Unit]]*Table1[[#This Row],[Units Sold]])</f>
        <v>7875</v>
      </c>
      <c r="W3285">
        <f>SUM(Table1[[#This Row],[Total Sales]]-Table1[[#This Row],[Operating Profit]])</f>
        <v>47250</v>
      </c>
      <c r="X3285">
        <f>SUM(Table1[[#This Row],[Total Sales]]-Table1[[#This Row],[Cost]])</f>
        <v>31500</v>
      </c>
      <c r="Y3285">
        <f>SUM(Table1[[#This Row],[profit/loss]])/SUM(Table1[profit/loss])</f>
        <v>9.4840918389835324E-5</v>
      </c>
    </row>
    <row r="3286" spans="1:25" x14ac:dyDescent="0.3">
      <c r="A3286" t="s">
        <v>29</v>
      </c>
      <c r="B3286" t="s">
        <v>17</v>
      </c>
      <c r="C3286">
        <v>1185732</v>
      </c>
      <c r="D3286" s="9">
        <v>44457</v>
      </c>
      <c r="E3286" s="8" t="str">
        <f>TEXT(Table1[[#This Row],[Invoice Date]],"dd-mm-yyyy")</f>
        <v>18-09-2021</v>
      </c>
      <c r="F3286" s="1" t="str">
        <f t="shared" si="204"/>
        <v>September</v>
      </c>
      <c r="G3286" s="1" t="str">
        <f t="shared" si="205"/>
        <v>2021</v>
      </c>
      <c r="H3286" s="1" t="str">
        <f t="shared" si="206"/>
        <v>Saturday</v>
      </c>
      <c r="I3286" s="1" t="str">
        <f t="shared" si="207"/>
        <v>18</v>
      </c>
      <c r="J3286" t="s">
        <v>14</v>
      </c>
      <c r="K3286" t="s">
        <v>117</v>
      </c>
      <c r="L3286" t="s">
        <v>92</v>
      </c>
      <c r="M3286" t="s">
        <v>22</v>
      </c>
      <c r="N3286">
        <v>40</v>
      </c>
      <c r="O3286">
        <v>300</v>
      </c>
      <c r="P3286">
        <v>120000</v>
      </c>
      <c r="Q3286">
        <v>48000</v>
      </c>
      <c r="R3286">
        <v>0.4</v>
      </c>
      <c r="S3286" t="s">
        <v>17</v>
      </c>
      <c r="T3286" t="str">
        <f>IF(Table1[[#This Row],[Units Sold]]&gt; 700,"High Units","low Units")</f>
        <v>low Units</v>
      </c>
      <c r="U3286">
        <f>SUM(Table1[[#This Row],[Operating Profit]])/SUM(Table1[Operating Profit])*100</f>
        <v>1.4451949468927288E-2</v>
      </c>
      <c r="V3286">
        <f>SUM(Table1[[#This Row],[Price per Unit]]*Table1[[#This Row],[Units Sold]])</f>
        <v>12000</v>
      </c>
      <c r="W3286">
        <f>SUM(Table1[[#This Row],[Total Sales]]-Table1[[#This Row],[Operating Profit]])</f>
        <v>72000</v>
      </c>
      <c r="X3286">
        <f>SUM(Table1[[#This Row],[Total Sales]]-Table1[[#This Row],[Cost]])</f>
        <v>48000</v>
      </c>
      <c r="Y3286">
        <f>SUM(Table1[[#This Row],[profit/loss]])/SUM(Table1[profit/loss])</f>
        <v>1.4451949468927288E-4</v>
      </c>
    </row>
    <row r="3287" spans="1:25" x14ac:dyDescent="0.3">
      <c r="A3287" t="s">
        <v>29</v>
      </c>
      <c r="B3287" t="s">
        <v>17</v>
      </c>
      <c r="C3287">
        <v>1185732</v>
      </c>
      <c r="D3287" s="9">
        <v>44486</v>
      </c>
      <c r="E3287" s="8" t="str">
        <f>TEXT(Table1[[#This Row],[Invoice Date]],"dd-mm-yyyy")</f>
        <v>17-10-2021</v>
      </c>
      <c r="F3287" s="1" t="str">
        <f t="shared" si="204"/>
        <v>October</v>
      </c>
      <c r="G3287" s="1" t="str">
        <f t="shared" si="205"/>
        <v>2021</v>
      </c>
      <c r="H3287" s="1" t="str">
        <f t="shared" si="206"/>
        <v>Sunday</v>
      </c>
      <c r="I3287" s="1" t="str">
        <f t="shared" si="207"/>
        <v>17</v>
      </c>
      <c r="J3287" t="s">
        <v>14</v>
      </c>
      <c r="K3287" t="s">
        <v>117</v>
      </c>
      <c r="L3287" t="s">
        <v>92</v>
      </c>
      <c r="M3287" t="s">
        <v>16</v>
      </c>
      <c r="N3287">
        <v>45</v>
      </c>
      <c r="O3287">
        <v>425</v>
      </c>
      <c r="P3287">
        <v>191250</v>
      </c>
      <c r="Q3287">
        <v>76500</v>
      </c>
      <c r="R3287">
        <v>0.4</v>
      </c>
      <c r="S3287" t="s">
        <v>17</v>
      </c>
      <c r="T3287" t="str">
        <f>IF(Table1[[#This Row],[Units Sold]]&gt; 700,"High Units","low Units")</f>
        <v>low Units</v>
      </c>
      <c r="U3287">
        <f>SUM(Table1[[#This Row],[Operating Profit]])/SUM(Table1[Operating Profit])*100</f>
        <v>2.3032794466102867E-2</v>
      </c>
      <c r="V3287">
        <f>SUM(Table1[[#This Row],[Price per Unit]]*Table1[[#This Row],[Units Sold]])</f>
        <v>19125</v>
      </c>
      <c r="W3287">
        <f>SUM(Table1[[#This Row],[Total Sales]]-Table1[[#This Row],[Operating Profit]])</f>
        <v>114750</v>
      </c>
      <c r="X3287">
        <f>SUM(Table1[[#This Row],[Total Sales]]-Table1[[#This Row],[Cost]])</f>
        <v>76500</v>
      </c>
      <c r="Y3287">
        <f>SUM(Table1[[#This Row],[profit/loss]])/SUM(Table1[profit/loss])</f>
        <v>2.3032794466102866E-4</v>
      </c>
    </row>
    <row r="3288" spans="1:25" x14ac:dyDescent="0.3">
      <c r="A3288" t="s">
        <v>29</v>
      </c>
      <c r="B3288" t="s">
        <v>17</v>
      </c>
      <c r="C3288">
        <v>1185732</v>
      </c>
      <c r="D3288" s="9">
        <v>44486</v>
      </c>
      <c r="E3288" s="8" t="str">
        <f>TEXT(Table1[[#This Row],[Invoice Date]],"dd-mm-yyyy")</f>
        <v>17-10-2021</v>
      </c>
      <c r="F3288" s="1" t="str">
        <f t="shared" si="204"/>
        <v>October</v>
      </c>
      <c r="G3288" s="1" t="str">
        <f t="shared" si="205"/>
        <v>2021</v>
      </c>
      <c r="H3288" s="1" t="str">
        <f t="shared" si="206"/>
        <v>Sunday</v>
      </c>
      <c r="I3288" s="1" t="str">
        <f t="shared" si="207"/>
        <v>17</v>
      </c>
      <c r="J3288" t="s">
        <v>14</v>
      </c>
      <c r="K3288" t="s">
        <v>117</v>
      </c>
      <c r="L3288" t="s">
        <v>92</v>
      </c>
      <c r="M3288" t="s">
        <v>18</v>
      </c>
      <c r="N3288">
        <v>35</v>
      </c>
      <c r="O3288">
        <v>275</v>
      </c>
      <c r="P3288">
        <v>96250</v>
      </c>
      <c r="Q3288">
        <v>38500</v>
      </c>
      <c r="R3288">
        <v>0.4</v>
      </c>
      <c r="S3288" t="s">
        <v>17</v>
      </c>
      <c r="T3288" t="str">
        <f>IF(Table1[[#This Row],[Units Sold]]&gt; 700,"High Units","low Units")</f>
        <v>low Units</v>
      </c>
      <c r="U3288">
        <f>SUM(Table1[[#This Row],[Operating Profit]])/SUM(Table1[Operating Profit])*100</f>
        <v>1.1591667803202095E-2</v>
      </c>
      <c r="V3288">
        <f>SUM(Table1[[#This Row],[Price per Unit]]*Table1[[#This Row],[Units Sold]])</f>
        <v>9625</v>
      </c>
      <c r="W3288">
        <f>SUM(Table1[[#This Row],[Total Sales]]-Table1[[#This Row],[Operating Profit]])</f>
        <v>57750</v>
      </c>
      <c r="X3288">
        <f>SUM(Table1[[#This Row],[Total Sales]]-Table1[[#This Row],[Cost]])</f>
        <v>38500</v>
      </c>
      <c r="Y3288">
        <f>SUM(Table1[[#This Row],[profit/loss]])/SUM(Table1[profit/loss])</f>
        <v>1.1591667803202096E-4</v>
      </c>
    </row>
    <row r="3289" spans="1:25" x14ac:dyDescent="0.3">
      <c r="A3289" t="s">
        <v>29</v>
      </c>
      <c r="B3289" t="s">
        <v>17</v>
      </c>
      <c r="C3289">
        <v>1185732</v>
      </c>
      <c r="D3289" s="9">
        <v>44486</v>
      </c>
      <c r="E3289" s="8" t="str">
        <f>TEXT(Table1[[#This Row],[Invoice Date]],"dd-mm-yyyy")</f>
        <v>17-10-2021</v>
      </c>
      <c r="F3289" s="1" t="str">
        <f t="shared" si="204"/>
        <v>October</v>
      </c>
      <c r="G3289" s="1" t="str">
        <f t="shared" si="205"/>
        <v>2021</v>
      </c>
      <c r="H3289" s="1" t="str">
        <f t="shared" si="206"/>
        <v>Sunday</v>
      </c>
      <c r="I3289" s="1" t="str">
        <f t="shared" si="207"/>
        <v>17</v>
      </c>
      <c r="J3289" t="s">
        <v>14</v>
      </c>
      <c r="K3289" t="s">
        <v>117</v>
      </c>
      <c r="L3289" t="s">
        <v>92</v>
      </c>
      <c r="M3289" t="s">
        <v>19</v>
      </c>
      <c r="N3289">
        <v>35</v>
      </c>
      <c r="O3289">
        <v>175</v>
      </c>
      <c r="P3289">
        <v>61250</v>
      </c>
      <c r="Q3289">
        <v>24500</v>
      </c>
      <c r="R3289">
        <v>0.4</v>
      </c>
      <c r="S3289" t="s">
        <v>17</v>
      </c>
      <c r="T3289" t="str">
        <f>IF(Table1[[#This Row],[Units Sold]]&gt; 700,"High Units","low Units")</f>
        <v>low Units</v>
      </c>
      <c r="U3289">
        <f>SUM(Table1[[#This Row],[Operating Profit]])/SUM(Table1[Operating Profit])*100</f>
        <v>7.3765158747649707E-3</v>
      </c>
      <c r="V3289">
        <f>SUM(Table1[[#This Row],[Price per Unit]]*Table1[[#This Row],[Units Sold]])</f>
        <v>6125</v>
      </c>
      <c r="W3289">
        <f>SUM(Table1[[#This Row],[Total Sales]]-Table1[[#This Row],[Operating Profit]])</f>
        <v>36750</v>
      </c>
      <c r="X3289">
        <f>SUM(Table1[[#This Row],[Total Sales]]-Table1[[#This Row],[Cost]])</f>
        <v>24500</v>
      </c>
      <c r="Y3289">
        <f>SUM(Table1[[#This Row],[profit/loss]])/SUM(Table1[profit/loss])</f>
        <v>7.3765158747649706E-5</v>
      </c>
    </row>
    <row r="3290" spans="1:25" x14ac:dyDescent="0.3">
      <c r="A3290" t="s">
        <v>29</v>
      </c>
      <c r="B3290" t="s">
        <v>17</v>
      </c>
      <c r="C3290">
        <v>1185732</v>
      </c>
      <c r="D3290" s="9">
        <v>44486</v>
      </c>
      <c r="E3290" s="8" t="str">
        <f>TEXT(Table1[[#This Row],[Invoice Date]],"dd-mm-yyyy")</f>
        <v>17-10-2021</v>
      </c>
      <c r="F3290" s="1" t="str">
        <f t="shared" si="204"/>
        <v>October</v>
      </c>
      <c r="G3290" s="1" t="str">
        <f t="shared" si="205"/>
        <v>2021</v>
      </c>
      <c r="H3290" s="1" t="str">
        <f t="shared" si="206"/>
        <v>Sunday</v>
      </c>
      <c r="I3290" s="1" t="str">
        <f t="shared" si="207"/>
        <v>17</v>
      </c>
      <c r="J3290" t="s">
        <v>14</v>
      </c>
      <c r="K3290" t="s">
        <v>117</v>
      </c>
      <c r="L3290" t="s">
        <v>92</v>
      </c>
      <c r="M3290" t="s">
        <v>20</v>
      </c>
      <c r="N3290">
        <v>35</v>
      </c>
      <c r="O3290">
        <v>175</v>
      </c>
      <c r="P3290">
        <v>61250</v>
      </c>
      <c r="Q3290">
        <v>24500</v>
      </c>
      <c r="R3290">
        <v>0.4</v>
      </c>
      <c r="S3290" t="s">
        <v>17</v>
      </c>
      <c r="T3290" t="str">
        <f>IF(Table1[[#This Row],[Units Sold]]&gt; 700,"High Units","low Units")</f>
        <v>low Units</v>
      </c>
      <c r="U3290">
        <f>SUM(Table1[[#This Row],[Operating Profit]])/SUM(Table1[Operating Profit])*100</f>
        <v>7.3765158747649707E-3</v>
      </c>
      <c r="V3290">
        <f>SUM(Table1[[#This Row],[Price per Unit]]*Table1[[#This Row],[Units Sold]])</f>
        <v>6125</v>
      </c>
      <c r="W3290">
        <f>SUM(Table1[[#This Row],[Total Sales]]-Table1[[#This Row],[Operating Profit]])</f>
        <v>36750</v>
      </c>
      <c r="X3290">
        <f>SUM(Table1[[#This Row],[Total Sales]]-Table1[[#This Row],[Cost]])</f>
        <v>24500</v>
      </c>
      <c r="Y3290">
        <f>SUM(Table1[[#This Row],[profit/loss]])/SUM(Table1[profit/loss])</f>
        <v>7.3765158747649706E-5</v>
      </c>
    </row>
    <row r="3291" spans="1:25" x14ac:dyDescent="0.3">
      <c r="A3291" t="s">
        <v>29</v>
      </c>
      <c r="B3291" t="s">
        <v>17</v>
      </c>
      <c r="C3291">
        <v>1185732</v>
      </c>
      <c r="D3291" s="9">
        <v>44486</v>
      </c>
      <c r="E3291" s="8" t="str">
        <f>TEXT(Table1[[#This Row],[Invoice Date]],"dd-mm-yyyy")</f>
        <v>17-10-2021</v>
      </c>
      <c r="F3291" s="1" t="str">
        <f t="shared" si="204"/>
        <v>October</v>
      </c>
      <c r="G3291" s="1" t="str">
        <f t="shared" si="205"/>
        <v>2021</v>
      </c>
      <c r="H3291" s="1" t="str">
        <f t="shared" si="206"/>
        <v>Sunday</v>
      </c>
      <c r="I3291" s="1" t="str">
        <f t="shared" si="207"/>
        <v>17</v>
      </c>
      <c r="J3291" t="s">
        <v>14</v>
      </c>
      <c r="K3291" t="s">
        <v>117</v>
      </c>
      <c r="L3291" t="s">
        <v>92</v>
      </c>
      <c r="M3291" t="s">
        <v>21</v>
      </c>
      <c r="N3291">
        <v>45</v>
      </c>
      <c r="O3291">
        <v>175</v>
      </c>
      <c r="P3291">
        <v>78750</v>
      </c>
      <c r="Q3291">
        <v>31500</v>
      </c>
      <c r="R3291">
        <v>0.4</v>
      </c>
      <c r="S3291" t="s">
        <v>17</v>
      </c>
      <c r="T3291" t="str">
        <f>IF(Table1[[#This Row],[Units Sold]]&gt; 700,"High Units","low Units")</f>
        <v>low Units</v>
      </c>
      <c r="U3291">
        <f>SUM(Table1[[#This Row],[Operating Profit]])/SUM(Table1[Operating Profit])*100</f>
        <v>9.484091838983532E-3</v>
      </c>
      <c r="V3291">
        <f>SUM(Table1[[#This Row],[Price per Unit]]*Table1[[#This Row],[Units Sold]])</f>
        <v>7875</v>
      </c>
      <c r="W3291">
        <f>SUM(Table1[[#This Row],[Total Sales]]-Table1[[#This Row],[Operating Profit]])</f>
        <v>47250</v>
      </c>
      <c r="X3291">
        <f>SUM(Table1[[#This Row],[Total Sales]]-Table1[[#This Row],[Cost]])</f>
        <v>31500</v>
      </c>
      <c r="Y3291">
        <f>SUM(Table1[[#This Row],[profit/loss]])/SUM(Table1[profit/loss])</f>
        <v>9.4840918389835324E-5</v>
      </c>
    </row>
    <row r="3292" spans="1:25" x14ac:dyDescent="0.3">
      <c r="A3292" t="s">
        <v>13</v>
      </c>
      <c r="B3292" t="s">
        <v>17</v>
      </c>
      <c r="C3292">
        <v>1185732</v>
      </c>
      <c r="D3292" s="9">
        <v>44486</v>
      </c>
      <c r="E3292" s="8" t="str">
        <f>TEXT(Table1[[#This Row],[Invoice Date]],"dd-mm-yyyy")</f>
        <v>17-10-2021</v>
      </c>
      <c r="F3292" s="1" t="str">
        <f t="shared" si="204"/>
        <v>October</v>
      </c>
      <c r="G3292" s="1" t="str">
        <f t="shared" si="205"/>
        <v>2021</v>
      </c>
      <c r="H3292" s="1" t="str">
        <f t="shared" si="206"/>
        <v>Sunday</v>
      </c>
      <c r="I3292" s="1" t="str">
        <f t="shared" si="207"/>
        <v>17</v>
      </c>
      <c r="J3292" t="s">
        <v>14</v>
      </c>
      <c r="K3292" t="s">
        <v>117</v>
      </c>
      <c r="L3292" t="s">
        <v>92</v>
      </c>
      <c r="M3292" t="s">
        <v>22</v>
      </c>
      <c r="N3292">
        <v>50</v>
      </c>
      <c r="O3292">
        <v>300</v>
      </c>
      <c r="P3292">
        <v>150000</v>
      </c>
      <c r="Q3292">
        <v>60000</v>
      </c>
      <c r="R3292">
        <v>0.4</v>
      </c>
      <c r="S3292" t="s">
        <v>17</v>
      </c>
      <c r="T3292" t="str">
        <f>IF(Table1[[#This Row],[Units Sold]]&gt; 700,"High Units","low Units")</f>
        <v>low Units</v>
      </c>
      <c r="U3292">
        <f>SUM(Table1[[#This Row],[Operating Profit]])/SUM(Table1[Operating Profit])*100</f>
        <v>1.8064936836159111E-2</v>
      </c>
      <c r="V3292">
        <f>SUM(Table1[[#This Row],[Price per Unit]]*Table1[[#This Row],[Units Sold]])</f>
        <v>15000</v>
      </c>
      <c r="W3292">
        <f>SUM(Table1[[#This Row],[Total Sales]]-Table1[[#This Row],[Operating Profit]])</f>
        <v>90000</v>
      </c>
      <c r="X3292">
        <f>SUM(Table1[[#This Row],[Total Sales]]-Table1[[#This Row],[Cost]])</f>
        <v>60000</v>
      </c>
      <c r="Y3292">
        <f>SUM(Table1[[#This Row],[profit/loss]])/SUM(Table1[profit/loss])</f>
        <v>1.8064936836159111E-4</v>
      </c>
    </row>
    <row r="3293" spans="1:25" x14ac:dyDescent="0.3">
      <c r="A3293" t="s">
        <v>13</v>
      </c>
      <c r="B3293" t="s">
        <v>17</v>
      </c>
      <c r="C3293">
        <v>1185732</v>
      </c>
      <c r="D3293" s="9">
        <v>44517</v>
      </c>
      <c r="E3293" s="8" t="str">
        <f>TEXT(Table1[[#This Row],[Invoice Date]],"dd-mm-yyyy")</f>
        <v>17-11-2021</v>
      </c>
      <c r="F3293" s="1" t="str">
        <f t="shared" si="204"/>
        <v>November</v>
      </c>
      <c r="G3293" s="1" t="str">
        <f t="shared" si="205"/>
        <v>2021</v>
      </c>
      <c r="H3293" s="1" t="str">
        <f t="shared" si="206"/>
        <v>Wednesday</v>
      </c>
      <c r="I3293" s="1" t="str">
        <f t="shared" si="207"/>
        <v>17</v>
      </c>
      <c r="J3293" t="s">
        <v>14</v>
      </c>
      <c r="K3293" t="s">
        <v>117</v>
      </c>
      <c r="L3293" t="s">
        <v>92</v>
      </c>
      <c r="M3293" t="s">
        <v>16</v>
      </c>
      <c r="N3293">
        <v>45</v>
      </c>
      <c r="O3293">
        <v>450</v>
      </c>
      <c r="P3293">
        <v>202500</v>
      </c>
      <c r="Q3293">
        <v>81000</v>
      </c>
      <c r="R3293">
        <v>0.4</v>
      </c>
      <c r="S3293" t="s">
        <v>17</v>
      </c>
      <c r="T3293" t="str">
        <f>IF(Table1[[#This Row],[Units Sold]]&gt; 700,"High Units","low Units")</f>
        <v>low Units</v>
      </c>
      <c r="U3293">
        <f>SUM(Table1[[#This Row],[Operating Profit]])/SUM(Table1[Operating Profit])*100</f>
        <v>2.43876647288148E-2</v>
      </c>
      <c r="V3293">
        <f>SUM(Table1[[#This Row],[Price per Unit]]*Table1[[#This Row],[Units Sold]])</f>
        <v>20250</v>
      </c>
      <c r="W3293">
        <f>SUM(Table1[[#This Row],[Total Sales]]-Table1[[#This Row],[Operating Profit]])</f>
        <v>121500</v>
      </c>
      <c r="X3293">
        <f>SUM(Table1[[#This Row],[Total Sales]]-Table1[[#This Row],[Cost]])</f>
        <v>81000</v>
      </c>
      <c r="Y3293">
        <f>SUM(Table1[[#This Row],[profit/loss]])/SUM(Table1[profit/loss])</f>
        <v>2.4387664728814799E-4</v>
      </c>
    </row>
    <row r="3294" spans="1:25" x14ac:dyDescent="0.3">
      <c r="A3294" t="s">
        <v>13</v>
      </c>
      <c r="B3294" t="s">
        <v>17</v>
      </c>
      <c r="C3294">
        <v>1185732</v>
      </c>
      <c r="D3294" s="9">
        <v>44517</v>
      </c>
      <c r="E3294" s="8" t="str">
        <f>TEXT(Table1[[#This Row],[Invoice Date]],"dd-mm-yyyy")</f>
        <v>17-11-2021</v>
      </c>
      <c r="F3294" s="1" t="str">
        <f t="shared" si="204"/>
        <v>November</v>
      </c>
      <c r="G3294" s="1" t="str">
        <f t="shared" si="205"/>
        <v>2021</v>
      </c>
      <c r="H3294" s="1" t="str">
        <f t="shared" si="206"/>
        <v>Wednesday</v>
      </c>
      <c r="I3294" s="1" t="str">
        <f t="shared" si="207"/>
        <v>17</v>
      </c>
      <c r="J3294" t="s">
        <v>14</v>
      </c>
      <c r="K3294" t="s">
        <v>117</v>
      </c>
      <c r="L3294" t="s">
        <v>92</v>
      </c>
      <c r="M3294" t="s">
        <v>18</v>
      </c>
      <c r="N3294">
        <v>35</v>
      </c>
      <c r="O3294">
        <v>350</v>
      </c>
      <c r="P3294">
        <v>122500</v>
      </c>
      <c r="Q3294">
        <v>49000</v>
      </c>
      <c r="R3294">
        <v>0.4</v>
      </c>
      <c r="S3294" t="s">
        <v>17</v>
      </c>
      <c r="T3294" t="str">
        <f>IF(Table1[[#This Row],[Units Sold]]&gt; 700,"High Units","low Units")</f>
        <v>low Units</v>
      </c>
      <c r="U3294">
        <f>SUM(Table1[[#This Row],[Operating Profit]])/SUM(Table1[Operating Profit])*100</f>
        <v>1.4753031749529941E-2</v>
      </c>
      <c r="V3294">
        <f>SUM(Table1[[#This Row],[Price per Unit]]*Table1[[#This Row],[Units Sold]])</f>
        <v>12250</v>
      </c>
      <c r="W3294">
        <f>SUM(Table1[[#This Row],[Total Sales]]-Table1[[#This Row],[Operating Profit]])</f>
        <v>73500</v>
      </c>
      <c r="X3294">
        <f>SUM(Table1[[#This Row],[Total Sales]]-Table1[[#This Row],[Cost]])</f>
        <v>49000</v>
      </c>
      <c r="Y3294">
        <f>SUM(Table1[[#This Row],[profit/loss]])/SUM(Table1[profit/loss])</f>
        <v>1.4753031749529941E-4</v>
      </c>
    </row>
    <row r="3295" spans="1:25" x14ac:dyDescent="0.3">
      <c r="A3295" t="s">
        <v>13</v>
      </c>
      <c r="B3295" t="s">
        <v>17</v>
      </c>
      <c r="C3295">
        <v>1185732</v>
      </c>
      <c r="D3295" s="9">
        <v>44517</v>
      </c>
      <c r="E3295" s="8" t="str">
        <f>TEXT(Table1[[#This Row],[Invoice Date]],"dd-mm-yyyy")</f>
        <v>17-11-2021</v>
      </c>
      <c r="F3295" s="1" t="str">
        <f t="shared" si="204"/>
        <v>November</v>
      </c>
      <c r="G3295" s="1" t="str">
        <f t="shared" si="205"/>
        <v>2021</v>
      </c>
      <c r="H3295" s="1" t="str">
        <f t="shared" si="206"/>
        <v>Wednesday</v>
      </c>
      <c r="I3295" s="1" t="str">
        <f t="shared" si="207"/>
        <v>17</v>
      </c>
      <c r="J3295" t="s">
        <v>14</v>
      </c>
      <c r="K3295" t="s">
        <v>117</v>
      </c>
      <c r="L3295" t="s">
        <v>92</v>
      </c>
      <c r="M3295" t="s">
        <v>19</v>
      </c>
      <c r="N3295">
        <v>35</v>
      </c>
      <c r="O3295">
        <v>295</v>
      </c>
      <c r="P3295">
        <v>103250</v>
      </c>
      <c r="Q3295">
        <v>41300</v>
      </c>
      <c r="R3295">
        <v>0.4</v>
      </c>
      <c r="S3295" t="s">
        <v>17</v>
      </c>
      <c r="T3295" t="str">
        <f>IF(Table1[[#This Row],[Units Sold]]&gt; 700,"High Units","low Units")</f>
        <v>low Units</v>
      </c>
      <c r="U3295">
        <f>SUM(Table1[[#This Row],[Operating Profit]])/SUM(Table1[Operating Profit])*100</f>
        <v>1.243469818888952E-2</v>
      </c>
      <c r="V3295">
        <f>SUM(Table1[[#This Row],[Price per Unit]]*Table1[[#This Row],[Units Sold]])</f>
        <v>10325</v>
      </c>
      <c r="W3295">
        <f>SUM(Table1[[#This Row],[Total Sales]]-Table1[[#This Row],[Operating Profit]])</f>
        <v>61950</v>
      </c>
      <c r="X3295">
        <f>SUM(Table1[[#This Row],[Total Sales]]-Table1[[#This Row],[Cost]])</f>
        <v>41300</v>
      </c>
      <c r="Y3295">
        <f>SUM(Table1[[#This Row],[profit/loss]])/SUM(Table1[profit/loss])</f>
        <v>1.243469818888952E-4</v>
      </c>
    </row>
    <row r="3296" spans="1:25" x14ac:dyDescent="0.3">
      <c r="A3296" t="s">
        <v>13</v>
      </c>
      <c r="B3296" t="s">
        <v>17</v>
      </c>
      <c r="C3296">
        <v>1185732</v>
      </c>
      <c r="D3296" s="9">
        <v>44517</v>
      </c>
      <c r="E3296" s="8" t="str">
        <f>TEXT(Table1[[#This Row],[Invoice Date]],"dd-mm-yyyy")</f>
        <v>17-11-2021</v>
      </c>
      <c r="F3296" s="1" t="str">
        <f t="shared" si="204"/>
        <v>November</v>
      </c>
      <c r="G3296" s="1" t="str">
        <f t="shared" si="205"/>
        <v>2021</v>
      </c>
      <c r="H3296" s="1" t="str">
        <f t="shared" si="206"/>
        <v>Wednesday</v>
      </c>
      <c r="I3296" s="1" t="str">
        <f t="shared" si="207"/>
        <v>17</v>
      </c>
      <c r="J3296" t="s">
        <v>14</v>
      </c>
      <c r="K3296" t="s">
        <v>117</v>
      </c>
      <c r="L3296" t="s">
        <v>92</v>
      </c>
      <c r="M3296" t="s">
        <v>20</v>
      </c>
      <c r="N3296">
        <v>40</v>
      </c>
      <c r="O3296">
        <v>325</v>
      </c>
      <c r="P3296">
        <v>130000</v>
      </c>
      <c r="Q3296">
        <v>52000</v>
      </c>
      <c r="R3296">
        <v>0.4</v>
      </c>
      <c r="S3296" t="s">
        <v>17</v>
      </c>
      <c r="T3296" t="str">
        <f>IF(Table1[[#This Row],[Units Sold]]&gt; 700,"High Units","low Units")</f>
        <v>low Units</v>
      </c>
      <c r="U3296">
        <f>SUM(Table1[[#This Row],[Operating Profit]])/SUM(Table1[Operating Profit])*100</f>
        <v>1.5656278591337894E-2</v>
      </c>
      <c r="V3296">
        <f>SUM(Table1[[#This Row],[Price per Unit]]*Table1[[#This Row],[Units Sold]])</f>
        <v>13000</v>
      </c>
      <c r="W3296">
        <f>SUM(Table1[[#This Row],[Total Sales]]-Table1[[#This Row],[Operating Profit]])</f>
        <v>78000</v>
      </c>
      <c r="X3296">
        <f>SUM(Table1[[#This Row],[Total Sales]]-Table1[[#This Row],[Cost]])</f>
        <v>52000</v>
      </c>
      <c r="Y3296">
        <f>SUM(Table1[[#This Row],[profit/loss]])/SUM(Table1[profit/loss])</f>
        <v>1.5656278591337895E-4</v>
      </c>
    </row>
    <row r="3297" spans="1:25" x14ac:dyDescent="0.3">
      <c r="A3297" t="s">
        <v>13</v>
      </c>
      <c r="B3297" t="s">
        <v>17</v>
      </c>
      <c r="C3297">
        <v>1185732</v>
      </c>
      <c r="D3297" s="9">
        <v>44517</v>
      </c>
      <c r="E3297" s="8" t="str">
        <f>TEXT(Table1[[#This Row],[Invoice Date]],"dd-mm-yyyy")</f>
        <v>17-11-2021</v>
      </c>
      <c r="F3297" s="1" t="str">
        <f t="shared" si="204"/>
        <v>November</v>
      </c>
      <c r="G3297" s="1" t="str">
        <f t="shared" si="205"/>
        <v>2021</v>
      </c>
      <c r="H3297" s="1" t="str">
        <f t="shared" si="206"/>
        <v>Wednesday</v>
      </c>
      <c r="I3297" s="1" t="str">
        <f t="shared" si="207"/>
        <v>17</v>
      </c>
      <c r="J3297" t="s">
        <v>14</v>
      </c>
      <c r="K3297" t="s">
        <v>117</v>
      </c>
      <c r="L3297" t="s">
        <v>92</v>
      </c>
      <c r="M3297" t="s">
        <v>21</v>
      </c>
      <c r="N3297">
        <v>65</v>
      </c>
      <c r="O3297">
        <v>300</v>
      </c>
      <c r="P3297">
        <v>195000</v>
      </c>
      <c r="Q3297">
        <v>78000</v>
      </c>
      <c r="R3297">
        <v>0.4</v>
      </c>
      <c r="S3297" t="s">
        <v>17</v>
      </c>
      <c r="T3297" t="str">
        <f>IF(Table1[[#This Row],[Units Sold]]&gt; 700,"High Units","low Units")</f>
        <v>low Units</v>
      </c>
      <c r="U3297">
        <f>SUM(Table1[[#This Row],[Operating Profit]])/SUM(Table1[Operating Profit])*100</f>
        <v>2.3484417887006843E-2</v>
      </c>
      <c r="V3297">
        <f>SUM(Table1[[#This Row],[Price per Unit]]*Table1[[#This Row],[Units Sold]])</f>
        <v>19500</v>
      </c>
      <c r="W3297">
        <f>SUM(Table1[[#This Row],[Total Sales]]-Table1[[#This Row],[Operating Profit]])</f>
        <v>117000</v>
      </c>
      <c r="X3297">
        <f>SUM(Table1[[#This Row],[Total Sales]]-Table1[[#This Row],[Cost]])</f>
        <v>78000</v>
      </c>
      <c r="Y3297">
        <f>SUM(Table1[[#This Row],[profit/loss]])/SUM(Table1[profit/loss])</f>
        <v>2.3484417887006842E-4</v>
      </c>
    </row>
    <row r="3298" spans="1:25" x14ac:dyDescent="0.3">
      <c r="A3298" t="s">
        <v>13</v>
      </c>
      <c r="B3298" t="s">
        <v>17</v>
      </c>
      <c r="C3298">
        <v>1185732</v>
      </c>
      <c r="D3298" s="9">
        <v>44517</v>
      </c>
      <c r="E3298" s="8" t="str">
        <f>TEXT(Table1[[#This Row],[Invoice Date]],"dd-mm-yyyy")</f>
        <v>17-11-2021</v>
      </c>
      <c r="F3298" s="1" t="str">
        <f t="shared" si="204"/>
        <v>November</v>
      </c>
      <c r="G3298" s="1" t="str">
        <f t="shared" si="205"/>
        <v>2021</v>
      </c>
      <c r="H3298" s="1" t="str">
        <f t="shared" si="206"/>
        <v>Wednesday</v>
      </c>
      <c r="I3298" s="1" t="str">
        <f t="shared" si="207"/>
        <v>17</v>
      </c>
      <c r="J3298" t="s">
        <v>14</v>
      </c>
      <c r="K3298" t="s">
        <v>117</v>
      </c>
      <c r="L3298" t="s">
        <v>92</v>
      </c>
      <c r="M3298" t="s">
        <v>22</v>
      </c>
      <c r="N3298">
        <v>70</v>
      </c>
      <c r="O3298">
        <v>400</v>
      </c>
      <c r="P3298">
        <v>280000</v>
      </c>
      <c r="Q3298">
        <v>112000</v>
      </c>
      <c r="R3298">
        <v>0.4</v>
      </c>
      <c r="S3298" t="s">
        <v>17</v>
      </c>
      <c r="T3298" t="str">
        <f>IF(Table1[[#This Row],[Units Sold]]&gt; 700,"High Units","low Units")</f>
        <v>low Units</v>
      </c>
      <c r="U3298">
        <f>SUM(Table1[[#This Row],[Operating Profit]])/SUM(Table1[Operating Profit])*100</f>
        <v>3.3721215427497009E-2</v>
      </c>
      <c r="V3298">
        <f>SUM(Table1[[#This Row],[Price per Unit]]*Table1[[#This Row],[Units Sold]])</f>
        <v>28000</v>
      </c>
      <c r="W3298">
        <f>SUM(Table1[[#This Row],[Total Sales]]-Table1[[#This Row],[Operating Profit]])</f>
        <v>168000</v>
      </c>
      <c r="X3298">
        <f>SUM(Table1[[#This Row],[Total Sales]]-Table1[[#This Row],[Cost]])</f>
        <v>112000</v>
      </c>
      <c r="Y3298">
        <f>SUM(Table1[[#This Row],[profit/loss]])/SUM(Table1[profit/loss])</f>
        <v>3.3721215427497006E-4</v>
      </c>
    </row>
    <row r="3299" spans="1:25" x14ac:dyDescent="0.3">
      <c r="A3299" t="s">
        <v>13</v>
      </c>
      <c r="B3299" t="s">
        <v>17</v>
      </c>
      <c r="C3299">
        <v>1185732</v>
      </c>
      <c r="D3299" s="9">
        <v>44546</v>
      </c>
      <c r="E3299" s="8" t="str">
        <f>TEXT(Table1[[#This Row],[Invoice Date]],"dd-mm-yyyy")</f>
        <v>16-12-2021</v>
      </c>
      <c r="F3299" s="1" t="str">
        <f t="shared" si="204"/>
        <v>December</v>
      </c>
      <c r="G3299" s="1" t="str">
        <f t="shared" si="205"/>
        <v>2021</v>
      </c>
      <c r="H3299" s="1" t="str">
        <f t="shared" si="206"/>
        <v>Thursday</v>
      </c>
      <c r="I3299" s="1" t="str">
        <f t="shared" si="207"/>
        <v>16</v>
      </c>
      <c r="J3299" t="s">
        <v>14</v>
      </c>
      <c r="K3299" t="s">
        <v>117</v>
      </c>
      <c r="L3299" t="s">
        <v>92</v>
      </c>
      <c r="M3299" t="s">
        <v>16</v>
      </c>
      <c r="N3299">
        <v>65</v>
      </c>
      <c r="O3299">
        <v>650</v>
      </c>
      <c r="P3299">
        <v>422500</v>
      </c>
      <c r="Q3299">
        <v>169000</v>
      </c>
      <c r="R3299">
        <v>0.4</v>
      </c>
      <c r="S3299" t="s">
        <v>17</v>
      </c>
      <c r="T3299" t="str">
        <f>IF(Table1[[#This Row],[Units Sold]]&gt; 700,"High Units","low Units")</f>
        <v>low Units</v>
      </c>
      <c r="U3299">
        <f>SUM(Table1[[#This Row],[Operating Profit]])/SUM(Table1[Operating Profit])*100</f>
        <v>5.088290542184816E-2</v>
      </c>
      <c r="V3299">
        <f>SUM(Table1[[#This Row],[Price per Unit]]*Table1[[#This Row],[Units Sold]])</f>
        <v>42250</v>
      </c>
      <c r="W3299">
        <f>SUM(Table1[[#This Row],[Total Sales]]-Table1[[#This Row],[Operating Profit]])</f>
        <v>253500</v>
      </c>
      <c r="X3299">
        <f>SUM(Table1[[#This Row],[Total Sales]]-Table1[[#This Row],[Cost]])</f>
        <v>169000</v>
      </c>
      <c r="Y3299">
        <f>SUM(Table1[[#This Row],[profit/loss]])/SUM(Table1[profit/loss])</f>
        <v>5.0882905421848162E-4</v>
      </c>
    </row>
    <row r="3300" spans="1:25" x14ac:dyDescent="0.3">
      <c r="A3300" t="s">
        <v>13</v>
      </c>
      <c r="B3300" t="s">
        <v>17</v>
      </c>
      <c r="C3300">
        <v>1185732</v>
      </c>
      <c r="D3300" s="9">
        <v>44546</v>
      </c>
      <c r="E3300" s="8" t="str">
        <f>TEXT(Table1[[#This Row],[Invoice Date]],"dd-mm-yyyy")</f>
        <v>16-12-2021</v>
      </c>
      <c r="F3300" s="1" t="str">
        <f t="shared" si="204"/>
        <v>December</v>
      </c>
      <c r="G3300" s="1" t="str">
        <f t="shared" si="205"/>
        <v>2021</v>
      </c>
      <c r="H3300" s="1" t="str">
        <f t="shared" si="206"/>
        <v>Thursday</v>
      </c>
      <c r="I3300" s="1" t="str">
        <f t="shared" si="207"/>
        <v>16</v>
      </c>
      <c r="J3300" t="s">
        <v>14</v>
      </c>
      <c r="K3300" t="s">
        <v>117</v>
      </c>
      <c r="L3300" t="s">
        <v>92</v>
      </c>
      <c r="M3300" t="s">
        <v>18</v>
      </c>
      <c r="N3300">
        <v>55</v>
      </c>
      <c r="O3300">
        <v>450</v>
      </c>
      <c r="P3300">
        <v>247500</v>
      </c>
      <c r="Q3300">
        <v>99000</v>
      </c>
      <c r="R3300">
        <v>0.4</v>
      </c>
      <c r="S3300" t="s">
        <v>17</v>
      </c>
      <c r="T3300" t="str">
        <f>IF(Table1[[#This Row],[Units Sold]]&gt; 700,"High Units","low Units")</f>
        <v>low Units</v>
      </c>
      <c r="U3300">
        <f>SUM(Table1[[#This Row],[Operating Profit]])/SUM(Table1[Operating Profit])*100</f>
        <v>2.9807145779662533E-2</v>
      </c>
      <c r="V3300">
        <f>SUM(Table1[[#This Row],[Price per Unit]]*Table1[[#This Row],[Units Sold]])</f>
        <v>24750</v>
      </c>
      <c r="W3300">
        <f>SUM(Table1[[#This Row],[Total Sales]]-Table1[[#This Row],[Operating Profit]])</f>
        <v>148500</v>
      </c>
      <c r="X3300">
        <f>SUM(Table1[[#This Row],[Total Sales]]-Table1[[#This Row],[Cost]])</f>
        <v>99000</v>
      </c>
      <c r="Y3300">
        <f>SUM(Table1[[#This Row],[profit/loss]])/SUM(Table1[profit/loss])</f>
        <v>2.9807145779662533E-4</v>
      </c>
    </row>
    <row r="3301" spans="1:25" x14ac:dyDescent="0.3">
      <c r="A3301" t="s">
        <v>29</v>
      </c>
      <c r="B3301" t="s">
        <v>17</v>
      </c>
      <c r="C3301">
        <v>1185732</v>
      </c>
      <c r="D3301" s="9">
        <v>44546</v>
      </c>
      <c r="E3301" s="8" t="str">
        <f>TEXT(Table1[[#This Row],[Invoice Date]],"dd-mm-yyyy")</f>
        <v>16-12-2021</v>
      </c>
      <c r="F3301" s="1" t="str">
        <f t="shared" si="204"/>
        <v>December</v>
      </c>
      <c r="G3301" s="1" t="str">
        <f t="shared" si="205"/>
        <v>2021</v>
      </c>
      <c r="H3301" s="1" t="str">
        <f t="shared" si="206"/>
        <v>Thursday</v>
      </c>
      <c r="I3301" s="1" t="str">
        <f t="shared" si="207"/>
        <v>16</v>
      </c>
      <c r="J3301" t="s">
        <v>14</v>
      </c>
      <c r="K3301" t="s">
        <v>117</v>
      </c>
      <c r="L3301" t="s">
        <v>92</v>
      </c>
      <c r="M3301" t="s">
        <v>19</v>
      </c>
      <c r="N3301">
        <v>55</v>
      </c>
      <c r="O3301">
        <v>400</v>
      </c>
      <c r="P3301">
        <v>220000</v>
      </c>
      <c r="Q3301">
        <v>88000</v>
      </c>
      <c r="R3301">
        <v>0.4</v>
      </c>
      <c r="S3301" t="s">
        <v>17</v>
      </c>
      <c r="T3301" t="str">
        <f>IF(Table1[[#This Row],[Units Sold]]&gt; 700,"High Units","low Units")</f>
        <v>low Units</v>
      </c>
      <c r="U3301">
        <f>SUM(Table1[[#This Row],[Operating Profit]])/SUM(Table1[Operating Profit])*100</f>
        <v>2.649524069303336E-2</v>
      </c>
      <c r="V3301">
        <f>SUM(Table1[[#This Row],[Price per Unit]]*Table1[[#This Row],[Units Sold]])</f>
        <v>22000</v>
      </c>
      <c r="W3301">
        <f>SUM(Table1[[#This Row],[Total Sales]]-Table1[[#This Row],[Operating Profit]])</f>
        <v>132000</v>
      </c>
      <c r="X3301">
        <f>SUM(Table1[[#This Row],[Total Sales]]-Table1[[#This Row],[Cost]])</f>
        <v>88000</v>
      </c>
      <c r="Y3301">
        <f>SUM(Table1[[#This Row],[profit/loss]])/SUM(Table1[profit/loss])</f>
        <v>2.6495240693033361E-4</v>
      </c>
    </row>
    <row r="3302" spans="1:25" x14ac:dyDescent="0.3">
      <c r="A3302" t="s">
        <v>13</v>
      </c>
      <c r="B3302" t="s">
        <v>17</v>
      </c>
      <c r="C3302">
        <v>1185732</v>
      </c>
      <c r="D3302" s="9">
        <v>44546</v>
      </c>
      <c r="E3302" s="8" t="str">
        <f>TEXT(Table1[[#This Row],[Invoice Date]],"dd-mm-yyyy")</f>
        <v>16-12-2021</v>
      </c>
      <c r="F3302" s="1" t="str">
        <f t="shared" si="204"/>
        <v>December</v>
      </c>
      <c r="G3302" s="1" t="str">
        <f t="shared" si="205"/>
        <v>2021</v>
      </c>
      <c r="H3302" s="1" t="str">
        <f t="shared" si="206"/>
        <v>Thursday</v>
      </c>
      <c r="I3302" s="1" t="str">
        <f t="shared" si="207"/>
        <v>16</v>
      </c>
      <c r="J3302" t="s">
        <v>14</v>
      </c>
      <c r="K3302" t="s">
        <v>117</v>
      </c>
      <c r="L3302" t="s">
        <v>92</v>
      </c>
      <c r="M3302" t="s">
        <v>20</v>
      </c>
      <c r="N3302">
        <v>55</v>
      </c>
      <c r="O3302">
        <v>350</v>
      </c>
      <c r="P3302">
        <v>192500</v>
      </c>
      <c r="Q3302">
        <v>77000</v>
      </c>
      <c r="R3302">
        <v>0.4</v>
      </c>
      <c r="S3302" t="s">
        <v>17</v>
      </c>
      <c r="T3302" t="str">
        <f>IF(Table1[[#This Row],[Units Sold]]&gt; 700,"High Units","low Units")</f>
        <v>low Units</v>
      </c>
      <c r="U3302">
        <f>SUM(Table1[[#This Row],[Operating Profit]])/SUM(Table1[Operating Profit])*100</f>
        <v>2.318333560640419E-2</v>
      </c>
      <c r="V3302">
        <f>SUM(Table1[[#This Row],[Price per Unit]]*Table1[[#This Row],[Units Sold]])</f>
        <v>19250</v>
      </c>
      <c r="W3302">
        <f>SUM(Table1[[#This Row],[Total Sales]]-Table1[[#This Row],[Operating Profit]])</f>
        <v>115500</v>
      </c>
      <c r="X3302">
        <f>SUM(Table1[[#This Row],[Total Sales]]-Table1[[#This Row],[Cost]])</f>
        <v>77000</v>
      </c>
      <c r="Y3302">
        <f>SUM(Table1[[#This Row],[profit/loss]])/SUM(Table1[profit/loss])</f>
        <v>2.3183335606404191E-4</v>
      </c>
    </row>
    <row r="3303" spans="1:25" x14ac:dyDescent="0.3">
      <c r="A3303" t="s">
        <v>13</v>
      </c>
      <c r="B3303" t="s">
        <v>17</v>
      </c>
      <c r="C3303">
        <v>1185732</v>
      </c>
      <c r="D3303" s="9">
        <v>44546</v>
      </c>
      <c r="E3303" s="8" t="str">
        <f>TEXT(Table1[[#This Row],[Invoice Date]],"dd-mm-yyyy")</f>
        <v>16-12-2021</v>
      </c>
      <c r="F3303" s="1" t="str">
        <f t="shared" si="204"/>
        <v>December</v>
      </c>
      <c r="G3303" s="1" t="str">
        <f t="shared" si="205"/>
        <v>2021</v>
      </c>
      <c r="H3303" s="1" t="str">
        <f t="shared" si="206"/>
        <v>Thursday</v>
      </c>
      <c r="I3303" s="1" t="str">
        <f t="shared" si="207"/>
        <v>16</v>
      </c>
      <c r="J3303" t="s">
        <v>14</v>
      </c>
      <c r="K3303" t="s">
        <v>117</v>
      </c>
      <c r="L3303" t="s">
        <v>92</v>
      </c>
      <c r="M3303" t="s">
        <v>21</v>
      </c>
      <c r="N3303">
        <v>65</v>
      </c>
      <c r="O3303">
        <v>350</v>
      </c>
      <c r="P3303">
        <v>227500</v>
      </c>
      <c r="Q3303">
        <v>91000</v>
      </c>
      <c r="R3303">
        <v>0.4</v>
      </c>
      <c r="S3303" t="s">
        <v>17</v>
      </c>
      <c r="T3303" t="str">
        <f>IF(Table1[[#This Row],[Units Sold]]&gt; 700,"High Units","low Units")</f>
        <v>low Units</v>
      </c>
      <c r="U3303">
        <f>SUM(Table1[[#This Row],[Operating Profit]])/SUM(Table1[Operating Profit])*100</f>
        <v>2.7398487534841316E-2</v>
      </c>
      <c r="V3303">
        <f>SUM(Table1[[#This Row],[Price per Unit]]*Table1[[#This Row],[Units Sold]])</f>
        <v>22750</v>
      </c>
      <c r="W3303">
        <f>SUM(Table1[[#This Row],[Total Sales]]-Table1[[#This Row],[Operating Profit]])</f>
        <v>136500</v>
      </c>
      <c r="X3303">
        <f>SUM(Table1[[#This Row],[Total Sales]]-Table1[[#This Row],[Cost]])</f>
        <v>91000</v>
      </c>
      <c r="Y3303">
        <f>SUM(Table1[[#This Row],[profit/loss]])/SUM(Table1[profit/loss])</f>
        <v>2.7398487534841318E-4</v>
      </c>
    </row>
    <row r="3304" spans="1:25" x14ac:dyDescent="0.3">
      <c r="A3304" t="s">
        <v>13</v>
      </c>
      <c r="B3304" t="s">
        <v>17</v>
      </c>
      <c r="C3304">
        <v>1185732</v>
      </c>
      <c r="D3304" s="9">
        <v>44546</v>
      </c>
      <c r="E3304" s="8" t="str">
        <f>TEXT(Table1[[#This Row],[Invoice Date]],"dd-mm-yyyy")</f>
        <v>16-12-2021</v>
      </c>
      <c r="F3304" s="1" t="str">
        <f t="shared" si="204"/>
        <v>December</v>
      </c>
      <c r="G3304" s="1" t="str">
        <f t="shared" si="205"/>
        <v>2021</v>
      </c>
      <c r="H3304" s="1" t="str">
        <f t="shared" si="206"/>
        <v>Thursday</v>
      </c>
      <c r="I3304" s="1" t="str">
        <f t="shared" si="207"/>
        <v>16</v>
      </c>
      <c r="J3304" t="s">
        <v>14</v>
      </c>
      <c r="K3304" t="s">
        <v>117</v>
      </c>
      <c r="L3304" t="s">
        <v>92</v>
      </c>
      <c r="M3304" t="s">
        <v>22</v>
      </c>
      <c r="N3304">
        <v>70</v>
      </c>
      <c r="O3304">
        <v>450</v>
      </c>
      <c r="P3304">
        <v>315000</v>
      </c>
      <c r="Q3304">
        <v>126000</v>
      </c>
      <c r="R3304">
        <v>0.4</v>
      </c>
      <c r="S3304" t="s">
        <v>17</v>
      </c>
      <c r="T3304" t="str">
        <f>IF(Table1[[#This Row],[Units Sold]]&gt; 700,"High Units","low Units")</f>
        <v>low Units</v>
      </c>
      <c r="U3304">
        <f>SUM(Table1[[#This Row],[Operating Profit]])/SUM(Table1[Operating Profit])*100</f>
        <v>3.7936367355934128E-2</v>
      </c>
      <c r="V3304">
        <f>SUM(Table1[[#This Row],[Price per Unit]]*Table1[[#This Row],[Units Sold]])</f>
        <v>31500</v>
      </c>
      <c r="W3304">
        <f>SUM(Table1[[#This Row],[Total Sales]]-Table1[[#This Row],[Operating Profit]])</f>
        <v>189000</v>
      </c>
      <c r="X3304">
        <f>SUM(Table1[[#This Row],[Total Sales]]-Table1[[#This Row],[Cost]])</f>
        <v>126000</v>
      </c>
      <c r="Y3304">
        <f>SUM(Table1[[#This Row],[profit/loss]])/SUM(Table1[profit/loss])</f>
        <v>3.793636735593413E-4</v>
      </c>
    </row>
    <row r="3305" spans="1:25" x14ac:dyDescent="0.3">
      <c r="A3305" t="s">
        <v>13</v>
      </c>
      <c r="B3305" t="s">
        <v>17</v>
      </c>
      <c r="C3305">
        <v>1185732</v>
      </c>
      <c r="D3305" s="9">
        <v>44220</v>
      </c>
      <c r="E3305" s="8" t="str">
        <f>TEXT(Table1[[#This Row],[Invoice Date]],"dd-mm-yyyy")</f>
        <v>24-01-2021</v>
      </c>
      <c r="F3305" s="1" t="str">
        <f t="shared" si="204"/>
        <v>January</v>
      </c>
      <c r="G3305" s="1" t="str">
        <f t="shared" si="205"/>
        <v>2021</v>
      </c>
      <c r="H3305" s="1" t="str">
        <f t="shared" si="206"/>
        <v>Sunday</v>
      </c>
      <c r="I3305" s="1" t="str">
        <f t="shared" si="207"/>
        <v>24</v>
      </c>
      <c r="J3305" t="s">
        <v>14</v>
      </c>
      <c r="K3305" t="s">
        <v>117</v>
      </c>
      <c r="L3305" t="s">
        <v>92</v>
      </c>
      <c r="M3305" t="s">
        <v>16</v>
      </c>
      <c r="N3305">
        <v>35</v>
      </c>
      <c r="O3305">
        <v>425</v>
      </c>
      <c r="P3305">
        <v>148750</v>
      </c>
      <c r="Q3305">
        <v>59500</v>
      </c>
      <c r="R3305">
        <v>0.4</v>
      </c>
      <c r="S3305" t="s">
        <v>17</v>
      </c>
      <c r="T3305" t="str">
        <f>IF(Table1[[#This Row],[Units Sold]]&gt; 700,"High Units","low Units")</f>
        <v>low Units</v>
      </c>
      <c r="U3305">
        <f>SUM(Table1[[#This Row],[Operating Profit]])/SUM(Table1[Operating Profit])*100</f>
        <v>1.7914395695857784E-2</v>
      </c>
      <c r="V3305">
        <f>SUM(Table1[[#This Row],[Price per Unit]]*Table1[[#This Row],[Units Sold]])</f>
        <v>14875</v>
      </c>
      <c r="W3305">
        <f>SUM(Table1[[#This Row],[Total Sales]]-Table1[[#This Row],[Operating Profit]])</f>
        <v>89250</v>
      </c>
      <c r="X3305">
        <f>SUM(Table1[[#This Row],[Total Sales]]-Table1[[#This Row],[Cost]])</f>
        <v>59500</v>
      </c>
      <c r="Y3305">
        <f>SUM(Table1[[#This Row],[profit/loss]])/SUM(Table1[profit/loss])</f>
        <v>1.7914395695857785E-4</v>
      </c>
    </row>
    <row r="3306" spans="1:25" x14ac:dyDescent="0.3">
      <c r="A3306" t="s">
        <v>13</v>
      </c>
      <c r="B3306" t="s">
        <v>17</v>
      </c>
      <c r="C3306">
        <v>1185732</v>
      </c>
      <c r="D3306" s="9">
        <v>44220</v>
      </c>
      <c r="E3306" s="8" t="str">
        <f>TEXT(Table1[[#This Row],[Invoice Date]],"dd-mm-yyyy")</f>
        <v>24-01-2021</v>
      </c>
      <c r="F3306" s="1" t="str">
        <f t="shared" si="204"/>
        <v>January</v>
      </c>
      <c r="G3306" s="1" t="str">
        <f t="shared" si="205"/>
        <v>2021</v>
      </c>
      <c r="H3306" s="1" t="str">
        <f t="shared" si="206"/>
        <v>Sunday</v>
      </c>
      <c r="I3306" s="1" t="str">
        <f t="shared" si="207"/>
        <v>24</v>
      </c>
      <c r="J3306" t="s">
        <v>14</v>
      </c>
      <c r="K3306" t="s">
        <v>117</v>
      </c>
      <c r="L3306" t="s">
        <v>92</v>
      </c>
      <c r="M3306" t="s">
        <v>18</v>
      </c>
      <c r="N3306">
        <v>35</v>
      </c>
      <c r="O3306">
        <v>225</v>
      </c>
      <c r="P3306">
        <v>78750</v>
      </c>
      <c r="Q3306">
        <v>27563</v>
      </c>
      <c r="R3306">
        <v>0.35</v>
      </c>
      <c r="S3306" t="s">
        <v>17</v>
      </c>
      <c r="T3306" t="str">
        <f>IF(Table1[[#This Row],[Units Sold]]&gt; 700,"High Units","low Units")</f>
        <v>low Units</v>
      </c>
      <c r="U3306">
        <f>SUM(Table1[[#This Row],[Operating Profit]])/SUM(Table1[Operating Profit])*100</f>
        <v>8.2987309002508919E-3</v>
      </c>
      <c r="V3306">
        <f>SUM(Table1[[#This Row],[Price per Unit]]*Table1[[#This Row],[Units Sold]])</f>
        <v>7875</v>
      </c>
      <c r="W3306">
        <f>SUM(Table1[[#This Row],[Total Sales]]-Table1[[#This Row],[Operating Profit]])</f>
        <v>51187</v>
      </c>
      <c r="X3306">
        <f>SUM(Table1[[#This Row],[Total Sales]]-Table1[[#This Row],[Cost]])</f>
        <v>27563</v>
      </c>
      <c r="Y3306">
        <f>SUM(Table1[[#This Row],[profit/loss]])/SUM(Table1[profit/loss])</f>
        <v>8.298730900250892E-5</v>
      </c>
    </row>
    <row r="3307" spans="1:25" x14ac:dyDescent="0.3">
      <c r="A3307" t="s">
        <v>13</v>
      </c>
      <c r="B3307" t="s">
        <v>17</v>
      </c>
      <c r="C3307">
        <v>1185732</v>
      </c>
      <c r="D3307" s="9">
        <v>44220</v>
      </c>
      <c r="E3307" s="8" t="str">
        <f>TEXT(Table1[[#This Row],[Invoice Date]],"dd-mm-yyyy")</f>
        <v>24-01-2021</v>
      </c>
      <c r="F3307" s="1" t="str">
        <f t="shared" si="204"/>
        <v>January</v>
      </c>
      <c r="G3307" s="1" t="str">
        <f t="shared" si="205"/>
        <v>2021</v>
      </c>
      <c r="H3307" s="1" t="str">
        <f t="shared" si="206"/>
        <v>Sunday</v>
      </c>
      <c r="I3307" s="1" t="str">
        <f t="shared" si="207"/>
        <v>24</v>
      </c>
      <c r="J3307" t="s">
        <v>14</v>
      </c>
      <c r="K3307" t="s">
        <v>117</v>
      </c>
      <c r="L3307" t="s">
        <v>92</v>
      </c>
      <c r="M3307" t="s">
        <v>19</v>
      </c>
      <c r="N3307">
        <v>25</v>
      </c>
      <c r="O3307">
        <v>225</v>
      </c>
      <c r="P3307">
        <v>56250</v>
      </c>
      <c r="Q3307">
        <v>19688</v>
      </c>
      <c r="R3307">
        <v>0.35</v>
      </c>
      <c r="S3307" t="s">
        <v>17</v>
      </c>
      <c r="T3307" t="str">
        <f>IF(Table1[[#This Row],[Units Sold]]&gt; 700,"High Units","low Units")</f>
        <v>low Units</v>
      </c>
      <c r="U3307">
        <f>SUM(Table1[[#This Row],[Operating Profit]])/SUM(Table1[Operating Profit])*100</f>
        <v>5.9277079405050098E-3</v>
      </c>
      <c r="V3307">
        <f>SUM(Table1[[#This Row],[Price per Unit]]*Table1[[#This Row],[Units Sold]])</f>
        <v>5625</v>
      </c>
      <c r="W3307">
        <f>SUM(Table1[[#This Row],[Total Sales]]-Table1[[#This Row],[Operating Profit]])</f>
        <v>36562</v>
      </c>
      <c r="X3307">
        <f>SUM(Table1[[#This Row],[Total Sales]]-Table1[[#This Row],[Cost]])</f>
        <v>19688</v>
      </c>
      <c r="Y3307">
        <f>SUM(Table1[[#This Row],[profit/loss]])/SUM(Table1[profit/loss])</f>
        <v>5.9277079405050096E-5</v>
      </c>
    </row>
    <row r="3308" spans="1:25" x14ac:dyDescent="0.3">
      <c r="A3308" t="s">
        <v>13</v>
      </c>
      <c r="B3308" t="s">
        <v>17</v>
      </c>
      <c r="C3308">
        <v>1185732</v>
      </c>
      <c r="D3308" s="9">
        <v>44220</v>
      </c>
      <c r="E3308" s="8" t="str">
        <f>TEXT(Table1[[#This Row],[Invoice Date]],"dd-mm-yyyy")</f>
        <v>24-01-2021</v>
      </c>
      <c r="F3308" s="1" t="str">
        <f t="shared" si="204"/>
        <v>January</v>
      </c>
      <c r="G3308" s="1" t="str">
        <f t="shared" si="205"/>
        <v>2021</v>
      </c>
      <c r="H3308" s="1" t="str">
        <f t="shared" si="206"/>
        <v>Sunday</v>
      </c>
      <c r="I3308" s="1" t="str">
        <f t="shared" si="207"/>
        <v>24</v>
      </c>
      <c r="J3308" t="s">
        <v>14</v>
      </c>
      <c r="K3308" t="s">
        <v>117</v>
      </c>
      <c r="L3308" t="s">
        <v>92</v>
      </c>
      <c r="M3308" t="s">
        <v>20</v>
      </c>
      <c r="N3308">
        <v>30</v>
      </c>
      <c r="O3308">
        <v>75</v>
      </c>
      <c r="P3308">
        <v>22500</v>
      </c>
      <c r="Q3308">
        <v>7875</v>
      </c>
      <c r="R3308">
        <v>0.35</v>
      </c>
      <c r="S3308" t="s">
        <v>17</v>
      </c>
      <c r="T3308" t="str">
        <f>IF(Table1[[#This Row],[Units Sold]]&gt; 700,"High Units","low Units")</f>
        <v>low Units</v>
      </c>
      <c r="U3308">
        <f>SUM(Table1[[#This Row],[Operating Profit]])/SUM(Table1[Operating Profit])*100</f>
        <v>2.371022959745883E-3</v>
      </c>
      <c r="V3308">
        <f>SUM(Table1[[#This Row],[Price per Unit]]*Table1[[#This Row],[Units Sold]])</f>
        <v>2250</v>
      </c>
      <c r="W3308">
        <f>SUM(Table1[[#This Row],[Total Sales]]-Table1[[#This Row],[Operating Profit]])</f>
        <v>14625</v>
      </c>
      <c r="X3308">
        <f>SUM(Table1[[#This Row],[Total Sales]]-Table1[[#This Row],[Cost]])</f>
        <v>7875</v>
      </c>
      <c r="Y3308">
        <f>SUM(Table1[[#This Row],[profit/loss]])/SUM(Table1[profit/loss])</f>
        <v>2.3710229597458831E-5</v>
      </c>
    </row>
    <row r="3309" spans="1:25" x14ac:dyDescent="0.3">
      <c r="A3309" t="s">
        <v>13</v>
      </c>
      <c r="B3309" t="s">
        <v>17</v>
      </c>
      <c r="C3309">
        <v>1185732</v>
      </c>
      <c r="D3309" s="9">
        <v>44220</v>
      </c>
      <c r="E3309" s="8" t="str">
        <f>TEXT(Table1[[#This Row],[Invoice Date]],"dd-mm-yyyy")</f>
        <v>24-01-2021</v>
      </c>
      <c r="F3309" s="1" t="str">
        <f t="shared" si="204"/>
        <v>January</v>
      </c>
      <c r="G3309" s="1" t="str">
        <f t="shared" si="205"/>
        <v>2021</v>
      </c>
      <c r="H3309" s="1" t="str">
        <f t="shared" si="206"/>
        <v>Sunday</v>
      </c>
      <c r="I3309" s="1" t="str">
        <f t="shared" si="207"/>
        <v>24</v>
      </c>
      <c r="J3309" t="s">
        <v>14</v>
      </c>
      <c r="K3309" t="s">
        <v>117</v>
      </c>
      <c r="L3309" t="s">
        <v>92</v>
      </c>
      <c r="M3309" t="s">
        <v>21</v>
      </c>
      <c r="N3309">
        <v>45</v>
      </c>
      <c r="O3309">
        <v>125</v>
      </c>
      <c r="P3309">
        <v>56250</v>
      </c>
      <c r="Q3309">
        <v>16875</v>
      </c>
      <c r="R3309">
        <v>0.3</v>
      </c>
      <c r="S3309" t="s">
        <v>17</v>
      </c>
      <c r="T3309" t="str">
        <f>IF(Table1[[#This Row],[Units Sold]]&gt; 700,"High Units","low Units")</f>
        <v>low Units</v>
      </c>
      <c r="U3309">
        <f>SUM(Table1[[#This Row],[Operating Profit]])/SUM(Table1[Operating Profit])*100</f>
        <v>5.0807634851697493E-3</v>
      </c>
      <c r="V3309">
        <f>SUM(Table1[[#This Row],[Price per Unit]]*Table1[[#This Row],[Units Sold]])</f>
        <v>5625</v>
      </c>
      <c r="W3309">
        <f>SUM(Table1[[#This Row],[Total Sales]]-Table1[[#This Row],[Operating Profit]])</f>
        <v>39375</v>
      </c>
      <c r="X3309">
        <f>SUM(Table1[[#This Row],[Total Sales]]-Table1[[#This Row],[Cost]])</f>
        <v>16875</v>
      </c>
      <c r="Y3309">
        <f>SUM(Table1[[#This Row],[profit/loss]])/SUM(Table1[profit/loss])</f>
        <v>5.0807634851697494E-5</v>
      </c>
    </row>
    <row r="3310" spans="1:25" x14ac:dyDescent="0.3">
      <c r="A3310" t="s">
        <v>13</v>
      </c>
      <c r="B3310" t="s">
        <v>17</v>
      </c>
      <c r="C3310">
        <v>1185732</v>
      </c>
      <c r="D3310" s="9">
        <v>44220</v>
      </c>
      <c r="E3310" s="8" t="str">
        <f>TEXT(Table1[[#This Row],[Invoice Date]],"dd-mm-yyyy")</f>
        <v>24-01-2021</v>
      </c>
      <c r="F3310" s="1" t="str">
        <f t="shared" si="204"/>
        <v>January</v>
      </c>
      <c r="G3310" s="1" t="str">
        <f t="shared" si="205"/>
        <v>2021</v>
      </c>
      <c r="H3310" s="1" t="str">
        <f t="shared" si="206"/>
        <v>Sunday</v>
      </c>
      <c r="I3310" s="1" t="str">
        <f t="shared" si="207"/>
        <v>24</v>
      </c>
      <c r="J3310" t="s">
        <v>14</v>
      </c>
      <c r="K3310" t="s">
        <v>117</v>
      </c>
      <c r="L3310" t="s">
        <v>92</v>
      </c>
      <c r="M3310" t="s">
        <v>22</v>
      </c>
      <c r="N3310">
        <v>35</v>
      </c>
      <c r="O3310">
        <v>225</v>
      </c>
      <c r="P3310">
        <v>78750</v>
      </c>
      <c r="Q3310">
        <v>23625</v>
      </c>
      <c r="R3310">
        <v>0.3</v>
      </c>
      <c r="S3310" t="s">
        <v>17</v>
      </c>
      <c r="T3310" t="str">
        <f>IF(Table1[[#This Row],[Units Sold]]&gt; 700,"High Units","low Units")</f>
        <v>low Units</v>
      </c>
      <c r="U3310">
        <f>SUM(Table1[[#This Row],[Operating Profit]])/SUM(Table1[Operating Profit])*100</f>
        <v>7.113068879237649E-3</v>
      </c>
      <c r="V3310">
        <f>SUM(Table1[[#This Row],[Price per Unit]]*Table1[[#This Row],[Units Sold]])</f>
        <v>7875</v>
      </c>
      <c r="W3310">
        <f>SUM(Table1[[#This Row],[Total Sales]]-Table1[[#This Row],[Operating Profit]])</f>
        <v>55125</v>
      </c>
      <c r="X3310">
        <f>SUM(Table1[[#This Row],[Total Sales]]-Table1[[#This Row],[Cost]])</f>
        <v>23625</v>
      </c>
      <c r="Y3310">
        <f>SUM(Table1[[#This Row],[profit/loss]])/SUM(Table1[profit/loss])</f>
        <v>7.1130688792376493E-5</v>
      </c>
    </row>
    <row r="3311" spans="1:25" x14ac:dyDescent="0.3">
      <c r="A3311" t="s">
        <v>13</v>
      </c>
      <c r="B3311" t="s">
        <v>17</v>
      </c>
      <c r="C3311">
        <v>1185732</v>
      </c>
      <c r="D3311" s="9">
        <v>44249</v>
      </c>
      <c r="E3311" s="8" t="str">
        <f>TEXT(Table1[[#This Row],[Invoice Date]],"dd-mm-yyyy")</f>
        <v>22-02-2021</v>
      </c>
      <c r="F3311" s="1" t="str">
        <f t="shared" si="204"/>
        <v>February</v>
      </c>
      <c r="G3311" s="1" t="str">
        <f t="shared" si="205"/>
        <v>2021</v>
      </c>
      <c r="H3311" s="1" t="str">
        <f t="shared" si="206"/>
        <v>Monday</v>
      </c>
      <c r="I3311" s="1" t="str">
        <f t="shared" si="207"/>
        <v>22</v>
      </c>
      <c r="J3311" t="s">
        <v>14</v>
      </c>
      <c r="K3311" t="s">
        <v>117</v>
      </c>
      <c r="L3311" t="s">
        <v>92</v>
      </c>
      <c r="M3311" t="s">
        <v>16</v>
      </c>
      <c r="N3311">
        <v>35</v>
      </c>
      <c r="O3311">
        <v>475</v>
      </c>
      <c r="P3311">
        <v>166250</v>
      </c>
      <c r="Q3311">
        <v>66500</v>
      </c>
      <c r="R3311">
        <v>0.4</v>
      </c>
      <c r="S3311" t="s">
        <v>17</v>
      </c>
      <c r="T3311" t="str">
        <f>IF(Table1[[#This Row],[Units Sold]]&gt; 700,"High Units","low Units")</f>
        <v>low Units</v>
      </c>
      <c r="U3311">
        <f>SUM(Table1[[#This Row],[Operating Profit]])/SUM(Table1[Operating Profit])*100</f>
        <v>2.0021971660076347E-2</v>
      </c>
      <c r="V3311">
        <f>SUM(Table1[[#This Row],[Price per Unit]]*Table1[[#This Row],[Units Sold]])</f>
        <v>16625</v>
      </c>
      <c r="W3311">
        <f>SUM(Table1[[#This Row],[Total Sales]]-Table1[[#This Row],[Operating Profit]])</f>
        <v>99750</v>
      </c>
      <c r="X3311">
        <f>SUM(Table1[[#This Row],[Total Sales]]-Table1[[#This Row],[Cost]])</f>
        <v>66500</v>
      </c>
      <c r="Y3311">
        <f>SUM(Table1[[#This Row],[profit/loss]])/SUM(Table1[profit/loss])</f>
        <v>2.0021971660076347E-4</v>
      </c>
    </row>
    <row r="3312" spans="1:25" x14ac:dyDescent="0.3">
      <c r="A3312" t="s">
        <v>29</v>
      </c>
      <c r="B3312" t="s">
        <v>17</v>
      </c>
      <c r="C3312">
        <v>1185732</v>
      </c>
      <c r="D3312" s="9">
        <v>44249</v>
      </c>
      <c r="E3312" s="8" t="str">
        <f>TEXT(Table1[[#This Row],[Invoice Date]],"dd-mm-yyyy")</f>
        <v>22-02-2021</v>
      </c>
      <c r="F3312" s="1" t="str">
        <f t="shared" si="204"/>
        <v>February</v>
      </c>
      <c r="G3312" s="1" t="str">
        <f t="shared" si="205"/>
        <v>2021</v>
      </c>
      <c r="H3312" s="1" t="str">
        <f t="shared" si="206"/>
        <v>Monday</v>
      </c>
      <c r="I3312" s="1" t="str">
        <f t="shared" si="207"/>
        <v>22</v>
      </c>
      <c r="J3312" t="s">
        <v>14</v>
      </c>
      <c r="K3312" t="s">
        <v>117</v>
      </c>
      <c r="L3312" t="s">
        <v>92</v>
      </c>
      <c r="M3312" t="s">
        <v>18</v>
      </c>
      <c r="N3312">
        <v>35</v>
      </c>
      <c r="O3312">
        <v>125</v>
      </c>
      <c r="P3312">
        <v>43750</v>
      </c>
      <c r="Q3312">
        <v>15313</v>
      </c>
      <c r="R3312">
        <v>0.35</v>
      </c>
      <c r="S3312" t="s">
        <v>17</v>
      </c>
      <c r="T3312" t="str">
        <f>IF(Table1[[#This Row],[Units Sold]]&gt; 700,"High Units","low Units")</f>
        <v>low Units</v>
      </c>
      <c r="U3312">
        <f>SUM(Table1[[#This Row],[Operating Profit]])/SUM(Table1[Operating Profit])*100</f>
        <v>4.6104729628684074E-3</v>
      </c>
      <c r="V3312">
        <f>SUM(Table1[[#This Row],[Price per Unit]]*Table1[[#This Row],[Units Sold]])</f>
        <v>4375</v>
      </c>
      <c r="W3312">
        <f>SUM(Table1[[#This Row],[Total Sales]]-Table1[[#This Row],[Operating Profit]])</f>
        <v>28437</v>
      </c>
      <c r="X3312">
        <f>SUM(Table1[[#This Row],[Total Sales]]-Table1[[#This Row],[Cost]])</f>
        <v>15313</v>
      </c>
      <c r="Y3312">
        <f>SUM(Table1[[#This Row],[profit/loss]])/SUM(Table1[profit/loss])</f>
        <v>4.6104729628684074E-5</v>
      </c>
    </row>
    <row r="3313" spans="1:25" x14ac:dyDescent="0.3">
      <c r="A3313" t="s">
        <v>29</v>
      </c>
      <c r="B3313" t="s">
        <v>17</v>
      </c>
      <c r="C3313">
        <v>1185732</v>
      </c>
      <c r="D3313" s="9">
        <v>44249</v>
      </c>
      <c r="E3313" s="8" t="str">
        <f>TEXT(Table1[[#This Row],[Invoice Date]],"dd-mm-yyyy")</f>
        <v>22-02-2021</v>
      </c>
      <c r="F3313" s="1" t="str">
        <f t="shared" si="204"/>
        <v>February</v>
      </c>
      <c r="G3313" s="1" t="str">
        <f t="shared" si="205"/>
        <v>2021</v>
      </c>
      <c r="H3313" s="1" t="str">
        <f t="shared" si="206"/>
        <v>Monday</v>
      </c>
      <c r="I3313" s="1" t="str">
        <f t="shared" si="207"/>
        <v>22</v>
      </c>
      <c r="J3313" t="s">
        <v>14</v>
      </c>
      <c r="K3313" t="s">
        <v>117</v>
      </c>
      <c r="L3313" t="s">
        <v>92</v>
      </c>
      <c r="M3313" t="s">
        <v>19</v>
      </c>
      <c r="N3313">
        <v>25</v>
      </c>
      <c r="O3313">
        <v>175</v>
      </c>
      <c r="P3313">
        <v>43750</v>
      </c>
      <c r="Q3313">
        <v>15313</v>
      </c>
      <c r="R3313">
        <v>0.35</v>
      </c>
      <c r="S3313" t="s">
        <v>17</v>
      </c>
      <c r="T3313" t="str">
        <f>IF(Table1[[#This Row],[Units Sold]]&gt; 700,"High Units","low Units")</f>
        <v>low Units</v>
      </c>
      <c r="U3313">
        <f>SUM(Table1[[#This Row],[Operating Profit]])/SUM(Table1[Operating Profit])*100</f>
        <v>4.6104729628684074E-3</v>
      </c>
      <c r="V3313">
        <f>SUM(Table1[[#This Row],[Price per Unit]]*Table1[[#This Row],[Units Sold]])</f>
        <v>4375</v>
      </c>
      <c r="W3313">
        <f>SUM(Table1[[#This Row],[Total Sales]]-Table1[[#This Row],[Operating Profit]])</f>
        <v>28437</v>
      </c>
      <c r="X3313">
        <f>SUM(Table1[[#This Row],[Total Sales]]-Table1[[#This Row],[Cost]])</f>
        <v>15313</v>
      </c>
      <c r="Y3313">
        <f>SUM(Table1[[#This Row],[profit/loss]])/SUM(Table1[profit/loss])</f>
        <v>4.6104729628684074E-5</v>
      </c>
    </row>
    <row r="3314" spans="1:25" x14ac:dyDescent="0.3">
      <c r="A3314" t="s">
        <v>29</v>
      </c>
      <c r="B3314" t="s">
        <v>17</v>
      </c>
      <c r="C3314">
        <v>1185732</v>
      </c>
      <c r="D3314" s="9">
        <v>44249</v>
      </c>
      <c r="E3314" s="8" t="str">
        <f>TEXT(Table1[[#This Row],[Invoice Date]],"dd-mm-yyyy")</f>
        <v>22-02-2021</v>
      </c>
      <c r="F3314" s="1" t="str">
        <f t="shared" si="204"/>
        <v>February</v>
      </c>
      <c r="G3314" s="1" t="str">
        <f t="shared" si="205"/>
        <v>2021</v>
      </c>
      <c r="H3314" s="1" t="str">
        <f t="shared" si="206"/>
        <v>Monday</v>
      </c>
      <c r="I3314" s="1" t="str">
        <f t="shared" si="207"/>
        <v>22</v>
      </c>
      <c r="J3314" t="s">
        <v>14</v>
      </c>
      <c r="K3314" t="s">
        <v>118</v>
      </c>
      <c r="L3314" t="s">
        <v>119</v>
      </c>
      <c r="M3314" t="s">
        <v>20</v>
      </c>
      <c r="N3314">
        <v>30</v>
      </c>
      <c r="O3314">
        <v>50</v>
      </c>
      <c r="P3314">
        <v>15000</v>
      </c>
      <c r="Q3314">
        <v>5250</v>
      </c>
      <c r="R3314">
        <v>0.35</v>
      </c>
      <c r="S3314" t="s">
        <v>17</v>
      </c>
      <c r="T3314" t="str">
        <f>IF(Table1[[#This Row],[Units Sold]]&gt; 700,"High Units","low Units")</f>
        <v>low Units</v>
      </c>
      <c r="U3314">
        <f>SUM(Table1[[#This Row],[Operating Profit]])/SUM(Table1[Operating Profit])*100</f>
        <v>1.5806819731639221E-3</v>
      </c>
      <c r="V3314">
        <f>SUM(Table1[[#This Row],[Price per Unit]]*Table1[[#This Row],[Units Sold]])</f>
        <v>1500</v>
      </c>
      <c r="W3314">
        <f>SUM(Table1[[#This Row],[Total Sales]]-Table1[[#This Row],[Operating Profit]])</f>
        <v>9750</v>
      </c>
      <c r="X3314">
        <f>SUM(Table1[[#This Row],[Total Sales]]-Table1[[#This Row],[Cost]])</f>
        <v>5250</v>
      </c>
      <c r="Y3314">
        <f>SUM(Table1[[#This Row],[profit/loss]])/SUM(Table1[profit/loss])</f>
        <v>1.5806819731639221E-5</v>
      </c>
    </row>
    <row r="3315" spans="1:25" x14ac:dyDescent="0.3">
      <c r="A3315" t="s">
        <v>29</v>
      </c>
      <c r="B3315" t="s">
        <v>17</v>
      </c>
      <c r="C3315">
        <v>1185732</v>
      </c>
      <c r="D3315" s="9">
        <v>44249</v>
      </c>
      <c r="E3315" s="8" t="str">
        <f>TEXT(Table1[[#This Row],[Invoice Date]],"dd-mm-yyyy")</f>
        <v>22-02-2021</v>
      </c>
      <c r="F3315" s="1" t="str">
        <f t="shared" si="204"/>
        <v>February</v>
      </c>
      <c r="G3315" s="1" t="str">
        <f t="shared" si="205"/>
        <v>2021</v>
      </c>
      <c r="H3315" s="1" t="str">
        <f t="shared" si="206"/>
        <v>Monday</v>
      </c>
      <c r="I3315" s="1" t="str">
        <f t="shared" si="207"/>
        <v>22</v>
      </c>
      <c r="J3315" t="s">
        <v>14</v>
      </c>
      <c r="K3315" t="s">
        <v>118</v>
      </c>
      <c r="L3315" t="s">
        <v>119</v>
      </c>
      <c r="M3315" t="s">
        <v>21</v>
      </c>
      <c r="N3315">
        <v>45</v>
      </c>
      <c r="O3315">
        <v>125</v>
      </c>
      <c r="P3315">
        <v>56250</v>
      </c>
      <c r="Q3315">
        <v>16875</v>
      </c>
      <c r="R3315">
        <v>0.3</v>
      </c>
      <c r="S3315" t="s">
        <v>17</v>
      </c>
      <c r="T3315" t="str">
        <f>IF(Table1[[#This Row],[Units Sold]]&gt; 700,"High Units","low Units")</f>
        <v>low Units</v>
      </c>
      <c r="U3315">
        <f>SUM(Table1[[#This Row],[Operating Profit]])/SUM(Table1[Operating Profit])*100</f>
        <v>5.0807634851697493E-3</v>
      </c>
      <c r="V3315">
        <f>SUM(Table1[[#This Row],[Price per Unit]]*Table1[[#This Row],[Units Sold]])</f>
        <v>5625</v>
      </c>
      <c r="W3315">
        <f>SUM(Table1[[#This Row],[Total Sales]]-Table1[[#This Row],[Operating Profit]])</f>
        <v>39375</v>
      </c>
      <c r="X3315">
        <f>SUM(Table1[[#This Row],[Total Sales]]-Table1[[#This Row],[Cost]])</f>
        <v>16875</v>
      </c>
      <c r="Y3315">
        <f>SUM(Table1[[#This Row],[profit/loss]])/SUM(Table1[profit/loss])</f>
        <v>5.0807634851697494E-5</v>
      </c>
    </row>
    <row r="3316" spans="1:25" x14ac:dyDescent="0.3">
      <c r="A3316" t="s">
        <v>29</v>
      </c>
      <c r="B3316" t="s">
        <v>17</v>
      </c>
      <c r="C3316">
        <v>1185732</v>
      </c>
      <c r="D3316" s="9">
        <v>44249</v>
      </c>
      <c r="E3316" s="8" t="str">
        <f>TEXT(Table1[[#This Row],[Invoice Date]],"dd-mm-yyyy")</f>
        <v>22-02-2021</v>
      </c>
      <c r="F3316" s="1" t="str">
        <f t="shared" si="204"/>
        <v>February</v>
      </c>
      <c r="G3316" s="1" t="str">
        <f t="shared" si="205"/>
        <v>2021</v>
      </c>
      <c r="H3316" s="1" t="str">
        <f t="shared" si="206"/>
        <v>Monday</v>
      </c>
      <c r="I3316" s="1" t="str">
        <f t="shared" si="207"/>
        <v>22</v>
      </c>
      <c r="J3316" t="s">
        <v>14</v>
      </c>
      <c r="K3316" t="s">
        <v>118</v>
      </c>
      <c r="L3316" t="s">
        <v>119</v>
      </c>
      <c r="M3316" t="s">
        <v>22</v>
      </c>
      <c r="N3316">
        <v>35</v>
      </c>
      <c r="O3316">
        <v>225</v>
      </c>
      <c r="P3316">
        <v>78750</v>
      </c>
      <c r="Q3316">
        <v>23625</v>
      </c>
      <c r="R3316">
        <v>0.3</v>
      </c>
      <c r="S3316" t="s">
        <v>17</v>
      </c>
      <c r="T3316" t="str">
        <f>IF(Table1[[#This Row],[Units Sold]]&gt; 700,"High Units","low Units")</f>
        <v>low Units</v>
      </c>
      <c r="U3316">
        <f>SUM(Table1[[#This Row],[Operating Profit]])/SUM(Table1[Operating Profit])*100</f>
        <v>7.113068879237649E-3</v>
      </c>
      <c r="V3316">
        <f>SUM(Table1[[#This Row],[Price per Unit]]*Table1[[#This Row],[Units Sold]])</f>
        <v>7875</v>
      </c>
      <c r="W3316">
        <f>SUM(Table1[[#This Row],[Total Sales]]-Table1[[#This Row],[Operating Profit]])</f>
        <v>55125</v>
      </c>
      <c r="X3316">
        <f>SUM(Table1[[#This Row],[Total Sales]]-Table1[[#This Row],[Cost]])</f>
        <v>23625</v>
      </c>
      <c r="Y3316">
        <f>SUM(Table1[[#This Row],[profit/loss]])/SUM(Table1[profit/loss])</f>
        <v>7.1130688792376493E-5</v>
      </c>
    </row>
    <row r="3317" spans="1:25" x14ac:dyDescent="0.3">
      <c r="A3317" t="s">
        <v>29</v>
      </c>
      <c r="B3317" t="s">
        <v>17</v>
      </c>
      <c r="C3317">
        <v>1185732</v>
      </c>
      <c r="D3317" s="9">
        <v>44275</v>
      </c>
      <c r="E3317" s="8" t="str">
        <f>TEXT(Table1[[#This Row],[Invoice Date]],"dd-mm-yyyy")</f>
        <v>20-03-2021</v>
      </c>
      <c r="F3317" s="1" t="str">
        <f t="shared" si="204"/>
        <v>March</v>
      </c>
      <c r="G3317" s="1" t="str">
        <f t="shared" si="205"/>
        <v>2021</v>
      </c>
      <c r="H3317" s="1" t="str">
        <f t="shared" si="206"/>
        <v>Saturday</v>
      </c>
      <c r="I3317" s="1" t="str">
        <f t="shared" si="207"/>
        <v>20</v>
      </c>
      <c r="J3317" t="s">
        <v>14</v>
      </c>
      <c r="K3317" t="s">
        <v>118</v>
      </c>
      <c r="L3317" t="s">
        <v>119</v>
      </c>
      <c r="M3317" t="s">
        <v>16</v>
      </c>
      <c r="N3317">
        <v>35</v>
      </c>
      <c r="O3317">
        <v>445</v>
      </c>
      <c r="P3317">
        <v>155750</v>
      </c>
      <c r="Q3317">
        <v>62300</v>
      </c>
      <c r="R3317">
        <v>0.4</v>
      </c>
      <c r="S3317" t="s">
        <v>17</v>
      </c>
      <c r="T3317" t="str">
        <f>IF(Table1[[#This Row],[Units Sold]]&gt; 700,"High Units","low Units")</f>
        <v>low Units</v>
      </c>
      <c r="U3317">
        <f>SUM(Table1[[#This Row],[Operating Profit]])/SUM(Table1[Operating Profit])*100</f>
        <v>1.8757426081545209E-2</v>
      </c>
      <c r="V3317">
        <f>SUM(Table1[[#This Row],[Price per Unit]]*Table1[[#This Row],[Units Sold]])</f>
        <v>15575</v>
      </c>
      <c r="W3317">
        <f>SUM(Table1[[#This Row],[Total Sales]]-Table1[[#This Row],[Operating Profit]])</f>
        <v>93450</v>
      </c>
      <c r="X3317">
        <f>SUM(Table1[[#This Row],[Total Sales]]-Table1[[#This Row],[Cost]])</f>
        <v>62300</v>
      </c>
      <c r="Y3317">
        <f>SUM(Table1[[#This Row],[profit/loss]])/SUM(Table1[profit/loss])</f>
        <v>1.8757426081545208E-4</v>
      </c>
    </row>
    <row r="3318" spans="1:25" x14ac:dyDescent="0.3">
      <c r="A3318" t="s">
        <v>29</v>
      </c>
      <c r="B3318" t="s">
        <v>17</v>
      </c>
      <c r="C3318">
        <v>1185732</v>
      </c>
      <c r="D3318" s="9">
        <v>44275</v>
      </c>
      <c r="E3318" s="8" t="str">
        <f>TEXT(Table1[[#This Row],[Invoice Date]],"dd-mm-yyyy")</f>
        <v>20-03-2021</v>
      </c>
      <c r="F3318" s="1" t="str">
        <f t="shared" si="204"/>
        <v>March</v>
      </c>
      <c r="G3318" s="1" t="str">
        <f t="shared" si="205"/>
        <v>2021</v>
      </c>
      <c r="H3318" s="1" t="str">
        <f t="shared" si="206"/>
        <v>Saturday</v>
      </c>
      <c r="I3318" s="1" t="str">
        <f t="shared" si="207"/>
        <v>20</v>
      </c>
      <c r="J3318" t="s">
        <v>14</v>
      </c>
      <c r="K3318" t="s">
        <v>118</v>
      </c>
      <c r="L3318" t="s">
        <v>119</v>
      </c>
      <c r="M3318" t="s">
        <v>18</v>
      </c>
      <c r="N3318">
        <v>35</v>
      </c>
      <c r="O3318">
        <v>150</v>
      </c>
      <c r="P3318">
        <v>52500</v>
      </c>
      <c r="Q3318">
        <v>18375</v>
      </c>
      <c r="R3318">
        <v>0.35</v>
      </c>
      <c r="S3318" t="s">
        <v>17</v>
      </c>
      <c r="T3318" t="str">
        <f>IF(Table1[[#This Row],[Units Sold]]&gt; 700,"High Units","low Units")</f>
        <v>low Units</v>
      </c>
      <c r="U3318">
        <f>SUM(Table1[[#This Row],[Operating Profit]])/SUM(Table1[Operating Profit])*100</f>
        <v>5.5323869060737276E-3</v>
      </c>
      <c r="V3318">
        <f>SUM(Table1[[#This Row],[Price per Unit]]*Table1[[#This Row],[Units Sold]])</f>
        <v>5250</v>
      </c>
      <c r="W3318">
        <f>SUM(Table1[[#This Row],[Total Sales]]-Table1[[#This Row],[Operating Profit]])</f>
        <v>34125</v>
      </c>
      <c r="X3318">
        <f>SUM(Table1[[#This Row],[Total Sales]]-Table1[[#This Row],[Cost]])</f>
        <v>18375</v>
      </c>
      <c r="Y3318">
        <f>SUM(Table1[[#This Row],[profit/loss]])/SUM(Table1[profit/loss])</f>
        <v>5.5323869060737273E-5</v>
      </c>
    </row>
    <row r="3319" spans="1:25" x14ac:dyDescent="0.3">
      <c r="A3319" t="s">
        <v>29</v>
      </c>
      <c r="B3319" t="s">
        <v>17</v>
      </c>
      <c r="C3319">
        <v>1185732</v>
      </c>
      <c r="D3319" s="9">
        <v>44275</v>
      </c>
      <c r="E3319" s="8" t="str">
        <f>TEXT(Table1[[#This Row],[Invoice Date]],"dd-mm-yyyy")</f>
        <v>20-03-2021</v>
      </c>
      <c r="F3319" s="1" t="str">
        <f t="shared" si="204"/>
        <v>March</v>
      </c>
      <c r="G3319" s="1" t="str">
        <f t="shared" si="205"/>
        <v>2021</v>
      </c>
      <c r="H3319" s="1" t="str">
        <f t="shared" si="206"/>
        <v>Saturday</v>
      </c>
      <c r="I3319" s="1" t="str">
        <f t="shared" si="207"/>
        <v>20</v>
      </c>
      <c r="J3319" t="s">
        <v>14</v>
      </c>
      <c r="K3319" t="s">
        <v>118</v>
      </c>
      <c r="L3319" t="s">
        <v>119</v>
      </c>
      <c r="M3319" t="s">
        <v>19</v>
      </c>
      <c r="N3319">
        <v>25</v>
      </c>
      <c r="O3319">
        <v>175</v>
      </c>
      <c r="P3319">
        <v>43750</v>
      </c>
      <c r="Q3319">
        <v>15313</v>
      </c>
      <c r="R3319">
        <v>0.35</v>
      </c>
      <c r="S3319" t="s">
        <v>17</v>
      </c>
      <c r="T3319" t="str">
        <f>IF(Table1[[#This Row],[Units Sold]]&gt; 700,"High Units","low Units")</f>
        <v>low Units</v>
      </c>
      <c r="U3319">
        <f>SUM(Table1[[#This Row],[Operating Profit]])/SUM(Table1[Operating Profit])*100</f>
        <v>4.6104729628684074E-3</v>
      </c>
      <c r="V3319">
        <f>SUM(Table1[[#This Row],[Price per Unit]]*Table1[[#This Row],[Units Sold]])</f>
        <v>4375</v>
      </c>
      <c r="W3319">
        <f>SUM(Table1[[#This Row],[Total Sales]]-Table1[[#This Row],[Operating Profit]])</f>
        <v>28437</v>
      </c>
      <c r="X3319">
        <f>SUM(Table1[[#This Row],[Total Sales]]-Table1[[#This Row],[Cost]])</f>
        <v>15313</v>
      </c>
      <c r="Y3319">
        <f>SUM(Table1[[#This Row],[profit/loss]])/SUM(Table1[profit/loss])</f>
        <v>4.6104729628684074E-5</v>
      </c>
    </row>
    <row r="3320" spans="1:25" x14ac:dyDescent="0.3">
      <c r="A3320" t="s">
        <v>29</v>
      </c>
      <c r="B3320" t="s">
        <v>17</v>
      </c>
      <c r="C3320">
        <v>1185732</v>
      </c>
      <c r="D3320" s="9">
        <v>44275</v>
      </c>
      <c r="E3320" s="8" t="str">
        <f>TEXT(Table1[[#This Row],[Invoice Date]],"dd-mm-yyyy")</f>
        <v>20-03-2021</v>
      </c>
      <c r="F3320" s="1" t="str">
        <f t="shared" si="204"/>
        <v>March</v>
      </c>
      <c r="G3320" s="1" t="str">
        <f t="shared" si="205"/>
        <v>2021</v>
      </c>
      <c r="H3320" s="1" t="str">
        <f t="shared" si="206"/>
        <v>Saturday</v>
      </c>
      <c r="I3320" s="1" t="str">
        <f t="shared" si="207"/>
        <v>20</v>
      </c>
      <c r="J3320" t="s">
        <v>14</v>
      </c>
      <c r="K3320" t="s">
        <v>118</v>
      </c>
      <c r="L3320" t="s">
        <v>119</v>
      </c>
      <c r="M3320" t="s">
        <v>20</v>
      </c>
      <c r="N3320">
        <v>30</v>
      </c>
      <c r="O3320">
        <v>25</v>
      </c>
      <c r="P3320">
        <v>7500</v>
      </c>
      <c r="Q3320">
        <v>2625</v>
      </c>
      <c r="R3320">
        <v>0.35</v>
      </c>
      <c r="S3320" t="s">
        <v>17</v>
      </c>
      <c r="T3320" t="str">
        <f>IF(Table1[[#This Row],[Units Sold]]&gt; 700,"High Units","low Units")</f>
        <v>low Units</v>
      </c>
      <c r="U3320">
        <f>SUM(Table1[[#This Row],[Operating Profit]])/SUM(Table1[Operating Profit])*100</f>
        <v>7.9034098658196104E-4</v>
      </c>
      <c r="V3320">
        <f>SUM(Table1[[#This Row],[Price per Unit]]*Table1[[#This Row],[Units Sold]])</f>
        <v>750</v>
      </c>
      <c r="W3320">
        <f>SUM(Table1[[#This Row],[Total Sales]]-Table1[[#This Row],[Operating Profit]])</f>
        <v>4875</v>
      </c>
      <c r="X3320">
        <f>SUM(Table1[[#This Row],[Total Sales]]-Table1[[#This Row],[Cost]])</f>
        <v>2625</v>
      </c>
      <c r="Y3320">
        <f>SUM(Table1[[#This Row],[profit/loss]])/SUM(Table1[profit/loss])</f>
        <v>7.9034098658196104E-6</v>
      </c>
    </row>
    <row r="3321" spans="1:25" x14ac:dyDescent="0.3">
      <c r="A3321" t="s">
        <v>29</v>
      </c>
      <c r="B3321" t="s">
        <v>17</v>
      </c>
      <c r="C3321">
        <v>1185732</v>
      </c>
      <c r="D3321" s="9">
        <v>44275</v>
      </c>
      <c r="E3321" s="8" t="str">
        <f>TEXT(Table1[[#This Row],[Invoice Date]],"dd-mm-yyyy")</f>
        <v>20-03-2021</v>
      </c>
      <c r="F3321" s="1" t="str">
        <f t="shared" si="204"/>
        <v>March</v>
      </c>
      <c r="G3321" s="1" t="str">
        <f t="shared" si="205"/>
        <v>2021</v>
      </c>
      <c r="H3321" s="1" t="str">
        <f t="shared" si="206"/>
        <v>Saturday</v>
      </c>
      <c r="I3321" s="1" t="str">
        <f t="shared" si="207"/>
        <v>20</v>
      </c>
      <c r="J3321" t="s">
        <v>14</v>
      </c>
      <c r="K3321" t="s">
        <v>118</v>
      </c>
      <c r="L3321" t="s">
        <v>119</v>
      </c>
      <c r="M3321" t="s">
        <v>21</v>
      </c>
      <c r="N3321">
        <v>45</v>
      </c>
      <c r="O3321">
        <v>75</v>
      </c>
      <c r="P3321">
        <v>33750</v>
      </c>
      <c r="Q3321">
        <v>10125</v>
      </c>
      <c r="R3321">
        <v>0.3</v>
      </c>
      <c r="S3321" t="s">
        <v>17</v>
      </c>
      <c r="T3321" t="str">
        <f>IF(Table1[[#This Row],[Units Sold]]&gt; 700,"High Units","low Units")</f>
        <v>low Units</v>
      </c>
      <c r="U3321">
        <f>SUM(Table1[[#This Row],[Operating Profit]])/SUM(Table1[Operating Profit])*100</f>
        <v>3.04845809110185E-3</v>
      </c>
      <c r="V3321">
        <f>SUM(Table1[[#This Row],[Price per Unit]]*Table1[[#This Row],[Units Sold]])</f>
        <v>3375</v>
      </c>
      <c r="W3321">
        <f>SUM(Table1[[#This Row],[Total Sales]]-Table1[[#This Row],[Operating Profit]])</f>
        <v>23625</v>
      </c>
      <c r="X3321">
        <f>SUM(Table1[[#This Row],[Total Sales]]-Table1[[#This Row],[Cost]])</f>
        <v>10125</v>
      </c>
      <c r="Y3321">
        <f>SUM(Table1[[#This Row],[profit/loss]])/SUM(Table1[profit/loss])</f>
        <v>3.0484580911018499E-5</v>
      </c>
    </row>
    <row r="3322" spans="1:25" x14ac:dyDescent="0.3">
      <c r="A3322" t="s">
        <v>29</v>
      </c>
      <c r="B3322" t="s">
        <v>17</v>
      </c>
      <c r="C3322">
        <v>1185732</v>
      </c>
      <c r="D3322" s="9">
        <v>44275</v>
      </c>
      <c r="E3322" s="8" t="str">
        <f>TEXT(Table1[[#This Row],[Invoice Date]],"dd-mm-yyyy")</f>
        <v>20-03-2021</v>
      </c>
      <c r="F3322" s="1" t="str">
        <f t="shared" si="204"/>
        <v>March</v>
      </c>
      <c r="G3322" s="1" t="str">
        <f t="shared" si="205"/>
        <v>2021</v>
      </c>
      <c r="H3322" s="1" t="str">
        <f t="shared" si="206"/>
        <v>Saturday</v>
      </c>
      <c r="I3322" s="1" t="str">
        <f t="shared" si="207"/>
        <v>20</v>
      </c>
      <c r="J3322" t="s">
        <v>14</v>
      </c>
      <c r="K3322" t="s">
        <v>118</v>
      </c>
      <c r="L3322" t="s">
        <v>119</v>
      </c>
      <c r="M3322" t="s">
        <v>22</v>
      </c>
      <c r="N3322">
        <v>35</v>
      </c>
      <c r="O3322">
        <v>175</v>
      </c>
      <c r="P3322">
        <v>61250</v>
      </c>
      <c r="Q3322">
        <v>18375</v>
      </c>
      <c r="R3322">
        <v>0.3</v>
      </c>
      <c r="S3322" t="s">
        <v>17</v>
      </c>
      <c r="T3322" t="str">
        <f>IF(Table1[[#This Row],[Units Sold]]&gt; 700,"High Units","low Units")</f>
        <v>low Units</v>
      </c>
      <c r="U3322">
        <f>SUM(Table1[[#This Row],[Operating Profit]])/SUM(Table1[Operating Profit])*100</f>
        <v>5.5323869060737276E-3</v>
      </c>
      <c r="V3322">
        <f>SUM(Table1[[#This Row],[Price per Unit]]*Table1[[#This Row],[Units Sold]])</f>
        <v>6125</v>
      </c>
      <c r="W3322">
        <f>SUM(Table1[[#This Row],[Total Sales]]-Table1[[#This Row],[Operating Profit]])</f>
        <v>42875</v>
      </c>
      <c r="X3322">
        <f>SUM(Table1[[#This Row],[Total Sales]]-Table1[[#This Row],[Cost]])</f>
        <v>18375</v>
      </c>
      <c r="Y3322">
        <f>SUM(Table1[[#This Row],[profit/loss]])/SUM(Table1[profit/loss])</f>
        <v>5.5323869060737273E-5</v>
      </c>
    </row>
    <row r="3323" spans="1:25" x14ac:dyDescent="0.3">
      <c r="A3323" t="s">
        <v>29</v>
      </c>
      <c r="B3323" t="s">
        <v>17</v>
      </c>
      <c r="C3323">
        <v>1185732</v>
      </c>
      <c r="D3323" s="9">
        <v>44307</v>
      </c>
      <c r="E3323" s="8" t="str">
        <f>TEXT(Table1[[#This Row],[Invoice Date]],"dd-mm-yyyy")</f>
        <v>21-04-2021</v>
      </c>
      <c r="F3323" s="1" t="str">
        <f t="shared" si="204"/>
        <v>April</v>
      </c>
      <c r="G3323" s="1" t="str">
        <f t="shared" si="205"/>
        <v>2021</v>
      </c>
      <c r="H3323" s="1" t="str">
        <f t="shared" si="206"/>
        <v>Wednesday</v>
      </c>
      <c r="I3323" s="1" t="str">
        <f t="shared" si="207"/>
        <v>21</v>
      </c>
      <c r="J3323" t="s">
        <v>14</v>
      </c>
      <c r="K3323" t="s">
        <v>118</v>
      </c>
      <c r="L3323" t="s">
        <v>119</v>
      </c>
      <c r="M3323" t="s">
        <v>16</v>
      </c>
      <c r="N3323">
        <v>35</v>
      </c>
      <c r="O3323">
        <v>425</v>
      </c>
      <c r="P3323">
        <v>148750</v>
      </c>
      <c r="Q3323">
        <v>59500</v>
      </c>
      <c r="R3323">
        <v>0.4</v>
      </c>
      <c r="S3323" t="s">
        <v>17</v>
      </c>
      <c r="T3323" t="str">
        <f>IF(Table1[[#This Row],[Units Sold]]&gt; 700,"High Units","low Units")</f>
        <v>low Units</v>
      </c>
      <c r="U3323">
        <f>SUM(Table1[[#This Row],[Operating Profit]])/SUM(Table1[Operating Profit])*100</f>
        <v>1.7914395695857784E-2</v>
      </c>
      <c r="V3323">
        <f>SUM(Table1[[#This Row],[Price per Unit]]*Table1[[#This Row],[Units Sold]])</f>
        <v>14875</v>
      </c>
      <c r="W3323">
        <f>SUM(Table1[[#This Row],[Total Sales]]-Table1[[#This Row],[Operating Profit]])</f>
        <v>89250</v>
      </c>
      <c r="X3323">
        <f>SUM(Table1[[#This Row],[Total Sales]]-Table1[[#This Row],[Cost]])</f>
        <v>59500</v>
      </c>
      <c r="Y3323">
        <f>SUM(Table1[[#This Row],[profit/loss]])/SUM(Table1[profit/loss])</f>
        <v>1.7914395695857785E-4</v>
      </c>
    </row>
    <row r="3324" spans="1:25" x14ac:dyDescent="0.3">
      <c r="A3324" t="s">
        <v>29</v>
      </c>
      <c r="B3324" t="s">
        <v>17</v>
      </c>
      <c r="C3324">
        <v>1185732</v>
      </c>
      <c r="D3324" s="9">
        <v>44307</v>
      </c>
      <c r="E3324" s="8" t="str">
        <f>TEXT(Table1[[#This Row],[Invoice Date]],"dd-mm-yyyy")</f>
        <v>21-04-2021</v>
      </c>
      <c r="F3324" s="1" t="str">
        <f t="shared" si="204"/>
        <v>April</v>
      </c>
      <c r="G3324" s="1" t="str">
        <f t="shared" si="205"/>
        <v>2021</v>
      </c>
      <c r="H3324" s="1" t="str">
        <f t="shared" si="206"/>
        <v>Wednesday</v>
      </c>
      <c r="I3324" s="1" t="str">
        <f t="shared" si="207"/>
        <v>21</v>
      </c>
      <c r="J3324" t="s">
        <v>14</v>
      </c>
      <c r="K3324" t="s">
        <v>118</v>
      </c>
      <c r="L3324" t="s">
        <v>119</v>
      </c>
      <c r="M3324" t="s">
        <v>18</v>
      </c>
      <c r="N3324">
        <v>35</v>
      </c>
      <c r="O3324">
        <v>125</v>
      </c>
      <c r="P3324">
        <v>43750</v>
      </c>
      <c r="Q3324">
        <v>15313</v>
      </c>
      <c r="R3324">
        <v>0.35</v>
      </c>
      <c r="S3324" t="s">
        <v>17</v>
      </c>
      <c r="T3324" t="str">
        <f>IF(Table1[[#This Row],[Units Sold]]&gt; 700,"High Units","low Units")</f>
        <v>low Units</v>
      </c>
      <c r="U3324">
        <f>SUM(Table1[[#This Row],[Operating Profit]])/SUM(Table1[Operating Profit])*100</f>
        <v>4.6104729628684074E-3</v>
      </c>
      <c r="V3324">
        <f>SUM(Table1[[#This Row],[Price per Unit]]*Table1[[#This Row],[Units Sold]])</f>
        <v>4375</v>
      </c>
      <c r="W3324">
        <f>SUM(Table1[[#This Row],[Total Sales]]-Table1[[#This Row],[Operating Profit]])</f>
        <v>28437</v>
      </c>
      <c r="X3324">
        <f>SUM(Table1[[#This Row],[Total Sales]]-Table1[[#This Row],[Cost]])</f>
        <v>15313</v>
      </c>
      <c r="Y3324">
        <f>SUM(Table1[[#This Row],[profit/loss]])/SUM(Table1[profit/loss])</f>
        <v>4.6104729628684074E-5</v>
      </c>
    </row>
    <row r="3325" spans="1:25" x14ac:dyDescent="0.3">
      <c r="A3325" t="s">
        <v>29</v>
      </c>
      <c r="B3325" t="s">
        <v>17</v>
      </c>
      <c r="C3325">
        <v>1185732</v>
      </c>
      <c r="D3325" s="9">
        <v>44307</v>
      </c>
      <c r="E3325" s="8" t="str">
        <f>TEXT(Table1[[#This Row],[Invoice Date]],"dd-mm-yyyy")</f>
        <v>21-04-2021</v>
      </c>
      <c r="F3325" s="1" t="str">
        <f t="shared" si="204"/>
        <v>April</v>
      </c>
      <c r="G3325" s="1" t="str">
        <f t="shared" si="205"/>
        <v>2021</v>
      </c>
      <c r="H3325" s="1" t="str">
        <f t="shared" si="206"/>
        <v>Wednesday</v>
      </c>
      <c r="I3325" s="1" t="str">
        <f t="shared" si="207"/>
        <v>21</v>
      </c>
      <c r="J3325" t="s">
        <v>14</v>
      </c>
      <c r="K3325" t="s">
        <v>118</v>
      </c>
      <c r="L3325" t="s">
        <v>119</v>
      </c>
      <c r="M3325" t="s">
        <v>19</v>
      </c>
      <c r="N3325">
        <v>25</v>
      </c>
      <c r="O3325">
        <v>125</v>
      </c>
      <c r="P3325">
        <v>31250</v>
      </c>
      <c r="Q3325">
        <v>10938</v>
      </c>
      <c r="R3325">
        <v>0.35</v>
      </c>
      <c r="S3325" t="s">
        <v>17</v>
      </c>
      <c r="T3325" t="str">
        <f>IF(Table1[[#This Row],[Units Sold]]&gt; 700,"High Units","low Units")</f>
        <v>low Units</v>
      </c>
      <c r="U3325">
        <f>SUM(Table1[[#This Row],[Operating Profit]])/SUM(Table1[Operating Profit])*100</f>
        <v>3.2932379852318059E-3</v>
      </c>
      <c r="V3325">
        <f>SUM(Table1[[#This Row],[Price per Unit]]*Table1[[#This Row],[Units Sold]])</f>
        <v>3125</v>
      </c>
      <c r="W3325">
        <f>SUM(Table1[[#This Row],[Total Sales]]-Table1[[#This Row],[Operating Profit]])</f>
        <v>20312</v>
      </c>
      <c r="X3325">
        <f>SUM(Table1[[#This Row],[Total Sales]]-Table1[[#This Row],[Cost]])</f>
        <v>10938</v>
      </c>
      <c r="Y3325">
        <f>SUM(Table1[[#This Row],[profit/loss]])/SUM(Table1[profit/loss])</f>
        <v>3.2932379852318059E-5</v>
      </c>
    </row>
    <row r="3326" spans="1:25" x14ac:dyDescent="0.3">
      <c r="A3326" t="s">
        <v>29</v>
      </c>
      <c r="B3326" t="s">
        <v>17</v>
      </c>
      <c r="C3326">
        <v>1185732</v>
      </c>
      <c r="D3326" s="9">
        <v>44307</v>
      </c>
      <c r="E3326" s="8" t="str">
        <f>TEXT(Table1[[#This Row],[Invoice Date]],"dd-mm-yyyy")</f>
        <v>21-04-2021</v>
      </c>
      <c r="F3326" s="1" t="str">
        <f t="shared" si="204"/>
        <v>April</v>
      </c>
      <c r="G3326" s="1" t="str">
        <f t="shared" si="205"/>
        <v>2021</v>
      </c>
      <c r="H3326" s="1" t="str">
        <f t="shared" si="206"/>
        <v>Wednesday</v>
      </c>
      <c r="I3326" s="1" t="str">
        <f t="shared" si="207"/>
        <v>21</v>
      </c>
      <c r="J3326" t="s">
        <v>14</v>
      </c>
      <c r="K3326" t="s">
        <v>118</v>
      </c>
      <c r="L3326" t="s">
        <v>119</v>
      </c>
      <c r="M3326" t="s">
        <v>20</v>
      </c>
      <c r="N3326">
        <v>30</v>
      </c>
      <c r="O3326">
        <v>50</v>
      </c>
      <c r="P3326">
        <v>15000</v>
      </c>
      <c r="Q3326">
        <v>5250</v>
      </c>
      <c r="R3326">
        <v>0.35</v>
      </c>
      <c r="S3326" t="s">
        <v>17</v>
      </c>
      <c r="T3326" t="str">
        <f>IF(Table1[[#This Row],[Units Sold]]&gt; 700,"High Units","low Units")</f>
        <v>low Units</v>
      </c>
      <c r="U3326">
        <f>SUM(Table1[[#This Row],[Operating Profit]])/SUM(Table1[Operating Profit])*100</f>
        <v>1.5806819731639221E-3</v>
      </c>
      <c r="V3326">
        <f>SUM(Table1[[#This Row],[Price per Unit]]*Table1[[#This Row],[Units Sold]])</f>
        <v>1500</v>
      </c>
      <c r="W3326">
        <f>SUM(Table1[[#This Row],[Total Sales]]-Table1[[#This Row],[Operating Profit]])</f>
        <v>9750</v>
      </c>
      <c r="X3326">
        <f>SUM(Table1[[#This Row],[Total Sales]]-Table1[[#This Row],[Cost]])</f>
        <v>5250</v>
      </c>
      <c r="Y3326">
        <f>SUM(Table1[[#This Row],[profit/loss]])/SUM(Table1[profit/loss])</f>
        <v>1.5806819731639221E-5</v>
      </c>
    </row>
    <row r="3327" spans="1:25" x14ac:dyDescent="0.3">
      <c r="A3327" t="s">
        <v>29</v>
      </c>
      <c r="B3327" t="s">
        <v>17</v>
      </c>
      <c r="C3327">
        <v>1185732</v>
      </c>
      <c r="D3327" s="9">
        <v>44307</v>
      </c>
      <c r="E3327" s="8" t="str">
        <f>TEXT(Table1[[#This Row],[Invoice Date]],"dd-mm-yyyy")</f>
        <v>21-04-2021</v>
      </c>
      <c r="F3327" s="1" t="str">
        <f t="shared" si="204"/>
        <v>April</v>
      </c>
      <c r="G3327" s="1" t="str">
        <f t="shared" si="205"/>
        <v>2021</v>
      </c>
      <c r="H3327" s="1" t="str">
        <f t="shared" si="206"/>
        <v>Wednesday</v>
      </c>
      <c r="I3327" s="1" t="str">
        <f t="shared" si="207"/>
        <v>21</v>
      </c>
      <c r="J3327" t="s">
        <v>14</v>
      </c>
      <c r="K3327" t="s">
        <v>118</v>
      </c>
      <c r="L3327" t="s">
        <v>119</v>
      </c>
      <c r="M3327" t="s">
        <v>21</v>
      </c>
      <c r="N3327">
        <v>45</v>
      </c>
      <c r="O3327">
        <v>50</v>
      </c>
      <c r="P3327">
        <v>22500</v>
      </c>
      <c r="Q3327">
        <v>6750</v>
      </c>
      <c r="R3327">
        <v>0.3</v>
      </c>
      <c r="S3327" t="s">
        <v>17</v>
      </c>
      <c r="T3327" t="str">
        <f>IF(Table1[[#This Row],[Units Sold]]&gt; 700,"High Units","low Units")</f>
        <v>low Units</v>
      </c>
      <c r="U3327">
        <f>SUM(Table1[[#This Row],[Operating Profit]])/SUM(Table1[Operating Profit])*100</f>
        <v>2.0323053940678997E-3</v>
      </c>
      <c r="V3327">
        <f>SUM(Table1[[#This Row],[Price per Unit]]*Table1[[#This Row],[Units Sold]])</f>
        <v>2250</v>
      </c>
      <c r="W3327">
        <f>SUM(Table1[[#This Row],[Total Sales]]-Table1[[#This Row],[Operating Profit]])</f>
        <v>15750</v>
      </c>
      <c r="X3327">
        <f>SUM(Table1[[#This Row],[Total Sales]]-Table1[[#This Row],[Cost]])</f>
        <v>6750</v>
      </c>
      <c r="Y3327">
        <f>SUM(Table1[[#This Row],[profit/loss]])/SUM(Table1[profit/loss])</f>
        <v>2.0323053940678999E-5</v>
      </c>
    </row>
    <row r="3328" spans="1:25" x14ac:dyDescent="0.3">
      <c r="A3328" t="s">
        <v>29</v>
      </c>
      <c r="B3328" t="s">
        <v>17</v>
      </c>
      <c r="C3328">
        <v>1185732</v>
      </c>
      <c r="D3328" s="9">
        <v>44307</v>
      </c>
      <c r="E3328" s="8" t="str">
        <f>TEXT(Table1[[#This Row],[Invoice Date]],"dd-mm-yyyy")</f>
        <v>21-04-2021</v>
      </c>
      <c r="F3328" s="1" t="str">
        <f t="shared" si="204"/>
        <v>April</v>
      </c>
      <c r="G3328" s="1" t="str">
        <f t="shared" si="205"/>
        <v>2021</v>
      </c>
      <c r="H3328" s="1" t="str">
        <f t="shared" si="206"/>
        <v>Wednesday</v>
      </c>
      <c r="I3328" s="1" t="str">
        <f t="shared" si="207"/>
        <v>21</v>
      </c>
      <c r="J3328" t="s">
        <v>14</v>
      </c>
      <c r="K3328" t="s">
        <v>118</v>
      </c>
      <c r="L3328" t="s">
        <v>119</v>
      </c>
      <c r="M3328" t="s">
        <v>22</v>
      </c>
      <c r="N3328">
        <v>35</v>
      </c>
      <c r="O3328">
        <v>200</v>
      </c>
      <c r="P3328">
        <v>70000</v>
      </c>
      <c r="Q3328">
        <v>21000</v>
      </c>
      <c r="R3328">
        <v>0.3</v>
      </c>
      <c r="S3328" t="s">
        <v>17</v>
      </c>
      <c r="T3328" t="str">
        <f>IF(Table1[[#This Row],[Units Sold]]&gt; 700,"High Units","low Units")</f>
        <v>low Units</v>
      </c>
      <c r="U3328">
        <f>SUM(Table1[[#This Row],[Operating Profit]])/SUM(Table1[Operating Profit])*100</f>
        <v>6.3227278926556883E-3</v>
      </c>
      <c r="V3328">
        <f>SUM(Table1[[#This Row],[Price per Unit]]*Table1[[#This Row],[Units Sold]])</f>
        <v>7000</v>
      </c>
      <c r="W3328">
        <f>SUM(Table1[[#This Row],[Total Sales]]-Table1[[#This Row],[Operating Profit]])</f>
        <v>49000</v>
      </c>
      <c r="X3328">
        <f>SUM(Table1[[#This Row],[Total Sales]]-Table1[[#This Row],[Cost]])</f>
        <v>21000</v>
      </c>
      <c r="Y3328">
        <f>SUM(Table1[[#This Row],[profit/loss]])/SUM(Table1[profit/loss])</f>
        <v>6.3227278926556883E-5</v>
      </c>
    </row>
    <row r="3329" spans="1:25" x14ac:dyDescent="0.3">
      <c r="A3329" t="s">
        <v>29</v>
      </c>
      <c r="B3329" t="s">
        <v>17</v>
      </c>
      <c r="C3329">
        <v>1185732</v>
      </c>
      <c r="D3329" s="9">
        <v>44336</v>
      </c>
      <c r="E3329" s="8" t="str">
        <f>TEXT(Table1[[#This Row],[Invoice Date]],"dd-mm-yyyy")</f>
        <v>20-05-2021</v>
      </c>
      <c r="F3329" s="1" t="str">
        <f t="shared" si="204"/>
        <v>May</v>
      </c>
      <c r="G3329" s="1" t="str">
        <f t="shared" si="205"/>
        <v>2021</v>
      </c>
      <c r="H3329" s="1" t="str">
        <f t="shared" si="206"/>
        <v>Thursday</v>
      </c>
      <c r="I3329" s="1" t="str">
        <f t="shared" si="207"/>
        <v>20</v>
      </c>
      <c r="J3329" t="s">
        <v>14</v>
      </c>
      <c r="K3329" t="s">
        <v>118</v>
      </c>
      <c r="L3329" t="s">
        <v>119</v>
      </c>
      <c r="M3329" t="s">
        <v>16</v>
      </c>
      <c r="N3329">
        <v>50</v>
      </c>
      <c r="O3329">
        <v>470</v>
      </c>
      <c r="P3329">
        <v>235000</v>
      </c>
      <c r="Q3329">
        <v>94000</v>
      </c>
      <c r="R3329">
        <v>0.4</v>
      </c>
      <c r="S3329" t="s">
        <v>17</v>
      </c>
      <c r="T3329" t="str">
        <f>IF(Table1[[#This Row],[Units Sold]]&gt; 700,"High Units","low Units")</f>
        <v>low Units</v>
      </c>
      <c r="U3329">
        <f>SUM(Table1[[#This Row],[Operating Profit]])/SUM(Table1[Operating Profit])*100</f>
        <v>2.8301734376649276E-2</v>
      </c>
      <c r="V3329">
        <f>SUM(Table1[[#This Row],[Price per Unit]]*Table1[[#This Row],[Units Sold]])</f>
        <v>23500</v>
      </c>
      <c r="W3329">
        <f>SUM(Table1[[#This Row],[Total Sales]]-Table1[[#This Row],[Operating Profit]])</f>
        <v>141000</v>
      </c>
      <c r="X3329">
        <f>SUM(Table1[[#This Row],[Total Sales]]-Table1[[#This Row],[Cost]])</f>
        <v>94000</v>
      </c>
      <c r="Y3329">
        <f>SUM(Table1[[#This Row],[profit/loss]])/SUM(Table1[profit/loss])</f>
        <v>2.8301734376649275E-4</v>
      </c>
    </row>
    <row r="3330" spans="1:25" x14ac:dyDescent="0.3">
      <c r="A3330" t="s">
        <v>29</v>
      </c>
      <c r="B3330" t="s">
        <v>17</v>
      </c>
      <c r="C3330">
        <v>1185732</v>
      </c>
      <c r="D3330" s="9">
        <v>44336</v>
      </c>
      <c r="E3330" s="8" t="str">
        <f>TEXT(Table1[[#This Row],[Invoice Date]],"dd-mm-yyyy")</f>
        <v>20-05-2021</v>
      </c>
      <c r="F3330" s="1" t="str">
        <f t="shared" si="204"/>
        <v>May</v>
      </c>
      <c r="G3330" s="1" t="str">
        <f t="shared" si="205"/>
        <v>2021</v>
      </c>
      <c r="H3330" s="1" t="str">
        <f t="shared" si="206"/>
        <v>Thursday</v>
      </c>
      <c r="I3330" s="1" t="str">
        <f t="shared" si="207"/>
        <v>20</v>
      </c>
      <c r="J3330" t="s">
        <v>14</v>
      </c>
      <c r="K3330" t="s">
        <v>118</v>
      </c>
      <c r="L3330" t="s">
        <v>119</v>
      </c>
      <c r="M3330" t="s">
        <v>18</v>
      </c>
      <c r="N3330">
        <v>45</v>
      </c>
      <c r="O3330">
        <v>175</v>
      </c>
      <c r="P3330">
        <v>78750</v>
      </c>
      <c r="Q3330">
        <v>27563</v>
      </c>
      <c r="R3330">
        <v>0.35</v>
      </c>
      <c r="S3330" t="s">
        <v>17</v>
      </c>
      <c r="T3330" t="str">
        <f>IF(Table1[[#This Row],[Units Sold]]&gt; 700,"High Units","low Units")</f>
        <v>low Units</v>
      </c>
      <c r="U3330">
        <f>SUM(Table1[[#This Row],[Operating Profit]])/SUM(Table1[Operating Profit])*100</f>
        <v>8.2987309002508919E-3</v>
      </c>
      <c r="V3330">
        <f>SUM(Table1[[#This Row],[Price per Unit]]*Table1[[#This Row],[Units Sold]])</f>
        <v>7875</v>
      </c>
      <c r="W3330">
        <f>SUM(Table1[[#This Row],[Total Sales]]-Table1[[#This Row],[Operating Profit]])</f>
        <v>51187</v>
      </c>
      <c r="X3330">
        <f>SUM(Table1[[#This Row],[Total Sales]]-Table1[[#This Row],[Cost]])</f>
        <v>27563</v>
      </c>
      <c r="Y3330">
        <f>SUM(Table1[[#This Row],[profit/loss]])/SUM(Table1[profit/loss])</f>
        <v>8.298730900250892E-5</v>
      </c>
    </row>
    <row r="3331" spans="1:25" x14ac:dyDescent="0.3">
      <c r="A3331" t="s">
        <v>29</v>
      </c>
      <c r="B3331" t="s">
        <v>17</v>
      </c>
      <c r="C3331">
        <v>1185732</v>
      </c>
      <c r="D3331" s="9">
        <v>44336</v>
      </c>
      <c r="E3331" s="8" t="str">
        <f>TEXT(Table1[[#This Row],[Invoice Date]],"dd-mm-yyyy")</f>
        <v>20-05-2021</v>
      </c>
      <c r="F3331" s="1" t="str">
        <f t="shared" ref="F3331:F3394" si="208">TEXT(D3331,"mmmm")</f>
        <v>May</v>
      </c>
      <c r="G3331" s="1" t="str">
        <f t="shared" ref="G3331:G3394" si="209">TEXT(D3331,"YYYY")</f>
        <v>2021</v>
      </c>
      <c r="H3331" s="1" t="str">
        <f t="shared" ref="H3331:H3394" si="210">TEXT(D3331,"dddd")</f>
        <v>Thursday</v>
      </c>
      <c r="I3331" s="1" t="str">
        <f t="shared" ref="I3331:I3394" si="211">TEXT(D3331,"dd")</f>
        <v>20</v>
      </c>
      <c r="J3331" t="s">
        <v>14</v>
      </c>
      <c r="K3331" t="s">
        <v>118</v>
      </c>
      <c r="L3331" t="s">
        <v>119</v>
      </c>
      <c r="M3331" t="s">
        <v>19</v>
      </c>
      <c r="N3331">
        <v>40</v>
      </c>
      <c r="O3331">
        <v>150</v>
      </c>
      <c r="P3331">
        <v>60000</v>
      </c>
      <c r="Q3331">
        <v>21000</v>
      </c>
      <c r="R3331">
        <v>0.35</v>
      </c>
      <c r="S3331" t="s">
        <v>17</v>
      </c>
      <c r="T3331" t="str">
        <f>IF(Table1[[#This Row],[Units Sold]]&gt; 700,"High Units","low Units")</f>
        <v>low Units</v>
      </c>
      <c r="U3331">
        <f>SUM(Table1[[#This Row],[Operating Profit]])/SUM(Table1[Operating Profit])*100</f>
        <v>6.3227278926556883E-3</v>
      </c>
      <c r="V3331">
        <f>SUM(Table1[[#This Row],[Price per Unit]]*Table1[[#This Row],[Units Sold]])</f>
        <v>6000</v>
      </c>
      <c r="W3331">
        <f>SUM(Table1[[#This Row],[Total Sales]]-Table1[[#This Row],[Operating Profit]])</f>
        <v>39000</v>
      </c>
      <c r="X3331">
        <f>SUM(Table1[[#This Row],[Total Sales]]-Table1[[#This Row],[Cost]])</f>
        <v>21000</v>
      </c>
      <c r="Y3331">
        <f>SUM(Table1[[#This Row],[profit/loss]])/SUM(Table1[profit/loss])</f>
        <v>6.3227278926556883E-5</v>
      </c>
    </row>
    <row r="3332" spans="1:25" x14ac:dyDescent="0.3">
      <c r="A3332" t="s">
        <v>29</v>
      </c>
      <c r="B3332" t="s">
        <v>17</v>
      </c>
      <c r="C3332">
        <v>1185732</v>
      </c>
      <c r="D3332" s="9">
        <v>44336</v>
      </c>
      <c r="E3332" s="8" t="str">
        <f>TEXT(Table1[[#This Row],[Invoice Date]],"dd-mm-yyyy")</f>
        <v>20-05-2021</v>
      </c>
      <c r="F3332" s="1" t="str">
        <f t="shared" si="208"/>
        <v>May</v>
      </c>
      <c r="G3332" s="1" t="str">
        <f t="shared" si="209"/>
        <v>2021</v>
      </c>
      <c r="H3332" s="1" t="str">
        <f t="shared" si="210"/>
        <v>Thursday</v>
      </c>
      <c r="I3332" s="1" t="str">
        <f t="shared" si="211"/>
        <v>20</v>
      </c>
      <c r="J3332" t="s">
        <v>14</v>
      </c>
      <c r="K3332" t="s">
        <v>118</v>
      </c>
      <c r="L3332" t="s">
        <v>119</v>
      </c>
      <c r="M3332" t="s">
        <v>20</v>
      </c>
      <c r="N3332">
        <v>40</v>
      </c>
      <c r="O3332">
        <v>100</v>
      </c>
      <c r="P3332">
        <v>40000</v>
      </c>
      <c r="Q3332">
        <v>14000</v>
      </c>
      <c r="R3332">
        <v>0.35</v>
      </c>
      <c r="S3332" t="s">
        <v>17</v>
      </c>
      <c r="T3332" t="str">
        <f>IF(Table1[[#This Row],[Units Sold]]&gt; 700,"High Units","low Units")</f>
        <v>low Units</v>
      </c>
      <c r="U3332">
        <f>SUM(Table1[[#This Row],[Operating Profit]])/SUM(Table1[Operating Profit])*100</f>
        <v>4.2151519284371261E-3</v>
      </c>
      <c r="V3332">
        <f>SUM(Table1[[#This Row],[Price per Unit]]*Table1[[#This Row],[Units Sold]])</f>
        <v>4000</v>
      </c>
      <c r="W3332">
        <f>SUM(Table1[[#This Row],[Total Sales]]-Table1[[#This Row],[Operating Profit]])</f>
        <v>26000</v>
      </c>
      <c r="X3332">
        <f>SUM(Table1[[#This Row],[Total Sales]]-Table1[[#This Row],[Cost]])</f>
        <v>14000</v>
      </c>
      <c r="Y3332">
        <f>SUM(Table1[[#This Row],[profit/loss]])/SUM(Table1[profit/loss])</f>
        <v>4.2151519284371258E-5</v>
      </c>
    </row>
    <row r="3333" spans="1:25" x14ac:dyDescent="0.3">
      <c r="A3333" t="s">
        <v>29</v>
      </c>
      <c r="B3333" t="s">
        <v>17</v>
      </c>
      <c r="C3333">
        <v>1185732</v>
      </c>
      <c r="D3333" s="9">
        <v>44336</v>
      </c>
      <c r="E3333" s="8" t="str">
        <f>TEXT(Table1[[#This Row],[Invoice Date]],"dd-mm-yyyy")</f>
        <v>20-05-2021</v>
      </c>
      <c r="F3333" s="1" t="str">
        <f t="shared" si="208"/>
        <v>May</v>
      </c>
      <c r="G3333" s="1" t="str">
        <f t="shared" si="209"/>
        <v>2021</v>
      </c>
      <c r="H3333" s="1" t="str">
        <f t="shared" si="210"/>
        <v>Thursday</v>
      </c>
      <c r="I3333" s="1" t="str">
        <f t="shared" si="211"/>
        <v>20</v>
      </c>
      <c r="J3333" t="s">
        <v>14</v>
      </c>
      <c r="K3333" t="s">
        <v>118</v>
      </c>
      <c r="L3333" t="s">
        <v>119</v>
      </c>
      <c r="M3333" t="s">
        <v>21</v>
      </c>
      <c r="N3333">
        <v>50</v>
      </c>
      <c r="O3333">
        <v>125</v>
      </c>
      <c r="P3333">
        <v>62500</v>
      </c>
      <c r="Q3333">
        <v>18750</v>
      </c>
      <c r="R3333">
        <v>0.3</v>
      </c>
      <c r="S3333" t="s">
        <v>17</v>
      </c>
      <c r="T3333" t="str">
        <f>IF(Table1[[#This Row],[Units Sold]]&gt; 700,"High Units","low Units")</f>
        <v>low Units</v>
      </c>
      <c r="U3333">
        <f>SUM(Table1[[#This Row],[Operating Profit]])/SUM(Table1[Operating Profit])*100</f>
        <v>5.6452927612997217E-3</v>
      </c>
      <c r="V3333">
        <f>SUM(Table1[[#This Row],[Price per Unit]]*Table1[[#This Row],[Units Sold]])</f>
        <v>6250</v>
      </c>
      <c r="W3333">
        <f>SUM(Table1[[#This Row],[Total Sales]]-Table1[[#This Row],[Operating Profit]])</f>
        <v>43750</v>
      </c>
      <c r="X3333">
        <f>SUM(Table1[[#This Row],[Total Sales]]-Table1[[#This Row],[Cost]])</f>
        <v>18750</v>
      </c>
      <c r="Y3333">
        <f>SUM(Table1[[#This Row],[profit/loss]])/SUM(Table1[profit/loss])</f>
        <v>5.6452927612997219E-5</v>
      </c>
    </row>
    <row r="3334" spans="1:25" x14ac:dyDescent="0.3">
      <c r="A3334" t="s">
        <v>29</v>
      </c>
      <c r="B3334" t="s">
        <v>17</v>
      </c>
      <c r="C3334">
        <v>1185732</v>
      </c>
      <c r="D3334" s="9">
        <v>44336</v>
      </c>
      <c r="E3334" s="8" t="str">
        <f>TEXT(Table1[[#This Row],[Invoice Date]],"dd-mm-yyyy")</f>
        <v>20-05-2021</v>
      </c>
      <c r="F3334" s="1" t="str">
        <f t="shared" si="208"/>
        <v>May</v>
      </c>
      <c r="G3334" s="1" t="str">
        <f t="shared" si="209"/>
        <v>2021</v>
      </c>
      <c r="H3334" s="1" t="str">
        <f t="shared" si="210"/>
        <v>Thursday</v>
      </c>
      <c r="I3334" s="1" t="str">
        <f t="shared" si="211"/>
        <v>20</v>
      </c>
      <c r="J3334" t="s">
        <v>14</v>
      </c>
      <c r="K3334" t="s">
        <v>118</v>
      </c>
      <c r="L3334" t="s">
        <v>119</v>
      </c>
      <c r="M3334" t="s">
        <v>22</v>
      </c>
      <c r="N3334">
        <v>55</v>
      </c>
      <c r="O3334">
        <v>250</v>
      </c>
      <c r="P3334">
        <v>137500</v>
      </c>
      <c r="Q3334">
        <v>41250</v>
      </c>
      <c r="R3334">
        <v>0.3</v>
      </c>
      <c r="S3334" t="s">
        <v>17</v>
      </c>
      <c r="T3334" t="str">
        <f>IF(Table1[[#This Row],[Units Sold]]&gt; 700,"High Units","low Units")</f>
        <v>low Units</v>
      </c>
      <c r="U3334">
        <f>SUM(Table1[[#This Row],[Operating Profit]])/SUM(Table1[Operating Profit])*100</f>
        <v>1.2419644074859387E-2</v>
      </c>
      <c r="V3334">
        <f>SUM(Table1[[#This Row],[Price per Unit]]*Table1[[#This Row],[Units Sold]])</f>
        <v>13750</v>
      </c>
      <c r="W3334">
        <f>SUM(Table1[[#This Row],[Total Sales]]-Table1[[#This Row],[Operating Profit]])</f>
        <v>96250</v>
      </c>
      <c r="X3334">
        <f>SUM(Table1[[#This Row],[Total Sales]]-Table1[[#This Row],[Cost]])</f>
        <v>41250</v>
      </c>
      <c r="Y3334">
        <f>SUM(Table1[[#This Row],[profit/loss]])/SUM(Table1[profit/loss])</f>
        <v>1.2419644074859387E-4</v>
      </c>
    </row>
    <row r="3335" spans="1:25" x14ac:dyDescent="0.3">
      <c r="A3335" t="s">
        <v>29</v>
      </c>
      <c r="B3335" t="s">
        <v>17</v>
      </c>
      <c r="C3335">
        <v>1185732</v>
      </c>
      <c r="D3335" s="9">
        <v>44369</v>
      </c>
      <c r="E3335" s="8" t="str">
        <f>TEXT(Table1[[#This Row],[Invoice Date]],"dd-mm-yyyy")</f>
        <v>22-06-2021</v>
      </c>
      <c r="F3335" s="1" t="str">
        <f t="shared" si="208"/>
        <v>June</v>
      </c>
      <c r="G3335" s="1" t="str">
        <f t="shared" si="209"/>
        <v>2021</v>
      </c>
      <c r="H3335" s="1" t="str">
        <f t="shared" si="210"/>
        <v>Tuesday</v>
      </c>
      <c r="I3335" s="1" t="str">
        <f t="shared" si="211"/>
        <v>22</v>
      </c>
      <c r="J3335" t="s">
        <v>14</v>
      </c>
      <c r="K3335" t="s">
        <v>118</v>
      </c>
      <c r="L3335" t="s">
        <v>119</v>
      </c>
      <c r="M3335" t="s">
        <v>16</v>
      </c>
      <c r="N3335">
        <v>50</v>
      </c>
      <c r="O3335">
        <v>500</v>
      </c>
      <c r="P3335">
        <v>250000</v>
      </c>
      <c r="Q3335">
        <v>100000</v>
      </c>
      <c r="R3335">
        <v>0.4</v>
      </c>
      <c r="S3335" t="s">
        <v>17</v>
      </c>
      <c r="T3335" t="str">
        <f>IF(Table1[[#This Row],[Units Sold]]&gt; 700,"High Units","low Units")</f>
        <v>low Units</v>
      </c>
      <c r="U3335">
        <f>SUM(Table1[[#This Row],[Operating Profit]])/SUM(Table1[Operating Profit])*100</f>
        <v>3.0108228060265183E-2</v>
      </c>
      <c r="V3335">
        <f>SUM(Table1[[#This Row],[Price per Unit]]*Table1[[#This Row],[Units Sold]])</f>
        <v>25000</v>
      </c>
      <c r="W3335">
        <f>SUM(Table1[[#This Row],[Total Sales]]-Table1[[#This Row],[Operating Profit]])</f>
        <v>150000</v>
      </c>
      <c r="X3335">
        <f>SUM(Table1[[#This Row],[Total Sales]]-Table1[[#This Row],[Cost]])</f>
        <v>100000</v>
      </c>
      <c r="Y3335">
        <f>SUM(Table1[[#This Row],[profit/loss]])/SUM(Table1[profit/loss])</f>
        <v>3.0108228060265183E-4</v>
      </c>
    </row>
    <row r="3336" spans="1:25" x14ac:dyDescent="0.3">
      <c r="A3336" t="s">
        <v>29</v>
      </c>
      <c r="B3336" t="s">
        <v>17</v>
      </c>
      <c r="C3336">
        <v>1185732</v>
      </c>
      <c r="D3336" s="9">
        <v>44369</v>
      </c>
      <c r="E3336" s="8" t="str">
        <f>TEXT(Table1[[#This Row],[Invoice Date]],"dd-mm-yyyy")</f>
        <v>22-06-2021</v>
      </c>
      <c r="F3336" s="1" t="str">
        <f t="shared" si="208"/>
        <v>June</v>
      </c>
      <c r="G3336" s="1" t="str">
        <f t="shared" si="209"/>
        <v>2021</v>
      </c>
      <c r="H3336" s="1" t="str">
        <f t="shared" si="210"/>
        <v>Tuesday</v>
      </c>
      <c r="I3336" s="1" t="str">
        <f t="shared" si="211"/>
        <v>22</v>
      </c>
      <c r="J3336" t="s">
        <v>14</v>
      </c>
      <c r="K3336" t="s">
        <v>118</v>
      </c>
      <c r="L3336" t="s">
        <v>119</v>
      </c>
      <c r="M3336" t="s">
        <v>18</v>
      </c>
      <c r="N3336">
        <v>45</v>
      </c>
      <c r="O3336">
        <v>250</v>
      </c>
      <c r="P3336">
        <v>112500</v>
      </c>
      <c r="Q3336">
        <v>39375</v>
      </c>
      <c r="R3336">
        <v>0.35</v>
      </c>
      <c r="S3336" t="s">
        <v>17</v>
      </c>
      <c r="T3336" t="str">
        <f>IF(Table1[[#This Row],[Units Sold]]&gt; 700,"High Units","low Units")</f>
        <v>low Units</v>
      </c>
      <c r="U3336">
        <f>SUM(Table1[[#This Row],[Operating Profit]])/SUM(Table1[Operating Profit])*100</f>
        <v>1.1855114798729416E-2</v>
      </c>
      <c r="V3336">
        <f>SUM(Table1[[#This Row],[Price per Unit]]*Table1[[#This Row],[Units Sold]])</f>
        <v>11250</v>
      </c>
      <c r="W3336">
        <f>SUM(Table1[[#This Row],[Total Sales]]-Table1[[#This Row],[Operating Profit]])</f>
        <v>73125</v>
      </c>
      <c r="X3336">
        <f>SUM(Table1[[#This Row],[Total Sales]]-Table1[[#This Row],[Cost]])</f>
        <v>39375</v>
      </c>
      <c r="Y3336">
        <f>SUM(Table1[[#This Row],[profit/loss]])/SUM(Table1[profit/loss])</f>
        <v>1.1855114798729416E-4</v>
      </c>
    </row>
    <row r="3337" spans="1:25" x14ac:dyDescent="0.3">
      <c r="A3337" t="s">
        <v>13</v>
      </c>
      <c r="B3337" t="s">
        <v>17</v>
      </c>
      <c r="C3337">
        <v>1185732</v>
      </c>
      <c r="D3337" s="9">
        <v>44369</v>
      </c>
      <c r="E3337" s="8" t="str">
        <f>TEXT(Table1[[#This Row],[Invoice Date]],"dd-mm-yyyy")</f>
        <v>22-06-2021</v>
      </c>
      <c r="F3337" s="1" t="str">
        <f t="shared" si="208"/>
        <v>June</v>
      </c>
      <c r="G3337" s="1" t="str">
        <f t="shared" si="209"/>
        <v>2021</v>
      </c>
      <c r="H3337" s="1" t="str">
        <f t="shared" si="210"/>
        <v>Tuesday</v>
      </c>
      <c r="I3337" s="1" t="str">
        <f t="shared" si="211"/>
        <v>22</v>
      </c>
      <c r="J3337" t="s">
        <v>14</v>
      </c>
      <c r="K3337" t="s">
        <v>118</v>
      </c>
      <c r="L3337" t="s">
        <v>119</v>
      </c>
      <c r="M3337" t="s">
        <v>19</v>
      </c>
      <c r="N3337">
        <v>40</v>
      </c>
      <c r="O3337">
        <v>175</v>
      </c>
      <c r="P3337">
        <v>70000</v>
      </c>
      <c r="Q3337">
        <v>24500</v>
      </c>
      <c r="R3337">
        <v>0.35</v>
      </c>
      <c r="S3337" t="s">
        <v>17</v>
      </c>
      <c r="T3337" t="str">
        <f>IF(Table1[[#This Row],[Units Sold]]&gt; 700,"High Units","low Units")</f>
        <v>low Units</v>
      </c>
      <c r="U3337">
        <f>SUM(Table1[[#This Row],[Operating Profit]])/SUM(Table1[Operating Profit])*100</f>
        <v>7.3765158747649707E-3</v>
      </c>
      <c r="V3337">
        <f>SUM(Table1[[#This Row],[Price per Unit]]*Table1[[#This Row],[Units Sold]])</f>
        <v>7000</v>
      </c>
      <c r="W3337">
        <f>SUM(Table1[[#This Row],[Total Sales]]-Table1[[#This Row],[Operating Profit]])</f>
        <v>45500</v>
      </c>
      <c r="X3337">
        <f>SUM(Table1[[#This Row],[Total Sales]]-Table1[[#This Row],[Cost]])</f>
        <v>24500</v>
      </c>
      <c r="Y3337">
        <f>SUM(Table1[[#This Row],[profit/loss]])/SUM(Table1[profit/loss])</f>
        <v>7.3765158747649706E-5</v>
      </c>
    </row>
    <row r="3338" spans="1:25" x14ac:dyDescent="0.3">
      <c r="A3338" t="s">
        <v>13</v>
      </c>
      <c r="B3338" t="s">
        <v>17</v>
      </c>
      <c r="C3338">
        <v>1185732</v>
      </c>
      <c r="D3338" s="9">
        <v>44369</v>
      </c>
      <c r="E3338" s="8" t="str">
        <f>TEXT(Table1[[#This Row],[Invoice Date]],"dd-mm-yyyy")</f>
        <v>22-06-2021</v>
      </c>
      <c r="F3338" s="1" t="str">
        <f t="shared" si="208"/>
        <v>June</v>
      </c>
      <c r="G3338" s="1" t="str">
        <f t="shared" si="209"/>
        <v>2021</v>
      </c>
      <c r="H3338" s="1" t="str">
        <f t="shared" si="210"/>
        <v>Tuesday</v>
      </c>
      <c r="I3338" s="1" t="str">
        <f t="shared" si="211"/>
        <v>22</v>
      </c>
      <c r="J3338" t="s">
        <v>14</v>
      </c>
      <c r="K3338" t="s">
        <v>118</v>
      </c>
      <c r="L3338" t="s">
        <v>119</v>
      </c>
      <c r="M3338" t="s">
        <v>20</v>
      </c>
      <c r="N3338">
        <v>40</v>
      </c>
      <c r="O3338">
        <v>150</v>
      </c>
      <c r="P3338">
        <v>60000</v>
      </c>
      <c r="Q3338">
        <v>21000</v>
      </c>
      <c r="R3338">
        <v>0.35</v>
      </c>
      <c r="S3338" t="s">
        <v>17</v>
      </c>
      <c r="T3338" t="str">
        <f>IF(Table1[[#This Row],[Units Sold]]&gt; 700,"High Units","low Units")</f>
        <v>low Units</v>
      </c>
      <c r="U3338">
        <f>SUM(Table1[[#This Row],[Operating Profit]])/SUM(Table1[Operating Profit])*100</f>
        <v>6.3227278926556883E-3</v>
      </c>
      <c r="V3338">
        <f>SUM(Table1[[#This Row],[Price per Unit]]*Table1[[#This Row],[Units Sold]])</f>
        <v>6000</v>
      </c>
      <c r="W3338">
        <f>SUM(Table1[[#This Row],[Total Sales]]-Table1[[#This Row],[Operating Profit]])</f>
        <v>39000</v>
      </c>
      <c r="X3338">
        <f>SUM(Table1[[#This Row],[Total Sales]]-Table1[[#This Row],[Cost]])</f>
        <v>21000</v>
      </c>
      <c r="Y3338">
        <f>SUM(Table1[[#This Row],[profit/loss]])/SUM(Table1[profit/loss])</f>
        <v>6.3227278926556883E-5</v>
      </c>
    </row>
    <row r="3339" spans="1:25" x14ac:dyDescent="0.3">
      <c r="A3339" t="s">
        <v>13</v>
      </c>
      <c r="B3339" t="s">
        <v>17</v>
      </c>
      <c r="C3339">
        <v>1185732</v>
      </c>
      <c r="D3339" s="9">
        <v>44369</v>
      </c>
      <c r="E3339" s="8" t="str">
        <f>TEXT(Table1[[#This Row],[Invoice Date]],"dd-mm-yyyy")</f>
        <v>22-06-2021</v>
      </c>
      <c r="F3339" s="1" t="str">
        <f t="shared" si="208"/>
        <v>June</v>
      </c>
      <c r="G3339" s="1" t="str">
        <f t="shared" si="209"/>
        <v>2021</v>
      </c>
      <c r="H3339" s="1" t="str">
        <f t="shared" si="210"/>
        <v>Tuesday</v>
      </c>
      <c r="I3339" s="1" t="str">
        <f t="shared" si="211"/>
        <v>22</v>
      </c>
      <c r="J3339" t="s">
        <v>14</v>
      </c>
      <c r="K3339" t="s">
        <v>118</v>
      </c>
      <c r="L3339" t="s">
        <v>119</v>
      </c>
      <c r="M3339" t="s">
        <v>21</v>
      </c>
      <c r="N3339">
        <v>50</v>
      </c>
      <c r="O3339">
        <v>150</v>
      </c>
      <c r="P3339">
        <v>75000</v>
      </c>
      <c r="Q3339">
        <v>22500</v>
      </c>
      <c r="R3339">
        <v>0.3</v>
      </c>
      <c r="S3339" t="s">
        <v>17</v>
      </c>
      <c r="T3339" t="str">
        <f>IF(Table1[[#This Row],[Units Sold]]&gt; 700,"High Units","low Units")</f>
        <v>low Units</v>
      </c>
      <c r="U3339">
        <f>SUM(Table1[[#This Row],[Operating Profit]])/SUM(Table1[Operating Profit])*100</f>
        <v>6.7743513135596666E-3</v>
      </c>
      <c r="V3339">
        <f>SUM(Table1[[#This Row],[Price per Unit]]*Table1[[#This Row],[Units Sold]])</f>
        <v>7500</v>
      </c>
      <c r="W3339">
        <f>SUM(Table1[[#This Row],[Total Sales]]-Table1[[#This Row],[Operating Profit]])</f>
        <v>52500</v>
      </c>
      <c r="X3339">
        <f>SUM(Table1[[#This Row],[Total Sales]]-Table1[[#This Row],[Cost]])</f>
        <v>22500</v>
      </c>
      <c r="Y3339">
        <f>SUM(Table1[[#This Row],[profit/loss]])/SUM(Table1[profit/loss])</f>
        <v>6.7743513135596668E-5</v>
      </c>
    </row>
    <row r="3340" spans="1:25" x14ac:dyDescent="0.3">
      <c r="A3340" t="s">
        <v>13</v>
      </c>
      <c r="B3340" t="s">
        <v>17</v>
      </c>
      <c r="C3340">
        <v>1185732</v>
      </c>
      <c r="D3340" s="9">
        <v>44369</v>
      </c>
      <c r="E3340" s="8" t="str">
        <f>TEXT(Table1[[#This Row],[Invoice Date]],"dd-mm-yyyy")</f>
        <v>22-06-2021</v>
      </c>
      <c r="F3340" s="1" t="str">
        <f t="shared" si="208"/>
        <v>June</v>
      </c>
      <c r="G3340" s="1" t="str">
        <f t="shared" si="209"/>
        <v>2021</v>
      </c>
      <c r="H3340" s="1" t="str">
        <f t="shared" si="210"/>
        <v>Tuesday</v>
      </c>
      <c r="I3340" s="1" t="str">
        <f t="shared" si="211"/>
        <v>22</v>
      </c>
      <c r="J3340" t="s">
        <v>14</v>
      </c>
      <c r="K3340" t="s">
        <v>118</v>
      </c>
      <c r="L3340" t="s">
        <v>119</v>
      </c>
      <c r="M3340" t="s">
        <v>22</v>
      </c>
      <c r="N3340">
        <v>55</v>
      </c>
      <c r="O3340">
        <v>300</v>
      </c>
      <c r="P3340">
        <v>165000</v>
      </c>
      <c r="Q3340">
        <v>49500</v>
      </c>
      <c r="R3340">
        <v>0.3</v>
      </c>
      <c r="S3340" t="s">
        <v>17</v>
      </c>
      <c r="T3340" t="str">
        <f>IF(Table1[[#This Row],[Units Sold]]&gt; 700,"High Units","low Units")</f>
        <v>low Units</v>
      </c>
      <c r="U3340">
        <f>SUM(Table1[[#This Row],[Operating Profit]])/SUM(Table1[Operating Profit])*100</f>
        <v>1.4903572889831266E-2</v>
      </c>
      <c r="V3340">
        <f>SUM(Table1[[#This Row],[Price per Unit]]*Table1[[#This Row],[Units Sold]])</f>
        <v>16500</v>
      </c>
      <c r="W3340">
        <f>SUM(Table1[[#This Row],[Total Sales]]-Table1[[#This Row],[Operating Profit]])</f>
        <v>115500</v>
      </c>
      <c r="X3340">
        <f>SUM(Table1[[#This Row],[Total Sales]]-Table1[[#This Row],[Cost]])</f>
        <v>49500</v>
      </c>
      <c r="Y3340">
        <f>SUM(Table1[[#This Row],[profit/loss]])/SUM(Table1[profit/loss])</f>
        <v>1.4903572889831266E-4</v>
      </c>
    </row>
    <row r="3341" spans="1:25" x14ac:dyDescent="0.3">
      <c r="A3341" t="s">
        <v>13</v>
      </c>
      <c r="B3341" t="s">
        <v>17</v>
      </c>
      <c r="C3341">
        <v>1185732</v>
      </c>
      <c r="D3341" s="9">
        <v>44397</v>
      </c>
      <c r="E3341" s="8" t="str">
        <f>TEXT(Table1[[#This Row],[Invoice Date]],"dd-mm-yyyy")</f>
        <v>20-07-2021</v>
      </c>
      <c r="F3341" s="1" t="str">
        <f t="shared" si="208"/>
        <v>July</v>
      </c>
      <c r="G3341" s="1" t="str">
        <f t="shared" si="209"/>
        <v>2021</v>
      </c>
      <c r="H3341" s="1" t="str">
        <f t="shared" si="210"/>
        <v>Tuesday</v>
      </c>
      <c r="I3341" s="1" t="str">
        <f t="shared" si="211"/>
        <v>20</v>
      </c>
      <c r="J3341" t="s">
        <v>14</v>
      </c>
      <c r="K3341" t="s">
        <v>118</v>
      </c>
      <c r="L3341" t="s">
        <v>119</v>
      </c>
      <c r="M3341" t="s">
        <v>16</v>
      </c>
      <c r="N3341">
        <v>50</v>
      </c>
      <c r="O3341">
        <v>525</v>
      </c>
      <c r="P3341">
        <v>262500</v>
      </c>
      <c r="Q3341">
        <v>105000</v>
      </c>
      <c r="R3341">
        <v>0.4</v>
      </c>
      <c r="S3341" t="s">
        <v>17</v>
      </c>
      <c r="T3341" t="str">
        <f>IF(Table1[[#This Row],[Units Sold]]&gt; 700,"High Units","low Units")</f>
        <v>low Units</v>
      </c>
      <c r="U3341">
        <f>SUM(Table1[[#This Row],[Operating Profit]])/SUM(Table1[Operating Profit])*100</f>
        <v>3.1613639463278442E-2</v>
      </c>
      <c r="V3341">
        <f>SUM(Table1[[#This Row],[Price per Unit]]*Table1[[#This Row],[Units Sold]])</f>
        <v>26250</v>
      </c>
      <c r="W3341">
        <f>SUM(Table1[[#This Row],[Total Sales]]-Table1[[#This Row],[Operating Profit]])</f>
        <v>157500</v>
      </c>
      <c r="X3341">
        <f>SUM(Table1[[#This Row],[Total Sales]]-Table1[[#This Row],[Cost]])</f>
        <v>105000</v>
      </c>
      <c r="Y3341">
        <f>SUM(Table1[[#This Row],[profit/loss]])/SUM(Table1[profit/loss])</f>
        <v>3.1613639463278441E-4</v>
      </c>
    </row>
    <row r="3342" spans="1:25" x14ac:dyDescent="0.3">
      <c r="A3342" t="s">
        <v>25</v>
      </c>
      <c r="B3342" t="s">
        <v>17</v>
      </c>
      <c r="C3342">
        <v>1185732</v>
      </c>
      <c r="D3342" s="9">
        <v>44397</v>
      </c>
      <c r="E3342" s="8" t="str">
        <f>TEXT(Table1[[#This Row],[Invoice Date]],"dd-mm-yyyy")</f>
        <v>20-07-2021</v>
      </c>
      <c r="F3342" s="1" t="str">
        <f t="shared" si="208"/>
        <v>July</v>
      </c>
      <c r="G3342" s="1" t="str">
        <f t="shared" si="209"/>
        <v>2021</v>
      </c>
      <c r="H3342" s="1" t="str">
        <f t="shared" si="210"/>
        <v>Tuesday</v>
      </c>
      <c r="I3342" s="1" t="str">
        <f t="shared" si="211"/>
        <v>20</v>
      </c>
      <c r="J3342" t="s">
        <v>14</v>
      </c>
      <c r="K3342" t="s">
        <v>118</v>
      </c>
      <c r="L3342" t="s">
        <v>119</v>
      </c>
      <c r="M3342" t="s">
        <v>18</v>
      </c>
      <c r="N3342">
        <v>45</v>
      </c>
      <c r="O3342">
        <v>275</v>
      </c>
      <c r="P3342">
        <v>123750</v>
      </c>
      <c r="Q3342">
        <v>43313</v>
      </c>
      <c r="R3342">
        <v>0.35</v>
      </c>
      <c r="S3342" t="s">
        <v>17</v>
      </c>
      <c r="T3342" t="str">
        <f>IF(Table1[[#This Row],[Units Sold]]&gt; 700,"High Units","low Units")</f>
        <v>low Units</v>
      </c>
      <c r="U3342">
        <f>SUM(Table1[[#This Row],[Operating Profit]])/SUM(Table1[Operating Profit])*100</f>
        <v>1.304077681974266E-2</v>
      </c>
      <c r="V3342">
        <f>SUM(Table1[[#This Row],[Price per Unit]]*Table1[[#This Row],[Units Sold]])</f>
        <v>12375</v>
      </c>
      <c r="W3342">
        <f>SUM(Table1[[#This Row],[Total Sales]]-Table1[[#This Row],[Operating Profit]])</f>
        <v>80437</v>
      </c>
      <c r="X3342">
        <f>SUM(Table1[[#This Row],[Total Sales]]-Table1[[#This Row],[Cost]])</f>
        <v>43313</v>
      </c>
      <c r="Y3342">
        <f>SUM(Table1[[#This Row],[profit/loss]])/SUM(Table1[profit/loss])</f>
        <v>1.304077681974266E-4</v>
      </c>
    </row>
    <row r="3343" spans="1:25" x14ac:dyDescent="0.3">
      <c r="A3343" t="s">
        <v>25</v>
      </c>
      <c r="B3343" t="s">
        <v>17</v>
      </c>
      <c r="C3343">
        <v>1185732</v>
      </c>
      <c r="D3343" s="9">
        <v>44397</v>
      </c>
      <c r="E3343" s="8" t="str">
        <f>TEXT(Table1[[#This Row],[Invoice Date]],"dd-mm-yyyy")</f>
        <v>20-07-2021</v>
      </c>
      <c r="F3343" s="1" t="str">
        <f t="shared" si="208"/>
        <v>July</v>
      </c>
      <c r="G3343" s="1" t="str">
        <f t="shared" si="209"/>
        <v>2021</v>
      </c>
      <c r="H3343" s="1" t="str">
        <f t="shared" si="210"/>
        <v>Tuesday</v>
      </c>
      <c r="I3343" s="1" t="str">
        <f t="shared" si="211"/>
        <v>20</v>
      </c>
      <c r="J3343" t="s">
        <v>14</v>
      </c>
      <c r="K3343" t="s">
        <v>118</v>
      </c>
      <c r="L3343" t="s">
        <v>119</v>
      </c>
      <c r="M3343" t="s">
        <v>19</v>
      </c>
      <c r="N3343">
        <v>40</v>
      </c>
      <c r="O3343">
        <v>200</v>
      </c>
      <c r="P3343">
        <v>80000</v>
      </c>
      <c r="Q3343">
        <v>28000</v>
      </c>
      <c r="R3343">
        <v>0.35</v>
      </c>
      <c r="S3343" t="s">
        <v>17</v>
      </c>
      <c r="T3343" t="str">
        <f>IF(Table1[[#This Row],[Units Sold]]&gt; 700,"High Units","low Units")</f>
        <v>low Units</v>
      </c>
      <c r="U3343">
        <f>SUM(Table1[[#This Row],[Operating Profit]])/SUM(Table1[Operating Profit])*100</f>
        <v>8.4303038568742522E-3</v>
      </c>
      <c r="V3343">
        <f>SUM(Table1[[#This Row],[Price per Unit]]*Table1[[#This Row],[Units Sold]])</f>
        <v>8000</v>
      </c>
      <c r="W3343">
        <f>SUM(Table1[[#This Row],[Total Sales]]-Table1[[#This Row],[Operating Profit]])</f>
        <v>52000</v>
      </c>
      <c r="X3343">
        <f>SUM(Table1[[#This Row],[Total Sales]]-Table1[[#This Row],[Cost]])</f>
        <v>28000</v>
      </c>
      <c r="Y3343">
        <f>SUM(Table1[[#This Row],[profit/loss]])/SUM(Table1[profit/loss])</f>
        <v>8.4303038568742515E-5</v>
      </c>
    </row>
    <row r="3344" spans="1:25" x14ac:dyDescent="0.3">
      <c r="A3344" t="s">
        <v>25</v>
      </c>
      <c r="B3344" t="s">
        <v>17</v>
      </c>
      <c r="C3344">
        <v>1185732</v>
      </c>
      <c r="D3344" s="9">
        <v>44397</v>
      </c>
      <c r="E3344" s="8" t="str">
        <f>TEXT(Table1[[#This Row],[Invoice Date]],"dd-mm-yyyy")</f>
        <v>20-07-2021</v>
      </c>
      <c r="F3344" s="1" t="str">
        <f t="shared" si="208"/>
        <v>July</v>
      </c>
      <c r="G3344" s="1" t="str">
        <f t="shared" si="209"/>
        <v>2021</v>
      </c>
      <c r="H3344" s="1" t="str">
        <f t="shared" si="210"/>
        <v>Tuesday</v>
      </c>
      <c r="I3344" s="1" t="str">
        <f t="shared" si="211"/>
        <v>20</v>
      </c>
      <c r="J3344" t="s">
        <v>14</v>
      </c>
      <c r="K3344" t="s">
        <v>118</v>
      </c>
      <c r="L3344" t="s">
        <v>119</v>
      </c>
      <c r="M3344" t="s">
        <v>20</v>
      </c>
      <c r="N3344">
        <v>40</v>
      </c>
      <c r="O3344">
        <v>150</v>
      </c>
      <c r="P3344">
        <v>60000</v>
      </c>
      <c r="Q3344">
        <v>21000</v>
      </c>
      <c r="R3344">
        <v>0.35</v>
      </c>
      <c r="S3344" t="s">
        <v>17</v>
      </c>
      <c r="T3344" t="str">
        <f>IF(Table1[[#This Row],[Units Sold]]&gt; 700,"High Units","low Units")</f>
        <v>low Units</v>
      </c>
      <c r="U3344">
        <f>SUM(Table1[[#This Row],[Operating Profit]])/SUM(Table1[Operating Profit])*100</f>
        <v>6.3227278926556883E-3</v>
      </c>
      <c r="V3344">
        <f>SUM(Table1[[#This Row],[Price per Unit]]*Table1[[#This Row],[Units Sold]])</f>
        <v>6000</v>
      </c>
      <c r="W3344">
        <f>SUM(Table1[[#This Row],[Total Sales]]-Table1[[#This Row],[Operating Profit]])</f>
        <v>39000</v>
      </c>
      <c r="X3344">
        <f>SUM(Table1[[#This Row],[Total Sales]]-Table1[[#This Row],[Cost]])</f>
        <v>21000</v>
      </c>
      <c r="Y3344">
        <f>SUM(Table1[[#This Row],[profit/loss]])/SUM(Table1[profit/loss])</f>
        <v>6.3227278926556883E-5</v>
      </c>
    </row>
    <row r="3345" spans="1:25" x14ac:dyDescent="0.3">
      <c r="A3345" t="s">
        <v>25</v>
      </c>
      <c r="B3345" t="s">
        <v>17</v>
      </c>
      <c r="C3345">
        <v>1185732</v>
      </c>
      <c r="D3345" s="9">
        <v>44397</v>
      </c>
      <c r="E3345" s="8" t="str">
        <f>TEXT(Table1[[#This Row],[Invoice Date]],"dd-mm-yyyy")</f>
        <v>20-07-2021</v>
      </c>
      <c r="F3345" s="1" t="str">
        <f t="shared" si="208"/>
        <v>July</v>
      </c>
      <c r="G3345" s="1" t="str">
        <f t="shared" si="209"/>
        <v>2021</v>
      </c>
      <c r="H3345" s="1" t="str">
        <f t="shared" si="210"/>
        <v>Tuesday</v>
      </c>
      <c r="I3345" s="1" t="str">
        <f t="shared" si="211"/>
        <v>20</v>
      </c>
      <c r="J3345" t="s">
        <v>14</v>
      </c>
      <c r="K3345" t="s">
        <v>118</v>
      </c>
      <c r="L3345" t="s">
        <v>119</v>
      </c>
      <c r="M3345" t="s">
        <v>21</v>
      </c>
      <c r="N3345">
        <v>50</v>
      </c>
      <c r="O3345">
        <v>175</v>
      </c>
      <c r="P3345">
        <v>87500</v>
      </c>
      <c r="Q3345">
        <v>26250</v>
      </c>
      <c r="R3345">
        <v>0.3</v>
      </c>
      <c r="S3345" t="s">
        <v>17</v>
      </c>
      <c r="T3345" t="str">
        <f>IF(Table1[[#This Row],[Units Sold]]&gt; 700,"High Units","low Units")</f>
        <v>low Units</v>
      </c>
      <c r="U3345">
        <f>SUM(Table1[[#This Row],[Operating Profit]])/SUM(Table1[Operating Profit])*100</f>
        <v>7.9034098658196106E-3</v>
      </c>
      <c r="V3345">
        <f>SUM(Table1[[#This Row],[Price per Unit]]*Table1[[#This Row],[Units Sold]])</f>
        <v>8750</v>
      </c>
      <c r="W3345">
        <f>SUM(Table1[[#This Row],[Total Sales]]-Table1[[#This Row],[Operating Profit]])</f>
        <v>61250</v>
      </c>
      <c r="X3345">
        <f>SUM(Table1[[#This Row],[Total Sales]]-Table1[[#This Row],[Cost]])</f>
        <v>26250</v>
      </c>
      <c r="Y3345">
        <f>SUM(Table1[[#This Row],[profit/loss]])/SUM(Table1[profit/loss])</f>
        <v>7.9034098658196104E-5</v>
      </c>
    </row>
    <row r="3346" spans="1:25" x14ac:dyDescent="0.3">
      <c r="A3346" t="s">
        <v>25</v>
      </c>
      <c r="B3346" t="s">
        <v>17</v>
      </c>
      <c r="C3346">
        <v>1185732</v>
      </c>
      <c r="D3346" s="9">
        <v>44397</v>
      </c>
      <c r="E3346" s="8" t="str">
        <f>TEXT(Table1[[#This Row],[Invoice Date]],"dd-mm-yyyy")</f>
        <v>20-07-2021</v>
      </c>
      <c r="F3346" s="1" t="str">
        <f t="shared" si="208"/>
        <v>July</v>
      </c>
      <c r="G3346" s="1" t="str">
        <f t="shared" si="209"/>
        <v>2021</v>
      </c>
      <c r="H3346" s="1" t="str">
        <f t="shared" si="210"/>
        <v>Tuesday</v>
      </c>
      <c r="I3346" s="1" t="str">
        <f t="shared" si="211"/>
        <v>20</v>
      </c>
      <c r="J3346" t="s">
        <v>14</v>
      </c>
      <c r="K3346" t="s">
        <v>118</v>
      </c>
      <c r="L3346" t="s">
        <v>119</v>
      </c>
      <c r="M3346" t="s">
        <v>22</v>
      </c>
      <c r="N3346">
        <v>55</v>
      </c>
      <c r="O3346">
        <v>350</v>
      </c>
      <c r="P3346">
        <v>192500</v>
      </c>
      <c r="Q3346">
        <v>57750</v>
      </c>
      <c r="R3346">
        <v>0.3</v>
      </c>
      <c r="S3346" t="s">
        <v>17</v>
      </c>
      <c r="T3346" t="str">
        <f>IF(Table1[[#This Row],[Units Sold]]&gt; 700,"High Units","low Units")</f>
        <v>low Units</v>
      </c>
      <c r="U3346">
        <f>SUM(Table1[[#This Row],[Operating Profit]])/SUM(Table1[Operating Profit])*100</f>
        <v>1.7387501704803143E-2</v>
      </c>
      <c r="V3346">
        <f>SUM(Table1[[#This Row],[Price per Unit]]*Table1[[#This Row],[Units Sold]])</f>
        <v>19250</v>
      </c>
      <c r="W3346">
        <f>SUM(Table1[[#This Row],[Total Sales]]-Table1[[#This Row],[Operating Profit]])</f>
        <v>134750</v>
      </c>
      <c r="X3346">
        <f>SUM(Table1[[#This Row],[Total Sales]]-Table1[[#This Row],[Cost]])</f>
        <v>57750</v>
      </c>
      <c r="Y3346">
        <f>SUM(Table1[[#This Row],[profit/loss]])/SUM(Table1[profit/loss])</f>
        <v>1.7387501704803143E-4</v>
      </c>
    </row>
    <row r="3347" spans="1:25" x14ac:dyDescent="0.3">
      <c r="A3347" t="s">
        <v>25</v>
      </c>
      <c r="B3347" t="s">
        <v>17</v>
      </c>
      <c r="C3347">
        <v>1185732</v>
      </c>
      <c r="D3347" s="9">
        <v>44429</v>
      </c>
      <c r="E3347" s="8" t="str">
        <f>TEXT(Table1[[#This Row],[Invoice Date]],"dd-mm-yyyy")</f>
        <v>21-08-2021</v>
      </c>
      <c r="F3347" s="1" t="str">
        <f t="shared" si="208"/>
        <v>August</v>
      </c>
      <c r="G3347" s="1" t="str">
        <f t="shared" si="209"/>
        <v>2021</v>
      </c>
      <c r="H3347" s="1" t="str">
        <f t="shared" si="210"/>
        <v>Saturday</v>
      </c>
      <c r="I3347" s="1" t="str">
        <f t="shared" si="211"/>
        <v>21</v>
      </c>
      <c r="J3347" t="s">
        <v>14</v>
      </c>
      <c r="K3347" t="s">
        <v>118</v>
      </c>
      <c r="L3347" t="s">
        <v>119</v>
      </c>
      <c r="M3347" t="s">
        <v>16</v>
      </c>
      <c r="N3347">
        <v>50</v>
      </c>
      <c r="O3347">
        <v>500</v>
      </c>
      <c r="P3347">
        <v>250000</v>
      </c>
      <c r="Q3347">
        <v>100000</v>
      </c>
      <c r="R3347">
        <v>0.4</v>
      </c>
      <c r="S3347" t="s">
        <v>17</v>
      </c>
      <c r="T3347" t="str">
        <f>IF(Table1[[#This Row],[Units Sold]]&gt; 700,"High Units","low Units")</f>
        <v>low Units</v>
      </c>
      <c r="U3347">
        <f>SUM(Table1[[#This Row],[Operating Profit]])/SUM(Table1[Operating Profit])*100</f>
        <v>3.0108228060265183E-2</v>
      </c>
      <c r="V3347">
        <f>SUM(Table1[[#This Row],[Price per Unit]]*Table1[[#This Row],[Units Sold]])</f>
        <v>25000</v>
      </c>
      <c r="W3347">
        <f>SUM(Table1[[#This Row],[Total Sales]]-Table1[[#This Row],[Operating Profit]])</f>
        <v>150000</v>
      </c>
      <c r="X3347">
        <f>SUM(Table1[[#This Row],[Total Sales]]-Table1[[#This Row],[Cost]])</f>
        <v>100000</v>
      </c>
      <c r="Y3347">
        <f>SUM(Table1[[#This Row],[profit/loss]])/SUM(Table1[profit/loss])</f>
        <v>3.0108228060265183E-4</v>
      </c>
    </row>
    <row r="3348" spans="1:25" x14ac:dyDescent="0.3">
      <c r="A3348" t="s">
        <v>25</v>
      </c>
      <c r="B3348" t="s">
        <v>17</v>
      </c>
      <c r="C3348">
        <v>1185732</v>
      </c>
      <c r="D3348" s="9">
        <v>44429</v>
      </c>
      <c r="E3348" s="8" t="str">
        <f>TEXT(Table1[[#This Row],[Invoice Date]],"dd-mm-yyyy")</f>
        <v>21-08-2021</v>
      </c>
      <c r="F3348" s="1" t="str">
        <f t="shared" si="208"/>
        <v>August</v>
      </c>
      <c r="G3348" s="1" t="str">
        <f t="shared" si="209"/>
        <v>2021</v>
      </c>
      <c r="H3348" s="1" t="str">
        <f t="shared" si="210"/>
        <v>Saturday</v>
      </c>
      <c r="I3348" s="1" t="str">
        <f t="shared" si="211"/>
        <v>21</v>
      </c>
      <c r="J3348" t="s">
        <v>14</v>
      </c>
      <c r="K3348" t="s">
        <v>118</v>
      </c>
      <c r="L3348" t="s">
        <v>119</v>
      </c>
      <c r="M3348" t="s">
        <v>18</v>
      </c>
      <c r="N3348">
        <v>45</v>
      </c>
      <c r="O3348">
        <v>275</v>
      </c>
      <c r="P3348">
        <v>123750</v>
      </c>
      <c r="Q3348">
        <v>43313</v>
      </c>
      <c r="R3348">
        <v>0.35</v>
      </c>
      <c r="S3348" t="s">
        <v>17</v>
      </c>
      <c r="T3348" t="str">
        <f>IF(Table1[[#This Row],[Units Sold]]&gt; 700,"High Units","low Units")</f>
        <v>low Units</v>
      </c>
      <c r="U3348">
        <f>SUM(Table1[[#This Row],[Operating Profit]])/SUM(Table1[Operating Profit])*100</f>
        <v>1.304077681974266E-2</v>
      </c>
      <c r="V3348">
        <f>SUM(Table1[[#This Row],[Price per Unit]]*Table1[[#This Row],[Units Sold]])</f>
        <v>12375</v>
      </c>
      <c r="W3348">
        <f>SUM(Table1[[#This Row],[Total Sales]]-Table1[[#This Row],[Operating Profit]])</f>
        <v>80437</v>
      </c>
      <c r="X3348">
        <f>SUM(Table1[[#This Row],[Total Sales]]-Table1[[#This Row],[Cost]])</f>
        <v>43313</v>
      </c>
      <c r="Y3348">
        <f>SUM(Table1[[#This Row],[profit/loss]])/SUM(Table1[profit/loss])</f>
        <v>1.304077681974266E-4</v>
      </c>
    </row>
    <row r="3349" spans="1:25" x14ac:dyDescent="0.3">
      <c r="A3349" t="s">
        <v>25</v>
      </c>
      <c r="B3349" t="s">
        <v>17</v>
      </c>
      <c r="C3349">
        <v>1185732</v>
      </c>
      <c r="D3349" s="9">
        <v>44429</v>
      </c>
      <c r="E3349" s="8" t="str">
        <f>TEXT(Table1[[#This Row],[Invoice Date]],"dd-mm-yyyy")</f>
        <v>21-08-2021</v>
      </c>
      <c r="F3349" s="1" t="str">
        <f t="shared" si="208"/>
        <v>August</v>
      </c>
      <c r="G3349" s="1" t="str">
        <f t="shared" si="209"/>
        <v>2021</v>
      </c>
      <c r="H3349" s="1" t="str">
        <f t="shared" si="210"/>
        <v>Saturday</v>
      </c>
      <c r="I3349" s="1" t="str">
        <f t="shared" si="211"/>
        <v>21</v>
      </c>
      <c r="J3349" t="s">
        <v>14</v>
      </c>
      <c r="K3349" t="s">
        <v>118</v>
      </c>
      <c r="L3349" t="s">
        <v>119</v>
      </c>
      <c r="M3349" t="s">
        <v>19</v>
      </c>
      <c r="N3349">
        <v>40</v>
      </c>
      <c r="O3349">
        <v>200</v>
      </c>
      <c r="P3349">
        <v>80000</v>
      </c>
      <c r="Q3349">
        <v>28000</v>
      </c>
      <c r="R3349">
        <v>0.35</v>
      </c>
      <c r="S3349" t="s">
        <v>17</v>
      </c>
      <c r="T3349" t="str">
        <f>IF(Table1[[#This Row],[Units Sold]]&gt; 700,"High Units","low Units")</f>
        <v>low Units</v>
      </c>
      <c r="U3349">
        <f>SUM(Table1[[#This Row],[Operating Profit]])/SUM(Table1[Operating Profit])*100</f>
        <v>8.4303038568742522E-3</v>
      </c>
      <c r="V3349">
        <f>SUM(Table1[[#This Row],[Price per Unit]]*Table1[[#This Row],[Units Sold]])</f>
        <v>8000</v>
      </c>
      <c r="W3349">
        <f>SUM(Table1[[#This Row],[Total Sales]]-Table1[[#This Row],[Operating Profit]])</f>
        <v>52000</v>
      </c>
      <c r="X3349">
        <f>SUM(Table1[[#This Row],[Total Sales]]-Table1[[#This Row],[Cost]])</f>
        <v>28000</v>
      </c>
      <c r="Y3349">
        <f>SUM(Table1[[#This Row],[profit/loss]])/SUM(Table1[profit/loss])</f>
        <v>8.4303038568742515E-5</v>
      </c>
    </row>
    <row r="3350" spans="1:25" x14ac:dyDescent="0.3">
      <c r="A3350" t="s">
        <v>25</v>
      </c>
      <c r="B3350" t="s">
        <v>17</v>
      </c>
      <c r="C3350">
        <v>1185732</v>
      </c>
      <c r="D3350" s="9">
        <v>44429</v>
      </c>
      <c r="E3350" s="8" t="str">
        <f>TEXT(Table1[[#This Row],[Invoice Date]],"dd-mm-yyyy")</f>
        <v>21-08-2021</v>
      </c>
      <c r="F3350" s="1" t="str">
        <f t="shared" si="208"/>
        <v>August</v>
      </c>
      <c r="G3350" s="1" t="str">
        <f t="shared" si="209"/>
        <v>2021</v>
      </c>
      <c r="H3350" s="1" t="str">
        <f t="shared" si="210"/>
        <v>Saturday</v>
      </c>
      <c r="I3350" s="1" t="str">
        <f t="shared" si="211"/>
        <v>21</v>
      </c>
      <c r="J3350" t="s">
        <v>14</v>
      </c>
      <c r="K3350" t="s">
        <v>118</v>
      </c>
      <c r="L3350" t="s">
        <v>119</v>
      </c>
      <c r="M3350" t="s">
        <v>20</v>
      </c>
      <c r="N3350">
        <v>40</v>
      </c>
      <c r="O3350">
        <v>150</v>
      </c>
      <c r="P3350">
        <v>60000</v>
      </c>
      <c r="Q3350">
        <v>21000</v>
      </c>
      <c r="R3350">
        <v>0.35</v>
      </c>
      <c r="S3350" t="s">
        <v>17</v>
      </c>
      <c r="T3350" t="str">
        <f>IF(Table1[[#This Row],[Units Sold]]&gt; 700,"High Units","low Units")</f>
        <v>low Units</v>
      </c>
      <c r="U3350">
        <f>SUM(Table1[[#This Row],[Operating Profit]])/SUM(Table1[Operating Profit])*100</f>
        <v>6.3227278926556883E-3</v>
      </c>
      <c r="V3350">
        <f>SUM(Table1[[#This Row],[Price per Unit]]*Table1[[#This Row],[Units Sold]])</f>
        <v>6000</v>
      </c>
      <c r="W3350">
        <f>SUM(Table1[[#This Row],[Total Sales]]-Table1[[#This Row],[Operating Profit]])</f>
        <v>39000</v>
      </c>
      <c r="X3350">
        <f>SUM(Table1[[#This Row],[Total Sales]]-Table1[[#This Row],[Cost]])</f>
        <v>21000</v>
      </c>
      <c r="Y3350">
        <f>SUM(Table1[[#This Row],[profit/loss]])/SUM(Table1[profit/loss])</f>
        <v>6.3227278926556883E-5</v>
      </c>
    </row>
    <row r="3351" spans="1:25" x14ac:dyDescent="0.3">
      <c r="A3351" t="s">
        <v>25</v>
      </c>
      <c r="B3351" t="s">
        <v>17</v>
      </c>
      <c r="C3351">
        <v>1185732</v>
      </c>
      <c r="D3351" s="9">
        <v>44429</v>
      </c>
      <c r="E3351" s="8" t="str">
        <f>TEXT(Table1[[#This Row],[Invoice Date]],"dd-mm-yyyy")</f>
        <v>21-08-2021</v>
      </c>
      <c r="F3351" s="1" t="str">
        <f t="shared" si="208"/>
        <v>August</v>
      </c>
      <c r="G3351" s="1" t="str">
        <f t="shared" si="209"/>
        <v>2021</v>
      </c>
      <c r="H3351" s="1" t="str">
        <f t="shared" si="210"/>
        <v>Saturday</v>
      </c>
      <c r="I3351" s="1" t="str">
        <f t="shared" si="211"/>
        <v>21</v>
      </c>
      <c r="J3351" t="s">
        <v>14</v>
      </c>
      <c r="K3351" t="s">
        <v>118</v>
      </c>
      <c r="L3351" t="s">
        <v>119</v>
      </c>
      <c r="M3351" t="s">
        <v>21</v>
      </c>
      <c r="N3351">
        <v>50</v>
      </c>
      <c r="O3351">
        <v>125</v>
      </c>
      <c r="P3351">
        <v>62500</v>
      </c>
      <c r="Q3351">
        <v>18750</v>
      </c>
      <c r="R3351">
        <v>0.3</v>
      </c>
      <c r="S3351" t="s">
        <v>17</v>
      </c>
      <c r="T3351" t="str">
        <f>IF(Table1[[#This Row],[Units Sold]]&gt; 700,"High Units","low Units")</f>
        <v>low Units</v>
      </c>
      <c r="U3351">
        <f>SUM(Table1[[#This Row],[Operating Profit]])/SUM(Table1[Operating Profit])*100</f>
        <v>5.6452927612997217E-3</v>
      </c>
      <c r="V3351">
        <f>SUM(Table1[[#This Row],[Price per Unit]]*Table1[[#This Row],[Units Sold]])</f>
        <v>6250</v>
      </c>
      <c r="W3351">
        <f>SUM(Table1[[#This Row],[Total Sales]]-Table1[[#This Row],[Operating Profit]])</f>
        <v>43750</v>
      </c>
      <c r="X3351">
        <f>SUM(Table1[[#This Row],[Total Sales]]-Table1[[#This Row],[Cost]])</f>
        <v>18750</v>
      </c>
      <c r="Y3351">
        <f>SUM(Table1[[#This Row],[profit/loss]])/SUM(Table1[profit/loss])</f>
        <v>5.6452927612997219E-5</v>
      </c>
    </row>
    <row r="3352" spans="1:25" x14ac:dyDescent="0.3">
      <c r="A3352" t="s">
        <v>25</v>
      </c>
      <c r="B3352" t="s">
        <v>17</v>
      </c>
      <c r="C3352">
        <v>1185732</v>
      </c>
      <c r="D3352" s="9">
        <v>44429</v>
      </c>
      <c r="E3352" s="8" t="str">
        <f>TEXT(Table1[[#This Row],[Invoice Date]],"dd-mm-yyyy")</f>
        <v>21-08-2021</v>
      </c>
      <c r="F3352" s="1" t="str">
        <f t="shared" si="208"/>
        <v>August</v>
      </c>
      <c r="G3352" s="1" t="str">
        <f t="shared" si="209"/>
        <v>2021</v>
      </c>
      <c r="H3352" s="1" t="str">
        <f t="shared" si="210"/>
        <v>Saturday</v>
      </c>
      <c r="I3352" s="1" t="str">
        <f t="shared" si="211"/>
        <v>21</v>
      </c>
      <c r="J3352" t="s">
        <v>14</v>
      </c>
      <c r="K3352" t="s">
        <v>118</v>
      </c>
      <c r="L3352" t="s">
        <v>119</v>
      </c>
      <c r="M3352" t="s">
        <v>22</v>
      </c>
      <c r="N3352">
        <v>55</v>
      </c>
      <c r="O3352">
        <v>300</v>
      </c>
      <c r="P3352">
        <v>165000</v>
      </c>
      <c r="Q3352">
        <v>49500</v>
      </c>
      <c r="R3352">
        <v>0.3</v>
      </c>
      <c r="S3352" t="s">
        <v>17</v>
      </c>
      <c r="T3352" t="str">
        <f>IF(Table1[[#This Row],[Units Sold]]&gt; 700,"High Units","low Units")</f>
        <v>low Units</v>
      </c>
      <c r="U3352">
        <f>SUM(Table1[[#This Row],[Operating Profit]])/SUM(Table1[Operating Profit])*100</f>
        <v>1.4903572889831266E-2</v>
      </c>
      <c r="V3352">
        <f>SUM(Table1[[#This Row],[Price per Unit]]*Table1[[#This Row],[Units Sold]])</f>
        <v>16500</v>
      </c>
      <c r="W3352">
        <f>SUM(Table1[[#This Row],[Total Sales]]-Table1[[#This Row],[Operating Profit]])</f>
        <v>115500</v>
      </c>
      <c r="X3352">
        <f>SUM(Table1[[#This Row],[Total Sales]]-Table1[[#This Row],[Cost]])</f>
        <v>49500</v>
      </c>
      <c r="Y3352">
        <f>SUM(Table1[[#This Row],[profit/loss]])/SUM(Table1[profit/loss])</f>
        <v>1.4903572889831266E-4</v>
      </c>
    </row>
    <row r="3353" spans="1:25" x14ac:dyDescent="0.3">
      <c r="A3353" t="s">
        <v>25</v>
      </c>
      <c r="B3353" t="s">
        <v>17</v>
      </c>
      <c r="C3353">
        <v>1185732</v>
      </c>
      <c r="D3353" s="9">
        <v>44459</v>
      </c>
      <c r="E3353" s="8" t="str">
        <f>TEXT(Table1[[#This Row],[Invoice Date]],"dd-mm-yyyy")</f>
        <v>20-09-2021</v>
      </c>
      <c r="F3353" s="1" t="str">
        <f t="shared" si="208"/>
        <v>September</v>
      </c>
      <c r="G3353" s="1" t="str">
        <f t="shared" si="209"/>
        <v>2021</v>
      </c>
      <c r="H3353" s="1" t="str">
        <f t="shared" si="210"/>
        <v>Monday</v>
      </c>
      <c r="I3353" s="1" t="str">
        <f t="shared" si="211"/>
        <v>20</v>
      </c>
      <c r="J3353" t="s">
        <v>14</v>
      </c>
      <c r="K3353" t="s">
        <v>118</v>
      </c>
      <c r="L3353" t="s">
        <v>119</v>
      </c>
      <c r="M3353" t="s">
        <v>16</v>
      </c>
      <c r="N3353">
        <v>50</v>
      </c>
      <c r="O3353">
        <v>425</v>
      </c>
      <c r="P3353">
        <v>212500</v>
      </c>
      <c r="Q3353">
        <v>85000</v>
      </c>
      <c r="R3353">
        <v>0.4</v>
      </c>
      <c r="S3353" t="s">
        <v>17</v>
      </c>
      <c r="T3353" t="str">
        <f>IF(Table1[[#This Row],[Units Sold]]&gt; 700,"High Units","low Units")</f>
        <v>low Units</v>
      </c>
      <c r="U3353">
        <f>SUM(Table1[[#This Row],[Operating Profit]])/SUM(Table1[Operating Profit])*100</f>
        <v>2.5591993851225403E-2</v>
      </c>
      <c r="V3353">
        <f>SUM(Table1[[#This Row],[Price per Unit]]*Table1[[#This Row],[Units Sold]])</f>
        <v>21250</v>
      </c>
      <c r="W3353">
        <f>SUM(Table1[[#This Row],[Total Sales]]-Table1[[#This Row],[Operating Profit]])</f>
        <v>127500</v>
      </c>
      <c r="X3353">
        <f>SUM(Table1[[#This Row],[Total Sales]]-Table1[[#This Row],[Cost]])</f>
        <v>85000</v>
      </c>
      <c r="Y3353">
        <f>SUM(Table1[[#This Row],[profit/loss]])/SUM(Table1[profit/loss])</f>
        <v>2.5591993851225404E-4</v>
      </c>
    </row>
    <row r="3354" spans="1:25" x14ac:dyDescent="0.3">
      <c r="A3354" t="s">
        <v>25</v>
      </c>
      <c r="B3354" t="s">
        <v>17</v>
      </c>
      <c r="C3354">
        <v>1185732</v>
      </c>
      <c r="D3354" s="9">
        <v>44459</v>
      </c>
      <c r="E3354" s="8" t="str">
        <f>TEXT(Table1[[#This Row],[Invoice Date]],"dd-mm-yyyy")</f>
        <v>20-09-2021</v>
      </c>
      <c r="F3354" s="1" t="str">
        <f t="shared" si="208"/>
        <v>September</v>
      </c>
      <c r="G3354" s="1" t="str">
        <f t="shared" si="209"/>
        <v>2021</v>
      </c>
      <c r="H3354" s="1" t="str">
        <f t="shared" si="210"/>
        <v>Monday</v>
      </c>
      <c r="I3354" s="1" t="str">
        <f t="shared" si="211"/>
        <v>20</v>
      </c>
      <c r="J3354" t="s">
        <v>14</v>
      </c>
      <c r="K3354" t="s">
        <v>118</v>
      </c>
      <c r="L3354" t="s">
        <v>119</v>
      </c>
      <c r="M3354" t="s">
        <v>18</v>
      </c>
      <c r="N3354">
        <v>45</v>
      </c>
      <c r="O3354">
        <v>225</v>
      </c>
      <c r="P3354">
        <v>101250</v>
      </c>
      <c r="Q3354">
        <v>35438</v>
      </c>
      <c r="R3354">
        <v>0.35</v>
      </c>
      <c r="S3354" t="s">
        <v>17</v>
      </c>
      <c r="T3354" t="str">
        <f>IF(Table1[[#This Row],[Units Sold]]&gt; 700,"High Units","low Units")</f>
        <v>low Units</v>
      </c>
      <c r="U3354">
        <f>SUM(Table1[[#This Row],[Operating Profit]])/SUM(Table1[Operating Profit])*100</f>
        <v>1.0669753859996776E-2</v>
      </c>
      <c r="V3354">
        <f>SUM(Table1[[#This Row],[Price per Unit]]*Table1[[#This Row],[Units Sold]])</f>
        <v>10125</v>
      </c>
      <c r="W3354">
        <f>SUM(Table1[[#This Row],[Total Sales]]-Table1[[#This Row],[Operating Profit]])</f>
        <v>65812</v>
      </c>
      <c r="X3354">
        <f>SUM(Table1[[#This Row],[Total Sales]]-Table1[[#This Row],[Cost]])</f>
        <v>35438</v>
      </c>
      <c r="Y3354">
        <f>SUM(Table1[[#This Row],[profit/loss]])/SUM(Table1[profit/loss])</f>
        <v>1.0669753859996775E-4</v>
      </c>
    </row>
    <row r="3355" spans="1:25" x14ac:dyDescent="0.3">
      <c r="A3355" t="s">
        <v>25</v>
      </c>
      <c r="B3355" t="s">
        <v>17</v>
      </c>
      <c r="C3355">
        <v>1185732</v>
      </c>
      <c r="D3355" s="9">
        <v>44459</v>
      </c>
      <c r="E3355" s="8" t="str">
        <f>TEXT(Table1[[#This Row],[Invoice Date]],"dd-mm-yyyy")</f>
        <v>20-09-2021</v>
      </c>
      <c r="F3355" s="1" t="str">
        <f t="shared" si="208"/>
        <v>September</v>
      </c>
      <c r="G3355" s="1" t="str">
        <f t="shared" si="209"/>
        <v>2021</v>
      </c>
      <c r="H3355" s="1" t="str">
        <f t="shared" si="210"/>
        <v>Monday</v>
      </c>
      <c r="I3355" s="1" t="str">
        <f t="shared" si="211"/>
        <v>20</v>
      </c>
      <c r="J3355" t="s">
        <v>14</v>
      </c>
      <c r="K3355" t="s">
        <v>118</v>
      </c>
      <c r="L3355" t="s">
        <v>119</v>
      </c>
      <c r="M3355" t="s">
        <v>19</v>
      </c>
      <c r="N3355">
        <v>40</v>
      </c>
      <c r="O3355">
        <v>125</v>
      </c>
      <c r="P3355">
        <v>50000</v>
      </c>
      <c r="Q3355">
        <v>17500</v>
      </c>
      <c r="R3355">
        <v>0.35</v>
      </c>
      <c r="S3355" t="s">
        <v>17</v>
      </c>
      <c r="T3355" t="str">
        <f>IF(Table1[[#This Row],[Units Sold]]&gt; 700,"High Units","low Units")</f>
        <v>low Units</v>
      </c>
      <c r="U3355">
        <f>SUM(Table1[[#This Row],[Operating Profit]])/SUM(Table1[Operating Profit])*100</f>
        <v>5.2689399105464076E-3</v>
      </c>
      <c r="V3355">
        <f>SUM(Table1[[#This Row],[Price per Unit]]*Table1[[#This Row],[Units Sold]])</f>
        <v>5000</v>
      </c>
      <c r="W3355">
        <f>SUM(Table1[[#This Row],[Total Sales]]-Table1[[#This Row],[Operating Profit]])</f>
        <v>32500</v>
      </c>
      <c r="X3355">
        <f>SUM(Table1[[#This Row],[Total Sales]]-Table1[[#This Row],[Cost]])</f>
        <v>17500</v>
      </c>
      <c r="Y3355">
        <f>SUM(Table1[[#This Row],[profit/loss]])/SUM(Table1[profit/loss])</f>
        <v>5.2689399105464074E-5</v>
      </c>
    </row>
    <row r="3356" spans="1:25" x14ac:dyDescent="0.3">
      <c r="A3356" t="s">
        <v>25</v>
      </c>
      <c r="B3356" t="s">
        <v>17</v>
      </c>
      <c r="C3356">
        <v>1185732</v>
      </c>
      <c r="D3356" s="9">
        <v>44459</v>
      </c>
      <c r="E3356" s="8" t="str">
        <f>TEXT(Table1[[#This Row],[Invoice Date]],"dd-mm-yyyy")</f>
        <v>20-09-2021</v>
      </c>
      <c r="F3356" s="1" t="str">
        <f t="shared" si="208"/>
        <v>September</v>
      </c>
      <c r="G3356" s="1" t="str">
        <f t="shared" si="209"/>
        <v>2021</v>
      </c>
      <c r="H3356" s="1" t="str">
        <f t="shared" si="210"/>
        <v>Monday</v>
      </c>
      <c r="I3356" s="1" t="str">
        <f t="shared" si="211"/>
        <v>20</v>
      </c>
      <c r="J3356" t="s">
        <v>14</v>
      </c>
      <c r="K3356" t="s">
        <v>118</v>
      </c>
      <c r="L3356" t="s">
        <v>119</v>
      </c>
      <c r="M3356" t="s">
        <v>20</v>
      </c>
      <c r="N3356">
        <v>40</v>
      </c>
      <c r="O3356">
        <v>100</v>
      </c>
      <c r="P3356">
        <v>40000</v>
      </c>
      <c r="Q3356">
        <v>14000</v>
      </c>
      <c r="R3356">
        <v>0.35</v>
      </c>
      <c r="S3356" t="s">
        <v>17</v>
      </c>
      <c r="T3356" t="str">
        <f>IF(Table1[[#This Row],[Units Sold]]&gt; 700,"High Units","low Units")</f>
        <v>low Units</v>
      </c>
      <c r="U3356">
        <f>SUM(Table1[[#This Row],[Operating Profit]])/SUM(Table1[Operating Profit])*100</f>
        <v>4.2151519284371261E-3</v>
      </c>
      <c r="V3356">
        <f>SUM(Table1[[#This Row],[Price per Unit]]*Table1[[#This Row],[Units Sold]])</f>
        <v>4000</v>
      </c>
      <c r="W3356">
        <f>SUM(Table1[[#This Row],[Total Sales]]-Table1[[#This Row],[Operating Profit]])</f>
        <v>26000</v>
      </c>
      <c r="X3356">
        <f>SUM(Table1[[#This Row],[Total Sales]]-Table1[[#This Row],[Cost]])</f>
        <v>14000</v>
      </c>
      <c r="Y3356">
        <f>SUM(Table1[[#This Row],[profit/loss]])/SUM(Table1[profit/loss])</f>
        <v>4.2151519284371258E-5</v>
      </c>
    </row>
    <row r="3357" spans="1:25" x14ac:dyDescent="0.3">
      <c r="A3357" t="s">
        <v>25</v>
      </c>
      <c r="B3357" t="s">
        <v>17</v>
      </c>
      <c r="C3357">
        <v>1185732</v>
      </c>
      <c r="D3357" s="9">
        <v>44459</v>
      </c>
      <c r="E3357" s="8" t="str">
        <f>TEXT(Table1[[#This Row],[Invoice Date]],"dd-mm-yyyy")</f>
        <v>20-09-2021</v>
      </c>
      <c r="F3357" s="1" t="str">
        <f t="shared" si="208"/>
        <v>September</v>
      </c>
      <c r="G3357" s="1" t="str">
        <f t="shared" si="209"/>
        <v>2021</v>
      </c>
      <c r="H3357" s="1" t="str">
        <f t="shared" si="210"/>
        <v>Monday</v>
      </c>
      <c r="I3357" s="1" t="str">
        <f t="shared" si="211"/>
        <v>20</v>
      </c>
      <c r="J3357" t="s">
        <v>14</v>
      </c>
      <c r="K3357" t="s">
        <v>118</v>
      </c>
      <c r="L3357" t="s">
        <v>119</v>
      </c>
      <c r="M3357" t="s">
        <v>21</v>
      </c>
      <c r="N3357">
        <v>50</v>
      </c>
      <c r="O3357">
        <v>100</v>
      </c>
      <c r="P3357">
        <v>50000</v>
      </c>
      <c r="Q3357">
        <v>15000</v>
      </c>
      <c r="R3357">
        <v>0.3</v>
      </c>
      <c r="S3357" t="s">
        <v>17</v>
      </c>
      <c r="T3357" t="str">
        <f>IF(Table1[[#This Row],[Units Sold]]&gt; 700,"High Units","low Units")</f>
        <v>low Units</v>
      </c>
      <c r="U3357">
        <f>SUM(Table1[[#This Row],[Operating Profit]])/SUM(Table1[Operating Profit])*100</f>
        <v>4.5162342090397777E-3</v>
      </c>
      <c r="V3357">
        <f>SUM(Table1[[#This Row],[Price per Unit]]*Table1[[#This Row],[Units Sold]])</f>
        <v>5000</v>
      </c>
      <c r="W3357">
        <f>SUM(Table1[[#This Row],[Total Sales]]-Table1[[#This Row],[Operating Profit]])</f>
        <v>35000</v>
      </c>
      <c r="X3357">
        <f>SUM(Table1[[#This Row],[Total Sales]]-Table1[[#This Row],[Cost]])</f>
        <v>15000</v>
      </c>
      <c r="Y3357">
        <f>SUM(Table1[[#This Row],[profit/loss]])/SUM(Table1[profit/loss])</f>
        <v>4.5162342090397776E-5</v>
      </c>
    </row>
    <row r="3358" spans="1:25" x14ac:dyDescent="0.3">
      <c r="A3358" t="s">
        <v>25</v>
      </c>
      <c r="B3358" t="s">
        <v>17</v>
      </c>
      <c r="C3358">
        <v>1185732</v>
      </c>
      <c r="D3358" s="9">
        <v>44459</v>
      </c>
      <c r="E3358" s="8" t="str">
        <f>TEXT(Table1[[#This Row],[Invoice Date]],"dd-mm-yyyy")</f>
        <v>20-09-2021</v>
      </c>
      <c r="F3358" s="1" t="str">
        <f t="shared" si="208"/>
        <v>September</v>
      </c>
      <c r="G3358" s="1" t="str">
        <f t="shared" si="209"/>
        <v>2021</v>
      </c>
      <c r="H3358" s="1" t="str">
        <f t="shared" si="210"/>
        <v>Monday</v>
      </c>
      <c r="I3358" s="1" t="str">
        <f t="shared" si="211"/>
        <v>20</v>
      </c>
      <c r="J3358" t="s">
        <v>14</v>
      </c>
      <c r="K3358" t="s">
        <v>118</v>
      </c>
      <c r="L3358" t="s">
        <v>119</v>
      </c>
      <c r="M3358" t="s">
        <v>22</v>
      </c>
      <c r="N3358">
        <v>55</v>
      </c>
      <c r="O3358">
        <v>200</v>
      </c>
      <c r="P3358">
        <v>110000</v>
      </c>
      <c r="Q3358">
        <v>33000</v>
      </c>
      <c r="R3358">
        <v>0.3</v>
      </c>
      <c r="S3358" t="s">
        <v>17</v>
      </c>
      <c r="T3358" t="str">
        <f>IF(Table1[[#This Row],[Units Sold]]&gt; 700,"High Units","low Units")</f>
        <v>low Units</v>
      </c>
      <c r="U3358">
        <f>SUM(Table1[[#This Row],[Operating Profit]])/SUM(Table1[Operating Profit])*100</f>
        <v>9.9357152598875103E-3</v>
      </c>
      <c r="V3358">
        <f>SUM(Table1[[#This Row],[Price per Unit]]*Table1[[#This Row],[Units Sold]])</f>
        <v>11000</v>
      </c>
      <c r="W3358">
        <f>SUM(Table1[[#This Row],[Total Sales]]-Table1[[#This Row],[Operating Profit]])</f>
        <v>77000</v>
      </c>
      <c r="X3358">
        <f>SUM(Table1[[#This Row],[Total Sales]]-Table1[[#This Row],[Cost]])</f>
        <v>33000</v>
      </c>
      <c r="Y3358">
        <f>SUM(Table1[[#This Row],[profit/loss]])/SUM(Table1[profit/loss])</f>
        <v>9.9357152598875109E-5</v>
      </c>
    </row>
    <row r="3359" spans="1:25" x14ac:dyDescent="0.3">
      <c r="A3359" t="s">
        <v>25</v>
      </c>
      <c r="B3359" t="s">
        <v>17</v>
      </c>
      <c r="C3359">
        <v>1185732</v>
      </c>
      <c r="D3359" s="9">
        <v>44491</v>
      </c>
      <c r="E3359" s="8" t="str">
        <f>TEXT(Table1[[#This Row],[Invoice Date]],"dd-mm-yyyy")</f>
        <v>22-10-2021</v>
      </c>
      <c r="F3359" s="1" t="str">
        <f t="shared" si="208"/>
        <v>October</v>
      </c>
      <c r="G3359" s="1" t="str">
        <f t="shared" si="209"/>
        <v>2021</v>
      </c>
      <c r="H3359" s="1" t="str">
        <f t="shared" si="210"/>
        <v>Friday</v>
      </c>
      <c r="I3359" s="1" t="str">
        <f t="shared" si="211"/>
        <v>22</v>
      </c>
      <c r="J3359" t="s">
        <v>14</v>
      </c>
      <c r="K3359" t="s">
        <v>118</v>
      </c>
      <c r="L3359" t="s">
        <v>119</v>
      </c>
      <c r="M3359" t="s">
        <v>16</v>
      </c>
      <c r="N3359">
        <v>55</v>
      </c>
      <c r="O3359">
        <v>375</v>
      </c>
      <c r="P3359">
        <v>206250</v>
      </c>
      <c r="Q3359">
        <v>82500</v>
      </c>
      <c r="R3359">
        <v>0.4</v>
      </c>
      <c r="S3359" t="s">
        <v>17</v>
      </c>
      <c r="T3359" t="str">
        <f>IF(Table1[[#This Row],[Units Sold]]&gt; 700,"High Units","low Units")</f>
        <v>low Units</v>
      </c>
      <c r="U3359">
        <f>SUM(Table1[[#This Row],[Operating Profit]])/SUM(Table1[Operating Profit])*100</f>
        <v>2.4839288149718773E-2</v>
      </c>
      <c r="V3359">
        <f>SUM(Table1[[#This Row],[Price per Unit]]*Table1[[#This Row],[Units Sold]])</f>
        <v>20625</v>
      </c>
      <c r="W3359">
        <f>SUM(Table1[[#This Row],[Total Sales]]-Table1[[#This Row],[Operating Profit]])</f>
        <v>123750</v>
      </c>
      <c r="X3359">
        <f>SUM(Table1[[#This Row],[Total Sales]]-Table1[[#This Row],[Cost]])</f>
        <v>82500</v>
      </c>
      <c r="Y3359">
        <f>SUM(Table1[[#This Row],[profit/loss]])/SUM(Table1[profit/loss])</f>
        <v>2.4839288149718775E-4</v>
      </c>
    </row>
    <row r="3360" spans="1:25" x14ac:dyDescent="0.3">
      <c r="A3360" t="s">
        <v>25</v>
      </c>
      <c r="B3360" t="s">
        <v>17</v>
      </c>
      <c r="C3360">
        <v>1185732</v>
      </c>
      <c r="D3360" s="9">
        <v>44491</v>
      </c>
      <c r="E3360" s="8" t="str">
        <f>TEXT(Table1[[#This Row],[Invoice Date]],"dd-mm-yyyy")</f>
        <v>22-10-2021</v>
      </c>
      <c r="F3360" s="1" t="str">
        <f t="shared" si="208"/>
        <v>October</v>
      </c>
      <c r="G3360" s="1" t="str">
        <f t="shared" si="209"/>
        <v>2021</v>
      </c>
      <c r="H3360" s="1" t="str">
        <f t="shared" si="210"/>
        <v>Friday</v>
      </c>
      <c r="I3360" s="1" t="str">
        <f t="shared" si="211"/>
        <v>22</v>
      </c>
      <c r="J3360" t="s">
        <v>14</v>
      </c>
      <c r="K3360" t="s">
        <v>118</v>
      </c>
      <c r="L3360" t="s">
        <v>119</v>
      </c>
      <c r="M3360" t="s">
        <v>18</v>
      </c>
      <c r="N3360">
        <v>50</v>
      </c>
      <c r="O3360">
        <v>200</v>
      </c>
      <c r="P3360">
        <v>100000</v>
      </c>
      <c r="Q3360">
        <v>35000</v>
      </c>
      <c r="R3360">
        <v>0.35</v>
      </c>
      <c r="S3360" t="s">
        <v>17</v>
      </c>
      <c r="T3360" t="str">
        <f>IF(Table1[[#This Row],[Units Sold]]&gt; 700,"High Units","low Units")</f>
        <v>low Units</v>
      </c>
      <c r="U3360">
        <f>SUM(Table1[[#This Row],[Operating Profit]])/SUM(Table1[Operating Profit])*100</f>
        <v>1.0537879821092815E-2</v>
      </c>
      <c r="V3360">
        <f>SUM(Table1[[#This Row],[Price per Unit]]*Table1[[#This Row],[Units Sold]])</f>
        <v>10000</v>
      </c>
      <c r="W3360">
        <f>SUM(Table1[[#This Row],[Total Sales]]-Table1[[#This Row],[Operating Profit]])</f>
        <v>65000</v>
      </c>
      <c r="X3360">
        <f>SUM(Table1[[#This Row],[Total Sales]]-Table1[[#This Row],[Cost]])</f>
        <v>35000</v>
      </c>
      <c r="Y3360">
        <f>SUM(Table1[[#This Row],[profit/loss]])/SUM(Table1[profit/loss])</f>
        <v>1.0537879821092815E-4</v>
      </c>
    </row>
    <row r="3361" spans="1:25" x14ac:dyDescent="0.3">
      <c r="A3361" t="s">
        <v>25</v>
      </c>
      <c r="B3361" t="s">
        <v>17</v>
      </c>
      <c r="C3361">
        <v>1185732</v>
      </c>
      <c r="D3361" s="9">
        <v>44491</v>
      </c>
      <c r="E3361" s="8" t="str">
        <f>TEXT(Table1[[#This Row],[Invoice Date]],"dd-mm-yyyy")</f>
        <v>22-10-2021</v>
      </c>
      <c r="F3361" s="1" t="str">
        <f t="shared" si="208"/>
        <v>October</v>
      </c>
      <c r="G3361" s="1" t="str">
        <f t="shared" si="209"/>
        <v>2021</v>
      </c>
      <c r="H3361" s="1" t="str">
        <f t="shared" si="210"/>
        <v>Friday</v>
      </c>
      <c r="I3361" s="1" t="str">
        <f t="shared" si="211"/>
        <v>22</v>
      </c>
      <c r="J3361" t="s">
        <v>14</v>
      </c>
      <c r="K3361" t="s">
        <v>118</v>
      </c>
      <c r="L3361" t="s">
        <v>119</v>
      </c>
      <c r="M3361" t="s">
        <v>19</v>
      </c>
      <c r="N3361">
        <v>50</v>
      </c>
      <c r="O3361">
        <v>100</v>
      </c>
      <c r="P3361">
        <v>50000</v>
      </c>
      <c r="Q3361">
        <v>17500</v>
      </c>
      <c r="R3361">
        <v>0.35</v>
      </c>
      <c r="S3361" t="s">
        <v>17</v>
      </c>
      <c r="T3361" t="str">
        <f>IF(Table1[[#This Row],[Units Sold]]&gt; 700,"High Units","low Units")</f>
        <v>low Units</v>
      </c>
      <c r="U3361">
        <f>SUM(Table1[[#This Row],[Operating Profit]])/SUM(Table1[Operating Profit])*100</f>
        <v>5.2689399105464076E-3</v>
      </c>
      <c r="V3361">
        <f>SUM(Table1[[#This Row],[Price per Unit]]*Table1[[#This Row],[Units Sold]])</f>
        <v>5000</v>
      </c>
      <c r="W3361">
        <f>SUM(Table1[[#This Row],[Total Sales]]-Table1[[#This Row],[Operating Profit]])</f>
        <v>32500</v>
      </c>
      <c r="X3361">
        <f>SUM(Table1[[#This Row],[Total Sales]]-Table1[[#This Row],[Cost]])</f>
        <v>17500</v>
      </c>
      <c r="Y3361">
        <f>SUM(Table1[[#This Row],[profit/loss]])/SUM(Table1[profit/loss])</f>
        <v>5.2689399105464074E-5</v>
      </c>
    </row>
    <row r="3362" spans="1:25" x14ac:dyDescent="0.3">
      <c r="A3362" t="s">
        <v>13</v>
      </c>
      <c r="B3362" t="s">
        <v>17</v>
      </c>
      <c r="C3362">
        <v>1185732</v>
      </c>
      <c r="D3362" s="9">
        <v>44491</v>
      </c>
      <c r="E3362" s="8" t="str">
        <f>TEXT(Table1[[#This Row],[Invoice Date]],"dd-mm-yyyy")</f>
        <v>22-10-2021</v>
      </c>
      <c r="F3362" s="1" t="str">
        <f t="shared" si="208"/>
        <v>October</v>
      </c>
      <c r="G3362" s="1" t="str">
        <f t="shared" si="209"/>
        <v>2021</v>
      </c>
      <c r="H3362" s="1" t="str">
        <f t="shared" si="210"/>
        <v>Friday</v>
      </c>
      <c r="I3362" s="1" t="str">
        <f t="shared" si="211"/>
        <v>22</v>
      </c>
      <c r="J3362" t="s">
        <v>14</v>
      </c>
      <c r="K3362" t="s">
        <v>118</v>
      </c>
      <c r="L3362" t="s">
        <v>119</v>
      </c>
      <c r="M3362" t="s">
        <v>20</v>
      </c>
      <c r="N3362">
        <v>50</v>
      </c>
      <c r="O3362">
        <v>75</v>
      </c>
      <c r="P3362">
        <v>37500</v>
      </c>
      <c r="Q3362">
        <v>13125</v>
      </c>
      <c r="R3362">
        <v>0.35</v>
      </c>
      <c r="S3362" t="s">
        <v>17</v>
      </c>
      <c r="T3362" t="str">
        <f>IF(Table1[[#This Row],[Units Sold]]&gt; 700,"High Units","low Units")</f>
        <v>low Units</v>
      </c>
      <c r="U3362">
        <f>SUM(Table1[[#This Row],[Operating Profit]])/SUM(Table1[Operating Profit])*100</f>
        <v>3.9517049329098053E-3</v>
      </c>
      <c r="V3362">
        <f>SUM(Table1[[#This Row],[Price per Unit]]*Table1[[#This Row],[Units Sold]])</f>
        <v>3750</v>
      </c>
      <c r="W3362">
        <f>SUM(Table1[[#This Row],[Total Sales]]-Table1[[#This Row],[Operating Profit]])</f>
        <v>24375</v>
      </c>
      <c r="X3362">
        <f>SUM(Table1[[#This Row],[Total Sales]]-Table1[[#This Row],[Cost]])</f>
        <v>13125</v>
      </c>
      <c r="Y3362">
        <f>SUM(Table1[[#This Row],[profit/loss]])/SUM(Table1[profit/loss])</f>
        <v>3.9517049329098052E-5</v>
      </c>
    </row>
    <row r="3363" spans="1:25" x14ac:dyDescent="0.3">
      <c r="A3363" t="s">
        <v>13</v>
      </c>
      <c r="B3363" t="s">
        <v>17</v>
      </c>
      <c r="C3363">
        <v>1185732</v>
      </c>
      <c r="D3363" s="9">
        <v>44491</v>
      </c>
      <c r="E3363" s="8" t="str">
        <f>TEXT(Table1[[#This Row],[Invoice Date]],"dd-mm-yyyy")</f>
        <v>22-10-2021</v>
      </c>
      <c r="F3363" s="1" t="str">
        <f t="shared" si="208"/>
        <v>October</v>
      </c>
      <c r="G3363" s="1" t="str">
        <f t="shared" si="209"/>
        <v>2021</v>
      </c>
      <c r="H3363" s="1" t="str">
        <f t="shared" si="210"/>
        <v>Friday</v>
      </c>
      <c r="I3363" s="1" t="str">
        <f t="shared" si="211"/>
        <v>22</v>
      </c>
      <c r="J3363" t="s">
        <v>14</v>
      </c>
      <c r="K3363" t="s">
        <v>118</v>
      </c>
      <c r="L3363" t="s">
        <v>119</v>
      </c>
      <c r="M3363" t="s">
        <v>21</v>
      </c>
      <c r="N3363">
        <v>60</v>
      </c>
      <c r="O3363">
        <v>75</v>
      </c>
      <c r="P3363">
        <v>45000</v>
      </c>
      <c r="Q3363">
        <v>13500</v>
      </c>
      <c r="R3363">
        <v>0.3</v>
      </c>
      <c r="S3363" t="s">
        <v>17</v>
      </c>
      <c r="T3363" t="str">
        <f>IF(Table1[[#This Row],[Units Sold]]&gt; 700,"High Units","low Units")</f>
        <v>low Units</v>
      </c>
      <c r="U3363">
        <f>SUM(Table1[[#This Row],[Operating Profit]])/SUM(Table1[Operating Profit])*100</f>
        <v>4.0646107881357994E-3</v>
      </c>
      <c r="V3363">
        <f>SUM(Table1[[#This Row],[Price per Unit]]*Table1[[#This Row],[Units Sold]])</f>
        <v>4500</v>
      </c>
      <c r="W3363">
        <f>SUM(Table1[[#This Row],[Total Sales]]-Table1[[#This Row],[Operating Profit]])</f>
        <v>31500</v>
      </c>
      <c r="X3363">
        <f>SUM(Table1[[#This Row],[Total Sales]]-Table1[[#This Row],[Cost]])</f>
        <v>13500</v>
      </c>
      <c r="Y3363">
        <f>SUM(Table1[[#This Row],[profit/loss]])/SUM(Table1[profit/loss])</f>
        <v>4.0646107881357998E-5</v>
      </c>
    </row>
    <row r="3364" spans="1:25" x14ac:dyDescent="0.3">
      <c r="A3364" t="s">
        <v>13</v>
      </c>
      <c r="B3364" t="s">
        <v>17</v>
      </c>
      <c r="C3364">
        <v>1185732</v>
      </c>
      <c r="D3364" s="9">
        <v>44491</v>
      </c>
      <c r="E3364" s="8" t="str">
        <f>TEXT(Table1[[#This Row],[Invoice Date]],"dd-mm-yyyy")</f>
        <v>22-10-2021</v>
      </c>
      <c r="F3364" s="1" t="str">
        <f t="shared" si="208"/>
        <v>October</v>
      </c>
      <c r="G3364" s="1" t="str">
        <f t="shared" si="209"/>
        <v>2021</v>
      </c>
      <c r="H3364" s="1" t="str">
        <f t="shared" si="210"/>
        <v>Friday</v>
      </c>
      <c r="I3364" s="1" t="str">
        <f t="shared" si="211"/>
        <v>22</v>
      </c>
      <c r="J3364" t="s">
        <v>14</v>
      </c>
      <c r="K3364" t="s">
        <v>118</v>
      </c>
      <c r="L3364" t="s">
        <v>119</v>
      </c>
      <c r="M3364" t="s">
        <v>22</v>
      </c>
      <c r="N3364">
        <v>65</v>
      </c>
      <c r="O3364">
        <v>200</v>
      </c>
      <c r="P3364">
        <v>130000</v>
      </c>
      <c r="Q3364">
        <v>39000</v>
      </c>
      <c r="R3364">
        <v>0.3</v>
      </c>
      <c r="S3364" t="s">
        <v>17</v>
      </c>
      <c r="T3364" t="str">
        <f>IF(Table1[[#This Row],[Units Sold]]&gt; 700,"High Units","low Units")</f>
        <v>low Units</v>
      </c>
      <c r="U3364">
        <f>SUM(Table1[[#This Row],[Operating Profit]])/SUM(Table1[Operating Profit])*100</f>
        <v>1.1742208943503422E-2</v>
      </c>
      <c r="V3364">
        <f>SUM(Table1[[#This Row],[Price per Unit]]*Table1[[#This Row],[Units Sold]])</f>
        <v>13000</v>
      </c>
      <c r="W3364">
        <f>SUM(Table1[[#This Row],[Total Sales]]-Table1[[#This Row],[Operating Profit]])</f>
        <v>91000</v>
      </c>
      <c r="X3364">
        <f>SUM(Table1[[#This Row],[Total Sales]]-Table1[[#This Row],[Cost]])</f>
        <v>39000</v>
      </c>
      <c r="Y3364">
        <f>SUM(Table1[[#This Row],[profit/loss]])/SUM(Table1[profit/loss])</f>
        <v>1.1742208943503421E-4</v>
      </c>
    </row>
    <row r="3365" spans="1:25" x14ac:dyDescent="0.3">
      <c r="A3365" t="s">
        <v>13</v>
      </c>
      <c r="B3365" t="s">
        <v>17</v>
      </c>
      <c r="C3365">
        <v>1185732</v>
      </c>
      <c r="D3365" s="9">
        <v>44521</v>
      </c>
      <c r="E3365" s="8" t="str">
        <f>TEXT(Table1[[#This Row],[Invoice Date]],"dd-mm-yyyy")</f>
        <v>21-11-2021</v>
      </c>
      <c r="F3365" s="1" t="str">
        <f t="shared" si="208"/>
        <v>November</v>
      </c>
      <c r="G3365" s="1" t="str">
        <f t="shared" si="209"/>
        <v>2021</v>
      </c>
      <c r="H3365" s="1" t="str">
        <f t="shared" si="210"/>
        <v>Sunday</v>
      </c>
      <c r="I3365" s="1" t="str">
        <f t="shared" si="211"/>
        <v>21</v>
      </c>
      <c r="J3365" t="s">
        <v>14</v>
      </c>
      <c r="K3365" t="s">
        <v>118</v>
      </c>
      <c r="L3365" t="s">
        <v>119</v>
      </c>
      <c r="M3365" t="s">
        <v>16</v>
      </c>
      <c r="N3365">
        <v>60</v>
      </c>
      <c r="O3365">
        <v>350</v>
      </c>
      <c r="P3365">
        <v>210000</v>
      </c>
      <c r="Q3365">
        <v>84000</v>
      </c>
      <c r="R3365">
        <v>0.4</v>
      </c>
      <c r="S3365" t="s">
        <v>17</v>
      </c>
      <c r="T3365" t="str">
        <f>IF(Table1[[#This Row],[Units Sold]]&gt; 700,"High Units","low Units")</f>
        <v>low Units</v>
      </c>
      <c r="U3365">
        <f>SUM(Table1[[#This Row],[Operating Profit]])/SUM(Table1[Operating Profit])*100</f>
        <v>2.5290911570622753E-2</v>
      </c>
      <c r="V3365">
        <f>SUM(Table1[[#This Row],[Price per Unit]]*Table1[[#This Row],[Units Sold]])</f>
        <v>21000</v>
      </c>
      <c r="W3365">
        <f>SUM(Table1[[#This Row],[Total Sales]]-Table1[[#This Row],[Operating Profit]])</f>
        <v>126000</v>
      </c>
      <c r="X3365">
        <f>SUM(Table1[[#This Row],[Total Sales]]-Table1[[#This Row],[Cost]])</f>
        <v>84000</v>
      </c>
      <c r="Y3365">
        <f>SUM(Table1[[#This Row],[profit/loss]])/SUM(Table1[profit/loss])</f>
        <v>2.5290911570622753E-4</v>
      </c>
    </row>
    <row r="3366" spans="1:25" x14ac:dyDescent="0.3">
      <c r="A3366" t="s">
        <v>13</v>
      </c>
      <c r="B3366" t="s">
        <v>17</v>
      </c>
      <c r="C3366">
        <v>1185732</v>
      </c>
      <c r="D3366" s="9">
        <v>44521</v>
      </c>
      <c r="E3366" s="8" t="str">
        <f>TEXT(Table1[[#This Row],[Invoice Date]],"dd-mm-yyyy")</f>
        <v>21-11-2021</v>
      </c>
      <c r="F3366" s="1" t="str">
        <f t="shared" si="208"/>
        <v>November</v>
      </c>
      <c r="G3366" s="1" t="str">
        <f t="shared" si="209"/>
        <v>2021</v>
      </c>
      <c r="H3366" s="1" t="str">
        <f t="shared" si="210"/>
        <v>Sunday</v>
      </c>
      <c r="I3366" s="1" t="str">
        <f t="shared" si="211"/>
        <v>21</v>
      </c>
      <c r="J3366" t="s">
        <v>14</v>
      </c>
      <c r="K3366" t="s">
        <v>118</v>
      </c>
      <c r="L3366" t="s">
        <v>119</v>
      </c>
      <c r="M3366" t="s">
        <v>18</v>
      </c>
      <c r="N3366">
        <v>50</v>
      </c>
      <c r="O3366">
        <v>175</v>
      </c>
      <c r="P3366">
        <v>87500</v>
      </c>
      <c r="Q3366">
        <v>30625</v>
      </c>
      <c r="R3366">
        <v>0.35</v>
      </c>
      <c r="S3366" t="s">
        <v>17</v>
      </c>
      <c r="T3366" t="str">
        <f>IF(Table1[[#This Row],[Units Sold]]&gt; 700,"High Units","low Units")</f>
        <v>low Units</v>
      </c>
      <c r="U3366">
        <f>SUM(Table1[[#This Row],[Operating Profit]])/SUM(Table1[Operating Profit])*100</f>
        <v>9.2206448434562129E-3</v>
      </c>
      <c r="V3366">
        <f>SUM(Table1[[#This Row],[Price per Unit]]*Table1[[#This Row],[Units Sold]])</f>
        <v>8750</v>
      </c>
      <c r="W3366">
        <f>SUM(Table1[[#This Row],[Total Sales]]-Table1[[#This Row],[Operating Profit]])</f>
        <v>56875</v>
      </c>
      <c r="X3366">
        <f>SUM(Table1[[#This Row],[Total Sales]]-Table1[[#This Row],[Cost]])</f>
        <v>30625</v>
      </c>
      <c r="Y3366">
        <f>SUM(Table1[[#This Row],[profit/loss]])/SUM(Table1[profit/loss])</f>
        <v>9.2206448434562125E-5</v>
      </c>
    </row>
    <row r="3367" spans="1:25" x14ac:dyDescent="0.3">
      <c r="A3367" t="s">
        <v>13</v>
      </c>
      <c r="B3367" t="s">
        <v>17</v>
      </c>
      <c r="C3367">
        <v>1185732</v>
      </c>
      <c r="D3367" s="9">
        <v>44521</v>
      </c>
      <c r="E3367" s="8" t="str">
        <f>TEXT(Table1[[#This Row],[Invoice Date]],"dd-mm-yyyy")</f>
        <v>21-11-2021</v>
      </c>
      <c r="F3367" s="1" t="str">
        <f t="shared" si="208"/>
        <v>November</v>
      </c>
      <c r="G3367" s="1" t="str">
        <f t="shared" si="209"/>
        <v>2021</v>
      </c>
      <c r="H3367" s="1" t="str">
        <f t="shared" si="210"/>
        <v>Sunday</v>
      </c>
      <c r="I3367" s="1" t="str">
        <f t="shared" si="211"/>
        <v>21</v>
      </c>
      <c r="J3367" t="s">
        <v>14</v>
      </c>
      <c r="K3367" t="s">
        <v>118</v>
      </c>
      <c r="L3367" t="s">
        <v>119</v>
      </c>
      <c r="M3367" t="s">
        <v>19</v>
      </c>
      <c r="N3367">
        <v>50</v>
      </c>
      <c r="O3367">
        <v>170</v>
      </c>
      <c r="P3367">
        <v>85000</v>
      </c>
      <c r="Q3367">
        <v>29750</v>
      </c>
      <c r="R3367">
        <v>0.35</v>
      </c>
      <c r="S3367" t="s">
        <v>17</v>
      </c>
      <c r="T3367" t="str">
        <f>IF(Table1[[#This Row],[Units Sold]]&gt; 700,"High Units","low Units")</f>
        <v>low Units</v>
      </c>
      <c r="U3367">
        <f>SUM(Table1[[#This Row],[Operating Profit]])/SUM(Table1[Operating Profit])*100</f>
        <v>8.9571978479288921E-3</v>
      </c>
      <c r="V3367">
        <f>SUM(Table1[[#This Row],[Price per Unit]]*Table1[[#This Row],[Units Sold]])</f>
        <v>8500</v>
      </c>
      <c r="W3367">
        <f>SUM(Table1[[#This Row],[Total Sales]]-Table1[[#This Row],[Operating Profit]])</f>
        <v>55250</v>
      </c>
      <c r="X3367">
        <f>SUM(Table1[[#This Row],[Total Sales]]-Table1[[#This Row],[Cost]])</f>
        <v>29750</v>
      </c>
      <c r="Y3367">
        <f>SUM(Table1[[#This Row],[profit/loss]])/SUM(Table1[profit/loss])</f>
        <v>8.9571978479288926E-5</v>
      </c>
    </row>
    <row r="3368" spans="1:25" x14ac:dyDescent="0.3">
      <c r="A3368" t="s">
        <v>13</v>
      </c>
      <c r="B3368" t="s">
        <v>17</v>
      </c>
      <c r="C3368">
        <v>1185732</v>
      </c>
      <c r="D3368" s="9">
        <v>44521</v>
      </c>
      <c r="E3368" s="8" t="str">
        <f>TEXT(Table1[[#This Row],[Invoice Date]],"dd-mm-yyyy")</f>
        <v>21-11-2021</v>
      </c>
      <c r="F3368" s="1" t="str">
        <f t="shared" si="208"/>
        <v>November</v>
      </c>
      <c r="G3368" s="1" t="str">
        <f t="shared" si="209"/>
        <v>2021</v>
      </c>
      <c r="H3368" s="1" t="str">
        <f t="shared" si="210"/>
        <v>Sunday</v>
      </c>
      <c r="I3368" s="1" t="str">
        <f t="shared" si="211"/>
        <v>21</v>
      </c>
      <c r="J3368" t="s">
        <v>14</v>
      </c>
      <c r="K3368" t="s">
        <v>118</v>
      </c>
      <c r="L3368" t="s">
        <v>119</v>
      </c>
      <c r="M3368" t="s">
        <v>20</v>
      </c>
      <c r="N3368">
        <v>50</v>
      </c>
      <c r="O3368">
        <v>150</v>
      </c>
      <c r="P3368">
        <v>75000</v>
      </c>
      <c r="Q3368">
        <v>26250</v>
      </c>
      <c r="R3368">
        <v>0.35</v>
      </c>
      <c r="S3368" t="s">
        <v>17</v>
      </c>
      <c r="T3368" t="str">
        <f>IF(Table1[[#This Row],[Units Sold]]&gt; 700,"High Units","low Units")</f>
        <v>low Units</v>
      </c>
      <c r="U3368">
        <f>SUM(Table1[[#This Row],[Operating Profit]])/SUM(Table1[Operating Profit])*100</f>
        <v>7.9034098658196106E-3</v>
      </c>
      <c r="V3368">
        <f>SUM(Table1[[#This Row],[Price per Unit]]*Table1[[#This Row],[Units Sold]])</f>
        <v>7500</v>
      </c>
      <c r="W3368">
        <f>SUM(Table1[[#This Row],[Total Sales]]-Table1[[#This Row],[Operating Profit]])</f>
        <v>48750</v>
      </c>
      <c r="X3368">
        <f>SUM(Table1[[#This Row],[Total Sales]]-Table1[[#This Row],[Cost]])</f>
        <v>26250</v>
      </c>
      <c r="Y3368">
        <f>SUM(Table1[[#This Row],[profit/loss]])/SUM(Table1[profit/loss])</f>
        <v>7.9034098658196104E-5</v>
      </c>
    </row>
    <row r="3369" spans="1:25" x14ac:dyDescent="0.3">
      <c r="A3369" t="s">
        <v>13</v>
      </c>
      <c r="B3369" t="s">
        <v>17</v>
      </c>
      <c r="C3369">
        <v>1185732</v>
      </c>
      <c r="D3369" s="9">
        <v>44521</v>
      </c>
      <c r="E3369" s="8" t="str">
        <f>TEXT(Table1[[#This Row],[Invoice Date]],"dd-mm-yyyy")</f>
        <v>21-11-2021</v>
      </c>
      <c r="F3369" s="1" t="str">
        <f t="shared" si="208"/>
        <v>November</v>
      </c>
      <c r="G3369" s="1" t="str">
        <f t="shared" si="209"/>
        <v>2021</v>
      </c>
      <c r="H3369" s="1" t="str">
        <f t="shared" si="210"/>
        <v>Sunday</v>
      </c>
      <c r="I3369" s="1" t="str">
        <f t="shared" si="211"/>
        <v>21</v>
      </c>
      <c r="J3369" t="s">
        <v>14</v>
      </c>
      <c r="K3369" t="s">
        <v>118</v>
      </c>
      <c r="L3369" t="s">
        <v>119</v>
      </c>
      <c r="M3369" t="s">
        <v>21</v>
      </c>
      <c r="N3369">
        <v>60</v>
      </c>
      <c r="O3369">
        <v>125</v>
      </c>
      <c r="P3369">
        <v>75000</v>
      </c>
      <c r="Q3369">
        <v>22500</v>
      </c>
      <c r="R3369">
        <v>0.3</v>
      </c>
      <c r="S3369" t="s">
        <v>17</v>
      </c>
      <c r="T3369" t="str">
        <f>IF(Table1[[#This Row],[Units Sold]]&gt; 700,"High Units","low Units")</f>
        <v>low Units</v>
      </c>
      <c r="U3369">
        <f>SUM(Table1[[#This Row],[Operating Profit]])/SUM(Table1[Operating Profit])*100</f>
        <v>6.7743513135596666E-3</v>
      </c>
      <c r="V3369">
        <f>SUM(Table1[[#This Row],[Price per Unit]]*Table1[[#This Row],[Units Sold]])</f>
        <v>7500</v>
      </c>
      <c r="W3369">
        <f>SUM(Table1[[#This Row],[Total Sales]]-Table1[[#This Row],[Operating Profit]])</f>
        <v>52500</v>
      </c>
      <c r="X3369">
        <f>SUM(Table1[[#This Row],[Total Sales]]-Table1[[#This Row],[Cost]])</f>
        <v>22500</v>
      </c>
      <c r="Y3369">
        <f>SUM(Table1[[#This Row],[profit/loss]])/SUM(Table1[profit/loss])</f>
        <v>6.7743513135596668E-5</v>
      </c>
    </row>
    <row r="3370" spans="1:25" x14ac:dyDescent="0.3">
      <c r="A3370" t="s">
        <v>13</v>
      </c>
      <c r="B3370" t="s">
        <v>17</v>
      </c>
      <c r="C3370">
        <v>1185732</v>
      </c>
      <c r="D3370" s="9">
        <v>44521</v>
      </c>
      <c r="E3370" s="8" t="str">
        <f>TEXT(Table1[[#This Row],[Invoice Date]],"dd-mm-yyyy")</f>
        <v>21-11-2021</v>
      </c>
      <c r="F3370" s="1" t="str">
        <f t="shared" si="208"/>
        <v>November</v>
      </c>
      <c r="G3370" s="1" t="str">
        <f t="shared" si="209"/>
        <v>2021</v>
      </c>
      <c r="H3370" s="1" t="str">
        <f t="shared" si="210"/>
        <v>Sunday</v>
      </c>
      <c r="I3370" s="1" t="str">
        <f t="shared" si="211"/>
        <v>21</v>
      </c>
      <c r="J3370" t="s">
        <v>14</v>
      </c>
      <c r="K3370" t="s">
        <v>118</v>
      </c>
      <c r="L3370" t="s">
        <v>119</v>
      </c>
      <c r="M3370" t="s">
        <v>22</v>
      </c>
      <c r="N3370">
        <v>65</v>
      </c>
      <c r="O3370">
        <v>225</v>
      </c>
      <c r="P3370">
        <v>146250</v>
      </c>
      <c r="Q3370">
        <v>43875</v>
      </c>
      <c r="R3370">
        <v>0.3</v>
      </c>
      <c r="S3370" t="s">
        <v>17</v>
      </c>
      <c r="T3370" t="str">
        <f>IF(Table1[[#This Row],[Units Sold]]&gt; 700,"High Units","low Units")</f>
        <v>low Units</v>
      </c>
      <c r="U3370">
        <f>SUM(Table1[[#This Row],[Operating Profit]])/SUM(Table1[Operating Profit])*100</f>
        <v>1.3209985061441349E-2</v>
      </c>
      <c r="V3370">
        <f>SUM(Table1[[#This Row],[Price per Unit]]*Table1[[#This Row],[Units Sold]])</f>
        <v>14625</v>
      </c>
      <c r="W3370">
        <f>SUM(Table1[[#This Row],[Total Sales]]-Table1[[#This Row],[Operating Profit]])</f>
        <v>102375</v>
      </c>
      <c r="X3370">
        <f>SUM(Table1[[#This Row],[Total Sales]]-Table1[[#This Row],[Cost]])</f>
        <v>43875</v>
      </c>
      <c r="Y3370">
        <f>SUM(Table1[[#This Row],[profit/loss]])/SUM(Table1[profit/loss])</f>
        <v>1.3209985061441348E-4</v>
      </c>
    </row>
    <row r="3371" spans="1:25" x14ac:dyDescent="0.3">
      <c r="A3371" t="s">
        <v>13</v>
      </c>
      <c r="B3371" t="s">
        <v>17</v>
      </c>
      <c r="C3371">
        <v>1185732</v>
      </c>
      <c r="D3371" s="9">
        <v>44550</v>
      </c>
      <c r="E3371" s="8" t="str">
        <f>TEXT(Table1[[#This Row],[Invoice Date]],"dd-mm-yyyy")</f>
        <v>20-12-2021</v>
      </c>
      <c r="F3371" s="1" t="str">
        <f t="shared" si="208"/>
        <v>December</v>
      </c>
      <c r="G3371" s="1" t="str">
        <f t="shared" si="209"/>
        <v>2021</v>
      </c>
      <c r="H3371" s="1" t="str">
        <f t="shared" si="210"/>
        <v>Monday</v>
      </c>
      <c r="I3371" s="1" t="str">
        <f t="shared" si="211"/>
        <v>20</v>
      </c>
      <c r="J3371" t="s">
        <v>14</v>
      </c>
      <c r="K3371" t="s">
        <v>118</v>
      </c>
      <c r="L3371" t="s">
        <v>119</v>
      </c>
      <c r="M3371" t="s">
        <v>16</v>
      </c>
      <c r="N3371">
        <v>60</v>
      </c>
      <c r="O3371">
        <v>450</v>
      </c>
      <c r="P3371">
        <v>270000</v>
      </c>
      <c r="Q3371">
        <v>108000</v>
      </c>
      <c r="R3371">
        <v>0.4</v>
      </c>
      <c r="S3371" t="s">
        <v>17</v>
      </c>
      <c r="T3371" t="str">
        <f>IF(Table1[[#This Row],[Units Sold]]&gt; 700,"High Units","low Units")</f>
        <v>low Units</v>
      </c>
      <c r="U3371">
        <f>SUM(Table1[[#This Row],[Operating Profit]])/SUM(Table1[Operating Profit])*100</f>
        <v>3.2516886305086395E-2</v>
      </c>
      <c r="V3371">
        <f>SUM(Table1[[#This Row],[Price per Unit]]*Table1[[#This Row],[Units Sold]])</f>
        <v>27000</v>
      </c>
      <c r="W3371">
        <f>SUM(Table1[[#This Row],[Total Sales]]-Table1[[#This Row],[Operating Profit]])</f>
        <v>162000</v>
      </c>
      <c r="X3371">
        <f>SUM(Table1[[#This Row],[Total Sales]]-Table1[[#This Row],[Cost]])</f>
        <v>108000</v>
      </c>
      <c r="Y3371">
        <f>SUM(Table1[[#This Row],[profit/loss]])/SUM(Table1[profit/loss])</f>
        <v>3.2516886305086398E-4</v>
      </c>
    </row>
    <row r="3372" spans="1:25" x14ac:dyDescent="0.3">
      <c r="A3372" t="s">
        <v>13</v>
      </c>
      <c r="B3372" t="s">
        <v>17</v>
      </c>
      <c r="C3372">
        <v>1185732</v>
      </c>
      <c r="D3372" s="9">
        <v>44550</v>
      </c>
      <c r="E3372" s="8" t="str">
        <f>TEXT(Table1[[#This Row],[Invoice Date]],"dd-mm-yyyy")</f>
        <v>20-12-2021</v>
      </c>
      <c r="F3372" s="1" t="str">
        <f t="shared" si="208"/>
        <v>December</v>
      </c>
      <c r="G3372" s="1" t="str">
        <f t="shared" si="209"/>
        <v>2021</v>
      </c>
      <c r="H3372" s="1" t="str">
        <f t="shared" si="210"/>
        <v>Monday</v>
      </c>
      <c r="I3372" s="1" t="str">
        <f t="shared" si="211"/>
        <v>20</v>
      </c>
      <c r="J3372" t="s">
        <v>14</v>
      </c>
      <c r="K3372" t="s">
        <v>118</v>
      </c>
      <c r="L3372" t="s">
        <v>119</v>
      </c>
      <c r="M3372" t="s">
        <v>18</v>
      </c>
      <c r="N3372">
        <v>50</v>
      </c>
      <c r="O3372">
        <v>250</v>
      </c>
      <c r="P3372">
        <v>125000</v>
      </c>
      <c r="Q3372">
        <v>43750</v>
      </c>
      <c r="R3372">
        <v>0.35</v>
      </c>
      <c r="S3372" t="s">
        <v>17</v>
      </c>
      <c r="T3372" t="str">
        <f>IF(Table1[[#This Row],[Units Sold]]&gt; 700,"High Units","low Units")</f>
        <v>low Units</v>
      </c>
      <c r="U3372">
        <f>SUM(Table1[[#This Row],[Operating Profit]])/SUM(Table1[Operating Profit])*100</f>
        <v>1.3172349776366016E-2</v>
      </c>
      <c r="V3372">
        <f>SUM(Table1[[#This Row],[Price per Unit]]*Table1[[#This Row],[Units Sold]])</f>
        <v>12500</v>
      </c>
      <c r="W3372">
        <f>SUM(Table1[[#This Row],[Total Sales]]-Table1[[#This Row],[Operating Profit]])</f>
        <v>81250</v>
      </c>
      <c r="X3372">
        <f>SUM(Table1[[#This Row],[Total Sales]]-Table1[[#This Row],[Cost]])</f>
        <v>43750</v>
      </c>
      <c r="Y3372">
        <f>SUM(Table1[[#This Row],[profit/loss]])/SUM(Table1[profit/loss])</f>
        <v>1.3172349776366016E-4</v>
      </c>
    </row>
    <row r="3373" spans="1:25" x14ac:dyDescent="0.3">
      <c r="A3373" t="s">
        <v>13</v>
      </c>
      <c r="B3373" t="s">
        <v>17</v>
      </c>
      <c r="C3373">
        <v>1185732</v>
      </c>
      <c r="D3373" s="9">
        <v>44550</v>
      </c>
      <c r="E3373" s="8" t="str">
        <f>TEXT(Table1[[#This Row],[Invoice Date]],"dd-mm-yyyy")</f>
        <v>20-12-2021</v>
      </c>
      <c r="F3373" s="1" t="str">
        <f t="shared" si="208"/>
        <v>December</v>
      </c>
      <c r="G3373" s="1" t="str">
        <f t="shared" si="209"/>
        <v>2021</v>
      </c>
      <c r="H3373" s="1" t="str">
        <f t="shared" si="210"/>
        <v>Monday</v>
      </c>
      <c r="I3373" s="1" t="str">
        <f t="shared" si="211"/>
        <v>20</v>
      </c>
      <c r="J3373" t="s">
        <v>14</v>
      </c>
      <c r="K3373" t="s">
        <v>118</v>
      </c>
      <c r="L3373" t="s">
        <v>119</v>
      </c>
      <c r="M3373" t="s">
        <v>19</v>
      </c>
      <c r="N3373">
        <v>50</v>
      </c>
      <c r="O3373">
        <v>225</v>
      </c>
      <c r="P3373">
        <v>112500</v>
      </c>
      <c r="Q3373">
        <v>39375</v>
      </c>
      <c r="R3373">
        <v>0.35</v>
      </c>
      <c r="S3373" t="s">
        <v>17</v>
      </c>
      <c r="T3373" t="str">
        <f>IF(Table1[[#This Row],[Units Sold]]&gt; 700,"High Units","low Units")</f>
        <v>low Units</v>
      </c>
      <c r="U3373">
        <f>SUM(Table1[[#This Row],[Operating Profit]])/SUM(Table1[Operating Profit])*100</f>
        <v>1.1855114798729416E-2</v>
      </c>
      <c r="V3373">
        <f>SUM(Table1[[#This Row],[Price per Unit]]*Table1[[#This Row],[Units Sold]])</f>
        <v>11250</v>
      </c>
      <c r="W3373">
        <f>SUM(Table1[[#This Row],[Total Sales]]-Table1[[#This Row],[Operating Profit]])</f>
        <v>73125</v>
      </c>
      <c r="X3373">
        <f>SUM(Table1[[#This Row],[Total Sales]]-Table1[[#This Row],[Cost]])</f>
        <v>39375</v>
      </c>
      <c r="Y3373">
        <f>SUM(Table1[[#This Row],[profit/loss]])/SUM(Table1[profit/loss])</f>
        <v>1.1855114798729416E-4</v>
      </c>
    </row>
    <row r="3374" spans="1:25" x14ac:dyDescent="0.3">
      <c r="A3374" t="s">
        <v>13</v>
      </c>
      <c r="B3374" t="s">
        <v>17</v>
      </c>
      <c r="C3374">
        <v>1185732</v>
      </c>
      <c r="D3374" s="9">
        <v>44550</v>
      </c>
      <c r="E3374" s="8" t="str">
        <f>TEXT(Table1[[#This Row],[Invoice Date]],"dd-mm-yyyy")</f>
        <v>20-12-2021</v>
      </c>
      <c r="F3374" s="1" t="str">
        <f t="shared" si="208"/>
        <v>December</v>
      </c>
      <c r="G3374" s="1" t="str">
        <f t="shared" si="209"/>
        <v>2021</v>
      </c>
      <c r="H3374" s="1" t="str">
        <f t="shared" si="210"/>
        <v>Monday</v>
      </c>
      <c r="I3374" s="1" t="str">
        <f t="shared" si="211"/>
        <v>20</v>
      </c>
      <c r="J3374" t="s">
        <v>14</v>
      </c>
      <c r="K3374" t="s">
        <v>118</v>
      </c>
      <c r="L3374" t="s">
        <v>119</v>
      </c>
      <c r="M3374" t="s">
        <v>20</v>
      </c>
      <c r="N3374">
        <v>50</v>
      </c>
      <c r="O3374">
        <v>175</v>
      </c>
      <c r="P3374">
        <v>87500</v>
      </c>
      <c r="Q3374">
        <v>30625</v>
      </c>
      <c r="R3374">
        <v>0.35</v>
      </c>
      <c r="S3374" t="s">
        <v>17</v>
      </c>
      <c r="T3374" t="str">
        <f>IF(Table1[[#This Row],[Units Sold]]&gt; 700,"High Units","low Units")</f>
        <v>low Units</v>
      </c>
      <c r="U3374">
        <f>SUM(Table1[[#This Row],[Operating Profit]])/SUM(Table1[Operating Profit])*100</f>
        <v>9.2206448434562129E-3</v>
      </c>
      <c r="V3374">
        <f>SUM(Table1[[#This Row],[Price per Unit]]*Table1[[#This Row],[Units Sold]])</f>
        <v>8750</v>
      </c>
      <c r="W3374">
        <f>SUM(Table1[[#This Row],[Total Sales]]-Table1[[#This Row],[Operating Profit]])</f>
        <v>56875</v>
      </c>
      <c r="X3374">
        <f>SUM(Table1[[#This Row],[Total Sales]]-Table1[[#This Row],[Cost]])</f>
        <v>30625</v>
      </c>
      <c r="Y3374">
        <f>SUM(Table1[[#This Row],[profit/loss]])/SUM(Table1[profit/loss])</f>
        <v>9.2206448434562125E-5</v>
      </c>
    </row>
    <row r="3375" spans="1:25" x14ac:dyDescent="0.3">
      <c r="A3375" t="s">
        <v>13</v>
      </c>
      <c r="B3375" t="s">
        <v>17</v>
      </c>
      <c r="C3375">
        <v>1185732</v>
      </c>
      <c r="D3375" s="9">
        <v>44550</v>
      </c>
      <c r="E3375" s="8" t="str">
        <f>TEXT(Table1[[#This Row],[Invoice Date]],"dd-mm-yyyy")</f>
        <v>20-12-2021</v>
      </c>
      <c r="F3375" s="1" t="str">
        <f t="shared" si="208"/>
        <v>December</v>
      </c>
      <c r="G3375" s="1" t="str">
        <f t="shared" si="209"/>
        <v>2021</v>
      </c>
      <c r="H3375" s="1" t="str">
        <f t="shared" si="210"/>
        <v>Monday</v>
      </c>
      <c r="I3375" s="1" t="str">
        <f t="shared" si="211"/>
        <v>20</v>
      </c>
      <c r="J3375" t="s">
        <v>14</v>
      </c>
      <c r="K3375" t="s">
        <v>118</v>
      </c>
      <c r="L3375" t="s">
        <v>119</v>
      </c>
      <c r="M3375" t="s">
        <v>21</v>
      </c>
      <c r="N3375">
        <v>60</v>
      </c>
      <c r="O3375">
        <v>175</v>
      </c>
      <c r="P3375">
        <v>105000</v>
      </c>
      <c r="Q3375">
        <v>31500</v>
      </c>
      <c r="R3375">
        <v>0.3</v>
      </c>
      <c r="S3375" t="s">
        <v>17</v>
      </c>
      <c r="T3375" t="str">
        <f>IF(Table1[[#This Row],[Units Sold]]&gt; 700,"High Units","low Units")</f>
        <v>low Units</v>
      </c>
      <c r="U3375">
        <f>SUM(Table1[[#This Row],[Operating Profit]])/SUM(Table1[Operating Profit])*100</f>
        <v>9.484091838983532E-3</v>
      </c>
      <c r="V3375">
        <f>SUM(Table1[[#This Row],[Price per Unit]]*Table1[[#This Row],[Units Sold]])</f>
        <v>10500</v>
      </c>
      <c r="W3375">
        <f>SUM(Table1[[#This Row],[Total Sales]]-Table1[[#This Row],[Operating Profit]])</f>
        <v>73500</v>
      </c>
      <c r="X3375">
        <f>SUM(Table1[[#This Row],[Total Sales]]-Table1[[#This Row],[Cost]])</f>
        <v>31500</v>
      </c>
      <c r="Y3375">
        <f>SUM(Table1[[#This Row],[profit/loss]])/SUM(Table1[profit/loss])</f>
        <v>9.4840918389835324E-5</v>
      </c>
    </row>
    <row r="3376" spans="1:25" x14ac:dyDescent="0.3">
      <c r="A3376" t="s">
        <v>13</v>
      </c>
      <c r="B3376" t="s">
        <v>17</v>
      </c>
      <c r="C3376">
        <v>1185732</v>
      </c>
      <c r="D3376" s="9">
        <v>44550</v>
      </c>
      <c r="E3376" s="8" t="str">
        <f>TEXT(Table1[[#This Row],[Invoice Date]],"dd-mm-yyyy")</f>
        <v>20-12-2021</v>
      </c>
      <c r="F3376" s="1" t="str">
        <f t="shared" si="208"/>
        <v>December</v>
      </c>
      <c r="G3376" s="1" t="str">
        <f t="shared" si="209"/>
        <v>2021</v>
      </c>
      <c r="H3376" s="1" t="str">
        <f t="shared" si="210"/>
        <v>Monday</v>
      </c>
      <c r="I3376" s="1" t="str">
        <f t="shared" si="211"/>
        <v>20</v>
      </c>
      <c r="J3376" t="s">
        <v>14</v>
      </c>
      <c r="K3376" t="s">
        <v>118</v>
      </c>
      <c r="L3376" t="s">
        <v>119</v>
      </c>
      <c r="M3376" t="s">
        <v>22</v>
      </c>
      <c r="N3376">
        <v>65</v>
      </c>
      <c r="O3376">
        <v>275</v>
      </c>
      <c r="P3376">
        <v>178750</v>
      </c>
      <c r="Q3376">
        <v>53625</v>
      </c>
      <c r="R3376">
        <v>0.3</v>
      </c>
      <c r="S3376" t="s">
        <v>17</v>
      </c>
      <c r="T3376" t="str">
        <f>IF(Table1[[#This Row],[Units Sold]]&gt; 700,"High Units","low Units")</f>
        <v>low Units</v>
      </c>
      <c r="U3376">
        <f>SUM(Table1[[#This Row],[Operating Profit]])/SUM(Table1[Operating Profit])*100</f>
        <v>1.6145537297317204E-2</v>
      </c>
      <c r="V3376">
        <f>SUM(Table1[[#This Row],[Price per Unit]]*Table1[[#This Row],[Units Sold]])</f>
        <v>17875</v>
      </c>
      <c r="W3376">
        <f>SUM(Table1[[#This Row],[Total Sales]]-Table1[[#This Row],[Operating Profit]])</f>
        <v>125125</v>
      </c>
      <c r="X3376">
        <f>SUM(Table1[[#This Row],[Total Sales]]-Table1[[#This Row],[Cost]])</f>
        <v>53625</v>
      </c>
      <c r="Y3376">
        <f>SUM(Table1[[#This Row],[profit/loss]])/SUM(Table1[profit/loss])</f>
        <v>1.6145537297317203E-4</v>
      </c>
    </row>
    <row r="3377" spans="1:25" x14ac:dyDescent="0.3">
      <c r="A3377" t="s">
        <v>13</v>
      </c>
      <c r="B3377" t="s">
        <v>17</v>
      </c>
      <c r="C3377">
        <v>1185732</v>
      </c>
      <c r="D3377" s="9">
        <v>44213</v>
      </c>
      <c r="E3377" s="8" t="str">
        <f>TEXT(Table1[[#This Row],[Invoice Date]],"dd-mm-yyyy")</f>
        <v>17-01-2021</v>
      </c>
      <c r="F3377" s="1" t="str">
        <f t="shared" si="208"/>
        <v>January</v>
      </c>
      <c r="G3377" s="1" t="str">
        <f t="shared" si="209"/>
        <v>2021</v>
      </c>
      <c r="H3377" s="1" t="str">
        <f t="shared" si="210"/>
        <v>Sunday</v>
      </c>
      <c r="I3377" s="1" t="str">
        <f t="shared" si="211"/>
        <v>17</v>
      </c>
      <c r="J3377" t="s">
        <v>14</v>
      </c>
      <c r="K3377" t="s">
        <v>118</v>
      </c>
      <c r="L3377" t="s">
        <v>119</v>
      </c>
      <c r="M3377" t="s">
        <v>16</v>
      </c>
      <c r="N3377">
        <v>40</v>
      </c>
      <c r="O3377">
        <v>525</v>
      </c>
      <c r="P3377">
        <v>210000</v>
      </c>
      <c r="Q3377">
        <v>73500</v>
      </c>
      <c r="R3377">
        <v>0.35</v>
      </c>
      <c r="S3377" t="s">
        <v>17</v>
      </c>
      <c r="T3377" t="str">
        <f>IF(Table1[[#This Row],[Units Sold]]&gt; 700,"High Units","low Units")</f>
        <v>low Units</v>
      </c>
      <c r="U3377">
        <f>SUM(Table1[[#This Row],[Operating Profit]])/SUM(Table1[Operating Profit])*100</f>
        <v>2.212954762429491E-2</v>
      </c>
      <c r="V3377">
        <f>SUM(Table1[[#This Row],[Price per Unit]]*Table1[[#This Row],[Units Sold]])</f>
        <v>21000</v>
      </c>
      <c r="W3377">
        <f>SUM(Table1[[#This Row],[Total Sales]]-Table1[[#This Row],[Operating Profit]])</f>
        <v>136500</v>
      </c>
      <c r="X3377">
        <f>SUM(Table1[[#This Row],[Total Sales]]-Table1[[#This Row],[Cost]])</f>
        <v>73500</v>
      </c>
      <c r="Y3377">
        <f>SUM(Table1[[#This Row],[profit/loss]])/SUM(Table1[profit/loss])</f>
        <v>2.2129547624294909E-4</v>
      </c>
    </row>
    <row r="3378" spans="1:25" x14ac:dyDescent="0.3">
      <c r="A3378" t="s">
        <v>13</v>
      </c>
      <c r="B3378" t="s">
        <v>17</v>
      </c>
      <c r="C3378">
        <v>1185732</v>
      </c>
      <c r="D3378" s="9">
        <v>44213</v>
      </c>
      <c r="E3378" s="8" t="str">
        <f>TEXT(Table1[[#This Row],[Invoice Date]],"dd-mm-yyyy")</f>
        <v>17-01-2021</v>
      </c>
      <c r="F3378" s="1" t="str">
        <f t="shared" si="208"/>
        <v>January</v>
      </c>
      <c r="G3378" s="1" t="str">
        <f t="shared" si="209"/>
        <v>2021</v>
      </c>
      <c r="H3378" s="1" t="str">
        <f t="shared" si="210"/>
        <v>Sunday</v>
      </c>
      <c r="I3378" s="1" t="str">
        <f t="shared" si="211"/>
        <v>17</v>
      </c>
      <c r="J3378" t="s">
        <v>14</v>
      </c>
      <c r="K3378" t="s">
        <v>118</v>
      </c>
      <c r="L3378" t="s">
        <v>119</v>
      </c>
      <c r="M3378" t="s">
        <v>18</v>
      </c>
      <c r="N3378">
        <v>40</v>
      </c>
      <c r="O3378">
        <v>325</v>
      </c>
      <c r="P3378">
        <v>130000</v>
      </c>
      <c r="Q3378">
        <v>45500</v>
      </c>
      <c r="R3378">
        <v>0.35</v>
      </c>
      <c r="S3378" t="s">
        <v>17</v>
      </c>
      <c r="T3378" t="str">
        <f>IF(Table1[[#This Row],[Units Sold]]&gt; 700,"High Units","low Units")</f>
        <v>low Units</v>
      </c>
      <c r="U3378">
        <f>SUM(Table1[[#This Row],[Operating Profit]])/SUM(Table1[Operating Profit])*100</f>
        <v>1.3699243767420658E-2</v>
      </c>
      <c r="V3378">
        <f>SUM(Table1[[#This Row],[Price per Unit]]*Table1[[#This Row],[Units Sold]])</f>
        <v>13000</v>
      </c>
      <c r="W3378">
        <f>SUM(Table1[[#This Row],[Total Sales]]-Table1[[#This Row],[Operating Profit]])</f>
        <v>84500</v>
      </c>
      <c r="X3378">
        <f>SUM(Table1[[#This Row],[Total Sales]]-Table1[[#This Row],[Cost]])</f>
        <v>45500</v>
      </c>
      <c r="Y3378">
        <f>SUM(Table1[[#This Row],[profit/loss]])/SUM(Table1[profit/loss])</f>
        <v>1.3699243767420659E-4</v>
      </c>
    </row>
    <row r="3379" spans="1:25" x14ac:dyDescent="0.3">
      <c r="A3379" t="s">
        <v>13</v>
      </c>
      <c r="B3379" t="s">
        <v>17</v>
      </c>
      <c r="C3379">
        <v>1185732</v>
      </c>
      <c r="D3379" s="9">
        <v>44213</v>
      </c>
      <c r="E3379" s="8" t="str">
        <f>TEXT(Table1[[#This Row],[Invoice Date]],"dd-mm-yyyy")</f>
        <v>17-01-2021</v>
      </c>
      <c r="F3379" s="1" t="str">
        <f t="shared" si="208"/>
        <v>January</v>
      </c>
      <c r="G3379" s="1" t="str">
        <f t="shared" si="209"/>
        <v>2021</v>
      </c>
      <c r="H3379" s="1" t="str">
        <f t="shared" si="210"/>
        <v>Sunday</v>
      </c>
      <c r="I3379" s="1" t="str">
        <f t="shared" si="211"/>
        <v>17</v>
      </c>
      <c r="J3379" t="s">
        <v>14</v>
      </c>
      <c r="K3379" t="s">
        <v>118</v>
      </c>
      <c r="L3379" t="s">
        <v>119</v>
      </c>
      <c r="M3379" t="s">
        <v>19</v>
      </c>
      <c r="N3379">
        <v>30</v>
      </c>
      <c r="O3379">
        <v>325</v>
      </c>
      <c r="P3379">
        <v>97500</v>
      </c>
      <c r="Q3379">
        <v>39000</v>
      </c>
      <c r="R3379">
        <v>0.4</v>
      </c>
      <c r="S3379" t="s">
        <v>17</v>
      </c>
      <c r="T3379" t="str">
        <f>IF(Table1[[#This Row],[Units Sold]]&gt; 700,"High Units","low Units")</f>
        <v>low Units</v>
      </c>
      <c r="U3379">
        <f>SUM(Table1[[#This Row],[Operating Profit]])/SUM(Table1[Operating Profit])*100</f>
        <v>1.1742208943503422E-2</v>
      </c>
      <c r="V3379">
        <f>SUM(Table1[[#This Row],[Price per Unit]]*Table1[[#This Row],[Units Sold]])</f>
        <v>9750</v>
      </c>
      <c r="W3379">
        <f>SUM(Table1[[#This Row],[Total Sales]]-Table1[[#This Row],[Operating Profit]])</f>
        <v>58500</v>
      </c>
      <c r="X3379">
        <f>SUM(Table1[[#This Row],[Total Sales]]-Table1[[#This Row],[Cost]])</f>
        <v>39000</v>
      </c>
      <c r="Y3379">
        <f>SUM(Table1[[#This Row],[profit/loss]])/SUM(Table1[profit/loss])</f>
        <v>1.1742208943503421E-4</v>
      </c>
    </row>
    <row r="3380" spans="1:25" x14ac:dyDescent="0.3">
      <c r="A3380" t="s">
        <v>13</v>
      </c>
      <c r="B3380" t="s">
        <v>17</v>
      </c>
      <c r="C3380">
        <v>1185732</v>
      </c>
      <c r="D3380" s="9">
        <v>44213</v>
      </c>
      <c r="E3380" s="8" t="str">
        <f>TEXT(Table1[[#This Row],[Invoice Date]],"dd-mm-yyyy")</f>
        <v>17-01-2021</v>
      </c>
      <c r="F3380" s="1" t="str">
        <f t="shared" si="208"/>
        <v>January</v>
      </c>
      <c r="G3380" s="1" t="str">
        <f t="shared" si="209"/>
        <v>2021</v>
      </c>
      <c r="H3380" s="1" t="str">
        <f t="shared" si="210"/>
        <v>Sunday</v>
      </c>
      <c r="I3380" s="1" t="str">
        <f t="shared" si="211"/>
        <v>17</v>
      </c>
      <c r="J3380" t="s">
        <v>14</v>
      </c>
      <c r="K3380" t="s">
        <v>118</v>
      </c>
      <c r="L3380" t="s">
        <v>119</v>
      </c>
      <c r="M3380" t="s">
        <v>20</v>
      </c>
      <c r="N3380">
        <v>35</v>
      </c>
      <c r="O3380">
        <v>175</v>
      </c>
      <c r="P3380">
        <v>61250</v>
      </c>
      <c r="Q3380">
        <v>24500</v>
      </c>
      <c r="R3380">
        <v>0.4</v>
      </c>
      <c r="S3380" t="s">
        <v>17</v>
      </c>
      <c r="T3380" t="str">
        <f>IF(Table1[[#This Row],[Units Sold]]&gt; 700,"High Units","low Units")</f>
        <v>low Units</v>
      </c>
      <c r="U3380">
        <f>SUM(Table1[[#This Row],[Operating Profit]])/SUM(Table1[Operating Profit])*100</f>
        <v>7.3765158747649707E-3</v>
      </c>
      <c r="V3380">
        <f>SUM(Table1[[#This Row],[Price per Unit]]*Table1[[#This Row],[Units Sold]])</f>
        <v>6125</v>
      </c>
      <c r="W3380">
        <f>SUM(Table1[[#This Row],[Total Sales]]-Table1[[#This Row],[Operating Profit]])</f>
        <v>36750</v>
      </c>
      <c r="X3380">
        <f>SUM(Table1[[#This Row],[Total Sales]]-Table1[[#This Row],[Cost]])</f>
        <v>24500</v>
      </c>
      <c r="Y3380">
        <f>SUM(Table1[[#This Row],[profit/loss]])/SUM(Table1[profit/loss])</f>
        <v>7.3765158747649706E-5</v>
      </c>
    </row>
    <row r="3381" spans="1:25" x14ac:dyDescent="0.3">
      <c r="A3381" t="s">
        <v>13</v>
      </c>
      <c r="B3381" t="s">
        <v>17</v>
      </c>
      <c r="C3381">
        <v>1185732</v>
      </c>
      <c r="D3381" s="9">
        <v>44213</v>
      </c>
      <c r="E3381" s="8" t="str">
        <f>TEXT(Table1[[#This Row],[Invoice Date]],"dd-mm-yyyy")</f>
        <v>17-01-2021</v>
      </c>
      <c r="F3381" s="1" t="str">
        <f t="shared" si="208"/>
        <v>January</v>
      </c>
      <c r="G3381" s="1" t="str">
        <f t="shared" si="209"/>
        <v>2021</v>
      </c>
      <c r="H3381" s="1" t="str">
        <f t="shared" si="210"/>
        <v>Sunday</v>
      </c>
      <c r="I3381" s="1" t="str">
        <f t="shared" si="211"/>
        <v>17</v>
      </c>
      <c r="J3381" t="s">
        <v>14</v>
      </c>
      <c r="K3381" t="s">
        <v>118</v>
      </c>
      <c r="L3381" t="s">
        <v>119</v>
      </c>
      <c r="M3381" t="s">
        <v>21</v>
      </c>
      <c r="N3381">
        <v>50</v>
      </c>
      <c r="O3381">
        <v>225</v>
      </c>
      <c r="P3381">
        <v>112500</v>
      </c>
      <c r="Q3381">
        <v>33750</v>
      </c>
      <c r="R3381">
        <v>0.3</v>
      </c>
      <c r="S3381" t="s">
        <v>17</v>
      </c>
      <c r="T3381" t="str">
        <f>IF(Table1[[#This Row],[Units Sold]]&gt; 700,"High Units","low Units")</f>
        <v>low Units</v>
      </c>
      <c r="U3381">
        <f>SUM(Table1[[#This Row],[Operating Profit]])/SUM(Table1[Operating Profit])*100</f>
        <v>1.0161526970339499E-2</v>
      </c>
      <c r="V3381">
        <f>SUM(Table1[[#This Row],[Price per Unit]]*Table1[[#This Row],[Units Sold]])</f>
        <v>11250</v>
      </c>
      <c r="W3381">
        <f>SUM(Table1[[#This Row],[Total Sales]]-Table1[[#This Row],[Operating Profit]])</f>
        <v>78750</v>
      </c>
      <c r="X3381">
        <f>SUM(Table1[[#This Row],[Total Sales]]-Table1[[#This Row],[Cost]])</f>
        <v>33750</v>
      </c>
      <c r="Y3381">
        <f>SUM(Table1[[#This Row],[profit/loss]])/SUM(Table1[profit/loss])</f>
        <v>1.0161526970339499E-4</v>
      </c>
    </row>
    <row r="3382" spans="1:25" x14ac:dyDescent="0.3">
      <c r="A3382" t="s">
        <v>13</v>
      </c>
      <c r="B3382" t="s">
        <v>17</v>
      </c>
      <c r="C3382">
        <v>1185732</v>
      </c>
      <c r="D3382" s="9">
        <v>44213</v>
      </c>
      <c r="E3382" s="8" t="str">
        <f>TEXT(Table1[[#This Row],[Invoice Date]],"dd-mm-yyyy")</f>
        <v>17-01-2021</v>
      </c>
      <c r="F3382" s="1" t="str">
        <f t="shared" si="208"/>
        <v>January</v>
      </c>
      <c r="G3382" s="1" t="str">
        <f t="shared" si="209"/>
        <v>2021</v>
      </c>
      <c r="H3382" s="1" t="str">
        <f t="shared" si="210"/>
        <v>Sunday</v>
      </c>
      <c r="I3382" s="1" t="str">
        <f t="shared" si="211"/>
        <v>17</v>
      </c>
      <c r="J3382" t="s">
        <v>14</v>
      </c>
      <c r="K3382" t="s">
        <v>118</v>
      </c>
      <c r="L3382" t="s">
        <v>119</v>
      </c>
      <c r="M3382" t="s">
        <v>22</v>
      </c>
      <c r="N3382">
        <v>40</v>
      </c>
      <c r="O3382">
        <v>325</v>
      </c>
      <c r="P3382">
        <v>130000</v>
      </c>
      <c r="Q3382">
        <v>52000</v>
      </c>
      <c r="R3382">
        <v>0.4</v>
      </c>
      <c r="S3382" t="s">
        <v>17</v>
      </c>
      <c r="T3382" t="str">
        <f>IF(Table1[[#This Row],[Units Sold]]&gt; 700,"High Units","low Units")</f>
        <v>low Units</v>
      </c>
      <c r="U3382">
        <f>SUM(Table1[[#This Row],[Operating Profit]])/SUM(Table1[Operating Profit])*100</f>
        <v>1.5656278591337894E-2</v>
      </c>
      <c r="V3382">
        <f>SUM(Table1[[#This Row],[Price per Unit]]*Table1[[#This Row],[Units Sold]])</f>
        <v>13000</v>
      </c>
      <c r="W3382">
        <f>SUM(Table1[[#This Row],[Total Sales]]-Table1[[#This Row],[Operating Profit]])</f>
        <v>78000</v>
      </c>
      <c r="X3382">
        <f>SUM(Table1[[#This Row],[Total Sales]]-Table1[[#This Row],[Cost]])</f>
        <v>52000</v>
      </c>
      <c r="Y3382">
        <f>SUM(Table1[[#This Row],[profit/loss]])/SUM(Table1[profit/loss])</f>
        <v>1.5656278591337895E-4</v>
      </c>
    </row>
    <row r="3383" spans="1:25" x14ac:dyDescent="0.3">
      <c r="A3383" t="s">
        <v>13</v>
      </c>
      <c r="B3383" t="s">
        <v>17</v>
      </c>
      <c r="C3383">
        <v>1185732</v>
      </c>
      <c r="D3383" s="9">
        <v>44242</v>
      </c>
      <c r="E3383" s="8" t="str">
        <f>TEXT(Table1[[#This Row],[Invoice Date]],"dd-mm-yyyy")</f>
        <v>15-02-2021</v>
      </c>
      <c r="F3383" s="1" t="str">
        <f t="shared" si="208"/>
        <v>February</v>
      </c>
      <c r="G3383" s="1" t="str">
        <f t="shared" si="209"/>
        <v>2021</v>
      </c>
      <c r="H3383" s="1" t="str">
        <f t="shared" si="210"/>
        <v>Monday</v>
      </c>
      <c r="I3383" s="1" t="str">
        <f t="shared" si="211"/>
        <v>15</v>
      </c>
      <c r="J3383" t="s">
        <v>14</v>
      </c>
      <c r="K3383" t="s">
        <v>118</v>
      </c>
      <c r="L3383" t="s">
        <v>119</v>
      </c>
      <c r="M3383" t="s">
        <v>16</v>
      </c>
      <c r="N3383">
        <v>40</v>
      </c>
      <c r="O3383">
        <v>575</v>
      </c>
      <c r="P3383">
        <v>230000</v>
      </c>
      <c r="Q3383">
        <v>80500</v>
      </c>
      <c r="R3383">
        <v>0.35</v>
      </c>
      <c r="S3383" t="s">
        <v>17</v>
      </c>
      <c r="T3383" t="str">
        <f>IF(Table1[[#This Row],[Units Sold]]&gt; 700,"High Units","low Units")</f>
        <v>low Units</v>
      </c>
      <c r="U3383">
        <f>SUM(Table1[[#This Row],[Operating Profit]])/SUM(Table1[Operating Profit])*100</f>
        <v>2.4237123588513473E-2</v>
      </c>
      <c r="V3383">
        <f>SUM(Table1[[#This Row],[Price per Unit]]*Table1[[#This Row],[Units Sold]])</f>
        <v>23000</v>
      </c>
      <c r="W3383">
        <f>SUM(Table1[[#This Row],[Total Sales]]-Table1[[#This Row],[Operating Profit]])</f>
        <v>149500</v>
      </c>
      <c r="X3383">
        <f>SUM(Table1[[#This Row],[Total Sales]]-Table1[[#This Row],[Cost]])</f>
        <v>80500</v>
      </c>
      <c r="Y3383">
        <f>SUM(Table1[[#This Row],[profit/loss]])/SUM(Table1[profit/loss])</f>
        <v>2.4237123588513474E-4</v>
      </c>
    </row>
    <row r="3384" spans="1:25" x14ac:dyDescent="0.3">
      <c r="A3384" t="s">
        <v>13</v>
      </c>
      <c r="B3384" t="s">
        <v>17</v>
      </c>
      <c r="C3384">
        <v>1185732</v>
      </c>
      <c r="D3384" s="9">
        <v>44242</v>
      </c>
      <c r="E3384" s="8" t="str">
        <f>TEXT(Table1[[#This Row],[Invoice Date]],"dd-mm-yyyy")</f>
        <v>15-02-2021</v>
      </c>
      <c r="F3384" s="1" t="str">
        <f t="shared" si="208"/>
        <v>February</v>
      </c>
      <c r="G3384" s="1" t="str">
        <f t="shared" si="209"/>
        <v>2021</v>
      </c>
      <c r="H3384" s="1" t="str">
        <f t="shared" si="210"/>
        <v>Monday</v>
      </c>
      <c r="I3384" s="1" t="str">
        <f t="shared" si="211"/>
        <v>15</v>
      </c>
      <c r="J3384" t="s">
        <v>14</v>
      </c>
      <c r="K3384" t="s">
        <v>118</v>
      </c>
      <c r="L3384" t="s">
        <v>119</v>
      </c>
      <c r="M3384" t="s">
        <v>18</v>
      </c>
      <c r="N3384">
        <v>40</v>
      </c>
      <c r="O3384">
        <v>225</v>
      </c>
      <c r="P3384">
        <v>90000</v>
      </c>
      <c r="Q3384">
        <v>31500</v>
      </c>
      <c r="R3384">
        <v>0.35</v>
      </c>
      <c r="S3384" t="s">
        <v>17</v>
      </c>
      <c r="T3384" t="str">
        <f>IF(Table1[[#This Row],[Units Sold]]&gt; 700,"High Units","low Units")</f>
        <v>low Units</v>
      </c>
      <c r="U3384">
        <f>SUM(Table1[[#This Row],[Operating Profit]])/SUM(Table1[Operating Profit])*100</f>
        <v>9.484091838983532E-3</v>
      </c>
      <c r="V3384">
        <f>SUM(Table1[[#This Row],[Price per Unit]]*Table1[[#This Row],[Units Sold]])</f>
        <v>9000</v>
      </c>
      <c r="W3384">
        <f>SUM(Table1[[#This Row],[Total Sales]]-Table1[[#This Row],[Operating Profit]])</f>
        <v>58500</v>
      </c>
      <c r="X3384">
        <f>SUM(Table1[[#This Row],[Total Sales]]-Table1[[#This Row],[Cost]])</f>
        <v>31500</v>
      </c>
      <c r="Y3384">
        <f>SUM(Table1[[#This Row],[profit/loss]])/SUM(Table1[profit/loss])</f>
        <v>9.4840918389835324E-5</v>
      </c>
    </row>
    <row r="3385" spans="1:25" x14ac:dyDescent="0.3">
      <c r="A3385" t="s">
        <v>13</v>
      </c>
      <c r="B3385" t="s">
        <v>17</v>
      </c>
      <c r="C3385">
        <v>1185732</v>
      </c>
      <c r="D3385" s="9">
        <v>44242</v>
      </c>
      <c r="E3385" s="8" t="str">
        <f>TEXT(Table1[[#This Row],[Invoice Date]],"dd-mm-yyyy")</f>
        <v>15-02-2021</v>
      </c>
      <c r="F3385" s="1" t="str">
        <f t="shared" si="208"/>
        <v>February</v>
      </c>
      <c r="G3385" s="1" t="str">
        <f t="shared" si="209"/>
        <v>2021</v>
      </c>
      <c r="H3385" s="1" t="str">
        <f t="shared" si="210"/>
        <v>Monday</v>
      </c>
      <c r="I3385" s="1" t="str">
        <f t="shared" si="211"/>
        <v>15</v>
      </c>
      <c r="J3385" t="s">
        <v>14</v>
      </c>
      <c r="K3385" t="s">
        <v>118</v>
      </c>
      <c r="L3385" t="s">
        <v>119</v>
      </c>
      <c r="M3385" t="s">
        <v>19</v>
      </c>
      <c r="N3385">
        <v>30</v>
      </c>
      <c r="O3385">
        <v>275</v>
      </c>
      <c r="P3385">
        <v>82500</v>
      </c>
      <c r="Q3385">
        <v>33000</v>
      </c>
      <c r="R3385">
        <v>0.4</v>
      </c>
      <c r="S3385" t="s">
        <v>17</v>
      </c>
      <c r="T3385" t="str">
        <f>IF(Table1[[#This Row],[Units Sold]]&gt; 700,"High Units","low Units")</f>
        <v>low Units</v>
      </c>
      <c r="U3385">
        <f>SUM(Table1[[#This Row],[Operating Profit]])/SUM(Table1[Operating Profit])*100</f>
        <v>9.9357152598875103E-3</v>
      </c>
      <c r="V3385">
        <f>SUM(Table1[[#This Row],[Price per Unit]]*Table1[[#This Row],[Units Sold]])</f>
        <v>8250</v>
      </c>
      <c r="W3385">
        <f>SUM(Table1[[#This Row],[Total Sales]]-Table1[[#This Row],[Operating Profit]])</f>
        <v>49500</v>
      </c>
      <c r="X3385">
        <f>SUM(Table1[[#This Row],[Total Sales]]-Table1[[#This Row],[Cost]])</f>
        <v>33000</v>
      </c>
      <c r="Y3385">
        <f>SUM(Table1[[#This Row],[profit/loss]])/SUM(Table1[profit/loss])</f>
        <v>9.9357152598875109E-5</v>
      </c>
    </row>
    <row r="3386" spans="1:25" x14ac:dyDescent="0.3">
      <c r="A3386" t="s">
        <v>13</v>
      </c>
      <c r="B3386" t="s">
        <v>17</v>
      </c>
      <c r="C3386">
        <v>1185732</v>
      </c>
      <c r="D3386" s="9">
        <v>44242</v>
      </c>
      <c r="E3386" s="8" t="str">
        <f>TEXT(Table1[[#This Row],[Invoice Date]],"dd-mm-yyyy")</f>
        <v>15-02-2021</v>
      </c>
      <c r="F3386" s="1" t="str">
        <f t="shared" si="208"/>
        <v>February</v>
      </c>
      <c r="G3386" s="1" t="str">
        <f t="shared" si="209"/>
        <v>2021</v>
      </c>
      <c r="H3386" s="1" t="str">
        <f t="shared" si="210"/>
        <v>Monday</v>
      </c>
      <c r="I3386" s="1" t="str">
        <f t="shared" si="211"/>
        <v>15</v>
      </c>
      <c r="J3386" t="s">
        <v>14</v>
      </c>
      <c r="K3386" t="s">
        <v>120</v>
      </c>
      <c r="L3386" t="s">
        <v>121</v>
      </c>
      <c r="M3386" t="s">
        <v>20</v>
      </c>
      <c r="N3386">
        <v>35</v>
      </c>
      <c r="O3386">
        <v>150</v>
      </c>
      <c r="P3386">
        <v>52500</v>
      </c>
      <c r="Q3386">
        <v>21000</v>
      </c>
      <c r="R3386">
        <v>0.4</v>
      </c>
      <c r="S3386" t="s">
        <v>17</v>
      </c>
      <c r="T3386" t="str">
        <f>IF(Table1[[#This Row],[Units Sold]]&gt; 700,"High Units","low Units")</f>
        <v>low Units</v>
      </c>
      <c r="U3386">
        <f>SUM(Table1[[#This Row],[Operating Profit]])/SUM(Table1[Operating Profit])*100</f>
        <v>6.3227278926556883E-3</v>
      </c>
      <c r="V3386">
        <f>SUM(Table1[[#This Row],[Price per Unit]]*Table1[[#This Row],[Units Sold]])</f>
        <v>5250</v>
      </c>
      <c r="W3386">
        <f>SUM(Table1[[#This Row],[Total Sales]]-Table1[[#This Row],[Operating Profit]])</f>
        <v>31500</v>
      </c>
      <c r="X3386">
        <f>SUM(Table1[[#This Row],[Total Sales]]-Table1[[#This Row],[Cost]])</f>
        <v>21000</v>
      </c>
      <c r="Y3386">
        <f>SUM(Table1[[#This Row],[profit/loss]])/SUM(Table1[profit/loss])</f>
        <v>6.3227278926556883E-5</v>
      </c>
    </row>
    <row r="3387" spans="1:25" x14ac:dyDescent="0.3">
      <c r="A3387" t="s">
        <v>13</v>
      </c>
      <c r="B3387" t="s">
        <v>17</v>
      </c>
      <c r="C3387">
        <v>1185732</v>
      </c>
      <c r="D3387" s="9">
        <v>44242</v>
      </c>
      <c r="E3387" s="8" t="str">
        <f>TEXT(Table1[[#This Row],[Invoice Date]],"dd-mm-yyyy")</f>
        <v>15-02-2021</v>
      </c>
      <c r="F3387" s="1" t="str">
        <f t="shared" si="208"/>
        <v>February</v>
      </c>
      <c r="G3387" s="1" t="str">
        <f t="shared" si="209"/>
        <v>2021</v>
      </c>
      <c r="H3387" s="1" t="str">
        <f t="shared" si="210"/>
        <v>Monday</v>
      </c>
      <c r="I3387" s="1" t="str">
        <f t="shared" si="211"/>
        <v>15</v>
      </c>
      <c r="J3387" t="s">
        <v>14</v>
      </c>
      <c r="K3387" t="s">
        <v>120</v>
      </c>
      <c r="L3387" t="s">
        <v>121</v>
      </c>
      <c r="M3387" t="s">
        <v>21</v>
      </c>
      <c r="N3387">
        <v>50</v>
      </c>
      <c r="O3387">
        <v>225</v>
      </c>
      <c r="P3387">
        <v>112500</v>
      </c>
      <c r="Q3387">
        <v>33750</v>
      </c>
      <c r="R3387">
        <v>0.3</v>
      </c>
      <c r="S3387" t="s">
        <v>17</v>
      </c>
      <c r="T3387" t="str">
        <f>IF(Table1[[#This Row],[Units Sold]]&gt; 700,"High Units","low Units")</f>
        <v>low Units</v>
      </c>
      <c r="U3387">
        <f>SUM(Table1[[#This Row],[Operating Profit]])/SUM(Table1[Operating Profit])*100</f>
        <v>1.0161526970339499E-2</v>
      </c>
      <c r="V3387">
        <f>SUM(Table1[[#This Row],[Price per Unit]]*Table1[[#This Row],[Units Sold]])</f>
        <v>11250</v>
      </c>
      <c r="W3387">
        <f>SUM(Table1[[#This Row],[Total Sales]]-Table1[[#This Row],[Operating Profit]])</f>
        <v>78750</v>
      </c>
      <c r="X3387">
        <f>SUM(Table1[[#This Row],[Total Sales]]-Table1[[#This Row],[Cost]])</f>
        <v>33750</v>
      </c>
      <c r="Y3387">
        <f>SUM(Table1[[#This Row],[profit/loss]])/SUM(Table1[profit/loss])</f>
        <v>1.0161526970339499E-4</v>
      </c>
    </row>
    <row r="3388" spans="1:25" x14ac:dyDescent="0.3">
      <c r="A3388" t="s">
        <v>13</v>
      </c>
      <c r="B3388" t="s">
        <v>17</v>
      </c>
      <c r="C3388">
        <v>1185732</v>
      </c>
      <c r="D3388" s="9">
        <v>44242</v>
      </c>
      <c r="E3388" s="8" t="str">
        <f>TEXT(Table1[[#This Row],[Invoice Date]],"dd-mm-yyyy")</f>
        <v>15-02-2021</v>
      </c>
      <c r="F3388" s="1" t="str">
        <f t="shared" si="208"/>
        <v>February</v>
      </c>
      <c r="G3388" s="1" t="str">
        <f t="shared" si="209"/>
        <v>2021</v>
      </c>
      <c r="H3388" s="1" t="str">
        <f t="shared" si="210"/>
        <v>Monday</v>
      </c>
      <c r="I3388" s="1" t="str">
        <f t="shared" si="211"/>
        <v>15</v>
      </c>
      <c r="J3388" t="s">
        <v>14</v>
      </c>
      <c r="K3388" t="s">
        <v>120</v>
      </c>
      <c r="L3388" t="s">
        <v>121</v>
      </c>
      <c r="M3388" t="s">
        <v>22</v>
      </c>
      <c r="N3388">
        <v>40</v>
      </c>
      <c r="O3388">
        <v>325</v>
      </c>
      <c r="P3388">
        <v>130000</v>
      </c>
      <c r="Q3388">
        <v>52000</v>
      </c>
      <c r="R3388">
        <v>0.4</v>
      </c>
      <c r="S3388" t="s">
        <v>17</v>
      </c>
      <c r="T3388" t="str">
        <f>IF(Table1[[#This Row],[Units Sold]]&gt; 700,"High Units","low Units")</f>
        <v>low Units</v>
      </c>
      <c r="U3388">
        <f>SUM(Table1[[#This Row],[Operating Profit]])/SUM(Table1[Operating Profit])*100</f>
        <v>1.5656278591337894E-2</v>
      </c>
      <c r="V3388">
        <f>SUM(Table1[[#This Row],[Price per Unit]]*Table1[[#This Row],[Units Sold]])</f>
        <v>13000</v>
      </c>
      <c r="W3388">
        <f>SUM(Table1[[#This Row],[Total Sales]]-Table1[[#This Row],[Operating Profit]])</f>
        <v>78000</v>
      </c>
      <c r="X3388">
        <f>SUM(Table1[[#This Row],[Total Sales]]-Table1[[#This Row],[Cost]])</f>
        <v>52000</v>
      </c>
      <c r="Y3388">
        <f>SUM(Table1[[#This Row],[profit/loss]])/SUM(Table1[profit/loss])</f>
        <v>1.5656278591337895E-4</v>
      </c>
    </row>
    <row r="3389" spans="1:25" x14ac:dyDescent="0.3">
      <c r="A3389" t="s">
        <v>13</v>
      </c>
      <c r="B3389" t="s">
        <v>17</v>
      </c>
      <c r="C3389">
        <v>1185732</v>
      </c>
      <c r="D3389" s="9">
        <v>44268</v>
      </c>
      <c r="E3389" s="8" t="str">
        <f>TEXT(Table1[[#This Row],[Invoice Date]],"dd-mm-yyyy")</f>
        <v>13-03-2021</v>
      </c>
      <c r="F3389" s="1" t="str">
        <f t="shared" si="208"/>
        <v>March</v>
      </c>
      <c r="G3389" s="1" t="str">
        <f t="shared" si="209"/>
        <v>2021</v>
      </c>
      <c r="H3389" s="1" t="str">
        <f t="shared" si="210"/>
        <v>Saturday</v>
      </c>
      <c r="I3389" s="1" t="str">
        <f t="shared" si="211"/>
        <v>13</v>
      </c>
      <c r="J3389" t="s">
        <v>14</v>
      </c>
      <c r="K3389" t="s">
        <v>120</v>
      </c>
      <c r="L3389" t="s">
        <v>121</v>
      </c>
      <c r="M3389" t="s">
        <v>16</v>
      </c>
      <c r="N3389">
        <v>40</v>
      </c>
      <c r="O3389">
        <v>545</v>
      </c>
      <c r="P3389">
        <v>218000</v>
      </c>
      <c r="Q3389">
        <v>76300</v>
      </c>
      <c r="R3389">
        <v>0.35</v>
      </c>
      <c r="S3389" t="s">
        <v>17</v>
      </c>
      <c r="T3389" t="str">
        <f>IF(Table1[[#This Row],[Units Sold]]&gt; 700,"High Units","low Units")</f>
        <v>low Units</v>
      </c>
      <c r="U3389">
        <f>SUM(Table1[[#This Row],[Operating Profit]])/SUM(Table1[Operating Profit])*100</f>
        <v>2.2972578009982335E-2</v>
      </c>
      <c r="V3389">
        <f>SUM(Table1[[#This Row],[Price per Unit]]*Table1[[#This Row],[Units Sold]])</f>
        <v>21800</v>
      </c>
      <c r="W3389">
        <f>SUM(Table1[[#This Row],[Total Sales]]-Table1[[#This Row],[Operating Profit]])</f>
        <v>141700</v>
      </c>
      <c r="X3389">
        <f>SUM(Table1[[#This Row],[Total Sales]]-Table1[[#This Row],[Cost]])</f>
        <v>76300</v>
      </c>
      <c r="Y3389">
        <f>SUM(Table1[[#This Row],[profit/loss]])/SUM(Table1[profit/loss])</f>
        <v>2.2972578009982335E-4</v>
      </c>
    </row>
    <row r="3390" spans="1:25" x14ac:dyDescent="0.3">
      <c r="A3390" t="s">
        <v>13</v>
      </c>
      <c r="B3390" t="s">
        <v>17</v>
      </c>
      <c r="C3390">
        <v>1185732</v>
      </c>
      <c r="D3390" s="9">
        <v>44268</v>
      </c>
      <c r="E3390" s="8" t="str">
        <f>TEXT(Table1[[#This Row],[Invoice Date]],"dd-mm-yyyy")</f>
        <v>13-03-2021</v>
      </c>
      <c r="F3390" s="1" t="str">
        <f t="shared" si="208"/>
        <v>March</v>
      </c>
      <c r="G3390" s="1" t="str">
        <f t="shared" si="209"/>
        <v>2021</v>
      </c>
      <c r="H3390" s="1" t="str">
        <f t="shared" si="210"/>
        <v>Saturday</v>
      </c>
      <c r="I3390" s="1" t="str">
        <f t="shared" si="211"/>
        <v>13</v>
      </c>
      <c r="J3390" t="s">
        <v>14</v>
      </c>
      <c r="K3390" t="s">
        <v>120</v>
      </c>
      <c r="L3390" t="s">
        <v>121</v>
      </c>
      <c r="M3390" t="s">
        <v>18</v>
      </c>
      <c r="N3390">
        <v>40</v>
      </c>
      <c r="O3390">
        <v>250</v>
      </c>
      <c r="P3390">
        <v>100000</v>
      </c>
      <c r="Q3390">
        <v>35000</v>
      </c>
      <c r="R3390">
        <v>0.35</v>
      </c>
      <c r="S3390" t="s">
        <v>17</v>
      </c>
      <c r="T3390" t="str">
        <f>IF(Table1[[#This Row],[Units Sold]]&gt; 700,"High Units","low Units")</f>
        <v>low Units</v>
      </c>
      <c r="U3390">
        <f>SUM(Table1[[#This Row],[Operating Profit]])/SUM(Table1[Operating Profit])*100</f>
        <v>1.0537879821092815E-2</v>
      </c>
      <c r="V3390">
        <f>SUM(Table1[[#This Row],[Price per Unit]]*Table1[[#This Row],[Units Sold]])</f>
        <v>10000</v>
      </c>
      <c r="W3390">
        <f>SUM(Table1[[#This Row],[Total Sales]]-Table1[[#This Row],[Operating Profit]])</f>
        <v>65000</v>
      </c>
      <c r="X3390">
        <f>SUM(Table1[[#This Row],[Total Sales]]-Table1[[#This Row],[Cost]])</f>
        <v>35000</v>
      </c>
      <c r="Y3390">
        <f>SUM(Table1[[#This Row],[profit/loss]])/SUM(Table1[profit/loss])</f>
        <v>1.0537879821092815E-4</v>
      </c>
    </row>
    <row r="3391" spans="1:25" x14ac:dyDescent="0.3">
      <c r="A3391" t="s">
        <v>13</v>
      </c>
      <c r="B3391" t="s">
        <v>17</v>
      </c>
      <c r="C3391">
        <v>1185732</v>
      </c>
      <c r="D3391" s="9">
        <v>44268</v>
      </c>
      <c r="E3391" s="8" t="str">
        <f>TEXT(Table1[[#This Row],[Invoice Date]],"dd-mm-yyyy")</f>
        <v>13-03-2021</v>
      </c>
      <c r="F3391" s="1" t="str">
        <f t="shared" si="208"/>
        <v>March</v>
      </c>
      <c r="G3391" s="1" t="str">
        <f t="shared" si="209"/>
        <v>2021</v>
      </c>
      <c r="H3391" s="1" t="str">
        <f t="shared" si="210"/>
        <v>Saturday</v>
      </c>
      <c r="I3391" s="1" t="str">
        <f t="shared" si="211"/>
        <v>13</v>
      </c>
      <c r="J3391" t="s">
        <v>14</v>
      </c>
      <c r="K3391" t="s">
        <v>120</v>
      </c>
      <c r="L3391" t="s">
        <v>121</v>
      </c>
      <c r="M3391" t="s">
        <v>19</v>
      </c>
      <c r="N3391">
        <v>30</v>
      </c>
      <c r="O3391">
        <v>275</v>
      </c>
      <c r="P3391">
        <v>82500</v>
      </c>
      <c r="Q3391">
        <v>33000</v>
      </c>
      <c r="R3391">
        <v>0.4</v>
      </c>
      <c r="S3391" t="s">
        <v>17</v>
      </c>
      <c r="T3391" t="str">
        <f>IF(Table1[[#This Row],[Units Sold]]&gt; 700,"High Units","low Units")</f>
        <v>low Units</v>
      </c>
      <c r="U3391">
        <f>SUM(Table1[[#This Row],[Operating Profit]])/SUM(Table1[Operating Profit])*100</f>
        <v>9.9357152598875103E-3</v>
      </c>
      <c r="V3391">
        <f>SUM(Table1[[#This Row],[Price per Unit]]*Table1[[#This Row],[Units Sold]])</f>
        <v>8250</v>
      </c>
      <c r="W3391">
        <f>SUM(Table1[[#This Row],[Total Sales]]-Table1[[#This Row],[Operating Profit]])</f>
        <v>49500</v>
      </c>
      <c r="X3391">
        <f>SUM(Table1[[#This Row],[Total Sales]]-Table1[[#This Row],[Cost]])</f>
        <v>33000</v>
      </c>
      <c r="Y3391">
        <f>SUM(Table1[[#This Row],[profit/loss]])/SUM(Table1[profit/loss])</f>
        <v>9.9357152598875109E-5</v>
      </c>
    </row>
    <row r="3392" spans="1:25" x14ac:dyDescent="0.3">
      <c r="A3392" t="s">
        <v>13</v>
      </c>
      <c r="B3392" t="s">
        <v>17</v>
      </c>
      <c r="C3392">
        <v>1185732</v>
      </c>
      <c r="D3392" s="9">
        <v>44268</v>
      </c>
      <c r="E3392" s="8" t="str">
        <f>TEXT(Table1[[#This Row],[Invoice Date]],"dd-mm-yyyy")</f>
        <v>13-03-2021</v>
      </c>
      <c r="F3392" s="1" t="str">
        <f t="shared" si="208"/>
        <v>March</v>
      </c>
      <c r="G3392" s="1" t="str">
        <f t="shared" si="209"/>
        <v>2021</v>
      </c>
      <c r="H3392" s="1" t="str">
        <f t="shared" si="210"/>
        <v>Saturday</v>
      </c>
      <c r="I3392" s="1" t="str">
        <f t="shared" si="211"/>
        <v>13</v>
      </c>
      <c r="J3392" t="s">
        <v>14</v>
      </c>
      <c r="K3392" t="s">
        <v>120</v>
      </c>
      <c r="L3392" t="s">
        <v>121</v>
      </c>
      <c r="M3392" t="s">
        <v>20</v>
      </c>
      <c r="N3392">
        <v>35</v>
      </c>
      <c r="O3392">
        <v>125</v>
      </c>
      <c r="P3392">
        <v>43750</v>
      </c>
      <c r="Q3392">
        <v>17500</v>
      </c>
      <c r="R3392">
        <v>0.4</v>
      </c>
      <c r="S3392" t="s">
        <v>17</v>
      </c>
      <c r="T3392" t="str">
        <f>IF(Table1[[#This Row],[Units Sold]]&gt; 700,"High Units","low Units")</f>
        <v>low Units</v>
      </c>
      <c r="U3392">
        <f>SUM(Table1[[#This Row],[Operating Profit]])/SUM(Table1[Operating Profit])*100</f>
        <v>5.2689399105464076E-3</v>
      </c>
      <c r="V3392">
        <f>SUM(Table1[[#This Row],[Price per Unit]]*Table1[[#This Row],[Units Sold]])</f>
        <v>4375</v>
      </c>
      <c r="W3392">
        <f>SUM(Table1[[#This Row],[Total Sales]]-Table1[[#This Row],[Operating Profit]])</f>
        <v>26250</v>
      </c>
      <c r="X3392">
        <f>SUM(Table1[[#This Row],[Total Sales]]-Table1[[#This Row],[Cost]])</f>
        <v>17500</v>
      </c>
      <c r="Y3392">
        <f>SUM(Table1[[#This Row],[profit/loss]])/SUM(Table1[profit/loss])</f>
        <v>5.2689399105464074E-5</v>
      </c>
    </row>
    <row r="3393" spans="1:25" x14ac:dyDescent="0.3">
      <c r="A3393" t="s">
        <v>13</v>
      </c>
      <c r="B3393" t="s">
        <v>17</v>
      </c>
      <c r="C3393">
        <v>1185732</v>
      </c>
      <c r="D3393" s="9">
        <v>44268</v>
      </c>
      <c r="E3393" s="8" t="str">
        <f>TEXT(Table1[[#This Row],[Invoice Date]],"dd-mm-yyyy")</f>
        <v>13-03-2021</v>
      </c>
      <c r="F3393" s="1" t="str">
        <f t="shared" si="208"/>
        <v>March</v>
      </c>
      <c r="G3393" s="1" t="str">
        <f t="shared" si="209"/>
        <v>2021</v>
      </c>
      <c r="H3393" s="1" t="str">
        <f t="shared" si="210"/>
        <v>Saturday</v>
      </c>
      <c r="I3393" s="1" t="str">
        <f t="shared" si="211"/>
        <v>13</v>
      </c>
      <c r="J3393" t="s">
        <v>14</v>
      </c>
      <c r="K3393" t="s">
        <v>120</v>
      </c>
      <c r="L3393" t="s">
        <v>121</v>
      </c>
      <c r="M3393" t="s">
        <v>21</v>
      </c>
      <c r="N3393">
        <v>50</v>
      </c>
      <c r="O3393">
        <v>175</v>
      </c>
      <c r="P3393">
        <v>87500</v>
      </c>
      <c r="Q3393">
        <v>26250</v>
      </c>
      <c r="R3393">
        <v>0.3</v>
      </c>
      <c r="S3393" t="s">
        <v>17</v>
      </c>
      <c r="T3393" t="str">
        <f>IF(Table1[[#This Row],[Units Sold]]&gt; 700,"High Units","low Units")</f>
        <v>low Units</v>
      </c>
      <c r="U3393">
        <f>SUM(Table1[[#This Row],[Operating Profit]])/SUM(Table1[Operating Profit])*100</f>
        <v>7.9034098658196106E-3</v>
      </c>
      <c r="V3393">
        <f>SUM(Table1[[#This Row],[Price per Unit]]*Table1[[#This Row],[Units Sold]])</f>
        <v>8750</v>
      </c>
      <c r="W3393">
        <f>SUM(Table1[[#This Row],[Total Sales]]-Table1[[#This Row],[Operating Profit]])</f>
        <v>61250</v>
      </c>
      <c r="X3393">
        <f>SUM(Table1[[#This Row],[Total Sales]]-Table1[[#This Row],[Cost]])</f>
        <v>26250</v>
      </c>
      <c r="Y3393">
        <f>SUM(Table1[[#This Row],[profit/loss]])/SUM(Table1[profit/loss])</f>
        <v>7.9034098658196104E-5</v>
      </c>
    </row>
    <row r="3394" spans="1:25" x14ac:dyDescent="0.3">
      <c r="A3394" t="s">
        <v>13</v>
      </c>
      <c r="B3394" t="s">
        <v>17</v>
      </c>
      <c r="C3394">
        <v>1185732</v>
      </c>
      <c r="D3394" s="9">
        <v>44268</v>
      </c>
      <c r="E3394" s="8" t="str">
        <f>TEXT(Table1[[#This Row],[Invoice Date]],"dd-mm-yyyy")</f>
        <v>13-03-2021</v>
      </c>
      <c r="F3394" s="1" t="str">
        <f t="shared" si="208"/>
        <v>March</v>
      </c>
      <c r="G3394" s="1" t="str">
        <f t="shared" si="209"/>
        <v>2021</v>
      </c>
      <c r="H3394" s="1" t="str">
        <f t="shared" si="210"/>
        <v>Saturday</v>
      </c>
      <c r="I3394" s="1" t="str">
        <f t="shared" si="211"/>
        <v>13</v>
      </c>
      <c r="J3394" t="s">
        <v>14</v>
      </c>
      <c r="K3394" t="s">
        <v>120</v>
      </c>
      <c r="L3394" t="s">
        <v>121</v>
      </c>
      <c r="M3394" t="s">
        <v>22</v>
      </c>
      <c r="N3394">
        <v>40</v>
      </c>
      <c r="O3394">
        <v>275</v>
      </c>
      <c r="P3394">
        <v>110000</v>
      </c>
      <c r="Q3394">
        <v>44000</v>
      </c>
      <c r="R3394">
        <v>0.4</v>
      </c>
      <c r="S3394" t="s">
        <v>17</v>
      </c>
      <c r="T3394" t="str">
        <f>IF(Table1[[#This Row],[Units Sold]]&gt; 700,"High Units","low Units")</f>
        <v>low Units</v>
      </c>
      <c r="U3394">
        <f>SUM(Table1[[#This Row],[Operating Profit]])/SUM(Table1[Operating Profit])*100</f>
        <v>1.324762034651668E-2</v>
      </c>
      <c r="V3394">
        <f>SUM(Table1[[#This Row],[Price per Unit]]*Table1[[#This Row],[Units Sold]])</f>
        <v>11000</v>
      </c>
      <c r="W3394">
        <f>SUM(Table1[[#This Row],[Total Sales]]-Table1[[#This Row],[Operating Profit]])</f>
        <v>66000</v>
      </c>
      <c r="X3394">
        <f>SUM(Table1[[#This Row],[Total Sales]]-Table1[[#This Row],[Cost]])</f>
        <v>44000</v>
      </c>
      <c r="Y3394">
        <f>SUM(Table1[[#This Row],[profit/loss]])/SUM(Table1[profit/loss])</f>
        <v>1.324762034651668E-4</v>
      </c>
    </row>
    <row r="3395" spans="1:25" x14ac:dyDescent="0.3">
      <c r="A3395" t="s">
        <v>13</v>
      </c>
      <c r="B3395" t="s">
        <v>17</v>
      </c>
      <c r="C3395">
        <v>1185732</v>
      </c>
      <c r="D3395" s="9">
        <v>44300</v>
      </c>
      <c r="E3395" s="8" t="str">
        <f>TEXT(Table1[[#This Row],[Invoice Date]],"dd-mm-yyyy")</f>
        <v>14-04-2021</v>
      </c>
      <c r="F3395" s="1" t="str">
        <f t="shared" ref="F3395:F3458" si="212">TEXT(D3395,"mmmm")</f>
        <v>April</v>
      </c>
      <c r="G3395" s="1" t="str">
        <f t="shared" ref="G3395:G3458" si="213">TEXT(D3395,"YYYY")</f>
        <v>2021</v>
      </c>
      <c r="H3395" s="1" t="str">
        <f t="shared" ref="H3395:H3458" si="214">TEXT(D3395,"dddd")</f>
        <v>Wednesday</v>
      </c>
      <c r="I3395" s="1" t="str">
        <f t="shared" ref="I3395:I3458" si="215">TEXT(D3395,"dd")</f>
        <v>14</v>
      </c>
      <c r="J3395" t="s">
        <v>14</v>
      </c>
      <c r="K3395" t="s">
        <v>120</v>
      </c>
      <c r="L3395" t="s">
        <v>121</v>
      </c>
      <c r="M3395" t="s">
        <v>16</v>
      </c>
      <c r="N3395">
        <v>40</v>
      </c>
      <c r="O3395">
        <v>525</v>
      </c>
      <c r="P3395">
        <v>210000</v>
      </c>
      <c r="Q3395">
        <v>73500</v>
      </c>
      <c r="R3395">
        <v>0.35</v>
      </c>
      <c r="S3395" t="s">
        <v>17</v>
      </c>
      <c r="T3395" t="str">
        <f>IF(Table1[[#This Row],[Units Sold]]&gt; 700,"High Units","low Units")</f>
        <v>low Units</v>
      </c>
      <c r="U3395">
        <f>SUM(Table1[[#This Row],[Operating Profit]])/SUM(Table1[Operating Profit])*100</f>
        <v>2.212954762429491E-2</v>
      </c>
      <c r="V3395">
        <f>SUM(Table1[[#This Row],[Price per Unit]]*Table1[[#This Row],[Units Sold]])</f>
        <v>21000</v>
      </c>
      <c r="W3395">
        <f>SUM(Table1[[#This Row],[Total Sales]]-Table1[[#This Row],[Operating Profit]])</f>
        <v>136500</v>
      </c>
      <c r="X3395">
        <f>SUM(Table1[[#This Row],[Total Sales]]-Table1[[#This Row],[Cost]])</f>
        <v>73500</v>
      </c>
      <c r="Y3395">
        <f>SUM(Table1[[#This Row],[profit/loss]])/SUM(Table1[profit/loss])</f>
        <v>2.2129547624294909E-4</v>
      </c>
    </row>
    <row r="3396" spans="1:25" x14ac:dyDescent="0.3">
      <c r="A3396" t="s">
        <v>13</v>
      </c>
      <c r="B3396" t="s">
        <v>17</v>
      </c>
      <c r="C3396">
        <v>1185732</v>
      </c>
      <c r="D3396" s="9">
        <v>44300</v>
      </c>
      <c r="E3396" s="8" t="str">
        <f>TEXT(Table1[[#This Row],[Invoice Date]],"dd-mm-yyyy")</f>
        <v>14-04-2021</v>
      </c>
      <c r="F3396" s="1" t="str">
        <f t="shared" si="212"/>
        <v>April</v>
      </c>
      <c r="G3396" s="1" t="str">
        <f t="shared" si="213"/>
        <v>2021</v>
      </c>
      <c r="H3396" s="1" t="str">
        <f t="shared" si="214"/>
        <v>Wednesday</v>
      </c>
      <c r="I3396" s="1" t="str">
        <f t="shared" si="215"/>
        <v>14</v>
      </c>
      <c r="J3396" t="s">
        <v>14</v>
      </c>
      <c r="K3396" t="s">
        <v>120</v>
      </c>
      <c r="L3396" t="s">
        <v>121</v>
      </c>
      <c r="M3396" t="s">
        <v>18</v>
      </c>
      <c r="N3396">
        <v>40</v>
      </c>
      <c r="O3396">
        <v>225</v>
      </c>
      <c r="P3396">
        <v>90000</v>
      </c>
      <c r="Q3396">
        <v>31500</v>
      </c>
      <c r="R3396">
        <v>0.35</v>
      </c>
      <c r="S3396" t="s">
        <v>17</v>
      </c>
      <c r="T3396" t="str">
        <f>IF(Table1[[#This Row],[Units Sold]]&gt; 700,"High Units","low Units")</f>
        <v>low Units</v>
      </c>
      <c r="U3396">
        <f>SUM(Table1[[#This Row],[Operating Profit]])/SUM(Table1[Operating Profit])*100</f>
        <v>9.484091838983532E-3</v>
      </c>
      <c r="V3396">
        <f>SUM(Table1[[#This Row],[Price per Unit]]*Table1[[#This Row],[Units Sold]])</f>
        <v>9000</v>
      </c>
      <c r="W3396">
        <f>SUM(Table1[[#This Row],[Total Sales]]-Table1[[#This Row],[Operating Profit]])</f>
        <v>58500</v>
      </c>
      <c r="X3396">
        <f>SUM(Table1[[#This Row],[Total Sales]]-Table1[[#This Row],[Cost]])</f>
        <v>31500</v>
      </c>
      <c r="Y3396">
        <f>SUM(Table1[[#This Row],[profit/loss]])/SUM(Table1[profit/loss])</f>
        <v>9.4840918389835324E-5</v>
      </c>
    </row>
    <row r="3397" spans="1:25" x14ac:dyDescent="0.3">
      <c r="A3397" t="s">
        <v>13</v>
      </c>
      <c r="B3397" t="s">
        <v>17</v>
      </c>
      <c r="C3397">
        <v>1185732</v>
      </c>
      <c r="D3397" s="9">
        <v>44300</v>
      </c>
      <c r="E3397" s="8" t="str">
        <f>TEXT(Table1[[#This Row],[Invoice Date]],"dd-mm-yyyy")</f>
        <v>14-04-2021</v>
      </c>
      <c r="F3397" s="1" t="str">
        <f t="shared" si="212"/>
        <v>April</v>
      </c>
      <c r="G3397" s="1" t="str">
        <f t="shared" si="213"/>
        <v>2021</v>
      </c>
      <c r="H3397" s="1" t="str">
        <f t="shared" si="214"/>
        <v>Wednesday</v>
      </c>
      <c r="I3397" s="1" t="str">
        <f t="shared" si="215"/>
        <v>14</v>
      </c>
      <c r="J3397" t="s">
        <v>14</v>
      </c>
      <c r="K3397" t="s">
        <v>120</v>
      </c>
      <c r="L3397" t="s">
        <v>121</v>
      </c>
      <c r="M3397" t="s">
        <v>19</v>
      </c>
      <c r="N3397">
        <v>30</v>
      </c>
      <c r="O3397">
        <v>225</v>
      </c>
      <c r="P3397">
        <v>67500</v>
      </c>
      <c r="Q3397">
        <v>27000</v>
      </c>
      <c r="R3397">
        <v>0.4</v>
      </c>
      <c r="S3397" t="s">
        <v>17</v>
      </c>
      <c r="T3397" t="str">
        <f>IF(Table1[[#This Row],[Units Sold]]&gt; 700,"High Units","low Units")</f>
        <v>low Units</v>
      </c>
      <c r="U3397">
        <f>SUM(Table1[[#This Row],[Operating Profit]])/SUM(Table1[Operating Profit])*100</f>
        <v>8.1292215762715989E-3</v>
      </c>
      <c r="V3397">
        <f>SUM(Table1[[#This Row],[Price per Unit]]*Table1[[#This Row],[Units Sold]])</f>
        <v>6750</v>
      </c>
      <c r="W3397">
        <f>SUM(Table1[[#This Row],[Total Sales]]-Table1[[#This Row],[Operating Profit]])</f>
        <v>40500</v>
      </c>
      <c r="X3397">
        <f>SUM(Table1[[#This Row],[Total Sales]]-Table1[[#This Row],[Cost]])</f>
        <v>27000</v>
      </c>
      <c r="Y3397">
        <f>SUM(Table1[[#This Row],[profit/loss]])/SUM(Table1[profit/loss])</f>
        <v>8.1292215762715996E-5</v>
      </c>
    </row>
    <row r="3398" spans="1:25" x14ac:dyDescent="0.3">
      <c r="A3398" t="s">
        <v>13</v>
      </c>
      <c r="B3398" t="s">
        <v>17</v>
      </c>
      <c r="C3398">
        <v>1185732</v>
      </c>
      <c r="D3398" s="9">
        <v>44300</v>
      </c>
      <c r="E3398" s="8" t="str">
        <f>TEXT(Table1[[#This Row],[Invoice Date]],"dd-mm-yyyy")</f>
        <v>14-04-2021</v>
      </c>
      <c r="F3398" s="1" t="str">
        <f t="shared" si="212"/>
        <v>April</v>
      </c>
      <c r="G3398" s="1" t="str">
        <f t="shared" si="213"/>
        <v>2021</v>
      </c>
      <c r="H3398" s="1" t="str">
        <f t="shared" si="214"/>
        <v>Wednesday</v>
      </c>
      <c r="I3398" s="1" t="str">
        <f t="shared" si="215"/>
        <v>14</v>
      </c>
      <c r="J3398" t="s">
        <v>14</v>
      </c>
      <c r="K3398" t="s">
        <v>120</v>
      </c>
      <c r="L3398" t="s">
        <v>121</v>
      </c>
      <c r="M3398" t="s">
        <v>20</v>
      </c>
      <c r="N3398">
        <v>35</v>
      </c>
      <c r="O3398">
        <v>150</v>
      </c>
      <c r="P3398">
        <v>52500</v>
      </c>
      <c r="Q3398">
        <v>21000</v>
      </c>
      <c r="R3398">
        <v>0.4</v>
      </c>
      <c r="S3398" t="s">
        <v>17</v>
      </c>
      <c r="T3398" t="str">
        <f>IF(Table1[[#This Row],[Units Sold]]&gt; 700,"High Units","low Units")</f>
        <v>low Units</v>
      </c>
      <c r="U3398">
        <f>SUM(Table1[[#This Row],[Operating Profit]])/SUM(Table1[Operating Profit])*100</f>
        <v>6.3227278926556883E-3</v>
      </c>
      <c r="V3398">
        <f>SUM(Table1[[#This Row],[Price per Unit]]*Table1[[#This Row],[Units Sold]])</f>
        <v>5250</v>
      </c>
      <c r="W3398">
        <f>SUM(Table1[[#This Row],[Total Sales]]-Table1[[#This Row],[Operating Profit]])</f>
        <v>31500</v>
      </c>
      <c r="X3398">
        <f>SUM(Table1[[#This Row],[Total Sales]]-Table1[[#This Row],[Cost]])</f>
        <v>21000</v>
      </c>
      <c r="Y3398">
        <f>SUM(Table1[[#This Row],[profit/loss]])/SUM(Table1[profit/loss])</f>
        <v>6.3227278926556883E-5</v>
      </c>
    </row>
    <row r="3399" spans="1:25" x14ac:dyDescent="0.3">
      <c r="A3399" t="s">
        <v>13</v>
      </c>
      <c r="B3399" t="s">
        <v>17</v>
      </c>
      <c r="C3399">
        <v>1185732</v>
      </c>
      <c r="D3399" s="9">
        <v>44300</v>
      </c>
      <c r="E3399" s="8" t="str">
        <f>TEXT(Table1[[#This Row],[Invoice Date]],"dd-mm-yyyy")</f>
        <v>14-04-2021</v>
      </c>
      <c r="F3399" s="1" t="str">
        <f t="shared" si="212"/>
        <v>April</v>
      </c>
      <c r="G3399" s="1" t="str">
        <f t="shared" si="213"/>
        <v>2021</v>
      </c>
      <c r="H3399" s="1" t="str">
        <f t="shared" si="214"/>
        <v>Wednesday</v>
      </c>
      <c r="I3399" s="1" t="str">
        <f t="shared" si="215"/>
        <v>14</v>
      </c>
      <c r="J3399" t="s">
        <v>14</v>
      </c>
      <c r="K3399" t="s">
        <v>120</v>
      </c>
      <c r="L3399" t="s">
        <v>121</v>
      </c>
      <c r="M3399" t="s">
        <v>21</v>
      </c>
      <c r="N3399">
        <v>50</v>
      </c>
      <c r="O3399">
        <v>150</v>
      </c>
      <c r="P3399">
        <v>75000</v>
      </c>
      <c r="Q3399">
        <v>22500</v>
      </c>
      <c r="R3399">
        <v>0.3</v>
      </c>
      <c r="S3399" t="s">
        <v>17</v>
      </c>
      <c r="T3399" t="str">
        <f>IF(Table1[[#This Row],[Units Sold]]&gt; 700,"High Units","low Units")</f>
        <v>low Units</v>
      </c>
      <c r="U3399">
        <f>SUM(Table1[[#This Row],[Operating Profit]])/SUM(Table1[Operating Profit])*100</f>
        <v>6.7743513135596666E-3</v>
      </c>
      <c r="V3399">
        <f>SUM(Table1[[#This Row],[Price per Unit]]*Table1[[#This Row],[Units Sold]])</f>
        <v>7500</v>
      </c>
      <c r="W3399">
        <f>SUM(Table1[[#This Row],[Total Sales]]-Table1[[#This Row],[Operating Profit]])</f>
        <v>52500</v>
      </c>
      <c r="X3399">
        <f>SUM(Table1[[#This Row],[Total Sales]]-Table1[[#This Row],[Cost]])</f>
        <v>22500</v>
      </c>
      <c r="Y3399">
        <f>SUM(Table1[[#This Row],[profit/loss]])/SUM(Table1[profit/loss])</f>
        <v>6.7743513135596668E-5</v>
      </c>
    </row>
    <row r="3400" spans="1:25" x14ac:dyDescent="0.3">
      <c r="A3400" t="s">
        <v>13</v>
      </c>
      <c r="B3400" t="s">
        <v>17</v>
      </c>
      <c r="C3400">
        <v>1185732</v>
      </c>
      <c r="D3400" s="9">
        <v>44300</v>
      </c>
      <c r="E3400" s="8" t="str">
        <f>TEXT(Table1[[#This Row],[Invoice Date]],"dd-mm-yyyy")</f>
        <v>14-04-2021</v>
      </c>
      <c r="F3400" s="1" t="str">
        <f t="shared" si="212"/>
        <v>April</v>
      </c>
      <c r="G3400" s="1" t="str">
        <f t="shared" si="213"/>
        <v>2021</v>
      </c>
      <c r="H3400" s="1" t="str">
        <f t="shared" si="214"/>
        <v>Wednesday</v>
      </c>
      <c r="I3400" s="1" t="str">
        <f t="shared" si="215"/>
        <v>14</v>
      </c>
      <c r="J3400" t="s">
        <v>14</v>
      </c>
      <c r="K3400" t="s">
        <v>120</v>
      </c>
      <c r="L3400" t="s">
        <v>121</v>
      </c>
      <c r="M3400" t="s">
        <v>22</v>
      </c>
      <c r="N3400">
        <v>40</v>
      </c>
      <c r="O3400">
        <v>300</v>
      </c>
      <c r="P3400">
        <v>120000</v>
      </c>
      <c r="Q3400">
        <v>48000</v>
      </c>
      <c r="R3400">
        <v>0.4</v>
      </c>
      <c r="S3400" t="s">
        <v>17</v>
      </c>
      <c r="T3400" t="str">
        <f>IF(Table1[[#This Row],[Units Sold]]&gt; 700,"High Units","low Units")</f>
        <v>low Units</v>
      </c>
      <c r="U3400">
        <f>SUM(Table1[[#This Row],[Operating Profit]])/SUM(Table1[Operating Profit])*100</f>
        <v>1.4451949468927288E-2</v>
      </c>
      <c r="V3400">
        <f>SUM(Table1[[#This Row],[Price per Unit]]*Table1[[#This Row],[Units Sold]])</f>
        <v>12000</v>
      </c>
      <c r="W3400">
        <f>SUM(Table1[[#This Row],[Total Sales]]-Table1[[#This Row],[Operating Profit]])</f>
        <v>72000</v>
      </c>
      <c r="X3400">
        <f>SUM(Table1[[#This Row],[Total Sales]]-Table1[[#This Row],[Cost]])</f>
        <v>48000</v>
      </c>
      <c r="Y3400">
        <f>SUM(Table1[[#This Row],[profit/loss]])/SUM(Table1[profit/loss])</f>
        <v>1.4451949468927288E-4</v>
      </c>
    </row>
    <row r="3401" spans="1:25" x14ac:dyDescent="0.3">
      <c r="A3401" t="s">
        <v>13</v>
      </c>
      <c r="B3401" t="s">
        <v>17</v>
      </c>
      <c r="C3401">
        <v>1185732</v>
      </c>
      <c r="D3401" s="9">
        <v>44329</v>
      </c>
      <c r="E3401" s="8" t="str">
        <f>TEXT(Table1[[#This Row],[Invoice Date]],"dd-mm-yyyy")</f>
        <v>13-05-2021</v>
      </c>
      <c r="F3401" s="1" t="str">
        <f t="shared" si="212"/>
        <v>May</v>
      </c>
      <c r="G3401" s="1" t="str">
        <f t="shared" si="213"/>
        <v>2021</v>
      </c>
      <c r="H3401" s="1" t="str">
        <f t="shared" si="214"/>
        <v>Thursday</v>
      </c>
      <c r="I3401" s="1" t="str">
        <f t="shared" si="215"/>
        <v>13</v>
      </c>
      <c r="J3401" t="s">
        <v>14</v>
      </c>
      <c r="K3401" t="s">
        <v>120</v>
      </c>
      <c r="L3401" t="s">
        <v>121</v>
      </c>
      <c r="M3401" t="s">
        <v>16</v>
      </c>
      <c r="N3401">
        <v>55</v>
      </c>
      <c r="O3401">
        <v>570</v>
      </c>
      <c r="P3401">
        <v>313500</v>
      </c>
      <c r="Q3401">
        <v>109725</v>
      </c>
      <c r="R3401">
        <v>0.35</v>
      </c>
      <c r="S3401" t="s">
        <v>17</v>
      </c>
      <c r="T3401" t="str">
        <f>IF(Table1[[#This Row],[Units Sold]]&gt; 700,"High Units","low Units")</f>
        <v>low Units</v>
      </c>
      <c r="U3401">
        <f>SUM(Table1[[#This Row],[Operating Profit]])/SUM(Table1[Operating Profit])*100</f>
        <v>3.3036253239125971E-2</v>
      </c>
      <c r="V3401">
        <f>SUM(Table1[[#This Row],[Price per Unit]]*Table1[[#This Row],[Units Sold]])</f>
        <v>31350</v>
      </c>
      <c r="W3401">
        <f>SUM(Table1[[#This Row],[Total Sales]]-Table1[[#This Row],[Operating Profit]])</f>
        <v>203775</v>
      </c>
      <c r="X3401">
        <f>SUM(Table1[[#This Row],[Total Sales]]-Table1[[#This Row],[Cost]])</f>
        <v>109725</v>
      </c>
      <c r="Y3401">
        <f>SUM(Table1[[#This Row],[profit/loss]])/SUM(Table1[profit/loss])</f>
        <v>3.3036253239125972E-4</v>
      </c>
    </row>
    <row r="3402" spans="1:25" x14ac:dyDescent="0.3">
      <c r="A3402" t="s">
        <v>13</v>
      </c>
      <c r="B3402" t="s">
        <v>17</v>
      </c>
      <c r="C3402">
        <v>1185732</v>
      </c>
      <c r="D3402" s="9">
        <v>44329</v>
      </c>
      <c r="E3402" s="8" t="str">
        <f>TEXT(Table1[[#This Row],[Invoice Date]],"dd-mm-yyyy")</f>
        <v>13-05-2021</v>
      </c>
      <c r="F3402" s="1" t="str">
        <f t="shared" si="212"/>
        <v>May</v>
      </c>
      <c r="G3402" s="1" t="str">
        <f t="shared" si="213"/>
        <v>2021</v>
      </c>
      <c r="H3402" s="1" t="str">
        <f t="shared" si="214"/>
        <v>Thursday</v>
      </c>
      <c r="I3402" s="1" t="str">
        <f t="shared" si="215"/>
        <v>13</v>
      </c>
      <c r="J3402" t="s">
        <v>14</v>
      </c>
      <c r="K3402" t="s">
        <v>120</v>
      </c>
      <c r="L3402" t="s">
        <v>121</v>
      </c>
      <c r="M3402" t="s">
        <v>18</v>
      </c>
      <c r="N3402">
        <v>50</v>
      </c>
      <c r="O3402">
        <v>275</v>
      </c>
      <c r="P3402">
        <v>137500</v>
      </c>
      <c r="Q3402">
        <v>48125</v>
      </c>
      <c r="R3402">
        <v>0.35</v>
      </c>
      <c r="S3402" t="s">
        <v>17</v>
      </c>
      <c r="T3402" t="str">
        <f>IF(Table1[[#This Row],[Units Sold]]&gt; 700,"High Units","low Units")</f>
        <v>low Units</v>
      </c>
      <c r="U3402">
        <f>SUM(Table1[[#This Row],[Operating Profit]])/SUM(Table1[Operating Profit])*100</f>
        <v>1.4489584754002621E-2</v>
      </c>
      <c r="V3402">
        <f>SUM(Table1[[#This Row],[Price per Unit]]*Table1[[#This Row],[Units Sold]])</f>
        <v>13750</v>
      </c>
      <c r="W3402">
        <f>SUM(Table1[[#This Row],[Total Sales]]-Table1[[#This Row],[Operating Profit]])</f>
        <v>89375</v>
      </c>
      <c r="X3402">
        <f>SUM(Table1[[#This Row],[Total Sales]]-Table1[[#This Row],[Cost]])</f>
        <v>48125</v>
      </c>
      <c r="Y3402">
        <f>SUM(Table1[[#This Row],[profit/loss]])/SUM(Table1[profit/loss])</f>
        <v>1.448958475400262E-4</v>
      </c>
    </row>
    <row r="3403" spans="1:25" x14ac:dyDescent="0.3">
      <c r="A3403" t="s">
        <v>13</v>
      </c>
      <c r="B3403" t="s">
        <v>17</v>
      </c>
      <c r="C3403">
        <v>1185732</v>
      </c>
      <c r="D3403" s="9">
        <v>44329</v>
      </c>
      <c r="E3403" s="8" t="str">
        <f>TEXT(Table1[[#This Row],[Invoice Date]],"dd-mm-yyyy")</f>
        <v>13-05-2021</v>
      </c>
      <c r="F3403" s="1" t="str">
        <f t="shared" si="212"/>
        <v>May</v>
      </c>
      <c r="G3403" s="1" t="str">
        <f t="shared" si="213"/>
        <v>2021</v>
      </c>
      <c r="H3403" s="1" t="str">
        <f t="shared" si="214"/>
        <v>Thursday</v>
      </c>
      <c r="I3403" s="1" t="str">
        <f t="shared" si="215"/>
        <v>13</v>
      </c>
      <c r="J3403" t="s">
        <v>14</v>
      </c>
      <c r="K3403" t="s">
        <v>120</v>
      </c>
      <c r="L3403" t="s">
        <v>121</v>
      </c>
      <c r="M3403" t="s">
        <v>19</v>
      </c>
      <c r="N3403">
        <v>45</v>
      </c>
      <c r="O3403">
        <v>300</v>
      </c>
      <c r="P3403">
        <v>135000</v>
      </c>
      <c r="Q3403">
        <v>54000</v>
      </c>
      <c r="R3403">
        <v>0.4</v>
      </c>
      <c r="S3403" t="s">
        <v>17</v>
      </c>
      <c r="T3403" t="str">
        <f>IF(Table1[[#This Row],[Units Sold]]&gt; 700,"High Units","low Units")</f>
        <v>low Units</v>
      </c>
      <c r="U3403">
        <f>SUM(Table1[[#This Row],[Operating Profit]])/SUM(Table1[Operating Profit])*100</f>
        <v>1.6258443152543198E-2</v>
      </c>
      <c r="V3403">
        <f>SUM(Table1[[#This Row],[Price per Unit]]*Table1[[#This Row],[Units Sold]])</f>
        <v>13500</v>
      </c>
      <c r="W3403">
        <f>SUM(Table1[[#This Row],[Total Sales]]-Table1[[#This Row],[Operating Profit]])</f>
        <v>81000</v>
      </c>
      <c r="X3403">
        <f>SUM(Table1[[#This Row],[Total Sales]]-Table1[[#This Row],[Cost]])</f>
        <v>54000</v>
      </c>
      <c r="Y3403">
        <f>SUM(Table1[[#This Row],[profit/loss]])/SUM(Table1[profit/loss])</f>
        <v>1.6258443152543199E-4</v>
      </c>
    </row>
    <row r="3404" spans="1:25" x14ac:dyDescent="0.3">
      <c r="A3404" t="s">
        <v>13</v>
      </c>
      <c r="B3404" t="s">
        <v>17</v>
      </c>
      <c r="C3404">
        <v>1185732</v>
      </c>
      <c r="D3404" s="9">
        <v>44329</v>
      </c>
      <c r="E3404" s="8" t="str">
        <f>TEXT(Table1[[#This Row],[Invoice Date]],"dd-mm-yyyy")</f>
        <v>13-05-2021</v>
      </c>
      <c r="F3404" s="1" t="str">
        <f t="shared" si="212"/>
        <v>May</v>
      </c>
      <c r="G3404" s="1" t="str">
        <f t="shared" si="213"/>
        <v>2021</v>
      </c>
      <c r="H3404" s="1" t="str">
        <f t="shared" si="214"/>
        <v>Thursday</v>
      </c>
      <c r="I3404" s="1" t="str">
        <f t="shared" si="215"/>
        <v>13</v>
      </c>
      <c r="J3404" t="s">
        <v>14</v>
      </c>
      <c r="K3404" t="s">
        <v>120</v>
      </c>
      <c r="L3404" t="s">
        <v>121</v>
      </c>
      <c r="M3404" t="s">
        <v>20</v>
      </c>
      <c r="N3404">
        <v>45</v>
      </c>
      <c r="O3404">
        <v>250</v>
      </c>
      <c r="P3404">
        <v>112500</v>
      </c>
      <c r="Q3404">
        <v>45000</v>
      </c>
      <c r="R3404">
        <v>0.4</v>
      </c>
      <c r="S3404" t="s">
        <v>17</v>
      </c>
      <c r="T3404" t="str">
        <f>IF(Table1[[#This Row],[Units Sold]]&gt; 700,"High Units","low Units")</f>
        <v>low Units</v>
      </c>
      <c r="U3404">
        <f>SUM(Table1[[#This Row],[Operating Profit]])/SUM(Table1[Operating Profit])*100</f>
        <v>1.3548702627119333E-2</v>
      </c>
      <c r="V3404">
        <f>SUM(Table1[[#This Row],[Price per Unit]]*Table1[[#This Row],[Units Sold]])</f>
        <v>11250</v>
      </c>
      <c r="W3404">
        <f>SUM(Table1[[#This Row],[Total Sales]]-Table1[[#This Row],[Operating Profit]])</f>
        <v>67500</v>
      </c>
      <c r="X3404">
        <f>SUM(Table1[[#This Row],[Total Sales]]-Table1[[#This Row],[Cost]])</f>
        <v>45000</v>
      </c>
      <c r="Y3404">
        <f>SUM(Table1[[#This Row],[profit/loss]])/SUM(Table1[profit/loss])</f>
        <v>1.3548702627119334E-4</v>
      </c>
    </row>
    <row r="3405" spans="1:25" x14ac:dyDescent="0.3">
      <c r="A3405" t="s">
        <v>13</v>
      </c>
      <c r="B3405" t="s">
        <v>17</v>
      </c>
      <c r="C3405">
        <v>1185732</v>
      </c>
      <c r="D3405" s="9">
        <v>44329</v>
      </c>
      <c r="E3405" s="8" t="str">
        <f>TEXT(Table1[[#This Row],[Invoice Date]],"dd-mm-yyyy")</f>
        <v>13-05-2021</v>
      </c>
      <c r="F3405" s="1" t="str">
        <f t="shared" si="212"/>
        <v>May</v>
      </c>
      <c r="G3405" s="1" t="str">
        <f t="shared" si="213"/>
        <v>2021</v>
      </c>
      <c r="H3405" s="1" t="str">
        <f t="shared" si="214"/>
        <v>Thursday</v>
      </c>
      <c r="I3405" s="1" t="str">
        <f t="shared" si="215"/>
        <v>13</v>
      </c>
      <c r="J3405" t="s">
        <v>14</v>
      </c>
      <c r="K3405" t="s">
        <v>120</v>
      </c>
      <c r="L3405" t="s">
        <v>121</v>
      </c>
      <c r="M3405" t="s">
        <v>21</v>
      </c>
      <c r="N3405">
        <v>55</v>
      </c>
      <c r="O3405">
        <v>275</v>
      </c>
      <c r="P3405">
        <v>151250</v>
      </c>
      <c r="Q3405">
        <v>45375</v>
      </c>
      <c r="R3405">
        <v>0.3</v>
      </c>
      <c r="S3405" t="s">
        <v>17</v>
      </c>
      <c r="T3405" t="str">
        <f>IF(Table1[[#This Row],[Units Sold]]&gt; 700,"High Units","low Units")</f>
        <v>low Units</v>
      </c>
      <c r="U3405">
        <f>SUM(Table1[[#This Row],[Operating Profit]])/SUM(Table1[Operating Profit])*100</f>
        <v>1.3661608482345327E-2</v>
      </c>
      <c r="V3405">
        <f>SUM(Table1[[#This Row],[Price per Unit]]*Table1[[#This Row],[Units Sold]])</f>
        <v>15125</v>
      </c>
      <c r="W3405">
        <f>SUM(Table1[[#This Row],[Total Sales]]-Table1[[#This Row],[Operating Profit]])</f>
        <v>105875</v>
      </c>
      <c r="X3405">
        <f>SUM(Table1[[#This Row],[Total Sales]]-Table1[[#This Row],[Cost]])</f>
        <v>45375</v>
      </c>
      <c r="Y3405">
        <f>SUM(Table1[[#This Row],[profit/loss]])/SUM(Table1[profit/loss])</f>
        <v>1.3661608482345327E-4</v>
      </c>
    </row>
    <row r="3406" spans="1:25" x14ac:dyDescent="0.3">
      <c r="A3406" t="s">
        <v>13</v>
      </c>
      <c r="B3406" t="s">
        <v>17</v>
      </c>
      <c r="C3406">
        <v>1185732</v>
      </c>
      <c r="D3406" s="9">
        <v>44329</v>
      </c>
      <c r="E3406" s="8" t="str">
        <f>TEXT(Table1[[#This Row],[Invoice Date]],"dd-mm-yyyy")</f>
        <v>13-05-2021</v>
      </c>
      <c r="F3406" s="1" t="str">
        <f t="shared" si="212"/>
        <v>May</v>
      </c>
      <c r="G3406" s="1" t="str">
        <f t="shared" si="213"/>
        <v>2021</v>
      </c>
      <c r="H3406" s="1" t="str">
        <f t="shared" si="214"/>
        <v>Thursday</v>
      </c>
      <c r="I3406" s="1" t="str">
        <f t="shared" si="215"/>
        <v>13</v>
      </c>
      <c r="J3406" t="s">
        <v>14</v>
      </c>
      <c r="K3406" t="s">
        <v>120</v>
      </c>
      <c r="L3406" t="s">
        <v>121</v>
      </c>
      <c r="M3406" t="s">
        <v>22</v>
      </c>
      <c r="N3406">
        <v>60</v>
      </c>
      <c r="O3406">
        <v>400</v>
      </c>
      <c r="P3406">
        <v>240000</v>
      </c>
      <c r="Q3406">
        <v>96000</v>
      </c>
      <c r="R3406">
        <v>0.4</v>
      </c>
      <c r="S3406" t="s">
        <v>17</v>
      </c>
      <c r="T3406" t="str">
        <f>IF(Table1[[#This Row],[Units Sold]]&gt; 700,"High Units","low Units")</f>
        <v>low Units</v>
      </c>
      <c r="U3406">
        <f>SUM(Table1[[#This Row],[Operating Profit]])/SUM(Table1[Operating Profit])*100</f>
        <v>2.8903898937854576E-2</v>
      </c>
      <c r="V3406">
        <f>SUM(Table1[[#This Row],[Price per Unit]]*Table1[[#This Row],[Units Sold]])</f>
        <v>24000</v>
      </c>
      <c r="W3406">
        <f>SUM(Table1[[#This Row],[Total Sales]]-Table1[[#This Row],[Operating Profit]])</f>
        <v>144000</v>
      </c>
      <c r="X3406">
        <f>SUM(Table1[[#This Row],[Total Sales]]-Table1[[#This Row],[Cost]])</f>
        <v>96000</v>
      </c>
      <c r="Y3406">
        <f>SUM(Table1[[#This Row],[profit/loss]])/SUM(Table1[profit/loss])</f>
        <v>2.8903898937854576E-4</v>
      </c>
    </row>
    <row r="3407" spans="1:25" x14ac:dyDescent="0.3">
      <c r="A3407" t="s">
        <v>13</v>
      </c>
      <c r="B3407" t="s">
        <v>17</v>
      </c>
      <c r="C3407">
        <v>1185732</v>
      </c>
      <c r="D3407" s="9">
        <v>44362</v>
      </c>
      <c r="E3407" s="8" t="str">
        <f>TEXT(Table1[[#This Row],[Invoice Date]],"dd-mm-yyyy")</f>
        <v>15-06-2021</v>
      </c>
      <c r="F3407" s="1" t="str">
        <f t="shared" si="212"/>
        <v>June</v>
      </c>
      <c r="G3407" s="1" t="str">
        <f t="shared" si="213"/>
        <v>2021</v>
      </c>
      <c r="H3407" s="1" t="str">
        <f t="shared" si="214"/>
        <v>Tuesday</v>
      </c>
      <c r="I3407" s="1" t="str">
        <f t="shared" si="215"/>
        <v>15</v>
      </c>
      <c r="J3407" t="s">
        <v>14</v>
      </c>
      <c r="K3407" t="s">
        <v>120</v>
      </c>
      <c r="L3407" t="s">
        <v>121</v>
      </c>
      <c r="M3407" t="s">
        <v>16</v>
      </c>
      <c r="N3407">
        <v>55</v>
      </c>
      <c r="O3407">
        <v>650</v>
      </c>
      <c r="P3407">
        <v>357500</v>
      </c>
      <c r="Q3407">
        <v>125125</v>
      </c>
      <c r="R3407">
        <v>0.35</v>
      </c>
      <c r="S3407" t="s">
        <v>17</v>
      </c>
      <c r="T3407" t="str">
        <f>IF(Table1[[#This Row],[Units Sold]]&gt; 700,"High Units","low Units")</f>
        <v>low Units</v>
      </c>
      <c r="U3407">
        <f>SUM(Table1[[#This Row],[Operating Profit]])/SUM(Table1[Operating Profit])*100</f>
        <v>3.7672920360406807E-2</v>
      </c>
      <c r="V3407">
        <f>SUM(Table1[[#This Row],[Price per Unit]]*Table1[[#This Row],[Units Sold]])</f>
        <v>35750</v>
      </c>
      <c r="W3407">
        <f>SUM(Table1[[#This Row],[Total Sales]]-Table1[[#This Row],[Operating Profit]])</f>
        <v>232375</v>
      </c>
      <c r="X3407">
        <f>SUM(Table1[[#This Row],[Total Sales]]-Table1[[#This Row],[Cost]])</f>
        <v>125125</v>
      </c>
      <c r="Y3407">
        <f>SUM(Table1[[#This Row],[profit/loss]])/SUM(Table1[profit/loss])</f>
        <v>3.7672920360406808E-4</v>
      </c>
    </row>
    <row r="3408" spans="1:25" x14ac:dyDescent="0.3">
      <c r="A3408" t="s">
        <v>13</v>
      </c>
      <c r="B3408" t="s">
        <v>17</v>
      </c>
      <c r="C3408">
        <v>1185732</v>
      </c>
      <c r="D3408" s="9">
        <v>44362</v>
      </c>
      <c r="E3408" s="8" t="str">
        <f>TEXT(Table1[[#This Row],[Invoice Date]],"dd-mm-yyyy")</f>
        <v>15-06-2021</v>
      </c>
      <c r="F3408" s="1" t="str">
        <f t="shared" si="212"/>
        <v>June</v>
      </c>
      <c r="G3408" s="1" t="str">
        <f t="shared" si="213"/>
        <v>2021</v>
      </c>
      <c r="H3408" s="1" t="str">
        <f t="shared" si="214"/>
        <v>Tuesday</v>
      </c>
      <c r="I3408" s="1" t="str">
        <f t="shared" si="215"/>
        <v>15</v>
      </c>
      <c r="J3408" t="s">
        <v>14</v>
      </c>
      <c r="K3408" t="s">
        <v>120</v>
      </c>
      <c r="L3408" t="s">
        <v>121</v>
      </c>
      <c r="M3408" t="s">
        <v>18</v>
      </c>
      <c r="N3408">
        <v>50</v>
      </c>
      <c r="O3408">
        <v>400</v>
      </c>
      <c r="P3408">
        <v>200000</v>
      </c>
      <c r="Q3408">
        <v>70000</v>
      </c>
      <c r="R3408">
        <v>0.35</v>
      </c>
      <c r="S3408" t="s">
        <v>17</v>
      </c>
      <c r="T3408" t="str">
        <f>IF(Table1[[#This Row],[Units Sold]]&gt; 700,"High Units","low Units")</f>
        <v>low Units</v>
      </c>
      <c r="U3408">
        <f>SUM(Table1[[#This Row],[Operating Profit]])/SUM(Table1[Operating Profit])*100</f>
        <v>2.1075759642185631E-2</v>
      </c>
      <c r="V3408">
        <f>SUM(Table1[[#This Row],[Price per Unit]]*Table1[[#This Row],[Units Sold]])</f>
        <v>20000</v>
      </c>
      <c r="W3408">
        <f>SUM(Table1[[#This Row],[Total Sales]]-Table1[[#This Row],[Operating Profit]])</f>
        <v>130000</v>
      </c>
      <c r="X3408">
        <f>SUM(Table1[[#This Row],[Total Sales]]-Table1[[#This Row],[Cost]])</f>
        <v>70000</v>
      </c>
      <c r="Y3408">
        <f>SUM(Table1[[#This Row],[profit/loss]])/SUM(Table1[profit/loss])</f>
        <v>2.1075759642185629E-4</v>
      </c>
    </row>
    <row r="3409" spans="1:25" x14ac:dyDescent="0.3">
      <c r="A3409" t="s">
        <v>13</v>
      </c>
      <c r="B3409" t="s">
        <v>17</v>
      </c>
      <c r="C3409">
        <v>1185732</v>
      </c>
      <c r="D3409" s="9">
        <v>44362</v>
      </c>
      <c r="E3409" s="8" t="str">
        <f>TEXT(Table1[[#This Row],[Invoice Date]],"dd-mm-yyyy")</f>
        <v>15-06-2021</v>
      </c>
      <c r="F3409" s="1" t="str">
        <f t="shared" si="212"/>
        <v>June</v>
      </c>
      <c r="G3409" s="1" t="str">
        <f t="shared" si="213"/>
        <v>2021</v>
      </c>
      <c r="H3409" s="1" t="str">
        <f t="shared" si="214"/>
        <v>Tuesday</v>
      </c>
      <c r="I3409" s="1" t="str">
        <f t="shared" si="215"/>
        <v>15</v>
      </c>
      <c r="J3409" t="s">
        <v>14</v>
      </c>
      <c r="K3409" t="s">
        <v>120</v>
      </c>
      <c r="L3409" t="s">
        <v>121</v>
      </c>
      <c r="M3409" t="s">
        <v>19</v>
      </c>
      <c r="N3409">
        <v>45</v>
      </c>
      <c r="O3409">
        <v>325</v>
      </c>
      <c r="P3409">
        <v>146250</v>
      </c>
      <c r="Q3409">
        <v>58500</v>
      </c>
      <c r="R3409">
        <v>0.4</v>
      </c>
      <c r="S3409" t="s">
        <v>17</v>
      </c>
      <c r="T3409" t="str">
        <f>IF(Table1[[#This Row],[Units Sold]]&gt; 700,"High Units","low Units")</f>
        <v>low Units</v>
      </c>
      <c r="U3409">
        <f>SUM(Table1[[#This Row],[Operating Profit]])/SUM(Table1[Operating Profit])*100</f>
        <v>1.7613313415255131E-2</v>
      </c>
      <c r="V3409">
        <f>SUM(Table1[[#This Row],[Price per Unit]]*Table1[[#This Row],[Units Sold]])</f>
        <v>14625</v>
      </c>
      <c r="W3409">
        <f>SUM(Table1[[#This Row],[Total Sales]]-Table1[[#This Row],[Operating Profit]])</f>
        <v>87750</v>
      </c>
      <c r="X3409">
        <f>SUM(Table1[[#This Row],[Total Sales]]-Table1[[#This Row],[Cost]])</f>
        <v>58500</v>
      </c>
      <c r="Y3409">
        <f>SUM(Table1[[#This Row],[profit/loss]])/SUM(Table1[profit/loss])</f>
        <v>1.7613313415255132E-4</v>
      </c>
    </row>
    <row r="3410" spans="1:25" x14ac:dyDescent="0.3">
      <c r="A3410" t="s">
        <v>13</v>
      </c>
      <c r="B3410" t="s">
        <v>17</v>
      </c>
      <c r="C3410">
        <v>1185732</v>
      </c>
      <c r="D3410" s="9">
        <v>44362</v>
      </c>
      <c r="E3410" s="8" t="str">
        <f>TEXT(Table1[[#This Row],[Invoice Date]],"dd-mm-yyyy")</f>
        <v>15-06-2021</v>
      </c>
      <c r="F3410" s="1" t="str">
        <f t="shared" si="212"/>
        <v>June</v>
      </c>
      <c r="G3410" s="1" t="str">
        <f t="shared" si="213"/>
        <v>2021</v>
      </c>
      <c r="H3410" s="1" t="str">
        <f t="shared" si="214"/>
        <v>Tuesday</v>
      </c>
      <c r="I3410" s="1" t="str">
        <f t="shared" si="215"/>
        <v>15</v>
      </c>
      <c r="J3410" t="s">
        <v>14</v>
      </c>
      <c r="K3410" t="s">
        <v>120</v>
      </c>
      <c r="L3410" t="s">
        <v>121</v>
      </c>
      <c r="M3410" t="s">
        <v>20</v>
      </c>
      <c r="N3410">
        <v>45</v>
      </c>
      <c r="O3410">
        <v>300</v>
      </c>
      <c r="P3410">
        <v>135000</v>
      </c>
      <c r="Q3410">
        <v>54000</v>
      </c>
      <c r="R3410">
        <v>0.4</v>
      </c>
      <c r="S3410" t="s">
        <v>17</v>
      </c>
      <c r="T3410" t="str">
        <f>IF(Table1[[#This Row],[Units Sold]]&gt; 700,"High Units","low Units")</f>
        <v>low Units</v>
      </c>
      <c r="U3410">
        <f>SUM(Table1[[#This Row],[Operating Profit]])/SUM(Table1[Operating Profit])*100</f>
        <v>1.6258443152543198E-2</v>
      </c>
      <c r="V3410">
        <f>SUM(Table1[[#This Row],[Price per Unit]]*Table1[[#This Row],[Units Sold]])</f>
        <v>13500</v>
      </c>
      <c r="W3410">
        <f>SUM(Table1[[#This Row],[Total Sales]]-Table1[[#This Row],[Operating Profit]])</f>
        <v>81000</v>
      </c>
      <c r="X3410">
        <f>SUM(Table1[[#This Row],[Total Sales]]-Table1[[#This Row],[Cost]])</f>
        <v>54000</v>
      </c>
      <c r="Y3410">
        <f>SUM(Table1[[#This Row],[profit/loss]])/SUM(Table1[profit/loss])</f>
        <v>1.6258443152543199E-4</v>
      </c>
    </row>
    <row r="3411" spans="1:25" x14ac:dyDescent="0.3">
      <c r="A3411" t="s">
        <v>13</v>
      </c>
      <c r="B3411" t="s">
        <v>17</v>
      </c>
      <c r="C3411">
        <v>1185732</v>
      </c>
      <c r="D3411" s="9">
        <v>44362</v>
      </c>
      <c r="E3411" s="8" t="str">
        <f>TEXT(Table1[[#This Row],[Invoice Date]],"dd-mm-yyyy")</f>
        <v>15-06-2021</v>
      </c>
      <c r="F3411" s="1" t="str">
        <f t="shared" si="212"/>
        <v>June</v>
      </c>
      <c r="G3411" s="1" t="str">
        <f t="shared" si="213"/>
        <v>2021</v>
      </c>
      <c r="H3411" s="1" t="str">
        <f t="shared" si="214"/>
        <v>Tuesday</v>
      </c>
      <c r="I3411" s="1" t="str">
        <f t="shared" si="215"/>
        <v>15</v>
      </c>
      <c r="J3411" t="s">
        <v>14</v>
      </c>
      <c r="K3411" t="s">
        <v>120</v>
      </c>
      <c r="L3411" t="s">
        <v>121</v>
      </c>
      <c r="M3411" t="s">
        <v>21</v>
      </c>
      <c r="N3411">
        <v>55</v>
      </c>
      <c r="O3411">
        <v>300</v>
      </c>
      <c r="P3411">
        <v>165000</v>
      </c>
      <c r="Q3411">
        <v>49500</v>
      </c>
      <c r="R3411">
        <v>0.3</v>
      </c>
      <c r="S3411" t="s">
        <v>17</v>
      </c>
      <c r="T3411" t="str">
        <f>IF(Table1[[#This Row],[Units Sold]]&gt; 700,"High Units","low Units")</f>
        <v>low Units</v>
      </c>
      <c r="U3411">
        <f>SUM(Table1[[#This Row],[Operating Profit]])/SUM(Table1[Operating Profit])*100</f>
        <v>1.4903572889831266E-2</v>
      </c>
      <c r="V3411">
        <f>SUM(Table1[[#This Row],[Price per Unit]]*Table1[[#This Row],[Units Sold]])</f>
        <v>16500</v>
      </c>
      <c r="W3411">
        <f>SUM(Table1[[#This Row],[Total Sales]]-Table1[[#This Row],[Operating Profit]])</f>
        <v>115500</v>
      </c>
      <c r="X3411">
        <f>SUM(Table1[[#This Row],[Total Sales]]-Table1[[#This Row],[Cost]])</f>
        <v>49500</v>
      </c>
      <c r="Y3411">
        <f>SUM(Table1[[#This Row],[profit/loss]])/SUM(Table1[profit/loss])</f>
        <v>1.4903572889831266E-4</v>
      </c>
    </row>
    <row r="3412" spans="1:25" x14ac:dyDescent="0.3">
      <c r="A3412" t="s">
        <v>13</v>
      </c>
      <c r="B3412" t="s">
        <v>17</v>
      </c>
      <c r="C3412">
        <v>1185732</v>
      </c>
      <c r="D3412" s="9">
        <v>44362</v>
      </c>
      <c r="E3412" s="8" t="str">
        <f>TEXT(Table1[[#This Row],[Invoice Date]],"dd-mm-yyyy")</f>
        <v>15-06-2021</v>
      </c>
      <c r="F3412" s="1" t="str">
        <f t="shared" si="212"/>
        <v>June</v>
      </c>
      <c r="G3412" s="1" t="str">
        <f t="shared" si="213"/>
        <v>2021</v>
      </c>
      <c r="H3412" s="1" t="str">
        <f t="shared" si="214"/>
        <v>Tuesday</v>
      </c>
      <c r="I3412" s="1" t="str">
        <f t="shared" si="215"/>
        <v>15</v>
      </c>
      <c r="J3412" t="s">
        <v>14</v>
      </c>
      <c r="K3412" t="s">
        <v>120</v>
      </c>
      <c r="L3412" t="s">
        <v>121</v>
      </c>
      <c r="M3412" t="s">
        <v>22</v>
      </c>
      <c r="N3412">
        <v>60</v>
      </c>
      <c r="O3412">
        <v>450</v>
      </c>
      <c r="P3412">
        <v>270000</v>
      </c>
      <c r="Q3412">
        <v>108000</v>
      </c>
      <c r="R3412">
        <v>0.4</v>
      </c>
      <c r="S3412" t="s">
        <v>17</v>
      </c>
      <c r="T3412" t="str">
        <f>IF(Table1[[#This Row],[Units Sold]]&gt; 700,"High Units","low Units")</f>
        <v>low Units</v>
      </c>
      <c r="U3412">
        <f>SUM(Table1[[#This Row],[Operating Profit]])/SUM(Table1[Operating Profit])*100</f>
        <v>3.2516886305086395E-2</v>
      </c>
      <c r="V3412">
        <f>SUM(Table1[[#This Row],[Price per Unit]]*Table1[[#This Row],[Units Sold]])</f>
        <v>27000</v>
      </c>
      <c r="W3412">
        <f>SUM(Table1[[#This Row],[Total Sales]]-Table1[[#This Row],[Operating Profit]])</f>
        <v>162000</v>
      </c>
      <c r="X3412">
        <f>SUM(Table1[[#This Row],[Total Sales]]-Table1[[#This Row],[Cost]])</f>
        <v>108000</v>
      </c>
      <c r="Y3412">
        <f>SUM(Table1[[#This Row],[profit/loss]])/SUM(Table1[profit/loss])</f>
        <v>3.2516886305086398E-4</v>
      </c>
    </row>
    <row r="3413" spans="1:25" x14ac:dyDescent="0.3">
      <c r="A3413" t="s">
        <v>13</v>
      </c>
      <c r="B3413" t="s">
        <v>17</v>
      </c>
      <c r="C3413">
        <v>1185732</v>
      </c>
      <c r="D3413" s="9">
        <v>44390</v>
      </c>
      <c r="E3413" s="8" t="str">
        <f>TEXT(Table1[[#This Row],[Invoice Date]],"dd-mm-yyyy")</f>
        <v>13-07-2021</v>
      </c>
      <c r="F3413" s="1" t="str">
        <f t="shared" si="212"/>
        <v>July</v>
      </c>
      <c r="G3413" s="1" t="str">
        <f t="shared" si="213"/>
        <v>2021</v>
      </c>
      <c r="H3413" s="1" t="str">
        <f t="shared" si="214"/>
        <v>Tuesday</v>
      </c>
      <c r="I3413" s="1" t="str">
        <f t="shared" si="215"/>
        <v>13</v>
      </c>
      <c r="J3413" t="s">
        <v>14</v>
      </c>
      <c r="K3413" t="s">
        <v>120</v>
      </c>
      <c r="L3413" t="s">
        <v>121</v>
      </c>
      <c r="M3413" t="s">
        <v>16</v>
      </c>
      <c r="N3413">
        <v>55</v>
      </c>
      <c r="O3413">
        <v>675</v>
      </c>
      <c r="P3413">
        <v>371250</v>
      </c>
      <c r="Q3413">
        <v>129938</v>
      </c>
      <c r="R3413">
        <v>0.35</v>
      </c>
      <c r="S3413" t="s">
        <v>17</v>
      </c>
      <c r="T3413" t="str">
        <f>IF(Table1[[#This Row],[Units Sold]]&gt; 700,"High Units","low Units")</f>
        <v>low Units</v>
      </c>
      <c r="U3413">
        <f>SUM(Table1[[#This Row],[Operating Profit]])/SUM(Table1[Operating Profit])*100</f>
        <v>3.9122029376947379E-2</v>
      </c>
      <c r="V3413">
        <f>SUM(Table1[[#This Row],[Price per Unit]]*Table1[[#This Row],[Units Sold]])</f>
        <v>37125</v>
      </c>
      <c r="W3413">
        <f>SUM(Table1[[#This Row],[Total Sales]]-Table1[[#This Row],[Operating Profit]])</f>
        <v>241312</v>
      </c>
      <c r="X3413">
        <f>SUM(Table1[[#This Row],[Total Sales]]-Table1[[#This Row],[Cost]])</f>
        <v>129938</v>
      </c>
      <c r="Y3413">
        <f>SUM(Table1[[#This Row],[profit/loss]])/SUM(Table1[profit/loss])</f>
        <v>3.9122029376947377E-4</v>
      </c>
    </row>
    <row r="3414" spans="1:25" x14ac:dyDescent="0.3">
      <c r="A3414" t="s">
        <v>13</v>
      </c>
      <c r="B3414" t="s">
        <v>17</v>
      </c>
      <c r="C3414">
        <v>1185732</v>
      </c>
      <c r="D3414" s="9">
        <v>44390</v>
      </c>
      <c r="E3414" s="8" t="str">
        <f>TEXT(Table1[[#This Row],[Invoice Date]],"dd-mm-yyyy")</f>
        <v>13-07-2021</v>
      </c>
      <c r="F3414" s="1" t="str">
        <f t="shared" si="212"/>
        <v>July</v>
      </c>
      <c r="G3414" s="1" t="str">
        <f t="shared" si="213"/>
        <v>2021</v>
      </c>
      <c r="H3414" s="1" t="str">
        <f t="shared" si="214"/>
        <v>Tuesday</v>
      </c>
      <c r="I3414" s="1" t="str">
        <f t="shared" si="215"/>
        <v>13</v>
      </c>
      <c r="J3414" t="s">
        <v>14</v>
      </c>
      <c r="K3414" t="s">
        <v>120</v>
      </c>
      <c r="L3414" t="s">
        <v>121</v>
      </c>
      <c r="M3414" t="s">
        <v>18</v>
      </c>
      <c r="N3414">
        <v>50</v>
      </c>
      <c r="O3414">
        <v>425</v>
      </c>
      <c r="P3414">
        <v>212500</v>
      </c>
      <c r="Q3414">
        <v>74375</v>
      </c>
      <c r="R3414">
        <v>0.35</v>
      </c>
      <c r="S3414" t="s">
        <v>17</v>
      </c>
      <c r="T3414" t="str">
        <f>IF(Table1[[#This Row],[Units Sold]]&gt; 700,"High Units","low Units")</f>
        <v>low Units</v>
      </c>
      <c r="U3414">
        <f>SUM(Table1[[#This Row],[Operating Profit]])/SUM(Table1[Operating Profit])*100</f>
        <v>2.2392994619822231E-2</v>
      </c>
      <c r="V3414">
        <f>SUM(Table1[[#This Row],[Price per Unit]]*Table1[[#This Row],[Units Sold]])</f>
        <v>21250</v>
      </c>
      <c r="W3414">
        <f>SUM(Table1[[#This Row],[Total Sales]]-Table1[[#This Row],[Operating Profit]])</f>
        <v>138125</v>
      </c>
      <c r="X3414">
        <f>SUM(Table1[[#This Row],[Total Sales]]-Table1[[#This Row],[Cost]])</f>
        <v>74375</v>
      </c>
      <c r="Y3414">
        <f>SUM(Table1[[#This Row],[profit/loss]])/SUM(Table1[profit/loss])</f>
        <v>2.239299461982223E-4</v>
      </c>
    </row>
    <row r="3415" spans="1:25" x14ac:dyDescent="0.3">
      <c r="A3415" t="s">
        <v>13</v>
      </c>
      <c r="B3415" t="s">
        <v>17</v>
      </c>
      <c r="C3415">
        <v>1185732</v>
      </c>
      <c r="D3415" s="9">
        <v>44390</v>
      </c>
      <c r="E3415" s="8" t="str">
        <f>TEXT(Table1[[#This Row],[Invoice Date]],"dd-mm-yyyy")</f>
        <v>13-07-2021</v>
      </c>
      <c r="F3415" s="1" t="str">
        <f t="shared" si="212"/>
        <v>July</v>
      </c>
      <c r="G3415" s="1" t="str">
        <f t="shared" si="213"/>
        <v>2021</v>
      </c>
      <c r="H3415" s="1" t="str">
        <f t="shared" si="214"/>
        <v>Tuesday</v>
      </c>
      <c r="I3415" s="1" t="str">
        <f t="shared" si="215"/>
        <v>13</v>
      </c>
      <c r="J3415" t="s">
        <v>14</v>
      </c>
      <c r="K3415" t="s">
        <v>120</v>
      </c>
      <c r="L3415" t="s">
        <v>121</v>
      </c>
      <c r="M3415" t="s">
        <v>19</v>
      </c>
      <c r="N3415">
        <v>45</v>
      </c>
      <c r="O3415">
        <v>350</v>
      </c>
      <c r="P3415">
        <v>157500</v>
      </c>
      <c r="Q3415">
        <v>63000</v>
      </c>
      <c r="R3415">
        <v>0.4</v>
      </c>
      <c r="S3415" t="s">
        <v>17</v>
      </c>
      <c r="T3415" t="str">
        <f>IF(Table1[[#This Row],[Units Sold]]&gt; 700,"High Units","low Units")</f>
        <v>low Units</v>
      </c>
      <c r="U3415">
        <f>SUM(Table1[[#This Row],[Operating Profit]])/SUM(Table1[Operating Profit])*100</f>
        <v>1.8968183677967064E-2</v>
      </c>
      <c r="V3415">
        <f>SUM(Table1[[#This Row],[Price per Unit]]*Table1[[#This Row],[Units Sold]])</f>
        <v>15750</v>
      </c>
      <c r="W3415">
        <f>SUM(Table1[[#This Row],[Total Sales]]-Table1[[#This Row],[Operating Profit]])</f>
        <v>94500</v>
      </c>
      <c r="X3415">
        <f>SUM(Table1[[#This Row],[Total Sales]]-Table1[[#This Row],[Cost]])</f>
        <v>63000</v>
      </c>
      <c r="Y3415">
        <f>SUM(Table1[[#This Row],[profit/loss]])/SUM(Table1[profit/loss])</f>
        <v>1.8968183677967065E-4</v>
      </c>
    </row>
    <row r="3416" spans="1:25" x14ac:dyDescent="0.3">
      <c r="A3416" t="s">
        <v>13</v>
      </c>
      <c r="B3416" t="s">
        <v>17</v>
      </c>
      <c r="C3416">
        <v>1185732</v>
      </c>
      <c r="D3416" s="9">
        <v>44390</v>
      </c>
      <c r="E3416" s="8" t="str">
        <f>TEXT(Table1[[#This Row],[Invoice Date]],"dd-mm-yyyy")</f>
        <v>13-07-2021</v>
      </c>
      <c r="F3416" s="1" t="str">
        <f t="shared" si="212"/>
        <v>July</v>
      </c>
      <c r="G3416" s="1" t="str">
        <f t="shared" si="213"/>
        <v>2021</v>
      </c>
      <c r="H3416" s="1" t="str">
        <f t="shared" si="214"/>
        <v>Tuesday</v>
      </c>
      <c r="I3416" s="1" t="str">
        <f t="shared" si="215"/>
        <v>13</v>
      </c>
      <c r="J3416" t="s">
        <v>14</v>
      </c>
      <c r="K3416" t="s">
        <v>120</v>
      </c>
      <c r="L3416" t="s">
        <v>121</v>
      </c>
      <c r="M3416" t="s">
        <v>20</v>
      </c>
      <c r="N3416">
        <v>45</v>
      </c>
      <c r="O3416">
        <v>300</v>
      </c>
      <c r="P3416">
        <v>135000</v>
      </c>
      <c r="Q3416">
        <v>54000</v>
      </c>
      <c r="R3416">
        <v>0.4</v>
      </c>
      <c r="S3416" t="s">
        <v>17</v>
      </c>
      <c r="T3416" t="str">
        <f>IF(Table1[[#This Row],[Units Sold]]&gt; 700,"High Units","low Units")</f>
        <v>low Units</v>
      </c>
      <c r="U3416">
        <f>SUM(Table1[[#This Row],[Operating Profit]])/SUM(Table1[Operating Profit])*100</f>
        <v>1.6258443152543198E-2</v>
      </c>
      <c r="V3416">
        <f>SUM(Table1[[#This Row],[Price per Unit]]*Table1[[#This Row],[Units Sold]])</f>
        <v>13500</v>
      </c>
      <c r="W3416">
        <f>SUM(Table1[[#This Row],[Total Sales]]-Table1[[#This Row],[Operating Profit]])</f>
        <v>81000</v>
      </c>
      <c r="X3416">
        <f>SUM(Table1[[#This Row],[Total Sales]]-Table1[[#This Row],[Cost]])</f>
        <v>54000</v>
      </c>
      <c r="Y3416">
        <f>SUM(Table1[[#This Row],[profit/loss]])/SUM(Table1[profit/loss])</f>
        <v>1.6258443152543199E-4</v>
      </c>
    </row>
    <row r="3417" spans="1:25" x14ac:dyDescent="0.3">
      <c r="A3417" t="s">
        <v>13</v>
      </c>
      <c r="B3417" t="s">
        <v>17</v>
      </c>
      <c r="C3417">
        <v>1185732</v>
      </c>
      <c r="D3417" s="9">
        <v>44390</v>
      </c>
      <c r="E3417" s="8" t="str">
        <f>TEXT(Table1[[#This Row],[Invoice Date]],"dd-mm-yyyy")</f>
        <v>13-07-2021</v>
      </c>
      <c r="F3417" s="1" t="str">
        <f t="shared" si="212"/>
        <v>July</v>
      </c>
      <c r="G3417" s="1" t="str">
        <f t="shared" si="213"/>
        <v>2021</v>
      </c>
      <c r="H3417" s="1" t="str">
        <f t="shared" si="214"/>
        <v>Tuesday</v>
      </c>
      <c r="I3417" s="1" t="str">
        <f t="shared" si="215"/>
        <v>13</v>
      </c>
      <c r="J3417" t="s">
        <v>14</v>
      </c>
      <c r="K3417" t="s">
        <v>120</v>
      </c>
      <c r="L3417" t="s">
        <v>121</v>
      </c>
      <c r="M3417" t="s">
        <v>21</v>
      </c>
      <c r="N3417">
        <v>55</v>
      </c>
      <c r="O3417">
        <v>325</v>
      </c>
      <c r="P3417">
        <v>178750</v>
      </c>
      <c r="Q3417">
        <v>53625</v>
      </c>
      <c r="R3417">
        <v>0.3</v>
      </c>
      <c r="S3417" t="s">
        <v>17</v>
      </c>
      <c r="T3417" t="str">
        <f>IF(Table1[[#This Row],[Units Sold]]&gt; 700,"High Units","low Units")</f>
        <v>low Units</v>
      </c>
      <c r="U3417">
        <f>SUM(Table1[[#This Row],[Operating Profit]])/SUM(Table1[Operating Profit])*100</f>
        <v>1.6145537297317204E-2</v>
      </c>
      <c r="V3417">
        <f>SUM(Table1[[#This Row],[Price per Unit]]*Table1[[#This Row],[Units Sold]])</f>
        <v>17875</v>
      </c>
      <c r="W3417">
        <f>SUM(Table1[[#This Row],[Total Sales]]-Table1[[#This Row],[Operating Profit]])</f>
        <v>125125</v>
      </c>
      <c r="X3417">
        <f>SUM(Table1[[#This Row],[Total Sales]]-Table1[[#This Row],[Cost]])</f>
        <v>53625</v>
      </c>
      <c r="Y3417">
        <f>SUM(Table1[[#This Row],[profit/loss]])/SUM(Table1[profit/loss])</f>
        <v>1.6145537297317203E-4</v>
      </c>
    </row>
    <row r="3418" spans="1:25" x14ac:dyDescent="0.3">
      <c r="A3418" t="s">
        <v>13</v>
      </c>
      <c r="B3418" t="s">
        <v>17</v>
      </c>
      <c r="C3418">
        <v>1185732</v>
      </c>
      <c r="D3418" s="9">
        <v>44390</v>
      </c>
      <c r="E3418" s="8" t="str">
        <f>TEXT(Table1[[#This Row],[Invoice Date]],"dd-mm-yyyy")</f>
        <v>13-07-2021</v>
      </c>
      <c r="F3418" s="1" t="str">
        <f t="shared" si="212"/>
        <v>July</v>
      </c>
      <c r="G3418" s="1" t="str">
        <f t="shared" si="213"/>
        <v>2021</v>
      </c>
      <c r="H3418" s="1" t="str">
        <f t="shared" si="214"/>
        <v>Tuesday</v>
      </c>
      <c r="I3418" s="1" t="str">
        <f t="shared" si="215"/>
        <v>13</v>
      </c>
      <c r="J3418" t="s">
        <v>14</v>
      </c>
      <c r="K3418" t="s">
        <v>120</v>
      </c>
      <c r="L3418" t="s">
        <v>121</v>
      </c>
      <c r="M3418" t="s">
        <v>22</v>
      </c>
      <c r="N3418">
        <v>60</v>
      </c>
      <c r="O3418">
        <v>500</v>
      </c>
      <c r="P3418">
        <v>300000</v>
      </c>
      <c r="Q3418">
        <v>120000</v>
      </c>
      <c r="R3418">
        <v>0.4</v>
      </c>
      <c r="S3418" t="s">
        <v>17</v>
      </c>
      <c r="T3418" t="str">
        <f>IF(Table1[[#This Row],[Units Sold]]&gt; 700,"High Units","low Units")</f>
        <v>low Units</v>
      </c>
      <c r="U3418">
        <f>SUM(Table1[[#This Row],[Operating Profit]])/SUM(Table1[Operating Profit])*100</f>
        <v>3.6129873672318222E-2</v>
      </c>
      <c r="V3418">
        <f>SUM(Table1[[#This Row],[Price per Unit]]*Table1[[#This Row],[Units Sold]])</f>
        <v>30000</v>
      </c>
      <c r="W3418">
        <f>SUM(Table1[[#This Row],[Total Sales]]-Table1[[#This Row],[Operating Profit]])</f>
        <v>180000</v>
      </c>
      <c r="X3418">
        <f>SUM(Table1[[#This Row],[Total Sales]]-Table1[[#This Row],[Cost]])</f>
        <v>120000</v>
      </c>
      <c r="Y3418">
        <f>SUM(Table1[[#This Row],[profit/loss]])/SUM(Table1[profit/loss])</f>
        <v>3.6129873672318221E-4</v>
      </c>
    </row>
    <row r="3419" spans="1:25" x14ac:dyDescent="0.3">
      <c r="A3419" t="s">
        <v>13</v>
      </c>
      <c r="B3419" t="s">
        <v>17</v>
      </c>
      <c r="C3419">
        <v>1185732</v>
      </c>
      <c r="D3419" s="9">
        <v>44422</v>
      </c>
      <c r="E3419" s="8" t="str">
        <f>TEXT(Table1[[#This Row],[Invoice Date]],"dd-mm-yyyy")</f>
        <v>14-08-2021</v>
      </c>
      <c r="F3419" s="1" t="str">
        <f t="shared" si="212"/>
        <v>August</v>
      </c>
      <c r="G3419" s="1" t="str">
        <f t="shared" si="213"/>
        <v>2021</v>
      </c>
      <c r="H3419" s="1" t="str">
        <f t="shared" si="214"/>
        <v>Saturday</v>
      </c>
      <c r="I3419" s="1" t="str">
        <f t="shared" si="215"/>
        <v>14</v>
      </c>
      <c r="J3419" t="s">
        <v>14</v>
      </c>
      <c r="K3419" t="s">
        <v>120</v>
      </c>
      <c r="L3419" t="s">
        <v>121</v>
      </c>
      <c r="M3419" t="s">
        <v>16</v>
      </c>
      <c r="N3419">
        <v>55</v>
      </c>
      <c r="O3419">
        <v>650</v>
      </c>
      <c r="P3419">
        <v>357500</v>
      </c>
      <c r="Q3419">
        <v>125125</v>
      </c>
      <c r="R3419">
        <v>0.35</v>
      </c>
      <c r="S3419" t="s">
        <v>17</v>
      </c>
      <c r="T3419" t="str">
        <f>IF(Table1[[#This Row],[Units Sold]]&gt; 700,"High Units","low Units")</f>
        <v>low Units</v>
      </c>
      <c r="U3419">
        <f>SUM(Table1[[#This Row],[Operating Profit]])/SUM(Table1[Operating Profit])*100</f>
        <v>3.7672920360406807E-2</v>
      </c>
      <c r="V3419">
        <f>SUM(Table1[[#This Row],[Price per Unit]]*Table1[[#This Row],[Units Sold]])</f>
        <v>35750</v>
      </c>
      <c r="W3419">
        <f>SUM(Table1[[#This Row],[Total Sales]]-Table1[[#This Row],[Operating Profit]])</f>
        <v>232375</v>
      </c>
      <c r="X3419">
        <f>SUM(Table1[[#This Row],[Total Sales]]-Table1[[#This Row],[Cost]])</f>
        <v>125125</v>
      </c>
      <c r="Y3419">
        <f>SUM(Table1[[#This Row],[profit/loss]])/SUM(Table1[profit/loss])</f>
        <v>3.7672920360406808E-4</v>
      </c>
    </row>
    <row r="3420" spans="1:25" x14ac:dyDescent="0.3">
      <c r="A3420" t="s">
        <v>13</v>
      </c>
      <c r="B3420" t="s">
        <v>17</v>
      </c>
      <c r="C3420">
        <v>1185732</v>
      </c>
      <c r="D3420" s="9">
        <v>44422</v>
      </c>
      <c r="E3420" s="8" t="str">
        <f>TEXT(Table1[[#This Row],[Invoice Date]],"dd-mm-yyyy")</f>
        <v>14-08-2021</v>
      </c>
      <c r="F3420" s="1" t="str">
        <f t="shared" si="212"/>
        <v>August</v>
      </c>
      <c r="G3420" s="1" t="str">
        <f t="shared" si="213"/>
        <v>2021</v>
      </c>
      <c r="H3420" s="1" t="str">
        <f t="shared" si="214"/>
        <v>Saturday</v>
      </c>
      <c r="I3420" s="1" t="str">
        <f t="shared" si="215"/>
        <v>14</v>
      </c>
      <c r="J3420" t="s">
        <v>14</v>
      </c>
      <c r="K3420" t="s">
        <v>120</v>
      </c>
      <c r="L3420" t="s">
        <v>121</v>
      </c>
      <c r="M3420" t="s">
        <v>18</v>
      </c>
      <c r="N3420">
        <v>50</v>
      </c>
      <c r="O3420">
        <v>425</v>
      </c>
      <c r="P3420">
        <v>212500</v>
      </c>
      <c r="Q3420">
        <v>74375</v>
      </c>
      <c r="R3420">
        <v>0.35</v>
      </c>
      <c r="S3420" t="s">
        <v>17</v>
      </c>
      <c r="T3420" t="str">
        <f>IF(Table1[[#This Row],[Units Sold]]&gt; 700,"High Units","low Units")</f>
        <v>low Units</v>
      </c>
      <c r="U3420">
        <f>SUM(Table1[[#This Row],[Operating Profit]])/SUM(Table1[Operating Profit])*100</f>
        <v>2.2392994619822231E-2</v>
      </c>
      <c r="V3420">
        <f>SUM(Table1[[#This Row],[Price per Unit]]*Table1[[#This Row],[Units Sold]])</f>
        <v>21250</v>
      </c>
      <c r="W3420">
        <f>SUM(Table1[[#This Row],[Total Sales]]-Table1[[#This Row],[Operating Profit]])</f>
        <v>138125</v>
      </c>
      <c r="X3420">
        <f>SUM(Table1[[#This Row],[Total Sales]]-Table1[[#This Row],[Cost]])</f>
        <v>74375</v>
      </c>
      <c r="Y3420">
        <f>SUM(Table1[[#This Row],[profit/loss]])/SUM(Table1[profit/loss])</f>
        <v>2.239299461982223E-4</v>
      </c>
    </row>
    <row r="3421" spans="1:25" x14ac:dyDescent="0.3">
      <c r="A3421" t="s">
        <v>13</v>
      </c>
      <c r="B3421" t="s">
        <v>17</v>
      </c>
      <c r="C3421">
        <v>1185732</v>
      </c>
      <c r="D3421" s="9">
        <v>44422</v>
      </c>
      <c r="E3421" s="8" t="str">
        <f>TEXT(Table1[[#This Row],[Invoice Date]],"dd-mm-yyyy")</f>
        <v>14-08-2021</v>
      </c>
      <c r="F3421" s="1" t="str">
        <f t="shared" si="212"/>
        <v>August</v>
      </c>
      <c r="G3421" s="1" t="str">
        <f t="shared" si="213"/>
        <v>2021</v>
      </c>
      <c r="H3421" s="1" t="str">
        <f t="shared" si="214"/>
        <v>Saturday</v>
      </c>
      <c r="I3421" s="1" t="str">
        <f t="shared" si="215"/>
        <v>14</v>
      </c>
      <c r="J3421" t="s">
        <v>14</v>
      </c>
      <c r="K3421" t="s">
        <v>120</v>
      </c>
      <c r="L3421" t="s">
        <v>121</v>
      </c>
      <c r="M3421" t="s">
        <v>19</v>
      </c>
      <c r="N3421">
        <v>45</v>
      </c>
      <c r="O3421">
        <v>350</v>
      </c>
      <c r="P3421">
        <v>157500</v>
      </c>
      <c r="Q3421">
        <v>63000</v>
      </c>
      <c r="R3421">
        <v>0.4</v>
      </c>
      <c r="S3421" t="s">
        <v>17</v>
      </c>
      <c r="T3421" t="str">
        <f>IF(Table1[[#This Row],[Units Sold]]&gt; 700,"High Units","low Units")</f>
        <v>low Units</v>
      </c>
      <c r="U3421">
        <f>SUM(Table1[[#This Row],[Operating Profit]])/SUM(Table1[Operating Profit])*100</f>
        <v>1.8968183677967064E-2</v>
      </c>
      <c r="V3421">
        <f>SUM(Table1[[#This Row],[Price per Unit]]*Table1[[#This Row],[Units Sold]])</f>
        <v>15750</v>
      </c>
      <c r="W3421">
        <f>SUM(Table1[[#This Row],[Total Sales]]-Table1[[#This Row],[Operating Profit]])</f>
        <v>94500</v>
      </c>
      <c r="X3421">
        <f>SUM(Table1[[#This Row],[Total Sales]]-Table1[[#This Row],[Cost]])</f>
        <v>63000</v>
      </c>
      <c r="Y3421">
        <f>SUM(Table1[[#This Row],[profit/loss]])/SUM(Table1[profit/loss])</f>
        <v>1.8968183677967065E-4</v>
      </c>
    </row>
    <row r="3422" spans="1:25" x14ac:dyDescent="0.3">
      <c r="A3422" t="s">
        <v>13</v>
      </c>
      <c r="B3422" t="s">
        <v>17</v>
      </c>
      <c r="C3422">
        <v>1185732</v>
      </c>
      <c r="D3422" s="9">
        <v>44422</v>
      </c>
      <c r="E3422" s="8" t="str">
        <f>TEXT(Table1[[#This Row],[Invoice Date]],"dd-mm-yyyy")</f>
        <v>14-08-2021</v>
      </c>
      <c r="F3422" s="1" t="str">
        <f t="shared" si="212"/>
        <v>August</v>
      </c>
      <c r="G3422" s="1" t="str">
        <f t="shared" si="213"/>
        <v>2021</v>
      </c>
      <c r="H3422" s="1" t="str">
        <f t="shared" si="214"/>
        <v>Saturday</v>
      </c>
      <c r="I3422" s="1" t="str">
        <f t="shared" si="215"/>
        <v>14</v>
      </c>
      <c r="J3422" t="s">
        <v>14</v>
      </c>
      <c r="K3422" t="s">
        <v>120</v>
      </c>
      <c r="L3422" t="s">
        <v>121</v>
      </c>
      <c r="M3422" t="s">
        <v>20</v>
      </c>
      <c r="N3422">
        <v>45</v>
      </c>
      <c r="O3422">
        <v>250</v>
      </c>
      <c r="P3422">
        <v>112500</v>
      </c>
      <c r="Q3422">
        <v>45000</v>
      </c>
      <c r="R3422">
        <v>0.4</v>
      </c>
      <c r="S3422" t="s">
        <v>17</v>
      </c>
      <c r="T3422" t="str">
        <f>IF(Table1[[#This Row],[Units Sold]]&gt; 700,"High Units","low Units")</f>
        <v>low Units</v>
      </c>
      <c r="U3422">
        <f>SUM(Table1[[#This Row],[Operating Profit]])/SUM(Table1[Operating Profit])*100</f>
        <v>1.3548702627119333E-2</v>
      </c>
      <c r="V3422">
        <f>SUM(Table1[[#This Row],[Price per Unit]]*Table1[[#This Row],[Units Sold]])</f>
        <v>11250</v>
      </c>
      <c r="W3422">
        <f>SUM(Table1[[#This Row],[Total Sales]]-Table1[[#This Row],[Operating Profit]])</f>
        <v>67500</v>
      </c>
      <c r="X3422">
        <f>SUM(Table1[[#This Row],[Total Sales]]-Table1[[#This Row],[Cost]])</f>
        <v>45000</v>
      </c>
      <c r="Y3422">
        <f>SUM(Table1[[#This Row],[profit/loss]])/SUM(Table1[profit/loss])</f>
        <v>1.3548702627119334E-4</v>
      </c>
    </row>
    <row r="3423" spans="1:25" x14ac:dyDescent="0.3">
      <c r="A3423" t="s">
        <v>13</v>
      </c>
      <c r="B3423" t="s">
        <v>17</v>
      </c>
      <c r="C3423">
        <v>1185732</v>
      </c>
      <c r="D3423" s="9">
        <v>44422</v>
      </c>
      <c r="E3423" s="8" t="str">
        <f>TEXT(Table1[[#This Row],[Invoice Date]],"dd-mm-yyyy")</f>
        <v>14-08-2021</v>
      </c>
      <c r="F3423" s="1" t="str">
        <f t="shared" si="212"/>
        <v>August</v>
      </c>
      <c r="G3423" s="1" t="str">
        <f t="shared" si="213"/>
        <v>2021</v>
      </c>
      <c r="H3423" s="1" t="str">
        <f t="shared" si="214"/>
        <v>Saturday</v>
      </c>
      <c r="I3423" s="1" t="str">
        <f t="shared" si="215"/>
        <v>14</v>
      </c>
      <c r="J3423" t="s">
        <v>14</v>
      </c>
      <c r="K3423" t="s">
        <v>120</v>
      </c>
      <c r="L3423" t="s">
        <v>121</v>
      </c>
      <c r="M3423" t="s">
        <v>21</v>
      </c>
      <c r="N3423">
        <v>55</v>
      </c>
      <c r="O3423">
        <v>225</v>
      </c>
      <c r="P3423">
        <v>123750</v>
      </c>
      <c r="Q3423">
        <v>37125</v>
      </c>
      <c r="R3423">
        <v>0.3</v>
      </c>
      <c r="S3423" t="s">
        <v>17</v>
      </c>
      <c r="T3423" t="str">
        <f>IF(Table1[[#This Row],[Units Sold]]&gt; 700,"High Units","low Units")</f>
        <v>low Units</v>
      </c>
      <c r="U3423">
        <f>SUM(Table1[[#This Row],[Operating Profit]])/SUM(Table1[Operating Profit])*100</f>
        <v>1.1177679667373449E-2</v>
      </c>
      <c r="V3423">
        <f>SUM(Table1[[#This Row],[Price per Unit]]*Table1[[#This Row],[Units Sold]])</f>
        <v>12375</v>
      </c>
      <c r="W3423">
        <f>SUM(Table1[[#This Row],[Total Sales]]-Table1[[#This Row],[Operating Profit]])</f>
        <v>86625</v>
      </c>
      <c r="X3423">
        <f>SUM(Table1[[#This Row],[Total Sales]]-Table1[[#This Row],[Cost]])</f>
        <v>37125</v>
      </c>
      <c r="Y3423">
        <f>SUM(Table1[[#This Row],[profit/loss]])/SUM(Table1[profit/loss])</f>
        <v>1.1177679667373449E-4</v>
      </c>
    </row>
    <row r="3424" spans="1:25" x14ac:dyDescent="0.3">
      <c r="A3424" t="s">
        <v>13</v>
      </c>
      <c r="B3424" t="s">
        <v>17</v>
      </c>
      <c r="C3424">
        <v>1185732</v>
      </c>
      <c r="D3424" s="9">
        <v>44422</v>
      </c>
      <c r="E3424" s="8" t="str">
        <f>TEXT(Table1[[#This Row],[Invoice Date]],"dd-mm-yyyy")</f>
        <v>14-08-2021</v>
      </c>
      <c r="F3424" s="1" t="str">
        <f t="shared" si="212"/>
        <v>August</v>
      </c>
      <c r="G3424" s="1" t="str">
        <f t="shared" si="213"/>
        <v>2021</v>
      </c>
      <c r="H3424" s="1" t="str">
        <f t="shared" si="214"/>
        <v>Saturday</v>
      </c>
      <c r="I3424" s="1" t="str">
        <f t="shared" si="215"/>
        <v>14</v>
      </c>
      <c r="J3424" t="s">
        <v>14</v>
      </c>
      <c r="K3424" t="s">
        <v>120</v>
      </c>
      <c r="L3424" t="s">
        <v>121</v>
      </c>
      <c r="M3424" t="s">
        <v>22</v>
      </c>
      <c r="N3424">
        <v>60</v>
      </c>
      <c r="O3424">
        <v>400</v>
      </c>
      <c r="P3424">
        <v>240000</v>
      </c>
      <c r="Q3424">
        <v>96000</v>
      </c>
      <c r="R3424">
        <v>0.4</v>
      </c>
      <c r="S3424" t="s">
        <v>17</v>
      </c>
      <c r="T3424" t="str">
        <f>IF(Table1[[#This Row],[Units Sold]]&gt; 700,"High Units","low Units")</f>
        <v>low Units</v>
      </c>
      <c r="U3424">
        <f>SUM(Table1[[#This Row],[Operating Profit]])/SUM(Table1[Operating Profit])*100</f>
        <v>2.8903898937854576E-2</v>
      </c>
      <c r="V3424">
        <f>SUM(Table1[[#This Row],[Price per Unit]]*Table1[[#This Row],[Units Sold]])</f>
        <v>24000</v>
      </c>
      <c r="W3424">
        <f>SUM(Table1[[#This Row],[Total Sales]]-Table1[[#This Row],[Operating Profit]])</f>
        <v>144000</v>
      </c>
      <c r="X3424">
        <f>SUM(Table1[[#This Row],[Total Sales]]-Table1[[#This Row],[Cost]])</f>
        <v>96000</v>
      </c>
      <c r="Y3424">
        <f>SUM(Table1[[#This Row],[profit/loss]])/SUM(Table1[profit/loss])</f>
        <v>2.8903898937854576E-4</v>
      </c>
    </row>
    <row r="3425" spans="1:25" x14ac:dyDescent="0.3">
      <c r="A3425" t="s">
        <v>13</v>
      </c>
      <c r="B3425" t="s">
        <v>17</v>
      </c>
      <c r="C3425">
        <v>1185732</v>
      </c>
      <c r="D3425" s="9">
        <v>44452</v>
      </c>
      <c r="E3425" s="8" t="str">
        <f>TEXT(Table1[[#This Row],[Invoice Date]],"dd-mm-yyyy")</f>
        <v>13-09-2021</v>
      </c>
      <c r="F3425" s="1" t="str">
        <f t="shared" si="212"/>
        <v>September</v>
      </c>
      <c r="G3425" s="1" t="str">
        <f t="shared" si="213"/>
        <v>2021</v>
      </c>
      <c r="H3425" s="1" t="str">
        <f t="shared" si="214"/>
        <v>Monday</v>
      </c>
      <c r="I3425" s="1" t="str">
        <f t="shared" si="215"/>
        <v>13</v>
      </c>
      <c r="J3425" t="s">
        <v>14</v>
      </c>
      <c r="K3425" t="s">
        <v>120</v>
      </c>
      <c r="L3425" t="s">
        <v>121</v>
      </c>
      <c r="M3425" t="s">
        <v>16</v>
      </c>
      <c r="N3425">
        <v>55</v>
      </c>
      <c r="O3425">
        <v>525</v>
      </c>
      <c r="P3425">
        <v>288750</v>
      </c>
      <c r="Q3425">
        <v>101063</v>
      </c>
      <c r="R3425">
        <v>0.35</v>
      </c>
      <c r="S3425" t="s">
        <v>17</v>
      </c>
      <c r="T3425" t="str">
        <f>IF(Table1[[#This Row],[Units Sold]]&gt; 700,"High Units","low Units")</f>
        <v>low Units</v>
      </c>
      <c r="U3425">
        <f>SUM(Table1[[#This Row],[Operating Profit]])/SUM(Table1[Operating Profit])*100</f>
        <v>3.0428278524545802E-2</v>
      </c>
      <c r="V3425">
        <f>SUM(Table1[[#This Row],[Price per Unit]]*Table1[[#This Row],[Units Sold]])</f>
        <v>28875</v>
      </c>
      <c r="W3425">
        <f>SUM(Table1[[#This Row],[Total Sales]]-Table1[[#This Row],[Operating Profit]])</f>
        <v>187687</v>
      </c>
      <c r="X3425">
        <f>SUM(Table1[[#This Row],[Total Sales]]-Table1[[#This Row],[Cost]])</f>
        <v>101063</v>
      </c>
      <c r="Y3425">
        <f>SUM(Table1[[#This Row],[profit/loss]])/SUM(Table1[profit/loss])</f>
        <v>3.0428278524545802E-4</v>
      </c>
    </row>
    <row r="3426" spans="1:25" x14ac:dyDescent="0.3">
      <c r="A3426" t="s">
        <v>13</v>
      </c>
      <c r="B3426" t="s">
        <v>17</v>
      </c>
      <c r="C3426">
        <v>1185732</v>
      </c>
      <c r="D3426" s="9">
        <v>44452</v>
      </c>
      <c r="E3426" s="8" t="str">
        <f>TEXT(Table1[[#This Row],[Invoice Date]],"dd-mm-yyyy")</f>
        <v>13-09-2021</v>
      </c>
      <c r="F3426" s="1" t="str">
        <f t="shared" si="212"/>
        <v>September</v>
      </c>
      <c r="G3426" s="1" t="str">
        <f t="shared" si="213"/>
        <v>2021</v>
      </c>
      <c r="H3426" s="1" t="str">
        <f t="shared" si="214"/>
        <v>Monday</v>
      </c>
      <c r="I3426" s="1" t="str">
        <f t="shared" si="215"/>
        <v>13</v>
      </c>
      <c r="J3426" t="s">
        <v>14</v>
      </c>
      <c r="K3426" t="s">
        <v>120</v>
      </c>
      <c r="L3426" t="s">
        <v>121</v>
      </c>
      <c r="M3426" t="s">
        <v>18</v>
      </c>
      <c r="N3426">
        <v>50</v>
      </c>
      <c r="O3426">
        <v>325</v>
      </c>
      <c r="P3426">
        <v>162500</v>
      </c>
      <c r="Q3426">
        <v>56875</v>
      </c>
      <c r="R3426">
        <v>0.35</v>
      </c>
      <c r="S3426" t="s">
        <v>17</v>
      </c>
      <c r="T3426" t="str">
        <f>IF(Table1[[#This Row],[Units Sold]]&gt; 700,"High Units","low Units")</f>
        <v>low Units</v>
      </c>
      <c r="U3426">
        <f>SUM(Table1[[#This Row],[Operating Profit]])/SUM(Table1[Operating Profit])*100</f>
        <v>1.7124054709275825E-2</v>
      </c>
      <c r="V3426">
        <f>SUM(Table1[[#This Row],[Price per Unit]]*Table1[[#This Row],[Units Sold]])</f>
        <v>16250</v>
      </c>
      <c r="W3426">
        <f>SUM(Table1[[#This Row],[Total Sales]]-Table1[[#This Row],[Operating Profit]])</f>
        <v>105625</v>
      </c>
      <c r="X3426">
        <f>SUM(Table1[[#This Row],[Total Sales]]-Table1[[#This Row],[Cost]])</f>
        <v>56875</v>
      </c>
      <c r="Y3426">
        <f>SUM(Table1[[#This Row],[profit/loss]])/SUM(Table1[profit/loss])</f>
        <v>1.7124054709275824E-4</v>
      </c>
    </row>
    <row r="3427" spans="1:25" x14ac:dyDescent="0.3">
      <c r="A3427" t="s">
        <v>13</v>
      </c>
      <c r="B3427" t="s">
        <v>17</v>
      </c>
      <c r="C3427">
        <v>1185732</v>
      </c>
      <c r="D3427" s="9">
        <v>44452</v>
      </c>
      <c r="E3427" s="8" t="str">
        <f>TEXT(Table1[[#This Row],[Invoice Date]],"dd-mm-yyyy")</f>
        <v>13-09-2021</v>
      </c>
      <c r="F3427" s="1" t="str">
        <f t="shared" si="212"/>
        <v>September</v>
      </c>
      <c r="G3427" s="1" t="str">
        <f t="shared" si="213"/>
        <v>2021</v>
      </c>
      <c r="H3427" s="1" t="str">
        <f t="shared" si="214"/>
        <v>Monday</v>
      </c>
      <c r="I3427" s="1" t="str">
        <f t="shared" si="215"/>
        <v>13</v>
      </c>
      <c r="J3427" t="s">
        <v>14</v>
      </c>
      <c r="K3427" t="s">
        <v>120</v>
      </c>
      <c r="L3427" t="s">
        <v>121</v>
      </c>
      <c r="M3427" t="s">
        <v>19</v>
      </c>
      <c r="N3427">
        <v>45</v>
      </c>
      <c r="O3427">
        <v>225</v>
      </c>
      <c r="P3427">
        <v>101250</v>
      </c>
      <c r="Q3427">
        <v>40500</v>
      </c>
      <c r="R3427">
        <v>0.4</v>
      </c>
      <c r="S3427" t="s">
        <v>17</v>
      </c>
      <c r="T3427" t="str">
        <f>IF(Table1[[#This Row],[Units Sold]]&gt; 700,"High Units","low Units")</f>
        <v>low Units</v>
      </c>
      <c r="U3427">
        <f>SUM(Table1[[#This Row],[Operating Profit]])/SUM(Table1[Operating Profit])*100</f>
        <v>1.21938323644074E-2</v>
      </c>
      <c r="V3427">
        <f>SUM(Table1[[#This Row],[Price per Unit]]*Table1[[#This Row],[Units Sold]])</f>
        <v>10125</v>
      </c>
      <c r="W3427">
        <f>SUM(Table1[[#This Row],[Total Sales]]-Table1[[#This Row],[Operating Profit]])</f>
        <v>60750</v>
      </c>
      <c r="X3427">
        <f>SUM(Table1[[#This Row],[Total Sales]]-Table1[[#This Row],[Cost]])</f>
        <v>40500</v>
      </c>
      <c r="Y3427">
        <f>SUM(Table1[[#This Row],[profit/loss]])/SUM(Table1[profit/loss])</f>
        <v>1.2193832364407399E-4</v>
      </c>
    </row>
    <row r="3428" spans="1:25" x14ac:dyDescent="0.3">
      <c r="A3428" t="s">
        <v>13</v>
      </c>
      <c r="B3428" t="s">
        <v>17</v>
      </c>
      <c r="C3428">
        <v>1185732</v>
      </c>
      <c r="D3428" s="9">
        <v>44452</v>
      </c>
      <c r="E3428" s="8" t="str">
        <f>TEXT(Table1[[#This Row],[Invoice Date]],"dd-mm-yyyy")</f>
        <v>13-09-2021</v>
      </c>
      <c r="F3428" s="1" t="str">
        <f t="shared" si="212"/>
        <v>September</v>
      </c>
      <c r="G3428" s="1" t="str">
        <f t="shared" si="213"/>
        <v>2021</v>
      </c>
      <c r="H3428" s="1" t="str">
        <f t="shared" si="214"/>
        <v>Monday</v>
      </c>
      <c r="I3428" s="1" t="str">
        <f t="shared" si="215"/>
        <v>13</v>
      </c>
      <c r="J3428" t="s">
        <v>14</v>
      </c>
      <c r="K3428" t="s">
        <v>120</v>
      </c>
      <c r="L3428" t="s">
        <v>121</v>
      </c>
      <c r="M3428" t="s">
        <v>20</v>
      </c>
      <c r="N3428">
        <v>45</v>
      </c>
      <c r="O3428">
        <v>200</v>
      </c>
      <c r="P3428">
        <v>90000</v>
      </c>
      <c r="Q3428">
        <v>36000</v>
      </c>
      <c r="R3428">
        <v>0.4</v>
      </c>
      <c r="S3428" t="s">
        <v>17</v>
      </c>
      <c r="T3428" t="str">
        <f>IF(Table1[[#This Row],[Units Sold]]&gt; 700,"High Units","low Units")</f>
        <v>low Units</v>
      </c>
      <c r="U3428">
        <f>SUM(Table1[[#This Row],[Operating Profit]])/SUM(Table1[Operating Profit])*100</f>
        <v>1.0838962101695467E-2</v>
      </c>
      <c r="V3428">
        <f>SUM(Table1[[#This Row],[Price per Unit]]*Table1[[#This Row],[Units Sold]])</f>
        <v>9000</v>
      </c>
      <c r="W3428">
        <f>SUM(Table1[[#This Row],[Total Sales]]-Table1[[#This Row],[Operating Profit]])</f>
        <v>54000</v>
      </c>
      <c r="X3428">
        <f>SUM(Table1[[#This Row],[Total Sales]]-Table1[[#This Row],[Cost]])</f>
        <v>36000</v>
      </c>
      <c r="Y3428">
        <f>SUM(Table1[[#This Row],[profit/loss]])/SUM(Table1[profit/loss])</f>
        <v>1.0838962101695467E-4</v>
      </c>
    </row>
    <row r="3429" spans="1:25" x14ac:dyDescent="0.3">
      <c r="A3429" t="s">
        <v>13</v>
      </c>
      <c r="B3429" t="s">
        <v>17</v>
      </c>
      <c r="C3429">
        <v>1185732</v>
      </c>
      <c r="D3429" s="9">
        <v>44452</v>
      </c>
      <c r="E3429" s="8" t="str">
        <f>TEXT(Table1[[#This Row],[Invoice Date]],"dd-mm-yyyy")</f>
        <v>13-09-2021</v>
      </c>
      <c r="F3429" s="1" t="str">
        <f t="shared" si="212"/>
        <v>September</v>
      </c>
      <c r="G3429" s="1" t="str">
        <f t="shared" si="213"/>
        <v>2021</v>
      </c>
      <c r="H3429" s="1" t="str">
        <f t="shared" si="214"/>
        <v>Monday</v>
      </c>
      <c r="I3429" s="1" t="str">
        <f t="shared" si="215"/>
        <v>13</v>
      </c>
      <c r="J3429" t="s">
        <v>14</v>
      </c>
      <c r="K3429" t="s">
        <v>120</v>
      </c>
      <c r="L3429" t="s">
        <v>121</v>
      </c>
      <c r="M3429" t="s">
        <v>21</v>
      </c>
      <c r="N3429">
        <v>55</v>
      </c>
      <c r="O3429">
        <v>200</v>
      </c>
      <c r="P3429">
        <v>110000</v>
      </c>
      <c r="Q3429">
        <v>33000</v>
      </c>
      <c r="R3429">
        <v>0.3</v>
      </c>
      <c r="S3429" t="s">
        <v>17</v>
      </c>
      <c r="T3429" t="str">
        <f>IF(Table1[[#This Row],[Units Sold]]&gt; 700,"High Units","low Units")</f>
        <v>low Units</v>
      </c>
      <c r="U3429">
        <f>SUM(Table1[[#This Row],[Operating Profit]])/SUM(Table1[Operating Profit])*100</f>
        <v>9.9357152598875103E-3</v>
      </c>
      <c r="V3429">
        <f>SUM(Table1[[#This Row],[Price per Unit]]*Table1[[#This Row],[Units Sold]])</f>
        <v>11000</v>
      </c>
      <c r="W3429">
        <f>SUM(Table1[[#This Row],[Total Sales]]-Table1[[#This Row],[Operating Profit]])</f>
        <v>77000</v>
      </c>
      <c r="X3429">
        <f>SUM(Table1[[#This Row],[Total Sales]]-Table1[[#This Row],[Cost]])</f>
        <v>33000</v>
      </c>
      <c r="Y3429">
        <f>SUM(Table1[[#This Row],[profit/loss]])/SUM(Table1[profit/loss])</f>
        <v>9.9357152598875109E-5</v>
      </c>
    </row>
    <row r="3430" spans="1:25" x14ac:dyDescent="0.3">
      <c r="A3430" t="s">
        <v>13</v>
      </c>
      <c r="B3430" t="s">
        <v>17</v>
      </c>
      <c r="C3430">
        <v>1185732</v>
      </c>
      <c r="D3430" s="9">
        <v>44452</v>
      </c>
      <c r="E3430" s="8" t="str">
        <f>TEXT(Table1[[#This Row],[Invoice Date]],"dd-mm-yyyy")</f>
        <v>13-09-2021</v>
      </c>
      <c r="F3430" s="1" t="str">
        <f t="shared" si="212"/>
        <v>September</v>
      </c>
      <c r="G3430" s="1" t="str">
        <f t="shared" si="213"/>
        <v>2021</v>
      </c>
      <c r="H3430" s="1" t="str">
        <f t="shared" si="214"/>
        <v>Monday</v>
      </c>
      <c r="I3430" s="1" t="str">
        <f t="shared" si="215"/>
        <v>13</v>
      </c>
      <c r="J3430" t="s">
        <v>14</v>
      </c>
      <c r="K3430" t="s">
        <v>120</v>
      </c>
      <c r="L3430" t="s">
        <v>121</v>
      </c>
      <c r="M3430" t="s">
        <v>22</v>
      </c>
      <c r="N3430">
        <v>60</v>
      </c>
      <c r="O3430">
        <v>300</v>
      </c>
      <c r="P3430">
        <v>180000</v>
      </c>
      <c r="Q3430">
        <v>72000</v>
      </c>
      <c r="R3430">
        <v>0.4</v>
      </c>
      <c r="S3430" t="s">
        <v>17</v>
      </c>
      <c r="T3430" t="str">
        <f>IF(Table1[[#This Row],[Units Sold]]&gt; 700,"High Units","low Units")</f>
        <v>low Units</v>
      </c>
      <c r="U3430">
        <f>SUM(Table1[[#This Row],[Operating Profit]])/SUM(Table1[Operating Profit])*100</f>
        <v>2.1677924203390934E-2</v>
      </c>
      <c r="V3430">
        <f>SUM(Table1[[#This Row],[Price per Unit]]*Table1[[#This Row],[Units Sold]])</f>
        <v>18000</v>
      </c>
      <c r="W3430">
        <f>SUM(Table1[[#This Row],[Total Sales]]-Table1[[#This Row],[Operating Profit]])</f>
        <v>108000</v>
      </c>
      <c r="X3430">
        <f>SUM(Table1[[#This Row],[Total Sales]]-Table1[[#This Row],[Cost]])</f>
        <v>72000</v>
      </c>
      <c r="Y3430">
        <f>SUM(Table1[[#This Row],[profit/loss]])/SUM(Table1[profit/loss])</f>
        <v>2.1677924203390933E-4</v>
      </c>
    </row>
    <row r="3431" spans="1:25" x14ac:dyDescent="0.3">
      <c r="A3431" t="s">
        <v>13</v>
      </c>
      <c r="B3431" t="s">
        <v>17</v>
      </c>
      <c r="C3431">
        <v>1185732</v>
      </c>
      <c r="D3431" s="9">
        <v>44484</v>
      </c>
      <c r="E3431" s="8" t="str">
        <f>TEXT(Table1[[#This Row],[Invoice Date]],"dd-mm-yyyy")</f>
        <v>15-10-2021</v>
      </c>
      <c r="F3431" s="1" t="str">
        <f t="shared" si="212"/>
        <v>October</v>
      </c>
      <c r="G3431" s="1" t="str">
        <f t="shared" si="213"/>
        <v>2021</v>
      </c>
      <c r="H3431" s="1" t="str">
        <f t="shared" si="214"/>
        <v>Friday</v>
      </c>
      <c r="I3431" s="1" t="str">
        <f t="shared" si="215"/>
        <v>15</v>
      </c>
      <c r="J3431" t="s">
        <v>14</v>
      </c>
      <c r="K3431" t="s">
        <v>120</v>
      </c>
      <c r="L3431" t="s">
        <v>121</v>
      </c>
      <c r="M3431" t="s">
        <v>16</v>
      </c>
      <c r="N3431">
        <v>60</v>
      </c>
      <c r="O3431">
        <v>475</v>
      </c>
      <c r="P3431">
        <v>285000</v>
      </c>
      <c r="Q3431">
        <v>99750</v>
      </c>
      <c r="R3431">
        <v>0.35</v>
      </c>
      <c r="S3431" t="s">
        <v>17</v>
      </c>
      <c r="T3431" t="str">
        <f>IF(Table1[[#This Row],[Units Sold]]&gt; 700,"High Units","low Units")</f>
        <v>low Units</v>
      </c>
      <c r="U3431">
        <f>SUM(Table1[[#This Row],[Operating Profit]])/SUM(Table1[Operating Profit])*100</f>
        <v>3.0032957490114521E-2</v>
      </c>
      <c r="V3431">
        <f>SUM(Table1[[#This Row],[Price per Unit]]*Table1[[#This Row],[Units Sold]])</f>
        <v>28500</v>
      </c>
      <c r="W3431">
        <f>SUM(Table1[[#This Row],[Total Sales]]-Table1[[#This Row],[Operating Profit]])</f>
        <v>185250</v>
      </c>
      <c r="X3431">
        <f>SUM(Table1[[#This Row],[Total Sales]]-Table1[[#This Row],[Cost]])</f>
        <v>99750</v>
      </c>
      <c r="Y3431">
        <f>SUM(Table1[[#This Row],[profit/loss]])/SUM(Table1[profit/loss])</f>
        <v>3.0032957490114519E-4</v>
      </c>
    </row>
    <row r="3432" spans="1:25" x14ac:dyDescent="0.3">
      <c r="A3432" t="s">
        <v>13</v>
      </c>
      <c r="B3432" t="s">
        <v>17</v>
      </c>
      <c r="C3432">
        <v>1185732</v>
      </c>
      <c r="D3432" s="9">
        <v>44484</v>
      </c>
      <c r="E3432" s="8" t="str">
        <f>TEXT(Table1[[#This Row],[Invoice Date]],"dd-mm-yyyy")</f>
        <v>15-10-2021</v>
      </c>
      <c r="F3432" s="1" t="str">
        <f t="shared" si="212"/>
        <v>October</v>
      </c>
      <c r="G3432" s="1" t="str">
        <f t="shared" si="213"/>
        <v>2021</v>
      </c>
      <c r="H3432" s="1" t="str">
        <f t="shared" si="214"/>
        <v>Friday</v>
      </c>
      <c r="I3432" s="1" t="str">
        <f t="shared" si="215"/>
        <v>15</v>
      </c>
      <c r="J3432" t="s">
        <v>14</v>
      </c>
      <c r="K3432" t="s">
        <v>120</v>
      </c>
      <c r="L3432" t="s">
        <v>121</v>
      </c>
      <c r="M3432" t="s">
        <v>18</v>
      </c>
      <c r="N3432">
        <v>55</v>
      </c>
      <c r="O3432">
        <v>300</v>
      </c>
      <c r="P3432">
        <v>165000</v>
      </c>
      <c r="Q3432">
        <v>57750</v>
      </c>
      <c r="R3432">
        <v>0.35</v>
      </c>
      <c r="S3432" t="s">
        <v>17</v>
      </c>
      <c r="T3432" t="str">
        <f>IF(Table1[[#This Row],[Units Sold]]&gt; 700,"High Units","low Units")</f>
        <v>low Units</v>
      </c>
      <c r="U3432">
        <f>SUM(Table1[[#This Row],[Operating Profit]])/SUM(Table1[Operating Profit])*100</f>
        <v>1.7387501704803143E-2</v>
      </c>
      <c r="V3432">
        <f>SUM(Table1[[#This Row],[Price per Unit]]*Table1[[#This Row],[Units Sold]])</f>
        <v>16500</v>
      </c>
      <c r="W3432">
        <f>SUM(Table1[[#This Row],[Total Sales]]-Table1[[#This Row],[Operating Profit]])</f>
        <v>107250</v>
      </c>
      <c r="X3432">
        <f>SUM(Table1[[#This Row],[Total Sales]]-Table1[[#This Row],[Cost]])</f>
        <v>57750</v>
      </c>
      <c r="Y3432">
        <f>SUM(Table1[[#This Row],[profit/loss]])/SUM(Table1[profit/loss])</f>
        <v>1.7387501704803143E-4</v>
      </c>
    </row>
    <row r="3433" spans="1:25" x14ac:dyDescent="0.3">
      <c r="A3433" t="s">
        <v>13</v>
      </c>
      <c r="B3433" t="s">
        <v>17</v>
      </c>
      <c r="C3433">
        <v>1185732</v>
      </c>
      <c r="D3433" s="9">
        <v>44484</v>
      </c>
      <c r="E3433" s="8" t="str">
        <f>TEXT(Table1[[#This Row],[Invoice Date]],"dd-mm-yyyy")</f>
        <v>15-10-2021</v>
      </c>
      <c r="F3433" s="1" t="str">
        <f t="shared" si="212"/>
        <v>October</v>
      </c>
      <c r="G3433" s="1" t="str">
        <f t="shared" si="213"/>
        <v>2021</v>
      </c>
      <c r="H3433" s="1" t="str">
        <f t="shared" si="214"/>
        <v>Friday</v>
      </c>
      <c r="I3433" s="1" t="str">
        <f t="shared" si="215"/>
        <v>15</v>
      </c>
      <c r="J3433" t="s">
        <v>14</v>
      </c>
      <c r="K3433" t="s">
        <v>120</v>
      </c>
      <c r="L3433" t="s">
        <v>121</v>
      </c>
      <c r="M3433" t="s">
        <v>19</v>
      </c>
      <c r="N3433">
        <v>55</v>
      </c>
      <c r="O3433">
        <v>200</v>
      </c>
      <c r="P3433">
        <v>110000</v>
      </c>
      <c r="Q3433">
        <v>44000</v>
      </c>
      <c r="R3433">
        <v>0.4</v>
      </c>
      <c r="S3433" t="s">
        <v>17</v>
      </c>
      <c r="T3433" t="str">
        <f>IF(Table1[[#This Row],[Units Sold]]&gt; 700,"High Units","low Units")</f>
        <v>low Units</v>
      </c>
      <c r="U3433">
        <f>SUM(Table1[[#This Row],[Operating Profit]])/SUM(Table1[Operating Profit])*100</f>
        <v>1.324762034651668E-2</v>
      </c>
      <c r="V3433">
        <f>SUM(Table1[[#This Row],[Price per Unit]]*Table1[[#This Row],[Units Sold]])</f>
        <v>11000</v>
      </c>
      <c r="W3433">
        <f>SUM(Table1[[#This Row],[Total Sales]]-Table1[[#This Row],[Operating Profit]])</f>
        <v>66000</v>
      </c>
      <c r="X3433">
        <f>SUM(Table1[[#This Row],[Total Sales]]-Table1[[#This Row],[Cost]])</f>
        <v>44000</v>
      </c>
      <c r="Y3433">
        <f>SUM(Table1[[#This Row],[profit/loss]])/SUM(Table1[profit/loss])</f>
        <v>1.324762034651668E-4</v>
      </c>
    </row>
    <row r="3434" spans="1:25" x14ac:dyDescent="0.3">
      <c r="A3434" t="s">
        <v>13</v>
      </c>
      <c r="B3434" t="s">
        <v>17</v>
      </c>
      <c r="C3434">
        <v>1185732</v>
      </c>
      <c r="D3434" s="9">
        <v>44484</v>
      </c>
      <c r="E3434" s="8" t="str">
        <f>TEXT(Table1[[#This Row],[Invoice Date]],"dd-mm-yyyy")</f>
        <v>15-10-2021</v>
      </c>
      <c r="F3434" s="1" t="str">
        <f t="shared" si="212"/>
        <v>October</v>
      </c>
      <c r="G3434" s="1" t="str">
        <f t="shared" si="213"/>
        <v>2021</v>
      </c>
      <c r="H3434" s="1" t="str">
        <f t="shared" si="214"/>
        <v>Friday</v>
      </c>
      <c r="I3434" s="1" t="str">
        <f t="shared" si="215"/>
        <v>15</v>
      </c>
      <c r="J3434" t="s">
        <v>14</v>
      </c>
      <c r="K3434" t="s">
        <v>120</v>
      </c>
      <c r="L3434" t="s">
        <v>121</v>
      </c>
      <c r="M3434" t="s">
        <v>20</v>
      </c>
      <c r="N3434">
        <v>55</v>
      </c>
      <c r="O3434">
        <v>175</v>
      </c>
      <c r="P3434">
        <v>96250</v>
      </c>
      <c r="Q3434">
        <v>38500</v>
      </c>
      <c r="R3434">
        <v>0.4</v>
      </c>
      <c r="S3434" t="s">
        <v>17</v>
      </c>
      <c r="T3434" t="str">
        <f>IF(Table1[[#This Row],[Units Sold]]&gt; 700,"High Units","low Units")</f>
        <v>low Units</v>
      </c>
      <c r="U3434">
        <f>SUM(Table1[[#This Row],[Operating Profit]])/SUM(Table1[Operating Profit])*100</f>
        <v>1.1591667803202095E-2</v>
      </c>
      <c r="V3434">
        <f>SUM(Table1[[#This Row],[Price per Unit]]*Table1[[#This Row],[Units Sold]])</f>
        <v>9625</v>
      </c>
      <c r="W3434">
        <f>SUM(Table1[[#This Row],[Total Sales]]-Table1[[#This Row],[Operating Profit]])</f>
        <v>57750</v>
      </c>
      <c r="X3434">
        <f>SUM(Table1[[#This Row],[Total Sales]]-Table1[[#This Row],[Cost]])</f>
        <v>38500</v>
      </c>
      <c r="Y3434">
        <f>SUM(Table1[[#This Row],[profit/loss]])/SUM(Table1[profit/loss])</f>
        <v>1.1591667803202096E-4</v>
      </c>
    </row>
    <row r="3435" spans="1:25" x14ac:dyDescent="0.3">
      <c r="A3435" t="s">
        <v>13</v>
      </c>
      <c r="B3435" t="s">
        <v>17</v>
      </c>
      <c r="C3435">
        <v>1185732</v>
      </c>
      <c r="D3435" s="9">
        <v>44484</v>
      </c>
      <c r="E3435" s="8" t="str">
        <f>TEXT(Table1[[#This Row],[Invoice Date]],"dd-mm-yyyy")</f>
        <v>15-10-2021</v>
      </c>
      <c r="F3435" s="1" t="str">
        <f t="shared" si="212"/>
        <v>October</v>
      </c>
      <c r="G3435" s="1" t="str">
        <f t="shared" si="213"/>
        <v>2021</v>
      </c>
      <c r="H3435" s="1" t="str">
        <f t="shared" si="214"/>
        <v>Friday</v>
      </c>
      <c r="I3435" s="1" t="str">
        <f t="shared" si="215"/>
        <v>15</v>
      </c>
      <c r="J3435" t="s">
        <v>14</v>
      </c>
      <c r="K3435" t="s">
        <v>120</v>
      </c>
      <c r="L3435" t="s">
        <v>121</v>
      </c>
      <c r="M3435" t="s">
        <v>21</v>
      </c>
      <c r="N3435">
        <v>65</v>
      </c>
      <c r="O3435">
        <v>175</v>
      </c>
      <c r="P3435">
        <v>113750</v>
      </c>
      <c r="Q3435">
        <v>34125</v>
      </c>
      <c r="R3435">
        <v>0.3</v>
      </c>
      <c r="S3435" t="s">
        <v>17</v>
      </c>
      <c r="T3435" t="str">
        <f>IF(Table1[[#This Row],[Units Sold]]&gt; 700,"High Units","low Units")</f>
        <v>low Units</v>
      </c>
      <c r="U3435">
        <f>SUM(Table1[[#This Row],[Operating Profit]])/SUM(Table1[Operating Profit])*100</f>
        <v>1.0274432825565493E-2</v>
      </c>
      <c r="V3435">
        <f>SUM(Table1[[#This Row],[Price per Unit]]*Table1[[#This Row],[Units Sold]])</f>
        <v>11375</v>
      </c>
      <c r="W3435">
        <f>SUM(Table1[[#This Row],[Total Sales]]-Table1[[#This Row],[Operating Profit]])</f>
        <v>79625</v>
      </c>
      <c r="X3435">
        <f>SUM(Table1[[#This Row],[Total Sales]]-Table1[[#This Row],[Cost]])</f>
        <v>34125</v>
      </c>
      <c r="Y3435">
        <f>SUM(Table1[[#This Row],[profit/loss]])/SUM(Table1[profit/loss])</f>
        <v>1.0274432825565493E-4</v>
      </c>
    </row>
    <row r="3436" spans="1:25" x14ac:dyDescent="0.3">
      <c r="A3436" t="s">
        <v>33</v>
      </c>
      <c r="B3436" t="s">
        <v>17</v>
      </c>
      <c r="C3436">
        <v>1185732</v>
      </c>
      <c r="D3436" s="9">
        <v>44484</v>
      </c>
      <c r="E3436" s="8" t="str">
        <f>TEXT(Table1[[#This Row],[Invoice Date]],"dd-mm-yyyy")</f>
        <v>15-10-2021</v>
      </c>
      <c r="F3436" s="1" t="str">
        <f t="shared" si="212"/>
        <v>October</v>
      </c>
      <c r="G3436" s="1" t="str">
        <f t="shared" si="213"/>
        <v>2021</v>
      </c>
      <c r="H3436" s="1" t="str">
        <f t="shared" si="214"/>
        <v>Friday</v>
      </c>
      <c r="I3436" s="1" t="str">
        <f t="shared" si="215"/>
        <v>15</v>
      </c>
      <c r="J3436" t="s">
        <v>14</v>
      </c>
      <c r="K3436" t="s">
        <v>120</v>
      </c>
      <c r="L3436" t="s">
        <v>121</v>
      </c>
      <c r="M3436" t="s">
        <v>22</v>
      </c>
      <c r="N3436">
        <v>70</v>
      </c>
      <c r="O3436">
        <v>300</v>
      </c>
      <c r="P3436">
        <v>210000</v>
      </c>
      <c r="Q3436">
        <v>84000</v>
      </c>
      <c r="R3436">
        <v>0.4</v>
      </c>
      <c r="S3436" t="s">
        <v>17</v>
      </c>
      <c r="T3436" t="str">
        <f>IF(Table1[[#This Row],[Units Sold]]&gt; 700,"High Units","low Units")</f>
        <v>low Units</v>
      </c>
      <c r="U3436">
        <f>SUM(Table1[[#This Row],[Operating Profit]])/SUM(Table1[Operating Profit])*100</f>
        <v>2.5290911570622753E-2</v>
      </c>
      <c r="V3436">
        <f>SUM(Table1[[#This Row],[Price per Unit]]*Table1[[#This Row],[Units Sold]])</f>
        <v>21000</v>
      </c>
      <c r="W3436">
        <f>SUM(Table1[[#This Row],[Total Sales]]-Table1[[#This Row],[Operating Profit]])</f>
        <v>126000</v>
      </c>
      <c r="X3436">
        <f>SUM(Table1[[#This Row],[Total Sales]]-Table1[[#This Row],[Cost]])</f>
        <v>84000</v>
      </c>
      <c r="Y3436">
        <f>SUM(Table1[[#This Row],[profit/loss]])/SUM(Table1[profit/loss])</f>
        <v>2.5290911570622753E-4</v>
      </c>
    </row>
    <row r="3437" spans="1:25" x14ac:dyDescent="0.3">
      <c r="A3437" t="s">
        <v>33</v>
      </c>
      <c r="B3437" t="s">
        <v>17</v>
      </c>
      <c r="C3437">
        <v>1185732</v>
      </c>
      <c r="D3437" s="9">
        <v>44514</v>
      </c>
      <c r="E3437" s="8" t="str">
        <f>TEXT(Table1[[#This Row],[Invoice Date]],"dd-mm-yyyy")</f>
        <v>14-11-2021</v>
      </c>
      <c r="F3437" s="1" t="str">
        <f t="shared" si="212"/>
        <v>November</v>
      </c>
      <c r="G3437" s="1" t="str">
        <f t="shared" si="213"/>
        <v>2021</v>
      </c>
      <c r="H3437" s="1" t="str">
        <f t="shared" si="214"/>
        <v>Sunday</v>
      </c>
      <c r="I3437" s="1" t="str">
        <f t="shared" si="215"/>
        <v>14</v>
      </c>
      <c r="J3437" t="s">
        <v>14</v>
      </c>
      <c r="K3437" t="s">
        <v>120</v>
      </c>
      <c r="L3437" t="s">
        <v>121</v>
      </c>
      <c r="M3437" t="s">
        <v>16</v>
      </c>
      <c r="N3437">
        <v>65</v>
      </c>
      <c r="O3437">
        <v>450</v>
      </c>
      <c r="P3437">
        <v>292500</v>
      </c>
      <c r="Q3437">
        <v>102375</v>
      </c>
      <c r="R3437">
        <v>0.35</v>
      </c>
      <c r="S3437" t="s">
        <v>17</v>
      </c>
      <c r="T3437" t="str">
        <f>IF(Table1[[#This Row],[Units Sold]]&gt; 700,"High Units","low Units")</f>
        <v>low Units</v>
      </c>
      <c r="U3437">
        <f>SUM(Table1[[#This Row],[Operating Profit]])/SUM(Table1[Operating Profit])*100</f>
        <v>3.0823298476696483E-2</v>
      </c>
      <c r="V3437">
        <f>SUM(Table1[[#This Row],[Price per Unit]]*Table1[[#This Row],[Units Sold]])</f>
        <v>29250</v>
      </c>
      <c r="W3437">
        <f>SUM(Table1[[#This Row],[Total Sales]]-Table1[[#This Row],[Operating Profit]])</f>
        <v>190125</v>
      </c>
      <c r="X3437">
        <f>SUM(Table1[[#This Row],[Total Sales]]-Table1[[#This Row],[Cost]])</f>
        <v>102375</v>
      </c>
      <c r="Y3437">
        <f>SUM(Table1[[#This Row],[profit/loss]])/SUM(Table1[profit/loss])</f>
        <v>3.0823298476696483E-4</v>
      </c>
    </row>
    <row r="3438" spans="1:25" x14ac:dyDescent="0.3">
      <c r="A3438" t="s">
        <v>33</v>
      </c>
      <c r="B3438" t="s">
        <v>17</v>
      </c>
      <c r="C3438">
        <v>1185732</v>
      </c>
      <c r="D3438" s="9">
        <v>44514</v>
      </c>
      <c r="E3438" s="8" t="str">
        <f>TEXT(Table1[[#This Row],[Invoice Date]],"dd-mm-yyyy")</f>
        <v>14-11-2021</v>
      </c>
      <c r="F3438" s="1" t="str">
        <f t="shared" si="212"/>
        <v>November</v>
      </c>
      <c r="G3438" s="1" t="str">
        <f t="shared" si="213"/>
        <v>2021</v>
      </c>
      <c r="H3438" s="1" t="str">
        <f t="shared" si="214"/>
        <v>Sunday</v>
      </c>
      <c r="I3438" s="1" t="str">
        <f t="shared" si="215"/>
        <v>14</v>
      </c>
      <c r="J3438" t="s">
        <v>14</v>
      </c>
      <c r="K3438" t="s">
        <v>120</v>
      </c>
      <c r="L3438" t="s">
        <v>121</v>
      </c>
      <c r="M3438" t="s">
        <v>18</v>
      </c>
      <c r="N3438">
        <v>55</v>
      </c>
      <c r="O3438">
        <v>325</v>
      </c>
      <c r="P3438">
        <v>178750</v>
      </c>
      <c r="Q3438">
        <v>62563</v>
      </c>
      <c r="R3438">
        <v>0.35</v>
      </c>
      <c r="S3438" t="s">
        <v>17</v>
      </c>
      <c r="T3438" t="str">
        <f>IF(Table1[[#This Row],[Units Sold]]&gt; 700,"High Units","low Units")</f>
        <v>low Units</v>
      </c>
      <c r="U3438">
        <f>SUM(Table1[[#This Row],[Operating Profit]])/SUM(Table1[Operating Profit])*100</f>
        <v>1.8836610721343704E-2</v>
      </c>
      <c r="V3438">
        <f>SUM(Table1[[#This Row],[Price per Unit]]*Table1[[#This Row],[Units Sold]])</f>
        <v>17875</v>
      </c>
      <c r="W3438">
        <f>SUM(Table1[[#This Row],[Total Sales]]-Table1[[#This Row],[Operating Profit]])</f>
        <v>116187</v>
      </c>
      <c r="X3438">
        <f>SUM(Table1[[#This Row],[Total Sales]]-Table1[[#This Row],[Cost]])</f>
        <v>62563</v>
      </c>
      <c r="Y3438">
        <f>SUM(Table1[[#This Row],[profit/loss]])/SUM(Table1[profit/loss])</f>
        <v>1.8836610721343705E-4</v>
      </c>
    </row>
    <row r="3439" spans="1:25" x14ac:dyDescent="0.3">
      <c r="A3439" t="s">
        <v>33</v>
      </c>
      <c r="B3439" t="s">
        <v>17</v>
      </c>
      <c r="C3439">
        <v>1185732</v>
      </c>
      <c r="D3439" s="9">
        <v>44514</v>
      </c>
      <c r="E3439" s="8" t="str">
        <f>TEXT(Table1[[#This Row],[Invoice Date]],"dd-mm-yyyy")</f>
        <v>14-11-2021</v>
      </c>
      <c r="F3439" s="1" t="str">
        <f t="shared" si="212"/>
        <v>November</v>
      </c>
      <c r="G3439" s="1" t="str">
        <f t="shared" si="213"/>
        <v>2021</v>
      </c>
      <c r="H3439" s="1" t="str">
        <f t="shared" si="214"/>
        <v>Sunday</v>
      </c>
      <c r="I3439" s="1" t="str">
        <f t="shared" si="215"/>
        <v>14</v>
      </c>
      <c r="J3439" t="s">
        <v>14</v>
      </c>
      <c r="K3439" t="s">
        <v>120</v>
      </c>
      <c r="L3439" t="s">
        <v>121</v>
      </c>
      <c r="M3439" t="s">
        <v>19</v>
      </c>
      <c r="N3439">
        <v>55</v>
      </c>
      <c r="O3439">
        <v>320</v>
      </c>
      <c r="P3439">
        <v>176000</v>
      </c>
      <c r="Q3439">
        <v>70400</v>
      </c>
      <c r="R3439">
        <v>0.4</v>
      </c>
      <c r="S3439" t="s">
        <v>17</v>
      </c>
      <c r="T3439" t="str">
        <f>IF(Table1[[#This Row],[Units Sold]]&gt; 700,"High Units","low Units")</f>
        <v>low Units</v>
      </c>
      <c r="U3439">
        <f>SUM(Table1[[#This Row],[Operating Profit]])/SUM(Table1[Operating Profit])*100</f>
        <v>2.1196192554426688E-2</v>
      </c>
      <c r="V3439">
        <f>SUM(Table1[[#This Row],[Price per Unit]]*Table1[[#This Row],[Units Sold]])</f>
        <v>17600</v>
      </c>
      <c r="W3439">
        <f>SUM(Table1[[#This Row],[Total Sales]]-Table1[[#This Row],[Operating Profit]])</f>
        <v>105600</v>
      </c>
      <c r="X3439">
        <f>SUM(Table1[[#This Row],[Total Sales]]-Table1[[#This Row],[Cost]])</f>
        <v>70400</v>
      </c>
      <c r="Y3439">
        <f>SUM(Table1[[#This Row],[profit/loss]])/SUM(Table1[profit/loss])</f>
        <v>2.1196192554426689E-4</v>
      </c>
    </row>
    <row r="3440" spans="1:25" x14ac:dyDescent="0.3">
      <c r="A3440" t="s">
        <v>33</v>
      </c>
      <c r="B3440" t="s">
        <v>17</v>
      </c>
      <c r="C3440">
        <v>1185732</v>
      </c>
      <c r="D3440" s="9">
        <v>44514</v>
      </c>
      <c r="E3440" s="8" t="str">
        <f>TEXT(Table1[[#This Row],[Invoice Date]],"dd-mm-yyyy")</f>
        <v>14-11-2021</v>
      </c>
      <c r="F3440" s="1" t="str">
        <f t="shared" si="212"/>
        <v>November</v>
      </c>
      <c r="G3440" s="1" t="str">
        <f t="shared" si="213"/>
        <v>2021</v>
      </c>
      <c r="H3440" s="1" t="str">
        <f t="shared" si="214"/>
        <v>Sunday</v>
      </c>
      <c r="I3440" s="1" t="str">
        <f t="shared" si="215"/>
        <v>14</v>
      </c>
      <c r="J3440" t="s">
        <v>14</v>
      </c>
      <c r="K3440" t="s">
        <v>120</v>
      </c>
      <c r="L3440" t="s">
        <v>121</v>
      </c>
      <c r="M3440" t="s">
        <v>20</v>
      </c>
      <c r="N3440">
        <v>55</v>
      </c>
      <c r="O3440">
        <v>300</v>
      </c>
      <c r="P3440">
        <v>165000</v>
      </c>
      <c r="Q3440">
        <v>66000</v>
      </c>
      <c r="R3440">
        <v>0.4</v>
      </c>
      <c r="S3440" t="s">
        <v>17</v>
      </c>
      <c r="T3440" t="str">
        <f>IF(Table1[[#This Row],[Units Sold]]&gt; 700,"High Units","low Units")</f>
        <v>low Units</v>
      </c>
      <c r="U3440">
        <f>SUM(Table1[[#This Row],[Operating Profit]])/SUM(Table1[Operating Profit])*100</f>
        <v>1.9871430519775021E-2</v>
      </c>
      <c r="V3440">
        <f>SUM(Table1[[#This Row],[Price per Unit]]*Table1[[#This Row],[Units Sold]])</f>
        <v>16500</v>
      </c>
      <c r="W3440">
        <f>SUM(Table1[[#This Row],[Total Sales]]-Table1[[#This Row],[Operating Profit]])</f>
        <v>99000</v>
      </c>
      <c r="X3440">
        <f>SUM(Table1[[#This Row],[Total Sales]]-Table1[[#This Row],[Cost]])</f>
        <v>66000</v>
      </c>
      <c r="Y3440">
        <f>SUM(Table1[[#This Row],[profit/loss]])/SUM(Table1[profit/loss])</f>
        <v>1.9871430519775022E-4</v>
      </c>
    </row>
    <row r="3441" spans="1:25" x14ac:dyDescent="0.3">
      <c r="A3441" t="s">
        <v>33</v>
      </c>
      <c r="B3441" t="s">
        <v>17</v>
      </c>
      <c r="C3441">
        <v>1185732</v>
      </c>
      <c r="D3441" s="9">
        <v>44514</v>
      </c>
      <c r="E3441" s="8" t="str">
        <f>TEXT(Table1[[#This Row],[Invoice Date]],"dd-mm-yyyy")</f>
        <v>14-11-2021</v>
      </c>
      <c r="F3441" s="1" t="str">
        <f t="shared" si="212"/>
        <v>November</v>
      </c>
      <c r="G3441" s="1" t="str">
        <f t="shared" si="213"/>
        <v>2021</v>
      </c>
      <c r="H3441" s="1" t="str">
        <f t="shared" si="214"/>
        <v>Sunday</v>
      </c>
      <c r="I3441" s="1" t="str">
        <f t="shared" si="215"/>
        <v>14</v>
      </c>
      <c r="J3441" t="s">
        <v>14</v>
      </c>
      <c r="K3441" t="s">
        <v>120</v>
      </c>
      <c r="L3441" t="s">
        <v>121</v>
      </c>
      <c r="M3441" t="s">
        <v>21</v>
      </c>
      <c r="N3441">
        <v>65</v>
      </c>
      <c r="O3441">
        <v>275</v>
      </c>
      <c r="P3441">
        <v>178750</v>
      </c>
      <c r="Q3441">
        <v>53625</v>
      </c>
      <c r="R3441">
        <v>0.3</v>
      </c>
      <c r="S3441" t="s">
        <v>17</v>
      </c>
      <c r="T3441" t="str">
        <f>IF(Table1[[#This Row],[Units Sold]]&gt; 700,"High Units","low Units")</f>
        <v>low Units</v>
      </c>
      <c r="U3441">
        <f>SUM(Table1[[#This Row],[Operating Profit]])/SUM(Table1[Operating Profit])*100</f>
        <v>1.6145537297317204E-2</v>
      </c>
      <c r="V3441">
        <f>SUM(Table1[[#This Row],[Price per Unit]]*Table1[[#This Row],[Units Sold]])</f>
        <v>17875</v>
      </c>
      <c r="W3441">
        <f>SUM(Table1[[#This Row],[Total Sales]]-Table1[[#This Row],[Operating Profit]])</f>
        <v>125125</v>
      </c>
      <c r="X3441">
        <f>SUM(Table1[[#This Row],[Total Sales]]-Table1[[#This Row],[Cost]])</f>
        <v>53625</v>
      </c>
      <c r="Y3441">
        <f>SUM(Table1[[#This Row],[profit/loss]])/SUM(Table1[profit/loss])</f>
        <v>1.6145537297317203E-4</v>
      </c>
    </row>
    <row r="3442" spans="1:25" x14ac:dyDescent="0.3">
      <c r="A3442" t="s">
        <v>33</v>
      </c>
      <c r="B3442" t="s">
        <v>17</v>
      </c>
      <c r="C3442">
        <v>1185732</v>
      </c>
      <c r="D3442" s="9">
        <v>44514</v>
      </c>
      <c r="E3442" s="8" t="str">
        <f>TEXT(Table1[[#This Row],[Invoice Date]],"dd-mm-yyyy")</f>
        <v>14-11-2021</v>
      </c>
      <c r="F3442" s="1" t="str">
        <f t="shared" si="212"/>
        <v>November</v>
      </c>
      <c r="G3442" s="1" t="str">
        <f t="shared" si="213"/>
        <v>2021</v>
      </c>
      <c r="H3442" s="1" t="str">
        <f t="shared" si="214"/>
        <v>Sunday</v>
      </c>
      <c r="I3442" s="1" t="str">
        <f t="shared" si="215"/>
        <v>14</v>
      </c>
      <c r="J3442" t="s">
        <v>14</v>
      </c>
      <c r="K3442" t="s">
        <v>120</v>
      </c>
      <c r="L3442" t="s">
        <v>121</v>
      </c>
      <c r="M3442" t="s">
        <v>22</v>
      </c>
      <c r="N3442">
        <v>70</v>
      </c>
      <c r="O3442">
        <v>375</v>
      </c>
      <c r="P3442">
        <v>262500</v>
      </c>
      <c r="Q3442">
        <v>105000</v>
      </c>
      <c r="R3442">
        <v>0.4</v>
      </c>
      <c r="S3442" t="s">
        <v>17</v>
      </c>
      <c r="T3442" t="str">
        <f>IF(Table1[[#This Row],[Units Sold]]&gt; 700,"High Units","low Units")</f>
        <v>low Units</v>
      </c>
      <c r="U3442">
        <f>SUM(Table1[[#This Row],[Operating Profit]])/SUM(Table1[Operating Profit])*100</f>
        <v>3.1613639463278442E-2</v>
      </c>
      <c r="V3442">
        <f>SUM(Table1[[#This Row],[Price per Unit]]*Table1[[#This Row],[Units Sold]])</f>
        <v>26250</v>
      </c>
      <c r="W3442">
        <f>SUM(Table1[[#This Row],[Total Sales]]-Table1[[#This Row],[Operating Profit]])</f>
        <v>157500</v>
      </c>
      <c r="X3442">
        <f>SUM(Table1[[#This Row],[Total Sales]]-Table1[[#This Row],[Cost]])</f>
        <v>105000</v>
      </c>
      <c r="Y3442">
        <f>SUM(Table1[[#This Row],[profit/loss]])/SUM(Table1[profit/loss])</f>
        <v>3.1613639463278441E-4</v>
      </c>
    </row>
    <row r="3443" spans="1:25" x14ac:dyDescent="0.3">
      <c r="A3443" t="s">
        <v>33</v>
      </c>
      <c r="B3443" t="s">
        <v>17</v>
      </c>
      <c r="C3443">
        <v>1185732</v>
      </c>
      <c r="D3443" s="9">
        <v>44543</v>
      </c>
      <c r="E3443" s="8" t="str">
        <f>TEXT(Table1[[#This Row],[Invoice Date]],"dd-mm-yyyy")</f>
        <v>13-12-2021</v>
      </c>
      <c r="F3443" s="1" t="str">
        <f t="shared" si="212"/>
        <v>December</v>
      </c>
      <c r="G3443" s="1" t="str">
        <f t="shared" si="213"/>
        <v>2021</v>
      </c>
      <c r="H3443" s="1" t="str">
        <f t="shared" si="214"/>
        <v>Monday</v>
      </c>
      <c r="I3443" s="1" t="str">
        <f t="shared" si="215"/>
        <v>13</v>
      </c>
      <c r="J3443" t="s">
        <v>14</v>
      </c>
      <c r="K3443" t="s">
        <v>120</v>
      </c>
      <c r="L3443" t="s">
        <v>121</v>
      </c>
      <c r="M3443" t="s">
        <v>16</v>
      </c>
      <c r="N3443">
        <v>65</v>
      </c>
      <c r="O3443">
        <v>600</v>
      </c>
      <c r="P3443">
        <v>390000</v>
      </c>
      <c r="Q3443">
        <v>136500</v>
      </c>
      <c r="R3443">
        <v>0.35</v>
      </c>
      <c r="S3443" t="s">
        <v>17</v>
      </c>
      <c r="T3443" t="str">
        <f>IF(Table1[[#This Row],[Units Sold]]&gt; 700,"High Units","low Units")</f>
        <v>low Units</v>
      </c>
      <c r="U3443">
        <f>SUM(Table1[[#This Row],[Operating Profit]])/SUM(Table1[Operating Profit])*100</f>
        <v>4.1097731302261971E-2</v>
      </c>
      <c r="V3443">
        <f>SUM(Table1[[#This Row],[Price per Unit]]*Table1[[#This Row],[Units Sold]])</f>
        <v>39000</v>
      </c>
      <c r="W3443">
        <f>SUM(Table1[[#This Row],[Total Sales]]-Table1[[#This Row],[Operating Profit]])</f>
        <v>253500</v>
      </c>
      <c r="X3443">
        <f>SUM(Table1[[#This Row],[Total Sales]]-Table1[[#This Row],[Cost]])</f>
        <v>136500</v>
      </c>
      <c r="Y3443">
        <f>SUM(Table1[[#This Row],[profit/loss]])/SUM(Table1[profit/loss])</f>
        <v>4.1097731302261974E-4</v>
      </c>
    </row>
    <row r="3444" spans="1:25" x14ac:dyDescent="0.3">
      <c r="A3444" t="s">
        <v>33</v>
      </c>
      <c r="B3444" t="s">
        <v>17</v>
      </c>
      <c r="C3444">
        <v>1185732</v>
      </c>
      <c r="D3444" s="9">
        <v>44543</v>
      </c>
      <c r="E3444" s="8" t="str">
        <f>TEXT(Table1[[#This Row],[Invoice Date]],"dd-mm-yyyy")</f>
        <v>13-12-2021</v>
      </c>
      <c r="F3444" s="1" t="str">
        <f t="shared" si="212"/>
        <v>December</v>
      </c>
      <c r="G3444" s="1" t="str">
        <f t="shared" si="213"/>
        <v>2021</v>
      </c>
      <c r="H3444" s="1" t="str">
        <f t="shared" si="214"/>
        <v>Monday</v>
      </c>
      <c r="I3444" s="1" t="str">
        <f t="shared" si="215"/>
        <v>13</v>
      </c>
      <c r="J3444" t="s">
        <v>14</v>
      </c>
      <c r="K3444" t="s">
        <v>120</v>
      </c>
      <c r="L3444" t="s">
        <v>121</v>
      </c>
      <c r="M3444" t="s">
        <v>18</v>
      </c>
      <c r="N3444">
        <v>55</v>
      </c>
      <c r="O3444">
        <v>400</v>
      </c>
      <c r="P3444">
        <v>220000</v>
      </c>
      <c r="Q3444">
        <v>77000</v>
      </c>
      <c r="R3444">
        <v>0.35</v>
      </c>
      <c r="S3444" t="s">
        <v>17</v>
      </c>
      <c r="T3444" t="str">
        <f>IF(Table1[[#This Row],[Units Sold]]&gt; 700,"High Units","low Units")</f>
        <v>low Units</v>
      </c>
      <c r="U3444">
        <f>SUM(Table1[[#This Row],[Operating Profit]])/SUM(Table1[Operating Profit])*100</f>
        <v>2.318333560640419E-2</v>
      </c>
      <c r="V3444">
        <f>SUM(Table1[[#This Row],[Price per Unit]]*Table1[[#This Row],[Units Sold]])</f>
        <v>22000</v>
      </c>
      <c r="W3444">
        <f>SUM(Table1[[#This Row],[Total Sales]]-Table1[[#This Row],[Operating Profit]])</f>
        <v>143000</v>
      </c>
      <c r="X3444">
        <f>SUM(Table1[[#This Row],[Total Sales]]-Table1[[#This Row],[Cost]])</f>
        <v>77000</v>
      </c>
      <c r="Y3444">
        <f>SUM(Table1[[#This Row],[profit/loss]])/SUM(Table1[profit/loss])</f>
        <v>2.3183335606404191E-4</v>
      </c>
    </row>
    <row r="3445" spans="1:25" x14ac:dyDescent="0.3">
      <c r="A3445" t="s">
        <v>33</v>
      </c>
      <c r="B3445" t="s">
        <v>17</v>
      </c>
      <c r="C3445">
        <v>1185732</v>
      </c>
      <c r="D3445" s="9">
        <v>44543</v>
      </c>
      <c r="E3445" s="8" t="str">
        <f>TEXT(Table1[[#This Row],[Invoice Date]],"dd-mm-yyyy")</f>
        <v>13-12-2021</v>
      </c>
      <c r="F3445" s="1" t="str">
        <f t="shared" si="212"/>
        <v>December</v>
      </c>
      <c r="G3445" s="1" t="str">
        <f t="shared" si="213"/>
        <v>2021</v>
      </c>
      <c r="H3445" s="1" t="str">
        <f t="shared" si="214"/>
        <v>Monday</v>
      </c>
      <c r="I3445" s="1" t="str">
        <f t="shared" si="215"/>
        <v>13</v>
      </c>
      <c r="J3445" t="s">
        <v>14</v>
      </c>
      <c r="K3445" t="s">
        <v>120</v>
      </c>
      <c r="L3445" t="s">
        <v>121</v>
      </c>
      <c r="M3445" t="s">
        <v>19</v>
      </c>
      <c r="N3445">
        <v>55</v>
      </c>
      <c r="O3445">
        <v>375</v>
      </c>
      <c r="P3445">
        <v>206250</v>
      </c>
      <c r="Q3445">
        <v>82500</v>
      </c>
      <c r="R3445">
        <v>0.4</v>
      </c>
      <c r="S3445" t="s">
        <v>17</v>
      </c>
      <c r="T3445" t="str">
        <f>IF(Table1[[#This Row],[Units Sold]]&gt; 700,"High Units","low Units")</f>
        <v>low Units</v>
      </c>
      <c r="U3445">
        <f>SUM(Table1[[#This Row],[Operating Profit]])/SUM(Table1[Operating Profit])*100</f>
        <v>2.4839288149718773E-2</v>
      </c>
      <c r="V3445">
        <f>SUM(Table1[[#This Row],[Price per Unit]]*Table1[[#This Row],[Units Sold]])</f>
        <v>20625</v>
      </c>
      <c r="W3445">
        <f>SUM(Table1[[#This Row],[Total Sales]]-Table1[[#This Row],[Operating Profit]])</f>
        <v>123750</v>
      </c>
      <c r="X3445">
        <f>SUM(Table1[[#This Row],[Total Sales]]-Table1[[#This Row],[Cost]])</f>
        <v>82500</v>
      </c>
      <c r="Y3445">
        <f>SUM(Table1[[#This Row],[profit/loss]])/SUM(Table1[profit/loss])</f>
        <v>2.4839288149718775E-4</v>
      </c>
    </row>
    <row r="3446" spans="1:25" x14ac:dyDescent="0.3">
      <c r="A3446" t="s">
        <v>33</v>
      </c>
      <c r="B3446" t="s">
        <v>17</v>
      </c>
      <c r="C3446">
        <v>1185732</v>
      </c>
      <c r="D3446" s="9">
        <v>44543</v>
      </c>
      <c r="E3446" s="8" t="str">
        <f>TEXT(Table1[[#This Row],[Invoice Date]],"dd-mm-yyyy")</f>
        <v>13-12-2021</v>
      </c>
      <c r="F3446" s="1" t="str">
        <f t="shared" si="212"/>
        <v>December</v>
      </c>
      <c r="G3446" s="1" t="str">
        <f t="shared" si="213"/>
        <v>2021</v>
      </c>
      <c r="H3446" s="1" t="str">
        <f t="shared" si="214"/>
        <v>Monday</v>
      </c>
      <c r="I3446" s="1" t="str">
        <f t="shared" si="215"/>
        <v>13</v>
      </c>
      <c r="J3446" t="s">
        <v>14</v>
      </c>
      <c r="K3446" t="s">
        <v>120</v>
      </c>
      <c r="L3446" t="s">
        <v>121</v>
      </c>
      <c r="M3446" t="s">
        <v>20</v>
      </c>
      <c r="N3446">
        <v>55</v>
      </c>
      <c r="O3446">
        <v>325</v>
      </c>
      <c r="P3446">
        <v>178750</v>
      </c>
      <c r="Q3446">
        <v>71500</v>
      </c>
      <c r="R3446">
        <v>0.4</v>
      </c>
      <c r="S3446" t="s">
        <v>17</v>
      </c>
      <c r="T3446" t="str">
        <f>IF(Table1[[#This Row],[Units Sold]]&gt; 700,"High Units","low Units")</f>
        <v>low Units</v>
      </c>
      <c r="U3446">
        <f>SUM(Table1[[#This Row],[Operating Profit]])/SUM(Table1[Operating Profit])*100</f>
        <v>2.1527383063089604E-2</v>
      </c>
      <c r="V3446">
        <f>SUM(Table1[[#This Row],[Price per Unit]]*Table1[[#This Row],[Units Sold]])</f>
        <v>17875</v>
      </c>
      <c r="W3446">
        <f>SUM(Table1[[#This Row],[Total Sales]]-Table1[[#This Row],[Operating Profit]])</f>
        <v>107250</v>
      </c>
      <c r="X3446">
        <f>SUM(Table1[[#This Row],[Total Sales]]-Table1[[#This Row],[Cost]])</f>
        <v>71500</v>
      </c>
      <c r="Y3446">
        <f>SUM(Table1[[#This Row],[profit/loss]])/SUM(Table1[profit/loss])</f>
        <v>2.1527383063089605E-4</v>
      </c>
    </row>
    <row r="3447" spans="1:25" x14ac:dyDescent="0.3">
      <c r="A3447" t="s">
        <v>33</v>
      </c>
      <c r="B3447" t="s">
        <v>17</v>
      </c>
      <c r="C3447">
        <v>1185732</v>
      </c>
      <c r="D3447" s="9">
        <v>44543</v>
      </c>
      <c r="E3447" s="8" t="str">
        <f>TEXT(Table1[[#This Row],[Invoice Date]],"dd-mm-yyyy")</f>
        <v>13-12-2021</v>
      </c>
      <c r="F3447" s="1" t="str">
        <f t="shared" si="212"/>
        <v>December</v>
      </c>
      <c r="G3447" s="1" t="str">
        <f t="shared" si="213"/>
        <v>2021</v>
      </c>
      <c r="H3447" s="1" t="str">
        <f t="shared" si="214"/>
        <v>Monday</v>
      </c>
      <c r="I3447" s="1" t="str">
        <f t="shared" si="215"/>
        <v>13</v>
      </c>
      <c r="J3447" t="s">
        <v>14</v>
      </c>
      <c r="K3447" t="s">
        <v>120</v>
      </c>
      <c r="L3447" t="s">
        <v>121</v>
      </c>
      <c r="M3447" t="s">
        <v>21</v>
      </c>
      <c r="N3447">
        <v>65</v>
      </c>
      <c r="O3447">
        <v>325</v>
      </c>
      <c r="P3447">
        <v>211250</v>
      </c>
      <c r="Q3447">
        <v>63375</v>
      </c>
      <c r="R3447">
        <v>0.3</v>
      </c>
      <c r="S3447" t="s">
        <v>17</v>
      </c>
      <c r="T3447" t="str">
        <f>IF(Table1[[#This Row],[Units Sold]]&gt; 700,"High Units","low Units")</f>
        <v>low Units</v>
      </c>
      <c r="U3447">
        <f>SUM(Table1[[#This Row],[Operating Profit]])/SUM(Table1[Operating Profit])*100</f>
        <v>1.9081089533193062E-2</v>
      </c>
      <c r="V3447">
        <f>SUM(Table1[[#This Row],[Price per Unit]]*Table1[[#This Row],[Units Sold]])</f>
        <v>21125</v>
      </c>
      <c r="W3447">
        <f>SUM(Table1[[#This Row],[Total Sales]]-Table1[[#This Row],[Operating Profit]])</f>
        <v>147875</v>
      </c>
      <c r="X3447">
        <f>SUM(Table1[[#This Row],[Total Sales]]-Table1[[#This Row],[Cost]])</f>
        <v>63375</v>
      </c>
      <c r="Y3447">
        <f>SUM(Table1[[#This Row],[profit/loss]])/SUM(Table1[profit/loss])</f>
        <v>1.9081089533193061E-4</v>
      </c>
    </row>
    <row r="3448" spans="1:25" x14ac:dyDescent="0.3">
      <c r="A3448" t="s">
        <v>33</v>
      </c>
      <c r="B3448" t="s">
        <v>17</v>
      </c>
      <c r="C3448">
        <v>1185732</v>
      </c>
      <c r="D3448" s="9">
        <v>44543</v>
      </c>
      <c r="E3448" s="8" t="str">
        <f>TEXT(Table1[[#This Row],[Invoice Date]],"dd-mm-yyyy")</f>
        <v>13-12-2021</v>
      </c>
      <c r="F3448" s="1" t="str">
        <f t="shared" si="212"/>
        <v>December</v>
      </c>
      <c r="G3448" s="1" t="str">
        <f t="shared" si="213"/>
        <v>2021</v>
      </c>
      <c r="H3448" s="1" t="str">
        <f t="shared" si="214"/>
        <v>Monday</v>
      </c>
      <c r="I3448" s="1" t="str">
        <f t="shared" si="215"/>
        <v>13</v>
      </c>
      <c r="J3448" t="s">
        <v>14</v>
      </c>
      <c r="K3448" t="s">
        <v>120</v>
      </c>
      <c r="L3448" t="s">
        <v>121</v>
      </c>
      <c r="M3448" t="s">
        <v>22</v>
      </c>
      <c r="N3448">
        <v>70</v>
      </c>
      <c r="O3448">
        <v>425</v>
      </c>
      <c r="P3448">
        <v>297500</v>
      </c>
      <c r="Q3448">
        <v>119000</v>
      </c>
      <c r="R3448">
        <v>0.4</v>
      </c>
      <c r="S3448" t="s">
        <v>17</v>
      </c>
      <c r="T3448" t="str">
        <f>IF(Table1[[#This Row],[Units Sold]]&gt; 700,"High Units","low Units")</f>
        <v>low Units</v>
      </c>
      <c r="U3448">
        <f>SUM(Table1[[#This Row],[Operating Profit]])/SUM(Table1[Operating Profit])*100</f>
        <v>3.5828791391715568E-2</v>
      </c>
      <c r="V3448">
        <f>SUM(Table1[[#This Row],[Price per Unit]]*Table1[[#This Row],[Units Sold]])</f>
        <v>29750</v>
      </c>
      <c r="W3448">
        <f>SUM(Table1[[#This Row],[Total Sales]]-Table1[[#This Row],[Operating Profit]])</f>
        <v>178500</v>
      </c>
      <c r="X3448">
        <f>SUM(Table1[[#This Row],[Total Sales]]-Table1[[#This Row],[Cost]])</f>
        <v>119000</v>
      </c>
      <c r="Y3448">
        <f>SUM(Table1[[#This Row],[profit/loss]])/SUM(Table1[profit/loss])</f>
        <v>3.5828791391715571E-4</v>
      </c>
    </row>
    <row r="3449" spans="1:25" x14ac:dyDescent="0.3">
      <c r="A3449" t="s">
        <v>33</v>
      </c>
      <c r="B3449" t="s">
        <v>17</v>
      </c>
      <c r="C3449">
        <v>1185732</v>
      </c>
      <c r="D3449" s="9">
        <v>44206</v>
      </c>
      <c r="E3449" s="8" t="str">
        <f>TEXT(Table1[[#This Row],[Invoice Date]],"dd-mm-yyyy")</f>
        <v>10-01-2021</v>
      </c>
      <c r="F3449" s="1" t="str">
        <f t="shared" si="212"/>
        <v>January</v>
      </c>
      <c r="G3449" s="1" t="str">
        <f t="shared" si="213"/>
        <v>2021</v>
      </c>
      <c r="H3449" s="1" t="str">
        <f t="shared" si="214"/>
        <v>Sunday</v>
      </c>
      <c r="I3449" s="1" t="str">
        <f t="shared" si="215"/>
        <v>10</v>
      </c>
      <c r="J3449" t="s">
        <v>14</v>
      </c>
      <c r="K3449" t="s">
        <v>120</v>
      </c>
      <c r="L3449" t="s">
        <v>121</v>
      </c>
      <c r="M3449" t="s">
        <v>16</v>
      </c>
      <c r="N3449">
        <v>35</v>
      </c>
      <c r="O3449">
        <v>475</v>
      </c>
      <c r="P3449">
        <v>166250</v>
      </c>
      <c r="Q3449">
        <v>58188</v>
      </c>
      <c r="R3449">
        <v>0.35</v>
      </c>
      <c r="S3449" t="s">
        <v>17</v>
      </c>
      <c r="T3449" t="str">
        <f>IF(Table1[[#This Row],[Units Sold]]&gt; 700,"High Units","low Units")</f>
        <v>low Units</v>
      </c>
      <c r="U3449">
        <f>SUM(Table1[[#This Row],[Operating Profit]])/SUM(Table1[Operating Profit])*100</f>
        <v>1.7519375743707103E-2</v>
      </c>
      <c r="V3449">
        <f>SUM(Table1[[#This Row],[Price per Unit]]*Table1[[#This Row],[Units Sold]])</f>
        <v>16625</v>
      </c>
      <c r="W3449">
        <f>SUM(Table1[[#This Row],[Total Sales]]-Table1[[#This Row],[Operating Profit]])</f>
        <v>108062</v>
      </c>
      <c r="X3449">
        <f>SUM(Table1[[#This Row],[Total Sales]]-Table1[[#This Row],[Cost]])</f>
        <v>58188</v>
      </c>
      <c r="Y3449">
        <f>SUM(Table1[[#This Row],[profit/loss]])/SUM(Table1[profit/loss])</f>
        <v>1.7519375743707105E-4</v>
      </c>
    </row>
    <row r="3450" spans="1:25" x14ac:dyDescent="0.3">
      <c r="A3450" t="s">
        <v>33</v>
      </c>
      <c r="B3450" t="s">
        <v>17</v>
      </c>
      <c r="C3450">
        <v>1185732</v>
      </c>
      <c r="D3450" s="9">
        <v>44206</v>
      </c>
      <c r="E3450" s="8" t="str">
        <f>TEXT(Table1[[#This Row],[Invoice Date]],"dd-mm-yyyy")</f>
        <v>10-01-2021</v>
      </c>
      <c r="F3450" s="1" t="str">
        <f t="shared" si="212"/>
        <v>January</v>
      </c>
      <c r="G3450" s="1" t="str">
        <f t="shared" si="213"/>
        <v>2021</v>
      </c>
      <c r="H3450" s="1" t="str">
        <f t="shared" si="214"/>
        <v>Sunday</v>
      </c>
      <c r="I3450" s="1" t="str">
        <f t="shared" si="215"/>
        <v>10</v>
      </c>
      <c r="J3450" t="s">
        <v>14</v>
      </c>
      <c r="K3450" t="s">
        <v>120</v>
      </c>
      <c r="L3450" t="s">
        <v>121</v>
      </c>
      <c r="M3450" t="s">
        <v>18</v>
      </c>
      <c r="N3450">
        <v>35</v>
      </c>
      <c r="O3450">
        <v>275</v>
      </c>
      <c r="P3450">
        <v>96250</v>
      </c>
      <c r="Q3450">
        <v>33688</v>
      </c>
      <c r="R3450">
        <v>0.35</v>
      </c>
      <c r="S3450" t="s">
        <v>17</v>
      </c>
      <c r="T3450" t="str">
        <f>IF(Table1[[#This Row],[Units Sold]]&gt; 700,"High Units","low Units")</f>
        <v>low Units</v>
      </c>
      <c r="U3450">
        <f>SUM(Table1[[#This Row],[Operating Profit]])/SUM(Table1[Operating Profit])*100</f>
        <v>1.0142859868942136E-2</v>
      </c>
      <c r="V3450">
        <f>SUM(Table1[[#This Row],[Price per Unit]]*Table1[[#This Row],[Units Sold]])</f>
        <v>9625</v>
      </c>
      <c r="W3450">
        <f>SUM(Table1[[#This Row],[Total Sales]]-Table1[[#This Row],[Operating Profit]])</f>
        <v>62562</v>
      </c>
      <c r="X3450">
        <f>SUM(Table1[[#This Row],[Total Sales]]-Table1[[#This Row],[Cost]])</f>
        <v>33688</v>
      </c>
      <c r="Y3450">
        <f>SUM(Table1[[#This Row],[profit/loss]])/SUM(Table1[profit/loss])</f>
        <v>1.0142859868942135E-4</v>
      </c>
    </row>
    <row r="3451" spans="1:25" x14ac:dyDescent="0.3">
      <c r="A3451" t="s">
        <v>33</v>
      </c>
      <c r="B3451" t="s">
        <v>17</v>
      </c>
      <c r="C3451">
        <v>1185732</v>
      </c>
      <c r="D3451" s="9">
        <v>44206</v>
      </c>
      <c r="E3451" s="8" t="str">
        <f>TEXT(Table1[[#This Row],[Invoice Date]],"dd-mm-yyyy")</f>
        <v>10-01-2021</v>
      </c>
      <c r="F3451" s="1" t="str">
        <f t="shared" si="212"/>
        <v>January</v>
      </c>
      <c r="G3451" s="1" t="str">
        <f t="shared" si="213"/>
        <v>2021</v>
      </c>
      <c r="H3451" s="1" t="str">
        <f t="shared" si="214"/>
        <v>Sunday</v>
      </c>
      <c r="I3451" s="1" t="str">
        <f t="shared" si="215"/>
        <v>10</v>
      </c>
      <c r="J3451" t="s">
        <v>14</v>
      </c>
      <c r="K3451" t="s">
        <v>120</v>
      </c>
      <c r="L3451" t="s">
        <v>121</v>
      </c>
      <c r="M3451" t="s">
        <v>19</v>
      </c>
      <c r="N3451">
        <v>25</v>
      </c>
      <c r="O3451">
        <v>275</v>
      </c>
      <c r="P3451">
        <v>68750</v>
      </c>
      <c r="Q3451">
        <v>27500</v>
      </c>
      <c r="R3451">
        <v>0.4</v>
      </c>
      <c r="S3451" t="s">
        <v>17</v>
      </c>
      <c r="T3451" t="str">
        <f>IF(Table1[[#This Row],[Units Sold]]&gt; 700,"High Units","low Units")</f>
        <v>low Units</v>
      </c>
      <c r="U3451">
        <f>SUM(Table1[[#This Row],[Operating Profit]])/SUM(Table1[Operating Profit])*100</f>
        <v>8.2797627165729255E-3</v>
      </c>
      <c r="V3451">
        <f>SUM(Table1[[#This Row],[Price per Unit]]*Table1[[#This Row],[Units Sold]])</f>
        <v>6875</v>
      </c>
      <c r="W3451">
        <f>SUM(Table1[[#This Row],[Total Sales]]-Table1[[#This Row],[Operating Profit]])</f>
        <v>41250</v>
      </c>
      <c r="X3451">
        <f>SUM(Table1[[#This Row],[Total Sales]]-Table1[[#This Row],[Cost]])</f>
        <v>27500</v>
      </c>
      <c r="Y3451">
        <f>SUM(Table1[[#This Row],[profit/loss]])/SUM(Table1[profit/loss])</f>
        <v>8.2797627165729249E-5</v>
      </c>
    </row>
    <row r="3452" spans="1:25" x14ac:dyDescent="0.3">
      <c r="A3452" t="s">
        <v>33</v>
      </c>
      <c r="B3452" t="s">
        <v>17</v>
      </c>
      <c r="C3452">
        <v>1185732</v>
      </c>
      <c r="D3452" s="9">
        <v>44206</v>
      </c>
      <c r="E3452" s="8" t="str">
        <f>TEXT(Table1[[#This Row],[Invoice Date]],"dd-mm-yyyy")</f>
        <v>10-01-2021</v>
      </c>
      <c r="F3452" s="1" t="str">
        <f t="shared" si="212"/>
        <v>January</v>
      </c>
      <c r="G3452" s="1" t="str">
        <f t="shared" si="213"/>
        <v>2021</v>
      </c>
      <c r="H3452" s="1" t="str">
        <f t="shared" si="214"/>
        <v>Sunday</v>
      </c>
      <c r="I3452" s="1" t="str">
        <f t="shared" si="215"/>
        <v>10</v>
      </c>
      <c r="J3452" t="s">
        <v>14</v>
      </c>
      <c r="K3452" t="s">
        <v>120</v>
      </c>
      <c r="L3452" t="s">
        <v>121</v>
      </c>
      <c r="M3452" t="s">
        <v>20</v>
      </c>
      <c r="N3452">
        <v>30</v>
      </c>
      <c r="O3452">
        <v>125</v>
      </c>
      <c r="P3452">
        <v>37500</v>
      </c>
      <c r="Q3452">
        <v>15000</v>
      </c>
      <c r="R3452">
        <v>0.4</v>
      </c>
      <c r="S3452" t="s">
        <v>17</v>
      </c>
      <c r="T3452" t="str">
        <f>IF(Table1[[#This Row],[Units Sold]]&gt; 700,"High Units","low Units")</f>
        <v>low Units</v>
      </c>
      <c r="U3452">
        <f>SUM(Table1[[#This Row],[Operating Profit]])/SUM(Table1[Operating Profit])*100</f>
        <v>4.5162342090397777E-3</v>
      </c>
      <c r="V3452">
        <f>SUM(Table1[[#This Row],[Price per Unit]]*Table1[[#This Row],[Units Sold]])</f>
        <v>3750</v>
      </c>
      <c r="W3452">
        <f>SUM(Table1[[#This Row],[Total Sales]]-Table1[[#This Row],[Operating Profit]])</f>
        <v>22500</v>
      </c>
      <c r="X3452">
        <f>SUM(Table1[[#This Row],[Total Sales]]-Table1[[#This Row],[Cost]])</f>
        <v>15000</v>
      </c>
      <c r="Y3452">
        <f>SUM(Table1[[#This Row],[profit/loss]])/SUM(Table1[profit/loss])</f>
        <v>4.5162342090397776E-5</v>
      </c>
    </row>
    <row r="3453" spans="1:25" x14ac:dyDescent="0.3">
      <c r="A3453" t="s">
        <v>33</v>
      </c>
      <c r="B3453" t="s">
        <v>17</v>
      </c>
      <c r="C3453">
        <v>1185732</v>
      </c>
      <c r="D3453" s="9">
        <v>44206</v>
      </c>
      <c r="E3453" s="8" t="str">
        <f>TEXT(Table1[[#This Row],[Invoice Date]],"dd-mm-yyyy")</f>
        <v>10-01-2021</v>
      </c>
      <c r="F3453" s="1" t="str">
        <f t="shared" si="212"/>
        <v>January</v>
      </c>
      <c r="G3453" s="1" t="str">
        <f t="shared" si="213"/>
        <v>2021</v>
      </c>
      <c r="H3453" s="1" t="str">
        <f t="shared" si="214"/>
        <v>Sunday</v>
      </c>
      <c r="I3453" s="1" t="str">
        <f t="shared" si="215"/>
        <v>10</v>
      </c>
      <c r="J3453" t="s">
        <v>14</v>
      </c>
      <c r="K3453" t="s">
        <v>120</v>
      </c>
      <c r="L3453" t="s">
        <v>121</v>
      </c>
      <c r="M3453" t="s">
        <v>21</v>
      </c>
      <c r="N3453">
        <v>45</v>
      </c>
      <c r="O3453">
        <v>175</v>
      </c>
      <c r="P3453">
        <v>78750</v>
      </c>
      <c r="Q3453">
        <v>23625</v>
      </c>
      <c r="R3453">
        <v>0.3</v>
      </c>
      <c r="S3453" t="s">
        <v>17</v>
      </c>
      <c r="T3453" t="str">
        <f>IF(Table1[[#This Row],[Units Sold]]&gt; 700,"High Units","low Units")</f>
        <v>low Units</v>
      </c>
      <c r="U3453">
        <f>SUM(Table1[[#This Row],[Operating Profit]])/SUM(Table1[Operating Profit])*100</f>
        <v>7.113068879237649E-3</v>
      </c>
      <c r="V3453">
        <f>SUM(Table1[[#This Row],[Price per Unit]]*Table1[[#This Row],[Units Sold]])</f>
        <v>7875</v>
      </c>
      <c r="W3453">
        <f>SUM(Table1[[#This Row],[Total Sales]]-Table1[[#This Row],[Operating Profit]])</f>
        <v>55125</v>
      </c>
      <c r="X3453">
        <f>SUM(Table1[[#This Row],[Total Sales]]-Table1[[#This Row],[Cost]])</f>
        <v>23625</v>
      </c>
      <c r="Y3453">
        <f>SUM(Table1[[#This Row],[profit/loss]])/SUM(Table1[profit/loss])</f>
        <v>7.1130688792376493E-5</v>
      </c>
    </row>
    <row r="3454" spans="1:25" x14ac:dyDescent="0.3">
      <c r="A3454" t="s">
        <v>33</v>
      </c>
      <c r="B3454" t="s">
        <v>17</v>
      </c>
      <c r="C3454">
        <v>1185732</v>
      </c>
      <c r="D3454" s="9">
        <v>44206</v>
      </c>
      <c r="E3454" s="8" t="str">
        <f>TEXT(Table1[[#This Row],[Invoice Date]],"dd-mm-yyyy")</f>
        <v>10-01-2021</v>
      </c>
      <c r="F3454" s="1" t="str">
        <f t="shared" si="212"/>
        <v>January</v>
      </c>
      <c r="G3454" s="1" t="str">
        <f t="shared" si="213"/>
        <v>2021</v>
      </c>
      <c r="H3454" s="1" t="str">
        <f t="shared" si="214"/>
        <v>Sunday</v>
      </c>
      <c r="I3454" s="1" t="str">
        <f t="shared" si="215"/>
        <v>10</v>
      </c>
      <c r="J3454" t="s">
        <v>14</v>
      </c>
      <c r="K3454" t="s">
        <v>120</v>
      </c>
      <c r="L3454" t="s">
        <v>121</v>
      </c>
      <c r="M3454" t="s">
        <v>22</v>
      </c>
      <c r="N3454">
        <v>35</v>
      </c>
      <c r="O3454">
        <v>275</v>
      </c>
      <c r="P3454">
        <v>96250</v>
      </c>
      <c r="Q3454">
        <v>38500</v>
      </c>
      <c r="R3454">
        <v>0.4</v>
      </c>
      <c r="S3454" t="s">
        <v>17</v>
      </c>
      <c r="T3454" t="str">
        <f>IF(Table1[[#This Row],[Units Sold]]&gt; 700,"High Units","low Units")</f>
        <v>low Units</v>
      </c>
      <c r="U3454">
        <f>SUM(Table1[[#This Row],[Operating Profit]])/SUM(Table1[Operating Profit])*100</f>
        <v>1.1591667803202095E-2</v>
      </c>
      <c r="V3454">
        <f>SUM(Table1[[#This Row],[Price per Unit]]*Table1[[#This Row],[Units Sold]])</f>
        <v>9625</v>
      </c>
      <c r="W3454">
        <f>SUM(Table1[[#This Row],[Total Sales]]-Table1[[#This Row],[Operating Profit]])</f>
        <v>57750</v>
      </c>
      <c r="X3454">
        <f>SUM(Table1[[#This Row],[Total Sales]]-Table1[[#This Row],[Cost]])</f>
        <v>38500</v>
      </c>
      <c r="Y3454">
        <f>SUM(Table1[[#This Row],[profit/loss]])/SUM(Table1[profit/loss])</f>
        <v>1.1591667803202096E-4</v>
      </c>
    </row>
    <row r="3455" spans="1:25" x14ac:dyDescent="0.3">
      <c r="A3455" t="s">
        <v>33</v>
      </c>
      <c r="B3455" t="s">
        <v>17</v>
      </c>
      <c r="C3455">
        <v>1185732</v>
      </c>
      <c r="D3455" s="9">
        <v>44235</v>
      </c>
      <c r="E3455" s="8" t="str">
        <f>TEXT(Table1[[#This Row],[Invoice Date]],"dd-mm-yyyy")</f>
        <v>08-02-2021</v>
      </c>
      <c r="F3455" s="1" t="str">
        <f t="shared" si="212"/>
        <v>February</v>
      </c>
      <c r="G3455" s="1" t="str">
        <f t="shared" si="213"/>
        <v>2021</v>
      </c>
      <c r="H3455" s="1" t="str">
        <f t="shared" si="214"/>
        <v>Monday</v>
      </c>
      <c r="I3455" s="1" t="str">
        <f t="shared" si="215"/>
        <v>08</v>
      </c>
      <c r="J3455" t="s">
        <v>14</v>
      </c>
      <c r="K3455" t="s">
        <v>120</v>
      </c>
      <c r="L3455" t="s">
        <v>121</v>
      </c>
      <c r="M3455" t="s">
        <v>16</v>
      </c>
      <c r="N3455">
        <v>35</v>
      </c>
      <c r="O3455">
        <v>525</v>
      </c>
      <c r="P3455">
        <v>183750</v>
      </c>
      <c r="Q3455">
        <v>64313</v>
      </c>
      <c r="R3455">
        <v>0.35</v>
      </c>
      <c r="S3455" t="s">
        <v>17</v>
      </c>
      <c r="T3455" t="str">
        <f>IF(Table1[[#This Row],[Units Sold]]&gt; 700,"High Units","low Units")</f>
        <v>low Units</v>
      </c>
      <c r="U3455">
        <f>SUM(Table1[[#This Row],[Operating Profit]])/SUM(Table1[Operating Profit])*100</f>
        <v>1.9363504712398349E-2</v>
      </c>
      <c r="V3455">
        <f>SUM(Table1[[#This Row],[Price per Unit]]*Table1[[#This Row],[Units Sold]])</f>
        <v>18375</v>
      </c>
      <c r="W3455">
        <f>SUM(Table1[[#This Row],[Total Sales]]-Table1[[#This Row],[Operating Profit]])</f>
        <v>119437</v>
      </c>
      <c r="X3455">
        <f>SUM(Table1[[#This Row],[Total Sales]]-Table1[[#This Row],[Cost]])</f>
        <v>64313</v>
      </c>
      <c r="Y3455">
        <f>SUM(Table1[[#This Row],[profit/loss]])/SUM(Table1[profit/loss])</f>
        <v>1.9363504712398348E-4</v>
      </c>
    </row>
    <row r="3456" spans="1:25" x14ac:dyDescent="0.3">
      <c r="A3456" t="s">
        <v>33</v>
      </c>
      <c r="B3456" t="s">
        <v>17</v>
      </c>
      <c r="C3456">
        <v>1185732</v>
      </c>
      <c r="D3456" s="9">
        <v>44235</v>
      </c>
      <c r="E3456" s="8" t="str">
        <f>TEXT(Table1[[#This Row],[Invoice Date]],"dd-mm-yyyy")</f>
        <v>08-02-2021</v>
      </c>
      <c r="F3456" s="1" t="str">
        <f t="shared" si="212"/>
        <v>February</v>
      </c>
      <c r="G3456" s="1" t="str">
        <f t="shared" si="213"/>
        <v>2021</v>
      </c>
      <c r="H3456" s="1" t="str">
        <f t="shared" si="214"/>
        <v>Monday</v>
      </c>
      <c r="I3456" s="1" t="str">
        <f t="shared" si="215"/>
        <v>08</v>
      </c>
      <c r="J3456" t="s">
        <v>14</v>
      </c>
      <c r="K3456" t="s">
        <v>120</v>
      </c>
      <c r="L3456" t="s">
        <v>121</v>
      </c>
      <c r="M3456" t="s">
        <v>18</v>
      </c>
      <c r="N3456">
        <v>35</v>
      </c>
      <c r="O3456">
        <v>175</v>
      </c>
      <c r="P3456">
        <v>61250</v>
      </c>
      <c r="Q3456">
        <v>21438</v>
      </c>
      <c r="R3456">
        <v>0.35</v>
      </c>
      <c r="S3456" t="s">
        <v>17</v>
      </c>
      <c r="T3456" t="str">
        <f>IF(Table1[[#This Row],[Units Sold]]&gt; 700,"High Units","low Units")</f>
        <v>low Units</v>
      </c>
      <c r="U3456">
        <f>SUM(Table1[[#This Row],[Operating Profit]])/SUM(Table1[Operating Profit])*100</f>
        <v>6.4546019315596496E-3</v>
      </c>
      <c r="V3456">
        <f>SUM(Table1[[#This Row],[Price per Unit]]*Table1[[#This Row],[Units Sold]])</f>
        <v>6125</v>
      </c>
      <c r="W3456">
        <f>SUM(Table1[[#This Row],[Total Sales]]-Table1[[#This Row],[Operating Profit]])</f>
        <v>39812</v>
      </c>
      <c r="X3456">
        <f>SUM(Table1[[#This Row],[Total Sales]]-Table1[[#This Row],[Cost]])</f>
        <v>21438</v>
      </c>
      <c r="Y3456">
        <f>SUM(Table1[[#This Row],[profit/loss]])/SUM(Table1[profit/loss])</f>
        <v>6.4546019315596501E-5</v>
      </c>
    </row>
    <row r="3457" spans="1:25" x14ac:dyDescent="0.3">
      <c r="A3457" t="s">
        <v>33</v>
      </c>
      <c r="B3457" t="s">
        <v>17</v>
      </c>
      <c r="C3457">
        <v>1185732</v>
      </c>
      <c r="D3457" s="9">
        <v>44235</v>
      </c>
      <c r="E3457" s="8" t="str">
        <f>TEXT(Table1[[#This Row],[Invoice Date]],"dd-mm-yyyy")</f>
        <v>08-02-2021</v>
      </c>
      <c r="F3457" s="1" t="str">
        <f t="shared" si="212"/>
        <v>February</v>
      </c>
      <c r="G3457" s="1" t="str">
        <f t="shared" si="213"/>
        <v>2021</v>
      </c>
      <c r="H3457" s="1" t="str">
        <f t="shared" si="214"/>
        <v>Monday</v>
      </c>
      <c r="I3457" s="1" t="str">
        <f t="shared" si="215"/>
        <v>08</v>
      </c>
      <c r="J3457" t="s">
        <v>14</v>
      </c>
      <c r="K3457" t="s">
        <v>120</v>
      </c>
      <c r="L3457" t="s">
        <v>121</v>
      </c>
      <c r="M3457" t="s">
        <v>19</v>
      </c>
      <c r="N3457">
        <v>25</v>
      </c>
      <c r="O3457">
        <v>225</v>
      </c>
      <c r="P3457">
        <v>56250</v>
      </c>
      <c r="Q3457">
        <v>22500</v>
      </c>
      <c r="R3457">
        <v>0.4</v>
      </c>
      <c r="S3457" t="s">
        <v>17</v>
      </c>
      <c r="T3457" t="str">
        <f>IF(Table1[[#This Row],[Units Sold]]&gt; 700,"High Units","low Units")</f>
        <v>low Units</v>
      </c>
      <c r="U3457">
        <f>SUM(Table1[[#This Row],[Operating Profit]])/SUM(Table1[Operating Profit])*100</f>
        <v>6.7743513135596666E-3</v>
      </c>
      <c r="V3457">
        <f>SUM(Table1[[#This Row],[Price per Unit]]*Table1[[#This Row],[Units Sold]])</f>
        <v>5625</v>
      </c>
      <c r="W3457">
        <f>SUM(Table1[[#This Row],[Total Sales]]-Table1[[#This Row],[Operating Profit]])</f>
        <v>33750</v>
      </c>
      <c r="X3457">
        <f>SUM(Table1[[#This Row],[Total Sales]]-Table1[[#This Row],[Cost]])</f>
        <v>22500</v>
      </c>
      <c r="Y3457">
        <f>SUM(Table1[[#This Row],[profit/loss]])/SUM(Table1[profit/loss])</f>
        <v>6.7743513135596668E-5</v>
      </c>
    </row>
    <row r="3458" spans="1:25" x14ac:dyDescent="0.3">
      <c r="A3458" t="s">
        <v>33</v>
      </c>
      <c r="B3458" t="s">
        <v>17</v>
      </c>
      <c r="C3458">
        <v>1185732</v>
      </c>
      <c r="D3458" s="9">
        <v>44235</v>
      </c>
      <c r="E3458" s="8" t="str">
        <f>TEXT(Table1[[#This Row],[Invoice Date]],"dd-mm-yyyy")</f>
        <v>08-02-2021</v>
      </c>
      <c r="F3458" s="1" t="str">
        <f t="shared" si="212"/>
        <v>February</v>
      </c>
      <c r="G3458" s="1" t="str">
        <f t="shared" si="213"/>
        <v>2021</v>
      </c>
      <c r="H3458" s="1" t="str">
        <f t="shared" si="214"/>
        <v>Monday</v>
      </c>
      <c r="I3458" s="1" t="str">
        <f t="shared" si="215"/>
        <v>08</v>
      </c>
      <c r="J3458" t="s">
        <v>14</v>
      </c>
      <c r="K3458" t="s">
        <v>122</v>
      </c>
      <c r="L3458" t="s">
        <v>123</v>
      </c>
      <c r="M3458" t="s">
        <v>20</v>
      </c>
      <c r="N3458">
        <v>30</v>
      </c>
      <c r="O3458">
        <v>100</v>
      </c>
      <c r="P3458">
        <v>30000</v>
      </c>
      <c r="Q3458">
        <v>12000</v>
      </c>
      <c r="R3458">
        <v>0.4</v>
      </c>
      <c r="S3458" t="s">
        <v>17</v>
      </c>
      <c r="T3458" t="str">
        <f>IF(Table1[[#This Row],[Units Sold]]&gt; 700,"High Units","low Units")</f>
        <v>low Units</v>
      </c>
      <c r="U3458">
        <f>SUM(Table1[[#This Row],[Operating Profit]])/SUM(Table1[Operating Profit])*100</f>
        <v>3.612987367231822E-3</v>
      </c>
      <c r="V3458">
        <f>SUM(Table1[[#This Row],[Price per Unit]]*Table1[[#This Row],[Units Sold]])</f>
        <v>3000</v>
      </c>
      <c r="W3458">
        <f>SUM(Table1[[#This Row],[Total Sales]]-Table1[[#This Row],[Operating Profit]])</f>
        <v>18000</v>
      </c>
      <c r="X3458">
        <f>SUM(Table1[[#This Row],[Total Sales]]-Table1[[#This Row],[Cost]])</f>
        <v>12000</v>
      </c>
      <c r="Y3458">
        <f>SUM(Table1[[#This Row],[profit/loss]])/SUM(Table1[profit/loss])</f>
        <v>3.612987367231822E-5</v>
      </c>
    </row>
    <row r="3459" spans="1:25" x14ac:dyDescent="0.3">
      <c r="A3459" t="s">
        <v>33</v>
      </c>
      <c r="B3459" t="s">
        <v>17</v>
      </c>
      <c r="C3459">
        <v>1185732</v>
      </c>
      <c r="D3459" s="9">
        <v>44235</v>
      </c>
      <c r="E3459" s="8" t="str">
        <f>TEXT(Table1[[#This Row],[Invoice Date]],"dd-mm-yyyy")</f>
        <v>08-02-2021</v>
      </c>
      <c r="F3459" s="1" t="str">
        <f t="shared" ref="F3459:F3522" si="216">TEXT(D3459,"mmmm")</f>
        <v>February</v>
      </c>
      <c r="G3459" s="1" t="str">
        <f t="shared" ref="G3459:G3522" si="217">TEXT(D3459,"YYYY")</f>
        <v>2021</v>
      </c>
      <c r="H3459" s="1" t="str">
        <f t="shared" ref="H3459:H3522" si="218">TEXT(D3459,"dddd")</f>
        <v>Monday</v>
      </c>
      <c r="I3459" s="1" t="str">
        <f t="shared" ref="I3459:I3522" si="219">TEXT(D3459,"dd")</f>
        <v>08</v>
      </c>
      <c r="J3459" t="s">
        <v>14</v>
      </c>
      <c r="K3459" t="s">
        <v>122</v>
      </c>
      <c r="L3459" t="s">
        <v>123</v>
      </c>
      <c r="M3459" t="s">
        <v>21</v>
      </c>
      <c r="N3459">
        <v>45</v>
      </c>
      <c r="O3459">
        <v>175</v>
      </c>
      <c r="P3459">
        <v>78750</v>
      </c>
      <c r="Q3459">
        <v>23625</v>
      </c>
      <c r="R3459">
        <v>0.3</v>
      </c>
      <c r="S3459" t="s">
        <v>17</v>
      </c>
      <c r="T3459" t="str">
        <f>IF(Table1[[#This Row],[Units Sold]]&gt; 700,"High Units","low Units")</f>
        <v>low Units</v>
      </c>
      <c r="U3459">
        <f>SUM(Table1[[#This Row],[Operating Profit]])/SUM(Table1[Operating Profit])*100</f>
        <v>7.113068879237649E-3</v>
      </c>
      <c r="V3459">
        <f>SUM(Table1[[#This Row],[Price per Unit]]*Table1[[#This Row],[Units Sold]])</f>
        <v>7875</v>
      </c>
      <c r="W3459">
        <f>SUM(Table1[[#This Row],[Total Sales]]-Table1[[#This Row],[Operating Profit]])</f>
        <v>55125</v>
      </c>
      <c r="X3459">
        <f>SUM(Table1[[#This Row],[Total Sales]]-Table1[[#This Row],[Cost]])</f>
        <v>23625</v>
      </c>
      <c r="Y3459">
        <f>SUM(Table1[[#This Row],[profit/loss]])/SUM(Table1[profit/loss])</f>
        <v>7.1130688792376493E-5</v>
      </c>
    </row>
    <row r="3460" spans="1:25" x14ac:dyDescent="0.3">
      <c r="A3460" t="s">
        <v>33</v>
      </c>
      <c r="B3460" t="s">
        <v>17</v>
      </c>
      <c r="C3460">
        <v>1185732</v>
      </c>
      <c r="D3460" s="9">
        <v>44235</v>
      </c>
      <c r="E3460" s="8" t="str">
        <f>TEXT(Table1[[#This Row],[Invoice Date]],"dd-mm-yyyy")</f>
        <v>08-02-2021</v>
      </c>
      <c r="F3460" s="1" t="str">
        <f t="shared" si="216"/>
        <v>February</v>
      </c>
      <c r="G3460" s="1" t="str">
        <f t="shared" si="217"/>
        <v>2021</v>
      </c>
      <c r="H3460" s="1" t="str">
        <f t="shared" si="218"/>
        <v>Monday</v>
      </c>
      <c r="I3460" s="1" t="str">
        <f t="shared" si="219"/>
        <v>08</v>
      </c>
      <c r="J3460" t="s">
        <v>14</v>
      </c>
      <c r="K3460" t="s">
        <v>122</v>
      </c>
      <c r="L3460" t="s">
        <v>123</v>
      </c>
      <c r="M3460" t="s">
        <v>22</v>
      </c>
      <c r="N3460">
        <v>35</v>
      </c>
      <c r="O3460">
        <v>275</v>
      </c>
      <c r="P3460">
        <v>96250</v>
      </c>
      <c r="Q3460">
        <v>38500</v>
      </c>
      <c r="R3460">
        <v>0.4</v>
      </c>
      <c r="S3460" t="s">
        <v>17</v>
      </c>
      <c r="T3460" t="str">
        <f>IF(Table1[[#This Row],[Units Sold]]&gt; 700,"High Units","low Units")</f>
        <v>low Units</v>
      </c>
      <c r="U3460">
        <f>SUM(Table1[[#This Row],[Operating Profit]])/SUM(Table1[Operating Profit])*100</f>
        <v>1.1591667803202095E-2</v>
      </c>
      <c r="V3460">
        <f>SUM(Table1[[#This Row],[Price per Unit]]*Table1[[#This Row],[Units Sold]])</f>
        <v>9625</v>
      </c>
      <c r="W3460">
        <f>SUM(Table1[[#This Row],[Total Sales]]-Table1[[#This Row],[Operating Profit]])</f>
        <v>57750</v>
      </c>
      <c r="X3460">
        <f>SUM(Table1[[#This Row],[Total Sales]]-Table1[[#This Row],[Cost]])</f>
        <v>38500</v>
      </c>
      <c r="Y3460">
        <f>SUM(Table1[[#This Row],[profit/loss]])/SUM(Table1[profit/loss])</f>
        <v>1.1591667803202096E-4</v>
      </c>
    </row>
    <row r="3461" spans="1:25" x14ac:dyDescent="0.3">
      <c r="A3461" t="s">
        <v>33</v>
      </c>
      <c r="B3461" t="s">
        <v>17</v>
      </c>
      <c r="C3461">
        <v>1185732</v>
      </c>
      <c r="D3461" s="9">
        <v>44261</v>
      </c>
      <c r="E3461" s="8" t="str">
        <f>TEXT(Table1[[#This Row],[Invoice Date]],"dd-mm-yyyy")</f>
        <v>06-03-2021</v>
      </c>
      <c r="F3461" s="1" t="str">
        <f t="shared" si="216"/>
        <v>March</v>
      </c>
      <c r="G3461" s="1" t="str">
        <f t="shared" si="217"/>
        <v>2021</v>
      </c>
      <c r="H3461" s="1" t="str">
        <f t="shared" si="218"/>
        <v>Saturday</v>
      </c>
      <c r="I3461" s="1" t="str">
        <f t="shared" si="219"/>
        <v>06</v>
      </c>
      <c r="J3461" t="s">
        <v>14</v>
      </c>
      <c r="K3461" t="s">
        <v>122</v>
      </c>
      <c r="L3461" t="s">
        <v>123</v>
      </c>
      <c r="M3461" t="s">
        <v>16</v>
      </c>
      <c r="N3461">
        <v>35</v>
      </c>
      <c r="O3461">
        <v>495</v>
      </c>
      <c r="P3461">
        <v>173250</v>
      </c>
      <c r="Q3461">
        <v>60638</v>
      </c>
      <c r="R3461">
        <v>0.35</v>
      </c>
      <c r="S3461" t="s">
        <v>17</v>
      </c>
      <c r="T3461" t="str">
        <f>IF(Table1[[#This Row],[Units Sold]]&gt; 700,"High Units","low Units")</f>
        <v>low Units</v>
      </c>
      <c r="U3461">
        <f>SUM(Table1[[#This Row],[Operating Profit]])/SUM(Table1[Operating Profit])*100</f>
        <v>1.82570273311836E-2</v>
      </c>
      <c r="V3461">
        <f>SUM(Table1[[#This Row],[Price per Unit]]*Table1[[#This Row],[Units Sold]])</f>
        <v>17325</v>
      </c>
      <c r="W3461">
        <f>SUM(Table1[[#This Row],[Total Sales]]-Table1[[#This Row],[Operating Profit]])</f>
        <v>112612</v>
      </c>
      <c r="X3461">
        <f>SUM(Table1[[#This Row],[Total Sales]]-Table1[[#This Row],[Cost]])</f>
        <v>60638</v>
      </c>
      <c r="Y3461">
        <f>SUM(Table1[[#This Row],[profit/loss]])/SUM(Table1[profit/loss])</f>
        <v>1.8257027331183601E-4</v>
      </c>
    </row>
    <row r="3462" spans="1:25" x14ac:dyDescent="0.3">
      <c r="A3462" t="s">
        <v>33</v>
      </c>
      <c r="B3462" t="s">
        <v>17</v>
      </c>
      <c r="C3462">
        <v>1185732</v>
      </c>
      <c r="D3462" s="9">
        <v>44261</v>
      </c>
      <c r="E3462" s="8" t="str">
        <f>TEXT(Table1[[#This Row],[Invoice Date]],"dd-mm-yyyy")</f>
        <v>06-03-2021</v>
      </c>
      <c r="F3462" s="1" t="str">
        <f t="shared" si="216"/>
        <v>March</v>
      </c>
      <c r="G3462" s="1" t="str">
        <f t="shared" si="217"/>
        <v>2021</v>
      </c>
      <c r="H3462" s="1" t="str">
        <f t="shared" si="218"/>
        <v>Saturday</v>
      </c>
      <c r="I3462" s="1" t="str">
        <f t="shared" si="219"/>
        <v>06</v>
      </c>
      <c r="J3462" t="s">
        <v>14</v>
      </c>
      <c r="K3462" t="s">
        <v>122</v>
      </c>
      <c r="L3462" t="s">
        <v>123</v>
      </c>
      <c r="M3462" t="s">
        <v>18</v>
      </c>
      <c r="N3462">
        <v>35</v>
      </c>
      <c r="O3462">
        <v>200</v>
      </c>
      <c r="P3462">
        <v>70000</v>
      </c>
      <c r="Q3462">
        <v>24500</v>
      </c>
      <c r="R3462">
        <v>0.35</v>
      </c>
      <c r="S3462" t="s">
        <v>17</v>
      </c>
      <c r="T3462" t="str">
        <f>IF(Table1[[#This Row],[Units Sold]]&gt; 700,"High Units","low Units")</f>
        <v>low Units</v>
      </c>
      <c r="U3462">
        <f>SUM(Table1[[#This Row],[Operating Profit]])/SUM(Table1[Operating Profit])*100</f>
        <v>7.3765158747649707E-3</v>
      </c>
      <c r="V3462">
        <f>SUM(Table1[[#This Row],[Price per Unit]]*Table1[[#This Row],[Units Sold]])</f>
        <v>7000</v>
      </c>
      <c r="W3462">
        <f>SUM(Table1[[#This Row],[Total Sales]]-Table1[[#This Row],[Operating Profit]])</f>
        <v>45500</v>
      </c>
      <c r="X3462">
        <f>SUM(Table1[[#This Row],[Total Sales]]-Table1[[#This Row],[Cost]])</f>
        <v>24500</v>
      </c>
      <c r="Y3462">
        <f>SUM(Table1[[#This Row],[profit/loss]])/SUM(Table1[profit/loss])</f>
        <v>7.3765158747649706E-5</v>
      </c>
    </row>
    <row r="3463" spans="1:25" x14ac:dyDescent="0.3">
      <c r="A3463" t="s">
        <v>33</v>
      </c>
      <c r="B3463" t="s">
        <v>17</v>
      </c>
      <c r="C3463">
        <v>1185732</v>
      </c>
      <c r="D3463" s="9">
        <v>44261</v>
      </c>
      <c r="E3463" s="8" t="str">
        <f>TEXT(Table1[[#This Row],[Invoice Date]],"dd-mm-yyyy")</f>
        <v>06-03-2021</v>
      </c>
      <c r="F3463" s="1" t="str">
        <f t="shared" si="216"/>
        <v>March</v>
      </c>
      <c r="G3463" s="1" t="str">
        <f t="shared" si="217"/>
        <v>2021</v>
      </c>
      <c r="H3463" s="1" t="str">
        <f t="shared" si="218"/>
        <v>Saturday</v>
      </c>
      <c r="I3463" s="1" t="str">
        <f t="shared" si="219"/>
        <v>06</v>
      </c>
      <c r="J3463" t="s">
        <v>14</v>
      </c>
      <c r="K3463" t="s">
        <v>122</v>
      </c>
      <c r="L3463" t="s">
        <v>123</v>
      </c>
      <c r="M3463" t="s">
        <v>19</v>
      </c>
      <c r="N3463">
        <v>25</v>
      </c>
      <c r="O3463">
        <v>225</v>
      </c>
      <c r="P3463">
        <v>56250</v>
      </c>
      <c r="Q3463">
        <v>22500</v>
      </c>
      <c r="R3463">
        <v>0.4</v>
      </c>
      <c r="S3463" t="s">
        <v>17</v>
      </c>
      <c r="T3463" t="str">
        <f>IF(Table1[[#This Row],[Units Sold]]&gt; 700,"High Units","low Units")</f>
        <v>low Units</v>
      </c>
      <c r="U3463">
        <f>SUM(Table1[[#This Row],[Operating Profit]])/SUM(Table1[Operating Profit])*100</f>
        <v>6.7743513135596666E-3</v>
      </c>
      <c r="V3463">
        <f>SUM(Table1[[#This Row],[Price per Unit]]*Table1[[#This Row],[Units Sold]])</f>
        <v>5625</v>
      </c>
      <c r="W3463">
        <f>SUM(Table1[[#This Row],[Total Sales]]-Table1[[#This Row],[Operating Profit]])</f>
        <v>33750</v>
      </c>
      <c r="X3463">
        <f>SUM(Table1[[#This Row],[Total Sales]]-Table1[[#This Row],[Cost]])</f>
        <v>22500</v>
      </c>
      <c r="Y3463">
        <f>SUM(Table1[[#This Row],[profit/loss]])/SUM(Table1[profit/loss])</f>
        <v>6.7743513135596668E-5</v>
      </c>
    </row>
    <row r="3464" spans="1:25" x14ac:dyDescent="0.3">
      <c r="A3464" t="s">
        <v>33</v>
      </c>
      <c r="B3464" t="s">
        <v>17</v>
      </c>
      <c r="C3464">
        <v>1185732</v>
      </c>
      <c r="D3464" s="9">
        <v>44261</v>
      </c>
      <c r="E3464" s="8" t="str">
        <f>TEXT(Table1[[#This Row],[Invoice Date]],"dd-mm-yyyy")</f>
        <v>06-03-2021</v>
      </c>
      <c r="F3464" s="1" t="str">
        <f t="shared" si="216"/>
        <v>March</v>
      </c>
      <c r="G3464" s="1" t="str">
        <f t="shared" si="217"/>
        <v>2021</v>
      </c>
      <c r="H3464" s="1" t="str">
        <f t="shared" si="218"/>
        <v>Saturday</v>
      </c>
      <c r="I3464" s="1" t="str">
        <f t="shared" si="219"/>
        <v>06</v>
      </c>
      <c r="J3464" t="s">
        <v>14</v>
      </c>
      <c r="K3464" t="s">
        <v>122</v>
      </c>
      <c r="L3464" t="s">
        <v>123</v>
      </c>
      <c r="M3464" t="s">
        <v>20</v>
      </c>
      <c r="N3464">
        <v>30</v>
      </c>
      <c r="O3464">
        <v>75</v>
      </c>
      <c r="P3464">
        <v>22500</v>
      </c>
      <c r="Q3464">
        <v>9000</v>
      </c>
      <c r="R3464">
        <v>0.4</v>
      </c>
      <c r="S3464" t="s">
        <v>17</v>
      </c>
      <c r="T3464" t="str">
        <f>IF(Table1[[#This Row],[Units Sold]]&gt; 700,"High Units","low Units")</f>
        <v>low Units</v>
      </c>
      <c r="U3464">
        <f>SUM(Table1[[#This Row],[Operating Profit]])/SUM(Table1[Operating Profit])*100</f>
        <v>2.7097405254238667E-3</v>
      </c>
      <c r="V3464">
        <f>SUM(Table1[[#This Row],[Price per Unit]]*Table1[[#This Row],[Units Sold]])</f>
        <v>2250</v>
      </c>
      <c r="W3464">
        <f>SUM(Table1[[#This Row],[Total Sales]]-Table1[[#This Row],[Operating Profit]])</f>
        <v>13500</v>
      </c>
      <c r="X3464">
        <f>SUM(Table1[[#This Row],[Total Sales]]-Table1[[#This Row],[Cost]])</f>
        <v>9000</v>
      </c>
      <c r="Y3464">
        <f>SUM(Table1[[#This Row],[profit/loss]])/SUM(Table1[profit/loss])</f>
        <v>2.7097405254238667E-5</v>
      </c>
    </row>
    <row r="3465" spans="1:25" x14ac:dyDescent="0.3">
      <c r="A3465" t="s">
        <v>33</v>
      </c>
      <c r="B3465" t="s">
        <v>17</v>
      </c>
      <c r="C3465">
        <v>1185732</v>
      </c>
      <c r="D3465" s="9">
        <v>44261</v>
      </c>
      <c r="E3465" s="8" t="str">
        <f>TEXT(Table1[[#This Row],[Invoice Date]],"dd-mm-yyyy")</f>
        <v>06-03-2021</v>
      </c>
      <c r="F3465" s="1" t="str">
        <f t="shared" si="216"/>
        <v>March</v>
      </c>
      <c r="G3465" s="1" t="str">
        <f t="shared" si="217"/>
        <v>2021</v>
      </c>
      <c r="H3465" s="1" t="str">
        <f t="shared" si="218"/>
        <v>Saturday</v>
      </c>
      <c r="I3465" s="1" t="str">
        <f t="shared" si="219"/>
        <v>06</v>
      </c>
      <c r="J3465" t="s">
        <v>14</v>
      </c>
      <c r="K3465" t="s">
        <v>122</v>
      </c>
      <c r="L3465" t="s">
        <v>123</v>
      </c>
      <c r="M3465" t="s">
        <v>21</v>
      </c>
      <c r="N3465">
        <v>45</v>
      </c>
      <c r="O3465">
        <v>125</v>
      </c>
      <c r="P3465">
        <v>56250</v>
      </c>
      <c r="Q3465">
        <v>16875</v>
      </c>
      <c r="R3465">
        <v>0.3</v>
      </c>
      <c r="S3465" t="s">
        <v>17</v>
      </c>
      <c r="T3465" t="str">
        <f>IF(Table1[[#This Row],[Units Sold]]&gt; 700,"High Units","low Units")</f>
        <v>low Units</v>
      </c>
      <c r="U3465">
        <f>SUM(Table1[[#This Row],[Operating Profit]])/SUM(Table1[Operating Profit])*100</f>
        <v>5.0807634851697493E-3</v>
      </c>
      <c r="V3465">
        <f>SUM(Table1[[#This Row],[Price per Unit]]*Table1[[#This Row],[Units Sold]])</f>
        <v>5625</v>
      </c>
      <c r="W3465">
        <f>SUM(Table1[[#This Row],[Total Sales]]-Table1[[#This Row],[Operating Profit]])</f>
        <v>39375</v>
      </c>
      <c r="X3465">
        <f>SUM(Table1[[#This Row],[Total Sales]]-Table1[[#This Row],[Cost]])</f>
        <v>16875</v>
      </c>
      <c r="Y3465">
        <f>SUM(Table1[[#This Row],[profit/loss]])/SUM(Table1[profit/loss])</f>
        <v>5.0807634851697494E-5</v>
      </c>
    </row>
    <row r="3466" spans="1:25" x14ac:dyDescent="0.3">
      <c r="A3466" t="s">
        <v>33</v>
      </c>
      <c r="B3466" t="s">
        <v>17</v>
      </c>
      <c r="C3466">
        <v>1185732</v>
      </c>
      <c r="D3466" s="9">
        <v>44261</v>
      </c>
      <c r="E3466" s="8" t="str">
        <f>TEXT(Table1[[#This Row],[Invoice Date]],"dd-mm-yyyy")</f>
        <v>06-03-2021</v>
      </c>
      <c r="F3466" s="1" t="str">
        <f t="shared" si="216"/>
        <v>March</v>
      </c>
      <c r="G3466" s="1" t="str">
        <f t="shared" si="217"/>
        <v>2021</v>
      </c>
      <c r="H3466" s="1" t="str">
        <f t="shared" si="218"/>
        <v>Saturday</v>
      </c>
      <c r="I3466" s="1" t="str">
        <f t="shared" si="219"/>
        <v>06</v>
      </c>
      <c r="J3466" t="s">
        <v>14</v>
      </c>
      <c r="K3466" t="s">
        <v>122</v>
      </c>
      <c r="L3466" t="s">
        <v>123</v>
      </c>
      <c r="M3466" t="s">
        <v>22</v>
      </c>
      <c r="N3466">
        <v>35</v>
      </c>
      <c r="O3466">
        <v>225</v>
      </c>
      <c r="P3466">
        <v>78750</v>
      </c>
      <c r="Q3466">
        <v>31500</v>
      </c>
      <c r="R3466">
        <v>0.4</v>
      </c>
      <c r="S3466" t="s">
        <v>17</v>
      </c>
      <c r="T3466" t="str">
        <f>IF(Table1[[#This Row],[Units Sold]]&gt; 700,"High Units","low Units")</f>
        <v>low Units</v>
      </c>
      <c r="U3466">
        <f>SUM(Table1[[#This Row],[Operating Profit]])/SUM(Table1[Operating Profit])*100</f>
        <v>9.484091838983532E-3</v>
      </c>
      <c r="V3466">
        <f>SUM(Table1[[#This Row],[Price per Unit]]*Table1[[#This Row],[Units Sold]])</f>
        <v>7875</v>
      </c>
      <c r="W3466">
        <f>SUM(Table1[[#This Row],[Total Sales]]-Table1[[#This Row],[Operating Profit]])</f>
        <v>47250</v>
      </c>
      <c r="X3466">
        <f>SUM(Table1[[#This Row],[Total Sales]]-Table1[[#This Row],[Cost]])</f>
        <v>31500</v>
      </c>
      <c r="Y3466">
        <f>SUM(Table1[[#This Row],[profit/loss]])/SUM(Table1[profit/loss])</f>
        <v>9.4840918389835324E-5</v>
      </c>
    </row>
    <row r="3467" spans="1:25" x14ac:dyDescent="0.3">
      <c r="A3467" t="s">
        <v>33</v>
      </c>
      <c r="B3467" t="s">
        <v>17</v>
      </c>
      <c r="C3467">
        <v>1185732</v>
      </c>
      <c r="D3467" s="9">
        <v>44293</v>
      </c>
      <c r="E3467" s="8" t="str">
        <f>TEXT(Table1[[#This Row],[Invoice Date]],"dd-mm-yyyy")</f>
        <v>07-04-2021</v>
      </c>
      <c r="F3467" s="1" t="str">
        <f t="shared" si="216"/>
        <v>April</v>
      </c>
      <c r="G3467" s="1" t="str">
        <f t="shared" si="217"/>
        <v>2021</v>
      </c>
      <c r="H3467" s="1" t="str">
        <f t="shared" si="218"/>
        <v>Wednesday</v>
      </c>
      <c r="I3467" s="1" t="str">
        <f t="shared" si="219"/>
        <v>07</v>
      </c>
      <c r="J3467" t="s">
        <v>14</v>
      </c>
      <c r="K3467" t="s">
        <v>122</v>
      </c>
      <c r="L3467" t="s">
        <v>123</v>
      </c>
      <c r="M3467" t="s">
        <v>16</v>
      </c>
      <c r="N3467">
        <v>35</v>
      </c>
      <c r="O3467">
        <v>475</v>
      </c>
      <c r="P3467">
        <v>166250</v>
      </c>
      <c r="Q3467">
        <v>58188</v>
      </c>
      <c r="R3467">
        <v>0.35</v>
      </c>
      <c r="S3467" t="s">
        <v>17</v>
      </c>
      <c r="T3467" t="str">
        <f>IF(Table1[[#This Row],[Units Sold]]&gt; 700,"High Units","low Units")</f>
        <v>low Units</v>
      </c>
      <c r="U3467">
        <f>SUM(Table1[[#This Row],[Operating Profit]])/SUM(Table1[Operating Profit])*100</f>
        <v>1.7519375743707103E-2</v>
      </c>
      <c r="V3467">
        <f>SUM(Table1[[#This Row],[Price per Unit]]*Table1[[#This Row],[Units Sold]])</f>
        <v>16625</v>
      </c>
      <c r="W3467">
        <f>SUM(Table1[[#This Row],[Total Sales]]-Table1[[#This Row],[Operating Profit]])</f>
        <v>108062</v>
      </c>
      <c r="X3467">
        <f>SUM(Table1[[#This Row],[Total Sales]]-Table1[[#This Row],[Cost]])</f>
        <v>58188</v>
      </c>
      <c r="Y3467">
        <f>SUM(Table1[[#This Row],[profit/loss]])/SUM(Table1[profit/loss])</f>
        <v>1.7519375743707105E-4</v>
      </c>
    </row>
    <row r="3468" spans="1:25" x14ac:dyDescent="0.3">
      <c r="A3468" t="s">
        <v>33</v>
      </c>
      <c r="B3468" t="s">
        <v>17</v>
      </c>
      <c r="C3468">
        <v>1185732</v>
      </c>
      <c r="D3468" s="9">
        <v>44293</v>
      </c>
      <c r="E3468" s="8" t="str">
        <f>TEXT(Table1[[#This Row],[Invoice Date]],"dd-mm-yyyy")</f>
        <v>07-04-2021</v>
      </c>
      <c r="F3468" s="1" t="str">
        <f t="shared" si="216"/>
        <v>April</v>
      </c>
      <c r="G3468" s="1" t="str">
        <f t="shared" si="217"/>
        <v>2021</v>
      </c>
      <c r="H3468" s="1" t="str">
        <f t="shared" si="218"/>
        <v>Wednesday</v>
      </c>
      <c r="I3468" s="1" t="str">
        <f t="shared" si="219"/>
        <v>07</v>
      </c>
      <c r="J3468" t="s">
        <v>14</v>
      </c>
      <c r="K3468" t="s">
        <v>122</v>
      </c>
      <c r="L3468" t="s">
        <v>123</v>
      </c>
      <c r="M3468" t="s">
        <v>18</v>
      </c>
      <c r="N3468">
        <v>35</v>
      </c>
      <c r="O3468">
        <v>175</v>
      </c>
      <c r="P3468">
        <v>61250</v>
      </c>
      <c r="Q3468">
        <v>21438</v>
      </c>
      <c r="R3468">
        <v>0.35</v>
      </c>
      <c r="S3468" t="s">
        <v>17</v>
      </c>
      <c r="T3468" t="str">
        <f>IF(Table1[[#This Row],[Units Sold]]&gt; 700,"High Units","low Units")</f>
        <v>low Units</v>
      </c>
      <c r="U3468">
        <f>SUM(Table1[[#This Row],[Operating Profit]])/SUM(Table1[Operating Profit])*100</f>
        <v>6.4546019315596496E-3</v>
      </c>
      <c r="V3468">
        <f>SUM(Table1[[#This Row],[Price per Unit]]*Table1[[#This Row],[Units Sold]])</f>
        <v>6125</v>
      </c>
      <c r="W3468">
        <f>SUM(Table1[[#This Row],[Total Sales]]-Table1[[#This Row],[Operating Profit]])</f>
        <v>39812</v>
      </c>
      <c r="X3468">
        <f>SUM(Table1[[#This Row],[Total Sales]]-Table1[[#This Row],[Cost]])</f>
        <v>21438</v>
      </c>
      <c r="Y3468">
        <f>SUM(Table1[[#This Row],[profit/loss]])/SUM(Table1[profit/loss])</f>
        <v>6.4546019315596501E-5</v>
      </c>
    </row>
    <row r="3469" spans="1:25" x14ac:dyDescent="0.3">
      <c r="A3469" t="s">
        <v>33</v>
      </c>
      <c r="B3469" t="s">
        <v>17</v>
      </c>
      <c r="C3469">
        <v>1185732</v>
      </c>
      <c r="D3469" s="9">
        <v>44293</v>
      </c>
      <c r="E3469" s="8" t="str">
        <f>TEXT(Table1[[#This Row],[Invoice Date]],"dd-mm-yyyy")</f>
        <v>07-04-2021</v>
      </c>
      <c r="F3469" s="1" t="str">
        <f t="shared" si="216"/>
        <v>April</v>
      </c>
      <c r="G3469" s="1" t="str">
        <f t="shared" si="217"/>
        <v>2021</v>
      </c>
      <c r="H3469" s="1" t="str">
        <f t="shared" si="218"/>
        <v>Wednesday</v>
      </c>
      <c r="I3469" s="1" t="str">
        <f t="shared" si="219"/>
        <v>07</v>
      </c>
      <c r="J3469" t="s">
        <v>14</v>
      </c>
      <c r="K3469" t="s">
        <v>122</v>
      </c>
      <c r="L3469" t="s">
        <v>123</v>
      </c>
      <c r="M3469" t="s">
        <v>19</v>
      </c>
      <c r="N3469">
        <v>25</v>
      </c>
      <c r="O3469">
        <v>175</v>
      </c>
      <c r="P3469">
        <v>43750</v>
      </c>
      <c r="Q3469">
        <v>17500</v>
      </c>
      <c r="R3469">
        <v>0.4</v>
      </c>
      <c r="S3469" t="s">
        <v>17</v>
      </c>
      <c r="T3469" t="str">
        <f>IF(Table1[[#This Row],[Units Sold]]&gt; 700,"High Units","low Units")</f>
        <v>low Units</v>
      </c>
      <c r="U3469">
        <f>SUM(Table1[[#This Row],[Operating Profit]])/SUM(Table1[Operating Profit])*100</f>
        <v>5.2689399105464076E-3</v>
      </c>
      <c r="V3469">
        <f>SUM(Table1[[#This Row],[Price per Unit]]*Table1[[#This Row],[Units Sold]])</f>
        <v>4375</v>
      </c>
      <c r="W3469">
        <f>SUM(Table1[[#This Row],[Total Sales]]-Table1[[#This Row],[Operating Profit]])</f>
        <v>26250</v>
      </c>
      <c r="X3469">
        <f>SUM(Table1[[#This Row],[Total Sales]]-Table1[[#This Row],[Cost]])</f>
        <v>17500</v>
      </c>
      <c r="Y3469">
        <f>SUM(Table1[[#This Row],[profit/loss]])/SUM(Table1[profit/loss])</f>
        <v>5.2689399105464074E-5</v>
      </c>
    </row>
    <row r="3470" spans="1:25" x14ac:dyDescent="0.3">
      <c r="A3470" t="s">
        <v>33</v>
      </c>
      <c r="B3470" t="s">
        <v>17</v>
      </c>
      <c r="C3470">
        <v>1185732</v>
      </c>
      <c r="D3470" s="9">
        <v>44293</v>
      </c>
      <c r="E3470" s="8" t="str">
        <f>TEXT(Table1[[#This Row],[Invoice Date]],"dd-mm-yyyy")</f>
        <v>07-04-2021</v>
      </c>
      <c r="F3470" s="1" t="str">
        <f t="shared" si="216"/>
        <v>April</v>
      </c>
      <c r="G3470" s="1" t="str">
        <f t="shared" si="217"/>
        <v>2021</v>
      </c>
      <c r="H3470" s="1" t="str">
        <f t="shared" si="218"/>
        <v>Wednesday</v>
      </c>
      <c r="I3470" s="1" t="str">
        <f t="shared" si="219"/>
        <v>07</v>
      </c>
      <c r="J3470" t="s">
        <v>14</v>
      </c>
      <c r="K3470" t="s">
        <v>122</v>
      </c>
      <c r="L3470" t="s">
        <v>123</v>
      </c>
      <c r="M3470" t="s">
        <v>20</v>
      </c>
      <c r="N3470">
        <v>30</v>
      </c>
      <c r="O3470">
        <v>100</v>
      </c>
      <c r="P3470">
        <v>30000</v>
      </c>
      <c r="Q3470">
        <v>12000</v>
      </c>
      <c r="R3470">
        <v>0.4</v>
      </c>
      <c r="S3470" t="s">
        <v>17</v>
      </c>
      <c r="T3470" t="str">
        <f>IF(Table1[[#This Row],[Units Sold]]&gt; 700,"High Units","low Units")</f>
        <v>low Units</v>
      </c>
      <c r="U3470">
        <f>SUM(Table1[[#This Row],[Operating Profit]])/SUM(Table1[Operating Profit])*100</f>
        <v>3.612987367231822E-3</v>
      </c>
      <c r="V3470">
        <f>SUM(Table1[[#This Row],[Price per Unit]]*Table1[[#This Row],[Units Sold]])</f>
        <v>3000</v>
      </c>
      <c r="W3470">
        <f>SUM(Table1[[#This Row],[Total Sales]]-Table1[[#This Row],[Operating Profit]])</f>
        <v>18000</v>
      </c>
      <c r="X3470">
        <f>SUM(Table1[[#This Row],[Total Sales]]-Table1[[#This Row],[Cost]])</f>
        <v>12000</v>
      </c>
      <c r="Y3470">
        <f>SUM(Table1[[#This Row],[profit/loss]])/SUM(Table1[profit/loss])</f>
        <v>3.612987367231822E-5</v>
      </c>
    </row>
    <row r="3471" spans="1:25" x14ac:dyDescent="0.3">
      <c r="A3471" t="s">
        <v>33</v>
      </c>
      <c r="B3471" t="s">
        <v>17</v>
      </c>
      <c r="C3471">
        <v>1185732</v>
      </c>
      <c r="D3471" s="9">
        <v>44293</v>
      </c>
      <c r="E3471" s="8" t="str">
        <f>TEXT(Table1[[#This Row],[Invoice Date]],"dd-mm-yyyy")</f>
        <v>07-04-2021</v>
      </c>
      <c r="F3471" s="1" t="str">
        <f t="shared" si="216"/>
        <v>April</v>
      </c>
      <c r="G3471" s="1" t="str">
        <f t="shared" si="217"/>
        <v>2021</v>
      </c>
      <c r="H3471" s="1" t="str">
        <f t="shared" si="218"/>
        <v>Wednesday</v>
      </c>
      <c r="I3471" s="1" t="str">
        <f t="shared" si="219"/>
        <v>07</v>
      </c>
      <c r="J3471" t="s">
        <v>14</v>
      </c>
      <c r="K3471" t="s">
        <v>122</v>
      </c>
      <c r="L3471" t="s">
        <v>123</v>
      </c>
      <c r="M3471" t="s">
        <v>21</v>
      </c>
      <c r="N3471">
        <v>45</v>
      </c>
      <c r="O3471">
        <v>100</v>
      </c>
      <c r="P3471">
        <v>45000</v>
      </c>
      <c r="Q3471">
        <v>13500</v>
      </c>
      <c r="R3471">
        <v>0.3</v>
      </c>
      <c r="S3471" t="s">
        <v>17</v>
      </c>
      <c r="T3471" t="str">
        <f>IF(Table1[[#This Row],[Units Sold]]&gt; 700,"High Units","low Units")</f>
        <v>low Units</v>
      </c>
      <c r="U3471">
        <f>SUM(Table1[[#This Row],[Operating Profit]])/SUM(Table1[Operating Profit])*100</f>
        <v>4.0646107881357994E-3</v>
      </c>
      <c r="V3471">
        <f>SUM(Table1[[#This Row],[Price per Unit]]*Table1[[#This Row],[Units Sold]])</f>
        <v>4500</v>
      </c>
      <c r="W3471">
        <f>SUM(Table1[[#This Row],[Total Sales]]-Table1[[#This Row],[Operating Profit]])</f>
        <v>31500</v>
      </c>
      <c r="X3471">
        <f>SUM(Table1[[#This Row],[Total Sales]]-Table1[[#This Row],[Cost]])</f>
        <v>13500</v>
      </c>
      <c r="Y3471">
        <f>SUM(Table1[[#This Row],[profit/loss]])/SUM(Table1[profit/loss])</f>
        <v>4.0646107881357998E-5</v>
      </c>
    </row>
    <row r="3472" spans="1:25" x14ac:dyDescent="0.3">
      <c r="A3472" t="s">
        <v>33</v>
      </c>
      <c r="B3472" t="s">
        <v>17</v>
      </c>
      <c r="C3472">
        <v>1185732</v>
      </c>
      <c r="D3472" s="9">
        <v>44293</v>
      </c>
      <c r="E3472" s="8" t="str">
        <f>TEXT(Table1[[#This Row],[Invoice Date]],"dd-mm-yyyy")</f>
        <v>07-04-2021</v>
      </c>
      <c r="F3472" s="1" t="str">
        <f t="shared" si="216"/>
        <v>April</v>
      </c>
      <c r="G3472" s="1" t="str">
        <f t="shared" si="217"/>
        <v>2021</v>
      </c>
      <c r="H3472" s="1" t="str">
        <f t="shared" si="218"/>
        <v>Wednesday</v>
      </c>
      <c r="I3472" s="1" t="str">
        <f t="shared" si="219"/>
        <v>07</v>
      </c>
      <c r="J3472" t="s">
        <v>14</v>
      </c>
      <c r="K3472" t="s">
        <v>122</v>
      </c>
      <c r="L3472" t="s">
        <v>123</v>
      </c>
      <c r="M3472" t="s">
        <v>22</v>
      </c>
      <c r="N3472">
        <v>35</v>
      </c>
      <c r="O3472">
        <v>250</v>
      </c>
      <c r="P3472">
        <v>87500</v>
      </c>
      <c r="Q3472">
        <v>35000</v>
      </c>
      <c r="R3472">
        <v>0.4</v>
      </c>
      <c r="S3472" t="s">
        <v>17</v>
      </c>
      <c r="T3472" t="str">
        <f>IF(Table1[[#This Row],[Units Sold]]&gt; 700,"High Units","low Units")</f>
        <v>low Units</v>
      </c>
      <c r="U3472">
        <f>SUM(Table1[[#This Row],[Operating Profit]])/SUM(Table1[Operating Profit])*100</f>
        <v>1.0537879821092815E-2</v>
      </c>
      <c r="V3472">
        <f>SUM(Table1[[#This Row],[Price per Unit]]*Table1[[#This Row],[Units Sold]])</f>
        <v>8750</v>
      </c>
      <c r="W3472">
        <f>SUM(Table1[[#This Row],[Total Sales]]-Table1[[#This Row],[Operating Profit]])</f>
        <v>52500</v>
      </c>
      <c r="X3472">
        <f>SUM(Table1[[#This Row],[Total Sales]]-Table1[[#This Row],[Cost]])</f>
        <v>35000</v>
      </c>
      <c r="Y3472">
        <f>SUM(Table1[[#This Row],[profit/loss]])/SUM(Table1[profit/loss])</f>
        <v>1.0537879821092815E-4</v>
      </c>
    </row>
    <row r="3473" spans="1:25" x14ac:dyDescent="0.3">
      <c r="A3473" t="s">
        <v>33</v>
      </c>
      <c r="B3473" t="s">
        <v>17</v>
      </c>
      <c r="C3473">
        <v>1185732</v>
      </c>
      <c r="D3473" s="9">
        <v>44322</v>
      </c>
      <c r="E3473" s="8" t="str">
        <f>TEXT(Table1[[#This Row],[Invoice Date]],"dd-mm-yyyy")</f>
        <v>06-05-2021</v>
      </c>
      <c r="F3473" s="1" t="str">
        <f t="shared" si="216"/>
        <v>May</v>
      </c>
      <c r="G3473" s="1" t="str">
        <f t="shared" si="217"/>
        <v>2021</v>
      </c>
      <c r="H3473" s="1" t="str">
        <f t="shared" si="218"/>
        <v>Thursday</v>
      </c>
      <c r="I3473" s="1" t="str">
        <f t="shared" si="219"/>
        <v>06</v>
      </c>
      <c r="J3473" t="s">
        <v>14</v>
      </c>
      <c r="K3473" t="s">
        <v>122</v>
      </c>
      <c r="L3473" t="s">
        <v>123</v>
      </c>
      <c r="M3473" t="s">
        <v>16</v>
      </c>
      <c r="N3473">
        <v>50</v>
      </c>
      <c r="O3473">
        <v>520</v>
      </c>
      <c r="P3473">
        <v>260000</v>
      </c>
      <c r="Q3473">
        <v>91000</v>
      </c>
      <c r="R3473">
        <v>0.35</v>
      </c>
      <c r="S3473" t="s">
        <v>17</v>
      </c>
      <c r="T3473" t="str">
        <f>IF(Table1[[#This Row],[Units Sold]]&gt; 700,"High Units","low Units")</f>
        <v>low Units</v>
      </c>
      <c r="U3473">
        <f>SUM(Table1[[#This Row],[Operating Profit]])/SUM(Table1[Operating Profit])*100</f>
        <v>2.7398487534841316E-2</v>
      </c>
      <c r="V3473">
        <f>SUM(Table1[[#This Row],[Price per Unit]]*Table1[[#This Row],[Units Sold]])</f>
        <v>26000</v>
      </c>
      <c r="W3473">
        <f>SUM(Table1[[#This Row],[Total Sales]]-Table1[[#This Row],[Operating Profit]])</f>
        <v>169000</v>
      </c>
      <c r="X3473">
        <f>SUM(Table1[[#This Row],[Total Sales]]-Table1[[#This Row],[Cost]])</f>
        <v>91000</v>
      </c>
      <c r="Y3473">
        <f>SUM(Table1[[#This Row],[profit/loss]])/SUM(Table1[profit/loss])</f>
        <v>2.7398487534841318E-4</v>
      </c>
    </row>
    <row r="3474" spans="1:25" x14ac:dyDescent="0.3">
      <c r="A3474" t="s">
        <v>33</v>
      </c>
      <c r="B3474" t="s">
        <v>17</v>
      </c>
      <c r="C3474">
        <v>1185732</v>
      </c>
      <c r="D3474" s="9">
        <v>44322</v>
      </c>
      <c r="E3474" s="8" t="str">
        <f>TEXT(Table1[[#This Row],[Invoice Date]],"dd-mm-yyyy")</f>
        <v>06-05-2021</v>
      </c>
      <c r="F3474" s="1" t="str">
        <f t="shared" si="216"/>
        <v>May</v>
      </c>
      <c r="G3474" s="1" t="str">
        <f t="shared" si="217"/>
        <v>2021</v>
      </c>
      <c r="H3474" s="1" t="str">
        <f t="shared" si="218"/>
        <v>Thursday</v>
      </c>
      <c r="I3474" s="1" t="str">
        <f t="shared" si="219"/>
        <v>06</v>
      </c>
      <c r="J3474" t="s">
        <v>14</v>
      </c>
      <c r="K3474" t="s">
        <v>122</v>
      </c>
      <c r="L3474" t="s">
        <v>123</v>
      </c>
      <c r="M3474" t="s">
        <v>18</v>
      </c>
      <c r="N3474">
        <v>45</v>
      </c>
      <c r="O3474">
        <v>225</v>
      </c>
      <c r="P3474">
        <v>101250</v>
      </c>
      <c r="Q3474">
        <v>35438</v>
      </c>
      <c r="R3474">
        <v>0.35</v>
      </c>
      <c r="S3474" t="s">
        <v>17</v>
      </c>
      <c r="T3474" t="str">
        <f>IF(Table1[[#This Row],[Units Sold]]&gt; 700,"High Units","low Units")</f>
        <v>low Units</v>
      </c>
      <c r="U3474">
        <f>SUM(Table1[[#This Row],[Operating Profit]])/SUM(Table1[Operating Profit])*100</f>
        <v>1.0669753859996776E-2</v>
      </c>
      <c r="V3474">
        <f>SUM(Table1[[#This Row],[Price per Unit]]*Table1[[#This Row],[Units Sold]])</f>
        <v>10125</v>
      </c>
      <c r="W3474">
        <f>SUM(Table1[[#This Row],[Total Sales]]-Table1[[#This Row],[Operating Profit]])</f>
        <v>65812</v>
      </c>
      <c r="X3474">
        <f>SUM(Table1[[#This Row],[Total Sales]]-Table1[[#This Row],[Cost]])</f>
        <v>35438</v>
      </c>
      <c r="Y3474">
        <f>SUM(Table1[[#This Row],[profit/loss]])/SUM(Table1[profit/loss])</f>
        <v>1.0669753859996775E-4</v>
      </c>
    </row>
    <row r="3475" spans="1:25" x14ac:dyDescent="0.3">
      <c r="A3475" t="s">
        <v>33</v>
      </c>
      <c r="B3475" t="s">
        <v>17</v>
      </c>
      <c r="C3475">
        <v>1185732</v>
      </c>
      <c r="D3475" s="9">
        <v>44322</v>
      </c>
      <c r="E3475" s="8" t="str">
        <f>TEXT(Table1[[#This Row],[Invoice Date]],"dd-mm-yyyy")</f>
        <v>06-05-2021</v>
      </c>
      <c r="F3475" s="1" t="str">
        <f t="shared" si="216"/>
        <v>May</v>
      </c>
      <c r="G3475" s="1" t="str">
        <f t="shared" si="217"/>
        <v>2021</v>
      </c>
      <c r="H3475" s="1" t="str">
        <f t="shared" si="218"/>
        <v>Thursday</v>
      </c>
      <c r="I3475" s="1" t="str">
        <f t="shared" si="219"/>
        <v>06</v>
      </c>
      <c r="J3475" t="s">
        <v>14</v>
      </c>
      <c r="K3475" t="s">
        <v>122</v>
      </c>
      <c r="L3475" t="s">
        <v>123</v>
      </c>
      <c r="M3475" t="s">
        <v>19</v>
      </c>
      <c r="N3475">
        <v>40</v>
      </c>
      <c r="O3475">
        <v>250</v>
      </c>
      <c r="P3475">
        <v>100000</v>
      </c>
      <c r="Q3475">
        <v>40000</v>
      </c>
      <c r="R3475">
        <v>0.4</v>
      </c>
      <c r="S3475" t="s">
        <v>17</v>
      </c>
      <c r="T3475" t="str">
        <f>IF(Table1[[#This Row],[Units Sold]]&gt; 700,"High Units","low Units")</f>
        <v>low Units</v>
      </c>
      <c r="U3475">
        <f>SUM(Table1[[#This Row],[Operating Profit]])/SUM(Table1[Operating Profit])*100</f>
        <v>1.2043291224106073E-2</v>
      </c>
      <c r="V3475">
        <f>SUM(Table1[[#This Row],[Price per Unit]]*Table1[[#This Row],[Units Sold]])</f>
        <v>10000</v>
      </c>
      <c r="W3475">
        <f>SUM(Table1[[#This Row],[Total Sales]]-Table1[[#This Row],[Operating Profit]])</f>
        <v>60000</v>
      </c>
      <c r="X3475">
        <f>SUM(Table1[[#This Row],[Total Sales]]-Table1[[#This Row],[Cost]])</f>
        <v>40000</v>
      </c>
      <c r="Y3475">
        <f>SUM(Table1[[#This Row],[profit/loss]])/SUM(Table1[profit/loss])</f>
        <v>1.2043291224106073E-4</v>
      </c>
    </row>
    <row r="3476" spans="1:25" x14ac:dyDescent="0.3">
      <c r="A3476" t="s">
        <v>33</v>
      </c>
      <c r="B3476" t="s">
        <v>17</v>
      </c>
      <c r="C3476">
        <v>1185732</v>
      </c>
      <c r="D3476" s="9">
        <v>44322</v>
      </c>
      <c r="E3476" s="8" t="str">
        <f>TEXT(Table1[[#This Row],[Invoice Date]],"dd-mm-yyyy")</f>
        <v>06-05-2021</v>
      </c>
      <c r="F3476" s="1" t="str">
        <f t="shared" si="216"/>
        <v>May</v>
      </c>
      <c r="G3476" s="1" t="str">
        <f t="shared" si="217"/>
        <v>2021</v>
      </c>
      <c r="H3476" s="1" t="str">
        <f t="shared" si="218"/>
        <v>Thursday</v>
      </c>
      <c r="I3476" s="1" t="str">
        <f t="shared" si="219"/>
        <v>06</v>
      </c>
      <c r="J3476" t="s">
        <v>14</v>
      </c>
      <c r="K3476" t="s">
        <v>122</v>
      </c>
      <c r="L3476" t="s">
        <v>123</v>
      </c>
      <c r="M3476" t="s">
        <v>20</v>
      </c>
      <c r="N3476">
        <v>40</v>
      </c>
      <c r="O3476">
        <v>200</v>
      </c>
      <c r="P3476">
        <v>80000</v>
      </c>
      <c r="Q3476">
        <v>32000</v>
      </c>
      <c r="R3476">
        <v>0.4</v>
      </c>
      <c r="S3476" t="s">
        <v>17</v>
      </c>
      <c r="T3476" t="str">
        <f>IF(Table1[[#This Row],[Units Sold]]&gt; 700,"High Units","low Units")</f>
        <v>low Units</v>
      </c>
      <c r="U3476">
        <f>SUM(Table1[[#This Row],[Operating Profit]])/SUM(Table1[Operating Profit])*100</f>
        <v>9.6346329792848587E-3</v>
      </c>
      <c r="V3476">
        <f>SUM(Table1[[#This Row],[Price per Unit]]*Table1[[#This Row],[Units Sold]])</f>
        <v>8000</v>
      </c>
      <c r="W3476">
        <f>SUM(Table1[[#This Row],[Total Sales]]-Table1[[#This Row],[Operating Profit]])</f>
        <v>48000</v>
      </c>
      <c r="X3476">
        <f>SUM(Table1[[#This Row],[Total Sales]]-Table1[[#This Row],[Cost]])</f>
        <v>32000</v>
      </c>
      <c r="Y3476">
        <f>SUM(Table1[[#This Row],[profit/loss]])/SUM(Table1[profit/loss])</f>
        <v>9.6346329792848591E-5</v>
      </c>
    </row>
    <row r="3477" spans="1:25" x14ac:dyDescent="0.3">
      <c r="A3477" t="s">
        <v>33</v>
      </c>
      <c r="B3477" t="s">
        <v>17</v>
      </c>
      <c r="C3477">
        <v>1185732</v>
      </c>
      <c r="D3477" s="9">
        <v>44322</v>
      </c>
      <c r="E3477" s="8" t="str">
        <f>TEXT(Table1[[#This Row],[Invoice Date]],"dd-mm-yyyy")</f>
        <v>06-05-2021</v>
      </c>
      <c r="F3477" s="1" t="str">
        <f t="shared" si="216"/>
        <v>May</v>
      </c>
      <c r="G3477" s="1" t="str">
        <f t="shared" si="217"/>
        <v>2021</v>
      </c>
      <c r="H3477" s="1" t="str">
        <f t="shared" si="218"/>
        <v>Thursday</v>
      </c>
      <c r="I3477" s="1" t="str">
        <f t="shared" si="219"/>
        <v>06</v>
      </c>
      <c r="J3477" t="s">
        <v>14</v>
      </c>
      <c r="K3477" t="s">
        <v>122</v>
      </c>
      <c r="L3477" t="s">
        <v>123</v>
      </c>
      <c r="M3477" t="s">
        <v>21</v>
      </c>
      <c r="N3477">
        <v>50</v>
      </c>
      <c r="O3477">
        <v>225</v>
      </c>
      <c r="P3477">
        <v>112500</v>
      </c>
      <c r="Q3477">
        <v>33750</v>
      </c>
      <c r="R3477">
        <v>0.3</v>
      </c>
      <c r="S3477" t="s">
        <v>17</v>
      </c>
      <c r="T3477" t="str">
        <f>IF(Table1[[#This Row],[Units Sold]]&gt; 700,"High Units","low Units")</f>
        <v>low Units</v>
      </c>
      <c r="U3477">
        <f>SUM(Table1[[#This Row],[Operating Profit]])/SUM(Table1[Operating Profit])*100</f>
        <v>1.0161526970339499E-2</v>
      </c>
      <c r="V3477">
        <f>SUM(Table1[[#This Row],[Price per Unit]]*Table1[[#This Row],[Units Sold]])</f>
        <v>11250</v>
      </c>
      <c r="W3477">
        <f>SUM(Table1[[#This Row],[Total Sales]]-Table1[[#This Row],[Operating Profit]])</f>
        <v>78750</v>
      </c>
      <c r="X3477">
        <f>SUM(Table1[[#This Row],[Total Sales]]-Table1[[#This Row],[Cost]])</f>
        <v>33750</v>
      </c>
      <c r="Y3477">
        <f>SUM(Table1[[#This Row],[profit/loss]])/SUM(Table1[profit/loss])</f>
        <v>1.0161526970339499E-4</v>
      </c>
    </row>
    <row r="3478" spans="1:25" x14ac:dyDescent="0.3">
      <c r="A3478" t="s">
        <v>33</v>
      </c>
      <c r="B3478" t="s">
        <v>17</v>
      </c>
      <c r="C3478">
        <v>1185732</v>
      </c>
      <c r="D3478" s="9">
        <v>44322</v>
      </c>
      <c r="E3478" s="8" t="str">
        <f>TEXT(Table1[[#This Row],[Invoice Date]],"dd-mm-yyyy")</f>
        <v>06-05-2021</v>
      </c>
      <c r="F3478" s="1" t="str">
        <f t="shared" si="216"/>
        <v>May</v>
      </c>
      <c r="G3478" s="1" t="str">
        <f t="shared" si="217"/>
        <v>2021</v>
      </c>
      <c r="H3478" s="1" t="str">
        <f t="shared" si="218"/>
        <v>Thursday</v>
      </c>
      <c r="I3478" s="1" t="str">
        <f t="shared" si="219"/>
        <v>06</v>
      </c>
      <c r="J3478" t="s">
        <v>14</v>
      </c>
      <c r="K3478" t="s">
        <v>122</v>
      </c>
      <c r="L3478" t="s">
        <v>123</v>
      </c>
      <c r="M3478" t="s">
        <v>22</v>
      </c>
      <c r="N3478">
        <v>55</v>
      </c>
      <c r="O3478">
        <v>350</v>
      </c>
      <c r="P3478">
        <v>192500</v>
      </c>
      <c r="Q3478">
        <v>77000</v>
      </c>
      <c r="R3478">
        <v>0.4</v>
      </c>
      <c r="S3478" t="s">
        <v>17</v>
      </c>
      <c r="T3478" t="str">
        <f>IF(Table1[[#This Row],[Units Sold]]&gt; 700,"High Units","low Units")</f>
        <v>low Units</v>
      </c>
      <c r="U3478">
        <f>SUM(Table1[[#This Row],[Operating Profit]])/SUM(Table1[Operating Profit])*100</f>
        <v>2.318333560640419E-2</v>
      </c>
      <c r="V3478">
        <f>SUM(Table1[[#This Row],[Price per Unit]]*Table1[[#This Row],[Units Sold]])</f>
        <v>19250</v>
      </c>
      <c r="W3478">
        <f>SUM(Table1[[#This Row],[Total Sales]]-Table1[[#This Row],[Operating Profit]])</f>
        <v>115500</v>
      </c>
      <c r="X3478">
        <f>SUM(Table1[[#This Row],[Total Sales]]-Table1[[#This Row],[Cost]])</f>
        <v>77000</v>
      </c>
      <c r="Y3478">
        <f>SUM(Table1[[#This Row],[profit/loss]])/SUM(Table1[profit/loss])</f>
        <v>2.3183335606404191E-4</v>
      </c>
    </row>
    <row r="3479" spans="1:25" x14ac:dyDescent="0.3">
      <c r="A3479" t="s">
        <v>33</v>
      </c>
      <c r="B3479" t="s">
        <v>17</v>
      </c>
      <c r="C3479">
        <v>1185732</v>
      </c>
      <c r="D3479" s="9">
        <v>44355</v>
      </c>
      <c r="E3479" s="8" t="str">
        <f>TEXT(Table1[[#This Row],[Invoice Date]],"dd-mm-yyyy")</f>
        <v>08-06-2021</v>
      </c>
      <c r="F3479" s="1" t="str">
        <f t="shared" si="216"/>
        <v>June</v>
      </c>
      <c r="G3479" s="1" t="str">
        <f t="shared" si="217"/>
        <v>2021</v>
      </c>
      <c r="H3479" s="1" t="str">
        <f t="shared" si="218"/>
        <v>Tuesday</v>
      </c>
      <c r="I3479" s="1" t="str">
        <f t="shared" si="219"/>
        <v>08</v>
      </c>
      <c r="J3479" t="s">
        <v>14</v>
      </c>
      <c r="K3479" t="s">
        <v>122</v>
      </c>
      <c r="L3479" t="s">
        <v>123</v>
      </c>
      <c r="M3479" t="s">
        <v>16</v>
      </c>
      <c r="N3479">
        <v>50</v>
      </c>
      <c r="O3479">
        <v>600</v>
      </c>
      <c r="P3479">
        <v>300000</v>
      </c>
      <c r="Q3479">
        <v>105000</v>
      </c>
      <c r="R3479">
        <v>0.35</v>
      </c>
      <c r="S3479" t="s">
        <v>17</v>
      </c>
      <c r="T3479" t="str">
        <f>IF(Table1[[#This Row],[Units Sold]]&gt; 700,"High Units","low Units")</f>
        <v>low Units</v>
      </c>
      <c r="U3479">
        <f>SUM(Table1[[#This Row],[Operating Profit]])/SUM(Table1[Operating Profit])*100</f>
        <v>3.1613639463278442E-2</v>
      </c>
      <c r="V3479">
        <f>SUM(Table1[[#This Row],[Price per Unit]]*Table1[[#This Row],[Units Sold]])</f>
        <v>30000</v>
      </c>
      <c r="W3479">
        <f>SUM(Table1[[#This Row],[Total Sales]]-Table1[[#This Row],[Operating Profit]])</f>
        <v>195000</v>
      </c>
      <c r="X3479">
        <f>SUM(Table1[[#This Row],[Total Sales]]-Table1[[#This Row],[Cost]])</f>
        <v>105000</v>
      </c>
      <c r="Y3479">
        <f>SUM(Table1[[#This Row],[profit/loss]])/SUM(Table1[profit/loss])</f>
        <v>3.1613639463278441E-4</v>
      </c>
    </row>
    <row r="3480" spans="1:25" x14ac:dyDescent="0.3">
      <c r="A3480" t="s">
        <v>33</v>
      </c>
      <c r="B3480" t="s">
        <v>17</v>
      </c>
      <c r="C3480">
        <v>1185732</v>
      </c>
      <c r="D3480" s="9">
        <v>44355</v>
      </c>
      <c r="E3480" s="8" t="str">
        <f>TEXT(Table1[[#This Row],[Invoice Date]],"dd-mm-yyyy")</f>
        <v>08-06-2021</v>
      </c>
      <c r="F3480" s="1" t="str">
        <f t="shared" si="216"/>
        <v>June</v>
      </c>
      <c r="G3480" s="1" t="str">
        <f t="shared" si="217"/>
        <v>2021</v>
      </c>
      <c r="H3480" s="1" t="str">
        <f t="shared" si="218"/>
        <v>Tuesday</v>
      </c>
      <c r="I3480" s="1" t="str">
        <f t="shared" si="219"/>
        <v>08</v>
      </c>
      <c r="J3480" t="s">
        <v>14</v>
      </c>
      <c r="K3480" t="s">
        <v>122</v>
      </c>
      <c r="L3480" t="s">
        <v>123</v>
      </c>
      <c r="M3480" t="s">
        <v>18</v>
      </c>
      <c r="N3480">
        <v>45</v>
      </c>
      <c r="O3480">
        <v>350</v>
      </c>
      <c r="P3480">
        <v>157500</v>
      </c>
      <c r="Q3480">
        <v>55125</v>
      </c>
      <c r="R3480">
        <v>0.35</v>
      </c>
      <c r="S3480" t="s">
        <v>17</v>
      </c>
      <c r="T3480" t="str">
        <f>IF(Table1[[#This Row],[Units Sold]]&gt; 700,"High Units","low Units")</f>
        <v>low Units</v>
      </c>
      <c r="U3480">
        <f>SUM(Table1[[#This Row],[Operating Profit]])/SUM(Table1[Operating Profit])*100</f>
        <v>1.659716071822118E-2</v>
      </c>
      <c r="V3480">
        <f>SUM(Table1[[#This Row],[Price per Unit]]*Table1[[#This Row],[Units Sold]])</f>
        <v>15750</v>
      </c>
      <c r="W3480">
        <f>SUM(Table1[[#This Row],[Total Sales]]-Table1[[#This Row],[Operating Profit]])</f>
        <v>102375</v>
      </c>
      <c r="X3480">
        <f>SUM(Table1[[#This Row],[Total Sales]]-Table1[[#This Row],[Cost]])</f>
        <v>55125</v>
      </c>
      <c r="Y3480">
        <f>SUM(Table1[[#This Row],[profit/loss]])/SUM(Table1[profit/loss])</f>
        <v>1.6597160718221182E-4</v>
      </c>
    </row>
    <row r="3481" spans="1:25" x14ac:dyDescent="0.3">
      <c r="A3481" t="s">
        <v>33</v>
      </c>
      <c r="B3481" t="s">
        <v>17</v>
      </c>
      <c r="C3481">
        <v>1185732</v>
      </c>
      <c r="D3481" s="9">
        <v>44355</v>
      </c>
      <c r="E3481" s="8" t="str">
        <f>TEXT(Table1[[#This Row],[Invoice Date]],"dd-mm-yyyy")</f>
        <v>08-06-2021</v>
      </c>
      <c r="F3481" s="1" t="str">
        <f t="shared" si="216"/>
        <v>June</v>
      </c>
      <c r="G3481" s="1" t="str">
        <f t="shared" si="217"/>
        <v>2021</v>
      </c>
      <c r="H3481" s="1" t="str">
        <f t="shared" si="218"/>
        <v>Tuesday</v>
      </c>
      <c r="I3481" s="1" t="str">
        <f t="shared" si="219"/>
        <v>08</v>
      </c>
      <c r="J3481" t="s">
        <v>14</v>
      </c>
      <c r="K3481" t="s">
        <v>122</v>
      </c>
      <c r="L3481" t="s">
        <v>123</v>
      </c>
      <c r="M3481" t="s">
        <v>19</v>
      </c>
      <c r="N3481">
        <v>40</v>
      </c>
      <c r="O3481">
        <v>275</v>
      </c>
      <c r="P3481">
        <v>110000</v>
      </c>
      <c r="Q3481">
        <v>44000</v>
      </c>
      <c r="R3481">
        <v>0.4</v>
      </c>
      <c r="S3481" t="s">
        <v>17</v>
      </c>
      <c r="T3481" t="str">
        <f>IF(Table1[[#This Row],[Units Sold]]&gt; 700,"High Units","low Units")</f>
        <v>low Units</v>
      </c>
      <c r="U3481">
        <f>SUM(Table1[[#This Row],[Operating Profit]])/SUM(Table1[Operating Profit])*100</f>
        <v>1.324762034651668E-2</v>
      </c>
      <c r="V3481">
        <f>SUM(Table1[[#This Row],[Price per Unit]]*Table1[[#This Row],[Units Sold]])</f>
        <v>11000</v>
      </c>
      <c r="W3481">
        <f>SUM(Table1[[#This Row],[Total Sales]]-Table1[[#This Row],[Operating Profit]])</f>
        <v>66000</v>
      </c>
      <c r="X3481">
        <f>SUM(Table1[[#This Row],[Total Sales]]-Table1[[#This Row],[Cost]])</f>
        <v>44000</v>
      </c>
      <c r="Y3481">
        <f>SUM(Table1[[#This Row],[profit/loss]])/SUM(Table1[profit/loss])</f>
        <v>1.324762034651668E-4</v>
      </c>
    </row>
    <row r="3482" spans="1:25" x14ac:dyDescent="0.3">
      <c r="A3482" t="s">
        <v>33</v>
      </c>
      <c r="B3482" t="s">
        <v>17</v>
      </c>
      <c r="C3482">
        <v>1185732</v>
      </c>
      <c r="D3482" s="9">
        <v>44355</v>
      </c>
      <c r="E3482" s="8" t="str">
        <f>TEXT(Table1[[#This Row],[Invoice Date]],"dd-mm-yyyy")</f>
        <v>08-06-2021</v>
      </c>
      <c r="F3482" s="1" t="str">
        <f t="shared" si="216"/>
        <v>June</v>
      </c>
      <c r="G3482" s="1" t="str">
        <f t="shared" si="217"/>
        <v>2021</v>
      </c>
      <c r="H3482" s="1" t="str">
        <f t="shared" si="218"/>
        <v>Tuesday</v>
      </c>
      <c r="I3482" s="1" t="str">
        <f t="shared" si="219"/>
        <v>08</v>
      </c>
      <c r="J3482" t="s">
        <v>14</v>
      </c>
      <c r="K3482" t="s">
        <v>122</v>
      </c>
      <c r="L3482" t="s">
        <v>123</v>
      </c>
      <c r="M3482" t="s">
        <v>20</v>
      </c>
      <c r="N3482">
        <v>40</v>
      </c>
      <c r="O3482">
        <v>250</v>
      </c>
      <c r="P3482">
        <v>100000</v>
      </c>
      <c r="Q3482">
        <v>40000</v>
      </c>
      <c r="R3482">
        <v>0.4</v>
      </c>
      <c r="S3482" t="s">
        <v>17</v>
      </c>
      <c r="T3482" t="str">
        <f>IF(Table1[[#This Row],[Units Sold]]&gt; 700,"High Units","low Units")</f>
        <v>low Units</v>
      </c>
      <c r="U3482">
        <f>SUM(Table1[[#This Row],[Operating Profit]])/SUM(Table1[Operating Profit])*100</f>
        <v>1.2043291224106073E-2</v>
      </c>
      <c r="V3482">
        <f>SUM(Table1[[#This Row],[Price per Unit]]*Table1[[#This Row],[Units Sold]])</f>
        <v>10000</v>
      </c>
      <c r="W3482">
        <f>SUM(Table1[[#This Row],[Total Sales]]-Table1[[#This Row],[Operating Profit]])</f>
        <v>60000</v>
      </c>
      <c r="X3482">
        <f>SUM(Table1[[#This Row],[Total Sales]]-Table1[[#This Row],[Cost]])</f>
        <v>40000</v>
      </c>
      <c r="Y3482">
        <f>SUM(Table1[[#This Row],[profit/loss]])/SUM(Table1[profit/loss])</f>
        <v>1.2043291224106073E-4</v>
      </c>
    </row>
    <row r="3483" spans="1:25" x14ac:dyDescent="0.3">
      <c r="A3483" t="s">
        <v>33</v>
      </c>
      <c r="B3483" t="s">
        <v>17</v>
      </c>
      <c r="C3483">
        <v>1185732</v>
      </c>
      <c r="D3483" s="9">
        <v>44355</v>
      </c>
      <c r="E3483" s="8" t="str">
        <f>TEXT(Table1[[#This Row],[Invoice Date]],"dd-mm-yyyy")</f>
        <v>08-06-2021</v>
      </c>
      <c r="F3483" s="1" t="str">
        <f t="shared" si="216"/>
        <v>June</v>
      </c>
      <c r="G3483" s="1" t="str">
        <f t="shared" si="217"/>
        <v>2021</v>
      </c>
      <c r="H3483" s="1" t="str">
        <f t="shared" si="218"/>
        <v>Tuesday</v>
      </c>
      <c r="I3483" s="1" t="str">
        <f t="shared" si="219"/>
        <v>08</v>
      </c>
      <c r="J3483" t="s">
        <v>14</v>
      </c>
      <c r="K3483" t="s">
        <v>122</v>
      </c>
      <c r="L3483" t="s">
        <v>123</v>
      </c>
      <c r="M3483" t="s">
        <v>21</v>
      </c>
      <c r="N3483">
        <v>50</v>
      </c>
      <c r="O3483">
        <v>250</v>
      </c>
      <c r="P3483">
        <v>125000</v>
      </c>
      <c r="Q3483">
        <v>37500</v>
      </c>
      <c r="R3483">
        <v>0.3</v>
      </c>
      <c r="S3483" t="s">
        <v>17</v>
      </c>
      <c r="T3483" t="str">
        <f>IF(Table1[[#This Row],[Units Sold]]&gt; 700,"High Units","low Units")</f>
        <v>low Units</v>
      </c>
      <c r="U3483">
        <f>SUM(Table1[[#This Row],[Operating Profit]])/SUM(Table1[Operating Profit])*100</f>
        <v>1.1290585522599443E-2</v>
      </c>
      <c r="V3483">
        <f>SUM(Table1[[#This Row],[Price per Unit]]*Table1[[#This Row],[Units Sold]])</f>
        <v>12500</v>
      </c>
      <c r="W3483">
        <f>SUM(Table1[[#This Row],[Total Sales]]-Table1[[#This Row],[Operating Profit]])</f>
        <v>87500</v>
      </c>
      <c r="X3483">
        <f>SUM(Table1[[#This Row],[Total Sales]]-Table1[[#This Row],[Cost]])</f>
        <v>37500</v>
      </c>
      <c r="Y3483">
        <f>SUM(Table1[[#This Row],[profit/loss]])/SUM(Table1[profit/loss])</f>
        <v>1.1290585522599444E-4</v>
      </c>
    </row>
    <row r="3484" spans="1:25" x14ac:dyDescent="0.3">
      <c r="A3484" t="s">
        <v>33</v>
      </c>
      <c r="B3484" t="s">
        <v>17</v>
      </c>
      <c r="C3484">
        <v>1185732</v>
      </c>
      <c r="D3484" s="9">
        <v>44355</v>
      </c>
      <c r="E3484" s="8" t="str">
        <f>TEXT(Table1[[#This Row],[Invoice Date]],"dd-mm-yyyy")</f>
        <v>08-06-2021</v>
      </c>
      <c r="F3484" s="1" t="str">
        <f t="shared" si="216"/>
        <v>June</v>
      </c>
      <c r="G3484" s="1" t="str">
        <f t="shared" si="217"/>
        <v>2021</v>
      </c>
      <c r="H3484" s="1" t="str">
        <f t="shared" si="218"/>
        <v>Tuesday</v>
      </c>
      <c r="I3484" s="1" t="str">
        <f t="shared" si="219"/>
        <v>08</v>
      </c>
      <c r="J3484" t="s">
        <v>14</v>
      </c>
      <c r="K3484" t="s">
        <v>122</v>
      </c>
      <c r="L3484" t="s">
        <v>123</v>
      </c>
      <c r="M3484" t="s">
        <v>22</v>
      </c>
      <c r="N3484">
        <v>55</v>
      </c>
      <c r="O3484">
        <v>400</v>
      </c>
      <c r="P3484">
        <v>220000</v>
      </c>
      <c r="Q3484">
        <v>88000</v>
      </c>
      <c r="R3484">
        <v>0.4</v>
      </c>
      <c r="S3484" t="s">
        <v>17</v>
      </c>
      <c r="T3484" t="str">
        <f>IF(Table1[[#This Row],[Units Sold]]&gt; 700,"High Units","low Units")</f>
        <v>low Units</v>
      </c>
      <c r="U3484">
        <f>SUM(Table1[[#This Row],[Operating Profit]])/SUM(Table1[Operating Profit])*100</f>
        <v>2.649524069303336E-2</v>
      </c>
      <c r="V3484">
        <f>SUM(Table1[[#This Row],[Price per Unit]]*Table1[[#This Row],[Units Sold]])</f>
        <v>22000</v>
      </c>
      <c r="W3484">
        <f>SUM(Table1[[#This Row],[Total Sales]]-Table1[[#This Row],[Operating Profit]])</f>
        <v>132000</v>
      </c>
      <c r="X3484">
        <f>SUM(Table1[[#This Row],[Total Sales]]-Table1[[#This Row],[Cost]])</f>
        <v>88000</v>
      </c>
      <c r="Y3484">
        <f>SUM(Table1[[#This Row],[profit/loss]])/SUM(Table1[profit/loss])</f>
        <v>2.6495240693033361E-4</v>
      </c>
    </row>
    <row r="3485" spans="1:25" x14ac:dyDescent="0.3">
      <c r="A3485" t="s">
        <v>33</v>
      </c>
      <c r="B3485" t="s">
        <v>17</v>
      </c>
      <c r="C3485">
        <v>1185732</v>
      </c>
      <c r="D3485" s="9">
        <v>44383</v>
      </c>
      <c r="E3485" s="8" t="str">
        <f>TEXT(Table1[[#This Row],[Invoice Date]],"dd-mm-yyyy")</f>
        <v>06-07-2021</v>
      </c>
      <c r="F3485" s="1" t="str">
        <f t="shared" si="216"/>
        <v>July</v>
      </c>
      <c r="G3485" s="1" t="str">
        <f t="shared" si="217"/>
        <v>2021</v>
      </c>
      <c r="H3485" s="1" t="str">
        <f t="shared" si="218"/>
        <v>Tuesday</v>
      </c>
      <c r="I3485" s="1" t="str">
        <f t="shared" si="219"/>
        <v>06</v>
      </c>
      <c r="J3485" t="s">
        <v>14</v>
      </c>
      <c r="K3485" t="s">
        <v>122</v>
      </c>
      <c r="L3485" t="s">
        <v>123</v>
      </c>
      <c r="M3485" t="s">
        <v>16</v>
      </c>
      <c r="N3485">
        <v>50</v>
      </c>
      <c r="O3485">
        <v>625</v>
      </c>
      <c r="P3485">
        <v>312500</v>
      </c>
      <c r="Q3485">
        <v>109375</v>
      </c>
      <c r="R3485">
        <v>0.35</v>
      </c>
      <c r="S3485" t="s">
        <v>17</v>
      </c>
      <c r="T3485" t="str">
        <f>IF(Table1[[#This Row],[Units Sold]]&gt; 700,"High Units","low Units")</f>
        <v>low Units</v>
      </c>
      <c r="U3485">
        <f>SUM(Table1[[#This Row],[Operating Profit]])/SUM(Table1[Operating Profit])*100</f>
        <v>3.2930874440915039E-2</v>
      </c>
      <c r="V3485">
        <f>SUM(Table1[[#This Row],[Price per Unit]]*Table1[[#This Row],[Units Sold]])</f>
        <v>31250</v>
      </c>
      <c r="W3485">
        <f>SUM(Table1[[#This Row],[Total Sales]]-Table1[[#This Row],[Operating Profit]])</f>
        <v>203125</v>
      </c>
      <c r="X3485">
        <f>SUM(Table1[[#This Row],[Total Sales]]-Table1[[#This Row],[Cost]])</f>
        <v>109375</v>
      </c>
      <c r="Y3485">
        <f>SUM(Table1[[#This Row],[profit/loss]])/SUM(Table1[profit/loss])</f>
        <v>3.2930874440915042E-4</v>
      </c>
    </row>
    <row r="3486" spans="1:25" x14ac:dyDescent="0.3">
      <c r="A3486" t="s">
        <v>33</v>
      </c>
      <c r="B3486" t="s">
        <v>17</v>
      </c>
      <c r="C3486">
        <v>1185732</v>
      </c>
      <c r="D3486" s="9">
        <v>44383</v>
      </c>
      <c r="E3486" s="8" t="str">
        <f>TEXT(Table1[[#This Row],[Invoice Date]],"dd-mm-yyyy")</f>
        <v>06-07-2021</v>
      </c>
      <c r="F3486" s="1" t="str">
        <f t="shared" si="216"/>
        <v>July</v>
      </c>
      <c r="G3486" s="1" t="str">
        <f t="shared" si="217"/>
        <v>2021</v>
      </c>
      <c r="H3486" s="1" t="str">
        <f t="shared" si="218"/>
        <v>Tuesday</v>
      </c>
      <c r="I3486" s="1" t="str">
        <f t="shared" si="219"/>
        <v>06</v>
      </c>
      <c r="J3486" t="s">
        <v>14</v>
      </c>
      <c r="K3486" t="s">
        <v>122</v>
      </c>
      <c r="L3486" t="s">
        <v>123</v>
      </c>
      <c r="M3486" t="s">
        <v>18</v>
      </c>
      <c r="N3486">
        <v>45</v>
      </c>
      <c r="O3486">
        <v>375</v>
      </c>
      <c r="P3486">
        <v>168750</v>
      </c>
      <c r="Q3486">
        <v>59063</v>
      </c>
      <c r="R3486">
        <v>0.35</v>
      </c>
      <c r="S3486" t="s">
        <v>17</v>
      </c>
      <c r="T3486" t="str">
        <f>IF(Table1[[#This Row],[Units Sold]]&gt; 700,"High Units","low Units")</f>
        <v>low Units</v>
      </c>
      <c r="U3486">
        <f>SUM(Table1[[#This Row],[Operating Profit]])/SUM(Table1[Operating Profit])*100</f>
        <v>1.7782822739234427E-2</v>
      </c>
      <c r="V3486">
        <f>SUM(Table1[[#This Row],[Price per Unit]]*Table1[[#This Row],[Units Sold]])</f>
        <v>16875</v>
      </c>
      <c r="W3486">
        <f>SUM(Table1[[#This Row],[Total Sales]]-Table1[[#This Row],[Operating Profit]])</f>
        <v>109687</v>
      </c>
      <c r="X3486">
        <f>SUM(Table1[[#This Row],[Total Sales]]-Table1[[#This Row],[Cost]])</f>
        <v>59063</v>
      </c>
      <c r="Y3486">
        <f>SUM(Table1[[#This Row],[profit/loss]])/SUM(Table1[profit/loss])</f>
        <v>1.7782822739234426E-4</v>
      </c>
    </row>
    <row r="3487" spans="1:25" x14ac:dyDescent="0.3">
      <c r="A3487" t="s">
        <v>33</v>
      </c>
      <c r="B3487" t="s">
        <v>17</v>
      </c>
      <c r="C3487">
        <v>1185732</v>
      </c>
      <c r="D3487" s="9">
        <v>44383</v>
      </c>
      <c r="E3487" s="8" t="str">
        <f>TEXT(Table1[[#This Row],[Invoice Date]],"dd-mm-yyyy")</f>
        <v>06-07-2021</v>
      </c>
      <c r="F3487" s="1" t="str">
        <f t="shared" si="216"/>
        <v>July</v>
      </c>
      <c r="G3487" s="1" t="str">
        <f t="shared" si="217"/>
        <v>2021</v>
      </c>
      <c r="H3487" s="1" t="str">
        <f t="shared" si="218"/>
        <v>Tuesday</v>
      </c>
      <c r="I3487" s="1" t="str">
        <f t="shared" si="219"/>
        <v>06</v>
      </c>
      <c r="J3487" t="s">
        <v>14</v>
      </c>
      <c r="K3487" t="s">
        <v>122</v>
      </c>
      <c r="L3487" t="s">
        <v>123</v>
      </c>
      <c r="M3487" t="s">
        <v>19</v>
      </c>
      <c r="N3487">
        <v>40</v>
      </c>
      <c r="O3487">
        <v>300</v>
      </c>
      <c r="P3487">
        <v>120000</v>
      </c>
      <c r="Q3487">
        <v>48000</v>
      </c>
      <c r="R3487">
        <v>0.4</v>
      </c>
      <c r="S3487" t="s">
        <v>17</v>
      </c>
      <c r="T3487" t="str">
        <f>IF(Table1[[#This Row],[Units Sold]]&gt; 700,"High Units","low Units")</f>
        <v>low Units</v>
      </c>
      <c r="U3487">
        <f>SUM(Table1[[#This Row],[Operating Profit]])/SUM(Table1[Operating Profit])*100</f>
        <v>1.4451949468927288E-2</v>
      </c>
      <c r="V3487">
        <f>SUM(Table1[[#This Row],[Price per Unit]]*Table1[[#This Row],[Units Sold]])</f>
        <v>12000</v>
      </c>
      <c r="W3487">
        <f>SUM(Table1[[#This Row],[Total Sales]]-Table1[[#This Row],[Operating Profit]])</f>
        <v>72000</v>
      </c>
      <c r="X3487">
        <f>SUM(Table1[[#This Row],[Total Sales]]-Table1[[#This Row],[Cost]])</f>
        <v>48000</v>
      </c>
      <c r="Y3487">
        <f>SUM(Table1[[#This Row],[profit/loss]])/SUM(Table1[profit/loss])</f>
        <v>1.4451949468927288E-4</v>
      </c>
    </row>
    <row r="3488" spans="1:25" x14ac:dyDescent="0.3">
      <c r="A3488" t="s">
        <v>33</v>
      </c>
      <c r="B3488" t="s">
        <v>17</v>
      </c>
      <c r="C3488">
        <v>1185732</v>
      </c>
      <c r="D3488" s="9">
        <v>44383</v>
      </c>
      <c r="E3488" s="8" t="str">
        <f>TEXT(Table1[[#This Row],[Invoice Date]],"dd-mm-yyyy")</f>
        <v>06-07-2021</v>
      </c>
      <c r="F3488" s="1" t="str">
        <f t="shared" si="216"/>
        <v>July</v>
      </c>
      <c r="G3488" s="1" t="str">
        <f t="shared" si="217"/>
        <v>2021</v>
      </c>
      <c r="H3488" s="1" t="str">
        <f t="shared" si="218"/>
        <v>Tuesday</v>
      </c>
      <c r="I3488" s="1" t="str">
        <f t="shared" si="219"/>
        <v>06</v>
      </c>
      <c r="J3488" t="s">
        <v>14</v>
      </c>
      <c r="K3488" t="s">
        <v>122</v>
      </c>
      <c r="L3488" t="s">
        <v>123</v>
      </c>
      <c r="M3488" t="s">
        <v>20</v>
      </c>
      <c r="N3488">
        <v>40</v>
      </c>
      <c r="O3488">
        <v>250</v>
      </c>
      <c r="P3488">
        <v>100000</v>
      </c>
      <c r="Q3488">
        <v>40000</v>
      </c>
      <c r="R3488">
        <v>0.4</v>
      </c>
      <c r="S3488" t="s">
        <v>17</v>
      </c>
      <c r="T3488" t="str">
        <f>IF(Table1[[#This Row],[Units Sold]]&gt; 700,"High Units","low Units")</f>
        <v>low Units</v>
      </c>
      <c r="U3488">
        <f>SUM(Table1[[#This Row],[Operating Profit]])/SUM(Table1[Operating Profit])*100</f>
        <v>1.2043291224106073E-2</v>
      </c>
      <c r="V3488">
        <f>SUM(Table1[[#This Row],[Price per Unit]]*Table1[[#This Row],[Units Sold]])</f>
        <v>10000</v>
      </c>
      <c r="W3488">
        <f>SUM(Table1[[#This Row],[Total Sales]]-Table1[[#This Row],[Operating Profit]])</f>
        <v>60000</v>
      </c>
      <c r="X3488">
        <f>SUM(Table1[[#This Row],[Total Sales]]-Table1[[#This Row],[Cost]])</f>
        <v>40000</v>
      </c>
      <c r="Y3488">
        <f>SUM(Table1[[#This Row],[profit/loss]])/SUM(Table1[profit/loss])</f>
        <v>1.2043291224106073E-4</v>
      </c>
    </row>
    <row r="3489" spans="1:25" x14ac:dyDescent="0.3">
      <c r="A3489" t="s">
        <v>33</v>
      </c>
      <c r="B3489" t="s">
        <v>17</v>
      </c>
      <c r="C3489">
        <v>1185732</v>
      </c>
      <c r="D3489" s="9">
        <v>44383</v>
      </c>
      <c r="E3489" s="8" t="str">
        <f>TEXT(Table1[[#This Row],[Invoice Date]],"dd-mm-yyyy")</f>
        <v>06-07-2021</v>
      </c>
      <c r="F3489" s="1" t="str">
        <f t="shared" si="216"/>
        <v>July</v>
      </c>
      <c r="G3489" s="1" t="str">
        <f t="shared" si="217"/>
        <v>2021</v>
      </c>
      <c r="H3489" s="1" t="str">
        <f t="shared" si="218"/>
        <v>Tuesday</v>
      </c>
      <c r="I3489" s="1" t="str">
        <f t="shared" si="219"/>
        <v>06</v>
      </c>
      <c r="J3489" t="s">
        <v>14</v>
      </c>
      <c r="K3489" t="s">
        <v>122</v>
      </c>
      <c r="L3489" t="s">
        <v>123</v>
      </c>
      <c r="M3489" t="s">
        <v>21</v>
      </c>
      <c r="N3489">
        <v>50</v>
      </c>
      <c r="O3489">
        <v>275</v>
      </c>
      <c r="P3489">
        <v>137500</v>
      </c>
      <c r="Q3489">
        <v>41250</v>
      </c>
      <c r="R3489">
        <v>0.3</v>
      </c>
      <c r="S3489" t="s">
        <v>17</v>
      </c>
      <c r="T3489" t="str">
        <f>IF(Table1[[#This Row],[Units Sold]]&gt; 700,"High Units","low Units")</f>
        <v>low Units</v>
      </c>
      <c r="U3489">
        <f>SUM(Table1[[#This Row],[Operating Profit]])/SUM(Table1[Operating Profit])*100</f>
        <v>1.2419644074859387E-2</v>
      </c>
      <c r="V3489">
        <f>SUM(Table1[[#This Row],[Price per Unit]]*Table1[[#This Row],[Units Sold]])</f>
        <v>13750</v>
      </c>
      <c r="W3489">
        <f>SUM(Table1[[#This Row],[Total Sales]]-Table1[[#This Row],[Operating Profit]])</f>
        <v>96250</v>
      </c>
      <c r="X3489">
        <f>SUM(Table1[[#This Row],[Total Sales]]-Table1[[#This Row],[Cost]])</f>
        <v>41250</v>
      </c>
      <c r="Y3489">
        <f>SUM(Table1[[#This Row],[profit/loss]])/SUM(Table1[profit/loss])</f>
        <v>1.2419644074859387E-4</v>
      </c>
    </row>
    <row r="3490" spans="1:25" x14ac:dyDescent="0.3">
      <c r="A3490" t="s">
        <v>33</v>
      </c>
      <c r="B3490" t="s">
        <v>17</v>
      </c>
      <c r="C3490">
        <v>1185732</v>
      </c>
      <c r="D3490" s="9">
        <v>44383</v>
      </c>
      <c r="E3490" s="8" t="str">
        <f>TEXT(Table1[[#This Row],[Invoice Date]],"dd-mm-yyyy")</f>
        <v>06-07-2021</v>
      </c>
      <c r="F3490" s="1" t="str">
        <f t="shared" si="216"/>
        <v>July</v>
      </c>
      <c r="G3490" s="1" t="str">
        <f t="shared" si="217"/>
        <v>2021</v>
      </c>
      <c r="H3490" s="1" t="str">
        <f t="shared" si="218"/>
        <v>Tuesday</v>
      </c>
      <c r="I3490" s="1" t="str">
        <f t="shared" si="219"/>
        <v>06</v>
      </c>
      <c r="J3490" t="s">
        <v>14</v>
      </c>
      <c r="K3490" t="s">
        <v>122</v>
      </c>
      <c r="L3490" t="s">
        <v>123</v>
      </c>
      <c r="M3490" t="s">
        <v>22</v>
      </c>
      <c r="N3490">
        <v>55</v>
      </c>
      <c r="O3490">
        <v>450</v>
      </c>
      <c r="P3490">
        <v>247500</v>
      </c>
      <c r="Q3490">
        <v>99000</v>
      </c>
      <c r="R3490">
        <v>0.4</v>
      </c>
      <c r="S3490" t="s">
        <v>17</v>
      </c>
      <c r="T3490" t="str">
        <f>IF(Table1[[#This Row],[Units Sold]]&gt; 700,"High Units","low Units")</f>
        <v>low Units</v>
      </c>
      <c r="U3490">
        <f>SUM(Table1[[#This Row],[Operating Profit]])/SUM(Table1[Operating Profit])*100</f>
        <v>2.9807145779662533E-2</v>
      </c>
      <c r="V3490">
        <f>SUM(Table1[[#This Row],[Price per Unit]]*Table1[[#This Row],[Units Sold]])</f>
        <v>24750</v>
      </c>
      <c r="W3490">
        <f>SUM(Table1[[#This Row],[Total Sales]]-Table1[[#This Row],[Operating Profit]])</f>
        <v>148500</v>
      </c>
      <c r="X3490">
        <f>SUM(Table1[[#This Row],[Total Sales]]-Table1[[#This Row],[Cost]])</f>
        <v>99000</v>
      </c>
      <c r="Y3490">
        <f>SUM(Table1[[#This Row],[profit/loss]])/SUM(Table1[profit/loss])</f>
        <v>2.9807145779662533E-4</v>
      </c>
    </row>
    <row r="3491" spans="1:25" x14ac:dyDescent="0.3">
      <c r="A3491" t="s">
        <v>33</v>
      </c>
      <c r="B3491" t="s">
        <v>17</v>
      </c>
      <c r="C3491">
        <v>1185732</v>
      </c>
      <c r="D3491" s="9">
        <v>44415</v>
      </c>
      <c r="E3491" s="8" t="str">
        <f>TEXT(Table1[[#This Row],[Invoice Date]],"dd-mm-yyyy")</f>
        <v>07-08-2021</v>
      </c>
      <c r="F3491" s="1" t="str">
        <f t="shared" si="216"/>
        <v>August</v>
      </c>
      <c r="G3491" s="1" t="str">
        <f t="shared" si="217"/>
        <v>2021</v>
      </c>
      <c r="H3491" s="1" t="str">
        <f t="shared" si="218"/>
        <v>Saturday</v>
      </c>
      <c r="I3491" s="1" t="str">
        <f t="shared" si="219"/>
        <v>07</v>
      </c>
      <c r="J3491" t="s">
        <v>14</v>
      </c>
      <c r="K3491" t="s">
        <v>122</v>
      </c>
      <c r="L3491" t="s">
        <v>123</v>
      </c>
      <c r="M3491" t="s">
        <v>16</v>
      </c>
      <c r="N3491">
        <v>50</v>
      </c>
      <c r="O3491">
        <v>600</v>
      </c>
      <c r="P3491">
        <v>300000</v>
      </c>
      <c r="Q3491">
        <v>105000</v>
      </c>
      <c r="R3491">
        <v>0.35</v>
      </c>
      <c r="S3491" t="s">
        <v>17</v>
      </c>
      <c r="T3491" t="str">
        <f>IF(Table1[[#This Row],[Units Sold]]&gt; 700,"High Units","low Units")</f>
        <v>low Units</v>
      </c>
      <c r="U3491">
        <f>SUM(Table1[[#This Row],[Operating Profit]])/SUM(Table1[Operating Profit])*100</f>
        <v>3.1613639463278442E-2</v>
      </c>
      <c r="V3491">
        <f>SUM(Table1[[#This Row],[Price per Unit]]*Table1[[#This Row],[Units Sold]])</f>
        <v>30000</v>
      </c>
      <c r="W3491">
        <f>SUM(Table1[[#This Row],[Total Sales]]-Table1[[#This Row],[Operating Profit]])</f>
        <v>195000</v>
      </c>
      <c r="X3491">
        <f>SUM(Table1[[#This Row],[Total Sales]]-Table1[[#This Row],[Cost]])</f>
        <v>105000</v>
      </c>
      <c r="Y3491">
        <f>SUM(Table1[[#This Row],[profit/loss]])/SUM(Table1[profit/loss])</f>
        <v>3.1613639463278441E-4</v>
      </c>
    </row>
    <row r="3492" spans="1:25" x14ac:dyDescent="0.3">
      <c r="A3492" t="s">
        <v>33</v>
      </c>
      <c r="B3492" t="s">
        <v>17</v>
      </c>
      <c r="C3492">
        <v>1185732</v>
      </c>
      <c r="D3492" s="9">
        <v>44415</v>
      </c>
      <c r="E3492" s="8" t="str">
        <f>TEXT(Table1[[#This Row],[Invoice Date]],"dd-mm-yyyy")</f>
        <v>07-08-2021</v>
      </c>
      <c r="F3492" s="1" t="str">
        <f t="shared" si="216"/>
        <v>August</v>
      </c>
      <c r="G3492" s="1" t="str">
        <f t="shared" si="217"/>
        <v>2021</v>
      </c>
      <c r="H3492" s="1" t="str">
        <f t="shared" si="218"/>
        <v>Saturday</v>
      </c>
      <c r="I3492" s="1" t="str">
        <f t="shared" si="219"/>
        <v>07</v>
      </c>
      <c r="J3492" t="s">
        <v>14</v>
      </c>
      <c r="K3492" t="s">
        <v>122</v>
      </c>
      <c r="L3492" t="s">
        <v>123</v>
      </c>
      <c r="M3492" t="s">
        <v>18</v>
      </c>
      <c r="N3492">
        <v>45</v>
      </c>
      <c r="O3492">
        <v>375</v>
      </c>
      <c r="P3492">
        <v>168750</v>
      </c>
      <c r="Q3492">
        <v>59063</v>
      </c>
      <c r="R3492">
        <v>0.35</v>
      </c>
      <c r="S3492" t="s">
        <v>17</v>
      </c>
      <c r="T3492" t="str">
        <f>IF(Table1[[#This Row],[Units Sold]]&gt; 700,"High Units","low Units")</f>
        <v>low Units</v>
      </c>
      <c r="U3492">
        <f>SUM(Table1[[#This Row],[Operating Profit]])/SUM(Table1[Operating Profit])*100</f>
        <v>1.7782822739234427E-2</v>
      </c>
      <c r="V3492">
        <f>SUM(Table1[[#This Row],[Price per Unit]]*Table1[[#This Row],[Units Sold]])</f>
        <v>16875</v>
      </c>
      <c r="W3492">
        <f>SUM(Table1[[#This Row],[Total Sales]]-Table1[[#This Row],[Operating Profit]])</f>
        <v>109687</v>
      </c>
      <c r="X3492">
        <f>SUM(Table1[[#This Row],[Total Sales]]-Table1[[#This Row],[Cost]])</f>
        <v>59063</v>
      </c>
      <c r="Y3492">
        <f>SUM(Table1[[#This Row],[profit/loss]])/SUM(Table1[profit/loss])</f>
        <v>1.7782822739234426E-4</v>
      </c>
    </row>
    <row r="3493" spans="1:25" x14ac:dyDescent="0.3">
      <c r="A3493" t="s">
        <v>33</v>
      </c>
      <c r="B3493" t="s">
        <v>17</v>
      </c>
      <c r="C3493">
        <v>1185732</v>
      </c>
      <c r="D3493" s="9">
        <v>44415</v>
      </c>
      <c r="E3493" s="8" t="str">
        <f>TEXT(Table1[[#This Row],[Invoice Date]],"dd-mm-yyyy")</f>
        <v>07-08-2021</v>
      </c>
      <c r="F3493" s="1" t="str">
        <f t="shared" si="216"/>
        <v>August</v>
      </c>
      <c r="G3493" s="1" t="str">
        <f t="shared" si="217"/>
        <v>2021</v>
      </c>
      <c r="H3493" s="1" t="str">
        <f t="shared" si="218"/>
        <v>Saturday</v>
      </c>
      <c r="I3493" s="1" t="str">
        <f t="shared" si="219"/>
        <v>07</v>
      </c>
      <c r="J3493" t="s">
        <v>14</v>
      </c>
      <c r="K3493" t="s">
        <v>122</v>
      </c>
      <c r="L3493" t="s">
        <v>123</v>
      </c>
      <c r="M3493" t="s">
        <v>19</v>
      </c>
      <c r="N3493">
        <v>40</v>
      </c>
      <c r="O3493">
        <v>300</v>
      </c>
      <c r="P3493">
        <v>120000</v>
      </c>
      <c r="Q3493">
        <v>48000</v>
      </c>
      <c r="R3493">
        <v>0.4</v>
      </c>
      <c r="S3493" t="s">
        <v>17</v>
      </c>
      <c r="T3493" t="str">
        <f>IF(Table1[[#This Row],[Units Sold]]&gt; 700,"High Units","low Units")</f>
        <v>low Units</v>
      </c>
      <c r="U3493">
        <f>SUM(Table1[[#This Row],[Operating Profit]])/SUM(Table1[Operating Profit])*100</f>
        <v>1.4451949468927288E-2</v>
      </c>
      <c r="V3493">
        <f>SUM(Table1[[#This Row],[Price per Unit]]*Table1[[#This Row],[Units Sold]])</f>
        <v>12000</v>
      </c>
      <c r="W3493">
        <f>SUM(Table1[[#This Row],[Total Sales]]-Table1[[#This Row],[Operating Profit]])</f>
        <v>72000</v>
      </c>
      <c r="X3493">
        <f>SUM(Table1[[#This Row],[Total Sales]]-Table1[[#This Row],[Cost]])</f>
        <v>48000</v>
      </c>
      <c r="Y3493">
        <f>SUM(Table1[[#This Row],[profit/loss]])/SUM(Table1[profit/loss])</f>
        <v>1.4451949468927288E-4</v>
      </c>
    </row>
    <row r="3494" spans="1:25" x14ac:dyDescent="0.3">
      <c r="A3494" t="s">
        <v>33</v>
      </c>
      <c r="B3494" t="s">
        <v>17</v>
      </c>
      <c r="C3494">
        <v>1185732</v>
      </c>
      <c r="D3494" s="9">
        <v>44415</v>
      </c>
      <c r="E3494" s="8" t="str">
        <f>TEXT(Table1[[#This Row],[Invoice Date]],"dd-mm-yyyy")</f>
        <v>07-08-2021</v>
      </c>
      <c r="F3494" s="1" t="str">
        <f t="shared" si="216"/>
        <v>August</v>
      </c>
      <c r="G3494" s="1" t="str">
        <f t="shared" si="217"/>
        <v>2021</v>
      </c>
      <c r="H3494" s="1" t="str">
        <f t="shared" si="218"/>
        <v>Saturday</v>
      </c>
      <c r="I3494" s="1" t="str">
        <f t="shared" si="219"/>
        <v>07</v>
      </c>
      <c r="J3494" t="s">
        <v>14</v>
      </c>
      <c r="K3494" t="s">
        <v>122</v>
      </c>
      <c r="L3494" t="s">
        <v>123</v>
      </c>
      <c r="M3494" t="s">
        <v>20</v>
      </c>
      <c r="N3494">
        <v>40</v>
      </c>
      <c r="O3494">
        <v>200</v>
      </c>
      <c r="P3494">
        <v>80000</v>
      </c>
      <c r="Q3494">
        <v>32000</v>
      </c>
      <c r="R3494">
        <v>0.4</v>
      </c>
      <c r="S3494" t="s">
        <v>17</v>
      </c>
      <c r="T3494" t="str">
        <f>IF(Table1[[#This Row],[Units Sold]]&gt; 700,"High Units","low Units")</f>
        <v>low Units</v>
      </c>
      <c r="U3494">
        <f>SUM(Table1[[#This Row],[Operating Profit]])/SUM(Table1[Operating Profit])*100</f>
        <v>9.6346329792848587E-3</v>
      </c>
      <c r="V3494">
        <f>SUM(Table1[[#This Row],[Price per Unit]]*Table1[[#This Row],[Units Sold]])</f>
        <v>8000</v>
      </c>
      <c r="W3494">
        <f>SUM(Table1[[#This Row],[Total Sales]]-Table1[[#This Row],[Operating Profit]])</f>
        <v>48000</v>
      </c>
      <c r="X3494">
        <f>SUM(Table1[[#This Row],[Total Sales]]-Table1[[#This Row],[Cost]])</f>
        <v>32000</v>
      </c>
      <c r="Y3494">
        <f>SUM(Table1[[#This Row],[profit/loss]])/SUM(Table1[profit/loss])</f>
        <v>9.6346329792848591E-5</v>
      </c>
    </row>
    <row r="3495" spans="1:25" x14ac:dyDescent="0.3">
      <c r="A3495" t="s">
        <v>33</v>
      </c>
      <c r="B3495" t="s">
        <v>17</v>
      </c>
      <c r="C3495">
        <v>1185732</v>
      </c>
      <c r="D3495" s="9">
        <v>44415</v>
      </c>
      <c r="E3495" s="8" t="str">
        <f>TEXT(Table1[[#This Row],[Invoice Date]],"dd-mm-yyyy")</f>
        <v>07-08-2021</v>
      </c>
      <c r="F3495" s="1" t="str">
        <f t="shared" si="216"/>
        <v>August</v>
      </c>
      <c r="G3495" s="1" t="str">
        <f t="shared" si="217"/>
        <v>2021</v>
      </c>
      <c r="H3495" s="1" t="str">
        <f t="shared" si="218"/>
        <v>Saturday</v>
      </c>
      <c r="I3495" s="1" t="str">
        <f t="shared" si="219"/>
        <v>07</v>
      </c>
      <c r="J3495" t="s">
        <v>14</v>
      </c>
      <c r="K3495" t="s">
        <v>122</v>
      </c>
      <c r="L3495" t="s">
        <v>123</v>
      </c>
      <c r="M3495" t="s">
        <v>21</v>
      </c>
      <c r="N3495">
        <v>50</v>
      </c>
      <c r="O3495">
        <v>175</v>
      </c>
      <c r="P3495">
        <v>87500</v>
      </c>
      <c r="Q3495">
        <v>26250</v>
      </c>
      <c r="R3495">
        <v>0.3</v>
      </c>
      <c r="S3495" t="s">
        <v>17</v>
      </c>
      <c r="T3495" t="str">
        <f>IF(Table1[[#This Row],[Units Sold]]&gt; 700,"High Units","low Units")</f>
        <v>low Units</v>
      </c>
      <c r="U3495">
        <f>SUM(Table1[[#This Row],[Operating Profit]])/SUM(Table1[Operating Profit])*100</f>
        <v>7.9034098658196106E-3</v>
      </c>
      <c r="V3495">
        <f>SUM(Table1[[#This Row],[Price per Unit]]*Table1[[#This Row],[Units Sold]])</f>
        <v>8750</v>
      </c>
      <c r="W3495">
        <f>SUM(Table1[[#This Row],[Total Sales]]-Table1[[#This Row],[Operating Profit]])</f>
        <v>61250</v>
      </c>
      <c r="X3495">
        <f>SUM(Table1[[#This Row],[Total Sales]]-Table1[[#This Row],[Cost]])</f>
        <v>26250</v>
      </c>
      <c r="Y3495">
        <f>SUM(Table1[[#This Row],[profit/loss]])/SUM(Table1[profit/loss])</f>
        <v>7.9034098658196104E-5</v>
      </c>
    </row>
    <row r="3496" spans="1:25" x14ac:dyDescent="0.3">
      <c r="A3496" t="s">
        <v>33</v>
      </c>
      <c r="B3496" t="s">
        <v>17</v>
      </c>
      <c r="C3496">
        <v>1185732</v>
      </c>
      <c r="D3496" s="9">
        <v>44415</v>
      </c>
      <c r="E3496" s="8" t="str">
        <f>TEXT(Table1[[#This Row],[Invoice Date]],"dd-mm-yyyy")</f>
        <v>07-08-2021</v>
      </c>
      <c r="F3496" s="1" t="str">
        <f t="shared" si="216"/>
        <v>August</v>
      </c>
      <c r="G3496" s="1" t="str">
        <f t="shared" si="217"/>
        <v>2021</v>
      </c>
      <c r="H3496" s="1" t="str">
        <f t="shared" si="218"/>
        <v>Saturday</v>
      </c>
      <c r="I3496" s="1" t="str">
        <f t="shared" si="219"/>
        <v>07</v>
      </c>
      <c r="J3496" t="s">
        <v>14</v>
      </c>
      <c r="K3496" t="s">
        <v>122</v>
      </c>
      <c r="L3496" t="s">
        <v>123</v>
      </c>
      <c r="M3496" t="s">
        <v>22</v>
      </c>
      <c r="N3496">
        <v>55</v>
      </c>
      <c r="O3496">
        <v>350</v>
      </c>
      <c r="P3496">
        <v>192500</v>
      </c>
      <c r="Q3496">
        <v>77000</v>
      </c>
      <c r="R3496">
        <v>0.4</v>
      </c>
      <c r="S3496" t="s">
        <v>17</v>
      </c>
      <c r="T3496" t="str">
        <f>IF(Table1[[#This Row],[Units Sold]]&gt; 700,"High Units","low Units")</f>
        <v>low Units</v>
      </c>
      <c r="U3496">
        <f>SUM(Table1[[#This Row],[Operating Profit]])/SUM(Table1[Operating Profit])*100</f>
        <v>2.318333560640419E-2</v>
      </c>
      <c r="V3496">
        <f>SUM(Table1[[#This Row],[Price per Unit]]*Table1[[#This Row],[Units Sold]])</f>
        <v>19250</v>
      </c>
      <c r="W3496">
        <f>SUM(Table1[[#This Row],[Total Sales]]-Table1[[#This Row],[Operating Profit]])</f>
        <v>115500</v>
      </c>
      <c r="X3496">
        <f>SUM(Table1[[#This Row],[Total Sales]]-Table1[[#This Row],[Cost]])</f>
        <v>77000</v>
      </c>
      <c r="Y3496">
        <f>SUM(Table1[[#This Row],[profit/loss]])/SUM(Table1[profit/loss])</f>
        <v>2.3183335606404191E-4</v>
      </c>
    </row>
    <row r="3497" spans="1:25" x14ac:dyDescent="0.3">
      <c r="A3497" t="s">
        <v>33</v>
      </c>
      <c r="B3497" t="s">
        <v>17</v>
      </c>
      <c r="C3497">
        <v>1185732</v>
      </c>
      <c r="D3497" s="9">
        <v>44445</v>
      </c>
      <c r="E3497" s="8" t="str">
        <f>TEXT(Table1[[#This Row],[Invoice Date]],"dd-mm-yyyy")</f>
        <v>06-09-2021</v>
      </c>
      <c r="F3497" s="1" t="str">
        <f t="shared" si="216"/>
        <v>September</v>
      </c>
      <c r="G3497" s="1" t="str">
        <f t="shared" si="217"/>
        <v>2021</v>
      </c>
      <c r="H3497" s="1" t="str">
        <f t="shared" si="218"/>
        <v>Monday</v>
      </c>
      <c r="I3497" s="1" t="str">
        <f t="shared" si="219"/>
        <v>06</v>
      </c>
      <c r="J3497" t="s">
        <v>14</v>
      </c>
      <c r="K3497" t="s">
        <v>122</v>
      </c>
      <c r="L3497" t="s">
        <v>123</v>
      </c>
      <c r="M3497" t="s">
        <v>16</v>
      </c>
      <c r="N3497">
        <v>50</v>
      </c>
      <c r="O3497">
        <v>475</v>
      </c>
      <c r="P3497">
        <v>237500</v>
      </c>
      <c r="Q3497">
        <v>83125</v>
      </c>
      <c r="R3497">
        <v>0.35</v>
      </c>
      <c r="S3497" t="s">
        <v>17</v>
      </c>
      <c r="T3497" t="str">
        <f>IF(Table1[[#This Row],[Units Sold]]&gt; 700,"High Units","low Units")</f>
        <v>low Units</v>
      </c>
      <c r="U3497">
        <f>SUM(Table1[[#This Row],[Operating Profit]])/SUM(Table1[Operating Profit])*100</f>
        <v>2.5027464575095432E-2</v>
      </c>
      <c r="V3497">
        <f>SUM(Table1[[#This Row],[Price per Unit]]*Table1[[#This Row],[Units Sold]])</f>
        <v>23750</v>
      </c>
      <c r="W3497">
        <f>SUM(Table1[[#This Row],[Total Sales]]-Table1[[#This Row],[Operating Profit]])</f>
        <v>154375</v>
      </c>
      <c r="X3497">
        <f>SUM(Table1[[#This Row],[Total Sales]]-Table1[[#This Row],[Cost]])</f>
        <v>83125</v>
      </c>
      <c r="Y3497">
        <f>SUM(Table1[[#This Row],[profit/loss]])/SUM(Table1[profit/loss])</f>
        <v>2.5027464575095432E-4</v>
      </c>
    </row>
    <row r="3498" spans="1:25" x14ac:dyDescent="0.3">
      <c r="A3498" t="s">
        <v>33</v>
      </c>
      <c r="B3498" t="s">
        <v>17</v>
      </c>
      <c r="C3498">
        <v>1185732</v>
      </c>
      <c r="D3498" s="9">
        <v>44445</v>
      </c>
      <c r="E3498" s="8" t="str">
        <f>TEXT(Table1[[#This Row],[Invoice Date]],"dd-mm-yyyy")</f>
        <v>06-09-2021</v>
      </c>
      <c r="F3498" s="1" t="str">
        <f t="shared" si="216"/>
        <v>September</v>
      </c>
      <c r="G3498" s="1" t="str">
        <f t="shared" si="217"/>
        <v>2021</v>
      </c>
      <c r="H3498" s="1" t="str">
        <f t="shared" si="218"/>
        <v>Monday</v>
      </c>
      <c r="I3498" s="1" t="str">
        <f t="shared" si="219"/>
        <v>06</v>
      </c>
      <c r="J3498" t="s">
        <v>14</v>
      </c>
      <c r="K3498" t="s">
        <v>122</v>
      </c>
      <c r="L3498" t="s">
        <v>123</v>
      </c>
      <c r="M3498" t="s">
        <v>18</v>
      </c>
      <c r="N3498">
        <v>45</v>
      </c>
      <c r="O3498">
        <v>275</v>
      </c>
      <c r="P3498">
        <v>123750</v>
      </c>
      <c r="Q3498">
        <v>43313</v>
      </c>
      <c r="R3498">
        <v>0.35</v>
      </c>
      <c r="S3498" t="s">
        <v>17</v>
      </c>
      <c r="T3498" t="str">
        <f>IF(Table1[[#This Row],[Units Sold]]&gt; 700,"High Units","low Units")</f>
        <v>low Units</v>
      </c>
      <c r="U3498">
        <f>SUM(Table1[[#This Row],[Operating Profit]])/SUM(Table1[Operating Profit])*100</f>
        <v>1.304077681974266E-2</v>
      </c>
      <c r="V3498">
        <f>SUM(Table1[[#This Row],[Price per Unit]]*Table1[[#This Row],[Units Sold]])</f>
        <v>12375</v>
      </c>
      <c r="W3498">
        <f>SUM(Table1[[#This Row],[Total Sales]]-Table1[[#This Row],[Operating Profit]])</f>
        <v>80437</v>
      </c>
      <c r="X3498">
        <f>SUM(Table1[[#This Row],[Total Sales]]-Table1[[#This Row],[Cost]])</f>
        <v>43313</v>
      </c>
      <c r="Y3498">
        <f>SUM(Table1[[#This Row],[profit/loss]])/SUM(Table1[profit/loss])</f>
        <v>1.304077681974266E-4</v>
      </c>
    </row>
    <row r="3499" spans="1:25" x14ac:dyDescent="0.3">
      <c r="A3499" t="s">
        <v>33</v>
      </c>
      <c r="B3499" t="s">
        <v>17</v>
      </c>
      <c r="C3499">
        <v>1185732</v>
      </c>
      <c r="D3499" s="9">
        <v>44445</v>
      </c>
      <c r="E3499" s="8" t="str">
        <f>TEXT(Table1[[#This Row],[Invoice Date]],"dd-mm-yyyy")</f>
        <v>06-09-2021</v>
      </c>
      <c r="F3499" s="1" t="str">
        <f t="shared" si="216"/>
        <v>September</v>
      </c>
      <c r="G3499" s="1" t="str">
        <f t="shared" si="217"/>
        <v>2021</v>
      </c>
      <c r="H3499" s="1" t="str">
        <f t="shared" si="218"/>
        <v>Monday</v>
      </c>
      <c r="I3499" s="1" t="str">
        <f t="shared" si="219"/>
        <v>06</v>
      </c>
      <c r="J3499" t="s">
        <v>14</v>
      </c>
      <c r="K3499" t="s">
        <v>122</v>
      </c>
      <c r="L3499" t="s">
        <v>123</v>
      </c>
      <c r="M3499" t="s">
        <v>19</v>
      </c>
      <c r="N3499">
        <v>40</v>
      </c>
      <c r="O3499">
        <v>175</v>
      </c>
      <c r="P3499">
        <v>70000</v>
      </c>
      <c r="Q3499">
        <v>28000</v>
      </c>
      <c r="R3499">
        <v>0.4</v>
      </c>
      <c r="S3499" t="s">
        <v>17</v>
      </c>
      <c r="T3499" t="str">
        <f>IF(Table1[[#This Row],[Units Sold]]&gt; 700,"High Units","low Units")</f>
        <v>low Units</v>
      </c>
      <c r="U3499">
        <f>SUM(Table1[[#This Row],[Operating Profit]])/SUM(Table1[Operating Profit])*100</f>
        <v>8.4303038568742522E-3</v>
      </c>
      <c r="V3499">
        <f>SUM(Table1[[#This Row],[Price per Unit]]*Table1[[#This Row],[Units Sold]])</f>
        <v>7000</v>
      </c>
      <c r="W3499">
        <f>SUM(Table1[[#This Row],[Total Sales]]-Table1[[#This Row],[Operating Profit]])</f>
        <v>42000</v>
      </c>
      <c r="X3499">
        <f>SUM(Table1[[#This Row],[Total Sales]]-Table1[[#This Row],[Cost]])</f>
        <v>28000</v>
      </c>
      <c r="Y3499">
        <f>SUM(Table1[[#This Row],[profit/loss]])/SUM(Table1[profit/loss])</f>
        <v>8.4303038568742515E-5</v>
      </c>
    </row>
    <row r="3500" spans="1:25" x14ac:dyDescent="0.3">
      <c r="A3500" t="s">
        <v>33</v>
      </c>
      <c r="B3500" t="s">
        <v>17</v>
      </c>
      <c r="C3500">
        <v>1185732</v>
      </c>
      <c r="D3500" s="9">
        <v>44445</v>
      </c>
      <c r="E3500" s="8" t="str">
        <f>TEXT(Table1[[#This Row],[Invoice Date]],"dd-mm-yyyy")</f>
        <v>06-09-2021</v>
      </c>
      <c r="F3500" s="1" t="str">
        <f t="shared" si="216"/>
        <v>September</v>
      </c>
      <c r="G3500" s="1" t="str">
        <f t="shared" si="217"/>
        <v>2021</v>
      </c>
      <c r="H3500" s="1" t="str">
        <f t="shared" si="218"/>
        <v>Monday</v>
      </c>
      <c r="I3500" s="1" t="str">
        <f t="shared" si="219"/>
        <v>06</v>
      </c>
      <c r="J3500" t="s">
        <v>14</v>
      </c>
      <c r="K3500" t="s">
        <v>122</v>
      </c>
      <c r="L3500" t="s">
        <v>123</v>
      </c>
      <c r="M3500" t="s">
        <v>20</v>
      </c>
      <c r="N3500">
        <v>40</v>
      </c>
      <c r="O3500">
        <v>150</v>
      </c>
      <c r="P3500">
        <v>60000</v>
      </c>
      <c r="Q3500">
        <v>24000</v>
      </c>
      <c r="R3500">
        <v>0.4</v>
      </c>
      <c r="S3500" t="s">
        <v>17</v>
      </c>
      <c r="T3500" t="str">
        <f>IF(Table1[[#This Row],[Units Sold]]&gt; 700,"High Units","low Units")</f>
        <v>low Units</v>
      </c>
      <c r="U3500">
        <f>SUM(Table1[[#This Row],[Operating Profit]])/SUM(Table1[Operating Profit])*100</f>
        <v>7.225974734463644E-3</v>
      </c>
      <c r="V3500">
        <f>SUM(Table1[[#This Row],[Price per Unit]]*Table1[[#This Row],[Units Sold]])</f>
        <v>6000</v>
      </c>
      <c r="W3500">
        <f>SUM(Table1[[#This Row],[Total Sales]]-Table1[[#This Row],[Operating Profit]])</f>
        <v>36000</v>
      </c>
      <c r="X3500">
        <f>SUM(Table1[[#This Row],[Total Sales]]-Table1[[#This Row],[Cost]])</f>
        <v>24000</v>
      </c>
      <c r="Y3500">
        <f>SUM(Table1[[#This Row],[profit/loss]])/SUM(Table1[profit/loss])</f>
        <v>7.225974734463644E-5</v>
      </c>
    </row>
    <row r="3501" spans="1:25" x14ac:dyDescent="0.3">
      <c r="A3501" t="s">
        <v>33</v>
      </c>
      <c r="B3501" t="s">
        <v>17</v>
      </c>
      <c r="C3501">
        <v>1185732</v>
      </c>
      <c r="D3501" s="9">
        <v>44445</v>
      </c>
      <c r="E3501" s="8" t="str">
        <f>TEXT(Table1[[#This Row],[Invoice Date]],"dd-mm-yyyy")</f>
        <v>06-09-2021</v>
      </c>
      <c r="F3501" s="1" t="str">
        <f t="shared" si="216"/>
        <v>September</v>
      </c>
      <c r="G3501" s="1" t="str">
        <f t="shared" si="217"/>
        <v>2021</v>
      </c>
      <c r="H3501" s="1" t="str">
        <f t="shared" si="218"/>
        <v>Monday</v>
      </c>
      <c r="I3501" s="1" t="str">
        <f t="shared" si="219"/>
        <v>06</v>
      </c>
      <c r="J3501" t="s">
        <v>14</v>
      </c>
      <c r="K3501" t="s">
        <v>122</v>
      </c>
      <c r="L3501" t="s">
        <v>123</v>
      </c>
      <c r="M3501" t="s">
        <v>21</v>
      </c>
      <c r="N3501">
        <v>50</v>
      </c>
      <c r="O3501">
        <v>150</v>
      </c>
      <c r="P3501">
        <v>75000</v>
      </c>
      <c r="Q3501">
        <v>22500</v>
      </c>
      <c r="R3501">
        <v>0.3</v>
      </c>
      <c r="S3501" t="s">
        <v>17</v>
      </c>
      <c r="T3501" t="str">
        <f>IF(Table1[[#This Row],[Units Sold]]&gt; 700,"High Units","low Units")</f>
        <v>low Units</v>
      </c>
      <c r="U3501">
        <f>SUM(Table1[[#This Row],[Operating Profit]])/SUM(Table1[Operating Profit])*100</f>
        <v>6.7743513135596666E-3</v>
      </c>
      <c r="V3501">
        <f>SUM(Table1[[#This Row],[Price per Unit]]*Table1[[#This Row],[Units Sold]])</f>
        <v>7500</v>
      </c>
      <c r="W3501">
        <f>SUM(Table1[[#This Row],[Total Sales]]-Table1[[#This Row],[Operating Profit]])</f>
        <v>52500</v>
      </c>
      <c r="X3501">
        <f>SUM(Table1[[#This Row],[Total Sales]]-Table1[[#This Row],[Cost]])</f>
        <v>22500</v>
      </c>
      <c r="Y3501">
        <f>SUM(Table1[[#This Row],[profit/loss]])/SUM(Table1[profit/loss])</f>
        <v>6.7743513135596668E-5</v>
      </c>
    </row>
    <row r="3502" spans="1:25" x14ac:dyDescent="0.3">
      <c r="A3502" t="s">
        <v>33</v>
      </c>
      <c r="B3502" t="s">
        <v>17</v>
      </c>
      <c r="C3502">
        <v>1185732</v>
      </c>
      <c r="D3502" s="9">
        <v>44445</v>
      </c>
      <c r="E3502" s="8" t="str">
        <f>TEXT(Table1[[#This Row],[Invoice Date]],"dd-mm-yyyy")</f>
        <v>06-09-2021</v>
      </c>
      <c r="F3502" s="1" t="str">
        <f t="shared" si="216"/>
        <v>September</v>
      </c>
      <c r="G3502" s="1" t="str">
        <f t="shared" si="217"/>
        <v>2021</v>
      </c>
      <c r="H3502" s="1" t="str">
        <f t="shared" si="218"/>
        <v>Monday</v>
      </c>
      <c r="I3502" s="1" t="str">
        <f t="shared" si="219"/>
        <v>06</v>
      </c>
      <c r="J3502" t="s">
        <v>14</v>
      </c>
      <c r="K3502" t="s">
        <v>122</v>
      </c>
      <c r="L3502" t="s">
        <v>123</v>
      </c>
      <c r="M3502" t="s">
        <v>22</v>
      </c>
      <c r="N3502">
        <v>55</v>
      </c>
      <c r="O3502">
        <v>250</v>
      </c>
      <c r="P3502">
        <v>137500</v>
      </c>
      <c r="Q3502">
        <v>55000</v>
      </c>
      <c r="R3502">
        <v>0.4</v>
      </c>
      <c r="S3502" t="s">
        <v>17</v>
      </c>
      <c r="T3502" t="str">
        <f>IF(Table1[[#This Row],[Units Sold]]&gt; 700,"High Units","low Units")</f>
        <v>low Units</v>
      </c>
      <c r="U3502">
        <f>SUM(Table1[[#This Row],[Operating Profit]])/SUM(Table1[Operating Profit])*100</f>
        <v>1.6559525433145851E-2</v>
      </c>
      <c r="V3502">
        <f>SUM(Table1[[#This Row],[Price per Unit]]*Table1[[#This Row],[Units Sold]])</f>
        <v>13750</v>
      </c>
      <c r="W3502">
        <f>SUM(Table1[[#This Row],[Total Sales]]-Table1[[#This Row],[Operating Profit]])</f>
        <v>82500</v>
      </c>
      <c r="X3502">
        <f>SUM(Table1[[#This Row],[Total Sales]]-Table1[[#This Row],[Cost]])</f>
        <v>55000</v>
      </c>
      <c r="Y3502">
        <f>SUM(Table1[[#This Row],[profit/loss]])/SUM(Table1[profit/loss])</f>
        <v>1.655952543314585E-4</v>
      </c>
    </row>
    <row r="3503" spans="1:25" x14ac:dyDescent="0.3">
      <c r="A3503" t="s">
        <v>33</v>
      </c>
      <c r="B3503" t="s">
        <v>17</v>
      </c>
      <c r="C3503">
        <v>1185732</v>
      </c>
      <c r="D3503" s="9">
        <v>44477</v>
      </c>
      <c r="E3503" s="8" t="str">
        <f>TEXT(Table1[[#This Row],[Invoice Date]],"dd-mm-yyyy")</f>
        <v>08-10-2021</v>
      </c>
      <c r="F3503" s="1" t="str">
        <f t="shared" si="216"/>
        <v>October</v>
      </c>
      <c r="G3503" s="1" t="str">
        <f t="shared" si="217"/>
        <v>2021</v>
      </c>
      <c r="H3503" s="1" t="str">
        <f t="shared" si="218"/>
        <v>Friday</v>
      </c>
      <c r="I3503" s="1" t="str">
        <f t="shared" si="219"/>
        <v>08</v>
      </c>
      <c r="J3503" t="s">
        <v>14</v>
      </c>
      <c r="K3503" t="s">
        <v>122</v>
      </c>
      <c r="L3503" t="s">
        <v>123</v>
      </c>
      <c r="M3503" t="s">
        <v>16</v>
      </c>
      <c r="N3503">
        <v>55</v>
      </c>
      <c r="O3503">
        <v>425</v>
      </c>
      <c r="P3503">
        <v>233750</v>
      </c>
      <c r="Q3503">
        <v>81813</v>
      </c>
      <c r="R3503">
        <v>0.35</v>
      </c>
      <c r="S3503" t="s">
        <v>17</v>
      </c>
      <c r="T3503" t="str">
        <f>IF(Table1[[#This Row],[Units Sold]]&gt; 700,"High Units","low Units")</f>
        <v>low Units</v>
      </c>
      <c r="U3503">
        <f>SUM(Table1[[#This Row],[Operating Profit]])/SUM(Table1[Operating Profit])*100</f>
        <v>2.4632444622944758E-2</v>
      </c>
      <c r="V3503">
        <f>SUM(Table1[[#This Row],[Price per Unit]]*Table1[[#This Row],[Units Sold]])</f>
        <v>23375</v>
      </c>
      <c r="W3503">
        <f>SUM(Table1[[#This Row],[Total Sales]]-Table1[[#This Row],[Operating Profit]])</f>
        <v>151937</v>
      </c>
      <c r="X3503">
        <f>SUM(Table1[[#This Row],[Total Sales]]-Table1[[#This Row],[Cost]])</f>
        <v>81813</v>
      </c>
      <c r="Y3503">
        <f>SUM(Table1[[#This Row],[profit/loss]])/SUM(Table1[profit/loss])</f>
        <v>2.4632444622944757E-4</v>
      </c>
    </row>
    <row r="3504" spans="1:25" x14ac:dyDescent="0.3">
      <c r="A3504" t="s">
        <v>33</v>
      </c>
      <c r="B3504" t="s">
        <v>17</v>
      </c>
      <c r="C3504">
        <v>1185732</v>
      </c>
      <c r="D3504" s="9">
        <v>44477</v>
      </c>
      <c r="E3504" s="8" t="str">
        <f>TEXT(Table1[[#This Row],[Invoice Date]],"dd-mm-yyyy")</f>
        <v>08-10-2021</v>
      </c>
      <c r="F3504" s="1" t="str">
        <f t="shared" si="216"/>
        <v>October</v>
      </c>
      <c r="G3504" s="1" t="str">
        <f t="shared" si="217"/>
        <v>2021</v>
      </c>
      <c r="H3504" s="1" t="str">
        <f t="shared" si="218"/>
        <v>Friday</v>
      </c>
      <c r="I3504" s="1" t="str">
        <f t="shared" si="219"/>
        <v>08</v>
      </c>
      <c r="J3504" t="s">
        <v>14</v>
      </c>
      <c r="K3504" t="s">
        <v>122</v>
      </c>
      <c r="L3504" t="s">
        <v>123</v>
      </c>
      <c r="M3504" t="s">
        <v>18</v>
      </c>
      <c r="N3504">
        <v>50</v>
      </c>
      <c r="O3504">
        <v>250</v>
      </c>
      <c r="P3504">
        <v>125000</v>
      </c>
      <c r="Q3504">
        <v>43750</v>
      </c>
      <c r="R3504">
        <v>0.35</v>
      </c>
      <c r="S3504" t="s">
        <v>17</v>
      </c>
      <c r="T3504" t="str">
        <f>IF(Table1[[#This Row],[Units Sold]]&gt; 700,"High Units","low Units")</f>
        <v>low Units</v>
      </c>
      <c r="U3504">
        <f>SUM(Table1[[#This Row],[Operating Profit]])/SUM(Table1[Operating Profit])*100</f>
        <v>1.3172349776366016E-2</v>
      </c>
      <c r="V3504">
        <f>SUM(Table1[[#This Row],[Price per Unit]]*Table1[[#This Row],[Units Sold]])</f>
        <v>12500</v>
      </c>
      <c r="W3504">
        <f>SUM(Table1[[#This Row],[Total Sales]]-Table1[[#This Row],[Operating Profit]])</f>
        <v>81250</v>
      </c>
      <c r="X3504">
        <f>SUM(Table1[[#This Row],[Total Sales]]-Table1[[#This Row],[Cost]])</f>
        <v>43750</v>
      </c>
      <c r="Y3504">
        <f>SUM(Table1[[#This Row],[profit/loss]])/SUM(Table1[profit/loss])</f>
        <v>1.3172349776366016E-4</v>
      </c>
    </row>
    <row r="3505" spans="1:25" x14ac:dyDescent="0.3">
      <c r="A3505" t="s">
        <v>33</v>
      </c>
      <c r="B3505" t="s">
        <v>17</v>
      </c>
      <c r="C3505">
        <v>1185732</v>
      </c>
      <c r="D3505" s="9">
        <v>44477</v>
      </c>
      <c r="E3505" s="8" t="str">
        <f>TEXT(Table1[[#This Row],[Invoice Date]],"dd-mm-yyyy")</f>
        <v>08-10-2021</v>
      </c>
      <c r="F3505" s="1" t="str">
        <f t="shared" si="216"/>
        <v>October</v>
      </c>
      <c r="G3505" s="1" t="str">
        <f t="shared" si="217"/>
        <v>2021</v>
      </c>
      <c r="H3505" s="1" t="str">
        <f t="shared" si="218"/>
        <v>Friday</v>
      </c>
      <c r="I3505" s="1" t="str">
        <f t="shared" si="219"/>
        <v>08</v>
      </c>
      <c r="J3505" t="s">
        <v>14</v>
      </c>
      <c r="K3505" t="s">
        <v>122</v>
      </c>
      <c r="L3505" t="s">
        <v>123</v>
      </c>
      <c r="M3505" t="s">
        <v>19</v>
      </c>
      <c r="N3505">
        <v>50</v>
      </c>
      <c r="O3505">
        <v>150</v>
      </c>
      <c r="P3505">
        <v>75000</v>
      </c>
      <c r="Q3505">
        <v>30000</v>
      </c>
      <c r="R3505">
        <v>0.4</v>
      </c>
      <c r="S3505" t="s">
        <v>17</v>
      </c>
      <c r="T3505" t="str">
        <f>IF(Table1[[#This Row],[Units Sold]]&gt; 700,"High Units","low Units")</f>
        <v>low Units</v>
      </c>
      <c r="U3505">
        <f>SUM(Table1[[#This Row],[Operating Profit]])/SUM(Table1[Operating Profit])*100</f>
        <v>9.0324684180795554E-3</v>
      </c>
      <c r="V3505">
        <f>SUM(Table1[[#This Row],[Price per Unit]]*Table1[[#This Row],[Units Sold]])</f>
        <v>7500</v>
      </c>
      <c r="W3505">
        <f>SUM(Table1[[#This Row],[Total Sales]]-Table1[[#This Row],[Operating Profit]])</f>
        <v>45000</v>
      </c>
      <c r="X3505">
        <f>SUM(Table1[[#This Row],[Total Sales]]-Table1[[#This Row],[Cost]])</f>
        <v>30000</v>
      </c>
      <c r="Y3505">
        <f>SUM(Table1[[#This Row],[profit/loss]])/SUM(Table1[profit/loss])</f>
        <v>9.0324684180795553E-5</v>
      </c>
    </row>
    <row r="3506" spans="1:25" x14ac:dyDescent="0.3">
      <c r="A3506" t="s">
        <v>33</v>
      </c>
      <c r="B3506" t="s">
        <v>17</v>
      </c>
      <c r="C3506">
        <v>1185732</v>
      </c>
      <c r="D3506" s="9">
        <v>44477</v>
      </c>
      <c r="E3506" s="8" t="str">
        <f>TEXT(Table1[[#This Row],[Invoice Date]],"dd-mm-yyyy")</f>
        <v>08-10-2021</v>
      </c>
      <c r="F3506" s="1" t="str">
        <f t="shared" si="216"/>
        <v>October</v>
      </c>
      <c r="G3506" s="1" t="str">
        <f t="shared" si="217"/>
        <v>2021</v>
      </c>
      <c r="H3506" s="1" t="str">
        <f t="shared" si="218"/>
        <v>Friday</v>
      </c>
      <c r="I3506" s="1" t="str">
        <f t="shared" si="219"/>
        <v>08</v>
      </c>
      <c r="J3506" t="s">
        <v>14</v>
      </c>
      <c r="K3506" t="s">
        <v>122</v>
      </c>
      <c r="L3506" t="s">
        <v>123</v>
      </c>
      <c r="M3506" t="s">
        <v>20</v>
      </c>
      <c r="N3506">
        <v>50</v>
      </c>
      <c r="O3506">
        <v>125</v>
      </c>
      <c r="P3506">
        <v>62500</v>
      </c>
      <c r="Q3506">
        <v>25000</v>
      </c>
      <c r="R3506">
        <v>0.4</v>
      </c>
      <c r="S3506" t="s">
        <v>17</v>
      </c>
      <c r="T3506" t="str">
        <f>IF(Table1[[#This Row],[Units Sold]]&gt; 700,"High Units","low Units")</f>
        <v>low Units</v>
      </c>
      <c r="U3506">
        <f>SUM(Table1[[#This Row],[Operating Profit]])/SUM(Table1[Operating Profit])*100</f>
        <v>7.5270570150662956E-3</v>
      </c>
      <c r="V3506">
        <f>SUM(Table1[[#This Row],[Price per Unit]]*Table1[[#This Row],[Units Sold]])</f>
        <v>6250</v>
      </c>
      <c r="W3506">
        <f>SUM(Table1[[#This Row],[Total Sales]]-Table1[[#This Row],[Operating Profit]])</f>
        <v>37500</v>
      </c>
      <c r="X3506">
        <f>SUM(Table1[[#This Row],[Total Sales]]-Table1[[#This Row],[Cost]])</f>
        <v>25000</v>
      </c>
      <c r="Y3506">
        <f>SUM(Table1[[#This Row],[profit/loss]])/SUM(Table1[profit/loss])</f>
        <v>7.5270570150662958E-5</v>
      </c>
    </row>
    <row r="3507" spans="1:25" x14ac:dyDescent="0.3">
      <c r="A3507" t="s">
        <v>33</v>
      </c>
      <c r="B3507" t="s">
        <v>17</v>
      </c>
      <c r="C3507">
        <v>1185732</v>
      </c>
      <c r="D3507" s="9">
        <v>44477</v>
      </c>
      <c r="E3507" s="8" t="str">
        <f>TEXT(Table1[[#This Row],[Invoice Date]],"dd-mm-yyyy")</f>
        <v>08-10-2021</v>
      </c>
      <c r="F3507" s="1" t="str">
        <f t="shared" si="216"/>
        <v>October</v>
      </c>
      <c r="G3507" s="1" t="str">
        <f t="shared" si="217"/>
        <v>2021</v>
      </c>
      <c r="H3507" s="1" t="str">
        <f t="shared" si="218"/>
        <v>Friday</v>
      </c>
      <c r="I3507" s="1" t="str">
        <f t="shared" si="219"/>
        <v>08</v>
      </c>
      <c r="J3507" t="s">
        <v>14</v>
      </c>
      <c r="K3507" t="s">
        <v>122</v>
      </c>
      <c r="L3507" t="s">
        <v>123</v>
      </c>
      <c r="M3507" t="s">
        <v>21</v>
      </c>
      <c r="N3507">
        <v>60</v>
      </c>
      <c r="O3507">
        <v>125</v>
      </c>
      <c r="P3507">
        <v>75000</v>
      </c>
      <c r="Q3507">
        <v>22500</v>
      </c>
      <c r="R3507">
        <v>0.3</v>
      </c>
      <c r="S3507" t="s">
        <v>17</v>
      </c>
      <c r="T3507" t="str">
        <f>IF(Table1[[#This Row],[Units Sold]]&gt; 700,"High Units","low Units")</f>
        <v>low Units</v>
      </c>
      <c r="U3507">
        <f>SUM(Table1[[#This Row],[Operating Profit]])/SUM(Table1[Operating Profit])*100</f>
        <v>6.7743513135596666E-3</v>
      </c>
      <c r="V3507">
        <f>SUM(Table1[[#This Row],[Price per Unit]]*Table1[[#This Row],[Units Sold]])</f>
        <v>7500</v>
      </c>
      <c r="W3507">
        <f>SUM(Table1[[#This Row],[Total Sales]]-Table1[[#This Row],[Operating Profit]])</f>
        <v>52500</v>
      </c>
      <c r="X3507">
        <f>SUM(Table1[[#This Row],[Total Sales]]-Table1[[#This Row],[Cost]])</f>
        <v>22500</v>
      </c>
      <c r="Y3507">
        <f>SUM(Table1[[#This Row],[profit/loss]])/SUM(Table1[profit/loss])</f>
        <v>6.7743513135596668E-5</v>
      </c>
    </row>
    <row r="3508" spans="1:25" x14ac:dyDescent="0.3">
      <c r="A3508" t="s">
        <v>25</v>
      </c>
      <c r="B3508" t="s">
        <v>17</v>
      </c>
      <c r="C3508">
        <v>1185732</v>
      </c>
      <c r="D3508" s="9">
        <v>44477</v>
      </c>
      <c r="E3508" s="8" t="str">
        <f>TEXT(Table1[[#This Row],[Invoice Date]],"dd-mm-yyyy")</f>
        <v>08-10-2021</v>
      </c>
      <c r="F3508" s="1" t="str">
        <f t="shared" si="216"/>
        <v>October</v>
      </c>
      <c r="G3508" s="1" t="str">
        <f t="shared" si="217"/>
        <v>2021</v>
      </c>
      <c r="H3508" s="1" t="str">
        <f t="shared" si="218"/>
        <v>Friday</v>
      </c>
      <c r="I3508" s="1" t="str">
        <f t="shared" si="219"/>
        <v>08</v>
      </c>
      <c r="J3508" t="s">
        <v>14</v>
      </c>
      <c r="K3508" t="s">
        <v>122</v>
      </c>
      <c r="L3508" t="s">
        <v>123</v>
      </c>
      <c r="M3508" t="s">
        <v>22</v>
      </c>
      <c r="N3508">
        <v>65</v>
      </c>
      <c r="O3508">
        <v>250</v>
      </c>
      <c r="P3508">
        <v>162500</v>
      </c>
      <c r="Q3508">
        <v>65000</v>
      </c>
      <c r="R3508">
        <v>0.4</v>
      </c>
      <c r="S3508" t="s">
        <v>17</v>
      </c>
      <c r="T3508" t="str">
        <f>IF(Table1[[#This Row],[Units Sold]]&gt; 700,"High Units","low Units")</f>
        <v>low Units</v>
      </c>
      <c r="U3508">
        <f>SUM(Table1[[#This Row],[Operating Profit]])/SUM(Table1[Operating Profit])*100</f>
        <v>1.9570348239172367E-2</v>
      </c>
      <c r="V3508">
        <f>SUM(Table1[[#This Row],[Price per Unit]]*Table1[[#This Row],[Units Sold]])</f>
        <v>16250</v>
      </c>
      <c r="W3508">
        <f>SUM(Table1[[#This Row],[Total Sales]]-Table1[[#This Row],[Operating Profit]])</f>
        <v>97500</v>
      </c>
      <c r="X3508">
        <f>SUM(Table1[[#This Row],[Total Sales]]-Table1[[#This Row],[Cost]])</f>
        <v>65000</v>
      </c>
      <c r="Y3508">
        <f>SUM(Table1[[#This Row],[profit/loss]])/SUM(Table1[profit/loss])</f>
        <v>1.9570348239172369E-4</v>
      </c>
    </row>
    <row r="3509" spans="1:25" x14ac:dyDescent="0.3">
      <c r="A3509" t="s">
        <v>25</v>
      </c>
      <c r="B3509" t="s">
        <v>17</v>
      </c>
      <c r="C3509">
        <v>1185732</v>
      </c>
      <c r="D3509" s="9">
        <v>44507</v>
      </c>
      <c r="E3509" s="8" t="str">
        <f>TEXT(Table1[[#This Row],[Invoice Date]],"dd-mm-yyyy")</f>
        <v>07-11-2021</v>
      </c>
      <c r="F3509" s="1" t="str">
        <f t="shared" si="216"/>
        <v>November</v>
      </c>
      <c r="G3509" s="1" t="str">
        <f t="shared" si="217"/>
        <v>2021</v>
      </c>
      <c r="H3509" s="1" t="str">
        <f t="shared" si="218"/>
        <v>Sunday</v>
      </c>
      <c r="I3509" s="1" t="str">
        <f t="shared" si="219"/>
        <v>07</v>
      </c>
      <c r="J3509" t="s">
        <v>14</v>
      </c>
      <c r="K3509" t="s">
        <v>122</v>
      </c>
      <c r="L3509" t="s">
        <v>123</v>
      </c>
      <c r="M3509" t="s">
        <v>16</v>
      </c>
      <c r="N3509">
        <v>60</v>
      </c>
      <c r="O3509">
        <v>400</v>
      </c>
      <c r="P3509">
        <v>240000</v>
      </c>
      <c r="Q3509">
        <v>84000</v>
      </c>
      <c r="R3509">
        <v>0.35</v>
      </c>
      <c r="S3509" t="s">
        <v>17</v>
      </c>
      <c r="T3509" t="str">
        <f>IF(Table1[[#This Row],[Units Sold]]&gt; 700,"High Units","low Units")</f>
        <v>low Units</v>
      </c>
      <c r="U3509">
        <f>SUM(Table1[[#This Row],[Operating Profit]])/SUM(Table1[Operating Profit])*100</f>
        <v>2.5290911570622753E-2</v>
      </c>
      <c r="V3509">
        <f>SUM(Table1[[#This Row],[Price per Unit]]*Table1[[#This Row],[Units Sold]])</f>
        <v>24000</v>
      </c>
      <c r="W3509">
        <f>SUM(Table1[[#This Row],[Total Sales]]-Table1[[#This Row],[Operating Profit]])</f>
        <v>156000</v>
      </c>
      <c r="X3509">
        <f>SUM(Table1[[#This Row],[Total Sales]]-Table1[[#This Row],[Cost]])</f>
        <v>84000</v>
      </c>
      <c r="Y3509">
        <f>SUM(Table1[[#This Row],[profit/loss]])/SUM(Table1[profit/loss])</f>
        <v>2.5290911570622753E-4</v>
      </c>
    </row>
    <row r="3510" spans="1:25" x14ac:dyDescent="0.3">
      <c r="A3510" t="s">
        <v>25</v>
      </c>
      <c r="B3510" t="s">
        <v>17</v>
      </c>
      <c r="C3510">
        <v>1185732</v>
      </c>
      <c r="D3510" s="9">
        <v>44507</v>
      </c>
      <c r="E3510" s="8" t="str">
        <f>TEXT(Table1[[#This Row],[Invoice Date]],"dd-mm-yyyy")</f>
        <v>07-11-2021</v>
      </c>
      <c r="F3510" s="1" t="str">
        <f t="shared" si="216"/>
        <v>November</v>
      </c>
      <c r="G3510" s="1" t="str">
        <f t="shared" si="217"/>
        <v>2021</v>
      </c>
      <c r="H3510" s="1" t="str">
        <f t="shared" si="218"/>
        <v>Sunday</v>
      </c>
      <c r="I3510" s="1" t="str">
        <f t="shared" si="219"/>
        <v>07</v>
      </c>
      <c r="J3510" t="s">
        <v>14</v>
      </c>
      <c r="K3510" t="s">
        <v>122</v>
      </c>
      <c r="L3510" t="s">
        <v>123</v>
      </c>
      <c r="M3510" t="s">
        <v>18</v>
      </c>
      <c r="N3510">
        <v>50</v>
      </c>
      <c r="O3510">
        <v>275</v>
      </c>
      <c r="P3510">
        <v>137500</v>
      </c>
      <c r="Q3510">
        <v>48125</v>
      </c>
      <c r="R3510">
        <v>0.35</v>
      </c>
      <c r="S3510" t="s">
        <v>17</v>
      </c>
      <c r="T3510" t="str">
        <f>IF(Table1[[#This Row],[Units Sold]]&gt; 700,"High Units","low Units")</f>
        <v>low Units</v>
      </c>
      <c r="U3510">
        <f>SUM(Table1[[#This Row],[Operating Profit]])/SUM(Table1[Operating Profit])*100</f>
        <v>1.4489584754002621E-2</v>
      </c>
      <c r="V3510">
        <f>SUM(Table1[[#This Row],[Price per Unit]]*Table1[[#This Row],[Units Sold]])</f>
        <v>13750</v>
      </c>
      <c r="W3510">
        <f>SUM(Table1[[#This Row],[Total Sales]]-Table1[[#This Row],[Operating Profit]])</f>
        <v>89375</v>
      </c>
      <c r="X3510">
        <f>SUM(Table1[[#This Row],[Total Sales]]-Table1[[#This Row],[Cost]])</f>
        <v>48125</v>
      </c>
      <c r="Y3510">
        <f>SUM(Table1[[#This Row],[profit/loss]])/SUM(Table1[profit/loss])</f>
        <v>1.448958475400262E-4</v>
      </c>
    </row>
    <row r="3511" spans="1:25" x14ac:dyDescent="0.3">
      <c r="A3511" t="s">
        <v>25</v>
      </c>
      <c r="B3511" t="s">
        <v>17</v>
      </c>
      <c r="C3511">
        <v>1185732</v>
      </c>
      <c r="D3511" s="9">
        <v>44507</v>
      </c>
      <c r="E3511" s="8" t="str">
        <f>TEXT(Table1[[#This Row],[Invoice Date]],"dd-mm-yyyy")</f>
        <v>07-11-2021</v>
      </c>
      <c r="F3511" s="1" t="str">
        <f t="shared" si="216"/>
        <v>November</v>
      </c>
      <c r="G3511" s="1" t="str">
        <f t="shared" si="217"/>
        <v>2021</v>
      </c>
      <c r="H3511" s="1" t="str">
        <f t="shared" si="218"/>
        <v>Sunday</v>
      </c>
      <c r="I3511" s="1" t="str">
        <f t="shared" si="219"/>
        <v>07</v>
      </c>
      <c r="J3511" t="s">
        <v>14</v>
      </c>
      <c r="K3511" t="s">
        <v>122</v>
      </c>
      <c r="L3511" t="s">
        <v>123</v>
      </c>
      <c r="M3511" t="s">
        <v>19</v>
      </c>
      <c r="N3511">
        <v>50</v>
      </c>
      <c r="O3511">
        <v>270</v>
      </c>
      <c r="P3511">
        <v>135000</v>
      </c>
      <c r="Q3511">
        <v>54000</v>
      </c>
      <c r="R3511">
        <v>0.4</v>
      </c>
      <c r="S3511" t="s">
        <v>17</v>
      </c>
      <c r="T3511" t="str">
        <f>IF(Table1[[#This Row],[Units Sold]]&gt; 700,"High Units","low Units")</f>
        <v>low Units</v>
      </c>
      <c r="U3511">
        <f>SUM(Table1[[#This Row],[Operating Profit]])/SUM(Table1[Operating Profit])*100</f>
        <v>1.6258443152543198E-2</v>
      </c>
      <c r="V3511">
        <f>SUM(Table1[[#This Row],[Price per Unit]]*Table1[[#This Row],[Units Sold]])</f>
        <v>13500</v>
      </c>
      <c r="W3511">
        <f>SUM(Table1[[#This Row],[Total Sales]]-Table1[[#This Row],[Operating Profit]])</f>
        <v>81000</v>
      </c>
      <c r="X3511">
        <f>SUM(Table1[[#This Row],[Total Sales]]-Table1[[#This Row],[Cost]])</f>
        <v>54000</v>
      </c>
      <c r="Y3511">
        <f>SUM(Table1[[#This Row],[profit/loss]])/SUM(Table1[profit/loss])</f>
        <v>1.6258443152543199E-4</v>
      </c>
    </row>
    <row r="3512" spans="1:25" x14ac:dyDescent="0.3">
      <c r="A3512" t="s">
        <v>25</v>
      </c>
      <c r="B3512" t="s">
        <v>17</v>
      </c>
      <c r="C3512">
        <v>1185732</v>
      </c>
      <c r="D3512" s="9">
        <v>44507</v>
      </c>
      <c r="E3512" s="8" t="str">
        <f>TEXT(Table1[[#This Row],[Invoice Date]],"dd-mm-yyyy")</f>
        <v>07-11-2021</v>
      </c>
      <c r="F3512" s="1" t="str">
        <f t="shared" si="216"/>
        <v>November</v>
      </c>
      <c r="G3512" s="1" t="str">
        <f t="shared" si="217"/>
        <v>2021</v>
      </c>
      <c r="H3512" s="1" t="str">
        <f t="shared" si="218"/>
        <v>Sunday</v>
      </c>
      <c r="I3512" s="1" t="str">
        <f t="shared" si="219"/>
        <v>07</v>
      </c>
      <c r="J3512" t="s">
        <v>14</v>
      </c>
      <c r="K3512" t="s">
        <v>122</v>
      </c>
      <c r="L3512" t="s">
        <v>123</v>
      </c>
      <c r="M3512" t="s">
        <v>20</v>
      </c>
      <c r="N3512">
        <v>50</v>
      </c>
      <c r="O3512">
        <v>250</v>
      </c>
      <c r="P3512">
        <v>125000</v>
      </c>
      <c r="Q3512">
        <v>50000</v>
      </c>
      <c r="R3512">
        <v>0.4</v>
      </c>
      <c r="S3512" t="s">
        <v>17</v>
      </c>
      <c r="T3512" t="str">
        <f>IF(Table1[[#This Row],[Units Sold]]&gt; 700,"High Units","low Units")</f>
        <v>low Units</v>
      </c>
      <c r="U3512">
        <f>SUM(Table1[[#This Row],[Operating Profit]])/SUM(Table1[Operating Profit])*100</f>
        <v>1.5054114030132591E-2</v>
      </c>
      <c r="V3512">
        <f>SUM(Table1[[#This Row],[Price per Unit]]*Table1[[#This Row],[Units Sold]])</f>
        <v>12500</v>
      </c>
      <c r="W3512">
        <f>SUM(Table1[[#This Row],[Total Sales]]-Table1[[#This Row],[Operating Profit]])</f>
        <v>75000</v>
      </c>
      <c r="X3512">
        <f>SUM(Table1[[#This Row],[Total Sales]]-Table1[[#This Row],[Cost]])</f>
        <v>50000</v>
      </c>
      <c r="Y3512">
        <f>SUM(Table1[[#This Row],[profit/loss]])/SUM(Table1[profit/loss])</f>
        <v>1.5054114030132592E-4</v>
      </c>
    </row>
    <row r="3513" spans="1:25" x14ac:dyDescent="0.3">
      <c r="A3513" t="s">
        <v>25</v>
      </c>
      <c r="B3513" t="s">
        <v>17</v>
      </c>
      <c r="C3513">
        <v>1185732</v>
      </c>
      <c r="D3513" s="9">
        <v>44507</v>
      </c>
      <c r="E3513" s="8" t="str">
        <f>TEXT(Table1[[#This Row],[Invoice Date]],"dd-mm-yyyy")</f>
        <v>07-11-2021</v>
      </c>
      <c r="F3513" s="1" t="str">
        <f t="shared" si="216"/>
        <v>November</v>
      </c>
      <c r="G3513" s="1" t="str">
        <f t="shared" si="217"/>
        <v>2021</v>
      </c>
      <c r="H3513" s="1" t="str">
        <f t="shared" si="218"/>
        <v>Sunday</v>
      </c>
      <c r="I3513" s="1" t="str">
        <f t="shared" si="219"/>
        <v>07</v>
      </c>
      <c r="J3513" t="s">
        <v>14</v>
      </c>
      <c r="K3513" t="s">
        <v>122</v>
      </c>
      <c r="L3513" t="s">
        <v>123</v>
      </c>
      <c r="M3513" t="s">
        <v>21</v>
      </c>
      <c r="N3513">
        <v>60</v>
      </c>
      <c r="O3513">
        <v>225</v>
      </c>
      <c r="P3513">
        <v>135000</v>
      </c>
      <c r="Q3513">
        <v>40500</v>
      </c>
      <c r="R3513">
        <v>0.3</v>
      </c>
      <c r="S3513" t="s">
        <v>17</v>
      </c>
      <c r="T3513" t="str">
        <f>IF(Table1[[#This Row],[Units Sold]]&gt; 700,"High Units","low Units")</f>
        <v>low Units</v>
      </c>
      <c r="U3513">
        <f>SUM(Table1[[#This Row],[Operating Profit]])/SUM(Table1[Operating Profit])*100</f>
        <v>1.21938323644074E-2</v>
      </c>
      <c r="V3513">
        <f>SUM(Table1[[#This Row],[Price per Unit]]*Table1[[#This Row],[Units Sold]])</f>
        <v>13500</v>
      </c>
      <c r="W3513">
        <f>SUM(Table1[[#This Row],[Total Sales]]-Table1[[#This Row],[Operating Profit]])</f>
        <v>94500</v>
      </c>
      <c r="X3513">
        <f>SUM(Table1[[#This Row],[Total Sales]]-Table1[[#This Row],[Cost]])</f>
        <v>40500</v>
      </c>
      <c r="Y3513">
        <f>SUM(Table1[[#This Row],[profit/loss]])/SUM(Table1[profit/loss])</f>
        <v>1.2193832364407399E-4</v>
      </c>
    </row>
    <row r="3514" spans="1:25" x14ac:dyDescent="0.3">
      <c r="A3514" t="s">
        <v>25</v>
      </c>
      <c r="B3514" t="s">
        <v>17</v>
      </c>
      <c r="C3514">
        <v>1185732</v>
      </c>
      <c r="D3514" s="9">
        <v>44507</v>
      </c>
      <c r="E3514" s="8" t="str">
        <f>TEXT(Table1[[#This Row],[Invoice Date]],"dd-mm-yyyy")</f>
        <v>07-11-2021</v>
      </c>
      <c r="F3514" s="1" t="str">
        <f t="shared" si="216"/>
        <v>November</v>
      </c>
      <c r="G3514" s="1" t="str">
        <f t="shared" si="217"/>
        <v>2021</v>
      </c>
      <c r="H3514" s="1" t="str">
        <f t="shared" si="218"/>
        <v>Sunday</v>
      </c>
      <c r="I3514" s="1" t="str">
        <f t="shared" si="219"/>
        <v>07</v>
      </c>
      <c r="J3514" t="s">
        <v>14</v>
      </c>
      <c r="K3514" t="s">
        <v>122</v>
      </c>
      <c r="L3514" t="s">
        <v>123</v>
      </c>
      <c r="M3514" t="s">
        <v>22</v>
      </c>
      <c r="N3514">
        <v>65</v>
      </c>
      <c r="O3514">
        <v>325</v>
      </c>
      <c r="P3514">
        <v>211250</v>
      </c>
      <c r="Q3514">
        <v>84500</v>
      </c>
      <c r="R3514">
        <v>0.4</v>
      </c>
      <c r="S3514" t="s">
        <v>17</v>
      </c>
      <c r="T3514" t="str">
        <f>IF(Table1[[#This Row],[Units Sold]]&gt; 700,"High Units","low Units")</f>
        <v>low Units</v>
      </c>
      <c r="U3514">
        <f>SUM(Table1[[#This Row],[Operating Profit]])/SUM(Table1[Operating Profit])*100</f>
        <v>2.544145271092408E-2</v>
      </c>
      <c r="V3514">
        <f>SUM(Table1[[#This Row],[Price per Unit]]*Table1[[#This Row],[Units Sold]])</f>
        <v>21125</v>
      </c>
      <c r="W3514">
        <f>SUM(Table1[[#This Row],[Total Sales]]-Table1[[#This Row],[Operating Profit]])</f>
        <v>126750</v>
      </c>
      <c r="X3514">
        <f>SUM(Table1[[#This Row],[Total Sales]]-Table1[[#This Row],[Cost]])</f>
        <v>84500</v>
      </c>
      <c r="Y3514">
        <f>SUM(Table1[[#This Row],[profit/loss]])/SUM(Table1[profit/loss])</f>
        <v>2.5441452710924081E-4</v>
      </c>
    </row>
    <row r="3515" spans="1:25" x14ac:dyDescent="0.3">
      <c r="A3515" t="s">
        <v>25</v>
      </c>
      <c r="B3515" t="s">
        <v>17</v>
      </c>
      <c r="C3515">
        <v>1185732</v>
      </c>
      <c r="D3515" s="9">
        <v>44536</v>
      </c>
      <c r="E3515" s="8" t="str">
        <f>TEXT(Table1[[#This Row],[Invoice Date]],"dd-mm-yyyy")</f>
        <v>06-12-2021</v>
      </c>
      <c r="F3515" s="1" t="str">
        <f t="shared" si="216"/>
        <v>December</v>
      </c>
      <c r="G3515" s="1" t="str">
        <f t="shared" si="217"/>
        <v>2021</v>
      </c>
      <c r="H3515" s="1" t="str">
        <f t="shared" si="218"/>
        <v>Monday</v>
      </c>
      <c r="I3515" s="1" t="str">
        <f t="shared" si="219"/>
        <v>06</v>
      </c>
      <c r="J3515" t="s">
        <v>14</v>
      </c>
      <c r="K3515" t="s">
        <v>122</v>
      </c>
      <c r="L3515" t="s">
        <v>123</v>
      </c>
      <c r="M3515" t="s">
        <v>16</v>
      </c>
      <c r="N3515">
        <v>60</v>
      </c>
      <c r="O3515">
        <v>550</v>
      </c>
      <c r="P3515">
        <v>330000</v>
      </c>
      <c r="Q3515">
        <v>115500</v>
      </c>
      <c r="R3515">
        <v>0.35</v>
      </c>
      <c r="S3515" t="s">
        <v>17</v>
      </c>
      <c r="T3515" t="str">
        <f>IF(Table1[[#This Row],[Units Sold]]&gt; 700,"High Units","low Units")</f>
        <v>low Units</v>
      </c>
      <c r="U3515">
        <f>SUM(Table1[[#This Row],[Operating Profit]])/SUM(Table1[Operating Profit])*100</f>
        <v>3.4775003409606285E-2</v>
      </c>
      <c r="V3515">
        <f>SUM(Table1[[#This Row],[Price per Unit]]*Table1[[#This Row],[Units Sold]])</f>
        <v>33000</v>
      </c>
      <c r="W3515">
        <f>SUM(Table1[[#This Row],[Total Sales]]-Table1[[#This Row],[Operating Profit]])</f>
        <v>214500</v>
      </c>
      <c r="X3515">
        <f>SUM(Table1[[#This Row],[Total Sales]]-Table1[[#This Row],[Cost]])</f>
        <v>115500</v>
      </c>
      <c r="Y3515">
        <f>SUM(Table1[[#This Row],[profit/loss]])/SUM(Table1[profit/loss])</f>
        <v>3.4775003409606286E-4</v>
      </c>
    </row>
    <row r="3516" spans="1:25" x14ac:dyDescent="0.3">
      <c r="A3516" t="s">
        <v>25</v>
      </c>
      <c r="B3516" t="s">
        <v>17</v>
      </c>
      <c r="C3516">
        <v>1185732</v>
      </c>
      <c r="D3516" s="9">
        <v>44536</v>
      </c>
      <c r="E3516" s="8" t="str">
        <f>TEXT(Table1[[#This Row],[Invoice Date]],"dd-mm-yyyy")</f>
        <v>06-12-2021</v>
      </c>
      <c r="F3516" s="1" t="str">
        <f t="shared" si="216"/>
        <v>December</v>
      </c>
      <c r="G3516" s="1" t="str">
        <f t="shared" si="217"/>
        <v>2021</v>
      </c>
      <c r="H3516" s="1" t="str">
        <f t="shared" si="218"/>
        <v>Monday</v>
      </c>
      <c r="I3516" s="1" t="str">
        <f t="shared" si="219"/>
        <v>06</v>
      </c>
      <c r="J3516" t="s">
        <v>14</v>
      </c>
      <c r="K3516" t="s">
        <v>122</v>
      </c>
      <c r="L3516" t="s">
        <v>123</v>
      </c>
      <c r="M3516" t="s">
        <v>18</v>
      </c>
      <c r="N3516">
        <v>50</v>
      </c>
      <c r="O3516">
        <v>350</v>
      </c>
      <c r="P3516">
        <v>175000</v>
      </c>
      <c r="Q3516">
        <v>61250</v>
      </c>
      <c r="R3516">
        <v>0.35</v>
      </c>
      <c r="S3516" t="s">
        <v>17</v>
      </c>
      <c r="T3516" t="str">
        <f>IF(Table1[[#This Row],[Units Sold]]&gt; 700,"High Units","low Units")</f>
        <v>low Units</v>
      </c>
      <c r="U3516">
        <f>SUM(Table1[[#This Row],[Operating Profit]])/SUM(Table1[Operating Profit])*100</f>
        <v>1.8441289686912426E-2</v>
      </c>
      <c r="V3516">
        <f>SUM(Table1[[#This Row],[Price per Unit]]*Table1[[#This Row],[Units Sold]])</f>
        <v>17500</v>
      </c>
      <c r="W3516">
        <f>SUM(Table1[[#This Row],[Total Sales]]-Table1[[#This Row],[Operating Profit]])</f>
        <v>113750</v>
      </c>
      <c r="X3516">
        <f>SUM(Table1[[#This Row],[Total Sales]]-Table1[[#This Row],[Cost]])</f>
        <v>61250</v>
      </c>
      <c r="Y3516">
        <f>SUM(Table1[[#This Row],[profit/loss]])/SUM(Table1[profit/loss])</f>
        <v>1.8441289686912425E-4</v>
      </c>
    </row>
    <row r="3517" spans="1:25" x14ac:dyDescent="0.3">
      <c r="A3517" t="s">
        <v>25</v>
      </c>
      <c r="B3517" t="s">
        <v>17</v>
      </c>
      <c r="C3517">
        <v>1185732</v>
      </c>
      <c r="D3517" s="9">
        <v>44536</v>
      </c>
      <c r="E3517" s="8" t="str">
        <f>TEXT(Table1[[#This Row],[Invoice Date]],"dd-mm-yyyy")</f>
        <v>06-12-2021</v>
      </c>
      <c r="F3517" s="1" t="str">
        <f t="shared" si="216"/>
        <v>December</v>
      </c>
      <c r="G3517" s="1" t="str">
        <f t="shared" si="217"/>
        <v>2021</v>
      </c>
      <c r="H3517" s="1" t="str">
        <f t="shared" si="218"/>
        <v>Monday</v>
      </c>
      <c r="I3517" s="1" t="str">
        <f t="shared" si="219"/>
        <v>06</v>
      </c>
      <c r="J3517" t="s">
        <v>14</v>
      </c>
      <c r="K3517" t="s">
        <v>122</v>
      </c>
      <c r="L3517" t="s">
        <v>123</v>
      </c>
      <c r="M3517" t="s">
        <v>19</v>
      </c>
      <c r="N3517">
        <v>50</v>
      </c>
      <c r="O3517">
        <v>325</v>
      </c>
      <c r="P3517">
        <v>162500</v>
      </c>
      <c r="Q3517">
        <v>65000</v>
      </c>
      <c r="R3517">
        <v>0.4</v>
      </c>
      <c r="S3517" t="s">
        <v>17</v>
      </c>
      <c r="T3517" t="str">
        <f>IF(Table1[[#This Row],[Units Sold]]&gt; 700,"High Units","low Units")</f>
        <v>low Units</v>
      </c>
      <c r="U3517">
        <f>SUM(Table1[[#This Row],[Operating Profit]])/SUM(Table1[Operating Profit])*100</f>
        <v>1.9570348239172367E-2</v>
      </c>
      <c r="V3517">
        <f>SUM(Table1[[#This Row],[Price per Unit]]*Table1[[#This Row],[Units Sold]])</f>
        <v>16250</v>
      </c>
      <c r="W3517">
        <f>SUM(Table1[[#This Row],[Total Sales]]-Table1[[#This Row],[Operating Profit]])</f>
        <v>97500</v>
      </c>
      <c r="X3517">
        <f>SUM(Table1[[#This Row],[Total Sales]]-Table1[[#This Row],[Cost]])</f>
        <v>65000</v>
      </c>
      <c r="Y3517">
        <f>SUM(Table1[[#This Row],[profit/loss]])/SUM(Table1[profit/loss])</f>
        <v>1.9570348239172369E-4</v>
      </c>
    </row>
    <row r="3518" spans="1:25" x14ac:dyDescent="0.3">
      <c r="A3518" t="s">
        <v>25</v>
      </c>
      <c r="B3518" t="s">
        <v>17</v>
      </c>
      <c r="C3518">
        <v>1185732</v>
      </c>
      <c r="D3518" s="9">
        <v>44536</v>
      </c>
      <c r="E3518" s="8" t="str">
        <f>TEXT(Table1[[#This Row],[Invoice Date]],"dd-mm-yyyy")</f>
        <v>06-12-2021</v>
      </c>
      <c r="F3518" s="1" t="str">
        <f t="shared" si="216"/>
        <v>December</v>
      </c>
      <c r="G3518" s="1" t="str">
        <f t="shared" si="217"/>
        <v>2021</v>
      </c>
      <c r="H3518" s="1" t="str">
        <f t="shared" si="218"/>
        <v>Monday</v>
      </c>
      <c r="I3518" s="1" t="str">
        <f t="shared" si="219"/>
        <v>06</v>
      </c>
      <c r="J3518" t="s">
        <v>14</v>
      </c>
      <c r="K3518" t="s">
        <v>122</v>
      </c>
      <c r="L3518" t="s">
        <v>123</v>
      </c>
      <c r="M3518" t="s">
        <v>20</v>
      </c>
      <c r="N3518">
        <v>50</v>
      </c>
      <c r="O3518">
        <v>275</v>
      </c>
      <c r="P3518">
        <v>137500</v>
      </c>
      <c r="Q3518">
        <v>55000</v>
      </c>
      <c r="R3518">
        <v>0.4</v>
      </c>
      <c r="S3518" t="s">
        <v>17</v>
      </c>
      <c r="T3518" t="str">
        <f>IF(Table1[[#This Row],[Units Sold]]&gt; 700,"High Units","low Units")</f>
        <v>low Units</v>
      </c>
      <c r="U3518">
        <f>SUM(Table1[[#This Row],[Operating Profit]])/SUM(Table1[Operating Profit])*100</f>
        <v>1.6559525433145851E-2</v>
      </c>
      <c r="V3518">
        <f>SUM(Table1[[#This Row],[Price per Unit]]*Table1[[#This Row],[Units Sold]])</f>
        <v>13750</v>
      </c>
      <c r="W3518">
        <f>SUM(Table1[[#This Row],[Total Sales]]-Table1[[#This Row],[Operating Profit]])</f>
        <v>82500</v>
      </c>
      <c r="X3518">
        <f>SUM(Table1[[#This Row],[Total Sales]]-Table1[[#This Row],[Cost]])</f>
        <v>55000</v>
      </c>
      <c r="Y3518">
        <f>SUM(Table1[[#This Row],[profit/loss]])/SUM(Table1[profit/loss])</f>
        <v>1.655952543314585E-4</v>
      </c>
    </row>
    <row r="3519" spans="1:25" x14ac:dyDescent="0.3">
      <c r="A3519" t="s">
        <v>25</v>
      </c>
      <c r="B3519" t="s">
        <v>17</v>
      </c>
      <c r="C3519">
        <v>1185732</v>
      </c>
      <c r="D3519" s="9">
        <v>44536</v>
      </c>
      <c r="E3519" s="8" t="str">
        <f>TEXT(Table1[[#This Row],[Invoice Date]],"dd-mm-yyyy")</f>
        <v>06-12-2021</v>
      </c>
      <c r="F3519" s="1" t="str">
        <f t="shared" si="216"/>
        <v>December</v>
      </c>
      <c r="G3519" s="1" t="str">
        <f t="shared" si="217"/>
        <v>2021</v>
      </c>
      <c r="H3519" s="1" t="str">
        <f t="shared" si="218"/>
        <v>Monday</v>
      </c>
      <c r="I3519" s="1" t="str">
        <f t="shared" si="219"/>
        <v>06</v>
      </c>
      <c r="J3519" t="s">
        <v>14</v>
      </c>
      <c r="K3519" t="s">
        <v>122</v>
      </c>
      <c r="L3519" t="s">
        <v>123</v>
      </c>
      <c r="M3519" t="s">
        <v>21</v>
      </c>
      <c r="N3519">
        <v>60</v>
      </c>
      <c r="O3519">
        <v>275</v>
      </c>
      <c r="P3519">
        <v>165000</v>
      </c>
      <c r="Q3519">
        <v>49500</v>
      </c>
      <c r="R3519">
        <v>0.3</v>
      </c>
      <c r="S3519" t="s">
        <v>17</v>
      </c>
      <c r="T3519" t="str">
        <f>IF(Table1[[#This Row],[Units Sold]]&gt; 700,"High Units","low Units")</f>
        <v>low Units</v>
      </c>
      <c r="U3519">
        <f>SUM(Table1[[#This Row],[Operating Profit]])/SUM(Table1[Operating Profit])*100</f>
        <v>1.4903572889831266E-2</v>
      </c>
      <c r="V3519">
        <f>SUM(Table1[[#This Row],[Price per Unit]]*Table1[[#This Row],[Units Sold]])</f>
        <v>16500</v>
      </c>
      <c r="W3519">
        <f>SUM(Table1[[#This Row],[Total Sales]]-Table1[[#This Row],[Operating Profit]])</f>
        <v>115500</v>
      </c>
      <c r="X3519">
        <f>SUM(Table1[[#This Row],[Total Sales]]-Table1[[#This Row],[Cost]])</f>
        <v>49500</v>
      </c>
      <c r="Y3519">
        <f>SUM(Table1[[#This Row],[profit/loss]])/SUM(Table1[profit/loss])</f>
        <v>1.4903572889831266E-4</v>
      </c>
    </row>
    <row r="3520" spans="1:25" x14ac:dyDescent="0.3">
      <c r="A3520" t="s">
        <v>25</v>
      </c>
      <c r="B3520" t="s">
        <v>17</v>
      </c>
      <c r="C3520">
        <v>1185732</v>
      </c>
      <c r="D3520" s="9">
        <v>44536</v>
      </c>
      <c r="E3520" s="8" t="str">
        <f>TEXT(Table1[[#This Row],[Invoice Date]],"dd-mm-yyyy")</f>
        <v>06-12-2021</v>
      </c>
      <c r="F3520" s="1" t="str">
        <f t="shared" si="216"/>
        <v>December</v>
      </c>
      <c r="G3520" s="1" t="str">
        <f t="shared" si="217"/>
        <v>2021</v>
      </c>
      <c r="H3520" s="1" t="str">
        <f t="shared" si="218"/>
        <v>Monday</v>
      </c>
      <c r="I3520" s="1" t="str">
        <f t="shared" si="219"/>
        <v>06</v>
      </c>
      <c r="J3520" t="s">
        <v>14</v>
      </c>
      <c r="K3520" t="s">
        <v>122</v>
      </c>
      <c r="L3520" t="s">
        <v>123</v>
      </c>
      <c r="M3520" t="s">
        <v>22</v>
      </c>
      <c r="N3520">
        <v>65</v>
      </c>
      <c r="O3520">
        <v>375</v>
      </c>
      <c r="P3520">
        <v>243750</v>
      </c>
      <c r="Q3520">
        <v>97500</v>
      </c>
      <c r="R3520">
        <v>0.4</v>
      </c>
      <c r="S3520" t="s">
        <v>17</v>
      </c>
      <c r="T3520" t="str">
        <f>IF(Table1[[#This Row],[Units Sold]]&gt; 700,"High Units","low Units")</f>
        <v>low Units</v>
      </c>
      <c r="U3520">
        <f>SUM(Table1[[#This Row],[Operating Profit]])/SUM(Table1[Operating Profit])*100</f>
        <v>2.9355522358758553E-2</v>
      </c>
      <c r="V3520">
        <f>SUM(Table1[[#This Row],[Price per Unit]]*Table1[[#This Row],[Units Sold]])</f>
        <v>24375</v>
      </c>
      <c r="W3520">
        <f>SUM(Table1[[#This Row],[Total Sales]]-Table1[[#This Row],[Operating Profit]])</f>
        <v>146250</v>
      </c>
      <c r="X3520">
        <f>SUM(Table1[[#This Row],[Total Sales]]-Table1[[#This Row],[Cost]])</f>
        <v>97500</v>
      </c>
      <c r="Y3520">
        <f>SUM(Table1[[#This Row],[profit/loss]])/SUM(Table1[profit/loss])</f>
        <v>2.9355522358758554E-4</v>
      </c>
    </row>
    <row r="3521" spans="1:25" x14ac:dyDescent="0.3">
      <c r="A3521" t="s">
        <v>25</v>
      </c>
      <c r="B3521" t="s">
        <v>17</v>
      </c>
      <c r="C3521">
        <v>1185732</v>
      </c>
      <c r="D3521" s="9">
        <v>44203</v>
      </c>
      <c r="E3521" s="8" t="str">
        <f>TEXT(Table1[[#This Row],[Invoice Date]],"dd-mm-yyyy")</f>
        <v>07-01-2021</v>
      </c>
      <c r="F3521" s="1" t="str">
        <f t="shared" si="216"/>
        <v>January</v>
      </c>
      <c r="G3521" s="1" t="str">
        <f t="shared" si="217"/>
        <v>2021</v>
      </c>
      <c r="H3521" s="1" t="str">
        <f t="shared" si="218"/>
        <v>Thursday</v>
      </c>
      <c r="I3521" s="1" t="str">
        <f t="shared" si="219"/>
        <v>07</v>
      </c>
      <c r="J3521" t="s">
        <v>14</v>
      </c>
      <c r="K3521" t="s">
        <v>122</v>
      </c>
      <c r="L3521" t="s">
        <v>123</v>
      </c>
      <c r="M3521" t="s">
        <v>16</v>
      </c>
      <c r="N3521">
        <v>40</v>
      </c>
      <c r="O3521">
        <v>500</v>
      </c>
      <c r="P3521">
        <v>200000</v>
      </c>
      <c r="Q3521">
        <v>80000</v>
      </c>
      <c r="R3521">
        <v>0.4</v>
      </c>
      <c r="S3521" t="s">
        <v>17</v>
      </c>
      <c r="T3521" t="str">
        <f>IF(Table1[[#This Row],[Units Sold]]&gt; 700,"High Units","low Units")</f>
        <v>low Units</v>
      </c>
      <c r="U3521">
        <f>SUM(Table1[[#This Row],[Operating Profit]])/SUM(Table1[Operating Profit])*100</f>
        <v>2.4086582448212147E-2</v>
      </c>
      <c r="V3521">
        <f>SUM(Table1[[#This Row],[Price per Unit]]*Table1[[#This Row],[Units Sold]])</f>
        <v>20000</v>
      </c>
      <c r="W3521">
        <f>SUM(Table1[[#This Row],[Total Sales]]-Table1[[#This Row],[Operating Profit]])</f>
        <v>120000</v>
      </c>
      <c r="X3521">
        <f>SUM(Table1[[#This Row],[Total Sales]]-Table1[[#This Row],[Cost]])</f>
        <v>80000</v>
      </c>
      <c r="Y3521">
        <f>SUM(Table1[[#This Row],[profit/loss]])/SUM(Table1[profit/loss])</f>
        <v>2.4086582448212146E-4</v>
      </c>
    </row>
    <row r="3522" spans="1:25" x14ac:dyDescent="0.3">
      <c r="A3522" t="s">
        <v>25</v>
      </c>
      <c r="B3522" t="s">
        <v>17</v>
      </c>
      <c r="C3522">
        <v>1185732</v>
      </c>
      <c r="D3522" s="9">
        <v>44203</v>
      </c>
      <c r="E3522" s="8" t="str">
        <f>TEXT(Table1[[#This Row],[Invoice Date]],"dd-mm-yyyy")</f>
        <v>07-01-2021</v>
      </c>
      <c r="F3522" s="1" t="str">
        <f t="shared" si="216"/>
        <v>January</v>
      </c>
      <c r="G3522" s="1" t="str">
        <f t="shared" si="217"/>
        <v>2021</v>
      </c>
      <c r="H3522" s="1" t="str">
        <f t="shared" si="218"/>
        <v>Thursday</v>
      </c>
      <c r="I3522" s="1" t="str">
        <f t="shared" si="219"/>
        <v>07</v>
      </c>
      <c r="J3522" t="s">
        <v>14</v>
      </c>
      <c r="K3522" t="s">
        <v>122</v>
      </c>
      <c r="L3522" t="s">
        <v>123</v>
      </c>
      <c r="M3522" t="s">
        <v>18</v>
      </c>
      <c r="N3522">
        <v>40</v>
      </c>
      <c r="O3522">
        <v>300</v>
      </c>
      <c r="P3522">
        <v>120000</v>
      </c>
      <c r="Q3522">
        <v>48000</v>
      </c>
      <c r="R3522">
        <v>0.4</v>
      </c>
      <c r="S3522" t="s">
        <v>17</v>
      </c>
      <c r="T3522" t="str">
        <f>IF(Table1[[#This Row],[Units Sold]]&gt; 700,"High Units","low Units")</f>
        <v>low Units</v>
      </c>
      <c r="U3522">
        <f>SUM(Table1[[#This Row],[Operating Profit]])/SUM(Table1[Operating Profit])*100</f>
        <v>1.4451949468927288E-2</v>
      </c>
      <c r="V3522">
        <f>SUM(Table1[[#This Row],[Price per Unit]]*Table1[[#This Row],[Units Sold]])</f>
        <v>12000</v>
      </c>
      <c r="W3522">
        <f>SUM(Table1[[#This Row],[Total Sales]]-Table1[[#This Row],[Operating Profit]])</f>
        <v>72000</v>
      </c>
      <c r="X3522">
        <f>SUM(Table1[[#This Row],[Total Sales]]-Table1[[#This Row],[Cost]])</f>
        <v>48000</v>
      </c>
      <c r="Y3522">
        <f>SUM(Table1[[#This Row],[profit/loss]])/SUM(Table1[profit/loss])</f>
        <v>1.4451949468927288E-4</v>
      </c>
    </row>
    <row r="3523" spans="1:25" x14ac:dyDescent="0.3">
      <c r="A3523" t="s">
        <v>25</v>
      </c>
      <c r="B3523" t="s">
        <v>17</v>
      </c>
      <c r="C3523">
        <v>1185732</v>
      </c>
      <c r="D3523" s="9">
        <v>44203</v>
      </c>
      <c r="E3523" s="8" t="str">
        <f>TEXT(Table1[[#This Row],[Invoice Date]],"dd-mm-yyyy")</f>
        <v>07-01-2021</v>
      </c>
      <c r="F3523" s="1" t="str">
        <f t="shared" ref="F3523:F3586" si="220">TEXT(D3523,"mmmm")</f>
        <v>January</v>
      </c>
      <c r="G3523" s="1" t="str">
        <f t="shared" ref="G3523:G3586" si="221">TEXT(D3523,"YYYY")</f>
        <v>2021</v>
      </c>
      <c r="H3523" s="1" t="str">
        <f t="shared" ref="H3523:H3586" si="222">TEXT(D3523,"dddd")</f>
        <v>Thursday</v>
      </c>
      <c r="I3523" s="1" t="str">
        <f t="shared" ref="I3523:I3586" si="223">TEXT(D3523,"dd")</f>
        <v>07</v>
      </c>
      <c r="J3523" t="s">
        <v>14</v>
      </c>
      <c r="K3523" t="s">
        <v>122</v>
      </c>
      <c r="L3523" t="s">
        <v>123</v>
      </c>
      <c r="M3523" t="s">
        <v>19</v>
      </c>
      <c r="N3523">
        <v>30</v>
      </c>
      <c r="O3523">
        <v>300</v>
      </c>
      <c r="P3523">
        <v>90000</v>
      </c>
      <c r="Q3523">
        <v>27000</v>
      </c>
      <c r="R3523">
        <v>0.3</v>
      </c>
      <c r="S3523" t="s">
        <v>17</v>
      </c>
      <c r="T3523" t="str">
        <f>IF(Table1[[#This Row],[Units Sold]]&gt; 700,"High Units","low Units")</f>
        <v>low Units</v>
      </c>
      <c r="U3523">
        <f>SUM(Table1[[#This Row],[Operating Profit]])/SUM(Table1[Operating Profit])*100</f>
        <v>8.1292215762715989E-3</v>
      </c>
      <c r="V3523">
        <f>SUM(Table1[[#This Row],[Price per Unit]]*Table1[[#This Row],[Units Sold]])</f>
        <v>9000</v>
      </c>
      <c r="W3523">
        <f>SUM(Table1[[#This Row],[Total Sales]]-Table1[[#This Row],[Operating Profit]])</f>
        <v>63000</v>
      </c>
      <c r="X3523">
        <f>SUM(Table1[[#This Row],[Total Sales]]-Table1[[#This Row],[Cost]])</f>
        <v>27000</v>
      </c>
      <c r="Y3523">
        <f>SUM(Table1[[#This Row],[profit/loss]])/SUM(Table1[profit/loss])</f>
        <v>8.1292215762715996E-5</v>
      </c>
    </row>
    <row r="3524" spans="1:25" x14ac:dyDescent="0.3">
      <c r="A3524" t="s">
        <v>25</v>
      </c>
      <c r="B3524" t="s">
        <v>17</v>
      </c>
      <c r="C3524">
        <v>1185732</v>
      </c>
      <c r="D3524" s="9">
        <v>44203</v>
      </c>
      <c r="E3524" s="8" t="str">
        <f>TEXT(Table1[[#This Row],[Invoice Date]],"dd-mm-yyyy")</f>
        <v>07-01-2021</v>
      </c>
      <c r="F3524" s="1" t="str">
        <f t="shared" si="220"/>
        <v>January</v>
      </c>
      <c r="G3524" s="1" t="str">
        <f t="shared" si="221"/>
        <v>2021</v>
      </c>
      <c r="H3524" s="1" t="str">
        <f t="shared" si="222"/>
        <v>Thursday</v>
      </c>
      <c r="I3524" s="1" t="str">
        <f t="shared" si="223"/>
        <v>07</v>
      </c>
      <c r="J3524" t="s">
        <v>14</v>
      </c>
      <c r="K3524" t="s">
        <v>122</v>
      </c>
      <c r="L3524" t="s">
        <v>123</v>
      </c>
      <c r="M3524" t="s">
        <v>20</v>
      </c>
      <c r="N3524">
        <v>35</v>
      </c>
      <c r="O3524">
        <v>150</v>
      </c>
      <c r="P3524">
        <v>52500</v>
      </c>
      <c r="Q3524">
        <v>15750</v>
      </c>
      <c r="R3524">
        <v>0.3</v>
      </c>
      <c r="S3524" t="s">
        <v>17</v>
      </c>
      <c r="T3524" t="str">
        <f>IF(Table1[[#This Row],[Units Sold]]&gt; 700,"High Units","low Units")</f>
        <v>low Units</v>
      </c>
      <c r="U3524">
        <f>SUM(Table1[[#This Row],[Operating Profit]])/SUM(Table1[Operating Profit])*100</f>
        <v>4.742045919491766E-3</v>
      </c>
      <c r="V3524">
        <f>SUM(Table1[[#This Row],[Price per Unit]]*Table1[[#This Row],[Units Sold]])</f>
        <v>5250</v>
      </c>
      <c r="W3524">
        <f>SUM(Table1[[#This Row],[Total Sales]]-Table1[[#This Row],[Operating Profit]])</f>
        <v>36750</v>
      </c>
      <c r="X3524">
        <f>SUM(Table1[[#This Row],[Total Sales]]-Table1[[#This Row],[Cost]])</f>
        <v>15750</v>
      </c>
      <c r="Y3524">
        <f>SUM(Table1[[#This Row],[profit/loss]])/SUM(Table1[profit/loss])</f>
        <v>4.7420459194917662E-5</v>
      </c>
    </row>
    <row r="3525" spans="1:25" x14ac:dyDescent="0.3">
      <c r="A3525" t="s">
        <v>25</v>
      </c>
      <c r="B3525" t="s">
        <v>17</v>
      </c>
      <c r="C3525">
        <v>1185732</v>
      </c>
      <c r="D3525" s="9">
        <v>44203</v>
      </c>
      <c r="E3525" s="8" t="str">
        <f>TEXT(Table1[[#This Row],[Invoice Date]],"dd-mm-yyyy")</f>
        <v>07-01-2021</v>
      </c>
      <c r="F3525" s="1" t="str">
        <f t="shared" si="220"/>
        <v>January</v>
      </c>
      <c r="G3525" s="1" t="str">
        <f t="shared" si="221"/>
        <v>2021</v>
      </c>
      <c r="H3525" s="1" t="str">
        <f t="shared" si="222"/>
        <v>Thursday</v>
      </c>
      <c r="I3525" s="1" t="str">
        <f t="shared" si="223"/>
        <v>07</v>
      </c>
      <c r="J3525" t="s">
        <v>14</v>
      </c>
      <c r="K3525" t="s">
        <v>122</v>
      </c>
      <c r="L3525" t="s">
        <v>123</v>
      </c>
      <c r="M3525" t="s">
        <v>21</v>
      </c>
      <c r="N3525">
        <v>50</v>
      </c>
      <c r="O3525">
        <v>200</v>
      </c>
      <c r="P3525">
        <v>100000</v>
      </c>
      <c r="Q3525">
        <v>30000</v>
      </c>
      <c r="R3525">
        <v>0.3</v>
      </c>
      <c r="S3525" t="s">
        <v>17</v>
      </c>
      <c r="T3525" t="str">
        <f>IF(Table1[[#This Row],[Units Sold]]&gt; 700,"High Units","low Units")</f>
        <v>low Units</v>
      </c>
      <c r="U3525">
        <f>SUM(Table1[[#This Row],[Operating Profit]])/SUM(Table1[Operating Profit])*100</f>
        <v>9.0324684180795554E-3</v>
      </c>
      <c r="V3525">
        <f>SUM(Table1[[#This Row],[Price per Unit]]*Table1[[#This Row],[Units Sold]])</f>
        <v>10000</v>
      </c>
      <c r="W3525">
        <f>SUM(Table1[[#This Row],[Total Sales]]-Table1[[#This Row],[Operating Profit]])</f>
        <v>70000</v>
      </c>
      <c r="X3525">
        <f>SUM(Table1[[#This Row],[Total Sales]]-Table1[[#This Row],[Cost]])</f>
        <v>30000</v>
      </c>
      <c r="Y3525">
        <f>SUM(Table1[[#This Row],[profit/loss]])/SUM(Table1[profit/loss])</f>
        <v>9.0324684180795553E-5</v>
      </c>
    </row>
    <row r="3526" spans="1:25" x14ac:dyDescent="0.3">
      <c r="A3526" t="s">
        <v>25</v>
      </c>
      <c r="B3526" t="s">
        <v>17</v>
      </c>
      <c r="C3526">
        <v>1185732</v>
      </c>
      <c r="D3526" s="9">
        <v>44203</v>
      </c>
      <c r="E3526" s="8" t="str">
        <f>TEXT(Table1[[#This Row],[Invoice Date]],"dd-mm-yyyy")</f>
        <v>07-01-2021</v>
      </c>
      <c r="F3526" s="1" t="str">
        <f t="shared" si="220"/>
        <v>January</v>
      </c>
      <c r="G3526" s="1" t="str">
        <f t="shared" si="221"/>
        <v>2021</v>
      </c>
      <c r="H3526" s="1" t="str">
        <f t="shared" si="222"/>
        <v>Thursday</v>
      </c>
      <c r="I3526" s="1" t="str">
        <f t="shared" si="223"/>
        <v>07</v>
      </c>
      <c r="J3526" t="s">
        <v>14</v>
      </c>
      <c r="K3526" t="s">
        <v>122</v>
      </c>
      <c r="L3526" t="s">
        <v>123</v>
      </c>
      <c r="M3526" t="s">
        <v>22</v>
      </c>
      <c r="N3526">
        <v>40</v>
      </c>
      <c r="O3526">
        <v>300</v>
      </c>
      <c r="P3526">
        <v>120000</v>
      </c>
      <c r="Q3526">
        <v>42000</v>
      </c>
      <c r="R3526">
        <v>0.35</v>
      </c>
      <c r="S3526" t="s">
        <v>17</v>
      </c>
      <c r="T3526" t="str">
        <f>IF(Table1[[#This Row],[Units Sold]]&gt; 700,"High Units","low Units")</f>
        <v>low Units</v>
      </c>
      <c r="U3526">
        <f>SUM(Table1[[#This Row],[Operating Profit]])/SUM(Table1[Operating Profit])*100</f>
        <v>1.2645455785311377E-2</v>
      </c>
      <c r="V3526">
        <f>SUM(Table1[[#This Row],[Price per Unit]]*Table1[[#This Row],[Units Sold]])</f>
        <v>12000</v>
      </c>
      <c r="W3526">
        <f>SUM(Table1[[#This Row],[Total Sales]]-Table1[[#This Row],[Operating Profit]])</f>
        <v>78000</v>
      </c>
      <c r="X3526">
        <f>SUM(Table1[[#This Row],[Total Sales]]-Table1[[#This Row],[Cost]])</f>
        <v>42000</v>
      </c>
      <c r="Y3526">
        <f>SUM(Table1[[#This Row],[profit/loss]])/SUM(Table1[profit/loss])</f>
        <v>1.2645455785311377E-4</v>
      </c>
    </row>
    <row r="3527" spans="1:25" x14ac:dyDescent="0.3">
      <c r="A3527" t="s">
        <v>25</v>
      </c>
      <c r="B3527" t="s">
        <v>17</v>
      </c>
      <c r="C3527">
        <v>1185732</v>
      </c>
      <c r="D3527" s="9">
        <v>44232</v>
      </c>
      <c r="E3527" s="8" t="str">
        <f>TEXT(Table1[[#This Row],[Invoice Date]],"dd-mm-yyyy")</f>
        <v>05-02-2021</v>
      </c>
      <c r="F3527" s="1" t="str">
        <f t="shared" si="220"/>
        <v>February</v>
      </c>
      <c r="G3527" s="1" t="str">
        <f t="shared" si="221"/>
        <v>2021</v>
      </c>
      <c r="H3527" s="1" t="str">
        <f t="shared" si="222"/>
        <v>Friday</v>
      </c>
      <c r="I3527" s="1" t="str">
        <f t="shared" si="223"/>
        <v>05</v>
      </c>
      <c r="J3527" t="s">
        <v>14</v>
      </c>
      <c r="K3527" t="s">
        <v>122</v>
      </c>
      <c r="L3527" t="s">
        <v>123</v>
      </c>
      <c r="M3527" t="s">
        <v>16</v>
      </c>
      <c r="N3527">
        <v>40</v>
      </c>
      <c r="O3527">
        <v>550</v>
      </c>
      <c r="P3527">
        <v>220000</v>
      </c>
      <c r="Q3527">
        <v>88000</v>
      </c>
      <c r="R3527">
        <v>0.4</v>
      </c>
      <c r="S3527" t="s">
        <v>17</v>
      </c>
      <c r="T3527" t="str">
        <f>IF(Table1[[#This Row],[Units Sold]]&gt; 700,"High Units","low Units")</f>
        <v>low Units</v>
      </c>
      <c r="U3527">
        <f>SUM(Table1[[#This Row],[Operating Profit]])/SUM(Table1[Operating Profit])*100</f>
        <v>2.649524069303336E-2</v>
      </c>
      <c r="V3527">
        <f>SUM(Table1[[#This Row],[Price per Unit]]*Table1[[#This Row],[Units Sold]])</f>
        <v>22000</v>
      </c>
      <c r="W3527">
        <f>SUM(Table1[[#This Row],[Total Sales]]-Table1[[#This Row],[Operating Profit]])</f>
        <v>132000</v>
      </c>
      <c r="X3527">
        <f>SUM(Table1[[#This Row],[Total Sales]]-Table1[[#This Row],[Cost]])</f>
        <v>88000</v>
      </c>
      <c r="Y3527">
        <f>SUM(Table1[[#This Row],[profit/loss]])/SUM(Table1[profit/loss])</f>
        <v>2.6495240693033361E-4</v>
      </c>
    </row>
    <row r="3528" spans="1:25" x14ac:dyDescent="0.3">
      <c r="A3528" t="s">
        <v>25</v>
      </c>
      <c r="B3528" t="s">
        <v>17</v>
      </c>
      <c r="C3528">
        <v>1185732</v>
      </c>
      <c r="D3528" s="9">
        <v>44232</v>
      </c>
      <c r="E3528" s="8" t="str">
        <f>TEXT(Table1[[#This Row],[Invoice Date]],"dd-mm-yyyy")</f>
        <v>05-02-2021</v>
      </c>
      <c r="F3528" s="1" t="str">
        <f t="shared" si="220"/>
        <v>February</v>
      </c>
      <c r="G3528" s="1" t="str">
        <f t="shared" si="221"/>
        <v>2021</v>
      </c>
      <c r="H3528" s="1" t="str">
        <f t="shared" si="222"/>
        <v>Friday</v>
      </c>
      <c r="I3528" s="1" t="str">
        <f t="shared" si="223"/>
        <v>05</v>
      </c>
      <c r="J3528" t="s">
        <v>14</v>
      </c>
      <c r="K3528" t="s">
        <v>122</v>
      </c>
      <c r="L3528" t="s">
        <v>123</v>
      </c>
      <c r="M3528" t="s">
        <v>18</v>
      </c>
      <c r="N3528">
        <v>40</v>
      </c>
      <c r="O3528">
        <v>200</v>
      </c>
      <c r="P3528">
        <v>80000</v>
      </c>
      <c r="Q3528">
        <v>32000</v>
      </c>
      <c r="R3528">
        <v>0.4</v>
      </c>
      <c r="S3528" t="s">
        <v>17</v>
      </c>
      <c r="T3528" t="str">
        <f>IF(Table1[[#This Row],[Units Sold]]&gt; 700,"High Units","low Units")</f>
        <v>low Units</v>
      </c>
      <c r="U3528">
        <f>SUM(Table1[[#This Row],[Operating Profit]])/SUM(Table1[Operating Profit])*100</f>
        <v>9.6346329792848587E-3</v>
      </c>
      <c r="V3528">
        <f>SUM(Table1[[#This Row],[Price per Unit]]*Table1[[#This Row],[Units Sold]])</f>
        <v>8000</v>
      </c>
      <c r="W3528">
        <f>SUM(Table1[[#This Row],[Total Sales]]-Table1[[#This Row],[Operating Profit]])</f>
        <v>48000</v>
      </c>
      <c r="X3528">
        <f>SUM(Table1[[#This Row],[Total Sales]]-Table1[[#This Row],[Cost]])</f>
        <v>32000</v>
      </c>
      <c r="Y3528">
        <f>SUM(Table1[[#This Row],[profit/loss]])/SUM(Table1[profit/loss])</f>
        <v>9.6346329792848591E-5</v>
      </c>
    </row>
    <row r="3529" spans="1:25" x14ac:dyDescent="0.3">
      <c r="A3529" t="s">
        <v>25</v>
      </c>
      <c r="B3529" t="s">
        <v>17</v>
      </c>
      <c r="C3529">
        <v>1185732</v>
      </c>
      <c r="D3529" s="9">
        <v>44232</v>
      </c>
      <c r="E3529" s="8" t="str">
        <f>TEXT(Table1[[#This Row],[Invoice Date]],"dd-mm-yyyy")</f>
        <v>05-02-2021</v>
      </c>
      <c r="F3529" s="1" t="str">
        <f t="shared" si="220"/>
        <v>February</v>
      </c>
      <c r="G3529" s="1" t="str">
        <f t="shared" si="221"/>
        <v>2021</v>
      </c>
      <c r="H3529" s="1" t="str">
        <f t="shared" si="222"/>
        <v>Friday</v>
      </c>
      <c r="I3529" s="1" t="str">
        <f t="shared" si="223"/>
        <v>05</v>
      </c>
      <c r="J3529" t="s">
        <v>14</v>
      </c>
      <c r="K3529" t="s">
        <v>122</v>
      </c>
      <c r="L3529" t="s">
        <v>123</v>
      </c>
      <c r="M3529" t="s">
        <v>19</v>
      </c>
      <c r="N3529">
        <v>30</v>
      </c>
      <c r="O3529">
        <v>250</v>
      </c>
      <c r="P3529">
        <v>75000</v>
      </c>
      <c r="Q3529">
        <v>22500</v>
      </c>
      <c r="R3529">
        <v>0.3</v>
      </c>
      <c r="S3529" t="s">
        <v>17</v>
      </c>
      <c r="T3529" t="str">
        <f>IF(Table1[[#This Row],[Units Sold]]&gt; 700,"High Units","low Units")</f>
        <v>low Units</v>
      </c>
      <c r="U3529">
        <f>SUM(Table1[[#This Row],[Operating Profit]])/SUM(Table1[Operating Profit])*100</f>
        <v>6.7743513135596666E-3</v>
      </c>
      <c r="V3529">
        <f>SUM(Table1[[#This Row],[Price per Unit]]*Table1[[#This Row],[Units Sold]])</f>
        <v>7500</v>
      </c>
      <c r="W3529">
        <f>SUM(Table1[[#This Row],[Total Sales]]-Table1[[#This Row],[Operating Profit]])</f>
        <v>52500</v>
      </c>
      <c r="X3529">
        <f>SUM(Table1[[#This Row],[Total Sales]]-Table1[[#This Row],[Cost]])</f>
        <v>22500</v>
      </c>
      <c r="Y3529">
        <f>SUM(Table1[[#This Row],[profit/loss]])/SUM(Table1[profit/loss])</f>
        <v>6.7743513135596668E-5</v>
      </c>
    </row>
    <row r="3530" spans="1:25" x14ac:dyDescent="0.3">
      <c r="A3530" t="s">
        <v>25</v>
      </c>
      <c r="B3530" t="s">
        <v>17</v>
      </c>
      <c r="C3530">
        <v>1185732</v>
      </c>
      <c r="D3530" s="9">
        <v>44232</v>
      </c>
      <c r="E3530" s="8" t="str">
        <f>TEXT(Table1[[#This Row],[Invoice Date]],"dd-mm-yyyy")</f>
        <v>05-02-2021</v>
      </c>
      <c r="F3530" s="1" t="str">
        <f t="shared" si="220"/>
        <v>February</v>
      </c>
      <c r="G3530" s="1" t="str">
        <f t="shared" si="221"/>
        <v>2021</v>
      </c>
      <c r="H3530" s="1" t="str">
        <f t="shared" si="222"/>
        <v>Friday</v>
      </c>
      <c r="I3530" s="1" t="str">
        <f t="shared" si="223"/>
        <v>05</v>
      </c>
      <c r="J3530" t="s">
        <v>14</v>
      </c>
      <c r="K3530" t="s">
        <v>124</v>
      </c>
      <c r="L3530" t="s">
        <v>125</v>
      </c>
      <c r="M3530" t="s">
        <v>20</v>
      </c>
      <c r="N3530">
        <v>35</v>
      </c>
      <c r="O3530">
        <v>125</v>
      </c>
      <c r="P3530">
        <v>43750</v>
      </c>
      <c r="Q3530">
        <v>13125</v>
      </c>
      <c r="R3530">
        <v>0.3</v>
      </c>
      <c r="S3530" t="s">
        <v>17</v>
      </c>
      <c r="T3530" t="str">
        <f>IF(Table1[[#This Row],[Units Sold]]&gt; 700,"High Units","low Units")</f>
        <v>low Units</v>
      </c>
      <c r="U3530">
        <f>SUM(Table1[[#This Row],[Operating Profit]])/SUM(Table1[Operating Profit])*100</f>
        <v>3.9517049329098053E-3</v>
      </c>
      <c r="V3530">
        <f>SUM(Table1[[#This Row],[Price per Unit]]*Table1[[#This Row],[Units Sold]])</f>
        <v>4375</v>
      </c>
      <c r="W3530">
        <f>SUM(Table1[[#This Row],[Total Sales]]-Table1[[#This Row],[Operating Profit]])</f>
        <v>30625</v>
      </c>
      <c r="X3530">
        <f>SUM(Table1[[#This Row],[Total Sales]]-Table1[[#This Row],[Cost]])</f>
        <v>13125</v>
      </c>
      <c r="Y3530">
        <f>SUM(Table1[[#This Row],[profit/loss]])/SUM(Table1[profit/loss])</f>
        <v>3.9517049329098052E-5</v>
      </c>
    </row>
    <row r="3531" spans="1:25" x14ac:dyDescent="0.3">
      <c r="A3531" t="s">
        <v>25</v>
      </c>
      <c r="B3531" t="s">
        <v>17</v>
      </c>
      <c r="C3531">
        <v>1185732</v>
      </c>
      <c r="D3531" s="9">
        <v>44232</v>
      </c>
      <c r="E3531" s="8" t="str">
        <f>TEXT(Table1[[#This Row],[Invoice Date]],"dd-mm-yyyy")</f>
        <v>05-02-2021</v>
      </c>
      <c r="F3531" s="1" t="str">
        <f t="shared" si="220"/>
        <v>February</v>
      </c>
      <c r="G3531" s="1" t="str">
        <f t="shared" si="221"/>
        <v>2021</v>
      </c>
      <c r="H3531" s="1" t="str">
        <f t="shared" si="222"/>
        <v>Friday</v>
      </c>
      <c r="I3531" s="1" t="str">
        <f t="shared" si="223"/>
        <v>05</v>
      </c>
      <c r="J3531" t="s">
        <v>14</v>
      </c>
      <c r="K3531" t="s">
        <v>124</v>
      </c>
      <c r="L3531" t="s">
        <v>125</v>
      </c>
      <c r="M3531" t="s">
        <v>21</v>
      </c>
      <c r="N3531">
        <v>50</v>
      </c>
      <c r="O3531">
        <v>200</v>
      </c>
      <c r="P3531">
        <v>100000</v>
      </c>
      <c r="Q3531">
        <v>30000</v>
      </c>
      <c r="R3531">
        <v>0.3</v>
      </c>
      <c r="S3531" t="s">
        <v>17</v>
      </c>
      <c r="T3531" t="str">
        <f>IF(Table1[[#This Row],[Units Sold]]&gt; 700,"High Units","low Units")</f>
        <v>low Units</v>
      </c>
      <c r="U3531">
        <f>SUM(Table1[[#This Row],[Operating Profit]])/SUM(Table1[Operating Profit])*100</f>
        <v>9.0324684180795554E-3</v>
      </c>
      <c r="V3531">
        <f>SUM(Table1[[#This Row],[Price per Unit]]*Table1[[#This Row],[Units Sold]])</f>
        <v>10000</v>
      </c>
      <c r="W3531">
        <f>SUM(Table1[[#This Row],[Total Sales]]-Table1[[#This Row],[Operating Profit]])</f>
        <v>70000</v>
      </c>
      <c r="X3531">
        <f>SUM(Table1[[#This Row],[Total Sales]]-Table1[[#This Row],[Cost]])</f>
        <v>30000</v>
      </c>
      <c r="Y3531">
        <f>SUM(Table1[[#This Row],[profit/loss]])/SUM(Table1[profit/loss])</f>
        <v>9.0324684180795553E-5</v>
      </c>
    </row>
    <row r="3532" spans="1:25" x14ac:dyDescent="0.3">
      <c r="A3532" t="s">
        <v>25</v>
      </c>
      <c r="B3532" t="s">
        <v>17</v>
      </c>
      <c r="C3532">
        <v>1185732</v>
      </c>
      <c r="D3532" s="9">
        <v>44232</v>
      </c>
      <c r="E3532" s="8" t="str">
        <f>TEXT(Table1[[#This Row],[Invoice Date]],"dd-mm-yyyy")</f>
        <v>05-02-2021</v>
      </c>
      <c r="F3532" s="1" t="str">
        <f t="shared" si="220"/>
        <v>February</v>
      </c>
      <c r="G3532" s="1" t="str">
        <f t="shared" si="221"/>
        <v>2021</v>
      </c>
      <c r="H3532" s="1" t="str">
        <f t="shared" si="222"/>
        <v>Friday</v>
      </c>
      <c r="I3532" s="1" t="str">
        <f t="shared" si="223"/>
        <v>05</v>
      </c>
      <c r="J3532" t="s">
        <v>14</v>
      </c>
      <c r="K3532" t="s">
        <v>124</v>
      </c>
      <c r="L3532" t="s">
        <v>125</v>
      </c>
      <c r="M3532" t="s">
        <v>22</v>
      </c>
      <c r="N3532">
        <v>40</v>
      </c>
      <c r="O3532">
        <v>300</v>
      </c>
      <c r="P3532">
        <v>120000</v>
      </c>
      <c r="Q3532">
        <v>42000</v>
      </c>
      <c r="R3532">
        <v>0.35</v>
      </c>
      <c r="S3532" t="s">
        <v>17</v>
      </c>
      <c r="T3532" t="str">
        <f>IF(Table1[[#This Row],[Units Sold]]&gt; 700,"High Units","low Units")</f>
        <v>low Units</v>
      </c>
      <c r="U3532">
        <f>SUM(Table1[[#This Row],[Operating Profit]])/SUM(Table1[Operating Profit])*100</f>
        <v>1.2645455785311377E-2</v>
      </c>
      <c r="V3532">
        <f>SUM(Table1[[#This Row],[Price per Unit]]*Table1[[#This Row],[Units Sold]])</f>
        <v>12000</v>
      </c>
      <c r="W3532">
        <f>SUM(Table1[[#This Row],[Total Sales]]-Table1[[#This Row],[Operating Profit]])</f>
        <v>78000</v>
      </c>
      <c r="X3532">
        <f>SUM(Table1[[#This Row],[Total Sales]]-Table1[[#This Row],[Cost]])</f>
        <v>42000</v>
      </c>
      <c r="Y3532">
        <f>SUM(Table1[[#This Row],[profit/loss]])/SUM(Table1[profit/loss])</f>
        <v>1.2645455785311377E-4</v>
      </c>
    </row>
    <row r="3533" spans="1:25" x14ac:dyDescent="0.3">
      <c r="A3533" t="s">
        <v>25</v>
      </c>
      <c r="B3533" t="s">
        <v>17</v>
      </c>
      <c r="C3533">
        <v>1185732</v>
      </c>
      <c r="D3533" s="9">
        <v>44258</v>
      </c>
      <c r="E3533" s="8" t="str">
        <f>TEXT(Table1[[#This Row],[Invoice Date]],"dd-mm-yyyy")</f>
        <v>03-03-2021</v>
      </c>
      <c r="F3533" s="1" t="str">
        <f t="shared" si="220"/>
        <v>March</v>
      </c>
      <c r="G3533" s="1" t="str">
        <f t="shared" si="221"/>
        <v>2021</v>
      </c>
      <c r="H3533" s="1" t="str">
        <f t="shared" si="222"/>
        <v>Wednesday</v>
      </c>
      <c r="I3533" s="1" t="str">
        <f t="shared" si="223"/>
        <v>03</v>
      </c>
      <c r="J3533" t="s">
        <v>14</v>
      </c>
      <c r="K3533" t="s">
        <v>124</v>
      </c>
      <c r="L3533" t="s">
        <v>125</v>
      </c>
      <c r="M3533" t="s">
        <v>16</v>
      </c>
      <c r="N3533">
        <v>40</v>
      </c>
      <c r="O3533">
        <v>520</v>
      </c>
      <c r="P3533">
        <v>208000</v>
      </c>
      <c r="Q3533">
        <v>83200</v>
      </c>
      <c r="R3533">
        <v>0.4</v>
      </c>
      <c r="S3533" t="s">
        <v>17</v>
      </c>
      <c r="T3533" t="str">
        <f>IF(Table1[[#This Row],[Units Sold]]&gt; 700,"High Units","low Units")</f>
        <v>low Units</v>
      </c>
      <c r="U3533">
        <f>SUM(Table1[[#This Row],[Operating Profit]])/SUM(Table1[Operating Profit])*100</f>
        <v>2.5050045746140635E-2</v>
      </c>
      <c r="V3533">
        <f>SUM(Table1[[#This Row],[Price per Unit]]*Table1[[#This Row],[Units Sold]])</f>
        <v>20800</v>
      </c>
      <c r="W3533">
        <f>SUM(Table1[[#This Row],[Total Sales]]-Table1[[#This Row],[Operating Profit]])</f>
        <v>124800</v>
      </c>
      <c r="X3533">
        <f>SUM(Table1[[#This Row],[Total Sales]]-Table1[[#This Row],[Cost]])</f>
        <v>83200</v>
      </c>
      <c r="Y3533">
        <f>SUM(Table1[[#This Row],[profit/loss]])/SUM(Table1[profit/loss])</f>
        <v>2.5050045746140634E-4</v>
      </c>
    </row>
    <row r="3534" spans="1:25" x14ac:dyDescent="0.3">
      <c r="A3534" t="s">
        <v>25</v>
      </c>
      <c r="B3534" t="s">
        <v>17</v>
      </c>
      <c r="C3534">
        <v>1185732</v>
      </c>
      <c r="D3534" s="9">
        <v>44258</v>
      </c>
      <c r="E3534" s="8" t="str">
        <f>TEXT(Table1[[#This Row],[Invoice Date]],"dd-mm-yyyy")</f>
        <v>03-03-2021</v>
      </c>
      <c r="F3534" s="1" t="str">
        <f t="shared" si="220"/>
        <v>March</v>
      </c>
      <c r="G3534" s="1" t="str">
        <f t="shared" si="221"/>
        <v>2021</v>
      </c>
      <c r="H3534" s="1" t="str">
        <f t="shared" si="222"/>
        <v>Wednesday</v>
      </c>
      <c r="I3534" s="1" t="str">
        <f t="shared" si="223"/>
        <v>03</v>
      </c>
      <c r="J3534" t="s">
        <v>14</v>
      </c>
      <c r="K3534" t="s">
        <v>124</v>
      </c>
      <c r="L3534" t="s">
        <v>125</v>
      </c>
      <c r="M3534" t="s">
        <v>18</v>
      </c>
      <c r="N3534">
        <v>40</v>
      </c>
      <c r="O3534">
        <v>225</v>
      </c>
      <c r="P3534">
        <v>90000</v>
      </c>
      <c r="Q3534">
        <v>36000</v>
      </c>
      <c r="R3534">
        <v>0.4</v>
      </c>
      <c r="S3534" t="s">
        <v>17</v>
      </c>
      <c r="T3534" t="str">
        <f>IF(Table1[[#This Row],[Units Sold]]&gt; 700,"High Units","low Units")</f>
        <v>low Units</v>
      </c>
      <c r="U3534">
        <f>SUM(Table1[[#This Row],[Operating Profit]])/SUM(Table1[Operating Profit])*100</f>
        <v>1.0838962101695467E-2</v>
      </c>
      <c r="V3534">
        <f>SUM(Table1[[#This Row],[Price per Unit]]*Table1[[#This Row],[Units Sold]])</f>
        <v>9000</v>
      </c>
      <c r="W3534">
        <f>SUM(Table1[[#This Row],[Total Sales]]-Table1[[#This Row],[Operating Profit]])</f>
        <v>54000</v>
      </c>
      <c r="X3534">
        <f>SUM(Table1[[#This Row],[Total Sales]]-Table1[[#This Row],[Cost]])</f>
        <v>36000</v>
      </c>
      <c r="Y3534">
        <f>SUM(Table1[[#This Row],[profit/loss]])/SUM(Table1[profit/loss])</f>
        <v>1.0838962101695467E-4</v>
      </c>
    </row>
    <row r="3535" spans="1:25" x14ac:dyDescent="0.3">
      <c r="A3535" t="s">
        <v>25</v>
      </c>
      <c r="B3535" t="s">
        <v>17</v>
      </c>
      <c r="C3535">
        <v>1185732</v>
      </c>
      <c r="D3535" s="9">
        <v>44258</v>
      </c>
      <c r="E3535" s="8" t="str">
        <f>TEXT(Table1[[#This Row],[Invoice Date]],"dd-mm-yyyy")</f>
        <v>03-03-2021</v>
      </c>
      <c r="F3535" s="1" t="str">
        <f t="shared" si="220"/>
        <v>March</v>
      </c>
      <c r="G3535" s="1" t="str">
        <f t="shared" si="221"/>
        <v>2021</v>
      </c>
      <c r="H3535" s="1" t="str">
        <f t="shared" si="222"/>
        <v>Wednesday</v>
      </c>
      <c r="I3535" s="1" t="str">
        <f t="shared" si="223"/>
        <v>03</v>
      </c>
      <c r="J3535" t="s">
        <v>14</v>
      </c>
      <c r="K3535" t="s">
        <v>124</v>
      </c>
      <c r="L3535" t="s">
        <v>125</v>
      </c>
      <c r="M3535" t="s">
        <v>19</v>
      </c>
      <c r="N3535">
        <v>30</v>
      </c>
      <c r="O3535">
        <v>250</v>
      </c>
      <c r="P3535">
        <v>75000</v>
      </c>
      <c r="Q3535">
        <v>22500</v>
      </c>
      <c r="R3535">
        <v>0.3</v>
      </c>
      <c r="S3535" t="s">
        <v>17</v>
      </c>
      <c r="T3535" t="str">
        <f>IF(Table1[[#This Row],[Units Sold]]&gt; 700,"High Units","low Units")</f>
        <v>low Units</v>
      </c>
      <c r="U3535">
        <f>SUM(Table1[[#This Row],[Operating Profit]])/SUM(Table1[Operating Profit])*100</f>
        <v>6.7743513135596666E-3</v>
      </c>
      <c r="V3535">
        <f>SUM(Table1[[#This Row],[Price per Unit]]*Table1[[#This Row],[Units Sold]])</f>
        <v>7500</v>
      </c>
      <c r="W3535">
        <f>SUM(Table1[[#This Row],[Total Sales]]-Table1[[#This Row],[Operating Profit]])</f>
        <v>52500</v>
      </c>
      <c r="X3535">
        <f>SUM(Table1[[#This Row],[Total Sales]]-Table1[[#This Row],[Cost]])</f>
        <v>22500</v>
      </c>
      <c r="Y3535">
        <f>SUM(Table1[[#This Row],[profit/loss]])/SUM(Table1[profit/loss])</f>
        <v>6.7743513135596668E-5</v>
      </c>
    </row>
    <row r="3536" spans="1:25" x14ac:dyDescent="0.3">
      <c r="A3536" t="s">
        <v>25</v>
      </c>
      <c r="B3536" t="s">
        <v>17</v>
      </c>
      <c r="C3536">
        <v>1185732</v>
      </c>
      <c r="D3536" s="9">
        <v>44258</v>
      </c>
      <c r="E3536" s="8" t="str">
        <f>TEXT(Table1[[#This Row],[Invoice Date]],"dd-mm-yyyy")</f>
        <v>03-03-2021</v>
      </c>
      <c r="F3536" s="1" t="str">
        <f t="shared" si="220"/>
        <v>March</v>
      </c>
      <c r="G3536" s="1" t="str">
        <f t="shared" si="221"/>
        <v>2021</v>
      </c>
      <c r="H3536" s="1" t="str">
        <f t="shared" si="222"/>
        <v>Wednesday</v>
      </c>
      <c r="I3536" s="1" t="str">
        <f t="shared" si="223"/>
        <v>03</v>
      </c>
      <c r="J3536" t="s">
        <v>14</v>
      </c>
      <c r="K3536" t="s">
        <v>124</v>
      </c>
      <c r="L3536" t="s">
        <v>125</v>
      </c>
      <c r="M3536" t="s">
        <v>20</v>
      </c>
      <c r="N3536">
        <v>35</v>
      </c>
      <c r="O3536">
        <v>100</v>
      </c>
      <c r="P3536">
        <v>35000</v>
      </c>
      <c r="Q3536">
        <v>10500</v>
      </c>
      <c r="R3536">
        <v>0.3</v>
      </c>
      <c r="S3536" t="s">
        <v>17</v>
      </c>
      <c r="T3536" t="str">
        <f>IF(Table1[[#This Row],[Units Sold]]&gt; 700,"High Units","low Units")</f>
        <v>low Units</v>
      </c>
      <c r="U3536">
        <f>SUM(Table1[[#This Row],[Operating Profit]])/SUM(Table1[Operating Profit])*100</f>
        <v>3.1613639463278441E-3</v>
      </c>
      <c r="V3536">
        <f>SUM(Table1[[#This Row],[Price per Unit]]*Table1[[#This Row],[Units Sold]])</f>
        <v>3500</v>
      </c>
      <c r="W3536">
        <f>SUM(Table1[[#This Row],[Total Sales]]-Table1[[#This Row],[Operating Profit]])</f>
        <v>24500</v>
      </c>
      <c r="X3536">
        <f>SUM(Table1[[#This Row],[Total Sales]]-Table1[[#This Row],[Cost]])</f>
        <v>10500</v>
      </c>
      <c r="Y3536">
        <f>SUM(Table1[[#This Row],[profit/loss]])/SUM(Table1[profit/loss])</f>
        <v>3.1613639463278441E-5</v>
      </c>
    </row>
    <row r="3537" spans="1:25" x14ac:dyDescent="0.3">
      <c r="A3537" t="s">
        <v>25</v>
      </c>
      <c r="B3537" t="s">
        <v>17</v>
      </c>
      <c r="C3537">
        <v>1185732</v>
      </c>
      <c r="D3537" s="9">
        <v>44258</v>
      </c>
      <c r="E3537" s="8" t="str">
        <f>TEXT(Table1[[#This Row],[Invoice Date]],"dd-mm-yyyy")</f>
        <v>03-03-2021</v>
      </c>
      <c r="F3537" s="1" t="str">
        <f t="shared" si="220"/>
        <v>March</v>
      </c>
      <c r="G3537" s="1" t="str">
        <f t="shared" si="221"/>
        <v>2021</v>
      </c>
      <c r="H3537" s="1" t="str">
        <f t="shared" si="222"/>
        <v>Wednesday</v>
      </c>
      <c r="I3537" s="1" t="str">
        <f t="shared" si="223"/>
        <v>03</v>
      </c>
      <c r="J3537" t="s">
        <v>14</v>
      </c>
      <c r="K3537" t="s">
        <v>124</v>
      </c>
      <c r="L3537" t="s">
        <v>125</v>
      </c>
      <c r="M3537" t="s">
        <v>21</v>
      </c>
      <c r="N3537">
        <v>50</v>
      </c>
      <c r="O3537">
        <v>150</v>
      </c>
      <c r="P3537">
        <v>75000</v>
      </c>
      <c r="Q3537">
        <v>22500</v>
      </c>
      <c r="R3537">
        <v>0.3</v>
      </c>
      <c r="S3537" t="s">
        <v>17</v>
      </c>
      <c r="T3537" t="str">
        <f>IF(Table1[[#This Row],[Units Sold]]&gt; 700,"High Units","low Units")</f>
        <v>low Units</v>
      </c>
      <c r="U3537">
        <f>SUM(Table1[[#This Row],[Operating Profit]])/SUM(Table1[Operating Profit])*100</f>
        <v>6.7743513135596666E-3</v>
      </c>
      <c r="V3537">
        <f>SUM(Table1[[#This Row],[Price per Unit]]*Table1[[#This Row],[Units Sold]])</f>
        <v>7500</v>
      </c>
      <c r="W3537">
        <f>SUM(Table1[[#This Row],[Total Sales]]-Table1[[#This Row],[Operating Profit]])</f>
        <v>52500</v>
      </c>
      <c r="X3537">
        <f>SUM(Table1[[#This Row],[Total Sales]]-Table1[[#This Row],[Cost]])</f>
        <v>22500</v>
      </c>
      <c r="Y3537">
        <f>SUM(Table1[[#This Row],[profit/loss]])/SUM(Table1[profit/loss])</f>
        <v>6.7743513135596668E-5</v>
      </c>
    </row>
    <row r="3538" spans="1:25" x14ac:dyDescent="0.3">
      <c r="A3538" t="s">
        <v>25</v>
      </c>
      <c r="B3538" t="s">
        <v>17</v>
      </c>
      <c r="C3538">
        <v>1185732</v>
      </c>
      <c r="D3538" s="9">
        <v>44258</v>
      </c>
      <c r="E3538" s="8" t="str">
        <f>TEXT(Table1[[#This Row],[Invoice Date]],"dd-mm-yyyy")</f>
        <v>03-03-2021</v>
      </c>
      <c r="F3538" s="1" t="str">
        <f t="shared" si="220"/>
        <v>March</v>
      </c>
      <c r="G3538" s="1" t="str">
        <f t="shared" si="221"/>
        <v>2021</v>
      </c>
      <c r="H3538" s="1" t="str">
        <f t="shared" si="222"/>
        <v>Wednesday</v>
      </c>
      <c r="I3538" s="1" t="str">
        <f t="shared" si="223"/>
        <v>03</v>
      </c>
      <c r="J3538" t="s">
        <v>14</v>
      </c>
      <c r="K3538" t="s">
        <v>124</v>
      </c>
      <c r="L3538" t="s">
        <v>125</v>
      </c>
      <c r="M3538" t="s">
        <v>22</v>
      </c>
      <c r="N3538">
        <v>40</v>
      </c>
      <c r="O3538">
        <v>250</v>
      </c>
      <c r="P3538">
        <v>100000</v>
      </c>
      <c r="Q3538">
        <v>35000</v>
      </c>
      <c r="R3538">
        <v>0.35</v>
      </c>
      <c r="S3538" t="s">
        <v>17</v>
      </c>
      <c r="T3538" t="str">
        <f>IF(Table1[[#This Row],[Units Sold]]&gt; 700,"High Units","low Units")</f>
        <v>low Units</v>
      </c>
      <c r="U3538">
        <f>SUM(Table1[[#This Row],[Operating Profit]])/SUM(Table1[Operating Profit])*100</f>
        <v>1.0537879821092815E-2</v>
      </c>
      <c r="V3538">
        <f>SUM(Table1[[#This Row],[Price per Unit]]*Table1[[#This Row],[Units Sold]])</f>
        <v>10000</v>
      </c>
      <c r="W3538">
        <f>SUM(Table1[[#This Row],[Total Sales]]-Table1[[#This Row],[Operating Profit]])</f>
        <v>65000</v>
      </c>
      <c r="X3538">
        <f>SUM(Table1[[#This Row],[Total Sales]]-Table1[[#This Row],[Cost]])</f>
        <v>35000</v>
      </c>
      <c r="Y3538">
        <f>SUM(Table1[[#This Row],[profit/loss]])/SUM(Table1[profit/loss])</f>
        <v>1.0537879821092815E-4</v>
      </c>
    </row>
    <row r="3539" spans="1:25" x14ac:dyDescent="0.3">
      <c r="A3539" t="s">
        <v>25</v>
      </c>
      <c r="B3539" t="s">
        <v>17</v>
      </c>
      <c r="C3539">
        <v>1185732</v>
      </c>
      <c r="D3539" s="9">
        <v>44290</v>
      </c>
      <c r="E3539" s="8" t="str">
        <f>TEXT(Table1[[#This Row],[Invoice Date]],"dd-mm-yyyy")</f>
        <v>04-04-2021</v>
      </c>
      <c r="F3539" s="1" t="str">
        <f t="shared" si="220"/>
        <v>April</v>
      </c>
      <c r="G3539" s="1" t="str">
        <f t="shared" si="221"/>
        <v>2021</v>
      </c>
      <c r="H3539" s="1" t="str">
        <f t="shared" si="222"/>
        <v>Sunday</v>
      </c>
      <c r="I3539" s="1" t="str">
        <f t="shared" si="223"/>
        <v>04</v>
      </c>
      <c r="J3539" t="s">
        <v>14</v>
      </c>
      <c r="K3539" t="s">
        <v>124</v>
      </c>
      <c r="L3539" t="s">
        <v>125</v>
      </c>
      <c r="M3539" t="s">
        <v>16</v>
      </c>
      <c r="N3539">
        <v>40</v>
      </c>
      <c r="O3539">
        <v>500</v>
      </c>
      <c r="P3539">
        <v>200000</v>
      </c>
      <c r="Q3539">
        <v>80000</v>
      </c>
      <c r="R3539">
        <v>0.4</v>
      </c>
      <c r="S3539" t="s">
        <v>17</v>
      </c>
      <c r="T3539" t="str">
        <f>IF(Table1[[#This Row],[Units Sold]]&gt; 700,"High Units","low Units")</f>
        <v>low Units</v>
      </c>
      <c r="U3539">
        <f>SUM(Table1[[#This Row],[Operating Profit]])/SUM(Table1[Operating Profit])*100</f>
        <v>2.4086582448212147E-2</v>
      </c>
      <c r="V3539">
        <f>SUM(Table1[[#This Row],[Price per Unit]]*Table1[[#This Row],[Units Sold]])</f>
        <v>20000</v>
      </c>
      <c r="W3539">
        <f>SUM(Table1[[#This Row],[Total Sales]]-Table1[[#This Row],[Operating Profit]])</f>
        <v>120000</v>
      </c>
      <c r="X3539">
        <f>SUM(Table1[[#This Row],[Total Sales]]-Table1[[#This Row],[Cost]])</f>
        <v>80000</v>
      </c>
      <c r="Y3539">
        <f>SUM(Table1[[#This Row],[profit/loss]])/SUM(Table1[profit/loss])</f>
        <v>2.4086582448212146E-4</v>
      </c>
    </row>
    <row r="3540" spans="1:25" x14ac:dyDescent="0.3">
      <c r="A3540" t="s">
        <v>25</v>
      </c>
      <c r="B3540" t="s">
        <v>17</v>
      </c>
      <c r="C3540">
        <v>1185732</v>
      </c>
      <c r="D3540" s="9">
        <v>44290</v>
      </c>
      <c r="E3540" s="8" t="str">
        <f>TEXT(Table1[[#This Row],[Invoice Date]],"dd-mm-yyyy")</f>
        <v>04-04-2021</v>
      </c>
      <c r="F3540" s="1" t="str">
        <f t="shared" si="220"/>
        <v>April</v>
      </c>
      <c r="G3540" s="1" t="str">
        <f t="shared" si="221"/>
        <v>2021</v>
      </c>
      <c r="H3540" s="1" t="str">
        <f t="shared" si="222"/>
        <v>Sunday</v>
      </c>
      <c r="I3540" s="1" t="str">
        <f t="shared" si="223"/>
        <v>04</v>
      </c>
      <c r="J3540" t="s">
        <v>14</v>
      </c>
      <c r="K3540" t="s">
        <v>124</v>
      </c>
      <c r="L3540" t="s">
        <v>125</v>
      </c>
      <c r="M3540" t="s">
        <v>18</v>
      </c>
      <c r="N3540">
        <v>40</v>
      </c>
      <c r="O3540">
        <v>200</v>
      </c>
      <c r="P3540">
        <v>80000</v>
      </c>
      <c r="Q3540">
        <v>32000</v>
      </c>
      <c r="R3540">
        <v>0.4</v>
      </c>
      <c r="S3540" t="s">
        <v>17</v>
      </c>
      <c r="T3540" t="str">
        <f>IF(Table1[[#This Row],[Units Sold]]&gt; 700,"High Units","low Units")</f>
        <v>low Units</v>
      </c>
      <c r="U3540">
        <f>SUM(Table1[[#This Row],[Operating Profit]])/SUM(Table1[Operating Profit])*100</f>
        <v>9.6346329792848587E-3</v>
      </c>
      <c r="V3540">
        <f>SUM(Table1[[#This Row],[Price per Unit]]*Table1[[#This Row],[Units Sold]])</f>
        <v>8000</v>
      </c>
      <c r="W3540">
        <f>SUM(Table1[[#This Row],[Total Sales]]-Table1[[#This Row],[Operating Profit]])</f>
        <v>48000</v>
      </c>
      <c r="X3540">
        <f>SUM(Table1[[#This Row],[Total Sales]]-Table1[[#This Row],[Cost]])</f>
        <v>32000</v>
      </c>
      <c r="Y3540">
        <f>SUM(Table1[[#This Row],[profit/loss]])/SUM(Table1[profit/loss])</f>
        <v>9.6346329792848591E-5</v>
      </c>
    </row>
    <row r="3541" spans="1:25" x14ac:dyDescent="0.3">
      <c r="A3541" t="s">
        <v>25</v>
      </c>
      <c r="B3541" t="s">
        <v>17</v>
      </c>
      <c r="C3541">
        <v>1185732</v>
      </c>
      <c r="D3541" s="9">
        <v>44290</v>
      </c>
      <c r="E3541" s="8" t="str">
        <f>TEXT(Table1[[#This Row],[Invoice Date]],"dd-mm-yyyy")</f>
        <v>04-04-2021</v>
      </c>
      <c r="F3541" s="1" t="str">
        <f t="shared" si="220"/>
        <v>April</v>
      </c>
      <c r="G3541" s="1" t="str">
        <f t="shared" si="221"/>
        <v>2021</v>
      </c>
      <c r="H3541" s="1" t="str">
        <f t="shared" si="222"/>
        <v>Sunday</v>
      </c>
      <c r="I3541" s="1" t="str">
        <f t="shared" si="223"/>
        <v>04</v>
      </c>
      <c r="J3541" t="s">
        <v>14</v>
      </c>
      <c r="K3541" t="s">
        <v>124</v>
      </c>
      <c r="L3541" t="s">
        <v>125</v>
      </c>
      <c r="M3541" t="s">
        <v>19</v>
      </c>
      <c r="N3541">
        <v>30</v>
      </c>
      <c r="O3541">
        <v>200</v>
      </c>
      <c r="P3541">
        <v>60000</v>
      </c>
      <c r="Q3541">
        <v>18000</v>
      </c>
      <c r="R3541">
        <v>0.3</v>
      </c>
      <c r="S3541" t="s">
        <v>17</v>
      </c>
      <c r="T3541" t="str">
        <f>IF(Table1[[#This Row],[Units Sold]]&gt; 700,"High Units","low Units")</f>
        <v>low Units</v>
      </c>
      <c r="U3541">
        <f>SUM(Table1[[#This Row],[Operating Profit]])/SUM(Table1[Operating Profit])*100</f>
        <v>5.4194810508477334E-3</v>
      </c>
      <c r="V3541">
        <f>SUM(Table1[[#This Row],[Price per Unit]]*Table1[[#This Row],[Units Sold]])</f>
        <v>6000</v>
      </c>
      <c r="W3541">
        <f>SUM(Table1[[#This Row],[Total Sales]]-Table1[[#This Row],[Operating Profit]])</f>
        <v>42000</v>
      </c>
      <c r="X3541">
        <f>SUM(Table1[[#This Row],[Total Sales]]-Table1[[#This Row],[Cost]])</f>
        <v>18000</v>
      </c>
      <c r="Y3541">
        <f>SUM(Table1[[#This Row],[profit/loss]])/SUM(Table1[profit/loss])</f>
        <v>5.4194810508477333E-5</v>
      </c>
    </row>
    <row r="3542" spans="1:25" x14ac:dyDescent="0.3">
      <c r="A3542" t="s">
        <v>25</v>
      </c>
      <c r="B3542" t="s">
        <v>17</v>
      </c>
      <c r="C3542">
        <v>1185732</v>
      </c>
      <c r="D3542" s="9">
        <v>44290</v>
      </c>
      <c r="E3542" s="8" t="str">
        <f>TEXT(Table1[[#This Row],[Invoice Date]],"dd-mm-yyyy")</f>
        <v>04-04-2021</v>
      </c>
      <c r="F3542" s="1" t="str">
        <f t="shared" si="220"/>
        <v>April</v>
      </c>
      <c r="G3542" s="1" t="str">
        <f t="shared" si="221"/>
        <v>2021</v>
      </c>
      <c r="H3542" s="1" t="str">
        <f t="shared" si="222"/>
        <v>Sunday</v>
      </c>
      <c r="I3542" s="1" t="str">
        <f t="shared" si="223"/>
        <v>04</v>
      </c>
      <c r="J3542" t="s">
        <v>14</v>
      </c>
      <c r="K3542" t="s">
        <v>124</v>
      </c>
      <c r="L3542" t="s">
        <v>125</v>
      </c>
      <c r="M3542" t="s">
        <v>20</v>
      </c>
      <c r="N3542">
        <v>35</v>
      </c>
      <c r="O3542">
        <v>125</v>
      </c>
      <c r="P3542">
        <v>43750</v>
      </c>
      <c r="Q3542">
        <v>13125</v>
      </c>
      <c r="R3542">
        <v>0.3</v>
      </c>
      <c r="S3542" t="s">
        <v>17</v>
      </c>
      <c r="T3542" t="str">
        <f>IF(Table1[[#This Row],[Units Sold]]&gt; 700,"High Units","low Units")</f>
        <v>low Units</v>
      </c>
      <c r="U3542">
        <f>SUM(Table1[[#This Row],[Operating Profit]])/SUM(Table1[Operating Profit])*100</f>
        <v>3.9517049329098053E-3</v>
      </c>
      <c r="V3542">
        <f>SUM(Table1[[#This Row],[Price per Unit]]*Table1[[#This Row],[Units Sold]])</f>
        <v>4375</v>
      </c>
      <c r="W3542">
        <f>SUM(Table1[[#This Row],[Total Sales]]-Table1[[#This Row],[Operating Profit]])</f>
        <v>30625</v>
      </c>
      <c r="X3542">
        <f>SUM(Table1[[#This Row],[Total Sales]]-Table1[[#This Row],[Cost]])</f>
        <v>13125</v>
      </c>
      <c r="Y3542">
        <f>SUM(Table1[[#This Row],[profit/loss]])/SUM(Table1[profit/loss])</f>
        <v>3.9517049329098052E-5</v>
      </c>
    </row>
    <row r="3543" spans="1:25" x14ac:dyDescent="0.3">
      <c r="A3543" t="s">
        <v>25</v>
      </c>
      <c r="B3543" t="s">
        <v>17</v>
      </c>
      <c r="C3543">
        <v>1185732</v>
      </c>
      <c r="D3543" s="9">
        <v>44290</v>
      </c>
      <c r="E3543" s="8" t="str">
        <f>TEXT(Table1[[#This Row],[Invoice Date]],"dd-mm-yyyy")</f>
        <v>04-04-2021</v>
      </c>
      <c r="F3543" s="1" t="str">
        <f t="shared" si="220"/>
        <v>April</v>
      </c>
      <c r="G3543" s="1" t="str">
        <f t="shared" si="221"/>
        <v>2021</v>
      </c>
      <c r="H3543" s="1" t="str">
        <f t="shared" si="222"/>
        <v>Sunday</v>
      </c>
      <c r="I3543" s="1" t="str">
        <f t="shared" si="223"/>
        <v>04</v>
      </c>
      <c r="J3543" t="s">
        <v>14</v>
      </c>
      <c r="K3543" t="s">
        <v>124</v>
      </c>
      <c r="L3543" t="s">
        <v>125</v>
      </c>
      <c r="M3543" t="s">
        <v>21</v>
      </c>
      <c r="N3543">
        <v>50</v>
      </c>
      <c r="O3543">
        <v>125</v>
      </c>
      <c r="P3543">
        <v>62500</v>
      </c>
      <c r="Q3543">
        <v>18750</v>
      </c>
      <c r="R3543">
        <v>0.3</v>
      </c>
      <c r="S3543" t="s">
        <v>17</v>
      </c>
      <c r="T3543" t="str">
        <f>IF(Table1[[#This Row],[Units Sold]]&gt; 700,"High Units","low Units")</f>
        <v>low Units</v>
      </c>
      <c r="U3543">
        <f>SUM(Table1[[#This Row],[Operating Profit]])/SUM(Table1[Operating Profit])*100</f>
        <v>5.6452927612997217E-3</v>
      </c>
      <c r="V3543">
        <f>SUM(Table1[[#This Row],[Price per Unit]]*Table1[[#This Row],[Units Sold]])</f>
        <v>6250</v>
      </c>
      <c r="W3543">
        <f>SUM(Table1[[#This Row],[Total Sales]]-Table1[[#This Row],[Operating Profit]])</f>
        <v>43750</v>
      </c>
      <c r="X3543">
        <f>SUM(Table1[[#This Row],[Total Sales]]-Table1[[#This Row],[Cost]])</f>
        <v>18750</v>
      </c>
      <c r="Y3543">
        <f>SUM(Table1[[#This Row],[profit/loss]])/SUM(Table1[profit/loss])</f>
        <v>5.6452927612997219E-5</v>
      </c>
    </row>
    <row r="3544" spans="1:25" x14ac:dyDescent="0.3">
      <c r="A3544" t="s">
        <v>25</v>
      </c>
      <c r="B3544" t="s">
        <v>17</v>
      </c>
      <c r="C3544">
        <v>1185732</v>
      </c>
      <c r="D3544" s="9">
        <v>44290</v>
      </c>
      <c r="E3544" s="8" t="str">
        <f>TEXT(Table1[[#This Row],[Invoice Date]],"dd-mm-yyyy")</f>
        <v>04-04-2021</v>
      </c>
      <c r="F3544" s="1" t="str">
        <f t="shared" si="220"/>
        <v>April</v>
      </c>
      <c r="G3544" s="1" t="str">
        <f t="shared" si="221"/>
        <v>2021</v>
      </c>
      <c r="H3544" s="1" t="str">
        <f t="shared" si="222"/>
        <v>Sunday</v>
      </c>
      <c r="I3544" s="1" t="str">
        <f t="shared" si="223"/>
        <v>04</v>
      </c>
      <c r="J3544" t="s">
        <v>14</v>
      </c>
      <c r="K3544" t="s">
        <v>124</v>
      </c>
      <c r="L3544" t="s">
        <v>125</v>
      </c>
      <c r="M3544" t="s">
        <v>22</v>
      </c>
      <c r="N3544">
        <v>40</v>
      </c>
      <c r="O3544">
        <v>275</v>
      </c>
      <c r="P3544">
        <v>110000</v>
      </c>
      <c r="Q3544">
        <v>38500</v>
      </c>
      <c r="R3544">
        <v>0.35</v>
      </c>
      <c r="S3544" t="s">
        <v>17</v>
      </c>
      <c r="T3544" t="str">
        <f>IF(Table1[[#This Row],[Units Sold]]&gt; 700,"High Units","low Units")</f>
        <v>low Units</v>
      </c>
      <c r="U3544">
        <f>SUM(Table1[[#This Row],[Operating Profit]])/SUM(Table1[Operating Profit])*100</f>
        <v>1.1591667803202095E-2</v>
      </c>
      <c r="V3544">
        <f>SUM(Table1[[#This Row],[Price per Unit]]*Table1[[#This Row],[Units Sold]])</f>
        <v>11000</v>
      </c>
      <c r="W3544">
        <f>SUM(Table1[[#This Row],[Total Sales]]-Table1[[#This Row],[Operating Profit]])</f>
        <v>71500</v>
      </c>
      <c r="X3544">
        <f>SUM(Table1[[#This Row],[Total Sales]]-Table1[[#This Row],[Cost]])</f>
        <v>38500</v>
      </c>
      <c r="Y3544">
        <f>SUM(Table1[[#This Row],[profit/loss]])/SUM(Table1[profit/loss])</f>
        <v>1.1591667803202096E-4</v>
      </c>
    </row>
    <row r="3545" spans="1:25" x14ac:dyDescent="0.3">
      <c r="A3545" t="s">
        <v>25</v>
      </c>
      <c r="B3545" t="s">
        <v>17</v>
      </c>
      <c r="C3545">
        <v>1185732</v>
      </c>
      <c r="D3545" s="9">
        <v>44319</v>
      </c>
      <c r="E3545" s="8" t="str">
        <f>TEXT(Table1[[#This Row],[Invoice Date]],"dd-mm-yyyy")</f>
        <v>03-05-2021</v>
      </c>
      <c r="F3545" s="1" t="str">
        <f t="shared" si="220"/>
        <v>May</v>
      </c>
      <c r="G3545" s="1" t="str">
        <f t="shared" si="221"/>
        <v>2021</v>
      </c>
      <c r="H3545" s="1" t="str">
        <f t="shared" si="222"/>
        <v>Monday</v>
      </c>
      <c r="I3545" s="1" t="str">
        <f t="shared" si="223"/>
        <v>03</v>
      </c>
      <c r="J3545" t="s">
        <v>14</v>
      </c>
      <c r="K3545" t="s">
        <v>124</v>
      </c>
      <c r="L3545" t="s">
        <v>125</v>
      </c>
      <c r="M3545" t="s">
        <v>16</v>
      </c>
      <c r="N3545">
        <v>55</v>
      </c>
      <c r="O3545">
        <v>545</v>
      </c>
      <c r="P3545">
        <v>299750</v>
      </c>
      <c r="Q3545">
        <v>119900</v>
      </c>
      <c r="R3545">
        <v>0.4</v>
      </c>
      <c r="S3545" t="s">
        <v>17</v>
      </c>
      <c r="T3545" t="str">
        <f>IF(Table1[[#This Row],[Units Sold]]&gt; 700,"High Units","low Units")</f>
        <v>low Units</v>
      </c>
      <c r="U3545">
        <f>SUM(Table1[[#This Row],[Operating Profit]])/SUM(Table1[Operating Profit])*100</f>
        <v>3.6099765444257956E-2</v>
      </c>
      <c r="V3545">
        <f>SUM(Table1[[#This Row],[Price per Unit]]*Table1[[#This Row],[Units Sold]])</f>
        <v>29975</v>
      </c>
      <c r="W3545">
        <f>SUM(Table1[[#This Row],[Total Sales]]-Table1[[#This Row],[Operating Profit]])</f>
        <v>179850</v>
      </c>
      <c r="X3545">
        <f>SUM(Table1[[#This Row],[Total Sales]]-Table1[[#This Row],[Cost]])</f>
        <v>119900</v>
      </c>
      <c r="Y3545">
        <f>SUM(Table1[[#This Row],[profit/loss]])/SUM(Table1[profit/loss])</f>
        <v>3.6099765444257956E-4</v>
      </c>
    </row>
    <row r="3546" spans="1:25" x14ac:dyDescent="0.3">
      <c r="A3546" t="s">
        <v>25</v>
      </c>
      <c r="B3546" t="s">
        <v>17</v>
      </c>
      <c r="C3546">
        <v>1185732</v>
      </c>
      <c r="D3546" s="9">
        <v>44319</v>
      </c>
      <c r="E3546" s="8" t="str">
        <f>TEXT(Table1[[#This Row],[Invoice Date]],"dd-mm-yyyy")</f>
        <v>03-05-2021</v>
      </c>
      <c r="F3546" s="1" t="str">
        <f t="shared" si="220"/>
        <v>May</v>
      </c>
      <c r="G3546" s="1" t="str">
        <f t="shared" si="221"/>
        <v>2021</v>
      </c>
      <c r="H3546" s="1" t="str">
        <f t="shared" si="222"/>
        <v>Monday</v>
      </c>
      <c r="I3546" s="1" t="str">
        <f t="shared" si="223"/>
        <v>03</v>
      </c>
      <c r="J3546" t="s">
        <v>14</v>
      </c>
      <c r="K3546" t="s">
        <v>124</v>
      </c>
      <c r="L3546" t="s">
        <v>125</v>
      </c>
      <c r="M3546" t="s">
        <v>18</v>
      </c>
      <c r="N3546">
        <v>50</v>
      </c>
      <c r="O3546">
        <v>250</v>
      </c>
      <c r="P3546">
        <v>125000</v>
      </c>
      <c r="Q3546">
        <v>50000</v>
      </c>
      <c r="R3546">
        <v>0.4</v>
      </c>
      <c r="S3546" t="s">
        <v>17</v>
      </c>
      <c r="T3546" t="str">
        <f>IF(Table1[[#This Row],[Units Sold]]&gt; 700,"High Units","low Units")</f>
        <v>low Units</v>
      </c>
      <c r="U3546">
        <f>SUM(Table1[[#This Row],[Operating Profit]])/SUM(Table1[Operating Profit])*100</f>
        <v>1.5054114030132591E-2</v>
      </c>
      <c r="V3546">
        <f>SUM(Table1[[#This Row],[Price per Unit]]*Table1[[#This Row],[Units Sold]])</f>
        <v>12500</v>
      </c>
      <c r="W3546">
        <f>SUM(Table1[[#This Row],[Total Sales]]-Table1[[#This Row],[Operating Profit]])</f>
        <v>75000</v>
      </c>
      <c r="X3546">
        <f>SUM(Table1[[#This Row],[Total Sales]]-Table1[[#This Row],[Cost]])</f>
        <v>50000</v>
      </c>
      <c r="Y3546">
        <f>SUM(Table1[[#This Row],[profit/loss]])/SUM(Table1[profit/loss])</f>
        <v>1.5054114030132592E-4</v>
      </c>
    </row>
    <row r="3547" spans="1:25" x14ac:dyDescent="0.3">
      <c r="A3547" t="s">
        <v>25</v>
      </c>
      <c r="B3547" t="s">
        <v>17</v>
      </c>
      <c r="C3547">
        <v>1185732</v>
      </c>
      <c r="D3547" s="9">
        <v>44319</v>
      </c>
      <c r="E3547" s="8" t="str">
        <f>TEXT(Table1[[#This Row],[Invoice Date]],"dd-mm-yyyy")</f>
        <v>03-05-2021</v>
      </c>
      <c r="F3547" s="1" t="str">
        <f t="shared" si="220"/>
        <v>May</v>
      </c>
      <c r="G3547" s="1" t="str">
        <f t="shared" si="221"/>
        <v>2021</v>
      </c>
      <c r="H3547" s="1" t="str">
        <f t="shared" si="222"/>
        <v>Monday</v>
      </c>
      <c r="I3547" s="1" t="str">
        <f t="shared" si="223"/>
        <v>03</v>
      </c>
      <c r="J3547" t="s">
        <v>14</v>
      </c>
      <c r="K3547" t="s">
        <v>124</v>
      </c>
      <c r="L3547" t="s">
        <v>125</v>
      </c>
      <c r="M3547" t="s">
        <v>19</v>
      </c>
      <c r="N3547">
        <v>45</v>
      </c>
      <c r="O3547">
        <v>275</v>
      </c>
      <c r="P3547">
        <v>123750</v>
      </c>
      <c r="Q3547">
        <v>37125</v>
      </c>
      <c r="R3547">
        <v>0.3</v>
      </c>
      <c r="S3547" t="s">
        <v>17</v>
      </c>
      <c r="T3547" t="str">
        <f>IF(Table1[[#This Row],[Units Sold]]&gt; 700,"High Units","low Units")</f>
        <v>low Units</v>
      </c>
      <c r="U3547">
        <f>SUM(Table1[[#This Row],[Operating Profit]])/SUM(Table1[Operating Profit])*100</f>
        <v>1.1177679667373449E-2</v>
      </c>
      <c r="V3547">
        <f>SUM(Table1[[#This Row],[Price per Unit]]*Table1[[#This Row],[Units Sold]])</f>
        <v>12375</v>
      </c>
      <c r="W3547">
        <f>SUM(Table1[[#This Row],[Total Sales]]-Table1[[#This Row],[Operating Profit]])</f>
        <v>86625</v>
      </c>
      <c r="X3547">
        <f>SUM(Table1[[#This Row],[Total Sales]]-Table1[[#This Row],[Cost]])</f>
        <v>37125</v>
      </c>
      <c r="Y3547">
        <f>SUM(Table1[[#This Row],[profit/loss]])/SUM(Table1[profit/loss])</f>
        <v>1.1177679667373449E-4</v>
      </c>
    </row>
    <row r="3548" spans="1:25" x14ac:dyDescent="0.3">
      <c r="A3548" t="s">
        <v>25</v>
      </c>
      <c r="B3548" t="s">
        <v>17</v>
      </c>
      <c r="C3548">
        <v>1185732</v>
      </c>
      <c r="D3548" s="9">
        <v>44319</v>
      </c>
      <c r="E3548" s="8" t="str">
        <f>TEXT(Table1[[#This Row],[Invoice Date]],"dd-mm-yyyy")</f>
        <v>03-05-2021</v>
      </c>
      <c r="F3548" s="1" t="str">
        <f t="shared" si="220"/>
        <v>May</v>
      </c>
      <c r="G3548" s="1" t="str">
        <f t="shared" si="221"/>
        <v>2021</v>
      </c>
      <c r="H3548" s="1" t="str">
        <f t="shared" si="222"/>
        <v>Monday</v>
      </c>
      <c r="I3548" s="1" t="str">
        <f t="shared" si="223"/>
        <v>03</v>
      </c>
      <c r="J3548" t="s">
        <v>14</v>
      </c>
      <c r="K3548" t="s">
        <v>124</v>
      </c>
      <c r="L3548" t="s">
        <v>125</v>
      </c>
      <c r="M3548" t="s">
        <v>20</v>
      </c>
      <c r="N3548">
        <v>45</v>
      </c>
      <c r="O3548">
        <v>225</v>
      </c>
      <c r="P3548">
        <v>101250</v>
      </c>
      <c r="Q3548">
        <v>30375</v>
      </c>
      <c r="R3548">
        <v>0.3</v>
      </c>
      <c r="S3548" t="s">
        <v>17</v>
      </c>
      <c r="T3548" t="str">
        <f>IF(Table1[[#This Row],[Units Sold]]&gt; 700,"High Units","low Units")</f>
        <v>low Units</v>
      </c>
      <c r="U3548">
        <f>SUM(Table1[[#This Row],[Operating Profit]])/SUM(Table1[Operating Profit])*100</f>
        <v>9.1453742733055496E-3</v>
      </c>
      <c r="V3548">
        <f>SUM(Table1[[#This Row],[Price per Unit]]*Table1[[#This Row],[Units Sold]])</f>
        <v>10125</v>
      </c>
      <c r="W3548">
        <f>SUM(Table1[[#This Row],[Total Sales]]-Table1[[#This Row],[Operating Profit]])</f>
        <v>70875</v>
      </c>
      <c r="X3548">
        <f>SUM(Table1[[#This Row],[Total Sales]]-Table1[[#This Row],[Cost]])</f>
        <v>30375</v>
      </c>
      <c r="Y3548">
        <f>SUM(Table1[[#This Row],[profit/loss]])/SUM(Table1[profit/loss])</f>
        <v>9.1453742733055499E-5</v>
      </c>
    </row>
    <row r="3549" spans="1:25" x14ac:dyDescent="0.3">
      <c r="A3549" t="s">
        <v>25</v>
      </c>
      <c r="B3549" t="s">
        <v>17</v>
      </c>
      <c r="C3549">
        <v>1185732</v>
      </c>
      <c r="D3549" s="9">
        <v>44319</v>
      </c>
      <c r="E3549" s="8" t="str">
        <f>TEXT(Table1[[#This Row],[Invoice Date]],"dd-mm-yyyy")</f>
        <v>03-05-2021</v>
      </c>
      <c r="F3549" s="1" t="str">
        <f t="shared" si="220"/>
        <v>May</v>
      </c>
      <c r="G3549" s="1" t="str">
        <f t="shared" si="221"/>
        <v>2021</v>
      </c>
      <c r="H3549" s="1" t="str">
        <f t="shared" si="222"/>
        <v>Monday</v>
      </c>
      <c r="I3549" s="1" t="str">
        <f t="shared" si="223"/>
        <v>03</v>
      </c>
      <c r="J3549" t="s">
        <v>14</v>
      </c>
      <c r="K3549" t="s">
        <v>124</v>
      </c>
      <c r="L3549" t="s">
        <v>125</v>
      </c>
      <c r="M3549" t="s">
        <v>21</v>
      </c>
      <c r="N3549">
        <v>55</v>
      </c>
      <c r="O3549">
        <v>250</v>
      </c>
      <c r="P3549">
        <v>137500</v>
      </c>
      <c r="Q3549">
        <v>41250</v>
      </c>
      <c r="R3549">
        <v>0.3</v>
      </c>
      <c r="S3549" t="s">
        <v>17</v>
      </c>
      <c r="T3549" t="str">
        <f>IF(Table1[[#This Row],[Units Sold]]&gt; 700,"High Units","low Units")</f>
        <v>low Units</v>
      </c>
      <c r="U3549">
        <f>SUM(Table1[[#This Row],[Operating Profit]])/SUM(Table1[Operating Profit])*100</f>
        <v>1.2419644074859387E-2</v>
      </c>
      <c r="V3549">
        <f>SUM(Table1[[#This Row],[Price per Unit]]*Table1[[#This Row],[Units Sold]])</f>
        <v>13750</v>
      </c>
      <c r="W3549">
        <f>SUM(Table1[[#This Row],[Total Sales]]-Table1[[#This Row],[Operating Profit]])</f>
        <v>96250</v>
      </c>
      <c r="X3549">
        <f>SUM(Table1[[#This Row],[Total Sales]]-Table1[[#This Row],[Cost]])</f>
        <v>41250</v>
      </c>
      <c r="Y3549">
        <f>SUM(Table1[[#This Row],[profit/loss]])/SUM(Table1[profit/loss])</f>
        <v>1.2419644074859387E-4</v>
      </c>
    </row>
    <row r="3550" spans="1:25" x14ac:dyDescent="0.3">
      <c r="A3550" t="s">
        <v>25</v>
      </c>
      <c r="B3550" t="s">
        <v>17</v>
      </c>
      <c r="C3550">
        <v>1185732</v>
      </c>
      <c r="D3550" s="9">
        <v>44319</v>
      </c>
      <c r="E3550" s="8" t="str">
        <f>TEXT(Table1[[#This Row],[Invoice Date]],"dd-mm-yyyy")</f>
        <v>03-05-2021</v>
      </c>
      <c r="F3550" s="1" t="str">
        <f t="shared" si="220"/>
        <v>May</v>
      </c>
      <c r="G3550" s="1" t="str">
        <f t="shared" si="221"/>
        <v>2021</v>
      </c>
      <c r="H3550" s="1" t="str">
        <f t="shared" si="222"/>
        <v>Monday</v>
      </c>
      <c r="I3550" s="1" t="str">
        <f t="shared" si="223"/>
        <v>03</v>
      </c>
      <c r="J3550" t="s">
        <v>14</v>
      </c>
      <c r="K3550" t="s">
        <v>124</v>
      </c>
      <c r="L3550" t="s">
        <v>125</v>
      </c>
      <c r="M3550" t="s">
        <v>22</v>
      </c>
      <c r="N3550">
        <v>60</v>
      </c>
      <c r="O3550">
        <v>375</v>
      </c>
      <c r="P3550">
        <v>225000</v>
      </c>
      <c r="Q3550">
        <v>78750</v>
      </c>
      <c r="R3550">
        <v>0.35</v>
      </c>
      <c r="S3550" t="s">
        <v>17</v>
      </c>
      <c r="T3550" t="str">
        <f>IF(Table1[[#This Row],[Units Sold]]&gt; 700,"High Units","low Units")</f>
        <v>low Units</v>
      </c>
      <c r="U3550">
        <f>SUM(Table1[[#This Row],[Operating Profit]])/SUM(Table1[Operating Profit])*100</f>
        <v>2.3710229597458832E-2</v>
      </c>
      <c r="V3550">
        <f>SUM(Table1[[#This Row],[Price per Unit]]*Table1[[#This Row],[Units Sold]])</f>
        <v>22500</v>
      </c>
      <c r="W3550">
        <f>SUM(Table1[[#This Row],[Total Sales]]-Table1[[#This Row],[Operating Profit]])</f>
        <v>146250</v>
      </c>
      <c r="X3550">
        <f>SUM(Table1[[#This Row],[Total Sales]]-Table1[[#This Row],[Cost]])</f>
        <v>78750</v>
      </c>
      <c r="Y3550">
        <f>SUM(Table1[[#This Row],[profit/loss]])/SUM(Table1[profit/loss])</f>
        <v>2.3710229597458831E-4</v>
      </c>
    </row>
    <row r="3551" spans="1:25" x14ac:dyDescent="0.3">
      <c r="A3551" t="s">
        <v>25</v>
      </c>
      <c r="B3551" t="s">
        <v>17</v>
      </c>
      <c r="C3551">
        <v>1185732</v>
      </c>
      <c r="D3551" s="9">
        <v>44352</v>
      </c>
      <c r="E3551" s="8" t="str">
        <f>TEXT(Table1[[#This Row],[Invoice Date]],"dd-mm-yyyy")</f>
        <v>05-06-2021</v>
      </c>
      <c r="F3551" s="1" t="str">
        <f t="shared" si="220"/>
        <v>June</v>
      </c>
      <c r="G3551" s="1" t="str">
        <f t="shared" si="221"/>
        <v>2021</v>
      </c>
      <c r="H3551" s="1" t="str">
        <f t="shared" si="222"/>
        <v>Saturday</v>
      </c>
      <c r="I3551" s="1" t="str">
        <f t="shared" si="223"/>
        <v>05</v>
      </c>
      <c r="J3551" t="s">
        <v>14</v>
      </c>
      <c r="K3551" t="s">
        <v>124</v>
      </c>
      <c r="L3551" t="s">
        <v>125</v>
      </c>
      <c r="M3551" t="s">
        <v>16</v>
      </c>
      <c r="N3551">
        <v>55</v>
      </c>
      <c r="O3551">
        <v>625</v>
      </c>
      <c r="P3551">
        <v>343750</v>
      </c>
      <c r="Q3551">
        <v>137500</v>
      </c>
      <c r="R3551">
        <v>0.4</v>
      </c>
      <c r="S3551" t="s">
        <v>17</v>
      </c>
      <c r="T3551" t="str">
        <f>IF(Table1[[#This Row],[Units Sold]]&gt; 700,"High Units","low Units")</f>
        <v>low Units</v>
      </c>
      <c r="U3551">
        <f>SUM(Table1[[#This Row],[Operating Profit]])/SUM(Table1[Operating Profit])*100</f>
        <v>4.1398813582864624E-2</v>
      </c>
      <c r="V3551">
        <f>SUM(Table1[[#This Row],[Price per Unit]]*Table1[[#This Row],[Units Sold]])</f>
        <v>34375</v>
      </c>
      <c r="W3551">
        <f>SUM(Table1[[#This Row],[Total Sales]]-Table1[[#This Row],[Operating Profit]])</f>
        <v>206250</v>
      </c>
      <c r="X3551">
        <f>SUM(Table1[[#This Row],[Total Sales]]-Table1[[#This Row],[Cost]])</f>
        <v>137500</v>
      </c>
      <c r="Y3551">
        <f>SUM(Table1[[#This Row],[profit/loss]])/SUM(Table1[profit/loss])</f>
        <v>4.1398813582864624E-4</v>
      </c>
    </row>
    <row r="3552" spans="1:25" x14ac:dyDescent="0.3">
      <c r="A3552" t="s">
        <v>25</v>
      </c>
      <c r="B3552" t="s">
        <v>17</v>
      </c>
      <c r="C3552">
        <v>1185732</v>
      </c>
      <c r="D3552" s="9">
        <v>44352</v>
      </c>
      <c r="E3552" s="8" t="str">
        <f>TEXT(Table1[[#This Row],[Invoice Date]],"dd-mm-yyyy")</f>
        <v>05-06-2021</v>
      </c>
      <c r="F3552" s="1" t="str">
        <f t="shared" si="220"/>
        <v>June</v>
      </c>
      <c r="G3552" s="1" t="str">
        <f t="shared" si="221"/>
        <v>2021</v>
      </c>
      <c r="H3552" s="1" t="str">
        <f t="shared" si="222"/>
        <v>Saturday</v>
      </c>
      <c r="I3552" s="1" t="str">
        <f t="shared" si="223"/>
        <v>05</v>
      </c>
      <c r="J3552" t="s">
        <v>14</v>
      </c>
      <c r="K3552" t="s">
        <v>124</v>
      </c>
      <c r="L3552" t="s">
        <v>125</v>
      </c>
      <c r="M3552" t="s">
        <v>18</v>
      </c>
      <c r="N3552">
        <v>50</v>
      </c>
      <c r="O3552">
        <v>375</v>
      </c>
      <c r="P3552">
        <v>187500</v>
      </c>
      <c r="Q3552">
        <v>75000</v>
      </c>
      <c r="R3552">
        <v>0.4</v>
      </c>
      <c r="S3552" t="s">
        <v>17</v>
      </c>
      <c r="T3552" t="str">
        <f>IF(Table1[[#This Row],[Units Sold]]&gt; 700,"High Units","low Units")</f>
        <v>low Units</v>
      </c>
      <c r="U3552">
        <f>SUM(Table1[[#This Row],[Operating Profit]])/SUM(Table1[Operating Profit])*100</f>
        <v>2.2581171045198887E-2</v>
      </c>
      <c r="V3552">
        <f>SUM(Table1[[#This Row],[Price per Unit]]*Table1[[#This Row],[Units Sold]])</f>
        <v>18750</v>
      </c>
      <c r="W3552">
        <f>SUM(Table1[[#This Row],[Total Sales]]-Table1[[#This Row],[Operating Profit]])</f>
        <v>112500</v>
      </c>
      <c r="X3552">
        <f>SUM(Table1[[#This Row],[Total Sales]]-Table1[[#This Row],[Cost]])</f>
        <v>75000</v>
      </c>
      <c r="Y3552">
        <f>SUM(Table1[[#This Row],[profit/loss]])/SUM(Table1[profit/loss])</f>
        <v>2.2581171045198888E-4</v>
      </c>
    </row>
    <row r="3553" spans="1:25" x14ac:dyDescent="0.3">
      <c r="A3553" t="s">
        <v>25</v>
      </c>
      <c r="B3553" t="s">
        <v>17</v>
      </c>
      <c r="C3553">
        <v>1185732</v>
      </c>
      <c r="D3553" s="9">
        <v>44352</v>
      </c>
      <c r="E3553" s="8" t="str">
        <f>TEXT(Table1[[#This Row],[Invoice Date]],"dd-mm-yyyy")</f>
        <v>05-06-2021</v>
      </c>
      <c r="F3553" s="1" t="str">
        <f t="shared" si="220"/>
        <v>June</v>
      </c>
      <c r="G3553" s="1" t="str">
        <f t="shared" si="221"/>
        <v>2021</v>
      </c>
      <c r="H3553" s="1" t="str">
        <f t="shared" si="222"/>
        <v>Saturday</v>
      </c>
      <c r="I3553" s="1" t="str">
        <f t="shared" si="223"/>
        <v>05</v>
      </c>
      <c r="J3553" t="s">
        <v>14</v>
      </c>
      <c r="K3553" t="s">
        <v>124</v>
      </c>
      <c r="L3553" t="s">
        <v>125</v>
      </c>
      <c r="M3553" t="s">
        <v>19</v>
      </c>
      <c r="N3553">
        <v>45</v>
      </c>
      <c r="O3553">
        <v>300</v>
      </c>
      <c r="P3553">
        <v>135000</v>
      </c>
      <c r="Q3553">
        <v>40500</v>
      </c>
      <c r="R3553">
        <v>0.3</v>
      </c>
      <c r="S3553" t="s">
        <v>17</v>
      </c>
      <c r="T3553" t="str">
        <f>IF(Table1[[#This Row],[Units Sold]]&gt; 700,"High Units","low Units")</f>
        <v>low Units</v>
      </c>
      <c r="U3553">
        <f>SUM(Table1[[#This Row],[Operating Profit]])/SUM(Table1[Operating Profit])*100</f>
        <v>1.21938323644074E-2</v>
      </c>
      <c r="V3553">
        <f>SUM(Table1[[#This Row],[Price per Unit]]*Table1[[#This Row],[Units Sold]])</f>
        <v>13500</v>
      </c>
      <c r="W3553">
        <f>SUM(Table1[[#This Row],[Total Sales]]-Table1[[#This Row],[Operating Profit]])</f>
        <v>94500</v>
      </c>
      <c r="X3553">
        <f>SUM(Table1[[#This Row],[Total Sales]]-Table1[[#This Row],[Cost]])</f>
        <v>40500</v>
      </c>
      <c r="Y3553">
        <f>SUM(Table1[[#This Row],[profit/loss]])/SUM(Table1[profit/loss])</f>
        <v>1.2193832364407399E-4</v>
      </c>
    </row>
    <row r="3554" spans="1:25" x14ac:dyDescent="0.3">
      <c r="A3554" t="s">
        <v>25</v>
      </c>
      <c r="B3554" t="s">
        <v>17</v>
      </c>
      <c r="C3554">
        <v>1185732</v>
      </c>
      <c r="D3554" s="9">
        <v>44352</v>
      </c>
      <c r="E3554" s="8" t="str">
        <f>TEXT(Table1[[#This Row],[Invoice Date]],"dd-mm-yyyy")</f>
        <v>05-06-2021</v>
      </c>
      <c r="F3554" s="1" t="str">
        <f t="shared" si="220"/>
        <v>June</v>
      </c>
      <c r="G3554" s="1" t="str">
        <f t="shared" si="221"/>
        <v>2021</v>
      </c>
      <c r="H3554" s="1" t="str">
        <f t="shared" si="222"/>
        <v>Saturday</v>
      </c>
      <c r="I3554" s="1" t="str">
        <f t="shared" si="223"/>
        <v>05</v>
      </c>
      <c r="J3554" t="s">
        <v>14</v>
      </c>
      <c r="K3554" t="s">
        <v>124</v>
      </c>
      <c r="L3554" t="s">
        <v>125</v>
      </c>
      <c r="M3554" t="s">
        <v>20</v>
      </c>
      <c r="N3554">
        <v>45</v>
      </c>
      <c r="O3554">
        <v>275</v>
      </c>
      <c r="P3554">
        <v>123750</v>
      </c>
      <c r="Q3554">
        <v>37125</v>
      </c>
      <c r="R3554">
        <v>0.3</v>
      </c>
      <c r="S3554" t="s">
        <v>17</v>
      </c>
      <c r="T3554" t="str">
        <f>IF(Table1[[#This Row],[Units Sold]]&gt; 700,"High Units","low Units")</f>
        <v>low Units</v>
      </c>
      <c r="U3554">
        <f>SUM(Table1[[#This Row],[Operating Profit]])/SUM(Table1[Operating Profit])*100</f>
        <v>1.1177679667373449E-2</v>
      </c>
      <c r="V3554">
        <f>SUM(Table1[[#This Row],[Price per Unit]]*Table1[[#This Row],[Units Sold]])</f>
        <v>12375</v>
      </c>
      <c r="W3554">
        <f>SUM(Table1[[#This Row],[Total Sales]]-Table1[[#This Row],[Operating Profit]])</f>
        <v>86625</v>
      </c>
      <c r="X3554">
        <f>SUM(Table1[[#This Row],[Total Sales]]-Table1[[#This Row],[Cost]])</f>
        <v>37125</v>
      </c>
      <c r="Y3554">
        <f>SUM(Table1[[#This Row],[profit/loss]])/SUM(Table1[profit/loss])</f>
        <v>1.1177679667373449E-4</v>
      </c>
    </row>
    <row r="3555" spans="1:25" x14ac:dyDescent="0.3">
      <c r="A3555" t="s">
        <v>25</v>
      </c>
      <c r="B3555" t="s">
        <v>17</v>
      </c>
      <c r="C3555">
        <v>1185732</v>
      </c>
      <c r="D3555" s="9">
        <v>44352</v>
      </c>
      <c r="E3555" s="8" t="str">
        <f>TEXT(Table1[[#This Row],[Invoice Date]],"dd-mm-yyyy")</f>
        <v>05-06-2021</v>
      </c>
      <c r="F3555" s="1" t="str">
        <f t="shared" si="220"/>
        <v>June</v>
      </c>
      <c r="G3555" s="1" t="str">
        <f t="shared" si="221"/>
        <v>2021</v>
      </c>
      <c r="H3555" s="1" t="str">
        <f t="shared" si="222"/>
        <v>Saturday</v>
      </c>
      <c r="I3555" s="1" t="str">
        <f t="shared" si="223"/>
        <v>05</v>
      </c>
      <c r="J3555" t="s">
        <v>14</v>
      </c>
      <c r="K3555" t="s">
        <v>124</v>
      </c>
      <c r="L3555" t="s">
        <v>125</v>
      </c>
      <c r="M3555" t="s">
        <v>21</v>
      </c>
      <c r="N3555">
        <v>55</v>
      </c>
      <c r="O3555">
        <v>275</v>
      </c>
      <c r="P3555">
        <v>151250</v>
      </c>
      <c r="Q3555">
        <v>45375</v>
      </c>
      <c r="R3555">
        <v>0.3</v>
      </c>
      <c r="S3555" t="s">
        <v>17</v>
      </c>
      <c r="T3555" t="str">
        <f>IF(Table1[[#This Row],[Units Sold]]&gt; 700,"High Units","low Units")</f>
        <v>low Units</v>
      </c>
      <c r="U3555">
        <f>SUM(Table1[[#This Row],[Operating Profit]])/SUM(Table1[Operating Profit])*100</f>
        <v>1.3661608482345327E-2</v>
      </c>
      <c r="V3555">
        <f>SUM(Table1[[#This Row],[Price per Unit]]*Table1[[#This Row],[Units Sold]])</f>
        <v>15125</v>
      </c>
      <c r="W3555">
        <f>SUM(Table1[[#This Row],[Total Sales]]-Table1[[#This Row],[Operating Profit]])</f>
        <v>105875</v>
      </c>
      <c r="X3555">
        <f>SUM(Table1[[#This Row],[Total Sales]]-Table1[[#This Row],[Cost]])</f>
        <v>45375</v>
      </c>
      <c r="Y3555">
        <f>SUM(Table1[[#This Row],[profit/loss]])/SUM(Table1[profit/loss])</f>
        <v>1.3661608482345327E-4</v>
      </c>
    </row>
    <row r="3556" spans="1:25" x14ac:dyDescent="0.3">
      <c r="A3556" t="s">
        <v>25</v>
      </c>
      <c r="B3556" t="s">
        <v>17</v>
      </c>
      <c r="C3556">
        <v>1185732</v>
      </c>
      <c r="D3556" s="9">
        <v>44352</v>
      </c>
      <c r="E3556" s="8" t="str">
        <f>TEXT(Table1[[#This Row],[Invoice Date]],"dd-mm-yyyy")</f>
        <v>05-06-2021</v>
      </c>
      <c r="F3556" s="1" t="str">
        <f t="shared" si="220"/>
        <v>June</v>
      </c>
      <c r="G3556" s="1" t="str">
        <f t="shared" si="221"/>
        <v>2021</v>
      </c>
      <c r="H3556" s="1" t="str">
        <f t="shared" si="222"/>
        <v>Saturday</v>
      </c>
      <c r="I3556" s="1" t="str">
        <f t="shared" si="223"/>
        <v>05</v>
      </c>
      <c r="J3556" t="s">
        <v>14</v>
      </c>
      <c r="K3556" t="s">
        <v>124</v>
      </c>
      <c r="L3556" t="s">
        <v>125</v>
      </c>
      <c r="M3556" t="s">
        <v>22</v>
      </c>
      <c r="N3556">
        <v>60</v>
      </c>
      <c r="O3556">
        <v>425</v>
      </c>
      <c r="P3556">
        <v>255000</v>
      </c>
      <c r="Q3556">
        <v>89250</v>
      </c>
      <c r="R3556">
        <v>0.35</v>
      </c>
      <c r="S3556" t="s">
        <v>17</v>
      </c>
      <c r="T3556" t="str">
        <f>IF(Table1[[#This Row],[Units Sold]]&gt; 700,"High Units","low Units")</f>
        <v>low Units</v>
      </c>
      <c r="U3556">
        <f>SUM(Table1[[#This Row],[Operating Profit]])/SUM(Table1[Operating Profit])*100</f>
        <v>2.6871593543786675E-2</v>
      </c>
      <c r="V3556">
        <f>SUM(Table1[[#This Row],[Price per Unit]]*Table1[[#This Row],[Units Sold]])</f>
        <v>25500</v>
      </c>
      <c r="W3556">
        <f>SUM(Table1[[#This Row],[Total Sales]]-Table1[[#This Row],[Operating Profit]])</f>
        <v>165750</v>
      </c>
      <c r="X3556">
        <f>SUM(Table1[[#This Row],[Total Sales]]-Table1[[#This Row],[Cost]])</f>
        <v>89250</v>
      </c>
      <c r="Y3556">
        <f>SUM(Table1[[#This Row],[profit/loss]])/SUM(Table1[profit/loss])</f>
        <v>2.6871593543786675E-4</v>
      </c>
    </row>
    <row r="3557" spans="1:25" x14ac:dyDescent="0.3">
      <c r="A3557" t="s">
        <v>25</v>
      </c>
      <c r="B3557" t="s">
        <v>17</v>
      </c>
      <c r="C3557">
        <v>1185732</v>
      </c>
      <c r="D3557" s="9">
        <v>44380</v>
      </c>
      <c r="E3557" s="8" t="str">
        <f>TEXT(Table1[[#This Row],[Invoice Date]],"dd-mm-yyyy")</f>
        <v>03-07-2021</v>
      </c>
      <c r="F3557" s="1" t="str">
        <f t="shared" si="220"/>
        <v>July</v>
      </c>
      <c r="G3557" s="1" t="str">
        <f t="shared" si="221"/>
        <v>2021</v>
      </c>
      <c r="H3557" s="1" t="str">
        <f t="shared" si="222"/>
        <v>Saturday</v>
      </c>
      <c r="I3557" s="1" t="str">
        <f t="shared" si="223"/>
        <v>03</v>
      </c>
      <c r="J3557" t="s">
        <v>14</v>
      </c>
      <c r="K3557" t="s">
        <v>124</v>
      </c>
      <c r="L3557" t="s">
        <v>125</v>
      </c>
      <c r="M3557" t="s">
        <v>16</v>
      </c>
      <c r="N3557">
        <v>55</v>
      </c>
      <c r="O3557">
        <v>650</v>
      </c>
      <c r="P3557">
        <v>357500</v>
      </c>
      <c r="Q3557">
        <v>143000</v>
      </c>
      <c r="R3557">
        <v>0.4</v>
      </c>
      <c r="S3557" t="s">
        <v>17</v>
      </c>
      <c r="T3557" t="str">
        <f>IF(Table1[[#This Row],[Units Sold]]&gt; 700,"High Units","low Units")</f>
        <v>low Units</v>
      </c>
      <c r="U3557">
        <f>SUM(Table1[[#This Row],[Operating Profit]])/SUM(Table1[Operating Profit])*100</f>
        <v>4.3054766126179207E-2</v>
      </c>
      <c r="V3557">
        <f>SUM(Table1[[#This Row],[Price per Unit]]*Table1[[#This Row],[Units Sold]])</f>
        <v>35750</v>
      </c>
      <c r="W3557">
        <f>SUM(Table1[[#This Row],[Total Sales]]-Table1[[#This Row],[Operating Profit]])</f>
        <v>214500</v>
      </c>
      <c r="X3557">
        <f>SUM(Table1[[#This Row],[Total Sales]]-Table1[[#This Row],[Cost]])</f>
        <v>143000</v>
      </c>
      <c r="Y3557">
        <f>SUM(Table1[[#This Row],[profit/loss]])/SUM(Table1[profit/loss])</f>
        <v>4.305476612617921E-4</v>
      </c>
    </row>
    <row r="3558" spans="1:25" x14ac:dyDescent="0.3">
      <c r="A3558" t="s">
        <v>25</v>
      </c>
      <c r="B3558" t="s">
        <v>17</v>
      </c>
      <c r="C3558">
        <v>1185732</v>
      </c>
      <c r="D3558" s="9">
        <v>44380</v>
      </c>
      <c r="E3558" s="8" t="str">
        <f>TEXT(Table1[[#This Row],[Invoice Date]],"dd-mm-yyyy")</f>
        <v>03-07-2021</v>
      </c>
      <c r="F3558" s="1" t="str">
        <f t="shared" si="220"/>
        <v>July</v>
      </c>
      <c r="G3558" s="1" t="str">
        <f t="shared" si="221"/>
        <v>2021</v>
      </c>
      <c r="H3558" s="1" t="str">
        <f t="shared" si="222"/>
        <v>Saturday</v>
      </c>
      <c r="I3558" s="1" t="str">
        <f t="shared" si="223"/>
        <v>03</v>
      </c>
      <c r="J3558" t="s">
        <v>14</v>
      </c>
      <c r="K3558" t="s">
        <v>124</v>
      </c>
      <c r="L3558" t="s">
        <v>125</v>
      </c>
      <c r="M3558" t="s">
        <v>18</v>
      </c>
      <c r="N3558">
        <v>50</v>
      </c>
      <c r="O3558">
        <v>400</v>
      </c>
      <c r="P3558">
        <v>200000</v>
      </c>
      <c r="Q3558">
        <v>80000</v>
      </c>
      <c r="R3558">
        <v>0.4</v>
      </c>
      <c r="S3558" t="s">
        <v>17</v>
      </c>
      <c r="T3558" t="str">
        <f>IF(Table1[[#This Row],[Units Sold]]&gt; 700,"High Units","low Units")</f>
        <v>low Units</v>
      </c>
      <c r="U3558">
        <f>SUM(Table1[[#This Row],[Operating Profit]])/SUM(Table1[Operating Profit])*100</f>
        <v>2.4086582448212147E-2</v>
      </c>
      <c r="V3558">
        <f>SUM(Table1[[#This Row],[Price per Unit]]*Table1[[#This Row],[Units Sold]])</f>
        <v>20000</v>
      </c>
      <c r="W3558">
        <f>SUM(Table1[[#This Row],[Total Sales]]-Table1[[#This Row],[Operating Profit]])</f>
        <v>120000</v>
      </c>
      <c r="X3558">
        <f>SUM(Table1[[#This Row],[Total Sales]]-Table1[[#This Row],[Cost]])</f>
        <v>80000</v>
      </c>
      <c r="Y3558">
        <f>SUM(Table1[[#This Row],[profit/loss]])/SUM(Table1[profit/loss])</f>
        <v>2.4086582448212146E-4</v>
      </c>
    </row>
    <row r="3559" spans="1:25" x14ac:dyDescent="0.3">
      <c r="A3559" t="s">
        <v>25</v>
      </c>
      <c r="B3559" t="s">
        <v>17</v>
      </c>
      <c r="C3559">
        <v>1185732</v>
      </c>
      <c r="D3559" s="9">
        <v>44380</v>
      </c>
      <c r="E3559" s="8" t="str">
        <f>TEXT(Table1[[#This Row],[Invoice Date]],"dd-mm-yyyy")</f>
        <v>03-07-2021</v>
      </c>
      <c r="F3559" s="1" t="str">
        <f t="shared" si="220"/>
        <v>July</v>
      </c>
      <c r="G3559" s="1" t="str">
        <f t="shared" si="221"/>
        <v>2021</v>
      </c>
      <c r="H3559" s="1" t="str">
        <f t="shared" si="222"/>
        <v>Saturday</v>
      </c>
      <c r="I3559" s="1" t="str">
        <f t="shared" si="223"/>
        <v>03</v>
      </c>
      <c r="J3559" t="s">
        <v>14</v>
      </c>
      <c r="K3559" t="s">
        <v>124</v>
      </c>
      <c r="L3559" t="s">
        <v>125</v>
      </c>
      <c r="M3559" t="s">
        <v>19</v>
      </c>
      <c r="N3559">
        <v>45</v>
      </c>
      <c r="O3559">
        <v>325</v>
      </c>
      <c r="P3559">
        <v>146250</v>
      </c>
      <c r="Q3559">
        <v>43875</v>
      </c>
      <c r="R3559">
        <v>0.3</v>
      </c>
      <c r="S3559" t="s">
        <v>17</v>
      </c>
      <c r="T3559" t="str">
        <f>IF(Table1[[#This Row],[Units Sold]]&gt; 700,"High Units","low Units")</f>
        <v>low Units</v>
      </c>
      <c r="U3559">
        <f>SUM(Table1[[#This Row],[Operating Profit]])/SUM(Table1[Operating Profit])*100</f>
        <v>1.3209985061441349E-2</v>
      </c>
      <c r="V3559">
        <f>SUM(Table1[[#This Row],[Price per Unit]]*Table1[[#This Row],[Units Sold]])</f>
        <v>14625</v>
      </c>
      <c r="W3559">
        <f>SUM(Table1[[#This Row],[Total Sales]]-Table1[[#This Row],[Operating Profit]])</f>
        <v>102375</v>
      </c>
      <c r="X3559">
        <f>SUM(Table1[[#This Row],[Total Sales]]-Table1[[#This Row],[Cost]])</f>
        <v>43875</v>
      </c>
      <c r="Y3559">
        <f>SUM(Table1[[#This Row],[profit/loss]])/SUM(Table1[profit/loss])</f>
        <v>1.3209985061441348E-4</v>
      </c>
    </row>
    <row r="3560" spans="1:25" x14ac:dyDescent="0.3">
      <c r="A3560" t="s">
        <v>25</v>
      </c>
      <c r="B3560" t="s">
        <v>17</v>
      </c>
      <c r="C3560">
        <v>1185732</v>
      </c>
      <c r="D3560" s="9">
        <v>44380</v>
      </c>
      <c r="E3560" s="8" t="str">
        <f>TEXT(Table1[[#This Row],[Invoice Date]],"dd-mm-yyyy")</f>
        <v>03-07-2021</v>
      </c>
      <c r="F3560" s="1" t="str">
        <f t="shared" si="220"/>
        <v>July</v>
      </c>
      <c r="G3560" s="1" t="str">
        <f t="shared" si="221"/>
        <v>2021</v>
      </c>
      <c r="H3560" s="1" t="str">
        <f t="shared" si="222"/>
        <v>Saturday</v>
      </c>
      <c r="I3560" s="1" t="str">
        <f t="shared" si="223"/>
        <v>03</v>
      </c>
      <c r="J3560" t="s">
        <v>14</v>
      </c>
      <c r="K3560" t="s">
        <v>124</v>
      </c>
      <c r="L3560" t="s">
        <v>125</v>
      </c>
      <c r="M3560" t="s">
        <v>20</v>
      </c>
      <c r="N3560">
        <v>45</v>
      </c>
      <c r="O3560">
        <v>275</v>
      </c>
      <c r="P3560">
        <v>123750</v>
      </c>
      <c r="Q3560">
        <v>37125</v>
      </c>
      <c r="R3560">
        <v>0.3</v>
      </c>
      <c r="S3560" t="s">
        <v>17</v>
      </c>
      <c r="T3560" t="str">
        <f>IF(Table1[[#This Row],[Units Sold]]&gt; 700,"High Units","low Units")</f>
        <v>low Units</v>
      </c>
      <c r="U3560">
        <f>SUM(Table1[[#This Row],[Operating Profit]])/SUM(Table1[Operating Profit])*100</f>
        <v>1.1177679667373449E-2</v>
      </c>
      <c r="V3560">
        <f>SUM(Table1[[#This Row],[Price per Unit]]*Table1[[#This Row],[Units Sold]])</f>
        <v>12375</v>
      </c>
      <c r="W3560">
        <f>SUM(Table1[[#This Row],[Total Sales]]-Table1[[#This Row],[Operating Profit]])</f>
        <v>86625</v>
      </c>
      <c r="X3560">
        <f>SUM(Table1[[#This Row],[Total Sales]]-Table1[[#This Row],[Cost]])</f>
        <v>37125</v>
      </c>
      <c r="Y3560">
        <f>SUM(Table1[[#This Row],[profit/loss]])/SUM(Table1[profit/loss])</f>
        <v>1.1177679667373449E-4</v>
      </c>
    </row>
    <row r="3561" spans="1:25" x14ac:dyDescent="0.3">
      <c r="A3561" t="s">
        <v>25</v>
      </c>
      <c r="B3561" t="s">
        <v>17</v>
      </c>
      <c r="C3561">
        <v>1185732</v>
      </c>
      <c r="D3561" s="9">
        <v>44380</v>
      </c>
      <c r="E3561" s="8" t="str">
        <f>TEXT(Table1[[#This Row],[Invoice Date]],"dd-mm-yyyy")</f>
        <v>03-07-2021</v>
      </c>
      <c r="F3561" s="1" t="str">
        <f t="shared" si="220"/>
        <v>July</v>
      </c>
      <c r="G3561" s="1" t="str">
        <f t="shared" si="221"/>
        <v>2021</v>
      </c>
      <c r="H3561" s="1" t="str">
        <f t="shared" si="222"/>
        <v>Saturday</v>
      </c>
      <c r="I3561" s="1" t="str">
        <f t="shared" si="223"/>
        <v>03</v>
      </c>
      <c r="J3561" t="s">
        <v>14</v>
      </c>
      <c r="K3561" t="s">
        <v>124</v>
      </c>
      <c r="L3561" t="s">
        <v>125</v>
      </c>
      <c r="M3561" t="s">
        <v>21</v>
      </c>
      <c r="N3561">
        <v>55</v>
      </c>
      <c r="O3561">
        <v>300</v>
      </c>
      <c r="P3561">
        <v>165000</v>
      </c>
      <c r="Q3561">
        <v>49500</v>
      </c>
      <c r="R3561">
        <v>0.3</v>
      </c>
      <c r="S3561" t="s">
        <v>17</v>
      </c>
      <c r="T3561" t="str">
        <f>IF(Table1[[#This Row],[Units Sold]]&gt; 700,"High Units","low Units")</f>
        <v>low Units</v>
      </c>
      <c r="U3561">
        <f>SUM(Table1[[#This Row],[Operating Profit]])/SUM(Table1[Operating Profit])*100</f>
        <v>1.4903572889831266E-2</v>
      </c>
      <c r="V3561">
        <f>SUM(Table1[[#This Row],[Price per Unit]]*Table1[[#This Row],[Units Sold]])</f>
        <v>16500</v>
      </c>
      <c r="W3561">
        <f>SUM(Table1[[#This Row],[Total Sales]]-Table1[[#This Row],[Operating Profit]])</f>
        <v>115500</v>
      </c>
      <c r="X3561">
        <f>SUM(Table1[[#This Row],[Total Sales]]-Table1[[#This Row],[Cost]])</f>
        <v>49500</v>
      </c>
      <c r="Y3561">
        <f>SUM(Table1[[#This Row],[profit/loss]])/SUM(Table1[profit/loss])</f>
        <v>1.4903572889831266E-4</v>
      </c>
    </row>
    <row r="3562" spans="1:25" x14ac:dyDescent="0.3">
      <c r="A3562" t="s">
        <v>25</v>
      </c>
      <c r="B3562" t="s">
        <v>17</v>
      </c>
      <c r="C3562">
        <v>1185732</v>
      </c>
      <c r="D3562" s="9">
        <v>44380</v>
      </c>
      <c r="E3562" s="8" t="str">
        <f>TEXT(Table1[[#This Row],[Invoice Date]],"dd-mm-yyyy")</f>
        <v>03-07-2021</v>
      </c>
      <c r="F3562" s="1" t="str">
        <f t="shared" si="220"/>
        <v>July</v>
      </c>
      <c r="G3562" s="1" t="str">
        <f t="shared" si="221"/>
        <v>2021</v>
      </c>
      <c r="H3562" s="1" t="str">
        <f t="shared" si="222"/>
        <v>Saturday</v>
      </c>
      <c r="I3562" s="1" t="str">
        <f t="shared" si="223"/>
        <v>03</v>
      </c>
      <c r="J3562" t="s">
        <v>14</v>
      </c>
      <c r="K3562" t="s">
        <v>124</v>
      </c>
      <c r="L3562" t="s">
        <v>125</v>
      </c>
      <c r="M3562" t="s">
        <v>22</v>
      </c>
      <c r="N3562">
        <v>60</v>
      </c>
      <c r="O3562">
        <v>475</v>
      </c>
      <c r="P3562">
        <v>285000</v>
      </c>
      <c r="Q3562">
        <v>99750</v>
      </c>
      <c r="R3562">
        <v>0.35</v>
      </c>
      <c r="S3562" t="s">
        <v>17</v>
      </c>
      <c r="T3562" t="str">
        <f>IF(Table1[[#This Row],[Units Sold]]&gt; 700,"High Units","low Units")</f>
        <v>low Units</v>
      </c>
      <c r="U3562">
        <f>SUM(Table1[[#This Row],[Operating Profit]])/SUM(Table1[Operating Profit])*100</f>
        <v>3.0032957490114521E-2</v>
      </c>
      <c r="V3562">
        <f>SUM(Table1[[#This Row],[Price per Unit]]*Table1[[#This Row],[Units Sold]])</f>
        <v>28500</v>
      </c>
      <c r="W3562">
        <f>SUM(Table1[[#This Row],[Total Sales]]-Table1[[#This Row],[Operating Profit]])</f>
        <v>185250</v>
      </c>
      <c r="X3562">
        <f>SUM(Table1[[#This Row],[Total Sales]]-Table1[[#This Row],[Cost]])</f>
        <v>99750</v>
      </c>
      <c r="Y3562">
        <f>SUM(Table1[[#This Row],[profit/loss]])/SUM(Table1[profit/loss])</f>
        <v>3.0032957490114519E-4</v>
      </c>
    </row>
    <row r="3563" spans="1:25" x14ac:dyDescent="0.3">
      <c r="A3563" t="s">
        <v>25</v>
      </c>
      <c r="B3563" t="s">
        <v>17</v>
      </c>
      <c r="C3563">
        <v>1185732</v>
      </c>
      <c r="D3563" s="9">
        <v>44412</v>
      </c>
      <c r="E3563" s="8" t="str">
        <f>TEXT(Table1[[#This Row],[Invoice Date]],"dd-mm-yyyy")</f>
        <v>04-08-2021</v>
      </c>
      <c r="F3563" s="1" t="str">
        <f t="shared" si="220"/>
        <v>August</v>
      </c>
      <c r="G3563" s="1" t="str">
        <f t="shared" si="221"/>
        <v>2021</v>
      </c>
      <c r="H3563" s="1" t="str">
        <f t="shared" si="222"/>
        <v>Wednesday</v>
      </c>
      <c r="I3563" s="1" t="str">
        <f t="shared" si="223"/>
        <v>04</v>
      </c>
      <c r="J3563" t="s">
        <v>14</v>
      </c>
      <c r="K3563" t="s">
        <v>124</v>
      </c>
      <c r="L3563" t="s">
        <v>125</v>
      </c>
      <c r="M3563" t="s">
        <v>16</v>
      </c>
      <c r="N3563">
        <v>55</v>
      </c>
      <c r="O3563">
        <v>625</v>
      </c>
      <c r="P3563">
        <v>343750</v>
      </c>
      <c r="Q3563">
        <v>137500</v>
      </c>
      <c r="R3563">
        <v>0.4</v>
      </c>
      <c r="S3563" t="s">
        <v>17</v>
      </c>
      <c r="T3563" t="str">
        <f>IF(Table1[[#This Row],[Units Sold]]&gt; 700,"High Units","low Units")</f>
        <v>low Units</v>
      </c>
      <c r="U3563">
        <f>SUM(Table1[[#This Row],[Operating Profit]])/SUM(Table1[Operating Profit])*100</f>
        <v>4.1398813582864624E-2</v>
      </c>
      <c r="V3563">
        <f>SUM(Table1[[#This Row],[Price per Unit]]*Table1[[#This Row],[Units Sold]])</f>
        <v>34375</v>
      </c>
      <c r="W3563">
        <f>SUM(Table1[[#This Row],[Total Sales]]-Table1[[#This Row],[Operating Profit]])</f>
        <v>206250</v>
      </c>
      <c r="X3563">
        <f>SUM(Table1[[#This Row],[Total Sales]]-Table1[[#This Row],[Cost]])</f>
        <v>137500</v>
      </c>
      <c r="Y3563">
        <f>SUM(Table1[[#This Row],[profit/loss]])/SUM(Table1[profit/loss])</f>
        <v>4.1398813582864624E-4</v>
      </c>
    </row>
    <row r="3564" spans="1:25" x14ac:dyDescent="0.3">
      <c r="A3564" t="s">
        <v>25</v>
      </c>
      <c r="B3564" t="s">
        <v>17</v>
      </c>
      <c r="C3564">
        <v>1185732</v>
      </c>
      <c r="D3564" s="9">
        <v>44412</v>
      </c>
      <c r="E3564" s="8" t="str">
        <f>TEXT(Table1[[#This Row],[Invoice Date]],"dd-mm-yyyy")</f>
        <v>04-08-2021</v>
      </c>
      <c r="F3564" s="1" t="str">
        <f t="shared" si="220"/>
        <v>August</v>
      </c>
      <c r="G3564" s="1" t="str">
        <f t="shared" si="221"/>
        <v>2021</v>
      </c>
      <c r="H3564" s="1" t="str">
        <f t="shared" si="222"/>
        <v>Wednesday</v>
      </c>
      <c r="I3564" s="1" t="str">
        <f t="shared" si="223"/>
        <v>04</v>
      </c>
      <c r="J3564" t="s">
        <v>14</v>
      </c>
      <c r="K3564" t="s">
        <v>124</v>
      </c>
      <c r="L3564" t="s">
        <v>125</v>
      </c>
      <c r="M3564" t="s">
        <v>18</v>
      </c>
      <c r="N3564">
        <v>50</v>
      </c>
      <c r="O3564">
        <v>400</v>
      </c>
      <c r="P3564">
        <v>200000</v>
      </c>
      <c r="Q3564">
        <v>80000</v>
      </c>
      <c r="R3564">
        <v>0.4</v>
      </c>
      <c r="S3564" t="s">
        <v>17</v>
      </c>
      <c r="T3564" t="str">
        <f>IF(Table1[[#This Row],[Units Sold]]&gt; 700,"High Units","low Units")</f>
        <v>low Units</v>
      </c>
      <c r="U3564">
        <f>SUM(Table1[[#This Row],[Operating Profit]])/SUM(Table1[Operating Profit])*100</f>
        <v>2.4086582448212147E-2</v>
      </c>
      <c r="V3564">
        <f>SUM(Table1[[#This Row],[Price per Unit]]*Table1[[#This Row],[Units Sold]])</f>
        <v>20000</v>
      </c>
      <c r="W3564">
        <f>SUM(Table1[[#This Row],[Total Sales]]-Table1[[#This Row],[Operating Profit]])</f>
        <v>120000</v>
      </c>
      <c r="X3564">
        <f>SUM(Table1[[#This Row],[Total Sales]]-Table1[[#This Row],[Cost]])</f>
        <v>80000</v>
      </c>
      <c r="Y3564">
        <f>SUM(Table1[[#This Row],[profit/loss]])/SUM(Table1[profit/loss])</f>
        <v>2.4086582448212146E-4</v>
      </c>
    </row>
    <row r="3565" spans="1:25" x14ac:dyDescent="0.3">
      <c r="A3565" t="s">
        <v>25</v>
      </c>
      <c r="B3565" t="s">
        <v>17</v>
      </c>
      <c r="C3565">
        <v>1185732</v>
      </c>
      <c r="D3565" s="9">
        <v>44412</v>
      </c>
      <c r="E3565" s="8" t="str">
        <f>TEXT(Table1[[#This Row],[Invoice Date]],"dd-mm-yyyy")</f>
        <v>04-08-2021</v>
      </c>
      <c r="F3565" s="1" t="str">
        <f t="shared" si="220"/>
        <v>August</v>
      </c>
      <c r="G3565" s="1" t="str">
        <f t="shared" si="221"/>
        <v>2021</v>
      </c>
      <c r="H3565" s="1" t="str">
        <f t="shared" si="222"/>
        <v>Wednesday</v>
      </c>
      <c r="I3565" s="1" t="str">
        <f t="shared" si="223"/>
        <v>04</v>
      </c>
      <c r="J3565" t="s">
        <v>14</v>
      </c>
      <c r="K3565" t="s">
        <v>124</v>
      </c>
      <c r="L3565" t="s">
        <v>125</v>
      </c>
      <c r="M3565" t="s">
        <v>19</v>
      </c>
      <c r="N3565">
        <v>45</v>
      </c>
      <c r="O3565">
        <v>325</v>
      </c>
      <c r="P3565">
        <v>146250</v>
      </c>
      <c r="Q3565">
        <v>43875</v>
      </c>
      <c r="R3565">
        <v>0.3</v>
      </c>
      <c r="S3565" t="s">
        <v>17</v>
      </c>
      <c r="T3565" t="str">
        <f>IF(Table1[[#This Row],[Units Sold]]&gt; 700,"High Units","low Units")</f>
        <v>low Units</v>
      </c>
      <c r="U3565">
        <f>SUM(Table1[[#This Row],[Operating Profit]])/SUM(Table1[Operating Profit])*100</f>
        <v>1.3209985061441349E-2</v>
      </c>
      <c r="V3565">
        <f>SUM(Table1[[#This Row],[Price per Unit]]*Table1[[#This Row],[Units Sold]])</f>
        <v>14625</v>
      </c>
      <c r="W3565">
        <f>SUM(Table1[[#This Row],[Total Sales]]-Table1[[#This Row],[Operating Profit]])</f>
        <v>102375</v>
      </c>
      <c r="X3565">
        <f>SUM(Table1[[#This Row],[Total Sales]]-Table1[[#This Row],[Cost]])</f>
        <v>43875</v>
      </c>
      <c r="Y3565">
        <f>SUM(Table1[[#This Row],[profit/loss]])/SUM(Table1[profit/loss])</f>
        <v>1.3209985061441348E-4</v>
      </c>
    </row>
    <row r="3566" spans="1:25" x14ac:dyDescent="0.3">
      <c r="A3566" t="s">
        <v>25</v>
      </c>
      <c r="B3566" t="s">
        <v>17</v>
      </c>
      <c r="C3566">
        <v>1185732</v>
      </c>
      <c r="D3566" s="9">
        <v>44412</v>
      </c>
      <c r="E3566" s="8" t="str">
        <f>TEXT(Table1[[#This Row],[Invoice Date]],"dd-mm-yyyy")</f>
        <v>04-08-2021</v>
      </c>
      <c r="F3566" s="1" t="str">
        <f t="shared" si="220"/>
        <v>August</v>
      </c>
      <c r="G3566" s="1" t="str">
        <f t="shared" si="221"/>
        <v>2021</v>
      </c>
      <c r="H3566" s="1" t="str">
        <f t="shared" si="222"/>
        <v>Wednesday</v>
      </c>
      <c r="I3566" s="1" t="str">
        <f t="shared" si="223"/>
        <v>04</v>
      </c>
      <c r="J3566" t="s">
        <v>14</v>
      </c>
      <c r="K3566" t="s">
        <v>124</v>
      </c>
      <c r="L3566" t="s">
        <v>125</v>
      </c>
      <c r="M3566" t="s">
        <v>20</v>
      </c>
      <c r="N3566">
        <v>45</v>
      </c>
      <c r="O3566">
        <v>225</v>
      </c>
      <c r="P3566">
        <v>101250</v>
      </c>
      <c r="Q3566">
        <v>30375</v>
      </c>
      <c r="R3566">
        <v>0.3</v>
      </c>
      <c r="S3566" t="s">
        <v>17</v>
      </c>
      <c r="T3566" t="str">
        <f>IF(Table1[[#This Row],[Units Sold]]&gt; 700,"High Units","low Units")</f>
        <v>low Units</v>
      </c>
      <c r="U3566">
        <f>SUM(Table1[[#This Row],[Operating Profit]])/SUM(Table1[Operating Profit])*100</f>
        <v>9.1453742733055496E-3</v>
      </c>
      <c r="V3566">
        <f>SUM(Table1[[#This Row],[Price per Unit]]*Table1[[#This Row],[Units Sold]])</f>
        <v>10125</v>
      </c>
      <c r="W3566">
        <f>SUM(Table1[[#This Row],[Total Sales]]-Table1[[#This Row],[Operating Profit]])</f>
        <v>70875</v>
      </c>
      <c r="X3566">
        <f>SUM(Table1[[#This Row],[Total Sales]]-Table1[[#This Row],[Cost]])</f>
        <v>30375</v>
      </c>
      <c r="Y3566">
        <f>SUM(Table1[[#This Row],[profit/loss]])/SUM(Table1[profit/loss])</f>
        <v>9.1453742733055499E-5</v>
      </c>
    </row>
    <row r="3567" spans="1:25" x14ac:dyDescent="0.3">
      <c r="A3567" t="s">
        <v>25</v>
      </c>
      <c r="B3567" t="s">
        <v>17</v>
      </c>
      <c r="C3567">
        <v>1185732</v>
      </c>
      <c r="D3567" s="9">
        <v>44412</v>
      </c>
      <c r="E3567" s="8" t="str">
        <f>TEXT(Table1[[#This Row],[Invoice Date]],"dd-mm-yyyy")</f>
        <v>04-08-2021</v>
      </c>
      <c r="F3567" s="1" t="str">
        <f t="shared" si="220"/>
        <v>August</v>
      </c>
      <c r="G3567" s="1" t="str">
        <f t="shared" si="221"/>
        <v>2021</v>
      </c>
      <c r="H3567" s="1" t="str">
        <f t="shared" si="222"/>
        <v>Wednesday</v>
      </c>
      <c r="I3567" s="1" t="str">
        <f t="shared" si="223"/>
        <v>04</v>
      </c>
      <c r="J3567" t="s">
        <v>14</v>
      </c>
      <c r="K3567" t="s">
        <v>124</v>
      </c>
      <c r="L3567" t="s">
        <v>125</v>
      </c>
      <c r="M3567" t="s">
        <v>21</v>
      </c>
      <c r="N3567">
        <v>55</v>
      </c>
      <c r="O3567">
        <v>200</v>
      </c>
      <c r="P3567">
        <v>110000</v>
      </c>
      <c r="Q3567">
        <v>33000</v>
      </c>
      <c r="R3567">
        <v>0.3</v>
      </c>
      <c r="S3567" t="s">
        <v>17</v>
      </c>
      <c r="T3567" t="str">
        <f>IF(Table1[[#This Row],[Units Sold]]&gt; 700,"High Units","low Units")</f>
        <v>low Units</v>
      </c>
      <c r="U3567">
        <f>SUM(Table1[[#This Row],[Operating Profit]])/SUM(Table1[Operating Profit])*100</f>
        <v>9.9357152598875103E-3</v>
      </c>
      <c r="V3567">
        <f>SUM(Table1[[#This Row],[Price per Unit]]*Table1[[#This Row],[Units Sold]])</f>
        <v>11000</v>
      </c>
      <c r="W3567">
        <f>SUM(Table1[[#This Row],[Total Sales]]-Table1[[#This Row],[Operating Profit]])</f>
        <v>77000</v>
      </c>
      <c r="X3567">
        <f>SUM(Table1[[#This Row],[Total Sales]]-Table1[[#This Row],[Cost]])</f>
        <v>33000</v>
      </c>
      <c r="Y3567">
        <f>SUM(Table1[[#This Row],[profit/loss]])/SUM(Table1[profit/loss])</f>
        <v>9.9357152598875109E-5</v>
      </c>
    </row>
    <row r="3568" spans="1:25" x14ac:dyDescent="0.3">
      <c r="A3568" t="s">
        <v>25</v>
      </c>
      <c r="B3568" t="s">
        <v>17</v>
      </c>
      <c r="C3568">
        <v>1185732</v>
      </c>
      <c r="D3568" s="9">
        <v>44412</v>
      </c>
      <c r="E3568" s="8" t="str">
        <f>TEXT(Table1[[#This Row],[Invoice Date]],"dd-mm-yyyy")</f>
        <v>04-08-2021</v>
      </c>
      <c r="F3568" s="1" t="str">
        <f t="shared" si="220"/>
        <v>August</v>
      </c>
      <c r="G3568" s="1" t="str">
        <f t="shared" si="221"/>
        <v>2021</v>
      </c>
      <c r="H3568" s="1" t="str">
        <f t="shared" si="222"/>
        <v>Wednesday</v>
      </c>
      <c r="I3568" s="1" t="str">
        <f t="shared" si="223"/>
        <v>04</v>
      </c>
      <c r="J3568" t="s">
        <v>14</v>
      </c>
      <c r="K3568" t="s">
        <v>124</v>
      </c>
      <c r="L3568" t="s">
        <v>125</v>
      </c>
      <c r="M3568" t="s">
        <v>22</v>
      </c>
      <c r="N3568">
        <v>60</v>
      </c>
      <c r="O3568">
        <v>375</v>
      </c>
      <c r="P3568">
        <v>225000</v>
      </c>
      <c r="Q3568">
        <v>78750</v>
      </c>
      <c r="R3568">
        <v>0.35</v>
      </c>
      <c r="S3568" t="s">
        <v>17</v>
      </c>
      <c r="T3568" t="str">
        <f>IF(Table1[[#This Row],[Units Sold]]&gt; 700,"High Units","low Units")</f>
        <v>low Units</v>
      </c>
      <c r="U3568">
        <f>SUM(Table1[[#This Row],[Operating Profit]])/SUM(Table1[Operating Profit])*100</f>
        <v>2.3710229597458832E-2</v>
      </c>
      <c r="V3568">
        <f>SUM(Table1[[#This Row],[Price per Unit]]*Table1[[#This Row],[Units Sold]])</f>
        <v>22500</v>
      </c>
      <c r="W3568">
        <f>SUM(Table1[[#This Row],[Total Sales]]-Table1[[#This Row],[Operating Profit]])</f>
        <v>146250</v>
      </c>
      <c r="X3568">
        <f>SUM(Table1[[#This Row],[Total Sales]]-Table1[[#This Row],[Cost]])</f>
        <v>78750</v>
      </c>
      <c r="Y3568">
        <f>SUM(Table1[[#This Row],[profit/loss]])/SUM(Table1[profit/loss])</f>
        <v>2.3710229597458831E-4</v>
      </c>
    </row>
    <row r="3569" spans="1:25" x14ac:dyDescent="0.3">
      <c r="A3569" t="s">
        <v>25</v>
      </c>
      <c r="B3569" t="s">
        <v>17</v>
      </c>
      <c r="C3569">
        <v>1185732</v>
      </c>
      <c r="D3569" s="9">
        <v>44442</v>
      </c>
      <c r="E3569" s="8" t="str">
        <f>TEXT(Table1[[#This Row],[Invoice Date]],"dd-mm-yyyy")</f>
        <v>03-09-2021</v>
      </c>
      <c r="F3569" s="1" t="str">
        <f t="shared" si="220"/>
        <v>September</v>
      </c>
      <c r="G3569" s="1" t="str">
        <f t="shared" si="221"/>
        <v>2021</v>
      </c>
      <c r="H3569" s="1" t="str">
        <f t="shared" si="222"/>
        <v>Friday</v>
      </c>
      <c r="I3569" s="1" t="str">
        <f t="shared" si="223"/>
        <v>03</v>
      </c>
      <c r="J3569" t="s">
        <v>14</v>
      </c>
      <c r="K3569" t="s">
        <v>124</v>
      </c>
      <c r="L3569" t="s">
        <v>125</v>
      </c>
      <c r="M3569" t="s">
        <v>16</v>
      </c>
      <c r="N3569">
        <v>55</v>
      </c>
      <c r="O3569">
        <v>500</v>
      </c>
      <c r="P3569">
        <v>275000</v>
      </c>
      <c r="Q3569">
        <v>110000</v>
      </c>
      <c r="R3569">
        <v>0.4</v>
      </c>
      <c r="S3569" t="s">
        <v>17</v>
      </c>
      <c r="T3569" t="str">
        <f>IF(Table1[[#This Row],[Units Sold]]&gt; 700,"High Units","low Units")</f>
        <v>low Units</v>
      </c>
      <c r="U3569">
        <f>SUM(Table1[[#This Row],[Operating Profit]])/SUM(Table1[Operating Profit])*100</f>
        <v>3.3119050866291702E-2</v>
      </c>
      <c r="V3569">
        <f>SUM(Table1[[#This Row],[Price per Unit]]*Table1[[#This Row],[Units Sold]])</f>
        <v>27500</v>
      </c>
      <c r="W3569">
        <f>SUM(Table1[[#This Row],[Total Sales]]-Table1[[#This Row],[Operating Profit]])</f>
        <v>165000</v>
      </c>
      <c r="X3569">
        <f>SUM(Table1[[#This Row],[Total Sales]]-Table1[[#This Row],[Cost]])</f>
        <v>110000</v>
      </c>
      <c r="Y3569">
        <f>SUM(Table1[[#This Row],[profit/loss]])/SUM(Table1[profit/loss])</f>
        <v>3.31190508662917E-4</v>
      </c>
    </row>
    <row r="3570" spans="1:25" x14ac:dyDescent="0.3">
      <c r="A3570" t="s">
        <v>25</v>
      </c>
      <c r="B3570" t="s">
        <v>17</v>
      </c>
      <c r="C3570">
        <v>1185732</v>
      </c>
      <c r="D3570" s="9">
        <v>44442</v>
      </c>
      <c r="E3570" s="8" t="str">
        <f>TEXT(Table1[[#This Row],[Invoice Date]],"dd-mm-yyyy")</f>
        <v>03-09-2021</v>
      </c>
      <c r="F3570" s="1" t="str">
        <f t="shared" si="220"/>
        <v>September</v>
      </c>
      <c r="G3570" s="1" t="str">
        <f t="shared" si="221"/>
        <v>2021</v>
      </c>
      <c r="H3570" s="1" t="str">
        <f t="shared" si="222"/>
        <v>Friday</v>
      </c>
      <c r="I3570" s="1" t="str">
        <f t="shared" si="223"/>
        <v>03</v>
      </c>
      <c r="J3570" t="s">
        <v>14</v>
      </c>
      <c r="K3570" t="s">
        <v>124</v>
      </c>
      <c r="L3570" t="s">
        <v>125</v>
      </c>
      <c r="M3570" t="s">
        <v>18</v>
      </c>
      <c r="N3570">
        <v>50</v>
      </c>
      <c r="O3570">
        <v>300</v>
      </c>
      <c r="P3570">
        <v>150000</v>
      </c>
      <c r="Q3570">
        <v>60000</v>
      </c>
      <c r="R3570">
        <v>0.4</v>
      </c>
      <c r="S3570" t="s">
        <v>17</v>
      </c>
      <c r="T3570" t="str">
        <f>IF(Table1[[#This Row],[Units Sold]]&gt; 700,"High Units","low Units")</f>
        <v>low Units</v>
      </c>
      <c r="U3570">
        <f>SUM(Table1[[#This Row],[Operating Profit]])/SUM(Table1[Operating Profit])*100</f>
        <v>1.8064936836159111E-2</v>
      </c>
      <c r="V3570">
        <f>SUM(Table1[[#This Row],[Price per Unit]]*Table1[[#This Row],[Units Sold]])</f>
        <v>15000</v>
      </c>
      <c r="W3570">
        <f>SUM(Table1[[#This Row],[Total Sales]]-Table1[[#This Row],[Operating Profit]])</f>
        <v>90000</v>
      </c>
      <c r="X3570">
        <f>SUM(Table1[[#This Row],[Total Sales]]-Table1[[#This Row],[Cost]])</f>
        <v>60000</v>
      </c>
      <c r="Y3570">
        <f>SUM(Table1[[#This Row],[profit/loss]])/SUM(Table1[profit/loss])</f>
        <v>1.8064936836159111E-4</v>
      </c>
    </row>
    <row r="3571" spans="1:25" x14ac:dyDescent="0.3">
      <c r="A3571" t="s">
        <v>25</v>
      </c>
      <c r="B3571" t="s">
        <v>17</v>
      </c>
      <c r="C3571">
        <v>1185732</v>
      </c>
      <c r="D3571" s="9">
        <v>44442</v>
      </c>
      <c r="E3571" s="8" t="str">
        <f>TEXT(Table1[[#This Row],[Invoice Date]],"dd-mm-yyyy")</f>
        <v>03-09-2021</v>
      </c>
      <c r="F3571" s="1" t="str">
        <f t="shared" si="220"/>
        <v>September</v>
      </c>
      <c r="G3571" s="1" t="str">
        <f t="shared" si="221"/>
        <v>2021</v>
      </c>
      <c r="H3571" s="1" t="str">
        <f t="shared" si="222"/>
        <v>Friday</v>
      </c>
      <c r="I3571" s="1" t="str">
        <f t="shared" si="223"/>
        <v>03</v>
      </c>
      <c r="J3571" t="s">
        <v>14</v>
      </c>
      <c r="K3571" t="s">
        <v>124</v>
      </c>
      <c r="L3571" t="s">
        <v>125</v>
      </c>
      <c r="M3571" t="s">
        <v>19</v>
      </c>
      <c r="N3571">
        <v>45</v>
      </c>
      <c r="O3571">
        <v>200</v>
      </c>
      <c r="P3571">
        <v>90000</v>
      </c>
      <c r="Q3571">
        <v>27000</v>
      </c>
      <c r="R3571">
        <v>0.3</v>
      </c>
      <c r="S3571" t="s">
        <v>17</v>
      </c>
      <c r="T3571" t="str">
        <f>IF(Table1[[#This Row],[Units Sold]]&gt; 700,"High Units","low Units")</f>
        <v>low Units</v>
      </c>
      <c r="U3571">
        <f>SUM(Table1[[#This Row],[Operating Profit]])/SUM(Table1[Operating Profit])*100</f>
        <v>8.1292215762715989E-3</v>
      </c>
      <c r="V3571">
        <f>SUM(Table1[[#This Row],[Price per Unit]]*Table1[[#This Row],[Units Sold]])</f>
        <v>9000</v>
      </c>
      <c r="W3571">
        <f>SUM(Table1[[#This Row],[Total Sales]]-Table1[[#This Row],[Operating Profit]])</f>
        <v>63000</v>
      </c>
      <c r="X3571">
        <f>SUM(Table1[[#This Row],[Total Sales]]-Table1[[#This Row],[Cost]])</f>
        <v>27000</v>
      </c>
      <c r="Y3571">
        <f>SUM(Table1[[#This Row],[profit/loss]])/SUM(Table1[profit/loss])</f>
        <v>8.1292215762715996E-5</v>
      </c>
    </row>
    <row r="3572" spans="1:25" x14ac:dyDescent="0.3">
      <c r="A3572" t="s">
        <v>25</v>
      </c>
      <c r="B3572" t="s">
        <v>17</v>
      </c>
      <c r="C3572">
        <v>1185732</v>
      </c>
      <c r="D3572" s="9">
        <v>44442</v>
      </c>
      <c r="E3572" s="8" t="str">
        <f>TEXT(Table1[[#This Row],[Invoice Date]],"dd-mm-yyyy")</f>
        <v>03-09-2021</v>
      </c>
      <c r="F3572" s="1" t="str">
        <f t="shared" si="220"/>
        <v>September</v>
      </c>
      <c r="G3572" s="1" t="str">
        <f t="shared" si="221"/>
        <v>2021</v>
      </c>
      <c r="H3572" s="1" t="str">
        <f t="shared" si="222"/>
        <v>Friday</v>
      </c>
      <c r="I3572" s="1" t="str">
        <f t="shared" si="223"/>
        <v>03</v>
      </c>
      <c r="J3572" t="s">
        <v>14</v>
      </c>
      <c r="K3572" t="s">
        <v>124</v>
      </c>
      <c r="L3572" t="s">
        <v>125</v>
      </c>
      <c r="M3572" t="s">
        <v>20</v>
      </c>
      <c r="N3572">
        <v>45</v>
      </c>
      <c r="O3572">
        <v>175</v>
      </c>
      <c r="P3572">
        <v>78750</v>
      </c>
      <c r="Q3572">
        <v>23625</v>
      </c>
      <c r="R3572">
        <v>0.3</v>
      </c>
      <c r="S3572" t="s">
        <v>17</v>
      </c>
      <c r="T3572" t="str">
        <f>IF(Table1[[#This Row],[Units Sold]]&gt; 700,"High Units","low Units")</f>
        <v>low Units</v>
      </c>
      <c r="U3572">
        <f>SUM(Table1[[#This Row],[Operating Profit]])/SUM(Table1[Operating Profit])*100</f>
        <v>7.113068879237649E-3</v>
      </c>
      <c r="V3572">
        <f>SUM(Table1[[#This Row],[Price per Unit]]*Table1[[#This Row],[Units Sold]])</f>
        <v>7875</v>
      </c>
      <c r="W3572">
        <f>SUM(Table1[[#This Row],[Total Sales]]-Table1[[#This Row],[Operating Profit]])</f>
        <v>55125</v>
      </c>
      <c r="X3572">
        <f>SUM(Table1[[#This Row],[Total Sales]]-Table1[[#This Row],[Cost]])</f>
        <v>23625</v>
      </c>
      <c r="Y3572">
        <f>SUM(Table1[[#This Row],[profit/loss]])/SUM(Table1[profit/loss])</f>
        <v>7.1130688792376493E-5</v>
      </c>
    </row>
    <row r="3573" spans="1:25" x14ac:dyDescent="0.3">
      <c r="A3573" t="s">
        <v>25</v>
      </c>
      <c r="B3573" t="s">
        <v>17</v>
      </c>
      <c r="C3573">
        <v>1185732</v>
      </c>
      <c r="D3573" s="9">
        <v>44442</v>
      </c>
      <c r="E3573" s="8" t="str">
        <f>TEXT(Table1[[#This Row],[Invoice Date]],"dd-mm-yyyy")</f>
        <v>03-09-2021</v>
      </c>
      <c r="F3573" s="1" t="str">
        <f t="shared" si="220"/>
        <v>September</v>
      </c>
      <c r="G3573" s="1" t="str">
        <f t="shared" si="221"/>
        <v>2021</v>
      </c>
      <c r="H3573" s="1" t="str">
        <f t="shared" si="222"/>
        <v>Friday</v>
      </c>
      <c r="I3573" s="1" t="str">
        <f t="shared" si="223"/>
        <v>03</v>
      </c>
      <c r="J3573" t="s">
        <v>14</v>
      </c>
      <c r="K3573" t="s">
        <v>124</v>
      </c>
      <c r="L3573" t="s">
        <v>125</v>
      </c>
      <c r="M3573" t="s">
        <v>21</v>
      </c>
      <c r="N3573">
        <v>55</v>
      </c>
      <c r="O3573">
        <v>175</v>
      </c>
      <c r="P3573">
        <v>96250</v>
      </c>
      <c r="Q3573">
        <v>28875</v>
      </c>
      <c r="R3573">
        <v>0.3</v>
      </c>
      <c r="S3573" t="s">
        <v>17</v>
      </c>
      <c r="T3573" t="str">
        <f>IF(Table1[[#This Row],[Units Sold]]&gt; 700,"High Units","low Units")</f>
        <v>low Units</v>
      </c>
      <c r="U3573">
        <f>SUM(Table1[[#This Row],[Operating Profit]])/SUM(Table1[Operating Profit])*100</f>
        <v>8.6937508524015713E-3</v>
      </c>
      <c r="V3573">
        <f>SUM(Table1[[#This Row],[Price per Unit]]*Table1[[#This Row],[Units Sold]])</f>
        <v>9625</v>
      </c>
      <c r="W3573">
        <f>SUM(Table1[[#This Row],[Total Sales]]-Table1[[#This Row],[Operating Profit]])</f>
        <v>67375</v>
      </c>
      <c r="X3573">
        <f>SUM(Table1[[#This Row],[Total Sales]]-Table1[[#This Row],[Cost]])</f>
        <v>28875</v>
      </c>
      <c r="Y3573">
        <f>SUM(Table1[[#This Row],[profit/loss]])/SUM(Table1[profit/loss])</f>
        <v>8.6937508524015714E-5</v>
      </c>
    </row>
    <row r="3574" spans="1:25" x14ac:dyDescent="0.3">
      <c r="A3574" t="s">
        <v>25</v>
      </c>
      <c r="B3574" t="s">
        <v>17</v>
      </c>
      <c r="C3574">
        <v>1185732</v>
      </c>
      <c r="D3574" s="9">
        <v>44442</v>
      </c>
      <c r="E3574" s="8" t="str">
        <f>TEXT(Table1[[#This Row],[Invoice Date]],"dd-mm-yyyy")</f>
        <v>03-09-2021</v>
      </c>
      <c r="F3574" s="1" t="str">
        <f t="shared" si="220"/>
        <v>September</v>
      </c>
      <c r="G3574" s="1" t="str">
        <f t="shared" si="221"/>
        <v>2021</v>
      </c>
      <c r="H3574" s="1" t="str">
        <f t="shared" si="222"/>
        <v>Friday</v>
      </c>
      <c r="I3574" s="1" t="str">
        <f t="shared" si="223"/>
        <v>03</v>
      </c>
      <c r="J3574" t="s">
        <v>14</v>
      </c>
      <c r="K3574" t="s">
        <v>124</v>
      </c>
      <c r="L3574" t="s">
        <v>125</v>
      </c>
      <c r="M3574" t="s">
        <v>22</v>
      </c>
      <c r="N3574">
        <v>60</v>
      </c>
      <c r="O3574">
        <v>275</v>
      </c>
      <c r="P3574">
        <v>165000</v>
      </c>
      <c r="Q3574">
        <v>57750</v>
      </c>
      <c r="R3574">
        <v>0.35</v>
      </c>
      <c r="S3574" t="s">
        <v>17</v>
      </c>
      <c r="T3574" t="str">
        <f>IF(Table1[[#This Row],[Units Sold]]&gt; 700,"High Units","low Units")</f>
        <v>low Units</v>
      </c>
      <c r="U3574">
        <f>SUM(Table1[[#This Row],[Operating Profit]])/SUM(Table1[Operating Profit])*100</f>
        <v>1.7387501704803143E-2</v>
      </c>
      <c r="V3574">
        <f>SUM(Table1[[#This Row],[Price per Unit]]*Table1[[#This Row],[Units Sold]])</f>
        <v>16500</v>
      </c>
      <c r="W3574">
        <f>SUM(Table1[[#This Row],[Total Sales]]-Table1[[#This Row],[Operating Profit]])</f>
        <v>107250</v>
      </c>
      <c r="X3574">
        <f>SUM(Table1[[#This Row],[Total Sales]]-Table1[[#This Row],[Cost]])</f>
        <v>57750</v>
      </c>
      <c r="Y3574">
        <f>SUM(Table1[[#This Row],[profit/loss]])/SUM(Table1[profit/loss])</f>
        <v>1.7387501704803143E-4</v>
      </c>
    </row>
    <row r="3575" spans="1:25" x14ac:dyDescent="0.3">
      <c r="A3575" t="s">
        <v>25</v>
      </c>
      <c r="B3575" t="s">
        <v>17</v>
      </c>
      <c r="C3575">
        <v>1185732</v>
      </c>
      <c r="D3575" s="9">
        <v>44474</v>
      </c>
      <c r="E3575" s="8" t="str">
        <f>TEXT(Table1[[#This Row],[Invoice Date]],"dd-mm-yyyy")</f>
        <v>05-10-2021</v>
      </c>
      <c r="F3575" s="1" t="str">
        <f t="shared" si="220"/>
        <v>October</v>
      </c>
      <c r="G3575" s="1" t="str">
        <f t="shared" si="221"/>
        <v>2021</v>
      </c>
      <c r="H3575" s="1" t="str">
        <f t="shared" si="222"/>
        <v>Tuesday</v>
      </c>
      <c r="I3575" s="1" t="str">
        <f t="shared" si="223"/>
        <v>05</v>
      </c>
      <c r="J3575" t="s">
        <v>14</v>
      </c>
      <c r="K3575" t="s">
        <v>124</v>
      </c>
      <c r="L3575" t="s">
        <v>125</v>
      </c>
      <c r="M3575" t="s">
        <v>16</v>
      </c>
      <c r="N3575">
        <v>60</v>
      </c>
      <c r="O3575">
        <v>450</v>
      </c>
      <c r="P3575">
        <v>270000</v>
      </c>
      <c r="Q3575">
        <v>108000</v>
      </c>
      <c r="R3575">
        <v>0.4</v>
      </c>
      <c r="S3575" t="s">
        <v>17</v>
      </c>
      <c r="T3575" t="str">
        <f>IF(Table1[[#This Row],[Units Sold]]&gt; 700,"High Units","low Units")</f>
        <v>low Units</v>
      </c>
      <c r="U3575">
        <f>SUM(Table1[[#This Row],[Operating Profit]])/SUM(Table1[Operating Profit])*100</f>
        <v>3.2516886305086395E-2</v>
      </c>
      <c r="V3575">
        <f>SUM(Table1[[#This Row],[Price per Unit]]*Table1[[#This Row],[Units Sold]])</f>
        <v>27000</v>
      </c>
      <c r="W3575">
        <f>SUM(Table1[[#This Row],[Total Sales]]-Table1[[#This Row],[Operating Profit]])</f>
        <v>162000</v>
      </c>
      <c r="X3575">
        <f>SUM(Table1[[#This Row],[Total Sales]]-Table1[[#This Row],[Cost]])</f>
        <v>108000</v>
      </c>
      <c r="Y3575">
        <f>SUM(Table1[[#This Row],[profit/loss]])/SUM(Table1[profit/loss])</f>
        <v>3.2516886305086398E-4</v>
      </c>
    </row>
    <row r="3576" spans="1:25" x14ac:dyDescent="0.3">
      <c r="A3576" t="s">
        <v>25</v>
      </c>
      <c r="B3576" t="s">
        <v>17</v>
      </c>
      <c r="C3576">
        <v>1185732</v>
      </c>
      <c r="D3576" s="9">
        <v>44474</v>
      </c>
      <c r="E3576" s="8" t="str">
        <f>TEXT(Table1[[#This Row],[Invoice Date]],"dd-mm-yyyy")</f>
        <v>05-10-2021</v>
      </c>
      <c r="F3576" s="1" t="str">
        <f t="shared" si="220"/>
        <v>October</v>
      </c>
      <c r="G3576" s="1" t="str">
        <f t="shared" si="221"/>
        <v>2021</v>
      </c>
      <c r="H3576" s="1" t="str">
        <f t="shared" si="222"/>
        <v>Tuesday</v>
      </c>
      <c r="I3576" s="1" t="str">
        <f t="shared" si="223"/>
        <v>05</v>
      </c>
      <c r="J3576" t="s">
        <v>14</v>
      </c>
      <c r="K3576" t="s">
        <v>124</v>
      </c>
      <c r="L3576" t="s">
        <v>125</v>
      </c>
      <c r="M3576" t="s">
        <v>18</v>
      </c>
      <c r="N3576">
        <v>55</v>
      </c>
      <c r="O3576">
        <v>275</v>
      </c>
      <c r="P3576">
        <v>151250</v>
      </c>
      <c r="Q3576">
        <v>60500</v>
      </c>
      <c r="R3576">
        <v>0.4</v>
      </c>
      <c r="S3576" t="s">
        <v>17</v>
      </c>
      <c r="T3576" t="str">
        <f>IF(Table1[[#This Row],[Units Sold]]&gt; 700,"High Units","low Units")</f>
        <v>low Units</v>
      </c>
      <c r="U3576">
        <f>SUM(Table1[[#This Row],[Operating Profit]])/SUM(Table1[Operating Profit])*100</f>
        <v>1.8215477976460434E-2</v>
      </c>
      <c r="V3576">
        <f>SUM(Table1[[#This Row],[Price per Unit]]*Table1[[#This Row],[Units Sold]])</f>
        <v>15125</v>
      </c>
      <c r="W3576">
        <f>SUM(Table1[[#This Row],[Total Sales]]-Table1[[#This Row],[Operating Profit]])</f>
        <v>90750</v>
      </c>
      <c r="X3576">
        <f>SUM(Table1[[#This Row],[Total Sales]]-Table1[[#This Row],[Cost]])</f>
        <v>60500</v>
      </c>
      <c r="Y3576">
        <f>SUM(Table1[[#This Row],[profit/loss]])/SUM(Table1[profit/loss])</f>
        <v>1.8215477976460436E-4</v>
      </c>
    </row>
    <row r="3577" spans="1:25" x14ac:dyDescent="0.3">
      <c r="A3577" t="s">
        <v>25</v>
      </c>
      <c r="B3577" t="s">
        <v>17</v>
      </c>
      <c r="C3577">
        <v>1185732</v>
      </c>
      <c r="D3577" s="9">
        <v>44474</v>
      </c>
      <c r="E3577" s="8" t="str">
        <f>TEXT(Table1[[#This Row],[Invoice Date]],"dd-mm-yyyy")</f>
        <v>05-10-2021</v>
      </c>
      <c r="F3577" s="1" t="str">
        <f t="shared" si="220"/>
        <v>October</v>
      </c>
      <c r="G3577" s="1" t="str">
        <f t="shared" si="221"/>
        <v>2021</v>
      </c>
      <c r="H3577" s="1" t="str">
        <f t="shared" si="222"/>
        <v>Tuesday</v>
      </c>
      <c r="I3577" s="1" t="str">
        <f t="shared" si="223"/>
        <v>05</v>
      </c>
      <c r="J3577" t="s">
        <v>14</v>
      </c>
      <c r="K3577" t="s">
        <v>124</v>
      </c>
      <c r="L3577" t="s">
        <v>125</v>
      </c>
      <c r="M3577" t="s">
        <v>19</v>
      </c>
      <c r="N3577">
        <v>55</v>
      </c>
      <c r="O3577">
        <v>175</v>
      </c>
      <c r="P3577">
        <v>96250</v>
      </c>
      <c r="Q3577">
        <v>28875</v>
      </c>
      <c r="R3577">
        <v>0.3</v>
      </c>
      <c r="S3577" t="s">
        <v>17</v>
      </c>
      <c r="T3577" t="str">
        <f>IF(Table1[[#This Row],[Units Sold]]&gt; 700,"High Units","low Units")</f>
        <v>low Units</v>
      </c>
      <c r="U3577">
        <f>SUM(Table1[[#This Row],[Operating Profit]])/SUM(Table1[Operating Profit])*100</f>
        <v>8.6937508524015713E-3</v>
      </c>
      <c r="V3577">
        <f>SUM(Table1[[#This Row],[Price per Unit]]*Table1[[#This Row],[Units Sold]])</f>
        <v>9625</v>
      </c>
      <c r="W3577">
        <f>SUM(Table1[[#This Row],[Total Sales]]-Table1[[#This Row],[Operating Profit]])</f>
        <v>67375</v>
      </c>
      <c r="X3577">
        <f>SUM(Table1[[#This Row],[Total Sales]]-Table1[[#This Row],[Cost]])</f>
        <v>28875</v>
      </c>
      <c r="Y3577">
        <f>SUM(Table1[[#This Row],[profit/loss]])/SUM(Table1[profit/loss])</f>
        <v>8.6937508524015714E-5</v>
      </c>
    </row>
    <row r="3578" spans="1:25" x14ac:dyDescent="0.3">
      <c r="A3578" t="s">
        <v>25</v>
      </c>
      <c r="B3578" t="s">
        <v>17</v>
      </c>
      <c r="C3578">
        <v>1185732</v>
      </c>
      <c r="D3578" s="9">
        <v>44474</v>
      </c>
      <c r="E3578" s="8" t="str">
        <f>TEXT(Table1[[#This Row],[Invoice Date]],"dd-mm-yyyy")</f>
        <v>05-10-2021</v>
      </c>
      <c r="F3578" s="1" t="str">
        <f t="shared" si="220"/>
        <v>October</v>
      </c>
      <c r="G3578" s="1" t="str">
        <f t="shared" si="221"/>
        <v>2021</v>
      </c>
      <c r="H3578" s="1" t="str">
        <f t="shared" si="222"/>
        <v>Tuesday</v>
      </c>
      <c r="I3578" s="1" t="str">
        <f t="shared" si="223"/>
        <v>05</v>
      </c>
      <c r="J3578" t="s">
        <v>14</v>
      </c>
      <c r="K3578" t="s">
        <v>124</v>
      </c>
      <c r="L3578" t="s">
        <v>125</v>
      </c>
      <c r="M3578" t="s">
        <v>20</v>
      </c>
      <c r="N3578">
        <v>55</v>
      </c>
      <c r="O3578">
        <v>150</v>
      </c>
      <c r="P3578">
        <v>82500</v>
      </c>
      <c r="Q3578">
        <v>24750</v>
      </c>
      <c r="R3578">
        <v>0.3</v>
      </c>
      <c r="S3578" t="s">
        <v>17</v>
      </c>
      <c r="T3578" t="str">
        <f>IF(Table1[[#This Row],[Units Sold]]&gt; 700,"High Units","low Units")</f>
        <v>low Units</v>
      </c>
      <c r="U3578">
        <f>SUM(Table1[[#This Row],[Operating Profit]])/SUM(Table1[Operating Profit])*100</f>
        <v>7.4517864449156332E-3</v>
      </c>
      <c r="V3578">
        <f>SUM(Table1[[#This Row],[Price per Unit]]*Table1[[#This Row],[Units Sold]])</f>
        <v>8250</v>
      </c>
      <c r="W3578">
        <f>SUM(Table1[[#This Row],[Total Sales]]-Table1[[#This Row],[Operating Profit]])</f>
        <v>57750</v>
      </c>
      <c r="X3578">
        <f>SUM(Table1[[#This Row],[Total Sales]]-Table1[[#This Row],[Cost]])</f>
        <v>24750</v>
      </c>
      <c r="Y3578">
        <f>SUM(Table1[[#This Row],[profit/loss]])/SUM(Table1[profit/loss])</f>
        <v>7.4517864449156332E-5</v>
      </c>
    </row>
    <row r="3579" spans="1:25" x14ac:dyDescent="0.3">
      <c r="A3579" t="s">
        <v>25</v>
      </c>
      <c r="B3579" t="s">
        <v>17</v>
      </c>
      <c r="C3579">
        <v>1185732</v>
      </c>
      <c r="D3579" s="9">
        <v>44474</v>
      </c>
      <c r="E3579" s="8" t="str">
        <f>TEXT(Table1[[#This Row],[Invoice Date]],"dd-mm-yyyy")</f>
        <v>05-10-2021</v>
      </c>
      <c r="F3579" s="1" t="str">
        <f t="shared" si="220"/>
        <v>October</v>
      </c>
      <c r="G3579" s="1" t="str">
        <f t="shared" si="221"/>
        <v>2021</v>
      </c>
      <c r="H3579" s="1" t="str">
        <f t="shared" si="222"/>
        <v>Tuesday</v>
      </c>
      <c r="I3579" s="1" t="str">
        <f t="shared" si="223"/>
        <v>05</v>
      </c>
      <c r="J3579" t="s">
        <v>14</v>
      </c>
      <c r="K3579" t="s">
        <v>124</v>
      </c>
      <c r="L3579" t="s">
        <v>125</v>
      </c>
      <c r="M3579" t="s">
        <v>21</v>
      </c>
      <c r="N3579">
        <v>65</v>
      </c>
      <c r="O3579">
        <v>150</v>
      </c>
      <c r="P3579">
        <v>97500</v>
      </c>
      <c r="Q3579">
        <v>29250</v>
      </c>
      <c r="R3579">
        <v>0.3</v>
      </c>
      <c r="S3579" t="s">
        <v>17</v>
      </c>
      <c r="T3579" t="str">
        <f>IF(Table1[[#This Row],[Units Sold]]&gt; 700,"High Units","low Units")</f>
        <v>low Units</v>
      </c>
      <c r="U3579">
        <f>SUM(Table1[[#This Row],[Operating Profit]])/SUM(Table1[Operating Profit])*100</f>
        <v>8.8066567076275654E-3</v>
      </c>
      <c r="V3579">
        <f>SUM(Table1[[#This Row],[Price per Unit]]*Table1[[#This Row],[Units Sold]])</f>
        <v>9750</v>
      </c>
      <c r="W3579">
        <f>SUM(Table1[[#This Row],[Total Sales]]-Table1[[#This Row],[Operating Profit]])</f>
        <v>68250</v>
      </c>
      <c r="X3579">
        <f>SUM(Table1[[#This Row],[Total Sales]]-Table1[[#This Row],[Cost]])</f>
        <v>29250</v>
      </c>
      <c r="Y3579">
        <f>SUM(Table1[[#This Row],[profit/loss]])/SUM(Table1[profit/loss])</f>
        <v>8.806656707627566E-5</v>
      </c>
    </row>
    <row r="3580" spans="1:25" x14ac:dyDescent="0.3">
      <c r="A3580" t="s">
        <v>13</v>
      </c>
      <c r="B3580" t="s">
        <v>17</v>
      </c>
      <c r="C3580">
        <v>1185732</v>
      </c>
      <c r="D3580" s="9">
        <v>44474</v>
      </c>
      <c r="E3580" s="8" t="str">
        <f>TEXT(Table1[[#This Row],[Invoice Date]],"dd-mm-yyyy")</f>
        <v>05-10-2021</v>
      </c>
      <c r="F3580" s="1" t="str">
        <f t="shared" si="220"/>
        <v>October</v>
      </c>
      <c r="G3580" s="1" t="str">
        <f t="shared" si="221"/>
        <v>2021</v>
      </c>
      <c r="H3580" s="1" t="str">
        <f t="shared" si="222"/>
        <v>Tuesday</v>
      </c>
      <c r="I3580" s="1" t="str">
        <f t="shared" si="223"/>
        <v>05</v>
      </c>
      <c r="J3580" t="s">
        <v>14</v>
      </c>
      <c r="K3580" t="s">
        <v>124</v>
      </c>
      <c r="L3580" t="s">
        <v>125</v>
      </c>
      <c r="M3580" t="s">
        <v>22</v>
      </c>
      <c r="N3580">
        <v>70</v>
      </c>
      <c r="O3580">
        <v>275</v>
      </c>
      <c r="P3580">
        <v>192500</v>
      </c>
      <c r="Q3580">
        <v>67375</v>
      </c>
      <c r="R3580">
        <v>0.35</v>
      </c>
      <c r="S3580" t="s">
        <v>17</v>
      </c>
      <c r="T3580" t="str">
        <f>IF(Table1[[#This Row],[Units Sold]]&gt; 700,"High Units","low Units")</f>
        <v>low Units</v>
      </c>
      <c r="U3580">
        <f>SUM(Table1[[#This Row],[Operating Profit]])/SUM(Table1[Operating Profit])*100</f>
        <v>2.0285418655603668E-2</v>
      </c>
      <c r="V3580">
        <f>SUM(Table1[[#This Row],[Price per Unit]]*Table1[[#This Row],[Units Sold]])</f>
        <v>19250</v>
      </c>
      <c r="W3580">
        <f>SUM(Table1[[#This Row],[Total Sales]]-Table1[[#This Row],[Operating Profit]])</f>
        <v>125125</v>
      </c>
      <c r="X3580">
        <f>SUM(Table1[[#This Row],[Total Sales]]-Table1[[#This Row],[Cost]])</f>
        <v>67375</v>
      </c>
      <c r="Y3580">
        <f>SUM(Table1[[#This Row],[profit/loss]])/SUM(Table1[profit/loss])</f>
        <v>2.0285418655603668E-4</v>
      </c>
    </row>
    <row r="3581" spans="1:25" x14ac:dyDescent="0.3">
      <c r="A3581" t="s">
        <v>13</v>
      </c>
      <c r="B3581" t="s">
        <v>17</v>
      </c>
      <c r="C3581">
        <v>1185732</v>
      </c>
      <c r="D3581" s="9">
        <v>44504</v>
      </c>
      <c r="E3581" s="8" t="str">
        <f>TEXT(Table1[[#This Row],[Invoice Date]],"dd-mm-yyyy")</f>
        <v>04-11-2021</v>
      </c>
      <c r="F3581" s="1" t="str">
        <f t="shared" si="220"/>
        <v>November</v>
      </c>
      <c r="G3581" s="1" t="str">
        <f t="shared" si="221"/>
        <v>2021</v>
      </c>
      <c r="H3581" s="1" t="str">
        <f t="shared" si="222"/>
        <v>Thursday</v>
      </c>
      <c r="I3581" s="1" t="str">
        <f t="shared" si="223"/>
        <v>04</v>
      </c>
      <c r="J3581" t="s">
        <v>14</v>
      </c>
      <c r="K3581" t="s">
        <v>124</v>
      </c>
      <c r="L3581" t="s">
        <v>125</v>
      </c>
      <c r="M3581" t="s">
        <v>16</v>
      </c>
      <c r="N3581">
        <v>65</v>
      </c>
      <c r="O3581">
        <v>425</v>
      </c>
      <c r="P3581">
        <v>276250</v>
      </c>
      <c r="Q3581">
        <v>110500</v>
      </c>
      <c r="R3581">
        <v>0.4</v>
      </c>
      <c r="S3581" t="s">
        <v>17</v>
      </c>
      <c r="T3581" t="str">
        <f>IF(Table1[[#This Row],[Units Sold]]&gt; 700,"High Units","low Units")</f>
        <v>low Units</v>
      </c>
      <c r="U3581">
        <f>SUM(Table1[[#This Row],[Operating Profit]])/SUM(Table1[Operating Profit])*100</f>
        <v>3.3269592006593025E-2</v>
      </c>
      <c r="V3581">
        <f>SUM(Table1[[#This Row],[Price per Unit]]*Table1[[#This Row],[Units Sold]])</f>
        <v>27625</v>
      </c>
      <c r="W3581">
        <f>SUM(Table1[[#This Row],[Total Sales]]-Table1[[#This Row],[Operating Profit]])</f>
        <v>165750</v>
      </c>
      <c r="X3581">
        <f>SUM(Table1[[#This Row],[Total Sales]]-Table1[[#This Row],[Cost]])</f>
        <v>110500</v>
      </c>
      <c r="Y3581">
        <f>SUM(Table1[[#This Row],[profit/loss]])/SUM(Table1[profit/loss])</f>
        <v>3.3269592006593028E-4</v>
      </c>
    </row>
    <row r="3582" spans="1:25" x14ac:dyDescent="0.3">
      <c r="A3582" t="s">
        <v>13</v>
      </c>
      <c r="B3582" t="s">
        <v>17</v>
      </c>
      <c r="C3582">
        <v>1185732</v>
      </c>
      <c r="D3582" s="9">
        <v>44504</v>
      </c>
      <c r="E3582" s="8" t="str">
        <f>TEXT(Table1[[#This Row],[Invoice Date]],"dd-mm-yyyy")</f>
        <v>04-11-2021</v>
      </c>
      <c r="F3582" s="1" t="str">
        <f t="shared" si="220"/>
        <v>November</v>
      </c>
      <c r="G3582" s="1" t="str">
        <f t="shared" si="221"/>
        <v>2021</v>
      </c>
      <c r="H3582" s="1" t="str">
        <f t="shared" si="222"/>
        <v>Thursday</v>
      </c>
      <c r="I3582" s="1" t="str">
        <f t="shared" si="223"/>
        <v>04</v>
      </c>
      <c r="J3582" t="s">
        <v>14</v>
      </c>
      <c r="K3582" t="s">
        <v>124</v>
      </c>
      <c r="L3582" t="s">
        <v>125</v>
      </c>
      <c r="M3582" t="s">
        <v>18</v>
      </c>
      <c r="N3582">
        <v>55</v>
      </c>
      <c r="O3582">
        <v>300</v>
      </c>
      <c r="P3582">
        <v>165000</v>
      </c>
      <c r="Q3582">
        <v>66000</v>
      </c>
      <c r="R3582">
        <v>0.4</v>
      </c>
      <c r="S3582" t="s">
        <v>17</v>
      </c>
      <c r="T3582" t="str">
        <f>IF(Table1[[#This Row],[Units Sold]]&gt; 700,"High Units","low Units")</f>
        <v>low Units</v>
      </c>
      <c r="U3582">
        <f>SUM(Table1[[#This Row],[Operating Profit]])/SUM(Table1[Operating Profit])*100</f>
        <v>1.9871430519775021E-2</v>
      </c>
      <c r="V3582">
        <f>SUM(Table1[[#This Row],[Price per Unit]]*Table1[[#This Row],[Units Sold]])</f>
        <v>16500</v>
      </c>
      <c r="W3582">
        <f>SUM(Table1[[#This Row],[Total Sales]]-Table1[[#This Row],[Operating Profit]])</f>
        <v>99000</v>
      </c>
      <c r="X3582">
        <f>SUM(Table1[[#This Row],[Total Sales]]-Table1[[#This Row],[Cost]])</f>
        <v>66000</v>
      </c>
      <c r="Y3582">
        <f>SUM(Table1[[#This Row],[profit/loss]])/SUM(Table1[profit/loss])</f>
        <v>1.9871430519775022E-4</v>
      </c>
    </row>
    <row r="3583" spans="1:25" x14ac:dyDescent="0.3">
      <c r="A3583" t="s">
        <v>13</v>
      </c>
      <c r="B3583" t="s">
        <v>17</v>
      </c>
      <c r="C3583">
        <v>1185732</v>
      </c>
      <c r="D3583" s="9">
        <v>44504</v>
      </c>
      <c r="E3583" s="8" t="str">
        <f>TEXT(Table1[[#This Row],[Invoice Date]],"dd-mm-yyyy")</f>
        <v>04-11-2021</v>
      </c>
      <c r="F3583" s="1" t="str">
        <f t="shared" si="220"/>
        <v>November</v>
      </c>
      <c r="G3583" s="1" t="str">
        <f t="shared" si="221"/>
        <v>2021</v>
      </c>
      <c r="H3583" s="1" t="str">
        <f t="shared" si="222"/>
        <v>Thursday</v>
      </c>
      <c r="I3583" s="1" t="str">
        <f t="shared" si="223"/>
        <v>04</v>
      </c>
      <c r="J3583" t="s">
        <v>14</v>
      </c>
      <c r="K3583" t="s">
        <v>124</v>
      </c>
      <c r="L3583" t="s">
        <v>125</v>
      </c>
      <c r="M3583" t="s">
        <v>19</v>
      </c>
      <c r="N3583">
        <v>55</v>
      </c>
      <c r="O3583">
        <v>295</v>
      </c>
      <c r="P3583">
        <v>162250</v>
      </c>
      <c r="Q3583">
        <v>48675</v>
      </c>
      <c r="R3583">
        <v>0.3</v>
      </c>
      <c r="S3583" t="s">
        <v>17</v>
      </c>
      <c r="T3583" t="str">
        <f>IF(Table1[[#This Row],[Units Sold]]&gt; 700,"High Units","low Units")</f>
        <v>low Units</v>
      </c>
      <c r="U3583">
        <f>SUM(Table1[[#This Row],[Operating Profit]])/SUM(Table1[Operating Profit])*100</f>
        <v>1.4655180008334079E-2</v>
      </c>
      <c r="V3583">
        <f>SUM(Table1[[#This Row],[Price per Unit]]*Table1[[#This Row],[Units Sold]])</f>
        <v>16225</v>
      </c>
      <c r="W3583">
        <f>SUM(Table1[[#This Row],[Total Sales]]-Table1[[#This Row],[Operating Profit]])</f>
        <v>113575</v>
      </c>
      <c r="X3583">
        <f>SUM(Table1[[#This Row],[Total Sales]]-Table1[[#This Row],[Cost]])</f>
        <v>48675</v>
      </c>
      <c r="Y3583">
        <f>SUM(Table1[[#This Row],[profit/loss]])/SUM(Table1[profit/loss])</f>
        <v>1.4655180008334078E-4</v>
      </c>
    </row>
    <row r="3584" spans="1:25" x14ac:dyDescent="0.3">
      <c r="A3584" t="s">
        <v>13</v>
      </c>
      <c r="B3584" t="s">
        <v>17</v>
      </c>
      <c r="C3584">
        <v>1185732</v>
      </c>
      <c r="D3584" s="9">
        <v>44504</v>
      </c>
      <c r="E3584" s="8" t="str">
        <f>TEXT(Table1[[#This Row],[Invoice Date]],"dd-mm-yyyy")</f>
        <v>04-11-2021</v>
      </c>
      <c r="F3584" s="1" t="str">
        <f t="shared" si="220"/>
        <v>November</v>
      </c>
      <c r="G3584" s="1" t="str">
        <f t="shared" si="221"/>
        <v>2021</v>
      </c>
      <c r="H3584" s="1" t="str">
        <f t="shared" si="222"/>
        <v>Thursday</v>
      </c>
      <c r="I3584" s="1" t="str">
        <f t="shared" si="223"/>
        <v>04</v>
      </c>
      <c r="J3584" t="s">
        <v>14</v>
      </c>
      <c r="K3584" t="s">
        <v>124</v>
      </c>
      <c r="L3584" t="s">
        <v>125</v>
      </c>
      <c r="M3584" t="s">
        <v>20</v>
      </c>
      <c r="N3584">
        <v>55</v>
      </c>
      <c r="O3584">
        <v>275</v>
      </c>
      <c r="P3584">
        <v>151250</v>
      </c>
      <c r="Q3584">
        <v>45375</v>
      </c>
      <c r="R3584">
        <v>0.3</v>
      </c>
      <c r="S3584" t="s">
        <v>17</v>
      </c>
      <c r="T3584" t="str">
        <f>IF(Table1[[#This Row],[Units Sold]]&gt; 700,"High Units","low Units")</f>
        <v>low Units</v>
      </c>
      <c r="U3584">
        <f>SUM(Table1[[#This Row],[Operating Profit]])/SUM(Table1[Operating Profit])*100</f>
        <v>1.3661608482345327E-2</v>
      </c>
      <c r="V3584">
        <f>SUM(Table1[[#This Row],[Price per Unit]]*Table1[[#This Row],[Units Sold]])</f>
        <v>15125</v>
      </c>
      <c r="W3584">
        <f>SUM(Table1[[#This Row],[Total Sales]]-Table1[[#This Row],[Operating Profit]])</f>
        <v>105875</v>
      </c>
      <c r="X3584">
        <f>SUM(Table1[[#This Row],[Total Sales]]-Table1[[#This Row],[Cost]])</f>
        <v>45375</v>
      </c>
      <c r="Y3584">
        <f>SUM(Table1[[#This Row],[profit/loss]])/SUM(Table1[profit/loss])</f>
        <v>1.3661608482345327E-4</v>
      </c>
    </row>
    <row r="3585" spans="1:25" x14ac:dyDescent="0.3">
      <c r="A3585" t="s">
        <v>13</v>
      </c>
      <c r="B3585" t="s">
        <v>17</v>
      </c>
      <c r="C3585">
        <v>1185732</v>
      </c>
      <c r="D3585" s="9">
        <v>44504</v>
      </c>
      <c r="E3585" s="8" t="str">
        <f>TEXT(Table1[[#This Row],[Invoice Date]],"dd-mm-yyyy")</f>
        <v>04-11-2021</v>
      </c>
      <c r="F3585" s="1" t="str">
        <f t="shared" si="220"/>
        <v>November</v>
      </c>
      <c r="G3585" s="1" t="str">
        <f t="shared" si="221"/>
        <v>2021</v>
      </c>
      <c r="H3585" s="1" t="str">
        <f t="shared" si="222"/>
        <v>Thursday</v>
      </c>
      <c r="I3585" s="1" t="str">
        <f t="shared" si="223"/>
        <v>04</v>
      </c>
      <c r="J3585" t="s">
        <v>14</v>
      </c>
      <c r="K3585" t="s">
        <v>124</v>
      </c>
      <c r="L3585" t="s">
        <v>125</v>
      </c>
      <c r="M3585" t="s">
        <v>21</v>
      </c>
      <c r="N3585">
        <v>65</v>
      </c>
      <c r="O3585">
        <v>250</v>
      </c>
      <c r="P3585">
        <v>162500</v>
      </c>
      <c r="Q3585">
        <v>48750</v>
      </c>
      <c r="R3585">
        <v>0.3</v>
      </c>
      <c r="S3585" t="s">
        <v>17</v>
      </c>
      <c r="T3585" t="str">
        <f>IF(Table1[[#This Row],[Units Sold]]&gt; 700,"High Units","low Units")</f>
        <v>low Units</v>
      </c>
      <c r="U3585">
        <f>SUM(Table1[[#This Row],[Operating Profit]])/SUM(Table1[Operating Profit])*100</f>
        <v>1.4677761179379276E-2</v>
      </c>
      <c r="V3585">
        <f>SUM(Table1[[#This Row],[Price per Unit]]*Table1[[#This Row],[Units Sold]])</f>
        <v>16250</v>
      </c>
      <c r="W3585">
        <f>SUM(Table1[[#This Row],[Total Sales]]-Table1[[#This Row],[Operating Profit]])</f>
        <v>113750</v>
      </c>
      <c r="X3585">
        <f>SUM(Table1[[#This Row],[Total Sales]]-Table1[[#This Row],[Cost]])</f>
        <v>48750</v>
      </c>
      <c r="Y3585">
        <f>SUM(Table1[[#This Row],[profit/loss]])/SUM(Table1[profit/loss])</f>
        <v>1.4677761179379277E-4</v>
      </c>
    </row>
    <row r="3586" spans="1:25" x14ac:dyDescent="0.3">
      <c r="A3586" t="s">
        <v>13</v>
      </c>
      <c r="B3586" t="s">
        <v>17</v>
      </c>
      <c r="C3586">
        <v>1185732</v>
      </c>
      <c r="D3586" s="9">
        <v>44504</v>
      </c>
      <c r="E3586" s="8" t="str">
        <f>TEXT(Table1[[#This Row],[Invoice Date]],"dd-mm-yyyy")</f>
        <v>04-11-2021</v>
      </c>
      <c r="F3586" s="1" t="str">
        <f t="shared" si="220"/>
        <v>November</v>
      </c>
      <c r="G3586" s="1" t="str">
        <f t="shared" si="221"/>
        <v>2021</v>
      </c>
      <c r="H3586" s="1" t="str">
        <f t="shared" si="222"/>
        <v>Thursday</v>
      </c>
      <c r="I3586" s="1" t="str">
        <f t="shared" si="223"/>
        <v>04</v>
      </c>
      <c r="J3586" t="s">
        <v>14</v>
      </c>
      <c r="K3586" t="s">
        <v>124</v>
      </c>
      <c r="L3586" t="s">
        <v>125</v>
      </c>
      <c r="M3586" t="s">
        <v>22</v>
      </c>
      <c r="N3586">
        <v>70</v>
      </c>
      <c r="O3586">
        <v>350</v>
      </c>
      <c r="P3586">
        <v>245000</v>
      </c>
      <c r="Q3586">
        <v>85750</v>
      </c>
      <c r="R3586">
        <v>0.35</v>
      </c>
      <c r="S3586" t="s">
        <v>17</v>
      </c>
      <c r="T3586" t="str">
        <f>IF(Table1[[#This Row],[Units Sold]]&gt; 700,"High Units","low Units")</f>
        <v>low Units</v>
      </c>
      <c r="U3586">
        <f>SUM(Table1[[#This Row],[Operating Profit]])/SUM(Table1[Operating Profit])*100</f>
        <v>2.5817805561677395E-2</v>
      </c>
      <c r="V3586">
        <f>SUM(Table1[[#This Row],[Price per Unit]]*Table1[[#This Row],[Units Sold]])</f>
        <v>24500</v>
      </c>
      <c r="W3586">
        <f>SUM(Table1[[#This Row],[Total Sales]]-Table1[[#This Row],[Operating Profit]])</f>
        <v>159250</v>
      </c>
      <c r="X3586">
        <f>SUM(Table1[[#This Row],[Total Sales]]-Table1[[#This Row],[Cost]])</f>
        <v>85750</v>
      </c>
      <c r="Y3586">
        <f>SUM(Table1[[#This Row],[profit/loss]])/SUM(Table1[profit/loss])</f>
        <v>2.5817805561677396E-4</v>
      </c>
    </row>
    <row r="3587" spans="1:25" x14ac:dyDescent="0.3">
      <c r="A3587" t="s">
        <v>13</v>
      </c>
      <c r="B3587" t="s">
        <v>17</v>
      </c>
      <c r="C3587">
        <v>1185732</v>
      </c>
      <c r="D3587" s="9">
        <v>44533</v>
      </c>
      <c r="E3587" s="8" t="str">
        <f>TEXT(Table1[[#This Row],[Invoice Date]],"dd-mm-yyyy")</f>
        <v>03-12-2021</v>
      </c>
      <c r="F3587" s="1" t="str">
        <f t="shared" ref="F3587:F3650" si="224">TEXT(D3587,"mmmm")</f>
        <v>December</v>
      </c>
      <c r="G3587" s="1" t="str">
        <f t="shared" ref="G3587:G3650" si="225">TEXT(D3587,"YYYY")</f>
        <v>2021</v>
      </c>
      <c r="H3587" s="1" t="str">
        <f t="shared" ref="H3587:H3650" si="226">TEXT(D3587,"dddd")</f>
        <v>Friday</v>
      </c>
      <c r="I3587" s="1" t="str">
        <f t="shared" ref="I3587:I3650" si="227">TEXT(D3587,"dd")</f>
        <v>03</v>
      </c>
      <c r="J3587" t="s">
        <v>14</v>
      </c>
      <c r="K3587" t="s">
        <v>124</v>
      </c>
      <c r="L3587" t="s">
        <v>125</v>
      </c>
      <c r="M3587" t="s">
        <v>16</v>
      </c>
      <c r="N3587">
        <v>65</v>
      </c>
      <c r="O3587">
        <v>575</v>
      </c>
      <c r="P3587">
        <v>373750</v>
      </c>
      <c r="Q3587">
        <v>149500</v>
      </c>
      <c r="R3587">
        <v>0.4</v>
      </c>
      <c r="S3587" t="s">
        <v>17</v>
      </c>
      <c r="T3587" t="str">
        <f>IF(Table1[[#This Row],[Units Sold]]&gt; 700,"High Units","low Units")</f>
        <v>low Units</v>
      </c>
      <c r="U3587">
        <f>SUM(Table1[[#This Row],[Operating Profit]])/SUM(Table1[Operating Profit])*100</f>
        <v>4.5011800950096451E-2</v>
      </c>
      <c r="V3587">
        <f>SUM(Table1[[#This Row],[Price per Unit]]*Table1[[#This Row],[Units Sold]])</f>
        <v>37375</v>
      </c>
      <c r="W3587">
        <f>SUM(Table1[[#This Row],[Total Sales]]-Table1[[#This Row],[Operating Profit]])</f>
        <v>224250</v>
      </c>
      <c r="X3587">
        <f>SUM(Table1[[#This Row],[Total Sales]]-Table1[[#This Row],[Cost]])</f>
        <v>149500</v>
      </c>
      <c r="Y3587">
        <f>SUM(Table1[[#This Row],[profit/loss]])/SUM(Table1[profit/loss])</f>
        <v>4.5011800950096447E-4</v>
      </c>
    </row>
    <row r="3588" spans="1:25" x14ac:dyDescent="0.3">
      <c r="A3588" t="s">
        <v>13</v>
      </c>
      <c r="B3588" t="s">
        <v>17</v>
      </c>
      <c r="C3588">
        <v>1185732</v>
      </c>
      <c r="D3588" s="9">
        <v>44533</v>
      </c>
      <c r="E3588" s="8" t="str">
        <f>TEXT(Table1[[#This Row],[Invoice Date]],"dd-mm-yyyy")</f>
        <v>03-12-2021</v>
      </c>
      <c r="F3588" s="1" t="str">
        <f t="shared" si="224"/>
        <v>December</v>
      </c>
      <c r="G3588" s="1" t="str">
        <f t="shared" si="225"/>
        <v>2021</v>
      </c>
      <c r="H3588" s="1" t="str">
        <f t="shared" si="226"/>
        <v>Friday</v>
      </c>
      <c r="I3588" s="1" t="str">
        <f t="shared" si="227"/>
        <v>03</v>
      </c>
      <c r="J3588" t="s">
        <v>14</v>
      </c>
      <c r="K3588" t="s">
        <v>124</v>
      </c>
      <c r="L3588" t="s">
        <v>125</v>
      </c>
      <c r="M3588" t="s">
        <v>18</v>
      </c>
      <c r="N3588">
        <v>55</v>
      </c>
      <c r="O3588">
        <v>375</v>
      </c>
      <c r="P3588">
        <v>206250</v>
      </c>
      <c r="Q3588">
        <v>82500</v>
      </c>
      <c r="R3588">
        <v>0.4</v>
      </c>
      <c r="S3588" t="s">
        <v>17</v>
      </c>
      <c r="T3588" t="str">
        <f>IF(Table1[[#This Row],[Units Sold]]&gt; 700,"High Units","low Units")</f>
        <v>low Units</v>
      </c>
      <c r="U3588">
        <f>SUM(Table1[[#This Row],[Operating Profit]])/SUM(Table1[Operating Profit])*100</f>
        <v>2.4839288149718773E-2</v>
      </c>
      <c r="V3588">
        <f>SUM(Table1[[#This Row],[Price per Unit]]*Table1[[#This Row],[Units Sold]])</f>
        <v>20625</v>
      </c>
      <c r="W3588">
        <f>SUM(Table1[[#This Row],[Total Sales]]-Table1[[#This Row],[Operating Profit]])</f>
        <v>123750</v>
      </c>
      <c r="X3588">
        <f>SUM(Table1[[#This Row],[Total Sales]]-Table1[[#This Row],[Cost]])</f>
        <v>82500</v>
      </c>
      <c r="Y3588">
        <f>SUM(Table1[[#This Row],[profit/loss]])/SUM(Table1[profit/loss])</f>
        <v>2.4839288149718775E-4</v>
      </c>
    </row>
    <row r="3589" spans="1:25" x14ac:dyDescent="0.3">
      <c r="A3589" t="s">
        <v>13</v>
      </c>
      <c r="B3589" t="s">
        <v>17</v>
      </c>
      <c r="C3589">
        <v>1185732</v>
      </c>
      <c r="D3589" s="9">
        <v>44533</v>
      </c>
      <c r="E3589" s="8" t="str">
        <f>TEXT(Table1[[#This Row],[Invoice Date]],"dd-mm-yyyy")</f>
        <v>03-12-2021</v>
      </c>
      <c r="F3589" s="1" t="str">
        <f t="shared" si="224"/>
        <v>December</v>
      </c>
      <c r="G3589" s="1" t="str">
        <f t="shared" si="225"/>
        <v>2021</v>
      </c>
      <c r="H3589" s="1" t="str">
        <f t="shared" si="226"/>
        <v>Friday</v>
      </c>
      <c r="I3589" s="1" t="str">
        <f t="shared" si="227"/>
        <v>03</v>
      </c>
      <c r="J3589" t="s">
        <v>14</v>
      </c>
      <c r="K3589" t="s">
        <v>124</v>
      </c>
      <c r="L3589" t="s">
        <v>125</v>
      </c>
      <c r="M3589" t="s">
        <v>19</v>
      </c>
      <c r="N3589">
        <v>55</v>
      </c>
      <c r="O3589">
        <v>350</v>
      </c>
      <c r="P3589">
        <v>192500</v>
      </c>
      <c r="Q3589">
        <v>57750</v>
      </c>
      <c r="R3589">
        <v>0.3</v>
      </c>
      <c r="S3589" t="s">
        <v>17</v>
      </c>
      <c r="T3589" t="str">
        <f>IF(Table1[[#This Row],[Units Sold]]&gt; 700,"High Units","low Units")</f>
        <v>low Units</v>
      </c>
      <c r="U3589">
        <f>SUM(Table1[[#This Row],[Operating Profit]])/SUM(Table1[Operating Profit])*100</f>
        <v>1.7387501704803143E-2</v>
      </c>
      <c r="V3589">
        <f>SUM(Table1[[#This Row],[Price per Unit]]*Table1[[#This Row],[Units Sold]])</f>
        <v>19250</v>
      </c>
      <c r="W3589">
        <f>SUM(Table1[[#This Row],[Total Sales]]-Table1[[#This Row],[Operating Profit]])</f>
        <v>134750</v>
      </c>
      <c r="X3589">
        <f>SUM(Table1[[#This Row],[Total Sales]]-Table1[[#This Row],[Cost]])</f>
        <v>57750</v>
      </c>
      <c r="Y3589">
        <f>SUM(Table1[[#This Row],[profit/loss]])/SUM(Table1[profit/loss])</f>
        <v>1.7387501704803143E-4</v>
      </c>
    </row>
    <row r="3590" spans="1:25" x14ac:dyDescent="0.3">
      <c r="A3590" t="s">
        <v>13</v>
      </c>
      <c r="B3590" t="s">
        <v>17</v>
      </c>
      <c r="C3590">
        <v>1185732</v>
      </c>
      <c r="D3590" s="9">
        <v>44533</v>
      </c>
      <c r="E3590" s="8" t="str">
        <f>TEXT(Table1[[#This Row],[Invoice Date]],"dd-mm-yyyy")</f>
        <v>03-12-2021</v>
      </c>
      <c r="F3590" s="1" t="str">
        <f t="shared" si="224"/>
        <v>December</v>
      </c>
      <c r="G3590" s="1" t="str">
        <f t="shared" si="225"/>
        <v>2021</v>
      </c>
      <c r="H3590" s="1" t="str">
        <f t="shared" si="226"/>
        <v>Friday</v>
      </c>
      <c r="I3590" s="1" t="str">
        <f t="shared" si="227"/>
        <v>03</v>
      </c>
      <c r="J3590" t="s">
        <v>14</v>
      </c>
      <c r="K3590" t="s">
        <v>124</v>
      </c>
      <c r="L3590" t="s">
        <v>125</v>
      </c>
      <c r="M3590" t="s">
        <v>20</v>
      </c>
      <c r="N3590">
        <v>55</v>
      </c>
      <c r="O3590">
        <v>300</v>
      </c>
      <c r="P3590">
        <v>165000</v>
      </c>
      <c r="Q3590">
        <v>49500</v>
      </c>
      <c r="R3590">
        <v>0.3</v>
      </c>
      <c r="S3590" t="s">
        <v>17</v>
      </c>
      <c r="T3590" t="str">
        <f>IF(Table1[[#This Row],[Units Sold]]&gt; 700,"High Units","low Units")</f>
        <v>low Units</v>
      </c>
      <c r="U3590">
        <f>SUM(Table1[[#This Row],[Operating Profit]])/SUM(Table1[Operating Profit])*100</f>
        <v>1.4903572889831266E-2</v>
      </c>
      <c r="V3590">
        <f>SUM(Table1[[#This Row],[Price per Unit]]*Table1[[#This Row],[Units Sold]])</f>
        <v>16500</v>
      </c>
      <c r="W3590">
        <f>SUM(Table1[[#This Row],[Total Sales]]-Table1[[#This Row],[Operating Profit]])</f>
        <v>115500</v>
      </c>
      <c r="X3590">
        <f>SUM(Table1[[#This Row],[Total Sales]]-Table1[[#This Row],[Cost]])</f>
        <v>49500</v>
      </c>
      <c r="Y3590">
        <f>SUM(Table1[[#This Row],[profit/loss]])/SUM(Table1[profit/loss])</f>
        <v>1.4903572889831266E-4</v>
      </c>
    </row>
    <row r="3591" spans="1:25" x14ac:dyDescent="0.3">
      <c r="A3591" t="s">
        <v>13</v>
      </c>
      <c r="B3591" t="s">
        <v>17</v>
      </c>
      <c r="C3591">
        <v>1185732</v>
      </c>
      <c r="D3591" s="9">
        <v>44533</v>
      </c>
      <c r="E3591" s="8" t="str">
        <f>TEXT(Table1[[#This Row],[Invoice Date]],"dd-mm-yyyy")</f>
        <v>03-12-2021</v>
      </c>
      <c r="F3591" s="1" t="str">
        <f t="shared" si="224"/>
        <v>December</v>
      </c>
      <c r="G3591" s="1" t="str">
        <f t="shared" si="225"/>
        <v>2021</v>
      </c>
      <c r="H3591" s="1" t="str">
        <f t="shared" si="226"/>
        <v>Friday</v>
      </c>
      <c r="I3591" s="1" t="str">
        <f t="shared" si="227"/>
        <v>03</v>
      </c>
      <c r="J3591" t="s">
        <v>14</v>
      </c>
      <c r="K3591" t="s">
        <v>124</v>
      </c>
      <c r="L3591" t="s">
        <v>125</v>
      </c>
      <c r="M3591" t="s">
        <v>21</v>
      </c>
      <c r="N3591">
        <v>65</v>
      </c>
      <c r="O3591">
        <v>300</v>
      </c>
      <c r="P3591">
        <v>195000</v>
      </c>
      <c r="Q3591">
        <v>58500</v>
      </c>
      <c r="R3591">
        <v>0.3</v>
      </c>
      <c r="S3591" t="s">
        <v>17</v>
      </c>
      <c r="T3591" t="str">
        <f>IF(Table1[[#This Row],[Units Sold]]&gt; 700,"High Units","low Units")</f>
        <v>low Units</v>
      </c>
      <c r="U3591">
        <f>SUM(Table1[[#This Row],[Operating Profit]])/SUM(Table1[Operating Profit])*100</f>
        <v>1.7613313415255131E-2</v>
      </c>
      <c r="V3591">
        <f>SUM(Table1[[#This Row],[Price per Unit]]*Table1[[#This Row],[Units Sold]])</f>
        <v>19500</v>
      </c>
      <c r="W3591">
        <f>SUM(Table1[[#This Row],[Total Sales]]-Table1[[#This Row],[Operating Profit]])</f>
        <v>136500</v>
      </c>
      <c r="X3591">
        <f>SUM(Table1[[#This Row],[Total Sales]]-Table1[[#This Row],[Cost]])</f>
        <v>58500</v>
      </c>
      <c r="Y3591">
        <f>SUM(Table1[[#This Row],[profit/loss]])/SUM(Table1[profit/loss])</f>
        <v>1.7613313415255132E-4</v>
      </c>
    </row>
    <row r="3592" spans="1:25" x14ac:dyDescent="0.3">
      <c r="A3592" t="s">
        <v>13</v>
      </c>
      <c r="B3592" t="s">
        <v>17</v>
      </c>
      <c r="C3592">
        <v>1185732</v>
      </c>
      <c r="D3592" s="9">
        <v>44533</v>
      </c>
      <c r="E3592" s="8" t="str">
        <f>TEXT(Table1[[#This Row],[Invoice Date]],"dd-mm-yyyy")</f>
        <v>03-12-2021</v>
      </c>
      <c r="F3592" s="1" t="str">
        <f t="shared" si="224"/>
        <v>December</v>
      </c>
      <c r="G3592" s="1" t="str">
        <f t="shared" si="225"/>
        <v>2021</v>
      </c>
      <c r="H3592" s="1" t="str">
        <f t="shared" si="226"/>
        <v>Friday</v>
      </c>
      <c r="I3592" s="1" t="str">
        <f t="shared" si="227"/>
        <v>03</v>
      </c>
      <c r="J3592" t="s">
        <v>14</v>
      </c>
      <c r="K3592" t="s">
        <v>124</v>
      </c>
      <c r="L3592" t="s">
        <v>125</v>
      </c>
      <c r="M3592" t="s">
        <v>22</v>
      </c>
      <c r="N3592">
        <v>70</v>
      </c>
      <c r="O3592">
        <v>400</v>
      </c>
      <c r="P3592">
        <v>280000</v>
      </c>
      <c r="Q3592">
        <v>98000</v>
      </c>
      <c r="R3592">
        <v>0.35</v>
      </c>
      <c r="S3592" t="s">
        <v>17</v>
      </c>
      <c r="T3592" t="str">
        <f>IF(Table1[[#This Row],[Units Sold]]&gt; 700,"High Units","low Units")</f>
        <v>low Units</v>
      </c>
      <c r="U3592">
        <f>SUM(Table1[[#This Row],[Operating Profit]])/SUM(Table1[Operating Profit])*100</f>
        <v>2.9506063499059883E-2</v>
      </c>
      <c r="V3592">
        <f>SUM(Table1[[#This Row],[Price per Unit]]*Table1[[#This Row],[Units Sold]])</f>
        <v>28000</v>
      </c>
      <c r="W3592">
        <f>SUM(Table1[[#This Row],[Total Sales]]-Table1[[#This Row],[Operating Profit]])</f>
        <v>182000</v>
      </c>
      <c r="X3592">
        <f>SUM(Table1[[#This Row],[Total Sales]]-Table1[[#This Row],[Cost]])</f>
        <v>98000</v>
      </c>
      <c r="Y3592">
        <f>SUM(Table1[[#This Row],[profit/loss]])/SUM(Table1[profit/loss])</f>
        <v>2.9506063499059882E-4</v>
      </c>
    </row>
    <row r="3593" spans="1:25" x14ac:dyDescent="0.3">
      <c r="A3593" t="s">
        <v>13</v>
      </c>
      <c r="B3593" t="s">
        <v>17</v>
      </c>
      <c r="C3593">
        <v>1185732</v>
      </c>
      <c r="D3593" s="9">
        <v>44206</v>
      </c>
      <c r="E3593" s="8" t="str">
        <f>TEXT(Table1[[#This Row],[Invoice Date]],"dd-mm-yyyy")</f>
        <v>10-01-2021</v>
      </c>
      <c r="F3593" s="1" t="str">
        <f t="shared" si="224"/>
        <v>January</v>
      </c>
      <c r="G3593" s="1" t="str">
        <f t="shared" si="225"/>
        <v>2021</v>
      </c>
      <c r="H3593" s="1" t="str">
        <f t="shared" si="226"/>
        <v>Sunday</v>
      </c>
      <c r="I3593" s="1" t="str">
        <f t="shared" si="227"/>
        <v>10</v>
      </c>
      <c r="J3593" t="s">
        <v>14</v>
      </c>
      <c r="K3593" t="s">
        <v>124</v>
      </c>
      <c r="L3593" t="s">
        <v>125</v>
      </c>
      <c r="M3593" t="s">
        <v>16</v>
      </c>
      <c r="N3593">
        <v>35</v>
      </c>
      <c r="O3593">
        <v>425</v>
      </c>
      <c r="P3593">
        <v>148750</v>
      </c>
      <c r="Q3593">
        <v>52063</v>
      </c>
      <c r="R3593">
        <v>0.35</v>
      </c>
      <c r="S3593" t="s">
        <v>17</v>
      </c>
      <c r="T3593" t="str">
        <f>IF(Table1[[#This Row],[Units Sold]]&gt; 700,"High Units","low Units")</f>
        <v>low Units</v>
      </c>
      <c r="U3593">
        <f>SUM(Table1[[#This Row],[Operating Profit]])/SUM(Table1[Operating Profit])*100</f>
        <v>1.5675246775015861E-2</v>
      </c>
      <c r="V3593">
        <f>SUM(Table1[[#This Row],[Price per Unit]]*Table1[[#This Row],[Units Sold]])</f>
        <v>14875</v>
      </c>
      <c r="W3593">
        <f>SUM(Table1[[#This Row],[Total Sales]]-Table1[[#This Row],[Operating Profit]])</f>
        <v>96687</v>
      </c>
      <c r="X3593">
        <f>SUM(Table1[[#This Row],[Total Sales]]-Table1[[#This Row],[Cost]])</f>
        <v>52063</v>
      </c>
      <c r="Y3593">
        <f>SUM(Table1[[#This Row],[profit/loss]])/SUM(Table1[profit/loss])</f>
        <v>1.5675246775015861E-4</v>
      </c>
    </row>
    <row r="3594" spans="1:25" x14ac:dyDescent="0.3">
      <c r="A3594" t="s">
        <v>13</v>
      </c>
      <c r="B3594" t="s">
        <v>17</v>
      </c>
      <c r="C3594">
        <v>1185732</v>
      </c>
      <c r="D3594" s="9">
        <v>44206</v>
      </c>
      <c r="E3594" s="8" t="str">
        <f>TEXT(Table1[[#This Row],[Invoice Date]],"dd-mm-yyyy")</f>
        <v>10-01-2021</v>
      </c>
      <c r="F3594" s="1" t="str">
        <f t="shared" si="224"/>
        <v>January</v>
      </c>
      <c r="G3594" s="1" t="str">
        <f t="shared" si="225"/>
        <v>2021</v>
      </c>
      <c r="H3594" s="1" t="str">
        <f t="shared" si="226"/>
        <v>Sunday</v>
      </c>
      <c r="I3594" s="1" t="str">
        <f t="shared" si="227"/>
        <v>10</v>
      </c>
      <c r="J3594" t="s">
        <v>14</v>
      </c>
      <c r="K3594" t="s">
        <v>124</v>
      </c>
      <c r="L3594" t="s">
        <v>125</v>
      </c>
      <c r="M3594" t="s">
        <v>18</v>
      </c>
      <c r="N3594">
        <v>35</v>
      </c>
      <c r="O3594">
        <v>225</v>
      </c>
      <c r="P3594">
        <v>78750</v>
      </c>
      <c r="Q3594">
        <v>27563</v>
      </c>
      <c r="R3594">
        <v>0.35</v>
      </c>
      <c r="S3594" t="s">
        <v>17</v>
      </c>
      <c r="T3594" t="str">
        <f>IF(Table1[[#This Row],[Units Sold]]&gt; 700,"High Units","low Units")</f>
        <v>low Units</v>
      </c>
      <c r="U3594">
        <f>SUM(Table1[[#This Row],[Operating Profit]])/SUM(Table1[Operating Profit])*100</f>
        <v>8.2987309002508919E-3</v>
      </c>
      <c r="V3594">
        <f>SUM(Table1[[#This Row],[Price per Unit]]*Table1[[#This Row],[Units Sold]])</f>
        <v>7875</v>
      </c>
      <c r="W3594">
        <f>SUM(Table1[[#This Row],[Total Sales]]-Table1[[#This Row],[Operating Profit]])</f>
        <v>51187</v>
      </c>
      <c r="X3594">
        <f>SUM(Table1[[#This Row],[Total Sales]]-Table1[[#This Row],[Cost]])</f>
        <v>27563</v>
      </c>
      <c r="Y3594">
        <f>SUM(Table1[[#This Row],[profit/loss]])/SUM(Table1[profit/loss])</f>
        <v>8.298730900250892E-5</v>
      </c>
    </row>
    <row r="3595" spans="1:25" x14ac:dyDescent="0.3">
      <c r="A3595" t="s">
        <v>13</v>
      </c>
      <c r="B3595" t="s">
        <v>17</v>
      </c>
      <c r="C3595">
        <v>1185732</v>
      </c>
      <c r="D3595" s="9">
        <v>44206</v>
      </c>
      <c r="E3595" s="8" t="str">
        <f>TEXT(Table1[[#This Row],[Invoice Date]],"dd-mm-yyyy")</f>
        <v>10-01-2021</v>
      </c>
      <c r="F3595" s="1" t="str">
        <f t="shared" si="224"/>
        <v>January</v>
      </c>
      <c r="G3595" s="1" t="str">
        <f t="shared" si="225"/>
        <v>2021</v>
      </c>
      <c r="H3595" s="1" t="str">
        <f t="shared" si="226"/>
        <v>Sunday</v>
      </c>
      <c r="I3595" s="1" t="str">
        <f t="shared" si="227"/>
        <v>10</v>
      </c>
      <c r="J3595" t="s">
        <v>14</v>
      </c>
      <c r="K3595" t="s">
        <v>124</v>
      </c>
      <c r="L3595" t="s">
        <v>125</v>
      </c>
      <c r="M3595" t="s">
        <v>19</v>
      </c>
      <c r="N3595">
        <v>25</v>
      </c>
      <c r="O3595">
        <v>225</v>
      </c>
      <c r="P3595">
        <v>56250</v>
      </c>
      <c r="Q3595">
        <v>22500</v>
      </c>
      <c r="R3595">
        <v>0.4</v>
      </c>
      <c r="S3595" t="s">
        <v>17</v>
      </c>
      <c r="T3595" t="str">
        <f>IF(Table1[[#This Row],[Units Sold]]&gt; 700,"High Units","low Units")</f>
        <v>low Units</v>
      </c>
      <c r="U3595">
        <f>SUM(Table1[[#This Row],[Operating Profit]])/SUM(Table1[Operating Profit])*100</f>
        <v>6.7743513135596666E-3</v>
      </c>
      <c r="V3595">
        <f>SUM(Table1[[#This Row],[Price per Unit]]*Table1[[#This Row],[Units Sold]])</f>
        <v>5625</v>
      </c>
      <c r="W3595">
        <f>SUM(Table1[[#This Row],[Total Sales]]-Table1[[#This Row],[Operating Profit]])</f>
        <v>33750</v>
      </c>
      <c r="X3595">
        <f>SUM(Table1[[#This Row],[Total Sales]]-Table1[[#This Row],[Cost]])</f>
        <v>22500</v>
      </c>
      <c r="Y3595">
        <f>SUM(Table1[[#This Row],[profit/loss]])/SUM(Table1[profit/loss])</f>
        <v>6.7743513135596668E-5</v>
      </c>
    </row>
    <row r="3596" spans="1:25" x14ac:dyDescent="0.3">
      <c r="A3596" t="s">
        <v>13</v>
      </c>
      <c r="B3596" t="s">
        <v>17</v>
      </c>
      <c r="C3596">
        <v>1185732</v>
      </c>
      <c r="D3596" s="9">
        <v>44206</v>
      </c>
      <c r="E3596" s="8" t="str">
        <f>TEXT(Table1[[#This Row],[Invoice Date]],"dd-mm-yyyy")</f>
        <v>10-01-2021</v>
      </c>
      <c r="F3596" s="1" t="str">
        <f t="shared" si="224"/>
        <v>January</v>
      </c>
      <c r="G3596" s="1" t="str">
        <f t="shared" si="225"/>
        <v>2021</v>
      </c>
      <c r="H3596" s="1" t="str">
        <f t="shared" si="226"/>
        <v>Sunday</v>
      </c>
      <c r="I3596" s="1" t="str">
        <f t="shared" si="227"/>
        <v>10</v>
      </c>
      <c r="J3596" t="s">
        <v>14</v>
      </c>
      <c r="K3596" t="s">
        <v>124</v>
      </c>
      <c r="L3596" t="s">
        <v>125</v>
      </c>
      <c r="M3596" t="s">
        <v>20</v>
      </c>
      <c r="N3596">
        <v>30</v>
      </c>
      <c r="O3596">
        <v>75</v>
      </c>
      <c r="P3596">
        <v>22500</v>
      </c>
      <c r="Q3596">
        <v>9000</v>
      </c>
      <c r="R3596">
        <v>0.4</v>
      </c>
      <c r="S3596" t="s">
        <v>17</v>
      </c>
      <c r="T3596" t="str">
        <f>IF(Table1[[#This Row],[Units Sold]]&gt; 700,"High Units","low Units")</f>
        <v>low Units</v>
      </c>
      <c r="U3596">
        <f>SUM(Table1[[#This Row],[Operating Profit]])/SUM(Table1[Operating Profit])*100</f>
        <v>2.7097405254238667E-3</v>
      </c>
      <c r="V3596">
        <f>SUM(Table1[[#This Row],[Price per Unit]]*Table1[[#This Row],[Units Sold]])</f>
        <v>2250</v>
      </c>
      <c r="W3596">
        <f>SUM(Table1[[#This Row],[Total Sales]]-Table1[[#This Row],[Operating Profit]])</f>
        <v>13500</v>
      </c>
      <c r="X3596">
        <f>SUM(Table1[[#This Row],[Total Sales]]-Table1[[#This Row],[Cost]])</f>
        <v>9000</v>
      </c>
      <c r="Y3596">
        <f>SUM(Table1[[#This Row],[profit/loss]])/SUM(Table1[profit/loss])</f>
        <v>2.7097405254238667E-5</v>
      </c>
    </row>
    <row r="3597" spans="1:25" x14ac:dyDescent="0.3">
      <c r="A3597" t="s">
        <v>13</v>
      </c>
      <c r="B3597" t="s">
        <v>17</v>
      </c>
      <c r="C3597">
        <v>1185732</v>
      </c>
      <c r="D3597" s="9">
        <v>44206</v>
      </c>
      <c r="E3597" s="8" t="str">
        <f>TEXT(Table1[[#This Row],[Invoice Date]],"dd-mm-yyyy")</f>
        <v>10-01-2021</v>
      </c>
      <c r="F3597" s="1" t="str">
        <f t="shared" si="224"/>
        <v>January</v>
      </c>
      <c r="G3597" s="1" t="str">
        <f t="shared" si="225"/>
        <v>2021</v>
      </c>
      <c r="H3597" s="1" t="str">
        <f t="shared" si="226"/>
        <v>Sunday</v>
      </c>
      <c r="I3597" s="1" t="str">
        <f t="shared" si="227"/>
        <v>10</v>
      </c>
      <c r="J3597" t="s">
        <v>14</v>
      </c>
      <c r="K3597" t="s">
        <v>124</v>
      </c>
      <c r="L3597" t="s">
        <v>125</v>
      </c>
      <c r="M3597" t="s">
        <v>21</v>
      </c>
      <c r="N3597">
        <v>45</v>
      </c>
      <c r="O3597">
        <v>125</v>
      </c>
      <c r="P3597">
        <v>56250</v>
      </c>
      <c r="Q3597">
        <v>16875</v>
      </c>
      <c r="R3597">
        <v>0.3</v>
      </c>
      <c r="S3597" t="s">
        <v>17</v>
      </c>
      <c r="T3597" t="str">
        <f>IF(Table1[[#This Row],[Units Sold]]&gt; 700,"High Units","low Units")</f>
        <v>low Units</v>
      </c>
      <c r="U3597">
        <f>SUM(Table1[[#This Row],[Operating Profit]])/SUM(Table1[Operating Profit])*100</f>
        <v>5.0807634851697493E-3</v>
      </c>
      <c r="V3597">
        <f>SUM(Table1[[#This Row],[Price per Unit]]*Table1[[#This Row],[Units Sold]])</f>
        <v>5625</v>
      </c>
      <c r="W3597">
        <f>SUM(Table1[[#This Row],[Total Sales]]-Table1[[#This Row],[Operating Profit]])</f>
        <v>39375</v>
      </c>
      <c r="X3597">
        <f>SUM(Table1[[#This Row],[Total Sales]]-Table1[[#This Row],[Cost]])</f>
        <v>16875</v>
      </c>
      <c r="Y3597">
        <f>SUM(Table1[[#This Row],[profit/loss]])/SUM(Table1[profit/loss])</f>
        <v>5.0807634851697494E-5</v>
      </c>
    </row>
    <row r="3598" spans="1:25" x14ac:dyDescent="0.3">
      <c r="A3598" t="s">
        <v>13</v>
      </c>
      <c r="B3598" t="s">
        <v>17</v>
      </c>
      <c r="C3598">
        <v>1185732</v>
      </c>
      <c r="D3598" s="9">
        <v>44206</v>
      </c>
      <c r="E3598" s="8" t="str">
        <f>TEXT(Table1[[#This Row],[Invoice Date]],"dd-mm-yyyy")</f>
        <v>10-01-2021</v>
      </c>
      <c r="F3598" s="1" t="str">
        <f t="shared" si="224"/>
        <v>January</v>
      </c>
      <c r="G3598" s="1" t="str">
        <f t="shared" si="225"/>
        <v>2021</v>
      </c>
      <c r="H3598" s="1" t="str">
        <f t="shared" si="226"/>
        <v>Sunday</v>
      </c>
      <c r="I3598" s="1" t="str">
        <f t="shared" si="227"/>
        <v>10</v>
      </c>
      <c r="J3598" t="s">
        <v>14</v>
      </c>
      <c r="K3598" t="s">
        <v>124</v>
      </c>
      <c r="L3598" t="s">
        <v>125</v>
      </c>
      <c r="M3598" t="s">
        <v>22</v>
      </c>
      <c r="N3598">
        <v>35</v>
      </c>
      <c r="O3598">
        <v>225</v>
      </c>
      <c r="P3598">
        <v>78750</v>
      </c>
      <c r="Q3598">
        <v>31500</v>
      </c>
      <c r="R3598">
        <v>0.4</v>
      </c>
      <c r="S3598" t="s">
        <v>17</v>
      </c>
      <c r="T3598" t="str">
        <f>IF(Table1[[#This Row],[Units Sold]]&gt; 700,"High Units","low Units")</f>
        <v>low Units</v>
      </c>
      <c r="U3598">
        <f>SUM(Table1[[#This Row],[Operating Profit]])/SUM(Table1[Operating Profit])*100</f>
        <v>9.484091838983532E-3</v>
      </c>
      <c r="V3598">
        <f>SUM(Table1[[#This Row],[Price per Unit]]*Table1[[#This Row],[Units Sold]])</f>
        <v>7875</v>
      </c>
      <c r="W3598">
        <f>SUM(Table1[[#This Row],[Total Sales]]-Table1[[#This Row],[Operating Profit]])</f>
        <v>47250</v>
      </c>
      <c r="X3598">
        <f>SUM(Table1[[#This Row],[Total Sales]]-Table1[[#This Row],[Cost]])</f>
        <v>31500</v>
      </c>
      <c r="Y3598">
        <f>SUM(Table1[[#This Row],[profit/loss]])/SUM(Table1[profit/loss])</f>
        <v>9.4840918389835324E-5</v>
      </c>
    </row>
    <row r="3599" spans="1:25" x14ac:dyDescent="0.3">
      <c r="A3599" t="s">
        <v>13</v>
      </c>
      <c r="B3599" t="s">
        <v>17</v>
      </c>
      <c r="C3599">
        <v>1185732</v>
      </c>
      <c r="D3599" s="9">
        <v>44235</v>
      </c>
      <c r="E3599" s="8" t="str">
        <f>TEXT(Table1[[#This Row],[Invoice Date]],"dd-mm-yyyy")</f>
        <v>08-02-2021</v>
      </c>
      <c r="F3599" s="1" t="str">
        <f t="shared" si="224"/>
        <v>February</v>
      </c>
      <c r="G3599" s="1" t="str">
        <f t="shared" si="225"/>
        <v>2021</v>
      </c>
      <c r="H3599" s="1" t="str">
        <f t="shared" si="226"/>
        <v>Monday</v>
      </c>
      <c r="I3599" s="1" t="str">
        <f t="shared" si="227"/>
        <v>08</v>
      </c>
      <c r="J3599" t="s">
        <v>14</v>
      </c>
      <c r="K3599" t="s">
        <v>124</v>
      </c>
      <c r="L3599" t="s">
        <v>125</v>
      </c>
      <c r="M3599" t="s">
        <v>16</v>
      </c>
      <c r="N3599">
        <v>35</v>
      </c>
      <c r="O3599">
        <v>475</v>
      </c>
      <c r="P3599">
        <v>166250</v>
      </c>
      <c r="Q3599">
        <v>58188</v>
      </c>
      <c r="R3599">
        <v>0.35</v>
      </c>
      <c r="S3599" t="s">
        <v>17</v>
      </c>
      <c r="T3599" t="str">
        <f>IF(Table1[[#This Row],[Units Sold]]&gt; 700,"High Units","low Units")</f>
        <v>low Units</v>
      </c>
      <c r="U3599">
        <f>SUM(Table1[[#This Row],[Operating Profit]])/SUM(Table1[Operating Profit])*100</f>
        <v>1.7519375743707103E-2</v>
      </c>
      <c r="V3599">
        <f>SUM(Table1[[#This Row],[Price per Unit]]*Table1[[#This Row],[Units Sold]])</f>
        <v>16625</v>
      </c>
      <c r="W3599">
        <f>SUM(Table1[[#This Row],[Total Sales]]-Table1[[#This Row],[Operating Profit]])</f>
        <v>108062</v>
      </c>
      <c r="X3599">
        <f>SUM(Table1[[#This Row],[Total Sales]]-Table1[[#This Row],[Cost]])</f>
        <v>58188</v>
      </c>
      <c r="Y3599">
        <f>SUM(Table1[[#This Row],[profit/loss]])/SUM(Table1[profit/loss])</f>
        <v>1.7519375743707105E-4</v>
      </c>
    </row>
    <row r="3600" spans="1:25" x14ac:dyDescent="0.3">
      <c r="A3600" t="s">
        <v>13</v>
      </c>
      <c r="B3600" t="s">
        <v>17</v>
      </c>
      <c r="C3600">
        <v>1185732</v>
      </c>
      <c r="D3600" s="9">
        <v>44235</v>
      </c>
      <c r="E3600" s="8" t="str">
        <f>TEXT(Table1[[#This Row],[Invoice Date]],"dd-mm-yyyy")</f>
        <v>08-02-2021</v>
      </c>
      <c r="F3600" s="1" t="str">
        <f t="shared" si="224"/>
        <v>February</v>
      </c>
      <c r="G3600" s="1" t="str">
        <f t="shared" si="225"/>
        <v>2021</v>
      </c>
      <c r="H3600" s="1" t="str">
        <f t="shared" si="226"/>
        <v>Monday</v>
      </c>
      <c r="I3600" s="1" t="str">
        <f t="shared" si="227"/>
        <v>08</v>
      </c>
      <c r="J3600" t="s">
        <v>14</v>
      </c>
      <c r="K3600" t="s">
        <v>124</v>
      </c>
      <c r="L3600" t="s">
        <v>125</v>
      </c>
      <c r="M3600" t="s">
        <v>18</v>
      </c>
      <c r="N3600">
        <v>35</v>
      </c>
      <c r="O3600">
        <v>125</v>
      </c>
      <c r="P3600">
        <v>43750</v>
      </c>
      <c r="Q3600">
        <v>15313</v>
      </c>
      <c r="R3600">
        <v>0.35</v>
      </c>
      <c r="S3600" t="s">
        <v>17</v>
      </c>
      <c r="T3600" t="str">
        <f>IF(Table1[[#This Row],[Units Sold]]&gt; 700,"High Units","low Units")</f>
        <v>low Units</v>
      </c>
      <c r="U3600">
        <f>SUM(Table1[[#This Row],[Operating Profit]])/SUM(Table1[Operating Profit])*100</f>
        <v>4.6104729628684074E-3</v>
      </c>
      <c r="V3600">
        <f>SUM(Table1[[#This Row],[Price per Unit]]*Table1[[#This Row],[Units Sold]])</f>
        <v>4375</v>
      </c>
      <c r="W3600">
        <f>SUM(Table1[[#This Row],[Total Sales]]-Table1[[#This Row],[Operating Profit]])</f>
        <v>28437</v>
      </c>
      <c r="X3600">
        <f>SUM(Table1[[#This Row],[Total Sales]]-Table1[[#This Row],[Cost]])</f>
        <v>15313</v>
      </c>
      <c r="Y3600">
        <f>SUM(Table1[[#This Row],[profit/loss]])/SUM(Table1[profit/loss])</f>
        <v>4.6104729628684074E-5</v>
      </c>
    </row>
    <row r="3601" spans="1:25" x14ac:dyDescent="0.3">
      <c r="A3601" t="s">
        <v>13</v>
      </c>
      <c r="B3601" t="s">
        <v>17</v>
      </c>
      <c r="C3601">
        <v>1185732</v>
      </c>
      <c r="D3601" s="9">
        <v>44235</v>
      </c>
      <c r="E3601" s="8" t="str">
        <f>TEXT(Table1[[#This Row],[Invoice Date]],"dd-mm-yyyy")</f>
        <v>08-02-2021</v>
      </c>
      <c r="F3601" s="1" t="str">
        <f t="shared" si="224"/>
        <v>February</v>
      </c>
      <c r="G3601" s="1" t="str">
        <f t="shared" si="225"/>
        <v>2021</v>
      </c>
      <c r="H3601" s="1" t="str">
        <f t="shared" si="226"/>
        <v>Monday</v>
      </c>
      <c r="I3601" s="1" t="str">
        <f t="shared" si="227"/>
        <v>08</v>
      </c>
      <c r="J3601" t="s">
        <v>14</v>
      </c>
      <c r="K3601" t="s">
        <v>124</v>
      </c>
      <c r="L3601" t="s">
        <v>125</v>
      </c>
      <c r="M3601" t="s">
        <v>19</v>
      </c>
      <c r="N3601">
        <v>25</v>
      </c>
      <c r="O3601">
        <v>175</v>
      </c>
      <c r="P3601">
        <v>43750</v>
      </c>
      <c r="Q3601">
        <v>17500</v>
      </c>
      <c r="R3601">
        <v>0.4</v>
      </c>
      <c r="S3601" t="s">
        <v>17</v>
      </c>
      <c r="T3601" t="str">
        <f>IF(Table1[[#This Row],[Units Sold]]&gt; 700,"High Units","low Units")</f>
        <v>low Units</v>
      </c>
      <c r="U3601">
        <f>SUM(Table1[[#This Row],[Operating Profit]])/SUM(Table1[Operating Profit])*100</f>
        <v>5.2689399105464076E-3</v>
      </c>
      <c r="V3601">
        <f>SUM(Table1[[#This Row],[Price per Unit]]*Table1[[#This Row],[Units Sold]])</f>
        <v>4375</v>
      </c>
      <c r="W3601">
        <f>SUM(Table1[[#This Row],[Total Sales]]-Table1[[#This Row],[Operating Profit]])</f>
        <v>26250</v>
      </c>
      <c r="X3601">
        <f>SUM(Table1[[#This Row],[Total Sales]]-Table1[[#This Row],[Cost]])</f>
        <v>17500</v>
      </c>
      <c r="Y3601">
        <f>SUM(Table1[[#This Row],[profit/loss]])/SUM(Table1[profit/loss])</f>
        <v>5.2689399105464074E-5</v>
      </c>
    </row>
    <row r="3602" spans="1:25" x14ac:dyDescent="0.3">
      <c r="A3602" t="s">
        <v>13</v>
      </c>
      <c r="B3602" t="s">
        <v>17</v>
      </c>
      <c r="C3602">
        <v>1185732</v>
      </c>
      <c r="D3602" s="9">
        <v>44235</v>
      </c>
      <c r="E3602" s="8" t="str">
        <f>TEXT(Table1[[#This Row],[Invoice Date]],"dd-mm-yyyy")</f>
        <v>08-02-2021</v>
      </c>
      <c r="F3602" s="1" t="str">
        <f t="shared" si="224"/>
        <v>February</v>
      </c>
      <c r="G3602" s="1" t="str">
        <f t="shared" si="225"/>
        <v>2021</v>
      </c>
      <c r="H3602" s="1" t="str">
        <f t="shared" si="226"/>
        <v>Monday</v>
      </c>
      <c r="I3602" s="1" t="str">
        <f t="shared" si="227"/>
        <v>08</v>
      </c>
      <c r="J3602" t="s">
        <v>14</v>
      </c>
      <c r="K3602" t="s">
        <v>126</v>
      </c>
      <c r="L3602" t="s">
        <v>127</v>
      </c>
      <c r="M3602" t="s">
        <v>20</v>
      </c>
      <c r="N3602">
        <v>30</v>
      </c>
      <c r="O3602">
        <v>50</v>
      </c>
      <c r="P3602">
        <v>15000</v>
      </c>
      <c r="Q3602">
        <v>6000</v>
      </c>
      <c r="R3602">
        <v>0.4</v>
      </c>
      <c r="S3602" t="s">
        <v>17</v>
      </c>
      <c r="T3602" t="str">
        <f>IF(Table1[[#This Row],[Units Sold]]&gt; 700,"High Units","low Units")</f>
        <v>low Units</v>
      </c>
      <c r="U3602">
        <f>SUM(Table1[[#This Row],[Operating Profit]])/SUM(Table1[Operating Profit])*100</f>
        <v>1.806493683615911E-3</v>
      </c>
      <c r="V3602">
        <f>SUM(Table1[[#This Row],[Price per Unit]]*Table1[[#This Row],[Units Sold]])</f>
        <v>1500</v>
      </c>
      <c r="W3602">
        <f>SUM(Table1[[#This Row],[Total Sales]]-Table1[[#This Row],[Operating Profit]])</f>
        <v>9000</v>
      </c>
      <c r="X3602">
        <f>SUM(Table1[[#This Row],[Total Sales]]-Table1[[#This Row],[Cost]])</f>
        <v>6000</v>
      </c>
      <c r="Y3602">
        <f>SUM(Table1[[#This Row],[profit/loss]])/SUM(Table1[profit/loss])</f>
        <v>1.806493683615911E-5</v>
      </c>
    </row>
    <row r="3603" spans="1:25" x14ac:dyDescent="0.3">
      <c r="A3603" t="s">
        <v>13</v>
      </c>
      <c r="B3603" t="s">
        <v>17</v>
      </c>
      <c r="C3603">
        <v>1185732</v>
      </c>
      <c r="D3603" s="9">
        <v>44235</v>
      </c>
      <c r="E3603" s="8" t="str">
        <f>TEXT(Table1[[#This Row],[Invoice Date]],"dd-mm-yyyy")</f>
        <v>08-02-2021</v>
      </c>
      <c r="F3603" s="1" t="str">
        <f t="shared" si="224"/>
        <v>February</v>
      </c>
      <c r="G3603" s="1" t="str">
        <f t="shared" si="225"/>
        <v>2021</v>
      </c>
      <c r="H3603" s="1" t="str">
        <f t="shared" si="226"/>
        <v>Monday</v>
      </c>
      <c r="I3603" s="1" t="str">
        <f t="shared" si="227"/>
        <v>08</v>
      </c>
      <c r="J3603" t="s">
        <v>14</v>
      </c>
      <c r="K3603" t="s">
        <v>126</v>
      </c>
      <c r="L3603" t="s">
        <v>127</v>
      </c>
      <c r="M3603" t="s">
        <v>21</v>
      </c>
      <c r="N3603">
        <v>45</v>
      </c>
      <c r="O3603">
        <v>125</v>
      </c>
      <c r="P3603">
        <v>56250</v>
      </c>
      <c r="Q3603">
        <v>16875</v>
      </c>
      <c r="R3603">
        <v>0.3</v>
      </c>
      <c r="S3603" t="s">
        <v>17</v>
      </c>
      <c r="T3603" t="str">
        <f>IF(Table1[[#This Row],[Units Sold]]&gt; 700,"High Units","low Units")</f>
        <v>low Units</v>
      </c>
      <c r="U3603">
        <f>SUM(Table1[[#This Row],[Operating Profit]])/SUM(Table1[Operating Profit])*100</f>
        <v>5.0807634851697493E-3</v>
      </c>
      <c r="V3603">
        <f>SUM(Table1[[#This Row],[Price per Unit]]*Table1[[#This Row],[Units Sold]])</f>
        <v>5625</v>
      </c>
      <c r="W3603">
        <f>SUM(Table1[[#This Row],[Total Sales]]-Table1[[#This Row],[Operating Profit]])</f>
        <v>39375</v>
      </c>
      <c r="X3603">
        <f>SUM(Table1[[#This Row],[Total Sales]]-Table1[[#This Row],[Cost]])</f>
        <v>16875</v>
      </c>
      <c r="Y3603">
        <f>SUM(Table1[[#This Row],[profit/loss]])/SUM(Table1[profit/loss])</f>
        <v>5.0807634851697494E-5</v>
      </c>
    </row>
    <row r="3604" spans="1:25" x14ac:dyDescent="0.3">
      <c r="A3604" t="s">
        <v>13</v>
      </c>
      <c r="B3604" t="s">
        <v>17</v>
      </c>
      <c r="C3604">
        <v>1185732</v>
      </c>
      <c r="D3604" s="9">
        <v>44235</v>
      </c>
      <c r="E3604" s="8" t="str">
        <f>TEXT(Table1[[#This Row],[Invoice Date]],"dd-mm-yyyy")</f>
        <v>08-02-2021</v>
      </c>
      <c r="F3604" s="1" t="str">
        <f t="shared" si="224"/>
        <v>February</v>
      </c>
      <c r="G3604" s="1" t="str">
        <f t="shared" si="225"/>
        <v>2021</v>
      </c>
      <c r="H3604" s="1" t="str">
        <f t="shared" si="226"/>
        <v>Monday</v>
      </c>
      <c r="I3604" s="1" t="str">
        <f t="shared" si="227"/>
        <v>08</v>
      </c>
      <c r="J3604" t="s">
        <v>14</v>
      </c>
      <c r="K3604" t="s">
        <v>126</v>
      </c>
      <c r="L3604" t="s">
        <v>127</v>
      </c>
      <c r="M3604" t="s">
        <v>22</v>
      </c>
      <c r="N3604">
        <v>35</v>
      </c>
      <c r="O3604">
        <v>225</v>
      </c>
      <c r="P3604">
        <v>78750</v>
      </c>
      <c r="Q3604">
        <v>31500</v>
      </c>
      <c r="R3604">
        <v>0.4</v>
      </c>
      <c r="S3604" t="s">
        <v>17</v>
      </c>
      <c r="T3604" t="str">
        <f>IF(Table1[[#This Row],[Units Sold]]&gt; 700,"High Units","low Units")</f>
        <v>low Units</v>
      </c>
      <c r="U3604">
        <f>SUM(Table1[[#This Row],[Operating Profit]])/SUM(Table1[Operating Profit])*100</f>
        <v>9.484091838983532E-3</v>
      </c>
      <c r="V3604">
        <f>SUM(Table1[[#This Row],[Price per Unit]]*Table1[[#This Row],[Units Sold]])</f>
        <v>7875</v>
      </c>
      <c r="W3604">
        <f>SUM(Table1[[#This Row],[Total Sales]]-Table1[[#This Row],[Operating Profit]])</f>
        <v>47250</v>
      </c>
      <c r="X3604">
        <f>SUM(Table1[[#This Row],[Total Sales]]-Table1[[#This Row],[Cost]])</f>
        <v>31500</v>
      </c>
      <c r="Y3604">
        <f>SUM(Table1[[#This Row],[profit/loss]])/SUM(Table1[profit/loss])</f>
        <v>9.4840918389835324E-5</v>
      </c>
    </row>
    <row r="3605" spans="1:25" x14ac:dyDescent="0.3">
      <c r="A3605" t="s">
        <v>13</v>
      </c>
      <c r="B3605" t="s">
        <v>17</v>
      </c>
      <c r="C3605">
        <v>1185732</v>
      </c>
      <c r="D3605" s="9">
        <v>44261</v>
      </c>
      <c r="E3605" s="8" t="str">
        <f>TEXT(Table1[[#This Row],[Invoice Date]],"dd-mm-yyyy")</f>
        <v>06-03-2021</v>
      </c>
      <c r="F3605" s="1" t="str">
        <f t="shared" si="224"/>
        <v>March</v>
      </c>
      <c r="G3605" s="1" t="str">
        <f t="shared" si="225"/>
        <v>2021</v>
      </c>
      <c r="H3605" s="1" t="str">
        <f t="shared" si="226"/>
        <v>Saturday</v>
      </c>
      <c r="I3605" s="1" t="str">
        <f t="shared" si="227"/>
        <v>06</v>
      </c>
      <c r="J3605" t="s">
        <v>14</v>
      </c>
      <c r="K3605" t="s">
        <v>126</v>
      </c>
      <c r="L3605" t="s">
        <v>127</v>
      </c>
      <c r="M3605" t="s">
        <v>16</v>
      </c>
      <c r="N3605">
        <v>35</v>
      </c>
      <c r="O3605">
        <v>445</v>
      </c>
      <c r="P3605">
        <v>155750</v>
      </c>
      <c r="Q3605">
        <v>54513</v>
      </c>
      <c r="R3605">
        <v>0.35</v>
      </c>
      <c r="S3605" t="s">
        <v>17</v>
      </c>
      <c r="T3605" t="str">
        <f>IF(Table1[[#This Row],[Units Sold]]&gt; 700,"High Units","low Units")</f>
        <v>low Units</v>
      </c>
      <c r="U3605">
        <f>SUM(Table1[[#This Row],[Operating Profit]])/SUM(Table1[Operating Profit])*100</f>
        <v>1.6412898362492361E-2</v>
      </c>
      <c r="V3605">
        <f>SUM(Table1[[#This Row],[Price per Unit]]*Table1[[#This Row],[Units Sold]])</f>
        <v>15575</v>
      </c>
      <c r="W3605">
        <f>SUM(Table1[[#This Row],[Total Sales]]-Table1[[#This Row],[Operating Profit]])</f>
        <v>101237</v>
      </c>
      <c r="X3605">
        <f>SUM(Table1[[#This Row],[Total Sales]]-Table1[[#This Row],[Cost]])</f>
        <v>54513</v>
      </c>
      <c r="Y3605">
        <f>SUM(Table1[[#This Row],[profit/loss]])/SUM(Table1[profit/loss])</f>
        <v>1.641289836249236E-4</v>
      </c>
    </row>
    <row r="3606" spans="1:25" x14ac:dyDescent="0.3">
      <c r="A3606" t="s">
        <v>13</v>
      </c>
      <c r="B3606" t="s">
        <v>17</v>
      </c>
      <c r="C3606">
        <v>1185732</v>
      </c>
      <c r="D3606" s="9">
        <v>44261</v>
      </c>
      <c r="E3606" s="8" t="str">
        <f>TEXT(Table1[[#This Row],[Invoice Date]],"dd-mm-yyyy")</f>
        <v>06-03-2021</v>
      </c>
      <c r="F3606" s="1" t="str">
        <f t="shared" si="224"/>
        <v>March</v>
      </c>
      <c r="G3606" s="1" t="str">
        <f t="shared" si="225"/>
        <v>2021</v>
      </c>
      <c r="H3606" s="1" t="str">
        <f t="shared" si="226"/>
        <v>Saturday</v>
      </c>
      <c r="I3606" s="1" t="str">
        <f t="shared" si="227"/>
        <v>06</v>
      </c>
      <c r="J3606" t="s">
        <v>14</v>
      </c>
      <c r="K3606" t="s">
        <v>126</v>
      </c>
      <c r="L3606" t="s">
        <v>127</v>
      </c>
      <c r="M3606" t="s">
        <v>18</v>
      </c>
      <c r="N3606">
        <v>35</v>
      </c>
      <c r="O3606">
        <v>150</v>
      </c>
      <c r="P3606">
        <v>52500</v>
      </c>
      <c r="Q3606">
        <v>18375</v>
      </c>
      <c r="R3606">
        <v>0.35</v>
      </c>
      <c r="S3606" t="s">
        <v>17</v>
      </c>
      <c r="T3606" t="str">
        <f>IF(Table1[[#This Row],[Units Sold]]&gt; 700,"High Units","low Units")</f>
        <v>low Units</v>
      </c>
      <c r="U3606">
        <f>SUM(Table1[[#This Row],[Operating Profit]])/SUM(Table1[Operating Profit])*100</f>
        <v>5.5323869060737276E-3</v>
      </c>
      <c r="V3606">
        <f>SUM(Table1[[#This Row],[Price per Unit]]*Table1[[#This Row],[Units Sold]])</f>
        <v>5250</v>
      </c>
      <c r="W3606">
        <f>SUM(Table1[[#This Row],[Total Sales]]-Table1[[#This Row],[Operating Profit]])</f>
        <v>34125</v>
      </c>
      <c r="X3606">
        <f>SUM(Table1[[#This Row],[Total Sales]]-Table1[[#This Row],[Cost]])</f>
        <v>18375</v>
      </c>
      <c r="Y3606">
        <f>SUM(Table1[[#This Row],[profit/loss]])/SUM(Table1[profit/loss])</f>
        <v>5.5323869060737273E-5</v>
      </c>
    </row>
    <row r="3607" spans="1:25" x14ac:dyDescent="0.3">
      <c r="A3607" t="s">
        <v>13</v>
      </c>
      <c r="B3607" t="s">
        <v>17</v>
      </c>
      <c r="C3607">
        <v>1185732</v>
      </c>
      <c r="D3607" s="9">
        <v>44261</v>
      </c>
      <c r="E3607" s="8" t="str">
        <f>TEXT(Table1[[#This Row],[Invoice Date]],"dd-mm-yyyy")</f>
        <v>06-03-2021</v>
      </c>
      <c r="F3607" s="1" t="str">
        <f t="shared" si="224"/>
        <v>March</v>
      </c>
      <c r="G3607" s="1" t="str">
        <f t="shared" si="225"/>
        <v>2021</v>
      </c>
      <c r="H3607" s="1" t="str">
        <f t="shared" si="226"/>
        <v>Saturday</v>
      </c>
      <c r="I3607" s="1" t="str">
        <f t="shared" si="227"/>
        <v>06</v>
      </c>
      <c r="J3607" t="s">
        <v>14</v>
      </c>
      <c r="K3607" t="s">
        <v>126</v>
      </c>
      <c r="L3607" t="s">
        <v>127</v>
      </c>
      <c r="M3607" t="s">
        <v>19</v>
      </c>
      <c r="N3607">
        <v>25</v>
      </c>
      <c r="O3607">
        <v>175</v>
      </c>
      <c r="P3607">
        <v>43750</v>
      </c>
      <c r="Q3607">
        <v>17500</v>
      </c>
      <c r="R3607">
        <v>0.4</v>
      </c>
      <c r="S3607" t="s">
        <v>17</v>
      </c>
      <c r="T3607" t="str">
        <f>IF(Table1[[#This Row],[Units Sold]]&gt; 700,"High Units","low Units")</f>
        <v>low Units</v>
      </c>
      <c r="U3607">
        <f>SUM(Table1[[#This Row],[Operating Profit]])/SUM(Table1[Operating Profit])*100</f>
        <v>5.2689399105464076E-3</v>
      </c>
      <c r="V3607">
        <f>SUM(Table1[[#This Row],[Price per Unit]]*Table1[[#This Row],[Units Sold]])</f>
        <v>4375</v>
      </c>
      <c r="W3607">
        <f>SUM(Table1[[#This Row],[Total Sales]]-Table1[[#This Row],[Operating Profit]])</f>
        <v>26250</v>
      </c>
      <c r="X3607">
        <f>SUM(Table1[[#This Row],[Total Sales]]-Table1[[#This Row],[Cost]])</f>
        <v>17500</v>
      </c>
      <c r="Y3607">
        <f>SUM(Table1[[#This Row],[profit/loss]])/SUM(Table1[profit/loss])</f>
        <v>5.2689399105464074E-5</v>
      </c>
    </row>
    <row r="3608" spans="1:25" x14ac:dyDescent="0.3">
      <c r="A3608" t="s">
        <v>13</v>
      </c>
      <c r="B3608" t="s">
        <v>17</v>
      </c>
      <c r="C3608">
        <v>1185732</v>
      </c>
      <c r="D3608" s="9">
        <v>44261</v>
      </c>
      <c r="E3608" s="8" t="str">
        <f>TEXT(Table1[[#This Row],[Invoice Date]],"dd-mm-yyyy")</f>
        <v>06-03-2021</v>
      </c>
      <c r="F3608" s="1" t="str">
        <f t="shared" si="224"/>
        <v>March</v>
      </c>
      <c r="G3608" s="1" t="str">
        <f t="shared" si="225"/>
        <v>2021</v>
      </c>
      <c r="H3608" s="1" t="str">
        <f t="shared" si="226"/>
        <v>Saturday</v>
      </c>
      <c r="I3608" s="1" t="str">
        <f t="shared" si="227"/>
        <v>06</v>
      </c>
      <c r="J3608" t="s">
        <v>14</v>
      </c>
      <c r="K3608" t="s">
        <v>126</v>
      </c>
      <c r="L3608" t="s">
        <v>127</v>
      </c>
      <c r="M3608" t="s">
        <v>20</v>
      </c>
      <c r="N3608">
        <v>30</v>
      </c>
      <c r="O3608">
        <v>25</v>
      </c>
      <c r="P3608">
        <v>7500</v>
      </c>
      <c r="Q3608">
        <v>3000</v>
      </c>
      <c r="R3608">
        <v>0.4</v>
      </c>
      <c r="S3608" t="s">
        <v>17</v>
      </c>
      <c r="T3608" t="str">
        <f>IF(Table1[[#This Row],[Units Sold]]&gt; 700,"High Units","low Units")</f>
        <v>low Units</v>
      </c>
      <c r="U3608">
        <f>SUM(Table1[[#This Row],[Operating Profit]])/SUM(Table1[Operating Profit])*100</f>
        <v>9.032468418079555E-4</v>
      </c>
      <c r="V3608">
        <f>SUM(Table1[[#This Row],[Price per Unit]]*Table1[[#This Row],[Units Sold]])</f>
        <v>750</v>
      </c>
      <c r="W3608">
        <f>SUM(Table1[[#This Row],[Total Sales]]-Table1[[#This Row],[Operating Profit]])</f>
        <v>4500</v>
      </c>
      <c r="X3608">
        <f>SUM(Table1[[#This Row],[Total Sales]]-Table1[[#This Row],[Cost]])</f>
        <v>3000</v>
      </c>
      <c r="Y3608">
        <f>SUM(Table1[[#This Row],[profit/loss]])/SUM(Table1[profit/loss])</f>
        <v>9.0324684180795549E-6</v>
      </c>
    </row>
    <row r="3609" spans="1:25" x14ac:dyDescent="0.3">
      <c r="A3609" t="s">
        <v>13</v>
      </c>
      <c r="B3609" t="s">
        <v>17</v>
      </c>
      <c r="C3609">
        <v>1185732</v>
      </c>
      <c r="D3609" s="9">
        <v>44261</v>
      </c>
      <c r="E3609" s="8" t="str">
        <f>TEXT(Table1[[#This Row],[Invoice Date]],"dd-mm-yyyy")</f>
        <v>06-03-2021</v>
      </c>
      <c r="F3609" s="1" t="str">
        <f t="shared" si="224"/>
        <v>March</v>
      </c>
      <c r="G3609" s="1" t="str">
        <f t="shared" si="225"/>
        <v>2021</v>
      </c>
      <c r="H3609" s="1" t="str">
        <f t="shared" si="226"/>
        <v>Saturday</v>
      </c>
      <c r="I3609" s="1" t="str">
        <f t="shared" si="227"/>
        <v>06</v>
      </c>
      <c r="J3609" t="s">
        <v>14</v>
      </c>
      <c r="K3609" t="s">
        <v>126</v>
      </c>
      <c r="L3609" t="s">
        <v>127</v>
      </c>
      <c r="M3609" t="s">
        <v>21</v>
      </c>
      <c r="N3609">
        <v>45</v>
      </c>
      <c r="O3609">
        <v>75</v>
      </c>
      <c r="P3609">
        <v>33750</v>
      </c>
      <c r="Q3609">
        <v>10125</v>
      </c>
      <c r="R3609">
        <v>0.3</v>
      </c>
      <c r="S3609" t="s">
        <v>17</v>
      </c>
      <c r="T3609" t="str">
        <f>IF(Table1[[#This Row],[Units Sold]]&gt; 700,"High Units","low Units")</f>
        <v>low Units</v>
      </c>
      <c r="U3609">
        <f>SUM(Table1[[#This Row],[Operating Profit]])/SUM(Table1[Operating Profit])*100</f>
        <v>3.04845809110185E-3</v>
      </c>
      <c r="V3609">
        <f>SUM(Table1[[#This Row],[Price per Unit]]*Table1[[#This Row],[Units Sold]])</f>
        <v>3375</v>
      </c>
      <c r="W3609">
        <f>SUM(Table1[[#This Row],[Total Sales]]-Table1[[#This Row],[Operating Profit]])</f>
        <v>23625</v>
      </c>
      <c r="X3609">
        <f>SUM(Table1[[#This Row],[Total Sales]]-Table1[[#This Row],[Cost]])</f>
        <v>10125</v>
      </c>
      <c r="Y3609">
        <f>SUM(Table1[[#This Row],[profit/loss]])/SUM(Table1[profit/loss])</f>
        <v>3.0484580911018499E-5</v>
      </c>
    </row>
    <row r="3610" spans="1:25" x14ac:dyDescent="0.3">
      <c r="A3610" t="s">
        <v>13</v>
      </c>
      <c r="B3610" t="s">
        <v>17</v>
      </c>
      <c r="C3610">
        <v>1185732</v>
      </c>
      <c r="D3610" s="9">
        <v>44261</v>
      </c>
      <c r="E3610" s="8" t="str">
        <f>TEXT(Table1[[#This Row],[Invoice Date]],"dd-mm-yyyy")</f>
        <v>06-03-2021</v>
      </c>
      <c r="F3610" s="1" t="str">
        <f t="shared" si="224"/>
        <v>March</v>
      </c>
      <c r="G3610" s="1" t="str">
        <f t="shared" si="225"/>
        <v>2021</v>
      </c>
      <c r="H3610" s="1" t="str">
        <f t="shared" si="226"/>
        <v>Saturday</v>
      </c>
      <c r="I3610" s="1" t="str">
        <f t="shared" si="227"/>
        <v>06</v>
      </c>
      <c r="J3610" t="s">
        <v>14</v>
      </c>
      <c r="K3610" t="s">
        <v>126</v>
      </c>
      <c r="L3610" t="s">
        <v>127</v>
      </c>
      <c r="M3610" t="s">
        <v>22</v>
      </c>
      <c r="N3610">
        <v>35</v>
      </c>
      <c r="O3610">
        <v>175</v>
      </c>
      <c r="P3610">
        <v>61250</v>
      </c>
      <c r="Q3610">
        <v>24500</v>
      </c>
      <c r="R3610">
        <v>0.4</v>
      </c>
      <c r="S3610" t="s">
        <v>17</v>
      </c>
      <c r="T3610" t="str">
        <f>IF(Table1[[#This Row],[Units Sold]]&gt; 700,"High Units","low Units")</f>
        <v>low Units</v>
      </c>
      <c r="U3610">
        <f>SUM(Table1[[#This Row],[Operating Profit]])/SUM(Table1[Operating Profit])*100</f>
        <v>7.3765158747649707E-3</v>
      </c>
      <c r="V3610">
        <f>SUM(Table1[[#This Row],[Price per Unit]]*Table1[[#This Row],[Units Sold]])</f>
        <v>6125</v>
      </c>
      <c r="W3610">
        <f>SUM(Table1[[#This Row],[Total Sales]]-Table1[[#This Row],[Operating Profit]])</f>
        <v>36750</v>
      </c>
      <c r="X3610">
        <f>SUM(Table1[[#This Row],[Total Sales]]-Table1[[#This Row],[Cost]])</f>
        <v>24500</v>
      </c>
      <c r="Y3610">
        <f>SUM(Table1[[#This Row],[profit/loss]])/SUM(Table1[profit/loss])</f>
        <v>7.3765158747649706E-5</v>
      </c>
    </row>
    <row r="3611" spans="1:25" x14ac:dyDescent="0.3">
      <c r="A3611" t="s">
        <v>13</v>
      </c>
      <c r="B3611" t="s">
        <v>17</v>
      </c>
      <c r="C3611">
        <v>1185732</v>
      </c>
      <c r="D3611" s="9">
        <v>44293</v>
      </c>
      <c r="E3611" s="8" t="str">
        <f>TEXT(Table1[[#This Row],[Invoice Date]],"dd-mm-yyyy")</f>
        <v>07-04-2021</v>
      </c>
      <c r="F3611" s="1" t="str">
        <f t="shared" si="224"/>
        <v>April</v>
      </c>
      <c r="G3611" s="1" t="str">
        <f t="shared" si="225"/>
        <v>2021</v>
      </c>
      <c r="H3611" s="1" t="str">
        <f t="shared" si="226"/>
        <v>Wednesday</v>
      </c>
      <c r="I3611" s="1" t="str">
        <f t="shared" si="227"/>
        <v>07</v>
      </c>
      <c r="J3611" t="s">
        <v>14</v>
      </c>
      <c r="K3611" t="s">
        <v>126</v>
      </c>
      <c r="L3611" t="s">
        <v>127</v>
      </c>
      <c r="M3611" t="s">
        <v>16</v>
      </c>
      <c r="N3611">
        <v>35</v>
      </c>
      <c r="O3611">
        <v>425</v>
      </c>
      <c r="P3611">
        <v>148750</v>
      </c>
      <c r="Q3611">
        <v>52063</v>
      </c>
      <c r="R3611">
        <v>0.35</v>
      </c>
      <c r="S3611" t="s">
        <v>17</v>
      </c>
      <c r="T3611" t="str">
        <f>IF(Table1[[#This Row],[Units Sold]]&gt; 700,"High Units","low Units")</f>
        <v>low Units</v>
      </c>
      <c r="U3611">
        <f>SUM(Table1[[#This Row],[Operating Profit]])/SUM(Table1[Operating Profit])*100</f>
        <v>1.5675246775015861E-2</v>
      </c>
      <c r="V3611">
        <f>SUM(Table1[[#This Row],[Price per Unit]]*Table1[[#This Row],[Units Sold]])</f>
        <v>14875</v>
      </c>
      <c r="W3611">
        <f>SUM(Table1[[#This Row],[Total Sales]]-Table1[[#This Row],[Operating Profit]])</f>
        <v>96687</v>
      </c>
      <c r="X3611">
        <f>SUM(Table1[[#This Row],[Total Sales]]-Table1[[#This Row],[Cost]])</f>
        <v>52063</v>
      </c>
      <c r="Y3611">
        <f>SUM(Table1[[#This Row],[profit/loss]])/SUM(Table1[profit/loss])</f>
        <v>1.5675246775015861E-4</v>
      </c>
    </row>
    <row r="3612" spans="1:25" x14ac:dyDescent="0.3">
      <c r="A3612" t="s">
        <v>13</v>
      </c>
      <c r="B3612" t="s">
        <v>17</v>
      </c>
      <c r="C3612">
        <v>1185732</v>
      </c>
      <c r="D3612" s="9">
        <v>44293</v>
      </c>
      <c r="E3612" s="8" t="str">
        <f>TEXT(Table1[[#This Row],[Invoice Date]],"dd-mm-yyyy")</f>
        <v>07-04-2021</v>
      </c>
      <c r="F3612" s="1" t="str">
        <f t="shared" si="224"/>
        <v>April</v>
      </c>
      <c r="G3612" s="1" t="str">
        <f t="shared" si="225"/>
        <v>2021</v>
      </c>
      <c r="H3612" s="1" t="str">
        <f t="shared" si="226"/>
        <v>Wednesday</v>
      </c>
      <c r="I3612" s="1" t="str">
        <f t="shared" si="227"/>
        <v>07</v>
      </c>
      <c r="J3612" t="s">
        <v>14</v>
      </c>
      <c r="K3612" t="s">
        <v>126</v>
      </c>
      <c r="L3612" t="s">
        <v>127</v>
      </c>
      <c r="M3612" t="s">
        <v>18</v>
      </c>
      <c r="N3612">
        <v>35</v>
      </c>
      <c r="O3612">
        <v>125</v>
      </c>
      <c r="P3612">
        <v>43750</v>
      </c>
      <c r="Q3612">
        <v>15313</v>
      </c>
      <c r="R3612">
        <v>0.35</v>
      </c>
      <c r="S3612" t="s">
        <v>17</v>
      </c>
      <c r="T3612" t="str">
        <f>IF(Table1[[#This Row],[Units Sold]]&gt; 700,"High Units","low Units")</f>
        <v>low Units</v>
      </c>
      <c r="U3612">
        <f>SUM(Table1[[#This Row],[Operating Profit]])/SUM(Table1[Operating Profit])*100</f>
        <v>4.6104729628684074E-3</v>
      </c>
      <c r="V3612">
        <f>SUM(Table1[[#This Row],[Price per Unit]]*Table1[[#This Row],[Units Sold]])</f>
        <v>4375</v>
      </c>
      <c r="W3612">
        <f>SUM(Table1[[#This Row],[Total Sales]]-Table1[[#This Row],[Operating Profit]])</f>
        <v>28437</v>
      </c>
      <c r="X3612">
        <f>SUM(Table1[[#This Row],[Total Sales]]-Table1[[#This Row],[Cost]])</f>
        <v>15313</v>
      </c>
      <c r="Y3612">
        <f>SUM(Table1[[#This Row],[profit/loss]])/SUM(Table1[profit/loss])</f>
        <v>4.6104729628684074E-5</v>
      </c>
    </row>
    <row r="3613" spans="1:25" x14ac:dyDescent="0.3">
      <c r="A3613" t="s">
        <v>13</v>
      </c>
      <c r="B3613" t="s">
        <v>17</v>
      </c>
      <c r="C3613">
        <v>1185732</v>
      </c>
      <c r="D3613" s="9">
        <v>44293</v>
      </c>
      <c r="E3613" s="8" t="str">
        <f>TEXT(Table1[[#This Row],[Invoice Date]],"dd-mm-yyyy")</f>
        <v>07-04-2021</v>
      </c>
      <c r="F3613" s="1" t="str">
        <f t="shared" si="224"/>
        <v>April</v>
      </c>
      <c r="G3613" s="1" t="str">
        <f t="shared" si="225"/>
        <v>2021</v>
      </c>
      <c r="H3613" s="1" t="str">
        <f t="shared" si="226"/>
        <v>Wednesday</v>
      </c>
      <c r="I3613" s="1" t="str">
        <f t="shared" si="227"/>
        <v>07</v>
      </c>
      <c r="J3613" t="s">
        <v>14</v>
      </c>
      <c r="K3613" t="s">
        <v>126</v>
      </c>
      <c r="L3613" t="s">
        <v>127</v>
      </c>
      <c r="M3613" t="s">
        <v>19</v>
      </c>
      <c r="N3613">
        <v>25</v>
      </c>
      <c r="O3613">
        <v>125</v>
      </c>
      <c r="P3613">
        <v>31250</v>
      </c>
      <c r="Q3613">
        <v>12500</v>
      </c>
      <c r="R3613">
        <v>0.4</v>
      </c>
      <c r="S3613" t="s">
        <v>17</v>
      </c>
      <c r="T3613" t="str">
        <f>IF(Table1[[#This Row],[Units Sold]]&gt; 700,"High Units","low Units")</f>
        <v>low Units</v>
      </c>
      <c r="U3613">
        <f>SUM(Table1[[#This Row],[Operating Profit]])/SUM(Table1[Operating Profit])*100</f>
        <v>3.7635285075331478E-3</v>
      </c>
      <c r="V3613">
        <f>SUM(Table1[[#This Row],[Price per Unit]]*Table1[[#This Row],[Units Sold]])</f>
        <v>3125</v>
      </c>
      <c r="W3613">
        <f>SUM(Table1[[#This Row],[Total Sales]]-Table1[[#This Row],[Operating Profit]])</f>
        <v>18750</v>
      </c>
      <c r="X3613">
        <f>SUM(Table1[[#This Row],[Total Sales]]-Table1[[#This Row],[Cost]])</f>
        <v>12500</v>
      </c>
      <c r="Y3613">
        <f>SUM(Table1[[#This Row],[profit/loss]])/SUM(Table1[profit/loss])</f>
        <v>3.7635285075331479E-5</v>
      </c>
    </row>
    <row r="3614" spans="1:25" x14ac:dyDescent="0.3">
      <c r="A3614" t="s">
        <v>13</v>
      </c>
      <c r="B3614" t="s">
        <v>17</v>
      </c>
      <c r="C3614">
        <v>1185732</v>
      </c>
      <c r="D3614" s="9">
        <v>44293</v>
      </c>
      <c r="E3614" s="8" t="str">
        <f>TEXT(Table1[[#This Row],[Invoice Date]],"dd-mm-yyyy")</f>
        <v>07-04-2021</v>
      </c>
      <c r="F3614" s="1" t="str">
        <f t="shared" si="224"/>
        <v>April</v>
      </c>
      <c r="G3614" s="1" t="str">
        <f t="shared" si="225"/>
        <v>2021</v>
      </c>
      <c r="H3614" s="1" t="str">
        <f t="shared" si="226"/>
        <v>Wednesday</v>
      </c>
      <c r="I3614" s="1" t="str">
        <f t="shared" si="227"/>
        <v>07</v>
      </c>
      <c r="J3614" t="s">
        <v>14</v>
      </c>
      <c r="K3614" t="s">
        <v>126</v>
      </c>
      <c r="L3614" t="s">
        <v>127</v>
      </c>
      <c r="M3614" t="s">
        <v>20</v>
      </c>
      <c r="N3614">
        <v>30</v>
      </c>
      <c r="O3614">
        <v>50</v>
      </c>
      <c r="P3614">
        <v>15000</v>
      </c>
      <c r="Q3614">
        <v>6000</v>
      </c>
      <c r="R3614">
        <v>0.4</v>
      </c>
      <c r="S3614" t="s">
        <v>17</v>
      </c>
      <c r="T3614" t="str">
        <f>IF(Table1[[#This Row],[Units Sold]]&gt; 700,"High Units","low Units")</f>
        <v>low Units</v>
      </c>
      <c r="U3614">
        <f>SUM(Table1[[#This Row],[Operating Profit]])/SUM(Table1[Operating Profit])*100</f>
        <v>1.806493683615911E-3</v>
      </c>
      <c r="V3614">
        <f>SUM(Table1[[#This Row],[Price per Unit]]*Table1[[#This Row],[Units Sold]])</f>
        <v>1500</v>
      </c>
      <c r="W3614">
        <f>SUM(Table1[[#This Row],[Total Sales]]-Table1[[#This Row],[Operating Profit]])</f>
        <v>9000</v>
      </c>
      <c r="X3614">
        <f>SUM(Table1[[#This Row],[Total Sales]]-Table1[[#This Row],[Cost]])</f>
        <v>6000</v>
      </c>
      <c r="Y3614">
        <f>SUM(Table1[[#This Row],[profit/loss]])/SUM(Table1[profit/loss])</f>
        <v>1.806493683615911E-5</v>
      </c>
    </row>
    <row r="3615" spans="1:25" x14ac:dyDescent="0.3">
      <c r="A3615" t="s">
        <v>13</v>
      </c>
      <c r="B3615" t="s">
        <v>17</v>
      </c>
      <c r="C3615">
        <v>1185732</v>
      </c>
      <c r="D3615" s="9">
        <v>44293</v>
      </c>
      <c r="E3615" s="8" t="str">
        <f>TEXT(Table1[[#This Row],[Invoice Date]],"dd-mm-yyyy")</f>
        <v>07-04-2021</v>
      </c>
      <c r="F3615" s="1" t="str">
        <f t="shared" si="224"/>
        <v>April</v>
      </c>
      <c r="G3615" s="1" t="str">
        <f t="shared" si="225"/>
        <v>2021</v>
      </c>
      <c r="H3615" s="1" t="str">
        <f t="shared" si="226"/>
        <v>Wednesday</v>
      </c>
      <c r="I3615" s="1" t="str">
        <f t="shared" si="227"/>
        <v>07</v>
      </c>
      <c r="J3615" t="s">
        <v>14</v>
      </c>
      <c r="K3615" t="s">
        <v>126</v>
      </c>
      <c r="L3615" t="s">
        <v>127</v>
      </c>
      <c r="M3615" t="s">
        <v>21</v>
      </c>
      <c r="N3615">
        <v>45</v>
      </c>
      <c r="O3615">
        <v>50</v>
      </c>
      <c r="P3615">
        <v>22500</v>
      </c>
      <c r="Q3615">
        <v>6750</v>
      </c>
      <c r="R3615">
        <v>0.3</v>
      </c>
      <c r="S3615" t="s">
        <v>17</v>
      </c>
      <c r="T3615" t="str">
        <f>IF(Table1[[#This Row],[Units Sold]]&gt; 700,"High Units","low Units")</f>
        <v>low Units</v>
      </c>
      <c r="U3615">
        <f>SUM(Table1[[#This Row],[Operating Profit]])/SUM(Table1[Operating Profit])*100</f>
        <v>2.0323053940678997E-3</v>
      </c>
      <c r="V3615">
        <f>SUM(Table1[[#This Row],[Price per Unit]]*Table1[[#This Row],[Units Sold]])</f>
        <v>2250</v>
      </c>
      <c r="W3615">
        <f>SUM(Table1[[#This Row],[Total Sales]]-Table1[[#This Row],[Operating Profit]])</f>
        <v>15750</v>
      </c>
      <c r="X3615">
        <f>SUM(Table1[[#This Row],[Total Sales]]-Table1[[#This Row],[Cost]])</f>
        <v>6750</v>
      </c>
      <c r="Y3615">
        <f>SUM(Table1[[#This Row],[profit/loss]])/SUM(Table1[profit/loss])</f>
        <v>2.0323053940678999E-5</v>
      </c>
    </row>
    <row r="3616" spans="1:25" x14ac:dyDescent="0.3">
      <c r="A3616" t="s">
        <v>13</v>
      </c>
      <c r="B3616" t="s">
        <v>17</v>
      </c>
      <c r="C3616">
        <v>1185732</v>
      </c>
      <c r="D3616" s="9">
        <v>44293</v>
      </c>
      <c r="E3616" s="8" t="str">
        <f>TEXT(Table1[[#This Row],[Invoice Date]],"dd-mm-yyyy")</f>
        <v>07-04-2021</v>
      </c>
      <c r="F3616" s="1" t="str">
        <f t="shared" si="224"/>
        <v>April</v>
      </c>
      <c r="G3616" s="1" t="str">
        <f t="shared" si="225"/>
        <v>2021</v>
      </c>
      <c r="H3616" s="1" t="str">
        <f t="shared" si="226"/>
        <v>Wednesday</v>
      </c>
      <c r="I3616" s="1" t="str">
        <f t="shared" si="227"/>
        <v>07</v>
      </c>
      <c r="J3616" t="s">
        <v>14</v>
      </c>
      <c r="K3616" t="s">
        <v>126</v>
      </c>
      <c r="L3616" t="s">
        <v>127</v>
      </c>
      <c r="M3616" t="s">
        <v>22</v>
      </c>
      <c r="N3616">
        <v>35</v>
      </c>
      <c r="O3616">
        <v>200</v>
      </c>
      <c r="P3616">
        <v>70000</v>
      </c>
      <c r="Q3616">
        <v>28000</v>
      </c>
      <c r="R3616">
        <v>0.4</v>
      </c>
      <c r="S3616" t="s">
        <v>17</v>
      </c>
      <c r="T3616" t="str">
        <f>IF(Table1[[#This Row],[Units Sold]]&gt; 700,"High Units","low Units")</f>
        <v>low Units</v>
      </c>
      <c r="U3616">
        <f>SUM(Table1[[#This Row],[Operating Profit]])/SUM(Table1[Operating Profit])*100</f>
        <v>8.4303038568742522E-3</v>
      </c>
      <c r="V3616">
        <f>SUM(Table1[[#This Row],[Price per Unit]]*Table1[[#This Row],[Units Sold]])</f>
        <v>7000</v>
      </c>
      <c r="W3616">
        <f>SUM(Table1[[#This Row],[Total Sales]]-Table1[[#This Row],[Operating Profit]])</f>
        <v>42000</v>
      </c>
      <c r="X3616">
        <f>SUM(Table1[[#This Row],[Total Sales]]-Table1[[#This Row],[Cost]])</f>
        <v>28000</v>
      </c>
      <c r="Y3616">
        <f>SUM(Table1[[#This Row],[profit/loss]])/SUM(Table1[profit/loss])</f>
        <v>8.4303038568742515E-5</v>
      </c>
    </row>
    <row r="3617" spans="1:25" x14ac:dyDescent="0.3">
      <c r="A3617" t="s">
        <v>13</v>
      </c>
      <c r="B3617" t="s">
        <v>17</v>
      </c>
      <c r="C3617">
        <v>1185732</v>
      </c>
      <c r="D3617" s="9">
        <v>44322</v>
      </c>
      <c r="E3617" s="8" t="str">
        <f>TEXT(Table1[[#This Row],[Invoice Date]],"dd-mm-yyyy")</f>
        <v>06-05-2021</v>
      </c>
      <c r="F3617" s="1" t="str">
        <f t="shared" si="224"/>
        <v>May</v>
      </c>
      <c r="G3617" s="1" t="str">
        <f t="shared" si="225"/>
        <v>2021</v>
      </c>
      <c r="H3617" s="1" t="str">
        <f t="shared" si="226"/>
        <v>Thursday</v>
      </c>
      <c r="I3617" s="1" t="str">
        <f t="shared" si="227"/>
        <v>06</v>
      </c>
      <c r="J3617" t="s">
        <v>14</v>
      </c>
      <c r="K3617" t="s">
        <v>126</v>
      </c>
      <c r="L3617" t="s">
        <v>127</v>
      </c>
      <c r="M3617" t="s">
        <v>16</v>
      </c>
      <c r="N3617">
        <v>50</v>
      </c>
      <c r="O3617">
        <v>470</v>
      </c>
      <c r="P3617">
        <v>235000</v>
      </c>
      <c r="Q3617">
        <v>82250</v>
      </c>
      <c r="R3617">
        <v>0.35</v>
      </c>
      <c r="S3617" t="s">
        <v>17</v>
      </c>
      <c r="T3617" t="str">
        <f>IF(Table1[[#This Row],[Units Sold]]&gt; 700,"High Units","low Units")</f>
        <v>low Units</v>
      </c>
      <c r="U3617">
        <f>SUM(Table1[[#This Row],[Operating Profit]])/SUM(Table1[Operating Profit])*100</f>
        <v>2.4764017579568112E-2</v>
      </c>
      <c r="V3617">
        <f>SUM(Table1[[#This Row],[Price per Unit]]*Table1[[#This Row],[Units Sold]])</f>
        <v>23500</v>
      </c>
      <c r="W3617">
        <f>SUM(Table1[[#This Row],[Total Sales]]-Table1[[#This Row],[Operating Profit]])</f>
        <v>152750</v>
      </c>
      <c r="X3617">
        <f>SUM(Table1[[#This Row],[Total Sales]]-Table1[[#This Row],[Cost]])</f>
        <v>82250</v>
      </c>
      <c r="Y3617">
        <f>SUM(Table1[[#This Row],[profit/loss]])/SUM(Table1[profit/loss])</f>
        <v>2.4764017579568111E-4</v>
      </c>
    </row>
    <row r="3618" spans="1:25" x14ac:dyDescent="0.3">
      <c r="A3618" t="s">
        <v>13</v>
      </c>
      <c r="B3618" t="s">
        <v>17</v>
      </c>
      <c r="C3618">
        <v>1185732</v>
      </c>
      <c r="D3618" s="9">
        <v>44322</v>
      </c>
      <c r="E3618" s="8" t="str">
        <f>TEXT(Table1[[#This Row],[Invoice Date]],"dd-mm-yyyy")</f>
        <v>06-05-2021</v>
      </c>
      <c r="F3618" s="1" t="str">
        <f t="shared" si="224"/>
        <v>May</v>
      </c>
      <c r="G3618" s="1" t="str">
        <f t="shared" si="225"/>
        <v>2021</v>
      </c>
      <c r="H3618" s="1" t="str">
        <f t="shared" si="226"/>
        <v>Thursday</v>
      </c>
      <c r="I3618" s="1" t="str">
        <f t="shared" si="227"/>
        <v>06</v>
      </c>
      <c r="J3618" t="s">
        <v>14</v>
      </c>
      <c r="K3618" t="s">
        <v>126</v>
      </c>
      <c r="L3618" t="s">
        <v>127</v>
      </c>
      <c r="M3618" t="s">
        <v>18</v>
      </c>
      <c r="N3618">
        <v>45</v>
      </c>
      <c r="O3618">
        <v>175</v>
      </c>
      <c r="P3618">
        <v>78750</v>
      </c>
      <c r="Q3618">
        <v>27563</v>
      </c>
      <c r="R3618">
        <v>0.35</v>
      </c>
      <c r="S3618" t="s">
        <v>17</v>
      </c>
      <c r="T3618" t="str">
        <f>IF(Table1[[#This Row],[Units Sold]]&gt; 700,"High Units","low Units")</f>
        <v>low Units</v>
      </c>
      <c r="U3618">
        <f>SUM(Table1[[#This Row],[Operating Profit]])/SUM(Table1[Operating Profit])*100</f>
        <v>8.2987309002508919E-3</v>
      </c>
      <c r="V3618">
        <f>SUM(Table1[[#This Row],[Price per Unit]]*Table1[[#This Row],[Units Sold]])</f>
        <v>7875</v>
      </c>
      <c r="W3618">
        <f>SUM(Table1[[#This Row],[Total Sales]]-Table1[[#This Row],[Operating Profit]])</f>
        <v>51187</v>
      </c>
      <c r="X3618">
        <f>SUM(Table1[[#This Row],[Total Sales]]-Table1[[#This Row],[Cost]])</f>
        <v>27563</v>
      </c>
      <c r="Y3618">
        <f>SUM(Table1[[#This Row],[profit/loss]])/SUM(Table1[profit/loss])</f>
        <v>8.298730900250892E-5</v>
      </c>
    </row>
    <row r="3619" spans="1:25" x14ac:dyDescent="0.3">
      <c r="A3619" t="s">
        <v>13</v>
      </c>
      <c r="B3619" t="s">
        <v>17</v>
      </c>
      <c r="C3619">
        <v>1185732</v>
      </c>
      <c r="D3619" s="9">
        <v>44322</v>
      </c>
      <c r="E3619" s="8" t="str">
        <f>TEXT(Table1[[#This Row],[Invoice Date]],"dd-mm-yyyy")</f>
        <v>06-05-2021</v>
      </c>
      <c r="F3619" s="1" t="str">
        <f t="shared" si="224"/>
        <v>May</v>
      </c>
      <c r="G3619" s="1" t="str">
        <f t="shared" si="225"/>
        <v>2021</v>
      </c>
      <c r="H3619" s="1" t="str">
        <f t="shared" si="226"/>
        <v>Thursday</v>
      </c>
      <c r="I3619" s="1" t="str">
        <f t="shared" si="227"/>
        <v>06</v>
      </c>
      <c r="J3619" t="s">
        <v>14</v>
      </c>
      <c r="K3619" t="s">
        <v>126</v>
      </c>
      <c r="L3619" t="s">
        <v>127</v>
      </c>
      <c r="M3619" t="s">
        <v>19</v>
      </c>
      <c r="N3619">
        <v>40</v>
      </c>
      <c r="O3619">
        <v>200</v>
      </c>
      <c r="P3619">
        <v>80000</v>
      </c>
      <c r="Q3619">
        <v>32000</v>
      </c>
      <c r="R3619">
        <v>0.4</v>
      </c>
      <c r="S3619" t="s">
        <v>17</v>
      </c>
      <c r="T3619" t="str">
        <f>IF(Table1[[#This Row],[Units Sold]]&gt; 700,"High Units","low Units")</f>
        <v>low Units</v>
      </c>
      <c r="U3619">
        <f>SUM(Table1[[#This Row],[Operating Profit]])/SUM(Table1[Operating Profit])*100</f>
        <v>9.6346329792848587E-3</v>
      </c>
      <c r="V3619">
        <f>SUM(Table1[[#This Row],[Price per Unit]]*Table1[[#This Row],[Units Sold]])</f>
        <v>8000</v>
      </c>
      <c r="W3619">
        <f>SUM(Table1[[#This Row],[Total Sales]]-Table1[[#This Row],[Operating Profit]])</f>
        <v>48000</v>
      </c>
      <c r="X3619">
        <f>SUM(Table1[[#This Row],[Total Sales]]-Table1[[#This Row],[Cost]])</f>
        <v>32000</v>
      </c>
      <c r="Y3619">
        <f>SUM(Table1[[#This Row],[profit/loss]])/SUM(Table1[profit/loss])</f>
        <v>9.6346329792848591E-5</v>
      </c>
    </row>
    <row r="3620" spans="1:25" x14ac:dyDescent="0.3">
      <c r="A3620" t="s">
        <v>13</v>
      </c>
      <c r="B3620" t="s">
        <v>17</v>
      </c>
      <c r="C3620">
        <v>1185732</v>
      </c>
      <c r="D3620" s="9">
        <v>44322</v>
      </c>
      <c r="E3620" s="8" t="str">
        <f>TEXT(Table1[[#This Row],[Invoice Date]],"dd-mm-yyyy")</f>
        <v>06-05-2021</v>
      </c>
      <c r="F3620" s="1" t="str">
        <f t="shared" si="224"/>
        <v>May</v>
      </c>
      <c r="G3620" s="1" t="str">
        <f t="shared" si="225"/>
        <v>2021</v>
      </c>
      <c r="H3620" s="1" t="str">
        <f t="shared" si="226"/>
        <v>Thursday</v>
      </c>
      <c r="I3620" s="1" t="str">
        <f t="shared" si="227"/>
        <v>06</v>
      </c>
      <c r="J3620" t="s">
        <v>14</v>
      </c>
      <c r="K3620" t="s">
        <v>126</v>
      </c>
      <c r="L3620" t="s">
        <v>127</v>
      </c>
      <c r="M3620" t="s">
        <v>20</v>
      </c>
      <c r="N3620">
        <v>40</v>
      </c>
      <c r="O3620">
        <v>150</v>
      </c>
      <c r="P3620">
        <v>60000</v>
      </c>
      <c r="Q3620">
        <v>24000</v>
      </c>
      <c r="R3620">
        <v>0.4</v>
      </c>
      <c r="S3620" t="s">
        <v>17</v>
      </c>
      <c r="T3620" t="str">
        <f>IF(Table1[[#This Row],[Units Sold]]&gt; 700,"High Units","low Units")</f>
        <v>low Units</v>
      </c>
      <c r="U3620">
        <f>SUM(Table1[[#This Row],[Operating Profit]])/SUM(Table1[Operating Profit])*100</f>
        <v>7.225974734463644E-3</v>
      </c>
      <c r="V3620">
        <f>SUM(Table1[[#This Row],[Price per Unit]]*Table1[[#This Row],[Units Sold]])</f>
        <v>6000</v>
      </c>
      <c r="W3620">
        <f>SUM(Table1[[#This Row],[Total Sales]]-Table1[[#This Row],[Operating Profit]])</f>
        <v>36000</v>
      </c>
      <c r="X3620">
        <f>SUM(Table1[[#This Row],[Total Sales]]-Table1[[#This Row],[Cost]])</f>
        <v>24000</v>
      </c>
      <c r="Y3620">
        <f>SUM(Table1[[#This Row],[profit/loss]])/SUM(Table1[profit/loss])</f>
        <v>7.225974734463644E-5</v>
      </c>
    </row>
    <row r="3621" spans="1:25" x14ac:dyDescent="0.3">
      <c r="A3621" t="s">
        <v>13</v>
      </c>
      <c r="B3621" t="s">
        <v>17</v>
      </c>
      <c r="C3621">
        <v>1185732</v>
      </c>
      <c r="D3621" s="9">
        <v>44322</v>
      </c>
      <c r="E3621" s="8" t="str">
        <f>TEXT(Table1[[#This Row],[Invoice Date]],"dd-mm-yyyy")</f>
        <v>06-05-2021</v>
      </c>
      <c r="F3621" s="1" t="str">
        <f t="shared" si="224"/>
        <v>May</v>
      </c>
      <c r="G3621" s="1" t="str">
        <f t="shared" si="225"/>
        <v>2021</v>
      </c>
      <c r="H3621" s="1" t="str">
        <f t="shared" si="226"/>
        <v>Thursday</v>
      </c>
      <c r="I3621" s="1" t="str">
        <f t="shared" si="227"/>
        <v>06</v>
      </c>
      <c r="J3621" t="s">
        <v>14</v>
      </c>
      <c r="K3621" t="s">
        <v>126</v>
      </c>
      <c r="L3621" t="s">
        <v>127</v>
      </c>
      <c r="M3621" t="s">
        <v>21</v>
      </c>
      <c r="N3621">
        <v>50</v>
      </c>
      <c r="O3621">
        <v>175</v>
      </c>
      <c r="P3621">
        <v>87500</v>
      </c>
      <c r="Q3621">
        <v>26250</v>
      </c>
      <c r="R3621">
        <v>0.3</v>
      </c>
      <c r="S3621" t="s">
        <v>17</v>
      </c>
      <c r="T3621" t="str">
        <f>IF(Table1[[#This Row],[Units Sold]]&gt; 700,"High Units","low Units")</f>
        <v>low Units</v>
      </c>
      <c r="U3621">
        <f>SUM(Table1[[#This Row],[Operating Profit]])/SUM(Table1[Operating Profit])*100</f>
        <v>7.9034098658196106E-3</v>
      </c>
      <c r="V3621">
        <f>SUM(Table1[[#This Row],[Price per Unit]]*Table1[[#This Row],[Units Sold]])</f>
        <v>8750</v>
      </c>
      <c r="W3621">
        <f>SUM(Table1[[#This Row],[Total Sales]]-Table1[[#This Row],[Operating Profit]])</f>
        <v>61250</v>
      </c>
      <c r="X3621">
        <f>SUM(Table1[[#This Row],[Total Sales]]-Table1[[#This Row],[Cost]])</f>
        <v>26250</v>
      </c>
      <c r="Y3621">
        <f>SUM(Table1[[#This Row],[profit/loss]])/SUM(Table1[profit/loss])</f>
        <v>7.9034098658196104E-5</v>
      </c>
    </row>
    <row r="3622" spans="1:25" x14ac:dyDescent="0.3">
      <c r="A3622" t="s">
        <v>13</v>
      </c>
      <c r="B3622" t="s">
        <v>17</v>
      </c>
      <c r="C3622">
        <v>1185732</v>
      </c>
      <c r="D3622" s="9">
        <v>44322</v>
      </c>
      <c r="E3622" s="8" t="str">
        <f>TEXT(Table1[[#This Row],[Invoice Date]],"dd-mm-yyyy")</f>
        <v>06-05-2021</v>
      </c>
      <c r="F3622" s="1" t="str">
        <f t="shared" si="224"/>
        <v>May</v>
      </c>
      <c r="G3622" s="1" t="str">
        <f t="shared" si="225"/>
        <v>2021</v>
      </c>
      <c r="H3622" s="1" t="str">
        <f t="shared" si="226"/>
        <v>Thursday</v>
      </c>
      <c r="I3622" s="1" t="str">
        <f t="shared" si="227"/>
        <v>06</v>
      </c>
      <c r="J3622" t="s">
        <v>14</v>
      </c>
      <c r="K3622" t="s">
        <v>126</v>
      </c>
      <c r="L3622" t="s">
        <v>127</v>
      </c>
      <c r="M3622" t="s">
        <v>22</v>
      </c>
      <c r="N3622">
        <v>55</v>
      </c>
      <c r="O3622">
        <v>300</v>
      </c>
      <c r="P3622">
        <v>165000</v>
      </c>
      <c r="Q3622">
        <v>66000</v>
      </c>
      <c r="R3622">
        <v>0.4</v>
      </c>
      <c r="S3622" t="s">
        <v>17</v>
      </c>
      <c r="T3622" t="str">
        <f>IF(Table1[[#This Row],[Units Sold]]&gt; 700,"High Units","low Units")</f>
        <v>low Units</v>
      </c>
      <c r="U3622">
        <f>SUM(Table1[[#This Row],[Operating Profit]])/SUM(Table1[Operating Profit])*100</f>
        <v>1.9871430519775021E-2</v>
      </c>
      <c r="V3622">
        <f>SUM(Table1[[#This Row],[Price per Unit]]*Table1[[#This Row],[Units Sold]])</f>
        <v>16500</v>
      </c>
      <c r="W3622">
        <f>SUM(Table1[[#This Row],[Total Sales]]-Table1[[#This Row],[Operating Profit]])</f>
        <v>99000</v>
      </c>
      <c r="X3622">
        <f>SUM(Table1[[#This Row],[Total Sales]]-Table1[[#This Row],[Cost]])</f>
        <v>66000</v>
      </c>
      <c r="Y3622">
        <f>SUM(Table1[[#This Row],[profit/loss]])/SUM(Table1[profit/loss])</f>
        <v>1.9871430519775022E-4</v>
      </c>
    </row>
    <row r="3623" spans="1:25" x14ac:dyDescent="0.3">
      <c r="A3623" t="s">
        <v>13</v>
      </c>
      <c r="B3623" t="s">
        <v>17</v>
      </c>
      <c r="C3623">
        <v>1185732</v>
      </c>
      <c r="D3623" s="9">
        <v>44355</v>
      </c>
      <c r="E3623" s="8" t="str">
        <f>TEXT(Table1[[#This Row],[Invoice Date]],"dd-mm-yyyy")</f>
        <v>08-06-2021</v>
      </c>
      <c r="F3623" s="1" t="str">
        <f t="shared" si="224"/>
        <v>June</v>
      </c>
      <c r="G3623" s="1" t="str">
        <f t="shared" si="225"/>
        <v>2021</v>
      </c>
      <c r="H3623" s="1" t="str">
        <f t="shared" si="226"/>
        <v>Tuesday</v>
      </c>
      <c r="I3623" s="1" t="str">
        <f t="shared" si="227"/>
        <v>08</v>
      </c>
      <c r="J3623" t="s">
        <v>14</v>
      </c>
      <c r="K3623" t="s">
        <v>126</v>
      </c>
      <c r="L3623" t="s">
        <v>127</v>
      </c>
      <c r="M3623" t="s">
        <v>16</v>
      </c>
      <c r="N3623">
        <v>50</v>
      </c>
      <c r="O3623">
        <v>550</v>
      </c>
      <c r="P3623">
        <v>275000</v>
      </c>
      <c r="Q3623">
        <v>96250</v>
      </c>
      <c r="R3623">
        <v>0.35</v>
      </c>
      <c r="S3623" t="s">
        <v>17</v>
      </c>
      <c r="T3623" t="str">
        <f>IF(Table1[[#This Row],[Units Sold]]&gt; 700,"High Units","low Units")</f>
        <v>low Units</v>
      </c>
      <c r="U3623">
        <f>SUM(Table1[[#This Row],[Operating Profit]])/SUM(Table1[Operating Profit])*100</f>
        <v>2.8979169508005241E-2</v>
      </c>
      <c r="V3623">
        <f>SUM(Table1[[#This Row],[Price per Unit]]*Table1[[#This Row],[Units Sold]])</f>
        <v>27500</v>
      </c>
      <c r="W3623">
        <f>SUM(Table1[[#This Row],[Total Sales]]-Table1[[#This Row],[Operating Profit]])</f>
        <v>178750</v>
      </c>
      <c r="X3623">
        <f>SUM(Table1[[#This Row],[Total Sales]]-Table1[[#This Row],[Cost]])</f>
        <v>96250</v>
      </c>
      <c r="Y3623">
        <f>SUM(Table1[[#This Row],[profit/loss]])/SUM(Table1[profit/loss])</f>
        <v>2.897916950800524E-4</v>
      </c>
    </row>
    <row r="3624" spans="1:25" x14ac:dyDescent="0.3">
      <c r="A3624" t="s">
        <v>13</v>
      </c>
      <c r="B3624" t="s">
        <v>17</v>
      </c>
      <c r="C3624">
        <v>1185732</v>
      </c>
      <c r="D3624" s="9">
        <v>44355</v>
      </c>
      <c r="E3624" s="8" t="str">
        <f>TEXT(Table1[[#This Row],[Invoice Date]],"dd-mm-yyyy")</f>
        <v>08-06-2021</v>
      </c>
      <c r="F3624" s="1" t="str">
        <f t="shared" si="224"/>
        <v>June</v>
      </c>
      <c r="G3624" s="1" t="str">
        <f t="shared" si="225"/>
        <v>2021</v>
      </c>
      <c r="H3624" s="1" t="str">
        <f t="shared" si="226"/>
        <v>Tuesday</v>
      </c>
      <c r="I3624" s="1" t="str">
        <f t="shared" si="227"/>
        <v>08</v>
      </c>
      <c r="J3624" t="s">
        <v>14</v>
      </c>
      <c r="K3624" t="s">
        <v>126</v>
      </c>
      <c r="L3624" t="s">
        <v>127</v>
      </c>
      <c r="M3624" t="s">
        <v>18</v>
      </c>
      <c r="N3624">
        <v>45</v>
      </c>
      <c r="O3624">
        <v>300</v>
      </c>
      <c r="P3624">
        <v>135000</v>
      </c>
      <c r="Q3624">
        <v>47250</v>
      </c>
      <c r="R3624">
        <v>0.35</v>
      </c>
      <c r="S3624" t="s">
        <v>17</v>
      </c>
      <c r="T3624" t="str">
        <f>IF(Table1[[#This Row],[Units Sold]]&gt; 700,"High Units","low Units")</f>
        <v>low Units</v>
      </c>
      <c r="U3624">
        <f>SUM(Table1[[#This Row],[Operating Profit]])/SUM(Table1[Operating Profit])*100</f>
        <v>1.4226137758475298E-2</v>
      </c>
      <c r="V3624">
        <f>SUM(Table1[[#This Row],[Price per Unit]]*Table1[[#This Row],[Units Sold]])</f>
        <v>13500</v>
      </c>
      <c r="W3624">
        <f>SUM(Table1[[#This Row],[Total Sales]]-Table1[[#This Row],[Operating Profit]])</f>
        <v>87750</v>
      </c>
      <c r="X3624">
        <f>SUM(Table1[[#This Row],[Total Sales]]-Table1[[#This Row],[Cost]])</f>
        <v>47250</v>
      </c>
      <c r="Y3624">
        <f>SUM(Table1[[#This Row],[profit/loss]])/SUM(Table1[profit/loss])</f>
        <v>1.4226137758475299E-4</v>
      </c>
    </row>
    <row r="3625" spans="1:25" x14ac:dyDescent="0.3">
      <c r="A3625" t="s">
        <v>13</v>
      </c>
      <c r="B3625" t="s">
        <v>17</v>
      </c>
      <c r="C3625">
        <v>1185732</v>
      </c>
      <c r="D3625" s="9">
        <v>44355</v>
      </c>
      <c r="E3625" s="8" t="str">
        <f>TEXT(Table1[[#This Row],[Invoice Date]],"dd-mm-yyyy")</f>
        <v>08-06-2021</v>
      </c>
      <c r="F3625" s="1" t="str">
        <f t="shared" si="224"/>
        <v>June</v>
      </c>
      <c r="G3625" s="1" t="str">
        <f t="shared" si="225"/>
        <v>2021</v>
      </c>
      <c r="H3625" s="1" t="str">
        <f t="shared" si="226"/>
        <v>Tuesday</v>
      </c>
      <c r="I3625" s="1" t="str">
        <f t="shared" si="227"/>
        <v>08</v>
      </c>
      <c r="J3625" t="s">
        <v>14</v>
      </c>
      <c r="K3625" t="s">
        <v>126</v>
      </c>
      <c r="L3625" t="s">
        <v>127</v>
      </c>
      <c r="M3625" t="s">
        <v>19</v>
      </c>
      <c r="N3625">
        <v>40</v>
      </c>
      <c r="O3625">
        <v>225</v>
      </c>
      <c r="P3625">
        <v>90000</v>
      </c>
      <c r="Q3625">
        <v>36000</v>
      </c>
      <c r="R3625">
        <v>0.4</v>
      </c>
      <c r="S3625" t="s">
        <v>17</v>
      </c>
      <c r="T3625" t="str">
        <f>IF(Table1[[#This Row],[Units Sold]]&gt; 700,"High Units","low Units")</f>
        <v>low Units</v>
      </c>
      <c r="U3625">
        <f>SUM(Table1[[#This Row],[Operating Profit]])/SUM(Table1[Operating Profit])*100</f>
        <v>1.0838962101695467E-2</v>
      </c>
      <c r="V3625">
        <f>SUM(Table1[[#This Row],[Price per Unit]]*Table1[[#This Row],[Units Sold]])</f>
        <v>9000</v>
      </c>
      <c r="W3625">
        <f>SUM(Table1[[#This Row],[Total Sales]]-Table1[[#This Row],[Operating Profit]])</f>
        <v>54000</v>
      </c>
      <c r="X3625">
        <f>SUM(Table1[[#This Row],[Total Sales]]-Table1[[#This Row],[Cost]])</f>
        <v>36000</v>
      </c>
      <c r="Y3625">
        <f>SUM(Table1[[#This Row],[profit/loss]])/SUM(Table1[profit/loss])</f>
        <v>1.0838962101695467E-4</v>
      </c>
    </row>
    <row r="3626" spans="1:25" x14ac:dyDescent="0.3">
      <c r="A3626" t="s">
        <v>13</v>
      </c>
      <c r="B3626" t="s">
        <v>17</v>
      </c>
      <c r="C3626">
        <v>1185732</v>
      </c>
      <c r="D3626" s="9">
        <v>44355</v>
      </c>
      <c r="E3626" s="8" t="str">
        <f>TEXT(Table1[[#This Row],[Invoice Date]],"dd-mm-yyyy")</f>
        <v>08-06-2021</v>
      </c>
      <c r="F3626" s="1" t="str">
        <f t="shared" si="224"/>
        <v>June</v>
      </c>
      <c r="G3626" s="1" t="str">
        <f t="shared" si="225"/>
        <v>2021</v>
      </c>
      <c r="H3626" s="1" t="str">
        <f t="shared" si="226"/>
        <v>Tuesday</v>
      </c>
      <c r="I3626" s="1" t="str">
        <f t="shared" si="227"/>
        <v>08</v>
      </c>
      <c r="J3626" t="s">
        <v>14</v>
      </c>
      <c r="K3626" t="s">
        <v>126</v>
      </c>
      <c r="L3626" t="s">
        <v>127</v>
      </c>
      <c r="M3626" t="s">
        <v>20</v>
      </c>
      <c r="N3626">
        <v>40</v>
      </c>
      <c r="O3626">
        <v>200</v>
      </c>
      <c r="P3626">
        <v>80000</v>
      </c>
      <c r="Q3626">
        <v>32000</v>
      </c>
      <c r="R3626">
        <v>0.4</v>
      </c>
      <c r="S3626" t="s">
        <v>17</v>
      </c>
      <c r="T3626" t="str">
        <f>IF(Table1[[#This Row],[Units Sold]]&gt; 700,"High Units","low Units")</f>
        <v>low Units</v>
      </c>
      <c r="U3626">
        <f>SUM(Table1[[#This Row],[Operating Profit]])/SUM(Table1[Operating Profit])*100</f>
        <v>9.6346329792848587E-3</v>
      </c>
      <c r="V3626">
        <f>SUM(Table1[[#This Row],[Price per Unit]]*Table1[[#This Row],[Units Sold]])</f>
        <v>8000</v>
      </c>
      <c r="W3626">
        <f>SUM(Table1[[#This Row],[Total Sales]]-Table1[[#This Row],[Operating Profit]])</f>
        <v>48000</v>
      </c>
      <c r="X3626">
        <f>SUM(Table1[[#This Row],[Total Sales]]-Table1[[#This Row],[Cost]])</f>
        <v>32000</v>
      </c>
      <c r="Y3626">
        <f>SUM(Table1[[#This Row],[profit/loss]])/SUM(Table1[profit/loss])</f>
        <v>9.6346329792848591E-5</v>
      </c>
    </row>
    <row r="3627" spans="1:25" x14ac:dyDescent="0.3">
      <c r="A3627" t="s">
        <v>13</v>
      </c>
      <c r="B3627" t="s">
        <v>17</v>
      </c>
      <c r="C3627">
        <v>1185732</v>
      </c>
      <c r="D3627" s="9">
        <v>44355</v>
      </c>
      <c r="E3627" s="8" t="str">
        <f>TEXT(Table1[[#This Row],[Invoice Date]],"dd-mm-yyyy")</f>
        <v>08-06-2021</v>
      </c>
      <c r="F3627" s="1" t="str">
        <f t="shared" si="224"/>
        <v>June</v>
      </c>
      <c r="G3627" s="1" t="str">
        <f t="shared" si="225"/>
        <v>2021</v>
      </c>
      <c r="H3627" s="1" t="str">
        <f t="shared" si="226"/>
        <v>Tuesday</v>
      </c>
      <c r="I3627" s="1" t="str">
        <f t="shared" si="227"/>
        <v>08</v>
      </c>
      <c r="J3627" t="s">
        <v>14</v>
      </c>
      <c r="K3627" t="s">
        <v>126</v>
      </c>
      <c r="L3627" t="s">
        <v>127</v>
      </c>
      <c r="M3627" t="s">
        <v>21</v>
      </c>
      <c r="N3627">
        <v>50</v>
      </c>
      <c r="O3627">
        <v>200</v>
      </c>
      <c r="P3627">
        <v>100000</v>
      </c>
      <c r="Q3627">
        <v>30000</v>
      </c>
      <c r="R3627">
        <v>0.3</v>
      </c>
      <c r="S3627" t="s">
        <v>17</v>
      </c>
      <c r="T3627" t="str">
        <f>IF(Table1[[#This Row],[Units Sold]]&gt; 700,"High Units","low Units")</f>
        <v>low Units</v>
      </c>
      <c r="U3627">
        <f>SUM(Table1[[#This Row],[Operating Profit]])/SUM(Table1[Operating Profit])*100</f>
        <v>9.0324684180795554E-3</v>
      </c>
      <c r="V3627">
        <f>SUM(Table1[[#This Row],[Price per Unit]]*Table1[[#This Row],[Units Sold]])</f>
        <v>10000</v>
      </c>
      <c r="W3627">
        <f>SUM(Table1[[#This Row],[Total Sales]]-Table1[[#This Row],[Operating Profit]])</f>
        <v>70000</v>
      </c>
      <c r="X3627">
        <f>SUM(Table1[[#This Row],[Total Sales]]-Table1[[#This Row],[Cost]])</f>
        <v>30000</v>
      </c>
      <c r="Y3627">
        <f>SUM(Table1[[#This Row],[profit/loss]])/SUM(Table1[profit/loss])</f>
        <v>9.0324684180795553E-5</v>
      </c>
    </row>
    <row r="3628" spans="1:25" x14ac:dyDescent="0.3">
      <c r="A3628" t="s">
        <v>13</v>
      </c>
      <c r="B3628" t="s">
        <v>17</v>
      </c>
      <c r="C3628">
        <v>1185732</v>
      </c>
      <c r="D3628" s="9">
        <v>44355</v>
      </c>
      <c r="E3628" s="8" t="str">
        <f>TEXT(Table1[[#This Row],[Invoice Date]],"dd-mm-yyyy")</f>
        <v>08-06-2021</v>
      </c>
      <c r="F3628" s="1" t="str">
        <f t="shared" si="224"/>
        <v>June</v>
      </c>
      <c r="G3628" s="1" t="str">
        <f t="shared" si="225"/>
        <v>2021</v>
      </c>
      <c r="H3628" s="1" t="str">
        <f t="shared" si="226"/>
        <v>Tuesday</v>
      </c>
      <c r="I3628" s="1" t="str">
        <f t="shared" si="227"/>
        <v>08</v>
      </c>
      <c r="J3628" t="s">
        <v>14</v>
      </c>
      <c r="K3628" t="s">
        <v>126</v>
      </c>
      <c r="L3628" t="s">
        <v>127</v>
      </c>
      <c r="M3628" t="s">
        <v>22</v>
      </c>
      <c r="N3628">
        <v>55</v>
      </c>
      <c r="O3628">
        <v>350</v>
      </c>
      <c r="P3628">
        <v>192500</v>
      </c>
      <c r="Q3628">
        <v>77000</v>
      </c>
      <c r="R3628">
        <v>0.4</v>
      </c>
      <c r="S3628" t="s">
        <v>17</v>
      </c>
      <c r="T3628" t="str">
        <f>IF(Table1[[#This Row],[Units Sold]]&gt; 700,"High Units","low Units")</f>
        <v>low Units</v>
      </c>
      <c r="U3628">
        <f>SUM(Table1[[#This Row],[Operating Profit]])/SUM(Table1[Operating Profit])*100</f>
        <v>2.318333560640419E-2</v>
      </c>
      <c r="V3628">
        <f>SUM(Table1[[#This Row],[Price per Unit]]*Table1[[#This Row],[Units Sold]])</f>
        <v>19250</v>
      </c>
      <c r="W3628">
        <f>SUM(Table1[[#This Row],[Total Sales]]-Table1[[#This Row],[Operating Profit]])</f>
        <v>115500</v>
      </c>
      <c r="X3628">
        <f>SUM(Table1[[#This Row],[Total Sales]]-Table1[[#This Row],[Cost]])</f>
        <v>77000</v>
      </c>
      <c r="Y3628">
        <f>SUM(Table1[[#This Row],[profit/loss]])/SUM(Table1[profit/loss])</f>
        <v>2.3183335606404191E-4</v>
      </c>
    </row>
    <row r="3629" spans="1:25" x14ac:dyDescent="0.3">
      <c r="A3629" t="s">
        <v>13</v>
      </c>
      <c r="B3629" t="s">
        <v>17</v>
      </c>
      <c r="C3629">
        <v>1185732</v>
      </c>
      <c r="D3629" s="9">
        <v>44383</v>
      </c>
      <c r="E3629" s="8" t="str">
        <f>TEXT(Table1[[#This Row],[Invoice Date]],"dd-mm-yyyy")</f>
        <v>06-07-2021</v>
      </c>
      <c r="F3629" s="1" t="str">
        <f t="shared" si="224"/>
        <v>July</v>
      </c>
      <c r="G3629" s="1" t="str">
        <f t="shared" si="225"/>
        <v>2021</v>
      </c>
      <c r="H3629" s="1" t="str">
        <f t="shared" si="226"/>
        <v>Tuesday</v>
      </c>
      <c r="I3629" s="1" t="str">
        <f t="shared" si="227"/>
        <v>06</v>
      </c>
      <c r="J3629" t="s">
        <v>14</v>
      </c>
      <c r="K3629" t="s">
        <v>126</v>
      </c>
      <c r="L3629" t="s">
        <v>127</v>
      </c>
      <c r="M3629" t="s">
        <v>16</v>
      </c>
      <c r="N3629">
        <v>50</v>
      </c>
      <c r="O3629">
        <v>575</v>
      </c>
      <c r="P3629">
        <v>287500</v>
      </c>
      <c r="Q3629">
        <v>100625</v>
      </c>
      <c r="R3629">
        <v>0.35</v>
      </c>
      <c r="S3629" t="s">
        <v>17</v>
      </c>
      <c r="T3629" t="str">
        <f>IF(Table1[[#This Row],[Units Sold]]&gt; 700,"High Units","low Units")</f>
        <v>low Units</v>
      </c>
      <c r="U3629">
        <f>SUM(Table1[[#This Row],[Operating Profit]])/SUM(Table1[Operating Profit])*100</f>
        <v>3.0296404485641842E-2</v>
      </c>
      <c r="V3629">
        <f>SUM(Table1[[#This Row],[Price per Unit]]*Table1[[#This Row],[Units Sold]])</f>
        <v>28750</v>
      </c>
      <c r="W3629">
        <f>SUM(Table1[[#This Row],[Total Sales]]-Table1[[#This Row],[Operating Profit]])</f>
        <v>186875</v>
      </c>
      <c r="X3629">
        <f>SUM(Table1[[#This Row],[Total Sales]]-Table1[[#This Row],[Cost]])</f>
        <v>100625</v>
      </c>
      <c r="Y3629">
        <f>SUM(Table1[[#This Row],[profit/loss]])/SUM(Table1[profit/loss])</f>
        <v>3.0296404485641841E-4</v>
      </c>
    </row>
    <row r="3630" spans="1:25" x14ac:dyDescent="0.3">
      <c r="A3630" t="s">
        <v>13</v>
      </c>
      <c r="B3630" t="s">
        <v>17</v>
      </c>
      <c r="C3630">
        <v>1185732</v>
      </c>
      <c r="D3630" s="9">
        <v>44383</v>
      </c>
      <c r="E3630" s="8" t="str">
        <f>TEXT(Table1[[#This Row],[Invoice Date]],"dd-mm-yyyy")</f>
        <v>06-07-2021</v>
      </c>
      <c r="F3630" s="1" t="str">
        <f t="shared" si="224"/>
        <v>July</v>
      </c>
      <c r="G3630" s="1" t="str">
        <f t="shared" si="225"/>
        <v>2021</v>
      </c>
      <c r="H3630" s="1" t="str">
        <f t="shared" si="226"/>
        <v>Tuesday</v>
      </c>
      <c r="I3630" s="1" t="str">
        <f t="shared" si="227"/>
        <v>06</v>
      </c>
      <c r="J3630" t="s">
        <v>14</v>
      </c>
      <c r="K3630" t="s">
        <v>126</v>
      </c>
      <c r="L3630" t="s">
        <v>127</v>
      </c>
      <c r="M3630" t="s">
        <v>18</v>
      </c>
      <c r="N3630">
        <v>45</v>
      </c>
      <c r="O3630">
        <v>325</v>
      </c>
      <c r="P3630">
        <v>146250</v>
      </c>
      <c r="Q3630">
        <v>51188</v>
      </c>
      <c r="R3630">
        <v>0.35</v>
      </c>
      <c r="S3630" t="s">
        <v>17</v>
      </c>
      <c r="T3630" t="str">
        <f>IF(Table1[[#This Row],[Units Sold]]&gt; 700,"High Units","low Units")</f>
        <v>low Units</v>
      </c>
      <c r="U3630">
        <f>SUM(Table1[[#This Row],[Operating Profit]])/SUM(Table1[Operating Profit])*100</f>
        <v>1.5411799779488543E-2</v>
      </c>
      <c r="V3630">
        <f>SUM(Table1[[#This Row],[Price per Unit]]*Table1[[#This Row],[Units Sold]])</f>
        <v>14625</v>
      </c>
      <c r="W3630">
        <f>SUM(Table1[[#This Row],[Total Sales]]-Table1[[#This Row],[Operating Profit]])</f>
        <v>95062</v>
      </c>
      <c r="X3630">
        <f>SUM(Table1[[#This Row],[Total Sales]]-Table1[[#This Row],[Cost]])</f>
        <v>51188</v>
      </c>
      <c r="Y3630">
        <f>SUM(Table1[[#This Row],[profit/loss]])/SUM(Table1[profit/loss])</f>
        <v>1.5411799779488543E-4</v>
      </c>
    </row>
    <row r="3631" spans="1:25" x14ac:dyDescent="0.3">
      <c r="A3631" t="s">
        <v>13</v>
      </c>
      <c r="B3631" t="s">
        <v>17</v>
      </c>
      <c r="C3631">
        <v>1185732</v>
      </c>
      <c r="D3631" s="9">
        <v>44383</v>
      </c>
      <c r="E3631" s="8" t="str">
        <f>TEXT(Table1[[#This Row],[Invoice Date]],"dd-mm-yyyy")</f>
        <v>06-07-2021</v>
      </c>
      <c r="F3631" s="1" t="str">
        <f t="shared" si="224"/>
        <v>July</v>
      </c>
      <c r="G3631" s="1" t="str">
        <f t="shared" si="225"/>
        <v>2021</v>
      </c>
      <c r="H3631" s="1" t="str">
        <f t="shared" si="226"/>
        <v>Tuesday</v>
      </c>
      <c r="I3631" s="1" t="str">
        <f t="shared" si="227"/>
        <v>06</v>
      </c>
      <c r="J3631" t="s">
        <v>14</v>
      </c>
      <c r="K3631" t="s">
        <v>126</v>
      </c>
      <c r="L3631" t="s">
        <v>127</v>
      </c>
      <c r="M3631" t="s">
        <v>19</v>
      </c>
      <c r="N3631">
        <v>40</v>
      </c>
      <c r="O3631">
        <v>250</v>
      </c>
      <c r="P3631">
        <v>100000</v>
      </c>
      <c r="Q3631">
        <v>40000</v>
      </c>
      <c r="R3631">
        <v>0.4</v>
      </c>
      <c r="S3631" t="s">
        <v>17</v>
      </c>
      <c r="T3631" t="str">
        <f>IF(Table1[[#This Row],[Units Sold]]&gt; 700,"High Units","low Units")</f>
        <v>low Units</v>
      </c>
      <c r="U3631">
        <f>SUM(Table1[[#This Row],[Operating Profit]])/SUM(Table1[Operating Profit])*100</f>
        <v>1.2043291224106073E-2</v>
      </c>
      <c r="V3631">
        <f>SUM(Table1[[#This Row],[Price per Unit]]*Table1[[#This Row],[Units Sold]])</f>
        <v>10000</v>
      </c>
      <c r="W3631">
        <f>SUM(Table1[[#This Row],[Total Sales]]-Table1[[#This Row],[Operating Profit]])</f>
        <v>60000</v>
      </c>
      <c r="X3631">
        <f>SUM(Table1[[#This Row],[Total Sales]]-Table1[[#This Row],[Cost]])</f>
        <v>40000</v>
      </c>
      <c r="Y3631">
        <f>SUM(Table1[[#This Row],[profit/loss]])/SUM(Table1[profit/loss])</f>
        <v>1.2043291224106073E-4</v>
      </c>
    </row>
    <row r="3632" spans="1:25" x14ac:dyDescent="0.3">
      <c r="A3632" t="s">
        <v>13</v>
      </c>
      <c r="B3632" t="s">
        <v>17</v>
      </c>
      <c r="C3632">
        <v>1185732</v>
      </c>
      <c r="D3632" s="9">
        <v>44383</v>
      </c>
      <c r="E3632" s="8" t="str">
        <f>TEXT(Table1[[#This Row],[Invoice Date]],"dd-mm-yyyy")</f>
        <v>06-07-2021</v>
      </c>
      <c r="F3632" s="1" t="str">
        <f t="shared" si="224"/>
        <v>July</v>
      </c>
      <c r="G3632" s="1" t="str">
        <f t="shared" si="225"/>
        <v>2021</v>
      </c>
      <c r="H3632" s="1" t="str">
        <f t="shared" si="226"/>
        <v>Tuesday</v>
      </c>
      <c r="I3632" s="1" t="str">
        <f t="shared" si="227"/>
        <v>06</v>
      </c>
      <c r="J3632" t="s">
        <v>14</v>
      </c>
      <c r="K3632" t="s">
        <v>126</v>
      </c>
      <c r="L3632" t="s">
        <v>127</v>
      </c>
      <c r="M3632" t="s">
        <v>20</v>
      </c>
      <c r="N3632">
        <v>40</v>
      </c>
      <c r="O3632">
        <v>200</v>
      </c>
      <c r="P3632">
        <v>80000</v>
      </c>
      <c r="Q3632">
        <v>32000</v>
      </c>
      <c r="R3632">
        <v>0.4</v>
      </c>
      <c r="S3632" t="s">
        <v>17</v>
      </c>
      <c r="T3632" t="str">
        <f>IF(Table1[[#This Row],[Units Sold]]&gt; 700,"High Units","low Units")</f>
        <v>low Units</v>
      </c>
      <c r="U3632">
        <f>SUM(Table1[[#This Row],[Operating Profit]])/SUM(Table1[Operating Profit])*100</f>
        <v>9.6346329792848587E-3</v>
      </c>
      <c r="V3632">
        <f>SUM(Table1[[#This Row],[Price per Unit]]*Table1[[#This Row],[Units Sold]])</f>
        <v>8000</v>
      </c>
      <c r="W3632">
        <f>SUM(Table1[[#This Row],[Total Sales]]-Table1[[#This Row],[Operating Profit]])</f>
        <v>48000</v>
      </c>
      <c r="X3632">
        <f>SUM(Table1[[#This Row],[Total Sales]]-Table1[[#This Row],[Cost]])</f>
        <v>32000</v>
      </c>
      <c r="Y3632">
        <f>SUM(Table1[[#This Row],[profit/loss]])/SUM(Table1[profit/loss])</f>
        <v>9.6346329792848591E-5</v>
      </c>
    </row>
    <row r="3633" spans="1:25" x14ac:dyDescent="0.3">
      <c r="A3633" t="s">
        <v>13</v>
      </c>
      <c r="B3633" t="s">
        <v>17</v>
      </c>
      <c r="C3633">
        <v>1185732</v>
      </c>
      <c r="D3633" s="9">
        <v>44383</v>
      </c>
      <c r="E3633" s="8" t="str">
        <f>TEXT(Table1[[#This Row],[Invoice Date]],"dd-mm-yyyy")</f>
        <v>06-07-2021</v>
      </c>
      <c r="F3633" s="1" t="str">
        <f t="shared" si="224"/>
        <v>July</v>
      </c>
      <c r="G3633" s="1" t="str">
        <f t="shared" si="225"/>
        <v>2021</v>
      </c>
      <c r="H3633" s="1" t="str">
        <f t="shared" si="226"/>
        <v>Tuesday</v>
      </c>
      <c r="I3633" s="1" t="str">
        <f t="shared" si="227"/>
        <v>06</v>
      </c>
      <c r="J3633" t="s">
        <v>14</v>
      </c>
      <c r="K3633" t="s">
        <v>126</v>
      </c>
      <c r="L3633" t="s">
        <v>127</v>
      </c>
      <c r="M3633" t="s">
        <v>21</v>
      </c>
      <c r="N3633">
        <v>50</v>
      </c>
      <c r="O3633">
        <v>225</v>
      </c>
      <c r="P3633">
        <v>112500</v>
      </c>
      <c r="Q3633">
        <v>33750</v>
      </c>
      <c r="R3633">
        <v>0.3</v>
      </c>
      <c r="S3633" t="s">
        <v>17</v>
      </c>
      <c r="T3633" t="str">
        <f>IF(Table1[[#This Row],[Units Sold]]&gt; 700,"High Units","low Units")</f>
        <v>low Units</v>
      </c>
      <c r="U3633">
        <f>SUM(Table1[[#This Row],[Operating Profit]])/SUM(Table1[Operating Profit])*100</f>
        <v>1.0161526970339499E-2</v>
      </c>
      <c r="V3633">
        <f>SUM(Table1[[#This Row],[Price per Unit]]*Table1[[#This Row],[Units Sold]])</f>
        <v>11250</v>
      </c>
      <c r="W3633">
        <f>SUM(Table1[[#This Row],[Total Sales]]-Table1[[#This Row],[Operating Profit]])</f>
        <v>78750</v>
      </c>
      <c r="X3633">
        <f>SUM(Table1[[#This Row],[Total Sales]]-Table1[[#This Row],[Cost]])</f>
        <v>33750</v>
      </c>
      <c r="Y3633">
        <f>SUM(Table1[[#This Row],[profit/loss]])/SUM(Table1[profit/loss])</f>
        <v>1.0161526970339499E-4</v>
      </c>
    </row>
    <row r="3634" spans="1:25" x14ac:dyDescent="0.3">
      <c r="A3634" t="s">
        <v>13</v>
      </c>
      <c r="B3634" t="s">
        <v>17</v>
      </c>
      <c r="C3634">
        <v>1185732</v>
      </c>
      <c r="D3634" s="9">
        <v>44383</v>
      </c>
      <c r="E3634" s="8" t="str">
        <f>TEXT(Table1[[#This Row],[Invoice Date]],"dd-mm-yyyy")</f>
        <v>06-07-2021</v>
      </c>
      <c r="F3634" s="1" t="str">
        <f t="shared" si="224"/>
        <v>July</v>
      </c>
      <c r="G3634" s="1" t="str">
        <f t="shared" si="225"/>
        <v>2021</v>
      </c>
      <c r="H3634" s="1" t="str">
        <f t="shared" si="226"/>
        <v>Tuesday</v>
      </c>
      <c r="I3634" s="1" t="str">
        <f t="shared" si="227"/>
        <v>06</v>
      </c>
      <c r="J3634" t="s">
        <v>14</v>
      </c>
      <c r="K3634" t="s">
        <v>126</v>
      </c>
      <c r="L3634" t="s">
        <v>127</v>
      </c>
      <c r="M3634" t="s">
        <v>22</v>
      </c>
      <c r="N3634">
        <v>55</v>
      </c>
      <c r="O3634">
        <v>400</v>
      </c>
      <c r="P3634">
        <v>220000</v>
      </c>
      <c r="Q3634">
        <v>88000</v>
      </c>
      <c r="R3634">
        <v>0.4</v>
      </c>
      <c r="S3634" t="s">
        <v>17</v>
      </c>
      <c r="T3634" t="str">
        <f>IF(Table1[[#This Row],[Units Sold]]&gt; 700,"High Units","low Units")</f>
        <v>low Units</v>
      </c>
      <c r="U3634">
        <f>SUM(Table1[[#This Row],[Operating Profit]])/SUM(Table1[Operating Profit])*100</f>
        <v>2.649524069303336E-2</v>
      </c>
      <c r="V3634">
        <f>SUM(Table1[[#This Row],[Price per Unit]]*Table1[[#This Row],[Units Sold]])</f>
        <v>22000</v>
      </c>
      <c r="W3634">
        <f>SUM(Table1[[#This Row],[Total Sales]]-Table1[[#This Row],[Operating Profit]])</f>
        <v>132000</v>
      </c>
      <c r="X3634">
        <f>SUM(Table1[[#This Row],[Total Sales]]-Table1[[#This Row],[Cost]])</f>
        <v>88000</v>
      </c>
      <c r="Y3634">
        <f>SUM(Table1[[#This Row],[profit/loss]])/SUM(Table1[profit/loss])</f>
        <v>2.6495240693033361E-4</v>
      </c>
    </row>
    <row r="3635" spans="1:25" x14ac:dyDescent="0.3">
      <c r="A3635" t="s">
        <v>13</v>
      </c>
      <c r="B3635" t="s">
        <v>17</v>
      </c>
      <c r="C3635">
        <v>1185732</v>
      </c>
      <c r="D3635" s="9">
        <v>44415</v>
      </c>
      <c r="E3635" s="8" t="str">
        <f>TEXT(Table1[[#This Row],[Invoice Date]],"dd-mm-yyyy")</f>
        <v>07-08-2021</v>
      </c>
      <c r="F3635" s="1" t="str">
        <f t="shared" si="224"/>
        <v>August</v>
      </c>
      <c r="G3635" s="1" t="str">
        <f t="shared" si="225"/>
        <v>2021</v>
      </c>
      <c r="H3635" s="1" t="str">
        <f t="shared" si="226"/>
        <v>Saturday</v>
      </c>
      <c r="I3635" s="1" t="str">
        <f t="shared" si="227"/>
        <v>07</v>
      </c>
      <c r="J3635" t="s">
        <v>14</v>
      </c>
      <c r="K3635" t="s">
        <v>126</v>
      </c>
      <c r="L3635" t="s">
        <v>127</v>
      </c>
      <c r="M3635" t="s">
        <v>16</v>
      </c>
      <c r="N3635">
        <v>50</v>
      </c>
      <c r="O3635">
        <v>550</v>
      </c>
      <c r="P3635">
        <v>275000</v>
      </c>
      <c r="Q3635">
        <v>96250</v>
      </c>
      <c r="R3635">
        <v>0.35</v>
      </c>
      <c r="S3635" t="s">
        <v>17</v>
      </c>
      <c r="T3635" t="str">
        <f>IF(Table1[[#This Row],[Units Sold]]&gt; 700,"High Units","low Units")</f>
        <v>low Units</v>
      </c>
      <c r="U3635">
        <f>SUM(Table1[[#This Row],[Operating Profit]])/SUM(Table1[Operating Profit])*100</f>
        <v>2.8979169508005241E-2</v>
      </c>
      <c r="V3635">
        <f>SUM(Table1[[#This Row],[Price per Unit]]*Table1[[#This Row],[Units Sold]])</f>
        <v>27500</v>
      </c>
      <c r="W3635">
        <f>SUM(Table1[[#This Row],[Total Sales]]-Table1[[#This Row],[Operating Profit]])</f>
        <v>178750</v>
      </c>
      <c r="X3635">
        <f>SUM(Table1[[#This Row],[Total Sales]]-Table1[[#This Row],[Cost]])</f>
        <v>96250</v>
      </c>
      <c r="Y3635">
        <f>SUM(Table1[[#This Row],[profit/loss]])/SUM(Table1[profit/loss])</f>
        <v>2.897916950800524E-4</v>
      </c>
    </row>
    <row r="3636" spans="1:25" x14ac:dyDescent="0.3">
      <c r="A3636" t="s">
        <v>13</v>
      </c>
      <c r="B3636" t="s">
        <v>17</v>
      </c>
      <c r="C3636">
        <v>1185732</v>
      </c>
      <c r="D3636" s="9">
        <v>44415</v>
      </c>
      <c r="E3636" s="8" t="str">
        <f>TEXT(Table1[[#This Row],[Invoice Date]],"dd-mm-yyyy")</f>
        <v>07-08-2021</v>
      </c>
      <c r="F3636" s="1" t="str">
        <f t="shared" si="224"/>
        <v>August</v>
      </c>
      <c r="G3636" s="1" t="str">
        <f t="shared" si="225"/>
        <v>2021</v>
      </c>
      <c r="H3636" s="1" t="str">
        <f t="shared" si="226"/>
        <v>Saturday</v>
      </c>
      <c r="I3636" s="1" t="str">
        <f t="shared" si="227"/>
        <v>07</v>
      </c>
      <c r="J3636" t="s">
        <v>14</v>
      </c>
      <c r="K3636" t="s">
        <v>126</v>
      </c>
      <c r="L3636" t="s">
        <v>127</v>
      </c>
      <c r="M3636" t="s">
        <v>18</v>
      </c>
      <c r="N3636">
        <v>45</v>
      </c>
      <c r="O3636">
        <v>325</v>
      </c>
      <c r="P3636">
        <v>146250</v>
      </c>
      <c r="Q3636">
        <v>51188</v>
      </c>
      <c r="R3636">
        <v>0.35</v>
      </c>
      <c r="S3636" t="s">
        <v>17</v>
      </c>
      <c r="T3636" t="str">
        <f>IF(Table1[[#This Row],[Units Sold]]&gt; 700,"High Units","low Units")</f>
        <v>low Units</v>
      </c>
      <c r="U3636">
        <f>SUM(Table1[[#This Row],[Operating Profit]])/SUM(Table1[Operating Profit])*100</f>
        <v>1.5411799779488543E-2</v>
      </c>
      <c r="V3636">
        <f>SUM(Table1[[#This Row],[Price per Unit]]*Table1[[#This Row],[Units Sold]])</f>
        <v>14625</v>
      </c>
      <c r="W3636">
        <f>SUM(Table1[[#This Row],[Total Sales]]-Table1[[#This Row],[Operating Profit]])</f>
        <v>95062</v>
      </c>
      <c r="X3636">
        <f>SUM(Table1[[#This Row],[Total Sales]]-Table1[[#This Row],[Cost]])</f>
        <v>51188</v>
      </c>
      <c r="Y3636">
        <f>SUM(Table1[[#This Row],[profit/loss]])/SUM(Table1[profit/loss])</f>
        <v>1.5411799779488543E-4</v>
      </c>
    </row>
    <row r="3637" spans="1:25" x14ac:dyDescent="0.3">
      <c r="A3637" t="s">
        <v>13</v>
      </c>
      <c r="B3637" t="s">
        <v>17</v>
      </c>
      <c r="C3637">
        <v>1185732</v>
      </c>
      <c r="D3637" s="9">
        <v>44415</v>
      </c>
      <c r="E3637" s="8" t="str">
        <f>TEXT(Table1[[#This Row],[Invoice Date]],"dd-mm-yyyy")</f>
        <v>07-08-2021</v>
      </c>
      <c r="F3637" s="1" t="str">
        <f t="shared" si="224"/>
        <v>August</v>
      </c>
      <c r="G3637" s="1" t="str">
        <f t="shared" si="225"/>
        <v>2021</v>
      </c>
      <c r="H3637" s="1" t="str">
        <f t="shared" si="226"/>
        <v>Saturday</v>
      </c>
      <c r="I3637" s="1" t="str">
        <f t="shared" si="227"/>
        <v>07</v>
      </c>
      <c r="J3637" t="s">
        <v>14</v>
      </c>
      <c r="K3637" t="s">
        <v>126</v>
      </c>
      <c r="L3637" t="s">
        <v>127</v>
      </c>
      <c r="M3637" t="s">
        <v>19</v>
      </c>
      <c r="N3637">
        <v>40</v>
      </c>
      <c r="O3637">
        <v>250</v>
      </c>
      <c r="P3637">
        <v>100000</v>
      </c>
      <c r="Q3637">
        <v>40000</v>
      </c>
      <c r="R3637">
        <v>0.4</v>
      </c>
      <c r="S3637" t="s">
        <v>17</v>
      </c>
      <c r="T3637" t="str">
        <f>IF(Table1[[#This Row],[Units Sold]]&gt; 700,"High Units","low Units")</f>
        <v>low Units</v>
      </c>
      <c r="U3637">
        <f>SUM(Table1[[#This Row],[Operating Profit]])/SUM(Table1[Operating Profit])*100</f>
        <v>1.2043291224106073E-2</v>
      </c>
      <c r="V3637">
        <f>SUM(Table1[[#This Row],[Price per Unit]]*Table1[[#This Row],[Units Sold]])</f>
        <v>10000</v>
      </c>
      <c r="W3637">
        <f>SUM(Table1[[#This Row],[Total Sales]]-Table1[[#This Row],[Operating Profit]])</f>
        <v>60000</v>
      </c>
      <c r="X3637">
        <f>SUM(Table1[[#This Row],[Total Sales]]-Table1[[#This Row],[Cost]])</f>
        <v>40000</v>
      </c>
      <c r="Y3637">
        <f>SUM(Table1[[#This Row],[profit/loss]])/SUM(Table1[profit/loss])</f>
        <v>1.2043291224106073E-4</v>
      </c>
    </row>
    <row r="3638" spans="1:25" x14ac:dyDescent="0.3">
      <c r="A3638" t="s">
        <v>13</v>
      </c>
      <c r="B3638" t="s">
        <v>17</v>
      </c>
      <c r="C3638">
        <v>1185732</v>
      </c>
      <c r="D3638" s="9">
        <v>44415</v>
      </c>
      <c r="E3638" s="8" t="str">
        <f>TEXT(Table1[[#This Row],[Invoice Date]],"dd-mm-yyyy")</f>
        <v>07-08-2021</v>
      </c>
      <c r="F3638" s="1" t="str">
        <f t="shared" si="224"/>
        <v>August</v>
      </c>
      <c r="G3638" s="1" t="str">
        <f t="shared" si="225"/>
        <v>2021</v>
      </c>
      <c r="H3638" s="1" t="str">
        <f t="shared" si="226"/>
        <v>Saturday</v>
      </c>
      <c r="I3638" s="1" t="str">
        <f t="shared" si="227"/>
        <v>07</v>
      </c>
      <c r="J3638" t="s">
        <v>14</v>
      </c>
      <c r="K3638" t="s">
        <v>126</v>
      </c>
      <c r="L3638" t="s">
        <v>127</v>
      </c>
      <c r="M3638" t="s">
        <v>20</v>
      </c>
      <c r="N3638">
        <v>40</v>
      </c>
      <c r="O3638">
        <v>150</v>
      </c>
      <c r="P3638">
        <v>60000</v>
      </c>
      <c r="Q3638">
        <v>24000</v>
      </c>
      <c r="R3638">
        <v>0.4</v>
      </c>
      <c r="S3638" t="s">
        <v>17</v>
      </c>
      <c r="T3638" t="str">
        <f>IF(Table1[[#This Row],[Units Sold]]&gt; 700,"High Units","low Units")</f>
        <v>low Units</v>
      </c>
      <c r="U3638">
        <f>SUM(Table1[[#This Row],[Operating Profit]])/SUM(Table1[Operating Profit])*100</f>
        <v>7.225974734463644E-3</v>
      </c>
      <c r="V3638">
        <f>SUM(Table1[[#This Row],[Price per Unit]]*Table1[[#This Row],[Units Sold]])</f>
        <v>6000</v>
      </c>
      <c r="W3638">
        <f>SUM(Table1[[#This Row],[Total Sales]]-Table1[[#This Row],[Operating Profit]])</f>
        <v>36000</v>
      </c>
      <c r="X3638">
        <f>SUM(Table1[[#This Row],[Total Sales]]-Table1[[#This Row],[Cost]])</f>
        <v>24000</v>
      </c>
      <c r="Y3638">
        <f>SUM(Table1[[#This Row],[profit/loss]])/SUM(Table1[profit/loss])</f>
        <v>7.225974734463644E-5</v>
      </c>
    </row>
    <row r="3639" spans="1:25" x14ac:dyDescent="0.3">
      <c r="A3639" t="s">
        <v>13</v>
      </c>
      <c r="B3639" t="s">
        <v>17</v>
      </c>
      <c r="C3639">
        <v>1185732</v>
      </c>
      <c r="D3639" s="9">
        <v>44415</v>
      </c>
      <c r="E3639" s="8" t="str">
        <f>TEXT(Table1[[#This Row],[Invoice Date]],"dd-mm-yyyy")</f>
        <v>07-08-2021</v>
      </c>
      <c r="F3639" s="1" t="str">
        <f t="shared" si="224"/>
        <v>August</v>
      </c>
      <c r="G3639" s="1" t="str">
        <f t="shared" si="225"/>
        <v>2021</v>
      </c>
      <c r="H3639" s="1" t="str">
        <f t="shared" si="226"/>
        <v>Saturday</v>
      </c>
      <c r="I3639" s="1" t="str">
        <f t="shared" si="227"/>
        <v>07</v>
      </c>
      <c r="J3639" t="s">
        <v>14</v>
      </c>
      <c r="K3639" t="s">
        <v>126</v>
      </c>
      <c r="L3639" t="s">
        <v>127</v>
      </c>
      <c r="M3639" t="s">
        <v>21</v>
      </c>
      <c r="N3639">
        <v>50</v>
      </c>
      <c r="O3639">
        <v>125</v>
      </c>
      <c r="P3639">
        <v>62500</v>
      </c>
      <c r="Q3639">
        <v>18750</v>
      </c>
      <c r="R3639">
        <v>0.3</v>
      </c>
      <c r="S3639" t="s">
        <v>17</v>
      </c>
      <c r="T3639" t="str">
        <f>IF(Table1[[#This Row],[Units Sold]]&gt; 700,"High Units","low Units")</f>
        <v>low Units</v>
      </c>
      <c r="U3639">
        <f>SUM(Table1[[#This Row],[Operating Profit]])/SUM(Table1[Operating Profit])*100</f>
        <v>5.6452927612997217E-3</v>
      </c>
      <c r="V3639">
        <f>SUM(Table1[[#This Row],[Price per Unit]]*Table1[[#This Row],[Units Sold]])</f>
        <v>6250</v>
      </c>
      <c r="W3639">
        <f>SUM(Table1[[#This Row],[Total Sales]]-Table1[[#This Row],[Operating Profit]])</f>
        <v>43750</v>
      </c>
      <c r="X3639">
        <f>SUM(Table1[[#This Row],[Total Sales]]-Table1[[#This Row],[Cost]])</f>
        <v>18750</v>
      </c>
      <c r="Y3639">
        <f>SUM(Table1[[#This Row],[profit/loss]])/SUM(Table1[profit/loss])</f>
        <v>5.6452927612997219E-5</v>
      </c>
    </row>
    <row r="3640" spans="1:25" x14ac:dyDescent="0.3">
      <c r="A3640" t="s">
        <v>13</v>
      </c>
      <c r="B3640" t="s">
        <v>17</v>
      </c>
      <c r="C3640">
        <v>1185732</v>
      </c>
      <c r="D3640" s="9">
        <v>44415</v>
      </c>
      <c r="E3640" s="8" t="str">
        <f>TEXT(Table1[[#This Row],[Invoice Date]],"dd-mm-yyyy")</f>
        <v>07-08-2021</v>
      </c>
      <c r="F3640" s="1" t="str">
        <f t="shared" si="224"/>
        <v>August</v>
      </c>
      <c r="G3640" s="1" t="str">
        <f t="shared" si="225"/>
        <v>2021</v>
      </c>
      <c r="H3640" s="1" t="str">
        <f t="shared" si="226"/>
        <v>Saturday</v>
      </c>
      <c r="I3640" s="1" t="str">
        <f t="shared" si="227"/>
        <v>07</v>
      </c>
      <c r="J3640" t="s">
        <v>14</v>
      </c>
      <c r="K3640" t="s">
        <v>126</v>
      </c>
      <c r="L3640" t="s">
        <v>127</v>
      </c>
      <c r="M3640" t="s">
        <v>22</v>
      </c>
      <c r="N3640">
        <v>55</v>
      </c>
      <c r="O3640">
        <v>300</v>
      </c>
      <c r="P3640">
        <v>165000</v>
      </c>
      <c r="Q3640">
        <v>66000</v>
      </c>
      <c r="R3640">
        <v>0.4</v>
      </c>
      <c r="S3640" t="s">
        <v>17</v>
      </c>
      <c r="T3640" t="str">
        <f>IF(Table1[[#This Row],[Units Sold]]&gt; 700,"High Units","low Units")</f>
        <v>low Units</v>
      </c>
      <c r="U3640">
        <f>SUM(Table1[[#This Row],[Operating Profit]])/SUM(Table1[Operating Profit])*100</f>
        <v>1.9871430519775021E-2</v>
      </c>
      <c r="V3640">
        <f>SUM(Table1[[#This Row],[Price per Unit]]*Table1[[#This Row],[Units Sold]])</f>
        <v>16500</v>
      </c>
      <c r="W3640">
        <f>SUM(Table1[[#This Row],[Total Sales]]-Table1[[#This Row],[Operating Profit]])</f>
        <v>99000</v>
      </c>
      <c r="X3640">
        <f>SUM(Table1[[#This Row],[Total Sales]]-Table1[[#This Row],[Cost]])</f>
        <v>66000</v>
      </c>
      <c r="Y3640">
        <f>SUM(Table1[[#This Row],[profit/loss]])/SUM(Table1[profit/loss])</f>
        <v>1.9871430519775022E-4</v>
      </c>
    </row>
    <row r="3641" spans="1:25" x14ac:dyDescent="0.3">
      <c r="A3641" t="s">
        <v>13</v>
      </c>
      <c r="B3641" t="s">
        <v>17</v>
      </c>
      <c r="C3641">
        <v>1185732</v>
      </c>
      <c r="D3641" s="9">
        <v>44445</v>
      </c>
      <c r="E3641" s="8" t="str">
        <f>TEXT(Table1[[#This Row],[Invoice Date]],"dd-mm-yyyy")</f>
        <v>06-09-2021</v>
      </c>
      <c r="F3641" s="1" t="str">
        <f t="shared" si="224"/>
        <v>September</v>
      </c>
      <c r="G3641" s="1" t="str">
        <f t="shared" si="225"/>
        <v>2021</v>
      </c>
      <c r="H3641" s="1" t="str">
        <f t="shared" si="226"/>
        <v>Monday</v>
      </c>
      <c r="I3641" s="1" t="str">
        <f t="shared" si="227"/>
        <v>06</v>
      </c>
      <c r="J3641" t="s">
        <v>14</v>
      </c>
      <c r="K3641" t="s">
        <v>126</v>
      </c>
      <c r="L3641" t="s">
        <v>127</v>
      </c>
      <c r="M3641" t="s">
        <v>16</v>
      </c>
      <c r="N3641">
        <v>50</v>
      </c>
      <c r="O3641">
        <v>425</v>
      </c>
      <c r="P3641">
        <v>212500</v>
      </c>
      <c r="Q3641">
        <v>74375</v>
      </c>
      <c r="R3641">
        <v>0.35</v>
      </c>
      <c r="S3641" t="s">
        <v>17</v>
      </c>
      <c r="T3641" t="str">
        <f>IF(Table1[[#This Row],[Units Sold]]&gt; 700,"High Units","low Units")</f>
        <v>low Units</v>
      </c>
      <c r="U3641">
        <f>SUM(Table1[[#This Row],[Operating Profit]])/SUM(Table1[Operating Profit])*100</f>
        <v>2.2392994619822231E-2</v>
      </c>
      <c r="V3641">
        <f>SUM(Table1[[#This Row],[Price per Unit]]*Table1[[#This Row],[Units Sold]])</f>
        <v>21250</v>
      </c>
      <c r="W3641">
        <f>SUM(Table1[[#This Row],[Total Sales]]-Table1[[#This Row],[Operating Profit]])</f>
        <v>138125</v>
      </c>
      <c r="X3641">
        <f>SUM(Table1[[#This Row],[Total Sales]]-Table1[[#This Row],[Cost]])</f>
        <v>74375</v>
      </c>
      <c r="Y3641">
        <f>SUM(Table1[[#This Row],[profit/loss]])/SUM(Table1[profit/loss])</f>
        <v>2.239299461982223E-4</v>
      </c>
    </row>
    <row r="3642" spans="1:25" x14ac:dyDescent="0.3">
      <c r="A3642" t="s">
        <v>13</v>
      </c>
      <c r="B3642" t="s">
        <v>17</v>
      </c>
      <c r="C3642">
        <v>1185732</v>
      </c>
      <c r="D3642" s="9">
        <v>44445</v>
      </c>
      <c r="E3642" s="8" t="str">
        <f>TEXT(Table1[[#This Row],[Invoice Date]],"dd-mm-yyyy")</f>
        <v>06-09-2021</v>
      </c>
      <c r="F3642" s="1" t="str">
        <f t="shared" si="224"/>
        <v>September</v>
      </c>
      <c r="G3642" s="1" t="str">
        <f t="shared" si="225"/>
        <v>2021</v>
      </c>
      <c r="H3642" s="1" t="str">
        <f t="shared" si="226"/>
        <v>Monday</v>
      </c>
      <c r="I3642" s="1" t="str">
        <f t="shared" si="227"/>
        <v>06</v>
      </c>
      <c r="J3642" t="s">
        <v>14</v>
      </c>
      <c r="K3642" t="s">
        <v>126</v>
      </c>
      <c r="L3642" t="s">
        <v>127</v>
      </c>
      <c r="M3642" t="s">
        <v>18</v>
      </c>
      <c r="N3642">
        <v>45</v>
      </c>
      <c r="O3642">
        <v>225</v>
      </c>
      <c r="P3642">
        <v>101250</v>
      </c>
      <c r="Q3642">
        <v>35438</v>
      </c>
      <c r="R3642">
        <v>0.35</v>
      </c>
      <c r="S3642" t="s">
        <v>17</v>
      </c>
      <c r="T3642" t="str">
        <f>IF(Table1[[#This Row],[Units Sold]]&gt; 700,"High Units","low Units")</f>
        <v>low Units</v>
      </c>
      <c r="U3642">
        <f>SUM(Table1[[#This Row],[Operating Profit]])/SUM(Table1[Operating Profit])*100</f>
        <v>1.0669753859996776E-2</v>
      </c>
      <c r="V3642">
        <f>SUM(Table1[[#This Row],[Price per Unit]]*Table1[[#This Row],[Units Sold]])</f>
        <v>10125</v>
      </c>
      <c r="W3642">
        <f>SUM(Table1[[#This Row],[Total Sales]]-Table1[[#This Row],[Operating Profit]])</f>
        <v>65812</v>
      </c>
      <c r="X3642">
        <f>SUM(Table1[[#This Row],[Total Sales]]-Table1[[#This Row],[Cost]])</f>
        <v>35438</v>
      </c>
      <c r="Y3642">
        <f>SUM(Table1[[#This Row],[profit/loss]])/SUM(Table1[profit/loss])</f>
        <v>1.0669753859996775E-4</v>
      </c>
    </row>
    <row r="3643" spans="1:25" x14ac:dyDescent="0.3">
      <c r="A3643" t="s">
        <v>13</v>
      </c>
      <c r="B3643" t="s">
        <v>17</v>
      </c>
      <c r="C3643">
        <v>1185732</v>
      </c>
      <c r="D3643" s="9">
        <v>44445</v>
      </c>
      <c r="E3643" s="8" t="str">
        <f>TEXT(Table1[[#This Row],[Invoice Date]],"dd-mm-yyyy")</f>
        <v>06-09-2021</v>
      </c>
      <c r="F3643" s="1" t="str">
        <f t="shared" si="224"/>
        <v>September</v>
      </c>
      <c r="G3643" s="1" t="str">
        <f t="shared" si="225"/>
        <v>2021</v>
      </c>
      <c r="H3643" s="1" t="str">
        <f t="shared" si="226"/>
        <v>Monday</v>
      </c>
      <c r="I3643" s="1" t="str">
        <f t="shared" si="227"/>
        <v>06</v>
      </c>
      <c r="J3643" t="s">
        <v>14</v>
      </c>
      <c r="K3643" t="s">
        <v>126</v>
      </c>
      <c r="L3643" t="s">
        <v>127</v>
      </c>
      <c r="M3643" t="s">
        <v>19</v>
      </c>
      <c r="N3643">
        <v>40</v>
      </c>
      <c r="O3643">
        <v>125</v>
      </c>
      <c r="P3643">
        <v>50000</v>
      </c>
      <c r="Q3643">
        <v>20000</v>
      </c>
      <c r="R3643">
        <v>0.4</v>
      </c>
      <c r="S3643" t="s">
        <v>17</v>
      </c>
      <c r="T3643" t="str">
        <f>IF(Table1[[#This Row],[Units Sold]]&gt; 700,"High Units","low Units")</f>
        <v>low Units</v>
      </c>
      <c r="U3643">
        <f>SUM(Table1[[#This Row],[Operating Profit]])/SUM(Table1[Operating Profit])*100</f>
        <v>6.0216456120530367E-3</v>
      </c>
      <c r="V3643">
        <f>SUM(Table1[[#This Row],[Price per Unit]]*Table1[[#This Row],[Units Sold]])</f>
        <v>5000</v>
      </c>
      <c r="W3643">
        <f>SUM(Table1[[#This Row],[Total Sales]]-Table1[[#This Row],[Operating Profit]])</f>
        <v>30000</v>
      </c>
      <c r="X3643">
        <f>SUM(Table1[[#This Row],[Total Sales]]-Table1[[#This Row],[Cost]])</f>
        <v>20000</v>
      </c>
      <c r="Y3643">
        <f>SUM(Table1[[#This Row],[profit/loss]])/SUM(Table1[profit/loss])</f>
        <v>6.0216456120530364E-5</v>
      </c>
    </row>
    <row r="3644" spans="1:25" x14ac:dyDescent="0.3">
      <c r="A3644" t="s">
        <v>13</v>
      </c>
      <c r="B3644" t="s">
        <v>17</v>
      </c>
      <c r="C3644">
        <v>1185732</v>
      </c>
      <c r="D3644" s="9">
        <v>44445</v>
      </c>
      <c r="E3644" s="8" t="str">
        <f>TEXT(Table1[[#This Row],[Invoice Date]],"dd-mm-yyyy")</f>
        <v>06-09-2021</v>
      </c>
      <c r="F3644" s="1" t="str">
        <f t="shared" si="224"/>
        <v>September</v>
      </c>
      <c r="G3644" s="1" t="str">
        <f t="shared" si="225"/>
        <v>2021</v>
      </c>
      <c r="H3644" s="1" t="str">
        <f t="shared" si="226"/>
        <v>Monday</v>
      </c>
      <c r="I3644" s="1" t="str">
        <f t="shared" si="227"/>
        <v>06</v>
      </c>
      <c r="J3644" t="s">
        <v>14</v>
      </c>
      <c r="K3644" t="s">
        <v>126</v>
      </c>
      <c r="L3644" t="s">
        <v>127</v>
      </c>
      <c r="M3644" t="s">
        <v>20</v>
      </c>
      <c r="N3644">
        <v>40</v>
      </c>
      <c r="O3644">
        <v>100</v>
      </c>
      <c r="P3644">
        <v>40000</v>
      </c>
      <c r="Q3644">
        <v>16000</v>
      </c>
      <c r="R3644">
        <v>0.4</v>
      </c>
      <c r="S3644" t="s">
        <v>17</v>
      </c>
      <c r="T3644" t="str">
        <f>IF(Table1[[#This Row],[Units Sold]]&gt; 700,"High Units","low Units")</f>
        <v>low Units</v>
      </c>
      <c r="U3644">
        <f>SUM(Table1[[#This Row],[Operating Profit]])/SUM(Table1[Operating Profit])*100</f>
        <v>4.8173164896424293E-3</v>
      </c>
      <c r="V3644">
        <f>SUM(Table1[[#This Row],[Price per Unit]]*Table1[[#This Row],[Units Sold]])</f>
        <v>4000</v>
      </c>
      <c r="W3644">
        <f>SUM(Table1[[#This Row],[Total Sales]]-Table1[[#This Row],[Operating Profit]])</f>
        <v>24000</v>
      </c>
      <c r="X3644">
        <f>SUM(Table1[[#This Row],[Total Sales]]-Table1[[#This Row],[Cost]])</f>
        <v>16000</v>
      </c>
      <c r="Y3644">
        <f>SUM(Table1[[#This Row],[profit/loss]])/SUM(Table1[profit/loss])</f>
        <v>4.8173164896424295E-5</v>
      </c>
    </row>
    <row r="3645" spans="1:25" x14ac:dyDescent="0.3">
      <c r="A3645" t="s">
        <v>13</v>
      </c>
      <c r="B3645" t="s">
        <v>17</v>
      </c>
      <c r="C3645">
        <v>1185732</v>
      </c>
      <c r="D3645" s="9">
        <v>44445</v>
      </c>
      <c r="E3645" s="8" t="str">
        <f>TEXT(Table1[[#This Row],[Invoice Date]],"dd-mm-yyyy")</f>
        <v>06-09-2021</v>
      </c>
      <c r="F3645" s="1" t="str">
        <f t="shared" si="224"/>
        <v>September</v>
      </c>
      <c r="G3645" s="1" t="str">
        <f t="shared" si="225"/>
        <v>2021</v>
      </c>
      <c r="H3645" s="1" t="str">
        <f t="shared" si="226"/>
        <v>Monday</v>
      </c>
      <c r="I3645" s="1" t="str">
        <f t="shared" si="227"/>
        <v>06</v>
      </c>
      <c r="J3645" t="s">
        <v>14</v>
      </c>
      <c r="K3645" t="s">
        <v>126</v>
      </c>
      <c r="L3645" t="s">
        <v>127</v>
      </c>
      <c r="M3645" t="s">
        <v>21</v>
      </c>
      <c r="N3645">
        <v>50</v>
      </c>
      <c r="O3645">
        <v>100</v>
      </c>
      <c r="P3645">
        <v>50000</v>
      </c>
      <c r="Q3645">
        <v>15000</v>
      </c>
      <c r="R3645">
        <v>0.3</v>
      </c>
      <c r="S3645" t="s">
        <v>17</v>
      </c>
      <c r="T3645" t="str">
        <f>IF(Table1[[#This Row],[Units Sold]]&gt; 700,"High Units","low Units")</f>
        <v>low Units</v>
      </c>
      <c r="U3645">
        <f>SUM(Table1[[#This Row],[Operating Profit]])/SUM(Table1[Operating Profit])*100</f>
        <v>4.5162342090397777E-3</v>
      </c>
      <c r="V3645">
        <f>SUM(Table1[[#This Row],[Price per Unit]]*Table1[[#This Row],[Units Sold]])</f>
        <v>5000</v>
      </c>
      <c r="W3645">
        <f>SUM(Table1[[#This Row],[Total Sales]]-Table1[[#This Row],[Operating Profit]])</f>
        <v>35000</v>
      </c>
      <c r="X3645">
        <f>SUM(Table1[[#This Row],[Total Sales]]-Table1[[#This Row],[Cost]])</f>
        <v>15000</v>
      </c>
      <c r="Y3645">
        <f>SUM(Table1[[#This Row],[profit/loss]])/SUM(Table1[profit/loss])</f>
        <v>4.5162342090397776E-5</v>
      </c>
    </row>
    <row r="3646" spans="1:25" x14ac:dyDescent="0.3">
      <c r="A3646" t="s">
        <v>13</v>
      </c>
      <c r="B3646" t="s">
        <v>17</v>
      </c>
      <c r="C3646">
        <v>1185732</v>
      </c>
      <c r="D3646" s="9">
        <v>44445</v>
      </c>
      <c r="E3646" s="8" t="str">
        <f>TEXT(Table1[[#This Row],[Invoice Date]],"dd-mm-yyyy")</f>
        <v>06-09-2021</v>
      </c>
      <c r="F3646" s="1" t="str">
        <f t="shared" si="224"/>
        <v>September</v>
      </c>
      <c r="G3646" s="1" t="str">
        <f t="shared" si="225"/>
        <v>2021</v>
      </c>
      <c r="H3646" s="1" t="str">
        <f t="shared" si="226"/>
        <v>Monday</v>
      </c>
      <c r="I3646" s="1" t="str">
        <f t="shared" si="227"/>
        <v>06</v>
      </c>
      <c r="J3646" t="s">
        <v>14</v>
      </c>
      <c r="K3646" t="s">
        <v>126</v>
      </c>
      <c r="L3646" t="s">
        <v>127</v>
      </c>
      <c r="M3646" t="s">
        <v>22</v>
      </c>
      <c r="N3646">
        <v>55</v>
      </c>
      <c r="O3646">
        <v>200</v>
      </c>
      <c r="P3646">
        <v>110000</v>
      </c>
      <c r="Q3646">
        <v>44000</v>
      </c>
      <c r="R3646">
        <v>0.4</v>
      </c>
      <c r="S3646" t="s">
        <v>17</v>
      </c>
      <c r="T3646" t="str">
        <f>IF(Table1[[#This Row],[Units Sold]]&gt; 700,"High Units","low Units")</f>
        <v>low Units</v>
      </c>
      <c r="U3646">
        <f>SUM(Table1[[#This Row],[Operating Profit]])/SUM(Table1[Operating Profit])*100</f>
        <v>1.324762034651668E-2</v>
      </c>
      <c r="V3646">
        <f>SUM(Table1[[#This Row],[Price per Unit]]*Table1[[#This Row],[Units Sold]])</f>
        <v>11000</v>
      </c>
      <c r="W3646">
        <f>SUM(Table1[[#This Row],[Total Sales]]-Table1[[#This Row],[Operating Profit]])</f>
        <v>66000</v>
      </c>
      <c r="X3646">
        <f>SUM(Table1[[#This Row],[Total Sales]]-Table1[[#This Row],[Cost]])</f>
        <v>44000</v>
      </c>
      <c r="Y3646">
        <f>SUM(Table1[[#This Row],[profit/loss]])/SUM(Table1[profit/loss])</f>
        <v>1.324762034651668E-4</v>
      </c>
    </row>
    <row r="3647" spans="1:25" x14ac:dyDescent="0.3">
      <c r="A3647" t="s">
        <v>13</v>
      </c>
      <c r="B3647" t="s">
        <v>17</v>
      </c>
      <c r="C3647">
        <v>1185732</v>
      </c>
      <c r="D3647" s="9">
        <v>44477</v>
      </c>
      <c r="E3647" s="8" t="str">
        <f>TEXT(Table1[[#This Row],[Invoice Date]],"dd-mm-yyyy")</f>
        <v>08-10-2021</v>
      </c>
      <c r="F3647" s="1" t="str">
        <f t="shared" si="224"/>
        <v>October</v>
      </c>
      <c r="G3647" s="1" t="str">
        <f t="shared" si="225"/>
        <v>2021</v>
      </c>
      <c r="H3647" s="1" t="str">
        <f t="shared" si="226"/>
        <v>Friday</v>
      </c>
      <c r="I3647" s="1" t="str">
        <f t="shared" si="227"/>
        <v>08</v>
      </c>
      <c r="J3647" t="s">
        <v>14</v>
      </c>
      <c r="K3647" t="s">
        <v>126</v>
      </c>
      <c r="L3647" t="s">
        <v>127</v>
      </c>
      <c r="M3647" t="s">
        <v>16</v>
      </c>
      <c r="N3647">
        <v>55</v>
      </c>
      <c r="O3647">
        <v>375</v>
      </c>
      <c r="P3647">
        <v>206250</v>
      </c>
      <c r="Q3647">
        <v>72188</v>
      </c>
      <c r="R3647">
        <v>0.35</v>
      </c>
      <c r="S3647" t="s">
        <v>17</v>
      </c>
      <c r="T3647" t="str">
        <f>IF(Table1[[#This Row],[Units Sold]]&gt; 700,"High Units","low Units")</f>
        <v>low Units</v>
      </c>
      <c r="U3647">
        <f>SUM(Table1[[#This Row],[Operating Profit]])/SUM(Table1[Operating Profit])*100</f>
        <v>2.1734527672144233E-2</v>
      </c>
      <c r="V3647">
        <f>SUM(Table1[[#This Row],[Price per Unit]]*Table1[[#This Row],[Units Sold]])</f>
        <v>20625</v>
      </c>
      <c r="W3647">
        <f>SUM(Table1[[#This Row],[Total Sales]]-Table1[[#This Row],[Operating Profit]])</f>
        <v>134062</v>
      </c>
      <c r="X3647">
        <f>SUM(Table1[[#This Row],[Total Sales]]-Table1[[#This Row],[Cost]])</f>
        <v>72188</v>
      </c>
      <c r="Y3647">
        <f>SUM(Table1[[#This Row],[profit/loss]])/SUM(Table1[profit/loss])</f>
        <v>2.1734527672144231E-4</v>
      </c>
    </row>
    <row r="3648" spans="1:25" x14ac:dyDescent="0.3">
      <c r="A3648" t="s">
        <v>13</v>
      </c>
      <c r="B3648" t="s">
        <v>17</v>
      </c>
      <c r="C3648">
        <v>1185732</v>
      </c>
      <c r="D3648" s="9">
        <v>44477</v>
      </c>
      <c r="E3648" s="8" t="str">
        <f>TEXT(Table1[[#This Row],[Invoice Date]],"dd-mm-yyyy")</f>
        <v>08-10-2021</v>
      </c>
      <c r="F3648" s="1" t="str">
        <f t="shared" si="224"/>
        <v>October</v>
      </c>
      <c r="G3648" s="1" t="str">
        <f t="shared" si="225"/>
        <v>2021</v>
      </c>
      <c r="H3648" s="1" t="str">
        <f t="shared" si="226"/>
        <v>Friday</v>
      </c>
      <c r="I3648" s="1" t="str">
        <f t="shared" si="227"/>
        <v>08</v>
      </c>
      <c r="J3648" t="s">
        <v>14</v>
      </c>
      <c r="K3648" t="s">
        <v>126</v>
      </c>
      <c r="L3648" t="s">
        <v>127</v>
      </c>
      <c r="M3648" t="s">
        <v>18</v>
      </c>
      <c r="N3648">
        <v>50</v>
      </c>
      <c r="O3648">
        <v>200</v>
      </c>
      <c r="P3648">
        <v>100000</v>
      </c>
      <c r="Q3648">
        <v>35000</v>
      </c>
      <c r="R3648">
        <v>0.35</v>
      </c>
      <c r="S3648" t="s">
        <v>17</v>
      </c>
      <c r="T3648" t="str">
        <f>IF(Table1[[#This Row],[Units Sold]]&gt; 700,"High Units","low Units")</f>
        <v>low Units</v>
      </c>
      <c r="U3648">
        <f>SUM(Table1[[#This Row],[Operating Profit]])/SUM(Table1[Operating Profit])*100</f>
        <v>1.0537879821092815E-2</v>
      </c>
      <c r="V3648">
        <f>SUM(Table1[[#This Row],[Price per Unit]]*Table1[[#This Row],[Units Sold]])</f>
        <v>10000</v>
      </c>
      <c r="W3648">
        <f>SUM(Table1[[#This Row],[Total Sales]]-Table1[[#This Row],[Operating Profit]])</f>
        <v>65000</v>
      </c>
      <c r="X3648">
        <f>SUM(Table1[[#This Row],[Total Sales]]-Table1[[#This Row],[Cost]])</f>
        <v>35000</v>
      </c>
      <c r="Y3648">
        <f>SUM(Table1[[#This Row],[profit/loss]])/SUM(Table1[profit/loss])</f>
        <v>1.0537879821092815E-4</v>
      </c>
    </row>
    <row r="3649" spans="1:25" x14ac:dyDescent="0.3">
      <c r="A3649" t="s">
        <v>13</v>
      </c>
      <c r="B3649" t="s">
        <v>17</v>
      </c>
      <c r="C3649">
        <v>1185732</v>
      </c>
      <c r="D3649" s="9">
        <v>44477</v>
      </c>
      <c r="E3649" s="8" t="str">
        <f>TEXT(Table1[[#This Row],[Invoice Date]],"dd-mm-yyyy")</f>
        <v>08-10-2021</v>
      </c>
      <c r="F3649" s="1" t="str">
        <f t="shared" si="224"/>
        <v>October</v>
      </c>
      <c r="G3649" s="1" t="str">
        <f t="shared" si="225"/>
        <v>2021</v>
      </c>
      <c r="H3649" s="1" t="str">
        <f t="shared" si="226"/>
        <v>Friday</v>
      </c>
      <c r="I3649" s="1" t="str">
        <f t="shared" si="227"/>
        <v>08</v>
      </c>
      <c r="J3649" t="s">
        <v>14</v>
      </c>
      <c r="K3649" t="s">
        <v>126</v>
      </c>
      <c r="L3649" t="s">
        <v>127</v>
      </c>
      <c r="M3649" t="s">
        <v>19</v>
      </c>
      <c r="N3649">
        <v>50</v>
      </c>
      <c r="O3649">
        <v>100</v>
      </c>
      <c r="P3649">
        <v>50000</v>
      </c>
      <c r="Q3649">
        <v>20000</v>
      </c>
      <c r="R3649">
        <v>0.4</v>
      </c>
      <c r="S3649" t="s">
        <v>17</v>
      </c>
      <c r="T3649" t="str">
        <f>IF(Table1[[#This Row],[Units Sold]]&gt; 700,"High Units","low Units")</f>
        <v>low Units</v>
      </c>
      <c r="U3649">
        <f>SUM(Table1[[#This Row],[Operating Profit]])/SUM(Table1[Operating Profit])*100</f>
        <v>6.0216456120530367E-3</v>
      </c>
      <c r="V3649">
        <f>SUM(Table1[[#This Row],[Price per Unit]]*Table1[[#This Row],[Units Sold]])</f>
        <v>5000</v>
      </c>
      <c r="W3649">
        <f>SUM(Table1[[#This Row],[Total Sales]]-Table1[[#This Row],[Operating Profit]])</f>
        <v>30000</v>
      </c>
      <c r="X3649">
        <f>SUM(Table1[[#This Row],[Total Sales]]-Table1[[#This Row],[Cost]])</f>
        <v>20000</v>
      </c>
      <c r="Y3649">
        <f>SUM(Table1[[#This Row],[profit/loss]])/SUM(Table1[profit/loss])</f>
        <v>6.0216456120530364E-5</v>
      </c>
    </row>
    <row r="3650" spans="1:25" x14ac:dyDescent="0.3">
      <c r="A3650" t="s">
        <v>13</v>
      </c>
      <c r="B3650" t="s">
        <v>17</v>
      </c>
      <c r="C3650">
        <v>1185732</v>
      </c>
      <c r="D3650" s="9">
        <v>44477</v>
      </c>
      <c r="E3650" s="8" t="str">
        <f>TEXT(Table1[[#This Row],[Invoice Date]],"dd-mm-yyyy")</f>
        <v>08-10-2021</v>
      </c>
      <c r="F3650" s="1" t="str">
        <f t="shared" si="224"/>
        <v>October</v>
      </c>
      <c r="G3650" s="1" t="str">
        <f t="shared" si="225"/>
        <v>2021</v>
      </c>
      <c r="H3650" s="1" t="str">
        <f t="shared" si="226"/>
        <v>Friday</v>
      </c>
      <c r="I3650" s="1" t="str">
        <f t="shared" si="227"/>
        <v>08</v>
      </c>
      <c r="J3650" t="s">
        <v>14</v>
      </c>
      <c r="K3650" t="s">
        <v>126</v>
      </c>
      <c r="L3650" t="s">
        <v>127</v>
      </c>
      <c r="M3650" t="s">
        <v>20</v>
      </c>
      <c r="N3650">
        <v>50</v>
      </c>
      <c r="O3650">
        <v>75</v>
      </c>
      <c r="P3650">
        <v>37500</v>
      </c>
      <c r="Q3650">
        <v>15000</v>
      </c>
      <c r="R3650">
        <v>0.4</v>
      </c>
      <c r="S3650" t="s">
        <v>17</v>
      </c>
      <c r="T3650" t="str">
        <f>IF(Table1[[#This Row],[Units Sold]]&gt; 700,"High Units","low Units")</f>
        <v>low Units</v>
      </c>
      <c r="U3650">
        <f>SUM(Table1[[#This Row],[Operating Profit]])/SUM(Table1[Operating Profit])*100</f>
        <v>4.5162342090397777E-3</v>
      </c>
      <c r="V3650">
        <f>SUM(Table1[[#This Row],[Price per Unit]]*Table1[[#This Row],[Units Sold]])</f>
        <v>3750</v>
      </c>
      <c r="W3650">
        <f>SUM(Table1[[#This Row],[Total Sales]]-Table1[[#This Row],[Operating Profit]])</f>
        <v>22500</v>
      </c>
      <c r="X3650">
        <f>SUM(Table1[[#This Row],[Total Sales]]-Table1[[#This Row],[Cost]])</f>
        <v>15000</v>
      </c>
      <c r="Y3650">
        <f>SUM(Table1[[#This Row],[profit/loss]])/SUM(Table1[profit/loss])</f>
        <v>4.5162342090397776E-5</v>
      </c>
    </row>
    <row r="3651" spans="1:25" x14ac:dyDescent="0.3">
      <c r="A3651" t="s">
        <v>13</v>
      </c>
      <c r="B3651" t="s">
        <v>17</v>
      </c>
      <c r="C3651">
        <v>1185732</v>
      </c>
      <c r="D3651" s="9">
        <v>44477</v>
      </c>
      <c r="E3651" s="8" t="str">
        <f>TEXT(Table1[[#This Row],[Invoice Date]],"dd-mm-yyyy")</f>
        <v>08-10-2021</v>
      </c>
      <c r="F3651" s="1" t="str">
        <f t="shared" ref="F3651:F3714" si="228">TEXT(D3651,"mmmm")</f>
        <v>October</v>
      </c>
      <c r="G3651" s="1" t="str">
        <f t="shared" ref="G3651:G3714" si="229">TEXT(D3651,"YYYY")</f>
        <v>2021</v>
      </c>
      <c r="H3651" s="1" t="str">
        <f t="shared" ref="H3651:H3714" si="230">TEXT(D3651,"dddd")</f>
        <v>Friday</v>
      </c>
      <c r="I3651" s="1" t="str">
        <f t="shared" ref="I3651:I3714" si="231">TEXT(D3651,"dd")</f>
        <v>08</v>
      </c>
      <c r="J3651" t="s">
        <v>14</v>
      </c>
      <c r="K3651" t="s">
        <v>126</v>
      </c>
      <c r="L3651" t="s">
        <v>127</v>
      </c>
      <c r="M3651" t="s">
        <v>21</v>
      </c>
      <c r="N3651">
        <v>60</v>
      </c>
      <c r="O3651">
        <v>75</v>
      </c>
      <c r="P3651">
        <v>45000</v>
      </c>
      <c r="Q3651">
        <v>13500</v>
      </c>
      <c r="R3651">
        <v>0.3</v>
      </c>
      <c r="S3651" t="s">
        <v>17</v>
      </c>
      <c r="T3651" t="str">
        <f>IF(Table1[[#This Row],[Units Sold]]&gt; 700,"High Units","low Units")</f>
        <v>low Units</v>
      </c>
      <c r="U3651">
        <f>SUM(Table1[[#This Row],[Operating Profit]])/SUM(Table1[Operating Profit])*100</f>
        <v>4.0646107881357994E-3</v>
      </c>
      <c r="V3651">
        <f>SUM(Table1[[#This Row],[Price per Unit]]*Table1[[#This Row],[Units Sold]])</f>
        <v>4500</v>
      </c>
      <c r="W3651">
        <f>SUM(Table1[[#This Row],[Total Sales]]-Table1[[#This Row],[Operating Profit]])</f>
        <v>31500</v>
      </c>
      <c r="X3651">
        <f>SUM(Table1[[#This Row],[Total Sales]]-Table1[[#This Row],[Cost]])</f>
        <v>13500</v>
      </c>
      <c r="Y3651">
        <f>SUM(Table1[[#This Row],[profit/loss]])/SUM(Table1[profit/loss])</f>
        <v>4.0646107881357998E-5</v>
      </c>
    </row>
    <row r="3652" spans="1:25" x14ac:dyDescent="0.3">
      <c r="A3652" t="s">
        <v>25</v>
      </c>
      <c r="B3652" t="s">
        <v>17</v>
      </c>
      <c r="C3652">
        <v>1185732</v>
      </c>
      <c r="D3652" s="9">
        <v>44477</v>
      </c>
      <c r="E3652" s="8" t="str">
        <f>TEXT(Table1[[#This Row],[Invoice Date]],"dd-mm-yyyy")</f>
        <v>08-10-2021</v>
      </c>
      <c r="F3652" s="1" t="str">
        <f t="shared" si="228"/>
        <v>October</v>
      </c>
      <c r="G3652" s="1" t="str">
        <f t="shared" si="229"/>
        <v>2021</v>
      </c>
      <c r="H3652" s="1" t="str">
        <f t="shared" si="230"/>
        <v>Friday</v>
      </c>
      <c r="I3652" s="1" t="str">
        <f t="shared" si="231"/>
        <v>08</v>
      </c>
      <c r="J3652" t="s">
        <v>14</v>
      </c>
      <c r="K3652" t="s">
        <v>126</v>
      </c>
      <c r="L3652" t="s">
        <v>127</v>
      </c>
      <c r="M3652" t="s">
        <v>22</v>
      </c>
      <c r="N3652">
        <v>65</v>
      </c>
      <c r="O3652">
        <v>200</v>
      </c>
      <c r="P3652">
        <v>130000</v>
      </c>
      <c r="Q3652">
        <v>52000</v>
      </c>
      <c r="R3652">
        <v>0.4</v>
      </c>
      <c r="S3652" t="s">
        <v>17</v>
      </c>
      <c r="T3652" t="str">
        <f>IF(Table1[[#This Row],[Units Sold]]&gt; 700,"High Units","low Units")</f>
        <v>low Units</v>
      </c>
      <c r="U3652">
        <f>SUM(Table1[[#This Row],[Operating Profit]])/SUM(Table1[Operating Profit])*100</f>
        <v>1.5656278591337894E-2</v>
      </c>
      <c r="V3652">
        <f>SUM(Table1[[#This Row],[Price per Unit]]*Table1[[#This Row],[Units Sold]])</f>
        <v>13000</v>
      </c>
      <c r="W3652">
        <f>SUM(Table1[[#This Row],[Total Sales]]-Table1[[#This Row],[Operating Profit]])</f>
        <v>78000</v>
      </c>
      <c r="X3652">
        <f>SUM(Table1[[#This Row],[Total Sales]]-Table1[[#This Row],[Cost]])</f>
        <v>52000</v>
      </c>
      <c r="Y3652">
        <f>SUM(Table1[[#This Row],[profit/loss]])/SUM(Table1[profit/loss])</f>
        <v>1.5656278591337895E-4</v>
      </c>
    </row>
    <row r="3653" spans="1:25" x14ac:dyDescent="0.3">
      <c r="A3653" t="s">
        <v>25</v>
      </c>
      <c r="B3653" t="s">
        <v>17</v>
      </c>
      <c r="C3653">
        <v>1185732</v>
      </c>
      <c r="D3653" s="9">
        <v>44507</v>
      </c>
      <c r="E3653" s="8" t="str">
        <f>TEXT(Table1[[#This Row],[Invoice Date]],"dd-mm-yyyy")</f>
        <v>07-11-2021</v>
      </c>
      <c r="F3653" s="1" t="str">
        <f t="shared" si="228"/>
        <v>November</v>
      </c>
      <c r="G3653" s="1" t="str">
        <f t="shared" si="229"/>
        <v>2021</v>
      </c>
      <c r="H3653" s="1" t="str">
        <f t="shared" si="230"/>
        <v>Sunday</v>
      </c>
      <c r="I3653" s="1" t="str">
        <f t="shared" si="231"/>
        <v>07</v>
      </c>
      <c r="J3653" t="s">
        <v>14</v>
      </c>
      <c r="K3653" t="s">
        <v>126</v>
      </c>
      <c r="L3653" t="s">
        <v>127</v>
      </c>
      <c r="M3653" t="s">
        <v>16</v>
      </c>
      <c r="N3653">
        <v>60</v>
      </c>
      <c r="O3653">
        <v>350</v>
      </c>
      <c r="P3653">
        <v>210000</v>
      </c>
      <c r="Q3653">
        <v>73500</v>
      </c>
      <c r="R3653">
        <v>0.35</v>
      </c>
      <c r="S3653" t="s">
        <v>17</v>
      </c>
      <c r="T3653" t="str">
        <f>IF(Table1[[#This Row],[Units Sold]]&gt; 700,"High Units","low Units")</f>
        <v>low Units</v>
      </c>
      <c r="U3653">
        <f>SUM(Table1[[#This Row],[Operating Profit]])/SUM(Table1[Operating Profit])*100</f>
        <v>2.212954762429491E-2</v>
      </c>
      <c r="V3653">
        <f>SUM(Table1[[#This Row],[Price per Unit]]*Table1[[#This Row],[Units Sold]])</f>
        <v>21000</v>
      </c>
      <c r="W3653">
        <f>SUM(Table1[[#This Row],[Total Sales]]-Table1[[#This Row],[Operating Profit]])</f>
        <v>136500</v>
      </c>
      <c r="X3653">
        <f>SUM(Table1[[#This Row],[Total Sales]]-Table1[[#This Row],[Cost]])</f>
        <v>73500</v>
      </c>
      <c r="Y3653">
        <f>SUM(Table1[[#This Row],[profit/loss]])/SUM(Table1[profit/loss])</f>
        <v>2.2129547624294909E-4</v>
      </c>
    </row>
    <row r="3654" spans="1:25" x14ac:dyDescent="0.3">
      <c r="A3654" t="s">
        <v>25</v>
      </c>
      <c r="B3654" t="s">
        <v>17</v>
      </c>
      <c r="C3654">
        <v>1185732</v>
      </c>
      <c r="D3654" s="9">
        <v>44507</v>
      </c>
      <c r="E3654" s="8" t="str">
        <f>TEXT(Table1[[#This Row],[Invoice Date]],"dd-mm-yyyy")</f>
        <v>07-11-2021</v>
      </c>
      <c r="F3654" s="1" t="str">
        <f t="shared" si="228"/>
        <v>November</v>
      </c>
      <c r="G3654" s="1" t="str">
        <f t="shared" si="229"/>
        <v>2021</v>
      </c>
      <c r="H3654" s="1" t="str">
        <f t="shared" si="230"/>
        <v>Sunday</v>
      </c>
      <c r="I3654" s="1" t="str">
        <f t="shared" si="231"/>
        <v>07</v>
      </c>
      <c r="J3654" t="s">
        <v>14</v>
      </c>
      <c r="K3654" t="s">
        <v>126</v>
      </c>
      <c r="L3654" t="s">
        <v>127</v>
      </c>
      <c r="M3654" t="s">
        <v>18</v>
      </c>
      <c r="N3654">
        <v>50</v>
      </c>
      <c r="O3654">
        <v>225</v>
      </c>
      <c r="P3654">
        <v>112500</v>
      </c>
      <c r="Q3654">
        <v>39375</v>
      </c>
      <c r="R3654">
        <v>0.35</v>
      </c>
      <c r="S3654" t="s">
        <v>17</v>
      </c>
      <c r="T3654" t="str">
        <f>IF(Table1[[#This Row],[Units Sold]]&gt; 700,"High Units","low Units")</f>
        <v>low Units</v>
      </c>
      <c r="U3654">
        <f>SUM(Table1[[#This Row],[Operating Profit]])/SUM(Table1[Operating Profit])*100</f>
        <v>1.1855114798729416E-2</v>
      </c>
      <c r="V3654">
        <f>SUM(Table1[[#This Row],[Price per Unit]]*Table1[[#This Row],[Units Sold]])</f>
        <v>11250</v>
      </c>
      <c r="W3654">
        <f>SUM(Table1[[#This Row],[Total Sales]]-Table1[[#This Row],[Operating Profit]])</f>
        <v>73125</v>
      </c>
      <c r="X3654">
        <f>SUM(Table1[[#This Row],[Total Sales]]-Table1[[#This Row],[Cost]])</f>
        <v>39375</v>
      </c>
      <c r="Y3654">
        <f>SUM(Table1[[#This Row],[profit/loss]])/SUM(Table1[profit/loss])</f>
        <v>1.1855114798729416E-4</v>
      </c>
    </row>
    <row r="3655" spans="1:25" x14ac:dyDescent="0.3">
      <c r="A3655" t="s">
        <v>25</v>
      </c>
      <c r="B3655" t="s">
        <v>17</v>
      </c>
      <c r="C3655">
        <v>1185732</v>
      </c>
      <c r="D3655" s="9">
        <v>44507</v>
      </c>
      <c r="E3655" s="8" t="str">
        <f>TEXT(Table1[[#This Row],[Invoice Date]],"dd-mm-yyyy")</f>
        <v>07-11-2021</v>
      </c>
      <c r="F3655" s="1" t="str">
        <f t="shared" si="228"/>
        <v>November</v>
      </c>
      <c r="G3655" s="1" t="str">
        <f t="shared" si="229"/>
        <v>2021</v>
      </c>
      <c r="H3655" s="1" t="str">
        <f t="shared" si="230"/>
        <v>Sunday</v>
      </c>
      <c r="I3655" s="1" t="str">
        <f t="shared" si="231"/>
        <v>07</v>
      </c>
      <c r="J3655" t="s">
        <v>14</v>
      </c>
      <c r="K3655" t="s">
        <v>126</v>
      </c>
      <c r="L3655" t="s">
        <v>127</v>
      </c>
      <c r="M3655" t="s">
        <v>19</v>
      </c>
      <c r="N3655">
        <v>50</v>
      </c>
      <c r="O3655">
        <v>220</v>
      </c>
      <c r="P3655">
        <v>110000</v>
      </c>
      <c r="Q3655">
        <v>44000</v>
      </c>
      <c r="R3655">
        <v>0.4</v>
      </c>
      <c r="S3655" t="s">
        <v>17</v>
      </c>
      <c r="T3655" t="str">
        <f>IF(Table1[[#This Row],[Units Sold]]&gt; 700,"High Units","low Units")</f>
        <v>low Units</v>
      </c>
      <c r="U3655">
        <f>SUM(Table1[[#This Row],[Operating Profit]])/SUM(Table1[Operating Profit])*100</f>
        <v>1.324762034651668E-2</v>
      </c>
      <c r="V3655">
        <f>SUM(Table1[[#This Row],[Price per Unit]]*Table1[[#This Row],[Units Sold]])</f>
        <v>11000</v>
      </c>
      <c r="W3655">
        <f>SUM(Table1[[#This Row],[Total Sales]]-Table1[[#This Row],[Operating Profit]])</f>
        <v>66000</v>
      </c>
      <c r="X3655">
        <f>SUM(Table1[[#This Row],[Total Sales]]-Table1[[#This Row],[Cost]])</f>
        <v>44000</v>
      </c>
      <c r="Y3655">
        <f>SUM(Table1[[#This Row],[profit/loss]])/SUM(Table1[profit/loss])</f>
        <v>1.324762034651668E-4</v>
      </c>
    </row>
    <row r="3656" spans="1:25" x14ac:dyDescent="0.3">
      <c r="A3656" t="s">
        <v>25</v>
      </c>
      <c r="B3656" t="s">
        <v>17</v>
      </c>
      <c r="C3656">
        <v>1185732</v>
      </c>
      <c r="D3656" s="9">
        <v>44507</v>
      </c>
      <c r="E3656" s="8" t="str">
        <f>TEXT(Table1[[#This Row],[Invoice Date]],"dd-mm-yyyy")</f>
        <v>07-11-2021</v>
      </c>
      <c r="F3656" s="1" t="str">
        <f t="shared" si="228"/>
        <v>November</v>
      </c>
      <c r="G3656" s="1" t="str">
        <f t="shared" si="229"/>
        <v>2021</v>
      </c>
      <c r="H3656" s="1" t="str">
        <f t="shared" si="230"/>
        <v>Sunday</v>
      </c>
      <c r="I3656" s="1" t="str">
        <f t="shared" si="231"/>
        <v>07</v>
      </c>
      <c r="J3656" t="s">
        <v>14</v>
      </c>
      <c r="K3656" t="s">
        <v>126</v>
      </c>
      <c r="L3656" t="s">
        <v>127</v>
      </c>
      <c r="M3656" t="s">
        <v>20</v>
      </c>
      <c r="N3656">
        <v>50</v>
      </c>
      <c r="O3656">
        <v>200</v>
      </c>
      <c r="P3656">
        <v>100000</v>
      </c>
      <c r="Q3656">
        <v>40000</v>
      </c>
      <c r="R3656">
        <v>0.4</v>
      </c>
      <c r="S3656" t="s">
        <v>17</v>
      </c>
      <c r="T3656" t="str">
        <f>IF(Table1[[#This Row],[Units Sold]]&gt; 700,"High Units","low Units")</f>
        <v>low Units</v>
      </c>
      <c r="U3656">
        <f>SUM(Table1[[#This Row],[Operating Profit]])/SUM(Table1[Operating Profit])*100</f>
        <v>1.2043291224106073E-2</v>
      </c>
      <c r="V3656">
        <f>SUM(Table1[[#This Row],[Price per Unit]]*Table1[[#This Row],[Units Sold]])</f>
        <v>10000</v>
      </c>
      <c r="W3656">
        <f>SUM(Table1[[#This Row],[Total Sales]]-Table1[[#This Row],[Operating Profit]])</f>
        <v>60000</v>
      </c>
      <c r="X3656">
        <f>SUM(Table1[[#This Row],[Total Sales]]-Table1[[#This Row],[Cost]])</f>
        <v>40000</v>
      </c>
      <c r="Y3656">
        <f>SUM(Table1[[#This Row],[profit/loss]])/SUM(Table1[profit/loss])</f>
        <v>1.2043291224106073E-4</v>
      </c>
    </row>
    <row r="3657" spans="1:25" x14ac:dyDescent="0.3">
      <c r="A3657" t="s">
        <v>25</v>
      </c>
      <c r="B3657" t="s">
        <v>17</v>
      </c>
      <c r="C3657">
        <v>1185732</v>
      </c>
      <c r="D3657" s="9">
        <v>44507</v>
      </c>
      <c r="E3657" s="8" t="str">
        <f>TEXT(Table1[[#This Row],[Invoice Date]],"dd-mm-yyyy")</f>
        <v>07-11-2021</v>
      </c>
      <c r="F3657" s="1" t="str">
        <f t="shared" si="228"/>
        <v>November</v>
      </c>
      <c r="G3657" s="1" t="str">
        <f t="shared" si="229"/>
        <v>2021</v>
      </c>
      <c r="H3657" s="1" t="str">
        <f t="shared" si="230"/>
        <v>Sunday</v>
      </c>
      <c r="I3657" s="1" t="str">
        <f t="shared" si="231"/>
        <v>07</v>
      </c>
      <c r="J3657" t="s">
        <v>14</v>
      </c>
      <c r="K3657" t="s">
        <v>126</v>
      </c>
      <c r="L3657" t="s">
        <v>127</v>
      </c>
      <c r="M3657" t="s">
        <v>21</v>
      </c>
      <c r="N3657">
        <v>60</v>
      </c>
      <c r="O3657">
        <v>175</v>
      </c>
      <c r="P3657">
        <v>105000</v>
      </c>
      <c r="Q3657">
        <v>31500</v>
      </c>
      <c r="R3657">
        <v>0.3</v>
      </c>
      <c r="S3657" t="s">
        <v>17</v>
      </c>
      <c r="T3657" t="str">
        <f>IF(Table1[[#This Row],[Units Sold]]&gt; 700,"High Units","low Units")</f>
        <v>low Units</v>
      </c>
      <c r="U3657">
        <f>SUM(Table1[[#This Row],[Operating Profit]])/SUM(Table1[Operating Profit])*100</f>
        <v>9.484091838983532E-3</v>
      </c>
      <c r="V3657">
        <f>SUM(Table1[[#This Row],[Price per Unit]]*Table1[[#This Row],[Units Sold]])</f>
        <v>10500</v>
      </c>
      <c r="W3657">
        <f>SUM(Table1[[#This Row],[Total Sales]]-Table1[[#This Row],[Operating Profit]])</f>
        <v>73500</v>
      </c>
      <c r="X3657">
        <f>SUM(Table1[[#This Row],[Total Sales]]-Table1[[#This Row],[Cost]])</f>
        <v>31500</v>
      </c>
      <c r="Y3657">
        <f>SUM(Table1[[#This Row],[profit/loss]])/SUM(Table1[profit/loss])</f>
        <v>9.4840918389835324E-5</v>
      </c>
    </row>
    <row r="3658" spans="1:25" x14ac:dyDescent="0.3">
      <c r="A3658" t="s">
        <v>25</v>
      </c>
      <c r="B3658" t="s">
        <v>17</v>
      </c>
      <c r="C3658">
        <v>1185732</v>
      </c>
      <c r="D3658" s="9">
        <v>44507</v>
      </c>
      <c r="E3658" s="8" t="str">
        <f>TEXT(Table1[[#This Row],[Invoice Date]],"dd-mm-yyyy")</f>
        <v>07-11-2021</v>
      </c>
      <c r="F3658" s="1" t="str">
        <f t="shared" si="228"/>
        <v>November</v>
      </c>
      <c r="G3658" s="1" t="str">
        <f t="shared" si="229"/>
        <v>2021</v>
      </c>
      <c r="H3658" s="1" t="str">
        <f t="shared" si="230"/>
        <v>Sunday</v>
      </c>
      <c r="I3658" s="1" t="str">
        <f t="shared" si="231"/>
        <v>07</v>
      </c>
      <c r="J3658" t="s">
        <v>14</v>
      </c>
      <c r="K3658" t="s">
        <v>126</v>
      </c>
      <c r="L3658" t="s">
        <v>127</v>
      </c>
      <c r="M3658" t="s">
        <v>22</v>
      </c>
      <c r="N3658">
        <v>65</v>
      </c>
      <c r="O3658">
        <v>275</v>
      </c>
      <c r="P3658">
        <v>178750</v>
      </c>
      <c r="Q3658">
        <v>71500</v>
      </c>
      <c r="R3658">
        <v>0.4</v>
      </c>
      <c r="S3658" t="s">
        <v>17</v>
      </c>
      <c r="T3658" t="str">
        <f>IF(Table1[[#This Row],[Units Sold]]&gt; 700,"High Units","low Units")</f>
        <v>low Units</v>
      </c>
      <c r="U3658">
        <f>SUM(Table1[[#This Row],[Operating Profit]])/SUM(Table1[Operating Profit])*100</f>
        <v>2.1527383063089604E-2</v>
      </c>
      <c r="V3658">
        <f>SUM(Table1[[#This Row],[Price per Unit]]*Table1[[#This Row],[Units Sold]])</f>
        <v>17875</v>
      </c>
      <c r="W3658">
        <f>SUM(Table1[[#This Row],[Total Sales]]-Table1[[#This Row],[Operating Profit]])</f>
        <v>107250</v>
      </c>
      <c r="X3658">
        <f>SUM(Table1[[#This Row],[Total Sales]]-Table1[[#This Row],[Cost]])</f>
        <v>71500</v>
      </c>
      <c r="Y3658">
        <f>SUM(Table1[[#This Row],[profit/loss]])/SUM(Table1[profit/loss])</f>
        <v>2.1527383063089605E-4</v>
      </c>
    </row>
    <row r="3659" spans="1:25" x14ac:dyDescent="0.3">
      <c r="A3659" t="s">
        <v>25</v>
      </c>
      <c r="B3659" t="s">
        <v>17</v>
      </c>
      <c r="C3659">
        <v>1185732</v>
      </c>
      <c r="D3659" s="9">
        <v>44536</v>
      </c>
      <c r="E3659" s="8" t="str">
        <f>TEXT(Table1[[#This Row],[Invoice Date]],"dd-mm-yyyy")</f>
        <v>06-12-2021</v>
      </c>
      <c r="F3659" s="1" t="str">
        <f t="shared" si="228"/>
        <v>December</v>
      </c>
      <c r="G3659" s="1" t="str">
        <f t="shared" si="229"/>
        <v>2021</v>
      </c>
      <c r="H3659" s="1" t="str">
        <f t="shared" si="230"/>
        <v>Monday</v>
      </c>
      <c r="I3659" s="1" t="str">
        <f t="shared" si="231"/>
        <v>06</v>
      </c>
      <c r="J3659" t="s">
        <v>14</v>
      </c>
      <c r="K3659" t="s">
        <v>126</v>
      </c>
      <c r="L3659" t="s">
        <v>127</v>
      </c>
      <c r="M3659" t="s">
        <v>16</v>
      </c>
      <c r="N3659">
        <v>60</v>
      </c>
      <c r="O3659">
        <v>500</v>
      </c>
      <c r="P3659">
        <v>300000</v>
      </c>
      <c r="Q3659">
        <v>105000</v>
      </c>
      <c r="R3659">
        <v>0.35</v>
      </c>
      <c r="S3659" t="s">
        <v>17</v>
      </c>
      <c r="T3659" t="str">
        <f>IF(Table1[[#This Row],[Units Sold]]&gt; 700,"High Units","low Units")</f>
        <v>low Units</v>
      </c>
      <c r="U3659">
        <f>SUM(Table1[[#This Row],[Operating Profit]])/SUM(Table1[Operating Profit])*100</f>
        <v>3.1613639463278442E-2</v>
      </c>
      <c r="V3659">
        <f>SUM(Table1[[#This Row],[Price per Unit]]*Table1[[#This Row],[Units Sold]])</f>
        <v>30000</v>
      </c>
      <c r="W3659">
        <f>SUM(Table1[[#This Row],[Total Sales]]-Table1[[#This Row],[Operating Profit]])</f>
        <v>195000</v>
      </c>
      <c r="X3659">
        <f>SUM(Table1[[#This Row],[Total Sales]]-Table1[[#This Row],[Cost]])</f>
        <v>105000</v>
      </c>
      <c r="Y3659">
        <f>SUM(Table1[[#This Row],[profit/loss]])/SUM(Table1[profit/loss])</f>
        <v>3.1613639463278441E-4</v>
      </c>
    </row>
    <row r="3660" spans="1:25" x14ac:dyDescent="0.3">
      <c r="A3660" t="s">
        <v>25</v>
      </c>
      <c r="B3660" t="s">
        <v>17</v>
      </c>
      <c r="C3660">
        <v>1185732</v>
      </c>
      <c r="D3660" s="9">
        <v>44536</v>
      </c>
      <c r="E3660" s="8" t="str">
        <f>TEXT(Table1[[#This Row],[Invoice Date]],"dd-mm-yyyy")</f>
        <v>06-12-2021</v>
      </c>
      <c r="F3660" s="1" t="str">
        <f t="shared" si="228"/>
        <v>December</v>
      </c>
      <c r="G3660" s="1" t="str">
        <f t="shared" si="229"/>
        <v>2021</v>
      </c>
      <c r="H3660" s="1" t="str">
        <f t="shared" si="230"/>
        <v>Monday</v>
      </c>
      <c r="I3660" s="1" t="str">
        <f t="shared" si="231"/>
        <v>06</v>
      </c>
      <c r="J3660" t="s">
        <v>14</v>
      </c>
      <c r="K3660" t="s">
        <v>126</v>
      </c>
      <c r="L3660" t="s">
        <v>127</v>
      </c>
      <c r="M3660" t="s">
        <v>18</v>
      </c>
      <c r="N3660">
        <v>50</v>
      </c>
      <c r="O3660">
        <v>300</v>
      </c>
      <c r="P3660">
        <v>150000</v>
      </c>
      <c r="Q3660">
        <v>52500</v>
      </c>
      <c r="R3660">
        <v>0.35</v>
      </c>
      <c r="S3660" t="s">
        <v>17</v>
      </c>
      <c r="T3660" t="str">
        <f>IF(Table1[[#This Row],[Units Sold]]&gt; 700,"High Units","low Units")</f>
        <v>low Units</v>
      </c>
      <c r="U3660">
        <f>SUM(Table1[[#This Row],[Operating Profit]])/SUM(Table1[Operating Profit])*100</f>
        <v>1.5806819731639221E-2</v>
      </c>
      <c r="V3660">
        <f>SUM(Table1[[#This Row],[Price per Unit]]*Table1[[#This Row],[Units Sold]])</f>
        <v>15000</v>
      </c>
      <c r="W3660">
        <f>SUM(Table1[[#This Row],[Total Sales]]-Table1[[#This Row],[Operating Profit]])</f>
        <v>97500</v>
      </c>
      <c r="X3660">
        <f>SUM(Table1[[#This Row],[Total Sales]]-Table1[[#This Row],[Cost]])</f>
        <v>52500</v>
      </c>
      <c r="Y3660">
        <f>SUM(Table1[[#This Row],[profit/loss]])/SUM(Table1[profit/loss])</f>
        <v>1.5806819731639221E-4</v>
      </c>
    </row>
    <row r="3661" spans="1:25" x14ac:dyDescent="0.3">
      <c r="A3661" t="s">
        <v>25</v>
      </c>
      <c r="B3661" t="s">
        <v>17</v>
      </c>
      <c r="C3661">
        <v>1185732</v>
      </c>
      <c r="D3661" s="9">
        <v>44536</v>
      </c>
      <c r="E3661" s="8" t="str">
        <f>TEXT(Table1[[#This Row],[Invoice Date]],"dd-mm-yyyy")</f>
        <v>06-12-2021</v>
      </c>
      <c r="F3661" s="1" t="str">
        <f t="shared" si="228"/>
        <v>December</v>
      </c>
      <c r="G3661" s="1" t="str">
        <f t="shared" si="229"/>
        <v>2021</v>
      </c>
      <c r="H3661" s="1" t="str">
        <f t="shared" si="230"/>
        <v>Monday</v>
      </c>
      <c r="I3661" s="1" t="str">
        <f t="shared" si="231"/>
        <v>06</v>
      </c>
      <c r="J3661" t="s">
        <v>14</v>
      </c>
      <c r="K3661" t="s">
        <v>126</v>
      </c>
      <c r="L3661" t="s">
        <v>127</v>
      </c>
      <c r="M3661" t="s">
        <v>19</v>
      </c>
      <c r="N3661">
        <v>50</v>
      </c>
      <c r="O3661">
        <v>275</v>
      </c>
      <c r="P3661">
        <v>137500</v>
      </c>
      <c r="Q3661">
        <v>55000</v>
      </c>
      <c r="R3661">
        <v>0.4</v>
      </c>
      <c r="S3661" t="s">
        <v>17</v>
      </c>
      <c r="T3661" t="str">
        <f>IF(Table1[[#This Row],[Units Sold]]&gt; 700,"High Units","low Units")</f>
        <v>low Units</v>
      </c>
      <c r="U3661">
        <f>SUM(Table1[[#This Row],[Operating Profit]])/SUM(Table1[Operating Profit])*100</f>
        <v>1.6559525433145851E-2</v>
      </c>
      <c r="V3661">
        <f>SUM(Table1[[#This Row],[Price per Unit]]*Table1[[#This Row],[Units Sold]])</f>
        <v>13750</v>
      </c>
      <c r="W3661">
        <f>SUM(Table1[[#This Row],[Total Sales]]-Table1[[#This Row],[Operating Profit]])</f>
        <v>82500</v>
      </c>
      <c r="X3661">
        <f>SUM(Table1[[#This Row],[Total Sales]]-Table1[[#This Row],[Cost]])</f>
        <v>55000</v>
      </c>
      <c r="Y3661">
        <f>SUM(Table1[[#This Row],[profit/loss]])/SUM(Table1[profit/loss])</f>
        <v>1.655952543314585E-4</v>
      </c>
    </row>
    <row r="3662" spans="1:25" x14ac:dyDescent="0.3">
      <c r="A3662" t="s">
        <v>25</v>
      </c>
      <c r="B3662" t="s">
        <v>17</v>
      </c>
      <c r="C3662">
        <v>1185732</v>
      </c>
      <c r="D3662" s="9">
        <v>44536</v>
      </c>
      <c r="E3662" s="8" t="str">
        <f>TEXT(Table1[[#This Row],[Invoice Date]],"dd-mm-yyyy")</f>
        <v>06-12-2021</v>
      </c>
      <c r="F3662" s="1" t="str">
        <f t="shared" si="228"/>
        <v>December</v>
      </c>
      <c r="G3662" s="1" t="str">
        <f t="shared" si="229"/>
        <v>2021</v>
      </c>
      <c r="H3662" s="1" t="str">
        <f t="shared" si="230"/>
        <v>Monday</v>
      </c>
      <c r="I3662" s="1" t="str">
        <f t="shared" si="231"/>
        <v>06</v>
      </c>
      <c r="J3662" t="s">
        <v>14</v>
      </c>
      <c r="K3662" t="s">
        <v>126</v>
      </c>
      <c r="L3662" t="s">
        <v>127</v>
      </c>
      <c r="M3662" t="s">
        <v>20</v>
      </c>
      <c r="N3662">
        <v>50</v>
      </c>
      <c r="O3662">
        <v>225</v>
      </c>
      <c r="P3662">
        <v>112500</v>
      </c>
      <c r="Q3662">
        <v>45000</v>
      </c>
      <c r="R3662">
        <v>0.4</v>
      </c>
      <c r="S3662" t="s">
        <v>17</v>
      </c>
      <c r="T3662" t="str">
        <f>IF(Table1[[#This Row],[Units Sold]]&gt; 700,"High Units","low Units")</f>
        <v>low Units</v>
      </c>
      <c r="U3662">
        <f>SUM(Table1[[#This Row],[Operating Profit]])/SUM(Table1[Operating Profit])*100</f>
        <v>1.3548702627119333E-2</v>
      </c>
      <c r="V3662">
        <f>SUM(Table1[[#This Row],[Price per Unit]]*Table1[[#This Row],[Units Sold]])</f>
        <v>11250</v>
      </c>
      <c r="W3662">
        <f>SUM(Table1[[#This Row],[Total Sales]]-Table1[[#This Row],[Operating Profit]])</f>
        <v>67500</v>
      </c>
      <c r="X3662">
        <f>SUM(Table1[[#This Row],[Total Sales]]-Table1[[#This Row],[Cost]])</f>
        <v>45000</v>
      </c>
      <c r="Y3662">
        <f>SUM(Table1[[#This Row],[profit/loss]])/SUM(Table1[profit/loss])</f>
        <v>1.3548702627119334E-4</v>
      </c>
    </row>
    <row r="3663" spans="1:25" x14ac:dyDescent="0.3">
      <c r="A3663" t="s">
        <v>25</v>
      </c>
      <c r="B3663" t="s">
        <v>17</v>
      </c>
      <c r="C3663">
        <v>1185732</v>
      </c>
      <c r="D3663" s="9">
        <v>44536</v>
      </c>
      <c r="E3663" s="8" t="str">
        <f>TEXT(Table1[[#This Row],[Invoice Date]],"dd-mm-yyyy")</f>
        <v>06-12-2021</v>
      </c>
      <c r="F3663" s="1" t="str">
        <f t="shared" si="228"/>
        <v>December</v>
      </c>
      <c r="G3663" s="1" t="str">
        <f t="shared" si="229"/>
        <v>2021</v>
      </c>
      <c r="H3663" s="1" t="str">
        <f t="shared" si="230"/>
        <v>Monday</v>
      </c>
      <c r="I3663" s="1" t="str">
        <f t="shared" si="231"/>
        <v>06</v>
      </c>
      <c r="J3663" t="s">
        <v>14</v>
      </c>
      <c r="K3663" t="s">
        <v>126</v>
      </c>
      <c r="L3663" t="s">
        <v>127</v>
      </c>
      <c r="M3663" t="s">
        <v>21</v>
      </c>
      <c r="N3663">
        <v>60</v>
      </c>
      <c r="O3663">
        <v>225</v>
      </c>
      <c r="P3663">
        <v>135000</v>
      </c>
      <c r="Q3663">
        <v>40500</v>
      </c>
      <c r="R3663">
        <v>0.3</v>
      </c>
      <c r="S3663" t="s">
        <v>17</v>
      </c>
      <c r="T3663" t="str">
        <f>IF(Table1[[#This Row],[Units Sold]]&gt; 700,"High Units","low Units")</f>
        <v>low Units</v>
      </c>
      <c r="U3663">
        <f>SUM(Table1[[#This Row],[Operating Profit]])/SUM(Table1[Operating Profit])*100</f>
        <v>1.21938323644074E-2</v>
      </c>
      <c r="V3663">
        <f>SUM(Table1[[#This Row],[Price per Unit]]*Table1[[#This Row],[Units Sold]])</f>
        <v>13500</v>
      </c>
      <c r="W3663">
        <f>SUM(Table1[[#This Row],[Total Sales]]-Table1[[#This Row],[Operating Profit]])</f>
        <v>94500</v>
      </c>
      <c r="X3663">
        <f>SUM(Table1[[#This Row],[Total Sales]]-Table1[[#This Row],[Cost]])</f>
        <v>40500</v>
      </c>
      <c r="Y3663">
        <f>SUM(Table1[[#This Row],[profit/loss]])/SUM(Table1[profit/loss])</f>
        <v>1.2193832364407399E-4</v>
      </c>
    </row>
    <row r="3664" spans="1:25" x14ac:dyDescent="0.3">
      <c r="A3664" t="s">
        <v>25</v>
      </c>
      <c r="B3664" t="s">
        <v>17</v>
      </c>
      <c r="C3664">
        <v>1185732</v>
      </c>
      <c r="D3664" s="9">
        <v>44536</v>
      </c>
      <c r="E3664" s="8" t="str">
        <f>TEXT(Table1[[#This Row],[Invoice Date]],"dd-mm-yyyy")</f>
        <v>06-12-2021</v>
      </c>
      <c r="F3664" s="1" t="str">
        <f t="shared" si="228"/>
        <v>December</v>
      </c>
      <c r="G3664" s="1" t="str">
        <f t="shared" si="229"/>
        <v>2021</v>
      </c>
      <c r="H3664" s="1" t="str">
        <f t="shared" si="230"/>
        <v>Monday</v>
      </c>
      <c r="I3664" s="1" t="str">
        <f t="shared" si="231"/>
        <v>06</v>
      </c>
      <c r="J3664" t="s">
        <v>14</v>
      </c>
      <c r="K3664" t="s">
        <v>126</v>
      </c>
      <c r="L3664" t="s">
        <v>127</v>
      </c>
      <c r="M3664" t="s">
        <v>22</v>
      </c>
      <c r="N3664">
        <v>65</v>
      </c>
      <c r="O3664">
        <v>325</v>
      </c>
      <c r="P3664">
        <v>211250</v>
      </c>
      <c r="Q3664">
        <v>84500</v>
      </c>
      <c r="R3664">
        <v>0.4</v>
      </c>
      <c r="S3664" t="s">
        <v>17</v>
      </c>
      <c r="T3664" t="str">
        <f>IF(Table1[[#This Row],[Units Sold]]&gt; 700,"High Units","low Units")</f>
        <v>low Units</v>
      </c>
      <c r="U3664">
        <f>SUM(Table1[[#This Row],[Operating Profit]])/SUM(Table1[Operating Profit])*100</f>
        <v>2.544145271092408E-2</v>
      </c>
      <c r="V3664">
        <f>SUM(Table1[[#This Row],[Price per Unit]]*Table1[[#This Row],[Units Sold]])</f>
        <v>21125</v>
      </c>
      <c r="W3664">
        <f>SUM(Table1[[#This Row],[Total Sales]]-Table1[[#This Row],[Operating Profit]])</f>
        <v>126750</v>
      </c>
      <c r="X3664">
        <f>SUM(Table1[[#This Row],[Total Sales]]-Table1[[#This Row],[Cost]])</f>
        <v>84500</v>
      </c>
      <c r="Y3664">
        <f>SUM(Table1[[#This Row],[profit/loss]])/SUM(Table1[profit/loss])</f>
        <v>2.5441452710924081E-4</v>
      </c>
    </row>
    <row r="3665" spans="1:25" x14ac:dyDescent="0.3">
      <c r="A3665" t="s">
        <v>25</v>
      </c>
      <c r="B3665" t="s">
        <v>17</v>
      </c>
      <c r="C3665">
        <v>1185732</v>
      </c>
      <c r="D3665" s="9">
        <v>44213</v>
      </c>
      <c r="E3665" s="8" t="str">
        <f>TEXT(Table1[[#This Row],[Invoice Date]],"dd-mm-yyyy")</f>
        <v>17-01-2021</v>
      </c>
      <c r="F3665" s="1" t="str">
        <f t="shared" si="228"/>
        <v>January</v>
      </c>
      <c r="G3665" s="1" t="str">
        <f t="shared" si="229"/>
        <v>2021</v>
      </c>
      <c r="H3665" s="1" t="str">
        <f t="shared" si="230"/>
        <v>Sunday</v>
      </c>
      <c r="I3665" s="1" t="str">
        <f t="shared" si="231"/>
        <v>17</v>
      </c>
      <c r="J3665" t="s">
        <v>14</v>
      </c>
      <c r="K3665" t="s">
        <v>126</v>
      </c>
      <c r="L3665" t="s">
        <v>127</v>
      </c>
      <c r="M3665" t="s">
        <v>16</v>
      </c>
      <c r="N3665">
        <v>40</v>
      </c>
      <c r="O3665">
        <v>450</v>
      </c>
      <c r="P3665">
        <v>180000</v>
      </c>
      <c r="Q3665">
        <v>54000</v>
      </c>
      <c r="R3665">
        <v>0.3</v>
      </c>
      <c r="S3665" t="s">
        <v>17</v>
      </c>
      <c r="T3665" t="str">
        <f>IF(Table1[[#This Row],[Units Sold]]&gt; 700,"High Units","low Units")</f>
        <v>low Units</v>
      </c>
      <c r="U3665">
        <f>SUM(Table1[[#This Row],[Operating Profit]])/SUM(Table1[Operating Profit])*100</f>
        <v>1.6258443152543198E-2</v>
      </c>
      <c r="V3665">
        <f>SUM(Table1[[#This Row],[Price per Unit]]*Table1[[#This Row],[Units Sold]])</f>
        <v>18000</v>
      </c>
      <c r="W3665">
        <f>SUM(Table1[[#This Row],[Total Sales]]-Table1[[#This Row],[Operating Profit]])</f>
        <v>126000</v>
      </c>
      <c r="X3665">
        <f>SUM(Table1[[#This Row],[Total Sales]]-Table1[[#This Row],[Cost]])</f>
        <v>54000</v>
      </c>
      <c r="Y3665">
        <f>SUM(Table1[[#This Row],[profit/loss]])/SUM(Table1[profit/loss])</f>
        <v>1.6258443152543199E-4</v>
      </c>
    </row>
    <row r="3666" spans="1:25" x14ac:dyDescent="0.3">
      <c r="A3666" t="s">
        <v>25</v>
      </c>
      <c r="B3666" t="s">
        <v>17</v>
      </c>
      <c r="C3666">
        <v>1185732</v>
      </c>
      <c r="D3666" s="9">
        <v>44213</v>
      </c>
      <c r="E3666" s="8" t="str">
        <f>TEXT(Table1[[#This Row],[Invoice Date]],"dd-mm-yyyy")</f>
        <v>17-01-2021</v>
      </c>
      <c r="F3666" s="1" t="str">
        <f t="shared" si="228"/>
        <v>January</v>
      </c>
      <c r="G3666" s="1" t="str">
        <f t="shared" si="229"/>
        <v>2021</v>
      </c>
      <c r="H3666" s="1" t="str">
        <f t="shared" si="230"/>
        <v>Sunday</v>
      </c>
      <c r="I3666" s="1" t="str">
        <f t="shared" si="231"/>
        <v>17</v>
      </c>
      <c r="J3666" t="s">
        <v>14</v>
      </c>
      <c r="K3666" t="s">
        <v>126</v>
      </c>
      <c r="L3666" t="s">
        <v>127</v>
      </c>
      <c r="M3666" t="s">
        <v>18</v>
      </c>
      <c r="N3666">
        <v>40</v>
      </c>
      <c r="O3666">
        <v>250</v>
      </c>
      <c r="P3666">
        <v>100000</v>
      </c>
      <c r="Q3666">
        <v>30000</v>
      </c>
      <c r="R3666">
        <v>0.3</v>
      </c>
      <c r="S3666" t="s">
        <v>17</v>
      </c>
      <c r="T3666" t="str">
        <f>IF(Table1[[#This Row],[Units Sold]]&gt; 700,"High Units","low Units")</f>
        <v>low Units</v>
      </c>
      <c r="U3666">
        <f>SUM(Table1[[#This Row],[Operating Profit]])/SUM(Table1[Operating Profit])*100</f>
        <v>9.0324684180795554E-3</v>
      </c>
      <c r="V3666">
        <f>SUM(Table1[[#This Row],[Price per Unit]]*Table1[[#This Row],[Units Sold]])</f>
        <v>10000</v>
      </c>
      <c r="W3666">
        <f>SUM(Table1[[#This Row],[Total Sales]]-Table1[[#This Row],[Operating Profit]])</f>
        <v>70000</v>
      </c>
      <c r="X3666">
        <f>SUM(Table1[[#This Row],[Total Sales]]-Table1[[#This Row],[Cost]])</f>
        <v>30000</v>
      </c>
      <c r="Y3666">
        <f>SUM(Table1[[#This Row],[profit/loss]])/SUM(Table1[profit/loss])</f>
        <v>9.0324684180795553E-5</v>
      </c>
    </row>
    <row r="3667" spans="1:25" x14ac:dyDescent="0.3">
      <c r="A3667" t="s">
        <v>25</v>
      </c>
      <c r="B3667" t="s">
        <v>17</v>
      </c>
      <c r="C3667">
        <v>1185732</v>
      </c>
      <c r="D3667" s="9">
        <v>44213</v>
      </c>
      <c r="E3667" s="8" t="str">
        <f>TEXT(Table1[[#This Row],[Invoice Date]],"dd-mm-yyyy")</f>
        <v>17-01-2021</v>
      </c>
      <c r="F3667" s="1" t="str">
        <f t="shared" si="228"/>
        <v>January</v>
      </c>
      <c r="G3667" s="1" t="str">
        <f t="shared" si="229"/>
        <v>2021</v>
      </c>
      <c r="H3667" s="1" t="str">
        <f t="shared" si="230"/>
        <v>Sunday</v>
      </c>
      <c r="I3667" s="1" t="str">
        <f t="shared" si="231"/>
        <v>17</v>
      </c>
      <c r="J3667" t="s">
        <v>14</v>
      </c>
      <c r="K3667" t="s">
        <v>126</v>
      </c>
      <c r="L3667" t="s">
        <v>127</v>
      </c>
      <c r="M3667" t="s">
        <v>19</v>
      </c>
      <c r="N3667">
        <v>30</v>
      </c>
      <c r="O3667">
        <v>250</v>
      </c>
      <c r="P3667">
        <v>75000</v>
      </c>
      <c r="Q3667">
        <v>18750</v>
      </c>
      <c r="R3667">
        <v>0.25</v>
      </c>
      <c r="S3667" t="s">
        <v>17</v>
      </c>
      <c r="T3667" t="str">
        <f>IF(Table1[[#This Row],[Units Sold]]&gt; 700,"High Units","low Units")</f>
        <v>low Units</v>
      </c>
      <c r="U3667">
        <f>SUM(Table1[[#This Row],[Operating Profit]])/SUM(Table1[Operating Profit])*100</f>
        <v>5.6452927612997217E-3</v>
      </c>
      <c r="V3667">
        <f>SUM(Table1[[#This Row],[Price per Unit]]*Table1[[#This Row],[Units Sold]])</f>
        <v>7500</v>
      </c>
      <c r="W3667">
        <f>SUM(Table1[[#This Row],[Total Sales]]-Table1[[#This Row],[Operating Profit]])</f>
        <v>56250</v>
      </c>
      <c r="X3667">
        <f>SUM(Table1[[#This Row],[Total Sales]]-Table1[[#This Row],[Cost]])</f>
        <v>18750</v>
      </c>
      <c r="Y3667">
        <f>SUM(Table1[[#This Row],[profit/loss]])/SUM(Table1[profit/loss])</f>
        <v>5.6452927612997219E-5</v>
      </c>
    </row>
    <row r="3668" spans="1:25" x14ac:dyDescent="0.3">
      <c r="A3668" t="s">
        <v>25</v>
      </c>
      <c r="B3668" t="s">
        <v>17</v>
      </c>
      <c r="C3668">
        <v>1185732</v>
      </c>
      <c r="D3668" s="9">
        <v>44213</v>
      </c>
      <c r="E3668" s="8" t="str">
        <f>TEXT(Table1[[#This Row],[Invoice Date]],"dd-mm-yyyy")</f>
        <v>17-01-2021</v>
      </c>
      <c r="F3668" s="1" t="str">
        <f t="shared" si="228"/>
        <v>January</v>
      </c>
      <c r="G3668" s="1" t="str">
        <f t="shared" si="229"/>
        <v>2021</v>
      </c>
      <c r="H3668" s="1" t="str">
        <f t="shared" si="230"/>
        <v>Sunday</v>
      </c>
      <c r="I3668" s="1" t="str">
        <f t="shared" si="231"/>
        <v>17</v>
      </c>
      <c r="J3668" t="s">
        <v>14</v>
      </c>
      <c r="K3668" t="s">
        <v>126</v>
      </c>
      <c r="L3668" t="s">
        <v>127</v>
      </c>
      <c r="M3668" t="s">
        <v>20</v>
      </c>
      <c r="N3668">
        <v>35</v>
      </c>
      <c r="O3668">
        <v>100</v>
      </c>
      <c r="P3668">
        <v>35000</v>
      </c>
      <c r="Q3668">
        <v>8750</v>
      </c>
      <c r="R3668">
        <v>0.25</v>
      </c>
      <c r="S3668" t="s">
        <v>17</v>
      </c>
      <c r="T3668" t="str">
        <f>IF(Table1[[#This Row],[Units Sold]]&gt; 700,"High Units","low Units")</f>
        <v>low Units</v>
      </c>
      <c r="U3668">
        <f>SUM(Table1[[#This Row],[Operating Profit]])/SUM(Table1[Operating Profit])*100</f>
        <v>2.6344699552732038E-3</v>
      </c>
      <c r="V3668">
        <f>SUM(Table1[[#This Row],[Price per Unit]]*Table1[[#This Row],[Units Sold]])</f>
        <v>3500</v>
      </c>
      <c r="W3668">
        <f>SUM(Table1[[#This Row],[Total Sales]]-Table1[[#This Row],[Operating Profit]])</f>
        <v>26250</v>
      </c>
      <c r="X3668">
        <f>SUM(Table1[[#This Row],[Total Sales]]-Table1[[#This Row],[Cost]])</f>
        <v>8750</v>
      </c>
      <c r="Y3668">
        <f>SUM(Table1[[#This Row],[profit/loss]])/SUM(Table1[profit/loss])</f>
        <v>2.6344699552732037E-5</v>
      </c>
    </row>
    <row r="3669" spans="1:25" x14ac:dyDescent="0.3">
      <c r="A3669" t="s">
        <v>25</v>
      </c>
      <c r="B3669" t="s">
        <v>17</v>
      </c>
      <c r="C3669">
        <v>1185732</v>
      </c>
      <c r="D3669" s="9">
        <v>44213</v>
      </c>
      <c r="E3669" s="8" t="str">
        <f>TEXT(Table1[[#This Row],[Invoice Date]],"dd-mm-yyyy")</f>
        <v>17-01-2021</v>
      </c>
      <c r="F3669" s="1" t="str">
        <f t="shared" si="228"/>
        <v>January</v>
      </c>
      <c r="G3669" s="1" t="str">
        <f t="shared" si="229"/>
        <v>2021</v>
      </c>
      <c r="H3669" s="1" t="str">
        <f t="shared" si="230"/>
        <v>Sunday</v>
      </c>
      <c r="I3669" s="1" t="str">
        <f t="shared" si="231"/>
        <v>17</v>
      </c>
      <c r="J3669" t="s">
        <v>14</v>
      </c>
      <c r="K3669" t="s">
        <v>126</v>
      </c>
      <c r="L3669" t="s">
        <v>127</v>
      </c>
      <c r="M3669" t="s">
        <v>21</v>
      </c>
      <c r="N3669">
        <v>50</v>
      </c>
      <c r="O3669">
        <v>150</v>
      </c>
      <c r="P3669">
        <v>75000</v>
      </c>
      <c r="Q3669">
        <v>18750</v>
      </c>
      <c r="R3669">
        <v>0.25</v>
      </c>
      <c r="S3669" t="s">
        <v>17</v>
      </c>
      <c r="T3669" t="str">
        <f>IF(Table1[[#This Row],[Units Sold]]&gt; 700,"High Units","low Units")</f>
        <v>low Units</v>
      </c>
      <c r="U3669">
        <f>SUM(Table1[[#This Row],[Operating Profit]])/SUM(Table1[Operating Profit])*100</f>
        <v>5.6452927612997217E-3</v>
      </c>
      <c r="V3669">
        <f>SUM(Table1[[#This Row],[Price per Unit]]*Table1[[#This Row],[Units Sold]])</f>
        <v>7500</v>
      </c>
      <c r="W3669">
        <f>SUM(Table1[[#This Row],[Total Sales]]-Table1[[#This Row],[Operating Profit]])</f>
        <v>56250</v>
      </c>
      <c r="X3669">
        <f>SUM(Table1[[#This Row],[Total Sales]]-Table1[[#This Row],[Cost]])</f>
        <v>18750</v>
      </c>
      <c r="Y3669">
        <f>SUM(Table1[[#This Row],[profit/loss]])/SUM(Table1[profit/loss])</f>
        <v>5.6452927612997219E-5</v>
      </c>
    </row>
    <row r="3670" spans="1:25" x14ac:dyDescent="0.3">
      <c r="A3670" t="s">
        <v>25</v>
      </c>
      <c r="B3670" t="s">
        <v>17</v>
      </c>
      <c r="C3670">
        <v>1185732</v>
      </c>
      <c r="D3670" s="9">
        <v>44213</v>
      </c>
      <c r="E3670" s="8" t="str">
        <f>TEXT(Table1[[#This Row],[Invoice Date]],"dd-mm-yyyy")</f>
        <v>17-01-2021</v>
      </c>
      <c r="F3670" s="1" t="str">
        <f t="shared" si="228"/>
        <v>January</v>
      </c>
      <c r="G3670" s="1" t="str">
        <f t="shared" si="229"/>
        <v>2021</v>
      </c>
      <c r="H3670" s="1" t="str">
        <f t="shared" si="230"/>
        <v>Sunday</v>
      </c>
      <c r="I3670" s="1" t="str">
        <f t="shared" si="231"/>
        <v>17</v>
      </c>
      <c r="J3670" t="s">
        <v>14</v>
      </c>
      <c r="K3670" t="s">
        <v>126</v>
      </c>
      <c r="L3670" t="s">
        <v>127</v>
      </c>
      <c r="M3670" t="s">
        <v>22</v>
      </c>
      <c r="N3670">
        <v>40</v>
      </c>
      <c r="O3670">
        <v>250</v>
      </c>
      <c r="P3670">
        <v>100000</v>
      </c>
      <c r="Q3670">
        <v>30000</v>
      </c>
      <c r="R3670">
        <v>0.3</v>
      </c>
      <c r="S3670" t="s">
        <v>17</v>
      </c>
      <c r="T3670" t="str">
        <f>IF(Table1[[#This Row],[Units Sold]]&gt; 700,"High Units","low Units")</f>
        <v>low Units</v>
      </c>
      <c r="U3670">
        <f>SUM(Table1[[#This Row],[Operating Profit]])/SUM(Table1[Operating Profit])*100</f>
        <v>9.0324684180795554E-3</v>
      </c>
      <c r="V3670">
        <f>SUM(Table1[[#This Row],[Price per Unit]]*Table1[[#This Row],[Units Sold]])</f>
        <v>10000</v>
      </c>
      <c r="W3670">
        <f>SUM(Table1[[#This Row],[Total Sales]]-Table1[[#This Row],[Operating Profit]])</f>
        <v>70000</v>
      </c>
      <c r="X3670">
        <f>SUM(Table1[[#This Row],[Total Sales]]-Table1[[#This Row],[Cost]])</f>
        <v>30000</v>
      </c>
      <c r="Y3670">
        <f>SUM(Table1[[#This Row],[profit/loss]])/SUM(Table1[profit/loss])</f>
        <v>9.0324684180795553E-5</v>
      </c>
    </row>
    <row r="3671" spans="1:25" x14ac:dyDescent="0.3">
      <c r="A3671" t="s">
        <v>25</v>
      </c>
      <c r="B3671" t="s">
        <v>17</v>
      </c>
      <c r="C3671">
        <v>1185732</v>
      </c>
      <c r="D3671" s="9">
        <v>44242</v>
      </c>
      <c r="E3671" s="8" t="str">
        <f>TEXT(Table1[[#This Row],[Invoice Date]],"dd-mm-yyyy")</f>
        <v>15-02-2021</v>
      </c>
      <c r="F3671" s="1" t="str">
        <f t="shared" si="228"/>
        <v>February</v>
      </c>
      <c r="G3671" s="1" t="str">
        <f t="shared" si="229"/>
        <v>2021</v>
      </c>
      <c r="H3671" s="1" t="str">
        <f t="shared" si="230"/>
        <v>Monday</v>
      </c>
      <c r="I3671" s="1" t="str">
        <f t="shared" si="231"/>
        <v>15</v>
      </c>
      <c r="J3671" t="s">
        <v>14</v>
      </c>
      <c r="K3671" t="s">
        <v>126</v>
      </c>
      <c r="L3671" t="s">
        <v>127</v>
      </c>
      <c r="M3671" t="s">
        <v>16</v>
      </c>
      <c r="N3671">
        <v>40</v>
      </c>
      <c r="O3671">
        <v>500</v>
      </c>
      <c r="P3671">
        <v>200000</v>
      </c>
      <c r="Q3671">
        <v>60000</v>
      </c>
      <c r="R3671">
        <v>0.3</v>
      </c>
      <c r="S3671" t="s">
        <v>17</v>
      </c>
      <c r="T3671" t="str">
        <f>IF(Table1[[#This Row],[Units Sold]]&gt; 700,"High Units","low Units")</f>
        <v>low Units</v>
      </c>
      <c r="U3671">
        <f>SUM(Table1[[#This Row],[Operating Profit]])/SUM(Table1[Operating Profit])*100</f>
        <v>1.8064936836159111E-2</v>
      </c>
      <c r="V3671">
        <f>SUM(Table1[[#This Row],[Price per Unit]]*Table1[[#This Row],[Units Sold]])</f>
        <v>20000</v>
      </c>
      <c r="W3671">
        <f>SUM(Table1[[#This Row],[Total Sales]]-Table1[[#This Row],[Operating Profit]])</f>
        <v>140000</v>
      </c>
      <c r="X3671">
        <f>SUM(Table1[[#This Row],[Total Sales]]-Table1[[#This Row],[Cost]])</f>
        <v>60000</v>
      </c>
      <c r="Y3671">
        <f>SUM(Table1[[#This Row],[profit/loss]])/SUM(Table1[profit/loss])</f>
        <v>1.8064936836159111E-4</v>
      </c>
    </row>
    <row r="3672" spans="1:25" x14ac:dyDescent="0.3">
      <c r="A3672" t="s">
        <v>25</v>
      </c>
      <c r="B3672" t="s">
        <v>17</v>
      </c>
      <c r="C3672">
        <v>1185732</v>
      </c>
      <c r="D3672" s="9">
        <v>44242</v>
      </c>
      <c r="E3672" s="8" t="str">
        <f>TEXT(Table1[[#This Row],[Invoice Date]],"dd-mm-yyyy")</f>
        <v>15-02-2021</v>
      </c>
      <c r="F3672" s="1" t="str">
        <f t="shared" si="228"/>
        <v>February</v>
      </c>
      <c r="G3672" s="1" t="str">
        <f t="shared" si="229"/>
        <v>2021</v>
      </c>
      <c r="H3672" s="1" t="str">
        <f t="shared" si="230"/>
        <v>Monday</v>
      </c>
      <c r="I3672" s="1" t="str">
        <f t="shared" si="231"/>
        <v>15</v>
      </c>
      <c r="J3672" t="s">
        <v>14</v>
      </c>
      <c r="K3672" t="s">
        <v>126</v>
      </c>
      <c r="L3672" t="s">
        <v>127</v>
      </c>
      <c r="M3672" t="s">
        <v>18</v>
      </c>
      <c r="N3672">
        <v>40</v>
      </c>
      <c r="O3672">
        <v>150</v>
      </c>
      <c r="P3672">
        <v>60000</v>
      </c>
      <c r="Q3672">
        <v>18000</v>
      </c>
      <c r="R3672">
        <v>0.3</v>
      </c>
      <c r="S3672" t="s">
        <v>17</v>
      </c>
      <c r="T3672" t="str">
        <f>IF(Table1[[#This Row],[Units Sold]]&gt; 700,"High Units","low Units")</f>
        <v>low Units</v>
      </c>
      <c r="U3672">
        <f>SUM(Table1[[#This Row],[Operating Profit]])/SUM(Table1[Operating Profit])*100</f>
        <v>5.4194810508477334E-3</v>
      </c>
      <c r="V3672">
        <f>SUM(Table1[[#This Row],[Price per Unit]]*Table1[[#This Row],[Units Sold]])</f>
        <v>6000</v>
      </c>
      <c r="W3672">
        <f>SUM(Table1[[#This Row],[Total Sales]]-Table1[[#This Row],[Operating Profit]])</f>
        <v>42000</v>
      </c>
      <c r="X3672">
        <f>SUM(Table1[[#This Row],[Total Sales]]-Table1[[#This Row],[Cost]])</f>
        <v>18000</v>
      </c>
      <c r="Y3672">
        <f>SUM(Table1[[#This Row],[profit/loss]])/SUM(Table1[profit/loss])</f>
        <v>5.4194810508477333E-5</v>
      </c>
    </row>
    <row r="3673" spans="1:25" x14ac:dyDescent="0.3">
      <c r="A3673" t="s">
        <v>25</v>
      </c>
      <c r="B3673" t="s">
        <v>17</v>
      </c>
      <c r="C3673">
        <v>1185732</v>
      </c>
      <c r="D3673" s="9">
        <v>44242</v>
      </c>
      <c r="E3673" s="8" t="str">
        <f>TEXT(Table1[[#This Row],[Invoice Date]],"dd-mm-yyyy")</f>
        <v>15-02-2021</v>
      </c>
      <c r="F3673" s="1" t="str">
        <f t="shared" si="228"/>
        <v>February</v>
      </c>
      <c r="G3673" s="1" t="str">
        <f t="shared" si="229"/>
        <v>2021</v>
      </c>
      <c r="H3673" s="1" t="str">
        <f t="shared" si="230"/>
        <v>Monday</v>
      </c>
      <c r="I3673" s="1" t="str">
        <f t="shared" si="231"/>
        <v>15</v>
      </c>
      <c r="J3673" t="s">
        <v>14</v>
      </c>
      <c r="K3673" t="s">
        <v>126</v>
      </c>
      <c r="L3673" t="s">
        <v>127</v>
      </c>
      <c r="M3673" t="s">
        <v>19</v>
      </c>
      <c r="N3673">
        <v>30</v>
      </c>
      <c r="O3673">
        <v>200</v>
      </c>
      <c r="P3673">
        <v>60000</v>
      </c>
      <c r="Q3673">
        <v>15000</v>
      </c>
      <c r="R3673">
        <v>0.25</v>
      </c>
      <c r="S3673" t="s">
        <v>17</v>
      </c>
      <c r="T3673" t="str">
        <f>IF(Table1[[#This Row],[Units Sold]]&gt; 700,"High Units","low Units")</f>
        <v>low Units</v>
      </c>
      <c r="U3673">
        <f>SUM(Table1[[#This Row],[Operating Profit]])/SUM(Table1[Operating Profit])*100</f>
        <v>4.5162342090397777E-3</v>
      </c>
      <c r="V3673">
        <f>SUM(Table1[[#This Row],[Price per Unit]]*Table1[[#This Row],[Units Sold]])</f>
        <v>6000</v>
      </c>
      <c r="W3673">
        <f>SUM(Table1[[#This Row],[Total Sales]]-Table1[[#This Row],[Operating Profit]])</f>
        <v>45000</v>
      </c>
      <c r="X3673">
        <f>SUM(Table1[[#This Row],[Total Sales]]-Table1[[#This Row],[Cost]])</f>
        <v>15000</v>
      </c>
      <c r="Y3673">
        <f>SUM(Table1[[#This Row],[profit/loss]])/SUM(Table1[profit/loss])</f>
        <v>4.5162342090397776E-5</v>
      </c>
    </row>
    <row r="3674" spans="1:25" x14ac:dyDescent="0.3">
      <c r="A3674" t="s">
        <v>25</v>
      </c>
      <c r="B3674" t="s">
        <v>17</v>
      </c>
      <c r="C3674">
        <v>1185732</v>
      </c>
      <c r="D3674" s="9">
        <v>44242</v>
      </c>
      <c r="E3674" s="8" t="str">
        <f>TEXT(Table1[[#This Row],[Invoice Date]],"dd-mm-yyyy")</f>
        <v>15-02-2021</v>
      </c>
      <c r="F3674" s="1" t="str">
        <f t="shared" si="228"/>
        <v>February</v>
      </c>
      <c r="G3674" s="1" t="str">
        <f t="shared" si="229"/>
        <v>2021</v>
      </c>
      <c r="H3674" s="1" t="str">
        <f t="shared" si="230"/>
        <v>Monday</v>
      </c>
      <c r="I3674" s="1" t="str">
        <f t="shared" si="231"/>
        <v>15</v>
      </c>
      <c r="J3674" t="s">
        <v>14</v>
      </c>
      <c r="K3674" t="s">
        <v>128</v>
      </c>
      <c r="L3674" t="s">
        <v>129</v>
      </c>
      <c r="M3674" t="s">
        <v>20</v>
      </c>
      <c r="N3674">
        <v>35</v>
      </c>
      <c r="O3674">
        <v>250</v>
      </c>
      <c r="P3674">
        <v>87500</v>
      </c>
      <c r="Q3674">
        <v>21875</v>
      </c>
      <c r="R3674">
        <v>0.25</v>
      </c>
      <c r="S3674" t="s">
        <v>17</v>
      </c>
      <c r="T3674" t="str">
        <f>IF(Table1[[#This Row],[Units Sold]]&gt; 700,"High Units","low Units")</f>
        <v>low Units</v>
      </c>
      <c r="U3674">
        <f>SUM(Table1[[#This Row],[Operating Profit]])/SUM(Table1[Operating Profit])*100</f>
        <v>6.5861748881830082E-3</v>
      </c>
      <c r="V3674">
        <f>SUM(Table1[[#This Row],[Price per Unit]]*Table1[[#This Row],[Units Sold]])</f>
        <v>8750</v>
      </c>
      <c r="W3674">
        <f>SUM(Table1[[#This Row],[Total Sales]]-Table1[[#This Row],[Operating Profit]])</f>
        <v>65625</v>
      </c>
      <c r="X3674">
        <f>SUM(Table1[[#This Row],[Total Sales]]-Table1[[#This Row],[Cost]])</f>
        <v>21875</v>
      </c>
      <c r="Y3674">
        <f>SUM(Table1[[#This Row],[profit/loss]])/SUM(Table1[profit/loss])</f>
        <v>6.5861748881830082E-5</v>
      </c>
    </row>
    <row r="3675" spans="1:25" x14ac:dyDescent="0.3">
      <c r="A3675" t="s">
        <v>25</v>
      </c>
      <c r="B3675" t="s">
        <v>17</v>
      </c>
      <c r="C3675">
        <v>1185732</v>
      </c>
      <c r="D3675" s="9">
        <v>44242</v>
      </c>
      <c r="E3675" s="8" t="str">
        <f>TEXT(Table1[[#This Row],[Invoice Date]],"dd-mm-yyyy")</f>
        <v>15-02-2021</v>
      </c>
      <c r="F3675" s="1" t="str">
        <f t="shared" si="228"/>
        <v>February</v>
      </c>
      <c r="G3675" s="1" t="str">
        <f t="shared" si="229"/>
        <v>2021</v>
      </c>
      <c r="H3675" s="1" t="str">
        <f t="shared" si="230"/>
        <v>Monday</v>
      </c>
      <c r="I3675" s="1" t="str">
        <f t="shared" si="231"/>
        <v>15</v>
      </c>
      <c r="J3675" t="s">
        <v>14</v>
      </c>
      <c r="K3675" t="s">
        <v>128</v>
      </c>
      <c r="L3675" t="s">
        <v>129</v>
      </c>
      <c r="M3675" t="s">
        <v>21</v>
      </c>
      <c r="N3675">
        <v>50</v>
      </c>
      <c r="O3675">
        <v>150</v>
      </c>
      <c r="P3675">
        <v>75000</v>
      </c>
      <c r="Q3675">
        <v>18750</v>
      </c>
      <c r="R3675">
        <v>0.25</v>
      </c>
      <c r="S3675" t="s">
        <v>17</v>
      </c>
      <c r="T3675" t="str">
        <f>IF(Table1[[#This Row],[Units Sold]]&gt; 700,"High Units","low Units")</f>
        <v>low Units</v>
      </c>
      <c r="U3675">
        <f>SUM(Table1[[#This Row],[Operating Profit]])/SUM(Table1[Operating Profit])*100</f>
        <v>5.6452927612997217E-3</v>
      </c>
      <c r="V3675">
        <f>SUM(Table1[[#This Row],[Price per Unit]]*Table1[[#This Row],[Units Sold]])</f>
        <v>7500</v>
      </c>
      <c r="W3675">
        <f>SUM(Table1[[#This Row],[Total Sales]]-Table1[[#This Row],[Operating Profit]])</f>
        <v>56250</v>
      </c>
      <c r="X3675">
        <f>SUM(Table1[[#This Row],[Total Sales]]-Table1[[#This Row],[Cost]])</f>
        <v>18750</v>
      </c>
      <c r="Y3675">
        <f>SUM(Table1[[#This Row],[profit/loss]])/SUM(Table1[profit/loss])</f>
        <v>5.6452927612997219E-5</v>
      </c>
    </row>
    <row r="3676" spans="1:25" x14ac:dyDescent="0.3">
      <c r="A3676" t="s">
        <v>25</v>
      </c>
      <c r="B3676" t="s">
        <v>17</v>
      </c>
      <c r="C3676">
        <v>1185732</v>
      </c>
      <c r="D3676" s="9">
        <v>44242</v>
      </c>
      <c r="E3676" s="8" t="str">
        <f>TEXT(Table1[[#This Row],[Invoice Date]],"dd-mm-yyyy")</f>
        <v>15-02-2021</v>
      </c>
      <c r="F3676" s="1" t="str">
        <f t="shared" si="228"/>
        <v>February</v>
      </c>
      <c r="G3676" s="1" t="str">
        <f t="shared" si="229"/>
        <v>2021</v>
      </c>
      <c r="H3676" s="1" t="str">
        <f t="shared" si="230"/>
        <v>Monday</v>
      </c>
      <c r="I3676" s="1" t="str">
        <f t="shared" si="231"/>
        <v>15</v>
      </c>
      <c r="J3676" t="s">
        <v>14</v>
      </c>
      <c r="K3676" t="s">
        <v>128</v>
      </c>
      <c r="L3676" t="s">
        <v>129</v>
      </c>
      <c r="M3676" t="s">
        <v>22</v>
      </c>
      <c r="N3676">
        <v>40</v>
      </c>
      <c r="O3676">
        <v>250</v>
      </c>
      <c r="P3676">
        <v>100000</v>
      </c>
      <c r="Q3676">
        <v>30000</v>
      </c>
      <c r="R3676">
        <v>0.3</v>
      </c>
      <c r="S3676" t="s">
        <v>17</v>
      </c>
      <c r="T3676" t="str">
        <f>IF(Table1[[#This Row],[Units Sold]]&gt; 700,"High Units","low Units")</f>
        <v>low Units</v>
      </c>
      <c r="U3676">
        <f>SUM(Table1[[#This Row],[Operating Profit]])/SUM(Table1[Operating Profit])*100</f>
        <v>9.0324684180795554E-3</v>
      </c>
      <c r="V3676">
        <f>SUM(Table1[[#This Row],[Price per Unit]]*Table1[[#This Row],[Units Sold]])</f>
        <v>10000</v>
      </c>
      <c r="W3676">
        <f>SUM(Table1[[#This Row],[Total Sales]]-Table1[[#This Row],[Operating Profit]])</f>
        <v>70000</v>
      </c>
      <c r="X3676">
        <f>SUM(Table1[[#This Row],[Total Sales]]-Table1[[#This Row],[Cost]])</f>
        <v>30000</v>
      </c>
      <c r="Y3676">
        <f>SUM(Table1[[#This Row],[profit/loss]])/SUM(Table1[profit/loss])</f>
        <v>9.0324684180795553E-5</v>
      </c>
    </row>
    <row r="3677" spans="1:25" x14ac:dyDescent="0.3">
      <c r="A3677" t="s">
        <v>25</v>
      </c>
      <c r="B3677" t="s">
        <v>17</v>
      </c>
      <c r="C3677">
        <v>1185732</v>
      </c>
      <c r="D3677" s="9">
        <v>44268</v>
      </c>
      <c r="E3677" s="8" t="str">
        <f>TEXT(Table1[[#This Row],[Invoice Date]],"dd-mm-yyyy")</f>
        <v>13-03-2021</v>
      </c>
      <c r="F3677" s="1" t="str">
        <f t="shared" si="228"/>
        <v>March</v>
      </c>
      <c r="G3677" s="1" t="str">
        <f t="shared" si="229"/>
        <v>2021</v>
      </c>
      <c r="H3677" s="1" t="str">
        <f t="shared" si="230"/>
        <v>Saturday</v>
      </c>
      <c r="I3677" s="1" t="str">
        <f t="shared" si="231"/>
        <v>13</v>
      </c>
      <c r="J3677" t="s">
        <v>14</v>
      </c>
      <c r="K3677" t="s">
        <v>128</v>
      </c>
      <c r="L3677" t="s">
        <v>129</v>
      </c>
      <c r="M3677" t="s">
        <v>16</v>
      </c>
      <c r="N3677">
        <v>40</v>
      </c>
      <c r="O3677">
        <v>470</v>
      </c>
      <c r="P3677">
        <v>188000</v>
      </c>
      <c r="Q3677">
        <v>56400</v>
      </c>
      <c r="R3677">
        <v>0.3</v>
      </c>
      <c r="S3677" t="s">
        <v>17</v>
      </c>
      <c r="T3677" t="str">
        <f>IF(Table1[[#This Row],[Units Sold]]&gt; 700,"High Units","low Units")</f>
        <v>low Units</v>
      </c>
      <c r="U3677">
        <f>SUM(Table1[[#This Row],[Operating Profit]])/SUM(Table1[Operating Profit])*100</f>
        <v>1.6981040625989562E-2</v>
      </c>
      <c r="V3677">
        <f>SUM(Table1[[#This Row],[Price per Unit]]*Table1[[#This Row],[Units Sold]])</f>
        <v>18800</v>
      </c>
      <c r="W3677">
        <f>SUM(Table1[[#This Row],[Total Sales]]-Table1[[#This Row],[Operating Profit]])</f>
        <v>131600</v>
      </c>
      <c r="X3677">
        <f>SUM(Table1[[#This Row],[Total Sales]]-Table1[[#This Row],[Cost]])</f>
        <v>56400</v>
      </c>
      <c r="Y3677">
        <f>SUM(Table1[[#This Row],[profit/loss]])/SUM(Table1[profit/loss])</f>
        <v>1.6981040625989563E-4</v>
      </c>
    </row>
    <row r="3678" spans="1:25" x14ac:dyDescent="0.3">
      <c r="A3678" t="s">
        <v>25</v>
      </c>
      <c r="B3678" t="s">
        <v>17</v>
      </c>
      <c r="C3678">
        <v>1185732</v>
      </c>
      <c r="D3678" s="9">
        <v>44268</v>
      </c>
      <c r="E3678" s="8" t="str">
        <f>TEXT(Table1[[#This Row],[Invoice Date]],"dd-mm-yyyy")</f>
        <v>13-03-2021</v>
      </c>
      <c r="F3678" s="1" t="str">
        <f t="shared" si="228"/>
        <v>March</v>
      </c>
      <c r="G3678" s="1" t="str">
        <f t="shared" si="229"/>
        <v>2021</v>
      </c>
      <c r="H3678" s="1" t="str">
        <f t="shared" si="230"/>
        <v>Saturday</v>
      </c>
      <c r="I3678" s="1" t="str">
        <f t="shared" si="231"/>
        <v>13</v>
      </c>
      <c r="J3678" t="s">
        <v>14</v>
      </c>
      <c r="K3678" t="s">
        <v>128</v>
      </c>
      <c r="L3678" t="s">
        <v>129</v>
      </c>
      <c r="M3678" t="s">
        <v>18</v>
      </c>
      <c r="N3678">
        <v>40</v>
      </c>
      <c r="O3678">
        <v>175</v>
      </c>
      <c r="P3678">
        <v>70000</v>
      </c>
      <c r="Q3678">
        <v>21000</v>
      </c>
      <c r="R3678">
        <v>0.3</v>
      </c>
      <c r="S3678" t="s">
        <v>17</v>
      </c>
      <c r="T3678" t="str">
        <f>IF(Table1[[#This Row],[Units Sold]]&gt; 700,"High Units","low Units")</f>
        <v>low Units</v>
      </c>
      <c r="U3678">
        <f>SUM(Table1[[#This Row],[Operating Profit]])/SUM(Table1[Operating Profit])*100</f>
        <v>6.3227278926556883E-3</v>
      </c>
      <c r="V3678">
        <f>SUM(Table1[[#This Row],[Price per Unit]]*Table1[[#This Row],[Units Sold]])</f>
        <v>7000</v>
      </c>
      <c r="W3678">
        <f>SUM(Table1[[#This Row],[Total Sales]]-Table1[[#This Row],[Operating Profit]])</f>
        <v>49000</v>
      </c>
      <c r="X3678">
        <f>SUM(Table1[[#This Row],[Total Sales]]-Table1[[#This Row],[Cost]])</f>
        <v>21000</v>
      </c>
      <c r="Y3678">
        <f>SUM(Table1[[#This Row],[profit/loss]])/SUM(Table1[profit/loss])</f>
        <v>6.3227278926556883E-5</v>
      </c>
    </row>
    <row r="3679" spans="1:25" x14ac:dyDescent="0.3">
      <c r="A3679" t="s">
        <v>25</v>
      </c>
      <c r="B3679" t="s">
        <v>17</v>
      </c>
      <c r="C3679">
        <v>1185732</v>
      </c>
      <c r="D3679" s="9">
        <v>44268</v>
      </c>
      <c r="E3679" s="8" t="str">
        <f>TEXT(Table1[[#This Row],[Invoice Date]],"dd-mm-yyyy")</f>
        <v>13-03-2021</v>
      </c>
      <c r="F3679" s="1" t="str">
        <f t="shared" si="228"/>
        <v>March</v>
      </c>
      <c r="G3679" s="1" t="str">
        <f t="shared" si="229"/>
        <v>2021</v>
      </c>
      <c r="H3679" s="1" t="str">
        <f t="shared" si="230"/>
        <v>Saturday</v>
      </c>
      <c r="I3679" s="1" t="str">
        <f t="shared" si="231"/>
        <v>13</v>
      </c>
      <c r="J3679" t="s">
        <v>14</v>
      </c>
      <c r="K3679" t="s">
        <v>128</v>
      </c>
      <c r="L3679" t="s">
        <v>129</v>
      </c>
      <c r="M3679" t="s">
        <v>19</v>
      </c>
      <c r="N3679">
        <v>30</v>
      </c>
      <c r="O3679">
        <v>200</v>
      </c>
      <c r="P3679">
        <v>60000</v>
      </c>
      <c r="Q3679">
        <v>15000</v>
      </c>
      <c r="R3679">
        <v>0.25</v>
      </c>
      <c r="S3679" t="s">
        <v>17</v>
      </c>
      <c r="T3679" t="str">
        <f>IF(Table1[[#This Row],[Units Sold]]&gt; 700,"High Units","low Units")</f>
        <v>low Units</v>
      </c>
      <c r="U3679">
        <f>SUM(Table1[[#This Row],[Operating Profit]])/SUM(Table1[Operating Profit])*100</f>
        <v>4.5162342090397777E-3</v>
      </c>
      <c r="V3679">
        <f>SUM(Table1[[#This Row],[Price per Unit]]*Table1[[#This Row],[Units Sold]])</f>
        <v>6000</v>
      </c>
      <c r="W3679">
        <f>SUM(Table1[[#This Row],[Total Sales]]-Table1[[#This Row],[Operating Profit]])</f>
        <v>45000</v>
      </c>
      <c r="X3679">
        <f>SUM(Table1[[#This Row],[Total Sales]]-Table1[[#This Row],[Cost]])</f>
        <v>15000</v>
      </c>
      <c r="Y3679">
        <f>SUM(Table1[[#This Row],[profit/loss]])/SUM(Table1[profit/loss])</f>
        <v>4.5162342090397776E-5</v>
      </c>
    </row>
    <row r="3680" spans="1:25" x14ac:dyDescent="0.3">
      <c r="A3680" t="s">
        <v>25</v>
      </c>
      <c r="B3680" t="s">
        <v>17</v>
      </c>
      <c r="C3680">
        <v>1185732</v>
      </c>
      <c r="D3680" s="9">
        <v>44268</v>
      </c>
      <c r="E3680" s="8" t="str">
        <f>TEXT(Table1[[#This Row],[Invoice Date]],"dd-mm-yyyy")</f>
        <v>13-03-2021</v>
      </c>
      <c r="F3680" s="1" t="str">
        <f t="shared" si="228"/>
        <v>March</v>
      </c>
      <c r="G3680" s="1" t="str">
        <f t="shared" si="229"/>
        <v>2021</v>
      </c>
      <c r="H3680" s="1" t="str">
        <f t="shared" si="230"/>
        <v>Saturday</v>
      </c>
      <c r="I3680" s="1" t="str">
        <f t="shared" si="231"/>
        <v>13</v>
      </c>
      <c r="J3680" t="s">
        <v>14</v>
      </c>
      <c r="K3680" t="s">
        <v>128</v>
      </c>
      <c r="L3680" t="s">
        <v>129</v>
      </c>
      <c r="M3680" t="s">
        <v>20</v>
      </c>
      <c r="N3680">
        <v>35</v>
      </c>
      <c r="O3680">
        <v>300</v>
      </c>
      <c r="P3680">
        <v>105000</v>
      </c>
      <c r="Q3680">
        <v>26250</v>
      </c>
      <c r="R3680">
        <v>0.25</v>
      </c>
      <c r="S3680" t="s">
        <v>17</v>
      </c>
      <c r="T3680" t="str">
        <f>IF(Table1[[#This Row],[Units Sold]]&gt; 700,"High Units","low Units")</f>
        <v>low Units</v>
      </c>
      <c r="U3680">
        <f>SUM(Table1[[#This Row],[Operating Profit]])/SUM(Table1[Operating Profit])*100</f>
        <v>7.9034098658196106E-3</v>
      </c>
      <c r="V3680">
        <f>SUM(Table1[[#This Row],[Price per Unit]]*Table1[[#This Row],[Units Sold]])</f>
        <v>10500</v>
      </c>
      <c r="W3680">
        <f>SUM(Table1[[#This Row],[Total Sales]]-Table1[[#This Row],[Operating Profit]])</f>
        <v>78750</v>
      </c>
      <c r="X3680">
        <f>SUM(Table1[[#This Row],[Total Sales]]-Table1[[#This Row],[Cost]])</f>
        <v>26250</v>
      </c>
      <c r="Y3680">
        <f>SUM(Table1[[#This Row],[profit/loss]])/SUM(Table1[profit/loss])</f>
        <v>7.9034098658196104E-5</v>
      </c>
    </row>
    <row r="3681" spans="1:25" x14ac:dyDescent="0.3">
      <c r="A3681" t="s">
        <v>25</v>
      </c>
      <c r="B3681" t="s">
        <v>17</v>
      </c>
      <c r="C3681">
        <v>1185732</v>
      </c>
      <c r="D3681" s="9">
        <v>44268</v>
      </c>
      <c r="E3681" s="8" t="str">
        <f>TEXT(Table1[[#This Row],[Invoice Date]],"dd-mm-yyyy")</f>
        <v>13-03-2021</v>
      </c>
      <c r="F3681" s="1" t="str">
        <f t="shared" si="228"/>
        <v>March</v>
      </c>
      <c r="G3681" s="1" t="str">
        <f t="shared" si="229"/>
        <v>2021</v>
      </c>
      <c r="H3681" s="1" t="str">
        <f t="shared" si="230"/>
        <v>Saturday</v>
      </c>
      <c r="I3681" s="1" t="str">
        <f t="shared" si="231"/>
        <v>13</v>
      </c>
      <c r="J3681" t="s">
        <v>14</v>
      </c>
      <c r="K3681" t="s">
        <v>128</v>
      </c>
      <c r="L3681" t="s">
        <v>129</v>
      </c>
      <c r="M3681" t="s">
        <v>21</v>
      </c>
      <c r="N3681">
        <v>50</v>
      </c>
      <c r="O3681">
        <v>100</v>
      </c>
      <c r="P3681">
        <v>50000</v>
      </c>
      <c r="Q3681">
        <v>12500</v>
      </c>
      <c r="R3681">
        <v>0.25</v>
      </c>
      <c r="S3681" t="s">
        <v>17</v>
      </c>
      <c r="T3681" t="str">
        <f>IF(Table1[[#This Row],[Units Sold]]&gt; 700,"High Units","low Units")</f>
        <v>low Units</v>
      </c>
      <c r="U3681">
        <f>SUM(Table1[[#This Row],[Operating Profit]])/SUM(Table1[Operating Profit])*100</f>
        <v>3.7635285075331478E-3</v>
      </c>
      <c r="V3681">
        <f>SUM(Table1[[#This Row],[Price per Unit]]*Table1[[#This Row],[Units Sold]])</f>
        <v>5000</v>
      </c>
      <c r="W3681">
        <f>SUM(Table1[[#This Row],[Total Sales]]-Table1[[#This Row],[Operating Profit]])</f>
        <v>37500</v>
      </c>
      <c r="X3681">
        <f>SUM(Table1[[#This Row],[Total Sales]]-Table1[[#This Row],[Cost]])</f>
        <v>12500</v>
      </c>
      <c r="Y3681">
        <f>SUM(Table1[[#This Row],[profit/loss]])/SUM(Table1[profit/loss])</f>
        <v>3.7635285075331479E-5</v>
      </c>
    </row>
    <row r="3682" spans="1:25" x14ac:dyDescent="0.3">
      <c r="A3682" t="s">
        <v>25</v>
      </c>
      <c r="B3682" t="s">
        <v>17</v>
      </c>
      <c r="C3682">
        <v>1185732</v>
      </c>
      <c r="D3682" s="9">
        <v>44268</v>
      </c>
      <c r="E3682" s="8" t="str">
        <f>TEXT(Table1[[#This Row],[Invoice Date]],"dd-mm-yyyy")</f>
        <v>13-03-2021</v>
      </c>
      <c r="F3682" s="1" t="str">
        <f t="shared" si="228"/>
        <v>March</v>
      </c>
      <c r="G3682" s="1" t="str">
        <f t="shared" si="229"/>
        <v>2021</v>
      </c>
      <c r="H3682" s="1" t="str">
        <f t="shared" si="230"/>
        <v>Saturday</v>
      </c>
      <c r="I3682" s="1" t="str">
        <f t="shared" si="231"/>
        <v>13</v>
      </c>
      <c r="J3682" t="s">
        <v>14</v>
      </c>
      <c r="K3682" t="s">
        <v>128</v>
      </c>
      <c r="L3682" t="s">
        <v>129</v>
      </c>
      <c r="M3682" t="s">
        <v>22</v>
      </c>
      <c r="N3682">
        <v>40</v>
      </c>
      <c r="O3682">
        <v>200</v>
      </c>
      <c r="P3682">
        <v>80000</v>
      </c>
      <c r="Q3682">
        <v>24000</v>
      </c>
      <c r="R3682">
        <v>0.3</v>
      </c>
      <c r="S3682" t="s">
        <v>17</v>
      </c>
      <c r="T3682" t="str">
        <f>IF(Table1[[#This Row],[Units Sold]]&gt; 700,"High Units","low Units")</f>
        <v>low Units</v>
      </c>
      <c r="U3682">
        <f>SUM(Table1[[#This Row],[Operating Profit]])/SUM(Table1[Operating Profit])*100</f>
        <v>7.225974734463644E-3</v>
      </c>
      <c r="V3682">
        <f>SUM(Table1[[#This Row],[Price per Unit]]*Table1[[#This Row],[Units Sold]])</f>
        <v>8000</v>
      </c>
      <c r="W3682">
        <f>SUM(Table1[[#This Row],[Total Sales]]-Table1[[#This Row],[Operating Profit]])</f>
        <v>56000</v>
      </c>
      <c r="X3682">
        <f>SUM(Table1[[#This Row],[Total Sales]]-Table1[[#This Row],[Cost]])</f>
        <v>24000</v>
      </c>
      <c r="Y3682">
        <f>SUM(Table1[[#This Row],[profit/loss]])/SUM(Table1[profit/loss])</f>
        <v>7.225974734463644E-5</v>
      </c>
    </row>
    <row r="3683" spans="1:25" x14ac:dyDescent="0.3">
      <c r="A3683" t="s">
        <v>25</v>
      </c>
      <c r="B3683" t="s">
        <v>17</v>
      </c>
      <c r="C3683">
        <v>1185732</v>
      </c>
      <c r="D3683" s="9">
        <v>44300</v>
      </c>
      <c r="E3683" s="8" t="str">
        <f>TEXT(Table1[[#This Row],[Invoice Date]],"dd-mm-yyyy")</f>
        <v>14-04-2021</v>
      </c>
      <c r="F3683" s="1" t="str">
        <f t="shared" si="228"/>
        <v>April</v>
      </c>
      <c r="G3683" s="1" t="str">
        <f t="shared" si="229"/>
        <v>2021</v>
      </c>
      <c r="H3683" s="1" t="str">
        <f t="shared" si="230"/>
        <v>Wednesday</v>
      </c>
      <c r="I3683" s="1" t="str">
        <f t="shared" si="231"/>
        <v>14</v>
      </c>
      <c r="J3683" t="s">
        <v>14</v>
      </c>
      <c r="K3683" t="s">
        <v>128</v>
      </c>
      <c r="L3683" t="s">
        <v>129</v>
      </c>
      <c r="M3683" t="s">
        <v>16</v>
      </c>
      <c r="N3683">
        <v>40</v>
      </c>
      <c r="O3683">
        <v>450</v>
      </c>
      <c r="P3683">
        <v>180000</v>
      </c>
      <c r="Q3683">
        <v>54000</v>
      </c>
      <c r="R3683">
        <v>0.3</v>
      </c>
      <c r="S3683" t="s">
        <v>17</v>
      </c>
      <c r="T3683" t="str">
        <f>IF(Table1[[#This Row],[Units Sold]]&gt; 700,"High Units","low Units")</f>
        <v>low Units</v>
      </c>
      <c r="U3683">
        <f>SUM(Table1[[#This Row],[Operating Profit]])/SUM(Table1[Operating Profit])*100</f>
        <v>1.6258443152543198E-2</v>
      </c>
      <c r="V3683">
        <f>SUM(Table1[[#This Row],[Price per Unit]]*Table1[[#This Row],[Units Sold]])</f>
        <v>18000</v>
      </c>
      <c r="W3683">
        <f>SUM(Table1[[#This Row],[Total Sales]]-Table1[[#This Row],[Operating Profit]])</f>
        <v>126000</v>
      </c>
      <c r="X3683">
        <f>SUM(Table1[[#This Row],[Total Sales]]-Table1[[#This Row],[Cost]])</f>
        <v>54000</v>
      </c>
      <c r="Y3683">
        <f>SUM(Table1[[#This Row],[profit/loss]])/SUM(Table1[profit/loss])</f>
        <v>1.6258443152543199E-4</v>
      </c>
    </row>
    <row r="3684" spans="1:25" x14ac:dyDescent="0.3">
      <c r="A3684" t="s">
        <v>25</v>
      </c>
      <c r="B3684" t="s">
        <v>17</v>
      </c>
      <c r="C3684">
        <v>1185732</v>
      </c>
      <c r="D3684" s="9">
        <v>44300</v>
      </c>
      <c r="E3684" s="8" t="str">
        <f>TEXT(Table1[[#This Row],[Invoice Date]],"dd-mm-yyyy")</f>
        <v>14-04-2021</v>
      </c>
      <c r="F3684" s="1" t="str">
        <f t="shared" si="228"/>
        <v>April</v>
      </c>
      <c r="G3684" s="1" t="str">
        <f t="shared" si="229"/>
        <v>2021</v>
      </c>
      <c r="H3684" s="1" t="str">
        <f t="shared" si="230"/>
        <v>Wednesday</v>
      </c>
      <c r="I3684" s="1" t="str">
        <f t="shared" si="231"/>
        <v>14</v>
      </c>
      <c r="J3684" t="s">
        <v>14</v>
      </c>
      <c r="K3684" t="s">
        <v>128</v>
      </c>
      <c r="L3684" t="s">
        <v>129</v>
      </c>
      <c r="M3684" t="s">
        <v>18</v>
      </c>
      <c r="N3684">
        <v>40</v>
      </c>
      <c r="O3684">
        <v>150</v>
      </c>
      <c r="P3684">
        <v>60000</v>
      </c>
      <c r="Q3684">
        <v>18000</v>
      </c>
      <c r="R3684">
        <v>0.3</v>
      </c>
      <c r="S3684" t="s">
        <v>17</v>
      </c>
      <c r="T3684" t="str">
        <f>IF(Table1[[#This Row],[Units Sold]]&gt; 700,"High Units","low Units")</f>
        <v>low Units</v>
      </c>
      <c r="U3684">
        <f>SUM(Table1[[#This Row],[Operating Profit]])/SUM(Table1[Operating Profit])*100</f>
        <v>5.4194810508477334E-3</v>
      </c>
      <c r="V3684">
        <f>SUM(Table1[[#This Row],[Price per Unit]]*Table1[[#This Row],[Units Sold]])</f>
        <v>6000</v>
      </c>
      <c r="W3684">
        <f>SUM(Table1[[#This Row],[Total Sales]]-Table1[[#This Row],[Operating Profit]])</f>
        <v>42000</v>
      </c>
      <c r="X3684">
        <f>SUM(Table1[[#This Row],[Total Sales]]-Table1[[#This Row],[Cost]])</f>
        <v>18000</v>
      </c>
      <c r="Y3684">
        <f>SUM(Table1[[#This Row],[profit/loss]])/SUM(Table1[profit/loss])</f>
        <v>5.4194810508477333E-5</v>
      </c>
    </row>
    <row r="3685" spans="1:25" x14ac:dyDescent="0.3">
      <c r="A3685" t="s">
        <v>25</v>
      </c>
      <c r="B3685" t="s">
        <v>17</v>
      </c>
      <c r="C3685">
        <v>1185732</v>
      </c>
      <c r="D3685" s="9">
        <v>44300</v>
      </c>
      <c r="E3685" s="8" t="str">
        <f>TEXT(Table1[[#This Row],[Invoice Date]],"dd-mm-yyyy")</f>
        <v>14-04-2021</v>
      </c>
      <c r="F3685" s="1" t="str">
        <f t="shared" si="228"/>
        <v>April</v>
      </c>
      <c r="G3685" s="1" t="str">
        <f t="shared" si="229"/>
        <v>2021</v>
      </c>
      <c r="H3685" s="1" t="str">
        <f t="shared" si="230"/>
        <v>Wednesday</v>
      </c>
      <c r="I3685" s="1" t="str">
        <f t="shared" si="231"/>
        <v>14</v>
      </c>
      <c r="J3685" t="s">
        <v>14</v>
      </c>
      <c r="K3685" t="s">
        <v>128</v>
      </c>
      <c r="L3685" t="s">
        <v>129</v>
      </c>
      <c r="M3685" t="s">
        <v>19</v>
      </c>
      <c r="N3685">
        <v>30</v>
      </c>
      <c r="O3685">
        <v>150</v>
      </c>
      <c r="P3685">
        <v>45000</v>
      </c>
      <c r="Q3685">
        <v>11250</v>
      </c>
      <c r="R3685">
        <v>0.25</v>
      </c>
      <c r="S3685" t="s">
        <v>17</v>
      </c>
      <c r="T3685" t="str">
        <f>IF(Table1[[#This Row],[Units Sold]]&gt; 700,"High Units","low Units")</f>
        <v>low Units</v>
      </c>
      <c r="U3685">
        <f>SUM(Table1[[#This Row],[Operating Profit]])/SUM(Table1[Operating Profit])*100</f>
        <v>3.3871756567798333E-3</v>
      </c>
      <c r="V3685">
        <f>SUM(Table1[[#This Row],[Price per Unit]]*Table1[[#This Row],[Units Sold]])</f>
        <v>4500</v>
      </c>
      <c r="W3685">
        <f>SUM(Table1[[#This Row],[Total Sales]]-Table1[[#This Row],[Operating Profit]])</f>
        <v>33750</v>
      </c>
      <c r="X3685">
        <f>SUM(Table1[[#This Row],[Total Sales]]-Table1[[#This Row],[Cost]])</f>
        <v>11250</v>
      </c>
      <c r="Y3685">
        <f>SUM(Table1[[#This Row],[profit/loss]])/SUM(Table1[profit/loss])</f>
        <v>3.3871756567798334E-5</v>
      </c>
    </row>
    <row r="3686" spans="1:25" x14ac:dyDescent="0.3">
      <c r="A3686" t="s">
        <v>25</v>
      </c>
      <c r="B3686" t="s">
        <v>17</v>
      </c>
      <c r="C3686">
        <v>1185732</v>
      </c>
      <c r="D3686" s="9">
        <v>44300</v>
      </c>
      <c r="E3686" s="8" t="str">
        <f>TEXT(Table1[[#This Row],[Invoice Date]],"dd-mm-yyyy")</f>
        <v>14-04-2021</v>
      </c>
      <c r="F3686" s="1" t="str">
        <f t="shared" si="228"/>
        <v>April</v>
      </c>
      <c r="G3686" s="1" t="str">
        <f t="shared" si="229"/>
        <v>2021</v>
      </c>
      <c r="H3686" s="1" t="str">
        <f t="shared" si="230"/>
        <v>Wednesday</v>
      </c>
      <c r="I3686" s="1" t="str">
        <f t="shared" si="231"/>
        <v>14</v>
      </c>
      <c r="J3686" t="s">
        <v>14</v>
      </c>
      <c r="K3686" t="s">
        <v>128</v>
      </c>
      <c r="L3686" t="s">
        <v>129</v>
      </c>
      <c r="M3686" t="s">
        <v>20</v>
      </c>
      <c r="N3686">
        <v>35</v>
      </c>
      <c r="O3686">
        <v>125</v>
      </c>
      <c r="P3686">
        <v>43750</v>
      </c>
      <c r="Q3686">
        <v>10938</v>
      </c>
      <c r="R3686">
        <v>0.25</v>
      </c>
      <c r="S3686" t="s">
        <v>17</v>
      </c>
      <c r="T3686" t="str">
        <f>IF(Table1[[#This Row],[Units Sold]]&gt; 700,"High Units","low Units")</f>
        <v>low Units</v>
      </c>
      <c r="U3686">
        <f>SUM(Table1[[#This Row],[Operating Profit]])/SUM(Table1[Operating Profit])*100</f>
        <v>3.2932379852318059E-3</v>
      </c>
      <c r="V3686">
        <f>SUM(Table1[[#This Row],[Price per Unit]]*Table1[[#This Row],[Units Sold]])</f>
        <v>4375</v>
      </c>
      <c r="W3686">
        <f>SUM(Table1[[#This Row],[Total Sales]]-Table1[[#This Row],[Operating Profit]])</f>
        <v>32812</v>
      </c>
      <c r="X3686">
        <f>SUM(Table1[[#This Row],[Total Sales]]-Table1[[#This Row],[Cost]])</f>
        <v>10938</v>
      </c>
      <c r="Y3686">
        <f>SUM(Table1[[#This Row],[profit/loss]])/SUM(Table1[profit/loss])</f>
        <v>3.2932379852318059E-5</v>
      </c>
    </row>
    <row r="3687" spans="1:25" x14ac:dyDescent="0.3">
      <c r="A3687" t="s">
        <v>25</v>
      </c>
      <c r="B3687" t="s">
        <v>17</v>
      </c>
      <c r="C3687">
        <v>1185732</v>
      </c>
      <c r="D3687" s="9">
        <v>44300</v>
      </c>
      <c r="E3687" s="8" t="str">
        <f>TEXT(Table1[[#This Row],[Invoice Date]],"dd-mm-yyyy")</f>
        <v>14-04-2021</v>
      </c>
      <c r="F3687" s="1" t="str">
        <f t="shared" si="228"/>
        <v>April</v>
      </c>
      <c r="G3687" s="1" t="str">
        <f t="shared" si="229"/>
        <v>2021</v>
      </c>
      <c r="H3687" s="1" t="str">
        <f t="shared" si="230"/>
        <v>Wednesday</v>
      </c>
      <c r="I3687" s="1" t="str">
        <f t="shared" si="231"/>
        <v>14</v>
      </c>
      <c r="J3687" t="s">
        <v>14</v>
      </c>
      <c r="K3687" t="s">
        <v>128</v>
      </c>
      <c r="L3687" t="s">
        <v>129</v>
      </c>
      <c r="M3687" t="s">
        <v>21</v>
      </c>
      <c r="N3687">
        <v>50</v>
      </c>
      <c r="O3687">
        <v>125</v>
      </c>
      <c r="P3687">
        <v>62500</v>
      </c>
      <c r="Q3687">
        <v>15625</v>
      </c>
      <c r="R3687">
        <v>0.25</v>
      </c>
      <c r="S3687" t="s">
        <v>17</v>
      </c>
      <c r="T3687" t="str">
        <f>IF(Table1[[#This Row],[Units Sold]]&gt; 700,"High Units","low Units")</f>
        <v>low Units</v>
      </c>
      <c r="U3687">
        <f>SUM(Table1[[#This Row],[Operating Profit]])/SUM(Table1[Operating Profit])*100</f>
        <v>4.7044106344164352E-3</v>
      </c>
      <c r="V3687">
        <f>SUM(Table1[[#This Row],[Price per Unit]]*Table1[[#This Row],[Units Sold]])</f>
        <v>6250</v>
      </c>
      <c r="W3687">
        <f>SUM(Table1[[#This Row],[Total Sales]]-Table1[[#This Row],[Operating Profit]])</f>
        <v>46875</v>
      </c>
      <c r="X3687">
        <f>SUM(Table1[[#This Row],[Total Sales]]-Table1[[#This Row],[Cost]])</f>
        <v>15625</v>
      </c>
      <c r="Y3687">
        <f>SUM(Table1[[#This Row],[profit/loss]])/SUM(Table1[profit/loss])</f>
        <v>4.7044106344164349E-5</v>
      </c>
    </row>
    <row r="3688" spans="1:25" x14ac:dyDescent="0.3">
      <c r="A3688" t="s">
        <v>25</v>
      </c>
      <c r="B3688" t="s">
        <v>17</v>
      </c>
      <c r="C3688">
        <v>1185732</v>
      </c>
      <c r="D3688" s="9">
        <v>44300</v>
      </c>
      <c r="E3688" s="8" t="str">
        <f>TEXT(Table1[[#This Row],[Invoice Date]],"dd-mm-yyyy")</f>
        <v>14-04-2021</v>
      </c>
      <c r="F3688" s="1" t="str">
        <f t="shared" si="228"/>
        <v>April</v>
      </c>
      <c r="G3688" s="1" t="str">
        <f t="shared" si="229"/>
        <v>2021</v>
      </c>
      <c r="H3688" s="1" t="str">
        <f t="shared" si="230"/>
        <v>Wednesday</v>
      </c>
      <c r="I3688" s="1" t="str">
        <f t="shared" si="231"/>
        <v>14</v>
      </c>
      <c r="J3688" t="s">
        <v>14</v>
      </c>
      <c r="K3688" t="s">
        <v>128</v>
      </c>
      <c r="L3688" t="s">
        <v>129</v>
      </c>
      <c r="M3688" t="s">
        <v>22</v>
      </c>
      <c r="N3688">
        <v>40</v>
      </c>
      <c r="O3688">
        <v>275</v>
      </c>
      <c r="P3688">
        <v>110000</v>
      </c>
      <c r="Q3688">
        <v>33000</v>
      </c>
      <c r="R3688">
        <v>0.3</v>
      </c>
      <c r="S3688" t="s">
        <v>17</v>
      </c>
      <c r="T3688" t="str">
        <f>IF(Table1[[#This Row],[Units Sold]]&gt; 700,"High Units","low Units")</f>
        <v>low Units</v>
      </c>
      <c r="U3688">
        <f>SUM(Table1[[#This Row],[Operating Profit]])/SUM(Table1[Operating Profit])*100</f>
        <v>9.9357152598875103E-3</v>
      </c>
      <c r="V3688">
        <f>SUM(Table1[[#This Row],[Price per Unit]]*Table1[[#This Row],[Units Sold]])</f>
        <v>11000</v>
      </c>
      <c r="W3688">
        <f>SUM(Table1[[#This Row],[Total Sales]]-Table1[[#This Row],[Operating Profit]])</f>
        <v>77000</v>
      </c>
      <c r="X3688">
        <f>SUM(Table1[[#This Row],[Total Sales]]-Table1[[#This Row],[Cost]])</f>
        <v>33000</v>
      </c>
      <c r="Y3688">
        <f>SUM(Table1[[#This Row],[profit/loss]])/SUM(Table1[profit/loss])</f>
        <v>9.9357152598875109E-5</v>
      </c>
    </row>
    <row r="3689" spans="1:25" x14ac:dyDescent="0.3">
      <c r="A3689" t="s">
        <v>25</v>
      </c>
      <c r="B3689" t="s">
        <v>17</v>
      </c>
      <c r="C3689">
        <v>1185732</v>
      </c>
      <c r="D3689" s="9">
        <v>44329</v>
      </c>
      <c r="E3689" s="8" t="str">
        <f>TEXT(Table1[[#This Row],[Invoice Date]],"dd-mm-yyyy")</f>
        <v>13-05-2021</v>
      </c>
      <c r="F3689" s="1" t="str">
        <f t="shared" si="228"/>
        <v>May</v>
      </c>
      <c r="G3689" s="1" t="str">
        <f t="shared" si="229"/>
        <v>2021</v>
      </c>
      <c r="H3689" s="1" t="str">
        <f t="shared" si="230"/>
        <v>Thursday</v>
      </c>
      <c r="I3689" s="1" t="str">
        <f t="shared" si="231"/>
        <v>13</v>
      </c>
      <c r="J3689" t="s">
        <v>14</v>
      </c>
      <c r="K3689" t="s">
        <v>128</v>
      </c>
      <c r="L3689" t="s">
        <v>129</v>
      </c>
      <c r="M3689" t="s">
        <v>16</v>
      </c>
      <c r="N3689">
        <v>55</v>
      </c>
      <c r="O3689">
        <v>495</v>
      </c>
      <c r="P3689">
        <v>272250</v>
      </c>
      <c r="Q3689">
        <v>81675</v>
      </c>
      <c r="R3689">
        <v>0.3</v>
      </c>
      <c r="S3689" t="s">
        <v>17</v>
      </c>
      <c r="T3689" t="str">
        <f>IF(Table1[[#This Row],[Units Sold]]&gt; 700,"High Units","low Units")</f>
        <v>low Units</v>
      </c>
      <c r="U3689">
        <f>SUM(Table1[[#This Row],[Operating Profit]])/SUM(Table1[Operating Profit])*100</f>
        <v>2.4590895268221585E-2</v>
      </c>
      <c r="V3689">
        <f>SUM(Table1[[#This Row],[Price per Unit]]*Table1[[#This Row],[Units Sold]])</f>
        <v>27225</v>
      </c>
      <c r="W3689">
        <f>SUM(Table1[[#This Row],[Total Sales]]-Table1[[#This Row],[Operating Profit]])</f>
        <v>190575</v>
      </c>
      <c r="X3689">
        <f>SUM(Table1[[#This Row],[Total Sales]]-Table1[[#This Row],[Cost]])</f>
        <v>81675</v>
      </c>
      <c r="Y3689">
        <f>SUM(Table1[[#This Row],[profit/loss]])/SUM(Table1[profit/loss])</f>
        <v>2.4590895268221586E-4</v>
      </c>
    </row>
    <row r="3690" spans="1:25" x14ac:dyDescent="0.3">
      <c r="A3690" t="s">
        <v>25</v>
      </c>
      <c r="B3690" t="s">
        <v>17</v>
      </c>
      <c r="C3690">
        <v>1185732</v>
      </c>
      <c r="D3690" s="9">
        <v>44329</v>
      </c>
      <c r="E3690" s="8" t="str">
        <f>TEXT(Table1[[#This Row],[Invoice Date]],"dd-mm-yyyy")</f>
        <v>13-05-2021</v>
      </c>
      <c r="F3690" s="1" t="str">
        <f t="shared" si="228"/>
        <v>May</v>
      </c>
      <c r="G3690" s="1" t="str">
        <f t="shared" si="229"/>
        <v>2021</v>
      </c>
      <c r="H3690" s="1" t="str">
        <f t="shared" si="230"/>
        <v>Thursday</v>
      </c>
      <c r="I3690" s="1" t="str">
        <f t="shared" si="231"/>
        <v>13</v>
      </c>
      <c r="J3690" t="s">
        <v>14</v>
      </c>
      <c r="K3690" t="s">
        <v>128</v>
      </c>
      <c r="L3690" t="s">
        <v>129</v>
      </c>
      <c r="M3690" t="s">
        <v>18</v>
      </c>
      <c r="N3690">
        <v>50</v>
      </c>
      <c r="O3690">
        <v>200</v>
      </c>
      <c r="P3690">
        <v>100000</v>
      </c>
      <c r="Q3690">
        <v>30000</v>
      </c>
      <c r="R3690">
        <v>0.3</v>
      </c>
      <c r="S3690" t="s">
        <v>17</v>
      </c>
      <c r="T3690" t="str">
        <f>IF(Table1[[#This Row],[Units Sold]]&gt; 700,"High Units","low Units")</f>
        <v>low Units</v>
      </c>
      <c r="U3690">
        <f>SUM(Table1[[#This Row],[Operating Profit]])/SUM(Table1[Operating Profit])*100</f>
        <v>9.0324684180795554E-3</v>
      </c>
      <c r="V3690">
        <f>SUM(Table1[[#This Row],[Price per Unit]]*Table1[[#This Row],[Units Sold]])</f>
        <v>10000</v>
      </c>
      <c r="W3690">
        <f>SUM(Table1[[#This Row],[Total Sales]]-Table1[[#This Row],[Operating Profit]])</f>
        <v>70000</v>
      </c>
      <c r="X3690">
        <f>SUM(Table1[[#This Row],[Total Sales]]-Table1[[#This Row],[Cost]])</f>
        <v>30000</v>
      </c>
      <c r="Y3690">
        <f>SUM(Table1[[#This Row],[profit/loss]])/SUM(Table1[profit/loss])</f>
        <v>9.0324684180795553E-5</v>
      </c>
    </row>
    <row r="3691" spans="1:25" x14ac:dyDescent="0.3">
      <c r="A3691" t="s">
        <v>25</v>
      </c>
      <c r="B3691" t="s">
        <v>17</v>
      </c>
      <c r="C3691">
        <v>1185732</v>
      </c>
      <c r="D3691" s="9">
        <v>44329</v>
      </c>
      <c r="E3691" s="8" t="str">
        <f>TEXT(Table1[[#This Row],[Invoice Date]],"dd-mm-yyyy")</f>
        <v>13-05-2021</v>
      </c>
      <c r="F3691" s="1" t="str">
        <f t="shared" si="228"/>
        <v>May</v>
      </c>
      <c r="G3691" s="1" t="str">
        <f t="shared" si="229"/>
        <v>2021</v>
      </c>
      <c r="H3691" s="1" t="str">
        <f t="shared" si="230"/>
        <v>Thursday</v>
      </c>
      <c r="I3691" s="1" t="str">
        <f t="shared" si="231"/>
        <v>13</v>
      </c>
      <c r="J3691" t="s">
        <v>14</v>
      </c>
      <c r="K3691" t="s">
        <v>128</v>
      </c>
      <c r="L3691" t="s">
        <v>129</v>
      </c>
      <c r="M3691" t="s">
        <v>19</v>
      </c>
      <c r="N3691">
        <v>45</v>
      </c>
      <c r="O3691">
        <v>225</v>
      </c>
      <c r="P3691">
        <v>101250</v>
      </c>
      <c r="Q3691">
        <v>25313</v>
      </c>
      <c r="R3691">
        <v>0.25</v>
      </c>
      <c r="S3691" t="s">
        <v>17</v>
      </c>
      <c r="T3691" t="str">
        <f>IF(Table1[[#This Row],[Units Sold]]&gt; 700,"High Units","low Units")</f>
        <v>low Units</v>
      </c>
      <c r="U3691">
        <f>SUM(Table1[[#This Row],[Operating Profit]])/SUM(Table1[Operating Profit])*100</f>
        <v>7.6212957688949253E-3</v>
      </c>
      <c r="V3691">
        <f>SUM(Table1[[#This Row],[Price per Unit]]*Table1[[#This Row],[Units Sold]])</f>
        <v>10125</v>
      </c>
      <c r="W3691">
        <f>SUM(Table1[[#This Row],[Total Sales]]-Table1[[#This Row],[Operating Profit]])</f>
        <v>75937</v>
      </c>
      <c r="X3691">
        <f>SUM(Table1[[#This Row],[Total Sales]]-Table1[[#This Row],[Cost]])</f>
        <v>25313</v>
      </c>
      <c r="Y3691">
        <f>SUM(Table1[[#This Row],[profit/loss]])/SUM(Table1[profit/loss])</f>
        <v>7.6212957688949256E-5</v>
      </c>
    </row>
    <row r="3692" spans="1:25" x14ac:dyDescent="0.3">
      <c r="A3692" t="s">
        <v>25</v>
      </c>
      <c r="B3692" t="s">
        <v>17</v>
      </c>
      <c r="C3692">
        <v>1185732</v>
      </c>
      <c r="D3692" s="9">
        <v>44329</v>
      </c>
      <c r="E3692" s="8" t="str">
        <f>TEXT(Table1[[#This Row],[Invoice Date]],"dd-mm-yyyy")</f>
        <v>13-05-2021</v>
      </c>
      <c r="F3692" s="1" t="str">
        <f t="shared" si="228"/>
        <v>May</v>
      </c>
      <c r="G3692" s="1" t="str">
        <f t="shared" si="229"/>
        <v>2021</v>
      </c>
      <c r="H3692" s="1" t="str">
        <f t="shared" si="230"/>
        <v>Thursday</v>
      </c>
      <c r="I3692" s="1" t="str">
        <f t="shared" si="231"/>
        <v>13</v>
      </c>
      <c r="J3692" t="s">
        <v>14</v>
      </c>
      <c r="K3692" t="s">
        <v>128</v>
      </c>
      <c r="L3692" t="s">
        <v>129</v>
      </c>
      <c r="M3692" t="s">
        <v>20</v>
      </c>
      <c r="N3692">
        <v>45</v>
      </c>
      <c r="O3692">
        <v>175</v>
      </c>
      <c r="P3692">
        <v>78750</v>
      </c>
      <c r="Q3692">
        <v>19688</v>
      </c>
      <c r="R3692">
        <v>0.25</v>
      </c>
      <c r="S3692" t="s">
        <v>17</v>
      </c>
      <c r="T3692" t="str">
        <f>IF(Table1[[#This Row],[Units Sold]]&gt; 700,"High Units","low Units")</f>
        <v>low Units</v>
      </c>
      <c r="U3692">
        <f>SUM(Table1[[#This Row],[Operating Profit]])/SUM(Table1[Operating Profit])*100</f>
        <v>5.9277079405050098E-3</v>
      </c>
      <c r="V3692">
        <f>SUM(Table1[[#This Row],[Price per Unit]]*Table1[[#This Row],[Units Sold]])</f>
        <v>7875</v>
      </c>
      <c r="W3692">
        <f>SUM(Table1[[#This Row],[Total Sales]]-Table1[[#This Row],[Operating Profit]])</f>
        <v>59062</v>
      </c>
      <c r="X3692">
        <f>SUM(Table1[[#This Row],[Total Sales]]-Table1[[#This Row],[Cost]])</f>
        <v>19688</v>
      </c>
      <c r="Y3692">
        <f>SUM(Table1[[#This Row],[profit/loss]])/SUM(Table1[profit/loss])</f>
        <v>5.9277079405050096E-5</v>
      </c>
    </row>
    <row r="3693" spans="1:25" x14ac:dyDescent="0.3">
      <c r="A3693" t="s">
        <v>25</v>
      </c>
      <c r="B3693" t="s">
        <v>17</v>
      </c>
      <c r="C3693">
        <v>1185732</v>
      </c>
      <c r="D3693" s="9">
        <v>44329</v>
      </c>
      <c r="E3693" s="8" t="str">
        <f>TEXT(Table1[[#This Row],[Invoice Date]],"dd-mm-yyyy")</f>
        <v>13-05-2021</v>
      </c>
      <c r="F3693" s="1" t="str">
        <f t="shared" si="228"/>
        <v>May</v>
      </c>
      <c r="G3693" s="1" t="str">
        <f t="shared" si="229"/>
        <v>2021</v>
      </c>
      <c r="H3693" s="1" t="str">
        <f t="shared" si="230"/>
        <v>Thursday</v>
      </c>
      <c r="I3693" s="1" t="str">
        <f t="shared" si="231"/>
        <v>13</v>
      </c>
      <c r="J3693" t="s">
        <v>14</v>
      </c>
      <c r="K3693" t="s">
        <v>128</v>
      </c>
      <c r="L3693" t="s">
        <v>129</v>
      </c>
      <c r="M3693" t="s">
        <v>21</v>
      </c>
      <c r="N3693">
        <v>55</v>
      </c>
      <c r="O3693">
        <v>200</v>
      </c>
      <c r="P3693">
        <v>110000</v>
      </c>
      <c r="Q3693">
        <v>27500</v>
      </c>
      <c r="R3693">
        <v>0.25</v>
      </c>
      <c r="S3693" t="s">
        <v>17</v>
      </c>
      <c r="T3693" t="str">
        <f>IF(Table1[[#This Row],[Units Sold]]&gt; 700,"High Units","low Units")</f>
        <v>low Units</v>
      </c>
      <c r="U3693">
        <f>SUM(Table1[[#This Row],[Operating Profit]])/SUM(Table1[Operating Profit])*100</f>
        <v>8.2797627165729255E-3</v>
      </c>
      <c r="V3693">
        <f>SUM(Table1[[#This Row],[Price per Unit]]*Table1[[#This Row],[Units Sold]])</f>
        <v>11000</v>
      </c>
      <c r="W3693">
        <f>SUM(Table1[[#This Row],[Total Sales]]-Table1[[#This Row],[Operating Profit]])</f>
        <v>82500</v>
      </c>
      <c r="X3693">
        <f>SUM(Table1[[#This Row],[Total Sales]]-Table1[[#This Row],[Cost]])</f>
        <v>27500</v>
      </c>
      <c r="Y3693">
        <f>SUM(Table1[[#This Row],[profit/loss]])/SUM(Table1[profit/loss])</f>
        <v>8.2797627165729249E-5</v>
      </c>
    </row>
    <row r="3694" spans="1:25" x14ac:dyDescent="0.3">
      <c r="A3694" t="s">
        <v>25</v>
      </c>
      <c r="B3694" t="s">
        <v>17</v>
      </c>
      <c r="C3694">
        <v>1185732</v>
      </c>
      <c r="D3694" s="9">
        <v>44329</v>
      </c>
      <c r="E3694" s="8" t="str">
        <f>TEXT(Table1[[#This Row],[Invoice Date]],"dd-mm-yyyy")</f>
        <v>13-05-2021</v>
      </c>
      <c r="F3694" s="1" t="str">
        <f t="shared" si="228"/>
        <v>May</v>
      </c>
      <c r="G3694" s="1" t="str">
        <f t="shared" si="229"/>
        <v>2021</v>
      </c>
      <c r="H3694" s="1" t="str">
        <f t="shared" si="230"/>
        <v>Thursday</v>
      </c>
      <c r="I3694" s="1" t="str">
        <f t="shared" si="231"/>
        <v>13</v>
      </c>
      <c r="J3694" t="s">
        <v>14</v>
      </c>
      <c r="K3694" t="s">
        <v>128</v>
      </c>
      <c r="L3694" t="s">
        <v>129</v>
      </c>
      <c r="M3694" t="s">
        <v>22</v>
      </c>
      <c r="N3694">
        <v>60</v>
      </c>
      <c r="O3694">
        <v>325</v>
      </c>
      <c r="P3694">
        <v>195000</v>
      </c>
      <c r="Q3694">
        <v>58500</v>
      </c>
      <c r="R3694">
        <v>0.3</v>
      </c>
      <c r="S3694" t="s">
        <v>17</v>
      </c>
      <c r="T3694" t="str">
        <f>IF(Table1[[#This Row],[Units Sold]]&gt; 700,"High Units","low Units")</f>
        <v>low Units</v>
      </c>
      <c r="U3694">
        <f>SUM(Table1[[#This Row],[Operating Profit]])/SUM(Table1[Operating Profit])*100</f>
        <v>1.7613313415255131E-2</v>
      </c>
      <c r="V3694">
        <f>SUM(Table1[[#This Row],[Price per Unit]]*Table1[[#This Row],[Units Sold]])</f>
        <v>19500</v>
      </c>
      <c r="W3694">
        <f>SUM(Table1[[#This Row],[Total Sales]]-Table1[[#This Row],[Operating Profit]])</f>
        <v>136500</v>
      </c>
      <c r="X3694">
        <f>SUM(Table1[[#This Row],[Total Sales]]-Table1[[#This Row],[Cost]])</f>
        <v>58500</v>
      </c>
      <c r="Y3694">
        <f>SUM(Table1[[#This Row],[profit/loss]])/SUM(Table1[profit/loss])</f>
        <v>1.7613313415255132E-4</v>
      </c>
    </row>
    <row r="3695" spans="1:25" x14ac:dyDescent="0.3">
      <c r="A3695" t="s">
        <v>25</v>
      </c>
      <c r="B3695" t="s">
        <v>17</v>
      </c>
      <c r="C3695">
        <v>1185732</v>
      </c>
      <c r="D3695" s="9">
        <v>44362</v>
      </c>
      <c r="E3695" s="8" t="str">
        <f>TEXT(Table1[[#This Row],[Invoice Date]],"dd-mm-yyyy")</f>
        <v>15-06-2021</v>
      </c>
      <c r="F3695" s="1" t="str">
        <f t="shared" si="228"/>
        <v>June</v>
      </c>
      <c r="G3695" s="1" t="str">
        <f t="shared" si="229"/>
        <v>2021</v>
      </c>
      <c r="H3695" s="1" t="str">
        <f t="shared" si="230"/>
        <v>Tuesday</v>
      </c>
      <c r="I3695" s="1" t="str">
        <f t="shared" si="231"/>
        <v>15</v>
      </c>
      <c r="J3695" t="s">
        <v>14</v>
      </c>
      <c r="K3695" t="s">
        <v>128</v>
      </c>
      <c r="L3695" t="s">
        <v>129</v>
      </c>
      <c r="M3695" t="s">
        <v>16</v>
      </c>
      <c r="N3695">
        <v>55</v>
      </c>
      <c r="O3695">
        <v>575</v>
      </c>
      <c r="P3695">
        <v>316250</v>
      </c>
      <c r="Q3695">
        <v>94875</v>
      </c>
      <c r="R3695">
        <v>0.3</v>
      </c>
      <c r="S3695" t="s">
        <v>17</v>
      </c>
      <c r="T3695" t="str">
        <f>IF(Table1[[#This Row],[Units Sold]]&gt; 700,"High Units","low Units")</f>
        <v>low Units</v>
      </c>
      <c r="U3695">
        <f>SUM(Table1[[#This Row],[Operating Profit]])/SUM(Table1[Operating Profit])*100</f>
        <v>2.856518137217659E-2</v>
      </c>
      <c r="V3695">
        <f>SUM(Table1[[#This Row],[Price per Unit]]*Table1[[#This Row],[Units Sold]])</f>
        <v>31625</v>
      </c>
      <c r="W3695">
        <f>SUM(Table1[[#This Row],[Total Sales]]-Table1[[#This Row],[Operating Profit]])</f>
        <v>221375</v>
      </c>
      <c r="X3695">
        <f>SUM(Table1[[#This Row],[Total Sales]]-Table1[[#This Row],[Cost]])</f>
        <v>94875</v>
      </c>
      <c r="Y3695">
        <f>SUM(Table1[[#This Row],[profit/loss]])/SUM(Table1[profit/loss])</f>
        <v>2.8565181372176591E-4</v>
      </c>
    </row>
    <row r="3696" spans="1:25" x14ac:dyDescent="0.3">
      <c r="A3696" t="s">
        <v>25</v>
      </c>
      <c r="B3696" t="s">
        <v>17</v>
      </c>
      <c r="C3696">
        <v>1185732</v>
      </c>
      <c r="D3696" s="9">
        <v>44362</v>
      </c>
      <c r="E3696" s="8" t="str">
        <f>TEXT(Table1[[#This Row],[Invoice Date]],"dd-mm-yyyy")</f>
        <v>15-06-2021</v>
      </c>
      <c r="F3696" s="1" t="str">
        <f t="shared" si="228"/>
        <v>June</v>
      </c>
      <c r="G3696" s="1" t="str">
        <f t="shared" si="229"/>
        <v>2021</v>
      </c>
      <c r="H3696" s="1" t="str">
        <f t="shared" si="230"/>
        <v>Tuesday</v>
      </c>
      <c r="I3696" s="1" t="str">
        <f t="shared" si="231"/>
        <v>15</v>
      </c>
      <c r="J3696" t="s">
        <v>14</v>
      </c>
      <c r="K3696" t="s">
        <v>128</v>
      </c>
      <c r="L3696" t="s">
        <v>129</v>
      </c>
      <c r="M3696" t="s">
        <v>18</v>
      </c>
      <c r="N3696">
        <v>50</v>
      </c>
      <c r="O3696">
        <v>325</v>
      </c>
      <c r="P3696">
        <v>162500</v>
      </c>
      <c r="Q3696">
        <v>48750</v>
      </c>
      <c r="R3696">
        <v>0.3</v>
      </c>
      <c r="S3696" t="s">
        <v>17</v>
      </c>
      <c r="T3696" t="str">
        <f>IF(Table1[[#This Row],[Units Sold]]&gt; 700,"High Units","low Units")</f>
        <v>low Units</v>
      </c>
      <c r="U3696">
        <f>SUM(Table1[[#This Row],[Operating Profit]])/SUM(Table1[Operating Profit])*100</f>
        <v>1.4677761179379276E-2</v>
      </c>
      <c r="V3696">
        <f>SUM(Table1[[#This Row],[Price per Unit]]*Table1[[#This Row],[Units Sold]])</f>
        <v>16250</v>
      </c>
      <c r="W3696">
        <f>SUM(Table1[[#This Row],[Total Sales]]-Table1[[#This Row],[Operating Profit]])</f>
        <v>113750</v>
      </c>
      <c r="X3696">
        <f>SUM(Table1[[#This Row],[Total Sales]]-Table1[[#This Row],[Cost]])</f>
        <v>48750</v>
      </c>
      <c r="Y3696">
        <f>SUM(Table1[[#This Row],[profit/loss]])/SUM(Table1[profit/loss])</f>
        <v>1.4677761179379277E-4</v>
      </c>
    </row>
    <row r="3697" spans="1:25" x14ac:dyDescent="0.3">
      <c r="A3697" t="s">
        <v>25</v>
      </c>
      <c r="B3697" t="s">
        <v>17</v>
      </c>
      <c r="C3697">
        <v>1185732</v>
      </c>
      <c r="D3697" s="9">
        <v>44362</v>
      </c>
      <c r="E3697" s="8" t="str">
        <f>TEXT(Table1[[#This Row],[Invoice Date]],"dd-mm-yyyy")</f>
        <v>15-06-2021</v>
      </c>
      <c r="F3697" s="1" t="str">
        <f t="shared" si="228"/>
        <v>June</v>
      </c>
      <c r="G3697" s="1" t="str">
        <f t="shared" si="229"/>
        <v>2021</v>
      </c>
      <c r="H3697" s="1" t="str">
        <f t="shared" si="230"/>
        <v>Tuesday</v>
      </c>
      <c r="I3697" s="1" t="str">
        <f t="shared" si="231"/>
        <v>15</v>
      </c>
      <c r="J3697" t="s">
        <v>14</v>
      </c>
      <c r="K3697" t="s">
        <v>128</v>
      </c>
      <c r="L3697" t="s">
        <v>129</v>
      </c>
      <c r="M3697" t="s">
        <v>19</v>
      </c>
      <c r="N3697">
        <v>45</v>
      </c>
      <c r="O3697">
        <v>250</v>
      </c>
      <c r="P3697">
        <v>112500</v>
      </c>
      <c r="Q3697">
        <v>28125</v>
      </c>
      <c r="R3697">
        <v>0.25</v>
      </c>
      <c r="S3697" t="s">
        <v>17</v>
      </c>
      <c r="T3697" t="str">
        <f>IF(Table1[[#This Row],[Units Sold]]&gt; 700,"High Units","low Units")</f>
        <v>low Units</v>
      </c>
      <c r="U3697">
        <f>SUM(Table1[[#This Row],[Operating Profit]])/SUM(Table1[Operating Profit])*100</f>
        <v>8.4679391419495813E-3</v>
      </c>
      <c r="V3697">
        <f>SUM(Table1[[#This Row],[Price per Unit]]*Table1[[#This Row],[Units Sold]])</f>
        <v>11250</v>
      </c>
      <c r="W3697">
        <f>SUM(Table1[[#This Row],[Total Sales]]-Table1[[#This Row],[Operating Profit]])</f>
        <v>84375</v>
      </c>
      <c r="X3697">
        <f>SUM(Table1[[#This Row],[Total Sales]]-Table1[[#This Row],[Cost]])</f>
        <v>28125</v>
      </c>
      <c r="Y3697">
        <f>SUM(Table1[[#This Row],[profit/loss]])/SUM(Table1[profit/loss])</f>
        <v>8.4679391419495821E-5</v>
      </c>
    </row>
    <row r="3698" spans="1:25" x14ac:dyDescent="0.3">
      <c r="A3698" t="s">
        <v>25</v>
      </c>
      <c r="B3698" t="s">
        <v>17</v>
      </c>
      <c r="C3698">
        <v>1185732</v>
      </c>
      <c r="D3698" s="9">
        <v>44362</v>
      </c>
      <c r="E3698" s="8" t="str">
        <f>TEXT(Table1[[#This Row],[Invoice Date]],"dd-mm-yyyy")</f>
        <v>15-06-2021</v>
      </c>
      <c r="F3698" s="1" t="str">
        <f t="shared" si="228"/>
        <v>June</v>
      </c>
      <c r="G3698" s="1" t="str">
        <f t="shared" si="229"/>
        <v>2021</v>
      </c>
      <c r="H3698" s="1" t="str">
        <f t="shared" si="230"/>
        <v>Tuesday</v>
      </c>
      <c r="I3698" s="1" t="str">
        <f t="shared" si="231"/>
        <v>15</v>
      </c>
      <c r="J3698" t="s">
        <v>14</v>
      </c>
      <c r="K3698" t="s">
        <v>128</v>
      </c>
      <c r="L3698" t="s">
        <v>129</v>
      </c>
      <c r="M3698" t="s">
        <v>20</v>
      </c>
      <c r="N3698">
        <v>45</v>
      </c>
      <c r="O3698">
        <v>225</v>
      </c>
      <c r="P3698">
        <v>101250</v>
      </c>
      <c r="Q3698">
        <v>25313</v>
      </c>
      <c r="R3698">
        <v>0.25</v>
      </c>
      <c r="S3698" t="s">
        <v>17</v>
      </c>
      <c r="T3698" t="str">
        <f>IF(Table1[[#This Row],[Units Sold]]&gt; 700,"High Units","low Units")</f>
        <v>low Units</v>
      </c>
      <c r="U3698">
        <f>SUM(Table1[[#This Row],[Operating Profit]])/SUM(Table1[Operating Profit])*100</f>
        <v>7.6212957688949253E-3</v>
      </c>
      <c r="V3698">
        <f>SUM(Table1[[#This Row],[Price per Unit]]*Table1[[#This Row],[Units Sold]])</f>
        <v>10125</v>
      </c>
      <c r="W3698">
        <f>SUM(Table1[[#This Row],[Total Sales]]-Table1[[#This Row],[Operating Profit]])</f>
        <v>75937</v>
      </c>
      <c r="X3698">
        <f>SUM(Table1[[#This Row],[Total Sales]]-Table1[[#This Row],[Cost]])</f>
        <v>25313</v>
      </c>
      <c r="Y3698">
        <f>SUM(Table1[[#This Row],[profit/loss]])/SUM(Table1[profit/loss])</f>
        <v>7.6212957688949256E-5</v>
      </c>
    </row>
    <row r="3699" spans="1:25" x14ac:dyDescent="0.3">
      <c r="A3699" t="s">
        <v>25</v>
      </c>
      <c r="B3699" t="s">
        <v>17</v>
      </c>
      <c r="C3699">
        <v>1185732</v>
      </c>
      <c r="D3699" s="9">
        <v>44362</v>
      </c>
      <c r="E3699" s="8" t="str">
        <f>TEXT(Table1[[#This Row],[Invoice Date]],"dd-mm-yyyy")</f>
        <v>15-06-2021</v>
      </c>
      <c r="F3699" s="1" t="str">
        <f t="shared" si="228"/>
        <v>June</v>
      </c>
      <c r="G3699" s="1" t="str">
        <f t="shared" si="229"/>
        <v>2021</v>
      </c>
      <c r="H3699" s="1" t="str">
        <f t="shared" si="230"/>
        <v>Tuesday</v>
      </c>
      <c r="I3699" s="1" t="str">
        <f t="shared" si="231"/>
        <v>15</v>
      </c>
      <c r="J3699" t="s">
        <v>14</v>
      </c>
      <c r="K3699" t="s">
        <v>128</v>
      </c>
      <c r="L3699" t="s">
        <v>129</v>
      </c>
      <c r="M3699" t="s">
        <v>21</v>
      </c>
      <c r="N3699">
        <v>55</v>
      </c>
      <c r="O3699">
        <v>225</v>
      </c>
      <c r="P3699">
        <v>123750</v>
      </c>
      <c r="Q3699">
        <v>30938</v>
      </c>
      <c r="R3699">
        <v>0.25</v>
      </c>
      <c r="S3699" t="s">
        <v>17</v>
      </c>
      <c r="T3699" t="str">
        <f>IF(Table1[[#This Row],[Units Sold]]&gt; 700,"High Units","low Units")</f>
        <v>low Units</v>
      </c>
      <c r="U3699">
        <f>SUM(Table1[[#This Row],[Operating Profit]])/SUM(Table1[Operating Profit])*100</f>
        <v>9.3148835972848426E-3</v>
      </c>
      <c r="V3699">
        <f>SUM(Table1[[#This Row],[Price per Unit]]*Table1[[#This Row],[Units Sold]])</f>
        <v>12375</v>
      </c>
      <c r="W3699">
        <f>SUM(Table1[[#This Row],[Total Sales]]-Table1[[#This Row],[Operating Profit]])</f>
        <v>92812</v>
      </c>
      <c r="X3699">
        <f>SUM(Table1[[#This Row],[Total Sales]]-Table1[[#This Row],[Cost]])</f>
        <v>30938</v>
      </c>
      <c r="Y3699">
        <f>SUM(Table1[[#This Row],[profit/loss]])/SUM(Table1[profit/loss])</f>
        <v>9.3148835972848423E-5</v>
      </c>
    </row>
    <row r="3700" spans="1:25" x14ac:dyDescent="0.3">
      <c r="A3700" t="s">
        <v>25</v>
      </c>
      <c r="B3700" t="s">
        <v>17</v>
      </c>
      <c r="C3700">
        <v>1185732</v>
      </c>
      <c r="D3700" s="9">
        <v>44362</v>
      </c>
      <c r="E3700" s="8" t="str">
        <f>TEXT(Table1[[#This Row],[Invoice Date]],"dd-mm-yyyy")</f>
        <v>15-06-2021</v>
      </c>
      <c r="F3700" s="1" t="str">
        <f t="shared" si="228"/>
        <v>June</v>
      </c>
      <c r="G3700" s="1" t="str">
        <f t="shared" si="229"/>
        <v>2021</v>
      </c>
      <c r="H3700" s="1" t="str">
        <f t="shared" si="230"/>
        <v>Tuesday</v>
      </c>
      <c r="I3700" s="1" t="str">
        <f t="shared" si="231"/>
        <v>15</v>
      </c>
      <c r="J3700" t="s">
        <v>14</v>
      </c>
      <c r="K3700" t="s">
        <v>128</v>
      </c>
      <c r="L3700" t="s">
        <v>129</v>
      </c>
      <c r="M3700" t="s">
        <v>22</v>
      </c>
      <c r="N3700">
        <v>60</v>
      </c>
      <c r="O3700">
        <v>375</v>
      </c>
      <c r="P3700">
        <v>225000</v>
      </c>
      <c r="Q3700">
        <v>67500</v>
      </c>
      <c r="R3700">
        <v>0.3</v>
      </c>
      <c r="S3700" t="s">
        <v>17</v>
      </c>
      <c r="T3700" t="str">
        <f>IF(Table1[[#This Row],[Units Sold]]&gt; 700,"High Units","low Units")</f>
        <v>low Units</v>
      </c>
      <c r="U3700">
        <f>SUM(Table1[[#This Row],[Operating Profit]])/SUM(Table1[Operating Profit])*100</f>
        <v>2.0323053940678997E-2</v>
      </c>
      <c r="V3700">
        <f>SUM(Table1[[#This Row],[Price per Unit]]*Table1[[#This Row],[Units Sold]])</f>
        <v>22500</v>
      </c>
      <c r="W3700">
        <f>SUM(Table1[[#This Row],[Total Sales]]-Table1[[#This Row],[Operating Profit]])</f>
        <v>157500</v>
      </c>
      <c r="X3700">
        <f>SUM(Table1[[#This Row],[Total Sales]]-Table1[[#This Row],[Cost]])</f>
        <v>67500</v>
      </c>
      <c r="Y3700">
        <f>SUM(Table1[[#This Row],[profit/loss]])/SUM(Table1[profit/loss])</f>
        <v>2.0323053940678998E-4</v>
      </c>
    </row>
    <row r="3701" spans="1:25" x14ac:dyDescent="0.3">
      <c r="A3701" t="s">
        <v>25</v>
      </c>
      <c r="B3701" t="s">
        <v>17</v>
      </c>
      <c r="C3701">
        <v>1185732</v>
      </c>
      <c r="D3701" s="9">
        <v>44390</v>
      </c>
      <c r="E3701" s="8" t="str">
        <f>TEXT(Table1[[#This Row],[Invoice Date]],"dd-mm-yyyy")</f>
        <v>13-07-2021</v>
      </c>
      <c r="F3701" s="1" t="str">
        <f t="shared" si="228"/>
        <v>July</v>
      </c>
      <c r="G3701" s="1" t="str">
        <f t="shared" si="229"/>
        <v>2021</v>
      </c>
      <c r="H3701" s="1" t="str">
        <f t="shared" si="230"/>
        <v>Tuesday</v>
      </c>
      <c r="I3701" s="1" t="str">
        <f t="shared" si="231"/>
        <v>13</v>
      </c>
      <c r="J3701" t="s">
        <v>14</v>
      </c>
      <c r="K3701" t="s">
        <v>128</v>
      </c>
      <c r="L3701" t="s">
        <v>129</v>
      </c>
      <c r="M3701" t="s">
        <v>16</v>
      </c>
      <c r="N3701">
        <v>55</v>
      </c>
      <c r="O3701">
        <v>600</v>
      </c>
      <c r="P3701">
        <v>330000</v>
      </c>
      <c r="Q3701">
        <v>99000</v>
      </c>
      <c r="R3701">
        <v>0.3</v>
      </c>
      <c r="S3701" t="s">
        <v>17</v>
      </c>
      <c r="T3701" t="str">
        <f>IF(Table1[[#This Row],[Units Sold]]&gt; 700,"High Units","low Units")</f>
        <v>low Units</v>
      </c>
      <c r="U3701">
        <f>SUM(Table1[[#This Row],[Operating Profit]])/SUM(Table1[Operating Profit])*100</f>
        <v>2.9807145779662533E-2</v>
      </c>
      <c r="V3701">
        <f>SUM(Table1[[#This Row],[Price per Unit]]*Table1[[#This Row],[Units Sold]])</f>
        <v>33000</v>
      </c>
      <c r="W3701">
        <f>SUM(Table1[[#This Row],[Total Sales]]-Table1[[#This Row],[Operating Profit]])</f>
        <v>231000</v>
      </c>
      <c r="X3701">
        <f>SUM(Table1[[#This Row],[Total Sales]]-Table1[[#This Row],[Cost]])</f>
        <v>99000</v>
      </c>
      <c r="Y3701">
        <f>SUM(Table1[[#This Row],[profit/loss]])/SUM(Table1[profit/loss])</f>
        <v>2.9807145779662533E-4</v>
      </c>
    </row>
    <row r="3702" spans="1:25" x14ac:dyDescent="0.3">
      <c r="A3702" t="s">
        <v>25</v>
      </c>
      <c r="B3702" t="s">
        <v>17</v>
      </c>
      <c r="C3702">
        <v>1185732</v>
      </c>
      <c r="D3702" s="9">
        <v>44390</v>
      </c>
      <c r="E3702" s="8" t="str">
        <f>TEXT(Table1[[#This Row],[Invoice Date]],"dd-mm-yyyy")</f>
        <v>13-07-2021</v>
      </c>
      <c r="F3702" s="1" t="str">
        <f t="shared" si="228"/>
        <v>July</v>
      </c>
      <c r="G3702" s="1" t="str">
        <f t="shared" si="229"/>
        <v>2021</v>
      </c>
      <c r="H3702" s="1" t="str">
        <f t="shared" si="230"/>
        <v>Tuesday</v>
      </c>
      <c r="I3702" s="1" t="str">
        <f t="shared" si="231"/>
        <v>13</v>
      </c>
      <c r="J3702" t="s">
        <v>14</v>
      </c>
      <c r="K3702" t="s">
        <v>128</v>
      </c>
      <c r="L3702" t="s">
        <v>129</v>
      </c>
      <c r="M3702" t="s">
        <v>18</v>
      </c>
      <c r="N3702">
        <v>50</v>
      </c>
      <c r="O3702">
        <v>350</v>
      </c>
      <c r="P3702">
        <v>175000</v>
      </c>
      <c r="Q3702">
        <v>52500</v>
      </c>
      <c r="R3702">
        <v>0.3</v>
      </c>
      <c r="S3702" t="s">
        <v>17</v>
      </c>
      <c r="T3702" t="str">
        <f>IF(Table1[[#This Row],[Units Sold]]&gt; 700,"High Units","low Units")</f>
        <v>low Units</v>
      </c>
      <c r="U3702">
        <f>SUM(Table1[[#This Row],[Operating Profit]])/SUM(Table1[Operating Profit])*100</f>
        <v>1.5806819731639221E-2</v>
      </c>
      <c r="V3702">
        <f>SUM(Table1[[#This Row],[Price per Unit]]*Table1[[#This Row],[Units Sold]])</f>
        <v>17500</v>
      </c>
      <c r="W3702">
        <f>SUM(Table1[[#This Row],[Total Sales]]-Table1[[#This Row],[Operating Profit]])</f>
        <v>122500</v>
      </c>
      <c r="X3702">
        <f>SUM(Table1[[#This Row],[Total Sales]]-Table1[[#This Row],[Cost]])</f>
        <v>52500</v>
      </c>
      <c r="Y3702">
        <f>SUM(Table1[[#This Row],[profit/loss]])/SUM(Table1[profit/loss])</f>
        <v>1.5806819731639221E-4</v>
      </c>
    </row>
    <row r="3703" spans="1:25" x14ac:dyDescent="0.3">
      <c r="A3703" t="s">
        <v>25</v>
      </c>
      <c r="B3703" t="s">
        <v>17</v>
      </c>
      <c r="C3703">
        <v>1185732</v>
      </c>
      <c r="D3703" s="9">
        <v>44390</v>
      </c>
      <c r="E3703" s="8" t="str">
        <f>TEXT(Table1[[#This Row],[Invoice Date]],"dd-mm-yyyy")</f>
        <v>13-07-2021</v>
      </c>
      <c r="F3703" s="1" t="str">
        <f t="shared" si="228"/>
        <v>July</v>
      </c>
      <c r="G3703" s="1" t="str">
        <f t="shared" si="229"/>
        <v>2021</v>
      </c>
      <c r="H3703" s="1" t="str">
        <f t="shared" si="230"/>
        <v>Tuesday</v>
      </c>
      <c r="I3703" s="1" t="str">
        <f t="shared" si="231"/>
        <v>13</v>
      </c>
      <c r="J3703" t="s">
        <v>14</v>
      </c>
      <c r="K3703" t="s">
        <v>128</v>
      </c>
      <c r="L3703" t="s">
        <v>129</v>
      </c>
      <c r="M3703" t="s">
        <v>19</v>
      </c>
      <c r="N3703">
        <v>45</v>
      </c>
      <c r="O3703">
        <v>275</v>
      </c>
      <c r="P3703">
        <v>123750</v>
      </c>
      <c r="Q3703">
        <v>30938</v>
      </c>
      <c r="R3703">
        <v>0.25</v>
      </c>
      <c r="S3703" t="s">
        <v>17</v>
      </c>
      <c r="T3703" t="str">
        <f>IF(Table1[[#This Row],[Units Sold]]&gt; 700,"High Units","low Units")</f>
        <v>low Units</v>
      </c>
      <c r="U3703">
        <f>SUM(Table1[[#This Row],[Operating Profit]])/SUM(Table1[Operating Profit])*100</f>
        <v>9.3148835972848426E-3</v>
      </c>
      <c r="V3703">
        <f>SUM(Table1[[#This Row],[Price per Unit]]*Table1[[#This Row],[Units Sold]])</f>
        <v>12375</v>
      </c>
      <c r="W3703">
        <f>SUM(Table1[[#This Row],[Total Sales]]-Table1[[#This Row],[Operating Profit]])</f>
        <v>92812</v>
      </c>
      <c r="X3703">
        <f>SUM(Table1[[#This Row],[Total Sales]]-Table1[[#This Row],[Cost]])</f>
        <v>30938</v>
      </c>
      <c r="Y3703">
        <f>SUM(Table1[[#This Row],[profit/loss]])/SUM(Table1[profit/loss])</f>
        <v>9.3148835972848423E-5</v>
      </c>
    </row>
    <row r="3704" spans="1:25" x14ac:dyDescent="0.3">
      <c r="A3704" t="s">
        <v>25</v>
      </c>
      <c r="B3704" t="s">
        <v>17</v>
      </c>
      <c r="C3704">
        <v>1185732</v>
      </c>
      <c r="D3704" s="9">
        <v>44390</v>
      </c>
      <c r="E3704" s="8" t="str">
        <f>TEXT(Table1[[#This Row],[Invoice Date]],"dd-mm-yyyy")</f>
        <v>13-07-2021</v>
      </c>
      <c r="F3704" s="1" t="str">
        <f t="shared" si="228"/>
        <v>July</v>
      </c>
      <c r="G3704" s="1" t="str">
        <f t="shared" si="229"/>
        <v>2021</v>
      </c>
      <c r="H3704" s="1" t="str">
        <f t="shared" si="230"/>
        <v>Tuesday</v>
      </c>
      <c r="I3704" s="1" t="str">
        <f t="shared" si="231"/>
        <v>13</v>
      </c>
      <c r="J3704" t="s">
        <v>14</v>
      </c>
      <c r="K3704" t="s">
        <v>128</v>
      </c>
      <c r="L3704" t="s">
        <v>129</v>
      </c>
      <c r="M3704" t="s">
        <v>20</v>
      </c>
      <c r="N3704">
        <v>45</v>
      </c>
      <c r="O3704">
        <v>225</v>
      </c>
      <c r="P3704">
        <v>101250</v>
      </c>
      <c r="Q3704">
        <v>25313</v>
      </c>
      <c r="R3704">
        <v>0.25</v>
      </c>
      <c r="S3704" t="s">
        <v>17</v>
      </c>
      <c r="T3704" t="str">
        <f>IF(Table1[[#This Row],[Units Sold]]&gt; 700,"High Units","low Units")</f>
        <v>low Units</v>
      </c>
      <c r="U3704">
        <f>SUM(Table1[[#This Row],[Operating Profit]])/SUM(Table1[Operating Profit])*100</f>
        <v>7.6212957688949253E-3</v>
      </c>
      <c r="V3704">
        <f>SUM(Table1[[#This Row],[Price per Unit]]*Table1[[#This Row],[Units Sold]])</f>
        <v>10125</v>
      </c>
      <c r="W3704">
        <f>SUM(Table1[[#This Row],[Total Sales]]-Table1[[#This Row],[Operating Profit]])</f>
        <v>75937</v>
      </c>
      <c r="X3704">
        <f>SUM(Table1[[#This Row],[Total Sales]]-Table1[[#This Row],[Cost]])</f>
        <v>25313</v>
      </c>
      <c r="Y3704">
        <f>SUM(Table1[[#This Row],[profit/loss]])/SUM(Table1[profit/loss])</f>
        <v>7.6212957688949256E-5</v>
      </c>
    </row>
    <row r="3705" spans="1:25" x14ac:dyDescent="0.3">
      <c r="A3705" t="s">
        <v>25</v>
      </c>
      <c r="B3705" t="s">
        <v>17</v>
      </c>
      <c r="C3705">
        <v>1185732</v>
      </c>
      <c r="D3705" s="9">
        <v>44390</v>
      </c>
      <c r="E3705" s="8" t="str">
        <f>TEXT(Table1[[#This Row],[Invoice Date]],"dd-mm-yyyy")</f>
        <v>13-07-2021</v>
      </c>
      <c r="F3705" s="1" t="str">
        <f t="shared" si="228"/>
        <v>July</v>
      </c>
      <c r="G3705" s="1" t="str">
        <f t="shared" si="229"/>
        <v>2021</v>
      </c>
      <c r="H3705" s="1" t="str">
        <f t="shared" si="230"/>
        <v>Tuesday</v>
      </c>
      <c r="I3705" s="1" t="str">
        <f t="shared" si="231"/>
        <v>13</v>
      </c>
      <c r="J3705" t="s">
        <v>14</v>
      </c>
      <c r="K3705" t="s">
        <v>128</v>
      </c>
      <c r="L3705" t="s">
        <v>129</v>
      </c>
      <c r="M3705" t="s">
        <v>21</v>
      </c>
      <c r="N3705">
        <v>55</v>
      </c>
      <c r="O3705">
        <v>250</v>
      </c>
      <c r="P3705">
        <v>137500</v>
      </c>
      <c r="Q3705">
        <v>34375</v>
      </c>
      <c r="R3705">
        <v>0.25</v>
      </c>
      <c r="S3705" t="s">
        <v>17</v>
      </c>
      <c r="T3705" t="str">
        <f>IF(Table1[[#This Row],[Units Sold]]&gt; 700,"High Units","low Units")</f>
        <v>low Units</v>
      </c>
      <c r="U3705">
        <f>SUM(Table1[[#This Row],[Operating Profit]])/SUM(Table1[Operating Profit])*100</f>
        <v>1.0349703395716156E-2</v>
      </c>
      <c r="V3705">
        <f>SUM(Table1[[#This Row],[Price per Unit]]*Table1[[#This Row],[Units Sold]])</f>
        <v>13750</v>
      </c>
      <c r="W3705">
        <f>SUM(Table1[[#This Row],[Total Sales]]-Table1[[#This Row],[Operating Profit]])</f>
        <v>103125</v>
      </c>
      <c r="X3705">
        <f>SUM(Table1[[#This Row],[Total Sales]]-Table1[[#This Row],[Cost]])</f>
        <v>34375</v>
      </c>
      <c r="Y3705">
        <f>SUM(Table1[[#This Row],[profit/loss]])/SUM(Table1[profit/loss])</f>
        <v>1.0349703395716156E-4</v>
      </c>
    </row>
    <row r="3706" spans="1:25" x14ac:dyDescent="0.3">
      <c r="A3706" t="s">
        <v>25</v>
      </c>
      <c r="B3706" t="s">
        <v>17</v>
      </c>
      <c r="C3706">
        <v>1185732</v>
      </c>
      <c r="D3706" s="9">
        <v>44390</v>
      </c>
      <c r="E3706" s="8" t="str">
        <f>TEXT(Table1[[#This Row],[Invoice Date]],"dd-mm-yyyy")</f>
        <v>13-07-2021</v>
      </c>
      <c r="F3706" s="1" t="str">
        <f t="shared" si="228"/>
        <v>July</v>
      </c>
      <c r="G3706" s="1" t="str">
        <f t="shared" si="229"/>
        <v>2021</v>
      </c>
      <c r="H3706" s="1" t="str">
        <f t="shared" si="230"/>
        <v>Tuesday</v>
      </c>
      <c r="I3706" s="1" t="str">
        <f t="shared" si="231"/>
        <v>13</v>
      </c>
      <c r="J3706" t="s">
        <v>14</v>
      </c>
      <c r="K3706" t="s">
        <v>128</v>
      </c>
      <c r="L3706" t="s">
        <v>129</v>
      </c>
      <c r="M3706" t="s">
        <v>22</v>
      </c>
      <c r="N3706">
        <v>60</v>
      </c>
      <c r="O3706">
        <v>425</v>
      </c>
      <c r="P3706">
        <v>255000</v>
      </c>
      <c r="Q3706">
        <v>76500</v>
      </c>
      <c r="R3706">
        <v>0.3</v>
      </c>
      <c r="S3706" t="s">
        <v>17</v>
      </c>
      <c r="T3706" t="str">
        <f>IF(Table1[[#This Row],[Units Sold]]&gt; 700,"High Units","low Units")</f>
        <v>low Units</v>
      </c>
      <c r="U3706">
        <f>SUM(Table1[[#This Row],[Operating Profit]])/SUM(Table1[Operating Profit])*100</f>
        <v>2.3032794466102867E-2</v>
      </c>
      <c r="V3706">
        <f>SUM(Table1[[#This Row],[Price per Unit]]*Table1[[#This Row],[Units Sold]])</f>
        <v>25500</v>
      </c>
      <c r="W3706">
        <f>SUM(Table1[[#This Row],[Total Sales]]-Table1[[#This Row],[Operating Profit]])</f>
        <v>178500</v>
      </c>
      <c r="X3706">
        <f>SUM(Table1[[#This Row],[Total Sales]]-Table1[[#This Row],[Cost]])</f>
        <v>76500</v>
      </c>
      <c r="Y3706">
        <f>SUM(Table1[[#This Row],[profit/loss]])/SUM(Table1[profit/loss])</f>
        <v>2.3032794466102866E-4</v>
      </c>
    </row>
    <row r="3707" spans="1:25" x14ac:dyDescent="0.3">
      <c r="A3707" t="s">
        <v>25</v>
      </c>
      <c r="B3707" t="s">
        <v>17</v>
      </c>
      <c r="C3707">
        <v>1185732</v>
      </c>
      <c r="D3707" s="9">
        <v>44422</v>
      </c>
      <c r="E3707" s="8" t="str">
        <f>TEXT(Table1[[#This Row],[Invoice Date]],"dd-mm-yyyy")</f>
        <v>14-08-2021</v>
      </c>
      <c r="F3707" s="1" t="str">
        <f t="shared" si="228"/>
        <v>August</v>
      </c>
      <c r="G3707" s="1" t="str">
        <f t="shared" si="229"/>
        <v>2021</v>
      </c>
      <c r="H3707" s="1" t="str">
        <f t="shared" si="230"/>
        <v>Saturday</v>
      </c>
      <c r="I3707" s="1" t="str">
        <f t="shared" si="231"/>
        <v>14</v>
      </c>
      <c r="J3707" t="s">
        <v>14</v>
      </c>
      <c r="K3707" t="s">
        <v>128</v>
      </c>
      <c r="L3707" t="s">
        <v>129</v>
      </c>
      <c r="M3707" t="s">
        <v>16</v>
      </c>
      <c r="N3707">
        <v>55</v>
      </c>
      <c r="O3707">
        <v>575</v>
      </c>
      <c r="P3707">
        <v>316250</v>
      </c>
      <c r="Q3707">
        <v>94875</v>
      </c>
      <c r="R3707">
        <v>0.3</v>
      </c>
      <c r="S3707" t="s">
        <v>17</v>
      </c>
      <c r="T3707" t="str">
        <f>IF(Table1[[#This Row],[Units Sold]]&gt; 700,"High Units","low Units")</f>
        <v>low Units</v>
      </c>
      <c r="U3707">
        <f>SUM(Table1[[#This Row],[Operating Profit]])/SUM(Table1[Operating Profit])*100</f>
        <v>2.856518137217659E-2</v>
      </c>
      <c r="V3707">
        <f>SUM(Table1[[#This Row],[Price per Unit]]*Table1[[#This Row],[Units Sold]])</f>
        <v>31625</v>
      </c>
      <c r="W3707">
        <f>SUM(Table1[[#This Row],[Total Sales]]-Table1[[#This Row],[Operating Profit]])</f>
        <v>221375</v>
      </c>
      <c r="X3707">
        <f>SUM(Table1[[#This Row],[Total Sales]]-Table1[[#This Row],[Cost]])</f>
        <v>94875</v>
      </c>
      <c r="Y3707">
        <f>SUM(Table1[[#This Row],[profit/loss]])/SUM(Table1[profit/loss])</f>
        <v>2.8565181372176591E-4</v>
      </c>
    </row>
    <row r="3708" spans="1:25" x14ac:dyDescent="0.3">
      <c r="A3708" t="s">
        <v>25</v>
      </c>
      <c r="B3708" t="s">
        <v>17</v>
      </c>
      <c r="C3708">
        <v>1185732</v>
      </c>
      <c r="D3708" s="9">
        <v>44422</v>
      </c>
      <c r="E3708" s="8" t="str">
        <f>TEXT(Table1[[#This Row],[Invoice Date]],"dd-mm-yyyy")</f>
        <v>14-08-2021</v>
      </c>
      <c r="F3708" s="1" t="str">
        <f t="shared" si="228"/>
        <v>August</v>
      </c>
      <c r="G3708" s="1" t="str">
        <f t="shared" si="229"/>
        <v>2021</v>
      </c>
      <c r="H3708" s="1" t="str">
        <f t="shared" si="230"/>
        <v>Saturday</v>
      </c>
      <c r="I3708" s="1" t="str">
        <f t="shared" si="231"/>
        <v>14</v>
      </c>
      <c r="J3708" t="s">
        <v>14</v>
      </c>
      <c r="K3708" t="s">
        <v>128</v>
      </c>
      <c r="L3708" t="s">
        <v>129</v>
      </c>
      <c r="M3708" t="s">
        <v>18</v>
      </c>
      <c r="N3708">
        <v>50</v>
      </c>
      <c r="O3708">
        <v>350</v>
      </c>
      <c r="P3708">
        <v>175000</v>
      </c>
      <c r="Q3708">
        <v>52500</v>
      </c>
      <c r="R3708">
        <v>0.3</v>
      </c>
      <c r="S3708" t="s">
        <v>17</v>
      </c>
      <c r="T3708" t="str">
        <f>IF(Table1[[#This Row],[Units Sold]]&gt; 700,"High Units","low Units")</f>
        <v>low Units</v>
      </c>
      <c r="U3708">
        <f>SUM(Table1[[#This Row],[Operating Profit]])/SUM(Table1[Operating Profit])*100</f>
        <v>1.5806819731639221E-2</v>
      </c>
      <c r="V3708">
        <f>SUM(Table1[[#This Row],[Price per Unit]]*Table1[[#This Row],[Units Sold]])</f>
        <v>17500</v>
      </c>
      <c r="W3708">
        <f>SUM(Table1[[#This Row],[Total Sales]]-Table1[[#This Row],[Operating Profit]])</f>
        <v>122500</v>
      </c>
      <c r="X3708">
        <f>SUM(Table1[[#This Row],[Total Sales]]-Table1[[#This Row],[Cost]])</f>
        <v>52500</v>
      </c>
      <c r="Y3708">
        <f>SUM(Table1[[#This Row],[profit/loss]])/SUM(Table1[profit/loss])</f>
        <v>1.5806819731639221E-4</v>
      </c>
    </row>
    <row r="3709" spans="1:25" x14ac:dyDescent="0.3">
      <c r="A3709" t="s">
        <v>25</v>
      </c>
      <c r="B3709" t="s">
        <v>17</v>
      </c>
      <c r="C3709">
        <v>1185732</v>
      </c>
      <c r="D3709" s="9">
        <v>44422</v>
      </c>
      <c r="E3709" s="8" t="str">
        <f>TEXT(Table1[[#This Row],[Invoice Date]],"dd-mm-yyyy")</f>
        <v>14-08-2021</v>
      </c>
      <c r="F3709" s="1" t="str">
        <f t="shared" si="228"/>
        <v>August</v>
      </c>
      <c r="G3709" s="1" t="str">
        <f t="shared" si="229"/>
        <v>2021</v>
      </c>
      <c r="H3709" s="1" t="str">
        <f t="shared" si="230"/>
        <v>Saturday</v>
      </c>
      <c r="I3709" s="1" t="str">
        <f t="shared" si="231"/>
        <v>14</v>
      </c>
      <c r="J3709" t="s">
        <v>14</v>
      </c>
      <c r="K3709" t="s">
        <v>128</v>
      </c>
      <c r="L3709" t="s">
        <v>129</v>
      </c>
      <c r="M3709" t="s">
        <v>19</v>
      </c>
      <c r="N3709">
        <v>45</v>
      </c>
      <c r="O3709">
        <v>275</v>
      </c>
      <c r="P3709">
        <v>123750</v>
      </c>
      <c r="Q3709">
        <v>30938</v>
      </c>
      <c r="R3709">
        <v>0.25</v>
      </c>
      <c r="S3709" t="s">
        <v>17</v>
      </c>
      <c r="T3709" t="str">
        <f>IF(Table1[[#This Row],[Units Sold]]&gt; 700,"High Units","low Units")</f>
        <v>low Units</v>
      </c>
      <c r="U3709">
        <f>SUM(Table1[[#This Row],[Operating Profit]])/SUM(Table1[Operating Profit])*100</f>
        <v>9.3148835972848426E-3</v>
      </c>
      <c r="V3709">
        <f>SUM(Table1[[#This Row],[Price per Unit]]*Table1[[#This Row],[Units Sold]])</f>
        <v>12375</v>
      </c>
      <c r="W3709">
        <f>SUM(Table1[[#This Row],[Total Sales]]-Table1[[#This Row],[Operating Profit]])</f>
        <v>92812</v>
      </c>
      <c r="X3709">
        <f>SUM(Table1[[#This Row],[Total Sales]]-Table1[[#This Row],[Cost]])</f>
        <v>30938</v>
      </c>
      <c r="Y3709">
        <f>SUM(Table1[[#This Row],[profit/loss]])/SUM(Table1[profit/loss])</f>
        <v>9.3148835972848423E-5</v>
      </c>
    </row>
    <row r="3710" spans="1:25" x14ac:dyDescent="0.3">
      <c r="A3710" t="s">
        <v>25</v>
      </c>
      <c r="B3710" t="s">
        <v>17</v>
      </c>
      <c r="C3710">
        <v>1185732</v>
      </c>
      <c r="D3710" s="9">
        <v>44422</v>
      </c>
      <c r="E3710" s="8" t="str">
        <f>TEXT(Table1[[#This Row],[Invoice Date]],"dd-mm-yyyy")</f>
        <v>14-08-2021</v>
      </c>
      <c r="F3710" s="1" t="str">
        <f t="shared" si="228"/>
        <v>August</v>
      </c>
      <c r="G3710" s="1" t="str">
        <f t="shared" si="229"/>
        <v>2021</v>
      </c>
      <c r="H3710" s="1" t="str">
        <f t="shared" si="230"/>
        <v>Saturday</v>
      </c>
      <c r="I3710" s="1" t="str">
        <f t="shared" si="231"/>
        <v>14</v>
      </c>
      <c r="J3710" t="s">
        <v>14</v>
      </c>
      <c r="K3710" t="s">
        <v>128</v>
      </c>
      <c r="L3710" t="s">
        <v>129</v>
      </c>
      <c r="M3710" t="s">
        <v>20</v>
      </c>
      <c r="N3710">
        <v>45</v>
      </c>
      <c r="O3710">
        <v>175</v>
      </c>
      <c r="P3710">
        <v>78750</v>
      </c>
      <c r="Q3710">
        <v>19688</v>
      </c>
      <c r="R3710">
        <v>0.25</v>
      </c>
      <c r="S3710" t="s">
        <v>17</v>
      </c>
      <c r="T3710" t="str">
        <f>IF(Table1[[#This Row],[Units Sold]]&gt; 700,"High Units","low Units")</f>
        <v>low Units</v>
      </c>
      <c r="U3710">
        <f>SUM(Table1[[#This Row],[Operating Profit]])/SUM(Table1[Operating Profit])*100</f>
        <v>5.9277079405050098E-3</v>
      </c>
      <c r="V3710">
        <f>SUM(Table1[[#This Row],[Price per Unit]]*Table1[[#This Row],[Units Sold]])</f>
        <v>7875</v>
      </c>
      <c r="W3710">
        <f>SUM(Table1[[#This Row],[Total Sales]]-Table1[[#This Row],[Operating Profit]])</f>
        <v>59062</v>
      </c>
      <c r="X3710">
        <f>SUM(Table1[[#This Row],[Total Sales]]-Table1[[#This Row],[Cost]])</f>
        <v>19688</v>
      </c>
      <c r="Y3710">
        <f>SUM(Table1[[#This Row],[profit/loss]])/SUM(Table1[profit/loss])</f>
        <v>5.9277079405050096E-5</v>
      </c>
    </row>
    <row r="3711" spans="1:25" x14ac:dyDescent="0.3">
      <c r="A3711" t="s">
        <v>25</v>
      </c>
      <c r="B3711" t="s">
        <v>17</v>
      </c>
      <c r="C3711">
        <v>1185732</v>
      </c>
      <c r="D3711" s="9">
        <v>44422</v>
      </c>
      <c r="E3711" s="8" t="str">
        <f>TEXT(Table1[[#This Row],[Invoice Date]],"dd-mm-yyyy")</f>
        <v>14-08-2021</v>
      </c>
      <c r="F3711" s="1" t="str">
        <f t="shared" si="228"/>
        <v>August</v>
      </c>
      <c r="G3711" s="1" t="str">
        <f t="shared" si="229"/>
        <v>2021</v>
      </c>
      <c r="H3711" s="1" t="str">
        <f t="shared" si="230"/>
        <v>Saturday</v>
      </c>
      <c r="I3711" s="1" t="str">
        <f t="shared" si="231"/>
        <v>14</v>
      </c>
      <c r="J3711" t="s">
        <v>14</v>
      </c>
      <c r="K3711" t="s">
        <v>128</v>
      </c>
      <c r="L3711" t="s">
        <v>129</v>
      </c>
      <c r="M3711" t="s">
        <v>21</v>
      </c>
      <c r="N3711">
        <v>55</v>
      </c>
      <c r="O3711">
        <v>150</v>
      </c>
      <c r="P3711">
        <v>82500</v>
      </c>
      <c r="Q3711">
        <v>20625</v>
      </c>
      <c r="R3711">
        <v>0.25</v>
      </c>
      <c r="S3711" t="s">
        <v>17</v>
      </c>
      <c r="T3711" t="str">
        <f>IF(Table1[[#This Row],[Units Sold]]&gt; 700,"High Units","low Units")</f>
        <v>low Units</v>
      </c>
      <c r="U3711">
        <f>SUM(Table1[[#This Row],[Operating Profit]])/SUM(Table1[Operating Profit])*100</f>
        <v>6.2098220374296933E-3</v>
      </c>
      <c r="V3711">
        <f>SUM(Table1[[#This Row],[Price per Unit]]*Table1[[#This Row],[Units Sold]])</f>
        <v>8250</v>
      </c>
      <c r="W3711">
        <f>SUM(Table1[[#This Row],[Total Sales]]-Table1[[#This Row],[Operating Profit]])</f>
        <v>61875</v>
      </c>
      <c r="X3711">
        <f>SUM(Table1[[#This Row],[Total Sales]]-Table1[[#This Row],[Cost]])</f>
        <v>20625</v>
      </c>
      <c r="Y3711">
        <f>SUM(Table1[[#This Row],[profit/loss]])/SUM(Table1[profit/loss])</f>
        <v>6.2098220374296937E-5</v>
      </c>
    </row>
    <row r="3712" spans="1:25" x14ac:dyDescent="0.3">
      <c r="A3712" t="s">
        <v>25</v>
      </c>
      <c r="B3712" t="s">
        <v>17</v>
      </c>
      <c r="C3712">
        <v>1185732</v>
      </c>
      <c r="D3712" s="9">
        <v>44422</v>
      </c>
      <c r="E3712" s="8" t="str">
        <f>TEXT(Table1[[#This Row],[Invoice Date]],"dd-mm-yyyy")</f>
        <v>14-08-2021</v>
      </c>
      <c r="F3712" s="1" t="str">
        <f t="shared" si="228"/>
        <v>August</v>
      </c>
      <c r="G3712" s="1" t="str">
        <f t="shared" si="229"/>
        <v>2021</v>
      </c>
      <c r="H3712" s="1" t="str">
        <f t="shared" si="230"/>
        <v>Saturday</v>
      </c>
      <c r="I3712" s="1" t="str">
        <f t="shared" si="231"/>
        <v>14</v>
      </c>
      <c r="J3712" t="s">
        <v>14</v>
      </c>
      <c r="K3712" t="s">
        <v>128</v>
      </c>
      <c r="L3712" t="s">
        <v>129</v>
      </c>
      <c r="M3712" t="s">
        <v>22</v>
      </c>
      <c r="N3712">
        <v>60</v>
      </c>
      <c r="O3712">
        <v>325</v>
      </c>
      <c r="P3712">
        <v>195000</v>
      </c>
      <c r="Q3712">
        <v>58500</v>
      </c>
      <c r="R3712">
        <v>0.3</v>
      </c>
      <c r="S3712" t="s">
        <v>17</v>
      </c>
      <c r="T3712" t="str">
        <f>IF(Table1[[#This Row],[Units Sold]]&gt; 700,"High Units","low Units")</f>
        <v>low Units</v>
      </c>
      <c r="U3712">
        <f>SUM(Table1[[#This Row],[Operating Profit]])/SUM(Table1[Operating Profit])*100</f>
        <v>1.7613313415255131E-2</v>
      </c>
      <c r="V3712">
        <f>SUM(Table1[[#This Row],[Price per Unit]]*Table1[[#This Row],[Units Sold]])</f>
        <v>19500</v>
      </c>
      <c r="W3712">
        <f>SUM(Table1[[#This Row],[Total Sales]]-Table1[[#This Row],[Operating Profit]])</f>
        <v>136500</v>
      </c>
      <c r="X3712">
        <f>SUM(Table1[[#This Row],[Total Sales]]-Table1[[#This Row],[Cost]])</f>
        <v>58500</v>
      </c>
      <c r="Y3712">
        <f>SUM(Table1[[#This Row],[profit/loss]])/SUM(Table1[profit/loss])</f>
        <v>1.7613313415255132E-4</v>
      </c>
    </row>
    <row r="3713" spans="1:25" x14ac:dyDescent="0.3">
      <c r="A3713" t="s">
        <v>25</v>
      </c>
      <c r="B3713" t="s">
        <v>17</v>
      </c>
      <c r="C3713">
        <v>1185732</v>
      </c>
      <c r="D3713" s="9">
        <v>44452</v>
      </c>
      <c r="E3713" s="8" t="str">
        <f>TEXT(Table1[[#This Row],[Invoice Date]],"dd-mm-yyyy")</f>
        <v>13-09-2021</v>
      </c>
      <c r="F3713" s="1" t="str">
        <f t="shared" si="228"/>
        <v>September</v>
      </c>
      <c r="G3713" s="1" t="str">
        <f t="shared" si="229"/>
        <v>2021</v>
      </c>
      <c r="H3713" s="1" t="str">
        <f t="shared" si="230"/>
        <v>Monday</v>
      </c>
      <c r="I3713" s="1" t="str">
        <f t="shared" si="231"/>
        <v>13</v>
      </c>
      <c r="J3713" t="s">
        <v>14</v>
      </c>
      <c r="K3713" t="s">
        <v>128</v>
      </c>
      <c r="L3713" t="s">
        <v>129</v>
      </c>
      <c r="M3713" t="s">
        <v>16</v>
      </c>
      <c r="N3713">
        <v>55</v>
      </c>
      <c r="O3713">
        <v>450</v>
      </c>
      <c r="P3713">
        <v>247500</v>
      </c>
      <c r="Q3713">
        <v>74250</v>
      </c>
      <c r="R3713">
        <v>0.3</v>
      </c>
      <c r="S3713" t="s">
        <v>17</v>
      </c>
      <c r="T3713" t="str">
        <f>IF(Table1[[#This Row],[Units Sold]]&gt; 700,"High Units","low Units")</f>
        <v>low Units</v>
      </c>
      <c r="U3713">
        <f>SUM(Table1[[#This Row],[Operating Profit]])/SUM(Table1[Operating Profit])*100</f>
        <v>2.2355359334746899E-2</v>
      </c>
      <c r="V3713">
        <f>SUM(Table1[[#This Row],[Price per Unit]]*Table1[[#This Row],[Units Sold]])</f>
        <v>24750</v>
      </c>
      <c r="W3713">
        <f>SUM(Table1[[#This Row],[Total Sales]]-Table1[[#This Row],[Operating Profit]])</f>
        <v>173250</v>
      </c>
      <c r="X3713">
        <f>SUM(Table1[[#This Row],[Total Sales]]-Table1[[#This Row],[Cost]])</f>
        <v>74250</v>
      </c>
      <c r="Y3713">
        <f>SUM(Table1[[#This Row],[profit/loss]])/SUM(Table1[profit/loss])</f>
        <v>2.2355359334746898E-4</v>
      </c>
    </row>
    <row r="3714" spans="1:25" x14ac:dyDescent="0.3">
      <c r="A3714" t="s">
        <v>25</v>
      </c>
      <c r="B3714" t="s">
        <v>17</v>
      </c>
      <c r="C3714">
        <v>1185732</v>
      </c>
      <c r="D3714" s="9">
        <v>44452</v>
      </c>
      <c r="E3714" s="8" t="str">
        <f>TEXT(Table1[[#This Row],[Invoice Date]],"dd-mm-yyyy")</f>
        <v>13-09-2021</v>
      </c>
      <c r="F3714" s="1" t="str">
        <f t="shared" si="228"/>
        <v>September</v>
      </c>
      <c r="G3714" s="1" t="str">
        <f t="shared" si="229"/>
        <v>2021</v>
      </c>
      <c r="H3714" s="1" t="str">
        <f t="shared" si="230"/>
        <v>Monday</v>
      </c>
      <c r="I3714" s="1" t="str">
        <f t="shared" si="231"/>
        <v>13</v>
      </c>
      <c r="J3714" t="s">
        <v>14</v>
      </c>
      <c r="K3714" t="s">
        <v>128</v>
      </c>
      <c r="L3714" t="s">
        <v>129</v>
      </c>
      <c r="M3714" t="s">
        <v>18</v>
      </c>
      <c r="N3714">
        <v>50</v>
      </c>
      <c r="O3714">
        <v>250</v>
      </c>
      <c r="P3714">
        <v>125000</v>
      </c>
      <c r="Q3714">
        <v>37500</v>
      </c>
      <c r="R3714">
        <v>0.3</v>
      </c>
      <c r="S3714" t="s">
        <v>17</v>
      </c>
      <c r="T3714" t="str">
        <f>IF(Table1[[#This Row],[Units Sold]]&gt; 700,"High Units","low Units")</f>
        <v>low Units</v>
      </c>
      <c r="U3714">
        <f>SUM(Table1[[#This Row],[Operating Profit]])/SUM(Table1[Operating Profit])*100</f>
        <v>1.1290585522599443E-2</v>
      </c>
      <c r="V3714">
        <f>SUM(Table1[[#This Row],[Price per Unit]]*Table1[[#This Row],[Units Sold]])</f>
        <v>12500</v>
      </c>
      <c r="W3714">
        <f>SUM(Table1[[#This Row],[Total Sales]]-Table1[[#This Row],[Operating Profit]])</f>
        <v>87500</v>
      </c>
      <c r="X3714">
        <f>SUM(Table1[[#This Row],[Total Sales]]-Table1[[#This Row],[Cost]])</f>
        <v>37500</v>
      </c>
      <c r="Y3714">
        <f>SUM(Table1[[#This Row],[profit/loss]])/SUM(Table1[profit/loss])</f>
        <v>1.1290585522599444E-4</v>
      </c>
    </row>
    <row r="3715" spans="1:25" x14ac:dyDescent="0.3">
      <c r="A3715" t="s">
        <v>25</v>
      </c>
      <c r="B3715" t="s">
        <v>17</v>
      </c>
      <c r="C3715">
        <v>1185732</v>
      </c>
      <c r="D3715" s="9">
        <v>44452</v>
      </c>
      <c r="E3715" s="8" t="str">
        <f>TEXT(Table1[[#This Row],[Invoice Date]],"dd-mm-yyyy")</f>
        <v>13-09-2021</v>
      </c>
      <c r="F3715" s="1" t="str">
        <f t="shared" ref="F3715:F3778" si="232">TEXT(D3715,"mmmm")</f>
        <v>September</v>
      </c>
      <c r="G3715" s="1" t="str">
        <f t="shared" ref="G3715:G3778" si="233">TEXT(D3715,"YYYY")</f>
        <v>2021</v>
      </c>
      <c r="H3715" s="1" t="str">
        <f t="shared" ref="H3715:H3778" si="234">TEXT(D3715,"dddd")</f>
        <v>Monday</v>
      </c>
      <c r="I3715" s="1" t="str">
        <f t="shared" ref="I3715:I3778" si="235">TEXT(D3715,"dd")</f>
        <v>13</v>
      </c>
      <c r="J3715" t="s">
        <v>14</v>
      </c>
      <c r="K3715" t="s">
        <v>128</v>
      </c>
      <c r="L3715" t="s">
        <v>129</v>
      </c>
      <c r="M3715" t="s">
        <v>19</v>
      </c>
      <c r="N3715">
        <v>45</v>
      </c>
      <c r="O3715">
        <v>150</v>
      </c>
      <c r="P3715">
        <v>67500</v>
      </c>
      <c r="Q3715">
        <v>16875</v>
      </c>
      <c r="R3715">
        <v>0.25</v>
      </c>
      <c r="S3715" t="s">
        <v>17</v>
      </c>
      <c r="T3715" t="str">
        <f>IF(Table1[[#This Row],[Units Sold]]&gt; 700,"High Units","low Units")</f>
        <v>low Units</v>
      </c>
      <c r="U3715">
        <f>SUM(Table1[[#This Row],[Operating Profit]])/SUM(Table1[Operating Profit])*100</f>
        <v>5.0807634851697493E-3</v>
      </c>
      <c r="V3715">
        <f>SUM(Table1[[#This Row],[Price per Unit]]*Table1[[#This Row],[Units Sold]])</f>
        <v>6750</v>
      </c>
      <c r="W3715">
        <f>SUM(Table1[[#This Row],[Total Sales]]-Table1[[#This Row],[Operating Profit]])</f>
        <v>50625</v>
      </c>
      <c r="X3715">
        <f>SUM(Table1[[#This Row],[Total Sales]]-Table1[[#This Row],[Cost]])</f>
        <v>16875</v>
      </c>
      <c r="Y3715">
        <f>SUM(Table1[[#This Row],[profit/loss]])/SUM(Table1[profit/loss])</f>
        <v>5.0807634851697494E-5</v>
      </c>
    </row>
    <row r="3716" spans="1:25" x14ac:dyDescent="0.3">
      <c r="A3716" t="s">
        <v>25</v>
      </c>
      <c r="B3716" t="s">
        <v>17</v>
      </c>
      <c r="C3716">
        <v>1185732</v>
      </c>
      <c r="D3716" s="9">
        <v>44452</v>
      </c>
      <c r="E3716" s="8" t="str">
        <f>TEXT(Table1[[#This Row],[Invoice Date]],"dd-mm-yyyy")</f>
        <v>13-09-2021</v>
      </c>
      <c r="F3716" s="1" t="str">
        <f t="shared" si="232"/>
        <v>September</v>
      </c>
      <c r="G3716" s="1" t="str">
        <f t="shared" si="233"/>
        <v>2021</v>
      </c>
      <c r="H3716" s="1" t="str">
        <f t="shared" si="234"/>
        <v>Monday</v>
      </c>
      <c r="I3716" s="1" t="str">
        <f t="shared" si="235"/>
        <v>13</v>
      </c>
      <c r="J3716" t="s">
        <v>14</v>
      </c>
      <c r="K3716" t="s">
        <v>128</v>
      </c>
      <c r="L3716" t="s">
        <v>129</v>
      </c>
      <c r="M3716" t="s">
        <v>20</v>
      </c>
      <c r="N3716">
        <v>45</v>
      </c>
      <c r="O3716">
        <v>125</v>
      </c>
      <c r="P3716">
        <v>56250</v>
      </c>
      <c r="Q3716">
        <v>14063</v>
      </c>
      <c r="R3716">
        <v>0.25</v>
      </c>
      <c r="S3716" t="s">
        <v>17</v>
      </c>
      <c r="T3716" t="str">
        <f>IF(Table1[[#This Row],[Units Sold]]&gt; 700,"High Units","low Units")</f>
        <v>low Units</v>
      </c>
      <c r="U3716">
        <f>SUM(Table1[[#This Row],[Operating Profit]])/SUM(Table1[Operating Profit])*100</f>
        <v>4.2341201121150933E-3</v>
      </c>
      <c r="V3716">
        <f>SUM(Table1[[#This Row],[Price per Unit]]*Table1[[#This Row],[Units Sold]])</f>
        <v>5625</v>
      </c>
      <c r="W3716">
        <f>SUM(Table1[[#This Row],[Total Sales]]-Table1[[#This Row],[Operating Profit]])</f>
        <v>42187</v>
      </c>
      <c r="X3716">
        <f>SUM(Table1[[#This Row],[Total Sales]]-Table1[[#This Row],[Cost]])</f>
        <v>14063</v>
      </c>
      <c r="Y3716">
        <f>SUM(Table1[[#This Row],[profit/loss]])/SUM(Table1[profit/loss])</f>
        <v>4.2341201121150929E-5</v>
      </c>
    </row>
    <row r="3717" spans="1:25" x14ac:dyDescent="0.3">
      <c r="A3717" t="s">
        <v>25</v>
      </c>
      <c r="B3717" t="s">
        <v>17</v>
      </c>
      <c r="C3717">
        <v>1185732</v>
      </c>
      <c r="D3717" s="9">
        <v>44452</v>
      </c>
      <c r="E3717" s="8" t="str">
        <f>TEXT(Table1[[#This Row],[Invoice Date]],"dd-mm-yyyy")</f>
        <v>13-09-2021</v>
      </c>
      <c r="F3717" s="1" t="str">
        <f t="shared" si="232"/>
        <v>September</v>
      </c>
      <c r="G3717" s="1" t="str">
        <f t="shared" si="233"/>
        <v>2021</v>
      </c>
      <c r="H3717" s="1" t="str">
        <f t="shared" si="234"/>
        <v>Monday</v>
      </c>
      <c r="I3717" s="1" t="str">
        <f t="shared" si="235"/>
        <v>13</v>
      </c>
      <c r="J3717" t="s">
        <v>14</v>
      </c>
      <c r="K3717" t="s">
        <v>128</v>
      </c>
      <c r="L3717" t="s">
        <v>129</v>
      </c>
      <c r="M3717" t="s">
        <v>21</v>
      </c>
      <c r="N3717">
        <v>55</v>
      </c>
      <c r="O3717">
        <v>125</v>
      </c>
      <c r="P3717">
        <v>68750</v>
      </c>
      <c r="Q3717">
        <v>17188</v>
      </c>
      <c r="R3717">
        <v>0.25</v>
      </c>
      <c r="S3717" t="s">
        <v>17</v>
      </c>
      <c r="T3717" t="str">
        <f>IF(Table1[[#This Row],[Units Sold]]&gt; 700,"High Units","low Units")</f>
        <v>low Units</v>
      </c>
      <c r="U3717">
        <f>SUM(Table1[[#This Row],[Operating Profit]])/SUM(Table1[Operating Profit])*100</f>
        <v>5.1750022389983798E-3</v>
      </c>
      <c r="V3717">
        <f>SUM(Table1[[#This Row],[Price per Unit]]*Table1[[#This Row],[Units Sold]])</f>
        <v>6875</v>
      </c>
      <c r="W3717">
        <f>SUM(Table1[[#This Row],[Total Sales]]-Table1[[#This Row],[Operating Profit]])</f>
        <v>51562</v>
      </c>
      <c r="X3717">
        <f>SUM(Table1[[#This Row],[Total Sales]]-Table1[[#This Row],[Cost]])</f>
        <v>17188</v>
      </c>
      <c r="Y3717">
        <f>SUM(Table1[[#This Row],[profit/loss]])/SUM(Table1[profit/loss])</f>
        <v>5.1750022389983799E-5</v>
      </c>
    </row>
    <row r="3718" spans="1:25" x14ac:dyDescent="0.3">
      <c r="A3718" t="s">
        <v>25</v>
      </c>
      <c r="B3718" t="s">
        <v>17</v>
      </c>
      <c r="C3718">
        <v>1185732</v>
      </c>
      <c r="D3718" s="9">
        <v>44452</v>
      </c>
      <c r="E3718" s="8" t="str">
        <f>TEXT(Table1[[#This Row],[Invoice Date]],"dd-mm-yyyy")</f>
        <v>13-09-2021</v>
      </c>
      <c r="F3718" s="1" t="str">
        <f t="shared" si="232"/>
        <v>September</v>
      </c>
      <c r="G3718" s="1" t="str">
        <f t="shared" si="233"/>
        <v>2021</v>
      </c>
      <c r="H3718" s="1" t="str">
        <f t="shared" si="234"/>
        <v>Monday</v>
      </c>
      <c r="I3718" s="1" t="str">
        <f t="shared" si="235"/>
        <v>13</v>
      </c>
      <c r="J3718" t="s">
        <v>14</v>
      </c>
      <c r="K3718" t="s">
        <v>128</v>
      </c>
      <c r="L3718" t="s">
        <v>129</v>
      </c>
      <c r="M3718" t="s">
        <v>22</v>
      </c>
      <c r="N3718">
        <v>60</v>
      </c>
      <c r="O3718">
        <v>225</v>
      </c>
      <c r="P3718">
        <v>135000</v>
      </c>
      <c r="Q3718">
        <v>40500</v>
      </c>
      <c r="R3718">
        <v>0.3</v>
      </c>
      <c r="S3718" t="s">
        <v>17</v>
      </c>
      <c r="T3718" t="str">
        <f>IF(Table1[[#This Row],[Units Sold]]&gt; 700,"High Units","low Units")</f>
        <v>low Units</v>
      </c>
      <c r="U3718">
        <f>SUM(Table1[[#This Row],[Operating Profit]])/SUM(Table1[Operating Profit])*100</f>
        <v>1.21938323644074E-2</v>
      </c>
      <c r="V3718">
        <f>SUM(Table1[[#This Row],[Price per Unit]]*Table1[[#This Row],[Units Sold]])</f>
        <v>13500</v>
      </c>
      <c r="W3718">
        <f>SUM(Table1[[#This Row],[Total Sales]]-Table1[[#This Row],[Operating Profit]])</f>
        <v>94500</v>
      </c>
      <c r="X3718">
        <f>SUM(Table1[[#This Row],[Total Sales]]-Table1[[#This Row],[Cost]])</f>
        <v>40500</v>
      </c>
      <c r="Y3718">
        <f>SUM(Table1[[#This Row],[profit/loss]])/SUM(Table1[profit/loss])</f>
        <v>1.2193832364407399E-4</v>
      </c>
    </row>
    <row r="3719" spans="1:25" x14ac:dyDescent="0.3">
      <c r="A3719" t="s">
        <v>25</v>
      </c>
      <c r="B3719" t="s">
        <v>17</v>
      </c>
      <c r="C3719">
        <v>1185732</v>
      </c>
      <c r="D3719" s="9">
        <v>44484</v>
      </c>
      <c r="E3719" s="8" t="str">
        <f>TEXT(Table1[[#This Row],[Invoice Date]],"dd-mm-yyyy")</f>
        <v>15-10-2021</v>
      </c>
      <c r="F3719" s="1" t="str">
        <f t="shared" si="232"/>
        <v>October</v>
      </c>
      <c r="G3719" s="1" t="str">
        <f t="shared" si="233"/>
        <v>2021</v>
      </c>
      <c r="H3719" s="1" t="str">
        <f t="shared" si="234"/>
        <v>Friday</v>
      </c>
      <c r="I3719" s="1" t="str">
        <f t="shared" si="235"/>
        <v>15</v>
      </c>
      <c r="J3719" t="s">
        <v>14</v>
      </c>
      <c r="K3719" t="s">
        <v>128</v>
      </c>
      <c r="L3719" t="s">
        <v>129</v>
      </c>
      <c r="M3719" t="s">
        <v>16</v>
      </c>
      <c r="N3719">
        <v>60</v>
      </c>
      <c r="O3719">
        <v>400</v>
      </c>
      <c r="P3719">
        <v>240000</v>
      </c>
      <c r="Q3719">
        <v>72000</v>
      </c>
      <c r="R3719">
        <v>0.3</v>
      </c>
      <c r="S3719" t="s">
        <v>17</v>
      </c>
      <c r="T3719" t="str">
        <f>IF(Table1[[#This Row],[Units Sold]]&gt; 700,"High Units","low Units")</f>
        <v>low Units</v>
      </c>
      <c r="U3719">
        <f>SUM(Table1[[#This Row],[Operating Profit]])/SUM(Table1[Operating Profit])*100</f>
        <v>2.1677924203390934E-2</v>
      </c>
      <c r="V3719">
        <f>SUM(Table1[[#This Row],[Price per Unit]]*Table1[[#This Row],[Units Sold]])</f>
        <v>24000</v>
      </c>
      <c r="W3719">
        <f>SUM(Table1[[#This Row],[Total Sales]]-Table1[[#This Row],[Operating Profit]])</f>
        <v>168000</v>
      </c>
      <c r="X3719">
        <f>SUM(Table1[[#This Row],[Total Sales]]-Table1[[#This Row],[Cost]])</f>
        <v>72000</v>
      </c>
      <c r="Y3719">
        <f>SUM(Table1[[#This Row],[profit/loss]])/SUM(Table1[profit/loss])</f>
        <v>2.1677924203390933E-4</v>
      </c>
    </row>
    <row r="3720" spans="1:25" x14ac:dyDescent="0.3">
      <c r="A3720" t="s">
        <v>25</v>
      </c>
      <c r="B3720" t="s">
        <v>17</v>
      </c>
      <c r="C3720">
        <v>1185732</v>
      </c>
      <c r="D3720" s="9">
        <v>44484</v>
      </c>
      <c r="E3720" s="8" t="str">
        <f>TEXT(Table1[[#This Row],[Invoice Date]],"dd-mm-yyyy")</f>
        <v>15-10-2021</v>
      </c>
      <c r="F3720" s="1" t="str">
        <f t="shared" si="232"/>
        <v>October</v>
      </c>
      <c r="G3720" s="1" t="str">
        <f t="shared" si="233"/>
        <v>2021</v>
      </c>
      <c r="H3720" s="1" t="str">
        <f t="shared" si="234"/>
        <v>Friday</v>
      </c>
      <c r="I3720" s="1" t="str">
        <f t="shared" si="235"/>
        <v>15</v>
      </c>
      <c r="J3720" t="s">
        <v>14</v>
      </c>
      <c r="K3720" t="s">
        <v>128</v>
      </c>
      <c r="L3720" t="s">
        <v>129</v>
      </c>
      <c r="M3720" t="s">
        <v>18</v>
      </c>
      <c r="N3720">
        <v>55</v>
      </c>
      <c r="O3720">
        <v>225</v>
      </c>
      <c r="P3720">
        <v>123750</v>
      </c>
      <c r="Q3720">
        <v>37125</v>
      </c>
      <c r="R3720">
        <v>0.3</v>
      </c>
      <c r="S3720" t="s">
        <v>17</v>
      </c>
      <c r="T3720" t="str">
        <f>IF(Table1[[#This Row],[Units Sold]]&gt; 700,"High Units","low Units")</f>
        <v>low Units</v>
      </c>
      <c r="U3720">
        <f>SUM(Table1[[#This Row],[Operating Profit]])/SUM(Table1[Operating Profit])*100</f>
        <v>1.1177679667373449E-2</v>
      </c>
      <c r="V3720">
        <f>SUM(Table1[[#This Row],[Price per Unit]]*Table1[[#This Row],[Units Sold]])</f>
        <v>12375</v>
      </c>
      <c r="W3720">
        <f>SUM(Table1[[#This Row],[Total Sales]]-Table1[[#This Row],[Operating Profit]])</f>
        <v>86625</v>
      </c>
      <c r="X3720">
        <f>SUM(Table1[[#This Row],[Total Sales]]-Table1[[#This Row],[Cost]])</f>
        <v>37125</v>
      </c>
      <c r="Y3720">
        <f>SUM(Table1[[#This Row],[profit/loss]])/SUM(Table1[profit/loss])</f>
        <v>1.1177679667373449E-4</v>
      </c>
    </row>
    <row r="3721" spans="1:25" x14ac:dyDescent="0.3">
      <c r="A3721" t="s">
        <v>25</v>
      </c>
      <c r="B3721" t="s">
        <v>17</v>
      </c>
      <c r="C3721">
        <v>1185732</v>
      </c>
      <c r="D3721" s="9">
        <v>44484</v>
      </c>
      <c r="E3721" s="8" t="str">
        <f>TEXT(Table1[[#This Row],[Invoice Date]],"dd-mm-yyyy")</f>
        <v>15-10-2021</v>
      </c>
      <c r="F3721" s="1" t="str">
        <f t="shared" si="232"/>
        <v>October</v>
      </c>
      <c r="G3721" s="1" t="str">
        <f t="shared" si="233"/>
        <v>2021</v>
      </c>
      <c r="H3721" s="1" t="str">
        <f t="shared" si="234"/>
        <v>Friday</v>
      </c>
      <c r="I3721" s="1" t="str">
        <f t="shared" si="235"/>
        <v>15</v>
      </c>
      <c r="J3721" t="s">
        <v>14</v>
      </c>
      <c r="K3721" t="s">
        <v>128</v>
      </c>
      <c r="L3721" t="s">
        <v>129</v>
      </c>
      <c r="M3721" t="s">
        <v>19</v>
      </c>
      <c r="N3721">
        <v>55</v>
      </c>
      <c r="O3721">
        <v>125</v>
      </c>
      <c r="P3721">
        <v>68750</v>
      </c>
      <c r="Q3721">
        <v>17188</v>
      </c>
      <c r="R3721">
        <v>0.25</v>
      </c>
      <c r="S3721" t="s">
        <v>17</v>
      </c>
      <c r="T3721" t="str">
        <f>IF(Table1[[#This Row],[Units Sold]]&gt; 700,"High Units","low Units")</f>
        <v>low Units</v>
      </c>
      <c r="U3721">
        <f>SUM(Table1[[#This Row],[Operating Profit]])/SUM(Table1[Operating Profit])*100</f>
        <v>5.1750022389983798E-3</v>
      </c>
      <c r="V3721">
        <f>SUM(Table1[[#This Row],[Price per Unit]]*Table1[[#This Row],[Units Sold]])</f>
        <v>6875</v>
      </c>
      <c r="W3721">
        <f>SUM(Table1[[#This Row],[Total Sales]]-Table1[[#This Row],[Operating Profit]])</f>
        <v>51562</v>
      </c>
      <c r="X3721">
        <f>SUM(Table1[[#This Row],[Total Sales]]-Table1[[#This Row],[Cost]])</f>
        <v>17188</v>
      </c>
      <c r="Y3721">
        <f>SUM(Table1[[#This Row],[profit/loss]])/SUM(Table1[profit/loss])</f>
        <v>5.1750022389983799E-5</v>
      </c>
    </row>
    <row r="3722" spans="1:25" x14ac:dyDescent="0.3">
      <c r="A3722" t="s">
        <v>25</v>
      </c>
      <c r="B3722" t="s">
        <v>17</v>
      </c>
      <c r="C3722">
        <v>1185732</v>
      </c>
      <c r="D3722" s="9">
        <v>44484</v>
      </c>
      <c r="E3722" s="8" t="str">
        <f>TEXT(Table1[[#This Row],[Invoice Date]],"dd-mm-yyyy")</f>
        <v>15-10-2021</v>
      </c>
      <c r="F3722" s="1" t="str">
        <f t="shared" si="232"/>
        <v>October</v>
      </c>
      <c r="G3722" s="1" t="str">
        <f t="shared" si="233"/>
        <v>2021</v>
      </c>
      <c r="H3722" s="1" t="str">
        <f t="shared" si="234"/>
        <v>Friday</v>
      </c>
      <c r="I3722" s="1" t="str">
        <f t="shared" si="235"/>
        <v>15</v>
      </c>
      <c r="J3722" t="s">
        <v>14</v>
      </c>
      <c r="K3722" t="s">
        <v>128</v>
      </c>
      <c r="L3722" t="s">
        <v>129</v>
      </c>
      <c r="M3722" t="s">
        <v>20</v>
      </c>
      <c r="N3722">
        <v>55</v>
      </c>
      <c r="O3722">
        <v>100</v>
      </c>
      <c r="P3722">
        <v>55000</v>
      </c>
      <c r="Q3722">
        <v>13750</v>
      </c>
      <c r="R3722">
        <v>0.25</v>
      </c>
      <c r="S3722" t="s">
        <v>17</v>
      </c>
      <c r="T3722" t="str">
        <f>IF(Table1[[#This Row],[Units Sold]]&gt; 700,"High Units","low Units")</f>
        <v>low Units</v>
      </c>
      <c r="U3722">
        <f>SUM(Table1[[#This Row],[Operating Profit]])/SUM(Table1[Operating Profit])*100</f>
        <v>4.1398813582864628E-3</v>
      </c>
      <c r="V3722">
        <f>SUM(Table1[[#This Row],[Price per Unit]]*Table1[[#This Row],[Units Sold]])</f>
        <v>5500</v>
      </c>
      <c r="W3722">
        <f>SUM(Table1[[#This Row],[Total Sales]]-Table1[[#This Row],[Operating Profit]])</f>
        <v>41250</v>
      </c>
      <c r="X3722">
        <f>SUM(Table1[[#This Row],[Total Sales]]-Table1[[#This Row],[Cost]])</f>
        <v>13750</v>
      </c>
      <c r="Y3722">
        <f>SUM(Table1[[#This Row],[profit/loss]])/SUM(Table1[profit/loss])</f>
        <v>4.1398813582864624E-5</v>
      </c>
    </row>
    <row r="3723" spans="1:25" x14ac:dyDescent="0.3">
      <c r="A3723" t="s">
        <v>25</v>
      </c>
      <c r="B3723" t="s">
        <v>17</v>
      </c>
      <c r="C3723">
        <v>1185732</v>
      </c>
      <c r="D3723" s="9">
        <v>44484</v>
      </c>
      <c r="E3723" s="8" t="str">
        <f>TEXT(Table1[[#This Row],[Invoice Date]],"dd-mm-yyyy")</f>
        <v>15-10-2021</v>
      </c>
      <c r="F3723" s="1" t="str">
        <f t="shared" si="232"/>
        <v>October</v>
      </c>
      <c r="G3723" s="1" t="str">
        <f t="shared" si="233"/>
        <v>2021</v>
      </c>
      <c r="H3723" s="1" t="str">
        <f t="shared" si="234"/>
        <v>Friday</v>
      </c>
      <c r="I3723" s="1" t="str">
        <f t="shared" si="235"/>
        <v>15</v>
      </c>
      <c r="J3723" t="s">
        <v>14</v>
      </c>
      <c r="K3723" t="s">
        <v>128</v>
      </c>
      <c r="L3723" t="s">
        <v>129</v>
      </c>
      <c r="M3723" t="s">
        <v>21</v>
      </c>
      <c r="N3723">
        <v>65</v>
      </c>
      <c r="O3723">
        <v>100</v>
      </c>
      <c r="P3723">
        <v>65000</v>
      </c>
      <c r="Q3723">
        <v>16250</v>
      </c>
      <c r="R3723">
        <v>0.25</v>
      </c>
      <c r="S3723" t="s">
        <v>17</v>
      </c>
      <c r="T3723" t="str">
        <f>IF(Table1[[#This Row],[Units Sold]]&gt; 700,"High Units","low Units")</f>
        <v>low Units</v>
      </c>
      <c r="U3723">
        <f>SUM(Table1[[#This Row],[Operating Profit]])/SUM(Table1[Operating Profit])*100</f>
        <v>4.8925870597930918E-3</v>
      </c>
      <c r="V3723">
        <f>SUM(Table1[[#This Row],[Price per Unit]]*Table1[[#This Row],[Units Sold]])</f>
        <v>6500</v>
      </c>
      <c r="W3723">
        <f>SUM(Table1[[#This Row],[Total Sales]]-Table1[[#This Row],[Operating Profit]])</f>
        <v>48750</v>
      </c>
      <c r="X3723">
        <f>SUM(Table1[[#This Row],[Total Sales]]-Table1[[#This Row],[Cost]])</f>
        <v>16250</v>
      </c>
      <c r="Y3723">
        <f>SUM(Table1[[#This Row],[profit/loss]])/SUM(Table1[profit/loss])</f>
        <v>4.8925870597930922E-5</v>
      </c>
    </row>
    <row r="3724" spans="1:25" x14ac:dyDescent="0.3">
      <c r="A3724" t="s">
        <v>60</v>
      </c>
      <c r="B3724" t="s">
        <v>17</v>
      </c>
      <c r="C3724">
        <v>1185732</v>
      </c>
      <c r="D3724" s="9">
        <v>44484</v>
      </c>
      <c r="E3724" s="8" t="str">
        <f>TEXT(Table1[[#This Row],[Invoice Date]],"dd-mm-yyyy")</f>
        <v>15-10-2021</v>
      </c>
      <c r="F3724" s="1" t="str">
        <f t="shared" si="232"/>
        <v>October</v>
      </c>
      <c r="G3724" s="1" t="str">
        <f t="shared" si="233"/>
        <v>2021</v>
      </c>
      <c r="H3724" s="1" t="str">
        <f t="shared" si="234"/>
        <v>Friday</v>
      </c>
      <c r="I3724" s="1" t="str">
        <f t="shared" si="235"/>
        <v>15</v>
      </c>
      <c r="J3724" t="s">
        <v>14</v>
      </c>
      <c r="K3724" t="s">
        <v>128</v>
      </c>
      <c r="L3724" t="s">
        <v>129</v>
      </c>
      <c r="M3724" t="s">
        <v>22</v>
      </c>
      <c r="N3724">
        <v>70</v>
      </c>
      <c r="O3724">
        <v>225</v>
      </c>
      <c r="P3724">
        <v>157500</v>
      </c>
      <c r="Q3724">
        <v>47250</v>
      </c>
      <c r="R3724">
        <v>0.3</v>
      </c>
      <c r="S3724" t="s">
        <v>17</v>
      </c>
      <c r="T3724" t="str">
        <f>IF(Table1[[#This Row],[Units Sold]]&gt; 700,"High Units","low Units")</f>
        <v>low Units</v>
      </c>
      <c r="U3724">
        <f>SUM(Table1[[#This Row],[Operating Profit]])/SUM(Table1[Operating Profit])*100</f>
        <v>1.4226137758475298E-2</v>
      </c>
      <c r="V3724">
        <f>SUM(Table1[[#This Row],[Price per Unit]]*Table1[[#This Row],[Units Sold]])</f>
        <v>15750</v>
      </c>
      <c r="W3724">
        <f>SUM(Table1[[#This Row],[Total Sales]]-Table1[[#This Row],[Operating Profit]])</f>
        <v>110250</v>
      </c>
      <c r="X3724">
        <f>SUM(Table1[[#This Row],[Total Sales]]-Table1[[#This Row],[Cost]])</f>
        <v>47250</v>
      </c>
      <c r="Y3724">
        <f>SUM(Table1[[#This Row],[profit/loss]])/SUM(Table1[profit/loss])</f>
        <v>1.4226137758475299E-4</v>
      </c>
    </row>
    <row r="3725" spans="1:25" x14ac:dyDescent="0.3">
      <c r="A3725" t="s">
        <v>60</v>
      </c>
      <c r="B3725" t="s">
        <v>17</v>
      </c>
      <c r="C3725">
        <v>1185732</v>
      </c>
      <c r="D3725" s="9">
        <v>44514</v>
      </c>
      <c r="E3725" s="8" t="str">
        <f>TEXT(Table1[[#This Row],[Invoice Date]],"dd-mm-yyyy")</f>
        <v>14-11-2021</v>
      </c>
      <c r="F3725" s="1" t="str">
        <f t="shared" si="232"/>
        <v>November</v>
      </c>
      <c r="G3725" s="1" t="str">
        <f t="shared" si="233"/>
        <v>2021</v>
      </c>
      <c r="H3725" s="1" t="str">
        <f t="shared" si="234"/>
        <v>Sunday</v>
      </c>
      <c r="I3725" s="1" t="str">
        <f t="shared" si="235"/>
        <v>14</v>
      </c>
      <c r="J3725" t="s">
        <v>14</v>
      </c>
      <c r="K3725" t="s">
        <v>128</v>
      </c>
      <c r="L3725" t="s">
        <v>129</v>
      </c>
      <c r="M3725" t="s">
        <v>16</v>
      </c>
      <c r="N3725">
        <v>65</v>
      </c>
      <c r="O3725">
        <v>375</v>
      </c>
      <c r="P3725">
        <v>243750</v>
      </c>
      <c r="Q3725">
        <v>73125</v>
      </c>
      <c r="R3725">
        <v>0.3</v>
      </c>
      <c r="S3725" t="s">
        <v>17</v>
      </c>
      <c r="T3725" t="str">
        <f>IF(Table1[[#This Row],[Units Sold]]&gt; 700,"High Units","low Units")</f>
        <v>low Units</v>
      </c>
      <c r="U3725">
        <f>SUM(Table1[[#This Row],[Operating Profit]])/SUM(Table1[Operating Profit])*100</f>
        <v>2.2016641769068916E-2</v>
      </c>
      <c r="V3725">
        <f>SUM(Table1[[#This Row],[Price per Unit]]*Table1[[#This Row],[Units Sold]])</f>
        <v>24375</v>
      </c>
      <c r="W3725">
        <f>SUM(Table1[[#This Row],[Total Sales]]-Table1[[#This Row],[Operating Profit]])</f>
        <v>170625</v>
      </c>
      <c r="X3725">
        <f>SUM(Table1[[#This Row],[Total Sales]]-Table1[[#This Row],[Cost]])</f>
        <v>73125</v>
      </c>
      <c r="Y3725">
        <f>SUM(Table1[[#This Row],[profit/loss]])/SUM(Table1[profit/loss])</f>
        <v>2.2016641769068916E-4</v>
      </c>
    </row>
    <row r="3726" spans="1:25" x14ac:dyDescent="0.3">
      <c r="A3726" t="s">
        <v>60</v>
      </c>
      <c r="B3726" t="s">
        <v>17</v>
      </c>
      <c r="C3726">
        <v>1185732</v>
      </c>
      <c r="D3726" s="9">
        <v>44514</v>
      </c>
      <c r="E3726" s="8" t="str">
        <f>TEXT(Table1[[#This Row],[Invoice Date]],"dd-mm-yyyy")</f>
        <v>14-11-2021</v>
      </c>
      <c r="F3726" s="1" t="str">
        <f t="shared" si="232"/>
        <v>November</v>
      </c>
      <c r="G3726" s="1" t="str">
        <f t="shared" si="233"/>
        <v>2021</v>
      </c>
      <c r="H3726" s="1" t="str">
        <f t="shared" si="234"/>
        <v>Sunday</v>
      </c>
      <c r="I3726" s="1" t="str">
        <f t="shared" si="235"/>
        <v>14</v>
      </c>
      <c r="J3726" t="s">
        <v>14</v>
      </c>
      <c r="K3726" t="s">
        <v>128</v>
      </c>
      <c r="L3726" t="s">
        <v>129</v>
      </c>
      <c r="M3726" t="s">
        <v>18</v>
      </c>
      <c r="N3726">
        <v>55</v>
      </c>
      <c r="O3726">
        <v>300</v>
      </c>
      <c r="P3726">
        <v>165000</v>
      </c>
      <c r="Q3726">
        <v>49500</v>
      </c>
      <c r="R3726">
        <v>0.3</v>
      </c>
      <c r="S3726" t="s">
        <v>17</v>
      </c>
      <c r="T3726" t="str">
        <f>IF(Table1[[#This Row],[Units Sold]]&gt; 700,"High Units","low Units")</f>
        <v>low Units</v>
      </c>
      <c r="U3726">
        <f>SUM(Table1[[#This Row],[Operating Profit]])/SUM(Table1[Operating Profit])*100</f>
        <v>1.4903572889831266E-2</v>
      </c>
      <c r="V3726">
        <f>SUM(Table1[[#This Row],[Price per Unit]]*Table1[[#This Row],[Units Sold]])</f>
        <v>16500</v>
      </c>
      <c r="W3726">
        <f>SUM(Table1[[#This Row],[Total Sales]]-Table1[[#This Row],[Operating Profit]])</f>
        <v>115500</v>
      </c>
      <c r="X3726">
        <f>SUM(Table1[[#This Row],[Total Sales]]-Table1[[#This Row],[Cost]])</f>
        <v>49500</v>
      </c>
      <c r="Y3726">
        <f>SUM(Table1[[#This Row],[profit/loss]])/SUM(Table1[profit/loss])</f>
        <v>1.4903572889831266E-4</v>
      </c>
    </row>
    <row r="3727" spans="1:25" x14ac:dyDescent="0.3">
      <c r="A3727" t="s">
        <v>60</v>
      </c>
      <c r="B3727" t="s">
        <v>17</v>
      </c>
      <c r="C3727">
        <v>1185732</v>
      </c>
      <c r="D3727" s="9">
        <v>44514</v>
      </c>
      <c r="E3727" s="8" t="str">
        <f>TEXT(Table1[[#This Row],[Invoice Date]],"dd-mm-yyyy")</f>
        <v>14-11-2021</v>
      </c>
      <c r="F3727" s="1" t="str">
        <f t="shared" si="232"/>
        <v>November</v>
      </c>
      <c r="G3727" s="1" t="str">
        <f t="shared" si="233"/>
        <v>2021</v>
      </c>
      <c r="H3727" s="1" t="str">
        <f t="shared" si="234"/>
        <v>Sunday</v>
      </c>
      <c r="I3727" s="1" t="str">
        <f t="shared" si="235"/>
        <v>14</v>
      </c>
      <c r="J3727" t="s">
        <v>14</v>
      </c>
      <c r="K3727" t="s">
        <v>128</v>
      </c>
      <c r="L3727" t="s">
        <v>129</v>
      </c>
      <c r="M3727" t="s">
        <v>19</v>
      </c>
      <c r="N3727">
        <v>55</v>
      </c>
      <c r="O3727">
        <v>295</v>
      </c>
      <c r="P3727">
        <v>162250</v>
      </c>
      <c r="Q3727">
        <v>40563</v>
      </c>
      <c r="R3727">
        <v>0.25</v>
      </c>
      <c r="S3727" t="s">
        <v>17</v>
      </c>
      <c r="T3727" t="str">
        <f>IF(Table1[[#This Row],[Units Sold]]&gt; 700,"High Units","low Units")</f>
        <v>low Units</v>
      </c>
      <c r="U3727">
        <f>SUM(Table1[[#This Row],[Operating Profit]])/SUM(Table1[Operating Profit])*100</f>
        <v>1.2212800548085366E-2</v>
      </c>
      <c r="V3727">
        <f>SUM(Table1[[#This Row],[Price per Unit]]*Table1[[#This Row],[Units Sold]])</f>
        <v>16225</v>
      </c>
      <c r="W3727">
        <f>SUM(Table1[[#This Row],[Total Sales]]-Table1[[#This Row],[Operating Profit]])</f>
        <v>121687</v>
      </c>
      <c r="X3727">
        <f>SUM(Table1[[#This Row],[Total Sales]]-Table1[[#This Row],[Cost]])</f>
        <v>40563</v>
      </c>
      <c r="Y3727">
        <f>SUM(Table1[[#This Row],[profit/loss]])/SUM(Table1[profit/loss])</f>
        <v>1.2212800548085367E-4</v>
      </c>
    </row>
    <row r="3728" spans="1:25" x14ac:dyDescent="0.3">
      <c r="A3728" t="s">
        <v>60</v>
      </c>
      <c r="B3728" t="s">
        <v>17</v>
      </c>
      <c r="C3728">
        <v>1185732</v>
      </c>
      <c r="D3728" s="9">
        <v>44514</v>
      </c>
      <c r="E3728" s="8" t="str">
        <f>TEXT(Table1[[#This Row],[Invoice Date]],"dd-mm-yyyy")</f>
        <v>14-11-2021</v>
      </c>
      <c r="F3728" s="1" t="str">
        <f t="shared" si="232"/>
        <v>November</v>
      </c>
      <c r="G3728" s="1" t="str">
        <f t="shared" si="233"/>
        <v>2021</v>
      </c>
      <c r="H3728" s="1" t="str">
        <f t="shared" si="234"/>
        <v>Sunday</v>
      </c>
      <c r="I3728" s="1" t="str">
        <f t="shared" si="235"/>
        <v>14</v>
      </c>
      <c r="J3728" t="s">
        <v>14</v>
      </c>
      <c r="K3728" t="s">
        <v>128</v>
      </c>
      <c r="L3728" t="s">
        <v>129</v>
      </c>
      <c r="M3728" t="s">
        <v>20</v>
      </c>
      <c r="N3728">
        <v>55</v>
      </c>
      <c r="O3728">
        <v>275</v>
      </c>
      <c r="P3728">
        <v>151250</v>
      </c>
      <c r="Q3728">
        <v>37813</v>
      </c>
      <c r="R3728">
        <v>0.25</v>
      </c>
      <c r="S3728" t="s">
        <v>17</v>
      </c>
      <c r="T3728" t="str">
        <f>IF(Table1[[#This Row],[Units Sold]]&gt; 700,"High Units","low Units")</f>
        <v>low Units</v>
      </c>
      <c r="U3728">
        <f>SUM(Table1[[#This Row],[Operating Profit]])/SUM(Table1[Operating Profit])*100</f>
        <v>1.1384824276428073E-2</v>
      </c>
      <c r="V3728">
        <f>SUM(Table1[[#This Row],[Price per Unit]]*Table1[[#This Row],[Units Sold]])</f>
        <v>15125</v>
      </c>
      <c r="W3728">
        <f>SUM(Table1[[#This Row],[Total Sales]]-Table1[[#This Row],[Operating Profit]])</f>
        <v>113437</v>
      </c>
      <c r="X3728">
        <f>SUM(Table1[[#This Row],[Total Sales]]-Table1[[#This Row],[Cost]])</f>
        <v>37813</v>
      </c>
      <c r="Y3728">
        <f>SUM(Table1[[#This Row],[profit/loss]])/SUM(Table1[profit/loss])</f>
        <v>1.1384824276428074E-4</v>
      </c>
    </row>
    <row r="3729" spans="1:25" x14ac:dyDescent="0.3">
      <c r="A3729" t="s">
        <v>60</v>
      </c>
      <c r="B3729" t="s">
        <v>17</v>
      </c>
      <c r="C3729">
        <v>1185732</v>
      </c>
      <c r="D3729" s="9">
        <v>44514</v>
      </c>
      <c r="E3729" s="8" t="str">
        <f>TEXT(Table1[[#This Row],[Invoice Date]],"dd-mm-yyyy")</f>
        <v>14-11-2021</v>
      </c>
      <c r="F3729" s="1" t="str">
        <f t="shared" si="232"/>
        <v>November</v>
      </c>
      <c r="G3729" s="1" t="str">
        <f t="shared" si="233"/>
        <v>2021</v>
      </c>
      <c r="H3729" s="1" t="str">
        <f t="shared" si="234"/>
        <v>Sunday</v>
      </c>
      <c r="I3729" s="1" t="str">
        <f t="shared" si="235"/>
        <v>14</v>
      </c>
      <c r="J3729" t="s">
        <v>14</v>
      </c>
      <c r="K3729" t="s">
        <v>128</v>
      </c>
      <c r="L3729" t="s">
        <v>129</v>
      </c>
      <c r="M3729" t="s">
        <v>21</v>
      </c>
      <c r="N3729">
        <v>65</v>
      </c>
      <c r="O3729">
        <v>250</v>
      </c>
      <c r="P3729">
        <v>162500</v>
      </c>
      <c r="Q3729">
        <v>40625</v>
      </c>
      <c r="R3729">
        <v>0.25</v>
      </c>
      <c r="S3729" t="s">
        <v>17</v>
      </c>
      <c r="T3729" t="str">
        <f>IF(Table1[[#This Row],[Units Sold]]&gt; 700,"High Units","low Units")</f>
        <v>low Units</v>
      </c>
      <c r="U3729">
        <f>SUM(Table1[[#This Row],[Operating Profit]])/SUM(Table1[Operating Profit])*100</f>
        <v>1.2231467649482731E-2</v>
      </c>
      <c r="V3729">
        <f>SUM(Table1[[#This Row],[Price per Unit]]*Table1[[#This Row],[Units Sold]])</f>
        <v>16250</v>
      </c>
      <c r="W3729">
        <f>SUM(Table1[[#This Row],[Total Sales]]-Table1[[#This Row],[Operating Profit]])</f>
        <v>121875</v>
      </c>
      <c r="X3729">
        <f>SUM(Table1[[#This Row],[Total Sales]]-Table1[[#This Row],[Cost]])</f>
        <v>40625</v>
      </c>
      <c r="Y3729">
        <f>SUM(Table1[[#This Row],[profit/loss]])/SUM(Table1[profit/loss])</f>
        <v>1.223146764948273E-4</v>
      </c>
    </row>
    <row r="3730" spans="1:25" x14ac:dyDescent="0.3">
      <c r="A3730" t="s">
        <v>60</v>
      </c>
      <c r="B3730" t="s">
        <v>17</v>
      </c>
      <c r="C3730">
        <v>1185732</v>
      </c>
      <c r="D3730" s="9">
        <v>44514</v>
      </c>
      <c r="E3730" s="8" t="str">
        <f>TEXT(Table1[[#This Row],[Invoice Date]],"dd-mm-yyyy")</f>
        <v>14-11-2021</v>
      </c>
      <c r="F3730" s="1" t="str">
        <f t="shared" si="232"/>
        <v>November</v>
      </c>
      <c r="G3730" s="1" t="str">
        <f t="shared" si="233"/>
        <v>2021</v>
      </c>
      <c r="H3730" s="1" t="str">
        <f t="shared" si="234"/>
        <v>Sunday</v>
      </c>
      <c r="I3730" s="1" t="str">
        <f t="shared" si="235"/>
        <v>14</v>
      </c>
      <c r="J3730" t="s">
        <v>14</v>
      </c>
      <c r="K3730" t="s">
        <v>128</v>
      </c>
      <c r="L3730" t="s">
        <v>129</v>
      </c>
      <c r="M3730" t="s">
        <v>22</v>
      </c>
      <c r="N3730">
        <v>70</v>
      </c>
      <c r="O3730">
        <v>350</v>
      </c>
      <c r="P3730">
        <v>245000</v>
      </c>
      <c r="Q3730">
        <v>73500</v>
      </c>
      <c r="R3730">
        <v>0.3</v>
      </c>
      <c r="S3730" t="s">
        <v>17</v>
      </c>
      <c r="T3730" t="str">
        <f>IF(Table1[[#This Row],[Units Sold]]&gt; 700,"High Units","low Units")</f>
        <v>low Units</v>
      </c>
      <c r="U3730">
        <f>SUM(Table1[[#This Row],[Operating Profit]])/SUM(Table1[Operating Profit])*100</f>
        <v>2.212954762429491E-2</v>
      </c>
      <c r="V3730">
        <f>SUM(Table1[[#This Row],[Price per Unit]]*Table1[[#This Row],[Units Sold]])</f>
        <v>24500</v>
      </c>
      <c r="W3730">
        <f>SUM(Table1[[#This Row],[Total Sales]]-Table1[[#This Row],[Operating Profit]])</f>
        <v>171500</v>
      </c>
      <c r="X3730">
        <f>SUM(Table1[[#This Row],[Total Sales]]-Table1[[#This Row],[Cost]])</f>
        <v>73500</v>
      </c>
      <c r="Y3730">
        <f>SUM(Table1[[#This Row],[profit/loss]])/SUM(Table1[profit/loss])</f>
        <v>2.2129547624294909E-4</v>
      </c>
    </row>
    <row r="3731" spans="1:25" x14ac:dyDescent="0.3">
      <c r="A3731" t="s">
        <v>60</v>
      </c>
      <c r="B3731" t="s">
        <v>17</v>
      </c>
      <c r="C3731">
        <v>1185732</v>
      </c>
      <c r="D3731" s="9">
        <v>44543</v>
      </c>
      <c r="E3731" s="8" t="str">
        <f>TEXT(Table1[[#This Row],[Invoice Date]],"dd-mm-yyyy")</f>
        <v>13-12-2021</v>
      </c>
      <c r="F3731" s="1" t="str">
        <f t="shared" si="232"/>
        <v>December</v>
      </c>
      <c r="G3731" s="1" t="str">
        <f t="shared" si="233"/>
        <v>2021</v>
      </c>
      <c r="H3731" s="1" t="str">
        <f t="shared" si="234"/>
        <v>Monday</v>
      </c>
      <c r="I3731" s="1" t="str">
        <f t="shared" si="235"/>
        <v>13</v>
      </c>
      <c r="J3731" t="s">
        <v>14</v>
      </c>
      <c r="K3731" t="s">
        <v>128</v>
      </c>
      <c r="L3731" t="s">
        <v>129</v>
      </c>
      <c r="M3731" t="s">
        <v>16</v>
      </c>
      <c r="N3731">
        <v>65</v>
      </c>
      <c r="O3731">
        <v>575</v>
      </c>
      <c r="P3731">
        <v>373750</v>
      </c>
      <c r="Q3731">
        <v>112125</v>
      </c>
      <c r="R3731">
        <v>0.3</v>
      </c>
      <c r="S3731" t="s">
        <v>17</v>
      </c>
      <c r="T3731" t="str">
        <f>IF(Table1[[#This Row],[Units Sold]]&gt; 700,"High Units","low Units")</f>
        <v>low Units</v>
      </c>
      <c r="U3731">
        <f>SUM(Table1[[#This Row],[Operating Profit]])/SUM(Table1[Operating Profit])*100</f>
        <v>3.3758850712572334E-2</v>
      </c>
      <c r="V3731">
        <f>SUM(Table1[[#This Row],[Price per Unit]]*Table1[[#This Row],[Units Sold]])</f>
        <v>37375</v>
      </c>
      <c r="W3731">
        <f>SUM(Table1[[#This Row],[Total Sales]]-Table1[[#This Row],[Operating Profit]])</f>
        <v>261625</v>
      </c>
      <c r="X3731">
        <f>SUM(Table1[[#This Row],[Total Sales]]-Table1[[#This Row],[Cost]])</f>
        <v>112125</v>
      </c>
      <c r="Y3731">
        <f>SUM(Table1[[#This Row],[profit/loss]])/SUM(Table1[profit/loss])</f>
        <v>3.3758850712572335E-4</v>
      </c>
    </row>
    <row r="3732" spans="1:25" x14ac:dyDescent="0.3">
      <c r="A3732" t="s">
        <v>60</v>
      </c>
      <c r="B3732" t="s">
        <v>17</v>
      </c>
      <c r="C3732">
        <v>1185732</v>
      </c>
      <c r="D3732" s="9">
        <v>44543</v>
      </c>
      <c r="E3732" s="8" t="str">
        <f>TEXT(Table1[[#This Row],[Invoice Date]],"dd-mm-yyyy")</f>
        <v>13-12-2021</v>
      </c>
      <c r="F3732" s="1" t="str">
        <f t="shared" si="232"/>
        <v>December</v>
      </c>
      <c r="G3732" s="1" t="str">
        <f t="shared" si="233"/>
        <v>2021</v>
      </c>
      <c r="H3732" s="1" t="str">
        <f t="shared" si="234"/>
        <v>Monday</v>
      </c>
      <c r="I3732" s="1" t="str">
        <f t="shared" si="235"/>
        <v>13</v>
      </c>
      <c r="J3732" t="s">
        <v>14</v>
      </c>
      <c r="K3732" t="s">
        <v>128</v>
      </c>
      <c r="L3732" t="s">
        <v>129</v>
      </c>
      <c r="M3732" t="s">
        <v>18</v>
      </c>
      <c r="N3732">
        <v>55</v>
      </c>
      <c r="O3732">
        <v>375</v>
      </c>
      <c r="P3732">
        <v>206250</v>
      </c>
      <c r="Q3732">
        <v>61875</v>
      </c>
      <c r="R3732">
        <v>0.3</v>
      </c>
      <c r="S3732" t="s">
        <v>17</v>
      </c>
      <c r="T3732" t="str">
        <f>IF(Table1[[#This Row],[Units Sold]]&gt; 700,"High Units","low Units")</f>
        <v>low Units</v>
      </c>
      <c r="U3732">
        <f>SUM(Table1[[#This Row],[Operating Profit]])/SUM(Table1[Operating Profit])*100</f>
        <v>1.8629466112289082E-2</v>
      </c>
      <c r="V3732">
        <f>SUM(Table1[[#This Row],[Price per Unit]]*Table1[[#This Row],[Units Sold]])</f>
        <v>20625</v>
      </c>
      <c r="W3732">
        <f>SUM(Table1[[#This Row],[Total Sales]]-Table1[[#This Row],[Operating Profit]])</f>
        <v>144375</v>
      </c>
      <c r="X3732">
        <f>SUM(Table1[[#This Row],[Total Sales]]-Table1[[#This Row],[Cost]])</f>
        <v>61875</v>
      </c>
      <c r="Y3732">
        <f>SUM(Table1[[#This Row],[profit/loss]])/SUM(Table1[profit/loss])</f>
        <v>1.8629466112289082E-4</v>
      </c>
    </row>
    <row r="3733" spans="1:25" x14ac:dyDescent="0.3">
      <c r="A3733" t="s">
        <v>60</v>
      </c>
      <c r="B3733" t="s">
        <v>17</v>
      </c>
      <c r="C3733">
        <v>1185732</v>
      </c>
      <c r="D3733" s="9">
        <v>44543</v>
      </c>
      <c r="E3733" s="8" t="str">
        <f>TEXT(Table1[[#This Row],[Invoice Date]],"dd-mm-yyyy")</f>
        <v>13-12-2021</v>
      </c>
      <c r="F3733" s="1" t="str">
        <f t="shared" si="232"/>
        <v>December</v>
      </c>
      <c r="G3733" s="1" t="str">
        <f t="shared" si="233"/>
        <v>2021</v>
      </c>
      <c r="H3733" s="1" t="str">
        <f t="shared" si="234"/>
        <v>Monday</v>
      </c>
      <c r="I3733" s="1" t="str">
        <f t="shared" si="235"/>
        <v>13</v>
      </c>
      <c r="J3733" t="s">
        <v>14</v>
      </c>
      <c r="K3733" t="s">
        <v>128</v>
      </c>
      <c r="L3733" t="s">
        <v>129</v>
      </c>
      <c r="M3733" t="s">
        <v>19</v>
      </c>
      <c r="N3733">
        <v>55</v>
      </c>
      <c r="O3733">
        <v>350</v>
      </c>
      <c r="P3733">
        <v>192500</v>
      </c>
      <c r="Q3733">
        <v>48125</v>
      </c>
      <c r="R3733">
        <v>0.25</v>
      </c>
      <c r="S3733" t="s">
        <v>17</v>
      </c>
      <c r="T3733" t="str">
        <f>IF(Table1[[#This Row],[Units Sold]]&gt; 700,"High Units","low Units")</f>
        <v>low Units</v>
      </c>
      <c r="U3733">
        <f>SUM(Table1[[#This Row],[Operating Profit]])/SUM(Table1[Operating Profit])*100</f>
        <v>1.4489584754002621E-2</v>
      </c>
      <c r="V3733">
        <f>SUM(Table1[[#This Row],[Price per Unit]]*Table1[[#This Row],[Units Sold]])</f>
        <v>19250</v>
      </c>
      <c r="W3733">
        <f>SUM(Table1[[#This Row],[Total Sales]]-Table1[[#This Row],[Operating Profit]])</f>
        <v>144375</v>
      </c>
      <c r="X3733">
        <f>SUM(Table1[[#This Row],[Total Sales]]-Table1[[#This Row],[Cost]])</f>
        <v>48125</v>
      </c>
      <c r="Y3733">
        <f>SUM(Table1[[#This Row],[profit/loss]])/SUM(Table1[profit/loss])</f>
        <v>1.448958475400262E-4</v>
      </c>
    </row>
    <row r="3734" spans="1:25" x14ac:dyDescent="0.3">
      <c r="A3734" t="s">
        <v>60</v>
      </c>
      <c r="B3734" t="s">
        <v>17</v>
      </c>
      <c r="C3734">
        <v>1185732</v>
      </c>
      <c r="D3734" s="9">
        <v>44543</v>
      </c>
      <c r="E3734" s="8" t="str">
        <f>TEXT(Table1[[#This Row],[Invoice Date]],"dd-mm-yyyy")</f>
        <v>13-12-2021</v>
      </c>
      <c r="F3734" s="1" t="str">
        <f t="shared" si="232"/>
        <v>December</v>
      </c>
      <c r="G3734" s="1" t="str">
        <f t="shared" si="233"/>
        <v>2021</v>
      </c>
      <c r="H3734" s="1" t="str">
        <f t="shared" si="234"/>
        <v>Monday</v>
      </c>
      <c r="I3734" s="1" t="str">
        <f t="shared" si="235"/>
        <v>13</v>
      </c>
      <c r="J3734" t="s">
        <v>14</v>
      </c>
      <c r="K3734" t="s">
        <v>128</v>
      </c>
      <c r="L3734" t="s">
        <v>129</v>
      </c>
      <c r="M3734" t="s">
        <v>20</v>
      </c>
      <c r="N3734">
        <v>55</v>
      </c>
      <c r="O3734">
        <v>300</v>
      </c>
      <c r="P3734">
        <v>165000</v>
      </c>
      <c r="Q3734">
        <v>41250</v>
      </c>
      <c r="R3734">
        <v>0.25</v>
      </c>
      <c r="S3734" t="s">
        <v>17</v>
      </c>
      <c r="T3734" t="str">
        <f>IF(Table1[[#This Row],[Units Sold]]&gt; 700,"High Units","low Units")</f>
        <v>low Units</v>
      </c>
      <c r="U3734">
        <f>SUM(Table1[[#This Row],[Operating Profit]])/SUM(Table1[Operating Profit])*100</f>
        <v>1.2419644074859387E-2</v>
      </c>
      <c r="V3734">
        <f>SUM(Table1[[#This Row],[Price per Unit]]*Table1[[#This Row],[Units Sold]])</f>
        <v>16500</v>
      </c>
      <c r="W3734">
        <f>SUM(Table1[[#This Row],[Total Sales]]-Table1[[#This Row],[Operating Profit]])</f>
        <v>123750</v>
      </c>
      <c r="X3734">
        <f>SUM(Table1[[#This Row],[Total Sales]]-Table1[[#This Row],[Cost]])</f>
        <v>41250</v>
      </c>
      <c r="Y3734">
        <f>SUM(Table1[[#This Row],[profit/loss]])/SUM(Table1[profit/loss])</f>
        <v>1.2419644074859387E-4</v>
      </c>
    </row>
    <row r="3735" spans="1:25" x14ac:dyDescent="0.3">
      <c r="A3735" t="s">
        <v>60</v>
      </c>
      <c r="B3735" t="s">
        <v>17</v>
      </c>
      <c r="C3735">
        <v>1185732</v>
      </c>
      <c r="D3735" s="9">
        <v>44543</v>
      </c>
      <c r="E3735" s="8" t="str">
        <f>TEXT(Table1[[#This Row],[Invoice Date]],"dd-mm-yyyy")</f>
        <v>13-12-2021</v>
      </c>
      <c r="F3735" s="1" t="str">
        <f t="shared" si="232"/>
        <v>December</v>
      </c>
      <c r="G3735" s="1" t="str">
        <f t="shared" si="233"/>
        <v>2021</v>
      </c>
      <c r="H3735" s="1" t="str">
        <f t="shared" si="234"/>
        <v>Monday</v>
      </c>
      <c r="I3735" s="1" t="str">
        <f t="shared" si="235"/>
        <v>13</v>
      </c>
      <c r="J3735" t="s">
        <v>14</v>
      </c>
      <c r="K3735" t="s">
        <v>128</v>
      </c>
      <c r="L3735" t="s">
        <v>129</v>
      </c>
      <c r="M3735" t="s">
        <v>21</v>
      </c>
      <c r="N3735">
        <v>65</v>
      </c>
      <c r="O3735">
        <v>300</v>
      </c>
      <c r="P3735">
        <v>195000</v>
      </c>
      <c r="Q3735">
        <v>48750</v>
      </c>
      <c r="R3735">
        <v>0.25</v>
      </c>
      <c r="S3735" t="s">
        <v>17</v>
      </c>
      <c r="T3735" t="str">
        <f>IF(Table1[[#This Row],[Units Sold]]&gt; 700,"High Units","low Units")</f>
        <v>low Units</v>
      </c>
      <c r="U3735">
        <f>SUM(Table1[[#This Row],[Operating Profit]])/SUM(Table1[Operating Profit])*100</f>
        <v>1.4677761179379276E-2</v>
      </c>
      <c r="V3735">
        <f>SUM(Table1[[#This Row],[Price per Unit]]*Table1[[#This Row],[Units Sold]])</f>
        <v>19500</v>
      </c>
      <c r="W3735">
        <f>SUM(Table1[[#This Row],[Total Sales]]-Table1[[#This Row],[Operating Profit]])</f>
        <v>146250</v>
      </c>
      <c r="X3735">
        <f>SUM(Table1[[#This Row],[Total Sales]]-Table1[[#This Row],[Cost]])</f>
        <v>48750</v>
      </c>
      <c r="Y3735">
        <f>SUM(Table1[[#This Row],[profit/loss]])/SUM(Table1[profit/loss])</f>
        <v>1.4677761179379277E-4</v>
      </c>
    </row>
    <row r="3736" spans="1:25" x14ac:dyDescent="0.3">
      <c r="A3736" t="s">
        <v>60</v>
      </c>
      <c r="B3736" t="s">
        <v>17</v>
      </c>
      <c r="C3736">
        <v>1185732</v>
      </c>
      <c r="D3736" s="9">
        <v>44543</v>
      </c>
      <c r="E3736" s="8" t="str">
        <f>TEXT(Table1[[#This Row],[Invoice Date]],"dd-mm-yyyy")</f>
        <v>13-12-2021</v>
      </c>
      <c r="F3736" s="1" t="str">
        <f t="shared" si="232"/>
        <v>December</v>
      </c>
      <c r="G3736" s="1" t="str">
        <f t="shared" si="233"/>
        <v>2021</v>
      </c>
      <c r="H3736" s="1" t="str">
        <f t="shared" si="234"/>
        <v>Monday</v>
      </c>
      <c r="I3736" s="1" t="str">
        <f t="shared" si="235"/>
        <v>13</v>
      </c>
      <c r="J3736" t="s">
        <v>14</v>
      </c>
      <c r="K3736" t="s">
        <v>128</v>
      </c>
      <c r="L3736" t="s">
        <v>129</v>
      </c>
      <c r="M3736" t="s">
        <v>22</v>
      </c>
      <c r="N3736">
        <v>70</v>
      </c>
      <c r="O3736">
        <v>400</v>
      </c>
      <c r="P3736">
        <v>280000</v>
      </c>
      <c r="Q3736">
        <v>84000</v>
      </c>
      <c r="R3736">
        <v>0.3</v>
      </c>
      <c r="S3736" t="s">
        <v>17</v>
      </c>
      <c r="T3736" t="str">
        <f>IF(Table1[[#This Row],[Units Sold]]&gt; 700,"High Units","low Units")</f>
        <v>low Units</v>
      </c>
      <c r="U3736">
        <f>SUM(Table1[[#This Row],[Operating Profit]])/SUM(Table1[Operating Profit])*100</f>
        <v>2.5290911570622753E-2</v>
      </c>
      <c r="V3736">
        <f>SUM(Table1[[#This Row],[Price per Unit]]*Table1[[#This Row],[Units Sold]])</f>
        <v>28000</v>
      </c>
      <c r="W3736">
        <f>SUM(Table1[[#This Row],[Total Sales]]-Table1[[#This Row],[Operating Profit]])</f>
        <v>196000</v>
      </c>
      <c r="X3736">
        <f>SUM(Table1[[#This Row],[Total Sales]]-Table1[[#This Row],[Cost]])</f>
        <v>84000</v>
      </c>
      <c r="Y3736">
        <f>SUM(Table1[[#This Row],[profit/loss]])/SUM(Table1[profit/loss])</f>
        <v>2.5290911570622753E-4</v>
      </c>
    </row>
    <row r="3737" spans="1:25" x14ac:dyDescent="0.3">
      <c r="A3737" t="s">
        <v>60</v>
      </c>
      <c r="B3737" t="s">
        <v>17</v>
      </c>
      <c r="C3737">
        <v>1185732</v>
      </c>
      <c r="D3737" s="9">
        <v>44210</v>
      </c>
      <c r="E3737" s="8" t="str">
        <f>TEXT(Table1[[#This Row],[Invoice Date]],"dd-mm-yyyy")</f>
        <v>14-01-2021</v>
      </c>
      <c r="F3737" s="1" t="str">
        <f t="shared" si="232"/>
        <v>January</v>
      </c>
      <c r="G3737" s="1" t="str">
        <f t="shared" si="233"/>
        <v>2021</v>
      </c>
      <c r="H3737" s="1" t="str">
        <f t="shared" si="234"/>
        <v>Thursday</v>
      </c>
      <c r="I3737" s="1" t="str">
        <f t="shared" si="235"/>
        <v>14</v>
      </c>
      <c r="J3737" t="s">
        <v>14</v>
      </c>
      <c r="K3737" t="s">
        <v>128</v>
      </c>
      <c r="L3737" t="s">
        <v>129</v>
      </c>
      <c r="M3737" t="s">
        <v>16</v>
      </c>
      <c r="N3737">
        <v>45</v>
      </c>
      <c r="O3737">
        <v>525</v>
      </c>
      <c r="P3737">
        <v>236250</v>
      </c>
      <c r="Q3737">
        <v>106313</v>
      </c>
      <c r="R3737">
        <v>0.45</v>
      </c>
      <c r="S3737" t="s">
        <v>17</v>
      </c>
      <c r="T3737" t="str">
        <f>IF(Table1[[#This Row],[Units Sold]]&gt; 700,"High Units","low Units")</f>
        <v>low Units</v>
      </c>
      <c r="U3737">
        <f>SUM(Table1[[#This Row],[Operating Profit]])/SUM(Table1[Operating Profit])*100</f>
        <v>3.2008960497709724E-2</v>
      </c>
      <c r="V3737">
        <f>SUM(Table1[[#This Row],[Price per Unit]]*Table1[[#This Row],[Units Sold]])</f>
        <v>23625</v>
      </c>
      <c r="W3737">
        <f>SUM(Table1[[#This Row],[Total Sales]]-Table1[[#This Row],[Operating Profit]])</f>
        <v>129937</v>
      </c>
      <c r="X3737">
        <f>SUM(Table1[[#This Row],[Total Sales]]-Table1[[#This Row],[Cost]])</f>
        <v>106313</v>
      </c>
      <c r="Y3737">
        <f>SUM(Table1[[#This Row],[profit/loss]])/SUM(Table1[profit/loss])</f>
        <v>3.2008960497709724E-4</v>
      </c>
    </row>
    <row r="3738" spans="1:25" x14ac:dyDescent="0.3">
      <c r="A3738" t="s">
        <v>60</v>
      </c>
      <c r="B3738" t="s">
        <v>17</v>
      </c>
      <c r="C3738">
        <v>1185732</v>
      </c>
      <c r="D3738" s="9">
        <v>44210</v>
      </c>
      <c r="E3738" s="8" t="str">
        <f>TEXT(Table1[[#This Row],[Invoice Date]],"dd-mm-yyyy")</f>
        <v>14-01-2021</v>
      </c>
      <c r="F3738" s="1" t="str">
        <f t="shared" si="232"/>
        <v>January</v>
      </c>
      <c r="G3738" s="1" t="str">
        <f t="shared" si="233"/>
        <v>2021</v>
      </c>
      <c r="H3738" s="1" t="str">
        <f t="shared" si="234"/>
        <v>Thursday</v>
      </c>
      <c r="I3738" s="1" t="str">
        <f t="shared" si="235"/>
        <v>14</v>
      </c>
      <c r="J3738" t="s">
        <v>14</v>
      </c>
      <c r="K3738" t="s">
        <v>128</v>
      </c>
      <c r="L3738" t="s">
        <v>129</v>
      </c>
      <c r="M3738" t="s">
        <v>18</v>
      </c>
      <c r="N3738">
        <v>45</v>
      </c>
      <c r="O3738">
        <v>325</v>
      </c>
      <c r="P3738">
        <v>146250</v>
      </c>
      <c r="Q3738">
        <v>65813</v>
      </c>
      <c r="R3738">
        <v>0.45</v>
      </c>
      <c r="S3738" t="s">
        <v>17</v>
      </c>
      <c r="T3738" t="str">
        <f>IF(Table1[[#This Row],[Units Sold]]&gt; 700,"High Units","low Units")</f>
        <v>low Units</v>
      </c>
      <c r="U3738">
        <f>SUM(Table1[[#This Row],[Operating Profit]])/SUM(Table1[Operating Profit])*100</f>
        <v>1.9815128133302325E-2</v>
      </c>
      <c r="V3738">
        <f>SUM(Table1[[#This Row],[Price per Unit]]*Table1[[#This Row],[Units Sold]])</f>
        <v>14625</v>
      </c>
      <c r="W3738">
        <f>SUM(Table1[[#This Row],[Total Sales]]-Table1[[#This Row],[Operating Profit]])</f>
        <v>80437</v>
      </c>
      <c r="X3738">
        <f>SUM(Table1[[#This Row],[Total Sales]]-Table1[[#This Row],[Cost]])</f>
        <v>65813</v>
      </c>
      <c r="Y3738">
        <f>SUM(Table1[[#This Row],[profit/loss]])/SUM(Table1[profit/loss])</f>
        <v>1.9815128133302326E-4</v>
      </c>
    </row>
    <row r="3739" spans="1:25" x14ac:dyDescent="0.3">
      <c r="A3739" t="s">
        <v>60</v>
      </c>
      <c r="B3739" t="s">
        <v>17</v>
      </c>
      <c r="C3739">
        <v>1185732</v>
      </c>
      <c r="D3739" s="9">
        <v>44210</v>
      </c>
      <c r="E3739" s="8" t="str">
        <f>TEXT(Table1[[#This Row],[Invoice Date]],"dd-mm-yyyy")</f>
        <v>14-01-2021</v>
      </c>
      <c r="F3739" s="1" t="str">
        <f t="shared" si="232"/>
        <v>January</v>
      </c>
      <c r="G3739" s="1" t="str">
        <f t="shared" si="233"/>
        <v>2021</v>
      </c>
      <c r="H3739" s="1" t="str">
        <f t="shared" si="234"/>
        <v>Thursday</v>
      </c>
      <c r="I3739" s="1" t="str">
        <f t="shared" si="235"/>
        <v>14</v>
      </c>
      <c r="J3739" t="s">
        <v>14</v>
      </c>
      <c r="K3739" t="s">
        <v>128</v>
      </c>
      <c r="L3739" t="s">
        <v>129</v>
      </c>
      <c r="M3739" t="s">
        <v>19</v>
      </c>
      <c r="N3739">
        <v>35</v>
      </c>
      <c r="O3739">
        <v>325</v>
      </c>
      <c r="P3739">
        <v>113750</v>
      </c>
      <c r="Q3739">
        <v>39813</v>
      </c>
      <c r="R3739">
        <v>0.35</v>
      </c>
      <c r="S3739" t="s">
        <v>17</v>
      </c>
      <c r="T3739" t="str">
        <f>IF(Table1[[#This Row],[Units Sold]]&gt; 700,"High Units","low Units")</f>
        <v>low Units</v>
      </c>
      <c r="U3739">
        <f>SUM(Table1[[#This Row],[Operating Profit]])/SUM(Table1[Operating Profit])*100</f>
        <v>1.1986988837633378E-2</v>
      </c>
      <c r="V3739">
        <f>SUM(Table1[[#This Row],[Price per Unit]]*Table1[[#This Row],[Units Sold]])</f>
        <v>11375</v>
      </c>
      <c r="W3739">
        <f>SUM(Table1[[#This Row],[Total Sales]]-Table1[[#This Row],[Operating Profit]])</f>
        <v>73937</v>
      </c>
      <c r="X3739">
        <f>SUM(Table1[[#This Row],[Total Sales]]-Table1[[#This Row],[Cost]])</f>
        <v>39813</v>
      </c>
      <c r="Y3739">
        <f>SUM(Table1[[#This Row],[profit/loss]])/SUM(Table1[profit/loss])</f>
        <v>1.1986988837633377E-4</v>
      </c>
    </row>
    <row r="3740" spans="1:25" x14ac:dyDescent="0.3">
      <c r="A3740" t="s">
        <v>60</v>
      </c>
      <c r="B3740" t="s">
        <v>17</v>
      </c>
      <c r="C3740">
        <v>1185732</v>
      </c>
      <c r="D3740" s="9">
        <v>44210</v>
      </c>
      <c r="E3740" s="8" t="str">
        <f>TEXT(Table1[[#This Row],[Invoice Date]],"dd-mm-yyyy")</f>
        <v>14-01-2021</v>
      </c>
      <c r="F3740" s="1" t="str">
        <f t="shared" si="232"/>
        <v>January</v>
      </c>
      <c r="G3740" s="1" t="str">
        <f t="shared" si="233"/>
        <v>2021</v>
      </c>
      <c r="H3740" s="1" t="str">
        <f t="shared" si="234"/>
        <v>Thursday</v>
      </c>
      <c r="I3740" s="1" t="str">
        <f t="shared" si="235"/>
        <v>14</v>
      </c>
      <c r="J3740" t="s">
        <v>14</v>
      </c>
      <c r="K3740" t="s">
        <v>128</v>
      </c>
      <c r="L3740" t="s">
        <v>129</v>
      </c>
      <c r="M3740" t="s">
        <v>20</v>
      </c>
      <c r="N3740">
        <v>40</v>
      </c>
      <c r="O3740">
        <v>175</v>
      </c>
      <c r="P3740">
        <v>70000</v>
      </c>
      <c r="Q3740">
        <v>24500</v>
      </c>
      <c r="R3740">
        <v>0.35</v>
      </c>
      <c r="S3740" t="s">
        <v>17</v>
      </c>
      <c r="T3740" t="str">
        <f>IF(Table1[[#This Row],[Units Sold]]&gt; 700,"High Units","low Units")</f>
        <v>low Units</v>
      </c>
      <c r="U3740">
        <f>SUM(Table1[[#This Row],[Operating Profit]])/SUM(Table1[Operating Profit])*100</f>
        <v>7.3765158747649707E-3</v>
      </c>
      <c r="V3740">
        <f>SUM(Table1[[#This Row],[Price per Unit]]*Table1[[#This Row],[Units Sold]])</f>
        <v>7000</v>
      </c>
      <c r="W3740">
        <f>SUM(Table1[[#This Row],[Total Sales]]-Table1[[#This Row],[Operating Profit]])</f>
        <v>45500</v>
      </c>
      <c r="X3740">
        <f>SUM(Table1[[#This Row],[Total Sales]]-Table1[[#This Row],[Cost]])</f>
        <v>24500</v>
      </c>
      <c r="Y3740">
        <f>SUM(Table1[[#This Row],[profit/loss]])/SUM(Table1[profit/loss])</f>
        <v>7.3765158747649706E-5</v>
      </c>
    </row>
    <row r="3741" spans="1:25" x14ac:dyDescent="0.3">
      <c r="A3741" t="s">
        <v>60</v>
      </c>
      <c r="B3741" t="s">
        <v>17</v>
      </c>
      <c r="C3741">
        <v>1185732</v>
      </c>
      <c r="D3741" s="9">
        <v>44210</v>
      </c>
      <c r="E3741" s="8" t="str">
        <f>TEXT(Table1[[#This Row],[Invoice Date]],"dd-mm-yyyy")</f>
        <v>14-01-2021</v>
      </c>
      <c r="F3741" s="1" t="str">
        <f t="shared" si="232"/>
        <v>January</v>
      </c>
      <c r="G3741" s="1" t="str">
        <f t="shared" si="233"/>
        <v>2021</v>
      </c>
      <c r="H3741" s="1" t="str">
        <f t="shared" si="234"/>
        <v>Thursday</v>
      </c>
      <c r="I3741" s="1" t="str">
        <f t="shared" si="235"/>
        <v>14</v>
      </c>
      <c r="J3741" t="s">
        <v>14</v>
      </c>
      <c r="K3741" t="s">
        <v>128</v>
      </c>
      <c r="L3741" t="s">
        <v>129</v>
      </c>
      <c r="M3741" t="s">
        <v>21</v>
      </c>
      <c r="N3741">
        <v>55</v>
      </c>
      <c r="O3741">
        <v>225</v>
      </c>
      <c r="P3741">
        <v>123750</v>
      </c>
      <c r="Q3741">
        <v>43313</v>
      </c>
      <c r="R3741">
        <v>0.35</v>
      </c>
      <c r="S3741" t="s">
        <v>17</v>
      </c>
      <c r="T3741" t="str">
        <f>IF(Table1[[#This Row],[Units Sold]]&gt; 700,"High Units","low Units")</f>
        <v>low Units</v>
      </c>
      <c r="U3741">
        <f>SUM(Table1[[#This Row],[Operating Profit]])/SUM(Table1[Operating Profit])*100</f>
        <v>1.304077681974266E-2</v>
      </c>
      <c r="V3741">
        <f>SUM(Table1[[#This Row],[Price per Unit]]*Table1[[#This Row],[Units Sold]])</f>
        <v>12375</v>
      </c>
      <c r="W3741">
        <f>SUM(Table1[[#This Row],[Total Sales]]-Table1[[#This Row],[Operating Profit]])</f>
        <v>80437</v>
      </c>
      <c r="X3741">
        <f>SUM(Table1[[#This Row],[Total Sales]]-Table1[[#This Row],[Cost]])</f>
        <v>43313</v>
      </c>
      <c r="Y3741">
        <f>SUM(Table1[[#This Row],[profit/loss]])/SUM(Table1[profit/loss])</f>
        <v>1.304077681974266E-4</v>
      </c>
    </row>
    <row r="3742" spans="1:25" x14ac:dyDescent="0.3">
      <c r="A3742" t="s">
        <v>60</v>
      </c>
      <c r="B3742" t="s">
        <v>17</v>
      </c>
      <c r="C3742">
        <v>1185732</v>
      </c>
      <c r="D3742" s="9">
        <v>44210</v>
      </c>
      <c r="E3742" s="8" t="str">
        <f>TEXT(Table1[[#This Row],[Invoice Date]],"dd-mm-yyyy")</f>
        <v>14-01-2021</v>
      </c>
      <c r="F3742" s="1" t="str">
        <f t="shared" si="232"/>
        <v>January</v>
      </c>
      <c r="G3742" s="1" t="str">
        <f t="shared" si="233"/>
        <v>2021</v>
      </c>
      <c r="H3742" s="1" t="str">
        <f t="shared" si="234"/>
        <v>Thursday</v>
      </c>
      <c r="I3742" s="1" t="str">
        <f t="shared" si="235"/>
        <v>14</v>
      </c>
      <c r="J3742" t="s">
        <v>14</v>
      </c>
      <c r="K3742" t="s">
        <v>128</v>
      </c>
      <c r="L3742" t="s">
        <v>129</v>
      </c>
      <c r="M3742" t="s">
        <v>22</v>
      </c>
      <c r="N3742">
        <v>45</v>
      </c>
      <c r="O3742">
        <v>325</v>
      </c>
      <c r="P3742">
        <v>146250</v>
      </c>
      <c r="Q3742">
        <v>58500</v>
      </c>
      <c r="R3742">
        <v>0.4</v>
      </c>
      <c r="S3742" t="s">
        <v>17</v>
      </c>
      <c r="T3742" t="str">
        <f>IF(Table1[[#This Row],[Units Sold]]&gt; 700,"High Units","low Units")</f>
        <v>low Units</v>
      </c>
      <c r="U3742">
        <f>SUM(Table1[[#This Row],[Operating Profit]])/SUM(Table1[Operating Profit])*100</f>
        <v>1.7613313415255131E-2</v>
      </c>
      <c r="V3742">
        <f>SUM(Table1[[#This Row],[Price per Unit]]*Table1[[#This Row],[Units Sold]])</f>
        <v>14625</v>
      </c>
      <c r="W3742">
        <f>SUM(Table1[[#This Row],[Total Sales]]-Table1[[#This Row],[Operating Profit]])</f>
        <v>87750</v>
      </c>
      <c r="X3742">
        <f>SUM(Table1[[#This Row],[Total Sales]]-Table1[[#This Row],[Cost]])</f>
        <v>58500</v>
      </c>
      <c r="Y3742">
        <f>SUM(Table1[[#This Row],[profit/loss]])/SUM(Table1[profit/loss])</f>
        <v>1.7613313415255132E-4</v>
      </c>
    </row>
    <row r="3743" spans="1:25" x14ac:dyDescent="0.3">
      <c r="A3743" t="s">
        <v>60</v>
      </c>
      <c r="B3743" t="s">
        <v>17</v>
      </c>
      <c r="C3743">
        <v>1185732</v>
      </c>
      <c r="D3743" s="9">
        <v>44239</v>
      </c>
      <c r="E3743" s="8" t="str">
        <f>TEXT(Table1[[#This Row],[Invoice Date]],"dd-mm-yyyy")</f>
        <v>12-02-2021</v>
      </c>
      <c r="F3743" s="1" t="str">
        <f t="shared" si="232"/>
        <v>February</v>
      </c>
      <c r="G3743" s="1" t="str">
        <f t="shared" si="233"/>
        <v>2021</v>
      </c>
      <c r="H3743" s="1" t="str">
        <f t="shared" si="234"/>
        <v>Friday</v>
      </c>
      <c r="I3743" s="1" t="str">
        <f t="shared" si="235"/>
        <v>12</v>
      </c>
      <c r="J3743" t="s">
        <v>14</v>
      </c>
      <c r="K3743" t="s">
        <v>128</v>
      </c>
      <c r="L3743" t="s">
        <v>129</v>
      </c>
      <c r="M3743" t="s">
        <v>16</v>
      </c>
      <c r="N3743">
        <v>45</v>
      </c>
      <c r="O3743">
        <v>575</v>
      </c>
      <c r="P3743">
        <v>258750</v>
      </c>
      <c r="Q3743">
        <v>116438</v>
      </c>
      <c r="R3743">
        <v>0.45</v>
      </c>
      <c r="S3743" t="s">
        <v>17</v>
      </c>
      <c r="T3743" t="str">
        <f>IF(Table1[[#This Row],[Units Sold]]&gt; 700,"High Units","low Units")</f>
        <v>low Units</v>
      </c>
      <c r="U3743">
        <f>SUM(Table1[[#This Row],[Operating Profit]])/SUM(Table1[Operating Profit])*100</f>
        <v>3.5057418588811576E-2</v>
      </c>
      <c r="V3743">
        <f>SUM(Table1[[#This Row],[Price per Unit]]*Table1[[#This Row],[Units Sold]])</f>
        <v>25875</v>
      </c>
      <c r="W3743">
        <f>SUM(Table1[[#This Row],[Total Sales]]-Table1[[#This Row],[Operating Profit]])</f>
        <v>142312</v>
      </c>
      <c r="X3743">
        <f>SUM(Table1[[#This Row],[Total Sales]]-Table1[[#This Row],[Cost]])</f>
        <v>116438</v>
      </c>
      <c r="Y3743">
        <f>SUM(Table1[[#This Row],[profit/loss]])/SUM(Table1[profit/loss])</f>
        <v>3.5057418588811575E-4</v>
      </c>
    </row>
    <row r="3744" spans="1:25" x14ac:dyDescent="0.3">
      <c r="A3744" t="s">
        <v>60</v>
      </c>
      <c r="B3744" t="s">
        <v>17</v>
      </c>
      <c r="C3744">
        <v>1185732</v>
      </c>
      <c r="D3744" s="9">
        <v>44239</v>
      </c>
      <c r="E3744" s="8" t="str">
        <f>TEXT(Table1[[#This Row],[Invoice Date]],"dd-mm-yyyy")</f>
        <v>12-02-2021</v>
      </c>
      <c r="F3744" s="1" t="str">
        <f t="shared" si="232"/>
        <v>February</v>
      </c>
      <c r="G3744" s="1" t="str">
        <f t="shared" si="233"/>
        <v>2021</v>
      </c>
      <c r="H3744" s="1" t="str">
        <f t="shared" si="234"/>
        <v>Friday</v>
      </c>
      <c r="I3744" s="1" t="str">
        <f t="shared" si="235"/>
        <v>12</v>
      </c>
      <c r="J3744" t="s">
        <v>14</v>
      </c>
      <c r="K3744" t="s">
        <v>128</v>
      </c>
      <c r="L3744" t="s">
        <v>129</v>
      </c>
      <c r="M3744" t="s">
        <v>18</v>
      </c>
      <c r="N3744">
        <v>45</v>
      </c>
      <c r="O3744">
        <v>225</v>
      </c>
      <c r="P3744">
        <v>101250</v>
      </c>
      <c r="Q3744">
        <v>45563</v>
      </c>
      <c r="R3744">
        <v>0.45</v>
      </c>
      <c r="S3744" t="s">
        <v>17</v>
      </c>
      <c r="T3744" t="str">
        <f>IF(Table1[[#This Row],[Units Sold]]&gt; 700,"High Units","low Units")</f>
        <v>low Units</v>
      </c>
      <c r="U3744">
        <f>SUM(Table1[[#This Row],[Operating Profit]])/SUM(Table1[Operating Profit])*100</f>
        <v>1.3718211951098624E-2</v>
      </c>
      <c r="V3744">
        <f>SUM(Table1[[#This Row],[Price per Unit]]*Table1[[#This Row],[Units Sold]])</f>
        <v>10125</v>
      </c>
      <c r="W3744">
        <f>SUM(Table1[[#This Row],[Total Sales]]-Table1[[#This Row],[Operating Profit]])</f>
        <v>55687</v>
      </c>
      <c r="X3744">
        <f>SUM(Table1[[#This Row],[Total Sales]]-Table1[[#This Row],[Cost]])</f>
        <v>45563</v>
      </c>
      <c r="Y3744">
        <f>SUM(Table1[[#This Row],[profit/loss]])/SUM(Table1[profit/loss])</f>
        <v>1.3718211951098625E-4</v>
      </c>
    </row>
    <row r="3745" spans="1:25" x14ac:dyDescent="0.3">
      <c r="A3745" t="s">
        <v>60</v>
      </c>
      <c r="B3745" t="s">
        <v>17</v>
      </c>
      <c r="C3745">
        <v>1185732</v>
      </c>
      <c r="D3745" s="9">
        <v>44239</v>
      </c>
      <c r="E3745" s="8" t="str">
        <f>TEXT(Table1[[#This Row],[Invoice Date]],"dd-mm-yyyy")</f>
        <v>12-02-2021</v>
      </c>
      <c r="F3745" s="1" t="str">
        <f t="shared" si="232"/>
        <v>February</v>
      </c>
      <c r="G3745" s="1" t="str">
        <f t="shared" si="233"/>
        <v>2021</v>
      </c>
      <c r="H3745" s="1" t="str">
        <f t="shared" si="234"/>
        <v>Friday</v>
      </c>
      <c r="I3745" s="1" t="str">
        <f t="shared" si="235"/>
        <v>12</v>
      </c>
      <c r="J3745" t="s">
        <v>14</v>
      </c>
      <c r="K3745" t="s">
        <v>128</v>
      </c>
      <c r="L3745" t="s">
        <v>129</v>
      </c>
      <c r="M3745" t="s">
        <v>19</v>
      </c>
      <c r="N3745">
        <v>35</v>
      </c>
      <c r="O3745">
        <v>275</v>
      </c>
      <c r="P3745">
        <v>96250</v>
      </c>
      <c r="Q3745">
        <v>33688</v>
      </c>
      <c r="R3745">
        <v>0.35</v>
      </c>
      <c r="S3745" t="s">
        <v>17</v>
      </c>
      <c r="T3745" t="str">
        <f>IF(Table1[[#This Row],[Units Sold]]&gt; 700,"High Units","low Units")</f>
        <v>low Units</v>
      </c>
      <c r="U3745">
        <f>SUM(Table1[[#This Row],[Operating Profit]])/SUM(Table1[Operating Profit])*100</f>
        <v>1.0142859868942136E-2</v>
      </c>
      <c r="V3745">
        <f>SUM(Table1[[#This Row],[Price per Unit]]*Table1[[#This Row],[Units Sold]])</f>
        <v>9625</v>
      </c>
      <c r="W3745">
        <f>SUM(Table1[[#This Row],[Total Sales]]-Table1[[#This Row],[Operating Profit]])</f>
        <v>62562</v>
      </c>
      <c r="X3745">
        <f>SUM(Table1[[#This Row],[Total Sales]]-Table1[[#This Row],[Cost]])</f>
        <v>33688</v>
      </c>
      <c r="Y3745">
        <f>SUM(Table1[[#This Row],[profit/loss]])/SUM(Table1[profit/loss])</f>
        <v>1.0142859868942135E-4</v>
      </c>
    </row>
    <row r="3746" spans="1:25" x14ac:dyDescent="0.3">
      <c r="A3746" t="s">
        <v>60</v>
      </c>
      <c r="B3746" t="s">
        <v>17</v>
      </c>
      <c r="C3746">
        <v>1185732</v>
      </c>
      <c r="D3746" s="9">
        <v>44239</v>
      </c>
      <c r="E3746" s="8" t="str">
        <f>TEXT(Table1[[#This Row],[Invoice Date]],"dd-mm-yyyy")</f>
        <v>12-02-2021</v>
      </c>
      <c r="F3746" s="1" t="str">
        <f t="shared" si="232"/>
        <v>February</v>
      </c>
      <c r="G3746" s="1" t="str">
        <f t="shared" si="233"/>
        <v>2021</v>
      </c>
      <c r="H3746" s="1" t="str">
        <f t="shared" si="234"/>
        <v>Friday</v>
      </c>
      <c r="I3746" s="1" t="str">
        <f t="shared" si="235"/>
        <v>12</v>
      </c>
      <c r="J3746" t="s">
        <v>14</v>
      </c>
      <c r="K3746" t="s">
        <v>130</v>
      </c>
      <c r="L3746" t="s">
        <v>131</v>
      </c>
      <c r="M3746" t="s">
        <v>20</v>
      </c>
      <c r="N3746">
        <v>40</v>
      </c>
      <c r="O3746">
        <v>150</v>
      </c>
      <c r="P3746">
        <v>60000</v>
      </c>
      <c r="Q3746">
        <v>21000</v>
      </c>
      <c r="R3746">
        <v>0.35</v>
      </c>
      <c r="S3746" t="s">
        <v>17</v>
      </c>
      <c r="T3746" t="str">
        <f>IF(Table1[[#This Row],[Units Sold]]&gt; 700,"High Units","low Units")</f>
        <v>low Units</v>
      </c>
      <c r="U3746">
        <f>SUM(Table1[[#This Row],[Operating Profit]])/SUM(Table1[Operating Profit])*100</f>
        <v>6.3227278926556883E-3</v>
      </c>
      <c r="V3746">
        <f>SUM(Table1[[#This Row],[Price per Unit]]*Table1[[#This Row],[Units Sold]])</f>
        <v>6000</v>
      </c>
      <c r="W3746">
        <f>SUM(Table1[[#This Row],[Total Sales]]-Table1[[#This Row],[Operating Profit]])</f>
        <v>39000</v>
      </c>
      <c r="X3746">
        <f>SUM(Table1[[#This Row],[Total Sales]]-Table1[[#This Row],[Cost]])</f>
        <v>21000</v>
      </c>
      <c r="Y3746">
        <f>SUM(Table1[[#This Row],[profit/loss]])/SUM(Table1[profit/loss])</f>
        <v>6.3227278926556883E-5</v>
      </c>
    </row>
    <row r="3747" spans="1:25" x14ac:dyDescent="0.3">
      <c r="A3747" t="s">
        <v>60</v>
      </c>
      <c r="B3747" t="s">
        <v>17</v>
      </c>
      <c r="C3747">
        <v>1185732</v>
      </c>
      <c r="D3747" s="9">
        <v>44239</v>
      </c>
      <c r="E3747" s="8" t="str">
        <f>TEXT(Table1[[#This Row],[Invoice Date]],"dd-mm-yyyy")</f>
        <v>12-02-2021</v>
      </c>
      <c r="F3747" s="1" t="str">
        <f t="shared" si="232"/>
        <v>February</v>
      </c>
      <c r="G3747" s="1" t="str">
        <f t="shared" si="233"/>
        <v>2021</v>
      </c>
      <c r="H3747" s="1" t="str">
        <f t="shared" si="234"/>
        <v>Friday</v>
      </c>
      <c r="I3747" s="1" t="str">
        <f t="shared" si="235"/>
        <v>12</v>
      </c>
      <c r="J3747" t="s">
        <v>14</v>
      </c>
      <c r="K3747" t="s">
        <v>130</v>
      </c>
      <c r="L3747" t="s">
        <v>131</v>
      </c>
      <c r="M3747" t="s">
        <v>21</v>
      </c>
      <c r="N3747">
        <v>55</v>
      </c>
      <c r="O3747">
        <v>225</v>
      </c>
      <c r="P3747">
        <v>123750</v>
      </c>
      <c r="Q3747">
        <v>43313</v>
      </c>
      <c r="R3747">
        <v>0.35</v>
      </c>
      <c r="S3747" t="s">
        <v>17</v>
      </c>
      <c r="T3747" t="str">
        <f>IF(Table1[[#This Row],[Units Sold]]&gt; 700,"High Units","low Units")</f>
        <v>low Units</v>
      </c>
      <c r="U3747">
        <f>SUM(Table1[[#This Row],[Operating Profit]])/SUM(Table1[Operating Profit])*100</f>
        <v>1.304077681974266E-2</v>
      </c>
      <c r="V3747">
        <f>SUM(Table1[[#This Row],[Price per Unit]]*Table1[[#This Row],[Units Sold]])</f>
        <v>12375</v>
      </c>
      <c r="W3747">
        <f>SUM(Table1[[#This Row],[Total Sales]]-Table1[[#This Row],[Operating Profit]])</f>
        <v>80437</v>
      </c>
      <c r="X3747">
        <f>SUM(Table1[[#This Row],[Total Sales]]-Table1[[#This Row],[Cost]])</f>
        <v>43313</v>
      </c>
      <c r="Y3747">
        <f>SUM(Table1[[#This Row],[profit/loss]])/SUM(Table1[profit/loss])</f>
        <v>1.304077681974266E-4</v>
      </c>
    </row>
    <row r="3748" spans="1:25" x14ac:dyDescent="0.3">
      <c r="A3748" t="s">
        <v>60</v>
      </c>
      <c r="B3748" t="s">
        <v>17</v>
      </c>
      <c r="C3748">
        <v>1185732</v>
      </c>
      <c r="D3748" s="9">
        <v>44239</v>
      </c>
      <c r="E3748" s="8" t="str">
        <f>TEXT(Table1[[#This Row],[Invoice Date]],"dd-mm-yyyy")</f>
        <v>12-02-2021</v>
      </c>
      <c r="F3748" s="1" t="str">
        <f t="shared" si="232"/>
        <v>February</v>
      </c>
      <c r="G3748" s="1" t="str">
        <f t="shared" si="233"/>
        <v>2021</v>
      </c>
      <c r="H3748" s="1" t="str">
        <f t="shared" si="234"/>
        <v>Friday</v>
      </c>
      <c r="I3748" s="1" t="str">
        <f t="shared" si="235"/>
        <v>12</v>
      </c>
      <c r="J3748" t="s">
        <v>14</v>
      </c>
      <c r="K3748" t="s">
        <v>130</v>
      </c>
      <c r="L3748" t="s">
        <v>131</v>
      </c>
      <c r="M3748" t="s">
        <v>22</v>
      </c>
      <c r="N3748">
        <v>45</v>
      </c>
      <c r="O3748">
        <v>325</v>
      </c>
      <c r="P3748">
        <v>146250</v>
      </c>
      <c r="Q3748">
        <v>58500</v>
      </c>
      <c r="R3748">
        <v>0.4</v>
      </c>
      <c r="S3748" t="s">
        <v>17</v>
      </c>
      <c r="T3748" t="str">
        <f>IF(Table1[[#This Row],[Units Sold]]&gt; 700,"High Units","low Units")</f>
        <v>low Units</v>
      </c>
      <c r="U3748">
        <f>SUM(Table1[[#This Row],[Operating Profit]])/SUM(Table1[Operating Profit])*100</f>
        <v>1.7613313415255131E-2</v>
      </c>
      <c r="V3748">
        <f>SUM(Table1[[#This Row],[Price per Unit]]*Table1[[#This Row],[Units Sold]])</f>
        <v>14625</v>
      </c>
      <c r="W3748">
        <f>SUM(Table1[[#This Row],[Total Sales]]-Table1[[#This Row],[Operating Profit]])</f>
        <v>87750</v>
      </c>
      <c r="X3748">
        <f>SUM(Table1[[#This Row],[Total Sales]]-Table1[[#This Row],[Cost]])</f>
        <v>58500</v>
      </c>
      <c r="Y3748">
        <f>SUM(Table1[[#This Row],[profit/loss]])/SUM(Table1[profit/loss])</f>
        <v>1.7613313415255132E-4</v>
      </c>
    </row>
    <row r="3749" spans="1:25" x14ac:dyDescent="0.3">
      <c r="A3749" t="s">
        <v>60</v>
      </c>
      <c r="B3749" t="s">
        <v>17</v>
      </c>
      <c r="C3749">
        <v>1185732</v>
      </c>
      <c r="D3749" s="9">
        <v>44265</v>
      </c>
      <c r="E3749" s="8" t="str">
        <f>TEXT(Table1[[#This Row],[Invoice Date]],"dd-mm-yyyy")</f>
        <v>10-03-2021</v>
      </c>
      <c r="F3749" s="1" t="str">
        <f t="shared" si="232"/>
        <v>March</v>
      </c>
      <c r="G3749" s="1" t="str">
        <f t="shared" si="233"/>
        <v>2021</v>
      </c>
      <c r="H3749" s="1" t="str">
        <f t="shared" si="234"/>
        <v>Wednesday</v>
      </c>
      <c r="I3749" s="1" t="str">
        <f t="shared" si="235"/>
        <v>10</v>
      </c>
      <c r="J3749" t="s">
        <v>14</v>
      </c>
      <c r="K3749" t="s">
        <v>130</v>
      </c>
      <c r="L3749" t="s">
        <v>131</v>
      </c>
      <c r="M3749" t="s">
        <v>16</v>
      </c>
      <c r="N3749">
        <v>45</v>
      </c>
      <c r="O3749">
        <v>545</v>
      </c>
      <c r="P3749">
        <v>245250</v>
      </c>
      <c r="Q3749">
        <v>110363</v>
      </c>
      <c r="R3749">
        <v>0.45</v>
      </c>
      <c r="S3749" t="s">
        <v>17</v>
      </c>
      <c r="T3749" t="str">
        <f>IF(Table1[[#This Row],[Units Sold]]&gt; 700,"High Units","low Units")</f>
        <v>low Units</v>
      </c>
      <c r="U3749">
        <f>SUM(Table1[[#This Row],[Operating Profit]])/SUM(Table1[Operating Profit])*100</f>
        <v>3.3228343734150463E-2</v>
      </c>
      <c r="V3749">
        <f>SUM(Table1[[#This Row],[Price per Unit]]*Table1[[#This Row],[Units Sold]])</f>
        <v>24525</v>
      </c>
      <c r="W3749">
        <f>SUM(Table1[[#This Row],[Total Sales]]-Table1[[#This Row],[Operating Profit]])</f>
        <v>134887</v>
      </c>
      <c r="X3749">
        <f>SUM(Table1[[#This Row],[Total Sales]]-Table1[[#This Row],[Cost]])</f>
        <v>110363</v>
      </c>
      <c r="Y3749">
        <f>SUM(Table1[[#This Row],[profit/loss]])/SUM(Table1[profit/loss])</f>
        <v>3.3228343734150465E-4</v>
      </c>
    </row>
    <row r="3750" spans="1:25" x14ac:dyDescent="0.3">
      <c r="A3750" t="s">
        <v>60</v>
      </c>
      <c r="B3750" t="s">
        <v>17</v>
      </c>
      <c r="C3750">
        <v>1185732</v>
      </c>
      <c r="D3750" s="9">
        <v>44265</v>
      </c>
      <c r="E3750" s="8" t="str">
        <f>TEXT(Table1[[#This Row],[Invoice Date]],"dd-mm-yyyy")</f>
        <v>10-03-2021</v>
      </c>
      <c r="F3750" s="1" t="str">
        <f t="shared" si="232"/>
        <v>March</v>
      </c>
      <c r="G3750" s="1" t="str">
        <f t="shared" si="233"/>
        <v>2021</v>
      </c>
      <c r="H3750" s="1" t="str">
        <f t="shared" si="234"/>
        <v>Wednesday</v>
      </c>
      <c r="I3750" s="1" t="str">
        <f t="shared" si="235"/>
        <v>10</v>
      </c>
      <c r="J3750" t="s">
        <v>14</v>
      </c>
      <c r="K3750" t="s">
        <v>130</v>
      </c>
      <c r="L3750" t="s">
        <v>131</v>
      </c>
      <c r="M3750" t="s">
        <v>18</v>
      </c>
      <c r="N3750">
        <v>45</v>
      </c>
      <c r="O3750">
        <v>250</v>
      </c>
      <c r="P3750">
        <v>112500</v>
      </c>
      <c r="Q3750">
        <v>50625</v>
      </c>
      <c r="R3750">
        <v>0.45</v>
      </c>
      <c r="S3750" t="s">
        <v>17</v>
      </c>
      <c r="T3750" t="str">
        <f>IF(Table1[[#This Row],[Units Sold]]&gt; 700,"High Units","low Units")</f>
        <v>low Units</v>
      </c>
      <c r="U3750">
        <f>SUM(Table1[[#This Row],[Operating Profit]])/SUM(Table1[Operating Profit])*100</f>
        <v>1.5242290455509249E-2</v>
      </c>
      <c r="V3750">
        <f>SUM(Table1[[#This Row],[Price per Unit]]*Table1[[#This Row],[Units Sold]])</f>
        <v>11250</v>
      </c>
      <c r="W3750">
        <f>SUM(Table1[[#This Row],[Total Sales]]-Table1[[#This Row],[Operating Profit]])</f>
        <v>61875</v>
      </c>
      <c r="X3750">
        <f>SUM(Table1[[#This Row],[Total Sales]]-Table1[[#This Row],[Cost]])</f>
        <v>50625</v>
      </c>
      <c r="Y3750">
        <f>SUM(Table1[[#This Row],[profit/loss]])/SUM(Table1[profit/loss])</f>
        <v>1.5242290455509249E-4</v>
      </c>
    </row>
    <row r="3751" spans="1:25" x14ac:dyDescent="0.3">
      <c r="A3751" t="s">
        <v>60</v>
      </c>
      <c r="B3751" t="s">
        <v>17</v>
      </c>
      <c r="C3751">
        <v>1185732</v>
      </c>
      <c r="D3751" s="9">
        <v>44265</v>
      </c>
      <c r="E3751" s="8" t="str">
        <f>TEXT(Table1[[#This Row],[Invoice Date]],"dd-mm-yyyy")</f>
        <v>10-03-2021</v>
      </c>
      <c r="F3751" s="1" t="str">
        <f t="shared" si="232"/>
        <v>March</v>
      </c>
      <c r="G3751" s="1" t="str">
        <f t="shared" si="233"/>
        <v>2021</v>
      </c>
      <c r="H3751" s="1" t="str">
        <f t="shared" si="234"/>
        <v>Wednesday</v>
      </c>
      <c r="I3751" s="1" t="str">
        <f t="shared" si="235"/>
        <v>10</v>
      </c>
      <c r="J3751" t="s">
        <v>14</v>
      </c>
      <c r="K3751" t="s">
        <v>130</v>
      </c>
      <c r="L3751" t="s">
        <v>131</v>
      </c>
      <c r="M3751" t="s">
        <v>19</v>
      </c>
      <c r="N3751">
        <v>35</v>
      </c>
      <c r="O3751">
        <v>275</v>
      </c>
      <c r="P3751">
        <v>96250</v>
      </c>
      <c r="Q3751">
        <v>33688</v>
      </c>
      <c r="R3751">
        <v>0.35</v>
      </c>
      <c r="S3751" t="s">
        <v>17</v>
      </c>
      <c r="T3751" t="str">
        <f>IF(Table1[[#This Row],[Units Sold]]&gt; 700,"High Units","low Units")</f>
        <v>low Units</v>
      </c>
      <c r="U3751">
        <f>SUM(Table1[[#This Row],[Operating Profit]])/SUM(Table1[Operating Profit])*100</f>
        <v>1.0142859868942136E-2</v>
      </c>
      <c r="V3751">
        <f>SUM(Table1[[#This Row],[Price per Unit]]*Table1[[#This Row],[Units Sold]])</f>
        <v>9625</v>
      </c>
      <c r="W3751">
        <f>SUM(Table1[[#This Row],[Total Sales]]-Table1[[#This Row],[Operating Profit]])</f>
        <v>62562</v>
      </c>
      <c r="X3751">
        <f>SUM(Table1[[#This Row],[Total Sales]]-Table1[[#This Row],[Cost]])</f>
        <v>33688</v>
      </c>
      <c r="Y3751">
        <f>SUM(Table1[[#This Row],[profit/loss]])/SUM(Table1[profit/loss])</f>
        <v>1.0142859868942135E-4</v>
      </c>
    </row>
    <row r="3752" spans="1:25" x14ac:dyDescent="0.3">
      <c r="A3752" t="s">
        <v>60</v>
      </c>
      <c r="B3752" t="s">
        <v>17</v>
      </c>
      <c r="C3752">
        <v>1185732</v>
      </c>
      <c r="D3752" s="9">
        <v>44265</v>
      </c>
      <c r="E3752" s="8" t="str">
        <f>TEXT(Table1[[#This Row],[Invoice Date]],"dd-mm-yyyy")</f>
        <v>10-03-2021</v>
      </c>
      <c r="F3752" s="1" t="str">
        <f t="shared" si="232"/>
        <v>March</v>
      </c>
      <c r="G3752" s="1" t="str">
        <f t="shared" si="233"/>
        <v>2021</v>
      </c>
      <c r="H3752" s="1" t="str">
        <f t="shared" si="234"/>
        <v>Wednesday</v>
      </c>
      <c r="I3752" s="1" t="str">
        <f t="shared" si="235"/>
        <v>10</v>
      </c>
      <c r="J3752" t="s">
        <v>14</v>
      </c>
      <c r="K3752" t="s">
        <v>130</v>
      </c>
      <c r="L3752" t="s">
        <v>131</v>
      </c>
      <c r="M3752" t="s">
        <v>20</v>
      </c>
      <c r="N3752">
        <v>40</v>
      </c>
      <c r="O3752">
        <v>125</v>
      </c>
      <c r="P3752">
        <v>50000</v>
      </c>
      <c r="Q3752">
        <v>17500</v>
      </c>
      <c r="R3752">
        <v>0.35</v>
      </c>
      <c r="S3752" t="s">
        <v>17</v>
      </c>
      <c r="T3752" t="str">
        <f>IF(Table1[[#This Row],[Units Sold]]&gt; 700,"High Units","low Units")</f>
        <v>low Units</v>
      </c>
      <c r="U3752">
        <f>SUM(Table1[[#This Row],[Operating Profit]])/SUM(Table1[Operating Profit])*100</f>
        <v>5.2689399105464076E-3</v>
      </c>
      <c r="V3752">
        <f>SUM(Table1[[#This Row],[Price per Unit]]*Table1[[#This Row],[Units Sold]])</f>
        <v>5000</v>
      </c>
      <c r="W3752">
        <f>SUM(Table1[[#This Row],[Total Sales]]-Table1[[#This Row],[Operating Profit]])</f>
        <v>32500</v>
      </c>
      <c r="X3752">
        <f>SUM(Table1[[#This Row],[Total Sales]]-Table1[[#This Row],[Cost]])</f>
        <v>17500</v>
      </c>
      <c r="Y3752">
        <f>SUM(Table1[[#This Row],[profit/loss]])/SUM(Table1[profit/loss])</f>
        <v>5.2689399105464074E-5</v>
      </c>
    </row>
    <row r="3753" spans="1:25" x14ac:dyDescent="0.3">
      <c r="A3753" t="s">
        <v>60</v>
      </c>
      <c r="B3753" t="s">
        <v>17</v>
      </c>
      <c r="C3753">
        <v>1185732</v>
      </c>
      <c r="D3753" s="9">
        <v>44265</v>
      </c>
      <c r="E3753" s="8" t="str">
        <f>TEXT(Table1[[#This Row],[Invoice Date]],"dd-mm-yyyy")</f>
        <v>10-03-2021</v>
      </c>
      <c r="F3753" s="1" t="str">
        <f t="shared" si="232"/>
        <v>March</v>
      </c>
      <c r="G3753" s="1" t="str">
        <f t="shared" si="233"/>
        <v>2021</v>
      </c>
      <c r="H3753" s="1" t="str">
        <f t="shared" si="234"/>
        <v>Wednesday</v>
      </c>
      <c r="I3753" s="1" t="str">
        <f t="shared" si="235"/>
        <v>10</v>
      </c>
      <c r="J3753" t="s">
        <v>14</v>
      </c>
      <c r="K3753" t="s">
        <v>130</v>
      </c>
      <c r="L3753" t="s">
        <v>131</v>
      </c>
      <c r="M3753" t="s">
        <v>21</v>
      </c>
      <c r="N3753">
        <v>55</v>
      </c>
      <c r="O3753">
        <v>175</v>
      </c>
      <c r="P3753">
        <v>96250</v>
      </c>
      <c r="Q3753">
        <v>33688</v>
      </c>
      <c r="R3753">
        <v>0.35</v>
      </c>
      <c r="S3753" t="s">
        <v>17</v>
      </c>
      <c r="T3753" t="str">
        <f>IF(Table1[[#This Row],[Units Sold]]&gt; 700,"High Units","low Units")</f>
        <v>low Units</v>
      </c>
      <c r="U3753">
        <f>SUM(Table1[[#This Row],[Operating Profit]])/SUM(Table1[Operating Profit])*100</f>
        <v>1.0142859868942136E-2</v>
      </c>
      <c r="V3753">
        <f>SUM(Table1[[#This Row],[Price per Unit]]*Table1[[#This Row],[Units Sold]])</f>
        <v>9625</v>
      </c>
      <c r="W3753">
        <f>SUM(Table1[[#This Row],[Total Sales]]-Table1[[#This Row],[Operating Profit]])</f>
        <v>62562</v>
      </c>
      <c r="X3753">
        <f>SUM(Table1[[#This Row],[Total Sales]]-Table1[[#This Row],[Cost]])</f>
        <v>33688</v>
      </c>
      <c r="Y3753">
        <f>SUM(Table1[[#This Row],[profit/loss]])/SUM(Table1[profit/loss])</f>
        <v>1.0142859868942135E-4</v>
      </c>
    </row>
    <row r="3754" spans="1:25" x14ac:dyDescent="0.3">
      <c r="A3754" t="s">
        <v>60</v>
      </c>
      <c r="B3754" t="s">
        <v>17</v>
      </c>
      <c r="C3754">
        <v>1185732</v>
      </c>
      <c r="D3754" s="9">
        <v>44265</v>
      </c>
      <c r="E3754" s="8" t="str">
        <f>TEXT(Table1[[#This Row],[Invoice Date]],"dd-mm-yyyy")</f>
        <v>10-03-2021</v>
      </c>
      <c r="F3754" s="1" t="str">
        <f t="shared" si="232"/>
        <v>March</v>
      </c>
      <c r="G3754" s="1" t="str">
        <f t="shared" si="233"/>
        <v>2021</v>
      </c>
      <c r="H3754" s="1" t="str">
        <f t="shared" si="234"/>
        <v>Wednesday</v>
      </c>
      <c r="I3754" s="1" t="str">
        <f t="shared" si="235"/>
        <v>10</v>
      </c>
      <c r="J3754" t="s">
        <v>14</v>
      </c>
      <c r="K3754" t="s">
        <v>130</v>
      </c>
      <c r="L3754" t="s">
        <v>131</v>
      </c>
      <c r="M3754" t="s">
        <v>22</v>
      </c>
      <c r="N3754">
        <v>45</v>
      </c>
      <c r="O3754">
        <v>275</v>
      </c>
      <c r="P3754">
        <v>123750</v>
      </c>
      <c r="Q3754">
        <v>49500</v>
      </c>
      <c r="R3754">
        <v>0.4</v>
      </c>
      <c r="S3754" t="s">
        <v>17</v>
      </c>
      <c r="T3754" t="str">
        <f>IF(Table1[[#This Row],[Units Sold]]&gt; 700,"High Units","low Units")</f>
        <v>low Units</v>
      </c>
      <c r="U3754">
        <f>SUM(Table1[[#This Row],[Operating Profit]])/SUM(Table1[Operating Profit])*100</f>
        <v>1.4903572889831266E-2</v>
      </c>
      <c r="V3754">
        <f>SUM(Table1[[#This Row],[Price per Unit]]*Table1[[#This Row],[Units Sold]])</f>
        <v>12375</v>
      </c>
      <c r="W3754">
        <f>SUM(Table1[[#This Row],[Total Sales]]-Table1[[#This Row],[Operating Profit]])</f>
        <v>74250</v>
      </c>
      <c r="X3754">
        <f>SUM(Table1[[#This Row],[Total Sales]]-Table1[[#This Row],[Cost]])</f>
        <v>49500</v>
      </c>
      <c r="Y3754">
        <f>SUM(Table1[[#This Row],[profit/loss]])/SUM(Table1[profit/loss])</f>
        <v>1.4903572889831266E-4</v>
      </c>
    </row>
    <row r="3755" spans="1:25" x14ac:dyDescent="0.3">
      <c r="A3755" t="s">
        <v>60</v>
      </c>
      <c r="B3755" t="s">
        <v>17</v>
      </c>
      <c r="C3755">
        <v>1185732</v>
      </c>
      <c r="D3755" s="9">
        <v>44297</v>
      </c>
      <c r="E3755" s="8" t="str">
        <f>TEXT(Table1[[#This Row],[Invoice Date]],"dd-mm-yyyy")</f>
        <v>11-04-2021</v>
      </c>
      <c r="F3755" s="1" t="str">
        <f t="shared" si="232"/>
        <v>April</v>
      </c>
      <c r="G3755" s="1" t="str">
        <f t="shared" si="233"/>
        <v>2021</v>
      </c>
      <c r="H3755" s="1" t="str">
        <f t="shared" si="234"/>
        <v>Sunday</v>
      </c>
      <c r="I3755" s="1" t="str">
        <f t="shared" si="235"/>
        <v>11</v>
      </c>
      <c r="J3755" t="s">
        <v>14</v>
      </c>
      <c r="K3755" t="s">
        <v>130</v>
      </c>
      <c r="L3755" t="s">
        <v>131</v>
      </c>
      <c r="M3755" t="s">
        <v>16</v>
      </c>
      <c r="N3755">
        <v>45</v>
      </c>
      <c r="O3755">
        <v>525</v>
      </c>
      <c r="P3755">
        <v>236250</v>
      </c>
      <c r="Q3755">
        <v>106313</v>
      </c>
      <c r="R3755">
        <v>0.45</v>
      </c>
      <c r="S3755" t="s">
        <v>17</v>
      </c>
      <c r="T3755" t="str">
        <f>IF(Table1[[#This Row],[Units Sold]]&gt; 700,"High Units","low Units")</f>
        <v>low Units</v>
      </c>
      <c r="U3755">
        <f>SUM(Table1[[#This Row],[Operating Profit]])/SUM(Table1[Operating Profit])*100</f>
        <v>3.2008960497709724E-2</v>
      </c>
      <c r="V3755">
        <f>SUM(Table1[[#This Row],[Price per Unit]]*Table1[[#This Row],[Units Sold]])</f>
        <v>23625</v>
      </c>
      <c r="W3755">
        <f>SUM(Table1[[#This Row],[Total Sales]]-Table1[[#This Row],[Operating Profit]])</f>
        <v>129937</v>
      </c>
      <c r="X3755">
        <f>SUM(Table1[[#This Row],[Total Sales]]-Table1[[#This Row],[Cost]])</f>
        <v>106313</v>
      </c>
      <c r="Y3755">
        <f>SUM(Table1[[#This Row],[profit/loss]])/SUM(Table1[profit/loss])</f>
        <v>3.2008960497709724E-4</v>
      </c>
    </row>
    <row r="3756" spans="1:25" x14ac:dyDescent="0.3">
      <c r="A3756" t="s">
        <v>60</v>
      </c>
      <c r="B3756" t="s">
        <v>17</v>
      </c>
      <c r="C3756">
        <v>1185732</v>
      </c>
      <c r="D3756" s="9">
        <v>44297</v>
      </c>
      <c r="E3756" s="8" t="str">
        <f>TEXT(Table1[[#This Row],[Invoice Date]],"dd-mm-yyyy")</f>
        <v>11-04-2021</v>
      </c>
      <c r="F3756" s="1" t="str">
        <f t="shared" si="232"/>
        <v>April</v>
      </c>
      <c r="G3756" s="1" t="str">
        <f t="shared" si="233"/>
        <v>2021</v>
      </c>
      <c r="H3756" s="1" t="str">
        <f t="shared" si="234"/>
        <v>Sunday</v>
      </c>
      <c r="I3756" s="1" t="str">
        <f t="shared" si="235"/>
        <v>11</v>
      </c>
      <c r="J3756" t="s">
        <v>14</v>
      </c>
      <c r="K3756" t="s">
        <v>130</v>
      </c>
      <c r="L3756" t="s">
        <v>131</v>
      </c>
      <c r="M3756" t="s">
        <v>18</v>
      </c>
      <c r="N3756">
        <v>45</v>
      </c>
      <c r="O3756">
        <v>225</v>
      </c>
      <c r="P3756">
        <v>101250</v>
      </c>
      <c r="Q3756">
        <v>45563</v>
      </c>
      <c r="R3756">
        <v>0.45</v>
      </c>
      <c r="S3756" t="s">
        <v>17</v>
      </c>
      <c r="T3756" t="str">
        <f>IF(Table1[[#This Row],[Units Sold]]&gt; 700,"High Units","low Units")</f>
        <v>low Units</v>
      </c>
      <c r="U3756">
        <f>SUM(Table1[[#This Row],[Operating Profit]])/SUM(Table1[Operating Profit])*100</f>
        <v>1.3718211951098624E-2</v>
      </c>
      <c r="V3756">
        <f>SUM(Table1[[#This Row],[Price per Unit]]*Table1[[#This Row],[Units Sold]])</f>
        <v>10125</v>
      </c>
      <c r="W3756">
        <f>SUM(Table1[[#This Row],[Total Sales]]-Table1[[#This Row],[Operating Profit]])</f>
        <v>55687</v>
      </c>
      <c r="X3756">
        <f>SUM(Table1[[#This Row],[Total Sales]]-Table1[[#This Row],[Cost]])</f>
        <v>45563</v>
      </c>
      <c r="Y3756">
        <f>SUM(Table1[[#This Row],[profit/loss]])/SUM(Table1[profit/loss])</f>
        <v>1.3718211951098625E-4</v>
      </c>
    </row>
    <row r="3757" spans="1:25" x14ac:dyDescent="0.3">
      <c r="A3757" t="s">
        <v>60</v>
      </c>
      <c r="B3757" t="s">
        <v>17</v>
      </c>
      <c r="C3757">
        <v>1185732</v>
      </c>
      <c r="D3757" s="9">
        <v>44297</v>
      </c>
      <c r="E3757" s="8" t="str">
        <f>TEXT(Table1[[#This Row],[Invoice Date]],"dd-mm-yyyy")</f>
        <v>11-04-2021</v>
      </c>
      <c r="F3757" s="1" t="str">
        <f t="shared" si="232"/>
        <v>April</v>
      </c>
      <c r="G3757" s="1" t="str">
        <f t="shared" si="233"/>
        <v>2021</v>
      </c>
      <c r="H3757" s="1" t="str">
        <f t="shared" si="234"/>
        <v>Sunday</v>
      </c>
      <c r="I3757" s="1" t="str">
        <f t="shared" si="235"/>
        <v>11</v>
      </c>
      <c r="J3757" t="s">
        <v>14</v>
      </c>
      <c r="K3757" t="s">
        <v>130</v>
      </c>
      <c r="L3757" t="s">
        <v>131</v>
      </c>
      <c r="M3757" t="s">
        <v>19</v>
      </c>
      <c r="N3757">
        <v>35</v>
      </c>
      <c r="O3757">
        <v>225</v>
      </c>
      <c r="P3757">
        <v>78750</v>
      </c>
      <c r="Q3757">
        <v>27563</v>
      </c>
      <c r="R3757">
        <v>0.35</v>
      </c>
      <c r="S3757" t="s">
        <v>17</v>
      </c>
      <c r="T3757" t="str">
        <f>IF(Table1[[#This Row],[Units Sold]]&gt; 700,"High Units","low Units")</f>
        <v>low Units</v>
      </c>
      <c r="U3757">
        <f>SUM(Table1[[#This Row],[Operating Profit]])/SUM(Table1[Operating Profit])*100</f>
        <v>8.2987309002508919E-3</v>
      </c>
      <c r="V3757">
        <f>SUM(Table1[[#This Row],[Price per Unit]]*Table1[[#This Row],[Units Sold]])</f>
        <v>7875</v>
      </c>
      <c r="W3757">
        <f>SUM(Table1[[#This Row],[Total Sales]]-Table1[[#This Row],[Operating Profit]])</f>
        <v>51187</v>
      </c>
      <c r="X3757">
        <f>SUM(Table1[[#This Row],[Total Sales]]-Table1[[#This Row],[Cost]])</f>
        <v>27563</v>
      </c>
      <c r="Y3757">
        <f>SUM(Table1[[#This Row],[profit/loss]])/SUM(Table1[profit/loss])</f>
        <v>8.298730900250892E-5</v>
      </c>
    </row>
    <row r="3758" spans="1:25" x14ac:dyDescent="0.3">
      <c r="A3758" t="s">
        <v>60</v>
      </c>
      <c r="B3758" t="s">
        <v>17</v>
      </c>
      <c r="C3758">
        <v>1185732</v>
      </c>
      <c r="D3758" s="9">
        <v>44297</v>
      </c>
      <c r="E3758" s="8" t="str">
        <f>TEXT(Table1[[#This Row],[Invoice Date]],"dd-mm-yyyy")</f>
        <v>11-04-2021</v>
      </c>
      <c r="F3758" s="1" t="str">
        <f t="shared" si="232"/>
        <v>April</v>
      </c>
      <c r="G3758" s="1" t="str">
        <f t="shared" si="233"/>
        <v>2021</v>
      </c>
      <c r="H3758" s="1" t="str">
        <f t="shared" si="234"/>
        <v>Sunday</v>
      </c>
      <c r="I3758" s="1" t="str">
        <f t="shared" si="235"/>
        <v>11</v>
      </c>
      <c r="J3758" t="s">
        <v>14</v>
      </c>
      <c r="K3758" t="s">
        <v>130</v>
      </c>
      <c r="L3758" t="s">
        <v>131</v>
      </c>
      <c r="M3758" t="s">
        <v>20</v>
      </c>
      <c r="N3758">
        <v>40</v>
      </c>
      <c r="O3758">
        <v>150</v>
      </c>
      <c r="P3758">
        <v>60000</v>
      </c>
      <c r="Q3758">
        <v>21000</v>
      </c>
      <c r="R3758">
        <v>0.35</v>
      </c>
      <c r="S3758" t="s">
        <v>17</v>
      </c>
      <c r="T3758" t="str">
        <f>IF(Table1[[#This Row],[Units Sold]]&gt; 700,"High Units","low Units")</f>
        <v>low Units</v>
      </c>
      <c r="U3758">
        <f>SUM(Table1[[#This Row],[Operating Profit]])/SUM(Table1[Operating Profit])*100</f>
        <v>6.3227278926556883E-3</v>
      </c>
      <c r="V3758">
        <f>SUM(Table1[[#This Row],[Price per Unit]]*Table1[[#This Row],[Units Sold]])</f>
        <v>6000</v>
      </c>
      <c r="W3758">
        <f>SUM(Table1[[#This Row],[Total Sales]]-Table1[[#This Row],[Operating Profit]])</f>
        <v>39000</v>
      </c>
      <c r="X3758">
        <f>SUM(Table1[[#This Row],[Total Sales]]-Table1[[#This Row],[Cost]])</f>
        <v>21000</v>
      </c>
      <c r="Y3758">
        <f>SUM(Table1[[#This Row],[profit/loss]])/SUM(Table1[profit/loss])</f>
        <v>6.3227278926556883E-5</v>
      </c>
    </row>
    <row r="3759" spans="1:25" x14ac:dyDescent="0.3">
      <c r="A3759" t="s">
        <v>60</v>
      </c>
      <c r="B3759" t="s">
        <v>17</v>
      </c>
      <c r="C3759">
        <v>1185732</v>
      </c>
      <c r="D3759" s="9">
        <v>44297</v>
      </c>
      <c r="E3759" s="8" t="str">
        <f>TEXT(Table1[[#This Row],[Invoice Date]],"dd-mm-yyyy")</f>
        <v>11-04-2021</v>
      </c>
      <c r="F3759" s="1" t="str">
        <f t="shared" si="232"/>
        <v>April</v>
      </c>
      <c r="G3759" s="1" t="str">
        <f t="shared" si="233"/>
        <v>2021</v>
      </c>
      <c r="H3759" s="1" t="str">
        <f t="shared" si="234"/>
        <v>Sunday</v>
      </c>
      <c r="I3759" s="1" t="str">
        <f t="shared" si="235"/>
        <v>11</v>
      </c>
      <c r="J3759" t="s">
        <v>14</v>
      </c>
      <c r="K3759" t="s">
        <v>130</v>
      </c>
      <c r="L3759" t="s">
        <v>131</v>
      </c>
      <c r="M3759" t="s">
        <v>21</v>
      </c>
      <c r="N3759">
        <v>55</v>
      </c>
      <c r="O3759">
        <v>150</v>
      </c>
      <c r="P3759">
        <v>82500</v>
      </c>
      <c r="Q3759">
        <v>28875</v>
      </c>
      <c r="R3759">
        <v>0.35</v>
      </c>
      <c r="S3759" t="s">
        <v>17</v>
      </c>
      <c r="T3759" t="str">
        <f>IF(Table1[[#This Row],[Units Sold]]&gt; 700,"High Units","low Units")</f>
        <v>low Units</v>
      </c>
      <c r="U3759">
        <f>SUM(Table1[[#This Row],[Operating Profit]])/SUM(Table1[Operating Profit])*100</f>
        <v>8.6937508524015713E-3</v>
      </c>
      <c r="V3759">
        <f>SUM(Table1[[#This Row],[Price per Unit]]*Table1[[#This Row],[Units Sold]])</f>
        <v>8250</v>
      </c>
      <c r="W3759">
        <f>SUM(Table1[[#This Row],[Total Sales]]-Table1[[#This Row],[Operating Profit]])</f>
        <v>53625</v>
      </c>
      <c r="X3759">
        <f>SUM(Table1[[#This Row],[Total Sales]]-Table1[[#This Row],[Cost]])</f>
        <v>28875</v>
      </c>
      <c r="Y3759">
        <f>SUM(Table1[[#This Row],[profit/loss]])/SUM(Table1[profit/loss])</f>
        <v>8.6937508524015714E-5</v>
      </c>
    </row>
    <row r="3760" spans="1:25" x14ac:dyDescent="0.3">
      <c r="A3760" t="s">
        <v>60</v>
      </c>
      <c r="B3760" t="s">
        <v>17</v>
      </c>
      <c r="C3760">
        <v>1185732</v>
      </c>
      <c r="D3760" s="9">
        <v>44297</v>
      </c>
      <c r="E3760" s="8" t="str">
        <f>TEXT(Table1[[#This Row],[Invoice Date]],"dd-mm-yyyy")</f>
        <v>11-04-2021</v>
      </c>
      <c r="F3760" s="1" t="str">
        <f t="shared" si="232"/>
        <v>April</v>
      </c>
      <c r="G3760" s="1" t="str">
        <f t="shared" si="233"/>
        <v>2021</v>
      </c>
      <c r="H3760" s="1" t="str">
        <f t="shared" si="234"/>
        <v>Sunday</v>
      </c>
      <c r="I3760" s="1" t="str">
        <f t="shared" si="235"/>
        <v>11</v>
      </c>
      <c r="J3760" t="s">
        <v>14</v>
      </c>
      <c r="K3760" t="s">
        <v>130</v>
      </c>
      <c r="L3760" t="s">
        <v>131</v>
      </c>
      <c r="M3760" t="s">
        <v>22</v>
      </c>
      <c r="N3760">
        <v>45</v>
      </c>
      <c r="O3760">
        <v>300</v>
      </c>
      <c r="P3760">
        <v>135000</v>
      </c>
      <c r="Q3760">
        <v>54000</v>
      </c>
      <c r="R3760">
        <v>0.4</v>
      </c>
      <c r="S3760" t="s">
        <v>17</v>
      </c>
      <c r="T3760" t="str">
        <f>IF(Table1[[#This Row],[Units Sold]]&gt; 700,"High Units","low Units")</f>
        <v>low Units</v>
      </c>
      <c r="U3760">
        <f>SUM(Table1[[#This Row],[Operating Profit]])/SUM(Table1[Operating Profit])*100</f>
        <v>1.6258443152543198E-2</v>
      </c>
      <c r="V3760">
        <f>SUM(Table1[[#This Row],[Price per Unit]]*Table1[[#This Row],[Units Sold]])</f>
        <v>13500</v>
      </c>
      <c r="W3760">
        <f>SUM(Table1[[#This Row],[Total Sales]]-Table1[[#This Row],[Operating Profit]])</f>
        <v>81000</v>
      </c>
      <c r="X3760">
        <f>SUM(Table1[[#This Row],[Total Sales]]-Table1[[#This Row],[Cost]])</f>
        <v>54000</v>
      </c>
      <c r="Y3760">
        <f>SUM(Table1[[#This Row],[profit/loss]])/SUM(Table1[profit/loss])</f>
        <v>1.6258443152543199E-4</v>
      </c>
    </row>
    <row r="3761" spans="1:25" x14ac:dyDescent="0.3">
      <c r="A3761" t="s">
        <v>60</v>
      </c>
      <c r="B3761" t="s">
        <v>17</v>
      </c>
      <c r="C3761">
        <v>1185732</v>
      </c>
      <c r="D3761" s="9">
        <v>44326</v>
      </c>
      <c r="E3761" s="8" t="str">
        <f>TEXT(Table1[[#This Row],[Invoice Date]],"dd-mm-yyyy")</f>
        <v>10-05-2021</v>
      </c>
      <c r="F3761" s="1" t="str">
        <f t="shared" si="232"/>
        <v>May</v>
      </c>
      <c r="G3761" s="1" t="str">
        <f t="shared" si="233"/>
        <v>2021</v>
      </c>
      <c r="H3761" s="1" t="str">
        <f t="shared" si="234"/>
        <v>Monday</v>
      </c>
      <c r="I3761" s="1" t="str">
        <f t="shared" si="235"/>
        <v>10</v>
      </c>
      <c r="J3761" t="s">
        <v>14</v>
      </c>
      <c r="K3761" t="s">
        <v>130</v>
      </c>
      <c r="L3761" t="s">
        <v>131</v>
      </c>
      <c r="M3761" t="s">
        <v>16</v>
      </c>
      <c r="N3761">
        <v>60</v>
      </c>
      <c r="O3761">
        <v>570</v>
      </c>
      <c r="P3761">
        <v>342000</v>
      </c>
      <c r="Q3761">
        <v>153900</v>
      </c>
      <c r="R3761">
        <v>0.45</v>
      </c>
      <c r="S3761" t="s">
        <v>17</v>
      </c>
      <c r="T3761" t="str">
        <f>IF(Table1[[#This Row],[Units Sold]]&gt; 700,"High Units","low Units")</f>
        <v>low Units</v>
      </c>
      <c r="U3761">
        <f>SUM(Table1[[#This Row],[Operating Profit]])/SUM(Table1[Operating Profit])*100</f>
        <v>4.6336562984748114E-2</v>
      </c>
      <c r="V3761">
        <f>SUM(Table1[[#This Row],[Price per Unit]]*Table1[[#This Row],[Units Sold]])</f>
        <v>34200</v>
      </c>
      <c r="W3761">
        <f>SUM(Table1[[#This Row],[Total Sales]]-Table1[[#This Row],[Operating Profit]])</f>
        <v>188100</v>
      </c>
      <c r="X3761">
        <f>SUM(Table1[[#This Row],[Total Sales]]-Table1[[#This Row],[Cost]])</f>
        <v>153900</v>
      </c>
      <c r="Y3761">
        <f>SUM(Table1[[#This Row],[profit/loss]])/SUM(Table1[profit/loss])</f>
        <v>4.6336562984748117E-4</v>
      </c>
    </row>
    <row r="3762" spans="1:25" x14ac:dyDescent="0.3">
      <c r="A3762" t="s">
        <v>60</v>
      </c>
      <c r="B3762" t="s">
        <v>17</v>
      </c>
      <c r="C3762">
        <v>1185732</v>
      </c>
      <c r="D3762" s="9">
        <v>44326</v>
      </c>
      <c r="E3762" s="8" t="str">
        <f>TEXT(Table1[[#This Row],[Invoice Date]],"dd-mm-yyyy")</f>
        <v>10-05-2021</v>
      </c>
      <c r="F3762" s="1" t="str">
        <f t="shared" si="232"/>
        <v>May</v>
      </c>
      <c r="G3762" s="1" t="str">
        <f t="shared" si="233"/>
        <v>2021</v>
      </c>
      <c r="H3762" s="1" t="str">
        <f t="shared" si="234"/>
        <v>Monday</v>
      </c>
      <c r="I3762" s="1" t="str">
        <f t="shared" si="235"/>
        <v>10</v>
      </c>
      <c r="J3762" t="s">
        <v>14</v>
      </c>
      <c r="K3762" t="s">
        <v>130</v>
      </c>
      <c r="L3762" t="s">
        <v>131</v>
      </c>
      <c r="M3762" t="s">
        <v>18</v>
      </c>
      <c r="N3762">
        <v>55</v>
      </c>
      <c r="O3762">
        <v>275</v>
      </c>
      <c r="P3762">
        <v>151250</v>
      </c>
      <c r="Q3762">
        <v>68063</v>
      </c>
      <c r="R3762">
        <v>0.45</v>
      </c>
      <c r="S3762" t="s">
        <v>17</v>
      </c>
      <c r="T3762" t="str">
        <f>IF(Table1[[#This Row],[Units Sold]]&gt; 700,"High Units","low Units")</f>
        <v>low Units</v>
      </c>
      <c r="U3762">
        <f>SUM(Table1[[#This Row],[Operating Profit]])/SUM(Table1[Operating Profit])*100</f>
        <v>2.049256326465829E-2</v>
      </c>
      <c r="V3762">
        <f>SUM(Table1[[#This Row],[Price per Unit]]*Table1[[#This Row],[Units Sold]])</f>
        <v>15125</v>
      </c>
      <c r="W3762">
        <f>SUM(Table1[[#This Row],[Total Sales]]-Table1[[#This Row],[Operating Profit]])</f>
        <v>83187</v>
      </c>
      <c r="X3762">
        <f>SUM(Table1[[#This Row],[Total Sales]]-Table1[[#This Row],[Cost]])</f>
        <v>68063</v>
      </c>
      <c r="Y3762">
        <f>SUM(Table1[[#This Row],[profit/loss]])/SUM(Table1[profit/loss])</f>
        <v>2.0492563264658291E-4</v>
      </c>
    </row>
    <row r="3763" spans="1:25" x14ac:dyDescent="0.3">
      <c r="A3763" t="s">
        <v>60</v>
      </c>
      <c r="B3763" t="s">
        <v>17</v>
      </c>
      <c r="C3763">
        <v>1185732</v>
      </c>
      <c r="D3763" s="9">
        <v>44326</v>
      </c>
      <c r="E3763" s="8" t="str">
        <f>TEXT(Table1[[#This Row],[Invoice Date]],"dd-mm-yyyy")</f>
        <v>10-05-2021</v>
      </c>
      <c r="F3763" s="1" t="str">
        <f t="shared" si="232"/>
        <v>May</v>
      </c>
      <c r="G3763" s="1" t="str">
        <f t="shared" si="233"/>
        <v>2021</v>
      </c>
      <c r="H3763" s="1" t="str">
        <f t="shared" si="234"/>
        <v>Monday</v>
      </c>
      <c r="I3763" s="1" t="str">
        <f t="shared" si="235"/>
        <v>10</v>
      </c>
      <c r="J3763" t="s">
        <v>14</v>
      </c>
      <c r="K3763" t="s">
        <v>130</v>
      </c>
      <c r="L3763" t="s">
        <v>131</v>
      </c>
      <c r="M3763" t="s">
        <v>19</v>
      </c>
      <c r="N3763">
        <v>50</v>
      </c>
      <c r="O3763">
        <v>300</v>
      </c>
      <c r="P3763">
        <v>150000</v>
      </c>
      <c r="Q3763">
        <v>52500</v>
      </c>
      <c r="R3763">
        <v>0.35</v>
      </c>
      <c r="S3763" t="s">
        <v>17</v>
      </c>
      <c r="T3763" t="str">
        <f>IF(Table1[[#This Row],[Units Sold]]&gt; 700,"High Units","low Units")</f>
        <v>low Units</v>
      </c>
      <c r="U3763">
        <f>SUM(Table1[[#This Row],[Operating Profit]])/SUM(Table1[Operating Profit])*100</f>
        <v>1.5806819731639221E-2</v>
      </c>
      <c r="V3763">
        <f>SUM(Table1[[#This Row],[Price per Unit]]*Table1[[#This Row],[Units Sold]])</f>
        <v>15000</v>
      </c>
      <c r="W3763">
        <f>SUM(Table1[[#This Row],[Total Sales]]-Table1[[#This Row],[Operating Profit]])</f>
        <v>97500</v>
      </c>
      <c r="X3763">
        <f>SUM(Table1[[#This Row],[Total Sales]]-Table1[[#This Row],[Cost]])</f>
        <v>52500</v>
      </c>
      <c r="Y3763">
        <f>SUM(Table1[[#This Row],[profit/loss]])/SUM(Table1[profit/loss])</f>
        <v>1.5806819731639221E-4</v>
      </c>
    </row>
    <row r="3764" spans="1:25" x14ac:dyDescent="0.3">
      <c r="A3764" t="s">
        <v>60</v>
      </c>
      <c r="B3764" t="s">
        <v>17</v>
      </c>
      <c r="C3764">
        <v>1185732</v>
      </c>
      <c r="D3764" s="9">
        <v>44326</v>
      </c>
      <c r="E3764" s="8" t="str">
        <f>TEXT(Table1[[#This Row],[Invoice Date]],"dd-mm-yyyy")</f>
        <v>10-05-2021</v>
      </c>
      <c r="F3764" s="1" t="str">
        <f t="shared" si="232"/>
        <v>May</v>
      </c>
      <c r="G3764" s="1" t="str">
        <f t="shared" si="233"/>
        <v>2021</v>
      </c>
      <c r="H3764" s="1" t="str">
        <f t="shared" si="234"/>
        <v>Monday</v>
      </c>
      <c r="I3764" s="1" t="str">
        <f t="shared" si="235"/>
        <v>10</v>
      </c>
      <c r="J3764" t="s">
        <v>14</v>
      </c>
      <c r="K3764" t="s">
        <v>130</v>
      </c>
      <c r="L3764" t="s">
        <v>131</v>
      </c>
      <c r="M3764" t="s">
        <v>20</v>
      </c>
      <c r="N3764">
        <v>50</v>
      </c>
      <c r="O3764">
        <v>250</v>
      </c>
      <c r="P3764">
        <v>125000</v>
      </c>
      <c r="Q3764">
        <v>43750</v>
      </c>
      <c r="R3764">
        <v>0.35</v>
      </c>
      <c r="S3764" t="s">
        <v>17</v>
      </c>
      <c r="T3764" t="str">
        <f>IF(Table1[[#This Row],[Units Sold]]&gt; 700,"High Units","low Units")</f>
        <v>low Units</v>
      </c>
      <c r="U3764">
        <f>SUM(Table1[[#This Row],[Operating Profit]])/SUM(Table1[Operating Profit])*100</f>
        <v>1.3172349776366016E-2</v>
      </c>
      <c r="V3764">
        <f>SUM(Table1[[#This Row],[Price per Unit]]*Table1[[#This Row],[Units Sold]])</f>
        <v>12500</v>
      </c>
      <c r="W3764">
        <f>SUM(Table1[[#This Row],[Total Sales]]-Table1[[#This Row],[Operating Profit]])</f>
        <v>81250</v>
      </c>
      <c r="X3764">
        <f>SUM(Table1[[#This Row],[Total Sales]]-Table1[[#This Row],[Cost]])</f>
        <v>43750</v>
      </c>
      <c r="Y3764">
        <f>SUM(Table1[[#This Row],[profit/loss]])/SUM(Table1[profit/loss])</f>
        <v>1.3172349776366016E-4</v>
      </c>
    </row>
    <row r="3765" spans="1:25" x14ac:dyDescent="0.3">
      <c r="A3765" t="s">
        <v>60</v>
      </c>
      <c r="B3765" t="s">
        <v>17</v>
      </c>
      <c r="C3765">
        <v>1185732</v>
      </c>
      <c r="D3765" s="9">
        <v>44326</v>
      </c>
      <c r="E3765" s="8" t="str">
        <f>TEXT(Table1[[#This Row],[Invoice Date]],"dd-mm-yyyy")</f>
        <v>10-05-2021</v>
      </c>
      <c r="F3765" s="1" t="str">
        <f t="shared" si="232"/>
        <v>May</v>
      </c>
      <c r="G3765" s="1" t="str">
        <f t="shared" si="233"/>
        <v>2021</v>
      </c>
      <c r="H3765" s="1" t="str">
        <f t="shared" si="234"/>
        <v>Monday</v>
      </c>
      <c r="I3765" s="1" t="str">
        <f t="shared" si="235"/>
        <v>10</v>
      </c>
      <c r="J3765" t="s">
        <v>14</v>
      </c>
      <c r="K3765" t="s">
        <v>130</v>
      </c>
      <c r="L3765" t="s">
        <v>131</v>
      </c>
      <c r="M3765" t="s">
        <v>21</v>
      </c>
      <c r="N3765">
        <v>60</v>
      </c>
      <c r="O3765">
        <v>275</v>
      </c>
      <c r="P3765">
        <v>165000</v>
      </c>
      <c r="Q3765">
        <v>57750</v>
      </c>
      <c r="R3765">
        <v>0.35</v>
      </c>
      <c r="S3765" t="s">
        <v>17</v>
      </c>
      <c r="T3765" t="str">
        <f>IF(Table1[[#This Row],[Units Sold]]&gt; 700,"High Units","low Units")</f>
        <v>low Units</v>
      </c>
      <c r="U3765">
        <f>SUM(Table1[[#This Row],[Operating Profit]])/SUM(Table1[Operating Profit])*100</f>
        <v>1.7387501704803143E-2</v>
      </c>
      <c r="V3765">
        <f>SUM(Table1[[#This Row],[Price per Unit]]*Table1[[#This Row],[Units Sold]])</f>
        <v>16500</v>
      </c>
      <c r="W3765">
        <f>SUM(Table1[[#This Row],[Total Sales]]-Table1[[#This Row],[Operating Profit]])</f>
        <v>107250</v>
      </c>
      <c r="X3765">
        <f>SUM(Table1[[#This Row],[Total Sales]]-Table1[[#This Row],[Cost]])</f>
        <v>57750</v>
      </c>
      <c r="Y3765">
        <f>SUM(Table1[[#This Row],[profit/loss]])/SUM(Table1[profit/loss])</f>
        <v>1.7387501704803143E-4</v>
      </c>
    </row>
    <row r="3766" spans="1:25" x14ac:dyDescent="0.3">
      <c r="A3766" t="s">
        <v>60</v>
      </c>
      <c r="B3766" t="s">
        <v>17</v>
      </c>
      <c r="C3766">
        <v>1185732</v>
      </c>
      <c r="D3766" s="9">
        <v>44326</v>
      </c>
      <c r="E3766" s="8" t="str">
        <f>TEXT(Table1[[#This Row],[Invoice Date]],"dd-mm-yyyy")</f>
        <v>10-05-2021</v>
      </c>
      <c r="F3766" s="1" t="str">
        <f t="shared" si="232"/>
        <v>May</v>
      </c>
      <c r="G3766" s="1" t="str">
        <f t="shared" si="233"/>
        <v>2021</v>
      </c>
      <c r="H3766" s="1" t="str">
        <f t="shared" si="234"/>
        <v>Monday</v>
      </c>
      <c r="I3766" s="1" t="str">
        <f t="shared" si="235"/>
        <v>10</v>
      </c>
      <c r="J3766" t="s">
        <v>14</v>
      </c>
      <c r="K3766" t="s">
        <v>130</v>
      </c>
      <c r="L3766" t="s">
        <v>131</v>
      </c>
      <c r="M3766" t="s">
        <v>22</v>
      </c>
      <c r="N3766">
        <v>65</v>
      </c>
      <c r="O3766">
        <v>400</v>
      </c>
      <c r="P3766">
        <v>260000</v>
      </c>
      <c r="Q3766">
        <v>104000</v>
      </c>
      <c r="R3766">
        <v>0.4</v>
      </c>
      <c r="S3766" t="s">
        <v>17</v>
      </c>
      <c r="T3766" t="str">
        <f>IF(Table1[[#This Row],[Units Sold]]&gt; 700,"High Units","low Units")</f>
        <v>low Units</v>
      </c>
      <c r="U3766">
        <f>SUM(Table1[[#This Row],[Operating Profit]])/SUM(Table1[Operating Profit])*100</f>
        <v>3.1312557182675789E-2</v>
      </c>
      <c r="V3766">
        <f>SUM(Table1[[#This Row],[Price per Unit]]*Table1[[#This Row],[Units Sold]])</f>
        <v>26000</v>
      </c>
      <c r="W3766">
        <f>SUM(Table1[[#This Row],[Total Sales]]-Table1[[#This Row],[Operating Profit]])</f>
        <v>156000</v>
      </c>
      <c r="X3766">
        <f>SUM(Table1[[#This Row],[Total Sales]]-Table1[[#This Row],[Cost]])</f>
        <v>104000</v>
      </c>
      <c r="Y3766">
        <f>SUM(Table1[[#This Row],[profit/loss]])/SUM(Table1[profit/loss])</f>
        <v>3.1312557182675791E-4</v>
      </c>
    </row>
    <row r="3767" spans="1:25" x14ac:dyDescent="0.3">
      <c r="A3767" t="s">
        <v>60</v>
      </c>
      <c r="B3767" t="s">
        <v>17</v>
      </c>
      <c r="C3767">
        <v>1185732</v>
      </c>
      <c r="D3767" s="9">
        <v>44359</v>
      </c>
      <c r="E3767" s="8" t="str">
        <f>TEXT(Table1[[#This Row],[Invoice Date]],"dd-mm-yyyy")</f>
        <v>12-06-2021</v>
      </c>
      <c r="F3767" s="1" t="str">
        <f t="shared" si="232"/>
        <v>June</v>
      </c>
      <c r="G3767" s="1" t="str">
        <f t="shared" si="233"/>
        <v>2021</v>
      </c>
      <c r="H3767" s="1" t="str">
        <f t="shared" si="234"/>
        <v>Saturday</v>
      </c>
      <c r="I3767" s="1" t="str">
        <f t="shared" si="235"/>
        <v>12</v>
      </c>
      <c r="J3767" t="s">
        <v>14</v>
      </c>
      <c r="K3767" t="s">
        <v>130</v>
      </c>
      <c r="L3767" t="s">
        <v>131</v>
      </c>
      <c r="M3767" t="s">
        <v>16</v>
      </c>
      <c r="N3767">
        <v>60</v>
      </c>
      <c r="O3767">
        <v>650</v>
      </c>
      <c r="P3767">
        <v>390000</v>
      </c>
      <c r="Q3767">
        <v>175500</v>
      </c>
      <c r="R3767">
        <v>0.45</v>
      </c>
      <c r="S3767" t="s">
        <v>17</v>
      </c>
      <c r="T3767" t="str">
        <f>IF(Table1[[#This Row],[Units Sold]]&gt; 700,"High Units","low Units")</f>
        <v>low Units</v>
      </c>
      <c r="U3767">
        <f>SUM(Table1[[#This Row],[Operating Profit]])/SUM(Table1[Operating Profit])*100</f>
        <v>5.2839940245765396E-2</v>
      </c>
      <c r="V3767">
        <f>SUM(Table1[[#This Row],[Price per Unit]]*Table1[[#This Row],[Units Sold]])</f>
        <v>39000</v>
      </c>
      <c r="W3767">
        <f>SUM(Table1[[#This Row],[Total Sales]]-Table1[[#This Row],[Operating Profit]])</f>
        <v>214500</v>
      </c>
      <c r="X3767">
        <f>SUM(Table1[[#This Row],[Total Sales]]-Table1[[#This Row],[Cost]])</f>
        <v>175500</v>
      </c>
      <c r="Y3767">
        <f>SUM(Table1[[#This Row],[profit/loss]])/SUM(Table1[profit/loss])</f>
        <v>5.2839940245765393E-4</v>
      </c>
    </row>
    <row r="3768" spans="1:25" x14ac:dyDescent="0.3">
      <c r="A3768" t="s">
        <v>60</v>
      </c>
      <c r="B3768" t="s">
        <v>17</v>
      </c>
      <c r="C3768">
        <v>1185732</v>
      </c>
      <c r="D3768" s="9">
        <v>44359</v>
      </c>
      <c r="E3768" s="8" t="str">
        <f>TEXT(Table1[[#This Row],[Invoice Date]],"dd-mm-yyyy")</f>
        <v>12-06-2021</v>
      </c>
      <c r="F3768" s="1" t="str">
        <f t="shared" si="232"/>
        <v>June</v>
      </c>
      <c r="G3768" s="1" t="str">
        <f t="shared" si="233"/>
        <v>2021</v>
      </c>
      <c r="H3768" s="1" t="str">
        <f t="shared" si="234"/>
        <v>Saturday</v>
      </c>
      <c r="I3768" s="1" t="str">
        <f t="shared" si="235"/>
        <v>12</v>
      </c>
      <c r="J3768" t="s">
        <v>14</v>
      </c>
      <c r="K3768" t="s">
        <v>130</v>
      </c>
      <c r="L3768" t="s">
        <v>131</v>
      </c>
      <c r="M3768" t="s">
        <v>18</v>
      </c>
      <c r="N3768">
        <v>55</v>
      </c>
      <c r="O3768">
        <v>400</v>
      </c>
      <c r="P3768">
        <v>220000</v>
      </c>
      <c r="Q3768">
        <v>99000</v>
      </c>
      <c r="R3768">
        <v>0.45</v>
      </c>
      <c r="S3768" t="s">
        <v>17</v>
      </c>
      <c r="T3768" t="str">
        <f>IF(Table1[[#This Row],[Units Sold]]&gt; 700,"High Units","low Units")</f>
        <v>low Units</v>
      </c>
      <c r="U3768">
        <f>SUM(Table1[[#This Row],[Operating Profit]])/SUM(Table1[Operating Profit])*100</f>
        <v>2.9807145779662533E-2</v>
      </c>
      <c r="V3768">
        <f>SUM(Table1[[#This Row],[Price per Unit]]*Table1[[#This Row],[Units Sold]])</f>
        <v>22000</v>
      </c>
      <c r="W3768">
        <f>SUM(Table1[[#This Row],[Total Sales]]-Table1[[#This Row],[Operating Profit]])</f>
        <v>121000</v>
      </c>
      <c r="X3768">
        <f>SUM(Table1[[#This Row],[Total Sales]]-Table1[[#This Row],[Cost]])</f>
        <v>99000</v>
      </c>
      <c r="Y3768">
        <f>SUM(Table1[[#This Row],[profit/loss]])/SUM(Table1[profit/loss])</f>
        <v>2.9807145779662533E-4</v>
      </c>
    </row>
    <row r="3769" spans="1:25" x14ac:dyDescent="0.3">
      <c r="A3769" t="s">
        <v>60</v>
      </c>
      <c r="B3769" t="s">
        <v>17</v>
      </c>
      <c r="C3769">
        <v>1185732</v>
      </c>
      <c r="D3769" s="9">
        <v>44359</v>
      </c>
      <c r="E3769" s="8" t="str">
        <f>TEXT(Table1[[#This Row],[Invoice Date]],"dd-mm-yyyy")</f>
        <v>12-06-2021</v>
      </c>
      <c r="F3769" s="1" t="str">
        <f t="shared" si="232"/>
        <v>June</v>
      </c>
      <c r="G3769" s="1" t="str">
        <f t="shared" si="233"/>
        <v>2021</v>
      </c>
      <c r="H3769" s="1" t="str">
        <f t="shared" si="234"/>
        <v>Saturday</v>
      </c>
      <c r="I3769" s="1" t="str">
        <f t="shared" si="235"/>
        <v>12</v>
      </c>
      <c r="J3769" t="s">
        <v>14</v>
      </c>
      <c r="K3769" t="s">
        <v>130</v>
      </c>
      <c r="L3769" t="s">
        <v>131</v>
      </c>
      <c r="M3769" t="s">
        <v>19</v>
      </c>
      <c r="N3769">
        <v>50</v>
      </c>
      <c r="O3769">
        <v>325</v>
      </c>
      <c r="P3769">
        <v>162500</v>
      </c>
      <c r="Q3769">
        <v>56875</v>
      </c>
      <c r="R3769">
        <v>0.35</v>
      </c>
      <c r="S3769" t="s">
        <v>17</v>
      </c>
      <c r="T3769" t="str">
        <f>IF(Table1[[#This Row],[Units Sold]]&gt; 700,"High Units","low Units")</f>
        <v>low Units</v>
      </c>
      <c r="U3769">
        <f>SUM(Table1[[#This Row],[Operating Profit]])/SUM(Table1[Operating Profit])*100</f>
        <v>1.7124054709275825E-2</v>
      </c>
      <c r="V3769">
        <f>SUM(Table1[[#This Row],[Price per Unit]]*Table1[[#This Row],[Units Sold]])</f>
        <v>16250</v>
      </c>
      <c r="W3769">
        <f>SUM(Table1[[#This Row],[Total Sales]]-Table1[[#This Row],[Operating Profit]])</f>
        <v>105625</v>
      </c>
      <c r="X3769">
        <f>SUM(Table1[[#This Row],[Total Sales]]-Table1[[#This Row],[Cost]])</f>
        <v>56875</v>
      </c>
      <c r="Y3769">
        <f>SUM(Table1[[#This Row],[profit/loss]])/SUM(Table1[profit/loss])</f>
        <v>1.7124054709275824E-4</v>
      </c>
    </row>
    <row r="3770" spans="1:25" x14ac:dyDescent="0.3">
      <c r="A3770" t="s">
        <v>60</v>
      </c>
      <c r="B3770" t="s">
        <v>17</v>
      </c>
      <c r="C3770">
        <v>1185732</v>
      </c>
      <c r="D3770" s="9">
        <v>44359</v>
      </c>
      <c r="E3770" s="8" t="str">
        <f>TEXT(Table1[[#This Row],[Invoice Date]],"dd-mm-yyyy")</f>
        <v>12-06-2021</v>
      </c>
      <c r="F3770" s="1" t="str">
        <f t="shared" si="232"/>
        <v>June</v>
      </c>
      <c r="G3770" s="1" t="str">
        <f t="shared" si="233"/>
        <v>2021</v>
      </c>
      <c r="H3770" s="1" t="str">
        <f t="shared" si="234"/>
        <v>Saturday</v>
      </c>
      <c r="I3770" s="1" t="str">
        <f t="shared" si="235"/>
        <v>12</v>
      </c>
      <c r="J3770" t="s">
        <v>14</v>
      </c>
      <c r="K3770" t="s">
        <v>130</v>
      </c>
      <c r="L3770" t="s">
        <v>131</v>
      </c>
      <c r="M3770" t="s">
        <v>20</v>
      </c>
      <c r="N3770">
        <v>50</v>
      </c>
      <c r="O3770">
        <v>300</v>
      </c>
      <c r="P3770">
        <v>150000</v>
      </c>
      <c r="Q3770">
        <v>52500</v>
      </c>
      <c r="R3770">
        <v>0.35</v>
      </c>
      <c r="S3770" t="s">
        <v>17</v>
      </c>
      <c r="T3770" t="str">
        <f>IF(Table1[[#This Row],[Units Sold]]&gt; 700,"High Units","low Units")</f>
        <v>low Units</v>
      </c>
      <c r="U3770">
        <f>SUM(Table1[[#This Row],[Operating Profit]])/SUM(Table1[Operating Profit])*100</f>
        <v>1.5806819731639221E-2</v>
      </c>
      <c r="V3770">
        <f>SUM(Table1[[#This Row],[Price per Unit]]*Table1[[#This Row],[Units Sold]])</f>
        <v>15000</v>
      </c>
      <c r="W3770">
        <f>SUM(Table1[[#This Row],[Total Sales]]-Table1[[#This Row],[Operating Profit]])</f>
        <v>97500</v>
      </c>
      <c r="X3770">
        <f>SUM(Table1[[#This Row],[Total Sales]]-Table1[[#This Row],[Cost]])</f>
        <v>52500</v>
      </c>
      <c r="Y3770">
        <f>SUM(Table1[[#This Row],[profit/loss]])/SUM(Table1[profit/loss])</f>
        <v>1.5806819731639221E-4</v>
      </c>
    </row>
    <row r="3771" spans="1:25" x14ac:dyDescent="0.3">
      <c r="A3771" t="s">
        <v>60</v>
      </c>
      <c r="B3771" t="s">
        <v>17</v>
      </c>
      <c r="C3771">
        <v>1185732</v>
      </c>
      <c r="D3771" s="9">
        <v>44359</v>
      </c>
      <c r="E3771" s="8" t="str">
        <f>TEXT(Table1[[#This Row],[Invoice Date]],"dd-mm-yyyy")</f>
        <v>12-06-2021</v>
      </c>
      <c r="F3771" s="1" t="str">
        <f t="shared" si="232"/>
        <v>June</v>
      </c>
      <c r="G3771" s="1" t="str">
        <f t="shared" si="233"/>
        <v>2021</v>
      </c>
      <c r="H3771" s="1" t="str">
        <f t="shared" si="234"/>
        <v>Saturday</v>
      </c>
      <c r="I3771" s="1" t="str">
        <f t="shared" si="235"/>
        <v>12</v>
      </c>
      <c r="J3771" t="s">
        <v>14</v>
      </c>
      <c r="K3771" t="s">
        <v>130</v>
      </c>
      <c r="L3771" t="s">
        <v>131</v>
      </c>
      <c r="M3771" t="s">
        <v>21</v>
      </c>
      <c r="N3771">
        <v>60</v>
      </c>
      <c r="O3771">
        <v>300</v>
      </c>
      <c r="P3771">
        <v>180000</v>
      </c>
      <c r="Q3771">
        <v>63000</v>
      </c>
      <c r="R3771">
        <v>0.35</v>
      </c>
      <c r="S3771" t="s">
        <v>17</v>
      </c>
      <c r="T3771" t="str">
        <f>IF(Table1[[#This Row],[Units Sold]]&gt; 700,"High Units","low Units")</f>
        <v>low Units</v>
      </c>
      <c r="U3771">
        <f>SUM(Table1[[#This Row],[Operating Profit]])/SUM(Table1[Operating Profit])*100</f>
        <v>1.8968183677967064E-2</v>
      </c>
      <c r="V3771">
        <f>SUM(Table1[[#This Row],[Price per Unit]]*Table1[[#This Row],[Units Sold]])</f>
        <v>18000</v>
      </c>
      <c r="W3771">
        <f>SUM(Table1[[#This Row],[Total Sales]]-Table1[[#This Row],[Operating Profit]])</f>
        <v>117000</v>
      </c>
      <c r="X3771">
        <f>SUM(Table1[[#This Row],[Total Sales]]-Table1[[#This Row],[Cost]])</f>
        <v>63000</v>
      </c>
      <c r="Y3771">
        <f>SUM(Table1[[#This Row],[profit/loss]])/SUM(Table1[profit/loss])</f>
        <v>1.8968183677967065E-4</v>
      </c>
    </row>
    <row r="3772" spans="1:25" x14ac:dyDescent="0.3">
      <c r="A3772" t="s">
        <v>60</v>
      </c>
      <c r="B3772" t="s">
        <v>17</v>
      </c>
      <c r="C3772">
        <v>1185732</v>
      </c>
      <c r="D3772" s="9">
        <v>44359</v>
      </c>
      <c r="E3772" s="8" t="str">
        <f>TEXT(Table1[[#This Row],[Invoice Date]],"dd-mm-yyyy")</f>
        <v>12-06-2021</v>
      </c>
      <c r="F3772" s="1" t="str">
        <f t="shared" si="232"/>
        <v>June</v>
      </c>
      <c r="G3772" s="1" t="str">
        <f t="shared" si="233"/>
        <v>2021</v>
      </c>
      <c r="H3772" s="1" t="str">
        <f t="shared" si="234"/>
        <v>Saturday</v>
      </c>
      <c r="I3772" s="1" t="str">
        <f t="shared" si="235"/>
        <v>12</v>
      </c>
      <c r="J3772" t="s">
        <v>14</v>
      </c>
      <c r="K3772" t="s">
        <v>130</v>
      </c>
      <c r="L3772" t="s">
        <v>131</v>
      </c>
      <c r="M3772" t="s">
        <v>22</v>
      </c>
      <c r="N3772">
        <v>65</v>
      </c>
      <c r="O3772">
        <v>450</v>
      </c>
      <c r="P3772">
        <v>292500</v>
      </c>
      <c r="Q3772">
        <v>117000</v>
      </c>
      <c r="R3772">
        <v>0.4</v>
      </c>
      <c r="S3772" t="s">
        <v>17</v>
      </c>
      <c r="T3772" t="str">
        <f>IF(Table1[[#This Row],[Units Sold]]&gt; 700,"High Units","low Units")</f>
        <v>low Units</v>
      </c>
      <c r="U3772">
        <f>SUM(Table1[[#This Row],[Operating Profit]])/SUM(Table1[Operating Profit])*100</f>
        <v>3.5226626830510262E-2</v>
      </c>
      <c r="V3772">
        <f>SUM(Table1[[#This Row],[Price per Unit]]*Table1[[#This Row],[Units Sold]])</f>
        <v>29250</v>
      </c>
      <c r="W3772">
        <f>SUM(Table1[[#This Row],[Total Sales]]-Table1[[#This Row],[Operating Profit]])</f>
        <v>175500</v>
      </c>
      <c r="X3772">
        <f>SUM(Table1[[#This Row],[Total Sales]]-Table1[[#This Row],[Cost]])</f>
        <v>117000</v>
      </c>
      <c r="Y3772">
        <f>SUM(Table1[[#This Row],[profit/loss]])/SUM(Table1[profit/loss])</f>
        <v>3.5226626830510264E-4</v>
      </c>
    </row>
    <row r="3773" spans="1:25" x14ac:dyDescent="0.3">
      <c r="A3773" t="s">
        <v>60</v>
      </c>
      <c r="B3773" t="s">
        <v>17</v>
      </c>
      <c r="C3773">
        <v>1185732</v>
      </c>
      <c r="D3773" s="9">
        <v>44387</v>
      </c>
      <c r="E3773" s="8" t="str">
        <f>TEXT(Table1[[#This Row],[Invoice Date]],"dd-mm-yyyy")</f>
        <v>10-07-2021</v>
      </c>
      <c r="F3773" s="1" t="str">
        <f t="shared" si="232"/>
        <v>July</v>
      </c>
      <c r="G3773" s="1" t="str">
        <f t="shared" si="233"/>
        <v>2021</v>
      </c>
      <c r="H3773" s="1" t="str">
        <f t="shared" si="234"/>
        <v>Saturday</v>
      </c>
      <c r="I3773" s="1" t="str">
        <f t="shared" si="235"/>
        <v>10</v>
      </c>
      <c r="J3773" t="s">
        <v>14</v>
      </c>
      <c r="K3773" t="s">
        <v>130</v>
      </c>
      <c r="L3773" t="s">
        <v>131</v>
      </c>
      <c r="M3773" t="s">
        <v>16</v>
      </c>
      <c r="N3773">
        <v>60</v>
      </c>
      <c r="O3773">
        <v>675</v>
      </c>
      <c r="P3773">
        <v>405000</v>
      </c>
      <c r="Q3773">
        <v>182250</v>
      </c>
      <c r="R3773">
        <v>0.45</v>
      </c>
      <c r="S3773" t="s">
        <v>17</v>
      </c>
      <c r="T3773" t="str">
        <f>IF(Table1[[#This Row],[Units Sold]]&gt; 700,"High Units","low Units")</f>
        <v>low Units</v>
      </c>
      <c r="U3773">
        <f>SUM(Table1[[#This Row],[Operating Profit]])/SUM(Table1[Operating Profit])*100</f>
        <v>5.4872245639833298E-2</v>
      </c>
      <c r="V3773">
        <f>SUM(Table1[[#This Row],[Price per Unit]]*Table1[[#This Row],[Units Sold]])</f>
        <v>40500</v>
      </c>
      <c r="W3773">
        <f>SUM(Table1[[#This Row],[Total Sales]]-Table1[[#This Row],[Operating Profit]])</f>
        <v>222750</v>
      </c>
      <c r="X3773">
        <f>SUM(Table1[[#This Row],[Total Sales]]-Table1[[#This Row],[Cost]])</f>
        <v>182250</v>
      </c>
      <c r="Y3773">
        <f>SUM(Table1[[#This Row],[profit/loss]])/SUM(Table1[profit/loss])</f>
        <v>5.4872245639833294E-4</v>
      </c>
    </row>
    <row r="3774" spans="1:25" x14ac:dyDescent="0.3">
      <c r="A3774" t="s">
        <v>60</v>
      </c>
      <c r="B3774" t="s">
        <v>17</v>
      </c>
      <c r="C3774">
        <v>1185732</v>
      </c>
      <c r="D3774" s="9">
        <v>44387</v>
      </c>
      <c r="E3774" s="8" t="str">
        <f>TEXT(Table1[[#This Row],[Invoice Date]],"dd-mm-yyyy")</f>
        <v>10-07-2021</v>
      </c>
      <c r="F3774" s="1" t="str">
        <f t="shared" si="232"/>
        <v>July</v>
      </c>
      <c r="G3774" s="1" t="str">
        <f t="shared" si="233"/>
        <v>2021</v>
      </c>
      <c r="H3774" s="1" t="str">
        <f t="shared" si="234"/>
        <v>Saturday</v>
      </c>
      <c r="I3774" s="1" t="str">
        <f t="shared" si="235"/>
        <v>10</v>
      </c>
      <c r="J3774" t="s">
        <v>14</v>
      </c>
      <c r="K3774" t="s">
        <v>130</v>
      </c>
      <c r="L3774" t="s">
        <v>131</v>
      </c>
      <c r="M3774" t="s">
        <v>18</v>
      </c>
      <c r="N3774">
        <v>55</v>
      </c>
      <c r="O3774">
        <v>425</v>
      </c>
      <c r="P3774">
        <v>233750</v>
      </c>
      <c r="Q3774">
        <v>105188</v>
      </c>
      <c r="R3774">
        <v>0.45</v>
      </c>
      <c r="S3774" t="s">
        <v>17</v>
      </c>
      <c r="T3774" t="str">
        <f>IF(Table1[[#This Row],[Units Sold]]&gt; 700,"High Units","low Units")</f>
        <v>low Units</v>
      </c>
      <c r="U3774">
        <f>SUM(Table1[[#This Row],[Operating Profit]])/SUM(Table1[Operating Profit])*100</f>
        <v>3.1670242932031738E-2</v>
      </c>
      <c r="V3774">
        <f>SUM(Table1[[#This Row],[Price per Unit]]*Table1[[#This Row],[Units Sold]])</f>
        <v>23375</v>
      </c>
      <c r="W3774">
        <f>SUM(Table1[[#This Row],[Total Sales]]-Table1[[#This Row],[Operating Profit]])</f>
        <v>128562</v>
      </c>
      <c r="X3774">
        <f>SUM(Table1[[#This Row],[Total Sales]]-Table1[[#This Row],[Cost]])</f>
        <v>105188</v>
      </c>
      <c r="Y3774">
        <f>SUM(Table1[[#This Row],[profit/loss]])/SUM(Table1[profit/loss])</f>
        <v>3.1670242932031739E-4</v>
      </c>
    </row>
    <row r="3775" spans="1:25" x14ac:dyDescent="0.3">
      <c r="A3775" t="s">
        <v>60</v>
      </c>
      <c r="B3775" t="s">
        <v>17</v>
      </c>
      <c r="C3775">
        <v>1185732</v>
      </c>
      <c r="D3775" s="9">
        <v>44387</v>
      </c>
      <c r="E3775" s="8" t="str">
        <f>TEXT(Table1[[#This Row],[Invoice Date]],"dd-mm-yyyy")</f>
        <v>10-07-2021</v>
      </c>
      <c r="F3775" s="1" t="str">
        <f t="shared" si="232"/>
        <v>July</v>
      </c>
      <c r="G3775" s="1" t="str">
        <f t="shared" si="233"/>
        <v>2021</v>
      </c>
      <c r="H3775" s="1" t="str">
        <f t="shared" si="234"/>
        <v>Saturday</v>
      </c>
      <c r="I3775" s="1" t="str">
        <f t="shared" si="235"/>
        <v>10</v>
      </c>
      <c r="J3775" t="s">
        <v>14</v>
      </c>
      <c r="K3775" t="s">
        <v>130</v>
      </c>
      <c r="L3775" t="s">
        <v>131</v>
      </c>
      <c r="M3775" t="s">
        <v>19</v>
      </c>
      <c r="N3775">
        <v>50</v>
      </c>
      <c r="O3775">
        <v>350</v>
      </c>
      <c r="P3775">
        <v>175000</v>
      </c>
      <c r="Q3775">
        <v>61250</v>
      </c>
      <c r="R3775">
        <v>0.35</v>
      </c>
      <c r="S3775" t="s">
        <v>17</v>
      </c>
      <c r="T3775" t="str">
        <f>IF(Table1[[#This Row],[Units Sold]]&gt; 700,"High Units","low Units")</f>
        <v>low Units</v>
      </c>
      <c r="U3775">
        <f>SUM(Table1[[#This Row],[Operating Profit]])/SUM(Table1[Operating Profit])*100</f>
        <v>1.8441289686912426E-2</v>
      </c>
      <c r="V3775">
        <f>SUM(Table1[[#This Row],[Price per Unit]]*Table1[[#This Row],[Units Sold]])</f>
        <v>17500</v>
      </c>
      <c r="W3775">
        <f>SUM(Table1[[#This Row],[Total Sales]]-Table1[[#This Row],[Operating Profit]])</f>
        <v>113750</v>
      </c>
      <c r="X3775">
        <f>SUM(Table1[[#This Row],[Total Sales]]-Table1[[#This Row],[Cost]])</f>
        <v>61250</v>
      </c>
      <c r="Y3775">
        <f>SUM(Table1[[#This Row],[profit/loss]])/SUM(Table1[profit/loss])</f>
        <v>1.8441289686912425E-4</v>
      </c>
    </row>
    <row r="3776" spans="1:25" x14ac:dyDescent="0.3">
      <c r="A3776" t="s">
        <v>60</v>
      </c>
      <c r="B3776" t="s">
        <v>17</v>
      </c>
      <c r="C3776">
        <v>1185732</v>
      </c>
      <c r="D3776" s="9">
        <v>44387</v>
      </c>
      <c r="E3776" s="8" t="str">
        <f>TEXT(Table1[[#This Row],[Invoice Date]],"dd-mm-yyyy")</f>
        <v>10-07-2021</v>
      </c>
      <c r="F3776" s="1" t="str">
        <f t="shared" si="232"/>
        <v>July</v>
      </c>
      <c r="G3776" s="1" t="str">
        <f t="shared" si="233"/>
        <v>2021</v>
      </c>
      <c r="H3776" s="1" t="str">
        <f t="shared" si="234"/>
        <v>Saturday</v>
      </c>
      <c r="I3776" s="1" t="str">
        <f t="shared" si="235"/>
        <v>10</v>
      </c>
      <c r="J3776" t="s">
        <v>14</v>
      </c>
      <c r="K3776" t="s">
        <v>130</v>
      </c>
      <c r="L3776" t="s">
        <v>131</v>
      </c>
      <c r="M3776" t="s">
        <v>20</v>
      </c>
      <c r="N3776">
        <v>50</v>
      </c>
      <c r="O3776">
        <v>300</v>
      </c>
      <c r="P3776">
        <v>150000</v>
      </c>
      <c r="Q3776">
        <v>52500</v>
      </c>
      <c r="R3776">
        <v>0.35</v>
      </c>
      <c r="S3776" t="s">
        <v>17</v>
      </c>
      <c r="T3776" t="str">
        <f>IF(Table1[[#This Row],[Units Sold]]&gt; 700,"High Units","low Units")</f>
        <v>low Units</v>
      </c>
      <c r="U3776">
        <f>SUM(Table1[[#This Row],[Operating Profit]])/SUM(Table1[Operating Profit])*100</f>
        <v>1.5806819731639221E-2</v>
      </c>
      <c r="V3776">
        <f>SUM(Table1[[#This Row],[Price per Unit]]*Table1[[#This Row],[Units Sold]])</f>
        <v>15000</v>
      </c>
      <c r="W3776">
        <f>SUM(Table1[[#This Row],[Total Sales]]-Table1[[#This Row],[Operating Profit]])</f>
        <v>97500</v>
      </c>
      <c r="X3776">
        <f>SUM(Table1[[#This Row],[Total Sales]]-Table1[[#This Row],[Cost]])</f>
        <v>52500</v>
      </c>
      <c r="Y3776">
        <f>SUM(Table1[[#This Row],[profit/loss]])/SUM(Table1[profit/loss])</f>
        <v>1.5806819731639221E-4</v>
      </c>
    </row>
    <row r="3777" spans="1:25" x14ac:dyDescent="0.3">
      <c r="A3777" t="s">
        <v>60</v>
      </c>
      <c r="B3777" t="s">
        <v>17</v>
      </c>
      <c r="C3777">
        <v>1185732</v>
      </c>
      <c r="D3777" s="9">
        <v>44387</v>
      </c>
      <c r="E3777" s="8" t="str">
        <f>TEXT(Table1[[#This Row],[Invoice Date]],"dd-mm-yyyy")</f>
        <v>10-07-2021</v>
      </c>
      <c r="F3777" s="1" t="str">
        <f t="shared" si="232"/>
        <v>July</v>
      </c>
      <c r="G3777" s="1" t="str">
        <f t="shared" si="233"/>
        <v>2021</v>
      </c>
      <c r="H3777" s="1" t="str">
        <f t="shared" si="234"/>
        <v>Saturday</v>
      </c>
      <c r="I3777" s="1" t="str">
        <f t="shared" si="235"/>
        <v>10</v>
      </c>
      <c r="J3777" t="s">
        <v>14</v>
      </c>
      <c r="K3777" t="s">
        <v>130</v>
      </c>
      <c r="L3777" t="s">
        <v>131</v>
      </c>
      <c r="M3777" t="s">
        <v>21</v>
      </c>
      <c r="N3777">
        <v>60</v>
      </c>
      <c r="O3777">
        <v>325</v>
      </c>
      <c r="P3777">
        <v>195000</v>
      </c>
      <c r="Q3777">
        <v>68250</v>
      </c>
      <c r="R3777">
        <v>0.35</v>
      </c>
      <c r="S3777" t="s">
        <v>17</v>
      </c>
      <c r="T3777" t="str">
        <f>IF(Table1[[#This Row],[Units Sold]]&gt; 700,"High Units","low Units")</f>
        <v>low Units</v>
      </c>
      <c r="U3777">
        <f>SUM(Table1[[#This Row],[Operating Profit]])/SUM(Table1[Operating Profit])*100</f>
        <v>2.0548865651130985E-2</v>
      </c>
      <c r="V3777">
        <f>SUM(Table1[[#This Row],[Price per Unit]]*Table1[[#This Row],[Units Sold]])</f>
        <v>19500</v>
      </c>
      <c r="W3777">
        <f>SUM(Table1[[#This Row],[Total Sales]]-Table1[[#This Row],[Operating Profit]])</f>
        <v>126750</v>
      </c>
      <c r="X3777">
        <f>SUM(Table1[[#This Row],[Total Sales]]-Table1[[#This Row],[Cost]])</f>
        <v>68250</v>
      </c>
      <c r="Y3777">
        <f>SUM(Table1[[#This Row],[profit/loss]])/SUM(Table1[profit/loss])</f>
        <v>2.0548865651130987E-4</v>
      </c>
    </row>
    <row r="3778" spans="1:25" x14ac:dyDescent="0.3">
      <c r="A3778" t="s">
        <v>60</v>
      </c>
      <c r="B3778" t="s">
        <v>17</v>
      </c>
      <c r="C3778">
        <v>1185732</v>
      </c>
      <c r="D3778" s="9">
        <v>44387</v>
      </c>
      <c r="E3778" s="8" t="str">
        <f>TEXT(Table1[[#This Row],[Invoice Date]],"dd-mm-yyyy")</f>
        <v>10-07-2021</v>
      </c>
      <c r="F3778" s="1" t="str">
        <f t="shared" si="232"/>
        <v>July</v>
      </c>
      <c r="G3778" s="1" t="str">
        <f t="shared" si="233"/>
        <v>2021</v>
      </c>
      <c r="H3778" s="1" t="str">
        <f t="shared" si="234"/>
        <v>Saturday</v>
      </c>
      <c r="I3778" s="1" t="str">
        <f t="shared" si="235"/>
        <v>10</v>
      </c>
      <c r="J3778" t="s">
        <v>14</v>
      </c>
      <c r="K3778" t="s">
        <v>130</v>
      </c>
      <c r="L3778" t="s">
        <v>131</v>
      </c>
      <c r="M3778" t="s">
        <v>22</v>
      </c>
      <c r="N3778">
        <v>65</v>
      </c>
      <c r="O3778">
        <v>500</v>
      </c>
      <c r="P3778">
        <v>325000</v>
      </c>
      <c r="Q3778">
        <v>130000</v>
      </c>
      <c r="R3778">
        <v>0.4</v>
      </c>
      <c r="S3778" t="s">
        <v>17</v>
      </c>
      <c r="T3778" t="str">
        <f>IF(Table1[[#This Row],[Units Sold]]&gt; 700,"High Units","low Units")</f>
        <v>low Units</v>
      </c>
      <c r="U3778">
        <f>SUM(Table1[[#This Row],[Operating Profit]])/SUM(Table1[Operating Profit])*100</f>
        <v>3.9140696478344734E-2</v>
      </c>
      <c r="V3778">
        <f>SUM(Table1[[#This Row],[Price per Unit]]*Table1[[#This Row],[Units Sold]])</f>
        <v>32500</v>
      </c>
      <c r="W3778">
        <f>SUM(Table1[[#This Row],[Total Sales]]-Table1[[#This Row],[Operating Profit]])</f>
        <v>195000</v>
      </c>
      <c r="X3778">
        <f>SUM(Table1[[#This Row],[Total Sales]]-Table1[[#This Row],[Cost]])</f>
        <v>130000</v>
      </c>
      <c r="Y3778">
        <f>SUM(Table1[[#This Row],[profit/loss]])/SUM(Table1[profit/loss])</f>
        <v>3.9140696478344737E-4</v>
      </c>
    </row>
    <row r="3779" spans="1:25" x14ac:dyDescent="0.3">
      <c r="A3779" t="s">
        <v>60</v>
      </c>
      <c r="B3779" t="s">
        <v>17</v>
      </c>
      <c r="C3779">
        <v>1185732</v>
      </c>
      <c r="D3779" s="9">
        <v>44419</v>
      </c>
      <c r="E3779" s="8" t="str">
        <f>TEXT(Table1[[#This Row],[Invoice Date]],"dd-mm-yyyy")</f>
        <v>11-08-2021</v>
      </c>
      <c r="F3779" s="1" t="str">
        <f t="shared" ref="F3779:F3842" si="236">TEXT(D3779,"mmmm")</f>
        <v>August</v>
      </c>
      <c r="G3779" s="1" t="str">
        <f t="shared" ref="G3779:G3842" si="237">TEXT(D3779,"YYYY")</f>
        <v>2021</v>
      </c>
      <c r="H3779" s="1" t="str">
        <f t="shared" ref="H3779:H3842" si="238">TEXT(D3779,"dddd")</f>
        <v>Wednesday</v>
      </c>
      <c r="I3779" s="1" t="str">
        <f t="shared" ref="I3779:I3842" si="239">TEXT(D3779,"dd")</f>
        <v>11</v>
      </c>
      <c r="J3779" t="s">
        <v>14</v>
      </c>
      <c r="K3779" t="s">
        <v>130</v>
      </c>
      <c r="L3779" t="s">
        <v>131</v>
      </c>
      <c r="M3779" t="s">
        <v>16</v>
      </c>
      <c r="N3779">
        <v>60</v>
      </c>
      <c r="O3779">
        <v>650</v>
      </c>
      <c r="P3779">
        <v>390000</v>
      </c>
      <c r="Q3779">
        <v>175500</v>
      </c>
      <c r="R3779">
        <v>0.45</v>
      </c>
      <c r="S3779" t="s">
        <v>17</v>
      </c>
      <c r="T3779" t="str">
        <f>IF(Table1[[#This Row],[Units Sold]]&gt; 700,"High Units","low Units")</f>
        <v>low Units</v>
      </c>
      <c r="U3779">
        <f>SUM(Table1[[#This Row],[Operating Profit]])/SUM(Table1[Operating Profit])*100</f>
        <v>5.2839940245765396E-2</v>
      </c>
      <c r="V3779">
        <f>SUM(Table1[[#This Row],[Price per Unit]]*Table1[[#This Row],[Units Sold]])</f>
        <v>39000</v>
      </c>
      <c r="W3779">
        <f>SUM(Table1[[#This Row],[Total Sales]]-Table1[[#This Row],[Operating Profit]])</f>
        <v>214500</v>
      </c>
      <c r="X3779">
        <f>SUM(Table1[[#This Row],[Total Sales]]-Table1[[#This Row],[Cost]])</f>
        <v>175500</v>
      </c>
      <c r="Y3779">
        <f>SUM(Table1[[#This Row],[profit/loss]])/SUM(Table1[profit/loss])</f>
        <v>5.2839940245765393E-4</v>
      </c>
    </row>
    <row r="3780" spans="1:25" x14ac:dyDescent="0.3">
      <c r="A3780" t="s">
        <v>60</v>
      </c>
      <c r="B3780" t="s">
        <v>17</v>
      </c>
      <c r="C3780">
        <v>1185732</v>
      </c>
      <c r="D3780" s="9">
        <v>44419</v>
      </c>
      <c r="E3780" s="8" t="str">
        <f>TEXT(Table1[[#This Row],[Invoice Date]],"dd-mm-yyyy")</f>
        <v>11-08-2021</v>
      </c>
      <c r="F3780" s="1" t="str">
        <f t="shared" si="236"/>
        <v>August</v>
      </c>
      <c r="G3780" s="1" t="str">
        <f t="shared" si="237"/>
        <v>2021</v>
      </c>
      <c r="H3780" s="1" t="str">
        <f t="shared" si="238"/>
        <v>Wednesday</v>
      </c>
      <c r="I3780" s="1" t="str">
        <f t="shared" si="239"/>
        <v>11</v>
      </c>
      <c r="J3780" t="s">
        <v>14</v>
      </c>
      <c r="K3780" t="s">
        <v>130</v>
      </c>
      <c r="L3780" t="s">
        <v>131</v>
      </c>
      <c r="M3780" t="s">
        <v>18</v>
      </c>
      <c r="N3780">
        <v>55</v>
      </c>
      <c r="O3780">
        <v>425</v>
      </c>
      <c r="P3780">
        <v>233750</v>
      </c>
      <c r="Q3780">
        <v>105188</v>
      </c>
      <c r="R3780">
        <v>0.45</v>
      </c>
      <c r="S3780" t="s">
        <v>17</v>
      </c>
      <c r="T3780" t="str">
        <f>IF(Table1[[#This Row],[Units Sold]]&gt; 700,"High Units","low Units")</f>
        <v>low Units</v>
      </c>
      <c r="U3780">
        <f>SUM(Table1[[#This Row],[Operating Profit]])/SUM(Table1[Operating Profit])*100</f>
        <v>3.1670242932031738E-2</v>
      </c>
      <c r="V3780">
        <f>SUM(Table1[[#This Row],[Price per Unit]]*Table1[[#This Row],[Units Sold]])</f>
        <v>23375</v>
      </c>
      <c r="W3780">
        <f>SUM(Table1[[#This Row],[Total Sales]]-Table1[[#This Row],[Operating Profit]])</f>
        <v>128562</v>
      </c>
      <c r="X3780">
        <f>SUM(Table1[[#This Row],[Total Sales]]-Table1[[#This Row],[Cost]])</f>
        <v>105188</v>
      </c>
      <c r="Y3780">
        <f>SUM(Table1[[#This Row],[profit/loss]])/SUM(Table1[profit/loss])</f>
        <v>3.1670242932031739E-4</v>
      </c>
    </row>
    <row r="3781" spans="1:25" x14ac:dyDescent="0.3">
      <c r="A3781" t="s">
        <v>60</v>
      </c>
      <c r="B3781" t="s">
        <v>17</v>
      </c>
      <c r="C3781">
        <v>1185732</v>
      </c>
      <c r="D3781" s="9">
        <v>44419</v>
      </c>
      <c r="E3781" s="8" t="str">
        <f>TEXT(Table1[[#This Row],[Invoice Date]],"dd-mm-yyyy")</f>
        <v>11-08-2021</v>
      </c>
      <c r="F3781" s="1" t="str">
        <f t="shared" si="236"/>
        <v>August</v>
      </c>
      <c r="G3781" s="1" t="str">
        <f t="shared" si="237"/>
        <v>2021</v>
      </c>
      <c r="H3781" s="1" t="str">
        <f t="shared" si="238"/>
        <v>Wednesday</v>
      </c>
      <c r="I3781" s="1" t="str">
        <f t="shared" si="239"/>
        <v>11</v>
      </c>
      <c r="J3781" t="s">
        <v>14</v>
      </c>
      <c r="K3781" t="s">
        <v>130</v>
      </c>
      <c r="L3781" t="s">
        <v>131</v>
      </c>
      <c r="M3781" t="s">
        <v>19</v>
      </c>
      <c r="N3781">
        <v>50</v>
      </c>
      <c r="O3781">
        <v>350</v>
      </c>
      <c r="P3781">
        <v>175000</v>
      </c>
      <c r="Q3781">
        <v>61250</v>
      </c>
      <c r="R3781">
        <v>0.35</v>
      </c>
      <c r="S3781" t="s">
        <v>17</v>
      </c>
      <c r="T3781" t="str">
        <f>IF(Table1[[#This Row],[Units Sold]]&gt; 700,"High Units","low Units")</f>
        <v>low Units</v>
      </c>
      <c r="U3781">
        <f>SUM(Table1[[#This Row],[Operating Profit]])/SUM(Table1[Operating Profit])*100</f>
        <v>1.8441289686912426E-2</v>
      </c>
      <c r="V3781">
        <f>SUM(Table1[[#This Row],[Price per Unit]]*Table1[[#This Row],[Units Sold]])</f>
        <v>17500</v>
      </c>
      <c r="W3781">
        <f>SUM(Table1[[#This Row],[Total Sales]]-Table1[[#This Row],[Operating Profit]])</f>
        <v>113750</v>
      </c>
      <c r="X3781">
        <f>SUM(Table1[[#This Row],[Total Sales]]-Table1[[#This Row],[Cost]])</f>
        <v>61250</v>
      </c>
      <c r="Y3781">
        <f>SUM(Table1[[#This Row],[profit/loss]])/SUM(Table1[profit/loss])</f>
        <v>1.8441289686912425E-4</v>
      </c>
    </row>
    <row r="3782" spans="1:25" x14ac:dyDescent="0.3">
      <c r="A3782" t="s">
        <v>60</v>
      </c>
      <c r="B3782" t="s">
        <v>17</v>
      </c>
      <c r="C3782">
        <v>1185732</v>
      </c>
      <c r="D3782" s="9">
        <v>44419</v>
      </c>
      <c r="E3782" s="8" t="str">
        <f>TEXT(Table1[[#This Row],[Invoice Date]],"dd-mm-yyyy")</f>
        <v>11-08-2021</v>
      </c>
      <c r="F3782" s="1" t="str">
        <f t="shared" si="236"/>
        <v>August</v>
      </c>
      <c r="G3782" s="1" t="str">
        <f t="shared" si="237"/>
        <v>2021</v>
      </c>
      <c r="H3782" s="1" t="str">
        <f t="shared" si="238"/>
        <v>Wednesday</v>
      </c>
      <c r="I3782" s="1" t="str">
        <f t="shared" si="239"/>
        <v>11</v>
      </c>
      <c r="J3782" t="s">
        <v>14</v>
      </c>
      <c r="K3782" t="s">
        <v>130</v>
      </c>
      <c r="L3782" t="s">
        <v>131</v>
      </c>
      <c r="M3782" t="s">
        <v>20</v>
      </c>
      <c r="N3782">
        <v>50</v>
      </c>
      <c r="O3782">
        <v>250</v>
      </c>
      <c r="P3782">
        <v>125000</v>
      </c>
      <c r="Q3782">
        <v>43750</v>
      </c>
      <c r="R3782">
        <v>0.35</v>
      </c>
      <c r="S3782" t="s">
        <v>17</v>
      </c>
      <c r="T3782" t="str">
        <f>IF(Table1[[#This Row],[Units Sold]]&gt; 700,"High Units","low Units")</f>
        <v>low Units</v>
      </c>
      <c r="U3782">
        <f>SUM(Table1[[#This Row],[Operating Profit]])/SUM(Table1[Operating Profit])*100</f>
        <v>1.3172349776366016E-2</v>
      </c>
      <c r="V3782">
        <f>SUM(Table1[[#This Row],[Price per Unit]]*Table1[[#This Row],[Units Sold]])</f>
        <v>12500</v>
      </c>
      <c r="W3782">
        <f>SUM(Table1[[#This Row],[Total Sales]]-Table1[[#This Row],[Operating Profit]])</f>
        <v>81250</v>
      </c>
      <c r="X3782">
        <f>SUM(Table1[[#This Row],[Total Sales]]-Table1[[#This Row],[Cost]])</f>
        <v>43750</v>
      </c>
      <c r="Y3782">
        <f>SUM(Table1[[#This Row],[profit/loss]])/SUM(Table1[profit/loss])</f>
        <v>1.3172349776366016E-4</v>
      </c>
    </row>
    <row r="3783" spans="1:25" x14ac:dyDescent="0.3">
      <c r="A3783" t="s">
        <v>60</v>
      </c>
      <c r="B3783" t="s">
        <v>17</v>
      </c>
      <c r="C3783">
        <v>1185732</v>
      </c>
      <c r="D3783" s="9">
        <v>44419</v>
      </c>
      <c r="E3783" s="8" t="str">
        <f>TEXT(Table1[[#This Row],[Invoice Date]],"dd-mm-yyyy")</f>
        <v>11-08-2021</v>
      </c>
      <c r="F3783" s="1" t="str">
        <f t="shared" si="236"/>
        <v>August</v>
      </c>
      <c r="G3783" s="1" t="str">
        <f t="shared" si="237"/>
        <v>2021</v>
      </c>
      <c r="H3783" s="1" t="str">
        <f t="shared" si="238"/>
        <v>Wednesday</v>
      </c>
      <c r="I3783" s="1" t="str">
        <f t="shared" si="239"/>
        <v>11</v>
      </c>
      <c r="J3783" t="s">
        <v>14</v>
      </c>
      <c r="K3783" t="s">
        <v>130</v>
      </c>
      <c r="L3783" t="s">
        <v>131</v>
      </c>
      <c r="M3783" t="s">
        <v>21</v>
      </c>
      <c r="N3783">
        <v>60</v>
      </c>
      <c r="O3783">
        <v>225</v>
      </c>
      <c r="P3783">
        <v>135000</v>
      </c>
      <c r="Q3783">
        <v>47250</v>
      </c>
      <c r="R3783">
        <v>0.35</v>
      </c>
      <c r="S3783" t="s">
        <v>17</v>
      </c>
      <c r="T3783" t="str">
        <f>IF(Table1[[#This Row],[Units Sold]]&gt; 700,"High Units","low Units")</f>
        <v>low Units</v>
      </c>
      <c r="U3783">
        <f>SUM(Table1[[#This Row],[Operating Profit]])/SUM(Table1[Operating Profit])*100</f>
        <v>1.4226137758475298E-2</v>
      </c>
      <c r="V3783">
        <f>SUM(Table1[[#This Row],[Price per Unit]]*Table1[[#This Row],[Units Sold]])</f>
        <v>13500</v>
      </c>
      <c r="W3783">
        <f>SUM(Table1[[#This Row],[Total Sales]]-Table1[[#This Row],[Operating Profit]])</f>
        <v>87750</v>
      </c>
      <c r="X3783">
        <f>SUM(Table1[[#This Row],[Total Sales]]-Table1[[#This Row],[Cost]])</f>
        <v>47250</v>
      </c>
      <c r="Y3783">
        <f>SUM(Table1[[#This Row],[profit/loss]])/SUM(Table1[profit/loss])</f>
        <v>1.4226137758475299E-4</v>
      </c>
    </row>
    <row r="3784" spans="1:25" x14ac:dyDescent="0.3">
      <c r="A3784" t="s">
        <v>60</v>
      </c>
      <c r="B3784" t="s">
        <v>17</v>
      </c>
      <c r="C3784">
        <v>1185732</v>
      </c>
      <c r="D3784" s="9">
        <v>44419</v>
      </c>
      <c r="E3784" s="8" t="str">
        <f>TEXT(Table1[[#This Row],[Invoice Date]],"dd-mm-yyyy")</f>
        <v>11-08-2021</v>
      </c>
      <c r="F3784" s="1" t="str">
        <f t="shared" si="236"/>
        <v>August</v>
      </c>
      <c r="G3784" s="1" t="str">
        <f t="shared" si="237"/>
        <v>2021</v>
      </c>
      <c r="H3784" s="1" t="str">
        <f t="shared" si="238"/>
        <v>Wednesday</v>
      </c>
      <c r="I3784" s="1" t="str">
        <f t="shared" si="239"/>
        <v>11</v>
      </c>
      <c r="J3784" t="s">
        <v>14</v>
      </c>
      <c r="K3784" t="s">
        <v>130</v>
      </c>
      <c r="L3784" t="s">
        <v>131</v>
      </c>
      <c r="M3784" t="s">
        <v>22</v>
      </c>
      <c r="N3784">
        <v>65</v>
      </c>
      <c r="O3784">
        <v>400</v>
      </c>
      <c r="P3784">
        <v>260000</v>
      </c>
      <c r="Q3784">
        <v>104000</v>
      </c>
      <c r="R3784">
        <v>0.4</v>
      </c>
      <c r="S3784" t="s">
        <v>17</v>
      </c>
      <c r="T3784" t="str">
        <f>IF(Table1[[#This Row],[Units Sold]]&gt; 700,"High Units","low Units")</f>
        <v>low Units</v>
      </c>
      <c r="U3784">
        <f>SUM(Table1[[#This Row],[Operating Profit]])/SUM(Table1[Operating Profit])*100</f>
        <v>3.1312557182675789E-2</v>
      </c>
      <c r="V3784">
        <f>SUM(Table1[[#This Row],[Price per Unit]]*Table1[[#This Row],[Units Sold]])</f>
        <v>26000</v>
      </c>
      <c r="W3784">
        <f>SUM(Table1[[#This Row],[Total Sales]]-Table1[[#This Row],[Operating Profit]])</f>
        <v>156000</v>
      </c>
      <c r="X3784">
        <f>SUM(Table1[[#This Row],[Total Sales]]-Table1[[#This Row],[Cost]])</f>
        <v>104000</v>
      </c>
      <c r="Y3784">
        <f>SUM(Table1[[#This Row],[profit/loss]])/SUM(Table1[profit/loss])</f>
        <v>3.1312557182675791E-4</v>
      </c>
    </row>
    <row r="3785" spans="1:25" x14ac:dyDescent="0.3">
      <c r="A3785" t="s">
        <v>60</v>
      </c>
      <c r="B3785" t="s">
        <v>17</v>
      </c>
      <c r="C3785">
        <v>1185732</v>
      </c>
      <c r="D3785" s="9">
        <v>44449</v>
      </c>
      <c r="E3785" s="8" t="str">
        <f>TEXT(Table1[[#This Row],[Invoice Date]],"dd-mm-yyyy")</f>
        <v>10-09-2021</v>
      </c>
      <c r="F3785" s="1" t="str">
        <f t="shared" si="236"/>
        <v>September</v>
      </c>
      <c r="G3785" s="1" t="str">
        <f t="shared" si="237"/>
        <v>2021</v>
      </c>
      <c r="H3785" s="1" t="str">
        <f t="shared" si="238"/>
        <v>Friday</v>
      </c>
      <c r="I3785" s="1" t="str">
        <f t="shared" si="239"/>
        <v>10</v>
      </c>
      <c r="J3785" t="s">
        <v>14</v>
      </c>
      <c r="K3785" t="s">
        <v>130</v>
      </c>
      <c r="L3785" t="s">
        <v>131</v>
      </c>
      <c r="M3785" t="s">
        <v>16</v>
      </c>
      <c r="N3785">
        <v>60</v>
      </c>
      <c r="O3785">
        <v>525</v>
      </c>
      <c r="P3785">
        <v>315000</v>
      </c>
      <c r="Q3785">
        <v>141750</v>
      </c>
      <c r="R3785">
        <v>0.45</v>
      </c>
      <c r="S3785" t="s">
        <v>17</v>
      </c>
      <c r="T3785" t="str">
        <f>IF(Table1[[#This Row],[Units Sold]]&gt; 700,"High Units","low Units")</f>
        <v>low Units</v>
      </c>
      <c r="U3785">
        <f>SUM(Table1[[#This Row],[Operating Profit]])/SUM(Table1[Operating Profit])*100</f>
        <v>4.2678413275425896E-2</v>
      </c>
      <c r="V3785">
        <f>SUM(Table1[[#This Row],[Price per Unit]]*Table1[[#This Row],[Units Sold]])</f>
        <v>31500</v>
      </c>
      <c r="W3785">
        <f>SUM(Table1[[#This Row],[Total Sales]]-Table1[[#This Row],[Operating Profit]])</f>
        <v>173250</v>
      </c>
      <c r="X3785">
        <f>SUM(Table1[[#This Row],[Total Sales]]-Table1[[#This Row],[Cost]])</f>
        <v>141750</v>
      </c>
      <c r="Y3785">
        <f>SUM(Table1[[#This Row],[profit/loss]])/SUM(Table1[profit/loss])</f>
        <v>4.2678413275425896E-4</v>
      </c>
    </row>
    <row r="3786" spans="1:25" x14ac:dyDescent="0.3">
      <c r="A3786" t="s">
        <v>60</v>
      </c>
      <c r="B3786" t="s">
        <v>17</v>
      </c>
      <c r="C3786">
        <v>1185732</v>
      </c>
      <c r="D3786" s="9">
        <v>44449</v>
      </c>
      <c r="E3786" s="8" t="str">
        <f>TEXT(Table1[[#This Row],[Invoice Date]],"dd-mm-yyyy")</f>
        <v>10-09-2021</v>
      </c>
      <c r="F3786" s="1" t="str">
        <f t="shared" si="236"/>
        <v>September</v>
      </c>
      <c r="G3786" s="1" t="str">
        <f t="shared" si="237"/>
        <v>2021</v>
      </c>
      <c r="H3786" s="1" t="str">
        <f t="shared" si="238"/>
        <v>Friday</v>
      </c>
      <c r="I3786" s="1" t="str">
        <f t="shared" si="239"/>
        <v>10</v>
      </c>
      <c r="J3786" t="s">
        <v>14</v>
      </c>
      <c r="K3786" t="s">
        <v>130</v>
      </c>
      <c r="L3786" t="s">
        <v>131</v>
      </c>
      <c r="M3786" t="s">
        <v>18</v>
      </c>
      <c r="N3786">
        <v>55</v>
      </c>
      <c r="O3786">
        <v>325</v>
      </c>
      <c r="P3786">
        <v>178750</v>
      </c>
      <c r="Q3786">
        <v>80438</v>
      </c>
      <c r="R3786">
        <v>0.45</v>
      </c>
      <c r="S3786" t="s">
        <v>17</v>
      </c>
      <c r="T3786" t="str">
        <f>IF(Table1[[#This Row],[Units Sold]]&gt; 700,"High Units","low Units")</f>
        <v>low Units</v>
      </c>
      <c r="U3786">
        <f>SUM(Table1[[#This Row],[Operating Profit]])/SUM(Table1[Operating Profit])*100</f>
        <v>2.4218456487116107E-2</v>
      </c>
      <c r="V3786">
        <f>SUM(Table1[[#This Row],[Price per Unit]]*Table1[[#This Row],[Units Sold]])</f>
        <v>17875</v>
      </c>
      <c r="W3786">
        <f>SUM(Table1[[#This Row],[Total Sales]]-Table1[[#This Row],[Operating Profit]])</f>
        <v>98312</v>
      </c>
      <c r="X3786">
        <f>SUM(Table1[[#This Row],[Total Sales]]-Table1[[#This Row],[Cost]])</f>
        <v>80438</v>
      </c>
      <c r="Y3786">
        <f>SUM(Table1[[#This Row],[profit/loss]])/SUM(Table1[profit/loss])</f>
        <v>2.4218456487116107E-4</v>
      </c>
    </row>
    <row r="3787" spans="1:25" x14ac:dyDescent="0.3">
      <c r="A3787" t="s">
        <v>60</v>
      </c>
      <c r="B3787" t="s">
        <v>17</v>
      </c>
      <c r="C3787">
        <v>1185732</v>
      </c>
      <c r="D3787" s="9">
        <v>44449</v>
      </c>
      <c r="E3787" s="8" t="str">
        <f>TEXT(Table1[[#This Row],[Invoice Date]],"dd-mm-yyyy")</f>
        <v>10-09-2021</v>
      </c>
      <c r="F3787" s="1" t="str">
        <f t="shared" si="236"/>
        <v>September</v>
      </c>
      <c r="G3787" s="1" t="str">
        <f t="shared" si="237"/>
        <v>2021</v>
      </c>
      <c r="H3787" s="1" t="str">
        <f t="shared" si="238"/>
        <v>Friday</v>
      </c>
      <c r="I3787" s="1" t="str">
        <f t="shared" si="239"/>
        <v>10</v>
      </c>
      <c r="J3787" t="s">
        <v>14</v>
      </c>
      <c r="K3787" t="s">
        <v>130</v>
      </c>
      <c r="L3787" t="s">
        <v>131</v>
      </c>
      <c r="M3787" t="s">
        <v>19</v>
      </c>
      <c r="N3787">
        <v>50</v>
      </c>
      <c r="O3787">
        <v>225</v>
      </c>
      <c r="P3787">
        <v>112500</v>
      </c>
      <c r="Q3787">
        <v>39375</v>
      </c>
      <c r="R3787">
        <v>0.35</v>
      </c>
      <c r="S3787" t="s">
        <v>17</v>
      </c>
      <c r="T3787" t="str">
        <f>IF(Table1[[#This Row],[Units Sold]]&gt; 700,"High Units","low Units")</f>
        <v>low Units</v>
      </c>
      <c r="U3787">
        <f>SUM(Table1[[#This Row],[Operating Profit]])/SUM(Table1[Operating Profit])*100</f>
        <v>1.1855114798729416E-2</v>
      </c>
      <c r="V3787">
        <f>SUM(Table1[[#This Row],[Price per Unit]]*Table1[[#This Row],[Units Sold]])</f>
        <v>11250</v>
      </c>
      <c r="W3787">
        <f>SUM(Table1[[#This Row],[Total Sales]]-Table1[[#This Row],[Operating Profit]])</f>
        <v>73125</v>
      </c>
      <c r="X3787">
        <f>SUM(Table1[[#This Row],[Total Sales]]-Table1[[#This Row],[Cost]])</f>
        <v>39375</v>
      </c>
      <c r="Y3787">
        <f>SUM(Table1[[#This Row],[profit/loss]])/SUM(Table1[profit/loss])</f>
        <v>1.1855114798729416E-4</v>
      </c>
    </row>
    <row r="3788" spans="1:25" x14ac:dyDescent="0.3">
      <c r="A3788" t="s">
        <v>60</v>
      </c>
      <c r="B3788" t="s">
        <v>17</v>
      </c>
      <c r="C3788">
        <v>1185732</v>
      </c>
      <c r="D3788" s="9">
        <v>44449</v>
      </c>
      <c r="E3788" s="8" t="str">
        <f>TEXT(Table1[[#This Row],[Invoice Date]],"dd-mm-yyyy")</f>
        <v>10-09-2021</v>
      </c>
      <c r="F3788" s="1" t="str">
        <f t="shared" si="236"/>
        <v>September</v>
      </c>
      <c r="G3788" s="1" t="str">
        <f t="shared" si="237"/>
        <v>2021</v>
      </c>
      <c r="H3788" s="1" t="str">
        <f t="shared" si="238"/>
        <v>Friday</v>
      </c>
      <c r="I3788" s="1" t="str">
        <f t="shared" si="239"/>
        <v>10</v>
      </c>
      <c r="J3788" t="s">
        <v>14</v>
      </c>
      <c r="K3788" t="s">
        <v>130</v>
      </c>
      <c r="L3788" t="s">
        <v>131</v>
      </c>
      <c r="M3788" t="s">
        <v>20</v>
      </c>
      <c r="N3788">
        <v>50</v>
      </c>
      <c r="O3788">
        <v>200</v>
      </c>
      <c r="P3788">
        <v>100000</v>
      </c>
      <c r="Q3788">
        <v>35000</v>
      </c>
      <c r="R3788">
        <v>0.35</v>
      </c>
      <c r="S3788" t="s">
        <v>17</v>
      </c>
      <c r="T3788" t="str">
        <f>IF(Table1[[#This Row],[Units Sold]]&gt; 700,"High Units","low Units")</f>
        <v>low Units</v>
      </c>
      <c r="U3788">
        <f>SUM(Table1[[#This Row],[Operating Profit]])/SUM(Table1[Operating Profit])*100</f>
        <v>1.0537879821092815E-2</v>
      </c>
      <c r="V3788">
        <f>SUM(Table1[[#This Row],[Price per Unit]]*Table1[[#This Row],[Units Sold]])</f>
        <v>10000</v>
      </c>
      <c r="W3788">
        <f>SUM(Table1[[#This Row],[Total Sales]]-Table1[[#This Row],[Operating Profit]])</f>
        <v>65000</v>
      </c>
      <c r="X3788">
        <f>SUM(Table1[[#This Row],[Total Sales]]-Table1[[#This Row],[Cost]])</f>
        <v>35000</v>
      </c>
      <c r="Y3788">
        <f>SUM(Table1[[#This Row],[profit/loss]])/SUM(Table1[profit/loss])</f>
        <v>1.0537879821092815E-4</v>
      </c>
    </row>
    <row r="3789" spans="1:25" x14ac:dyDescent="0.3">
      <c r="A3789" t="s">
        <v>60</v>
      </c>
      <c r="B3789" t="s">
        <v>17</v>
      </c>
      <c r="C3789">
        <v>1185732</v>
      </c>
      <c r="D3789" s="9">
        <v>44449</v>
      </c>
      <c r="E3789" s="8" t="str">
        <f>TEXT(Table1[[#This Row],[Invoice Date]],"dd-mm-yyyy")</f>
        <v>10-09-2021</v>
      </c>
      <c r="F3789" s="1" t="str">
        <f t="shared" si="236"/>
        <v>September</v>
      </c>
      <c r="G3789" s="1" t="str">
        <f t="shared" si="237"/>
        <v>2021</v>
      </c>
      <c r="H3789" s="1" t="str">
        <f t="shared" si="238"/>
        <v>Friday</v>
      </c>
      <c r="I3789" s="1" t="str">
        <f t="shared" si="239"/>
        <v>10</v>
      </c>
      <c r="J3789" t="s">
        <v>14</v>
      </c>
      <c r="K3789" t="s">
        <v>130</v>
      </c>
      <c r="L3789" t="s">
        <v>131</v>
      </c>
      <c r="M3789" t="s">
        <v>21</v>
      </c>
      <c r="N3789">
        <v>60</v>
      </c>
      <c r="O3789">
        <v>200</v>
      </c>
      <c r="P3789">
        <v>120000</v>
      </c>
      <c r="Q3789">
        <v>42000</v>
      </c>
      <c r="R3789">
        <v>0.35</v>
      </c>
      <c r="S3789" t="s">
        <v>17</v>
      </c>
      <c r="T3789" t="str">
        <f>IF(Table1[[#This Row],[Units Sold]]&gt; 700,"High Units","low Units")</f>
        <v>low Units</v>
      </c>
      <c r="U3789">
        <f>SUM(Table1[[#This Row],[Operating Profit]])/SUM(Table1[Operating Profit])*100</f>
        <v>1.2645455785311377E-2</v>
      </c>
      <c r="V3789">
        <f>SUM(Table1[[#This Row],[Price per Unit]]*Table1[[#This Row],[Units Sold]])</f>
        <v>12000</v>
      </c>
      <c r="W3789">
        <f>SUM(Table1[[#This Row],[Total Sales]]-Table1[[#This Row],[Operating Profit]])</f>
        <v>78000</v>
      </c>
      <c r="X3789">
        <f>SUM(Table1[[#This Row],[Total Sales]]-Table1[[#This Row],[Cost]])</f>
        <v>42000</v>
      </c>
      <c r="Y3789">
        <f>SUM(Table1[[#This Row],[profit/loss]])/SUM(Table1[profit/loss])</f>
        <v>1.2645455785311377E-4</v>
      </c>
    </row>
    <row r="3790" spans="1:25" x14ac:dyDescent="0.3">
      <c r="A3790" t="s">
        <v>60</v>
      </c>
      <c r="B3790" t="s">
        <v>17</v>
      </c>
      <c r="C3790">
        <v>1185732</v>
      </c>
      <c r="D3790" s="9">
        <v>44449</v>
      </c>
      <c r="E3790" s="8" t="str">
        <f>TEXT(Table1[[#This Row],[Invoice Date]],"dd-mm-yyyy")</f>
        <v>10-09-2021</v>
      </c>
      <c r="F3790" s="1" t="str">
        <f t="shared" si="236"/>
        <v>September</v>
      </c>
      <c r="G3790" s="1" t="str">
        <f t="shared" si="237"/>
        <v>2021</v>
      </c>
      <c r="H3790" s="1" t="str">
        <f t="shared" si="238"/>
        <v>Friday</v>
      </c>
      <c r="I3790" s="1" t="str">
        <f t="shared" si="239"/>
        <v>10</v>
      </c>
      <c r="J3790" t="s">
        <v>14</v>
      </c>
      <c r="K3790" t="s">
        <v>130</v>
      </c>
      <c r="L3790" t="s">
        <v>131</v>
      </c>
      <c r="M3790" t="s">
        <v>22</v>
      </c>
      <c r="N3790">
        <v>65</v>
      </c>
      <c r="O3790">
        <v>300</v>
      </c>
      <c r="P3790">
        <v>195000</v>
      </c>
      <c r="Q3790">
        <v>78000</v>
      </c>
      <c r="R3790">
        <v>0.4</v>
      </c>
      <c r="S3790" t="s">
        <v>17</v>
      </c>
      <c r="T3790" t="str">
        <f>IF(Table1[[#This Row],[Units Sold]]&gt; 700,"High Units","low Units")</f>
        <v>low Units</v>
      </c>
      <c r="U3790">
        <f>SUM(Table1[[#This Row],[Operating Profit]])/SUM(Table1[Operating Profit])*100</f>
        <v>2.3484417887006843E-2</v>
      </c>
      <c r="V3790">
        <f>SUM(Table1[[#This Row],[Price per Unit]]*Table1[[#This Row],[Units Sold]])</f>
        <v>19500</v>
      </c>
      <c r="W3790">
        <f>SUM(Table1[[#This Row],[Total Sales]]-Table1[[#This Row],[Operating Profit]])</f>
        <v>117000</v>
      </c>
      <c r="X3790">
        <f>SUM(Table1[[#This Row],[Total Sales]]-Table1[[#This Row],[Cost]])</f>
        <v>78000</v>
      </c>
      <c r="Y3790">
        <f>SUM(Table1[[#This Row],[profit/loss]])/SUM(Table1[profit/loss])</f>
        <v>2.3484417887006842E-4</v>
      </c>
    </row>
    <row r="3791" spans="1:25" x14ac:dyDescent="0.3">
      <c r="A3791" t="s">
        <v>60</v>
      </c>
      <c r="B3791" t="s">
        <v>17</v>
      </c>
      <c r="C3791">
        <v>1185732</v>
      </c>
      <c r="D3791" s="9">
        <v>44481</v>
      </c>
      <c r="E3791" s="8" t="str">
        <f>TEXT(Table1[[#This Row],[Invoice Date]],"dd-mm-yyyy")</f>
        <v>12-10-2021</v>
      </c>
      <c r="F3791" s="1" t="str">
        <f t="shared" si="236"/>
        <v>October</v>
      </c>
      <c r="G3791" s="1" t="str">
        <f t="shared" si="237"/>
        <v>2021</v>
      </c>
      <c r="H3791" s="1" t="str">
        <f t="shared" si="238"/>
        <v>Tuesday</v>
      </c>
      <c r="I3791" s="1" t="str">
        <f t="shared" si="239"/>
        <v>12</v>
      </c>
      <c r="J3791" t="s">
        <v>14</v>
      </c>
      <c r="K3791" t="s">
        <v>130</v>
      </c>
      <c r="L3791" t="s">
        <v>131</v>
      </c>
      <c r="M3791" t="s">
        <v>16</v>
      </c>
      <c r="N3791">
        <v>65</v>
      </c>
      <c r="O3791">
        <v>475</v>
      </c>
      <c r="P3791">
        <v>308750</v>
      </c>
      <c r="Q3791">
        <v>138938</v>
      </c>
      <c r="R3791">
        <v>0.45</v>
      </c>
      <c r="S3791" t="s">
        <v>17</v>
      </c>
      <c r="T3791" t="str">
        <f>IF(Table1[[#This Row],[Units Sold]]&gt; 700,"High Units","low Units")</f>
        <v>low Units</v>
      </c>
      <c r="U3791">
        <f>SUM(Table1[[#This Row],[Operating Profit]])/SUM(Table1[Operating Profit])*100</f>
        <v>4.1831769902371245E-2</v>
      </c>
      <c r="V3791">
        <f>SUM(Table1[[#This Row],[Price per Unit]]*Table1[[#This Row],[Units Sold]])</f>
        <v>30875</v>
      </c>
      <c r="W3791">
        <f>SUM(Table1[[#This Row],[Total Sales]]-Table1[[#This Row],[Operating Profit]])</f>
        <v>169812</v>
      </c>
      <c r="X3791">
        <f>SUM(Table1[[#This Row],[Total Sales]]-Table1[[#This Row],[Cost]])</f>
        <v>138938</v>
      </c>
      <c r="Y3791">
        <f>SUM(Table1[[#This Row],[profit/loss]])/SUM(Table1[profit/loss])</f>
        <v>4.1831769902371242E-4</v>
      </c>
    </row>
    <row r="3792" spans="1:25" x14ac:dyDescent="0.3">
      <c r="A3792" t="s">
        <v>60</v>
      </c>
      <c r="B3792" t="s">
        <v>17</v>
      </c>
      <c r="C3792">
        <v>1185732</v>
      </c>
      <c r="D3792" s="9">
        <v>44481</v>
      </c>
      <c r="E3792" s="8" t="str">
        <f>TEXT(Table1[[#This Row],[Invoice Date]],"dd-mm-yyyy")</f>
        <v>12-10-2021</v>
      </c>
      <c r="F3792" s="1" t="str">
        <f t="shared" si="236"/>
        <v>October</v>
      </c>
      <c r="G3792" s="1" t="str">
        <f t="shared" si="237"/>
        <v>2021</v>
      </c>
      <c r="H3792" s="1" t="str">
        <f t="shared" si="238"/>
        <v>Tuesday</v>
      </c>
      <c r="I3792" s="1" t="str">
        <f t="shared" si="239"/>
        <v>12</v>
      </c>
      <c r="J3792" t="s">
        <v>14</v>
      </c>
      <c r="K3792" t="s">
        <v>130</v>
      </c>
      <c r="L3792" t="s">
        <v>131</v>
      </c>
      <c r="M3792" t="s">
        <v>18</v>
      </c>
      <c r="N3792">
        <v>60</v>
      </c>
      <c r="O3792">
        <v>300</v>
      </c>
      <c r="P3792">
        <v>180000</v>
      </c>
      <c r="Q3792">
        <v>81000</v>
      </c>
      <c r="R3792">
        <v>0.45</v>
      </c>
      <c r="S3792" t="s">
        <v>17</v>
      </c>
      <c r="T3792" t="str">
        <f>IF(Table1[[#This Row],[Units Sold]]&gt; 700,"High Units","low Units")</f>
        <v>low Units</v>
      </c>
      <c r="U3792">
        <f>SUM(Table1[[#This Row],[Operating Profit]])/SUM(Table1[Operating Profit])*100</f>
        <v>2.43876647288148E-2</v>
      </c>
      <c r="V3792">
        <f>SUM(Table1[[#This Row],[Price per Unit]]*Table1[[#This Row],[Units Sold]])</f>
        <v>18000</v>
      </c>
      <c r="W3792">
        <f>SUM(Table1[[#This Row],[Total Sales]]-Table1[[#This Row],[Operating Profit]])</f>
        <v>99000</v>
      </c>
      <c r="X3792">
        <f>SUM(Table1[[#This Row],[Total Sales]]-Table1[[#This Row],[Cost]])</f>
        <v>81000</v>
      </c>
      <c r="Y3792">
        <f>SUM(Table1[[#This Row],[profit/loss]])/SUM(Table1[profit/loss])</f>
        <v>2.4387664728814799E-4</v>
      </c>
    </row>
    <row r="3793" spans="1:25" x14ac:dyDescent="0.3">
      <c r="A3793" t="s">
        <v>60</v>
      </c>
      <c r="B3793" t="s">
        <v>17</v>
      </c>
      <c r="C3793">
        <v>1185732</v>
      </c>
      <c r="D3793" s="9">
        <v>44481</v>
      </c>
      <c r="E3793" s="8" t="str">
        <f>TEXT(Table1[[#This Row],[Invoice Date]],"dd-mm-yyyy")</f>
        <v>12-10-2021</v>
      </c>
      <c r="F3793" s="1" t="str">
        <f t="shared" si="236"/>
        <v>October</v>
      </c>
      <c r="G3793" s="1" t="str">
        <f t="shared" si="237"/>
        <v>2021</v>
      </c>
      <c r="H3793" s="1" t="str">
        <f t="shared" si="238"/>
        <v>Tuesday</v>
      </c>
      <c r="I3793" s="1" t="str">
        <f t="shared" si="239"/>
        <v>12</v>
      </c>
      <c r="J3793" t="s">
        <v>14</v>
      </c>
      <c r="K3793" t="s">
        <v>130</v>
      </c>
      <c r="L3793" t="s">
        <v>131</v>
      </c>
      <c r="M3793" t="s">
        <v>19</v>
      </c>
      <c r="N3793">
        <v>60</v>
      </c>
      <c r="O3793">
        <v>200</v>
      </c>
      <c r="P3793">
        <v>120000</v>
      </c>
      <c r="Q3793">
        <v>42000</v>
      </c>
      <c r="R3793">
        <v>0.35</v>
      </c>
      <c r="S3793" t="s">
        <v>17</v>
      </c>
      <c r="T3793" t="str">
        <f>IF(Table1[[#This Row],[Units Sold]]&gt; 700,"High Units","low Units")</f>
        <v>low Units</v>
      </c>
      <c r="U3793">
        <f>SUM(Table1[[#This Row],[Operating Profit]])/SUM(Table1[Operating Profit])*100</f>
        <v>1.2645455785311377E-2</v>
      </c>
      <c r="V3793">
        <f>SUM(Table1[[#This Row],[Price per Unit]]*Table1[[#This Row],[Units Sold]])</f>
        <v>12000</v>
      </c>
      <c r="W3793">
        <f>SUM(Table1[[#This Row],[Total Sales]]-Table1[[#This Row],[Operating Profit]])</f>
        <v>78000</v>
      </c>
      <c r="X3793">
        <f>SUM(Table1[[#This Row],[Total Sales]]-Table1[[#This Row],[Cost]])</f>
        <v>42000</v>
      </c>
      <c r="Y3793">
        <f>SUM(Table1[[#This Row],[profit/loss]])/SUM(Table1[profit/loss])</f>
        <v>1.2645455785311377E-4</v>
      </c>
    </row>
    <row r="3794" spans="1:25" x14ac:dyDescent="0.3">
      <c r="A3794" t="s">
        <v>60</v>
      </c>
      <c r="B3794" t="s">
        <v>17</v>
      </c>
      <c r="C3794">
        <v>1185732</v>
      </c>
      <c r="D3794" s="9">
        <v>44481</v>
      </c>
      <c r="E3794" s="8" t="str">
        <f>TEXT(Table1[[#This Row],[Invoice Date]],"dd-mm-yyyy")</f>
        <v>12-10-2021</v>
      </c>
      <c r="F3794" s="1" t="str">
        <f t="shared" si="236"/>
        <v>October</v>
      </c>
      <c r="G3794" s="1" t="str">
        <f t="shared" si="237"/>
        <v>2021</v>
      </c>
      <c r="H3794" s="1" t="str">
        <f t="shared" si="238"/>
        <v>Tuesday</v>
      </c>
      <c r="I3794" s="1" t="str">
        <f t="shared" si="239"/>
        <v>12</v>
      </c>
      <c r="J3794" t="s">
        <v>14</v>
      </c>
      <c r="K3794" t="s">
        <v>130</v>
      </c>
      <c r="L3794" t="s">
        <v>131</v>
      </c>
      <c r="M3794" t="s">
        <v>20</v>
      </c>
      <c r="N3794">
        <v>60</v>
      </c>
      <c r="O3794">
        <v>175</v>
      </c>
      <c r="P3794">
        <v>105000</v>
      </c>
      <c r="Q3794">
        <v>36750</v>
      </c>
      <c r="R3794">
        <v>0.35</v>
      </c>
      <c r="S3794" t="s">
        <v>17</v>
      </c>
      <c r="T3794" t="str">
        <f>IF(Table1[[#This Row],[Units Sold]]&gt; 700,"High Units","low Units")</f>
        <v>low Units</v>
      </c>
      <c r="U3794">
        <f>SUM(Table1[[#This Row],[Operating Profit]])/SUM(Table1[Operating Profit])*100</f>
        <v>1.1064773812147455E-2</v>
      </c>
      <c r="V3794">
        <f>SUM(Table1[[#This Row],[Price per Unit]]*Table1[[#This Row],[Units Sold]])</f>
        <v>10500</v>
      </c>
      <c r="W3794">
        <f>SUM(Table1[[#This Row],[Total Sales]]-Table1[[#This Row],[Operating Profit]])</f>
        <v>68250</v>
      </c>
      <c r="X3794">
        <f>SUM(Table1[[#This Row],[Total Sales]]-Table1[[#This Row],[Cost]])</f>
        <v>36750</v>
      </c>
      <c r="Y3794">
        <f>SUM(Table1[[#This Row],[profit/loss]])/SUM(Table1[profit/loss])</f>
        <v>1.1064773812147455E-4</v>
      </c>
    </row>
    <row r="3795" spans="1:25" x14ac:dyDescent="0.3">
      <c r="A3795" t="s">
        <v>60</v>
      </c>
      <c r="B3795" t="s">
        <v>17</v>
      </c>
      <c r="C3795">
        <v>1185732</v>
      </c>
      <c r="D3795" s="9">
        <v>44481</v>
      </c>
      <c r="E3795" s="8" t="str">
        <f>TEXT(Table1[[#This Row],[Invoice Date]],"dd-mm-yyyy")</f>
        <v>12-10-2021</v>
      </c>
      <c r="F3795" s="1" t="str">
        <f t="shared" si="236"/>
        <v>October</v>
      </c>
      <c r="G3795" s="1" t="str">
        <f t="shared" si="237"/>
        <v>2021</v>
      </c>
      <c r="H3795" s="1" t="str">
        <f t="shared" si="238"/>
        <v>Tuesday</v>
      </c>
      <c r="I3795" s="1" t="str">
        <f t="shared" si="239"/>
        <v>12</v>
      </c>
      <c r="J3795" t="s">
        <v>14</v>
      </c>
      <c r="K3795" t="s">
        <v>130</v>
      </c>
      <c r="L3795" t="s">
        <v>131</v>
      </c>
      <c r="M3795" t="s">
        <v>21</v>
      </c>
      <c r="N3795">
        <v>70</v>
      </c>
      <c r="O3795">
        <v>175</v>
      </c>
      <c r="P3795">
        <v>122500</v>
      </c>
      <c r="Q3795">
        <v>42875</v>
      </c>
      <c r="R3795">
        <v>0.35</v>
      </c>
      <c r="S3795" t="s">
        <v>17</v>
      </c>
      <c r="T3795" t="str">
        <f>IF(Table1[[#This Row],[Units Sold]]&gt; 700,"High Units","low Units")</f>
        <v>low Units</v>
      </c>
      <c r="U3795">
        <f>SUM(Table1[[#This Row],[Operating Profit]])/SUM(Table1[Operating Profit])*100</f>
        <v>1.2908902780838697E-2</v>
      </c>
      <c r="V3795">
        <f>SUM(Table1[[#This Row],[Price per Unit]]*Table1[[#This Row],[Units Sold]])</f>
        <v>12250</v>
      </c>
      <c r="W3795">
        <f>SUM(Table1[[#This Row],[Total Sales]]-Table1[[#This Row],[Operating Profit]])</f>
        <v>79625</v>
      </c>
      <c r="X3795">
        <f>SUM(Table1[[#This Row],[Total Sales]]-Table1[[#This Row],[Cost]])</f>
        <v>42875</v>
      </c>
      <c r="Y3795">
        <f>SUM(Table1[[#This Row],[profit/loss]])/SUM(Table1[profit/loss])</f>
        <v>1.2908902780838698E-4</v>
      </c>
    </row>
    <row r="3796" spans="1:25" x14ac:dyDescent="0.3">
      <c r="A3796" t="s">
        <v>29</v>
      </c>
      <c r="B3796" t="s">
        <v>17</v>
      </c>
      <c r="C3796">
        <v>1185732</v>
      </c>
      <c r="D3796" s="9">
        <v>44481</v>
      </c>
      <c r="E3796" s="8" t="str">
        <f>TEXT(Table1[[#This Row],[Invoice Date]],"dd-mm-yyyy")</f>
        <v>12-10-2021</v>
      </c>
      <c r="F3796" s="1" t="str">
        <f t="shared" si="236"/>
        <v>October</v>
      </c>
      <c r="G3796" s="1" t="str">
        <f t="shared" si="237"/>
        <v>2021</v>
      </c>
      <c r="H3796" s="1" t="str">
        <f t="shared" si="238"/>
        <v>Tuesday</v>
      </c>
      <c r="I3796" s="1" t="str">
        <f t="shared" si="239"/>
        <v>12</v>
      </c>
      <c r="J3796" t="s">
        <v>14</v>
      </c>
      <c r="K3796" t="s">
        <v>130</v>
      </c>
      <c r="L3796" t="s">
        <v>131</v>
      </c>
      <c r="M3796" t="s">
        <v>22</v>
      </c>
      <c r="N3796">
        <v>75</v>
      </c>
      <c r="O3796">
        <v>300</v>
      </c>
      <c r="P3796">
        <v>225000</v>
      </c>
      <c r="Q3796">
        <v>90000</v>
      </c>
      <c r="R3796">
        <v>0.4</v>
      </c>
      <c r="S3796" t="s">
        <v>17</v>
      </c>
      <c r="T3796" t="str">
        <f>IF(Table1[[#This Row],[Units Sold]]&gt; 700,"High Units","low Units")</f>
        <v>low Units</v>
      </c>
      <c r="U3796">
        <f>SUM(Table1[[#This Row],[Operating Profit]])/SUM(Table1[Operating Profit])*100</f>
        <v>2.7097405254238666E-2</v>
      </c>
      <c r="V3796">
        <f>SUM(Table1[[#This Row],[Price per Unit]]*Table1[[#This Row],[Units Sold]])</f>
        <v>22500</v>
      </c>
      <c r="W3796">
        <f>SUM(Table1[[#This Row],[Total Sales]]-Table1[[#This Row],[Operating Profit]])</f>
        <v>135000</v>
      </c>
      <c r="X3796">
        <f>SUM(Table1[[#This Row],[Total Sales]]-Table1[[#This Row],[Cost]])</f>
        <v>90000</v>
      </c>
      <c r="Y3796">
        <f>SUM(Table1[[#This Row],[profit/loss]])/SUM(Table1[profit/loss])</f>
        <v>2.7097405254238667E-4</v>
      </c>
    </row>
    <row r="3797" spans="1:25" x14ac:dyDescent="0.3">
      <c r="A3797" t="s">
        <v>29</v>
      </c>
      <c r="B3797" t="s">
        <v>17</v>
      </c>
      <c r="C3797">
        <v>1185732</v>
      </c>
      <c r="D3797" s="9">
        <v>44511</v>
      </c>
      <c r="E3797" s="8" t="str">
        <f>TEXT(Table1[[#This Row],[Invoice Date]],"dd-mm-yyyy")</f>
        <v>11-11-2021</v>
      </c>
      <c r="F3797" s="1" t="str">
        <f t="shared" si="236"/>
        <v>November</v>
      </c>
      <c r="G3797" s="1" t="str">
        <f t="shared" si="237"/>
        <v>2021</v>
      </c>
      <c r="H3797" s="1" t="str">
        <f t="shared" si="238"/>
        <v>Thursday</v>
      </c>
      <c r="I3797" s="1" t="str">
        <f t="shared" si="239"/>
        <v>11</v>
      </c>
      <c r="J3797" t="s">
        <v>14</v>
      </c>
      <c r="K3797" t="s">
        <v>130</v>
      </c>
      <c r="L3797" t="s">
        <v>131</v>
      </c>
      <c r="M3797" t="s">
        <v>16</v>
      </c>
      <c r="N3797">
        <v>70</v>
      </c>
      <c r="O3797">
        <v>450</v>
      </c>
      <c r="P3797">
        <v>315000</v>
      </c>
      <c r="Q3797">
        <v>141750</v>
      </c>
      <c r="R3797">
        <v>0.45</v>
      </c>
      <c r="S3797" t="s">
        <v>17</v>
      </c>
      <c r="T3797" t="str">
        <f>IF(Table1[[#This Row],[Units Sold]]&gt; 700,"High Units","low Units")</f>
        <v>low Units</v>
      </c>
      <c r="U3797">
        <f>SUM(Table1[[#This Row],[Operating Profit]])/SUM(Table1[Operating Profit])*100</f>
        <v>4.2678413275425896E-2</v>
      </c>
      <c r="V3797">
        <f>SUM(Table1[[#This Row],[Price per Unit]]*Table1[[#This Row],[Units Sold]])</f>
        <v>31500</v>
      </c>
      <c r="W3797">
        <f>SUM(Table1[[#This Row],[Total Sales]]-Table1[[#This Row],[Operating Profit]])</f>
        <v>173250</v>
      </c>
      <c r="X3797">
        <f>SUM(Table1[[#This Row],[Total Sales]]-Table1[[#This Row],[Cost]])</f>
        <v>141750</v>
      </c>
      <c r="Y3797">
        <f>SUM(Table1[[#This Row],[profit/loss]])/SUM(Table1[profit/loss])</f>
        <v>4.2678413275425896E-4</v>
      </c>
    </row>
    <row r="3798" spans="1:25" x14ac:dyDescent="0.3">
      <c r="A3798" t="s">
        <v>29</v>
      </c>
      <c r="B3798" t="s">
        <v>17</v>
      </c>
      <c r="C3798">
        <v>1185732</v>
      </c>
      <c r="D3798" s="9">
        <v>44511</v>
      </c>
      <c r="E3798" s="8" t="str">
        <f>TEXT(Table1[[#This Row],[Invoice Date]],"dd-mm-yyyy")</f>
        <v>11-11-2021</v>
      </c>
      <c r="F3798" s="1" t="str">
        <f t="shared" si="236"/>
        <v>November</v>
      </c>
      <c r="G3798" s="1" t="str">
        <f t="shared" si="237"/>
        <v>2021</v>
      </c>
      <c r="H3798" s="1" t="str">
        <f t="shared" si="238"/>
        <v>Thursday</v>
      </c>
      <c r="I3798" s="1" t="str">
        <f t="shared" si="239"/>
        <v>11</v>
      </c>
      <c r="J3798" t="s">
        <v>14</v>
      </c>
      <c r="K3798" t="s">
        <v>130</v>
      </c>
      <c r="L3798" t="s">
        <v>131</v>
      </c>
      <c r="M3798" t="s">
        <v>18</v>
      </c>
      <c r="N3798">
        <v>60</v>
      </c>
      <c r="O3798">
        <v>325</v>
      </c>
      <c r="P3798">
        <v>195000</v>
      </c>
      <c r="Q3798">
        <v>87750</v>
      </c>
      <c r="R3798">
        <v>0.45</v>
      </c>
      <c r="S3798" t="s">
        <v>17</v>
      </c>
      <c r="T3798" t="str">
        <f>IF(Table1[[#This Row],[Units Sold]]&gt; 700,"High Units","low Units")</f>
        <v>low Units</v>
      </c>
      <c r="U3798">
        <f>SUM(Table1[[#This Row],[Operating Profit]])/SUM(Table1[Operating Profit])*100</f>
        <v>2.6419970122882698E-2</v>
      </c>
      <c r="V3798">
        <f>SUM(Table1[[#This Row],[Price per Unit]]*Table1[[#This Row],[Units Sold]])</f>
        <v>19500</v>
      </c>
      <c r="W3798">
        <f>SUM(Table1[[#This Row],[Total Sales]]-Table1[[#This Row],[Operating Profit]])</f>
        <v>107250</v>
      </c>
      <c r="X3798">
        <f>SUM(Table1[[#This Row],[Total Sales]]-Table1[[#This Row],[Cost]])</f>
        <v>87750</v>
      </c>
      <c r="Y3798">
        <f>SUM(Table1[[#This Row],[profit/loss]])/SUM(Table1[profit/loss])</f>
        <v>2.6419970122882697E-4</v>
      </c>
    </row>
    <row r="3799" spans="1:25" x14ac:dyDescent="0.3">
      <c r="A3799" t="s">
        <v>29</v>
      </c>
      <c r="B3799" t="s">
        <v>17</v>
      </c>
      <c r="C3799">
        <v>1185732</v>
      </c>
      <c r="D3799" s="9">
        <v>44511</v>
      </c>
      <c r="E3799" s="8" t="str">
        <f>TEXT(Table1[[#This Row],[Invoice Date]],"dd-mm-yyyy")</f>
        <v>11-11-2021</v>
      </c>
      <c r="F3799" s="1" t="str">
        <f t="shared" si="236"/>
        <v>November</v>
      </c>
      <c r="G3799" s="1" t="str">
        <f t="shared" si="237"/>
        <v>2021</v>
      </c>
      <c r="H3799" s="1" t="str">
        <f t="shared" si="238"/>
        <v>Thursday</v>
      </c>
      <c r="I3799" s="1" t="str">
        <f t="shared" si="239"/>
        <v>11</v>
      </c>
      <c r="J3799" t="s">
        <v>14</v>
      </c>
      <c r="K3799" t="s">
        <v>130</v>
      </c>
      <c r="L3799" t="s">
        <v>131</v>
      </c>
      <c r="M3799" t="s">
        <v>19</v>
      </c>
      <c r="N3799">
        <v>60</v>
      </c>
      <c r="O3799">
        <v>320</v>
      </c>
      <c r="P3799">
        <v>192000</v>
      </c>
      <c r="Q3799">
        <v>67200</v>
      </c>
      <c r="R3799">
        <v>0.35</v>
      </c>
      <c r="S3799" t="s">
        <v>17</v>
      </c>
      <c r="T3799" t="str">
        <f>IF(Table1[[#This Row],[Units Sold]]&gt; 700,"High Units","low Units")</f>
        <v>low Units</v>
      </c>
      <c r="U3799">
        <f>SUM(Table1[[#This Row],[Operating Profit]])/SUM(Table1[Operating Profit])*100</f>
        <v>2.0232729256498203E-2</v>
      </c>
      <c r="V3799">
        <f>SUM(Table1[[#This Row],[Price per Unit]]*Table1[[#This Row],[Units Sold]])</f>
        <v>19200</v>
      </c>
      <c r="W3799">
        <f>SUM(Table1[[#This Row],[Total Sales]]-Table1[[#This Row],[Operating Profit]])</f>
        <v>124800</v>
      </c>
      <c r="X3799">
        <f>SUM(Table1[[#This Row],[Total Sales]]-Table1[[#This Row],[Cost]])</f>
        <v>67200</v>
      </c>
      <c r="Y3799">
        <f>SUM(Table1[[#This Row],[profit/loss]])/SUM(Table1[profit/loss])</f>
        <v>2.0232729256498204E-4</v>
      </c>
    </row>
    <row r="3800" spans="1:25" x14ac:dyDescent="0.3">
      <c r="A3800" t="s">
        <v>60</v>
      </c>
      <c r="B3800" t="s">
        <v>17</v>
      </c>
      <c r="C3800">
        <v>1185732</v>
      </c>
      <c r="D3800" s="9">
        <v>44511</v>
      </c>
      <c r="E3800" s="8" t="str">
        <f>TEXT(Table1[[#This Row],[Invoice Date]],"dd-mm-yyyy")</f>
        <v>11-11-2021</v>
      </c>
      <c r="F3800" s="1" t="str">
        <f t="shared" si="236"/>
        <v>November</v>
      </c>
      <c r="G3800" s="1" t="str">
        <f t="shared" si="237"/>
        <v>2021</v>
      </c>
      <c r="H3800" s="1" t="str">
        <f t="shared" si="238"/>
        <v>Thursday</v>
      </c>
      <c r="I3800" s="1" t="str">
        <f t="shared" si="239"/>
        <v>11</v>
      </c>
      <c r="J3800" t="s">
        <v>14</v>
      </c>
      <c r="K3800" t="s">
        <v>130</v>
      </c>
      <c r="L3800" t="s">
        <v>131</v>
      </c>
      <c r="M3800" t="s">
        <v>20</v>
      </c>
      <c r="N3800">
        <v>60</v>
      </c>
      <c r="O3800">
        <v>300</v>
      </c>
      <c r="P3800">
        <v>180000</v>
      </c>
      <c r="Q3800">
        <v>63000</v>
      </c>
      <c r="R3800">
        <v>0.35</v>
      </c>
      <c r="S3800" t="s">
        <v>17</v>
      </c>
      <c r="T3800" t="str">
        <f>IF(Table1[[#This Row],[Units Sold]]&gt; 700,"High Units","low Units")</f>
        <v>low Units</v>
      </c>
      <c r="U3800">
        <f>SUM(Table1[[#This Row],[Operating Profit]])/SUM(Table1[Operating Profit])*100</f>
        <v>1.8968183677967064E-2</v>
      </c>
      <c r="V3800">
        <f>SUM(Table1[[#This Row],[Price per Unit]]*Table1[[#This Row],[Units Sold]])</f>
        <v>18000</v>
      </c>
      <c r="W3800">
        <f>SUM(Table1[[#This Row],[Total Sales]]-Table1[[#This Row],[Operating Profit]])</f>
        <v>117000</v>
      </c>
      <c r="X3800">
        <f>SUM(Table1[[#This Row],[Total Sales]]-Table1[[#This Row],[Cost]])</f>
        <v>63000</v>
      </c>
      <c r="Y3800">
        <f>SUM(Table1[[#This Row],[profit/loss]])/SUM(Table1[profit/loss])</f>
        <v>1.8968183677967065E-4</v>
      </c>
    </row>
    <row r="3801" spans="1:25" x14ac:dyDescent="0.3">
      <c r="A3801" t="s">
        <v>60</v>
      </c>
      <c r="B3801" t="s">
        <v>17</v>
      </c>
      <c r="C3801">
        <v>1185732</v>
      </c>
      <c r="D3801" s="9">
        <v>44511</v>
      </c>
      <c r="E3801" s="8" t="str">
        <f>TEXT(Table1[[#This Row],[Invoice Date]],"dd-mm-yyyy")</f>
        <v>11-11-2021</v>
      </c>
      <c r="F3801" s="1" t="str">
        <f t="shared" si="236"/>
        <v>November</v>
      </c>
      <c r="G3801" s="1" t="str">
        <f t="shared" si="237"/>
        <v>2021</v>
      </c>
      <c r="H3801" s="1" t="str">
        <f t="shared" si="238"/>
        <v>Thursday</v>
      </c>
      <c r="I3801" s="1" t="str">
        <f t="shared" si="239"/>
        <v>11</v>
      </c>
      <c r="J3801" t="s">
        <v>14</v>
      </c>
      <c r="K3801" t="s">
        <v>130</v>
      </c>
      <c r="L3801" t="s">
        <v>131</v>
      </c>
      <c r="M3801" t="s">
        <v>21</v>
      </c>
      <c r="N3801">
        <v>70</v>
      </c>
      <c r="O3801">
        <v>275</v>
      </c>
      <c r="P3801">
        <v>192500</v>
      </c>
      <c r="Q3801">
        <v>67375</v>
      </c>
      <c r="R3801">
        <v>0.35</v>
      </c>
      <c r="S3801" t="s">
        <v>17</v>
      </c>
      <c r="T3801" t="str">
        <f>IF(Table1[[#This Row],[Units Sold]]&gt; 700,"High Units","low Units")</f>
        <v>low Units</v>
      </c>
      <c r="U3801">
        <f>SUM(Table1[[#This Row],[Operating Profit]])/SUM(Table1[Operating Profit])*100</f>
        <v>2.0285418655603668E-2</v>
      </c>
      <c r="V3801">
        <f>SUM(Table1[[#This Row],[Price per Unit]]*Table1[[#This Row],[Units Sold]])</f>
        <v>19250</v>
      </c>
      <c r="W3801">
        <f>SUM(Table1[[#This Row],[Total Sales]]-Table1[[#This Row],[Operating Profit]])</f>
        <v>125125</v>
      </c>
      <c r="X3801">
        <f>SUM(Table1[[#This Row],[Total Sales]]-Table1[[#This Row],[Cost]])</f>
        <v>67375</v>
      </c>
      <c r="Y3801">
        <f>SUM(Table1[[#This Row],[profit/loss]])/SUM(Table1[profit/loss])</f>
        <v>2.0285418655603668E-4</v>
      </c>
    </row>
    <row r="3802" spans="1:25" x14ac:dyDescent="0.3">
      <c r="A3802" t="s">
        <v>60</v>
      </c>
      <c r="B3802" t="s">
        <v>17</v>
      </c>
      <c r="C3802">
        <v>1185732</v>
      </c>
      <c r="D3802" s="9">
        <v>44511</v>
      </c>
      <c r="E3802" s="8" t="str">
        <f>TEXT(Table1[[#This Row],[Invoice Date]],"dd-mm-yyyy")</f>
        <v>11-11-2021</v>
      </c>
      <c r="F3802" s="1" t="str">
        <f t="shared" si="236"/>
        <v>November</v>
      </c>
      <c r="G3802" s="1" t="str">
        <f t="shared" si="237"/>
        <v>2021</v>
      </c>
      <c r="H3802" s="1" t="str">
        <f t="shared" si="238"/>
        <v>Thursday</v>
      </c>
      <c r="I3802" s="1" t="str">
        <f t="shared" si="239"/>
        <v>11</v>
      </c>
      <c r="J3802" t="s">
        <v>14</v>
      </c>
      <c r="K3802" t="s">
        <v>130</v>
      </c>
      <c r="L3802" t="s">
        <v>131</v>
      </c>
      <c r="M3802" t="s">
        <v>22</v>
      </c>
      <c r="N3802">
        <v>75</v>
      </c>
      <c r="O3802">
        <v>375</v>
      </c>
      <c r="P3802">
        <v>281250</v>
      </c>
      <c r="Q3802">
        <v>112500</v>
      </c>
      <c r="R3802">
        <v>0.4</v>
      </c>
      <c r="S3802" t="s">
        <v>17</v>
      </c>
      <c r="T3802" t="str">
        <f>IF(Table1[[#This Row],[Units Sold]]&gt; 700,"High Units","low Units")</f>
        <v>low Units</v>
      </c>
      <c r="U3802">
        <f>SUM(Table1[[#This Row],[Operating Profit]])/SUM(Table1[Operating Profit])*100</f>
        <v>3.3871756567798325E-2</v>
      </c>
      <c r="V3802">
        <f>SUM(Table1[[#This Row],[Price per Unit]]*Table1[[#This Row],[Units Sold]])</f>
        <v>28125</v>
      </c>
      <c r="W3802">
        <f>SUM(Table1[[#This Row],[Total Sales]]-Table1[[#This Row],[Operating Profit]])</f>
        <v>168750</v>
      </c>
      <c r="X3802">
        <f>SUM(Table1[[#This Row],[Total Sales]]-Table1[[#This Row],[Cost]])</f>
        <v>112500</v>
      </c>
      <c r="Y3802">
        <f>SUM(Table1[[#This Row],[profit/loss]])/SUM(Table1[profit/loss])</f>
        <v>3.3871756567798329E-4</v>
      </c>
    </row>
    <row r="3803" spans="1:25" x14ac:dyDescent="0.3">
      <c r="A3803" t="s">
        <v>60</v>
      </c>
      <c r="B3803" t="s">
        <v>17</v>
      </c>
      <c r="C3803">
        <v>1185732</v>
      </c>
      <c r="D3803" s="9">
        <v>44540</v>
      </c>
      <c r="E3803" s="8" t="str">
        <f>TEXT(Table1[[#This Row],[Invoice Date]],"dd-mm-yyyy")</f>
        <v>10-12-2021</v>
      </c>
      <c r="F3803" s="1" t="str">
        <f t="shared" si="236"/>
        <v>December</v>
      </c>
      <c r="G3803" s="1" t="str">
        <f t="shared" si="237"/>
        <v>2021</v>
      </c>
      <c r="H3803" s="1" t="str">
        <f t="shared" si="238"/>
        <v>Friday</v>
      </c>
      <c r="I3803" s="1" t="str">
        <f t="shared" si="239"/>
        <v>10</v>
      </c>
      <c r="J3803" t="s">
        <v>14</v>
      </c>
      <c r="K3803" t="s">
        <v>130</v>
      </c>
      <c r="L3803" t="s">
        <v>131</v>
      </c>
      <c r="M3803" t="s">
        <v>16</v>
      </c>
      <c r="N3803">
        <v>70</v>
      </c>
      <c r="O3803">
        <v>600</v>
      </c>
      <c r="P3803">
        <v>420000</v>
      </c>
      <c r="Q3803">
        <v>189000</v>
      </c>
      <c r="R3803">
        <v>0.45</v>
      </c>
      <c r="S3803" t="s">
        <v>17</v>
      </c>
      <c r="T3803" t="str">
        <f>IF(Table1[[#This Row],[Units Sold]]&gt; 700,"High Units","low Units")</f>
        <v>low Units</v>
      </c>
      <c r="U3803">
        <f>SUM(Table1[[#This Row],[Operating Profit]])/SUM(Table1[Operating Profit])*100</f>
        <v>5.6904551033901192E-2</v>
      </c>
      <c r="V3803">
        <f>SUM(Table1[[#This Row],[Price per Unit]]*Table1[[#This Row],[Units Sold]])</f>
        <v>42000</v>
      </c>
      <c r="W3803">
        <f>SUM(Table1[[#This Row],[Total Sales]]-Table1[[#This Row],[Operating Profit]])</f>
        <v>231000</v>
      </c>
      <c r="X3803">
        <f>SUM(Table1[[#This Row],[Total Sales]]-Table1[[#This Row],[Cost]])</f>
        <v>189000</v>
      </c>
      <c r="Y3803">
        <f>SUM(Table1[[#This Row],[profit/loss]])/SUM(Table1[profit/loss])</f>
        <v>5.6904551033901195E-4</v>
      </c>
    </row>
    <row r="3804" spans="1:25" x14ac:dyDescent="0.3">
      <c r="A3804" t="s">
        <v>60</v>
      </c>
      <c r="B3804" t="s">
        <v>17</v>
      </c>
      <c r="C3804">
        <v>1185732</v>
      </c>
      <c r="D3804" s="9">
        <v>44540</v>
      </c>
      <c r="E3804" s="8" t="str">
        <f>TEXT(Table1[[#This Row],[Invoice Date]],"dd-mm-yyyy")</f>
        <v>10-12-2021</v>
      </c>
      <c r="F3804" s="1" t="str">
        <f t="shared" si="236"/>
        <v>December</v>
      </c>
      <c r="G3804" s="1" t="str">
        <f t="shared" si="237"/>
        <v>2021</v>
      </c>
      <c r="H3804" s="1" t="str">
        <f t="shared" si="238"/>
        <v>Friday</v>
      </c>
      <c r="I3804" s="1" t="str">
        <f t="shared" si="239"/>
        <v>10</v>
      </c>
      <c r="J3804" t="s">
        <v>14</v>
      </c>
      <c r="K3804" t="s">
        <v>130</v>
      </c>
      <c r="L3804" t="s">
        <v>131</v>
      </c>
      <c r="M3804" t="s">
        <v>18</v>
      </c>
      <c r="N3804">
        <v>60</v>
      </c>
      <c r="O3804">
        <v>400</v>
      </c>
      <c r="P3804">
        <v>240000</v>
      </c>
      <c r="Q3804">
        <v>108000</v>
      </c>
      <c r="R3804">
        <v>0.45</v>
      </c>
      <c r="S3804" t="s">
        <v>17</v>
      </c>
      <c r="T3804" t="str">
        <f>IF(Table1[[#This Row],[Units Sold]]&gt; 700,"High Units","low Units")</f>
        <v>low Units</v>
      </c>
      <c r="U3804">
        <f>SUM(Table1[[#This Row],[Operating Profit]])/SUM(Table1[Operating Profit])*100</f>
        <v>3.2516886305086395E-2</v>
      </c>
      <c r="V3804">
        <f>SUM(Table1[[#This Row],[Price per Unit]]*Table1[[#This Row],[Units Sold]])</f>
        <v>24000</v>
      </c>
      <c r="W3804">
        <f>SUM(Table1[[#This Row],[Total Sales]]-Table1[[#This Row],[Operating Profit]])</f>
        <v>132000</v>
      </c>
      <c r="X3804">
        <f>SUM(Table1[[#This Row],[Total Sales]]-Table1[[#This Row],[Cost]])</f>
        <v>108000</v>
      </c>
      <c r="Y3804">
        <f>SUM(Table1[[#This Row],[profit/loss]])/SUM(Table1[profit/loss])</f>
        <v>3.2516886305086398E-4</v>
      </c>
    </row>
    <row r="3805" spans="1:25" x14ac:dyDescent="0.3">
      <c r="A3805" t="s">
        <v>60</v>
      </c>
      <c r="B3805" t="s">
        <v>17</v>
      </c>
      <c r="C3805">
        <v>1185732</v>
      </c>
      <c r="D3805" s="9">
        <v>44540</v>
      </c>
      <c r="E3805" s="8" t="str">
        <f>TEXT(Table1[[#This Row],[Invoice Date]],"dd-mm-yyyy")</f>
        <v>10-12-2021</v>
      </c>
      <c r="F3805" s="1" t="str">
        <f t="shared" si="236"/>
        <v>December</v>
      </c>
      <c r="G3805" s="1" t="str">
        <f t="shared" si="237"/>
        <v>2021</v>
      </c>
      <c r="H3805" s="1" t="str">
        <f t="shared" si="238"/>
        <v>Friday</v>
      </c>
      <c r="I3805" s="1" t="str">
        <f t="shared" si="239"/>
        <v>10</v>
      </c>
      <c r="J3805" t="s">
        <v>14</v>
      </c>
      <c r="K3805" t="s">
        <v>130</v>
      </c>
      <c r="L3805" t="s">
        <v>131</v>
      </c>
      <c r="M3805" t="s">
        <v>19</v>
      </c>
      <c r="N3805">
        <v>60</v>
      </c>
      <c r="O3805">
        <v>375</v>
      </c>
      <c r="P3805">
        <v>225000</v>
      </c>
      <c r="Q3805">
        <v>78750</v>
      </c>
      <c r="R3805">
        <v>0.35</v>
      </c>
      <c r="S3805" t="s">
        <v>17</v>
      </c>
      <c r="T3805" t="str">
        <f>IF(Table1[[#This Row],[Units Sold]]&gt; 700,"High Units","low Units")</f>
        <v>low Units</v>
      </c>
      <c r="U3805">
        <f>SUM(Table1[[#This Row],[Operating Profit]])/SUM(Table1[Operating Profit])*100</f>
        <v>2.3710229597458832E-2</v>
      </c>
      <c r="V3805">
        <f>SUM(Table1[[#This Row],[Price per Unit]]*Table1[[#This Row],[Units Sold]])</f>
        <v>22500</v>
      </c>
      <c r="W3805">
        <f>SUM(Table1[[#This Row],[Total Sales]]-Table1[[#This Row],[Operating Profit]])</f>
        <v>146250</v>
      </c>
      <c r="X3805">
        <f>SUM(Table1[[#This Row],[Total Sales]]-Table1[[#This Row],[Cost]])</f>
        <v>78750</v>
      </c>
      <c r="Y3805">
        <f>SUM(Table1[[#This Row],[profit/loss]])/SUM(Table1[profit/loss])</f>
        <v>2.3710229597458831E-4</v>
      </c>
    </row>
    <row r="3806" spans="1:25" x14ac:dyDescent="0.3">
      <c r="A3806" t="s">
        <v>60</v>
      </c>
      <c r="B3806" t="s">
        <v>17</v>
      </c>
      <c r="C3806">
        <v>1185732</v>
      </c>
      <c r="D3806" s="9">
        <v>44540</v>
      </c>
      <c r="E3806" s="8" t="str">
        <f>TEXT(Table1[[#This Row],[Invoice Date]],"dd-mm-yyyy")</f>
        <v>10-12-2021</v>
      </c>
      <c r="F3806" s="1" t="str">
        <f t="shared" si="236"/>
        <v>December</v>
      </c>
      <c r="G3806" s="1" t="str">
        <f t="shared" si="237"/>
        <v>2021</v>
      </c>
      <c r="H3806" s="1" t="str">
        <f t="shared" si="238"/>
        <v>Friday</v>
      </c>
      <c r="I3806" s="1" t="str">
        <f t="shared" si="239"/>
        <v>10</v>
      </c>
      <c r="J3806" t="s">
        <v>14</v>
      </c>
      <c r="K3806" t="s">
        <v>130</v>
      </c>
      <c r="L3806" t="s">
        <v>131</v>
      </c>
      <c r="M3806" t="s">
        <v>20</v>
      </c>
      <c r="N3806">
        <v>60</v>
      </c>
      <c r="O3806">
        <v>325</v>
      </c>
      <c r="P3806">
        <v>195000</v>
      </c>
      <c r="Q3806">
        <v>68250</v>
      </c>
      <c r="R3806">
        <v>0.35</v>
      </c>
      <c r="S3806" t="s">
        <v>17</v>
      </c>
      <c r="T3806" t="str">
        <f>IF(Table1[[#This Row],[Units Sold]]&gt; 700,"High Units","low Units")</f>
        <v>low Units</v>
      </c>
      <c r="U3806">
        <f>SUM(Table1[[#This Row],[Operating Profit]])/SUM(Table1[Operating Profit])*100</f>
        <v>2.0548865651130985E-2</v>
      </c>
      <c r="V3806">
        <f>SUM(Table1[[#This Row],[Price per Unit]]*Table1[[#This Row],[Units Sold]])</f>
        <v>19500</v>
      </c>
      <c r="W3806">
        <f>SUM(Table1[[#This Row],[Total Sales]]-Table1[[#This Row],[Operating Profit]])</f>
        <v>126750</v>
      </c>
      <c r="X3806">
        <f>SUM(Table1[[#This Row],[Total Sales]]-Table1[[#This Row],[Cost]])</f>
        <v>68250</v>
      </c>
      <c r="Y3806">
        <f>SUM(Table1[[#This Row],[profit/loss]])/SUM(Table1[profit/loss])</f>
        <v>2.0548865651130987E-4</v>
      </c>
    </row>
    <row r="3807" spans="1:25" x14ac:dyDescent="0.3">
      <c r="A3807" t="s">
        <v>60</v>
      </c>
      <c r="B3807" t="s">
        <v>17</v>
      </c>
      <c r="C3807">
        <v>1185732</v>
      </c>
      <c r="D3807" s="9">
        <v>44540</v>
      </c>
      <c r="E3807" s="8" t="str">
        <f>TEXT(Table1[[#This Row],[Invoice Date]],"dd-mm-yyyy")</f>
        <v>10-12-2021</v>
      </c>
      <c r="F3807" s="1" t="str">
        <f t="shared" si="236"/>
        <v>December</v>
      </c>
      <c r="G3807" s="1" t="str">
        <f t="shared" si="237"/>
        <v>2021</v>
      </c>
      <c r="H3807" s="1" t="str">
        <f t="shared" si="238"/>
        <v>Friday</v>
      </c>
      <c r="I3807" s="1" t="str">
        <f t="shared" si="239"/>
        <v>10</v>
      </c>
      <c r="J3807" t="s">
        <v>14</v>
      </c>
      <c r="K3807" t="s">
        <v>130</v>
      </c>
      <c r="L3807" t="s">
        <v>131</v>
      </c>
      <c r="M3807" t="s">
        <v>21</v>
      </c>
      <c r="N3807">
        <v>70</v>
      </c>
      <c r="O3807">
        <v>325</v>
      </c>
      <c r="P3807">
        <v>227500</v>
      </c>
      <c r="Q3807">
        <v>79625</v>
      </c>
      <c r="R3807">
        <v>0.35</v>
      </c>
      <c r="S3807" t="s">
        <v>17</v>
      </c>
      <c r="T3807" t="str">
        <f>IF(Table1[[#This Row],[Units Sold]]&gt; 700,"High Units","low Units")</f>
        <v>low Units</v>
      </c>
      <c r="U3807">
        <f>SUM(Table1[[#This Row],[Operating Profit]])/SUM(Table1[Operating Profit])*100</f>
        <v>2.3973676592986153E-2</v>
      </c>
      <c r="V3807">
        <f>SUM(Table1[[#This Row],[Price per Unit]]*Table1[[#This Row],[Units Sold]])</f>
        <v>22750</v>
      </c>
      <c r="W3807">
        <f>SUM(Table1[[#This Row],[Total Sales]]-Table1[[#This Row],[Operating Profit]])</f>
        <v>147875</v>
      </c>
      <c r="X3807">
        <f>SUM(Table1[[#This Row],[Total Sales]]-Table1[[#This Row],[Cost]])</f>
        <v>79625</v>
      </c>
      <c r="Y3807">
        <f>SUM(Table1[[#This Row],[profit/loss]])/SUM(Table1[profit/loss])</f>
        <v>2.3973676592986152E-4</v>
      </c>
    </row>
    <row r="3808" spans="1:25" x14ac:dyDescent="0.3">
      <c r="A3808" t="s">
        <v>60</v>
      </c>
      <c r="B3808" t="s">
        <v>17</v>
      </c>
      <c r="C3808">
        <v>1185732</v>
      </c>
      <c r="D3808" s="9">
        <v>44540</v>
      </c>
      <c r="E3808" s="8" t="str">
        <f>TEXT(Table1[[#This Row],[Invoice Date]],"dd-mm-yyyy")</f>
        <v>10-12-2021</v>
      </c>
      <c r="F3808" s="1" t="str">
        <f t="shared" si="236"/>
        <v>December</v>
      </c>
      <c r="G3808" s="1" t="str">
        <f t="shared" si="237"/>
        <v>2021</v>
      </c>
      <c r="H3808" s="1" t="str">
        <f t="shared" si="238"/>
        <v>Friday</v>
      </c>
      <c r="I3808" s="1" t="str">
        <f t="shared" si="239"/>
        <v>10</v>
      </c>
      <c r="J3808" t="s">
        <v>14</v>
      </c>
      <c r="K3808" t="s">
        <v>130</v>
      </c>
      <c r="L3808" t="s">
        <v>131</v>
      </c>
      <c r="M3808" t="s">
        <v>22</v>
      </c>
      <c r="N3808">
        <v>75</v>
      </c>
      <c r="O3808">
        <v>425</v>
      </c>
      <c r="P3808">
        <v>318750</v>
      </c>
      <c r="Q3808">
        <v>127500</v>
      </c>
      <c r="R3808">
        <v>0.4</v>
      </c>
      <c r="S3808" t="s">
        <v>17</v>
      </c>
      <c r="T3808" t="str">
        <f>IF(Table1[[#This Row],[Units Sold]]&gt; 700,"High Units","low Units")</f>
        <v>low Units</v>
      </c>
      <c r="U3808">
        <f>SUM(Table1[[#This Row],[Operating Profit]])/SUM(Table1[Operating Profit])*100</f>
        <v>3.8387990776838112E-2</v>
      </c>
      <c r="V3808">
        <f>SUM(Table1[[#This Row],[Price per Unit]]*Table1[[#This Row],[Units Sold]])</f>
        <v>31875</v>
      </c>
      <c r="W3808">
        <f>SUM(Table1[[#This Row],[Total Sales]]-Table1[[#This Row],[Operating Profit]])</f>
        <v>191250</v>
      </c>
      <c r="X3808">
        <f>SUM(Table1[[#This Row],[Total Sales]]-Table1[[#This Row],[Cost]])</f>
        <v>127500</v>
      </c>
      <c r="Y3808">
        <f>SUM(Table1[[#This Row],[profit/loss]])/SUM(Table1[profit/loss])</f>
        <v>3.8387990776838108E-4</v>
      </c>
    </row>
    <row r="3809" spans="1:25" x14ac:dyDescent="0.3">
      <c r="A3809" t="s">
        <v>60</v>
      </c>
      <c r="B3809" t="s">
        <v>17</v>
      </c>
      <c r="C3809">
        <v>1185732</v>
      </c>
      <c r="D3809" s="9">
        <v>44217</v>
      </c>
      <c r="E3809" s="8" t="str">
        <f>TEXT(Table1[[#This Row],[Invoice Date]],"dd-mm-yyyy")</f>
        <v>21-01-2021</v>
      </c>
      <c r="F3809" s="1" t="str">
        <f t="shared" si="236"/>
        <v>January</v>
      </c>
      <c r="G3809" s="1" t="str">
        <f t="shared" si="237"/>
        <v>2021</v>
      </c>
      <c r="H3809" s="1" t="str">
        <f t="shared" si="238"/>
        <v>Thursday</v>
      </c>
      <c r="I3809" s="1" t="str">
        <f t="shared" si="239"/>
        <v>21</v>
      </c>
      <c r="J3809" t="s">
        <v>14</v>
      </c>
      <c r="K3809" t="s">
        <v>130</v>
      </c>
      <c r="L3809" t="s">
        <v>131</v>
      </c>
      <c r="M3809" t="s">
        <v>16</v>
      </c>
      <c r="N3809">
        <v>50</v>
      </c>
      <c r="O3809">
        <v>525</v>
      </c>
      <c r="P3809">
        <v>262500</v>
      </c>
      <c r="Q3809">
        <v>105000</v>
      </c>
      <c r="R3809">
        <v>0.4</v>
      </c>
      <c r="S3809" t="s">
        <v>17</v>
      </c>
      <c r="T3809" t="str">
        <f>IF(Table1[[#This Row],[Units Sold]]&gt; 700,"High Units","low Units")</f>
        <v>low Units</v>
      </c>
      <c r="U3809">
        <f>SUM(Table1[[#This Row],[Operating Profit]])/SUM(Table1[Operating Profit])*100</f>
        <v>3.1613639463278442E-2</v>
      </c>
      <c r="V3809">
        <f>SUM(Table1[[#This Row],[Price per Unit]]*Table1[[#This Row],[Units Sold]])</f>
        <v>26250</v>
      </c>
      <c r="W3809">
        <f>SUM(Table1[[#This Row],[Total Sales]]-Table1[[#This Row],[Operating Profit]])</f>
        <v>157500</v>
      </c>
      <c r="X3809">
        <f>SUM(Table1[[#This Row],[Total Sales]]-Table1[[#This Row],[Cost]])</f>
        <v>105000</v>
      </c>
      <c r="Y3809">
        <f>SUM(Table1[[#This Row],[profit/loss]])/SUM(Table1[profit/loss])</f>
        <v>3.1613639463278441E-4</v>
      </c>
    </row>
    <row r="3810" spans="1:25" x14ac:dyDescent="0.3">
      <c r="A3810" t="s">
        <v>60</v>
      </c>
      <c r="B3810" t="s">
        <v>17</v>
      </c>
      <c r="C3810">
        <v>1185732</v>
      </c>
      <c r="D3810" s="9">
        <v>44217</v>
      </c>
      <c r="E3810" s="8" t="str">
        <f>TEXT(Table1[[#This Row],[Invoice Date]],"dd-mm-yyyy")</f>
        <v>21-01-2021</v>
      </c>
      <c r="F3810" s="1" t="str">
        <f t="shared" si="236"/>
        <v>January</v>
      </c>
      <c r="G3810" s="1" t="str">
        <f t="shared" si="237"/>
        <v>2021</v>
      </c>
      <c r="H3810" s="1" t="str">
        <f t="shared" si="238"/>
        <v>Thursday</v>
      </c>
      <c r="I3810" s="1" t="str">
        <f t="shared" si="239"/>
        <v>21</v>
      </c>
      <c r="J3810" t="s">
        <v>14</v>
      </c>
      <c r="K3810" t="s">
        <v>130</v>
      </c>
      <c r="L3810" t="s">
        <v>131</v>
      </c>
      <c r="M3810" t="s">
        <v>18</v>
      </c>
      <c r="N3810">
        <v>50</v>
      </c>
      <c r="O3810">
        <v>325</v>
      </c>
      <c r="P3810">
        <v>162500</v>
      </c>
      <c r="Q3810">
        <v>65000</v>
      </c>
      <c r="R3810">
        <v>0.4</v>
      </c>
      <c r="S3810" t="s">
        <v>17</v>
      </c>
      <c r="T3810" t="str">
        <f>IF(Table1[[#This Row],[Units Sold]]&gt; 700,"High Units","low Units")</f>
        <v>low Units</v>
      </c>
      <c r="U3810">
        <f>SUM(Table1[[#This Row],[Operating Profit]])/SUM(Table1[Operating Profit])*100</f>
        <v>1.9570348239172367E-2</v>
      </c>
      <c r="V3810">
        <f>SUM(Table1[[#This Row],[Price per Unit]]*Table1[[#This Row],[Units Sold]])</f>
        <v>16250</v>
      </c>
      <c r="W3810">
        <f>SUM(Table1[[#This Row],[Total Sales]]-Table1[[#This Row],[Operating Profit]])</f>
        <v>97500</v>
      </c>
      <c r="X3810">
        <f>SUM(Table1[[#This Row],[Total Sales]]-Table1[[#This Row],[Cost]])</f>
        <v>65000</v>
      </c>
      <c r="Y3810">
        <f>SUM(Table1[[#This Row],[profit/loss]])/SUM(Table1[profit/loss])</f>
        <v>1.9570348239172369E-4</v>
      </c>
    </row>
    <row r="3811" spans="1:25" x14ac:dyDescent="0.3">
      <c r="A3811" t="s">
        <v>60</v>
      </c>
      <c r="B3811" t="s">
        <v>17</v>
      </c>
      <c r="C3811">
        <v>1185732</v>
      </c>
      <c r="D3811" s="9">
        <v>44217</v>
      </c>
      <c r="E3811" s="8" t="str">
        <f>TEXT(Table1[[#This Row],[Invoice Date]],"dd-mm-yyyy")</f>
        <v>21-01-2021</v>
      </c>
      <c r="F3811" s="1" t="str">
        <f t="shared" si="236"/>
        <v>January</v>
      </c>
      <c r="G3811" s="1" t="str">
        <f t="shared" si="237"/>
        <v>2021</v>
      </c>
      <c r="H3811" s="1" t="str">
        <f t="shared" si="238"/>
        <v>Thursday</v>
      </c>
      <c r="I3811" s="1" t="str">
        <f t="shared" si="239"/>
        <v>21</v>
      </c>
      <c r="J3811" t="s">
        <v>14</v>
      </c>
      <c r="K3811" t="s">
        <v>130</v>
      </c>
      <c r="L3811" t="s">
        <v>131</v>
      </c>
      <c r="M3811" t="s">
        <v>19</v>
      </c>
      <c r="N3811">
        <v>40</v>
      </c>
      <c r="O3811">
        <v>325</v>
      </c>
      <c r="P3811">
        <v>130000</v>
      </c>
      <c r="Q3811">
        <v>39000</v>
      </c>
      <c r="R3811">
        <v>0.3</v>
      </c>
      <c r="S3811" t="s">
        <v>17</v>
      </c>
      <c r="T3811" t="str">
        <f>IF(Table1[[#This Row],[Units Sold]]&gt; 700,"High Units","low Units")</f>
        <v>low Units</v>
      </c>
      <c r="U3811">
        <f>SUM(Table1[[#This Row],[Operating Profit]])/SUM(Table1[Operating Profit])*100</f>
        <v>1.1742208943503422E-2</v>
      </c>
      <c r="V3811">
        <f>SUM(Table1[[#This Row],[Price per Unit]]*Table1[[#This Row],[Units Sold]])</f>
        <v>13000</v>
      </c>
      <c r="W3811">
        <f>SUM(Table1[[#This Row],[Total Sales]]-Table1[[#This Row],[Operating Profit]])</f>
        <v>91000</v>
      </c>
      <c r="X3811">
        <f>SUM(Table1[[#This Row],[Total Sales]]-Table1[[#This Row],[Cost]])</f>
        <v>39000</v>
      </c>
      <c r="Y3811">
        <f>SUM(Table1[[#This Row],[profit/loss]])/SUM(Table1[profit/loss])</f>
        <v>1.1742208943503421E-4</v>
      </c>
    </row>
    <row r="3812" spans="1:25" x14ac:dyDescent="0.3">
      <c r="A3812" t="s">
        <v>60</v>
      </c>
      <c r="B3812" t="s">
        <v>17</v>
      </c>
      <c r="C3812">
        <v>1185732</v>
      </c>
      <c r="D3812" s="9">
        <v>44217</v>
      </c>
      <c r="E3812" s="8" t="str">
        <f>TEXT(Table1[[#This Row],[Invoice Date]],"dd-mm-yyyy")</f>
        <v>21-01-2021</v>
      </c>
      <c r="F3812" s="1" t="str">
        <f t="shared" si="236"/>
        <v>January</v>
      </c>
      <c r="G3812" s="1" t="str">
        <f t="shared" si="237"/>
        <v>2021</v>
      </c>
      <c r="H3812" s="1" t="str">
        <f t="shared" si="238"/>
        <v>Thursday</v>
      </c>
      <c r="I3812" s="1" t="str">
        <f t="shared" si="239"/>
        <v>21</v>
      </c>
      <c r="J3812" t="s">
        <v>14</v>
      </c>
      <c r="K3812" t="s">
        <v>130</v>
      </c>
      <c r="L3812" t="s">
        <v>131</v>
      </c>
      <c r="M3812" t="s">
        <v>20</v>
      </c>
      <c r="N3812">
        <v>45</v>
      </c>
      <c r="O3812">
        <v>175</v>
      </c>
      <c r="P3812">
        <v>78750</v>
      </c>
      <c r="Q3812">
        <v>23625</v>
      </c>
      <c r="R3812">
        <v>0.3</v>
      </c>
      <c r="S3812" t="s">
        <v>17</v>
      </c>
      <c r="T3812" t="str">
        <f>IF(Table1[[#This Row],[Units Sold]]&gt; 700,"High Units","low Units")</f>
        <v>low Units</v>
      </c>
      <c r="U3812">
        <f>SUM(Table1[[#This Row],[Operating Profit]])/SUM(Table1[Operating Profit])*100</f>
        <v>7.113068879237649E-3</v>
      </c>
      <c r="V3812">
        <f>SUM(Table1[[#This Row],[Price per Unit]]*Table1[[#This Row],[Units Sold]])</f>
        <v>7875</v>
      </c>
      <c r="W3812">
        <f>SUM(Table1[[#This Row],[Total Sales]]-Table1[[#This Row],[Operating Profit]])</f>
        <v>55125</v>
      </c>
      <c r="X3812">
        <f>SUM(Table1[[#This Row],[Total Sales]]-Table1[[#This Row],[Cost]])</f>
        <v>23625</v>
      </c>
      <c r="Y3812">
        <f>SUM(Table1[[#This Row],[profit/loss]])/SUM(Table1[profit/loss])</f>
        <v>7.1130688792376493E-5</v>
      </c>
    </row>
    <row r="3813" spans="1:25" x14ac:dyDescent="0.3">
      <c r="A3813" t="s">
        <v>60</v>
      </c>
      <c r="B3813" t="s">
        <v>17</v>
      </c>
      <c r="C3813">
        <v>1185732</v>
      </c>
      <c r="D3813" s="9">
        <v>44217</v>
      </c>
      <c r="E3813" s="8" t="str">
        <f>TEXT(Table1[[#This Row],[Invoice Date]],"dd-mm-yyyy")</f>
        <v>21-01-2021</v>
      </c>
      <c r="F3813" s="1" t="str">
        <f t="shared" si="236"/>
        <v>January</v>
      </c>
      <c r="G3813" s="1" t="str">
        <f t="shared" si="237"/>
        <v>2021</v>
      </c>
      <c r="H3813" s="1" t="str">
        <f t="shared" si="238"/>
        <v>Thursday</v>
      </c>
      <c r="I3813" s="1" t="str">
        <f t="shared" si="239"/>
        <v>21</v>
      </c>
      <c r="J3813" t="s">
        <v>14</v>
      </c>
      <c r="K3813" t="s">
        <v>130</v>
      </c>
      <c r="L3813" t="s">
        <v>131</v>
      </c>
      <c r="M3813" t="s">
        <v>21</v>
      </c>
      <c r="N3813">
        <v>60</v>
      </c>
      <c r="O3813">
        <v>225</v>
      </c>
      <c r="P3813">
        <v>135000</v>
      </c>
      <c r="Q3813">
        <v>40500</v>
      </c>
      <c r="R3813">
        <v>0.3</v>
      </c>
      <c r="S3813" t="s">
        <v>17</v>
      </c>
      <c r="T3813" t="str">
        <f>IF(Table1[[#This Row],[Units Sold]]&gt; 700,"High Units","low Units")</f>
        <v>low Units</v>
      </c>
      <c r="U3813">
        <f>SUM(Table1[[#This Row],[Operating Profit]])/SUM(Table1[Operating Profit])*100</f>
        <v>1.21938323644074E-2</v>
      </c>
      <c r="V3813">
        <f>SUM(Table1[[#This Row],[Price per Unit]]*Table1[[#This Row],[Units Sold]])</f>
        <v>13500</v>
      </c>
      <c r="W3813">
        <f>SUM(Table1[[#This Row],[Total Sales]]-Table1[[#This Row],[Operating Profit]])</f>
        <v>94500</v>
      </c>
      <c r="X3813">
        <f>SUM(Table1[[#This Row],[Total Sales]]-Table1[[#This Row],[Cost]])</f>
        <v>40500</v>
      </c>
      <c r="Y3813">
        <f>SUM(Table1[[#This Row],[profit/loss]])/SUM(Table1[profit/loss])</f>
        <v>1.2193832364407399E-4</v>
      </c>
    </row>
    <row r="3814" spans="1:25" x14ac:dyDescent="0.3">
      <c r="A3814" t="s">
        <v>60</v>
      </c>
      <c r="B3814" t="s">
        <v>17</v>
      </c>
      <c r="C3814">
        <v>1185732</v>
      </c>
      <c r="D3814" s="9">
        <v>44217</v>
      </c>
      <c r="E3814" s="8" t="str">
        <f>TEXT(Table1[[#This Row],[Invoice Date]],"dd-mm-yyyy")</f>
        <v>21-01-2021</v>
      </c>
      <c r="F3814" s="1" t="str">
        <f t="shared" si="236"/>
        <v>January</v>
      </c>
      <c r="G3814" s="1" t="str">
        <f t="shared" si="237"/>
        <v>2021</v>
      </c>
      <c r="H3814" s="1" t="str">
        <f t="shared" si="238"/>
        <v>Thursday</v>
      </c>
      <c r="I3814" s="1" t="str">
        <f t="shared" si="239"/>
        <v>21</v>
      </c>
      <c r="J3814" t="s">
        <v>14</v>
      </c>
      <c r="K3814" t="s">
        <v>130</v>
      </c>
      <c r="L3814" t="s">
        <v>131</v>
      </c>
      <c r="M3814" t="s">
        <v>22</v>
      </c>
      <c r="N3814">
        <v>50</v>
      </c>
      <c r="O3814">
        <v>325</v>
      </c>
      <c r="P3814">
        <v>162500</v>
      </c>
      <c r="Q3814">
        <v>56875</v>
      </c>
      <c r="R3814">
        <v>0.35</v>
      </c>
      <c r="S3814" t="s">
        <v>17</v>
      </c>
      <c r="T3814" t="str">
        <f>IF(Table1[[#This Row],[Units Sold]]&gt; 700,"High Units","low Units")</f>
        <v>low Units</v>
      </c>
      <c r="U3814">
        <f>SUM(Table1[[#This Row],[Operating Profit]])/SUM(Table1[Operating Profit])*100</f>
        <v>1.7124054709275825E-2</v>
      </c>
      <c r="V3814">
        <f>SUM(Table1[[#This Row],[Price per Unit]]*Table1[[#This Row],[Units Sold]])</f>
        <v>16250</v>
      </c>
      <c r="W3814">
        <f>SUM(Table1[[#This Row],[Total Sales]]-Table1[[#This Row],[Operating Profit]])</f>
        <v>105625</v>
      </c>
      <c r="X3814">
        <f>SUM(Table1[[#This Row],[Total Sales]]-Table1[[#This Row],[Cost]])</f>
        <v>56875</v>
      </c>
      <c r="Y3814">
        <f>SUM(Table1[[#This Row],[profit/loss]])/SUM(Table1[profit/loss])</f>
        <v>1.7124054709275824E-4</v>
      </c>
    </row>
    <row r="3815" spans="1:25" x14ac:dyDescent="0.3">
      <c r="A3815" t="s">
        <v>60</v>
      </c>
      <c r="B3815" t="s">
        <v>17</v>
      </c>
      <c r="C3815">
        <v>1185732</v>
      </c>
      <c r="D3815" s="9">
        <v>44246</v>
      </c>
      <c r="E3815" s="8" t="str">
        <f>TEXT(Table1[[#This Row],[Invoice Date]],"dd-mm-yyyy")</f>
        <v>19-02-2021</v>
      </c>
      <c r="F3815" s="1" t="str">
        <f t="shared" si="236"/>
        <v>February</v>
      </c>
      <c r="G3815" s="1" t="str">
        <f t="shared" si="237"/>
        <v>2021</v>
      </c>
      <c r="H3815" s="1" t="str">
        <f t="shared" si="238"/>
        <v>Friday</v>
      </c>
      <c r="I3815" s="1" t="str">
        <f t="shared" si="239"/>
        <v>19</v>
      </c>
      <c r="J3815" t="s">
        <v>14</v>
      </c>
      <c r="K3815" t="s">
        <v>130</v>
      </c>
      <c r="L3815" t="s">
        <v>131</v>
      </c>
      <c r="M3815" t="s">
        <v>16</v>
      </c>
      <c r="N3815">
        <v>50</v>
      </c>
      <c r="O3815">
        <v>600</v>
      </c>
      <c r="P3815">
        <v>300000</v>
      </c>
      <c r="Q3815">
        <v>120000</v>
      </c>
      <c r="R3815">
        <v>0.4</v>
      </c>
      <c r="S3815" t="s">
        <v>17</v>
      </c>
      <c r="T3815" t="str">
        <f>IF(Table1[[#This Row],[Units Sold]]&gt; 700,"High Units","low Units")</f>
        <v>low Units</v>
      </c>
      <c r="U3815">
        <f>SUM(Table1[[#This Row],[Operating Profit]])/SUM(Table1[Operating Profit])*100</f>
        <v>3.6129873672318222E-2</v>
      </c>
      <c r="V3815">
        <f>SUM(Table1[[#This Row],[Price per Unit]]*Table1[[#This Row],[Units Sold]])</f>
        <v>30000</v>
      </c>
      <c r="W3815">
        <f>SUM(Table1[[#This Row],[Total Sales]]-Table1[[#This Row],[Operating Profit]])</f>
        <v>180000</v>
      </c>
      <c r="X3815">
        <f>SUM(Table1[[#This Row],[Total Sales]]-Table1[[#This Row],[Cost]])</f>
        <v>120000</v>
      </c>
      <c r="Y3815">
        <f>SUM(Table1[[#This Row],[profit/loss]])/SUM(Table1[profit/loss])</f>
        <v>3.6129873672318221E-4</v>
      </c>
    </row>
    <row r="3816" spans="1:25" x14ac:dyDescent="0.3">
      <c r="A3816" t="s">
        <v>60</v>
      </c>
      <c r="B3816" t="s">
        <v>17</v>
      </c>
      <c r="C3816">
        <v>1185732</v>
      </c>
      <c r="D3816" s="9">
        <v>44246</v>
      </c>
      <c r="E3816" s="8" t="str">
        <f>TEXT(Table1[[#This Row],[Invoice Date]],"dd-mm-yyyy")</f>
        <v>19-02-2021</v>
      </c>
      <c r="F3816" s="1" t="str">
        <f t="shared" si="236"/>
        <v>February</v>
      </c>
      <c r="G3816" s="1" t="str">
        <f t="shared" si="237"/>
        <v>2021</v>
      </c>
      <c r="H3816" s="1" t="str">
        <f t="shared" si="238"/>
        <v>Friday</v>
      </c>
      <c r="I3816" s="1" t="str">
        <f t="shared" si="239"/>
        <v>19</v>
      </c>
      <c r="J3816" t="s">
        <v>14</v>
      </c>
      <c r="K3816" t="s">
        <v>130</v>
      </c>
      <c r="L3816" t="s">
        <v>131</v>
      </c>
      <c r="M3816" t="s">
        <v>18</v>
      </c>
      <c r="N3816">
        <v>50</v>
      </c>
      <c r="O3816">
        <v>250</v>
      </c>
      <c r="P3816">
        <v>125000</v>
      </c>
      <c r="Q3816">
        <v>50000</v>
      </c>
      <c r="R3816">
        <v>0.4</v>
      </c>
      <c r="S3816" t="s">
        <v>17</v>
      </c>
      <c r="T3816" t="str">
        <f>IF(Table1[[#This Row],[Units Sold]]&gt; 700,"High Units","low Units")</f>
        <v>low Units</v>
      </c>
      <c r="U3816">
        <f>SUM(Table1[[#This Row],[Operating Profit]])/SUM(Table1[Operating Profit])*100</f>
        <v>1.5054114030132591E-2</v>
      </c>
      <c r="V3816">
        <f>SUM(Table1[[#This Row],[Price per Unit]]*Table1[[#This Row],[Units Sold]])</f>
        <v>12500</v>
      </c>
      <c r="W3816">
        <f>SUM(Table1[[#This Row],[Total Sales]]-Table1[[#This Row],[Operating Profit]])</f>
        <v>75000</v>
      </c>
      <c r="X3816">
        <f>SUM(Table1[[#This Row],[Total Sales]]-Table1[[#This Row],[Cost]])</f>
        <v>50000</v>
      </c>
      <c r="Y3816">
        <f>SUM(Table1[[#This Row],[profit/loss]])/SUM(Table1[profit/loss])</f>
        <v>1.5054114030132592E-4</v>
      </c>
    </row>
    <row r="3817" spans="1:25" x14ac:dyDescent="0.3">
      <c r="A3817" t="s">
        <v>60</v>
      </c>
      <c r="B3817" t="s">
        <v>17</v>
      </c>
      <c r="C3817">
        <v>1185732</v>
      </c>
      <c r="D3817" s="9">
        <v>44246</v>
      </c>
      <c r="E3817" s="8" t="str">
        <f>TEXT(Table1[[#This Row],[Invoice Date]],"dd-mm-yyyy")</f>
        <v>19-02-2021</v>
      </c>
      <c r="F3817" s="1" t="str">
        <f t="shared" si="236"/>
        <v>February</v>
      </c>
      <c r="G3817" s="1" t="str">
        <f t="shared" si="237"/>
        <v>2021</v>
      </c>
      <c r="H3817" s="1" t="str">
        <f t="shared" si="238"/>
        <v>Friday</v>
      </c>
      <c r="I3817" s="1" t="str">
        <f t="shared" si="239"/>
        <v>19</v>
      </c>
      <c r="J3817" t="s">
        <v>14</v>
      </c>
      <c r="K3817" t="s">
        <v>130</v>
      </c>
      <c r="L3817" t="s">
        <v>131</v>
      </c>
      <c r="M3817" t="s">
        <v>19</v>
      </c>
      <c r="N3817">
        <v>40</v>
      </c>
      <c r="O3817">
        <v>300</v>
      </c>
      <c r="P3817">
        <v>120000</v>
      </c>
      <c r="Q3817">
        <v>36000</v>
      </c>
      <c r="R3817">
        <v>0.3</v>
      </c>
      <c r="S3817" t="s">
        <v>17</v>
      </c>
      <c r="T3817" t="str">
        <f>IF(Table1[[#This Row],[Units Sold]]&gt; 700,"High Units","low Units")</f>
        <v>low Units</v>
      </c>
      <c r="U3817">
        <f>SUM(Table1[[#This Row],[Operating Profit]])/SUM(Table1[Operating Profit])*100</f>
        <v>1.0838962101695467E-2</v>
      </c>
      <c r="V3817">
        <f>SUM(Table1[[#This Row],[Price per Unit]]*Table1[[#This Row],[Units Sold]])</f>
        <v>12000</v>
      </c>
      <c r="W3817">
        <f>SUM(Table1[[#This Row],[Total Sales]]-Table1[[#This Row],[Operating Profit]])</f>
        <v>84000</v>
      </c>
      <c r="X3817">
        <f>SUM(Table1[[#This Row],[Total Sales]]-Table1[[#This Row],[Cost]])</f>
        <v>36000</v>
      </c>
      <c r="Y3817">
        <f>SUM(Table1[[#This Row],[profit/loss]])/SUM(Table1[profit/loss])</f>
        <v>1.0838962101695467E-4</v>
      </c>
    </row>
    <row r="3818" spans="1:25" x14ac:dyDescent="0.3">
      <c r="A3818" t="s">
        <v>60</v>
      </c>
      <c r="B3818" t="s">
        <v>17</v>
      </c>
      <c r="C3818">
        <v>1185732</v>
      </c>
      <c r="D3818" s="9">
        <v>44246</v>
      </c>
      <c r="E3818" s="8" t="str">
        <f>TEXT(Table1[[#This Row],[Invoice Date]],"dd-mm-yyyy")</f>
        <v>19-02-2021</v>
      </c>
      <c r="F3818" s="1" t="str">
        <f t="shared" si="236"/>
        <v>February</v>
      </c>
      <c r="G3818" s="1" t="str">
        <f t="shared" si="237"/>
        <v>2021</v>
      </c>
      <c r="H3818" s="1" t="str">
        <f t="shared" si="238"/>
        <v>Friday</v>
      </c>
      <c r="I3818" s="1" t="str">
        <f t="shared" si="239"/>
        <v>19</v>
      </c>
      <c r="J3818" t="s">
        <v>14</v>
      </c>
      <c r="K3818" t="s">
        <v>132</v>
      </c>
      <c r="L3818" t="s">
        <v>133</v>
      </c>
      <c r="M3818" t="s">
        <v>20</v>
      </c>
      <c r="N3818">
        <v>45</v>
      </c>
      <c r="O3818">
        <v>200</v>
      </c>
      <c r="P3818">
        <v>90000</v>
      </c>
      <c r="Q3818">
        <v>27000</v>
      </c>
      <c r="R3818">
        <v>0.3</v>
      </c>
      <c r="S3818" t="s">
        <v>17</v>
      </c>
      <c r="T3818" t="str">
        <f>IF(Table1[[#This Row],[Units Sold]]&gt; 700,"High Units","low Units")</f>
        <v>low Units</v>
      </c>
      <c r="U3818">
        <f>SUM(Table1[[#This Row],[Operating Profit]])/SUM(Table1[Operating Profit])*100</f>
        <v>8.1292215762715989E-3</v>
      </c>
      <c r="V3818">
        <f>SUM(Table1[[#This Row],[Price per Unit]]*Table1[[#This Row],[Units Sold]])</f>
        <v>9000</v>
      </c>
      <c r="W3818">
        <f>SUM(Table1[[#This Row],[Total Sales]]-Table1[[#This Row],[Operating Profit]])</f>
        <v>63000</v>
      </c>
      <c r="X3818">
        <f>SUM(Table1[[#This Row],[Total Sales]]-Table1[[#This Row],[Cost]])</f>
        <v>27000</v>
      </c>
      <c r="Y3818">
        <f>SUM(Table1[[#This Row],[profit/loss]])/SUM(Table1[profit/loss])</f>
        <v>8.1292215762715996E-5</v>
      </c>
    </row>
    <row r="3819" spans="1:25" x14ac:dyDescent="0.3">
      <c r="A3819" t="s">
        <v>60</v>
      </c>
      <c r="B3819" t="s">
        <v>17</v>
      </c>
      <c r="C3819">
        <v>1185732</v>
      </c>
      <c r="D3819" s="9">
        <v>44246</v>
      </c>
      <c r="E3819" s="8" t="str">
        <f>TEXT(Table1[[#This Row],[Invoice Date]],"dd-mm-yyyy")</f>
        <v>19-02-2021</v>
      </c>
      <c r="F3819" s="1" t="str">
        <f t="shared" si="236"/>
        <v>February</v>
      </c>
      <c r="G3819" s="1" t="str">
        <f t="shared" si="237"/>
        <v>2021</v>
      </c>
      <c r="H3819" s="1" t="str">
        <f t="shared" si="238"/>
        <v>Friday</v>
      </c>
      <c r="I3819" s="1" t="str">
        <f t="shared" si="239"/>
        <v>19</v>
      </c>
      <c r="J3819" t="s">
        <v>14</v>
      </c>
      <c r="K3819" t="s">
        <v>132</v>
      </c>
      <c r="L3819" t="s">
        <v>133</v>
      </c>
      <c r="M3819" t="s">
        <v>21</v>
      </c>
      <c r="N3819">
        <v>60</v>
      </c>
      <c r="O3819">
        <v>275</v>
      </c>
      <c r="P3819">
        <v>165000</v>
      </c>
      <c r="Q3819">
        <v>49500</v>
      </c>
      <c r="R3819">
        <v>0.3</v>
      </c>
      <c r="S3819" t="s">
        <v>17</v>
      </c>
      <c r="T3819" t="str">
        <f>IF(Table1[[#This Row],[Units Sold]]&gt; 700,"High Units","low Units")</f>
        <v>low Units</v>
      </c>
      <c r="U3819">
        <f>SUM(Table1[[#This Row],[Operating Profit]])/SUM(Table1[Operating Profit])*100</f>
        <v>1.4903572889831266E-2</v>
      </c>
      <c r="V3819">
        <f>SUM(Table1[[#This Row],[Price per Unit]]*Table1[[#This Row],[Units Sold]])</f>
        <v>16500</v>
      </c>
      <c r="W3819">
        <f>SUM(Table1[[#This Row],[Total Sales]]-Table1[[#This Row],[Operating Profit]])</f>
        <v>115500</v>
      </c>
      <c r="X3819">
        <f>SUM(Table1[[#This Row],[Total Sales]]-Table1[[#This Row],[Cost]])</f>
        <v>49500</v>
      </c>
      <c r="Y3819">
        <f>SUM(Table1[[#This Row],[profit/loss]])/SUM(Table1[profit/loss])</f>
        <v>1.4903572889831266E-4</v>
      </c>
    </row>
    <row r="3820" spans="1:25" x14ac:dyDescent="0.3">
      <c r="A3820" t="s">
        <v>60</v>
      </c>
      <c r="B3820" t="s">
        <v>17</v>
      </c>
      <c r="C3820">
        <v>1185732</v>
      </c>
      <c r="D3820" s="9">
        <v>44246</v>
      </c>
      <c r="E3820" s="8" t="str">
        <f>TEXT(Table1[[#This Row],[Invoice Date]],"dd-mm-yyyy")</f>
        <v>19-02-2021</v>
      </c>
      <c r="F3820" s="1" t="str">
        <f t="shared" si="236"/>
        <v>February</v>
      </c>
      <c r="G3820" s="1" t="str">
        <f t="shared" si="237"/>
        <v>2021</v>
      </c>
      <c r="H3820" s="1" t="str">
        <f t="shared" si="238"/>
        <v>Friday</v>
      </c>
      <c r="I3820" s="1" t="str">
        <f t="shared" si="239"/>
        <v>19</v>
      </c>
      <c r="J3820" t="s">
        <v>14</v>
      </c>
      <c r="K3820" t="s">
        <v>132</v>
      </c>
      <c r="L3820" t="s">
        <v>133</v>
      </c>
      <c r="M3820" t="s">
        <v>22</v>
      </c>
      <c r="N3820">
        <v>50</v>
      </c>
      <c r="O3820">
        <v>375</v>
      </c>
      <c r="P3820">
        <v>187500</v>
      </c>
      <c r="Q3820">
        <v>65625</v>
      </c>
      <c r="R3820">
        <v>0.35</v>
      </c>
      <c r="S3820" t="s">
        <v>17</v>
      </c>
      <c r="T3820" t="str">
        <f>IF(Table1[[#This Row],[Units Sold]]&gt; 700,"High Units","low Units")</f>
        <v>low Units</v>
      </c>
      <c r="U3820">
        <f>SUM(Table1[[#This Row],[Operating Profit]])/SUM(Table1[Operating Profit])*100</f>
        <v>1.9758524664549026E-2</v>
      </c>
      <c r="V3820">
        <f>SUM(Table1[[#This Row],[Price per Unit]]*Table1[[#This Row],[Units Sold]])</f>
        <v>18750</v>
      </c>
      <c r="W3820">
        <f>SUM(Table1[[#This Row],[Total Sales]]-Table1[[#This Row],[Operating Profit]])</f>
        <v>121875</v>
      </c>
      <c r="X3820">
        <f>SUM(Table1[[#This Row],[Total Sales]]-Table1[[#This Row],[Cost]])</f>
        <v>65625</v>
      </c>
      <c r="Y3820">
        <f>SUM(Table1[[#This Row],[profit/loss]])/SUM(Table1[profit/loss])</f>
        <v>1.9758524664549026E-4</v>
      </c>
    </row>
    <row r="3821" spans="1:25" x14ac:dyDescent="0.3">
      <c r="A3821" t="s">
        <v>60</v>
      </c>
      <c r="B3821" t="s">
        <v>17</v>
      </c>
      <c r="C3821">
        <v>1185732</v>
      </c>
      <c r="D3821" s="9">
        <v>44272</v>
      </c>
      <c r="E3821" s="8" t="str">
        <f>TEXT(Table1[[#This Row],[Invoice Date]],"dd-mm-yyyy")</f>
        <v>17-03-2021</v>
      </c>
      <c r="F3821" s="1" t="str">
        <f t="shared" si="236"/>
        <v>March</v>
      </c>
      <c r="G3821" s="1" t="str">
        <f t="shared" si="237"/>
        <v>2021</v>
      </c>
      <c r="H3821" s="1" t="str">
        <f t="shared" si="238"/>
        <v>Wednesday</v>
      </c>
      <c r="I3821" s="1" t="str">
        <f t="shared" si="239"/>
        <v>17</v>
      </c>
      <c r="J3821" t="s">
        <v>14</v>
      </c>
      <c r="K3821" t="s">
        <v>132</v>
      </c>
      <c r="L3821" t="s">
        <v>133</v>
      </c>
      <c r="M3821" t="s">
        <v>16</v>
      </c>
      <c r="N3821">
        <v>50</v>
      </c>
      <c r="O3821">
        <v>570</v>
      </c>
      <c r="P3821">
        <v>285000</v>
      </c>
      <c r="Q3821">
        <v>114000</v>
      </c>
      <c r="R3821">
        <v>0.4</v>
      </c>
      <c r="S3821" t="s">
        <v>17</v>
      </c>
      <c r="T3821" t="str">
        <f>IF(Table1[[#This Row],[Units Sold]]&gt; 700,"High Units","low Units")</f>
        <v>low Units</v>
      </c>
      <c r="U3821">
        <f>SUM(Table1[[#This Row],[Operating Profit]])/SUM(Table1[Operating Profit])*100</f>
        <v>3.4323379988702309E-2</v>
      </c>
      <c r="V3821">
        <f>SUM(Table1[[#This Row],[Price per Unit]]*Table1[[#This Row],[Units Sold]])</f>
        <v>28500</v>
      </c>
      <c r="W3821">
        <f>SUM(Table1[[#This Row],[Total Sales]]-Table1[[#This Row],[Operating Profit]])</f>
        <v>171000</v>
      </c>
      <c r="X3821">
        <f>SUM(Table1[[#This Row],[Total Sales]]-Table1[[#This Row],[Cost]])</f>
        <v>114000</v>
      </c>
      <c r="Y3821">
        <f>SUM(Table1[[#This Row],[profit/loss]])/SUM(Table1[profit/loss])</f>
        <v>3.4323379988702307E-4</v>
      </c>
    </row>
    <row r="3822" spans="1:25" x14ac:dyDescent="0.3">
      <c r="A3822" t="s">
        <v>60</v>
      </c>
      <c r="B3822" t="s">
        <v>17</v>
      </c>
      <c r="C3822">
        <v>1185732</v>
      </c>
      <c r="D3822" s="9">
        <v>44272</v>
      </c>
      <c r="E3822" s="8" t="str">
        <f>TEXT(Table1[[#This Row],[Invoice Date]],"dd-mm-yyyy")</f>
        <v>17-03-2021</v>
      </c>
      <c r="F3822" s="1" t="str">
        <f t="shared" si="236"/>
        <v>March</v>
      </c>
      <c r="G3822" s="1" t="str">
        <f t="shared" si="237"/>
        <v>2021</v>
      </c>
      <c r="H3822" s="1" t="str">
        <f t="shared" si="238"/>
        <v>Wednesday</v>
      </c>
      <c r="I3822" s="1" t="str">
        <f t="shared" si="239"/>
        <v>17</v>
      </c>
      <c r="J3822" t="s">
        <v>14</v>
      </c>
      <c r="K3822" t="s">
        <v>132</v>
      </c>
      <c r="L3822" t="s">
        <v>133</v>
      </c>
      <c r="M3822" t="s">
        <v>18</v>
      </c>
      <c r="N3822">
        <v>50</v>
      </c>
      <c r="O3822">
        <v>275</v>
      </c>
      <c r="P3822">
        <v>137500</v>
      </c>
      <c r="Q3822">
        <v>55000</v>
      </c>
      <c r="R3822">
        <v>0.4</v>
      </c>
      <c r="S3822" t="s">
        <v>17</v>
      </c>
      <c r="T3822" t="str">
        <f>IF(Table1[[#This Row],[Units Sold]]&gt; 700,"High Units","low Units")</f>
        <v>low Units</v>
      </c>
      <c r="U3822">
        <f>SUM(Table1[[#This Row],[Operating Profit]])/SUM(Table1[Operating Profit])*100</f>
        <v>1.6559525433145851E-2</v>
      </c>
      <c r="V3822">
        <f>SUM(Table1[[#This Row],[Price per Unit]]*Table1[[#This Row],[Units Sold]])</f>
        <v>13750</v>
      </c>
      <c r="W3822">
        <f>SUM(Table1[[#This Row],[Total Sales]]-Table1[[#This Row],[Operating Profit]])</f>
        <v>82500</v>
      </c>
      <c r="X3822">
        <f>SUM(Table1[[#This Row],[Total Sales]]-Table1[[#This Row],[Cost]])</f>
        <v>55000</v>
      </c>
      <c r="Y3822">
        <f>SUM(Table1[[#This Row],[profit/loss]])/SUM(Table1[profit/loss])</f>
        <v>1.655952543314585E-4</v>
      </c>
    </row>
    <row r="3823" spans="1:25" x14ac:dyDescent="0.3">
      <c r="A3823" t="s">
        <v>60</v>
      </c>
      <c r="B3823" t="s">
        <v>17</v>
      </c>
      <c r="C3823">
        <v>1185732</v>
      </c>
      <c r="D3823" s="9">
        <v>44272</v>
      </c>
      <c r="E3823" s="8" t="str">
        <f>TEXT(Table1[[#This Row],[Invoice Date]],"dd-mm-yyyy")</f>
        <v>17-03-2021</v>
      </c>
      <c r="F3823" s="1" t="str">
        <f t="shared" si="236"/>
        <v>March</v>
      </c>
      <c r="G3823" s="1" t="str">
        <f t="shared" si="237"/>
        <v>2021</v>
      </c>
      <c r="H3823" s="1" t="str">
        <f t="shared" si="238"/>
        <v>Wednesday</v>
      </c>
      <c r="I3823" s="1" t="str">
        <f t="shared" si="239"/>
        <v>17</v>
      </c>
      <c r="J3823" t="s">
        <v>14</v>
      </c>
      <c r="K3823" t="s">
        <v>132</v>
      </c>
      <c r="L3823" t="s">
        <v>133</v>
      </c>
      <c r="M3823" t="s">
        <v>19</v>
      </c>
      <c r="N3823">
        <v>40</v>
      </c>
      <c r="O3823">
        <v>300</v>
      </c>
      <c r="P3823">
        <v>120000</v>
      </c>
      <c r="Q3823">
        <v>36000</v>
      </c>
      <c r="R3823">
        <v>0.3</v>
      </c>
      <c r="S3823" t="s">
        <v>17</v>
      </c>
      <c r="T3823" t="str">
        <f>IF(Table1[[#This Row],[Units Sold]]&gt; 700,"High Units","low Units")</f>
        <v>low Units</v>
      </c>
      <c r="U3823">
        <f>SUM(Table1[[#This Row],[Operating Profit]])/SUM(Table1[Operating Profit])*100</f>
        <v>1.0838962101695467E-2</v>
      </c>
      <c r="V3823">
        <f>SUM(Table1[[#This Row],[Price per Unit]]*Table1[[#This Row],[Units Sold]])</f>
        <v>12000</v>
      </c>
      <c r="W3823">
        <f>SUM(Table1[[#This Row],[Total Sales]]-Table1[[#This Row],[Operating Profit]])</f>
        <v>84000</v>
      </c>
      <c r="X3823">
        <f>SUM(Table1[[#This Row],[Total Sales]]-Table1[[#This Row],[Cost]])</f>
        <v>36000</v>
      </c>
      <c r="Y3823">
        <f>SUM(Table1[[#This Row],[profit/loss]])/SUM(Table1[profit/loss])</f>
        <v>1.0838962101695467E-4</v>
      </c>
    </row>
    <row r="3824" spans="1:25" x14ac:dyDescent="0.3">
      <c r="A3824" t="s">
        <v>60</v>
      </c>
      <c r="B3824" t="s">
        <v>17</v>
      </c>
      <c r="C3824">
        <v>1185732</v>
      </c>
      <c r="D3824" s="9">
        <v>44272</v>
      </c>
      <c r="E3824" s="8" t="str">
        <f>TEXT(Table1[[#This Row],[Invoice Date]],"dd-mm-yyyy")</f>
        <v>17-03-2021</v>
      </c>
      <c r="F3824" s="1" t="str">
        <f t="shared" si="236"/>
        <v>March</v>
      </c>
      <c r="G3824" s="1" t="str">
        <f t="shared" si="237"/>
        <v>2021</v>
      </c>
      <c r="H3824" s="1" t="str">
        <f t="shared" si="238"/>
        <v>Wednesday</v>
      </c>
      <c r="I3824" s="1" t="str">
        <f t="shared" si="239"/>
        <v>17</v>
      </c>
      <c r="J3824" t="s">
        <v>14</v>
      </c>
      <c r="K3824" t="s">
        <v>132</v>
      </c>
      <c r="L3824" t="s">
        <v>133</v>
      </c>
      <c r="M3824" t="s">
        <v>20</v>
      </c>
      <c r="N3824">
        <v>45</v>
      </c>
      <c r="O3824">
        <v>150</v>
      </c>
      <c r="P3824">
        <v>67500</v>
      </c>
      <c r="Q3824">
        <v>20250</v>
      </c>
      <c r="R3824">
        <v>0.3</v>
      </c>
      <c r="S3824" t="s">
        <v>17</v>
      </c>
      <c r="T3824" t="str">
        <f>IF(Table1[[#This Row],[Units Sold]]&gt; 700,"High Units","low Units")</f>
        <v>low Units</v>
      </c>
      <c r="U3824">
        <f>SUM(Table1[[#This Row],[Operating Profit]])/SUM(Table1[Operating Profit])*100</f>
        <v>6.0969161822037E-3</v>
      </c>
      <c r="V3824">
        <f>SUM(Table1[[#This Row],[Price per Unit]]*Table1[[#This Row],[Units Sold]])</f>
        <v>6750</v>
      </c>
      <c r="W3824">
        <f>SUM(Table1[[#This Row],[Total Sales]]-Table1[[#This Row],[Operating Profit]])</f>
        <v>47250</v>
      </c>
      <c r="X3824">
        <f>SUM(Table1[[#This Row],[Total Sales]]-Table1[[#This Row],[Cost]])</f>
        <v>20250</v>
      </c>
      <c r="Y3824">
        <f>SUM(Table1[[#This Row],[profit/loss]])/SUM(Table1[profit/loss])</f>
        <v>6.0969161822036997E-5</v>
      </c>
    </row>
    <row r="3825" spans="1:25" x14ac:dyDescent="0.3">
      <c r="A3825" t="s">
        <v>60</v>
      </c>
      <c r="B3825" t="s">
        <v>17</v>
      </c>
      <c r="C3825">
        <v>1185732</v>
      </c>
      <c r="D3825" s="9">
        <v>44272</v>
      </c>
      <c r="E3825" s="8" t="str">
        <f>TEXT(Table1[[#This Row],[Invoice Date]],"dd-mm-yyyy")</f>
        <v>17-03-2021</v>
      </c>
      <c r="F3825" s="1" t="str">
        <f t="shared" si="236"/>
        <v>March</v>
      </c>
      <c r="G3825" s="1" t="str">
        <f t="shared" si="237"/>
        <v>2021</v>
      </c>
      <c r="H3825" s="1" t="str">
        <f t="shared" si="238"/>
        <v>Wednesday</v>
      </c>
      <c r="I3825" s="1" t="str">
        <f t="shared" si="239"/>
        <v>17</v>
      </c>
      <c r="J3825" t="s">
        <v>14</v>
      </c>
      <c r="K3825" t="s">
        <v>132</v>
      </c>
      <c r="L3825" t="s">
        <v>133</v>
      </c>
      <c r="M3825" t="s">
        <v>21</v>
      </c>
      <c r="N3825">
        <v>60</v>
      </c>
      <c r="O3825">
        <v>200</v>
      </c>
      <c r="P3825">
        <v>120000</v>
      </c>
      <c r="Q3825">
        <v>36000</v>
      </c>
      <c r="R3825">
        <v>0.3</v>
      </c>
      <c r="S3825" t="s">
        <v>17</v>
      </c>
      <c r="T3825" t="str">
        <f>IF(Table1[[#This Row],[Units Sold]]&gt; 700,"High Units","low Units")</f>
        <v>low Units</v>
      </c>
      <c r="U3825">
        <f>SUM(Table1[[#This Row],[Operating Profit]])/SUM(Table1[Operating Profit])*100</f>
        <v>1.0838962101695467E-2</v>
      </c>
      <c r="V3825">
        <f>SUM(Table1[[#This Row],[Price per Unit]]*Table1[[#This Row],[Units Sold]])</f>
        <v>12000</v>
      </c>
      <c r="W3825">
        <f>SUM(Table1[[#This Row],[Total Sales]]-Table1[[#This Row],[Operating Profit]])</f>
        <v>84000</v>
      </c>
      <c r="X3825">
        <f>SUM(Table1[[#This Row],[Total Sales]]-Table1[[#This Row],[Cost]])</f>
        <v>36000</v>
      </c>
      <c r="Y3825">
        <f>SUM(Table1[[#This Row],[profit/loss]])/SUM(Table1[profit/loss])</f>
        <v>1.0838962101695467E-4</v>
      </c>
    </row>
    <row r="3826" spans="1:25" x14ac:dyDescent="0.3">
      <c r="A3826" t="s">
        <v>60</v>
      </c>
      <c r="B3826" t="s">
        <v>17</v>
      </c>
      <c r="C3826">
        <v>1185732</v>
      </c>
      <c r="D3826" s="9">
        <v>44272</v>
      </c>
      <c r="E3826" s="8" t="str">
        <f>TEXT(Table1[[#This Row],[Invoice Date]],"dd-mm-yyyy")</f>
        <v>17-03-2021</v>
      </c>
      <c r="F3826" s="1" t="str">
        <f t="shared" si="236"/>
        <v>March</v>
      </c>
      <c r="G3826" s="1" t="str">
        <f t="shared" si="237"/>
        <v>2021</v>
      </c>
      <c r="H3826" s="1" t="str">
        <f t="shared" si="238"/>
        <v>Wednesday</v>
      </c>
      <c r="I3826" s="1" t="str">
        <f t="shared" si="239"/>
        <v>17</v>
      </c>
      <c r="J3826" t="s">
        <v>14</v>
      </c>
      <c r="K3826" t="s">
        <v>132</v>
      </c>
      <c r="L3826" t="s">
        <v>133</v>
      </c>
      <c r="M3826" t="s">
        <v>22</v>
      </c>
      <c r="N3826">
        <v>50</v>
      </c>
      <c r="O3826">
        <v>300</v>
      </c>
      <c r="P3826">
        <v>150000</v>
      </c>
      <c r="Q3826">
        <v>52500</v>
      </c>
      <c r="R3826">
        <v>0.35</v>
      </c>
      <c r="S3826" t="s">
        <v>17</v>
      </c>
      <c r="T3826" t="str">
        <f>IF(Table1[[#This Row],[Units Sold]]&gt; 700,"High Units","low Units")</f>
        <v>low Units</v>
      </c>
      <c r="U3826">
        <f>SUM(Table1[[#This Row],[Operating Profit]])/SUM(Table1[Operating Profit])*100</f>
        <v>1.5806819731639221E-2</v>
      </c>
      <c r="V3826">
        <f>SUM(Table1[[#This Row],[Price per Unit]]*Table1[[#This Row],[Units Sold]])</f>
        <v>15000</v>
      </c>
      <c r="W3826">
        <f>SUM(Table1[[#This Row],[Total Sales]]-Table1[[#This Row],[Operating Profit]])</f>
        <v>97500</v>
      </c>
      <c r="X3826">
        <f>SUM(Table1[[#This Row],[Total Sales]]-Table1[[#This Row],[Cost]])</f>
        <v>52500</v>
      </c>
      <c r="Y3826">
        <f>SUM(Table1[[#This Row],[profit/loss]])/SUM(Table1[profit/loss])</f>
        <v>1.5806819731639221E-4</v>
      </c>
    </row>
    <row r="3827" spans="1:25" x14ac:dyDescent="0.3">
      <c r="A3827" t="s">
        <v>60</v>
      </c>
      <c r="B3827" t="s">
        <v>17</v>
      </c>
      <c r="C3827">
        <v>1185732</v>
      </c>
      <c r="D3827" s="9">
        <v>44304</v>
      </c>
      <c r="E3827" s="8" t="str">
        <f>TEXT(Table1[[#This Row],[Invoice Date]],"dd-mm-yyyy")</f>
        <v>18-04-2021</v>
      </c>
      <c r="F3827" s="1" t="str">
        <f t="shared" si="236"/>
        <v>April</v>
      </c>
      <c r="G3827" s="1" t="str">
        <f t="shared" si="237"/>
        <v>2021</v>
      </c>
      <c r="H3827" s="1" t="str">
        <f t="shared" si="238"/>
        <v>Sunday</v>
      </c>
      <c r="I3827" s="1" t="str">
        <f t="shared" si="239"/>
        <v>18</v>
      </c>
      <c r="J3827" t="s">
        <v>14</v>
      </c>
      <c r="K3827" t="s">
        <v>132</v>
      </c>
      <c r="L3827" t="s">
        <v>133</v>
      </c>
      <c r="M3827" t="s">
        <v>16</v>
      </c>
      <c r="N3827">
        <v>50</v>
      </c>
      <c r="O3827">
        <v>550</v>
      </c>
      <c r="P3827">
        <v>275000</v>
      </c>
      <c r="Q3827">
        <v>110000</v>
      </c>
      <c r="R3827">
        <v>0.4</v>
      </c>
      <c r="S3827" t="s">
        <v>17</v>
      </c>
      <c r="T3827" t="str">
        <f>IF(Table1[[#This Row],[Units Sold]]&gt; 700,"High Units","low Units")</f>
        <v>low Units</v>
      </c>
      <c r="U3827">
        <f>SUM(Table1[[#This Row],[Operating Profit]])/SUM(Table1[Operating Profit])*100</f>
        <v>3.3119050866291702E-2</v>
      </c>
      <c r="V3827">
        <f>SUM(Table1[[#This Row],[Price per Unit]]*Table1[[#This Row],[Units Sold]])</f>
        <v>27500</v>
      </c>
      <c r="W3827">
        <f>SUM(Table1[[#This Row],[Total Sales]]-Table1[[#This Row],[Operating Profit]])</f>
        <v>165000</v>
      </c>
      <c r="X3827">
        <f>SUM(Table1[[#This Row],[Total Sales]]-Table1[[#This Row],[Cost]])</f>
        <v>110000</v>
      </c>
      <c r="Y3827">
        <f>SUM(Table1[[#This Row],[profit/loss]])/SUM(Table1[profit/loss])</f>
        <v>3.31190508662917E-4</v>
      </c>
    </row>
    <row r="3828" spans="1:25" x14ac:dyDescent="0.3">
      <c r="A3828" t="s">
        <v>60</v>
      </c>
      <c r="B3828" t="s">
        <v>17</v>
      </c>
      <c r="C3828">
        <v>1185732</v>
      </c>
      <c r="D3828" s="9">
        <v>44304</v>
      </c>
      <c r="E3828" s="8" t="str">
        <f>TEXT(Table1[[#This Row],[Invoice Date]],"dd-mm-yyyy")</f>
        <v>18-04-2021</v>
      </c>
      <c r="F3828" s="1" t="str">
        <f t="shared" si="236"/>
        <v>April</v>
      </c>
      <c r="G3828" s="1" t="str">
        <f t="shared" si="237"/>
        <v>2021</v>
      </c>
      <c r="H3828" s="1" t="str">
        <f t="shared" si="238"/>
        <v>Sunday</v>
      </c>
      <c r="I3828" s="1" t="str">
        <f t="shared" si="239"/>
        <v>18</v>
      </c>
      <c r="J3828" t="s">
        <v>14</v>
      </c>
      <c r="K3828" t="s">
        <v>132</v>
      </c>
      <c r="L3828" t="s">
        <v>133</v>
      </c>
      <c r="M3828" t="s">
        <v>18</v>
      </c>
      <c r="N3828">
        <v>50</v>
      </c>
      <c r="O3828">
        <v>250</v>
      </c>
      <c r="P3828">
        <v>125000</v>
      </c>
      <c r="Q3828">
        <v>50000</v>
      </c>
      <c r="R3828">
        <v>0.4</v>
      </c>
      <c r="S3828" t="s">
        <v>17</v>
      </c>
      <c r="T3828" t="str">
        <f>IF(Table1[[#This Row],[Units Sold]]&gt; 700,"High Units","low Units")</f>
        <v>low Units</v>
      </c>
      <c r="U3828">
        <f>SUM(Table1[[#This Row],[Operating Profit]])/SUM(Table1[Operating Profit])*100</f>
        <v>1.5054114030132591E-2</v>
      </c>
      <c r="V3828">
        <f>SUM(Table1[[#This Row],[Price per Unit]]*Table1[[#This Row],[Units Sold]])</f>
        <v>12500</v>
      </c>
      <c r="W3828">
        <f>SUM(Table1[[#This Row],[Total Sales]]-Table1[[#This Row],[Operating Profit]])</f>
        <v>75000</v>
      </c>
      <c r="X3828">
        <f>SUM(Table1[[#This Row],[Total Sales]]-Table1[[#This Row],[Cost]])</f>
        <v>50000</v>
      </c>
      <c r="Y3828">
        <f>SUM(Table1[[#This Row],[profit/loss]])/SUM(Table1[profit/loss])</f>
        <v>1.5054114030132592E-4</v>
      </c>
    </row>
    <row r="3829" spans="1:25" x14ac:dyDescent="0.3">
      <c r="A3829" t="s">
        <v>60</v>
      </c>
      <c r="B3829" t="s">
        <v>17</v>
      </c>
      <c r="C3829">
        <v>1185732</v>
      </c>
      <c r="D3829" s="9">
        <v>44304</v>
      </c>
      <c r="E3829" s="8" t="str">
        <f>TEXT(Table1[[#This Row],[Invoice Date]],"dd-mm-yyyy")</f>
        <v>18-04-2021</v>
      </c>
      <c r="F3829" s="1" t="str">
        <f t="shared" si="236"/>
        <v>April</v>
      </c>
      <c r="G3829" s="1" t="str">
        <f t="shared" si="237"/>
        <v>2021</v>
      </c>
      <c r="H3829" s="1" t="str">
        <f t="shared" si="238"/>
        <v>Sunday</v>
      </c>
      <c r="I3829" s="1" t="str">
        <f t="shared" si="239"/>
        <v>18</v>
      </c>
      <c r="J3829" t="s">
        <v>14</v>
      </c>
      <c r="K3829" t="s">
        <v>132</v>
      </c>
      <c r="L3829" t="s">
        <v>133</v>
      </c>
      <c r="M3829" t="s">
        <v>19</v>
      </c>
      <c r="N3829">
        <v>40</v>
      </c>
      <c r="O3829">
        <v>250</v>
      </c>
      <c r="P3829">
        <v>100000</v>
      </c>
      <c r="Q3829">
        <v>30000</v>
      </c>
      <c r="R3829">
        <v>0.3</v>
      </c>
      <c r="S3829" t="s">
        <v>17</v>
      </c>
      <c r="T3829" t="str">
        <f>IF(Table1[[#This Row],[Units Sold]]&gt; 700,"High Units","low Units")</f>
        <v>low Units</v>
      </c>
      <c r="U3829">
        <f>SUM(Table1[[#This Row],[Operating Profit]])/SUM(Table1[Operating Profit])*100</f>
        <v>9.0324684180795554E-3</v>
      </c>
      <c r="V3829">
        <f>SUM(Table1[[#This Row],[Price per Unit]]*Table1[[#This Row],[Units Sold]])</f>
        <v>10000</v>
      </c>
      <c r="W3829">
        <f>SUM(Table1[[#This Row],[Total Sales]]-Table1[[#This Row],[Operating Profit]])</f>
        <v>70000</v>
      </c>
      <c r="X3829">
        <f>SUM(Table1[[#This Row],[Total Sales]]-Table1[[#This Row],[Cost]])</f>
        <v>30000</v>
      </c>
      <c r="Y3829">
        <f>SUM(Table1[[#This Row],[profit/loss]])/SUM(Table1[profit/loss])</f>
        <v>9.0324684180795553E-5</v>
      </c>
    </row>
    <row r="3830" spans="1:25" x14ac:dyDescent="0.3">
      <c r="A3830" t="s">
        <v>60</v>
      </c>
      <c r="B3830" t="s">
        <v>17</v>
      </c>
      <c r="C3830">
        <v>1185732</v>
      </c>
      <c r="D3830" s="9">
        <v>44304</v>
      </c>
      <c r="E3830" s="8" t="str">
        <f>TEXT(Table1[[#This Row],[Invoice Date]],"dd-mm-yyyy")</f>
        <v>18-04-2021</v>
      </c>
      <c r="F3830" s="1" t="str">
        <f t="shared" si="236"/>
        <v>April</v>
      </c>
      <c r="G3830" s="1" t="str">
        <f t="shared" si="237"/>
        <v>2021</v>
      </c>
      <c r="H3830" s="1" t="str">
        <f t="shared" si="238"/>
        <v>Sunday</v>
      </c>
      <c r="I3830" s="1" t="str">
        <f t="shared" si="239"/>
        <v>18</v>
      </c>
      <c r="J3830" t="s">
        <v>14</v>
      </c>
      <c r="K3830" t="s">
        <v>132</v>
      </c>
      <c r="L3830" t="s">
        <v>133</v>
      </c>
      <c r="M3830" t="s">
        <v>20</v>
      </c>
      <c r="N3830">
        <v>45</v>
      </c>
      <c r="O3830">
        <v>175</v>
      </c>
      <c r="P3830">
        <v>78750</v>
      </c>
      <c r="Q3830">
        <v>23625</v>
      </c>
      <c r="R3830">
        <v>0.3</v>
      </c>
      <c r="S3830" t="s">
        <v>17</v>
      </c>
      <c r="T3830" t="str">
        <f>IF(Table1[[#This Row],[Units Sold]]&gt; 700,"High Units","low Units")</f>
        <v>low Units</v>
      </c>
      <c r="U3830">
        <f>SUM(Table1[[#This Row],[Operating Profit]])/SUM(Table1[Operating Profit])*100</f>
        <v>7.113068879237649E-3</v>
      </c>
      <c r="V3830">
        <f>SUM(Table1[[#This Row],[Price per Unit]]*Table1[[#This Row],[Units Sold]])</f>
        <v>7875</v>
      </c>
      <c r="W3830">
        <f>SUM(Table1[[#This Row],[Total Sales]]-Table1[[#This Row],[Operating Profit]])</f>
        <v>55125</v>
      </c>
      <c r="X3830">
        <f>SUM(Table1[[#This Row],[Total Sales]]-Table1[[#This Row],[Cost]])</f>
        <v>23625</v>
      </c>
      <c r="Y3830">
        <f>SUM(Table1[[#This Row],[profit/loss]])/SUM(Table1[profit/loss])</f>
        <v>7.1130688792376493E-5</v>
      </c>
    </row>
    <row r="3831" spans="1:25" x14ac:dyDescent="0.3">
      <c r="A3831" t="s">
        <v>60</v>
      </c>
      <c r="B3831" t="s">
        <v>17</v>
      </c>
      <c r="C3831">
        <v>1185732</v>
      </c>
      <c r="D3831" s="9">
        <v>44304</v>
      </c>
      <c r="E3831" s="8" t="str">
        <f>TEXT(Table1[[#This Row],[Invoice Date]],"dd-mm-yyyy")</f>
        <v>18-04-2021</v>
      </c>
      <c r="F3831" s="1" t="str">
        <f t="shared" si="236"/>
        <v>April</v>
      </c>
      <c r="G3831" s="1" t="str">
        <f t="shared" si="237"/>
        <v>2021</v>
      </c>
      <c r="H3831" s="1" t="str">
        <f t="shared" si="238"/>
        <v>Sunday</v>
      </c>
      <c r="I3831" s="1" t="str">
        <f t="shared" si="239"/>
        <v>18</v>
      </c>
      <c r="J3831" t="s">
        <v>14</v>
      </c>
      <c r="K3831" t="s">
        <v>132</v>
      </c>
      <c r="L3831" t="s">
        <v>133</v>
      </c>
      <c r="M3831" t="s">
        <v>21</v>
      </c>
      <c r="N3831">
        <v>60</v>
      </c>
      <c r="O3831">
        <v>175</v>
      </c>
      <c r="P3831">
        <v>105000</v>
      </c>
      <c r="Q3831">
        <v>31500</v>
      </c>
      <c r="R3831">
        <v>0.3</v>
      </c>
      <c r="S3831" t="s">
        <v>17</v>
      </c>
      <c r="T3831" t="str">
        <f>IF(Table1[[#This Row],[Units Sold]]&gt; 700,"High Units","low Units")</f>
        <v>low Units</v>
      </c>
      <c r="U3831">
        <f>SUM(Table1[[#This Row],[Operating Profit]])/SUM(Table1[Operating Profit])*100</f>
        <v>9.484091838983532E-3</v>
      </c>
      <c r="V3831">
        <f>SUM(Table1[[#This Row],[Price per Unit]]*Table1[[#This Row],[Units Sold]])</f>
        <v>10500</v>
      </c>
      <c r="W3831">
        <f>SUM(Table1[[#This Row],[Total Sales]]-Table1[[#This Row],[Operating Profit]])</f>
        <v>73500</v>
      </c>
      <c r="X3831">
        <f>SUM(Table1[[#This Row],[Total Sales]]-Table1[[#This Row],[Cost]])</f>
        <v>31500</v>
      </c>
      <c r="Y3831">
        <f>SUM(Table1[[#This Row],[profit/loss]])/SUM(Table1[profit/loss])</f>
        <v>9.4840918389835324E-5</v>
      </c>
    </row>
    <row r="3832" spans="1:25" x14ac:dyDescent="0.3">
      <c r="A3832" t="s">
        <v>60</v>
      </c>
      <c r="B3832" t="s">
        <v>17</v>
      </c>
      <c r="C3832">
        <v>1185732</v>
      </c>
      <c r="D3832" s="9">
        <v>44304</v>
      </c>
      <c r="E3832" s="8" t="str">
        <f>TEXT(Table1[[#This Row],[Invoice Date]],"dd-mm-yyyy")</f>
        <v>18-04-2021</v>
      </c>
      <c r="F3832" s="1" t="str">
        <f t="shared" si="236"/>
        <v>April</v>
      </c>
      <c r="G3832" s="1" t="str">
        <f t="shared" si="237"/>
        <v>2021</v>
      </c>
      <c r="H3832" s="1" t="str">
        <f t="shared" si="238"/>
        <v>Sunday</v>
      </c>
      <c r="I3832" s="1" t="str">
        <f t="shared" si="239"/>
        <v>18</v>
      </c>
      <c r="J3832" t="s">
        <v>14</v>
      </c>
      <c r="K3832" t="s">
        <v>132</v>
      </c>
      <c r="L3832" t="s">
        <v>133</v>
      </c>
      <c r="M3832" t="s">
        <v>22</v>
      </c>
      <c r="N3832">
        <v>50</v>
      </c>
      <c r="O3832">
        <v>325</v>
      </c>
      <c r="P3832">
        <v>162500</v>
      </c>
      <c r="Q3832">
        <v>56875</v>
      </c>
      <c r="R3832">
        <v>0.35</v>
      </c>
      <c r="S3832" t="s">
        <v>17</v>
      </c>
      <c r="T3832" t="str">
        <f>IF(Table1[[#This Row],[Units Sold]]&gt; 700,"High Units","low Units")</f>
        <v>low Units</v>
      </c>
      <c r="U3832">
        <f>SUM(Table1[[#This Row],[Operating Profit]])/SUM(Table1[Operating Profit])*100</f>
        <v>1.7124054709275825E-2</v>
      </c>
      <c r="V3832">
        <f>SUM(Table1[[#This Row],[Price per Unit]]*Table1[[#This Row],[Units Sold]])</f>
        <v>16250</v>
      </c>
      <c r="W3832">
        <f>SUM(Table1[[#This Row],[Total Sales]]-Table1[[#This Row],[Operating Profit]])</f>
        <v>105625</v>
      </c>
      <c r="X3832">
        <f>SUM(Table1[[#This Row],[Total Sales]]-Table1[[#This Row],[Cost]])</f>
        <v>56875</v>
      </c>
      <c r="Y3832">
        <f>SUM(Table1[[#This Row],[profit/loss]])/SUM(Table1[profit/loss])</f>
        <v>1.7124054709275824E-4</v>
      </c>
    </row>
    <row r="3833" spans="1:25" x14ac:dyDescent="0.3">
      <c r="A3833" t="s">
        <v>60</v>
      </c>
      <c r="B3833" t="s">
        <v>17</v>
      </c>
      <c r="C3833">
        <v>1185732</v>
      </c>
      <c r="D3833" s="9">
        <v>44333</v>
      </c>
      <c r="E3833" s="8" t="str">
        <f>TEXT(Table1[[#This Row],[Invoice Date]],"dd-mm-yyyy")</f>
        <v>17-05-2021</v>
      </c>
      <c r="F3833" s="1" t="str">
        <f t="shared" si="236"/>
        <v>May</v>
      </c>
      <c r="G3833" s="1" t="str">
        <f t="shared" si="237"/>
        <v>2021</v>
      </c>
      <c r="H3833" s="1" t="str">
        <f t="shared" si="238"/>
        <v>Monday</v>
      </c>
      <c r="I3833" s="1" t="str">
        <f t="shared" si="239"/>
        <v>17</v>
      </c>
      <c r="J3833" t="s">
        <v>14</v>
      </c>
      <c r="K3833" t="s">
        <v>132</v>
      </c>
      <c r="L3833" t="s">
        <v>133</v>
      </c>
      <c r="M3833" t="s">
        <v>16</v>
      </c>
      <c r="N3833">
        <v>65</v>
      </c>
      <c r="O3833">
        <v>595</v>
      </c>
      <c r="P3833">
        <v>386750</v>
      </c>
      <c r="Q3833">
        <v>154700</v>
      </c>
      <c r="R3833">
        <v>0.4</v>
      </c>
      <c r="S3833" t="s">
        <v>17</v>
      </c>
      <c r="T3833" t="str">
        <f>IF(Table1[[#This Row],[Units Sold]]&gt; 700,"High Units","low Units")</f>
        <v>low Units</v>
      </c>
      <c r="U3833">
        <f>SUM(Table1[[#This Row],[Operating Profit]])/SUM(Table1[Operating Profit])*100</f>
        <v>4.6577428809230235E-2</v>
      </c>
      <c r="V3833">
        <f>SUM(Table1[[#This Row],[Price per Unit]]*Table1[[#This Row],[Units Sold]])</f>
        <v>38675</v>
      </c>
      <c r="W3833">
        <f>SUM(Table1[[#This Row],[Total Sales]]-Table1[[#This Row],[Operating Profit]])</f>
        <v>232050</v>
      </c>
      <c r="X3833">
        <f>SUM(Table1[[#This Row],[Total Sales]]-Table1[[#This Row],[Cost]])</f>
        <v>154700</v>
      </c>
      <c r="Y3833">
        <f>SUM(Table1[[#This Row],[profit/loss]])/SUM(Table1[profit/loss])</f>
        <v>4.6577428809230236E-4</v>
      </c>
    </row>
    <row r="3834" spans="1:25" x14ac:dyDescent="0.3">
      <c r="A3834" t="s">
        <v>60</v>
      </c>
      <c r="B3834" t="s">
        <v>17</v>
      </c>
      <c r="C3834">
        <v>1185732</v>
      </c>
      <c r="D3834" s="9">
        <v>44333</v>
      </c>
      <c r="E3834" s="8" t="str">
        <f>TEXT(Table1[[#This Row],[Invoice Date]],"dd-mm-yyyy")</f>
        <v>17-05-2021</v>
      </c>
      <c r="F3834" s="1" t="str">
        <f t="shared" si="236"/>
        <v>May</v>
      </c>
      <c r="G3834" s="1" t="str">
        <f t="shared" si="237"/>
        <v>2021</v>
      </c>
      <c r="H3834" s="1" t="str">
        <f t="shared" si="238"/>
        <v>Monday</v>
      </c>
      <c r="I3834" s="1" t="str">
        <f t="shared" si="239"/>
        <v>17</v>
      </c>
      <c r="J3834" t="s">
        <v>14</v>
      </c>
      <c r="K3834" t="s">
        <v>132</v>
      </c>
      <c r="L3834" t="s">
        <v>133</v>
      </c>
      <c r="M3834" t="s">
        <v>18</v>
      </c>
      <c r="N3834">
        <v>60</v>
      </c>
      <c r="O3834">
        <v>300</v>
      </c>
      <c r="P3834">
        <v>180000</v>
      </c>
      <c r="Q3834">
        <v>72000</v>
      </c>
      <c r="R3834">
        <v>0.4</v>
      </c>
      <c r="S3834" t="s">
        <v>17</v>
      </c>
      <c r="T3834" t="str">
        <f>IF(Table1[[#This Row],[Units Sold]]&gt; 700,"High Units","low Units")</f>
        <v>low Units</v>
      </c>
      <c r="U3834">
        <f>SUM(Table1[[#This Row],[Operating Profit]])/SUM(Table1[Operating Profit])*100</f>
        <v>2.1677924203390934E-2</v>
      </c>
      <c r="V3834">
        <f>SUM(Table1[[#This Row],[Price per Unit]]*Table1[[#This Row],[Units Sold]])</f>
        <v>18000</v>
      </c>
      <c r="W3834">
        <f>SUM(Table1[[#This Row],[Total Sales]]-Table1[[#This Row],[Operating Profit]])</f>
        <v>108000</v>
      </c>
      <c r="X3834">
        <f>SUM(Table1[[#This Row],[Total Sales]]-Table1[[#This Row],[Cost]])</f>
        <v>72000</v>
      </c>
      <c r="Y3834">
        <f>SUM(Table1[[#This Row],[profit/loss]])/SUM(Table1[profit/loss])</f>
        <v>2.1677924203390933E-4</v>
      </c>
    </row>
    <row r="3835" spans="1:25" x14ac:dyDescent="0.3">
      <c r="A3835" t="s">
        <v>60</v>
      </c>
      <c r="B3835" t="s">
        <v>17</v>
      </c>
      <c r="C3835">
        <v>1185732</v>
      </c>
      <c r="D3835" s="9">
        <v>44333</v>
      </c>
      <c r="E3835" s="8" t="str">
        <f>TEXT(Table1[[#This Row],[Invoice Date]],"dd-mm-yyyy")</f>
        <v>17-05-2021</v>
      </c>
      <c r="F3835" s="1" t="str">
        <f t="shared" si="236"/>
        <v>May</v>
      </c>
      <c r="G3835" s="1" t="str">
        <f t="shared" si="237"/>
        <v>2021</v>
      </c>
      <c r="H3835" s="1" t="str">
        <f t="shared" si="238"/>
        <v>Monday</v>
      </c>
      <c r="I3835" s="1" t="str">
        <f t="shared" si="239"/>
        <v>17</v>
      </c>
      <c r="J3835" t="s">
        <v>14</v>
      </c>
      <c r="K3835" t="s">
        <v>132</v>
      </c>
      <c r="L3835" t="s">
        <v>133</v>
      </c>
      <c r="M3835" t="s">
        <v>19</v>
      </c>
      <c r="N3835">
        <v>55</v>
      </c>
      <c r="O3835">
        <v>325</v>
      </c>
      <c r="P3835">
        <v>178750</v>
      </c>
      <c r="Q3835">
        <v>53625</v>
      </c>
      <c r="R3835">
        <v>0.3</v>
      </c>
      <c r="S3835" t="s">
        <v>17</v>
      </c>
      <c r="T3835" t="str">
        <f>IF(Table1[[#This Row],[Units Sold]]&gt; 700,"High Units","low Units")</f>
        <v>low Units</v>
      </c>
      <c r="U3835">
        <f>SUM(Table1[[#This Row],[Operating Profit]])/SUM(Table1[Operating Profit])*100</f>
        <v>1.6145537297317204E-2</v>
      </c>
      <c r="V3835">
        <f>SUM(Table1[[#This Row],[Price per Unit]]*Table1[[#This Row],[Units Sold]])</f>
        <v>17875</v>
      </c>
      <c r="W3835">
        <f>SUM(Table1[[#This Row],[Total Sales]]-Table1[[#This Row],[Operating Profit]])</f>
        <v>125125</v>
      </c>
      <c r="X3835">
        <f>SUM(Table1[[#This Row],[Total Sales]]-Table1[[#This Row],[Cost]])</f>
        <v>53625</v>
      </c>
      <c r="Y3835">
        <f>SUM(Table1[[#This Row],[profit/loss]])/SUM(Table1[profit/loss])</f>
        <v>1.6145537297317203E-4</v>
      </c>
    </row>
    <row r="3836" spans="1:25" x14ac:dyDescent="0.3">
      <c r="A3836" t="s">
        <v>60</v>
      </c>
      <c r="B3836" t="s">
        <v>17</v>
      </c>
      <c r="C3836">
        <v>1185732</v>
      </c>
      <c r="D3836" s="9">
        <v>44333</v>
      </c>
      <c r="E3836" s="8" t="str">
        <f>TEXT(Table1[[#This Row],[Invoice Date]],"dd-mm-yyyy")</f>
        <v>17-05-2021</v>
      </c>
      <c r="F3836" s="1" t="str">
        <f t="shared" si="236"/>
        <v>May</v>
      </c>
      <c r="G3836" s="1" t="str">
        <f t="shared" si="237"/>
        <v>2021</v>
      </c>
      <c r="H3836" s="1" t="str">
        <f t="shared" si="238"/>
        <v>Monday</v>
      </c>
      <c r="I3836" s="1" t="str">
        <f t="shared" si="239"/>
        <v>17</v>
      </c>
      <c r="J3836" t="s">
        <v>14</v>
      </c>
      <c r="K3836" t="s">
        <v>132</v>
      </c>
      <c r="L3836" t="s">
        <v>133</v>
      </c>
      <c r="M3836" t="s">
        <v>20</v>
      </c>
      <c r="N3836">
        <v>55</v>
      </c>
      <c r="O3836">
        <v>275</v>
      </c>
      <c r="P3836">
        <v>151250</v>
      </c>
      <c r="Q3836">
        <v>45375</v>
      </c>
      <c r="R3836">
        <v>0.3</v>
      </c>
      <c r="S3836" t="s">
        <v>17</v>
      </c>
      <c r="T3836" t="str">
        <f>IF(Table1[[#This Row],[Units Sold]]&gt; 700,"High Units","low Units")</f>
        <v>low Units</v>
      </c>
      <c r="U3836">
        <f>SUM(Table1[[#This Row],[Operating Profit]])/SUM(Table1[Operating Profit])*100</f>
        <v>1.3661608482345327E-2</v>
      </c>
      <c r="V3836">
        <f>SUM(Table1[[#This Row],[Price per Unit]]*Table1[[#This Row],[Units Sold]])</f>
        <v>15125</v>
      </c>
      <c r="W3836">
        <f>SUM(Table1[[#This Row],[Total Sales]]-Table1[[#This Row],[Operating Profit]])</f>
        <v>105875</v>
      </c>
      <c r="X3836">
        <f>SUM(Table1[[#This Row],[Total Sales]]-Table1[[#This Row],[Cost]])</f>
        <v>45375</v>
      </c>
      <c r="Y3836">
        <f>SUM(Table1[[#This Row],[profit/loss]])/SUM(Table1[profit/loss])</f>
        <v>1.3661608482345327E-4</v>
      </c>
    </row>
    <row r="3837" spans="1:25" x14ac:dyDescent="0.3">
      <c r="A3837" t="s">
        <v>60</v>
      </c>
      <c r="B3837" t="s">
        <v>17</v>
      </c>
      <c r="C3837">
        <v>1185732</v>
      </c>
      <c r="D3837" s="9">
        <v>44333</v>
      </c>
      <c r="E3837" s="8" t="str">
        <f>TEXT(Table1[[#This Row],[Invoice Date]],"dd-mm-yyyy")</f>
        <v>17-05-2021</v>
      </c>
      <c r="F3837" s="1" t="str">
        <f t="shared" si="236"/>
        <v>May</v>
      </c>
      <c r="G3837" s="1" t="str">
        <f t="shared" si="237"/>
        <v>2021</v>
      </c>
      <c r="H3837" s="1" t="str">
        <f t="shared" si="238"/>
        <v>Monday</v>
      </c>
      <c r="I3837" s="1" t="str">
        <f t="shared" si="239"/>
        <v>17</v>
      </c>
      <c r="J3837" t="s">
        <v>14</v>
      </c>
      <c r="K3837" t="s">
        <v>132</v>
      </c>
      <c r="L3837" t="s">
        <v>133</v>
      </c>
      <c r="M3837" t="s">
        <v>21</v>
      </c>
      <c r="N3837">
        <v>65</v>
      </c>
      <c r="O3837">
        <v>300</v>
      </c>
      <c r="P3837">
        <v>195000</v>
      </c>
      <c r="Q3837">
        <v>58500</v>
      </c>
      <c r="R3837">
        <v>0.3</v>
      </c>
      <c r="S3837" t="s">
        <v>17</v>
      </c>
      <c r="T3837" t="str">
        <f>IF(Table1[[#This Row],[Units Sold]]&gt; 700,"High Units","low Units")</f>
        <v>low Units</v>
      </c>
      <c r="U3837">
        <f>SUM(Table1[[#This Row],[Operating Profit]])/SUM(Table1[Operating Profit])*100</f>
        <v>1.7613313415255131E-2</v>
      </c>
      <c r="V3837">
        <f>SUM(Table1[[#This Row],[Price per Unit]]*Table1[[#This Row],[Units Sold]])</f>
        <v>19500</v>
      </c>
      <c r="W3837">
        <f>SUM(Table1[[#This Row],[Total Sales]]-Table1[[#This Row],[Operating Profit]])</f>
        <v>136500</v>
      </c>
      <c r="X3837">
        <f>SUM(Table1[[#This Row],[Total Sales]]-Table1[[#This Row],[Cost]])</f>
        <v>58500</v>
      </c>
      <c r="Y3837">
        <f>SUM(Table1[[#This Row],[profit/loss]])/SUM(Table1[profit/loss])</f>
        <v>1.7613313415255132E-4</v>
      </c>
    </row>
    <row r="3838" spans="1:25" x14ac:dyDescent="0.3">
      <c r="A3838" t="s">
        <v>60</v>
      </c>
      <c r="B3838" t="s">
        <v>17</v>
      </c>
      <c r="C3838">
        <v>1185732</v>
      </c>
      <c r="D3838" s="9">
        <v>44333</v>
      </c>
      <c r="E3838" s="8" t="str">
        <f>TEXT(Table1[[#This Row],[Invoice Date]],"dd-mm-yyyy")</f>
        <v>17-05-2021</v>
      </c>
      <c r="F3838" s="1" t="str">
        <f t="shared" si="236"/>
        <v>May</v>
      </c>
      <c r="G3838" s="1" t="str">
        <f t="shared" si="237"/>
        <v>2021</v>
      </c>
      <c r="H3838" s="1" t="str">
        <f t="shared" si="238"/>
        <v>Monday</v>
      </c>
      <c r="I3838" s="1" t="str">
        <f t="shared" si="239"/>
        <v>17</v>
      </c>
      <c r="J3838" t="s">
        <v>14</v>
      </c>
      <c r="K3838" t="s">
        <v>132</v>
      </c>
      <c r="L3838" t="s">
        <v>133</v>
      </c>
      <c r="M3838" t="s">
        <v>22</v>
      </c>
      <c r="N3838">
        <v>70</v>
      </c>
      <c r="O3838">
        <v>425</v>
      </c>
      <c r="P3838">
        <v>297500</v>
      </c>
      <c r="Q3838">
        <v>104125</v>
      </c>
      <c r="R3838">
        <v>0.35</v>
      </c>
      <c r="S3838" t="s">
        <v>17</v>
      </c>
      <c r="T3838" t="str">
        <f>IF(Table1[[#This Row],[Units Sold]]&gt; 700,"High Units","low Units")</f>
        <v>low Units</v>
      </c>
      <c r="U3838">
        <f>SUM(Table1[[#This Row],[Operating Profit]])/SUM(Table1[Operating Profit])*100</f>
        <v>3.1350192467751122E-2</v>
      </c>
      <c r="V3838">
        <f>SUM(Table1[[#This Row],[Price per Unit]]*Table1[[#This Row],[Units Sold]])</f>
        <v>29750</v>
      </c>
      <c r="W3838">
        <f>SUM(Table1[[#This Row],[Total Sales]]-Table1[[#This Row],[Operating Profit]])</f>
        <v>193375</v>
      </c>
      <c r="X3838">
        <f>SUM(Table1[[#This Row],[Total Sales]]-Table1[[#This Row],[Cost]])</f>
        <v>104125</v>
      </c>
      <c r="Y3838">
        <f>SUM(Table1[[#This Row],[profit/loss]])/SUM(Table1[profit/loss])</f>
        <v>3.135019246775112E-4</v>
      </c>
    </row>
    <row r="3839" spans="1:25" x14ac:dyDescent="0.3">
      <c r="A3839" t="s">
        <v>60</v>
      </c>
      <c r="B3839" t="s">
        <v>17</v>
      </c>
      <c r="C3839">
        <v>1185732</v>
      </c>
      <c r="D3839" s="9">
        <v>44366</v>
      </c>
      <c r="E3839" s="8" t="str">
        <f>TEXT(Table1[[#This Row],[Invoice Date]],"dd-mm-yyyy")</f>
        <v>19-06-2021</v>
      </c>
      <c r="F3839" s="1" t="str">
        <f t="shared" si="236"/>
        <v>June</v>
      </c>
      <c r="G3839" s="1" t="str">
        <f t="shared" si="237"/>
        <v>2021</v>
      </c>
      <c r="H3839" s="1" t="str">
        <f t="shared" si="238"/>
        <v>Saturday</v>
      </c>
      <c r="I3839" s="1" t="str">
        <f t="shared" si="239"/>
        <v>19</v>
      </c>
      <c r="J3839" t="s">
        <v>14</v>
      </c>
      <c r="K3839" t="s">
        <v>132</v>
      </c>
      <c r="L3839" t="s">
        <v>133</v>
      </c>
      <c r="M3839" t="s">
        <v>16</v>
      </c>
      <c r="N3839">
        <v>65</v>
      </c>
      <c r="O3839">
        <v>675</v>
      </c>
      <c r="P3839">
        <v>438750</v>
      </c>
      <c r="Q3839">
        <v>175500</v>
      </c>
      <c r="R3839">
        <v>0.4</v>
      </c>
      <c r="S3839" t="s">
        <v>17</v>
      </c>
      <c r="T3839" t="str">
        <f>IF(Table1[[#This Row],[Units Sold]]&gt; 700,"High Units","low Units")</f>
        <v>low Units</v>
      </c>
      <c r="U3839">
        <f>SUM(Table1[[#This Row],[Operating Profit]])/SUM(Table1[Operating Profit])*100</f>
        <v>5.2839940245765396E-2</v>
      </c>
      <c r="V3839">
        <f>SUM(Table1[[#This Row],[Price per Unit]]*Table1[[#This Row],[Units Sold]])</f>
        <v>43875</v>
      </c>
      <c r="W3839">
        <f>SUM(Table1[[#This Row],[Total Sales]]-Table1[[#This Row],[Operating Profit]])</f>
        <v>263250</v>
      </c>
      <c r="X3839">
        <f>SUM(Table1[[#This Row],[Total Sales]]-Table1[[#This Row],[Cost]])</f>
        <v>175500</v>
      </c>
      <c r="Y3839">
        <f>SUM(Table1[[#This Row],[profit/loss]])/SUM(Table1[profit/loss])</f>
        <v>5.2839940245765393E-4</v>
      </c>
    </row>
    <row r="3840" spans="1:25" x14ac:dyDescent="0.3">
      <c r="A3840" t="s">
        <v>60</v>
      </c>
      <c r="B3840" t="s">
        <v>17</v>
      </c>
      <c r="C3840">
        <v>1185732</v>
      </c>
      <c r="D3840" s="9">
        <v>44366</v>
      </c>
      <c r="E3840" s="8" t="str">
        <f>TEXT(Table1[[#This Row],[Invoice Date]],"dd-mm-yyyy")</f>
        <v>19-06-2021</v>
      </c>
      <c r="F3840" s="1" t="str">
        <f t="shared" si="236"/>
        <v>June</v>
      </c>
      <c r="G3840" s="1" t="str">
        <f t="shared" si="237"/>
        <v>2021</v>
      </c>
      <c r="H3840" s="1" t="str">
        <f t="shared" si="238"/>
        <v>Saturday</v>
      </c>
      <c r="I3840" s="1" t="str">
        <f t="shared" si="239"/>
        <v>19</v>
      </c>
      <c r="J3840" t="s">
        <v>14</v>
      </c>
      <c r="K3840" t="s">
        <v>132</v>
      </c>
      <c r="L3840" t="s">
        <v>133</v>
      </c>
      <c r="M3840" t="s">
        <v>18</v>
      </c>
      <c r="N3840">
        <v>60</v>
      </c>
      <c r="O3840">
        <v>425</v>
      </c>
      <c r="P3840">
        <v>255000</v>
      </c>
      <c r="Q3840">
        <v>102000</v>
      </c>
      <c r="R3840">
        <v>0.4</v>
      </c>
      <c r="S3840" t="s">
        <v>17</v>
      </c>
      <c r="T3840" t="str">
        <f>IF(Table1[[#This Row],[Units Sold]]&gt; 700,"High Units","low Units")</f>
        <v>low Units</v>
      </c>
      <c r="U3840">
        <f>SUM(Table1[[#This Row],[Operating Profit]])/SUM(Table1[Operating Profit])*100</f>
        <v>3.0710392621470486E-2</v>
      </c>
      <c r="V3840">
        <f>SUM(Table1[[#This Row],[Price per Unit]]*Table1[[#This Row],[Units Sold]])</f>
        <v>25500</v>
      </c>
      <c r="W3840">
        <f>SUM(Table1[[#This Row],[Total Sales]]-Table1[[#This Row],[Operating Profit]])</f>
        <v>153000</v>
      </c>
      <c r="X3840">
        <f>SUM(Table1[[#This Row],[Total Sales]]-Table1[[#This Row],[Cost]])</f>
        <v>102000</v>
      </c>
      <c r="Y3840">
        <f>SUM(Table1[[#This Row],[profit/loss]])/SUM(Table1[profit/loss])</f>
        <v>3.0710392621470484E-4</v>
      </c>
    </row>
    <row r="3841" spans="1:25" x14ac:dyDescent="0.3">
      <c r="A3841" t="s">
        <v>60</v>
      </c>
      <c r="B3841" t="s">
        <v>17</v>
      </c>
      <c r="C3841">
        <v>1185732</v>
      </c>
      <c r="D3841" s="9">
        <v>44366</v>
      </c>
      <c r="E3841" s="8" t="str">
        <f>TEXT(Table1[[#This Row],[Invoice Date]],"dd-mm-yyyy")</f>
        <v>19-06-2021</v>
      </c>
      <c r="F3841" s="1" t="str">
        <f t="shared" si="236"/>
        <v>June</v>
      </c>
      <c r="G3841" s="1" t="str">
        <f t="shared" si="237"/>
        <v>2021</v>
      </c>
      <c r="H3841" s="1" t="str">
        <f t="shared" si="238"/>
        <v>Saturday</v>
      </c>
      <c r="I3841" s="1" t="str">
        <f t="shared" si="239"/>
        <v>19</v>
      </c>
      <c r="J3841" t="s">
        <v>14</v>
      </c>
      <c r="K3841" t="s">
        <v>132</v>
      </c>
      <c r="L3841" t="s">
        <v>133</v>
      </c>
      <c r="M3841" t="s">
        <v>19</v>
      </c>
      <c r="N3841">
        <v>55</v>
      </c>
      <c r="O3841">
        <v>350</v>
      </c>
      <c r="P3841">
        <v>192500</v>
      </c>
      <c r="Q3841">
        <v>57750</v>
      </c>
      <c r="R3841">
        <v>0.3</v>
      </c>
      <c r="S3841" t="s">
        <v>17</v>
      </c>
      <c r="T3841" t="str">
        <f>IF(Table1[[#This Row],[Units Sold]]&gt; 700,"High Units","low Units")</f>
        <v>low Units</v>
      </c>
      <c r="U3841">
        <f>SUM(Table1[[#This Row],[Operating Profit]])/SUM(Table1[Operating Profit])*100</f>
        <v>1.7387501704803143E-2</v>
      </c>
      <c r="V3841">
        <f>SUM(Table1[[#This Row],[Price per Unit]]*Table1[[#This Row],[Units Sold]])</f>
        <v>19250</v>
      </c>
      <c r="W3841">
        <f>SUM(Table1[[#This Row],[Total Sales]]-Table1[[#This Row],[Operating Profit]])</f>
        <v>134750</v>
      </c>
      <c r="X3841">
        <f>SUM(Table1[[#This Row],[Total Sales]]-Table1[[#This Row],[Cost]])</f>
        <v>57750</v>
      </c>
      <c r="Y3841">
        <f>SUM(Table1[[#This Row],[profit/loss]])/SUM(Table1[profit/loss])</f>
        <v>1.7387501704803143E-4</v>
      </c>
    </row>
    <row r="3842" spans="1:25" x14ac:dyDescent="0.3">
      <c r="A3842" t="s">
        <v>60</v>
      </c>
      <c r="B3842" t="s">
        <v>17</v>
      </c>
      <c r="C3842">
        <v>1185732</v>
      </c>
      <c r="D3842" s="9">
        <v>44366</v>
      </c>
      <c r="E3842" s="8" t="str">
        <f>TEXT(Table1[[#This Row],[Invoice Date]],"dd-mm-yyyy")</f>
        <v>19-06-2021</v>
      </c>
      <c r="F3842" s="1" t="str">
        <f t="shared" si="236"/>
        <v>June</v>
      </c>
      <c r="G3842" s="1" t="str">
        <f t="shared" si="237"/>
        <v>2021</v>
      </c>
      <c r="H3842" s="1" t="str">
        <f t="shared" si="238"/>
        <v>Saturday</v>
      </c>
      <c r="I3842" s="1" t="str">
        <f t="shared" si="239"/>
        <v>19</v>
      </c>
      <c r="J3842" t="s">
        <v>14</v>
      </c>
      <c r="K3842" t="s">
        <v>132</v>
      </c>
      <c r="L3842" t="s">
        <v>133</v>
      </c>
      <c r="M3842" t="s">
        <v>20</v>
      </c>
      <c r="N3842">
        <v>55</v>
      </c>
      <c r="O3842">
        <v>325</v>
      </c>
      <c r="P3842">
        <v>178750</v>
      </c>
      <c r="Q3842">
        <v>53625</v>
      </c>
      <c r="R3842">
        <v>0.3</v>
      </c>
      <c r="S3842" t="s">
        <v>17</v>
      </c>
      <c r="T3842" t="str">
        <f>IF(Table1[[#This Row],[Units Sold]]&gt; 700,"High Units","low Units")</f>
        <v>low Units</v>
      </c>
      <c r="U3842">
        <f>SUM(Table1[[#This Row],[Operating Profit]])/SUM(Table1[Operating Profit])*100</f>
        <v>1.6145537297317204E-2</v>
      </c>
      <c r="V3842">
        <f>SUM(Table1[[#This Row],[Price per Unit]]*Table1[[#This Row],[Units Sold]])</f>
        <v>17875</v>
      </c>
      <c r="W3842">
        <f>SUM(Table1[[#This Row],[Total Sales]]-Table1[[#This Row],[Operating Profit]])</f>
        <v>125125</v>
      </c>
      <c r="X3842">
        <f>SUM(Table1[[#This Row],[Total Sales]]-Table1[[#This Row],[Cost]])</f>
        <v>53625</v>
      </c>
      <c r="Y3842">
        <f>SUM(Table1[[#This Row],[profit/loss]])/SUM(Table1[profit/loss])</f>
        <v>1.6145537297317203E-4</v>
      </c>
    </row>
    <row r="3843" spans="1:25" x14ac:dyDescent="0.3">
      <c r="A3843" t="s">
        <v>60</v>
      </c>
      <c r="B3843" t="s">
        <v>17</v>
      </c>
      <c r="C3843">
        <v>1185732</v>
      </c>
      <c r="D3843" s="9">
        <v>44366</v>
      </c>
      <c r="E3843" s="8" t="str">
        <f>TEXT(Table1[[#This Row],[Invoice Date]],"dd-mm-yyyy")</f>
        <v>19-06-2021</v>
      </c>
      <c r="F3843" s="1" t="str">
        <f t="shared" ref="F3843:F3906" si="240">TEXT(D3843,"mmmm")</f>
        <v>June</v>
      </c>
      <c r="G3843" s="1" t="str">
        <f t="shared" ref="G3843:G3906" si="241">TEXT(D3843,"YYYY")</f>
        <v>2021</v>
      </c>
      <c r="H3843" s="1" t="str">
        <f t="shared" ref="H3843:H3906" si="242">TEXT(D3843,"dddd")</f>
        <v>Saturday</v>
      </c>
      <c r="I3843" s="1" t="str">
        <f t="shared" ref="I3843:I3906" si="243">TEXT(D3843,"dd")</f>
        <v>19</v>
      </c>
      <c r="J3843" t="s">
        <v>14</v>
      </c>
      <c r="K3843" t="s">
        <v>132</v>
      </c>
      <c r="L3843" t="s">
        <v>133</v>
      </c>
      <c r="M3843" t="s">
        <v>21</v>
      </c>
      <c r="N3843">
        <v>65</v>
      </c>
      <c r="O3843">
        <v>325</v>
      </c>
      <c r="P3843">
        <v>211250</v>
      </c>
      <c r="Q3843">
        <v>63375</v>
      </c>
      <c r="R3843">
        <v>0.3</v>
      </c>
      <c r="S3843" t="s">
        <v>17</v>
      </c>
      <c r="T3843" t="str">
        <f>IF(Table1[[#This Row],[Units Sold]]&gt; 700,"High Units","low Units")</f>
        <v>low Units</v>
      </c>
      <c r="U3843">
        <f>SUM(Table1[[#This Row],[Operating Profit]])/SUM(Table1[Operating Profit])*100</f>
        <v>1.9081089533193062E-2</v>
      </c>
      <c r="V3843">
        <f>SUM(Table1[[#This Row],[Price per Unit]]*Table1[[#This Row],[Units Sold]])</f>
        <v>21125</v>
      </c>
      <c r="W3843">
        <f>SUM(Table1[[#This Row],[Total Sales]]-Table1[[#This Row],[Operating Profit]])</f>
        <v>147875</v>
      </c>
      <c r="X3843">
        <f>SUM(Table1[[#This Row],[Total Sales]]-Table1[[#This Row],[Cost]])</f>
        <v>63375</v>
      </c>
      <c r="Y3843">
        <f>SUM(Table1[[#This Row],[profit/loss]])/SUM(Table1[profit/loss])</f>
        <v>1.9081089533193061E-4</v>
      </c>
    </row>
    <row r="3844" spans="1:25" x14ac:dyDescent="0.3">
      <c r="A3844" t="s">
        <v>60</v>
      </c>
      <c r="B3844" t="s">
        <v>17</v>
      </c>
      <c r="C3844">
        <v>1185732</v>
      </c>
      <c r="D3844" s="9">
        <v>44366</v>
      </c>
      <c r="E3844" s="8" t="str">
        <f>TEXT(Table1[[#This Row],[Invoice Date]],"dd-mm-yyyy")</f>
        <v>19-06-2021</v>
      </c>
      <c r="F3844" s="1" t="str">
        <f t="shared" si="240"/>
        <v>June</v>
      </c>
      <c r="G3844" s="1" t="str">
        <f t="shared" si="241"/>
        <v>2021</v>
      </c>
      <c r="H3844" s="1" t="str">
        <f t="shared" si="242"/>
        <v>Saturday</v>
      </c>
      <c r="I3844" s="1" t="str">
        <f t="shared" si="243"/>
        <v>19</v>
      </c>
      <c r="J3844" t="s">
        <v>14</v>
      </c>
      <c r="K3844" t="s">
        <v>132</v>
      </c>
      <c r="L3844" t="s">
        <v>133</v>
      </c>
      <c r="M3844" t="s">
        <v>22</v>
      </c>
      <c r="N3844">
        <v>70</v>
      </c>
      <c r="O3844">
        <v>475</v>
      </c>
      <c r="P3844">
        <v>332500</v>
      </c>
      <c r="Q3844">
        <v>116375</v>
      </c>
      <c r="R3844">
        <v>0.35</v>
      </c>
      <c r="S3844" t="s">
        <v>17</v>
      </c>
      <c r="T3844" t="str">
        <f>IF(Table1[[#This Row],[Units Sold]]&gt; 700,"High Units","low Units")</f>
        <v>low Units</v>
      </c>
      <c r="U3844">
        <f>SUM(Table1[[#This Row],[Operating Profit]])/SUM(Table1[Operating Profit])*100</f>
        <v>3.5038450405133606E-2</v>
      </c>
      <c r="V3844">
        <f>SUM(Table1[[#This Row],[Price per Unit]]*Table1[[#This Row],[Units Sold]])</f>
        <v>33250</v>
      </c>
      <c r="W3844">
        <f>SUM(Table1[[#This Row],[Total Sales]]-Table1[[#This Row],[Operating Profit]])</f>
        <v>216125</v>
      </c>
      <c r="X3844">
        <f>SUM(Table1[[#This Row],[Total Sales]]-Table1[[#This Row],[Cost]])</f>
        <v>116375</v>
      </c>
      <c r="Y3844">
        <f>SUM(Table1[[#This Row],[profit/loss]])/SUM(Table1[profit/loss])</f>
        <v>3.5038450405133607E-4</v>
      </c>
    </row>
    <row r="3845" spans="1:25" x14ac:dyDescent="0.3">
      <c r="A3845" t="s">
        <v>60</v>
      </c>
      <c r="B3845" t="s">
        <v>17</v>
      </c>
      <c r="C3845">
        <v>1185732</v>
      </c>
      <c r="D3845" s="9">
        <v>44394</v>
      </c>
      <c r="E3845" s="8" t="str">
        <f>TEXT(Table1[[#This Row],[Invoice Date]],"dd-mm-yyyy")</f>
        <v>17-07-2021</v>
      </c>
      <c r="F3845" s="1" t="str">
        <f t="shared" si="240"/>
        <v>July</v>
      </c>
      <c r="G3845" s="1" t="str">
        <f t="shared" si="241"/>
        <v>2021</v>
      </c>
      <c r="H3845" s="1" t="str">
        <f t="shared" si="242"/>
        <v>Saturday</v>
      </c>
      <c r="I3845" s="1" t="str">
        <f t="shared" si="243"/>
        <v>17</v>
      </c>
      <c r="J3845" t="s">
        <v>14</v>
      </c>
      <c r="K3845" t="s">
        <v>132</v>
      </c>
      <c r="L3845" t="s">
        <v>133</v>
      </c>
      <c r="M3845" t="s">
        <v>16</v>
      </c>
      <c r="N3845">
        <v>65</v>
      </c>
      <c r="O3845">
        <v>700</v>
      </c>
      <c r="P3845">
        <v>455000</v>
      </c>
      <c r="Q3845">
        <v>182000</v>
      </c>
      <c r="R3845">
        <v>0.4</v>
      </c>
      <c r="S3845" t="s">
        <v>17</v>
      </c>
      <c r="T3845" t="str">
        <f>IF(Table1[[#This Row],[Units Sold]]&gt; 700,"High Units","low Units")</f>
        <v>low Units</v>
      </c>
      <c r="U3845">
        <f>SUM(Table1[[#This Row],[Operating Profit]])/SUM(Table1[Operating Profit])*100</f>
        <v>5.4796975069682632E-2</v>
      </c>
      <c r="V3845">
        <f>SUM(Table1[[#This Row],[Price per Unit]]*Table1[[#This Row],[Units Sold]])</f>
        <v>45500</v>
      </c>
      <c r="W3845">
        <f>SUM(Table1[[#This Row],[Total Sales]]-Table1[[#This Row],[Operating Profit]])</f>
        <v>273000</v>
      </c>
      <c r="X3845">
        <f>SUM(Table1[[#This Row],[Total Sales]]-Table1[[#This Row],[Cost]])</f>
        <v>182000</v>
      </c>
      <c r="Y3845">
        <f>SUM(Table1[[#This Row],[profit/loss]])/SUM(Table1[profit/loss])</f>
        <v>5.4796975069682635E-4</v>
      </c>
    </row>
    <row r="3846" spans="1:25" x14ac:dyDescent="0.3">
      <c r="A3846" t="s">
        <v>60</v>
      </c>
      <c r="B3846" t="s">
        <v>23</v>
      </c>
      <c r="C3846">
        <v>1185732</v>
      </c>
      <c r="D3846" s="9">
        <v>44394</v>
      </c>
      <c r="E3846" s="8" t="str">
        <f>TEXT(Table1[[#This Row],[Invoice Date]],"dd-mm-yyyy")</f>
        <v>17-07-2021</v>
      </c>
      <c r="F3846" s="1" t="str">
        <f t="shared" si="240"/>
        <v>July</v>
      </c>
      <c r="G3846" s="1" t="str">
        <f t="shared" si="241"/>
        <v>2021</v>
      </c>
      <c r="H3846" s="1" t="str">
        <f t="shared" si="242"/>
        <v>Saturday</v>
      </c>
      <c r="I3846" s="1" t="str">
        <f t="shared" si="243"/>
        <v>17</v>
      </c>
      <c r="J3846" t="s">
        <v>14</v>
      </c>
      <c r="K3846" t="s">
        <v>132</v>
      </c>
      <c r="L3846" t="s">
        <v>133</v>
      </c>
      <c r="M3846" t="s">
        <v>18</v>
      </c>
      <c r="N3846">
        <v>60</v>
      </c>
      <c r="O3846">
        <v>450</v>
      </c>
      <c r="P3846">
        <v>270000</v>
      </c>
      <c r="Q3846">
        <v>108000</v>
      </c>
      <c r="R3846">
        <v>0.4</v>
      </c>
      <c r="S3846" t="s">
        <v>23</v>
      </c>
      <c r="T3846" t="str">
        <f>IF(Table1[[#This Row],[Units Sold]]&gt; 700,"High Units","low Units")</f>
        <v>low Units</v>
      </c>
      <c r="U3846">
        <f>SUM(Table1[[#This Row],[Operating Profit]])/SUM(Table1[Operating Profit])*100</f>
        <v>3.2516886305086395E-2</v>
      </c>
      <c r="V3846">
        <f>SUM(Table1[[#This Row],[Price per Unit]]*Table1[[#This Row],[Units Sold]])</f>
        <v>27000</v>
      </c>
      <c r="W3846">
        <f>SUM(Table1[[#This Row],[Total Sales]]-Table1[[#This Row],[Operating Profit]])</f>
        <v>162000</v>
      </c>
      <c r="X3846">
        <f>SUM(Table1[[#This Row],[Total Sales]]-Table1[[#This Row],[Cost]])</f>
        <v>108000</v>
      </c>
      <c r="Y3846">
        <f>SUM(Table1[[#This Row],[profit/loss]])/SUM(Table1[profit/loss])</f>
        <v>3.2516886305086398E-4</v>
      </c>
    </row>
    <row r="3847" spans="1:25" x14ac:dyDescent="0.3">
      <c r="A3847" t="s">
        <v>60</v>
      </c>
      <c r="B3847" t="s">
        <v>23</v>
      </c>
      <c r="C3847">
        <v>1185732</v>
      </c>
      <c r="D3847" s="9">
        <v>44394</v>
      </c>
      <c r="E3847" s="8" t="str">
        <f>TEXT(Table1[[#This Row],[Invoice Date]],"dd-mm-yyyy")</f>
        <v>17-07-2021</v>
      </c>
      <c r="F3847" s="1" t="str">
        <f t="shared" si="240"/>
        <v>July</v>
      </c>
      <c r="G3847" s="1" t="str">
        <f t="shared" si="241"/>
        <v>2021</v>
      </c>
      <c r="H3847" s="1" t="str">
        <f t="shared" si="242"/>
        <v>Saturday</v>
      </c>
      <c r="I3847" s="1" t="str">
        <f t="shared" si="243"/>
        <v>17</v>
      </c>
      <c r="J3847" t="s">
        <v>14</v>
      </c>
      <c r="K3847" t="s">
        <v>132</v>
      </c>
      <c r="L3847" t="s">
        <v>133</v>
      </c>
      <c r="M3847" t="s">
        <v>19</v>
      </c>
      <c r="N3847">
        <v>55</v>
      </c>
      <c r="O3847">
        <v>375</v>
      </c>
      <c r="P3847">
        <v>206250</v>
      </c>
      <c r="Q3847">
        <v>61875</v>
      </c>
      <c r="R3847">
        <v>0.3</v>
      </c>
      <c r="S3847" t="s">
        <v>23</v>
      </c>
      <c r="T3847" t="str">
        <f>IF(Table1[[#This Row],[Units Sold]]&gt; 700,"High Units","low Units")</f>
        <v>low Units</v>
      </c>
      <c r="U3847">
        <f>SUM(Table1[[#This Row],[Operating Profit]])/SUM(Table1[Operating Profit])*100</f>
        <v>1.8629466112289082E-2</v>
      </c>
      <c r="V3847">
        <f>SUM(Table1[[#This Row],[Price per Unit]]*Table1[[#This Row],[Units Sold]])</f>
        <v>20625</v>
      </c>
      <c r="W3847">
        <f>SUM(Table1[[#This Row],[Total Sales]]-Table1[[#This Row],[Operating Profit]])</f>
        <v>144375</v>
      </c>
      <c r="X3847">
        <f>SUM(Table1[[#This Row],[Total Sales]]-Table1[[#This Row],[Cost]])</f>
        <v>61875</v>
      </c>
      <c r="Y3847">
        <f>SUM(Table1[[#This Row],[profit/loss]])/SUM(Table1[profit/loss])</f>
        <v>1.8629466112289082E-4</v>
      </c>
    </row>
    <row r="3848" spans="1:25" x14ac:dyDescent="0.3">
      <c r="A3848" t="s">
        <v>60</v>
      </c>
      <c r="B3848" t="s">
        <v>23</v>
      </c>
      <c r="C3848">
        <v>1185732</v>
      </c>
      <c r="D3848" s="9">
        <v>44394</v>
      </c>
      <c r="E3848" s="8" t="str">
        <f>TEXT(Table1[[#This Row],[Invoice Date]],"dd-mm-yyyy")</f>
        <v>17-07-2021</v>
      </c>
      <c r="F3848" s="1" t="str">
        <f t="shared" si="240"/>
        <v>July</v>
      </c>
      <c r="G3848" s="1" t="str">
        <f t="shared" si="241"/>
        <v>2021</v>
      </c>
      <c r="H3848" s="1" t="str">
        <f t="shared" si="242"/>
        <v>Saturday</v>
      </c>
      <c r="I3848" s="1" t="str">
        <f t="shared" si="243"/>
        <v>17</v>
      </c>
      <c r="J3848" t="s">
        <v>14</v>
      </c>
      <c r="K3848" t="s">
        <v>132</v>
      </c>
      <c r="L3848" t="s">
        <v>133</v>
      </c>
      <c r="M3848" t="s">
        <v>20</v>
      </c>
      <c r="N3848">
        <v>55</v>
      </c>
      <c r="O3848">
        <v>325</v>
      </c>
      <c r="P3848">
        <v>178750</v>
      </c>
      <c r="Q3848">
        <v>53625</v>
      </c>
      <c r="R3848">
        <v>0.3</v>
      </c>
      <c r="S3848" t="s">
        <v>23</v>
      </c>
      <c r="T3848" t="str">
        <f>IF(Table1[[#This Row],[Units Sold]]&gt; 700,"High Units","low Units")</f>
        <v>low Units</v>
      </c>
      <c r="U3848">
        <f>SUM(Table1[[#This Row],[Operating Profit]])/SUM(Table1[Operating Profit])*100</f>
        <v>1.6145537297317204E-2</v>
      </c>
      <c r="V3848">
        <f>SUM(Table1[[#This Row],[Price per Unit]]*Table1[[#This Row],[Units Sold]])</f>
        <v>17875</v>
      </c>
      <c r="W3848">
        <f>SUM(Table1[[#This Row],[Total Sales]]-Table1[[#This Row],[Operating Profit]])</f>
        <v>125125</v>
      </c>
      <c r="X3848">
        <f>SUM(Table1[[#This Row],[Total Sales]]-Table1[[#This Row],[Cost]])</f>
        <v>53625</v>
      </c>
      <c r="Y3848">
        <f>SUM(Table1[[#This Row],[profit/loss]])/SUM(Table1[profit/loss])</f>
        <v>1.6145537297317203E-4</v>
      </c>
    </row>
    <row r="3849" spans="1:25" x14ac:dyDescent="0.3">
      <c r="A3849" t="s">
        <v>60</v>
      </c>
      <c r="B3849" t="s">
        <v>23</v>
      </c>
      <c r="C3849">
        <v>1185732</v>
      </c>
      <c r="D3849" s="9">
        <v>44394</v>
      </c>
      <c r="E3849" s="8" t="str">
        <f>TEXT(Table1[[#This Row],[Invoice Date]],"dd-mm-yyyy")</f>
        <v>17-07-2021</v>
      </c>
      <c r="F3849" s="1" t="str">
        <f t="shared" si="240"/>
        <v>July</v>
      </c>
      <c r="G3849" s="1" t="str">
        <f t="shared" si="241"/>
        <v>2021</v>
      </c>
      <c r="H3849" s="1" t="str">
        <f t="shared" si="242"/>
        <v>Saturday</v>
      </c>
      <c r="I3849" s="1" t="str">
        <f t="shared" si="243"/>
        <v>17</v>
      </c>
      <c r="J3849" t="s">
        <v>14</v>
      </c>
      <c r="K3849" t="s">
        <v>132</v>
      </c>
      <c r="L3849" t="s">
        <v>133</v>
      </c>
      <c r="M3849" t="s">
        <v>21</v>
      </c>
      <c r="N3849">
        <v>65</v>
      </c>
      <c r="O3849">
        <v>350</v>
      </c>
      <c r="P3849">
        <v>227500</v>
      </c>
      <c r="Q3849">
        <v>68250</v>
      </c>
      <c r="R3849">
        <v>0.3</v>
      </c>
      <c r="S3849" t="s">
        <v>23</v>
      </c>
      <c r="T3849" t="str">
        <f>IF(Table1[[#This Row],[Units Sold]]&gt; 700,"High Units","low Units")</f>
        <v>low Units</v>
      </c>
      <c r="U3849">
        <f>SUM(Table1[[#This Row],[Operating Profit]])/SUM(Table1[Operating Profit])*100</f>
        <v>2.0548865651130985E-2</v>
      </c>
      <c r="V3849">
        <f>SUM(Table1[[#This Row],[Price per Unit]]*Table1[[#This Row],[Units Sold]])</f>
        <v>22750</v>
      </c>
      <c r="W3849">
        <f>SUM(Table1[[#This Row],[Total Sales]]-Table1[[#This Row],[Operating Profit]])</f>
        <v>159250</v>
      </c>
      <c r="X3849">
        <f>SUM(Table1[[#This Row],[Total Sales]]-Table1[[#This Row],[Cost]])</f>
        <v>68250</v>
      </c>
      <c r="Y3849">
        <f>SUM(Table1[[#This Row],[profit/loss]])/SUM(Table1[profit/loss])</f>
        <v>2.0548865651130987E-4</v>
      </c>
    </row>
    <row r="3850" spans="1:25" x14ac:dyDescent="0.3">
      <c r="A3850" t="s">
        <v>60</v>
      </c>
      <c r="B3850" t="s">
        <v>23</v>
      </c>
      <c r="C3850">
        <v>1185732</v>
      </c>
      <c r="D3850" s="9">
        <v>44394</v>
      </c>
      <c r="E3850" s="8" t="str">
        <f>TEXT(Table1[[#This Row],[Invoice Date]],"dd-mm-yyyy")</f>
        <v>17-07-2021</v>
      </c>
      <c r="F3850" s="1" t="str">
        <f t="shared" si="240"/>
        <v>July</v>
      </c>
      <c r="G3850" s="1" t="str">
        <f t="shared" si="241"/>
        <v>2021</v>
      </c>
      <c r="H3850" s="1" t="str">
        <f t="shared" si="242"/>
        <v>Saturday</v>
      </c>
      <c r="I3850" s="1" t="str">
        <f t="shared" si="243"/>
        <v>17</v>
      </c>
      <c r="J3850" t="s">
        <v>14</v>
      </c>
      <c r="K3850" t="s">
        <v>132</v>
      </c>
      <c r="L3850" t="s">
        <v>133</v>
      </c>
      <c r="M3850" t="s">
        <v>22</v>
      </c>
      <c r="N3850">
        <v>70</v>
      </c>
      <c r="O3850">
        <v>525</v>
      </c>
      <c r="P3850">
        <v>367500</v>
      </c>
      <c r="Q3850">
        <v>128625</v>
      </c>
      <c r="R3850">
        <v>0.35</v>
      </c>
      <c r="S3850" t="s">
        <v>23</v>
      </c>
      <c r="T3850" t="str">
        <f>IF(Table1[[#This Row],[Units Sold]]&gt; 700,"High Units","low Units")</f>
        <v>low Units</v>
      </c>
      <c r="U3850">
        <f>SUM(Table1[[#This Row],[Operating Profit]])/SUM(Table1[Operating Profit])*100</f>
        <v>3.872670834251609E-2</v>
      </c>
      <c r="V3850">
        <f>SUM(Table1[[#This Row],[Price per Unit]]*Table1[[#This Row],[Units Sold]])</f>
        <v>36750</v>
      </c>
      <c r="W3850">
        <f>SUM(Table1[[#This Row],[Total Sales]]-Table1[[#This Row],[Operating Profit]])</f>
        <v>238875</v>
      </c>
      <c r="X3850">
        <f>SUM(Table1[[#This Row],[Total Sales]]-Table1[[#This Row],[Cost]])</f>
        <v>128625</v>
      </c>
      <c r="Y3850">
        <f>SUM(Table1[[#This Row],[profit/loss]])/SUM(Table1[profit/loss])</f>
        <v>3.8726708342516093E-4</v>
      </c>
    </row>
    <row r="3851" spans="1:25" x14ac:dyDescent="0.3">
      <c r="A3851" t="s">
        <v>60</v>
      </c>
      <c r="B3851" t="s">
        <v>23</v>
      </c>
      <c r="C3851">
        <v>1185732</v>
      </c>
      <c r="D3851" s="9">
        <v>44426</v>
      </c>
      <c r="E3851" s="8" t="str">
        <f>TEXT(Table1[[#This Row],[Invoice Date]],"dd-mm-yyyy")</f>
        <v>18-08-2021</v>
      </c>
      <c r="F3851" s="1" t="str">
        <f t="shared" si="240"/>
        <v>August</v>
      </c>
      <c r="G3851" s="1" t="str">
        <f t="shared" si="241"/>
        <v>2021</v>
      </c>
      <c r="H3851" s="1" t="str">
        <f t="shared" si="242"/>
        <v>Wednesday</v>
      </c>
      <c r="I3851" s="1" t="str">
        <f t="shared" si="243"/>
        <v>18</v>
      </c>
      <c r="J3851" t="s">
        <v>14</v>
      </c>
      <c r="K3851" t="s">
        <v>132</v>
      </c>
      <c r="L3851" t="s">
        <v>133</v>
      </c>
      <c r="M3851" t="s">
        <v>16</v>
      </c>
      <c r="N3851">
        <v>65</v>
      </c>
      <c r="O3851">
        <v>675</v>
      </c>
      <c r="P3851">
        <v>438750</v>
      </c>
      <c r="Q3851">
        <v>175500</v>
      </c>
      <c r="R3851">
        <v>0.4</v>
      </c>
      <c r="S3851" t="s">
        <v>23</v>
      </c>
      <c r="T3851" t="str">
        <f>IF(Table1[[#This Row],[Units Sold]]&gt; 700,"High Units","low Units")</f>
        <v>low Units</v>
      </c>
      <c r="U3851">
        <f>SUM(Table1[[#This Row],[Operating Profit]])/SUM(Table1[Operating Profit])*100</f>
        <v>5.2839940245765396E-2</v>
      </c>
      <c r="V3851">
        <f>SUM(Table1[[#This Row],[Price per Unit]]*Table1[[#This Row],[Units Sold]])</f>
        <v>43875</v>
      </c>
      <c r="W3851">
        <f>SUM(Table1[[#This Row],[Total Sales]]-Table1[[#This Row],[Operating Profit]])</f>
        <v>263250</v>
      </c>
      <c r="X3851">
        <f>SUM(Table1[[#This Row],[Total Sales]]-Table1[[#This Row],[Cost]])</f>
        <v>175500</v>
      </c>
      <c r="Y3851">
        <f>SUM(Table1[[#This Row],[profit/loss]])/SUM(Table1[profit/loss])</f>
        <v>5.2839940245765393E-4</v>
      </c>
    </row>
    <row r="3852" spans="1:25" x14ac:dyDescent="0.3">
      <c r="A3852" t="s">
        <v>60</v>
      </c>
      <c r="B3852" t="s">
        <v>23</v>
      </c>
      <c r="C3852">
        <v>1185732</v>
      </c>
      <c r="D3852" s="9">
        <v>44426</v>
      </c>
      <c r="E3852" s="8" t="str">
        <f>TEXT(Table1[[#This Row],[Invoice Date]],"dd-mm-yyyy")</f>
        <v>18-08-2021</v>
      </c>
      <c r="F3852" s="1" t="str">
        <f t="shared" si="240"/>
        <v>August</v>
      </c>
      <c r="G3852" s="1" t="str">
        <f t="shared" si="241"/>
        <v>2021</v>
      </c>
      <c r="H3852" s="1" t="str">
        <f t="shared" si="242"/>
        <v>Wednesday</v>
      </c>
      <c r="I3852" s="1" t="str">
        <f t="shared" si="243"/>
        <v>18</v>
      </c>
      <c r="J3852" t="s">
        <v>14</v>
      </c>
      <c r="K3852" t="s">
        <v>132</v>
      </c>
      <c r="L3852" t="s">
        <v>133</v>
      </c>
      <c r="M3852" t="s">
        <v>18</v>
      </c>
      <c r="N3852">
        <v>60</v>
      </c>
      <c r="O3852">
        <v>450</v>
      </c>
      <c r="P3852">
        <v>270000</v>
      </c>
      <c r="Q3852">
        <v>108000</v>
      </c>
      <c r="R3852">
        <v>0.4</v>
      </c>
      <c r="S3852" t="s">
        <v>23</v>
      </c>
      <c r="T3852" t="str">
        <f>IF(Table1[[#This Row],[Units Sold]]&gt; 700,"High Units","low Units")</f>
        <v>low Units</v>
      </c>
      <c r="U3852">
        <f>SUM(Table1[[#This Row],[Operating Profit]])/SUM(Table1[Operating Profit])*100</f>
        <v>3.2516886305086395E-2</v>
      </c>
      <c r="V3852">
        <f>SUM(Table1[[#This Row],[Price per Unit]]*Table1[[#This Row],[Units Sold]])</f>
        <v>27000</v>
      </c>
      <c r="W3852">
        <f>SUM(Table1[[#This Row],[Total Sales]]-Table1[[#This Row],[Operating Profit]])</f>
        <v>162000</v>
      </c>
      <c r="X3852">
        <f>SUM(Table1[[#This Row],[Total Sales]]-Table1[[#This Row],[Cost]])</f>
        <v>108000</v>
      </c>
      <c r="Y3852">
        <f>SUM(Table1[[#This Row],[profit/loss]])/SUM(Table1[profit/loss])</f>
        <v>3.2516886305086398E-4</v>
      </c>
    </row>
    <row r="3853" spans="1:25" x14ac:dyDescent="0.3">
      <c r="A3853" t="s">
        <v>60</v>
      </c>
      <c r="B3853" t="s">
        <v>23</v>
      </c>
      <c r="C3853">
        <v>1185732</v>
      </c>
      <c r="D3853" s="9">
        <v>44426</v>
      </c>
      <c r="E3853" s="8" t="str">
        <f>TEXT(Table1[[#This Row],[Invoice Date]],"dd-mm-yyyy")</f>
        <v>18-08-2021</v>
      </c>
      <c r="F3853" s="1" t="str">
        <f t="shared" si="240"/>
        <v>August</v>
      </c>
      <c r="G3853" s="1" t="str">
        <f t="shared" si="241"/>
        <v>2021</v>
      </c>
      <c r="H3853" s="1" t="str">
        <f t="shared" si="242"/>
        <v>Wednesday</v>
      </c>
      <c r="I3853" s="1" t="str">
        <f t="shared" si="243"/>
        <v>18</v>
      </c>
      <c r="J3853" t="s">
        <v>14</v>
      </c>
      <c r="K3853" t="s">
        <v>132</v>
      </c>
      <c r="L3853" t="s">
        <v>133</v>
      </c>
      <c r="M3853" t="s">
        <v>19</v>
      </c>
      <c r="N3853">
        <v>55</v>
      </c>
      <c r="O3853">
        <v>375</v>
      </c>
      <c r="P3853">
        <v>206250</v>
      </c>
      <c r="Q3853">
        <v>61875</v>
      </c>
      <c r="R3853">
        <v>0.3</v>
      </c>
      <c r="S3853" t="s">
        <v>23</v>
      </c>
      <c r="T3853" t="str">
        <f>IF(Table1[[#This Row],[Units Sold]]&gt; 700,"High Units","low Units")</f>
        <v>low Units</v>
      </c>
      <c r="U3853">
        <f>SUM(Table1[[#This Row],[Operating Profit]])/SUM(Table1[Operating Profit])*100</f>
        <v>1.8629466112289082E-2</v>
      </c>
      <c r="V3853">
        <f>SUM(Table1[[#This Row],[Price per Unit]]*Table1[[#This Row],[Units Sold]])</f>
        <v>20625</v>
      </c>
      <c r="W3853">
        <f>SUM(Table1[[#This Row],[Total Sales]]-Table1[[#This Row],[Operating Profit]])</f>
        <v>144375</v>
      </c>
      <c r="X3853">
        <f>SUM(Table1[[#This Row],[Total Sales]]-Table1[[#This Row],[Cost]])</f>
        <v>61875</v>
      </c>
      <c r="Y3853">
        <f>SUM(Table1[[#This Row],[profit/loss]])/SUM(Table1[profit/loss])</f>
        <v>1.8629466112289082E-4</v>
      </c>
    </row>
    <row r="3854" spans="1:25" x14ac:dyDescent="0.3">
      <c r="A3854" t="s">
        <v>60</v>
      </c>
      <c r="B3854" t="s">
        <v>23</v>
      </c>
      <c r="C3854">
        <v>1185732</v>
      </c>
      <c r="D3854" s="9">
        <v>44426</v>
      </c>
      <c r="E3854" s="8" t="str">
        <f>TEXT(Table1[[#This Row],[Invoice Date]],"dd-mm-yyyy")</f>
        <v>18-08-2021</v>
      </c>
      <c r="F3854" s="1" t="str">
        <f t="shared" si="240"/>
        <v>August</v>
      </c>
      <c r="G3854" s="1" t="str">
        <f t="shared" si="241"/>
        <v>2021</v>
      </c>
      <c r="H3854" s="1" t="str">
        <f t="shared" si="242"/>
        <v>Wednesday</v>
      </c>
      <c r="I3854" s="1" t="str">
        <f t="shared" si="243"/>
        <v>18</v>
      </c>
      <c r="J3854" t="s">
        <v>14</v>
      </c>
      <c r="K3854" t="s">
        <v>132</v>
      </c>
      <c r="L3854" t="s">
        <v>133</v>
      </c>
      <c r="M3854" t="s">
        <v>20</v>
      </c>
      <c r="N3854">
        <v>55</v>
      </c>
      <c r="O3854">
        <v>275</v>
      </c>
      <c r="P3854">
        <v>151250</v>
      </c>
      <c r="Q3854">
        <v>45375</v>
      </c>
      <c r="R3854">
        <v>0.3</v>
      </c>
      <c r="S3854" t="s">
        <v>23</v>
      </c>
      <c r="T3854" t="str">
        <f>IF(Table1[[#This Row],[Units Sold]]&gt; 700,"High Units","low Units")</f>
        <v>low Units</v>
      </c>
      <c r="U3854">
        <f>SUM(Table1[[#This Row],[Operating Profit]])/SUM(Table1[Operating Profit])*100</f>
        <v>1.3661608482345327E-2</v>
      </c>
      <c r="V3854">
        <f>SUM(Table1[[#This Row],[Price per Unit]]*Table1[[#This Row],[Units Sold]])</f>
        <v>15125</v>
      </c>
      <c r="W3854">
        <f>SUM(Table1[[#This Row],[Total Sales]]-Table1[[#This Row],[Operating Profit]])</f>
        <v>105875</v>
      </c>
      <c r="X3854">
        <f>SUM(Table1[[#This Row],[Total Sales]]-Table1[[#This Row],[Cost]])</f>
        <v>45375</v>
      </c>
      <c r="Y3854">
        <f>SUM(Table1[[#This Row],[profit/loss]])/SUM(Table1[profit/loss])</f>
        <v>1.3661608482345327E-4</v>
      </c>
    </row>
    <row r="3855" spans="1:25" x14ac:dyDescent="0.3">
      <c r="A3855" t="s">
        <v>60</v>
      </c>
      <c r="B3855" t="s">
        <v>23</v>
      </c>
      <c r="C3855">
        <v>1185732</v>
      </c>
      <c r="D3855" s="9">
        <v>44426</v>
      </c>
      <c r="E3855" s="8" t="str">
        <f>TEXT(Table1[[#This Row],[Invoice Date]],"dd-mm-yyyy")</f>
        <v>18-08-2021</v>
      </c>
      <c r="F3855" s="1" t="str">
        <f t="shared" si="240"/>
        <v>August</v>
      </c>
      <c r="G3855" s="1" t="str">
        <f t="shared" si="241"/>
        <v>2021</v>
      </c>
      <c r="H3855" s="1" t="str">
        <f t="shared" si="242"/>
        <v>Wednesday</v>
      </c>
      <c r="I3855" s="1" t="str">
        <f t="shared" si="243"/>
        <v>18</v>
      </c>
      <c r="J3855" t="s">
        <v>14</v>
      </c>
      <c r="K3855" t="s">
        <v>132</v>
      </c>
      <c r="L3855" t="s">
        <v>133</v>
      </c>
      <c r="M3855" t="s">
        <v>21</v>
      </c>
      <c r="N3855">
        <v>65</v>
      </c>
      <c r="O3855">
        <v>250</v>
      </c>
      <c r="P3855">
        <v>162500</v>
      </c>
      <c r="Q3855">
        <v>48750</v>
      </c>
      <c r="R3855">
        <v>0.3</v>
      </c>
      <c r="S3855" t="s">
        <v>23</v>
      </c>
      <c r="T3855" t="str">
        <f>IF(Table1[[#This Row],[Units Sold]]&gt; 700,"High Units","low Units")</f>
        <v>low Units</v>
      </c>
      <c r="U3855">
        <f>SUM(Table1[[#This Row],[Operating Profit]])/SUM(Table1[Operating Profit])*100</f>
        <v>1.4677761179379276E-2</v>
      </c>
      <c r="V3855">
        <f>SUM(Table1[[#This Row],[Price per Unit]]*Table1[[#This Row],[Units Sold]])</f>
        <v>16250</v>
      </c>
      <c r="W3855">
        <f>SUM(Table1[[#This Row],[Total Sales]]-Table1[[#This Row],[Operating Profit]])</f>
        <v>113750</v>
      </c>
      <c r="X3855">
        <f>SUM(Table1[[#This Row],[Total Sales]]-Table1[[#This Row],[Cost]])</f>
        <v>48750</v>
      </c>
      <c r="Y3855">
        <f>SUM(Table1[[#This Row],[profit/loss]])/SUM(Table1[profit/loss])</f>
        <v>1.4677761179379277E-4</v>
      </c>
    </row>
    <row r="3856" spans="1:25" x14ac:dyDescent="0.3">
      <c r="A3856" t="s">
        <v>60</v>
      </c>
      <c r="B3856" t="s">
        <v>23</v>
      </c>
      <c r="C3856">
        <v>1185732</v>
      </c>
      <c r="D3856" s="9">
        <v>44426</v>
      </c>
      <c r="E3856" s="8" t="str">
        <f>TEXT(Table1[[#This Row],[Invoice Date]],"dd-mm-yyyy")</f>
        <v>18-08-2021</v>
      </c>
      <c r="F3856" s="1" t="str">
        <f t="shared" si="240"/>
        <v>August</v>
      </c>
      <c r="G3856" s="1" t="str">
        <f t="shared" si="241"/>
        <v>2021</v>
      </c>
      <c r="H3856" s="1" t="str">
        <f t="shared" si="242"/>
        <v>Wednesday</v>
      </c>
      <c r="I3856" s="1" t="str">
        <f t="shared" si="243"/>
        <v>18</v>
      </c>
      <c r="J3856" t="s">
        <v>14</v>
      </c>
      <c r="K3856" t="s">
        <v>132</v>
      </c>
      <c r="L3856" t="s">
        <v>133</v>
      </c>
      <c r="M3856" t="s">
        <v>22</v>
      </c>
      <c r="N3856">
        <v>70</v>
      </c>
      <c r="O3856">
        <v>425</v>
      </c>
      <c r="P3856">
        <v>297500</v>
      </c>
      <c r="Q3856">
        <v>104125</v>
      </c>
      <c r="R3856">
        <v>0.35</v>
      </c>
      <c r="S3856" t="s">
        <v>23</v>
      </c>
      <c r="T3856" t="str">
        <f>IF(Table1[[#This Row],[Units Sold]]&gt; 700,"High Units","low Units")</f>
        <v>low Units</v>
      </c>
      <c r="U3856">
        <f>SUM(Table1[[#This Row],[Operating Profit]])/SUM(Table1[Operating Profit])*100</f>
        <v>3.1350192467751122E-2</v>
      </c>
      <c r="V3856">
        <f>SUM(Table1[[#This Row],[Price per Unit]]*Table1[[#This Row],[Units Sold]])</f>
        <v>29750</v>
      </c>
      <c r="W3856">
        <f>SUM(Table1[[#This Row],[Total Sales]]-Table1[[#This Row],[Operating Profit]])</f>
        <v>193375</v>
      </c>
      <c r="X3856">
        <f>SUM(Table1[[#This Row],[Total Sales]]-Table1[[#This Row],[Cost]])</f>
        <v>104125</v>
      </c>
      <c r="Y3856">
        <f>SUM(Table1[[#This Row],[profit/loss]])/SUM(Table1[profit/loss])</f>
        <v>3.135019246775112E-4</v>
      </c>
    </row>
    <row r="3857" spans="1:25" x14ac:dyDescent="0.3">
      <c r="A3857" t="s">
        <v>60</v>
      </c>
      <c r="B3857" t="s">
        <v>23</v>
      </c>
      <c r="C3857">
        <v>1185732</v>
      </c>
      <c r="D3857" s="9">
        <v>44456</v>
      </c>
      <c r="E3857" s="8" t="str">
        <f>TEXT(Table1[[#This Row],[Invoice Date]],"dd-mm-yyyy")</f>
        <v>17-09-2021</v>
      </c>
      <c r="F3857" s="1" t="str">
        <f t="shared" si="240"/>
        <v>September</v>
      </c>
      <c r="G3857" s="1" t="str">
        <f t="shared" si="241"/>
        <v>2021</v>
      </c>
      <c r="H3857" s="1" t="str">
        <f t="shared" si="242"/>
        <v>Friday</v>
      </c>
      <c r="I3857" s="1" t="str">
        <f t="shared" si="243"/>
        <v>17</v>
      </c>
      <c r="J3857" t="s">
        <v>14</v>
      </c>
      <c r="K3857" t="s">
        <v>132</v>
      </c>
      <c r="L3857" t="s">
        <v>133</v>
      </c>
      <c r="M3857" t="s">
        <v>16</v>
      </c>
      <c r="N3857">
        <v>65</v>
      </c>
      <c r="O3857">
        <v>550</v>
      </c>
      <c r="P3857">
        <v>357500</v>
      </c>
      <c r="Q3857">
        <v>143000</v>
      </c>
      <c r="R3857">
        <v>0.4</v>
      </c>
      <c r="S3857" t="s">
        <v>23</v>
      </c>
      <c r="T3857" t="str">
        <f>IF(Table1[[#This Row],[Units Sold]]&gt; 700,"High Units","low Units")</f>
        <v>low Units</v>
      </c>
      <c r="U3857">
        <f>SUM(Table1[[#This Row],[Operating Profit]])/SUM(Table1[Operating Profit])*100</f>
        <v>4.3054766126179207E-2</v>
      </c>
      <c r="V3857">
        <f>SUM(Table1[[#This Row],[Price per Unit]]*Table1[[#This Row],[Units Sold]])</f>
        <v>35750</v>
      </c>
      <c r="W3857">
        <f>SUM(Table1[[#This Row],[Total Sales]]-Table1[[#This Row],[Operating Profit]])</f>
        <v>214500</v>
      </c>
      <c r="X3857">
        <f>SUM(Table1[[#This Row],[Total Sales]]-Table1[[#This Row],[Cost]])</f>
        <v>143000</v>
      </c>
      <c r="Y3857">
        <f>SUM(Table1[[#This Row],[profit/loss]])/SUM(Table1[profit/loss])</f>
        <v>4.305476612617921E-4</v>
      </c>
    </row>
    <row r="3858" spans="1:25" x14ac:dyDescent="0.3">
      <c r="A3858" t="s">
        <v>60</v>
      </c>
      <c r="B3858" t="s">
        <v>23</v>
      </c>
      <c r="C3858">
        <v>1185732</v>
      </c>
      <c r="D3858" s="9">
        <v>44456</v>
      </c>
      <c r="E3858" s="8" t="str">
        <f>TEXT(Table1[[#This Row],[Invoice Date]],"dd-mm-yyyy")</f>
        <v>17-09-2021</v>
      </c>
      <c r="F3858" s="1" t="str">
        <f t="shared" si="240"/>
        <v>September</v>
      </c>
      <c r="G3858" s="1" t="str">
        <f t="shared" si="241"/>
        <v>2021</v>
      </c>
      <c r="H3858" s="1" t="str">
        <f t="shared" si="242"/>
        <v>Friday</v>
      </c>
      <c r="I3858" s="1" t="str">
        <f t="shared" si="243"/>
        <v>17</v>
      </c>
      <c r="J3858" t="s">
        <v>14</v>
      </c>
      <c r="K3858" t="s">
        <v>132</v>
      </c>
      <c r="L3858" t="s">
        <v>133</v>
      </c>
      <c r="M3858" t="s">
        <v>18</v>
      </c>
      <c r="N3858">
        <v>60</v>
      </c>
      <c r="O3858">
        <v>350</v>
      </c>
      <c r="P3858">
        <v>210000</v>
      </c>
      <c r="Q3858">
        <v>84000</v>
      </c>
      <c r="R3858">
        <v>0.4</v>
      </c>
      <c r="S3858" t="s">
        <v>23</v>
      </c>
      <c r="T3858" t="str">
        <f>IF(Table1[[#This Row],[Units Sold]]&gt; 700,"High Units","low Units")</f>
        <v>low Units</v>
      </c>
      <c r="U3858">
        <f>SUM(Table1[[#This Row],[Operating Profit]])/SUM(Table1[Operating Profit])*100</f>
        <v>2.5290911570622753E-2</v>
      </c>
      <c r="V3858">
        <f>SUM(Table1[[#This Row],[Price per Unit]]*Table1[[#This Row],[Units Sold]])</f>
        <v>21000</v>
      </c>
      <c r="W3858">
        <f>SUM(Table1[[#This Row],[Total Sales]]-Table1[[#This Row],[Operating Profit]])</f>
        <v>126000</v>
      </c>
      <c r="X3858">
        <f>SUM(Table1[[#This Row],[Total Sales]]-Table1[[#This Row],[Cost]])</f>
        <v>84000</v>
      </c>
      <c r="Y3858">
        <f>SUM(Table1[[#This Row],[profit/loss]])/SUM(Table1[profit/loss])</f>
        <v>2.5290911570622753E-4</v>
      </c>
    </row>
    <row r="3859" spans="1:25" x14ac:dyDescent="0.3">
      <c r="A3859" t="s">
        <v>60</v>
      </c>
      <c r="B3859" t="s">
        <v>23</v>
      </c>
      <c r="C3859">
        <v>1185732</v>
      </c>
      <c r="D3859" s="9">
        <v>44456</v>
      </c>
      <c r="E3859" s="8" t="str">
        <f>TEXT(Table1[[#This Row],[Invoice Date]],"dd-mm-yyyy")</f>
        <v>17-09-2021</v>
      </c>
      <c r="F3859" s="1" t="str">
        <f t="shared" si="240"/>
        <v>September</v>
      </c>
      <c r="G3859" s="1" t="str">
        <f t="shared" si="241"/>
        <v>2021</v>
      </c>
      <c r="H3859" s="1" t="str">
        <f t="shared" si="242"/>
        <v>Friday</v>
      </c>
      <c r="I3859" s="1" t="str">
        <f t="shared" si="243"/>
        <v>17</v>
      </c>
      <c r="J3859" t="s">
        <v>14</v>
      </c>
      <c r="K3859" t="s">
        <v>132</v>
      </c>
      <c r="L3859" t="s">
        <v>133</v>
      </c>
      <c r="M3859" t="s">
        <v>19</v>
      </c>
      <c r="N3859">
        <v>55</v>
      </c>
      <c r="O3859">
        <v>250</v>
      </c>
      <c r="P3859">
        <v>137500</v>
      </c>
      <c r="Q3859">
        <v>41250</v>
      </c>
      <c r="R3859">
        <v>0.3</v>
      </c>
      <c r="S3859" t="s">
        <v>23</v>
      </c>
      <c r="T3859" t="str">
        <f>IF(Table1[[#This Row],[Units Sold]]&gt; 700,"High Units","low Units")</f>
        <v>low Units</v>
      </c>
      <c r="U3859">
        <f>SUM(Table1[[#This Row],[Operating Profit]])/SUM(Table1[Operating Profit])*100</f>
        <v>1.2419644074859387E-2</v>
      </c>
      <c r="V3859">
        <f>SUM(Table1[[#This Row],[Price per Unit]]*Table1[[#This Row],[Units Sold]])</f>
        <v>13750</v>
      </c>
      <c r="W3859">
        <f>SUM(Table1[[#This Row],[Total Sales]]-Table1[[#This Row],[Operating Profit]])</f>
        <v>96250</v>
      </c>
      <c r="X3859">
        <f>SUM(Table1[[#This Row],[Total Sales]]-Table1[[#This Row],[Cost]])</f>
        <v>41250</v>
      </c>
      <c r="Y3859">
        <f>SUM(Table1[[#This Row],[profit/loss]])/SUM(Table1[profit/loss])</f>
        <v>1.2419644074859387E-4</v>
      </c>
    </row>
    <row r="3860" spans="1:25" x14ac:dyDescent="0.3">
      <c r="A3860" t="s">
        <v>60</v>
      </c>
      <c r="B3860" t="s">
        <v>23</v>
      </c>
      <c r="C3860">
        <v>1185732</v>
      </c>
      <c r="D3860" s="9">
        <v>44456</v>
      </c>
      <c r="E3860" s="8" t="str">
        <f>TEXT(Table1[[#This Row],[Invoice Date]],"dd-mm-yyyy")</f>
        <v>17-09-2021</v>
      </c>
      <c r="F3860" s="1" t="str">
        <f t="shared" si="240"/>
        <v>September</v>
      </c>
      <c r="G3860" s="1" t="str">
        <f t="shared" si="241"/>
        <v>2021</v>
      </c>
      <c r="H3860" s="1" t="str">
        <f t="shared" si="242"/>
        <v>Friday</v>
      </c>
      <c r="I3860" s="1" t="str">
        <f t="shared" si="243"/>
        <v>17</v>
      </c>
      <c r="J3860" t="s">
        <v>14</v>
      </c>
      <c r="K3860" t="s">
        <v>132</v>
      </c>
      <c r="L3860" t="s">
        <v>133</v>
      </c>
      <c r="M3860" t="s">
        <v>20</v>
      </c>
      <c r="N3860">
        <v>55</v>
      </c>
      <c r="O3860">
        <v>225</v>
      </c>
      <c r="P3860">
        <v>123750</v>
      </c>
      <c r="Q3860">
        <v>37125</v>
      </c>
      <c r="R3860">
        <v>0.3</v>
      </c>
      <c r="S3860" t="s">
        <v>23</v>
      </c>
      <c r="T3860" t="str">
        <f>IF(Table1[[#This Row],[Units Sold]]&gt; 700,"High Units","low Units")</f>
        <v>low Units</v>
      </c>
      <c r="U3860">
        <f>SUM(Table1[[#This Row],[Operating Profit]])/SUM(Table1[Operating Profit])*100</f>
        <v>1.1177679667373449E-2</v>
      </c>
      <c r="V3860">
        <f>SUM(Table1[[#This Row],[Price per Unit]]*Table1[[#This Row],[Units Sold]])</f>
        <v>12375</v>
      </c>
      <c r="W3860">
        <f>SUM(Table1[[#This Row],[Total Sales]]-Table1[[#This Row],[Operating Profit]])</f>
        <v>86625</v>
      </c>
      <c r="X3860">
        <f>SUM(Table1[[#This Row],[Total Sales]]-Table1[[#This Row],[Cost]])</f>
        <v>37125</v>
      </c>
      <c r="Y3860">
        <f>SUM(Table1[[#This Row],[profit/loss]])/SUM(Table1[profit/loss])</f>
        <v>1.1177679667373449E-4</v>
      </c>
    </row>
    <row r="3861" spans="1:25" x14ac:dyDescent="0.3">
      <c r="A3861" t="s">
        <v>60</v>
      </c>
      <c r="B3861" t="s">
        <v>23</v>
      </c>
      <c r="C3861">
        <v>1185732</v>
      </c>
      <c r="D3861" s="9">
        <v>44456</v>
      </c>
      <c r="E3861" s="8" t="str">
        <f>TEXT(Table1[[#This Row],[Invoice Date]],"dd-mm-yyyy")</f>
        <v>17-09-2021</v>
      </c>
      <c r="F3861" s="1" t="str">
        <f t="shared" si="240"/>
        <v>September</v>
      </c>
      <c r="G3861" s="1" t="str">
        <f t="shared" si="241"/>
        <v>2021</v>
      </c>
      <c r="H3861" s="1" t="str">
        <f t="shared" si="242"/>
        <v>Friday</v>
      </c>
      <c r="I3861" s="1" t="str">
        <f t="shared" si="243"/>
        <v>17</v>
      </c>
      <c r="J3861" t="s">
        <v>14</v>
      </c>
      <c r="K3861" t="s">
        <v>132</v>
      </c>
      <c r="L3861" t="s">
        <v>133</v>
      </c>
      <c r="M3861" t="s">
        <v>21</v>
      </c>
      <c r="N3861">
        <v>65</v>
      </c>
      <c r="O3861">
        <v>225</v>
      </c>
      <c r="P3861">
        <v>146250</v>
      </c>
      <c r="Q3861">
        <v>43875</v>
      </c>
      <c r="R3861">
        <v>0.3</v>
      </c>
      <c r="S3861" t="s">
        <v>23</v>
      </c>
      <c r="T3861" t="str">
        <f>IF(Table1[[#This Row],[Units Sold]]&gt; 700,"High Units","low Units")</f>
        <v>low Units</v>
      </c>
      <c r="U3861">
        <f>SUM(Table1[[#This Row],[Operating Profit]])/SUM(Table1[Operating Profit])*100</f>
        <v>1.3209985061441349E-2</v>
      </c>
      <c r="V3861">
        <f>SUM(Table1[[#This Row],[Price per Unit]]*Table1[[#This Row],[Units Sold]])</f>
        <v>14625</v>
      </c>
      <c r="W3861">
        <f>SUM(Table1[[#This Row],[Total Sales]]-Table1[[#This Row],[Operating Profit]])</f>
        <v>102375</v>
      </c>
      <c r="X3861">
        <f>SUM(Table1[[#This Row],[Total Sales]]-Table1[[#This Row],[Cost]])</f>
        <v>43875</v>
      </c>
      <c r="Y3861">
        <f>SUM(Table1[[#This Row],[profit/loss]])/SUM(Table1[profit/loss])</f>
        <v>1.3209985061441348E-4</v>
      </c>
    </row>
    <row r="3862" spans="1:25" x14ac:dyDescent="0.3">
      <c r="A3862" t="s">
        <v>60</v>
      </c>
      <c r="B3862" t="s">
        <v>23</v>
      </c>
      <c r="C3862">
        <v>1185732</v>
      </c>
      <c r="D3862" s="9">
        <v>44456</v>
      </c>
      <c r="E3862" s="8" t="str">
        <f>TEXT(Table1[[#This Row],[Invoice Date]],"dd-mm-yyyy")</f>
        <v>17-09-2021</v>
      </c>
      <c r="F3862" s="1" t="str">
        <f t="shared" si="240"/>
        <v>September</v>
      </c>
      <c r="G3862" s="1" t="str">
        <f t="shared" si="241"/>
        <v>2021</v>
      </c>
      <c r="H3862" s="1" t="str">
        <f t="shared" si="242"/>
        <v>Friday</v>
      </c>
      <c r="I3862" s="1" t="str">
        <f t="shared" si="243"/>
        <v>17</v>
      </c>
      <c r="J3862" t="s">
        <v>14</v>
      </c>
      <c r="K3862" t="s">
        <v>132</v>
      </c>
      <c r="L3862" t="s">
        <v>133</v>
      </c>
      <c r="M3862" t="s">
        <v>22</v>
      </c>
      <c r="N3862">
        <v>70</v>
      </c>
      <c r="O3862">
        <v>325</v>
      </c>
      <c r="P3862">
        <v>227500</v>
      </c>
      <c r="Q3862">
        <v>79625</v>
      </c>
      <c r="R3862">
        <v>0.35</v>
      </c>
      <c r="S3862" t="s">
        <v>23</v>
      </c>
      <c r="T3862" t="str">
        <f>IF(Table1[[#This Row],[Units Sold]]&gt; 700,"High Units","low Units")</f>
        <v>low Units</v>
      </c>
      <c r="U3862">
        <f>SUM(Table1[[#This Row],[Operating Profit]])/SUM(Table1[Operating Profit])*100</f>
        <v>2.3973676592986153E-2</v>
      </c>
      <c r="V3862">
        <f>SUM(Table1[[#This Row],[Price per Unit]]*Table1[[#This Row],[Units Sold]])</f>
        <v>22750</v>
      </c>
      <c r="W3862">
        <f>SUM(Table1[[#This Row],[Total Sales]]-Table1[[#This Row],[Operating Profit]])</f>
        <v>147875</v>
      </c>
      <c r="X3862">
        <f>SUM(Table1[[#This Row],[Total Sales]]-Table1[[#This Row],[Cost]])</f>
        <v>79625</v>
      </c>
      <c r="Y3862">
        <f>SUM(Table1[[#This Row],[profit/loss]])/SUM(Table1[profit/loss])</f>
        <v>2.3973676592986152E-4</v>
      </c>
    </row>
    <row r="3863" spans="1:25" x14ac:dyDescent="0.3">
      <c r="A3863" t="s">
        <v>13</v>
      </c>
      <c r="B3863" t="s">
        <v>23</v>
      </c>
      <c r="C3863">
        <v>1185732</v>
      </c>
      <c r="D3863" s="9">
        <v>44488</v>
      </c>
      <c r="E3863" s="8" t="str">
        <f>TEXT(Table1[[#This Row],[Invoice Date]],"dd-mm-yyyy")</f>
        <v>19-10-2021</v>
      </c>
      <c r="F3863" s="1" t="str">
        <f t="shared" si="240"/>
        <v>October</v>
      </c>
      <c r="G3863" s="1" t="str">
        <f t="shared" si="241"/>
        <v>2021</v>
      </c>
      <c r="H3863" s="1" t="str">
        <f t="shared" si="242"/>
        <v>Tuesday</v>
      </c>
      <c r="I3863" s="1" t="str">
        <f t="shared" si="243"/>
        <v>19</v>
      </c>
      <c r="J3863" t="s">
        <v>14</v>
      </c>
      <c r="K3863" t="s">
        <v>132</v>
      </c>
      <c r="L3863" t="s">
        <v>133</v>
      </c>
      <c r="M3863" t="s">
        <v>16</v>
      </c>
      <c r="N3863">
        <v>70</v>
      </c>
      <c r="O3863">
        <v>475</v>
      </c>
      <c r="P3863">
        <v>332500</v>
      </c>
      <c r="Q3863">
        <v>133000</v>
      </c>
      <c r="R3863">
        <v>0.4</v>
      </c>
      <c r="S3863" t="s">
        <v>23</v>
      </c>
      <c r="T3863" t="str">
        <f>IF(Table1[[#This Row],[Units Sold]]&gt; 700,"High Units","low Units")</f>
        <v>low Units</v>
      </c>
      <c r="U3863">
        <f>SUM(Table1[[#This Row],[Operating Profit]])/SUM(Table1[Operating Profit])*100</f>
        <v>4.0043943320152695E-2</v>
      </c>
      <c r="V3863">
        <f>SUM(Table1[[#This Row],[Price per Unit]]*Table1[[#This Row],[Units Sold]])</f>
        <v>33250</v>
      </c>
      <c r="W3863">
        <f>SUM(Table1[[#This Row],[Total Sales]]-Table1[[#This Row],[Operating Profit]])</f>
        <v>199500</v>
      </c>
      <c r="X3863">
        <f>SUM(Table1[[#This Row],[Total Sales]]-Table1[[#This Row],[Cost]])</f>
        <v>133000</v>
      </c>
      <c r="Y3863">
        <f>SUM(Table1[[#This Row],[profit/loss]])/SUM(Table1[profit/loss])</f>
        <v>4.0043943320152694E-4</v>
      </c>
    </row>
    <row r="3864" spans="1:25" x14ac:dyDescent="0.3">
      <c r="A3864" t="s">
        <v>13</v>
      </c>
      <c r="B3864" t="s">
        <v>23</v>
      </c>
      <c r="C3864">
        <v>1185732</v>
      </c>
      <c r="D3864" s="9">
        <v>44488</v>
      </c>
      <c r="E3864" s="8" t="str">
        <f>TEXT(Table1[[#This Row],[Invoice Date]],"dd-mm-yyyy")</f>
        <v>19-10-2021</v>
      </c>
      <c r="F3864" s="1" t="str">
        <f t="shared" si="240"/>
        <v>October</v>
      </c>
      <c r="G3864" s="1" t="str">
        <f t="shared" si="241"/>
        <v>2021</v>
      </c>
      <c r="H3864" s="1" t="str">
        <f t="shared" si="242"/>
        <v>Tuesday</v>
      </c>
      <c r="I3864" s="1" t="str">
        <f t="shared" si="243"/>
        <v>19</v>
      </c>
      <c r="J3864" t="s">
        <v>14</v>
      </c>
      <c r="K3864" t="s">
        <v>132</v>
      </c>
      <c r="L3864" t="s">
        <v>133</v>
      </c>
      <c r="M3864" t="s">
        <v>18</v>
      </c>
      <c r="N3864">
        <v>65</v>
      </c>
      <c r="O3864">
        <v>300</v>
      </c>
      <c r="P3864">
        <v>195000</v>
      </c>
      <c r="Q3864">
        <v>78000</v>
      </c>
      <c r="R3864">
        <v>0.4</v>
      </c>
      <c r="S3864" t="s">
        <v>23</v>
      </c>
      <c r="T3864" t="str">
        <f>IF(Table1[[#This Row],[Units Sold]]&gt; 700,"High Units","low Units")</f>
        <v>low Units</v>
      </c>
      <c r="U3864">
        <f>SUM(Table1[[#This Row],[Operating Profit]])/SUM(Table1[Operating Profit])*100</f>
        <v>2.3484417887006843E-2</v>
      </c>
      <c r="V3864">
        <f>SUM(Table1[[#This Row],[Price per Unit]]*Table1[[#This Row],[Units Sold]])</f>
        <v>19500</v>
      </c>
      <c r="W3864">
        <f>SUM(Table1[[#This Row],[Total Sales]]-Table1[[#This Row],[Operating Profit]])</f>
        <v>117000</v>
      </c>
      <c r="X3864">
        <f>SUM(Table1[[#This Row],[Total Sales]]-Table1[[#This Row],[Cost]])</f>
        <v>78000</v>
      </c>
      <c r="Y3864">
        <f>SUM(Table1[[#This Row],[profit/loss]])/SUM(Table1[profit/loss])</f>
        <v>2.3484417887006842E-4</v>
      </c>
    </row>
    <row r="3865" spans="1:25" x14ac:dyDescent="0.3">
      <c r="A3865" t="s">
        <v>13</v>
      </c>
      <c r="B3865" t="s">
        <v>23</v>
      </c>
      <c r="C3865">
        <v>1185732</v>
      </c>
      <c r="D3865" s="9">
        <v>44488</v>
      </c>
      <c r="E3865" s="8" t="str">
        <f>TEXT(Table1[[#This Row],[Invoice Date]],"dd-mm-yyyy")</f>
        <v>19-10-2021</v>
      </c>
      <c r="F3865" s="1" t="str">
        <f t="shared" si="240"/>
        <v>October</v>
      </c>
      <c r="G3865" s="1" t="str">
        <f t="shared" si="241"/>
        <v>2021</v>
      </c>
      <c r="H3865" s="1" t="str">
        <f t="shared" si="242"/>
        <v>Tuesday</v>
      </c>
      <c r="I3865" s="1" t="str">
        <f t="shared" si="243"/>
        <v>19</v>
      </c>
      <c r="J3865" t="s">
        <v>14</v>
      </c>
      <c r="K3865" t="s">
        <v>132</v>
      </c>
      <c r="L3865" t="s">
        <v>133</v>
      </c>
      <c r="M3865" t="s">
        <v>19</v>
      </c>
      <c r="N3865">
        <v>65</v>
      </c>
      <c r="O3865">
        <v>200</v>
      </c>
      <c r="P3865">
        <v>130000</v>
      </c>
      <c r="Q3865">
        <v>39000</v>
      </c>
      <c r="R3865">
        <v>0.3</v>
      </c>
      <c r="S3865" t="s">
        <v>23</v>
      </c>
      <c r="T3865" t="str">
        <f>IF(Table1[[#This Row],[Units Sold]]&gt; 700,"High Units","low Units")</f>
        <v>low Units</v>
      </c>
      <c r="U3865">
        <f>SUM(Table1[[#This Row],[Operating Profit]])/SUM(Table1[Operating Profit])*100</f>
        <v>1.1742208943503422E-2</v>
      </c>
      <c r="V3865">
        <f>SUM(Table1[[#This Row],[Price per Unit]]*Table1[[#This Row],[Units Sold]])</f>
        <v>13000</v>
      </c>
      <c r="W3865">
        <f>SUM(Table1[[#This Row],[Total Sales]]-Table1[[#This Row],[Operating Profit]])</f>
        <v>91000</v>
      </c>
      <c r="X3865">
        <f>SUM(Table1[[#This Row],[Total Sales]]-Table1[[#This Row],[Cost]])</f>
        <v>39000</v>
      </c>
      <c r="Y3865">
        <f>SUM(Table1[[#This Row],[profit/loss]])/SUM(Table1[profit/loss])</f>
        <v>1.1742208943503421E-4</v>
      </c>
    </row>
    <row r="3866" spans="1:25" x14ac:dyDescent="0.3">
      <c r="A3866" t="s">
        <v>13</v>
      </c>
      <c r="B3866" t="s">
        <v>23</v>
      </c>
      <c r="C3866">
        <v>1185732</v>
      </c>
      <c r="D3866" s="9">
        <v>44488</v>
      </c>
      <c r="E3866" s="8" t="str">
        <f>TEXT(Table1[[#This Row],[Invoice Date]],"dd-mm-yyyy")</f>
        <v>19-10-2021</v>
      </c>
      <c r="F3866" s="1" t="str">
        <f t="shared" si="240"/>
        <v>October</v>
      </c>
      <c r="G3866" s="1" t="str">
        <f t="shared" si="241"/>
        <v>2021</v>
      </c>
      <c r="H3866" s="1" t="str">
        <f t="shared" si="242"/>
        <v>Tuesday</v>
      </c>
      <c r="I3866" s="1" t="str">
        <f t="shared" si="243"/>
        <v>19</v>
      </c>
      <c r="J3866" t="s">
        <v>14</v>
      </c>
      <c r="K3866" t="s">
        <v>132</v>
      </c>
      <c r="L3866" t="s">
        <v>133</v>
      </c>
      <c r="M3866" t="s">
        <v>20</v>
      </c>
      <c r="N3866">
        <v>65</v>
      </c>
      <c r="O3866">
        <v>175</v>
      </c>
      <c r="P3866">
        <v>113750</v>
      </c>
      <c r="Q3866">
        <v>34125</v>
      </c>
      <c r="R3866">
        <v>0.3</v>
      </c>
      <c r="S3866" t="s">
        <v>23</v>
      </c>
      <c r="T3866" t="str">
        <f>IF(Table1[[#This Row],[Units Sold]]&gt; 700,"High Units","low Units")</f>
        <v>low Units</v>
      </c>
      <c r="U3866">
        <f>SUM(Table1[[#This Row],[Operating Profit]])/SUM(Table1[Operating Profit])*100</f>
        <v>1.0274432825565493E-2</v>
      </c>
      <c r="V3866">
        <f>SUM(Table1[[#This Row],[Price per Unit]]*Table1[[#This Row],[Units Sold]])</f>
        <v>11375</v>
      </c>
      <c r="W3866">
        <f>SUM(Table1[[#This Row],[Total Sales]]-Table1[[#This Row],[Operating Profit]])</f>
        <v>79625</v>
      </c>
      <c r="X3866">
        <f>SUM(Table1[[#This Row],[Total Sales]]-Table1[[#This Row],[Cost]])</f>
        <v>34125</v>
      </c>
      <c r="Y3866">
        <f>SUM(Table1[[#This Row],[profit/loss]])/SUM(Table1[profit/loss])</f>
        <v>1.0274432825565493E-4</v>
      </c>
    </row>
    <row r="3867" spans="1:25" x14ac:dyDescent="0.3">
      <c r="A3867" t="s">
        <v>13</v>
      </c>
      <c r="B3867" t="s">
        <v>23</v>
      </c>
      <c r="C3867">
        <v>1185732</v>
      </c>
      <c r="D3867" s="9">
        <v>44488</v>
      </c>
      <c r="E3867" s="8" t="str">
        <f>TEXT(Table1[[#This Row],[Invoice Date]],"dd-mm-yyyy")</f>
        <v>19-10-2021</v>
      </c>
      <c r="F3867" s="1" t="str">
        <f t="shared" si="240"/>
        <v>October</v>
      </c>
      <c r="G3867" s="1" t="str">
        <f t="shared" si="241"/>
        <v>2021</v>
      </c>
      <c r="H3867" s="1" t="str">
        <f t="shared" si="242"/>
        <v>Tuesday</v>
      </c>
      <c r="I3867" s="1" t="str">
        <f t="shared" si="243"/>
        <v>19</v>
      </c>
      <c r="J3867" t="s">
        <v>14</v>
      </c>
      <c r="K3867" t="s">
        <v>132</v>
      </c>
      <c r="L3867" t="s">
        <v>133</v>
      </c>
      <c r="M3867" t="s">
        <v>21</v>
      </c>
      <c r="N3867">
        <v>75</v>
      </c>
      <c r="O3867">
        <v>175</v>
      </c>
      <c r="P3867">
        <v>131250</v>
      </c>
      <c r="Q3867">
        <v>39375</v>
      </c>
      <c r="R3867">
        <v>0.3</v>
      </c>
      <c r="S3867" t="s">
        <v>23</v>
      </c>
      <c r="T3867" t="str">
        <f>IF(Table1[[#This Row],[Units Sold]]&gt; 700,"High Units","low Units")</f>
        <v>low Units</v>
      </c>
      <c r="U3867">
        <f>SUM(Table1[[#This Row],[Operating Profit]])/SUM(Table1[Operating Profit])*100</f>
        <v>1.1855114798729416E-2</v>
      </c>
      <c r="V3867">
        <f>SUM(Table1[[#This Row],[Price per Unit]]*Table1[[#This Row],[Units Sold]])</f>
        <v>13125</v>
      </c>
      <c r="W3867">
        <f>SUM(Table1[[#This Row],[Total Sales]]-Table1[[#This Row],[Operating Profit]])</f>
        <v>91875</v>
      </c>
      <c r="X3867">
        <f>SUM(Table1[[#This Row],[Total Sales]]-Table1[[#This Row],[Cost]])</f>
        <v>39375</v>
      </c>
      <c r="Y3867">
        <f>SUM(Table1[[#This Row],[profit/loss]])/SUM(Table1[profit/loss])</f>
        <v>1.1855114798729416E-4</v>
      </c>
    </row>
    <row r="3868" spans="1:25" x14ac:dyDescent="0.3">
      <c r="A3868" t="s">
        <v>13</v>
      </c>
      <c r="B3868" t="s">
        <v>23</v>
      </c>
      <c r="C3868">
        <v>1185732</v>
      </c>
      <c r="D3868" s="9">
        <v>44488</v>
      </c>
      <c r="E3868" s="8" t="str">
        <f>TEXT(Table1[[#This Row],[Invoice Date]],"dd-mm-yyyy")</f>
        <v>19-10-2021</v>
      </c>
      <c r="F3868" s="1" t="str">
        <f t="shared" si="240"/>
        <v>October</v>
      </c>
      <c r="G3868" s="1" t="str">
        <f t="shared" si="241"/>
        <v>2021</v>
      </c>
      <c r="H3868" s="1" t="str">
        <f t="shared" si="242"/>
        <v>Tuesday</v>
      </c>
      <c r="I3868" s="1" t="str">
        <f t="shared" si="243"/>
        <v>19</v>
      </c>
      <c r="J3868" t="s">
        <v>14</v>
      </c>
      <c r="K3868" t="s">
        <v>132</v>
      </c>
      <c r="L3868" t="s">
        <v>133</v>
      </c>
      <c r="M3868" t="s">
        <v>22</v>
      </c>
      <c r="N3868">
        <v>80</v>
      </c>
      <c r="O3868">
        <v>300</v>
      </c>
      <c r="P3868">
        <v>240000</v>
      </c>
      <c r="Q3868">
        <v>84000</v>
      </c>
      <c r="R3868">
        <v>0.35</v>
      </c>
      <c r="S3868" t="s">
        <v>23</v>
      </c>
      <c r="T3868" t="str">
        <f>IF(Table1[[#This Row],[Units Sold]]&gt; 700,"High Units","low Units")</f>
        <v>low Units</v>
      </c>
      <c r="U3868">
        <f>SUM(Table1[[#This Row],[Operating Profit]])/SUM(Table1[Operating Profit])*100</f>
        <v>2.5290911570622753E-2</v>
      </c>
      <c r="V3868">
        <f>SUM(Table1[[#This Row],[Price per Unit]]*Table1[[#This Row],[Units Sold]])</f>
        <v>24000</v>
      </c>
      <c r="W3868">
        <f>SUM(Table1[[#This Row],[Total Sales]]-Table1[[#This Row],[Operating Profit]])</f>
        <v>156000</v>
      </c>
      <c r="X3868">
        <f>SUM(Table1[[#This Row],[Total Sales]]-Table1[[#This Row],[Cost]])</f>
        <v>84000</v>
      </c>
      <c r="Y3868">
        <f>SUM(Table1[[#This Row],[profit/loss]])/SUM(Table1[profit/loss])</f>
        <v>2.5290911570622753E-4</v>
      </c>
    </row>
    <row r="3869" spans="1:25" x14ac:dyDescent="0.3">
      <c r="A3869" t="s">
        <v>13</v>
      </c>
      <c r="B3869" t="s">
        <v>23</v>
      </c>
      <c r="C3869">
        <v>1185732</v>
      </c>
      <c r="D3869" s="9">
        <v>44518</v>
      </c>
      <c r="E3869" s="8" t="str">
        <f>TEXT(Table1[[#This Row],[Invoice Date]],"dd-mm-yyyy")</f>
        <v>18-11-2021</v>
      </c>
      <c r="F3869" s="1" t="str">
        <f t="shared" si="240"/>
        <v>November</v>
      </c>
      <c r="G3869" s="1" t="str">
        <f t="shared" si="241"/>
        <v>2021</v>
      </c>
      <c r="H3869" s="1" t="str">
        <f t="shared" si="242"/>
        <v>Thursday</v>
      </c>
      <c r="I3869" s="1" t="str">
        <f t="shared" si="243"/>
        <v>18</v>
      </c>
      <c r="J3869" t="s">
        <v>14</v>
      </c>
      <c r="K3869" t="s">
        <v>132</v>
      </c>
      <c r="L3869" t="s">
        <v>133</v>
      </c>
      <c r="M3869" t="s">
        <v>16</v>
      </c>
      <c r="N3869">
        <v>75</v>
      </c>
      <c r="O3869">
        <v>450</v>
      </c>
      <c r="P3869">
        <v>337500</v>
      </c>
      <c r="Q3869">
        <v>135000</v>
      </c>
      <c r="R3869">
        <v>0.4</v>
      </c>
      <c r="S3869" t="s">
        <v>23</v>
      </c>
      <c r="T3869" t="str">
        <f>IF(Table1[[#This Row],[Units Sold]]&gt; 700,"High Units","low Units")</f>
        <v>low Units</v>
      </c>
      <c r="U3869">
        <f>SUM(Table1[[#This Row],[Operating Profit]])/SUM(Table1[Operating Profit])*100</f>
        <v>4.0646107881357994E-2</v>
      </c>
      <c r="V3869">
        <f>SUM(Table1[[#This Row],[Price per Unit]]*Table1[[#This Row],[Units Sold]])</f>
        <v>33750</v>
      </c>
      <c r="W3869">
        <f>SUM(Table1[[#This Row],[Total Sales]]-Table1[[#This Row],[Operating Profit]])</f>
        <v>202500</v>
      </c>
      <c r="X3869">
        <f>SUM(Table1[[#This Row],[Total Sales]]-Table1[[#This Row],[Cost]])</f>
        <v>135000</v>
      </c>
      <c r="Y3869">
        <f>SUM(Table1[[#This Row],[profit/loss]])/SUM(Table1[profit/loss])</f>
        <v>4.0646107881357995E-4</v>
      </c>
    </row>
    <row r="3870" spans="1:25" x14ac:dyDescent="0.3">
      <c r="A3870" t="s">
        <v>13</v>
      </c>
      <c r="B3870" t="s">
        <v>23</v>
      </c>
      <c r="C3870">
        <v>1185732</v>
      </c>
      <c r="D3870" s="9">
        <v>44518</v>
      </c>
      <c r="E3870" s="8" t="str">
        <f>TEXT(Table1[[#This Row],[Invoice Date]],"dd-mm-yyyy")</f>
        <v>18-11-2021</v>
      </c>
      <c r="F3870" s="1" t="str">
        <f t="shared" si="240"/>
        <v>November</v>
      </c>
      <c r="G3870" s="1" t="str">
        <f t="shared" si="241"/>
        <v>2021</v>
      </c>
      <c r="H3870" s="1" t="str">
        <f t="shared" si="242"/>
        <v>Thursday</v>
      </c>
      <c r="I3870" s="1" t="str">
        <f t="shared" si="243"/>
        <v>18</v>
      </c>
      <c r="J3870" t="s">
        <v>14</v>
      </c>
      <c r="K3870" t="s">
        <v>132</v>
      </c>
      <c r="L3870" t="s">
        <v>133</v>
      </c>
      <c r="M3870" t="s">
        <v>18</v>
      </c>
      <c r="N3870">
        <v>65</v>
      </c>
      <c r="O3870">
        <v>325</v>
      </c>
      <c r="P3870">
        <v>211250</v>
      </c>
      <c r="Q3870">
        <v>84500</v>
      </c>
      <c r="R3870">
        <v>0.4</v>
      </c>
      <c r="S3870" t="s">
        <v>23</v>
      </c>
      <c r="T3870" t="str">
        <f>IF(Table1[[#This Row],[Units Sold]]&gt; 700,"High Units","low Units")</f>
        <v>low Units</v>
      </c>
      <c r="U3870">
        <f>SUM(Table1[[#This Row],[Operating Profit]])/SUM(Table1[Operating Profit])*100</f>
        <v>2.544145271092408E-2</v>
      </c>
      <c r="V3870">
        <f>SUM(Table1[[#This Row],[Price per Unit]]*Table1[[#This Row],[Units Sold]])</f>
        <v>21125</v>
      </c>
      <c r="W3870">
        <f>SUM(Table1[[#This Row],[Total Sales]]-Table1[[#This Row],[Operating Profit]])</f>
        <v>126750</v>
      </c>
      <c r="X3870">
        <f>SUM(Table1[[#This Row],[Total Sales]]-Table1[[#This Row],[Cost]])</f>
        <v>84500</v>
      </c>
      <c r="Y3870">
        <f>SUM(Table1[[#This Row],[profit/loss]])/SUM(Table1[profit/loss])</f>
        <v>2.5441452710924081E-4</v>
      </c>
    </row>
    <row r="3871" spans="1:25" x14ac:dyDescent="0.3">
      <c r="A3871" t="s">
        <v>13</v>
      </c>
      <c r="B3871" t="s">
        <v>23</v>
      </c>
      <c r="C3871">
        <v>1185732</v>
      </c>
      <c r="D3871" s="9">
        <v>44518</v>
      </c>
      <c r="E3871" s="8" t="str">
        <f>TEXT(Table1[[#This Row],[Invoice Date]],"dd-mm-yyyy")</f>
        <v>18-11-2021</v>
      </c>
      <c r="F3871" s="1" t="str">
        <f t="shared" si="240"/>
        <v>November</v>
      </c>
      <c r="G3871" s="1" t="str">
        <f t="shared" si="241"/>
        <v>2021</v>
      </c>
      <c r="H3871" s="1" t="str">
        <f t="shared" si="242"/>
        <v>Thursday</v>
      </c>
      <c r="I3871" s="1" t="str">
        <f t="shared" si="243"/>
        <v>18</v>
      </c>
      <c r="J3871" t="s">
        <v>14</v>
      </c>
      <c r="K3871" t="s">
        <v>132</v>
      </c>
      <c r="L3871" t="s">
        <v>133</v>
      </c>
      <c r="M3871" t="s">
        <v>19</v>
      </c>
      <c r="N3871">
        <v>65</v>
      </c>
      <c r="O3871">
        <v>345</v>
      </c>
      <c r="P3871">
        <v>224250</v>
      </c>
      <c r="Q3871">
        <v>67275</v>
      </c>
      <c r="R3871">
        <v>0.3</v>
      </c>
      <c r="S3871" t="s">
        <v>23</v>
      </c>
      <c r="T3871" t="str">
        <f>IF(Table1[[#This Row],[Units Sold]]&gt; 700,"High Units","low Units")</f>
        <v>low Units</v>
      </c>
      <c r="U3871">
        <f>SUM(Table1[[#This Row],[Operating Profit]])/SUM(Table1[Operating Profit])*100</f>
        <v>2.0255310427543402E-2</v>
      </c>
      <c r="V3871">
        <f>SUM(Table1[[#This Row],[Price per Unit]]*Table1[[#This Row],[Units Sold]])</f>
        <v>22425</v>
      </c>
      <c r="W3871">
        <f>SUM(Table1[[#This Row],[Total Sales]]-Table1[[#This Row],[Operating Profit]])</f>
        <v>156975</v>
      </c>
      <c r="X3871">
        <f>SUM(Table1[[#This Row],[Total Sales]]-Table1[[#This Row],[Cost]])</f>
        <v>67275</v>
      </c>
      <c r="Y3871">
        <f>SUM(Table1[[#This Row],[profit/loss]])/SUM(Table1[profit/loss])</f>
        <v>2.0255310427543403E-4</v>
      </c>
    </row>
    <row r="3872" spans="1:25" x14ac:dyDescent="0.3">
      <c r="A3872" t="s">
        <v>13</v>
      </c>
      <c r="B3872" t="s">
        <v>23</v>
      </c>
      <c r="C3872">
        <v>1185732</v>
      </c>
      <c r="D3872" s="9">
        <v>44518</v>
      </c>
      <c r="E3872" s="8" t="str">
        <f>TEXT(Table1[[#This Row],[Invoice Date]],"dd-mm-yyyy")</f>
        <v>18-11-2021</v>
      </c>
      <c r="F3872" s="1" t="str">
        <f t="shared" si="240"/>
        <v>November</v>
      </c>
      <c r="G3872" s="1" t="str">
        <f t="shared" si="241"/>
        <v>2021</v>
      </c>
      <c r="H3872" s="1" t="str">
        <f t="shared" si="242"/>
        <v>Thursday</v>
      </c>
      <c r="I3872" s="1" t="str">
        <f t="shared" si="243"/>
        <v>18</v>
      </c>
      <c r="J3872" t="s">
        <v>14</v>
      </c>
      <c r="K3872" t="s">
        <v>132</v>
      </c>
      <c r="L3872" t="s">
        <v>133</v>
      </c>
      <c r="M3872" t="s">
        <v>20</v>
      </c>
      <c r="N3872">
        <v>65</v>
      </c>
      <c r="O3872">
        <v>325</v>
      </c>
      <c r="P3872">
        <v>211250</v>
      </c>
      <c r="Q3872">
        <v>63375</v>
      </c>
      <c r="R3872">
        <v>0.3</v>
      </c>
      <c r="S3872" t="s">
        <v>23</v>
      </c>
      <c r="T3872" t="str">
        <f>IF(Table1[[#This Row],[Units Sold]]&gt; 700,"High Units","low Units")</f>
        <v>low Units</v>
      </c>
      <c r="U3872">
        <f>SUM(Table1[[#This Row],[Operating Profit]])/SUM(Table1[Operating Profit])*100</f>
        <v>1.9081089533193062E-2</v>
      </c>
      <c r="V3872">
        <f>SUM(Table1[[#This Row],[Price per Unit]]*Table1[[#This Row],[Units Sold]])</f>
        <v>21125</v>
      </c>
      <c r="W3872">
        <f>SUM(Table1[[#This Row],[Total Sales]]-Table1[[#This Row],[Operating Profit]])</f>
        <v>147875</v>
      </c>
      <c r="X3872">
        <f>SUM(Table1[[#This Row],[Total Sales]]-Table1[[#This Row],[Cost]])</f>
        <v>63375</v>
      </c>
      <c r="Y3872">
        <f>SUM(Table1[[#This Row],[profit/loss]])/SUM(Table1[profit/loss])</f>
        <v>1.9081089533193061E-4</v>
      </c>
    </row>
    <row r="3873" spans="1:25" x14ac:dyDescent="0.3">
      <c r="A3873" t="s">
        <v>13</v>
      </c>
      <c r="B3873" t="s">
        <v>23</v>
      </c>
      <c r="C3873">
        <v>1185732</v>
      </c>
      <c r="D3873" s="9">
        <v>44518</v>
      </c>
      <c r="E3873" s="8" t="str">
        <f>TEXT(Table1[[#This Row],[Invoice Date]],"dd-mm-yyyy")</f>
        <v>18-11-2021</v>
      </c>
      <c r="F3873" s="1" t="str">
        <f t="shared" si="240"/>
        <v>November</v>
      </c>
      <c r="G3873" s="1" t="str">
        <f t="shared" si="241"/>
        <v>2021</v>
      </c>
      <c r="H3873" s="1" t="str">
        <f t="shared" si="242"/>
        <v>Thursday</v>
      </c>
      <c r="I3873" s="1" t="str">
        <f t="shared" si="243"/>
        <v>18</v>
      </c>
      <c r="J3873" t="s">
        <v>14</v>
      </c>
      <c r="K3873" t="s">
        <v>132</v>
      </c>
      <c r="L3873" t="s">
        <v>133</v>
      </c>
      <c r="M3873" t="s">
        <v>21</v>
      </c>
      <c r="N3873">
        <v>75</v>
      </c>
      <c r="O3873">
        <v>300</v>
      </c>
      <c r="P3873">
        <v>225000</v>
      </c>
      <c r="Q3873">
        <v>67500</v>
      </c>
      <c r="R3873">
        <v>0.3</v>
      </c>
      <c r="S3873" t="s">
        <v>23</v>
      </c>
      <c r="T3873" t="str">
        <f>IF(Table1[[#This Row],[Units Sold]]&gt; 700,"High Units","low Units")</f>
        <v>low Units</v>
      </c>
      <c r="U3873">
        <f>SUM(Table1[[#This Row],[Operating Profit]])/SUM(Table1[Operating Profit])*100</f>
        <v>2.0323053940678997E-2</v>
      </c>
      <c r="V3873">
        <f>SUM(Table1[[#This Row],[Price per Unit]]*Table1[[#This Row],[Units Sold]])</f>
        <v>22500</v>
      </c>
      <c r="W3873">
        <f>SUM(Table1[[#This Row],[Total Sales]]-Table1[[#This Row],[Operating Profit]])</f>
        <v>157500</v>
      </c>
      <c r="X3873">
        <f>SUM(Table1[[#This Row],[Total Sales]]-Table1[[#This Row],[Cost]])</f>
        <v>67500</v>
      </c>
      <c r="Y3873">
        <f>SUM(Table1[[#This Row],[profit/loss]])/SUM(Table1[profit/loss])</f>
        <v>2.0323053940678998E-4</v>
      </c>
    </row>
    <row r="3874" spans="1:25" x14ac:dyDescent="0.3">
      <c r="A3874" t="s">
        <v>13</v>
      </c>
      <c r="B3874" t="s">
        <v>23</v>
      </c>
      <c r="C3874">
        <v>1185732</v>
      </c>
      <c r="D3874" s="9">
        <v>44518</v>
      </c>
      <c r="E3874" s="8" t="str">
        <f>TEXT(Table1[[#This Row],[Invoice Date]],"dd-mm-yyyy")</f>
        <v>18-11-2021</v>
      </c>
      <c r="F3874" s="1" t="str">
        <f t="shared" si="240"/>
        <v>November</v>
      </c>
      <c r="G3874" s="1" t="str">
        <f t="shared" si="241"/>
        <v>2021</v>
      </c>
      <c r="H3874" s="1" t="str">
        <f t="shared" si="242"/>
        <v>Thursday</v>
      </c>
      <c r="I3874" s="1" t="str">
        <f t="shared" si="243"/>
        <v>18</v>
      </c>
      <c r="J3874" t="s">
        <v>14</v>
      </c>
      <c r="K3874" t="s">
        <v>132</v>
      </c>
      <c r="L3874" t="s">
        <v>133</v>
      </c>
      <c r="M3874" t="s">
        <v>22</v>
      </c>
      <c r="N3874">
        <v>80</v>
      </c>
      <c r="O3874">
        <v>400</v>
      </c>
      <c r="P3874">
        <v>320000</v>
      </c>
      <c r="Q3874">
        <v>112000</v>
      </c>
      <c r="R3874">
        <v>0.35</v>
      </c>
      <c r="S3874" t="s">
        <v>23</v>
      </c>
      <c r="T3874" t="str">
        <f>IF(Table1[[#This Row],[Units Sold]]&gt; 700,"High Units","low Units")</f>
        <v>low Units</v>
      </c>
      <c r="U3874">
        <f>SUM(Table1[[#This Row],[Operating Profit]])/SUM(Table1[Operating Profit])*100</f>
        <v>3.3721215427497009E-2</v>
      </c>
      <c r="V3874">
        <f>SUM(Table1[[#This Row],[Price per Unit]]*Table1[[#This Row],[Units Sold]])</f>
        <v>32000</v>
      </c>
      <c r="W3874">
        <f>SUM(Table1[[#This Row],[Total Sales]]-Table1[[#This Row],[Operating Profit]])</f>
        <v>208000</v>
      </c>
      <c r="X3874">
        <f>SUM(Table1[[#This Row],[Total Sales]]-Table1[[#This Row],[Cost]])</f>
        <v>112000</v>
      </c>
      <c r="Y3874">
        <f>SUM(Table1[[#This Row],[profit/loss]])/SUM(Table1[profit/loss])</f>
        <v>3.3721215427497006E-4</v>
      </c>
    </row>
    <row r="3875" spans="1:25" x14ac:dyDescent="0.3">
      <c r="A3875" t="s">
        <v>13</v>
      </c>
      <c r="B3875" t="s">
        <v>23</v>
      </c>
      <c r="C3875">
        <v>1185732</v>
      </c>
      <c r="D3875" s="9">
        <v>44547</v>
      </c>
      <c r="E3875" s="8" t="str">
        <f>TEXT(Table1[[#This Row],[Invoice Date]],"dd-mm-yyyy")</f>
        <v>17-12-2021</v>
      </c>
      <c r="F3875" s="1" t="str">
        <f t="shared" si="240"/>
        <v>December</v>
      </c>
      <c r="G3875" s="1" t="str">
        <f t="shared" si="241"/>
        <v>2021</v>
      </c>
      <c r="H3875" s="1" t="str">
        <f t="shared" si="242"/>
        <v>Friday</v>
      </c>
      <c r="I3875" s="1" t="str">
        <f t="shared" si="243"/>
        <v>17</v>
      </c>
      <c r="J3875" t="s">
        <v>14</v>
      </c>
      <c r="K3875" t="s">
        <v>132</v>
      </c>
      <c r="L3875" t="s">
        <v>133</v>
      </c>
      <c r="M3875" t="s">
        <v>16</v>
      </c>
      <c r="N3875">
        <v>75</v>
      </c>
      <c r="O3875">
        <v>625</v>
      </c>
      <c r="P3875">
        <v>468750</v>
      </c>
      <c r="Q3875">
        <v>187500</v>
      </c>
      <c r="R3875">
        <v>0.4</v>
      </c>
      <c r="S3875" t="s">
        <v>23</v>
      </c>
      <c r="T3875" t="str">
        <f>IF(Table1[[#This Row],[Units Sold]]&gt; 700,"High Units","low Units")</f>
        <v>low Units</v>
      </c>
      <c r="U3875">
        <f>SUM(Table1[[#This Row],[Operating Profit]])/SUM(Table1[Operating Profit])*100</f>
        <v>5.6452927612997222E-2</v>
      </c>
      <c r="V3875">
        <f>SUM(Table1[[#This Row],[Price per Unit]]*Table1[[#This Row],[Units Sold]])</f>
        <v>46875</v>
      </c>
      <c r="W3875">
        <f>SUM(Table1[[#This Row],[Total Sales]]-Table1[[#This Row],[Operating Profit]])</f>
        <v>281250</v>
      </c>
      <c r="X3875">
        <f>SUM(Table1[[#This Row],[Total Sales]]-Table1[[#This Row],[Cost]])</f>
        <v>187500</v>
      </c>
      <c r="Y3875">
        <f>SUM(Table1[[#This Row],[profit/loss]])/SUM(Table1[profit/loss])</f>
        <v>5.6452927612997222E-4</v>
      </c>
    </row>
    <row r="3876" spans="1:25" x14ac:dyDescent="0.3">
      <c r="A3876" t="s">
        <v>13</v>
      </c>
      <c r="B3876" t="s">
        <v>23</v>
      </c>
      <c r="C3876">
        <v>1185732</v>
      </c>
      <c r="D3876" s="9">
        <v>44547</v>
      </c>
      <c r="E3876" s="8" t="str">
        <f>TEXT(Table1[[#This Row],[Invoice Date]],"dd-mm-yyyy")</f>
        <v>17-12-2021</v>
      </c>
      <c r="F3876" s="1" t="str">
        <f t="shared" si="240"/>
        <v>December</v>
      </c>
      <c r="G3876" s="1" t="str">
        <f t="shared" si="241"/>
        <v>2021</v>
      </c>
      <c r="H3876" s="1" t="str">
        <f t="shared" si="242"/>
        <v>Friday</v>
      </c>
      <c r="I3876" s="1" t="str">
        <f t="shared" si="243"/>
        <v>17</v>
      </c>
      <c r="J3876" t="s">
        <v>14</v>
      </c>
      <c r="K3876" t="s">
        <v>132</v>
      </c>
      <c r="L3876" t="s">
        <v>133</v>
      </c>
      <c r="M3876" t="s">
        <v>18</v>
      </c>
      <c r="N3876">
        <v>65</v>
      </c>
      <c r="O3876">
        <v>425</v>
      </c>
      <c r="P3876">
        <v>276250</v>
      </c>
      <c r="Q3876">
        <v>110500</v>
      </c>
      <c r="R3876">
        <v>0.4</v>
      </c>
      <c r="S3876" t="s">
        <v>23</v>
      </c>
      <c r="T3876" t="str">
        <f>IF(Table1[[#This Row],[Units Sold]]&gt; 700,"High Units","low Units")</f>
        <v>low Units</v>
      </c>
      <c r="U3876">
        <f>SUM(Table1[[#This Row],[Operating Profit]])/SUM(Table1[Operating Profit])*100</f>
        <v>3.3269592006593025E-2</v>
      </c>
      <c r="V3876">
        <f>SUM(Table1[[#This Row],[Price per Unit]]*Table1[[#This Row],[Units Sold]])</f>
        <v>27625</v>
      </c>
      <c r="W3876">
        <f>SUM(Table1[[#This Row],[Total Sales]]-Table1[[#This Row],[Operating Profit]])</f>
        <v>165750</v>
      </c>
      <c r="X3876">
        <f>SUM(Table1[[#This Row],[Total Sales]]-Table1[[#This Row],[Cost]])</f>
        <v>110500</v>
      </c>
      <c r="Y3876">
        <f>SUM(Table1[[#This Row],[profit/loss]])/SUM(Table1[profit/loss])</f>
        <v>3.3269592006593028E-4</v>
      </c>
    </row>
    <row r="3877" spans="1:25" x14ac:dyDescent="0.3">
      <c r="A3877" t="s">
        <v>13</v>
      </c>
      <c r="B3877" t="s">
        <v>23</v>
      </c>
      <c r="C3877">
        <v>1185732</v>
      </c>
      <c r="D3877" s="9">
        <v>44547</v>
      </c>
      <c r="E3877" s="8" t="str">
        <f>TEXT(Table1[[#This Row],[Invoice Date]],"dd-mm-yyyy")</f>
        <v>17-12-2021</v>
      </c>
      <c r="F3877" s="1" t="str">
        <f t="shared" si="240"/>
        <v>December</v>
      </c>
      <c r="G3877" s="1" t="str">
        <f t="shared" si="241"/>
        <v>2021</v>
      </c>
      <c r="H3877" s="1" t="str">
        <f t="shared" si="242"/>
        <v>Friday</v>
      </c>
      <c r="I3877" s="1" t="str">
        <f t="shared" si="243"/>
        <v>17</v>
      </c>
      <c r="J3877" t="s">
        <v>14</v>
      </c>
      <c r="K3877" t="s">
        <v>132</v>
      </c>
      <c r="L3877" t="s">
        <v>133</v>
      </c>
      <c r="M3877" t="s">
        <v>19</v>
      </c>
      <c r="N3877">
        <v>65</v>
      </c>
      <c r="O3877">
        <v>400</v>
      </c>
      <c r="P3877">
        <v>260000</v>
      </c>
      <c r="Q3877">
        <v>78000</v>
      </c>
      <c r="R3877">
        <v>0.3</v>
      </c>
      <c r="S3877" t="s">
        <v>23</v>
      </c>
      <c r="T3877" t="str">
        <f>IF(Table1[[#This Row],[Units Sold]]&gt; 700,"High Units","low Units")</f>
        <v>low Units</v>
      </c>
      <c r="U3877">
        <f>SUM(Table1[[#This Row],[Operating Profit]])/SUM(Table1[Operating Profit])*100</f>
        <v>2.3484417887006843E-2</v>
      </c>
      <c r="V3877">
        <f>SUM(Table1[[#This Row],[Price per Unit]]*Table1[[#This Row],[Units Sold]])</f>
        <v>26000</v>
      </c>
      <c r="W3877">
        <f>SUM(Table1[[#This Row],[Total Sales]]-Table1[[#This Row],[Operating Profit]])</f>
        <v>182000</v>
      </c>
      <c r="X3877">
        <f>SUM(Table1[[#This Row],[Total Sales]]-Table1[[#This Row],[Cost]])</f>
        <v>78000</v>
      </c>
      <c r="Y3877">
        <f>SUM(Table1[[#This Row],[profit/loss]])/SUM(Table1[profit/loss])</f>
        <v>2.3484417887006842E-4</v>
      </c>
    </row>
    <row r="3878" spans="1:25" x14ac:dyDescent="0.3">
      <c r="A3878" t="s">
        <v>13</v>
      </c>
      <c r="B3878" t="s">
        <v>23</v>
      </c>
      <c r="C3878">
        <v>1185732</v>
      </c>
      <c r="D3878" s="9">
        <v>44547</v>
      </c>
      <c r="E3878" s="8" t="str">
        <f>TEXT(Table1[[#This Row],[Invoice Date]],"dd-mm-yyyy")</f>
        <v>17-12-2021</v>
      </c>
      <c r="F3878" s="1" t="str">
        <f t="shared" si="240"/>
        <v>December</v>
      </c>
      <c r="G3878" s="1" t="str">
        <f t="shared" si="241"/>
        <v>2021</v>
      </c>
      <c r="H3878" s="1" t="str">
        <f t="shared" si="242"/>
        <v>Friday</v>
      </c>
      <c r="I3878" s="1" t="str">
        <f t="shared" si="243"/>
        <v>17</v>
      </c>
      <c r="J3878" t="s">
        <v>14</v>
      </c>
      <c r="K3878" t="s">
        <v>132</v>
      </c>
      <c r="L3878" t="s">
        <v>133</v>
      </c>
      <c r="M3878" t="s">
        <v>20</v>
      </c>
      <c r="N3878">
        <v>65</v>
      </c>
      <c r="O3878">
        <v>350</v>
      </c>
      <c r="P3878">
        <v>227500</v>
      </c>
      <c r="Q3878">
        <v>68250</v>
      </c>
      <c r="R3878">
        <v>0.3</v>
      </c>
      <c r="S3878" t="s">
        <v>23</v>
      </c>
      <c r="T3878" t="str">
        <f>IF(Table1[[#This Row],[Units Sold]]&gt; 700,"High Units","low Units")</f>
        <v>low Units</v>
      </c>
      <c r="U3878">
        <f>SUM(Table1[[#This Row],[Operating Profit]])/SUM(Table1[Operating Profit])*100</f>
        <v>2.0548865651130985E-2</v>
      </c>
      <c r="V3878">
        <f>SUM(Table1[[#This Row],[Price per Unit]]*Table1[[#This Row],[Units Sold]])</f>
        <v>22750</v>
      </c>
      <c r="W3878">
        <f>SUM(Table1[[#This Row],[Total Sales]]-Table1[[#This Row],[Operating Profit]])</f>
        <v>159250</v>
      </c>
      <c r="X3878">
        <f>SUM(Table1[[#This Row],[Total Sales]]-Table1[[#This Row],[Cost]])</f>
        <v>68250</v>
      </c>
      <c r="Y3878">
        <f>SUM(Table1[[#This Row],[profit/loss]])/SUM(Table1[profit/loss])</f>
        <v>2.0548865651130987E-4</v>
      </c>
    </row>
    <row r="3879" spans="1:25" x14ac:dyDescent="0.3">
      <c r="A3879" t="s">
        <v>13</v>
      </c>
      <c r="B3879" t="s">
        <v>23</v>
      </c>
      <c r="C3879">
        <v>1185732</v>
      </c>
      <c r="D3879" s="9">
        <v>44547</v>
      </c>
      <c r="E3879" s="8" t="str">
        <f>TEXT(Table1[[#This Row],[Invoice Date]],"dd-mm-yyyy")</f>
        <v>17-12-2021</v>
      </c>
      <c r="F3879" s="1" t="str">
        <f t="shared" si="240"/>
        <v>December</v>
      </c>
      <c r="G3879" s="1" t="str">
        <f t="shared" si="241"/>
        <v>2021</v>
      </c>
      <c r="H3879" s="1" t="str">
        <f t="shared" si="242"/>
        <v>Friday</v>
      </c>
      <c r="I3879" s="1" t="str">
        <f t="shared" si="243"/>
        <v>17</v>
      </c>
      <c r="J3879" t="s">
        <v>14</v>
      </c>
      <c r="K3879" t="s">
        <v>132</v>
      </c>
      <c r="L3879" t="s">
        <v>133</v>
      </c>
      <c r="M3879" t="s">
        <v>21</v>
      </c>
      <c r="N3879">
        <v>75</v>
      </c>
      <c r="O3879">
        <v>350</v>
      </c>
      <c r="P3879">
        <v>262500</v>
      </c>
      <c r="Q3879">
        <v>78750</v>
      </c>
      <c r="R3879">
        <v>0.3</v>
      </c>
      <c r="S3879" t="s">
        <v>23</v>
      </c>
      <c r="T3879" t="str">
        <f>IF(Table1[[#This Row],[Units Sold]]&gt; 700,"High Units","low Units")</f>
        <v>low Units</v>
      </c>
      <c r="U3879">
        <f>SUM(Table1[[#This Row],[Operating Profit]])/SUM(Table1[Operating Profit])*100</f>
        <v>2.3710229597458832E-2</v>
      </c>
      <c r="V3879">
        <f>SUM(Table1[[#This Row],[Price per Unit]]*Table1[[#This Row],[Units Sold]])</f>
        <v>26250</v>
      </c>
      <c r="W3879">
        <f>SUM(Table1[[#This Row],[Total Sales]]-Table1[[#This Row],[Operating Profit]])</f>
        <v>183750</v>
      </c>
      <c r="X3879">
        <f>SUM(Table1[[#This Row],[Total Sales]]-Table1[[#This Row],[Cost]])</f>
        <v>78750</v>
      </c>
      <c r="Y3879">
        <f>SUM(Table1[[#This Row],[profit/loss]])/SUM(Table1[profit/loss])</f>
        <v>2.3710229597458831E-4</v>
      </c>
    </row>
    <row r="3880" spans="1:25" x14ac:dyDescent="0.3">
      <c r="A3880" t="s">
        <v>13</v>
      </c>
      <c r="B3880" t="s">
        <v>23</v>
      </c>
      <c r="C3880">
        <v>1185732</v>
      </c>
      <c r="D3880" s="9">
        <v>44547</v>
      </c>
      <c r="E3880" s="8" t="str">
        <f>TEXT(Table1[[#This Row],[Invoice Date]],"dd-mm-yyyy")</f>
        <v>17-12-2021</v>
      </c>
      <c r="F3880" s="1" t="str">
        <f t="shared" si="240"/>
        <v>December</v>
      </c>
      <c r="G3880" s="1" t="str">
        <f t="shared" si="241"/>
        <v>2021</v>
      </c>
      <c r="H3880" s="1" t="str">
        <f t="shared" si="242"/>
        <v>Friday</v>
      </c>
      <c r="I3880" s="1" t="str">
        <f t="shared" si="243"/>
        <v>17</v>
      </c>
      <c r="J3880" t="s">
        <v>14</v>
      </c>
      <c r="K3880" t="s">
        <v>132</v>
      </c>
      <c r="L3880" t="s">
        <v>133</v>
      </c>
      <c r="M3880" t="s">
        <v>22</v>
      </c>
      <c r="N3880">
        <v>80</v>
      </c>
      <c r="O3880">
        <v>450</v>
      </c>
      <c r="P3880">
        <v>360000</v>
      </c>
      <c r="Q3880">
        <v>126000</v>
      </c>
      <c r="R3880">
        <v>0.35</v>
      </c>
      <c r="S3880" t="s">
        <v>23</v>
      </c>
      <c r="T3880" t="str">
        <f>IF(Table1[[#This Row],[Units Sold]]&gt; 700,"High Units","low Units")</f>
        <v>low Units</v>
      </c>
      <c r="U3880">
        <f>SUM(Table1[[#This Row],[Operating Profit]])/SUM(Table1[Operating Profit])*100</f>
        <v>3.7936367355934128E-2</v>
      </c>
      <c r="V3880">
        <f>SUM(Table1[[#This Row],[Price per Unit]]*Table1[[#This Row],[Units Sold]])</f>
        <v>36000</v>
      </c>
      <c r="W3880">
        <f>SUM(Table1[[#This Row],[Total Sales]]-Table1[[#This Row],[Operating Profit]])</f>
        <v>234000</v>
      </c>
      <c r="X3880">
        <f>SUM(Table1[[#This Row],[Total Sales]]-Table1[[#This Row],[Cost]])</f>
        <v>126000</v>
      </c>
      <c r="Y3880">
        <f>SUM(Table1[[#This Row],[profit/loss]])/SUM(Table1[profit/loss])</f>
        <v>3.793636735593413E-4</v>
      </c>
    </row>
    <row r="3881" spans="1:25" x14ac:dyDescent="0.3">
      <c r="A3881" t="s">
        <v>13</v>
      </c>
      <c r="B3881" t="s">
        <v>23</v>
      </c>
      <c r="C3881">
        <v>1185732</v>
      </c>
      <c r="D3881" s="9">
        <v>44220</v>
      </c>
      <c r="E3881" s="8" t="str">
        <f>TEXT(Table1[[#This Row],[Invoice Date]],"dd-mm-yyyy")</f>
        <v>24-01-2021</v>
      </c>
      <c r="F3881" s="1" t="str">
        <f t="shared" si="240"/>
        <v>January</v>
      </c>
      <c r="G3881" s="1" t="str">
        <f t="shared" si="241"/>
        <v>2021</v>
      </c>
      <c r="H3881" s="1" t="str">
        <f t="shared" si="242"/>
        <v>Sunday</v>
      </c>
      <c r="I3881" s="1" t="str">
        <f t="shared" si="243"/>
        <v>24</v>
      </c>
      <c r="J3881" t="s">
        <v>14</v>
      </c>
      <c r="K3881" t="s">
        <v>132</v>
      </c>
      <c r="L3881" t="s">
        <v>133</v>
      </c>
      <c r="M3881" t="s">
        <v>16</v>
      </c>
      <c r="N3881">
        <v>55</v>
      </c>
      <c r="O3881">
        <v>500</v>
      </c>
      <c r="P3881">
        <v>275000</v>
      </c>
      <c r="Q3881">
        <v>96250</v>
      </c>
      <c r="R3881">
        <v>0.35</v>
      </c>
      <c r="S3881" t="s">
        <v>23</v>
      </c>
      <c r="T3881" t="str">
        <f>IF(Table1[[#This Row],[Units Sold]]&gt; 700,"High Units","low Units")</f>
        <v>low Units</v>
      </c>
      <c r="U3881">
        <f>SUM(Table1[[#This Row],[Operating Profit]])/SUM(Table1[Operating Profit])*100</f>
        <v>2.8979169508005241E-2</v>
      </c>
      <c r="V3881">
        <f>SUM(Table1[[#This Row],[Price per Unit]]*Table1[[#This Row],[Units Sold]])</f>
        <v>27500</v>
      </c>
      <c r="W3881">
        <f>SUM(Table1[[#This Row],[Total Sales]]-Table1[[#This Row],[Operating Profit]])</f>
        <v>178750</v>
      </c>
      <c r="X3881">
        <f>SUM(Table1[[#This Row],[Total Sales]]-Table1[[#This Row],[Cost]])</f>
        <v>96250</v>
      </c>
      <c r="Y3881">
        <f>SUM(Table1[[#This Row],[profit/loss]])/SUM(Table1[profit/loss])</f>
        <v>2.897916950800524E-4</v>
      </c>
    </row>
    <row r="3882" spans="1:25" x14ac:dyDescent="0.3">
      <c r="A3882" t="s">
        <v>13</v>
      </c>
      <c r="B3882" t="s">
        <v>23</v>
      </c>
      <c r="C3882">
        <v>1185732</v>
      </c>
      <c r="D3882" s="9">
        <v>44220</v>
      </c>
      <c r="E3882" s="8" t="str">
        <f>TEXT(Table1[[#This Row],[Invoice Date]],"dd-mm-yyyy")</f>
        <v>24-01-2021</v>
      </c>
      <c r="F3882" s="1" t="str">
        <f t="shared" si="240"/>
        <v>January</v>
      </c>
      <c r="G3882" s="1" t="str">
        <f t="shared" si="241"/>
        <v>2021</v>
      </c>
      <c r="H3882" s="1" t="str">
        <f t="shared" si="242"/>
        <v>Sunday</v>
      </c>
      <c r="I3882" s="1" t="str">
        <f t="shared" si="243"/>
        <v>24</v>
      </c>
      <c r="J3882" t="s">
        <v>14</v>
      </c>
      <c r="K3882" t="s">
        <v>132</v>
      </c>
      <c r="L3882" t="s">
        <v>133</v>
      </c>
      <c r="M3882" t="s">
        <v>18</v>
      </c>
      <c r="N3882">
        <v>55</v>
      </c>
      <c r="O3882">
        <v>300</v>
      </c>
      <c r="P3882">
        <v>165000</v>
      </c>
      <c r="Q3882">
        <v>57750</v>
      </c>
      <c r="R3882">
        <v>0.35</v>
      </c>
      <c r="S3882" t="s">
        <v>23</v>
      </c>
      <c r="T3882" t="str">
        <f>IF(Table1[[#This Row],[Units Sold]]&gt; 700,"High Units","low Units")</f>
        <v>low Units</v>
      </c>
      <c r="U3882">
        <f>SUM(Table1[[#This Row],[Operating Profit]])/SUM(Table1[Operating Profit])*100</f>
        <v>1.7387501704803143E-2</v>
      </c>
      <c r="V3882">
        <f>SUM(Table1[[#This Row],[Price per Unit]]*Table1[[#This Row],[Units Sold]])</f>
        <v>16500</v>
      </c>
      <c r="W3882">
        <f>SUM(Table1[[#This Row],[Total Sales]]-Table1[[#This Row],[Operating Profit]])</f>
        <v>107250</v>
      </c>
      <c r="X3882">
        <f>SUM(Table1[[#This Row],[Total Sales]]-Table1[[#This Row],[Cost]])</f>
        <v>57750</v>
      </c>
      <c r="Y3882">
        <f>SUM(Table1[[#This Row],[profit/loss]])/SUM(Table1[profit/loss])</f>
        <v>1.7387501704803143E-4</v>
      </c>
    </row>
    <row r="3883" spans="1:25" x14ac:dyDescent="0.3">
      <c r="A3883" t="s">
        <v>13</v>
      </c>
      <c r="B3883" t="s">
        <v>23</v>
      </c>
      <c r="C3883">
        <v>1185732</v>
      </c>
      <c r="D3883" s="9">
        <v>44220</v>
      </c>
      <c r="E3883" s="8" t="str">
        <f>TEXT(Table1[[#This Row],[Invoice Date]],"dd-mm-yyyy")</f>
        <v>24-01-2021</v>
      </c>
      <c r="F3883" s="1" t="str">
        <f t="shared" si="240"/>
        <v>January</v>
      </c>
      <c r="G3883" s="1" t="str">
        <f t="shared" si="241"/>
        <v>2021</v>
      </c>
      <c r="H3883" s="1" t="str">
        <f t="shared" si="242"/>
        <v>Sunday</v>
      </c>
      <c r="I3883" s="1" t="str">
        <f t="shared" si="243"/>
        <v>24</v>
      </c>
      <c r="J3883" t="s">
        <v>14</v>
      </c>
      <c r="K3883" t="s">
        <v>132</v>
      </c>
      <c r="L3883" t="s">
        <v>133</v>
      </c>
      <c r="M3883" t="s">
        <v>19</v>
      </c>
      <c r="N3883">
        <v>45</v>
      </c>
      <c r="O3883">
        <v>300</v>
      </c>
      <c r="P3883">
        <v>135000</v>
      </c>
      <c r="Q3883">
        <v>33750</v>
      </c>
      <c r="R3883">
        <v>0.25</v>
      </c>
      <c r="S3883" t="s">
        <v>23</v>
      </c>
      <c r="T3883" t="str">
        <f>IF(Table1[[#This Row],[Units Sold]]&gt; 700,"High Units","low Units")</f>
        <v>low Units</v>
      </c>
      <c r="U3883">
        <f>SUM(Table1[[#This Row],[Operating Profit]])/SUM(Table1[Operating Profit])*100</f>
        <v>1.0161526970339499E-2</v>
      </c>
      <c r="V3883">
        <f>SUM(Table1[[#This Row],[Price per Unit]]*Table1[[#This Row],[Units Sold]])</f>
        <v>13500</v>
      </c>
      <c r="W3883">
        <f>SUM(Table1[[#This Row],[Total Sales]]-Table1[[#This Row],[Operating Profit]])</f>
        <v>101250</v>
      </c>
      <c r="X3883">
        <f>SUM(Table1[[#This Row],[Total Sales]]-Table1[[#This Row],[Cost]])</f>
        <v>33750</v>
      </c>
      <c r="Y3883">
        <f>SUM(Table1[[#This Row],[profit/loss]])/SUM(Table1[profit/loss])</f>
        <v>1.0161526970339499E-4</v>
      </c>
    </row>
    <row r="3884" spans="1:25" x14ac:dyDescent="0.3">
      <c r="A3884" t="s">
        <v>13</v>
      </c>
      <c r="B3884" t="s">
        <v>23</v>
      </c>
      <c r="C3884">
        <v>1185732</v>
      </c>
      <c r="D3884" s="9">
        <v>44220</v>
      </c>
      <c r="E3884" s="8" t="str">
        <f>TEXT(Table1[[#This Row],[Invoice Date]],"dd-mm-yyyy")</f>
        <v>24-01-2021</v>
      </c>
      <c r="F3884" s="1" t="str">
        <f t="shared" si="240"/>
        <v>January</v>
      </c>
      <c r="G3884" s="1" t="str">
        <f t="shared" si="241"/>
        <v>2021</v>
      </c>
      <c r="H3884" s="1" t="str">
        <f t="shared" si="242"/>
        <v>Sunday</v>
      </c>
      <c r="I3884" s="1" t="str">
        <f t="shared" si="243"/>
        <v>24</v>
      </c>
      <c r="J3884" t="s">
        <v>14</v>
      </c>
      <c r="K3884" t="s">
        <v>132</v>
      </c>
      <c r="L3884" t="s">
        <v>133</v>
      </c>
      <c r="M3884" t="s">
        <v>20</v>
      </c>
      <c r="N3884">
        <v>50</v>
      </c>
      <c r="O3884">
        <v>150</v>
      </c>
      <c r="P3884">
        <v>75000</v>
      </c>
      <c r="Q3884">
        <v>18750</v>
      </c>
      <c r="R3884">
        <v>0.25</v>
      </c>
      <c r="S3884" t="s">
        <v>23</v>
      </c>
      <c r="T3884" t="str">
        <f>IF(Table1[[#This Row],[Units Sold]]&gt; 700,"High Units","low Units")</f>
        <v>low Units</v>
      </c>
      <c r="U3884">
        <f>SUM(Table1[[#This Row],[Operating Profit]])/SUM(Table1[Operating Profit])*100</f>
        <v>5.6452927612997217E-3</v>
      </c>
      <c r="V3884">
        <f>SUM(Table1[[#This Row],[Price per Unit]]*Table1[[#This Row],[Units Sold]])</f>
        <v>7500</v>
      </c>
      <c r="W3884">
        <f>SUM(Table1[[#This Row],[Total Sales]]-Table1[[#This Row],[Operating Profit]])</f>
        <v>56250</v>
      </c>
      <c r="X3884">
        <f>SUM(Table1[[#This Row],[Total Sales]]-Table1[[#This Row],[Cost]])</f>
        <v>18750</v>
      </c>
      <c r="Y3884">
        <f>SUM(Table1[[#This Row],[profit/loss]])/SUM(Table1[profit/loss])</f>
        <v>5.6452927612997219E-5</v>
      </c>
    </row>
    <row r="3885" spans="1:25" x14ac:dyDescent="0.3">
      <c r="A3885" t="s">
        <v>13</v>
      </c>
      <c r="B3885" t="s">
        <v>23</v>
      </c>
      <c r="C3885">
        <v>1185732</v>
      </c>
      <c r="D3885" s="9">
        <v>44220</v>
      </c>
      <c r="E3885" s="8" t="str">
        <f>TEXT(Table1[[#This Row],[Invoice Date]],"dd-mm-yyyy")</f>
        <v>24-01-2021</v>
      </c>
      <c r="F3885" s="1" t="str">
        <f t="shared" si="240"/>
        <v>January</v>
      </c>
      <c r="G3885" s="1" t="str">
        <f t="shared" si="241"/>
        <v>2021</v>
      </c>
      <c r="H3885" s="1" t="str">
        <f t="shared" si="242"/>
        <v>Sunday</v>
      </c>
      <c r="I3885" s="1" t="str">
        <f t="shared" si="243"/>
        <v>24</v>
      </c>
      <c r="J3885" t="s">
        <v>14</v>
      </c>
      <c r="K3885" t="s">
        <v>132</v>
      </c>
      <c r="L3885" t="s">
        <v>133</v>
      </c>
      <c r="M3885" t="s">
        <v>21</v>
      </c>
      <c r="N3885">
        <v>65</v>
      </c>
      <c r="O3885">
        <v>200</v>
      </c>
      <c r="P3885">
        <v>130000</v>
      </c>
      <c r="Q3885">
        <v>32500</v>
      </c>
      <c r="R3885">
        <v>0.25</v>
      </c>
      <c r="S3885" t="s">
        <v>23</v>
      </c>
      <c r="T3885" t="str">
        <f>IF(Table1[[#This Row],[Units Sold]]&gt; 700,"High Units","low Units")</f>
        <v>low Units</v>
      </c>
      <c r="U3885">
        <f>SUM(Table1[[#This Row],[Operating Profit]])/SUM(Table1[Operating Profit])*100</f>
        <v>9.7851741195861836E-3</v>
      </c>
      <c r="V3885">
        <f>SUM(Table1[[#This Row],[Price per Unit]]*Table1[[#This Row],[Units Sold]])</f>
        <v>13000</v>
      </c>
      <c r="W3885">
        <f>SUM(Table1[[#This Row],[Total Sales]]-Table1[[#This Row],[Operating Profit]])</f>
        <v>97500</v>
      </c>
      <c r="X3885">
        <f>SUM(Table1[[#This Row],[Total Sales]]-Table1[[#This Row],[Cost]])</f>
        <v>32500</v>
      </c>
      <c r="Y3885">
        <f>SUM(Table1[[#This Row],[profit/loss]])/SUM(Table1[profit/loss])</f>
        <v>9.7851741195861843E-5</v>
      </c>
    </row>
    <row r="3886" spans="1:25" x14ac:dyDescent="0.3">
      <c r="A3886" t="s">
        <v>13</v>
      </c>
      <c r="B3886" t="s">
        <v>23</v>
      </c>
      <c r="C3886">
        <v>1185732</v>
      </c>
      <c r="D3886" s="9">
        <v>44220</v>
      </c>
      <c r="E3886" s="8" t="str">
        <f>TEXT(Table1[[#This Row],[Invoice Date]],"dd-mm-yyyy")</f>
        <v>24-01-2021</v>
      </c>
      <c r="F3886" s="1" t="str">
        <f t="shared" si="240"/>
        <v>January</v>
      </c>
      <c r="G3886" s="1" t="str">
        <f t="shared" si="241"/>
        <v>2021</v>
      </c>
      <c r="H3886" s="1" t="str">
        <f t="shared" si="242"/>
        <v>Sunday</v>
      </c>
      <c r="I3886" s="1" t="str">
        <f t="shared" si="243"/>
        <v>24</v>
      </c>
      <c r="J3886" t="s">
        <v>14</v>
      </c>
      <c r="K3886" t="s">
        <v>132</v>
      </c>
      <c r="L3886" t="s">
        <v>133</v>
      </c>
      <c r="M3886" t="s">
        <v>22</v>
      </c>
      <c r="N3886">
        <v>55</v>
      </c>
      <c r="O3886">
        <v>300</v>
      </c>
      <c r="P3886">
        <v>165000</v>
      </c>
      <c r="Q3886">
        <v>49500</v>
      </c>
      <c r="R3886">
        <v>0.3</v>
      </c>
      <c r="S3886" t="s">
        <v>23</v>
      </c>
      <c r="T3886" t="str">
        <f>IF(Table1[[#This Row],[Units Sold]]&gt; 700,"High Units","low Units")</f>
        <v>low Units</v>
      </c>
      <c r="U3886">
        <f>SUM(Table1[[#This Row],[Operating Profit]])/SUM(Table1[Operating Profit])*100</f>
        <v>1.4903572889831266E-2</v>
      </c>
      <c r="V3886">
        <f>SUM(Table1[[#This Row],[Price per Unit]]*Table1[[#This Row],[Units Sold]])</f>
        <v>16500</v>
      </c>
      <c r="W3886">
        <f>SUM(Table1[[#This Row],[Total Sales]]-Table1[[#This Row],[Operating Profit]])</f>
        <v>115500</v>
      </c>
      <c r="X3886">
        <f>SUM(Table1[[#This Row],[Total Sales]]-Table1[[#This Row],[Cost]])</f>
        <v>49500</v>
      </c>
      <c r="Y3886">
        <f>SUM(Table1[[#This Row],[profit/loss]])/SUM(Table1[profit/loss])</f>
        <v>1.4903572889831266E-4</v>
      </c>
    </row>
    <row r="3887" spans="1:25" x14ac:dyDescent="0.3">
      <c r="A3887" t="s">
        <v>13</v>
      </c>
      <c r="B3887" t="s">
        <v>23</v>
      </c>
      <c r="C3887">
        <v>1185732</v>
      </c>
      <c r="D3887" s="9">
        <v>44249</v>
      </c>
      <c r="E3887" s="8" t="str">
        <f>TEXT(Table1[[#This Row],[Invoice Date]],"dd-mm-yyyy")</f>
        <v>22-02-2021</v>
      </c>
      <c r="F3887" s="1" t="str">
        <f t="shared" si="240"/>
        <v>February</v>
      </c>
      <c r="G3887" s="1" t="str">
        <f t="shared" si="241"/>
        <v>2021</v>
      </c>
      <c r="H3887" s="1" t="str">
        <f t="shared" si="242"/>
        <v>Monday</v>
      </c>
      <c r="I3887" s="1" t="str">
        <f t="shared" si="243"/>
        <v>22</v>
      </c>
      <c r="J3887" t="s">
        <v>14</v>
      </c>
      <c r="K3887" t="s">
        <v>132</v>
      </c>
      <c r="L3887" t="s">
        <v>133</v>
      </c>
      <c r="M3887" t="s">
        <v>16</v>
      </c>
      <c r="N3887">
        <v>55</v>
      </c>
      <c r="O3887">
        <v>575</v>
      </c>
      <c r="P3887">
        <v>316250</v>
      </c>
      <c r="Q3887">
        <v>110688</v>
      </c>
      <c r="R3887">
        <v>0.35</v>
      </c>
      <c r="S3887" t="s">
        <v>23</v>
      </c>
      <c r="T3887" t="str">
        <f>IF(Table1[[#This Row],[Units Sold]]&gt; 700,"High Units","low Units")</f>
        <v>low Units</v>
      </c>
      <c r="U3887">
        <f>SUM(Table1[[#This Row],[Operating Profit]])/SUM(Table1[Operating Profit])*100</f>
        <v>3.3326195475346328E-2</v>
      </c>
      <c r="V3887">
        <f>SUM(Table1[[#This Row],[Price per Unit]]*Table1[[#This Row],[Units Sold]])</f>
        <v>31625</v>
      </c>
      <c r="W3887">
        <f>SUM(Table1[[#This Row],[Total Sales]]-Table1[[#This Row],[Operating Profit]])</f>
        <v>205562</v>
      </c>
      <c r="X3887">
        <f>SUM(Table1[[#This Row],[Total Sales]]-Table1[[#This Row],[Cost]])</f>
        <v>110688</v>
      </c>
      <c r="Y3887">
        <f>SUM(Table1[[#This Row],[profit/loss]])/SUM(Table1[profit/loss])</f>
        <v>3.3326195475346325E-4</v>
      </c>
    </row>
    <row r="3888" spans="1:25" x14ac:dyDescent="0.3">
      <c r="A3888" t="s">
        <v>13</v>
      </c>
      <c r="B3888" t="s">
        <v>23</v>
      </c>
      <c r="C3888">
        <v>1185732</v>
      </c>
      <c r="D3888" s="9">
        <v>44249</v>
      </c>
      <c r="E3888" s="8" t="str">
        <f>TEXT(Table1[[#This Row],[Invoice Date]],"dd-mm-yyyy")</f>
        <v>22-02-2021</v>
      </c>
      <c r="F3888" s="1" t="str">
        <f t="shared" si="240"/>
        <v>February</v>
      </c>
      <c r="G3888" s="1" t="str">
        <f t="shared" si="241"/>
        <v>2021</v>
      </c>
      <c r="H3888" s="1" t="str">
        <f t="shared" si="242"/>
        <v>Monday</v>
      </c>
      <c r="I3888" s="1" t="str">
        <f t="shared" si="243"/>
        <v>22</v>
      </c>
      <c r="J3888" t="s">
        <v>14</v>
      </c>
      <c r="K3888" t="s">
        <v>132</v>
      </c>
      <c r="L3888" t="s">
        <v>133</v>
      </c>
      <c r="M3888" t="s">
        <v>18</v>
      </c>
      <c r="N3888">
        <v>55</v>
      </c>
      <c r="O3888">
        <v>225</v>
      </c>
      <c r="P3888">
        <v>123750</v>
      </c>
      <c r="Q3888">
        <v>43313</v>
      </c>
      <c r="R3888">
        <v>0.35</v>
      </c>
      <c r="S3888" t="s">
        <v>23</v>
      </c>
      <c r="T3888" t="str">
        <f>IF(Table1[[#This Row],[Units Sold]]&gt; 700,"High Units","low Units")</f>
        <v>low Units</v>
      </c>
      <c r="U3888">
        <f>SUM(Table1[[#This Row],[Operating Profit]])/SUM(Table1[Operating Profit])*100</f>
        <v>1.304077681974266E-2</v>
      </c>
      <c r="V3888">
        <f>SUM(Table1[[#This Row],[Price per Unit]]*Table1[[#This Row],[Units Sold]])</f>
        <v>12375</v>
      </c>
      <c r="W3888">
        <f>SUM(Table1[[#This Row],[Total Sales]]-Table1[[#This Row],[Operating Profit]])</f>
        <v>80437</v>
      </c>
      <c r="X3888">
        <f>SUM(Table1[[#This Row],[Total Sales]]-Table1[[#This Row],[Cost]])</f>
        <v>43313</v>
      </c>
      <c r="Y3888">
        <f>SUM(Table1[[#This Row],[profit/loss]])/SUM(Table1[profit/loss])</f>
        <v>1.304077681974266E-4</v>
      </c>
    </row>
    <row r="3889" spans="1:25" x14ac:dyDescent="0.3">
      <c r="A3889" t="s">
        <v>13</v>
      </c>
      <c r="B3889" t="s">
        <v>23</v>
      </c>
      <c r="C3889">
        <v>1185732</v>
      </c>
      <c r="D3889" s="9">
        <v>44249</v>
      </c>
      <c r="E3889" s="8" t="str">
        <f>TEXT(Table1[[#This Row],[Invoice Date]],"dd-mm-yyyy")</f>
        <v>22-02-2021</v>
      </c>
      <c r="F3889" s="1" t="str">
        <f t="shared" si="240"/>
        <v>February</v>
      </c>
      <c r="G3889" s="1" t="str">
        <f t="shared" si="241"/>
        <v>2021</v>
      </c>
      <c r="H3889" s="1" t="str">
        <f t="shared" si="242"/>
        <v>Monday</v>
      </c>
      <c r="I3889" s="1" t="str">
        <f t="shared" si="243"/>
        <v>22</v>
      </c>
      <c r="J3889" t="s">
        <v>14</v>
      </c>
      <c r="K3889" t="s">
        <v>132</v>
      </c>
      <c r="L3889" t="s">
        <v>133</v>
      </c>
      <c r="M3889" t="s">
        <v>19</v>
      </c>
      <c r="N3889">
        <v>45</v>
      </c>
      <c r="O3889">
        <v>275</v>
      </c>
      <c r="P3889">
        <v>123750</v>
      </c>
      <c r="Q3889">
        <v>30938</v>
      </c>
      <c r="R3889">
        <v>0.25</v>
      </c>
      <c r="S3889" t="s">
        <v>23</v>
      </c>
      <c r="T3889" t="str">
        <f>IF(Table1[[#This Row],[Units Sold]]&gt; 700,"High Units","low Units")</f>
        <v>low Units</v>
      </c>
      <c r="U3889">
        <f>SUM(Table1[[#This Row],[Operating Profit]])/SUM(Table1[Operating Profit])*100</f>
        <v>9.3148835972848426E-3</v>
      </c>
      <c r="V3889">
        <f>SUM(Table1[[#This Row],[Price per Unit]]*Table1[[#This Row],[Units Sold]])</f>
        <v>12375</v>
      </c>
      <c r="W3889">
        <f>SUM(Table1[[#This Row],[Total Sales]]-Table1[[#This Row],[Operating Profit]])</f>
        <v>92812</v>
      </c>
      <c r="X3889">
        <f>SUM(Table1[[#This Row],[Total Sales]]-Table1[[#This Row],[Cost]])</f>
        <v>30938</v>
      </c>
      <c r="Y3889">
        <f>SUM(Table1[[#This Row],[profit/loss]])/SUM(Table1[profit/loss])</f>
        <v>9.3148835972848423E-5</v>
      </c>
    </row>
    <row r="3890" spans="1:25" x14ac:dyDescent="0.3">
      <c r="A3890" t="s">
        <v>13</v>
      </c>
      <c r="B3890" t="s">
        <v>82</v>
      </c>
      <c r="C3890">
        <v>1185732</v>
      </c>
      <c r="D3890" s="9">
        <v>43831</v>
      </c>
      <c r="E3890" s="8" t="str">
        <f>TEXT(Table1[[#This Row],[Invoice Date]],"dd-mm-yyyy")</f>
        <v>01-01-2020</v>
      </c>
      <c r="F3890" s="1" t="str">
        <f t="shared" si="240"/>
        <v>January</v>
      </c>
      <c r="G3890" s="1" t="str">
        <f t="shared" si="241"/>
        <v>2020</v>
      </c>
      <c r="H3890" s="1" t="str">
        <f t="shared" si="242"/>
        <v>Wednesday</v>
      </c>
      <c r="I3890" s="1" t="str">
        <f t="shared" si="243"/>
        <v>01</v>
      </c>
      <c r="J3890" t="s">
        <v>14</v>
      </c>
      <c r="K3890" t="s">
        <v>15</v>
      </c>
      <c r="L3890" t="s">
        <v>15</v>
      </c>
      <c r="M3890" t="s">
        <v>16</v>
      </c>
      <c r="N3890">
        <v>47</v>
      </c>
      <c r="O3890">
        <v>336</v>
      </c>
      <c r="P3890">
        <v>15792</v>
      </c>
      <c r="Q3890">
        <v>9633</v>
      </c>
      <c r="R3890">
        <v>0.61</v>
      </c>
      <c r="S3890" t="s">
        <v>82</v>
      </c>
      <c r="T3890" t="str">
        <f>IF(Table1[[#This Row],[Units Sold]]&gt; 700,"High Units","low Units")</f>
        <v>low Units</v>
      </c>
      <c r="U3890">
        <f>SUM(Table1[[#This Row],[Operating Profit]])/SUM(Table1[Operating Profit])*100</f>
        <v>2.9003256090453454E-3</v>
      </c>
      <c r="V3890">
        <f>SUM(Table1[[#This Row],[Price per Unit]]*Table1[[#This Row],[Units Sold]])</f>
        <v>15792</v>
      </c>
      <c r="W3890">
        <f>SUM(Table1[[#This Row],[Total Sales]]-Table1[[#This Row],[Operating Profit]])</f>
        <v>6159</v>
      </c>
      <c r="X3890">
        <f>SUM(Table1[[#This Row],[Total Sales]]-Table1[[#This Row],[Cost]])</f>
        <v>9633</v>
      </c>
      <c r="Y3890">
        <f>SUM(Table1[[#This Row],[profit/loss]])/SUM(Table1[profit/loss])</f>
        <v>2.9003256090453453E-5</v>
      </c>
    </row>
    <row r="3891" spans="1:25" x14ac:dyDescent="0.3">
      <c r="A3891" t="s">
        <v>13</v>
      </c>
      <c r="B3891" t="s">
        <v>82</v>
      </c>
      <c r="C3891">
        <v>1185732</v>
      </c>
      <c r="D3891" s="9">
        <v>43832</v>
      </c>
      <c r="E3891" s="8" t="str">
        <f>TEXT(Table1[[#This Row],[Invoice Date]],"dd-mm-yyyy")</f>
        <v>02-01-2020</v>
      </c>
      <c r="F3891" s="1" t="str">
        <f t="shared" si="240"/>
        <v>January</v>
      </c>
      <c r="G3891" s="1" t="str">
        <f t="shared" si="241"/>
        <v>2020</v>
      </c>
      <c r="H3891" s="1" t="str">
        <f t="shared" si="242"/>
        <v>Thursday</v>
      </c>
      <c r="I3891" s="1" t="str">
        <f t="shared" si="243"/>
        <v>02</v>
      </c>
      <c r="J3891" t="s">
        <v>14</v>
      </c>
      <c r="K3891" t="s">
        <v>15</v>
      </c>
      <c r="L3891" t="s">
        <v>15</v>
      </c>
      <c r="M3891" t="s">
        <v>18</v>
      </c>
      <c r="N3891">
        <v>47</v>
      </c>
      <c r="O3891">
        <v>260</v>
      </c>
      <c r="P3891">
        <v>12220</v>
      </c>
      <c r="Q3891">
        <v>5132</v>
      </c>
      <c r="R3891">
        <v>0.42</v>
      </c>
      <c r="S3891" t="s">
        <v>82</v>
      </c>
      <c r="T3891" t="str">
        <f>IF(Table1[[#This Row],[Units Sold]]&gt; 700,"High Units","low Units")</f>
        <v>low Units</v>
      </c>
      <c r="U3891">
        <f>SUM(Table1[[#This Row],[Operating Profit]])/SUM(Table1[Operating Profit])*100</f>
        <v>1.5451542640528091E-3</v>
      </c>
      <c r="V3891">
        <f>SUM(Table1[[#This Row],[Price per Unit]]*Table1[[#This Row],[Units Sold]])</f>
        <v>12220</v>
      </c>
      <c r="W3891">
        <f>SUM(Table1[[#This Row],[Total Sales]]-Table1[[#This Row],[Operating Profit]])</f>
        <v>7088</v>
      </c>
      <c r="X3891">
        <f>SUM(Table1[[#This Row],[Total Sales]]-Table1[[#This Row],[Cost]])</f>
        <v>5132</v>
      </c>
      <c r="Y3891">
        <f>SUM(Table1[[#This Row],[profit/loss]])/SUM(Table1[profit/loss])</f>
        <v>1.5451542640528091E-5</v>
      </c>
    </row>
    <row r="3892" spans="1:25" x14ac:dyDescent="0.3">
      <c r="A3892" t="s">
        <v>13</v>
      </c>
      <c r="B3892" t="s">
        <v>82</v>
      </c>
      <c r="C3892">
        <v>1185732</v>
      </c>
      <c r="D3892" s="9">
        <v>43833</v>
      </c>
      <c r="E3892" s="8" t="str">
        <f>TEXT(Table1[[#This Row],[Invoice Date]],"dd-mm-yyyy")</f>
        <v>03-01-2020</v>
      </c>
      <c r="F3892" s="1" t="str">
        <f t="shared" si="240"/>
        <v>January</v>
      </c>
      <c r="G3892" s="1" t="str">
        <f t="shared" si="241"/>
        <v>2020</v>
      </c>
      <c r="H3892" s="1" t="str">
        <f t="shared" si="242"/>
        <v>Friday</v>
      </c>
      <c r="I3892" s="1" t="str">
        <f t="shared" si="243"/>
        <v>03</v>
      </c>
      <c r="J3892" t="s">
        <v>14</v>
      </c>
      <c r="K3892" t="s">
        <v>15</v>
      </c>
      <c r="L3892" t="s">
        <v>15</v>
      </c>
      <c r="M3892" t="s">
        <v>19</v>
      </c>
      <c r="N3892">
        <v>36</v>
      </c>
      <c r="O3892">
        <v>250</v>
      </c>
      <c r="P3892">
        <v>9000</v>
      </c>
      <c r="Q3892">
        <v>4140</v>
      </c>
      <c r="R3892">
        <v>0.46</v>
      </c>
      <c r="S3892" t="s">
        <v>82</v>
      </c>
      <c r="T3892" t="str">
        <f>IF(Table1[[#This Row],[Units Sold]]&gt; 700,"High Units","low Units")</f>
        <v>low Units</v>
      </c>
      <c r="U3892">
        <f>SUM(Table1[[#This Row],[Operating Profit]])/SUM(Table1[Operating Profit])*100</f>
        <v>1.2464806416949785E-3</v>
      </c>
      <c r="V3892">
        <f>SUM(Table1[[#This Row],[Price per Unit]]*Table1[[#This Row],[Units Sold]])</f>
        <v>9000</v>
      </c>
      <c r="W3892">
        <f>SUM(Table1[[#This Row],[Total Sales]]-Table1[[#This Row],[Operating Profit]])</f>
        <v>4860</v>
      </c>
      <c r="X3892">
        <f>SUM(Table1[[#This Row],[Total Sales]]-Table1[[#This Row],[Cost]])</f>
        <v>4140</v>
      </c>
      <c r="Y3892">
        <f>SUM(Table1[[#This Row],[profit/loss]])/SUM(Table1[profit/loss])</f>
        <v>1.2464806416949786E-5</v>
      </c>
    </row>
    <row r="3893" spans="1:25" x14ac:dyDescent="0.3">
      <c r="A3893" t="s">
        <v>13</v>
      </c>
      <c r="B3893" t="s">
        <v>82</v>
      </c>
      <c r="C3893">
        <v>1185732</v>
      </c>
      <c r="D3893" s="9">
        <v>43834</v>
      </c>
      <c r="E3893" s="8" t="str">
        <f>TEXT(Table1[[#This Row],[Invoice Date]],"dd-mm-yyyy")</f>
        <v>04-01-2020</v>
      </c>
      <c r="F3893" s="1" t="str">
        <f t="shared" si="240"/>
        <v>January</v>
      </c>
      <c r="G3893" s="1" t="str">
        <f t="shared" si="241"/>
        <v>2020</v>
      </c>
      <c r="H3893" s="1" t="str">
        <f t="shared" si="242"/>
        <v>Saturday</v>
      </c>
      <c r="I3893" s="1" t="str">
        <f t="shared" si="243"/>
        <v>04</v>
      </c>
      <c r="J3893" t="s">
        <v>14</v>
      </c>
      <c r="K3893" t="s">
        <v>15</v>
      </c>
      <c r="L3893" t="s">
        <v>15</v>
      </c>
      <c r="M3893" t="s">
        <v>20</v>
      </c>
      <c r="N3893">
        <v>41</v>
      </c>
      <c r="O3893">
        <v>247</v>
      </c>
      <c r="P3893">
        <v>10127</v>
      </c>
      <c r="Q3893">
        <v>4658</v>
      </c>
      <c r="R3893">
        <v>0.46</v>
      </c>
      <c r="S3893" t="s">
        <v>82</v>
      </c>
      <c r="T3893" t="str">
        <f>IF(Table1[[#This Row],[Units Sold]]&gt; 700,"High Units","low Units")</f>
        <v>low Units</v>
      </c>
      <c r="U3893">
        <f>SUM(Table1[[#This Row],[Operating Profit]])/SUM(Table1[Operating Profit])*100</f>
        <v>1.4024412630471521E-3</v>
      </c>
      <c r="V3893">
        <f>SUM(Table1[[#This Row],[Price per Unit]]*Table1[[#This Row],[Units Sold]])</f>
        <v>10127</v>
      </c>
      <c r="W3893">
        <f>SUM(Table1[[#This Row],[Total Sales]]-Table1[[#This Row],[Operating Profit]])</f>
        <v>5469</v>
      </c>
      <c r="X3893">
        <f>SUM(Table1[[#This Row],[Total Sales]]-Table1[[#This Row],[Cost]])</f>
        <v>4658</v>
      </c>
      <c r="Y3893">
        <f>SUM(Table1[[#This Row],[profit/loss]])/SUM(Table1[profit/loss])</f>
        <v>1.4024412630471522E-5</v>
      </c>
    </row>
    <row r="3894" spans="1:25" x14ac:dyDescent="0.3">
      <c r="A3894" t="s">
        <v>13</v>
      </c>
      <c r="B3894" t="s">
        <v>82</v>
      </c>
      <c r="C3894">
        <v>1185732</v>
      </c>
      <c r="D3894" s="9">
        <v>43835</v>
      </c>
      <c r="E3894" s="8" t="str">
        <f>TEXT(Table1[[#This Row],[Invoice Date]],"dd-mm-yyyy")</f>
        <v>05-01-2020</v>
      </c>
      <c r="F3894" s="1" t="str">
        <f t="shared" si="240"/>
        <v>January</v>
      </c>
      <c r="G3894" s="1" t="str">
        <f t="shared" si="241"/>
        <v>2020</v>
      </c>
      <c r="H3894" s="1" t="str">
        <f t="shared" si="242"/>
        <v>Sunday</v>
      </c>
      <c r="I3894" s="1" t="str">
        <f t="shared" si="243"/>
        <v>05</v>
      </c>
      <c r="J3894" t="s">
        <v>14</v>
      </c>
      <c r="K3894" t="s">
        <v>15</v>
      </c>
      <c r="L3894" t="s">
        <v>15</v>
      </c>
      <c r="M3894" t="s">
        <v>21</v>
      </c>
      <c r="N3894">
        <v>55</v>
      </c>
      <c r="O3894">
        <v>234</v>
      </c>
      <c r="P3894">
        <v>12870</v>
      </c>
      <c r="Q3894">
        <v>5148</v>
      </c>
      <c r="R3894">
        <v>0.4</v>
      </c>
      <c r="S3894" t="s">
        <v>82</v>
      </c>
      <c r="T3894" t="str">
        <f>IF(Table1[[#This Row],[Units Sold]]&gt; 700,"High Units","low Units")</f>
        <v>low Units</v>
      </c>
      <c r="U3894">
        <f>SUM(Table1[[#This Row],[Operating Profit]])/SUM(Table1[Operating Profit])*100</f>
        <v>1.5499715805424514E-3</v>
      </c>
      <c r="V3894">
        <f>SUM(Table1[[#This Row],[Price per Unit]]*Table1[[#This Row],[Units Sold]])</f>
        <v>12870</v>
      </c>
      <c r="W3894">
        <f>SUM(Table1[[#This Row],[Total Sales]]-Table1[[#This Row],[Operating Profit]])</f>
        <v>7722</v>
      </c>
      <c r="X3894">
        <f>SUM(Table1[[#This Row],[Total Sales]]-Table1[[#This Row],[Cost]])</f>
        <v>5148</v>
      </c>
      <c r="Y3894">
        <f>SUM(Table1[[#This Row],[profit/loss]])/SUM(Table1[profit/loss])</f>
        <v>1.5499715805424515E-5</v>
      </c>
    </row>
    <row r="3895" spans="1:25" x14ac:dyDescent="0.3">
      <c r="A3895" t="s">
        <v>13</v>
      </c>
      <c r="B3895" t="s">
        <v>82</v>
      </c>
      <c r="C3895">
        <v>1185732</v>
      </c>
      <c r="D3895" s="9">
        <v>43836</v>
      </c>
      <c r="E3895" s="8" t="str">
        <f>TEXT(Table1[[#This Row],[Invoice Date]],"dd-mm-yyyy")</f>
        <v>06-01-2020</v>
      </c>
      <c r="F3895" s="1" t="str">
        <f t="shared" si="240"/>
        <v>January</v>
      </c>
      <c r="G3895" s="1" t="str">
        <f t="shared" si="241"/>
        <v>2020</v>
      </c>
      <c r="H3895" s="1" t="str">
        <f t="shared" si="242"/>
        <v>Monday</v>
      </c>
      <c r="I3895" s="1" t="str">
        <f t="shared" si="243"/>
        <v>06</v>
      </c>
      <c r="J3895" t="s">
        <v>14</v>
      </c>
      <c r="K3895" t="s">
        <v>15</v>
      </c>
      <c r="L3895" t="s">
        <v>15</v>
      </c>
      <c r="M3895" t="s">
        <v>22</v>
      </c>
      <c r="N3895">
        <v>46</v>
      </c>
      <c r="O3895">
        <v>260</v>
      </c>
      <c r="P3895">
        <v>11960</v>
      </c>
      <c r="Q3895">
        <v>4425</v>
      </c>
      <c r="R3895">
        <v>0.37</v>
      </c>
      <c r="S3895" t="s">
        <v>82</v>
      </c>
      <c r="T3895" t="str">
        <f>IF(Table1[[#This Row],[Units Sold]]&gt; 700,"High Units","low Units")</f>
        <v>low Units</v>
      </c>
      <c r="U3895">
        <f>SUM(Table1[[#This Row],[Operating Profit]])/SUM(Table1[Operating Profit])*100</f>
        <v>1.3322890916667343E-3</v>
      </c>
      <c r="V3895">
        <f>SUM(Table1[[#This Row],[Price per Unit]]*Table1[[#This Row],[Units Sold]])</f>
        <v>11960</v>
      </c>
      <c r="W3895">
        <f>SUM(Table1[[#This Row],[Total Sales]]-Table1[[#This Row],[Operating Profit]])</f>
        <v>7535</v>
      </c>
      <c r="X3895">
        <f>SUM(Table1[[#This Row],[Total Sales]]-Table1[[#This Row],[Cost]])</f>
        <v>4425</v>
      </c>
      <c r="Y3895">
        <f>SUM(Table1[[#This Row],[profit/loss]])/SUM(Table1[profit/loss])</f>
        <v>1.3322890916667343E-5</v>
      </c>
    </row>
    <row r="3896" spans="1:25" x14ac:dyDescent="0.3">
      <c r="A3896" t="s">
        <v>13</v>
      </c>
      <c r="B3896" t="s">
        <v>82</v>
      </c>
      <c r="C3896">
        <v>1185732</v>
      </c>
      <c r="D3896" s="9">
        <v>43837</v>
      </c>
      <c r="E3896" s="8" t="str">
        <f>TEXT(Table1[[#This Row],[Invoice Date]],"dd-mm-yyyy")</f>
        <v>07-01-2020</v>
      </c>
      <c r="F3896" s="1" t="str">
        <f t="shared" si="240"/>
        <v>January</v>
      </c>
      <c r="G3896" s="1" t="str">
        <f t="shared" si="241"/>
        <v>2020</v>
      </c>
      <c r="H3896" s="1" t="str">
        <f t="shared" si="242"/>
        <v>Tuesday</v>
      </c>
      <c r="I3896" s="1" t="str">
        <f t="shared" si="243"/>
        <v>07</v>
      </c>
      <c r="J3896" t="s">
        <v>14</v>
      </c>
      <c r="K3896" t="s">
        <v>15</v>
      </c>
      <c r="L3896" t="s">
        <v>15</v>
      </c>
      <c r="M3896" t="s">
        <v>16</v>
      </c>
      <c r="N3896">
        <v>46</v>
      </c>
      <c r="O3896">
        <v>313</v>
      </c>
      <c r="P3896">
        <v>14398</v>
      </c>
      <c r="Q3896">
        <v>8927</v>
      </c>
      <c r="R3896">
        <v>0.62</v>
      </c>
      <c r="S3896" t="s">
        <v>82</v>
      </c>
      <c r="T3896" t="str">
        <f>IF(Table1[[#This Row],[Units Sold]]&gt; 700,"High Units","low Units")</f>
        <v>low Units</v>
      </c>
      <c r="U3896">
        <f>SUM(Table1[[#This Row],[Operating Profit]])/SUM(Table1[Operating Profit])*100</f>
        <v>2.6877615189398727E-3</v>
      </c>
      <c r="V3896">
        <f>SUM(Table1[[#This Row],[Price per Unit]]*Table1[[#This Row],[Units Sold]])</f>
        <v>14398</v>
      </c>
      <c r="W3896">
        <f>SUM(Table1[[#This Row],[Total Sales]]-Table1[[#This Row],[Operating Profit]])</f>
        <v>5471</v>
      </c>
      <c r="X3896">
        <f>SUM(Table1[[#This Row],[Total Sales]]-Table1[[#This Row],[Cost]])</f>
        <v>8927</v>
      </c>
      <c r="Y3896">
        <f>SUM(Table1[[#This Row],[profit/loss]])/SUM(Table1[profit/loss])</f>
        <v>2.6877615189398728E-5</v>
      </c>
    </row>
    <row r="3897" spans="1:25" x14ac:dyDescent="0.3">
      <c r="A3897" t="s">
        <v>13</v>
      </c>
      <c r="B3897" t="s">
        <v>82</v>
      </c>
      <c r="C3897">
        <v>1185732</v>
      </c>
      <c r="D3897" s="9">
        <v>43838</v>
      </c>
      <c r="E3897" s="8" t="str">
        <f>TEXT(Table1[[#This Row],[Invoice Date]],"dd-mm-yyyy")</f>
        <v>08-01-2020</v>
      </c>
      <c r="F3897" s="1" t="str">
        <f t="shared" si="240"/>
        <v>January</v>
      </c>
      <c r="G3897" s="1" t="str">
        <f t="shared" si="241"/>
        <v>2020</v>
      </c>
      <c r="H3897" s="1" t="str">
        <f t="shared" si="242"/>
        <v>Wednesday</v>
      </c>
      <c r="I3897" s="1" t="str">
        <f t="shared" si="243"/>
        <v>08</v>
      </c>
      <c r="J3897" t="s">
        <v>14</v>
      </c>
      <c r="K3897" t="s">
        <v>15</v>
      </c>
      <c r="L3897" t="s">
        <v>15</v>
      </c>
      <c r="M3897" t="s">
        <v>18</v>
      </c>
      <c r="N3897">
        <v>46</v>
      </c>
      <c r="O3897">
        <v>261</v>
      </c>
      <c r="P3897">
        <v>12006</v>
      </c>
      <c r="Q3897">
        <v>5283</v>
      </c>
      <c r="R3897">
        <v>0.44</v>
      </c>
      <c r="S3897" t="s">
        <v>82</v>
      </c>
      <c r="T3897" t="str">
        <f>IF(Table1[[#This Row],[Units Sold]]&gt; 700,"High Units","low Units")</f>
        <v>low Units</v>
      </c>
      <c r="U3897">
        <f>SUM(Table1[[#This Row],[Operating Profit]])/SUM(Table1[Operating Profit])*100</f>
        <v>1.5906176884238094E-3</v>
      </c>
      <c r="V3897">
        <f>SUM(Table1[[#This Row],[Price per Unit]]*Table1[[#This Row],[Units Sold]])</f>
        <v>12006</v>
      </c>
      <c r="W3897">
        <f>SUM(Table1[[#This Row],[Total Sales]]-Table1[[#This Row],[Operating Profit]])</f>
        <v>6723</v>
      </c>
      <c r="X3897">
        <f>SUM(Table1[[#This Row],[Total Sales]]-Table1[[#This Row],[Cost]])</f>
        <v>5283</v>
      </c>
      <c r="Y3897">
        <f>SUM(Table1[[#This Row],[profit/loss]])/SUM(Table1[profit/loss])</f>
        <v>1.5906176884238095E-5</v>
      </c>
    </row>
    <row r="3898" spans="1:25" x14ac:dyDescent="0.3">
      <c r="A3898" t="s">
        <v>13</v>
      </c>
      <c r="B3898" t="s">
        <v>82</v>
      </c>
      <c r="C3898">
        <v>1185732</v>
      </c>
      <c r="D3898" s="9">
        <v>43851</v>
      </c>
      <c r="E3898" s="8" t="str">
        <f>TEXT(Table1[[#This Row],[Invoice Date]],"dd-mm-yyyy")</f>
        <v>21-01-2020</v>
      </c>
      <c r="F3898" s="1" t="str">
        <f t="shared" si="240"/>
        <v>January</v>
      </c>
      <c r="G3898" s="1" t="str">
        <f t="shared" si="241"/>
        <v>2020</v>
      </c>
      <c r="H3898" s="1" t="str">
        <f t="shared" si="242"/>
        <v>Tuesday</v>
      </c>
      <c r="I3898" s="1" t="str">
        <f t="shared" si="243"/>
        <v>21</v>
      </c>
      <c r="J3898" t="s">
        <v>14</v>
      </c>
      <c r="K3898" t="s">
        <v>15</v>
      </c>
      <c r="L3898" t="s">
        <v>15</v>
      </c>
      <c r="M3898" t="s">
        <v>19</v>
      </c>
      <c r="N3898">
        <v>36</v>
      </c>
      <c r="O3898">
        <v>276</v>
      </c>
      <c r="P3898">
        <v>9936</v>
      </c>
      <c r="Q3898">
        <v>4670</v>
      </c>
      <c r="R3898">
        <v>0.47</v>
      </c>
      <c r="S3898" t="s">
        <v>82</v>
      </c>
      <c r="T3898" t="str">
        <f>IF(Table1[[#This Row],[Units Sold]]&gt; 700,"High Units","low Units")</f>
        <v>low Units</v>
      </c>
      <c r="U3898">
        <f>SUM(Table1[[#This Row],[Operating Profit]])/SUM(Table1[Operating Profit])*100</f>
        <v>1.406054250414384E-3</v>
      </c>
      <c r="V3898">
        <f>SUM(Table1[[#This Row],[Price per Unit]]*Table1[[#This Row],[Units Sold]])</f>
        <v>9936</v>
      </c>
      <c r="W3898">
        <f>SUM(Table1[[#This Row],[Total Sales]]-Table1[[#This Row],[Operating Profit]])</f>
        <v>5266</v>
      </c>
      <c r="X3898">
        <f>SUM(Table1[[#This Row],[Total Sales]]-Table1[[#This Row],[Cost]])</f>
        <v>4670</v>
      </c>
      <c r="Y3898">
        <f>SUM(Table1[[#This Row],[profit/loss]])/SUM(Table1[profit/loss])</f>
        <v>1.4060542504143841E-5</v>
      </c>
    </row>
    <row r="3899" spans="1:25" x14ac:dyDescent="0.3">
      <c r="A3899" t="s">
        <v>13</v>
      </c>
      <c r="B3899" t="s">
        <v>82</v>
      </c>
      <c r="C3899">
        <v>1185732</v>
      </c>
      <c r="D3899" s="9">
        <v>43852</v>
      </c>
      <c r="E3899" s="8" t="str">
        <f>TEXT(Table1[[#This Row],[Invoice Date]],"dd-mm-yyyy")</f>
        <v>22-01-2020</v>
      </c>
      <c r="F3899" s="1" t="str">
        <f t="shared" si="240"/>
        <v>January</v>
      </c>
      <c r="G3899" s="1" t="str">
        <f t="shared" si="241"/>
        <v>2020</v>
      </c>
      <c r="H3899" s="1" t="str">
        <f t="shared" si="242"/>
        <v>Wednesday</v>
      </c>
      <c r="I3899" s="1" t="str">
        <f t="shared" si="243"/>
        <v>22</v>
      </c>
      <c r="J3899" t="s">
        <v>14</v>
      </c>
      <c r="K3899" t="s">
        <v>15</v>
      </c>
      <c r="L3899" t="s">
        <v>15</v>
      </c>
      <c r="M3899" t="s">
        <v>20</v>
      </c>
      <c r="N3899">
        <v>44</v>
      </c>
      <c r="O3899">
        <v>206</v>
      </c>
      <c r="P3899">
        <v>9064</v>
      </c>
      <c r="Q3899">
        <v>4441</v>
      </c>
      <c r="R3899">
        <v>0.49</v>
      </c>
      <c r="S3899" t="s">
        <v>82</v>
      </c>
      <c r="T3899" t="str">
        <f>IF(Table1[[#This Row],[Units Sold]]&gt; 700,"High Units","low Units")</f>
        <v>low Units</v>
      </c>
      <c r="U3899">
        <f>SUM(Table1[[#This Row],[Operating Profit]])/SUM(Table1[Operating Profit])*100</f>
        <v>1.3371064081563768E-3</v>
      </c>
      <c r="V3899">
        <f>SUM(Table1[[#This Row],[Price per Unit]]*Table1[[#This Row],[Units Sold]])</f>
        <v>9064</v>
      </c>
      <c r="W3899">
        <f>SUM(Table1[[#This Row],[Total Sales]]-Table1[[#This Row],[Operating Profit]])</f>
        <v>4623</v>
      </c>
      <c r="X3899">
        <f>SUM(Table1[[#This Row],[Total Sales]]-Table1[[#This Row],[Cost]])</f>
        <v>4441</v>
      </c>
      <c r="Y3899">
        <f>SUM(Table1[[#This Row],[profit/loss]])/SUM(Table1[profit/loss])</f>
        <v>1.3371064081563768E-5</v>
      </c>
    </row>
    <row r="3900" spans="1:25" x14ac:dyDescent="0.3">
      <c r="A3900" t="s">
        <v>13</v>
      </c>
      <c r="B3900" t="s">
        <v>82</v>
      </c>
      <c r="C3900">
        <v>1185732</v>
      </c>
      <c r="D3900" s="9">
        <v>43853</v>
      </c>
      <c r="E3900" s="8" t="str">
        <f>TEXT(Table1[[#This Row],[Invoice Date]],"dd-mm-yyyy")</f>
        <v>23-01-2020</v>
      </c>
      <c r="F3900" s="1" t="str">
        <f t="shared" si="240"/>
        <v>January</v>
      </c>
      <c r="G3900" s="1" t="str">
        <f t="shared" si="241"/>
        <v>2020</v>
      </c>
      <c r="H3900" s="1" t="str">
        <f t="shared" si="242"/>
        <v>Thursday</v>
      </c>
      <c r="I3900" s="1" t="str">
        <f t="shared" si="243"/>
        <v>23</v>
      </c>
      <c r="J3900" t="s">
        <v>14</v>
      </c>
      <c r="K3900" t="s">
        <v>15</v>
      </c>
      <c r="L3900" t="s">
        <v>15</v>
      </c>
      <c r="M3900" t="s">
        <v>21</v>
      </c>
      <c r="N3900">
        <v>58</v>
      </c>
      <c r="O3900">
        <v>243</v>
      </c>
      <c r="P3900">
        <v>14094</v>
      </c>
      <c r="Q3900">
        <v>6060</v>
      </c>
      <c r="R3900">
        <v>0.43</v>
      </c>
      <c r="S3900" t="s">
        <v>82</v>
      </c>
      <c r="T3900" t="str">
        <f>IF(Table1[[#This Row],[Units Sold]]&gt; 700,"High Units","low Units")</f>
        <v>low Units</v>
      </c>
      <c r="U3900">
        <f>SUM(Table1[[#This Row],[Operating Profit]])/SUM(Table1[Operating Profit])*100</f>
        <v>1.8245586204520701E-3</v>
      </c>
      <c r="V3900">
        <f>SUM(Table1[[#This Row],[Price per Unit]]*Table1[[#This Row],[Units Sold]])</f>
        <v>14094</v>
      </c>
      <c r="W3900">
        <f>SUM(Table1[[#This Row],[Total Sales]]-Table1[[#This Row],[Operating Profit]])</f>
        <v>8034</v>
      </c>
      <c r="X3900">
        <f>SUM(Table1[[#This Row],[Total Sales]]-Table1[[#This Row],[Cost]])</f>
        <v>6060</v>
      </c>
      <c r="Y3900">
        <f>SUM(Table1[[#This Row],[profit/loss]])/SUM(Table1[profit/loss])</f>
        <v>1.8245586204520701E-5</v>
      </c>
    </row>
    <row r="3901" spans="1:25" x14ac:dyDescent="0.3">
      <c r="A3901" t="s">
        <v>13</v>
      </c>
      <c r="B3901" t="s">
        <v>82</v>
      </c>
      <c r="C3901">
        <v>1185732</v>
      </c>
      <c r="D3901" s="9">
        <v>43854</v>
      </c>
      <c r="E3901" s="8" t="str">
        <f>TEXT(Table1[[#This Row],[Invoice Date]],"dd-mm-yyyy")</f>
        <v>24-01-2020</v>
      </c>
      <c r="F3901" s="1" t="str">
        <f t="shared" si="240"/>
        <v>January</v>
      </c>
      <c r="G3901" s="1" t="str">
        <f t="shared" si="241"/>
        <v>2020</v>
      </c>
      <c r="H3901" s="1" t="str">
        <f t="shared" si="242"/>
        <v>Friday</v>
      </c>
      <c r="I3901" s="1" t="str">
        <f t="shared" si="243"/>
        <v>24</v>
      </c>
      <c r="J3901" t="s">
        <v>14</v>
      </c>
      <c r="K3901" t="s">
        <v>15</v>
      </c>
      <c r="L3901" t="s">
        <v>15</v>
      </c>
      <c r="M3901" t="s">
        <v>22</v>
      </c>
      <c r="N3901">
        <v>48</v>
      </c>
      <c r="O3901">
        <v>290</v>
      </c>
      <c r="P3901">
        <v>13920</v>
      </c>
      <c r="Q3901">
        <v>5290</v>
      </c>
      <c r="R3901">
        <v>0.38</v>
      </c>
      <c r="S3901" t="s">
        <v>82</v>
      </c>
      <c r="T3901" t="str">
        <f>IF(Table1[[#This Row],[Units Sold]]&gt; 700,"High Units","low Units")</f>
        <v>low Units</v>
      </c>
      <c r="U3901">
        <f>SUM(Table1[[#This Row],[Operating Profit]])/SUM(Table1[Operating Profit])*100</f>
        <v>1.5927252643880281E-3</v>
      </c>
      <c r="V3901">
        <f>SUM(Table1[[#This Row],[Price per Unit]]*Table1[[#This Row],[Units Sold]])</f>
        <v>13920</v>
      </c>
      <c r="W3901">
        <f>SUM(Table1[[#This Row],[Total Sales]]-Table1[[#This Row],[Operating Profit]])</f>
        <v>8630</v>
      </c>
      <c r="X3901">
        <f>SUM(Table1[[#This Row],[Total Sales]]-Table1[[#This Row],[Cost]])</f>
        <v>5290</v>
      </c>
      <c r="Y3901">
        <f>SUM(Table1[[#This Row],[profit/loss]])/SUM(Table1[profit/loss])</f>
        <v>1.5927252643880282E-5</v>
      </c>
    </row>
    <row r="3902" spans="1:25" x14ac:dyDescent="0.3">
      <c r="A3902" t="s">
        <v>13</v>
      </c>
      <c r="B3902" t="s">
        <v>82</v>
      </c>
      <c r="C3902">
        <v>1185732</v>
      </c>
      <c r="D3902" s="9">
        <v>43855</v>
      </c>
      <c r="E3902" s="8" t="str">
        <f>TEXT(Table1[[#This Row],[Invoice Date]],"dd-mm-yyyy")</f>
        <v>25-01-2020</v>
      </c>
      <c r="F3902" s="1" t="str">
        <f t="shared" si="240"/>
        <v>January</v>
      </c>
      <c r="G3902" s="1" t="str">
        <f t="shared" si="241"/>
        <v>2020</v>
      </c>
      <c r="H3902" s="1" t="str">
        <f t="shared" si="242"/>
        <v>Saturday</v>
      </c>
      <c r="I3902" s="1" t="str">
        <f t="shared" si="243"/>
        <v>25</v>
      </c>
      <c r="J3902" t="s">
        <v>14</v>
      </c>
      <c r="K3902" t="s">
        <v>15</v>
      </c>
      <c r="L3902" t="s">
        <v>15</v>
      </c>
      <c r="M3902" t="s">
        <v>16</v>
      </c>
      <c r="N3902">
        <v>46</v>
      </c>
      <c r="O3902">
        <v>354</v>
      </c>
      <c r="P3902">
        <v>16284</v>
      </c>
      <c r="Q3902">
        <v>10259</v>
      </c>
      <c r="R3902">
        <v>0.63</v>
      </c>
      <c r="S3902" t="s">
        <v>82</v>
      </c>
      <c r="T3902" t="str">
        <f>IF(Table1[[#This Row],[Units Sold]]&gt; 700,"High Units","low Units")</f>
        <v>low Units</v>
      </c>
      <c r="U3902">
        <f>SUM(Table1[[#This Row],[Operating Profit]])/SUM(Table1[Operating Profit])*100</f>
        <v>3.0888031167026053E-3</v>
      </c>
      <c r="V3902">
        <f>SUM(Table1[[#This Row],[Price per Unit]]*Table1[[#This Row],[Units Sold]])</f>
        <v>16284</v>
      </c>
      <c r="W3902">
        <f>SUM(Table1[[#This Row],[Total Sales]]-Table1[[#This Row],[Operating Profit]])</f>
        <v>6025</v>
      </c>
      <c r="X3902">
        <f>SUM(Table1[[#This Row],[Total Sales]]-Table1[[#This Row],[Cost]])</f>
        <v>10259</v>
      </c>
      <c r="Y3902">
        <f>SUM(Table1[[#This Row],[profit/loss]])/SUM(Table1[profit/loss])</f>
        <v>3.0888031167026052E-5</v>
      </c>
    </row>
    <row r="3903" spans="1:25" x14ac:dyDescent="0.3">
      <c r="A3903" t="s">
        <v>13</v>
      </c>
      <c r="B3903" t="s">
        <v>82</v>
      </c>
      <c r="C3903">
        <v>1185732</v>
      </c>
      <c r="D3903" s="9">
        <v>43856</v>
      </c>
      <c r="E3903" s="8" t="str">
        <f>TEXT(Table1[[#This Row],[Invoice Date]],"dd-mm-yyyy")</f>
        <v>26-01-2020</v>
      </c>
      <c r="F3903" s="1" t="str">
        <f t="shared" si="240"/>
        <v>January</v>
      </c>
      <c r="G3903" s="1" t="str">
        <f t="shared" si="241"/>
        <v>2020</v>
      </c>
      <c r="H3903" s="1" t="str">
        <f t="shared" si="242"/>
        <v>Sunday</v>
      </c>
      <c r="I3903" s="1" t="str">
        <f t="shared" si="243"/>
        <v>26</v>
      </c>
      <c r="J3903" t="s">
        <v>14</v>
      </c>
      <c r="K3903" t="s">
        <v>15</v>
      </c>
      <c r="L3903" t="s">
        <v>15</v>
      </c>
      <c r="M3903" t="s">
        <v>18</v>
      </c>
      <c r="N3903">
        <v>48</v>
      </c>
      <c r="O3903">
        <v>259</v>
      </c>
      <c r="P3903">
        <v>12432</v>
      </c>
      <c r="Q3903">
        <v>5346</v>
      </c>
      <c r="R3903">
        <v>0.43</v>
      </c>
      <c r="S3903" t="s">
        <v>82</v>
      </c>
      <c r="T3903" t="str">
        <f>IF(Table1[[#This Row],[Units Sold]]&gt; 700,"High Units","low Units")</f>
        <v>low Units</v>
      </c>
      <c r="U3903">
        <f>SUM(Table1[[#This Row],[Operating Profit]])/SUM(Table1[Operating Profit])*100</f>
        <v>1.6095858721017766E-3</v>
      </c>
      <c r="V3903">
        <f>SUM(Table1[[#This Row],[Price per Unit]]*Table1[[#This Row],[Units Sold]])</f>
        <v>12432</v>
      </c>
      <c r="W3903">
        <f>SUM(Table1[[#This Row],[Total Sales]]-Table1[[#This Row],[Operating Profit]])</f>
        <v>7086</v>
      </c>
      <c r="X3903">
        <f>SUM(Table1[[#This Row],[Total Sales]]-Table1[[#This Row],[Cost]])</f>
        <v>5346</v>
      </c>
      <c r="Y3903">
        <f>SUM(Table1[[#This Row],[profit/loss]])/SUM(Table1[profit/loss])</f>
        <v>1.6095858721017767E-5</v>
      </c>
    </row>
    <row r="3904" spans="1:25" x14ac:dyDescent="0.3">
      <c r="A3904" t="s">
        <v>13</v>
      </c>
      <c r="B3904" t="s">
        <v>82</v>
      </c>
      <c r="C3904">
        <v>1185732</v>
      </c>
      <c r="D3904" s="9">
        <v>43857</v>
      </c>
      <c r="E3904" s="8" t="str">
        <f>TEXT(Table1[[#This Row],[Invoice Date]],"dd-mm-yyyy")</f>
        <v>27-01-2020</v>
      </c>
      <c r="F3904" s="1" t="str">
        <f t="shared" si="240"/>
        <v>January</v>
      </c>
      <c r="G3904" s="1" t="str">
        <f t="shared" si="241"/>
        <v>2020</v>
      </c>
      <c r="H3904" s="1" t="str">
        <f t="shared" si="242"/>
        <v>Monday</v>
      </c>
      <c r="I3904" s="1" t="str">
        <f t="shared" si="243"/>
        <v>27</v>
      </c>
      <c r="J3904" t="s">
        <v>14</v>
      </c>
      <c r="K3904" t="s">
        <v>15</v>
      </c>
      <c r="L3904" t="s">
        <v>15</v>
      </c>
      <c r="M3904" t="s">
        <v>19</v>
      </c>
      <c r="N3904">
        <v>39</v>
      </c>
      <c r="O3904">
        <v>247</v>
      </c>
      <c r="P3904">
        <v>9633</v>
      </c>
      <c r="Q3904">
        <v>4720</v>
      </c>
      <c r="R3904">
        <v>0.49</v>
      </c>
      <c r="S3904" t="s">
        <v>82</v>
      </c>
      <c r="T3904" t="str">
        <f>IF(Table1[[#This Row],[Units Sold]]&gt; 700,"High Units","low Units")</f>
        <v>low Units</v>
      </c>
      <c r="U3904">
        <f>SUM(Table1[[#This Row],[Operating Profit]])/SUM(Table1[Operating Profit])*100</f>
        <v>1.4211083644445168E-3</v>
      </c>
      <c r="V3904">
        <f>SUM(Table1[[#This Row],[Price per Unit]]*Table1[[#This Row],[Units Sold]])</f>
        <v>9633</v>
      </c>
      <c r="W3904">
        <f>SUM(Table1[[#This Row],[Total Sales]]-Table1[[#This Row],[Operating Profit]])</f>
        <v>4913</v>
      </c>
      <c r="X3904">
        <f>SUM(Table1[[#This Row],[Total Sales]]-Table1[[#This Row],[Cost]])</f>
        <v>4720</v>
      </c>
      <c r="Y3904">
        <f>SUM(Table1[[#This Row],[profit/loss]])/SUM(Table1[profit/loss])</f>
        <v>1.4211083644445167E-5</v>
      </c>
    </row>
    <row r="3905" spans="1:25" x14ac:dyDescent="0.3">
      <c r="A3905" t="s">
        <v>13</v>
      </c>
      <c r="B3905" t="s">
        <v>82</v>
      </c>
      <c r="C3905">
        <v>1185732</v>
      </c>
      <c r="D3905" s="9">
        <v>43858</v>
      </c>
      <c r="E3905" s="8" t="str">
        <f>TEXT(Table1[[#This Row],[Invoice Date]],"dd-mm-yyyy")</f>
        <v>28-01-2020</v>
      </c>
      <c r="F3905" s="1" t="str">
        <f t="shared" si="240"/>
        <v>January</v>
      </c>
      <c r="G3905" s="1" t="str">
        <f t="shared" si="241"/>
        <v>2020</v>
      </c>
      <c r="H3905" s="1" t="str">
        <f t="shared" si="242"/>
        <v>Tuesday</v>
      </c>
      <c r="I3905" s="1" t="str">
        <f t="shared" si="243"/>
        <v>28</v>
      </c>
      <c r="J3905" t="s">
        <v>14</v>
      </c>
      <c r="K3905" t="s">
        <v>15</v>
      </c>
      <c r="L3905" t="s">
        <v>15</v>
      </c>
      <c r="M3905" t="s">
        <v>20</v>
      </c>
      <c r="N3905">
        <v>43</v>
      </c>
      <c r="O3905">
        <v>216</v>
      </c>
      <c r="P3905">
        <v>9288</v>
      </c>
      <c r="Q3905">
        <v>4644</v>
      </c>
      <c r="R3905">
        <v>0.5</v>
      </c>
      <c r="S3905" t="s">
        <v>82</v>
      </c>
      <c r="T3905" t="str">
        <f>IF(Table1[[#This Row],[Units Sold]]&gt; 700,"High Units","low Units")</f>
        <v>low Units</v>
      </c>
      <c r="U3905">
        <f>SUM(Table1[[#This Row],[Operating Profit]])/SUM(Table1[Operating Profit])*100</f>
        <v>1.3982261111187152E-3</v>
      </c>
      <c r="V3905">
        <f>SUM(Table1[[#This Row],[Price per Unit]]*Table1[[#This Row],[Units Sold]])</f>
        <v>9288</v>
      </c>
      <c r="W3905">
        <f>SUM(Table1[[#This Row],[Total Sales]]-Table1[[#This Row],[Operating Profit]])</f>
        <v>4644</v>
      </c>
      <c r="X3905">
        <f>SUM(Table1[[#This Row],[Total Sales]]-Table1[[#This Row],[Cost]])</f>
        <v>4644</v>
      </c>
      <c r="Y3905">
        <f>SUM(Table1[[#This Row],[profit/loss]])/SUM(Table1[profit/loss])</f>
        <v>1.3982261111187152E-5</v>
      </c>
    </row>
    <row r="3906" spans="1:25" x14ac:dyDescent="0.3">
      <c r="A3906" t="s">
        <v>13</v>
      </c>
      <c r="B3906" t="s">
        <v>82</v>
      </c>
      <c r="C3906">
        <v>1185732</v>
      </c>
      <c r="D3906" s="9">
        <v>43859</v>
      </c>
      <c r="E3906" s="8" t="str">
        <f>TEXT(Table1[[#This Row],[Invoice Date]],"dd-mm-yyyy")</f>
        <v>29-01-2020</v>
      </c>
      <c r="F3906" s="1" t="str">
        <f t="shared" si="240"/>
        <v>January</v>
      </c>
      <c r="G3906" s="1" t="str">
        <f t="shared" si="241"/>
        <v>2020</v>
      </c>
      <c r="H3906" s="1" t="str">
        <f t="shared" si="242"/>
        <v>Wednesday</v>
      </c>
      <c r="I3906" s="1" t="str">
        <f t="shared" si="243"/>
        <v>29</v>
      </c>
      <c r="J3906" t="s">
        <v>14</v>
      </c>
      <c r="K3906" t="s">
        <v>15</v>
      </c>
      <c r="L3906" t="s">
        <v>15</v>
      </c>
      <c r="M3906" t="s">
        <v>21</v>
      </c>
      <c r="N3906">
        <v>59</v>
      </c>
      <c r="O3906">
        <v>230</v>
      </c>
      <c r="P3906">
        <v>13570</v>
      </c>
      <c r="Q3906">
        <v>5699</v>
      </c>
      <c r="R3906">
        <v>0.42</v>
      </c>
      <c r="S3906" t="s">
        <v>82</v>
      </c>
      <c r="T3906" t="str">
        <f>IF(Table1[[#This Row],[Units Sold]]&gt; 700,"High Units","low Units")</f>
        <v>low Units</v>
      </c>
      <c r="U3906">
        <f>SUM(Table1[[#This Row],[Operating Profit]])/SUM(Table1[Operating Profit])*100</f>
        <v>1.715867917154513E-3</v>
      </c>
      <c r="V3906">
        <f>SUM(Table1[[#This Row],[Price per Unit]]*Table1[[#This Row],[Units Sold]])</f>
        <v>13570</v>
      </c>
      <c r="W3906">
        <f>SUM(Table1[[#This Row],[Total Sales]]-Table1[[#This Row],[Operating Profit]])</f>
        <v>7871</v>
      </c>
      <c r="X3906">
        <f>SUM(Table1[[#This Row],[Total Sales]]-Table1[[#This Row],[Cost]])</f>
        <v>5699</v>
      </c>
      <c r="Y3906">
        <f>SUM(Table1[[#This Row],[profit/loss]])/SUM(Table1[profit/loss])</f>
        <v>1.7158679171545129E-5</v>
      </c>
    </row>
    <row r="3907" spans="1:25" x14ac:dyDescent="0.3">
      <c r="A3907" t="s">
        <v>13</v>
      </c>
      <c r="B3907" t="s">
        <v>82</v>
      </c>
      <c r="C3907">
        <v>1185732</v>
      </c>
      <c r="D3907" s="9">
        <v>43860</v>
      </c>
      <c r="E3907" s="8" t="str">
        <f>TEXT(Table1[[#This Row],[Invoice Date]],"dd-mm-yyyy")</f>
        <v>30-01-2020</v>
      </c>
      <c r="F3907" s="1" t="str">
        <f t="shared" ref="F3907:F3970" si="244">TEXT(D3907,"mmmm")</f>
        <v>January</v>
      </c>
      <c r="G3907" s="1" t="str">
        <f t="shared" ref="G3907:G3970" si="245">TEXT(D3907,"YYYY")</f>
        <v>2020</v>
      </c>
      <c r="H3907" s="1" t="str">
        <f t="shared" ref="H3907:H3970" si="246">TEXT(D3907,"dddd")</f>
        <v>Thursday</v>
      </c>
      <c r="I3907" s="1" t="str">
        <f t="shared" ref="I3907:I3970" si="247">TEXT(D3907,"dd")</f>
        <v>30</v>
      </c>
      <c r="J3907" t="s">
        <v>14</v>
      </c>
      <c r="K3907" t="s">
        <v>15</v>
      </c>
      <c r="L3907" t="s">
        <v>15</v>
      </c>
      <c r="M3907" t="s">
        <v>22</v>
      </c>
      <c r="N3907">
        <v>45</v>
      </c>
      <c r="O3907">
        <v>238</v>
      </c>
      <c r="P3907">
        <v>10710</v>
      </c>
      <c r="Q3907">
        <v>3749</v>
      </c>
      <c r="R3907">
        <v>0.35</v>
      </c>
      <c r="S3907" t="s">
        <v>82</v>
      </c>
      <c r="T3907" t="str">
        <f>IF(Table1[[#This Row],[Units Sold]]&gt; 700,"High Units","low Units")</f>
        <v>low Units</v>
      </c>
      <c r="U3907">
        <f>SUM(Table1[[#This Row],[Operating Profit]])/SUM(Table1[Operating Profit])*100</f>
        <v>1.1287574699793417E-3</v>
      </c>
      <c r="V3907">
        <f>SUM(Table1[[#This Row],[Price per Unit]]*Table1[[#This Row],[Units Sold]])</f>
        <v>10710</v>
      </c>
      <c r="W3907">
        <f>SUM(Table1[[#This Row],[Total Sales]]-Table1[[#This Row],[Operating Profit]])</f>
        <v>6961</v>
      </c>
      <c r="X3907">
        <f>SUM(Table1[[#This Row],[Total Sales]]-Table1[[#This Row],[Cost]])</f>
        <v>3749</v>
      </c>
      <c r="Y3907">
        <f>SUM(Table1[[#This Row],[profit/loss]])/SUM(Table1[profit/loss])</f>
        <v>1.1287574699793417E-5</v>
      </c>
    </row>
    <row r="3908" spans="1:25" x14ac:dyDescent="0.3">
      <c r="A3908" t="s">
        <v>13</v>
      </c>
      <c r="B3908" t="s">
        <v>82</v>
      </c>
      <c r="C3908">
        <v>1185732</v>
      </c>
      <c r="D3908" s="9">
        <v>43861</v>
      </c>
      <c r="E3908" s="8" t="str">
        <f>TEXT(Table1[[#This Row],[Invoice Date]],"dd-mm-yyyy")</f>
        <v>31-01-2020</v>
      </c>
      <c r="F3908" s="1" t="str">
        <f t="shared" si="244"/>
        <v>January</v>
      </c>
      <c r="G3908" s="1" t="str">
        <f t="shared" si="245"/>
        <v>2020</v>
      </c>
      <c r="H3908" s="1" t="str">
        <f t="shared" si="246"/>
        <v>Friday</v>
      </c>
      <c r="I3908" s="1" t="str">
        <f t="shared" si="247"/>
        <v>31</v>
      </c>
      <c r="J3908" t="s">
        <v>14</v>
      </c>
      <c r="K3908" t="s">
        <v>15</v>
      </c>
      <c r="L3908" t="s">
        <v>15</v>
      </c>
      <c r="M3908" t="s">
        <v>16</v>
      </c>
      <c r="N3908">
        <v>45</v>
      </c>
      <c r="O3908">
        <v>300</v>
      </c>
      <c r="P3908">
        <v>13500</v>
      </c>
      <c r="Q3908">
        <v>8370</v>
      </c>
      <c r="R3908">
        <v>0.62</v>
      </c>
      <c r="S3908" t="s">
        <v>82</v>
      </c>
      <c r="T3908" t="str">
        <f>IF(Table1[[#This Row],[Units Sold]]&gt; 700,"High Units","low Units")</f>
        <v>low Units</v>
      </c>
      <c r="U3908">
        <f>SUM(Table1[[#This Row],[Operating Profit]])/SUM(Table1[Operating Profit])*100</f>
        <v>2.5200586886441959E-3</v>
      </c>
      <c r="V3908">
        <f>SUM(Table1[[#This Row],[Price per Unit]]*Table1[[#This Row],[Units Sold]])</f>
        <v>13500</v>
      </c>
      <c r="W3908">
        <f>SUM(Table1[[#This Row],[Total Sales]]-Table1[[#This Row],[Operating Profit]])</f>
        <v>5130</v>
      </c>
      <c r="X3908">
        <f>SUM(Table1[[#This Row],[Total Sales]]-Table1[[#This Row],[Cost]])</f>
        <v>8370</v>
      </c>
      <c r="Y3908">
        <f>SUM(Table1[[#This Row],[profit/loss]])/SUM(Table1[profit/loss])</f>
        <v>2.5200586886441957E-5</v>
      </c>
    </row>
    <row r="3909" spans="1:25" x14ac:dyDescent="0.3">
      <c r="A3909" t="s">
        <v>13</v>
      </c>
      <c r="B3909" t="s">
        <v>82</v>
      </c>
      <c r="C3909">
        <v>1185732</v>
      </c>
      <c r="D3909" s="9">
        <v>43862</v>
      </c>
      <c r="E3909" s="8" t="str">
        <f>TEXT(Table1[[#This Row],[Invoice Date]],"dd-mm-yyyy")</f>
        <v>01-02-2020</v>
      </c>
      <c r="F3909" s="1" t="str">
        <f t="shared" si="244"/>
        <v>February</v>
      </c>
      <c r="G3909" s="1" t="str">
        <f t="shared" si="245"/>
        <v>2020</v>
      </c>
      <c r="H3909" s="1" t="str">
        <f t="shared" si="246"/>
        <v>Saturday</v>
      </c>
      <c r="I3909" s="1" t="str">
        <f t="shared" si="247"/>
        <v>01</v>
      </c>
      <c r="J3909" t="s">
        <v>14</v>
      </c>
      <c r="K3909" t="s">
        <v>15</v>
      </c>
      <c r="L3909" t="s">
        <v>15</v>
      </c>
      <c r="M3909" t="s">
        <v>18</v>
      </c>
      <c r="N3909">
        <v>47</v>
      </c>
      <c r="O3909">
        <v>234</v>
      </c>
      <c r="P3909">
        <v>10998</v>
      </c>
      <c r="Q3909">
        <v>4509</v>
      </c>
      <c r="R3909">
        <v>0.41</v>
      </c>
      <c r="S3909" t="s">
        <v>82</v>
      </c>
      <c r="T3909" t="str">
        <f>IF(Table1[[#This Row],[Units Sold]]&gt; 700,"High Units","low Units")</f>
        <v>low Units</v>
      </c>
      <c r="U3909">
        <f>SUM(Table1[[#This Row],[Operating Profit]])/SUM(Table1[Operating Profit])*100</f>
        <v>1.3575800032373572E-3</v>
      </c>
      <c r="V3909">
        <f>SUM(Table1[[#This Row],[Price per Unit]]*Table1[[#This Row],[Units Sold]])</f>
        <v>10998</v>
      </c>
      <c r="W3909">
        <f>SUM(Table1[[#This Row],[Total Sales]]-Table1[[#This Row],[Operating Profit]])</f>
        <v>6489</v>
      </c>
      <c r="X3909">
        <f>SUM(Table1[[#This Row],[Total Sales]]-Table1[[#This Row],[Cost]])</f>
        <v>4509</v>
      </c>
      <c r="Y3909">
        <f>SUM(Table1[[#This Row],[profit/loss]])/SUM(Table1[profit/loss])</f>
        <v>1.3575800032373572E-5</v>
      </c>
    </row>
    <row r="3910" spans="1:25" x14ac:dyDescent="0.3">
      <c r="A3910" t="s">
        <v>13</v>
      </c>
      <c r="B3910" t="s">
        <v>82</v>
      </c>
      <c r="C3910">
        <v>1185732</v>
      </c>
      <c r="D3910" s="9">
        <v>43863</v>
      </c>
      <c r="E3910" s="8" t="str">
        <f>TEXT(Table1[[#This Row],[Invoice Date]],"dd-mm-yyyy")</f>
        <v>02-02-2020</v>
      </c>
      <c r="F3910" s="1" t="str">
        <f t="shared" si="244"/>
        <v>February</v>
      </c>
      <c r="G3910" s="1" t="str">
        <f t="shared" si="245"/>
        <v>2020</v>
      </c>
      <c r="H3910" s="1" t="str">
        <f t="shared" si="246"/>
        <v>Sunday</v>
      </c>
      <c r="I3910" s="1" t="str">
        <f t="shared" si="247"/>
        <v>02</v>
      </c>
      <c r="J3910" t="s">
        <v>14</v>
      </c>
      <c r="K3910" t="s">
        <v>15</v>
      </c>
      <c r="L3910" t="s">
        <v>15</v>
      </c>
      <c r="M3910" t="s">
        <v>19</v>
      </c>
      <c r="N3910">
        <v>39</v>
      </c>
      <c r="O3910">
        <v>252</v>
      </c>
      <c r="P3910">
        <v>9828</v>
      </c>
      <c r="Q3910">
        <v>4914</v>
      </c>
      <c r="R3910">
        <v>0.5</v>
      </c>
      <c r="S3910" t="s">
        <v>82</v>
      </c>
      <c r="T3910" t="str">
        <f>IF(Table1[[#This Row],[Units Sold]]&gt; 700,"High Units","low Units")</f>
        <v>low Units</v>
      </c>
      <c r="U3910">
        <f>SUM(Table1[[#This Row],[Operating Profit]])/SUM(Table1[Operating Profit])*100</f>
        <v>1.479518326881431E-3</v>
      </c>
      <c r="V3910">
        <f>SUM(Table1[[#This Row],[Price per Unit]]*Table1[[#This Row],[Units Sold]])</f>
        <v>9828</v>
      </c>
      <c r="W3910">
        <f>SUM(Table1[[#This Row],[Total Sales]]-Table1[[#This Row],[Operating Profit]])</f>
        <v>4914</v>
      </c>
      <c r="X3910">
        <f>SUM(Table1[[#This Row],[Total Sales]]-Table1[[#This Row],[Cost]])</f>
        <v>4914</v>
      </c>
      <c r="Y3910">
        <f>SUM(Table1[[#This Row],[profit/loss]])/SUM(Table1[profit/loss])</f>
        <v>1.479518326881431E-5</v>
      </c>
    </row>
    <row r="3911" spans="1:25" x14ac:dyDescent="0.3">
      <c r="A3911" t="s">
        <v>13</v>
      </c>
      <c r="B3911" t="s">
        <v>82</v>
      </c>
      <c r="C3911">
        <v>1185732</v>
      </c>
      <c r="D3911" s="9">
        <v>43864</v>
      </c>
      <c r="E3911" s="8" t="str">
        <f>TEXT(Table1[[#This Row],[Invoice Date]],"dd-mm-yyyy")</f>
        <v>03-02-2020</v>
      </c>
      <c r="F3911" s="1" t="str">
        <f t="shared" si="244"/>
        <v>February</v>
      </c>
      <c r="G3911" s="1" t="str">
        <f t="shared" si="245"/>
        <v>2020</v>
      </c>
      <c r="H3911" s="1" t="str">
        <f t="shared" si="246"/>
        <v>Monday</v>
      </c>
      <c r="I3911" s="1" t="str">
        <f t="shared" si="247"/>
        <v>03</v>
      </c>
      <c r="J3911" t="s">
        <v>14</v>
      </c>
      <c r="K3911" t="s">
        <v>15</v>
      </c>
      <c r="L3911" t="s">
        <v>15</v>
      </c>
      <c r="M3911" t="s">
        <v>20</v>
      </c>
      <c r="N3911">
        <v>41</v>
      </c>
      <c r="O3911">
        <v>239</v>
      </c>
      <c r="P3911">
        <v>9799</v>
      </c>
      <c r="Q3911">
        <v>4802</v>
      </c>
      <c r="R3911">
        <v>0.49</v>
      </c>
      <c r="S3911" t="s">
        <v>82</v>
      </c>
      <c r="T3911" t="str">
        <f>IF(Table1[[#This Row],[Units Sold]]&gt; 700,"High Units","low Units")</f>
        <v>low Units</v>
      </c>
      <c r="U3911">
        <f>SUM(Table1[[#This Row],[Operating Profit]])/SUM(Table1[Operating Profit])*100</f>
        <v>1.4457971114539342E-3</v>
      </c>
      <c r="V3911">
        <f>SUM(Table1[[#This Row],[Price per Unit]]*Table1[[#This Row],[Units Sold]])</f>
        <v>9799</v>
      </c>
      <c r="W3911">
        <f>SUM(Table1[[#This Row],[Total Sales]]-Table1[[#This Row],[Operating Profit]])</f>
        <v>4997</v>
      </c>
      <c r="X3911">
        <f>SUM(Table1[[#This Row],[Total Sales]]-Table1[[#This Row],[Cost]])</f>
        <v>4802</v>
      </c>
      <c r="Y3911">
        <f>SUM(Table1[[#This Row],[profit/loss]])/SUM(Table1[profit/loss])</f>
        <v>1.4457971114539341E-5</v>
      </c>
    </row>
    <row r="3912" spans="1:25" x14ac:dyDescent="0.3">
      <c r="A3912" t="s">
        <v>13</v>
      </c>
      <c r="B3912" t="s">
        <v>82</v>
      </c>
      <c r="C3912">
        <v>1185732</v>
      </c>
      <c r="D3912" s="9">
        <v>43865</v>
      </c>
      <c r="E3912" s="8" t="str">
        <f>TEXT(Table1[[#This Row],[Invoice Date]],"dd-mm-yyyy")</f>
        <v>04-02-2020</v>
      </c>
      <c r="F3912" s="1" t="str">
        <f t="shared" si="244"/>
        <v>February</v>
      </c>
      <c r="G3912" s="1" t="str">
        <f t="shared" si="245"/>
        <v>2020</v>
      </c>
      <c r="H3912" s="1" t="str">
        <f t="shared" si="246"/>
        <v>Tuesday</v>
      </c>
      <c r="I3912" s="1" t="str">
        <f t="shared" si="247"/>
        <v>04</v>
      </c>
      <c r="J3912" t="s">
        <v>14</v>
      </c>
      <c r="K3912" t="s">
        <v>15</v>
      </c>
      <c r="L3912" t="s">
        <v>15</v>
      </c>
      <c r="M3912" t="s">
        <v>21</v>
      </c>
      <c r="N3912">
        <v>56</v>
      </c>
      <c r="O3912">
        <v>215</v>
      </c>
      <c r="P3912">
        <v>12040</v>
      </c>
      <c r="Q3912">
        <v>5057</v>
      </c>
      <c r="R3912">
        <v>0.42</v>
      </c>
      <c r="S3912" t="s">
        <v>82</v>
      </c>
      <c r="T3912" t="str">
        <f>IF(Table1[[#This Row],[Units Sold]]&gt; 700,"High Units","low Units")</f>
        <v>low Units</v>
      </c>
      <c r="U3912">
        <f>SUM(Table1[[#This Row],[Operating Profit]])/SUM(Table1[Operating Profit])*100</f>
        <v>1.5225730930076102E-3</v>
      </c>
      <c r="V3912">
        <f>SUM(Table1[[#This Row],[Price per Unit]]*Table1[[#This Row],[Units Sold]])</f>
        <v>12040</v>
      </c>
      <c r="W3912">
        <f>SUM(Table1[[#This Row],[Total Sales]]-Table1[[#This Row],[Operating Profit]])</f>
        <v>6983</v>
      </c>
      <c r="X3912">
        <f>SUM(Table1[[#This Row],[Total Sales]]-Table1[[#This Row],[Cost]])</f>
        <v>5057</v>
      </c>
      <c r="Y3912">
        <f>SUM(Table1[[#This Row],[profit/loss]])/SUM(Table1[profit/loss])</f>
        <v>1.5225730930076102E-5</v>
      </c>
    </row>
    <row r="3913" spans="1:25" x14ac:dyDescent="0.3">
      <c r="A3913" t="s">
        <v>13</v>
      </c>
      <c r="B3913" t="s">
        <v>82</v>
      </c>
      <c r="C3913">
        <v>1185732</v>
      </c>
      <c r="D3913" s="9">
        <v>43866</v>
      </c>
      <c r="E3913" s="8" t="str">
        <f>TEXT(Table1[[#This Row],[Invoice Date]],"dd-mm-yyyy")</f>
        <v>05-02-2020</v>
      </c>
      <c r="F3913" s="1" t="str">
        <f t="shared" si="244"/>
        <v>February</v>
      </c>
      <c r="G3913" s="1" t="str">
        <f t="shared" si="245"/>
        <v>2020</v>
      </c>
      <c r="H3913" s="1" t="str">
        <f t="shared" si="246"/>
        <v>Wednesday</v>
      </c>
      <c r="I3913" s="1" t="str">
        <f t="shared" si="247"/>
        <v>05</v>
      </c>
      <c r="J3913" t="s">
        <v>14</v>
      </c>
      <c r="K3913" t="s">
        <v>15</v>
      </c>
      <c r="L3913" t="s">
        <v>15</v>
      </c>
      <c r="M3913" t="s">
        <v>22</v>
      </c>
      <c r="N3913">
        <v>49</v>
      </c>
      <c r="O3913">
        <v>238</v>
      </c>
      <c r="P3913">
        <v>11662</v>
      </c>
      <c r="Q3913">
        <v>4315</v>
      </c>
      <c r="R3913">
        <v>0.37</v>
      </c>
      <c r="S3913" t="s">
        <v>82</v>
      </c>
      <c r="T3913" t="str">
        <f>IF(Table1[[#This Row],[Units Sold]]&gt; 700,"High Units","low Units")</f>
        <v>low Units</v>
      </c>
      <c r="U3913">
        <f>SUM(Table1[[#This Row],[Operating Profit]])/SUM(Table1[Operating Profit])*100</f>
        <v>1.2991700408004428E-3</v>
      </c>
      <c r="V3913">
        <f>SUM(Table1[[#This Row],[Price per Unit]]*Table1[[#This Row],[Units Sold]])</f>
        <v>11662</v>
      </c>
      <c r="W3913">
        <f>SUM(Table1[[#This Row],[Total Sales]]-Table1[[#This Row],[Operating Profit]])</f>
        <v>7347</v>
      </c>
      <c r="X3913">
        <f>SUM(Table1[[#This Row],[Total Sales]]-Table1[[#This Row],[Cost]])</f>
        <v>4315</v>
      </c>
      <c r="Y3913">
        <f>SUM(Table1[[#This Row],[profit/loss]])/SUM(Table1[profit/loss])</f>
        <v>1.2991700408004427E-5</v>
      </c>
    </row>
    <row r="3914" spans="1:25" x14ac:dyDescent="0.3">
      <c r="A3914" t="s">
        <v>13</v>
      </c>
      <c r="B3914" t="s">
        <v>82</v>
      </c>
      <c r="C3914">
        <v>1185732</v>
      </c>
      <c r="D3914" s="9">
        <v>43867</v>
      </c>
      <c r="E3914" s="8" t="str">
        <f>TEXT(Table1[[#This Row],[Invoice Date]],"dd-mm-yyyy")</f>
        <v>06-02-2020</v>
      </c>
      <c r="F3914" s="1" t="str">
        <f t="shared" si="244"/>
        <v>February</v>
      </c>
      <c r="G3914" s="1" t="str">
        <f t="shared" si="245"/>
        <v>2020</v>
      </c>
      <c r="H3914" s="1" t="str">
        <f t="shared" si="246"/>
        <v>Thursday</v>
      </c>
      <c r="I3914" s="1" t="str">
        <f t="shared" si="247"/>
        <v>06</v>
      </c>
      <c r="J3914" t="s">
        <v>14</v>
      </c>
      <c r="K3914" t="s">
        <v>15</v>
      </c>
      <c r="L3914" t="s">
        <v>15</v>
      </c>
      <c r="M3914" t="s">
        <v>16</v>
      </c>
      <c r="N3914">
        <v>54</v>
      </c>
      <c r="O3914">
        <v>317</v>
      </c>
      <c r="P3914">
        <v>17118</v>
      </c>
      <c r="Q3914">
        <v>10956</v>
      </c>
      <c r="R3914">
        <v>0.64</v>
      </c>
      <c r="S3914" t="s">
        <v>82</v>
      </c>
      <c r="T3914" t="str">
        <f>IF(Table1[[#This Row],[Units Sold]]&gt; 700,"High Units","low Units")</f>
        <v>low Units</v>
      </c>
      <c r="U3914">
        <f>SUM(Table1[[#This Row],[Operating Profit]])/SUM(Table1[Operating Profit])*100</f>
        <v>3.2986574662826531E-3</v>
      </c>
      <c r="V3914">
        <f>SUM(Table1[[#This Row],[Price per Unit]]*Table1[[#This Row],[Units Sold]])</f>
        <v>17118</v>
      </c>
      <c r="W3914">
        <f>SUM(Table1[[#This Row],[Total Sales]]-Table1[[#This Row],[Operating Profit]])</f>
        <v>6162</v>
      </c>
      <c r="X3914">
        <f>SUM(Table1[[#This Row],[Total Sales]]-Table1[[#This Row],[Cost]])</f>
        <v>10956</v>
      </c>
      <c r="Y3914">
        <f>SUM(Table1[[#This Row],[profit/loss]])/SUM(Table1[profit/loss])</f>
        <v>3.2986574662826533E-5</v>
      </c>
    </row>
    <row r="3915" spans="1:25" x14ac:dyDescent="0.3">
      <c r="A3915" t="s">
        <v>13</v>
      </c>
      <c r="B3915" t="s">
        <v>82</v>
      </c>
      <c r="C3915">
        <v>1185732</v>
      </c>
      <c r="D3915" s="9">
        <v>43868</v>
      </c>
      <c r="E3915" s="8" t="str">
        <f>TEXT(Table1[[#This Row],[Invoice Date]],"dd-mm-yyyy")</f>
        <v>07-02-2020</v>
      </c>
      <c r="F3915" s="1" t="str">
        <f t="shared" si="244"/>
        <v>February</v>
      </c>
      <c r="G3915" s="1" t="str">
        <f t="shared" si="245"/>
        <v>2020</v>
      </c>
      <c r="H3915" s="1" t="str">
        <f t="shared" si="246"/>
        <v>Friday</v>
      </c>
      <c r="I3915" s="1" t="str">
        <f t="shared" si="247"/>
        <v>07</v>
      </c>
      <c r="J3915" t="s">
        <v>14</v>
      </c>
      <c r="K3915" t="s">
        <v>15</v>
      </c>
      <c r="L3915" t="s">
        <v>15</v>
      </c>
      <c r="M3915" t="s">
        <v>18</v>
      </c>
      <c r="N3915">
        <v>50</v>
      </c>
      <c r="O3915">
        <v>259</v>
      </c>
      <c r="P3915">
        <v>12950</v>
      </c>
      <c r="Q3915">
        <v>5180</v>
      </c>
      <c r="R3915">
        <v>0.4</v>
      </c>
      <c r="S3915" t="s">
        <v>82</v>
      </c>
      <c r="T3915" t="str">
        <f>IF(Table1[[#This Row],[Units Sold]]&gt; 700,"High Units","low Units")</f>
        <v>low Units</v>
      </c>
      <c r="U3915">
        <f>SUM(Table1[[#This Row],[Operating Profit]])/SUM(Table1[Operating Profit])*100</f>
        <v>1.5596062135217366E-3</v>
      </c>
      <c r="V3915">
        <f>SUM(Table1[[#This Row],[Price per Unit]]*Table1[[#This Row],[Units Sold]])</f>
        <v>12950</v>
      </c>
      <c r="W3915">
        <f>SUM(Table1[[#This Row],[Total Sales]]-Table1[[#This Row],[Operating Profit]])</f>
        <v>7770</v>
      </c>
      <c r="X3915">
        <f>SUM(Table1[[#This Row],[Total Sales]]-Table1[[#This Row],[Cost]])</f>
        <v>5180</v>
      </c>
      <c r="Y3915">
        <f>SUM(Table1[[#This Row],[profit/loss]])/SUM(Table1[profit/loss])</f>
        <v>1.5596062135217366E-5</v>
      </c>
    </row>
    <row r="3916" spans="1:25" x14ac:dyDescent="0.3">
      <c r="A3916" t="s">
        <v>13</v>
      </c>
      <c r="B3916" t="s">
        <v>82</v>
      </c>
      <c r="C3916">
        <v>1185732</v>
      </c>
      <c r="D3916" s="9">
        <v>43869</v>
      </c>
      <c r="E3916" s="8" t="str">
        <f>TEXT(Table1[[#This Row],[Invoice Date]],"dd-mm-yyyy")</f>
        <v>08-02-2020</v>
      </c>
      <c r="F3916" s="1" t="str">
        <f t="shared" si="244"/>
        <v>February</v>
      </c>
      <c r="G3916" s="1" t="str">
        <f t="shared" si="245"/>
        <v>2020</v>
      </c>
      <c r="H3916" s="1" t="str">
        <f t="shared" si="246"/>
        <v>Saturday</v>
      </c>
      <c r="I3916" s="1" t="str">
        <f t="shared" si="247"/>
        <v>08</v>
      </c>
      <c r="J3916" t="s">
        <v>14</v>
      </c>
      <c r="K3916" t="s">
        <v>15</v>
      </c>
      <c r="L3916" t="s">
        <v>15</v>
      </c>
      <c r="M3916" t="s">
        <v>19</v>
      </c>
      <c r="N3916">
        <v>46</v>
      </c>
      <c r="O3916">
        <v>261</v>
      </c>
      <c r="P3916">
        <v>12006</v>
      </c>
      <c r="Q3916">
        <v>5643</v>
      </c>
      <c r="R3916">
        <v>0.47</v>
      </c>
      <c r="S3916" t="s">
        <v>82</v>
      </c>
      <c r="T3916" t="str">
        <f>IF(Table1[[#This Row],[Units Sold]]&gt; 700,"High Units","low Units")</f>
        <v>low Units</v>
      </c>
      <c r="U3916">
        <f>SUM(Table1[[#This Row],[Operating Profit]])/SUM(Table1[Operating Profit])*100</f>
        <v>1.6990073094407645E-3</v>
      </c>
      <c r="V3916">
        <f>SUM(Table1[[#This Row],[Price per Unit]]*Table1[[#This Row],[Units Sold]])</f>
        <v>12006</v>
      </c>
      <c r="W3916">
        <f>SUM(Table1[[#This Row],[Total Sales]]-Table1[[#This Row],[Operating Profit]])</f>
        <v>6363</v>
      </c>
      <c r="X3916">
        <f>SUM(Table1[[#This Row],[Total Sales]]-Table1[[#This Row],[Cost]])</f>
        <v>5643</v>
      </c>
      <c r="Y3916">
        <f>SUM(Table1[[#This Row],[profit/loss]])/SUM(Table1[profit/loss])</f>
        <v>1.6990073094407644E-5</v>
      </c>
    </row>
    <row r="3917" spans="1:25" x14ac:dyDescent="0.3">
      <c r="A3917" t="s">
        <v>13</v>
      </c>
      <c r="B3917" t="s">
        <v>82</v>
      </c>
      <c r="C3917">
        <v>1185732</v>
      </c>
      <c r="D3917" s="9">
        <v>43870</v>
      </c>
      <c r="E3917" s="8" t="str">
        <f>TEXT(Table1[[#This Row],[Invoice Date]],"dd-mm-yyyy")</f>
        <v>09-02-2020</v>
      </c>
      <c r="F3917" s="1" t="str">
        <f t="shared" si="244"/>
        <v>February</v>
      </c>
      <c r="G3917" s="1" t="str">
        <f t="shared" si="245"/>
        <v>2020</v>
      </c>
      <c r="H3917" s="1" t="str">
        <f t="shared" si="246"/>
        <v>Sunday</v>
      </c>
      <c r="I3917" s="1" t="str">
        <f t="shared" si="247"/>
        <v>09</v>
      </c>
      <c r="J3917" t="s">
        <v>14</v>
      </c>
      <c r="K3917" t="s">
        <v>15</v>
      </c>
      <c r="L3917" t="s">
        <v>15</v>
      </c>
      <c r="M3917" t="s">
        <v>20</v>
      </c>
      <c r="N3917">
        <v>46</v>
      </c>
      <c r="O3917">
        <v>230</v>
      </c>
      <c r="P3917">
        <v>10580</v>
      </c>
      <c r="Q3917">
        <v>5078</v>
      </c>
      <c r="R3917">
        <v>0.48</v>
      </c>
      <c r="S3917" t="s">
        <v>82</v>
      </c>
      <c r="T3917" t="str">
        <f>IF(Table1[[#This Row],[Units Sold]]&gt; 700,"High Units","low Units")</f>
        <v>low Units</v>
      </c>
      <c r="U3917">
        <f>SUM(Table1[[#This Row],[Operating Profit]])/SUM(Table1[Operating Profit])*100</f>
        <v>1.5288958209002659E-3</v>
      </c>
      <c r="V3917">
        <f>SUM(Table1[[#This Row],[Price per Unit]]*Table1[[#This Row],[Units Sold]])</f>
        <v>10580</v>
      </c>
      <c r="W3917">
        <f>SUM(Table1[[#This Row],[Total Sales]]-Table1[[#This Row],[Operating Profit]])</f>
        <v>5502</v>
      </c>
      <c r="X3917">
        <f>SUM(Table1[[#This Row],[Total Sales]]-Table1[[#This Row],[Cost]])</f>
        <v>5078</v>
      </c>
      <c r="Y3917">
        <f>SUM(Table1[[#This Row],[profit/loss]])/SUM(Table1[profit/loss])</f>
        <v>1.528895820900266E-5</v>
      </c>
    </row>
    <row r="3918" spans="1:25" x14ac:dyDescent="0.3">
      <c r="A3918" t="s">
        <v>13</v>
      </c>
      <c r="B3918" t="s">
        <v>82</v>
      </c>
      <c r="C3918">
        <v>1185732</v>
      </c>
      <c r="D3918" s="9">
        <v>43871</v>
      </c>
      <c r="E3918" s="8" t="str">
        <f>TEXT(Table1[[#This Row],[Invoice Date]],"dd-mm-yyyy")</f>
        <v>10-02-2020</v>
      </c>
      <c r="F3918" s="1" t="str">
        <f t="shared" si="244"/>
        <v>February</v>
      </c>
      <c r="G3918" s="1" t="str">
        <f t="shared" si="245"/>
        <v>2020</v>
      </c>
      <c r="H3918" s="1" t="str">
        <f t="shared" si="246"/>
        <v>Monday</v>
      </c>
      <c r="I3918" s="1" t="str">
        <f t="shared" si="247"/>
        <v>10</v>
      </c>
      <c r="J3918" t="s">
        <v>14</v>
      </c>
      <c r="K3918" t="s">
        <v>15</v>
      </c>
      <c r="L3918" t="s">
        <v>15</v>
      </c>
      <c r="M3918" t="s">
        <v>21</v>
      </c>
      <c r="N3918">
        <v>59</v>
      </c>
      <c r="O3918">
        <v>245</v>
      </c>
      <c r="P3918">
        <v>14455</v>
      </c>
      <c r="Q3918">
        <v>6505</v>
      </c>
      <c r="R3918">
        <v>0.45</v>
      </c>
      <c r="S3918" t="s">
        <v>82</v>
      </c>
      <c r="T3918" t="str">
        <f>IF(Table1[[#This Row],[Units Sold]]&gt; 700,"High Units","low Units")</f>
        <v>low Units</v>
      </c>
      <c r="U3918">
        <f>SUM(Table1[[#This Row],[Operating Profit]])/SUM(Table1[Operating Profit])*100</f>
        <v>1.9585402353202502E-3</v>
      </c>
      <c r="V3918">
        <f>SUM(Table1[[#This Row],[Price per Unit]]*Table1[[#This Row],[Units Sold]])</f>
        <v>14455</v>
      </c>
      <c r="W3918">
        <f>SUM(Table1[[#This Row],[Total Sales]]-Table1[[#This Row],[Operating Profit]])</f>
        <v>7950</v>
      </c>
      <c r="X3918">
        <f>SUM(Table1[[#This Row],[Total Sales]]-Table1[[#This Row],[Cost]])</f>
        <v>6505</v>
      </c>
      <c r="Y3918">
        <f>SUM(Table1[[#This Row],[profit/loss]])/SUM(Table1[profit/loss])</f>
        <v>1.9585402353202503E-5</v>
      </c>
    </row>
    <row r="3919" spans="1:25" x14ac:dyDescent="0.3">
      <c r="A3919" t="s">
        <v>13</v>
      </c>
      <c r="B3919" t="s">
        <v>82</v>
      </c>
      <c r="C3919">
        <v>1185732</v>
      </c>
      <c r="D3919" s="9">
        <v>43893</v>
      </c>
      <c r="E3919" s="8" t="str">
        <f>TEXT(Table1[[#This Row],[Invoice Date]],"dd-mm-yyyy")</f>
        <v>03-03-2020</v>
      </c>
      <c r="F3919" s="1" t="str">
        <f t="shared" si="244"/>
        <v>March</v>
      </c>
      <c r="G3919" s="1" t="str">
        <f t="shared" si="245"/>
        <v>2020</v>
      </c>
      <c r="H3919" s="1" t="str">
        <f t="shared" si="246"/>
        <v>Tuesday</v>
      </c>
      <c r="I3919" s="1" t="str">
        <f t="shared" si="247"/>
        <v>03</v>
      </c>
      <c r="J3919" t="s">
        <v>14</v>
      </c>
      <c r="K3919" t="s">
        <v>15</v>
      </c>
      <c r="L3919" t="s">
        <v>15</v>
      </c>
      <c r="M3919" t="s">
        <v>22</v>
      </c>
      <c r="N3919">
        <v>59</v>
      </c>
      <c r="O3919">
        <v>290</v>
      </c>
      <c r="P3919">
        <v>17110</v>
      </c>
      <c r="Q3919">
        <v>6160</v>
      </c>
      <c r="R3919">
        <v>0.36</v>
      </c>
      <c r="S3919" t="s">
        <v>82</v>
      </c>
      <c r="T3919" t="str">
        <f>IF(Table1[[#This Row],[Units Sold]]&gt; 700,"High Units","low Units")</f>
        <v>low Units</v>
      </c>
      <c r="U3919">
        <f>SUM(Table1[[#This Row],[Operating Profit]])/SUM(Table1[Operating Profit])*100</f>
        <v>1.8546668485123353E-3</v>
      </c>
      <c r="V3919">
        <f>SUM(Table1[[#This Row],[Price per Unit]]*Table1[[#This Row],[Units Sold]])</f>
        <v>17110</v>
      </c>
      <c r="W3919">
        <f>SUM(Table1[[#This Row],[Total Sales]]-Table1[[#This Row],[Operating Profit]])</f>
        <v>10950</v>
      </c>
      <c r="X3919">
        <f>SUM(Table1[[#This Row],[Total Sales]]-Table1[[#This Row],[Cost]])</f>
        <v>6160</v>
      </c>
      <c r="Y3919">
        <f>SUM(Table1[[#This Row],[profit/loss]])/SUM(Table1[profit/loss])</f>
        <v>1.8546668485123354E-5</v>
      </c>
    </row>
    <row r="3920" spans="1:25" x14ac:dyDescent="0.3">
      <c r="A3920" t="s">
        <v>13</v>
      </c>
      <c r="B3920" t="s">
        <v>82</v>
      </c>
      <c r="C3920">
        <v>1185732</v>
      </c>
      <c r="D3920" s="9">
        <v>43894</v>
      </c>
      <c r="E3920" s="8" t="str">
        <f>TEXT(Table1[[#This Row],[Invoice Date]],"dd-mm-yyyy")</f>
        <v>04-03-2020</v>
      </c>
      <c r="F3920" s="1" t="str">
        <f t="shared" si="244"/>
        <v>March</v>
      </c>
      <c r="G3920" s="1" t="str">
        <f t="shared" si="245"/>
        <v>2020</v>
      </c>
      <c r="H3920" s="1" t="str">
        <f t="shared" si="246"/>
        <v>Wednesday</v>
      </c>
      <c r="I3920" s="1" t="str">
        <f t="shared" si="247"/>
        <v>04</v>
      </c>
      <c r="J3920" t="s">
        <v>14</v>
      </c>
      <c r="K3920" t="s">
        <v>15</v>
      </c>
      <c r="L3920" t="s">
        <v>15</v>
      </c>
      <c r="M3920" t="s">
        <v>16</v>
      </c>
      <c r="N3920">
        <v>55</v>
      </c>
      <c r="O3920">
        <v>313</v>
      </c>
      <c r="P3920">
        <v>17215</v>
      </c>
      <c r="Q3920">
        <v>10501</v>
      </c>
      <c r="R3920">
        <v>0.61</v>
      </c>
      <c r="S3920" t="s">
        <v>82</v>
      </c>
      <c r="T3920" t="str">
        <f>IF(Table1[[#This Row],[Units Sold]]&gt; 700,"High Units","low Units")</f>
        <v>low Units</v>
      </c>
      <c r="U3920">
        <f>SUM(Table1[[#This Row],[Operating Profit]])/SUM(Table1[Operating Profit])*100</f>
        <v>3.1616650286084473E-3</v>
      </c>
      <c r="V3920">
        <f>SUM(Table1[[#This Row],[Price per Unit]]*Table1[[#This Row],[Units Sold]])</f>
        <v>17215</v>
      </c>
      <c r="W3920">
        <f>SUM(Table1[[#This Row],[Total Sales]]-Table1[[#This Row],[Operating Profit]])</f>
        <v>6714</v>
      </c>
      <c r="X3920">
        <f>SUM(Table1[[#This Row],[Total Sales]]-Table1[[#This Row],[Cost]])</f>
        <v>10501</v>
      </c>
      <c r="Y3920">
        <f>SUM(Table1[[#This Row],[profit/loss]])/SUM(Table1[profit/loss])</f>
        <v>3.1616650286084472E-5</v>
      </c>
    </row>
    <row r="3921" spans="1:25" x14ac:dyDescent="0.3">
      <c r="A3921" t="s">
        <v>13</v>
      </c>
      <c r="B3921" t="s">
        <v>82</v>
      </c>
      <c r="C3921">
        <v>1185732</v>
      </c>
      <c r="D3921" s="9">
        <v>43895</v>
      </c>
      <c r="E3921" s="8" t="str">
        <f>TEXT(Table1[[#This Row],[Invoice Date]],"dd-mm-yyyy")</f>
        <v>05-03-2020</v>
      </c>
      <c r="F3921" s="1" t="str">
        <f t="shared" si="244"/>
        <v>March</v>
      </c>
      <c r="G3921" s="1" t="str">
        <f t="shared" si="245"/>
        <v>2020</v>
      </c>
      <c r="H3921" s="1" t="str">
        <f t="shared" si="246"/>
        <v>Thursday</v>
      </c>
      <c r="I3921" s="1" t="str">
        <f t="shared" si="247"/>
        <v>05</v>
      </c>
      <c r="J3921" t="s">
        <v>14</v>
      </c>
      <c r="K3921" t="s">
        <v>15</v>
      </c>
      <c r="L3921" t="s">
        <v>15</v>
      </c>
      <c r="M3921" t="s">
        <v>18</v>
      </c>
      <c r="N3921">
        <v>54</v>
      </c>
      <c r="O3921">
        <v>270</v>
      </c>
      <c r="P3921">
        <v>14580</v>
      </c>
      <c r="Q3921">
        <v>5978</v>
      </c>
      <c r="R3921">
        <v>0.41</v>
      </c>
      <c r="S3921" t="s">
        <v>82</v>
      </c>
      <c r="T3921" t="str">
        <f>IF(Table1[[#This Row],[Units Sold]]&gt; 700,"High Units","low Units")</f>
        <v>low Units</v>
      </c>
      <c r="U3921">
        <f>SUM(Table1[[#This Row],[Operating Profit]])/SUM(Table1[Operating Profit])*100</f>
        <v>1.7998698734426526E-3</v>
      </c>
      <c r="V3921">
        <f>SUM(Table1[[#This Row],[Price per Unit]]*Table1[[#This Row],[Units Sold]])</f>
        <v>14580</v>
      </c>
      <c r="W3921">
        <f>SUM(Table1[[#This Row],[Total Sales]]-Table1[[#This Row],[Operating Profit]])</f>
        <v>8602</v>
      </c>
      <c r="X3921">
        <f>SUM(Table1[[#This Row],[Total Sales]]-Table1[[#This Row],[Cost]])</f>
        <v>5978</v>
      </c>
      <c r="Y3921">
        <f>SUM(Table1[[#This Row],[profit/loss]])/SUM(Table1[profit/loss])</f>
        <v>1.7998698734426526E-5</v>
      </c>
    </row>
    <row r="3922" spans="1:25" x14ac:dyDescent="0.3">
      <c r="A3922" t="s">
        <v>13</v>
      </c>
      <c r="B3922" t="s">
        <v>82</v>
      </c>
      <c r="C3922">
        <v>1185732</v>
      </c>
      <c r="D3922" s="9">
        <v>43896</v>
      </c>
      <c r="E3922" s="8" t="str">
        <f>TEXT(Table1[[#This Row],[Invoice Date]],"dd-mm-yyyy")</f>
        <v>06-03-2020</v>
      </c>
      <c r="F3922" s="1" t="str">
        <f t="shared" si="244"/>
        <v>March</v>
      </c>
      <c r="G3922" s="1" t="str">
        <f t="shared" si="245"/>
        <v>2020</v>
      </c>
      <c r="H3922" s="1" t="str">
        <f t="shared" si="246"/>
        <v>Friday</v>
      </c>
      <c r="I3922" s="1" t="str">
        <f t="shared" si="247"/>
        <v>06</v>
      </c>
      <c r="J3922" t="s">
        <v>14</v>
      </c>
      <c r="K3922" t="s">
        <v>15</v>
      </c>
      <c r="L3922" t="s">
        <v>15</v>
      </c>
      <c r="M3922" t="s">
        <v>19</v>
      </c>
      <c r="N3922">
        <v>46</v>
      </c>
      <c r="O3922">
        <v>278</v>
      </c>
      <c r="P3922">
        <v>12788</v>
      </c>
      <c r="Q3922">
        <v>6138</v>
      </c>
      <c r="R3922">
        <v>0.48</v>
      </c>
      <c r="S3922" t="s">
        <v>82</v>
      </c>
      <c r="T3922" t="str">
        <f>IF(Table1[[#This Row],[Units Sold]]&gt; 700,"High Units","low Units")</f>
        <v>low Units</v>
      </c>
      <c r="U3922">
        <f>SUM(Table1[[#This Row],[Operating Profit]])/SUM(Table1[Operating Profit])*100</f>
        <v>1.8480430383390771E-3</v>
      </c>
      <c r="V3922">
        <f>SUM(Table1[[#This Row],[Price per Unit]]*Table1[[#This Row],[Units Sold]])</f>
        <v>12788</v>
      </c>
      <c r="W3922">
        <f>SUM(Table1[[#This Row],[Total Sales]]-Table1[[#This Row],[Operating Profit]])</f>
        <v>6650</v>
      </c>
      <c r="X3922">
        <f>SUM(Table1[[#This Row],[Total Sales]]-Table1[[#This Row],[Cost]])</f>
        <v>6138</v>
      </c>
      <c r="Y3922">
        <f>SUM(Table1[[#This Row],[profit/loss]])/SUM(Table1[profit/loss])</f>
        <v>1.848043038339077E-5</v>
      </c>
    </row>
    <row r="3923" spans="1:25" x14ac:dyDescent="0.3">
      <c r="A3923" t="s">
        <v>13</v>
      </c>
      <c r="B3923" t="s">
        <v>82</v>
      </c>
      <c r="C3923">
        <v>1185732</v>
      </c>
      <c r="D3923" s="9">
        <v>43897</v>
      </c>
      <c r="E3923" s="8" t="str">
        <f>TEXT(Table1[[#This Row],[Invoice Date]],"dd-mm-yyyy")</f>
        <v>07-03-2020</v>
      </c>
      <c r="F3923" s="1" t="str">
        <f t="shared" si="244"/>
        <v>March</v>
      </c>
      <c r="G3923" s="1" t="str">
        <f t="shared" si="245"/>
        <v>2020</v>
      </c>
      <c r="H3923" s="1" t="str">
        <f t="shared" si="246"/>
        <v>Saturday</v>
      </c>
      <c r="I3923" s="1" t="str">
        <f t="shared" si="247"/>
        <v>07</v>
      </c>
      <c r="J3923" t="s">
        <v>14</v>
      </c>
      <c r="K3923" t="s">
        <v>15</v>
      </c>
      <c r="L3923" t="s">
        <v>15</v>
      </c>
      <c r="M3923" t="s">
        <v>20</v>
      </c>
      <c r="N3923">
        <v>47</v>
      </c>
      <c r="O3923">
        <v>261</v>
      </c>
      <c r="P3923">
        <v>12267</v>
      </c>
      <c r="Q3923">
        <v>5520</v>
      </c>
      <c r="R3923">
        <v>0.45</v>
      </c>
      <c r="S3923" t="s">
        <v>82</v>
      </c>
      <c r="T3923" t="str">
        <f>IF(Table1[[#This Row],[Units Sold]]&gt; 700,"High Units","low Units")</f>
        <v>low Units</v>
      </c>
      <c r="U3923">
        <f>SUM(Table1[[#This Row],[Operating Profit]])/SUM(Table1[Operating Profit])*100</f>
        <v>1.6619741889266381E-3</v>
      </c>
      <c r="V3923">
        <f>SUM(Table1[[#This Row],[Price per Unit]]*Table1[[#This Row],[Units Sold]])</f>
        <v>12267</v>
      </c>
      <c r="W3923">
        <f>SUM(Table1[[#This Row],[Total Sales]]-Table1[[#This Row],[Operating Profit]])</f>
        <v>6747</v>
      </c>
      <c r="X3923">
        <f>SUM(Table1[[#This Row],[Total Sales]]-Table1[[#This Row],[Cost]])</f>
        <v>5520</v>
      </c>
      <c r="Y3923">
        <f>SUM(Table1[[#This Row],[profit/loss]])/SUM(Table1[profit/loss])</f>
        <v>1.6619741889266381E-5</v>
      </c>
    </row>
    <row r="3924" spans="1:25" x14ac:dyDescent="0.3">
      <c r="A3924" t="s">
        <v>13</v>
      </c>
      <c r="B3924" t="s">
        <v>82</v>
      </c>
      <c r="C3924">
        <v>1185732</v>
      </c>
      <c r="D3924" s="9">
        <v>43898</v>
      </c>
      <c r="E3924" s="8" t="str">
        <f>TEXT(Table1[[#This Row],[Invoice Date]],"dd-mm-yyyy")</f>
        <v>08-03-2020</v>
      </c>
      <c r="F3924" s="1" t="str">
        <f t="shared" si="244"/>
        <v>March</v>
      </c>
      <c r="G3924" s="1" t="str">
        <f t="shared" si="245"/>
        <v>2020</v>
      </c>
      <c r="H3924" s="1" t="str">
        <f t="shared" si="246"/>
        <v>Sunday</v>
      </c>
      <c r="I3924" s="1" t="str">
        <f t="shared" si="247"/>
        <v>08</v>
      </c>
      <c r="J3924" t="s">
        <v>14</v>
      </c>
      <c r="K3924" t="s">
        <v>15</v>
      </c>
      <c r="L3924" t="s">
        <v>15</v>
      </c>
      <c r="M3924" t="s">
        <v>21</v>
      </c>
      <c r="N3924">
        <v>55</v>
      </c>
      <c r="O3924">
        <v>252</v>
      </c>
      <c r="P3924">
        <v>13860</v>
      </c>
      <c r="Q3924">
        <v>6237</v>
      </c>
      <c r="R3924">
        <v>0.45</v>
      </c>
      <c r="S3924" t="s">
        <v>82</v>
      </c>
      <c r="T3924" t="str">
        <f>IF(Table1[[#This Row],[Units Sold]]&gt; 700,"High Units","low Units")</f>
        <v>low Units</v>
      </c>
      <c r="U3924">
        <f>SUM(Table1[[#This Row],[Operating Profit]])/SUM(Table1[Operating Profit])*100</f>
        <v>1.8778501841187397E-3</v>
      </c>
      <c r="V3924">
        <f>SUM(Table1[[#This Row],[Price per Unit]]*Table1[[#This Row],[Units Sold]])</f>
        <v>13860</v>
      </c>
      <c r="W3924">
        <f>SUM(Table1[[#This Row],[Total Sales]]-Table1[[#This Row],[Operating Profit]])</f>
        <v>7623</v>
      </c>
      <c r="X3924">
        <f>SUM(Table1[[#This Row],[Total Sales]]-Table1[[#This Row],[Cost]])</f>
        <v>6237</v>
      </c>
      <c r="Y3924">
        <f>SUM(Table1[[#This Row],[profit/loss]])/SUM(Table1[profit/loss])</f>
        <v>1.8778501841187396E-5</v>
      </c>
    </row>
    <row r="3925" spans="1:25" x14ac:dyDescent="0.3">
      <c r="A3925" t="s">
        <v>13</v>
      </c>
      <c r="B3925" t="s">
        <v>82</v>
      </c>
      <c r="C3925">
        <v>1185732</v>
      </c>
      <c r="D3925" s="9">
        <v>43899</v>
      </c>
      <c r="E3925" s="8" t="str">
        <f>TEXT(Table1[[#This Row],[Invoice Date]],"dd-mm-yyyy")</f>
        <v>09-03-2020</v>
      </c>
      <c r="F3925" s="1" t="str">
        <f t="shared" si="244"/>
        <v>March</v>
      </c>
      <c r="G3925" s="1" t="str">
        <f t="shared" si="245"/>
        <v>2020</v>
      </c>
      <c r="H3925" s="1" t="str">
        <f t="shared" si="246"/>
        <v>Monday</v>
      </c>
      <c r="I3925" s="1" t="str">
        <f t="shared" si="247"/>
        <v>09</v>
      </c>
      <c r="J3925" t="s">
        <v>14</v>
      </c>
      <c r="K3925" t="s">
        <v>15</v>
      </c>
      <c r="L3925" t="s">
        <v>15</v>
      </c>
      <c r="M3925" t="s">
        <v>22</v>
      </c>
      <c r="N3925">
        <v>64</v>
      </c>
      <c r="O3925">
        <v>305</v>
      </c>
      <c r="P3925">
        <v>19520</v>
      </c>
      <c r="Q3925">
        <v>7613</v>
      </c>
      <c r="R3925">
        <v>0.39</v>
      </c>
      <c r="S3925" t="s">
        <v>82</v>
      </c>
      <c r="T3925" t="str">
        <f>IF(Table1[[#This Row],[Units Sold]]&gt; 700,"High Units","low Units")</f>
        <v>low Units</v>
      </c>
      <c r="U3925">
        <f>SUM(Table1[[#This Row],[Operating Profit]])/SUM(Table1[Operating Profit])*100</f>
        <v>2.2921394022279882E-3</v>
      </c>
      <c r="V3925">
        <f>SUM(Table1[[#This Row],[Price per Unit]]*Table1[[#This Row],[Units Sold]])</f>
        <v>19520</v>
      </c>
      <c r="W3925">
        <f>SUM(Table1[[#This Row],[Total Sales]]-Table1[[#This Row],[Operating Profit]])</f>
        <v>11907</v>
      </c>
      <c r="X3925">
        <f>SUM(Table1[[#This Row],[Total Sales]]-Table1[[#This Row],[Cost]])</f>
        <v>7613</v>
      </c>
      <c r="Y3925">
        <f>SUM(Table1[[#This Row],[profit/loss]])/SUM(Table1[profit/loss])</f>
        <v>2.2921394022279884E-5</v>
      </c>
    </row>
    <row r="3926" spans="1:25" x14ac:dyDescent="0.3">
      <c r="A3926" t="s">
        <v>13</v>
      </c>
      <c r="B3926" t="s">
        <v>82</v>
      </c>
      <c r="C3926">
        <v>1185732</v>
      </c>
      <c r="D3926" s="9">
        <v>43900</v>
      </c>
      <c r="E3926" s="8" t="str">
        <f>TEXT(Table1[[#This Row],[Invoice Date]],"dd-mm-yyyy")</f>
        <v>10-03-2020</v>
      </c>
      <c r="F3926" s="1" t="str">
        <f t="shared" si="244"/>
        <v>March</v>
      </c>
      <c r="G3926" s="1" t="str">
        <f t="shared" si="245"/>
        <v>2020</v>
      </c>
      <c r="H3926" s="1" t="str">
        <f t="shared" si="246"/>
        <v>Tuesday</v>
      </c>
      <c r="I3926" s="1" t="str">
        <f t="shared" si="247"/>
        <v>10</v>
      </c>
      <c r="J3926" t="s">
        <v>14</v>
      </c>
      <c r="K3926" t="s">
        <v>15</v>
      </c>
      <c r="L3926" t="s">
        <v>15</v>
      </c>
      <c r="M3926" t="s">
        <v>16</v>
      </c>
      <c r="N3926">
        <v>59</v>
      </c>
      <c r="O3926">
        <v>319</v>
      </c>
      <c r="P3926">
        <v>18821</v>
      </c>
      <c r="Q3926">
        <v>11293</v>
      </c>
      <c r="R3926">
        <v>0.6</v>
      </c>
      <c r="S3926" t="s">
        <v>82</v>
      </c>
      <c r="T3926" t="str">
        <f>IF(Table1[[#This Row],[Units Sold]]&gt; 700,"High Units","low Units")</f>
        <v>low Units</v>
      </c>
      <c r="U3926">
        <f>SUM(Table1[[#This Row],[Operating Profit]])/SUM(Table1[Operating Profit])*100</f>
        <v>3.4001221948457474E-3</v>
      </c>
      <c r="V3926">
        <f>SUM(Table1[[#This Row],[Price per Unit]]*Table1[[#This Row],[Units Sold]])</f>
        <v>18821</v>
      </c>
      <c r="W3926">
        <f>SUM(Table1[[#This Row],[Total Sales]]-Table1[[#This Row],[Operating Profit]])</f>
        <v>7528</v>
      </c>
      <c r="X3926">
        <f>SUM(Table1[[#This Row],[Total Sales]]-Table1[[#This Row],[Cost]])</f>
        <v>11293</v>
      </c>
      <c r="Y3926">
        <f>SUM(Table1[[#This Row],[profit/loss]])/SUM(Table1[profit/loss])</f>
        <v>3.4001221948457472E-5</v>
      </c>
    </row>
    <row r="3927" spans="1:25" x14ac:dyDescent="0.3">
      <c r="A3927" t="s">
        <v>13</v>
      </c>
      <c r="B3927" t="s">
        <v>82</v>
      </c>
      <c r="C3927">
        <v>1185732</v>
      </c>
      <c r="D3927" s="9">
        <v>43901</v>
      </c>
      <c r="E3927" s="8" t="str">
        <f>TEXT(Table1[[#This Row],[Invoice Date]],"dd-mm-yyyy")</f>
        <v>11-03-2020</v>
      </c>
      <c r="F3927" s="1" t="str">
        <f t="shared" si="244"/>
        <v>March</v>
      </c>
      <c r="G3927" s="1" t="str">
        <f t="shared" si="245"/>
        <v>2020</v>
      </c>
      <c r="H3927" s="1" t="str">
        <f t="shared" si="246"/>
        <v>Wednesday</v>
      </c>
      <c r="I3927" s="1" t="str">
        <f t="shared" si="247"/>
        <v>11</v>
      </c>
      <c r="J3927" t="s">
        <v>14</v>
      </c>
      <c r="K3927" t="s">
        <v>15</v>
      </c>
      <c r="L3927" t="s">
        <v>15</v>
      </c>
      <c r="M3927" t="s">
        <v>18</v>
      </c>
      <c r="N3927">
        <v>53</v>
      </c>
      <c r="O3927">
        <v>267</v>
      </c>
      <c r="P3927">
        <v>14151</v>
      </c>
      <c r="Q3927">
        <v>5943</v>
      </c>
      <c r="R3927">
        <v>0.42</v>
      </c>
      <c r="S3927" t="s">
        <v>82</v>
      </c>
      <c r="T3927" t="str">
        <f>IF(Table1[[#This Row],[Units Sold]]&gt; 700,"High Units","low Units")</f>
        <v>low Units</v>
      </c>
      <c r="U3927">
        <f>SUM(Table1[[#This Row],[Operating Profit]])/SUM(Table1[Operating Profit])*100</f>
        <v>1.7893319936215599E-3</v>
      </c>
      <c r="V3927">
        <f>SUM(Table1[[#This Row],[Price per Unit]]*Table1[[#This Row],[Units Sold]])</f>
        <v>14151</v>
      </c>
      <c r="W3927">
        <f>SUM(Table1[[#This Row],[Total Sales]]-Table1[[#This Row],[Operating Profit]])</f>
        <v>8208</v>
      </c>
      <c r="X3927">
        <f>SUM(Table1[[#This Row],[Total Sales]]-Table1[[#This Row],[Cost]])</f>
        <v>5943</v>
      </c>
      <c r="Y3927">
        <f>SUM(Table1[[#This Row],[profit/loss]])/SUM(Table1[profit/loss])</f>
        <v>1.7893319936215598E-5</v>
      </c>
    </row>
    <row r="3928" spans="1:25" x14ac:dyDescent="0.3">
      <c r="A3928" t="s">
        <v>13</v>
      </c>
      <c r="B3928" t="s">
        <v>82</v>
      </c>
      <c r="C3928">
        <v>1185732</v>
      </c>
      <c r="D3928" s="9">
        <v>43902</v>
      </c>
      <c r="E3928" s="8" t="str">
        <f>TEXT(Table1[[#This Row],[Invoice Date]],"dd-mm-yyyy")</f>
        <v>12-03-2020</v>
      </c>
      <c r="F3928" s="1" t="str">
        <f t="shared" si="244"/>
        <v>March</v>
      </c>
      <c r="G3928" s="1" t="str">
        <f t="shared" si="245"/>
        <v>2020</v>
      </c>
      <c r="H3928" s="1" t="str">
        <f t="shared" si="246"/>
        <v>Thursday</v>
      </c>
      <c r="I3928" s="1" t="str">
        <f t="shared" si="247"/>
        <v>12</v>
      </c>
      <c r="J3928" t="s">
        <v>14</v>
      </c>
      <c r="K3928" t="s">
        <v>15</v>
      </c>
      <c r="L3928" t="s">
        <v>15</v>
      </c>
      <c r="M3928" t="s">
        <v>19</v>
      </c>
      <c r="N3928">
        <v>46</v>
      </c>
      <c r="O3928">
        <v>247</v>
      </c>
      <c r="P3928">
        <v>11362</v>
      </c>
      <c r="Q3928">
        <v>5113</v>
      </c>
      <c r="R3928">
        <v>0.45</v>
      </c>
      <c r="S3928" t="s">
        <v>82</v>
      </c>
      <c r="T3928" t="str">
        <f>IF(Table1[[#This Row],[Units Sold]]&gt; 700,"High Units","low Units")</f>
        <v>low Units</v>
      </c>
      <c r="U3928">
        <f>SUM(Table1[[#This Row],[Operating Profit]])/SUM(Table1[Operating Profit])*100</f>
        <v>1.5394337007213587E-3</v>
      </c>
      <c r="V3928">
        <f>SUM(Table1[[#This Row],[Price per Unit]]*Table1[[#This Row],[Units Sold]])</f>
        <v>11362</v>
      </c>
      <c r="W3928">
        <f>SUM(Table1[[#This Row],[Total Sales]]-Table1[[#This Row],[Operating Profit]])</f>
        <v>6249</v>
      </c>
      <c r="X3928">
        <f>SUM(Table1[[#This Row],[Total Sales]]-Table1[[#This Row],[Cost]])</f>
        <v>5113</v>
      </c>
      <c r="Y3928">
        <f>SUM(Table1[[#This Row],[profit/loss]])/SUM(Table1[profit/loss])</f>
        <v>1.5394337007213587E-5</v>
      </c>
    </row>
    <row r="3929" spans="1:25" x14ac:dyDescent="0.3">
      <c r="A3929" t="s">
        <v>13</v>
      </c>
      <c r="B3929" t="s">
        <v>82</v>
      </c>
      <c r="C3929">
        <v>1185732</v>
      </c>
      <c r="D3929" s="9">
        <v>43903</v>
      </c>
      <c r="E3929" s="8" t="str">
        <f>TEXT(Table1[[#This Row],[Invoice Date]],"dd-mm-yyyy")</f>
        <v>13-03-2020</v>
      </c>
      <c r="F3929" s="1" t="str">
        <f t="shared" si="244"/>
        <v>March</v>
      </c>
      <c r="G3929" s="1" t="str">
        <f t="shared" si="245"/>
        <v>2020</v>
      </c>
      <c r="H3929" s="1" t="str">
        <f t="shared" si="246"/>
        <v>Friday</v>
      </c>
      <c r="I3929" s="1" t="str">
        <f t="shared" si="247"/>
        <v>13</v>
      </c>
      <c r="J3929" t="s">
        <v>14</v>
      </c>
      <c r="K3929" t="s">
        <v>15</v>
      </c>
      <c r="L3929" t="s">
        <v>15</v>
      </c>
      <c r="M3929" t="s">
        <v>20</v>
      </c>
      <c r="N3929">
        <v>46</v>
      </c>
      <c r="O3929">
        <v>243</v>
      </c>
      <c r="P3929">
        <v>11178</v>
      </c>
      <c r="Q3929">
        <v>5142</v>
      </c>
      <c r="R3929">
        <v>0.46</v>
      </c>
      <c r="S3929" t="s">
        <v>82</v>
      </c>
      <c r="T3929" t="str">
        <f>IF(Table1[[#This Row],[Units Sold]]&gt; 700,"High Units","low Units")</f>
        <v>low Units</v>
      </c>
      <c r="U3929">
        <f>SUM(Table1[[#This Row],[Operating Profit]])/SUM(Table1[Operating Profit])*100</f>
        <v>1.5481650868588359E-3</v>
      </c>
      <c r="V3929">
        <f>SUM(Table1[[#This Row],[Price per Unit]]*Table1[[#This Row],[Units Sold]])</f>
        <v>11178</v>
      </c>
      <c r="W3929">
        <f>SUM(Table1[[#This Row],[Total Sales]]-Table1[[#This Row],[Operating Profit]])</f>
        <v>6036</v>
      </c>
      <c r="X3929">
        <f>SUM(Table1[[#This Row],[Total Sales]]-Table1[[#This Row],[Cost]])</f>
        <v>5142</v>
      </c>
      <c r="Y3929">
        <f>SUM(Table1[[#This Row],[profit/loss]])/SUM(Table1[profit/loss])</f>
        <v>1.5481650868588358E-5</v>
      </c>
    </row>
    <row r="3930" spans="1:25" x14ac:dyDescent="0.3">
      <c r="A3930" t="s">
        <v>13</v>
      </c>
      <c r="B3930" t="s">
        <v>82</v>
      </c>
      <c r="C3930">
        <v>1185732</v>
      </c>
      <c r="D3930" s="9">
        <v>43904</v>
      </c>
      <c r="E3930" s="8" t="str">
        <f>TEXT(Table1[[#This Row],[Invoice Date]],"dd-mm-yyyy")</f>
        <v>14-03-2020</v>
      </c>
      <c r="F3930" s="1" t="str">
        <f t="shared" si="244"/>
        <v>March</v>
      </c>
      <c r="G3930" s="1" t="str">
        <f t="shared" si="245"/>
        <v>2020</v>
      </c>
      <c r="H3930" s="1" t="str">
        <f t="shared" si="246"/>
        <v>Saturday</v>
      </c>
      <c r="I3930" s="1" t="str">
        <f t="shared" si="247"/>
        <v>14</v>
      </c>
      <c r="J3930" t="s">
        <v>14</v>
      </c>
      <c r="K3930" t="s">
        <v>15</v>
      </c>
      <c r="L3930" t="s">
        <v>15</v>
      </c>
      <c r="M3930" t="s">
        <v>21</v>
      </c>
      <c r="N3930">
        <v>58</v>
      </c>
      <c r="O3930">
        <v>231</v>
      </c>
      <c r="P3930">
        <v>13398</v>
      </c>
      <c r="Q3930">
        <v>5761</v>
      </c>
      <c r="R3930">
        <v>0.43</v>
      </c>
      <c r="S3930" t="s">
        <v>82</v>
      </c>
      <c r="T3930" t="str">
        <f>IF(Table1[[#This Row],[Units Sold]]&gt; 700,"High Units","low Units")</f>
        <v>low Units</v>
      </c>
      <c r="U3930">
        <f>SUM(Table1[[#This Row],[Operating Profit]])/SUM(Table1[Operating Profit])*100</f>
        <v>1.734535018551877E-3</v>
      </c>
      <c r="V3930">
        <f>SUM(Table1[[#This Row],[Price per Unit]]*Table1[[#This Row],[Units Sold]])</f>
        <v>13398</v>
      </c>
      <c r="W3930">
        <f>SUM(Table1[[#This Row],[Total Sales]]-Table1[[#This Row],[Operating Profit]])</f>
        <v>7637</v>
      </c>
      <c r="X3930">
        <f>SUM(Table1[[#This Row],[Total Sales]]-Table1[[#This Row],[Cost]])</f>
        <v>5761</v>
      </c>
      <c r="Y3930">
        <f>SUM(Table1[[#This Row],[profit/loss]])/SUM(Table1[profit/loss])</f>
        <v>1.734535018551877E-5</v>
      </c>
    </row>
    <row r="3931" spans="1:25" x14ac:dyDescent="0.3">
      <c r="A3931" t="s">
        <v>13</v>
      </c>
      <c r="B3931" t="s">
        <v>82</v>
      </c>
      <c r="C3931">
        <v>1185732</v>
      </c>
      <c r="D3931" s="9">
        <v>43905</v>
      </c>
      <c r="E3931" s="8" t="str">
        <f>TEXT(Table1[[#This Row],[Invoice Date]],"dd-mm-yyyy")</f>
        <v>15-03-2020</v>
      </c>
      <c r="F3931" s="1" t="str">
        <f t="shared" si="244"/>
        <v>March</v>
      </c>
      <c r="G3931" s="1" t="str">
        <f t="shared" si="245"/>
        <v>2020</v>
      </c>
      <c r="H3931" s="1" t="str">
        <f t="shared" si="246"/>
        <v>Sunday</v>
      </c>
      <c r="I3931" s="1" t="str">
        <f t="shared" si="247"/>
        <v>15</v>
      </c>
      <c r="J3931" t="s">
        <v>14</v>
      </c>
      <c r="K3931" t="s">
        <v>15</v>
      </c>
      <c r="L3931" t="s">
        <v>15</v>
      </c>
      <c r="M3931" t="s">
        <v>22</v>
      </c>
      <c r="N3931">
        <v>61</v>
      </c>
      <c r="O3931">
        <v>286</v>
      </c>
      <c r="P3931">
        <v>17446</v>
      </c>
      <c r="Q3931">
        <v>6978</v>
      </c>
      <c r="R3931">
        <v>0.4</v>
      </c>
      <c r="S3931" t="s">
        <v>82</v>
      </c>
      <c r="T3931" t="str">
        <f>IF(Table1[[#This Row],[Units Sold]]&gt; 700,"High Units","low Units")</f>
        <v>low Units</v>
      </c>
      <c r="U3931">
        <f>SUM(Table1[[#This Row],[Operating Profit]])/SUM(Table1[Operating Profit])*100</f>
        <v>2.1009521540453044E-3</v>
      </c>
      <c r="V3931">
        <f>SUM(Table1[[#This Row],[Price per Unit]]*Table1[[#This Row],[Units Sold]])</f>
        <v>17446</v>
      </c>
      <c r="W3931">
        <f>SUM(Table1[[#This Row],[Total Sales]]-Table1[[#This Row],[Operating Profit]])</f>
        <v>10468</v>
      </c>
      <c r="X3931">
        <f>SUM(Table1[[#This Row],[Total Sales]]-Table1[[#This Row],[Cost]])</f>
        <v>6978</v>
      </c>
      <c r="Y3931">
        <f>SUM(Table1[[#This Row],[profit/loss]])/SUM(Table1[profit/loss])</f>
        <v>2.1009521540453045E-5</v>
      </c>
    </row>
    <row r="3932" spans="1:25" x14ac:dyDescent="0.3">
      <c r="A3932" t="s">
        <v>13</v>
      </c>
      <c r="B3932" t="s">
        <v>82</v>
      </c>
      <c r="C3932">
        <v>1185732</v>
      </c>
      <c r="D3932" s="9">
        <v>43906</v>
      </c>
      <c r="E3932" s="8" t="str">
        <f>TEXT(Table1[[#This Row],[Invoice Date]],"dd-mm-yyyy")</f>
        <v>16-03-2020</v>
      </c>
      <c r="F3932" s="1" t="str">
        <f t="shared" si="244"/>
        <v>March</v>
      </c>
      <c r="G3932" s="1" t="str">
        <f t="shared" si="245"/>
        <v>2020</v>
      </c>
      <c r="H3932" s="1" t="str">
        <f t="shared" si="246"/>
        <v>Monday</v>
      </c>
      <c r="I3932" s="1" t="str">
        <f t="shared" si="247"/>
        <v>16</v>
      </c>
      <c r="J3932" t="s">
        <v>14</v>
      </c>
      <c r="K3932" t="s">
        <v>15</v>
      </c>
      <c r="L3932" t="s">
        <v>15</v>
      </c>
      <c r="M3932" t="s">
        <v>16</v>
      </c>
      <c r="N3932">
        <v>58</v>
      </c>
      <c r="O3932">
        <v>325</v>
      </c>
      <c r="P3932">
        <v>18850</v>
      </c>
      <c r="Q3932">
        <v>11499</v>
      </c>
      <c r="R3932">
        <v>0.61</v>
      </c>
      <c r="S3932" t="s">
        <v>82</v>
      </c>
      <c r="T3932" t="str">
        <f>IF(Table1[[#This Row],[Units Sold]]&gt; 700,"High Units","low Units")</f>
        <v>low Units</v>
      </c>
      <c r="U3932">
        <f>SUM(Table1[[#This Row],[Operating Profit]])/SUM(Table1[Operating Profit])*100</f>
        <v>3.4621451446498939E-3</v>
      </c>
      <c r="V3932">
        <f>SUM(Table1[[#This Row],[Price per Unit]]*Table1[[#This Row],[Units Sold]])</f>
        <v>18850</v>
      </c>
      <c r="W3932">
        <f>SUM(Table1[[#This Row],[Total Sales]]-Table1[[#This Row],[Operating Profit]])</f>
        <v>7351</v>
      </c>
      <c r="X3932">
        <f>SUM(Table1[[#This Row],[Total Sales]]-Table1[[#This Row],[Cost]])</f>
        <v>11499</v>
      </c>
      <c r="Y3932">
        <f>SUM(Table1[[#This Row],[profit/loss]])/SUM(Table1[profit/loss])</f>
        <v>3.4621451446498937E-5</v>
      </c>
    </row>
    <row r="3933" spans="1:25" x14ac:dyDescent="0.3">
      <c r="A3933" t="s">
        <v>13</v>
      </c>
      <c r="B3933" t="s">
        <v>82</v>
      </c>
      <c r="C3933">
        <v>1185732</v>
      </c>
      <c r="D3933" s="9">
        <v>43907</v>
      </c>
      <c r="E3933" s="8" t="str">
        <f>TEXT(Table1[[#This Row],[Invoice Date]],"dd-mm-yyyy")</f>
        <v>17-03-2020</v>
      </c>
      <c r="F3933" s="1" t="str">
        <f t="shared" si="244"/>
        <v>March</v>
      </c>
      <c r="G3933" s="1" t="str">
        <f t="shared" si="245"/>
        <v>2020</v>
      </c>
      <c r="H3933" s="1" t="str">
        <f t="shared" si="246"/>
        <v>Tuesday</v>
      </c>
      <c r="I3933" s="1" t="str">
        <f t="shared" si="247"/>
        <v>17</v>
      </c>
      <c r="J3933" t="s">
        <v>14</v>
      </c>
      <c r="K3933" t="s">
        <v>15</v>
      </c>
      <c r="L3933" t="s">
        <v>15</v>
      </c>
      <c r="M3933" t="s">
        <v>18</v>
      </c>
      <c r="N3933">
        <v>53</v>
      </c>
      <c r="O3933">
        <v>308</v>
      </c>
      <c r="P3933">
        <v>16324</v>
      </c>
      <c r="Q3933">
        <v>6693</v>
      </c>
      <c r="R3933">
        <v>0.41</v>
      </c>
      <c r="S3933" t="s">
        <v>82</v>
      </c>
      <c r="T3933" t="str">
        <f>IF(Table1[[#This Row],[Units Sold]]&gt; 700,"High Units","low Units")</f>
        <v>low Units</v>
      </c>
      <c r="U3933">
        <f>SUM(Table1[[#This Row],[Operating Profit]])/SUM(Table1[Operating Profit])*100</f>
        <v>2.0151437040735487E-3</v>
      </c>
      <c r="V3933">
        <f>SUM(Table1[[#This Row],[Price per Unit]]*Table1[[#This Row],[Units Sold]])</f>
        <v>16324</v>
      </c>
      <c r="W3933">
        <f>SUM(Table1[[#This Row],[Total Sales]]-Table1[[#This Row],[Operating Profit]])</f>
        <v>9631</v>
      </c>
      <c r="X3933">
        <f>SUM(Table1[[#This Row],[Total Sales]]-Table1[[#This Row],[Cost]])</f>
        <v>6693</v>
      </c>
      <c r="Y3933">
        <f>SUM(Table1[[#This Row],[profit/loss]])/SUM(Table1[profit/loss])</f>
        <v>2.0151437040735488E-5</v>
      </c>
    </row>
    <row r="3934" spans="1:25" x14ac:dyDescent="0.3">
      <c r="A3934" t="s">
        <v>13</v>
      </c>
      <c r="B3934" t="s">
        <v>82</v>
      </c>
      <c r="C3934">
        <v>1185732</v>
      </c>
      <c r="D3934" s="9">
        <v>43908</v>
      </c>
      <c r="E3934" s="8" t="str">
        <f>TEXT(Table1[[#This Row],[Invoice Date]],"dd-mm-yyyy")</f>
        <v>18-03-2020</v>
      </c>
      <c r="F3934" s="1" t="str">
        <f t="shared" si="244"/>
        <v>March</v>
      </c>
      <c r="G3934" s="1" t="str">
        <f t="shared" si="245"/>
        <v>2020</v>
      </c>
      <c r="H3934" s="1" t="str">
        <f t="shared" si="246"/>
        <v>Wednesday</v>
      </c>
      <c r="I3934" s="1" t="str">
        <f t="shared" si="247"/>
        <v>18</v>
      </c>
      <c r="J3934" t="s">
        <v>14</v>
      </c>
      <c r="K3934" t="s">
        <v>15</v>
      </c>
      <c r="L3934" t="s">
        <v>15</v>
      </c>
      <c r="M3934" t="s">
        <v>19</v>
      </c>
      <c r="N3934">
        <v>45</v>
      </c>
      <c r="O3934">
        <v>257</v>
      </c>
      <c r="P3934">
        <v>11565</v>
      </c>
      <c r="Q3934">
        <v>5320</v>
      </c>
      <c r="R3934">
        <v>0.46</v>
      </c>
      <c r="S3934" t="s">
        <v>82</v>
      </c>
      <c r="T3934" t="str">
        <f>IF(Table1[[#This Row],[Units Sold]]&gt; 700,"High Units","low Units")</f>
        <v>low Units</v>
      </c>
      <c r="U3934">
        <f>SUM(Table1[[#This Row],[Operating Profit]])/SUM(Table1[Operating Profit])*100</f>
        <v>1.6017577328061076E-3</v>
      </c>
      <c r="V3934">
        <f>SUM(Table1[[#This Row],[Price per Unit]]*Table1[[#This Row],[Units Sold]])</f>
        <v>11565</v>
      </c>
      <c r="W3934">
        <f>SUM(Table1[[#This Row],[Total Sales]]-Table1[[#This Row],[Operating Profit]])</f>
        <v>6245</v>
      </c>
      <c r="X3934">
        <f>SUM(Table1[[#This Row],[Total Sales]]-Table1[[#This Row],[Cost]])</f>
        <v>5320</v>
      </c>
      <c r="Y3934">
        <f>SUM(Table1[[#This Row],[profit/loss]])/SUM(Table1[profit/loss])</f>
        <v>1.6017577328061076E-5</v>
      </c>
    </row>
    <row r="3935" spans="1:25" x14ac:dyDescent="0.3">
      <c r="A3935" t="s">
        <v>13</v>
      </c>
      <c r="B3935" t="s">
        <v>82</v>
      </c>
      <c r="C3935">
        <v>1185732</v>
      </c>
      <c r="D3935" s="9">
        <v>43921</v>
      </c>
      <c r="E3935" s="8" t="str">
        <f>TEXT(Table1[[#This Row],[Invoice Date]],"dd-mm-yyyy")</f>
        <v>31-03-2020</v>
      </c>
      <c r="F3935" s="1" t="str">
        <f t="shared" si="244"/>
        <v>March</v>
      </c>
      <c r="G3935" s="1" t="str">
        <f t="shared" si="245"/>
        <v>2020</v>
      </c>
      <c r="H3935" s="1" t="str">
        <f t="shared" si="246"/>
        <v>Tuesday</v>
      </c>
      <c r="I3935" s="1" t="str">
        <f t="shared" si="247"/>
        <v>31</v>
      </c>
      <c r="J3935" t="s">
        <v>14</v>
      </c>
      <c r="K3935" t="s">
        <v>15</v>
      </c>
      <c r="L3935" t="s">
        <v>15</v>
      </c>
      <c r="M3935" t="s">
        <v>20</v>
      </c>
      <c r="N3935">
        <v>47</v>
      </c>
      <c r="O3935">
        <v>241</v>
      </c>
      <c r="P3935">
        <v>11327</v>
      </c>
      <c r="Q3935">
        <v>5324</v>
      </c>
      <c r="R3935">
        <v>0.47</v>
      </c>
      <c r="S3935" t="s">
        <v>82</v>
      </c>
      <c r="T3935" t="str">
        <f>IF(Table1[[#This Row],[Units Sold]]&gt; 700,"High Units","low Units")</f>
        <v>low Units</v>
      </c>
      <c r="U3935">
        <f>SUM(Table1[[#This Row],[Operating Profit]])/SUM(Table1[Operating Profit])*100</f>
        <v>1.6029620619285182E-3</v>
      </c>
      <c r="V3935">
        <f>SUM(Table1[[#This Row],[Price per Unit]]*Table1[[#This Row],[Units Sold]])</f>
        <v>11327</v>
      </c>
      <c r="W3935">
        <f>SUM(Table1[[#This Row],[Total Sales]]-Table1[[#This Row],[Operating Profit]])</f>
        <v>6003</v>
      </c>
      <c r="X3935">
        <f>SUM(Table1[[#This Row],[Total Sales]]-Table1[[#This Row],[Cost]])</f>
        <v>5324</v>
      </c>
      <c r="Y3935">
        <f>SUM(Table1[[#This Row],[profit/loss]])/SUM(Table1[profit/loss])</f>
        <v>1.6029620619285183E-5</v>
      </c>
    </row>
    <row r="3936" spans="1:25" x14ac:dyDescent="0.3">
      <c r="A3936" t="s">
        <v>24</v>
      </c>
      <c r="B3936" t="s">
        <v>82</v>
      </c>
      <c r="C3936">
        <v>1185732</v>
      </c>
      <c r="D3936" s="9">
        <v>43938</v>
      </c>
      <c r="E3936" s="8" t="str">
        <f>TEXT(Table1[[#This Row],[Invoice Date]],"dd-mm-yyyy")</f>
        <v>17-04-2020</v>
      </c>
      <c r="F3936" s="1" t="str">
        <f t="shared" si="244"/>
        <v>April</v>
      </c>
      <c r="G3936" s="1" t="str">
        <f t="shared" si="245"/>
        <v>2020</v>
      </c>
      <c r="H3936" s="1" t="str">
        <f t="shared" si="246"/>
        <v>Friday</v>
      </c>
      <c r="I3936" s="1" t="str">
        <f t="shared" si="247"/>
        <v>17</v>
      </c>
      <c r="J3936" t="s">
        <v>14</v>
      </c>
      <c r="K3936" t="s">
        <v>15</v>
      </c>
      <c r="L3936" t="s">
        <v>15</v>
      </c>
      <c r="M3936" t="s">
        <v>21</v>
      </c>
      <c r="N3936">
        <v>54</v>
      </c>
      <c r="O3936">
        <v>270</v>
      </c>
      <c r="P3936">
        <v>14580</v>
      </c>
      <c r="Q3936">
        <v>6561</v>
      </c>
      <c r="R3936">
        <v>0.45</v>
      </c>
      <c r="S3936" t="s">
        <v>82</v>
      </c>
      <c r="T3936" t="str">
        <f>IF(Table1[[#This Row],[Units Sold]]&gt; 700,"High Units","low Units")</f>
        <v>low Units</v>
      </c>
      <c r="U3936">
        <f>SUM(Table1[[#This Row],[Operating Profit]])/SUM(Table1[Operating Profit])*100</f>
        <v>1.9754008430339989E-3</v>
      </c>
      <c r="V3936">
        <f>SUM(Table1[[#This Row],[Price per Unit]]*Table1[[#This Row],[Units Sold]])</f>
        <v>14580</v>
      </c>
      <c r="W3936">
        <f>SUM(Table1[[#This Row],[Total Sales]]-Table1[[#This Row],[Operating Profit]])</f>
        <v>8019</v>
      </c>
      <c r="X3936">
        <f>SUM(Table1[[#This Row],[Total Sales]]-Table1[[#This Row],[Cost]])</f>
        <v>6561</v>
      </c>
      <c r="Y3936">
        <f>SUM(Table1[[#This Row],[profit/loss]])/SUM(Table1[profit/loss])</f>
        <v>1.9754008430339988E-5</v>
      </c>
    </row>
    <row r="3937" spans="1:25" x14ac:dyDescent="0.3">
      <c r="A3937" t="s">
        <v>24</v>
      </c>
      <c r="B3937" t="s">
        <v>82</v>
      </c>
      <c r="C3937">
        <v>1185732</v>
      </c>
      <c r="D3937" s="9">
        <v>43939</v>
      </c>
      <c r="E3937" s="8" t="str">
        <f>TEXT(Table1[[#This Row],[Invoice Date]],"dd-mm-yyyy")</f>
        <v>18-04-2020</v>
      </c>
      <c r="F3937" s="1" t="str">
        <f t="shared" si="244"/>
        <v>April</v>
      </c>
      <c r="G3937" s="1" t="str">
        <f t="shared" si="245"/>
        <v>2020</v>
      </c>
      <c r="H3937" s="1" t="str">
        <f t="shared" si="246"/>
        <v>Saturday</v>
      </c>
      <c r="I3937" s="1" t="str">
        <f t="shared" si="247"/>
        <v>18</v>
      </c>
      <c r="J3937" t="s">
        <v>14</v>
      </c>
      <c r="K3937" t="s">
        <v>15</v>
      </c>
      <c r="L3937" t="s">
        <v>15</v>
      </c>
      <c r="M3937" t="s">
        <v>22</v>
      </c>
      <c r="N3937">
        <v>62</v>
      </c>
      <c r="O3937">
        <v>290</v>
      </c>
      <c r="P3937">
        <v>17980</v>
      </c>
      <c r="Q3937">
        <v>6653</v>
      </c>
      <c r="R3937">
        <v>0.37</v>
      </c>
      <c r="S3937" t="s">
        <v>82</v>
      </c>
      <c r="T3937" t="str">
        <f>IF(Table1[[#This Row],[Units Sold]]&gt; 700,"High Units","low Units")</f>
        <v>low Units</v>
      </c>
      <c r="U3937">
        <f>SUM(Table1[[#This Row],[Operating Profit]])/SUM(Table1[Operating Profit])*100</f>
        <v>2.0031004128494428E-3</v>
      </c>
      <c r="V3937">
        <f>SUM(Table1[[#This Row],[Price per Unit]]*Table1[[#This Row],[Units Sold]])</f>
        <v>17980</v>
      </c>
      <c r="W3937">
        <f>SUM(Table1[[#This Row],[Total Sales]]-Table1[[#This Row],[Operating Profit]])</f>
        <v>11327</v>
      </c>
      <c r="X3937">
        <f>SUM(Table1[[#This Row],[Total Sales]]-Table1[[#This Row],[Cost]])</f>
        <v>6653</v>
      </c>
      <c r="Y3937">
        <f>SUM(Table1[[#This Row],[profit/loss]])/SUM(Table1[profit/loss])</f>
        <v>2.0031004128494427E-5</v>
      </c>
    </row>
    <row r="3938" spans="1:25" x14ac:dyDescent="0.3">
      <c r="A3938" t="s">
        <v>24</v>
      </c>
      <c r="B3938" t="s">
        <v>82</v>
      </c>
      <c r="C3938">
        <v>1185732</v>
      </c>
      <c r="D3938" s="9">
        <v>43940</v>
      </c>
      <c r="E3938" s="8" t="str">
        <f>TEXT(Table1[[#This Row],[Invoice Date]],"dd-mm-yyyy")</f>
        <v>19-04-2020</v>
      </c>
      <c r="F3938" s="1" t="str">
        <f t="shared" si="244"/>
        <v>April</v>
      </c>
      <c r="G3938" s="1" t="str">
        <f t="shared" si="245"/>
        <v>2020</v>
      </c>
      <c r="H3938" s="1" t="str">
        <f t="shared" si="246"/>
        <v>Sunday</v>
      </c>
      <c r="I3938" s="1" t="str">
        <f t="shared" si="247"/>
        <v>19</v>
      </c>
      <c r="J3938" t="s">
        <v>14</v>
      </c>
      <c r="K3938" t="s">
        <v>15</v>
      </c>
      <c r="L3938" t="s">
        <v>15</v>
      </c>
      <c r="M3938" t="s">
        <v>16</v>
      </c>
      <c r="N3938">
        <v>56</v>
      </c>
      <c r="O3938">
        <v>360</v>
      </c>
      <c r="P3938">
        <v>20160</v>
      </c>
      <c r="Q3938">
        <v>12499</v>
      </c>
      <c r="R3938">
        <v>0.62</v>
      </c>
      <c r="S3938" t="s">
        <v>82</v>
      </c>
      <c r="T3938" t="str">
        <f>IF(Table1[[#This Row],[Units Sold]]&gt; 700,"High Units","low Units")</f>
        <v>low Units</v>
      </c>
      <c r="U3938">
        <f>SUM(Table1[[#This Row],[Operating Profit]])/SUM(Table1[Operating Profit])*100</f>
        <v>3.7632274252525455E-3</v>
      </c>
      <c r="V3938">
        <f>SUM(Table1[[#This Row],[Price per Unit]]*Table1[[#This Row],[Units Sold]])</f>
        <v>20160</v>
      </c>
      <c r="W3938">
        <f>SUM(Table1[[#This Row],[Total Sales]]-Table1[[#This Row],[Operating Profit]])</f>
        <v>7661</v>
      </c>
      <c r="X3938">
        <f>SUM(Table1[[#This Row],[Total Sales]]-Table1[[#This Row],[Cost]])</f>
        <v>12499</v>
      </c>
      <c r="Y3938">
        <f>SUM(Table1[[#This Row],[profit/loss]])/SUM(Table1[profit/loss])</f>
        <v>3.7632274252525456E-5</v>
      </c>
    </row>
    <row r="3939" spans="1:25" x14ac:dyDescent="0.3">
      <c r="A3939" t="s">
        <v>24</v>
      </c>
      <c r="B3939" t="s">
        <v>82</v>
      </c>
      <c r="C3939">
        <v>1185732</v>
      </c>
      <c r="D3939" s="9">
        <v>43941</v>
      </c>
      <c r="E3939" s="8" t="str">
        <f>TEXT(Table1[[#This Row],[Invoice Date]],"dd-mm-yyyy")</f>
        <v>20-04-2020</v>
      </c>
      <c r="F3939" s="1" t="str">
        <f t="shared" si="244"/>
        <v>April</v>
      </c>
      <c r="G3939" s="1" t="str">
        <f t="shared" si="245"/>
        <v>2020</v>
      </c>
      <c r="H3939" s="1" t="str">
        <f t="shared" si="246"/>
        <v>Monday</v>
      </c>
      <c r="I3939" s="1" t="str">
        <f t="shared" si="247"/>
        <v>20</v>
      </c>
      <c r="J3939" t="s">
        <v>14</v>
      </c>
      <c r="K3939" t="s">
        <v>15</v>
      </c>
      <c r="L3939" t="s">
        <v>15</v>
      </c>
      <c r="M3939" t="s">
        <v>18</v>
      </c>
      <c r="N3939">
        <v>50</v>
      </c>
      <c r="O3939">
        <v>270</v>
      </c>
      <c r="P3939">
        <v>13500</v>
      </c>
      <c r="Q3939">
        <v>5940</v>
      </c>
      <c r="R3939">
        <v>0.44</v>
      </c>
      <c r="S3939" t="s">
        <v>82</v>
      </c>
      <c r="T3939" t="str">
        <f>IF(Table1[[#This Row],[Units Sold]]&gt; 700,"High Units","low Units")</f>
        <v>low Units</v>
      </c>
      <c r="U3939">
        <f>SUM(Table1[[#This Row],[Operating Profit]])/SUM(Table1[Operating Profit])*100</f>
        <v>1.7884287467797519E-3</v>
      </c>
      <c r="V3939">
        <f>SUM(Table1[[#This Row],[Price per Unit]]*Table1[[#This Row],[Units Sold]])</f>
        <v>13500</v>
      </c>
      <c r="W3939">
        <f>SUM(Table1[[#This Row],[Total Sales]]-Table1[[#This Row],[Operating Profit]])</f>
        <v>7560</v>
      </c>
      <c r="X3939">
        <f>SUM(Table1[[#This Row],[Total Sales]]-Table1[[#This Row],[Cost]])</f>
        <v>5940</v>
      </c>
      <c r="Y3939">
        <f>SUM(Table1[[#This Row],[profit/loss]])/SUM(Table1[profit/loss])</f>
        <v>1.7884287467797518E-5</v>
      </c>
    </row>
    <row r="3940" spans="1:25" x14ac:dyDescent="0.3">
      <c r="A3940" t="s">
        <v>24</v>
      </c>
      <c r="B3940" t="s">
        <v>82</v>
      </c>
      <c r="C3940">
        <v>1185732</v>
      </c>
      <c r="D3940" s="9">
        <v>43942</v>
      </c>
      <c r="E3940" s="8" t="str">
        <f>TEXT(Table1[[#This Row],[Invoice Date]],"dd-mm-yyyy")</f>
        <v>21-04-2020</v>
      </c>
      <c r="F3940" s="1" t="str">
        <f t="shared" si="244"/>
        <v>April</v>
      </c>
      <c r="G3940" s="1" t="str">
        <f t="shared" si="245"/>
        <v>2020</v>
      </c>
      <c r="H3940" s="1" t="str">
        <f t="shared" si="246"/>
        <v>Tuesday</v>
      </c>
      <c r="I3940" s="1" t="str">
        <f t="shared" si="247"/>
        <v>21</v>
      </c>
      <c r="J3940" t="s">
        <v>14</v>
      </c>
      <c r="K3940" t="s">
        <v>15</v>
      </c>
      <c r="L3940" t="s">
        <v>15</v>
      </c>
      <c r="M3940" t="s">
        <v>19</v>
      </c>
      <c r="N3940">
        <v>47</v>
      </c>
      <c r="O3940">
        <v>268</v>
      </c>
      <c r="P3940">
        <v>12596</v>
      </c>
      <c r="Q3940">
        <v>5920</v>
      </c>
      <c r="R3940">
        <v>0.47</v>
      </c>
      <c r="S3940" t="s">
        <v>82</v>
      </c>
      <c r="T3940" t="str">
        <f>IF(Table1[[#This Row],[Units Sold]]&gt; 700,"High Units","low Units")</f>
        <v>low Units</v>
      </c>
      <c r="U3940">
        <f>SUM(Table1[[#This Row],[Operating Profit]])/SUM(Table1[Operating Profit])*100</f>
        <v>1.7824071011676987E-3</v>
      </c>
      <c r="V3940">
        <f>SUM(Table1[[#This Row],[Price per Unit]]*Table1[[#This Row],[Units Sold]])</f>
        <v>12596</v>
      </c>
      <c r="W3940">
        <f>SUM(Table1[[#This Row],[Total Sales]]-Table1[[#This Row],[Operating Profit]])</f>
        <v>6676</v>
      </c>
      <c r="X3940">
        <f>SUM(Table1[[#This Row],[Total Sales]]-Table1[[#This Row],[Cost]])</f>
        <v>5920</v>
      </c>
      <c r="Y3940">
        <f>SUM(Table1[[#This Row],[profit/loss]])/SUM(Table1[profit/loss])</f>
        <v>1.7824071011676988E-5</v>
      </c>
    </row>
    <row r="3941" spans="1:25" x14ac:dyDescent="0.3">
      <c r="A3941" t="s">
        <v>24</v>
      </c>
      <c r="B3941" t="s">
        <v>82</v>
      </c>
      <c r="C3941">
        <v>1185732</v>
      </c>
      <c r="D3941" s="9">
        <v>43943</v>
      </c>
      <c r="E3941" s="8" t="str">
        <f>TEXT(Table1[[#This Row],[Invoice Date]],"dd-mm-yyyy")</f>
        <v>22-04-2020</v>
      </c>
      <c r="F3941" s="1" t="str">
        <f t="shared" si="244"/>
        <v>April</v>
      </c>
      <c r="G3941" s="1" t="str">
        <f t="shared" si="245"/>
        <v>2020</v>
      </c>
      <c r="H3941" s="1" t="str">
        <f t="shared" si="246"/>
        <v>Wednesday</v>
      </c>
      <c r="I3941" s="1" t="str">
        <f t="shared" si="247"/>
        <v>22</v>
      </c>
      <c r="J3941" t="s">
        <v>14</v>
      </c>
      <c r="K3941" t="s">
        <v>15</v>
      </c>
      <c r="L3941" t="s">
        <v>15</v>
      </c>
      <c r="M3941" t="s">
        <v>20</v>
      </c>
      <c r="N3941">
        <v>47</v>
      </c>
      <c r="O3941">
        <v>252</v>
      </c>
      <c r="P3941">
        <v>11844</v>
      </c>
      <c r="Q3941">
        <v>5448</v>
      </c>
      <c r="R3941">
        <v>0.46</v>
      </c>
      <c r="S3941" t="s">
        <v>82</v>
      </c>
      <c r="T3941" t="str">
        <f>IF(Table1[[#This Row],[Units Sold]]&gt; 700,"High Units","low Units")</f>
        <v>low Units</v>
      </c>
      <c r="U3941">
        <f>SUM(Table1[[#This Row],[Operating Profit]])/SUM(Table1[Operating Profit])*100</f>
        <v>1.6402962647232473E-3</v>
      </c>
      <c r="V3941">
        <f>SUM(Table1[[#This Row],[Price per Unit]]*Table1[[#This Row],[Units Sold]])</f>
        <v>11844</v>
      </c>
      <c r="W3941">
        <f>SUM(Table1[[#This Row],[Total Sales]]-Table1[[#This Row],[Operating Profit]])</f>
        <v>6396</v>
      </c>
      <c r="X3941">
        <f>SUM(Table1[[#This Row],[Total Sales]]-Table1[[#This Row],[Cost]])</f>
        <v>5448</v>
      </c>
      <c r="Y3941">
        <f>SUM(Table1[[#This Row],[profit/loss]])/SUM(Table1[profit/loss])</f>
        <v>1.6402962647232472E-5</v>
      </c>
    </row>
    <row r="3942" spans="1:25" x14ac:dyDescent="0.3">
      <c r="A3942" t="s">
        <v>24</v>
      </c>
      <c r="B3942" t="s">
        <v>82</v>
      </c>
      <c r="C3942">
        <v>1185732</v>
      </c>
      <c r="D3942" s="9">
        <v>43944</v>
      </c>
      <c r="E3942" s="8" t="str">
        <f>TEXT(Table1[[#This Row],[Invoice Date]],"dd-mm-yyyy")</f>
        <v>23-04-2020</v>
      </c>
      <c r="F3942" s="1" t="str">
        <f t="shared" si="244"/>
        <v>April</v>
      </c>
      <c r="G3942" s="1" t="str">
        <f t="shared" si="245"/>
        <v>2020</v>
      </c>
      <c r="H3942" s="1" t="str">
        <f t="shared" si="246"/>
        <v>Thursday</v>
      </c>
      <c r="I3942" s="1" t="str">
        <f t="shared" si="247"/>
        <v>23</v>
      </c>
      <c r="J3942" t="s">
        <v>14</v>
      </c>
      <c r="K3942" t="s">
        <v>15</v>
      </c>
      <c r="L3942" t="s">
        <v>15</v>
      </c>
      <c r="M3942" t="s">
        <v>21</v>
      </c>
      <c r="N3942">
        <v>58</v>
      </c>
      <c r="O3942">
        <v>252</v>
      </c>
      <c r="P3942">
        <v>14616</v>
      </c>
      <c r="Q3942">
        <v>5846</v>
      </c>
      <c r="R3942">
        <v>0.4</v>
      </c>
      <c r="S3942" t="s">
        <v>82</v>
      </c>
      <c r="T3942" t="str">
        <f>IF(Table1[[#This Row],[Units Sold]]&gt; 700,"High Units","low Units")</f>
        <v>low Units</v>
      </c>
      <c r="U3942">
        <f>SUM(Table1[[#This Row],[Operating Profit]])/SUM(Table1[Operating Profit])*100</f>
        <v>1.7601270124031026E-3</v>
      </c>
      <c r="V3942">
        <f>SUM(Table1[[#This Row],[Price per Unit]]*Table1[[#This Row],[Units Sold]])</f>
        <v>14616</v>
      </c>
      <c r="W3942">
        <f>SUM(Table1[[#This Row],[Total Sales]]-Table1[[#This Row],[Operating Profit]])</f>
        <v>8770</v>
      </c>
      <c r="X3942">
        <f>SUM(Table1[[#This Row],[Total Sales]]-Table1[[#This Row],[Cost]])</f>
        <v>5846</v>
      </c>
      <c r="Y3942">
        <f>SUM(Table1[[#This Row],[profit/loss]])/SUM(Table1[profit/loss])</f>
        <v>1.7601270124031026E-5</v>
      </c>
    </row>
    <row r="3943" spans="1:25" x14ac:dyDescent="0.3">
      <c r="A3943" t="s">
        <v>24</v>
      </c>
      <c r="B3943" t="s">
        <v>82</v>
      </c>
      <c r="C3943">
        <v>1185732</v>
      </c>
      <c r="D3943" s="9">
        <v>43945</v>
      </c>
      <c r="E3943" s="8" t="str">
        <f>TEXT(Table1[[#This Row],[Invoice Date]],"dd-mm-yyyy")</f>
        <v>24-04-2020</v>
      </c>
      <c r="F3943" s="1" t="str">
        <f t="shared" si="244"/>
        <v>April</v>
      </c>
      <c r="G3943" s="1" t="str">
        <f t="shared" si="245"/>
        <v>2020</v>
      </c>
      <c r="H3943" s="1" t="str">
        <f t="shared" si="246"/>
        <v>Friday</v>
      </c>
      <c r="I3943" s="1" t="str">
        <f t="shared" si="247"/>
        <v>24</v>
      </c>
      <c r="J3943" t="s">
        <v>14</v>
      </c>
      <c r="K3943" t="s">
        <v>15</v>
      </c>
      <c r="L3943" t="s">
        <v>15</v>
      </c>
      <c r="M3943" t="s">
        <v>22</v>
      </c>
      <c r="N3943">
        <v>59</v>
      </c>
      <c r="O3943">
        <v>280</v>
      </c>
      <c r="P3943">
        <v>16520</v>
      </c>
      <c r="Q3943">
        <v>6608</v>
      </c>
      <c r="R3943">
        <v>0.4</v>
      </c>
      <c r="S3943" t="s">
        <v>82</v>
      </c>
      <c r="T3943" t="str">
        <f>IF(Table1[[#This Row],[Units Sold]]&gt; 700,"High Units","low Units")</f>
        <v>low Units</v>
      </c>
      <c r="U3943">
        <f>SUM(Table1[[#This Row],[Operating Profit]])/SUM(Table1[Operating Profit])*100</f>
        <v>1.9895517102223232E-3</v>
      </c>
      <c r="V3943">
        <f>SUM(Table1[[#This Row],[Price per Unit]]*Table1[[#This Row],[Units Sold]])</f>
        <v>16520</v>
      </c>
      <c r="W3943">
        <f>SUM(Table1[[#This Row],[Total Sales]]-Table1[[#This Row],[Operating Profit]])</f>
        <v>9912</v>
      </c>
      <c r="X3943">
        <f>SUM(Table1[[#This Row],[Total Sales]]-Table1[[#This Row],[Cost]])</f>
        <v>6608</v>
      </c>
      <c r="Y3943">
        <f>SUM(Table1[[#This Row],[profit/loss]])/SUM(Table1[profit/loss])</f>
        <v>1.9895517102223232E-5</v>
      </c>
    </row>
    <row r="3944" spans="1:25" x14ac:dyDescent="0.3">
      <c r="A3944" t="s">
        <v>24</v>
      </c>
      <c r="B3944" t="s">
        <v>82</v>
      </c>
      <c r="C3944">
        <v>1185732</v>
      </c>
      <c r="D3944" s="9">
        <v>43946</v>
      </c>
      <c r="E3944" s="8" t="str">
        <f>TEXT(Table1[[#This Row],[Invoice Date]],"dd-mm-yyyy")</f>
        <v>25-04-2020</v>
      </c>
      <c r="F3944" s="1" t="str">
        <f t="shared" si="244"/>
        <v>April</v>
      </c>
      <c r="G3944" s="1" t="str">
        <f t="shared" si="245"/>
        <v>2020</v>
      </c>
      <c r="H3944" s="1" t="str">
        <f t="shared" si="246"/>
        <v>Saturday</v>
      </c>
      <c r="I3944" s="1" t="str">
        <f t="shared" si="247"/>
        <v>25</v>
      </c>
      <c r="J3944" t="s">
        <v>14</v>
      </c>
      <c r="K3944" t="s">
        <v>15</v>
      </c>
      <c r="L3944" t="s">
        <v>15</v>
      </c>
      <c r="M3944" t="s">
        <v>21</v>
      </c>
      <c r="N3944">
        <v>64</v>
      </c>
      <c r="O3944">
        <v>236</v>
      </c>
      <c r="P3944">
        <v>15104</v>
      </c>
      <c r="Q3944">
        <v>6344</v>
      </c>
      <c r="R3944">
        <v>0.42</v>
      </c>
      <c r="S3944" t="s">
        <v>82</v>
      </c>
      <c r="T3944" t="str">
        <f>IF(Table1[[#This Row],[Units Sold]]&gt; 700,"High Units","low Units")</f>
        <v>low Units</v>
      </c>
      <c r="U3944">
        <f>SUM(Table1[[#This Row],[Operating Profit]])/SUM(Table1[Operating Profit])*100</f>
        <v>1.9100659881432231E-3</v>
      </c>
      <c r="V3944">
        <f>SUM(Table1[[#This Row],[Price per Unit]]*Table1[[#This Row],[Units Sold]])</f>
        <v>15104</v>
      </c>
      <c r="W3944">
        <f>SUM(Table1[[#This Row],[Total Sales]]-Table1[[#This Row],[Operating Profit]])</f>
        <v>8760</v>
      </c>
      <c r="X3944">
        <f>SUM(Table1[[#This Row],[Total Sales]]-Table1[[#This Row],[Cost]])</f>
        <v>6344</v>
      </c>
      <c r="Y3944">
        <f>SUM(Table1[[#This Row],[profit/loss]])/SUM(Table1[profit/loss])</f>
        <v>1.9100659881432232E-5</v>
      </c>
    </row>
    <row r="3945" spans="1:25" x14ac:dyDescent="0.3">
      <c r="A3945" t="s">
        <v>24</v>
      </c>
      <c r="B3945" t="s">
        <v>82</v>
      </c>
      <c r="C3945">
        <v>1185732</v>
      </c>
      <c r="D3945" s="9">
        <v>43947</v>
      </c>
      <c r="E3945" s="8" t="str">
        <f>TEXT(Table1[[#This Row],[Invoice Date]],"dd-mm-yyyy")</f>
        <v>26-04-2020</v>
      </c>
      <c r="F3945" s="1" t="str">
        <f t="shared" si="244"/>
        <v>April</v>
      </c>
      <c r="G3945" s="1" t="str">
        <f t="shared" si="245"/>
        <v>2020</v>
      </c>
      <c r="H3945" s="1" t="str">
        <f t="shared" si="246"/>
        <v>Sunday</v>
      </c>
      <c r="I3945" s="1" t="str">
        <f t="shared" si="247"/>
        <v>26</v>
      </c>
      <c r="J3945" t="s">
        <v>14</v>
      </c>
      <c r="K3945" t="s">
        <v>15</v>
      </c>
      <c r="L3945" t="s">
        <v>15</v>
      </c>
      <c r="M3945" t="s">
        <v>22</v>
      </c>
      <c r="N3945">
        <v>68</v>
      </c>
      <c r="O3945">
        <v>290</v>
      </c>
      <c r="P3945">
        <v>19720</v>
      </c>
      <c r="Q3945">
        <v>7494</v>
      </c>
      <c r="R3945">
        <v>0.38</v>
      </c>
      <c r="S3945" t="s">
        <v>82</v>
      </c>
      <c r="T3945" t="str">
        <f>IF(Table1[[#This Row],[Units Sold]]&gt; 700,"High Units","low Units")</f>
        <v>low Units</v>
      </c>
      <c r="U3945">
        <f>SUM(Table1[[#This Row],[Operating Profit]])/SUM(Table1[Operating Profit])*100</f>
        <v>2.2563106108362727E-3</v>
      </c>
      <c r="V3945">
        <f>SUM(Table1[[#This Row],[Price per Unit]]*Table1[[#This Row],[Units Sold]])</f>
        <v>19720</v>
      </c>
      <c r="W3945">
        <f>SUM(Table1[[#This Row],[Total Sales]]-Table1[[#This Row],[Operating Profit]])</f>
        <v>12226</v>
      </c>
      <c r="X3945">
        <f>SUM(Table1[[#This Row],[Total Sales]]-Table1[[#This Row],[Cost]])</f>
        <v>7494</v>
      </c>
      <c r="Y3945">
        <f>SUM(Table1[[#This Row],[profit/loss]])/SUM(Table1[profit/loss])</f>
        <v>2.2563106108362728E-5</v>
      </c>
    </row>
    <row r="3946" spans="1:25" x14ac:dyDescent="0.3">
      <c r="A3946" t="s">
        <v>24</v>
      </c>
      <c r="B3946" t="s">
        <v>82</v>
      </c>
      <c r="C3946">
        <v>1185732</v>
      </c>
      <c r="D3946" s="9">
        <v>43948</v>
      </c>
      <c r="E3946" s="8" t="str">
        <f>TEXT(Table1[[#This Row],[Invoice Date]],"dd-mm-yyyy")</f>
        <v>27-04-2020</v>
      </c>
      <c r="F3946" s="1" t="str">
        <f t="shared" si="244"/>
        <v>April</v>
      </c>
      <c r="G3946" s="1" t="str">
        <f t="shared" si="245"/>
        <v>2020</v>
      </c>
      <c r="H3946" s="1" t="str">
        <f t="shared" si="246"/>
        <v>Monday</v>
      </c>
      <c r="I3946" s="1" t="str">
        <f t="shared" si="247"/>
        <v>27</v>
      </c>
      <c r="J3946" t="s">
        <v>14</v>
      </c>
      <c r="K3946" t="s">
        <v>15</v>
      </c>
      <c r="L3946" t="s">
        <v>15</v>
      </c>
      <c r="M3946" t="s">
        <v>16</v>
      </c>
      <c r="N3946">
        <v>60</v>
      </c>
      <c r="O3946">
        <v>299</v>
      </c>
      <c r="P3946">
        <v>17940</v>
      </c>
      <c r="Q3946">
        <v>10764</v>
      </c>
      <c r="R3946">
        <v>0.6</v>
      </c>
      <c r="S3946" t="s">
        <v>82</v>
      </c>
      <c r="T3946" t="str">
        <f>IF(Table1[[#This Row],[Units Sold]]&gt; 700,"High Units","low Units")</f>
        <v>low Units</v>
      </c>
      <c r="U3946">
        <f>SUM(Table1[[#This Row],[Operating Profit]])/SUM(Table1[Operating Profit])*100</f>
        <v>3.240849668406944E-3</v>
      </c>
      <c r="V3946">
        <f>SUM(Table1[[#This Row],[Price per Unit]]*Table1[[#This Row],[Units Sold]])</f>
        <v>17940</v>
      </c>
      <c r="W3946">
        <f>SUM(Table1[[#This Row],[Total Sales]]-Table1[[#This Row],[Operating Profit]])</f>
        <v>7176</v>
      </c>
      <c r="X3946">
        <f>SUM(Table1[[#This Row],[Total Sales]]-Table1[[#This Row],[Cost]])</f>
        <v>10764</v>
      </c>
      <c r="Y3946">
        <f>SUM(Table1[[#This Row],[profit/loss]])/SUM(Table1[profit/loss])</f>
        <v>3.2408496684069442E-5</v>
      </c>
    </row>
    <row r="3947" spans="1:25" x14ac:dyDescent="0.3">
      <c r="A3947" t="s">
        <v>24</v>
      </c>
      <c r="B3947" t="s">
        <v>82</v>
      </c>
      <c r="C3947">
        <v>1185732</v>
      </c>
      <c r="D3947" s="9">
        <v>43949</v>
      </c>
      <c r="E3947" s="8" t="str">
        <f>TEXT(Table1[[#This Row],[Invoice Date]],"dd-mm-yyyy")</f>
        <v>28-04-2020</v>
      </c>
      <c r="F3947" s="1" t="str">
        <f t="shared" si="244"/>
        <v>April</v>
      </c>
      <c r="G3947" s="1" t="str">
        <f t="shared" si="245"/>
        <v>2020</v>
      </c>
      <c r="H3947" s="1" t="str">
        <f t="shared" si="246"/>
        <v>Tuesday</v>
      </c>
      <c r="I3947" s="1" t="str">
        <f t="shared" si="247"/>
        <v>28</v>
      </c>
      <c r="J3947" t="s">
        <v>14</v>
      </c>
      <c r="K3947" t="s">
        <v>15</v>
      </c>
      <c r="L3947" t="s">
        <v>15</v>
      </c>
      <c r="M3947" t="s">
        <v>18</v>
      </c>
      <c r="N3947">
        <v>53</v>
      </c>
      <c r="O3947">
        <v>273</v>
      </c>
      <c r="P3947">
        <v>14469</v>
      </c>
      <c r="Q3947">
        <v>6222</v>
      </c>
      <c r="R3947">
        <v>0.43</v>
      </c>
      <c r="S3947" t="s">
        <v>82</v>
      </c>
      <c r="T3947" t="str">
        <f>IF(Table1[[#This Row],[Units Sold]]&gt; 700,"High Units","low Units")</f>
        <v>low Units</v>
      </c>
      <c r="U3947">
        <f>SUM(Table1[[#This Row],[Operating Profit]])/SUM(Table1[Operating Profit])*100</f>
        <v>1.8733339499096995E-3</v>
      </c>
      <c r="V3947">
        <f>SUM(Table1[[#This Row],[Price per Unit]]*Table1[[#This Row],[Units Sold]])</f>
        <v>14469</v>
      </c>
      <c r="W3947">
        <f>SUM(Table1[[#This Row],[Total Sales]]-Table1[[#This Row],[Operating Profit]])</f>
        <v>8247</v>
      </c>
      <c r="X3947">
        <f>SUM(Table1[[#This Row],[Total Sales]]-Table1[[#This Row],[Cost]])</f>
        <v>6222</v>
      </c>
      <c r="Y3947">
        <f>SUM(Table1[[#This Row],[profit/loss]])/SUM(Table1[profit/loss])</f>
        <v>1.8733339499096996E-5</v>
      </c>
    </row>
    <row r="3948" spans="1:25" x14ac:dyDescent="0.3">
      <c r="A3948" t="s">
        <v>24</v>
      </c>
      <c r="B3948" t="s">
        <v>82</v>
      </c>
      <c r="C3948">
        <v>1185732</v>
      </c>
      <c r="D3948" s="9">
        <v>43950</v>
      </c>
      <c r="E3948" s="8" t="str">
        <f>TEXT(Table1[[#This Row],[Invoice Date]],"dd-mm-yyyy")</f>
        <v>29-04-2020</v>
      </c>
      <c r="F3948" s="1" t="str">
        <f t="shared" si="244"/>
        <v>April</v>
      </c>
      <c r="G3948" s="1" t="str">
        <f t="shared" si="245"/>
        <v>2020</v>
      </c>
      <c r="H3948" s="1" t="str">
        <f t="shared" si="246"/>
        <v>Wednesday</v>
      </c>
      <c r="I3948" s="1" t="str">
        <f t="shared" si="247"/>
        <v>29</v>
      </c>
      <c r="J3948" t="s">
        <v>14</v>
      </c>
      <c r="K3948" t="s">
        <v>15</v>
      </c>
      <c r="L3948" t="s">
        <v>15</v>
      </c>
      <c r="M3948" t="s">
        <v>19</v>
      </c>
      <c r="N3948">
        <v>52</v>
      </c>
      <c r="O3948">
        <v>258</v>
      </c>
      <c r="P3948">
        <v>13416</v>
      </c>
      <c r="Q3948">
        <v>6440</v>
      </c>
      <c r="R3948">
        <v>0.48</v>
      </c>
      <c r="S3948" t="s">
        <v>82</v>
      </c>
      <c r="T3948" t="str">
        <f>IF(Table1[[#This Row],[Units Sold]]&gt; 700,"High Units","low Units")</f>
        <v>low Units</v>
      </c>
      <c r="U3948">
        <f>SUM(Table1[[#This Row],[Operating Profit]])/SUM(Table1[Operating Profit])*100</f>
        <v>1.9389698870810779E-3</v>
      </c>
      <c r="V3948">
        <f>SUM(Table1[[#This Row],[Price per Unit]]*Table1[[#This Row],[Units Sold]])</f>
        <v>13416</v>
      </c>
      <c r="W3948">
        <f>SUM(Table1[[#This Row],[Total Sales]]-Table1[[#This Row],[Operating Profit]])</f>
        <v>6976</v>
      </c>
      <c r="X3948">
        <f>SUM(Table1[[#This Row],[Total Sales]]-Table1[[#This Row],[Cost]])</f>
        <v>6440</v>
      </c>
      <c r="Y3948">
        <f>SUM(Table1[[#This Row],[profit/loss]])/SUM(Table1[profit/loss])</f>
        <v>1.9389698870810778E-5</v>
      </c>
    </row>
    <row r="3949" spans="1:25" x14ac:dyDescent="0.3">
      <c r="A3949" t="s">
        <v>24</v>
      </c>
      <c r="B3949" t="s">
        <v>82</v>
      </c>
      <c r="C3949">
        <v>1185732</v>
      </c>
      <c r="D3949" s="9">
        <v>43951</v>
      </c>
      <c r="E3949" s="8" t="str">
        <f>TEXT(Table1[[#This Row],[Invoice Date]],"dd-mm-yyyy")</f>
        <v>30-04-2020</v>
      </c>
      <c r="F3949" s="1" t="str">
        <f t="shared" si="244"/>
        <v>April</v>
      </c>
      <c r="G3949" s="1" t="str">
        <f t="shared" si="245"/>
        <v>2020</v>
      </c>
      <c r="H3949" s="1" t="str">
        <f t="shared" si="246"/>
        <v>Thursday</v>
      </c>
      <c r="I3949" s="1" t="str">
        <f t="shared" si="247"/>
        <v>30</v>
      </c>
      <c r="J3949" t="s">
        <v>14</v>
      </c>
      <c r="K3949" t="s">
        <v>15</v>
      </c>
      <c r="L3949" t="s">
        <v>15</v>
      </c>
      <c r="M3949" t="s">
        <v>20</v>
      </c>
      <c r="N3949">
        <v>50</v>
      </c>
      <c r="O3949">
        <v>252</v>
      </c>
      <c r="P3949">
        <v>12600</v>
      </c>
      <c r="Q3949">
        <v>6174</v>
      </c>
      <c r="R3949">
        <v>0.49</v>
      </c>
      <c r="S3949" t="s">
        <v>82</v>
      </c>
      <c r="T3949" t="str">
        <f>IF(Table1[[#This Row],[Units Sold]]&gt; 700,"High Units","low Units")</f>
        <v>low Units</v>
      </c>
      <c r="U3949">
        <f>SUM(Table1[[#This Row],[Operating Profit]])/SUM(Table1[Operating Profit])*100</f>
        <v>1.8588820004407725E-3</v>
      </c>
      <c r="V3949">
        <f>SUM(Table1[[#This Row],[Price per Unit]]*Table1[[#This Row],[Units Sold]])</f>
        <v>12600</v>
      </c>
      <c r="W3949">
        <f>SUM(Table1[[#This Row],[Total Sales]]-Table1[[#This Row],[Operating Profit]])</f>
        <v>6426</v>
      </c>
      <c r="X3949">
        <f>SUM(Table1[[#This Row],[Total Sales]]-Table1[[#This Row],[Cost]])</f>
        <v>6174</v>
      </c>
      <c r="Y3949">
        <f>SUM(Table1[[#This Row],[profit/loss]])/SUM(Table1[profit/loss])</f>
        <v>1.8588820004407724E-5</v>
      </c>
    </row>
    <row r="3950" spans="1:25" x14ac:dyDescent="0.3">
      <c r="A3950" t="s">
        <v>24</v>
      </c>
      <c r="B3950" t="s">
        <v>82</v>
      </c>
      <c r="C3950">
        <v>1185732</v>
      </c>
      <c r="D3950" s="9">
        <v>43952</v>
      </c>
      <c r="E3950" s="8" t="str">
        <f>TEXT(Table1[[#This Row],[Invoice Date]],"dd-mm-yyyy")</f>
        <v>01-05-2020</v>
      </c>
      <c r="F3950" s="1" t="str">
        <f t="shared" si="244"/>
        <v>May</v>
      </c>
      <c r="G3950" s="1" t="str">
        <f t="shared" si="245"/>
        <v>2020</v>
      </c>
      <c r="H3950" s="1" t="str">
        <f t="shared" si="246"/>
        <v>Friday</v>
      </c>
      <c r="I3950" s="1" t="str">
        <f t="shared" si="247"/>
        <v>01</v>
      </c>
      <c r="J3950" t="s">
        <v>14</v>
      </c>
      <c r="K3950" t="s">
        <v>15</v>
      </c>
      <c r="L3950" t="s">
        <v>15</v>
      </c>
      <c r="M3950" t="s">
        <v>21</v>
      </c>
      <c r="N3950">
        <v>64</v>
      </c>
      <c r="O3950">
        <v>254</v>
      </c>
      <c r="P3950">
        <v>16256</v>
      </c>
      <c r="Q3950">
        <v>6828</v>
      </c>
      <c r="R3950">
        <v>0.42</v>
      </c>
      <c r="S3950" t="s">
        <v>82</v>
      </c>
      <c r="T3950" t="str">
        <f>IF(Table1[[#This Row],[Units Sold]]&gt; 700,"High Units","low Units")</f>
        <v>low Units</v>
      </c>
      <c r="U3950">
        <f>SUM(Table1[[#This Row],[Operating Profit]])/SUM(Table1[Operating Profit])*100</f>
        <v>2.0557898119549067E-3</v>
      </c>
      <c r="V3950">
        <f>SUM(Table1[[#This Row],[Price per Unit]]*Table1[[#This Row],[Units Sold]])</f>
        <v>16256</v>
      </c>
      <c r="W3950">
        <f>SUM(Table1[[#This Row],[Total Sales]]-Table1[[#This Row],[Operating Profit]])</f>
        <v>9428</v>
      </c>
      <c r="X3950">
        <f>SUM(Table1[[#This Row],[Total Sales]]-Table1[[#This Row],[Cost]])</f>
        <v>6828</v>
      </c>
      <c r="Y3950">
        <f>SUM(Table1[[#This Row],[profit/loss]])/SUM(Table1[profit/loss])</f>
        <v>2.0557898119549068E-5</v>
      </c>
    </row>
    <row r="3951" spans="1:25" x14ac:dyDescent="0.3">
      <c r="A3951" t="s">
        <v>24</v>
      </c>
      <c r="B3951" t="s">
        <v>82</v>
      </c>
      <c r="C3951">
        <v>1185732</v>
      </c>
      <c r="D3951" s="9">
        <v>43953</v>
      </c>
      <c r="E3951" s="8" t="str">
        <f>TEXT(Table1[[#This Row],[Invoice Date]],"dd-mm-yyyy")</f>
        <v>02-05-2020</v>
      </c>
      <c r="F3951" s="1" t="str">
        <f t="shared" si="244"/>
        <v>May</v>
      </c>
      <c r="G3951" s="1" t="str">
        <f t="shared" si="245"/>
        <v>2020</v>
      </c>
      <c r="H3951" s="1" t="str">
        <f t="shared" si="246"/>
        <v>Saturday</v>
      </c>
      <c r="I3951" s="1" t="str">
        <f t="shared" si="247"/>
        <v>02</v>
      </c>
      <c r="J3951" t="s">
        <v>14</v>
      </c>
      <c r="K3951" t="s">
        <v>15</v>
      </c>
      <c r="L3951" t="s">
        <v>15</v>
      </c>
      <c r="M3951" t="s">
        <v>22</v>
      </c>
      <c r="N3951">
        <v>66</v>
      </c>
      <c r="O3951">
        <v>263</v>
      </c>
      <c r="P3951">
        <v>17358</v>
      </c>
      <c r="Q3951">
        <v>6422</v>
      </c>
      <c r="R3951">
        <v>0.37</v>
      </c>
      <c r="S3951" t="s">
        <v>82</v>
      </c>
      <c r="T3951" t="str">
        <f>IF(Table1[[#This Row],[Units Sold]]&gt; 700,"High Units","low Units")</f>
        <v>low Units</v>
      </c>
      <c r="U3951">
        <f>SUM(Table1[[#This Row],[Operating Profit]])/SUM(Table1[Operating Profit])*100</f>
        <v>1.9335504060302301E-3</v>
      </c>
      <c r="V3951">
        <f>SUM(Table1[[#This Row],[Price per Unit]]*Table1[[#This Row],[Units Sold]])</f>
        <v>17358</v>
      </c>
      <c r="W3951">
        <f>SUM(Table1[[#This Row],[Total Sales]]-Table1[[#This Row],[Operating Profit]])</f>
        <v>10936</v>
      </c>
      <c r="X3951">
        <f>SUM(Table1[[#This Row],[Total Sales]]-Table1[[#This Row],[Cost]])</f>
        <v>6422</v>
      </c>
      <c r="Y3951">
        <f>SUM(Table1[[#This Row],[profit/loss]])/SUM(Table1[profit/loss])</f>
        <v>1.9335504060302301E-5</v>
      </c>
    </row>
    <row r="3952" spans="1:25" x14ac:dyDescent="0.3">
      <c r="A3952" t="s">
        <v>24</v>
      </c>
      <c r="B3952" t="s">
        <v>82</v>
      </c>
      <c r="C3952">
        <v>1185732</v>
      </c>
      <c r="D3952" s="9">
        <v>43954</v>
      </c>
      <c r="E3952" s="8" t="str">
        <f>TEXT(Table1[[#This Row],[Invoice Date]],"dd-mm-yyyy")</f>
        <v>03-05-2020</v>
      </c>
      <c r="F3952" s="1" t="str">
        <f t="shared" si="244"/>
        <v>May</v>
      </c>
      <c r="G3952" s="1" t="str">
        <f t="shared" si="245"/>
        <v>2020</v>
      </c>
      <c r="H3952" s="1" t="str">
        <f t="shared" si="246"/>
        <v>Sunday</v>
      </c>
      <c r="I3952" s="1" t="str">
        <f t="shared" si="247"/>
        <v>03</v>
      </c>
      <c r="J3952" t="s">
        <v>14</v>
      </c>
      <c r="K3952" t="s">
        <v>15</v>
      </c>
      <c r="L3952" t="s">
        <v>15</v>
      </c>
      <c r="M3952" t="s">
        <v>16</v>
      </c>
      <c r="N3952">
        <v>62</v>
      </c>
      <c r="O3952">
        <v>312</v>
      </c>
      <c r="P3952">
        <v>19344</v>
      </c>
      <c r="Q3952">
        <v>12380</v>
      </c>
      <c r="R3952">
        <v>0.64</v>
      </c>
      <c r="S3952" t="s">
        <v>82</v>
      </c>
      <c r="T3952" t="str">
        <f>IF(Table1[[#This Row],[Units Sold]]&gt; 700,"High Units","low Units")</f>
        <v>low Units</v>
      </c>
      <c r="U3952">
        <f>SUM(Table1[[#This Row],[Operating Profit]])/SUM(Table1[Operating Profit])*100</f>
        <v>3.7273986338608295E-3</v>
      </c>
      <c r="V3952">
        <f>SUM(Table1[[#This Row],[Price per Unit]]*Table1[[#This Row],[Units Sold]])</f>
        <v>19344</v>
      </c>
      <c r="W3952">
        <f>SUM(Table1[[#This Row],[Total Sales]]-Table1[[#This Row],[Operating Profit]])</f>
        <v>6964</v>
      </c>
      <c r="X3952">
        <f>SUM(Table1[[#This Row],[Total Sales]]-Table1[[#This Row],[Cost]])</f>
        <v>12380</v>
      </c>
      <c r="Y3952">
        <f>SUM(Table1[[#This Row],[profit/loss]])/SUM(Table1[profit/loss])</f>
        <v>3.7273986338608296E-5</v>
      </c>
    </row>
    <row r="3953" spans="1:25" x14ac:dyDescent="0.3">
      <c r="A3953" t="s">
        <v>24</v>
      </c>
      <c r="B3953" t="s">
        <v>82</v>
      </c>
      <c r="C3953">
        <v>1185732</v>
      </c>
      <c r="D3953" s="9">
        <v>43955</v>
      </c>
      <c r="E3953" s="8" t="str">
        <f>TEXT(Table1[[#This Row],[Invoice Date]],"dd-mm-yyyy")</f>
        <v>04-05-2020</v>
      </c>
      <c r="F3953" s="1" t="str">
        <f t="shared" si="244"/>
        <v>May</v>
      </c>
      <c r="G3953" s="1" t="str">
        <f t="shared" si="245"/>
        <v>2020</v>
      </c>
      <c r="H3953" s="1" t="str">
        <f t="shared" si="246"/>
        <v>Monday</v>
      </c>
      <c r="I3953" s="1" t="str">
        <f t="shared" si="247"/>
        <v>04</v>
      </c>
      <c r="J3953" t="s">
        <v>14</v>
      </c>
      <c r="K3953" t="s">
        <v>15</v>
      </c>
      <c r="L3953" t="s">
        <v>15</v>
      </c>
      <c r="M3953" t="s">
        <v>18</v>
      </c>
      <c r="N3953">
        <v>51</v>
      </c>
      <c r="O3953">
        <v>300</v>
      </c>
      <c r="P3953">
        <v>15300</v>
      </c>
      <c r="Q3953">
        <v>6426</v>
      </c>
      <c r="R3953">
        <v>0.42</v>
      </c>
      <c r="S3953" t="s">
        <v>82</v>
      </c>
      <c r="T3953" t="str">
        <f>IF(Table1[[#This Row],[Units Sold]]&gt; 700,"High Units","low Units")</f>
        <v>low Units</v>
      </c>
      <c r="U3953">
        <f>SUM(Table1[[#This Row],[Operating Profit]])/SUM(Table1[Operating Profit])*100</f>
        <v>1.9347547351526407E-3</v>
      </c>
      <c r="V3953">
        <f>SUM(Table1[[#This Row],[Price per Unit]]*Table1[[#This Row],[Units Sold]])</f>
        <v>15300</v>
      </c>
      <c r="W3953">
        <f>SUM(Table1[[#This Row],[Total Sales]]-Table1[[#This Row],[Operating Profit]])</f>
        <v>8874</v>
      </c>
      <c r="X3953">
        <f>SUM(Table1[[#This Row],[Total Sales]]-Table1[[#This Row],[Cost]])</f>
        <v>6426</v>
      </c>
      <c r="Y3953">
        <f>SUM(Table1[[#This Row],[profit/loss]])/SUM(Table1[profit/loss])</f>
        <v>1.9347547351526407E-5</v>
      </c>
    </row>
    <row r="3954" spans="1:25" x14ac:dyDescent="0.3">
      <c r="A3954" t="s">
        <v>24</v>
      </c>
      <c r="B3954" t="s">
        <v>82</v>
      </c>
      <c r="C3954">
        <v>1185732</v>
      </c>
      <c r="D3954" s="9">
        <v>43956</v>
      </c>
      <c r="E3954" s="8" t="str">
        <f>TEXT(Table1[[#This Row],[Invoice Date]],"dd-mm-yyyy")</f>
        <v>05-05-2020</v>
      </c>
      <c r="F3954" s="1" t="str">
        <f t="shared" si="244"/>
        <v>May</v>
      </c>
      <c r="G3954" s="1" t="str">
        <f t="shared" si="245"/>
        <v>2020</v>
      </c>
      <c r="H3954" s="1" t="str">
        <f t="shared" si="246"/>
        <v>Tuesday</v>
      </c>
      <c r="I3954" s="1" t="str">
        <f t="shared" si="247"/>
        <v>05</v>
      </c>
      <c r="J3954" t="s">
        <v>14</v>
      </c>
      <c r="K3954" t="s">
        <v>15</v>
      </c>
      <c r="L3954" t="s">
        <v>15</v>
      </c>
      <c r="M3954" t="s">
        <v>19</v>
      </c>
      <c r="N3954">
        <v>54</v>
      </c>
      <c r="O3954">
        <v>285</v>
      </c>
      <c r="P3954">
        <v>15390</v>
      </c>
      <c r="Q3954">
        <v>7233</v>
      </c>
      <c r="R3954">
        <v>0.47</v>
      </c>
      <c r="S3954" t="s">
        <v>82</v>
      </c>
      <c r="T3954" t="str">
        <f>IF(Table1[[#This Row],[Units Sold]]&gt; 700,"High Units","low Units")</f>
        <v>low Units</v>
      </c>
      <c r="U3954">
        <f>SUM(Table1[[#This Row],[Operating Profit]])/SUM(Table1[Operating Profit])*100</f>
        <v>2.1777281355989807E-3</v>
      </c>
      <c r="V3954">
        <f>SUM(Table1[[#This Row],[Price per Unit]]*Table1[[#This Row],[Units Sold]])</f>
        <v>15390</v>
      </c>
      <c r="W3954">
        <f>SUM(Table1[[#This Row],[Total Sales]]-Table1[[#This Row],[Operating Profit]])</f>
        <v>8157</v>
      </c>
      <c r="X3954">
        <f>SUM(Table1[[#This Row],[Total Sales]]-Table1[[#This Row],[Cost]])</f>
        <v>7233</v>
      </c>
      <c r="Y3954">
        <f>SUM(Table1[[#This Row],[profit/loss]])/SUM(Table1[profit/loss])</f>
        <v>2.1777281355989808E-5</v>
      </c>
    </row>
    <row r="3955" spans="1:25" x14ac:dyDescent="0.3">
      <c r="A3955" t="s">
        <v>24</v>
      </c>
      <c r="B3955" t="s">
        <v>82</v>
      </c>
      <c r="C3955">
        <v>1185732</v>
      </c>
      <c r="D3955" s="9">
        <v>43957</v>
      </c>
      <c r="E3955" s="8" t="str">
        <f>TEXT(Table1[[#This Row],[Invoice Date]],"dd-mm-yyyy")</f>
        <v>06-05-2020</v>
      </c>
      <c r="F3955" s="1" t="str">
        <f t="shared" si="244"/>
        <v>May</v>
      </c>
      <c r="G3955" s="1" t="str">
        <f t="shared" si="245"/>
        <v>2020</v>
      </c>
      <c r="H3955" s="1" t="str">
        <f t="shared" si="246"/>
        <v>Wednesday</v>
      </c>
      <c r="I3955" s="1" t="str">
        <f t="shared" si="247"/>
        <v>06</v>
      </c>
      <c r="J3955" t="s">
        <v>14</v>
      </c>
      <c r="K3955" t="s">
        <v>15</v>
      </c>
      <c r="L3955" t="s">
        <v>15</v>
      </c>
      <c r="M3955" t="s">
        <v>20</v>
      </c>
      <c r="N3955">
        <v>54</v>
      </c>
      <c r="O3955">
        <v>225</v>
      </c>
      <c r="P3955">
        <v>12150</v>
      </c>
      <c r="Q3955">
        <v>5589</v>
      </c>
      <c r="R3955">
        <v>0.46</v>
      </c>
      <c r="S3955" t="s">
        <v>82</v>
      </c>
      <c r="T3955" t="str">
        <f>IF(Table1[[#This Row],[Units Sold]]&gt; 700,"High Units","low Units")</f>
        <v>low Units</v>
      </c>
      <c r="U3955">
        <f>SUM(Table1[[#This Row],[Operating Profit]])/SUM(Table1[Operating Profit])*100</f>
        <v>1.682748866288221E-3</v>
      </c>
      <c r="V3955">
        <f>SUM(Table1[[#This Row],[Price per Unit]]*Table1[[#This Row],[Units Sold]])</f>
        <v>12150</v>
      </c>
      <c r="W3955">
        <f>SUM(Table1[[#This Row],[Total Sales]]-Table1[[#This Row],[Operating Profit]])</f>
        <v>6561</v>
      </c>
      <c r="X3955">
        <f>SUM(Table1[[#This Row],[Total Sales]]-Table1[[#This Row],[Cost]])</f>
        <v>5589</v>
      </c>
      <c r="Y3955">
        <f>SUM(Table1[[#This Row],[profit/loss]])/SUM(Table1[profit/loss])</f>
        <v>1.6827488662882209E-5</v>
      </c>
    </row>
    <row r="3956" spans="1:25" x14ac:dyDescent="0.3">
      <c r="A3956" t="s">
        <v>24</v>
      </c>
      <c r="B3956" t="s">
        <v>82</v>
      </c>
      <c r="C3956">
        <v>1185732</v>
      </c>
      <c r="D3956" s="9">
        <v>43958</v>
      </c>
      <c r="E3956" s="8" t="str">
        <f>TEXT(Table1[[#This Row],[Invoice Date]],"dd-mm-yyyy")</f>
        <v>07-05-2020</v>
      </c>
      <c r="F3956" s="1" t="str">
        <f t="shared" si="244"/>
        <v>May</v>
      </c>
      <c r="G3956" s="1" t="str">
        <f t="shared" si="245"/>
        <v>2020</v>
      </c>
      <c r="H3956" s="1" t="str">
        <f t="shared" si="246"/>
        <v>Thursday</v>
      </c>
      <c r="I3956" s="1" t="str">
        <f t="shared" si="247"/>
        <v>07</v>
      </c>
      <c r="J3956" t="s">
        <v>14</v>
      </c>
      <c r="K3956" t="s">
        <v>15</v>
      </c>
      <c r="L3956" t="s">
        <v>15</v>
      </c>
      <c r="M3956" t="s">
        <v>21</v>
      </c>
      <c r="N3956">
        <v>60</v>
      </c>
      <c r="O3956">
        <v>261</v>
      </c>
      <c r="P3956">
        <v>15660</v>
      </c>
      <c r="Q3956">
        <v>6734</v>
      </c>
      <c r="R3956">
        <v>0.43</v>
      </c>
      <c r="S3956" t="s">
        <v>82</v>
      </c>
      <c r="T3956" t="str">
        <f>IF(Table1[[#This Row],[Units Sold]]&gt; 700,"High Units","low Units")</f>
        <v>low Units</v>
      </c>
      <c r="U3956">
        <f>SUM(Table1[[#This Row],[Operating Profit]])/SUM(Table1[Operating Profit])*100</f>
        <v>2.0274880775782577E-3</v>
      </c>
      <c r="V3956">
        <f>SUM(Table1[[#This Row],[Price per Unit]]*Table1[[#This Row],[Units Sold]])</f>
        <v>15660</v>
      </c>
      <c r="W3956">
        <f>SUM(Table1[[#This Row],[Total Sales]]-Table1[[#This Row],[Operating Profit]])</f>
        <v>8926</v>
      </c>
      <c r="X3956">
        <f>SUM(Table1[[#This Row],[Total Sales]]-Table1[[#This Row],[Cost]])</f>
        <v>6734</v>
      </c>
      <c r="Y3956">
        <f>SUM(Table1[[#This Row],[profit/loss]])/SUM(Table1[profit/loss])</f>
        <v>2.0274880775782575E-5</v>
      </c>
    </row>
    <row r="3957" spans="1:25" x14ac:dyDescent="0.3">
      <c r="A3957" t="s">
        <v>24</v>
      </c>
      <c r="B3957" t="s">
        <v>82</v>
      </c>
      <c r="C3957">
        <v>1185732</v>
      </c>
      <c r="D3957" s="9">
        <v>44030</v>
      </c>
      <c r="E3957" s="8" t="str">
        <f>TEXT(Table1[[#This Row],[Invoice Date]],"dd-mm-yyyy")</f>
        <v>18-07-2020</v>
      </c>
      <c r="F3957" s="1" t="str">
        <f t="shared" si="244"/>
        <v>July</v>
      </c>
      <c r="G3957" s="1" t="str">
        <f t="shared" si="245"/>
        <v>2020</v>
      </c>
      <c r="H3957" s="1" t="str">
        <f t="shared" si="246"/>
        <v>Saturday</v>
      </c>
      <c r="I3957" s="1" t="str">
        <f t="shared" si="247"/>
        <v>18</v>
      </c>
      <c r="J3957" t="s">
        <v>14</v>
      </c>
      <c r="K3957" t="s">
        <v>15</v>
      </c>
      <c r="L3957" t="s">
        <v>15</v>
      </c>
      <c r="M3957" t="s">
        <v>22</v>
      </c>
      <c r="N3957">
        <v>68</v>
      </c>
      <c r="O3957">
        <v>290</v>
      </c>
      <c r="P3957">
        <v>19720</v>
      </c>
      <c r="Q3957">
        <v>6902</v>
      </c>
      <c r="R3957">
        <v>0.35</v>
      </c>
      <c r="S3957" t="s">
        <v>82</v>
      </c>
      <c r="T3957" t="str">
        <f>IF(Table1[[#This Row],[Units Sold]]&gt; 700,"High Units","low Units")</f>
        <v>low Units</v>
      </c>
      <c r="U3957">
        <f>SUM(Table1[[#This Row],[Operating Profit]])/SUM(Table1[Operating Profit])*100</f>
        <v>2.078069900719503E-3</v>
      </c>
      <c r="V3957">
        <f>SUM(Table1[[#This Row],[Price per Unit]]*Table1[[#This Row],[Units Sold]])</f>
        <v>19720</v>
      </c>
      <c r="W3957">
        <f>SUM(Table1[[#This Row],[Total Sales]]-Table1[[#This Row],[Operating Profit]])</f>
        <v>12818</v>
      </c>
      <c r="X3957">
        <f>SUM(Table1[[#This Row],[Total Sales]]-Table1[[#This Row],[Cost]])</f>
        <v>6902</v>
      </c>
      <c r="Y3957">
        <f>SUM(Table1[[#This Row],[profit/loss]])/SUM(Table1[profit/loss])</f>
        <v>2.078069900719503E-5</v>
      </c>
    </row>
    <row r="3958" spans="1:25" x14ac:dyDescent="0.3">
      <c r="A3958" t="s">
        <v>25</v>
      </c>
      <c r="B3958" t="s">
        <v>82</v>
      </c>
      <c r="C3958">
        <v>1197831</v>
      </c>
      <c r="D3958" s="9">
        <v>44031</v>
      </c>
      <c r="E3958" s="8" t="str">
        <f>TEXT(Table1[[#This Row],[Invoice Date]],"dd-mm-yyyy")</f>
        <v>19-07-2020</v>
      </c>
      <c r="F3958" s="1" t="str">
        <f t="shared" si="244"/>
        <v>July</v>
      </c>
      <c r="G3958" s="1" t="str">
        <f t="shared" si="245"/>
        <v>2020</v>
      </c>
      <c r="H3958" s="1" t="str">
        <f t="shared" si="246"/>
        <v>Sunday</v>
      </c>
      <c r="I3958" s="1" t="str">
        <f t="shared" si="247"/>
        <v>19</v>
      </c>
      <c r="J3958" t="s">
        <v>14</v>
      </c>
      <c r="K3958" t="s">
        <v>15</v>
      </c>
      <c r="L3958" t="s">
        <v>15</v>
      </c>
      <c r="M3958" t="s">
        <v>16</v>
      </c>
      <c r="N3958">
        <v>24</v>
      </c>
      <c r="O3958">
        <v>234</v>
      </c>
      <c r="P3958">
        <v>5616</v>
      </c>
      <c r="Q3958">
        <v>2640</v>
      </c>
      <c r="R3958">
        <v>0.47</v>
      </c>
      <c r="S3958" t="s">
        <v>82</v>
      </c>
      <c r="T3958" t="str">
        <f>IF(Table1[[#This Row],[Units Sold]]&gt; 700,"High Units","low Units")</f>
        <v>low Units</v>
      </c>
      <c r="U3958">
        <f>SUM(Table1[[#This Row],[Operating Profit]])/SUM(Table1[Operating Profit])*100</f>
        <v>7.9485722079100088E-4</v>
      </c>
      <c r="V3958">
        <f>SUM(Table1[[#This Row],[Price per Unit]]*Table1[[#This Row],[Units Sold]])</f>
        <v>5616</v>
      </c>
      <c r="W3958">
        <f>SUM(Table1[[#This Row],[Total Sales]]-Table1[[#This Row],[Operating Profit]])</f>
        <v>2976</v>
      </c>
      <c r="X3958">
        <f>SUM(Table1[[#This Row],[Total Sales]]-Table1[[#This Row],[Cost]])</f>
        <v>2640</v>
      </c>
      <c r="Y3958">
        <f>SUM(Table1[[#This Row],[profit/loss]])/SUM(Table1[profit/loss])</f>
        <v>7.9485722079100091E-6</v>
      </c>
    </row>
    <row r="3959" spans="1:25" x14ac:dyDescent="0.3">
      <c r="A3959" t="s">
        <v>25</v>
      </c>
      <c r="B3959" t="s">
        <v>82</v>
      </c>
      <c r="C3959">
        <v>1197831</v>
      </c>
      <c r="D3959" s="9">
        <v>44032</v>
      </c>
      <c r="E3959" s="8" t="str">
        <f>TEXT(Table1[[#This Row],[Invoice Date]],"dd-mm-yyyy")</f>
        <v>20-07-2020</v>
      </c>
      <c r="F3959" s="1" t="str">
        <f t="shared" si="244"/>
        <v>July</v>
      </c>
      <c r="G3959" s="1" t="str">
        <f t="shared" si="245"/>
        <v>2020</v>
      </c>
      <c r="H3959" s="1" t="str">
        <f t="shared" si="246"/>
        <v>Monday</v>
      </c>
      <c r="I3959" s="1" t="str">
        <f t="shared" si="247"/>
        <v>20</v>
      </c>
      <c r="J3959" t="s">
        <v>14</v>
      </c>
      <c r="K3959" t="s">
        <v>15</v>
      </c>
      <c r="L3959" t="s">
        <v>15</v>
      </c>
      <c r="M3959" t="s">
        <v>18</v>
      </c>
      <c r="N3959">
        <v>34</v>
      </c>
      <c r="O3959">
        <v>225</v>
      </c>
      <c r="P3959">
        <v>7650</v>
      </c>
      <c r="Q3959">
        <v>3749</v>
      </c>
      <c r="R3959">
        <v>0.49</v>
      </c>
      <c r="S3959" t="s">
        <v>82</v>
      </c>
      <c r="T3959" t="str">
        <f>IF(Table1[[#This Row],[Units Sold]]&gt; 700,"High Units","low Units")</f>
        <v>low Units</v>
      </c>
      <c r="U3959">
        <f>SUM(Table1[[#This Row],[Operating Profit]])/SUM(Table1[Operating Profit])*100</f>
        <v>1.1287574699793417E-3</v>
      </c>
      <c r="V3959">
        <f>SUM(Table1[[#This Row],[Price per Unit]]*Table1[[#This Row],[Units Sold]])</f>
        <v>7650</v>
      </c>
      <c r="W3959">
        <f>SUM(Table1[[#This Row],[Total Sales]]-Table1[[#This Row],[Operating Profit]])</f>
        <v>3901</v>
      </c>
      <c r="X3959">
        <f>SUM(Table1[[#This Row],[Total Sales]]-Table1[[#This Row],[Cost]])</f>
        <v>3749</v>
      </c>
      <c r="Y3959">
        <f>SUM(Table1[[#This Row],[profit/loss]])/SUM(Table1[profit/loss])</f>
        <v>1.1287574699793417E-5</v>
      </c>
    </row>
    <row r="3960" spans="1:25" x14ac:dyDescent="0.3">
      <c r="A3960" t="s">
        <v>25</v>
      </c>
      <c r="B3960" t="s">
        <v>82</v>
      </c>
      <c r="C3960">
        <v>1197831</v>
      </c>
      <c r="D3960" s="9">
        <v>44033</v>
      </c>
      <c r="E3960" s="8" t="str">
        <f>TEXT(Table1[[#This Row],[Invoice Date]],"dd-mm-yyyy")</f>
        <v>21-07-2020</v>
      </c>
      <c r="F3960" s="1" t="str">
        <f t="shared" si="244"/>
        <v>July</v>
      </c>
      <c r="G3960" s="1" t="str">
        <f t="shared" si="245"/>
        <v>2020</v>
      </c>
      <c r="H3960" s="1" t="str">
        <f t="shared" si="246"/>
        <v>Tuesday</v>
      </c>
      <c r="I3960" s="1" t="str">
        <f t="shared" si="247"/>
        <v>21</v>
      </c>
      <c r="J3960" t="s">
        <v>14</v>
      </c>
      <c r="K3960" t="s">
        <v>15</v>
      </c>
      <c r="L3960" t="s">
        <v>15</v>
      </c>
      <c r="M3960" t="s">
        <v>19</v>
      </c>
      <c r="N3960">
        <v>33</v>
      </c>
      <c r="O3960">
        <v>210</v>
      </c>
      <c r="P3960">
        <v>6930</v>
      </c>
      <c r="Q3960">
        <v>3188</v>
      </c>
      <c r="R3960">
        <v>0.46</v>
      </c>
      <c r="S3960" t="s">
        <v>82</v>
      </c>
      <c r="T3960" t="str">
        <f>IF(Table1[[#This Row],[Units Sold]]&gt; 700,"High Units","low Units")</f>
        <v>low Units</v>
      </c>
      <c r="U3960">
        <f>SUM(Table1[[#This Row],[Operating Profit]])/SUM(Table1[Operating Profit])*100</f>
        <v>9.5985031056125395E-4</v>
      </c>
      <c r="V3960">
        <f>SUM(Table1[[#This Row],[Price per Unit]]*Table1[[#This Row],[Units Sold]])</f>
        <v>6930</v>
      </c>
      <c r="W3960">
        <f>SUM(Table1[[#This Row],[Total Sales]]-Table1[[#This Row],[Operating Profit]])</f>
        <v>3742</v>
      </c>
      <c r="X3960">
        <f>SUM(Table1[[#This Row],[Total Sales]]-Table1[[#This Row],[Cost]])</f>
        <v>3188</v>
      </c>
      <c r="Y3960">
        <f>SUM(Table1[[#This Row],[profit/loss]])/SUM(Table1[profit/loss])</f>
        <v>9.5985031056125397E-6</v>
      </c>
    </row>
    <row r="3961" spans="1:25" x14ac:dyDescent="0.3">
      <c r="A3961" t="s">
        <v>25</v>
      </c>
      <c r="B3961" t="s">
        <v>82</v>
      </c>
      <c r="C3961">
        <v>1197831</v>
      </c>
      <c r="D3961" s="9">
        <v>44034</v>
      </c>
      <c r="E3961" s="8" t="str">
        <f>TEXT(Table1[[#This Row],[Invoice Date]],"dd-mm-yyyy")</f>
        <v>22-07-2020</v>
      </c>
      <c r="F3961" s="1" t="str">
        <f t="shared" si="244"/>
        <v>July</v>
      </c>
      <c r="G3961" s="1" t="str">
        <f t="shared" si="245"/>
        <v>2020</v>
      </c>
      <c r="H3961" s="1" t="str">
        <f t="shared" si="246"/>
        <v>Wednesday</v>
      </c>
      <c r="I3961" s="1" t="str">
        <f t="shared" si="247"/>
        <v>22</v>
      </c>
      <c r="J3961" t="s">
        <v>14</v>
      </c>
      <c r="K3961" t="s">
        <v>15</v>
      </c>
      <c r="L3961" t="s">
        <v>15</v>
      </c>
      <c r="M3961" t="s">
        <v>20</v>
      </c>
      <c r="N3961">
        <v>34</v>
      </c>
      <c r="O3961">
        <v>175</v>
      </c>
      <c r="P3961">
        <v>5950</v>
      </c>
      <c r="Q3961">
        <v>3273</v>
      </c>
      <c r="R3961">
        <v>0.55000000000000004</v>
      </c>
      <c r="S3961" t="s">
        <v>82</v>
      </c>
      <c r="T3961" t="str">
        <f>IF(Table1[[#This Row],[Units Sold]]&gt; 700,"High Units","low Units")</f>
        <v>low Units</v>
      </c>
      <c r="U3961">
        <f>SUM(Table1[[#This Row],[Operating Profit]])/SUM(Table1[Operating Profit])*100</f>
        <v>9.854423044124796E-4</v>
      </c>
      <c r="V3961">
        <f>SUM(Table1[[#This Row],[Price per Unit]]*Table1[[#This Row],[Units Sold]])</f>
        <v>5950</v>
      </c>
      <c r="W3961">
        <f>SUM(Table1[[#This Row],[Total Sales]]-Table1[[#This Row],[Operating Profit]])</f>
        <v>2677</v>
      </c>
      <c r="X3961">
        <f>SUM(Table1[[#This Row],[Total Sales]]-Table1[[#This Row],[Cost]])</f>
        <v>3273</v>
      </c>
      <c r="Y3961">
        <f>SUM(Table1[[#This Row],[profit/loss]])/SUM(Table1[profit/loss])</f>
        <v>9.8544230441247953E-6</v>
      </c>
    </row>
    <row r="3962" spans="1:25" x14ac:dyDescent="0.3">
      <c r="A3962" t="s">
        <v>25</v>
      </c>
      <c r="B3962" t="s">
        <v>82</v>
      </c>
      <c r="C3962">
        <v>1197831</v>
      </c>
      <c r="D3962" s="9">
        <v>44035</v>
      </c>
      <c r="E3962" s="8" t="str">
        <f>TEXT(Table1[[#This Row],[Invoice Date]],"dd-mm-yyyy")</f>
        <v>23-07-2020</v>
      </c>
      <c r="F3962" s="1" t="str">
        <f t="shared" si="244"/>
        <v>July</v>
      </c>
      <c r="G3962" s="1" t="str">
        <f t="shared" si="245"/>
        <v>2020</v>
      </c>
      <c r="H3962" s="1" t="str">
        <f t="shared" si="246"/>
        <v>Thursday</v>
      </c>
      <c r="I3962" s="1" t="str">
        <f t="shared" si="247"/>
        <v>23</v>
      </c>
      <c r="J3962" t="s">
        <v>26</v>
      </c>
      <c r="K3962" t="s">
        <v>27</v>
      </c>
      <c r="L3962" t="s">
        <v>28</v>
      </c>
      <c r="M3962" t="s">
        <v>21</v>
      </c>
      <c r="N3962">
        <v>36</v>
      </c>
      <c r="O3962">
        <v>154</v>
      </c>
      <c r="P3962">
        <v>5544</v>
      </c>
      <c r="Q3962">
        <v>2384</v>
      </c>
      <c r="R3962">
        <v>0.43</v>
      </c>
      <c r="S3962" t="s">
        <v>82</v>
      </c>
      <c r="T3962" t="str">
        <f>IF(Table1[[#This Row],[Units Sold]]&gt; 700,"High Units","low Units")</f>
        <v>low Units</v>
      </c>
      <c r="U3962">
        <f>SUM(Table1[[#This Row],[Operating Profit]])/SUM(Table1[Operating Profit])*100</f>
        <v>7.1778015695672204E-4</v>
      </c>
      <c r="V3962">
        <f>SUM(Table1[[#This Row],[Price per Unit]]*Table1[[#This Row],[Units Sold]])</f>
        <v>5544</v>
      </c>
      <c r="W3962">
        <f>SUM(Table1[[#This Row],[Total Sales]]-Table1[[#This Row],[Operating Profit]])</f>
        <v>3160</v>
      </c>
      <c r="X3962">
        <f>SUM(Table1[[#This Row],[Total Sales]]-Table1[[#This Row],[Cost]])</f>
        <v>2384</v>
      </c>
      <c r="Y3962">
        <f>SUM(Table1[[#This Row],[profit/loss]])/SUM(Table1[profit/loss])</f>
        <v>7.1778015695672201E-6</v>
      </c>
    </row>
    <row r="3963" spans="1:25" x14ac:dyDescent="0.3">
      <c r="A3963" t="s">
        <v>25</v>
      </c>
      <c r="B3963" t="s">
        <v>82</v>
      </c>
      <c r="C3963">
        <v>1197831</v>
      </c>
      <c r="D3963" s="9">
        <v>44036</v>
      </c>
      <c r="E3963" s="8" t="str">
        <f>TEXT(Table1[[#This Row],[Invoice Date]],"dd-mm-yyyy")</f>
        <v>24-07-2020</v>
      </c>
      <c r="F3963" s="1" t="str">
        <f t="shared" si="244"/>
        <v>July</v>
      </c>
      <c r="G3963" s="1" t="str">
        <f t="shared" si="245"/>
        <v>2020</v>
      </c>
      <c r="H3963" s="1" t="str">
        <f t="shared" si="246"/>
        <v>Friday</v>
      </c>
      <c r="I3963" s="1" t="str">
        <f t="shared" si="247"/>
        <v>24</v>
      </c>
      <c r="J3963" t="s">
        <v>26</v>
      </c>
      <c r="K3963" t="s">
        <v>27</v>
      </c>
      <c r="L3963" t="s">
        <v>28</v>
      </c>
      <c r="M3963" t="s">
        <v>22</v>
      </c>
      <c r="N3963">
        <v>34</v>
      </c>
      <c r="O3963">
        <v>203</v>
      </c>
      <c r="P3963">
        <v>6902</v>
      </c>
      <c r="Q3963">
        <v>4417</v>
      </c>
      <c r="R3963">
        <v>0.64</v>
      </c>
      <c r="S3963" t="s">
        <v>82</v>
      </c>
      <c r="T3963" t="str">
        <f>IF(Table1[[#This Row],[Units Sold]]&gt; 700,"High Units","low Units")</f>
        <v>low Units</v>
      </c>
      <c r="U3963">
        <f>SUM(Table1[[#This Row],[Operating Profit]])/SUM(Table1[Operating Profit])*100</f>
        <v>1.329880433421913E-3</v>
      </c>
      <c r="V3963">
        <f>SUM(Table1[[#This Row],[Price per Unit]]*Table1[[#This Row],[Units Sold]])</f>
        <v>6902</v>
      </c>
      <c r="W3963">
        <f>SUM(Table1[[#This Row],[Total Sales]]-Table1[[#This Row],[Operating Profit]])</f>
        <v>2485</v>
      </c>
      <c r="X3963">
        <f>SUM(Table1[[#This Row],[Total Sales]]-Table1[[#This Row],[Cost]])</f>
        <v>4417</v>
      </c>
      <c r="Y3963">
        <f>SUM(Table1[[#This Row],[profit/loss]])/SUM(Table1[profit/loss])</f>
        <v>1.3298804334219131E-5</v>
      </c>
    </row>
    <row r="3964" spans="1:25" x14ac:dyDescent="0.3">
      <c r="A3964" t="s">
        <v>25</v>
      </c>
      <c r="B3964" t="s">
        <v>82</v>
      </c>
      <c r="C3964">
        <v>1197831</v>
      </c>
      <c r="D3964" s="9">
        <v>44037</v>
      </c>
      <c r="E3964" s="8" t="str">
        <f>TEXT(Table1[[#This Row],[Invoice Date]],"dd-mm-yyyy")</f>
        <v>25-07-2020</v>
      </c>
      <c r="F3964" s="1" t="str">
        <f t="shared" si="244"/>
        <v>July</v>
      </c>
      <c r="G3964" s="1" t="str">
        <f t="shared" si="245"/>
        <v>2020</v>
      </c>
      <c r="H3964" s="1" t="str">
        <f t="shared" si="246"/>
        <v>Saturday</v>
      </c>
      <c r="I3964" s="1" t="str">
        <f t="shared" si="247"/>
        <v>25</v>
      </c>
      <c r="J3964" t="s">
        <v>26</v>
      </c>
      <c r="K3964" t="s">
        <v>27</v>
      </c>
      <c r="L3964" t="s">
        <v>28</v>
      </c>
      <c r="M3964" t="s">
        <v>16</v>
      </c>
      <c r="N3964">
        <v>23</v>
      </c>
      <c r="O3964">
        <v>213</v>
      </c>
      <c r="P3964">
        <v>4899</v>
      </c>
      <c r="Q3964">
        <v>2450</v>
      </c>
      <c r="R3964">
        <v>0.5</v>
      </c>
      <c r="S3964" t="s">
        <v>82</v>
      </c>
      <c r="T3964" t="str">
        <f>IF(Table1[[#This Row],[Units Sold]]&gt; 700,"High Units","low Units")</f>
        <v>low Units</v>
      </c>
      <c r="U3964">
        <f>SUM(Table1[[#This Row],[Operating Profit]])/SUM(Table1[Operating Profit])*100</f>
        <v>7.37651587476497E-4</v>
      </c>
      <c r="V3964">
        <f>SUM(Table1[[#This Row],[Price per Unit]]*Table1[[#This Row],[Units Sold]])</f>
        <v>4899</v>
      </c>
      <c r="W3964">
        <f>SUM(Table1[[#This Row],[Total Sales]]-Table1[[#This Row],[Operating Profit]])</f>
        <v>2449</v>
      </c>
      <c r="X3964">
        <f>SUM(Table1[[#This Row],[Total Sales]]-Table1[[#This Row],[Cost]])</f>
        <v>2450</v>
      </c>
      <c r="Y3964">
        <f>SUM(Table1[[#This Row],[profit/loss]])/SUM(Table1[profit/loss])</f>
        <v>7.3765158747649701E-6</v>
      </c>
    </row>
    <row r="3965" spans="1:25" x14ac:dyDescent="0.3">
      <c r="A3965" t="s">
        <v>25</v>
      </c>
      <c r="B3965" t="s">
        <v>82</v>
      </c>
      <c r="C3965">
        <v>1197831</v>
      </c>
      <c r="D3965" s="9">
        <v>44038</v>
      </c>
      <c r="E3965" s="8" t="str">
        <f>TEXT(Table1[[#This Row],[Invoice Date]],"dd-mm-yyyy")</f>
        <v>26-07-2020</v>
      </c>
      <c r="F3965" s="1" t="str">
        <f t="shared" si="244"/>
        <v>July</v>
      </c>
      <c r="G3965" s="1" t="str">
        <f t="shared" si="245"/>
        <v>2020</v>
      </c>
      <c r="H3965" s="1" t="str">
        <f t="shared" si="246"/>
        <v>Sunday</v>
      </c>
      <c r="I3965" s="1" t="str">
        <f t="shared" si="247"/>
        <v>26</v>
      </c>
      <c r="J3965" t="s">
        <v>26</v>
      </c>
      <c r="K3965" t="s">
        <v>27</v>
      </c>
      <c r="L3965" t="s">
        <v>28</v>
      </c>
      <c r="M3965" t="s">
        <v>18</v>
      </c>
      <c r="N3965">
        <v>33</v>
      </c>
      <c r="O3965">
        <v>255</v>
      </c>
      <c r="P3965">
        <v>8415</v>
      </c>
      <c r="Q3965">
        <v>3787</v>
      </c>
      <c r="R3965">
        <v>0.45</v>
      </c>
      <c r="S3965" t="s">
        <v>82</v>
      </c>
      <c r="T3965" t="str">
        <f>IF(Table1[[#This Row],[Units Sold]]&gt; 700,"High Units","low Units")</f>
        <v>low Units</v>
      </c>
      <c r="U3965">
        <f>SUM(Table1[[#This Row],[Operating Profit]])/SUM(Table1[Operating Profit])*100</f>
        <v>1.1401985966422426E-3</v>
      </c>
      <c r="V3965">
        <f>SUM(Table1[[#This Row],[Price per Unit]]*Table1[[#This Row],[Units Sold]])</f>
        <v>8415</v>
      </c>
      <c r="W3965">
        <f>SUM(Table1[[#This Row],[Total Sales]]-Table1[[#This Row],[Operating Profit]])</f>
        <v>4628</v>
      </c>
      <c r="X3965">
        <f>SUM(Table1[[#This Row],[Total Sales]]-Table1[[#This Row],[Cost]])</f>
        <v>3787</v>
      </c>
      <c r="Y3965">
        <f>SUM(Table1[[#This Row],[profit/loss]])/SUM(Table1[profit/loss])</f>
        <v>1.1401985966422425E-5</v>
      </c>
    </row>
    <row r="3966" spans="1:25" x14ac:dyDescent="0.3">
      <c r="A3966" t="s">
        <v>25</v>
      </c>
      <c r="B3966" t="s">
        <v>82</v>
      </c>
      <c r="C3966">
        <v>1197831</v>
      </c>
      <c r="D3966" s="9">
        <v>44039</v>
      </c>
      <c r="E3966" s="8" t="str">
        <f>TEXT(Table1[[#This Row],[Invoice Date]],"dd-mm-yyyy")</f>
        <v>27-07-2020</v>
      </c>
      <c r="F3966" s="1" t="str">
        <f t="shared" si="244"/>
        <v>July</v>
      </c>
      <c r="G3966" s="1" t="str">
        <f t="shared" si="245"/>
        <v>2020</v>
      </c>
      <c r="H3966" s="1" t="str">
        <f t="shared" si="246"/>
        <v>Monday</v>
      </c>
      <c r="I3966" s="1" t="str">
        <f t="shared" si="247"/>
        <v>27</v>
      </c>
      <c r="J3966" t="s">
        <v>26</v>
      </c>
      <c r="K3966" t="s">
        <v>27</v>
      </c>
      <c r="L3966" t="s">
        <v>28</v>
      </c>
      <c r="M3966" t="s">
        <v>19</v>
      </c>
      <c r="N3966">
        <v>32</v>
      </c>
      <c r="O3966">
        <v>176</v>
      </c>
      <c r="P3966">
        <v>5632</v>
      </c>
      <c r="Q3966">
        <v>2534</v>
      </c>
      <c r="R3966">
        <v>0.45</v>
      </c>
      <c r="S3966" t="s">
        <v>82</v>
      </c>
      <c r="T3966" t="str">
        <f>IF(Table1[[#This Row],[Units Sold]]&gt; 700,"High Units","low Units")</f>
        <v>low Units</v>
      </c>
      <c r="U3966">
        <f>SUM(Table1[[#This Row],[Operating Profit]])/SUM(Table1[Operating Profit])*100</f>
        <v>7.6294249904711978E-4</v>
      </c>
      <c r="V3966">
        <f>SUM(Table1[[#This Row],[Price per Unit]]*Table1[[#This Row],[Units Sold]])</f>
        <v>5632</v>
      </c>
      <c r="W3966">
        <f>SUM(Table1[[#This Row],[Total Sales]]-Table1[[#This Row],[Operating Profit]])</f>
        <v>3098</v>
      </c>
      <c r="X3966">
        <f>SUM(Table1[[#This Row],[Total Sales]]-Table1[[#This Row],[Cost]])</f>
        <v>2534</v>
      </c>
      <c r="Y3966">
        <f>SUM(Table1[[#This Row],[profit/loss]])/SUM(Table1[profit/loss])</f>
        <v>7.6294249904711981E-6</v>
      </c>
    </row>
    <row r="3967" spans="1:25" x14ac:dyDescent="0.3">
      <c r="A3967" t="s">
        <v>25</v>
      </c>
      <c r="B3967" t="s">
        <v>82</v>
      </c>
      <c r="C3967">
        <v>1197831</v>
      </c>
      <c r="D3967" s="9">
        <v>44040</v>
      </c>
      <c r="E3967" s="8" t="str">
        <f>TEXT(Table1[[#This Row],[Invoice Date]],"dd-mm-yyyy")</f>
        <v>28-07-2020</v>
      </c>
      <c r="F3967" s="1" t="str">
        <f t="shared" si="244"/>
        <v>July</v>
      </c>
      <c r="G3967" s="1" t="str">
        <f t="shared" si="245"/>
        <v>2020</v>
      </c>
      <c r="H3967" s="1" t="str">
        <f t="shared" si="246"/>
        <v>Tuesday</v>
      </c>
      <c r="I3967" s="1" t="str">
        <f t="shared" si="247"/>
        <v>28</v>
      </c>
      <c r="J3967" t="s">
        <v>26</v>
      </c>
      <c r="K3967" t="s">
        <v>27</v>
      </c>
      <c r="L3967" t="s">
        <v>28</v>
      </c>
      <c r="M3967" t="s">
        <v>20</v>
      </c>
      <c r="N3967">
        <v>34</v>
      </c>
      <c r="O3967">
        <v>175</v>
      </c>
      <c r="P3967">
        <v>5950</v>
      </c>
      <c r="Q3967">
        <v>3570</v>
      </c>
      <c r="R3967">
        <v>0.6</v>
      </c>
      <c r="S3967" t="s">
        <v>82</v>
      </c>
      <c r="T3967" t="str">
        <f>IF(Table1[[#This Row],[Units Sold]]&gt; 700,"High Units","low Units")</f>
        <v>low Units</v>
      </c>
      <c r="U3967">
        <f>SUM(Table1[[#This Row],[Operating Profit]])/SUM(Table1[Operating Profit])*100</f>
        <v>1.0748637417514672E-3</v>
      </c>
      <c r="V3967">
        <f>SUM(Table1[[#This Row],[Price per Unit]]*Table1[[#This Row],[Units Sold]])</f>
        <v>5950</v>
      </c>
      <c r="W3967">
        <f>SUM(Table1[[#This Row],[Total Sales]]-Table1[[#This Row],[Operating Profit]])</f>
        <v>2380</v>
      </c>
      <c r="X3967">
        <f>SUM(Table1[[#This Row],[Total Sales]]-Table1[[#This Row],[Cost]])</f>
        <v>3570</v>
      </c>
      <c r="Y3967">
        <f>SUM(Table1[[#This Row],[profit/loss]])/SUM(Table1[profit/loss])</f>
        <v>1.0748637417514671E-5</v>
      </c>
    </row>
    <row r="3968" spans="1:25" x14ac:dyDescent="0.3">
      <c r="A3968" t="s">
        <v>25</v>
      </c>
      <c r="B3968" t="s">
        <v>82</v>
      </c>
      <c r="C3968">
        <v>1197831</v>
      </c>
      <c r="D3968" s="9">
        <v>44041</v>
      </c>
      <c r="E3968" s="8" t="str">
        <f>TEXT(Table1[[#This Row],[Invoice Date]],"dd-mm-yyyy")</f>
        <v>29-07-2020</v>
      </c>
      <c r="F3968" s="1" t="str">
        <f t="shared" si="244"/>
        <v>July</v>
      </c>
      <c r="G3968" s="1" t="str">
        <f t="shared" si="245"/>
        <v>2020</v>
      </c>
      <c r="H3968" s="1" t="str">
        <f t="shared" si="246"/>
        <v>Wednesday</v>
      </c>
      <c r="I3968" s="1" t="str">
        <f t="shared" si="247"/>
        <v>29</v>
      </c>
      <c r="J3968" t="s">
        <v>26</v>
      </c>
      <c r="K3968" t="s">
        <v>27</v>
      </c>
      <c r="L3968" t="s">
        <v>28</v>
      </c>
      <c r="M3968" t="s">
        <v>21</v>
      </c>
      <c r="N3968">
        <v>38</v>
      </c>
      <c r="O3968">
        <v>125</v>
      </c>
      <c r="P3968">
        <v>4750</v>
      </c>
      <c r="Q3968">
        <v>2138</v>
      </c>
      <c r="R3968">
        <v>0.45</v>
      </c>
      <c r="S3968" t="s">
        <v>82</v>
      </c>
      <c r="T3968" t="str">
        <f>IF(Table1[[#This Row],[Units Sold]]&gt; 700,"High Units","low Units")</f>
        <v>low Units</v>
      </c>
      <c r="U3968">
        <f>SUM(Table1[[#This Row],[Operating Profit]])/SUM(Table1[Operating Profit])*100</f>
        <v>6.4371391592846965E-4</v>
      </c>
      <c r="V3968">
        <f>SUM(Table1[[#This Row],[Price per Unit]]*Table1[[#This Row],[Units Sold]])</f>
        <v>4750</v>
      </c>
      <c r="W3968">
        <f>SUM(Table1[[#This Row],[Total Sales]]-Table1[[#This Row],[Operating Profit]])</f>
        <v>2612</v>
      </c>
      <c r="X3968">
        <f>SUM(Table1[[#This Row],[Total Sales]]-Table1[[#This Row],[Cost]])</f>
        <v>2138</v>
      </c>
      <c r="Y3968">
        <f>SUM(Table1[[#This Row],[profit/loss]])/SUM(Table1[profit/loss])</f>
        <v>6.4371391592846963E-6</v>
      </c>
    </row>
    <row r="3969" spans="1:25" x14ac:dyDescent="0.3">
      <c r="A3969" t="s">
        <v>25</v>
      </c>
      <c r="B3969" t="s">
        <v>82</v>
      </c>
      <c r="C3969">
        <v>1197831</v>
      </c>
      <c r="D3969" s="9">
        <v>44042</v>
      </c>
      <c r="E3969" s="8" t="str">
        <f>TEXT(Table1[[#This Row],[Invoice Date]],"dd-mm-yyyy")</f>
        <v>30-07-2020</v>
      </c>
      <c r="F3969" s="1" t="str">
        <f t="shared" si="244"/>
        <v>July</v>
      </c>
      <c r="G3969" s="1" t="str">
        <f t="shared" si="245"/>
        <v>2020</v>
      </c>
      <c r="H3969" s="1" t="str">
        <f t="shared" si="246"/>
        <v>Thursday</v>
      </c>
      <c r="I3969" s="1" t="str">
        <f t="shared" si="247"/>
        <v>30</v>
      </c>
      <c r="J3969" t="s">
        <v>26</v>
      </c>
      <c r="K3969" t="s">
        <v>27</v>
      </c>
      <c r="L3969" t="s">
        <v>28</v>
      </c>
      <c r="M3969" t="s">
        <v>22</v>
      </c>
      <c r="N3969">
        <v>34</v>
      </c>
      <c r="O3969">
        <v>196</v>
      </c>
      <c r="P3969">
        <v>6664</v>
      </c>
      <c r="Q3969">
        <v>4198</v>
      </c>
      <c r="R3969">
        <v>0.63</v>
      </c>
      <c r="S3969" t="s">
        <v>82</v>
      </c>
      <c r="T3969" t="str">
        <f>IF(Table1[[#This Row],[Units Sold]]&gt; 700,"High Units","low Units")</f>
        <v>low Units</v>
      </c>
      <c r="U3969">
        <f>SUM(Table1[[#This Row],[Operating Profit]])/SUM(Table1[Operating Profit])*100</f>
        <v>1.2639434139699323E-3</v>
      </c>
      <c r="V3969">
        <f>SUM(Table1[[#This Row],[Price per Unit]]*Table1[[#This Row],[Units Sold]])</f>
        <v>6664</v>
      </c>
      <c r="W3969">
        <f>SUM(Table1[[#This Row],[Total Sales]]-Table1[[#This Row],[Operating Profit]])</f>
        <v>2466</v>
      </c>
      <c r="X3969">
        <f>SUM(Table1[[#This Row],[Total Sales]]-Table1[[#This Row],[Cost]])</f>
        <v>4198</v>
      </c>
      <c r="Y3969">
        <f>SUM(Table1[[#This Row],[profit/loss]])/SUM(Table1[profit/loss])</f>
        <v>1.2639434139699324E-5</v>
      </c>
    </row>
    <row r="3970" spans="1:25" x14ac:dyDescent="0.3">
      <c r="A3970" t="s">
        <v>25</v>
      </c>
      <c r="B3970" t="s">
        <v>82</v>
      </c>
      <c r="C3970">
        <v>1197831</v>
      </c>
      <c r="D3970" s="9">
        <v>44043</v>
      </c>
      <c r="E3970" s="8" t="str">
        <f>TEXT(Table1[[#This Row],[Invoice Date]],"dd-mm-yyyy")</f>
        <v>31-07-2020</v>
      </c>
      <c r="F3970" s="1" t="str">
        <f t="shared" si="244"/>
        <v>July</v>
      </c>
      <c r="G3970" s="1" t="str">
        <f t="shared" si="245"/>
        <v>2020</v>
      </c>
      <c r="H3970" s="1" t="str">
        <f t="shared" si="246"/>
        <v>Friday</v>
      </c>
      <c r="I3970" s="1" t="str">
        <f t="shared" si="247"/>
        <v>31</v>
      </c>
      <c r="J3970" t="s">
        <v>26</v>
      </c>
      <c r="K3970" t="s">
        <v>27</v>
      </c>
      <c r="L3970" t="s">
        <v>28</v>
      </c>
      <c r="M3970" t="s">
        <v>16</v>
      </c>
      <c r="N3970">
        <v>29</v>
      </c>
      <c r="O3970">
        <v>254</v>
      </c>
      <c r="P3970">
        <v>7366</v>
      </c>
      <c r="Q3970">
        <v>3315</v>
      </c>
      <c r="R3970">
        <v>0.45</v>
      </c>
      <c r="S3970" t="s">
        <v>82</v>
      </c>
      <c r="T3970" t="str">
        <f>IF(Table1[[#This Row],[Units Sold]]&gt; 700,"High Units","low Units")</f>
        <v>low Units</v>
      </c>
      <c r="U3970">
        <f>SUM(Table1[[#This Row],[Operating Profit]])/SUM(Table1[Operating Profit])*100</f>
        <v>9.9808776019779072E-4</v>
      </c>
      <c r="V3970">
        <f>SUM(Table1[[#This Row],[Price per Unit]]*Table1[[#This Row],[Units Sold]])</f>
        <v>7366</v>
      </c>
      <c r="W3970">
        <f>SUM(Table1[[#This Row],[Total Sales]]-Table1[[#This Row],[Operating Profit]])</f>
        <v>4051</v>
      </c>
      <c r="X3970">
        <f>SUM(Table1[[#This Row],[Total Sales]]-Table1[[#This Row],[Cost]])</f>
        <v>3315</v>
      </c>
      <c r="Y3970">
        <f>SUM(Table1[[#This Row],[profit/loss]])/SUM(Table1[profit/loss])</f>
        <v>9.980877601977908E-6</v>
      </c>
    </row>
    <row r="3971" spans="1:25" x14ac:dyDescent="0.3">
      <c r="A3971" t="s">
        <v>25</v>
      </c>
      <c r="B3971" t="s">
        <v>82</v>
      </c>
      <c r="C3971">
        <v>1197831</v>
      </c>
      <c r="D3971" s="9">
        <v>44044</v>
      </c>
      <c r="E3971" s="8" t="str">
        <f>TEXT(Table1[[#This Row],[Invoice Date]],"dd-mm-yyyy")</f>
        <v>01-08-2020</v>
      </c>
      <c r="F3971" s="1" t="str">
        <f t="shared" ref="F3971:F4034" si="248">TEXT(D3971,"mmmm")</f>
        <v>August</v>
      </c>
      <c r="G3971" s="1" t="str">
        <f t="shared" ref="G3971:G4034" si="249">TEXT(D3971,"YYYY")</f>
        <v>2020</v>
      </c>
      <c r="H3971" s="1" t="str">
        <f t="shared" ref="H3971:H4034" si="250">TEXT(D3971,"dddd")</f>
        <v>Saturday</v>
      </c>
      <c r="I3971" s="1" t="str">
        <f t="shared" ref="I3971:I4034" si="251">TEXT(D3971,"dd")</f>
        <v>01</v>
      </c>
      <c r="J3971" t="s">
        <v>26</v>
      </c>
      <c r="K3971" t="s">
        <v>27</v>
      </c>
      <c r="L3971" t="s">
        <v>28</v>
      </c>
      <c r="M3971" t="s">
        <v>18</v>
      </c>
      <c r="N3971">
        <v>39</v>
      </c>
      <c r="O3971">
        <v>236</v>
      </c>
      <c r="P3971">
        <v>9204</v>
      </c>
      <c r="Q3971">
        <v>4142</v>
      </c>
      <c r="R3971">
        <v>0.45</v>
      </c>
      <c r="S3971" t="s">
        <v>82</v>
      </c>
      <c r="T3971" t="str">
        <f>IF(Table1[[#This Row],[Units Sold]]&gt; 700,"High Units","low Units")</f>
        <v>low Units</v>
      </c>
      <c r="U3971">
        <f>SUM(Table1[[#This Row],[Operating Profit]])/SUM(Table1[Operating Profit])*100</f>
        <v>1.2470828062561838E-3</v>
      </c>
      <c r="V3971">
        <f>SUM(Table1[[#This Row],[Price per Unit]]*Table1[[#This Row],[Units Sold]])</f>
        <v>9204</v>
      </c>
      <c r="W3971">
        <f>SUM(Table1[[#This Row],[Total Sales]]-Table1[[#This Row],[Operating Profit]])</f>
        <v>5062</v>
      </c>
      <c r="X3971">
        <f>SUM(Table1[[#This Row],[Total Sales]]-Table1[[#This Row],[Cost]])</f>
        <v>4142</v>
      </c>
      <c r="Y3971">
        <f>SUM(Table1[[#This Row],[profit/loss]])/SUM(Table1[profit/loss])</f>
        <v>1.2470828062561839E-5</v>
      </c>
    </row>
    <row r="3972" spans="1:25" x14ac:dyDescent="0.3">
      <c r="A3972" t="s">
        <v>25</v>
      </c>
      <c r="B3972" t="s">
        <v>82</v>
      </c>
      <c r="C3972">
        <v>1197831</v>
      </c>
      <c r="D3972" s="9">
        <v>44045</v>
      </c>
      <c r="E3972" s="8" t="str">
        <f>TEXT(Table1[[#This Row],[Invoice Date]],"dd-mm-yyyy")</f>
        <v>02-08-2020</v>
      </c>
      <c r="F3972" s="1" t="str">
        <f t="shared" si="248"/>
        <v>August</v>
      </c>
      <c r="G3972" s="1" t="str">
        <f t="shared" si="249"/>
        <v>2020</v>
      </c>
      <c r="H3972" s="1" t="str">
        <f t="shared" si="250"/>
        <v>Sunday</v>
      </c>
      <c r="I3972" s="1" t="str">
        <f t="shared" si="251"/>
        <v>02</v>
      </c>
      <c r="J3972" t="s">
        <v>26</v>
      </c>
      <c r="K3972" t="s">
        <v>27</v>
      </c>
      <c r="L3972" t="s">
        <v>28</v>
      </c>
      <c r="M3972" t="s">
        <v>19</v>
      </c>
      <c r="N3972">
        <v>32</v>
      </c>
      <c r="O3972">
        <v>182</v>
      </c>
      <c r="P3972">
        <v>5824</v>
      </c>
      <c r="Q3972">
        <v>2854</v>
      </c>
      <c r="R3972">
        <v>0.49</v>
      </c>
      <c r="S3972" t="s">
        <v>82</v>
      </c>
      <c r="T3972" t="str">
        <f>IF(Table1[[#This Row],[Units Sold]]&gt; 700,"High Units","low Units")</f>
        <v>low Units</v>
      </c>
      <c r="U3972">
        <f>SUM(Table1[[#This Row],[Operating Profit]])/SUM(Table1[Operating Profit])*100</f>
        <v>8.5928882883996827E-4</v>
      </c>
      <c r="V3972">
        <f>SUM(Table1[[#This Row],[Price per Unit]]*Table1[[#This Row],[Units Sold]])</f>
        <v>5824</v>
      </c>
      <c r="W3972">
        <f>SUM(Table1[[#This Row],[Total Sales]]-Table1[[#This Row],[Operating Profit]])</f>
        <v>2970</v>
      </c>
      <c r="X3972">
        <f>SUM(Table1[[#This Row],[Total Sales]]-Table1[[#This Row],[Cost]])</f>
        <v>2854</v>
      </c>
      <c r="Y3972">
        <f>SUM(Table1[[#This Row],[profit/loss]])/SUM(Table1[profit/loss])</f>
        <v>8.5928882883996829E-6</v>
      </c>
    </row>
    <row r="3973" spans="1:25" x14ac:dyDescent="0.3">
      <c r="A3973" t="s">
        <v>25</v>
      </c>
      <c r="B3973" t="s">
        <v>82</v>
      </c>
      <c r="C3973">
        <v>1197831</v>
      </c>
      <c r="D3973" s="9">
        <v>44046</v>
      </c>
      <c r="E3973" s="8" t="str">
        <f>TEXT(Table1[[#This Row],[Invoice Date]],"dd-mm-yyyy")</f>
        <v>03-08-2020</v>
      </c>
      <c r="F3973" s="1" t="str">
        <f t="shared" si="248"/>
        <v>August</v>
      </c>
      <c r="G3973" s="1" t="str">
        <f t="shared" si="249"/>
        <v>2020</v>
      </c>
      <c r="H3973" s="1" t="str">
        <f t="shared" si="250"/>
        <v>Monday</v>
      </c>
      <c r="I3973" s="1" t="str">
        <f t="shared" si="251"/>
        <v>03</v>
      </c>
      <c r="J3973" t="s">
        <v>26</v>
      </c>
      <c r="K3973" t="s">
        <v>27</v>
      </c>
      <c r="L3973" t="s">
        <v>28</v>
      </c>
      <c r="M3973" t="s">
        <v>20</v>
      </c>
      <c r="N3973">
        <v>37</v>
      </c>
      <c r="O3973">
        <v>174</v>
      </c>
      <c r="P3973">
        <v>6438</v>
      </c>
      <c r="Q3973">
        <v>3734</v>
      </c>
      <c r="R3973">
        <v>0.57999999999999996</v>
      </c>
      <c r="S3973" t="s">
        <v>82</v>
      </c>
      <c r="T3973" t="str">
        <f>IF(Table1[[#This Row],[Units Sold]]&gt; 700,"High Units","low Units")</f>
        <v>low Units</v>
      </c>
      <c r="U3973">
        <f>SUM(Table1[[#This Row],[Operating Profit]])/SUM(Table1[Operating Profit])*100</f>
        <v>1.1242412357703019E-3</v>
      </c>
      <c r="V3973">
        <f>SUM(Table1[[#This Row],[Price per Unit]]*Table1[[#This Row],[Units Sold]])</f>
        <v>6438</v>
      </c>
      <c r="W3973">
        <f>SUM(Table1[[#This Row],[Total Sales]]-Table1[[#This Row],[Operating Profit]])</f>
        <v>2704</v>
      </c>
      <c r="X3973">
        <f>SUM(Table1[[#This Row],[Total Sales]]-Table1[[#This Row],[Cost]])</f>
        <v>3734</v>
      </c>
      <c r="Y3973">
        <f>SUM(Table1[[#This Row],[profit/loss]])/SUM(Table1[profit/loss])</f>
        <v>1.1242412357703019E-5</v>
      </c>
    </row>
    <row r="3974" spans="1:25" x14ac:dyDescent="0.3">
      <c r="A3974" t="s">
        <v>25</v>
      </c>
      <c r="B3974" t="s">
        <v>82</v>
      </c>
      <c r="C3974">
        <v>1197831</v>
      </c>
      <c r="D3974" s="9">
        <v>44047</v>
      </c>
      <c r="E3974" s="8" t="str">
        <f>TEXT(Table1[[#This Row],[Invoice Date]],"dd-mm-yyyy")</f>
        <v>04-08-2020</v>
      </c>
      <c r="F3974" s="1" t="str">
        <f t="shared" si="248"/>
        <v>August</v>
      </c>
      <c r="G3974" s="1" t="str">
        <f t="shared" si="249"/>
        <v>2020</v>
      </c>
      <c r="H3974" s="1" t="str">
        <f t="shared" si="250"/>
        <v>Tuesday</v>
      </c>
      <c r="I3974" s="1" t="str">
        <f t="shared" si="251"/>
        <v>04</v>
      </c>
      <c r="J3974" t="s">
        <v>26</v>
      </c>
      <c r="K3974" t="s">
        <v>27</v>
      </c>
      <c r="L3974" t="s">
        <v>28</v>
      </c>
      <c r="M3974" t="s">
        <v>21</v>
      </c>
      <c r="N3974">
        <v>41</v>
      </c>
      <c r="O3974">
        <v>125</v>
      </c>
      <c r="P3974">
        <v>5125</v>
      </c>
      <c r="Q3974">
        <v>2050</v>
      </c>
      <c r="R3974">
        <v>0.4</v>
      </c>
      <c r="S3974" t="s">
        <v>82</v>
      </c>
      <c r="T3974" t="str">
        <f>IF(Table1[[#This Row],[Units Sold]]&gt; 700,"High Units","low Units")</f>
        <v>low Units</v>
      </c>
      <c r="U3974">
        <f>SUM(Table1[[#This Row],[Operating Profit]])/SUM(Table1[Operating Profit])*100</f>
        <v>6.1721867523543625E-4</v>
      </c>
      <c r="V3974">
        <f>SUM(Table1[[#This Row],[Price per Unit]]*Table1[[#This Row],[Units Sold]])</f>
        <v>5125</v>
      </c>
      <c r="W3974">
        <f>SUM(Table1[[#This Row],[Total Sales]]-Table1[[#This Row],[Operating Profit]])</f>
        <v>3075</v>
      </c>
      <c r="X3974">
        <f>SUM(Table1[[#This Row],[Total Sales]]-Table1[[#This Row],[Cost]])</f>
        <v>2050</v>
      </c>
      <c r="Y3974">
        <f>SUM(Table1[[#This Row],[profit/loss]])/SUM(Table1[profit/loss])</f>
        <v>6.1721867523543623E-6</v>
      </c>
    </row>
    <row r="3975" spans="1:25" x14ac:dyDescent="0.3">
      <c r="A3975" t="s">
        <v>25</v>
      </c>
      <c r="B3975" t="s">
        <v>82</v>
      </c>
      <c r="C3975">
        <v>1197831</v>
      </c>
      <c r="D3975" s="9">
        <v>44048</v>
      </c>
      <c r="E3975" s="8" t="str">
        <f>TEXT(Table1[[#This Row],[Invoice Date]],"dd-mm-yyyy")</f>
        <v>05-08-2020</v>
      </c>
      <c r="F3975" s="1" t="str">
        <f t="shared" si="248"/>
        <v>August</v>
      </c>
      <c r="G3975" s="1" t="str">
        <f t="shared" si="249"/>
        <v>2020</v>
      </c>
      <c r="H3975" s="1" t="str">
        <f t="shared" si="250"/>
        <v>Wednesday</v>
      </c>
      <c r="I3975" s="1" t="str">
        <f t="shared" si="251"/>
        <v>05</v>
      </c>
      <c r="J3975" t="s">
        <v>26</v>
      </c>
      <c r="K3975" t="s">
        <v>27</v>
      </c>
      <c r="L3975" t="s">
        <v>28</v>
      </c>
      <c r="M3975" t="s">
        <v>22</v>
      </c>
      <c r="N3975">
        <v>39</v>
      </c>
      <c r="O3975">
        <v>189</v>
      </c>
      <c r="P3975">
        <v>7371</v>
      </c>
      <c r="Q3975">
        <v>4423</v>
      </c>
      <c r="R3975">
        <v>0.6</v>
      </c>
      <c r="S3975" t="s">
        <v>82</v>
      </c>
      <c r="T3975" t="str">
        <f>IF(Table1[[#This Row],[Units Sold]]&gt; 700,"High Units","low Units")</f>
        <v>low Units</v>
      </c>
      <c r="U3975">
        <f>SUM(Table1[[#This Row],[Operating Profit]])/SUM(Table1[Operating Profit])*100</f>
        <v>1.3316869271055292E-3</v>
      </c>
      <c r="V3975">
        <f>SUM(Table1[[#This Row],[Price per Unit]]*Table1[[#This Row],[Units Sold]])</f>
        <v>7371</v>
      </c>
      <c r="W3975">
        <f>SUM(Table1[[#This Row],[Total Sales]]-Table1[[#This Row],[Operating Profit]])</f>
        <v>2948</v>
      </c>
      <c r="X3975">
        <f>SUM(Table1[[#This Row],[Total Sales]]-Table1[[#This Row],[Cost]])</f>
        <v>4423</v>
      </c>
      <c r="Y3975">
        <f>SUM(Table1[[#This Row],[profit/loss]])/SUM(Table1[profit/loss])</f>
        <v>1.3316869271055291E-5</v>
      </c>
    </row>
    <row r="3976" spans="1:25" x14ac:dyDescent="0.3">
      <c r="A3976" t="s">
        <v>25</v>
      </c>
      <c r="B3976" t="s">
        <v>82</v>
      </c>
      <c r="C3976">
        <v>1197831</v>
      </c>
      <c r="D3976" s="9">
        <v>44049</v>
      </c>
      <c r="E3976" s="8" t="str">
        <f>TEXT(Table1[[#This Row],[Invoice Date]],"dd-mm-yyyy")</f>
        <v>06-08-2020</v>
      </c>
      <c r="F3976" s="1" t="str">
        <f t="shared" si="248"/>
        <v>August</v>
      </c>
      <c r="G3976" s="1" t="str">
        <f t="shared" si="249"/>
        <v>2020</v>
      </c>
      <c r="H3976" s="1" t="str">
        <f t="shared" si="250"/>
        <v>Thursday</v>
      </c>
      <c r="I3976" s="1" t="str">
        <f t="shared" si="251"/>
        <v>06</v>
      </c>
      <c r="J3976" t="s">
        <v>26</v>
      </c>
      <c r="K3976" t="s">
        <v>27</v>
      </c>
      <c r="L3976" t="s">
        <v>28</v>
      </c>
      <c r="M3976" t="s">
        <v>16</v>
      </c>
      <c r="N3976">
        <v>27</v>
      </c>
      <c r="O3976">
        <v>234</v>
      </c>
      <c r="P3976">
        <v>6318</v>
      </c>
      <c r="Q3976">
        <v>3033</v>
      </c>
      <c r="R3976">
        <v>0.48</v>
      </c>
      <c r="S3976" t="s">
        <v>82</v>
      </c>
      <c r="T3976" t="str">
        <f>IF(Table1[[#This Row],[Units Sold]]&gt; 700,"High Units","low Units")</f>
        <v>low Units</v>
      </c>
      <c r="U3976">
        <f>SUM(Table1[[#This Row],[Operating Profit]])/SUM(Table1[Operating Profit])*100</f>
        <v>9.1318255706784304E-4</v>
      </c>
      <c r="V3976">
        <f>SUM(Table1[[#This Row],[Price per Unit]]*Table1[[#This Row],[Units Sold]])</f>
        <v>6318</v>
      </c>
      <c r="W3976">
        <f>SUM(Table1[[#This Row],[Total Sales]]-Table1[[#This Row],[Operating Profit]])</f>
        <v>3285</v>
      </c>
      <c r="X3976">
        <f>SUM(Table1[[#This Row],[Total Sales]]-Table1[[#This Row],[Cost]])</f>
        <v>3033</v>
      </c>
      <c r="Y3976">
        <f>SUM(Table1[[#This Row],[profit/loss]])/SUM(Table1[profit/loss])</f>
        <v>9.1318255706784308E-6</v>
      </c>
    </row>
    <row r="3977" spans="1:25" x14ac:dyDescent="0.3">
      <c r="A3977" t="s">
        <v>25</v>
      </c>
      <c r="B3977" t="s">
        <v>82</v>
      </c>
      <c r="C3977">
        <v>1197831</v>
      </c>
      <c r="D3977" s="9">
        <v>44050</v>
      </c>
      <c r="E3977" s="8" t="str">
        <f>TEXT(Table1[[#This Row],[Invoice Date]],"dd-mm-yyyy")</f>
        <v>07-08-2020</v>
      </c>
      <c r="F3977" s="1" t="str">
        <f t="shared" si="248"/>
        <v>August</v>
      </c>
      <c r="G3977" s="1" t="str">
        <f t="shared" si="249"/>
        <v>2020</v>
      </c>
      <c r="H3977" s="1" t="str">
        <f t="shared" si="250"/>
        <v>Friday</v>
      </c>
      <c r="I3977" s="1" t="str">
        <f t="shared" si="251"/>
        <v>07</v>
      </c>
      <c r="J3977" t="s">
        <v>26</v>
      </c>
      <c r="K3977" t="s">
        <v>27</v>
      </c>
      <c r="L3977" t="s">
        <v>28</v>
      </c>
      <c r="M3977" t="s">
        <v>18</v>
      </c>
      <c r="N3977">
        <v>38</v>
      </c>
      <c r="O3977">
        <v>225</v>
      </c>
      <c r="P3977">
        <v>8550</v>
      </c>
      <c r="Q3977">
        <v>3848</v>
      </c>
      <c r="R3977">
        <v>0.45</v>
      </c>
      <c r="S3977" t="s">
        <v>82</v>
      </c>
      <c r="T3977" t="str">
        <f>IF(Table1[[#This Row],[Units Sold]]&gt; 700,"High Units","low Units")</f>
        <v>low Units</v>
      </c>
      <c r="U3977">
        <f>SUM(Table1[[#This Row],[Operating Profit]])/SUM(Table1[Operating Profit])*100</f>
        <v>1.1585646157590043E-3</v>
      </c>
      <c r="V3977">
        <f>SUM(Table1[[#This Row],[Price per Unit]]*Table1[[#This Row],[Units Sold]])</f>
        <v>8550</v>
      </c>
      <c r="W3977">
        <f>SUM(Table1[[#This Row],[Total Sales]]-Table1[[#This Row],[Operating Profit]])</f>
        <v>4702</v>
      </c>
      <c r="X3977">
        <f>SUM(Table1[[#This Row],[Total Sales]]-Table1[[#This Row],[Cost]])</f>
        <v>3848</v>
      </c>
      <c r="Y3977">
        <f>SUM(Table1[[#This Row],[profit/loss]])/SUM(Table1[profit/loss])</f>
        <v>1.1585646157590043E-5</v>
      </c>
    </row>
    <row r="3978" spans="1:25" x14ac:dyDescent="0.3">
      <c r="A3978" t="s">
        <v>25</v>
      </c>
      <c r="B3978" t="s">
        <v>82</v>
      </c>
      <c r="C3978">
        <v>1197831</v>
      </c>
      <c r="D3978" s="9">
        <v>44051</v>
      </c>
      <c r="E3978" s="8" t="str">
        <f>TEXT(Table1[[#This Row],[Invoice Date]],"dd-mm-yyyy")</f>
        <v>08-08-2020</v>
      </c>
      <c r="F3978" s="1" t="str">
        <f t="shared" si="248"/>
        <v>August</v>
      </c>
      <c r="G3978" s="1" t="str">
        <f t="shared" si="249"/>
        <v>2020</v>
      </c>
      <c r="H3978" s="1" t="str">
        <f t="shared" si="250"/>
        <v>Saturday</v>
      </c>
      <c r="I3978" s="1" t="str">
        <f t="shared" si="251"/>
        <v>08</v>
      </c>
      <c r="J3978" t="s">
        <v>26</v>
      </c>
      <c r="K3978" t="s">
        <v>27</v>
      </c>
      <c r="L3978" t="s">
        <v>28</v>
      </c>
      <c r="M3978" t="s">
        <v>19</v>
      </c>
      <c r="N3978">
        <v>34</v>
      </c>
      <c r="O3978">
        <v>203</v>
      </c>
      <c r="P3978">
        <v>6902</v>
      </c>
      <c r="Q3978">
        <v>3175</v>
      </c>
      <c r="R3978">
        <v>0.46</v>
      </c>
      <c r="S3978" t="s">
        <v>82</v>
      </c>
      <c r="T3978" t="str">
        <f>IF(Table1[[#This Row],[Units Sold]]&gt; 700,"High Units","low Units")</f>
        <v>low Units</v>
      </c>
      <c r="U3978">
        <f>SUM(Table1[[#This Row],[Operating Profit]])/SUM(Table1[Operating Profit])*100</f>
        <v>9.5593624091341964E-4</v>
      </c>
      <c r="V3978">
        <f>SUM(Table1[[#This Row],[Price per Unit]]*Table1[[#This Row],[Units Sold]])</f>
        <v>6902</v>
      </c>
      <c r="W3978">
        <f>SUM(Table1[[#This Row],[Total Sales]]-Table1[[#This Row],[Operating Profit]])</f>
        <v>3727</v>
      </c>
      <c r="X3978">
        <f>SUM(Table1[[#This Row],[Total Sales]]-Table1[[#This Row],[Cost]])</f>
        <v>3175</v>
      </c>
      <c r="Y3978">
        <f>SUM(Table1[[#This Row],[profit/loss]])/SUM(Table1[profit/loss])</f>
        <v>9.5593624091341961E-6</v>
      </c>
    </row>
    <row r="3979" spans="1:25" x14ac:dyDescent="0.3">
      <c r="A3979" t="s">
        <v>25</v>
      </c>
      <c r="B3979" t="s">
        <v>82</v>
      </c>
      <c r="C3979">
        <v>1197831</v>
      </c>
      <c r="D3979" s="9">
        <v>44052</v>
      </c>
      <c r="E3979" s="8" t="str">
        <f>TEXT(Table1[[#This Row],[Invoice Date]],"dd-mm-yyyy")</f>
        <v>09-08-2020</v>
      </c>
      <c r="F3979" s="1" t="str">
        <f t="shared" si="248"/>
        <v>August</v>
      </c>
      <c r="G3979" s="1" t="str">
        <f t="shared" si="249"/>
        <v>2020</v>
      </c>
      <c r="H3979" s="1" t="str">
        <f t="shared" si="250"/>
        <v>Sunday</v>
      </c>
      <c r="I3979" s="1" t="str">
        <f t="shared" si="251"/>
        <v>09</v>
      </c>
      <c r="J3979" t="s">
        <v>26</v>
      </c>
      <c r="K3979" t="s">
        <v>27</v>
      </c>
      <c r="L3979" t="s">
        <v>28</v>
      </c>
      <c r="M3979" t="s">
        <v>20</v>
      </c>
      <c r="N3979">
        <v>36</v>
      </c>
      <c r="O3979">
        <v>163</v>
      </c>
      <c r="P3979">
        <v>5868</v>
      </c>
      <c r="Q3979">
        <v>3462</v>
      </c>
      <c r="R3979">
        <v>0.59</v>
      </c>
      <c r="S3979" t="s">
        <v>82</v>
      </c>
      <c r="T3979" t="str">
        <f>IF(Table1[[#This Row],[Units Sold]]&gt; 700,"High Units","low Units")</f>
        <v>low Units</v>
      </c>
      <c r="U3979">
        <f>SUM(Table1[[#This Row],[Operating Profit]])/SUM(Table1[Operating Profit])*100</f>
        <v>1.0423468554463806E-3</v>
      </c>
      <c r="V3979">
        <f>SUM(Table1[[#This Row],[Price per Unit]]*Table1[[#This Row],[Units Sold]])</f>
        <v>5868</v>
      </c>
      <c r="W3979">
        <f>SUM(Table1[[#This Row],[Total Sales]]-Table1[[#This Row],[Operating Profit]])</f>
        <v>2406</v>
      </c>
      <c r="X3979">
        <f>SUM(Table1[[#This Row],[Total Sales]]-Table1[[#This Row],[Cost]])</f>
        <v>3462</v>
      </c>
      <c r="Y3979">
        <f>SUM(Table1[[#This Row],[profit/loss]])/SUM(Table1[profit/loss])</f>
        <v>1.0423468554463807E-5</v>
      </c>
    </row>
    <row r="3980" spans="1:25" x14ac:dyDescent="0.3">
      <c r="A3980" t="s">
        <v>24</v>
      </c>
      <c r="B3980" t="s">
        <v>82</v>
      </c>
      <c r="C3980">
        <v>1197831</v>
      </c>
      <c r="D3980" s="9">
        <v>44053</v>
      </c>
      <c r="E3980" s="8" t="str">
        <f>TEXT(Table1[[#This Row],[Invoice Date]],"dd-mm-yyyy")</f>
        <v>10-08-2020</v>
      </c>
      <c r="F3980" s="1" t="str">
        <f t="shared" si="248"/>
        <v>August</v>
      </c>
      <c r="G3980" s="1" t="str">
        <f t="shared" si="249"/>
        <v>2020</v>
      </c>
      <c r="H3980" s="1" t="str">
        <f t="shared" si="250"/>
        <v>Monday</v>
      </c>
      <c r="I3980" s="1" t="str">
        <f t="shared" si="251"/>
        <v>10</v>
      </c>
      <c r="J3980" t="s">
        <v>26</v>
      </c>
      <c r="K3980" t="s">
        <v>27</v>
      </c>
      <c r="L3980" t="s">
        <v>28</v>
      </c>
      <c r="M3980" t="s">
        <v>21</v>
      </c>
      <c r="N3980">
        <v>42</v>
      </c>
      <c r="O3980">
        <v>147</v>
      </c>
      <c r="P3980">
        <v>6174</v>
      </c>
      <c r="Q3980">
        <v>2593</v>
      </c>
      <c r="R3980">
        <v>0.42</v>
      </c>
      <c r="S3980" t="s">
        <v>82</v>
      </c>
      <c r="T3980" t="str">
        <f>IF(Table1[[#This Row],[Units Sold]]&gt; 700,"High Units","low Units")</f>
        <v>low Units</v>
      </c>
      <c r="U3980">
        <f>SUM(Table1[[#This Row],[Operating Profit]])/SUM(Table1[Operating Profit])*100</f>
        <v>7.8070635360267615E-4</v>
      </c>
      <c r="V3980">
        <f>SUM(Table1[[#This Row],[Price per Unit]]*Table1[[#This Row],[Units Sold]])</f>
        <v>6174</v>
      </c>
      <c r="W3980">
        <f>SUM(Table1[[#This Row],[Total Sales]]-Table1[[#This Row],[Operating Profit]])</f>
        <v>3581</v>
      </c>
      <c r="X3980">
        <f>SUM(Table1[[#This Row],[Total Sales]]-Table1[[#This Row],[Cost]])</f>
        <v>2593</v>
      </c>
      <c r="Y3980">
        <f>SUM(Table1[[#This Row],[profit/loss]])/SUM(Table1[profit/loss])</f>
        <v>7.8070635360267612E-6</v>
      </c>
    </row>
    <row r="3981" spans="1:25" x14ac:dyDescent="0.3">
      <c r="A3981" t="s">
        <v>24</v>
      </c>
      <c r="B3981" t="s">
        <v>82</v>
      </c>
      <c r="C3981">
        <v>1197831</v>
      </c>
      <c r="D3981" s="9">
        <v>44054</v>
      </c>
      <c r="E3981" s="8" t="str">
        <f>TEXT(Table1[[#This Row],[Invoice Date]],"dd-mm-yyyy")</f>
        <v>11-08-2020</v>
      </c>
      <c r="F3981" s="1" t="str">
        <f t="shared" si="248"/>
        <v>August</v>
      </c>
      <c r="G3981" s="1" t="str">
        <f t="shared" si="249"/>
        <v>2020</v>
      </c>
      <c r="H3981" s="1" t="str">
        <f t="shared" si="250"/>
        <v>Tuesday</v>
      </c>
      <c r="I3981" s="1" t="str">
        <f t="shared" si="251"/>
        <v>11</v>
      </c>
      <c r="J3981" t="s">
        <v>26</v>
      </c>
      <c r="K3981" t="s">
        <v>27</v>
      </c>
      <c r="L3981" t="s">
        <v>28</v>
      </c>
      <c r="M3981" t="s">
        <v>22</v>
      </c>
      <c r="N3981">
        <v>39</v>
      </c>
      <c r="O3981">
        <v>232</v>
      </c>
      <c r="P3981">
        <v>9048</v>
      </c>
      <c r="Q3981">
        <v>5519</v>
      </c>
      <c r="R3981">
        <v>0.61</v>
      </c>
      <c r="S3981" t="s">
        <v>82</v>
      </c>
      <c r="T3981" t="str">
        <f>IF(Table1[[#This Row],[Units Sold]]&gt; 700,"High Units","low Units")</f>
        <v>low Units</v>
      </c>
      <c r="U3981">
        <f>SUM(Table1[[#This Row],[Operating Profit]])/SUM(Table1[Operating Profit])*100</f>
        <v>1.6616731066460353E-3</v>
      </c>
      <c r="V3981">
        <f>SUM(Table1[[#This Row],[Price per Unit]]*Table1[[#This Row],[Units Sold]])</f>
        <v>9048</v>
      </c>
      <c r="W3981">
        <f>SUM(Table1[[#This Row],[Total Sales]]-Table1[[#This Row],[Operating Profit]])</f>
        <v>3529</v>
      </c>
      <c r="X3981">
        <f>SUM(Table1[[#This Row],[Total Sales]]-Table1[[#This Row],[Cost]])</f>
        <v>5519</v>
      </c>
      <c r="Y3981">
        <f>SUM(Table1[[#This Row],[profit/loss]])/SUM(Table1[profit/loss])</f>
        <v>1.6616731066460354E-5</v>
      </c>
    </row>
    <row r="3982" spans="1:25" x14ac:dyDescent="0.3">
      <c r="A3982" t="s">
        <v>24</v>
      </c>
      <c r="B3982" t="s">
        <v>82</v>
      </c>
      <c r="C3982">
        <v>1197831</v>
      </c>
      <c r="D3982" s="9">
        <v>44055</v>
      </c>
      <c r="E3982" s="8" t="str">
        <f>TEXT(Table1[[#This Row],[Invoice Date]],"dd-mm-yyyy")</f>
        <v>12-08-2020</v>
      </c>
      <c r="F3982" s="1" t="str">
        <f t="shared" si="248"/>
        <v>August</v>
      </c>
      <c r="G3982" s="1" t="str">
        <f t="shared" si="249"/>
        <v>2020</v>
      </c>
      <c r="H3982" s="1" t="str">
        <f t="shared" si="250"/>
        <v>Wednesday</v>
      </c>
      <c r="I3982" s="1" t="str">
        <f t="shared" si="251"/>
        <v>12</v>
      </c>
      <c r="J3982" t="s">
        <v>26</v>
      </c>
      <c r="K3982" t="s">
        <v>27</v>
      </c>
      <c r="L3982" t="s">
        <v>28</v>
      </c>
      <c r="M3982" t="s">
        <v>16</v>
      </c>
      <c r="N3982">
        <v>29</v>
      </c>
      <c r="O3982">
        <v>268</v>
      </c>
      <c r="P3982">
        <v>7772</v>
      </c>
      <c r="Q3982">
        <v>3731</v>
      </c>
      <c r="R3982">
        <v>0.48</v>
      </c>
      <c r="S3982" t="s">
        <v>82</v>
      </c>
      <c r="T3982" t="str">
        <f>IF(Table1[[#This Row],[Units Sold]]&gt; 700,"High Units","low Units")</f>
        <v>low Units</v>
      </c>
      <c r="U3982">
        <f>SUM(Table1[[#This Row],[Operating Profit]])/SUM(Table1[Operating Profit])*100</f>
        <v>1.1233379889284941E-3</v>
      </c>
      <c r="V3982">
        <f>SUM(Table1[[#This Row],[Price per Unit]]*Table1[[#This Row],[Units Sold]])</f>
        <v>7772</v>
      </c>
      <c r="W3982">
        <f>SUM(Table1[[#This Row],[Total Sales]]-Table1[[#This Row],[Operating Profit]])</f>
        <v>4041</v>
      </c>
      <c r="X3982">
        <f>SUM(Table1[[#This Row],[Total Sales]]-Table1[[#This Row],[Cost]])</f>
        <v>3731</v>
      </c>
      <c r="Y3982">
        <f>SUM(Table1[[#This Row],[profit/loss]])/SUM(Table1[profit/loss])</f>
        <v>1.123337988928494E-5</v>
      </c>
    </row>
    <row r="3983" spans="1:25" x14ac:dyDescent="0.3">
      <c r="A3983" t="s">
        <v>24</v>
      </c>
      <c r="B3983" t="s">
        <v>82</v>
      </c>
      <c r="C3983">
        <v>1197831</v>
      </c>
      <c r="D3983" s="9">
        <v>44056</v>
      </c>
      <c r="E3983" s="8" t="str">
        <f>TEXT(Table1[[#This Row],[Invoice Date]],"dd-mm-yyyy")</f>
        <v>13-08-2020</v>
      </c>
      <c r="F3983" s="1" t="str">
        <f t="shared" si="248"/>
        <v>August</v>
      </c>
      <c r="G3983" s="1" t="str">
        <f t="shared" si="249"/>
        <v>2020</v>
      </c>
      <c r="H3983" s="1" t="str">
        <f t="shared" si="250"/>
        <v>Thursday</v>
      </c>
      <c r="I3983" s="1" t="str">
        <f t="shared" si="251"/>
        <v>13</v>
      </c>
      <c r="J3983" t="s">
        <v>26</v>
      </c>
      <c r="K3983" t="s">
        <v>27</v>
      </c>
      <c r="L3983" t="s">
        <v>28</v>
      </c>
      <c r="M3983" t="s">
        <v>18</v>
      </c>
      <c r="N3983">
        <v>38</v>
      </c>
      <c r="O3983">
        <v>259</v>
      </c>
      <c r="P3983">
        <v>9842</v>
      </c>
      <c r="Q3983">
        <v>4527</v>
      </c>
      <c r="R3983">
        <v>0.46</v>
      </c>
      <c r="S3983" t="s">
        <v>82</v>
      </c>
      <c r="T3983" t="str">
        <f>IF(Table1[[#This Row],[Units Sold]]&gt; 700,"High Units","low Units")</f>
        <v>low Units</v>
      </c>
      <c r="U3983">
        <f>SUM(Table1[[#This Row],[Operating Profit]])/SUM(Table1[Operating Profit])*100</f>
        <v>1.362999484288205E-3</v>
      </c>
      <c r="V3983">
        <f>SUM(Table1[[#This Row],[Price per Unit]]*Table1[[#This Row],[Units Sold]])</f>
        <v>9842</v>
      </c>
      <c r="W3983">
        <f>SUM(Table1[[#This Row],[Total Sales]]-Table1[[#This Row],[Operating Profit]])</f>
        <v>5315</v>
      </c>
      <c r="X3983">
        <f>SUM(Table1[[#This Row],[Total Sales]]-Table1[[#This Row],[Cost]])</f>
        <v>4527</v>
      </c>
      <c r="Y3983">
        <f>SUM(Table1[[#This Row],[profit/loss]])/SUM(Table1[profit/loss])</f>
        <v>1.3629994842882049E-5</v>
      </c>
    </row>
    <row r="3984" spans="1:25" x14ac:dyDescent="0.3">
      <c r="A3984" t="s">
        <v>24</v>
      </c>
      <c r="B3984" t="s">
        <v>82</v>
      </c>
      <c r="C3984">
        <v>1197831</v>
      </c>
      <c r="D3984" s="9">
        <v>44057</v>
      </c>
      <c r="E3984" s="8" t="str">
        <f>TEXT(Table1[[#This Row],[Invoice Date]],"dd-mm-yyyy")</f>
        <v>14-08-2020</v>
      </c>
      <c r="F3984" s="1" t="str">
        <f t="shared" si="248"/>
        <v>August</v>
      </c>
      <c r="G3984" s="1" t="str">
        <f t="shared" si="249"/>
        <v>2020</v>
      </c>
      <c r="H3984" s="1" t="str">
        <f t="shared" si="250"/>
        <v>Friday</v>
      </c>
      <c r="I3984" s="1" t="str">
        <f t="shared" si="251"/>
        <v>14</v>
      </c>
      <c r="J3984" t="s">
        <v>26</v>
      </c>
      <c r="K3984" t="s">
        <v>27</v>
      </c>
      <c r="L3984" t="s">
        <v>28</v>
      </c>
      <c r="M3984" t="s">
        <v>19</v>
      </c>
      <c r="N3984">
        <v>33</v>
      </c>
      <c r="O3984">
        <v>225</v>
      </c>
      <c r="P3984">
        <v>7425</v>
      </c>
      <c r="Q3984">
        <v>3564</v>
      </c>
      <c r="R3984">
        <v>0.48</v>
      </c>
      <c r="S3984" t="s">
        <v>82</v>
      </c>
      <c r="T3984" t="str">
        <f>IF(Table1[[#This Row],[Units Sold]]&gt; 700,"High Units","low Units")</f>
        <v>low Units</v>
      </c>
      <c r="U3984">
        <f>SUM(Table1[[#This Row],[Operating Profit]])/SUM(Table1[Operating Profit])*100</f>
        <v>1.0730572480678511E-3</v>
      </c>
      <c r="V3984">
        <f>SUM(Table1[[#This Row],[Price per Unit]]*Table1[[#This Row],[Units Sold]])</f>
        <v>7425</v>
      </c>
      <c r="W3984">
        <f>SUM(Table1[[#This Row],[Total Sales]]-Table1[[#This Row],[Operating Profit]])</f>
        <v>3861</v>
      </c>
      <c r="X3984">
        <f>SUM(Table1[[#This Row],[Total Sales]]-Table1[[#This Row],[Cost]])</f>
        <v>3564</v>
      </c>
      <c r="Y3984">
        <f>SUM(Table1[[#This Row],[profit/loss]])/SUM(Table1[profit/loss])</f>
        <v>1.0730572480678511E-5</v>
      </c>
    </row>
    <row r="3985" spans="1:25" x14ac:dyDescent="0.3">
      <c r="A3985" t="s">
        <v>24</v>
      </c>
      <c r="B3985" t="s">
        <v>82</v>
      </c>
      <c r="C3985">
        <v>1197831</v>
      </c>
      <c r="D3985" s="9">
        <v>44058</v>
      </c>
      <c r="E3985" s="8" t="str">
        <f>TEXT(Table1[[#This Row],[Invoice Date]],"dd-mm-yyyy")</f>
        <v>15-08-2020</v>
      </c>
      <c r="F3985" s="1" t="str">
        <f t="shared" si="248"/>
        <v>August</v>
      </c>
      <c r="G3985" s="1" t="str">
        <f t="shared" si="249"/>
        <v>2020</v>
      </c>
      <c r="H3985" s="1" t="str">
        <f t="shared" si="250"/>
        <v>Saturday</v>
      </c>
      <c r="I3985" s="1" t="str">
        <f t="shared" si="251"/>
        <v>15</v>
      </c>
      <c r="J3985" t="s">
        <v>26</v>
      </c>
      <c r="K3985" t="s">
        <v>27</v>
      </c>
      <c r="L3985" t="s">
        <v>28</v>
      </c>
      <c r="M3985" t="s">
        <v>20</v>
      </c>
      <c r="N3985">
        <v>39</v>
      </c>
      <c r="O3985">
        <v>189</v>
      </c>
      <c r="P3985">
        <v>7371</v>
      </c>
      <c r="Q3985">
        <v>4275</v>
      </c>
      <c r="R3985">
        <v>0.57999999999999996</v>
      </c>
      <c r="S3985" t="s">
        <v>82</v>
      </c>
      <c r="T3985" t="str">
        <f>IF(Table1[[#This Row],[Units Sold]]&gt; 700,"High Units","low Units")</f>
        <v>low Units</v>
      </c>
      <c r="U3985">
        <f>SUM(Table1[[#This Row],[Operating Profit]])/SUM(Table1[Operating Profit])*100</f>
        <v>1.2871267495763365E-3</v>
      </c>
      <c r="V3985">
        <f>SUM(Table1[[#This Row],[Price per Unit]]*Table1[[#This Row],[Units Sold]])</f>
        <v>7371</v>
      </c>
      <c r="W3985">
        <f>SUM(Table1[[#This Row],[Total Sales]]-Table1[[#This Row],[Operating Profit]])</f>
        <v>3096</v>
      </c>
      <c r="X3985">
        <f>SUM(Table1[[#This Row],[Total Sales]]-Table1[[#This Row],[Cost]])</f>
        <v>4275</v>
      </c>
      <c r="Y3985">
        <f>SUM(Table1[[#This Row],[profit/loss]])/SUM(Table1[profit/loss])</f>
        <v>1.2871267495763366E-5</v>
      </c>
    </row>
    <row r="3986" spans="1:25" x14ac:dyDescent="0.3">
      <c r="A3986" t="s">
        <v>24</v>
      </c>
      <c r="B3986" t="s">
        <v>82</v>
      </c>
      <c r="C3986">
        <v>1197831</v>
      </c>
      <c r="D3986" s="9">
        <v>44059</v>
      </c>
      <c r="E3986" s="8" t="str">
        <f>TEXT(Table1[[#This Row],[Invoice Date]],"dd-mm-yyyy")</f>
        <v>16-08-2020</v>
      </c>
      <c r="F3986" s="1" t="str">
        <f t="shared" si="248"/>
        <v>August</v>
      </c>
      <c r="G3986" s="1" t="str">
        <f t="shared" si="249"/>
        <v>2020</v>
      </c>
      <c r="H3986" s="1" t="str">
        <f t="shared" si="250"/>
        <v>Sunday</v>
      </c>
      <c r="I3986" s="1" t="str">
        <f t="shared" si="251"/>
        <v>16</v>
      </c>
      <c r="J3986" t="s">
        <v>26</v>
      </c>
      <c r="K3986" t="s">
        <v>27</v>
      </c>
      <c r="L3986" t="s">
        <v>28</v>
      </c>
      <c r="M3986" t="s">
        <v>21</v>
      </c>
      <c r="N3986">
        <v>42</v>
      </c>
      <c r="O3986">
        <v>168</v>
      </c>
      <c r="P3986">
        <v>7056</v>
      </c>
      <c r="Q3986">
        <v>2822</v>
      </c>
      <c r="R3986">
        <v>0.4</v>
      </c>
      <c r="S3986" t="s">
        <v>82</v>
      </c>
      <c r="T3986" t="str">
        <f>IF(Table1[[#This Row],[Units Sold]]&gt; 700,"High Units","low Units")</f>
        <v>low Units</v>
      </c>
      <c r="U3986">
        <f>SUM(Table1[[#This Row],[Operating Profit]])/SUM(Table1[Operating Profit])*100</f>
        <v>8.496541958606835E-4</v>
      </c>
      <c r="V3986">
        <f>SUM(Table1[[#This Row],[Price per Unit]]*Table1[[#This Row],[Units Sold]])</f>
        <v>7056</v>
      </c>
      <c r="W3986">
        <f>SUM(Table1[[#This Row],[Total Sales]]-Table1[[#This Row],[Operating Profit]])</f>
        <v>4234</v>
      </c>
      <c r="X3986">
        <f>SUM(Table1[[#This Row],[Total Sales]]-Table1[[#This Row],[Cost]])</f>
        <v>2822</v>
      </c>
      <c r="Y3986">
        <f>SUM(Table1[[#This Row],[profit/loss]])/SUM(Table1[profit/loss])</f>
        <v>8.4965419586068354E-6</v>
      </c>
    </row>
    <row r="3987" spans="1:25" x14ac:dyDescent="0.3">
      <c r="A3987" t="s">
        <v>24</v>
      </c>
      <c r="B3987" t="s">
        <v>82</v>
      </c>
      <c r="C3987">
        <v>1197831</v>
      </c>
      <c r="D3987" s="9">
        <v>44060</v>
      </c>
      <c r="E3987" s="8" t="str">
        <f>TEXT(Table1[[#This Row],[Invoice Date]],"dd-mm-yyyy")</f>
        <v>17-08-2020</v>
      </c>
      <c r="F3987" s="1" t="str">
        <f t="shared" si="248"/>
        <v>August</v>
      </c>
      <c r="G3987" s="1" t="str">
        <f t="shared" si="249"/>
        <v>2020</v>
      </c>
      <c r="H3987" s="1" t="str">
        <f t="shared" si="250"/>
        <v>Monday</v>
      </c>
      <c r="I3987" s="1" t="str">
        <f t="shared" si="251"/>
        <v>17</v>
      </c>
      <c r="J3987" t="s">
        <v>26</v>
      </c>
      <c r="K3987" t="s">
        <v>27</v>
      </c>
      <c r="L3987" t="s">
        <v>28</v>
      </c>
      <c r="M3987" t="s">
        <v>22</v>
      </c>
      <c r="N3987">
        <v>37</v>
      </c>
      <c r="O3987">
        <v>276</v>
      </c>
      <c r="P3987">
        <v>10212</v>
      </c>
      <c r="Q3987">
        <v>6434</v>
      </c>
      <c r="R3987">
        <v>0.63</v>
      </c>
      <c r="S3987" t="s">
        <v>82</v>
      </c>
      <c r="T3987" t="str">
        <f>IF(Table1[[#This Row],[Units Sold]]&gt; 700,"High Units","low Units")</f>
        <v>low Units</v>
      </c>
      <c r="U3987">
        <f>SUM(Table1[[#This Row],[Operating Profit]])/SUM(Table1[Operating Profit])*100</f>
        <v>1.9371633933974617E-3</v>
      </c>
      <c r="V3987">
        <f>SUM(Table1[[#This Row],[Price per Unit]]*Table1[[#This Row],[Units Sold]])</f>
        <v>10212</v>
      </c>
      <c r="W3987">
        <f>SUM(Table1[[#This Row],[Total Sales]]-Table1[[#This Row],[Operating Profit]])</f>
        <v>3778</v>
      </c>
      <c r="X3987">
        <f>SUM(Table1[[#This Row],[Total Sales]]-Table1[[#This Row],[Cost]])</f>
        <v>6434</v>
      </c>
      <c r="Y3987">
        <f>SUM(Table1[[#This Row],[profit/loss]])/SUM(Table1[profit/loss])</f>
        <v>1.9371633933974618E-5</v>
      </c>
    </row>
    <row r="3988" spans="1:25" x14ac:dyDescent="0.3">
      <c r="A3988" t="s">
        <v>24</v>
      </c>
      <c r="B3988" t="s">
        <v>82</v>
      </c>
      <c r="C3988">
        <v>1197831</v>
      </c>
      <c r="D3988" s="9">
        <v>44061</v>
      </c>
      <c r="E3988" s="8" t="str">
        <f>TEXT(Table1[[#This Row],[Invoice Date]],"dd-mm-yyyy")</f>
        <v>18-08-2020</v>
      </c>
      <c r="F3988" s="1" t="str">
        <f t="shared" si="248"/>
        <v>August</v>
      </c>
      <c r="G3988" s="1" t="str">
        <f t="shared" si="249"/>
        <v>2020</v>
      </c>
      <c r="H3988" s="1" t="str">
        <f t="shared" si="250"/>
        <v>Tuesday</v>
      </c>
      <c r="I3988" s="1" t="str">
        <f t="shared" si="251"/>
        <v>18</v>
      </c>
      <c r="J3988" t="s">
        <v>26</v>
      </c>
      <c r="K3988" t="s">
        <v>27</v>
      </c>
      <c r="L3988" t="s">
        <v>28</v>
      </c>
      <c r="M3988" t="s">
        <v>16</v>
      </c>
      <c r="N3988">
        <v>39</v>
      </c>
      <c r="O3988">
        <v>238</v>
      </c>
      <c r="P3988">
        <v>9282</v>
      </c>
      <c r="Q3988">
        <v>4363</v>
      </c>
      <c r="R3988">
        <v>0.47</v>
      </c>
      <c r="S3988" t="s">
        <v>82</v>
      </c>
      <c r="T3988" t="str">
        <f>IF(Table1[[#This Row],[Units Sold]]&gt; 700,"High Units","low Units")</f>
        <v>low Units</v>
      </c>
      <c r="U3988">
        <f>SUM(Table1[[#This Row],[Operating Profit]])/SUM(Table1[Operating Profit])*100</f>
        <v>1.31362199026937E-3</v>
      </c>
      <c r="V3988">
        <f>SUM(Table1[[#This Row],[Price per Unit]]*Table1[[#This Row],[Units Sold]])</f>
        <v>9282</v>
      </c>
      <c r="W3988">
        <f>SUM(Table1[[#This Row],[Total Sales]]-Table1[[#This Row],[Operating Profit]])</f>
        <v>4919</v>
      </c>
      <c r="X3988">
        <f>SUM(Table1[[#This Row],[Total Sales]]-Table1[[#This Row],[Cost]])</f>
        <v>4363</v>
      </c>
      <c r="Y3988">
        <f>SUM(Table1[[#This Row],[profit/loss]])/SUM(Table1[profit/loss])</f>
        <v>1.31362199026937E-5</v>
      </c>
    </row>
    <row r="3989" spans="1:25" x14ac:dyDescent="0.3">
      <c r="A3989" t="s">
        <v>24</v>
      </c>
      <c r="B3989" t="s">
        <v>82</v>
      </c>
      <c r="C3989">
        <v>1197831</v>
      </c>
      <c r="D3989" s="9">
        <v>44062</v>
      </c>
      <c r="E3989" s="8" t="str">
        <f>TEXT(Table1[[#This Row],[Invoice Date]],"dd-mm-yyyy")</f>
        <v>19-08-2020</v>
      </c>
      <c r="F3989" s="1" t="str">
        <f t="shared" si="248"/>
        <v>August</v>
      </c>
      <c r="G3989" s="1" t="str">
        <f t="shared" si="249"/>
        <v>2020</v>
      </c>
      <c r="H3989" s="1" t="str">
        <f t="shared" si="250"/>
        <v>Wednesday</v>
      </c>
      <c r="I3989" s="1" t="str">
        <f t="shared" si="251"/>
        <v>19</v>
      </c>
      <c r="J3989" t="s">
        <v>26</v>
      </c>
      <c r="K3989" t="s">
        <v>27</v>
      </c>
      <c r="L3989" t="s">
        <v>28</v>
      </c>
      <c r="M3989" t="s">
        <v>18</v>
      </c>
      <c r="N3989">
        <v>42</v>
      </c>
      <c r="O3989">
        <v>238</v>
      </c>
      <c r="P3989">
        <v>9996</v>
      </c>
      <c r="Q3989">
        <v>4498</v>
      </c>
      <c r="R3989">
        <v>0.45</v>
      </c>
      <c r="S3989" t="s">
        <v>82</v>
      </c>
      <c r="T3989" t="str">
        <f>IF(Table1[[#This Row],[Units Sold]]&gt; 700,"High Units","low Units")</f>
        <v>low Units</v>
      </c>
      <c r="U3989">
        <f>SUM(Table1[[#This Row],[Operating Profit]])/SUM(Table1[Operating Profit])*100</f>
        <v>1.354268098150728E-3</v>
      </c>
      <c r="V3989">
        <f>SUM(Table1[[#This Row],[Price per Unit]]*Table1[[#This Row],[Units Sold]])</f>
        <v>9996</v>
      </c>
      <c r="W3989">
        <f>SUM(Table1[[#This Row],[Total Sales]]-Table1[[#This Row],[Operating Profit]])</f>
        <v>5498</v>
      </c>
      <c r="X3989">
        <f>SUM(Table1[[#This Row],[Total Sales]]-Table1[[#This Row],[Cost]])</f>
        <v>4498</v>
      </c>
      <c r="Y3989">
        <f>SUM(Table1[[#This Row],[profit/loss]])/SUM(Table1[profit/loss])</f>
        <v>1.354268098150728E-5</v>
      </c>
    </row>
    <row r="3990" spans="1:25" x14ac:dyDescent="0.3">
      <c r="A3990" t="s">
        <v>24</v>
      </c>
      <c r="B3990" t="s">
        <v>82</v>
      </c>
      <c r="C3990">
        <v>1197831</v>
      </c>
      <c r="D3990" s="9">
        <v>44063</v>
      </c>
      <c r="E3990" s="8" t="str">
        <f>TEXT(Table1[[#This Row],[Invoice Date]],"dd-mm-yyyy")</f>
        <v>20-08-2020</v>
      </c>
      <c r="F3990" s="1" t="str">
        <f t="shared" si="248"/>
        <v>August</v>
      </c>
      <c r="G3990" s="1" t="str">
        <f t="shared" si="249"/>
        <v>2020</v>
      </c>
      <c r="H3990" s="1" t="str">
        <f t="shared" si="250"/>
        <v>Thursday</v>
      </c>
      <c r="I3990" s="1" t="str">
        <f t="shared" si="251"/>
        <v>20</v>
      </c>
      <c r="J3990" t="s">
        <v>26</v>
      </c>
      <c r="K3990" t="s">
        <v>27</v>
      </c>
      <c r="L3990" t="s">
        <v>28</v>
      </c>
      <c r="M3990" t="s">
        <v>19</v>
      </c>
      <c r="N3990">
        <v>37</v>
      </c>
      <c r="O3990">
        <v>232</v>
      </c>
      <c r="P3990">
        <v>8584</v>
      </c>
      <c r="Q3990">
        <v>4206</v>
      </c>
      <c r="R3990">
        <v>0.49</v>
      </c>
      <c r="S3990" t="s">
        <v>82</v>
      </c>
      <c r="T3990" t="str">
        <f>IF(Table1[[#This Row],[Units Sold]]&gt; 700,"High Units","low Units")</f>
        <v>low Units</v>
      </c>
      <c r="U3990">
        <f>SUM(Table1[[#This Row],[Operating Profit]])/SUM(Table1[Operating Profit])*100</f>
        <v>1.2663520722147536E-3</v>
      </c>
      <c r="V3990">
        <f>SUM(Table1[[#This Row],[Price per Unit]]*Table1[[#This Row],[Units Sold]])</f>
        <v>8584</v>
      </c>
      <c r="W3990">
        <f>SUM(Table1[[#This Row],[Total Sales]]-Table1[[#This Row],[Operating Profit]])</f>
        <v>4378</v>
      </c>
      <c r="X3990">
        <f>SUM(Table1[[#This Row],[Total Sales]]-Table1[[#This Row],[Cost]])</f>
        <v>4206</v>
      </c>
      <c r="Y3990">
        <f>SUM(Table1[[#This Row],[profit/loss]])/SUM(Table1[profit/loss])</f>
        <v>1.2663520722147536E-5</v>
      </c>
    </row>
    <row r="3991" spans="1:25" x14ac:dyDescent="0.3">
      <c r="A3991" t="s">
        <v>24</v>
      </c>
      <c r="B3991" t="s">
        <v>82</v>
      </c>
      <c r="C3991">
        <v>1197831</v>
      </c>
      <c r="D3991" s="9">
        <v>44064</v>
      </c>
      <c r="E3991" s="8" t="str">
        <f>TEXT(Table1[[#This Row],[Invoice Date]],"dd-mm-yyyy")</f>
        <v>21-08-2020</v>
      </c>
      <c r="F3991" s="1" t="str">
        <f t="shared" si="248"/>
        <v>August</v>
      </c>
      <c r="G3991" s="1" t="str">
        <f t="shared" si="249"/>
        <v>2020</v>
      </c>
      <c r="H3991" s="1" t="str">
        <f t="shared" si="250"/>
        <v>Friday</v>
      </c>
      <c r="I3991" s="1" t="str">
        <f t="shared" si="251"/>
        <v>21</v>
      </c>
      <c r="J3991" t="s">
        <v>26</v>
      </c>
      <c r="K3991" t="s">
        <v>27</v>
      </c>
      <c r="L3991" t="s">
        <v>28</v>
      </c>
      <c r="M3991" t="s">
        <v>20</v>
      </c>
      <c r="N3991">
        <v>38</v>
      </c>
      <c r="O3991">
        <v>203</v>
      </c>
      <c r="P3991">
        <v>7714</v>
      </c>
      <c r="Q3991">
        <v>4397</v>
      </c>
      <c r="R3991">
        <v>0.56999999999999995</v>
      </c>
      <c r="S3991" t="s">
        <v>82</v>
      </c>
      <c r="T3991" t="str">
        <f>IF(Table1[[#This Row],[Units Sold]]&gt; 700,"High Units","low Units")</f>
        <v>low Units</v>
      </c>
      <c r="U3991">
        <f>SUM(Table1[[#This Row],[Operating Profit]])/SUM(Table1[Operating Profit])*100</f>
        <v>1.3238587878098601E-3</v>
      </c>
      <c r="V3991">
        <f>SUM(Table1[[#This Row],[Price per Unit]]*Table1[[#This Row],[Units Sold]])</f>
        <v>7714</v>
      </c>
      <c r="W3991">
        <f>SUM(Table1[[#This Row],[Total Sales]]-Table1[[#This Row],[Operating Profit]])</f>
        <v>3317</v>
      </c>
      <c r="X3991">
        <f>SUM(Table1[[#This Row],[Total Sales]]-Table1[[#This Row],[Cost]])</f>
        <v>4397</v>
      </c>
      <c r="Y3991">
        <f>SUM(Table1[[#This Row],[profit/loss]])/SUM(Table1[profit/loss])</f>
        <v>1.3238587878098601E-5</v>
      </c>
    </row>
    <row r="3992" spans="1:25" x14ac:dyDescent="0.3">
      <c r="A3992" t="s">
        <v>24</v>
      </c>
      <c r="B3992" t="s">
        <v>82</v>
      </c>
      <c r="C3992">
        <v>1197831</v>
      </c>
      <c r="D3992" s="9">
        <v>44065</v>
      </c>
      <c r="E3992" s="8" t="str">
        <f>TEXT(Table1[[#This Row],[Invoice Date]],"dd-mm-yyyy")</f>
        <v>22-08-2020</v>
      </c>
      <c r="F3992" s="1" t="str">
        <f t="shared" si="248"/>
        <v>August</v>
      </c>
      <c r="G3992" s="1" t="str">
        <f t="shared" si="249"/>
        <v>2020</v>
      </c>
      <c r="H3992" s="1" t="str">
        <f t="shared" si="250"/>
        <v>Saturday</v>
      </c>
      <c r="I3992" s="1" t="str">
        <f t="shared" si="251"/>
        <v>22</v>
      </c>
      <c r="J3992" t="s">
        <v>26</v>
      </c>
      <c r="K3992" t="s">
        <v>27</v>
      </c>
      <c r="L3992" t="s">
        <v>28</v>
      </c>
      <c r="M3992" t="s">
        <v>21</v>
      </c>
      <c r="N3992">
        <v>41</v>
      </c>
      <c r="O3992">
        <v>169</v>
      </c>
      <c r="P3992">
        <v>6929</v>
      </c>
      <c r="Q3992">
        <v>3118</v>
      </c>
      <c r="R3992">
        <v>0.45</v>
      </c>
      <c r="S3992" t="s">
        <v>82</v>
      </c>
      <c r="T3992" t="str">
        <f>IF(Table1[[#This Row],[Units Sold]]&gt; 700,"High Units","low Units")</f>
        <v>low Units</v>
      </c>
      <c r="U3992">
        <f>SUM(Table1[[#This Row],[Operating Profit]])/SUM(Table1[Operating Profit])*100</f>
        <v>9.3877455091906847E-4</v>
      </c>
      <c r="V3992">
        <f>SUM(Table1[[#This Row],[Price per Unit]]*Table1[[#This Row],[Units Sold]])</f>
        <v>6929</v>
      </c>
      <c r="W3992">
        <f>SUM(Table1[[#This Row],[Total Sales]]-Table1[[#This Row],[Operating Profit]])</f>
        <v>3811</v>
      </c>
      <c r="X3992">
        <f>SUM(Table1[[#This Row],[Total Sales]]-Table1[[#This Row],[Cost]])</f>
        <v>3118</v>
      </c>
      <c r="Y3992">
        <f>SUM(Table1[[#This Row],[profit/loss]])/SUM(Table1[profit/loss])</f>
        <v>9.3877455091906846E-6</v>
      </c>
    </row>
    <row r="3993" spans="1:25" x14ac:dyDescent="0.3">
      <c r="A3993" t="s">
        <v>24</v>
      </c>
      <c r="B3993" t="s">
        <v>82</v>
      </c>
      <c r="C3993">
        <v>1197831</v>
      </c>
      <c r="D3993" s="9">
        <v>44066</v>
      </c>
      <c r="E3993" s="8" t="str">
        <f>TEXT(Table1[[#This Row],[Invoice Date]],"dd-mm-yyyy")</f>
        <v>23-08-2020</v>
      </c>
      <c r="F3993" s="1" t="str">
        <f t="shared" si="248"/>
        <v>August</v>
      </c>
      <c r="G3993" s="1" t="str">
        <f t="shared" si="249"/>
        <v>2020</v>
      </c>
      <c r="H3993" s="1" t="str">
        <f t="shared" si="250"/>
        <v>Sunday</v>
      </c>
      <c r="I3993" s="1" t="str">
        <f t="shared" si="251"/>
        <v>23</v>
      </c>
      <c r="J3993" t="s">
        <v>26</v>
      </c>
      <c r="K3993" t="s">
        <v>27</v>
      </c>
      <c r="L3993" t="s">
        <v>28</v>
      </c>
      <c r="M3993" t="s">
        <v>22</v>
      </c>
      <c r="N3993">
        <v>47</v>
      </c>
      <c r="O3993">
        <v>250</v>
      </c>
      <c r="P3993">
        <v>11750</v>
      </c>
      <c r="Q3993">
        <v>7520</v>
      </c>
      <c r="R3993">
        <v>0.64</v>
      </c>
      <c r="S3993" t="s">
        <v>82</v>
      </c>
      <c r="T3993" t="str">
        <f>IF(Table1[[#This Row],[Units Sold]]&gt; 700,"High Units","low Units")</f>
        <v>low Units</v>
      </c>
      <c r="U3993">
        <f>SUM(Table1[[#This Row],[Operating Profit]])/SUM(Table1[Operating Profit])*100</f>
        <v>2.264138750131942E-3</v>
      </c>
      <c r="V3993">
        <f>SUM(Table1[[#This Row],[Price per Unit]]*Table1[[#This Row],[Units Sold]])</f>
        <v>11750</v>
      </c>
      <c r="W3993">
        <f>SUM(Table1[[#This Row],[Total Sales]]-Table1[[#This Row],[Operating Profit]])</f>
        <v>4230</v>
      </c>
      <c r="X3993">
        <f>SUM(Table1[[#This Row],[Total Sales]]-Table1[[#This Row],[Cost]])</f>
        <v>7520</v>
      </c>
      <c r="Y3993">
        <f>SUM(Table1[[#This Row],[profit/loss]])/SUM(Table1[profit/loss])</f>
        <v>2.2641387501319419E-5</v>
      </c>
    </row>
    <row r="3994" spans="1:25" x14ac:dyDescent="0.3">
      <c r="A3994" t="s">
        <v>24</v>
      </c>
      <c r="B3994" t="s">
        <v>82</v>
      </c>
      <c r="C3994">
        <v>1197831</v>
      </c>
      <c r="D3994" s="9">
        <v>44067</v>
      </c>
      <c r="E3994" s="8" t="str">
        <f>TEXT(Table1[[#This Row],[Invoice Date]],"dd-mm-yyyy")</f>
        <v>24-08-2020</v>
      </c>
      <c r="F3994" s="1" t="str">
        <f t="shared" si="248"/>
        <v>August</v>
      </c>
      <c r="G3994" s="1" t="str">
        <f t="shared" si="249"/>
        <v>2020</v>
      </c>
      <c r="H3994" s="1" t="str">
        <f t="shared" si="250"/>
        <v>Monday</v>
      </c>
      <c r="I3994" s="1" t="str">
        <f t="shared" si="251"/>
        <v>24</v>
      </c>
      <c r="J3994" t="s">
        <v>26</v>
      </c>
      <c r="K3994" t="s">
        <v>27</v>
      </c>
      <c r="L3994" t="s">
        <v>28</v>
      </c>
      <c r="M3994" t="s">
        <v>16</v>
      </c>
      <c r="N3994">
        <v>37</v>
      </c>
      <c r="O3994">
        <v>238</v>
      </c>
      <c r="P3994">
        <v>8806</v>
      </c>
      <c r="Q3994">
        <v>3963</v>
      </c>
      <c r="R3994">
        <v>0.45</v>
      </c>
      <c r="S3994" t="s">
        <v>82</v>
      </c>
      <c r="T3994" t="str">
        <f>IF(Table1[[#This Row],[Units Sold]]&gt; 700,"High Units","low Units")</f>
        <v>low Units</v>
      </c>
      <c r="U3994">
        <f>SUM(Table1[[#This Row],[Operating Profit]])/SUM(Table1[Operating Profit])*100</f>
        <v>1.1931890780283094E-3</v>
      </c>
      <c r="V3994">
        <f>SUM(Table1[[#This Row],[Price per Unit]]*Table1[[#This Row],[Units Sold]])</f>
        <v>8806</v>
      </c>
      <c r="W3994">
        <f>SUM(Table1[[#This Row],[Total Sales]]-Table1[[#This Row],[Operating Profit]])</f>
        <v>4843</v>
      </c>
      <c r="X3994">
        <f>SUM(Table1[[#This Row],[Total Sales]]-Table1[[#This Row],[Cost]])</f>
        <v>3963</v>
      </c>
      <c r="Y3994">
        <f>SUM(Table1[[#This Row],[profit/loss]])/SUM(Table1[profit/loss])</f>
        <v>1.1931890780283093E-5</v>
      </c>
    </row>
    <row r="3995" spans="1:25" x14ac:dyDescent="0.3">
      <c r="A3995" t="s">
        <v>24</v>
      </c>
      <c r="B3995" t="s">
        <v>82</v>
      </c>
      <c r="C3995">
        <v>1197831</v>
      </c>
      <c r="D3995" s="9">
        <v>44068</v>
      </c>
      <c r="E3995" s="8" t="str">
        <f>TEXT(Table1[[#This Row],[Invoice Date]],"dd-mm-yyyy")</f>
        <v>25-08-2020</v>
      </c>
      <c r="F3995" s="1" t="str">
        <f t="shared" si="248"/>
        <v>August</v>
      </c>
      <c r="G3995" s="1" t="str">
        <f t="shared" si="249"/>
        <v>2020</v>
      </c>
      <c r="H3995" s="1" t="str">
        <f t="shared" si="250"/>
        <v>Tuesday</v>
      </c>
      <c r="I3995" s="1" t="str">
        <f t="shared" si="251"/>
        <v>25</v>
      </c>
      <c r="J3995" t="s">
        <v>26</v>
      </c>
      <c r="K3995" t="s">
        <v>27</v>
      </c>
      <c r="L3995" t="s">
        <v>28</v>
      </c>
      <c r="M3995" t="s">
        <v>18</v>
      </c>
      <c r="N3995">
        <v>42</v>
      </c>
      <c r="O3995">
        <v>238</v>
      </c>
      <c r="P3995">
        <v>9996</v>
      </c>
      <c r="Q3995">
        <v>4598</v>
      </c>
      <c r="R3995">
        <v>0.46</v>
      </c>
      <c r="S3995" t="s">
        <v>82</v>
      </c>
      <c r="T3995" t="str">
        <f>IF(Table1[[#This Row],[Units Sold]]&gt; 700,"High Units","low Units")</f>
        <v>low Units</v>
      </c>
      <c r="U3995">
        <f>SUM(Table1[[#This Row],[Operating Profit]])/SUM(Table1[Operating Profit])*100</f>
        <v>1.384376326210993E-3</v>
      </c>
      <c r="V3995">
        <f>SUM(Table1[[#This Row],[Price per Unit]]*Table1[[#This Row],[Units Sold]])</f>
        <v>9996</v>
      </c>
      <c r="W3995">
        <f>SUM(Table1[[#This Row],[Total Sales]]-Table1[[#This Row],[Operating Profit]])</f>
        <v>5398</v>
      </c>
      <c r="X3995">
        <f>SUM(Table1[[#This Row],[Total Sales]]-Table1[[#This Row],[Cost]])</f>
        <v>4598</v>
      </c>
      <c r="Y3995">
        <f>SUM(Table1[[#This Row],[profit/loss]])/SUM(Table1[profit/loss])</f>
        <v>1.3843763262109931E-5</v>
      </c>
    </row>
    <row r="3996" spans="1:25" x14ac:dyDescent="0.3">
      <c r="A3996" t="s">
        <v>24</v>
      </c>
      <c r="B3996" t="s">
        <v>82</v>
      </c>
      <c r="C3996">
        <v>1197831</v>
      </c>
      <c r="D3996" s="9">
        <v>44069</v>
      </c>
      <c r="E3996" s="8" t="str">
        <f>TEXT(Table1[[#This Row],[Invoice Date]],"dd-mm-yyyy")</f>
        <v>26-08-2020</v>
      </c>
      <c r="F3996" s="1" t="str">
        <f t="shared" si="248"/>
        <v>August</v>
      </c>
      <c r="G3996" s="1" t="str">
        <f t="shared" si="249"/>
        <v>2020</v>
      </c>
      <c r="H3996" s="1" t="str">
        <f t="shared" si="250"/>
        <v>Wednesday</v>
      </c>
      <c r="I3996" s="1" t="str">
        <f t="shared" si="251"/>
        <v>26</v>
      </c>
      <c r="J3996" t="s">
        <v>26</v>
      </c>
      <c r="K3996" t="s">
        <v>27</v>
      </c>
      <c r="L3996" t="s">
        <v>28</v>
      </c>
      <c r="M3996" t="s">
        <v>19</v>
      </c>
      <c r="N3996">
        <v>37</v>
      </c>
      <c r="O3996">
        <v>319</v>
      </c>
      <c r="P3996">
        <v>11803</v>
      </c>
      <c r="Q3996">
        <v>5311</v>
      </c>
      <c r="R3996">
        <v>0.45</v>
      </c>
      <c r="S3996" t="s">
        <v>82</v>
      </c>
      <c r="T3996" t="str">
        <f>IF(Table1[[#This Row],[Units Sold]]&gt; 700,"High Units","low Units")</f>
        <v>low Units</v>
      </c>
      <c r="U3996">
        <f>SUM(Table1[[#This Row],[Operating Profit]])/SUM(Table1[Operating Profit])*100</f>
        <v>1.599047992280684E-3</v>
      </c>
      <c r="V3996">
        <f>SUM(Table1[[#This Row],[Price per Unit]]*Table1[[#This Row],[Units Sold]])</f>
        <v>11803</v>
      </c>
      <c r="W3996">
        <f>SUM(Table1[[#This Row],[Total Sales]]-Table1[[#This Row],[Operating Profit]])</f>
        <v>6492</v>
      </c>
      <c r="X3996">
        <f>SUM(Table1[[#This Row],[Total Sales]]-Table1[[#This Row],[Cost]])</f>
        <v>5311</v>
      </c>
      <c r="Y3996">
        <f>SUM(Table1[[#This Row],[profit/loss]])/SUM(Table1[profit/loss])</f>
        <v>1.5990479922806839E-5</v>
      </c>
    </row>
    <row r="3997" spans="1:25" x14ac:dyDescent="0.3">
      <c r="A3997" t="s">
        <v>24</v>
      </c>
      <c r="B3997" t="s">
        <v>82</v>
      </c>
      <c r="C3997">
        <v>1197831</v>
      </c>
      <c r="D3997" s="9">
        <v>44070</v>
      </c>
      <c r="E3997" s="8" t="str">
        <f>TEXT(Table1[[#This Row],[Invoice Date]],"dd-mm-yyyy")</f>
        <v>27-08-2020</v>
      </c>
      <c r="F3997" s="1" t="str">
        <f t="shared" si="248"/>
        <v>August</v>
      </c>
      <c r="G3997" s="1" t="str">
        <f t="shared" si="249"/>
        <v>2020</v>
      </c>
      <c r="H3997" s="1" t="str">
        <f t="shared" si="250"/>
        <v>Thursday</v>
      </c>
      <c r="I3997" s="1" t="str">
        <f t="shared" si="251"/>
        <v>27</v>
      </c>
      <c r="J3997" t="s">
        <v>26</v>
      </c>
      <c r="K3997" t="s">
        <v>27</v>
      </c>
      <c r="L3997" t="s">
        <v>28</v>
      </c>
      <c r="M3997" t="s">
        <v>20</v>
      </c>
      <c r="N3997">
        <v>36</v>
      </c>
      <c r="O3997">
        <v>210</v>
      </c>
      <c r="P3997">
        <v>7560</v>
      </c>
      <c r="Q3997">
        <v>4536</v>
      </c>
      <c r="R3997">
        <v>0.6</v>
      </c>
      <c r="S3997" t="s">
        <v>82</v>
      </c>
      <c r="T3997" t="str">
        <f>IF(Table1[[#This Row],[Units Sold]]&gt; 700,"High Units","low Units")</f>
        <v>low Units</v>
      </c>
      <c r="U3997">
        <f>SUM(Table1[[#This Row],[Operating Profit]])/SUM(Table1[Operating Profit])*100</f>
        <v>1.3657092248136288E-3</v>
      </c>
      <c r="V3997">
        <f>SUM(Table1[[#This Row],[Price per Unit]]*Table1[[#This Row],[Units Sold]])</f>
        <v>7560</v>
      </c>
      <c r="W3997">
        <f>SUM(Table1[[#This Row],[Total Sales]]-Table1[[#This Row],[Operating Profit]])</f>
        <v>3024</v>
      </c>
      <c r="X3997">
        <f>SUM(Table1[[#This Row],[Total Sales]]-Table1[[#This Row],[Cost]])</f>
        <v>4536</v>
      </c>
      <c r="Y3997">
        <f>SUM(Table1[[#This Row],[profit/loss]])/SUM(Table1[profit/loss])</f>
        <v>1.3657092248136288E-5</v>
      </c>
    </row>
    <row r="3998" spans="1:25" x14ac:dyDescent="0.3">
      <c r="A3998" t="s">
        <v>24</v>
      </c>
      <c r="B3998" t="s">
        <v>82</v>
      </c>
      <c r="C3998">
        <v>1197831</v>
      </c>
      <c r="D3998" s="9">
        <v>44071</v>
      </c>
      <c r="E3998" s="8" t="str">
        <f>TEXT(Table1[[#This Row],[Invoice Date]],"dd-mm-yyyy")</f>
        <v>28-08-2020</v>
      </c>
      <c r="F3998" s="1" t="str">
        <f t="shared" si="248"/>
        <v>August</v>
      </c>
      <c r="G3998" s="1" t="str">
        <f t="shared" si="249"/>
        <v>2020</v>
      </c>
      <c r="H3998" s="1" t="str">
        <f t="shared" si="250"/>
        <v>Friday</v>
      </c>
      <c r="I3998" s="1" t="str">
        <f t="shared" si="251"/>
        <v>28</v>
      </c>
      <c r="J3998" t="s">
        <v>26</v>
      </c>
      <c r="K3998" t="s">
        <v>27</v>
      </c>
      <c r="L3998" t="s">
        <v>28</v>
      </c>
      <c r="M3998" t="s">
        <v>21</v>
      </c>
      <c r="N3998">
        <v>41</v>
      </c>
      <c r="O3998">
        <v>196</v>
      </c>
      <c r="P3998">
        <v>8036</v>
      </c>
      <c r="Q3998">
        <v>3214</v>
      </c>
      <c r="R3998">
        <v>0.4</v>
      </c>
      <c r="S3998" t="s">
        <v>82</v>
      </c>
      <c r="T3998" t="str">
        <f>IF(Table1[[#This Row],[Units Sold]]&gt; 700,"High Units","low Units")</f>
        <v>low Units</v>
      </c>
      <c r="U3998">
        <f>SUM(Table1[[#This Row],[Operating Profit]])/SUM(Table1[Operating Profit])*100</f>
        <v>9.6767844985692301E-4</v>
      </c>
      <c r="V3998">
        <f>SUM(Table1[[#This Row],[Price per Unit]]*Table1[[#This Row],[Units Sold]])</f>
        <v>8036</v>
      </c>
      <c r="W3998">
        <f>SUM(Table1[[#This Row],[Total Sales]]-Table1[[#This Row],[Operating Profit]])</f>
        <v>4822</v>
      </c>
      <c r="X3998">
        <f>SUM(Table1[[#This Row],[Total Sales]]-Table1[[#This Row],[Cost]])</f>
        <v>3214</v>
      </c>
      <c r="Y3998">
        <f>SUM(Table1[[#This Row],[profit/loss]])/SUM(Table1[profit/loss])</f>
        <v>9.6767844985692304E-6</v>
      </c>
    </row>
    <row r="3999" spans="1:25" x14ac:dyDescent="0.3">
      <c r="A3999" t="s">
        <v>24</v>
      </c>
      <c r="B3999" t="s">
        <v>82</v>
      </c>
      <c r="C3999">
        <v>1197831</v>
      </c>
      <c r="D3999" s="9">
        <v>44072</v>
      </c>
      <c r="E3999" s="8" t="str">
        <f>TEXT(Table1[[#This Row],[Invoice Date]],"dd-mm-yyyy")</f>
        <v>29-08-2020</v>
      </c>
      <c r="F3999" s="1" t="str">
        <f t="shared" si="248"/>
        <v>August</v>
      </c>
      <c r="G3999" s="1" t="str">
        <f t="shared" si="249"/>
        <v>2020</v>
      </c>
      <c r="H3999" s="1" t="str">
        <f t="shared" si="250"/>
        <v>Saturday</v>
      </c>
      <c r="I3999" s="1" t="str">
        <f t="shared" si="251"/>
        <v>29</v>
      </c>
      <c r="J3999" t="s">
        <v>26</v>
      </c>
      <c r="K3999" t="s">
        <v>27</v>
      </c>
      <c r="L3999" t="s">
        <v>28</v>
      </c>
      <c r="M3999" t="s">
        <v>22</v>
      </c>
      <c r="N3999">
        <v>47</v>
      </c>
      <c r="O3999">
        <v>293</v>
      </c>
      <c r="P3999">
        <v>13771</v>
      </c>
      <c r="Q3999">
        <v>8676</v>
      </c>
      <c r="R3999">
        <v>0.63</v>
      </c>
      <c r="S3999" t="s">
        <v>82</v>
      </c>
      <c r="T3999" t="str">
        <f>IF(Table1[[#This Row],[Units Sold]]&gt; 700,"High Units","low Units")</f>
        <v>low Units</v>
      </c>
      <c r="U3999">
        <f>SUM(Table1[[#This Row],[Operating Profit]])/SUM(Table1[Operating Profit])*100</f>
        <v>2.6121898665086071E-3</v>
      </c>
      <c r="V3999">
        <f>SUM(Table1[[#This Row],[Price per Unit]]*Table1[[#This Row],[Units Sold]])</f>
        <v>13771</v>
      </c>
      <c r="W3999">
        <f>SUM(Table1[[#This Row],[Total Sales]]-Table1[[#This Row],[Operating Profit]])</f>
        <v>5095</v>
      </c>
      <c r="X3999">
        <f>SUM(Table1[[#This Row],[Total Sales]]-Table1[[#This Row],[Cost]])</f>
        <v>8676</v>
      </c>
      <c r="Y3999">
        <f>SUM(Table1[[#This Row],[profit/loss]])/SUM(Table1[profit/loss])</f>
        <v>2.6121898665086072E-5</v>
      </c>
    </row>
    <row r="4000" spans="1:25" x14ac:dyDescent="0.3">
      <c r="A4000" t="s">
        <v>24</v>
      </c>
      <c r="B4000" t="s">
        <v>82</v>
      </c>
      <c r="C4000">
        <v>1197831</v>
      </c>
      <c r="D4000" s="9">
        <v>44073</v>
      </c>
      <c r="E4000" s="8" t="str">
        <f>TEXT(Table1[[#This Row],[Invoice Date]],"dd-mm-yyyy")</f>
        <v>30-08-2020</v>
      </c>
      <c r="F4000" s="1" t="str">
        <f t="shared" si="248"/>
        <v>August</v>
      </c>
      <c r="G4000" s="1" t="str">
        <f t="shared" si="249"/>
        <v>2020</v>
      </c>
      <c r="H4000" s="1" t="str">
        <f t="shared" si="250"/>
        <v>Sunday</v>
      </c>
      <c r="I4000" s="1" t="str">
        <f t="shared" si="251"/>
        <v>30</v>
      </c>
      <c r="J4000" t="s">
        <v>26</v>
      </c>
      <c r="K4000" t="s">
        <v>27</v>
      </c>
      <c r="L4000" t="s">
        <v>28</v>
      </c>
      <c r="M4000" t="s">
        <v>16</v>
      </c>
      <c r="N4000">
        <v>37</v>
      </c>
      <c r="O4000">
        <v>268</v>
      </c>
      <c r="P4000">
        <v>9916</v>
      </c>
      <c r="Q4000">
        <v>4859</v>
      </c>
      <c r="R4000">
        <v>0.49</v>
      </c>
      <c r="S4000" t="s">
        <v>82</v>
      </c>
      <c r="T4000" t="str">
        <f>IF(Table1[[#This Row],[Units Sold]]&gt; 700,"High Units","low Units")</f>
        <v>low Units</v>
      </c>
      <c r="U4000">
        <f>SUM(Table1[[#This Row],[Operating Profit]])/SUM(Table1[Operating Profit])*100</f>
        <v>1.4629588014482852E-3</v>
      </c>
      <c r="V4000">
        <f>SUM(Table1[[#This Row],[Price per Unit]]*Table1[[#This Row],[Units Sold]])</f>
        <v>9916</v>
      </c>
      <c r="W4000">
        <f>SUM(Table1[[#This Row],[Total Sales]]-Table1[[#This Row],[Operating Profit]])</f>
        <v>5057</v>
      </c>
      <c r="X4000">
        <f>SUM(Table1[[#This Row],[Total Sales]]-Table1[[#This Row],[Cost]])</f>
        <v>4859</v>
      </c>
      <c r="Y4000">
        <f>SUM(Table1[[#This Row],[profit/loss]])/SUM(Table1[profit/loss])</f>
        <v>1.4629588014482852E-5</v>
      </c>
    </row>
    <row r="4001" spans="1:25" x14ac:dyDescent="0.3">
      <c r="A4001" t="s">
        <v>24</v>
      </c>
      <c r="B4001" t="s">
        <v>82</v>
      </c>
      <c r="C4001">
        <v>1197831</v>
      </c>
      <c r="D4001" s="9">
        <v>44074</v>
      </c>
      <c r="E4001" s="8" t="str">
        <f>TEXT(Table1[[#This Row],[Invoice Date]],"dd-mm-yyyy")</f>
        <v>31-08-2020</v>
      </c>
      <c r="F4001" s="1" t="str">
        <f t="shared" si="248"/>
        <v>August</v>
      </c>
      <c r="G4001" s="1" t="str">
        <f t="shared" si="249"/>
        <v>2020</v>
      </c>
      <c r="H4001" s="1" t="str">
        <f t="shared" si="250"/>
        <v>Monday</v>
      </c>
      <c r="I4001" s="1" t="str">
        <f t="shared" si="251"/>
        <v>31</v>
      </c>
      <c r="J4001" t="s">
        <v>26</v>
      </c>
      <c r="K4001" t="s">
        <v>27</v>
      </c>
      <c r="L4001" t="s">
        <v>28</v>
      </c>
      <c r="M4001" t="s">
        <v>18</v>
      </c>
      <c r="N4001">
        <v>41</v>
      </c>
      <c r="O4001">
        <v>259</v>
      </c>
      <c r="P4001">
        <v>10619</v>
      </c>
      <c r="Q4001">
        <v>4779</v>
      </c>
      <c r="R4001">
        <v>0.45</v>
      </c>
      <c r="S4001" t="s">
        <v>82</v>
      </c>
      <c r="T4001" t="str">
        <f>IF(Table1[[#This Row],[Units Sold]]&gt; 700,"High Units","low Units")</f>
        <v>low Units</v>
      </c>
      <c r="U4001">
        <f>SUM(Table1[[#This Row],[Operating Profit]])/SUM(Table1[Operating Profit])*100</f>
        <v>1.438872219000073E-3</v>
      </c>
      <c r="V4001">
        <f>SUM(Table1[[#This Row],[Price per Unit]]*Table1[[#This Row],[Units Sold]])</f>
        <v>10619</v>
      </c>
      <c r="W4001">
        <f>SUM(Table1[[#This Row],[Total Sales]]-Table1[[#This Row],[Operating Profit]])</f>
        <v>5840</v>
      </c>
      <c r="X4001">
        <f>SUM(Table1[[#This Row],[Total Sales]]-Table1[[#This Row],[Cost]])</f>
        <v>4779</v>
      </c>
      <c r="Y4001">
        <f>SUM(Table1[[#This Row],[profit/loss]])/SUM(Table1[profit/loss])</f>
        <v>1.438872219000073E-5</v>
      </c>
    </row>
    <row r="4002" spans="1:25" x14ac:dyDescent="0.3">
      <c r="A4002" t="s">
        <v>24</v>
      </c>
      <c r="B4002" t="s">
        <v>82</v>
      </c>
      <c r="C4002">
        <v>1197831</v>
      </c>
      <c r="D4002" s="9">
        <v>44075</v>
      </c>
      <c r="E4002" s="8" t="str">
        <f>TEXT(Table1[[#This Row],[Invoice Date]],"dd-mm-yyyy")</f>
        <v>01-09-2020</v>
      </c>
      <c r="F4002" s="1" t="str">
        <f t="shared" si="248"/>
        <v>September</v>
      </c>
      <c r="G4002" s="1" t="str">
        <f t="shared" si="249"/>
        <v>2020</v>
      </c>
      <c r="H4002" s="1" t="str">
        <f t="shared" si="250"/>
        <v>Tuesday</v>
      </c>
      <c r="I4002" s="1" t="str">
        <f t="shared" si="251"/>
        <v>01</v>
      </c>
      <c r="J4002" t="s">
        <v>26</v>
      </c>
      <c r="K4002" t="s">
        <v>27</v>
      </c>
      <c r="L4002" t="s">
        <v>28</v>
      </c>
      <c r="M4002" t="s">
        <v>19</v>
      </c>
      <c r="N4002">
        <v>39</v>
      </c>
      <c r="O4002">
        <v>297</v>
      </c>
      <c r="P4002">
        <v>11583</v>
      </c>
      <c r="Q4002">
        <v>5328</v>
      </c>
      <c r="R4002">
        <v>0.46</v>
      </c>
      <c r="S4002" t="s">
        <v>82</v>
      </c>
      <c r="T4002" t="str">
        <f>IF(Table1[[#This Row],[Units Sold]]&gt; 700,"High Units","low Units")</f>
        <v>low Units</v>
      </c>
      <c r="U4002">
        <f>SUM(Table1[[#This Row],[Operating Profit]])/SUM(Table1[Operating Profit])*100</f>
        <v>1.604166391050929E-3</v>
      </c>
      <c r="V4002">
        <f>SUM(Table1[[#This Row],[Price per Unit]]*Table1[[#This Row],[Units Sold]])</f>
        <v>11583</v>
      </c>
      <c r="W4002">
        <f>SUM(Table1[[#This Row],[Total Sales]]-Table1[[#This Row],[Operating Profit]])</f>
        <v>6255</v>
      </c>
      <c r="X4002">
        <f>SUM(Table1[[#This Row],[Total Sales]]-Table1[[#This Row],[Cost]])</f>
        <v>5328</v>
      </c>
      <c r="Y4002">
        <f>SUM(Table1[[#This Row],[profit/loss]])/SUM(Table1[profit/loss])</f>
        <v>1.6041663910509289E-5</v>
      </c>
    </row>
    <row r="4003" spans="1:25" x14ac:dyDescent="0.3">
      <c r="A4003" t="s">
        <v>24</v>
      </c>
      <c r="B4003" t="s">
        <v>82</v>
      </c>
      <c r="C4003">
        <v>1197831</v>
      </c>
      <c r="D4003" s="9">
        <v>44076</v>
      </c>
      <c r="E4003" s="8" t="str">
        <f>TEXT(Table1[[#This Row],[Invoice Date]],"dd-mm-yyyy")</f>
        <v>02-09-2020</v>
      </c>
      <c r="F4003" s="1" t="str">
        <f t="shared" si="248"/>
        <v>September</v>
      </c>
      <c r="G4003" s="1" t="str">
        <f t="shared" si="249"/>
        <v>2020</v>
      </c>
      <c r="H4003" s="1" t="str">
        <f t="shared" si="250"/>
        <v>Wednesday</v>
      </c>
      <c r="I4003" s="1" t="str">
        <f t="shared" si="251"/>
        <v>02</v>
      </c>
      <c r="J4003" t="s">
        <v>26</v>
      </c>
      <c r="K4003" t="s">
        <v>27</v>
      </c>
      <c r="L4003" t="s">
        <v>28</v>
      </c>
      <c r="M4003" t="s">
        <v>20</v>
      </c>
      <c r="N4003">
        <v>38</v>
      </c>
      <c r="O4003">
        <v>189</v>
      </c>
      <c r="P4003">
        <v>7182</v>
      </c>
      <c r="Q4003">
        <v>4237</v>
      </c>
      <c r="R4003">
        <v>0.59</v>
      </c>
      <c r="S4003" t="s">
        <v>82</v>
      </c>
      <c r="T4003" t="str">
        <f>IF(Table1[[#This Row],[Units Sold]]&gt; 700,"High Units","low Units")</f>
        <v>low Units</v>
      </c>
      <c r="U4003">
        <f>SUM(Table1[[#This Row],[Operating Profit]])/SUM(Table1[Operating Profit])*100</f>
        <v>1.2756856229134358E-3</v>
      </c>
      <c r="V4003">
        <f>SUM(Table1[[#This Row],[Price per Unit]]*Table1[[#This Row],[Units Sold]])</f>
        <v>7182</v>
      </c>
      <c r="W4003">
        <f>SUM(Table1[[#This Row],[Total Sales]]-Table1[[#This Row],[Operating Profit]])</f>
        <v>2945</v>
      </c>
      <c r="X4003">
        <f>SUM(Table1[[#This Row],[Total Sales]]-Table1[[#This Row],[Cost]])</f>
        <v>4237</v>
      </c>
      <c r="Y4003">
        <f>SUM(Table1[[#This Row],[profit/loss]])/SUM(Table1[profit/loss])</f>
        <v>1.2756856229134358E-5</v>
      </c>
    </row>
    <row r="4004" spans="1:25" x14ac:dyDescent="0.3">
      <c r="A4004" t="s">
        <v>24</v>
      </c>
      <c r="B4004" t="s">
        <v>82</v>
      </c>
      <c r="C4004">
        <v>1197831</v>
      </c>
      <c r="D4004" s="9">
        <v>44077</v>
      </c>
      <c r="E4004" s="8" t="str">
        <f>TEXT(Table1[[#This Row],[Invoice Date]],"dd-mm-yyyy")</f>
        <v>03-09-2020</v>
      </c>
      <c r="F4004" s="1" t="str">
        <f t="shared" si="248"/>
        <v>September</v>
      </c>
      <c r="G4004" s="1" t="str">
        <f t="shared" si="249"/>
        <v>2020</v>
      </c>
      <c r="H4004" s="1" t="str">
        <f t="shared" si="250"/>
        <v>Thursday</v>
      </c>
      <c r="I4004" s="1" t="str">
        <f t="shared" si="251"/>
        <v>03</v>
      </c>
      <c r="J4004" t="s">
        <v>26</v>
      </c>
      <c r="K4004" t="s">
        <v>27</v>
      </c>
      <c r="L4004" t="s">
        <v>28</v>
      </c>
      <c r="M4004" t="s">
        <v>21</v>
      </c>
      <c r="N4004">
        <v>41</v>
      </c>
      <c r="O4004">
        <v>169</v>
      </c>
      <c r="P4004">
        <v>6929</v>
      </c>
      <c r="Q4004">
        <v>2772</v>
      </c>
      <c r="R4004">
        <v>0.4</v>
      </c>
      <c r="S4004" t="s">
        <v>82</v>
      </c>
      <c r="T4004" t="str">
        <f>IF(Table1[[#This Row],[Units Sold]]&gt; 700,"High Units","low Units")</f>
        <v>low Units</v>
      </c>
      <c r="U4004">
        <f>SUM(Table1[[#This Row],[Operating Profit]])/SUM(Table1[Operating Profit])*100</f>
        <v>8.3460008183055092E-4</v>
      </c>
      <c r="V4004">
        <f>SUM(Table1[[#This Row],[Price per Unit]]*Table1[[#This Row],[Units Sold]])</f>
        <v>6929</v>
      </c>
      <c r="W4004">
        <f>SUM(Table1[[#This Row],[Total Sales]]-Table1[[#This Row],[Operating Profit]])</f>
        <v>4157</v>
      </c>
      <c r="X4004">
        <f>SUM(Table1[[#This Row],[Total Sales]]-Table1[[#This Row],[Cost]])</f>
        <v>2772</v>
      </c>
      <c r="Y4004">
        <f>SUM(Table1[[#This Row],[profit/loss]])/SUM(Table1[profit/loss])</f>
        <v>8.3460008183055091E-6</v>
      </c>
    </row>
    <row r="4005" spans="1:25" x14ac:dyDescent="0.3">
      <c r="A4005" t="s">
        <v>24</v>
      </c>
      <c r="B4005" t="s">
        <v>82</v>
      </c>
      <c r="C4005">
        <v>1197831</v>
      </c>
      <c r="D4005" s="9">
        <v>44078</v>
      </c>
      <c r="E4005" s="8" t="str">
        <f>TEXT(Table1[[#This Row],[Invoice Date]],"dd-mm-yyyy")</f>
        <v>04-09-2020</v>
      </c>
      <c r="F4005" s="1" t="str">
        <f t="shared" si="248"/>
        <v>September</v>
      </c>
      <c r="G4005" s="1" t="str">
        <f t="shared" si="249"/>
        <v>2020</v>
      </c>
      <c r="H4005" s="1" t="str">
        <f t="shared" si="250"/>
        <v>Friday</v>
      </c>
      <c r="I4005" s="1" t="str">
        <f t="shared" si="251"/>
        <v>04</v>
      </c>
      <c r="J4005" t="s">
        <v>26</v>
      </c>
      <c r="K4005" t="s">
        <v>27</v>
      </c>
      <c r="L4005" t="s">
        <v>28</v>
      </c>
      <c r="M4005" t="s">
        <v>22</v>
      </c>
      <c r="N4005">
        <v>46</v>
      </c>
      <c r="O4005">
        <v>225</v>
      </c>
      <c r="P4005">
        <v>10350</v>
      </c>
      <c r="Q4005">
        <v>6728</v>
      </c>
      <c r="R4005">
        <v>0.65</v>
      </c>
      <c r="S4005" t="s">
        <v>82</v>
      </c>
      <c r="T4005" t="str">
        <f>IF(Table1[[#This Row],[Units Sold]]&gt; 700,"High Units","low Units")</f>
        <v>low Units</v>
      </c>
      <c r="U4005">
        <f>SUM(Table1[[#This Row],[Operating Profit]])/SUM(Table1[Operating Profit])*100</f>
        <v>2.0256815838946415E-3</v>
      </c>
      <c r="V4005">
        <f>SUM(Table1[[#This Row],[Price per Unit]]*Table1[[#This Row],[Units Sold]])</f>
        <v>10350</v>
      </c>
      <c r="W4005">
        <f>SUM(Table1[[#This Row],[Total Sales]]-Table1[[#This Row],[Operating Profit]])</f>
        <v>3622</v>
      </c>
      <c r="X4005">
        <f>SUM(Table1[[#This Row],[Total Sales]]-Table1[[#This Row],[Cost]])</f>
        <v>6728</v>
      </c>
      <c r="Y4005">
        <f>SUM(Table1[[#This Row],[profit/loss]])/SUM(Table1[profit/loss])</f>
        <v>2.0256815838946415E-5</v>
      </c>
    </row>
    <row r="4006" spans="1:25" x14ac:dyDescent="0.3">
      <c r="A4006" t="s">
        <v>24</v>
      </c>
      <c r="B4006" t="s">
        <v>82</v>
      </c>
      <c r="C4006">
        <v>1197831</v>
      </c>
      <c r="D4006" s="9">
        <v>44079</v>
      </c>
      <c r="E4006" s="8" t="str">
        <f>TEXT(Table1[[#This Row],[Invoice Date]],"dd-mm-yyyy")</f>
        <v>05-09-2020</v>
      </c>
      <c r="F4006" s="1" t="str">
        <f t="shared" si="248"/>
        <v>September</v>
      </c>
      <c r="G4006" s="1" t="str">
        <f t="shared" si="249"/>
        <v>2020</v>
      </c>
      <c r="H4006" s="1" t="str">
        <f t="shared" si="250"/>
        <v>Saturday</v>
      </c>
      <c r="I4006" s="1" t="str">
        <f t="shared" si="251"/>
        <v>05</v>
      </c>
      <c r="J4006" t="s">
        <v>26</v>
      </c>
      <c r="K4006" t="s">
        <v>27</v>
      </c>
      <c r="L4006" t="s">
        <v>28</v>
      </c>
      <c r="M4006" t="s">
        <v>16</v>
      </c>
      <c r="N4006">
        <v>44</v>
      </c>
      <c r="O4006">
        <v>255</v>
      </c>
      <c r="P4006">
        <v>11220</v>
      </c>
      <c r="Q4006">
        <v>5386</v>
      </c>
      <c r="R4006">
        <v>0.48</v>
      </c>
      <c r="S4006" t="s">
        <v>82</v>
      </c>
      <c r="T4006" t="str">
        <f>IF(Table1[[#This Row],[Units Sold]]&gt; 700,"High Units","low Units")</f>
        <v>low Units</v>
      </c>
      <c r="U4006">
        <f>SUM(Table1[[#This Row],[Operating Profit]])/SUM(Table1[Operating Profit])*100</f>
        <v>1.6216291633258828E-3</v>
      </c>
      <c r="V4006">
        <f>SUM(Table1[[#This Row],[Price per Unit]]*Table1[[#This Row],[Units Sold]])</f>
        <v>11220</v>
      </c>
      <c r="W4006">
        <f>SUM(Table1[[#This Row],[Total Sales]]-Table1[[#This Row],[Operating Profit]])</f>
        <v>5834</v>
      </c>
      <c r="X4006">
        <f>SUM(Table1[[#This Row],[Total Sales]]-Table1[[#This Row],[Cost]])</f>
        <v>5386</v>
      </c>
      <c r="Y4006">
        <f>SUM(Table1[[#This Row],[profit/loss]])/SUM(Table1[profit/loss])</f>
        <v>1.6216291633258828E-5</v>
      </c>
    </row>
    <row r="4007" spans="1:25" x14ac:dyDescent="0.3">
      <c r="A4007" t="s">
        <v>24</v>
      </c>
      <c r="B4007" t="s">
        <v>82</v>
      </c>
      <c r="C4007">
        <v>1197831</v>
      </c>
      <c r="D4007" s="9">
        <v>44080</v>
      </c>
      <c r="E4007" s="8" t="str">
        <f>TEXT(Table1[[#This Row],[Invoice Date]],"dd-mm-yyyy")</f>
        <v>06-09-2020</v>
      </c>
      <c r="F4007" s="1" t="str">
        <f t="shared" si="248"/>
        <v>September</v>
      </c>
      <c r="G4007" s="1" t="str">
        <f t="shared" si="249"/>
        <v>2020</v>
      </c>
      <c r="H4007" s="1" t="str">
        <f t="shared" si="250"/>
        <v>Sunday</v>
      </c>
      <c r="I4007" s="1" t="str">
        <f t="shared" si="251"/>
        <v>06</v>
      </c>
      <c r="J4007" t="s">
        <v>26</v>
      </c>
      <c r="K4007" t="s">
        <v>27</v>
      </c>
      <c r="L4007" t="s">
        <v>28</v>
      </c>
      <c r="M4007" t="s">
        <v>18</v>
      </c>
      <c r="N4007">
        <v>41</v>
      </c>
      <c r="O4007">
        <v>213</v>
      </c>
      <c r="P4007">
        <v>8733</v>
      </c>
      <c r="Q4007">
        <v>4017</v>
      </c>
      <c r="R4007">
        <v>0.46</v>
      </c>
      <c r="S4007" t="s">
        <v>82</v>
      </c>
      <c r="T4007" t="str">
        <f>IF(Table1[[#This Row],[Units Sold]]&gt; 700,"High Units","low Units")</f>
        <v>low Units</v>
      </c>
      <c r="U4007">
        <f>SUM(Table1[[#This Row],[Operating Profit]])/SUM(Table1[Operating Profit])*100</f>
        <v>1.2094475211808524E-3</v>
      </c>
      <c r="V4007">
        <f>SUM(Table1[[#This Row],[Price per Unit]]*Table1[[#This Row],[Units Sold]])</f>
        <v>8733</v>
      </c>
      <c r="W4007">
        <f>SUM(Table1[[#This Row],[Total Sales]]-Table1[[#This Row],[Operating Profit]])</f>
        <v>4716</v>
      </c>
      <c r="X4007">
        <f>SUM(Table1[[#This Row],[Total Sales]]-Table1[[#This Row],[Cost]])</f>
        <v>4017</v>
      </c>
      <c r="Y4007">
        <f>SUM(Table1[[#This Row],[profit/loss]])/SUM(Table1[profit/loss])</f>
        <v>1.2094475211808524E-5</v>
      </c>
    </row>
    <row r="4008" spans="1:25" x14ac:dyDescent="0.3">
      <c r="A4008" t="s">
        <v>24</v>
      </c>
      <c r="B4008" t="s">
        <v>82</v>
      </c>
      <c r="C4008">
        <v>1197831</v>
      </c>
      <c r="D4008" s="9">
        <v>44081</v>
      </c>
      <c r="E4008" s="8" t="str">
        <f>TEXT(Table1[[#This Row],[Invoice Date]],"dd-mm-yyyy")</f>
        <v>07-09-2020</v>
      </c>
      <c r="F4008" s="1" t="str">
        <f t="shared" si="248"/>
        <v>September</v>
      </c>
      <c r="G4008" s="1" t="str">
        <f t="shared" si="249"/>
        <v>2020</v>
      </c>
      <c r="H4008" s="1" t="str">
        <f t="shared" si="250"/>
        <v>Monday</v>
      </c>
      <c r="I4008" s="1" t="str">
        <f t="shared" si="251"/>
        <v>07</v>
      </c>
      <c r="J4008" t="s">
        <v>26</v>
      </c>
      <c r="K4008" t="s">
        <v>27</v>
      </c>
      <c r="L4008" t="s">
        <v>28</v>
      </c>
      <c r="M4008" t="s">
        <v>19</v>
      </c>
      <c r="N4008">
        <v>46</v>
      </c>
      <c r="O4008">
        <v>234</v>
      </c>
      <c r="P4008">
        <v>10764</v>
      </c>
      <c r="Q4008">
        <v>5274</v>
      </c>
      <c r="R4008">
        <v>0.49</v>
      </c>
      <c r="S4008" t="s">
        <v>82</v>
      </c>
      <c r="T4008" t="str">
        <f>IF(Table1[[#This Row],[Units Sold]]&gt; 700,"High Units","low Units")</f>
        <v>low Units</v>
      </c>
      <c r="U4008">
        <f>SUM(Table1[[#This Row],[Operating Profit]])/SUM(Table1[Operating Profit])*100</f>
        <v>1.5879079478983858E-3</v>
      </c>
      <c r="V4008">
        <f>SUM(Table1[[#This Row],[Price per Unit]]*Table1[[#This Row],[Units Sold]])</f>
        <v>10764</v>
      </c>
      <c r="W4008">
        <f>SUM(Table1[[#This Row],[Total Sales]]-Table1[[#This Row],[Operating Profit]])</f>
        <v>5490</v>
      </c>
      <c r="X4008">
        <f>SUM(Table1[[#This Row],[Total Sales]]-Table1[[#This Row],[Cost]])</f>
        <v>5274</v>
      </c>
      <c r="Y4008">
        <f>SUM(Table1[[#This Row],[profit/loss]])/SUM(Table1[profit/loss])</f>
        <v>1.5879079478983858E-5</v>
      </c>
    </row>
    <row r="4009" spans="1:25" x14ac:dyDescent="0.3">
      <c r="A4009" t="s">
        <v>24</v>
      </c>
      <c r="B4009" t="s">
        <v>82</v>
      </c>
      <c r="C4009">
        <v>1197831</v>
      </c>
      <c r="D4009" s="9">
        <v>44082</v>
      </c>
      <c r="E4009" s="8" t="str">
        <f>TEXT(Table1[[#This Row],[Invoice Date]],"dd-mm-yyyy")</f>
        <v>08-09-2020</v>
      </c>
      <c r="F4009" s="1" t="str">
        <f t="shared" si="248"/>
        <v>September</v>
      </c>
      <c r="G4009" s="1" t="str">
        <f t="shared" si="249"/>
        <v>2020</v>
      </c>
      <c r="H4009" s="1" t="str">
        <f t="shared" si="250"/>
        <v>Tuesday</v>
      </c>
      <c r="I4009" s="1" t="str">
        <f t="shared" si="251"/>
        <v>08</v>
      </c>
      <c r="J4009" t="s">
        <v>26</v>
      </c>
      <c r="K4009" t="s">
        <v>27</v>
      </c>
      <c r="L4009" t="s">
        <v>28</v>
      </c>
      <c r="M4009" t="s">
        <v>20</v>
      </c>
      <c r="N4009">
        <v>47</v>
      </c>
      <c r="O4009">
        <v>181</v>
      </c>
      <c r="P4009">
        <v>8507</v>
      </c>
      <c r="Q4009">
        <v>4679</v>
      </c>
      <c r="R4009">
        <v>0.55000000000000004</v>
      </c>
      <c r="S4009" t="s">
        <v>82</v>
      </c>
      <c r="T4009" t="str">
        <f>IF(Table1[[#This Row],[Units Sold]]&gt; 700,"High Units","low Units")</f>
        <v>low Units</v>
      </c>
      <c r="U4009">
        <f>SUM(Table1[[#This Row],[Operating Profit]])/SUM(Table1[Operating Profit])*100</f>
        <v>1.408763990939808E-3</v>
      </c>
      <c r="V4009">
        <f>SUM(Table1[[#This Row],[Price per Unit]]*Table1[[#This Row],[Units Sold]])</f>
        <v>8507</v>
      </c>
      <c r="W4009">
        <f>SUM(Table1[[#This Row],[Total Sales]]-Table1[[#This Row],[Operating Profit]])</f>
        <v>3828</v>
      </c>
      <c r="X4009">
        <f>SUM(Table1[[#This Row],[Total Sales]]-Table1[[#This Row],[Cost]])</f>
        <v>4679</v>
      </c>
      <c r="Y4009">
        <f>SUM(Table1[[#This Row],[profit/loss]])/SUM(Table1[profit/loss])</f>
        <v>1.4087639909398079E-5</v>
      </c>
    </row>
    <row r="4010" spans="1:25" x14ac:dyDescent="0.3">
      <c r="A4010" t="s">
        <v>24</v>
      </c>
      <c r="B4010" t="s">
        <v>82</v>
      </c>
      <c r="C4010">
        <v>1197831</v>
      </c>
      <c r="D4010" s="9">
        <v>44083</v>
      </c>
      <c r="E4010" s="8" t="str">
        <f>TEXT(Table1[[#This Row],[Invoice Date]],"dd-mm-yyyy")</f>
        <v>09-09-2020</v>
      </c>
      <c r="F4010" s="1" t="str">
        <f t="shared" si="248"/>
        <v>September</v>
      </c>
      <c r="G4010" s="1" t="str">
        <f t="shared" si="249"/>
        <v>2020</v>
      </c>
      <c r="H4010" s="1" t="str">
        <f t="shared" si="250"/>
        <v>Wednesday</v>
      </c>
      <c r="I4010" s="1" t="str">
        <f t="shared" si="251"/>
        <v>09</v>
      </c>
      <c r="J4010" t="s">
        <v>26</v>
      </c>
      <c r="K4010" t="s">
        <v>27</v>
      </c>
      <c r="L4010" t="s">
        <v>28</v>
      </c>
      <c r="M4010" t="s">
        <v>21</v>
      </c>
      <c r="N4010">
        <v>44</v>
      </c>
      <c r="O4010">
        <v>175</v>
      </c>
      <c r="P4010">
        <v>7700</v>
      </c>
      <c r="Q4010">
        <v>3311</v>
      </c>
      <c r="R4010">
        <v>0.43</v>
      </c>
      <c r="S4010" t="s">
        <v>82</v>
      </c>
      <c r="T4010" t="str">
        <f>IF(Table1[[#This Row],[Units Sold]]&gt; 700,"High Units","low Units")</f>
        <v>low Units</v>
      </c>
      <c r="U4010">
        <f>SUM(Table1[[#This Row],[Operating Profit]])/SUM(Table1[Operating Profit])*100</f>
        <v>9.9688343107538031E-4</v>
      </c>
      <c r="V4010">
        <f>SUM(Table1[[#This Row],[Price per Unit]]*Table1[[#This Row],[Units Sold]])</f>
        <v>7700</v>
      </c>
      <c r="W4010">
        <f>SUM(Table1[[#This Row],[Total Sales]]-Table1[[#This Row],[Operating Profit]])</f>
        <v>4389</v>
      </c>
      <c r="X4010">
        <f>SUM(Table1[[#This Row],[Total Sales]]-Table1[[#This Row],[Cost]])</f>
        <v>3311</v>
      </c>
      <c r="Y4010">
        <f>SUM(Table1[[#This Row],[profit/loss]])/SUM(Table1[profit/loss])</f>
        <v>9.9688343107538029E-6</v>
      </c>
    </row>
    <row r="4011" spans="1:25" x14ac:dyDescent="0.3">
      <c r="A4011" t="s">
        <v>24</v>
      </c>
      <c r="B4011" t="s">
        <v>82</v>
      </c>
      <c r="C4011">
        <v>1197831</v>
      </c>
      <c r="D4011" s="9">
        <v>44084</v>
      </c>
      <c r="E4011" s="8" t="str">
        <f>TEXT(Table1[[#This Row],[Invoice Date]],"dd-mm-yyyy")</f>
        <v>10-09-2020</v>
      </c>
      <c r="F4011" s="1" t="str">
        <f t="shared" si="248"/>
        <v>September</v>
      </c>
      <c r="G4011" s="1" t="str">
        <f t="shared" si="249"/>
        <v>2020</v>
      </c>
      <c r="H4011" s="1" t="str">
        <f t="shared" si="250"/>
        <v>Thursday</v>
      </c>
      <c r="I4011" s="1" t="str">
        <f t="shared" si="251"/>
        <v>10</v>
      </c>
      <c r="J4011" t="s">
        <v>26</v>
      </c>
      <c r="K4011" t="s">
        <v>27</v>
      </c>
      <c r="L4011" t="s">
        <v>28</v>
      </c>
      <c r="M4011" t="s">
        <v>22</v>
      </c>
      <c r="N4011">
        <v>50</v>
      </c>
      <c r="O4011">
        <v>213</v>
      </c>
      <c r="P4011">
        <v>10650</v>
      </c>
      <c r="Q4011">
        <v>6816</v>
      </c>
      <c r="R4011">
        <v>0.64</v>
      </c>
      <c r="S4011" t="s">
        <v>82</v>
      </c>
      <c r="T4011" t="str">
        <f>IF(Table1[[#This Row],[Units Sold]]&gt; 700,"High Units","low Units")</f>
        <v>low Units</v>
      </c>
      <c r="U4011">
        <f>SUM(Table1[[#This Row],[Operating Profit]])/SUM(Table1[Operating Profit])*100</f>
        <v>2.0521768245876748E-3</v>
      </c>
      <c r="V4011">
        <f>SUM(Table1[[#This Row],[Price per Unit]]*Table1[[#This Row],[Units Sold]])</f>
        <v>10650</v>
      </c>
      <c r="W4011">
        <f>SUM(Table1[[#This Row],[Total Sales]]-Table1[[#This Row],[Operating Profit]])</f>
        <v>3834</v>
      </c>
      <c r="X4011">
        <f>SUM(Table1[[#This Row],[Total Sales]]-Table1[[#This Row],[Cost]])</f>
        <v>6816</v>
      </c>
      <c r="Y4011">
        <f>SUM(Table1[[#This Row],[profit/loss]])/SUM(Table1[profit/loss])</f>
        <v>2.0521768245876747E-5</v>
      </c>
    </row>
    <row r="4012" spans="1:25" x14ac:dyDescent="0.3">
      <c r="A4012" t="s">
        <v>24</v>
      </c>
      <c r="B4012" t="s">
        <v>82</v>
      </c>
      <c r="C4012">
        <v>1197831</v>
      </c>
      <c r="D4012" s="9">
        <v>44085</v>
      </c>
      <c r="E4012" s="8" t="str">
        <f>TEXT(Table1[[#This Row],[Invoice Date]],"dd-mm-yyyy")</f>
        <v>11-09-2020</v>
      </c>
      <c r="F4012" s="1" t="str">
        <f t="shared" si="248"/>
        <v>September</v>
      </c>
      <c r="G4012" s="1" t="str">
        <f t="shared" si="249"/>
        <v>2020</v>
      </c>
      <c r="H4012" s="1" t="str">
        <f t="shared" si="250"/>
        <v>Friday</v>
      </c>
      <c r="I4012" s="1" t="str">
        <f t="shared" si="251"/>
        <v>11</v>
      </c>
      <c r="J4012" t="s">
        <v>26</v>
      </c>
      <c r="K4012" t="s">
        <v>27</v>
      </c>
      <c r="L4012" t="s">
        <v>28</v>
      </c>
      <c r="M4012" t="s">
        <v>16</v>
      </c>
      <c r="N4012">
        <v>44</v>
      </c>
      <c r="O4012">
        <v>240</v>
      </c>
      <c r="P4012">
        <v>10560</v>
      </c>
      <c r="Q4012">
        <v>5280</v>
      </c>
      <c r="R4012">
        <v>0.5</v>
      </c>
      <c r="S4012" t="s">
        <v>82</v>
      </c>
      <c r="T4012" t="str">
        <f>IF(Table1[[#This Row],[Units Sold]]&gt; 700,"High Units","low Units")</f>
        <v>low Units</v>
      </c>
      <c r="U4012">
        <f>SUM(Table1[[#This Row],[Operating Profit]])/SUM(Table1[Operating Profit])*100</f>
        <v>1.5897144415820018E-3</v>
      </c>
      <c r="V4012">
        <f>SUM(Table1[[#This Row],[Price per Unit]]*Table1[[#This Row],[Units Sold]])</f>
        <v>10560</v>
      </c>
      <c r="W4012">
        <f>SUM(Table1[[#This Row],[Total Sales]]-Table1[[#This Row],[Operating Profit]])</f>
        <v>5280</v>
      </c>
      <c r="X4012">
        <f>SUM(Table1[[#This Row],[Total Sales]]-Table1[[#This Row],[Cost]])</f>
        <v>5280</v>
      </c>
      <c r="Y4012">
        <f>SUM(Table1[[#This Row],[profit/loss]])/SUM(Table1[profit/loss])</f>
        <v>1.5897144415820018E-5</v>
      </c>
    </row>
    <row r="4013" spans="1:25" x14ac:dyDescent="0.3">
      <c r="A4013" t="s">
        <v>24</v>
      </c>
      <c r="B4013" t="s">
        <v>82</v>
      </c>
      <c r="C4013">
        <v>1197831</v>
      </c>
      <c r="D4013" s="9">
        <v>44086</v>
      </c>
      <c r="E4013" s="8" t="str">
        <f>TEXT(Table1[[#This Row],[Invoice Date]],"dd-mm-yyyy")</f>
        <v>12-09-2020</v>
      </c>
      <c r="F4013" s="1" t="str">
        <f t="shared" si="248"/>
        <v>September</v>
      </c>
      <c r="G4013" s="1" t="str">
        <f t="shared" si="249"/>
        <v>2020</v>
      </c>
      <c r="H4013" s="1" t="str">
        <f t="shared" si="250"/>
        <v>Saturday</v>
      </c>
      <c r="I4013" s="1" t="str">
        <f t="shared" si="251"/>
        <v>12</v>
      </c>
      <c r="J4013" t="s">
        <v>26</v>
      </c>
      <c r="K4013" t="s">
        <v>27</v>
      </c>
      <c r="L4013" t="s">
        <v>28</v>
      </c>
      <c r="M4013" t="s">
        <v>18</v>
      </c>
      <c r="N4013">
        <v>43</v>
      </c>
      <c r="O4013">
        <v>216</v>
      </c>
      <c r="P4013">
        <v>9288</v>
      </c>
      <c r="Q4013">
        <v>4365</v>
      </c>
      <c r="R4013">
        <v>0.47</v>
      </c>
      <c r="S4013" t="s">
        <v>82</v>
      </c>
      <c r="T4013" t="str">
        <f>IF(Table1[[#This Row],[Units Sold]]&gt; 700,"High Units","low Units")</f>
        <v>low Units</v>
      </c>
      <c r="U4013">
        <f>SUM(Table1[[#This Row],[Operating Profit]])/SUM(Table1[Operating Profit])*100</f>
        <v>1.3142241548305753E-3</v>
      </c>
      <c r="V4013">
        <f>SUM(Table1[[#This Row],[Price per Unit]]*Table1[[#This Row],[Units Sold]])</f>
        <v>9288</v>
      </c>
      <c r="W4013">
        <f>SUM(Table1[[#This Row],[Total Sales]]-Table1[[#This Row],[Operating Profit]])</f>
        <v>4923</v>
      </c>
      <c r="X4013">
        <f>SUM(Table1[[#This Row],[Total Sales]]-Table1[[#This Row],[Cost]])</f>
        <v>4365</v>
      </c>
      <c r="Y4013">
        <f>SUM(Table1[[#This Row],[profit/loss]])/SUM(Table1[profit/loss])</f>
        <v>1.3142241548305753E-5</v>
      </c>
    </row>
    <row r="4014" spans="1:25" x14ac:dyDescent="0.3">
      <c r="A4014" t="s">
        <v>24</v>
      </c>
      <c r="B4014" t="s">
        <v>82</v>
      </c>
      <c r="C4014">
        <v>1197831</v>
      </c>
      <c r="D4014" s="9">
        <v>44087</v>
      </c>
      <c r="E4014" s="8" t="str">
        <f>TEXT(Table1[[#This Row],[Invoice Date]],"dd-mm-yyyy")</f>
        <v>13-09-2020</v>
      </c>
      <c r="F4014" s="1" t="str">
        <f t="shared" si="248"/>
        <v>September</v>
      </c>
      <c r="G4014" s="1" t="str">
        <f t="shared" si="249"/>
        <v>2020</v>
      </c>
      <c r="H4014" s="1" t="str">
        <f t="shared" si="250"/>
        <v>Sunday</v>
      </c>
      <c r="I4014" s="1" t="str">
        <f t="shared" si="251"/>
        <v>13</v>
      </c>
      <c r="J4014" t="s">
        <v>26</v>
      </c>
      <c r="K4014" t="s">
        <v>27</v>
      </c>
      <c r="L4014" t="s">
        <v>28</v>
      </c>
      <c r="M4014" t="s">
        <v>19</v>
      </c>
      <c r="N4014">
        <v>48</v>
      </c>
      <c r="O4014">
        <v>188</v>
      </c>
      <c r="P4014">
        <v>9024</v>
      </c>
      <c r="Q4014">
        <v>4241</v>
      </c>
      <c r="R4014">
        <v>0.47</v>
      </c>
      <c r="S4014" t="s">
        <v>82</v>
      </c>
      <c r="T4014" t="str">
        <f>IF(Table1[[#This Row],[Units Sold]]&gt; 700,"High Units","low Units")</f>
        <v>low Units</v>
      </c>
      <c r="U4014">
        <f>SUM(Table1[[#This Row],[Operating Profit]])/SUM(Table1[Operating Profit])*100</f>
        <v>1.2768899520358464E-3</v>
      </c>
      <c r="V4014">
        <f>SUM(Table1[[#This Row],[Price per Unit]]*Table1[[#This Row],[Units Sold]])</f>
        <v>9024</v>
      </c>
      <c r="W4014">
        <f>SUM(Table1[[#This Row],[Total Sales]]-Table1[[#This Row],[Operating Profit]])</f>
        <v>4783</v>
      </c>
      <c r="X4014">
        <f>SUM(Table1[[#This Row],[Total Sales]]-Table1[[#This Row],[Cost]])</f>
        <v>4241</v>
      </c>
      <c r="Y4014">
        <f>SUM(Table1[[#This Row],[profit/loss]])/SUM(Table1[profit/loss])</f>
        <v>1.2768899520358465E-5</v>
      </c>
    </row>
    <row r="4015" spans="1:25" x14ac:dyDescent="0.3">
      <c r="A4015" t="s">
        <v>24</v>
      </c>
      <c r="B4015" t="s">
        <v>82</v>
      </c>
      <c r="C4015">
        <v>1197831</v>
      </c>
      <c r="D4015" s="9">
        <v>44088</v>
      </c>
      <c r="E4015" s="8" t="str">
        <f>TEXT(Table1[[#This Row],[Invoice Date]],"dd-mm-yyyy")</f>
        <v>14-09-2020</v>
      </c>
      <c r="F4015" s="1" t="str">
        <f t="shared" si="248"/>
        <v>September</v>
      </c>
      <c r="G4015" s="1" t="str">
        <f t="shared" si="249"/>
        <v>2020</v>
      </c>
      <c r="H4015" s="1" t="str">
        <f t="shared" si="250"/>
        <v>Monday</v>
      </c>
      <c r="I4015" s="1" t="str">
        <f t="shared" si="251"/>
        <v>14</v>
      </c>
      <c r="J4015" t="s">
        <v>26</v>
      </c>
      <c r="K4015" t="s">
        <v>27</v>
      </c>
      <c r="L4015" t="s">
        <v>28</v>
      </c>
      <c r="M4015" t="s">
        <v>20</v>
      </c>
      <c r="N4015">
        <v>45</v>
      </c>
      <c r="O4015">
        <v>168</v>
      </c>
      <c r="P4015">
        <v>7560</v>
      </c>
      <c r="Q4015">
        <v>4385</v>
      </c>
      <c r="R4015">
        <v>0.57999999999999996</v>
      </c>
      <c r="S4015" t="s">
        <v>82</v>
      </c>
      <c r="T4015" t="str">
        <f>IF(Table1[[#This Row],[Units Sold]]&gt; 700,"High Units","low Units")</f>
        <v>low Units</v>
      </c>
      <c r="U4015">
        <f>SUM(Table1[[#This Row],[Operating Profit]])/SUM(Table1[Operating Profit])*100</f>
        <v>1.3202458004426285E-3</v>
      </c>
      <c r="V4015">
        <f>SUM(Table1[[#This Row],[Price per Unit]]*Table1[[#This Row],[Units Sold]])</f>
        <v>7560</v>
      </c>
      <c r="W4015">
        <f>SUM(Table1[[#This Row],[Total Sales]]-Table1[[#This Row],[Operating Profit]])</f>
        <v>3175</v>
      </c>
      <c r="X4015">
        <f>SUM(Table1[[#This Row],[Total Sales]]-Table1[[#This Row],[Cost]])</f>
        <v>4385</v>
      </c>
      <c r="Y4015">
        <f>SUM(Table1[[#This Row],[profit/loss]])/SUM(Table1[profit/loss])</f>
        <v>1.3202458004426284E-5</v>
      </c>
    </row>
    <row r="4016" spans="1:25" x14ac:dyDescent="0.3">
      <c r="A4016" t="s">
        <v>24</v>
      </c>
      <c r="B4016" t="s">
        <v>82</v>
      </c>
      <c r="C4016">
        <v>1197831</v>
      </c>
      <c r="D4016" s="9">
        <v>44089</v>
      </c>
      <c r="E4016" s="8" t="str">
        <f>TEXT(Table1[[#This Row],[Invoice Date]],"dd-mm-yyyy")</f>
        <v>15-09-2020</v>
      </c>
      <c r="F4016" s="1" t="str">
        <f t="shared" si="248"/>
        <v>September</v>
      </c>
      <c r="G4016" s="1" t="str">
        <f t="shared" si="249"/>
        <v>2020</v>
      </c>
      <c r="H4016" s="1" t="str">
        <f t="shared" si="250"/>
        <v>Tuesday</v>
      </c>
      <c r="I4016" s="1" t="str">
        <f t="shared" si="251"/>
        <v>15</v>
      </c>
      <c r="J4016" t="s">
        <v>26</v>
      </c>
      <c r="K4016" t="s">
        <v>27</v>
      </c>
      <c r="L4016" t="s">
        <v>28</v>
      </c>
      <c r="M4016" t="s">
        <v>21</v>
      </c>
      <c r="N4016">
        <v>42</v>
      </c>
      <c r="O4016">
        <v>150</v>
      </c>
      <c r="P4016">
        <v>6300</v>
      </c>
      <c r="Q4016">
        <v>2583</v>
      </c>
      <c r="R4016">
        <v>0.41</v>
      </c>
      <c r="S4016" t="s">
        <v>82</v>
      </c>
      <c r="T4016" t="str">
        <f>IF(Table1[[#This Row],[Units Sold]]&gt; 700,"High Units","low Units")</f>
        <v>low Units</v>
      </c>
      <c r="U4016">
        <f>SUM(Table1[[#This Row],[Operating Profit]])/SUM(Table1[Operating Profit])*100</f>
        <v>7.7769553079664981E-4</v>
      </c>
      <c r="V4016">
        <f>SUM(Table1[[#This Row],[Price per Unit]]*Table1[[#This Row],[Units Sold]])</f>
        <v>6300</v>
      </c>
      <c r="W4016">
        <f>SUM(Table1[[#This Row],[Total Sales]]-Table1[[#This Row],[Operating Profit]])</f>
        <v>3717</v>
      </c>
      <c r="X4016">
        <f>SUM(Table1[[#This Row],[Total Sales]]-Table1[[#This Row],[Cost]])</f>
        <v>2583</v>
      </c>
      <c r="Y4016">
        <f>SUM(Table1[[#This Row],[profit/loss]])/SUM(Table1[profit/loss])</f>
        <v>7.7769553079664976E-6</v>
      </c>
    </row>
    <row r="4017" spans="1:25" x14ac:dyDescent="0.3">
      <c r="A4017" t="s">
        <v>24</v>
      </c>
      <c r="B4017" t="s">
        <v>82</v>
      </c>
      <c r="C4017">
        <v>1197831</v>
      </c>
      <c r="D4017" s="9">
        <v>44090</v>
      </c>
      <c r="E4017" s="8" t="str">
        <f>TEXT(Table1[[#This Row],[Invoice Date]],"dd-mm-yyyy")</f>
        <v>16-09-2020</v>
      </c>
      <c r="F4017" s="1" t="str">
        <f t="shared" si="248"/>
        <v>September</v>
      </c>
      <c r="G4017" s="1" t="str">
        <f t="shared" si="249"/>
        <v>2020</v>
      </c>
      <c r="H4017" s="1" t="str">
        <f t="shared" si="250"/>
        <v>Wednesday</v>
      </c>
      <c r="I4017" s="1" t="str">
        <f t="shared" si="251"/>
        <v>16</v>
      </c>
      <c r="J4017" t="s">
        <v>26</v>
      </c>
      <c r="K4017" t="s">
        <v>27</v>
      </c>
      <c r="L4017" t="s">
        <v>28</v>
      </c>
      <c r="M4017" t="s">
        <v>22</v>
      </c>
      <c r="N4017">
        <v>53</v>
      </c>
      <c r="O4017">
        <v>210</v>
      </c>
      <c r="P4017">
        <v>11130</v>
      </c>
      <c r="Q4017">
        <v>6901</v>
      </c>
      <c r="R4017">
        <v>0.62</v>
      </c>
      <c r="S4017" t="s">
        <v>82</v>
      </c>
      <c r="T4017" t="str">
        <f>IF(Table1[[#This Row],[Units Sold]]&gt; 700,"High Units","low Units")</f>
        <v>low Units</v>
      </c>
      <c r="U4017">
        <f>SUM(Table1[[#This Row],[Operating Profit]])/SUM(Table1[Operating Profit])*100</f>
        <v>2.0777688184389002E-3</v>
      </c>
      <c r="V4017">
        <f>SUM(Table1[[#This Row],[Price per Unit]]*Table1[[#This Row],[Units Sold]])</f>
        <v>11130</v>
      </c>
      <c r="W4017">
        <f>SUM(Table1[[#This Row],[Total Sales]]-Table1[[#This Row],[Operating Profit]])</f>
        <v>4229</v>
      </c>
      <c r="X4017">
        <f>SUM(Table1[[#This Row],[Total Sales]]-Table1[[#This Row],[Cost]])</f>
        <v>6901</v>
      </c>
      <c r="Y4017">
        <f>SUM(Table1[[#This Row],[profit/loss]])/SUM(Table1[profit/loss])</f>
        <v>2.0777688184389003E-5</v>
      </c>
    </row>
    <row r="4018" spans="1:25" x14ac:dyDescent="0.3">
      <c r="A4018" t="s">
        <v>24</v>
      </c>
      <c r="B4018" t="s">
        <v>82</v>
      </c>
      <c r="C4018">
        <v>1197831</v>
      </c>
      <c r="D4018" s="9">
        <v>44124</v>
      </c>
      <c r="E4018" s="8" t="str">
        <f>TEXT(Table1[[#This Row],[Invoice Date]],"dd-mm-yyyy")</f>
        <v>20-10-2020</v>
      </c>
      <c r="F4018" s="1" t="str">
        <f t="shared" si="248"/>
        <v>October</v>
      </c>
      <c r="G4018" s="1" t="str">
        <f t="shared" si="249"/>
        <v>2020</v>
      </c>
      <c r="H4018" s="1" t="str">
        <f t="shared" si="250"/>
        <v>Tuesday</v>
      </c>
      <c r="I4018" s="1" t="str">
        <f t="shared" si="251"/>
        <v>20</v>
      </c>
      <c r="J4018" t="s">
        <v>26</v>
      </c>
      <c r="K4018" t="s">
        <v>27</v>
      </c>
      <c r="L4018" t="s">
        <v>28</v>
      </c>
      <c r="M4018" t="s">
        <v>16</v>
      </c>
      <c r="N4018">
        <v>43</v>
      </c>
      <c r="O4018">
        <v>234</v>
      </c>
      <c r="P4018">
        <v>10062</v>
      </c>
      <c r="Q4018">
        <v>4930</v>
      </c>
      <c r="R4018">
        <v>0.49</v>
      </c>
      <c r="S4018" t="s">
        <v>82</v>
      </c>
      <c r="T4018" t="str">
        <f>IF(Table1[[#This Row],[Units Sold]]&gt; 700,"High Units","low Units")</f>
        <v>low Units</v>
      </c>
      <c r="U4018">
        <f>SUM(Table1[[#This Row],[Operating Profit]])/SUM(Table1[Operating Profit])*100</f>
        <v>1.4843356433710737E-3</v>
      </c>
      <c r="V4018">
        <f>SUM(Table1[[#This Row],[Price per Unit]]*Table1[[#This Row],[Units Sold]])</f>
        <v>10062</v>
      </c>
      <c r="W4018">
        <f>SUM(Table1[[#This Row],[Total Sales]]-Table1[[#This Row],[Operating Profit]])</f>
        <v>5132</v>
      </c>
      <c r="X4018">
        <f>SUM(Table1[[#This Row],[Total Sales]]-Table1[[#This Row],[Cost]])</f>
        <v>4930</v>
      </c>
      <c r="Y4018">
        <f>SUM(Table1[[#This Row],[profit/loss]])/SUM(Table1[profit/loss])</f>
        <v>1.4843356433710736E-5</v>
      </c>
    </row>
    <row r="4019" spans="1:25" x14ac:dyDescent="0.3">
      <c r="A4019" t="s">
        <v>24</v>
      </c>
      <c r="B4019" t="s">
        <v>82</v>
      </c>
      <c r="C4019">
        <v>1197831</v>
      </c>
      <c r="D4019" s="9">
        <v>44125</v>
      </c>
      <c r="E4019" s="8" t="str">
        <f>TEXT(Table1[[#This Row],[Invoice Date]],"dd-mm-yyyy")</f>
        <v>21-10-2020</v>
      </c>
      <c r="F4019" s="1" t="str">
        <f t="shared" si="248"/>
        <v>October</v>
      </c>
      <c r="G4019" s="1" t="str">
        <f t="shared" si="249"/>
        <v>2020</v>
      </c>
      <c r="H4019" s="1" t="str">
        <f t="shared" si="250"/>
        <v>Wednesday</v>
      </c>
      <c r="I4019" s="1" t="str">
        <f t="shared" si="251"/>
        <v>21</v>
      </c>
      <c r="J4019" t="s">
        <v>26</v>
      </c>
      <c r="K4019" t="s">
        <v>27</v>
      </c>
      <c r="L4019" t="s">
        <v>28</v>
      </c>
      <c r="M4019" t="s">
        <v>18</v>
      </c>
      <c r="N4019">
        <v>43</v>
      </c>
      <c r="O4019">
        <v>243</v>
      </c>
      <c r="P4019">
        <v>10449</v>
      </c>
      <c r="Q4019">
        <v>5120</v>
      </c>
      <c r="R4019">
        <v>0.49</v>
      </c>
      <c r="S4019" t="s">
        <v>82</v>
      </c>
      <c r="T4019" t="str">
        <f>IF(Table1[[#This Row],[Units Sold]]&gt; 700,"High Units","low Units")</f>
        <v>low Units</v>
      </c>
      <c r="U4019">
        <f>SUM(Table1[[#This Row],[Operating Profit]])/SUM(Table1[Operating Profit])*100</f>
        <v>1.5415412766855774E-3</v>
      </c>
      <c r="V4019">
        <f>SUM(Table1[[#This Row],[Price per Unit]]*Table1[[#This Row],[Units Sold]])</f>
        <v>10449</v>
      </c>
      <c r="W4019">
        <f>SUM(Table1[[#This Row],[Total Sales]]-Table1[[#This Row],[Operating Profit]])</f>
        <v>5329</v>
      </c>
      <c r="X4019">
        <f>SUM(Table1[[#This Row],[Total Sales]]-Table1[[#This Row],[Cost]])</f>
        <v>5120</v>
      </c>
      <c r="Y4019">
        <f>SUM(Table1[[#This Row],[profit/loss]])/SUM(Table1[profit/loss])</f>
        <v>1.5415412766855774E-5</v>
      </c>
    </row>
    <row r="4020" spans="1:25" x14ac:dyDescent="0.3">
      <c r="A4020" t="s">
        <v>24</v>
      </c>
      <c r="B4020" t="s">
        <v>82</v>
      </c>
      <c r="C4020">
        <v>1197831</v>
      </c>
      <c r="D4020" s="9">
        <v>44126</v>
      </c>
      <c r="E4020" s="8" t="str">
        <f>TEXT(Table1[[#This Row],[Invoice Date]],"dd-mm-yyyy")</f>
        <v>22-10-2020</v>
      </c>
      <c r="F4020" s="1" t="str">
        <f t="shared" si="248"/>
        <v>October</v>
      </c>
      <c r="G4020" s="1" t="str">
        <f t="shared" si="249"/>
        <v>2020</v>
      </c>
      <c r="H4020" s="1" t="str">
        <f t="shared" si="250"/>
        <v>Thursday</v>
      </c>
      <c r="I4020" s="1" t="str">
        <f t="shared" si="251"/>
        <v>22</v>
      </c>
      <c r="J4020" t="s">
        <v>26</v>
      </c>
      <c r="K4020" t="s">
        <v>27</v>
      </c>
      <c r="L4020" t="s">
        <v>28</v>
      </c>
      <c r="M4020" t="s">
        <v>19</v>
      </c>
      <c r="N4020">
        <v>47</v>
      </c>
      <c r="O4020">
        <v>206</v>
      </c>
      <c r="P4020">
        <v>9682</v>
      </c>
      <c r="Q4020">
        <v>4647</v>
      </c>
      <c r="R4020">
        <v>0.48</v>
      </c>
      <c r="S4020" t="s">
        <v>82</v>
      </c>
      <c r="T4020" t="str">
        <f>IF(Table1[[#This Row],[Units Sold]]&gt; 700,"High Units","low Units")</f>
        <v>low Units</v>
      </c>
      <c r="U4020">
        <f>SUM(Table1[[#This Row],[Operating Profit]])/SUM(Table1[Operating Profit])*100</f>
        <v>1.399129357960523E-3</v>
      </c>
      <c r="V4020">
        <f>SUM(Table1[[#This Row],[Price per Unit]]*Table1[[#This Row],[Units Sold]])</f>
        <v>9682</v>
      </c>
      <c r="W4020">
        <f>SUM(Table1[[#This Row],[Total Sales]]-Table1[[#This Row],[Operating Profit]])</f>
        <v>5035</v>
      </c>
      <c r="X4020">
        <f>SUM(Table1[[#This Row],[Total Sales]]-Table1[[#This Row],[Cost]])</f>
        <v>4647</v>
      </c>
      <c r="Y4020">
        <f>SUM(Table1[[#This Row],[profit/loss]])/SUM(Table1[profit/loss])</f>
        <v>1.399129357960523E-5</v>
      </c>
    </row>
    <row r="4021" spans="1:25" x14ac:dyDescent="0.3">
      <c r="A4021" t="s">
        <v>24</v>
      </c>
      <c r="B4021" t="s">
        <v>82</v>
      </c>
      <c r="C4021">
        <v>1197831</v>
      </c>
      <c r="D4021" s="9">
        <v>44127</v>
      </c>
      <c r="E4021" s="8" t="str">
        <f>TEXT(Table1[[#This Row],[Invoice Date]],"dd-mm-yyyy")</f>
        <v>23-10-2020</v>
      </c>
      <c r="F4021" s="1" t="str">
        <f t="shared" si="248"/>
        <v>October</v>
      </c>
      <c r="G4021" s="1" t="str">
        <f t="shared" si="249"/>
        <v>2020</v>
      </c>
      <c r="H4021" s="1" t="str">
        <f t="shared" si="250"/>
        <v>Friday</v>
      </c>
      <c r="I4021" s="1" t="str">
        <f t="shared" si="251"/>
        <v>23</v>
      </c>
      <c r="J4021" t="s">
        <v>26</v>
      </c>
      <c r="K4021" t="s">
        <v>27</v>
      </c>
      <c r="L4021" t="s">
        <v>28</v>
      </c>
      <c r="M4021" t="s">
        <v>20</v>
      </c>
      <c r="N4021">
        <v>48</v>
      </c>
      <c r="O4021">
        <v>203</v>
      </c>
      <c r="P4021">
        <v>9744</v>
      </c>
      <c r="Q4021">
        <v>5359</v>
      </c>
      <c r="R4021">
        <v>0.55000000000000004</v>
      </c>
      <c r="S4021" t="s">
        <v>82</v>
      </c>
      <c r="T4021" t="str">
        <f>IF(Table1[[#This Row],[Units Sold]]&gt; 700,"High Units","low Units")</f>
        <v>low Units</v>
      </c>
      <c r="U4021">
        <f>SUM(Table1[[#This Row],[Operating Profit]])/SUM(Table1[Operating Profit])*100</f>
        <v>1.613499941749611E-3</v>
      </c>
      <c r="V4021">
        <f>SUM(Table1[[#This Row],[Price per Unit]]*Table1[[#This Row],[Units Sold]])</f>
        <v>9744</v>
      </c>
      <c r="W4021">
        <f>SUM(Table1[[#This Row],[Total Sales]]-Table1[[#This Row],[Operating Profit]])</f>
        <v>4385</v>
      </c>
      <c r="X4021">
        <f>SUM(Table1[[#This Row],[Total Sales]]-Table1[[#This Row],[Cost]])</f>
        <v>5359</v>
      </c>
      <c r="Y4021">
        <f>SUM(Table1[[#This Row],[profit/loss]])/SUM(Table1[profit/loss])</f>
        <v>1.613499941749611E-5</v>
      </c>
    </row>
    <row r="4022" spans="1:25" x14ac:dyDescent="0.3">
      <c r="A4022" t="s">
        <v>24</v>
      </c>
      <c r="B4022" t="s">
        <v>82</v>
      </c>
      <c r="C4022">
        <v>1197831</v>
      </c>
      <c r="D4022" s="9">
        <v>44128</v>
      </c>
      <c r="E4022" s="8" t="str">
        <f>TEXT(Table1[[#This Row],[Invoice Date]],"dd-mm-yyyy")</f>
        <v>24-10-2020</v>
      </c>
      <c r="F4022" s="1" t="str">
        <f t="shared" si="248"/>
        <v>October</v>
      </c>
      <c r="G4022" s="1" t="str">
        <f t="shared" si="249"/>
        <v>2020</v>
      </c>
      <c r="H4022" s="1" t="str">
        <f t="shared" si="250"/>
        <v>Saturday</v>
      </c>
      <c r="I4022" s="1" t="str">
        <f t="shared" si="251"/>
        <v>24</v>
      </c>
      <c r="J4022" t="s">
        <v>26</v>
      </c>
      <c r="K4022" t="s">
        <v>27</v>
      </c>
      <c r="L4022" t="s">
        <v>28</v>
      </c>
      <c r="M4022" t="s">
        <v>21</v>
      </c>
      <c r="N4022">
        <v>42</v>
      </c>
      <c r="O4022">
        <v>195</v>
      </c>
      <c r="P4022">
        <v>8190</v>
      </c>
      <c r="Q4022">
        <v>3686</v>
      </c>
      <c r="R4022">
        <v>0.45</v>
      </c>
      <c r="S4022" t="s">
        <v>82</v>
      </c>
      <c r="T4022" t="str">
        <f>IF(Table1[[#This Row],[Units Sold]]&gt; 700,"High Units","low Units")</f>
        <v>low Units</v>
      </c>
      <c r="U4022">
        <f>SUM(Table1[[#This Row],[Operating Profit]])/SUM(Table1[Operating Profit])*100</f>
        <v>1.1097892863013747E-3</v>
      </c>
      <c r="V4022">
        <f>SUM(Table1[[#This Row],[Price per Unit]]*Table1[[#This Row],[Units Sold]])</f>
        <v>8190</v>
      </c>
      <c r="W4022">
        <f>SUM(Table1[[#This Row],[Total Sales]]-Table1[[#This Row],[Operating Profit]])</f>
        <v>4504</v>
      </c>
      <c r="X4022">
        <f>SUM(Table1[[#This Row],[Total Sales]]-Table1[[#This Row],[Cost]])</f>
        <v>3686</v>
      </c>
      <c r="Y4022">
        <f>SUM(Table1[[#This Row],[profit/loss]])/SUM(Table1[profit/loss])</f>
        <v>1.1097892863013746E-5</v>
      </c>
    </row>
    <row r="4023" spans="1:25" x14ac:dyDescent="0.3">
      <c r="A4023" t="s">
        <v>24</v>
      </c>
      <c r="B4023" t="s">
        <v>82</v>
      </c>
      <c r="C4023">
        <v>1197831</v>
      </c>
      <c r="D4023" s="9">
        <v>44129</v>
      </c>
      <c r="E4023" s="8" t="str">
        <f>TEXT(Table1[[#This Row],[Invoice Date]],"dd-mm-yyyy")</f>
        <v>25-10-2020</v>
      </c>
      <c r="F4023" s="1" t="str">
        <f t="shared" si="248"/>
        <v>October</v>
      </c>
      <c r="G4023" s="1" t="str">
        <f t="shared" si="249"/>
        <v>2020</v>
      </c>
      <c r="H4023" s="1" t="str">
        <f t="shared" si="250"/>
        <v>Sunday</v>
      </c>
      <c r="I4023" s="1" t="str">
        <f t="shared" si="251"/>
        <v>25</v>
      </c>
      <c r="J4023" t="s">
        <v>26</v>
      </c>
      <c r="K4023" t="s">
        <v>27</v>
      </c>
      <c r="L4023" t="s">
        <v>28</v>
      </c>
      <c r="M4023" t="s">
        <v>22</v>
      </c>
      <c r="N4023">
        <v>51</v>
      </c>
      <c r="O4023">
        <v>247</v>
      </c>
      <c r="P4023">
        <v>12597</v>
      </c>
      <c r="Q4023">
        <v>7810</v>
      </c>
      <c r="R4023">
        <v>0.62</v>
      </c>
      <c r="S4023" t="s">
        <v>82</v>
      </c>
      <c r="T4023" t="str">
        <f>IF(Table1[[#This Row],[Units Sold]]&gt; 700,"High Units","low Units")</f>
        <v>low Units</v>
      </c>
      <c r="U4023">
        <f>SUM(Table1[[#This Row],[Operating Profit]])/SUM(Table1[Operating Profit])*100</f>
        <v>2.3514526115067111E-3</v>
      </c>
      <c r="V4023">
        <f>SUM(Table1[[#This Row],[Price per Unit]]*Table1[[#This Row],[Units Sold]])</f>
        <v>12597</v>
      </c>
      <c r="W4023">
        <f>SUM(Table1[[#This Row],[Total Sales]]-Table1[[#This Row],[Operating Profit]])</f>
        <v>4787</v>
      </c>
      <c r="X4023">
        <f>SUM(Table1[[#This Row],[Total Sales]]-Table1[[#This Row],[Cost]])</f>
        <v>7810</v>
      </c>
      <c r="Y4023">
        <f>SUM(Table1[[#This Row],[profit/loss]])/SUM(Table1[profit/loss])</f>
        <v>2.3514526115067109E-5</v>
      </c>
    </row>
    <row r="4024" spans="1:25" x14ac:dyDescent="0.3">
      <c r="A4024" t="s">
        <v>24</v>
      </c>
      <c r="B4024" t="s">
        <v>82</v>
      </c>
      <c r="C4024">
        <v>1197831</v>
      </c>
      <c r="D4024" s="9">
        <v>44130</v>
      </c>
      <c r="E4024" s="8" t="str">
        <f>TEXT(Table1[[#This Row],[Invoice Date]],"dd-mm-yyyy")</f>
        <v>26-10-2020</v>
      </c>
      <c r="F4024" s="1" t="str">
        <f t="shared" si="248"/>
        <v>October</v>
      </c>
      <c r="G4024" s="1" t="str">
        <f t="shared" si="249"/>
        <v>2020</v>
      </c>
      <c r="H4024" s="1" t="str">
        <f t="shared" si="250"/>
        <v>Monday</v>
      </c>
      <c r="I4024" s="1" t="str">
        <f t="shared" si="251"/>
        <v>26</v>
      </c>
      <c r="J4024" t="s">
        <v>26</v>
      </c>
      <c r="K4024" t="s">
        <v>27</v>
      </c>
      <c r="L4024" t="s">
        <v>28</v>
      </c>
      <c r="M4024" t="s">
        <v>16</v>
      </c>
      <c r="N4024">
        <v>41</v>
      </c>
      <c r="O4024">
        <v>238</v>
      </c>
      <c r="P4024">
        <v>9758</v>
      </c>
      <c r="Q4024">
        <v>4684</v>
      </c>
      <c r="R4024">
        <v>0.48</v>
      </c>
      <c r="S4024" t="s">
        <v>82</v>
      </c>
      <c r="T4024" t="str">
        <f>IF(Table1[[#This Row],[Units Sold]]&gt; 700,"High Units","low Units")</f>
        <v>low Units</v>
      </c>
      <c r="U4024">
        <f>SUM(Table1[[#This Row],[Operating Profit]])/SUM(Table1[Operating Profit])*100</f>
        <v>1.4102694023428212E-3</v>
      </c>
      <c r="V4024">
        <f>SUM(Table1[[#This Row],[Price per Unit]]*Table1[[#This Row],[Units Sold]])</f>
        <v>9758</v>
      </c>
      <c r="W4024">
        <f>SUM(Table1[[#This Row],[Total Sales]]-Table1[[#This Row],[Operating Profit]])</f>
        <v>5074</v>
      </c>
      <c r="X4024">
        <f>SUM(Table1[[#This Row],[Total Sales]]-Table1[[#This Row],[Cost]])</f>
        <v>4684</v>
      </c>
      <c r="Y4024">
        <f>SUM(Table1[[#This Row],[profit/loss]])/SUM(Table1[profit/loss])</f>
        <v>1.4102694023428211E-5</v>
      </c>
    </row>
    <row r="4025" spans="1:25" x14ac:dyDescent="0.3">
      <c r="A4025" t="s">
        <v>24</v>
      </c>
      <c r="B4025" t="s">
        <v>82</v>
      </c>
      <c r="C4025">
        <v>1197831</v>
      </c>
      <c r="D4025" s="9">
        <v>44131</v>
      </c>
      <c r="E4025" s="8" t="str">
        <f>TEXT(Table1[[#This Row],[Invoice Date]],"dd-mm-yyyy")</f>
        <v>27-10-2020</v>
      </c>
      <c r="F4025" s="1" t="str">
        <f t="shared" si="248"/>
        <v>October</v>
      </c>
      <c r="G4025" s="1" t="str">
        <f t="shared" si="249"/>
        <v>2020</v>
      </c>
      <c r="H4025" s="1" t="str">
        <f t="shared" si="250"/>
        <v>Tuesday</v>
      </c>
      <c r="I4025" s="1" t="str">
        <f t="shared" si="251"/>
        <v>27</v>
      </c>
      <c r="J4025" t="s">
        <v>26</v>
      </c>
      <c r="K4025" t="s">
        <v>27</v>
      </c>
      <c r="L4025" t="s">
        <v>28</v>
      </c>
      <c r="M4025" t="s">
        <v>18</v>
      </c>
      <c r="N4025">
        <v>44</v>
      </c>
      <c r="O4025">
        <v>285</v>
      </c>
      <c r="P4025">
        <v>12540</v>
      </c>
      <c r="Q4025">
        <v>6019</v>
      </c>
      <c r="R4025">
        <v>0.48</v>
      </c>
      <c r="S4025" t="s">
        <v>82</v>
      </c>
      <c r="T4025" t="str">
        <f>IF(Table1[[#This Row],[Units Sold]]&gt; 700,"High Units","low Units")</f>
        <v>low Units</v>
      </c>
      <c r="U4025">
        <f>SUM(Table1[[#This Row],[Operating Profit]])/SUM(Table1[Operating Profit])*100</f>
        <v>1.8122142469473614E-3</v>
      </c>
      <c r="V4025">
        <f>SUM(Table1[[#This Row],[Price per Unit]]*Table1[[#This Row],[Units Sold]])</f>
        <v>12540</v>
      </c>
      <c r="W4025">
        <f>SUM(Table1[[#This Row],[Total Sales]]-Table1[[#This Row],[Operating Profit]])</f>
        <v>6521</v>
      </c>
      <c r="X4025">
        <f>SUM(Table1[[#This Row],[Total Sales]]-Table1[[#This Row],[Cost]])</f>
        <v>6019</v>
      </c>
      <c r="Y4025">
        <f>SUM(Table1[[#This Row],[profit/loss]])/SUM(Table1[profit/loss])</f>
        <v>1.8122142469473614E-5</v>
      </c>
    </row>
    <row r="4026" spans="1:25" x14ac:dyDescent="0.3">
      <c r="A4026" t="s">
        <v>24</v>
      </c>
      <c r="B4026" t="s">
        <v>82</v>
      </c>
      <c r="C4026">
        <v>1197831</v>
      </c>
      <c r="D4026" s="9">
        <v>44132</v>
      </c>
      <c r="E4026" s="8" t="str">
        <f>TEXT(Table1[[#This Row],[Invoice Date]],"dd-mm-yyyy")</f>
        <v>28-10-2020</v>
      </c>
      <c r="F4026" s="1" t="str">
        <f t="shared" si="248"/>
        <v>October</v>
      </c>
      <c r="G4026" s="1" t="str">
        <f t="shared" si="249"/>
        <v>2020</v>
      </c>
      <c r="H4026" s="1" t="str">
        <f t="shared" si="250"/>
        <v>Wednesday</v>
      </c>
      <c r="I4026" s="1" t="str">
        <f t="shared" si="251"/>
        <v>28</v>
      </c>
      <c r="J4026" t="s">
        <v>26</v>
      </c>
      <c r="K4026" t="s">
        <v>27</v>
      </c>
      <c r="L4026" t="s">
        <v>28</v>
      </c>
      <c r="M4026" t="s">
        <v>19</v>
      </c>
      <c r="N4026">
        <v>47</v>
      </c>
      <c r="O4026">
        <v>255</v>
      </c>
      <c r="P4026">
        <v>11985</v>
      </c>
      <c r="Q4026">
        <v>5873</v>
      </c>
      <c r="R4026">
        <v>0.49</v>
      </c>
      <c r="S4026" t="s">
        <v>82</v>
      </c>
      <c r="T4026" t="str">
        <f>IF(Table1[[#This Row],[Units Sold]]&gt; 700,"High Units","low Units")</f>
        <v>low Units</v>
      </c>
      <c r="U4026">
        <f>SUM(Table1[[#This Row],[Operating Profit]])/SUM(Table1[Operating Profit])*100</f>
        <v>1.7682562339793742E-3</v>
      </c>
      <c r="V4026">
        <f>SUM(Table1[[#This Row],[Price per Unit]]*Table1[[#This Row],[Units Sold]])</f>
        <v>11985</v>
      </c>
      <c r="W4026">
        <f>SUM(Table1[[#This Row],[Total Sales]]-Table1[[#This Row],[Operating Profit]])</f>
        <v>6112</v>
      </c>
      <c r="X4026">
        <f>SUM(Table1[[#This Row],[Total Sales]]-Table1[[#This Row],[Cost]])</f>
        <v>5873</v>
      </c>
      <c r="Y4026">
        <f>SUM(Table1[[#This Row],[profit/loss]])/SUM(Table1[profit/loss])</f>
        <v>1.7682562339793743E-5</v>
      </c>
    </row>
    <row r="4027" spans="1:25" x14ac:dyDescent="0.3">
      <c r="A4027" t="s">
        <v>24</v>
      </c>
      <c r="B4027" t="s">
        <v>82</v>
      </c>
      <c r="C4027">
        <v>1197831</v>
      </c>
      <c r="D4027" s="9">
        <v>44133</v>
      </c>
      <c r="E4027" s="8" t="str">
        <f>TEXT(Table1[[#This Row],[Invoice Date]],"dd-mm-yyyy")</f>
        <v>29-10-2020</v>
      </c>
      <c r="F4027" s="1" t="str">
        <f t="shared" si="248"/>
        <v>October</v>
      </c>
      <c r="G4027" s="1" t="str">
        <f t="shared" si="249"/>
        <v>2020</v>
      </c>
      <c r="H4027" s="1" t="str">
        <f t="shared" si="250"/>
        <v>Thursday</v>
      </c>
      <c r="I4027" s="1" t="str">
        <f t="shared" si="251"/>
        <v>29</v>
      </c>
      <c r="J4027" t="s">
        <v>26</v>
      </c>
      <c r="K4027" t="s">
        <v>27</v>
      </c>
      <c r="L4027" t="s">
        <v>28</v>
      </c>
      <c r="M4027" t="s">
        <v>20</v>
      </c>
      <c r="N4027">
        <v>47</v>
      </c>
      <c r="O4027">
        <v>182</v>
      </c>
      <c r="P4027">
        <v>8554</v>
      </c>
      <c r="Q4027">
        <v>4961</v>
      </c>
      <c r="R4027">
        <v>0.57999999999999996</v>
      </c>
      <c r="S4027" t="s">
        <v>82</v>
      </c>
      <c r="T4027" t="str">
        <f>IF(Table1[[#This Row],[Units Sold]]&gt; 700,"High Units","low Units")</f>
        <v>low Units</v>
      </c>
      <c r="U4027">
        <f>SUM(Table1[[#This Row],[Operating Profit]])/SUM(Table1[Operating Profit])*100</f>
        <v>1.4936691940697557E-3</v>
      </c>
      <c r="V4027">
        <f>SUM(Table1[[#This Row],[Price per Unit]]*Table1[[#This Row],[Units Sold]])</f>
        <v>8554</v>
      </c>
      <c r="W4027">
        <f>SUM(Table1[[#This Row],[Total Sales]]-Table1[[#This Row],[Operating Profit]])</f>
        <v>3593</v>
      </c>
      <c r="X4027">
        <f>SUM(Table1[[#This Row],[Total Sales]]-Table1[[#This Row],[Cost]])</f>
        <v>4961</v>
      </c>
      <c r="Y4027">
        <f>SUM(Table1[[#This Row],[profit/loss]])/SUM(Table1[profit/loss])</f>
        <v>1.4936691940697557E-5</v>
      </c>
    </row>
    <row r="4028" spans="1:25" x14ac:dyDescent="0.3">
      <c r="A4028" t="s">
        <v>24</v>
      </c>
      <c r="B4028" t="s">
        <v>82</v>
      </c>
      <c r="C4028">
        <v>1197831</v>
      </c>
      <c r="D4028" s="9">
        <v>44134</v>
      </c>
      <c r="E4028" s="8" t="str">
        <f>TEXT(Table1[[#This Row],[Invoice Date]],"dd-mm-yyyy")</f>
        <v>30-10-2020</v>
      </c>
      <c r="F4028" s="1" t="str">
        <f t="shared" si="248"/>
        <v>October</v>
      </c>
      <c r="G4028" s="1" t="str">
        <f t="shared" si="249"/>
        <v>2020</v>
      </c>
      <c r="H4028" s="1" t="str">
        <f t="shared" si="250"/>
        <v>Friday</v>
      </c>
      <c r="I4028" s="1" t="str">
        <f t="shared" si="251"/>
        <v>30</v>
      </c>
      <c r="J4028" t="s">
        <v>26</v>
      </c>
      <c r="K4028" t="s">
        <v>27</v>
      </c>
      <c r="L4028" t="s">
        <v>28</v>
      </c>
      <c r="M4028" t="s">
        <v>21</v>
      </c>
      <c r="N4028">
        <v>42</v>
      </c>
      <c r="O4028">
        <v>169</v>
      </c>
      <c r="P4028">
        <v>7098</v>
      </c>
      <c r="Q4028">
        <v>3194</v>
      </c>
      <c r="R4028">
        <v>0.45</v>
      </c>
      <c r="S4028" t="s">
        <v>82</v>
      </c>
      <c r="T4028" t="str">
        <f>IF(Table1[[#This Row],[Units Sold]]&gt; 700,"High Units","low Units")</f>
        <v>low Units</v>
      </c>
      <c r="U4028">
        <f>SUM(Table1[[#This Row],[Operating Profit]])/SUM(Table1[Operating Profit])*100</f>
        <v>9.6165680424487E-4</v>
      </c>
      <c r="V4028">
        <f>SUM(Table1[[#This Row],[Price per Unit]]*Table1[[#This Row],[Units Sold]])</f>
        <v>7098</v>
      </c>
      <c r="W4028">
        <f>SUM(Table1[[#This Row],[Total Sales]]-Table1[[#This Row],[Operating Profit]])</f>
        <v>3904</v>
      </c>
      <c r="X4028">
        <f>SUM(Table1[[#This Row],[Total Sales]]-Table1[[#This Row],[Cost]])</f>
        <v>3194</v>
      </c>
      <c r="Y4028">
        <f>SUM(Table1[[#This Row],[profit/loss]])/SUM(Table1[profit/loss])</f>
        <v>9.6165680424486999E-6</v>
      </c>
    </row>
    <row r="4029" spans="1:25" x14ac:dyDescent="0.3">
      <c r="A4029" t="s">
        <v>24</v>
      </c>
      <c r="B4029" t="s">
        <v>82</v>
      </c>
      <c r="C4029">
        <v>1197831</v>
      </c>
      <c r="D4029" s="9">
        <v>44135</v>
      </c>
      <c r="E4029" s="8" t="str">
        <f>TEXT(Table1[[#This Row],[Invoice Date]],"dd-mm-yyyy")</f>
        <v>31-10-2020</v>
      </c>
      <c r="F4029" s="1" t="str">
        <f t="shared" si="248"/>
        <v>October</v>
      </c>
      <c r="G4029" s="1" t="str">
        <f t="shared" si="249"/>
        <v>2020</v>
      </c>
      <c r="H4029" s="1" t="str">
        <f t="shared" si="250"/>
        <v>Saturday</v>
      </c>
      <c r="I4029" s="1" t="str">
        <f t="shared" si="251"/>
        <v>31</v>
      </c>
      <c r="J4029" t="s">
        <v>26</v>
      </c>
      <c r="K4029" t="s">
        <v>27</v>
      </c>
      <c r="L4029" t="s">
        <v>28</v>
      </c>
      <c r="M4029" t="s">
        <v>22</v>
      </c>
      <c r="N4029">
        <v>53</v>
      </c>
      <c r="O4029">
        <v>261</v>
      </c>
      <c r="P4029">
        <v>13833</v>
      </c>
      <c r="Q4029">
        <v>8576</v>
      </c>
      <c r="R4029">
        <v>0.62</v>
      </c>
      <c r="S4029" t="s">
        <v>82</v>
      </c>
      <c r="T4029" t="str">
        <f>IF(Table1[[#This Row],[Units Sold]]&gt; 700,"High Units","low Units")</f>
        <v>low Units</v>
      </c>
      <c r="U4029">
        <f>SUM(Table1[[#This Row],[Operating Profit]])/SUM(Table1[Operating Profit])*100</f>
        <v>2.5820816384483423E-3</v>
      </c>
      <c r="V4029">
        <f>SUM(Table1[[#This Row],[Price per Unit]]*Table1[[#This Row],[Units Sold]])</f>
        <v>13833</v>
      </c>
      <c r="W4029">
        <f>SUM(Table1[[#This Row],[Total Sales]]-Table1[[#This Row],[Operating Profit]])</f>
        <v>5257</v>
      </c>
      <c r="X4029">
        <f>SUM(Table1[[#This Row],[Total Sales]]-Table1[[#This Row],[Cost]])</f>
        <v>8576</v>
      </c>
      <c r="Y4029">
        <f>SUM(Table1[[#This Row],[profit/loss]])/SUM(Table1[profit/loss])</f>
        <v>2.5820816384483422E-5</v>
      </c>
    </row>
    <row r="4030" spans="1:25" x14ac:dyDescent="0.3">
      <c r="A4030" t="s">
        <v>29</v>
      </c>
      <c r="B4030" t="s">
        <v>82</v>
      </c>
      <c r="C4030">
        <v>1128299</v>
      </c>
      <c r="D4030" s="9">
        <v>44136</v>
      </c>
      <c r="E4030" s="8" t="str">
        <f>TEXT(Table1[[#This Row],[Invoice Date]],"dd-mm-yyyy")</f>
        <v>01-11-2020</v>
      </c>
      <c r="F4030" s="1" t="str">
        <f t="shared" si="248"/>
        <v>November</v>
      </c>
      <c r="G4030" s="1" t="str">
        <f t="shared" si="249"/>
        <v>2020</v>
      </c>
      <c r="H4030" s="1" t="str">
        <f t="shared" si="250"/>
        <v>Sunday</v>
      </c>
      <c r="I4030" s="1" t="str">
        <f t="shared" si="251"/>
        <v>01</v>
      </c>
      <c r="J4030" t="s">
        <v>26</v>
      </c>
      <c r="K4030" t="s">
        <v>27</v>
      </c>
      <c r="L4030" t="s">
        <v>28</v>
      </c>
      <c r="M4030" t="s">
        <v>16</v>
      </c>
      <c r="N4030">
        <v>37</v>
      </c>
      <c r="O4030">
        <v>209</v>
      </c>
      <c r="P4030">
        <v>7733</v>
      </c>
      <c r="Q4030">
        <v>3480</v>
      </c>
      <c r="R4030">
        <v>0.45</v>
      </c>
      <c r="S4030" t="s">
        <v>82</v>
      </c>
      <c r="T4030" t="str">
        <f>IF(Table1[[#This Row],[Units Sold]]&gt; 700,"High Units","low Units")</f>
        <v>low Units</v>
      </c>
      <c r="U4030">
        <f>SUM(Table1[[#This Row],[Operating Profit]])/SUM(Table1[Operating Profit])*100</f>
        <v>1.0477663364972284E-3</v>
      </c>
      <c r="V4030">
        <f>SUM(Table1[[#This Row],[Price per Unit]]*Table1[[#This Row],[Units Sold]])</f>
        <v>7733</v>
      </c>
      <c r="W4030">
        <f>SUM(Table1[[#This Row],[Total Sales]]-Table1[[#This Row],[Operating Profit]])</f>
        <v>4253</v>
      </c>
      <c r="X4030">
        <f>SUM(Table1[[#This Row],[Total Sales]]-Table1[[#This Row],[Cost]])</f>
        <v>3480</v>
      </c>
      <c r="Y4030">
        <f>SUM(Table1[[#This Row],[profit/loss]])/SUM(Table1[profit/loss])</f>
        <v>1.0477663364972284E-5</v>
      </c>
    </row>
    <row r="4031" spans="1:25" x14ac:dyDescent="0.3">
      <c r="A4031" t="s">
        <v>29</v>
      </c>
      <c r="B4031" t="s">
        <v>82</v>
      </c>
      <c r="C4031">
        <v>1128299</v>
      </c>
      <c r="D4031" s="9">
        <v>44137</v>
      </c>
      <c r="E4031" s="8" t="str">
        <f>TEXT(Table1[[#This Row],[Invoice Date]],"dd-mm-yyyy")</f>
        <v>02-11-2020</v>
      </c>
      <c r="F4031" s="1" t="str">
        <f t="shared" si="248"/>
        <v>November</v>
      </c>
      <c r="G4031" s="1" t="str">
        <f t="shared" si="249"/>
        <v>2020</v>
      </c>
      <c r="H4031" s="1" t="str">
        <f t="shared" si="250"/>
        <v>Monday</v>
      </c>
      <c r="I4031" s="1" t="str">
        <f t="shared" si="251"/>
        <v>02</v>
      </c>
      <c r="J4031" t="s">
        <v>26</v>
      </c>
      <c r="K4031" t="s">
        <v>27</v>
      </c>
      <c r="L4031" t="s">
        <v>28</v>
      </c>
      <c r="M4031" t="s">
        <v>18</v>
      </c>
      <c r="N4031">
        <v>49</v>
      </c>
      <c r="O4031">
        <v>194</v>
      </c>
      <c r="P4031">
        <v>9506</v>
      </c>
      <c r="Q4031">
        <v>2947</v>
      </c>
      <c r="R4031">
        <v>0.31</v>
      </c>
      <c r="S4031" t="s">
        <v>82</v>
      </c>
      <c r="T4031" t="str">
        <f>IF(Table1[[#This Row],[Units Sold]]&gt; 700,"High Units","low Units")</f>
        <v>low Units</v>
      </c>
      <c r="U4031">
        <f>SUM(Table1[[#This Row],[Operating Profit]])/SUM(Table1[Operating Profit])*100</f>
        <v>8.8728948093601506E-4</v>
      </c>
      <c r="V4031">
        <f>SUM(Table1[[#This Row],[Price per Unit]]*Table1[[#This Row],[Units Sold]])</f>
        <v>9506</v>
      </c>
      <c r="W4031">
        <f>SUM(Table1[[#This Row],[Total Sales]]-Table1[[#This Row],[Operating Profit]])</f>
        <v>6559</v>
      </c>
      <c r="X4031">
        <f>SUM(Table1[[#This Row],[Total Sales]]-Table1[[#This Row],[Cost]])</f>
        <v>2947</v>
      </c>
      <c r="Y4031">
        <f>SUM(Table1[[#This Row],[profit/loss]])/SUM(Table1[profit/loss])</f>
        <v>8.8728948093601503E-6</v>
      </c>
    </row>
    <row r="4032" spans="1:25" x14ac:dyDescent="0.3">
      <c r="A4032" t="s">
        <v>29</v>
      </c>
      <c r="B4032" t="s">
        <v>82</v>
      </c>
      <c r="C4032">
        <v>1128299</v>
      </c>
      <c r="D4032" s="9">
        <v>44138</v>
      </c>
      <c r="E4032" s="8" t="str">
        <f>TEXT(Table1[[#This Row],[Invoice Date]],"dd-mm-yyyy")</f>
        <v>03-11-2020</v>
      </c>
      <c r="F4032" s="1" t="str">
        <f t="shared" si="248"/>
        <v>November</v>
      </c>
      <c r="G4032" s="1" t="str">
        <f t="shared" si="249"/>
        <v>2020</v>
      </c>
      <c r="H4032" s="1" t="str">
        <f t="shared" si="250"/>
        <v>Tuesday</v>
      </c>
      <c r="I4032" s="1" t="str">
        <f t="shared" si="251"/>
        <v>03</v>
      </c>
      <c r="J4032" t="s">
        <v>26</v>
      </c>
      <c r="K4032" t="s">
        <v>27</v>
      </c>
      <c r="L4032" t="s">
        <v>28</v>
      </c>
      <c r="M4032" t="s">
        <v>19</v>
      </c>
      <c r="N4032">
        <v>46</v>
      </c>
      <c r="O4032">
        <v>217</v>
      </c>
      <c r="P4032">
        <v>9982</v>
      </c>
      <c r="Q4032">
        <v>4492</v>
      </c>
      <c r="R4032">
        <v>0.45</v>
      </c>
      <c r="S4032" t="s">
        <v>82</v>
      </c>
      <c r="T4032" t="str">
        <f>IF(Table1[[#This Row],[Units Sold]]&gt; 700,"High Units","low Units")</f>
        <v>low Units</v>
      </c>
      <c r="U4032">
        <f>SUM(Table1[[#This Row],[Operating Profit]])/SUM(Table1[Operating Profit])*100</f>
        <v>1.3524616044671119E-3</v>
      </c>
      <c r="V4032">
        <f>SUM(Table1[[#This Row],[Price per Unit]]*Table1[[#This Row],[Units Sold]])</f>
        <v>9982</v>
      </c>
      <c r="W4032">
        <f>SUM(Table1[[#This Row],[Total Sales]]-Table1[[#This Row],[Operating Profit]])</f>
        <v>5490</v>
      </c>
      <c r="X4032">
        <f>SUM(Table1[[#This Row],[Total Sales]]-Table1[[#This Row],[Cost]])</f>
        <v>4492</v>
      </c>
      <c r="Y4032">
        <f>SUM(Table1[[#This Row],[profit/loss]])/SUM(Table1[profit/loss])</f>
        <v>1.352461604467112E-5</v>
      </c>
    </row>
    <row r="4033" spans="1:25" x14ac:dyDescent="0.3">
      <c r="A4033" t="s">
        <v>29</v>
      </c>
      <c r="B4033" t="s">
        <v>82</v>
      </c>
      <c r="C4033">
        <v>1128299</v>
      </c>
      <c r="D4033" s="9">
        <v>44139</v>
      </c>
      <c r="E4033" s="8" t="str">
        <f>TEXT(Table1[[#This Row],[Invoice Date]],"dd-mm-yyyy")</f>
        <v>04-11-2020</v>
      </c>
      <c r="F4033" s="1" t="str">
        <f t="shared" si="248"/>
        <v>November</v>
      </c>
      <c r="G4033" s="1" t="str">
        <f t="shared" si="249"/>
        <v>2020</v>
      </c>
      <c r="H4033" s="1" t="str">
        <f t="shared" si="250"/>
        <v>Wednesday</v>
      </c>
      <c r="I4033" s="1" t="str">
        <f t="shared" si="251"/>
        <v>04</v>
      </c>
      <c r="J4033" t="s">
        <v>26</v>
      </c>
      <c r="K4033" t="s">
        <v>27</v>
      </c>
      <c r="L4033" t="s">
        <v>28</v>
      </c>
      <c r="M4033" t="s">
        <v>20</v>
      </c>
      <c r="N4033">
        <v>48</v>
      </c>
      <c r="O4033">
        <v>175</v>
      </c>
      <c r="P4033">
        <v>8400</v>
      </c>
      <c r="Q4033">
        <v>3360</v>
      </c>
      <c r="R4033">
        <v>0.4</v>
      </c>
      <c r="S4033" t="s">
        <v>82</v>
      </c>
      <c r="T4033" t="str">
        <f>IF(Table1[[#This Row],[Units Sold]]&gt; 700,"High Units","low Units")</f>
        <v>low Units</v>
      </c>
      <c r="U4033">
        <f>SUM(Table1[[#This Row],[Operating Profit]])/SUM(Table1[Operating Profit])*100</f>
        <v>1.0116364628249101E-3</v>
      </c>
      <c r="V4033">
        <f>SUM(Table1[[#This Row],[Price per Unit]]*Table1[[#This Row],[Units Sold]])</f>
        <v>8400</v>
      </c>
      <c r="W4033">
        <f>SUM(Table1[[#This Row],[Total Sales]]-Table1[[#This Row],[Operating Profit]])</f>
        <v>5040</v>
      </c>
      <c r="X4033">
        <f>SUM(Table1[[#This Row],[Total Sales]]-Table1[[#This Row],[Cost]])</f>
        <v>3360</v>
      </c>
      <c r="Y4033">
        <f>SUM(Table1[[#This Row],[profit/loss]])/SUM(Table1[profit/loss])</f>
        <v>1.0116364628249101E-5</v>
      </c>
    </row>
    <row r="4034" spans="1:25" x14ac:dyDescent="0.3">
      <c r="A4034" t="s">
        <v>29</v>
      </c>
      <c r="B4034" t="s">
        <v>82</v>
      </c>
      <c r="C4034">
        <v>1128299</v>
      </c>
      <c r="D4034" s="9">
        <v>44140</v>
      </c>
      <c r="E4034" s="8" t="str">
        <f>TEXT(Table1[[#This Row],[Invoice Date]],"dd-mm-yyyy")</f>
        <v>05-11-2020</v>
      </c>
      <c r="F4034" s="1" t="str">
        <f t="shared" si="248"/>
        <v>November</v>
      </c>
      <c r="G4034" s="1" t="str">
        <f t="shared" si="249"/>
        <v>2020</v>
      </c>
      <c r="H4034" s="1" t="str">
        <f t="shared" si="250"/>
        <v>Thursday</v>
      </c>
      <c r="I4034" s="1" t="str">
        <f t="shared" si="251"/>
        <v>05</v>
      </c>
      <c r="J4034" t="s">
        <v>30</v>
      </c>
      <c r="K4034" t="s">
        <v>31</v>
      </c>
      <c r="L4034" t="s">
        <v>32</v>
      </c>
      <c r="M4034" t="s">
        <v>21</v>
      </c>
      <c r="N4034">
        <v>51</v>
      </c>
      <c r="O4034">
        <v>161</v>
      </c>
      <c r="P4034">
        <v>8211</v>
      </c>
      <c r="Q4034">
        <v>5173</v>
      </c>
      <c r="R4034">
        <v>0.63</v>
      </c>
      <c r="S4034" t="s">
        <v>82</v>
      </c>
      <c r="T4034" t="str">
        <f>IF(Table1[[#This Row],[Units Sold]]&gt; 700,"High Units","low Units")</f>
        <v>low Units</v>
      </c>
      <c r="U4034">
        <f>SUM(Table1[[#This Row],[Operating Profit]])/SUM(Table1[Operating Profit])*100</f>
        <v>1.5574986375575179E-3</v>
      </c>
      <c r="V4034">
        <f>SUM(Table1[[#This Row],[Price per Unit]]*Table1[[#This Row],[Units Sold]])</f>
        <v>8211</v>
      </c>
      <c r="W4034">
        <f>SUM(Table1[[#This Row],[Total Sales]]-Table1[[#This Row],[Operating Profit]])</f>
        <v>3038</v>
      </c>
      <c r="X4034">
        <f>SUM(Table1[[#This Row],[Total Sales]]-Table1[[#This Row],[Cost]])</f>
        <v>5173</v>
      </c>
      <c r="Y4034">
        <f>SUM(Table1[[#This Row],[profit/loss]])/SUM(Table1[profit/loss])</f>
        <v>1.5574986375575179E-5</v>
      </c>
    </row>
    <row r="4035" spans="1:25" x14ac:dyDescent="0.3">
      <c r="A4035" t="s">
        <v>29</v>
      </c>
      <c r="B4035" t="s">
        <v>82</v>
      </c>
      <c r="C4035">
        <v>1128299</v>
      </c>
      <c r="D4035" s="9">
        <v>44141</v>
      </c>
      <c r="E4035" s="8" t="str">
        <f>TEXT(Table1[[#This Row],[Invoice Date]],"dd-mm-yyyy")</f>
        <v>06-11-2020</v>
      </c>
      <c r="F4035" s="1" t="str">
        <f t="shared" ref="F4035:F4098" si="252">TEXT(D4035,"mmmm")</f>
        <v>November</v>
      </c>
      <c r="G4035" s="1" t="str">
        <f t="shared" ref="G4035:G4098" si="253">TEXT(D4035,"YYYY")</f>
        <v>2020</v>
      </c>
      <c r="H4035" s="1" t="str">
        <f t="shared" ref="H4035:H4098" si="254">TEXT(D4035,"dddd")</f>
        <v>Friday</v>
      </c>
      <c r="I4035" s="1" t="str">
        <f t="shared" ref="I4035:I4098" si="255">TEXT(D4035,"dd")</f>
        <v>06</v>
      </c>
      <c r="J4035" t="s">
        <v>30</v>
      </c>
      <c r="K4035" t="s">
        <v>31</v>
      </c>
      <c r="L4035" t="s">
        <v>32</v>
      </c>
      <c r="M4035" t="s">
        <v>22</v>
      </c>
      <c r="N4035">
        <v>49</v>
      </c>
      <c r="O4035">
        <v>233</v>
      </c>
      <c r="P4035">
        <v>11417</v>
      </c>
      <c r="Q4035">
        <v>2854</v>
      </c>
      <c r="R4035">
        <v>0.25</v>
      </c>
      <c r="S4035" t="s">
        <v>82</v>
      </c>
      <c r="T4035" t="str">
        <f>IF(Table1[[#This Row],[Units Sold]]&gt; 700,"High Units","low Units")</f>
        <v>low Units</v>
      </c>
      <c r="U4035">
        <f>SUM(Table1[[#This Row],[Operating Profit]])/SUM(Table1[Operating Profit])*100</f>
        <v>8.5928882883996827E-4</v>
      </c>
      <c r="V4035">
        <f>SUM(Table1[[#This Row],[Price per Unit]]*Table1[[#This Row],[Units Sold]])</f>
        <v>11417</v>
      </c>
      <c r="W4035">
        <f>SUM(Table1[[#This Row],[Total Sales]]-Table1[[#This Row],[Operating Profit]])</f>
        <v>8563</v>
      </c>
      <c r="X4035">
        <f>SUM(Table1[[#This Row],[Total Sales]]-Table1[[#This Row],[Cost]])</f>
        <v>2854</v>
      </c>
      <c r="Y4035">
        <f>SUM(Table1[[#This Row],[profit/loss]])/SUM(Table1[profit/loss])</f>
        <v>8.5928882883996829E-6</v>
      </c>
    </row>
    <row r="4036" spans="1:25" x14ac:dyDescent="0.3">
      <c r="A4036" t="s">
        <v>29</v>
      </c>
      <c r="B4036" t="s">
        <v>82</v>
      </c>
      <c r="C4036">
        <v>1128299</v>
      </c>
      <c r="D4036" s="9">
        <v>44142</v>
      </c>
      <c r="E4036" s="8" t="str">
        <f>TEXT(Table1[[#This Row],[Invoice Date]],"dd-mm-yyyy")</f>
        <v>07-11-2020</v>
      </c>
      <c r="F4036" s="1" t="str">
        <f t="shared" si="252"/>
        <v>November</v>
      </c>
      <c r="G4036" s="1" t="str">
        <f t="shared" si="253"/>
        <v>2020</v>
      </c>
      <c r="H4036" s="1" t="str">
        <f t="shared" si="254"/>
        <v>Saturday</v>
      </c>
      <c r="I4036" s="1" t="str">
        <f t="shared" si="255"/>
        <v>07</v>
      </c>
      <c r="J4036" t="s">
        <v>30</v>
      </c>
      <c r="K4036" t="s">
        <v>31</v>
      </c>
      <c r="L4036" t="s">
        <v>32</v>
      </c>
      <c r="M4036" t="s">
        <v>16</v>
      </c>
      <c r="N4036">
        <v>37</v>
      </c>
      <c r="O4036">
        <v>223</v>
      </c>
      <c r="P4036">
        <v>8251</v>
      </c>
      <c r="Q4036">
        <v>4126</v>
      </c>
      <c r="R4036">
        <v>0.5</v>
      </c>
      <c r="S4036" t="s">
        <v>82</v>
      </c>
      <c r="T4036" t="str">
        <f>IF(Table1[[#This Row],[Units Sold]]&gt; 700,"High Units","low Units")</f>
        <v>low Units</v>
      </c>
      <c r="U4036">
        <f>SUM(Table1[[#This Row],[Operating Profit]])/SUM(Table1[Operating Profit])*100</f>
        <v>1.2422654897665416E-3</v>
      </c>
      <c r="V4036">
        <f>SUM(Table1[[#This Row],[Price per Unit]]*Table1[[#This Row],[Units Sold]])</f>
        <v>8251</v>
      </c>
      <c r="W4036">
        <f>SUM(Table1[[#This Row],[Total Sales]]-Table1[[#This Row],[Operating Profit]])</f>
        <v>4125</v>
      </c>
      <c r="X4036">
        <f>SUM(Table1[[#This Row],[Total Sales]]-Table1[[#This Row],[Cost]])</f>
        <v>4126</v>
      </c>
      <c r="Y4036">
        <f>SUM(Table1[[#This Row],[profit/loss]])/SUM(Table1[profit/loss])</f>
        <v>1.2422654897665415E-5</v>
      </c>
    </row>
    <row r="4037" spans="1:25" x14ac:dyDescent="0.3">
      <c r="A4037" t="s">
        <v>29</v>
      </c>
      <c r="B4037" t="s">
        <v>82</v>
      </c>
      <c r="C4037">
        <v>1128299</v>
      </c>
      <c r="D4037" s="9">
        <v>44143</v>
      </c>
      <c r="E4037" s="8" t="str">
        <f>TEXT(Table1[[#This Row],[Invoice Date]],"dd-mm-yyyy")</f>
        <v>08-11-2020</v>
      </c>
      <c r="F4037" s="1" t="str">
        <f t="shared" si="252"/>
        <v>November</v>
      </c>
      <c r="G4037" s="1" t="str">
        <f t="shared" si="253"/>
        <v>2020</v>
      </c>
      <c r="H4037" s="1" t="str">
        <f t="shared" si="254"/>
        <v>Sunday</v>
      </c>
      <c r="I4037" s="1" t="str">
        <f t="shared" si="255"/>
        <v>08</v>
      </c>
      <c r="J4037" t="s">
        <v>30</v>
      </c>
      <c r="K4037" t="s">
        <v>31</v>
      </c>
      <c r="L4037" t="s">
        <v>32</v>
      </c>
      <c r="M4037" t="s">
        <v>18</v>
      </c>
      <c r="N4037">
        <v>49</v>
      </c>
      <c r="O4037">
        <v>210</v>
      </c>
      <c r="P4037">
        <v>10290</v>
      </c>
      <c r="Q4037">
        <v>3190</v>
      </c>
      <c r="R4037">
        <v>0.31</v>
      </c>
      <c r="S4037" t="s">
        <v>82</v>
      </c>
      <c r="T4037" t="str">
        <f>IF(Table1[[#This Row],[Units Sold]]&gt; 700,"High Units","low Units")</f>
        <v>low Units</v>
      </c>
      <c r="U4037">
        <f>SUM(Table1[[#This Row],[Operating Profit]])/SUM(Table1[Operating Profit])*100</f>
        <v>9.6045247512245926E-4</v>
      </c>
      <c r="V4037">
        <f>SUM(Table1[[#This Row],[Price per Unit]]*Table1[[#This Row],[Units Sold]])</f>
        <v>10290</v>
      </c>
      <c r="W4037">
        <f>SUM(Table1[[#This Row],[Total Sales]]-Table1[[#This Row],[Operating Profit]])</f>
        <v>7100</v>
      </c>
      <c r="X4037">
        <f>SUM(Table1[[#This Row],[Total Sales]]-Table1[[#This Row],[Cost]])</f>
        <v>3190</v>
      </c>
      <c r="Y4037">
        <f>SUM(Table1[[#This Row],[profit/loss]])/SUM(Table1[profit/loss])</f>
        <v>9.6045247512245931E-6</v>
      </c>
    </row>
    <row r="4038" spans="1:25" x14ac:dyDescent="0.3">
      <c r="A4038" t="s">
        <v>29</v>
      </c>
      <c r="B4038" t="s">
        <v>82</v>
      </c>
      <c r="C4038">
        <v>1128299</v>
      </c>
      <c r="D4038" s="9">
        <v>44144</v>
      </c>
      <c r="E4038" s="8" t="str">
        <f>TEXT(Table1[[#This Row],[Invoice Date]],"dd-mm-yyyy")</f>
        <v>09-11-2020</v>
      </c>
      <c r="F4038" s="1" t="str">
        <f t="shared" si="252"/>
        <v>November</v>
      </c>
      <c r="G4038" s="1" t="str">
        <f t="shared" si="253"/>
        <v>2020</v>
      </c>
      <c r="H4038" s="1" t="str">
        <f t="shared" si="254"/>
        <v>Monday</v>
      </c>
      <c r="I4038" s="1" t="str">
        <f t="shared" si="255"/>
        <v>09</v>
      </c>
      <c r="J4038" t="s">
        <v>30</v>
      </c>
      <c r="K4038" t="s">
        <v>31</v>
      </c>
      <c r="L4038" t="s">
        <v>32</v>
      </c>
      <c r="M4038" t="s">
        <v>19</v>
      </c>
      <c r="N4038">
        <v>49</v>
      </c>
      <c r="O4038">
        <v>196</v>
      </c>
      <c r="P4038">
        <v>9604</v>
      </c>
      <c r="Q4038">
        <v>4706</v>
      </c>
      <c r="R4038">
        <v>0.49</v>
      </c>
      <c r="S4038" t="s">
        <v>82</v>
      </c>
      <c r="T4038" t="str">
        <f>IF(Table1[[#This Row],[Units Sold]]&gt; 700,"High Units","low Units")</f>
        <v>low Units</v>
      </c>
      <c r="U4038">
        <f>SUM(Table1[[#This Row],[Operating Profit]])/SUM(Table1[Operating Profit])*100</f>
        <v>1.4168932125160796E-3</v>
      </c>
      <c r="V4038">
        <f>SUM(Table1[[#This Row],[Price per Unit]]*Table1[[#This Row],[Units Sold]])</f>
        <v>9604</v>
      </c>
      <c r="W4038">
        <f>SUM(Table1[[#This Row],[Total Sales]]-Table1[[#This Row],[Operating Profit]])</f>
        <v>4898</v>
      </c>
      <c r="X4038">
        <f>SUM(Table1[[#This Row],[Total Sales]]-Table1[[#This Row],[Cost]])</f>
        <v>4706</v>
      </c>
      <c r="Y4038">
        <f>SUM(Table1[[#This Row],[profit/loss]])/SUM(Table1[profit/loss])</f>
        <v>1.4168932125160795E-5</v>
      </c>
    </row>
    <row r="4039" spans="1:25" x14ac:dyDescent="0.3">
      <c r="A4039" t="s">
        <v>29</v>
      </c>
      <c r="B4039" t="s">
        <v>82</v>
      </c>
      <c r="C4039">
        <v>1128299</v>
      </c>
      <c r="D4039" s="9">
        <v>44145</v>
      </c>
      <c r="E4039" s="8" t="str">
        <f>TEXT(Table1[[#This Row],[Invoice Date]],"dd-mm-yyyy")</f>
        <v>10-11-2020</v>
      </c>
      <c r="F4039" s="1" t="str">
        <f t="shared" si="252"/>
        <v>November</v>
      </c>
      <c r="G4039" s="1" t="str">
        <f t="shared" si="253"/>
        <v>2020</v>
      </c>
      <c r="H4039" s="1" t="str">
        <f t="shared" si="254"/>
        <v>Tuesday</v>
      </c>
      <c r="I4039" s="1" t="str">
        <f t="shared" si="255"/>
        <v>10</v>
      </c>
      <c r="J4039" t="s">
        <v>30</v>
      </c>
      <c r="K4039" t="s">
        <v>31</v>
      </c>
      <c r="L4039" t="s">
        <v>32</v>
      </c>
      <c r="M4039" t="s">
        <v>20</v>
      </c>
      <c r="N4039">
        <v>47</v>
      </c>
      <c r="O4039">
        <v>150</v>
      </c>
      <c r="P4039">
        <v>7050</v>
      </c>
      <c r="Q4039">
        <v>2961</v>
      </c>
      <c r="R4039">
        <v>0.42</v>
      </c>
      <c r="S4039" t="s">
        <v>82</v>
      </c>
      <c r="T4039" t="str">
        <f>IF(Table1[[#This Row],[Units Sold]]&gt; 700,"High Units","low Units")</f>
        <v>low Units</v>
      </c>
      <c r="U4039">
        <f>SUM(Table1[[#This Row],[Operating Profit]])/SUM(Table1[Operating Profit])*100</f>
        <v>8.9150463286445203E-4</v>
      </c>
      <c r="V4039">
        <f>SUM(Table1[[#This Row],[Price per Unit]]*Table1[[#This Row],[Units Sold]])</f>
        <v>7050</v>
      </c>
      <c r="W4039">
        <f>SUM(Table1[[#This Row],[Total Sales]]-Table1[[#This Row],[Operating Profit]])</f>
        <v>4089</v>
      </c>
      <c r="X4039">
        <f>SUM(Table1[[#This Row],[Total Sales]]-Table1[[#This Row],[Cost]])</f>
        <v>2961</v>
      </c>
      <c r="Y4039">
        <f>SUM(Table1[[#This Row],[profit/loss]])/SUM(Table1[profit/loss])</f>
        <v>8.9150463286445206E-6</v>
      </c>
    </row>
    <row r="4040" spans="1:25" x14ac:dyDescent="0.3">
      <c r="A4040" t="s">
        <v>29</v>
      </c>
      <c r="B4040" t="s">
        <v>82</v>
      </c>
      <c r="C4040">
        <v>1128299</v>
      </c>
      <c r="D4040" s="9">
        <v>44146</v>
      </c>
      <c r="E4040" s="8" t="str">
        <f>TEXT(Table1[[#This Row],[Invoice Date]],"dd-mm-yyyy")</f>
        <v>11-11-2020</v>
      </c>
      <c r="F4040" s="1" t="str">
        <f t="shared" si="252"/>
        <v>November</v>
      </c>
      <c r="G4040" s="1" t="str">
        <f t="shared" si="253"/>
        <v>2020</v>
      </c>
      <c r="H4040" s="1" t="str">
        <f t="shared" si="254"/>
        <v>Wednesday</v>
      </c>
      <c r="I4040" s="1" t="str">
        <f t="shared" si="255"/>
        <v>11</v>
      </c>
      <c r="J4040" t="s">
        <v>30</v>
      </c>
      <c r="K4040" t="s">
        <v>31</v>
      </c>
      <c r="L4040" t="s">
        <v>32</v>
      </c>
      <c r="M4040" t="s">
        <v>21</v>
      </c>
      <c r="N4040">
        <v>50</v>
      </c>
      <c r="O4040">
        <v>140</v>
      </c>
      <c r="P4040">
        <v>7000</v>
      </c>
      <c r="Q4040">
        <v>4270</v>
      </c>
      <c r="R4040">
        <v>0.61</v>
      </c>
      <c r="S4040" t="s">
        <v>82</v>
      </c>
      <c r="T4040" t="str">
        <f>IF(Table1[[#This Row],[Units Sold]]&gt; 700,"High Units","low Units")</f>
        <v>low Units</v>
      </c>
      <c r="U4040">
        <f>SUM(Table1[[#This Row],[Operating Profit]])/SUM(Table1[Operating Profit])*100</f>
        <v>1.2856213381733234E-3</v>
      </c>
      <c r="V4040">
        <f>SUM(Table1[[#This Row],[Price per Unit]]*Table1[[#This Row],[Units Sold]])</f>
        <v>7000</v>
      </c>
      <c r="W4040">
        <f>SUM(Table1[[#This Row],[Total Sales]]-Table1[[#This Row],[Operating Profit]])</f>
        <v>2730</v>
      </c>
      <c r="X4040">
        <f>SUM(Table1[[#This Row],[Total Sales]]-Table1[[#This Row],[Cost]])</f>
        <v>4270</v>
      </c>
      <c r="Y4040">
        <f>SUM(Table1[[#This Row],[profit/loss]])/SUM(Table1[profit/loss])</f>
        <v>1.2856213381733234E-5</v>
      </c>
    </row>
    <row r="4041" spans="1:25" x14ac:dyDescent="0.3">
      <c r="A4041" t="s">
        <v>29</v>
      </c>
      <c r="B4041" t="s">
        <v>82</v>
      </c>
      <c r="C4041">
        <v>1128299</v>
      </c>
      <c r="D4041" s="9">
        <v>44147</v>
      </c>
      <c r="E4041" s="8" t="str">
        <f>TEXT(Table1[[#This Row],[Invoice Date]],"dd-mm-yyyy")</f>
        <v>12-11-2020</v>
      </c>
      <c r="F4041" s="1" t="str">
        <f t="shared" si="252"/>
        <v>November</v>
      </c>
      <c r="G4041" s="1" t="str">
        <f t="shared" si="253"/>
        <v>2020</v>
      </c>
      <c r="H4041" s="1" t="str">
        <f t="shared" si="254"/>
        <v>Thursday</v>
      </c>
      <c r="I4041" s="1" t="str">
        <f t="shared" si="255"/>
        <v>12</v>
      </c>
      <c r="J4041" t="s">
        <v>30</v>
      </c>
      <c r="K4041" t="s">
        <v>31</v>
      </c>
      <c r="L4041" t="s">
        <v>32</v>
      </c>
      <c r="M4041" t="s">
        <v>22</v>
      </c>
      <c r="N4041">
        <v>46</v>
      </c>
      <c r="O4041">
        <v>182</v>
      </c>
      <c r="P4041">
        <v>8372</v>
      </c>
      <c r="Q4041">
        <v>2344</v>
      </c>
      <c r="R4041">
        <v>0.28000000000000003</v>
      </c>
      <c r="S4041" t="s">
        <v>82</v>
      </c>
      <c r="T4041" t="str">
        <f>IF(Table1[[#This Row],[Units Sold]]&gt; 700,"High Units","low Units")</f>
        <v>low Units</v>
      </c>
      <c r="U4041">
        <f>SUM(Table1[[#This Row],[Operating Profit]])/SUM(Table1[Operating Profit])*100</f>
        <v>7.0573686573261591E-4</v>
      </c>
      <c r="V4041">
        <f>SUM(Table1[[#This Row],[Price per Unit]]*Table1[[#This Row],[Units Sold]])</f>
        <v>8372</v>
      </c>
      <c r="W4041">
        <f>SUM(Table1[[#This Row],[Total Sales]]-Table1[[#This Row],[Operating Profit]])</f>
        <v>6028</v>
      </c>
      <c r="X4041">
        <f>SUM(Table1[[#This Row],[Total Sales]]-Table1[[#This Row],[Cost]])</f>
        <v>2344</v>
      </c>
      <c r="Y4041">
        <f>SUM(Table1[[#This Row],[profit/loss]])/SUM(Table1[profit/loss])</f>
        <v>7.057368657326159E-6</v>
      </c>
    </row>
    <row r="4042" spans="1:25" x14ac:dyDescent="0.3">
      <c r="A4042" t="s">
        <v>29</v>
      </c>
      <c r="B4042" t="s">
        <v>82</v>
      </c>
      <c r="C4042">
        <v>1128299</v>
      </c>
      <c r="D4042" s="9">
        <v>44148</v>
      </c>
      <c r="E4042" s="8" t="str">
        <f>TEXT(Table1[[#This Row],[Invoice Date]],"dd-mm-yyyy")</f>
        <v>13-11-2020</v>
      </c>
      <c r="F4042" s="1" t="str">
        <f t="shared" si="252"/>
        <v>November</v>
      </c>
      <c r="G4042" s="1" t="str">
        <f t="shared" si="253"/>
        <v>2020</v>
      </c>
      <c r="H4042" s="1" t="str">
        <f t="shared" si="254"/>
        <v>Friday</v>
      </c>
      <c r="I4042" s="1" t="str">
        <f t="shared" si="255"/>
        <v>13</v>
      </c>
      <c r="J4042" t="s">
        <v>30</v>
      </c>
      <c r="K4042" t="s">
        <v>31</v>
      </c>
      <c r="L4042" t="s">
        <v>32</v>
      </c>
      <c r="M4042" t="s">
        <v>16</v>
      </c>
      <c r="N4042">
        <v>49</v>
      </c>
      <c r="O4042">
        <v>230</v>
      </c>
      <c r="P4042">
        <v>11270</v>
      </c>
      <c r="Q4042">
        <v>5072</v>
      </c>
      <c r="R4042">
        <v>0.45</v>
      </c>
      <c r="S4042" t="s">
        <v>82</v>
      </c>
      <c r="T4042" t="str">
        <f>IF(Table1[[#This Row],[Units Sold]]&gt; 700,"High Units","low Units")</f>
        <v>low Units</v>
      </c>
      <c r="U4042">
        <f>SUM(Table1[[#This Row],[Operating Profit]])/SUM(Table1[Operating Profit])*100</f>
        <v>1.52708932721665E-3</v>
      </c>
      <c r="V4042">
        <f>SUM(Table1[[#This Row],[Price per Unit]]*Table1[[#This Row],[Units Sold]])</f>
        <v>11270</v>
      </c>
      <c r="W4042">
        <f>SUM(Table1[[#This Row],[Total Sales]]-Table1[[#This Row],[Operating Profit]])</f>
        <v>6198</v>
      </c>
      <c r="X4042">
        <f>SUM(Table1[[#This Row],[Total Sales]]-Table1[[#This Row],[Cost]])</f>
        <v>5072</v>
      </c>
      <c r="Y4042">
        <f>SUM(Table1[[#This Row],[profit/loss]])/SUM(Table1[profit/loss])</f>
        <v>1.5270893272166499E-5</v>
      </c>
    </row>
    <row r="4043" spans="1:25" x14ac:dyDescent="0.3">
      <c r="A4043" t="s">
        <v>29</v>
      </c>
      <c r="B4043" t="s">
        <v>82</v>
      </c>
      <c r="C4043">
        <v>1128299</v>
      </c>
      <c r="D4043" s="9">
        <v>44149</v>
      </c>
      <c r="E4043" s="8" t="str">
        <f>TEXT(Table1[[#This Row],[Invoice Date]],"dd-mm-yyyy")</f>
        <v>14-11-2020</v>
      </c>
      <c r="F4043" s="1" t="str">
        <f t="shared" si="252"/>
        <v>November</v>
      </c>
      <c r="G4043" s="1" t="str">
        <f t="shared" si="253"/>
        <v>2020</v>
      </c>
      <c r="H4043" s="1" t="str">
        <f t="shared" si="254"/>
        <v>Saturday</v>
      </c>
      <c r="I4043" s="1" t="str">
        <f t="shared" si="255"/>
        <v>14</v>
      </c>
      <c r="J4043" t="s">
        <v>30</v>
      </c>
      <c r="K4043" t="s">
        <v>31</v>
      </c>
      <c r="L4043" t="s">
        <v>32</v>
      </c>
      <c r="M4043" t="s">
        <v>18</v>
      </c>
      <c r="N4043">
        <v>58</v>
      </c>
      <c r="O4043">
        <v>175</v>
      </c>
      <c r="P4043">
        <v>10150</v>
      </c>
      <c r="Q4043">
        <v>3045</v>
      </c>
      <c r="R4043">
        <v>0.3</v>
      </c>
      <c r="S4043" t="s">
        <v>82</v>
      </c>
      <c r="T4043" t="str">
        <f>IF(Table1[[#This Row],[Units Sold]]&gt; 700,"High Units","low Units")</f>
        <v>low Units</v>
      </c>
      <c r="U4043">
        <f>SUM(Table1[[#This Row],[Operating Profit]])/SUM(Table1[Operating Profit])*100</f>
        <v>9.167955444350748E-4</v>
      </c>
      <c r="V4043">
        <f>SUM(Table1[[#This Row],[Price per Unit]]*Table1[[#This Row],[Units Sold]])</f>
        <v>10150</v>
      </c>
      <c r="W4043">
        <f>SUM(Table1[[#This Row],[Total Sales]]-Table1[[#This Row],[Operating Profit]])</f>
        <v>7105</v>
      </c>
      <c r="X4043">
        <f>SUM(Table1[[#This Row],[Total Sales]]-Table1[[#This Row],[Cost]])</f>
        <v>3045</v>
      </c>
      <c r="Y4043">
        <f>SUM(Table1[[#This Row],[profit/loss]])/SUM(Table1[profit/loss])</f>
        <v>9.1679554443507478E-6</v>
      </c>
    </row>
    <row r="4044" spans="1:25" x14ac:dyDescent="0.3">
      <c r="A4044" t="s">
        <v>29</v>
      </c>
      <c r="B4044" t="s">
        <v>82</v>
      </c>
      <c r="C4044">
        <v>1128299</v>
      </c>
      <c r="D4044" s="9">
        <v>44150</v>
      </c>
      <c r="E4044" s="8" t="str">
        <f>TEXT(Table1[[#This Row],[Invoice Date]],"dd-mm-yyyy")</f>
        <v>15-11-2020</v>
      </c>
      <c r="F4044" s="1" t="str">
        <f t="shared" si="252"/>
        <v>November</v>
      </c>
      <c r="G4044" s="1" t="str">
        <f t="shared" si="253"/>
        <v>2020</v>
      </c>
      <c r="H4044" s="1" t="str">
        <f t="shared" si="254"/>
        <v>Sunday</v>
      </c>
      <c r="I4044" s="1" t="str">
        <f t="shared" si="255"/>
        <v>15</v>
      </c>
      <c r="J4044" t="s">
        <v>30</v>
      </c>
      <c r="K4044" t="s">
        <v>31</v>
      </c>
      <c r="L4044" t="s">
        <v>32</v>
      </c>
      <c r="M4044" t="s">
        <v>19</v>
      </c>
      <c r="N4044">
        <v>55</v>
      </c>
      <c r="O4044">
        <v>203</v>
      </c>
      <c r="P4044">
        <v>11165</v>
      </c>
      <c r="Q4044">
        <v>5248</v>
      </c>
      <c r="R4044">
        <v>0.47</v>
      </c>
      <c r="S4044" t="s">
        <v>82</v>
      </c>
      <c r="T4044" t="str">
        <f>IF(Table1[[#This Row],[Units Sold]]&gt; 700,"High Units","low Units")</f>
        <v>low Units</v>
      </c>
      <c r="U4044">
        <f>SUM(Table1[[#This Row],[Operating Profit]])/SUM(Table1[Operating Profit])*100</f>
        <v>1.5800798086027168E-3</v>
      </c>
      <c r="V4044">
        <f>SUM(Table1[[#This Row],[Price per Unit]]*Table1[[#This Row],[Units Sold]])</f>
        <v>11165</v>
      </c>
      <c r="W4044">
        <f>SUM(Table1[[#This Row],[Total Sales]]-Table1[[#This Row],[Operating Profit]])</f>
        <v>5917</v>
      </c>
      <c r="X4044">
        <f>SUM(Table1[[#This Row],[Total Sales]]-Table1[[#This Row],[Cost]])</f>
        <v>5248</v>
      </c>
      <c r="Y4044">
        <f>SUM(Table1[[#This Row],[profit/loss]])/SUM(Table1[profit/loss])</f>
        <v>1.5800798086027167E-5</v>
      </c>
    </row>
    <row r="4045" spans="1:25" x14ac:dyDescent="0.3">
      <c r="A4045" t="s">
        <v>29</v>
      </c>
      <c r="B4045" t="s">
        <v>82</v>
      </c>
      <c r="C4045">
        <v>1128299</v>
      </c>
      <c r="D4045" s="9">
        <v>44187</v>
      </c>
      <c r="E4045" s="8" t="str">
        <f>TEXT(Table1[[#This Row],[Invoice Date]],"dd-mm-yyyy")</f>
        <v>22-12-2020</v>
      </c>
      <c r="F4045" s="1" t="str">
        <f t="shared" si="252"/>
        <v>December</v>
      </c>
      <c r="G4045" s="1" t="str">
        <f t="shared" si="253"/>
        <v>2020</v>
      </c>
      <c r="H4045" s="1" t="str">
        <f t="shared" si="254"/>
        <v>Tuesday</v>
      </c>
      <c r="I4045" s="1" t="str">
        <f t="shared" si="255"/>
        <v>22</v>
      </c>
      <c r="J4045" t="s">
        <v>30</v>
      </c>
      <c r="K4045" t="s">
        <v>31</v>
      </c>
      <c r="L4045" t="s">
        <v>32</v>
      </c>
      <c r="M4045" t="s">
        <v>20</v>
      </c>
      <c r="N4045">
        <v>58</v>
      </c>
      <c r="O4045">
        <v>174</v>
      </c>
      <c r="P4045">
        <v>10092</v>
      </c>
      <c r="Q4045">
        <v>4340</v>
      </c>
      <c r="R4045">
        <v>0.43</v>
      </c>
      <c r="S4045" t="s">
        <v>82</v>
      </c>
      <c r="T4045" t="str">
        <f>IF(Table1[[#This Row],[Units Sold]]&gt; 700,"High Units","low Units")</f>
        <v>low Units</v>
      </c>
      <c r="U4045">
        <f>SUM(Table1[[#This Row],[Operating Profit]])/SUM(Table1[Operating Profit])*100</f>
        <v>1.3066970978155088E-3</v>
      </c>
      <c r="V4045">
        <f>SUM(Table1[[#This Row],[Price per Unit]]*Table1[[#This Row],[Units Sold]])</f>
        <v>10092</v>
      </c>
      <c r="W4045">
        <f>SUM(Table1[[#This Row],[Total Sales]]-Table1[[#This Row],[Operating Profit]])</f>
        <v>5752</v>
      </c>
      <c r="X4045">
        <f>SUM(Table1[[#This Row],[Total Sales]]-Table1[[#This Row],[Cost]])</f>
        <v>4340</v>
      </c>
      <c r="Y4045">
        <f>SUM(Table1[[#This Row],[profit/loss]])/SUM(Table1[profit/loss])</f>
        <v>1.3066970978155089E-5</v>
      </c>
    </row>
    <row r="4046" spans="1:25" x14ac:dyDescent="0.3">
      <c r="A4046" t="s">
        <v>29</v>
      </c>
      <c r="B4046" t="s">
        <v>82</v>
      </c>
      <c r="C4046">
        <v>1128299</v>
      </c>
      <c r="D4046" s="9">
        <v>44188</v>
      </c>
      <c r="E4046" s="8" t="str">
        <f>TEXT(Table1[[#This Row],[Invoice Date]],"dd-mm-yyyy")</f>
        <v>23-12-2020</v>
      </c>
      <c r="F4046" s="1" t="str">
        <f t="shared" si="252"/>
        <v>December</v>
      </c>
      <c r="G4046" s="1" t="str">
        <f t="shared" si="253"/>
        <v>2020</v>
      </c>
      <c r="H4046" s="1" t="str">
        <f t="shared" si="254"/>
        <v>Wednesday</v>
      </c>
      <c r="I4046" s="1" t="str">
        <f t="shared" si="255"/>
        <v>23</v>
      </c>
      <c r="J4046" t="s">
        <v>30</v>
      </c>
      <c r="K4046" t="s">
        <v>31</v>
      </c>
      <c r="L4046" t="s">
        <v>32</v>
      </c>
      <c r="M4046" t="s">
        <v>21</v>
      </c>
      <c r="N4046">
        <v>62</v>
      </c>
      <c r="O4046">
        <v>145</v>
      </c>
      <c r="P4046">
        <v>8990</v>
      </c>
      <c r="Q4046">
        <v>5664</v>
      </c>
      <c r="R4046">
        <v>0.63</v>
      </c>
      <c r="S4046" t="s">
        <v>82</v>
      </c>
      <c r="T4046" t="str">
        <f>IF(Table1[[#This Row],[Units Sold]]&gt; 700,"High Units","low Units")</f>
        <v>low Units</v>
      </c>
      <c r="U4046">
        <f>SUM(Table1[[#This Row],[Operating Profit]])/SUM(Table1[Operating Profit])*100</f>
        <v>1.7053300373334201E-3</v>
      </c>
      <c r="V4046">
        <f>SUM(Table1[[#This Row],[Price per Unit]]*Table1[[#This Row],[Units Sold]])</f>
        <v>8990</v>
      </c>
      <c r="W4046">
        <f>SUM(Table1[[#This Row],[Total Sales]]-Table1[[#This Row],[Operating Profit]])</f>
        <v>3326</v>
      </c>
      <c r="X4046">
        <f>SUM(Table1[[#This Row],[Total Sales]]-Table1[[#This Row],[Cost]])</f>
        <v>5664</v>
      </c>
      <c r="Y4046">
        <f>SUM(Table1[[#This Row],[profit/loss]])/SUM(Table1[profit/loss])</f>
        <v>1.7053300373334201E-5</v>
      </c>
    </row>
    <row r="4047" spans="1:25" x14ac:dyDescent="0.3">
      <c r="A4047" t="s">
        <v>29</v>
      </c>
      <c r="B4047" t="s">
        <v>82</v>
      </c>
      <c r="C4047">
        <v>1128299</v>
      </c>
      <c r="D4047" s="9">
        <v>44189</v>
      </c>
      <c r="E4047" s="8" t="str">
        <f>TEXT(Table1[[#This Row],[Invoice Date]],"dd-mm-yyyy")</f>
        <v>24-12-2020</v>
      </c>
      <c r="F4047" s="1" t="str">
        <f t="shared" si="252"/>
        <v>December</v>
      </c>
      <c r="G4047" s="1" t="str">
        <f t="shared" si="253"/>
        <v>2020</v>
      </c>
      <c r="H4047" s="1" t="str">
        <f t="shared" si="254"/>
        <v>Thursday</v>
      </c>
      <c r="I4047" s="1" t="str">
        <f t="shared" si="255"/>
        <v>24</v>
      </c>
      <c r="J4047" t="s">
        <v>30</v>
      </c>
      <c r="K4047" t="s">
        <v>31</v>
      </c>
      <c r="L4047" t="s">
        <v>32</v>
      </c>
      <c r="M4047" t="s">
        <v>22</v>
      </c>
      <c r="N4047">
        <v>54</v>
      </c>
      <c r="O4047">
        <v>210</v>
      </c>
      <c r="P4047">
        <v>11340</v>
      </c>
      <c r="Q4047">
        <v>3062</v>
      </c>
      <c r="R4047">
        <v>0.27</v>
      </c>
      <c r="S4047" t="s">
        <v>82</v>
      </c>
      <c r="T4047" t="str">
        <f>IF(Table1[[#This Row],[Units Sold]]&gt; 700,"High Units","low Units")</f>
        <v>low Units</v>
      </c>
      <c r="U4047">
        <f>SUM(Table1[[#This Row],[Operating Profit]])/SUM(Table1[Operating Profit])*100</f>
        <v>9.2191394320531995E-4</v>
      </c>
      <c r="V4047">
        <f>SUM(Table1[[#This Row],[Price per Unit]]*Table1[[#This Row],[Units Sold]])</f>
        <v>11340</v>
      </c>
      <c r="W4047">
        <f>SUM(Table1[[#This Row],[Total Sales]]-Table1[[#This Row],[Operating Profit]])</f>
        <v>8278</v>
      </c>
      <c r="X4047">
        <f>SUM(Table1[[#This Row],[Total Sales]]-Table1[[#This Row],[Cost]])</f>
        <v>3062</v>
      </c>
      <c r="Y4047">
        <f>SUM(Table1[[#This Row],[profit/loss]])/SUM(Table1[profit/loss])</f>
        <v>9.2191394320531999E-6</v>
      </c>
    </row>
    <row r="4048" spans="1:25" x14ac:dyDescent="0.3">
      <c r="A4048" t="s">
        <v>29</v>
      </c>
      <c r="B4048" t="s">
        <v>82</v>
      </c>
      <c r="C4048">
        <v>1128299</v>
      </c>
      <c r="D4048" s="9">
        <v>44190</v>
      </c>
      <c r="E4048" s="8" t="str">
        <f>TEXT(Table1[[#This Row],[Invoice Date]],"dd-mm-yyyy")</f>
        <v>25-12-2020</v>
      </c>
      <c r="F4048" s="1" t="str">
        <f t="shared" si="252"/>
        <v>December</v>
      </c>
      <c r="G4048" s="1" t="str">
        <f t="shared" si="253"/>
        <v>2020</v>
      </c>
      <c r="H4048" s="1" t="str">
        <f t="shared" si="254"/>
        <v>Friday</v>
      </c>
      <c r="I4048" s="1" t="str">
        <f t="shared" si="255"/>
        <v>25</v>
      </c>
      <c r="J4048" t="s">
        <v>30</v>
      </c>
      <c r="K4048" t="s">
        <v>31</v>
      </c>
      <c r="L4048" t="s">
        <v>32</v>
      </c>
      <c r="M4048" t="s">
        <v>16</v>
      </c>
      <c r="N4048">
        <v>56</v>
      </c>
      <c r="O4048">
        <v>228</v>
      </c>
      <c r="P4048">
        <v>12768</v>
      </c>
      <c r="Q4048">
        <v>6001</v>
      </c>
      <c r="R4048">
        <v>0.47</v>
      </c>
      <c r="S4048" t="s">
        <v>82</v>
      </c>
      <c r="T4048" t="str">
        <f>IF(Table1[[#This Row],[Units Sold]]&gt; 700,"High Units","low Units")</f>
        <v>low Units</v>
      </c>
      <c r="U4048">
        <f>SUM(Table1[[#This Row],[Operating Profit]])/SUM(Table1[Operating Profit])*100</f>
        <v>1.8067947658965138E-3</v>
      </c>
      <c r="V4048">
        <f>SUM(Table1[[#This Row],[Price per Unit]]*Table1[[#This Row],[Units Sold]])</f>
        <v>12768</v>
      </c>
      <c r="W4048">
        <f>SUM(Table1[[#This Row],[Total Sales]]-Table1[[#This Row],[Operating Profit]])</f>
        <v>6767</v>
      </c>
      <c r="X4048">
        <f>SUM(Table1[[#This Row],[Total Sales]]-Table1[[#This Row],[Cost]])</f>
        <v>6001</v>
      </c>
      <c r="Y4048">
        <f>SUM(Table1[[#This Row],[profit/loss]])/SUM(Table1[profit/loss])</f>
        <v>1.8067947658965137E-5</v>
      </c>
    </row>
    <row r="4049" spans="1:25" x14ac:dyDescent="0.3">
      <c r="A4049" t="s">
        <v>29</v>
      </c>
      <c r="B4049" t="s">
        <v>82</v>
      </c>
      <c r="C4049">
        <v>1128299</v>
      </c>
      <c r="D4049" s="9">
        <v>44191</v>
      </c>
      <c r="E4049" s="8" t="str">
        <f>TEXT(Table1[[#This Row],[Invoice Date]],"dd-mm-yyyy")</f>
        <v>26-12-2020</v>
      </c>
      <c r="F4049" s="1" t="str">
        <f t="shared" si="252"/>
        <v>December</v>
      </c>
      <c r="G4049" s="1" t="str">
        <f t="shared" si="253"/>
        <v>2020</v>
      </c>
      <c r="H4049" s="1" t="str">
        <f t="shared" si="254"/>
        <v>Saturday</v>
      </c>
      <c r="I4049" s="1" t="str">
        <f t="shared" si="255"/>
        <v>26</v>
      </c>
      <c r="J4049" t="s">
        <v>30</v>
      </c>
      <c r="K4049" t="s">
        <v>31</v>
      </c>
      <c r="L4049" t="s">
        <v>32</v>
      </c>
      <c r="M4049" t="s">
        <v>18</v>
      </c>
      <c r="N4049">
        <v>62</v>
      </c>
      <c r="O4049">
        <v>203</v>
      </c>
      <c r="P4049">
        <v>12586</v>
      </c>
      <c r="Q4049">
        <v>3776</v>
      </c>
      <c r="R4049">
        <v>0.3</v>
      </c>
      <c r="S4049" t="s">
        <v>82</v>
      </c>
      <c r="T4049" t="str">
        <f>IF(Table1[[#This Row],[Units Sold]]&gt; 700,"High Units","low Units")</f>
        <v>low Units</v>
      </c>
      <c r="U4049">
        <f>SUM(Table1[[#This Row],[Operating Profit]])/SUM(Table1[Operating Profit])*100</f>
        <v>1.1368866915556133E-3</v>
      </c>
      <c r="V4049">
        <f>SUM(Table1[[#This Row],[Price per Unit]]*Table1[[#This Row],[Units Sold]])</f>
        <v>12586</v>
      </c>
      <c r="W4049">
        <f>SUM(Table1[[#This Row],[Total Sales]]-Table1[[#This Row],[Operating Profit]])</f>
        <v>8810</v>
      </c>
      <c r="X4049">
        <f>SUM(Table1[[#This Row],[Total Sales]]-Table1[[#This Row],[Cost]])</f>
        <v>3776</v>
      </c>
      <c r="Y4049">
        <f>SUM(Table1[[#This Row],[profit/loss]])/SUM(Table1[profit/loss])</f>
        <v>1.1368866915556133E-5</v>
      </c>
    </row>
    <row r="4050" spans="1:25" x14ac:dyDescent="0.3">
      <c r="A4050" t="s">
        <v>29</v>
      </c>
      <c r="B4050" t="s">
        <v>82</v>
      </c>
      <c r="C4050">
        <v>1128299</v>
      </c>
      <c r="D4050" s="9">
        <v>44192</v>
      </c>
      <c r="E4050" s="8" t="str">
        <f>TEXT(Table1[[#This Row],[Invoice Date]],"dd-mm-yyyy")</f>
        <v>27-12-2020</v>
      </c>
      <c r="F4050" s="1" t="str">
        <f t="shared" si="252"/>
        <v>December</v>
      </c>
      <c r="G4050" s="1" t="str">
        <f t="shared" si="253"/>
        <v>2020</v>
      </c>
      <c r="H4050" s="1" t="str">
        <f t="shared" si="254"/>
        <v>Sunday</v>
      </c>
      <c r="I4050" s="1" t="str">
        <f t="shared" si="255"/>
        <v>27</v>
      </c>
      <c r="J4050" t="s">
        <v>30</v>
      </c>
      <c r="K4050" t="s">
        <v>31</v>
      </c>
      <c r="L4050" t="s">
        <v>32</v>
      </c>
      <c r="M4050" t="s">
        <v>19</v>
      </c>
      <c r="N4050">
        <v>64</v>
      </c>
      <c r="O4050">
        <v>210</v>
      </c>
      <c r="P4050">
        <v>13440</v>
      </c>
      <c r="Q4050">
        <v>6720</v>
      </c>
      <c r="R4050">
        <v>0.5</v>
      </c>
      <c r="S4050" t="s">
        <v>82</v>
      </c>
      <c r="T4050" t="str">
        <f>IF(Table1[[#This Row],[Units Sold]]&gt; 700,"High Units","low Units")</f>
        <v>low Units</v>
      </c>
      <c r="U4050">
        <f>SUM(Table1[[#This Row],[Operating Profit]])/SUM(Table1[Operating Profit])*100</f>
        <v>2.0232729256498203E-3</v>
      </c>
      <c r="V4050">
        <f>SUM(Table1[[#This Row],[Price per Unit]]*Table1[[#This Row],[Units Sold]])</f>
        <v>13440</v>
      </c>
      <c r="W4050">
        <f>SUM(Table1[[#This Row],[Total Sales]]-Table1[[#This Row],[Operating Profit]])</f>
        <v>6720</v>
      </c>
      <c r="X4050">
        <f>SUM(Table1[[#This Row],[Total Sales]]-Table1[[#This Row],[Cost]])</f>
        <v>6720</v>
      </c>
      <c r="Y4050">
        <f>SUM(Table1[[#This Row],[profit/loss]])/SUM(Table1[profit/loss])</f>
        <v>2.0232729256498202E-5</v>
      </c>
    </row>
    <row r="4051" spans="1:25" x14ac:dyDescent="0.3">
      <c r="A4051" t="s">
        <v>29</v>
      </c>
      <c r="B4051" t="s">
        <v>82</v>
      </c>
      <c r="C4051">
        <v>1128299</v>
      </c>
      <c r="D4051" s="9">
        <v>44193</v>
      </c>
      <c r="E4051" s="8" t="str">
        <f>TEXT(Table1[[#This Row],[Invoice Date]],"dd-mm-yyyy")</f>
        <v>28-12-2020</v>
      </c>
      <c r="F4051" s="1" t="str">
        <f t="shared" si="252"/>
        <v>December</v>
      </c>
      <c r="G4051" s="1" t="str">
        <f t="shared" si="253"/>
        <v>2020</v>
      </c>
      <c r="H4051" s="1" t="str">
        <f t="shared" si="254"/>
        <v>Monday</v>
      </c>
      <c r="I4051" s="1" t="str">
        <f t="shared" si="255"/>
        <v>28</v>
      </c>
      <c r="J4051" t="s">
        <v>30</v>
      </c>
      <c r="K4051" t="s">
        <v>31</v>
      </c>
      <c r="L4051" t="s">
        <v>32</v>
      </c>
      <c r="M4051" t="s">
        <v>20</v>
      </c>
      <c r="N4051">
        <v>54</v>
      </c>
      <c r="O4051">
        <v>188</v>
      </c>
      <c r="P4051">
        <v>10152</v>
      </c>
      <c r="Q4051">
        <v>4162</v>
      </c>
      <c r="R4051">
        <v>0.41</v>
      </c>
      <c r="S4051" t="s">
        <v>82</v>
      </c>
      <c r="T4051" t="str">
        <f>IF(Table1[[#This Row],[Units Sold]]&gt; 700,"High Units","low Units")</f>
        <v>low Units</v>
      </c>
      <c r="U4051">
        <f>SUM(Table1[[#This Row],[Operating Profit]])/SUM(Table1[Operating Profit])*100</f>
        <v>1.2531044518682369E-3</v>
      </c>
      <c r="V4051">
        <f>SUM(Table1[[#This Row],[Price per Unit]]*Table1[[#This Row],[Units Sold]])</f>
        <v>10152</v>
      </c>
      <c r="W4051">
        <f>SUM(Table1[[#This Row],[Total Sales]]-Table1[[#This Row],[Operating Profit]])</f>
        <v>5990</v>
      </c>
      <c r="X4051">
        <f>SUM(Table1[[#This Row],[Total Sales]]-Table1[[#This Row],[Cost]])</f>
        <v>4162</v>
      </c>
      <c r="Y4051">
        <f>SUM(Table1[[#This Row],[profit/loss]])/SUM(Table1[profit/loss])</f>
        <v>1.253104451868237E-5</v>
      </c>
    </row>
    <row r="4052" spans="1:25" x14ac:dyDescent="0.3">
      <c r="A4052" t="s">
        <v>29</v>
      </c>
      <c r="B4052" t="s">
        <v>82</v>
      </c>
      <c r="C4052">
        <v>1128299</v>
      </c>
      <c r="D4052" s="9">
        <v>44194</v>
      </c>
      <c r="E4052" s="8" t="str">
        <f>TEXT(Table1[[#This Row],[Invoice Date]],"dd-mm-yyyy")</f>
        <v>29-12-2020</v>
      </c>
      <c r="F4052" s="1" t="str">
        <f t="shared" si="252"/>
        <v>December</v>
      </c>
      <c r="G4052" s="1" t="str">
        <f t="shared" si="253"/>
        <v>2020</v>
      </c>
      <c r="H4052" s="1" t="str">
        <f t="shared" si="254"/>
        <v>Tuesday</v>
      </c>
      <c r="I4052" s="1" t="str">
        <f t="shared" si="255"/>
        <v>29</v>
      </c>
      <c r="J4052" t="s">
        <v>30</v>
      </c>
      <c r="K4052" t="s">
        <v>31</v>
      </c>
      <c r="L4052" t="s">
        <v>32</v>
      </c>
      <c r="M4052" t="s">
        <v>21</v>
      </c>
      <c r="N4052">
        <v>59</v>
      </c>
      <c r="O4052">
        <v>152</v>
      </c>
      <c r="P4052">
        <v>8968</v>
      </c>
      <c r="Q4052">
        <v>5829</v>
      </c>
      <c r="R4052">
        <v>0.65</v>
      </c>
      <c r="S4052" t="s">
        <v>82</v>
      </c>
      <c r="T4052" t="str">
        <f>IF(Table1[[#This Row],[Units Sold]]&gt; 700,"High Units","low Units")</f>
        <v>low Units</v>
      </c>
      <c r="U4052">
        <f>SUM(Table1[[#This Row],[Operating Profit]])/SUM(Table1[Operating Profit])*100</f>
        <v>1.7550086136328576E-3</v>
      </c>
      <c r="V4052">
        <f>SUM(Table1[[#This Row],[Price per Unit]]*Table1[[#This Row],[Units Sold]])</f>
        <v>8968</v>
      </c>
      <c r="W4052">
        <f>SUM(Table1[[#This Row],[Total Sales]]-Table1[[#This Row],[Operating Profit]])</f>
        <v>3139</v>
      </c>
      <c r="X4052">
        <f>SUM(Table1[[#This Row],[Total Sales]]-Table1[[#This Row],[Cost]])</f>
        <v>5829</v>
      </c>
      <c r="Y4052">
        <f>SUM(Table1[[#This Row],[profit/loss]])/SUM(Table1[profit/loss])</f>
        <v>1.7550086136328576E-5</v>
      </c>
    </row>
    <row r="4053" spans="1:25" x14ac:dyDescent="0.3">
      <c r="A4053" t="s">
        <v>29</v>
      </c>
      <c r="B4053" t="s">
        <v>82</v>
      </c>
      <c r="C4053">
        <v>1128299</v>
      </c>
      <c r="D4053" s="9">
        <v>44195</v>
      </c>
      <c r="E4053" s="8" t="str">
        <f>TEXT(Table1[[#This Row],[Invoice Date]],"dd-mm-yyyy")</f>
        <v>30-12-2020</v>
      </c>
      <c r="F4053" s="1" t="str">
        <f t="shared" si="252"/>
        <v>December</v>
      </c>
      <c r="G4053" s="1" t="str">
        <f t="shared" si="253"/>
        <v>2020</v>
      </c>
      <c r="H4053" s="1" t="str">
        <f t="shared" si="254"/>
        <v>Wednesday</v>
      </c>
      <c r="I4053" s="1" t="str">
        <f t="shared" si="255"/>
        <v>30</v>
      </c>
      <c r="J4053" t="s">
        <v>30</v>
      </c>
      <c r="K4053" t="s">
        <v>31</v>
      </c>
      <c r="L4053" t="s">
        <v>32</v>
      </c>
      <c r="M4053" t="s">
        <v>22</v>
      </c>
      <c r="N4053">
        <v>72</v>
      </c>
      <c r="O4053">
        <v>203</v>
      </c>
      <c r="P4053">
        <v>14616</v>
      </c>
      <c r="Q4053">
        <v>3946</v>
      </c>
      <c r="R4053">
        <v>0.27</v>
      </c>
      <c r="S4053" t="s">
        <v>82</v>
      </c>
      <c r="T4053" t="str">
        <f>IF(Table1[[#This Row],[Units Sold]]&gt; 700,"High Units","low Units")</f>
        <v>low Units</v>
      </c>
      <c r="U4053">
        <f>SUM(Table1[[#This Row],[Operating Profit]])/SUM(Table1[Operating Profit])*100</f>
        <v>1.1880706792580641E-3</v>
      </c>
      <c r="V4053">
        <f>SUM(Table1[[#This Row],[Price per Unit]]*Table1[[#This Row],[Units Sold]])</f>
        <v>14616</v>
      </c>
      <c r="W4053">
        <f>SUM(Table1[[#This Row],[Total Sales]]-Table1[[#This Row],[Operating Profit]])</f>
        <v>10670</v>
      </c>
      <c r="X4053">
        <f>SUM(Table1[[#This Row],[Total Sales]]-Table1[[#This Row],[Cost]])</f>
        <v>3946</v>
      </c>
      <c r="Y4053">
        <f>SUM(Table1[[#This Row],[profit/loss]])/SUM(Table1[profit/loss])</f>
        <v>1.1880706792580641E-5</v>
      </c>
    </row>
    <row r="4054" spans="1:25" x14ac:dyDescent="0.3">
      <c r="A4054" t="s">
        <v>29</v>
      </c>
      <c r="B4054" t="s">
        <v>82</v>
      </c>
      <c r="C4054">
        <v>1128299</v>
      </c>
      <c r="D4054" s="9">
        <v>44196</v>
      </c>
      <c r="E4054" s="8" t="str">
        <f>TEXT(Table1[[#This Row],[Invoice Date]],"dd-mm-yyyy")</f>
        <v>31-12-2020</v>
      </c>
      <c r="F4054" s="1" t="str">
        <f t="shared" si="252"/>
        <v>December</v>
      </c>
      <c r="G4054" s="1" t="str">
        <f t="shared" si="253"/>
        <v>2020</v>
      </c>
      <c r="H4054" s="1" t="str">
        <f t="shared" si="254"/>
        <v>Thursday</v>
      </c>
      <c r="I4054" s="1" t="str">
        <f t="shared" si="255"/>
        <v>31</v>
      </c>
      <c r="J4054" t="s">
        <v>30</v>
      </c>
      <c r="K4054" t="s">
        <v>31</v>
      </c>
      <c r="L4054" t="s">
        <v>32</v>
      </c>
      <c r="M4054" t="s">
        <v>16</v>
      </c>
      <c r="N4054">
        <v>56</v>
      </c>
      <c r="O4054">
        <v>252</v>
      </c>
      <c r="P4054">
        <v>14112</v>
      </c>
      <c r="Q4054">
        <v>7056</v>
      </c>
      <c r="R4054">
        <v>0.5</v>
      </c>
      <c r="S4054" t="s">
        <v>82</v>
      </c>
      <c r="T4054" t="str">
        <f>IF(Table1[[#This Row],[Units Sold]]&gt; 700,"High Units","low Units")</f>
        <v>low Units</v>
      </c>
      <c r="U4054">
        <f>SUM(Table1[[#This Row],[Operating Profit]])/SUM(Table1[Operating Profit])*100</f>
        <v>2.1244365719323114E-3</v>
      </c>
      <c r="V4054">
        <f>SUM(Table1[[#This Row],[Price per Unit]]*Table1[[#This Row],[Units Sold]])</f>
        <v>14112</v>
      </c>
      <c r="W4054">
        <f>SUM(Table1[[#This Row],[Total Sales]]-Table1[[#This Row],[Operating Profit]])</f>
        <v>7056</v>
      </c>
      <c r="X4054">
        <f>SUM(Table1[[#This Row],[Total Sales]]-Table1[[#This Row],[Cost]])</f>
        <v>7056</v>
      </c>
      <c r="Y4054">
        <f>SUM(Table1[[#This Row],[profit/loss]])/SUM(Table1[profit/loss])</f>
        <v>2.1244365719323114E-5</v>
      </c>
    </row>
    <row r="4055" spans="1:25" x14ac:dyDescent="0.3">
      <c r="A4055" t="s">
        <v>29</v>
      </c>
      <c r="B4055" t="s">
        <v>82</v>
      </c>
      <c r="C4055">
        <v>1128299</v>
      </c>
      <c r="D4055" s="9">
        <v>44197</v>
      </c>
      <c r="E4055" s="8" t="str">
        <f>TEXT(Table1[[#This Row],[Invoice Date]],"dd-mm-yyyy")</f>
        <v>01-01-2021</v>
      </c>
      <c r="F4055" s="1" t="str">
        <f t="shared" si="252"/>
        <v>January</v>
      </c>
      <c r="G4055" s="1" t="str">
        <f t="shared" si="253"/>
        <v>2021</v>
      </c>
      <c r="H4055" s="1" t="str">
        <f t="shared" si="254"/>
        <v>Friday</v>
      </c>
      <c r="I4055" s="1" t="str">
        <f t="shared" si="255"/>
        <v>01</v>
      </c>
      <c r="J4055" t="s">
        <v>30</v>
      </c>
      <c r="K4055" t="s">
        <v>31</v>
      </c>
      <c r="L4055" t="s">
        <v>32</v>
      </c>
      <c r="M4055" t="s">
        <v>18</v>
      </c>
      <c r="N4055">
        <v>64</v>
      </c>
      <c r="O4055">
        <v>225</v>
      </c>
      <c r="P4055">
        <v>14400</v>
      </c>
      <c r="Q4055">
        <v>5184</v>
      </c>
      <c r="R4055">
        <v>0.36</v>
      </c>
      <c r="S4055" t="s">
        <v>82</v>
      </c>
      <c r="T4055" t="str">
        <f>IF(Table1[[#This Row],[Units Sold]]&gt; 700,"High Units","low Units")</f>
        <v>low Units</v>
      </c>
      <c r="U4055">
        <f>SUM(Table1[[#This Row],[Operating Profit]])/SUM(Table1[Operating Profit])*100</f>
        <v>1.5608105426441472E-3</v>
      </c>
      <c r="V4055">
        <f>SUM(Table1[[#This Row],[Price per Unit]]*Table1[[#This Row],[Units Sold]])</f>
        <v>14400</v>
      </c>
      <c r="W4055">
        <f>SUM(Table1[[#This Row],[Total Sales]]-Table1[[#This Row],[Operating Profit]])</f>
        <v>9216</v>
      </c>
      <c r="X4055">
        <f>SUM(Table1[[#This Row],[Total Sales]]-Table1[[#This Row],[Cost]])</f>
        <v>5184</v>
      </c>
      <c r="Y4055">
        <f>SUM(Table1[[#This Row],[profit/loss]])/SUM(Table1[profit/loss])</f>
        <v>1.5608105426441472E-5</v>
      </c>
    </row>
    <row r="4056" spans="1:25" x14ac:dyDescent="0.3">
      <c r="A4056" t="s">
        <v>29</v>
      </c>
      <c r="B4056" t="s">
        <v>82</v>
      </c>
      <c r="C4056">
        <v>1128299</v>
      </c>
      <c r="D4056" s="9">
        <v>44198</v>
      </c>
      <c r="E4056" s="8" t="str">
        <f>TEXT(Table1[[#This Row],[Invoice Date]],"dd-mm-yyyy")</f>
        <v>02-01-2021</v>
      </c>
      <c r="F4056" s="1" t="str">
        <f t="shared" si="252"/>
        <v>January</v>
      </c>
      <c r="G4056" s="1" t="str">
        <f t="shared" si="253"/>
        <v>2021</v>
      </c>
      <c r="H4056" s="1" t="str">
        <f t="shared" si="254"/>
        <v>Saturday</v>
      </c>
      <c r="I4056" s="1" t="str">
        <f t="shared" si="255"/>
        <v>02</v>
      </c>
      <c r="J4056" t="s">
        <v>30</v>
      </c>
      <c r="K4056" t="s">
        <v>31</v>
      </c>
      <c r="L4056" t="s">
        <v>32</v>
      </c>
      <c r="M4056" t="s">
        <v>19</v>
      </c>
      <c r="N4056">
        <v>60</v>
      </c>
      <c r="O4056">
        <v>218</v>
      </c>
      <c r="P4056">
        <v>13080</v>
      </c>
      <c r="Q4056">
        <v>6671</v>
      </c>
      <c r="R4056">
        <v>0.51</v>
      </c>
      <c r="S4056" t="s">
        <v>82</v>
      </c>
      <c r="T4056" t="str">
        <f>IF(Table1[[#This Row],[Units Sold]]&gt; 700,"High Units","low Units")</f>
        <v>low Units</v>
      </c>
      <c r="U4056">
        <f>SUM(Table1[[#This Row],[Operating Profit]])/SUM(Table1[Operating Profit])*100</f>
        <v>2.0085198939002904E-3</v>
      </c>
      <c r="V4056">
        <f>SUM(Table1[[#This Row],[Price per Unit]]*Table1[[#This Row],[Units Sold]])</f>
        <v>13080</v>
      </c>
      <c r="W4056">
        <f>SUM(Table1[[#This Row],[Total Sales]]-Table1[[#This Row],[Operating Profit]])</f>
        <v>6409</v>
      </c>
      <c r="X4056">
        <f>SUM(Table1[[#This Row],[Total Sales]]-Table1[[#This Row],[Cost]])</f>
        <v>6671</v>
      </c>
      <c r="Y4056">
        <f>SUM(Table1[[#This Row],[profit/loss]])/SUM(Table1[profit/loss])</f>
        <v>2.0085198939002904E-5</v>
      </c>
    </row>
    <row r="4057" spans="1:25" x14ac:dyDescent="0.3">
      <c r="A4057" t="s">
        <v>29</v>
      </c>
      <c r="B4057" t="s">
        <v>82</v>
      </c>
      <c r="C4057">
        <v>1128299</v>
      </c>
      <c r="D4057" s="9">
        <v>44199</v>
      </c>
      <c r="E4057" s="8" t="str">
        <f>TEXT(Table1[[#This Row],[Invoice Date]],"dd-mm-yyyy")</f>
        <v>03-01-2021</v>
      </c>
      <c r="F4057" s="1" t="str">
        <f t="shared" si="252"/>
        <v>January</v>
      </c>
      <c r="G4057" s="1" t="str">
        <f t="shared" si="253"/>
        <v>2021</v>
      </c>
      <c r="H4057" s="1" t="str">
        <f t="shared" si="254"/>
        <v>Sunday</v>
      </c>
      <c r="I4057" s="1" t="str">
        <f t="shared" si="255"/>
        <v>03</v>
      </c>
      <c r="J4057" t="s">
        <v>30</v>
      </c>
      <c r="K4057" t="s">
        <v>31</v>
      </c>
      <c r="L4057" t="s">
        <v>32</v>
      </c>
      <c r="M4057" t="s">
        <v>20</v>
      </c>
      <c r="N4057">
        <v>56</v>
      </c>
      <c r="O4057">
        <v>182</v>
      </c>
      <c r="P4057">
        <v>10192</v>
      </c>
      <c r="Q4057">
        <v>4586</v>
      </c>
      <c r="R4057">
        <v>0.45</v>
      </c>
      <c r="S4057" t="s">
        <v>82</v>
      </c>
      <c r="T4057" t="str">
        <f>IF(Table1[[#This Row],[Units Sold]]&gt; 700,"High Units","low Units")</f>
        <v>low Units</v>
      </c>
      <c r="U4057">
        <f>SUM(Table1[[#This Row],[Operating Profit]])/SUM(Table1[Operating Profit])*100</f>
        <v>1.3807633388437613E-3</v>
      </c>
      <c r="V4057">
        <f>SUM(Table1[[#This Row],[Price per Unit]]*Table1[[#This Row],[Units Sold]])</f>
        <v>10192</v>
      </c>
      <c r="W4057">
        <f>SUM(Table1[[#This Row],[Total Sales]]-Table1[[#This Row],[Operating Profit]])</f>
        <v>5606</v>
      </c>
      <c r="X4057">
        <f>SUM(Table1[[#This Row],[Total Sales]]-Table1[[#This Row],[Cost]])</f>
        <v>4586</v>
      </c>
      <c r="Y4057">
        <f>SUM(Table1[[#This Row],[profit/loss]])/SUM(Table1[profit/loss])</f>
        <v>1.3807633388437614E-5</v>
      </c>
    </row>
    <row r="4058" spans="1:25" x14ac:dyDescent="0.3">
      <c r="A4058" t="s">
        <v>29</v>
      </c>
      <c r="B4058" t="s">
        <v>82</v>
      </c>
      <c r="C4058">
        <v>1128299</v>
      </c>
      <c r="D4058" s="9">
        <v>44200</v>
      </c>
      <c r="E4058" s="8" t="str">
        <f>TEXT(Table1[[#This Row],[Invoice Date]],"dd-mm-yyyy")</f>
        <v>04-01-2021</v>
      </c>
      <c r="F4058" s="1" t="str">
        <f t="shared" si="252"/>
        <v>January</v>
      </c>
      <c r="G4058" s="1" t="str">
        <f t="shared" si="253"/>
        <v>2021</v>
      </c>
      <c r="H4058" s="1" t="str">
        <f t="shared" si="254"/>
        <v>Monday</v>
      </c>
      <c r="I4058" s="1" t="str">
        <f t="shared" si="255"/>
        <v>04</v>
      </c>
      <c r="J4058" t="s">
        <v>30</v>
      </c>
      <c r="K4058" t="s">
        <v>31</v>
      </c>
      <c r="L4058" t="s">
        <v>32</v>
      </c>
      <c r="M4058" t="s">
        <v>21</v>
      </c>
      <c r="N4058">
        <v>60</v>
      </c>
      <c r="O4058">
        <v>154</v>
      </c>
      <c r="P4058">
        <v>9240</v>
      </c>
      <c r="Q4058">
        <v>6098</v>
      </c>
      <c r="R4058">
        <v>0.66</v>
      </c>
      <c r="S4058" t="s">
        <v>82</v>
      </c>
      <c r="T4058" t="str">
        <f>IF(Table1[[#This Row],[Units Sold]]&gt; 700,"High Units","low Units")</f>
        <v>low Units</v>
      </c>
      <c r="U4058">
        <f>SUM(Table1[[#This Row],[Operating Profit]])/SUM(Table1[Operating Profit])*100</f>
        <v>1.8359997471149709E-3</v>
      </c>
      <c r="V4058">
        <f>SUM(Table1[[#This Row],[Price per Unit]]*Table1[[#This Row],[Units Sold]])</f>
        <v>9240</v>
      </c>
      <c r="W4058">
        <f>SUM(Table1[[#This Row],[Total Sales]]-Table1[[#This Row],[Operating Profit]])</f>
        <v>3142</v>
      </c>
      <c r="X4058">
        <f>SUM(Table1[[#This Row],[Total Sales]]-Table1[[#This Row],[Cost]])</f>
        <v>6098</v>
      </c>
      <c r="Y4058">
        <f>SUM(Table1[[#This Row],[profit/loss]])/SUM(Table1[profit/loss])</f>
        <v>1.8359997471149709E-5</v>
      </c>
    </row>
    <row r="4059" spans="1:25" x14ac:dyDescent="0.3">
      <c r="A4059" t="s">
        <v>29</v>
      </c>
      <c r="B4059" t="s">
        <v>82</v>
      </c>
      <c r="C4059">
        <v>1128299</v>
      </c>
      <c r="D4059" s="9">
        <v>44201</v>
      </c>
      <c r="E4059" s="8" t="str">
        <f>TEXT(Table1[[#This Row],[Invoice Date]],"dd-mm-yyyy")</f>
        <v>05-01-2021</v>
      </c>
      <c r="F4059" s="1" t="str">
        <f t="shared" si="252"/>
        <v>January</v>
      </c>
      <c r="G4059" s="1" t="str">
        <f t="shared" si="253"/>
        <v>2021</v>
      </c>
      <c r="H4059" s="1" t="str">
        <f t="shared" si="254"/>
        <v>Tuesday</v>
      </c>
      <c r="I4059" s="1" t="str">
        <f t="shared" si="255"/>
        <v>05</v>
      </c>
      <c r="J4059" t="s">
        <v>30</v>
      </c>
      <c r="K4059" t="s">
        <v>31</v>
      </c>
      <c r="L4059" t="s">
        <v>32</v>
      </c>
      <c r="M4059" t="s">
        <v>22</v>
      </c>
      <c r="N4059">
        <v>72</v>
      </c>
      <c r="O4059">
        <v>189</v>
      </c>
      <c r="P4059">
        <v>13608</v>
      </c>
      <c r="Q4059">
        <v>4491</v>
      </c>
      <c r="R4059">
        <v>0.33</v>
      </c>
      <c r="S4059" t="s">
        <v>82</v>
      </c>
      <c r="T4059" t="str">
        <f>IF(Table1[[#This Row],[Units Sold]]&gt; 700,"High Units","low Units")</f>
        <v>low Units</v>
      </c>
      <c r="U4059">
        <f>SUM(Table1[[#This Row],[Operating Profit]])/SUM(Table1[Operating Profit])*100</f>
        <v>1.3521605221865093E-3</v>
      </c>
      <c r="V4059">
        <f>SUM(Table1[[#This Row],[Price per Unit]]*Table1[[#This Row],[Units Sold]])</f>
        <v>13608</v>
      </c>
      <c r="W4059">
        <f>SUM(Table1[[#This Row],[Total Sales]]-Table1[[#This Row],[Operating Profit]])</f>
        <v>9117</v>
      </c>
      <c r="X4059">
        <f>SUM(Table1[[#This Row],[Total Sales]]-Table1[[#This Row],[Cost]])</f>
        <v>4491</v>
      </c>
      <c r="Y4059">
        <f>SUM(Table1[[#This Row],[profit/loss]])/SUM(Table1[profit/loss])</f>
        <v>1.3521605221865093E-5</v>
      </c>
    </row>
    <row r="4060" spans="1:25" x14ac:dyDescent="0.3">
      <c r="A4060" t="s">
        <v>29</v>
      </c>
      <c r="B4060" t="s">
        <v>82</v>
      </c>
      <c r="C4060">
        <v>1128299</v>
      </c>
      <c r="D4060" s="9">
        <v>44202</v>
      </c>
      <c r="E4060" s="8" t="str">
        <f>TEXT(Table1[[#This Row],[Invoice Date]],"dd-mm-yyyy")</f>
        <v>06-01-2021</v>
      </c>
      <c r="F4060" s="1" t="str">
        <f t="shared" si="252"/>
        <v>January</v>
      </c>
      <c r="G4060" s="1" t="str">
        <f t="shared" si="253"/>
        <v>2021</v>
      </c>
      <c r="H4060" s="1" t="str">
        <f t="shared" si="254"/>
        <v>Wednesday</v>
      </c>
      <c r="I4060" s="1" t="str">
        <f t="shared" si="255"/>
        <v>06</v>
      </c>
      <c r="J4060" t="s">
        <v>30</v>
      </c>
      <c r="K4060" t="s">
        <v>31</v>
      </c>
      <c r="L4060" t="s">
        <v>32</v>
      </c>
      <c r="M4060" t="s">
        <v>16</v>
      </c>
      <c r="N4060">
        <v>56</v>
      </c>
      <c r="O4060">
        <v>273</v>
      </c>
      <c r="P4060">
        <v>15288</v>
      </c>
      <c r="Q4060">
        <v>7644</v>
      </c>
      <c r="R4060">
        <v>0.5</v>
      </c>
      <c r="S4060" t="s">
        <v>82</v>
      </c>
      <c r="T4060" t="str">
        <f>IF(Table1[[#This Row],[Units Sold]]&gt; 700,"High Units","low Units")</f>
        <v>low Units</v>
      </c>
      <c r="U4060">
        <f>SUM(Table1[[#This Row],[Operating Profit]])/SUM(Table1[Operating Profit])*100</f>
        <v>2.3014729529266705E-3</v>
      </c>
      <c r="V4060">
        <f>SUM(Table1[[#This Row],[Price per Unit]]*Table1[[#This Row],[Units Sold]])</f>
        <v>15288</v>
      </c>
      <c r="W4060">
        <f>SUM(Table1[[#This Row],[Total Sales]]-Table1[[#This Row],[Operating Profit]])</f>
        <v>7644</v>
      </c>
      <c r="X4060">
        <f>SUM(Table1[[#This Row],[Total Sales]]-Table1[[#This Row],[Cost]])</f>
        <v>7644</v>
      </c>
      <c r="Y4060">
        <f>SUM(Table1[[#This Row],[profit/loss]])/SUM(Table1[profit/loss])</f>
        <v>2.3014729529266705E-5</v>
      </c>
    </row>
    <row r="4061" spans="1:25" x14ac:dyDescent="0.3">
      <c r="A4061" t="s">
        <v>29</v>
      </c>
      <c r="B4061" t="s">
        <v>82</v>
      </c>
      <c r="C4061">
        <v>1128299</v>
      </c>
      <c r="D4061" s="9">
        <v>44203</v>
      </c>
      <c r="E4061" s="8" t="str">
        <f>TEXT(Table1[[#This Row],[Invoice Date]],"dd-mm-yyyy")</f>
        <v>07-01-2021</v>
      </c>
      <c r="F4061" s="1" t="str">
        <f t="shared" si="252"/>
        <v>January</v>
      </c>
      <c r="G4061" s="1" t="str">
        <f t="shared" si="253"/>
        <v>2021</v>
      </c>
      <c r="H4061" s="1" t="str">
        <f t="shared" si="254"/>
        <v>Thursday</v>
      </c>
      <c r="I4061" s="1" t="str">
        <f t="shared" si="255"/>
        <v>07</v>
      </c>
      <c r="J4061" t="s">
        <v>30</v>
      </c>
      <c r="K4061" t="s">
        <v>31</v>
      </c>
      <c r="L4061" t="s">
        <v>32</v>
      </c>
      <c r="M4061" t="s">
        <v>18</v>
      </c>
      <c r="N4061">
        <v>63</v>
      </c>
      <c r="O4061">
        <v>248</v>
      </c>
      <c r="P4061">
        <v>15624</v>
      </c>
      <c r="Q4061">
        <v>5781</v>
      </c>
      <c r="R4061">
        <v>0.37</v>
      </c>
      <c r="S4061" t="s">
        <v>82</v>
      </c>
      <c r="T4061" t="str">
        <f>IF(Table1[[#This Row],[Units Sold]]&gt; 700,"High Units","low Units")</f>
        <v>low Units</v>
      </c>
      <c r="U4061">
        <f>SUM(Table1[[#This Row],[Operating Profit]])/SUM(Table1[Operating Profit])*100</f>
        <v>1.7405566641639301E-3</v>
      </c>
      <c r="V4061">
        <f>SUM(Table1[[#This Row],[Price per Unit]]*Table1[[#This Row],[Units Sold]])</f>
        <v>15624</v>
      </c>
      <c r="W4061">
        <f>SUM(Table1[[#This Row],[Total Sales]]-Table1[[#This Row],[Operating Profit]])</f>
        <v>9843</v>
      </c>
      <c r="X4061">
        <f>SUM(Table1[[#This Row],[Total Sales]]-Table1[[#This Row],[Cost]])</f>
        <v>5781</v>
      </c>
      <c r="Y4061">
        <f>SUM(Table1[[#This Row],[profit/loss]])/SUM(Table1[profit/loss])</f>
        <v>1.7405566641639301E-5</v>
      </c>
    </row>
    <row r="4062" spans="1:25" x14ac:dyDescent="0.3">
      <c r="A4062" t="s">
        <v>29</v>
      </c>
      <c r="B4062" t="s">
        <v>82</v>
      </c>
      <c r="C4062">
        <v>1128299</v>
      </c>
      <c r="D4062" s="9">
        <v>44204</v>
      </c>
      <c r="E4062" s="8" t="str">
        <f>TEXT(Table1[[#This Row],[Invoice Date]],"dd-mm-yyyy")</f>
        <v>08-01-2021</v>
      </c>
      <c r="F4062" s="1" t="str">
        <f t="shared" si="252"/>
        <v>January</v>
      </c>
      <c r="G4062" s="1" t="str">
        <f t="shared" si="253"/>
        <v>2021</v>
      </c>
      <c r="H4062" s="1" t="str">
        <f t="shared" si="254"/>
        <v>Friday</v>
      </c>
      <c r="I4062" s="1" t="str">
        <f t="shared" si="255"/>
        <v>08</v>
      </c>
      <c r="J4062" t="s">
        <v>30</v>
      </c>
      <c r="K4062" t="s">
        <v>31</v>
      </c>
      <c r="L4062" t="s">
        <v>32</v>
      </c>
      <c r="M4062" t="s">
        <v>19</v>
      </c>
      <c r="N4062">
        <v>64</v>
      </c>
      <c r="O4062">
        <v>206</v>
      </c>
      <c r="P4062">
        <v>13184</v>
      </c>
      <c r="Q4062">
        <v>7251</v>
      </c>
      <c r="R4062">
        <v>0.55000000000000004</v>
      </c>
      <c r="S4062" t="s">
        <v>82</v>
      </c>
      <c r="T4062" t="str">
        <f>IF(Table1[[#This Row],[Units Sold]]&gt; 700,"High Units","low Units")</f>
        <v>low Units</v>
      </c>
      <c r="U4062">
        <f>SUM(Table1[[#This Row],[Operating Profit]])/SUM(Table1[Operating Profit])*100</f>
        <v>2.1831476166498287E-3</v>
      </c>
      <c r="V4062">
        <f>SUM(Table1[[#This Row],[Price per Unit]]*Table1[[#This Row],[Units Sold]])</f>
        <v>13184</v>
      </c>
      <c r="W4062">
        <f>SUM(Table1[[#This Row],[Total Sales]]-Table1[[#This Row],[Operating Profit]])</f>
        <v>5933</v>
      </c>
      <c r="X4062">
        <f>SUM(Table1[[#This Row],[Total Sales]]-Table1[[#This Row],[Cost]])</f>
        <v>7251</v>
      </c>
      <c r="Y4062">
        <f>SUM(Table1[[#This Row],[profit/loss]])/SUM(Table1[profit/loss])</f>
        <v>2.1831476166498285E-5</v>
      </c>
    </row>
    <row r="4063" spans="1:25" x14ac:dyDescent="0.3">
      <c r="A4063" t="s">
        <v>29</v>
      </c>
      <c r="B4063" t="s">
        <v>82</v>
      </c>
      <c r="C4063">
        <v>1128299</v>
      </c>
      <c r="D4063" s="9">
        <v>44205</v>
      </c>
      <c r="E4063" s="8" t="str">
        <f>TEXT(Table1[[#This Row],[Invoice Date]],"dd-mm-yyyy")</f>
        <v>09-01-2021</v>
      </c>
      <c r="F4063" s="1" t="str">
        <f t="shared" si="252"/>
        <v>January</v>
      </c>
      <c r="G4063" s="1" t="str">
        <f t="shared" si="253"/>
        <v>2021</v>
      </c>
      <c r="H4063" s="1" t="str">
        <f t="shared" si="254"/>
        <v>Saturday</v>
      </c>
      <c r="I4063" s="1" t="str">
        <f t="shared" si="255"/>
        <v>09</v>
      </c>
      <c r="J4063" t="s">
        <v>30</v>
      </c>
      <c r="K4063" t="s">
        <v>31</v>
      </c>
      <c r="L4063" t="s">
        <v>32</v>
      </c>
      <c r="M4063" t="s">
        <v>20</v>
      </c>
      <c r="N4063">
        <v>59</v>
      </c>
      <c r="O4063">
        <v>210</v>
      </c>
      <c r="P4063">
        <v>12390</v>
      </c>
      <c r="Q4063">
        <v>6071</v>
      </c>
      <c r="R4063">
        <v>0.49</v>
      </c>
      <c r="S4063" t="s">
        <v>82</v>
      </c>
      <c r="T4063" t="str">
        <f>IF(Table1[[#This Row],[Units Sold]]&gt; 700,"High Units","low Units")</f>
        <v>low Units</v>
      </c>
      <c r="U4063">
        <f>SUM(Table1[[#This Row],[Operating Profit]])/SUM(Table1[Operating Profit])*100</f>
        <v>1.8278705255386992E-3</v>
      </c>
      <c r="V4063">
        <f>SUM(Table1[[#This Row],[Price per Unit]]*Table1[[#This Row],[Units Sold]])</f>
        <v>12390</v>
      </c>
      <c r="W4063">
        <f>SUM(Table1[[#This Row],[Total Sales]]-Table1[[#This Row],[Operating Profit]])</f>
        <v>6319</v>
      </c>
      <c r="X4063">
        <f>SUM(Table1[[#This Row],[Total Sales]]-Table1[[#This Row],[Cost]])</f>
        <v>6071</v>
      </c>
      <c r="Y4063">
        <f>SUM(Table1[[#This Row],[profit/loss]])/SUM(Table1[profit/loss])</f>
        <v>1.8278705255386992E-5</v>
      </c>
    </row>
    <row r="4064" spans="1:25" x14ac:dyDescent="0.3">
      <c r="A4064" t="s">
        <v>29</v>
      </c>
      <c r="B4064" t="s">
        <v>82</v>
      </c>
      <c r="C4064">
        <v>1128299</v>
      </c>
      <c r="D4064" s="9">
        <v>44206</v>
      </c>
      <c r="E4064" s="8" t="str">
        <f>TEXT(Table1[[#This Row],[Invoice Date]],"dd-mm-yyyy")</f>
        <v>10-01-2021</v>
      </c>
      <c r="F4064" s="1" t="str">
        <f t="shared" si="252"/>
        <v>January</v>
      </c>
      <c r="G4064" s="1" t="str">
        <f t="shared" si="253"/>
        <v>2021</v>
      </c>
      <c r="H4064" s="1" t="str">
        <f t="shared" si="254"/>
        <v>Sunday</v>
      </c>
      <c r="I4064" s="1" t="str">
        <f t="shared" si="255"/>
        <v>10</v>
      </c>
      <c r="J4064" t="s">
        <v>30</v>
      </c>
      <c r="K4064" t="s">
        <v>31</v>
      </c>
      <c r="L4064" t="s">
        <v>32</v>
      </c>
      <c r="M4064" t="s">
        <v>21</v>
      </c>
      <c r="N4064">
        <v>62</v>
      </c>
      <c r="O4064">
        <v>155</v>
      </c>
      <c r="P4064">
        <v>9610</v>
      </c>
      <c r="Q4064">
        <v>6343</v>
      </c>
      <c r="R4064">
        <v>0.66</v>
      </c>
      <c r="S4064" t="s">
        <v>82</v>
      </c>
      <c r="T4064" t="str">
        <f>IF(Table1[[#This Row],[Units Sold]]&gt; 700,"High Units","low Units")</f>
        <v>low Units</v>
      </c>
      <c r="U4064">
        <f>SUM(Table1[[#This Row],[Operating Profit]])/SUM(Table1[Operating Profit])*100</f>
        <v>1.9097649058626206E-3</v>
      </c>
      <c r="V4064">
        <f>SUM(Table1[[#This Row],[Price per Unit]]*Table1[[#This Row],[Units Sold]])</f>
        <v>9610</v>
      </c>
      <c r="W4064">
        <f>SUM(Table1[[#This Row],[Total Sales]]-Table1[[#This Row],[Operating Profit]])</f>
        <v>3267</v>
      </c>
      <c r="X4064">
        <f>SUM(Table1[[#This Row],[Total Sales]]-Table1[[#This Row],[Cost]])</f>
        <v>6343</v>
      </c>
      <c r="Y4064">
        <f>SUM(Table1[[#This Row],[profit/loss]])/SUM(Table1[profit/loss])</f>
        <v>1.9097649058626205E-5</v>
      </c>
    </row>
    <row r="4065" spans="1:25" x14ac:dyDescent="0.3">
      <c r="A4065" t="s">
        <v>29</v>
      </c>
      <c r="B4065" t="s">
        <v>82</v>
      </c>
      <c r="C4065">
        <v>1128299</v>
      </c>
      <c r="D4065" s="9">
        <v>44207</v>
      </c>
      <c r="E4065" s="8" t="str">
        <f>TEXT(Table1[[#This Row],[Invoice Date]],"dd-mm-yyyy")</f>
        <v>11-01-2021</v>
      </c>
      <c r="F4065" s="1" t="str">
        <f t="shared" si="252"/>
        <v>January</v>
      </c>
      <c r="G4065" s="1" t="str">
        <f t="shared" si="253"/>
        <v>2021</v>
      </c>
      <c r="H4065" s="1" t="str">
        <f t="shared" si="254"/>
        <v>Monday</v>
      </c>
      <c r="I4065" s="1" t="str">
        <f t="shared" si="255"/>
        <v>11</v>
      </c>
      <c r="J4065" t="s">
        <v>30</v>
      </c>
      <c r="K4065" t="s">
        <v>31</v>
      </c>
      <c r="L4065" t="s">
        <v>32</v>
      </c>
      <c r="M4065" t="s">
        <v>22</v>
      </c>
      <c r="N4065">
        <v>72</v>
      </c>
      <c r="O4065">
        <v>219</v>
      </c>
      <c r="P4065">
        <v>15768</v>
      </c>
      <c r="Q4065">
        <v>5519</v>
      </c>
      <c r="R4065">
        <v>0.35</v>
      </c>
      <c r="S4065" t="s">
        <v>82</v>
      </c>
      <c r="T4065" t="str">
        <f>IF(Table1[[#This Row],[Units Sold]]&gt; 700,"High Units","low Units")</f>
        <v>low Units</v>
      </c>
      <c r="U4065">
        <f>SUM(Table1[[#This Row],[Operating Profit]])/SUM(Table1[Operating Profit])*100</f>
        <v>1.6616731066460353E-3</v>
      </c>
      <c r="V4065">
        <f>SUM(Table1[[#This Row],[Price per Unit]]*Table1[[#This Row],[Units Sold]])</f>
        <v>15768</v>
      </c>
      <c r="W4065">
        <f>SUM(Table1[[#This Row],[Total Sales]]-Table1[[#This Row],[Operating Profit]])</f>
        <v>10249</v>
      </c>
      <c r="X4065">
        <f>SUM(Table1[[#This Row],[Total Sales]]-Table1[[#This Row],[Cost]])</f>
        <v>5519</v>
      </c>
      <c r="Y4065">
        <f>SUM(Table1[[#This Row],[profit/loss]])/SUM(Table1[profit/loss])</f>
        <v>1.6616731066460354E-5</v>
      </c>
    </row>
    <row r="4066" spans="1:25" x14ac:dyDescent="0.3">
      <c r="A4066" t="s">
        <v>29</v>
      </c>
      <c r="B4066" t="s">
        <v>82</v>
      </c>
      <c r="C4066">
        <v>1128299</v>
      </c>
      <c r="D4066" s="9">
        <v>44208</v>
      </c>
      <c r="E4066" s="8" t="str">
        <f>TEXT(Table1[[#This Row],[Invoice Date]],"dd-mm-yyyy")</f>
        <v>12-01-2021</v>
      </c>
      <c r="F4066" s="1" t="str">
        <f t="shared" si="252"/>
        <v>January</v>
      </c>
      <c r="G4066" s="1" t="str">
        <f t="shared" si="253"/>
        <v>2021</v>
      </c>
      <c r="H4066" s="1" t="str">
        <f t="shared" si="254"/>
        <v>Tuesday</v>
      </c>
      <c r="I4066" s="1" t="str">
        <f t="shared" si="255"/>
        <v>12</v>
      </c>
      <c r="J4066" t="s">
        <v>30</v>
      </c>
      <c r="K4066" t="s">
        <v>31</v>
      </c>
      <c r="L4066" t="s">
        <v>32</v>
      </c>
      <c r="M4066" t="s">
        <v>16</v>
      </c>
      <c r="N4066">
        <v>56</v>
      </c>
      <c r="O4066">
        <v>277</v>
      </c>
      <c r="P4066">
        <v>15512</v>
      </c>
      <c r="Q4066">
        <v>6980</v>
      </c>
      <c r="R4066">
        <v>0.45</v>
      </c>
      <c r="S4066" t="s">
        <v>82</v>
      </c>
      <c r="T4066" t="str">
        <f>IF(Table1[[#This Row],[Units Sold]]&gt; 700,"High Units","low Units")</f>
        <v>low Units</v>
      </c>
      <c r="U4066">
        <f>SUM(Table1[[#This Row],[Operating Profit]])/SUM(Table1[Operating Profit])*100</f>
        <v>2.1015543186065099E-3</v>
      </c>
      <c r="V4066">
        <f>SUM(Table1[[#This Row],[Price per Unit]]*Table1[[#This Row],[Units Sold]])</f>
        <v>15512</v>
      </c>
      <c r="W4066">
        <f>SUM(Table1[[#This Row],[Total Sales]]-Table1[[#This Row],[Operating Profit]])</f>
        <v>8532</v>
      </c>
      <c r="X4066">
        <f>SUM(Table1[[#This Row],[Total Sales]]-Table1[[#This Row],[Cost]])</f>
        <v>6980</v>
      </c>
      <c r="Y4066">
        <f>SUM(Table1[[#This Row],[profit/loss]])/SUM(Table1[profit/loss])</f>
        <v>2.1015543186065098E-5</v>
      </c>
    </row>
    <row r="4067" spans="1:25" x14ac:dyDescent="0.3">
      <c r="A4067" t="s">
        <v>29</v>
      </c>
      <c r="B4067" t="s">
        <v>82</v>
      </c>
      <c r="C4067">
        <v>1128299</v>
      </c>
      <c r="D4067" s="9">
        <v>44209</v>
      </c>
      <c r="E4067" s="8" t="str">
        <f>TEXT(Table1[[#This Row],[Invoice Date]],"dd-mm-yyyy")</f>
        <v>13-01-2021</v>
      </c>
      <c r="F4067" s="1" t="str">
        <f t="shared" si="252"/>
        <v>January</v>
      </c>
      <c r="G4067" s="1" t="str">
        <f t="shared" si="253"/>
        <v>2021</v>
      </c>
      <c r="H4067" s="1" t="str">
        <f t="shared" si="254"/>
        <v>Wednesday</v>
      </c>
      <c r="I4067" s="1" t="str">
        <f t="shared" si="255"/>
        <v>13</v>
      </c>
      <c r="J4067" t="s">
        <v>30</v>
      </c>
      <c r="K4067" t="s">
        <v>31</v>
      </c>
      <c r="L4067" t="s">
        <v>32</v>
      </c>
      <c r="M4067" t="s">
        <v>18</v>
      </c>
      <c r="N4067">
        <v>59</v>
      </c>
      <c r="O4067">
        <v>245</v>
      </c>
      <c r="P4067">
        <v>14455</v>
      </c>
      <c r="Q4067">
        <v>4915</v>
      </c>
      <c r="R4067">
        <v>0.34</v>
      </c>
      <c r="S4067" t="s">
        <v>82</v>
      </c>
      <c r="T4067" t="str">
        <f>IF(Table1[[#This Row],[Units Sold]]&gt; 700,"High Units","low Units")</f>
        <v>low Units</v>
      </c>
      <c r="U4067">
        <f>SUM(Table1[[#This Row],[Operating Profit]])/SUM(Table1[Operating Profit])*100</f>
        <v>1.4798194091620337E-3</v>
      </c>
      <c r="V4067">
        <f>SUM(Table1[[#This Row],[Price per Unit]]*Table1[[#This Row],[Units Sold]])</f>
        <v>14455</v>
      </c>
      <c r="W4067">
        <f>SUM(Table1[[#This Row],[Total Sales]]-Table1[[#This Row],[Operating Profit]])</f>
        <v>9540</v>
      </c>
      <c r="X4067">
        <f>SUM(Table1[[#This Row],[Total Sales]]-Table1[[#This Row],[Cost]])</f>
        <v>4915</v>
      </c>
      <c r="Y4067">
        <f>SUM(Table1[[#This Row],[profit/loss]])/SUM(Table1[profit/loss])</f>
        <v>1.4798194091620337E-5</v>
      </c>
    </row>
    <row r="4068" spans="1:25" x14ac:dyDescent="0.3">
      <c r="A4068" t="s">
        <v>29</v>
      </c>
      <c r="B4068" t="s">
        <v>82</v>
      </c>
      <c r="C4068">
        <v>1128299</v>
      </c>
      <c r="D4068" s="9">
        <v>44210</v>
      </c>
      <c r="E4068" s="8" t="str">
        <f>TEXT(Table1[[#This Row],[Invoice Date]],"dd-mm-yyyy")</f>
        <v>14-01-2021</v>
      </c>
      <c r="F4068" s="1" t="str">
        <f t="shared" si="252"/>
        <v>January</v>
      </c>
      <c r="G4068" s="1" t="str">
        <f t="shared" si="253"/>
        <v>2021</v>
      </c>
      <c r="H4068" s="1" t="str">
        <f t="shared" si="254"/>
        <v>Thursday</v>
      </c>
      <c r="I4068" s="1" t="str">
        <f t="shared" si="255"/>
        <v>14</v>
      </c>
      <c r="J4068" t="s">
        <v>30</v>
      </c>
      <c r="K4068" t="s">
        <v>31</v>
      </c>
      <c r="L4068" t="s">
        <v>32</v>
      </c>
      <c r="M4068" t="s">
        <v>19</v>
      </c>
      <c r="N4068">
        <v>62</v>
      </c>
      <c r="O4068">
        <v>248</v>
      </c>
      <c r="P4068">
        <v>15376</v>
      </c>
      <c r="Q4068">
        <v>7073</v>
      </c>
      <c r="R4068">
        <v>0.46</v>
      </c>
      <c r="S4068" t="s">
        <v>82</v>
      </c>
      <c r="T4068" t="str">
        <f>IF(Table1[[#This Row],[Units Sold]]&gt; 700,"High Units","low Units")</f>
        <v>low Units</v>
      </c>
      <c r="U4068">
        <f>SUM(Table1[[#This Row],[Operating Profit]])/SUM(Table1[Operating Profit])*100</f>
        <v>2.1295549707025562E-3</v>
      </c>
      <c r="V4068">
        <f>SUM(Table1[[#This Row],[Price per Unit]]*Table1[[#This Row],[Units Sold]])</f>
        <v>15376</v>
      </c>
      <c r="W4068">
        <f>SUM(Table1[[#This Row],[Total Sales]]-Table1[[#This Row],[Operating Profit]])</f>
        <v>8303</v>
      </c>
      <c r="X4068">
        <f>SUM(Table1[[#This Row],[Total Sales]]-Table1[[#This Row],[Cost]])</f>
        <v>7073</v>
      </c>
      <c r="Y4068">
        <f>SUM(Table1[[#This Row],[profit/loss]])/SUM(Table1[profit/loss])</f>
        <v>2.1295549707025564E-5</v>
      </c>
    </row>
    <row r="4069" spans="1:25" x14ac:dyDescent="0.3">
      <c r="A4069" t="s">
        <v>29</v>
      </c>
      <c r="B4069" t="s">
        <v>82</v>
      </c>
      <c r="C4069">
        <v>1128299</v>
      </c>
      <c r="D4069" s="9">
        <v>44211</v>
      </c>
      <c r="E4069" s="8" t="str">
        <f>TEXT(Table1[[#This Row],[Invoice Date]],"dd-mm-yyyy")</f>
        <v>15-01-2021</v>
      </c>
      <c r="F4069" s="1" t="str">
        <f t="shared" si="252"/>
        <v>January</v>
      </c>
      <c r="G4069" s="1" t="str">
        <f t="shared" si="253"/>
        <v>2021</v>
      </c>
      <c r="H4069" s="1" t="str">
        <f t="shared" si="254"/>
        <v>Friday</v>
      </c>
      <c r="I4069" s="1" t="str">
        <f t="shared" si="255"/>
        <v>15</v>
      </c>
      <c r="J4069" t="s">
        <v>30</v>
      </c>
      <c r="K4069" t="s">
        <v>31</v>
      </c>
      <c r="L4069" t="s">
        <v>32</v>
      </c>
      <c r="M4069" t="s">
        <v>20</v>
      </c>
      <c r="N4069">
        <v>55</v>
      </c>
      <c r="O4069">
        <v>218</v>
      </c>
      <c r="P4069">
        <v>11990</v>
      </c>
      <c r="Q4069">
        <v>4796</v>
      </c>
      <c r="R4069">
        <v>0.4</v>
      </c>
      <c r="S4069" t="s">
        <v>82</v>
      </c>
      <c r="T4069" t="str">
        <f>IF(Table1[[#This Row],[Units Sold]]&gt; 700,"High Units","low Units")</f>
        <v>low Units</v>
      </c>
      <c r="U4069">
        <f>SUM(Table1[[#This Row],[Operating Profit]])/SUM(Table1[Operating Profit])*100</f>
        <v>1.4439906177703182E-3</v>
      </c>
      <c r="V4069">
        <f>SUM(Table1[[#This Row],[Price per Unit]]*Table1[[#This Row],[Units Sold]])</f>
        <v>11990</v>
      </c>
      <c r="W4069">
        <f>SUM(Table1[[#This Row],[Total Sales]]-Table1[[#This Row],[Operating Profit]])</f>
        <v>7194</v>
      </c>
      <c r="X4069">
        <f>SUM(Table1[[#This Row],[Total Sales]]-Table1[[#This Row],[Cost]])</f>
        <v>4796</v>
      </c>
      <c r="Y4069">
        <f>SUM(Table1[[#This Row],[profit/loss]])/SUM(Table1[profit/loss])</f>
        <v>1.4439906177703182E-5</v>
      </c>
    </row>
    <row r="4070" spans="1:25" x14ac:dyDescent="0.3">
      <c r="A4070" t="s">
        <v>29</v>
      </c>
      <c r="B4070" t="s">
        <v>82</v>
      </c>
      <c r="C4070">
        <v>1128299</v>
      </c>
      <c r="D4070" s="9">
        <v>44212</v>
      </c>
      <c r="E4070" s="8" t="str">
        <f>TEXT(Table1[[#This Row],[Invoice Date]],"dd-mm-yyyy")</f>
        <v>16-01-2021</v>
      </c>
      <c r="F4070" s="1" t="str">
        <f t="shared" si="252"/>
        <v>January</v>
      </c>
      <c r="G4070" s="1" t="str">
        <f t="shared" si="253"/>
        <v>2021</v>
      </c>
      <c r="H4070" s="1" t="str">
        <f t="shared" si="254"/>
        <v>Saturday</v>
      </c>
      <c r="I4070" s="1" t="str">
        <f t="shared" si="255"/>
        <v>16</v>
      </c>
      <c r="J4070" t="s">
        <v>30</v>
      </c>
      <c r="K4070" t="s">
        <v>31</v>
      </c>
      <c r="L4070" t="s">
        <v>32</v>
      </c>
      <c r="M4070" t="s">
        <v>21</v>
      </c>
      <c r="N4070">
        <v>64</v>
      </c>
      <c r="O4070">
        <v>233</v>
      </c>
      <c r="P4070">
        <v>14912</v>
      </c>
      <c r="Q4070">
        <v>9544</v>
      </c>
      <c r="R4070">
        <v>0.64</v>
      </c>
      <c r="S4070" t="s">
        <v>82</v>
      </c>
      <c r="T4070" t="str">
        <f>IF(Table1[[#This Row],[Units Sold]]&gt; 700,"High Units","low Units")</f>
        <v>low Units</v>
      </c>
      <c r="U4070">
        <f>SUM(Table1[[#This Row],[Operating Profit]])/SUM(Table1[Operating Profit])*100</f>
        <v>2.873529286071709E-3</v>
      </c>
      <c r="V4070">
        <f>SUM(Table1[[#This Row],[Price per Unit]]*Table1[[#This Row],[Units Sold]])</f>
        <v>14912</v>
      </c>
      <c r="W4070">
        <f>SUM(Table1[[#This Row],[Total Sales]]-Table1[[#This Row],[Operating Profit]])</f>
        <v>5368</v>
      </c>
      <c r="X4070">
        <f>SUM(Table1[[#This Row],[Total Sales]]-Table1[[#This Row],[Cost]])</f>
        <v>9544</v>
      </c>
      <c r="Y4070">
        <f>SUM(Table1[[#This Row],[profit/loss]])/SUM(Table1[profit/loss])</f>
        <v>2.873529286071709E-5</v>
      </c>
    </row>
    <row r="4071" spans="1:25" x14ac:dyDescent="0.3">
      <c r="A4071" t="s">
        <v>29</v>
      </c>
      <c r="B4071" t="s">
        <v>82</v>
      </c>
      <c r="C4071">
        <v>1128299</v>
      </c>
      <c r="D4071" s="9">
        <v>44213</v>
      </c>
      <c r="E4071" s="8" t="str">
        <f>TEXT(Table1[[#This Row],[Invoice Date]],"dd-mm-yyyy")</f>
        <v>17-01-2021</v>
      </c>
      <c r="F4071" s="1" t="str">
        <f t="shared" si="252"/>
        <v>January</v>
      </c>
      <c r="G4071" s="1" t="str">
        <f t="shared" si="253"/>
        <v>2021</v>
      </c>
      <c r="H4071" s="1" t="str">
        <f t="shared" si="254"/>
        <v>Sunday</v>
      </c>
      <c r="I4071" s="1" t="str">
        <f t="shared" si="255"/>
        <v>17</v>
      </c>
      <c r="J4071" t="s">
        <v>30</v>
      </c>
      <c r="K4071" t="s">
        <v>31</v>
      </c>
      <c r="L4071" t="s">
        <v>32</v>
      </c>
      <c r="M4071" t="s">
        <v>22</v>
      </c>
      <c r="N4071">
        <v>72</v>
      </c>
      <c r="O4071">
        <v>233</v>
      </c>
      <c r="P4071">
        <v>16776</v>
      </c>
      <c r="Q4071">
        <v>4865</v>
      </c>
      <c r="R4071">
        <v>0.28999999999999998</v>
      </c>
      <c r="S4071" t="s">
        <v>82</v>
      </c>
      <c r="T4071" t="str">
        <f>IF(Table1[[#This Row],[Units Sold]]&gt; 700,"High Units","low Units")</f>
        <v>low Units</v>
      </c>
      <c r="U4071">
        <f>SUM(Table1[[#This Row],[Operating Profit]])/SUM(Table1[Operating Profit])*100</f>
        <v>1.4647652951319012E-3</v>
      </c>
      <c r="V4071">
        <f>SUM(Table1[[#This Row],[Price per Unit]]*Table1[[#This Row],[Units Sold]])</f>
        <v>16776</v>
      </c>
      <c r="W4071">
        <f>SUM(Table1[[#This Row],[Total Sales]]-Table1[[#This Row],[Operating Profit]])</f>
        <v>11911</v>
      </c>
      <c r="X4071">
        <f>SUM(Table1[[#This Row],[Total Sales]]-Table1[[#This Row],[Cost]])</f>
        <v>4865</v>
      </c>
      <c r="Y4071">
        <f>SUM(Table1[[#This Row],[profit/loss]])/SUM(Table1[profit/loss])</f>
        <v>1.4647652951319011E-5</v>
      </c>
    </row>
    <row r="4072" spans="1:25" x14ac:dyDescent="0.3">
      <c r="A4072" t="s">
        <v>29</v>
      </c>
      <c r="B4072" t="s">
        <v>82</v>
      </c>
      <c r="C4072">
        <v>1128299</v>
      </c>
      <c r="D4072" s="9">
        <v>44214</v>
      </c>
      <c r="E4072" s="8" t="str">
        <f>TEXT(Table1[[#This Row],[Invoice Date]],"dd-mm-yyyy")</f>
        <v>18-01-2021</v>
      </c>
      <c r="F4072" s="1" t="str">
        <f t="shared" si="252"/>
        <v>January</v>
      </c>
      <c r="G4072" s="1" t="str">
        <f t="shared" si="253"/>
        <v>2021</v>
      </c>
      <c r="H4072" s="1" t="str">
        <f t="shared" si="254"/>
        <v>Monday</v>
      </c>
      <c r="I4072" s="1" t="str">
        <f t="shared" si="255"/>
        <v>18</v>
      </c>
      <c r="J4072" t="s">
        <v>30</v>
      </c>
      <c r="K4072" t="s">
        <v>31</v>
      </c>
      <c r="L4072" t="s">
        <v>32</v>
      </c>
      <c r="M4072" t="s">
        <v>16</v>
      </c>
      <c r="N4072">
        <v>62</v>
      </c>
      <c r="O4072">
        <v>273</v>
      </c>
      <c r="P4072">
        <v>16926</v>
      </c>
      <c r="Q4072">
        <v>7786</v>
      </c>
      <c r="R4072">
        <v>0.46</v>
      </c>
      <c r="S4072" t="s">
        <v>82</v>
      </c>
      <c r="T4072" t="str">
        <f>IF(Table1[[#This Row],[Units Sold]]&gt; 700,"High Units","low Units")</f>
        <v>low Units</v>
      </c>
      <c r="U4072">
        <f>SUM(Table1[[#This Row],[Operating Profit]])/SUM(Table1[Operating Profit])*100</f>
        <v>2.3442266367722474E-3</v>
      </c>
      <c r="V4072">
        <f>SUM(Table1[[#This Row],[Price per Unit]]*Table1[[#This Row],[Units Sold]])</f>
        <v>16926</v>
      </c>
      <c r="W4072">
        <f>SUM(Table1[[#This Row],[Total Sales]]-Table1[[#This Row],[Operating Profit]])</f>
        <v>9140</v>
      </c>
      <c r="X4072">
        <f>SUM(Table1[[#This Row],[Total Sales]]-Table1[[#This Row],[Cost]])</f>
        <v>7786</v>
      </c>
      <c r="Y4072">
        <f>SUM(Table1[[#This Row],[profit/loss]])/SUM(Table1[profit/loss])</f>
        <v>2.3442266367722472E-5</v>
      </c>
    </row>
    <row r="4073" spans="1:25" x14ac:dyDescent="0.3">
      <c r="A4073" t="s">
        <v>29</v>
      </c>
      <c r="B4073" t="s">
        <v>82</v>
      </c>
      <c r="C4073">
        <v>1128299</v>
      </c>
      <c r="D4073" s="9">
        <v>44215</v>
      </c>
      <c r="E4073" s="8" t="str">
        <f>TEXT(Table1[[#This Row],[Invoice Date]],"dd-mm-yyyy")</f>
        <v>19-01-2021</v>
      </c>
      <c r="F4073" s="1" t="str">
        <f t="shared" si="252"/>
        <v>January</v>
      </c>
      <c r="G4073" s="1" t="str">
        <f t="shared" si="253"/>
        <v>2021</v>
      </c>
      <c r="H4073" s="1" t="str">
        <f t="shared" si="254"/>
        <v>Tuesday</v>
      </c>
      <c r="I4073" s="1" t="str">
        <f t="shared" si="255"/>
        <v>19</v>
      </c>
      <c r="J4073" t="s">
        <v>30</v>
      </c>
      <c r="K4073" t="s">
        <v>31</v>
      </c>
      <c r="L4073" t="s">
        <v>32</v>
      </c>
      <c r="M4073" t="s">
        <v>18</v>
      </c>
      <c r="N4073">
        <v>66</v>
      </c>
      <c r="O4073">
        <v>259</v>
      </c>
      <c r="P4073">
        <v>17094</v>
      </c>
      <c r="Q4073">
        <v>5128</v>
      </c>
      <c r="R4073">
        <v>0.3</v>
      </c>
      <c r="S4073" t="s">
        <v>82</v>
      </c>
      <c r="T4073" t="str">
        <f>IF(Table1[[#This Row],[Units Sold]]&gt; 700,"High Units","low Units")</f>
        <v>low Units</v>
      </c>
      <c r="U4073">
        <f>SUM(Table1[[#This Row],[Operating Profit]])/SUM(Table1[Operating Profit])*100</f>
        <v>1.5439499349303987E-3</v>
      </c>
      <c r="V4073">
        <f>SUM(Table1[[#This Row],[Price per Unit]]*Table1[[#This Row],[Units Sold]])</f>
        <v>17094</v>
      </c>
      <c r="W4073">
        <f>SUM(Table1[[#This Row],[Total Sales]]-Table1[[#This Row],[Operating Profit]])</f>
        <v>11966</v>
      </c>
      <c r="X4073">
        <f>SUM(Table1[[#This Row],[Total Sales]]-Table1[[#This Row],[Cost]])</f>
        <v>5128</v>
      </c>
      <c r="Y4073">
        <f>SUM(Table1[[#This Row],[profit/loss]])/SUM(Table1[profit/loss])</f>
        <v>1.5439499349303988E-5</v>
      </c>
    </row>
    <row r="4074" spans="1:25" x14ac:dyDescent="0.3">
      <c r="A4074" t="s">
        <v>29</v>
      </c>
      <c r="B4074" t="s">
        <v>82</v>
      </c>
      <c r="C4074">
        <v>1128299</v>
      </c>
      <c r="D4074" s="9">
        <v>44216</v>
      </c>
      <c r="E4074" s="8" t="str">
        <f>TEXT(Table1[[#This Row],[Invoice Date]],"dd-mm-yyyy")</f>
        <v>20-01-2021</v>
      </c>
      <c r="F4074" s="1" t="str">
        <f t="shared" si="252"/>
        <v>January</v>
      </c>
      <c r="G4074" s="1" t="str">
        <f t="shared" si="253"/>
        <v>2021</v>
      </c>
      <c r="H4074" s="1" t="str">
        <f t="shared" si="254"/>
        <v>Wednesday</v>
      </c>
      <c r="I4074" s="1" t="str">
        <f t="shared" si="255"/>
        <v>20</v>
      </c>
      <c r="J4074" t="s">
        <v>30</v>
      </c>
      <c r="K4074" t="s">
        <v>31</v>
      </c>
      <c r="L4074" t="s">
        <v>32</v>
      </c>
      <c r="M4074" t="s">
        <v>19</v>
      </c>
      <c r="N4074">
        <v>60</v>
      </c>
      <c r="O4074">
        <v>200</v>
      </c>
      <c r="P4074">
        <v>12000</v>
      </c>
      <c r="Q4074">
        <v>5640</v>
      </c>
      <c r="R4074">
        <v>0.47</v>
      </c>
      <c r="S4074" t="s">
        <v>82</v>
      </c>
      <c r="T4074" t="str">
        <f>IF(Table1[[#This Row],[Units Sold]]&gt; 700,"High Units","low Units")</f>
        <v>low Units</v>
      </c>
      <c r="U4074">
        <f>SUM(Table1[[#This Row],[Operating Profit]])/SUM(Table1[Operating Profit])*100</f>
        <v>1.6981040625989564E-3</v>
      </c>
      <c r="V4074">
        <f>SUM(Table1[[#This Row],[Price per Unit]]*Table1[[#This Row],[Units Sold]])</f>
        <v>12000</v>
      </c>
      <c r="W4074">
        <f>SUM(Table1[[#This Row],[Total Sales]]-Table1[[#This Row],[Operating Profit]])</f>
        <v>6360</v>
      </c>
      <c r="X4074">
        <f>SUM(Table1[[#This Row],[Total Sales]]-Table1[[#This Row],[Cost]])</f>
        <v>5640</v>
      </c>
      <c r="Y4074">
        <f>SUM(Table1[[#This Row],[profit/loss]])/SUM(Table1[profit/loss])</f>
        <v>1.6981040625989564E-5</v>
      </c>
    </row>
    <row r="4075" spans="1:25" x14ac:dyDescent="0.3">
      <c r="A4075" t="s">
        <v>29</v>
      </c>
      <c r="B4075" t="s">
        <v>82</v>
      </c>
      <c r="C4075">
        <v>1128299</v>
      </c>
      <c r="D4075" s="9">
        <v>44217</v>
      </c>
      <c r="E4075" s="8" t="str">
        <f>TEXT(Table1[[#This Row],[Invoice Date]],"dd-mm-yyyy")</f>
        <v>21-01-2021</v>
      </c>
      <c r="F4075" s="1" t="str">
        <f t="shared" si="252"/>
        <v>January</v>
      </c>
      <c r="G4075" s="1" t="str">
        <f t="shared" si="253"/>
        <v>2021</v>
      </c>
      <c r="H4075" s="1" t="str">
        <f t="shared" si="254"/>
        <v>Thursday</v>
      </c>
      <c r="I4075" s="1" t="str">
        <f t="shared" si="255"/>
        <v>21</v>
      </c>
      <c r="J4075" t="s">
        <v>30</v>
      </c>
      <c r="K4075" t="s">
        <v>31</v>
      </c>
      <c r="L4075" t="s">
        <v>32</v>
      </c>
      <c r="M4075" t="s">
        <v>20</v>
      </c>
      <c r="N4075">
        <v>59</v>
      </c>
      <c r="O4075">
        <v>188</v>
      </c>
      <c r="P4075">
        <v>11092</v>
      </c>
      <c r="Q4075">
        <v>4548</v>
      </c>
      <c r="R4075">
        <v>0.41</v>
      </c>
      <c r="S4075" t="s">
        <v>82</v>
      </c>
      <c r="T4075" t="str">
        <f>IF(Table1[[#This Row],[Units Sold]]&gt; 700,"High Units","low Units")</f>
        <v>low Units</v>
      </c>
      <c r="U4075">
        <f>SUM(Table1[[#This Row],[Operating Profit]])/SUM(Table1[Operating Profit])*100</f>
        <v>1.3693222121808606E-3</v>
      </c>
      <c r="V4075">
        <f>SUM(Table1[[#This Row],[Price per Unit]]*Table1[[#This Row],[Units Sold]])</f>
        <v>11092</v>
      </c>
      <c r="W4075">
        <f>SUM(Table1[[#This Row],[Total Sales]]-Table1[[#This Row],[Operating Profit]])</f>
        <v>6544</v>
      </c>
      <c r="X4075">
        <f>SUM(Table1[[#This Row],[Total Sales]]-Table1[[#This Row],[Cost]])</f>
        <v>4548</v>
      </c>
      <c r="Y4075">
        <f>SUM(Table1[[#This Row],[profit/loss]])/SUM(Table1[profit/loss])</f>
        <v>1.3693222121808606E-5</v>
      </c>
    </row>
    <row r="4076" spans="1:25" x14ac:dyDescent="0.3">
      <c r="A4076" t="s">
        <v>29</v>
      </c>
      <c r="B4076" t="s">
        <v>82</v>
      </c>
      <c r="C4076">
        <v>1128299</v>
      </c>
      <c r="D4076" s="9">
        <v>44218</v>
      </c>
      <c r="E4076" s="8" t="str">
        <f>TEXT(Table1[[#This Row],[Invoice Date]],"dd-mm-yyyy")</f>
        <v>22-01-2021</v>
      </c>
      <c r="F4076" s="1" t="str">
        <f t="shared" si="252"/>
        <v>January</v>
      </c>
      <c r="G4076" s="1" t="str">
        <f t="shared" si="253"/>
        <v>2021</v>
      </c>
      <c r="H4076" s="1" t="str">
        <f t="shared" si="254"/>
        <v>Friday</v>
      </c>
      <c r="I4076" s="1" t="str">
        <f t="shared" si="255"/>
        <v>22</v>
      </c>
      <c r="J4076" t="s">
        <v>30</v>
      </c>
      <c r="K4076" t="s">
        <v>31</v>
      </c>
      <c r="L4076" t="s">
        <v>32</v>
      </c>
      <c r="M4076" t="s">
        <v>21</v>
      </c>
      <c r="N4076">
        <v>69</v>
      </c>
      <c r="O4076">
        <v>188</v>
      </c>
      <c r="P4076">
        <v>12972</v>
      </c>
      <c r="Q4076">
        <v>7913</v>
      </c>
      <c r="R4076">
        <v>0.61</v>
      </c>
      <c r="S4076" t="s">
        <v>82</v>
      </c>
      <c r="T4076" t="str">
        <f>IF(Table1[[#This Row],[Units Sold]]&gt; 700,"High Units","low Units")</f>
        <v>low Units</v>
      </c>
      <c r="U4076">
        <f>SUM(Table1[[#This Row],[Operating Profit]])/SUM(Table1[Operating Profit])*100</f>
        <v>2.3824640864087837E-3</v>
      </c>
      <c r="V4076">
        <f>SUM(Table1[[#This Row],[Price per Unit]]*Table1[[#This Row],[Units Sold]])</f>
        <v>12972</v>
      </c>
      <c r="W4076">
        <f>SUM(Table1[[#This Row],[Total Sales]]-Table1[[#This Row],[Operating Profit]])</f>
        <v>5059</v>
      </c>
      <c r="X4076">
        <f>SUM(Table1[[#This Row],[Total Sales]]-Table1[[#This Row],[Cost]])</f>
        <v>7913</v>
      </c>
      <c r="Y4076">
        <f>SUM(Table1[[#This Row],[profit/loss]])/SUM(Table1[profit/loss])</f>
        <v>2.3824640864087839E-5</v>
      </c>
    </row>
    <row r="4077" spans="1:25" x14ac:dyDescent="0.3">
      <c r="A4077" t="s">
        <v>29</v>
      </c>
      <c r="B4077" t="s">
        <v>82</v>
      </c>
      <c r="C4077">
        <v>1128299</v>
      </c>
      <c r="D4077" s="9">
        <v>44219</v>
      </c>
      <c r="E4077" s="8" t="str">
        <f>TEXT(Table1[[#This Row],[Invoice Date]],"dd-mm-yyyy")</f>
        <v>23-01-2021</v>
      </c>
      <c r="F4077" s="1" t="str">
        <f t="shared" si="252"/>
        <v>January</v>
      </c>
      <c r="G4077" s="1" t="str">
        <f t="shared" si="253"/>
        <v>2021</v>
      </c>
      <c r="H4077" s="1" t="str">
        <f t="shared" si="254"/>
        <v>Saturday</v>
      </c>
      <c r="I4077" s="1" t="str">
        <f t="shared" si="255"/>
        <v>23</v>
      </c>
      <c r="J4077" t="s">
        <v>30</v>
      </c>
      <c r="K4077" t="s">
        <v>31</v>
      </c>
      <c r="L4077" t="s">
        <v>32</v>
      </c>
      <c r="M4077" t="s">
        <v>22</v>
      </c>
      <c r="N4077">
        <v>76</v>
      </c>
      <c r="O4077">
        <v>181</v>
      </c>
      <c r="P4077">
        <v>13756</v>
      </c>
      <c r="Q4077">
        <v>3439</v>
      </c>
      <c r="R4077">
        <v>0.25</v>
      </c>
      <c r="S4077" t="s">
        <v>82</v>
      </c>
      <c r="T4077" t="str">
        <f>IF(Table1[[#This Row],[Units Sold]]&gt; 700,"High Units","low Units")</f>
        <v>low Units</v>
      </c>
      <c r="U4077">
        <f>SUM(Table1[[#This Row],[Operating Profit]])/SUM(Table1[Operating Profit])*100</f>
        <v>1.0354219629925196E-3</v>
      </c>
      <c r="V4077">
        <f>SUM(Table1[[#This Row],[Price per Unit]]*Table1[[#This Row],[Units Sold]])</f>
        <v>13756</v>
      </c>
      <c r="W4077">
        <f>SUM(Table1[[#This Row],[Total Sales]]-Table1[[#This Row],[Operating Profit]])</f>
        <v>10317</v>
      </c>
      <c r="X4077">
        <f>SUM(Table1[[#This Row],[Total Sales]]-Table1[[#This Row],[Cost]])</f>
        <v>3439</v>
      </c>
      <c r="Y4077">
        <f>SUM(Table1[[#This Row],[profit/loss]])/SUM(Table1[profit/loss])</f>
        <v>1.0354219629925196E-5</v>
      </c>
    </row>
    <row r="4078" spans="1:25" x14ac:dyDescent="0.3">
      <c r="A4078" t="s">
        <v>29</v>
      </c>
      <c r="B4078" t="s">
        <v>82</v>
      </c>
      <c r="C4078">
        <v>1128299</v>
      </c>
      <c r="D4078" s="9">
        <v>44220</v>
      </c>
      <c r="E4078" s="8" t="str">
        <f>TEXT(Table1[[#This Row],[Invoice Date]],"dd-mm-yyyy")</f>
        <v>24-01-2021</v>
      </c>
      <c r="F4078" s="1" t="str">
        <f t="shared" si="252"/>
        <v>January</v>
      </c>
      <c r="G4078" s="1" t="str">
        <f t="shared" si="253"/>
        <v>2021</v>
      </c>
      <c r="H4078" s="1" t="str">
        <f t="shared" si="254"/>
        <v>Sunday</v>
      </c>
      <c r="I4078" s="1" t="str">
        <f t="shared" si="255"/>
        <v>24</v>
      </c>
      <c r="J4078" t="s">
        <v>30</v>
      </c>
      <c r="K4078" t="s">
        <v>31</v>
      </c>
      <c r="L4078" t="s">
        <v>32</v>
      </c>
      <c r="M4078" t="s">
        <v>16</v>
      </c>
      <c r="N4078">
        <v>51</v>
      </c>
      <c r="O4078">
        <v>241</v>
      </c>
      <c r="P4078">
        <v>12291</v>
      </c>
      <c r="Q4078">
        <v>5162</v>
      </c>
      <c r="R4078">
        <v>0.42</v>
      </c>
      <c r="S4078" t="s">
        <v>82</v>
      </c>
      <c r="T4078" t="str">
        <f>IF(Table1[[#This Row],[Units Sold]]&gt; 700,"High Units","low Units")</f>
        <v>low Units</v>
      </c>
      <c r="U4078">
        <f>SUM(Table1[[#This Row],[Operating Profit]])/SUM(Table1[Operating Profit])*100</f>
        <v>1.5541867324708888E-3</v>
      </c>
      <c r="V4078">
        <f>SUM(Table1[[#This Row],[Price per Unit]]*Table1[[#This Row],[Units Sold]])</f>
        <v>12291</v>
      </c>
      <c r="W4078">
        <f>SUM(Table1[[#This Row],[Total Sales]]-Table1[[#This Row],[Operating Profit]])</f>
        <v>7129</v>
      </c>
      <c r="X4078">
        <f>SUM(Table1[[#This Row],[Total Sales]]-Table1[[#This Row],[Cost]])</f>
        <v>5162</v>
      </c>
      <c r="Y4078">
        <f>SUM(Table1[[#This Row],[profit/loss]])/SUM(Table1[profit/loss])</f>
        <v>1.5541867324708889E-5</v>
      </c>
    </row>
    <row r="4079" spans="1:25" x14ac:dyDescent="0.3">
      <c r="A4079" t="s">
        <v>29</v>
      </c>
      <c r="B4079" t="s">
        <v>82</v>
      </c>
      <c r="C4079">
        <v>1128299</v>
      </c>
      <c r="D4079" s="9">
        <v>44221</v>
      </c>
      <c r="E4079" s="8" t="str">
        <f>TEXT(Table1[[#This Row],[Invoice Date]],"dd-mm-yyyy")</f>
        <v>25-01-2021</v>
      </c>
      <c r="F4079" s="1" t="str">
        <f t="shared" si="252"/>
        <v>January</v>
      </c>
      <c r="G4079" s="1" t="str">
        <f t="shared" si="253"/>
        <v>2021</v>
      </c>
      <c r="H4079" s="1" t="str">
        <f t="shared" si="254"/>
        <v>Monday</v>
      </c>
      <c r="I4079" s="1" t="str">
        <f t="shared" si="255"/>
        <v>25</v>
      </c>
      <c r="J4079" t="s">
        <v>30</v>
      </c>
      <c r="K4079" t="s">
        <v>31</v>
      </c>
      <c r="L4079" t="s">
        <v>32</v>
      </c>
      <c r="M4079" t="s">
        <v>18</v>
      </c>
      <c r="N4079">
        <v>56</v>
      </c>
      <c r="O4079">
        <v>268</v>
      </c>
      <c r="P4079">
        <v>15008</v>
      </c>
      <c r="Q4079">
        <v>4202</v>
      </c>
      <c r="R4079">
        <v>0.28000000000000003</v>
      </c>
      <c r="S4079" t="s">
        <v>82</v>
      </c>
      <c r="T4079" t="str">
        <f>IF(Table1[[#This Row],[Units Sold]]&gt; 700,"High Units","low Units")</f>
        <v>low Units</v>
      </c>
      <c r="U4079">
        <f>SUM(Table1[[#This Row],[Operating Profit]])/SUM(Table1[Operating Profit])*100</f>
        <v>1.265147743092343E-3</v>
      </c>
      <c r="V4079">
        <f>SUM(Table1[[#This Row],[Price per Unit]]*Table1[[#This Row],[Units Sold]])</f>
        <v>15008</v>
      </c>
      <c r="W4079">
        <f>SUM(Table1[[#This Row],[Total Sales]]-Table1[[#This Row],[Operating Profit]])</f>
        <v>10806</v>
      </c>
      <c r="X4079">
        <f>SUM(Table1[[#This Row],[Total Sales]]-Table1[[#This Row],[Cost]])</f>
        <v>4202</v>
      </c>
      <c r="Y4079">
        <f>SUM(Table1[[#This Row],[profit/loss]])/SUM(Table1[profit/loss])</f>
        <v>1.2651477430923431E-5</v>
      </c>
    </row>
    <row r="4080" spans="1:25" x14ac:dyDescent="0.3">
      <c r="A4080" t="s">
        <v>29</v>
      </c>
      <c r="B4080" t="s">
        <v>82</v>
      </c>
      <c r="C4080">
        <v>1128299</v>
      </c>
      <c r="D4080" s="9">
        <v>44222</v>
      </c>
      <c r="E4080" s="8" t="str">
        <f>TEXT(Table1[[#This Row],[Invoice Date]],"dd-mm-yyyy")</f>
        <v>26-01-2021</v>
      </c>
      <c r="F4080" s="1" t="str">
        <f t="shared" si="252"/>
        <v>January</v>
      </c>
      <c r="G4080" s="1" t="str">
        <f t="shared" si="253"/>
        <v>2021</v>
      </c>
      <c r="H4080" s="1" t="str">
        <f t="shared" si="254"/>
        <v>Tuesday</v>
      </c>
      <c r="I4080" s="1" t="str">
        <f t="shared" si="255"/>
        <v>26</v>
      </c>
      <c r="J4080" t="s">
        <v>30</v>
      </c>
      <c r="K4080" t="s">
        <v>31</v>
      </c>
      <c r="L4080" t="s">
        <v>32</v>
      </c>
      <c r="M4080" t="s">
        <v>19</v>
      </c>
      <c r="N4080">
        <v>52</v>
      </c>
      <c r="O4080">
        <v>225</v>
      </c>
      <c r="P4080">
        <v>11700</v>
      </c>
      <c r="Q4080">
        <v>4680</v>
      </c>
      <c r="R4080">
        <v>0.4</v>
      </c>
      <c r="S4080" t="s">
        <v>82</v>
      </c>
      <c r="T4080" t="str">
        <f>IF(Table1[[#This Row],[Units Sold]]&gt; 700,"High Units","low Units")</f>
        <v>low Units</v>
      </c>
      <c r="U4080">
        <f>SUM(Table1[[#This Row],[Operating Profit]])/SUM(Table1[Operating Profit])*100</f>
        <v>1.4090650732204106E-3</v>
      </c>
      <c r="V4080">
        <f>SUM(Table1[[#This Row],[Price per Unit]]*Table1[[#This Row],[Units Sold]])</f>
        <v>11700</v>
      </c>
      <c r="W4080">
        <f>SUM(Table1[[#This Row],[Total Sales]]-Table1[[#This Row],[Operating Profit]])</f>
        <v>7020</v>
      </c>
      <c r="X4080">
        <f>SUM(Table1[[#This Row],[Total Sales]]-Table1[[#This Row],[Cost]])</f>
        <v>4680</v>
      </c>
      <c r="Y4080">
        <f>SUM(Table1[[#This Row],[profit/loss]])/SUM(Table1[profit/loss])</f>
        <v>1.4090650732204106E-5</v>
      </c>
    </row>
    <row r="4081" spans="1:25" x14ac:dyDescent="0.3">
      <c r="A4081" t="s">
        <v>29</v>
      </c>
      <c r="B4081" t="s">
        <v>82</v>
      </c>
      <c r="C4081">
        <v>1128299</v>
      </c>
      <c r="D4081" s="9">
        <v>44223</v>
      </c>
      <c r="E4081" s="8" t="str">
        <f>TEXT(Table1[[#This Row],[Invoice Date]],"dd-mm-yyyy")</f>
        <v>27-01-2021</v>
      </c>
      <c r="F4081" s="1" t="str">
        <f t="shared" si="252"/>
        <v>January</v>
      </c>
      <c r="G4081" s="1" t="str">
        <f t="shared" si="253"/>
        <v>2021</v>
      </c>
      <c r="H4081" s="1" t="str">
        <f t="shared" si="254"/>
        <v>Wednesday</v>
      </c>
      <c r="I4081" s="1" t="str">
        <f t="shared" si="255"/>
        <v>27</v>
      </c>
      <c r="J4081" t="s">
        <v>30</v>
      </c>
      <c r="K4081" t="s">
        <v>31</v>
      </c>
      <c r="L4081" t="s">
        <v>32</v>
      </c>
      <c r="M4081" t="s">
        <v>20</v>
      </c>
      <c r="N4081">
        <v>53</v>
      </c>
      <c r="O4081">
        <v>203</v>
      </c>
      <c r="P4081">
        <v>10759</v>
      </c>
      <c r="Q4081">
        <v>3766</v>
      </c>
      <c r="R4081">
        <v>0.35</v>
      </c>
      <c r="S4081" t="s">
        <v>82</v>
      </c>
      <c r="T4081" t="str">
        <f>IF(Table1[[#This Row],[Units Sold]]&gt; 700,"High Units","low Units")</f>
        <v>low Units</v>
      </c>
      <c r="U4081">
        <f>SUM(Table1[[#This Row],[Operating Profit]])/SUM(Table1[Operating Profit])*100</f>
        <v>1.1338758687495867E-3</v>
      </c>
      <c r="V4081">
        <f>SUM(Table1[[#This Row],[Price per Unit]]*Table1[[#This Row],[Units Sold]])</f>
        <v>10759</v>
      </c>
      <c r="W4081">
        <f>SUM(Table1[[#This Row],[Total Sales]]-Table1[[#This Row],[Operating Profit]])</f>
        <v>6993</v>
      </c>
      <c r="X4081">
        <f>SUM(Table1[[#This Row],[Total Sales]]-Table1[[#This Row],[Cost]])</f>
        <v>3766</v>
      </c>
      <c r="Y4081">
        <f>SUM(Table1[[#This Row],[profit/loss]])/SUM(Table1[profit/loss])</f>
        <v>1.1338758687495868E-5</v>
      </c>
    </row>
    <row r="4082" spans="1:25" x14ac:dyDescent="0.3">
      <c r="A4082" t="s">
        <v>29</v>
      </c>
      <c r="B4082" t="s">
        <v>82</v>
      </c>
      <c r="C4082">
        <v>1128299</v>
      </c>
      <c r="D4082" s="9">
        <v>44224</v>
      </c>
      <c r="E4082" s="8" t="str">
        <f>TEXT(Table1[[#This Row],[Invoice Date]],"dd-mm-yyyy")</f>
        <v>28-01-2021</v>
      </c>
      <c r="F4082" s="1" t="str">
        <f t="shared" si="252"/>
        <v>January</v>
      </c>
      <c r="G4082" s="1" t="str">
        <f t="shared" si="253"/>
        <v>2021</v>
      </c>
      <c r="H4082" s="1" t="str">
        <f t="shared" si="254"/>
        <v>Thursday</v>
      </c>
      <c r="I4082" s="1" t="str">
        <f t="shared" si="255"/>
        <v>28</v>
      </c>
      <c r="J4082" t="s">
        <v>30</v>
      </c>
      <c r="K4082" t="s">
        <v>31</v>
      </c>
      <c r="L4082" t="s">
        <v>32</v>
      </c>
      <c r="M4082" t="s">
        <v>21</v>
      </c>
      <c r="N4082">
        <v>63</v>
      </c>
      <c r="O4082">
        <v>218</v>
      </c>
      <c r="P4082">
        <v>13734</v>
      </c>
      <c r="Q4082">
        <v>7966</v>
      </c>
      <c r="R4082">
        <v>0.57999999999999996</v>
      </c>
      <c r="S4082" t="s">
        <v>82</v>
      </c>
      <c r="T4082" t="str">
        <f>IF(Table1[[#This Row],[Units Sold]]&gt; 700,"High Units","low Units")</f>
        <v>low Units</v>
      </c>
      <c r="U4082">
        <f>SUM(Table1[[#This Row],[Operating Profit]])/SUM(Table1[Operating Profit])*100</f>
        <v>2.3984214472807242E-3</v>
      </c>
      <c r="V4082">
        <f>SUM(Table1[[#This Row],[Price per Unit]]*Table1[[#This Row],[Units Sold]])</f>
        <v>13734</v>
      </c>
      <c r="W4082">
        <f>SUM(Table1[[#This Row],[Total Sales]]-Table1[[#This Row],[Operating Profit]])</f>
        <v>5768</v>
      </c>
      <c r="X4082">
        <f>SUM(Table1[[#This Row],[Total Sales]]-Table1[[#This Row],[Cost]])</f>
        <v>7966</v>
      </c>
      <c r="Y4082">
        <f>SUM(Table1[[#This Row],[profit/loss]])/SUM(Table1[profit/loss])</f>
        <v>2.3984214472807243E-5</v>
      </c>
    </row>
    <row r="4083" spans="1:25" x14ac:dyDescent="0.3">
      <c r="A4083" t="s">
        <v>29</v>
      </c>
      <c r="B4083" t="s">
        <v>82</v>
      </c>
      <c r="C4083">
        <v>1128299</v>
      </c>
      <c r="D4083" s="9">
        <v>44225</v>
      </c>
      <c r="E4083" s="8" t="str">
        <f>TEXT(Table1[[#This Row],[Invoice Date]],"dd-mm-yyyy")</f>
        <v>29-01-2021</v>
      </c>
      <c r="F4083" s="1" t="str">
        <f t="shared" si="252"/>
        <v>January</v>
      </c>
      <c r="G4083" s="1" t="str">
        <f t="shared" si="253"/>
        <v>2021</v>
      </c>
      <c r="H4083" s="1" t="str">
        <f t="shared" si="254"/>
        <v>Friday</v>
      </c>
      <c r="I4083" s="1" t="str">
        <f t="shared" si="255"/>
        <v>29</v>
      </c>
      <c r="J4083" t="s">
        <v>30</v>
      </c>
      <c r="K4083" t="s">
        <v>31</v>
      </c>
      <c r="L4083" t="s">
        <v>32</v>
      </c>
      <c r="M4083" t="s">
        <v>22</v>
      </c>
      <c r="N4083">
        <v>65</v>
      </c>
      <c r="O4083">
        <v>217</v>
      </c>
      <c r="P4083">
        <v>14105</v>
      </c>
      <c r="Q4083">
        <v>3385</v>
      </c>
      <c r="R4083">
        <v>0.24</v>
      </c>
      <c r="S4083" t="s">
        <v>82</v>
      </c>
      <c r="T4083" t="str">
        <f>IF(Table1[[#This Row],[Units Sold]]&gt; 700,"High Units","low Units")</f>
        <v>low Units</v>
      </c>
      <c r="U4083">
        <f>SUM(Table1[[#This Row],[Operating Profit]])/SUM(Table1[Operating Profit])*100</f>
        <v>1.0191635198399764E-3</v>
      </c>
      <c r="V4083">
        <f>SUM(Table1[[#This Row],[Price per Unit]]*Table1[[#This Row],[Units Sold]])</f>
        <v>14105</v>
      </c>
      <c r="W4083">
        <f>SUM(Table1[[#This Row],[Total Sales]]-Table1[[#This Row],[Operating Profit]])</f>
        <v>10720</v>
      </c>
      <c r="X4083">
        <f>SUM(Table1[[#This Row],[Total Sales]]-Table1[[#This Row],[Cost]])</f>
        <v>3385</v>
      </c>
      <c r="Y4083">
        <f>SUM(Table1[[#This Row],[profit/loss]])/SUM(Table1[profit/loss])</f>
        <v>1.0191635198399765E-5</v>
      </c>
    </row>
    <row r="4084" spans="1:25" x14ac:dyDescent="0.3">
      <c r="A4084" t="s">
        <v>29</v>
      </c>
      <c r="B4084" t="s">
        <v>82</v>
      </c>
      <c r="C4084">
        <v>1128299</v>
      </c>
      <c r="D4084" s="9">
        <v>44226</v>
      </c>
      <c r="E4084" s="8" t="str">
        <f>TEXT(Table1[[#This Row],[Invoice Date]],"dd-mm-yyyy")</f>
        <v>30-01-2021</v>
      </c>
      <c r="F4084" s="1" t="str">
        <f t="shared" si="252"/>
        <v>January</v>
      </c>
      <c r="G4084" s="1" t="str">
        <f t="shared" si="253"/>
        <v>2021</v>
      </c>
      <c r="H4084" s="1" t="str">
        <f t="shared" si="254"/>
        <v>Saturday</v>
      </c>
      <c r="I4084" s="1" t="str">
        <f t="shared" si="255"/>
        <v>30</v>
      </c>
      <c r="J4084" t="s">
        <v>30</v>
      </c>
      <c r="K4084" t="s">
        <v>31</v>
      </c>
      <c r="L4084" t="s">
        <v>32</v>
      </c>
      <c r="M4084" t="s">
        <v>16</v>
      </c>
      <c r="N4084">
        <v>51</v>
      </c>
      <c r="O4084">
        <v>236</v>
      </c>
      <c r="P4084">
        <v>12036</v>
      </c>
      <c r="Q4084">
        <v>5416</v>
      </c>
      <c r="R4084">
        <v>0.45</v>
      </c>
      <c r="S4084" t="s">
        <v>82</v>
      </c>
      <c r="T4084" t="str">
        <f>IF(Table1[[#This Row],[Units Sold]]&gt; 700,"High Units","low Units")</f>
        <v>low Units</v>
      </c>
      <c r="U4084">
        <f>SUM(Table1[[#This Row],[Operating Profit]])/SUM(Table1[Operating Profit])*100</f>
        <v>1.6306616317439621E-3</v>
      </c>
      <c r="V4084">
        <f>SUM(Table1[[#This Row],[Price per Unit]]*Table1[[#This Row],[Units Sold]])</f>
        <v>12036</v>
      </c>
      <c r="W4084">
        <f>SUM(Table1[[#This Row],[Total Sales]]-Table1[[#This Row],[Operating Profit]])</f>
        <v>6620</v>
      </c>
      <c r="X4084">
        <f>SUM(Table1[[#This Row],[Total Sales]]-Table1[[#This Row],[Cost]])</f>
        <v>5416</v>
      </c>
      <c r="Y4084">
        <f>SUM(Table1[[#This Row],[profit/loss]])/SUM(Table1[profit/loss])</f>
        <v>1.6306616317439622E-5</v>
      </c>
    </row>
    <row r="4085" spans="1:25" x14ac:dyDescent="0.3">
      <c r="A4085" t="s">
        <v>29</v>
      </c>
      <c r="B4085" t="s">
        <v>82</v>
      </c>
      <c r="C4085">
        <v>1128299</v>
      </c>
      <c r="D4085" s="9">
        <v>44227</v>
      </c>
      <c r="E4085" s="8" t="str">
        <f>TEXT(Table1[[#This Row],[Invoice Date]],"dd-mm-yyyy")</f>
        <v>31-01-2021</v>
      </c>
      <c r="F4085" s="1" t="str">
        <f t="shared" si="252"/>
        <v>January</v>
      </c>
      <c r="G4085" s="1" t="str">
        <f t="shared" si="253"/>
        <v>2021</v>
      </c>
      <c r="H4085" s="1" t="str">
        <f t="shared" si="254"/>
        <v>Sunday</v>
      </c>
      <c r="I4085" s="1" t="str">
        <f t="shared" si="255"/>
        <v>31</v>
      </c>
      <c r="J4085" t="s">
        <v>30</v>
      </c>
      <c r="K4085" t="s">
        <v>31</v>
      </c>
      <c r="L4085" t="s">
        <v>32</v>
      </c>
      <c r="M4085" t="s">
        <v>18</v>
      </c>
      <c r="N4085">
        <v>59</v>
      </c>
      <c r="O4085">
        <v>219</v>
      </c>
      <c r="P4085">
        <v>12921</v>
      </c>
      <c r="Q4085">
        <v>3747</v>
      </c>
      <c r="R4085">
        <v>0.28999999999999998</v>
      </c>
      <c r="S4085" t="s">
        <v>82</v>
      </c>
      <c r="T4085" t="str">
        <f>IF(Table1[[#This Row],[Units Sold]]&gt; 700,"High Units","low Units")</f>
        <v>low Units</v>
      </c>
      <c r="U4085">
        <f>SUM(Table1[[#This Row],[Operating Profit]])/SUM(Table1[Operating Profit])*100</f>
        <v>1.1281553054181364E-3</v>
      </c>
      <c r="V4085">
        <f>SUM(Table1[[#This Row],[Price per Unit]]*Table1[[#This Row],[Units Sold]])</f>
        <v>12921</v>
      </c>
      <c r="W4085">
        <f>SUM(Table1[[#This Row],[Total Sales]]-Table1[[#This Row],[Operating Profit]])</f>
        <v>9174</v>
      </c>
      <c r="X4085">
        <f>SUM(Table1[[#This Row],[Total Sales]]-Table1[[#This Row],[Cost]])</f>
        <v>3747</v>
      </c>
      <c r="Y4085">
        <f>SUM(Table1[[#This Row],[profit/loss]])/SUM(Table1[profit/loss])</f>
        <v>1.1281553054181364E-5</v>
      </c>
    </row>
    <row r="4086" spans="1:25" x14ac:dyDescent="0.3">
      <c r="A4086" t="s">
        <v>29</v>
      </c>
      <c r="B4086" t="s">
        <v>82</v>
      </c>
      <c r="C4086">
        <v>1128299</v>
      </c>
      <c r="D4086" s="9">
        <v>44228</v>
      </c>
      <c r="E4086" s="8" t="str">
        <f>TEXT(Table1[[#This Row],[Invoice Date]],"dd-mm-yyyy")</f>
        <v>01-02-2021</v>
      </c>
      <c r="F4086" s="1" t="str">
        <f t="shared" si="252"/>
        <v>February</v>
      </c>
      <c r="G4086" s="1" t="str">
        <f t="shared" si="253"/>
        <v>2021</v>
      </c>
      <c r="H4086" s="1" t="str">
        <f t="shared" si="254"/>
        <v>Monday</v>
      </c>
      <c r="I4086" s="1" t="str">
        <f t="shared" si="255"/>
        <v>01</v>
      </c>
      <c r="J4086" t="s">
        <v>30</v>
      </c>
      <c r="K4086" t="s">
        <v>31</v>
      </c>
      <c r="L4086" t="s">
        <v>32</v>
      </c>
      <c r="M4086" t="s">
        <v>19</v>
      </c>
      <c r="N4086">
        <v>50</v>
      </c>
      <c r="O4086">
        <v>182</v>
      </c>
      <c r="P4086">
        <v>9100</v>
      </c>
      <c r="Q4086">
        <v>3822</v>
      </c>
      <c r="R4086">
        <v>0.42</v>
      </c>
      <c r="S4086" t="s">
        <v>82</v>
      </c>
      <c r="T4086" t="str">
        <f>IF(Table1[[#This Row],[Units Sold]]&gt; 700,"High Units","low Units")</f>
        <v>low Units</v>
      </c>
      <c r="U4086">
        <f>SUM(Table1[[#This Row],[Operating Profit]])/SUM(Table1[Operating Profit])*100</f>
        <v>1.1507364764633352E-3</v>
      </c>
      <c r="V4086">
        <f>SUM(Table1[[#This Row],[Price per Unit]]*Table1[[#This Row],[Units Sold]])</f>
        <v>9100</v>
      </c>
      <c r="W4086">
        <f>SUM(Table1[[#This Row],[Total Sales]]-Table1[[#This Row],[Operating Profit]])</f>
        <v>5278</v>
      </c>
      <c r="X4086">
        <f>SUM(Table1[[#This Row],[Total Sales]]-Table1[[#This Row],[Cost]])</f>
        <v>3822</v>
      </c>
      <c r="Y4086">
        <f>SUM(Table1[[#This Row],[profit/loss]])/SUM(Table1[profit/loss])</f>
        <v>1.1507364764633353E-5</v>
      </c>
    </row>
    <row r="4087" spans="1:25" x14ac:dyDescent="0.3">
      <c r="A4087" t="s">
        <v>29</v>
      </c>
      <c r="B4087" t="s">
        <v>82</v>
      </c>
      <c r="C4087">
        <v>1128299</v>
      </c>
      <c r="D4087" s="9">
        <v>44229</v>
      </c>
      <c r="E4087" s="8" t="str">
        <f>TEXT(Table1[[#This Row],[Invoice Date]],"dd-mm-yyyy")</f>
        <v>02-02-2021</v>
      </c>
      <c r="F4087" s="1" t="str">
        <f t="shared" si="252"/>
        <v>February</v>
      </c>
      <c r="G4087" s="1" t="str">
        <f t="shared" si="253"/>
        <v>2021</v>
      </c>
      <c r="H4087" s="1" t="str">
        <f t="shared" si="254"/>
        <v>Tuesday</v>
      </c>
      <c r="I4087" s="1" t="str">
        <f t="shared" si="255"/>
        <v>02</v>
      </c>
      <c r="J4087" t="s">
        <v>30</v>
      </c>
      <c r="K4087" t="s">
        <v>31</v>
      </c>
      <c r="L4087" t="s">
        <v>32</v>
      </c>
      <c r="M4087" t="s">
        <v>20</v>
      </c>
      <c r="N4087">
        <v>51</v>
      </c>
      <c r="O4087">
        <v>203</v>
      </c>
      <c r="P4087">
        <v>10353</v>
      </c>
      <c r="Q4087">
        <v>3727</v>
      </c>
      <c r="R4087">
        <v>0.36</v>
      </c>
      <c r="S4087" t="s">
        <v>82</v>
      </c>
      <c r="T4087" t="str">
        <f>IF(Table1[[#This Row],[Units Sold]]&gt; 700,"High Units","low Units")</f>
        <v>low Units</v>
      </c>
      <c r="U4087">
        <f>SUM(Table1[[#This Row],[Operating Profit]])/SUM(Table1[Operating Profit])*100</f>
        <v>1.1221336598060835E-3</v>
      </c>
      <c r="V4087">
        <f>SUM(Table1[[#This Row],[Price per Unit]]*Table1[[#This Row],[Units Sold]])</f>
        <v>10353</v>
      </c>
      <c r="W4087">
        <f>SUM(Table1[[#This Row],[Total Sales]]-Table1[[#This Row],[Operating Profit]])</f>
        <v>6626</v>
      </c>
      <c r="X4087">
        <f>SUM(Table1[[#This Row],[Total Sales]]-Table1[[#This Row],[Cost]])</f>
        <v>3727</v>
      </c>
      <c r="Y4087">
        <f>SUM(Table1[[#This Row],[profit/loss]])/SUM(Table1[profit/loss])</f>
        <v>1.1221336598060834E-5</v>
      </c>
    </row>
    <row r="4088" spans="1:25" x14ac:dyDescent="0.3">
      <c r="A4088" t="s">
        <v>29</v>
      </c>
      <c r="B4088" t="s">
        <v>82</v>
      </c>
      <c r="C4088">
        <v>1128299</v>
      </c>
      <c r="D4088" s="9">
        <v>44230</v>
      </c>
      <c r="E4088" s="8" t="str">
        <f>TEXT(Table1[[#This Row],[Invoice Date]],"dd-mm-yyyy")</f>
        <v>03-02-2021</v>
      </c>
      <c r="F4088" s="1" t="str">
        <f t="shared" si="252"/>
        <v>February</v>
      </c>
      <c r="G4088" s="1" t="str">
        <f t="shared" si="253"/>
        <v>2021</v>
      </c>
      <c r="H4088" s="1" t="str">
        <f t="shared" si="254"/>
        <v>Wednesday</v>
      </c>
      <c r="I4088" s="1" t="str">
        <f t="shared" si="255"/>
        <v>03</v>
      </c>
      <c r="J4088" t="s">
        <v>30</v>
      </c>
      <c r="K4088" t="s">
        <v>31</v>
      </c>
      <c r="L4088" t="s">
        <v>32</v>
      </c>
      <c r="M4088" t="s">
        <v>21</v>
      </c>
      <c r="N4088">
        <v>59</v>
      </c>
      <c r="O4088">
        <v>182</v>
      </c>
      <c r="P4088">
        <v>10738</v>
      </c>
      <c r="Q4088">
        <v>6228</v>
      </c>
      <c r="R4088">
        <v>0.57999999999999996</v>
      </c>
      <c r="S4088" t="s">
        <v>82</v>
      </c>
      <c r="T4088" t="str">
        <f>IF(Table1[[#This Row],[Units Sold]]&gt; 700,"High Units","low Units")</f>
        <v>low Units</v>
      </c>
      <c r="U4088">
        <f>SUM(Table1[[#This Row],[Operating Profit]])/SUM(Table1[Operating Profit])*100</f>
        <v>1.8751404435933155E-3</v>
      </c>
      <c r="V4088">
        <f>SUM(Table1[[#This Row],[Price per Unit]]*Table1[[#This Row],[Units Sold]])</f>
        <v>10738</v>
      </c>
      <c r="W4088">
        <f>SUM(Table1[[#This Row],[Total Sales]]-Table1[[#This Row],[Operating Profit]])</f>
        <v>4510</v>
      </c>
      <c r="X4088">
        <f>SUM(Table1[[#This Row],[Total Sales]]-Table1[[#This Row],[Cost]])</f>
        <v>6228</v>
      </c>
      <c r="Y4088">
        <f>SUM(Table1[[#This Row],[profit/loss]])/SUM(Table1[profit/loss])</f>
        <v>1.8751404435933156E-5</v>
      </c>
    </row>
    <row r="4089" spans="1:25" x14ac:dyDescent="0.3">
      <c r="A4089" t="s">
        <v>29</v>
      </c>
      <c r="B4089" t="s">
        <v>82</v>
      </c>
      <c r="C4089">
        <v>1128299</v>
      </c>
      <c r="D4089" s="9">
        <v>44231</v>
      </c>
      <c r="E4089" s="8" t="str">
        <f>TEXT(Table1[[#This Row],[Invoice Date]],"dd-mm-yyyy")</f>
        <v>04-02-2021</v>
      </c>
      <c r="F4089" s="1" t="str">
        <f t="shared" si="252"/>
        <v>February</v>
      </c>
      <c r="G4089" s="1" t="str">
        <f t="shared" si="253"/>
        <v>2021</v>
      </c>
      <c r="H4089" s="1" t="str">
        <f t="shared" si="254"/>
        <v>Thursday</v>
      </c>
      <c r="I4089" s="1" t="str">
        <f t="shared" si="255"/>
        <v>04</v>
      </c>
      <c r="J4089" t="s">
        <v>30</v>
      </c>
      <c r="K4089" t="s">
        <v>31</v>
      </c>
      <c r="L4089" t="s">
        <v>32</v>
      </c>
      <c r="M4089" t="s">
        <v>22</v>
      </c>
      <c r="N4089">
        <v>63</v>
      </c>
      <c r="O4089">
        <v>196</v>
      </c>
      <c r="P4089">
        <v>12348</v>
      </c>
      <c r="Q4089">
        <v>2840</v>
      </c>
      <c r="R4089">
        <v>0.23</v>
      </c>
      <c r="S4089" t="s">
        <v>82</v>
      </c>
      <c r="T4089" t="str">
        <f>IF(Table1[[#This Row],[Units Sold]]&gt; 700,"High Units","low Units")</f>
        <v>low Units</v>
      </c>
      <c r="U4089">
        <f>SUM(Table1[[#This Row],[Operating Profit]])/SUM(Table1[Operating Profit])*100</f>
        <v>8.550736769115312E-4</v>
      </c>
      <c r="V4089">
        <f>SUM(Table1[[#This Row],[Price per Unit]]*Table1[[#This Row],[Units Sold]])</f>
        <v>12348</v>
      </c>
      <c r="W4089">
        <f>SUM(Table1[[#This Row],[Total Sales]]-Table1[[#This Row],[Operating Profit]])</f>
        <v>9508</v>
      </c>
      <c r="X4089">
        <f>SUM(Table1[[#This Row],[Total Sales]]-Table1[[#This Row],[Cost]])</f>
        <v>2840</v>
      </c>
      <c r="Y4089">
        <f>SUM(Table1[[#This Row],[profit/loss]])/SUM(Table1[profit/loss])</f>
        <v>8.5507367691153125E-6</v>
      </c>
    </row>
    <row r="4090" spans="1:25" x14ac:dyDescent="0.3">
      <c r="A4090" t="s">
        <v>29</v>
      </c>
      <c r="B4090" t="s">
        <v>82</v>
      </c>
      <c r="C4090">
        <v>1128299</v>
      </c>
      <c r="D4090" s="9">
        <v>44232</v>
      </c>
      <c r="E4090" s="8" t="str">
        <f>TEXT(Table1[[#This Row],[Invoice Date]],"dd-mm-yyyy")</f>
        <v>05-02-2021</v>
      </c>
      <c r="F4090" s="1" t="str">
        <f t="shared" si="252"/>
        <v>February</v>
      </c>
      <c r="G4090" s="1" t="str">
        <f t="shared" si="253"/>
        <v>2021</v>
      </c>
      <c r="H4090" s="1" t="str">
        <f t="shared" si="254"/>
        <v>Friday</v>
      </c>
      <c r="I4090" s="1" t="str">
        <f t="shared" si="255"/>
        <v>05</v>
      </c>
      <c r="J4090" t="s">
        <v>30</v>
      </c>
      <c r="K4090" t="s">
        <v>31</v>
      </c>
      <c r="L4090" t="s">
        <v>32</v>
      </c>
      <c r="M4090" t="s">
        <v>16</v>
      </c>
      <c r="N4090">
        <v>52</v>
      </c>
      <c r="O4090">
        <v>263</v>
      </c>
      <c r="P4090">
        <v>13676</v>
      </c>
      <c r="Q4090">
        <v>6017</v>
      </c>
      <c r="R4090">
        <v>0.44</v>
      </c>
      <c r="S4090" t="s">
        <v>82</v>
      </c>
      <c r="T4090" t="str">
        <f>IF(Table1[[#This Row],[Units Sold]]&gt; 700,"High Units","low Units")</f>
        <v>low Units</v>
      </c>
      <c r="U4090">
        <f>SUM(Table1[[#This Row],[Operating Profit]])/SUM(Table1[Operating Profit])*100</f>
        <v>1.811612082386156E-3</v>
      </c>
      <c r="V4090">
        <f>SUM(Table1[[#This Row],[Price per Unit]]*Table1[[#This Row],[Units Sold]])</f>
        <v>13676</v>
      </c>
      <c r="W4090">
        <f>SUM(Table1[[#This Row],[Total Sales]]-Table1[[#This Row],[Operating Profit]])</f>
        <v>7659</v>
      </c>
      <c r="X4090">
        <f>SUM(Table1[[#This Row],[Total Sales]]-Table1[[#This Row],[Cost]])</f>
        <v>6017</v>
      </c>
      <c r="Y4090">
        <f>SUM(Table1[[#This Row],[profit/loss]])/SUM(Table1[profit/loss])</f>
        <v>1.811612082386156E-5</v>
      </c>
    </row>
    <row r="4091" spans="1:25" x14ac:dyDescent="0.3">
      <c r="A4091" t="s">
        <v>29</v>
      </c>
      <c r="B4091" t="s">
        <v>82</v>
      </c>
      <c r="C4091">
        <v>1128299</v>
      </c>
      <c r="D4091" s="9">
        <v>44233</v>
      </c>
      <c r="E4091" s="8" t="str">
        <f>TEXT(Table1[[#This Row],[Invoice Date]],"dd-mm-yyyy")</f>
        <v>06-02-2021</v>
      </c>
      <c r="F4091" s="1" t="str">
        <f t="shared" si="252"/>
        <v>February</v>
      </c>
      <c r="G4091" s="1" t="str">
        <f t="shared" si="253"/>
        <v>2021</v>
      </c>
      <c r="H4091" s="1" t="str">
        <f t="shared" si="254"/>
        <v>Saturday</v>
      </c>
      <c r="I4091" s="1" t="str">
        <f t="shared" si="255"/>
        <v>06</v>
      </c>
      <c r="J4091" t="s">
        <v>30</v>
      </c>
      <c r="K4091" t="s">
        <v>31</v>
      </c>
      <c r="L4091" t="s">
        <v>32</v>
      </c>
      <c r="M4091" t="s">
        <v>18</v>
      </c>
      <c r="N4091">
        <v>58</v>
      </c>
      <c r="O4091">
        <v>236</v>
      </c>
      <c r="P4091">
        <v>13688</v>
      </c>
      <c r="Q4091">
        <v>3422</v>
      </c>
      <c r="R4091">
        <v>0.25</v>
      </c>
      <c r="S4091" t="s">
        <v>82</v>
      </c>
      <c r="T4091" t="str">
        <f>IF(Table1[[#This Row],[Units Sold]]&gt; 700,"High Units","low Units")</f>
        <v>low Units</v>
      </c>
      <c r="U4091">
        <f>SUM(Table1[[#This Row],[Operating Profit]])/SUM(Table1[Operating Profit])*100</f>
        <v>1.0303035642222746E-3</v>
      </c>
      <c r="V4091">
        <f>SUM(Table1[[#This Row],[Price per Unit]]*Table1[[#This Row],[Units Sold]])</f>
        <v>13688</v>
      </c>
      <c r="W4091">
        <f>SUM(Table1[[#This Row],[Total Sales]]-Table1[[#This Row],[Operating Profit]])</f>
        <v>10266</v>
      </c>
      <c r="X4091">
        <f>SUM(Table1[[#This Row],[Total Sales]]-Table1[[#This Row],[Cost]])</f>
        <v>3422</v>
      </c>
      <c r="Y4091">
        <f>SUM(Table1[[#This Row],[profit/loss]])/SUM(Table1[profit/loss])</f>
        <v>1.0303035642222746E-5</v>
      </c>
    </row>
    <row r="4092" spans="1:25" x14ac:dyDescent="0.3">
      <c r="A4092" t="s">
        <v>29</v>
      </c>
      <c r="B4092" t="s">
        <v>82</v>
      </c>
      <c r="C4092">
        <v>1128299</v>
      </c>
      <c r="D4092" s="9">
        <v>44234</v>
      </c>
      <c r="E4092" s="8" t="str">
        <f>TEXT(Table1[[#This Row],[Invoice Date]],"dd-mm-yyyy")</f>
        <v>07-02-2021</v>
      </c>
      <c r="F4092" s="1" t="str">
        <f t="shared" si="252"/>
        <v>February</v>
      </c>
      <c r="G4092" s="1" t="str">
        <f t="shared" si="253"/>
        <v>2021</v>
      </c>
      <c r="H4092" s="1" t="str">
        <f t="shared" si="254"/>
        <v>Sunday</v>
      </c>
      <c r="I4092" s="1" t="str">
        <f t="shared" si="255"/>
        <v>07</v>
      </c>
      <c r="J4092" t="s">
        <v>30</v>
      </c>
      <c r="K4092" t="s">
        <v>31</v>
      </c>
      <c r="L4092" t="s">
        <v>32</v>
      </c>
      <c r="M4092" t="s">
        <v>19</v>
      </c>
      <c r="N4092">
        <v>50</v>
      </c>
      <c r="O4092">
        <v>210</v>
      </c>
      <c r="P4092">
        <v>10500</v>
      </c>
      <c r="Q4092">
        <v>4200</v>
      </c>
      <c r="R4092">
        <v>0.4</v>
      </c>
      <c r="S4092" t="s">
        <v>82</v>
      </c>
      <c r="T4092" t="str">
        <f>IF(Table1[[#This Row],[Units Sold]]&gt; 700,"High Units","low Units")</f>
        <v>low Units</v>
      </c>
      <c r="U4092">
        <f>SUM(Table1[[#This Row],[Operating Profit]])/SUM(Table1[Operating Profit])*100</f>
        <v>1.2645455785311377E-3</v>
      </c>
      <c r="V4092">
        <f>SUM(Table1[[#This Row],[Price per Unit]]*Table1[[#This Row],[Units Sold]])</f>
        <v>10500</v>
      </c>
      <c r="W4092">
        <f>SUM(Table1[[#This Row],[Total Sales]]-Table1[[#This Row],[Operating Profit]])</f>
        <v>6300</v>
      </c>
      <c r="X4092">
        <f>SUM(Table1[[#This Row],[Total Sales]]-Table1[[#This Row],[Cost]])</f>
        <v>4200</v>
      </c>
      <c r="Y4092">
        <f>SUM(Table1[[#This Row],[profit/loss]])/SUM(Table1[profit/loss])</f>
        <v>1.2645455785311377E-5</v>
      </c>
    </row>
    <row r="4093" spans="1:25" x14ac:dyDescent="0.3">
      <c r="A4093" t="s">
        <v>29</v>
      </c>
      <c r="B4093" t="s">
        <v>82</v>
      </c>
      <c r="C4093">
        <v>1128299</v>
      </c>
      <c r="D4093" s="9">
        <v>44235</v>
      </c>
      <c r="E4093" s="8" t="str">
        <f>TEXT(Table1[[#This Row],[Invoice Date]],"dd-mm-yyyy")</f>
        <v>08-02-2021</v>
      </c>
      <c r="F4093" s="1" t="str">
        <f t="shared" si="252"/>
        <v>February</v>
      </c>
      <c r="G4093" s="1" t="str">
        <f t="shared" si="253"/>
        <v>2021</v>
      </c>
      <c r="H4093" s="1" t="str">
        <f t="shared" si="254"/>
        <v>Monday</v>
      </c>
      <c r="I4093" s="1" t="str">
        <f t="shared" si="255"/>
        <v>08</v>
      </c>
      <c r="J4093" t="s">
        <v>30</v>
      </c>
      <c r="K4093" t="s">
        <v>31</v>
      </c>
      <c r="L4093" t="s">
        <v>32</v>
      </c>
      <c r="M4093" t="s">
        <v>20</v>
      </c>
      <c r="N4093">
        <v>53</v>
      </c>
      <c r="O4093">
        <v>210</v>
      </c>
      <c r="P4093">
        <v>11130</v>
      </c>
      <c r="Q4093">
        <v>4452</v>
      </c>
      <c r="R4093">
        <v>0.4</v>
      </c>
      <c r="S4093" t="s">
        <v>82</v>
      </c>
      <c r="T4093" t="str">
        <f>IF(Table1[[#This Row],[Units Sold]]&gt; 700,"High Units","low Units")</f>
        <v>low Units</v>
      </c>
      <c r="U4093">
        <f>SUM(Table1[[#This Row],[Operating Profit]])/SUM(Table1[Operating Profit])*100</f>
        <v>1.3404183132430061E-3</v>
      </c>
      <c r="V4093">
        <f>SUM(Table1[[#This Row],[Price per Unit]]*Table1[[#This Row],[Units Sold]])</f>
        <v>11130</v>
      </c>
      <c r="W4093">
        <f>SUM(Table1[[#This Row],[Total Sales]]-Table1[[#This Row],[Operating Profit]])</f>
        <v>6678</v>
      </c>
      <c r="X4093">
        <f>SUM(Table1[[#This Row],[Total Sales]]-Table1[[#This Row],[Cost]])</f>
        <v>4452</v>
      </c>
      <c r="Y4093">
        <f>SUM(Table1[[#This Row],[profit/loss]])/SUM(Table1[profit/loss])</f>
        <v>1.340418313243006E-5</v>
      </c>
    </row>
    <row r="4094" spans="1:25" x14ac:dyDescent="0.3">
      <c r="A4094" t="s">
        <v>29</v>
      </c>
      <c r="B4094" t="s">
        <v>82</v>
      </c>
      <c r="C4094">
        <v>1128299</v>
      </c>
      <c r="D4094" s="9">
        <v>44236</v>
      </c>
      <c r="E4094" s="8" t="str">
        <f>TEXT(Table1[[#This Row],[Invoice Date]],"dd-mm-yyyy")</f>
        <v>09-02-2021</v>
      </c>
      <c r="F4094" s="1" t="str">
        <f t="shared" si="252"/>
        <v>February</v>
      </c>
      <c r="G4094" s="1" t="str">
        <f t="shared" si="253"/>
        <v>2021</v>
      </c>
      <c r="H4094" s="1" t="str">
        <f t="shared" si="254"/>
        <v>Tuesday</v>
      </c>
      <c r="I4094" s="1" t="str">
        <f t="shared" si="255"/>
        <v>09</v>
      </c>
      <c r="J4094" t="s">
        <v>30</v>
      </c>
      <c r="K4094" t="s">
        <v>31</v>
      </c>
      <c r="L4094" t="s">
        <v>32</v>
      </c>
      <c r="M4094" t="s">
        <v>21</v>
      </c>
      <c r="N4094">
        <v>63</v>
      </c>
      <c r="O4094">
        <v>163</v>
      </c>
      <c r="P4094">
        <v>10269</v>
      </c>
      <c r="Q4094">
        <v>5853</v>
      </c>
      <c r="R4094">
        <v>0.56999999999999995</v>
      </c>
      <c r="S4094" t="s">
        <v>82</v>
      </c>
      <c r="T4094" t="str">
        <f>IF(Table1[[#This Row],[Units Sold]]&gt; 700,"High Units","low Units")</f>
        <v>low Units</v>
      </c>
      <c r="U4094">
        <f>SUM(Table1[[#This Row],[Operating Profit]])/SUM(Table1[Operating Profit])*100</f>
        <v>1.7622345883673213E-3</v>
      </c>
      <c r="V4094">
        <f>SUM(Table1[[#This Row],[Price per Unit]]*Table1[[#This Row],[Units Sold]])</f>
        <v>10269</v>
      </c>
      <c r="W4094">
        <f>SUM(Table1[[#This Row],[Total Sales]]-Table1[[#This Row],[Operating Profit]])</f>
        <v>4416</v>
      </c>
      <c r="X4094">
        <f>SUM(Table1[[#This Row],[Total Sales]]-Table1[[#This Row],[Cost]])</f>
        <v>5853</v>
      </c>
      <c r="Y4094">
        <f>SUM(Table1[[#This Row],[profit/loss]])/SUM(Table1[profit/loss])</f>
        <v>1.7622345883673213E-5</v>
      </c>
    </row>
    <row r="4095" spans="1:25" x14ac:dyDescent="0.3">
      <c r="A4095" t="s">
        <v>29</v>
      </c>
      <c r="B4095" t="s">
        <v>82</v>
      </c>
      <c r="C4095">
        <v>1128299</v>
      </c>
      <c r="D4095" s="9">
        <v>44237</v>
      </c>
      <c r="E4095" s="8" t="str">
        <f>TEXT(Table1[[#This Row],[Invoice Date]],"dd-mm-yyyy")</f>
        <v>10-02-2021</v>
      </c>
      <c r="F4095" s="1" t="str">
        <f t="shared" si="252"/>
        <v>February</v>
      </c>
      <c r="G4095" s="1" t="str">
        <f t="shared" si="253"/>
        <v>2021</v>
      </c>
      <c r="H4095" s="1" t="str">
        <f t="shared" si="254"/>
        <v>Wednesday</v>
      </c>
      <c r="I4095" s="1" t="str">
        <f t="shared" si="255"/>
        <v>10</v>
      </c>
      <c r="J4095" t="s">
        <v>30</v>
      </c>
      <c r="K4095" t="s">
        <v>31</v>
      </c>
      <c r="L4095" t="s">
        <v>32</v>
      </c>
      <c r="M4095" t="s">
        <v>22</v>
      </c>
      <c r="N4095">
        <v>67</v>
      </c>
      <c r="O4095">
        <v>202</v>
      </c>
      <c r="P4095">
        <v>13534</v>
      </c>
      <c r="Q4095">
        <v>2842</v>
      </c>
      <c r="R4095">
        <v>0.21</v>
      </c>
      <c r="S4095" t="s">
        <v>82</v>
      </c>
      <c r="T4095" t="str">
        <f>IF(Table1[[#This Row],[Units Sold]]&gt; 700,"High Units","low Units")</f>
        <v>low Units</v>
      </c>
      <c r="U4095">
        <f>SUM(Table1[[#This Row],[Operating Profit]])/SUM(Table1[Operating Profit])*100</f>
        <v>8.5567584147273662E-4</v>
      </c>
      <c r="V4095">
        <f>SUM(Table1[[#This Row],[Price per Unit]]*Table1[[#This Row],[Units Sold]])</f>
        <v>13534</v>
      </c>
      <c r="W4095">
        <f>SUM(Table1[[#This Row],[Total Sales]]-Table1[[#This Row],[Operating Profit]])</f>
        <v>10692</v>
      </c>
      <c r="X4095">
        <f>SUM(Table1[[#This Row],[Total Sales]]-Table1[[#This Row],[Cost]])</f>
        <v>2842</v>
      </c>
      <c r="Y4095">
        <f>SUM(Table1[[#This Row],[profit/loss]])/SUM(Table1[profit/loss])</f>
        <v>8.5567584147273659E-6</v>
      </c>
    </row>
    <row r="4096" spans="1:25" x14ac:dyDescent="0.3">
      <c r="A4096" t="s">
        <v>29</v>
      </c>
      <c r="B4096" t="s">
        <v>82</v>
      </c>
      <c r="C4096">
        <v>1128299</v>
      </c>
      <c r="D4096" s="9">
        <v>44238</v>
      </c>
      <c r="E4096" s="8" t="str">
        <f>TEXT(Table1[[#This Row],[Invoice Date]],"dd-mm-yyyy")</f>
        <v>11-02-2021</v>
      </c>
      <c r="F4096" s="1" t="str">
        <f t="shared" si="252"/>
        <v>February</v>
      </c>
      <c r="G4096" s="1" t="str">
        <f t="shared" si="253"/>
        <v>2021</v>
      </c>
      <c r="H4096" s="1" t="str">
        <f t="shared" si="254"/>
        <v>Thursday</v>
      </c>
      <c r="I4096" s="1" t="str">
        <f t="shared" si="255"/>
        <v>11</v>
      </c>
      <c r="J4096" t="s">
        <v>30</v>
      </c>
      <c r="K4096" t="s">
        <v>31</v>
      </c>
      <c r="L4096" t="s">
        <v>32</v>
      </c>
      <c r="M4096" t="s">
        <v>16</v>
      </c>
      <c r="N4096">
        <v>51</v>
      </c>
      <c r="O4096">
        <v>293</v>
      </c>
      <c r="P4096">
        <v>14943</v>
      </c>
      <c r="Q4096">
        <v>5977</v>
      </c>
      <c r="R4096">
        <v>0.4</v>
      </c>
      <c r="S4096" t="s">
        <v>82</v>
      </c>
      <c r="T4096" t="str">
        <f>IF(Table1[[#This Row],[Units Sold]]&gt; 700,"High Units","low Units")</f>
        <v>low Units</v>
      </c>
      <c r="U4096">
        <f>SUM(Table1[[#This Row],[Operating Profit]])/SUM(Table1[Operating Profit])*100</f>
        <v>1.79956879116205E-3</v>
      </c>
      <c r="V4096">
        <f>SUM(Table1[[#This Row],[Price per Unit]]*Table1[[#This Row],[Units Sold]])</f>
        <v>14943</v>
      </c>
      <c r="W4096">
        <f>SUM(Table1[[#This Row],[Total Sales]]-Table1[[#This Row],[Operating Profit]])</f>
        <v>8966</v>
      </c>
      <c r="X4096">
        <f>SUM(Table1[[#This Row],[Total Sales]]-Table1[[#This Row],[Cost]])</f>
        <v>5977</v>
      </c>
      <c r="Y4096">
        <f>SUM(Table1[[#This Row],[profit/loss]])/SUM(Table1[profit/loss])</f>
        <v>1.7995687911620499E-5</v>
      </c>
    </row>
    <row r="4097" spans="1:25" x14ac:dyDescent="0.3">
      <c r="A4097" t="s">
        <v>29</v>
      </c>
      <c r="B4097" t="s">
        <v>82</v>
      </c>
      <c r="C4097">
        <v>1128299</v>
      </c>
      <c r="D4097" s="9">
        <v>44239</v>
      </c>
      <c r="E4097" s="8" t="str">
        <f>TEXT(Table1[[#This Row],[Invoice Date]],"dd-mm-yyyy")</f>
        <v>12-02-2021</v>
      </c>
      <c r="F4097" s="1" t="str">
        <f t="shared" si="252"/>
        <v>February</v>
      </c>
      <c r="G4097" s="1" t="str">
        <f t="shared" si="253"/>
        <v>2021</v>
      </c>
      <c r="H4097" s="1" t="str">
        <f t="shared" si="254"/>
        <v>Friday</v>
      </c>
      <c r="I4097" s="1" t="str">
        <f t="shared" si="255"/>
        <v>12</v>
      </c>
      <c r="J4097" t="s">
        <v>30</v>
      </c>
      <c r="K4097" t="s">
        <v>31</v>
      </c>
      <c r="L4097" t="s">
        <v>32</v>
      </c>
      <c r="M4097" t="s">
        <v>18</v>
      </c>
      <c r="N4097">
        <v>58</v>
      </c>
      <c r="O4097">
        <v>273</v>
      </c>
      <c r="P4097">
        <v>15834</v>
      </c>
      <c r="Q4097">
        <v>4275</v>
      </c>
      <c r="R4097">
        <v>0.27</v>
      </c>
      <c r="S4097" t="s">
        <v>82</v>
      </c>
      <c r="T4097" t="str">
        <f>IF(Table1[[#This Row],[Units Sold]]&gt; 700,"High Units","low Units")</f>
        <v>low Units</v>
      </c>
      <c r="U4097">
        <f>SUM(Table1[[#This Row],[Operating Profit]])/SUM(Table1[Operating Profit])*100</f>
        <v>1.2871267495763365E-3</v>
      </c>
      <c r="V4097">
        <f>SUM(Table1[[#This Row],[Price per Unit]]*Table1[[#This Row],[Units Sold]])</f>
        <v>15834</v>
      </c>
      <c r="W4097">
        <f>SUM(Table1[[#This Row],[Total Sales]]-Table1[[#This Row],[Operating Profit]])</f>
        <v>11559</v>
      </c>
      <c r="X4097">
        <f>SUM(Table1[[#This Row],[Total Sales]]-Table1[[#This Row],[Cost]])</f>
        <v>4275</v>
      </c>
      <c r="Y4097">
        <f>SUM(Table1[[#This Row],[profit/loss]])/SUM(Table1[profit/loss])</f>
        <v>1.2871267495763366E-5</v>
      </c>
    </row>
    <row r="4098" spans="1:25" x14ac:dyDescent="0.3">
      <c r="A4098" t="s">
        <v>29</v>
      </c>
      <c r="B4098" t="s">
        <v>82</v>
      </c>
      <c r="C4098">
        <v>1128299</v>
      </c>
      <c r="D4098" s="9">
        <v>44240</v>
      </c>
      <c r="E4098" s="8" t="str">
        <f>TEXT(Table1[[#This Row],[Invoice Date]],"dd-mm-yyyy")</f>
        <v>13-02-2021</v>
      </c>
      <c r="F4098" s="1" t="str">
        <f t="shared" si="252"/>
        <v>February</v>
      </c>
      <c r="G4098" s="1" t="str">
        <f t="shared" si="253"/>
        <v>2021</v>
      </c>
      <c r="H4098" s="1" t="str">
        <f t="shared" si="254"/>
        <v>Saturday</v>
      </c>
      <c r="I4098" s="1" t="str">
        <f t="shared" si="255"/>
        <v>13</v>
      </c>
      <c r="J4098" t="s">
        <v>30</v>
      </c>
      <c r="K4098" t="s">
        <v>31</v>
      </c>
      <c r="L4098" t="s">
        <v>32</v>
      </c>
      <c r="M4098" t="s">
        <v>19</v>
      </c>
      <c r="N4098">
        <v>52</v>
      </c>
      <c r="O4098">
        <v>233</v>
      </c>
      <c r="P4098">
        <v>12116</v>
      </c>
      <c r="Q4098">
        <v>4846</v>
      </c>
      <c r="R4098">
        <v>0.4</v>
      </c>
      <c r="S4098" t="s">
        <v>82</v>
      </c>
      <c r="T4098" t="str">
        <f>IF(Table1[[#This Row],[Units Sold]]&gt; 700,"High Units","low Units")</f>
        <v>low Units</v>
      </c>
      <c r="U4098">
        <f>SUM(Table1[[#This Row],[Operating Profit]])/SUM(Table1[Operating Profit])*100</f>
        <v>1.4590447318004508E-3</v>
      </c>
      <c r="V4098">
        <f>SUM(Table1[[#This Row],[Price per Unit]]*Table1[[#This Row],[Units Sold]])</f>
        <v>12116</v>
      </c>
      <c r="W4098">
        <f>SUM(Table1[[#This Row],[Total Sales]]-Table1[[#This Row],[Operating Profit]])</f>
        <v>7270</v>
      </c>
      <c r="X4098">
        <f>SUM(Table1[[#This Row],[Total Sales]]-Table1[[#This Row],[Cost]])</f>
        <v>4846</v>
      </c>
      <c r="Y4098">
        <f>SUM(Table1[[#This Row],[profit/loss]])/SUM(Table1[profit/loss])</f>
        <v>1.4590447318004507E-5</v>
      </c>
    </row>
    <row r="4099" spans="1:25" x14ac:dyDescent="0.3">
      <c r="A4099" t="s">
        <v>29</v>
      </c>
      <c r="B4099" t="s">
        <v>82</v>
      </c>
      <c r="C4099">
        <v>1128299</v>
      </c>
      <c r="D4099" s="9">
        <v>44241</v>
      </c>
      <c r="E4099" s="8" t="str">
        <f>TEXT(Table1[[#This Row],[Invoice Date]],"dd-mm-yyyy")</f>
        <v>14-02-2021</v>
      </c>
      <c r="F4099" s="1" t="str">
        <f t="shared" ref="F4099:F4162" si="256">TEXT(D4099,"mmmm")</f>
        <v>February</v>
      </c>
      <c r="G4099" s="1" t="str">
        <f t="shared" ref="G4099:G4162" si="257">TEXT(D4099,"YYYY")</f>
        <v>2021</v>
      </c>
      <c r="H4099" s="1" t="str">
        <f t="shared" ref="H4099:H4162" si="258">TEXT(D4099,"dddd")</f>
        <v>Sunday</v>
      </c>
      <c r="I4099" s="1" t="str">
        <f t="shared" ref="I4099:I4162" si="259">TEXT(D4099,"dd")</f>
        <v>14</v>
      </c>
      <c r="J4099" t="s">
        <v>30</v>
      </c>
      <c r="K4099" t="s">
        <v>31</v>
      </c>
      <c r="L4099" t="s">
        <v>32</v>
      </c>
      <c r="M4099" t="s">
        <v>20</v>
      </c>
      <c r="N4099">
        <v>51</v>
      </c>
      <c r="O4099">
        <v>194</v>
      </c>
      <c r="P4099">
        <v>9894</v>
      </c>
      <c r="Q4099">
        <v>3958</v>
      </c>
      <c r="R4099">
        <v>0.4</v>
      </c>
      <c r="S4099" t="s">
        <v>82</v>
      </c>
      <c r="T4099" t="str">
        <f>IF(Table1[[#This Row],[Units Sold]]&gt; 700,"High Units","low Units")</f>
        <v>low Units</v>
      </c>
      <c r="U4099">
        <f>SUM(Table1[[#This Row],[Operating Profit]])/SUM(Table1[Operating Profit])*100</f>
        <v>1.191683666625296E-3</v>
      </c>
      <c r="V4099">
        <f>SUM(Table1[[#This Row],[Price per Unit]]*Table1[[#This Row],[Units Sold]])</f>
        <v>9894</v>
      </c>
      <c r="W4099">
        <f>SUM(Table1[[#This Row],[Total Sales]]-Table1[[#This Row],[Operating Profit]])</f>
        <v>5936</v>
      </c>
      <c r="X4099">
        <f>SUM(Table1[[#This Row],[Total Sales]]-Table1[[#This Row],[Cost]])</f>
        <v>3958</v>
      </c>
      <c r="Y4099">
        <f>SUM(Table1[[#This Row],[profit/loss]])/SUM(Table1[profit/loss])</f>
        <v>1.1916836666252959E-5</v>
      </c>
    </row>
    <row r="4100" spans="1:25" x14ac:dyDescent="0.3">
      <c r="A4100" t="s">
        <v>29</v>
      </c>
      <c r="B4100" t="s">
        <v>82</v>
      </c>
      <c r="C4100">
        <v>1128299</v>
      </c>
      <c r="D4100" s="9">
        <v>44242</v>
      </c>
      <c r="E4100" s="8" t="str">
        <f>TEXT(Table1[[#This Row],[Invoice Date]],"dd-mm-yyyy")</f>
        <v>15-02-2021</v>
      </c>
      <c r="F4100" s="1" t="str">
        <f t="shared" si="256"/>
        <v>February</v>
      </c>
      <c r="G4100" s="1" t="str">
        <f t="shared" si="257"/>
        <v>2021</v>
      </c>
      <c r="H4100" s="1" t="str">
        <f t="shared" si="258"/>
        <v>Monday</v>
      </c>
      <c r="I4100" s="1" t="str">
        <f t="shared" si="259"/>
        <v>15</v>
      </c>
      <c r="J4100" t="s">
        <v>30</v>
      </c>
      <c r="K4100" t="s">
        <v>31</v>
      </c>
      <c r="L4100" t="s">
        <v>32</v>
      </c>
      <c r="M4100" t="s">
        <v>21</v>
      </c>
      <c r="N4100">
        <v>59</v>
      </c>
      <c r="O4100">
        <v>175</v>
      </c>
      <c r="P4100">
        <v>10325</v>
      </c>
      <c r="Q4100">
        <v>6195</v>
      </c>
      <c r="R4100">
        <v>0.6</v>
      </c>
      <c r="S4100" t="s">
        <v>82</v>
      </c>
      <c r="T4100" t="str">
        <f>IF(Table1[[#This Row],[Units Sold]]&gt; 700,"High Units","low Units")</f>
        <v>low Units</v>
      </c>
      <c r="U4100">
        <f>SUM(Table1[[#This Row],[Operating Profit]])/SUM(Table1[Operating Profit])*100</f>
        <v>1.8652047283334282E-3</v>
      </c>
      <c r="V4100">
        <f>SUM(Table1[[#This Row],[Price per Unit]]*Table1[[#This Row],[Units Sold]])</f>
        <v>10325</v>
      </c>
      <c r="W4100">
        <f>SUM(Table1[[#This Row],[Total Sales]]-Table1[[#This Row],[Operating Profit]])</f>
        <v>4130</v>
      </c>
      <c r="X4100">
        <f>SUM(Table1[[#This Row],[Total Sales]]-Table1[[#This Row],[Cost]])</f>
        <v>6195</v>
      </c>
      <c r="Y4100">
        <f>SUM(Table1[[#This Row],[profit/loss]])/SUM(Table1[profit/loss])</f>
        <v>1.8652047283334282E-5</v>
      </c>
    </row>
    <row r="4101" spans="1:25" x14ac:dyDescent="0.3">
      <c r="A4101" t="s">
        <v>29</v>
      </c>
      <c r="B4101" t="s">
        <v>82</v>
      </c>
      <c r="C4101">
        <v>1128299</v>
      </c>
      <c r="D4101" s="9">
        <v>44243</v>
      </c>
      <c r="E4101" s="8" t="str">
        <f>TEXT(Table1[[#This Row],[Invoice Date]],"dd-mm-yyyy")</f>
        <v>16-02-2021</v>
      </c>
      <c r="F4101" s="1" t="str">
        <f t="shared" si="256"/>
        <v>February</v>
      </c>
      <c r="G4101" s="1" t="str">
        <f t="shared" si="257"/>
        <v>2021</v>
      </c>
      <c r="H4101" s="1" t="str">
        <f t="shared" si="258"/>
        <v>Tuesday</v>
      </c>
      <c r="I4101" s="1" t="str">
        <f t="shared" si="259"/>
        <v>16</v>
      </c>
      <c r="J4101" t="s">
        <v>30</v>
      </c>
      <c r="K4101" t="s">
        <v>31</v>
      </c>
      <c r="L4101" t="s">
        <v>32</v>
      </c>
      <c r="M4101" t="s">
        <v>22</v>
      </c>
      <c r="N4101">
        <v>67</v>
      </c>
      <c r="O4101">
        <v>208</v>
      </c>
      <c r="P4101">
        <v>13936</v>
      </c>
      <c r="Q4101">
        <v>3205</v>
      </c>
      <c r="R4101">
        <v>0.23</v>
      </c>
      <c r="S4101" t="s">
        <v>82</v>
      </c>
      <c r="T4101" t="str">
        <f>IF(Table1[[#This Row],[Units Sold]]&gt; 700,"High Units","low Units")</f>
        <v>low Units</v>
      </c>
      <c r="U4101">
        <f>SUM(Table1[[#This Row],[Operating Profit]])/SUM(Table1[Operating Profit])*100</f>
        <v>9.6496870933149921E-4</v>
      </c>
      <c r="V4101">
        <f>SUM(Table1[[#This Row],[Price per Unit]]*Table1[[#This Row],[Units Sold]])</f>
        <v>13936</v>
      </c>
      <c r="W4101">
        <f>SUM(Table1[[#This Row],[Total Sales]]-Table1[[#This Row],[Operating Profit]])</f>
        <v>10731</v>
      </c>
      <c r="X4101">
        <f>SUM(Table1[[#This Row],[Total Sales]]-Table1[[#This Row],[Cost]])</f>
        <v>3205</v>
      </c>
      <c r="Y4101">
        <f>SUM(Table1[[#This Row],[profit/loss]])/SUM(Table1[profit/loss])</f>
        <v>9.6496870933149919E-6</v>
      </c>
    </row>
    <row r="4102" spans="1:25" x14ac:dyDescent="0.3">
      <c r="A4102" t="s">
        <v>33</v>
      </c>
      <c r="B4102" t="s">
        <v>82</v>
      </c>
      <c r="C4102">
        <v>1189833</v>
      </c>
      <c r="D4102" s="9">
        <v>44244</v>
      </c>
      <c r="E4102" s="8" t="str">
        <f>TEXT(Table1[[#This Row],[Invoice Date]],"dd-mm-yyyy")</f>
        <v>17-02-2021</v>
      </c>
      <c r="F4102" s="1" t="str">
        <f t="shared" si="256"/>
        <v>February</v>
      </c>
      <c r="G4102" s="1" t="str">
        <f t="shared" si="257"/>
        <v>2021</v>
      </c>
      <c r="H4102" s="1" t="str">
        <f t="shared" si="258"/>
        <v>Wednesday</v>
      </c>
      <c r="I4102" s="1" t="str">
        <f t="shared" si="259"/>
        <v>17</v>
      </c>
      <c r="J4102" t="s">
        <v>30</v>
      </c>
      <c r="K4102" t="s">
        <v>31</v>
      </c>
      <c r="L4102" t="s">
        <v>32</v>
      </c>
      <c r="M4102" t="s">
        <v>16</v>
      </c>
      <c r="N4102">
        <v>32</v>
      </c>
      <c r="O4102">
        <v>203</v>
      </c>
      <c r="P4102">
        <v>6496</v>
      </c>
      <c r="Q4102">
        <v>3313</v>
      </c>
      <c r="R4102">
        <v>0.51</v>
      </c>
      <c r="S4102" t="s">
        <v>82</v>
      </c>
      <c r="T4102" t="str">
        <f>IF(Table1[[#This Row],[Units Sold]]&gt; 700,"High Units","low Units")</f>
        <v>low Units</v>
      </c>
      <c r="U4102">
        <f>SUM(Table1[[#This Row],[Operating Profit]])/SUM(Table1[Operating Profit])*100</f>
        <v>9.9748559563658541E-4</v>
      </c>
      <c r="V4102">
        <f>SUM(Table1[[#This Row],[Price per Unit]]*Table1[[#This Row],[Units Sold]])</f>
        <v>6496</v>
      </c>
      <c r="W4102">
        <f>SUM(Table1[[#This Row],[Total Sales]]-Table1[[#This Row],[Operating Profit]])</f>
        <v>3183</v>
      </c>
      <c r="X4102">
        <f>SUM(Table1[[#This Row],[Total Sales]]-Table1[[#This Row],[Cost]])</f>
        <v>3313</v>
      </c>
      <c r="Y4102">
        <f>SUM(Table1[[#This Row],[profit/loss]])/SUM(Table1[profit/loss])</f>
        <v>9.9748559563658546E-6</v>
      </c>
    </row>
    <row r="4103" spans="1:25" x14ac:dyDescent="0.3">
      <c r="A4103" t="s">
        <v>33</v>
      </c>
      <c r="B4103" t="s">
        <v>82</v>
      </c>
      <c r="C4103">
        <v>1189833</v>
      </c>
      <c r="D4103" s="9">
        <v>44245</v>
      </c>
      <c r="E4103" s="8" t="str">
        <f>TEXT(Table1[[#This Row],[Invoice Date]],"dd-mm-yyyy")</f>
        <v>18-02-2021</v>
      </c>
      <c r="F4103" s="1" t="str">
        <f t="shared" si="256"/>
        <v>February</v>
      </c>
      <c r="G4103" s="1" t="str">
        <f t="shared" si="257"/>
        <v>2021</v>
      </c>
      <c r="H4103" s="1" t="str">
        <f t="shared" si="258"/>
        <v>Thursday</v>
      </c>
      <c r="I4103" s="1" t="str">
        <f t="shared" si="259"/>
        <v>18</v>
      </c>
      <c r="J4103" t="s">
        <v>30</v>
      </c>
      <c r="K4103" t="s">
        <v>31</v>
      </c>
      <c r="L4103" t="s">
        <v>32</v>
      </c>
      <c r="M4103" t="s">
        <v>18</v>
      </c>
      <c r="N4103">
        <v>41</v>
      </c>
      <c r="O4103">
        <v>196</v>
      </c>
      <c r="P4103">
        <v>8036</v>
      </c>
      <c r="Q4103">
        <v>2893</v>
      </c>
      <c r="R4103">
        <v>0.36</v>
      </c>
      <c r="S4103" t="s">
        <v>82</v>
      </c>
      <c r="T4103" t="str">
        <f>IF(Table1[[#This Row],[Units Sold]]&gt; 700,"High Units","low Units")</f>
        <v>low Units</v>
      </c>
      <c r="U4103">
        <f>SUM(Table1[[#This Row],[Operating Profit]])/SUM(Table1[Operating Profit])*100</f>
        <v>8.7103103778347175E-4</v>
      </c>
      <c r="V4103">
        <f>SUM(Table1[[#This Row],[Price per Unit]]*Table1[[#This Row],[Units Sold]])</f>
        <v>8036</v>
      </c>
      <c r="W4103">
        <f>SUM(Table1[[#This Row],[Total Sales]]-Table1[[#This Row],[Operating Profit]])</f>
        <v>5143</v>
      </c>
      <c r="X4103">
        <f>SUM(Table1[[#This Row],[Total Sales]]-Table1[[#This Row],[Cost]])</f>
        <v>2893</v>
      </c>
      <c r="Y4103">
        <f>SUM(Table1[[#This Row],[profit/loss]])/SUM(Table1[profit/loss])</f>
        <v>8.7103103778347172E-6</v>
      </c>
    </row>
    <row r="4104" spans="1:25" x14ac:dyDescent="0.3">
      <c r="A4104" t="s">
        <v>33</v>
      </c>
      <c r="B4104" t="s">
        <v>82</v>
      </c>
      <c r="C4104">
        <v>1189833</v>
      </c>
      <c r="D4104" s="9">
        <v>44264</v>
      </c>
      <c r="E4104" s="8" t="str">
        <f>TEXT(Table1[[#This Row],[Invoice Date]],"dd-mm-yyyy")</f>
        <v>09-03-2021</v>
      </c>
      <c r="F4104" s="1" t="str">
        <f t="shared" si="256"/>
        <v>March</v>
      </c>
      <c r="G4104" s="1" t="str">
        <f t="shared" si="257"/>
        <v>2021</v>
      </c>
      <c r="H4104" s="1" t="str">
        <f t="shared" si="258"/>
        <v>Tuesday</v>
      </c>
      <c r="I4104" s="1" t="str">
        <f t="shared" si="259"/>
        <v>09</v>
      </c>
      <c r="J4104" t="s">
        <v>30</v>
      </c>
      <c r="K4104" t="s">
        <v>31</v>
      </c>
      <c r="L4104" t="s">
        <v>32</v>
      </c>
      <c r="M4104" t="s">
        <v>19</v>
      </c>
      <c r="N4104">
        <v>41</v>
      </c>
      <c r="O4104">
        <v>189</v>
      </c>
      <c r="P4104">
        <v>7749</v>
      </c>
      <c r="Q4104">
        <v>4029</v>
      </c>
      <c r="R4104">
        <v>0.52</v>
      </c>
      <c r="S4104" t="s">
        <v>82</v>
      </c>
      <c r="T4104" t="str">
        <f>IF(Table1[[#This Row],[Units Sold]]&gt; 700,"High Units","low Units")</f>
        <v>low Units</v>
      </c>
      <c r="U4104">
        <f>SUM(Table1[[#This Row],[Operating Profit]])/SUM(Table1[Operating Profit])*100</f>
        <v>1.2130605085480842E-3</v>
      </c>
      <c r="V4104">
        <f>SUM(Table1[[#This Row],[Price per Unit]]*Table1[[#This Row],[Units Sold]])</f>
        <v>7749</v>
      </c>
      <c r="W4104">
        <f>SUM(Table1[[#This Row],[Total Sales]]-Table1[[#This Row],[Operating Profit]])</f>
        <v>3720</v>
      </c>
      <c r="X4104">
        <f>SUM(Table1[[#This Row],[Total Sales]]-Table1[[#This Row],[Cost]])</f>
        <v>4029</v>
      </c>
      <c r="Y4104">
        <f>SUM(Table1[[#This Row],[profit/loss]])/SUM(Table1[profit/loss])</f>
        <v>1.2130605085480843E-5</v>
      </c>
    </row>
    <row r="4105" spans="1:25" x14ac:dyDescent="0.3">
      <c r="A4105" t="s">
        <v>33</v>
      </c>
      <c r="B4105" t="s">
        <v>82</v>
      </c>
      <c r="C4105">
        <v>1189833</v>
      </c>
      <c r="D4105" s="9">
        <v>44265</v>
      </c>
      <c r="E4105" s="8" t="str">
        <f>TEXT(Table1[[#This Row],[Invoice Date]],"dd-mm-yyyy")</f>
        <v>10-03-2021</v>
      </c>
      <c r="F4105" s="1" t="str">
        <f t="shared" si="256"/>
        <v>March</v>
      </c>
      <c r="G4105" s="1" t="str">
        <f t="shared" si="257"/>
        <v>2021</v>
      </c>
      <c r="H4105" s="1" t="str">
        <f t="shared" si="258"/>
        <v>Wednesday</v>
      </c>
      <c r="I4105" s="1" t="str">
        <f t="shared" si="259"/>
        <v>10</v>
      </c>
      <c r="J4105" t="s">
        <v>30</v>
      </c>
      <c r="K4105" t="s">
        <v>31</v>
      </c>
      <c r="L4105" t="s">
        <v>32</v>
      </c>
      <c r="M4105" t="s">
        <v>20</v>
      </c>
      <c r="N4105">
        <v>41</v>
      </c>
      <c r="O4105">
        <v>160</v>
      </c>
      <c r="P4105">
        <v>6560</v>
      </c>
      <c r="Q4105">
        <v>3214</v>
      </c>
      <c r="R4105">
        <v>0.49</v>
      </c>
      <c r="S4105" t="s">
        <v>82</v>
      </c>
      <c r="T4105" t="str">
        <f>IF(Table1[[#This Row],[Units Sold]]&gt; 700,"High Units","low Units")</f>
        <v>low Units</v>
      </c>
      <c r="U4105">
        <f>SUM(Table1[[#This Row],[Operating Profit]])/SUM(Table1[Operating Profit])*100</f>
        <v>9.6767844985692301E-4</v>
      </c>
      <c r="V4105">
        <f>SUM(Table1[[#This Row],[Price per Unit]]*Table1[[#This Row],[Units Sold]])</f>
        <v>6560</v>
      </c>
      <c r="W4105">
        <f>SUM(Table1[[#This Row],[Total Sales]]-Table1[[#This Row],[Operating Profit]])</f>
        <v>3346</v>
      </c>
      <c r="X4105">
        <f>SUM(Table1[[#This Row],[Total Sales]]-Table1[[#This Row],[Cost]])</f>
        <v>3214</v>
      </c>
      <c r="Y4105">
        <f>SUM(Table1[[#This Row],[profit/loss]])/SUM(Table1[profit/loss])</f>
        <v>9.6767844985692304E-6</v>
      </c>
    </row>
    <row r="4106" spans="1:25" x14ac:dyDescent="0.3">
      <c r="A4106" t="s">
        <v>33</v>
      </c>
      <c r="B4106" t="s">
        <v>82</v>
      </c>
      <c r="C4106">
        <v>1189833</v>
      </c>
      <c r="D4106" s="9">
        <v>44266</v>
      </c>
      <c r="E4106" s="8" t="str">
        <f>TEXT(Table1[[#This Row],[Invoice Date]],"dd-mm-yyyy")</f>
        <v>11-03-2021</v>
      </c>
      <c r="F4106" s="1" t="str">
        <f t="shared" si="256"/>
        <v>March</v>
      </c>
      <c r="G4106" s="1" t="str">
        <f t="shared" si="257"/>
        <v>2021</v>
      </c>
      <c r="H4106" s="1" t="str">
        <f t="shared" si="258"/>
        <v>Thursday</v>
      </c>
      <c r="I4106" s="1" t="str">
        <f t="shared" si="259"/>
        <v>11</v>
      </c>
      <c r="J4106" t="s">
        <v>30</v>
      </c>
      <c r="K4106" t="s">
        <v>31</v>
      </c>
      <c r="L4106" t="s">
        <v>34</v>
      </c>
      <c r="M4106" t="s">
        <v>21</v>
      </c>
      <c r="N4106">
        <v>49</v>
      </c>
      <c r="O4106">
        <v>145</v>
      </c>
      <c r="P4106">
        <v>7105</v>
      </c>
      <c r="Q4106">
        <v>4689</v>
      </c>
      <c r="R4106">
        <v>0.66</v>
      </c>
      <c r="S4106" t="s">
        <v>82</v>
      </c>
      <c r="T4106" t="str">
        <f>IF(Table1[[#This Row],[Units Sold]]&gt; 700,"High Units","low Units")</f>
        <v>low Units</v>
      </c>
      <c r="U4106">
        <f>SUM(Table1[[#This Row],[Operating Profit]])/SUM(Table1[Operating Profit])*100</f>
        <v>1.4117748137458346E-3</v>
      </c>
      <c r="V4106">
        <f>SUM(Table1[[#This Row],[Price per Unit]]*Table1[[#This Row],[Units Sold]])</f>
        <v>7105</v>
      </c>
      <c r="W4106">
        <f>SUM(Table1[[#This Row],[Total Sales]]-Table1[[#This Row],[Operating Profit]])</f>
        <v>2416</v>
      </c>
      <c r="X4106">
        <f>SUM(Table1[[#This Row],[Total Sales]]-Table1[[#This Row],[Cost]])</f>
        <v>4689</v>
      </c>
      <c r="Y4106">
        <f>SUM(Table1[[#This Row],[profit/loss]])/SUM(Table1[profit/loss])</f>
        <v>1.4117748137458345E-5</v>
      </c>
    </row>
    <row r="4107" spans="1:25" x14ac:dyDescent="0.3">
      <c r="A4107" t="s">
        <v>33</v>
      </c>
      <c r="B4107" t="s">
        <v>82</v>
      </c>
      <c r="C4107">
        <v>1189833</v>
      </c>
      <c r="D4107" s="9">
        <v>44267</v>
      </c>
      <c r="E4107" s="8" t="str">
        <f>TEXT(Table1[[#This Row],[Invoice Date]],"dd-mm-yyyy")</f>
        <v>12-03-2021</v>
      </c>
      <c r="F4107" s="1" t="str">
        <f t="shared" si="256"/>
        <v>March</v>
      </c>
      <c r="G4107" s="1" t="str">
        <f t="shared" si="257"/>
        <v>2021</v>
      </c>
      <c r="H4107" s="1" t="str">
        <f t="shared" si="258"/>
        <v>Friday</v>
      </c>
      <c r="I4107" s="1" t="str">
        <f t="shared" si="259"/>
        <v>12</v>
      </c>
      <c r="J4107" t="s">
        <v>30</v>
      </c>
      <c r="K4107" t="s">
        <v>31</v>
      </c>
      <c r="L4107" t="s">
        <v>34</v>
      </c>
      <c r="M4107" t="s">
        <v>22</v>
      </c>
      <c r="N4107">
        <v>41</v>
      </c>
      <c r="O4107">
        <v>182</v>
      </c>
      <c r="P4107">
        <v>7462</v>
      </c>
      <c r="Q4107">
        <v>2313</v>
      </c>
      <c r="R4107">
        <v>0.31</v>
      </c>
      <c r="S4107" t="s">
        <v>82</v>
      </c>
      <c r="T4107" t="str">
        <f>IF(Table1[[#This Row],[Units Sold]]&gt; 700,"High Units","low Units")</f>
        <v>low Units</v>
      </c>
      <c r="U4107">
        <f>SUM(Table1[[#This Row],[Operating Profit]])/SUM(Table1[Operating Profit])*100</f>
        <v>6.9640331503393368E-4</v>
      </c>
      <c r="V4107">
        <f>SUM(Table1[[#This Row],[Price per Unit]]*Table1[[#This Row],[Units Sold]])</f>
        <v>7462</v>
      </c>
      <c r="W4107">
        <f>SUM(Table1[[#This Row],[Total Sales]]-Table1[[#This Row],[Operating Profit]])</f>
        <v>5149</v>
      </c>
      <c r="X4107">
        <f>SUM(Table1[[#This Row],[Total Sales]]-Table1[[#This Row],[Cost]])</f>
        <v>2313</v>
      </c>
      <c r="Y4107">
        <f>SUM(Table1[[#This Row],[profit/loss]])/SUM(Table1[profit/loss])</f>
        <v>6.9640331503393366E-6</v>
      </c>
    </row>
    <row r="4108" spans="1:25" x14ac:dyDescent="0.3">
      <c r="A4108" t="s">
        <v>33</v>
      </c>
      <c r="B4108" t="s">
        <v>82</v>
      </c>
      <c r="C4108">
        <v>1189833</v>
      </c>
      <c r="D4108" s="9">
        <v>44268</v>
      </c>
      <c r="E4108" s="8" t="str">
        <f>TEXT(Table1[[#This Row],[Invoice Date]],"dd-mm-yyyy")</f>
        <v>13-03-2021</v>
      </c>
      <c r="F4108" s="1" t="str">
        <f t="shared" si="256"/>
        <v>March</v>
      </c>
      <c r="G4108" s="1" t="str">
        <f t="shared" si="257"/>
        <v>2021</v>
      </c>
      <c r="H4108" s="1" t="str">
        <f t="shared" si="258"/>
        <v>Saturday</v>
      </c>
      <c r="I4108" s="1" t="str">
        <f t="shared" si="259"/>
        <v>13</v>
      </c>
      <c r="J4108" t="s">
        <v>30</v>
      </c>
      <c r="K4108" t="s">
        <v>31</v>
      </c>
      <c r="L4108" t="s">
        <v>34</v>
      </c>
      <c r="M4108" t="s">
        <v>16</v>
      </c>
      <c r="N4108">
        <v>34</v>
      </c>
      <c r="O4108">
        <v>225</v>
      </c>
      <c r="P4108">
        <v>7650</v>
      </c>
      <c r="Q4108">
        <v>4055</v>
      </c>
      <c r="R4108">
        <v>0.53</v>
      </c>
      <c r="S4108" t="s">
        <v>82</v>
      </c>
      <c r="T4108" t="str">
        <f>IF(Table1[[#This Row],[Units Sold]]&gt; 700,"High Units","low Units")</f>
        <v>low Units</v>
      </c>
      <c r="U4108">
        <f>SUM(Table1[[#This Row],[Operating Profit]])/SUM(Table1[Operating Profit])*100</f>
        <v>1.2208886478437531E-3</v>
      </c>
      <c r="V4108">
        <f>SUM(Table1[[#This Row],[Price per Unit]]*Table1[[#This Row],[Units Sold]])</f>
        <v>7650</v>
      </c>
      <c r="W4108">
        <f>SUM(Table1[[#This Row],[Total Sales]]-Table1[[#This Row],[Operating Profit]])</f>
        <v>3595</v>
      </c>
      <c r="X4108">
        <f>SUM(Table1[[#This Row],[Total Sales]]-Table1[[#This Row],[Cost]])</f>
        <v>4055</v>
      </c>
      <c r="Y4108">
        <f>SUM(Table1[[#This Row],[profit/loss]])/SUM(Table1[profit/loss])</f>
        <v>1.2208886478437532E-5</v>
      </c>
    </row>
    <row r="4109" spans="1:25" x14ac:dyDescent="0.3">
      <c r="A4109" t="s">
        <v>33</v>
      </c>
      <c r="B4109" t="s">
        <v>82</v>
      </c>
      <c r="C4109">
        <v>1189833</v>
      </c>
      <c r="D4109" s="9">
        <v>44269</v>
      </c>
      <c r="E4109" s="8" t="str">
        <f>TEXT(Table1[[#This Row],[Invoice Date]],"dd-mm-yyyy")</f>
        <v>14-03-2021</v>
      </c>
      <c r="F4109" s="1" t="str">
        <f t="shared" si="256"/>
        <v>March</v>
      </c>
      <c r="G4109" s="1" t="str">
        <f t="shared" si="257"/>
        <v>2021</v>
      </c>
      <c r="H4109" s="1" t="str">
        <f t="shared" si="258"/>
        <v>Sunday</v>
      </c>
      <c r="I4109" s="1" t="str">
        <f t="shared" si="259"/>
        <v>14</v>
      </c>
      <c r="J4109" t="s">
        <v>30</v>
      </c>
      <c r="K4109" t="s">
        <v>31</v>
      </c>
      <c r="L4109" t="s">
        <v>34</v>
      </c>
      <c r="M4109" t="s">
        <v>18</v>
      </c>
      <c r="N4109">
        <v>43</v>
      </c>
      <c r="O4109">
        <v>195</v>
      </c>
      <c r="P4109">
        <v>8385</v>
      </c>
      <c r="Q4109">
        <v>3354</v>
      </c>
      <c r="R4109">
        <v>0.4</v>
      </c>
      <c r="S4109" t="s">
        <v>82</v>
      </c>
      <c r="T4109" t="str">
        <f>IF(Table1[[#This Row],[Units Sold]]&gt; 700,"High Units","low Units")</f>
        <v>low Units</v>
      </c>
      <c r="U4109">
        <f>SUM(Table1[[#This Row],[Operating Profit]])/SUM(Table1[Operating Profit])*100</f>
        <v>1.0098299691412942E-3</v>
      </c>
      <c r="V4109">
        <f>SUM(Table1[[#This Row],[Price per Unit]]*Table1[[#This Row],[Units Sold]])</f>
        <v>8385</v>
      </c>
      <c r="W4109">
        <f>SUM(Table1[[#This Row],[Total Sales]]-Table1[[#This Row],[Operating Profit]])</f>
        <v>5031</v>
      </c>
      <c r="X4109">
        <f>SUM(Table1[[#This Row],[Total Sales]]-Table1[[#This Row],[Cost]])</f>
        <v>3354</v>
      </c>
      <c r="Y4109">
        <f>SUM(Table1[[#This Row],[profit/loss]])/SUM(Table1[profit/loss])</f>
        <v>1.0098299691412942E-5</v>
      </c>
    </row>
    <row r="4110" spans="1:25" x14ac:dyDescent="0.3">
      <c r="A4110" t="s">
        <v>33</v>
      </c>
      <c r="B4110" t="s">
        <v>82</v>
      </c>
      <c r="C4110">
        <v>1189833</v>
      </c>
      <c r="D4110" s="9">
        <v>44270</v>
      </c>
      <c r="E4110" s="8" t="str">
        <f>TEXT(Table1[[#This Row],[Invoice Date]],"dd-mm-yyyy")</f>
        <v>15-03-2021</v>
      </c>
      <c r="F4110" s="1" t="str">
        <f t="shared" si="256"/>
        <v>March</v>
      </c>
      <c r="G4110" s="1" t="str">
        <f t="shared" si="257"/>
        <v>2021</v>
      </c>
      <c r="H4110" s="1" t="str">
        <f t="shared" si="258"/>
        <v>Monday</v>
      </c>
      <c r="I4110" s="1" t="str">
        <f t="shared" si="259"/>
        <v>15</v>
      </c>
      <c r="J4110" t="s">
        <v>30</v>
      </c>
      <c r="K4110" t="s">
        <v>31</v>
      </c>
      <c r="L4110" t="s">
        <v>34</v>
      </c>
      <c r="M4110" t="s">
        <v>19</v>
      </c>
      <c r="N4110">
        <v>44</v>
      </c>
      <c r="O4110">
        <v>169</v>
      </c>
      <c r="P4110">
        <v>7436</v>
      </c>
      <c r="Q4110">
        <v>3718</v>
      </c>
      <c r="R4110">
        <v>0.5</v>
      </c>
      <c r="S4110" t="s">
        <v>82</v>
      </c>
      <c r="T4110" t="str">
        <f>IF(Table1[[#This Row],[Units Sold]]&gt; 700,"High Units","low Units")</f>
        <v>low Units</v>
      </c>
      <c r="U4110">
        <f>SUM(Table1[[#This Row],[Operating Profit]])/SUM(Table1[Operating Profit])*100</f>
        <v>1.1194239192806594E-3</v>
      </c>
      <c r="V4110">
        <f>SUM(Table1[[#This Row],[Price per Unit]]*Table1[[#This Row],[Units Sold]])</f>
        <v>7436</v>
      </c>
      <c r="W4110">
        <f>SUM(Table1[[#This Row],[Total Sales]]-Table1[[#This Row],[Operating Profit]])</f>
        <v>3718</v>
      </c>
      <c r="X4110">
        <f>SUM(Table1[[#This Row],[Total Sales]]-Table1[[#This Row],[Cost]])</f>
        <v>3718</v>
      </c>
      <c r="Y4110">
        <f>SUM(Table1[[#This Row],[profit/loss]])/SUM(Table1[profit/loss])</f>
        <v>1.1194239192806595E-5</v>
      </c>
    </row>
    <row r="4111" spans="1:25" x14ac:dyDescent="0.3">
      <c r="A4111" t="s">
        <v>33</v>
      </c>
      <c r="B4111" t="s">
        <v>82</v>
      </c>
      <c r="C4111">
        <v>1189833</v>
      </c>
      <c r="D4111" s="9">
        <v>44271</v>
      </c>
      <c r="E4111" s="8" t="str">
        <f>TEXT(Table1[[#This Row],[Invoice Date]],"dd-mm-yyyy")</f>
        <v>16-03-2021</v>
      </c>
      <c r="F4111" s="1" t="str">
        <f t="shared" si="256"/>
        <v>March</v>
      </c>
      <c r="G4111" s="1" t="str">
        <f t="shared" si="257"/>
        <v>2021</v>
      </c>
      <c r="H4111" s="1" t="str">
        <f t="shared" si="258"/>
        <v>Tuesday</v>
      </c>
      <c r="I4111" s="1" t="str">
        <f t="shared" si="259"/>
        <v>16</v>
      </c>
      <c r="J4111" t="s">
        <v>30</v>
      </c>
      <c r="K4111" t="s">
        <v>31</v>
      </c>
      <c r="L4111" t="s">
        <v>34</v>
      </c>
      <c r="M4111" t="s">
        <v>20</v>
      </c>
      <c r="N4111">
        <v>41</v>
      </c>
      <c r="O4111">
        <v>152</v>
      </c>
      <c r="P4111">
        <v>6232</v>
      </c>
      <c r="Q4111">
        <v>3054</v>
      </c>
      <c r="R4111">
        <v>0.49</v>
      </c>
      <c r="S4111" t="s">
        <v>82</v>
      </c>
      <c r="T4111" t="str">
        <f>IF(Table1[[#This Row],[Units Sold]]&gt; 700,"High Units","low Units")</f>
        <v>low Units</v>
      </c>
      <c r="U4111">
        <f>SUM(Table1[[#This Row],[Operating Profit]])/SUM(Table1[Operating Profit])*100</f>
        <v>9.195052849604986E-4</v>
      </c>
      <c r="V4111">
        <f>SUM(Table1[[#This Row],[Price per Unit]]*Table1[[#This Row],[Units Sold]])</f>
        <v>6232</v>
      </c>
      <c r="W4111">
        <f>SUM(Table1[[#This Row],[Total Sales]]-Table1[[#This Row],[Operating Profit]])</f>
        <v>3178</v>
      </c>
      <c r="X4111">
        <f>SUM(Table1[[#This Row],[Total Sales]]-Table1[[#This Row],[Cost]])</f>
        <v>3054</v>
      </c>
      <c r="Y4111">
        <f>SUM(Table1[[#This Row],[profit/loss]])/SUM(Table1[profit/loss])</f>
        <v>9.1950528496049863E-6</v>
      </c>
    </row>
    <row r="4112" spans="1:25" x14ac:dyDescent="0.3">
      <c r="A4112" t="s">
        <v>33</v>
      </c>
      <c r="B4112" t="s">
        <v>82</v>
      </c>
      <c r="C4112">
        <v>1189833</v>
      </c>
      <c r="D4112" s="9">
        <v>44272</v>
      </c>
      <c r="E4112" s="8" t="str">
        <f>TEXT(Table1[[#This Row],[Invoice Date]],"dd-mm-yyyy")</f>
        <v>17-03-2021</v>
      </c>
      <c r="F4112" s="1" t="str">
        <f t="shared" si="256"/>
        <v>March</v>
      </c>
      <c r="G4112" s="1" t="str">
        <f t="shared" si="257"/>
        <v>2021</v>
      </c>
      <c r="H4112" s="1" t="str">
        <f t="shared" si="258"/>
        <v>Wednesday</v>
      </c>
      <c r="I4112" s="1" t="str">
        <f t="shared" si="259"/>
        <v>17</v>
      </c>
      <c r="J4112" t="s">
        <v>30</v>
      </c>
      <c r="K4112" t="s">
        <v>31</v>
      </c>
      <c r="L4112" t="s">
        <v>34</v>
      </c>
      <c r="M4112" t="s">
        <v>21</v>
      </c>
      <c r="N4112">
        <v>46</v>
      </c>
      <c r="O4112">
        <v>113</v>
      </c>
      <c r="P4112">
        <v>5198</v>
      </c>
      <c r="Q4112">
        <v>3535</v>
      </c>
      <c r="R4112">
        <v>0.68</v>
      </c>
      <c r="S4112" t="s">
        <v>82</v>
      </c>
      <c r="T4112" t="str">
        <f>IF(Table1[[#This Row],[Units Sold]]&gt; 700,"High Units","low Units")</f>
        <v>low Units</v>
      </c>
      <c r="U4112">
        <f>SUM(Table1[[#This Row],[Operating Profit]])/SUM(Table1[Operating Profit])*100</f>
        <v>1.0643258619303742E-3</v>
      </c>
      <c r="V4112">
        <f>SUM(Table1[[#This Row],[Price per Unit]]*Table1[[#This Row],[Units Sold]])</f>
        <v>5198</v>
      </c>
      <c r="W4112">
        <f>SUM(Table1[[#This Row],[Total Sales]]-Table1[[#This Row],[Operating Profit]])</f>
        <v>1663</v>
      </c>
      <c r="X4112">
        <f>SUM(Table1[[#This Row],[Total Sales]]-Table1[[#This Row],[Cost]])</f>
        <v>3535</v>
      </c>
      <c r="Y4112">
        <f>SUM(Table1[[#This Row],[profit/loss]])/SUM(Table1[profit/loss])</f>
        <v>1.0643258619303742E-5</v>
      </c>
    </row>
    <row r="4113" spans="1:25" x14ac:dyDescent="0.3">
      <c r="A4113" t="s">
        <v>33</v>
      </c>
      <c r="B4113" t="s">
        <v>82</v>
      </c>
      <c r="C4113">
        <v>1189833</v>
      </c>
      <c r="D4113" s="9">
        <v>44273</v>
      </c>
      <c r="E4113" s="8" t="str">
        <f>TEXT(Table1[[#This Row],[Invoice Date]],"dd-mm-yyyy")</f>
        <v>18-03-2021</v>
      </c>
      <c r="F4113" s="1" t="str">
        <f t="shared" si="256"/>
        <v>March</v>
      </c>
      <c r="G4113" s="1" t="str">
        <f t="shared" si="257"/>
        <v>2021</v>
      </c>
      <c r="H4113" s="1" t="str">
        <f t="shared" si="258"/>
        <v>Thursday</v>
      </c>
      <c r="I4113" s="1" t="str">
        <f t="shared" si="259"/>
        <v>18</v>
      </c>
      <c r="J4113" t="s">
        <v>30</v>
      </c>
      <c r="K4113" t="s">
        <v>31</v>
      </c>
      <c r="L4113" t="s">
        <v>34</v>
      </c>
      <c r="M4113" t="s">
        <v>22</v>
      </c>
      <c r="N4113">
        <v>41</v>
      </c>
      <c r="O4113">
        <v>176</v>
      </c>
      <c r="P4113">
        <v>7216</v>
      </c>
      <c r="Q4113">
        <v>2165</v>
      </c>
      <c r="R4113">
        <v>0.3</v>
      </c>
      <c r="S4113" t="s">
        <v>82</v>
      </c>
      <c r="T4113" t="str">
        <f>IF(Table1[[#This Row],[Units Sold]]&gt; 700,"High Units","low Units")</f>
        <v>low Units</v>
      </c>
      <c r="U4113">
        <f>SUM(Table1[[#This Row],[Operating Profit]])/SUM(Table1[Operating Profit])*100</f>
        <v>6.5184313750474114E-4</v>
      </c>
      <c r="V4113">
        <f>SUM(Table1[[#This Row],[Price per Unit]]*Table1[[#This Row],[Units Sold]])</f>
        <v>7216</v>
      </c>
      <c r="W4113">
        <f>SUM(Table1[[#This Row],[Total Sales]]-Table1[[#This Row],[Operating Profit]])</f>
        <v>5051</v>
      </c>
      <c r="X4113">
        <f>SUM(Table1[[#This Row],[Total Sales]]-Table1[[#This Row],[Cost]])</f>
        <v>2165</v>
      </c>
      <c r="Y4113">
        <f>SUM(Table1[[#This Row],[profit/loss]])/SUM(Table1[profit/loss])</f>
        <v>6.518431375047412E-6</v>
      </c>
    </row>
    <row r="4114" spans="1:25" x14ac:dyDescent="0.3">
      <c r="A4114" t="s">
        <v>33</v>
      </c>
      <c r="B4114" t="s">
        <v>82</v>
      </c>
      <c r="C4114">
        <v>1189833</v>
      </c>
      <c r="D4114" s="9">
        <v>44274</v>
      </c>
      <c r="E4114" s="8" t="str">
        <f>TEXT(Table1[[#This Row],[Invoice Date]],"dd-mm-yyyy")</f>
        <v>19-03-2021</v>
      </c>
      <c r="F4114" s="1" t="str">
        <f t="shared" si="256"/>
        <v>March</v>
      </c>
      <c r="G4114" s="1" t="str">
        <f t="shared" si="257"/>
        <v>2021</v>
      </c>
      <c r="H4114" s="1" t="str">
        <f t="shared" si="258"/>
        <v>Friday</v>
      </c>
      <c r="I4114" s="1" t="str">
        <f t="shared" si="259"/>
        <v>19</v>
      </c>
      <c r="J4114" t="s">
        <v>30</v>
      </c>
      <c r="K4114" t="s">
        <v>31</v>
      </c>
      <c r="L4114" t="s">
        <v>34</v>
      </c>
      <c r="M4114" t="s">
        <v>16</v>
      </c>
      <c r="N4114">
        <v>32</v>
      </c>
      <c r="O4114">
        <v>216</v>
      </c>
      <c r="P4114">
        <v>6912</v>
      </c>
      <c r="Q4114">
        <v>3456</v>
      </c>
      <c r="R4114">
        <v>0.5</v>
      </c>
      <c r="S4114" t="s">
        <v>82</v>
      </c>
      <c r="T4114" t="str">
        <f>IF(Table1[[#This Row],[Units Sold]]&gt; 700,"High Units","low Units")</f>
        <v>low Units</v>
      </c>
      <c r="U4114">
        <f>SUM(Table1[[#This Row],[Operating Profit]])/SUM(Table1[Operating Profit])*100</f>
        <v>1.0405403617627647E-3</v>
      </c>
      <c r="V4114">
        <f>SUM(Table1[[#This Row],[Price per Unit]]*Table1[[#This Row],[Units Sold]])</f>
        <v>6912</v>
      </c>
      <c r="W4114">
        <f>SUM(Table1[[#This Row],[Total Sales]]-Table1[[#This Row],[Operating Profit]])</f>
        <v>3456</v>
      </c>
      <c r="X4114">
        <f>SUM(Table1[[#This Row],[Total Sales]]-Table1[[#This Row],[Cost]])</f>
        <v>3456</v>
      </c>
      <c r="Y4114">
        <f>SUM(Table1[[#This Row],[profit/loss]])/SUM(Table1[profit/loss])</f>
        <v>1.0405403617627647E-5</v>
      </c>
    </row>
    <row r="4115" spans="1:25" x14ac:dyDescent="0.3">
      <c r="A4115" t="s">
        <v>33</v>
      </c>
      <c r="B4115" t="s">
        <v>82</v>
      </c>
      <c r="C4115">
        <v>1189833</v>
      </c>
      <c r="D4115" s="9">
        <v>44275</v>
      </c>
      <c r="E4115" s="8" t="str">
        <f>TEXT(Table1[[#This Row],[Invoice Date]],"dd-mm-yyyy")</f>
        <v>20-03-2021</v>
      </c>
      <c r="F4115" s="1" t="str">
        <f t="shared" si="256"/>
        <v>March</v>
      </c>
      <c r="G4115" s="1" t="str">
        <f t="shared" si="257"/>
        <v>2021</v>
      </c>
      <c r="H4115" s="1" t="str">
        <f t="shared" si="258"/>
        <v>Saturday</v>
      </c>
      <c r="I4115" s="1" t="str">
        <f t="shared" si="259"/>
        <v>20</v>
      </c>
      <c r="J4115" t="s">
        <v>30</v>
      </c>
      <c r="K4115" t="s">
        <v>31</v>
      </c>
      <c r="L4115" t="s">
        <v>34</v>
      </c>
      <c r="M4115" t="s">
        <v>18</v>
      </c>
      <c r="N4115">
        <v>41</v>
      </c>
      <c r="O4115">
        <v>195</v>
      </c>
      <c r="P4115">
        <v>7995</v>
      </c>
      <c r="Q4115">
        <v>2798</v>
      </c>
      <c r="R4115">
        <v>0.35</v>
      </c>
      <c r="S4115" t="s">
        <v>82</v>
      </c>
      <c r="T4115" t="str">
        <f>IF(Table1[[#This Row],[Units Sold]]&gt; 700,"High Units","low Units")</f>
        <v>low Units</v>
      </c>
      <c r="U4115">
        <f>SUM(Table1[[#This Row],[Operating Profit]])/SUM(Table1[Operating Profit])*100</f>
        <v>8.4242822112621987E-4</v>
      </c>
      <c r="V4115">
        <f>SUM(Table1[[#This Row],[Price per Unit]]*Table1[[#This Row],[Units Sold]])</f>
        <v>7995</v>
      </c>
      <c r="W4115">
        <f>SUM(Table1[[#This Row],[Total Sales]]-Table1[[#This Row],[Operating Profit]])</f>
        <v>5197</v>
      </c>
      <c r="X4115">
        <f>SUM(Table1[[#This Row],[Total Sales]]-Table1[[#This Row],[Cost]])</f>
        <v>2798</v>
      </c>
      <c r="Y4115">
        <f>SUM(Table1[[#This Row],[profit/loss]])/SUM(Table1[profit/loss])</f>
        <v>8.4242822112621981E-6</v>
      </c>
    </row>
    <row r="4116" spans="1:25" x14ac:dyDescent="0.3">
      <c r="A4116" t="s">
        <v>33</v>
      </c>
      <c r="B4116" t="s">
        <v>82</v>
      </c>
      <c r="C4116">
        <v>1189833</v>
      </c>
      <c r="D4116" s="9">
        <v>44276</v>
      </c>
      <c r="E4116" s="8" t="str">
        <f>TEXT(Table1[[#This Row],[Invoice Date]],"dd-mm-yyyy")</f>
        <v>21-03-2021</v>
      </c>
      <c r="F4116" s="1" t="str">
        <f t="shared" si="256"/>
        <v>March</v>
      </c>
      <c r="G4116" s="1" t="str">
        <f t="shared" si="257"/>
        <v>2021</v>
      </c>
      <c r="H4116" s="1" t="str">
        <f t="shared" si="258"/>
        <v>Sunday</v>
      </c>
      <c r="I4116" s="1" t="str">
        <f t="shared" si="259"/>
        <v>21</v>
      </c>
      <c r="J4116" t="s">
        <v>30</v>
      </c>
      <c r="K4116" t="s">
        <v>31</v>
      </c>
      <c r="L4116" t="s">
        <v>34</v>
      </c>
      <c r="M4116" t="s">
        <v>19</v>
      </c>
      <c r="N4116">
        <v>42</v>
      </c>
      <c r="O4116">
        <v>169</v>
      </c>
      <c r="P4116">
        <v>7098</v>
      </c>
      <c r="Q4116">
        <v>3904</v>
      </c>
      <c r="R4116">
        <v>0.55000000000000004</v>
      </c>
      <c r="S4116" t="s">
        <v>82</v>
      </c>
      <c r="T4116" t="str">
        <f>IF(Table1[[#This Row],[Units Sold]]&gt; 700,"High Units","low Units")</f>
        <v>low Units</v>
      </c>
      <c r="U4116">
        <f>SUM(Table1[[#This Row],[Operating Profit]])/SUM(Table1[Operating Profit])*100</f>
        <v>1.1754252234727528E-3</v>
      </c>
      <c r="V4116">
        <f>SUM(Table1[[#This Row],[Price per Unit]]*Table1[[#This Row],[Units Sold]])</f>
        <v>7098</v>
      </c>
      <c r="W4116">
        <f>SUM(Table1[[#This Row],[Total Sales]]-Table1[[#This Row],[Operating Profit]])</f>
        <v>3194</v>
      </c>
      <c r="X4116">
        <f>SUM(Table1[[#This Row],[Total Sales]]-Table1[[#This Row],[Cost]])</f>
        <v>3904</v>
      </c>
      <c r="Y4116">
        <f>SUM(Table1[[#This Row],[profit/loss]])/SUM(Table1[profit/loss])</f>
        <v>1.1754252234727528E-5</v>
      </c>
    </row>
    <row r="4117" spans="1:25" x14ac:dyDescent="0.3">
      <c r="A4117" t="s">
        <v>33</v>
      </c>
      <c r="B4117" t="s">
        <v>82</v>
      </c>
      <c r="C4117">
        <v>1189833</v>
      </c>
      <c r="D4117" s="9">
        <v>44277</v>
      </c>
      <c r="E4117" s="8" t="str">
        <f>TEXT(Table1[[#This Row],[Invoice Date]],"dd-mm-yyyy")</f>
        <v>22-03-2021</v>
      </c>
      <c r="F4117" s="1" t="str">
        <f t="shared" si="256"/>
        <v>March</v>
      </c>
      <c r="G4117" s="1" t="str">
        <f t="shared" si="257"/>
        <v>2021</v>
      </c>
      <c r="H4117" s="1" t="str">
        <f t="shared" si="258"/>
        <v>Monday</v>
      </c>
      <c r="I4117" s="1" t="str">
        <f t="shared" si="259"/>
        <v>22</v>
      </c>
      <c r="J4117" t="s">
        <v>30</v>
      </c>
      <c r="K4117" t="s">
        <v>31</v>
      </c>
      <c r="L4117" t="s">
        <v>34</v>
      </c>
      <c r="M4117" t="s">
        <v>20</v>
      </c>
      <c r="N4117">
        <v>41</v>
      </c>
      <c r="O4117">
        <v>154</v>
      </c>
      <c r="P4117">
        <v>6314</v>
      </c>
      <c r="Q4117">
        <v>2841</v>
      </c>
      <c r="R4117">
        <v>0.45</v>
      </c>
      <c r="S4117" t="s">
        <v>82</v>
      </c>
      <c r="T4117" t="str">
        <f>IF(Table1[[#This Row],[Units Sold]]&gt; 700,"High Units","low Units")</f>
        <v>low Units</v>
      </c>
      <c r="U4117">
        <f>SUM(Table1[[#This Row],[Operating Profit]])/SUM(Table1[Operating Profit])*100</f>
        <v>8.5537475919213396E-4</v>
      </c>
      <c r="V4117">
        <f>SUM(Table1[[#This Row],[Price per Unit]]*Table1[[#This Row],[Units Sold]])</f>
        <v>6314</v>
      </c>
      <c r="W4117">
        <f>SUM(Table1[[#This Row],[Total Sales]]-Table1[[#This Row],[Operating Profit]])</f>
        <v>3473</v>
      </c>
      <c r="X4117">
        <f>SUM(Table1[[#This Row],[Total Sales]]-Table1[[#This Row],[Cost]])</f>
        <v>2841</v>
      </c>
      <c r="Y4117">
        <f>SUM(Table1[[#This Row],[profit/loss]])/SUM(Table1[profit/loss])</f>
        <v>8.5537475919213392E-6</v>
      </c>
    </row>
    <row r="4118" spans="1:25" x14ac:dyDescent="0.3">
      <c r="A4118" t="s">
        <v>33</v>
      </c>
      <c r="B4118" t="s">
        <v>82</v>
      </c>
      <c r="C4118">
        <v>1189833</v>
      </c>
      <c r="D4118" s="9">
        <v>44278</v>
      </c>
      <c r="E4118" s="8" t="str">
        <f>TEXT(Table1[[#This Row],[Invoice Date]],"dd-mm-yyyy")</f>
        <v>23-03-2021</v>
      </c>
      <c r="F4118" s="1" t="str">
        <f t="shared" si="256"/>
        <v>March</v>
      </c>
      <c r="G4118" s="1" t="str">
        <f t="shared" si="257"/>
        <v>2021</v>
      </c>
      <c r="H4118" s="1" t="str">
        <f t="shared" si="258"/>
        <v>Tuesday</v>
      </c>
      <c r="I4118" s="1" t="str">
        <f t="shared" si="259"/>
        <v>23</v>
      </c>
      <c r="J4118" t="s">
        <v>30</v>
      </c>
      <c r="K4118" t="s">
        <v>31</v>
      </c>
      <c r="L4118" t="s">
        <v>34</v>
      </c>
      <c r="M4118" t="s">
        <v>21</v>
      </c>
      <c r="N4118">
        <v>46</v>
      </c>
      <c r="O4118">
        <v>106</v>
      </c>
      <c r="P4118">
        <v>4876</v>
      </c>
      <c r="Q4118">
        <v>3316</v>
      </c>
      <c r="R4118">
        <v>0.68</v>
      </c>
      <c r="S4118" t="s">
        <v>82</v>
      </c>
      <c r="T4118" t="str">
        <f>IF(Table1[[#This Row],[Units Sold]]&gt; 700,"High Units","low Units")</f>
        <v>low Units</v>
      </c>
      <c r="U4118">
        <f>SUM(Table1[[#This Row],[Operating Profit]])/SUM(Table1[Operating Profit])*100</f>
        <v>9.9838884247839348E-4</v>
      </c>
      <c r="V4118">
        <f>SUM(Table1[[#This Row],[Price per Unit]]*Table1[[#This Row],[Units Sold]])</f>
        <v>4876</v>
      </c>
      <c r="W4118">
        <f>SUM(Table1[[#This Row],[Total Sales]]-Table1[[#This Row],[Operating Profit]])</f>
        <v>1560</v>
      </c>
      <c r="X4118">
        <f>SUM(Table1[[#This Row],[Total Sales]]-Table1[[#This Row],[Cost]])</f>
        <v>3316</v>
      </c>
      <c r="Y4118">
        <f>SUM(Table1[[#This Row],[profit/loss]])/SUM(Table1[profit/loss])</f>
        <v>9.9838884247839347E-6</v>
      </c>
    </row>
    <row r="4119" spans="1:25" x14ac:dyDescent="0.3">
      <c r="A4119" t="s">
        <v>33</v>
      </c>
      <c r="B4119" t="s">
        <v>82</v>
      </c>
      <c r="C4119">
        <v>1189833</v>
      </c>
      <c r="D4119" s="9">
        <v>44292</v>
      </c>
      <c r="E4119" s="8" t="str">
        <f>TEXT(Table1[[#This Row],[Invoice Date]],"dd-mm-yyyy")</f>
        <v>06-04-2021</v>
      </c>
      <c r="F4119" s="1" t="str">
        <f t="shared" si="256"/>
        <v>April</v>
      </c>
      <c r="G4119" s="1" t="str">
        <f t="shared" si="257"/>
        <v>2021</v>
      </c>
      <c r="H4119" s="1" t="str">
        <f t="shared" si="258"/>
        <v>Tuesday</v>
      </c>
      <c r="I4119" s="1" t="str">
        <f t="shared" si="259"/>
        <v>06</v>
      </c>
      <c r="J4119" t="s">
        <v>30</v>
      </c>
      <c r="K4119" t="s">
        <v>31</v>
      </c>
      <c r="L4119" t="s">
        <v>34</v>
      </c>
      <c r="M4119" t="s">
        <v>22</v>
      </c>
      <c r="N4119">
        <v>41</v>
      </c>
      <c r="O4119">
        <v>188</v>
      </c>
      <c r="P4119">
        <v>7708</v>
      </c>
      <c r="Q4119">
        <v>2698</v>
      </c>
      <c r="R4119">
        <v>0.35</v>
      </c>
      <c r="S4119" t="s">
        <v>82</v>
      </c>
      <c r="T4119" t="str">
        <f>IF(Table1[[#This Row],[Units Sold]]&gt; 700,"High Units","low Units")</f>
        <v>low Units</v>
      </c>
      <c r="U4119">
        <f>SUM(Table1[[#This Row],[Operating Profit]])/SUM(Table1[Operating Profit])*100</f>
        <v>8.123199930659547E-4</v>
      </c>
      <c r="V4119">
        <f>SUM(Table1[[#This Row],[Price per Unit]]*Table1[[#This Row],[Units Sold]])</f>
        <v>7708</v>
      </c>
      <c r="W4119">
        <f>SUM(Table1[[#This Row],[Total Sales]]-Table1[[#This Row],[Operating Profit]])</f>
        <v>5010</v>
      </c>
      <c r="X4119">
        <f>SUM(Table1[[#This Row],[Total Sales]]-Table1[[#This Row],[Cost]])</f>
        <v>2698</v>
      </c>
      <c r="Y4119">
        <f>SUM(Table1[[#This Row],[profit/loss]])/SUM(Table1[profit/loss])</f>
        <v>8.1231999306595472E-6</v>
      </c>
    </row>
    <row r="4120" spans="1:25" x14ac:dyDescent="0.3">
      <c r="A4120" t="s">
        <v>33</v>
      </c>
      <c r="B4120" t="s">
        <v>82</v>
      </c>
      <c r="C4120">
        <v>1189833</v>
      </c>
      <c r="D4120" s="9">
        <v>44293</v>
      </c>
      <c r="E4120" s="8" t="str">
        <f>TEXT(Table1[[#This Row],[Invoice Date]],"dd-mm-yyyy")</f>
        <v>07-04-2021</v>
      </c>
      <c r="F4120" s="1" t="str">
        <f t="shared" si="256"/>
        <v>April</v>
      </c>
      <c r="G4120" s="1" t="str">
        <f t="shared" si="257"/>
        <v>2021</v>
      </c>
      <c r="H4120" s="1" t="str">
        <f t="shared" si="258"/>
        <v>Wednesday</v>
      </c>
      <c r="I4120" s="1" t="str">
        <f t="shared" si="259"/>
        <v>07</v>
      </c>
      <c r="J4120" t="s">
        <v>30</v>
      </c>
      <c r="K4120" t="s">
        <v>31</v>
      </c>
      <c r="L4120" t="s">
        <v>34</v>
      </c>
      <c r="M4120" t="s">
        <v>16</v>
      </c>
      <c r="N4120">
        <v>43</v>
      </c>
      <c r="O4120">
        <v>240</v>
      </c>
      <c r="P4120">
        <v>10320</v>
      </c>
      <c r="Q4120">
        <v>5160</v>
      </c>
      <c r="R4120">
        <v>0.5</v>
      </c>
      <c r="S4120" t="s">
        <v>82</v>
      </c>
      <c r="T4120" t="str">
        <f>IF(Table1[[#This Row],[Units Sold]]&gt; 700,"High Units","low Units")</f>
        <v>low Units</v>
      </c>
      <c r="U4120">
        <f>SUM(Table1[[#This Row],[Operating Profit]])/SUM(Table1[Operating Profit])*100</f>
        <v>1.5535845679096835E-3</v>
      </c>
      <c r="V4120">
        <f>SUM(Table1[[#This Row],[Price per Unit]]*Table1[[#This Row],[Units Sold]])</f>
        <v>10320</v>
      </c>
      <c r="W4120">
        <f>SUM(Table1[[#This Row],[Total Sales]]-Table1[[#This Row],[Operating Profit]])</f>
        <v>5160</v>
      </c>
      <c r="X4120">
        <f>SUM(Table1[[#This Row],[Total Sales]]-Table1[[#This Row],[Cost]])</f>
        <v>5160</v>
      </c>
      <c r="Y4120">
        <f>SUM(Table1[[#This Row],[profit/loss]])/SUM(Table1[profit/loss])</f>
        <v>1.5535845679096835E-5</v>
      </c>
    </row>
    <row r="4121" spans="1:25" x14ac:dyDescent="0.3">
      <c r="A4121" t="s">
        <v>33</v>
      </c>
      <c r="B4121" t="s">
        <v>82</v>
      </c>
      <c r="C4121">
        <v>1189833</v>
      </c>
      <c r="D4121" s="9">
        <v>44294</v>
      </c>
      <c r="E4121" s="8" t="str">
        <f>TEXT(Table1[[#This Row],[Invoice Date]],"dd-mm-yyyy")</f>
        <v>08-04-2021</v>
      </c>
      <c r="F4121" s="1" t="str">
        <f t="shared" si="256"/>
        <v>April</v>
      </c>
      <c r="G4121" s="1" t="str">
        <f t="shared" si="257"/>
        <v>2021</v>
      </c>
      <c r="H4121" s="1" t="str">
        <f t="shared" si="258"/>
        <v>Thursday</v>
      </c>
      <c r="I4121" s="1" t="str">
        <f t="shared" si="259"/>
        <v>08</v>
      </c>
      <c r="J4121" t="s">
        <v>30</v>
      </c>
      <c r="K4121" t="s">
        <v>31</v>
      </c>
      <c r="L4121" t="s">
        <v>34</v>
      </c>
      <c r="M4121" t="s">
        <v>18</v>
      </c>
      <c r="N4121">
        <v>49</v>
      </c>
      <c r="O4121">
        <v>156</v>
      </c>
      <c r="P4121">
        <v>7644</v>
      </c>
      <c r="Q4121">
        <v>2752</v>
      </c>
      <c r="R4121">
        <v>0.36</v>
      </c>
      <c r="S4121" t="s">
        <v>82</v>
      </c>
      <c r="T4121" t="str">
        <f>IF(Table1[[#This Row],[Units Sold]]&gt; 700,"High Units","low Units")</f>
        <v>low Units</v>
      </c>
      <c r="U4121">
        <f>SUM(Table1[[#This Row],[Operating Profit]])/SUM(Table1[Operating Profit])*100</f>
        <v>8.2857843621849791E-4</v>
      </c>
      <c r="V4121">
        <f>SUM(Table1[[#This Row],[Price per Unit]]*Table1[[#This Row],[Units Sold]])</f>
        <v>7644</v>
      </c>
      <c r="W4121">
        <f>SUM(Table1[[#This Row],[Total Sales]]-Table1[[#This Row],[Operating Profit]])</f>
        <v>4892</v>
      </c>
      <c r="X4121">
        <f>SUM(Table1[[#This Row],[Total Sales]]-Table1[[#This Row],[Cost]])</f>
        <v>2752</v>
      </c>
      <c r="Y4121">
        <f>SUM(Table1[[#This Row],[profit/loss]])/SUM(Table1[profit/loss])</f>
        <v>8.2857843621849786E-6</v>
      </c>
    </row>
    <row r="4122" spans="1:25" x14ac:dyDescent="0.3">
      <c r="A4122" t="s">
        <v>33</v>
      </c>
      <c r="B4122" t="s">
        <v>82</v>
      </c>
      <c r="C4122">
        <v>1189833</v>
      </c>
      <c r="D4122" s="9">
        <v>44295</v>
      </c>
      <c r="E4122" s="8" t="str">
        <f>TEXT(Table1[[#This Row],[Invoice Date]],"dd-mm-yyyy")</f>
        <v>09-04-2021</v>
      </c>
      <c r="F4122" s="1" t="str">
        <f t="shared" si="256"/>
        <v>April</v>
      </c>
      <c r="G4122" s="1" t="str">
        <f t="shared" si="257"/>
        <v>2021</v>
      </c>
      <c r="H4122" s="1" t="str">
        <f t="shared" si="258"/>
        <v>Friday</v>
      </c>
      <c r="I4122" s="1" t="str">
        <f t="shared" si="259"/>
        <v>09</v>
      </c>
      <c r="J4122" t="s">
        <v>30</v>
      </c>
      <c r="K4122" t="s">
        <v>31</v>
      </c>
      <c r="L4122" t="s">
        <v>34</v>
      </c>
      <c r="M4122" t="s">
        <v>19</v>
      </c>
      <c r="N4122">
        <v>49</v>
      </c>
      <c r="O4122">
        <v>175</v>
      </c>
      <c r="P4122">
        <v>8575</v>
      </c>
      <c r="Q4122">
        <v>4716</v>
      </c>
      <c r="R4122">
        <v>0.55000000000000004</v>
      </c>
      <c r="S4122" t="s">
        <v>82</v>
      </c>
      <c r="T4122" t="str">
        <f>IF(Table1[[#This Row],[Units Sold]]&gt; 700,"High Units","low Units")</f>
        <v>low Units</v>
      </c>
      <c r="U4122">
        <f>SUM(Table1[[#This Row],[Operating Profit]])/SUM(Table1[Operating Profit])*100</f>
        <v>1.419904035322106E-3</v>
      </c>
      <c r="V4122">
        <f>SUM(Table1[[#This Row],[Price per Unit]]*Table1[[#This Row],[Units Sold]])</f>
        <v>8575</v>
      </c>
      <c r="W4122">
        <f>SUM(Table1[[#This Row],[Total Sales]]-Table1[[#This Row],[Operating Profit]])</f>
        <v>3859</v>
      </c>
      <c r="X4122">
        <f>SUM(Table1[[#This Row],[Total Sales]]-Table1[[#This Row],[Cost]])</f>
        <v>4716</v>
      </c>
      <c r="Y4122">
        <f>SUM(Table1[[#This Row],[profit/loss]])/SUM(Table1[profit/loss])</f>
        <v>1.419904035322106E-5</v>
      </c>
    </row>
    <row r="4123" spans="1:25" x14ac:dyDescent="0.3">
      <c r="A4123" t="s">
        <v>33</v>
      </c>
      <c r="B4123" t="s">
        <v>82</v>
      </c>
      <c r="C4123">
        <v>1189833</v>
      </c>
      <c r="D4123" s="9">
        <v>44296</v>
      </c>
      <c r="E4123" s="8" t="str">
        <f>TEXT(Table1[[#This Row],[Invoice Date]],"dd-mm-yyyy")</f>
        <v>10-04-2021</v>
      </c>
      <c r="F4123" s="1" t="str">
        <f t="shared" si="256"/>
        <v>April</v>
      </c>
      <c r="G4123" s="1" t="str">
        <f t="shared" si="257"/>
        <v>2021</v>
      </c>
      <c r="H4123" s="1" t="str">
        <f t="shared" si="258"/>
        <v>Saturday</v>
      </c>
      <c r="I4123" s="1" t="str">
        <f t="shared" si="259"/>
        <v>10</v>
      </c>
      <c r="J4123" t="s">
        <v>30</v>
      </c>
      <c r="K4123" t="s">
        <v>31</v>
      </c>
      <c r="L4123" t="s">
        <v>34</v>
      </c>
      <c r="M4123" t="s">
        <v>20</v>
      </c>
      <c r="N4123">
        <v>43</v>
      </c>
      <c r="O4123">
        <v>152</v>
      </c>
      <c r="P4123">
        <v>6536</v>
      </c>
      <c r="Q4123">
        <v>3203</v>
      </c>
      <c r="R4123">
        <v>0.49</v>
      </c>
      <c r="S4123" t="s">
        <v>82</v>
      </c>
      <c r="T4123" t="str">
        <f>IF(Table1[[#This Row],[Units Sold]]&gt; 700,"High Units","low Units")</f>
        <v>low Units</v>
      </c>
      <c r="U4123">
        <f>SUM(Table1[[#This Row],[Operating Profit]])/SUM(Table1[Operating Profit])*100</f>
        <v>9.643665447702939E-4</v>
      </c>
      <c r="V4123">
        <f>SUM(Table1[[#This Row],[Price per Unit]]*Table1[[#This Row],[Units Sold]])</f>
        <v>6536</v>
      </c>
      <c r="W4123">
        <f>SUM(Table1[[#This Row],[Total Sales]]-Table1[[#This Row],[Operating Profit]])</f>
        <v>3333</v>
      </c>
      <c r="X4123">
        <f>SUM(Table1[[#This Row],[Total Sales]]-Table1[[#This Row],[Cost]])</f>
        <v>3203</v>
      </c>
      <c r="Y4123">
        <f>SUM(Table1[[#This Row],[profit/loss]])/SUM(Table1[profit/loss])</f>
        <v>9.6436654477029385E-6</v>
      </c>
    </row>
    <row r="4124" spans="1:25" x14ac:dyDescent="0.3">
      <c r="A4124" t="s">
        <v>33</v>
      </c>
      <c r="B4124" t="s">
        <v>82</v>
      </c>
      <c r="C4124">
        <v>1189833</v>
      </c>
      <c r="D4124" s="9">
        <v>44297</v>
      </c>
      <c r="E4124" s="8" t="str">
        <f>TEXT(Table1[[#This Row],[Invoice Date]],"dd-mm-yyyy")</f>
        <v>11-04-2021</v>
      </c>
      <c r="F4124" s="1" t="str">
        <f t="shared" si="256"/>
        <v>April</v>
      </c>
      <c r="G4124" s="1" t="str">
        <f t="shared" si="257"/>
        <v>2021</v>
      </c>
      <c r="H4124" s="1" t="str">
        <f t="shared" si="258"/>
        <v>Sunday</v>
      </c>
      <c r="I4124" s="1" t="str">
        <f t="shared" si="259"/>
        <v>11</v>
      </c>
      <c r="J4124" t="s">
        <v>30</v>
      </c>
      <c r="K4124" t="s">
        <v>31</v>
      </c>
      <c r="L4124" t="s">
        <v>34</v>
      </c>
      <c r="M4124" t="s">
        <v>21</v>
      </c>
      <c r="N4124">
        <v>49</v>
      </c>
      <c r="O4124">
        <v>119</v>
      </c>
      <c r="P4124">
        <v>5831</v>
      </c>
      <c r="Q4124">
        <v>3848</v>
      </c>
      <c r="R4124">
        <v>0.66</v>
      </c>
      <c r="S4124" t="s">
        <v>82</v>
      </c>
      <c r="T4124" t="str">
        <f>IF(Table1[[#This Row],[Units Sold]]&gt; 700,"High Units","low Units")</f>
        <v>low Units</v>
      </c>
      <c r="U4124">
        <f>SUM(Table1[[#This Row],[Operating Profit]])/SUM(Table1[Operating Profit])*100</f>
        <v>1.1585646157590043E-3</v>
      </c>
      <c r="V4124">
        <f>SUM(Table1[[#This Row],[Price per Unit]]*Table1[[#This Row],[Units Sold]])</f>
        <v>5831</v>
      </c>
      <c r="W4124">
        <f>SUM(Table1[[#This Row],[Total Sales]]-Table1[[#This Row],[Operating Profit]])</f>
        <v>1983</v>
      </c>
      <c r="X4124">
        <f>SUM(Table1[[#This Row],[Total Sales]]-Table1[[#This Row],[Cost]])</f>
        <v>3848</v>
      </c>
      <c r="Y4124">
        <f>SUM(Table1[[#This Row],[profit/loss]])/SUM(Table1[profit/loss])</f>
        <v>1.1585646157590043E-5</v>
      </c>
    </row>
    <row r="4125" spans="1:25" x14ac:dyDescent="0.3">
      <c r="A4125" t="s">
        <v>33</v>
      </c>
      <c r="B4125" t="s">
        <v>82</v>
      </c>
      <c r="C4125">
        <v>1189833</v>
      </c>
      <c r="D4125" s="9">
        <v>44298</v>
      </c>
      <c r="E4125" s="8" t="str">
        <f>TEXT(Table1[[#This Row],[Invoice Date]],"dd-mm-yyyy")</f>
        <v>12-04-2021</v>
      </c>
      <c r="F4125" s="1" t="str">
        <f t="shared" si="256"/>
        <v>April</v>
      </c>
      <c r="G4125" s="1" t="str">
        <f t="shared" si="257"/>
        <v>2021</v>
      </c>
      <c r="H4125" s="1" t="str">
        <f t="shared" si="258"/>
        <v>Monday</v>
      </c>
      <c r="I4125" s="1" t="str">
        <f t="shared" si="259"/>
        <v>12</v>
      </c>
      <c r="J4125" t="s">
        <v>30</v>
      </c>
      <c r="K4125" t="s">
        <v>31</v>
      </c>
      <c r="L4125" t="s">
        <v>34</v>
      </c>
      <c r="M4125" t="s">
        <v>22</v>
      </c>
      <c r="N4125">
        <v>62</v>
      </c>
      <c r="O4125">
        <v>174</v>
      </c>
      <c r="P4125">
        <v>10788</v>
      </c>
      <c r="Q4125">
        <v>3560</v>
      </c>
      <c r="R4125">
        <v>0.33</v>
      </c>
      <c r="S4125" t="s">
        <v>82</v>
      </c>
      <c r="T4125" t="str">
        <f>IF(Table1[[#This Row],[Units Sold]]&gt; 700,"High Units","low Units")</f>
        <v>low Units</v>
      </c>
      <c r="U4125">
        <f>SUM(Table1[[#This Row],[Operating Profit]])/SUM(Table1[Operating Profit])*100</f>
        <v>1.0718529189454407E-3</v>
      </c>
      <c r="V4125">
        <f>SUM(Table1[[#This Row],[Price per Unit]]*Table1[[#This Row],[Units Sold]])</f>
        <v>10788</v>
      </c>
      <c r="W4125">
        <f>SUM(Table1[[#This Row],[Total Sales]]-Table1[[#This Row],[Operating Profit]])</f>
        <v>7228</v>
      </c>
      <c r="X4125">
        <f>SUM(Table1[[#This Row],[Total Sales]]-Table1[[#This Row],[Cost]])</f>
        <v>3560</v>
      </c>
      <c r="Y4125">
        <f>SUM(Table1[[#This Row],[profit/loss]])/SUM(Table1[profit/loss])</f>
        <v>1.0718529189454406E-5</v>
      </c>
    </row>
    <row r="4126" spans="1:25" x14ac:dyDescent="0.3">
      <c r="A4126" t="s">
        <v>33</v>
      </c>
      <c r="B4126" t="s">
        <v>82</v>
      </c>
      <c r="C4126">
        <v>1189833</v>
      </c>
      <c r="D4126" s="9">
        <v>44299</v>
      </c>
      <c r="E4126" s="8" t="str">
        <f>TEXT(Table1[[#This Row],[Invoice Date]],"dd-mm-yyyy")</f>
        <v>13-04-2021</v>
      </c>
      <c r="F4126" s="1" t="str">
        <f t="shared" si="256"/>
        <v>April</v>
      </c>
      <c r="G4126" s="1" t="str">
        <f t="shared" si="257"/>
        <v>2021</v>
      </c>
      <c r="H4126" s="1" t="str">
        <f t="shared" si="258"/>
        <v>Tuesday</v>
      </c>
      <c r="I4126" s="1" t="str">
        <f t="shared" si="259"/>
        <v>13</v>
      </c>
      <c r="J4126" t="s">
        <v>30</v>
      </c>
      <c r="K4126" t="s">
        <v>31</v>
      </c>
      <c r="L4126" t="s">
        <v>34</v>
      </c>
      <c r="M4126" t="s">
        <v>16</v>
      </c>
      <c r="N4126">
        <v>41</v>
      </c>
      <c r="O4126">
        <v>208</v>
      </c>
      <c r="P4126">
        <v>8528</v>
      </c>
      <c r="Q4126">
        <v>4435</v>
      </c>
      <c r="R4126">
        <v>0.52</v>
      </c>
      <c r="S4126" t="s">
        <v>82</v>
      </c>
      <c r="T4126" t="str">
        <f>IF(Table1[[#This Row],[Units Sold]]&gt; 700,"High Units","low Units")</f>
        <v>low Units</v>
      </c>
      <c r="U4126">
        <f>SUM(Table1[[#This Row],[Operating Profit]])/SUM(Table1[Operating Profit])*100</f>
        <v>1.3352999144727608E-3</v>
      </c>
      <c r="V4126">
        <f>SUM(Table1[[#This Row],[Price per Unit]]*Table1[[#This Row],[Units Sold]])</f>
        <v>8528</v>
      </c>
      <c r="W4126">
        <f>SUM(Table1[[#This Row],[Total Sales]]-Table1[[#This Row],[Operating Profit]])</f>
        <v>4093</v>
      </c>
      <c r="X4126">
        <f>SUM(Table1[[#This Row],[Total Sales]]-Table1[[#This Row],[Cost]])</f>
        <v>4435</v>
      </c>
      <c r="Y4126">
        <f>SUM(Table1[[#This Row],[profit/loss]])/SUM(Table1[profit/loss])</f>
        <v>1.3352999144727608E-5</v>
      </c>
    </row>
    <row r="4127" spans="1:25" x14ac:dyDescent="0.3">
      <c r="A4127" t="s">
        <v>33</v>
      </c>
      <c r="B4127" t="s">
        <v>82</v>
      </c>
      <c r="C4127">
        <v>1189833</v>
      </c>
      <c r="D4127" s="9">
        <v>44300</v>
      </c>
      <c r="E4127" s="8" t="str">
        <f>TEXT(Table1[[#This Row],[Invoice Date]],"dd-mm-yyyy")</f>
        <v>14-04-2021</v>
      </c>
      <c r="F4127" s="1" t="str">
        <f t="shared" si="256"/>
        <v>April</v>
      </c>
      <c r="G4127" s="1" t="str">
        <f t="shared" si="257"/>
        <v>2021</v>
      </c>
      <c r="H4127" s="1" t="str">
        <f t="shared" si="258"/>
        <v>Wednesday</v>
      </c>
      <c r="I4127" s="1" t="str">
        <f t="shared" si="259"/>
        <v>14</v>
      </c>
      <c r="J4127" t="s">
        <v>30</v>
      </c>
      <c r="K4127" t="s">
        <v>31</v>
      </c>
      <c r="L4127" t="s">
        <v>34</v>
      </c>
      <c r="M4127" t="s">
        <v>18</v>
      </c>
      <c r="N4127">
        <v>47</v>
      </c>
      <c r="O4127">
        <v>169</v>
      </c>
      <c r="P4127">
        <v>7943</v>
      </c>
      <c r="Q4127">
        <v>2780</v>
      </c>
      <c r="R4127">
        <v>0.35</v>
      </c>
      <c r="S4127" t="s">
        <v>82</v>
      </c>
      <c r="T4127" t="str">
        <f>IF(Table1[[#This Row],[Units Sold]]&gt; 700,"High Units","low Units")</f>
        <v>low Units</v>
      </c>
      <c r="U4127">
        <f>SUM(Table1[[#This Row],[Operating Profit]])/SUM(Table1[Operating Profit])*100</f>
        <v>8.3700874007537206E-4</v>
      </c>
      <c r="V4127">
        <f>SUM(Table1[[#This Row],[Price per Unit]]*Table1[[#This Row],[Units Sold]])</f>
        <v>7943</v>
      </c>
      <c r="W4127">
        <f>SUM(Table1[[#This Row],[Total Sales]]-Table1[[#This Row],[Operating Profit]])</f>
        <v>5163</v>
      </c>
      <c r="X4127">
        <f>SUM(Table1[[#This Row],[Total Sales]]-Table1[[#This Row],[Cost]])</f>
        <v>2780</v>
      </c>
      <c r="Y4127">
        <f>SUM(Table1[[#This Row],[profit/loss]])/SUM(Table1[profit/loss])</f>
        <v>8.370087400753721E-6</v>
      </c>
    </row>
    <row r="4128" spans="1:25" x14ac:dyDescent="0.3">
      <c r="A4128" t="s">
        <v>33</v>
      </c>
      <c r="B4128" t="s">
        <v>82</v>
      </c>
      <c r="C4128">
        <v>1189833</v>
      </c>
      <c r="D4128" s="9">
        <v>44301</v>
      </c>
      <c r="E4128" s="8" t="str">
        <f>TEXT(Table1[[#This Row],[Invoice Date]],"dd-mm-yyyy")</f>
        <v>15-04-2021</v>
      </c>
      <c r="F4128" s="1" t="str">
        <f t="shared" si="256"/>
        <v>April</v>
      </c>
      <c r="G4128" s="1" t="str">
        <f t="shared" si="257"/>
        <v>2021</v>
      </c>
      <c r="H4128" s="1" t="str">
        <f t="shared" si="258"/>
        <v>Thursday</v>
      </c>
      <c r="I4128" s="1" t="str">
        <f t="shared" si="259"/>
        <v>15</v>
      </c>
      <c r="J4128" t="s">
        <v>30</v>
      </c>
      <c r="K4128" t="s">
        <v>31</v>
      </c>
      <c r="L4128" t="s">
        <v>34</v>
      </c>
      <c r="M4128" t="s">
        <v>19</v>
      </c>
      <c r="N4128">
        <v>45</v>
      </c>
      <c r="O4128">
        <v>163</v>
      </c>
      <c r="P4128">
        <v>7335</v>
      </c>
      <c r="Q4128">
        <v>3814</v>
      </c>
      <c r="R4128">
        <v>0.52</v>
      </c>
      <c r="S4128" t="s">
        <v>82</v>
      </c>
      <c r="T4128" t="str">
        <f>IF(Table1[[#This Row],[Units Sold]]&gt; 700,"High Units","low Units")</f>
        <v>low Units</v>
      </c>
      <c r="U4128">
        <f>SUM(Table1[[#This Row],[Operating Profit]])/SUM(Table1[Operating Profit])*100</f>
        <v>1.148327818218514E-3</v>
      </c>
      <c r="V4128">
        <f>SUM(Table1[[#This Row],[Price per Unit]]*Table1[[#This Row],[Units Sold]])</f>
        <v>7335</v>
      </c>
      <c r="W4128">
        <f>SUM(Table1[[#This Row],[Total Sales]]-Table1[[#This Row],[Operating Profit]])</f>
        <v>3521</v>
      </c>
      <c r="X4128">
        <f>SUM(Table1[[#This Row],[Total Sales]]-Table1[[#This Row],[Cost]])</f>
        <v>3814</v>
      </c>
      <c r="Y4128">
        <f>SUM(Table1[[#This Row],[profit/loss]])/SUM(Table1[profit/loss])</f>
        <v>1.1483278182185141E-5</v>
      </c>
    </row>
    <row r="4129" spans="1:25" x14ac:dyDescent="0.3">
      <c r="A4129" t="s">
        <v>33</v>
      </c>
      <c r="B4129" t="s">
        <v>82</v>
      </c>
      <c r="C4129">
        <v>1189833</v>
      </c>
      <c r="D4129" s="9">
        <v>44302</v>
      </c>
      <c r="E4129" s="8" t="str">
        <f>TEXT(Table1[[#This Row],[Invoice Date]],"dd-mm-yyyy")</f>
        <v>16-04-2021</v>
      </c>
      <c r="F4129" s="1" t="str">
        <f t="shared" si="256"/>
        <v>April</v>
      </c>
      <c r="G4129" s="1" t="str">
        <f t="shared" si="257"/>
        <v>2021</v>
      </c>
      <c r="H4129" s="1" t="str">
        <f t="shared" si="258"/>
        <v>Friday</v>
      </c>
      <c r="I4129" s="1" t="str">
        <f t="shared" si="259"/>
        <v>16</v>
      </c>
      <c r="J4129" t="s">
        <v>30</v>
      </c>
      <c r="K4129" t="s">
        <v>31</v>
      </c>
      <c r="L4129" t="s">
        <v>34</v>
      </c>
      <c r="M4129" t="s">
        <v>20</v>
      </c>
      <c r="N4129">
        <v>41</v>
      </c>
      <c r="O4129">
        <v>154</v>
      </c>
      <c r="P4129">
        <v>6314</v>
      </c>
      <c r="Q4129">
        <v>3031</v>
      </c>
      <c r="R4129">
        <v>0.48</v>
      </c>
      <c r="S4129" t="s">
        <v>82</v>
      </c>
      <c r="T4129" t="str">
        <f>IF(Table1[[#This Row],[Units Sold]]&gt; 700,"High Units","low Units")</f>
        <v>low Units</v>
      </c>
      <c r="U4129">
        <f>SUM(Table1[[#This Row],[Operating Profit]])/SUM(Table1[Operating Profit])*100</f>
        <v>9.1258039250663773E-4</v>
      </c>
      <c r="V4129">
        <f>SUM(Table1[[#This Row],[Price per Unit]]*Table1[[#This Row],[Units Sold]])</f>
        <v>6314</v>
      </c>
      <c r="W4129">
        <f>SUM(Table1[[#This Row],[Total Sales]]-Table1[[#This Row],[Operating Profit]])</f>
        <v>3283</v>
      </c>
      <c r="X4129">
        <f>SUM(Table1[[#This Row],[Total Sales]]-Table1[[#This Row],[Cost]])</f>
        <v>3031</v>
      </c>
      <c r="Y4129">
        <f>SUM(Table1[[#This Row],[profit/loss]])/SUM(Table1[profit/loss])</f>
        <v>9.1258039250663774E-6</v>
      </c>
    </row>
    <row r="4130" spans="1:25" x14ac:dyDescent="0.3">
      <c r="A4130" t="s">
        <v>33</v>
      </c>
      <c r="B4130" t="s">
        <v>82</v>
      </c>
      <c r="C4130">
        <v>1189833</v>
      </c>
      <c r="D4130" s="9">
        <v>44303</v>
      </c>
      <c r="E4130" s="8" t="str">
        <f>TEXT(Table1[[#This Row],[Invoice Date]],"dd-mm-yyyy")</f>
        <v>17-04-2021</v>
      </c>
      <c r="F4130" s="1" t="str">
        <f t="shared" si="256"/>
        <v>April</v>
      </c>
      <c r="G4130" s="1" t="str">
        <f t="shared" si="257"/>
        <v>2021</v>
      </c>
      <c r="H4130" s="1" t="str">
        <f t="shared" si="258"/>
        <v>Saturday</v>
      </c>
      <c r="I4130" s="1" t="str">
        <f t="shared" si="259"/>
        <v>17</v>
      </c>
      <c r="J4130" t="s">
        <v>30</v>
      </c>
      <c r="K4130" t="s">
        <v>31</v>
      </c>
      <c r="L4130" t="s">
        <v>34</v>
      </c>
      <c r="M4130" t="s">
        <v>21</v>
      </c>
      <c r="N4130">
        <v>45</v>
      </c>
      <c r="O4130">
        <v>131</v>
      </c>
      <c r="P4130">
        <v>5895</v>
      </c>
      <c r="Q4130">
        <v>3832</v>
      </c>
      <c r="R4130">
        <v>0.65</v>
      </c>
      <c r="S4130" t="s">
        <v>82</v>
      </c>
      <c r="T4130" t="str">
        <f>IF(Table1[[#This Row],[Units Sold]]&gt; 700,"High Units","low Units")</f>
        <v>low Units</v>
      </c>
      <c r="U4130">
        <f>SUM(Table1[[#This Row],[Operating Profit]])/SUM(Table1[Operating Profit])*100</f>
        <v>1.1537472992693618E-3</v>
      </c>
      <c r="V4130">
        <f>SUM(Table1[[#This Row],[Price per Unit]]*Table1[[#This Row],[Units Sold]])</f>
        <v>5895</v>
      </c>
      <c r="W4130">
        <f>SUM(Table1[[#This Row],[Total Sales]]-Table1[[#This Row],[Operating Profit]])</f>
        <v>2063</v>
      </c>
      <c r="X4130">
        <f>SUM(Table1[[#This Row],[Total Sales]]-Table1[[#This Row],[Cost]])</f>
        <v>3832</v>
      </c>
      <c r="Y4130">
        <f>SUM(Table1[[#This Row],[profit/loss]])/SUM(Table1[profit/loss])</f>
        <v>1.1537472992693618E-5</v>
      </c>
    </row>
    <row r="4131" spans="1:25" x14ac:dyDescent="0.3">
      <c r="A4131" t="s">
        <v>33</v>
      </c>
      <c r="B4131" t="s">
        <v>82</v>
      </c>
      <c r="C4131">
        <v>1189833</v>
      </c>
      <c r="D4131" s="9">
        <v>44304</v>
      </c>
      <c r="E4131" s="8" t="str">
        <f>TEXT(Table1[[#This Row],[Invoice Date]],"dd-mm-yyyy")</f>
        <v>18-04-2021</v>
      </c>
      <c r="F4131" s="1" t="str">
        <f t="shared" si="256"/>
        <v>April</v>
      </c>
      <c r="G4131" s="1" t="str">
        <f t="shared" si="257"/>
        <v>2021</v>
      </c>
      <c r="H4131" s="1" t="str">
        <f t="shared" si="258"/>
        <v>Sunday</v>
      </c>
      <c r="I4131" s="1" t="str">
        <f t="shared" si="259"/>
        <v>18</v>
      </c>
      <c r="J4131" t="s">
        <v>30</v>
      </c>
      <c r="K4131" t="s">
        <v>31</v>
      </c>
      <c r="L4131" t="s">
        <v>34</v>
      </c>
      <c r="M4131" t="s">
        <v>22</v>
      </c>
      <c r="N4131">
        <v>64</v>
      </c>
      <c r="O4131">
        <v>181</v>
      </c>
      <c r="P4131">
        <v>11584</v>
      </c>
      <c r="Q4131">
        <v>3591</v>
      </c>
      <c r="R4131">
        <v>0.31</v>
      </c>
      <c r="S4131" t="s">
        <v>82</v>
      </c>
      <c r="T4131" t="str">
        <f>IF(Table1[[#This Row],[Units Sold]]&gt; 700,"High Units","low Units")</f>
        <v>low Units</v>
      </c>
      <c r="U4131">
        <f>SUM(Table1[[#This Row],[Operating Profit]])/SUM(Table1[Operating Profit])*100</f>
        <v>1.0811864696441227E-3</v>
      </c>
      <c r="V4131">
        <f>SUM(Table1[[#This Row],[Price per Unit]]*Table1[[#This Row],[Units Sold]])</f>
        <v>11584</v>
      </c>
      <c r="W4131">
        <f>SUM(Table1[[#This Row],[Total Sales]]-Table1[[#This Row],[Operating Profit]])</f>
        <v>7993</v>
      </c>
      <c r="X4131">
        <f>SUM(Table1[[#This Row],[Total Sales]]-Table1[[#This Row],[Cost]])</f>
        <v>3591</v>
      </c>
      <c r="Y4131">
        <f>SUM(Table1[[#This Row],[profit/loss]])/SUM(Table1[profit/loss])</f>
        <v>1.0811864696441227E-5</v>
      </c>
    </row>
    <row r="4132" spans="1:25" x14ac:dyDescent="0.3">
      <c r="A4132" t="s">
        <v>33</v>
      </c>
      <c r="B4132" t="s">
        <v>82</v>
      </c>
      <c r="C4132">
        <v>1189833</v>
      </c>
      <c r="D4132" s="9">
        <v>44305</v>
      </c>
      <c r="E4132" s="8" t="str">
        <f>TEXT(Table1[[#This Row],[Invoice Date]],"dd-mm-yyyy")</f>
        <v>19-04-2021</v>
      </c>
      <c r="F4132" s="1" t="str">
        <f t="shared" si="256"/>
        <v>April</v>
      </c>
      <c r="G4132" s="1" t="str">
        <f t="shared" si="257"/>
        <v>2021</v>
      </c>
      <c r="H4132" s="1" t="str">
        <f t="shared" si="258"/>
        <v>Monday</v>
      </c>
      <c r="I4132" s="1" t="str">
        <f t="shared" si="259"/>
        <v>19</v>
      </c>
      <c r="J4132" t="s">
        <v>30</v>
      </c>
      <c r="K4132" t="s">
        <v>31</v>
      </c>
      <c r="L4132" t="s">
        <v>34</v>
      </c>
      <c r="M4132" t="s">
        <v>16</v>
      </c>
      <c r="N4132">
        <v>44</v>
      </c>
      <c r="O4132">
        <v>270</v>
      </c>
      <c r="P4132">
        <v>11880</v>
      </c>
      <c r="Q4132">
        <v>6534</v>
      </c>
      <c r="R4132">
        <v>0.55000000000000004</v>
      </c>
      <c r="S4132" t="s">
        <v>82</v>
      </c>
      <c r="T4132" t="str">
        <f>IF(Table1[[#This Row],[Units Sold]]&gt; 700,"High Units","low Units")</f>
        <v>low Units</v>
      </c>
      <c r="U4132">
        <f>SUM(Table1[[#This Row],[Operating Profit]])/SUM(Table1[Operating Profit])*100</f>
        <v>1.9672716214577269E-3</v>
      </c>
      <c r="V4132">
        <f>SUM(Table1[[#This Row],[Price per Unit]]*Table1[[#This Row],[Units Sold]])</f>
        <v>11880</v>
      </c>
      <c r="W4132">
        <f>SUM(Table1[[#This Row],[Total Sales]]-Table1[[#This Row],[Operating Profit]])</f>
        <v>5346</v>
      </c>
      <c r="X4132">
        <f>SUM(Table1[[#This Row],[Total Sales]]-Table1[[#This Row],[Cost]])</f>
        <v>6534</v>
      </c>
      <c r="Y4132">
        <f>SUM(Table1[[#This Row],[profit/loss]])/SUM(Table1[profit/loss])</f>
        <v>1.967271621457727E-5</v>
      </c>
    </row>
    <row r="4133" spans="1:25" x14ac:dyDescent="0.3">
      <c r="A4133" t="s">
        <v>33</v>
      </c>
      <c r="B4133" t="s">
        <v>82</v>
      </c>
      <c r="C4133">
        <v>1189833</v>
      </c>
      <c r="D4133" s="9">
        <v>44306</v>
      </c>
      <c r="E4133" s="8" t="str">
        <f>TEXT(Table1[[#This Row],[Invoice Date]],"dd-mm-yyyy")</f>
        <v>20-04-2021</v>
      </c>
      <c r="F4133" s="1" t="str">
        <f t="shared" si="256"/>
        <v>April</v>
      </c>
      <c r="G4133" s="1" t="str">
        <f t="shared" si="257"/>
        <v>2021</v>
      </c>
      <c r="H4133" s="1" t="str">
        <f t="shared" si="258"/>
        <v>Tuesday</v>
      </c>
      <c r="I4133" s="1" t="str">
        <f t="shared" si="259"/>
        <v>20</v>
      </c>
      <c r="J4133" t="s">
        <v>30</v>
      </c>
      <c r="K4133" t="s">
        <v>31</v>
      </c>
      <c r="L4133" t="s">
        <v>34</v>
      </c>
      <c r="M4133" t="s">
        <v>18</v>
      </c>
      <c r="N4133">
        <v>47</v>
      </c>
      <c r="O4133">
        <v>225</v>
      </c>
      <c r="P4133">
        <v>10575</v>
      </c>
      <c r="Q4133">
        <v>3701</v>
      </c>
      <c r="R4133">
        <v>0.35</v>
      </c>
      <c r="S4133" t="s">
        <v>82</v>
      </c>
      <c r="T4133" t="str">
        <f>IF(Table1[[#This Row],[Units Sold]]&gt; 700,"High Units","low Units")</f>
        <v>low Units</v>
      </c>
      <c r="U4133">
        <f>SUM(Table1[[#This Row],[Operating Profit]])/SUM(Table1[Operating Profit])*100</f>
        <v>1.1143055205104144E-3</v>
      </c>
      <c r="V4133">
        <f>SUM(Table1[[#This Row],[Price per Unit]]*Table1[[#This Row],[Units Sold]])</f>
        <v>10575</v>
      </c>
      <c r="W4133">
        <f>SUM(Table1[[#This Row],[Total Sales]]-Table1[[#This Row],[Operating Profit]])</f>
        <v>6874</v>
      </c>
      <c r="X4133">
        <f>SUM(Table1[[#This Row],[Total Sales]]-Table1[[#This Row],[Cost]])</f>
        <v>3701</v>
      </c>
      <c r="Y4133">
        <f>SUM(Table1[[#This Row],[profit/loss]])/SUM(Table1[profit/loss])</f>
        <v>1.1143055205104145E-5</v>
      </c>
    </row>
    <row r="4134" spans="1:25" x14ac:dyDescent="0.3">
      <c r="A4134" t="s">
        <v>33</v>
      </c>
      <c r="B4134" t="s">
        <v>82</v>
      </c>
      <c r="C4134">
        <v>1189833</v>
      </c>
      <c r="D4134" s="9">
        <v>44307</v>
      </c>
      <c r="E4134" s="8" t="str">
        <f>TEXT(Table1[[#This Row],[Invoice Date]],"dd-mm-yyyy")</f>
        <v>21-04-2021</v>
      </c>
      <c r="F4134" s="1" t="str">
        <f t="shared" si="256"/>
        <v>April</v>
      </c>
      <c r="G4134" s="1" t="str">
        <f t="shared" si="257"/>
        <v>2021</v>
      </c>
      <c r="H4134" s="1" t="str">
        <f t="shared" si="258"/>
        <v>Wednesday</v>
      </c>
      <c r="I4134" s="1" t="str">
        <f t="shared" si="259"/>
        <v>21</v>
      </c>
      <c r="J4134" t="s">
        <v>30</v>
      </c>
      <c r="K4134" t="s">
        <v>31</v>
      </c>
      <c r="L4134" t="s">
        <v>34</v>
      </c>
      <c r="M4134" t="s">
        <v>19</v>
      </c>
      <c r="N4134">
        <v>48</v>
      </c>
      <c r="O4134">
        <v>203</v>
      </c>
      <c r="P4134">
        <v>9744</v>
      </c>
      <c r="Q4134">
        <v>5359</v>
      </c>
      <c r="R4134">
        <v>0.55000000000000004</v>
      </c>
      <c r="S4134" t="s">
        <v>82</v>
      </c>
      <c r="T4134" t="str">
        <f>IF(Table1[[#This Row],[Units Sold]]&gt; 700,"High Units","low Units")</f>
        <v>low Units</v>
      </c>
      <c r="U4134">
        <f>SUM(Table1[[#This Row],[Operating Profit]])/SUM(Table1[Operating Profit])*100</f>
        <v>1.613499941749611E-3</v>
      </c>
      <c r="V4134">
        <f>SUM(Table1[[#This Row],[Price per Unit]]*Table1[[#This Row],[Units Sold]])</f>
        <v>9744</v>
      </c>
      <c r="W4134">
        <f>SUM(Table1[[#This Row],[Total Sales]]-Table1[[#This Row],[Operating Profit]])</f>
        <v>4385</v>
      </c>
      <c r="X4134">
        <f>SUM(Table1[[#This Row],[Total Sales]]-Table1[[#This Row],[Cost]])</f>
        <v>5359</v>
      </c>
      <c r="Y4134">
        <f>SUM(Table1[[#This Row],[profit/loss]])/SUM(Table1[profit/loss])</f>
        <v>1.613499941749611E-5</v>
      </c>
    </row>
    <row r="4135" spans="1:25" x14ac:dyDescent="0.3">
      <c r="A4135" t="s">
        <v>33</v>
      </c>
      <c r="B4135" t="s">
        <v>82</v>
      </c>
      <c r="C4135">
        <v>1189833</v>
      </c>
      <c r="D4135" s="9">
        <v>44308</v>
      </c>
      <c r="E4135" s="8" t="str">
        <f>TEXT(Table1[[#This Row],[Invoice Date]],"dd-mm-yyyy")</f>
        <v>22-04-2021</v>
      </c>
      <c r="F4135" s="1" t="str">
        <f t="shared" si="256"/>
        <v>April</v>
      </c>
      <c r="G4135" s="1" t="str">
        <f t="shared" si="257"/>
        <v>2021</v>
      </c>
      <c r="H4135" s="1" t="str">
        <f t="shared" si="258"/>
        <v>Thursday</v>
      </c>
      <c r="I4135" s="1" t="str">
        <f t="shared" si="259"/>
        <v>22</v>
      </c>
      <c r="J4135" t="s">
        <v>30</v>
      </c>
      <c r="K4135" t="s">
        <v>31</v>
      </c>
      <c r="L4135" t="s">
        <v>34</v>
      </c>
      <c r="M4135" t="s">
        <v>20</v>
      </c>
      <c r="N4135">
        <v>44</v>
      </c>
      <c r="O4135">
        <v>175</v>
      </c>
      <c r="P4135">
        <v>7700</v>
      </c>
      <c r="Q4135">
        <v>3696</v>
      </c>
      <c r="R4135">
        <v>0.48</v>
      </c>
      <c r="S4135" t="s">
        <v>82</v>
      </c>
      <c r="T4135" t="str">
        <f>IF(Table1[[#This Row],[Units Sold]]&gt; 700,"High Units","low Units")</f>
        <v>low Units</v>
      </c>
      <c r="U4135">
        <f>SUM(Table1[[#This Row],[Operating Profit]])/SUM(Table1[Operating Profit])*100</f>
        <v>1.112800109107401E-3</v>
      </c>
      <c r="V4135">
        <f>SUM(Table1[[#This Row],[Price per Unit]]*Table1[[#This Row],[Units Sold]])</f>
        <v>7700</v>
      </c>
      <c r="W4135">
        <f>SUM(Table1[[#This Row],[Total Sales]]-Table1[[#This Row],[Operating Profit]])</f>
        <v>4004</v>
      </c>
      <c r="X4135">
        <f>SUM(Table1[[#This Row],[Total Sales]]-Table1[[#This Row],[Cost]])</f>
        <v>3696</v>
      </c>
      <c r="Y4135">
        <f>SUM(Table1[[#This Row],[profit/loss]])/SUM(Table1[profit/loss])</f>
        <v>1.1128001091074011E-5</v>
      </c>
    </row>
    <row r="4136" spans="1:25" x14ac:dyDescent="0.3">
      <c r="A4136" t="s">
        <v>33</v>
      </c>
      <c r="B4136" t="s">
        <v>82</v>
      </c>
      <c r="C4136">
        <v>1189833</v>
      </c>
      <c r="D4136" s="9">
        <v>44309</v>
      </c>
      <c r="E4136" s="8" t="str">
        <f>TEXT(Table1[[#This Row],[Invoice Date]],"dd-mm-yyyy")</f>
        <v>23-04-2021</v>
      </c>
      <c r="F4136" s="1" t="str">
        <f t="shared" si="256"/>
        <v>April</v>
      </c>
      <c r="G4136" s="1" t="str">
        <f t="shared" si="257"/>
        <v>2021</v>
      </c>
      <c r="H4136" s="1" t="str">
        <f t="shared" si="258"/>
        <v>Friday</v>
      </c>
      <c r="I4136" s="1" t="str">
        <f t="shared" si="259"/>
        <v>23</v>
      </c>
      <c r="J4136" t="s">
        <v>30</v>
      </c>
      <c r="K4136" t="s">
        <v>31</v>
      </c>
      <c r="L4136" t="s">
        <v>34</v>
      </c>
      <c r="M4136" t="s">
        <v>21</v>
      </c>
      <c r="N4136">
        <v>45</v>
      </c>
      <c r="O4136">
        <v>125</v>
      </c>
      <c r="P4136">
        <v>5625</v>
      </c>
      <c r="Q4136">
        <v>3881</v>
      </c>
      <c r="R4136">
        <v>0.69</v>
      </c>
      <c r="S4136" t="s">
        <v>82</v>
      </c>
      <c r="T4136" t="str">
        <f>IF(Table1[[#This Row],[Units Sold]]&gt; 700,"High Units","low Units")</f>
        <v>low Units</v>
      </c>
      <c r="U4136">
        <f>SUM(Table1[[#This Row],[Operating Profit]])/SUM(Table1[Operating Profit])*100</f>
        <v>1.1685003310188918E-3</v>
      </c>
      <c r="V4136">
        <f>SUM(Table1[[#This Row],[Price per Unit]]*Table1[[#This Row],[Units Sold]])</f>
        <v>5625</v>
      </c>
      <c r="W4136">
        <f>SUM(Table1[[#This Row],[Total Sales]]-Table1[[#This Row],[Operating Profit]])</f>
        <v>1744</v>
      </c>
      <c r="X4136">
        <f>SUM(Table1[[#This Row],[Total Sales]]-Table1[[#This Row],[Cost]])</f>
        <v>3881</v>
      </c>
      <c r="Y4136">
        <f>SUM(Table1[[#This Row],[profit/loss]])/SUM(Table1[profit/loss])</f>
        <v>1.1685003310188917E-5</v>
      </c>
    </row>
    <row r="4137" spans="1:25" x14ac:dyDescent="0.3">
      <c r="A4137" t="s">
        <v>33</v>
      </c>
      <c r="B4137" t="s">
        <v>82</v>
      </c>
      <c r="C4137">
        <v>1189833</v>
      </c>
      <c r="D4137" s="9">
        <v>44310</v>
      </c>
      <c r="E4137" s="8" t="str">
        <f>TEXT(Table1[[#This Row],[Invoice Date]],"dd-mm-yyyy")</f>
        <v>24-04-2021</v>
      </c>
      <c r="F4137" s="1" t="str">
        <f t="shared" si="256"/>
        <v>April</v>
      </c>
      <c r="G4137" s="1" t="str">
        <f t="shared" si="257"/>
        <v>2021</v>
      </c>
      <c r="H4137" s="1" t="str">
        <f t="shared" si="258"/>
        <v>Saturday</v>
      </c>
      <c r="I4137" s="1" t="str">
        <f t="shared" si="259"/>
        <v>24</v>
      </c>
      <c r="J4137" t="s">
        <v>30</v>
      </c>
      <c r="K4137" t="s">
        <v>31</v>
      </c>
      <c r="L4137" t="s">
        <v>34</v>
      </c>
      <c r="M4137" t="s">
        <v>22</v>
      </c>
      <c r="N4137">
        <v>60</v>
      </c>
      <c r="O4137">
        <v>200</v>
      </c>
      <c r="P4137">
        <v>12000</v>
      </c>
      <c r="Q4137">
        <v>3720</v>
      </c>
      <c r="R4137">
        <v>0.31</v>
      </c>
      <c r="S4137" t="s">
        <v>82</v>
      </c>
      <c r="T4137" t="str">
        <f>IF(Table1[[#This Row],[Units Sold]]&gt; 700,"High Units","low Units")</f>
        <v>low Units</v>
      </c>
      <c r="U4137">
        <f>SUM(Table1[[#This Row],[Operating Profit]])/SUM(Table1[Operating Profit])*100</f>
        <v>1.1200260838418648E-3</v>
      </c>
      <c r="V4137">
        <f>SUM(Table1[[#This Row],[Price per Unit]]*Table1[[#This Row],[Units Sold]])</f>
        <v>12000</v>
      </c>
      <c r="W4137">
        <f>SUM(Table1[[#This Row],[Total Sales]]-Table1[[#This Row],[Operating Profit]])</f>
        <v>8280</v>
      </c>
      <c r="X4137">
        <f>SUM(Table1[[#This Row],[Total Sales]]-Table1[[#This Row],[Cost]])</f>
        <v>3720</v>
      </c>
      <c r="Y4137">
        <f>SUM(Table1[[#This Row],[profit/loss]])/SUM(Table1[profit/loss])</f>
        <v>1.1200260838418648E-5</v>
      </c>
    </row>
    <row r="4138" spans="1:25" x14ac:dyDescent="0.3">
      <c r="A4138" t="s">
        <v>33</v>
      </c>
      <c r="B4138" t="s">
        <v>82</v>
      </c>
      <c r="C4138">
        <v>1189833</v>
      </c>
      <c r="D4138" s="9">
        <v>44311</v>
      </c>
      <c r="E4138" s="8" t="str">
        <f>TEXT(Table1[[#This Row],[Invoice Date]],"dd-mm-yyyy")</f>
        <v>25-04-2021</v>
      </c>
      <c r="F4138" s="1" t="str">
        <f t="shared" si="256"/>
        <v>April</v>
      </c>
      <c r="G4138" s="1" t="str">
        <f t="shared" si="257"/>
        <v>2021</v>
      </c>
      <c r="H4138" s="1" t="str">
        <f t="shared" si="258"/>
        <v>Sunday</v>
      </c>
      <c r="I4138" s="1" t="str">
        <f t="shared" si="259"/>
        <v>25</v>
      </c>
      <c r="J4138" t="s">
        <v>30</v>
      </c>
      <c r="K4138" t="s">
        <v>31</v>
      </c>
      <c r="L4138" t="s">
        <v>34</v>
      </c>
      <c r="M4138" t="s">
        <v>16</v>
      </c>
      <c r="N4138">
        <v>41</v>
      </c>
      <c r="O4138">
        <v>238</v>
      </c>
      <c r="P4138">
        <v>9758</v>
      </c>
      <c r="Q4138">
        <v>4977</v>
      </c>
      <c r="R4138">
        <v>0.51</v>
      </c>
      <c r="S4138" t="s">
        <v>82</v>
      </c>
      <c r="T4138" t="str">
        <f>IF(Table1[[#This Row],[Units Sold]]&gt; 700,"High Units","low Units")</f>
        <v>low Units</v>
      </c>
      <c r="U4138">
        <f>SUM(Table1[[#This Row],[Operating Profit]])/SUM(Table1[Operating Profit])*100</f>
        <v>1.4984865105593982E-3</v>
      </c>
      <c r="V4138">
        <f>SUM(Table1[[#This Row],[Price per Unit]]*Table1[[#This Row],[Units Sold]])</f>
        <v>9758</v>
      </c>
      <c r="W4138">
        <f>SUM(Table1[[#This Row],[Total Sales]]-Table1[[#This Row],[Operating Profit]])</f>
        <v>4781</v>
      </c>
      <c r="X4138">
        <f>SUM(Table1[[#This Row],[Total Sales]]-Table1[[#This Row],[Cost]])</f>
        <v>4977</v>
      </c>
      <c r="Y4138">
        <f>SUM(Table1[[#This Row],[profit/loss]])/SUM(Table1[profit/loss])</f>
        <v>1.4984865105593982E-5</v>
      </c>
    </row>
    <row r="4139" spans="1:25" x14ac:dyDescent="0.3">
      <c r="A4139" t="s">
        <v>33</v>
      </c>
      <c r="B4139" t="s">
        <v>82</v>
      </c>
      <c r="C4139">
        <v>1189833</v>
      </c>
      <c r="D4139" s="9">
        <v>44312</v>
      </c>
      <c r="E4139" s="8" t="str">
        <f>TEXT(Table1[[#This Row],[Invoice Date]],"dd-mm-yyyy")</f>
        <v>26-04-2021</v>
      </c>
      <c r="F4139" s="1" t="str">
        <f t="shared" si="256"/>
        <v>April</v>
      </c>
      <c r="G4139" s="1" t="str">
        <f t="shared" si="257"/>
        <v>2021</v>
      </c>
      <c r="H4139" s="1" t="str">
        <f t="shared" si="258"/>
        <v>Monday</v>
      </c>
      <c r="I4139" s="1" t="str">
        <f t="shared" si="259"/>
        <v>26</v>
      </c>
      <c r="J4139" t="s">
        <v>30</v>
      </c>
      <c r="K4139" t="s">
        <v>31</v>
      </c>
      <c r="L4139" t="s">
        <v>34</v>
      </c>
      <c r="M4139" t="s">
        <v>18</v>
      </c>
      <c r="N4139">
        <v>46</v>
      </c>
      <c r="O4139">
        <v>216</v>
      </c>
      <c r="P4139">
        <v>9936</v>
      </c>
      <c r="Q4139">
        <v>3776</v>
      </c>
      <c r="R4139">
        <v>0.38</v>
      </c>
      <c r="S4139" t="s">
        <v>82</v>
      </c>
      <c r="T4139" t="str">
        <f>IF(Table1[[#This Row],[Units Sold]]&gt; 700,"High Units","low Units")</f>
        <v>low Units</v>
      </c>
      <c r="U4139">
        <f>SUM(Table1[[#This Row],[Operating Profit]])/SUM(Table1[Operating Profit])*100</f>
        <v>1.1368866915556133E-3</v>
      </c>
      <c r="V4139">
        <f>SUM(Table1[[#This Row],[Price per Unit]]*Table1[[#This Row],[Units Sold]])</f>
        <v>9936</v>
      </c>
      <c r="W4139">
        <f>SUM(Table1[[#This Row],[Total Sales]]-Table1[[#This Row],[Operating Profit]])</f>
        <v>6160</v>
      </c>
      <c r="X4139">
        <f>SUM(Table1[[#This Row],[Total Sales]]-Table1[[#This Row],[Cost]])</f>
        <v>3776</v>
      </c>
      <c r="Y4139">
        <f>SUM(Table1[[#This Row],[profit/loss]])/SUM(Table1[profit/loss])</f>
        <v>1.1368866915556133E-5</v>
      </c>
    </row>
    <row r="4140" spans="1:25" x14ac:dyDescent="0.3">
      <c r="A4140" t="s">
        <v>33</v>
      </c>
      <c r="B4140" t="s">
        <v>82</v>
      </c>
      <c r="C4140">
        <v>1189833</v>
      </c>
      <c r="D4140" s="9">
        <v>44313</v>
      </c>
      <c r="E4140" s="8" t="str">
        <f>TEXT(Table1[[#This Row],[Invoice Date]],"dd-mm-yyyy")</f>
        <v>27-04-2021</v>
      </c>
      <c r="F4140" s="1" t="str">
        <f t="shared" si="256"/>
        <v>April</v>
      </c>
      <c r="G4140" s="1" t="str">
        <f t="shared" si="257"/>
        <v>2021</v>
      </c>
      <c r="H4140" s="1" t="str">
        <f t="shared" si="258"/>
        <v>Tuesday</v>
      </c>
      <c r="I4140" s="1" t="str">
        <f t="shared" si="259"/>
        <v>27</v>
      </c>
      <c r="J4140" t="s">
        <v>30</v>
      </c>
      <c r="K4140" t="s">
        <v>31</v>
      </c>
      <c r="L4140" t="s">
        <v>34</v>
      </c>
      <c r="M4140" t="s">
        <v>19</v>
      </c>
      <c r="N4140">
        <v>47</v>
      </c>
      <c r="O4140">
        <v>218</v>
      </c>
      <c r="P4140">
        <v>10246</v>
      </c>
      <c r="Q4140">
        <v>5328</v>
      </c>
      <c r="R4140">
        <v>0.52</v>
      </c>
      <c r="S4140" t="s">
        <v>82</v>
      </c>
      <c r="T4140" t="str">
        <f>IF(Table1[[#This Row],[Units Sold]]&gt; 700,"High Units","low Units")</f>
        <v>low Units</v>
      </c>
      <c r="U4140">
        <f>SUM(Table1[[#This Row],[Operating Profit]])/SUM(Table1[Operating Profit])*100</f>
        <v>1.604166391050929E-3</v>
      </c>
      <c r="V4140">
        <f>SUM(Table1[[#This Row],[Price per Unit]]*Table1[[#This Row],[Units Sold]])</f>
        <v>10246</v>
      </c>
      <c r="W4140">
        <f>SUM(Table1[[#This Row],[Total Sales]]-Table1[[#This Row],[Operating Profit]])</f>
        <v>4918</v>
      </c>
      <c r="X4140">
        <f>SUM(Table1[[#This Row],[Total Sales]]-Table1[[#This Row],[Cost]])</f>
        <v>5328</v>
      </c>
      <c r="Y4140">
        <f>SUM(Table1[[#This Row],[profit/loss]])/SUM(Table1[profit/loss])</f>
        <v>1.6041663910509289E-5</v>
      </c>
    </row>
    <row r="4141" spans="1:25" x14ac:dyDescent="0.3">
      <c r="A4141" t="s">
        <v>33</v>
      </c>
      <c r="B4141" t="s">
        <v>82</v>
      </c>
      <c r="C4141">
        <v>1189833</v>
      </c>
      <c r="D4141" s="9">
        <v>44314</v>
      </c>
      <c r="E4141" s="8" t="str">
        <f>TEXT(Table1[[#This Row],[Invoice Date]],"dd-mm-yyyy")</f>
        <v>28-04-2021</v>
      </c>
      <c r="F4141" s="1" t="str">
        <f t="shared" si="256"/>
        <v>April</v>
      </c>
      <c r="G4141" s="1" t="str">
        <f t="shared" si="257"/>
        <v>2021</v>
      </c>
      <c r="H4141" s="1" t="str">
        <f t="shared" si="258"/>
        <v>Wednesday</v>
      </c>
      <c r="I4141" s="1" t="str">
        <f t="shared" si="259"/>
        <v>28</v>
      </c>
      <c r="J4141" t="s">
        <v>30</v>
      </c>
      <c r="K4141" t="s">
        <v>31</v>
      </c>
      <c r="L4141" t="s">
        <v>34</v>
      </c>
      <c r="M4141" t="s">
        <v>20</v>
      </c>
      <c r="N4141">
        <v>44</v>
      </c>
      <c r="O4141">
        <v>189</v>
      </c>
      <c r="P4141">
        <v>8316</v>
      </c>
      <c r="Q4141">
        <v>3992</v>
      </c>
      <c r="R4141">
        <v>0.48</v>
      </c>
      <c r="S4141" t="s">
        <v>82</v>
      </c>
      <c r="T4141" t="str">
        <f>IF(Table1[[#This Row],[Units Sold]]&gt; 700,"High Units","low Units")</f>
        <v>low Units</v>
      </c>
      <c r="U4141">
        <f>SUM(Table1[[#This Row],[Operating Profit]])/SUM(Table1[Operating Profit])*100</f>
        <v>1.2019204641657861E-3</v>
      </c>
      <c r="V4141">
        <f>SUM(Table1[[#This Row],[Price per Unit]]*Table1[[#This Row],[Units Sold]])</f>
        <v>8316</v>
      </c>
      <c r="W4141">
        <f>SUM(Table1[[#This Row],[Total Sales]]-Table1[[#This Row],[Operating Profit]])</f>
        <v>4324</v>
      </c>
      <c r="X4141">
        <f>SUM(Table1[[#This Row],[Total Sales]]-Table1[[#This Row],[Cost]])</f>
        <v>3992</v>
      </c>
      <c r="Y4141">
        <f>SUM(Table1[[#This Row],[profit/loss]])/SUM(Table1[profit/loss])</f>
        <v>1.2019204641657862E-5</v>
      </c>
    </row>
    <row r="4142" spans="1:25" x14ac:dyDescent="0.3">
      <c r="A4142" t="s">
        <v>33</v>
      </c>
      <c r="B4142" t="s">
        <v>82</v>
      </c>
      <c r="C4142">
        <v>1189833</v>
      </c>
      <c r="D4142" s="9">
        <v>44315</v>
      </c>
      <c r="E4142" s="8" t="str">
        <f>TEXT(Table1[[#This Row],[Invoice Date]],"dd-mm-yyyy")</f>
        <v>29-04-2021</v>
      </c>
      <c r="F4142" s="1" t="str">
        <f t="shared" si="256"/>
        <v>April</v>
      </c>
      <c r="G4142" s="1" t="str">
        <f t="shared" si="257"/>
        <v>2021</v>
      </c>
      <c r="H4142" s="1" t="str">
        <f t="shared" si="258"/>
        <v>Thursday</v>
      </c>
      <c r="I4142" s="1" t="str">
        <f t="shared" si="259"/>
        <v>29</v>
      </c>
      <c r="J4142" t="s">
        <v>30</v>
      </c>
      <c r="K4142" t="s">
        <v>31</v>
      </c>
      <c r="L4142" t="s">
        <v>34</v>
      </c>
      <c r="M4142" t="s">
        <v>21</v>
      </c>
      <c r="N4142">
        <v>46</v>
      </c>
      <c r="O4142">
        <v>189</v>
      </c>
      <c r="P4142">
        <v>8694</v>
      </c>
      <c r="Q4142">
        <v>5738</v>
      </c>
      <c r="R4142">
        <v>0.66</v>
      </c>
      <c r="S4142" t="s">
        <v>82</v>
      </c>
      <c r="T4142" t="str">
        <f>IF(Table1[[#This Row],[Units Sold]]&gt; 700,"High Units","low Units")</f>
        <v>low Units</v>
      </c>
      <c r="U4142">
        <f>SUM(Table1[[#This Row],[Operating Profit]])/SUM(Table1[Operating Profit])*100</f>
        <v>1.7276101260980162E-3</v>
      </c>
      <c r="V4142">
        <f>SUM(Table1[[#This Row],[Price per Unit]]*Table1[[#This Row],[Units Sold]])</f>
        <v>8694</v>
      </c>
      <c r="W4142">
        <f>SUM(Table1[[#This Row],[Total Sales]]-Table1[[#This Row],[Operating Profit]])</f>
        <v>2956</v>
      </c>
      <c r="X4142">
        <f>SUM(Table1[[#This Row],[Total Sales]]-Table1[[#This Row],[Cost]])</f>
        <v>5738</v>
      </c>
      <c r="Y4142">
        <f>SUM(Table1[[#This Row],[profit/loss]])/SUM(Table1[profit/loss])</f>
        <v>1.7276101260980163E-5</v>
      </c>
    </row>
    <row r="4143" spans="1:25" x14ac:dyDescent="0.3">
      <c r="A4143" t="s">
        <v>33</v>
      </c>
      <c r="B4143" t="s">
        <v>82</v>
      </c>
      <c r="C4143">
        <v>1189833</v>
      </c>
      <c r="D4143" s="9">
        <v>44316</v>
      </c>
      <c r="E4143" s="8" t="str">
        <f>TEXT(Table1[[#This Row],[Invoice Date]],"dd-mm-yyyy")</f>
        <v>30-04-2021</v>
      </c>
      <c r="F4143" s="1" t="str">
        <f t="shared" si="256"/>
        <v>April</v>
      </c>
      <c r="G4143" s="1" t="str">
        <f t="shared" si="257"/>
        <v>2021</v>
      </c>
      <c r="H4143" s="1" t="str">
        <f t="shared" si="258"/>
        <v>Friday</v>
      </c>
      <c r="I4143" s="1" t="str">
        <f t="shared" si="259"/>
        <v>30</v>
      </c>
      <c r="J4143" t="s">
        <v>30</v>
      </c>
      <c r="K4143" t="s">
        <v>31</v>
      </c>
      <c r="L4143" t="s">
        <v>34</v>
      </c>
      <c r="M4143" t="s">
        <v>22</v>
      </c>
      <c r="N4143">
        <v>59</v>
      </c>
      <c r="O4143">
        <v>203</v>
      </c>
      <c r="P4143">
        <v>11977</v>
      </c>
      <c r="Q4143">
        <v>3593</v>
      </c>
      <c r="R4143">
        <v>0.3</v>
      </c>
      <c r="S4143" t="s">
        <v>82</v>
      </c>
      <c r="T4143" t="str">
        <f>IF(Table1[[#This Row],[Units Sold]]&gt; 700,"High Units","low Units")</f>
        <v>low Units</v>
      </c>
      <c r="U4143">
        <f>SUM(Table1[[#This Row],[Operating Profit]])/SUM(Table1[Operating Profit])*100</f>
        <v>1.081788634205328E-3</v>
      </c>
      <c r="V4143">
        <f>SUM(Table1[[#This Row],[Price per Unit]]*Table1[[#This Row],[Units Sold]])</f>
        <v>11977</v>
      </c>
      <c r="W4143">
        <f>SUM(Table1[[#This Row],[Total Sales]]-Table1[[#This Row],[Operating Profit]])</f>
        <v>8384</v>
      </c>
      <c r="X4143">
        <f>SUM(Table1[[#This Row],[Total Sales]]-Table1[[#This Row],[Cost]])</f>
        <v>3593</v>
      </c>
      <c r="Y4143">
        <f>SUM(Table1[[#This Row],[profit/loss]])/SUM(Table1[profit/loss])</f>
        <v>1.081788634205328E-5</v>
      </c>
    </row>
    <row r="4144" spans="1:25" x14ac:dyDescent="0.3">
      <c r="A4144" t="s">
        <v>33</v>
      </c>
      <c r="B4144" t="s">
        <v>82</v>
      </c>
      <c r="C4144">
        <v>1189833</v>
      </c>
      <c r="D4144" s="9">
        <v>44317</v>
      </c>
      <c r="E4144" s="8" t="str">
        <f>TEXT(Table1[[#This Row],[Invoice Date]],"dd-mm-yyyy")</f>
        <v>01-05-2021</v>
      </c>
      <c r="F4144" s="1" t="str">
        <f t="shared" si="256"/>
        <v>May</v>
      </c>
      <c r="G4144" s="1" t="str">
        <f t="shared" si="257"/>
        <v>2021</v>
      </c>
      <c r="H4144" s="1" t="str">
        <f t="shared" si="258"/>
        <v>Saturday</v>
      </c>
      <c r="I4144" s="1" t="str">
        <f t="shared" si="259"/>
        <v>01</v>
      </c>
      <c r="J4144" t="s">
        <v>30</v>
      </c>
      <c r="K4144" t="s">
        <v>31</v>
      </c>
      <c r="L4144" t="s">
        <v>34</v>
      </c>
      <c r="M4144" t="s">
        <v>16</v>
      </c>
      <c r="N4144">
        <v>47</v>
      </c>
      <c r="O4144">
        <v>252</v>
      </c>
      <c r="P4144">
        <v>11844</v>
      </c>
      <c r="Q4144">
        <v>6159</v>
      </c>
      <c r="R4144">
        <v>0.52</v>
      </c>
      <c r="S4144" t="s">
        <v>82</v>
      </c>
      <c r="T4144" t="str">
        <f>IF(Table1[[#This Row],[Units Sold]]&gt; 700,"High Units","low Units")</f>
        <v>low Units</v>
      </c>
      <c r="U4144">
        <f>SUM(Table1[[#This Row],[Operating Profit]])/SUM(Table1[Operating Profit])*100</f>
        <v>1.8543657662317328E-3</v>
      </c>
      <c r="V4144">
        <f>SUM(Table1[[#This Row],[Price per Unit]]*Table1[[#This Row],[Units Sold]])</f>
        <v>11844</v>
      </c>
      <c r="W4144">
        <f>SUM(Table1[[#This Row],[Total Sales]]-Table1[[#This Row],[Operating Profit]])</f>
        <v>5685</v>
      </c>
      <c r="X4144">
        <f>SUM(Table1[[#This Row],[Total Sales]]-Table1[[#This Row],[Cost]])</f>
        <v>6159</v>
      </c>
      <c r="Y4144">
        <f>SUM(Table1[[#This Row],[profit/loss]])/SUM(Table1[profit/loss])</f>
        <v>1.8543657662317327E-5</v>
      </c>
    </row>
    <row r="4145" spans="1:25" x14ac:dyDescent="0.3">
      <c r="A4145" t="s">
        <v>33</v>
      </c>
      <c r="B4145" t="s">
        <v>82</v>
      </c>
      <c r="C4145">
        <v>1189833</v>
      </c>
      <c r="D4145" s="9">
        <v>44318</v>
      </c>
      <c r="E4145" s="8" t="str">
        <f>TEXT(Table1[[#This Row],[Invoice Date]],"dd-mm-yyyy")</f>
        <v>02-05-2021</v>
      </c>
      <c r="F4145" s="1" t="str">
        <f t="shared" si="256"/>
        <v>May</v>
      </c>
      <c r="G4145" s="1" t="str">
        <f t="shared" si="257"/>
        <v>2021</v>
      </c>
      <c r="H4145" s="1" t="str">
        <f t="shared" si="258"/>
        <v>Sunday</v>
      </c>
      <c r="I4145" s="1" t="str">
        <f t="shared" si="259"/>
        <v>02</v>
      </c>
      <c r="J4145" t="s">
        <v>30</v>
      </c>
      <c r="K4145" t="s">
        <v>31</v>
      </c>
      <c r="L4145" t="s">
        <v>34</v>
      </c>
      <c r="M4145" t="s">
        <v>18</v>
      </c>
      <c r="N4145">
        <v>51</v>
      </c>
      <c r="O4145">
        <v>221</v>
      </c>
      <c r="P4145">
        <v>11271</v>
      </c>
      <c r="Q4145">
        <v>4508</v>
      </c>
      <c r="R4145">
        <v>0.4</v>
      </c>
      <c r="S4145" t="s">
        <v>82</v>
      </c>
      <c r="T4145" t="str">
        <f>IF(Table1[[#This Row],[Units Sold]]&gt; 700,"High Units","low Units")</f>
        <v>low Units</v>
      </c>
      <c r="U4145">
        <f>SUM(Table1[[#This Row],[Operating Profit]])/SUM(Table1[Operating Profit])*100</f>
        <v>1.3572789209567546E-3</v>
      </c>
      <c r="V4145">
        <f>SUM(Table1[[#This Row],[Price per Unit]]*Table1[[#This Row],[Units Sold]])</f>
        <v>11271</v>
      </c>
      <c r="W4145">
        <f>SUM(Table1[[#This Row],[Total Sales]]-Table1[[#This Row],[Operating Profit]])</f>
        <v>6763</v>
      </c>
      <c r="X4145">
        <f>SUM(Table1[[#This Row],[Total Sales]]-Table1[[#This Row],[Cost]])</f>
        <v>4508</v>
      </c>
      <c r="Y4145">
        <f>SUM(Table1[[#This Row],[profit/loss]])/SUM(Table1[profit/loss])</f>
        <v>1.3572789209567545E-5</v>
      </c>
    </row>
    <row r="4146" spans="1:25" x14ac:dyDescent="0.3">
      <c r="A4146" t="s">
        <v>33</v>
      </c>
      <c r="B4146" t="s">
        <v>82</v>
      </c>
      <c r="C4146">
        <v>1189833</v>
      </c>
      <c r="D4146" s="9">
        <v>44319</v>
      </c>
      <c r="E4146" s="8" t="str">
        <f>TEXT(Table1[[#This Row],[Invoice Date]],"dd-mm-yyyy")</f>
        <v>03-05-2021</v>
      </c>
      <c r="F4146" s="1" t="str">
        <f t="shared" si="256"/>
        <v>May</v>
      </c>
      <c r="G4146" s="1" t="str">
        <f t="shared" si="257"/>
        <v>2021</v>
      </c>
      <c r="H4146" s="1" t="str">
        <f t="shared" si="258"/>
        <v>Monday</v>
      </c>
      <c r="I4146" s="1" t="str">
        <f t="shared" si="259"/>
        <v>03</v>
      </c>
      <c r="J4146" t="s">
        <v>30</v>
      </c>
      <c r="K4146" t="s">
        <v>31</v>
      </c>
      <c r="L4146" t="s">
        <v>34</v>
      </c>
      <c r="M4146" t="s">
        <v>19</v>
      </c>
      <c r="N4146">
        <v>48</v>
      </c>
      <c r="O4146">
        <v>218</v>
      </c>
      <c r="P4146">
        <v>10464</v>
      </c>
      <c r="Q4146">
        <v>5337</v>
      </c>
      <c r="R4146">
        <v>0.51</v>
      </c>
      <c r="S4146" t="s">
        <v>82</v>
      </c>
      <c r="T4146" t="str">
        <f>IF(Table1[[#This Row],[Units Sold]]&gt; 700,"High Units","low Units")</f>
        <v>low Units</v>
      </c>
      <c r="U4146">
        <f>SUM(Table1[[#This Row],[Operating Profit]])/SUM(Table1[Operating Profit])*100</f>
        <v>1.606876131576353E-3</v>
      </c>
      <c r="V4146">
        <f>SUM(Table1[[#This Row],[Price per Unit]]*Table1[[#This Row],[Units Sold]])</f>
        <v>10464</v>
      </c>
      <c r="W4146">
        <f>SUM(Table1[[#This Row],[Total Sales]]-Table1[[#This Row],[Operating Profit]])</f>
        <v>5127</v>
      </c>
      <c r="X4146">
        <f>SUM(Table1[[#This Row],[Total Sales]]-Table1[[#This Row],[Cost]])</f>
        <v>5337</v>
      </c>
      <c r="Y4146">
        <f>SUM(Table1[[#This Row],[profit/loss]])/SUM(Table1[profit/loss])</f>
        <v>1.606876131576353E-5</v>
      </c>
    </row>
    <row r="4147" spans="1:25" x14ac:dyDescent="0.3">
      <c r="A4147" t="s">
        <v>33</v>
      </c>
      <c r="B4147" t="s">
        <v>82</v>
      </c>
      <c r="C4147">
        <v>1189833</v>
      </c>
      <c r="D4147" s="9">
        <v>44320</v>
      </c>
      <c r="E4147" s="8" t="str">
        <f>TEXT(Table1[[#This Row],[Invoice Date]],"dd-mm-yyyy")</f>
        <v>04-05-2021</v>
      </c>
      <c r="F4147" s="1" t="str">
        <f t="shared" si="256"/>
        <v>May</v>
      </c>
      <c r="G4147" s="1" t="str">
        <f t="shared" si="257"/>
        <v>2021</v>
      </c>
      <c r="H4147" s="1" t="str">
        <f t="shared" si="258"/>
        <v>Tuesday</v>
      </c>
      <c r="I4147" s="1" t="str">
        <f t="shared" si="259"/>
        <v>04</v>
      </c>
      <c r="J4147" t="s">
        <v>30</v>
      </c>
      <c r="K4147" t="s">
        <v>31</v>
      </c>
      <c r="L4147" t="s">
        <v>34</v>
      </c>
      <c r="M4147" t="s">
        <v>20</v>
      </c>
      <c r="N4147">
        <v>47</v>
      </c>
      <c r="O4147">
        <v>169</v>
      </c>
      <c r="P4147">
        <v>7943</v>
      </c>
      <c r="Q4147">
        <v>3813</v>
      </c>
      <c r="R4147">
        <v>0.48</v>
      </c>
      <c r="S4147" t="s">
        <v>82</v>
      </c>
      <c r="T4147" t="str">
        <f>IF(Table1[[#This Row],[Units Sold]]&gt; 700,"High Units","low Units")</f>
        <v>low Units</v>
      </c>
      <c r="U4147">
        <f>SUM(Table1[[#This Row],[Operating Profit]])/SUM(Table1[Operating Profit])*100</f>
        <v>1.1480267359379114E-3</v>
      </c>
      <c r="V4147">
        <f>SUM(Table1[[#This Row],[Price per Unit]]*Table1[[#This Row],[Units Sold]])</f>
        <v>7943</v>
      </c>
      <c r="W4147">
        <f>SUM(Table1[[#This Row],[Total Sales]]-Table1[[#This Row],[Operating Profit]])</f>
        <v>4130</v>
      </c>
      <c r="X4147">
        <f>SUM(Table1[[#This Row],[Total Sales]]-Table1[[#This Row],[Cost]])</f>
        <v>3813</v>
      </c>
      <c r="Y4147">
        <f>SUM(Table1[[#This Row],[profit/loss]])/SUM(Table1[profit/loss])</f>
        <v>1.1480267359379114E-5</v>
      </c>
    </row>
    <row r="4148" spans="1:25" x14ac:dyDescent="0.3">
      <c r="A4148" t="s">
        <v>33</v>
      </c>
      <c r="B4148" t="s">
        <v>82</v>
      </c>
      <c r="C4148">
        <v>1189833</v>
      </c>
      <c r="D4148" s="9">
        <v>44321</v>
      </c>
      <c r="E4148" s="8" t="str">
        <f>TEXT(Table1[[#This Row],[Invoice Date]],"dd-mm-yyyy")</f>
        <v>05-05-2021</v>
      </c>
      <c r="F4148" s="1" t="str">
        <f t="shared" si="256"/>
        <v>May</v>
      </c>
      <c r="G4148" s="1" t="str">
        <f t="shared" si="257"/>
        <v>2021</v>
      </c>
      <c r="H4148" s="1" t="str">
        <f t="shared" si="258"/>
        <v>Wednesday</v>
      </c>
      <c r="I4148" s="1" t="str">
        <f t="shared" si="259"/>
        <v>05</v>
      </c>
      <c r="J4148" t="s">
        <v>30</v>
      </c>
      <c r="K4148" t="s">
        <v>31</v>
      </c>
      <c r="L4148" t="s">
        <v>34</v>
      </c>
      <c r="M4148" t="s">
        <v>21</v>
      </c>
      <c r="N4148">
        <v>58</v>
      </c>
      <c r="O4148">
        <v>182</v>
      </c>
      <c r="P4148">
        <v>10556</v>
      </c>
      <c r="Q4148">
        <v>7073</v>
      </c>
      <c r="R4148">
        <v>0.67</v>
      </c>
      <c r="S4148" t="s">
        <v>82</v>
      </c>
      <c r="T4148" t="str">
        <f>IF(Table1[[#This Row],[Units Sold]]&gt; 700,"High Units","low Units")</f>
        <v>low Units</v>
      </c>
      <c r="U4148">
        <f>SUM(Table1[[#This Row],[Operating Profit]])/SUM(Table1[Operating Profit])*100</f>
        <v>2.1295549707025562E-3</v>
      </c>
      <c r="V4148">
        <f>SUM(Table1[[#This Row],[Price per Unit]]*Table1[[#This Row],[Units Sold]])</f>
        <v>10556</v>
      </c>
      <c r="W4148">
        <f>SUM(Table1[[#This Row],[Total Sales]]-Table1[[#This Row],[Operating Profit]])</f>
        <v>3483</v>
      </c>
      <c r="X4148">
        <f>SUM(Table1[[#This Row],[Total Sales]]-Table1[[#This Row],[Cost]])</f>
        <v>7073</v>
      </c>
      <c r="Y4148">
        <f>SUM(Table1[[#This Row],[profit/loss]])/SUM(Table1[profit/loss])</f>
        <v>2.1295549707025564E-5</v>
      </c>
    </row>
    <row r="4149" spans="1:25" x14ac:dyDescent="0.3">
      <c r="A4149" t="s">
        <v>33</v>
      </c>
      <c r="B4149" t="s">
        <v>82</v>
      </c>
      <c r="C4149">
        <v>1189833</v>
      </c>
      <c r="D4149" s="9">
        <v>44322</v>
      </c>
      <c r="E4149" s="8" t="str">
        <f>TEXT(Table1[[#This Row],[Invoice Date]],"dd-mm-yyyy")</f>
        <v>06-05-2021</v>
      </c>
      <c r="F4149" s="1" t="str">
        <f t="shared" si="256"/>
        <v>May</v>
      </c>
      <c r="G4149" s="1" t="str">
        <f t="shared" si="257"/>
        <v>2021</v>
      </c>
      <c r="H4149" s="1" t="str">
        <f t="shared" si="258"/>
        <v>Thursday</v>
      </c>
      <c r="I4149" s="1" t="str">
        <f t="shared" si="259"/>
        <v>06</v>
      </c>
      <c r="J4149" t="s">
        <v>30</v>
      </c>
      <c r="K4149" t="s">
        <v>31</v>
      </c>
      <c r="L4149" t="s">
        <v>34</v>
      </c>
      <c r="M4149" t="s">
        <v>22</v>
      </c>
      <c r="N4149">
        <v>61</v>
      </c>
      <c r="O4149">
        <v>189</v>
      </c>
      <c r="P4149">
        <v>11529</v>
      </c>
      <c r="Q4149">
        <v>4035</v>
      </c>
      <c r="R4149">
        <v>0.35</v>
      </c>
      <c r="S4149" t="s">
        <v>82</v>
      </c>
      <c r="T4149" t="str">
        <f>IF(Table1[[#This Row],[Units Sold]]&gt; 700,"High Units","low Units")</f>
        <v>low Units</v>
      </c>
      <c r="U4149">
        <f>SUM(Table1[[#This Row],[Operating Profit]])/SUM(Table1[Operating Profit])*100</f>
        <v>1.2148670022317002E-3</v>
      </c>
      <c r="V4149">
        <f>SUM(Table1[[#This Row],[Price per Unit]]*Table1[[#This Row],[Units Sold]])</f>
        <v>11529</v>
      </c>
      <c r="W4149">
        <f>SUM(Table1[[#This Row],[Total Sales]]-Table1[[#This Row],[Operating Profit]])</f>
        <v>7494</v>
      </c>
      <c r="X4149">
        <f>SUM(Table1[[#This Row],[Total Sales]]-Table1[[#This Row],[Cost]])</f>
        <v>4035</v>
      </c>
      <c r="Y4149">
        <f>SUM(Table1[[#This Row],[profit/loss]])/SUM(Table1[profit/loss])</f>
        <v>1.2148670022317001E-5</v>
      </c>
    </row>
    <row r="4150" spans="1:25" x14ac:dyDescent="0.3">
      <c r="A4150" t="s">
        <v>33</v>
      </c>
      <c r="B4150" t="s">
        <v>82</v>
      </c>
      <c r="C4150">
        <v>1189833</v>
      </c>
      <c r="D4150" s="9">
        <v>44323</v>
      </c>
      <c r="E4150" s="8" t="str">
        <f>TEXT(Table1[[#This Row],[Invoice Date]],"dd-mm-yyyy")</f>
        <v>07-05-2021</v>
      </c>
      <c r="F4150" s="1" t="str">
        <f t="shared" si="256"/>
        <v>May</v>
      </c>
      <c r="G4150" s="1" t="str">
        <f t="shared" si="257"/>
        <v>2021</v>
      </c>
      <c r="H4150" s="1" t="str">
        <f t="shared" si="258"/>
        <v>Friday</v>
      </c>
      <c r="I4150" s="1" t="str">
        <f t="shared" si="259"/>
        <v>07</v>
      </c>
      <c r="J4150" t="s">
        <v>30</v>
      </c>
      <c r="K4150" t="s">
        <v>31</v>
      </c>
      <c r="L4150" t="s">
        <v>34</v>
      </c>
      <c r="M4150" t="s">
        <v>16</v>
      </c>
      <c r="N4150">
        <v>47</v>
      </c>
      <c r="O4150">
        <v>213</v>
      </c>
      <c r="P4150">
        <v>10011</v>
      </c>
      <c r="Q4150">
        <v>5406</v>
      </c>
      <c r="R4150">
        <v>0.54</v>
      </c>
      <c r="S4150" t="s">
        <v>82</v>
      </c>
      <c r="T4150" t="str">
        <f>IF(Table1[[#This Row],[Units Sold]]&gt; 700,"High Units","low Units")</f>
        <v>low Units</v>
      </c>
      <c r="U4150">
        <f>SUM(Table1[[#This Row],[Operating Profit]])/SUM(Table1[Operating Profit])*100</f>
        <v>1.6276508089379358E-3</v>
      </c>
      <c r="V4150">
        <f>SUM(Table1[[#This Row],[Price per Unit]]*Table1[[#This Row],[Units Sold]])</f>
        <v>10011</v>
      </c>
      <c r="W4150">
        <f>SUM(Table1[[#This Row],[Total Sales]]-Table1[[#This Row],[Operating Profit]])</f>
        <v>4605</v>
      </c>
      <c r="X4150">
        <f>SUM(Table1[[#This Row],[Total Sales]]-Table1[[#This Row],[Cost]])</f>
        <v>5406</v>
      </c>
      <c r="Y4150">
        <f>SUM(Table1[[#This Row],[profit/loss]])/SUM(Table1[profit/loss])</f>
        <v>1.6276508089379358E-5</v>
      </c>
    </row>
    <row r="4151" spans="1:25" x14ac:dyDescent="0.3">
      <c r="A4151" t="s">
        <v>33</v>
      </c>
      <c r="B4151" t="s">
        <v>82</v>
      </c>
      <c r="C4151">
        <v>1189833</v>
      </c>
      <c r="D4151" s="9">
        <v>44324</v>
      </c>
      <c r="E4151" s="8" t="str">
        <f>TEXT(Table1[[#This Row],[Invoice Date]],"dd-mm-yyyy")</f>
        <v>08-05-2021</v>
      </c>
      <c r="F4151" s="1" t="str">
        <f t="shared" si="256"/>
        <v>May</v>
      </c>
      <c r="G4151" s="1" t="str">
        <f t="shared" si="257"/>
        <v>2021</v>
      </c>
      <c r="H4151" s="1" t="str">
        <f t="shared" si="258"/>
        <v>Saturday</v>
      </c>
      <c r="I4151" s="1" t="str">
        <f t="shared" si="259"/>
        <v>08</v>
      </c>
      <c r="J4151" t="s">
        <v>30</v>
      </c>
      <c r="K4151" t="s">
        <v>31</v>
      </c>
      <c r="L4151" t="s">
        <v>34</v>
      </c>
      <c r="M4151" t="s">
        <v>18</v>
      </c>
      <c r="N4151">
        <v>50</v>
      </c>
      <c r="O4151">
        <v>247</v>
      </c>
      <c r="P4151">
        <v>12350</v>
      </c>
      <c r="Q4151">
        <v>4570</v>
      </c>
      <c r="R4151">
        <v>0.37</v>
      </c>
      <c r="S4151" t="s">
        <v>82</v>
      </c>
      <c r="T4151" t="str">
        <f>IF(Table1[[#This Row],[Units Sold]]&gt; 700,"High Units","low Units")</f>
        <v>low Units</v>
      </c>
      <c r="U4151">
        <f>SUM(Table1[[#This Row],[Operating Profit]])/SUM(Table1[Operating Profit])*100</f>
        <v>1.3759460223541188E-3</v>
      </c>
      <c r="V4151">
        <f>SUM(Table1[[#This Row],[Price per Unit]]*Table1[[#This Row],[Units Sold]])</f>
        <v>12350</v>
      </c>
      <c r="W4151">
        <f>SUM(Table1[[#This Row],[Total Sales]]-Table1[[#This Row],[Operating Profit]])</f>
        <v>7780</v>
      </c>
      <c r="X4151">
        <f>SUM(Table1[[#This Row],[Total Sales]]-Table1[[#This Row],[Cost]])</f>
        <v>4570</v>
      </c>
      <c r="Y4151">
        <f>SUM(Table1[[#This Row],[profit/loss]])/SUM(Table1[profit/loss])</f>
        <v>1.3759460223541188E-5</v>
      </c>
    </row>
    <row r="4152" spans="1:25" x14ac:dyDescent="0.3">
      <c r="A4152" t="s">
        <v>33</v>
      </c>
      <c r="B4152" t="s">
        <v>82</v>
      </c>
      <c r="C4152">
        <v>1189833</v>
      </c>
      <c r="D4152" s="9">
        <v>44325</v>
      </c>
      <c r="E4152" s="8" t="str">
        <f>TEXT(Table1[[#This Row],[Invoice Date]],"dd-mm-yyyy")</f>
        <v>09-05-2021</v>
      </c>
      <c r="F4152" s="1" t="str">
        <f t="shared" si="256"/>
        <v>May</v>
      </c>
      <c r="G4152" s="1" t="str">
        <f t="shared" si="257"/>
        <v>2021</v>
      </c>
      <c r="H4152" s="1" t="str">
        <f t="shared" si="258"/>
        <v>Sunday</v>
      </c>
      <c r="I4152" s="1" t="str">
        <f t="shared" si="259"/>
        <v>09</v>
      </c>
      <c r="J4152" t="s">
        <v>30</v>
      </c>
      <c r="K4152" t="s">
        <v>31</v>
      </c>
      <c r="L4152" t="s">
        <v>34</v>
      </c>
      <c r="M4152" t="s">
        <v>19</v>
      </c>
      <c r="N4152">
        <v>46</v>
      </c>
      <c r="O4152">
        <v>196</v>
      </c>
      <c r="P4152">
        <v>9016</v>
      </c>
      <c r="Q4152">
        <v>4508</v>
      </c>
      <c r="R4152">
        <v>0.5</v>
      </c>
      <c r="S4152" t="s">
        <v>82</v>
      </c>
      <c r="T4152" t="str">
        <f>IF(Table1[[#This Row],[Units Sold]]&gt; 700,"High Units","low Units")</f>
        <v>low Units</v>
      </c>
      <c r="U4152">
        <f>SUM(Table1[[#This Row],[Operating Profit]])/SUM(Table1[Operating Profit])*100</f>
        <v>1.3572789209567546E-3</v>
      </c>
      <c r="V4152">
        <f>SUM(Table1[[#This Row],[Price per Unit]]*Table1[[#This Row],[Units Sold]])</f>
        <v>9016</v>
      </c>
      <c r="W4152">
        <f>SUM(Table1[[#This Row],[Total Sales]]-Table1[[#This Row],[Operating Profit]])</f>
        <v>4508</v>
      </c>
      <c r="X4152">
        <f>SUM(Table1[[#This Row],[Total Sales]]-Table1[[#This Row],[Cost]])</f>
        <v>4508</v>
      </c>
      <c r="Y4152">
        <f>SUM(Table1[[#This Row],[profit/loss]])/SUM(Table1[profit/loss])</f>
        <v>1.3572789209567545E-5</v>
      </c>
    </row>
    <row r="4153" spans="1:25" x14ac:dyDescent="0.3">
      <c r="A4153" t="s">
        <v>33</v>
      </c>
      <c r="B4153" t="s">
        <v>82</v>
      </c>
      <c r="C4153">
        <v>1189833</v>
      </c>
      <c r="D4153" s="9">
        <v>44326</v>
      </c>
      <c r="E4153" s="8" t="str">
        <f>TEXT(Table1[[#This Row],[Invoice Date]],"dd-mm-yyyy")</f>
        <v>10-05-2021</v>
      </c>
      <c r="F4153" s="1" t="str">
        <f t="shared" si="256"/>
        <v>May</v>
      </c>
      <c r="G4153" s="1" t="str">
        <f t="shared" si="257"/>
        <v>2021</v>
      </c>
      <c r="H4153" s="1" t="str">
        <f t="shared" si="258"/>
        <v>Monday</v>
      </c>
      <c r="I4153" s="1" t="str">
        <f t="shared" si="259"/>
        <v>10</v>
      </c>
      <c r="J4153" t="s">
        <v>30</v>
      </c>
      <c r="K4153" t="s">
        <v>31</v>
      </c>
      <c r="L4153" t="s">
        <v>34</v>
      </c>
      <c r="M4153" t="s">
        <v>20</v>
      </c>
      <c r="N4153">
        <v>46</v>
      </c>
      <c r="O4153">
        <v>176</v>
      </c>
      <c r="P4153">
        <v>8096</v>
      </c>
      <c r="Q4153">
        <v>4048</v>
      </c>
      <c r="R4153">
        <v>0.5</v>
      </c>
      <c r="S4153" t="s">
        <v>82</v>
      </c>
      <c r="T4153" t="str">
        <f>IF(Table1[[#This Row],[Units Sold]]&gt; 700,"High Units","low Units")</f>
        <v>low Units</v>
      </c>
      <c r="U4153">
        <f>SUM(Table1[[#This Row],[Operating Profit]])/SUM(Table1[Operating Profit])*100</f>
        <v>1.2187810718795346E-3</v>
      </c>
      <c r="V4153">
        <f>SUM(Table1[[#This Row],[Price per Unit]]*Table1[[#This Row],[Units Sold]])</f>
        <v>8096</v>
      </c>
      <c r="W4153">
        <f>SUM(Table1[[#This Row],[Total Sales]]-Table1[[#This Row],[Operating Profit]])</f>
        <v>4048</v>
      </c>
      <c r="X4153">
        <f>SUM(Table1[[#This Row],[Total Sales]]-Table1[[#This Row],[Cost]])</f>
        <v>4048</v>
      </c>
      <c r="Y4153">
        <f>SUM(Table1[[#This Row],[profit/loss]])/SUM(Table1[profit/loss])</f>
        <v>1.2187810718795347E-5</v>
      </c>
    </row>
    <row r="4154" spans="1:25" x14ac:dyDescent="0.3">
      <c r="A4154" t="s">
        <v>33</v>
      </c>
      <c r="B4154" t="s">
        <v>82</v>
      </c>
      <c r="C4154">
        <v>1189833</v>
      </c>
      <c r="D4154" s="9">
        <v>44327</v>
      </c>
      <c r="E4154" s="8" t="str">
        <f>TEXT(Table1[[#This Row],[Invoice Date]],"dd-mm-yyyy")</f>
        <v>11-05-2021</v>
      </c>
      <c r="F4154" s="1" t="str">
        <f t="shared" si="256"/>
        <v>May</v>
      </c>
      <c r="G4154" s="1" t="str">
        <f t="shared" si="257"/>
        <v>2021</v>
      </c>
      <c r="H4154" s="1" t="str">
        <f t="shared" si="258"/>
        <v>Tuesday</v>
      </c>
      <c r="I4154" s="1" t="str">
        <f t="shared" si="259"/>
        <v>11</v>
      </c>
      <c r="J4154" t="s">
        <v>30</v>
      </c>
      <c r="K4154" t="s">
        <v>31</v>
      </c>
      <c r="L4154" t="s">
        <v>34</v>
      </c>
      <c r="M4154" t="s">
        <v>21</v>
      </c>
      <c r="N4154">
        <v>58</v>
      </c>
      <c r="O4154">
        <v>163</v>
      </c>
      <c r="P4154">
        <v>9454</v>
      </c>
      <c r="Q4154">
        <v>6334</v>
      </c>
      <c r="R4154">
        <v>0.67</v>
      </c>
      <c r="S4154" t="s">
        <v>82</v>
      </c>
      <c r="T4154" t="str">
        <f>IF(Table1[[#This Row],[Units Sold]]&gt; 700,"High Units","low Units")</f>
        <v>low Units</v>
      </c>
      <c r="U4154">
        <f>SUM(Table1[[#This Row],[Operating Profit]])/SUM(Table1[Operating Profit])*100</f>
        <v>1.9070551653371968E-3</v>
      </c>
      <c r="V4154">
        <f>SUM(Table1[[#This Row],[Price per Unit]]*Table1[[#This Row],[Units Sold]])</f>
        <v>9454</v>
      </c>
      <c r="W4154">
        <f>SUM(Table1[[#This Row],[Total Sales]]-Table1[[#This Row],[Operating Profit]])</f>
        <v>3120</v>
      </c>
      <c r="X4154">
        <f>SUM(Table1[[#This Row],[Total Sales]]-Table1[[#This Row],[Cost]])</f>
        <v>6334</v>
      </c>
      <c r="Y4154">
        <f>SUM(Table1[[#This Row],[profit/loss]])/SUM(Table1[profit/loss])</f>
        <v>1.9070551653371968E-5</v>
      </c>
    </row>
    <row r="4155" spans="1:25" x14ac:dyDescent="0.3">
      <c r="A4155" t="s">
        <v>33</v>
      </c>
      <c r="B4155" t="s">
        <v>82</v>
      </c>
      <c r="C4155">
        <v>1189833</v>
      </c>
      <c r="D4155" s="9">
        <v>44328</v>
      </c>
      <c r="E4155" s="8" t="str">
        <f>TEXT(Table1[[#This Row],[Invoice Date]],"dd-mm-yyyy")</f>
        <v>12-05-2021</v>
      </c>
      <c r="F4155" s="1" t="str">
        <f t="shared" si="256"/>
        <v>May</v>
      </c>
      <c r="G4155" s="1" t="str">
        <f t="shared" si="257"/>
        <v>2021</v>
      </c>
      <c r="H4155" s="1" t="str">
        <f t="shared" si="258"/>
        <v>Wednesday</v>
      </c>
      <c r="I4155" s="1" t="str">
        <f t="shared" si="259"/>
        <v>12</v>
      </c>
      <c r="J4155" t="s">
        <v>30</v>
      </c>
      <c r="K4155" t="s">
        <v>31</v>
      </c>
      <c r="L4155" t="s">
        <v>34</v>
      </c>
      <c r="M4155" t="s">
        <v>22</v>
      </c>
      <c r="N4155">
        <v>59</v>
      </c>
      <c r="O4155">
        <v>189</v>
      </c>
      <c r="P4155">
        <v>11151</v>
      </c>
      <c r="Q4155">
        <v>3457</v>
      </c>
      <c r="R4155">
        <v>0.31</v>
      </c>
      <c r="S4155" t="s">
        <v>82</v>
      </c>
      <c r="T4155" t="str">
        <f>IF(Table1[[#This Row],[Units Sold]]&gt; 700,"High Units","low Units")</f>
        <v>low Units</v>
      </c>
      <c r="U4155">
        <f>SUM(Table1[[#This Row],[Operating Profit]])/SUM(Table1[Operating Profit])*100</f>
        <v>1.0408414440433674E-3</v>
      </c>
      <c r="V4155">
        <f>SUM(Table1[[#This Row],[Price per Unit]]*Table1[[#This Row],[Units Sold]])</f>
        <v>11151</v>
      </c>
      <c r="W4155">
        <f>SUM(Table1[[#This Row],[Total Sales]]-Table1[[#This Row],[Operating Profit]])</f>
        <v>7694</v>
      </c>
      <c r="X4155">
        <f>SUM(Table1[[#This Row],[Total Sales]]-Table1[[#This Row],[Cost]])</f>
        <v>3457</v>
      </c>
      <c r="Y4155">
        <f>SUM(Table1[[#This Row],[profit/loss]])/SUM(Table1[profit/loss])</f>
        <v>1.0408414440433673E-5</v>
      </c>
    </row>
    <row r="4156" spans="1:25" x14ac:dyDescent="0.3">
      <c r="A4156" t="s">
        <v>33</v>
      </c>
      <c r="B4156" t="s">
        <v>82</v>
      </c>
      <c r="C4156">
        <v>1189833</v>
      </c>
      <c r="D4156" s="9">
        <v>44329</v>
      </c>
      <c r="E4156" s="8" t="str">
        <f>TEXT(Table1[[#This Row],[Invoice Date]],"dd-mm-yyyy")</f>
        <v>13-05-2021</v>
      </c>
      <c r="F4156" s="1" t="str">
        <f t="shared" si="256"/>
        <v>May</v>
      </c>
      <c r="G4156" s="1" t="str">
        <f t="shared" si="257"/>
        <v>2021</v>
      </c>
      <c r="H4156" s="1" t="str">
        <f t="shared" si="258"/>
        <v>Thursday</v>
      </c>
      <c r="I4156" s="1" t="str">
        <f t="shared" si="259"/>
        <v>13</v>
      </c>
      <c r="J4156" t="s">
        <v>30</v>
      </c>
      <c r="K4156" t="s">
        <v>31</v>
      </c>
      <c r="L4156" t="s">
        <v>34</v>
      </c>
      <c r="M4156" t="s">
        <v>16</v>
      </c>
      <c r="N4156">
        <v>49</v>
      </c>
      <c r="O4156">
        <v>224</v>
      </c>
      <c r="P4156">
        <v>10976</v>
      </c>
      <c r="Q4156">
        <v>5488</v>
      </c>
      <c r="R4156">
        <v>0.5</v>
      </c>
      <c r="S4156" t="s">
        <v>82</v>
      </c>
      <c r="T4156" t="str">
        <f>IF(Table1[[#This Row],[Units Sold]]&gt; 700,"High Units","low Units")</f>
        <v>low Units</v>
      </c>
      <c r="U4156">
        <f>SUM(Table1[[#This Row],[Operating Profit]])/SUM(Table1[Operating Profit])*100</f>
        <v>1.6523395559473533E-3</v>
      </c>
      <c r="V4156">
        <f>SUM(Table1[[#This Row],[Price per Unit]]*Table1[[#This Row],[Units Sold]])</f>
        <v>10976</v>
      </c>
      <c r="W4156">
        <f>SUM(Table1[[#This Row],[Total Sales]]-Table1[[#This Row],[Operating Profit]])</f>
        <v>5488</v>
      </c>
      <c r="X4156">
        <f>SUM(Table1[[#This Row],[Total Sales]]-Table1[[#This Row],[Cost]])</f>
        <v>5488</v>
      </c>
      <c r="Y4156">
        <f>SUM(Table1[[#This Row],[profit/loss]])/SUM(Table1[profit/loss])</f>
        <v>1.6523395559473533E-5</v>
      </c>
    </row>
    <row r="4157" spans="1:25" x14ac:dyDescent="0.3">
      <c r="A4157" t="s">
        <v>33</v>
      </c>
      <c r="B4157" t="s">
        <v>82</v>
      </c>
      <c r="C4157">
        <v>1189833</v>
      </c>
      <c r="D4157" s="9">
        <v>44330</v>
      </c>
      <c r="E4157" s="8" t="str">
        <f>TEXT(Table1[[#This Row],[Invoice Date]],"dd-mm-yyyy")</f>
        <v>14-05-2021</v>
      </c>
      <c r="F4157" s="1" t="str">
        <f t="shared" si="256"/>
        <v>May</v>
      </c>
      <c r="G4157" s="1" t="str">
        <f t="shared" si="257"/>
        <v>2021</v>
      </c>
      <c r="H4157" s="1" t="str">
        <f t="shared" si="258"/>
        <v>Friday</v>
      </c>
      <c r="I4157" s="1" t="str">
        <f t="shared" si="259"/>
        <v>14</v>
      </c>
      <c r="J4157" t="s">
        <v>30</v>
      </c>
      <c r="K4157" t="s">
        <v>31</v>
      </c>
      <c r="L4157" t="s">
        <v>34</v>
      </c>
      <c r="M4157" t="s">
        <v>18</v>
      </c>
      <c r="N4157">
        <v>51</v>
      </c>
      <c r="O4157">
        <v>232</v>
      </c>
      <c r="P4157">
        <v>11832</v>
      </c>
      <c r="Q4157">
        <v>4260</v>
      </c>
      <c r="R4157">
        <v>0.36</v>
      </c>
      <c r="S4157" t="s">
        <v>82</v>
      </c>
      <c r="T4157" t="str">
        <f>IF(Table1[[#This Row],[Units Sold]]&gt; 700,"High Units","low Units")</f>
        <v>low Units</v>
      </c>
      <c r="U4157">
        <f>SUM(Table1[[#This Row],[Operating Profit]])/SUM(Table1[Operating Profit])*100</f>
        <v>1.2826105153672968E-3</v>
      </c>
      <c r="V4157">
        <f>SUM(Table1[[#This Row],[Price per Unit]]*Table1[[#This Row],[Units Sold]])</f>
        <v>11832</v>
      </c>
      <c r="W4157">
        <f>SUM(Table1[[#This Row],[Total Sales]]-Table1[[#This Row],[Operating Profit]])</f>
        <v>7572</v>
      </c>
      <c r="X4157">
        <f>SUM(Table1[[#This Row],[Total Sales]]-Table1[[#This Row],[Cost]])</f>
        <v>4260</v>
      </c>
      <c r="Y4157">
        <f>SUM(Table1[[#This Row],[profit/loss]])/SUM(Table1[profit/loss])</f>
        <v>1.2826105153672969E-5</v>
      </c>
    </row>
    <row r="4158" spans="1:25" x14ac:dyDescent="0.3">
      <c r="A4158" t="s">
        <v>33</v>
      </c>
      <c r="B4158" t="s">
        <v>82</v>
      </c>
      <c r="C4158">
        <v>1189833</v>
      </c>
      <c r="D4158" s="9">
        <v>44331</v>
      </c>
      <c r="E4158" s="8" t="str">
        <f>TEXT(Table1[[#This Row],[Invoice Date]],"dd-mm-yyyy")</f>
        <v>15-05-2021</v>
      </c>
      <c r="F4158" s="1" t="str">
        <f t="shared" si="256"/>
        <v>May</v>
      </c>
      <c r="G4158" s="1" t="str">
        <f t="shared" si="257"/>
        <v>2021</v>
      </c>
      <c r="H4158" s="1" t="str">
        <f t="shared" si="258"/>
        <v>Saturday</v>
      </c>
      <c r="I4158" s="1" t="str">
        <f t="shared" si="259"/>
        <v>15</v>
      </c>
      <c r="J4158" t="s">
        <v>30</v>
      </c>
      <c r="K4158" t="s">
        <v>31</v>
      </c>
      <c r="L4158" t="s">
        <v>34</v>
      </c>
      <c r="M4158" t="s">
        <v>19</v>
      </c>
      <c r="N4158">
        <v>49</v>
      </c>
      <c r="O4158">
        <v>176</v>
      </c>
      <c r="P4158">
        <v>8624</v>
      </c>
      <c r="Q4158">
        <v>4398</v>
      </c>
      <c r="R4158">
        <v>0.51</v>
      </c>
      <c r="S4158" t="s">
        <v>82</v>
      </c>
      <c r="T4158" t="str">
        <f>IF(Table1[[#This Row],[Units Sold]]&gt; 700,"High Units","low Units")</f>
        <v>low Units</v>
      </c>
      <c r="U4158">
        <f>SUM(Table1[[#This Row],[Operating Profit]])/SUM(Table1[Operating Profit])*100</f>
        <v>1.3241598700904627E-3</v>
      </c>
      <c r="V4158">
        <f>SUM(Table1[[#This Row],[Price per Unit]]*Table1[[#This Row],[Units Sold]])</f>
        <v>8624</v>
      </c>
      <c r="W4158">
        <f>SUM(Table1[[#This Row],[Total Sales]]-Table1[[#This Row],[Operating Profit]])</f>
        <v>4226</v>
      </c>
      <c r="X4158">
        <f>SUM(Table1[[#This Row],[Total Sales]]-Table1[[#This Row],[Cost]])</f>
        <v>4398</v>
      </c>
      <c r="Y4158">
        <f>SUM(Table1[[#This Row],[profit/loss]])/SUM(Table1[profit/loss])</f>
        <v>1.3241598700904627E-5</v>
      </c>
    </row>
    <row r="4159" spans="1:25" x14ac:dyDescent="0.3">
      <c r="A4159" t="s">
        <v>33</v>
      </c>
      <c r="B4159" t="s">
        <v>82</v>
      </c>
      <c r="C4159">
        <v>1189833</v>
      </c>
      <c r="D4159" s="9">
        <v>44332</v>
      </c>
      <c r="E4159" s="8" t="str">
        <f>TEXT(Table1[[#This Row],[Invoice Date]],"dd-mm-yyyy")</f>
        <v>16-05-2021</v>
      </c>
      <c r="F4159" s="1" t="str">
        <f t="shared" si="256"/>
        <v>May</v>
      </c>
      <c r="G4159" s="1" t="str">
        <f t="shared" si="257"/>
        <v>2021</v>
      </c>
      <c r="H4159" s="1" t="str">
        <f t="shared" si="258"/>
        <v>Sunday</v>
      </c>
      <c r="I4159" s="1" t="str">
        <f t="shared" si="259"/>
        <v>16</v>
      </c>
      <c r="J4159" t="s">
        <v>30</v>
      </c>
      <c r="K4159" t="s">
        <v>31</v>
      </c>
      <c r="L4159" t="s">
        <v>34</v>
      </c>
      <c r="M4159" t="s">
        <v>20</v>
      </c>
      <c r="N4159">
        <v>48</v>
      </c>
      <c r="O4159">
        <v>175</v>
      </c>
      <c r="P4159">
        <v>8400</v>
      </c>
      <c r="Q4159">
        <v>3780</v>
      </c>
      <c r="R4159">
        <v>0.45</v>
      </c>
      <c r="S4159" t="s">
        <v>82</v>
      </c>
      <c r="T4159" t="str">
        <f>IF(Table1[[#This Row],[Units Sold]]&gt; 700,"High Units","low Units")</f>
        <v>low Units</v>
      </c>
      <c r="U4159">
        <f>SUM(Table1[[#This Row],[Operating Profit]])/SUM(Table1[Operating Profit])*100</f>
        <v>1.1380910206780239E-3</v>
      </c>
      <c r="V4159">
        <f>SUM(Table1[[#This Row],[Price per Unit]]*Table1[[#This Row],[Units Sold]])</f>
        <v>8400</v>
      </c>
      <c r="W4159">
        <f>SUM(Table1[[#This Row],[Total Sales]]-Table1[[#This Row],[Operating Profit]])</f>
        <v>4620</v>
      </c>
      <c r="X4159">
        <f>SUM(Table1[[#This Row],[Total Sales]]-Table1[[#This Row],[Cost]])</f>
        <v>3780</v>
      </c>
      <c r="Y4159">
        <f>SUM(Table1[[#This Row],[profit/loss]])/SUM(Table1[profit/loss])</f>
        <v>1.138091020678024E-5</v>
      </c>
    </row>
    <row r="4160" spans="1:25" x14ac:dyDescent="0.3">
      <c r="A4160" t="s">
        <v>33</v>
      </c>
      <c r="B4160" t="s">
        <v>82</v>
      </c>
      <c r="C4160">
        <v>1189833</v>
      </c>
      <c r="D4160" s="9">
        <v>44333</v>
      </c>
      <c r="E4160" s="8" t="str">
        <f>TEXT(Table1[[#This Row],[Invoice Date]],"dd-mm-yyyy")</f>
        <v>17-05-2021</v>
      </c>
      <c r="F4160" s="1" t="str">
        <f t="shared" si="256"/>
        <v>May</v>
      </c>
      <c r="G4160" s="1" t="str">
        <f t="shared" si="257"/>
        <v>2021</v>
      </c>
      <c r="H4160" s="1" t="str">
        <f t="shared" si="258"/>
        <v>Monday</v>
      </c>
      <c r="I4160" s="1" t="str">
        <f t="shared" si="259"/>
        <v>17</v>
      </c>
      <c r="J4160" t="s">
        <v>30</v>
      </c>
      <c r="K4160" t="s">
        <v>31</v>
      </c>
      <c r="L4160" t="s">
        <v>34</v>
      </c>
      <c r="M4160" t="s">
        <v>21</v>
      </c>
      <c r="N4160">
        <v>56</v>
      </c>
      <c r="O4160">
        <v>174</v>
      </c>
      <c r="P4160">
        <v>9744</v>
      </c>
      <c r="Q4160">
        <v>6626</v>
      </c>
      <c r="R4160">
        <v>0.68</v>
      </c>
      <c r="S4160" t="s">
        <v>82</v>
      </c>
      <c r="T4160" t="str">
        <f>IF(Table1[[#This Row],[Units Sold]]&gt; 700,"High Units","low Units")</f>
        <v>low Units</v>
      </c>
      <c r="U4160">
        <f>SUM(Table1[[#This Row],[Operating Profit]])/SUM(Table1[Operating Profit])*100</f>
        <v>1.9949711912731708E-3</v>
      </c>
      <c r="V4160">
        <f>SUM(Table1[[#This Row],[Price per Unit]]*Table1[[#This Row],[Units Sold]])</f>
        <v>9744</v>
      </c>
      <c r="W4160">
        <f>SUM(Table1[[#This Row],[Total Sales]]-Table1[[#This Row],[Operating Profit]])</f>
        <v>3118</v>
      </c>
      <c r="X4160">
        <f>SUM(Table1[[#This Row],[Total Sales]]-Table1[[#This Row],[Cost]])</f>
        <v>6626</v>
      </c>
      <c r="Y4160">
        <f>SUM(Table1[[#This Row],[profit/loss]])/SUM(Table1[profit/loss])</f>
        <v>1.9949711912731709E-5</v>
      </c>
    </row>
    <row r="4161" spans="1:25" x14ac:dyDescent="0.3">
      <c r="A4161" t="s">
        <v>33</v>
      </c>
      <c r="B4161" t="s">
        <v>82</v>
      </c>
      <c r="C4161">
        <v>1189833</v>
      </c>
      <c r="D4161" s="9">
        <v>44334</v>
      </c>
      <c r="E4161" s="8" t="str">
        <f>TEXT(Table1[[#This Row],[Invoice Date]],"dd-mm-yyyy")</f>
        <v>18-05-2021</v>
      </c>
      <c r="F4161" s="1" t="str">
        <f t="shared" si="256"/>
        <v>May</v>
      </c>
      <c r="G4161" s="1" t="str">
        <f t="shared" si="257"/>
        <v>2021</v>
      </c>
      <c r="H4161" s="1" t="str">
        <f t="shared" si="258"/>
        <v>Tuesday</v>
      </c>
      <c r="I4161" s="1" t="str">
        <f t="shared" si="259"/>
        <v>18</v>
      </c>
      <c r="J4161" t="s">
        <v>30</v>
      </c>
      <c r="K4161" t="s">
        <v>31</v>
      </c>
      <c r="L4161" t="s">
        <v>34</v>
      </c>
      <c r="M4161" t="s">
        <v>22</v>
      </c>
      <c r="N4161">
        <v>62</v>
      </c>
      <c r="O4161">
        <v>176</v>
      </c>
      <c r="P4161">
        <v>10912</v>
      </c>
      <c r="Q4161">
        <v>3819</v>
      </c>
      <c r="R4161">
        <v>0.35</v>
      </c>
      <c r="S4161" t="s">
        <v>82</v>
      </c>
      <c r="T4161" t="str">
        <f>IF(Table1[[#This Row],[Units Sold]]&gt; 700,"High Units","low Units")</f>
        <v>low Units</v>
      </c>
      <c r="U4161">
        <f>SUM(Table1[[#This Row],[Operating Profit]])/SUM(Table1[Operating Profit])*100</f>
        <v>1.1498332296215274E-3</v>
      </c>
      <c r="V4161">
        <f>SUM(Table1[[#This Row],[Price per Unit]]*Table1[[#This Row],[Units Sold]])</f>
        <v>10912</v>
      </c>
      <c r="W4161">
        <f>SUM(Table1[[#This Row],[Total Sales]]-Table1[[#This Row],[Operating Profit]])</f>
        <v>7093</v>
      </c>
      <c r="X4161">
        <f>SUM(Table1[[#This Row],[Total Sales]]-Table1[[#This Row],[Cost]])</f>
        <v>3819</v>
      </c>
      <c r="Y4161">
        <f>SUM(Table1[[#This Row],[profit/loss]])/SUM(Table1[profit/loss])</f>
        <v>1.1498332296215274E-5</v>
      </c>
    </row>
    <row r="4162" spans="1:25" x14ac:dyDescent="0.3">
      <c r="A4162" t="s">
        <v>33</v>
      </c>
      <c r="B4162" t="s">
        <v>82</v>
      </c>
      <c r="C4162">
        <v>1189833</v>
      </c>
      <c r="D4162" s="9">
        <v>44335</v>
      </c>
      <c r="E4162" s="8" t="str">
        <f>TEXT(Table1[[#This Row],[Invoice Date]],"dd-mm-yyyy")</f>
        <v>19-05-2021</v>
      </c>
      <c r="F4162" s="1" t="str">
        <f t="shared" si="256"/>
        <v>May</v>
      </c>
      <c r="G4162" s="1" t="str">
        <f t="shared" si="257"/>
        <v>2021</v>
      </c>
      <c r="H4162" s="1" t="str">
        <f t="shared" si="258"/>
        <v>Wednesday</v>
      </c>
      <c r="I4162" s="1" t="str">
        <f t="shared" si="259"/>
        <v>19</v>
      </c>
      <c r="J4162" t="s">
        <v>30</v>
      </c>
      <c r="K4162" t="s">
        <v>31</v>
      </c>
      <c r="L4162" t="s">
        <v>34</v>
      </c>
      <c r="M4162" t="s">
        <v>16</v>
      </c>
      <c r="N4162">
        <v>49</v>
      </c>
      <c r="O4162">
        <v>231</v>
      </c>
      <c r="P4162">
        <v>11319</v>
      </c>
      <c r="Q4162">
        <v>5660</v>
      </c>
      <c r="R4162">
        <v>0.5</v>
      </c>
      <c r="S4162" t="s">
        <v>82</v>
      </c>
      <c r="T4162" t="str">
        <f>IF(Table1[[#This Row],[Units Sold]]&gt; 700,"High Units","low Units")</f>
        <v>low Units</v>
      </c>
      <c r="U4162">
        <f>SUM(Table1[[#This Row],[Operating Profit]])/SUM(Table1[Operating Profit])*100</f>
        <v>1.7041257082110095E-3</v>
      </c>
      <c r="V4162">
        <f>SUM(Table1[[#This Row],[Price per Unit]]*Table1[[#This Row],[Units Sold]])</f>
        <v>11319</v>
      </c>
      <c r="W4162">
        <f>SUM(Table1[[#This Row],[Total Sales]]-Table1[[#This Row],[Operating Profit]])</f>
        <v>5659</v>
      </c>
      <c r="X4162">
        <f>SUM(Table1[[#This Row],[Total Sales]]-Table1[[#This Row],[Cost]])</f>
        <v>5660</v>
      </c>
      <c r="Y4162">
        <f>SUM(Table1[[#This Row],[profit/loss]])/SUM(Table1[profit/loss])</f>
        <v>1.7041257082110095E-5</v>
      </c>
    </row>
    <row r="4163" spans="1:25" x14ac:dyDescent="0.3">
      <c r="A4163" t="s">
        <v>33</v>
      </c>
      <c r="B4163" t="s">
        <v>82</v>
      </c>
      <c r="C4163">
        <v>1189833</v>
      </c>
      <c r="D4163" s="9">
        <v>44336</v>
      </c>
      <c r="E4163" s="8" t="str">
        <f>TEXT(Table1[[#This Row],[Invoice Date]],"dd-mm-yyyy")</f>
        <v>20-05-2021</v>
      </c>
      <c r="F4163" s="1" t="str">
        <f t="shared" ref="F4163:F4226" si="260">TEXT(D4163,"mmmm")</f>
        <v>May</v>
      </c>
      <c r="G4163" s="1" t="str">
        <f t="shared" ref="G4163:G4226" si="261">TEXT(D4163,"YYYY")</f>
        <v>2021</v>
      </c>
      <c r="H4163" s="1" t="str">
        <f t="shared" ref="H4163:H4226" si="262">TEXT(D4163,"dddd")</f>
        <v>Thursday</v>
      </c>
      <c r="I4163" s="1" t="str">
        <f t="shared" ref="I4163:I4226" si="263">TEXT(D4163,"dd")</f>
        <v>20</v>
      </c>
      <c r="J4163" t="s">
        <v>30</v>
      </c>
      <c r="K4163" t="s">
        <v>31</v>
      </c>
      <c r="L4163" t="s">
        <v>34</v>
      </c>
      <c r="M4163" t="s">
        <v>18</v>
      </c>
      <c r="N4163">
        <v>54</v>
      </c>
      <c r="O4163">
        <v>215</v>
      </c>
      <c r="P4163">
        <v>11610</v>
      </c>
      <c r="Q4163">
        <v>4412</v>
      </c>
      <c r="R4163">
        <v>0.38</v>
      </c>
      <c r="S4163" t="s">
        <v>82</v>
      </c>
      <c r="T4163" t="str">
        <f>IF(Table1[[#This Row],[Units Sold]]&gt; 700,"High Units","low Units")</f>
        <v>low Units</v>
      </c>
      <c r="U4163">
        <f>SUM(Table1[[#This Row],[Operating Profit]])/SUM(Table1[Operating Profit])*100</f>
        <v>1.3283750220188999E-3</v>
      </c>
      <c r="V4163">
        <f>SUM(Table1[[#This Row],[Price per Unit]]*Table1[[#This Row],[Units Sold]])</f>
        <v>11610</v>
      </c>
      <c r="W4163">
        <f>SUM(Table1[[#This Row],[Total Sales]]-Table1[[#This Row],[Operating Profit]])</f>
        <v>7198</v>
      </c>
      <c r="X4163">
        <f>SUM(Table1[[#This Row],[Total Sales]]-Table1[[#This Row],[Cost]])</f>
        <v>4412</v>
      </c>
      <c r="Y4163">
        <f>SUM(Table1[[#This Row],[profit/loss]])/SUM(Table1[profit/loss])</f>
        <v>1.3283750220188999E-5</v>
      </c>
    </row>
    <row r="4164" spans="1:25" x14ac:dyDescent="0.3">
      <c r="A4164" t="s">
        <v>33</v>
      </c>
      <c r="B4164" t="s">
        <v>82</v>
      </c>
      <c r="C4164">
        <v>1189833</v>
      </c>
      <c r="D4164" s="9">
        <v>44337</v>
      </c>
      <c r="E4164" s="8" t="str">
        <f>TEXT(Table1[[#This Row],[Invoice Date]],"dd-mm-yyyy")</f>
        <v>21-05-2021</v>
      </c>
      <c r="F4164" s="1" t="str">
        <f t="shared" si="260"/>
        <v>May</v>
      </c>
      <c r="G4164" s="1" t="str">
        <f t="shared" si="261"/>
        <v>2021</v>
      </c>
      <c r="H4164" s="1" t="str">
        <f t="shared" si="262"/>
        <v>Friday</v>
      </c>
      <c r="I4164" s="1" t="str">
        <f t="shared" si="263"/>
        <v>21</v>
      </c>
      <c r="J4164" t="s">
        <v>30</v>
      </c>
      <c r="K4164" t="s">
        <v>31</v>
      </c>
      <c r="L4164" t="s">
        <v>34</v>
      </c>
      <c r="M4164" t="s">
        <v>19</v>
      </c>
      <c r="N4164">
        <v>47</v>
      </c>
      <c r="O4164">
        <v>169</v>
      </c>
      <c r="P4164">
        <v>7943</v>
      </c>
      <c r="Q4164">
        <v>3972</v>
      </c>
      <c r="R4164">
        <v>0.5</v>
      </c>
      <c r="S4164" t="s">
        <v>82</v>
      </c>
      <c r="T4164" t="str">
        <f>IF(Table1[[#This Row],[Units Sold]]&gt; 700,"High Units","low Units")</f>
        <v>low Units</v>
      </c>
      <c r="U4164">
        <f>SUM(Table1[[#This Row],[Operating Profit]])/SUM(Table1[Operating Profit])*100</f>
        <v>1.1958988185537332E-3</v>
      </c>
      <c r="V4164">
        <f>SUM(Table1[[#This Row],[Price per Unit]]*Table1[[#This Row],[Units Sold]])</f>
        <v>7943</v>
      </c>
      <c r="W4164">
        <f>SUM(Table1[[#This Row],[Total Sales]]-Table1[[#This Row],[Operating Profit]])</f>
        <v>3971</v>
      </c>
      <c r="X4164">
        <f>SUM(Table1[[#This Row],[Total Sales]]-Table1[[#This Row],[Cost]])</f>
        <v>3972</v>
      </c>
      <c r="Y4164">
        <f>SUM(Table1[[#This Row],[profit/loss]])/SUM(Table1[profit/loss])</f>
        <v>1.1958988185537331E-5</v>
      </c>
    </row>
    <row r="4165" spans="1:25" x14ac:dyDescent="0.3">
      <c r="A4165" t="s">
        <v>33</v>
      </c>
      <c r="B4165" t="s">
        <v>82</v>
      </c>
      <c r="C4165">
        <v>1189833</v>
      </c>
      <c r="D4165" s="9">
        <v>44338</v>
      </c>
      <c r="E4165" s="8" t="str">
        <f>TEXT(Table1[[#This Row],[Invoice Date]],"dd-mm-yyyy")</f>
        <v>22-05-2021</v>
      </c>
      <c r="F4165" s="1" t="str">
        <f t="shared" si="260"/>
        <v>May</v>
      </c>
      <c r="G4165" s="1" t="str">
        <f t="shared" si="261"/>
        <v>2021</v>
      </c>
      <c r="H4165" s="1" t="str">
        <f t="shared" si="262"/>
        <v>Saturday</v>
      </c>
      <c r="I4165" s="1" t="str">
        <f t="shared" si="263"/>
        <v>22</v>
      </c>
      <c r="J4165" t="s">
        <v>30</v>
      </c>
      <c r="K4165" t="s">
        <v>31</v>
      </c>
      <c r="L4165" t="s">
        <v>34</v>
      </c>
      <c r="M4165" t="s">
        <v>20</v>
      </c>
      <c r="N4165">
        <v>47</v>
      </c>
      <c r="O4165">
        <v>176</v>
      </c>
      <c r="P4165">
        <v>8272</v>
      </c>
      <c r="Q4165">
        <v>3722</v>
      </c>
      <c r="R4165">
        <v>0.45</v>
      </c>
      <c r="S4165" t="s">
        <v>82</v>
      </c>
      <c r="T4165" t="str">
        <f>IF(Table1[[#This Row],[Units Sold]]&gt; 700,"High Units","low Units")</f>
        <v>low Units</v>
      </c>
      <c r="U4165">
        <f>SUM(Table1[[#This Row],[Operating Profit]])/SUM(Table1[Operating Profit])*100</f>
        <v>1.1206282484030701E-3</v>
      </c>
      <c r="V4165">
        <f>SUM(Table1[[#This Row],[Price per Unit]]*Table1[[#This Row],[Units Sold]])</f>
        <v>8272</v>
      </c>
      <c r="W4165">
        <f>SUM(Table1[[#This Row],[Total Sales]]-Table1[[#This Row],[Operating Profit]])</f>
        <v>4550</v>
      </c>
      <c r="X4165">
        <f>SUM(Table1[[#This Row],[Total Sales]]-Table1[[#This Row],[Cost]])</f>
        <v>3722</v>
      </c>
      <c r="Y4165">
        <f>SUM(Table1[[#This Row],[profit/loss]])/SUM(Table1[profit/loss])</f>
        <v>1.1206282484030702E-5</v>
      </c>
    </row>
    <row r="4166" spans="1:25" x14ac:dyDescent="0.3">
      <c r="A4166" t="s">
        <v>33</v>
      </c>
      <c r="B4166" t="s">
        <v>82</v>
      </c>
      <c r="C4166">
        <v>1189833</v>
      </c>
      <c r="D4166" s="9">
        <v>44339</v>
      </c>
      <c r="E4166" s="8" t="str">
        <f>TEXT(Table1[[#This Row],[Invoice Date]],"dd-mm-yyyy")</f>
        <v>23-05-2021</v>
      </c>
      <c r="F4166" s="1" t="str">
        <f t="shared" si="260"/>
        <v>May</v>
      </c>
      <c r="G4166" s="1" t="str">
        <f t="shared" si="261"/>
        <v>2021</v>
      </c>
      <c r="H4166" s="1" t="str">
        <f t="shared" si="262"/>
        <v>Sunday</v>
      </c>
      <c r="I4166" s="1" t="str">
        <f t="shared" si="263"/>
        <v>23</v>
      </c>
      <c r="J4166" t="s">
        <v>30</v>
      </c>
      <c r="K4166" t="s">
        <v>31</v>
      </c>
      <c r="L4166" t="s">
        <v>34</v>
      </c>
      <c r="M4166" t="s">
        <v>21</v>
      </c>
      <c r="N4166">
        <v>55</v>
      </c>
      <c r="O4166">
        <v>174</v>
      </c>
      <c r="P4166">
        <v>9570</v>
      </c>
      <c r="Q4166">
        <v>6603</v>
      </c>
      <c r="R4166">
        <v>0.69</v>
      </c>
      <c r="S4166" t="s">
        <v>82</v>
      </c>
      <c r="T4166" t="str">
        <f>IF(Table1[[#This Row],[Units Sold]]&gt; 700,"High Units","low Units")</f>
        <v>low Units</v>
      </c>
      <c r="U4166">
        <f>SUM(Table1[[#This Row],[Operating Profit]])/SUM(Table1[Operating Profit])*100</f>
        <v>1.9880462988193103E-3</v>
      </c>
      <c r="V4166">
        <f>SUM(Table1[[#This Row],[Price per Unit]]*Table1[[#This Row],[Units Sold]])</f>
        <v>9570</v>
      </c>
      <c r="W4166">
        <f>SUM(Table1[[#This Row],[Total Sales]]-Table1[[#This Row],[Operating Profit]])</f>
        <v>2967</v>
      </c>
      <c r="X4166">
        <f>SUM(Table1[[#This Row],[Total Sales]]-Table1[[#This Row],[Cost]])</f>
        <v>6603</v>
      </c>
      <c r="Y4166">
        <f>SUM(Table1[[#This Row],[profit/loss]])/SUM(Table1[profit/loss])</f>
        <v>1.9880462988193102E-5</v>
      </c>
    </row>
    <row r="4167" spans="1:25" x14ac:dyDescent="0.3">
      <c r="A4167" t="s">
        <v>33</v>
      </c>
      <c r="B4167" t="s">
        <v>82</v>
      </c>
      <c r="C4167">
        <v>1189833</v>
      </c>
      <c r="D4167" s="9">
        <v>44340</v>
      </c>
      <c r="E4167" s="8" t="str">
        <f>TEXT(Table1[[#This Row],[Invoice Date]],"dd-mm-yyyy")</f>
        <v>24-05-2021</v>
      </c>
      <c r="F4167" s="1" t="str">
        <f t="shared" si="260"/>
        <v>May</v>
      </c>
      <c r="G4167" s="1" t="str">
        <f t="shared" si="261"/>
        <v>2021</v>
      </c>
      <c r="H4167" s="1" t="str">
        <f t="shared" si="262"/>
        <v>Monday</v>
      </c>
      <c r="I4167" s="1" t="str">
        <f t="shared" si="263"/>
        <v>24</v>
      </c>
      <c r="J4167" t="s">
        <v>30</v>
      </c>
      <c r="K4167" t="s">
        <v>31</v>
      </c>
      <c r="L4167" t="s">
        <v>34</v>
      </c>
      <c r="M4167" t="s">
        <v>22</v>
      </c>
      <c r="N4167">
        <v>59</v>
      </c>
      <c r="O4167">
        <v>189</v>
      </c>
      <c r="P4167">
        <v>11151</v>
      </c>
      <c r="Q4167">
        <v>3791</v>
      </c>
      <c r="R4167">
        <v>0.34</v>
      </c>
      <c r="S4167" t="s">
        <v>82</v>
      </c>
      <c r="T4167" t="str">
        <f>IF(Table1[[#This Row],[Units Sold]]&gt; 700,"High Units","low Units")</f>
        <v>low Units</v>
      </c>
      <c r="U4167">
        <f>SUM(Table1[[#This Row],[Operating Profit]])/SUM(Table1[Operating Profit])*100</f>
        <v>1.1414029257646532E-3</v>
      </c>
      <c r="V4167">
        <f>SUM(Table1[[#This Row],[Price per Unit]]*Table1[[#This Row],[Units Sold]])</f>
        <v>11151</v>
      </c>
      <c r="W4167">
        <f>SUM(Table1[[#This Row],[Total Sales]]-Table1[[#This Row],[Operating Profit]])</f>
        <v>7360</v>
      </c>
      <c r="X4167">
        <f>SUM(Table1[[#This Row],[Total Sales]]-Table1[[#This Row],[Cost]])</f>
        <v>3791</v>
      </c>
      <c r="Y4167">
        <f>SUM(Table1[[#This Row],[profit/loss]])/SUM(Table1[profit/loss])</f>
        <v>1.1414029257646532E-5</v>
      </c>
    </row>
    <row r="4168" spans="1:25" x14ac:dyDescent="0.3">
      <c r="A4168" t="s">
        <v>33</v>
      </c>
      <c r="B4168" t="s">
        <v>82</v>
      </c>
      <c r="C4168">
        <v>1189833</v>
      </c>
      <c r="D4168" s="9">
        <v>44341</v>
      </c>
      <c r="E4168" s="8" t="str">
        <f>TEXT(Table1[[#This Row],[Invoice Date]],"dd-mm-yyyy")</f>
        <v>25-05-2021</v>
      </c>
      <c r="F4168" s="1" t="str">
        <f t="shared" si="260"/>
        <v>May</v>
      </c>
      <c r="G4168" s="1" t="str">
        <f t="shared" si="261"/>
        <v>2021</v>
      </c>
      <c r="H4168" s="1" t="str">
        <f t="shared" si="262"/>
        <v>Tuesday</v>
      </c>
      <c r="I4168" s="1" t="str">
        <f t="shared" si="263"/>
        <v>25</v>
      </c>
      <c r="J4168" t="s">
        <v>30</v>
      </c>
      <c r="K4168" t="s">
        <v>31</v>
      </c>
      <c r="L4168" t="s">
        <v>34</v>
      </c>
      <c r="M4168" t="s">
        <v>16</v>
      </c>
      <c r="N4168">
        <v>49</v>
      </c>
      <c r="O4168">
        <v>225</v>
      </c>
      <c r="P4168">
        <v>11025</v>
      </c>
      <c r="Q4168">
        <v>5623</v>
      </c>
      <c r="R4168">
        <v>0.51</v>
      </c>
      <c r="S4168" t="s">
        <v>82</v>
      </c>
      <c r="T4168" t="str">
        <f>IF(Table1[[#This Row],[Units Sold]]&gt; 700,"High Units","low Units")</f>
        <v>low Units</v>
      </c>
      <c r="U4168">
        <f>SUM(Table1[[#This Row],[Operating Profit]])/SUM(Table1[Operating Profit])*100</f>
        <v>1.6929856638287113E-3</v>
      </c>
      <c r="V4168">
        <f>SUM(Table1[[#This Row],[Price per Unit]]*Table1[[#This Row],[Units Sold]])</f>
        <v>11025</v>
      </c>
      <c r="W4168">
        <f>SUM(Table1[[#This Row],[Total Sales]]-Table1[[#This Row],[Operating Profit]])</f>
        <v>5402</v>
      </c>
      <c r="X4168">
        <f>SUM(Table1[[#This Row],[Total Sales]]-Table1[[#This Row],[Cost]])</f>
        <v>5623</v>
      </c>
      <c r="Y4168">
        <f>SUM(Table1[[#This Row],[profit/loss]])/SUM(Table1[profit/loss])</f>
        <v>1.6929856638287114E-5</v>
      </c>
    </row>
    <row r="4169" spans="1:25" x14ac:dyDescent="0.3">
      <c r="A4169" t="s">
        <v>33</v>
      </c>
      <c r="B4169" t="s">
        <v>82</v>
      </c>
      <c r="C4169">
        <v>1189833</v>
      </c>
      <c r="D4169" s="9">
        <v>44342</v>
      </c>
      <c r="E4169" s="8" t="str">
        <f>TEXT(Table1[[#This Row],[Invoice Date]],"dd-mm-yyyy")</f>
        <v>26-05-2021</v>
      </c>
      <c r="F4169" s="1" t="str">
        <f t="shared" si="260"/>
        <v>May</v>
      </c>
      <c r="G4169" s="1" t="str">
        <f t="shared" si="261"/>
        <v>2021</v>
      </c>
      <c r="H4169" s="1" t="str">
        <f t="shared" si="262"/>
        <v>Wednesday</v>
      </c>
      <c r="I4169" s="1" t="str">
        <f t="shared" si="263"/>
        <v>26</v>
      </c>
      <c r="J4169" t="s">
        <v>30</v>
      </c>
      <c r="K4169" t="s">
        <v>31</v>
      </c>
      <c r="L4169" t="s">
        <v>34</v>
      </c>
      <c r="M4169" t="s">
        <v>18</v>
      </c>
      <c r="N4169">
        <v>50</v>
      </c>
      <c r="O4169">
        <v>243</v>
      </c>
      <c r="P4169">
        <v>12150</v>
      </c>
      <c r="Q4169">
        <v>4617</v>
      </c>
      <c r="R4169">
        <v>0.38</v>
      </c>
      <c r="S4169" t="s">
        <v>82</v>
      </c>
      <c r="T4169" t="str">
        <f>IF(Table1[[#This Row],[Units Sold]]&gt; 700,"High Units","low Units")</f>
        <v>low Units</v>
      </c>
      <c r="U4169">
        <f>SUM(Table1[[#This Row],[Operating Profit]])/SUM(Table1[Operating Profit])*100</f>
        <v>1.3900968895424436E-3</v>
      </c>
      <c r="V4169">
        <f>SUM(Table1[[#This Row],[Price per Unit]]*Table1[[#This Row],[Units Sold]])</f>
        <v>12150</v>
      </c>
      <c r="W4169">
        <f>SUM(Table1[[#This Row],[Total Sales]]-Table1[[#This Row],[Operating Profit]])</f>
        <v>7533</v>
      </c>
      <c r="X4169">
        <f>SUM(Table1[[#This Row],[Total Sales]]-Table1[[#This Row],[Cost]])</f>
        <v>4617</v>
      </c>
      <c r="Y4169">
        <f>SUM(Table1[[#This Row],[profit/loss]])/SUM(Table1[profit/loss])</f>
        <v>1.3900968895424435E-5</v>
      </c>
    </row>
    <row r="4170" spans="1:25" x14ac:dyDescent="0.3">
      <c r="A4170" t="s">
        <v>33</v>
      </c>
      <c r="B4170" t="s">
        <v>82</v>
      </c>
      <c r="C4170">
        <v>1189833</v>
      </c>
      <c r="D4170" s="9">
        <v>44343</v>
      </c>
      <c r="E4170" s="8" t="str">
        <f>TEXT(Table1[[#This Row],[Invoice Date]],"dd-mm-yyyy")</f>
        <v>27-05-2021</v>
      </c>
      <c r="F4170" s="1" t="str">
        <f t="shared" si="260"/>
        <v>May</v>
      </c>
      <c r="G4170" s="1" t="str">
        <f t="shared" si="261"/>
        <v>2021</v>
      </c>
      <c r="H4170" s="1" t="str">
        <f t="shared" si="262"/>
        <v>Thursday</v>
      </c>
      <c r="I4170" s="1" t="str">
        <f t="shared" si="263"/>
        <v>27</v>
      </c>
      <c r="J4170" t="s">
        <v>30</v>
      </c>
      <c r="K4170" t="s">
        <v>31</v>
      </c>
      <c r="L4170" t="s">
        <v>34</v>
      </c>
      <c r="M4170" t="s">
        <v>19</v>
      </c>
      <c r="N4170">
        <v>46</v>
      </c>
      <c r="O4170">
        <v>182</v>
      </c>
      <c r="P4170">
        <v>8372</v>
      </c>
      <c r="Q4170">
        <v>4521</v>
      </c>
      <c r="R4170">
        <v>0.54</v>
      </c>
      <c r="S4170" t="s">
        <v>82</v>
      </c>
      <c r="T4170" t="str">
        <f>IF(Table1[[#This Row],[Units Sold]]&gt; 700,"High Units","low Units")</f>
        <v>low Units</v>
      </c>
      <c r="U4170">
        <f>SUM(Table1[[#This Row],[Operating Profit]])/SUM(Table1[Operating Profit])*100</f>
        <v>1.3611929906045888E-3</v>
      </c>
      <c r="V4170">
        <f>SUM(Table1[[#This Row],[Price per Unit]]*Table1[[#This Row],[Units Sold]])</f>
        <v>8372</v>
      </c>
      <c r="W4170">
        <f>SUM(Table1[[#This Row],[Total Sales]]-Table1[[#This Row],[Operating Profit]])</f>
        <v>3851</v>
      </c>
      <c r="X4170">
        <f>SUM(Table1[[#This Row],[Total Sales]]-Table1[[#This Row],[Cost]])</f>
        <v>4521</v>
      </c>
      <c r="Y4170">
        <f>SUM(Table1[[#This Row],[profit/loss]])/SUM(Table1[profit/loss])</f>
        <v>1.3611929906045889E-5</v>
      </c>
    </row>
    <row r="4171" spans="1:25" x14ac:dyDescent="0.3">
      <c r="A4171" t="s">
        <v>33</v>
      </c>
      <c r="B4171" t="s">
        <v>82</v>
      </c>
      <c r="C4171">
        <v>1189833</v>
      </c>
      <c r="D4171" s="9">
        <v>44344</v>
      </c>
      <c r="E4171" s="8" t="str">
        <f>TEXT(Table1[[#This Row],[Invoice Date]],"dd-mm-yyyy")</f>
        <v>28-05-2021</v>
      </c>
      <c r="F4171" s="1" t="str">
        <f t="shared" si="260"/>
        <v>May</v>
      </c>
      <c r="G4171" s="1" t="str">
        <f t="shared" si="261"/>
        <v>2021</v>
      </c>
      <c r="H4171" s="1" t="str">
        <f t="shared" si="262"/>
        <v>Friday</v>
      </c>
      <c r="I4171" s="1" t="str">
        <f t="shared" si="263"/>
        <v>28</v>
      </c>
      <c r="J4171" t="s">
        <v>30</v>
      </c>
      <c r="K4171" t="s">
        <v>31</v>
      </c>
      <c r="L4171" t="s">
        <v>34</v>
      </c>
      <c r="M4171" t="s">
        <v>20</v>
      </c>
      <c r="N4171">
        <v>49</v>
      </c>
      <c r="O4171">
        <v>210</v>
      </c>
      <c r="P4171">
        <v>10290</v>
      </c>
      <c r="Q4171">
        <v>5145</v>
      </c>
      <c r="R4171">
        <v>0.5</v>
      </c>
      <c r="S4171" t="s">
        <v>82</v>
      </c>
      <c r="T4171" t="str">
        <f>IF(Table1[[#This Row],[Units Sold]]&gt; 700,"High Units","low Units")</f>
        <v>low Units</v>
      </c>
      <c r="U4171">
        <f>SUM(Table1[[#This Row],[Operating Profit]])/SUM(Table1[Operating Profit])*100</f>
        <v>1.5490683337006437E-3</v>
      </c>
      <c r="V4171">
        <f>SUM(Table1[[#This Row],[Price per Unit]]*Table1[[#This Row],[Units Sold]])</f>
        <v>10290</v>
      </c>
      <c r="W4171">
        <f>SUM(Table1[[#This Row],[Total Sales]]-Table1[[#This Row],[Operating Profit]])</f>
        <v>5145</v>
      </c>
      <c r="X4171">
        <f>SUM(Table1[[#This Row],[Total Sales]]-Table1[[#This Row],[Cost]])</f>
        <v>5145</v>
      </c>
      <c r="Y4171">
        <f>SUM(Table1[[#This Row],[profit/loss]])/SUM(Table1[profit/loss])</f>
        <v>1.5490683337006438E-5</v>
      </c>
    </row>
    <row r="4172" spans="1:25" x14ac:dyDescent="0.3">
      <c r="A4172" t="s">
        <v>33</v>
      </c>
      <c r="B4172" t="s">
        <v>82</v>
      </c>
      <c r="C4172">
        <v>1189833</v>
      </c>
      <c r="D4172" s="9">
        <v>44345</v>
      </c>
      <c r="E4172" s="8" t="str">
        <f>TEXT(Table1[[#This Row],[Invoice Date]],"dd-mm-yyyy")</f>
        <v>29-05-2021</v>
      </c>
      <c r="F4172" s="1" t="str">
        <f t="shared" si="260"/>
        <v>May</v>
      </c>
      <c r="G4172" s="1" t="str">
        <f t="shared" si="261"/>
        <v>2021</v>
      </c>
      <c r="H4172" s="1" t="str">
        <f t="shared" si="262"/>
        <v>Saturday</v>
      </c>
      <c r="I4172" s="1" t="str">
        <f t="shared" si="263"/>
        <v>29</v>
      </c>
      <c r="J4172" t="s">
        <v>30</v>
      </c>
      <c r="K4172" t="s">
        <v>31</v>
      </c>
      <c r="L4172" t="s">
        <v>34</v>
      </c>
      <c r="M4172" t="s">
        <v>21</v>
      </c>
      <c r="N4172">
        <v>55</v>
      </c>
      <c r="O4172">
        <v>156</v>
      </c>
      <c r="P4172">
        <v>8580</v>
      </c>
      <c r="Q4172">
        <v>5577</v>
      </c>
      <c r="R4172">
        <v>0.65</v>
      </c>
      <c r="S4172" t="s">
        <v>82</v>
      </c>
      <c r="T4172" t="str">
        <f>IF(Table1[[#This Row],[Units Sold]]&gt; 700,"High Units","low Units")</f>
        <v>low Units</v>
      </c>
      <c r="U4172">
        <f>SUM(Table1[[#This Row],[Operating Profit]])/SUM(Table1[Operating Profit])*100</f>
        <v>1.6791358789209892E-3</v>
      </c>
      <c r="V4172">
        <f>SUM(Table1[[#This Row],[Price per Unit]]*Table1[[#This Row],[Units Sold]])</f>
        <v>8580</v>
      </c>
      <c r="W4172">
        <f>SUM(Table1[[#This Row],[Total Sales]]-Table1[[#This Row],[Operating Profit]])</f>
        <v>3003</v>
      </c>
      <c r="X4172">
        <f>SUM(Table1[[#This Row],[Total Sales]]-Table1[[#This Row],[Cost]])</f>
        <v>5577</v>
      </c>
      <c r="Y4172">
        <f>SUM(Table1[[#This Row],[profit/loss]])/SUM(Table1[profit/loss])</f>
        <v>1.6791358789209892E-5</v>
      </c>
    </row>
    <row r="4173" spans="1:25" x14ac:dyDescent="0.3">
      <c r="A4173" t="s">
        <v>33</v>
      </c>
      <c r="B4173" t="s">
        <v>82</v>
      </c>
      <c r="C4173">
        <v>1189833</v>
      </c>
      <c r="D4173" s="9">
        <v>44346</v>
      </c>
      <c r="E4173" s="8" t="str">
        <f>TEXT(Table1[[#This Row],[Invoice Date]],"dd-mm-yyyy")</f>
        <v>30-05-2021</v>
      </c>
      <c r="F4173" s="1" t="str">
        <f t="shared" si="260"/>
        <v>May</v>
      </c>
      <c r="G4173" s="1" t="str">
        <f t="shared" si="261"/>
        <v>2021</v>
      </c>
      <c r="H4173" s="1" t="str">
        <f t="shared" si="262"/>
        <v>Sunday</v>
      </c>
      <c r="I4173" s="1" t="str">
        <f t="shared" si="263"/>
        <v>30</v>
      </c>
      <c r="J4173" t="s">
        <v>30</v>
      </c>
      <c r="K4173" t="s">
        <v>31</v>
      </c>
      <c r="L4173" t="s">
        <v>34</v>
      </c>
      <c r="M4173" t="s">
        <v>22</v>
      </c>
      <c r="N4173">
        <v>59</v>
      </c>
      <c r="O4173">
        <v>196</v>
      </c>
      <c r="P4173">
        <v>11564</v>
      </c>
      <c r="Q4173">
        <v>4047</v>
      </c>
      <c r="R4173">
        <v>0.35</v>
      </c>
      <c r="S4173" t="s">
        <v>82</v>
      </c>
      <c r="T4173" t="str">
        <f>IF(Table1[[#This Row],[Units Sold]]&gt; 700,"High Units","low Units")</f>
        <v>low Units</v>
      </c>
      <c r="U4173">
        <f>SUM(Table1[[#This Row],[Operating Profit]])/SUM(Table1[Operating Profit])*100</f>
        <v>1.2184799895989321E-3</v>
      </c>
      <c r="V4173">
        <f>SUM(Table1[[#This Row],[Price per Unit]]*Table1[[#This Row],[Units Sold]])</f>
        <v>11564</v>
      </c>
      <c r="W4173">
        <f>SUM(Table1[[#This Row],[Total Sales]]-Table1[[#This Row],[Operating Profit]])</f>
        <v>7517</v>
      </c>
      <c r="X4173">
        <f>SUM(Table1[[#This Row],[Total Sales]]-Table1[[#This Row],[Cost]])</f>
        <v>4047</v>
      </c>
      <c r="Y4173">
        <f>SUM(Table1[[#This Row],[profit/loss]])/SUM(Table1[profit/loss])</f>
        <v>1.218479989598932E-5</v>
      </c>
    </row>
    <row r="4174" spans="1:25" x14ac:dyDescent="0.3">
      <c r="A4174" t="s">
        <v>13</v>
      </c>
      <c r="B4174" t="s">
        <v>82</v>
      </c>
      <c r="C4174">
        <v>1185732</v>
      </c>
      <c r="D4174" s="9">
        <v>44347</v>
      </c>
      <c r="E4174" s="8" t="str">
        <f>TEXT(Table1[[#This Row],[Invoice Date]],"dd-mm-yyyy")</f>
        <v>31-05-2021</v>
      </c>
      <c r="F4174" s="1" t="str">
        <f t="shared" si="260"/>
        <v>May</v>
      </c>
      <c r="G4174" s="1" t="str">
        <f t="shared" si="261"/>
        <v>2021</v>
      </c>
      <c r="H4174" s="1" t="str">
        <f t="shared" si="262"/>
        <v>Monday</v>
      </c>
      <c r="I4174" s="1" t="str">
        <f t="shared" si="263"/>
        <v>31</v>
      </c>
      <c r="J4174" t="s">
        <v>30</v>
      </c>
      <c r="K4174" t="s">
        <v>31</v>
      </c>
      <c r="L4174" t="s">
        <v>34</v>
      </c>
      <c r="M4174" t="s">
        <v>16</v>
      </c>
      <c r="N4174">
        <v>44</v>
      </c>
      <c r="O4174">
        <v>124</v>
      </c>
      <c r="P4174">
        <v>5456</v>
      </c>
      <c r="Q4174">
        <v>2837</v>
      </c>
      <c r="R4174">
        <v>0.52</v>
      </c>
      <c r="S4174" t="s">
        <v>82</v>
      </c>
      <c r="T4174" t="str">
        <f>IF(Table1[[#This Row],[Units Sold]]&gt; 700,"High Units","low Units")</f>
        <v>low Units</v>
      </c>
      <c r="U4174">
        <f>SUM(Table1[[#This Row],[Operating Profit]])/SUM(Table1[Operating Profit])*100</f>
        <v>8.5417043006972323E-4</v>
      </c>
      <c r="V4174">
        <f>SUM(Table1[[#This Row],[Price per Unit]]*Table1[[#This Row],[Units Sold]])</f>
        <v>5456</v>
      </c>
      <c r="W4174">
        <f>SUM(Table1[[#This Row],[Total Sales]]-Table1[[#This Row],[Operating Profit]])</f>
        <v>2619</v>
      </c>
      <c r="X4174">
        <f>SUM(Table1[[#This Row],[Total Sales]]-Table1[[#This Row],[Cost]])</f>
        <v>2837</v>
      </c>
      <c r="Y4174">
        <f>SUM(Table1[[#This Row],[profit/loss]])/SUM(Table1[profit/loss])</f>
        <v>8.5417043006972324E-6</v>
      </c>
    </row>
    <row r="4175" spans="1:25" x14ac:dyDescent="0.3">
      <c r="A4175" t="s">
        <v>13</v>
      </c>
      <c r="B4175" t="s">
        <v>82</v>
      </c>
      <c r="C4175">
        <v>1185732</v>
      </c>
      <c r="D4175" s="9">
        <v>44348</v>
      </c>
      <c r="E4175" s="8" t="str">
        <f>TEXT(Table1[[#This Row],[Invoice Date]],"dd-mm-yyyy")</f>
        <v>01-06-2021</v>
      </c>
      <c r="F4175" s="1" t="str">
        <f t="shared" si="260"/>
        <v>June</v>
      </c>
      <c r="G4175" s="1" t="str">
        <f t="shared" si="261"/>
        <v>2021</v>
      </c>
      <c r="H4175" s="1" t="str">
        <f t="shared" si="262"/>
        <v>Tuesday</v>
      </c>
      <c r="I4175" s="1" t="str">
        <f t="shared" si="263"/>
        <v>01</v>
      </c>
      <c r="J4175" t="s">
        <v>30</v>
      </c>
      <c r="K4175" t="s">
        <v>31</v>
      </c>
      <c r="L4175" t="s">
        <v>34</v>
      </c>
      <c r="M4175" t="s">
        <v>18</v>
      </c>
      <c r="N4175">
        <v>41</v>
      </c>
      <c r="O4175">
        <v>77</v>
      </c>
      <c r="P4175">
        <v>3157</v>
      </c>
      <c r="Q4175">
        <v>1452</v>
      </c>
      <c r="R4175">
        <v>0.46</v>
      </c>
      <c r="S4175" t="s">
        <v>82</v>
      </c>
      <c r="T4175" t="str">
        <f>IF(Table1[[#This Row],[Units Sold]]&gt; 700,"High Units","low Units")</f>
        <v>low Units</v>
      </c>
      <c r="U4175">
        <f>SUM(Table1[[#This Row],[Operating Profit]])/SUM(Table1[Operating Profit])*100</f>
        <v>4.3717147143505048E-4</v>
      </c>
      <c r="V4175">
        <f>SUM(Table1[[#This Row],[Price per Unit]]*Table1[[#This Row],[Units Sold]])</f>
        <v>3157</v>
      </c>
      <c r="W4175">
        <f>SUM(Table1[[#This Row],[Total Sales]]-Table1[[#This Row],[Operating Profit]])</f>
        <v>1705</v>
      </c>
      <c r="X4175">
        <f>SUM(Table1[[#This Row],[Total Sales]]-Table1[[#This Row],[Cost]])</f>
        <v>1452</v>
      </c>
      <c r="Y4175">
        <f>SUM(Table1[[#This Row],[profit/loss]])/SUM(Table1[profit/loss])</f>
        <v>4.3717147143505046E-6</v>
      </c>
    </row>
    <row r="4176" spans="1:25" x14ac:dyDescent="0.3">
      <c r="A4176" t="s">
        <v>13</v>
      </c>
      <c r="B4176" t="s">
        <v>82</v>
      </c>
      <c r="C4176">
        <v>1185732</v>
      </c>
      <c r="D4176" s="9">
        <v>44349</v>
      </c>
      <c r="E4176" s="8" t="str">
        <f>TEXT(Table1[[#This Row],[Invoice Date]],"dd-mm-yyyy")</f>
        <v>02-06-2021</v>
      </c>
      <c r="F4176" s="1" t="str">
        <f t="shared" si="260"/>
        <v>June</v>
      </c>
      <c r="G4176" s="1" t="str">
        <f t="shared" si="261"/>
        <v>2021</v>
      </c>
      <c r="H4176" s="1" t="str">
        <f t="shared" si="262"/>
        <v>Wednesday</v>
      </c>
      <c r="I4176" s="1" t="str">
        <f t="shared" si="263"/>
        <v>02</v>
      </c>
      <c r="J4176" t="s">
        <v>30</v>
      </c>
      <c r="K4176" t="s">
        <v>31</v>
      </c>
      <c r="L4176" t="s">
        <v>34</v>
      </c>
      <c r="M4176" t="s">
        <v>19</v>
      </c>
      <c r="N4176">
        <v>32</v>
      </c>
      <c r="O4176">
        <v>83</v>
      </c>
      <c r="P4176">
        <v>2656</v>
      </c>
      <c r="Q4176">
        <v>1248</v>
      </c>
      <c r="R4176">
        <v>0.47</v>
      </c>
      <c r="S4176" t="s">
        <v>82</v>
      </c>
      <c r="T4176" t="str">
        <f>IF(Table1[[#This Row],[Units Sold]]&gt; 700,"High Units","low Units")</f>
        <v>low Units</v>
      </c>
      <c r="U4176">
        <f>SUM(Table1[[#This Row],[Operating Profit]])/SUM(Table1[Operating Profit])*100</f>
        <v>3.7575068619210948E-4</v>
      </c>
      <c r="V4176">
        <f>SUM(Table1[[#This Row],[Price per Unit]]*Table1[[#This Row],[Units Sold]])</f>
        <v>2656</v>
      </c>
      <c r="W4176">
        <f>SUM(Table1[[#This Row],[Total Sales]]-Table1[[#This Row],[Operating Profit]])</f>
        <v>1408</v>
      </c>
      <c r="X4176">
        <f>SUM(Table1[[#This Row],[Total Sales]]-Table1[[#This Row],[Cost]])</f>
        <v>1248</v>
      </c>
      <c r="Y4176">
        <f>SUM(Table1[[#This Row],[profit/loss]])/SUM(Table1[profit/loss])</f>
        <v>3.7575068619210948E-6</v>
      </c>
    </row>
    <row r="4177" spans="1:25" x14ac:dyDescent="0.3">
      <c r="A4177" t="s">
        <v>13</v>
      </c>
      <c r="B4177" t="s">
        <v>82</v>
      </c>
      <c r="C4177">
        <v>1185732</v>
      </c>
      <c r="D4177" s="9">
        <v>44350</v>
      </c>
      <c r="E4177" s="8" t="str">
        <f>TEXT(Table1[[#This Row],[Invoice Date]],"dd-mm-yyyy")</f>
        <v>03-06-2021</v>
      </c>
      <c r="F4177" s="1" t="str">
        <f t="shared" si="260"/>
        <v>June</v>
      </c>
      <c r="G4177" s="1" t="str">
        <f t="shared" si="261"/>
        <v>2021</v>
      </c>
      <c r="H4177" s="1" t="str">
        <f t="shared" si="262"/>
        <v>Thursday</v>
      </c>
      <c r="I4177" s="1" t="str">
        <f t="shared" si="263"/>
        <v>03</v>
      </c>
      <c r="J4177" t="s">
        <v>30</v>
      </c>
      <c r="K4177" t="s">
        <v>31</v>
      </c>
      <c r="L4177" t="s">
        <v>34</v>
      </c>
      <c r="M4177" t="s">
        <v>20</v>
      </c>
      <c r="N4177">
        <v>37</v>
      </c>
      <c r="O4177">
        <v>34</v>
      </c>
      <c r="P4177">
        <v>1258</v>
      </c>
      <c r="Q4177">
        <v>654</v>
      </c>
      <c r="R4177">
        <v>0.52</v>
      </c>
      <c r="S4177" t="s">
        <v>82</v>
      </c>
      <c r="T4177" t="str">
        <f>IF(Table1[[#This Row],[Units Sold]]&gt; 700,"High Units","low Units")</f>
        <v>low Units</v>
      </c>
      <c r="U4177">
        <f>SUM(Table1[[#This Row],[Operating Profit]])/SUM(Table1[Operating Profit])*100</f>
        <v>1.9690781151413428E-4</v>
      </c>
      <c r="V4177">
        <f>SUM(Table1[[#This Row],[Price per Unit]]*Table1[[#This Row],[Units Sold]])</f>
        <v>1258</v>
      </c>
      <c r="W4177">
        <f>SUM(Table1[[#This Row],[Total Sales]]-Table1[[#This Row],[Operating Profit]])</f>
        <v>604</v>
      </c>
      <c r="X4177">
        <f>SUM(Table1[[#This Row],[Total Sales]]-Table1[[#This Row],[Cost]])</f>
        <v>654</v>
      </c>
      <c r="Y4177">
        <f>SUM(Table1[[#This Row],[profit/loss]])/SUM(Table1[profit/loss])</f>
        <v>1.969078115141343E-6</v>
      </c>
    </row>
    <row r="4178" spans="1:25" x14ac:dyDescent="0.3">
      <c r="A4178" t="s">
        <v>13</v>
      </c>
      <c r="B4178" t="s">
        <v>82</v>
      </c>
      <c r="C4178">
        <v>1185732</v>
      </c>
      <c r="D4178" s="9">
        <v>44351</v>
      </c>
      <c r="E4178" s="8" t="str">
        <f>TEXT(Table1[[#This Row],[Invoice Date]],"dd-mm-yyyy")</f>
        <v>04-06-2021</v>
      </c>
      <c r="F4178" s="1" t="str">
        <f t="shared" si="260"/>
        <v>June</v>
      </c>
      <c r="G4178" s="1" t="str">
        <f t="shared" si="261"/>
        <v>2021</v>
      </c>
      <c r="H4178" s="1" t="str">
        <f t="shared" si="262"/>
        <v>Friday</v>
      </c>
      <c r="I4178" s="1" t="str">
        <f t="shared" si="263"/>
        <v>04</v>
      </c>
      <c r="J4178" t="s">
        <v>35</v>
      </c>
      <c r="K4178" t="s">
        <v>36</v>
      </c>
      <c r="L4178" t="s">
        <v>37</v>
      </c>
      <c r="M4178" t="s">
        <v>21</v>
      </c>
      <c r="N4178">
        <v>53</v>
      </c>
      <c r="O4178">
        <v>47</v>
      </c>
      <c r="P4178">
        <v>2491</v>
      </c>
      <c r="Q4178">
        <v>1221</v>
      </c>
      <c r="R4178">
        <v>0.49</v>
      </c>
      <c r="S4178" t="s">
        <v>82</v>
      </c>
      <c r="T4178" t="str">
        <f>IF(Table1[[#This Row],[Units Sold]]&gt; 700,"High Units","low Units")</f>
        <v>low Units</v>
      </c>
      <c r="U4178">
        <f>SUM(Table1[[#This Row],[Operating Profit]])/SUM(Table1[Operating Profit])*100</f>
        <v>3.6762146461583788E-4</v>
      </c>
      <c r="V4178">
        <f>SUM(Table1[[#This Row],[Price per Unit]]*Table1[[#This Row],[Units Sold]])</f>
        <v>2491</v>
      </c>
      <c r="W4178">
        <f>SUM(Table1[[#This Row],[Total Sales]]-Table1[[#This Row],[Operating Profit]])</f>
        <v>1270</v>
      </c>
      <c r="X4178">
        <f>SUM(Table1[[#This Row],[Total Sales]]-Table1[[#This Row],[Cost]])</f>
        <v>1221</v>
      </c>
      <c r="Y4178">
        <f>SUM(Table1[[#This Row],[profit/loss]])/SUM(Table1[profit/loss])</f>
        <v>3.6762146461583787E-6</v>
      </c>
    </row>
    <row r="4179" spans="1:25" x14ac:dyDescent="0.3">
      <c r="A4179" t="s">
        <v>13</v>
      </c>
      <c r="B4179" t="s">
        <v>82</v>
      </c>
      <c r="C4179">
        <v>1185732</v>
      </c>
      <c r="D4179" s="9">
        <v>44352</v>
      </c>
      <c r="E4179" s="8" t="str">
        <f>TEXT(Table1[[#This Row],[Invoice Date]],"dd-mm-yyyy")</f>
        <v>05-06-2021</v>
      </c>
      <c r="F4179" s="1" t="str">
        <f t="shared" si="260"/>
        <v>June</v>
      </c>
      <c r="G4179" s="1" t="str">
        <f t="shared" si="261"/>
        <v>2021</v>
      </c>
      <c r="H4179" s="1" t="str">
        <f t="shared" si="262"/>
        <v>Saturday</v>
      </c>
      <c r="I4179" s="1" t="str">
        <f t="shared" si="263"/>
        <v>05</v>
      </c>
      <c r="J4179" t="s">
        <v>35</v>
      </c>
      <c r="K4179" t="s">
        <v>36</v>
      </c>
      <c r="L4179" t="s">
        <v>37</v>
      </c>
      <c r="M4179" t="s">
        <v>22</v>
      </c>
      <c r="N4179">
        <v>41</v>
      </c>
      <c r="O4179">
        <v>69</v>
      </c>
      <c r="P4179">
        <v>2829</v>
      </c>
      <c r="Q4179">
        <v>1697</v>
      </c>
      <c r="R4179">
        <v>0.6</v>
      </c>
      <c r="S4179" t="s">
        <v>82</v>
      </c>
      <c r="T4179" t="str">
        <f>IF(Table1[[#This Row],[Units Sold]]&gt; 700,"High Units","low Units")</f>
        <v>low Units</v>
      </c>
      <c r="U4179">
        <f>SUM(Table1[[#This Row],[Operating Profit]])/SUM(Table1[Operating Profit])*100</f>
        <v>5.1093663018270021E-4</v>
      </c>
      <c r="V4179">
        <f>SUM(Table1[[#This Row],[Price per Unit]]*Table1[[#This Row],[Units Sold]])</f>
        <v>2829</v>
      </c>
      <c r="W4179">
        <f>SUM(Table1[[#This Row],[Total Sales]]-Table1[[#This Row],[Operating Profit]])</f>
        <v>1132</v>
      </c>
      <c r="X4179">
        <f>SUM(Table1[[#This Row],[Total Sales]]-Table1[[#This Row],[Cost]])</f>
        <v>1697</v>
      </c>
      <c r="Y4179">
        <f>SUM(Table1[[#This Row],[profit/loss]])/SUM(Table1[profit/loss])</f>
        <v>5.1093663018270017E-6</v>
      </c>
    </row>
    <row r="4180" spans="1:25" x14ac:dyDescent="0.3">
      <c r="A4180" t="s">
        <v>13</v>
      </c>
      <c r="B4180" t="s">
        <v>82</v>
      </c>
      <c r="C4180">
        <v>1185732</v>
      </c>
      <c r="D4180" s="9">
        <v>44353</v>
      </c>
      <c r="E4180" s="8" t="str">
        <f>TEXT(Table1[[#This Row],[Invoice Date]],"dd-mm-yyyy")</f>
        <v>06-06-2021</v>
      </c>
      <c r="F4180" s="1" t="str">
        <f t="shared" si="260"/>
        <v>June</v>
      </c>
      <c r="G4180" s="1" t="str">
        <f t="shared" si="261"/>
        <v>2021</v>
      </c>
      <c r="H4180" s="1" t="str">
        <f t="shared" si="262"/>
        <v>Sunday</v>
      </c>
      <c r="I4180" s="1" t="str">
        <f t="shared" si="263"/>
        <v>06</v>
      </c>
      <c r="J4180" t="s">
        <v>35</v>
      </c>
      <c r="K4180" t="s">
        <v>36</v>
      </c>
      <c r="L4180" t="s">
        <v>37</v>
      </c>
      <c r="M4180" t="s">
        <v>16</v>
      </c>
      <c r="N4180">
        <v>44</v>
      </c>
      <c r="O4180">
        <v>158</v>
      </c>
      <c r="P4180">
        <v>6952</v>
      </c>
      <c r="Q4180">
        <v>3546</v>
      </c>
      <c r="R4180">
        <v>0.51</v>
      </c>
      <c r="S4180" t="s">
        <v>82</v>
      </c>
      <c r="T4180" t="str">
        <f>IF(Table1[[#This Row],[Units Sold]]&gt; 700,"High Units","low Units")</f>
        <v>low Units</v>
      </c>
      <c r="U4180">
        <f>SUM(Table1[[#This Row],[Operating Profit]])/SUM(Table1[Operating Profit])*100</f>
        <v>1.0676377670170035E-3</v>
      </c>
      <c r="V4180">
        <f>SUM(Table1[[#This Row],[Price per Unit]]*Table1[[#This Row],[Units Sold]])</f>
        <v>6952</v>
      </c>
      <c r="W4180">
        <f>SUM(Table1[[#This Row],[Total Sales]]-Table1[[#This Row],[Operating Profit]])</f>
        <v>3406</v>
      </c>
      <c r="X4180">
        <f>SUM(Table1[[#This Row],[Total Sales]]-Table1[[#This Row],[Cost]])</f>
        <v>3546</v>
      </c>
      <c r="Y4180">
        <f>SUM(Table1[[#This Row],[profit/loss]])/SUM(Table1[profit/loss])</f>
        <v>1.0676377670170034E-5</v>
      </c>
    </row>
    <row r="4181" spans="1:25" x14ac:dyDescent="0.3">
      <c r="A4181" t="s">
        <v>13</v>
      </c>
      <c r="B4181" t="s">
        <v>82</v>
      </c>
      <c r="C4181">
        <v>1185732</v>
      </c>
      <c r="D4181" s="9">
        <v>44354</v>
      </c>
      <c r="E4181" s="8" t="str">
        <f>TEXT(Table1[[#This Row],[Invoice Date]],"dd-mm-yyyy")</f>
        <v>07-06-2021</v>
      </c>
      <c r="F4181" s="1" t="str">
        <f t="shared" si="260"/>
        <v>June</v>
      </c>
      <c r="G4181" s="1" t="str">
        <f t="shared" si="261"/>
        <v>2021</v>
      </c>
      <c r="H4181" s="1" t="str">
        <f t="shared" si="262"/>
        <v>Monday</v>
      </c>
      <c r="I4181" s="1" t="str">
        <f t="shared" si="263"/>
        <v>07</v>
      </c>
      <c r="J4181" t="s">
        <v>35</v>
      </c>
      <c r="K4181" t="s">
        <v>36</v>
      </c>
      <c r="L4181" t="s">
        <v>37</v>
      </c>
      <c r="M4181" t="s">
        <v>18</v>
      </c>
      <c r="N4181">
        <v>43</v>
      </c>
      <c r="O4181">
        <v>51</v>
      </c>
      <c r="P4181">
        <v>2193</v>
      </c>
      <c r="Q4181">
        <v>1031</v>
      </c>
      <c r="R4181">
        <v>0.47</v>
      </c>
      <c r="S4181" t="s">
        <v>82</v>
      </c>
      <c r="T4181" t="str">
        <f>IF(Table1[[#This Row],[Units Sold]]&gt; 700,"High Units","low Units")</f>
        <v>low Units</v>
      </c>
      <c r="U4181">
        <f>SUM(Table1[[#This Row],[Operating Profit]])/SUM(Table1[Operating Profit])*100</f>
        <v>3.1041583130133406E-4</v>
      </c>
      <c r="V4181">
        <f>SUM(Table1[[#This Row],[Price per Unit]]*Table1[[#This Row],[Units Sold]])</f>
        <v>2193</v>
      </c>
      <c r="W4181">
        <f>SUM(Table1[[#This Row],[Total Sales]]-Table1[[#This Row],[Operating Profit]])</f>
        <v>1162</v>
      </c>
      <c r="X4181">
        <f>SUM(Table1[[#This Row],[Total Sales]]-Table1[[#This Row],[Cost]])</f>
        <v>1031</v>
      </c>
      <c r="Y4181">
        <f>SUM(Table1[[#This Row],[profit/loss]])/SUM(Table1[profit/loss])</f>
        <v>3.1041583130133405E-6</v>
      </c>
    </row>
    <row r="4182" spans="1:25" x14ac:dyDescent="0.3">
      <c r="A4182" t="s">
        <v>13</v>
      </c>
      <c r="B4182" t="s">
        <v>82</v>
      </c>
      <c r="C4182">
        <v>1185732</v>
      </c>
      <c r="D4182" s="9">
        <v>44355</v>
      </c>
      <c r="E4182" s="8" t="str">
        <f>TEXT(Table1[[#This Row],[Invoice Date]],"dd-mm-yyyy")</f>
        <v>08-06-2021</v>
      </c>
      <c r="F4182" s="1" t="str">
        <f t="shared" si="260"/>
        <v>June</v>
      </c>
      <c r="G4182" s="1" t="str">
        <f t="shared" si="261"/>
        <v>2021</v>
      </c>
      <c r="H4182" s="1" t="str">
        <f t="shared" si="262"/>
        <v>Tuesday</v>
      </c>
      <c r="I4182" s="1" t="str">
        <f t="shared" si="263"/>
        <v>08</v>
      </c>
      <c r="J4182" t="s">
        <v>35</v>
      </c>
      <c r="K4182" t="s">
        <v>36</v>
      </c>
      <c r="L4182" t="s">
        <v>37</v>
      </c>
      <c r="M4182" t="s">
        <v>19</v>
      </c>
      <c r="N4182">
        <v>32</v>
      </c>
      <c r="O4182">
        <v>61</v>
      </c>
      <c r="P4182">
        <v>1952</v>
      </c>
      <c r="Q4182">
        <v>898</v>
      </c>
      <c r="R4182">
        <v>0.46</v>
      </c>
      <c r="S4182" t="s">
        <v>82</v>
      </c>
      <c r="T4182" t="str">
        <f>IF(Table1[[#This Row],[Units Sold]]&gt; 700,"High Units","low Units")</f>
        <v>low Units</v>
      </c>
      <c r="U4182">
        <f>SUM(Table1[[#This Row],[Operating Profit]])/SUM(Table1[Operating Profit])*100</f>
        <v>2.7037188798118136E-4</v>
      </c>
      <c r="V4182">
        <f>SUM(Table1[[#This Row],[Price per Unit]]*Table1[[#This Row],[Units Sold]])</f>
        <v>1952</v>
      </c>
      <c r="W4182">
        <f>SUM(Table1[[#This Row],[Total Sales]]-Table1[[#This Row],[Operating Profit]])</f>
        <v>1054</v>
      </c>
      <c r="X4182">
        <f>SUM(Table1[[#This Row],[Total Sales]]-Table1[[#This Row],[Cost]])</f>
        <v>898</v>
      </c>
      <c r="Y4182">
        <f>SUM(Table1[[#This Row],[profit/loss]])/SUM(Table1[profit/loss])</f>
        <v>2.7037188798118133E-6</v>
      </c>
    </row>
    <row r="4183" spans="1:25" x14ac:dyDescent="0.3">
      <c r="A4183" t="s">
        <v>13</v>
      </c>
      <c r="B4183" t="s">
        <v>82</v>
      </c>
      <c r="C4183">
        <v>1185732</v>
      </c>
      <c r="D4183" s="9">
        <v>44356</v>
      </c>
      <c r="E4183" s="8" t="str">
        <f>TEXT(Table1[[#This Row],[Invoice Date]],"dd-mm-yyyy")</f>
        <v>09-06-2021</v>
      </c>
      <c r="F4183" s="1" t="str">
        <f t="shared" si="260"/>
        <v>June</v>
      </c>
      <c r="G4183" s="1" t="str">
        <f t="shared" si="261"/>
        <v>2021</v>
      </c>
      <c r="H4183" s="1" t="str">
        <f t="shared" si="262"/>
        <v>Wednesday</v>
      </c>
      <c r="I4183" s="1" t="str">
        <f t="shared" si="263"/>
        <v>09</v>
      </c>
      <c r="J4183" t="s">
        <v>35</v>
      </c>
      <c r="K4183" t="s">
        <v>36</v>
      </c>
      <c r="L4183" t="s">
        <v>37</v>
      </c>
      <c r="M4183" t="s">
        <v>20</v>
      </c>
      <c r="N4183">
        <v>39</v>
      </c>
      <c r="O4183">
        <v>28</v>
      </c>
      <c r="P4183">
        <v>1092</v>
      </c>
      <c r="Q4183">
        <v>579</v>
      </c>
      <c r="R4183">
        <v>0.53</v>
      </c>
      <c r="S4183" t="s">
        <v>82</v>
      </c>
      <c r="T4183" t="str">
        <f>IF(Table1[[#This Row],[Units Sold]]&gt; 700,"High Units","low Units")</f>
        <v>low Units</v>
      </c>
      <c r="U4183">
        <f>SUM(Table1[[#This Row],[Operating Profit]])/SUM(Table1[Operating Profit])*100</f>
        <v>1.7432664046893541E-4</v>
      </c>
      <c r="V4183">
        <f>SUM(Table1[[#This Row],[Price per Unit]]*Table1[[#This Row],[Units Sold]])</f>
        <v>1092</v>
      </c>
      <c r="W4183">
        <f>SUM(Table1[[#This Row],[Total Sales]]-Table1[[#This Row],[Operating Profit]])</f>
        <v>513</v>
      </c>
      <c r="X4183">
        <f>SUM(Table1[[#This Row],[Total Sales]]-Table1[[#This Row],[Cost]])</f>
        <v>579</v>
      </c>
      <c r="Y4183">
        <f>SUM(Table1[[#This Row],[profit/loss]])/SUM(Table1[profit/loss])</f>
        <v>1.7432664046893542E-6</v>
      </c>
    </row>
    <row r="4184" spans="1:25" x14ac:dyDescent="0.3">
      <c r="A4184" t="s">
        <v>13</v>
      </c>
      <c r="B4184" t="s">
        <v>82</v>
      </c>
      <c r="C4184">
        <v>1185732</v>
      </c>
      <c r="D4184" s="9">
        <v>44357</v>
      </c>
      <c r="E4184" s="8" t="str">
        <f>TEXT(Table1[[#This Row],[Invoice Date]],"dd-mm-yyyy")</f>
        <v>10-06-2021</v>
      </c>
      <c r="F4184" s="1" t="str">
        <f t="shared" si="260"/>
        <v>June</v>
      </c>
      <c r="G4184" s="1" t="str">
        <f t="shared" si="261"/>
        <v>2021</v>
      </c>
      <c r="H4184" s="1" t="str">
        <f t="shared" si="262"/>
        <v>Thursday</v>
      </c>
      <c r="I4184" s="1" t="str">
        <f t="shared" si="263"/>
        <v>10</v>
      </c>
      <c r="J4184" t="s">
        <v>35</v>
      </c>
      <c r="K4184" t="s">
        <v>36</v>
      </c>
      <c r="L4184" t="s">
        <v>37</v>
      </c>
      <c r="M4184" t="s">
        <v>21</v>
      </c>
      <c r="N4184">
        <v>50</v>
      </c>
      <c r="O4184">
        <v>44</v>
      </c>
      <c r="P4184">
        <v>2200</v>
      </c>
      <c r="Q4184">
        <v>1034</v>
      </c>
      <c r="R4184">
        <v>0.47</v>
      </c>
      <c r="S4184" t="s">
        <v>82</v>
      </c>
      <c r="T4184" t="str">
        <f>IF(Table1[[#This Row],[Units Sold]]&gt; 700,"High Units","low Units")</f>
        <v>low Units</v>
      </c>
      <c r="U4184">
        <f>SUM(Table1[[#This Row],[Operating Profit]])/SUM(Table1[Operating Profit])*100</f>
        <v>3.1131907814314203E-4</v>
      </c>
      <c r="V4184">
        <f>SUM(Table1[[#This Row],[Price per Unit]]*Table1[[#This Row],[Units Sold]])</f>
        <v>2200</v>
      </c>
      <c r="W4184">
        <f>SUM(Table1[[#This Row],[Total Sales]]-Table1[[#This Row],[Operating Profit]])</f>
        <v>1166</v>
      </c>
      <c r="X4184">
        <f>SUM(Table1[[#This Row],[Total Sales]]-Table1[[#This Row],[Cost]])</f>
        <v>1034</v>
      </c>
      <c r="Y4184">
        <f>SUM(Table1[[#This Row],[profit/loss]])/SUM(Table1[profit/loss])</f>
        <v>3.1131907814314202E-6</v>
      </c>
    </row>
    <row r="4185" spans="1:25" x14ac:dyDescent="0.3">
      <c r="A4185" t="s">
        <v>13</v>
      </c>
      <c r="B4185" t="s">
        <v>82</v>
      </c>
      <c r="C4185">
        <v>1185732</v>
      </c>
      <c r="D4185" s="9">
        <v>44358</v>
      </c>
      <c r="E4185" s="8" t="str">
        <f>TEXT(Table1[[#This Row],[Invoice Date]],"dd-mm-yyyy")</f>
        <v>11-06-2021</v>
      </c>
      <c r="F4185" s="1" t="str">
        <f t="shared" si="260"/>
        <v>June</v>
      </c>
      <c r="G4185" s="1" t="str">
        <f t="shared" si="261"/>
        <v>2021</v>
      </c>
      <c r="H4185" s="1" t="str">
        <f t="shared" si="262"/>
        <v>Friday</v>
      </c>
      <c r="I4185" s="1" t="str">
        <f t="shared" si="263"/>
        <v>11</v>
      </c>
      <c r="J4185" t="s">
        <v>35</v>
      </c>
      <c r="K4185" t="s">
        <v>36</v>
      </c>
      <c r="L4185" t="s">
        <v>37</v>
      </c>
      <c r="M4185" t="s">
        <v>22</v>
      </c>
      <c r="N4185">
        <v>43</v>
      </c>
      <c r="O4185">
        <v>77</v>
      </c>
      <c r="P4185">
        <v>3311</v>
      </c>
      <c r="Q4185">
        <v>2152</v>
      </c>
      <c r="R4185">
        <v>0.65</v>
      </c>
      <c r="S4185" t="s">
        <v>82</v>
      </c>
      <c r="T4185" t="str">
        <f>IF(Table1[[#This Row],[Units Sold]]&gt; 700,"High Units","low Units")</f>
        <v>low Units</v>
      </c>
      <c r="U4185">
        <f>SUM(Table1[[#This Row],[Operating Profit]])/SUM(Table1[Operating Profit])*100</f>
        <v>6.4792906785690672E-4</v>
      </c>
      <c r="V4185">
        <f>SUM(Table1[[#This Row],[Price per Unit]]*Table1[[#This Row],[Units Sold]])</f>
        <v>3311</v>
      </c>
      <c r="W4185">
        <f>SUM(Table1[[#This Row],[Total Sales]]-Table1[[#This Row],[Operating Profit]])</f>
        <v>1159</v>
      </c>
      <c r="X4185">
        <f>SUM(Table1[[#This Row],[Total Sales]]-Table1[[#This Row],[Cost]])</f>
        <v>2152</v>
      </c>
      <c r="Y4185">
        <f>SUM(Table1[[#This Row],[profit/loss]])/SUM(Table1[profit/loss])</f>
        <v>6.4792906785690675E-6</v>
      </c>
    </row>
    <row r="4186" spans="1:25" x14ac:dyDescent="0.3">
      <c r="A4186" t="s">
        <v>13</v>
      </c>
      <c r="B4186" t="s">
        <v>82</v>
      </c>
      <c r="C4186">
        <v>1185732</v>
      </c>
      <c r="D4186" s="9">
        <v>44359</v>
      </c>
      <c r="E4186" s="8" t="str">
        <f>TEXT(Table1[[#This Row],[Invoice Date]],"dd-mm-yyyy")</f>
        <v>12-06-2021</v>
      </c>
      <c r="F4186" s="1" t="str">
        <f t="shared" si="260"/>
        <v>June</v>
      </c>
      <c r="G4186" s="1" t="str">
        <f t="shared" si="261"/>
        <v>2021</v>
      </c>
      <c r="H4186" s="1" t="str">
        <f t="shared" si="262"/>
        <v>Saturday</v>
      </c>
      <c r="I4186" s="1" t="str">
        <f t="shared" si="263"/>
        <v>12</v>
      </c>
      <c r="J4186" t="s">
        <v>35</v>
      </c>
      <c r="K4186" t="s">
        <v>36</v>
      </c>
      <c r="L4186" t="s">
        <v>37</v>
      </c>
      <c r="M4186" t="s">
        <v>16</v>
      </c>
      <c r="N4186">
        <v>47</v>
      </c>
      <c r="O4186">
        <v>144</v>
      </c>
      <c r="P4186">
        <v>6768</v>
      </c>
      <c r="Q4186">
        <v>3722</v>
      </c>
      <c r="R4186">
        <v>0.55000000000000004</v>
      </c>
      <c r="S4186" t="s">
        <v>82</v>
      </c>
      <c r="T4186" t="str">
        <f>IF(Table1[[#This Row],[Units Sold]]&gt; 700,"High Units","low Units")</f>
        <v>low Units</v>
      </c>
      <c r="U4186">
        <f>SUM(Table1[[#This Row],[Operating Profit]])/SUM(Table1[Operating Profit])*100</f>
        <v>1.1206282484030701E-3</v>
      </c>
      <c r="V4186">
        <f>SUM(Table1[[#This Row],[Price per Unit]]*Table1[[#This Row],[Units Sold]])</f>
        <v>6768</v>
      </c>
      <c r="W4186">
        <f>SUM(Table1[[#This Row],[Total Sales]]-Table1[[#This Row],[Operating Profit]])</f>
        <v>3046</v>
      </c>
      <c r="X4186">
        <f>SUM(Table1[[#This Row],[Total Sales]]-Table1[[#This Row],[Cost]])</f>
        <v>3722</v>
      </c>
      <c r="Y4186">
        <f>SUM(Table1[[#This Row],[profit/loss]])/SUM(Table1[profit/loss])</f>
        <v>1.1206282484030702E-5</v>
      </c>
    </row>
    <row r="4187" spans="1:25" x14ac:dyDescent="0.3">
      <c r="A4187" t="s">
        <v>13</v>
      </c>
      <c r="B4187" t="s">
        <v>82</v>
      </c>
      <c r="C4187">
        <v>1185732</v>
      </c>
      <c r="D4187" s="9">
        <v>44360</v>
      </c>
      <c r="E4187" s="8" t="str">
        <f>TEXT(Table1[[#This Row],[Invoice Date]],"dd-mm-yyyy")</f>
        <v>13-06-2021</v>
      </c>
      <c r="F4187" s="1" t="str">
        <f t="shared" si="260"/>
        <v>June</v>
      </c>
      <c r="G4187" s="1" t="str">
        <f t="shared" si="261"/>
        <v>2021</v>
      </c>
      <c r="H4187" s="1" t="str">
        <f t="shared" si="262"/>
        <v>Sunday</v>
      </c>
      <c r="I4187" s="1" t="str">
        <f t="shared" si="263"/>
        <v>13</v>
      </c>
      <c r="J4187" t="s">
        <v>35</v>
      </c>
      <c r="K4187" t="s">
        <v>36</v>
      </c>
      <c r="L4187" t="s">
        <v>37</v>
      </c>
      <c r="M4187" t="s">
        <v>18</v>
      </c>
      <c r="N4187">
        <v>46</v>
      </c>
      <c r="O4187">
        <v>60</v>
      </c>
      <c r="P4187">
        <v>2760</v>
      </c>
      <c r="Q4187">
        <v>1325</v>
      </c>
      <c r="R4187">
        <v>0.48</v>
      </c>
      <c r="S4187" t="s">
        <v>82</v>
      </c>
      <c r="T4187" t="str">
        <f>IF(Table1[[#This Row],[Units Sold]]&gt; 700,"High Units","low Units")</f>
        <v>low Units</v>
      </c>
      <c r="U4187">
        <f>SUM(Table1[[#This Row],[Operating Profit]])/SUM(Table1[Operating Profit])*100</f>
        <v>3.9893402179851372E-4</v>
      </c>
      <c r="V4187">
        <f>SUM(Table1[[#This Row],[Price per Unit]]*Table1[[#This Row],[Units Sold]])</f>
        <v>2760</v>
      </c>
      <c r="W4187">
        <f>SUM(Table1[[#This Row],[Total Sales]]-Table1[[#This Row],[Operating Profit]])</f>
        <v>1435</v>
      </c>
      <c r="X4187">
        <f>SUM(Table1[[#This Row],[Total Sales]]-Table1[[#This Row],[Cost]])</f>
        <v>1325</v>
      </c>
      <c r="Y4187">
        <f>SUM(Table1[[#This Row],[profit/loss]])/SUM(Table1[profit/loss])</f>
        <v>3.9893402179851372E-6</v>
      </c>
    </row>
    <row r="4188" spans="1:25" x14ac:dyDescent="0.3">
      <c r="A4188" t="s">
        <v>13</v>
      </c>
      <c r="B4188" t="s">
        <v>82</v>
      </c>
      <c r="C4188">
        <v>1185732</v>
      </c>
      <c r="D4188" s="9">
        <v>44361</v>
      </c>
      <c r="E4188" s="8" t="str">
        <f>TEXT(Table1[[#This Row],[Invoice Date]],"dd-mm-yyyy")</f>
        <v>14-06-2021</v>
      </c>
      <c r="F4188" s="1" t="str">
        <f t="shared" si="260"/>
        <v>June</v>
      </c>
      <c r="G4188" s="1" t="str">
        <f t="shared" si="261"/>
        <v>2021</v>
      </c>
      <c r="H4188" s="1" t="str">
        <f t="shared" si="262"/>
        <v>Monday</v>
      </c>
      <c r="I4188" s="1" t="str">
        <f t="shared" si="263"/>
        <v>14</v>
      </c>
      <c r="J4188" t="s">
        <v>35</v>
      </c>
      <c r="K4188" t="s">
        <v>36</v>
      </c>
      <c r="L4188" t="s">
        <v>37</v>
      </c>
      <c r="M4188" t="s">
        <v>19</v>
      </c>
      <c r="N4188">
        <v>37</v>
      </c>
      <c r="O4188">
        <v>68</v>
      </c>
      <c r="P4188">
        <v>2516</v>
      </c>
      <c r="Q4188">
        <v>1132</v>
      </c>
      <c r="R4188">
        <v>0.45</v>
      </c>
      <c r="S4188" t="s">
        <v>82</v>
      </c>
      <c r="T4188" t="str">
        <f>IF(Table1[[#This Row],[Units Sold]]&gt; 700,"High Units","low Units")</f>
        <v>low Units</v>
      </c>
      <c r="U4188">
        <f>SUM(Table1[[#This Row],[Operating Profit]])/SUM(Table1[Operating Profit])*100</f>
        <v>3.4082514164220188E-4</v>
      </c>
      <c r="V4188">
        <f>SUM(Table1[[#This Row],[Price per Unit]]*Table1[[#This Row],[Units Sold]])</f>
        <v>2516</v>
      </c>
      <c r="W4188">
        <f>SUM(Table1[[#This Row],[Total Sales]]-Table1[[#This Row],[Operating Profit]])</f>
        <v>1384</v>
      </c>
      <c r="X4188">
        <f>SUM(Table1[[#This Row],[Total Sales]]-Table1[[#This Row],[Cost]])</f>
        <v>1132</v>
      </c>
      <c r="Y4188">
        <f>SUM(Table1[[#This Row],[profit/loss]])/SUM(Table1[profit/loss])</f>
        <v>3.4082514164220189E-6</v>
      </c>
    </row>
    <row r="4189" spans="1:25" x14ac:dyDescent="0.3">
      <c r="A4189" t="s">
        <v>13</v>
      </c>
      <c r="B4189" t="s">
        <v>82</v>
      </c>
      <c r="C4189">
        <v>1185732</v>
      </c>
      <c r="D4189" s="9">
        <v>44362</v>
      </c>
      <c r="E4189" s="8" t="str">
        <f>TEXT(Table1[[#This Row],[Invoice Date]],"dd-mm-yyyy")</f>
        <v>15-06-2021</v>
      </c>
      <c r="F4189" s="1" t="str">
        <f t="shared" si="260"/>
        <v>June</v>
      </c>
      <c r="G4189" s="1" t="str">
        <f t="shared" si="261"/>
        <v>2021</v>
      </c>
      <c r="H4189" s="1" t="str">
        <f t="shared" si="262"/>
        <v>Tuesday</v>
      </c>
      <c r="I4189" s="1" t="str">
        <f t="shared" si="263"/>
        <v>15</v>
      </c>
      <c r="J4189" t="s">
        <v>35</v>
      </c>
      <c r="K4189" t="s">
        <v>36</v>
      </c>
      <c r="L4189" t="s">
        <v>37</v>
      </c>
      <c r="M4189" t="s">
        <v>20</v>
      </c>
      <c r="N4189">
        <v>41</v>
      </c>
      <c r="O4189">
        <v>19</v>
      </c>
      <c r="P4189">
        <v>779</v>
      </c>
      <c r="Q4189">
        <v>413</v>
      </c>
      <c r="R4189">
        <v>0.53</v>
      </c>
      <c r="S4189" t="s">
        <v>82</v>
      </c>
      <c r="T4189" t="str">
        <f>IF(Table1[[#This Row],[Units Sold]]&gt; 700,"High Units","low Units")</f>
        <v>low Units</v>
      </c>
      <c r="U4189">
        <f>SUM(Table1[[#This Row],[Operating Profit]])/SUM(Table1[Operating Profit])*100</f>
        <v>1.243469818888952E-4</v>
      </c>
      <c r="V4189">
        <f>SUM(Table1[[#This Row],[Price per Unit]]*Table1[[#This Row],[Units Sold]])</f>
        <v>779</v>
      </c>
      <c r="W4189">
        <f>SUM(Table1[[#This Row],[Total Sales]]-Table1[[#This Row],[Operating Profit]])</f>
        <v>366</v>
      </c>
      <c r="X4189">
        <f>SUM(Table1[[#This Row],[Total Sales]]-Table1[[#This Row],[Cost]])</f>
        <v>413</v>
      </c>
      <c r="Y4189">
        <f>SUM(Table1[[#This Row],[profit/loss]])/SUM(Table1[profit/loss])</f>
        <v>1.243469818888952E-6</v>
      </c>
    </row>
    <row r="4190" spans="1:25" x14ac:dyDescent="0.3">
      <c r="A4190" t="s">
        <v>13</v>
      </c>
      <c r="B4190" t="s">
        <v>82</v>
      </c>
      <c r="C4190">
        <v>1185732</v>
      </c>
      <c r="D4190" s="9">
        <v>44363</v>
      </c>
      <c r="E4190" s="8" t="str">
        <f>TEXT(Table1[[#This Row],[Invoice Date]],"dd-mm-yyyy")</f>
        <v>16-06-2021</v>
      </c>
      <c r="F4190" s="1" t="str">
        <f t="shared" si="260"/>
        <v>June</v>
      </c>
      <c r="G4190" s="1" t="str">
        <f t="shared" si="261"/>
        <v>2021</v>
      </c>
      <c r="H4190" s="1" t="str">
        <f t="shared" si="262"/>
        <v>Wednesday</v>
      </c>
      <c r="I4190" s="1" t="str">
        <f t="shared" si="263"/>
        <v>16</v>
      </c>
      <c r="J4190" t="s">
        <v>35</v>
      </c>
      <c r="K4190" t="s">
        <v>36</v>
      </c>
      <c r="L4190" t="s">
        <v>37</v>
      </c>
      <c r="M4190" t="s">
        <v>21</v>
      </c>
      <c r="N4190">
        <v>56</v>
      </c>
      <c r="O4190">
        <v>38</v>
      </c>
      <c r="P4190">
        <v>2128</v>
      </c>
      <c r="Q4190">
        <v>1000</v>
      </c>
      <c r="R4190">
        <v>0.47</v>
      </c>
      <c r="S4190" t="s">
        <v>82</v>
      </c>
      <c r="T4190" t="str">
        <f>IF(Table1[[#This Row],[Units Sold]]&gt; 700,"High Units","low Units")</f>
        <v>low Units</v>
      </c>
      <c r="U4190">
        <f>SUM(Table1[[#This Row],[Operating Profit]])/SUM(Table1[Operating Profit])*100</f>
        <v>3.0108228060265183E-4</v>
      </c>
      <c r="V4190">
        <f>SUM(Table1[[#This Row],[Price per Unit]]*Table1[[#This Row],[Units Sold]])</f>
        <v>2128</v>
      </c>
      <c r="W4190">
        <f>SUM(Table1[[#This Row],[Total Sales]]-Table1[[#This Row],[Operating Profit]])</f>
        <v>1128</v>
      </c>
      <c r="X4190">
        <f>SUM(Table1[[#This Row],[Total Sales]]-Table1[[#This Row],[Cost]])</f>
        <v>1000</v>
      </c>
      <c r="Y4190">
        <f>SUM(Table1[[#This Row],[profit/loss]])/SUM(Table1[profit/loss])</f>
        <v>3.0108228060265185E-6</v>
      </c>
    </row>
    <row r="4191" spans="1:25" x14ac:dyDescent="0.3">
      <c r="A4191" t="s">
        <v>13</v>
      </c>
      <c r="B4191" t="s">
        <v>82</v>
      </c>
      <c r="C4191">
        <v>1185732</v>
      </c>
      <c r="D4191" s="9">
        <v>44364</v>
      </c>
      <c r="E4191" s="8" t="str">
        <f>TEXT(Table1[[#This Row],[Invoice Date]],"dd-mm-yyyy")</f>
        <v>17-06-2021</v>
      </c>
      <c r="F4191" s="1" t="str">
        <f t="shared" si="260"/>
        <v>June</v>
      </c>
      <c r="G4191" s="1" t="str">
        <f t="shared" si="261"/>
        <v>2021</v>
      </c>
      <c r="H4191" s="1" t="str">
        <f t="shared" si="262"/>
        <v>Thursday</v>
      </c>
      <c r="I4191" s="1" t="str">
        <f t="shared" si="263"/>
        <v>17</v>
      </c>
      <c r="J4191" t="s">
        <v>35</v>
      </c>
      <c r="K4191" t="s">
        <v>36</v>
      </c>
      <c r="L4191" t="s">
        <v>37</v>
      </c>
      <c r="M4191" t="s">
        <v>22</v>
      </c>
      <c r="N4191">
        <v>45</v>
      </c>
      <c r="O4191">
        <v>63</v>
      </c>
      <c r="P4191">
        <v>2835</v>
      </c>
      <c r="Q4191">
        <v>1786</v>
      </c>
      <c r="R4191">
        <v>0.63</v>
      </c>
      <c r="S4191" t="s">
        <v>82</v>
      </c>
      <c r="T4191" t="str">
        <f>IF(Table1[[#This Row],[Units Sold]]&gt; 700,"High Units","low Units")</f>
        <v>low Units</v>
      </c>
      <c r="U4191">
        <f>SUM(Table1[[#This Row],[Operating Profit]])/SUM(Table1[Operating Profit])*100</f>
        <v>5.3773295315633616E-4</v>
      </c>
      <c r="V4191">
        <f>SUM(Table1[[#This Row],[Price per Unit]]*Table1[[#This Row],[Units Sold]])</f>
        <v>2835</v>
      </c>
      <c r="W4191">
        <f>SUM(Table1[[#This Row],[Total Sales]]-Table1[[#This Row],[Operating Profit]])</f>
        <v>1049</v>
      </c>
      <c r="X4191">
        <f>SUM(Table1[[#This Row],[Total Sales]]-Table1[[#This Row],[Cost]])</f>
        <v>1786</v>
      </c>
      <c r="Y4191">
        <f>SUM(Table1[[#This Row],[profit/loss]])/SUM(Table1[profit/loss])</f>
        <v>5.3773295315633614E-6</v>
      </c>
    </row>
    <row r="4192" spans="1:25" x14ac:dyDescent="0.3">
      <c r="A4192" t="s">
        <v>13</v>
      </c>
      <c r="B4192" t="s">
        <v>82</v>
      </c>
      <c r="C4192">
        <v>1185732</v>
      </c>
      <c r="D4192" s="9">
        <v>44365</v>
      </c>
      <c r="E4192" s="8" t="str">
        <f>TEXT(Table1[[#This Row],[Invoice Date]],"dd-mm-yyyy")</f>
        <v>18-06-2021</v>
      </c>
      <c r="F4192" s="1" t="str">
        <f t="shared" si="260"/>
        <v>June</v>
      </c>
      <c r="G4192" s="1" t="str">
        <f t="shared" si="261"/>
        <v>2021</v>
      </c>
      <c r="H4192" s="1" t="str">
        <f t="shared" si="262"/>
        <v>Friday</v>
      </c>
      <c r="I4192" s="1" t="str">
        <f t="shared" si="263"/>
        <v>18</v>
      </c>
      <c r="J4192" t="s">
        <v>35</v>
      </c>
      <c r="K4192" t="s">
        <v>36</v>
      </c>
      <c r="L4192" t="s">
        <v>37</v>
      </c>
      <c r="M4192" t="s">
        <v>16</v>
      </c>
      <c r="N4192">
        <v>48</v>
      </c>
      <c r="O4192">
        <v>122</v>
      </c>
      <c r="P4192">
        <v>5856</v>
      </c>
      <c r="Q4192">
        <v>3045</v>
      </c>
      <c r="R4192">
        <v>0.52</v>
      </c>
      <c r="S4192" t="s">
        <v>82</v>
      </c>
      <c r="T4192" t="str">
        <f>IF(Table1[[#This Row],[Units Sold]]&gt; 700,"High Units","low Units")</f>
        <v>low Units</v>
      </c>
      <c r="U4192">
        <f>SUM(Table1[[#This Row],[Operating Profit]])/SUM(Table1[Operating Profit])*100</f>
        <v>9.167955444350748E-4</v>
      </c>
      <c r="V4192">
        <f>SUM(Table1[[#This Row],[Price per Unit]]*Table1[[#This Row],[Units Sold]])</f>
        <v>5856</v>
      </c>
      <c r="W4192">
        <f>SUM(Table1[[#This Row],[Total Sales]]-Table1[[#This Row],[Operating Profit]])</f>
        <v>2811</v>
      </c>
      <c r="X4192">
        <f>SUM(Table1[[#This Row],[Total Sales]]-Table1[[#This Row],[Cost]])</f>
        <v>3045</v>
      </c>
      <c r="Y4192">
        <f>SUM(Table1[[#This Row],[profit/loss]])/SUM(Table1[profit/loss])</f>
        <v>9.1679554443507478E-6</v>
      </c>
    </row>
    <row r="4193" spans="1:25" x14ac:dyDescent="0.3">
      <c r="A4193" t="s">
        <v>13</v>
      </c>
      <c r="B4193" t="s">
        <v>82</v>
      </c>
      <c r="C4193">
        <v>1185732</v>
      </c>
      <c r="D4193" s="9">
        <v>44366</v>
      </c>
      <c r="E4193" s="8" t="str">
        <f>TEXT(Table1[[#This Row],[Invoice Date]],"dd-mm-yyyy")</f>
        <v>19-06-2021</v>
      </c>
      <c r="F4193" s="1" t="str">
        <f t="shared" si="260"/>
        <v>June</v>
      </c>
      <c r="G4193" s="1" t="str">
        <f t="shared" si="261"/>
        <v>2021</v>
      </c>
      <c r="H4193" s="1" t="str">
        <f t="shared" si="262"/>
        <v>Saturday</v>
      </c>
      <c r="I4193" s="1" t="str">
        <f t="shared" si="263"/>
        <v>19</v>
      </c>
      <c r="J4193" t="s">
        <v>35</v>
      </c>
      <c r="K4193" t="s">
        <v>36</v>
      </c>
      <c r="L4193" t="s">
        <v>37</v>
      </c>
      <c r="M4193" t="s">
        <v>18</v>
      </c>
      <c r="N4193">
        <v>48</v>
      </c>
      <c r="O4193">
        <v>44</v>
      </c>
      <c r="P4193">
        <v>2112</v>
      </c>
      <c r="Q4193">
        <v>972</v>
      </c>
      <c r="R4193">
        <v>0.46</v>
      </c>
      <c r="S4193" t="s">
        <v>82</v>
      </c>
      <c r="T4193" t="str">
        <f>IF(Table1[[#This Row],[Units Sold]]&gt; 700,"High Units","low Units")</f>
        <v>low Units</v>
      </c>
      <c r="U4193">
        <f>SUM(Table1[[#This Row],[Operating Profit]])/SUM(Table1[Operating Profit])*100</f>
        <v>2.9265197674577758E-4</v>
      </c>
      <c r="V4193">
        <f>SUM(Table1[[#This Row],[Price per Unit]]*Table1[[#This Row],[Units Sold]])</f>
        <v>2112</v>
      </c>
      <c r="W4193">
        <f>SUM(Table1[[#This Row],[Total Sales]]-Table1[[#This Row],[Operating Profit]])</f>
        <v>1140</v>
      </c>
      <c r="X4193">
        <f>SUM(Table1[[#This Row],[Total Sales]]-Table1[[#This Row],[Cost]])</f>
        <v>972</v>
      </c>
      <c r="Y4193">
        <f>SUM(Table1[[#This Row],[profit/loss]])/SUM(Table1[profit/loss])</f>
        <v>2.9265197674577757E-6</v>
      </c>
    </row>
    <row r="4194" spans="1:25" x14ac:dyDescent="0.3">
      <c r="A4194" t="s">
        <v>13</v>
      </c>
      <c r="B4194" t="s">
        <v>82</v>
      </c>
      <c r="C4194">
        <v>1185732</v>
      </c>
      <c r="D4194" s="9">
        <v>44367</v>
      </c>
      <c r="E4194" s="8" t="str">
        <f>TEXT(Table1[[#This Row],[Invoice Date]],"dd-mm-yyyy")</f>
        <v>20-06-2021</v>
      </c>
      <c r="F4194" s="1" t="str">
        <f t="shared" si="260"/>
        <v>June</v>
      </c>
      <c r="G4194" s="1" t="str">
        <f t="shared" si="261"/>
        <v>2021</v>
      </c>
      <c r="H4194" s="1" t="str">
        <f t="shared" si="262"/>
        <v>Sunday</v>
      </c>
      <c r="I4194" s="1" t="str">
        <f t="shared" si="263"/>
        <v>20</v>
      </c>
      <c r="J4194" t="s">
        <v>35</v>
      </c>
      <c r="K4194" t="s">
        <v>36</v>
      </c>
      <c r="L4194" t="s">
        <v>37</v>
      </c>
      <c r="M4194" t="s">
        <v>19</v>
      </c>
      <c r="N4194">
        <v>36</v>
      </c>
      <c r="O4194">
        <v>42</v>
      </c>
      <c r="P4194">
        <v>1512</v>
      </c>
      <c r="Q4194">
        <v>726</v>
      </c>
      <c r="R4194">
        <v>0.48</v>
      </c>
      <c r="S4194" t="s">
        <v>82</v>
      </c>
      <c r="T4194" t="str">
        <f>IF(Table1[[#This Row],[Units Sold]]&gt; 700,"High Units","low Units")</f>
        <v>low Units</v>
      </c>
      <c r="U4194">
        <f>SUM(Table1[[#This Row],[Operating Profit]])/SUM(Table1[Operating Profit])*100</f>
        <v>2.1858573571752524E-4</v>
      </c>
      <c r="V4194">
        <f>SUM(Table1[[#This Row],[Price per Unit]]*Table1[[#This Row],[Units Sold]])</f>
        <v>1512</v>
      </c>
      <c r="W4194">
        <f>SUM(Table1[[#This Row],[Total Sales]]-Table1[[#This Row],[Operating Profit]])</f>
        <v>786</v>
      </c>
      <c r="X4194">
        <f>SUM(Table1[[#This Row],[Total Sales]]-Table1[[#This Row],[Cost]])</f>
        <v>726</v>
      </c>
      <c r="Y4194">
        <f>SUM(Table1[[#This Row],[profit/loss]])/SUM(Table1[profit/loss])</f>
        <v>2.1858573571752523E-6</v>
      </c>
    </row>
    <row r="4195" spans="1:25" x14ac:dyDescent="0.3">
      <c r="A4195" t="s">
        <v>13</v>
      </c>
      <c r="B4195" t="s">
        <v>82</v>
      </c>
      <c r="C4195">
        <v>1185732</v>
      </c>
      <c r="D4195" s="9">
        <v>44368</v>
      </c>
      <c r="E4195" s="8" t="str">
        <f>TEXT(Table1[[#This Row],[Invoice Date]],"dd-mm-yyyy")</f>
        <v>21-06-2021</v>
      </c>
      <c r="F4195" s="1" t="str">
        <f t="shared" si="260"/>
        <v>June</v>
      </c>
      <c r="G4195" s="1" t="str">
        <f t="shared" si="261"/>
        <v>2021</v>
      </c>
      <c r="H4195" s="1" t="str">
        <f t="shared" si="262"/>
        <v>Monday</v>
      </c>
      <c r="I4195" s="1" t="str">
        <f t="shared" si="263"/>
        <v>21</v>
      </c>
      <c r="J4195" t="s">
        <v>35</v>
      </c>
      <c r="K4195" t="s">
        <v>36</v>
      </c>
      <c r="L4195" t="s">
        <v>37</v>
      </c>
      <c r="M4195" t="s">
        <v>20</v>
      </c>
      <c r="N4195">
        <v>44</v>
      </c>
      <c r="O4195">
        <v>20</v>
      </c>
      <c r="P4195">
        <v>880</v>
      </c>
      <c r="Q4195">
        <v>440</v>
      </c>
      <c r="R4195">
        <v>0.5</v>
      </c>
      <c r="S4195" t="s">
        <v>82</v>
      </c>
      <c r="T4195" t="str">
        <f>IF(Table1[[#This Row],[Units Sold]]&gt; 700,"High Units","low Units")</f>
        <v>low Units</v>
      </c>
      <c r="U4195">
        <f>SUM(Table1[[#This Row],[Operating Profit]])/SUM(Table1[Operating Profit])*100</f>
        <v>1.324762034651668E-4</v>
      </c>
      <c r="V4195">
        <f>SUM(Table1[[#This Row],[Price per Unit]]*Table1[[#This Row],[Units Sold]])</f>
        <v>880</v>
      </c>
      <c r="W4195">
        <f>SUM(Table1[[#This Row],[Total Sales]]-Table1[[#This Row],[Operating Profit]])</f>
        <v>440</v>
      </c>
      <c r="X4195">
        <f>SUM(Table1[[#This Row],[Total Sales]]-Table1[[#This Row],[Cost]])</f>
        <v>440</v>
      </c>
      <c r="Y4195">
        <f>SUM(Table1[[#This Row],[profit/loss]])/SUM(Table1[profit/loss])</f>
        <v>1.3247620346516681E-6</v>
      </c>
    </row>
    <row r="4196" spans="1:25" x14ac:dyDescent="0.3">
      <c r="A4196" t="s">
        <v>13</v>
      </c>
      <c r="B4196" t="s">
        <v>82</v>
      </c>
      <c r="C4196">
        <v>1185732</v>
      </c>
      <c r="D4196" s="9">
        <v>44369</v>
      </c>
      <c r="E4196" s="8" t="str">
        <f>TEXT(Table1[[#This Row],[Invoice Date]],"dd-mm-yyyy")</f>
        <v>22-06-2021</v>
      </c>
      <c r="F4196" s="1" t="str">
        <f t="shared" si="260"/>
        <v>June</v>
      </c>
      <c r="G4196" s="1" t="str">
        <f t="shared" si="261"/>
        <v>2021</v>
      </c>
      <c r="H4196" s="1" t="str">
        <f t="shared" si="262"/>
        <v>Tuesday</v>
      </c>
      <c r="I4196" s="1" t="str">
        <f t="shared" si="263"/>
        <v>22</v>
      </c>
      <c r="J4196" t="s">
        <v>35</v>
      </c>
      <c r="K4196" t="s">
        <v>36</v>
      </c>
      <c r="L4196" t="s">
        <v>37</v>
      </c>
      <c r="M4196" t="s">
        <v>21</v>
      </c>
      <c r="N4196">
        <v>54</v>
      </c>
      <c r="O4196">
        <v>28</v>
      </c>
      <c r="P4196">
        <v>1512</v>
      </c>
      <c r="Q4196">
        <v>711</v>
      </c>
      <c r="R4196">
        <v>0.47</v>
      </c>
      <c r="S4196" t="s">
        <v>82</v>
      </c>
      <c r="T4196" t="str">
        <f>IF(Table1[[#This Row],[Units Sold]]&gt; 700,"High Units","low Units")</f>
        <v>low Units</v>
      </c>
      <c r="U4196">
        <f>SUM(Table1[[#This Row],[Operating Profit]])/SUM(Table1[Operating Profit])*100</f>
        <v>2.1406950150848543E-4</v>
      </c>
      <c r="V4196">
        <f>SUM(Table1[[#This Row],[Price per Unit]]*Table1[[#This Row],[Units Sold]])</f>
        <v>1512</v>
      </c>
      <c r="W4196">
        <f>SUM(Table1[[#This Row],[Total Sales]]-Table1[[#This Row],[Operating Profit]])</f>
        <v>801</v>
      </c>
      <c r="X4196">
        <f>SUM(Table1[[#This Row],[Total Sales]]-Table1[[#This Row],[Cost]])</f>
        <v>711</v>
      </c>
      <c r="Y4196">
        <f>SUM(Table1[[#This Row],[profit/loss]])/SUM(Table1[profit/loss])</f>
        <v>2.1406950150848544E-6</v>
      </c>
    </row>
    <row r="4197" spans="1:25" x14ac:dyDescent="0.3">
      <c r="A4197" t="s">
        <v>13</v>
      </c>
      <c r="B4197" t="s">
        <v>82</v>
      </c>
      <c r="C4197">
        <v>1185732</v>
      </c>
      <c r="D4197" s="9">
        <v>44370</v>
      </c>
      <c r="E4197" s="8" t="str">
        <f>TEXT(Table1[[#This Row],[Invoice Date]],"dd-mm-yyyy")</f>
        <v>23-06-2021</v>
      </c>
      <c r="F4197" s="1" t="str">
        <f t="shared" si="260"/>
        <v>June</v>
      </c>
      <c r="G4197" s="1" t="str">
        <f t="shared" si="261"/>
        <v>2021</v>
      </c>
      <c r="H4197" s="1" t="str">
        <f t="shared" si="262"/>
        <v>Wednesday</v>
      </c>
      <c r="I4197" s="1" t="str">
        <f t="shared" si="263"/>
        <v>23</v>
      </c>
      <c r="J4197" t="s">
        <v>35</v>
      </c>
      <c r="K4197" t="s">
        <v>36</v>
      </c>
      <c r="L4197" t="s">
        <v>37</v>
      </c>
      <c r="M4197" t="s">
        <v>22</v>
      </c>
      <c r="N4197">
        <v>49</v>
      </c>
      <c r="O4197">
        <v>65</v>
      </c>
      <c r="P4197">
        <v>3185</v>
      </c>
      <c r="Q4197">
        <v>1911</v>
      </c>
      <c r="R4197">
        <v>0.6</v>
      </c>
      <c r="S4197" t="s">
        <v>82</v>
      </c>
      <c r="T4197" t="str">
        <f>IF(Table1[[#This Row],[Units Sold]]&gt; 700,"High Units","low Units")</f>
        <v>low Units</v>
      </c>
      <c r="U4197">
        <f>SUM(Table1[[#This Row],[Operating Profit]])/SUM(Table1[Operating Profit])*100</f>
        <v>5.7536823823166761E-4</v>
      </c>
      <c r="V4197">
        <f>SUM(Table1[[#This Row],[Price per Unit]]*Table1[[#This Row],[Units Sold]])</f>
        <v>3185</v>
      </c>
      <c r="W4197">
        <f>SUM(Table1[[#This Row],[Total Sales]]-Table1[[#This Row],[Operating Profit]])</f>
        <v>1274</v>
      </c>
      <c r="X4197">
        <f>SUM(Table1[[#This Row],[Total Sales]]-Table1[[#This Row],[Cost]])</f>
        <v>1911</v>
      </c>
      <c r="Y4197">
        <f>SUM(Table1[[#This Row],[profit/loss]])/SUM(Table1[profit/loss])</f>
        <v>5.7536823823166763E-6</v>
      </c>
    </row>
    <row r="4198" spans="1:25" x14ac:dyDescent="0.3">
      <c r="A4198" t="s">
        <v>13</v>
      </c>
      <c r="B4198" t="s">
        <v>82</v>
      </c>
      <c r="C4198">
        <v>1185732</v>
      </c>
      <c r="D4198" s="9">
        <v>44371</v>
      </c>
      <c r="E4198" s="8" t="str">
        <f>TEXT(Table1[[#This Row],[Invoice Date]],"dd-mm-yyyy")</f>
        <v>24-06-2021</v>
      </c>
      <c r="F4198" s="1" t="str">
        <f t="shared" si="260"/>
        <v>June</v>
      </c>
      <c r="G4198" s="1" t="str">
        <f t="shared" si="261"/>
        <v>2021</v>
      </c>
      <c r="H4198" s="1" t="str">
        <f t="shared" si="262"/>
        <v>Thursday</v>
      </c>
      <c r="I4198" s="1" t="str">
        <f t="shared" si="263"/>
        <v>24</v>
      </c>
      <c r="J4198" t="s">
        <v>35</v>
      </c>
      <c r="K4198" t="s">
        <v>36</v>
      </c>
      <c r="L4198" t="s">
        <v>37</v>
      </c>
      <c r="M4198" t="s">
        <v>16</v>
      </c>
      <c r="N4198">
        <v>58</v>
      </c>
      <c r="O4198">
        <v>134</v>
      </c>
      <c r="P4198">
        <v>7772</v>
      </c>
      <c r="Q4198">
        <v>4197</v>
      </c>
      <c r="R4198">
        <v>0.54</v>
      </c>
      <c r="S4198" t="s">
        <v>82</v>
      </c>
      <c r="T4198" t="str">
        <f>IF(Table1[[#This Row],[Units Sold]]&gt; 700,"High Units","low Units")</f>
        <v>low Units</v>
      </c>
      <c r="U4198">
        <f>SUM(Table1[[#This Row],[Operating Profit]])/SUM(Table1[Operating Profit])*100</f>
        <v>1.2636423316893298E-3</v>
      </c>
      <c r="V4198">
        <f>SUM(Table1[[#This Row],[Price per Unit]]*Table1[[#This Row],[Units Sold]])</f>
        <v>7772</v>
      </c>
      <c r="W4198">
        <f>SUM(Table1[[#This Row],[Total Sales]]-Table1[[#This Row],[Operating Profit]])</f>
        <v>3575</v>
      </c>
      <c r="X4198">
        <f>SUM(Table1[[#This Row],[Total Sales]]-Table1[[#This Row],[Cost]])</f>
        <v>4197</v>
      </c>
      <c r="Y4198">
        <f>SUM(Table1[[#This Row],[profit/loss]])/SUM(Table1[profit/loss])</f>
        <v>1.2636423316893297E-5</v>
      </c>
    </row>
    <row r="4199" spans="1:25" x14ac:dyDescent="0.3">
      <c r="A4199" t="s">
        <v>13</v>
      </c>
      <c r="B4199" t="s">
        <v>82</v>
      </c>
      <c r="C4199">
        <v>1185732</v>
      </c>
      <c r="D4199" s="9">
        <v>44372</v>
      </c>
      <c r="E4199" s="8" t="str">
        <f>TEXT(Table1[[#This Row],[Invoice Date]],"dd-mm-yyyy")</f>
        <v>25-06-2021</v>
      </c>
      <c r="F4199" s="1" t="str">
        <f t="shared" si="260"/>
        <v>June</v>
      </c>
      <c r="G4199" s="1" t="str">
        <f t="shared" si="261"/>
        <v>2021</v>
      </c>
      <c r="H4199" s="1" t="str">
        <f t="shared" si="262"/>
        <v>Friday</v>
      </c>
      <c r="I4199" s="1" t="str">
        <f t="shared" si="263"/>
        <v>25</v>
      </c>
      <c r="J4199" t="s">
        <v>35</v>
      </c>
      <c r="K4199" t="s">
        <v>36</v>
      </c>
      <c r="L4199" t="s">
        <v>37</v>
      </c>
      <c r="M4199" t="s">
        <v>18</v>
      </c>
      <c r="N4199">
        <v>53</v>
      </c>
      <c r="O4199">
        <v>54</v>
      </c>
      <c r="P4199">
        <v>2862</v>
      </c>
      <c r="Q4199">
        <v>1288</v>
      </c>
      <c r="R4199">
        <v>0.45</v>
      </c>
      <c r="S4199" t="s">
        <v>82</v>
      </c>
      <c r="T4199" t="str">
        <f>IF(Table1[[#This Row],[Units Sold]]&gt; 700,"High Units","low Units")</f>
        <v>low Units</v>
      </c>
      <c r="U4199">
        <f>SUM(Table1[[#This Row],[Operating Profit]])/SUM(Table1[Operating Profit])*100</f>
        <v>3.8779397741621556E-4</v>
      </c>
      <c r="V4199">
        <f>SUM(Table1[[#This Row],[Price per Unit]]*Table1[[#This Row],[Units Sold]])</f>
        <v>2862</v>
      </c>
      <c r="W4199">
        <f>SUM(Table1[[#This Row],[Total Sales]]-Table1[[#This Row],[Operating Profit]])</f>
        <v>1574</v>
      </c>
      <c r="X4199">
        <f>SUM(Table1[[#This Row],[Total Sales]]-Table1[[#This Row],[Cost]])</f>
        <v>1288</v>
      </c>
      <c r="Y4199">
        <f>SUM(Table1[[#This Row],[profit/loss]])/SUM(Table1[profit/loss])</f>
        <v>3.8779397741621554E-6</v>
      </c>
    </row>
    <row r="4200" spans="1:25" x14ac:dyDescent="0.3">
      <c r="A4200" t="s">
        <v>13</v>
      </c>
      <c r="B4200" t="s">
        <v>82</v>
      </c>
      <c r="C4200">
        <v>1185732</v>
      </c>
      <c r="D4200" s="9">
        <v>44373</v>
      </c>
      <c r="E4200" s="8" t="str">
        <f>TEXT(Table1[[#This Row],[Invoice Date]],"dd-mm-yyyy")</f>
        <v>26-06-2021</v>
      </c>
      <c r="F4200" s="1" t="str">
        <f t="shared" si="260"/>
        <v>June</v>
      </c>
      <c r="G4200" s="1" t="str">
        <f t="shared" si="261"/>
        <v>2021</v>
      </c>
      <c r="H4200" s="1" t="str">
        <f t="shared" si="262"/>
        <v>Saturday</v>
      </c>
      <c r="I4200" s="1" t="str">
        <f t="shared" si="263"/>
        <v>26</v>
      </c>
      <c r="J4200" t="s">
        <v>35</v>
      </c>
      <c r="K4200" t="s">
        <v>36</v>
      </c>
      <c r="L4200" t="s">
        <v>37</v>
      </c>
      <c r="M4200" t="s">
        <v>19</v>
      </c>
      <c r="N4200">
        <v>49</v>
      </c>
      <c r="O4200">
        <v>44</v>
      </c>
      <c r="P4200">
        <v>2156</v>
      </c>
      <c r="Q4200">
        <v>992</v>
      </c>
      <c r="R4200">
        <v>0.46</v>
      </c>
      <c r="S4200" t="s">
        <v>82</v>
      </c>
      <c r="T4200" t="str">
        <f>IF(Table1[[#This Row],[Units Sold]]&gt; 700,"High Units","low Units")</f>
        <v>low Units</v>
      </c>
      <c r="U4200">
        <f>SUM(Table1[[#This Row],[Operating Profit]])/SUM(Table1[Operating Profit])*100</f>
        <v>2.9867362235783064E-4</v>
      </c>
      <c r="V4200">
        <f>SUM(Table1[[#This Row],[Price per Unit]]*Table1[[#This Row],[Units Sold]])</f>
        <v>2156</v>
      </c>
      <c r="W4200">
        <f>SUM(Table1[[#This Row],[Total Sales]]-Table1[[#This Row],[Operating Profit]])</f>
        <v>1164</v>
      </c>
      <c r="X4200">
        <f>SUM(Table1[[#This Row],[Total Sales]]-Table1[[#This Row],[Cost]])</f>
        <v>992</v>
      </c>
      <c r="Y4200">
        <f>SUM(Table1[[#This Row],[profit/loss]])/SUM(Table1[profit/loss])</f>
        <v>2.9867362235783062E-6</v>
      </c>
    </row>
    <row r="4201" spans="1:25" x14ac:dyDescent="0.3">
      <c r="A4201" t="s">
        <v>13</v>
      </c>
      <c r="B4201" t="s">
        <v>82</v>
      </c>
      <c r="C4201">
        <v>1185732</v>
      </c>
      <c r="D4201" s="9">
        <v>44374</v>
      </c>
      <c r="E4201" s="8" t="str">
        <f>TEXT(Table1[[#This Row],[Invoice Date]],"dd-mm-yyyy")</f>
        <v>27-06-2021</v>
      </c>
      <c r="F4201" s="1" t="str">
        <f t="shared" si="260"/>
        <v>June</v>
      </c>
      <c r="G4201" s="1" t="str">
        <f t="shared" si="261"/>
        <v>2021</v>
      </c>
      <c r="H4201" s="1" t="str">
        <f t="shared" si="262"/>
        <v>Sunday</v>
      </c>
      <c r="I4201" s="1" t="str">
        <f t="shared" si="263"/>
        <v>27</v>
      </c>
      <c r="J4201" t="s">
        <v>35</v>
      </c>
      <c r="K4201" t="s">
        <v>36</v>
      </c>
      <c r="L4201" t="s">
        <v>37</v>
      </c>
      <c r="M4201" t="s">
        <v>20</v>
      </c>
      <c r="N4201">
        <v>48</v>
      </c>
      <c r="O4201">
        <v>28</v>
      </c>
      <c r="P4201">
        <v>1344</v>
      </c>
      <c r="Q4201">
        <v>712</v>
      </c>
      <c r="R4201">
        <v>0.53</v>
      </c>
      <c r="S4201" t="s">
        <v>82</v>
      </c>
      <c r="T4201" t="str">
        <f>IF(Table1[[#This Row],[Units Sold]]&gt; 700,"High Units","low Units")</f>
        <v>low Units</v>
      </c>
      <c r="U4201">
        <f>SUM(Table1[[#This Row],[Operating Profit]])/SUM(Table1[Operating Profit])*100</f>
        <v>2.1437058378908811E-4</v>
      </c>
      <c r="V4201">
        <f>SUM(Table1[[#This Row],[Price per Unit]]*Table1[[#This Row],[Units Sold]])</f>
        <v>1344</v>
      </c>
      <c r="W4201">
        <f>SUM(Table1[[#This Row],[Total Sales]]-Table1[[#This Row],[Operating Profit]])</f>
        <v>632</v>
      </c>
      <c r="X4201">
        <f>SUM(Table1[[#This Row],[Total Sales]]-Table1[[#This Row],[Cost]])</f>
        <v>712</v>
      </c>
      <c r="Y4201">
        <f>SUM(Table1[[#This Row],[profit/loss]])/SUM(Table1[profit/loss])</f>
        <v>2.1437058378908811E-6</v>
      </c>
    </row>
    <row r="4202" spans="1:25" x14ac:dyDescent="0.3">
      <c r="A4202" t="s">
        <v>13</v>
      </c>
      <c r="B4202" t="s">
        <v>82</v>
      </c>
      <c r="C4202">
        <v>1185732</v>
      </c>
      <c r="D4202" s="9">
        <v>44375</v>
      </c>
      <c r="E4202" s="8" t="str">
        <f>TEXT(Table1[[#This Row],[Invoice Date]],"dd-mm-yyyy")</f>
        <v>28-06-2021</v>
      </c>
      <c r="F4202" s="1" t="str">
        <f t="shared" si="260"/>
        <v>June</v>
      </c>
      <c r="G4202" s="1" t="str">
        <f t="shared" si="261"/>
        <v>2021</v>
      </c>
      <c r="H4202" s="1" t="str">
        <f t="shared" si="262"/>
        <v>Monday</v>
      </c>
      <c r="I4202" s="1" t="str">
        <f t="shared" si="263"/>
        <v>28</v>
      </c>
      <c r="J4202" t="s">
        <v>35</v>
      </c>
      <c r="K4202" t="s">
        <v>36</v>
      </c>
      <c r="L4202" t="s">
        <v>37</v>
      </c>
      <c r="M4202" t="s">
        <v>21</v>
      </c>
      <c r="N4202">
        <v>59</v>
      </c>
      <c r="O4202">
        <v>35</v>
      </c>
      <c r="P4202">
        <v>2065</v>
      </c>
      <c r="Q4202">
        <v>950</v>
      </c>
      <c r="R4202">
        <v>0.46</v>
      </c>
      <c r="S4202" t="s">
        <v>82</v>
      </c>
      <c r="T4202" t="str">
        <f>IF(Table1[[#This Row],[Units Sold]]&gt; 700,"High Units","low Units")</f>
        <v>low Units</v>
      </c>
      <c r="U4202">
        <f>SUM(Table1[[#This Row],[Operating Profit]])/SUM(Table1[Operating Profit])*100</f>
        <v>2.8602816657251925E-4</v>
      </c>
      <c r="V4202">
        <f>SUM(Table1[[#This Row],[Price per Unit]]*Table1[[#This Row],[Units Sold]])</f>
        <v>2065</v>
      </c>
      <c r="W4202">
        <f>SUM(Table1[[#This Row],[Total Sales]]-Table1[[#This Row],[Operating Profit]])</f>
        <v>1115</v>
      </c>
      <c r="X4202">
        <f>SUM(Table1[[#This Row],[Total Sales]]-Table1[[#This Row],[Cost]])</f>
        <v>950</v>
      </c>
      <c r="Y4202">
        <f>SUM(Table1[[#This Row],[profit/loss]])/SUM(Table1[profit/loss])</f>
        <v>2.8602816657251926E-6</v>
      </c>
    </row>
    <row r="4203" spans="1:25" x14ac:dyDescent="0.3">
      <c r="A4203" t="s">
        <v>13</v>
      </c>
      <c r="B4203" t="s">
        <v>82</v>
      </c>
      <c r="C4203">
        <v>1185732</v>
      </c>
      <c r="D4203" s="9">
        <v>44376</v>
      </c>
      <c r="E4203" s="8" t="str">
        <f>TEXT(Table1[[#This Row],[Invoice Date]],"dd-mm-yyyy")</f>
        <v>29-06-2021</v>
      </c>
      <c r="F4203" s="1" t="str">
        <f t="shared" si="260"/>
        <v>June</v>
      </c>
      <c r="G4203" s="1" t="str">
        <f t="shared" si="261"/>
        <v>2021</v>
      </c>
      <c r="H4203" s="1" t="str">
        <f t="shared" si="262"/>
        <v>Tuesday</v>
      </c>
      <c r="I4203" s="1" t="str">
        <f t="shared" si="263"/>
        <v>29</v>
      </c>
      <c r="J4203" t="s">
        <v>35</v>
      </c>
      <c r="K4203" t="s">
        <v>36</v>
      </c>
      <c r="L4203" t="s">
        <v>37</v>
      </c>
      <c r="M4203" t="s">
        <v>22</v>
      </c>
      <c r="N4203">
        <v>64</v>
      </c>
      <c r="O4203">
        <v>63</v>
      </c>
      <c r="P4203">
        <v>4032</v>
      </c>
      <c r="Q4203">
        <v>2419</v>
      </c>
      <c r="R4203">
        <v>0.6</v>
      </c>
      <c r="S4203" t="s">
        <v>82</v>
      </c>
      <c r="T4203" t="str">
        <f>IF(Table1[[#This Row],[Units Sold]]&gt; 700,"High Units","low Units")</f>
        <v>low Units</v>
      </c>
      <c r="U4203">
        <f>SUM(Table1[[#This Row],[Operating Profit]])/SUM(Table1[Operating Profit])*100</f>
        <v>7.2831803677781478E-4</v>
      </c>
      <c r="V4203">
        <f>SUM(Table1[[#This Row],[Price per Unit]]*Table1[[#This Row],[Units Sold]])</f>
        <v>4032</v>
      </c>
      <c r="W4203">
        <f>SUM(Table1[[#This Row],[Total Sales]]-Table1[[#This Row],[Operating Profit]])</f>
        <v>1613</v>
      </c>
      <c r="X4203">
        <f>SUM(Table1[[#This Row],[Total Sales]]-Table1[[#This Row],[Cost]])</f>
        <v>2419</v>
      </c>
      <c r="Y4203">
        <f>SUM(Table1[[#This Row],[profit/loss]])/SUM(Table1[profit/loss])</f>
        <v>7.2831803677781476E-6</v>
      </c>
    </row>
    <row r="4204" spans="1:25" x14ac:dyDescent="0.3">
      <c r="A4204" t="s">
        <v>13</v>
      </c>
      <c r="B4204" t="s">
        <v>82</v>
      </c>
      <c r="C4204">
        <v>1185732</v>
      </c>
      <c r="D4204" s="9">
        <v>44377</v>
      </c>
      <c r="E4204" s="8" t="str">
        <f>TEXT(Table1[[#This Row],[Invoice Date]],"dd-mm-yyyy")</f>
        <v>30-06-2021</v>
      </c>
      <c r="F4204" s="1" t="str">
        <f t="shared" si="260"/>
        <v>June</v>
      </c>
      <c r="G4204" s="1" t="str">
        <f t="shared" si="261"/>
        <v>2021</v>
      </c>
      <c r="H4204" s="1" t="str">
        <f t="shared" si="262"/>
        <v>Wednesday</v>
      </c>
      <c r="I4204" s="1" t="str">
        <f t="shared" si="263"/>
        <v>30</v>
      </c>
      <c r="J4204" t="s">
        <v>35</v>
      </c>
      <c r="K4204" t="s">
        <v>36</v>
      </c>
      <c r="L4204" t="s">
        <v>37</v>
      </c>
      <c r="M4204" t="s">
        <v>16</v>
      </c>
      <c r="N4204">
        <v>46</v>
      </c>
      <c r="O4204">
        <v>135</v>
      </c>
      <c r="P4204">
        <v>6210</v>
      </c>
      <c r="Q4204">
        <v>3416</v>
      </c>
      <c r="R4204">
        <v>0.55000000000000004</v>
      </c>
      <c r="S4204" t="s">
        <v>82</v>
      </c>
      <c r="T4204" t="str">
        <f>IF(Table1[[#This Row],[Units Sold]]&gt; 700,"High Units","low Units")</f>
        <v>low Units</v>
      </c>
      <c r="U4204">
        <f>SUM(Table1[[#This Row],[Operating Profit]])/SUM(Table1[Operating Profit])*100</f>
        <v>1.0284970705386586E-3</v>
      </c>
      <c r="V4204">
        <f>SUM(Table1[[#This Row],[Price per Unit]]*Table1[[#This Row],[Units Sold]])</f>
        <v>6210</v>
      </c>
      <c r="W4204">
        <f>SUM(Table1[[#This Row],[Total Sales]]-Table1[[#This Row],[Operating Profit]])</f>
        <v>2794</v>
      </c>
      <c r="X4204">
        <f>SUM(Table1[[#This Row],[Total Sales]]-Table1[[#This Row],[Cost]])</f>
        <v>3416</v>
      </c>
      <c r="Y4204">
        <f>SUM(Table1[[#This Row],[profit/loss]])/SUM(Table1[profit/loss])</f>
        <v>1.0284970705386587E-5</v>
      </c>
    </row>
    <row r="4205" spans="1:25" x14ac:dyDescent="0.3">
      <c r="A4205" t="s">
        <v>13</v>
      </c>
      <c r="B4205" t="s">
        <v>82</v>
      </c>
      <c r="C4205">
        <v>1185732</v>
      </c>
      <c r="D4205" s="9">
        <v>44378</v>
      </c>
      <c r="E4205" s="8" t="str">
        <f>TEXT(Table1[[#This Row],[Invoice Date]],"dd-mm-yyyy")</f>
        <v>01-07-2021</v>
      </c>
      <c r="F4205" s="1" t="str">
        <f t="shared" si="260"/>
        <v>July</v>
      </c>
      <c r="G4205" s="1" t="str">
        <f t="shared" si="261"/>
        <v>2021</v>
      </c>
      <c r="H4205" s="1" t="str">
        <f t="shared" si="262"/>
        <v>Thursday</v>
      </c>
      <c r="I4205" s="1" t="str">
        <f t="shared" si="263"/>
        <v>01</v>
      </c>
      <c r="J4205" t="s">
        <v>35</v>
      </c>
      <c r="K4205" t="s">
        <v>36</v>
      </c>
      <c r="L4205" t="s">
        <v>37</v>
      </c>
      <c r="M4205" t="s">
        <v>18</v>
      </c>
      <c r="N4205">
        <v>43</v>
      </c>
      <c r="O4205">
        <v>63</v>
      </c>
      <c r="P4205">
        <v>2709</v>
      </c>
      <c r="Q4205">
        <v>1219</v>
      </c>
      <c r="R4205">
        <v>0.45</v>
      </c>
      <c r="S4205" t="s">
        <v>82</v>
      </c>
      <c r="T4205" t="str">
        <f>IF(Table1[[#This Row],[Units Sold]]&gt; 700,"High Units","low Units")</f>
        <v>low Units</v>
      </c>
      <c r="U4205">
        <f>SUM(Table1[[#This Row],[Operating Profit]])/SUM(Table1[Operating Profit])*100</f>
        <v>3.6701930005463257E-4</v>
      </c>
      <c r="V4205">
        <f>SUM(Table1[[#This Row],[Price per Unit]]*Table1[[#This Row],[Units Sold]])</f>
        <v>2709</v>
      </c>
      <c r="W4205">
        <f>SUM(Table1[[#This Row],[Total Sales]]-Table1[[#This Row],[Operating Profit]])</f>
        <v>1490</v>
      </c>
      <c r="X4205">
        <f>SUM(Table1[[#This Row],[Total Sales]]-Table1[[#This Row],[Cost]])</f>
        <v>1219</v>
      </c>
      <c r="Y4205">
        <f>SUM(Table1[[#This Row],[profit/loss]])/SUM(Table1[profit/loss])</f>
        <v>3.6701930005463257E-6</v>
      </c>
    </row>
    <row r="4206" spans="1:25" x14ac:dyDescent="0.3">
      <c r="A4206" t="s">
        <v>13</v>
      </c>
      <c r="B4206" t="s">
        <v>82</v>
      </c>
      <c r="C4206">
        <v>1185732</v>
      </c>
      <c r="D4206" s="9">
        <v>44379</v>
      </c>
      <c r="E4206" s="8" t="str">
        <f>TEXT(Table1[[#This Row],[Invoice Date]],"dd-mm-yyyy")</f>
        <v>02-07-2021</v>
      </c>
      <c r="F4206" s="1" t="str">
        <f t="shared" si="260"/>
        <v>July</v>
      </c>
      <c r="G4206" s="1" t="str">
        <f t="shared" si="261"/>
        <v>2021</v>
      </c>
      <c r="H4206" s="1" t="str">
        <f t="shared" si="262"/>
        <v>Friday</v>
      </c>
      <c r="I4206" s="1" t="str">
        <f t="shared" si="263"/>
        <v>02</v>
      </c>
      <c r="J4206" t="s">
        <v>35</v>
      </c>
      <c r="K4206" t="s">
        <v>36</v>
      </c>
      <c r="L4206" t="s">
        <v>37</v>
      </c>
      <c r="M4206" t="s">
        <v>19</v>
      </c>
      <c r="N4206">
        <v>39</v>
      </c>
      <c r="O4206">
        <v>54</v>
      </c>
      <c r="P4206">
        <v>2106</v>
      </c>
      <c r="Q4206">
        <v>948</v>
      </c>
      <c r="R4206">
        <v>0.45</v>
      </c>
      <c r="S4206" t="s">
        <v>82</v>
      </c>
      <c r="T4206" t="str">
        <f>IF(Table1[[#This Row],[Units Sold]]&gt; 700,"High Units","low Units")</f>
        <v>low Units</v>
      </c>
      <c r="U4206">
        <f>SUM(Table1[[#This Row],[Operating Profit]])/SUM(Table1[Operating Profit])*100</f>
        <v>2.8542600201131394E-4</v>
      </c>
      <c r="V4206">
        <f>SUM(Table1[[#This Row],[Price per Unit]]*Table1[[#This Row],[Units Sold]])</f>
        <v>2106</v>
      </c>
      <c r="W4206">
        <f>SUM(Table1[[#This Row],[Total Sales]]-Table1[[#This Row],[Operating Profit]])</f>
        <v>1158</v>
      </c>
      <c r="X4206">
        <f>SUM(Table1[[#This Row],[Total Sales]]-Table1[[#This Row],[Cost]])</f>
        <v>948</v>
      </c>
      <c r="Y4206">
        <f>SUM(Table1[[#This Row],[profit/loss]])/SUM(Table1[profit/loss])</f>
        <v>2.8542600201131392E-6</v>
      </c>
    </row>
    <row r="4207" spans="1:25" x14ac:dyDescent="0.3">
      <c r="A4207" t="s">
        <v>13</v>
      </c>
      <c r="B4207" t="s">
        <v>82</v>
      </c>
      <c r="C4207">
        <v>1185732</v>
      </c>
      <c r="D4207" s="9">
        <v>44380</v>
      </c>
      <c r="E4207" s="8" t="str">
        <f>TEXT(Table1[[#This Row],[Invoice Date]],"dd-mm-yyyy")</f>
        <v>03-07-2021</v>
      </c>
      <c r="F4207" s="1" t="str">
        <f t="shared" si="260"/>
        <v>July</v>
      </c>
      <c r="G4207" s="1" t="str">
        <f t="shared" si="261"/>
        <v>2021</v>
      </c>
      <c r="H4207" s="1" t="str">
        <f t="shared" si="262"/>
        <v>Saturday</v>
      </c>
      <c r="I4207" s="1" t="str">
        <f t="shared" si="263"/>
        <v>03</v>
      </c>
      <c r="J4207" t="s">
        <v>35</v>
      </c>
      <c r="K4207" t="s">
        <v>36</v>
      </c>
      <c r="L4207" t="s">
        <v>37</v>
      </c>
      <c r="M4207" t="s">
        <v>20</v>
      </c>
      <c r="N4207">
        <v>38</v>
      </c>
      <c r="O4207">
        <v>47</v>
      </c>
      <c r="P4207">
        <v>1786</v>
      </c>
      <c r="Q4207">
        <v>947</v>
      </c>
      <c r="R4207">
        <v>0.53</v>
      </c>
      <c r="S4207" t="s">
        <v>82</v>
      </c>
      <c r="T4207" t="str">
        <f>IF(Table1[[#This Row],[Units Sold]]&gt; 700,"High Units","low Units")</f>
        <v>low Units</v>
      </c>
      <c r="U4207">
        <f>SUM(Table1[[#This Row],[Operating Profit]])/SUM(Table1[Operating Profit])*100</f>
        <v>2.8512491973071128E-4</v>
      </c>
      <c r="V4207">
        <f>SUM(Table1[[#This Row],[Price per Unit]]*Table1[[#This Row],[Units Sold]])</f>
        <v>1786</v>
      </c>
      <c r="W4207">
        <f>SUM(Table1[[#This Row],[Total Sales]]-Table1[[#This Row],[Operating Profit]])</f>
        <v>839</v>
      </c>
      <c r="X4207">
        <f>SUM(Table1[[#This Row],[Total Sales]]-Table1[[#This Row],[Cost]])</f>
        <v>947</v>
      </c>
      <c r="Y4207">
        <f>SUM(Table1[[#This Row],[profit/loss]])/SUM(Table1[profit/loss])</f>
        <v>2.8512491973071129E-6</v>
      </c>
    </row>
    <row r="4208" spans="1:25" x14ac:dyDescent="0.3">
      <c r="A4208" t="s">
        <v>13</v>
      </c>
      <c r="B4208" t="s">
        <v>82</v>
      </c>
      <c r="C4208">
        <v>1185732</v>
      </c>
      <c r="D4208" s="9">
        <v>44381</v>
      </c>
      <c r="E4208" s="8" t="str">
        <f>TEXT(Table1[[#This Row],[Invoice Date]],"dd-mm-yyyy")</f>
        <v>04-07-2021</v>
      </c>
      <c r="F4208" s="1" t="str">
        <f t="shared" si="260"/>
        <v>July</v>
      </c>
      <c r="G4208" s="1" t="str">
        <f t="shared" si="261"/>
        <v>2021</v>
      </c>
      <c r="H4208" s="1" t="str">
        <f t="shared" si="262"/>
        <v>Sunday</v>
      </c>
      <c r="I4208" s="1" t="str">
        <f t="shared" si="263"/>
        <v>04</v>
      </c>
      <c r="J4208" t="s">
        <v>35</v>
      </c>
      <c r="K4208" t="s">
        <v>36</v>
      </c>
      <c r="L4208" t="s">
        <v>37</v>
      </c>
      <c r="M4208" t="s">
        <v>21</v>
      </c>
      <c r="N4208">
        <v>46</v>
      </c>
      <c r="O4208">
        <v>51</v>
      </c>
      <c r="P4208">
        <v>2346</v>
      </c>
      <c r="Q4208">
        <v>1173</v>
      </c>
      <c r="R4208">
        <v>0.5</v>
      </c>
      <c r="S4208" t="s">
        <v>82</v>
      </c>
      <c r="T4208" t="str">
        <f>IF(Table1[[#This Row],[Units Sold]]&gt; 700,"High Units","low Units")</f>
        <v>low Units</v>
      </c>
      <c r="U4208">
        <f>SUM(Table1[[#This Row],[Operating Profit]])/SUM(Table1[Operating Profit])*100</f>
        <v>3.5316951514691061E-4</v>
      </c>
      <c r="V4208">
        <f>SUM(Table1[[#This Row],[Price per Unit]]*Table1[[#This Row],[Units Sold]])</f>
        <v>2346</v>
      </c>
      <c r="W4208">
        <f>SUM(Table1[[#This Row],[Total Sales]]-Table1[[#This Row],[Operating Profit]])</f>
        <v>1173</v>
      </c>
      <c r="X4208">
        <f>SUM(Table1[[#This Row],[Total Sales]]-Table1[[#This Row],[Cost]])</f>
        <v>1173</v>
      </c>
      <c r="Y4208">
        <f>SUM(Table1[[#This Row],[profit/loss]])/SUM(Table1[profit/loss])</f>
        <v>3.5316951514691062E-6</v>
      </c>
    </row>
    <row r="4209" spans="1:25" x14ac:dyDescent="0.3">
      <c r="A4209" t="s">
        <v>13</v>
      </c>
      <c r="B4209" t="s">
        <v>82</v>
      </c>
      <c r="C4209">
        <v>1185732</v>
      </c>
      <c r="D4209" s="9">
        <v>44382</v>
      </c>
      <c r="E4209" s="8" t="str">
        <f>TEXT(Table1[[#This Row],[Invoice Date]],"dd-mm-yyyy")</f>
        <v>05-07-2021</v>
      </c>
      <c r="F4209" s="1" t="str">
        <f t="shared" si="260"/>
        <v>July</v>
      </c>
      <c r="G4209" s="1" t="str">
        <f t="shared" si="261"/>
        <v>2021</v>
      </c>
      <c r="H4209" s="1" t="str">
        <f t="shared" si="262"/>
        <v>Monday</v>
      </c>
      <c r="I4209" s="1" t="str">
        <f t="shared" si="263"/>
        <v>05</v>
      </c>
      <c r="J4209" t="s">
        <v>35</v>
      </c>
      <c r="K4209" t="s">
        <v>36</v>
      </c>
      <c r="L4209" t="s">
        <v>37</v>
      </c>
      <c r="M4209" t="s">
        <v>22</v>
      </c>
      <c r="N4209">
        <v>51</v>
      </c>
      <c r="O4209">
        <v>105</v>
      </c>
      <c r="P4209">
        <v>5355</v>
      </c>
      <c r="Q4209">
        <v>3374</v>
      </c>
      <c r="R4209">
        <v>0.63</v>
      </c>
      <c r="S4209" t="s">
        <v>82</v>
      </c>
      <c r="T4209" t="str">
        <f>IF(Table1[[#This Row],[Units Sold]]&gt; 700,"High Units","low Units")</f>
        <v>low Units</v>
      </c>
      <c r="U4209">
        <f>SUM(Table1[[#This Row],[Operating Profit]])/SUM(Table1[Operating Profit])*100</f>
        <v>1.0158516147533473E-3</v>
      </c>
      <c r="V4209">
        <f>SUM(Table1[[#This Row],[Price per Unit]]*Table1[[#This Row],[Units Sold]])</f>
        <v>5355</v>
      </c>
      <c r="W4209">
        <f>SUM(Table1[[#This Row],[Total Sales]]-Table1[[#This Row],[Operating Profit]])</f>
        <v>1981</v>
      </c>
      <c r="X4209">
        <f>SUM(Table1[[#This Row],[Total Sales]]-Table1[[#This Row],[Cost]])</f>
        <v>3374</v>
      </c>
      <c r="Y4209">
        <f>SUM(Table1[[#This Row],[profit/loss]])/SUM(Table1[profit/loss])</f>
        <v>1.0158516147533473E-5</v>
      </c>
    </row>
    <row r="4210" spans="1:25" x14ac:dyDescent="0.3">
      <c r="A4210" t="s">
        <v>13</v>
      </c>
      <c r="B4210" t="s">
        <v>82</v>
      </c>
      <c r="C4210">
        <v>1185732</v>
      </c>
      <c r="D4210" s="9">
        <v>44383</v>
      </c>
      <c r="E4210" s="8" t="str">
        <f>TEXT(Table1[[#This Row],[Invoice Date]],"dd-mm-yyyy")</f>
        <v>06-07-2021</v>
      </c>
      <c r="F4210" s="1" t="str">
        <f t="shared" si="260"/>
        <v>July</v>
      </c>
      <c r="G4210" s="1" t="str">
        <f t="shared" si="261"/>
        <v>2021</v>
      </c>
      <c r="H4210" s="1" t="str">
        <f t="shared" si="262"/>
        <v>Tuesday</v>
      </c>
      <c r="I4210" s="1" t="str">
        <f t="shared" si="263"/>
        <v>06</v>
      </c>
      <c r="J4210" t="s">
        <v>35</v>
      </c>
      <c r="K4210" t="s">
        <v>36</v>
      </c>
      <c r="L4210" t="s">
        <v>37</v>
      </c>
      <c r="M4210" t="s">
        <v>16</v>
      </c>
      <c r="N4210">
        <v>47</v>
      </c>
      <c r="O4210">
        <v>161</v>
      </c>
      <c r="P4210">
        <v>7567</v>
      </c>
      <c r="Q4210">
        <v>3935</v>
      </c>
      <c r="R4210">
        <v>0.52</v>
      </c>
      <c r="S4210" t="s">
        <v>82</v>
      </c>
      <c r="T4210" t="str">
        <f>IF(Table1[[#This Row],[Units Sold]]&gt; 700,"High Units","low Units")</f>
        <v>low Units</v>
      </c>
      <c r="U4210">
        <f>SUM(Table1[[#This Row],[Operating Profit]])/SUM(Table1[Operating Profit])*100</f>
        <v>1.1847587741714348E-3</v>
      </c>
      <c r="V4210">
        <f>SUM(Table1[[#This Row],[Price per Unit]]*Table1[[#This Row],[Units Sold]])</f>
        <v>7567</v>
      </c>
      <c r="W4210">
        <f>SUM(Table1[[#This Row],[Total Sales]]-Table1[[#This Row],[Operating Profit]])</f>
        <v>3632</v>
      </c>
      <c r="X4210">
        <f>SUM(Table1[[#This Row],[Total Sales]]-Table1[[#This Row],[Cost]])</f>
        <v>3935</v>
      </c>
      <c r="Y4210">
        <f>SUM(Table1[[#This Row],[profit/loss]])/SUM(Table1[profit/loss])</f>
        <v>1.1847587741714349E-5</v>
      </c>
    </row>
    <row r="4211" spans="1:25" x14ac:dyDescent="0.3">
      <c r="A4211" t="s">
        <v>13</v>
      </c>
      <c r="B4211" t="s">
        <v>82</v>
      </c>
      <c r="C4211">
        <v>1185732</v>
      </c>
      <c r="D4211" s="9">
        <v>44384</v>
      </c>
      <c r="E4211" s="8" t="str">
        <f>TEXT(Table1[[#This Row],[Invoice Date]],"dd-mm-yyyy")</f>
        <v>07-07-2021</v>
      </c>
      <c r="F4211" s="1" t="str">
        <f t="shared" si="260"/>
        <v>July</v>
      </c>
      <c r="G4211" s="1" t="str">
        <f t="shared" si="261"/>
        <v>2021</v>
      </c>
      <c r="H4211" s="1" t="str">
        <f t="shared" si="262"/>
        <v>Wednesday</v>
      </c>
      <c r="I4211" s="1" t="str">
        <f t="shared" si="263"/>
        <v>07</v>
      </c>
      <c r="J4211" t="s">
        <v>35</v>
      </c>
      <c r="K4211" t="s">
        <v>36</v>
      </c>
      <c r="L4211" t="s">
        <v>37</v>
      </c>
      <c r="M4211" t="s">
        <v>18</v>
      </c>
      <c r="N4211">
        <v>43</v>
      </c>
      <c r="O4211">
        <v>81</v>
      </c>
      <c r="P4211">
        <v>3483</v>
      </c>
      <c r="Q4211">
        <v>1567</v>
      </c>
      <c r="R4211">
        <v>0.45</v>
      </c>
      <c r="S4211" t="s">
        <v>82</v>
      </c>
      <c r="T4211" t="str">
        <f>IF(Table1[[#This Row],[Units Sold]]&gt; 700,"High Units","low Units")</f>
        <v>low Units</v>
      </c>
      <c r="U4211">
        <f>SUM(Table1[[#This Row],[Operating Profit]])/SUM(Table1[Operating Profit])*100</f>
        <v>4.7179593370435543E-4</v>
      </c>
      <c r="V4211">
        <f>SUM(Table1[[#This Row],[Price per Unit]]*Table1[[#This Row],[Units Sold]])</f>
        <v>3483</v>
      </c>
      <c r="W4211">
        <f>SUM(Table1[[#This Row],[Total Sales]]-Table1[[#This Row],[Operating Profit]])</f>
        <v>1916</v>
      </c>
      <c r="X4211">
        <f>SUM(Table1[[#This Row],[Total Sales]]-Table1[[#This Row],[Cost]])</f>
        <v>1567</v>
      </c>
      <c r="Y4211">
        <f>SUM(Table1[[#This Row],[profit/loss]])/SUM(Table1[profit/loss])</f>
        <v>4.7179593370435542E-6</v>
      </c>
    </row>
    <row r="4212" spans="1:25" x14ac:dyDescent="0.3">
      <c r="A4212" t="s">
        <v>13</v>
      </c>
      <c r="B4212" t="s">
        <v>82</v>
      </c>
      <c r="C4212">
        <v>1185732</v>
      </c>
      <c r="D4212" s="9">
        <v>44385</v>
      </c>
      <c r="E4212" s="8" t="str">
        <f>TEXT(Table1[[#This Row],[Invoice Date]],"dd-mm-yyyy")</f>
        <v>08-07-2021</v>
      </c>
      <c r="F4212" s="1" t="str">
        <f t="shared" si="260"/>
        <v>July</v>
      </c>
      <c r="G4212" s="1" t="str">
        <f t="shared" si="261"/>
        <v>2021</v>
      </c>
      <c r="H4212" s="1" t="str">
        <f t="shared" si="262"/>
        <v>Thursday</v>
      </c>
      <c r="I4212" s="1" t="str">
        <f t="shared" si="263"/>
        <v>08</v>
      </c>
      <c r="J4212" t="s">
        <v>35</v>
      </c>
      <c r="K4212" t="s">
        <v>36</v>
      </c>
      <c r="L4212" t="s">
        <v>37</v>
      </c>
      <c r="M4212" t="s">
        <v>19</v>
      </c>
      <c r="N4212">
        <v>36</v>
      </c>
      <c r="O4212">
        <v>65</v>
      </c>
      <c r="P4212">
        <v>2340</v>
      </c>
      <c r="Q4212">
        <v>1053</v>
      </c>
      <c r="R4212">
        <v>0.45</v>
      </c>
      <c r="S4212" t="s">
        <v>82</v>
      </c>
      <c r="T4212" t="str">
        <f>IF(Table1[[#This Row],[Units Sold]]&gt; 700,"High Units","low Units")</f>
        <v>low Units</v>
      </c>
      <c r="U4212">
        <f>SUM(Table1[[#This Row],[Operating Profit]])/SUM(Table1[Operating Profit])*100</f>
        <v>3.1703964147459238E-4</v>
      </c>
      <c r="V4212">
        <f>SUM(Table1[[#This Row],[Price per Unit]]*Table1[[#This Row],[Units Sold]])</f>
        <v>2340</v>
      </c>
      <c r="W4212">
        <f>SUM(Table1[[#This Row],[Total Sales]]-Table1[[#This Row],[Operating Profit]])</f>
        <v>1287</v>
      </c>
      <c r="X4212">
        <f>SUM(Table1[[#This Row],[Total Sales]]-Table1[[#This Row],[Cost]])</f>
        <v>1053</v>
      </c>
      <c r="Y4212">
        <f>SUM(Table1[[#This Row],[profit/loss]])/SUM(Table1[profit/loss])</f>
        <v>3.170396414745924E-6</v>
      </c>
    </row>
    <row r="4213" spans="1:25" x14ac:dyDescent="0.3">
      <c r="A4213" t="s">
        <v>13</v>
      </c>
      <c r="B4213" t="s">
        <v>82</v>
      </c>
      <c r="C4213">
        <v>1185732</v>
      </c>
      <c r="D4213" s="9">
        <v>44386</v>
      </c>
      <c r="E4213" s="8" t="str">
        <f>TEXT(Table1[[#This Row],[Invoice Date]],"dd-mm-yyyy")</f>
        <v>09-07-2021</v>
      </c>
      <c r="F4213" s="1" t="str">
        <f t="shared" si="260"/>
        <v>July</v>
      </c>
      <c r="G4213" s="1" t="str">
        <f t="shared" si="261"/>
        <v>2021</v>
      </c>
      <c r="H4213" s="1" t="str">
        <f t="shared" si="262"/>
        <v>Friday</v>
      </c>
      <c r="I4213" s="1" t="str">
        <f t="shared" si="263"/>
        <v>09</v>
      </c>
      <c r="J4213" t="s">
        <v>35</v>
      </c>
      <c r="K4213" t="s">
        <v>36</v>
      </c>
      <c r="L4213" t="s">
        <v>37</v>
      </c>
      <c r="M4213" t="s">
        <v>20</v>
      </c>
      <c r="N4213">
        <v>39</v>
      </c>
      <c r="O4213">
        <v>50</v>
      </c>
      <c r="P4213">
        <v>1950</v>
      </c>
      <c r="Q4213">
        <v>1053</v>
      </c>
      <c r="R4213">
        <v>0.54</v>
      </c>
      <c r="S4213" t="s">
        <v>82</v>
      </c>
      <c r="T4213" t="str">
        <f>IF(Table1[[#This Row],[Units Sold]]&gt; 700,"High Units","low Units")</f>
        <v>low Units</v>
      </c>
      <c r="U4213">
        <f>SUM(Table1[[#This Row],[Operating Profit]])/SUM(Table1[Operating Profit])*100</f>
        <v>3.1703964147459238E-4</v>
      </c>
      <c r="V4213">
        <f>SUM(Table1[[#This Row],[Price per Unit]]*Table1[[#This Row],[Units Sold]])</f>
        <v>1950</v>
      </c>
      <c r="W4213">
        <f>SUM(Table1[[#This Row],[Total Sales]]-Table1[[#This Row],[Operating Profit]])</f>
        <v>897</v>
      </c>
      <c r="X4213">
        <f>SUM(Table1[[#This Row],[Total Sales]]-Table1[[#This Row],[Cost]])</f>
        <v>1053</v>
      </c>
      <c r="Y4213">
        <f>SUM(Table1[[#This Row],[profit/loss]])/SUM(Table1[profit/loss])</f>
        <v>3.170396414745924E-6</v>
      </c>
    </row>
    <row r="4214" spans="1:25" x14ac:dyDescent="0.3">
      <c r="A4214" t="s">
        <v>13</v>
      </c>
      <c r="B4214" t="s">
        <v>82</v>
      </c>
      <c r="C4214">
        <v>1185732</v>
      </c>
      <c r="D4214" s="9">
        <v>44387</v>
      </c>
      <c r="E4214" s="8" t="str">
        <f>TEXT(Table1[[#This Row],[Invoice Date]],"dd-mm-yyyy")</f>
        <v>10-07-2021</v>
      </c>
      <c r="F4214" s="1" t="str">
        <f t="shared" si="260"/>
        <v>July</v>
      </c>
      <c r="G4214" s="1" t="str">
        <f t="shared" si="261"/>
        <v>2021</v>
      </c>
      <c r="H4214" s="1" t="str">
        <f t="shared" si="262"/>
        <v>Saturday</v>
      </c>
      <c r="I4214" s="1" t="str">
        <f t="shared" si="263"/>
        <v>10</v>
      </c>
      <c r="J4214" t="s">
        <v>35</v>
      </c>
      <c r="K4214" t="s">
        <v>36</v>
      </c>
      <c r="L4214" t="s">
        <v>37</v>
      </c>
      <c r="M4214" t="s">
        <v>21</v>
      </c>
      <c r="N4214">
        <v>47</v>
      </c>
      <c r="O4214">
        <v>56</v>
      </c>
      <c r="P4214">
        <v>2632</v>
      </c>
      <c r="Q4214">
        <v>1211</v>
      </c>
      <c r="R4214">
        <v>0.46</v>
      </c>
      <c r="S4214" t="s">
        <v>82</v>
      </c>
      <c r="T4214" t="str">
        <f>IF(Table1[[#This Row],[Units Sold]]&gt; 700,"High Units","low Units")</f>
        <v>low Units</v>
      </c>
      <c r="U4214">
        <f>SUM(Table1[[#This Row],[Operating Profit]])/SUM(Table1[Operating Profit])*100</f>
        <v>3.6461064180981137E-4</v>
      </c>
      <c r="V4214">
        <f>SUM(Table1[[#This Row],[Price per Unit]]*Table1[[#This Row],[Units Sold]])</f>
        <v>2632</v>
      </c>
      <c r="W4214">
        <f>SUM(Table1[[#This Row],[Total Sales]]-Table1[[#This Row],[Operating Profit]])</f>
        <v>1421</v>
      </c>
      <c r="X4214">
        <f>SUM(Table1[[#This Row],[Total Sales]]-Table1[[#This Row],[Cost]])</f>
        <v>1211</v>
      </c>
      <c r="Y4214">
        <f>SUM(Table1[[#This Row],[profit/loss]])/SUM(Table1[profit/loss])</f>
        <v>3.6461064180981138E-6</v>
      </c>
    </row>
    <row r="4215" spans="1:25" x14ac:dyDescent="0.3">
      <c r="A4215" t="s">
        <v>13</v>
      </c>
      <c r="B4215" t="s">
        <v>82</v>
      </c>
      <c r="C4215">
        <v>1185732</v>
      </c>
      <c r="D4215" s="9">
        <v>44388</v>
      </c>
      <c r="E4215" s="8" t="str">
        <f>TEXT(Table1[[#This Row],[Invoice Date]],"dd-mm-yyyy")</f>
        <v>11-07-2021</v>
      </c>
      <c r="F4215" s="1" t="str">
        <f t="shared" si="260"/>
        <v>July</v>
      </c>
      <c r="G4215" s="1" t="str">
        <f t="shared" si="261"/>
        <v>2021</v>
      </c>
      <c r="H4215" s="1" t="str">
        <f t="shared" si="262"/>
        <v>Sunday</v>
      </c>
      <c r="I4215" s="1" t="str">
        <f t="shared" si="263"/>
        <v>11</v>
      </c>
      <c r="J4215" t="s">
        <v>35</v>
      </c>
      <c r="K4215" t="s">
        <v>36</v>
      </c>
      <c r="L4215" t="s">
        <v>37</v>
      </c>
      <c r="M4215" t="s">
        <v>22</v>
      </c>
      <c r="N4215">
        <v>54</v>
      </c>
      <c r="O4215">
        <v>120</v>
      </c>
      <c r="P4215">
        <v>6480</v>
      </c>
      <c r="Q4215">
        <v>3953</v>
      </c>
      <c r="R4215">
        <v>0.61</v>
      </c>
      <c r="S4215" t="s">
        <v>82</v>
      </c>
      <c r="T4215" t="str">
        <f>IF(Table1[[#This Row],[Units Sold]]&gt; 700,"High Units","low Units")</f>
        <v>low Units</v>
      </c>
      <c r="U4215">
        <f>SUM(Table1[[#This Row],[Operating Profit]])/SUM(Table1[Operating Profit])*100</f>
        <v>1.1901782552222828E-3</v>
      </c>
      <c r="V4215">
        <f>SUM(Table1[[#This Row],[Price per Unit]]*Table1[[#This Row],[Units Sold]])</f>
        <v>6480</v>
      </c>
      <c r="W4215">
        <f>SUM(Table1[[#This Row],[Total Sales]]-Table1[[#This Row],[Operating Profit]])</f>
        <v>2527</v>
      </c>
      <c r="X4215">
        <f>SUM(Table1[[#This Row],[Total Sales]]-Table1[[#This Row],[Cost]])</f>
        <v>3953</v>
      </c>
      <c r="Y4215">
        <f>SUM(Table1[[#This Row],[profit/loss]])/SUM(Table1[profit/loss])</f>
        <v>1.1901782552222828E-5</v>
      </c>
    </row>
    <row r="4216" spans="1:25" x14ac:dyDescent="0.3">
      <c r="A4216" t="s">
        <v>13</v>
      </c>
      <c r="B4216" t="s">
        <v>82</v>
      </c>
      <c r="C4216">
        <v>1185732</v>
      </c>
      <c r="D4216" s="9">
        <v>44389</v>
      </c>
      <c r="E4216" s="8" t="str">
        <f>TEXT(Table1[[#This Row],[Invoice Date]],"dd-mm-yyyy")</f>
        <v>12-07-2021</v>
      </c>
      <c r="F4216" s="1" t="str">
        <f t="shared" si="260"/>
        <v>July</v>
      </c>
      <c r="G4216" s="1" t="str">
        <f t="shared" si="261"/>
        <v>2021</v>
      </c>
      <c r="H4216" s="1" t="str">
        <f t="shared" si="262"/>
        <v>Monday</v>
      </c>
      <c r="I4216" s="1" t="str">
        <f t="shared" si="263"/>
        <v>12</v>
      </c>
      <c r="J4216" t="s">
        <v>35</v>
      </c>
      <c r="K4216" t="s">
        <v>36</v>
      </c>
      <c r="L4216" t="s">
        <v>37</v>
      </c>
      <c r="M4216" t="s">
        <v>16</v>
      </c>
      <c r="N4216">
        <v>49</v>
      </c>
      <c r="O4216">
        <v>149</v>
      </c>
      <c r="P4216">
        <v>7301</v>
      </c>
      <c r="Q4216">
        <v>3724</v>
      </c>
      <c r="R4216">
        <v>0.51</v>
      </c>
      <c r="S4216" t="s">
        <v>82</v>
      </c>
      <c r="T4216" t="str">
        <f>IF(Table1[[#This Row],[Units Sold]]&gt; 700,"High Units","low Units")</f>
        <v>low Units</v>
      </c>
      <c r="U4216">
        <f>SUM(Table1[[#This Row],[Operating Profit]])/SUM(Table1[Operating Profit])*100</f>
        <v>1.1212304129642754E-3</v>
      </c>
      <c r="V4216">
        <f>SUM(Table1[[#This Row],[Price per Unit]]*Table1[[#This Row],[Units Sold]])</f>
        <v>7301</v>
      </c>
      <c r="W4216">
        <f>SUM(Table1[[#This Row],[Total Sales]]-Table1[[#This Row],[Operating Profit]])</f>
        <v>3577</v>
      </c>
      <c r="X4216">
        <f>SUM(Table1[[#This Row],[Total Sales]]-Table1[[#This Row],[Cost]])</f>
        <v>3724</v>
      </c>
      <c r="Y4216">
        <f>SUM(Table1[[#This Row],[profit/loss]])/SUM(Table1[profit/loss])</f>
        <v>1.1212304129642753E-5</v>
      </c>
    </row>
    <row r="4217" spans="1:25" x14ac:dyDescent="0.3">
      <c r="A4217" t="s">
        <v>13</v>
      </c>
      <c r="B4217" t="s">
        <v>82</v>
      </c>
      <c r="C4217">
        <v>1185732</v>
      </c>
      <c r="D4217" s="9">
        <v>44390</v>
      </c>
      <c r="E4217" s="8" t="str">
        <f>TEXT(Table1[[#This Row],[Invoice Date]],"dd-mm-yyyy")</f>
        <v>13-07-2021</v>
      </c>
      <c r="F4217" s="1" t="str">
        <f t="shared" si="260"/>
        <v>July</v>
      </c>
      <c r="G4217" s="1" t="str">
        <f t="shared" si="261"/>
        <v>2021</v>
      </c>
      <c r="H4217" s="1" t="str">
        <f t="shared" si="262"/>
        <v>Tuesday</v>
      </c>
      <c r="I4217" s="1" t="str">
        <f t="shared" si="263"/>
        <v>13</v>
      </c>
      <c r="J4217" t="s">
        <v>35</v>
      </c>
      <c r="K4217" t="s">
        <v>36</v>
      </c>
      <c r="L4217" t="s">
        <v>37</v>
      </c>
      <c r="M4217" t="s">
        <v>18</v>
      </c>
      <c r="N4217">
        <v>41</v>
      </c>
      <c r="O4217">
        <v>94</v>
      </c>
      <c r="P4217">
        <v>3854</v>
      </c>
      <c r="Q4217">
        <v>1773</v>
      </c>
      <c r="R4217">
        <v>0.46</v>
      </c>
      <c r="S4217" t="s">
        <v>82</v>
      </c>
      <c r="T4217" t="str">
        <f>IF(Table1[[#This Row],[Units Sold]]&gt; 700,"High Units","low Units")</f>
        <v>low Units</v>
      </c>
      <c r="U4217">
        <f>SUM(Table1[[#This Row],[Operating Profit]])/SUM(Table1[Operating Profit])*100</f>
        <v>5.3381888350850174E-4</v>
      </c>
      <c r="V4217">
        <f>SUM(Table1[[#This Row],[Price per Unit]]*Table1[[#This Row],[Units Sold]])</f>
        <v>3854</v>
      </c>
      <c r="W4217">
        <f>SUM(Table1[[#This Row],[Total Sales]]-Table1[[#This Row],[Operating Profit]])</f>
        <v>2081</v>
      </c>
      <c r="X4217">
        <f>SUM(Table1[[#This Row],[Total Sales]]-Table1[[#This Row],[Cost]])</f>
        <v>1773</v>
      </c>
      <c r="Y4217">
        <f>SUM(Table1[[#This Row],[profit/loss]])/SUM(Table1[profit/loss])</f>
        <v>5.3381888350850169E-6</v>
      </c>
    </row>
    <row r="4218" spans="1:25" x14ac:dyDescent="0.3">
      <c r="A4218" t="s">
        <v>13</v>
      </c>
      <c r="B4218" t="s">
        <v>82</v>
      </c>
      <c r="C4218">
        <v>1185732</v>
      </c>
      <c r="D4218" s="9">
        <v>44391</v>
      </c>
      <c r="E4218" s="8" t="str">
        <f>TEXT(Table1[[#This Row],[Invoice Date]],"dd-mm-yyyy")</f>
        <v>14-07-2021</v>
      </c>
      <c r="F4218" s="1" t="str">
        <f t="shared" si="260"/>
        <v>July</v>
      </c>
      <c r="G4218" s="1" t="str">
        <f t="shared" si="261"/>
        <v>2021</v>
      </c>
      <c r="H4218" s="1" t="str">
        <f t="shared" si="262"/>
        <v>Wednesday</v>
      </c>
      <c r="I4218" s="1" t="str">
        <f t="shared" si="263"/>
        <v>14</v>
      </c>
      <c r="J4218" t="s">
        <v>35</v>
      </c>
      <c r="K4218" t="s">
        <v>36</v>
      </c>
      <c r="L4218" t="s">
        <v>37</v>
      </c>
      <c r="M4218" t="s">
        <v>19</v>
      </c>
      <c r="N4218">
        <v>38</v>
      </c>
      <c r="O4218">
        <v>75</v>
      </c>
      <c r="P4218">
        <v>2850</v>
      </c>
      <c r="Q4218">
        <v>1397</v>
      </c>
      <c r="R4218">
        <v>0.49</v>
      </c>
      <c r="S4218" t="s">
        <v>82</v>
      </c>
      <c r="T4218" t="str">
        <f>IF(Table1[[#This Row],[Units Sold]]&gt; 700,"High Units","low Units")</f>
        <v>low Units</v>
      </c>
      <c r="U4218">
        <f>SUM(Table1[[#This Row],[Operating Profit]])/SUM(Table1[Operating Profit])*100</f>
        <v>4.2061194600190468E-4</v>
      </c>
      <c r="V4218">
        <f>SUM(Table1[[#This Row],[Price per Unit]]*Table1[[#This Row],[Units Sold]])</f>
        <v>2850</v>
      </c>
      <c r="W4218">
        <f>SUM(Table1[[#This Row],[Total Sales]]-Table1[[#This Row],[Operating Profit]])</f>
        <v>1453</v>
      </c>
      <c r="X4218">
        <f>SUM(Table1[[#This Row],[Total Sales]]-Table1[[#This Row],[Cost]])</f>
        <v>1397</v>
      </c>
      <c r="Y4218">
        <f>SUM(Table1[[#This Row],[profit/loss]])/SUM(Table1[profit/loss])</f>
        <v>4.2061194600190465E-6</v>
      </c>
    </row>
    <row r="4219" spans="1:25" x14ac:dyDescent="0.3">
      <c r="A4219" t="s">
        <v>13</v>
      </c>
      <c r="B4219" t="s">
        <v>82</v>
      </c>
      <c r="C4219">
        <v>1185732</v>
      </c>
      <c r="D4219" s="9">
        <v>44392</v>
      </c>
      <c r="E4219" s="8" t="str">
        <f>TEXT(Table1[[#This Row],[Invoice Date]],"dd-mm-yyyy")</f>
        <v>15-07-2021</v>
      </c>
      <c r="F4219" s="1" t="str">
        <f t="shared" si="260"/>
        <v>July</v>
      </c>
      <c r="G4219" s="1" t="str">
        <f t="shared" si="261"/>
        <v>2021</v>
      </c>
      <c r="H4219" s="1" t="str">
        <f t="shared" si="262"/>
        <v>Thursday</v>
      </c>
      <c r="I4219" s="1" t="str">
        <f t="shared" si="263"/>
        <v>15</v>
      </c>
      <c r="J4219" t="s">
        <v>35</v>
      </c>
      <c r="K4219" t="s">
        <v>36</v>
      </c>
      <c r="L4219" t="s">
        <v>37</v>
      </c>
      <c r="M4219" t="s">
        <v>20</v>
      </c>
      <c r="N4219">
        <v>37</v>
      </c>
      <c r="O4219">
        <v>63</v>
      </c>
      <c r="P4219">
        <v>2331</v>
      </c>
      <c r="Q4219">
        <v>1166</v>
      </c>
      <c r="R4219">
        <v>0.5</v>
      </c>
      <c r="S4219" t="s">
        <v>82</v>
      </c>
      <c r="T4219" t="str">
        <f>IF(Table1[[#This Row],[Units Sold]]&gt; 700,"High Units","low Units")</f>
        <v>low Units</v>
      </c>
      <c r="U4219">
        <f>SUM(Table1[[#This Row],[Operating Profit]])/SUM(Table1[Operating Profit])*100</f>
        <v>3.5106193918269202E-4</v>
      </c>
      <c r="V4219">
        <f>SUM(Table1[[#This Row],[Price per Unit]]*Table1[[#This Row],[Units Sold]])</f>
        <v>2331</v>
      </c>
      <c r="W4219">
        <f>SUM(Table1[[#This Row],[Total Sales]]-Table1[[#This Row],[Operating Profit]])</f>
        <v>1165</v>
      </c>
      <c r="X4219">
        <f>SUM(Table1[[#This Row],[Total Sales]]-Table1[[#This Row],[Cost]])</f>
        <v>1166</v>
      </c>
      <c r="Y4219">
        <f>SUM(Table1[[#This Row],[profit/loss]])/SUM(Table1[profit/loss])</f>
        <v>3.5106193918269202E-6</v>
      </c>
    </row>
    <row r="4220" spans="1:25" x14ac:dyDescent="0.3">
      <c r="A4220" t="s">
        <v>13</v>
      </c>
      <c r="B4220" t="s">
        <v>82</v>
      </c>
      <c r="C4220">
        <v>1185732</v>
      </c>
      <c r="D4220" s="9">
        <v>44393</v>
      </c>
      <c r="E4220" s="8" t="str">
        <f>TEXT(Table1[[#This Row],[Invoice Date]],"dd-mm-yyyy")</f>
        <v>16-07-2021</v>
      </c>
      <c r="F4220" s="1" t="str">
        <f t="shared" si="260"/>
        <v>July</v>
      </c>
      <c r="G4220" s="1" t="str">
        <f t="shared" si="261"/>
        <v>2021</v>
      </c>
      <c r="H4220" s="1" t="str">
        <f t="shared" si="262"/>
        <v>Friday</v>
      </c>
      <c r="I4220" s="1" t="str">
        <f t="shared" si="263"/>
        <v>16</v>
      </c>
      <c r="J4220" t="s">
        <v>35</v>
      </c>
      <c r="K4220" t="s">
        <v>36</v>
      </c>
      <c r="L4220" t="s">
        <v>37</v>
      </c>
      <c r="M4220" t="s">
        <v>21</v>
      </c>
      <c r="N4220">
        <v>49</v>
      </c>
      <c r="O4220">
        <v>50</v>
      </c>
      <c r="P4220">
        <v>2450</v>
      </c>
      <c r="Q4220">
        <v>1225</v>
      </c>
      <c r="R4220">
        <v>0.5</v>
      </c>
      <c r="S4220" t="s">
        <v>82</v>
      </c>
      <c r="T4220" t="str">
        <f>IF(Table1[[#This Row],[Units Sold]]&gt; 700,"High Units","low Units")</f>
        <v>low Units</v>
      </c>
      <c r="U4220">
        <f>SUM(Table1[[#This Row],[Operating Profit]])/SUM(Table1[Operating Profit])*100</f>
        <v>3.688257937382485E-4</v>
      </c>
      <c r="V4220">
        <f>SUM(Table1[[#This Row],[Price per Unit]]*Table1[[#This Row],[Units Sold]])</f>
        <v>2450</v>
      </c>
      <c r="W4220">
        <f>SUM(Table1[[#This Row],[Total Sales]]-Table1[[#This Row],[Operating Profit]])</f>
        <v>1225</v>
      </c>
      <c r="X4220">
        <f>SUM(Table1[[#This Row],[Total Sales]]-Table1[[#This Row],[Cost]])</f>
        <v>1225</v>
      </c>
      <c r="Y4220">
        <f>SUM(Table1[[#This Row],[profit/loss]])/SUM(Table1[profit/loss])</f>
        <v>3.688257937382485E-6</v>
      </c>
    </row>
    <row r="4221" spans="1:25" x14ac:dyDescent="0.3">
      <c r="A4221" t="s">
        <v>13</v>
      </c>
      <c r="B4221" t="s">
        <v>82</v>
      </c>
      <c r="C4221">
        <v>1185732</v>
      </c>
      <c r="D4221" s="9">
        <v>44394</v>
      </c>
      <c r="E4221" s="8" t="str">
        <f>TEXT(Table1[[#This Row],[Invoice Date]],"dd-mm-yyyy")</f>
        <v>17-07-2021</v>
      </c>
      <c r="F4221" s="1" t="str">
        <f t="shared" si="260"/>
        <v>July</v>
      </c>
      <c r="G4221" s="1" t="str">
        <f t="shared" si="261"/>
        <v>2021</v>
      </c>
      <c r="H4221" s="1" t="str">
        <f t="shared" si="262"/>
        <v>Saturday</v>
      </c>
      <c r="I4221" s="1" t="str">
        <f t="shared" si="263"/>
        <v>17</v>
      </c>
      <c r="J4221" t="s">
        <v>35</v>
      </c>
      <c r="K4221" t="s">
        <v>36</v>
      </c>
      <c r="L4221" t="s">
        <v>37</v>
      </c>
      <c r="M4221" t="s">
        <v>22</v>
      </c>
      <c r="N4221">
        <v>50</v>
      </c>
      <c r="O4221">
        <v>94</v>
      </c>
      <c r="P4221">
        <v>4700</v>
      </c>
      <c r="Q4221">
        <v>3055</v>
      </c>
      <c r="R4221">
        <v>0.65</v>
      </c>
      <c r="S4221" t="s">
        <v>82</v>
      </c>
      <c r="T4221" t="str">
        <f>IF(Table1[[#This Row],[Units Sold]]&gt; 700,"High Units","low Units")</f>
        <v>low Units</v>
      </c>
      <c r="U4221">
        <f>SUM(Table1[[#This Row],[Operating Profit]])/SUM(Table1[Operating Profit])*100</f>
        <v>9.1980636724110125E-4</v>
      </c>
      <c r="V4221">
        <f>SUM(Table1[[#This Row],[Price per Unit]]*Table1[[#This Row],[Units Sold]])</f>
        <v>4700</v>
      </c>
      <c r="W4221">
        <f>SUM(Table1[[#This Row],[Total Sales]]-Table1[[#This Row],[Operating Profit]])</f>
        <v>1645</v>
      </c>
      <c r="X4221">
        <f>SUM(Table1[[#This Row],[Total Sales]]-Table1[[#This Row],[Cost]])</f>
        <v>3055</v>
      </c>
      <c r="Y4221">
        <f>SUM(Table1[[#This Row],[profit/loss]])/SUM(Table1[profit/loss])</f>
        <v>9.198063672411013E-6</v>
      </c>
    </row>
    <row r="4222" spans="1:25" x14ac:dyDescent="0.3">
      <c r="A4222" t="s">
        <v>13</v>
      </c>
      <c r="B4222" t="s">
        <v>82</v>
      </c>
      <c r="C4222">
        <v>1185732</v>
      </c>
      <c r="D4222" s="9">
        <v>44395</v>
      </c>
      <c r="E4222" s="8" t="str">
        <f>TEXT(Table1[[#This Row],[Invoice Date]],"dd-mm-yyyy")</f>
        <v>18-07-2021</v>
      </c>
      <c r="F4222" s="1" t="str">
        <f t="shared" si="260"/>
        <v>July</v>
      </c>
      <c r="G4222" s="1" t="str">
        <f t="shared" si="261"/>
        <v>2021</v>
      </c>
      <c r="H4222" s="1" t="str">
        <f t="shared" si="262"/>
        <v>Sunday</v>
      </c>
      <c r="I4222" s="1" t="str">
        <f t="shared" si="263"/>
        <v>18</v>
      </c>
      <c r="J4222" t="s">
        <v>35</v>
      </c>
      <c r="K4222" t="s">
        <v>36</v>
      </c>
      <c r="L4222" t="s">
        <v>37</v>
      </c>
      <c r="M4222" t="s">
        <v>16</v>
      </c>
      <c r="N4222">
        <v>47</v>
      </c>
      <c r="O4222">
        <v>135</v>
      </c>
      <c r="P4222">
        <v>6345</v>
      </c>
      <c r="Q4222">
        <v>3173</v>
      </c>
      <c r="R4222">
        <v>0.5</v>
      </c>
      <c r="S4222" t="s">
        <v>82</v>
      </c>
      <c r="T4222" t="str">
        <f>IF(Table1[[#This Row],[Units Sold]]&gt; 700,"High Units","low Units")</f>
        <v>low Units</v>
      </c>
      <c r="U4222">
        <f>SUM(Table1[[#This Row],[Operating Profit]])/SUM(Table1[Operating Profit])*100</f>
        <v>9.5533407635221422E-4</v>
      </c>
      <c r="V4222">
        <f>SUM(Table1[[#This Row],[Price per Unit]]*Table1[[#This Row],[Units Sold]])</f>
        <v>6345</v>
      </c>
      <c r="W4222">
        <f>SUM(Table1[[#This Row],[Total Sales]]-Table1[[#This Row],[Operating Profit]])</f>
        <v>3172</v>
      </c>
      <c r="X4222">
        <f>SUM(Table1[[#This Row],[Total Sales]]-Table1[[#This Row],[Cost]])</f>
        <v>3173</v>
      </c>
      <c r="Y4222">
        <f>SUM(Table1[[#This Row],[profit/loss]])/SUM(Table1[profit/loss])</f>
        <v>9.5533407635221427E-6</v>
      </c>
    </row>
    <row r="4223" spans="1:25" x14ac:dyDescent="0.3">
      <c r="A4223" t="s">
        <v>13</v>
      </c>
      <c r="B4223" t="s">
        <v>82</v>
      </c>
      <c r="C4223">
        <v>1185732</v>
      </c>
      <c r="D4223" s="9">
        <v>44396</v>
      </c>
      <c r="E4223" s="8" t="str">
        <f>TEXT(Table1[[#This Row],[Invoice Date]],"dd-mm-yyyy")</f>
        <v>19-07-2021</v>
      </c>
      <c r="F4223" s="1" t="str">
        <f t="shared" si="260"/>
        <v>July</v>
      </c>
      <c r="G4223" s="1" t="str">
        <f t="shared" si="261"/>
        <v>2021</v>
      </c>
      <c r="H4223" s="1" t="str">
        <f t="shared" si="262"/>
        <v>Monday</v>
      </c>
      <c r="I4223" s="1" t="str">
        <f t="shared" si="263"/>
        <v>19</v>
      </c>
      <c r="J4223" t="s">
        <v>35</v>
      </c>
      <c r="K4223" t="s">
        <v>36</v>
      </c>
      <c r="L4223" t="s">
        <v>37</v>
      </c>
      <c r="M4223" t="s">
        <v>18</v>
      </c>
      <c r="N4223">
        <v>41</v>
      </c>
      <c r="O4223">
        <v>84</v>
      </c>
      <c r="P4223">
        <v>3444</v>
      </c>
      <c r="Q4223">
        <v>1688</v>
      </c>
      <c r="R4223">
        <v>0.49</v>
      </c>
      <c r="S4223" t="s">
        <v>82</v>
      </c>
      <c r="T4223" t="str">
        <f>IF(Table1[[#This Row],[Units Sold]]&gt; 700,"High Units","low Units")</f>
        <v>low Units</v>
      </c>
      <c r="U4223">
        <f>SUM(Table1[[#This Row],[Operating Profit]])/SUM(Table1[Operating Profit])*100</f>
        <v>5.0822688965727631E-4</v>
      </c>
      <c r="V4223">
        <f>SUM(Table1[[#This Row],[Price per Unit]]*Table1[[#This Row],[Units Sold]])</f>
        <v>3444</v>
      </c>
      <c r="W4223">
        <f>SUM(Table1[[#This Row],[Total Sales]]-Table1[[#This Row],[Operating Profit]])</f>
        <v>1756</v>
      </c>
      <c r="X4223">
        <f>SUM(Table1[[#This Row],[Total Sales]]-Table1[[#This Row],[Cost]])</f>
        <v>1688</v>
      </c>
      <c r="Y4223">
        <f>SUM(Table1[[#This Row],[profit/loss]])/SUM(Table1[profit/loss])</f>
        <v>5.0822688965727631E-6</v>
      </c>
    </row>
    <row r="4224" spans="1:25" x14ac:dyDescent="0.3">
      <c r="A4224" t="s">
        <v>13</v>
      </c>
      <c r="B4224" t="s">
        <v>82</v>
      </c>
      <c r="C4224">
        <v>1185732</v>
      </c>
      <c r="D4224" s="9">
        <v>44397</v>
      </c>
      <c r="E4224" s="8" t="str">
        <f>TEXT(Table1[[#This Row],[Invoice Date]],"dd-mm-yyyy")</f>
        <v>20-07-2021</v>
      </c>
      <c r="F4224" s="1" t="str">
        <f t="shared" si="260"/>
        <v>July</v>
      </c>
      <c r="G4224" s="1" t="str">
        <f t="shared" si="261"/>
        <v>2021</v>
      </c>
      <c r="H4224" s="1" t="str">
        <f t="shared" si="262"/>
        <v>Tuesday</v>
      </c>
      <c r="I4224" s="1" t="str">
        <f t="shared" si="263"/>
        <v>20</v>
      </c>
      <c r="J4224" t="s">
        <v>35</v>
      </c>
      <c r="K4224" t="s">
        <v>36</v>
      </c>
      <c r="L4224" t="s">
        <v>37</v>
      </c>
      <c r="M4224" t="s">
        <v>19</v>
      </c>
      <c r="N4224">
        <v>36</v>
      </c>
      <c r="O4224">
        <v>60</v>
      </c>
      <c r="P4224">
        <v>2160</v>
      </c>
      <c r="Q4224">
        <v>1015</v>
      </c>
      <c r="R4224">
        <v>0.47</v>
      </c>
      <c r="S4224" t="s">
        <v>82</v>
      </c>
      <c r="T4224" t="str">
        <f>IF(Table1[[#This Row],[Units Sold]]&gt; 700,"High Units","low Units")</f>
        <v>low Units</v>
      </c>
      <c r="U4224">
        <f>SUM(Table1[[#This Row],[Operating Profit]])/SUM(Table1[Operating Profit])*100</f>
        <v>3.0559851481169156E-4</v>
      </c>
      <c r="V4224">
        <f>SUM(Table1[[#This Row],[Price per Unit]]*Table1[[#This Row],[Units Sold]])</f>
        <v>2160</v>
      </c>
      <c r="W4224">
        <f>SUM(Table1[[#This Row],[Total Sales]]-Table1[[#This Row],[Operating Profit]])</f>
        <v>1145</v>
      </c>
      <c r="X4224">
        <f>SUM(Table1[[#This Row],[Total Sales]]-Table1[[#This Row],[Cost]])</f>
        <v>1015</v>
      </c>
      <c r="Y4224">
        <f>SUM(Table1[[#This Row],[profit/loss]])/SUM(Table1[profit/loss])</f>
        <v>3.0559851481169159E-6</v>
      </c>
    </row>
    <row r="4225" spans="1:25" x14ac:dyDescent="0.3">
      <c r="A4225" t="s">
        <v>13</v>
      </c>
      <c r="B4225" t="s">
        <v>82</v>
      </c>
      <c r="C4225">
        <v>1185732</v>
      </c>
      <c r="D4225" s="9">
        <v>44398</v>
      </c>
      <c r="E4225" s="8" t="str">
        <f>TEXT(Table1[[#This Row],[Invoice Date]],"dd-mm-yyyy")</f>
        <v>21-07-2021</v>
      </c>
      <c r="F4225" s="1" t="str">
        <f t="shared" si="260"/>
        <v>July</v>
      </c>
      <c r="G4225" s="1" t="str">
        <f t="shared" si="261"/>
        <v>2021</v>
      </c>
      <c r="H4225" s="1" t="str">
        <f t="shared" si="262"/>
        <v>Wednesday</v>
      </c>
      <c r="I4225" s="1" t="str">
        <f t="shared" si="263"/>
        <v>21</v>
      </c>
      <c r="J4225" t="s">
        <v>35</v>
      </c>
      <c r="K4225" t="s">
        <v>36</v>
      </c>
      <c r="L4225" t="s">
        <v>37</v>
      </c>
      <c r="M4225" t="s">
        <v>20</v>
      </c>
      <c r="N4225">
        <v>36</v>
      </c>
      <c r="O4225">
        <v>44</v>
      </c>
      <c r="P4225">
        <v>1584</v>
      </c>
      <c r="Q4225">
        <v>840</v>
      </c>
      <c r="R4225">
        <v>0.53</v>
      </c>
      <c r="S4225" t="s">
        <v>82</v>
      </c>
      <c r="T4225" t="str">
        <f>IF(Table1[[#This Row],[Units Sold]]&gt; 700,"High Units","low Units")</f>
        <v>low Units</v>
      </c>
      <c r="U4225">
        <f>SUM(Table1[[#This Row],[Operating Profit]])/SUM(Table1[Operating Profit])*100</f>
        <v>2.5290911570622753E-4</v>
      </c>
      <c r="V4225">
        <f>SUM(Table1[[#This Row],[Price per Unit]]*Table1[[#This Row],[Units Sold]])</f>
        <v>1584</v>
      </c>
      <c r="W4225">
        <f>SUM(Table1[[#This Row],[Total Sales]]-Table1[[#This Row],[Operating Profit]])</f>
        <v>744</v>
      </c>
      <c r="X4225">
        <f>SUM(Table1[[#This Row],[Total Sales]]-Table1[[#This Row],[Cost]])</f>
        <v>840</v>
      </c>
      <c r="Y4225">
        <f>SUM(Table1[[#This Row],[profit/loss]])/SUM(Table1[profit/loss])</f>
        <v>2.5290911570622752E-6</v>
      </c>
    </row>
    <row r="4226" spans="1:25" x14ac:dyDescent="0.3">
      <c r="A4226" t="s">
        <v>13</v>
      </c>
      <c r="B4226" t="s">
        <v>82</v>
      </c>
      <c r="C4226">
        <v>1185732</v>
      </c>
      <c r="D4226" s="9">
        <v>44399</v>
      </c>
      <c r="E4226" s="8" t="str">
        <f>TEXT(Table1[[#This Row],[Invoice Date]],"dd-mm-yyyy")</f>
        <v>22-07-2021</v>
      </c>
      <c r="F4226" s="1" t="str">
        <f t="shared" si="260"/>
        <v>July</v>
      </c>
      <c r="G4226" s="1" t="str">
        <f t="shared" si="261"/>
        <v>2021</v>
      </c>
      <c r="H4226" s="1" t="str">
        <f t="shared" si="262"/>
        <v>Thursday</v>
      </c>
      <c r="I4226" s="1" t="str">
        <f t="shared" si="263"/>
        <v>22</v>
      </c>
      <c r="J4226" t="s">
        <v>35</v>
      </c>
      <c r="K4226" t="s">
        <v>36</v>
      </c>
      <c r="L4226" t="s">
        <v>37</v>
      </c>
      <c r="M4226" t="s">
        <v>21</v>
      </c>
      <c r="N4226">
        <v>49</v>
      </c>
      <c r="O4226">
        <v>49</v>
      </c>
      <c r="P4226">
        <v>2401</v>
      </c>
      <c r="Q4226">
        <v>1104</v>
      </c>
      <c r="R4226">
        <v>0.46</v>
      </c>
      <c r="S4226" t="s">
        <v>82</v>
      </c>
      <c r="T4226" t="str">
        <f>IF(Table1[[#This Row],[Units Sold]]&gt; 700,"High Units","low Units")</f>
        <v>low Units</v>
      </c>
      <c r="U4226">
        <f>SUM(Table1[[#This Row],[Operating Profit]])/SUM(Table1[Operating Profit])*100</f>
        <v>3.3239483778532762E-4</v>
      </c>
      <c r="V4226">
        <f>SUM(Table1[[#This Row],[Price per Unit]]*Table1[[#This Row],[Units Sold]])</f>
        <v>2401</v>
      </c>
      <c r="W4226">
        <f>SUM(Table1[[#This Row],[Total Sales]]-Table1[[#This Row],[Operating Profit]])</f>
        <v>1297</v>
      </c>
      <c r="X4226">
        <f>SUM(Table1[[#This Row],[Total Sales]]-Table1[[#This Row],[Cost]])</f>
        <v>1104</v>
      </c>
      <c r="Y4226">
        <f>SUM(Table1[[#This Row],[profit/loss]])/SUM(Table1[profit/loss])</f>
        <v>3.3239483778532761E-6</v>
      </c>
    </row>
    <row r="4227" spans="1:25" x14ac:dyDescent="0.3">
      <c r="A4227" t="s">
        <v>13</v>
      </c>
      <c r="B4227" t="s">
        <v>82</v>
      </c>
      <c r="C4227">
        <v>1185732</v>
      </c>
      <c r="D4227" s="9">
        <v>44400</v>
      </c>
      <c r="E4227" s="8" t="str">
        <f>TEXT(Table1[[#This Row],[Invoice Date]],"dd-mm-yyyy")</f>
        <v>23-07-2021</v>
      </c>
      <c r="F4227" s="1" t="str">
        <f t="shared" ref="F4227:F4290" si="264">TEXT(D4227,"mmmm")</f>
        <v>July</v>
      </c>
      <c r="G4227" s="1" t="str">
        <f t="shared" ref="G4227:G4290" si="265">TEXT(D4227,"YYYY")</f>
        <v>2021</v>
      </c>
      <c r="H4227" s="1" t="str">
        <f t="shared" ref="H4227:H4290" si="266">TEXT(D4227,"dddd")</f>
        <v>Friday</v>
      </c>
      <c r="I4227" s="1" t="str">
        <f t="shared" ref="I4227:I4290" si="267">TEXT(D4227,"dd")</f>
        <v>23</v>
      </c>
      <c r="J4227" t="s">
        <v>35</v>
      </c>
      <c r="K4227" t="s">
        <v>36</v>
      </c>
      <c r="L4227" t="s">
        <v>37</v>
      </c>
      <c r="M4227" t="s">
        <v>22</v>
      </c>
      <c r="N4227">
        <v>53</v>
      </c>
      <c r="O4227">
        <v>73</v>
      </c>
      <c r="P4227">
        <v>3869</v>
      </c>
      <c r="Q4227">
        <v>2476</v>
      </c>
      <c r="R4227">
        <v>0.64</v>
      </c>
      <c r="S4227" t="s">
        <v>82</v>
      </c>
      <c r="T4227" t="str">
        <f>IF(Table1[[#This Row],[Units Sold]]&gt; 700,"High Units","low Units")</f>
        <v>low Units</v>
      </c>
      <c r="U4227">
        <f>SUM(Table1[[#This Row],[Operating Profit]])/SUM(Table1[Operating Profit])*100</f>
        <v>7.4547972677216595E-4</v>
      </c>
      <c r="V4227">
        <f>SUM(Table1[[#This Row],[Price per Unit]]*Table1[[#This Row],[Units Sold]])</f>
        <v>3869</v>
      </c>
      <c r="W4227">
        <f>SUM(Table1[[#This Row],[Total Sales]]-Table1[[#This Row],[Operating Profit]])</f>
        <v>1393</v>
      </c>
      <c r="X4227">
        <f>SUM(Table1[[#This Row],[Total Sales]]-Table1[[#This Row],[Cost]])</f>
        <v>2476</v>
      </c>
      <c r="Y4227">
        <f>SUM(Table1[[#This Row],[profit/loss]])/SUM(Table1[profit/loss])</f>
        <v>7.4547972677216591E-6</v>
      </c>
    </row>
    <row r="4228" spans="1:25" x14ac:dyDescent="0.3">
      <c r="A4228" t="s">
        <v>13</v>
      </c>
      <c r="B4228" t="s">
        <v>82</v>
      </c>
      <c r="C4228">
        <v>1185732</v>
      </c>
      <c r="D4228" s="9">
        <v>44401</v>
      </c>
      <c r="E4228" s="8" t="str">
        <f>TEXT(Table1[[#This Row],[Invoice Date]],"dd-mm-yyyy")</f>
        <v>24-07-2021</v>
      </c>
      <c r="F4228" s="1" t="str">
        <f t="shared" si="264"/>
        <v>July</v>
      </c>
      <c r="G4228" s="1" t="str">
        <f t="shared" si="265"/>
        <v>2021</v>
      </c>
      <c r="H4228" s="1" t="str">
        <f t="shared" si="266"/>
        <v>Saturday</v>
      </c>
      <c r="I4228" s="1" t="str">
        <f t="shared" si="267"/>
        <v>24</v>
      </c>
      <c r="J4228" t="s">
        <v>35</v>
      </c>
      <c r="K4228" t="s">
        <v>36</v>
      </c>
      <c r="L4228" t="s">
        <v>37</v>
      </c>
      <c r="M4228" t="s">
        <v>16</v>
      </c>
      <c r="N4228">
        <v>56</v>
      </c>
      <c r="O4228">
        <v>115</v>
      </c>
      <c r="P4228">
        <v>6440</v>
      </c>
      <c r="Q4228">
        <v>3542</v>
      </c>
      <c r="R4228">
        <v>0.55000000000000004</v>
      </c>
      <c r="S4228" t="s">
        <v>82</v>
      </c>
      <c r="T4228" t="str">
        <f>IF(Table1[[#This Row],[Units Sold]]&gt; 700,"High Units","low Units")</f>
        <v>low Units</v>
      </c>
      <c r="U4228">
        <f>SUM(Table1[[#This Row],[Operating Profit]])/SUM(Table1[Operating Profit])*100</f>
        <v>1.0664334378945926E-3</v>
      </c>
      <c r="V4228">
        <f>SUM(Table1[[#This Row],[Price per Unit]]*Table1[[#This Row],[Units Sold]])</f>
        <v>6440</v>
      </c>
      <c r="W4228">
        <f>SUM(Table1[[#This Row],[Total Sales]]-Table1[[#This Row],[Operating Profit]])</f>
        <v>2898</v>
      </c>
      <c r="X4228">
        <f>SUM(Table1[[#This Row],[Total Sales]]-Table1[[#This Row],[Cost]])</f>
        <v>3542</v>
      </c>
      <c r="Y4228">
        <f>SUM(Table1[[#This Row],[profit/loss]])/SUM(Table1[profit/loss])</f>
        <v>1.0664334378945927E-5</v>
      </c>
    </row>
    <row r="4229" spans="1:25" x14ac:dyDescent="0.3">
      <c r="A4229" t="s">
        <v>13</v>
      </c>
      <c r="B4229" t="s">
        <v>82</v>
      </c>
      <c r="C4229">
        <v>1185732</v>
      </c>
      <c r="D4229" s="9">
        <v>44402</v>
      </c>
      <c r="E4229" s="8" t="str">
        <f>TEXT(Table1[[#This Row],[Invoice Date]],"dd-mm-yyyy")</f>
        <v>25-07-2021</v>
      </c>
      <c r="F4229" s="1" t="str">
        <f t="shared" si="264"/>
        <v>July</v>
      </c>
      <c r="G4229" s="1" t="str">
        <f t="shared" si="265"/>
        <v>2021</v>
      </c>
      <c r="H4229" s="1" t="str">
        <f t="shared" si="266"/>
        <v>Sunday</v>
      </c>
      <c r="I4229" s="1" t="str">
        <f t="shared" si="267"/>
        <v>25</v>
      </c>
      <c r="J4229" t="s">
        <v>35</v>
      </c>
      <c r="K4229" t="s">
        <v>36</v>
      </c>
      <c r="L4229" t="s">
        <v>37</v>
      </c>
      <c r="M4229" t="s">
        <v>18</v>
      </c>
      <c r="N4229">
        <v>49</v>
      </c>
      <c r="O4229">
        <v>75</v>
      </c>
      <c r="P4229">
        <v>3675</v>
      </c>
      <c r="Q4229">
        <v>1801</v>
      </c>
      <c r="R4229">
        <v>0.49</v>
      </c>
      <c r="S4229" t="s">
        <v>82</v>
      </c>
      <c r="T4229" t="str">
        <f>IF(Table1[[#This Row],[Units Sold]]&gt; 700,"High Units","low Units")</f>
        <v>low Units</v>
      </c>
      <c r="U4229">
        <f>SUM(Table1[[#This Row],[Operating Profit]])/SUM(Table1[Operating Profit])*100</f>
        <v>5.4224918736537589E-4</v>
      </c>
      <c r="V4229">
        <f>SUM(Table1[[#This Row],[Price per Unit]]*Table1[[#This Row],[Units Sold]])</f>
        <v>3675</v>
      </c>
      <c r="W4229">
        <f>SUM(Table1[[#This Row],[Total Sales]]-Table1[[#This Row],[Operating Profit]])</f>
        <v>1874</v>
      </c>
      <c r="X4229">
        <f>SUM(Table1[[#This Row],[Total Sales]]-Table1[[#This Row],[Cost]])</f>
        <v>1801</v>
      </c>
      <c r="Y4229">
        <f>SUM(Table1[[#This Row],[profit/loss]])/SUM(Table1[profit/loss])</f>
        <v>5.4224918736537593E-6</v>
      </c>
    </row>
    <row r="4230" spans="1:25" x14ac:dyDescent="0.3">
      <c r="A4230" t="s">
        <v>13</v>
      </c>
      <c r="B4230" t="s">
        <v>82</v>
      </c>
      <c r="C4230">
        <v>1185732</v>
      </c>
      <c r="D4230" s="9">
        <v>44403</v>
      </c>
      <c r="E4230" s="8" t="str">
        <f>TEXT(Table1[[#This Row],[Invoice Date]],"dd-mm-yyyy")</f>
        <v>26-07-2021</v>
      </c>
      <c r="F4230" s="1" t="str">
        <f t="shared" si="264"/>
        <v>July</v>
      </c>
      <c r="G4230" s="1" t="str">
        <f t="shared" si="265"/>
        <v>2021</v>
      </c>
      <c r="H4230" s="1" t="str">
        <f t="shared" si="266"/>
        <v>Monday</v>
      </c>
      <c r="I4230" s="1" t="str">
        <f t="shared" si="267"/>
        <v>26</v>
      </c>
      <c r="J4230" t="s">
        <v>35</v>
      </c>
      <c r="K4230" t="s">
        <v>36</v>
      </c>
      <c r="L4230" t="s">
        <v>37</v>
      </c>
      <c r="M4230" t="s">
        <v>19</v>
      </c>
      <c r="N4230">
        <v>48</v>
      </c>
      <c r="O4230">
        <v>39</v>
      </c>
      <c r="P4230">
        <v>1872</v>
      </c>
      <c r="Q4230">
        <v>842</v>
      </c>
      <c r="R4230">
        <v>0.45</v>
      </c>
      <c r="S4230" t="s">
        <v>82</v>
      </c>
      <c r="T4230" t="str">
        <f>IF(Table1[[#This Row],[Units Sold]]&gt; 700,"High Units","low Units")</f>
        <v>low Units</v>
      </c>
      <c r="U4230">
        <f>SUM(Table1[[#This Row],[Operating Profit]])/SUM(Table1[Operating Profit])*100</f>
        <v>2.5351128026743284E-4</v>
      </c>
      <c r="V4230">
        <f>SUM(Table1[[#This Row],[Price per Unit]]*Table1[[#This Row],[Units Sold]])</f>
        <v>1872</v>
      </c>
      <c r="W4230">
        <f>SUM(Table1[[#This Row],[Total Sales]]-Table1[[#This Row],[Operating Profit]])</f>
        <v>1030</v>
      </c>
      <c r="X4230">
        <f>SUM(Table1[[#This Row],[Total Sales]]-Table1[[#This Row],[Cost]])</f>
        <v>842</v>
      </c>
      <c r="Y4230">
        <f>SUM(Table1[[#This Row],[profit/loss]])/SUM(Table1[profit/loss])</f>
        <v>2.5351128026743286E-6</v>
      </c>
    </row>
    <row r="4231" spans="1:25" x14ac:dyDescent="0.3">
      <c r="A4231" t="s">
        <v>13</v>
      </c>
      <c r="B4231" t="s">
        <v>82</v>
      </c>
      <c r="C4231">
        <v>1185732</v>
      </c>
      <c r="D4231" s="9">
        <v>44404</v>
      </c>
      <c r="E4231" s="8" t="str">
        <f>TEXT(Table1[[#This Row],[Invoice Date]],"dd-mm-yyyy")</f>
        <v>27-07-2021</v>
      </c>
      <c r="F4231" s="1" t="str">
        <f t="shared" si="264"/>
        <v>July</v>
      </c>
      <c r="G4231" s="1" t="str">
        <f t="shared" si="265"/>
        <v>2021</v>
      </c>
      <c r="H4231" s="1" t="str">
        <f t="shared" si="266"/>
        <v>Tuesday</v>
      </c>
      <c r="I4231" s="1" t="str">
        <f t="shared" si="267"/>
        <v>27</v>
      </c>
      <c r="J4231" t="s">
        <v>35</v>
      </c>
      <c r="K4231" t="s">
        <v>36</v>
      </c>
      <c r="L4231" t="s">
        <v>37</v>
      </c>
      <c r="M4231" t="s">
        <v>20</v>
      </c>
      <c r="N4231">
        <v>47</v>
      </c>
      <c r="O4231">
        <v>33</v>
      </c>
      <c r="P4231">
        <v>1551</v>
      </c>
      <c r="Q4231">
        <v>791</v>
      </c>
      <c r="R4231">
        <v>0.51</v>
      </c>
      <c r="S4231" t="s">
        <v>82</v>
      </c>
      <c r="T4231" t="str">
        <f>IF(Table1[[#This Row],[Units Sold]]&gt; 700,"High Units","low Units")</f>
        <v>low Units</v>
      </c>
      <c r="U4231">
        <f>SUM(Table1[[#This Row],[Operating Profit]])/SUM(Table1[Operating Profit])*100</f>
        <v>2.3815608395669761E-4</v>
      </c>
      <c r="V4231">
        <f>SUM(Table1[[#This Row],[Price per Unit]]*Table1[[#This Row],[Units Sold]])</f>
        <v>1551</v>
      </c>
      <c r="W4231">
        <f>SUM(Table1[[#This Row],[Total Sales]]-Table1[[#This Row],[Operating Profit]])</f>
        <v>760</v>
      </c>
      <c r="X4231">
        <f>SUM(Table1[[#This Row],[Total Sales]]-Table1[[#This Row],[Cost]])</f>
        <v>791</v>
      </c>
      <c r="Y4231">
        <f>SUM(Table1[[#This Row],[profit/loss]])/SUM(Table1[profit/loss])</f>
        <v>2.381560839566976E-6</v>
      </c>
    </row>
    <row r="4232" spans="1:25" x14ac:dyDescent="0.3">
      <c r="A4232" t="s">
        <v>13</v>
      </c>
      <c r="B4232" t="s">
        <v>82</v>
      </c>
      <c r="C4232">
        <v>1185732</v>
      </c>
      <c r="D4232" s="9">
        <v>44405</v>
      </c>
      <c r="E4232" s="8" t="str">
        <f>TEXT(Table1[[#This Row],[Invoice Date]],"dd-mm-yyyy")</f>
        <v>28-07-2021</v>
      </c>
      <c r="F4232" s="1" t="str">
        <f t="shared" si="264"/>
        <v>July</v>
      </c>
      <c r="G4232" s="1" t="str">
        <f t="shared" si="265"/>
        <v>2021</v>
      </c>
      <c r="H4232" s="1" t="str">
        <f t="shared" si="266"/>
        <v>Wednesday</v>
      </c>
      <c r="I4232" s="1" t="str">
        <f t="shared" si="267"/>
        <v>28</v>
      </c>
      <c r="J4232" t="s">
        <v>35</v>
      </c>
      <c r="K4232" t="s">
        <v>36</v>
      </c>
      <c r="L4232" t="s">
        <v>37</v>
      </c>
      <c r="M4232" t="s">
        <v>21</v>
      </c>
      <c r="N4232">
        <v>56</v>
      </c>
      <c r="O4232">
        <v>33</v>
      </c>
      <c r="P4232">
        <v>1848</v>
      </c>
      <c r="Q4232">
        <v>869</v>
      </c>
      <c r="R4232">
        <v>0.47</v>
      </c>
      <c r="S4232" t="s">
        <v>82</v>
      </c>
      <c r="T4232" t="str">
        <f>IF(Table1[[#This Row],[Units Sold]]&gt; 700,"High Units","low Units")</f>
        <v>low Units</v>
      </c>
      <c r="U4232">
        <f>SUM(Table1[[#This Row],[Operating Profit]])/SUM(Table1[Operating Profit])*100</f>
        <v>2.6164050184370445E-4</v>
      </c>
      <c r="V4232">
        <f>SUM(Table1[[#This Row],[Price per Unit]]*Table1[[#This Row],[Units Sold]])</f>
        <v>1848</v>
      </c>
      <c r="W4232">
        <f>SUM(Table1[[#This Row],[Total Sales]]-Table1[[#This Row],[Operating Profit]])</f>
        <v>979</v>
      </c>
      <c r="X4232">
        <f>SUM(Table1[[#This Row],[Total Sales]]-Table1[[#This Row],[Cost]])</f>
        <v>869</v>
      </c>
      <c r="Y4232">
        <f>SUM(Table1[[#This Row],[profit/loss]])/SUM(Table1[profit/loss])</f>
        <v>2.6164050184370443E-6</v>
      </c>
    </row>
    <row r="4233" spans="1:25" x14ac:dyDescent="0.3">
      <c r="A4233" t="s">
        <v>13</v>
      </c>
      <c r="B4233" t="s">
        <v>82</v>
      </c>
      <c r="C4233">
        <v>1185732</v>
      </c>
      <c r="D4233" s="9">
        <v>44406</v>
      </c>
      <c r="E4233" s="8" t="str">
        <f>TEXT(Table1[[#This Row],[Invoice Date]],"dd-mm-yyyy")</f>
        <v>29-07-2021</v>
      </c>
      <c r="F4233" s="1" t="str">
        <f t="shared" si="264"/>
        <v>July</v>
      </c>
      <c r="G4233" s="1" t="str">
        <f t="shared" si="265"/>
        <v>2021</v>
      </c>
      <c r="H4233" s="1" t="str">
        <f t="shared" si="266"/>
        <v>Thursday</v>
      </c>
      <c r="I4233" s="1" t="str">
        <f t="shared" si="267"/>
        <v>29</v>
      </c>
      <c r="J4233" t="s">
        <v>35</v>
      </c>
      <c r="K4233" t="s">
        <v>36</v>
      </c>
      <c r="L4233" t="s">
        <v>37</v>
      </c>
      <c r="M4233" t="s">
        <v>22</v>
      </c>
      <c r="N4233">
        <v>60</v>
      </c>
      <c r="O4233">
        <v>65</v>
      </c>
      <c r="P4233">
        <v>3900</v>
      </c>
      <c r="Q4233">
        <v>2340</v>
      </c>
      <c r="R4233">
        <v>0.6</v>
      </c>
      <c r="S4233" t="s">
        <v>82</v>
      </c>
      <c r="T4233" t="str">
        <f>IF(Table1[[#This Row],[Units Sold]]&gt; 700,"High Units","low Units")</f>
        <v>low Units</v>
      </c>
      <c r="U4233">
        <f>SUM(Table1[[#This Row],[Operating Profit]])/SUM(Table1[Operating Profit])*100</f>
        <v>7.0453253661020528E-4</v>
      </c>
      <c r="V4233">
        <f>SUM(Table1[[#This Row],[Price per Unit]]*Table1[[#This Row],[Units Sold]])</f>
        <v>3900</v>
      </c>
      <c r="W4233">
        <f>SUM(Table1[[#This Row],[Total Sales]]-Table1[[#This Row],[Operating Profit]])</f>
        <v>1560</v>
      </c>
      <c r="X4233">
        <f>SUM(Table1[[#This Row],[Total Sales]]-Table1[[#This Row],[Cost]])</f>
        <v>2340</v>
      </c>
      <c r="Y4233">
        <f>SUM(Table1[[#This Row],[profit/loss]])/SUM(Table1[profit/loss])</f>
        <v>7.0453253661020531E-6</v>
      </c>
    </row>
    <row r="4234" spans="1:25" x14ac:dyDescent="0.3">
      <c r="A4234" t="s">
        <v>13</v>
      </c>
      <c r="B4234" t="s">
        <v>82</v>
      </c>
      <c r="C4234">
        <v>1185732</v>
      </c>
      <c r="D4234" s="9">
        <v>44407</v>
      </c>
      <c r="E4234" s="8" t="str">
        <f>TEXT(Table1[[#This Row],[Invoice Date]],"dd-mm-yyyy")</f>
        <v>30-07-2021</v>
      </c>
      <c r="F4234" s="1" t="str">
        <f t="shared" si="264"/>
        <v>July</v>
      </c>
      <c r="G4234" s="1" t="str">
        <f t="shared" si="265"/>
        <v>2021</v>
      </c>
      <c r="H4234" s="1" t="str">
        <f t="shared" si="266"/>
        <v>Friday</v>
      </c>
      <c r="I4234" s="1" t="str">
        <f t="shared" si="267"/>
        <v>30</v>
      </c>
      <c r="J4234" t="s">
        <v>35</v>
      </c>
      <c r="K4234" t="s">
        <v>36</v>
      </c>
      <c r="L4234" t="s">
        <v>37</v>
      </c>
      <c r="M4234" t="s">
        <v>16</v>
      </c>
      <c r="N4234">
        <v>55</v>
      </c>
      <c r="O4234">
        <v>112</v>
      </c>
      <c r="P4234">
        <v>6160</v>
      </c>
      <c r="Q4234">
        <v>3326</v>
      </c>
      <c r="R4234">
        <v>0.54</v>
      </c>
      <c r="S4234" t="s">
        <v>82</v>
      </c>
      <c r="T4234" t="str">
        <f>IF(Table1[[#This Row],[Units Sold]]&gt; 700,"High Units","low Units")</f>
        <v>low Units</v>
      </c>
      <c r="U4234">
        <f>SUM(Table1[[#This Row],[Operating Profit]])/SUM(Table1[Operating Profit])*100</f>
        <v>1.00139966528442E-3</v>
      </c>
      <c r="V4234">
        <f>SUM(Table1[[#This Row],[Price per Unit]]*Table1[[#This Row],[Units Sold]])</f>
        <v>6160</v>
      </c>
      <c r="W4234">
        <f>SUM(Table1[[#This Row],[Total Sales]]-Table1[[#This Row],[Operating Profit]])</f>
        <v>2834</v>
      </c>
      <c r="X4234">
        <f>SUM(Table1[[#This Row],[Total Sales]]-Table1[[#This Row],[Cost]])</f>
        <v>3326</v>
      </c>
      <c r="Y4234">
        <f>SUM(Table1[[#This Row],[profit/loss]])/SUM(Table1[profit/loss])</f>
        <v>1.00139966528442E-5</v>
      </c>
    </row>
    <row r="4235" spans="1:25" x14ac:dyDescent="0.3">
      <c r="A4235" t="s">
        <v>13</v>
      </c>
      <c r="B4235" t="s">
        <v>82</v>
      </c>
      <c r="C4235">
        <v>1185732</v>
      </c>
      <c r="D4235" s="9">
        <v>44408</v>
      </c>
      <c r="E4235" s="8" t="str">
        <f>TEXT(Table1[[#This Row],[Invoice Date]],"dd-mm-yyyy")</f>
        <v>31-07-2021</v>
      </c>
      <c r="F4235" s="1" t="str">
        <f t="shared" si="264"/>
        <v>July</v>
      </c>
      <c r="G4235" s="1" t="str">
        <f t="shared" si="265"/>
        <v>2021</v>
      </c>
      <c r="H4235" s="1" t="str">
        <f t="shared" si="266"/>
        <v>Saturday</v>
      </c>
      <c r="I4235" s="1" t="str">
        <f t="shared" si="267"/>
        <v>31</v>
      </c>
      <c r="J4235" t="s">
        <v>35</v>
      </c>
      <c r="K4235" t="s">
        <v>36</v>
      </c>
      <c r="L4235" t="s">
        <v>37</v>
      </c>
      <c r="M4235" t="s">
        <v>18</v>
      </c>
      <c r="N4235">
        <v>46</v>
      </c>
      <c r="O4235">
        <v>65</v>
      </c>
      <c r="P4235">
        <v>2990</v>
      </c>
      <c r="Q4235">
        <v>1405</v>
      </c>
      <c r="R4235">
        <v>0.47</v>
      </c>
      <c r="S4235" t="s">
        <v>82</v>
      </c>
      <c r="T4235" t="str">
        <f>IF(Table1[[#This Row],[Units Sold]]&gt; 700,"High Units","low Units")</f>
        <v>low Units</v>
      </c>
      <c r="U4235">
        <f>SUM(Table1[[#This Row],[Operating Profit]])/SUM(Table1[Operating Profit])*100</f>
        <v>4.2302060424672581E-4</v>
      </c>
      <c r="V4235">
        <f>SUM(Table1[[#This Row],[Price per Unit]]*Table1[[#This Row],[Units Sold]])</f>
        <v>2990</v>
      </c>
      <c r="W4235">
        <f>SUM(Table1[[#This Row],[Total Sales]]-Table1[[#This Row],[Operating Profit]])</f>
        <v>1585</v>
      </c>
      <c r="X4235">
        <f>SUM(Table1[[#This Row],[Total Sales]]-Table1[[#This Row],[Cost]])</f>
        <v>1405</v>
      </c>
      <c r="Y4235">
        <f>SUM(Table1[[#This Row],[profit/loss]])/SUM(Table1[profit/loss])</f>
        <v>4.2302060424672584E-6</v>
      </c>
    </row>
    <row r="4236" spans="1:25" x14ac:dyDescent="0.3">
      <c r="A4236" t="s">
        <v>13</v>
      </c>
      <c r="B4236" t="s">
        <v>82</v>
      </c>
      <c r="C4236">
        <v>1185732</v>
      </c>
      <c r="D4236" s="9">
        <v>44409</v>
      </c>
      <c r="E4236" s="8" t="str">
        <f>TEXT(Table1[[#This Row],[Invoice Date]],"dd-mm-yyyy")</f>
        <v>01-08-2021</v>
      </c>
      <c r="F4236" s="1" t="str">
        <f t="shared" si="264"/>
        <v>August</v>
      </c>
      <c r="G4236" s="1" t="str">
        <f t="shared" si="265"/>
        <v>2021</v>
      </c>
      <c r="H4236" s="1" t="str">
        <f t="shared" si="266"/>
        <v>Sunday</v>
      </c>
      <c r="I4236" s="1" t="str">
        <f t="shared" si="267"/>
        <v>01</v>
      </c>
      <c r="J4236" t="s">
        <v>35</v>
      </c>
      <c r="K4236" t="s">
        <v>36</v>
      </c>
      <c r="L4236" t="s">
        <v>37</v>
      </c>
      <c r="M4236" t="s">
        <v>19</v>
      </c>
      <c r="N4236">
        <v>48</v>
      </c>
      <c r="O4236">
        <v>49</v>
      </c>
      <c r="P4236">
        <v>2352</v>
      </c>
      <c r="Q4236">
        <v>1105</v>
      </c>
      <c r="R4236">
        <v>0.47</v>
      </c>
      <c r="S4236" t="s">
        <v>82</v>
      </c>
      <c r="T4236" t="str">
        <f>IF(Table1[[#This Row],[Units Sold]]&gt; 700,"High Units","low Units")</f>
        <v>low Units</v>
      </c>
      <c r="U4236">
        <f>SUM(Table1[[#This Row],[Operating Profit]])/SUM(Table1[Operating Profit])*100</f>
        <v>3.3269592006593028E-4</v>
      </c>
      <c r="V4236">
        <f>SUM(Table1[[#This Row],[Price per Unit]]*Table1[[#This Row],[Units Sold]])</f>
        <v>2352</v>
      </c>
      <c r="W4236">
        <f>SUM(Table1[[#This Row],[Total Sales]]-Table1[[#This Row],[Operating Profit]])</f>
        <v>1247</v>
      </c>
      <c r="X4236">
        <f>SUM(Table1[[#This Row],[Total Sales]]-Table1[[#This Row],[Cost]])</f>
        <v>1105</v>
      </c>
      <c r="Y4236">
        <f>SUM(Table1[[#This Row],[profit/loss]])/SUM(Table1[profit/loss])</f>
        <v>3.3269592006593028E-6</v>
      </c>
    </row>
    <row r="4237" spans="1:25" x14ac:dyDescent="0.3">
      <c r="A4237" t="s">
        <v>13</v>
      </c>
      <c r="B4237" t="s">
        <v>82</v>
      </c>
      <c r="C4237">
        <v>1185732</v>
      </c>
      <c r="D4237" s="9">
        <v>44410</v>
      </c>
      <c r="E4237" s="8" t="str">
        <f>TEXT(Table1[[#This Row],[Invoice Date]],"dd-mm-yyyy")</f>
        <v>02-08-2021</v>
      </c>
      <c r="F4237" s="1" t="str">
        <f t="shared" si="264"/>
        <v>August</v>
      </c>
      <c r="G4237" s="1" t="str">
        <f t="shared" si="265"/>
        <v>2021</v>
      </c>
      <c r="H4237" s="1" t="str">
        <f t="shared" si="266"/>
        <v>Monday</v>
      </c>
      <c r="I4237" s="1" t="str">
        <f t="shared" si="267"/>
        <v>02</v>
      </c>
      <c r="J4237" t="s">
        <v>35</v>
      </c>
      <c r="K4237" t="s">
        <v>36</v>
      </c>
      <c r="L4237" t="s">
        <v>37</v>
      </c>
      <c r="M4237" t="s">
        <v>20</v>
      </c>
      <c r="N4237">
        <v>46</v>
      </c>
      <c r="O4237">
        <v>53</v>
      </c>
      <c r="P4237">
        <v>2438</v>
      </c>
      <c r="Q4237">
        <v>1292</v>
      </c>
      <c r="R4237">
        <v>0.53</v>
      </c>
      <c r="S4237" t="s">
        <v>82</v>
      </c>
      <c r="T4237" t="str">
        <f>IF(Table1[[#This Row],[Units Sold]]&gt; 700,"High Units","low Units")</f>
        <v>low Units</v>
      </c>
      <c r="U4237">
        <f>SUM(Table1[[#This Row],[Operating Profit]])/SUM(Table1[Operating Profit])*100</f>
        <v>3.8899830653862613E-4</v>
      </c>
      <c r="V4237">
        <f>SUM(Table1[[#This Row],[Price per Unit]]*Table1[[#This Row],[Units Sold]])</f>
        <v>2438</v>
      </c>
      <c r="W4237">
        <f>SUM(Table1[[#This Row],[Total Sales]]-Table1[[#This Row],[Operating Profit]])</f>
        <v>1146</v>
      </c>
      <c r="X4237">
        <f>SUM(Table1[[#This Row],[Total Sales]]-Table1[[#This Row],[Cost]])</f>
        <v>1292</v>
      </c>
      <c r="Y4237">
        <f>SUM(Table1[[#This Row],[profit/loss]])/SUM(Table1[profit/loss])</f>
        <v>3.8899830653862613E-6</v>
      </c>
    </row>
    <row r="4238" spans="1:25" x14ac:dyDescent="0.3">
      <c r="A4238" t="s">
        <v>13</v>
      </c>
      <c r="B4238" t="s">
        <v>82</v>
      </c>
      <c r="C4238">
        <v>1185732</v>
      </c>
      <c r="D4238" s="9">
        <v>44411</v>
      </c>
      <c r="E4238" s="8" t="str">
        <f>TEXT(Table1[[#This Row],[Invoice Date]],"dd-mm-yyyy")</f>
        <v>03-08-2021</v>
      </c>
      <c r="F4238" s="1" t="str">
        <f t="shared" si="264"/>
        <v>August</v>
      </c>
      <c r="G4238" s="1" t="str">
        <f t="shared" si="265"/>
        <v>2021</v>
      </c>
      <c r="H4238" s="1" t="str">
        <f t="shared" si="266"/>
        <v>Tuesday</v>
      </c>
      <c r="I4238" s="1" t="str">
        <f t="shared" si="267"/>
        <v>03</v>
      </c>
      <c r="J4238" t="s">
        <v>35</v>
      </c>
      <c r="K4238" t="s">
        <v>36</v>
      </c>
      <c r="L4238" t="s">
        <v>37</v>
      </c>
      <c r="M4238" t="s">
        <v>21</v>
      </c>
      <c r="N4238">
        <v>56</v>
      </c>
      <c r="O4238">
        <v>41</v>
      </c>
      <c r="P4238">
        <v>2296</v>
      </c>
      <c r="Q4238">
        <v>1148</v>
      </c>
      <c r="R4238">
        <v>0.5</v>
      </c>
      <c r="S4238" t="s">
        <v>82</v>
      </c>
      <c r="T4238" t="str">
        <f>IF(Table1[[#This Row],[Units Sold]]&gt; 700,"High Units","low Units")</f>
        <v>low Units</v>
      </c>
      <c r="U4238">
        <f>SUM(Table1[[#This Row],[Operating Profit]])/SUM(Table1[Operating Profit])*100</f>
        <v>3.4564245813184432E-4</v>
      </c>
      <c r="V4238">
        <f>SUM(Table1[[#This Row],[Price per Unit]]*Table1[[#This Row],[Units Sold]])</f>
        <v>2296</v>
      </c>
      <c r="W4238">
        <f>SUM(Table1[[#This Row],[Total Sales]]-Table1[[#This Row],[Operating Profit]])</f>
        <v>1148</v>
      </c>
      <c r="X4238">
        <f>SUM(Table1[[#This Row],[Total Sales]]-Table1[[#This Row],[Cost]])</f>
        <v>1148</v>
      </c>
      <c r="Y4238">
        <f>SUM(Table1[[#This Row],[profit/loss]])/SUM(Table1[profit/loss])</f>
        <v>3.4564245813184431E-6</v>
      </c>
    </row>
    <row r="4239" spans="1:25" x14ac:dyDescent="0.3">
      <c r="A4239" t="s">
        <v>13</v>
      </c>
      <c r="B4239" t="s">
        <v>82</v>
      </c>
      <c r="C4239">
        <v>1185732</v>
      </c>
      <c r="D4239" s="9">
        <v>44412</v>
      </c>
      <c r="E4239" s="8" t="str">
        <f>TEXT(Table1[[#This Row],[Invoice Date]],"dd-mm-yyyy")</f>
        <v>04-08-2021</v>
      </c>
      <c r="F4239" s="1" t="str">
        <f t="shared" si="264"/>
        <v>August</v>
      </c>
      <c r="G4239" s="1" t="str">
        <f t="shared" si="265"/>
        <v>2021</v>
      </c>
      <c r="H4239" s="1" t="str">
        <f t="shared" si="266"/>
        <v>Wednesday</v>
      </c>
      <c r="I4239" s="1" t="str">
        <f t="shared" si="267"/>
        <v>04</v>
      </c>
      <c r="J4239" t="s">
        <v>35</v>
      </c>
      <c r="K4239" t="s">
        <v>36</v>
      </c>
      <c r="L4239" t="s">
        <v>37</v>
      </c>
      <c r="M4239" t="s">
        <v>22</v>
      </c>
      <c r="N4239">
        <v>61</v>
      </c>
      <c r="O4239">
        <v>65</v>
      </c>
      <c r="P4239">
        <v>3965</v>
      </c>
      <c r="Q4239">
        <v>2379</v>
      </c>
      <c r="R4239">
        <v>0.6</v>
      </c>
      <c r="S4239" t="s">
        <v>82</v>
      </c>
      <c r="T4239" t="str">
        <f>IF(Table1[[#This Row],[Units Sold]]&gt; 700,"High Units","low Units")</f>
        <v>low Units</v>
      </c>
      <c r="U4239">
        <f>SUM(Table1[[#This Row],[Operating Profit]])/SUM(Table1[Operating Profit])*100</f>
        <v>7.1627474555370876E-4</v>
      </c>
      <c r="V4239">
        <f>SUM(Table1[[#This Row],[Price per Unit]]*Table1[[#This Row],[Units Sold]])</f>
        <v>3965</v>
      </c>
      <c r="W4239">
        <f>SUM(Table1[[#This Row],[Total Sales]]-Table1[[#This Row],[Operating Profit]])</f>
        <v>1586</v>
      </c>
      <c r="X4239">
        <f>SUM(Table1[[#This Row],[Total Sales]]-Table1[[#This Row],[Cost]])</f>
        <v>2379</v>
      </c>
      <c r="Y4239">
        <f>SUM(Table1[[#This Row],[profit/loss]])/SUM(Table1[profit/loss])</f>
        <v>7.1627474555370874E-6</v>
      </c>
    </row>
    <row r="4240" spans="1:25" x14ac:dyDescent="0.3">
      <c r="A4240" t="s">
        <v>13</v>
      </c>
      <c r="B4240" t="s">
        <v>82</v>
      </c>
      <c r="C4240">
        <v>1185732</v>
      </c>
      <c r="D4240" s="9">
        <v>44413</v>
      </c>
      <c r="E4240" s="8" t="str">
        <f>TEXT(Table1[[#This Row],[Invoice Date]],"dd-mm-yyyy")</f>
        <v>05-08-2021</v>
      </c>
      <c r="F4240" s="1" t="str">
        <f t="shared" si="264"/>
        <v>August</v>
      </c>
      <c r="G4240" s="1" t="str">
        <f t="shared" si="265"/>
        <v>2021</v>
      </c>
      <c r="H4240" s="1" t="str">
        <f t="shared" si="266"/>
        <v>Thursday</v>
      </c>
      <c r="I4240" s="1" t="str">
        <f t="shared" si="267"/>
        <v>05</v>
      </c>
      <c r="J4240" t="s">
        <v>35</v>
      </c>
      <c r="K4240" t="s">
        <v>36</v>
      </c>
      <c r="L4240" t="s">
        <v>37</v>
      </c>
      <c r="M4240" t="s">
        <v>16</v>
      </c>
      <c r="N4240">
        <v>57</v>
      </c>
      <c r="O4240">
        <v>150</v>
      </c>
      <c r="P4240">
        <v>8550</v>
      </c>
      <c r="Q4240">
        <v>4703</v>
      </c>
      <c r="R4240">
        <v>0.55000000000000004</v>
      </c>
      <c r="S4240" t="s">
        <v>82</v>
      </c>
      <c r="T4240" t="str">
        <f>IF(Table1[[#This Row],[Units Sold]]&gt; 700,"High Units","low Units")</f>
        <v>low Units</v>
      </c>
      <c r="U4240">
        <f>SUM(Table1[[#This Row],[Operating Profit]])/SUM(Table1[Operating Profit])*100</f>
        <v>1.4159899656742715E-3</v>
      </c>
      <c r="V4240">
        <f>SUM(Table1[[#This Row],[Price per Unit]]*Table1[[#This Row],[Units Sold]])</f>
        <v>8550</v>
      </c>
      <c r="W4240">
        <f>SUM(Table1[[#This Row],[Total Sales]]-Table1[[#This Row],[Operating Profit]])</f>
        <v>3847</v>
      </c>
      <c r="X4240">
        <f>SUM(Table1[[#This Row],[Total Sales]]-Table1[[#This Row],[Cost]])</f>
        <v>4703</v>
      </c>
      <c r="Y4240">
        <f>SUM(Table1[[#This Row],[profit/loss]])/SUM(Table1[profit/loss])</f>
        <v>1.4159899656742715E-5</v>
      </c>
    </row>
    <row r="4241" spans="1:25" x14ac:dyDescent="0.3">
      <c r="A4241" t="s">
        <v>13</v>
      </c>
      <c r="B4241" t="s">
        <v>82</v>
      </c>
      <c r="C4241">
        <v>1185732</v>
      </c>
      <c r="D4241" s="9">
        <v>44414</v>
      </c>
      <c r="E4241" s="8" t="str">
        <f>TEXT(Table1[[#This Row],[Invoice Date]],"dd-mm-yyyy")</f>
        <v>06-08-2021</v>
      </c>
      <c r="F4241" s="1" t="str">
        <f t="shared" si="264"/>
        <v>August</v>
      </c>
      <c r="G4241" s="1" t="str">
        <f t="shared" si="265"/>
        <v>2021</v>
      </c>
      <c r="H4241" s="1" t="str">
        <f t="shared" si="266"/>
        <v>Friday</v>
      </c>
      <c r="I4241" s="1" t="str">
        <f t="shared" si="267"/>
        <v>06</v>
      </c>
      <c r="J4241" t="s">
        <v>35</v>
      </c>
      <c r="K4241" t="s">
        <v>36</v>
      </c>
      <c r="L4241" t="s">
        <v>37</v>
      </c>
      <c r="M4241" t="s">
        <v>18</v>
      </c>
      <c r="N4241">
        <v>46</v>
      </c>
      <c r="O4241">
        <v>75</v>
      </c>
      <c r="P4241">
        <v>3450</v>
      </c>
      <c r="Q4241">
        <v>1656</v>
      </c>
      <c r="R4241">
        <v>0.48</v>
      </c>
      <c r="S4241" t="s">
        <v>82</v>
      </c>
      <c r="T4241" t="str">
        <f>IF(Table1[[#This Row],[Units Sold]]&gt; 700,"High Units","low Units")</f>
        <v>low Units</v>
      </c>
      <c r="U4241">
        <f>SUM(Table1[[#This Row],[Operating Profit]])/SUM(Table1[Operating Profit])*100</f>
        <v>4.9859225667799143E-4</v>
      </c>
      <c r="V4241">
        <f>SUM(Table1[[#This Row],[Price per Unit]]*Table1[[#This Row],[Units Sold]])</f>
        <v>3450</v>
      </c>
      <c r="W4241">
        <f>SUM(Table1[[#This Row],[Total Sales]]-Table1[[#This Row],[Operating Profit]])</f>
        <v>1794</v>
      </c>
      <c r="X4241">
        <f>SUM(Table1[[#This Row],[Total Sales]]-Table1[[#This Row],[Cost]])</f>
        <v>1656</v>
      </c>
      <c r="Y4241">
        <f>SUM(Table1[[#This Row],[profit/loss]])/SUM(Table1[profit/loss])</f>
        <v>4.9859225667799139E-6</v>
      </c>
    </row>
    <row r="4242" spans="1:25" x14ac:dyDescent="0.3">
      <c r="A4242" t="s">
        <v>13</v>
      </c>
      <c r="B4242" t="s">
        <v>82</v>
      </c>
      <c r="C4242">
        <v>1185732</v>
      </c>
      <c r="D4242" s="9">
        <v>44415</v>
      </c>
      <c r="E4242" s="8" t="str">
        <f>TEXT(Table1[[#This Row],[Invoice Date]],"dd-mm-yyyy")</f>
        <v>07-08-2021</v>
      </c>
      <c r="F4242" s="1" t="str">
        <f t="shared" si="264"/>
        <v>August</v>
      </c>
      <c r="G4242" s="1" t="str">
        <f t="shared" si="265"/>
        <v>2021</v>
      </c>
      <c r="H4242" s="1" t="str">
        <f t="shared" si="266"/>
        <v>Saturday</v>
      </c>
      <c r="I4242" s="1" t="str">
        <f t="shared" si="267"/>
        <v>07</v>
      </c>
      <c r="J4242" t="s">
        <v>35</v>
      </c>
      <c r="K4242" t="s">
        <v>36</v>
      </c>
      <c r="L4242" t="s">
        <v>37</v>
      </c>
      <c r="M4242" t="s">
        <v>19</v>
      </c>
      <c r="N4242">
        <v>46</v>
      </c>
      <c r="O4242">
        <v>75</v>
      </c>
      <c r="P4242">
        <v>3450</v>
      </c>
      <c r="Q4242">
        <v>1691</v>
      </c>
      <c r="R4242">
        <v>0.49</v>
      </c>
      <c r="S4242" t="s">
        <v>82</v>
      </c>
      <c r="T4242" t="str">
        <f>IF(Table1[[#This Row],[Units Sold]]&gt; 700,"High Units","low Units")</f>
        <v>low Units</v>
      </c>
      <c r="U4242">
        <f>SUM(Table1[[#This Row],[Operating Profit]])/SUM(Table1[Operating Profit])*100</f>
        <v>5.0913013649908428E-4</v>
      </c>
      <c r="V4242">
        <f>SUM(Table1[[#This Row],[Price per Unit]]*Table1[[#This Row],[Units Sold]])</f>
        <v>3450</v>
      </c>
      <c r="W4242">
        <f>SUM(Table1[[#This Row],[Total Sales]]-Table1[[#This Row],[Operating Profit]])</f>
        <v>1759</v>
      </c>
      <c r="X4242">
        <f>SUM(Table1[[#This Row],[Total Sales]]-Table1[[#This Row],[Cost]])</f>
        <v>1691</v>
      </c>
      <c r="Y4242">
        <f>SUM(Table1[[#This Row],[profit/loss]])/SUM(Table1[profit/loss])</f>
        <v>5.0913013649908423E-6</v>
      </c>
    </row>
    <row r="4243" spans="1:25" x14ac:dyDescent="0.3">
      <c r="A4243" t="s">
        <v>13</v>
      </c>
      <c r="B4243" t="s">
        <v>82</v>
      </c>
      <c r="C4243">
        <v>1185732</v>
      </c>
      <c r="D4243" s="9">
        <v>44416</v>
      </c>
      <c r="E4243" s="8" t="str">
        <f>TEXT(Table1[[#This Row],[Invoice Date]],"dd-mm-yyyy")</f>
        <v>08-08-2021</v>
      </c>
      <c r="F4243" s="1" t="str">
        <f t="shared" si="264"/>
        <v>August</v>
      </c>
      <c r="G4243" s="1" t="str">
        <f t="shared" si="265"/>
        <v>2021</v>
      </c>
      <c r="H4243" s="1" t="str">
        <f t="shared" si="266"/>
        <v>Sunday</v>
      </c>
      <c r="I4243" s="1" t="str">
        <f t="shared" si="267"/>
        <v>08</v>
      </c>
      <c r="J4243" t="s">
        <v>35</v>
      </c>
      <c r="K4243" t="s">
        <v>36</v>
      </c>
      <c r="L4243" t="s">
        <v>37</v>
      </c>
      <c r="M4243" t="s">
        <v>20</v>
      </c>
      <c r="N4243">
        <v>49</v>
      </c>
      <c r="O4243">
        <v>54</v>
      </c>
      <c r="P4243">
        <v>2646</v>
      </c>
      <c r="Q4243">
        <v>1402</v>
      </c>
      <c r="R4243">
        <v>0.53</v>
      </c>
      <c r="S4243" t="s">
        <v>82</v>
      </c>
      <c r="T4243" t="str">
        <f>IF(Table1[[#This Row],[Units Sold]]&gt; 700,"High Units","low Units")</f>
        <v>low Units</v>
      </c>
      <c r="U4243">
        <f>SUM(Table1[[#This Row],[Operating Profit]])/SUM(Table1[Operating Profit])*100</f>
        <v>4.2211735740491785E-4</v>
      </c>
      <c r="V4243">
        <f>SUM(Table1[[#This Row],[Price per Unit]]*Table1[[#This Row],[Units Sold]])</f>
        <v>2646</v>
      </c>
      <c r="W4243">
        <f>SUM(Table1[[#This Row],[Total Sales]]-Table1[[#This Row],[Operating Profit]])</f>
        <v>1244</v>
      </c>
      <c r="X4243">
        <f>SUM(Table1[[#This Row],[Total Sales]]-Table1[[#This Row],[Cost]])</f>
        <v>1402</v>
      </c>
      <c r="Y4243">
        <f>SUM(Table1[[#This Row],[profit/loss]])/SUM(Table1[profit/loss])</f>
        <v>4.2211735740491783E-6</v>
      </c>
    </row>
    <row r="4244" spans="1:25" x14ac:dyDescent="0.3">
      <c r="A4244" t="s">
        <v>13</v>
      </c>
      <c r="B4244" t="s">
        <v>82</v>
      </c>
      <c r="C4244">
        <v>1185732</v>
      </c>
      <c r="D4244" s="9">
        <v>44417</v>
      </c>
      <c r="E4244" s="8" t="str">
        <f>TEXT(Table1[[#This Row],[Invoice Date]],"dd-mm-yyyy")</f>
        <v>09-08-2021</v>
      </c>
      <c r="F4244" s="1" t="str">
        <f t="shared" si="264"/>
        <v>August</v>
      </c>
      <c r="G4244" s="1" t="str">
        <f t="shared" si="265"/>
        <v>2021</v>
      </c>
      <c r="H4244" s="1" t="str">
        <f t="shared" si="266"/>
        <v>Monday</v>
      </c>
      <c r="I4244" s="1" t="str">
        <f t="shared" si="267"/>
        <v>09</v>
      </c>
      <c r="J4244" t="s">
        <v>35</v>
      </c>
      <c r="K4244" t="s">
        <v>36</v>
      </c>
      <c r="L4244" t="s">
        <v>37</v>
      </c>
      <c r="M4244" t="s">
        <v>21</v>
      </c>
      <c r="N4244">
        <v>59</v>
      </c>
      <c r="O4244">
        <v>58</v>
      </c>
      <c r="P4244">
        <v>3422</v>
      </c>
      <c r="Q4244">
        <v>1540</v>
      </c>
      <c r="R4244">
        <v>0.45</v>
      </c>
      <c r="S4244" t="s">
        <v>82</v>
      </c>
      <c r="T4244" t="str">
        <f>IF(Table1[[#This Row],[Units Sold]]&gt; 700,"High Units","low Units")</f>
        <v>low Units</v>
      </c>
      <c r="U4244">
        <f>SUM(Table1[[#This Row],[Operating Profit]])/SUM(Table1[Operating Profit])*100</f>
        <v>4.6366671212808383E-4</v>
      </c>
      <c r="V4244">
        <f>SUM(Table1[[#This Row],[Price per Unit]]*Table1[[#This Row],[Units Sold]])</f>
        <v>3422</v>
      </c>
      <c r="W4244">
        <f>SUM(Table1[[#This Row],[Total Sales]]-Table1[[#This Row],[Operating Profit]])</f>
        <v>1882</v>
      </c>
      <c r="X4244">
        <f>SUM(Table1[[#This Row],[Total Sales]]-Table1[[#This Row],[Cost]])</f>
        <v>1540</v>
      </c>
      <c r="Y4244">
        <f>SUM(Table1[[#This Row],[profit/loss]])/SUM(Table1[profit/loss])</f>
        <v>4.6366671212808385E-6</v>
      </c>
    </row>
    <row r="4245" spans="1:25" x14ac:dyDescent="0.3">
      <c r="A4245" t="s">
        <v>13</v>
      </c>
      <c r="B4245" t="s">
        <v>82</v>
      </c>
      <c r="C4245">
        <v>1185732</v>
      </c>
      <c r="D4245" s="9">
        <v>44418</v>
      </c>
      <c r="E4245" s="8" t="str">
        <f>TEXT(Table1[[#This Row],[Invoice Date]],"dd-mm-yyyy")</f>
        <v>10-08-2021</v>
      </c>
      <c r="F4245" s="1" t="str">
        <f t="shared" si="264"/>
        <v>August</v>
      </c>
      <c r="G4245" s="1" t="str">
        <f t="shared" si="265"/>
        <v>2021</v>
      </c>
      <c r="H4245" s="1" t="str">
        <f t="shared" si="266"/>
        <v>Tuesday</v>
      </c>
      <c r="I4245" s="1" t="str">
        <f t="shared" si="267"/>
        <v>10</v>
      </c>
      <c r="J4245" t="s">
        <v>35</v>
      </c>
      <c r="K4245" t="s">
        <v>36</v>
      </c>
      <c r="L4245" t="s">
        <v>37</v>
      </c>
      <c r="M4245" t="s">
        <v>22</v>
      </c>
      <c r="N4245">
        <v>64</v>
      </c>
      <c r="O4245">
        <v>81</v>
      </c>
      <c r="P4245">
        <v>5184</v>
      </c>
      <c r="Q4245">
        <v>3266</v>
      </c>
      <c r="R4245">
        <v>0.63</v>
      </c>
      <c r="S4245" t="s">
        <v>82</v>
      </c>
      <c r="T4245" t="str">
        <f>IF(Table1[[#This Row],[Units Sold]]&gt; 700,"High Units","low Units")</f>
        <v>low Units</v>
      </c>
      <c r="U4245">
        <f>SUM(Table1[[#This Row],[Operating Profit]])/SUM(Table1[Operating Profit])*100</f>
        <v>9.833347284482609E-4</v>
      </c>
      <c r="V4245">
        <f>SUM(Table1[[#This Row],[Price per Unit]]*Table1[[#This Row],[Units Sold]])</f>
        <v>5184</v>
      </c>
      <c r="W4245">
        <f>SUM(Table1[[#This Row],[Total Sales]]-Table1[[#This Row],[Operating Profit]])</f>
        <v>1918</v>
      </c>
      <c r="X4245">
        <f>SUM(Table1[[#This Row],[Total Sales]]-Table1[[#This Row],[Cost]])</f>
        <v>3266</v>
      </c>
      <c r="Y4245">
        <f>SUM(Table1[[#This Row],[profit/loss]])/SUM(Table1[profit/loss])</f>
        <v>9.8333472844826084E-6</v>
      </c>
    </row>
    <row r="4246" spans="1:25" x14ac:dyDescent="0.3">
      <c r="A4246" t="s">
        <v>25</v>
      </c>
      <c r="B4246" t="s">
        <v>82</v>
      </c>
      <c r="C4246">
        <v>1197831</v>
      </c>
      <c r="D4246" s="9">
        <v>44419</v>
      </c>
      <c r="E4246" s="8" t="str">
        <f>TEXT(Table1[[#This Row],[Invoice Date]],"dd-mm-yyyy")</f>
        <v>11-08-2021</v>
      </c>
      <c r="F4246" s="1" t="str">
        <f t="shared" si="264"/>
        <v>August</v>
      </c>
      <c r="G4246" s="1" t="str">
        <f t="shared" si="265"/>
        <v>2021</v>
      </c>
      <c r="H4246" s="1" t="str">
        <f t="shared" si="266"/>
        <v>Wednesday</v>
      </c>
      <c r="I4246" s="1" t="str">
        <f t="shared" si="267"/>
        <v>11</v>
      </c>
      <c r="J4246" t="s">
        <v>35</v>
      </c>
      <c r="K4246" t="s">
        <v>36</v>
      </c>
      <c r="L4246" t="s">
        <v>37</v>
      </c>
      <c r="M4246" t="s">
        <v>16</v>
      </c>
      <c r="N4246">
        <v>20</v>
      </c>
      <c r="O4246">
        <v>189</v>
      </c>
      <c r="P4246">
        <v>3780</v>
      </c>
      <c r="Q4246">
        <v>1512</v>
      </c>
      <c r="R4246">
        <v>0.4</v>
      </c>
      <c r="S4246" t="s">
        <v>82</v>
      </c>
      <c r="T4246" t="str">
        <f>IF(Table1[[#This Row],[Units Sold]]&gt; 700,"High Units","low Units")</f>
        <v>low Units</v>
      </c>
      <c r="U4246">
        <f>SUM(Table1[[#This Row],[Operating Profit]])/SUM(Table1[Operating Profit])*100</f>
        <v>4.5523640827120962E-4</v>
      </c>
      <c r="V4246">
        <f>SUM(Table1[[#This Row],[Price per Unit]]*Table1[[#This Row],[Units Sold]])</f>
        <v>3780</v>
      </c>
      <c r="W4246">
        <f>SUM(Table1[[#This Row],[Total Sales]]-Table1[[#This Row],[Operating Profit]])</f>
        <v>2268</v>
      </c>
      <c r="X4246">
        <f>SUM(Table1[[#This Row],[Total Sales]]-Table1[[#This Row],[Cost]])</f>
        <v>1512</v>
      </c>
      <c r="Y4246">
        <f>SUM(Table1[[#This Row],[profit/loss]])/SUM(Table1[profit/loss])</f>
        <v>4.5523640827120961E-6</v>
      </c>
    </row>
    <row r="4247" spans="1:25" x14ac:dyDescent="0.3">
      <c r="A4247" t="s">
        <v>25</v>
      </c>
      <c r="B4247" t="s">
        <v>82</v>
      </c>
      <c r="C4247">
        <v>1197831</v>
      </c>
      <c r="D4247" s="9">
        <v>44420</v>
      </c>
      <c r="E4247" s="8" t="str">
        <f>TEXT(Table1[[#This Row],[Invoice Date]],"dd-mm-yyyy")</f>
        <v>12-08-2021</v>
      </c>
      <c r="F4247" s="1" t="str">
        <f t="shared" si="264"/>
        <v>August</v>
      </c>
      <c r="G4247" s="1" t="str">
        <f t="shared" si="265"/>
        <v>2021</v>
      </c>
      <c r="H4247" s="1" t="str">
        <f t="shared" si="266"/>
        <v>Thursday</v>
      </c>
      <c r="I4247" s="1" t="str">
        <f t="shared" si="267"/>
        <v>12</v>
      </c>
      <c r="J4247" t="s">
        <v>35</v>
      </c>
      <c r="K4247" t="s">
        <v>36</v>
      </c>
      <c r="L4247" t="s">
        <v>37</v>
      </c>
      <c r="M4247" t="s">
        <v>18</v>
      </c>
      <c r="N4247">
        <v>28</v>
      </c>
      <c r="O4247">
        <v>196</v>
      </c>
      <c r="P4247">
        <v>5488</v>
      </c>
      <c r="Q4247">
        <v>2195</v>
      </c>
      <c r="R4247">
        <v>0.4</v>
      </c>
      <c r="S4247" t="s">
        <v>82</v>
      </c>
      <c r="T4247" t="str">
        <f>IF(Table1[[#This Row],[Units Sold]]&gt; 700,"High Units","low Units")</f>
        <v>low Units</v>
      </c>
      <c r="U4247">
        <f>SUM(Table1[[#This Row],[Operating Profit]])/SUM(Table1[Operating Profit])*100</f>
        <v>6.6087560592282082E-4</v>
      </c>
      <c r="V4247">
        <f>SUM(Table1[[#This Row],[Price per Unit]]*Table1[[#This Row],[Units Sold]])</f>
        <v>5488</v>
      </c>
      <c r="W4247">
        <f>SUM(Table1[[#This Row],[Total Sales]]-Table1[[#This Row],[Operating Profit]])</f>
        <v>3293</v>
      </c>
      <c r="X4247">
        <f>SUM(Table1[[#This Row],[Total Sales]]-Table1[[#This Row],[Cost]])</f>
        <v>2195</v>
      </c>
      <c r="Y4247">
        <f>SUM(Table1[[#This Row],[profit/loss]])/SUM(Table1[profit/loss])</f>
        <v>6.6087560592282077E-6</v>
      </c>
    </row>
    <row r="4248" spans="1:25" x14ac:dyDescent="0.3">
      <c r="A4248" t="s">
        <v>25</v>
      </c>
      <c r="B4248" t="s">
        <v>82</v>
      </c>
      <c r="C4248">
        <v>1197831</v>
      </c>
      <c r="D4248" s="9">
        <v>44421</v>
      </c>
      <c r="E4248" s="8" t="str">
        <f>TEXT(Table1[[#This Row],[Invoice Date]],"dd-mm-yyyy")</f>
        <v>13-08-2021</v>
      </c>
      <c r="F4248" s="1" t="str">
        <f t="shared" si="264"/>
        <v>August</v>
      </c>
      <c r="G4248" s="1" t="str">
        <f t="shared" si="265"/>
        <v>2021</v>
      </c>
      <c r="H4248" s="1" t="str">
        <f t="shared" si="266"/>
        <v>Friday</v>
      </c>
      <c r="I4248" s="1" t="str">
        <f t="shared" si="267"/>
        <v>13</v>
      </c>
      <c r="J4248" t="s">
        <v>35</v>
      </c>
      <c r="K4248" t="s">
        <v>36</v>
      </c>
      <c r="L4248" t="s">
        <v>37</v>
      </c>
      <c r="M4248" t="s">
        <v>19</v>
      </c>
      <c r="N4248">
        <v>27</v>
      </c>
      <c r="O4248">
        <v>158</v>
      </c>
      <c r="P4248">
        <v>4266</v>
      </c>
      <c r="Q4248">
        <v>1749</v>
      </c>
      <c r="R4248">
        <v>0.41</v>
      </c>
      <c r="S4248" t="s">
        <v>82</v>
      </c>
      <c r="T4248" t="str">
        <f>IF(Table1[[#This Row],[Units Sold]]&gt; 700,"High Units","low Units")</f>
        <v>low Units</v>
      </c>
      <c r="U4248">
        <f>SUM(Table1[[#This Row],[Operating Profit]])/SUM(Table1[Operating Profit])*100</f>
        <v>5.26592908774038E-4</v>
      </c>
      <c r="V4248">
        <f>SUM(Table1[[#This Row],[Price per Unit]]*Table1[[#This Row],[Units Sold]])</f>
        <v>4266</v>
      </c>
      <c r="W4248">
        <f>SUM(Table1[[#This Row],[Total Sales]]-Table1[[#This Row],[Operating Profit]])</f>
        <v>2517</v>
      </c>
      <c r="X4248">
        <f>SUM(Table1[[#This Row],[Total Sales]]-Table1[[#This Row],[Cost]])</f>
        <v>1749</v>
      </c>
      <c r="Y4248">
        <f>SUM(Table1[[#This Row],[profit/loss]])/SUM(Table1[profit/loss])</f>
        <v>5.2659290877403805E-6</v>
      </c>
    </row>
    <row r="4249" spans="1:25" x14ac:dyDescent="0.3">
      <c r="A4249" t="s">
        <v>25</v>
      </c>
      <c r="B4249" t="s">
        <v>82</v>
      </c>
      <c r="C4249">
        <v>1197831</v>
      </c>
      <c r="D4249" s="9">
        <v>44422</v>
      </c>
      <c r="E4249" s="8" t="str">
        <f>TEXT(Table1[[#This Row],[Invoice Date]],"dd-mm-yyyy")</f>
        <v>14-08-2021</v>
      </c>
      <c r="F4249" s="1" t="str">
        <f t="shared" si="264"/>
        <v>August</v>
      </c>
      <c r="G4249" s="1" t="str">
        <f t="shared" si="265"/>
        <v>2021</v>
      </c>
      <c r="H4249" s="1" t="str">
        <f t="shared" si="266"/>
        <v>Saturday</v>
      </c>
      <c r="I4249" s="1" t="str">
        <f t="shared" si="267"/>
        <v>14</v>
      </c>
      <c r="J4249" t="s">
        <v>35</v>
      </c>
      <c r="K4249" t="s">
        <v>36</v>
      </c>
      <c r="L4249" t="s">
        <v>37</v>
      </c>
      <c r="M4249" t="s">
        <v>20</v>
      </c>
      <c r="N4249">
        <v>34</v>
      </c>
      <c r="O4249">
        <v>152</v>
      </c>
      <c r="P4249">
        <v>5168</v>
      </c>
      <c r="Q4249">
        <v>2636</v>
      </c>
      <c r="R4249">
        <v>0.51</v>
      </c>
      <c r="S4249" t="s">
        <v>82</v>
      </c>
      <c r="T4249" t="str">
        <f>IF(Table1[[#This Row],[Units Sold]]&gt; 700,"High Units","low Units")</f>
        <v>low Units</v>
      </c>
      <c r="U4249">
        <f>SUM(Table1[[#This Row],[Operating Profit]])/SUM(Table1[Operating Profit])*100</f>
        <v>7.9365289166859025E-4</v>
      </c>
      <c r="V4249">
        <f>SUM(Table1[[#This Row],[Price per Unit]]*Table1[[#This Row],[Units Sold]])</f>
        <v>5168</v>
      </c>
      <c r="W4249">
        <f>SUM(Table1[[#This Row],[Total Sales]]-Table1[[#This Row],[Operating Profit]])</f>
        <v>2532</v>
      </c>
      <c r="X4249">
        <f>SUM(Table1[[#This Row],[Total Sales]]-Table1[[#This Row],[Cost]])</f>
        <v>2636</v>
      </c>
      <c r="Y4249">
        <f>SUM(Table1[[#This Row],[profit/loss]])/SUM(Table1[profit/loss])</f>
        <v>7.9365289166859023E-6</v>
      </c>
    </row>
    <row r="4250" spans="1:25" x14ac:dyDescent="0.3">
      <c r="A4250" t="s">
        <v>25</v>
      </c>
      <c r="B4250" t="s">
        <v>82</v>
      </c>
      <c r="C4250">
        <v>1197831</v>
      </c>
      <c r="D4250" s="9">
        <v>44423</v>
      </c>
      <c r="E4250" s="8" t="str">
        <f>TEXT(Table1[[#This Row],[Invoice Date]],"dd-mm-yyyy")</f>
        <v>15-08-2021</v>
      </c>
      <c r="F4250" s="1" t="str">
        <f t="shared" si="264"/>
        <v>August</v>
      </c>
      <c r="G4250" s="1" t="str">
        <f t="shared" si="265"/>
        <v>2021</v>
      </c>
      <c r="H4250" s="1" t="str">
        <f t="shared" si="266"/>
        <v>Sunday</v>
      </c>
      <c r="I4250" s="1" t="str">
        <f t="shared" si="267"/>
        <v>15</v>
      </c>
      <c r="J4250" t="s">
        <v>26</v>
      </c>
      <c r="K4250" t="s">
        <v>27</v>
      </c>
      <c r="L4250" t="s">
        <v>38</v>
      </c>
      <c r="M4250" t="s">
        <v>21</v>
      </c>
      <c r="N4250">
        <v>37</v>
      </c>
      <c r="O4250">
        <v>94</v>
      </c>
      <c r="P4250">
        <v>3478</v>
      </c>
      <c r="Q4250">
        <v>1217</v>
      </c>
      <c r="R4250">
        <v>0.35</v>
      </c>
      <c r="S4250" t="s">
        <v>82</v>
      </c>
      <c r="T4250" t="str">
        <f>IF(Table1[[#This Row],[Units Sold]]&gt; 700,"High Units","low Units")</f>
        <v>low Units</v>
      </c>
      <c r="U4250">
        <f>SUM(Table1[[#This Row],[Operating Profit]])/SUM(Table1[Operating Profit])*100</f>
        <v>3.6641713549342725E-4</v>
      </c>
      <c r="V4250">
        <f>SUM(Table1[[#This Row],[Price per Unit]]*Table1[[#This Row],[Units Sold]])</f>
        <v>3478</v>
      </c>
      <c r="W4250">
        <f>SUM(Table1[[#This Row],[Total Sales]]-Table1[[#This Row],[Operating Profit]])</f>
        <v>2261</v>
      </c>
      <c r="X4250">
        <f>SUM(Table1[[#This Row],[Total Sales]]-Table1[[#This Row],[Cost]])</f>
        <v>1217</v>
      </c>
      <c r="Y4250">
        <f>SUM(Table1[[#This Row],[profit/loss]])/SUM(Table1[profit/loss])</f>
        <v>3.6641713549342727E-6</v>
      </c>
    </row>
    <row r="4251" spans="1:25" x14ac:dyDescent="0.3">
      <c r="A4251" t="s">
        <v>25</v>
      </c>
      <c r="B4251" t="s">
        <v>82</v>
      </c>
      <c r="C4251">
        <v>1197831</v>
      </c>
      <c r="D4251" s="9">
        <v>44424</v>
      </c>
      <c r="E4251" s="8" t="str">
        <f>TEXT(Table1[[#This Row],[Invoice Date]],"dd-mm-yyyy")</f>
        <v>16-08-2021</v>
      </c>
      <c r="F4251" s="1" t="str">
        <f t="shared" si="264"/>
        <v>August</v>
      </c>
      <c r="G4251" s="1" t="str">
        <f t="shared" si="265"/>
        <v>2021</v>
      </c>
      <c r="H4251" s="1" t="str">
        <f t="shared" si="266"/>
        <v>Monday</v>
      </c>
      <c r="I4251" s="1" t="str">
        <f t="shared" si="267"/>
        <v>16</v>
      </c>
      <c r="J4251" t="s">
        <v>26</v>
      </c>
      <c r="K4251" t="s">
        <v>27</v>
      </c>
      <c r="L4251" t="s">
        <v>38</v>
      </c>
      <c r="M4251" t="s">
        <v>22</v>
      </c>
      <c r="N4251">
        <v>33</v>
      </c>
      <c r="O4251">
        <v>147</v>
      </c>
      <c r="P4251">
        <v>4851</v>
      </c>
      <c r="Q4251">
        <v>2668</v>
      </c>
      <c r="R4251">
        <v>0.55000000000000004</v>
      </c>
      <c r="S4251" t="s">
        <v>82</v>
      </c>
      <c r="T4251" t="str">
        <f>IF(Table1[[#This Row],[Units Sold]]&gt; 700,"High Units","low Units")</f>
        <v>low Units</v>
      </c>
      <c r="U4251">
        <f>SUM(Table1[[#This Row],[Operating Profit]])/SUM(Table1[Operating Profit])*100</f>
        <v>8.0328752464787513E-4</v>
      </c>
      <c r="V4251">
        <f>SUM(Table1[[#This Row],[Price per Unit]]*Table1[[#This Row],[Units Sold]])</f>
        <v>4851</v>
      </c>
      <c r="W4251">
        <f>SUM(Table1[[#This Row],[Total Sales]]-Table1[[#This Row],[Operating Profit]])</f>
        <v>2183</v>
      </c>
      <c r="X4251">
        <f>SUM(Table1[[#This Row],[Total Sales]]-Table1[[#This Row],[Cost]])</f>
        <v>2668</v>
      </c>
      <c r="Y4251">
        <f>SUM(Table1[[#This Row],[profit/loss]])/SUM(Table1[profit/loss])</f>
        <v>8.0328752464787515E-6</v>
      </c>
    </row>
    <row r="4252" spans="1:25" x14ac:dyDescent="0.3">
      <c r="A4252" t="s">
        <v>25</v>
      </c>
      <c r="B4252" t="s">
        <v>82</v>
      </c>
      <c r="C4252">
        <v>1197831</v>
      </c>
      <c r="D4252" s="9">
        <v>44425</v>
      </c>
      <c r="E4252" s="8" t="str">
        <f>TEXT(Table1[[#This Row],[Invoice Date]],"dd-mm-yyyy")</f>
        <v>17-08-2021</v>
      </c>
      <c r="F4252" s="1" t="str">
        <f t="shared" si="264"/>
        <v>August</v>
      </c>
      <c r="G4252" s="1" t="str">
        <f t="shared" si="265"/>
        <v>2021</v>
      </c>
      <c r="H4252" s="1" t="str">
        <f t="shared" si="266"/>
        <v>Tuesday</v>
      </c>
      <c r="I4252" s="1" t="str">
        <f t="shared" si="267"/>
        <v>17</v>
      </c>
      <c r="J4252" t="s">
        <v>26</v>
      </c>
      <c r="K4252" t="s">
        <v>27</v>
      </c>
      <c r="L4252" t="s">
        <v>38</v>
      </c>
      <c r="M4252" t="s">
        <v>16</v>
      </c>
      <c r="N4252">
        <v>23</v>
      </c>
      <c r="O4252">
        <v>176</v>
      </c>
      <c r="P4252">
        <v>4048</v>
      </c>
      <c r="Q4252">
        <v>1741</v>
      </c>
      <c r="R4252">
        <v>0.43</v>
      </c>
      <c r="S4252" t="s">
        <v>82</v>
      </c>
      <c r="T4252" t="str">
        <f>IF(Table1[[#This Row],[Units Sold]]&gt; 700,"High Units","low Units")</f>
        <v>low Units</v>
      </c>
      <c r="U4252">
        <f>SUM(Table1[[#This Row],[Operating Profit]])/SUM(Table1[Operating Profit])*100</f>
        <v>5.2418425052921686E-4</v>
      </c>
      <c r="V4252">
        <f>SUM(Table1[[#This Row],[Price per Unit]]*Table1[[#This Row],[Units Sold]])</f>
        <v>4048</v>
      </c>
      <c r="W4252">
        <f>SUM(Table1[[#This Row],[Total Sales]]-Table1[[#This Row],[Operating Profit]])</f>
        <v>2307</v>
      </c>
      <c r="X4252">
        <f>SUM(Table1[[#This Row],[Total Sales]]-Table1[[#This Row],[Cost]])</f>
        <v>1741</v>
      </c>
      <c r="Y4252">
        <f>SUM(Table1[[#This Row],[profit/loss]])/SUM(Table1[profit/loss])</f>
        <v>5.2418425052921686E-6</v>
      </c>
    </row>
    <row r="4253" spans="1:25" x14ac:dyDescent="0.3">
      <c r="A4253" t="s">
        <v>25</v>
      </c>
      <c r="B4253" t="s">
        <v>82</v>
      </c>
      <c r="C4253">
        <v>1197831</v>
      </c>
      <c r="D4253" s="9">
        <v>44426</v>
      </c>
      <c r="E4253" s="8" t="str">
        <f>TEXT(Table1[[#This Row],[Invoice Date]],"dd-mm-yyyy")</f>
        <v>18-08-2021</v>
      </c>
      <c r="F4253" s="1" t="str">
        <f t="shared" si="264"/>
        <v>August</v>
      </c>
      <c r="G4253" s="1" t="str">
        <f t="shared" si="265"/>
        <v>2021</v>
      </c>
      <c r="H4253" s="1" t="str">
        <f t="shared" si="266"/>
        <v>Wednesday</v>
      </c>
      <c r="I4253" s="1" t="str">
        <f t="shared" si="267"/>
        <v>18</v>
      </c>
      <c r="J4253" t="s">
        <v>26</v>
      </c>
      <c r="K4253" t="s">
        <v>27</v>
      </c>
      <c r="L4253" t="s">
        <v>38</v>
      </c>
      <c r="M4253" t="s">
        <v>18</v>
      </c>
      <c r="N4253">
        <v>32</v>
      </c>
      <c r="O4253">
        <v>163</v>
      </c>
      <c r="P4253">
        <v>5216</v>
      </c>
      <c r="Q4253">
        <v>2086</v>
      </c>
      <c r="R4253">
        <v>0.4</v>
      </c>
      <c r="S4253" t="s">
        <v>82</v>
      </c>
      <c r="T4253" t="str">
        <f>IF(Table1[[#This Row],[Units Sold]]&gt; 700,"High Units","low Units")</f>
        <v>low Units</v>
      </c>
      <c r="U4253">
        <f>SUM(Table1[[#This Row],[Operating Profit]])/SUM(Table1[Operating Profit])*100</f>
        <v>6.2805763733713175E-4</v>
      </c>
      <c r="V4253">
        <f>SUM(Table1[[#This Row],[Price per Unit]]*Table1[[#This Row],[Units Sold]])</f>
        <v>5216</v>
      </c>
      <c r="W4253">
        <f>SUM(Table1[[#This Row],[Total Sales]]-Table1[[#This Row],[Operating Profit]])</f>
        <v>3130</v>
      </c>
      <c r="X4253">
        <f>SUM(Table1[[#This Row],[Total Sales]]-Table1[[#This Row],[Cost]])</f>
        <v>2086</v>
      </c>
      <c r="Y4253">
        <f>SUM(Table1[[#This Row],[profit/loss]])/SUM(Table1[profit/loss])</f>
        <v>6.2805763733713174E-6</v>
      </c>
    </row>
    <row r="4254" spans="1:25" x14ac:dyDescent="0.3">
      <c r="A4254" t="s">
        <v>25</v>
      </c>
      <c r="B4254" t="s">
        <v>82</v>
      </c>
      <c r="C4254">
        <v>1197831</v>
      </c>
      <c r="D4254" s="9">
        <v>44427</v>
      </c>
      <c r="E4254" s="8" t="str">
        <f>TEXT(Table1[[#This Row],[Invoice Date]],"dd-mm-yyyy")</f>
        <v>19-08-2021</v>
      </c>
      <c r="F4254" s="1" t="str">
        <f t="shared" si="264"/>
        <v>August</v>
      </c>
      <c r="G4254" s="1" t="str">
        <f t="shared" si="265"/>
        <v>2021</v>
      </c>
      <c r="H4254" s="1" t="str">
        <f t="shared" si="266"/>
        <v>Thursday</v>
      </c>
      <c r="I4254" s="1" t="str">
        <f t="shared" si="267"/>
        <v>19</v>
      </c>
      <c r="J4254" t="s">
        <v>26</v>
      </c>
      <c r="K4254" t="s">
        <v>27</v>
      </c>
      <c r="L4254" t="s">
        <v>38</v>
      </c>
      <c r="M4254" t="s">
        <v>19</v>
      </c>
      <c r="N4254">
        <v>34</v>
      </c>
      <c r="O4254">
        <v>119</v>
      </c>
      <c r="P4254">
        <v>4046</v>
      </c>
      <c r="Q4254">
        <v>1740</v>
      </c>
      <c r="R4254">
        <v>0.43</v>
      </c>
      <c r="S4254" t="s">
        <v>82</v>
      </c>
      <c r="T4254" t="str">
        <f>IF(Table1[[#This Row],[Units Sold]]&gt; 700,"High Units","low Units")</f>
        <v>low Units</v>
      </c>
      <c r="U4254">
        <f>SUM(Table1[[#This Row],[Operating Profit]])/SUM(Table1[Operating Profit])*100</f>
        <v>5.238831682486142E-4</v>
      </c>
      <c r="V4254">
        <f>SUM(Table1[[#This Row],[Price per Unit]]*Table1[[#This Row],[Units Sold]])</f>
        <v>4046</v>
      </c>
      <c r="W4254">
        <f>SUM(Table1[[#This Row],[Total Sales]]-Table1[[#This Row],[Operating Profit]])</f>
        <v>2306</v>
      </c>
      <c r="X4254">
        <f>SUM(Table1[[#This Row],[Total Sales]]-Table1[[#This Row],[Cost]])</f>
        <v>1740</v>
      </c>
      <c r="Y4254">
        <f>SUM(Table1[[#This Row],[profit/loss]])/SUM(Table1[profit/loss])</f>
        <v>5.2388316824861419E-6</v>
      </c>
    </row>
    <row r="4255" spans="1:25" x14ac:dyDescent="0.3">
      <c r="A4255" t="s">
        <v>25</v>
      </c>
      <c r="B4255" t="s">
        <v>82</v>
      </c>
      <c r="C4255">
        <v>1197831</v>
      </c>
      <c r="D4255" s="9">
        <v>44428</v>
      </c>
      <c r="E4255" s="8" t="str">
        <f>TEXT(Table1[[#This Row],[Invoice Date]],"dd-mm-yyyy")</f>
        <v>20-08-2021</v>
      </c>
      <c r="F4255" s="1" t="str">
        <f t="shared" si="264"/>
        <v>August</v>
      </c>
      <c r="G4255" s="1" t="str">
        <f t="shared" si="265"/>
        <v>2021</v>
      </c>
      <c r="H4255" s="1" t="str">
        <f t="shared" si="266"/>
        <v>Friday</v>
      </c>
      <c r="I4255" s="1" t="str">
        <f t="shared" si="267"/>
        <v>20</v>
      </c>
      <c r="J4255" t="s">
        <v>26</v>
      </c>
      <c r="K4255" t="s">
        <v>27</v>
      </c>
      <c r="L4255" t="s">
        <v>38</v>
      </c>
      <c r="M4255" t="s">
        <v>20</v>
      </c>
      <c r="N4255">
        <v>32</v>
      </c>
      <c r="O4255">
        <v>128</v>
      </c>
      <c r="P4255">
        <v>4096</v>
      </c>
      <c r="Q4255">
        <v>2171</v>
      </c>
      <c r="R4255">
        <v>0.53</v>
      </c>
      <c r="S4255" t="s">
        <v>82</v>
      </c>
      <c r="T4255" t="str">
        <f>IF(Table1[[#This Row],[Units Sold]]&gt; 700,"High Units","low Units")</f>
        <v>low Units</v>
      </c>
      <c r="U4255">
        <f>SUM(Table1[[#This Row],[Operating Profit]])/SUM(Table1[Operating Profit])*100</f>
        <v>6.5364963118835708E-4</v>
      </c>
      <c r="V4255">
        <f>SUM(Table1[[#This Row],[Price per Unit]]*Table1[[#This Row],[Units Sold]])</f>
        <v>4096</v>
      </c>
      <c r="W4255">
        <f>SUM(Table1[[#This Row],[Total Sales]]-Table1[[#This Row],[Operating Profit]])</f>
        <v>1925</v>
      </c>
      <c r="X4255">
        <f>SUM(Table1[[#This Row],[Total Sales]]-Table1[[#This Row],[Cost]])</f>
        <v>2171</v>
      </c>
      <c r="Y4255">
        <f>SUM(Table1[[#This Row],[profit/loss]])/SUM(Table1[profit/loss])</f>
        <v>6.5364963118835713E-6</v>
      </c>
    </row>
    <row r="4256" spans="1:25" x14ac:dyDescent="0.3">
      <c r="A4256" t="s">
        <v>25</v>
      </c>
      <c r="B4256" t="s">
        <v>82</v>
      </c>
      <c r="C4256">
        <v>1197831</v>
      </c>
      <c r="D4256" s="9">
        <v>44429</v>
      </c>
      <c r="E4256" s="8" t="str">
        <f>TEXT(Table1[[#This Row],[Invoice Date]],"dd-mm-yyyy")</f>
        <v>21-08-2021</v>
      </c>
      <c r="F4256" s="1" t="str">
        <f t="shared" si="264"/>
        <v>August</v>
      </c>
      <c r="G4256" s="1" t="str">
        <f t="shared" si="265"/>
        <v>2021</v>
      </c>
      <c r="H4256" s="1" t="str">
        <f t="shared" si="266"/>
        <v>Saturday</v>
      </c>
      <c r="I4256" s="1" t="str">
        <f t="shared" si="267"/>
        <v>21</v>
      </c>
      <c r="J4256" t="s">
        <v>26</v>
      </c>
      <c r="K4256" t="s">
        <v>27</v>
      </c>
      <c r="L4256" t="s">
        <v>38</v>
      </c>
      <c r="M4256" t="s">
        <v>21</v>
      </c>
      <c r="N4256">
        <v>38</v>
      </c>
      <c r="O4256">
        <v>75</v>
      </c>
      <c r="P4256">
        <v>2850</v>
      </c>
      <c r="Q4256">
        <v>998</v>
      </c>
      <c r="R4256">
        <v>0.35</v>
      </c>
      <c r="S4256" t="s">
        <v>82</v>
      </c>
      <c r="T4256" t="str">
        <f>IF(Table1[[#This Row],[Units Sold]]&gt; 700,"High Units","low Units")</f>
        <v>low Units</v>
      </c>
      <c r="U4256">
        <f>SUM(Table1[[#This Row],[Operating Profit]])/SUM(Table1[Operating Profit])*100</f>
        <v>3.0048011604144652E-4</v>
      </c>
      <c r="V4256">
        <f>SUM(Table1[[#This Row],[Price per Unit]]*Table1[[#This Row],[Units Sold]])</f>
        <v>2850</v>
      </c>
      <c r="W4256">
        <f>SUM(Table1[[#This Row],[Total Sales]]-Table1[[#This Row],[Operating Profit]])</f>
        <v>1852</v>
      </c>
      <c r="X4256">
        <f>SUM(Table1[[#This Row],[Total Sales]]-Table1[[#This Row],[Cost]])</f>
        <v>998</v>
      </c>
      <c r="Y4256">
        <f>SUM(Table1[[#This Row],[profit/loss]])/SUM(Table1[profit/loss])</f>
        <v>3.0048011604144655E-6</v>
      </c>
    </row>
    <row r="4257" spans="1:25" x14ac:dyDescent="0.3">
      <c r="A4257" t="s">
        <v>25</v>
      </c>
      <c r="B4257" t="s">
        <v>82</v>
      </c>
      <c r="C4257">
        <v>1197831</v>
      </c>
      <c r="D4257" s="9">
        <v>44430</v>
      </c>
      <c r="E4257" s="8" t="str">
        <f>TEXT(Table1[[#This Row],[Invoice Date]],"dd-mm-yyyy")</f>
        <v>22-08-2021</v>
      </c>
      <c r="F4257" s="1" t="str">
        <f t="shared" si="264"/>
        <v>August</v>
      </c>
      <c r="G4257" s="1" t="str">
        <f t="shared" si="265"/>
        <v>2021</v>
      </c>
      <c r="H4257" s="1" t="str">
        <f t="shared" si="266"/>
        <v>Sunday</v>
      </c>
      <c r="I4257" s="1" t="str">
        <f t="shared" si="267"/>
        <v>22</v>
      </c>
      <c r="J4257" t="s">
        <v>26</v>
      </c>
      <c r="K4257" t="s">
        <v>27</v>
      </c>
      <c r="L4257" t="s">
        <v>38</v>
      </c>
      <c r="M4257" t="s">
        <v>22</v>
      </c>
      <c r="N4257">
        <v>32</v>
      </c>
      <c r="O4257">
        <v>140</v>
      </c>
      <c r="P4257">
        <v>4480</v>
      </c>
      <c r="Q4257">
        <v>2509</v>
      </c>
      <c r="R4257">
        <v>0.56000000000000005</v>
      </c>
      <c r="S4257" t="s">
        <v>82</v>
      </c>
      <c r="T4257" t="str">
        <f>IF(Table1[[#This Row],[Units Sold]]&gt; 700,"High Units","low Units")</f>
        <v>low Units</v>
      </c>
      <c r="U4257">
        <f>SUM(Table1[[#This Row],[Operating Profit]])/SUM(Table1[Operating Profit])*100</f>
        <v>7.5541544203205338E-4</v>
      </c>
      <c r="V4257">
        <f>SUM(Table1[[#This Row],[Price per Unit]]*Table1[[#This Row],[Units Sold]])</f>
        <v>4480</v>
      </c>
      <c r="W4257">
        <f>SUM(Table1[[#This Row],[Total Sales]]-Table1[[#This Row],[Operating Profit]])</f>
        <v>1971</v>
      </c>
      <c r="X4257">
        <f>SUM(Table1[[#This Row],[Total Sales]]-Table1[[#This Row],[Cost]])</f>
        <v>2509</v>
      </c>
      <c r="Y4257">
        <f>SUM(Table1[[#This Row],[profit/loss]])/SUM(Table1[profit/loss])</f>
        <v>7.5541544203205341E-6</v>
      </c>
    </row>
    <row r="4258" spans="1:25" x14ac:dyDescent="0.3">
      <c r="A4258" t="s">
        <v>25</v>
      </c>
      <c r="B4258" t="s">
        <v>82</v>
      </c>
      <c r="C4258">
        <v>1197831</v>
      </c>
      <c r="D4258" s="9">
        <v>44431</v>
      </c>
      <c r="E4258" s="8" t="str">
        <f>TEXT(Table1[[#This Row],[Invoice Date]],"dd-mm-yyyy")</f>
        <v>23-08-2021</v>
      </c>
      <c r="F4258" s="1" t="str">
        <f t="shared" si="264"/>
        <v>August</v>
      </c>
      <c r="G4258" s="1" t="str">
        <f t="shared" si="265"/>
        <v>2021</v>
      </c>
      <c r="H4258" s="1" t="str">
        <f t="shared" si="266"/>
        <v>Monday</v>
      </c>
      <c r="I4258" s="1" t="str">
        <f t="shared" si="267"/>
        <v>23</v>
      </c>
      <c r="J4258" t="s">
        <v>26</v>
      </c>
      <c r="K4258" t="s">
        <v>27</v>
      </c>
      <c r="L4258" t="s">
        <v>38</v>
      </c>
      <c r="M4258" t="s">
        <v>16</v>
      </c>
      <c r="N4258">
        <v>29</v>
      </c>
      <c r="O4258">
        <v>182</v>
      </c>
      <c r="P4258">
        <v>5278</v>
      </c>
      <c r="Q4258">
        <v>2639</v>
      </c>
      <c r="R4258">
        <v>0.5</v>
      </c>
      <c r="S4258" t="s">
        <v>82</v>
      </c>
      <c r="T4258" t="str">
        <f>IF(Table1[[#This Row],[Units Sold]]&gt; 700,"High Units","low Units")</f>
        <v>low Units</v>
      </c>
      <c r="U4258">
        <f>SUM(Table1[[#This Row],[Operating Profit]])/SUM(Table1[Operating Profit])*100</f>
        <v>7.9455613851039822E-4</v>
      </c>
      <c r="V4258">
        <f>SUM(Table1[[#This Row],[Price per Unit]]*Table1[[#This Row],[Units Sold]])</f>
        <v>5278</v>
      </c>
      <c r="W4258">
        <f>SUM(Table1[[#This Row],[Total Sales]]-Table1[[#This Row],[Operating Profit]])</f>
        <v>2639</v>
      </c>
      <c r="X4258">
        <f>SUM(Table1[[#This Row],[Total Sales]]-Table1[[#This Row],[Cost]])</f>
        <v>2639</v>
      </c>
      <c r="Y4258">
        <f>SUM(Table1[[#This Row],[profit/loss]])/SUM(Table1[profit/loss])</f>
        <v>7.9455613851039824E-6</v>
      </c>
    </row>
    <row r="4259" spans="1:25" x14ac:dyDescent="0.3">
      <c r="A4259" t="s">
        <v>25</v>
      </c>
      <c r="B4259" t="s">
        <v>82</v>
      </c>
      <c r="C4259">
        <v>1197831</v>
      </c>
      <c r="D4259" s="9">
        <v>44432</v>
      </c>
      <c r="E4259" s="8" t="str">
        <f>TEXT(Table1[[#This Row],[Invoice Date]],"dd-mm-yyyy")</f>
        <v>24-08-2021</v>
      </c>
      <c r="F4259" s="1" t="str">
        <f t="shared" si="264"/>
        <v>August</v>
      </c>
      <c r="G4259" s="1" t="str">
        <f t="shared" si="265"/>
        <v>2021</v>
      </c>
      <c r="H4259" s="1" t="str">
        <f t="shared" si="266"/>
        <v>Tuesday</v>
      </c>
      <c r="I4259" s="1" t="str">
        <f t="shared" si="267"/>
        <v>24</v>
      </c>
      <c r="J4259" t="s">
        <v>26</v>
      </c>
      <c r="K4259" t="s">
        <v>27</v>
      </c>
      <c r="L4259" t="s">
        <v>38</v>
      </c>
      <c r="M4259" t="s">
        <v>18</v>
      </c>
      <c r="N4259">
        <v>39</v>
      </c>
      <c r="O4259">
        <v>169</v>
      </c>
      <c r="P4259">
        <v>6591</v>
      </c>
      <c r="Q4259">
        <v>3296</v>
      </c>
      <c r="R4259">
        <v>0.5</v>
      </c>
      <c r="S4259" t="s">
        <v>82</v>
      </c>
      <c r="T4259" t="str">
        <f>IF(Table1[[#This Row],[Units Sold]]&gt; 700,"High Units","low Units")</f>
        <v>low Units</v>
      </c>
      <c r="U4259">
        <f>SUM(Table1[[#This Row],[Operating Profit]])/SUM(Table1[Operating Profit])*100</f>
        <v>9.9236719686634036E-4</v>
      </c>
      <c r="V4259">
        <f>SUM(Table1[[#This Row],[Price per Unit]]*Table1[[#This Row],[Units Sold]])</f>
        <v>6591</v>
      </c>
      <c r="W4259">
        <f>SUM(Table1[[#This Row],[Total Sales]]-Table1[[#This Row],[Operating Profit]])</f>
        <v>3295</v>
      </c>
      <c r="X4259">
        <f>SUM(Table1[[#This Row],[Total Sales]]-Table1[[#This Row],[Cost]])</f>
        <v>3296</v>
      </c>
      <c r="Y4259">
        <f>SUM(Table1[[#This Row],[profit/loss]])/SUM(Table1[profit/loss])</f>
        <v>9.9236719686634042E-6</v>
      </c>
    </row>
    <row r="4260" spans="1:25" x14ac:dyDescent="0.3">
      <c r="A4260" t="s">
        <v>25</v>
      </c>
      <c r="B4260" t="s">
        <v>82</v>
      </c>
      <c r="C4260">
        <v>1197831</v>
      </c>
      <c r="D4260" s="9">
        <v>44433</v>
      </c>
      <c r="E4260" s="8" t="str">
        <f>TEXT(Table1[[#This Row],[Invoice Date]],"dd-mm-yyyy")</f>
        <v>25-08-2021</v>
      </c>
      <c r="F4260" s="1" t="str">
        <f t="shared" si="264"/>
        <v>August</v>
      </c>
      <c r="G4260" s="1" t="str">
        <f t="shared" si="265"/>
        <v>2021</v>
      </c>
      <c r="H4260" s="1" t="str">
        <f t="shared" si="266"/>
        <v>Wednesday</v>
      </c>
      <c r="I4260" s="1" t="str">
        <f t="shared" si="267"/>
        <v>25</v>
      </c>
      <c r="J4260" t="s">
        <v>26</v>
      </c>
      <c r="K4260" t="s">
        <v>27</v>
      </c>
      <c r="L4260" t="s">
        <v>38</v>
      </c>
      <c r="M4260" t="s">
        <v>19</v>
      </c>
      <c r="N4260">
        <v>28</v>
      </c>
      <c r="O4260">
        <v>145</v>
      </c>
      <c r="P4260">
        <v>4060</v>
      </c>
      <c r="Q4260">
        <v>1908</v>
      </c>
      <c r="R4260">
        <v>0.47</v>
      </c>
      <c r="S4260" t="s">
        <v>82</v>
      </c>
      <c r="T4260" t="str">
        <f>IF(Table1[[#This Row],[Units Sold]]&gt; 700,"High Units","low Units")</f>
        <v>low Units</v>
      </c>
      <c r="U4260">
        <f>SUM(Table1[[#This Row],[Operating Profit]])/SUM(Table1[Operating Profit])*100</f>
        <v>5.7446499138985975E-4</v>
      </c>
      <c r="V4260">
        <f>SUM(Table1[[#This Row],[Price per Unit]]*Table1[[#This Row],[Units Sold]])</f>
        <v>4060</v>
      </c>
      <c r="W4260">
        <f>SUM(Table1[[#This Row],[Total Sales]]-Table1[[#This Row],[Operating Profit]])</f>
        <v>2152</v>
      </c>
      <c r="X4260">
        <f>SUM(Table1[[#This Row],[Total Sales]]-Table1[[#This Row],[Cost]])</f>
        <v>1908</v>
      </c>
      <c r="Y4260">
        <f>SUM(Table1[[#This Row],[profit/loss]])/SUM(Table1[profit/loss])</f>
        <v>5.7446499138985971E-6</v>
      </c>
    </row>
    <row r="4261" spans="1:25" x14ac:dyDescent="0.3">
      <c r="A4261" t="s">
        <v>25</v>
      </c>
      <c r="B4261" t="s">
        <v>82</v>
      </c>
      <c r="C4261">
        <v>1197831</v>
      </c>
      <c r="D4261" s="9">
        <v>44434</v>
      </c>
      <c r="E4261" s="8" t="str">
        <f>TEXT(Table1[[#This Row],[Invoice Date]],"dd-mm-yyyy")</f>
        <v>26-08-2021</v>
      </c>
      <c r="F4261" s="1" t="str">
        <f t="shared" si="264"/>
        <v>August</v>
      </c>
      <c r="G4261" s="1" t="str">
        <f t="shared" si="265"/>
        <v>2021</v>
      </c>
      <c r="H4261" s="1" t="str">
        <f t="shared" si="266"/>
        <v>Thursday</v>
      </c>
      <c r="I4261" s="1" t="str">
        <f t="shared" si="267"/>
        <v>26</v>
      </c>
      <c r="J4261" t="s">
        <v>26</v>
      </c>
      <c r="K4261" t="s">
        <v>27</v>
      </c>
      <c r="L4261" t="s">
        <v>38</v>
      </c>
      <c r="M4261" t="s">
        <v>20</v>
      </c>
      <c r="N4261">
        <v>32</v>
      </c>
      <c r="O4261">
        <v>116</v>
      </c>
      <c r="P4261">
        <v>3712</v>
      </c>
      <c r="Q4261">
        <v>2116</v>
      </c>
      <c r="R4261">
        <v>0.56999999999999995</v>
      </c>
      <c r="S4261" t="s">
        <v>82</v>
      </c>
      <c r="T4261" t="str">
        <f>IF(Table1[[#This Row],[Units Sold]]&gt; 700,"High Units","low Units")</f>
        <v>low Units</v>
      </c>
      <c r="U4261">
        <f>SUM(Table1[[#This Row],[Operating Profit]])/SUM(Table1[Operating Profit])*100</f>
        <v>6.3709010575521122E-4</v>
      </c>
      <c r="V4261">
        <f>SUM(Table1[[#This Row],[Price per Unit]]*Table1[[#This Row],[Units Sold]])</f>
        <v>3712</v>
      </c>
      <c r="W4261">
        <f>SUM(Table1[[#This Row],[Total Sales]]-Table1[[#This Row],[Operating Profit]])</f>
        <v>1596</v>
      </c>
      <c r="X4261">
        <f>SUM(Table1[[#This Row],[Total Sales]]-Table1[[#This Row],[Cost]])</f>
        <v>2116</v>
      </c>
      <c r="Y4261">
        <f>SUM(Table1[[#This Row],[profit/loss]])/SUM(Table1[profit/loss])</f>
        <v>6.3709010575521124E-6</v>
      </c>
    </row>
    <row r="4262" spans="1:25" x14ac:dyDescent="0.3">
      <c r="A4262" t="s">
        <v>25</v>
      </c>
      <c r="B4262" t="s">
        <v>82</v>
      </c>
      <c r="C4262">
        <v>1197831</v>
      </c>
      <c r="D4262" s="9">
        <v>44435</v>
      </c>
      <c r="E4262" s="8" t="str">
        <f>TEXT(Table1[[#This Row],[Invoice Date]],"dd-mm-yyyy")</f>
        <v>27-08-2021</v>
      </c>
      <c r="F4262" s="1" t="str">
        <f t="shared" si="264"/>
        <v>August</v>
      </c>
      <c r="G4262" s="1" t="str">
        <f t="shared" si="265"/>
        <v>2021</v>
      </c>
      <c r="H4262" s="1" t="str">
        <f t="shared" si="266"/>
        <v>Friday</v>
      </c>
      <c r="I4262" s="1" t="str">
        <f t="shared" si="267"/>
        <v>27</v>
      </c>
      <c r="J4262" t="s">
        <v>26</v>
      </c>
      <c r="K4262" t="s">
        <v>27</v>
      </c>
      <c r="L4262" t="s">
        <v>38</v>
      </c>
      <c r="M4262" t="s">
        <v>21</v>
      </c>
      <c r="N4262">
        <v>38</v>
      </c>
      <c r="O4262">
        <v>81</v>
      </c>
      <c r="P4262">
        <v>3078</v>
      </c>
      <c r="Q4262">
        <v>1385</v>
      </c>
      <c r="R4262">
        <v>0.45</v>
      </c>
      <c r="S4262" t="s">
        <v>82</v>
      </c>
      <c r="T4262" t="str">
        <f>IF(Table1[[#This Row],[Units Sold]]&gt; 700,"High Units","low Units")</f>
        <v>low Units</v>
      </c>
      <c r="U4262">
        <f>SUM(Table1[[#This Row],[Operating Profit]])/SUM(Table1[Operating Profit])*100</f>
        <v>4.169989586346728E-4</v>
      </c>
      <c r="V4262">
        <f>SUM(Table1[[#This Row],[Price per Unit]]*Table1[[#This Row],[Units Sold]])</f>
        <v>3078</v>
      </c>
      <c r="W4262">
        <f>SUM(Table1[[#This Row],[Total Sales]]-Table1[[#This Row],[Operating Profit]])</f>
        <v>1693</v>
      </c>
      <c r="X4262">
        <f>SUM(Table1[[#This Row],[Total Sales]]-Table1[[#This Row],[Cost]])</f>
        <v>1385</v>
      </c>
      <c r="Y4262">
        <f>SUM(Table1[[#This Row],[profit/loss]])/SUM(Table1[profit/loss])</f>
        <v>4.1699895863467279E-6</v>
      </c>
    </row>
    <row r="4263" spans="1:25" x14ac:dyDescent="0.3">
      <c r="A4263" t="s">
        <v>25</v>
      </c>
      <c r="B4263" t="s">
        <v>82</v>
      </c>
      <c r="C4263">
        <v>1197831</v>
      </c>
      <c r="D4263" s="9">
        <v>44436</v>
      </c>
      <c r="E4263" s="8" t="str">
        <f>TEXT(Table1[[#This Row],[Invoice Date]],"dd-mm-yyyy")</f>
        <v>28-08-2021</v>
      </c>
      <c r="F4263" s="1" t="str">
        <f t="shared" si="264"/>
        <v>August</v>
      </c>
      <c r="G4263" s="1" t="str">
        <f t="shared" si="265"/>
        <v>2021</v>
      </c>
      <c r="H4263" s="1" t="str">
        <f t="shared" si="266"/>
        <v>Saturday</v>
      </c>
      <c r="I4263" s="1" t="str">
        <f t="shared" si="267"/>
        <v>28</v>
      </c>
      <c r="J4263" t="s">
        <v>26</v>
      </c>
      <c r="K4263" t="s">
        <v>27</v>
      </c>
      <c r="L4263" t="s">
        <v>38</v>
      </c>
      <c r="M4263" t="s">
        <v>22</v>
      </c>
      <c r="N4263">
        <v>32</v>
      </c>
      <c r="O4263">
        <v>135</v>
      </c>
      <c r="P4263">
        <v>4320</v>
      </c>
      <c r="Q4263">
        <v>2722</v>
      </c>
      <c r="R4263">
        <v>0.63</v>
      </c>
      <c r="S4263" t="s">
        <v>82</v>
      </c>
      <c r="T4263" t="str">
        <f>IF(Table1[[#This Row],[Units Sold]]&gt; 700,"High Units","low Units")</f>
        <v>low Units</v>
      </c>
      <c r="U4263">
        <f>SUM(Table1[[#This Row],[Operating Profit]])/SUM(Table1[Operating Profit])*100</f>
        <v>8.1954596780041823E-4</v>
      </c>
      <c r="V4263">
        <f>SUM(Table1[[#This Row],[Price per Unit]]*Table1[[#This Row],[Units Sold]])</f>
        <v>4320</v>
      </c>
      <c r="W4263">
        <f>SUM(Table1[[#This Row],[Total Sales]]-Table1[[#This Row],[Operating Profit]])</f>
        <v>1598</v>
      </c>
      <c r="X4263">
        <f>SUM(Table1[[#This Row],[Total Sales]]-Table1[[#This Row],[Cost]])</f>
        <v>2722</v>
      </c>
      <c r="Y4263">
        <f>SUM(Table1[[#This Row],[profit/loss]])/SUM(Table1[profit/loss])</f>
        <v>8.1954596780041828E-6</v>
      </c>
    </row>
    <row r="4264" spans="1:25" x14ac:dyDescent="0.3">
      <c r="A4264" t="s">
        <v>25</v>
      </c>
      <c r="B4264" t="s">
        <v>82</v>
      </c>
      <c r="C4264">
        <v>1197831</v>
      </c>
      <c r="D4264" s="9">
        <v>44437</v>
      </c>
      <c r="E4264" s="8" t="str">
        <f>TEXT(Table1[[#This Row],[Invoice Date]],"dd-mm-yyyy")</f>
        <v>29-08-2021</v>
      </c>
      <c r="F4264" s="1" t="str">
        <f t="shared" si="264"/>
        <v>August</v>
      </c>
      <c r="G4264" s="1" t="str">
        <f t="shared" si="265"/>
        <v>2021</v>
      </c>
      <c r="H4264" s="1" t="str">
        <f t="shared" si="266"/>
        <v>Sunday</v>
      </c>
      <c r="I4264" s="1" t="str">
        <f t="shared" si="267"/>
        <v>29</v>
      </c>
      <c r="J4264" t="s">
        <v>26</v>
      </c>
      <c r="K4264" t="s">
        <v>27</v>
      </c>
      <c r="L4264" t="s">
        <v>38</v>
      </c>
      <c r="M4264" t="s">
        <v>16</v>
      </c>
      <c r="N4264">
        <v>18</v>
      </c>
      <c r="O4264">
        <v>182</v>
      </c>
      <c r="P4264">
        <v>3276</v>
      </c>
      <c r="Q4264">
        <v>1474</v>
      </c>
      <c r="R4264">
        <v>0.45</v>
      </c>
      <c r="S4264" t="s">
        <v>82</v>
      </c>
      <c r="T4264" t="str">
        <f>IF(Table1[[#This Row],[Units Sold]]&gt; 700,"High Units","low Units")</f>
        <v>low Units</v>
      </c>
      <c r="U4264">
        <f>SUM(Table1[[#This Row],[Operating Profit]])/SUM(Table1[Operating Profit])*100</f>
        <v>4.4379528160830875E-4</v>
      </c>
      <c r="V4264">
        <f>SUM(Table1[[#This Row],[Price per Unit]]*Table1[[#This Row],[Units Sold]])</f>
        <v>3276</v>
      </c>
      <c r="W4264">
        <f>SUM(Table1[[#This Row],[Total Sales]]-Table1[[#This Row],[Operating Profit]])</f>
        <v>1802</v>
      </c>
      <c r="X4264">
        <f>SUM(Table1[[#This Row],[Total Sales]]-Table1[[#This Row],[Cost]])</f>
        <v>1474</v>
      </c>
      <c r="Y4264">
        <f>SUM(Table1[[#This Row],[profit/loss]])/SUM(Table1[profit/loss])</f>
        <v>4.4379528160830876E-6</v>
      </c>
    </row>
    <row r="4265" spans="1:25" x14ac:dyDescent="0.3">
      <c r="A4265" t="s">
        <v>25</v>
      </c>
      <c r="B4265" t="s">
        <v>82</v>
      </c>
      <c r="C4265">
        <v>1197831</v>
      </c>
      <c r="D4265" s="9">
        <v>44438</v>
      </c>
      <c r="E4265" s="8" t="str">
        <f>TEXT(Table1[[#This Row],[Invoice Date]],"dd-mm-yyyy")</f>
        <v>30-08-2021</v>
      </c>
      <c r="F4265" s="1" t="str">
        <f t="shared" si="264"/>
        <v>August</v>
      </c>
      <c r="G4265" s="1" t="str">
        <f t="shared" si="265"/>
        <v>2021</v>
      </c>
      <c r="H4265" s="1" t="str">
        <f t="shared" si="266"/>
        <v>Monday</v>
      </c>
      <c r="I4265" s="1" t="str">
        <f t="shared" si="267"/>
        <v>30</v>
      </c>
      <c r="J4265" t="s">
        <v>26</v>
      </c>
      <c r="K4265" t="s">
        <v>27</v>
      </c>
      <c r="L4265" t="s">
        <v>38</v>
      </c>
      <c r="M4265" t="s">
        <v>18</v>
      </c>
      <c r="N4265">
        <v>28</v>
      </c>
      <c r="O4265">
        <v>175</v>
      </c>
      <c r="P4265">
        <v>4900</v>
      </c>
      <c r="Q4265">
        <v>2352</v>
      </c>
      <c r="R4265">
        <v>0.48</v>
      </c>
      <c r="S4265" t="s">
        <v>82</v>
      </c>
      <c r="T4265" t="str">
        <f>IF(Table1[[#This Row],[Units Sold]]&gt; 700,"High Units","low Units")</f>
        <v>low Units</v>
      </c>
      <c r="U4265">
        <f>SUM(Table1[[#This Row],[Operating Profit]])/SUM(Table1[Operating Profit])*100</f>
        <v>7.0814552397743705E-4</v>
      </c>
      <c r="V4265">
        <f>SUM(Table1[[#This Row],[Price per Unit]]*Table1[[#This Row],[Units Sold]])</f>
        <v>4900</v>
      </c>
      <c r="W4265">
        <f>SUM(Table1[[#This Row],[Total Sales]]-Table1[[#This Row],[Operating Profit]])</f>
        <v>2548</v>
      </c>
      <c r="X4265">
        <f>SUM(Table1[[#This Row],[Total Sales]]-Table1[[#This Row],[Cost]])</f>
        <v>2352</v>
      </c>
      <c r="Y4265">
        <f>SUM(Table1[[#This Row],[profit/loss]])/SUM(Table1[profit/loss])</f>
        <v>7.0814552397743709E-6</v>
      </c>
    </row>
    <row r="4266" spans="1:25" x14ac:dyDescent="0.3">
      <c r="A4266" t="s">
        <v>25</v>
      </c>
      <c r="B4266" t="s">
        <v>82</v>
      </c>
      <c r="C4266">
        <v>1197831</v>
      </c>
      <c r="D4266" s="9">
        <v>44439</v>
      </c>
      <c r="E4266" s="8" t="str">
        <f>TEXT(Table1[[#This Row],[Invoice Date]],"dd-mm-yyyy")</f>
        <v>31-08-2021</v>
      </c>
      <c r="F4266" s="1" t="str">
        <f t="shared" si="264"/>
        <v>August</v>
      </c>
      <c r="G4266" s="1" t="str">
        <f t="shared" si="265"/>
        <v>2021</v>
      </c>
      <c r="H4266" s="1" t="str">
        <f t="shared" si="266"/>
        <v>Tuesday</v>
      </c>
      <c r="I4266" s="1" t="str">
        <f t="shared" si="267"/>
        <v>31</v>
      </c>
      <c r="J4266" t="s">
        <v>26</v>
      </c>
      <c r="K4266" t="s">
        <v>27</v>
      </c>
      <c r="L4266" t="s">
        <v>38</v>
      </c>
      <c r="M4266" t="s">
        <v>19</v>
      </c>
      <c r="N4266">
        <v>25</v>
      </c>
      <c r="O4266">
        <v>152</v>
      </c>
      <c r="P4266">
        <v>3800</v>
      </c>
      <c r="Q4266">
        <v>1862</v>
      </c>
      <c r="R4266">
        <v>0.49</v>
      </c>
      <c r="S4266" t="s">
        <v>82</v>
      </c>
      <c r="T4266" t="str">
        <f>IF(Table1[[#This Row],[Units Sold]]&gt; 700,"High Units","low Units")</f>
        <v>low Units</v>
      </c>
      <c r="U4266">
        <f>SUM(Table1[[#This Row],[Operating Profit]])/SUM(Table1[Operating Profit])*100</f>
        <v>5.6061520648213769E-4</v>
      </c>
      <c r="V4266">
        <f>SUM(Table1[[#This Row],[Price per Unit]]*Table1[[#This Row],[Units Sold]])</f>
        <v>3800</v>
      </c>
      <c r="W4266">
        <f>SUM(Table1[[#This Row],[Total Sales]]-Table1[[#This Row],[Operating Profit]])</f>
        <v>1938</v>
      </c>
      <c r="X4266">
        <f>SUM(Table1[[#This Row],[Total Sales]]-Table1[[#This Row],[Cost]])</f>
        <v>1862</v>
      </c>
      <c r="Y4266">
        <f>SUM(Table1[[#This Row],[profit/loss]])/SUM(Table1[profit/loss])</f>
        <v>5.6061520648213767E-6</v>
      </c>
    </row>
    <row r="4267" spans="1:25" x14ac:dyDescent="0.3">
      <c r="A4267" t="s">
        <v>25</v>
      </c>
      <c r="B4267" t="s">
        <v>82</v>
      </c>
      <c r="C4267">
        <v>1197831</v>
      </c>
      <c r="D4267" s="9">
        <v>44440</v>
      </c>
      <c r="E4267" s="8" t="str">
        <f>TEXT(Table1[[#This Row],[Invoice Date]],"dd-mm-yyyy")</f>
        <v>01-09-2021</v>
      </c>
      <c r="F4267" s="1" t="str">
        <f t="shared" si="264"/>
        <v>September</v>
      </c>
      <c r="G4267" s="1" t="str">
        <f t="shared" si="265"/>
        <v>2021</v>
      </c>
      <c r="H4267" s="1" t="str">
        <f t="shared" si="266"/>
        <v>Wednesday</v>
      </c>
      <c r="I4267" s="1" t="str">
        <f t="shared" si="267"/>
        <v>01</v>
      </c>
      <c r="J4267" t="s">
        <v>26</v>
      </c>
      <c r="K4267" t="s">
        <v>27</v>
      </c>
      <c r="L4267" t="s">
        <v>38</v>
      </c>
      <c r="M4267" t="s">
        <v>20</v>
      </c>
      <c r="N4267">
        <v>29</v>
      </c>
      <c r="O4267">
        <v>128</v>
      </c>
      <c r="P4267">
        <v>3712</v>
      </c>
      <c r="Q4267">
        <v>2190</v>
      </c>
      <c r="R4267">
        <v>0.59</v>
      </c>
      <c r="S4267" t="s">
        <v>82</v>
      </c>
      <c r="T4267" t="str">
        <f>IF(Table1[[#This Row],[Units Sold]]&gt; 700,"High Units","low Units")</f>
        <v>low Units</v>
      </c>
      <c r="U4267">
        <f>SUM(Table1[[#This Row],[Operating Profit]])/SUM(Table1[Operating Profit])*100</f>
        <v>6.5937019451980754E-4</v>
      </c>
      <c r="V4267">
        <f>SUM(Table1[[#This Row],[Price per Unit]]*Table1[[#This Row],[Units Sold]])</f>
        <v>3712</v>
      </c>
      <c r="W4267">
        <f>SUM(Table1[[#This Row],[Total Sales]]-Table1[[#This Row],[Operating Profit]])</f>
        <v>1522</v>
      </c>
      <c r="X4267">
        <f>SUM(Table1[[#This Row],[Total Sales]]-Table1[[#This Row],[Cost]])</f>
        <v>2190</v>
      </c>
      <c r="Y4267">
        <f>SUM(Table1[[#This Row],[profit/loss]])/SUM(Table1[profit/loss])</f>
        <v>6.5937019451980751E-6</v>
      </c>
    </row>
    <row r="4268" spans="1:25" x14ac:dyDescent="0.3">
      <c r="A4268" t="s">
        <v>25</v>
      </c>
      <c r="B4268" t="s">
        <v>82</v>
      </c>
      <c r="C4268">
        <v>1197831</v>
      </c>
      <c r="D4268" s="9">
        <v>44441</v>
      </c>
      <c r="E4268" s="8" t="str">
        <f>TEXT(Table1[[#This Row],[Invoice Date]],"dd-mm-yyyy")</f>
        <v>02-09-2021</v>
      </c>
      <c r="F4268" s="1" t="str">
        <f t="shared" si="264"/>
        <v>September</v>
      </c>
      <c r="G4268" s="1" t="str">
        <f t="shared" si="265"/>
        <v>2021</v>
      </c>
      <c r="H4268" s="1" t="str">
        <f t="shared" si="266"/>
        <v>Thursday</v>
      </c>
      <c r="I4268" s="1" t="str">
        <f t="shared" si="267"/>
        <v>02</v>
      </c>
      <c r="J4268" t="s">
        <v>26</v>
      </c>
      <c r="K4268" t="s">
        <v>27</v>
      </c>
      <c r="L4268" t="s">
        <v>38</v>
      </c>
      <c r="M4268" t="s">
        <v>21</v>
      </c>
      <c r="N4268">
        <v>34</v>
      </c>
      <c r="O4268">
        <v>85</v>
      </c>
      <c r="P4268">
        <v>2890</v>
      </c>
      <c r="Q4268">
        <v>1156</v>
      </c>
      <c r="R4268">
        <v>0.4</v>
      </c>
      <c r="S4268" t="s">
        <v>82</v>
      </c>
      <c r="T4268" t="str">
        <f>IF(Table1[[#This Row],[Units Sold]]&gt; 700,"High Units","low Units")</f>
        <v>low Units</v>
      </c>
      <c r="U4268">
        <f>SUM(Table1[[#This Row],[Operating Profit]])/SUM(Table1[Operating Profit])*100</f>
        <v>3.4805111637666551E-4</v>
      </c>
      <c r="V4268">
        <f>SUM(Table1[[#This Row],[Price per Unit]]*Table1[[#This Row],[Units Sold]])</f>
        <v>2890</v>
      </c>
      <c r="W4268">
        <f>SUM(Table1[[#This Row],[Total Sales]]-Table1[[#This Row],[Operating Profit]])</f>
        <v>1734</v>
      </c>
      <c r="X4268">
        <f>SUM(Table1[[#This Row],[Total Sales]]-Table1[[#This Row],[Cost]])</f>
        <v>1156</v>
      </c>
      <c r="Y4268">
        <f>SUM(Table1[[#This Row],[profit/loss]])/SUM(Table1[profit/loss])</f>
        <v>3.4805111637666554E-6</v>
      </c>
    </row>
    <row r="4269" spans="1:25" x14ac:dyDescent="0.3">
      <c r="A4269" t="s">
        <v>25</v>
      </c>
      <c r="B4269" t="s">
        <v>82</v>
      </c>
      <c r="C4269">
        <v>1197831</v>
      </c>
      <c r="D4269" s="9">
        <v>44442</v>
      </c>
      <c r="E4269" s="8" t="str">
        <f>TEXT(Table1[[#This Row],[Invoice Date]],"dd-mm-yyyy")</f>
        <v>03-09-2021</v>
      </c>
      <c r="F4269" s="1" t="str">
        <f t="shared" si="264"/>
        <v>September</v>
      </c>
      <c r="G4269" s="1" t="str">
        <f t="shared" si="265"/>
        <v>2021</v>
      </c>
      <c r="H4269" s="1" t="str">
        <f t="shared" si="266"/>
        <v>Friday</v>
      </c>
      <c r="I4269" s="1" t="str">
        <f t="shared" si="267"/>
        <v>03</v>
      </c>
      <c r="J4269" t="s">
        <v>26</v>
      </c>
      <c r="K4269" t="s">
        <v>27</v>
      </c>
      <c r="L4269" t="s">
        <v>38</v>
      </c>
      <c r="M4269" t="s">
        <v>22</v>
      </c>
      <c r="N4269">
        <v>29</v>
      </c>
      <c r="O4269">
        <v>156</v>
      </c>
      <c r="P4269">
        <v>4524</v>
      </c>
      <c r="Q4269">
        <v>2805</v>
      </c>
      <c r="R4269">
        <v>0.62</v>
      </c>
      <c r="S4269" t="s">
        <v>82</v>
      </c>
      <c r="T4269" t="str">
        <f>IF(Table1[[#This Row],[Units Sold]]&gt; 700,"High Units","low Units")</f>
        <v>low Units</v>
      </c>
      <c r="U4269">
        <f>SUM(Table1[[#This Row],[Operating Profit]])/SUM(Table1[Operating Profit])*100</f>
        <v>8.4453579709043835E-4</v>
      </c>
      <c r="V4269">
        <f>SUM(Table1[[#This Row],[Price per Unit]]*Table1[[#This Row],[Units Sold]])</f>
        <v>4524</v>
      </c>
      <c r="W4269">
        <f>SUM(Table1[[#This Row],[Total Sales]]-Table1[[#This Row],[Operating Profit]])</f>
        <v>1719</v>
      </c>
      <c r="X4269">
        <f>SUM(Table1[[#This Row],[Total Sales]]-Table1[[#This Row],[Cost]])</f>
        <v>2805</v>
      </c>
      <c r="Y4269">
        <f>SUM(Table1[[#This Row],[profit/loss]])/SUM(Table1[profit/loss])</f>
        <v>8.4453579709043833E-6</v>
      </c>
    </row>
    <row r="4270" spans="1:25" x14ac:dyDescent="0.3">
      <c r="A4270" t="s">
        <v>25</v>
      </c>
      <c r="B4270" t="s">
        <v>82</v>
      </c>
      <c r="C4270">
        <v>1197831</v>
      </c>
      <c r="D4270" s="9">
        <v>44443</v>
      </c>
      <c r="E4270" s="8" t="str">
        <f>TEXT(Table1[[#This Row],[Invoice Date]],"dd-mm-yyyy")</f>
        <v>04-09-2021</v>
      </c>
      <c r="F4270" s="1" t="str">
        <f t="shared" si="264"/>
        <v>September</v>
      </c>
      <c r="G4270" s="1" t="str">
        <f t="shared" si="265"/>
        <v>2021</v>
      </c>
      <c r="H4270" s="1" t="str">
        <f t="shared" si="266"/>
        <v>Saturday</v>
      </c>
      <c r="I4270" s="1" t="str">
        <f t="shared" si="267"/>
        <v>04</v>
      </c>
      <c r="J4270" t="s">
        <v>26</v>
      </c>
      <c r="K4270" t="s">
        <v>27</v>
      </c>
      <c r="L4270" t="s">
        <v>38</v>
      </c>
      <c r="M4270" t="s">
        <v>16</v>
      </c>
      <c r="N4270">
        <v>19</v>
      </c>
      <c r="O4270">
        <v>195</v>
      </c>
      <c r="P4270">
        <v>3705</v>
      </c>
      <c r="Q4270">
        <v>1853</v>
      </c>
      <c r="R4270">
        <v>0.5</v>
      </c>
      <c r="S4270" t="s">
        <v>82</v>
      </c>
      <c r="T4270" t="str">
        <f>IF(Table1[[#This Row],[Units Sold]]&gt; 700,"High Units","low Units")</f>
        <v>low Units</v>
      </c>
      <c r="U4270">
        <f>SUM(Table1[[#This Row],[Operating Profit]])/SUM(Table1[Operating Profit])*100</f>
        <v>5.5790546595671378E-4</v>
      </c>
      <c r="V4270">
        <f>SUM(Table1[[#This Row],[Price per Unit]]*Table1[[#This Row],[Units Sold]])</f>
        <v>3705</v>
      </c>
      <c r="W4270">
        <f>SUM(Table1[[#This Row],[Total Sales]]-Table1[[#This Row],[Operating Profit]])</f>
        <v>1852</v>
      </c>
      <c r="X4270">
        <f>SUM(Table1[[#This Row],[Total Sales]]-Table1[[#This Row],[Cost]])</f>
        <v>1853</v>
      </c>
      <c r="Y4270">
        <f>SUM(Table1[[#This Row],[profit/loss]])/SUM(Table1[profit/loss])</f>
        <v>5.5790546595671381E-6</v>
      </c>
    </row>
    <row r="4271" spans="1:25" x14ac:dyDescent="0.3">
      <c r="A4271" t="s">
        <v>25</v>
      </c>
      <c r="B4271" t="s">
        <v>82</v>
      </c>
      <c r="C4271">
        <v>1197831</v>
      </c>
      <c r="D4271" s="9">
        <v>44444</v>
      </c>
      <c r="E4271" s="8" t="str">
        <f>TEXT(Table1[[#This Row],[Invoice Date]],"dd-mm-yyyy")</f>
        <v>05-09-2021</v>
      </c>
      <c r="F4271" s="1" t="str">
        <f t="shared" si="264"/>
        <v>September</v>
      </c>
      <c r="G4271" s="1" t="str">
        <f t="shared" si="265"/>
        <v>2021</v>
      </c>
      <c r="H4271" s="1" t="str">
        <f t="shared" si="266"/>
        <v>Sunday</v>
      </c>
      <c r="I4271" s="1" t="str">
        <f t="shared" si="267"/>
        <v>05</v>
      </c>
      <c r="J4271" t="s">
        <v>26</v>
      </c>
      <c r="K4271" t="s">
        <v>27</v>
      </c>
      <c r="L4271" t="s">
        <v>38</v>
      </c>
      <c r="M4271" t="s">
        <v>18</v>
      </c>
      <c r="N4271">
        <v>29</v>
      </c>
      <c r="O4271">
        <v>194</v>
      </c>
      <c r="P4271">
        <v>5626</v>
      </c>
      <c r="Q4271">
        <v>2757</v>
      </c>
      <c r="R4271">
        <v>0.49</v>
      </c>
      <c r="S4271" t="s">
        <v>82</v>
      </c>
      <c r="T4271" t="str">
        <f>IF(Table1[[#This Row],[Units Sold]]&gt; 700,"High Units","low Units")</f>
        <v>low Units</v>
      </c>
      <c r="U4271">
        <f>SUM(Table1[[#This Row],[Operating Profit]])/SUM(Table1[Operating Profit])*100</f>
        <v>8.3008384762151108E-4</v>
      </c>
      <c r="V4271">
        <f>SUM(Table1[[#This Row],[Price per Unit]]*Table1[[#This Row],[Units Sold]])</f>
        <v>5626</v>
      </c>
      <c r="W4271">
        <f>SUM(Table1[[#This Row],[Total Sales]]-Table1[[#This Row],[Operating Profit]])</f>
        <v>2869</v>
      </c>
      <c r="X4271">
        <f>SUM(Table1[[#This Row],[Total Sales]]-Table1[[#This Row],[Cost]])</f>
        <v>2757</v>
      </c>
      <c r="Y4271">
        <f>SUM(Table1[[#This Row],[profit/loss]])/SUM(Table1[profit/loss])</f>
        <v>8.3008384762151104E-6</v>
      </c>
    </row>
    <row r="4272" spans="1:25" x14ac:dyDescent="0.3">
      <c r="A4272" t="s">
        <v>25</v>
      </c>
      <c r="B4272" t="s">
        <v>82</v>
      </c>
      <c r="C4272">
        <v>1197831</v>
      </c>
      <c r="D4272" s="9">
        <v>44445</v>
      </c>
      <c r="E4272" s="8" t="str">
        <f>TEXT(Table1[[#This Row],[Invoice Date]],"dd-mm-yyyy")</f>
        <v>06-09-2021</v>
      </c>
      <c r="F4272" s="1" t="str">
        <f t="shared" si="264"/>
        <v>September</v>
      </c>
      <c r="G4272" s="1" t="str">
        <f t="shared" si="265"/>
        <v>2021</v>
      </c>
      <c r="H4272" s="1" t="str">
        <f t="shared" si="266"/>
        <v>Monday</v>
      </c>
      <c r="I4272" s="1" t="str">
        <f t="shared" si="267"/>
        <v>06</v>
      </c>
      <c r="J4272" t="s">
        <v>26</v>
      </c>
      <c r="K4272" t="s">
        <v>27</v>
      </c>
      <c r="L4272" t="s">
        <v>38</v>
      </c>
      <c r="M4272" t="s">
        <v>19</v>
      </c>
      <c r="N4272">
        <v>24</v>
      </c>
      <c r="O4272">
        <v>175</v>
      </c>
      <c r="P4272">
        <v>4200</v>
      </c>
      <c r="Q4272">
        <v>1974</v>
      </c>
      <c r="R4272">
        <v>0.47</v>
      </c>
      <c r="S4272" t="s">
        <v>82</v>
      </c>
      <c r="T4272" t="str">
        <f>IF(Table1[[#This Row],[Units Sold]]&gt; 700,"High Units","low Units")</f>
        <v>low Units</v>
      </c>
      <c r="U4272">
        <f>SUM(Table1[[#This Row],[Operating Profit]])/SUM(Table1[Operating Profit])*100</f>
        <v>5.9433642190963472E-4</v>
      </c>
      <c r="V4272">
        <f>SUM(Table1[[#This Row],[Price per Unit]]*Table1[[#This Row],[Units Sold]])</f>
        <v>4200</v>
      </c>
      <c r="W4272">
        <f>SUM(Table1[[#This Row],[Total Sales]]-Table1[[#This Row],[Operating Profit]])</f>
        <v>2226</v>
      </c>
      <c r="X4272">
        <f>SUM(Table1[[#This Row],[Total Sales]]-Table1[[#This Row],[Cost]])</f>
        <v>1974</v>
      </c>
      <c r="Y4272">
        <f>SUM(Table1[[#This Row],[profit/loss]])/SUM(Table1[profit/loss])</f>
        <v>5.9433642190963471E-6</v>
      </c>
    </row>
    <row r="4273" spans="1:25" x14ac:dyDescent="0.3">
      <c r="A4273" t="s">
        <v>25</v>
      </c>
      <c r="B4273" t="s">
        <v>82</v>
      </c>
      <c r="C4273">
        <v>1197831</v>
      </c>
      <c r="D4273" s="9">
        <v>44446</v>
      </c>
      <c r="E4273" s="8" t="str">
        <f>TEXT(Table1[[#This Row],[Invoice Date]],"dd-mm-yyyy")</f>
        <v>07-09-2021</v>
      </c>
      <c r="F4273" s="1" t="str">
        <f t="shared" si="264"/>
        <v>September</v>
      </c>
      <c r="G4273" s="1" t="str">
        <f t="shared" si="265"/>
        <v>2021</v>
      </c>
      <c r="H4273" s="1" t="str">
        <f t="shared" si="266"/>
        <v>Tuesday</v>
      </c>
      <c r="I4273" s="1" t="str">
        <f t="shared" si="267"/>
        <v>07</v>
      </c>
      <c r="J4273" t="s">
        <v>26</v>
      </c>
      <c r="K4273" t="s">
        <v>27</v>
      </c>
      <c r="L4273" t="s">
        <v>38</v>
      </c>
      <c r="M4273" t="s">
        <v>20</v>
      </c>
      <c r="N4273">
        <v>34</v>
      </c>
      <c r="O4273">
        <v>154</v>
      </c>
      <c r="P4273">
        <v>5236</v>
      </c>
      <c r="Q4273">
        <v>3142</v>
      </c>
      <c r="R4273">
        <v>0.6</v>
      </c>
      <c r="S4273" t="s">
        <v>82</v>
      </c>
      <c r="T4273" t="str">
        <f>IF(Table1[[#This Row],[Units Sold]]&gt; 700,"High Units","low Units")</f>
        <v>low Units</v>
      </c>
      <c r="U4273">
        <f>SUM(Table1[[#This Row],[Operating Profit]])/SUM(Table1[Operating Profit])*100</f>
        <v>9.46000525653532E-4</v>
      </c>
      <c r="V4273">
        <f>SUM(Table1[[#This Row],[Price per Unit]]*Table1[[#This Row],[Units Sold]])</f>
        <v>5236</v>
      </c>
      <c r="W4273">
        <f>SUM(Table1[[#This Row],[Total Sales]]-Table1[[#This Row],[Operating Profit]])</f>
        <v>2094</v>
      </c>
      <c r="X4273">
        <f>SUM(Table1[[#This Row],[Total Sales]]-Table1[[#This Row],[Cost]])</f>
        <v>3142</v>
      </c>
      <c r="Y4273">
        <f>SUM(Table1[[#This Row],[profit/loss]])/SUM(Table1[profit/loss])</f>
        <v>9.4600052565353202E-6</v>
      </c>
    </row>
    <row r="4274" spans="1:25" x14ac:dyDescent="0.3">
      <c r="A4274" t="s">
        <v>25</v>
      </c>
      <c r="B4274" t="s">
        <v>82</v>
      </c>
      <c r="C4274">
        <v>1197831</v>
      </c>
      <c r="D4274" s="9">
        <v>44447</v>
      </c>
      <c r="E4274" s="8" t="str">
        <f>TEXT(Table1[[#This Row],[Invoice Date]],"dd-mm-yyyy")</f>
        <v>08-09-2021</v>
      </c>
      <c r="F4274" s="1" t="str">
        <f t="shared" si="264"/>
        <v>September</v>
      </c>
      <c r="G4274" s="1" t="str">
        <f t="shared" si="265"/>
        <v>2021</v>
      </c>
      <c r="H4274" s="1" t="str">
        <f t="shared" si="266"/>
        <v>Wednesday</v>
      </c>
      <c r="I4274" s="1" t="str">
        <f t="shared" si="267"/>
        <v>08</v>
      </c>
      <c r="J4274" t="s">
        <v>26</v>
      </c>
      <c r="K4274" t="s">
        <v>27</v>
      </c>
      <c r="L4274" t="s">
        <v>38</v>
      </c>
      <c r="M4274" t="s">
        <v>21</v>
      </c>
      <c r="N4274">
        <v>49</v>
      </c>
      <c r="O4274">
        <v>131</v>
      </c>
      <c r="P4274">
        <v>6419</v>
      </c>
      <c r="Q4274">
        <v>2889</v>
      </c>
      <c r="R4274">
        <v>0.45</v>
      </c>
      <c r="S4274" t="s">
        <v>82</v>
      </c>
      <c r="T4274" t="str">
        <f>IF(Table1[[#This Row],[Units Sold]]&gt; 700,"High Units","low Units")</f>
        <v>low Units</v>
      </c>
      <c r="U4274">
        <f>SUM(Table1[[#This Row],[Operating Profit]])/SUM(Table1[Operating Profit])*100</f>
        <v>8.6982670866106123E-4</v>
      </c>
      <c r="V4274">
        <f>SUM(Table1[[#This Row],[Price per Unit]]*Table1[[#This Row],[Units Sold]])</f>
        <v>6419</v>
      </c>
      <c r="W4274">
        <f>SUM(Table1[[#This Row],[Total Sales]]-Table1[[#This Row],[Operating Profit]])</f>
        <v>3530</v>
      </c>
      <c r="X4274">
        <f>SUM(Table1[[#This Row],[Total Sales]]-Table1[[#This Row],[Cost]])</f>
        <v>2889</v>
      </c>
      <c r="Y4274">
        <f>SUM(Table1[[#This Row],[profit/loss]])/SUM(Table1[profit/loss])</f>
        <v>8.6982670866106121E-6</v>
      </c>
    </row>
    <row r="4275" spans="1:25" x14ac:dyDescent="0.3">
      <c r="A4275" t="s">
        <v>25</v>
      </c>
      <c r="B4275" t="s">
        <v>82</v>
      </c>
      <c r="C4275">
        <v>1197831</v>
      </c>
      <c r="D4275" s="9">
        <v>44448</v>
      </c>
      <c r="E4275" s="8" t="str">
        <f>TEXT(Table1[[#This Row],[Invoice Date]],"dd-mm-yyyy")</f>
        <v>09-09-2021</v>
      </c>
      <c r="F4275" s="1" t="str">
        <f t="shared" si="264"/>
        <v>September</v>
      </c>
      <c r="G4275" s="1" t="str">
        <f t="shared" si="265"/>
        <v>2021</v>
      </c>
      <c r="H4275" s="1" t="str">
        <f t="shared" si="266"/>
        <v>Thursday</v>
      </c>
      <c r="I4275" s="1" t="str">
        <f t="shared" si="267"/>
        <v>09</v>
      </c>
      <c r="J4275" t="s">
        <v>26</v>
      </c>
      <c r="K4275" t="s">
        <v>27</v>
      </c>
      <c r="L4275" t="s">
        <v>38</v>
      </c>
      <c r="M4275" t="s">
        <v>22</v>
      </c>
      <c r="N4275">
        <v>43</v>
      </c>
      <c r="O4275">
        <v>224</v>
      </c>
      <c r="P4275">
        <v>9632</v>
      </c>
      <c r="Q4275">
        <v>6261</v>
      </c>
      <c r="R4275">
        <v>0.65</v>
      </c>
      <c r="S4275" t="s">
        <v>82</v>
      </c>
      <c r="T4275" t="str">
        <f>IF(Table1[[#This Row],[Units Sold]]&gt; 700,"High Units","low Units")</f>
        <v>low Units</v>
      </c>
      <c r="U4275">
        <f>SUM(Table1[[#This Row],[Operating Profit]])/SUM(Table1[Operating Profit])*100</f>
        <v>1.885076158853203E-3</v>
      </c>
      <c r="V4275">
        <f>SUM(Table1[[#This Row],[Price per Unit]]*Table1[[#This Row],[Units Sold]])</f>
        <v>9632</v>
      </c>
      <c r="W4275">
        <f>SUM(Table1[[#This Row],[Total Sales]]-Table1[[#This Row],[Operating Profit]])</f>
        <v>3371</v>
      </c>
      <c r="X4275">
        <f>SUM(Table1[[#This Row],[Total Sales]]-Table1[[#This Row],[Cost]])</f>
        <v>6261</v>
      </c>
      <c r="Y4275">
        <f>SUM(Table1[[#This Row],[profit/loss]])/SUM(Table1[profit/loss])</f>
        <v>1.885076158853203E-5</v>
      </c>
    </row>
    <row r="4276" spans="1:25" x14ac:dyDescent="0.3">
      <c r="A4276" t="s">
        <v>25</v>
      </c>
      <c r="B4276" t="s">
        <v>82</v>
      </c>
      <c r="C4276">
        <v>1197831</v>
      </c>
      <c r="D4276" s="9">
        <v>44449</v>
      </c>
      <c r="E4276" s="8" t="str">
        <f>TEXT(Table1[[#This Row],[Invoice Date]],"dd-mm-yyyy")</f>
        <v>10-09-2021</v>
      </c>
      <c r="F4276" s="1" t="str">
        <f t="shared" si="264"/>
        <v>September</v>
      </c>
      <c r="G4276" s="1" t="str">
        <f t="shared" si="265"/>
        <v>2021</v>
      </c>
      <c r="H4276" s="1" t="str">
        <f t="shared" si="266"/>
        <v>Friday</v>
      </c>
      <c r="I4276" s="1" t="str">
        <f t="shared" si="267"/>
        <v>10</v>
      </c>
      <c r="J4276" t="s">
        <v>26</v>
      </c>
      <c r="K4276" t="s">
        <v>27</v>
      </c>
      <c r="L4276" t="s">
        <v>38</v>
      </c>
      <c r="M4276" t="s">
        <v>16</v>
      </c>
      <c r="N4276">
        <v>41</v>
      </c>
      <c r="O4276">
        <v>224</v>
      </c>
      <c r="P4276">
        <v>9184</v>
      </c>
      <c r="Q4276">
        <v>4133</v>
      </c>
      <c r="R4276">
        <v>0.45</v>
      </c>
      <c r="S4276" t="s">
        <v>82</v>
      </c>
      <c r="T4276" t="str">
        <f>IF(Table1[[#This Row],[Units Sold]]&gt; 700,"High Units","low Units")</f>
        <v>low Units</v>
      </c>
      <c r="U4276">
        <f>SUM(Table1[[#This Row],[Operating Profit]])/SUM(Table1[Operating Profit])*100</f>
        <v>1.24437306573076E-3</v>
      </c>
      <c r="V4276">
        <f>SUM(Table1[[#This Row],[Price per Unit]]*Table1[[#This Row],[Units Sold]])</f>
        <v>9184</v>
      </c>
      <c r="W4276">
        <f>SUM(Table1[[#This Row],[Total Sales]]-Table1[[#This Row],[Operating Profit]])</f>
        <v>5051</v>
      </c>
      <c r="X4276">
        <f>SUM(Table1[[#This Row],[Total Sales]]-Table1[[#This Row],[Cost]])</f>
        <v>4133</v>
      </c>
      <c r="Y4276">
        <f>SUM(Table1[[#This Row],[profit/loss]])/SUM(Table1[profit/loss])</f>
        <v>1.2443730657307601E-5</v>
      </c>
    </row>
    <row r="4277" spans="1:25" x14ac:dyDescent="0.3">
      <c r="A4277" t="s">
        <v>25</v>
      </c>
      <c r="B4277" t="s">
        <v>82</v>
      </c>
      <c r="C4277">
        <v>1197831</v>
      </c>
      <c r="D4277" s="9">
        <v>44450</v>
      </c>
      <c r="E4277" s="8" t="str">
        <f>TEXT(Table1[[#This Row],[Invoice Date]],"dd-mm-yyyy")</f>
        <v>11-09-2021</v>
      </c>
      <c r="F4277" s="1" t="str">
        <f t="shared" si="264"/>
        <v>September</v>
      </c>
      <c r="G4277" s="1" t="str">
        <f t="shared" si="265"/>
        <v>2021</v>
      </c>
      <c r="H4277" s="1" t="str">
        <f t="shared" si="266"/>
        <v>Saturday</v>
      </c>
      <c r="I4277" s="1" t="str">
        <f t="shared" si="267"/>
        <v>11</v>
      </c>
      <c r="J4277" t="s">
        <v>26</v>
      </c>
      <c r="K4277" t="s">
        <v>27</v>
      </c>
      <c r="L4277" t="s">
        <v>38</v>
      </c>
      <c r="M4277" t="s">
        <v>18</v>
      </c>
      <c r="N4277">
        <v>49</v>
      </c>
      <c r="O4277">
        <v>200</v>
      </c>
      <c r="P4277">
        <v>9800</v>
      </c>
      <c r="Q4277">
        <v>4704</v>
      </c>
      <c r="R4277">
        <v>0.48</v>
      </c>
      <c r="S4277" t="s">
        <v>82</v>
      </c>
      <c r="T4277" t="str">
        <f>IF(Table1[[#This Row],[Units Sold]]&gt; 700,"High Units","low Units")</f>
        <v>low Units</v>
      </c>
      <c r="U4277">
        <f>SUM(Table1[[#This Row],[Operating Profit]])/SUM(Table1[Operating Profit])*100</f>
        <v>1.4162910479548741E-3</v>
      </c>
      <c r="V4277">
        <f>SUM(Table1[[#This Row],[Price per Unit]]*Table1[[#This Row],[Units Sold]])</f>
        <v>9800</v>
      </c>
      <c r="W4277">
        <f>SUM(Table1[[#This Row],[Total Sales]]-Table1[[#This Row],[Operating Profit]])</f>
        <v>5096</v>
      </c>
      <c r="X4277">
        <f>SUM(Table1[[#This Row],[Total Sales]]-Table1[[#This Row],[Cost]])</f>
        <v>4704</v>
      </c>
      <c r="Y4277">
        <f>SUM(Table1[[#This Row],[profit/loss]])/SUM(Table1[profit/loss])</f>
        <v>1.4162910479548742E-5</v>
      </c>
    </row>
    <row r="4278" spans="1:25" x14ac:dyDescent="0.3">
      <c r="A4278" t="s">
        <v>25</v>
      </c>
      <c r="B4278" t="s">
        <v>82</v>
      </c>
      <c r="C4278">
        <v>1197831</v>
      </c>
      <c r="D4278" s="9">
        <v>44451</v>
      </c>
      <c r="E4278" s="8" t="str">
        <f>TEXT(Table1[[#This Row],[Invoice Date]],"dd-mm-yyyy")</f>
        <v>12-09-2021</v>
      </c>
      <c r="F4278" s="1" t="str">
        <f t="shared" si="264"/>
        <v>September</v>
      </c>
      <c r="G4278" s="1" t="str">
        <f t="shared" si="265"/>
        <v>2021</v>
      </c>
      <c r="H4278" s="1" t="str">
        <f t="shared" si="266"/>
        <v>Sunday</v>
      </c>
      <c r="I4278" s="1" t="str">
        <f t="shared" si="267"/>
        <v>12</v>
      </c>
      <c r="J4278" t="s">
        <v>26</v>
      </c>
      <c r="K4278" t="s">
        <v>27</v>
      </c>
      <c r="L4278" t="s">
        <v>38</v>
      </c>
      <c r="M4278" t="s">
        <v>19</v>
      </c>
      <c r="N4278">
        <v>44</v>
      </c>
      <c r="O4278">
        <v>176</v>
      </c>
      <c r="P4278">
        <v>7744</v>
      </c>
      <c r="Q4278">
        <v>3640</v>
      </c>
      <c r="R4278">
        <v>0.47</v>
      </c>
      <c r="S4278" t="s">
        <v>82</v>
      </c>
      <c r="T4278" t="str">
        <f>IF(Table1[[#This Row],[Units Sold]]&gt; 700,"High Units","low Units")</f>
        <v>low Units</v>
      </c>
      <c r="U4278">
        <f>SUM(Table1[[#This Row],[Operating Profit]])/SUM(Table1[Operating Profit])*100</f>
        <v>1.0959395013936527E-3</v>
      </c>
      <c r="V4278">
        <f>SUM(Table1[[#This Row],[Price per Unit]]*Table1[[#This Row],[Units Sold]])</f>
        <v>7744</v>
      </c>
      <c r="W4278">
        <f>SUM(Table1[[#This Row],[Total Sales]]-Table1[[#This Row],[Operating Profit]])</f>
        <v>4104</v>
      </c>
      <c r="X4278">
        <f>SUM(Table1[[#This Row],[Total Sales]]-Table1[[#This Row],[Cost]])</f>
        <v>3640</v>
      </c>
      <c r="Y4278">
        <f>SUM(Table1[[#This Row],[profit/loss]])/SUM(Table1[profit/loss])</f>
        <v>1.0959395013936526E-5</v>
      </c>
    </row>
    <row r="4279" spans="1:25" x14ac:dyDescent="0.3">
      <c r="A4279" t="s">
        <v>25</v>
      </c>
      <c r="B4279" t="s">
        <v>82</v>
      </c>
      <c r="C4279">
        <v>1197831</v>
      </c>
      <c r="D4279" s="9">
        <v>44452</v>
      </c>
      <c r="E4279" s="8" t="str">
        <f>TEXT(Table1[[#This Row],[Invoice Date]],"dd-mm-yyyy")</f>
        <v>13-09-2021</v>
      </c>
      <c r="F4279" s="1" t="str">
        <f t="shared" si="264"/>
        <v>September</v>
      </c>
      <c r="G4279" s="1" t="str">
        <f t="shared" si="265"/>
        <v>2021</v>
      </c>
      <c r="H4279" s="1" t="str">
        <f t="shared" si="266"/>
        <v>Monday</v>
      </c>
      <c r="I4279" s="1" t="str">
        <f t="shared" si="267"/>
        <v>13</v>
      </c>
      <c r="J4279" t="s">
        <v>26</v>
      </c>
      <c r="K4279" t="s">
        <v>27</v>
      </c>
      <c r="L4279" t="s">
        <v>38</v>
      </c>
      <c r="M4279" t="s">
        <v>20</v>
      </c>
      <c r="N4279">
        <v>43</v>
      </c>
      <c r="O4279">
        <v>174</v>
      </c>
      <c r="P4279">
        <v>7482</v>
      </c>
      <c r="Q4279">
        <v>4115</v>
      </c>
      <c r="R4279">
        <v>0.55000000000000004</v>
      </c>
      <c r="S4279" t="s">
        <v>82</v>
      </c>
      <c r="T4279" t="str">
        <f>IF(Table1[[#This Row],[Units Sold]]&gt; 700,"High Units","low Units")</f>
        <v>low Units</v>
      </c>
      <c r="U4279">
        <f>SUM(Table1[[#This Row],[Operating Profit]])/SUM(Table1[Operating Profit])*100</f>
        <v>1.2389535846799124E-3</v>
      </c>
      <c r="V4279">
        <f>SUM(Table1[[#This Row],[Price per Unit]]*Table1[[#This Row],[Units Sold]])</f>
        <v>7482</v>
      </c>
      <c r="W4279">
        <f>SUM(Table1[[#This Row],[Total Sales]]-Table1[[#This Row],[Operating Profit]])</f>
        <v>3367</v>
      </c>
      <c r="X4279">
        <f>SUM(Table1[[#This Row],[Total Sales]]-Table1[[#This Row],[Cost]])</f>
        <v>4115</v>
      </c>
      <c r="Y4279">
        <f>SUM(Table1[[#This Row],[profit/loss]])/SUM(Table1[profit/loss])</f>
        <v>1.2389535846799123E-5</v>
      </c>
    </row>
    <row r="4280" spans="1:25" x14ac:dyDescent="0.3">
      <c r="A4280" t="s">
        <v>25</v>
      </c>
      <c r="B4280" t="s">
        <v>82</v>
      </c>
      <c r="C4280">
        <v>1197831</v>
      </c>
      <c r="D4280" s="9">
        <v>44453</v>
      </c>
      <c r="E4280" s="8" t="str">
        <f>TEXT(Table1[[#This Row],[Invoice Date]],"dd-mm-yyyy")</f>
        <v>14-09-2021</v>
      </c>
      <c r="F4280" s="1" t="str">
        <f t="shared" si="264"/>
        <v>September</v>
      </c>
      <c r="G4280" s="1" t="str">
        <f t="shared" si="265"/>
        <v>2021</v>
      </c>
      <c r="H4280" s="1" t="str">
        <f t="shared" si="266"/>
        <v>Tuesday</v>
      </c>
      <c r="I4280" s="1" t="str">
        <f t="shared" si="267"/>
        <v>14</v>
      </c>
      <c r="J4280" t="s">
        <v>26</v>
      </c>
      <c r="K4280" t="s">
        <v>27</v>
      </c>
      <c r="L4280" t="s">
        <v>38</v>
      </c>
      <c r="M4280" t="s">
        <v>21</v>
      </c>
      <c r="N4280">
        <v>45</v>
      </c>
      <c r="O4280">
        <v>145</v>
      </c>
      <c r="P4280">
        <v>6525</v>
      </c>
      <c r="Q4280">
        <v>2806</v>
      </c>
      <c r="R4280">
        <v>0.43</v>
      </c>
      <c r="S4280" t="s">
        <v>82</v>
      </c>
      <c r="T4280" t="str">
        <f>IF(Table1[[#This Row],[Units Sold]]&gt; 700,"High Units","low Units")</f>
        <v>low Units</v>
      </c>
      <c r="U4280">
        <f>SUM(Table1[[#This Row],[Operating Profit]])/SUM(Table1[Operating Profit])*100</f>
        <v>8.4483687937104101E-4</v>
      </c>
      <c r="V4280">
        <f>SUM(Table1[[#This Row],[Price per Unit]]*Table1[[#This Row],[Units Sold]])</f>
        <v>6525</v>
      </c>
      <c r="W4280">
        <f>SUM(Table1[[#This Row],[Total Sales]]-Table1[[#This Row],[Operating Profit]])</f>
        <v>3719</v>
      </c>
      <c r="X4280">
        <f>SUM(Table1[[#This Row],[Total Sales]]-Table1[[#This Row],[Cost]])</f>
        <v>2806</v>
      </c>
      <c r="Y4280">
        <f>SUM(Table1[[#This Row],[profit/loss]])/SUM(Table1[profit/loss])</f>
        <v>8.44836879371041E-6</v>
      </c>
    </row>
    <row r="4281" spans="1:25" x14ac:dyDescent="0.3">
      <c r="A4281" t="s">
        <v>25</v>
      </c>
      <c r="B4281" t="s">
        <v>82</v>
      </c>
      <c r="C4281">
        <v>1197831</v>
      </c>
      <c r="D4281" s="9">
        <v>44454</v>
      </c>
      <c r="E4281" s="8" t="str">
        <f>TEXT(Table1[[#This Row],[Invoice Date]],"dd-mm-yyyy")</f>
        <v>15-09-2021</v>
      </c>
      <c r="F4281" s="1" t="str">
        <f t="shared" si="264"/>
        <v>September</v>
      </c>
      <c r="G4281" s="1" t="str">
        <f t="shared" si="265"/>
        <v>2021</v>
      </c>
      <c r="H4281" s="1" t="str">
        <f t="shared" si="266"/>
        <v>Wednesday</v>
      </c>
      <c r="I4281" s="1" t="str">
        <f t="shared" si="267"/>
        <v>15</v>
      </c>
      <c r="J4281" t="s">
        <v>26</v>
      </c>
      <c r="K4281" t="s">
        <v>27</v>
      </c>
      <c r="L4281" t="s">
        <v>38</v>
      </c>
      <c r="M4281" t="s">
        <v>22</v>
      </c>
      <c r="N4281">
        <v>53</v>
      </c>
      <c r="O4281">
        <v>263</v>
      </c>
      <c r="P4281">
        <v>13939</v>
      </c>
      <c r="Q4281">
        <v>8782</v>
      </c>
      <c r="R4281">
        <v>0.63</v>
      </c>
      <c r="S4281" t="s">
        <v>82</v>
      </c>
      <c r="T4281" t="str">
        <f>IF(Table1[[#This Row],[Units Sold]]&gt; 700,"High Units","low Units")</f>
        <v>low Units</v>
      </c>
      <c r="U4281">
        <f>SUM(Table1[[#This Row],[Operating Profit]])/SUM(Table1[Operating Profit])*100</f>
        <v>2.6441045882524884E-3</v>
      </c>
      <c r="V4281">
        <f>SUM(Table1[[#This Row],[Price per Unit]]*Table1[[#This Row],[Units Sold]])</f>
        <v>13939</v>
      </c>
      <c r="W4281">
        <f>SUM(Table1[[#This Row],[Total Sales]]-Table1[[#This Row],[Operating Profit]])</f>
        <v>5157</v>
      </c>
      <c r="X4281">
        <f>SUM(Table1[[#This Row],[Total Sales]]-Table1[[#This Row],[Cost]])</f>
        <v>8782</v>
      </c>
      <c r="Y4281">
        <f>SUM(Table1[[#This Row],[profit/loss]])/SUM(Table1[profit/loss])</f>
        <v>2.6441045882524884E-5</v>
      </c>
    </row>
    <row r="4282" spans="1:25" x14ac:dyDescent="0.3">
      <c r="A4282" t="s">
        <v>25</v>
      </c>
      <c r="B4282" t="s">
        <v>82</v>
      </c>
      <c r="C4282">
        <v>1197831</v>
      </c>
      <c r="D4282" s="9">
        <v>44455</v>
      </c>
      <c r="E4282" s="8" t="str">
        <f>TEXT(Table1[[#This Row],[Invoice Date]],"dd-mm-yyyy")</f>
        <v>16-09-2021</v>
      </c>
      <c r="F4282" s="1" t="str">
        <f t="shared" si="264"/>
        <v>September</v>
      </c>
      <c r="G4282" s="1" t="str">
        <f t="shared" si="265"/>
        <v>2021</v>
      </c>
      <c r="H4282" s="1" t="str">
        <f t="shared" si="266"/>
        <v>Thursday</v>
      </c>
      <c r="I4282" s="1" t="str">
        <f t="shared" si="267"/>
        <v>16</v>
      </c>
      <c r="J4282" t="s">
        <v>26</v>
      </c>
      <c r="K4282" t="s">
        <v>27</v>
      </c>
      <c r="L4282" t="s">
        <v>38</v>
      </c>
      <c r="M4282" t="s">
        <v>16</v>
      </c>
      <c r="N4282">
        <v>41</v>
      </c>
      <c r="O4282">
        <v>231</v>
      </c>
      <c r="P4282">
        <v>9471</v>
      </c>
      <c r="Q4282">
        <v>4925</v>
      </c>
      <c r="R4282">
        <v>0.52</v>
      </c>
      <c r="S4282" t="s">
        <v>82</v>
      </c>
      <c r="T4282" t="str">
        <f>IF(Table1[[#This Row],[Units Sold]]&gt; 700,"High Units","low Units")</f>
        <v>low Units</v>
      </c>
      <c r="U4282">
        <f>SUM(Table1[[#This Row],[Operating Profit]])/SUM(Table1[Operating Profit])*100</f>
        <v>1.4828302319680603E-3</v>
      </c>
      <c r="V4282">
        <f>SUM(Table1[[#This Row],[Price per Unit]]*Table1[[#This Row],[Units Sold]])</f>
        <v>9471</v>
      </c>
      <c r="W4282">
        <f>SUM(Table1[[#This Row],[Total Sales]]-Table1[[#This Row],[Operating Profit]])</f>
        <v>4546</v>
      </c>
      <c r="X4282">
        <f>SUM(Table1[[#This Row],[Total Sales]]-Table1[[#This Row],[Cost]])</f>
        <v>4925</v>
      </c>
      <c r="Y4282">
        <f>SUM(Table1[[#This Row],[profit/loss]])/SUM(Table1[profit/loss])</f>
        <v>1.4828302319680602E-5</v>
      </c>
    </row>
    <row r="4283" spans="1:25" x14ac:dyDescent="0.3">
      <c r="A4283" t="s">
        <v>25</v>
      </c>
      <c r="B4283" t="s">
        <v>82</v>
      </c>
      <c r="C4283">
        <v>1197831</v>
      </c>
      <c r="D4283" s="9">
        <v>44456</v>
      </c>
      <c r="E4283" s="8" t="str">
        <f>TEXT(Table1[[#This Row],[Invoice Date]],"dd-mm-yyyy")</f>
        <v>17-09-2021</v>
      </c>
      <c r="F4283" s="1" t="str">
        <f t="shared" si="264"/>
        <v>September</v>
      </c>
      <c r="G4283" s="1" t="str">
        <f t="shared" si="265"/>
        <v>2021</v>
      </c>
      <c r="H4283" s="1" t="str">
        <f t="shared" si="266"/>
        <v>Friday</v>
      </c>
      <c r="I4283" s="1" t="str">
        <f t="shared" si="267"/>
        <v>17</v>
      </c>
      <c r="J4283" t="s">
        <v>26</v>
      </c>
      <c r="K4283" t="s">
        <v>27</v>
      </c>
      <c r="L4283" t="s">
        <v>38</v>
      </c>
      <c r="M4283" t="s">
        <v>18</v>
      </c>
      <c r="N4283">
        <v>48</v>
      </c>
      <c r="O4283">
        <v>215</v>
      </c>
      <c r="P4283">
        <v>10320</v>
      </c>
      <c r="Q4283">
        <v>5573</v>
      </c>
      <c r="R4283">
        <v>0.54</v>
      </c>
      <c r="S4283" t="s">
        <v>82</v>
      </c>
      <c r="T4283" t="str">
        <f>IF(Table1[[#This Row],[Units Sold]]&gt; 700,"High Units","low Units")</f>
        <v>low Units</v>
      </c>
      <c r="U4283">
        <f>SUM(Table1[[#This Row],[Operating Profit]])/SUM(Table1[Operating Profit])*100</f>
        <v>1.6779315497985785E-3</v>
      </c>
      <c r="V4283">
        <f>SUM(Table1[[#This Row],[Price per Unit]]*Table1[[#This Row],[Units Sold]])</f>
        <v>10320</v>
      </c>
      <c r="W4283">
        <f>SUM(Table1[[#This Row],[Total Sales]]-Table1[[#This Row],[Operating Profit]])</f>
        <v>4747</v>
      </c>
      <c r="X4283">
        <f>SUM(Table1[[#This Row],[Total Sales]]-Table1[[#This Row],[Cost]])</f>
        <v>5573</v>
      </c>
      <c r="Y4283">
        <f>SUM(Table1[[#This Row],[profit/loss]])/SUM(Table1[profit/loss])</f>
        <v>1.6779315497985786E-5</v>
      </c>
    </row>
    <row r="4284" spans="1:25" x14ac:dyDescent="0.3">
      <c r="A4284" t="s">
        <v>25</v>
      </c>
      <c r="B4284" t="s">
        <v>82</v>
      </c>
      <c r="C4284">
        <v>1197831</v>
      </c>
      <c r="D4284" s="9">
        <v>44457</v>
      </c>
      <c r="E4284" s="8" t="str">
        <f>TEXT(Table1[[#This Row],[Invoice Date]],"dd-mm-yyyy")</f>
        <v>18-09-2021</v>
      </c>
      <c r="F4284" s="1" t="str">
        <f t="shared" si="264"/>
        <v>September</v>
      </c>
      <c r="G4284" s="1" t="str">
        <f t="shared" si="265"/>
        <v>2021</v>
      </c>
      <c r="H4284" s="1" t="str">
        <f t="shared" si="266"/>
        <v>Saturday</v>
      </c>
      <c r="I4284" s="1" t="str">
        <f t="shared" si="267"/>
        <v>18</v>
      </c>
      <c r="J4284" t="s">
        <v>26</v>
      </c>
      <c r="K4284" t="s">
        <v>27</v>
      </c>
      <c r="L4284" t="s">
        <v>38</v>
      </c>
      <c r="M4284" t="s">
        <v>19</v>
      </c>
      <c r="N4284">
        <v>44</v>
      </c>
      <c r="O4284">
        <v>254</v>
      </c>
      <c r="P4284">
        <v>11176</v>
      </c>
      <c r="Q4284">
        <v>6147</v>
      </c>
      <c r="R4284">
        <v>0.55000000000000004</v>
      </c>
      <c r="S4284" t="s">
        <v>82</v>
      </c>
      <c r="T4284" t="str">
        <f>IF(Table1[[#This Row],[Units Sold]]&gt; 700,"High Units","low Units")</f>
        <v>low Units</v>
      </c>
      <c r="U4284">
        <f>SUM(Table1[[#This Row],[Operating Profit]])/SUM(Table1[Operating Profit])*100</f>
        <v>1.8507527788645007E-3</v>
      </c>
      <c r="V4284">
        <f>SUM(Table1[[#This Row],[Price per Unit]]*Table1[[#This Row],[Units Sold]])</f>
        <v>11176</v>
      </c>
      <c r="W4284">
        <f>SUM(Table1[[#This Row],[Total Sales]]-Table1[[#This Row],[Operating Profit]])</f>
        <v>5029</v>
      </c>
      <c r="X4284">
        <f>SUM(Table1[[#This Row],[Total Sales]]-Table1[[#This Row],[Cost]])</f>
        <v>6147</v>
      </c>
      <c r="Y4284">
        <f>SUM(Table1[[#This Row],[profit/loss]])/SUM(Table1[profit/loss])</f>
        <v>1.8507527788645007E-5</v>
      </c>
    </row>
    <row r="4285" spans="1:25" x14ac:dyDescent="0.3">
      <c r="A4285" t="s">
        <v>25</v>
      </c>
      <c r="B4285" t="s">
        <v>82</v>
      </c>
      <c r="C4285">
        <v>1197831</v>
      </c>
      <c r="D4285" s="9">
        <v>44458</v>
      </c>
      <c r="E4285" s="8" t="str">
        <f>TEXT(Table1[[#This Row],[Invoice Date]],"dd-mm-yyyy")</f>
        <v>19-09-2021</v>
      </c>
      <c r="F4285" s="1" t="str">
        <f t="shared" si="264"/>
        <v>September</v>
      </c>
      <c r="G4285" s="1" t="str">
        <f t="shared" si="265"/>
        <v>2021</v>
      </c>
      <c r="H4285" s="1" t="str">
        <f t="shared" si="266"/>
        <v>Sunday</v>
      </c>
      <c r="I4285" s="1" t="str">
        <f t="shared" si="267"/>
        <v>19</v>
      </c>
      <c r="J4285" t="s">
        <v>26</v>
      </c>
      <c r="K4285" t="s">
        <v>27</v>
      </c>
      <c r="L4285" t="s">
        <v>38</v>
      </c>
      <c r="M4285" t="s">
        <v>20</v>
      </c>
      <c r="N4285">
        <v>43</v>
      </c>
      <c r="O4285">
        <v>150</v>
      </c>
      <c r="P4285">
        <v>6450</v>
      </c>
      <c r="Q4285">
        <v>3935</v>
      </c>
      <c r="R4285">
        <v>0.61</v>
      </c>
      <c r="S4285" t="s">
        <v>82</v>
      </c>
      <c r="T4285" t="str">
        <f>IF(Table1[[#This Row],[Units Sold]]&gt; 700,"High Units","low Units")</f>
        <v>low Units</v>
      </c>
      <c r="U4285">
        <f>SUM(Table1[[#This Row],[Operating Profit]])/SUM(Table1[Operating Profit])*100</f>
        <v>1.1847587741714348E-3</v>
      </c>
      <c r="V4285">
        <f>SUM(Table1[[#This Row],[Price per Unit]]*Table1[[#This Row],[Units Sold]])</f>
        <v>6450</v>
      </c>
      <c r="W4285">
        <f>SUM(Table1[[#This Row],[Total Sales]]-Table1[[#This Row],[Operating Profit]])</f>
        <v>2515</v>
      </c>
      <c r="X4285">
        <f>SUM(Table1[[#This Row],[Total Sales]]-Table1[[#This Row],[Cost]])</f>
        <v>3935</v>
      </c>
      <c r="Y4285">
        <f>SUM(Table1[[#This Row],[profit/loss]])/SUM(Table1[profit/loss])</f>
        <v>1.1847587741714349E-5</v>
      </c>
    </row>
    <row r="4286" spans="1:25" x14ac:dyDescent="0.3">
      <c r="A4286" t="s">
        <v>25</v>
      </c>
      <c r="B4286" t="s">
        <v>82</v>
      </c>
      <c r="C4286">
        <v>1197831</v>
      </c>
      <c r="D4286" s="9">
        <v>44459</v>
      </c>
      <c r="E4286" s="8" t="str">
        <f>TEXT(Table1[[#This Row],[Invoice Date]],"dd-mm-yyyy")</f>
        <v>20-09-2021</v>
      </c>
      <c r="F4286" s="1" t="str">
        <f t="shared" si="264"/>
        <v>September</v>
      </c>
      <c r="G4286" s="1" t="str">
        <f t="shared" si="265"/>
        <v>2021</v>
      </c>
      <c r="H4286" s="1" t="str">
        <f t="shared" si="266"/>
        <v>Monday</v>
      </c>
      <c r="I4286" s="1" t="str">
        <f t="shared" si="267"/>
        <v>20</v>
      </c>
      <c r="J4286" t="s">
        <v>26</v>
      </c>
      <c r="K4286" t="s">
        <v>27</v>
      </c>
      <c r="L4286" t="s">
        <v>38</v>
      </c>
      <c r="M4286" t="s">
        <v>21</v>
      </c>
      <c r="N4286">
        <v>47</v>
      </c>
      <c r="O4286">
        <v>167</v>
      </c>
      <c r="P4286">
        <v>7849</v>
      </c>
      <c r="Q4286">
        <v>3611</v>
      </c>
      <c r="R4286">
        <v>0.46</v>
      </c>
      <c r="S4286" t="s">
        <v>82</v>
      </c>
      <c r="T4286" t="str">
        <f>IF(Table1[[#This Row],[Units Sold]]&gt; 700,"High Units","low Units")</f>
        <v>low Units</v>
      </c>
      <c r="U4286">
        <f>SUM(Table1[[#This Row],[Operating Profit]])/SUM(Table1[Operating Profit])*100</f>
        <v>1.0872081152561758E-3</v>
      </c>
      <c r="V4286">
        <f>SUM(Table1[[#This Row],[Price per Unit]]*Table1[[#This Row],[Units Sold]])</f>
        <v>7849</v>
      </c>
      <c r="W4286">
        <f>SUM(Table1[[#This Row],[Total Sales]]-Table1[[#This Row],[Operating Profit]])</f>
        <v>4238</v>
      </c>
      <c r="X4286">
        <f>SUM(Table1[[#This Row],[Total Sales]]-Table1[[#This Row],[Cost]])</f>
        <v>3611</v>
      </c>
      <c r="Y4286">
        <f>SUM(Table1[[#This Row],[profit/loss]])/SUM(Table1[profit/loss])</f>
        <v>1.0872081152561757E-5</v>
      </c>
    </row>
    <row r="4287" spans="1:25" x14ac:dyDescent="0.3">
      <c r="A4287" t="s">
        <v>25</v>
      </c>
      <c r="B4287" t="s">
        <v>82</v>
      </c>
      <c r="C4287">
        <v>1197831</v>
      </c>
      <c r="D4287" s="9">
        <v>44460</v>
      </c>
      <c r="E4287" s="8" t="str">
        <f>TEXT(Table1[[#This Row],[Invoice Date]],"dd-mm-yyyy")</f>
        <v>21-09-2021</v>
      </c>
      <c r="F4287" s="1" t="str">
        <f t="shared" si="264"/>
        <v>September</v>
      </c>
      <c r="G4287" s="1" t="str">
        <f t="shared" si="265"/>
        <v>2021</v>
      </c>
      <c r="H4287" s="1" t="str">
        <f t="shared" si="266"/>
        <v>Tuesday</v>
      </c>
      <c r="I4287" s="1" t="str">
        <f t="shared" si="267"/>
        <v>21</v>
      </c>
      <c r="J4287" t="s">
        <v>26</v>
      </c>
      <c r="K4287" t="s">
        <v>27</v>
      </c>
      <c r="L4287" t="s">
        <v>38</v>
      </c>
      <c r="M4287" t="s">
        <v>22</v>
      </c>
      <c r="N4287">
        <v>54</v>
      </c>
      <c r="O4287">
        <v>255</v>
      </c>
      <c r="P4287">
        <v>13770</v>
      </c>
      <c r="Q4287">
        <v>9226</v>
      </c>
      <c r="R4287">
        <v>0.67</v>
      </c>
      <c r="S4287" t="s">
        <v>82</v>
      </c>
      <c r="T4287" t="str">
        <f>IF(Table1[[#This Row],[Units Sold]]&gt; 700,"High Units","low Units")</f>
        <v>low Units</v>
      </c>
      <c r="U4287">
        <f>SUM(Table1[[#This Row],[Operating Profit]])/SUM(Table1[Operating Profit])*100</f>
        <v>2.7777851208400659E-3</v>
      </c>
      <c r="V4287">
        <f>SUM(Table1[[#This Row],[Price per Unit]]*Table1[[#This Row],[Units Sold]])</f>
        <v>13770</v>
      </c>
      <c r="W4287">
        <f>SUM(Table1[[#This Row],[Total Sales]]-Table1[[#This Row],[Operating Profit]])</f>
        <v>4544</v>
      </c>
      <c r="X4287">
        <f>SUM(Table1[[#This Row],[Total Sales]]-Table1[[#This Row],[Cost]])</f>
        <v>9226</v>
      </c>
      <c r="Y4287">
        <f>SUM(Table1[[#This Row],[profit/loss]])/SUM(Table1[profit/loss])</f>
        <v>2.7777851208400659E-5</v>
      </c>
    </row>
    <row r="4288" spans="1:25" x14ac:dyDescent="0.3">
      <c r="A4288" t="s">
        <v>25</v>
      </c>
      <c r="B4288" t="s">
        <v>82</v>
      </c>
      <c r="C4288">
        <v>1197831</v>
      </c>
      <c r="D4288" s="9">
        <v>44461</v>
      </c>
      <c r="E4288" s="8" t="str">
        <f>TEXT(Table1[[#This Row],[Invoice Date]],"dd-mm-yyyy")</f>
        <v>22-09-2021</v>
      </c>
      <c r="F4288" s="1" t="str">
        <f t="shared" si="264"/>
        <v>September</v>
      </c>
      <c r="G4288" s="1" t="str">
        <f t="shared" si="265"/>
        <v>2021</v>
      </c>
      <c r="H4288" s="1" t="str">
        <f t="shared" si="266"/>
        <v>Wednesday</v>
      </c>
      <c r="I4288" s="1" t="str">
        <f t="shared" si="267"/>
        <v>22</v>
      </c>
      <c r="J4288" t="s">
        <v>26</v>
      </c>
      <c r="K4288" t="s">
        <v>27</v>
      </c>
      <c r="L4288" t="s">
        <v>38</v>
      </c>
      <c r="M4288" t="s">
        <v>16</v>
      </c>
      <c r="N4288">
        <v>49</v>
      </c>
      <c r="O4288">
        <v>208</v>
      </c>
      <c r="P4288">
        <v>10192</v>
      </c>
      <c r="Q4288">
        <v>5198</v>
      </c>
      <c r="R4288">
        <v>0.51</v>
      </c>
      <c r="S4288" t="s">
        <v>82</v>
      </c>
      <c r="T4288" t="str">
        <f>IF(Table1[[#This Row],[Units Sold]]&gt; 700,"High Units","low Units")</f>
        <v>low Units</v>
      </c>
      <c r="U4288">
        <f>SUM(Table1[[#This Row],[Operating Profit]])/SUM(Table1[Operating Profit])*100</f>
        <v>1.5650256945725842E-3</v>
      </c>
      <c r="V4288">
        <f>SUM(Table1[[#This Row],[Price per Unit]]*Table1[[#This Row],[Units Sold]])</f>
        <v>10192</v>
      </c>
      <c r="W4288">
        <f>SUM(Table1[[#This Row],[Total Sales]]-Table1[[#This Row],[Operating Profit]])</f>
        <v>4994</v>
      </c>
      <c r="X4288">
        <f>SUM(Table1[[#This Row],[Total Sales]]-Table1[[#This Row],[Cost]])</f>
        <v>5198</v>
      </c>
      <c r="Y4288">
        <f>SUM(Table1[[#This Row],[profit/loss]])/SUM(Table1[profit/loss])</f>
        <v>1.5650256945725843E-5</v>
      </c>
    </row>
    <row r="4289" spans="1:25" x14ac:dyDescent="0.3">
      <c r="A4289" t="s">
        <v>25</v>
      </c>
      <c r="B4289" t="s">
        <v>82</v>
      </c>
      <c r="C4289">
        <v>1197831</v>
      </c>
      <c r="D4289" s="9">
        <v>44462</v>
      </c>
      <c r="E4289" s="8" t="str">
        <f>TEXT(Table1[[#This Row],[Invoice Date]],"dd-mm-yyyy")</f>
        <v>23-09-2021</v>
      </c>
      <c r="F4289" s="1" t="str">
        <f t="shared" si="264"/>
        <v>September</v>
      </c>
      <c r="G4289" s="1" t="str">
        <f t="shared" si="265"/>
        <v>2021</v>
      </c>
      <c r="H4289" s="1" t="str">
        <f t="shared" si="266"/>
        <v>Thursday</v>
      </c>
      <c r="I4289" s="1" t="str">
        <f t="shared" si="267"/>
        <v>23</v>
      </c>
      <c r="J4289" t="s">
        <v>26</v>
      </c>
      <c r="K4289" t="s">
        <v>27</v>
      </c>
      <c r="L4289" t="s">
        <v>38</v>
      </c>
      <c r="M4289" t="s">
        <v>18</v>
      </c>
      <c r="N4289">
        <v>53</v>
      </c>
      <c r="O4289">
        <v>208</v>
      </c>
      <c r="P4289">
        <v>11024</v>
      </c>
      <c r="Q4289">
        <v>5512</v>
      </c>
      <c r="R4289">
        <v>0.5</v>
      </c>
      <c r="S4289" t="s">
        <v>82</v>
      </c>
      <c r="T4289" t="str">
        <f>IF(Table1[[#This Row],[Units Sold]]&gt; 700,"High Units","low Units")</f>
        <v>low Units</v>
      </c>
      <c r="U4289">
        <f>SUM(Table1[[#This Row],[Operating Profit]])/SUM(Table1[Operating Profit])*100</f>
        <v>1.6595655306818166E-3</v>
      </c>
      <c r="V4289">
        <f>SUM(Table1[[#This Row],[Price per Unit]]*Table1[[#This Row],[Units Sold]])</f>
        <v>11024</v>
      </c>
      <c r="W4289">
        <f>SUM(Table1[[#This Row],[Total Sales]]-Table1[[#This Row],[Operating Profit]])</f>
        <v>5512</v>
      </c>
      <c r="X4289">
        <f>SUM(Table1[[#This Row],[Total Sales]]-Table1[[#This Row],[Cost]])</f>
        <v>5512</v>
      </c>
      <c r="Y4289">
        <f>SUM(Table1[[#This Row],[profit/loss]])/SUM(Table1[profit/loss])</f>
        <v>1.6595655306818167E-5</v>
      </c>
    </row>
    <row r="4290" spans="1:25" x14ac:dyDescent="0.3">
      <c r="A4290" t="s">
        <v>25</v>
      </c>
      <c r="B4290" t="s">
        <v>82</v>
      </c>
      <c r="C4290">
        <v>1197831</v>
      </c>
      <c r="D4290" s="9">
        <v>44463</v>
      </c>
      <c r="E4290" s="8" t="str">
        <f>TEXT(Table1[[#This Row],[Invoice Date]],"dd-mm-yyyy")</f>
        <v>24-09-2021</v>
      </c>
      <c r="F4290" s="1" t="str">
        <f t="shared" si="264"/>
        <v>September</v>
      </c>
      <c r="G4290" s="1" t="str">
        <f t="shared" si="265"/>
        <v>2021</v>
      </c>
      <c r="H4290" s="1" t="str">
        <f t="shared" si="266"/>
        <v>Friday</v>
      </c>
      <c r="I4290" s="1" t="str">
        <f t="shared" si="267"/>
        <v>24</v>
      </c>
      <c r="J4290" t="s">
        <v>26</v>
      </c>
      <c r="K4290" t="s">
        <v>27</v>
      </c>
      <c r="L4290" t="s">
        <v>38</v>
      </c>
      <c r="M4290" t="s">
        <v>19</v>
      </c>
      <c r="N4290">
        <v>46</v>
      </c>
      <c r="O4290">
        <v>273</v>
      </c>
      <c r="P4290">
        <v>12558</v>
      </c>
      <c r="Q4290">
        <v>6907</v>
      </c>
      <c r="R4290">
        <v>0.55000000000000004</v>
      </c>
      <c r="S4290" t="s">
        <v>82</v>
      </c>
      <c r="T4290" t="str">
        <f>IF(Table1[[#This Row],[Units Sold]]&gt; 700,"High Units","low Units")</f>
        <v>low Units</v>
      </c>
      <c r="U4290">
        <f>SUM(Table1[[#This Row],[Operating Profit]])/SUM(Table1[Operating Profit])*100</f>
        <v>2.0795753121225164E-3</v>
      </c>
      <c r="V4290">
        <f>SUM(Table1[[#This Row],[Price per Unit]]*Table1[[#This Row],[Units Sold]])</f>
        <v>12558</v>
      </c>
      <c r="W4290">
        <f>SUM(Table1[[#This Row],[Total Sales]]-Table1[[#This Row],[Operating Profit]])</f>
        <v>5651</v>
      </c>
      <c r="X4290">
        <f>SUM(Table1[[#This Row],[Total Sales]]-Table1[[#This Row],[Cost]])</f>
        <v>6907</v>
      </c>
      <c r="Y4290">
        <f>SUM(Table1[[#This Row],[profit/loss]])/SUM(Table1[profit/loss])</f>
        <v>2.0795753121225163E-5</v>
      </c>
    </row>
    <row r="4291" spans="1:25" x14ac:dyDescent="0.3">
      <c r="A4291" t="s">
        <v>25</v>
      </c>
      <c r="B4291" t="s">
        <v>82</v>
      </c>
      <c r="C4291">
        <v>1197831</v>
      </c>
      <c r="D4291" s="9">
        <v>44464</v>
      </c>
      <c r="E4291" s="8" t="str">
        <f>TEXT(Table1[[#This Row],[Invoice Date]],"dd-mm-yyyy")</f>
        <v>25-09-2021</v>
      </c>
      <c r="F4291" s="1" t="str">
        <f t="shared" ref="F4291:F4354" si="268">TEXT(D4291,"mmmm")</f>
        <v>September</v>
      </c>
      <c r="G4291" s="1" t="str">
        <f t="shared" ref="G4291:G4354" si="269">TEXT(D4291,"YYYY")</f>
        <v>2021</v>
      </c>
      <c r="H4291" s="1" t="str">
        <f t="shared" ref="H4291:H4354" si="270">TEXT(D4291,"dddd")</f>
        <v>Saturday</v>
      </c>
      <c r="I4291" s="1" t="str">
        <f t="shared" ref="I4291:I4354" si="271">TEXT(D4291,"dd")</f>
        <v>25</v>
      </c>
      <c r="J4291" t="s">
        <v>26</v>
      </c>
      <c r="K4291" t="s">
        <v>27</v>
      </c>
      <c r="L4291" t="s">
        <v>38</v>
      </c>
      <c r="M4291" t="s">
        <v>20</v>
      </c>
      <c r="N4291">
        <v>47</v>
      </c>
      <c r="O4291">
        <v>147</v>
      </c>
      <c r="P4291">
        <v>6909</v>
      </c>
      <c r="Q4291">
        <v>4491</v>
      </c>
      <c r="R4291">
        <v>0.65</v>
      </c>
      <c r="S4291" t="s">
        <v>82</v>
      </c>
      <c r="T4291" t="str">
        <f>IF(Table1[[#This Row],[Units Sold]]&gt; 700,"High Units","low Units")</f>
        <v>low Units</v>
      </c>
      <c r="U4291">
        <f>SUM(Table1[[#This Row],[Operating Profit]])/SUM(Table1[Operating Profit])*100</f>
        <v>1.3521605221865093E-3</v>
      </c>
      <c r="V4291">
        <f>SUM(Table1[[#This Row],[Price per Unit]]*Table1[[#This Row],[Units Sold]])</f>
        <v>6909</v>
      </c>
      <c r="W4291">
        <f>SUM(Table1[[#This Row],[Total Sales]]-Table1[[#This Row],[Operating Profit]])</f>
        <v>2418</v>
      </c>
      <c r="X4291">
        <f>SUM(Table1[[#This Row],[Total Sales]]-Table1[[#This Row],[Cost]])</f>
        <v>4491</v>
      </c>
      <c r="Y4291">
        <f>SUM(Table1[[#This Row],[profit/loss]])/SUM(Table1[profit/loss])</f>
        <v>1.3521605221865093E-5</v>
      </c>
    </row>
    <row r="4292" spans="1:25" x14ac:dyDescent="0.3">
      <c r="A4292" t="s">
        <v>25</v>
      </c>
      <c r="B4292" t="s">
        <v>82</v>
      </c>
      <c r="C4292">
        <v>1197831</v>
      </c>
      <c r="D4292" s="9">
        <v>44465</v>
      </c>
      <c r="E4292" s="8" t="str">
        <f>TEXT(Table1[[#This Row],[Invoice Date]],"dd-mm-yyyy")</f>
        <v>26-09-2021</v>
      </c>
      <c r="F4292" s="1" t="str">
        <f t="shared" si="268"/>
        <v>September</v>
      </c>
      <c r="G4292" s="1" t="str">
        <f t="shared" si="269"/>
        <v>2021</v>
      </c>
      <c r="H4292" s="1" t="str">
        <f t="shared" si="270"/>
        <v>Sunday</v>
      </c>
      <c r="I4292" s="1" t="str">
        <f t="shared" si="271"/>
        <v>26</v>
      </c>
      <c r="J4292" t="s">
        <v>26</v>
      </c>
      <c r="K4292" t="s">
        <v>27</v>
      </c>
      <c r="L4292" t="s">
        <v>38</v>
      </c>
      <c r="M4292" t="s">
        <v>21</v>
      </c>
      <c r="N4292">
        <v>53</v>
      </c>
      <c r="O4292">
        <v>142</v>
      </c>
      <c r="P4292">
        <v>7526</v>
      </c>
      <c r="Q4292">
        <v>3612</v>
      </c>
      <c r="R4292">
        <v>0.48</v>
      </c>
      <c r="S4292" t="s">
        <v>82</v>
      </c>
      <c r="T4292" t="str">
        <f>IF(Table1[[#This Row],[Units Sold]]&gt; 700,"High Units","low Units")</f>
        <v>low Units</v>
      </c>
      <c r="U4292">
        <f>SUM(Table1[[#This Row],[Operating Profit]])/SUM(Table1[Operating Profit])*100</f>
        <v>1.0875091975367783E-3</v>
      </c>
      <c r="V4292">
        <f>SUM(Table1[[#This Row],[Price per Unit]]*Table1[[#This Row],[Units Sold]])</f>
        <v>7526</v>
      </c>
      <c r="W4292">
        <f>SUM(Table1[[#This Row],[Total Sales]]-Table1[[#This Row],[Operating Profit]])</f>
        <v>3914</v>
      </c>
      <c r="X4292">
        <f>SUM(Table1[[#This Row],[Total Sales]]-Table1[[#This Row],[Cost]])</f>
        <v>3612</v>
      </c>
      <c r="Y4292">
        <f>SUM(Table1[[#This Row],[profit/loss]])/SUM(Table1[profit/loss])</f>
        <v>1.0875091975367784E-5</v>
      </c>
    </row>
    <row r="4293" spans="1:25" x14ac:dyDescent="0.3">
      <c r="A4293" t="s">
        <v>25</v>
      </c>
      <c r="B4293" t="s">
        <v>82</v>
      </c>
      <c r="C4293">
        <v>1197831</v>
      </c>
      <c r="D4293" s="9">
        <v>44466</v>
      </c>
      <c r="E4293" s="8" t="str">
        <f>TEXT(Table1[[#This Row],[Invoice Date]],"dd-mm-yyyy")</f>
        <v>27-09-2021</v>
      </c>
      <c r="F4293" s="1" t="str">
        <f t="shared" si="268"/>
        <v>September</v>
      </c>
      <c r="G4293" s="1" t="str">
        <f t="shared" si="269"/>
        <v>2021</v>
      </c>
      <c r="H4293" s="1" t="str">
        <f t="shared" si="270"/>
        <v>Monday</v>
      </c>
      <c r="I4293" s="1" t="str">
        <f t="shared" si="271"/>
        <v>27</v>
      </c>
      <c r="J4293" t="s">
        <v>26</v>
      </c>
      <c r="K4293" t="s">
        <v>27</v>
      </c>
      <c r="L4293" t="s">
        <v>38</v>
      </c>
      <c r="M4293" t="s">
        <v>22</v>
      </c>
      <c r="N4293">
        <v>56</v>
      </c>
      <c r="O4293">
        <v>233</v>
      </c>
      <c r="P4293">
        <v>13048</v>
      </c>
      <c r="Q4293">
        <v>9134</v>
      </c>
      <c r="R4293">
        <v>0.7</v>
      </c>
      <c r="S4293" t="s">
        <v>82</v>
      </c>
      <c r="T4293" t="str">
        <f>IF(Table1[[#This Row],[Units Sold]]&gt; 700,"High Units","low Units")</f>
        <v>low Units</v>
      </c>
      <c r="U4293">
        <f>SUM(Table1[[#This Row],[Operating Profit]])/SUM(Table1[Operating Profit])*100</f>
        <v>2.750085551024622E-3</v>
      </c>
      <c r="V4293">
        <f>SUM(Table1[[#This Row],[Price per Unit]]*Table1[[#This Row],[Units Sold]])</f>
        <v>13048</v>
      </c>
      <c r="W4293">
        <f>SUM(Table1[[#This Row],[Total Sales]]-Table1[[#This Row],[Operating Profit]])</f>
        <v>3914</v>
      </c>
      <c r="X4293">
        <f>SUM(Table1[[#This Row],[Total Sales]]-Table1[[#This Row],[Cost]])</f>
        <v>9134</v>
      </c>
      <c r="Y4293">
        <f>SUM(Table1[[#This Row],[profit/loss]])/SUM(Table1[profit/loss])</f>
        <v>2.750085551024622E-5</v>
      </c>
    </row>
    <row r="4294" spans="1:25" x14ac:dyDescent="0.3">
      <c r="A4294" t="s">
        <v>25</v>
      </c>
      <c r="B4294" t="s">
        <v>82</v>
      </c>
      <c r="C4294">
        <v>1197831</v>
      </c>
      <c r="D4294" s="9">
        <v>44467</v>
      </c>
      <c r="E4294" s="8" t="str">
        <f>TEXT(Table1[[#This Row],[Invoice Date]],"dd-mm-yyyy")</f>
        <v>28-09-2021</v>
      </c>
      <c r="F4294" s="1" t="str">
        <f t="shared" si="268"/>
        <v>September</v>
      </c>
      <c r="G4294" s="1" t="str">
        <f t="shared" si="269"/>
        <v>2021</v>
      </c>
      <c r="H4294" s="1" t="str">
        <f t="shared" si="270"/>
        <v>Tuesday</v>
      </c>
      <c r="I4294" s="1" t="str">
        <f t="shared" si="271"/>
        <v>28</v>
      </c>
      <c r="J4294" t="s">
        <v>26</v>
      </c>
      <c r="K4294" t="s">
        <v>27</v>
      </c>
      <c r="L4294" t="s">
        <v>38</v>
      </c>
      <c r="M4294" t="s">
        <v>16</v>
      </c>
      <c r="N4294">
        <v>53</v>
      </c>
      <c r="O4294">
        <v>181</v>
      </c>
      <c r="P4294">
        <v>9593</v>
      </c>
      <c r="Q4294">
        <v>5276</v>
      </c>
      <c r="R4294">
        <v>0.55000000000000004</v>
      </c>
      <c r="S4294" t="s">
        <v>82</v>
      </c>
      <c r="T4294" t="str">
        <f>IF(Table1[[#This Row],[Units Sold]]&gt; 700,"High Units","low Units")</f>
        <v>low Units</v>
      </c>
      <c r="U4294">
        <f>SUM(Table1[[#This Row],[Operating Profit]])/SUM(Table1[Operating Profit])*100</f>
        <v>1.5885101124595911E-3</v>
      </c>
      <c r="V4294">
        <f>SUM(Table1[[#This Row],[Price per Unit]]*Table1[[#This Row],[Units Sold]])</f>
        <v>9593</v>
      </c>
      <c r="W4294">
        <f>SUM(Table1[[#This Row],[Total Sales]]-Table1[[#This Row],[Operating Profit]])</f>
        <v>4317</v>
      </c>
      <c r="X4294">
        <f>SUM(Table1[[#This Row],[Total Sales]]-Table1[[#This Row],[Cost]])</f>
        <v>5276</v>
      </c>
      <c r="Y4294">
        <f>SUM(Table1[[#This Row],[profit/loss]])/SUM(Table1[profit/loss])</f>
        <v>1.5885101124595911E-5</v>
      </c>
    </row>
    <row r="4295" spans="1:25" x14ac:dyDescent="0.3">
      <c r="A4295" t="s">
        <v>25</v>
      </c>
      <c r="B4295" t="s">
        <v>82</v>
      </c>
      <c r="C4295">
        <v>1197831</v>
      </c>
      <c r="D4295" s="9">
        <v>44468</v>
      </c>
      <c r="E4295" s="8" t="str">
        <f>TEXT(Table1[[#This Row],[Invoice Date]],"dd-mm-yyyy")</f>
        <v>29-09-2021</v>
      </c>
      <c r="F4295" s="1" t="str">
        <f t="shared" si="268"/>
        <v>September</v>
      </c>
      <c r="G4295" s="1" t="str">
        <f t="shared" si="269"/>
        <v>2021</v>
      </c>
      <c r="H4295" s="1" t="str">
        <f t="shared" si="270"/>
        <v>Wednesday</v>
      </c>
      <c r="I4295" s="1" t="str">
        <f t="shared" si="271"/>
        <v>29</v>
      </c>
      <c r="J4295" t="s">
        <v>26</v>
      </c>
      <c r="K4295" t="s">
        <v>27</v>
      </c>
      <c r="L4295" t="s">
        <v>38</v>
      </c>
      <c r="M4295" t="s">
        <v>18</v>
      </c>
      <c r="N4295">
        <v>54</v>
      </c>
      <c r="O4295">
        <v>176</v>
      </c>
      <c r="P4295">
        <v>9504</v>
      </c>
      <c r="Q4295">
        <v>4847</v>
      </c>
      <c r="R4295">
        <v>0.51</v>
      </c>
      <c r="S4295" t="s">
        <v>82</v>
      </c>
      <c r="T4295" t="str">
        <f>IF(Table1[[#This Row],[Units Sold]]&gt; 700,"High Units","low Units")</f>
        <v>low Units</v>
      </c>
      <c r="U4295">
        <f>SUM(Table1[[#This Row],[Operating Profit]])/SUM(Table1[Operating Profit])*100</f>
        <v>1.4593458140810533E-3</v>
      </c>
      <c r="V4295">
        <f>SUM(Table1[[#This Row],[Price per Unit]]*Table1[[#This Row],[Units Sold]])</f>
        <v>9504</v>
      </c>
      <c r="W4295">
        <f>SUM(Table1[[#This Row],[Total Sales]]-Table1[[#This Row],[Operating Profit]])</f>
        <v>4657</v>
      </c>
      <c r="X4295">
        <f>SUM(Table1[[#This Row],[Total Sales]]-Table1[[#This Row],[Cost]])</f>
        <v>4847</v>
      </c>
      <c r="Y4295">
        <f>SUM(Table1[[#This Row],[profit/loss]])/SUM(Table1[profit/loss])</f>
        <v>1.4593458140810534E-5</v>
      </c>
    </row>
    <row r="4296" spans="1:25" x14ac:dyDescent="0.3">
      <c r="A4296" t="s">
        <v>25</v>
      </c>
      <c r="B4296" t="s">
        <v>82</v>
      </c>
      <c r="C4296">
        <v>1197831</v>
      </c>
      <c r="D4296" s="9">
        <v>44469</v>
      </c>
      <c r="E4296" s="8" t="str">
        <f>TEXT(Table1[[#This Row],[Invoice Date]],"dd-mm-yyyy")</f>
        <v>30-09-2021</v>
      </c>
      <c r="F4296" s="1" t="str">
        <f t="shared" si="268"/>
        <v>September</v>
      </c>
      <c r="G4296" s="1" t="str">
        <f t="shared" si="269"/>
        <v>2021</v>
      </c>
      <c r="H4296" s="1" t="str">
        <f t="shared" si="270"/>
        <v>Thursday</v>
      </c>
      <c r="I4296" s="1" t="str">
        <f t="shared" si="271"/>
        <v>30</v>
      </c>
      <c r="J4296" t="s">
        <v>26</v>
      </c>
      <c r="K4296" t="s">
        <v>27</v>
      </c>
      <c r="L4296" t="s">
        <v>38</v>
      </c>
      <c r="M4296" t="s">
        <v>19</v>
      </c>
      <c r="N4296">
        <v>59</v>
      </c>
      <c r="O4296">
        <v>203</v>
      </c>
      <c r="P4296">
        <v>11977</v>
      </c>
      <c r="Q4296">
        <v>6348</v>
      </c>
      <c r="R4296">
        <v>0.53</v>
      </c>
      <c r="S4296" t="s">
        <v>82</v>
      </c>
      <c r="T4296" t="str">
        <f>IF(Table1[[#This Row],[Units Sold]]&gt; 700,"High Units","low Units")</f>
        <v>low Units</v>
      </c>
      <c r="U4296">
        <f>SUM(Table1[[#This Row],[Operating Profit]])/SUM(Table1[Operating Profit])*100</f>
        <v>1.911270317265634E-3</v>
      </c>
      <c r="V4296">
        <f>SUM(Table1[[#This Row],[Price per Unit]]*Table1[[#This Row],[Units Sold]])</f>
        <v>11977</v>
      </c>
      <c r="W4296">
        <f>SUM(Table1[[#This Row],[Total Sales]]-Table1[[#This Row],[Operating Profit]])</f>
        <v>5629</v>
      </c>
      <c r="X4296">
        <f>SUM(Table1[[#This Row],[Total Sales]]-Table1[[#This Row],[Cost]])</f>
        <v>6348</v>
      </c>
      <c r="Y4296">
        <f>SUM(Table1[[#This Row],[profit/loss]])/SUM(Table1[profit/loss])</f>
        <v>1.9112703172656339E-5</v>
      </c>
    </row>
    <row r="4297" spans="1:25" x14ac:dyDescent="0.3">
      <c r="A4297" t="s">
        <v>25</v>
      </c>
      <c r="B4297" t="s">
        <v>82</v>
      </c>
      <c r="C4297">
        <v>1197831</v>
      </c>
      <c r="D4297" s="9">
        <v>44470</v>
      </c>
      <c r="E4297" s="8" t="str">
        <f>TEXT(Table1[[#This Row],[Invoice Date]],"dd-mm-yyyy")</f>
        <v>01-10-2021</v>
      </c>
      <c r="F4297" s="1" t="str">
        <f t="shared" si="268"/>
        <v>October</v>
      </c>
      <c r="G4297" s="1" t="str">
        <f t="shared" si="269"/>
        <v>2021</v>
      </c>
      <c r="H4297" s="1" t="str">
        <f t="shared" si="270"/>
        <v>Friday</v>
      </c>
      <c r="I4297" s="1" t="str">
        <f t="shared" si="271"/>
        <v>01</v>
      </c>
      <c r="J4297" t="s">
        <v>26</v>
      </c>
      <c r="K4297" t="s">
        <v>27</v>
      </c>
      <c r="L4297" t="s">
        <v>38</v>
      </c>
      <c r="M4297" t="s">
        <v>20</v>
      </c>
      <c r="N4297">
        <v>56</v>
      </c>
      <c r="O4297">
        <v>126</v>
      </c>
      <c r="P4297">
        <v>7056</v>
      </c>
      <c r="Q4297">
        <v>4586</v>
      </c>
      <c r="R4297">
        <v>0.65</v>
      </c>
      <c r="S4297" t="s">
        <v>82</v>
      </c>
      <c r="T4297" t="str">
        <f>IF(Table1[[#This Row],[Units Sold]]&gt; 700,"High Units","low Units")</f>
        <v>low Units</v>
      </c>
      <c r="U4297">
        <f>SUM(Table1[[#This Row],[Operating Profit]])/SUM(Table1[Operating Profit])*100</f>
        <v>1.3807633388437613E-3</v>
      </c>
      <c r="V4297">
        <f>SUM(Table1[[#This Row],[Price per Unit]]*Table1[[#This Row],[Units Sold]])</f>
        <v>7056</v>
      </c>
      <c r="W4297">
        <f>SUM(Table1[[#This Row],[Total Sales]]-Table1[[#This Row],[Operating Profit]])</f>
        <v>2470</v>
      </c>
      <c r="X4297">
        <f>SUM(Table1[[#This Row],[Total Sales]]-Table1[[#This Row],[Cost]])</f>
        <v>4586</v>
      </c>
      <c r="Y4297">
        <f>SUM(Table1[[#This Row],[profit/loss]])/SUM(Table1[profit/loss])</f>
        <v>1.3807633388437614E-5</v>
      </c>
    </row>
    <row r="4298" spans="1:25" x14ac:dyDescent="0.3">
      <c r="A4298" t="s">
        <v>25</v>
      </c>
      <c r="B4298" t="s">
        <v>82</v>
      </c>
      <c r="C4298">
        <v>1197831</v>
      </c>
      <c r="D4298" s="9">
        <v>44471</v>
      </c>
      <c r="E4298" s="8" t="str">
        <f>TEXT(Table1[[#This Row],[Invoice Date]],"dd-mm-yyyy")</f>
        <v>02-10-2021</v>
      </c>
      <c r="F4298" s="1" t="str">
        <f t="shared" si="268"/>
        <v>October</v>
      </c>
      <c r="G4298" s="1" t="str">
        <f t="shared" si="269"/>
        <v>2021</v>
      </c>
      <c r="H4298" s="1" t="str">
        <f t="shared" si="270"/>
        <v>Saturday</v>
      </c>
      <c r="I4298" s="1" t="str">
        <f t="shared" si="271"/>
        <v>02</v>
      </c>
      <c r="J4298" t="s">
        <v>26</v>
      </c>
      <c r="K4298" t="s">
        <v>27</v>
      </c>
      <c r="L4298" t="s">
        <v>38</v>
      </c>
      <c r="M4298" t="s">
        <v>21</v>
      </c>
      <c r="N4298">
        <v>53</v>
      </c>
      <c r="O4298">
        <v>135</v>
      </c>
      <c r="P4298">
        <v>7155</v>
      </c>
      <c r="Q4298">
        <v>3506</v>
      </c>
      <c r="R4298">
        <v>0.49</v>
      </c>
      <c r="S4298" t="s">
        <v>82</v>
      </c>
      <c r="T4298" t="str">
        <f>IF(Table1[[#This Row],[Units Sold]]&gt; 700,"High Units","low Units")</f>
        <v>low Units</v>
      </c>
      <c r="U4298">
        <f>SUM(Table1[[#This Row],[Operating Profit]])/SUM(Table1[Operating Profit])*100</f>
        <v>1.0555944757928972E-3</v>
      </c>
      <c r="V4298">
        <f>SUM(Table1[[#This Row],[Price per Unit]]*Table1[[#This Row],[Units Sold]])</f>
        <v>7155</v>
      </c>
      <c r="W4298">
        <f>SUM(Table1[[#This Row],[Total Sales]]-Table1[[#This Row],[Operating Profit]])</f>
        <v>3649</v>
      </c>
      <c r="X4298">
        <f>SUM(Table1[[#This Row],[Total Sales]]-Table1[[#This Row],[Cost]])</f>
        <v>3506</v>
      </c>
      <c r="Y4298">
        <f>SUM(Table1[[#This Row],[profit/loss]])/SUM(Table1[profit/loss])</f>
        <v>1.0555944757928973E-5</v>
      </c>
    </row>
    <row r="4299" spans="1:25" x14ac:dyDescent="0.3">
      <c r="A4299" t="s">
        <v>25</v>
      </c>
      <c r="B4299" t="s">
        <v>82</v>
      </c>
      <c r="C4299">
        <v>1197831</v>
      </c>
      <c r="D4299" s="9">
        <v>44472</v>
      </c>
      <c r="E4299" s="8" t="str">
        <f>TEXT(Table1[[#This Row],[Invoice Date]],"dd-mm-yyyy")</f>
        <v>03-10-2021</v>
      </c>
      <c r="F4299" s="1" t="str">
        <f t="shared" si="268"/>
        <v>October</v>
      </c>
      <c r="G4299" s="1" t="str">
        <f t="shared" si="269"/>
        <v>2021</v>
      </c>
      <c r="H4299" s="1" t="str">
        <f t="shared" si="270"/>
        <v>Sunday</v>
      </c>
      <c r="I4299" s="1" t="str">
        <f t="shared" si="271"/>
        <v>03</v>
      </c>
      <c r="J4299" t="s">
        <v>26</v>
      </c>
      <c r="K4299" t="s">
        <v>27</v>
      </c>
      <c r="L4299" t="s">
        <v>38</v>
      </c>
      <c r="M4299" t="s">
        <v>22</v>
      </c>
      <c r="N4299">
        <v>48</v>
      </c>
      <c r="O4299">
        <v>203</v>
      </c>
      <c r="P4299">
        <v>9744</v>
      </c>
      <c r="Q4299">
        <v>6821</v>
      </c>
      <c r="R4299">
        <v>0.7</v>
      </c>
      <c r="S4299" t="s">
        <v>82</v>
      </c>
      <c r="T4299" t="str">
        <f>IF(Table1[[#This Row],[Units Sold]]&gt; 700,"High Units","low Units")</f>
        <v>low Units</v>
      </c>
      <c r="U4299">
        <f>SUM(Table1[[#This Row],[Operating Profit]])/SUM(Table1[Operating Profit])*100</f>
        <v>2.0536822359906882E-3</v>
      </c>
      <c r="V4299">
        <f>SUM(Table1[[#This Row],[Price per Unit]]*Table1[[#This Row],[Units Sold]])</f>
        <v>9744</v>
      </c>
      <c r="W4299">
        <f>SUM(Table1[[#This Row],[Total Sales]]-Table1[[#This Row],[Operating Profit]])</f>
        <v>2923</v>
      </c>
      <c r="X4299">
        <f>SUM(Table1[[#This Row],[Total Sales]]-Table1[[#This Row],[Cost]])</f>
        <v>6821</v>
      </c>
      <c r="Y4299">
        <f>SUM(Table1[[#This Row],[profit/loss]])/SUM(Table1[profit/loss])</f>
        <v>2.0536822359906881E-5</v>
      </c>
    </row>
    <row r="4300" spans="1:25" x14ac:dyDescent="0.3">
      <c r="A4300" t="s">
        <v>25</v>
      </c>
      <c r="B4300" t="s">
        <v>82</v>
      </c>
      <c r="C4300">
        <v>1197831</v>
      </c>
      <c r="D4300" s="9">
        <v>44473</v>
      </c>
      <c r="E4300" s="8" t="str">
        <f>TEXT(Table1[[#This Row],[Invoice Date]],"dd-mm-yyyy")</f>
        <v>04-10-2021</v>
      </c>
      <c r="F4300" s="1" t="str">
        <f t="shared" si="268"/>
        <v>October</v>
      </c>
      <c r="G4300" s="1" t="str">
        <f t="shared" si="269"/>
        <v>2021</v>
      </c>
      <c r="H4300" s="1" t="str">
        <f t="shared" si="270"/>
        <v>Monday</v>
      </c>
      <c r="I4300" s="1" t="str">
        <f t="shared" si="271"/>
        <v>04</v>
      </c>
      <c r="J4300" t="s">
        <v>26</v>
      </c>
      <c r="K4300" t="s">
        <v>27</v>
      </c>
      <c r="L4300" t="s">
        <v>38</v>
      </c>
      <c r="M4300" t="s">
        <v>16</v>
      </c>
      <c r="N4300">
        <v>39</v>
      </c>
      <c r="O4300">
        <v>156</v>
      </c>
      <c r="P4300">
        <v>6084</v>
      </c>
      <c r="Q4300">
        <v>3042</v>
      </c>
      <c r="R4300">
        <v>0.5</v>
      </c>
      <c r="S4300" t="s">
        <v>82</v>
      </c>
      <c r="T4300" t="str">
        <f>IF(Table1[[#This Row],[Units Sold]]&gt; 700,"High Units","low Units")</f>
        <v>low Units</v>
      </c>
      <c r="U4300">
        <f>SUM(Table1[[#This Row],[Operating Profit]])/SUM(Table1[Operating Profit])*100</f>
        <v>9.1589229759326694E-4</v>
      </c>
      <c r="V4300">
        <f>SUM(Table1[[#This Row],[Price per Unit]]*Table1[[#This Row],[Units Sold]])</f>
        <v>6084</v>
      </c>
      <c r="W4300">
        <f>SUM(Table1[[#This Row],[Total Sales]]-Table1[[#This Row],[Operating Profit]])</f>
        <v>3042</v>
      </c>
      <c r="X4300">
        <f>SUM(Table1[[#This Row],[Total Sales]]-Table1[[#This Row],[Cost]])</f>
        <v>3042</v>
      </c>
      <c r="Y4300">
        <f>SUM(Table1[[#This Row],[profit/loss]])/SUM(Table1[profit/loss])</f>
        <v>9.1589229759326694E-6</v>
      </c>
    </row>
    <row r="4301" spans="1:25" x14ac:dyDescent="0.3">
      <c r="A4301" t="s">
        <v>25</v>
      </c>
      <c r="B4301" t="s">
        <v>82</v>
      </c>
      <c r="C4301">
        <v>1197831</v>
      </c>
      <c r="D4301" s="9">
        <v>44474</v>
      </c>
      <c r="E4301" s="8" t="str">
        <f>TEXT(Table1[[#This Row],[Invoice Date]],"dd-mm-yyyy")</f>
        <v>05-10-2021</v>
      </c>
      <c r="F4301" s="1" t="str">
        <f t="shared" si="268"/>
        <v>October</v>
      </c>
      <c r="G4301" s="1" t="str">
        <f t="shared" si="269"/>
        <v>2021</v>
      </c>
      <c r="H4301" s="1" t="str">
        <f t="shared" si="270"/>
        <v>Tuesday</v>
      </c>
      <c r="I4301" s="1" t="str">
        <f t="shared" si="271"/>
        <v>05</v>
      </c>
      <c r="J4301" t="s">
        <v>26</v>
      </c>
      <c r="K4301" t="s">
        <v>27</v>
      </c>
      <c r="L4301" t="s">
        <v>38</v>
      </c>
      <c r="M4301" t="s">
        <v>18</v>
      </c>
      <c r="N4301">
        <v>38</v>
      </c>
      <c r="O4301">
        <v>169</v>
      </c>
      <c r="P4301">
        <v>6422</v>
      </c>
      <c r="Q4301">
        <v>3275</v>
      </c>
      <c r="R4301">
        <v>0.51</v>
      </c>
      <c r="S4301" t="s">
        <v>82</v>
      </c>
      <c r="T4301" t="str">
        <f>IF(Table1[[#This Row],[Units Sold]]&gt; 700,"High Units","low Units")</f>
        <v>low Units</v>
      </c>
      <c r="U4301">
        <f>SUM(Table1[[#This Row],[Operating Profit]])/SUM(Table1[Operating Profit])*100</f>
        <v>9.860444689736847E-4</v>
      </c>
      <c r="V4301">
        <f>SUM(Table1[[#This Row],[Price per Unit]]*Table1[[#This Row],[Units Sold]])</f>
        <v>6422</v>
      </c>
      <c r="W4301">
        <f>SUM(Table1[[#This Row],[Total Sales]]-Table1[[#This Row],[Operating Profit]])</f>
        <v>3147</v>
      </c>
      <c r="X4301">
        <f>SUM(Table1[[#This Row],[Total Sales]]-Table1[[#This Row],[Cost]])</f>
        <v>3275</v>
      </c>
      <c r="Y4301">
        <f>SUM(Table1[[#This Row],[profit/loss]])/SUM(Table1[profit/loss])</f>
        <v>9.860444689736847E-6</v>
      </c>
    </row>
    <row r="4302" spans="1:25" x14ac:dyDescent="0.3">
      <c r="A4302" t="s">
        <v>25</v>
      </c>
      <c r="B4302" t="s">
        <v>82</v>
      </c>
      <c r="C4302">
        <v>1197831</v>
      </c>
      <c r="D4302" s="9">
        <v>44475</v>
      </c>
      <c r="E4302" s="8" t="str">
        <f>TEXT(Table1[[#This Row],[Invoice Date]],"dd-mm-yyyy")</f>
        <v>06-10-2021</v>
      </c>
      <c r="F4302" s="1" t="str">
        <f t="shared" si="268"/>
        <v>October</v>
      </c>
      <c r="G4302" s="1" t="str">
        <f t="shared" si="269"/>
        <v>2021</v>
      </c>
      <c r="H4302" s="1" t="str">
        <f t="shared" si="270"/>
        <v>Wednesday</v>
      </c>
      <c r="I4302" s="1" t="str">
        <f t="shared" si="271"/>
        <v>06</v>
      </c>
      <c r="J4302" t="s">
        <v>26</v>
      </c>
      <c r="K4302" t="s">
        <v>27</v>
      </c>
      <c r="L4302" t="s">
        <v>38</v>
      </c>
      <c r="M4302" t="s">
        <v>19</v>
      </c>
      <c r="N4302">
        <v>41</v>
      </c>
      <c r="O4302">
        <v>144</v>
      </c>
      <c r="P4302">
        <v>5904</v>
      </c>
      <c r="Q4302">
        <v>3070</v>
      </c>
      <c r="R4302">
        <v>0.52</v>
      </c>
      <c r="S4302" t="s">
        <v>82</v>
      </c>
      <c r="T4302" t="str">
        <f>IF(Table1[[#This Row],[Units Sold]]&gt; 700,"High Units","low Units")</f>
        <v>low Units</v>
      </c>
      <c r="U4302">
        <f>SUM(Table1[[#This Row],[Operating Profit]])/SUM(Table1[Operating Profit])*100</f>
        <v>9.243226014501412E-4</v>
      </c>
      <c r="V4302">
        <f>SUM(Table1[[#This Row],[Price per Unit]]*Table1[[#This Row],[Units Sold]])</f>
        <v>5904</v>
      </c>
      <c r="W4302">
        <f>SUM(Table1[[#This Row],[Total Sales]]-Table1[[#This Row],[Operating Profit]])</f>
        <v>2834</v>
      </c>
      <c r="X4302">
        <f>SUM(Table1[[#This Row],[Total Sales]]-Table1[[#This Row],[Cost]])</f>
        <v>3070</v>
      </c>
      <c r="Y4302">
        <f>SUM(Table1[[#This Row],[profit/loss]])/SUM(Table1[profit/loss])</f>
        <v>9.2432260145014117E-6</v>
      </c>
    </row>
    <row r="4303" spans="1:25" x14ac:dyDescent="0.3">
      <c r="A4303" t="s">
        <v>25</v>
      </c>
      <c r="B4303" t="s">
        <v>82</v>
      </c>
      <c r="C4303">
        <v>1197831</v>
      </c>
      <c r="D4303" s="9">
        <v>44476</v>
      </c>
      <c r="E4303" s="8" t="str">
        <f>TEXT(Table1[[#This Row],[Invoice Date]],"dd-mm-yyyy")</f>
        <v>07-10-2021</v>
      </c>
      <c r="F4303" s="1" t="str">
        <f t="shared" si="268"/>
        <v>October</v>
      </c>
      <c r="G4303" s="1" t="str">
        <f t="shared" si="269"/>
        <v>2021</v>
      </c>
      <c r="H4303" s="1" t="str">
        <f t="shared" si="270"/>
        <v>Thursday</v>
      </c>
      <c r="I4303" s="1" t="str">
        <f t="shared" si="271"/>
        <v>07</v>
      </c>
      <c r="J4303" t="s">
        <v>26</v>
      </c>
      <c r="K4303" t="s">
        <v>27</v>
      </c>
      <c r="L4303" t="s">
        <v>38</v>
      </c>
      <c r="M4303" t="s">
        <v>20</v>
      </c>
      <c r="N4303">
        <v>41</v>
      </c>
      <c r="O4303">
        <v>111</v>
      </c>
      <c r="P4303">
        <v>4551</v>
      </c>
      <c r="Q4303">
        <v>2731</v>
      </c>
      <c r="R4303">
        <v>0.6</v>
      </c>
      <c r="S4303" t="s">
        <v>82</v>
      </c>
      <c r="T4303" t="str">
        <f>IF(Table1[[#This Row],[Units Sold]]&gt; 700,"High Units","low Units")</f>
        <v>low Units</v>
      </c>
      <c r="U4303">
        <f>SUM(Table1[[#This Row],[Operating Profit]])/SUM(Table1[Operating Profit])*100</f>
        <v>8.2225570832584213E-4</v>
      </c>
      <c r="V4303">
        <f>SUM(Table1[[#This Row],[Price per Unit]]*Table1[[#This Row],[Units Sold]])</f>
        <v>4551</v>
      </c>
      <c r="W4303">
        <f>SUM(Table1[[#This Row],[Total Sales]]-Table1[[#This Row],[Operating Profit]])</f>
        <v>1820</v>
      </c>
      <c r="X4303">
        <f>SUM(Table1[[#This Row],[Total Sales]]-Table1[[#This Row],[Cost]])</f>
        <v>2731</v>
      </c>
      <c r="Y4303">
        <f>SUM(Table1[[#This Row],[profit/loss]])/SUM(Table1[profit/loss])</f>
        <v>8.2225570832584214E-6</v>
      </c>
    </row>
    <row r="4304" spans="1:25" x14ac:dyDescent="0.3">
      <c r="A4304" t="s">
        <v>25</v>
      </c>
      <c r="B4304" t="s">
        <v>82</v>
      </c>
      <c r="C4304">
        <v>1197831</v>
      </c>
      <c r="D4304" s="9">
        <v>44477</v>
      </c>
      <c r="E4304" s="8" t="str">
        <f>TEXT(Table1[[#This Row],[Invoice Date]],"dd-mm-yyyy")</f>
        <v>08-10-2021</v>
      </c>
      <c r="F4304" s="1" t="str">
        <f t="shared" si="268"/>
        <v>October</v>
      </c>
      <c r="G4304" s="1" t="str">
        <f t="shared" si="269"/>
        <v>2021</v>
      </c>
      <c r="H4304" s="1" t="str">
        <f t="shared" si="270"/>
        <v>Friday</v>
      </c>
      <c r="I4304" s="1" t="str">
        <f t="shared" si="271"/>
        <v>08</v>
      </c>
      <c r="J4304" t="s">
        <v>26</v>
      </c>
      <c r="K4304" t="s">
        <v>27</v>
      </c>
      <c r="L4304" t="s">
        <v>38</v>
      </c>
      <c r="M4304" t="s">
        <v>21</v>
      </c>
      <c r="N4304">
        <v>36</v>
      </c>
      <c r="O4304">
        <v>100</v>
      </c>
      <c r="P4304">
        <v>3600</v>
      </c>
      <c r="Q4304">
        <v>1620</v>
      </c>
      <c r="R4304">
        <v>0.45</v>
      </c>
      <c r="S4304" t="s">
        <v>82</v>
      </c>
      <c r="T4304" t="str">
        <f>IF(Table1[[#This Row],[Units Sold]]&gt; 700,"High Units","low Units")</f>
        <v>low Units</v>
      </c>
      <c r="U4304">
        <f>SUM(Table1[[#This Row],[Operating Profit]])/SUM(Table1[Operating Profit])*100</f>
        <v>4.8775329457629598E-4</v>
      </c>
      <c r="V4304">
        <f>SUM(Table1[[#This Row],[Price per Unit]]*Table1[[#This Row],[Units Sold]])</f>
        <v>3600</v>
      </c>
      <c r="W4304">
        <f>SUM(Table1[[#This Row],[Total Sales]]-Table1[[#This Row],[Operating Profit]])</f>
        <v>1980</v>
      </c>
      <c r="X4304">
        <f>SUM(Table1[[#This Row],[Total Sales]]-Table1[[#This Row],[Cost]])</f>
        <v>1620</v>
      </c>
      <c r="Y4304">
        <f>SUM(Table1[[#This Row],[profit/loss]])/SUM(Table1[profit/loss])</f>
        <v>4.8775329457629597E-6</v>
      </c>
    </row>
    <row r="4305" spans="1:25" x14ac:dyDescent="0.3">
      <c r="A4305" t="s">
        <v>25</v>
      </c>
      <c r="B4305" t="s">
        <v>82</v>
      </c>
      <c r="C4305">
        <v>1197831</v>
      </c>
      <c r="D4305" s="9">
        <v>44478</v>
      </c>
      <c r="E4305" s="8" t="str">
        <f>TEXT(Table1[[#This Row],[Invoice Date]],"dd-mm-yyyy")</f>
        <v>09-10-2021</v>
      </c>
      <c r="F4305" s="1" t="str">
        <f t="shared" si="268"/>
        <v>October</v>
      </c>
      <c r="G4305" s="1" t="str">
        <f t="shared" si="269"/>
        <v>2021</v>
      </c>
      <c r="H4305" s="1" t="str">
        <f t="shared" si="270"/>
        <v>Saturday</v>
      </c>
      <c r="I4305" s="1" t="str">
        <f t="shared" si="271"/>
        <v>09</v>
      </c>
      <c r="J4305" t="s">
        <v>26</v>
      </c>
      <c r="K4305" t="s">
        <v>27</v>
      </c>
      <c r="L4305" t="s">
        <v>38</v>
      </c>
      <c r="M4305" t="s">
        <v>22</v>
      </c>
      <c r="N4305">
        <v>45</v>
      </c>
      <c r="O4305">
        <v>161</v>
      </c>
      <c r="P4305">
        <v>7245</v>
      </c>
      <c r="Q4305">
        <v>5072</v>
      </c>
      <c r="R4305">
        <v>0.7</v>
      </c>
      <c r="S4305" t="s">
        <v>82</v>
      </c>
      <c r="T4305" t="str">
        <f>IF(Table1[[#This Row],[Units Sold]]&gt; 700,"High Units","low Units")</f>
        <v>low Units</v>
      </c>
      <c r="U4305">
        <f>SUM(Table1[[#This Row],[Operating Profit]])/SUM(Table1[Operating Profit])*100</f>
        <v>1.52708932721665E-3</v>
      </c>
      <c r="V4305">
        <f>SUM(Table1[[#This Row],[Price per Unit]]*Table1[[#This Row],[Units Sold]])</f>
        <v>7245</v>
      </c>
      <c r="W4305">
        <f>SUM(Table1[[#This Row],[Total Sales]]-Table1[[#This Row],[Operating Profit]])</f>
        <v>2173</v>
      </c>
      <c r="X4305">
        <f>SUM(Table1[[#This Row],[Total Sales]]-Table1[[#This Row],[Cost]])</f>
        <v>5072</v>
      </c>
      <c r="Y4305">
        <f>SUM(Table1[[#This Row],[profit/loss]])/SUM(Table1[profit/loss])</f>
        <v>1.5270893272166499E-5</v>
      </c>
    </row>
    <row r="4306" spans="1:25" x14ac:dyDescent="0.3">
      <c r="A4306" t="s">
        <v>25</v>
      </c>
      <c r="B4306" t="s">
        <v>82</v>
      </c>
      <c r="C4306">
        <v>1197831</v>
      </c>
      <c r="D4306" s="9">
        <v>44479</v>
      </c>
      <c r="E4306" s="8" t="str">
        <f>TEXT(Table1[[#This Row],[Invoice Date]],"dd-mm-yyyy")</f>
        <v>10-10-2021</v>
      </c>
      <c r="F4306" s="1" t="str">
        <f t="shared" si="268"/>
        <v>October</v>
      </c>
      <c r="G4306" s="1" t="str">
        <f t="shared" si="269"/>
        <v>2021</v>
      </c>
      <c r="H4306" s="1" t="str">
        <f t="shared" si="270"/>
        <v>Sunday</v>
      </c>
      <c r="I4306" s="1" t="str">
        <f t="shared" si="271"/>
        <v>10</v>
      </c>
      <c r="J4306" t="s">
        <v>26</v>
      </c>
      <c r="K4306" t="s">
        <v>27</v>
      </c>
      <c r="L4306" t="s">
        <v>38</v>
      </c>
      <c r="M4306" t="s">
        <v>16</v>
      </c>
      <c r="N4306">
        <v>38</v>
      </c>
      <c r="O4306">
        <v>181</v>
      </c>
      <c r="P4306">
        <v>6878</v>
      </c>
      <c r="Q4306">
        <v>3783</v>
      </c>
      <c r="R4306">
        <v>0.55000000000000004</v>
      </c>
      <c r="S4306" t="s">
        <v>82</v>
      </c>
      <c r="T4306" t="str">
        <f>IF(Table1[[#This Row],[Units Sold]]&gt; 700,"High Units","low Units")</f>
        <v>low Units</v>
      </c>
      <c r="U4306">
        <f>SUM(Table1[[#This Row],[Operating Profit]])/SUM(Table1[Operating Profit])*100</f>
        <v>1.1389942675198318E-3</v>
      </c>
      <c r="V4306">
        <f>SUM(Table1[[#This Row],[Price per Unit]]*Table1[[#This Row],[Units Sold]])</f>
        <v>6878</v>
      </c>
      <c r="W4306">
        <f>SUM(Table1[[#This Row],[Total Sales]]-Table1[[#This Row],[Operating Profit]])</f>
        <v>3095</v>
      </c>
      <c r="X4306">
        <f>SUM(Table1[[#This Row],[Total Sales]]-Table1[[#This Row],[Cost]])</f>
        <v>3783</v>
      </c>
      <c r="Y4306">
        <f>SUM(Table1[[#This Row],[profit/loss]])/SUM(Table1[profit/loss])</f>
        <v>1.1389942675198318E-5</v>
      </c>
    </row>
    <row r="4307" spans="1:25" x14ac:dyDescent="0.3">
      <c r="A4307" t="s">
        <v>25</v>
      </c>
      <c r="B4307" t="s">
        <v>82</v>
      </c>
      <c r="C4307">
        <v>1197831</v>
      </c>
      <c r="D4307" s="9">
        <v>44480</v>
      </c>
      <c r="E4307" s="8" t="str">
        <f>TEXT(Table1[[#This Row],[Invoice Date]],"dd-mm-yyyy")</f>
        <v>11-10-2021</v>
      </c>
      <c r="F4307" s="1" t="str">
        <f t="shared" si="268"/>
        <v>October</v>
      </c>
      <c r="G4307" s="1" t="str">
        <f t="shared" si="269"/>
        <v>2021</v>
      </c>
      <c r="H4307" s="1" t="str">
        <f t="shared" si="270"/>
        <v>Monday</v>
      </c>
      <c r="I4307" s="1" t="str">
        <f t="shared" si="271"/>
        <v>11</v>
      </c>
      <c r="J4307" t="s">
        <v>26</v>
      </c>
      <c r="K4307" t="s">
        <v>27</v>
      </c>
      <c r="L4307" t="s">
        <v>38</v>
      </c>
      <c r="M4307" t="s">
        <v>18</v>
      </c>
      <c r="N4307">
        <v>37</v>
      </c>
      <c r="O4307">
        <v>218</v>
      </c>
      <c r="P4307">
        <v>8066</v>
      </c>
      <c r="Q4307">
        <v>4033</v>
      </c>
      <c r="R4307">
        <v>0.5</v>
      </c>
      <c r="S4307" t="s">
        <v>82</v>
      </c>
      <c r="T4307" t="str">
        <f>IF(Table1[[#This Row],[Units Sold]]&gt; 700,"High Units","low Units")</f>
        <v>low Units</v>
      </c>
      <c r="U4307">
        <f>SUM(Table1[[#This Row],[Operating Profit]])/SUM(Table1[Operating Profit])*100</f>
        <v>1.2142648376704949E-3</v>
      </c>
      <c r="V4307">
        <f>SUM(Table1[[#This Row],[Price per Unit]]*Table1[[#This Row],[Units Sold]])</f>
        <v>8066</v>
      </c>
      <c r="W4307">
        <f>SUM(Table1[[#This Row],[Total Sales]]-Table1[[#This Row],[Operating Profit]])</f>
        <v>4033</v>
      </c>
      <c r="X4307">
        <f>SUM(Table1[[#This Row],[Total Sales]]-Table1[[#This Row],[Cost]])</f>
        <v>4033</v>
      </c>
      <c r="Y4307">
        <f>SUM(Table1[[#This Row],[profit/loss]])/SUM(Table1[profit/loss])</f>
        <v>1.2142648376704948E-5</v>
      </c>
    </row>
    <row r="4308" spans="1:25" x14ac:dyDescent="0.3">
      <c r="A4308" t="s">
        <v>25</v>
      </c>
      <c r="B4308" t="s">
        <v>82</v>
      </c>
      <c r="C4308">
        <v>1197831</v>
      </c>
      <c r="D4308" s="9">
        <v>44481</v>
      </c>
      <c r="E4308" s="8" t="str">
        <f>TEXT(Table1[[#This Row],[Invoice Date]],"dd-mm-yyyy")</f>
        <v>12-10-2021</v>
      </c>
      <c r="F4308" s="1" t="str">
        <f t="shared" si="268"/>
        <v>October</v>
      </c>
      <c r="G4308" s="1" t="str">
        <f t="shared" si="269"/>
        <v>2021</v>
      </c>
      <c r="H4308" s="1" t="str">
        <f t="shared" si="270"/>
        <v>Tuesday</v>
      </c>
      <c r="I4308" s="1" t="str">
        <f t="shared" si="271"/>
        <v>12</v>
      </c>
      <c r="J4308" t="s">
        <v>26</v>
      </c>
      <c r="K4308" t="s">
        <v>27</v>
      </c>
      <c r="L4308" t="s">
        <v>38</v>
      </c>
      <c r="M4308" t="s">
        <v>19</v>
      </c>
      <c r="N4308">
        <v>63</v>
      </c>
      <c r="O4308">
        <v>176</v>
      </c>
      <c r="P4308">
        <v>11088</v>
      </c>
      <c r="Q4308">
        <v>6098</v>
      </c>
      <c r="R4308">
        <v>0.55000000000000004</v>
      </c>
      <c r="S4308" t="s">
        <v>82</v>
      </c>
      <c r="T4308" t="str">
        <f>IF(Table1[[#This Row],[Units Sold]]&gt; 700,"High Units","low Units")</f>
        <v>low Units</v>
      </c>
      <c r="U4308">
        <f>SUM(Table1[[#This Row],[Operating Profit]])/SUM(Table1[Operating Profit])*100</f>
        <v>1.8359997471149709E-3</v>
      </c>
      <c r="V4308">
        <f>SUM(Table1[[#This Row],[Price per Unit]]*Table1[[#This Row],[Units Sold]])</f>
        <v>11088</v>
      </c>
      <c r="W4308">
        <f>SUM(Table1[[#This Row],[Total Sales]]-Table1[[#This Row],[Operating Profit]])</f>
        <v>4990</v>
      </c>
      <c r="X4308">
        <f>SUM(Table1[[#This Row],[Total Sales]]-Table1[[#This Row],[Cost]])</f>
        <v>6098</v>
      </c>
      <c r="Y4308">
        <f>SUM(Table1[[#This Row],[profit/loss]])/SUM(Table1[profit/loss])</f>
        <v>1.8359997471149709E-5</v>
      </c>
    </row>
    <row r="4309" spans="1:25" x14ac:dyDescent="0.3">
      <c r="A4309" t="s">
        <v>25</v>
      </c>
      <c r="B4309" t="s">
        <v>82</v>
      </c>
      <c r="C4309">
        <v>1197831</v>
      </c>
      <c r="D4309" s="9">
        <v>44482</v>
      </c>
      <c r="E4309" s="8" t="str">
        <f>TEXT(Table1[[#This Row],[Invoice Date]],"dd-mm-yyyy")</f>
        <v>13-10-2021</v>
      </c>
      <c r="F4309" s="1" t="str">
        <f t="shared" si="268"/>
        <v>October</v>
      </c>
      <c r="G4309" s="1" t="str">
        <f t="shared" si="269"/>
        <v>2021</v>
      </c>
      <c r="H4309" s="1" t="str">
        <f t="shared" si="270"/>
        <v>Wednesday</v>
      </c>
      <c r="I4309" s="1" t="str">
        <f t="shared" si="271"/>
        <v>13</v>
      </c>
      <c r="J4309" t="s">
        <v>26</v>
      </c>
      <c r="K4309" t="s">
        <v>27</v>
      </c>
      <c r="L4309" t="s">
        <v>38</v>
      </c>
      <c r="M4309" t="s">
        <v>20</v>
      </c>
      <c r="N4309">
        <v>59</v>
      </c>
      <c r="O4309">
        <v>145</v>
      </c>
      <c r="P4309">
        <v>8555</v>
      </c>
      <c r="Q4309">
        <v>5304</v>
      </c>
      <c r="R4309">
        <v>0.62</v>
      </c>
      <c r="S4309" t="s">
        <v>82</v>
      </c>
      <c r="T4309" t="str">
        <f>IF(Table1[[#This Row],[Units Sold]]&gt; 700,"High Units","low Units")</f>
        <v>low Units</v>
      </c>
      <c r="U4309">
        <f>SUM(Table1[[#This Row],[Operating Profit]])/SUM(Table1[Operating Profit])*100</f>
        <v>1.5969404163164653E-3</v>
      </c>
      <c r="V4309">
        <f>SUM(Table1[[#This Row],[Price per Unit]]*Table1[[#This Row],[Units Sold]])</f>
        <v>8555</v>
      </c>
      <c r="W4309">
        <f>SUM(Table1[[#This Row],[Total Sales]]-Table1[[#This Row],[Operating Profit]])</f>
        <v>3251</v>
      </c>
      <c r="X4309">
        <f>SUM(Table1[[#This Row],[Total Sales]]-Table1[[#This Row],[Cost]])</f>
        <v>5304</v>
      </c>
      <c r="Y4309">
        <f>SUM(Table1[[#This Row],[profit/loss]])/SUM(Table1[profit/loss])</f>
        <v>1.5969404163164652E-5</v>
      </c>
    </row>
    <row r="4310" spans="1:25" x14ac:dyDescent="0.3">
      <c r="A4310" t="s">
        <v>25</v>
      </c>
      <c r="B4310" t="s">
        <v>82</v>
      </c>
      <c r="C4310">
        <v>1197831</v>
      </c>
      <c r="D4310" s="9">
        <v>44483</v>
      </c>
      <c r="E4310" s="8" t="str">
        <f>TEXT(Table1[[#This Row],[Invoice Date]],"dd-mm-yyyy")</f>
        <v>14-10-2021</v>
      </c>
      <c r="F4310" s="1" t="str">
        <f t="shared" si="268"/>
        <v>October</v>
      </c>
      <c r="G4310" s="1" t="str">
        <f t="shared" si="269"/>
        <v>2021</v>
      </c>
      <c r="H4310" s="1" t="str">
        <f t="shared" si="270"/>
        <v>Thursday</v>
      </c>
      <c r="I4310" s="1" t="str">
        <f t="shared" si="271"/>
        <v>14</v>
      </c>
      <c r="J4310" t="s">
        <v>26</v>
      </c>
      <c r="K4310" t="s">
        <v>27</v>
      </c>
      <c r="L4310" t="s">
        <v>38</v>
      </c>
      <c r="M4310" t="s">
        <v>21</v>
      </c>
      <c r="N4310">
        <v>56</v>
      </c>
      <c r="O4310">
        <v>138</v>
      </c>
      <c r="P4310">
        <v>7728</v>
      </c>
      <c r="Q4310">
        <v>3709</v>
      </c>
      <c r="R4310">
        <v>0.48</v>
      </c>
      <c r="S4310" t="s">
        <v>82</v>
      </c>
      <c r="T4310" t="str">
        <f>IF(Table1[[#This Row],[Units Sold]]&gt; 700,"High Units","low Units")</f>
        <v>low Units</v>
      </c>
      <c r="U4310">
        <f>SUM(Table1[[#This Row],[Operating Profit]])/SUM(Table1[Operating Profit])*100</f>
        <v>1.1167141787552356E-3</v>
      </c>
      <c r="V4310">
        <f>SUM(Table1[[#This Row],[Price per Unit]]*Table1[[#This Row],[Units Sold]])</f>
        <v>7728</v>
      </c>
      <c r="W4310">
        <f>SUM(Table1[[#This Row],[Total Sales]]-Table1[[#This Row],[Operating Profit]])</f>
        <v>4019</v>
      </c>
      <c r="X4310">
        <f>SUM(Table1[[#This Row],[Total Sales]]-Table1[[#This Row],[Cost]])</f>
        <v>3709</v>
      </c>
      <c r="Y4310">
        <f>SUM(Table1[[#This Row],[profit/loss]])/SUM(Table1[profit/loss])</f>
        <v>1.1167141787552356E-5</v>
      </c>
    </row>
    <row r="4311" spans="1:25" x14ac:dyDescent="0.3">
      <c r="A4311" t="s">
        <v>25</v>
      </c>
      <c r="B4311" t="s">
        <v>82</v>
      </c>
      <c r="C4311">
        <v>1197831</v>
      </c>
      <c r="D4311" s="9">
        <v>44484</v>
      </c>
      <c r="E4311" s="8" t="str">
        <f>TEXT(Table1[[#This Row],[Invoice Date]],"dd-mm-yyyy")</f>
        <v>15-10-2021</v>
      </c>
      <c r="F4311" s="1" t="str">
        <f t="shared" si="268"/>
        <v>October</v>
      </c>
      <c r="G4311" s="1" t="str">
        <f t="shared" si="269"/>
        <v>2021</v>
      </c>
      <c r="H4311" s="1" t="str">
        <f t="shared" si="270"/>
        <v>Friday</v>
      </c>
      <c r="I4311" s="1" t="str">
        <f t="shared" si="271"/>
        <v>15</v>
      </c>
      <c r="J4311" t="s">
        <v>26</v>
      </c>
      <c r="K4311" t="s">
        <v>27</v>
      </c>
      <c r="L4311" t="s">
        <v>38</v>
      </c>
      <c r="M4311" t="s">
        <v>22</v>
      </c>
      <c r="N4311">
        <v>67</v>
      </c>
      <c r="O4311">
        <v>176</v>
      </c>
      <c r="P4311">
        <v>11792</v>
      </c>
      <c r="Q4311">
        <v>7665</v>
      </c>
      <c r="R4311">
        <v>0.65</v>
      </c>
      <c r="S4311" t="s">
        <v>82</v>
      </c>
      <c r="T4311" t="str">
        <f>IF(Table1[[#This Row],[Units Sold]]&gt; 700,"High Units","low Units")</f>
        <v>low Units</v>
      </c>
      <c r="U4311">
        <f>SUM(Table1[[#This Row],[Operating Profit]])/SUM(Table1[Operating Profit])*100</f>
        <v>2.3077956808193263E-3</v>
      </c>
      <c r="V4311">
        <f>SUM(Table1[[#This Row],[Price per Unit]]*Table1[[#This Row],[Units Sold]])</f>
        <v>11792</v>
      </c>
      <c r="W4311">
        <f>SUM(Table1[[#This Row],[Total Sales]]-Table1[[#This Row],[Operating Profit]])</f>
        <v>4127</v>
      </c>
      <c r="X4311">
        <f>SUM(Table1[[#This Row],[Total Sales]]-Table1[[#This Row],[Cost]])</f>
        <v>7665</v>
      </c>
      <c r="Y4311">
        <f>SUM(Table1[[#This Row],[profit/loss]])/SUM(Table1[profit/loss])</f>
        <v>2.3077956808193262E-5</v>
      </c>
    </row>
    <row r="4312" spans="1:25" x14ac:dyDescent="0.3">
      <c r="A4312" t="s">
        <v>25</v>
      </c>
      <c r="B4312" t="s">
        <v>82</v>
      </c>
      <c r="C4312">
        <v>1197831</v>
      </c>
      <c r="D4312" s="9">
        <v>44485</v>
      </c>
      <c r="E4312" s="8" t="str">
        <f>TEXT(Table1[[#This Row],[Invoice Date]],"dd-mm-yyyy")</f>
        <v>16-10-2021</v>
      </c>
      <c r="F4312" s="1" t="str">
        <f t="shared" si="268"/>
        <v>October</v>
      </c>
      <c r="G4312" s="1" t="str">
        <f t="shared" si="269"/>
        <v>2021</v>
      </c>
      <c r="H4312" s="1" t="str">
        <f t="shared" si="270"/>
        <v>Saturday</v>
      </c>
      <c r="I4312" s="1" t="str">
        <f t="shared" si="271"/>
        <v>16</v>
      </c>
      <c r="J4312" t="s">
        <v>26</v>
      </c>
      <c r="K4312" t="s">
        <v>27</v>
      </c>
      <c r="L4312" t="s">
        <v>38</v>
      </c>
      <c r="M4312" t="s">
        <v>16</v>
      </c>
      <c r="N4312">
        <v>59</v>
      </c>
      <c r="O4312">
        <v>223</v>
      </c>
      <c r="P4312">
        <v>13157</v>
      </c>
      <c r="Q4312">
        <v>7105</v>
      </c>
      <c r="R4312">
        <v>0.54</v>
      </c>
      <c r="S4312" t="s">
        <v>82</v>
      </c>
      <c r="T4312" t="str">
        <f>IF(Table1[[#This Row],[Units Sold]]&gt; 700,"High Units","low Units")</f>
        <v>low Units</v>
      </c>
      <c r="U4312">
        <f>SUM(Table1[[#This Row],[Operating Profit]])/SUM(Table1[Operating Profit])*100</f>
        <v>2.1391896036818412E-3</v>
      </c>
      <c r="V4312">
        <f>SUM(Table1[[#This Row],[Price per Unit]]*Table1[[#This Row],[Units Sold]])</f>
        <v>13157</v>
      </c>
      <c r="W4312">
        <f>SUM(Table1[[#This Row],[Total Sales]]-Table1[[#This Row],[Operating Profit]])</f>
        <v>6052</v>
      </c>
      <c r="X4312">
        <f>SUM(Table1[[#This Row],[Total Sales]]-Table1[[#This Row],[Cost]])</f>
        <v>7105</v>
      </c>
      <c r="Y4312">
        <f>SUM(Table1[[#This Row],[profit/loss]])/SUM(Table1[profit/loss])</f>
        <v>2.1391896036818411E-5</v>
      </c>
    </row>
    <row r="4313" spans="1:25" x14ac:dyDescent="0.3">
      <c r="A4313" t="s">
        <v>25</v>
      </c>
      <c r="B4313" t="s">
        <v>82</v>
      </c>
      <c r="C4313">
        <v>1197831</v>
      </c>
      <c r="D4313" s="9">
        <v>44486</v>
      </c>
      <c r="E4313" s="8" t="str">
        <f>TEXT(Table1[[#This Row],[Invoice Date]],"dd-mm-yyyy")</f>
        <v>17-10-2021</v>
      </c>
      <c r="F4313" s="1" t="str">
        <f t="shared" si="268"/>
        <v>October</v>
      </c>
      <c r="G4313" s="1" t="str">
        <f t="shared" si="269"/>
        <v>2021</v>
      </c>
      <c r="H4313" s="1" t="str">
        <f t="shared" si="270"/>
        <v>Sunday</v>
      </c>
      <c r="I4313" s="1" t="str">
        <f t="shared" si="271"/>
        <v>17</v>
      </c>
      <c r="J4313" t="s">
        <v>26</v>
      </c>
      <c r="K4313" t="s">
        <v>27</v>
      </c>
      <c r="L4313" t="s">
        <v>38</v>
      </c>
      <c r="M4313" t="s">
        <v>18</v>
      </c>
      <c r="N4313">
        <v>56</v>
      </c>
      <c r="O4313">
        <v>231</v>
      </c>
      <c r="P4313">
        <v>12936</v>
      </c>
      <c r="Q4313">
        <v>6727</v>
      </c>
      <c r="R4313">
        <v>0.52</v>
      </c>
      <c r="S4313" t="s">
        <v>82</v>
      </c>
      <c r="T4313" t="str">
        <f>IF(Table1[[#This Row],[Units Sold]]&gt; 700,"High Units","low Units")</f>
        <v>low Units</v>
      </c>
      <c r="U4313">
        <f>SUM(Table1[[#This Row],[Operating Profit]])/SUM(Table1[Operating Profit])*100</f>
        <v>2.0253805016140387E-3</v>
      </c>
      <c r="V4313">
        <f>SUM(Table1[[#This Row],[Price per Unit]]*Table1[[#This Row],[Units Sold]])</f>
        <v>12936</v>
      </c>
      <c r="W4313">
        <f>SUM(Table1[[#This Row],[Total Sales]]-Table1[[#This Row],[Operating Profit]])</f>
        <v>6209</v>
      </c>
      <c r="X4313">
        <f>SUM(Table1[[#This Row],[Total Sales]]-Table1[[#This Row],[Cost]])</f>
        <v>6727</v>
      </c>
      <c r="Y4313">
        <f>SUM(Table1[[#This Row],[profit/loss]])/SUM(Table1[profit/loss])</f>
        <v>2.0253805016140388E-5</v>
      </c>
    </row>
    <row r="4314" spans="1:25" x14ac:dyDescent="0.3">
      <c r="A4314" t="s">
        <v>25</v>
      </c>
      <c r="B4314" t="s">
        <v>82</v>
      </c>
      <c r="C4314">
        <v>1197831</v>
      </c>
      <c r="D4314" s="9">
        <v>44487</v>
      </c>
      <c r="E4314" s="8" t="str">
        <f>TEXT(Table1[[#This Row],[Invoice Date]],"dd-mm-yyyy")</f>
        <v>18-10-2021</v>
      </c>
      <c r="F4314" s="1" t="str">
        <f t="shared" si="268"/>
        <v>October</v>
      </c>
      <c r="G4314" s="1" t="str">
        <f t="shared" si="269"/>
        <v>2021</v>
      </c>
      <c r="H4314" s="1" t="str">
        <f t="shared" si="270"/>
        <v>Monday</v>
      </c>
      <c r="I4314" s="1" t="str">
        <f t="shared" si="271"/>
        <v>18</v>
      </c>
      <c r="J4314" t="s">
        <v>26</v>
      </c>
      <c r="K4314" t="s">
        <v>27</v>
      </c>
      <c r="L4314" t="s">
        <v>38</v>
      </c>
      <c r="M4314" t="s">
        <v>19</v>
      </c>
      <c r="N4314">
        <v>62</v>
      </c>
      <c r="O4314">
        <v>189</v>
      </c>
      <c r="P4314">
        <v>11718</v>
      </c>
      <c r="Q4314">
        <v>6328</v>
      </c>
      <c r="R4314">
        <v>0.54</v>
      </c>
      <c r="S4314" t="s">
        <v>82</v>
      </c>
      <c r="T4314" t="str">
        <f>IF(Table1[[#This Row],[Units Sold]]&gt; 700,"High Units","low Units")</f>
        <v>low Units</v>
      </c>
      <c r="U4314">
        <f>SUM(Table1[[#This Row],[Operating Profit]])/SUM(Table1[Operating Profit])*100</f>
        <v>1.9052486716535809E-3</v>
      </c>
      <c r="V4314">
        <f>SUM(Table1[[#This Row],[Price per Unit]]*Table1[[#This Row],[Units Sold]])</f>
        <v>11718</v>
      </c>
      <c r="W4314">
        <f>SUM(Table1[[#This Row],[Total Sales]]-Table1[[#This Row],[Operating Profit]])</f>
        <v>5390</v>
      </c>
      <c r="X4314">
        <f>SUM(Table1[[#This Row],[Total Sales]]-Table1[[#This Row],[Cost]])</f>
        <v>6328</v>
      </c>
      <c r="Y4314">
        <f>SUM(Table1[[#This Row],[profit/loss]])/SUM(Table1[profit/loss])</f>
        <v>1.9052486716535808E-5</v>
      </c>
    </row>
    <row r="4315" spans="1:25" x14ac:dyDescent="0.3">
      <c r="A4315" t="s">
        <v>25</v>
      </c>
      <c r="B4315" t="s">
        <v>82</v>
      </c>
      <c r="C4315">
        <v>1197831</v>
      </c>
      <c r="D4315" s="9">
        <v>44488</v>
      </c>
      <c r="E4315" s="8" t="str">
        <f>TEXT(Table1[[#This Row],[Invoice Date]],"dd-mm-yyyy")</f>
        <v>19-10-2021</v>
      </c>
      <c r="F4315" s="1" t="str">
        <f t="shared" si="268"/>
        <v>October</v>
      </c>
      <c r="G4315" s="1" t="str">
        <f t="shared" si="269"/>
        <v>2021</v>
      </c>
      <c r="H4315" s="1" t="str">
        <f t="shared" si="270"/>
        <v>Tuesday</v>
      </c>
      <c r="I4315" s="1" t="str">
        <f t="shared" si="271"/>
        <v>19</v>
      </c>
      <c r="J4315" t="s">
        <v>26</v>
      </c>
      <c r="K4315" t="s">
        <v>27</v>
      </c>
      <c r="L4315" t="s">
        <v>38</v>
      </c>
      <c r="M4315" t="s">
        <v>20</v>
      </c>
      <c r="N4315">
        <v>59</v>
      </c>
      <c r="O4315">
        <v>173</v>
      </c>
      <c r="P4315">
        <v>10207</v>
      </c>
      <c r="Q4315">
        <v>6328</v>
      </c>
      <c r="R4315">
        <v>0.62</v>
      </c>
      <c r="S4315" t="s">
        <v>82</v>
      </c>
      <c r="T4315" t="str">
        <f>IF(Table1[[#This Row],[Units Sold]]&gt; 700,"High Units","low Units")</f>
        <v>low Units</v>
      </c>
      <c r="U4315">
        <f>SUM(Table1[[#This Row],[Operating Profit]])/SUM(Table1[Operating Profit])*100</f>
        <v>1.9052486716535809E-3</v>
      </c>
      <c r="V4315">
        <f>SUM(Table1[[#This Row],[Price per Unit]]*Table1[[#This Row],[Units Sold]])</f>
        <v>10207</v>
      </c>
      <c r="W4315">
        <f>SUM(Table1[[#This Row],[Total Sales]]-Table1[[#This Row],[Operating Profit]])</f>
        <v>3879</v>
      </c>
      <c r="X4315">
        <f>SUM(Table1[[#This Row],[Total Sales]]-Table1[[#This Row],[Cost]])</f>
        <v>6328</v>
      </c>
      <c r="Y4315">
        <f>SUM(Table1[[#This Row],[profit/loss]])/SUM(Table1[profit/loss])</f>
        <v>1.9052486716535808E-5</v>
      </c>
    </row>
    <row r="4316" spans="1:25" x14ac:dyDescent="0.3">
      <c r="A4316" t="s">
        <v>25</v>
      </c>
      <c r="B4316" t="s">
        <v>82</v>
      </c>
      <c r="C4316">
        <v>1197831</v>
      </c>
      <c r="D4316" s="9">
        <v>44489</v>
      </c>
      <c r="E4316" s="8" t="str">
        <f>TEXT(Table1[[#This Row],[Invoice Date]],"dd-mm-yyyy")</f>
        <v>20-10-2021</v>
      </c>
      <c r="F4316" s="1" t="str">
        <f t="shared" si="268"/>
        <v>October</v>
      </c>
      <c r="G4316" s="1" t="str">
        <f t="shared" si="269"/>
        <v>2021</v>
      </c>
      <c r="H4316" s="1" t="str">
        <f t="shared" si="270"/>
        <v>Wednesday</v>
      </c>
      <c r="I4316" s="1" t="str">
        <f t="shared" si="271"/>
        <v>20</v>
      </c>
      <c r="J4316" t="s">
        <v>26</v>
      </c>
      <c r="K4316" t="s">
        <v>27</v>
      </c>
      <c r="L4316" t="s">
        <v>38</v>
      </c>
      <c r="M4316" t="s">
        <v>21</v>
      </c>
      <c r="N4316">
        <v>58</v>
      </c>
      <c r="O4316">
        <v>158</v>
      </c>
      <c r="P4316">
        <v>9164</v>
      </c>
      <c r="Q4316">
        <v>4582</v>
      </c>
      <c r="R4316">
        <v>0.5</v>
      </c>
      <c r="S4316" t="s">
        <v>82</v>
      </c>
      <c r="T4316" t="str">
        <f>IF(Table1[[#This Row],[Units Sold]]&gt; 700,"High Units","low Units")</f>
        <v>low Units</v>
      </c>
      <c r="U4316">
        <f>SUM(Table1[[#This Row],[Operating Profit]])/SUM(Table1[Operating Profit])*100</f>
        <v>1.3795590097213507E-3</v>
      </c>
      <c r="V4316">
        <f>SUM(Table1[[#This Row],[Price per Unit]]*Table1[[#This Row],[Units Sold]])</f>
        <v>9164</v>
      </c>
      <c r="W4316">
        <f>SUM(Table1[[#This Row],[Total Sales]]-Table1[[#This Row],[Operating Profit]])</f>
        <v>4582</v>
      </c>
      <c r="X4316">
        <f>SUM(Table1[[#This Row],[Total Sales]]-Table1[[#This Row],[Cost]])</f>
        <v>4582</v>
      </c>
      <c r="Y4316">
        <f>SUM(Table1[[#This Row],[profit/loss]])/SUM(Table1[profit/loss])</f>
        <v>1.3795590097213507E-5</v>
      </c>
    </row>
    <row r="4317" spans="1:25" x14ac:dyDescent="0.3">
      <c r="A4317" t="s">
        <v>25</v>
      </c>
      <c r="B4317" t="s">
        <v>82</v>
      </c>
      <c r="C4317">
        <v>1197831</v>
      </c>
      <c r="D4317" s="9">
        <v>44490</v>
      </c>
      <c r="E4317" s="8" t="str">
        <f>TEXT(Table1[[#This Row],[Invoice Date]],"dd-mm-yyyy")</f>
        <v>21-10-2021</v>
      </c>
      <c r="F4317" s="1" t="str">
        <f t="shared" si="268"/>
        <v>October</v>
      </c>
      <c r="G4317" s="1" t="str">
        <f t="shared" si="269"/>
        <v>2021</v>
      </c>
      <c r="H4317" s="1" t="str">
        <f t="shared" si="270"/>
        <v>Thursday</v>
      </c>
      <c r="I4317" s="1" t="str">
        <f t="shared" si="271"/>
        <v>21</v>
      </c>
      <c r="J4317" t="s">
        <v>26</v>
      </c>
      <c r="K4317" t="s">
        <v>27</v>
      </c>
      <c r="L4317" t="s">
        <v>38</v>
      </c>
      <c r="M4317" t="s">
        <v>22</v>
      </c>
      <c r="N4317">
        <v>65</v>
      </c>
      <c r="O4317">
        <v>233</v>
      </c>
      <c r="P4317">
        <v>15145</v>
      </c>
      <c r="Q4317">
        <v>9996</v>
      </c>
      <c r="R4317">
        <v>0.66</v>
      </c>
      <c r="S4317" t="s">
        <v>82</v>
      </c>
      <c r="T4317" t="str">
        <f>IF(Table1[[#This Row],[Units Sold]]&gt; 700,"High Units","low Units")</f>
        <v>low Units</v>
      </c>
      <c r="U4317">
        <f>SUM(Table1[[#This Row],[Operating Profit]])/SUM(Table1[Operating Profit])*100</f>
        <v>3.0096184769041077E-3</v>
      </c>
      <c r="V4317">
        <f>SUM(Table1[[#This Row],[Price per Unit]]*Table1[[#This Row],[Units Sold]])</f>
        <v>15145</v>
      </c>
      <c r="W4317">
        <f>SUM(Table1[[#This Row],[Total Sales]]-Table1[[#This Row],[Operating Profit]])</f>
        <v>5149</v>
      </c>
      <c r="X4317">
        <f>SUM(Table1[[#This Row],[Total Sales]]-Table1[[#This Row],[Cost]])</f>
        <v>9996</v>
      </c>
      <c r="Y4317">
        <f>SUM(Table1[[#This Row],[profit/loss]])/SUM(Table1[profit/loss])</f>
        <v>3.0096184769041079E-5</v>
      </c>
    </row>
    <row r="4318" spans="1:25" x14ac:dyDescent="0.3">
      <c r="A4318" t="s">
        <v>13</v>
      </c>
      <c r="B4318" t="s">
        <v>82</v>
      </c>
      <c r="C4318">
        <v>1185732</v>
      </c>
      <c r="D4318" s="9">
        <v>44491</v>
      </c>
      <c r="E4318" s="8" t="str">
        <f>TEXT(Table1[[#This Row],[Invoice Date]],"dd-mm-yyyy")</f>
        <v>22-10-2021</v>
      </c>
      <c r="F4318" s="1" t="str">
        <f t="shared" si="268"/>
        <v>October</v>
      </c>
      <c r="G4318" s="1" t="str">
        <f t="shared" si="269"/>
        <v>2021</v>
      </c>
      <c r="H4318" s="1" t="str">
        <f t="shared" si="270"/>
        <v>Friday</v>
      </c>
      <c r="I4318" s="1" t="str">
        <f t="shared" si="271"/>
        <v>22</v>
      </c>
      <c r="J4318" t="s">
        <v>26</v>
      </c>
      <c r="K4318" t="s">
        <v>27</v>
      </c>
      <c r="L4318" t="s">
        <v>38</v>
      </c>
      <c r="M4318" t="s">
        <v>16</v>
      </c>
      <c r="N4318">
        <v>44</v>
      </c>
      <c r="O4318">
        <v>111</v>
      </c>
      <c r="P4318">
        <v>4884</v>
      </c>
      <c r="Q4318">
        <v>3419</v>
      </c>
      <c r="R4318">
        <v>0.7</v>
      </c>
      <c r="S4318" t="s">
        <v>82</v>
      </c>
      <c r="T4318" t="str">
        <f>IF(Table1[[#This Row],[Units Sold]]&gt; 700,"High Units","low Units")</f>
        <v>low Units</v>
      </c>
      <c r="U4318">
        <f>SUM(Table1[[#This Row],[Operating Profit]])/SUM(Table1[Operating Profit])*100</f>
        <v>1.0294003173804665E-3</v>
      </c>
      <c r="V4318">
        <f>SUM(Table1[[#This Row],[Price per Unit]]*Table1[[#This Row],[Units Sold]])</f>
        <v>4884</v>
      </c>
      <c r="W4318">
        <f>SUM(Table1[[#This Row],[Total Sales]]-Table1[[#This Row],[Operating Profit]])</f>
        <v>1465</v>
      </c>
      <c r="X4318">
        <f>SUM(Table1[[#This Row],[Total Sales]]-Table1[[#This Row],[Cost]])</f>
        <v>3419</v>
      </c>
      <c r="Y4318">
        <f>SUM(Table1[[#This Row],[profit/loss]])/SUM(Table1[profit/loss])</f>
        <v>1.0294003173804666E-5</v>
      </c>
    </row>
    <row r="4319" spans="1:25" x14ac:dyDescent="0.3">
      <c r="A4319" t="s">
        <v>13</v>
      </c>
      <c r="B4319" t="s">
        <v>82</v>
      </c>
      <c r="C4319">
        <v>1185732</v>
      </c>
      <c r="D4319" s="9">
        <v>44492</v>
      </c>
      <c r="E4319" s="8" t="str">
        <f>TEXT(Table1[[#This Row],[Invoice Date]],"dd-mm-yyyy")</f>
        <v>23-10-2021</v>
      </c>
      <c r="F4319" s="1" t="str">
        <f t="shared" si="268"/>
        <v>October</v>
      </c>
      <c r="G4319" s="1" t="str">
        <f t="shared" si="269"/>
        <v>2021</v>
      </c>
      <c r="H4319" s="1" t="str">
        <f t="shared" si="270"/>
        <v>Saturday</v>
      </c>
      <c r="I4319" s="1" t="str">
        <f t="shared" si="271"/>
        <v>23</v>
      </c>
      <c r="J4319" t="s">
        <v>26</v>
      </c>
      <c r="K4319" t="s">
        <v>27</v>
      </c>
      <c r="L4319" t="s">
        <v>38</v>
      </c>
      <c r="M4319" t="s">
        <v>18</v>
      </c>
      <c r="N4319">
        <v>41</v>
      </c>
      <c r="O4319">
        <v>68</v>
      </c>
      <c r="P4319">
        <v>2788</v>
      </c>
      <c r="Q4319">
        <v>1310</v>
      </c>
      <c r="R4319">
        <v>0.47</v>
      </c>
      <c r="S4319" t="s">
        <v>82</v>
      </c>
      <c r="T4319" t="str">
        <f>IF(Table1[[#This Row],[Units Sold]]&gt; 700,"High Units","low Units")</f>
        <v>low Units</v>
      </c>
      <c r="U4319">
        <f>SUM(Table1[[#This Row],[Operating Profit]])/SUM(Table1[Operating Profit])*100</f>
        <v>3.9441778758947393E-4</v>
      </c>
      <c r="V4319">
        <f>SUM(Table1[[#This Row],[Price per Unit]]*Table1[[#This Row],[Units Sold]])</f>
        <v>2788</v>
      </c>
      <c r="W4319">
        <f>SUM(Table1[[#This Row],[Total Sales]]-Table1[[#This Row],[Operating Profit]])</f>
        <v>1478</v>
      </c>
      <c r="X4319">
        <f>SUM(Table1[[#This Row],[Total Sales]]-Table1[[#This Row],[Cost]])</f>
        <v>1310</v>
      </c>
      <c r="Y4319">
        <f>SUM(Table1[[#This Row],[profit/loss]])/SUM(Table1[profit/loss])</f>
        <v>3.9441778758947393E-6</v>
      </c>
    </row>
    <row r="4320" spans="1:25" x14ac:dyDescent="0.3">
      <c r="A4320" t="s">
        <v>13</v>
      </c>
      <c r="B4320" t="s">
        <v>82</v>
      </c>
      <c r="C4320">
        <v>1185732</v>
      </c>
      <c r="D4320" s="9">
        <v>44493</v>
      </c>
      <c r="E4320" s="8" t="str">
        <f>TEXT(Table1[[#This Row],[Invoice Date]],"dd-mm-yyyy")</f>
        <v>24-10-2021</v>
      </c>
      <c r="F4320" s="1" t="str">
        <f t="shared" si="268"/>
        <v>October</v>
      </c>
      <c r="G4320" s="1" t="str">
        <f t="shared" si="269"/>
        <v>2021</v>
      </c>
      <c r="H4320" s="1" t="str">
        <f t="shared" si="270"/>
        <v>Sunday</v>
      </c>
      <c r="I4320" s="1" t="str">
        <f t="shared" si="271"/>
        <v>24</v>
      </c>
      <c r="J4320" t="s">
        <v>26</v>
      </c>
      <c r="K4320" t="s">
        <v>27</v>
      </c>
      <c r="L4320" t="s">
        <v>38</v>
      </c>
      <c r="M4320" t="s">
        <v>19</v>
      </c>
      <c r="N4320">
        <v>33</v>
      </c>
      <c r="O4320">
        <v>56</v>
      </c>
      <c r="P4320">
        <v>1848</v>
      </c>
      <c r="Q4320">
        <v>942</v>
      </c>
      <c r="R4320">
        <v>0.51</v>
      </c>
      <c r="S4320" t="s">
        <v>82</v>
      </c>
      <c r="T4320" t="str">
        <f>IF(Table1[[#This Row],[Units Sold]]&gt; 700,"High Units","low Units")</f>
        <v>low Units</v>
      </c>
      <c r="U4320">
        <f>SUM(Table1[[#This Row],[Operating Profit]])/SUM(Table1[Operating Profit])*100</f>
        <v>2.8361950832769801E-4</v>
      </c>
      <c r="V4320">
        <f>SUM(Table1[[#This Row],[Price per Unit]]*Table1[[#This Row],[Units Sold]])</f>
        <v>1848</v>
      </c>
      <c r="W4320">
        <f>SUM(Table1[[#This Row],[Total Sales]]-Table1[[#This Row],[Operating Profit]])</f>
        <v>906</v>
      </c>
      <c r="X4320">
        <f>SUM(Table1[[#This Row],[Total Sales]]-Table1[[#This Row],[Cost]])</f>
        <v>942</v>
      </c>
      <c r="Y4320">
        <f>SUM(Table1[[#This Row],[profit/loss]])/SUM(Table1[profit/loss])</f>
        <v>2.8361950832769803E-6</v>
      </c>
    </row>
    <row r="4321" spans="1:25" x14ac:dyDescent="0.3">
      <c r="A4321" t="s">
        <v>13</v>
      </c>
      <c r="B4321" t="s">
        <v>82</v>
      </c>
      <c r="C4321">
        <v>1185732</v>
      </c>
      <c r="D4321" s="9">
        <v>44494</v>
      </c>
      <c r="E4321" s="8" t="str">
        <f>TEXT(Table1[[#This Row],[Invoice Date]],"dd-mm-yyyy")</f>
        <v>25-10-2021</v>
      </c>
      <c r="F4321" s="1" t="str">
        <f t="shared" si="268"/>
        <v>October</v>
      </c>
      <c r="G4321" s="1" t="str">
        <f t="shared" si="269"/>
        <v>2021</v>
      </c>
      <c r="H4321" s="1" t="str">
        <f t="shared" si="270"/>
        <v>Monday</v>
      </c>
      <c r="I4321" s="1" t="str">
        <f t="shared" si="271"/>
        <v>25</v>
      </c>
      <c r="J4321" t="s">
        <v>26</v>
      </c>
      <c r="K4321" t="s">
        <v>27</v>
      </c>
      <c r="L4321" t="s">
        <v>38</v>
      </c>
      <c r="M4321" t="s">
        <v>20</v>
      </c>
      <c r="N4321">
        <v>38</v>
      </c>
      <c r="O4321">
        <v>19</v>
      </c>
      <c r="P4321">
        <v>722</v>
      </c>
      <c r="Q4321">
        <v>368</v>
      </c>
      <c r="R4321">
        <v>0.51</v>
      </c>
      <c r="S4321" t="s">
        <v>82</v>
      </c>
      <c r="T4321" t="str">
        <f>IF(Table1[[#This Row],[Units Sold]]&gt; 700,"High Units","low Units")</f>
        <v>low Units</v>
      </c>
      <c r="U4321">
        <f>SUM(Table1[[#This Row],[Operating Profit]])/SUM(Table1[Operating Profit])*100</f>
        <v>1.1079827926177587E-4</v>
      </c>
      <c r="V4321">
        <f>SUM(Table1[[#This Row],[Price per Unit]]*Table1[[#This Row],[Units Sold]])</f>
        <v>722</v>
      </c>
      <c r="W4321">
        <f>SUM(Table1[[#This Row],[Total Sales]]-Table1[[#This Row],[Operating Profit]])</f>
        <v>354</v>
      </c>
      <c r="X4321">
        <f>SUM(Table1[[#This Row],[Total Sales]]-Table1[[#This Row],[Cost]])</f>
        <v>368</v>
      </c>
      <c r="Y4321">
        <f>SUM(Table1[[#This Row],[profit/loss]])/SUM(Table1[profit/loss])</f>
        <v>1.1079827926177588E-6</v>
      </c>
    </row>
    <row r="4322" spans="1:25" x14ac:dyDescent="0.3">
      <c r="A4322" t="s">
        <v>13</v>
      </c>
      <c r="B4322" t="s">
        <v>82</v>
      </c>
      <c r="C4322">
        <v>1185732</v>
      </c>
      <c r="D4322" s="9">
        <v>44495</v>
      </c>
      <c r="E4322" s="8" t="str">
        <f>TEXT(Table1[[#This Row],[Invoice Date]],"dd-mm-yyyy")</f>
        <v>26-10-2021</v>
      </c>
      <c r="F4322" s="1" t="str">
        <f t="shared" si="268"/>
        <v>October</v>
      </c>
      <c r="G4322" s="1" t="str">
        <f t="shared" si="269"/>
        <v>2021</v>
      </c>
      <c r="H4322" s="1" t="str">
        <f t="shared" si="270"/>
        <v>Tuesday</v>
      </c>
      <c r="I4322" s="1" t="str">
        <f t="shared" si="271"/>
        <v>26</v>
      </c>
      <c r="J4322" t="s">
        <v>14</v>
      </c>
      <c r="K4322" t="s">
        <v>39</v>
      </c>
      <c r="L4322" t="s">
        <v>40</v>
      </c>
      <c r="M4322" t="s">
        <v>21</v>
      </c>
      <c r="N4322">
        <v>54</v>
      </c>
      <c r="O4322">
        <v>36</v>
      </c>
      <c r="P4322">
        <v>1944</v>
      </c>
      <c r="Q4322">
        <v>875</v>
      </c>
      <c r="R4322">
        <v>0.45</v>
      </c>
      <c r="S4322" t="s">
        <v>82</v>
      </c>
      <c r="T4322" t="str">
        <f>IF(Table1[[#This Row],[Units Sold]]&gt; 700,"High Units","low Units")</f>
        <v>low Units</v>
      </c>
      <c r="U4322">
        <f>SUM(Table1[[#This Row],[Operating Profit]])/SUM(Table1[Operating Profit])*100</f>
        <v>2.6344699552732038E-4</v>
      </c>
      <c r="V4322">
        <f>SUM(Table1[[#This Row],[Price per Unit]]*Table1[[#This Row],[Units Sold]])</f>
        <v>1944</v>
      </c>
      <c r="W4322">
        <f>SUM(Table1[[#This Row],[Total Sales]]-Table1[[#This Row],[Operating Profit]])</f>
        <v>1069</v>
      </c>
      <c r="X4322">
        <f>SUM(Table1[[#This Row],[Total Sales]]-Table1[[#This Row],[Cost]])</f>
        <v>875</v>
      </c>
      <c r="Y4322">
        <f>SUM(Table1[[#This Row],[profit/loss]])/SUM(Table1[profit/loss])</f>
        <v>2.6344699552732036E-6</v>
      </c>
    </row>
    <row r="4323" spans="1:25" x14ac:dyDescent="0.3">
      <c r="A4323" t="s">
        <v>13</v>
      </c>
      <c r="B4323" t="s">
        <v>82</v>
      </c>
      <c r="C4323">
        <v>1185732</v>
      </c>
      <c r="D4323" s="9">
        <v>44496</v>
      </c>
      <c r="E4323" s="8" t="str">
        <f>TEXT(Table1[[#This Row],[Invoice Date]],"dd-mm-yyyy")</f>
        <v>27-10-2021</v>
      </c>
      <c r="F4323" s="1" t="str">
        <f t="shared" si="268"/>
        <v>October</v>
      </c>
      <c r="G4323" s="1" t="str">
        <f t="shared" si="269"/>
        <v>2021</v>
      </c>
      <c r="H4323" s="1" t="str">
        <f t="shared" si="270"/>
        <v>Wednesday</v>
      </c>
      <c r="I4323" s="1" t="str">
        <f t="shared" si="271"/>
        <v>27</v>
      </c>
      <c r="J4323" t="s">
        <v>14</v>
      </c>
      <c r="K4323" t="s">
        <v>39</v>
      </c>
      <c r="L4323" t="s">
        <v>40</v>
      </c>
      <c r="M4323" t="s">
        <v>22</v>
      </c>
      <c r="N4323">
        <v>43</v>
      </c>
      <c r="O4323">
        <v>61</v>
      </c>
      <c r="P4323">
        <v>2623</v>
      </c>
      <c r="Q4323">
        <v>1154</v>
      </c>
      <c r="R4323">
        <v>0.44</v>
      </c>
      <c r="S4323" t="s">
        <v>82</v>
      </c>
      <c r="T4323" t="str">
        <f>IF(Table1[[#This Row],[Units Sold]]&gt; 700,"High Units","low Units")</f>
        <v>low Units</v>
      </c>
      <c r="U4323">
        <f>SUM(Table1[[#This Row],[Operating Profit]])/SUM(Table1[Operating Profit])*100</f>
        <v>3.474489518154602E-4</v>
      </c>
      <c r="V4323">
        <f>SUM(Table1[[#This Row],[Price per Unit]]*Table1[[#This Row],[Units Sold]])</f>
        <v>2623</v>
      </c>
      <c r="W4323">
        <f>SUM(Table1[[#This Row],[Total Sales]]-Table1[[#This Row],[Operating Profit]])</f>
        <v>1469</v>
      </c>
      <c r="X4323">
        <f>SUM(Table1[[#This Row],[Total Sales]]-Table1[[#This Row],[Cost]])</f>
        <v>1154</v>
      </c>
      <c r="Y4323">
        <f>SUM(Table1[[#This Row],[profit/loss]])/SUM(Table1[profit/loss])</f>
        <v>3.474489518154602E-6</v>
      </c>
    </row>
    <row r="4324" spans="1:25" x14ac:dyDescent="0.3">
      <c r="A4324" t="s">
        <v>13</v>
      </c>
      <c r="B4324" t="s">
        <v>82</v>
      </c>
      <c r="C4324">
        <v>1185732</v>
      </c>
      <c r="D4324" s="9">
        <v>44497</v>
      </c>
      <c r="E4324" s="8" t="str">
        <f>TEXT(Table1[[#This Row],[Invoice Date]],"dd-mm-yyyy")</f>
        <v>28-10-2021</v>
      </c>
      <c r="F4324" s="1" t="str">
        <f t="shared" si="268"/>
        <v>October</v>
      </c>
      <c r="G4324" s="1" t="str">
        <f t="shared" si="269"/>
        <v>2021</v>
      </c>
      <c r="H4324" s="1" t="str">
        <f t="shared" si="270"/>
        <v>Thursday</v>
      </c>
      <c r="I4324" s="1" t="str">
        <f t="shared" si="271"/>
        <v>28</v>
      </c>
      <c r="J4324" t="s">
        <v>14</v>
      </c>
      <c r="K4324" t="s">
        <v>39</v>
      </c>
      <c r="L4324" t="s">
        <v>40</v>
      </c>
      <c r="M4324" t="s">
        <v>16</v>
      </c>
      <c r="N4324">
        <v>42</v>
      </c>
      <c r="O4324">
        <v>119</v>
      </c>
      <c r="P4324">
        <v>4998</v>
      </c>
      <c r="Q4324">
        <v>3349</v>
      </c>
      <c r="R4324">
        <v>0.67</v>
      </c>
      <c r="S4324" t="s">
        <v>82</v>
      </c>
      <c r="T4324" t="str">
        <f>IF(Table1[[#This Row],[Units Sold]]&gt; 700,"High Units","low Units")</f>
        <v>low Units</v>
      </c>
      <c r="U4324">
        <f>SUM(Table1[[#This Row],[Operating Profit]])/SUM(Table1[Operating Profit])*100</f>
        <v>1.008324557738281E-3</v>
      </c>
      <c r="V4324">
        <f>SUM(Table1[[#This Row],[Price per Unit]]*Table1[[#This Row],[Units Sold]])</f>
        <v>4998</v>
      </c>
      <c r="W4324">
        <f>SUM(Table1[[#This Row],[Total Sales]]-Table1[[#This Row],[Operating Profit]])</f>
        <v>1649</v>
      </c>
      <c r="X4324">
        <f>SUM(Table1[[#This Row],[Total Sales]]-Table1[[#This Row],[Cost]])</f>
        <v>3349</v>
      </c>
      <c r="Y4324">
        <f>SUM(Table1[[#This Row],[profit/loss]])/SUM(Table1[profit/loss])</f>
        <v>1.0083245577382811E-5</v>
      </c>
    </row>
    <row r="4325" spans="1:25" x14ac:dyDescent="0.3">
      <c r="A4325" t="s">
        <v>13</v>
      </c>
      <c r="B4325" t="s">
        <v>82</v>
      </c>
      <c r="C4325">
        <v>1185732</v>
      </c>
      <c r="D4325" s="9">
        <v>44498</v>
      </c>
      <c r="E4325" s="8" t="str">
        <f>TEXT(Table1[[#This Row],[Invoice Date]],"dd-mm-yyyy")</f>
        <v>29-10-2021</v>
      </c>
      <c r="F4325" s="1" t="str">
        <f t="shared" si="268"/>
        <v>October</v>
      </c>
      <c r="G4325" s="1" t="str">
        <f t="shared" si="269"/>
        <v>2021</v>
      </c>
      <c r="H4325" s="1" t="str">
        <f t="shared" si="270"/>
        <v>Friday</v>
      </c>
      <c r="I4325" s="1" t="str">
        <f t="shared" si="271"/>
        <v>29</v>
      </c>
      <c r="J4325" t="s">
        <v>14</v>
      </c>
      <c r="K4325" t="s">
        <v>39</v>
      </c>
      <c r="L4325" t="s">
        <v>40</v>
      </c>
      <c r="M4325" t="s">
        <v>18</v>
      </c>
      <c r="N4325">
        <v>44</v>
      </c>
      <c r="O4325">
        <v>35</v>
      </c>
      <c r="P4325">
        <v>1540</v>
      </c>
      <c r="Q4325">
        <v>739</v>
      </c>
      <c r="R4325">
        <v>0.48</v>
      </c>
      <c r="S4325" t="s">
        <v>82</v>
      </c>
      <c r="T4325" t="str">
        <f>IF(Table1[[#This Row],[Units Sold]]&gt; 700,"High Units","low Units")</f>
        <v>low Units</v>
      </c>
      <c r="U4325">
        <f>SUM(Table1[[#This Row],[Operating Profit]])/SUM(Table1[Operating Profit])*100</f>
        <v>2.2249980536535971E-4</v>
      </c>
      <c r="V4325">
        <f>SUM(Table1[[#This Row],[Price per Unit]]*Table1[[#This Row],[Units Sold]])</f>
        <v>1540</v>
      </c>
      <c r="W4325">
        <f>SUM(Table1[[#This Row],[Total Sales]]-Table1[[#This Row],[Operating Profit]])</f>
        <v>801</v>
      </c>
      <c r="X4325">
        <f>SUM(Table1[[#This Row],[Total Sales]]-Table1[[#This Row],[Cost]])</f>
        <v>739</v>
      </c>
      <c r="Y4325">
        <f>SUM(Table1[[#This Row],[profit/loss]])/SUM(Table1[profit/loss])</f>
        <v>2.2249980536535972E-6</v>
      </c>
    </row>
    <row r="4326" spans="1:25" x14ac:dyDescent="0.3">
      <c r="A4326" t="s">
        <v>13</v>
      </c>
      <c r="B4326" t="s">
        <v>82</v>
      </c>
      <c r="C4326">
        <v>1185732</v>
      </c>
      <c r="D4326" s="9">
        <v>44499</v>
      </c>
      <c r="E4326" s="8" t="str">
        <f>TEXT(Table1[[#This Row],[Invoice Date]],"dd-mm-yyyy")</f>
        <v>30-10-2021</v>
      </c>
      <c r="F4326" s="1" t="str">
        <f t="shared" si="268"/>
        <v>October</v>
      </c>
      <c r="G4326" s="1" t="str">
        <f t="shared" si="269"/>
        <v>2021</v>
      </c>
      <c r="H4326" s="1" t="str">
        <f t="shared" si="270"/>
        <v>Saturday</v>
      </c>
      <c r="I4326" s="1" t="str">
        <f t="shared" si="271"/>
        <v>30</v>
      </c>
      <c r="J4326" t="s">
        <v>14</v>
      </c>
      <c r="K4326" t="s">
        <v>39</v>
      </c>
      <c r="L4326" t="s">
        <v>40</v>
      </c>
      <c r="M4326" t="s">
        <v>19</v>
      </c>
      <c r="N4326">
        <v>34</v>
      </c>
      <c r="O4326">
        <v>46</v>
      </c>
      <c r="P4326">
        <v>1564</v>
      </c>
      <c r="Q4326">
        <v>813</v>
      </c>
      <c r="R4326">
        <v>0.52</v>
      </c>
      <c r="S4326" t="s">
        <v>82</v>
      </c>
      <c r="T4326" t="str">
        <f>IF(Table1[[#This Row],[Units Sold]]&gt; 700,"High Units","low Units")</f>
        <v>low Units</v>
      </c>
      <c r="U4326">
        <f>SUM(Table1[[#This Row],[Operating Profit]])/SUM(Table1[Operating Profit])*100</f>
        <v>2.4477989412995593E-4</v>
      </c>
      <c r="V4326">
        <f>SUM(Table1[[#This Row],[Price per Unit]]*Table1[[#This Row],[Units Sold]])</f>
        <v>1564</v>
      </c>
      <c r="W4326">
        <f>SUM(Table1[[#This Row],[Total Sales]]-Table1[[#This Row],[Operating Profit]])</f>
        <v>751</v>
      </c>
      <c r="X4326">
        <f>SUM(Table1[[#This Row],[Total Sales]]-Table1[[#This Row],[Cost]])</f>
        <v>813</v>
      </c>
      <c r="Y4326">
        <f>SUM(Table1[[#This Row],[profit/loss]])/SUM(Table1[profit/loss])</f>
        <v>2.4477989412995595E-6</v>
      </c>
    </row>
    <row r="4327" spans="1:25" x14ac:dyDescent="0.3">
      <c r="A4327" t="s">
        <v>13</v>
      </c>
      <c r="B4327" t="s">
        <v>82</v>
      </c>
      <c r="C4327">
        <v>1185732</v>
      </c>
      <c r="D4327" s="9">
        <v>44500</v>
      </c>
      <c r="E4327" s="8" t="str">
        <f>TEXT(Table1[[#This Row],[Invoice Date]],"dd-mm-yyyy")</f>
        <v>31-10-2021</v>
      </c>
      <c r="F4327" s="1" t="str">
        <f t="shared" si="268"/>
        <v>October</v>
      </c>
      <c r="G4327" s="1" t="str">
        <f t="shared" si="269"/>
        <v>2021</v>
      </c>
      <c r="H4327" s="1" t="str">
        <f t="shared" si="270"/>
        <v>Sunday</v>
      </c>
      <c r="I4327" s="1" t="str">
        <f t="shared" si="271"/>
        <v>31</v>
      </c>
      <c r="J4327" t="s">
        <v>14</v>
      </c>
      <c r="K4327" t="s">
        <v>39</v>
      </c>
      <c r="L4327" t="s">
        <v>40</v>
      </c>
      <c r="M4327" t="s">
        <v>20</v>
      </c>
      <c r="N4327">
        <v>39</v>
      </c>
      <c r="O4327">
        <v>13</v>
      </c>
      <c r="P4327">
        <v>507</v>
      </c>
      <c r="Q4327">
        <v>264</v>
      </c>
      <c r="R4327">
        <v>0.52</v>
      </c>
      <c r="S4327" t="s">
        <v>82</v>
      </c>
      <c r="T4327" t="str">
        <f>IF(Table1[[#This Row],[Units Sold]]&gt; 700,"High Units","low Units")</f>
        <v>low Units</v>
      </c>
      <c r="U4327">
        <f>SUM(Table1[[#This Row],[Operating Profit]])/SUM(Table1[Operating Profit])*100</f>
        <v>7.9485722079100074E-5</v>
      </c>
      <c r="V4327">
        <f>SUM(Table1[[#This Row],[Price per Unit]]*Table1[[#This Row],[Units Sold]])</f>
        <v>507</v>
      </c>
      <c r="W4327">
        <f>SUM(Table1[[#This Row],[Total Sales]]-Table1[[#This Row],[Operating Profit]])</f>
        <v>243</v>
      </c>
      <c r="X4327">
        <f>SUM(Table1[[#This Row],[Total Sales]]-Table1[[#This Row],[Cost]])</f>
        <v>264</v>
      </c>
      <c r="Y4327">
        <f>SUM(Table1[[#This Row],[profit/loss]])/SUM(Table1[profit/loss])</f>
        <v>7.948572207910008E-7</v>
      </c>
    </row>
    <row r="4328" spans="1:25" x14ac:dyDescent="0.3">
      <c r="A4328" t="s">
        <v>13</v>
      </c>
      <c r="B4328" t="s">
        <v>82</v>
      </c>
      <c r="C4328">
        <v>1185732</v>
      </c>
      <c r="D4328" s="9">
        <v>44501</v>
      </c>
      <c r="E4328" s="8" t="str">
        <f>TEXT(Table1[[#This Row],[Invoice Date]],"dd-mm-yyyy")</f>
        <v>01-11-2021</v>
      </c>
      <c r="F4328" s="1" t="str">
        <f t="shared" si="268"/>
        <v>November</v>
      </c>
      <c r="G4328" s="1" t="str">
        <f t="shared" si="269"/>
        <v>2021</v>
      </c>
      <c r="H4328" s="1" t="str">
        <f t="shared" si="270"/>
        <v>Monday</v>
      </c>
      <c r="I4328" s="1" t="str">
        <f t="shared" si="271"/>
        <v>01</v>
      </c>
      <c r="J4328" t="s">
        <v>14</v>
      </c>
      <c r="K4328" t="s">
        <v>39</v>
      </c>
      <c r="L4328" t="s">
        <v>40</v>
      </c>
      <c r="M4328" t="s">
        <v>21</v>
      </c>
      <c r="N4328">
        <v>51</v>
      </c>
      <c r="O4328">
        <v>36</v>
      </c>
      <c r="P4328">
        <v>1836</v>
      </c>
      <c r="Q4328">
        <v>845</v>
      </c>
      <c r="R4328">
        <v>0.46</v>
      </c>
      <c r="S4328" t="s">
        <v>82</v>
      </c>
      <c r="T4328" t="str">
        <f>IF(Table1[[#This Row],[Units Sold]]&gt; 700,"High Units","low Units")</f>
        <v>low Units</v>
      </c>
      <c r="U4328">
        <f>SUM(Table1[[#This Row],[Operating Profit]])/SUM(Table1[Operating Profit])*100</f>
        <v>2.5441452710924076E-4</v>
      </c>
      <c r="V4328">
        <f>SUM(Table1[[#This Row],[Price per Unit]]*Table1[[#This Row],[Units Sold]])</f>
        <v>1836</v>
      </c>
      <c r="W4328">
        <f>SUM(Table1[[#This Row],[Total Sales]]-Table1[[#This Row],[Operating Profit]])</f>
        <v>991</v>
      </c>
      <c r="X4328">
        <f>SUM(Table1[[#This Row],[Total Sales]]-Table1[[#This Row],[Cost]])</f>
        <v>845</v>
      </c>
      <c r="Y4328">
        <f>SUM(Table1[[#This Row],[profit/loss]])/SUM(Table1[profit/loss])</f>
        <v>2.5441452710924078E-6</v>
      </c>
    </row>
    <row r="4329" spans="1:25" x14ac:dyDescent="0.3">
      <c r="A4329" t="s">
        <v>13</v>
      </c>
      <c r="B4329" t="s">
        <v>82</v>
      </c>
      <c r="C4329">
        <v>1185732</v>
      </c>
      <c r="D4329" s="9">
        <v>44502</v>
      </c>
      <c r="E4329" s="8" t="str">
        <f>TEXT(Table1[[#This Row],[Invoice Date]],"dd-mm-yyyy")</f>
        <v>02-11-2021</v>
      </c>
      <c r="F4329" s="1" t="str">
        <f t="shared" si="268"/>
        <v>November</v>
      </c>
      <c r="G4329" s="1" t="str">
        <f t="shared" si="269"/>
        <v>2021</v>
      </c>
      <c r="H4329" s="1" t="str">
        <f t="shared" si="270"/>
        <v>Tuesday</v>
      </c>
      <c r="I4329" s="1" t="str">
        <f t="shared" si="271"/>
        <v>02</v>
      </c>
      <c r="J4329" t="s">
        <v>14</v>
      </c>
      <c r="K4329" t="s">
        <v>39</v>
      </c>
      <c r="L4329" t="s">
        <v>40</v>
      </c>
      <c r="M4329" t="s">
        <v>22</v>
      </c>
      <c r="N4329">
        <v>44</v>
      </c>
      <c r="O4329">
        <v>68</v>
      </c>
      <c r="P4329">
        <v>2992</v>
      </c>
      <c r="Q4329">
        <v>1346</v>
      </c>
      <c r="R4329">
        <v>0.45</v>
      </c>
      <c r="S4329" t="s">
        <v>82</v>
      </c>
      <c r="T4329" t="str">
        <f>IF(Table1[[#This Row],[Units Sold]]&gt; 700,"High Units","low Units")</f>
        <v>low Units</v>
      </c>
      <c r="U4329">
        <f>SUM(Table1[[#This Row],[Operating Profit]])/SUM(Table1[Operating Profit])*100</f>
        <v>4.0525674969116933E-4</v>
      </c>
      <c r="V4329">
        <f>SUM(Table1[[#This Row],[Price per Unit]]*Table1[[#This Row],[Units Sold]])</f>
        <v>2992</v>
      </c>
      <c r="W4329">
        <f>SUM(Table1[[#This Row],[Total Sales]]-Table1[[#This Row],[Operating Profit]])</f>
        <v>1646</v>
      </c>
      <c r="X4329">
        <f>SUM(Table1[[#This Row],[Total Sales]]-Table1[[#This Row],[Cost]])</f>
        <v>1346</v>
      </c>
      <c r="Y4329">
        <f>SUM(Table1[[#This Row],[profit/loss]])/SUM(Table1[profit/loss])</f>
        <v>4.0525674969116935E-6</v>
      </c>
    </row>
    <row r="4330" spans="1:25" x14ac:dyDescent="0.3">
      <c r="A4330" t="s">
        <v>13</v>
      </c>
      <c r="B4330" t="s">
        <v>82</v>
      </c>
      <c r="C4330">
        <v>1185732</v>
      </c>
      <c r="D4330" s="9">
        <v>44503</v>
      </c>
      <c r="E4330" s="8" t="str">
        <f>TEXT(Table1[[#This Row],[Invoice Date]],"dd-mm-yyyy")</f>
        <v>03-11-2021</v>
      </c>
      <c r="F4330" s="1" t="str">
        <f t="shared" si="268"/>
        <v>November</v>
      </c>
      <c r="G4330" s="1" t="str">
        <f t="shared" si="269"/>
        <v>2021</v>
      </c>
      <c r="H4330" s="1" t="str">
        <f t="shared" si="270"/>
        <v>Wednesday</v>
      </c>
      <c r="I4330" s="1" t="str">
        <f t="shared" si="271"/>
        <v>03</v>
      </c>
      <c r="J4330" t="s">
        <v>14</v>
      </c>
      <c r="K4330" t="s">
        <v>39</v>
      </c>
      <c r="L4330" t="s">
        <v>40</v>
      </c>
      <c r="M4330" t="s">
        <v>16</v>
      </c>
      <c r="N4330">
        <v>49</v>
      </c>
      <c r="O4330">
        <v>120</v>
      </c>
      <c r="P4330">
        <v>5880</v>
      </c>
      <c r="Q4330">
        <v>4116</v>
      </c>
      <c r="R4330">
        <v>0.7</v>
      </c>
      <c r="S4330" t="s">
        <v>82</v>
      </c>
      <c r="T4330" t="str">
        <f>IF(Table1[[#This Row],[Units Sold]]&gt; 700,"High Units","low Units")</f>
        <v>low Units</v>
      </c>
      <c r="U4330">
        <f>SUM(Table1[[#This Row],[Operating Profit]])/SUM(Table1[Operating Profit])*100</f>
        <v>1.239254666960515E-3</v>
      </c>
      <c r="V4330">
        <f>SUM(Table1[[#This Row],[Price per Unit]]*Table1[[#This Row],[Units Sold]])</f>
        <v>5880</v>
      </c>
      <c r="W4330">
        <f>SUM(Table1[[#This Row],[Total Sales]]-Table1[[#This Row],[Operating Profit]])</f>
        <v>1764</v>
      </c>
      <c r="X4330">
        <f>SUM(Table1[[#This Row],[Total Sales]]-Table1[[#This Row],[Cost]])</f>
        <v>4116</v>
      </c>
      <c r="Y4330">
        <f>SUM(Table1[[#This Row],[profit/loss]])/SUM(Table1[profit/loss])</f>
        <v>1.239254666960515E-5</v>
      </c>
    </row>
    <row r="4331" spans="1:25" x14ac:dyDescent="0.3">
      <c r="A4331" t="s">
        <v>13</v>
      </c>
      <c r="B4331" t="s">
        <v>82</v>
      </c>
      <c r="C4331">
        <v>1185732</v>
      </c>
      <c r="D4331" s="9">
        <v>44504</v>
      </c>
      <c r="E4331" s="8" t="str">
        <f>TEXT(Table1[[#This Row],[Invoice Date]],"dd-mm-yyyy")</f>
        <v>04-11-2021</v>
      </c>
      <c r="F4331" s="1" t="str">
        <f t="shared" si="268"/>
        <v>November</v>
      </c>
      <c r="G4331" s="1" t="str">
        <f t="shared" si="269"/>
        <v>2021</v>
      </c>
      <c r="H4331" s="1" t="str">
        <f t="shared" si="270"/>
        <v>Thursday</v>
      </c>
      <c r="I4331" s="1" t="str">
        <f t="shared" si="271"/>
        <v>04</v>
      </c>
      <c r="J4331" t="s">
        <v>14</v>
      </c>
      <c r="K4331" t="s">
        <v>39</v>
      </c>
      <c r="L4331" t="s">
        <v>40</v>
      </c>
      <c r="M4331" t="s">
        <v>18</v>
      </c>
      <c r="N4331">
        <v>47</v>
      </c>
      <c r="O4331">
        <v>38</v>
      </c>
      <c r="P4331">
        <v>1786</v>
      </c>
      <c r="Q4331">
        <v>875</v>
      </c>
      <c r="R4331">
        <v>0.49</v>
      </c>
      <c r="S4331" t="s">
        <v>82</v>
      </c>
      <c r="T4331" t="str">
        <f>IF(Table1[[#This Row],[Units Sold]]&gt; 700,"High Units","low Units")</f>
        <v>low Units</v>
      </c>
      <c r="U4331">
        <f>SUM(Table1[[#This Row],[Operating Profit]])/SUM(Table1[Operating Profit])*100</f>
        <v>2.6344699552732038E-4</v>
      </c>
      <c r="V4331">
        <f>SUM(Table1[[#This Row],[Price per Unit]]*Table1[[#This Row],[Units Sold]])</f>
        <v>1786</v>
      </c>
      <c r="W4331">
        <f>SUM(Table1[[#This Row],[Total Sales]]-Table1[[#This Row],[Operating Profit]])</f>
        <v>911</v>
      </c>
      <c r="X4331">
        <f>SUM(Table1[[#This Row],[Total Sales]]-Table1[[#This Row],[Cost]])</f>
        <v>875</v>
      </c>
      <c r="Y4331">
        <f>SUM(Table1[[#This Row],[profit/loss]])/SUM(Table1[profit/loss])</f>
        <v>2.6344699552732036E-6</v>
      </c>
    </row>
    <row r="4332" spans="1:25" x14ac:dyDescent="0.3">
      <c r="A4332" t="s">
        <v>13</v>
      </c>
      <c r="B4332" t="s">
        <v>82</v>
      </c>
      <c r="C4332">
        <v>1185732</v>
      </c>
      <c r="D4332" s="9">
        <v>44505</v>
      </c>
      <c r="E4332" s="8" t="str">
        <f>TEXT(Table1[[#This Row],[Invoice Date]],"dd-mm-yyyy")</f>
        <v>05-11-2021</v>
      </c>
      <c r="F4332" s="1" t="str">
        <f t="shared" si="268"/>
        <v>November</v>
      </c>
      <c r="G4332" s="1" t="str">
        <f t="shared" si="269"/>
        <v>2021</v>
      </c>
      <c r="H4332" s="1" t="str">
        <f t="shared" si="270"/>
        <v>Friday</v>
      </c>
      <c r="I4332" s="1" t="str">
        <f t="shared" si="271"/>
        <v>05</v>
      </c>
      <c r="J4332" t="s">
        <v>14</v>
      </c>
      <c r="K4332" t="s">
        <v>39</v>
      </c>
      <c r="L4332" t="s">
        <v>40</v>
      </c>
      <c r="M4332" t="s">
        <v>19</v>
      </c>
      <c r="N4332">
        <v>36</v>
      </c>
      <c r="O4332">
        <v>51</v>
      </c>
      <c r="P4332">
        <v>1836</v>
      </c>
      <c r="Q4332">
        <v>991</v>
      </c>
      <c r="R4332">
        <v>0.54</v>
      </c>
      <c r="S4332" t="s">
        <v>82</v>
      </c>
      <c r="T4332" t="str">
        <f>IF(Table1[[#This Row],[Units Sold]]&gt; 700,"High Units","low Units")</f>
        <v>low Units</v>
      </c>
      <c r="U4332">
        <f>SUM(Table1[[#This Row],[Operating Profit]])/SUM(Table1[Operating Profit])*100</f>
        <v>2.9837254007722793E-4</v>
      </c>
      <c r="V4332">
        <f>SUM(Table1[[#This Row],[Price per Unit]]*Table1[[#This Row],[Units Sold]])</f>
        <v>1836</v>
      </c>
      <c r="W4332">
        <f>SUM(Table1[[#This Row],[Total Sales]]-Table1[[#This Row],[Operating Profit]])</f>
        <v>845</v>
      </c>
      <c r="X4332">
        <f>SUM(Table1[[#This Row],[Total Sales]]-Table1[[#This Row],[Cost]])</f>
        <v>991</v>
      </c>
      <c r="Y4332">
        <f>SUM(Table1[[#This Row],[profit/loss]])/SUM(Table1[profit/loss])</f>
        <v>2.9837254007722795E-6</v>
      </c>
    </row>
    <row r="4333" spans="1:25" x14ac:dyDescent="0.3">
      <c r="A4333" t="s">
        <v>13</v>
      </c>
      <c r="B4333" t="s">
        <v>82</v>
      </c>
      <c r="C4333">
        <v>1185732</v>
      </c>
      <c r="D4333" s="9">
        <v>44506</v>
      </c>
      <c r="E4333" s="8" t="str">
        <f>TEXT(Table1[[#This Row],[Invoice Date]],"dd-mm-yyyy")</f>
        <v>06-11-2021</v>
      </c>
      <c r="F4333" s="1" t="str">
        <f t="shared" si="268"/>
        <v>November</v>
      </c>
      <c r="G4333" s="1" t="str">
        <f t="shared" si="269"/>
        <v>2021</v>
      </c>
      <c r="H4333" s="1" t="str">
        <f t="shared" si="270"/>
        <v>Saturday</v>
      </c>
      <c r="I4333" s="1" t="str">
        <f t="shared" si="271"/>
        <v>06</v>
      </c>
      <c r="J4333" t="s">
        <v>14</v>
      </c>
      <c r="K4333" t="s">
        <v>39</v>
      </c>
      <c r="L4333" t="s">
        <v>40</v>
      </c>
      <c r="M4333" t="s">
        <v>20</v>
      </c>
      <c r="N4333">
        <v>43</v>
      </c>
      <c r="O4333">
        <v>8</v>
      </c>
      <c r="P4333">
        <v>344</v>
      </c>
      <c r="Q4333">
        <v>175</v>
      </c>
      <c r="R4333">
        <v>0.51</v>
      </c>
      <c r="S4333" t="s">
        <v>82</v>
      </c>
      <c r="T4333" t="str">
        <f>IF(Table1[[#This Row],[Units Sold]]&gt; 700,"High Units","low Units")</f>
        <v>low Units</v>
      </c>
      <c r="U4333">
        <f>SUM(Table1[[#This Row],[Operating Profit]])/SUM(Table1[Operating Profit])*100</f>
        <v>5.2689399105464074E-5</v>
      </c>
      <c r="V4333">
        <f>SUM(Table1[[#This Row],[Price per Unit]]*Table1[[#This Row],[Units Sold]])</f>
        <v>344</v>
      </c>
      <c r="W4333">
        <f>SUM(Table1[[#This Row],[Total Sales]]-Table1[[#This Row],[Operating Profit]])</f>
        <v>169</v>
      </c>
      <c r="X4333">
        <f>SUM(Table1[[#This Row],[Total Sales]]-Table1[[#This Row],[Cost]])</f>
        <v>175</v>
      </c>
      <c r="Y4333">
        <f>SUM(Table1[[#This Row],[profit/loss]])/SUM(Table1[profit/loss])</f>
        <v>5.2689399105464072E-7</v>
      </c>
    </row>
    <row r="4334" spans="1:25" x14ac:dyDescent="0.3">
      <c r="A4334" t="s">
        <v>13</v>
      </c>
      <c r="B4334" t="s">
        <v>82</v>
      </c>
      <c r="C4334">
        <v>1185732</v>
      </c>
      <c r="D4334" s="9">
        <v>44507</v>
      </c>
      <c r="E4334" s="8" t="str">
        <f>TEXT(Table1[[#This Row],[Invoice Date]],"dd-mm-yyyy")</f>
        <v>07-11-2021</v>
      </c>
      <c r="F4334" s="1" t="str">
        <f t="shared" si="268"/>
        <v>November</v>
      </c>
      <c r="G4334" s="1" t="str">
        <f t="shared" si="269"/>
        <v>2021</v>
      </c>
      <c r="H4334" s="1" t="str">
        <f t="shared" si="270"/>
        <v>Sunday</v>
      </c>
      <c r="I4334" s="1" t="str">
        <f t="shared" si="271"/>
        <v>07</v>
      </c>
      <c r="J4334" t="s">
        <v>14</v>
      </c>
      <c r="K4334" t="s">
        <v>39</v>
      </c>
      <c r="L4334" t="s">
        <v>40</v>
      </c>
      <c r="M4334" t="s">
        <v>21</v>
      </c>
      <c r="N4334">
        <v>58</v>
      </c>
      <c r="O4334">
        <v>20</v>
      </c>
      <c r="P4334">
        <v>1160</v>
      </c>
      <c r="Q4334">
        <v>464</v>
      </c>
      <c r="R4334">
        <v>0.4</v>
      </c>
      <c r="S4334" t="s">
        <v>82</v>
      </c>
      <c r="T4334" t="str">
        <f>IF(Table1[[#This Row],[Units Sold]]&gt; 700,"High Units","low Units")</f>
        <v>low Units</v>
      </c>
      <c r="U4334">
        <f>SUM(Table1[[#This Row],[Operating Profit]])/SUM(Table1[Operating Profit])*100</f>
        <v>1.3970217819963047E-4</v>
      </c>
      <c r="V4334">
        <f>SUM(Table1[[#This Row],[Price per Unit]]*Table1[[#This Row],[Units Sold]])</f>
        <v>1160</v>
      </c>
      <c r="W4334">
        <f>SUM(Table1[[#This Row],[Total Sales]]-Table1[[#This Row],[Operating Profit]])</f>
        <v>696</v>
      </c>
      <c r="X4334">
        <f>SUM(Table1[[#This Row],[Total Sales]]-Table1[[#This Row],[Cost]])</f>
        <v>464</v>
      </c>
      <c r="Y4334">
        <f>SUM(Table1[[#This Row],[profit/loss]])/SUM(Table1[profit/loss])</f>
        <v>1.3970217819963046E-6</v>
      </c>
    </row>
    <row r="4335" spans="1:25" x14ac:dyDescent="0.3">
      <c r="A4335" t="s">
        <v>13</v>
      </c>
      <c r="B4335" t="s">
        <v>82</v>
      </c>
      <c r="C4335">
        <v>1185732</v>
      </c>
      <c r="D4335" s="9">
        <v>44508</v>
      </c>
      <c r="E4335" s="8" t="str">
        <f>TEXT(Table1[[#This Row],[Invoice Date]],"dd-mm-yyyy")</f>
        <v>08-11-2021</v>
      </c>
      <c r="F4335" s="1" t="str">
        <f t="shared" si="268"/>
        <v>November</v>
      </c>
      <c r="G4335" s="1" t="str">
        <f t="shared" si="269"/>
        <v>2021</v>
      </c>
      <c r="H4335" s="1" t="str">
        <f t="shared" si="270"/>
        <v>Monday</v>
      </c>
      <c r="I4335" s="1" t="str">
        <f t="shared" si="271"/>
        <v>08</v>
      </c>
      <c r="J4335" t="s">
        <v>14</v>
      </c>
      <c r="K4335" t="s">
        <v>39</v>
      </c>
      <c r="L4335" t="s">
        <v>40</v>
      </c>
      <c r="M4335" t="s">
        <v>22</v>
      </c>
      <c r="N4335">
        <v>47</v>
      </c>
      <c r="O4335">
        <v>44</v>
      </c>
      <c r="P4335">
        <v>2068</v>
      </c>
      <c r="Q4335">
        <v>724</v>
      </c>
      <c r="R4335">
        <v>0.35</v>
      </c>
      <c r="S4335" t="s">
        <v>82</v>
      </c>
      <c r="T4335" t="str">
        <f>IF(Table1[[#This Row],[Units Sold]]&gt; 700,"High Units","low Units")</f>
        <v>low Units</v>
      </c>
      <c r="U4335">
        <f>SUM(Table1[[#This Row],[Operating Profit]])/SUM(Table1[Operating Profit])*100</f>
        <v>2.1798357115631993E-4</v>
      </c>
      <c r="V4335">
        <f>SUM(Table1[[#This Row],[Price per Unit]]*Table1[[#This Row],[Units Sold]])</f>
        <v>2068</v>
      </c>
      <c r="W4335">
        <f>SUM(Table1[[#This Row],[Total Sales]]-Table1[[#This Row],[Operating Profit]])</f>
        <v>1344</v>
      </c>
      <c r="X4335">
        <f>SUM(Table1[[#This Row],[Total Sales]]-Table1[[#This Row],[Cost]])</f>
        <v>724</v>
      </c>
      <c r="Y4335">
        <f>SUM(Table1[[#This Row],[profit/loss]])/SUM(Table1[profit/loss])</f>
        <v>2.1798357115631993E-6</v>
      </c>
    </row>
    <row r="4336" spans="1:25" x14ac:dyDescent="0.3">
      <c r="A4336" t="s">
        <v>13</v>
      </c>
      <c r="B4336" t="s">
        <v>82</v>
      </c>
      <c r="C4336">
        <v>1185732</v>
      </c>
      <c r="D4336" s="9">
        <v>44509</v>
      </c>
      <c r="E4336" s="8" t="str">
        <f>TEXT(Table1[[#This Row],[Invoice Date]],"dd-mm-yyyy")</f>
        <v>09-11-2021</v>
      </c>
      <c r="F4336" s="1" t="str">
        <f t="shared" si="268"/>
        <v>November</v>
      </c>
      <c r="G4336" s="1" t="str">
        <f t="shared" si="269"/>
        <v>2021</v>
      </c>
      <c r="H4336" s="1" t="str">
        <f t="shared" si="270"/>
        <v>Tuesday</v>
      </c>
      <c r="I4336" s="1" t="str">
        <f t="shared" si="271"/>
        <v>09</v>
      </c>
      <c r="J4336" t="s">
        <v>14</v>
      </c>
      <c r="K4336" t="s">
        <v>39</v>
      </c>
      <c r="L4336" t="s">
        <v>40</v>
      </c>
      <c r="M4336" t="s">
        <v>16</v>
      </c>
      <c r="N4336">
        <v>46</v>
      </c>
      <c r="O4336">
        <v>122</v>
      </c>
      <c r="P4336">
        <v>5612</v>
      </c>
      <c r="Q4336">
        <v>3536</v>
      </c>
      <c r="R4336">
        <v>0.63</v>
      </c>
      <c r="S4336" t="s">
        <v>82</v>
      </c>
      <c r="T4336" t="str">
        <f>IF(Table1[[#This Row],[Units Sold]]&gt; 700,"High Units","low Units")</f>
        <v>low Units</v>
      </c>
      <c r="U4336">
        <f>SUM(Table1[[#This Row],[Operating Profit]])/SUM(Table1[Operating Profit])*100</f>
        <v>1.0646269442109769E-3</v>
      </c>
      <c r="V4336">
        <f>SUM(Table1[[#This Row],[Price per Unit]]*Table1[[#This Row],[Units Sold]])</f>
        <v>5612</v>
      </c>
      <c r="W4336">
        <f>SUM(Table1[[#This Row],[Total Sales]]-Table1[[#This Row],[Operating Profit]])</f>
        <v>2076</v>
      </c>
      <c r="X4336">
        <f>SUM(Table1[[#This Row],[Total Sales]]-Table1[[#This Row],[Cost]])</f>
        <v>3536</v>
      </c>
      <c r="Y4336">
        <f>SUM(Table1[[#This Row],[profit/loss]])/SUM(Table1[profit/loss])</f>
        <v>1.0646269442109769E-5</v>
      </c>
    </row>
    <row r="4337" spans="1:25" x14ac:dyDescent="0.3">
      <c r="A4337" t="s">
        <v>13</v>
      </c>
      <c r="B4337" t="s">
        <v>82</v>
      </c>
      <c r="C4337">
        <v>1185732</v>
      </c>
      <c r="D4337" s="9">
        <v>44510</v>
      </c>
      <c r="E4337" s="8" t="str">
        <f>TEXT(Table1[[#This Row],[Invoice Date]],"dd-mm-yyyy")</f>
        <v>10-11-2021</v>
      </c>
      <c r="F4337" s="1" t="str">
        <f t="shared" si="268"/>
        <v>November</v>
      </c>
      <c r="G4337" s="1" t="str">
        <f t="shared" si="269"/>
        <v>2021</v>
      </c>
      <c r="H4337" s="1" t="str">
        <f t="shared" si="270"/>
        <v>Wednesday</v>
      </c>
      <c r="I4337" s="1" t="str">
        <f t="shared" si="271"/>
        <v>10</v>
      </c>
      <c r="J4337" t="s">
        <v>14</v>
      </c>
      <c r="K4337" t="s">
        <v>39</v>
      </c>
      <c r="L4337" t="s">
        <v>40</v>
      </c>
      <c r="M4337" t="s">
        <v>18</v>
      </c>
      <c r="N4337">
        <v>45</v>
      </c>
      <c r="O4337">
        <v>45</v>
      </c>
      <c r="P4337">
        <v>2025</v>
      </c>
      <c r="Q4337">
        <v>851</v>
      </c>
      <c r="R4337">
        <v>0.42</v>
      </c>
      <c r="S4337" t="s">
        <v>82</v>
      </c>
      <c r="T4337" t="str">
        <f>IF(Table1[[#This Row],[Units Sold]]&gt; 700,"High Units","low Units")</f>
        <v>low Units</v>
      </c>
      <c r="U4337">
        <f>SUM(Table1[[#This Row],[Operating Profit]])/SUM(Table1[Operating Profit])*100</f>
        <v>2.5622102079285669E-4</v>
      </c>
      <c r="V4337">
        <f>SUM(Table1[[#This Row],[Price per Unit]]*Table1[[#This Row],[Units Sold]])</f>
        <v>2025</v>
      </c>
      <c r="W4337">
        <f>SUM(Table1[[#This Row],[Total Sales]]-Table1[[#This Row],[Operating Profit]])</f>
        <v>1174</v>
      </c>
      <c r="X4337">
        <f>SUM(Table1[[#This Row],[Total Sales]]-Table1[[#This Row],[Cost]])</f>
        <v>851</v>
      </c>
      <c r="Y4337">
        <f>SUM(Table1[[#This Row],[profit/loss]])/SUM(Table1[profit/loss])</f>
        <v>2.5622102079285671E-6</v>
      </c>
    </row>
    <row r="4338" spans="1:25" x14ac:dyDescent="0.3">
      <c r="A4338" t="s">
        <v>13</v>
      </c>
      <c r="B4338" t="s">
        <v>82</v>
      </c>
      <c r="C4338">
        <v>1185732</v>
      </c>
      <c r="D4338" s="9">
        <v>44511</v>
      </c>
      <c r="E4338" s="8" t="str">
        <f>TEXT(Table1[[#This Row],[Invoice Date]],"dd-mm-yyyy")</f>
        <v>11-11-2021</v>
      </c>
      <c r="F4338" s="1" t="str">
        <f t="shared" si="268"/>
        <v>November</v>
      </c>
      <c r="G4338" s="1" t="str">
        <f t="shared" si="269"/>
        <v>2021</v>
      </c>
      <c r="H4338" s="1" t="str">
        <f t="shared" si="270"/>
        <v>Thursday</v>
      </c>
      <c r="I4338" s="1" t="str">
        <f t="shared" si="271"/>
        <v>11</v>
      </c>
      <c r="J4338" t="s">
        <v>14</v>
      </c>
      <c r="K4338" t="s">
        <v>39</v>
      </c>
      <c r="L4338" t="s">
        <v>40</v>
      </c>
      <c r="M4338" t="s">
        <v>19</v>
      </c>
      <c r="N4338">
        <v>38</v>
      </c>
      <c r="O4338">
        <v>38</v>
      </c>
      <c r="P4338">
        <v>1444</v>
      </c>
      <c r="Q4338">
        <v>664</v>
      </c>
      <c r="R4338">
        <v>0.46</v>
      </c>
      <c r="S4338" t="s">
        <v>82</v>
      </c>
      <c r="T4338" t="str">
        <f>IF(Table1[[#This Row],[Units Sold]]&gt; 700,"High Units","low Units")</f>
        <v>low Units</v>
      </c>
      <c r="U4338">
        <f>SUM(Table1[[#This Row],[Operating Profit]])/SUM(Table1[Operating Profit])*100</f>
        <v>1.9991863432016082E-4</v>
      </c>
      <c r="V4338">
        <f>SUM(Table1[[#This Row],[Price per Unit]]*Table1[[#This Row],[Units Sold]])</f>
        <v>1444</v>
      </c>
      <c r="W4338">
        <f>SUM(Table1[[#This Row],[Total Sales]]-Table1[[#This Row],[Operating Profit]])</f>
        <v>780</v>
      </c>
      <c r="X4338">
        <f>SUM(Table1[[#This Row],[Total Sales]]-Table1[[#This Row],[Cost]])</f>
        <v>664</v>
      </c>
      <c r="Y4338">
        <f>SUM(Table1[[#This Row],[profit/loss]])/SUM(Table1[profit/loss])</f>
        <v>1.9991863432016082E-6</v>
      </c>
    </row>
    <row r="4339" spans="1:25" x14ac:dyDescent="0.3">
      <c r="A4339" t="s">
        <v>13</v>
      </c>
      <c r="B4339" t="s">
        <v>82</v>
      </c>
      <c r="C4339">
        <v>1185732</v>
      </c>
      <c r="D4339" s="9">
        <v>44512</v>
      </c>
      <c r="E4339" s="8" t="str">
        <f>TEXT(Table1[[#This Row],[Invoice Date]],"dd-mm-yyyy")</f>
        <v>12-11-2021</v>
      </c>
      <c r="F4339" s="1" t="str">
        <f t="shared" si="268"/>
        <v>November</v>
      </c>
      <c r="G4339" s="1" t="str">
        <f t="shared" si="269"/>
        <v>2021</v>
      </c>
      <c r="H4339" s="1" t="str">
        <f t="shared" si="270"/>
        <v>Friday</v>
      </c>
      <c r="I4339" s="1" t="str">
        <f t="shared" si="271"/>
        <v>12</v>
      </c>
      <c r="J4339" t="s">
        <v>14</v>
      </c>
      <c r="K4339" t="s">
        <v>39</v>
      </c>
      <c r="L4339" t="s">
        <v>40</v>
      </c>
      <c r="M4339" t="s">
        <v>20</v>
      </c>
      <c r="N4339">
        <v>42</v>
      </c>
      <c r="O4339">
        <v>20</v>
      </c>
      <c r="P4339">
        <v>840</v>
      </c>
      <c r="Q4339">
        <v>386</v>
      </c>
      <c r="R4339">
        <v>0.46</v>
      </c>
      <c r="S4339" t="s">
        <v>82</v>
      </c>
      <c r="T4339" t="str">
        <f>IF(Table1[[#This Row],[Units Sold]]&gt; 700,"High Units","low Units")</f>
        <v>low Units</v>
      </c>
      <c r="U4339">
        <f>SUM(Table1[[#This Row],[Operating Profit]])/SUM(Table1[Operating Profit])*100</f>
        <v>1.1621776031262361E-4</v>
      </c>
      <c r="V4339">
        <f>SUM(Table1[[#This Row],[Price per Unit]]*Table1[[#This Row],[Units Sold]])</f>
        <v>840</v>
      </c>
      <c r="W4339">
        <f>SUM(Table1[[#This Row],[Total Sales]]-Table1[[#This Row],[Operating Profit]])</f>
        <v>454</v>
      </c>
      <c r="X4339">
        <f>SUM(Table1[[#This Row],[Total Sales]]-Table1[[#This Row],[Cost]])</f>
        <v>386</v>
      </c>
      <c r="Y4339">
        <f>SUM(Table1[[#This Row],[profit/loss]])/SUM(Table1[profit/loss])</f>
        <v>1.1621776031262361E-6</v>
      </c>
    </row>
    <row r="4340" spans="1:25" x14ac:dyDescent="0.3">
      <c r="A4340" t="s">
        <v>13</v>
      </c>
      <c r="B4340" t="s">
        <v>82</v>
      </c>
      <c r="C4340">
        <v>1185732</v>
      </c>
      <c r="D4340" s="9">
        <v>44513</v>
      </c>
      <c r="E4340" s="8" t="str">
        <f>TEXT(Table1[[#This Row],[Invoice Date]],"dd-mm-yyyy")</f>
        <v>13-11-2021</v>
      </c>
      <c r="F4340" s="1" t="str">
        <f t="shared" si="268"/>
        <v>November</v>
      </c>
      <c r="G4340" s="1" t="str">
        <f t="shared" si="269"/>
        <v>2021</v>
      </c>
      <c r="H4340" s="1" t="str">
        <f t="shared" si="270"/>
        <v>Saturday</v>
      </c>
      <c r="I4340" s="1" t="str">
        <f t="shared" si="271"/>
        <v>13</v>
      </c>
      <c r="J4340" t="s">
        <v>14</v>
      </c>
      <c r="K4340" t="s">
        <v>39</v>
      </c>
      <c r="L4340" t="s">
        <v>40</v>
      </c>
      <c r="M4340" t="s">
        <v>21</v>
      </c>
      <c r="N4340">
        <v>55</v>
      </c>
      <c r="O4340">
        <v>22</v>
      </c>
      <c r="P4340">
        <v>1210</v>
      </c>
      <c r="Q4340">
        <v>508</v>
      </c>
      <c r="R4340">
        <v>0.42</v>
      </c>
      <c r="S4340" t="s">
        <v>82</v>
      </c>
      <c r="T4340" t="str">
        <f>IF(Table1[[#This Row],[Units Sold]]&gt; 700,"High Units","low Units")</f>
        <v>low Units</v>
      </c>
      <c r="U4340">
        <f>SUM(Table1[[#This Row],[Operating Profit]])/SUM(Table1[Operating Profit])*100</f>
        <v>1.5294979854614714E-4</v>
      </c>
      <c r="V4340">
        <f>SUM(Table1[[#This Row],[Price per Unit]]*Table1[[#This Row],[Units Sold]])</f>
        <v>1210</v>
      </c>
      <c r="W4340">
        <f>SUM(Table1[[#This Row],[Total Sales]]-Table1[[#This Row],[Operating Profit]])</f>
        <v>702</v>
      </c>
      <c r="X4340">
        <f>SUM(Table1[[#This Row],[Total Sales]]-Table1[[#This Row],[Cost]])</f>
        <v>508</v>
      </c>
      <c r="Y4340">
        <f>SUM(Table1[[#This Row],[profit/loss]])/SUM(Table1[profit/loss])</f>
        <v>1.5294979854614713E-6</v>
      </c>
    </row>
    <row r="4341" spans="1:25" x14ac:dyDescent="0.3">
      <c r="A4341" t="s">
        <v>13</v>
      </c>
      <c r="B4341" t="s">
        <v>82</v>
      </c>
      <c r="C4341">
        <v>1185732</v>
      </c>
      <c r="D4341" s="9">
        <v>44514</v>
      </c>
      <c r="E4341" s="8" t="str">
        <f>TEXT(Table1[[#This Row],[Invoice Date]],"dd-mm-yyyy")</f>
        <v>14-11-2021</v>
      </c>
      <c r="F4341" s="1" t="str">
        <f t="shared" si="268"/>
        <v>November</v>
      </c>
      <c r="G4341" s="1" t="str">
        <f t="shared" si="269"/>
        <v>2021</v>
      </c>
      <c r="H4341" s="1" t="str">
        <f t="shared" si="270"/>
        <v>Sunday</v>
      </c>
      <c r="I4341" s="1" t="str">
        <f t="shared" si="271"/>
        <v>14</v>
      </c>
      <c r="J4341" t="s">
        <v>14</v>
      </c>
      <c r="K4341" t="s">
        <v>39</v>
      </c>
      <c r="L4341" t="s">
        <v>40</v>
      </c>
      <c r="M4341" t="s">
        <v>22</v>
      </c>
      <c r="N4341">
        <v>48</v>
      </c>
      <c r="O4341">
        <v>54</v>
      </c>
      <c r="P4341">
        <v>2592</v>
      </c>
      <c r="Q4341">
        <v>933</v>
      </c>
      <c r="R4341">
        <v>0.36</v>
      </c>
      <c r="S4341" t="s">
        <v>82</v>
      </c>
      <c r="T4341" t="str">
        <f>IF(Table1[[#This Row],[Units Sold]]&gt; 700,"High Units","low Units")</f>
        <v>low Units</v>
      </c>
      <c r="U4341">
        <f>SUM(Table1[[#This Row],[Operating Profit]])/SUM(Table1[Operating Profit])*100</f>
        <v>2.8090976780227416E-4</v>
      </c>
      <c r="V4341">
        <f>SUM(Table1[[#This Row],[Price per Unit]]*Table1[[#This Row],[Units Sold]])</f>
        <v>2592</v>
      </c>
      <c r="W4341">
        <f>SUM(Table1[[#This Row],[Total Sales]]-Table1[[#This Row],[Operating Profit]])</f>
        <v>1659</v>
      </c>
      <c r="X4341">
        <f>SUM(Table1[[#This Row],[Total Sales]]-Table1[[#This Row],[Cost]])</f>
        <v>933</v>
      </c>
      <c r="Y4341">
        <f>SUM(Table1[[#This Row],[profit/loss]])/SUM(Table1[profit/loss])</f>
        <v>2.8090976780227417E-6</v>
      </c>
    </row>
    <row r="4342" spans="1:25" x14ac:dyDescent="0.3">
      <c r="A4342" t="s">
        <v>13</v>
      </c>
      <c r="B4342" t="s">
        <v>82</v>
      </c>
      <c r="C4342">
        <v>1185732</v>
      </c>
      <c r="D4342" s="9">
        <v>44515</v>
      </c>
      <c r="E4342" s="8" t="str">
        <f>TEXT(Table1[[#This Row],[Invoice Date]],"dd-mm-yyyy")</f>
        <v>15-11-2021</v>
      </c>
      <c r="F4342" s="1" t="str">
        <f t="shared" si="268"/>
        <v>November</v>
      </c>
      <c r="G4342" s="1" t="str">
        <f t="shared" si="269"/>
        <v>2021</v>
      </c>
      <c r="H4342" s="1" t="str">
        <f t="shared" si="270"/>
        <v>Monday</v>
      </c>
      <c r="I4342" s="1" t="str">
        <f t="shared" si="271"/>
        <v>15</v>
      </c>
      <c r="J4342" t="s">
        <v>14</v>
      </c>
      <c r="K4342" t="s">
        <v>39</v>
      </c>
      <c r="L4342" t="s">
        <v>40</v>
      </c>
      <c r="M4342" t="s">
        <v>16</v>
      </c>
      <c r="N4342">
        <v>58</v>
      </c>
      <c r="O4342">
        <v>136</v>
      </c>
      <c r="P4342">
        <v>7888</v>
      </c>
      <c r="Q4342">
        <v>4969</v>
      </c>
      <c r="R4342">
        <v>0.63</v>
      </c>
      <c r="S4342" t="s">
        <v>82</v>
      </c>
      <c r="T4342" t="str">
        <f>IF(Table1[[#This Row],[Units Sold]]&gt; 700,"High Units","low Units")</f>
        <v>low Units</v>
      </c>
      <c r="U4342">
        <f>SUM(Table1[[#This Row],[Operating Profit]])/SUM(Table1[Operating Profit])*100</f>
        <v>1.4960778523145769E-3</v>
      </c>
      <c r="V4342">
        <f>SUM(Table1[[#This Row],[Price per Unit]]*Table1[[#This Row],[Units Sold]])</f>
        <v>7888</v>
      </c>
      <c r="W4342">
        <f>SUM(Table1[[#This Row],[Total Sales]]-Table1[[#This Row],[Operating Profit]])</f>
        <v>2919</v>
      </c>
      <c r="X4342">
        <f>SUM(Table1[[#This Row],[Total Sales]]-Table1[[#This Row],[Cost]])</f>
        <v>4969</v>
      </c>
      <c r="Y4342">
        <f>SUM(Table1[[#This Row],[profit/loss]])/SUM(Table1[profit/loss])</f>
        <v>1.496077852314577E-5</v>
      </c>
    </row>
    <row r="4343" spans="1:25" x14ac:dyDescent="0.3">
      <c r="A4343" t="s">
        <v>13</v>
      </c>
      <c r="B4343" t="s">
        <v>82</v>
      </c>
      <c r="C4343">
        <v>1185732</v>
      </c>
      <c r="D4343" s="9">
        <v>44516</v>
      </c>
      <c r="E4343" s="8" t="str">
        <f>TEXT(Table1[[#This Row],[Invoice Date]],"dd-mm-yyyy")</f>
        <v>16-11-2021</v>
      </c>
      <c r="F4343" s="1" t="str">
        <f t="shared" si="268"/>
        <v>November</v>
      </c>
      <c r="G4343" s="1" t="str">
        <f t="shared" si="269"/>
        <v>2021</v>
      </c>
      <c r="H4343" s="1" t="str">
        <f t="shared" si="270"/>
        <v>Tuesday</v>
      </c>
      <c r="I4343" s="1" t="str">
        <f t="shared" si="271"/>
        <v>16</v>
      </c>
      <c r="J4343" t="s">
        <v>14</v>
      </c>
      <c r="K4343" t="s">
        <v>39</v>
      </c>
      <c r="L4343" t="s">
        <v>40</v>
      </c>
      <c r="M4343" t="s">
        <v>18</v>
      </c>
      <c r="N4343">
        <v>54</v>
      </c>
      <c r="O4343">
        <v>53</v>
      </c>
      <c r="P4343">
        <v>2862</v>
      </c>
      <c r="Q4343">
        <v>1145</v>
      </c>
      <c r="R4343">
        <v>0.4</v>
      </c>
      <c r="S4343" t="s">
        <v>82</v>
      </c>
      <c r="T4343" t="str">
        <f>IF(Table1[[#This Row],[Units Sold]]&gt; 700,"High Units","low Units")</f>
        <v>low Units</v>
      </c>
      <c r="U4343">
        <f>SUM(Table1[[#This Row],[Operating Profit]])/SUM(Table1[Operating Profit])*100</f>
        <v>3.4473921129003635E-4</v>
      </c>
      <c r="V4343">
        <f>SUM(Table1[[#This Row],[Price per Unit]]*Table1[[#This Row],[Units Sold]])</f>
        <v>2862</v>
      </c>
      <c r="W4343">
        <f>SUM(Table1[[#This Row],[Total Sales]]-Table1[[#This Row],[Operating Profit]])</f>
        <v>1717</v>
      </c>
      <c r="X4343">
        <f>SUM(Table1[[#This Row],[Total Sales]]-Table1[[#This Row],[Cost]])</f>
        <v>1145</v>
      </c>
      <c r="Y4343">
        <f>SUM(Table1[[#This Row],[profit/loss]])/SUM(Table1[profit/loss])</f>
        <v>3.4473921129003634E-6</v>
      </c>
    </row>
    <row r="4344" spans="1:25" x14ac:dyDescent="0.3">
      <c r="A4344" t="s">
        <v>13</v>
      </c>
      <c r="B4344" t="s">
        <v>82</v>
      </c>
      <c r="C4344">
        <v>1185732</v>
      </c>
      <c r="D4344" s="9">
        <v>44517</v>
      </c>
      <c r="E4344" s="8" t="str">
        <f>TEXT(Table1[[#This Row],[Invoice Date]],"dd-mm-yyyy")</f>
        <v>17-11-2021</v>
      </c>
      <c r="F4344" s="1" t="str">
        <f t="shared" si="268"/>
        <v>November</v>
      </c>
      <c r="G4344" s="1" t="str">
        <f t="shared" si="269"/>
        <v>2021</v>
      </c>
      <c r="H4344" s="1" t="str">
        <f t="shared" si="270"/>
        <v>Wednesday</v>
      </c>
      <c r="I4344" s="1" t="str">
        <f t="shared" si="271"/>
        <v>17</v>
      </c>
      <c r="J4344" t="s">
        <v>14</v>
      </c>
      <c r="K4344" t="s">
        <v>39</v>
      </c>
      <c r="L4344" t="s">
        <v>40</v>
      </c>
      <c r="M4344" t="s">
        <v>19</v>
      </c>
      <c r="N4344">
        <v>52</v>
      </c>
      <c r="O4344">
        <v>42</v>
      </c>
      <c r="P4344">
        <v>2184</v>
      </c>
      <c r="Q4344">
        <v>1005</v>
      </c>
      <c r="R4344">
        <v>0.46</v>
      </c>
      <c r="S4344" t="s">
        <v>82</v>
      </c>
      <c r="T4344" t="str">
        <f>IF(Table1[[#This Row],[Units Sold]]&gt; 700,"High Units","low Units")</f>
        <v>low Units</v>
      </c>
      <c r="U4344">
        <f>SUM(Table1[[#This Row],[Operating Profit]])/SUM(Table1[Operating Profit])*100</f>
        <v>3.0258769200566511E-4</v>
      </c>
      <c r="V4344">
        <f>SUM(Table1[[#This Row],[Price per Unit]]*Table1[[#This Row],[Units Sold]])</f>
        <v>2184</v>
      </c>
      <c r="W4344">
        <f>SUM(Table1[[#This Row],[Total Sales]]-Table1[[#This Row],[Operating Profit]])</f>
        <v>1179</v>
      </c>
      <c r="X4344">
        <f>SUM(Table1[[#This Row],[Total Sales]]-Table1[[#This Row],[Cost]])</f>
        <v>1005</v>
      </c>
      <c r="Y4344">
        <f>SUM(Table1[[#This Row],[profit/loss]])/SUM(Table1[profit/loss])</f>
        <v>3.0258769200566511E-6</v>
      </c>
    </row>
    <row r="4345" spans="1:25" x14ac:dyDescent="0.3">
      <c r="A4345" t="s">
        <v>13</v>
      </c>
      <c r="B4345" t="s">
        <v>82</v>
      </c>
      <c r="C4345">
        <v>1185732</v>
      </c>
      <c r="D4345" s="9">
        <v>44518</v>
      </c>
      <c r="E4345" s="8" t="str">
        <f>TEXT(Table1[[#This Row],[Invoice Date]],"dd-mm-yyyy")</f>
        <v>18-11-2021</v>
      </c>
      <c r="F4345" s="1" t="str">
        <f t="shared" si="268"/>
        <v>November</v>
      </c>
      <c r="G4345" s="1" t="str">
        <f t="shared" si="269"/>
        <v>2021</v>
      </c>
      <c r="H4345" s="1" t="str">
        <f t="shared" si="270"/>
        <v>Thursday</v>
      </c>
      <c r="I4345" s="1" t="str">
        <f t="shared" si="271"/>
        <v>18</v>
      </c>
      <c r="J4345" t="s">
        <v>14</v>
      </c>
      <c r="K4345" t="s">
        <v>39</v>
      </c>
      <c r="L4345" t="s">
        <v>40</v>
      </c>
      <c r="M4345" t="s">
        <v>20</v>
      </c>
      <c r="N4345">
        <v>51</v>
      </c>
      <c r="O4345">
        <v>29</v>
      </c>
      <c r="P4345">
        <v>1479</v>
      </c>
      <c r="Q4345">
        <v>695</v>
      </c>
      <c r="R4345">
        <v>0.47</v>
      </c>
      <c r="S4345" t="s">
        <v>82</v>
      </c>
      <c r="T4345" t="str">
        <f>IF(Table1[[#This Row],[Units Sold]]&gt; 700,"High Units","low Units")</f>
        <v>low Units</v>
      </c>
      <c r="U4345">
        <f>SUM(Table1[[#This Row],[Operating Profit]])/SUM(Table1[Operating Profit])*100</f>
        <v>2.0925218501884301E-4</v>
      </c>
      <c r="V4345">
        <f>SUM(Table1[[#This Row],[Price per Unit]]*Table1[[#This Row],[Units Sold]])</f>
        <v>1479</v>
      </c>
      <c r="W4345">
        <f>SUM(Table1[[#This Row],[Total Sales]]-Table1[[#This Row],[Operating Profit]])</f>
        <v>784</v>
      </c>
      <c r="X4345">
        <f>SUM(Table1[[#This Row],[Total Sales]]-Table1[[#This Row],[Cost]])</f>
        <v>695</v>
      </c>
      <c r="Y4345">
        <f>SUM(Table1[[#This Row],[profit/loss]])/SUM(Table1[profit/loss])</f>
        <v>2.0925218501884302E-6</v>
      </c>
    </row>
    <row r="4346" spans="1:25" x14ac:dyDescent="0.3">
      <c r="A4346" t="s">
        <v>13</v>
      </c>
      <c r="B4346" t="s">
        <v>82</v>
      </c>
      <c r="C4346">
        <v>1185732</v>
      </c>
      <c r="D4346" s="9">
        <v>44519</v>
      </c>
      <c r="E4346" s="8" t="str">
        <f>TEXT(Table1[[#This Row],[Invoice Date]],"dd-mm-yyyy")</f>
        <v>19-11-2021</v>
      </c>
      <c r="F4346" s="1" t="str">
        <f t="shared" si="268"/>
        <v>November</v>
      </c>
      <c r="G4346" s="1" t="str">
        <f t="shared" si="269"/>
        <v>2021</v>
      </c>
      <c r="H4346" s="1" t="str">
        <f t="shared" si="270"/>
        <v>Friday</v>
      </c>
      <c r="I4346" s="1" t="str">
        <f t="shared" si="271"/>
        <v>19</v>
      </c>
      <c r="J4346" t="s">
        <v>14</v>
      </c>
      <c r="K4346" t="s">
        <v>39</v>
      </c>
      <c r="L4346" t="s">
        <v>40</v>
      </c>
      <c r="M4346" t="s">
        <v>21</v>
      </c>
      <c r="N4346">
        <v>59</v>
      </c>
      <c r="O4346">
        <v>31</v>
      </c>
      <c r="P4346">
        <v>1829</v>
      </c>
      <c r="Q4346">
        <v>768</v>
      </c>
      <c r="R4346">
        <v>0.42</v>
      </c>
      <c r="S4346" t="s">
        <v>82</v>
      </c>
      <c r="T4346" t="str">
        <f>IF(Table1[[#This Row],[Units Sold]]&gt; 700,"High Units","low Units")</f>
        <v>low Units</v>
      </c>
      <c r="U4346">
        <f>SUM(Table1[[#This Row],[Operating Profit]])/SUM(Table1[Operating Profit])*100</f>
        <v>2.3123119150283663E-4</v>
      </c>
      <c r="V4346">
        <f>SUM(Table1[[#This Row],[Price per Unit]]*Table1[[#This Row],[Units Sold]])</f>
        <v>1829</v>
      </c>
      <c r="W4346">
        <f>SUM(Table1[[#This Row],[Total Sales]]-Table1[[#This Row],[Operating Profit]])</f>
        <v>1061</v>
      </c>
      <c r="X4346">
        <f>SUM(Table1[[#This Row],[Total Sales]]-Table1[[#This Row],[Cost]])</f>
        <v>768</v>
      </c>
      <c r="Y4346">
        <f>SUM(Table1[[#This Row],[profit/loss]])/SUM(Table1[profit/loss])</f>
        <v>2.3123119150283663E-6</v>
      </c>
    </row>
    <row r="4347" spans="1:25" x14ac:dyDescent="0.3">
      <c r="A4347" t="s">
        <v>13</v>
      </c>
      <c r="B4347" t="s">
        <v>82</v>
      </c>
      <c r="C4347">
        <v>1185732</v>
      </c>
      <c r="D4347" s="9">
        <v>44520</v>
      </c>
      <c r="E4347" s="8" t="str">
        <f>TEXT(Table1[[#This Row],[Invoice Date]],"dd-mm-yyyy")</f>
        <v>20-11-2021</v>
      </c>
      <c r="F4347" s="1" t="str">
        <f t="shared" si="268"/>
        <v>November</v>
      </c>
      <c r="G4347" s="1" t="str">
        <f t="shared" si="269"/>
        <v>2021</v>
      </c>
      <c r="H4347" s="1" t="str">
        <f t="shared" si="270"/>
        <v>Saturday</v>
      </c>
      <c r="I4347" s="1" t="str">
        <f t="shared" si="271"/>
        <v>20</v>
      </c>
      <c r="J4347" t="s">
        <v>14</v>
      </c>
      <c r="K4347" t="s">
        <v>39</v>
      </c>
      <c r="L4347" t="s">
        <v>40</v>
      </c>
      <c r="M4347" t="s">
        <v>22</v>
      </c>
      <c r="N4347">
        <v>64</v>
      </c>
      <c r="O4347">
        <v>63</v>
      </c>
      <c r="P4347">
        <v>4032</v>
      </c>
      <c r="Q4347">
        <v>1814</v>
      </c>
      <c r="R4347">
        <v>0.45</v>
      </c>
      <c r="S4347" t="s">
        <v>82</v>
      </c>
      <c r="T4347" t="str">
        <f>IF(Table1[[#This Row],[Units Sold]]&gt; 700,"High Units","low Units")</f>
        <v>low Units</v>
      </c>
      <c r="U4347">
        <f>SUM(Table1[[#This Row],[Operating Profit]])/SUM(Table1[Operating Profit])*100</f>
        <v>5.4616325701321042E-4</v>
      </c>
      <c r="V4347">
        <f>SUM(Table1[[#This Row],[Price per Unit]]*Table1[[#This Row],[Units Sold]])</f>
        <v>4032</v>
      </c>
      <c r="W4347">
        <f>SUM(Table1[[#This Row],[Total Sales]]-Table1[[#This Row],[Operating Profit]])</f>
        <v>2218</v>
      </c>
      <c r="X4347">
        <f>SUM(Table1[[#This Row],[Total Sales]]-Table1[[#This Row],[Cost]])</f>
        <v>1814</v>
      </c>
      <c r="Y4347">
        <f>SUM(Table1[[#This Row],[profit/loss]])/SUM(Table1[profit/loss])</f>
        <v>5.4616325701321047E-6</v>
      </c>
    </row>
    <row r="4348" spans="1:25" x14ac:dyDescent="0.3">
      <c r="A4348" t="s">
        <v>13</v>
      </c>
      <c r="B4348" t="s">
        <v>82</v>
      </c>
      <c r="C4348">
        <v>1185732</v>
      </c>
      <c r="D4348" s="9">
        <v>44521</v>
      </c>
      <c r="E4348" s="8" t="str">
        <f>TEXT(Table1[[#This Row],[Invoice Date]],"dd-mm-yyyy")</f>
        <v>21-11-2021</v>
      </c>
      <c r="F4348" s="1" t="str">
        <f t="shared" si="268"/>
        <v>November</v>
      </c>
      <c r="G4348" s="1" t="str">
        <f t="shared" si="269"/>
        <v>2021</v>
      </c>
      <c r="H4348" s="1" t="str">
        <f t="shared" si="270"/>
        <v>Sunday</v>
      </c>
      <c r="I4348" s="1" t="str">
        <f t="shared" si="271"/>
        <v>21</v>
      </c>
      <c r="J4348" t="s">
        <v>14</v>
      </c>
      <c r="K4348" t="s">
        <v>39</v>
      </c>
      <c r="L4348" t="s">
        <v>40</v>
      </c>
      <c r="M4348" t="s">
        <v>16</v>
      </c>
      <c r="N4348">
        <v>64</v>
      </c>
      <c r="O4348">
        <v>135</v>
      </c>
      <c r="P4348">
        <v>8640</v>
      </c>
      <c r="Q4348">
        <v>5616</v>
      </c>
      <c r="R4348">
        <v>0.65</v>
      </c>
      <c r="S4348" t="s">
        <v>82</v>
      </c>
      <c r="T4348" t="str">
        <f>IF(Table1[[#This Row],[Units Sold]]&gt; 700,"High Units","low Units")</f>
        <v>low Units</v>
      </c>
      <c r="U4348">
        <f>SUM(Table1[[#This Row],[Operating Profit]])/SUM(Table1[Operating Profit])*100</f>
        <v>1.6908780878644926E-3</v>
      </c>
      <c r="V4348">
        <f>SUM(Table1[[#This Row],[Price per Unit]]*Table1[[#This Row],[Units Sold]])</f>
        <v>8640</v>
      </c>
      <c r="W4348">
        <f>SUM(Table1[[#This Row],[Total Sales]]-Table1[[#This Row],[Operating Profit]])</f>
        <v>3024</v>
      </c>
      <c r="X4348">
        <f>SUM(Table1[[#This Row],[Total Sales]]-Table1[[#This Row],[Cost]])</f>
        <v>5616</v>
      </c>
      <c r="Y4348">
        <f>SUM(Table1[[#This Row],[profit/loss]])/SUM(Table1[profit/loss])</f>
        <v>1.6908780878644927E-5</v>
      </c>
    </row>
    <row r="4349" spans="1:25" x14ac:dyDescent="0.3">
      <c r="A4349" t="s">
        <v>13</v>
      </c>
      <c r="B4349" t="s">
        <v>82</v>
      </c>
      <c r="C4349">
        <v>1185732</v>
      </c>
      <c r="D4349" s="9">
        <v>44522</v>
      </c>
      <c r="E4349" s="8" t="str">
        <f>TEXT(Table1[[#This Row],[Invoice Date]],"dd-mm-yyyy")</f>
        <v>22-11-2021</v>
      </c>
      <c r="F4349" s="1" t="str">
        <f t="shared" si="268"/>
        <v>November</v>
      </c>
      <c r="G4349" s="1" t="str">
        <f t="shared" si="269"/>
        <v>2021</v>
      </c>
      <c r="H4349" s="1" t="str">
        <f t="shared" si="270"/>
        <v>Monday</v>
      </c>
      <c r="I4349" s="1" t="str">
        <f t="shared" si="271"/>
        <v>22</v>
      </c>
      <c r="J4349" t="s">
        <v>14</v>
      </c>
      <c r="K4349" t="s">
        <v>39</v>
      </c>
      <c r="L4349" t="s">
        <v>40</v>
      </c>
      <c r="M4349" t="s">
        <v>18</v>
      </c>
      <c r="N4349">
        <v>59</v>
      </c>
      <c r="O4349">
        <v>70</v>
      </c>
      <c r="P4349">
        <v>4130</v>
      </c>
      <c r="Q4349">
        <v>1900</v>
      </c>
      <c r="R4349">
        <v>0.46</v>
      </c>
      <c r="S4349" t="s">
        <v>82</v>
      </c>
      <c r="T4349" t="str">
        <f>IF(Table1[[#This Row],[Units Sold]]&gt; 700,"High Units","low Units")</f>
        <v>low Units</v>
      </c>
      <c r="U4349">
        <f>SUM(Table1[[#This Row],[Operating Profit]])/SUM(Table1[Operating Profit])*100</f>
        <v>5.7205633314503851E-4</v>
      </c>
      <c r="V4349">
        <f>SUM(Table1[[#This Row],[Price per Unit]]*Table1[[#This Row],[Units Sold]])</f>
        <v>4130</v>
      </c>
      <c r="W4349">
        <f>SUM(Table1[[#This Row],[Total Sales]]-Table1[[#This Row],[Operating Profit]])</f>
        <v>2230</v>
      </c>
      <c r="X4349">
        <f>SUM(Table1[[#This Row],[Total Sales]]-Table1[[#This Row],[Cost]])</f>
        <v>1900</v>
      </c>
      <c r="Y4349">
        <f>SUM(Table1[[#This Row],[profit/loss]])/SUM(Table1[profit/loss])</f>
        <v>5.7205633314503852E-6</v>
      </c>
    </row>
    <row r="4350" spans="1:25" x14ac:dyDescent="0.3">
      <c r="A4350" t="s">
        <v>13</v>
      </c>
      <c r="B4350" t="s">
        <v>82</v>
      </c>
      <c r="C4350">
        <v>1185732</v>
      </c>
      <c r="D4350" s="9">
        <v>44523</v>
      </c>
      <c r="E4350" s="8" t="str">
        <f>TEXT(Table1[[#This Row],[Invoice Date]],"dd-mm-yyyy")</f>
        <v>23-11-2021</v>
      </c>
      <c r="F4350" s="1" t="str">
        <f t="shared" si="268"/>
        <v>November</v>
      </c>
      <c r="G4350" s="1" t="str">
        <f t="shared" si="269"/>
        <v>2021</v>
      </c>
      <c r="H4350" s="1" t="str">
        <f t="shared" si="270"/>
        <v>Tuesday</v>
      </c>
      <c r="I4350" s="1" t="str">
        <f t="shared" si="271"/>
        <v>23</v>
      </c>
      <c r="J4350" t="s">
        <v>14</v>
      </c>
      <c r="K4350" t="s">
        <v>39</v>
      </c>
      <c r="L4350" t="s">
        <v>40</v>
      </c>
      <c r="M4350" t="s">
        <v>19</v>
      </c>
      <c r="N4350">
        <v>52</v>
      </c>
      <c r="O4350">
        <v>44</v>
      </c>
      <c r="P4350">
        <v>2288</v>
      </c>
      <c r="Q4350">
        <v>1144</v>
      </c>
      <c r="R4350">
        <v>0.5</v>
      </c>
      <c r="S4350" t="s">
        <v>82</v>
      </c>
      <c r="T4350" t="str">
        <f>IF(Table1[[#This Row],[Units Sold]]&gt; 700,"High Units","low Units")</f>
        <v>low Units</v>
      </c>
      <c r="U4350">
        <f>SUM(Table1[[#This Row],[Operating Profit]])/SUM(Table1[Operating Profit])*100</f>
        <v>3.4443812900943369E-4</v>
      </c>
      <c r="V4350">
        <f>SUM(Table1[[#This Row],[Price per Unit]]*Table1[[#This Row],[Units Sold]])</f>
        <v>2288</v>
      </c>
      <c r="W4350">
        <f>SUM(Table1[[#This Row],[Total Sales]]-Table1[[#This Row],[Operating Profit]])</f>
        <v>1144</v>
      </c>
      <c r="X4350">
        <f>SUM(Table1[[#This Row],[Total Sales]]-Table1[[#This Row],[Cost]])</f>
        <v>1144</v>
      </c>
      <c r="Y4350">
        <f>SUM(Table1[[#This Row],[profit/loss]])/SUM(Table1[profit/loss])</f>
        <v>3.4443812900943371E-6</v>
      </c>
    </row>
    <row r="4351" spans="1:25" x14ac:dyDescent="0.3">
      <c r="A4351" t="s">
        <v>13</v>
      </c>
      <c r="B4351" t="s">
        <v>82</v>
      </c>
      <c r="C4351">
        <v>1185732</v>
      </c>
      <c r="D4351" s="9">
        <v>44524</v>
      </c>
      <c r="E4351" s="8" t="str">
        <f>TEXT(Table1[[#This Row],[Invoice Date]],"dd-mm-yyyy")</f>
        <v>24-11-2021</v>
      </c>
      <c r="F4351" s="1" t="str">
        <f t="shared" si="268"/>
        <v>November</v>
      </c>
      <c r="G4351" s="1" t="str">
        <f t="shared" si="269"/>
        <v>2021</v>
      </c>
      <c r="H4351" s="1" t="str">
        <f t="shared" si="270"/>
        <v>Wednesday</v>
      </c>
      <c r="I4351" s="1" t="str">
        <f t="shared" si="271"/>
        <v>24</v>
      </c>
      <c r="J4351" t="s">
        <v>14</v>
      </c>
      <c r="K4351" t="s">
        <v>39</v>
      </c>
      <c r="L4351" t="s">
        <v>40</v>
      </c>
      <c r="M4351" t="s">
        <v>20</v>
      </c>
      <c r="N4351">
        <v>52</v>
      </c>
      <c r="O4351">
        <v>39</v>
      </c>
      <c r="P4351">
        <v>2028</v>
      </c>
      <c r="Q4351">
        <v>1075</v>
      </c>
      <c r="R4351">
        <v>0.53</v>
      </c>
      <c r="S4351" t="s">
        <v>82</v>
      </c>
      <c r="T4351" t="str">
        <f>IF(Table1[[#This Row],[Units Sold]]&gt; 700,"High Units","low Units")</f>
        <v>low Units</v>
      </c>
      <c r="U4351">
        <f>SUM(Table1[[#This Row],[Operating Profit]])/SUM(Table1[Operating Profit])*100</f>
        <v>3.236634516478507E-4</v>
      </c>
      <c r="V4351">
        <f>SUM(Table1[[#This Row],[Price per Unit]]*Table1[[#This Row],[Units Sold]])</f>
        <v>2028</v>
      </c>
      <c r="W4351">
        <f>SUM(Table1[[#This Row],[Total Sales]]-Table1[[#This Row],[Operating Profit]])</f>
        <v>953</v>
      </c>
      <c r="X4351">
        <f>SUM(Table1[[#This Row],[Total Sales]]-Table1[[#This Row],[Cost]])</f>
        <v>1075</v>
      </c>
      <c r="Y4351">
        <f>SUM(Table1[[#This Row],[profit/loss]])/SUM(Table1[profit/loss])</f>
        <v>3.236634516478507E-6</v>
      </c>
    </row>
    <row r="4352" spans="1:25" x14ac:dyDescent="0.3">
      <c r="A4352" t="s">
        <v>13</v>
      </c>
      <c r="B4352" t="s">
        <v>82</v>
      </c>
      <c r="C4352">
        <v>1185732</v>
      </c>
      <c r="D4352" s="9">
        <v>44525</v>
      </c>
      <c r="E4352" s="8" t="str">
        <f>TEXT(Table1[[#This Row],[Invoice Date]],"dd-mm-yyyy")</f>
        <v>25-11-2021</v>
      </c>
      <c r="F4352" s="1" t="str">
        <f t="shared" si="268"/>
        <v>November</v>
      </c>
      <c r="G4352" s="1" t="str">
        <f t="shared" si="269"/>
        <v>2021</v>
      </c>
      <c r="H4352" s="1" t="str">
        <f t="shared" si="270"/>
        <v>Thursday</v>
      </c>
      <c r="I4352" s="1" t="str">
        <f t="shared" si="271"/>
        <v>25</v>
      </c>
      <c r="J4352" t="s">
        <v>14</v>
      </c>
      <c r="K4352" t="s">
        <v>39</v>
      </c>
      <c r="L4352" t="s">
        <v>40</v>
      </c>
      <c r="M4352" t="s">
        <v>21</v>
      </c>
      <c r="N4352">
        <v>60</v>
      </c>
      <c r="O4352">
        <v>45</v>
      </c>
      <c r="P4352">
        <v>2700</v>
      </c>
      <c r="Q4352">
        <v>1242</v>
      </c>
      <c r="R4352">
        <v>0.46</v>
      </c>
      <c r="S4352" t="s">
        <v>82</v>
      </c>
      <c r="T4352" t="str">
        <f>IF(Table1[[#This Row],[Units Sold]]&gt; 700,"High Units","low Units")</f>
        <v>low Units</v>
      </c>
      <c r="U4352">
        <f>SUM(Table1[[#This Row],[Operating Profit]])/SUM(Table1[Operating Profit])*100</f>
        <v>3.739441925084936E-4</v>
      </c>
      <c r="V4352">
        <f>SUM(Table1[[#This Row],[Price per Unit]]*Table1[[#This Row],[Units Sold]])</f>
        <v>2700</v>
      </c>
      <c r="W4352">
        <f>SUM(Table1[[#This Row],[Total Sales]]-Table1[[#This Row],[Operating Profit]])</f>
        <v>1458</v>
      </c>
      <c r="X4352">
        <f>SUM(Table1[[#This Row],[Total Sales]]-Table1[[#This Row],[Cost]])</f>
        <v>1242</v>
      </c>
      <c r="Y4352">
        <f>SUM(Table1[[#This Row],[profit/loss]])/SUM(Table1[profit/loss])</f>
        <v>3.7394419250849359E-6</v>
      </c>
    </row>
    <row r="4353" spans="1:25" x14ac:dyDescent="0.3">
      <c r="A4353" t="s">
        <v>13</v>
      </c>
      <c r="B4353" t="s">
        <v>82</v>
      </c>
      <c r="C4353">
        <v>1185732</v>
      </c>
      <c r="D4353" s="9">
        <v>44526</v>
      </c>
      <c r="E4353" s="8" t="str">
        <f>TEXT(Table1[[#This Row],[Invoice Date]],"dd-mm-yyyy")</f>
        <v>26-11-2021</v>
      </c>
      <c r="F4353" s="1" t="str">
        <f t="shared" si="268"/>
        <v>November</v>
      </c>
      <c r="G4353" s="1" t="str">
        <f t="shared" si="269"/>
        <v>2021</v>
      </c>
      <c r="H4353" s="1" t="str">
        <f t="shared" si="270"/>
        <v>Friday</v>
      </c>
      <c r="I4353" s="1" t="str">
        <f t="shared" si="271"/>
        <v>26</v>
      </c>
      <c r="J4353" t="s">
        <v>14</v>
      </c>
      <c r="K4353" t="s">
        <v>39</v>
      </c>
      <c r="L4353" t="s">
        <v>40</v>
      </c>
      <c r="M4353" t="s">
        <v>22</v>
      </c>
      <c r="N4353">
        <v>65</v>
      </c>
      <c r="O4353">
        <v>81</v>
      </c>
      <c r="P4353">
        <v>5265</v>
      </c>
      <c r="Q4353">
        <v>2211</v>
      </c>
      <c r="R4353">
        <v>0.42</v>
      </c>
      <c r="S4353" t="s">
        <v>82</v>
      </c>
      <c r="T4353" t="str">
        <f>IF(Table1[[#This Row],[Units Sold]]&gt; 700,"High Units","low Units")</f>
        <v>low Units</v>
      </c>
      <c r="U4353">
        <f>SUM(Table1[[#This Row],[Operating Profit]])/SUM(Table1[Operating Profit])*100</f>
        <v>6.6569292241246321E-4</v>
      </c>
      <c r="V4353">
        <f>SUM(Table1[[#This Row],[Price per Unit]]*Table1[[#This Row],[Units Sold]])</f>
        <v>5265</v>
      </c>
      <c r="W4353">
        <f>SUM(Table1[[#This Row],[Total Sales]]-Table1[[#This Row],[Operating Profit]])</f>
        <v>3054</v>
      </c>
      <c r="X4353">
        <f>SUM(Table1[[#This Row],[Total Sales]]-Table1[[#This Row],[Cost]])</f>
        <v>2211</v>
      </c>
      <c r="Y4353">
        <f>SUM(Table1[[#This Row],[profit/loss]])/SUM(Table1[profit/loss])</f>
        <v>6.6569292241246323E-6</v>
      </c>
    </row>
    <row r="4354" spans="1:25" x14ac:dyDescent="0.3">
      <c r="A4354" t="s">
        <v>13</v>
      </c>
      <c r="B4354" t="s">
        <v>82</v>
      </c>
      <c r="C4354">
        <v>1185732</v>
      </c>
      <c r="D4354" s="9">
        <v>44527</v>
      </c>
      <c r="E4354" s="8" t="str">
        <f>TEXT(Table1[[#This Row],[Invoice Date]],"dd-mm-yyyy")</f>
        <v>27-11-2021</v>
      </c>
      <c r="F4354" s="1" t="str">
        <f t="shared" si="268"/>
        <v>November</v>
      </c>
      <c r="G4354" s="1" t="str">
        <f t="shared" si="269"/>
        <v>2021</v>
      </c>
      <c r="H4354" s="1" t="str">
        <f t="shared" si="270"/>
        <v>Saturday</v>
      </c>
      <c r="I4354" s="1" t="str">
        <f t="shared" si="271"/>
        <v>27</v>
      </c>
      <c r="J4354" t="s">
        <v>14</v>
      </c>
      <c r="K4354" t="s">
        <v>39</v>
      </c>
      <c r="L4354" t="s">
        <v>40</v>
      </c>
      <c r="M4354" t="s">
        <v>16</v>
      </c>
      <c r="N4354">
        <v>60</v>
      </c>
      <c r="O4354">
        <v>145</v>
      </c>
      <c r="P4354">
        <v>8700</v>
      </c>
      <c r="Q4354">
        <v>5829</v>
      </c>
      <c r="R4354">
        <v>0.67</v>
      </c>
      <c r="S4354" t="s">
        <v>82</v>
      </c>
      <c r="T4354" t="str">
        <f>IF(Table1[[#This Row],[Units Sold]]&gt; 700,"High Units","low Units")</f>
        <v>low Units</v>
      </c>
      <c r="U4354">
        <f>SUM(Table1[[#This Row],[Operating Profit]])/SUM(Table1[Operating Profit])*100</f>
        <v>1.7550086136328576E-3</v>
      </c>
      <c r="V4354">
        <f>SUM(Table1[[#This Row],[Price per Unit]]*Table1[[#This Row],[Units Sold]])</f>
        <v>8700</v>
      </c>
      <c r="W4354">
        <f>SUM(Table1[[#This Row],[Total Sales]]-Table1[[#This Row],[Operating Profit]])</f>
        <v>2871</v>
      </c>
      <c r="X4354">
        <f>SUM(Table1[[#This Row],[Total Sales]]-Table1[[#This Row],[Cost]])</f>
        <v>5829</v>
      </c>
      <c r="Y4354">
        <f>SUM(Table1[[#This Row],[profit/loss]])/SUM(Table1[profit/loss])</f>
        <v>1.7550086136328576E-5</v>
      </c>
    </row>
    <row r="4355" spans="1:25" x14ac:dyDescent="0.3">
      <c r="A4355" t="s">
        <v>13</v>
      </c>
      <c r="B4355" t="s">
        <v>82</v>
      </c>
      <c r="C4355">
        <v>1185732</v>
      </c>
      <c r="D4355" s="9">
        <v>44528</v>
      </c>
      <c r="E4355" s="8" t="str">
        <f>TEXT(Table1[[#This Row],[Invoice Date]],"dd-mm-yyyy")</f>
        <v>28-11-2021</v>
      </c>
      <c r="F4355" s="1" t="str">
        <f t="shared" ref="F4355:F4418" si="272">TEXT(D4355,"mmmm")</f>
        <v>November</v>
      </c>
      <c r="G4355" s="1" t="str">
        <f t="shared" ref="G4355:G4418" si="273">TEXT(D4355,"YYYY")</f>
        <v>2021</v>
      </c>
      <c r="H4355" s="1" t="str">
        <f t="shared" ref="H4355:H4418" si="274">TEXT(D4355,"dddd")</f>
        <v>Sunday</v>
      </c>
      <c r="I4355" s="1" t="str">
        <f t="shared" ref="I4355:I4418" si="275">TEXT(D4355,"dd")</f>
        <v>28</v>
      </c>
      <c r="J4355" t="s">
        <v>14</v>
      </c>
      <c r="K4355" t="s">
        <v>39</v>
      </c>
      <c r="L4355" t="s">
        <v>40</v>
      </c>
      <c r="M4355" t="s">
        <v>18</v>
      </c>
      <c r="N4355">
        <v>55</v>
      </c>
      <c r="O4355">
        <v>90</v>
      </c>
      <c r="P4355">
        <v>4950</v>
      </c>
      <c r="Q4355">
        <v>2475</v>
      </c>
      <c r="R4355">
        <v>0.5</v>
      </c>
      <c r="S4355" t="s">
        <v>82</v>
      </c>
      <c r="T4355" t="str">
        <f>IF(Table1[[#This Row],[Units Sold]]&gt; 700,"High Units","low Units")</f>
        <v>low Units</v>
      </c>
      <c r="U4355">
        <f>SUM(Table1[[#This Row],[Operating Profit]])/SUM(Table1[Operating Profit])*100</f>
        <v>7.4517864449156329E-4</v>
      </c>
      <c r="V4355">
        <f>SUM(Table1[[#This Row],[Price per Unit]]*Table1[[#This Row],[Units Sold]])</f>
        <v>4950</v>
      </c>
      <c r="W4355">
        <f>SUM(Table1[[#This Row],[Total Sales]]-Table1[[#This Row],[Operating Profit]])</f>
        <v>2475</v>
      </c>
      <c r="X4355">
        <f>SUM(Table1[[#This Row],[Total Sales]]-Table1[[#This Row],[Cost]])</f>
        <v>2475</v>
      </c>
      <c r="Y4355">
        <f>SUM(Table1[[#This Row],[profit/loss]])/SUM(Table1[profit/loss])</f>
        <v>7.4517864449156332E-6</v>
      </c>
    </row>
    <row r="4356" spans="1:25" x14ac:dyDescent="0.3">
      <c r="A4356" t="s">
        <v>13</v>
      </c>
      <c r="B4356" t="s">
        <v>82</v>
      </c>
      <c r="C4356">
        <v>1185732</v>
      </c>
      <c r="D4356" s="9">
        <v>44529</v>
      </c>
      <c r="E4356" s="8" t="str">
        <f>TEXT(Table1[[#This Row],[Invoice Date]],"dd-mm-yyyy")</f>
        <v>29-11-2021</v>
      </c>
      <c r="F4356" s="1" t="str">
        <f t="shared" si="272"/>
        <v>November</v>
      </c>
      <c r="G4356" s="1" t="str">
        <f t="shared" si="273"/>
        <v>2021</v>
      </c>
      <c r="H4356" s="1" t="str">
        <f t="shared" si="274"/>
        <v>Monday</v>
      </c>
      <c r="I4356" s="1" t="str">
        <f t="shared" si="275"/>
        <v>29</v>
      </c>
      <c r="J4356" t="s">
        <v>14</v>
      </c>
      <c r="K4356" t="s">
        <v>39</v>
      </c>
      <c r="L4356" t="s">
        <v>40</v>
      </c>
      <c r="M4356" t="s">
        <v>19</v>
      </c>
      <c r="N4356">
        <v>51</v>
      </c>
      <c r="O4356">
        <v>59</v>
      </c>
      <c r="P4356">
        <v>3009</v>
      </c>
      <c r="Q4356">
        <v>1505</v>
      </c>
      <c r="R4356">
        <v>0.5</v>
      </c>
      <c r="S4356" t="s">
        <v>82</v>
      </c>
      <c r="T4356" t="str">
        <f>IF(Table1[[#This Row],[Units Sold]]&gt; 700,"High Units","low Units")</f>
        <v>low Units</v>
      </c>
      <c r="U4356">
        <f>SUM(Table1[[#This Row],[Operating Profit]])/SUM(Table1[Operating Profit])*100</f>
        <v>4.5312883230699103E-4</v>
      </c>
      <c r="V4356">
        <f>SUM(Table1[[#This Row],[Price per Unit]]*Table1[[#This Row],[Units Sold]])</f>
        <v>3009</v>
      </c>
      <c r="W4356">
        <f>SUM(Table1[[#This Row],[Total Sales]]-Table1[[#This Row],[Operating Profit]])</f>
        <v>1504</v>
      </c>
      <c r="X4356">
        <f>SUM(Table1[[#This Row],[Total Sales]]-Table1[[#This Row],[Cost]])</f>
        <v>1505</v>
      </c>
      <c r="Y4356">
        <f>SUM(Table1[[#This Row],[profit/loss]])/SUM(Table1[profit/loss])</f>
        <v>4.5312883230699101E-6</v>
      </c>
    </row>
    <row r="4357" spans="1:25" x14ac:dyDescent="0.3">
      <c r="A4357" t="s">
        <v>13</v>
      </c>
      <c r="B4357" t="s">
        <v>82</v>
      </c>
      <c r="C4357">
        <v>1185732</v>
      </c>
      <c r="D4357" s="9">
        <v>44530</v>
      </c>
      <c r="E4357" s="8" t="str">
        <f>TEXT(Table1[[#This Row],[Invoice Date]],"dd-mm-yyyy")</f>
        <v>30-11-2021</v>
      </c>
      <c r="F4357" s="1" t="str">
        <f t="shared" si="272"/>
        <v>November</v>
      </c>
      <c r="G4357" s="1" t="str">
        <f t="shared" si="273"/>
        <v>2021</v>
      </c>
      <c r="H4357" s="1" t="str">
        <f t="shared" si="274"/>
        <v>Tuesday</v>
      </c>
      <c r="I4357" s="1" t="str">
        <f t="shared" si="275"/>
        <v>30</v>
      </c>
      <c r="J4357" t="s">
        <v>14</v>
      </c>
      <c r="K4357" t="s">
        <v>39</v>
      </c>
      <c r="L4357" t="s">
        <v>40</v>
      </c>
      <c r="M4357" t="s">
        <v>20</v>
      </c>
      <c r="N4357">
        <v>51</v>
      </c>
      <c r="O4357">
        <v>44</v>
      </c>
      <c r="P4357">
        <v>2244</v>
      </c>
      <c r="Q4357">
        <v>1189</v>
      </c>
      <c r="R4357">
        <v>0.53</v>
      </c>
      <c r="S4357" t="s">
        <v>82</v>
      </c>
      <c r="T4357" t="str">
        <f>IF(Table1[[#This Row],[Units Sold]]&gt; 700,"High Units","low Units")</f>
        <v>low Units</v>
      </c>
      <c r="U4357">
        <f>SUM(Table1[[#This Row],[Operating Profit]])/SUM(Table1[Operating Profit])*100</f>
        <v>3.5798683163655305E-4</v>
      </c>
      <c r="V4357">
        <f>SUM(Table1[[#This Row],[Price per Unit]]*Table1[[#This Row],[Units Sold]])</f>
        <v>2244</v>
      </c>
      <c r="W4357">
        <f>SUM(Table1[[#This Row],[Total Sales]]-Table1[[#This Row],[Operating Profit]])</f>
        <v>1055</v>
      </c>
      <c r="X4357">
        <f>SUM(Table1[[#This Row],[Total Sales]]-Table1[[#This Row],[Cost]])</f>
        <v>1189</v>
      </c>
      <c r="Y4357">
        <f>SUM(Table1[[#This Row],[profit/loss]])/SUM(Table1[profit/loss])</f>
        <v>3.5798683163655304E-6</v>
      </c>
    </row>
    <row r="4358" spans="1:25" x14ac:dyDescent="0.3">
      <c r="A4358" t="s">
        <v>13</v>
      </c>
      <c r="B4358" t="s">
        <v>82</v>
      </c>
      <c r="C4358">
        <v>1185732</v>
      </c>
      <c r="D4358" s="9">
        <v>44531</v>
      </c>
      <c r="E4358" s="8" t="str">
        <f>TEXT(Table1[[#This Row],[Invoice Date]],"dd-mm-yyyy")</f>
        <v>01-12-2021</v>
      </c>
      <c r="F4358" s="1" t="str">
        <f t="shared" si="272"/>
        <v>December</v>
      </c>
      <c r="G4358" s="1" t="str">
        <f t="shared" si="273"/>
        <v>2021</v>
      </c>
      <c r="H4358" s="1" t="str">
        <f t="shared" si="274"/>
        <v>Wednesday</v>
      </c>
      <c r="I4358" s="1" t="str">
        <f t="shared" si="275"/>
        <v>01</v>
      </c>
      <c r="J4358" t="s">
        <v>14</v>
      </c>
      <c r="K4358" t="s">
        <v>39</v>
      </c>
      <c r="L4358" t="s">
        <v>40</v>
      </c>
      <c r="M4358" t="s">
        <v>21</v>
      </c>
      <c r="N4358">
        <v>64</v>
      </c>
      <c r="O4358">
        <v>60</v>
      </c>
      <c r="P4358">
        <v>3840</v>
      </c>
      <c r="Q4358">
        <v>1843</v>
      </c>
      <c r="R4358">
        <v>0.48</v>
      </c>
      <c r="S4358" t="s">
        <v>82</v>
      </c>
      <c r="T4358" t="str">
        <f>IF(Table1[[#This Row],[Units Sold]]&gt; 700,"High Units","low Units")</f>
        <v>low Units</v>
      </c>
      <c r="U4358">
        <f>SUM(Table1[[#This Row],[Operating Profit]])/SUM(Table1[Operating Profit])*100</f>
        <v>5.5489464315068733E-4</v>
      </c>
      <c r="V4358">
        <f>SUM(Table1[[#This Row],[Price per Unit]]*Table1[[#This Row],[Units Sold]])</f>
        <v>3840</v>
      </c>
      <c r="W4358">
        <f>SUM(Table1[[#This Row],[Total Sales]]-Table1[[#This Row],[Operating Profit]])</f>
        <v>1997</v>
      </c>
      <c r="X4358">
        <f>SUM(Table1[[#This Row],[Total Sales]]-Table1[[#This Row],[Cost]])</f>
        <v>1843</v>
      </c>
      <c r="Y4358">
        <f>SUM(Table1[[#This Row],[profit/loss]])/SUM(Table1[profit/loss])</f>
        <v>5.5489464315068729E-6</v>
      </c>
    </row>
    <row r="4359" spans="1:25" x14ac:dyDescent="0.3">
      <c r="A4359" t="s">
        <v>13</v>
      </c>
      <c r="B4359" t="s">
        <v>82</v>
      </c>
      <c r="C4359">
        <v>1185732</v>
      </c>
      <c r="D4359" s="9">
        <v>44532</v>
      </c>
      <c r="E4359" s="8" t="str">
        <f>TEXT(Table1[[#This Row],[Invoice Date]],"dd-mm-yyyy")</f>
        <v>02-12-2021</v>
      </c>
      <c r="F4359" s="1" t="str">
        <f t="shared" si="272"/>
        <v>December</v>
      </c>
      <c r="G4359" s="1" t="str">
        <f t="shared" si="273"/>
        <v>2021</v>
      </c>
      <c r="H4359" s="1" t="str">
        <f t="shared" si="274"/>
        <v>Thursday</v>
      </c>
      <c r="I4359" s="1" t="str">
        <f t="shared" si="275"/>
        <v>02</v>
      </c>
      <c r="J4359" t="s">
        <v>14</v>
      </c>
      <c r="K4359" t="s">
        <v>39</v>
      </c>
      <c r="L4359" t="s">
        <v>40</v>
      </c>
      <c r="M4359" t="s">
        <v>22</v>
      </c>
      <c r="N4359">
        <v>64</v>
      </c>
      <c r="O4359">
        <v>98</v>
      </c>
      <c r="P4359">
        <v>6272</v>
      </c>
      <c r="Q4359">
        <v>2634</v>
      </c>
      <c r="R4359">
        <v>0.42</v>
      </c>
      <c r="S4359" t="s">
        <v>82</v>
      </c>
      <c r="T4359" t="str">
        <f>IF(Table1[[#This Row],[Units Sold]]&gt; 700,"High Units","low Units")</f>
        <v>low Units</v>
      </c>
      <c r="U4359">
        <f>SUM(Table1[[#This Row],[Operating Profit]])/SUM(Table1[Operating Profit])*100</f>
        <v>7.9305072710738494E-4</v>
      </c>
      <c r="V4359">
        <f>SUM(Table1[[#This Row],[Price per Unit]]*Table1[[#This Row],[Units Sold]])</f>
        <v>6272</v>
      </c>
      <c r="W4359">
        <f>SUM(Table1[[#This Row],[Total Sales]]-Table1[[#This Row],[Operating Profit]])</f>
        <v>3638</v>
      </c>
      <c r="X4359">
        <f>SUM(Table1[[#This Row],[Total Sales]]-Table1[[#This Row],[Cost]])</f>
        <v>2634</v>
      </c>
      <c r="Y4359">
        <f>SUM(Table1[[#This Row],[profit/loss]])/SUM(Table1[profit/loss])</f>
        <v>7.9305072710738489E-6</v>
      </c>
    </row>
    <row r="4360" spans="1:25" x14ac:dyDescent="0.3">
      <c r="A4360" t="s">
        <v>13</v>
      </c>
      <c r="B4360" t="s">
        <v>82</v>
      </c>
      <c r="C4360">
        <v>1185732</v>
      </c>
      <c r="D4360" s="9">
        <v>44533</v>
      </c>
      <c r="E4360" s="8" t="str">
        <f>TEXT(Table1[[#This Row],[Invoice Date]],"dd-mm-yyyy")</f>
        <v>03-12-2021</v>
      </c>
      <c r="F4360" s="1" t="str">
        <f t="shared" si="272"/>
        <v>December</v>
      </c>
      <c r="G4360" s="1" t="str">
        <f t="shared" si="273"/>
        <v>2021</v>
      </c>
      <c r="H4360" s="1" t="str">
        <f t="shared" si="274"/>
        <v>Friday</v>
      </c>
      <c r="I4360" s="1" t="str">
        <f t="shared" si="275"/>
        <v>03</v>
      </c>
      <c r="J4360" t="s">
        <v>14</v>
      </c>
      <c r="K4360" t="s">
        <v>39</v>
      </c>
      <c r="L4360" t="s">
        <v>40</v>
      </c>
      <c r="M4360" t="s">
        <v>16</v>
      </c>
      <c r="N4360">
        <v>60</v>
      </c>
      <c r="O4360">
        <v>158</v>
      </c>
      <c r="P4360">
        <v>9480</v>
      </c>
      <c r="Q4360">
        <v>6257</v>
      </c>
      <c r="R4360">
        <v>0.66</v>
      </c>
      <c r="S4360" t="s">
        <v>82</v>
      </c>
      <c r="T4360" t="str">
        <f>IF(Table1[[#This Row],[Units Sold]]&gt; 700,"High Units","low Units")</f>
        <v>low Units</v>
      </c>
      <c r="U4360">
        <f>SUM(Table1[[#This Row],[Operating Profit]])/SUM(Table1[Operating Profit])*100</f>
        <v>1.8838718297307926E-3</v>
      </c>
      <c r="V4360">
        <f>SUM(Table1[[#This Row],[Price per Unit]]*Table1[[#This Row],[Units Sold]])</f>
        <v>9480</v>
      </c>
      <c r="W4360">
        <f>SUM(Table1[[#This Row],[Total Sales]]-Table1[[#This Row],[Operating Profit]])</f>
        <v>3223</v>
      </c>
      <c r="X4360">
        <f>SUM(Table1[[#This Row],[Total Sales]]-Table1[[#This Row],[Cost]])</f>
        <v>6257</v>
      </c>
      <c r="Y4360">
        <f>SUM(Table1[[#This Row],[profit/loss]])/SUM(Table1[profit/loss])</f>
        <v>1.8838718297307926E-5</v>
      </c>
    </row>
    <row r="4361" spans="1:25" x14ac:dyDescent="0.3">
      <c r="A4361" t="s">
        <v>13</v>
      </c>
      <c r="B4361" t="s">
        <v>82</v>
      </c>
      <c r="C4361">
        <v>1185732</v>
      </c>
      <c r="D4361" s="9">
        <v>44534</v>
      </c>
      <c r="E4361" s="8" t="str">
        <f>TEXT(Table1[[#This Row],[Invoice Date]],"dd-mm-yyyy")</f>
        <v>04-12-2021</v>
      </c>
      <c r="F4361" s="1" t="str">
        <f t="shared" si="272"/>
        <v>December</v>
      </c>
      <c r="G4361" s="1" t="str">
        <f t="shared" si="273"/>
        <v>2021</v>
      </c>
      <c r="H4361" s="1" t="str">
        <f t="shared" si="274"/>
        <v>Saturday</v>
      </c>
      <c r="I4361" s="1" t="str">
        <f t="shared" si="275"/>
        <v>04</v>
      </c>
      <c r="J4361" t="s">
        <v>14</v>
      </c>
      <c r="K4361" t="s">
        <v>39</v>
      </c>
      <c r="L4361" t="s">
        <v>40</v>
      </c>
      <c r="M4361" t="s">
        <v>18</v>
      </c>
      <c r="N4361">
        <v>54</v>
      </c>
      <c r="O4361">
        <v>75</v>
      </c>
      <c r="P4361">
        <v>4050</v>
      </c>
      <c r="Q4361">
        <v>1904</v>
      </c>
      <c r="R4361">
        <v>0.47</v>
      </c>
      <c r="S4361" t="s">
        <v>82</v>
      </c>
      <c r="T4361" t="str">
        <f>IF(Table1[[#This Row],[Units Sold]]&gt; 700,"High Units","low Units")</f>
        <v>low Units</v>
      </c>
      <c r="U4361">
        <f>SUM(Table1[[#This Row],[Operating Profit]])/SUM(Table1[Operating Profit])*100</f>
        <v>5.7326066226744913E-4</v>
      </c>
      <c r="V4361">
        <f>SUM(Table1[[#This Row],[Price per Unit]]*Table1[[#This Row],[Units Sold]])</f>
        <v>4050</v>
      </c>
      <c r="W4361">
        <f>SUM(Table1[[#This Row],[Total Sales]]-Table1[[#This Row],[Operating Profit]])</f>
        <v>2146</v>
      </c>
      <c r="X4361">
        <f>SUM(Table1[[#This Row],[Total Sales]]-Table1[[#This Row],[Cost]])</f>
        <v>1904</v>
      </c>
      <c r="Y4361">
        <f>SUM(Table1[[#This Row],[profit/loss]])/SUM(Table1[profit/loss])</f>
        <v>5.7326066226744911E-6</v>
      </c>
    </row>
    <row r="4362" spans="1:25" x14ac:dyDescent="0.3">
      <c r="A4362" t="s">
        <v>13</v>
      </c>
      <c r="B4362" t="s">
        <v>82</v>
      </c>
      <c r="C4362">
        <v>1185732</v>
      </c>
      <c r="D4362" s="9">
        <v>44535</v>
      </c>
      <c r="E4362" s="8" t="str">
        <f>TEXT(Table1[[#This Row],[Invoice Date]],"dd-mm-yyyy")</f>
        <v>05-12-2021</v>
      </c>
      <c r="F4362" s="1" t="str">
        <f t="shared" si="272"/>
        <v>December</v>
      </c>
      <c r="G4362" s="1" t="str">
        <f t="shared" si="273"/>
        <v>2021</v>
      </c>
      <c r="H4362" s="1" t="str">
        <f t="shared" si="274"/>
        <v>Sunday</v>
      </c>
      <c r="I4362" s="1" t="str">
        <f t="shared" si="275"/>
        <v>05</v>
      </c>
      <c r="J4362" t="s">
        <v>14</v>
      </c>
      <c r="K4362" t="s">
        <v>39</v>
      </c>
      <c r="L4362" t="s">
        <v>40</v>
      </c>
      <c r="M4362" t="s">
        <v>19</v>
      </c>
      <c r="N4362">
        <v>54</v>
      </c>
      <c r="O4362">
        <v>61</v>
      </c>
      <c r="P4362">
        <v>3294</v>
      </c>
      <c r="Q4362">
        <v>1812</v>
      </c>
      <c r="R4362">
        <v>0.55000000000000004</v>
      </c>
      <c r="S4362" t="s">
        <v>82</v>
      </c>
      <c r="T4362" t="str">
        <f>IF(Table1[[#This Row],[Units Sold]]&gt; 700,"High Units","low Units")</f>
        <v>low Units</v>
      </c>
      <c r="U4362">
        <f>SUM(Table1[[#This Row],[Operating Profit]])/SUM(Table1[Operating Profit])*100</f>
        <v>5.4556109245200511E-4</v>
      </c>
      <c r="V4362">
        <f>SUM(Table1[[#This Row],[Price per Unit]]*Table1[[#This Row],[Units Sold]])</f>
        <v>3294</v>
      </c>
      <c r="W4362">
        <f>SUM(Table1[[#This Row],[Total Sales]]-Table1[[#This Row],[Operating Profit]])</f>
        <v>1482</v>
      </c>
      <c r="X4362">
        <f>SUM(Table1[[#This Row],[Total Sales]]-Table1[[#This Row],[Cost]])</f>
        <v>1812</v>
      </c>
      <c r="Y4362">
        <f>SUM(Table1[[#This Row],[profit/loss]])/SUM(Table1[profit/loss])</f>
        <v>5.4556109245200513E-6</v>
      </c>
    </row>
    <row r="4363" spans="1:25" x14ac:dyDescent="0.3">
      <c r="A4363" t="s">
        <v>13</v>
      </c>
      <c r="B4363" t="s">
        <v>82</v>
      </c>
      <c r="C4363">
        <v>1185732</v>
      </c>
      <c r="D4363" s="9">
        <v>44536</v>
      </c>
      <c r="E4363" s="8" t="str">
        <f>TEXT(Table1[[#This Row],[Invoice Date]],"dd-mm-yyyy")</f>
        <v>06-12-2021</v>
      </c>
      <c r="F4363" s="1" t="str">
        <f t="shared" si="272"/>
        <v>December</v>
      </c>
      <c r="G4363" s="1" t="str">
        <f t="shared" si="273"/>
        <v>2021</v>
      </c>
      <c r="H4363" s="1" t="str">
        <f t="shared" si="274"/>
        <v>Monday</v>
      </c>
      <c r="I4363" s="1" t="str">
        <f t="shared" si="275"/>
        <v>06</v>
      </c>
      <c r="J4363" t="s">
        <v>14</v>
      </c>
      <c r="K4363" t="s">
        <v>39</v>
      </c>
      <c r="L4363" t="s">
        <v>40</v>
      </c>
      <c r="M4363" t="s">
        <v>20</v>
      </c>
      <c r="N4363">
        <v>53</v>
      </c>
      <c r="O4363">
        <v>58</v>
      </c>
      <c r="P4363">
        <v>3074</v>
      </c>
      <c r="Q4363">
        <v>1660</v>
      </c>
      <c r="R4363">
        <v>0.54</v>
      </c>
      <c r="S4363" t="s">
        <v>82</v>
      </c>
      <c r="T4363" t="str">
        <f>IF(Table1[[#This Row],[Units Sold]]&gt; 700,"High Units","low Units")</f>
        <v>low Units</v>
      </c>
      <c r="U4363">
        <f>SUM(Table1[[#This Row],[Operating Profit]])/SUM(Table1[Operating Profit])*100</f>
        <v>4.9979658580040205E-4</v>
      </c>
      <c r="V4363">
        <f>SUM(Table1[[#This Row],[Price per Unit]]*Table1[[#This Row],[Units Sold]])</f>
        <v>3074</v>
      </c>
      <c r="W4363">
        <f>SUM(Table1[[#This Row],[Total Sales]]-Table1[[#This Row],[Operating Profit]])</f>
        <v>1414</v>
      </c>
      <c r="X4363">
        <f>SUM(Table1[[#This Row],[Total Sales]]-Table1[[#This Row],[Cost]])</f>
        <v>1660</v>
      </c>
      <c r="Y4363">
        <f>SUM(Table1[[#This Row],[profit/loss]])/SUM(Table1[profit/loss])</f>
        <v>4.9979658580040207E-6</v>
      </c>
    </row>
    <row r="4364" spans="1:25" x14ac:dyDescent="0.3">
      <c r="A4364" t="s">
        <v>13</v>
      </c>
      <c r="B4364" t="s">
        <v>82</v>
      </c>
      <c r="C4364">
        <v>1185732</v>
      </c>
      <c r="D4364" s="9">
        <v>44537</v>
      </c>
      <c r="E4364" s="8" t="str">
        <f>TEXT(Table1[[#This Row],[Invoice Date]],"dd-mm-yyyy")</f>
        <v>07-12-2021</v>
      </c>
      <c r="F4364" s="1" t="str">
        <f t="shared" si="272"/>
        <v>December</v>
      </c>
      <c r="G4364" s="1" t="str">
        <f t="shared" si="273"/>
        <v>2021</v>
      </c>
      <c r="H4364" s="1" t="str">
        <f t="shared" si="274"/>
        <v>Tuesday</v>
      </c>
      <c r="I4364" s="1" t="str">
        <f t="shared" si="275"/>
        <v>07</v>
      </c>
      <c r="J4364" t="s">
        <v>14</v>
      </c>
      <c r="K4364" t="s">
        <v>39</v>
      </c>
      <c r="L4364" t="s">
        <v>40</v>
      </c>
      <c r="M4364" t="s">
        <v>21</v>
      </c>
      <c r="N4364">
        <v>61</v>
      </c>
      <c r="O4364">
        <v>46</v>
      </c>
      <c r="P4364">
        <v>2806</v>
      </c>
      <c r="Q4364">
        <v>1291</v>
      </c>
      <c r="R4364">
        <v>0.46</v>
      </c>
      <c r="S4364" t="s">
        <v>82</v>
      </c>
      <c r="T4364" t="str">
        <f>IF(Table1[[#This Row],[Units Sold]]&gt; 700,"High Units","low Units")</f>
        <v>low Units</v>
      </c>
      <c r="U4364">
        <f>SUM(Table1[[#This Row],[Operating Profit]])/SUM(Table1[Operating Profit])*100</f>
        <v>3.8869722425802352E-4</v>
      </c>
      <c r="V4364">
        <f>SUM(Table1[[#This Row],[Price per Unit]]*Table1[[#This Row],[Units Sold]])</f>
        <v>2806</v>
      </c>
      <c r="W4364">
        <f>SUM(Table1[[#This Row],[Total Sales]]-Table1[[#This Row],[Operating Profit]])</f>
        <v>1515</v>
      </c>
      <c r="X4364">
        <f>SUM(Table1[[#This Row],[Total Sales]]-Table1[[#This Row],[Cost]])</f>
        <v>1291</v>
      </c>
      <c r="Y4364">
        <f>SUM(Table1[[#This Row],[profit/loss]])/SUM(Table1[profit/loss])</f>
        <v>3.8869722425802355E-6</v>
      </c>
    </row>
    <row r="4365" spans="1:25" x14ac:dyDescent="0.3">
      <c r="A4365" t="s">
        <v>13</v>
      </c>
      <c r="B4365" t="s">
        <v>82</v>
      </c>
      <c r="C4365">
        <v>1185732</v>
      </c>
      <c r="D4365" s="9">
        <v>44538</v>
      </c>
      <c r="E4365" s="8" t="str">
        <f>TEXT(Table1[[#This Row],[Invoice Date]],"dd-mm-yyyy")</f>
        <v>08-12-2021</v>
      </c>
      <c r="F4365" s="1" t="str">
        <f t="shared" si="272"/>
        <v>December</v>
      </c>
      <c r="G4365" s="1" t="str">
        <f t="shared" si="273"/>
        <v>2021</v>
      </c>
      <c r="H4365" s="1" t="str">
        <f t="shared" si="274"/>
        <v>Wednesday</v>
      </c>
      <c r="I4365" s="1" t="str">
        <f t="shared" si="275"/>
        <v>08</v>
      </c>
      <c r="J4365" t="s">
        <v>14</v>
      </c>
      <c r="K4365" t="s">
        <v>39</v>
      </c>
      <c r="L4365" t="s">
        <v>40</v>
      </c>
      <c r="M4365" t="s">
        <v>22</v>
      </c>
      <c r="N4365">
        <v>64</v>
      </c>
      <c r="O4365">
        <v>95</v>
      </c>
      <c r="P4365">
        <v>6080</v>
      </c>
      <c r="Q4365">
        <v>2614</v>
      </c>
      <c r="R4365">
        <v>0.43</v>
      </c>
      <c r="S4365" t="s">
        <v>82</v>
      </c>
      <c r="T4365" t="str">
        <f>IF(Table1[[#This Row],[Units Sold]]&gt; 700,"High Units","low Units")</f>
        <v>low Units</v>
      </c>
      <c r="U4365">
        <f>SUM(Table1[[#This Row],[Operating Profit]])/SUM(Table1[Operating Profit])*100</f>
        <v>7.8702908149533182E-4</v>
      </c>
      <c r="V4365">
        <f>SUM(Table1[[#This Row],[Price per Unit]]*Table1[[#This Row],[Units Sold]])</f>
        <v>6080</v>
      </c>
      <c r="W4365">
        <f>SUM(Table1[[#This Row],[Total Sales]]-Table1[[#This Row],[Operating Profit]])</f>
        <v>3466</v>
      </c>
      <c r="X4365">
        <f>SUM(Table1[[#This Row],[Total Sales]]-Table1[[#This Row],[Cost]])</f>
        <v>2614</v>
      </c>
      <c r="Y4365">
        <f>SUM(Table1[[#This Row],[profit/loss]])/SUM(Table1[profit/loss])</f>
        <v>7.8702908149533184E-6</v>
      </c>
    </row>
    <row r="4366" spans="1:25" x14ac:dyDescent="0.3">
      <c r="A4366" t="s">
        <v>13</v>
      </c>
      <c r="B4366" t="s">
        <v>82</v>
      </c>
      <c r="C4366">
        <v>1185732</v>
      </c>
      <c r="D4366" s="9">
        <v>44539</v>
      </c>
      <c r="E4366" s="8" t="str">
        <f>TEXT(Table1[[#This Row],[Invoice Date]],"dd-mm-yyyy")</f>
        <v>09-12-2021</v>
      </c>
      <c r="F4366" s="1" t="str">
        <f t="shared" si="272"/>
        <v>December</v>
      </c>
      <c r="G4366" s="1" t="str">
        <f t="shared" si="273"/>
        <v>2021</v>
      </c>
      <c r="H4366" s="1" t="str">
        <f t="shared" si="274"/>
        <v>Thursday</v>
      </c>
      <c r="I4366" s="1" t="str">
        <f t="shared" si="275"/>
        <v>09</v>
      </c>
      <c r="J4366" t="s">
        <v>14</v>
      </c>
      <c r="K4366" t="s">
        <v>39</v>
      </c>
      <c r="L4366" t="s">
        <v>40</v>
      </c>
      <c r="M4366" t="s">
        <v>16</v>
      </c>
      <c r="N4366">
        <v>62</v>
      </c>
      <c r="O4366">
        <v>143</v>
      </c>
      <c r="P4366">
        <v>8866</v>
      </c>
      <c r="Q4366">
        <v>5320</v>
      </c>
      <c r="R4366">
        <v>0.6</v>
      </c>
      <c r="S4366" t="s">
        <v>82</v>
      </c>
      <c r="T4366" t="str">
        <f>IF(Table1[[#This Row],[Units Sold]]&gt; 700,"High Units","low Units")</f>
        <v>low Units</v>
      </c>
      <c r="U4366">
        <f>SUM(Table1[[#This Row],[Operating Profit]])/SUM(Table1[Operating Profit])*100</f>
        <v>1.6017577328061076E-3</v>
      </c>
      <c r="V4366">
        <f>SUM(Table1[[#This Row],[Price per Unit]]*Table1[[#This Row],[Units Sold]])</f>
        <v>8866</v>
      </c>
      <c r="W4366">
        <f>SUM(Table1[[#This Row],[Total Sales]]-Table1[[#This Row],[Operating Profit]])</f>
        <v>3546</v>
      </c>
      <c r="X4366">
        <f>SUM(Table1[[#This Row],[Total Sales]]-Table1[[#This Row],[Cost]])</f>
        <v>5320</v>
      </c>
      <c r="Y4366">
        <f>SUM(Table1[[#This Row],[profit/loss]])/SUM(Table1[profit/loss])</f>
        <v>1.6017577328061076E-5</v>
      </c>
    </row>
    <row r="4367" spans="1:25" x14ac:dyDescent="0.3">
      <c r="A4367" t="s">
        <v>13</v>
      </c>
      <c r="B4367" t="s">
        <v>82</v>
      </c>
      <c r="C4367">
        <v>1185732</v>
      </c>
      <c r="D4367" s="9">
        <v>44540</v>
      </c>
      <c r="E4367" s="8" t="str">
        <f>TEXT(Table1[[#This Row],[Invoice Date]],"dd-mm-yyyy")</f>
        <v>10-12-2021</v>
      </c>
      <c r="F4367" s="1" t="str">
        <f t="shared" si="272"/>
        <v>December</v>
      </c>
      <c r="G4367" s="1" t="str">
        <f t="shared" si="273"/>
        <v>2021</v>
      </c>
      <c r="H4367" s="1" t="str">
        <f t="shared" si="274"/>
        <v>Friday</v>
      </c>
      <c r="I4367" s="1" t="str">
        <f t="shared" si="275"/>
        <v>10</v>
      </c>
      <c r="J4367" t="s">
        <v>14</v>
      </c>
      <c r="K4367" t="s">
        <v>39</v>
      </c>
      <c r="L4367" t="s">
        <v>40</v>
      </c>
      <c r="M4367" t="s">
        <v>18</v>
      </c>
      <c r="N4367">
        <v>48</v>
      </c>
      <c r="O4367">
        <v>80</v>
      </c>
      <c r="P4367">
        <v>3840</v>
      </c>
      <c r="Q4367">
        <v>1536</v>
      </c>
      <c r="R4367">
        <v>0.4</v>
      </c>
      <c r="S4367" t="s">
        <v>82</v>
      </c>
      <c r="T4367" t="str">
        <f>IF(Table1[[#This Row],[Units Sold]]&gt; 700,"High Units","low Units")</f>
        <v>low Units</v>
      </c>
      <c r="U4367">
        <f>SUM(Table1[[#This Row],[Operating Profit]])/SUM(Table1[Operating Profit])*100</f>
        <v>4.6246238300567326E-4</v>
      </c>
      <c r="V4367">
        <f>SUM(Table1[[#This Row],[Price per Unit]]*Table1[[#This Row],[Units Sold]])</f>
        <v>3840</v>
      </c>
      <c r="W4367">
        <f>SUM(Table1[[#This Row],[Total Sales]]-Table1[[#This Row],[Operating Profit]])</f>
        <v>2304</v>
      </c>
      <c r="X4367">
        <f>SUM(Table1[[#This Row],[Total Sales]]-Table1[[#This Row],[Cost]])</f>
        <v>1536</v>
      </c>
      <c r="Y4367">
        <f>SUM(Table1[[#This Row],[profit/loss]])/SUM(Table1[profit/loss])</f>
        <v>4.6246238300567326E-6</v>
      </c>
    </row>
    <row r="4368" spans="1:25" x14ac:dyDescent="0.3">
      <c r="A4368" t="s">
        <v>13</v>
      </c>
      <c r="B4368" t="s">
        <v>82</v>
      </c>
      <c r="C4368">
        <v>1185732</v>
      </c>
      <c r="D4368" s="9">
        <v>44541</v>
      </c>
      <c r="E4368" s="8" t="str">
        <f>TEXT(Table1[[#This Row],[Invoice Date]],"dd-mm-yyyy")</f>
        <v>11-12-2021</v>
      </c>
      <c r="F4368" s="1" t="str">
        <f t="shared" si="272"/>
        <v>December</v>
      </c>
      <c r="G4368" s="1" t="str">
        <f t="shared" si="273"/>
        <v>2021</v>
      </c>
      <c r="H4368" s="1" t="str">
        <f t="shared" si="274"/>
        <v>Saturday</v>
      </c>
      <c r="I4368" s="1" t="str">
        <f t="shared" si="275"/>
        <v>11</v>
      </c>
      <c r="J4368" t="s">
        <v>14</v>
      </c>
      <c r="K4368" t="s">
        <v>39</v>
      </c>
      <c r="L4368" t="s">
        <v>40</v>
      </c>
      <c r="M4368" t="s">
        <v>19</v>
      </c>
      <c r="N4368">
        <v>41</v>
      </c>
      <c r="O4368">
        <v>50</v>
      </c>
      <c r="P4368">
        <v>2050</v>
      </c>
      <c r="Q4368">
        <v>923</v>
      </c>
      <c r="R4368">
        <v>0.45</v>
      </c>
      <c r="S4368" t="s">
        <v>82</v>
      </c>
      <c r="T4368" t="str">
        <f>IF(Table1[[#This Row],[Units Sold]]&gt; 700,"High Units","low Units")</f>
        <v>low Units</v>
      </c>
      <c r="U4368">
        <f>SUM(Table1[[#This Row],[Operating Profit]])/SUM(Table1[Operating Profit])*100</f>
        <v>2.7789894499624765E-4</v>
      </c>
      <c r="V4368">
        <f>SUM(Table1[[#This Row],[Price per Unit]]*Table1[[#This Row],[Units Sold]])</f>
        <v>2050</v>
      </c>
      <c r="W4368">
        <f>SUM(Table1[[#This Row],[Total Sales]]-Table1[[#This Row],[Operating Profit]])</f>
        <v>1127</v>
      </c>
      <c r="X4368">
        <f>SUM(Table1[[#This Row],[Total Sales]]-Table1[[#This Row],[Cost]])</f>
        <v>923</v>
      </c>
      <c r="Y4368">
        <f>SUM(Table1[[#This Row],[profit/loss]])/SUM(Table1[profit/loss])</f>
        <v>2.7789894499624765E-6</v>
      </c>
    </row>
    <row r="4369" spans="1:25" x14ac:dyDescent="0.3">
      <c r="A4369" t="s">
        <v>13</v>
      </c>
      <c r="B4369" t="s">
        <v>82</v>
      </c>
      <c r="C4369">
        <v>1185732</v>
      </c>
      <c r="D4369" s="9">
        <v>44542</v>
      </c>
      <c r="E4369" s="8" t="str">
        <f>TEXT(Table1[[#This Row],[Invoice Date]],"dd-mm-yyyy")</f>
        <v>12-12-2021</v>
      </c>
      <c r="F4369" s="1" t="str">
        <f t="shared" si="272"/>
        <v>December</v>
      </c>
      <c r="G4369" s="1" t="str">
        <f t="shared" si="273"/>
        <v>2021</v>
      </c>
      <c r="H4369" s="1" t="str">
        <f t="shared" si="274"/>
        <v>Sunday</v>
      </c>
      <c r="I4369" s="1" t="str">
        <f t="shared" si="275"/>
        <v>12</v>
      </c>
      <c r="J4369" t="s">
        <v>14</v>
      </c>
      <c r="K4369" t="s">
        <v>39</v>
      </c>
      <c r="L4369" t="s">
        <v>40</v>
      </c>
      <c r="M4369" t="s">
        <v>20</v>
      </c>
      <c r="N4369">
        <v>41</v>
      </c>
      <c r="O4369">
        <v>53</v>
      </c>
      <c r="P4369">
        <v>2173</v>
      </c>
      <c r="Q4369">
        <v>1021</v>
      </c>
      <c r="R4369">
        <v>0.47</v>
      </c>
      <c r="S4369" t="s">
        <v>82</v>
      </c>
      <c r="T4369" t="str">
        <f>IF(Table1[[#This Row],[Units Sold]]&gt; 700,"High Units","low Units")</f>
        <v>low Units</v>
      </c>
      <c r="U4369">
        <f>SUM(Table1[[#This Row],[Operating Profit]])/SUM(Table1[Operating Profit])*100</f>
        <v>3.074050084953075E-4</v>
      </c>
      <c r="V4369">
        <f>SUM(Table1[[#This Row],[Price per Unit]]*Table1[[#This Row],[Units Sold]])</f>
        <v>2173</v>
      </c>
      <c r="W4369">
        <f>SUM(Table1[[#This Row],[Total Sales]]-Table1[[#This Row],[Operating Profit]])</f>
        <v>1152</v>
      </c>
      <c r="X4369">
        <f>SUM(Table1[[#This Row],[Total Sales]]-Table1[[#This Row],[Cost]])</f>
        <v>1021</v>
      </c>
      <c r="Y4369">
        <f>SUM(Table1[[#This Row],[profit/loss]])/SUM(Table1[profit/loss])</f>
        <v>3.0740500849530752E-6</v>
      </c>
    </row>
    <row r="4370" spans="1:25" x14ac:dyDescent="0.3">
      <c r="A4370" t="s">
        <v>13</v>
      </c>
      <c r="B4370" t="s">
        <v>82</v>
      </c>
      <c r="C4370">
        <v>1185732</v>
      </c>
      <c r="D4370" s="9">
        <v>44543</v>
      </c>
      <c r="E4370" s="8" t="str">
        <f>TEXT(Table1[[#This Row],[Invoice Date]],"dd-mm-yyyy")</f>
        <v>13-12-2021</v>
      </c>
      <c r="F4370" s="1" t="str">
        <f t="shared" si="272"/>
        <v>December</v>
      </c>
      <c r="G4370" s="1" t="str">
        <f t="shared" si="273"/>
        <v>2021</v>
      </c>
      <c r="H4370" s="1" t="str">
        <f t="shared" si="274"/>
        <v>Monday</v>
      </c>
      <c r="I4370" s="1" t="str">
        <f t="shared" si="275"/>
        <v>13</v>
      </c>
      <c r="J4370" t="s">
        <v>14</v>
      </c>
      <c r="K4370" t="s">
        <v>39</v>
      </c>
      <c r="L4370" t="s">
        <v>40</v>
      </c>
      <c r="M4370" t="s">
        <v>21</v>
      </c>
      <c r="N4370">
        <v>50</v>
      </c>
      <c r="O4370">
        <v>36</v>
      </c>
      <c r="P4370">
        <v>1800</v>
      </c>
      <c r="Q4370">
        <v>810</v>
      </c>
      <c r="R4370">
        <v>0.45</v>
      </c>
      <c r="S4370" t="s">
        <v>82</v>
      </c>
      <c r="T4370" t="str">
        <f>IF(Table1[[#This Row],[Units Sold]]&gt; 700,"High Units","low Units")</f>
        <v>low Units</v>
      </c>
      <c r="U4370">
        <f>SUM(Table1[[#This Row],[Operating Profit]])/SUM(Table1[Operating Profit])*100</f>
        <v>2.4387664728814799E-4</v>
      </c>
      <c r="V4370">
        <f>SUM(Table1[[#This Row],[Price per Unit]]*Table1[[#This Row],[Units Sold]])</f>
        <v>1800</v>
      </c>
      <c r="W4370">
        <f>SUM(Table1[[#This Row],[Total Sales]]-Table1[[#This Row],[Operating Profit]])</f>
        <v>990</v>
      </c>
      <c r="X4370">
        <f>SUM(Table1[[#This Row],[Total Sales]]-Table1[[#This Row],[Cost]])</f>
        <v>810</v>
      </c>
      <c r="Y4370">
        <f>SUM(Table1[[#This Row],[profit/loss]])/SUM(Table1[profit/loss])</f>
        <v>2.4387664728814799E-6</v>
      </c>
    </row>
    <row r="4371" spans="1:25" x14ac:dyDescent="0.3">
      <c r="A4371" t="s">
        <v>13</v>
      </c>
      <c r="B4371" t="s">
        <v>82</v>
      </c>
      <c r="C4371">
        <v>1185732</v>
      </c>
      <c r="D4371" s="9">
        <v>44544</v>
      </c>
      <c r="E4371" s="8" t="str">
        <f>TEXT(Table1[[#This Row],[Invoice Date]],"dd-mm-yyyy")</f>
        <v>14-12-2021</v>
      </c>
      <c r="F4371" s="1" t="str">
        <f t="shared" si="272"/>
        <v>December</v>
      </c>
      <c r="G4371" s="1" t="str">
        <f t="shared" si="273"/>
        <v>2021</v>
      </c>
      <c r="H4371" s="1" t="str">
        <f t="shared" si="274"/>
        <v>Tuesday</v>
      </c>
      <c r="I4371" s="1" t="str">
        <f t="shared" si="275"/>
        <v>14</v>
      </c>
      <c r="J4371" t="s">
        <v>14</v>
      </c>
      <c r="K4371" t="s">
        <v>39</v>
      </c>
      <c r="L4371" t="s">
        <v>40</v>
      </c>
      <c r="M4371" t="s">
        <v>22</v>
      </c>
      <c r="N4371">
        <v>55</v>
      </c>
      <c r="O4371">
        <v>61</v>
      </c>
      <c r="P4371">
        <v>3355</v>
      </c>
      <c r="Q4371">
        <v>1342</v>
      </c>
      <c r="R4371">
        <v>0.4</v>
      </c>
      <c r="S4371" t="s">
        <v>82</v>
      </c>
      <c r="T4371" t="str">
        <f>IF(Table1[[#This Row],[Units Sold]]&gt; 700,"High Units","low Units")</f>
        <v>low Units</v>
      </c>
      <c r="U4371">
        <f>SUM(Table1[[#This Row],[Operating Profit]])/SUM(Table1[Operating Profit])*100</f>
        <v>4.0405242056875876E-4</v>
      </c>
      <c r="V4371">
        <f>SUM(Table1[[#This Row],[Price per Unit]]*Table1[[#This Row],[Units Sold]])</f>
        <v>3355</v>
      </c>
      <c r="W4371">
        <f>SUM(Table1[[#This Row],[Total Sales]]-Table1[[#This Row],[Operating Profit]])</f>
        <v>2013</v>
      </c>
      <c r="X4371">
        <f>SUM(Table1[[#This Row],[Total Sales]]-Table1[[#This Row],[Cost]])</f>
        <v>1342</v>
      </c>
      <c r="Y4371">
        <f>SUM(Table1[[#This Row],[profit/loss]])/SUM(Table1[profit/loss])</f>
        <v>4.0405242056875876E-6</v>
      </c>
    </row>
    <row r="4372" spans="1:25" x14ac:dyDescent="0.3">
      <c r="A4372" t="s">
        <v>13</v>
      </c>
      <c r="B4372" t="s">
        <v>82</v>
      </c>
      <c r="C4372">
        <v>1185732</v>
      </c>
      <c r="D4372" s="9">
        <v>44545</v>
      </c>
      <c r="E4372" s="8" t="str">
        <f>TEXT(Table1[[#This Row],[Invoice Date]],"dd-mm-yyyy")</f>
        <v>15-12-2021</v>
      </c>
      <c r="F4372" s="1" t="str">
        <f t="shared" si="272"/>
        <v>December</v>
      </c>
      <c r="G4372" s="1" t="str">
        <f t="shared" si="273"/>
        <v>2021</v>
      </c>
      <c r="H4372" s="1" t="str">
        <f t="shared" si="274"/>
        <v>Wednesday</v>
      </c>
      <c r="I4372" s="1" t="str">
        <f t="shared" si="275"/>
        <v>15</v>
      </c>
      <c r="J4372" t="s">
        <v>14</v>
      </c>
      <c r="K4372" t="s">
        <v>39</v>
      </c>
      <c r="L4372" t="s">
        <v>40</v>
      </c>
      <c r="M4372" t="s">
        <v>16</v>
      </c>
      <c r="N4372">
        <v>55</v>
      </c>
      <c r="O4372">
        <v>104</v>
      </c>
      <c r="P4372">
        <v>5720</v>
      </c>
      <c r="Q4372">
        <v>3546</v>
      </c>
      <c r="R4372">
        <v>0.62</v>
      </c>
      <c r="S4372" t="s">
        <v>82</v>
      </c>
      <c r="T4372" t="str">
        <f>IF(Table1[[#This Row],[Units Sold]]&gt; 700,"High Units","low Units")</f>
        <v>low Units</v>
      </c>
      <c r="U4372">
        <f>SUM(Table1[[#This Row],[Operating Profit]])/SUM(Table1[Operating Profit])*100</f>
        <v>1.0676377670170035E-3</v>
      </c>
      <c r="V4372">
        <f>SUM(Table1[[#This Row],[Price per Unit]]*Table1[[#This Row],[Units Sold]])</f>
        <v>5720</v>
      </c>
      <c r="W4372">
        <f>SUM(Table1[[#This Row],[Total Sales]]-Table1[[#This Row],[Operating Profit]])</f>
        <v>2174</v>
      </c>
      <c r="X4372">
        <f>SUM(Table1[[#This Row],[Total Sales]]-Table1[[#This Row],[Cost]])</f>
        <v>3546</v>
      </c>
      <c r="Y4372">
        <f>SUM(Table1[[#This Row],[profit/loss]])/SUM(Table1[profit/loss])</f>
        <v>1.0676377670170034E-5</v>
      </c>
    </row>
    <row r="4373" spans="1:25" x14ac:dyDescent="0.3">
      <c r="A4373" t="s">
        <v>13</v>
      </c>
      <c r="B4373" t="s">
        <v>82</v>
      </c>
      <c r="C4373">
        <v>1185732</v>
      </c>
      <c r="D4373" s="9">
        <v>44546</v>
      </c>
      <c r="E4373" s="8" t="str">
        <f>TEXT(Table1[[#This Row],[Invoice Date]],"dd-mm-yyyy")</f>
        <v>16-12-2021</v>
      </c>
      <c r="F4373" s="1" t="str">
        <f t="shared" si="272"/>
        <v>December</v>
      </c>
      <c r="G4373" s="1" t="str">
        <f t="shared" si="273"/>
        <v>2021</v>
      </c>
      <c r="H4373" s="1" t="str">
        <f t="shared" si="274"/>
        <v>Thursday</v>
      </c>
      <c r="I4373" s="1" t="str">
        <f t="shared" si="275"/>
        <v>16</v>
      </c>
      <c r="J4373" t="s">
        <v>14</v>
      </c>
      <c r="K4373" t="s">
        <v>39</v>
      </c>
      <c r="L4373" t="s">
        <v>40</v>
      </c>
      <c r="M4373" t="s">
        <v>18</v>
      </c>
      <c r="N4373">
        <v>47</v>
      </c>
      <c r="O4373">
        <v>63</v>
      </c>
      <c r="P4373">
        <v>2961</v>
      </c>
      <c r="Q4373">
        <v>1244</v>
      </c>
      <c r="R4373">
        <v>0.42</v>
      </c>
      <c r="S4373" t="s">
        <v>82</v>
      </c>
      <c r="T4373" t="str">
        <f>IF(Table1[[#This Row],[Units Sold]]&gt; 700,"High Units","low Units")</f>
        <v>low Units</v>
      </c>
      <c r="U4373">
        <f>SUM(Table1[[#This Row],[Operating Profit]])/SUM(Table1[Operating Profit])*100</f>
        <v>3.7454635706969891E-4</v>
      </c>
      <c r="V4373">
        <f>SUM(Table1[[#This Row],[Price per Unit]]*Table1[[#This Row],[Units Sold]])</f>
        <v>2961</v>
      </c>
      <c r="W4373">
        <f>SUM(Table1[[#This Row],[Total Sales]]-Table1[[#This Row],[Operating Profit]])</f>
        <v>1717</v>
      </c>
      <c r="X4373">
        <f>SUM(Table1[[#This Row],[Total Sales]]-Table1[[#This Row],[Cost]])</f>
        <v>1244</v>
      </c>
      <c r="Y4373">
        <f>SUM(Table1[[#This Row],[profit/loss]])/SUM(Table1[profit/loss])</f>
        <v>3.7454635706969889E-6</v>
      </c>
    </row>
    <row r="4374" spans="1:25" x14ac:dyDescent="0.3">
      <c r="A4374" t="s">
        <v>13</v>
      </c>
      <c r="B4374" t="s">
        <v>82</v>
      </c>
      <c r="C4374">
        <v>1185732</v>
      </c>
      <c r="D4374" s="9">
        <v>44547</v>
      </c>
      <c r="E4374" s="8" t="str">
        <f>TEXT(Table1[[#This Row],[Invoice Date]],"dd-mm-yyyy")</f>
        <v>17-12-2021</v>
      </c>
      <c r="F4374" s="1" t="str">
        <f t="shared" si="272"/>
        <v>December</v>
      </c>
      <c r="G4374" s="1" t="str">
        <f t="shared" si="273"/>
        <v>2021</v>
      </c>
      <c r="H4374" s="1" t="str">
        <f t="shared" si="274"/>
        <v>Friday</v>
      </c>
      <c r="I4374" s="1" t="str">
        <f t="shared" si="275"/>
        <v>17</v>
      </c>
      <c r="J4374" t="s">
        <v>14</v>
      </c>
      <c r="K4374" t="s">
        <v>39</v>
      </c>
      <c r="L4374" t="s">
        <v>40</v>
      </c>
      <c r="M4374" t="s">
        <v>19</v>
      </c>
      <c r="N4374">
        <v>48</v>
      </c>
      <c r="O4374">
        <v>34</v>
      </c>
      <c r="P4374">
        <v>1632</v>
      </c>
      <c r="Q4374">
        <v>734</v>
      </c>
      <c r="R4374">
        <v>0.45</v>
      </c>
      <c r="S4374" t="s">
        <v>82</v>
      </c>
      <c r="T4374" t="str">
        <f>IF(Table1[[#This Row],[Units Sold]]&gt; 700,"High Units","low Units")</f>
        <v>low Units</v>
      </c>
      <c r="U4374">
        <f>SUM(Table1[[#This Row],[Operating Profit]])/SUM(Table1[Operating Profit])*100</f>
        <v>2.2099439396234646E-4</v>
      </c>
      <c r="V4374">
        <f>SUM(Table1[[#This Row],[Price per Unit]]*Table1[[#This Row],[Units Sold]])</f>
        <v>1632</v>
      </c>
      <c r="W4374">
        <f>SUM(Table1[[#This Row],[Total Sales]]-Table1[[#This Row],[Operating Profit]])</f>
        <v>898</v>
      </c>
      <c r="X4374">
        <f>SUM(Table1[[#This Row],[Total Sales]]-Table1[[#This Row],[Cost]])</f>
        <v>734</v>
      </c>
      <c r="Y4374">
        <f>SUM(Table1[[#This Row],[profit/loss]])/SUM(Table1[profit/loss])</f>
        <v>2.2099439396234646E-6</v>
      </c>
    </row>
    <row r="4375" spans="1:25" x14ac:dyDescent="0.3">
      <c r="A4375" t="s">
        <v>13</v>
      </c>
      <c r="B4375" t="s">
        <v>82</v>
      </c>
      <c r="C4375">
        <v>1185732</v>
      </c>
      <c r="D4375" s="9">
        <v>44548</v>
      </c>
      <c r="E4375" s="8" t="str">
        <f>TEXT(Table1[[#This Row],[Invoice Date]],"dd-mm-yyyy")</f>
        <v>18-12-2021</v>
      </c>
      <c r="F4375" s="1" t="str">
        <f t="shared" si="272"/>
        <v>December</v>
      </c>
      <c r="G4375" s="1" t="str">
        <f t="shared" si="273"/>
        <v>2021</v>
      </c>
      <c r="H4375" s="1" t="str">
        <f t="shared" si="274"/>
        <v>Saturday</v>
      </c>
      <c r="I4375" s="1" t="str">
        <f t="shared" si="275"/>
        <v>18</v>
      </c>
      <c r="J4375" t="s">
        <v>14</v>
      </c>
      <c r="K4375" t="s">
        <v>39</v>
      </c>
      <c r="L4375" t="s">
        <v>40</v>
      </c>
      <c r="M4375" t="s">
        <v>20</v>
      </c>
      <c r="N4375">
        <v>48</v>
      </c>
      <c r="O4375">
        <v>29</v>
      </c>
      <c r="P4375">
        <v>1392</v>
      </c>
      <c r="Q4375">
        <v>626</v>
      </c>
      <c r="R4375">
        <v>0.45</v>
      </c>
      <c r="S4375" t="s">
        <v>82</v>
      </c>
      <c r="T4375" t="str">
        <f>IF(Table1[[#This Row],[Units Sold]]&gt; 700,"High Units","low Units")</f>
        <v>low Units</v>
      </c>
      <c r="U4375">
        <f>SUM(Table1[[#This Row],[Operating Profit]])/SUM(Table1[Operating Profit])*100</f>
        <v>1.8847750765726005E-4</v>
      </c>
      <c r="V4375">
        <f>SUM(Table1[[#This Row],[Price per Unit]]*Table1[[#This Row],[Units Sold]])</f>
        <v>1392</v>
      </c>
      <c r="W4375">
        <f>SUM(Table1[[#This Row],[Total Sales]]-Table1[[#This Row],[Operating Profit]])</f>
        <v>766</v>
      </c>
      <c r="X4375">
        <f>SUM(Table1[[#This Row],[Total Sales]]-Table1[[#This Row],[Cost]])</f>
        <v>626</v>
      </c>
      <c r="Y4375">
        <f>SUM(Table1[[#This Row],[profit/loss]])/SUM(Table1[profit/loss])</f>
        <v>1.8847750765726006E-6</v>
      </c>
    </row>
    <row r="4376" spans="1:25" x14ac:dyDescent="0.3">
      <c r="A4376" t="s">
        <v>13</v>
      </c>
      <c r="B4376" t="s">
        <v>82</v>
      </c>
      <c r="C4376">
        <v>1185732</v>
      </c>
      <c r="D4376" s="9">
        <v>44549</v>
      </c>
      <c r="E4376" s="8" t="str">
        <f>TEXT(Table1[[#This Row],[Invoice Date]],"dd-mm-yyyy")</f>
        <v>19-12-2021</v>
      </c>
      <c r="F4376" s="1" t="str">
        <f t="shared" si="272"/>
        <v>December</v>
      </c>
      <c r="G4376" s="1" t="str">
        <f t="shared" si="273"/>
        <v>2021</v>
      </c>
      <c r="H4376" s="1" t="str">
        <f t="shared" si="274"/>
        <v>Sunday</v>
      </c>
      <c r="I4376" s="1" t="str">
        <f t="shared" si="275"/>
        <v>19</v>
      </c>
      <c r="J4376" t="s">
        <v>14</v>
      </c>
      <c r="K4376" t="s">
        <v>39</v>
      </c>
      <c r="L4376" t="s">
        <v>40</v>
      </c>
      <c r="M4376" t="s">
        <v>21</v>
      </c>
      <c r="N4376">
        <v>56</v>
      </c>
      <c r="O4376">
        <v>27</v>
      </c>
      <c r="P4376">
        <v>1512</v>
      </c>
      <c r="Q4376">
        <v>650</v>
      </c>
      <c r="R4376">
        <v>0.43</v>
      </c>
      <c r="S4376" t="s">
        <v>82</v>
      </c>
      <c r="T4376" t="str">
        <f>IF(Table1[[#This Row],[Units Sold]]&gt; 700,"High Units","low Units")</f>
        <v>low Units</v>
      </c>
      <c r="U4376">
        <f>SUM(Table1[[#This Row],[Operating Profit]])/SUM(Table1[Operating Profit])*100</f>
        <v>1.9570348239172371E-4</v>
      </c>
      <c r="V4376">
        <f>SUM(Table1[[#This Row],[Price per Unit]]*Table1[[#This Row],[Units Sold]])</f>
        <v>1512</v>
      </c>
      <c r="W4376">
        <f>SUM(Table1[[#This Row],[Total Sales]]-Table1[[#This Row],[Operating Profit]])</f>
        <v>862</v>
      </c>
      <c r="X4376">
        <f>SUM(Table1[[#This Row],[Total Sales]]-Table1[[#This Row],[Cost]])</f>
        <v>650</v>
      </c>
      <c r="Y4376">
        <f>SUM(Table1[[#This Row],[profit/loss]])/SUM(Table1[profit/loss])</f>
        <v>1.957034823917237E-6</v>
      </c>
    </row>
    <row r="4377" spans="1:25" x14ac:dyDescent="0.3">
      <c r="A4377" t="s">
        <v>13</v>
      </c>
      <c r="B4377" t="s">
        <v>82</v>
      </c>
      <c r="C4377">
        <v>1185732</v>
      </c>
      <c r="D4377" s="9">
        <v>44550</v>
      </c>
      <c r="E4377" s="8" t="str">
        <f>TEXT(Table1[[#This Row],[Invoice Date]],"dd-mm-yyyy")</f>
        <v>20-12-2021</v>
      </c>
      <c r="F4377" s="1" t="str">
        <f t="shared" si="272"/>
        <v>December</v>
      </c>
      <c r="G4377" s="1" t="str">
        <f t="shared" si="273"/>
        <v>2021</v>
      </c>
      <c r="H4377" s="1" t="str">
        <f t="shared" si="274"/>
        <v>Monday</v>
      </c>
      <c r="I4377" s="1" t="str">
        <f t="shared" si="275"/>
        <v>20</v>
      </c>
      <c r="J4377" t="s">
        <v>14</v>
      </c>
      <c r="K4377" t="s">
        <v>39</v>
      </c>
      <c r="L4377" t="s">
        <v>40</v>
      </c>
      <c r="M4377" t="s">
        <v>22</v>
      </c>
      <c r="N4377">
        <v>60</v>
      </c>
      <c r="O4377">
        <v>63</v>
      </c>
      <c r="P4377">
        <v>3780</v>
      </c>
      <c r="Q4377">
        <v>1474</v>
      </c>
      <c r="R4377">
        <v>0.39</v>
      </c>
      <c r="S4377" t="s">
        <v>82</v>
      </c>
      <c r="T4377" t="str">
        <f>IF(Table1[[#This Row],[Units Sold]]&gt; 700,"High Units","low Units")</f>
        <v>low Units</v>
      </c>
      <c r="U4377">
        <f>SUM(Table1[[#This Row],[Operating Profit]])/SUM(Table1[Operating Profit])*100</f>
        <v>4.4379528160830875E-4</v>
      </c>
      <c r="V4377">
        <f>SUM(Table1[[#This Row],[Price per Unit]]*Table1[[#This Row],[Units Sold]])</f>
        <v>3780</v>
      </c>
      <c r="W4377">
        <f>SUM(Table1[[#This Row],[Total Sales]]-Table1[[#This Row],[Operating Profit]])</f>
        <v>2306</v>
      </c>
      <c r="X4377">
        <f>SUM(Table1[[#This Row],[Total Sales]]-Table1[[#This Row],[Cost]])</f>
        <v>1474</v>
      </c>
      <c r="Y4377">
        <f>SUM(Table1[[#This Row],[profit/loss]])/SUM(Table1[profit/loss])</f>
        <v>4.4379528160830876E-6</v>
      </c>
    </row>
    <row r="4378" spans="1:25" x14ac:dyDescent="0.3">
      <c r="A4378" t="s">
        <v>13</v>
      </c>
      <c r="B4378" t="s">
        <v>82</v>
      </c>
      <c r="C4378">
        <v>1185732</v>
      </c>
      <c r="D4378" s="9">
        <v>44551</v>
      </c>
      <c r="E4378" s="8" t="str">
        <f>TEXT(Table1[[#This Row],[Invoice Date]],"dd-mm-yyyy")</f>
        <v>21-12-2021</v>
      </c>
      <c r="F4378" s="1" t="str">
        <f t="shared" si="272"/>
        <v>December</v>
      </c>
      <c r="G4378" s="1" t="str">
        <f t="shared" si="273"/>
        <v>2021</v>
      </c>
      <c r="H4378" s="1" t="str">
        <f t="shared" si="274"/>
        <v>Tuesday</v>
      </c>
      <c r="I4378" s="1" t="str">
        <f t="shared" si="275"/>
        <v>21</v>
      </c>
      <c r="J4378" t="s">
        <v>14</v>
      </c>
      <c r="K4378" t="s">
        <v>39</v>
      </c>
      <c r="L4378" t="s">
        <v>40</v>
      </c>
      <c r="M4378" t="s">
        <v>16</v>
      </c>
      <c r="N4378">
        <v>66</v>
      </c>
      <c r="O4378">
        <v>113</v>
      </c>
      <c r="P4378">
        <v>7458</v>
      </c>
      <c r="Q4378">
        <v>4848</v>
      </c>
      <c r="R4378">
        <v>0.65</v>
      </c>
      <c r="S4378" t="s">
        <v>82</v>
      </c>
      <c r="T4378" t="str">
        <f>IF(Table1[[#This Row],[Units Sold]]&gt; 700,"High Units","low Units")</f>
        <v>low Units</v>
      </c>
      <c r="U4378">
        <f>SUM(Table1[[#This Row],[Operating Profit]])/SUM(Table1[Operating Profit])*100</f>
        <v>1.4596468963616561E-3</v>
      </c>
      <c r="V4378">
        <f>SUM(Table1[[#This Row],[Price per Unit]]*Table1[[#This Row],[Units Sold]])</f>
        <v>7458</v>
      </c>
      <c r="W4378">
        <f>SUM(Table1[[#This Row],[Total Sales]]-Table1[[#This Row],[Operating Profit]])</f>
        <v>2610</v>
      </c>
      <c r="X4378">
        <f>SUM(Table1[[#This Row],[Total Sales]]-Table1[[#This Row],[Cost]])</f>
        <v>4848</v>
      </c>
      <c r="Y4378">
        <f>SUM(Table1[[#This Row],[profit/loss]])/SUM(Table1[profit/loss])</f>
        <v>1.459646896361656E-5</v>
      </c>
    </row>
    <row r="4379" spans="1:25" x14ac:dyDescent="0.3">
      <c r="A4379" t="s">
        <v>13</v>
      </c>
      <c r="B4379" t="s">
        <v>82</v>
      </c>
      <c r="C4379">
        <v>1185732</v>
      </c>
      <c r="D4379" s="9">
        <v>44552</v>
      </c>
      <c r="E4379" s="8" t="str">
        <f>TEXT(Table1[[#This Row],[Invoice Date]],"dd-mm-yyyy")</f>
        <v>22-12-2021</v>
      </c>
      <c r="F4379" s="1" t="str">
        <f t="shared" si="272"/>
        <v>December</v>
      </c>
      <c r="G4379" s="1" t="str">
        <f t="shared" si="273"/>
        <v>2021</v>
      </c>
      <c r="H4379" s="1" t="str">
        <f t="shared" si="274"/>
        <v>Wednesday</v>
      </c>
      <c r="I4379" s="1" t="str">
        <f t="shared" si="275"/>
        <v>22</v>
      </c>
      <c r="J4379" t="s">
        <v>14</v>
      </c>
      <c r="K4379" t="s">
        <v>39</v>
      </c>
      <c r="L4379" t="s">
        <v>40</v>
      </c>
      <c r="M4379" t="s">
        <v>18</v>
      </c>
      <c r="N4379">
        <v>55</v>
      </c>
      <c r="O4379">
        <v>60</v>
      </c>
      <c r="P4379">
        <v>3300</v>
      </c>
      <c r="Q4379">
        <v>1551</v>
      </c>
      <c r="R4379">
        <v>0.47</v>
      </c>
      <c r="S4379" t="s">
        <v>82</v>
      </c>
      <c r="T4379" t="str">
        <f>IF(Table1[[#This Row],[Units Sold]]&gt; 700,"High Units","low Units")</f>
        <v>low Units</v>
      </c>
      <c r="U4379">
        <f>SUM(Table1[[#This Row],[Operating Profit]])/SUM(Table1[Operating Profit])*100</f>
        <v>4.6697861721471299E-4</v>
      </c>
      <c r="V4379">
        <f>SUM(Table1[[#This Row],[Price per Unit]]*Table1[[#This Row],[Units Sold]])</f>
        <v>3300</v>
      </c>
      <c r="W4379">
        <f>SUM(Table1[[#This Row],[Total Sales]]-Table1[[#This Row],[Operating Profit]])</f>
        <v>1749</v>
      </c>
      <c r="X4379">
        <f>SUM(Table1[[#This Row],[Total Sales]]-Table1[[#This Row],[Cost]])</f>
        <v>1551</v>
      </c>
      <c r="Y4379">
        <f>SUM(Table1[[#This Row],[profit/loss]])/SUM(Table1[profit/loss])</f>
        <v>4.6697861721471296E-6</v>
      </c>
    </row>
    <row r="4380" spans="1:25" x14ac:dyDescent="0.3">
      <c r="A4380" t="s">
        <v>13</v>
      </c>
      <c r="B4380" t="s">
        <v>82</v>
      </c>
      <c r="C4380">
        <v>1185732</v>
      </c>
      <c r="D4380" s="9">
        <v>44553</v>
      </c>
      <c r="E4380" s="8" t="str">
        <f>TEXT(Table1[[#This Row],[Invoice Date]],"dd-mm-yyyy")</f>
        <v>23-12-2021</v>
      </c>
      <c r="F4380" s="1" t="str">
        <f t="shared" si="272"/>
        <v>December</v>
      </c>
      <c r="G4380" s="1" t="str">
        <f t="shared" si="273"/>
        <v>2021</v>
      </c>
      <c r="H4380" s="1" t="str">
        <f t="shared" si="274"/>
        <v>Thursday</v>
      </c>
      <c r="I4380" s="1" t="str">
        <f t="shared" si="275"/>
        <v>23</v>
      </c>
      <c r="J4380" t="s">
        <v>14</v>
      </c>
      <c r="K4380" t="s">
        <v>39</v>
      </c>
      <c r="L4380" t="s">
        <v>40</v>
      </c>
      <c r="M4380" t="s">
        <v>19</v>
      </c>
      <c r="N4380">
        <v>55</v>
      </c>
      <c r="O4380">
        <v>55</v>
      </c>
      <c r="P4380">
        <v>3025</v>
      </c>
      <c r="Q4380">
        <v>1603</v>
      </c>
      <c r="R4380">
        <v>0.53</v>
      </c>
      <c r="S4380" t="s">
        <v>82</v>
      </c>
      <c r="T4380" t="str">
        <f>IF(Table1[[#This Row],[Units Sold]]&gt; 700,"High Units","low Units")</f>
        <v>low Units</v>
      </c>
      <c r="U4380">
        <f>SUM(Table1[[#This Row],[Operating Profit]])/SUM(Table1[Operating Profit])*100</f>
        <v>4.8263489580605093E-4</v>
      </c>
      <c r="V4380">
        <f>SUM(Table1[[#This Row],[Price per Unit]]*Table1[[#This Row],[Units Sold]])</f>
        <v>3025</v>
      </c>
      <c r="W4380">
        <f>SUM(Table1[[#This Row],[Total Sales]]-Table1[[#This Row],[Operating Profit]])</f>
        <v>1422</v>
      </c>
      <c r="X4380">
        <f>SUM(Table1[[#This Row],[Total Sales]]-Table1[[#This Row],[Cost]])</f>
        <v>1603</v>
      </c>
      <c r="Y4380">
        <f>SUM(Table1[[#This Row],[profit/loss]])/SUM(Table1[profit/loss])</f>
        <v>4.8263489580605093E-6</v>
      </c>
    </row>
    <row r="4381" spans="1:25" x14ac:dyDescent="0.3">
      <c r="A4381" t="s">
        <v>13</v>
      </c>
      <c r="B4381" t="s">
        <v>82</v>
      </c>
      <c r="C4381">
        <v>1185732</v>
      </c>
      <c r="D4381" s="9">
        <v>44554</v>
      </c>
      <c r="E4381" s="8" t="str">
        <f>TEXT(Table1[[#This Row],[Invoice Date]],"dd-mm-yyyy")</f>
        <v>24-12-2021</v>
      </c>
      <c r="F4381" s="1" t="str">
        <f t="shared" si="272"/>
        <v>December</v>
      </c>
      <c r="G4381" s="1" t="str">
        <f t="shared" si="273"/>
        <v>2021</v>
      </c>
      <c r="H4381" s="1" t="str">
        <f t="shared" si="274"/>
        <v>Friday</v>
      </c>
      <c r="I4381" s="1" t="str">
        <f t="shared" si="275"/>
        <v>24</v>
      </c>
      <c r="J4381" t="s">
        <v>14</v>
      </c>
      <c r="K4381" t="s">
        <v>39</v>
      </c>
      <c r="L4381" t="s">
        <v>40</v>
      </c>
      <c r="M4381" t="s">
        <v>20</v>
      </c>
      <c r="N4381">
        <v>56</v>
      </c>
      <c r="O4381">
        <v>44</v>
      </c>
      <c r="P4381">
        <v>2464</v>
      </c>
      <c r="Q4381">
        <v>1257</v>
      </c>
      <c r="R4381">
        <v>0.51</v>
      </c>
      <c r="S4381" t="s">
        <v>82</v>
      </c>
      <c r="T4381" t="str">
        <f>IF(Table1[[#This Row],[Units Sold]]&gt; 700,"High Units","low Units")</f>
        <v>low Units</v>
      </c>
      <c r="U4381">
        <f>SUM(Table1[[#This Row],[Operating Profit]])/SUM(Table1[Operating Profit])*100</f>
        <v>3.7846042671753333E-4</v>
      </c>
      <c r="V4381">
        <f>SUM(Table1[[#This Row],[Price per Unit]]*Table1[[#This Row],[Units Sold]])</f>
        <v>2464</v>
      </c>
      <c r="W4381">
        <f>SUM(Table1[[#This Row],[Total Sales]]-Table1[[#This Row],[Operating Profit]])</f>
        <v>1207</v>
      </c>
      <c r="X4381">
        <f>SUM(Table1[[#This Row],[Total Sales]]-Table1[[#This Row],[Cost]])</f>
        <v>1257</v>
      </c>
      <c r="Y4381">
        <f>SUM(Table1[[#This Row],[profit/loss]])/SUM(Table1[profit/loss])</f>
        <v>3.7846042671753333E-6</v>
      </c>
    </row>
    <row r="4382" spans="1:25" x14ac:dyDescent="0.3">
      <c r="A4382" t="s">
        <v>13</v>
      </c>
      <c r="B4382" t="s">
        <v>82</v>
      </c>
      <c r="C4382">
        <v>1185732</v>
      </c>
      <c r="D4382" s="9">
        <v>44555</v>
      </c>
      <c r="E4382" s="8" t="str">
        <f>TEXT(Table1[[#This Row],[Invoice Date]],"dd-mm-yyyy")</f>
        <v>25-12-2021</v>
      </c>
      <c r="F4382" s="1" t="str">
        <f t="shared" si="272"/>
        <v>December</v>
      </c>
      <c r="G4382" s="1" t="str">
        <f t="shared" si="273"/>
        <v>2021</v>
      </c>
      <c r="H4382" s="1" t="str">
        <f t="shared" si="274"/>
        <v>Saturday</v>
      </c>
      <c r="I4382" s="1" t="str">
        <f t="shared" si="275"/>
        <v>25</v>
      </c>
      <c r="J4382" t="s">
        <v>14</v>
      </c>
      <c r="K4382" t="s">
        <v>39</v>
      </c>
      <c r="L4382" t="s">
        <v>40</v>
      </c>
      <c r="M4382" t="s">
        <v>21</v>
      </c>
      <c r="N4382">
        <v>64</v>
      </c>
      <c r="O4382">
        <v>42</v>
      </c>
      <c r="P4382">
        <v>2688</v>
      </c>
      <c r="Q4382">
        <v>1290</v>
      </c>
      <c r="R4382">
        <v>0.48</v>
      </c>
      <c r="S4382" t="s">
        <v>82</v>
      </c>
      <c r="T4382" t="str">
        <f>IF(Table1[[#This Row],[Units Sold]]&gt; 700,"High Units","low Units")</f>
        <v>low Units</v>
      </c>
      <c r="U4382">
        <f>SUM(Table1[[#This Row],[Operating Profit]])/SUM(Table1[Operating Profit])*100</f>
        <v>3.8839614197742087E-4</v>
      </c>
      <c r="V4382">
        <f>SUM(Table1[[#This Row],[Price per Unit]]*Table1[[#This Row],[Units Sold]])</f>
        <v>2688</v>
      </c>
      <c r="W4382">
        <f>SUM(Table1[[#This Row],[Total Sales]]-Table1[[#This Row],[Operating Profit]])</f>
        <v>1398</v>
      </c>
      <c r="X4382">
        <f>SUM(Table1[[#This Row],[Total Sales]]-Table1[[#This Row],[Cost]])</f>
        <v>1290</v>
      </c>
      <c r="Y4382">
        <f>SUM(Table1[[#This Row],[profit/loss]])/SUM(Table1[profit/loss])</f>
        <v>3.8839614197742088E-6</v>
      </c>
    </row>
    <row r="4383" spans="1:25" x14ac:dyDescent="0.3">
      <c r="A4383" t="s">
        <v>13</v>
      </c>
      <c r="B4383" t="s">
        <v>82</v>
      </c>
      <c r="C4383">
        <v>1185732</v>
      </c>
      <c r="D4383" s="9">
        <v>44556</v>
      </c>
      <c r="E4383" s="8" t="str">
        <f>TEXT(Table1[[#This Row],[Invoice Date]],"dd-mm-yyyy")</f>
        <v>26-12-2021</v>
      </c>
      <c r="F4383" s="1" t="str">
        <f t="shared" si="272"/>
        <v>December</v>
      </c>
      <c r="G4383" s="1" t="str">
        <f t="shared" si="273"/>
        <v>2021</v>
      </c>
      <c r="H4383" s="1" t="str">
        <f t="shared" si="274"/>
        <v>Sunday</v>
      </c>
      <c r="I4383" s="1" t="str">
        <f t="shared" si="275"/>
        <v>26</v>
      </c>
      <c r="J4383" t="s">
        <v>14</v>
      </c>
      <c r="K4383" t="s">
        <v>39</v>
      </c>
      <c r="L4383" t="s">
        <v>40</v>
      </c>
      <c r="M4383" t="s">
        <v>22</v>
      </c>
      <c r="N4383">
        <v>71</v>
      </c>
      <c r="O4383">
        <v>65</v>
      </c>
      <c r="P4383">
        <v>4615</v>
      </c>
      <c r="Q4383">
        <v>2031</v>
      </c>
      <c r="R4383">
        <v>0.44</v>
      </c>
      <c r="S4383" t="s">
        <v>82</v>
      </c>
      <c r="T4383" t="str">
        <f>IF(Table1[[#This Row],[Units Sold]]&gt; 700,"High Units","low Units")</f>
        <v>low Units</v>
      </c>
      <c r="U4383">
        <f>SUM(Table1[[#This Row],[Operating Profit]])/SUM(Table1[Operating Profit])*100</f>
        <v>6.1149811190398589E-4</v>
      </c>
      <c r="V4383">
        <f>SUM(Table1[[#This Row],[Price per Unit]]*Table1[[#This Row],[Units Sold]])</f>
        <v>4615</v>
      </c>
      <c r="W4383">
        <f>SUM(Table1[[#This Row],[Total Sales]]-Table1[[#This Row],[Operating Profit]])</f>
        <v>2584</v>
      </c>
      <c r="X4383">
        <f>SUM(Table1[[#This Row],[Total Sales]]-Table1[[#This Row],[Cost]])</f>
        <v>2031</v>
      </c>
      <c r="Y4383">
        <f>SUM(Table1[[#This Row],[profit/loss]])/SUM(Table1[profit/loss])</f>
        <v>6.1149811190398585E-6</v>
      </c>
    </row>
    <row r="4384" spans="1:25" x14ac:dyDescent="0.3">
      <c r="A4384" t="s">
        <v>13</v>
      </c>
      <c r="B4384" t="s">
        <v>82</v>
      </c>
      <c r="C4384">
        <v>1185732</v>
      </c>
      <c r="D4384" s="9">
        <v>44557</v>
      </c>
      <c r="E4384" s="8" t="str">
        <f>TEXT(Table1[[#This Row],[Invoice Date]],"dd-mm-yyyy")</f>
        <v>27-12-2021</v>
      </c>
      <c r="F4384" s="1" t="str">
        <f t="shared" si="272"/>
        <v>December</v>
      </c>
      <c r="G4384" s="1" t="str">
        <f t="shared" si="273"/>
        <v>2021</v>
      </c>
      <c r="H4384" s="1" t="str">
        <f t="shared" si="274"/>
        <v>Monday</v>
      </c>
      <c r="I4384" s="1" t="str">
        <f t="shared" si="275"/>
        <v>27</v>
      </c>
      <c r="J4384" t="s">
        <v>14</v>
      </c>
      <c r="K4384" t="s">
        <v>39</v>
      </c>
      <c r="L4384" t="s">
        <v>40</v>
      </c>
      <c r="M4384" t="s">
        <v>16</v>
      </c>
      <c r="N4384">
        <v>67</v>
      </c>
      <c r="O4384">
        <v>124</v>
      </c>
      <c r="P4384">
        <v>8308</v>
      </c>
      <c r="Q4384">
        <v>5733</v>
      </c>
      <c r="R4384">
        <v>0.69</v>
      </c>
      <c r="S4384" t="s">
        <v>82</v>
      </c>
      <c r="T4384" t="str">
        <f>IF(Table1[[#This Row],[Units Sold]]&gt; 700,"High Units","low Units")</f>
        <v>low Units</v>
      </c>
      <c r="U4384">
        <f>SUM(Table1[[#This Row],[Operating Profit]])/SUM(Table1[Operating Profit])*100</f>
        <v>1.7261047146950031E-3</v>
      </c>
      <c r="V4384">
        <f>SUM(Table1[[#This Row],[Price per Unit]]*Table1[[#This Row],[Units Sold]])</f>
        <v>8308</v>
      </c>
      <c r="W4384">
        <f>SUM(Table1[[#This Row],[Total Sales]]-Table1[[#This Row],[Operating Profit]])</f>
        <v>2575</v>
      </c>
      <c r="X4384">
        <f>SUM(Table1[[#This Row],[Total Sales]]-Table1[[#This Row],[Cost]])</f>
        <v>5733</v>
      </c>
      <c r="Y4384">
        <f>SUM(Table1[[#This Row],[profit/loss]])/SUM(Table1[profit/loss])</f>
        <v>1.726104714695003E-5</v>
      </c>
    </row>
    <row r="4385" spans="1:25" x14ac:dyDescent="0.3">
      <c r="A4385" t="s">
        <v>13</v>
      </c>
      <c r="B4385" t="s">
        <v>82</v>
      </c>
      <c r="C4385">
        <v>1185732</v>
      </c>
      <c r="D4385" s="9">
        <v>44558</v>
      </c>
      <c r="E4385" s="8" t="str">
        <f>TEXT(Table1[[#This Row],[Invoice Date]],"dd-mm-yyyy")</f>
        <v>28-12-2021</v>
      </c>
      <c r="F4385" s="1" t="str">
        <f t="shared" si="272"/>
        <v>December</v>
      </c>
      <c r="G4385" s="1" t="str">
        <f t="shared" si="273"/>
        <v>2021</v>
      </c>
      <c r="H4385" s="1" t="str">
        <f t="shared" si="274"/>
        <v>Tuesday</v>
      </c>
      <c r="I4385" s="1" t="str">
        <f t="shared" si="275"/>
        <v>28</v>
      </c>
      <c r="J4385" t="s">
        <v>14</v>
      </c>
      <c r="K4385" t="s">
        <v>39</v>
      </c>
      <c r="L4385" t="s">
        <v>40</v>
      </c>
      <c r="M4385" t="s">
        <v>18</v>
      </c>
      <c r="N4385">
        <v>55</v>
      </c>
      <c r="O4385">
        <v>69</v>
      </c>
      <c r="P4385">
        <v>3795</v>
      </c>
      <c r="Q4385">
        <v>1708</v>
      </c>
      <c r="R4385">
        <v>0.45</v>
      </c>
      <c r="S4385" t="s">
        <v>82</v>
      </c>
      <c r="T4385" t="str">
        <f>IF(Table1[[#This Row],[Units Sold]]&gt; 700,"High Units","low Units")</f>
        <v>low Units</v>
      </c>
      <c r="U4385">
        <f>SUM(Table1[[#This Row],[Operating Profit]])/SUM(Table1[Operating Profit])*100</f>
        <v>5.1424853526932932E-4</v>
      </c>
      <c r="V4385">
        <f>SUM(Table1[[#This Row],[Price per Unit]]*Table1[[#This Row],[Units Sold]])</f>
        <v>3795</v>
      </c>
      <c r="W4385">
        <f>SUM(Table1[[#This Row],[Total Sales]]-Table1[[#This Row],[Operating Profit]])</f>
        <v>2087</v>
      </c>
      <c r="X4385">
        <f>SUM(Table1[[#This Row],[Total Sales]]-Table1[[#This Row],[Cost]])</f>
        <v>1708</v>
      </c>
      <c r="Y4385">
        <f>SUM(Table1[[#This Row],[profit/loss]])/SUM(Table1[profit/loss])</f>
        <v>5.1424853526932936E-6</v>
      </c>
    </row>
    <row r="4386" spans="1:25" x14ac:dyDescent="0.3">
      <c r="A4386" t="s">
        <v>13</v>
      </c>
      <c r="B4386" t="s">
        <v>82</v>
      </c>
      <c r="C4386">
        <v>1185732</v>
      </c>
      <c r="D4386" s="9">
        <v>44559</v>
      </c>
      <c r="E4386" s="8" t="str">
        <f>TEXT(Table1[[#This Row],[Invoice Date]],"dd-mm-yyyy")</f>
        <v>29-12-2021</v>
      </c>
      <c r="F4386" s="1" t="str">
        <f t="shared" si="272"/>
        <v>December</v>
      </c>
      <c r="G4386" s="1" t="str">
        <f t="shared" si="273"/>
        <v>2021</v>
      </c>
      <c r="H4386" s="1" t="str">
        <f t="shared" si="274"/>
        <v>Wednesday</v>
      </c>
      <c r="I4386" s="1" t="str">
        <f t="shared" si="275"/>
        <v>29</v>
      </c>
      <c r="J4386" t="s">
        <v>14</v>
      </c>
      <c r="K4386" t="s">
        <v>39</v>
      </c>
      <c r="L4386" t="s">
        <v>40</v>
      </c>
      <c r="M4386" t="s">
        <v>19</v>
      </c>
      <c r="N4386">
        <v>55</v>
      </c>
      <c r="O4386">
        <v>65</v>
      </c>
      <c r="P4386">
        <v>3575</v>
      </c>
      <c r="Q4386">
        <v>1895</v>
      </c>
      <c r="R4386">
        <v>0.53</v>
      </c>
      <c r="S4386" t="s">
        <v>82</v>
      </c>
      <c r="T4386" t="str">
        <f>IF(Table1[[#This Row],[Units Sold]]&gt; 700,"High Units","low Units")</f>
        <v>low Units</v>
      </c>
      <c r="U4386">
        <f>SUM(Table1[[#This Row],[Operating Profit]])/SUM(Table1[Operating Profit])*100</f>
        <v>5.7055092174202523E-4</v>
      </c>
      <c r="V4386">
        <f>SUM(Table1[[#This Row],[Price per Unit]]*Table1[[#This Row],[Units Sold]])</f>
        <v>3575</v>
      </c>
      <c r="W4386">
        <f>SUM(Table1[[#This Row],[Total Sales]]-Table1[[#This Row],[Operating Profit]])</f>
        <v>1680</v>
      </c>
      <c r="X4386">
        <f>SUM(Table1[[#This Row],[Total Sales]]-Table1[[#This Row],[Cost]])</f>
        <v>1895</v>
      </c>
      <c r="Y4386">
        <f>SUM(Table1[[#This Row],[profit/loss]])/SUM(Table1[profit/loss])</f>
        <v>5.7055092174202526E-6</v>
      </c>
    </row>
    <row r="4387" spans="1:25" x14ac:dyDescent="0.3">
      <c r="A4387" t="s">
        <v>13</v>
      </c>
      <c r="B4387" t="s">
        <v>82</v>
      </c>
      <c r="C4387">
        <v>1185732</v>
      </c>
      <c r="D4387" s="9">
        <v>44560</v>
      </c>
      <c r="E4387" s="8" t="str">
        <f>TEXT(Table1[[#This Row],[Invoice Date]],"dd-mm-yyyy")</f>
        <v>30-12-2021</v>
      </c>
      <c r="F4387" s="1" t="str">
        <f t="shared" si="272"/>
        <v>December</v>
      </c>
      <c r="G4387" s="1" t="str">
        <f t="shared" si="273"/>
        <v>2021</v>
      </c>
      <c r="H4387" s="1" t="str">
        <f t="shared" si="274"/>
        <v>Thursday</v>
      </c>
      <c r="I4387" s="1" t="str">
        <f t="shared" si="275"/>
        <v>30</v>
      </c>
      <c r="J4387" t="s">
        <v>14</v>
      </c>
      <c r="K4387" t="s">
        <v>39</v>
      </c>
      <c r="L4387" t="s">
        <v>40</v>
      </c>
      <c r="M4387" t="s">
        <v>20</v>
      </c>
      <c r="N4387">
        <v>57</v>
      </c>
      <c r="O4387">
        <v>53</v>
      </c>
      <c r="P4387">
        <v>3021</v>
      </c>
      <c r="Q4387">
        <v>1601</v>
      </c>
      <c r="R4387">
        <v>0.53</v>
      </c>
      <c r="S4387" t="s">
        <v>82</v>
      </c>
      <c r="T4387" t="str">
        <f>IF(Table1[[#This Row],[Units Sold]]&gt; 700,"High Units","low Units")</f>
        <v>low Units</v>
      </c>
      <c r="U4387">
        <f>SUM(Table1[[#This Row],[Operating Profit]])/SUM(Table1[Operating Profit])*100</f>
        <v>4.8203273124484557E-4</v>
      </c>
      <c r="V4387">
        <f>SUM(Table1[[#This Row],[Price per Unit]]*Table1[[#This Row],[Units Sold]])</f>
        <v>3021</v>
      </c>
      <c r="W4387">
        <f>SUM(Table1[[#This Row],[Total Sales]]-Table1[[#This Row],[Operating Profit]])</f>
        <v>1420</v>
      </c>
      <c r="X4387">
        <f>SUM(Table1[[#This Row],[Total Sales]]-Table1[[#This Row],[Cost]])</f>
        <v>1601</v>
      </c>
      <c r="Y4387">
        <f>SUM(Table1[[#This Row],[profit/loss]])/SUM(Table1[profit/loss])</f>
        <v>4.8203273124484559E-6</v>
      </c>
    </row>
    <row r="4388" spans="1:25" x14ac:dyDescent="0.3">
      <c r="A4388" t="s">
        <v>13</v>
      </c>
      <c r="B4388" t="s">
        <v>82</v>
      </c>
      <c r="C4388">
        <v>1185732</v>
      </c>
      <c r="D4388" s="9">
        <v>44561</v>
      </c>
      <c r="E4388" s="8" t="str">
        <f>TEXT(Table1[[#This Row],[Invoice Date]],"dd-mm-yyyy")</f>
        <v>31-12-2021</v>
      </c>
      <c r="F4388" s="1" t="str">
        <f t="shared" si="272"/>
        <v>December</v>
      </c>
      <c r="G4388" s="1" t="str">
        <f t="shared" si="273"/>
        <v>2021</v>
      </c>
      <c r="H4388" s="1" t="str">
        <f t="shared" si="274"/>
        <v>Friday</v>
      </c>
      <c r="I4388" s="1" t="str">
        <f t="shared" si="275"/>
        <v>31</v>
      </c>
      <c r="J4388" t="s">
        <v>14</v>
      </c>
      <c r="K4388" t="s">
        <v>39</v>
      </c>
      <c r="L4388" t="s">
        <v>40</v>
      </c>
      <c r="M4388" t="s">
        <v>21</v>
      </c>
      <c r="N4388">
        <v>63</v>
      </c>
      <c r="O4388">
        <v>47</v>
      </c>
      <c r="P4388">
        <v>2961</v>
      </c>
      <c r="Q4388">
        <v>1362</v>
      </c>
      <c r="R4388">
        <v>0.46</v>
      </c>
      <c r="S4388" t="s">
        <v>82</v>
      </c>
      <c r="T4388" t="str">
        <f>IF(Table1[[#This Row],[Units Sold]]&gt; 700,"High Units","low Units")</f>
        <v>low Units</v>
      </c>
      <c r="U4388">
        <f>SUM(Table1[[#This Row],[Operating Profit]])/SUM(Table1[Operating Profit])*100</f>
        <v>4.1007406618081183E-4</v>
      </c>
      <c r="V4388">
        <f>SUM(Table1[[#This Row],[Price per Unit]]*Table1[[#This Row],[Units Sold]])</f>
        <v>2961</v>
      </c>
      <c r="W4388">
        <f>SUM(Table1[[#This Row],[Total Sales]]-Table1[[#This Row],[Operating Profit]])</f>
        <v>1599</v>
      </c>
      <c r="X4388">
        <f>SUM(Table1[[#This Row],[Total Sales]]-Table1[[#This Row],[Cost]])</f>
        <v>1362</v>
      </c>
      <c r="Y4388">
        <f>SUM(Table1[[#This Row],[profit/loss]])/SUM(Table1[profit/loss])</f>
        <v>4.1007406618081181E-6</v>
      </c>
    </row>
    <row r="4389" spans="1:25" x14ac:dyDescent="0.3">
      <c r="A4389" t="s">
        <v>13</v>
      </c>
      <c r="B4389" t="s">
        <v>82</v>
      </c>
      <c r="C4389">
        <v>1185732</v>
      </c>
      <c r="D4389" s="9">
        <v>43831</v>
      </c>
      <c r="E4389" s="8" t="str">
        <f>TEXT(Table1[[#This Row],[Invoice Date]],"dd-mm-yyyy")</f>
        <v>01-01-2020</v>
      </c>
      <c r="F4389" s="1" t="str">
        <f t="shared" si="272"/>
        <v>January</v>
      </c>
      <c r="G4389" s="1" t="str">
        <f t="shared" si="273"/>
        <v>2020</v>
      </c>
      <c r="H4389" s="1" t="str">
        <f t="shared" si="274"/>
        <v>Wednesday</v>
      </c>
      <c r="I4389" s="1" t="str">
        <f t="shared" si="275"/>
        <v>01</v>
      </c>
      <c r="J4389" t="s">
        <v>14</v>
      </c>
      <c r="K4389" t="s">
        <v>39</v>
      </c>
      <c r="L4389" t="s">
        <v>40</v>
      </c>
      <c r="M4389" t="s">
        <v>22</v>
      </c>
      <c r="N4389">
        <v>68</v>
      </c>
      <c r="O4389">
        <v>83</v>
      </c>
      <c r="P4389">
        <v>5644</v>
      </c>
      <c r="Q4389">
        <v>2427</v>
      </c>
      <c r="R4389">
        <v>0.43</v>
      </c>
      <c r="S4389" t="s">
        <v>82</v>
      </c>
      <c r="T4389" t="str">
        <f>IF(Table1[[#This Row],[Units Sold]]&gt; 700,"High Units","low Units")</f>
        <v>low Units</v>
      </c>
      <c r="U4389">
        <f>SUM(Table1[[#This Row],[Operating Profit]])/SUM(Table1[Operating Profit])*100</f>
        <v>7.3072669502263602E-4</v>
      </c>
      <c r="V4389">
        <f>SUM(Table1[[#This Row],[Price per Unit]]*Table1[[#This Row],[Units Sold]])</f>
        <v>5644</v>
      </c>
      <c r="W4389">
        <f>SUM(Table1[[#This Row],[Total Sales]]-Table1[[#This Row],[Operating Profit]])</f>
        <v>3217</v>
      </c>
      <c r="X4389">
        <f>SUM(Table1[[#This Row],[Total Sales]]-Table1[[#This Row],[Cost]])</f>
        <v>2427</v>
      </c>
      <c r="Y4389">
        <f>SUM(Table1[[#This Row],[profit/loss]])/SUM(Table1[profit/loss])</f>
        <v>7.3072669502263603E-6</v>
      </c>
    </row>
    <row r="4390" spans="1:25" x14ac:dyDescent="0.3">
      <c r="A4390" t="s">
        <v>29</v>
      </c>
      <c r="B4390" t="s">
        <v>82</v>
      </c>
      <c r="C4390">
        <v>1128299</v>
      </c>
      <c r="D4390" s="9">
        <v>43832</v>
      </c>
      <c r="E4390" s="8" t="str">
        <f>TEXT(Table1[[#This Row],[Invoice Date]],"dd-mm-yyyy")</f>
        <v>02-01-2020</v>
      </c>
      <c r="F4390" s="1" t="str">
        <f t="shared" si="272"/>
        <v>January</v>
      </c>
      <c r="G4390" s="1" t="str">
        <f t="shared" si="273"/>
        <v>2020</v>
      </c>
      <c r="H4390" s="1" t="str">
        <f t="shared" si="274"/>
        <v>Thursday</v>
      </c>
      <c r="I4390" s="1" t="str">
        <f t="shared" si="275"/>
        <v>02</v>
      </c>
      <c r="J4390" t="s">
        <v>14</v>
      </c>
      <c r="K4390" t="s">
        <v>39</v>
      </c>
      <c r="L4390" t="s">
        <v>40</v>
      </c>
      <c r="M4390" t="s">
        <v>16</v>
      </c>
      <c r="N4390">
        <v>32</v>
      </c>
      <c r="O4390">
        <v>122</v>
      </c>
      <c r="P4390">
        <v>3904</v>
      </c>
      <c r="Q4390">
        <v>1991</v>
      </c>
      <c r="R4390">
        <v>0.51</v>
      </c>
      <c r="S4390" t="s">
        <v>82</v>
      </c>
      <c r="T4390" t="str">
        <f>IF(Table1[[#This Row],[Units Sold]]&gt; 700,"High Units","low Units")</f>
        <v>low Units</v>
      </c>
      <c r="U4390">
        <f>SUM(Table1[[#This Row],[Operating Profit]])/SUM(Table1[Operating Profit])*100</f>
        <v>5.9945482067987987E-4</v>
      </c>
      <c r="V4390">
        <f>SUM(Table1[[#This Row],[Price per Unit]]*Table1[[#This Row],[Units Sold]])</f>
        <v>3904</v>
      </c>
      <c r="W4390">
        <f>SUM(Table1[[#This Row],[Total Sales]]-Table1[[#This Row],[Operating Profit]])</f>
        <v>1913</v>
      </c>
      <c r="X4390">
        <f>SUM(Table1[[#This Row],[Total Sales]]-Table1[[#This Row],[Cost]])</f>
        <v>1991</v>
      </c>
      <c r="Y4390">
        <f>SUM(Table1[[#This Row],[profit/loss]])/SUM(Table1[profit/loss])</f>
        <v>5.9945482067987983E-6</v>
      </c>
    </row>
    <row r="4391" spans="1:25" x14ac:dyDescent="0.3">
      <c r="A4391" t="s">
        <v>29</v>
      </c>
      <c r="B4391" t="s">
        <v>82</v>
      </c>
      <c r="C4391">
        <v>1128299</v>
      </c>
      <c r="D4391" s="9">
        <v>43833</v>
      </c>
      <c r="E4391" s="8" t="str">
        <f>TEXT(Table1[[#This Row],[Invoice Date]],"dd-mm-yyyy")</f>
        <v>03-01-2020</v>
      </c>
      <c r="F4391" s="1" t="str">
        <f t="shared" si="272"/>
        <v>January</v>
      </c>
      <c r="G4391" s="1" t="str">
        <f t="shared" si="273"/>
        <v>2020</v>
      </c>
      <c r="H4391" s="1" t="str">
        <f t="shared" si="274"/>
        <v>Friday</v>
      </c>
      <c r="I4391" s="1" t="str">
        <f t="shared" si="275"/>
        <v>03</v>
      </c>
      <c r="J4391" t="s">
        <v>14</v>
      </c>
      <c r="K4391" t="s">
        <v>39</v>
      </c>
      <c r="L4391" t="s">
        <v>40</v>
      </c>
      <c r="M4391" t="s">
        <v>18</v>
      </c>
      <c r="N4391">
        <v>44</v>
      </c>
      <c r="O4391">
        <v>117</v>
      </c>
      <c r="P4391">
        <v>5148</v>
      </c>
      <c r="Q4391">
        <v>1905</v>
      </c>
      <c r="R4391">
        <v>0.37</v>
      </c>
      <c r="S4391" t="s">
        <v>82</v>
      </c>
      <c r="T4391" t="str">
        <f>IF(Table1[[#This Row],[Units Sold]]&gt; 700,"High Units","low Units")</f>
        <v>low Units</v>
      </c>
      <c r="U4391">
        <f>SUM(Table1[[#This Row],[Operating Profit]])/SUM(Table1[Operating Profit])*100</f>
        <v>5.7356174454805179E-4</v>
      </c>
      <c r="V4391">
        <f>SUM(Table1[[#This Row],[Price per Unit]]*Table1[[#This Row],[Units Sold]])</f>
        <v>5148</v>
      </c>
      <c r="W4391">
        <f>SUM(Table1[[#This Row],[Total Sales]]-Table1[[#This Row],[Operating Profit]])</f>
        <v>3243</v>
      </c>
      <c r="X4391">
        <f>SUM(Table1[[#This Row],[Total Sales]]-Table1[[#This Row],[Cost]])</f>
        <v>1905</v>
      </c>
      <c r="Y4391">
        <f>SUM(Table1[[#This Row],[profit/loss]])/SUM(Table1[profit/loss])</f>
        <v>5.7356174454805178E-6</v>
      </c>
    </row>
    <row r="4392" spans="1:25" x14ac:dyDescent="0.3">
      <c r="A4392" t="s">
        <v>29</v>
      </c>
      <c r="B4392" t="s">
        <v>82</v>
      </c>
      <c r="C4392">
        <v>1128299</v>
      </c>
      <c r="D4392" s="9">
        <v>43834</v>
      </c>
      <c r="E4392" s="8" t="str">
        <f>TEXT(Table1[[#This Row],[Invoice Date]],"dd-mm-yyyy")</f>
        <v>04-01-2020</v>
      </c>
      <c r="F4392" s="1" t="str">
        <f t="shared" si="272"/>
        <v>January</v>
      </c>
      <c r="G4392" s="1" t="str">
        <f t="shared" si="273"/>
        <v>2020</v>
      </c>
      <c r="H4392" s="1" t="str">
        <f t="shared" si="274"/>
        <v>Saturday</v>
      </c>
      <c r="I4392" s="1" t="str">
        <f t="shared" si="275"/>
        <v>04</v>
      </c>
      <c r="J4392" t="s">
        <v>14</v>
      </c>
      <c r="K4392" t="s">
        <v>39</v>
      </c>
      <c r="L4392" t="s">
        <v>40</v>
      </c>
      <c r="M4392" t="s">
        <v>19</v>
      </c>
      <c r="N4392">
        <v>41</v>
      </c>
      <c r="O4392">
        <v>117</v>
      </c>
      <c r="P4392">
        <v>4797</v>
      </c>
      <c r="Q4392">
        <v>2590</v>
      </c>
      <c r="R4392">
        <v>0.54</v>
      </c>
      <c r="S4392" t="s">
        <v>82</v>
      </c>
      <c r="T4392" t="str">
        <f>IF(Table1[[#This Row],[Units Sold]]&gt; 700,"High Units","low Units")</f>
        <v>low Units</v>
      </c>
      <c r="U4392">
        <f>SUM(Table1[[#This Row],[Operating Profit]])/SUM(Table1[Operating Profit])*100</f>
        <v>7.7980310676086829E-4</v>
      </c>
      <c r="V4392">
        <f>SUM(Table1[[#This Row],[Price per Unit]]*Table1[[#This Row],[Units Sold]])</f>
        <v>4797</v>
      </c>
      <c r="W4392">
        <f>SUM(Table1[[#This Row],[Total Sales]]-Table1[[#This Row],[Operating Profit]])</f>
        <v>2207</v>
      </c>
      <c r="X4392">
        <f>SUM(Table1[[#This Row],[Total Sales]]-Table1[[#This Row],[Cost]])</f>
        <v>2590</v>
      </c>
      <c r="Y4392">
        <f>SUM(Table1[[#This Row],[profit/loss]])/SUM(Table1[profit/loss])</f>
        <v>7.7980310676086828E-6</v>
      </c>
    </row>
    <row r="4393" spans="1:25" x14ac:dyDescent="0.3">
      <c r="A4393" t="s">
        <v>29</v>
      </c>
      <c r="B4393" t="s">
        <v>82</v>
      </c>
      <c r="C4393">
        <v>1128299</v>
      </c>
      <c r="D4393" s="9">
        <v>43835</v>
      </c>
      <c r="E4393" s="8" t="str">
        <f>TEXT(Table1[[#This Row],[Invoice Date]],"dd-mm-yyyy")</f>
        <v>05-01-2020</v>
      </c>
      <c r="F4393" s="1" t="str">
        <f t="shared" si="272"/>
        <v>January</v>
      </c>
      <c r="G4393" s="1" t="str">
        <f t="shared" si="273"/>
        <v>2020</v>
      </c>
      <c r="H4393" s="1" t="str">
        <f t="shared" si="274"/>
        <v>Sunday</v>
      </c>
      <c r="I4393" s="1" t="str">
        <f t="shared" si="275"/>
        <v>05</v>
      </c>
      <c r="J4393" t="s">
        <v>14</v>
      </c>
      <c r="K4393" t="s">
        <v>39</v>
      </c>
      <c r="L4393" t="s">
        <v>40</v>
      </c>
      <c r="M4393" t="s">
        <v>20</v>
      </c>
      <c r="N4393">
        <v>43</v>
      </c>
      <c r="O4393">
        <v>87</v>
      </c>
      <c r="P4393">
        <v>3741</v>
      </c>
      <c r="Q4393">
        <v>1871</v>
      </c>
      <c r="R4393">
        <v>0.5</v>
      </c>
      <c r="S4393" t="s">
        <v>82</v>
      </c>
      <c r="T4393" t="str">
        <f>IF(Table1[[#This Row],[Units Sold]]&gt; 700,"High Units","low Units")</f>
        <v>low Units</v>
      </c>
      <c r="U4393">
        <f>SUM(Table1[[#This Row],[Operating Profit]])/SUM(Table1[Operating Profit])*100</f>
        <v>5.6332494700756159E-4</v>
      </c>
      <c r="V4393">
        <f>SUM(Table1[[#This Row],[Price per Unit]]*Table1[[#This Row],[Units Sold]])</f>
        <v>3741</v>
      </c>
      <c r="W4393">
        <f>SUM(Table1[[#This Row],[Total Sales]]-Table1[[#This Row],[Operating Profit]])</f>
        <v>1870</v>
      </c>
      <c r="X4393">
        <f>SUM(Table1[[#This Row],[Total Sales]]-Table1[[#This Row],[Cost]])</f>
        <v>1871</v>
      </c>
      <c r="Y4393">
        <f>SUM(Table1[[#This Row],[profit/loss]])/SUM(Table1[profit/loss])</f>
        <v>5.6332494700756161E-6</v>
      </c>
    </row>
    <row r="4394" spans="1:25" x14ac:dyDescent="0.3">
      <c r="A4394" t="s">
        <v>29</v>
      </c>
      <c r="B4394" t="s">
        <v>82</v>
      </c>
      <c r="C4394">
        <v>1128299</v>
      </c>
      <c r="D4394" s="9">
        <v>43836</v>
      </c>
      <c r="E4394" s="8" t="str">
        <f>TEXT(Table1[[#This Row],[Invoice Date]],"dd-mm-yyyy")</f>
        <v>06-01-2020</v>
      </c>
      <c r="F4394" s="1" t="str">
        <f t="shared" si="272"/>
        <v>January</v>
      </c>
      <c r="G4394" s="1" t="str">
        <f t="shared" si="273"/>
        <v>2020</v>
      </c>
      <c r="H4394" s="1" t="str">
        <f t="shared" si="274"/>
        <v>Monday</v>
      </c>
      <c r="I4394" s="1" t="str">
        <f t="shared" si="275"/>
        <v>06</v>
      </c>
      <c r="J4394" t="s">
        <v>30</v>
      </c>
      <c r="K4394" t="s">
        <v>41</v>
      </c>
      <c r="L4394" t="s">
        <v>42</v>
      </c>
      <c r="M4394" t="s">
        <v>21</v>
      </c>
      <c r="N4394">
        <v>47</v>
      </c>
      <c r="O4394">
        <v>70</v>
      </c>
      <c r="P4394">
        <v>3290</v>
      </c>
      <c r="Q4394">
        <v>2139</v>
      </c>
      <c r="R4394">
        <v>0.65</v>
      </c>
      <c r="S4394" t="s">
        <v>82</v>
      </c>
      <c r="T4394" t="str">
        <f>IF(Table1[[#This Row],[Units Sold]]&gt; 700,"High Units","low Units")</f>
        <v>low Units</v>
      </c>
      <c r="U4394">
        <f>SUM(Table1[[#This Row],[Operating Profit]])/SUM(Table1[Operating Profit])*100</f>
        <v>6.440149982090723E-4</v>
      </c>
      <c r="V4394">
        <f>SUM(Table1[[#This Row],[Price per Unit]]*Table1[[#This Row],[Units Sold]])</f>
        <v>3290</v>
      </c>
      <c r="W4394">
        <f>SUM(Table1[[#This Row],[Total Sales]]-Table1[[#This Row],[Operating Profit]])</f>
        <v>1151</v>
      </c>
      <c r="X4394">
        <f>SUM(Table1[[#This Row],[Total Sales]]-Table1[[#This Row],[Cost]])</f>
        <v>2139</v>
      </c>
      <c r="Y4394">
        <f>SUM(Table1[[#This Row],[profit/loss]])/SUM(Table1[profit/loss])</f>
        <v>6.440149982090723E-6</v>
      </c>
    </row>
    <row r="4395" spans="1:25" x14ac:dyDescent="0.3">
      <c r="A4395" t="s">
        <v>29</v>
      </c>
      <c r="B4395" t="s">
        <v>82</v>
      </c>
      <c r="C4395">
        <v>1128299</v>
      </c>
      <c r="D4395" s="9">
        <v>43837</v>
      </c>
      <c r="E4395" s="8" t="str">
        <f>TEXT(Table1[[#This Row],[Invoice Date]],"dd-mm-yyyy")</f>
        <v>07-01-2020</v>
      </c>
      <c r="F4395" s="1" t="str">
        <f t="shared" si="272"/>
        <v>January</v>
      </c>
      <c r="G4395" s="1" t="str">
        <f t="shared" si="273"/>
        <v>2020</v>
      </c>
      <c r="H4395" s="1" t="str">
        <f t="shared" si="274"/>
        <v>Tuesday</v>
      </c>
      <c r="I4395" s="1" t="str">
        <f t="shared" si="275"/>
        <v>07</v>
      </c>
      <c r="J4395" t="s">
        <v>30</v>
      </c>
      <c r="K4395" t="s">
        <v>41</v>
      </c>
      <c r="L4395" t="s">
        <v>42</v>
      </c>
      <c r="M4395" t="s">
        <v>22</v>
      </c>
      <c r="N4395">
        <v>41</v>
      </c>
      <c r="O4395">
        <v>128</v>
      </c>
      <c r="P4395">
        <v>5248</v>
      </c>
      <c r="Q4395">
        <v>1574</v>
      </c>
      <c r="R4395">
        <v>0.3</v>
      </c>
      <c r="S4395" t="s">
        <v>82</v>
      </c>
      <c r="T4395" t="str">
        <f>IF(Table1[[#This Row],[Units Sold]]&gt; 700,"High Units","low Units")</f>
        <v>low Units</v>
      </c>
      <c r="U4395">
        <f>SUM(Table1[[#This Row],[Operating Profit]])/SUM(Table1[Operating Profit])*100</f>
        <v>4.7390350966857402E-4</v>
      </c>
      <c r="V4395">
        <f>SUM(Table1[[#This Row],[Price per Unit]]*Table1[[#This Row],[Units Sold]])</f>
        <v>5248</v>
      </c>
      <c r="W4395">
        <f>SUM(Table1[[#This Row],[Total Sales]]-Table1[[#This Row],[Operating Profit]])</f>
        <v>3674</v>
      </c>
      <c r="X4395">
        <f>SUM(Table1[[#This Row],[Total Sales]]-Table1[[#This Row],[Cost]])</f>
        <v>1574</v>
      </c>
      <c r="Y4395">
        <f>SUM(Table1[[#This Row],[profit/loss]])/SUM(Table1[profit/loss])</f>
        <v>4.7390350966857402E-6</v>
      </c>
    </row>
    <row r="4396" spans="1:25" x14ac:dyDescent="0.3">
      <c r="A4396" t="s">
        <v>29</v>
      </c>
      <c r="B4396" t="s">
        <v>82</v>
      </c>
      <c r="C4396">
        <v>1128299</v>
      </c>
      <c r="D4396" s="9">
        <v>43838</v>
      </c>
      <c r="E4396" s="8" t="str">
        <f>TEXT(Table1[[#This Row],[Invoice Date]],"dd-mm-yyyy")</f>
        <v>08-01-2020</v>
      </c>
      <c r="F4396" s="1" t="str">
        <f t="shared" si="272"/>
        <v>January</v>
      </c>
      <c r="G4396" s="1" t="str">
        <f t="shared" si="273"/>
        <v>2020</v>
      </c>
      <c r="H4396" s="1" t="str">
        <f t="shared" si="274"/>
        <v>Wednesday</v>
      </c>
      <c r="I4396" s="1" t="str">
        <f t="shared" si="275"/>
        <v>08</v>
      </c>
      <c r="J4396" t="s">
        <v>30</v>
      </c>
      <c r="K4396" t="s">
        <v>41</v>
      </c>
      <c r="L4396" t="s">
        <v>42</v>
      </c>
      <c r="M4396" t="s">
        <v>16</v>
      </c>
      <c r="N4396">
        <v>34</v>
      </c>
      <c r="O4396">
        <v>158</v>
      </c>
      <c r="P4396">
        <v>5372</v>
      </c>
      <c r="Q4396">
        <v>2686</v>
      </c>
      <c r="R4396">
        <v>0.5</v>
      </c>
      <c r="S4396" t="s">
        <v>82</v>
      </c>
      <c r="T4396" t="str">
        <f>IF(Table1[[#This Row],[Units Sold]]&gt; 700,"High Units","low Units")</f>
        <v>low Units</v>
      </c>
      <c r="U4396">
        <f>SUM(Table1[[#This Row],[Operating Profit]])/SUM(Table1[Operating Profit])*100</f>
        <v>8.0870700569872283E-4</v>
      </c>
      <c r="V4396">
        <f>SUM(Table1[[#This Row],[Price per Unit]]*Table1[[#This Row],[Units Sold]])</f>
        <v>5372</v>
      </c>
      <c r="W4396">
        <f>SUM(Table1[[#This Row],[Total Sales]]-Table1[[#This Row],[Operating Profit]])</f>
        <v>2686</v>
      </c>
      <c r="X4396">
        <f>SUM(Table1[[#This Row],[Total Sales]]-Table1[[#This Row],[Cost]])</f>
        <v>2686</v>
      </c>
      <c r="Y4396">
        <f>SUM(Table1[[#This Row],[profit/loss]])/SUM(Table1[profit/loss])</f>
        <v>8.0870700569872286E-6</v>
      </c>
    </row>
    <row r="4397" spans="1:25" x14ac:dyDescent="0.3">
      <c r="A4397" t="s">
        <v>29</v>
      </c>
      <c r="B4397" t="s">
        <v>82</v>
      </c>
      <c r="C4397">
        <v>1128299</v>
      </c>
      <c r="D4397" s="9">
        <v>43839</v>
      </c>
      <c r="E4397" s="8" t="str">
        <f>TEXT(Table1[[#This Row],[Invoice Date]],"dd-mm-yyyy")</f>
        <v>09-01-2020</v>
      </c>
      <c r="F4397" s="1" t="str">
        <f t="shared" si="272"/>
        <v>January</v>
      </c>
      <c r="G4397" s="1" t="str">
        <f t="shared" si="273"/>
        <v>2020</v>
      </c>
      <c r="H4397" s="1" t="str">
        <f t="shared" si="274"/>
        <v>Thursday</v>
      </c>
      <c r="I4397" s="1" t="str">
        <f t="shared" si="275"/>
        <v>09</v>
      </c>
      <c r="J4397" t="s">
        <v>30</v>
      </c>
      <c r="K4397" t="s">
        <v>41</v>
      </c>
      <c r="L4397" t="s">
        <v>42</v>
      </c>
      <c r="M4397" t="s">
        <v>18</v>
      </c>
      <c r="N4397">
        <v>43</v>
      </c>
      <c r="O4397">
        <v>128</v>
      </c>
      <c r="P4397">
        <v>5504</v>
      </c>
      <c r="Q4397">
        <v>2202</v>
      </c>
      <c r="R4397">
        <v>0.4</v>
      </c>
      <c r="S4397" t="s">
        <v>82</v>
      </c>
      <c r="T4397" t="str">
        <f>IF(Table1[[#This Row],[Units Sold]]&gt; 700,"High Units","low Units")</f>
        <v>low Units</v>
      </c>
      <c r="U4397">
        <f>SUM(Table1[[#This Row],[Operating Profit]])/SUM(Table1[Operating Profit])*100</f>
        <v>6.6298318188703941E-4</v>
      </c>
      <c r="V4397">
        <f>SUM(Table1[[#This Row],[Price per Unit]]*Table1[[#This Row],[Units Sold]])</f>
        <v>5504</v>
      </c>
      <c r="W4397">
        <f>SUM(Table1[[#This Row],[Total Sales]]-Table1[[#This Row],[Operating Profit]])</f>
        <v>3302</v>
      </c>
      <c r="X4397">
        <f>SUM(Table1[[#This Row],[Total Sales]]-Table1[[#This Row],[Cost]])</f>
        <v>2202</v>
      </c>
      <c r="Y4397">
        <f>SUM(Table1[[#This Row],[profit/loss]])/SUM(Table1[profit/loss])</f>
        <v>6.6298318188703937E-6</v>
      </c>
    </row>
    <row r="4398" spans="1:25" x14ac:dyDescent="0.3">
      <c r="A4398" t="s">
        <v>29</v>
      </c>
      <c r="B4398" t="s">
        <v>82</v>
      </c>
      <c r="C4398">
        <v>1128299</v>
      </c>
      <c r="D4398" s="9">
        <v>43840</v>
      </c>
      <c r="E4398" s="8" t="str">
        <f>TEXT(Table1[[#This Row],[Invoice Date]],"dd-mm-yyyy")</f>
        <v>10-01-2020</v>
      </c>
      <c r="F4398" s="1" t="str">
        <f t="shared" si="272"/>
        <v>January</v>
      </c>
      <c r="G4398" s="1" t="str">
        <f t="shared" si="273"/>
        <v>2020</v>
      </c>
      <c r="H4398" s="1" t="str">
        <f t="shared" si="274"/>
        <v>Friday</v>
      </c>
      <c r="I4398" s="1" t="str">
        <f t="shared" si="275"/>
        <v>10</v>
      </c>
      <c r="J4398" t="s">
        <v>30</v>
      </c>
      <c r="K4398" t="s">
        <v>41</v>
      </c>
      <c r="L4398" t="s">
        <v>42</v>
      </c>
      <c r="M4398" t="s">
        <v>19</v>
      </c>
      <c r="N4398">
        <v>41</v>
      </c>
      <c r="O4398">
        <v>119</v>
      </c>
      <c r="P4398">
        <v>4879</v>
      </c>
      <c r="Q4398">
        <v>2586</v>
      </c>
      <c r="R4398">
        <v>0.53</v>
      </c>
      <c r="S4398" t="s">
        <v>82</v>
      </c>
      <c r="T4398" t="str">
        <f>IF(Table1[[#This Row],[Units Sold]]&gt; 700,"High Units","low Units")</f>
        <v>low Units</v>
      </c>
      <c r="U4398">
        <f>SUM(Table1[[#This Row],[Operating Profit]])/SUM(Table1[Operating Profit])*100</f>
        <v>7.7859877763845756E-4</v>
      </c>
      <c r="V4398">
        <f>SUM(Table1[[#This Row],[Price per Unit]]*Table1[[#This Row],[Units Sold]])</f>
        <v>4879</v>
      </c>
      <c r="W4398">
        <f>SUM(Table1[[#This Row],[Total Sales]]-Table1[[#This Row],[Operating Profit]])</f>
        <v>2293</v>
      </c>
      <c r="X4398">
        <f>SUM(Table1[[#This Row],[Total Sales]]-Table1[[#This Row],[Cost]])</f>
        <v>2586</v>
      </c>
      <c r="Y4398">
        <f>SUM(Table1[[#This Row],[profit/loss]])/SUM(Table1[profit/loss])</f>
        <v>7.785987776384576E-6</v>
      </c>
    </row>
    <row r="4399" spans="1:25" x14ac:dyDescent="0.3">
      <c r="A4399" t="s">
        <v>29</v>
      </c>
      <c r="B4399" t="s">
        <v>82</v>
      </c>
      <c r="C4399">
        <v>1128299</v>
      </c>
      <c r="D4399" s="9">
        <v>43841</v>
      </c>
      <c r="E4399" s="8" t="str">
        <f>TEXT(Table1[[#This Row],[Invoice Date]],"dd-mm-yyyy")</f>
        <v>11-01-2020</v>
      </c>
      <c r="F4399" s="1" t="str">
        <f t="shared" si="272"/>
        <v>January</v>
      </c>
      <c r="G4399" s="1" t="str">
        <f t="shared" si="273"/>
        <v>2020</v>
      </c>
      <c r="H4399" s="1" t="str">
        <f t="shared" si="274"/>
        <v>Saturday</v>
      </c>
      <c r="I4399" s="1" t="str">
        <f t="shared" si="275"/>
        <v>11</v>
      </c>
      <c r="J4399" t="s">
        <v>30</v>
      </c>
      <c r="K4399" t="s">
        <v>41</v>
      </c>
      <c r="L4399" t="s">
        <v>42</v>
      </c>
      <c r="M4399" t="s">
        <v>20</v>
      </c>
      <c r="N4399">
        <v>44</v>
      </c>
      <c r="O4399">
        <v>74</v>
      </c>
      <c r="P4399">
        <v>3256</v>
      </c>
      <c r="Q4399">
        <v>1498</v>
      </c>
      <c r="R4399">
        <v>0.46</v>
      </c>
      <c r="S4399" t="s">
        <v>82</v>
      </c>
      <c r="T4399" t="str">
        <f>IF(Table1[[#This Row],[Units Sold]]&gt; 700,"High Units","low Units")</f>
        <v>low Units</v>
      </c>
      <c r="U4399">
        <f>SUM(Table1[[#This Row],[Operating Profit]])/SUM(Table1[Operating Profit])*100</f>
        <v>4.5102125634277238E-4</v>
      </c>
      <c r="V4399">
        <f>SUM(Table1[[#This Row],[Price per Unit]]*Table1[[#This Row],[Units Sold]])</f>
        <v>3256</v>
      </c>
      <c r="W4399">
        <f>SUM(Table1[[#This Row],[Total Sales]]-Table1[[#This Row],[Operating Profit]])</f>
        <v>1758</v>
      </c>
      <c r="X4399">
        <f>SUM(Table1[[#This Row],[Total Sales]]-Table1[[#This Row],[Cost]])</f>
        <v>1498</v>
      </c>
      <c r="Y4399">
        <f>SUM(Table1[[#This Row],[profit/loss]])/SUM(Table1[profit/loss])</f>
        <v>4.5102125634277241E-6</v>
      </c>
    </row>
    <row r="4400" spans="1:25" x14ac:dyDescent="0.3">
      <c r="A4400" t="s">
        <v>29</v>
      </c>
      <c r="B4400" t="s">
        <v>82</v>
      </c>
      <c r="C4400">
        <v>1128299</v>
      </c>
      <c r="D4400" s="9">
        <v>43842</v>
      </c>
      <c r="E4400" s="8" t="str">
        <f>TEXT(Table1[[#This Row],[Invoice Date]],"dd-mm-yyyy")</f>
        <v>12-01-2020</v>
      </c>
      <c r="F4400" s="1" t="str">
        <f t="shared" si="272"/>
        <v>January</v>
      </c>
      <c r="G4400" s="1" t="str">
        <f t="shared" si="273"/>
        <v>2020</v>
      </c>
      <c r="H4400" s="1" t="str">
        <f t="shared" si="274"/>
        <v>Sunday</v>
      </c>
      <c r="I4400" s="1" t="str">
        <f t="shared" si="275"/>
        <v>12</v>
      </c>
      <c r="J4400" t="s">
        <v>30</v>
      </c>
      <c r="K4400" t="s">
        <v>41</v>
      </c>
      <c r="L4400" t="s">
        <v>42</v>
      </c>
      <c r="M4400" t="s">
        <v>21</v>
      </c>
      <c r="N4400">
        <v>46</v>
      </c>
      <c r="O4400">
        <v>52</v>
      </c>
      <c r="P4400">
        <v>2392</v>
      </c>
      <c r="Q4400">
        <v>1674</v>
      </c>
      <c r="R4400">
        <v>0.7</v>
      </c>
      <c r="S4400" t="s">
        <v>82</v>
      </c>
      <c r="T4400" t="str">
        <f>IF(Table1[[#This Row],[Units Sold]]&gt; 700,"High Units","low Units")</f>
        <v>low Units</v>
      </c>
      <c r="U4400">
        <f>SUM(Table1[[#This Row],[Operating Profit]])/SUM(Table1[Operating Profit])*100</f>
        <v>5.0401173772883924E-4</v>
      </c>
      <c r="V4400">
        <f>SUM(Table1[[#This Row],[Price per Unit]]*Table1[[#This Row],[Units Sold]])</f>
        <v>2392</v>
      </c>
      <c r="W4400">
        <f>SUM(Table1[[#This Row],[Total Sales]]-Table1[[#This Row],[Operating Profit]])</f>
        <v>718</v>
      </c>
      <c r="X4400">
        <f>SUM(Table1[[#This Row],[Total Sales]]-Table1[[#This Row],[Cost]])</f>
        <v>1674</v>
      </c>
      <c r="Y4400">
        <f>SUM(Table1[[#This Row],[profit/loss]])/SUM(Table1[profit/loss])</f>
        <v>5.0401173772883919E-6</v>
      </c>
    </row>
    <row r="4401" spans="1:25" x14ac:dyDescent="0.3">
      <c r="A4401" t="s">
        <v>29</v>
      </c>
      <c r="B4401" t="s">
        <v>82</v>
      </c>
      <c r="C4401">
        <v>1128299</v>
      </c>
      <c r="D4401" s="9">
        <v>43843</v>
      </c>
      <c r="E4401" s="8" t="str">
        <f>TEXT(Table1[[#This Row],[Invoice Date]],"dd-mm-yyyy")</f>
        <v>13-01-2020</v>
      </c>
      <c r="F4401" s="1" t="str">
        <f t="shared" si="272"/>
        <v>January</v>
      </c>
      <c r="G4401" s="1" t="str">
        <f t="shared" si="273"/>
        <v>2020</v>
      </c>
      <c r="H4401" s="1" t="str">
        <f t="shared" si="274"/>
        <v>Monday</v>
      </c>
      <c r="I4401" s="1" t="str">
        <f t="shared" si="275"/>
        <v>13</v>
      </c>
      <c r="J4401" t="s">
        <v>30</v>
      </c>
      <c r="K4401" t="s">
        <v>41</v>
      </c>
      <c r="L4401" t="s">
        <v>42</v>
      </c>
      <c r="M4401" t="s">
        <v>22</v>
      </c>
      <c r="N4401">
        <v>41</v>
      </c>
      <c r="O4401">
        <v>116</v>
      </c>
      <c r="P4401">
        <v>4756</v>
      </c>
      <c r="Q4401">
        <v>1617</v>
      </c>
      <c r="R4401">
        <v>0.34</v>
      </c>
      <c r="S4401" t="s">
        <v>82</v>
      </c>
      <c r="T4401" t="str">
        <f>IF(Table1[[#This Row],[Units Sold]]&gt; 700,"High Units","low Units")</f>
        <v>low Units</v>
      </c>
      <c r="U4401">
        <f>SUM(Table1[[#This Row],[Operating Profit]])/SUM(Table1[Operating Profit])*100</f>
        <v>4.8685004773448806E-4</v>
      </c>
      <c r="V4401">
        <f>SUM(Table1[[#This Row],[Price per Unit]]*Table1[[#This Row],[Units Sold]])</f>
        <v>4756</v>
      </c>
      <c r="W4401">
        <f>SUM(Table1[[#This Row],[Total Sales]]-Table1[[#This Row],[Operating Profit]])</f>
        <v>3139</v>
      </c>
      <c r="X4401">
        <f>SUM(Table1[[#This Row],[Total Sales]]-Table1[[#This Row],[Cost]])</f>
        <v>1617</v>
      </c>
      <c r="Y4401">
        <f>SUM(Table1[[#This Row],[profit/loss]])/SUM(Table1[profit/loss])</f>
        <v>4.8685004773448805E-6</v>
      </c>
    </row>
    <row r="4402" spans="1:25" x14ac:dyDescent="0.3">
      <c r="A4402" t="s">
        <v>29</v>
      </c>
      <c r="B4402" t="s">
        <v>82</v>
      </c>
      <c r="C4402">
        <v>1128299</v>
      </c>
      <c r="D4402" s="9">
        <v>43844</v>
      </c>
      <c r="E4402" s="8" t="str">
        <f>TEXT(Table1[[#This Row],[Invoice Date]],"dd-mm-yyyy")</f>
        <v>14-01-2020</v>
      </c>
      <c r="F4402" s="1" t="str">
        <f t="shared" si="272"/>
        <v>January</v>
      </c>
      <c r="G4402" s="1" t="str">
        <f t="shared" si="273"/>
        <v>2020</v>
      </c>
      <c r="H4402" s="1" t="str">
        <f t="shared" si="274"/>
        <v>Tuesday</v>
      </c>
      <c r="I4402" s="1" t="str">
        <f t="shared" si="275"/>
        <v>14</v>
      </c>
      <c r="J4402" t="s">
        <v>30</v>
      </c>
      <c r="K4402" t="s">
        <v>41</v>
      </c>
      <c r="L4402" t="s">
        <v>42</v>
      </c>
      <c r="M4402" t="s">
        <v>16</v>
      </c>
      <c r="N4402">
        <v>43</v>
      </c>
      <c r="O4402">
        <v>160</v>
      </c>
      <c r="P4402">
        <v>6880</v>
      </c>
      <c r="Q4402">
        <v>3784</v>
      </c>
      <c r="R4402">
        <v>0.55000000000000004</v>
      </c>
      <c r="S4402" t="s">
        <v>82</v>
      </c>
      <c r="T4402" t="str">
        <f>IF(Table1[[#This Row],[Units Sold]]&gt; 700,"High Units","low Units")</f>
        <v>low Units</v>
      </c>
      <c r="U4402">
        <f>SUM(Table1[[#This Row],[Operating Profit]])/SUM(Table1[Operating Profit])*100</f>
        <v>1.1392953498004345E-3</v>
      </c>
      <c r="V4402">
        <f>SUM(Table1[[#This Row],[Price per Unit]]*Table1[[#This Row],[Units Sold]])</f>
        <v>6880</v>
      </c>
      <c r="W4402">
        <f>SUM(Table1[[#This Row],[Total Sales]]-Table1[[#This Row],[Operating Profit]])</f>
        <v>3096</v>
      </c>
      <c r="X4402">
        <f>SUM(Table1[[#This Row],[Total Sales]]-Table1[[#This Row],[Cost]])</f>
        <v>3784</v>
      </c>
      <c r="Y4402">
        <f>SUM(Table1[[#This Row],[profit/loss]])/SUM(Table1[profit/loss])</f>
        <v>1.1392953498004345E-5</v>
      </c>
    </row>
    <row r="4403" spans="1:25" x14ac:dyDescent="0.3">
      <c r="A4403" t="s">
        <v>29</v>
      </c>
      <c r="B4403" t="s">
        <v>82</v>
      </c>
      <c r="C4403">
        <v>1128299</v>
      </c>
      <c r="D4403" s="9">
        <v>43845</v>
      </c>
      <c r="E4403" s="8" t="str">
        <f>TEXT(Table1[[#This Row],[Invoice Date]],"dd-mm-yyyy")</f>
        <v>15-01-2020</v>
      </c>
      <c r="F4403" s="1" t="str">
        <f t="shared" si="272"/>
        <v>January</v>
      </c>
      <c r="G4403" s="1" t="str">
        <f t="shared" si="273"/>
        <v>2020</v>
      </c>
      <c r="H4403" s="1" t="str">
        <f t="shared" si="274"/>
        <v>Wednesday</v>
      </c>
      <c r="I4403" s="1" t="str">
        <f t="shared" si="275"/>
        <v>15</v>
      </c>
      <c r="J4403" t="s">
        <v>30</v>
      </c>
      <c r="K4403" t="s">
        <v>41</v>
      </c>
      <c r="L4403" t="s">
        <v>42</v>
      </c>
      <c r="M4403" t="s">
        <v>18</v>
      </c>
      <c r="N4403">
        <v>50</v>
      </c>
      <c r="O4403">
        <v>120</v>
      </c>
      <c r="P4403">
        <v>6000</v>
      </c>
      <c r="Q4403">
        <v>2400</v>
      </c>
      <c r="R4403">
        <v>0.4</v>
      </c>
      <c r="S4403" t="s">
        <v>82</v>
      </c>
      <c r="T4403" t="str">
        <f>IF(Table1[[#This Row],[Units Sold]]&gt; 700,"High Units","low Units")</f>
        <v>low Units</v>
      </c>
      <c r="U4403">
        <f>SUM(Table1[[#This Row],[Operating Profit]])/SUM(Table1[Operating Profit])*100</f>
        <v>7.2259747344636442E-4</v>
      </c>
      <c r="V4403">
        <f>SUM(Table1[[#This Row],[Price per Unit]]*Table1[[#This Row],[Units Sold]])</f>
        <v>6000</v>
      </c>
      <c r="W4403">
        <f>SUM(Table1[[#This Row],[Total Sales]]-Table1[[#This Row],[Operating Profit]])</f>
        <v>3600</v>
      </c>
      <c r="X4403">
        <f>SUM(Table1[[#This Row],[Total Sales]]-Table1[[#This Row],[Cost]])</f>
        <v>2400</v>
      </c>
      <c r="Y4403">
        <f>SUM(Table1[[#This Row],[profit/loss]])/SUM(Table1[profit/loss])</f>
        <v>7.2259747344636438E-6</v>
      </c>
    </row>
    <row r="4404" spans="1:25" x14ac:dyDescent="0.3">
      <c r="A4404" t="s">
        <v>29</v>
      </c>
      <c r="B4404" t="s">
        <v>82</v>
      </c>
      <c r="C4404">
        <v>1128299</v>
      </c>
      <c r="D4404" s="9">
        <v>43846</v>
      </c>
      <c r="E4404" s="8" t="str">
        <f>TEXT(Table1[[#This Row],[Invoice Date]],"dd-mm-yyyy")</f>
        <v>16-01-2020</v>
      </c>
      <c r="F4404" s="1" t="str">
        <f t="shared" si="272"/>
        <v>January</v>
      </c>
      <c r="G4404" s="1" t="str">
        <f t="shared" si="273"/>
        <v>2020</v>
      </c>
      <c r="H4404" s="1" t="str">
        <f t="shared" si="274"/>
        <v>Thursday</v>
      </c>
      <c r="I4404" s="1" t="str">
        <f t="shared" si="275"/>
        <v>16</v>
      </c>
      <c r="J4404" t="s">
        <v>30</v>
      </c>
      <c r="K4404" t="s">
        <v>41</v>
      </c>
      <c r="L4404" t="s">
        <v>42</v>
      </c>
      <c r="M4404" t="s">
        <v>19</v>
      </c>
      <c r="N4404">
        <v>52</v>
      </c>
      <c r="O4404">
        <v>104</v>
      </c>
      <c r="P4404">
        <v>5408</v>
      </c>
      <c r="Q4404">
        <v>2866</v>
      </c>
      <c r="R4404">
        <v>0.53</v>
      </c>
      <c r="S4404" t="s">
        <v>82</v>
      </c>
      <c r="T4404" t="str">
        <f>IF(Table1[[#This Row],[Units Sold]]&gt; 700,"High Units","low Units")</f>
        <v>low Units</v>
      </c>
      <c r="U4404">
        <f>SUM(Table1[[#This Row],[Operating Profit]])/SUM(Table1[Operating Profit])*100</f>
        <v>8.6290181620720015E-4</v>
      </c>
      <c r="V4404">
        <f>SUM(Table1[[#This Row],[Price per Unit]]*Table1[[#This Row],[Units Sold]])</f>
        <v>5408</v>
      </c>
      <c r="W4404">
        <f>SUM(Table1[[#This Row],[Total Sales]]-Table1[[#This Row],[Operating Profit]])</f>
        <v>2542</v>
      </c>
      <c r="X4404">
        <f>SUM(Table1[[#This Row],[Total Sales]]-Table1[[#This Row],[Cost]])</f>
        <v>2866</v>
      </c>
      <c r="Y4404">
        <f>SUM(Table1[[#This Row],[profit/loss]])/SUM(Table1[profit/loss])</f>
        <v>8.6290181620720015E-6</v>
      </c>
    </row>
    <row r="4405" spans="1:25" x14ac:dyDescent="0.3">
      <c r="A4405" t="s">
        <v>29</v>
      </c>
      <c r="B4405" t="s">
        <v>82</v>
      </c>
      <c r="C4405">
        <v>1128299</v>
      </c>
      <c r="D4405" s="9">
        <v>43847</v>
      </c>
      <c r="E4405" s="8" t="str">
        <f>TEXT(Table1[[#This Row],[Invoice Date]],"dd-mm-yyyy")</f>
        <v>17-01-2020</v>
      </c>
      <c r="F4405" s="1" t="str">
        <f t="shared" si="272"/>
        <v>January</v>
      </c>
      <c r="G4405" s="1" t="str">
        <f t="shared" si="273"/>
        <v>2020</v>
      </c>
      <c r="H4405" s="1" t="str">
        <f t="shared" si="274"/>
        <v>Friday</v>
      </c>
      <c r="I4405" s="1" t="str">
        <f t="shared" si="275"/>
        <v>17</v>
      </c>
      <c r="J4405" t="s">
        <v>30</v>
      </c>
      <c r="K4405" t="s">
        <v>41</v>
      </c>
      <c r="L4405" t="s">
        <v>42</v>
      </c>
      <c r="M4405" t="s">
        <v>20</v>
      </c>
      <c r="N4405">
        <v>50</v>
      </c>
      <c r="O4405">
        <v>84</v>
      </c>
      <c r="P4405">
        <v>4200</v>
      </c>
      <c r="Q4405">
        <v>1974</v>
      </c>
      <c r="R4405">
        <v>0.47</v>
      </c>
      <c r="S4405" t="s">
        <v>82</v>
      </c>
      <c r="T4405" t="str">
        <f>IF(Table1[[#This Row],[Units Sold]]&gt; 700,"High Units","low Units")</f>
        <v>low Units</v>
      </c>
      <c r="U4405">
        <f>SUM(Table1[[#This Row],[Operating Profit]])/SUM(Table1[Operating Profit])*100</f>
        <v>5.9433642190963472E-4</v>
      </c>
      <c r="V4405">
        <f>SUM(Table1[[#This Row],[Price per Unit]]*Table1[[#This Row],[Units Sold]])</f>
        <v>4200</v>
      </c>
      <c r="W4405">
        <f>SUM(Table1[[#This Row],[Total Sales]]-Table1[[#This Row],[Operating Profit]])</f>
        <v>2226</v>
      </c>
      <c r="X4405">
        <f>SUM(Table1[[#This Row],[Total Sales]]-Table1[[#This Row],[Cost]])</f>
        <v>1974</v>
      </c>
      <c r="Y4405">
        <f>SUM(Table1[[#This Row],[profit/loss]])/SUM(Table1[profit/loss])</f>
        <v>5.9433642190963471E-6</v>
      </c>
    </row>
    <row r="4406" spans="1:25" x14ac:dyDescent="0.3">
      <c r="A4406" t="s">
        <v>29</v>
      </c>
      <c r="B4406" t="s">
        <v>82</v>
      </c>
      <c r="C4406">
        <v>1128299</v>
      </c>
      <c r="D4406" s="9">
        <v>43848</v>
      </c>
      <c r="E4406" s="8" t="str">
        <f>TEXT(Table1[[#This Row],[Invoice Date]],"dd-mm-yyyy")</f>
        <v>18-01-2020</v>
      </c>
      <c r="F4406" s="1" t="str">
        <f t="shared" si="272"/>
        <v>January</v>
      </c>
      <c r="G4406" s="1" t="str">
        <f t="shared" si="273"/>
        <v>2020</v>
      </c>
      <c r="H4406" s="1" t="str">
        <f t="shared" si="274"/>
        <v>Saturday</v>
      </c>
      <c r="I4406" s="1" t="str">
        <f t="shared" si="275"/>
        <v>18</v>
      </c>
      <c r="J4406" t="s">
        <v>30</v>
      </c>
      <c r="K4406" t="s">
        <v>41</v>
      </c>
      <c r="L4406" t="s">
        <v>42</v>
      </c>
      <c r="M4406" t="s">
        <v>21</v>
      </c>
      <c r="N4406">
        <v>55</v>
      </c>
      <c r="O4406">
        <v>47</v>
      </c>
      <c r="P4406">
        <v>2585</v>
      </c>
      <c r="Q4406">
        <v>1810</v>
      </c>
      <c r="R4406">
        <v>0.7</v>
      </c>
      <c r="S4406" t="s">
        <v>82</v>
      </c>
      <c r="T4406" t="str">
        <f>IF(Table1[[#This Row],[Units Sold]]&gt; 700,"High Units","low Units")</f>
        <v>low Units</v>
      </c>
      <c r="U4406">
        <f>SUM(Table1[[#This Row],[Operating Profit]])/SUM(Table1[Operating Profit])*100</f>
        <v>5.449589278907998E-4</v>
      </c>
      <c r="V4406">
        <f>SUM(Table1[[#This Row],[Price per Unit]]*Table1[[#This Row],[Units Sold]])</f>
        <v>2585</v>
      </c>
      <c r="W4406">
        <f>SUM(Table1[[#This Row],[Total Sales]]-Table1[[#This Row],[Operating Profit]])</f>
        <v>775</v>
      </c>
      <c r="X4406">
        <f>SUM(Table1[[#This Row],[Total Sales]]-Table1[[#This Row],[Cost]])</f>
        <v>1810</v>
      </c>
      <c r="Y4406">
        <f>SUM(Table1[[#This Row],[profit/loss]])/SUM(Table1[profit/loss])</f>
        <v>5.4495892789079979E-6</v>
      </c>
    </row>
    <row r="4407" spans="1:25" x14ac:dyDescent="0.3">
      <c r="A4407" t="s">
        <v>29</v>
      </c>
      <c r="B4407" t="s">
        <v>82</v>
      </c>
      <c r="C4407">
        <v>1128299</v>
      </c>
      <c r="D4407" s="9">
        <v>43849</v>
      </c>
      <c r="E4407" s="8" t="str">
        <f>TEXT(Table1[[#This Row],[Invoice Date]],"dd-mm-yyyy")</f>
        <v>19-01-2020</v>
      </c>
      <c r="F4407" s="1" t="str">
        <f t="shared" si="272"/>
        <v>January</v>
      </c>
      <c r="G4407" s="1" t="str">
        <f t="shared" si="273"/>
        <v>2020</v>
      </c>
      <c r="H4407" s="1" t="str">
        <f t="shared" si="274"/>
        <v>Sunday</v>
      </c>
      <c r="I4407" s="1" t="str">
        <f t="shared" si="275"/>
        <v>19</v>
      </c>
      <c r="J4407" t="s">
        <v>30</v>
      </c>
      <c r="K4407" t="s">
        <v>41</v>
      </c>
      <c r="L4407" t="s">
        <v>42</v>
      </c>
      <c r="M4407" t="s">
        <v>22</v>
      </c>
      <c r="N4407">
        <v>54</v>
      </c>
      <c r="O4407">
        <v>94</v>
      </c>
      <c r="P4407">
        <v>5076</v>
      </c>
      <c r="Q4407">
        <v>1726</v>
      </c>
      <c r="R4407">
        <v>0.34</v>
      </c>
      <c r="S4407" t="s">
        <v>82</v>
      </c>
      <c r="T4407" t="str">
        <f>IF(Table1[[#This Row],[Units Sold]]&gt; 700,"High Units","low Units")</f>
        <v>low Units</v>
      </c>
      <c r="U4407">
        <f>SUM(Table1[[#This Row],[Operating Profit]])/SUM(Table1[Operating Profit])*100</f>
        <v>5.1966801632017702E-4</v>
      </c>
      <c r="V4407">
        <f>SUM(Table1[[#This Row],[Price per Unit]]*Table1[[#This Row],[Units Sold]])</f>
        <v>5076</v>
      </c>
      <c r="W4407">
        <f>SUM(Table1[[#This Row],[Total Sales]]-Table1[[#This Row],[Operating Profit]])</f>
        <v>3350</v>
      </c>
      <c r="X4407">
        <f>SUM(Table1[[#This Row],[Total Sales]]-Table1[[#This Row],[Cost]])</f>
        <v>1726</v>
      </c>
      <c r="Y4407">
        <f>SUM(Table1[[#This Row],[profit/loss]])/SUM(Table1[profit/loss])</f>
        <v>5.1966801632017707E-6</v>
      </c>
    </row>
    <row r="4408" spans="1:25" x14ac:dyDescent="0.3">
      <c r="A4408" t="s">
        <v>29</v>
      </c>
      <c r="B4408" t="s">
        <v>82</v>
      </c>
      <c r="C4408">
        <v>1128299</v>
      </c>
      <c r="D4408" s="9">
        <v>43850</v>
      </c>
      <c r="E4408" s="8" t="str">
        <f>TEXT(Table1[[#This Row],[Invoice Date]],"dd-mm-yyyy")</f>
        <v>20-01-2020</v>
      </c>
      <c r="F4408" s="1" t="str">
        <f t="shared" si="272"/>
        <v>January</v>
      </c>
      <c r="G4408" s="1" t="str">
        <f t="shared" si="273"/>
        <v>2020</v>
      </c>
      <c r="H4408" s="1" t="str">
        <f t="shared" si="274"/>
        <v>Monday</v>
      </c>
      <c r="I4408" s="1" t="str">
        <f t="shared" si="275"/>
        <v>20</v>
      </c>
      <c r="J4408" t="s">
        <v>30</v>
      </c>
      <c r="K4408" t="s">
        <v>41</v>
      </c>
      <c r="L4408" t="s">
        <v>42</v>
      </c>
      <c r="M4408" t="s">
        <v>16</v>
      </c>
      <c r="N4408">
        <v>58</v>
      </c>
      <c r="O4408">
        <v>143</v>
      </c>
      <c r="P4408">
        <v>8294</v>
      </c>
      <c r="Q4408">
        <v>4230</v>
      </c>
      <c r="R4408">
        <v>0.51</v>
      </c>
      <c r="S4408" t="s">
        <v>82</v>
      </c>
      <c r="T4408" t="str">
        <f>IF(Table1[[#This Row],[Units Sold]]&gt; 700,"High Units","low Units")</f>
        <v>low Units</v>
      </c>
      <c r="U4408">
        <f>SUM(Table1[[#This Row],[Operating Profit]])/SUM(Table1[Operating Profit])*100</f>
        <v>1.2735780469492173E-3</v>
      </c>
      <c r="V4408">
        <f>SUM(Table1[[#This Row],[Price per Unit]]*Table1[[#This Row],[Units Sold]])</f>
        <v>8294</v>
      </c>
      <c r="W4408">
        <f>SUM(Table1[[#This Row],[Total Sales]]-Table1[[#This Row],[Operating Profit]])</f>
        <v>4064</v>
      </c>
      <c r="X4408">
        <f>SUM(Table1[[#This Row],[Total Sales]]-Table1[[#This Row],[Cost]])</f>
        <v>4230</v>
      </c>
      <c r="Y4408">
        <f>SUM(Table1[[#This Row],[profit/loss]])/SUM(Table1[profit/loss])</f>
        <v>1.2735780469492173E-5</v>
      </c>
    </row>
    <row r="4409" spans="1:25" x14ac:dyDescent="0.3">
      <c r="A4409" t="s">
        <v>29</v>
      </c>
      <c r="B4409" t="s">
        <v>82</v>
      </c>
      <c r="C4409">
        <v>1128299</v>
      </c>
      <c r="D4409" s="9">
        <v>43851</v>
      </c>
      <c r="E4409" s="8" t="str">
        <f>TEXT(Table1[[#This Row],[Invoice Date]],"dd-mm-yyyy")</f>
        <v>21-01-2020</v>
      </c>
      <c r="F4409" s="1" t="str">
        <f t="shared" si="272"/>
        <v>January</v>
      </c>
      <c r="G4409" s="1" t="str">
        <f t="shared" si="273"/>
        <v>2020</v>
      </c>
      <c r="H4409" s="1" t="str">
        <f t="shared" si="274"/>
        <v>Tuesday</v>
      </c>
      <c r="I4409" s="1" t="str">
        <f t="shared" si="275"/>
        <v>21</v>
      </c>
      <c r="J4409" t="s">
        <v>30</v>
      </c>
      <c r="K4409" t="s">
        <v>41</v>
      </c>
      <c r="L4409" t="s">
        <v>42</v>
      </c>
      <c r="M4409" t="s">
        <v>18</v>
      </c>
      <c r="N4409">
        <v>62</v>
      </c>
      <c r="O4409">
        <v>102</v>
      </c>
      <c r="P4409">
        <v>6324</v>
      </c>
      <c r="Q4409">
        <v>2403</v>
      </c>
      <c r="R4409">
        <v>0.38</v>
      </c>
      <c r="S4409" t="s">
        <v>82</v>
      </c>
      <c r="T4409" t="str">
        <f>IF(Table1[[#This Row],[Units Sold]]&gt; 700,"High Units","low Units")</f>
        <v>low Units</v>
      </c>
      <c r="U4409">
        <f>SUM(Table1[[#This Row],[Operating Profit]])/SUM(Table1[Operating Profit])*100</f>
        <v>7.2350072028817239E-4</v>
      </c>
      <c r="V4409">
        <f>SUM(Table1[[#This Row],[Price per Unit]]*Table1[[#This Row],[Units Sold]])</f>
        <v>6324</v>
      </c>
      <c r="W4409">
        <f>SUM(Table1[[#This Row],[Total Sales]]-Table1[[#This Row],[Operating Profit]])</f>
        <v>3921</v>
      </c>
      <c r="X4409">
        <f>SUM(Table1[[#This Row],[Total Sales]]-Table1[[#This Row],[Cost]])</f>
        <v>2403</v>
      </c>
      <c r="Y4409">
        <f>SUM(Table1[[#This Row],[profit/loss]])/SUM(Table1[profit/loss])</f>
        <v>7.2350072028817239E-6</v>
      </c>
    </row>
    <row r="4410" spans="1:25" x14ac:dyDescent="0.3">
      <c r="A4410" t="s">
        <v>29</v>
      </c>
      <c r="B4410" t="s">
        <v>82</v>
      </c>
      <c r="C4410">
        <v>1128299</v>
      </c>
      <c r="D4410" s="9">
        <v>43852</v>
      </c>
      <c r="E4410" s="8" t="str">
        <f>TEXT(Table1[[#This Row],[Invoice Date]],"dd-mm-yyyy")</f>
        <v>22-01-2020</v>
      </c>
      <c r="F4410" s="1" t="str">
        <f t="shared" si="272"/>
        <v>January</v>
      </c>
      <c r="G4410" s="1" t="str">
        <f t="shared" si="273"/>
        <v>2020</v>
      </c>
      <c r="H4410" s="1" t="str">
        <f t="shared" si="274"/>
        <v>Wednesday</v>
      </c>
      <c r="I4410" s="1" t="str">
        <f t="shared" si="275"/>
        <v>22</v>
      </c>
      <c r="J4410" t="s">
        <v>30</v>
      </c>
      <c r="K4410" t="s">
        <v>41</v>
      </c>
      <c r="L4410" t="s">
        <v>42</v>
      </c>
      <c r="M4410" t="s">
        <v>19</v>
      </c>
      <c r="N4410">
        <v>61</v>
      </c>
      <c r="O4410">
        <v>120</v>
      </c>
      <c r="P4410">
        <v>7320</v>
      </c>
      <c r="Q4410">
        <v>3880</v>
      </c>
      <c r="R4410">
        <v>0.53</v>
      </c>
      <c r="S4410" t="s">
        <v>82</v>
      </c>
      <c r="T4410" t="str">
        <f>IF(Table1[[#This Row],[Units Sold]]&gt; 700,"High Units","low Units")</f>
        <v>low Units</v>
      </c>
      <c r="U4410">
        <f>SUM(Table1[[#This Row],[Operating Profit]])/SUM(Table1[Operating Profit])*100</f>
        <v>1.1681992487382891E-3</v>
      </c>
      <c r="V4410">
        <f>SUM(Table1[[#This Row],[Price per Unit]]*Table1[[#This Row],[Units Sold]])</f>
        <v>7320</v>
      </c>
      <c r="W4410">
        <f>SUM(Table1[[#This Row],[Total Sales]]-Table1[[#This Row],[Operating Profit]])</f>
        <v>3440</v>
      </c>
      <c r="X4410">
        <f>SUM(Table1[[#This Row],[Total Sales]]-Table1[[#This Row],[Cost]])</f>
        <v>3880</v>
      </c>
      <c r="Y4410">
        <f>SUM(Table1[[#This Row],[profit/loss]])/SUM(Table1[profit/loss])</f>
        <v>1.1681992487382891E-5</v>
      </c>
    </row>
    <row r="4411" spans="1:25" x14ac:dyDescent="0.3">
      <c r="A4411" t="s">
        <v>29</v>
      </c>
      <c r="B4411" t="s">
        <v>82</v>
      </c>
      <c r="C4411">
        <v>1128299</v>
      </c>
      <c r="D4411" s="9">
        <v>43853</v>
      </c>
      <c r="E4411" s="8" t="str">
        <f>TEXT(Table1[[#This Row],[Invoice Date]],"dd-mm-yyyy")</f>
        <v>23-01-2020</v>
      </c>
      <c r="F4411" s="1" t="str">
        <f t="shared" si="272"/>
        <v>January</v>
      </c>
      <c r="G4411" s="1" t="str">
        <f t="shared" si="273"/>
        <v>2020</v>
      </c>
      <c r="H4411" s="1" t="str">
        <f t="shared" si="274"/>
        <v>Thursday</v>
      </c>
      <c r="I4411" s="1" t="str">
        <f t="shared" si="275"/>
        <v>23</v>
      </c>
      <c r="J4411" t="s">
        <v>30</v>
      </c>
      <c r="K4411" t="s">
        <v>41</v>
      </c>
      <c r="L4411" t="s">
        <v>42</v>
      </c>
      <c r="M4411" t="s">
        <v>20</v>
      </c>
      <c r="N4411">
        <v>59</v>
      </c>
      <c r="O4411">
        <v>75</v>
      </c>
      <c r="P4411">
        <v>4425</v>
      </c>
      <c r="Q4411">
        <v>2036</v>
      </c>
      <c r="R4411">
        <v>0.46</v>
      </c>
      <c r="S4411" t="s">
        <v>82</v>
      </c>
      <c r="T4411" t="str">
        <f>IF(Table1[[#This Row],[Units Sold]]&gt; 700,"High Units","low Units")</f>
        <v>low Units</v>
      </c>
      <c r="U4411">
        <f>SUM(Table1[[#This Row],[Operating Profit]])/SUM(Table1[Operating Profit])*100</f>
        <v>6.1300352330699906E-4</v>
      </c>
      <c r="V4411">
        <f>SUM(Table1[[#This Row],[Price per Unit]]*Table1[[#This Row],[Units Sold]])</f>
        <v>4425</v>
      </c>
      <c r="W4411">
        <f>SUM(Table1[[#This Row],[Total Sales]]-Table1[[#This Row],[Operating Profit]])</f>
        <v>2389</v>
      </c>
      <c r="X4411">
        <f>SUM(Table1[[#This Row],[Total Sales]]-Table1[[#This Row],[Cost]])</f>
        <v>2036</v>
      </c>
      <c r="Y4411">
        <f>SUM(Table1[[#This Row],[profit/loss]])/SUM(Table1[profit/loss])</f>
        <v>6.1300352330699912E-6</v>
      </c>
    </row>
    <row r="4412" spans="1:25" x14ac:dyDescent="0.3">
      <c r="A4412" t="s">
        <v>29</v>
      </c>
      <c r="B4412" t="s">
        <v>82</v>
      </c>
      <c r="C4412">
        <v>1128299</v>
      </c>
      <c r="D4412" s="9">
        <v>43854</v>
      </c>
      <c r="E4412" s="8" t="str">
        <f>TEXT(Table1[[#This Row],[Invoice Date]],"dd-mm-yyyy")</f>
        <v>24-01-2020</v>
      </c>
      <c r="F4412" s="1" t="str">
        <f t="shared" si="272"/>
        <v>January</v>
      </c>
      <c r="G4412" s="1" t="str">
        <f t="shared" si="273"/>
        <v>2020</v>
      </c>
      <c r="H4412" s="1" t="str">
        <f t="shared" si="274"/>
        <v>Friday</v>
      </c>
      <c r="I4412" s="1" t="str">
        <f t="shared" si="275"/>
        <v>24</v>
      </c>
      <c r="J4412" t="s">
        <v>30</v>
      </c>
      <c r="K4412" t="s">
        <v>41</v>
      </c>
      <c r="L4412" t="s">
        <v>42</v>
      </c>
      <c r="M4412" t="s">
        <v>21</v>
      </c>
      <c r="N4412">
        <v>63</v>
      </c>
      <c r="O4412">
        <v>52</v>
      </c>
      <c r="P4412">
        <v>3276</v>
      </c>
      <c r="Q4412">
        <v>2162</v>
      </c>
      <c r="R4412">
        <v>0.66</v>
      </c>
      <c r="S4412" t="s">
        <v>82</v>
      </c>
      <c r="T4412" t="str">
        <f>IF(Table1[[#This Row],[Units Sold]]&gt; 700,"High Units","low Units")</f>
        <v>low Units</v>
      </c>
      <c r="U4412">
        <f>SUM(Table1[[#This Row],[Operating Profit]])/SUM(Table1[Operating Profit])*100</f>
        <v>6.5093989066293328E-4</v>
      </c>
      <c r="V4412">
        <f>SUM(Table1[[#This Row],[Price per Unit]]*Table1[[#This Row],[Units Sold]])</f>
        <v>3276</v>
      </c>
      <c r="W4412">
        <f>SUM(Table1[[#This Row],[Total Sales]]-Table1[[#This Row],[Operating Profit]])</f>
        <v>1114</v>
      </c>
      <c r="X4412">
        <f>SUM(Table1[[#This Row],[Total Sales]]-Table1[[#This Row],[Cost]])</f>
        <v>2162</v>
      </c>
      <c r="Y4412">
        <f>SUM(Table1[[#This Row],[profit/loss]])/SUM(Table1[profit/loss])</f>
        <v>6.5093989066293327E-6</v>
      </c>
    </row>
    <row r="4413" spans="1:25" x14ac:dyDescent="0.3">
      <c r="A4413" t="s">
        <v>29</v>
      </c>
      <c r="B4413" t="s">
        <v>82</v>
      </c>
      <c r="C4413">
        <v>1128299</v>
      </c>
      <c r="D4413" s="9">
        <v>43855</v>
      </c>
      <c r="E4413" s="8" t="str">
        <f>TEXT(Table1[[#This Row],[Invoice Date]],"dd-mm-yyyy")</f>
        <v>25-01-2020</v>
      </c>
      <c r="F4413" s="1" t="str">
        <f t="shared" si="272"/>
        <v>January</v>
      </c>
      <c r="G4413" s="1" t="str">
        <f t="shared" si="273"/>
        <v>2020</v>
      </c>
      <c r="H4413" s="1" t="str">
        <f t="shared" si="274"/>
        <v>Saturday</v>
      </c>
      <c r="I4413" s="1" t="str">
        <f t="shared" si="275"/>
        <v>25</v>
      </c>
      <c r="J4413" t="s">
        <v>30</v>
      </c>
      <c r="K4413" t="s">
        <v>41</v>
      </c>
      <c r="L4413" t="s">
        <v>42</v>
      </c>
      <c r="M4413" t="s">
        <v>22</v>
      </c>
      <c r="N4413">
        <v>78</v>
      </c>
      <c r="O4413">
        <v>95</v>
      </c>
      <c r="P4413">
        <v>7410</v>
      </c>
      <c r="Q4413">
        <v>2519</v>
      </c>
      <c r="R4413">
        <v>0.34</v>
      </c>
      <c r="S4413" t="s">
        <v>82</v>
      </c>
      <c r="T4413" t="str">
        <f>IF(Table1[[#This Row],[Units Sold]]&gt; 700,"High Units","low Units")</f>
        <v>low Units</v>
      </c>
      <c r="U4413">
        <f>SUM(Table1[[#This Row],[Operating Profit]])/SUM(Table1[Operating Profit])*100</f>
        <v>7.5842626483807994E-4</v>
      </c>
      <c r="V4413">
        <f>SUM(Table1[[#This Row],[Price per Unit]]*Table1[[#This Row],[Units Sold]])</f>
        <v>7410</v>
      </c>
      <c r="W4413">
        <f>SUM(Table1[[#This Row],[Total Sales]]-Table1[[#This Row],[Operating Profit]])</f>
        <v>4891</v>
      </c>
      <c r="X4413">
        <f>SUM(Table1[[#This Row],[Total Sales]]-Table1[[#This Row],[Cost]])</f>
        <v>2519</v>
      </c>
      <c r="Y4413">
        <f>SUM(Table1[[#This Row],[profit/loss]])/SUM(Table1[profit/loss])</f>
        <v>7.5842626483807993E-6</v>
      </c>
    </row>
    <row r="4414" spans="1:25" x14ac:dyDescent="0.3">
      <c r="A4414" t="s">
        <v>29</v>
      </c>
      <c r="B4414" t="s">
        <v>82</v>
      </c>
      <c r="C4414">
        <v>1128299</v>
      </c>
      <c r="D4414" s="9">
        <v>43856</v>
      </c>
      <c r="E4414" s="8" t="str">
        <f>TEXT(Table1[[#This Row],[Invoice Date]],"dd-mm-yyyy")</f>
        <v>26-01-2020</v>
      </c>
      <c r="F4414" s="1" t="str">
        <f t="shared" si="272"/>
        <v>January</v>
      </c>
      <c r="G4414" s="1" t="str">
        <f t="shared" si="273"/>
        <v>2020</v>
      </c>
      <c r="H4414" s="1" t="str">
        <f t="shared" si="274"/>
        <v>Sunday</v>
      </c>
      <c r="I4414" s="1" t="str">
        <f t="shared" si="275"/>
        <v>26</v>
      </c>
      <c r="J4414" t="s">
        <v>30</v>
      </c>
      <c r="K4414" t="s">
        <v>41</v>
      </c>
      <c r="L4414" t="s">
        <v>42</v>
      </c>
      <c r="M4414" t="s">
        <v>16</v>
      </c>
      <c r="N4414">
        <v>58</v>
      </c>
      <c r="O4414">
        <v>149</v>
      </c>
      <c r="P4414">
        <v>8642</v>
      </c>
      <c r="Q4414">
        <v>5012</v>
      </c>
      <c r="R4414">
        <v>0.57999999999999996</v>
      </c>
      <c r="S4414" t="s">
        <v>82</v>
      </c>
      <c r="T4414" t="str">
        <f>IF(Table1[[#This Row],[Units Sold]]&gt; 700,"High Units","low Units")</f>
        <v>low Units</v>
      </c>
      <c r="U4414">
        <f>SUM(Table1[[#This Row],[Operating Profit]])/SUM(Table1[Operating Profit])*100</f>
        <v>1.509024390380491E-3</v>
      </c>
      <c r="V4414">
        <f>SUM(Table1[[#This Row],[Price per Unit]]*Table1[[#This Row],[Units Sold]])</f>
        <v>8642</v>
      </c>
      <c r="W4414">
        <f>SUM(Table1[[#This Row],[Total Sales]]-Table1[[#This Row],[Operating Profit]])</f>
        <v>3630</v>
      </c>
      <c r="X4414">
        <f>SUM(Table1[[#This Row],[Total Sales]]-Table1[[#This Row],[Cost]])</f>
        <v>5012</v>
      </c>
      <c r="Y4414">
        <f>SUM(Table1[[#This Row],[profit/loss]])/SUM(Table1[profit/loss])</f>
        <v>1.509024390380491E-5</v>
      </c>
    </row>
    <row r="4415" spans="1:25" x14ac:dyDescent="0.3">
      <c r="A4415" t="s">
        <v>29</v>
      </c>
      <c r="B4415" t="s">
        <v>82</v>
      </c>
      <c r="C4415">
        <v>1128299</v>
      </c>
      <c r="D4415" s="9">
        <v>43857</v>
      </c>
      <c r="E4415" s="8" t="str">
        <f>TEXT(Table1[[#This Row],[Invoice Date]],"dd-mm-yyyy")</f>
        <v>27-01-2020</v>
      </c>
      <c r="F4415" s="1" t="str">
        <f t="shared" si="272"/>
        <v>January</v>
      </c>
      <c r="G4415" s="1" t="str">
        <f t="shared" si="273"/>
        <v>2020</v>
      </c>
      <c r="H4415" s="1" t="str">
        <f t="shared" si="274"/>
        <v>Monday</v>
      </c>
      <c r="I4415" s="1" t="str">
        <f t="shared" si="275"/>
        <v>27</v>
      </c>
      <c r="J4415" t="s">
        <v>30</v>
      </c>
      <c r="K4415" t="s">
        <v>41</v>
      </c>
      <c r="L4415" t="s">
        <v>42</v>
      </c>
      <c r="M4415" t="s">
        <v>18</v>
      </c>
      <c r="N4415">
        <v>60</v>
      </c>
      <c r="O4415">
        <v>104</v>
      </c>
      <c r="P4415">
        <v>6240</v>
      </c>
      <c r="Q4415">
        <v>2683</v>
      </c>
      <c r="R4415">
        <v>0.43</v>
      </c>
      <c r="S4415" t="s">
        <v>82</v>
      </c>
      <c r="T4415" t="str">
        <f>IF(Table1[[#This Row],[Units Sold]]&gt; 700,"High Units","low Units")</f>
        <v>low Units</v>
      </c>
      <c r="U4415">
        <f>SUM(Table1[[#This Row],[Operating Profit]])/SUM(Table1[Operating Profit])*100</f>
        <v>8.0780375885691486E-4</v>
      </c>
      <c r="V4415">
        <f>SUM(Table1[[#This Row],[Price per Unit]]*Table1[[#This Row],[Units Sold]])</f>
        <v>6240</v>
      </c>
      <c r="W4415">
        <f>SUM(Table1[[#This Row],[Total Sales]]-Table1[[#This Row],[Operating Profit]])</f>
        <v>3557</v>
      </c>
      <c r="X4415">
        <f>SUM(Table1[[#This Row],[Total Sales]]-Table1[[#This Row],[Cost]])</f>
        <v>2683</v>
      </c>
      <c r="Y4415">
        <f>SUM(Table1[[#This Row],[profit/loss]])/SUM(Table1[profit/loss])</f>
        <v>8.0780375885691485E-6</v>
      </c>
    </row>
    <row r="4416" spans="1:25" x14ac:dyDescent="0.3">
      <c r="A4416" t="s">
        <v>29</v>
      </c>
      <c r="B4416" t="s">
        <v>82</v>
      </c>
      <c r="C4416">
        <v>1128299</v>
      </c>
      <c r="D4416" s="9">
        <v>43858</v>
      </c>
      <c r="E4416" s="8" t="str">
        <f>TEXT(Table1[[#This Row],[Invoice Date]],"dd-mm-yyyy")</f>
        <v>28-01-2020</v>
      </c>
      <c r="F4416" s="1" t="str">
        <f t="shared" si="272"/>
        <v>January</v>
      </c>
      <c r="G4416" s="1" t="str">
        <f t="shared" si="273"/>
        <v>2020</v>
      </c>
      <c r="H4416" s="1" t="str">
        <f t="shared" si="274"/>
        <v>Tuesday</v>
      </c>
      <c r="I4416" s="1" t="str">
        <f t="shared" si="275"/>
        <v>28</v>
      </c>
      <c r="J4416" t="s">
        <v>30</v>
      </c>
      <c r="K4416" t="s">
        <v>41</v>
      </c>
      <c r="L4416" t="s">
        <v>42</v>
      </c>
      <c r="M4416" t="s">
        <v>19</v>
      </c>
      <c r="N4416">
        <v>63</v>
      </c>
      <c r="O4416">
        <v>116</v>
      </c>
      <c r="P4416">
        <v>7308</v>
      </c>
      <c r="Q4416">
        <v>4166</v>
      </c>
      <c r="R4416">
        <v>0.56999999999999995</v>
      </c>
      <c r="S4416" t="s">
        <v>82</v>
      </c>
      <c r="T4416" t="str">
        <f>IF(Table1[[#This Row],[Units Sold]]&gt; 700,"High Units","low Units")</f>
        <v>low Units</v>
      </c>
      <c r="U4416">
        <f>SUM(Table1[[#This Row],[Operating Profit]])/SUM(Table1[Operating Profit])*100</f>
        <v>1.2543087809906476E-3</v>
      </c>
      <c r="V4416">
        <f>SUM(Table1[[#This Row],[Price per Unit]]*Table1[[#This Row],[Units Sold]])</f>
        <v>7308</v>
      </c>
      <c r="W4416">
        <f>SUM(Table1[[#This Row],[Total Sales]]-Table1[[#This Row],[Operating Profit]])</f>
        <v>3142</v>
      </c>
      <c r="X4416">
        <f>SUM(Table1[[#This Row],[Total Sales]]-Table1[[#This Row],[Cost]])</f>
        <v>4166</v>
      </c>
      <c r="Y4416">
        <f>SUM(Table1[[#This Row],[profit/loss]])/SUM(Table1[profit/loss])</f>
        <v>1.2543087809906475E-5</v>
      </c>
    </row>
    <row r="4417" spans="1:25" x14ac:dyDescent="0.3">
      <c r="A4417" t="s">
        <v>29</v>
      </c>
      <c r="B4417" t="s">
        <v>82</v>
      </c>
      <c r="C4417">
        <v>1128299</v>
      </c>
      <c r="D4417" s="9">
        <v>43859</v>
      </c>
      <c r="E4417" s="8" t="str">
        <f>TEXT(Table1[[#This Row],[Invoice Date]],"dd-mm-yyyy")</f>
        <v>29-01-2020</v>
      </c>
      <c r="F4417" s="1" t="str">
        <f t="shared" si="272"/>
        <v>January</v>
      </c>
      <c r="G4417" s="1" t="str">
        <f t="shared" si="273"/>
        <v>2020</v>
      </c>
      <c r="H4417" s="1" t="str">
        <f t="shared" si="274"/>
        <v>Wednesday</v>
      </c>
      <c r="I4417" s="1" t="str">
        <f t="shared" si="275"/>
        <v>29</v>
      </c>
      <c r="J4417" t="s">
        <v>30</v>
      </c>
      <c r="K4417" t="s">
        <v>41</v>
      </c>
      <c r="L4417" t="s">
        <v>42</v>
      </c>
      <c r="M4417" t="s">
        <v>20</v>
      </c>
      <c r="N4417">
        <v>57</v>
      </c>
      <c r="O4417">
        <v>90</v>
      </c>
      <c r="P4417">
        <v>5130</v>
      </c>
      <c r="Q4417">
        <v>2565</v>
      </c>
      <c r="R4417">
        <v>0.5</v>
      </c>
      <c r="S4417" t="s">
        <v>82</v>
      </c>
      <c r="T4417" t="str">
        <f>IF(Table1[[#This Row],[Units Sold]]&gt; 700,"High Units","low Units")</f>
        <v>low Units</v>
      </c>
      <c r="U4417">
        <f>SUM(Table1[[#This Row],[Operating Profit]])/SUM(Table1[Operating Profit])*100</f>
        <v>7.722760497458019E-4</v>
      </c>
      <c r="V4417">
        <f>SUM(Table1[[#This Row],[Price per Unit]]*Table1[[#This Row],[Units Sold]])</f>
        <v>5130</v>
      </c>
      <c r="W4417">
        <f>SUM(Table1[[#This Row],[Total Sales]]-Table1[[#This Row],[Operating Profit]])</f>
        <v>2565</v>
      </c>
      <c r="X4417">
        <f>SUM(Table1[[#This Row],[Total Sales]]-Table1[[#This Row],[Cost]])</f>
        <v>2565</v>
      </c>
      <c r="Y4417">
        <f>SUM(Table1[[#This Row],[profit/loss]])/SUM(Table1[profit/loss])</f>
        <v>7.7227604974580188E-6</v>
      </c>
    </row>
    <row r="4418" spans="1:25" x14ac:dyDescent="0.3">
      <c r="A4418" t="s">
        <v>29</v>
      </c>
      <c r="B4418" t="s">
        <v>82</v>
      </c>
      <c r="C4418">
        <v>1128299</v>
      </c>
      <c r="D4418" s="9">
        <v>43860</v>
      </c>
      <c r="E4418" s="8" t="str">
        <f>TEXT(Table1[[#This Row],[Invoice Date]],"dd-mm-yyyy")</f>
        <v>30-01-2020</v>
      </c>
      <c r="F4418" s="1" t="str">
        <f t="shared" si="272"/>
        <v>January</v>
      </c>
      <c r="G4418" s="1" t="str">
        <f t="shared" si="273"/>
        <v>2020</v>
      </c>
      <c r="H4418" s="1" t="str">
        <f t="shared" si="274"/>
        <v>Thursday</v>
      </c>
      <c r="I4418" s="1" t="str">
        <f t="shared" si="275"/>
        <v>30</v>
      </c>
      <c r="J4418" t="s">
        <v>30</v>
      </c>
      <c r="K4418" t="s">
        <v>41</v>
      </c>
      <c r="L4418" t="s">
        <v>42</v>
      </c>
      <c r="M4418" t="s">
        <v>21</v>
      </c>
      <c r="N4418">
        <v>60</v>
      </c>
      <c r="O4418">
        <v>60</v>
      </c>
      <c r="P4418">
        <v>3600</v>
      </c>
      <c r="Q4418">
        <v>2520</v>
      </c>
      <c r="R4418">
        <v>0.7</v>
      </c>
      <c r="S4418" t="s">
        <v>82</v>
      </c>
      <c r="T4418" t="str">
        <f>IF(Table1[[#This Row],[Units Sold]]&gt; 700,"High Units","low Units")</f>
        <v>low Units</v>
      </c>
      <c r="U4418">
        <f>SUM(Table1[[#This Row],[Operating Profit]])/SUM(Table1[Operating Profit])*100</f>
        <v>7.5872734711868259E-4</v>
      </c>
      <c r="V4418">
        <f>SUM(Table1[[#This Row],[Price per Unit]]*Table1[[#This Row],[Units Sold]])</f>
        <v>3600</v>
      </c>
      <c r="W4418">
        <f>SUM(Table1[[#This Row],[Total Sales]]-Table1[[#This Row],[Operating Profit]])</f>
        <v>1080</v>
      </c>
      <c r="X4418">
        <f>SUM(Table1[[#This Row],[Total Sales]]-Table1[[#This Row],[Cost]])</f>
        <v>2520</v>
      </c>
      <c r="Y4418">
        <f>SUM(Table1[[#This Row],[profit/loss]])/SUM(Table1[profit/loss])</f>
        <v>7.587273471186826E-6</v>
      </c>
    </row>
    <row r="4419" spans="1:25" x14ac:dyDescent="0.3">
      <c r="A4419" t="s">
        <v>29</v>
      </c>
      <c r="B4419" t="s">
        <v>82</v>
      </c>
      <c r="C4419">
        <v>1128299</v>
      </c>
      <c r="D4419" s="9">
        <v>43861</v>
      </c>
      <c r="E4419" s="8" t="str">
        <f>TEXT(Table1[[#This Row],[Invoice Date]],"dd-mm-yyyy")</f>
        <v>31-01-2020</v>
      </c>
      <c r="F4419" s="1" t="str">
        <f t="shared" ref="F4419:F4482" si="276">TEXT(D4419,"mmmm")</f>
        <v>January</v>
      </c>
      <c r="G4419" s="1" t="str">
        <f t="shared" ref="G4419:G4482" si="277">TEXT(D4419,"YYYY")</f>
        <v>2020</v>
      </c>
      <c r="H4419" s="1" t="str">
        <f t="shared" ref="H4419:H4482" si="278">TEXT(D4419,"dddd")</f>
        <v>Friday</v>
      </c>
      <c r="I4419" s="1" t="str">
        <f t="shared" ref="I4419:I4482" si="279">TEXT(D4419,"dd")</f>
        <v>31</v>
      </c>
      <c r="J4419" t="s">
        <v>30</v>
      </c>
      <c r="K4419" t="s">
        <v>41</v>
      </c>
      <c r="L4419" t="s">
        <v>42</v>
      </c>
      <c r="M4419" t="s">
        <v>22</v>
      </c>
      <c r="N4419">
        <v>78</v>
      </c>
      <c r="O4419">
        <v>131</v>
      </c>
      <c r="P4419">
        <v>10218</v>
      </c>
      <c r="Q4419">
        <v>3576</v>
      </c>
      <c r="R4419">
        <v>0.35</v>
      </c>
      <c r="S4419" t="s">
        <v>82</v>
      </c>
      <c r="T4419" t="str">
        <f>IF(Table1[[#This Row],[Units Sold]]&gt; 700,"High Units","low Units")</f>
        <v>low Units</v>
      </c>
      <c r="U4419">
        <f>SUM(Table1[[#This Row],[Operating Profit]])/SUM(Table1[Operating Profit])*100</f>
        <v>1.0766702354350829E-3</v>
      </c>
      <c r="V4419">
        <f>SUM(Table1[[#This Row],[Price per Unit]]*Table1[[#This Row],[Units Sold]])</f>
        <v>10218</v>
      </c>
      <c r="W4419">
        <f>SUM(Table1[[#This Row],[Total Sales]]-Table1[[#This Row],[Operating Profit]])</f>
        <v>6642</v>
      </c>
      <c r="X4419">
        <f>SUM(Table1[[#This Row],[Total Sales]]-Table1[[#This Row],[Cost]])</f>
        <v>3576</v>
      </c>
      <c r="Y4419">
        <f>SUM(Table1[[#This Row],[profit/loss]])/SUM(Table1[profit/loss])</f>
        <v>1.076670235435083E-5</v>
      </c>
    </row>
    <row r="4420" spans="1:25" x14ac:dyDescent="0.3">
      <c r="A4420" t="s">
        <v>29</v>
      </c>
      <c r="B4420" t="s">
        <v>82</v>
      </c>
      <c r="C4420">
        <v>1128299</v>
      </c>
      <c r="D4420" s="9">
        <v>43862</v>
      </c>
      <c r="E4420" s="8" t="str">
        <f>TEXT(Table1[[#This Row],[Invoice Date]],"dd-mm-yyyy")</f>
        <v>01-02-2020</v>
      </c>
      <c r="F4420" s="1" t="str">
        <f t="shared" si="276"/>
        <v>February</v>
      </c>
      <c r="G4420" s="1" t="str">
        <f t="shared" si="277"/>
        <v>2020</v>
      </c>
      <c r="H4420" s="1" t="str">
        <f t="shared" si="278"/>
        <v>Saturday</v>
      </c>
      <c r="I4420" s="1" t="str">
        <f t="shared" si="279"/>
        <v>01</v>
      </c>
      <c r="J4420" t="s">
        <v>30</v>
      </c>
      <c r="K4420" t="s">
        <v>41</v>
      </c>
      <c r="L4420" t="s">
        <v>42</v>
      </c>
      <c r="M4420" t="s">
        <v>16</v>
      </c>
      <c r="N4420">
        <v>56</v>
      </c>
      <c r="O4420">
        <v>189</v>
      </c>
      <c r="P4420">
        <v>10584</v>
      </c>
      <c r="Q4420">
        <v>6033</v>
      </c>
      <c r="R4420">
        <v>0.56999999999999995</v>
      </c>
      <c r="S4420" t="s">
        <v>82</v>
      </c>
      <c r="T4420" t="str">
        <f>IF(Table1[[#This Row],[Units Sold]]&gt; 700,"High Units","low Units")</f>
        <v>low Units</v>
      </c>
      <c r="U4420">
        <f>SUM(Table1[[#This Row],[Operating Profit]])/SUM(Table1[Operating Profit])*100</f>
        <v>1.8164293988757983E-3</v>
      </c>
      <c r="V4420">
        <f>SUM(Table1[[#This Row],[Price per Unit]]*Table1[[#This Row],[Units Sold]])</f>
        <v>10584</v>
      </c>
      <c r="W4420">
        <f>SUM(Table1[[#This Row],[Total Sales]]-Table1[[#This Row],[Operating Profit]])</f>
        <v>4551</v>
      </c>
      <c r="X4420">
        <f>SUM(Table1[[#This Row],[Total Sales]]-Table1[[#This Row],[Cost]])</f>
        <v>6033</v>
      </c>
      <c r="Y4420">
        <f>SUM(Table1[[#This Row],[profit/loss]])/SUM(Table1[profit/loss])</f>
        <v>1.8164293988757984E-5</v>
      </c>
    </row>
    <row r="4421" spans="1:25" x14ac:dyDescent="0.3">
      <c r="A4421" t="s">
        <v>29</v>
      </c>
      <c r="B4421" t="s">
        <v>82</v>
      </c>
      <c r="C4421">
        <v>1128299</v>
      </c>
      <c r="D4421" s="9">
        <v>43863</v>
      </c>
      <c r="E4421" s="8" t="str">
        <f>TEXT(Table1[[#This Row],[Invoice Date]],"dd-mm-yyyy")</f>
        <v>02-02-2020</v>
      </c>
      <c r="F4421" s="1" t="str">
        <f t="shared" si="276"/>
        <v>February</v>
      </c>
      <c r="G4421" s="1" t="str">
        <f t="shared" si="277"/>
        <v>2020</v>
      </c>
      <c r="H4421" s="1" t="str">
        <f t="shared" si="278"/>
        <v>Sunday</v>
      </c>
      <c r="I4421" s="1" t="str">
        <f t="shared" si="279"/>
        <v>02</v>
      </c>
      <c r="J4421" t="s">
        <v>30</v>
      </c>
      <c r="K4421" t="s">
        <v>41</v>
      </c>
      <c r="L4421" t="s">
        <v>42</v>
      </c>
      <c r="M4421" t="s">
        <v>18</v>
      </c>
      <c r="N4421">
        <v>62</v>
      </c>
      <c r="O4421">
        <v>165</v>
      </c>
      <c r="P4421">
        <v>10230</v>
      </c>
      <c r="Q4421">
        <v>4194</v>
      </c>
      <c r="R4421">
        <v>0.41</v>
      </c>
      <c r="S4421" t="s">
        <v>82</v>
      </c>
      <c r="T4421" t="str">
        <f>IF(Table1[[#This Row],[Units Sold]]&gt; 700,"High Units","low Units")</f>
        <v>low Units</v>
      </c>
      <c r="U4421">
        <f>SUM(Table1[[#This Row],[Operating Profit]])/SUM(Table1[Operating Profit])*100</f>
        <v>1.2627390848475217E-3</v>
      </c>
      <c r="V4421">
        <f>SUM(Table1[[#This Row],[Price per Unit]]*Table1[[#This Row],[Units Sold]])</f>
        <v>10230</v>
      </c>
      <c r="W4421">
        <f>SUM(Table1[[#This Row],[Total Sales]]-Table1[[#This Row],[Operating Profit]])</f>
        <v>6036</v>
      </c>
      <c r="X4421">
        <f>SUM(Table1[[#This Row],[Total Sales]]-Table1[[#This Row],[Cost]])</f>
        <v>4194</v>
      </c>
      <c r="Y4421">
        <f>SUM(Table1[[#This Row],[profit/loss]])/SUM(Table1[profit/loss])</f>
        <v>1.2627390848475217E-5</v>
      </c>
    </row>
    <row r="4422" spans="1:25" x14ac:dyDescent="0.3">
      <c r="A4422" t="s">
        <v>29</v>
      </c>
      <c r="B4422" t="s">
        <v>82</v>
      </c>
      <c r="C4422">
        <v>1128299</v>
      </c>
      <c r="D4422" s="9">
        <v>43864</v>
      </c>
      <c r="E4422" s="8" t="str">
        <f>TEXT(Table1[[#This Row],[Invoice Date]],"dd-mm-yyyy")</f>
        <v>03-02-2020</v>
      </c>
      <c r="F4422" s="1" t="str">
        <f t="shared" si="276"/>
        <v>February</v>
      </c>
      <c r="G4422" s="1" t="str">
        <f t="shared" si="277"/>
        <v>2020</v>
      </c>
      <c r="H4422" s="1" t="str">
        <f t="shared" si="278"/>
        <v>Monday</v>
      </c>
      <c r="I4422" s="1" t="str">
        <f t="shared" si="279"/>
        <v>03</v>
      </c>
      <c r="J4422" t="s">
        <v>30</v>
      </c>
      <c r="K4422" t="s">
        <v>41</v>
      </c>
      <c r="L4422" t="s">
        <v>42</v>
      </c>
      <c r="M4422" t="s">
        <v>19</v>
      </c>
      <c r="N4422">
        <v>62</v>
      </c>
      <c r="O4422">
        <v>165</v>
      </c>
      <c r="P4422">
        <v>10230</v>
      </c>
      <c r="Q4422">
        <v>6036</v>
      </c>
      <c r="R4422">
        <v>0.59</v>
      </c>
      <c r="S4422" t="s">
        <v>82</v>
      </c>
      <c r="T4422" t="str">
        <f>IF(Table1[[#This Row],[Units Sold]]&gt; 700,"High Units","low Units")</f>
        <v>low Units</v>
      </c>
      <c r="U4422">
        <f>SUM(Table1[[#This Row],[Operating Profit]])/SUM(Table1[Operating Profit])*100</f>
        <v>1.8173326457176064E-3</v>
      </c>
      <c r="V4422">
        <f>SUM(Table1[[#This Row],[Price per Unit]]*Table1[[#This Row],[Units Sold]])</f>
        <v>10230</v>
      </c>
      <c r="W4422">
        <f>SUM(Table1[[#This Row],[Total Sales]]-Table1[[#This Row],[Operating Profit]])</f>
        <v>4194</v>
      </c>
      <c r="X4422">
        <f>SUM(Table1[[#This Row],[Total Sales]]-Table1[[#This Row],[Cost]])</f>
        <v>6036</v>
      </c>
      <c r="Y4422">
        <f>SUM(Table1[[#This Row],[profit/loss]])/SUM(Table1[profit/loss])</f>
        <v>1.8173326457176064E-5</v>
      </c>
    </row>
    <row r="4423" spans="1:25" x14ac:dyDescent="0.3">
      <c r="A4423" t="s">
        <v>29</v>
      </c>
      <c r="B4423" t="s">
        <v>82</v>
      </c>
      <c r="C4423">
        <v>1128299</v>
      </c>
      <c r="D4423" s="9">
        <v>43865</v>
      </c>
      <c r="E4423" s="8" t="str">
        <f>TEXT(Table1[[#This Row],[Invoice Date]],"dd-mm-yyyy")</f>
        <v>04-02-2020</v>
      </c>
      <c r="F4423" s="1" t="str">
        <f t="shared" si="276"/>
        <v>February</v>
      </c>
      <c r="G4423" s="1" t="str">
        <f t="shared" si="277"/>
        <v>2020</v>
      </c>
      <c r="H4423" s="1" t="str">
        <f t="shared" si="278"/>
        <v>Tuesday</v>
      </c>
      <c r="I4423" s="1" t="str">
        <f t="shared" si="279"/>
        <v>04</v>
      </c>
      <c r="J4423" t="s">
        <v>30</v>
      </c>
      <c r="K4423" t="s">
        <v>41</v>
      </c>
      <c r="L4423" t="s">
        <v>42</v>
      </c>
      <c r="M4423" t="s">
        <v>20</v>
      </c>
      <c r="N4423">
        <v>58</v>
      </c>
      <c r="O4423">
        <v>111</v>
      </c>
      <c r="P4423">
        <v>6438</v>
      </c>
      <c r="Q4423">
        <v>3283</v>
      </c>
      <c r="R4423">
        <v>0.51</v>
      </c>
      <c r="S4423" t="s">
        <v>82</v>
      </c>
      <c r="T4423" t="str">
        <f>IF(Table1[[#This Row],[Units Sold]]&gt; 700,"High Units","low Units")</f>
        <v>low Units</v>
      </c>
      <c r="U4423">
        <f>SUM(Table1[[#This Row],[Operating Profit]])/SUM(Table1[Operating Profit])*100</f>
        <v>9.8845312721850594E-4</v>
      </c>
      <c r="V4423">
        <f>SUM(Table1[[#This Row],[Price per Unit]]*Table1[[#This Row],[Units Sold]])</f>
        <v>6438</v>
      </c>
      <c r="W4423">
        <f>SUM(Table1[[#This Row],[Total Sales]]-Table1[[#This Row],[Operating Profit]])</f>
        <v>3155</v>
      </c>
      <c r="X4423">
        <f>SUM(Table1[[#This Row],[Total Sales]]-Table1[[#This Row],[Cost]])</f>
        <v>3283</v>
      </c>
      <c r="Y4423">
        <f>SUM(Table1[[#This Row],[profit/loss]])/SUM(Table1[profit/loss])</f>
        <v>9.8845312721850588E-6</v>
      </c>
    </row>
    <row r="4424" spans="1:25" x14ac:dyDescent="0.3">
      <c r="A4424" t="s">
        <v>29</v>
      </c>
      <c r="B4424" t="s">
        <v>82</v>
      </c>
      <c r="C4424">
        <v>1128299</v>
      </c>
      <c r="D4424" s="9">
        <v>43866</v>
      </c>
      <c r="E4424" s="8" t="str">
        <f>TEXT(Table1[[#This Row],[Invoice Date]],"dd-mm-yyyy")</f>
        <v>05-02-2020</v>
      </c>
      <c r="F4424" s="1" t="str">
        <f t="shared" si="276"/>
        <v>February</v>
      </c>
      <c r="G4424" s="1" t="str">
        <f t="shared" si="277"/>
        <v>2020</v>
      </c>
      <c r="H4424" s="1" t="str">
        <f t="shared" si="278"/>
        <v>Wednesday</v>
      </c>
      <c r="I4424" s="1" t="str">
        <f t="shared" si="279"/>
        <v>05</v>
      </c>
      <c r="J4424" t="s">
        <v>30</v>
      </c>
      <c r="K4424" t="s">
        <v>41</v>
      </c>
      <c r="L4424" t="s">
        <v>42</v>
      </c>
      <c r="M4424" t="s">
        <v>21</v>
      </c>
      <c r="N4424">
        <v>59</v>
      </c>
      <c r="O4424">
        <v>81</v>
      </c>
      <c r="P4424">
        <v>4779</v>
      </c>
      <c r="Q4424">
        <v>3536</v>
      </c>
      <c r="R4424">
        <v>0.74</v>
      </c>
      <c r="S4424" t="s">
        <v>82</v>
      </c>
      <c r="T4424" t="str">
        <f>IF(Table1[[#This Row],[Units Sold]]&gt; 700,"High Units","low Units")</f>
        <v>low Units</v>
      </c>
      <c r="U4424">
        <f>SUM(Table1[[#This Row],[Operating Profit]])/SUM(Table1[Operating Profit])*100</f>
        <v>1.0646269442109769E-3</v>
      </c>
      <c r="V4424">
        <f>SUM(Table1[[#This Row],[Price per Unit]]*Table1[[#This Row],[Units Sold]])</f>
        <v>4779</v>
      </c>
      <c r="W4424">
        <f>SUM(Table1[[#This Row],[Total Sales]]-Table1[[#This Row],[Operating Profit]])</f>
        <v>1243</v>
      </c>
      <c r="X4424">
        <f>SUM(Table1[[#This Row],[Total Sales]]-Table1[[#This Row],[Cost]])</f>
        <v>3536</v>
      </c>
      <c r="Y4424">
        <f>SUM(Table1[[#This Row],[profit/loss]])/SUM(Table1[profit/loss])</f>
        <v>1.0646269442109769E-5</v>
      </c>
    </row>
    <row r="4425" spans="1:25" x14ac:dyDescent="0.3">
      <c r="A4425" t="s">
        <v>29</v>
      </c>
      <c r="B4425" t="s">
        <v>82</v>
      </c>
      <c r="C4425">
        <v>1128299</v>
      </c>
      <c r="D4425" s="9">
        <v>43867</v>
      </c>
      <c r="E4425" s="8" t="str">
        <f>TEXT(Table1[[#This Row],[Invoice Date]],"dd-mm-yyyy")</f>
        <v>06-02-2020</v>
      </c>
      <c r="F4425" s="1" t="str">
        <f t="shared" si="276"/>
        <v>February</v>
      </c>
      <c r="G4425" s="1" t="str">
        <f t="shared" si="277"/>
        <v>2020</v>
      </c>
      <c r="H4425" s="1" t="str">
        <f t="shared" si="278"/>
        <v>Thursday</v>
      </c>
      <c r="I4425" s="1" t="str">
        <f t="shared" si="279"/>
        <v>06</v>
      </c>
      <c r="J4425" t="s">
        <v>30</v>
      </c>
      <c r="K4425" t="s">
        <v>41</v>
      </c>
      <c r="L4425" t="s">
        <v>42</v>
      </c>
      <c r="M4425" t="s">
        <v>22</v>
      </c>
      <c r="N4425">
        <v>73</v>
      </c>
      <c r="O4425">
        <v>174</v>
      </c>
      <c r="P4425">
        <v>12702</v>
      </c>
      <c r="Q4425">
        <v>5081</v>
      </c>
      <c r="R4425">
        <v>0.4</v>
      </c>
      <c r="S4425" t="s">
        <v>82</v>
      </c>
      <c r="T4425" t="str">
        <f>IF(Table1[[#This Row],[Units Sold]]&gt; 700,"High Units","low Units")</f>
        <v>low Units</v>
      </c>
      <c r="U4425">
        <f>SUM(Table1[[#This Row],[Operating Profit]])/SUM(Table1[Operating Profit])*100</f>
        <v>1.529799067742074E-3</v>
      </c>
      <c r="V4425">
        <f>SUM(Table1[[#This Row],[Price per Unit]]*Table1[[#This Row],[Units Sold]])</f>
        <v>12702</v>
      </c>
      <c r="W4425">
        <f>SUM(Table1[[#This Row],[Total Sales]]-Table1[[#This Row],[Operating Profit]])</f>
        <v>7621</v>
      </c>
      <c r="X4425">
        <f>SUM(Table1[[#This Row],[Total Sales]]-Table1[[#This Row],[Cost]])</f>
        <v>5081</v>
      </c>
      <c r="Y4425">
        <f>SUM(Table1[[#This Row],[profit/loss]])/SUM(Table1[profit/loss])</f>
        <v>1.529799067742074E-5</v>
      </c>
    </row>
    <row r="4426" spans="1:25" x14ac:dyDescent="0.3">
      <c r="A4426" t="s">
        <v>29</v>
      </c>
      <c r="B4426" t="s">
        <v>82</v>
      </c>
      <c r="C4426">
        <v>1128299</v>
      </c>
      <c r="D4426" s="9">
        <v>43868</v>
      </c>
      <c r="E4426" s="8" t="str">
        <f>TEXT(Table1[[#This Row],[Invoice Date]],"dd-mm-yyyy")</f>
        <v>07-02-2020</v>
      </c>
      <c r="F4426" s="1" t="str">
        <f t="shared" si="276"/>
        <v>February</v>
      </c>
      <c r="G4426" s="1" t="str">
        <f t="shared" si="277"/>
        <v>2020</v>
      </c>
      <c r="H4426" s="1" t="str">
        <f t="shared" si="278"/>
        <v>Friday</v>
      </c>
      <c r="I4426" s="1" t="str">
        <f t="shared" si="279"/>
        <v>07</v>
      </c>
      <c r="J4426" t="s">
        <v>30</v>
      </c>
      <c r="K4426" t="s">
        <v>41</v>
      </c>
      <c r="L4426" t="s">
        <v>42</v>
      </c>
      <c r="M4426" t="s">
        <v>16</v>
      </c>
      <c r="N4426">
        <v>58</v>
      </c>
      <c r="O4426">
        <v>218</v>
      </c>
      <c r="P4426">
        <v>12644</v>
      </c>
      <c r="Q4426">
        <v>6701</v>
      </c>
      <c r="R4426">
        <v>0.53</v>
      </c>
      <c r="S4426" t="s">
        <v>82</v>
      </c>
      <c r="T4426" t="str">
        <f>IF(Table1[[#This Row],[Units Sold]]&gt; 700,"High Units","low Units")</f>
        <v>low Units</v>
      </c>
      <c r="U4426">
        <f>SUM(Table1[[#This Row],[Operating Profit]])/SUM(Table1[Operating Profit])*100</f>
        <v>2.0175523623183699E-3</v>
      </c>
      <c r="V4426">
        <f>SUM(Table1[[#This Row],[Price per Unit]]*Table1[[#This Row],[Units Sold]])</f>
        <v>12644</v>
      </c>
      <c r="W4426">
        <f>SUM(Table1[[#This Row],[Total Sales]]-Table1[[#This Row],[Operating Profit]])</f>
        <v>5943</v>
      </c>
      <c r="X4426">
        <f>SUM(Table1[[#This Row],[Total Sales]]-Table1[[#This Row],[Cost]])</f>
        <v>6701</v>
      </c>
      <c r="Y4426">
        <f>SUM(Table1[[#This Row],[profit/loss]])/SUM(Table1[profit/loss])</f>
        <v>2.0175523623183698E-5</v>
      </c>
    </row>
    <row r="4427" spans="1:25" x14ac:dyDescent="0.3">
      <c r="A4427" t="s">
        <v>29</v>
      </c>
      <c r="B4427" t="s">
        <v>82</v>
      </c>
      <c r="C4427">
        <v>1128299</v>
      </c>
      <c r="D4427" s="9">
        <v>43869</v>
      </c>
      <c r="E4427" s="8" t="str">
        <f>TEXT(Table1[[#This Row],[Invoice Date]],"dd-mm-yyyy")</f>
        <v>08-02-2020</v>
      </c>
      <c r="F4427" s="1" t="str">
        <f t="shared" si="276"/>
        <v>February</v>
      </c>
      <c r="G4427" s="1" t="str">
        <f t="shared" si="277"/>
        <v>2020</v>
      </c>
      <c r="H4427" s="1" t="str">
        <f t="shared" si="278"/>
        <v>Saturday</v>
      </c>
      <c r="I4427" s="1" t="str">
        <f t="shared" si="279"/>
        <v>08</v>
      </c>
      <c r="J4427" t="s">
        <v>30</v>
      </c>
      <c r="K4427" t="s">
        <v>41</v>
      </c>
      <c r="L4427" t="s">
        <v>42</v>
      </c>
      <c r="M4427" t="s">
        <v>18</v>
      </c>
      <c r="N4427">
        <v>61</v>
      </c>
      <c r="O4427">
        <v>174</v>
      </c>
      <c r="P4427">
        <v>10614</v>
      </c>
      <c r="Q4427">
        <v>3821</v>
      </c>
      <c r="R4427">
        <v>0.36</v>
      </c>
      <c r="S4427" t="s">
        <v>82</v>
      </c>
      <c r="T4427" t="str">
        <f>IF(Table1[[#This Row],[Units Sold]]&gt; 700,"High Units","low Units")</f>
        <v>low Units</v>
      </c>
      <c r="U4427">
        <f>SUM(Table1[[#This Row],[Operating Profit]])/SUM(Table1[Operating Profit])*100</f>
        <v>1.1504353941827327E-3</v>
      </c>
      <c r="V4427">
        <f>SUM(Table1[[#This Row],[Price per Unit]]*Table1[[#This Row],[Units Sold]])</f>
        <v>10614</v>
      </c>
      <c r="W4427">
        <f>SUM(Table1[[#This Row],[Total Sales]]-Table1[[#This Row],[Operating Profit]])</f>
        <v>6793</v>
      </c>
      <c r="X4427">
        <f>SUM(Table1[[#This Row],[Total Sales]]-Table1[[#This Row],[Cost]])</f>
        <v>3821</v>
      </c>
      <c r="Y4427">
        <f>SUM(Table1[[#This Row],[profit/loss]])/SUM(Table1[profit/loss])</f>
        <v>1.1504353941827326E-5</v>
      </c>
    </row>
    <row r="4428" spans="1:25" x14ac:dyDescent="0.3">
      <c r="A4428" t="s">
        <v>29</v>
      </c>
      <c r="B4428" t="s">
        <v>82</v>
      </c>
      <c r="C4428">
        <v>1128299</v>
      </c>
      <c r="D4428" s="9">
        <v>43870</v>
      </c>
      <c r="E4428" s="8" t="str">
        <f>TEXT(Table1[[#This Row],[Invoice Date]],"dd-mm-yyyy")</f>
        <v>09-02-2020</v>
      </c>
      <c r="F4428" s="1" t="str">
        <f t="shared" si="276"/>
        <v>February</v>
      </c>
      <c r="G4428" s="1" t="str">
        <f t="shared" si="277"/>
        <v>2020</v>
      </c>
      <c r="H4428" s="1" t="str">
        <f t="shared" si="278"/>
        <v>Sunday</v>
      </c>
      <c r="I4428" s="1" t="str">
        <f t="shared" si="279"/>
        <v>09</v>
      </c>
      <c r="J4428" t="s">
        <v>30</v>
      </c>
      <c r="K4428" t="s">
        <v>41</v>
      </c>
      <c r="L4428" t="s">
        <v>42</v>
      </c>
      <c r="M4428" t="s">
        <v>19</v>
      </c>
      <c r="N4428">
        <v>61</v>
      </c>
      <c r="O4428">
        <v>143</v>
      </c>
      <c r="P4428">
        <v>8723</v>
      </c>
      <c r="Q4428">
        <v>4623</v>
      </c>
      <c r="R4428">
        <v>0.53</v>
      </c>
      <c r="S4428" t="s">
        <v>82</v>
      </c>
      <c r="T4428" t="str">
        <f>IF(Table1[[#This Row],[Units Sold]]&gt; 700,"High Units","low Units")</f>
        <v>low Units</v>
      </c>
      <c r="U4428">
        <f>SUM(Table1[[#This Row],[Operating Profit]])/SUM(Table1[Operating Profit])*100</f>
        <v>1.3919033832260595E-3</v>
      </c>
      <c r="V4428">
        <f>SUM(Table1[[#This Row],[Price per Unit]]*Table1[[#This Row],[Units Sold]])</f>
        <v>8723</v>
      </c>
      <c r="W4428">
        <f>SUM(Table1[[#This Row],[Total Sales]]-Table1[[#This Row],[Operating Profit]])</f>
        <v>4100</v>
      </c>
      <c r="X4428">
        <f>SUM(Table1[[#This Row],[Total Sales]]-Table1[[#This Row],[Cost]])</f>
        <v>4623</v>
      </c>
      <c r="Y4428">
        <f>SUM(Table1[[#This Row],[profit/loss]])/SUM(Table1[profit/loss])</f>
        <v>1.3919033832260595E-5</v>
      </c>
    </row>
    <row r="4429" spans="1:25" x14ac:dyDescent="0.3">
      <c r="A4429" t="s">
        <v>29</v>
      </c>
      <c r="B4429" t="s">
        <v>82</v>
      </c>
      <c r="C4429">
        <v>1128299</v>
      </c>
      <c r="D4429" s="9">
        <v>43871</v>
      </c>
      <c r="E4429" s="8" t="str">
        <f>TEXT(Table1[[#This Row],[Invoice Date]],"dd-mm-yyyy")</f>
        <v>10-02-2020</v>
      </c>
      <c r="F4429" s="1" t="str">
        <f t="shared" si="276"/>
        <v>February</v>
      </c>
      <c r="G4429" s="1" t="str">
        <f t="shared" si="277"/>
        <v>2020</v>
      </c>
      <c r="H4429" s="1" t="str">
        <f t="shared" si="278"/>
        <v>Monday</v>
      </c>
      <c r="I4429" s="1" t="str">
        <f t="shared" si="279"/>
        <v>10</v>
      </c>
      <c r="J4429" t="s">
        <v>30</v>
      </c>
      <c r="K4429" t="s">
        <v>41</v>
      </c>
      <c r="L4429" t="s">
        <v>42</v>
      </c>
      <c r="M4429" t="s">
        <v>20</v>
      </c>
      <c r="N4429">
        <v>55</v>
      </c>
      <c r="O4429">
        <v>117</v>
      </c>
      <c r="P4429">
        <v>6435</v>
      </c>
      <c r="Q4429">
        <v>3153</v>
      </c>
      <c r="R4429">
        <v>0.49</v>
      </c>
      <c r="S4429" t="s">
        <v>82</v>
      </c>
      <c r="T4429" t="str">
        <f>IF(Table1[[#This Row],[Units Sold]]&gt; 700,"High Units","low Units")</f>
        <v>low Units</v>
      </c>
      <c r="U4429">
        <f>SUM(Table1[[#This Row],[Operating Profit]])/SUM(Table1[Operating Profit])*100</f>
        <v>9.4931243074016121E-4</v>
      </c>
      <c r="V4429">
        <f>SUM(Table1[[#This Row],[Price per Unit]]*Table1[[#This Row],[Units Sold]])</f>
        <v>6435</v>
      </c>
      <c r="W4429">
        <f>SUM(Table1[[#This Row],[Total Sales]]-Table1[[#This Row],[Operating Profit]])</f>
        <v>3282</v>
      </c>
      <c r="X4429">
        <f>SUM(Table1[[#This Row],[Total Sales]]-Table1[[#This Row],[Cost]])</f>
        <v>3153</v>
      </c>
      <c r="Y4429">
        <f>SUM(Table1[[#This Row],[profit/loss]])/SUM(Table1[profit/loss])</f>
        <v>9.4931243074016122E-6</v>
      </c>
    </row>
    <row r="4430" spans="1:25" x14ac:dyDescent="0.3">
      <c r="A4430" t="s">
        <v>29</v>
      </c>
      <c r="B4430" t="s">
        <v>82</v>
      </c>
      <c r="C4430">
        <v>1128299</v>
      </c>
      <c r="D4430" s="9">
        <v>43872</v>
      </c>
      <c r="E4430" s="8" t="str">
        <f>TEXT(Table1[[#This Row],[Invoice Date]],"dd-mm-yyyy")</f>
        <v>11-02-2020</v>
      </c>
      <c r="F4430" s="1" t="str">
        <f t="shared" si="276"/>
        <v>February</v>
      </c>
      <c r="G4430" s="1" t="str">
        <f t="shared" si="277"/>
        <v>2020</v>
      </c>
      <c r="H4430" s="1" t="str">
        <f t="shared" si="278"/>
        <v>Tuesday</v>
      </c>
      <c r="I4430" s="1" t="str">
        <f t="shared" si="279"/>
        <v>11</v>
      </c>
      <c r="J4430" t="s">
        <v>30</v>
      </c>
      <c r="K4430" t="s">
        <v>41</v>
      </c>
      <c r="L4430" t="s">
        <v>42</v>
      </c>
      <c r="M4430" t="s">
        <v>21</v>
      </c>
      <c r="N4430">
        <v>60</v>
      </c>
      <c r="O4430">
        <v>130</v>
      </c>
      <c r="P4430">
        <v>7800</v>
      </c>
      <c r="Q4430">
        <v>5460</v>
      </c>
      <c r="R4430">
        <v>0.7</v>
      </c>
      <c r="S4430" t="s">
        <v>82</v>
      </c>
      <c r="T4430" t="str">
        <f>IF(Table1[[#This Row],[Units Sold]]&gt; 700,"High Units","low Units")</f>
        <v>low Units</v>
      </c>
      <c r="U4430">
        <f>SUM(Table1[[#This Row],[Operating Profit]])/SUM(Table1[Operating Profit])*100</f>
        <v>1.643909252090479E-3</v>
      </c>
      <c r="V4430">
        <f>SUM(Table1[[#This Row],[Price per Unit]]*Table1[[#This Row],[Units Sold]])</f>
        <v>7800</v>
      </c>
      <c r="W4430">
        <f>SUM(Table1[[#This Row],[Total Sales]]-Table1[[#This Row],[Operating Profit]])</f>
        <v>2340</v>
      </c>
      <c r="X4430">
        <f>SUM(Table1[[#This Row],[Total Sales]]-Table1[[#This Row],[Cost]])</f>
        <v>5460</v>
      </c>
      <c r="Y4430">
        <f>SUM(Table1[[#This Row],[profit/loss]])/SUM(Table1[profit/loss])</f>
        <v>1.6439092520904789E-5</v>
      </c>
    </row>
    <row r="4431" spans="1:25" x14ac:dyDescent="0.3">
      <c r="A4431" t="s">
        <v>29</v>
      </c>
      <c r="B4431" t="s">
        <v>82</v>
      </c>
      <c r="C4431">
        <v>1128299</v>
      </c>
      <c r="D4431" s="9">
        <v>43873</v>
      </c>
      <c r="E4431" s="8" t="str">
        <f>TEXT(Table1[[#This Row],[Invoice Date]],"dd-mm-yyyy")</f>
        <v>12-02-2020</v>
      </c>
      <c r="F4431" s="1" t="str">
        <f t="shared" si="276"/>
        <v>February</v>
      </c>
      <c r="G4431" s="1" t="str">
        <f t="shared" si="277"/>
        <v>2020</v>
      </c>
      <c r="H4431" s="1" t="str">
        <f t="shared" si="278"/>
        <v>Wednesday</v>
      </c>
      <c r="I4431" s="1" t="str">
        <f t="shared" si="279"/>
        <v>12</v>
      </c>
      <c r="J4431" t="s">
        <v>30</v>
      </c>
      <c r="K4431" t="s">
        <v>41</v>
      </c>
      <c r="L4431" t="s">
        <v>42</v>
      </c>
      <c r="M4431" t="s">
        <v>22</v>
      </c>
      <c r="N4431">
        <v>78</v>
      </c>
      <c r="O4431">
        <v>145</v>
      </c>
      <c r="P4431">
        <v>11310</v>
      </c>
      <c r="Q4431">
        <v>3393</v>
      </c>
      <c r="R4431">
        <v>0.3</v>
      </c>
      <c r="S4431" t="s">
        <v>82</v>
      </c>
      <c r="T4431" t="str">
        <f>IF(Table1[[#This Row],[Units Sold]]&gt; 700,"High Units","low Units")</f>
        <v>low Units</v>
      </c>
      <c r="U4431">
        <f>SUM(Table1[[#This Row],[Operating Profit]])/SUM(Table1[Operating Profit])*100</f>
        <v>1.0215721780847977E-3</v>
      </c>
      <c r="V4431">
        <f>SUM(Table1[[#This Row],[Price per Unit]]*Table1[[#This Row],[Units Sold]])</f>
        <v>11310</v>
      </c>
      <c r="W4431">
        <f>SUM(Table1[[#This Row],[Total Sales]]-Table1[[#This Row],[Operating Profit]])</f>
        <v>7917</v>
      </c>
      <c r="X4431">
        <f>SUM(Table1[[#This Row],[Total Sales]]-Table1[[#This Row],[Cost]])</f>
        <v>3393</v>
      </c>
      <c r="Y4431">
        <f>SUM(Table1[[#This Row],[profit/loss]])/SUM(Table1[profit/loss])</f>
        <v>1.0215721780847977E-5</v>
      </c>
    </row>
    <row r="4432" spans="1:25" x14ac:dyDescent="0.3">
      <c r="A4432" t="s">
        <v>29</v>
      </c>
      <c r="B4432" t="s">
        <v>82</v>
      </c>
      <c r="C4432">
        <v>1128299</v>
      </c>
      <c r="D4432" s="9">
        <v>43874</v>
      </c>
      <c r="E4432" s="8" t="str">
        <f>TEXT(Table1[[#This Row],[Invoice Date]],"dd-mm-yyyy")</f>
        <v>13-02-2020</v>
      </c>
      <c r="F4432" s="1" t="str">
        <f t="shared" si="276"/>
        <v>February</v>
      </c>
      <c r="G4432" s="1" t="str">
        <f t="shared" si="277"/>
        <v>2020</v>
      </c>
      <c r="H4432" s="1" t="str">
        <f t="shared" si="278"/>
        <v>Thursday</v>
      </c>
      <c r="I4432" s="1" t="str">
        <f t="shared" si="279"/>
        <v>13</v>
      </c>
      <c r="J4432" t="s">
        <v>30</v>
      </c>
      <c r="K4432" t="s">
        <v>41</v>
      </c>
      <c r="L4432" t="s">
        <v>42</v>
      </c>
      <c r="M4432" t="s">
        <v>16</v>
      </c>
      <c r="N4432">
        <v>62</v>
      </c>
      <c r="O4432">
        <v>210</v>
      </c>
      <c r="P4432">
        <v>13020</v>
      </c>
      <c r="Q4432">
        <v>6901</v>
      </c>
      <c r="R4432">
        <v>0.53</v>
      </c>
      <c r="S4432" t="s">
        <v>82</v>
      </c>
      <c r="T4432" t="str">
        <f>IF(Table1[[#This Row],[Units Sold]]&gt; 700,"High Units","low Units")</f>
        <v>low Units</v>
      </c>
      <c r="U4432">
        <f>SUM(Table1[[#This Row],[Operating Profit]])/SUM(Table1[Operating Profit])*100</f>
        <v>2.0777688184389002E-3</v>
      </c>
      <c r="V4432">
        <f>SUM(Table1[[#This Row],[Price per Unit]]*Table1[[#This Row],[Units Sold]])</f>
        <v>13020</v>
      </c>
      <c r="W4432">
        <f>SUM(Table1[[#This Row],[Total Sales]]-Table1[[#This Row],[Operating Profit]])</f>
        <v>6119</v>
      </c>
      <c r="X4432">
        <f>SUM(Table1[[#This Row],[Total Sales]]-Table1[[#This Row],[Cost]])</f>
        <v>6901</v>
      </c>
      <c r="Y4432">
        <f>SUM(Table1[[#This Row],[profit/loss]])/SUM(Table1[profit/loss])</f>
        <v>2.0777688184389003E-5</v>
      </c>
    </row>
    <row r="4433" spans="1:25" x14ac:dyDescent="0.3">
      <c r="A4433" t="s">
        <v>29</v>
      </c>
      <c r="B4433" t="s">
        <v>82</v>
      </c>
      <c r="C4433">
        <v>1128299</v>
      </c>
      <c r="D4433" s="9">
        <v>43875</v>
      </c>
      <c r="E4433" s="8" t="str">
        <f>TEXT(Table1[[#This Row],[Invoice Date]],"dd-mm-yyyy")</f>
        <v>14-02-2020</v>
      </c>
      <c r="F4433" s="1" t="str">
        <f t="shared" si="276"/>
        <v>February</v>
      </c>
      <c r="G4433" s="1" t="str">
        <f t="shared" si="277"/>
        <v>2020</v>
      </c>
      <c r="H4433" s="1" t="str">
        <f t="shared" si="278"/>
        <v>Friday</v>
      </c>
      <c r="I4433" s="1" t="str">
        <f t="shared" si="279"/>
        <v>14</v>
      </c>
      <c r="J4433" t="s">
        <v>30</v>
      </c>
      <c r="K4433" t="s">
        <v>41</v>
      </c>
      <c r="L4433" t="s">
        <v>42</v>
      </c>
      <c r="M4433" t="s">
        <v>18</v>
      </c>
      <c r="N4433">
        <v>64</v>
      </c>
      <c r="O4433">
        <v>182</v>
      </c>
      <c r="P4433">
        <v>11648</v>
      </c>
      <c r="Q4433">
        <v>4543</v>
      </c>
      <c r="R4433">
        <v>0.39</v>
      </c>
      <c r="S4433" t="s">
        <v>82</v>
      </c>
      <c r="T4433" t="str">
        <f>IF(Table1[[#This Row],[Units Sold]]&gt; 700,"High Units","low Units")</f>
        <v>low Units</v>
      </c>
      <c r="U4433">
        <f>SUM(Table1[[#This Row],[Operating Profit]])/SUM(Table1[Operating Profit])*100</f>
        <v>1.3678168007778472E-3</v>
      </c>
      <c r="V4433">
        <f>SUM(Table1[[#This Row],[Price per Unit]]*Table1[[#This Row],[Units Sold]])</f>
        <v>11648</v>
      </c>
      <c r="W4433">
        <f>SUM(Table1[[#This Row],[Total Sales]]-Table1[[#This Row],[Operating Profit]])</f>
        <v>7105</v>
      </c>
      <c r="X4433">
        <f>SUM(Table1[[#This Row],[Total Sales]]-Table1[[#This Row],[Cost]])</f>
        <v>4543</v>
      </c>
      <c r="Y4433">
        <f>SUM(Table1[[#This Row],[profit/loss]])/SUM(Table1[profit/loss])</f>
        <v>1.3678168007778473E-5</v>
      </c>
    </row>
    <row r="4434" spans="1:25" x14ac:dyDescent="0.3">
      <c r="A4434" t="s">
        <v>29</v>
      </c>
      <c r="B4434" t="s">
        <v>82</v>
      </c>
      <c r="C4434">
        <v>1128299</v>
      </c>
      <c r="D4434" s="9">
        <v>43876</v>
      </c>
      <c r="E4434" s="8" t="str">
        <f>TEXT(Table1[[#This Row],[Invoice Date]],"dd-mm-yyyy")</f>
        <v>15-02-2020</v>
      </c>
      <c r="F4434" s="1" t="str">
        <f t="shared" si="276"/>
        <v>February</v>
      </c>
      <c r="G4434" s="1" t="str">
        <f t="shared" si="277"/>
        <v>2020</v>
      </c>
      <c r="H4434" s="1" t="str">
        <f t="shared" si="278"/>
        <v>Saturday</v>
      </c>
      <c r="I4434" s="1" t="str">
        <f t="shared" si="279"/>
        <v>15</v>
      </c>
      <c r="J4434" t="s">
        <v>30</v>
      </c>
      <c r="K4434" t="s">
        <v>41</v>
      </c>
      <c r="L4434" t="s">
        <v>42</v>
      </c>
      <c r="M4434" t="s">
        <v>19</v>
      </c>
      <c r="N4434">
        <v>60</v>
      </c>
      <c r="O4434">
        <v>152</v>
      </c>
      <c r="P4434">
        <v>9120</v>
      </c>
      <c r="Q4434">
        <v>4742</v>
      </c>
      <c r="R4434">
        <v>0.52</v>
      </c>
      <c r="S4434" t="s">
        <v>82</v>
      </c>
      <c r="T4434" t="str">
        <f>IF(Table1[[#This Row],[Units Sold]]&gt; 700,"High Units","low Units")</f>
        <v>low Units</v>
      </c>
      <c r="U4434">
        <f>SUM(Table1[[#This Row],[Operating Profit]])/SUM(Table1[Operating Profit])*100</f>
        <v>1.427732174617775E-3</v>
      </c>
      <c r="V4434">
        <f>SUM(Table1[[#This Row],[Price per Unit]]*Table1[[#This Row],[Units Sold]])</f>
        <v>9120</v>
      </c>
      <c r="W4434">
        <f>SUM(Table1[[#This Row],[Total Sales]]-Table1[[#This Row],[Operating Profit]])</f>
        <v>4378</v>
      </c>
      <c r="X4434">
        <f>SUM(Table1[[#This Row],[Total Sales]]-Table1[[#This Row],[Cost]])</f>
        <v>4742</v>
      </c>
      <c r="Y4434">
        <f>SUM(Table1[[#This Row],[profit/loss]])/SUM(Table1[profit/loss])</f>
        <v>1.4277321746177749E-5</v>
      </c>
    </row>
    <row r="4435" spans="1:25" x14ac:dyDescent="0.3">
      <c r="A4435" t="s">
        <v>29</v>
      </c>
      <c r="B4435" t="s">
        <v>82</v>
      </c>
      <c r="C4435">
        <v>1128299</v>
      </c>
      <c r="D4435" s="9">
        <v>43877</v>
      </c>
      <c r="E4435" s="8" t="str">
        <f>TEXT(Table1[[#This Row],[Invoice Date]],"dd-mm-yyyy")</f>
        <v>16-02-2020</v>
      </c>
      <c r="F4435" s="1" t="str">
        <f t="shared" si="276"/>
        <v>February</v>
      </c>
      <c r="G4435" s="1" t="str">
        <f t="shared" si="277"/>
        <v>2020</v>
      </c>
      <c r="H4435" s="1" t="str">
        <f t="shared" si="278"/>
        <v>Sunday</v>
      </c>
      <c r="I4435" s="1" t="str">
        <f t="shared" si="279"/>
        <v>16</v>
      </c>
      <c r="J4435" t="s">
        <v>30</v>
      </c>
      <c r="K4435" t="s">
        <v>41</v>
      </c>
      <c r="L4435" t="s">
        <v>42</v>
      </c>
      <c r="M4435" t="s">
        <v>20</v>
      </c>
      <c r="N4435">
        <v>64</v>
      </c>
      <c r="O4435">
        <v>124</v>
      </c>
      <c r="P4435">
        <v>7936</v>
      </c>
      <c r="Q4435">
        <v>3730</v>
      </c>
      <c r="R4435">
        <v>0.47</v>
      </c>
      <c r="S4435" t="s">
        <v>82</v>
      </c>
      <c r="T4435" t="str">
        <f>IF(Table1[[#This Row],[Units Sold]]&gt; 700,"High Units","low Units")</f>
        <v>low Units</v>
      </c>
      <c r="U4435">
        <f>SUM(Table1[[#This Row],[Operating Profit]])/SUM(Table1[Operating Profit])*100</f>
        <v>1.1230369066478913E-3</v>
      </c>
      <c r="V4435">
        <f>SUM(Table1[[#This Row],[Price per Unit]]*Table1[[#This Row],[Units Sold]])</f>
        <v>7936</v>
      </c>
      <c r="W4435">
        <f>SUM(Table1[[#This Row],[Total Sales]]-Table1[[#This Row],[Operating Profit]])</f>
        <v>4206</v>
      </c>
      <c r="X4435">
        <f>SUM(Table1[[#This Row],[Total Sales]]-Table1[[#This Row],[Cost]])</f>
        <v>3730</v>
      </c>
      <c r="Y4435">
        <f>SUM(Table1[[#This Row],[profit/loss]])/SUM(Table1[profit/loss])</f>
        <v>1.1230369066478914E-5</v>
      </c>
    </row>
    <row r="4436" spans="1:25" x14ac:dyDescent="0.3">
      <c r="A4436" t="s">
        <v>29</v>
      </c>
      <c r="B4436" t="s">
        <v>82</v>
      </c>
      <c r="C4436">
        <v>1128299</v>
      </c>
      <c r="D4436" s="9">
        <v>43878</v>
      </c>
      <c r="E4436" s="8" t="str">
        <f>TEXT(Table1[[#This Row],[Invoice Date]],"dd-mm-yyyy")</f>
        <v>17-02-2020</v>
      </c>
      <c r="F4436" s="1" t="str">
        <f t="shared" si="276"/>
        <v>February</v>
      </c>
      <c r="G4436" s="1" t="str">
        <f t="shared" si="277"/>
        <v>2020</v>
      </c>
      <c r="H4436" s="1" t="str">
        <f t="shared" si="278"/>
        <v>Monday</v>
      </c>
      <c r="I4436" s="1" t="str">
        <f t="shared" si="279"/>
        <v>17</v>
      </c>
      <c r="J4436" t="s">
        <v>30</v>
      </c>
      <c r="K4436" t="s">
        <v>41</v>
      </c>
      <c r="L4436" t="s">
        <v>42</v>
      </c>
      <c r="M4436" t="s">
        <v>21</v>
      </c>
      <c r="N4436">
        <v>68</v>
      </c>
      <c r="O4436">
        <v>138</v>
      </c>
      <c r="P4436">
        <v>9384</v>
      </c>
      <c r="Q4436">
        <v>6381</v>
      </c>
      <c r="R4436">
        <v>0.68</v>
      </c>
      <c r="S4436" t="s">
        <v>82</v>
      </c>
      <c r="T4436" t="str">
        <f>IF(Table1[[#This Row],[Units Sold]]&gt; 700,"High Units","low Units")</f>
        <v>low Units</v>
      </c>
      <c r="U4436">
        <f>SUM(Table1[[#This Row],[Operating Profit]])/SUM(Table1[Operating Profit])*100</f>
        <v>1.9212060325255213E-3</v>
      </c>
      <c r="V4436">
        <f>SUM(Table1[[#This Row],[Price per Unit]]*Table1[[#This Row],[Units Sold]])</f>
        <v>9384</v>
      </c>
      <c r="W4436">
        <f>SUM(Table1[[#This Row],[Total Sales]]-Table1[[#This Row],[Operating Profit]])</f>
        <v>3003</v>
      </c>
      <c r="X4436">
        <f>SUM(Table1[[#This Row],[Total Sales]]-Table1[[#This Row],[Cost]])</f>
        <v>6381</v>
      </c>
      <c r="Y4436">
        <f>SUM(Table1[[#This Row],[profit/loss]])/SUM(Table1[profit/loss])</f>
        <v>1.9212060325255213E-5</v>
      </c>
    </row>
    <row r="4437" spans="1:25" x14ac:dyDescent="0.3">
      <c r="A4437" t="s">
        <v>29</v>
      </c>
      <c r="B4437" t="s">
        <v>82</v>
      </c>
      <c r="C4437">
        <v>1128299</v>
      </c>
      <c r="D4437" s="9">
        <v>43879</v>
      </c>
      <c r="E4437" s="8" t="str">
        <f>TEXT(Table1[[#This Row],[Invoice Date]],"dd-mm-yyyy")</f>
        <v>18-02-2020</v>
      </c>
      <c r="F4437" s="1" t="str">
        <f t="shared" si="276"/>
        <v>February</v>
      </c>
      <c r="G4437" s="1" t="str">
        <f t="shared" si="277"/>
        <v>2020</v>
      </c>
      <c r="H4437" s="1" t="str">
        <f t="shared" si="278"/>
        <v>Tuesday</v>
      </c>
      <c r="I4437" s="1" t="str">
        <f t="shared" si="279"/>
        <v>18</v>
      </c>
      <c r="J4437" t="s">
        <v>30</v>
      </c>
      <c r="K4437" t="s">
        <v>41</v>
      </c>
      <c r="L4437" t="s">
        <v>42</v>
      </c>
      <c r="M4437" t="s">
        <v>22</v>
      </c>
      <c r="N4437">
        <v>78</v>
      </c>
      <c r="O4437">
        <v>108</v>
      </c>
      <c r="P4437">
        <v>8424</v>
      </c>
      <c r="Q4437">
        <v>2864</v>
      </c>
      <c r="R4437">
        <v>0.34</v>
      </c>
      <c r="S4437" t="s">
        <v>82</v>
      </c>
      <c r="T4437" t="str">
        <f>IF(Table1[[#This Row],[Units Sold]]&gt; 700,"High Units","low Units")</f>
        <v>low Units</v>
      </c>
      <c r="U4437">
        <f>SUM(Table1[[#This Row],[Operating Profit]])/SUM(Table1[Operating Profit])*100</f>
        <v>8.6229965164599483E-4</v>
      </c>
      <c r="V4437">
        <f>SUM(Table1[[#This Row],[Price per Unit]]*Table1[[#This Row],[Units Sold]])</f>
        <v>8424</v>
      </c>
      <c r="W4437">
        <f>SUM(Table1[[#This Row],[Total Sales]]-Table1[[#This Row],[Operating Profit]])</f>
        <v>5560</v>
      </c>
      <c r="X4437">
        <f>SUM(Table1[[#This Row],[Total Sales]]-Table1[[#This Row],[Cost]])</f>
        <v>2864</v>
      </c>
      <c r="Y4437">
        <f>SUM(Table1[[#This Row],[profit/loss]])/SUM(Table1[profit/loss])</f>
        <v>8.6229965164599481E-6</v>
      </c>
    </row>
    <row r="4438" spans="1:25" x14ac:dyDescent="0.3">
      <c r="A4438" t="s">
        <v>29</v>
      </c>
      <c r="B4438" t="s">
        <v>82</v>
      </c>
      <c r="C4438">
        <v>1128299</v>
      </c>
      <c r="D4438" s="9">
        <v>43880</v>
      </c>
      <c r="E4438" s="8" t="str">
        <f>TEXT(Table1[[#This Row],[Invoice Date]],"dd-mm-yyyy")</f>
        <v>19-02-2020</v>
      </c>
      <c r="F4438" s="1" t="str">
        <f t="shared" si="276"/>
        <v>February</v>
      </c>
      <c r="G4438" s="1" t="str">
        <f t="shared" si="277"/>
        <v>2020</v>
      </c>
      <c r="H4438" s="1" t="str">
        <f t="shared" si="278"/>
        <v>Wednesday</v>
      </c>
      <c r="I4438" s="1" t="str">
        <f t="shared" si="279"/>
        <v>19</v>
      </c>
      <c r="J4438" t="s">
        <v>30</v>
      </c>
      <c r="K4438" t="s">
        <v>41</v>
      </c>
      <c r="L4438" t="s">
        <v>42</v>
      </c>
      <c r="M4438" t="s">
        <v>16</v>
      </c>
      <c r="N4438">
        <v>56</v>
      </c>
      <c r="O4438">
        <v>174</v>
      </c>
      <c r="P4438">
        <v>9744</v>
      </c>
      <c r="Q4438">
        <v>4677</v>
      </c>
      <c r="R4438">
        <v>0.48</v>
      </c>
      <c r="S4438" t="s">
        <v>82</v>
      </c>
      <c r="T4438" t="str">
        <f>IF(Table1[[#This Row],[Units Sold]]&gt; 700,"High Units","low Units")</f>
        <v>low Units</v>
      </c>
      <c r="U4438">
        <f>SUM(Table1[[#This Row],[Operating Profit]])/SUM(Table1[Operating Profit])*100</f>
        <v>1.4081618263786027E-3</v>
      </c>
      <c r="V4438">
        <f>SUM(Table1[[#This Row],[Price per Unit]]*Table1[[#This Row],[Units Sold]])</f>
        <v>9744</v>
      </c>
      <c r="W4438">
        <f>SUM(Table1[[#This Row],[Total Sales]]-Table1[[#This Row],[Operating Profit]])</f>
        <v>5067</v>
      </c>
      <c r="X4438">
        <f>SUM(Table1[[#This Row],[Total Sales]]-Table1[[#This Row],[Cost]])</f>
        <v>4677</v>
      </c>
      <c r="Y4438">
        <f>SUM(Table1[[#This Row],[profit/loss]])/SUM(Table1[profit/loss])</f>
        <v>1.4081618263786026E-5</v>
      </c>
    </row>
    <row r="4439" spans="1:25" x14ac:dyDescent="0.3">
      <c r="A4439" t="s">
        <v>29</v>
      </c>
      <c r="B4439" t="s">
        <v>82</v>
      </c>
      <c r="C4439">
        <v>1128299</v>
      </c>
      <c r="D4439" s="9">
        <v>43881</v>
      </c>
      <c r="E4439" s="8" t="str">
        <f>TEXT(Table1[[#This Row],[Invoice Date]],"dd-mm-yyyy")</f>
        <v>20-02-2020</v>
      </c>
      <c r="F4439" s="1" t="str">
        <f t="shared" si="276"/>
        <v>February</v>
      </c>
      <c r="G4439" s="1" t="str">
        <f t="shared" si="277"/>
        <v>2020</v>
      </c>
      <c r="H4439" s="1" t="str">
        <f t="shared" si="278"/>
        <v>Thursday</v>
      </c>
      <c r="I4439" s="1" t="str">
        <f t="shared" si="279"/>
        <v>20</v>
      </c>
      <c r="J4439" t="s">
        <v>30</v>
      </c>
      <c r="K4439" t="s">
        <v>41</v>
      </c>
      <c r="L4439" t="s">
        <v>42</v>
      </c>
      <c r="M4439" t="s">
        <v>18</v>
      </c>
      <c r="N4439">
        <v>61</v>
      </c>
      <c r="O4439">
        <v>162</v>
      </c>
      <c r="P4439">
        <v>9882</v>
      </c>
      <c r="Q4439">
        <v>3360</v>
      </c>
      <c r="R4439">
        <v>0.34</v>
      </c>
      <c r="S4439" t="s">
        <v>82</v>
      </c>
      <c r="T4439" t="str">
        <f>IF(Table1[[#This Row],[Units Sold]]&gt; 700,"High Units","low Units")</f>
        <v>low Units</v>
      </c>
      <c r="U4439">
        <f>SUM(Table1[[#This Row],[Operating Profit]])/SUM(Table1[Operating Profit])*100</f>
        <v>1.0116364628249101E-3</v>
      </c>
      <c r="V4439">
        <f>SUM(Table1[[#This Row],[Price per Unit]]*Table1[[#This Row],[Units Sold]])</f>
        <v>9882</v>
      </c>
      <c r="W4439">
        <f>SUM(Table1[[#This Row],[Total Sales]]-Table1[[#This Row],[Operating Profit]])</f>
        <v>6522</v>
      </c>
      <c r="X4439">
        <f>SUM(Table1[[#This Row],[Total Sales]]-Table1[[#This Row],[Cost]])</f>
        <v>3360</v>
      </c>
      <c r="Y4439">
        <f>SUM(Table1[[#This Row],[profit/loss]])/SUM(Table1[profit/loss])</f>
        <v>1.0116364628249101E-5</v>
      </c>
    </row>
    <row r="4440" spans="1:25" x14ac:dyDescent="0.3">
      <c r="A4440" t="s">
        <v>29</v>
      </c>
      <c r="B4440" t="s">
        <v>82</v>
      </c>
      <c r="C4440">
        <v>1128299</v>
      </c>
      <c r="D4440" s="9">
        <v>43882</v>
      </c>
      <c r="E4440" s="8" t="str">
        <f>TEXT(Table1[[#This Row],[Invoice Date]],"dd-mm-yyyy")</f>
        <v>21-02-2020</v>
      </c>
      <c r="F4440" s="1" t="str">
        <f t="shared" si="276"/>
        <v>February</v>
      </c>
      <c r="G4440" s="1" t="str">
        <f t="shared" si="277"/>
        <v>2020</v>
      </c>
      <c r="H4440" s="1" t="str">
        <f t="shared" si="278"/>
        <v>Friday</v>
      </c>
      <c r="I4440" s="1" t="str">
        <f t="shared" si="279"/>
        <v>21</v>
      </c>
      <c r="J4440" t="s">
        <v>30</v>
      </c>
      <c r="K4440" t="s">
        <v>41</v>
      </c>
      <c r="L4440" t="s">
        <v>42</v>
      </c>
      <c r="M4440" t="s">
        <v>19</v>
      </c>
      <c r="N4440">
        <v>57</v>
      </c>
      <c r="O4440">
        <v>117</v>
      </c>
      <c r="P4440">
        <v>6669</v>
      </c>
      <c r="Q4440">
        <v>3335</v>
      </c>
      <c r="R4440">
        <v>0.5</v>
      </c>
      <c r="S4440" t="s">
        <v>82</v>
      </c>
      <c r="T4440" t="str">
        <f>IF(Table1[[#This Row],[Units Sold]]&gt; 700,"High Units","low Units")</f>
        <v>low Units</v>
      </c>
      <c r="U4440">
        <f>SUM(Table1[[#This Row],[Operating Profit]])/SUM(Table1[Operating Profit])*100</f>
        <v>1.0041094058098438E-3</v>
      </c>
      <c r="V4440">
        <f>SUM(Table1[[#This Row],[Price per Unit]]*Table1[[#This Row],[Units Sold]])</f>
        <v>6669</v>
      </c>
      <c r="W4440">
        <f>SUM(Table1[[#This Row],[Total Sales]]-Table1[[#This Row],[Operating Profit]])</f>
        <v>3334</v>
      </c>
      <c r="X4440">
        <f>SUM(Table1[[#This Row],[Total Sales]]-Table1[[#This Row],[Cost]])</f>
        <v>3335</v>
      </c>
      <c r="Y4440">
        <f>SUM(Table1[[#This Row],[profit/loss]])/SUM(Table1[profit/loss])</f>
        <v>1.0041094058098438E-5</v>
      </c>
    </row>
    <row r="4441" spans="1:25" x14ac:dyDescent="0.3">
      <c r="A4441" t="s">
        <v>29</v>
      </c>
      <c r="B4441" t="s">
        <v>82</v>
      </c>
      <c r="C4441">
        <v>1128299</v>
      </c>
      <c r="D4441" s="9">
        <v>43883</v>
      </c>
      <c r="E4441" s="8" t="str">
        <f>TEXT(Table1[[#This Row],[Invoice Date]],"dd-mm-yyyy")</f>
        <v>22-02-2020</v>
      </c>
      <c r="F4441" s="1" t="str">
        <f t="shared" si="276"/>
        <v>February</v>
      </c>
      <c r="G4441" s="1" t="str">
        <f t="shared" si="277"/>
        <v>2020</v>
      </c>
      <c r="H4441" s="1" t="str">
        <f t="shared" si="278"/>
        <v>Saturday</v>
      </c>
      <c r="I4441" s="1" t="str">
        <f t="shared" si="279"/>
        <v>22</v>
      </c>
      <c r="J4441" t="s">
        <v>30</v>
      </c>
      <c r="K4441" t="s">
        <v>41</v>
      </c>
      <c r="L4441" t="s">
        <v>42</v>
      </c>
      <c r="M4441" t="s">
        <v>20</v>
      </c>
      <c r="N4441">
        <v>58</v>
      </c>
      <c r="O4441">
        <v>112</v>
      </c>
      <c r="P4441">
        <v>6496</v>
      </c>
      <c r="Q4441">
        <v>2858</v>
      </c>
      <c r="R4441">
        <v>0.44</v>
      </c>
      <c r="S4441" t="s">
        <v>82</v>
      </c>
      <c r="T4441" t="str">
        <f>IF(Table1[[#This Row],[Units Sold]]&gt; 700,"High Units","low Units")</f>
        <v>low Units</v>
      </c>
      <c r="U4441">
        <f>SUM(Table1[[#This Row],[Operating Profit]])/SUM(Table1[Operating Profit])*100</f>
        <v>8.6049315796237901E-4</v>
      </c>
      <c r="V4441">
        <f>SUM(Table1[[#This Row],[Price per Unit]]*Table1[[#This Row],[Units Sold]])</f>
        <v>6496</v>
      </c>
      <c r="W4441">
        <f>SUM(Table1[[#This Row],[Total Sales]]-Table1[[#This Row],[Operating Profit]])</f>
        <v>3638</v>
      </c>
      <c r="X4441">
        <f>SUM(Table1[[#This Row],[Total Sales]]-Table1[[#This Row],[Cost]])</f>
        <v>2858</v>
      </c>
      <c r="Y4441">
        <f>SUM(Table1[[#This Row],[profit/loss]])/SUM(Table1[profit/loss])</f>
        <v>8.6049315796237897E-6</v>
      </c>
    </row>
    <row r="4442" spans="1:25" x14ac:dyDescent="0.3">
      <c r="A4442" t="s">
        <v>29</v>
      </c>
      <c r="B4442" t="s">
        <v>82</v>
      </c>
      <c r="C4442">
        <v>1128299</v>
      </c>
      <c r="D4442" s="9">
        <v>43884</v>
      </c>
      <c r="E4442" s="8" t="str">
        <f>TEXT(Table1[[#This Row],[Invoice Date]],"dd-mm-yyyy")</f>
        <v>23-02-2020</v>
      </c>
      <c r="F4442" s="1" t="str">
        <f t="shared" si="276"/>
        <v>February</v>
      </c>
      <c r="G4442" s="1" t="str">
        <f t="shared" si="277"/>
        <v>2020</v>
      </c>
      <c r="H4442" s="1" t="str">
        <f t="shared" si="278"/>
        <v>Sunday</v>
      </c>
      <c r="I4442" s="1" t="str">
        <f t="shared" si="279"/>
        <v>23</v>
      </c>
      <c r="J4442" t="s">
        <v>30</v>
      </c>
      <c r="K4442" t="s">
        <v>41</v>
      </c>
      <c r="L4442" t="s">
        <v>42</v>
      </c>
      <c r="M4442" t="s">
        <v>21</v>
      </c>
      <c r="N4442">
        <v>67</v>
      </c>
      <c r="O4442">
        <v>120</v>
      </c>
      <c r="P4442">
        <v>8040</v>
      </c>
      <c r="Q4442">
        <v>4904</v>
      </c>
      <c r="R4442">
        <v>0.61</v>
      </c>
      <c r="S4442" t="s">
        <v>82</v>
      </c>
      <c r="T4442" t="str">
        <f>IF(Table1[[#This Row],[Units Sold]]&gt; 700,"High Units","low Units")</f>
        <v>low Units</v>
      </c>
      <c r="U4442">
        <f>SUM(Table1[[#This Row],[Operating Profit]])/SUM(Table1[Operating Profit])*100</f>
        <v>1.4765075040754044E-3</v>
      </c>
      <c r="V4442">
        <f>SUM(Table1[[#This Row],[Price per Unit]]*Table1[[#This Row],[Units Sold]])</f>
        <v>8040</v>
      </c>
      <c r="W4442">
        <f>SUM(Table1[[#This Row],[Total Sales]]-Table1[[#This Row],[Operating Profit]])</f>
        <v>3136</v>
      </c>
      <c r="X4442">
        <f>SUM(Table1[[#This Row],[Total Sales]]-Table1[[#This Row],[Cost]])</f>
        <v>4904</v>
      </c>
      <c r="Y4442">
        <f>SUM(Table1[[#This Row],[profit/loss]])/SUM(Table1[profit/loss])</f>
        <v>1.4765075040754045E-5</v>
      </c>
    </row>
    <row r="4443" spans="1:25" x14ac:dyDescent="0.3">
      <c r="A4443" t="s">
        <v>29</v>
      </c>
      <c r="B4443" t="s">
        <v>82</v>
      </c>
      <c r="C4443">
        <v>1128299</v>
      </c>
      <c r="D4443" s="9">
        <v>43885</v>
      </c>
      <c r="E4443" s="8" t="str">
        <f>TEXT(Table1[[#This Row],[Invoice Date]],"dd-mm-yyyy")</f>
        <v>24-02-2020</v>
      </c>
      <c r="F4443" s="1" t="str">
        <f t="shared" si="276"/>
        <v>February</v>
      </c>
      <c r="G4443" s="1" t="str">
        <f t="shared" si="277"/>
        <v>2020</v>
      </c>
      <c r="H4443" s="1" t="str">
        <f t="shared" si="278"/>
        <v>Monday</v>
      </c>
      <c r="I4443" s="1" t="str">
        <f t="shared" si="279"/>
        <v>24</v>
      </c>
      <c r="J4443" t="s">
        <v>30</v>
      </c>
      <c r="K4443" t="s">
        <v>41</v>
      </c>
      <c r="L4443" t="s">
        <v>42</v>
      </c>
      <c r="M4443" t="s">
        <v>22</v>
      </c>
      <c r="N4443">
        <v>74</v>
      </c>
      <c r="O4443">
        <v>113</v>
      </c>
      <c r="P4443">
        <v>8362</v>
      </c>
      <c r="Q4443">
        <v>2509</v>
      </c>
      <c r="R4443">
        <v>0.3</v>
      </c>
      <c r="S4443" t="s">
        <v>82</v>
      </c>
      <c r="T4443" t="str">
        <f>IF(Table1[[#This Row],[Units Sold]]&gt; 700,"High Units","low Units")</f>
        <v>low Units</v>
      </c>
      <c r="U4443">
        <f>SUM(Table1[[#This Row],[Operating Profit]])/SUM(Table1[Operating Profit])*100</f>
        <v>7.5541544203205338E-4</v>
      </c>
      <c r="V4443">
        <f>SUM(Table1[[#This Row],[Price per Unit]]*Table1[[#This Row],[Units Sold]])</f>
        <v>8362</v>
      </c>
      <c r="W4443">
        <f>SUM(Table1[[#This Row],[Total Sales]]-Table1[[#This Row],[Operating Profit]])</f>
        <v>5853</v>
      </c>
      <c r="X4443">
        <f>SUM(Table1[[#This Row],[Total Sales]]-Table1[[#This Row],[Cost]])</f>
        <v>2509</v>
      </c>
      <c r="Y4443">
        <f>SUM(Table1[[#This Row],[profit/loss]])/SUM(Table1[profit/loss])</f>
        <v>7.5541544203205341E-6</v>
      </c>
    </row>
    <row r="4444" spans="1:25" x14ac:dyDescent="0.3">
      <c r="A4444" t="s">
        <v>29</v>
      </c>
      <c r="B4444" t="s">
        <v>82</v>
      </c>
      <c r="C4444">
        <v>1128299</v>
      </c>
      <c r="D4444" s="9">
        <v>43886</v>
      </c>
      <c r="E4444" s="8" t="str">
        <f>TEXT(Table1[[#This Row],[Invoice Date]],"dd-mm-yyyy")</f>
        <v>25-02-2020</v>
      </c>
      <c r="F4444" s="1" t="str">
        <f t="shared" si="276"/>
        <v>February</v>
      </c>
      <c r="G4444" s="1" t="str">
        <f t="shared" si="277"/>
        <v>2020</v>
      </c>
      <c r="H4444" s="1" t="str">
        <f t="shared" si="278"/>
        <v>Tuesday</v>
      </c>
      <c r="I4444" s="1" t="str">
        <f t="shared" si="279"/>
        <v>25</v>
      </c>
      <c r="J4444" t="s">
        <v>30</v>
      </c>
      <c r="K4444" t="s">
        <v>41</v>
      </c>
      <c r="L4444" t="s">
        <v>42</v>
      </c>
      <c r="M4444" t="s">
        <v>16</v>
      </c>
      <c r="N4444">
        <v>56</v>
      </c>
      <c r="O4444">
        <v>138</v>
      </c>
      <c r="P4444">
        <v>7728</v>
      </c>
      <c r="Q4444">
        <v>3787</v>
      </c>
      <c r="R4444">
        <v>0.49</v>
      </c>
      <c r="S4444" t="s">
        <v>82</v>
      </c>
      <c r="T4444" t="str">
        <f>IF(Table1[[#This Row],[Units Sold]]&gt; 700,"High Units","low Units")</f>
        <v>low Units</v>
      </c>
      <c r="U4444">
        <f>SUM(Table1[[#This Row],[Operating Profit]])/SUM(Table1[Operating Profit])*100</f>
        <v>1.1401985966422426E-3</v>
      </c>
      <c r="V4444">
        <f>SUM(Table1[[#This Row],[Price per Unit]]*Table1[[#This Row],[Units Sold]])</f>
        <v>7728</v>
      </c>
      <c r="W4444">
        <f>SUM(Table1[[#This Row],[Total Sales]]-Table1[[#This Row],[Operating Profit]])</f>
        <v>3941</v>
      </c>
      <c r="X4444">
        <f>SUM(Table1[[#This Row],[Total Sales]]-Table1[[#This Row],[Cost]])</f>
        <v>3787</v>
      </c>
      <c r="Y4444">
        <f>SUM(Table1[[#This Row],[profit/loss]])/SUM(Table1[profit/loss])</f>
        <v>1.1401985966422425E-5</v>
      </c>
    </row>
    <row r="4445" spans="1:25" x14ac:dyDescent="0.3">
      <c r="A4445" t="s">
        <v>29</v>
      </c>
      <c r="B4445" t="s">
        <v>82</v>
      </c>
      <c r="C4445">
        <v>1128299</v>
      </c>
      <c r="D4445" s="9">
        <v>43887</v>
      </c>
      <c r="E4445" s="8" t="str">
        <f>TEXT(Table1[[#This Row],[Invoice Date]],"dd-mm-yyyy")</f>
        <v>26-02-2020</v>
      </c>
      <c r="F4445" s="1" t="str">
        <f t="shared" si="276"/>
        <v>February</v>
      </c>
      <c r="G4445" s="1" t="str">
        <f t="shared" si="277"/>
        <v>2020</v>
      </c>
      <c r="H4445" s="1" t="str">
        <f t="shared" si="278"/>
        <v>Wednesday</v>
      </c>
      <c r="I4445" s="1" t="str">
        <f t="shared" si="279"/>
        <v>26</v>
      </c>
      <c r="J4445" t="s">
        <v>30</v>
      </c>
      <c r="K4445" t="s">
        <v>41</v>
      </c>
      <c r="L4445" t="s">
        <v>42</v>
      </c>
      <c r="M4445" t="s">
        <v>18</v>
      </c>
      <c r="N4445">
        <v>59</v>
      </c>
      <c r="O4445">
        <v>165</v>
      </c>
      <c r="P4445">
        <v>9735</v>
      </c>
      <c r="Q4445">
        <v>3407</v>
      </c>
      <c r="R4445">
        <v>0.35</v>
      </c>
      <c r="S4445" t="s">
        <v>82</v>
      </c>
      <c r="T4445" t="str">
        <f>IF(Table1[[#This Row],[Units Sold]]&gt; 700,"High Units","low Units")</f>
        <v>low Units</v>
      </c>
      <c r="U4445">
        <f>SUM(Table1[[#This Row],[Operating Profit]])/SUM(Table1[Operating Profit])*100</f>
        <v>1.0257873300132348E-3</v>
      </c>
      <c r="V4445">
        <f>SUM(Table1[[#This Row],[Price per Unit]]*Table1[[#This Row],[Units Sold]])</f>
        <v>9735</v>
      </c>
      <c r="W4445">
        <f>SUM(Table1[[#This Row],[Total Sales]]-Table1[[#This Row],[Operating Profit]])</f>
        <v>6328</v>
      </c>
      <c r="X4445">
        <f>SUM(Table1[[#This Row],[Total Sales]]-Table1[[#This Row],[Cost]])</f>
        <v>3407</v>
      </c>
      <c r="Y4445">
        <f>SUM(Table1[[#This Row],[profit/loss]])/SUM(Table1[profit/loss])</f>
        <v>1.0257873300132349E-5</v>
      </c>
    </row>
    <row r="4446" spans="1:25" x14ac:dyDescent="0.3">
      <c r="A4446" t="s">
        <v>29</v>
      </c>
      <c r="B4446" t="s">
        <v>82</v>
      </c>
      <c r="C4446">
        <v>1128299</v>
      </c>
      <c r="D4446" s="9">
        <v>43888</v>
      </c>
      <c r="E4446" s="8" t="str">
        <f>TEXT(Table1[[#This Row],[Invoice Date]],"dd-mm-yyyy")</f>
        <v>27-02-2020</v>
      </c>
      <c r="F4446" s="1" t="str">
        <f t="shared" si="276"/>
        <v>February</v>
      </c>
      <c r="G4446" s="1" t="str">
        <f t="shared" si="277"/>
        <v>2020</v>
      </c>
      <c r="H4446" s="1" t="str">
        <f t="shared" si="278"/>
        <v>Thursday</v>
      </c>
      <c r="I4446" s="1" t="str">
        <f t="shared" si="279"/>
        <v>27</v>
      </c>
      <c r="J4446" t="s">
        <v>30</v>
      </c>
      <c r="K4446" t="s">
        <v>41</v>
      </c>
      <c r="L4446" t="s">
        <v>42</v>
      </c>
      <c r="M4446" t="s">
        <v>19</v>
      </c>
      <c r="N4446">
        <v>54</v>
      </c>
      <c r="O4446">
        <v>109</v>
      </c>
      <c r="P4446">
        <v>5886</v>
      </c>
      <c r="Q4446">
        <v>2649</v>
      </c>
      <c r="R4446">
        <v>0.45</v>
      </c>
      <c r="S4446" t="s">
        <v>82</v>
      </c>
      <c r="T4446" t="str">
        <f>IF(Table1[[#This Row],[Units Sold]]&gt; 700,"High Units","low Units")</f>
        <v>low Units</v>
      </c>
      <c r="U4446">
        <f>SUM(Table1[[#This Row],[Operating Profit]])/SUM(Table1[Operating Profit])*100</f>
        <v>7.9756696131642478E-4</v>
      </c>
      <c r="V4446">
        <f>SUM(Table1[[#This Row],[Price per Unit]]*Table1[[#This Row],[Units Sold]])</f>
        <v>5886</v>
      </c>
      <c r="W4446">
        <f>SUM(Table1[[#This Row],[Total Sales]]-Table1[[#This Row],[Operating Profit]])</f>
        <v>3237</v>
      </c>
      <c r="X4446">
        <f>SUM(Table1[[#This Row],[Total Sales]]-Table1[[#This Row],[Cost]])</f>
        <v>2649</v>
      </c>
      <c r="Y4446">
        <f>SUM(Table1[[#This Row],[profit/loss]])/SUM(Table1[profit/loss])</f>
        <v>7.9756696131642477E-6</v>
      </c>
    </row>
    <row r="4447" spans="1:25" x14ac:dyDescent="0.3">
      <c r="A4447" t="s">
        <v>29</v>
      </c>
      <c r="B4447" t="s">
        <v>82</v>
      </c>
      <c r="C4447">
        <v>1128299</v>
      </c>
      <c r="D4447" s="9">
        <v>43889</v>
      </c>
      <c r="E4447" s="8" t="str">
        <f>TEXT(Table1[[#This Row],[Invoice Date]],"dd-mm-yyyy")</f>
        <v>28-02-2020</v>
      </c>
      <c r="F4447" s="1" t="str">
        <f t="shared" si="276"/>
        <v>February</v>
      </c>
      <c r="G4447" s="1" t="str">
        <f t="shared" si="277"/>
        <v>2020</v>
      </c>
      <c r="H4447" s="1" t="str">
        <f t="shared" si="278"/>
        <v>Friday</v>
      </c>
      <c r="I4447" s="1" t="str">
        <f t="shared" si="279"/>
        <v>28</v>
      </c>
      <c r="J4447" t="s">
        <v>30</v>
      </c>
      <c r="K4447" t="s">
        <v>41</v>
      </c>
      <c r="L4447" t="s">
        <v>42</v>
      </c>
      <c r="M4447" t="s">
        <v>20</v>
      </c>
      <c r="N4447">
        <v>54</v>
      </c>
      <c r="O4447">
        <v>105</v>
      </c>
      <c r="P4447">
        <v>5670</v>
      </c>
      <c r="Q4447">
        <v>2381</v>
      </c>
      <c r="R4447">
        <v>0.42</v>
      </c>
      <c r="S4447" t="s">
        <v>82</v>
      </c>
      <c r="T4447" t="str">
        <f>IF(Table1[[#This Row],[Units Sold]]&gt; 700,"High Units","low Units")</f>
        <v>low Units</v>
      </c>
      <c r="U4447">
        <f>SUM(Table1[[#This Row],[Operating Profit]])/SUM(Table1[Operating Profit])*100</f>
        <v>7.1687691011491396E-4</v>
      </c>
      <c r="V4447">
        <f>SUM(Table1[[#This Row],[Price per Unit]]*Table1[[#This Row],[Units Sold]])</f>
        <v>5670</v>
      </c>
      <c r="W4447">
        <f>SUM(Table1[[#This Row],[Total Sales]]-Table1[[#This Row],[Operating Profit]])</f>
        <v>3289</v>
      </c>
      <c r="X4447">
        <f>SUM(Table1[[#This Row],[Total Sales]]-Table1[[#This Row],[Cost]])</f>
        <v>2381</v>
      </c>
      <c r="Y4447">
        <f>SUM(Table1[[#This Row],[profit/loss]])/SUM(Table1[profit/loss])</f>
        <v>7.16876910114914E-6</v>
      </c>
    </row>
    <row r="4448" spans="1:25" x14ac:dyDescent="0.3">
      <c r="A4448" t="s">
        <v>29</v>
      </c>
      <c r="B4448" t="s">
        <v>82</v>
      </c>
      <c r="C4448">
        <v>1128299</v>
      </c>
      <c r="D4448" s="9">
        <v>43891</v>
      </c>
      <c r="E4448" s="8" t="str">
        <f>TEXT(Table1[[#This Row],[Invoice Date]],"dd-mm-yyyy")</f>
        <v>01-03-2020</v>
      </c>
      <c r="F4448" s="1" t="str">
        <f t="shared" si="276"/>
        <v>March</v>
      </c>
      <c r="G4448" s="1" t="str">
        <f t="shared" si="277"/>
        <v>2020</v>
      </c>
      <c r="H4448" s="1" t="str">
        <f t="shared" si="278"/>
        <v>Sunday</v>
      </c>
      <c r="I4448" s="1" t="str">
        <f t="shared" si="279"/>
        <v>01</v>
      </c>
      <c r="J4448" t="s">
        <v>30</v>
      </c>
      <c r="K4448" t="s">
        <v>41</v>
      </c>
      <c r="L4448" t="s">
        <v>42</v>
      </c>
      <c r="M4448" t="s">
        <v>21</v>
      </c>
      <c r="N4448">
        <v>63</v>
      </c>
      <c r="O4448">
        <v>81</v>
      </c>
      <c r="P4448">
        <v>5103</v>
      </c>
      <c r="Q4448">
        <v>3113</v>
      </c>
      <c r="R4448">
        <v>0.61</v>
      </c>
      <c r="S4448" t="s">
        <v>82</v>
      </c>
      <c r="T4448" t="str">
        <f>IF(Table1[[#This Row],[Units Sold]]&gt; 700,"High Units","low Units")</f>
        <v>low Units</v>
      </c>
      <c r="U4448">
        <f>SUM(Table1[[#This Row],[Operating Profit]])/SUM(Table1[Operating Profit])*100</f>
        <v>9.3726913951605508E-4</v>
      </c>
      <c r="V4448">
        <f>SUM(Table1[[#This Row],[Price per Unit]]*Table1[[#This Row],[Units Sold]])</f>
        <v>5103</v>
      </c>
      <c r="W4448">
        <f>SUM(Table1[[#This Row],[Total Sales]]-Table1[[#This Row],[Operating Profit]])</f>
        <v>1990</v>
      </c>
      <c r="X4448">
        <f>SUM(Table1[[#This Row],[Total Sales]]-Table1[[#This Row],[Cost]])</f>
        <v>3113</v>
      </c>
      <c r="Y4448">
        <f>SUM(Table1[[#This Row],[profit/loss]])/SUM(Table1[profit/loss])</f>
        <v>9.3726913951605512E-6</v>
      </c>
    </row>
    <row r="4449" spans="1:25" x14ac:dyDescent="0.3">
      <c r="A4449" t="s">
        <v>29</v>
      </c>
      <c r="B4449" t="s">
        <v>82</v>
      </c>
      <c r="C4449">
        <v>1128299</v>
      </c>
      <c r="D4449" s="9">
        <v>43892</v>
      </c>
      <c r="E4449" s="8" t="str">
        <f>TEXT(Table1[[#This Row],[Invoice Date]],"dd-mm-yyyy")</f>
        <v>02-03-2020</v>
      </c>
      <c r="F4449" s="1" t="str">
        <f t="shared" si="276"/>
        <v>March</v>
      </c>
      <c r="G4449" s="1" t="str">
        <f t="shared" si="277"/>
        <v>2020</v>
      </c>
      <c r="H4449" s="1" t="str">
        <f t="shared" si="278"/>
        <v>Monday</v>
      </c>
      <c r="I4449" s="1" t="str">
        <f t="shared" si="279"/>
        <v>02</v>
      </c>
      <c r="J4449" t="s">
        <v>30</v>
      </c>
      <c r="K4449" t="s">
        <v>41</v>
      </c>
      <c r="L4449" t="s">
        <v>42</v>
      </c>
      <c r="M4449" t="s">
        <v>22</v>
      </c>
      <c r="N4449">
        <v>68</v>
      </c>
      <c r="O4449">
        <v>94</v>
      </c>
      <c r="P4449">
        <v>6392</v>
      </c>
      <c r="Q4449">
        <v>1598</v>
      </c>
      <c r="R4449">
        <v>0.25</v>
      </c>
      <c r="S4449" t="s">
        <v>82</v>
      </c>
      <c r="T4449" t="str">
        <f>IF(Table1[[#This Row],[Units Sold]]&gt; 700,"High Units","low Units")</f>
        <v>low Units</v>
      </c>
      <c r="U4449">
        <f>SUM(Table1[[#This Row],[Operating Profit]])/SUM(Table1[Operating Profit])*100</f>
        <v>4.8112948440303765E-4</v>
      </c>
      <c r="V4449">
        <f>SUM(Table1[[#This Row],[Price per Unit]]*Table1[[#This Row],[Units Sold]])</f>
        <v>6392</v>
      </c>
      <c r="W4449">
        <f>SUM(Table1[[#This Row],[Total Sales]]-Table1[[#This Row],[Operating Profit]])</f>
        <v>4794</v>
      </c>
      <c r="X4449">
        <f>SUM(Table1[[#This Row],[Total Sales]]-Table1[[#This Row],[Cost]])</f>
        <v>1598</v>
      </c>
      <c r="Y4449">
        <f>SUM(Table1[[#This Row],[profit/loss]])/SUM(Table1[profit/loss])</f>
        <v>4.8112948440303766E-6</v>
      </c>
    </row>
    <row r="4450" spans="1:25" x14ac:dyDescent="0.3">
      <c r="A4450" t="s">
        <v>29</v>
      </c>
      <c r="B4450" t="s">
        <v>82</v>
      </c>
      <c r="C4450">
        <v>1128299</v>
      </c>
      <c r="D4450" s="9">
        <v>43893</v>
      </c>
      <c r="E4450" s="8" t="str">
        <f>TEXT(Table1[[#This Row],[Invoice Date]],"dd-mm-yyyy")</f>
        <v>03-03-2020</v>
      </c>
      <c r="F4450" s="1" t="str">
        <f t="shared" si="276"/>
        <v>March</v>
      </c>
      <c r="G4450" s="1" t="str">
        <f t="shared" si="277"/>
        <v>2020</v>
      </c>
      <c r="H4450" s="1" t="str">
        <f t="shared" si="278"/>
        <v>Tuesday</v>
      </c>
      <c r="I4450" s="1" t="str">
        <f t="shared" si="279"/>
        <v>03</v>
      </c>
      <c r="J4450" t="s">
        <v>30</v>
      </c>
      <c r="K4450" t="s">
        <v>41</v>
      </c>
      <c r="L4450" t="s">
        <v>42</v>
      </c>
      <c r="M4450" t="s">
        <v>16</v>
      </c>
      <c r="N4450">
        <v>57</v>
      </c>
      <c r="O4450">
        <v>155</v>
      </c>
      <c r="P4450">
        <v>8835</v>
      </c>
      <c r="Q4450">
        <v>4241</v>
      </c>
      <c r="R4450">
        <v>0.48</v>
      </c>
      <c r="S4450" t="s">
        <v>82</v>
      </c>
      <c r="T4450" t="str">
        <f>IF(Table1[[#This Row],[Units Sold]]&gt; 700,"High Units","low Units")</f>
        <v>low Units</v>
      </c>
      <c r="U4450">
        <f>SUM(Table1[[#This Row],[Operating Profit]])/SUM(Table1[Operating Profit])*100</f>
        <v>1.2768899520358464E-3</v>
      </c>
      <c r="V4450">
        <f>SUM(Table1[[#This Row],[Price per Unit]]*Table1[[#This Row],[Units Sold]])</f>
        <v>8835</v>
      </c>
      <c r="W4450">
        <f>SUM(Table1[[#This Row],[Total Sales]]-Table1[[#This Row],[Operating Profit]])</f>
        <v>4594</v>
      </c>
      <c r="X4450">
        <f>SUM(Table1[[#This Row],[Total Sales]]-Table1[[#This Row],[Cost]])</f>
        <v>4241</v>
      </c>
      <c r="Y4450">
        <f>SUM(Table1[[#This Row],[profit/loss]])/SUM(Table1[profit/loss])</f>
        <v>1.2768899520358465E-5</v>
      </c>
    </row>
    <row r="4451" spans="1:25" x14ac:dyDescent="0.3">
      <c r="A4451" t="s">
        <v>29</v>
      </c>
      <c r="B4451" t="s">
        <v>82</v>
      </c>
      <c r="C4451">
        <v>1128299</v>
      </c>
      <c r="D4451" s="9">
        <v>43894</v>
      </c>
      <c r="E4451" s="8" t="str">
        <f>TEXT(Table1[[#This Row],[Invoice Date]],"dd-mm-yyyy")</f>
        <v>04-03-2020</v>
      </c>
      <c r="F4451" s="1" t="str">
        <f t="shared" si="276"/>
        <v>March</v>
      </c>
      <c r="G4451" s="1" t="str">
        <f t="shared" si="277"/>
        <v>2020</v>
      </c>
      <c r="H4451" s="1" t="str">
        <f t="shared" si="278"/>
        <v>Wednesday</v>
      </c>
      <c r="I4451" s="1" t="str">
        <f t="shared" si="279"/>
        <v>04</v>
      </c>
      <c r="J4451" t="s">
        <v>30</v>
      </c>
      <c r="K4451" t="s">
        <v>41</v>
      </c>
      <c r="L4451" t="s">
        <v>42</v>
      </c>
      <c r="M4451" t="s">
        <v>18</v>
      </c>
      <c r="N4451">
        <v>64</v>
      </c>
      <c r="O4451">
        <v>150</v>
      </c>
      <c r="P4451">
        <v>9600</v>
      </c>
      <c r="Q4451">
        <v>3264</v>
      </c>
      <c r="R4451">
        <v>0.34</v>
      </c>
      <c r="S4451" t="s">
        <v>82</v>
      </c>
      <c r="T4451" t="str">
        <f>IF(Table1[[#This Row],[Units Sold]]&gt; 700,"High Units","low Units")</f>
        <v>low Units</v>
      </c>
      <c r="U4451">
        <f>SUM(Table1[[#This Row],[Operating Profit]])/SUM(Table1[Operating Profit])*100</f>
        <v>9.8273256388705559E-4</v>
      </c>
      <c r="V4451">
        <f>SUM(Table1[[#This Row],[Price per Unit]]*Table1[[#This Row],[Units Sold]])</f>
        <v>9600</v>
      </c>
      <c r="W4451">
        <f>SUM(Table1[[#This Row],[Total Sales]]-Table1[[#This Row],[Operating Profit]])</f>
        <v>6336</v>
      </c>
      <c r="X4451">
        <f>SUM(Table1[[#This Row],[Total Sales]]-Table1[[#This Row],[Cost]])</f>
        <v>3264</v>
      </c>
      <c r="Y4451">
        <f>SUM(Table1[[#This Row],[profit/loss]])/SUM(Table1[profit/loss])</f>
        <v>9.827325638870555E-6</v>
      </c>
    </row>
    <row r="4452" spans="1:25" x14ac:dyDescent="0.3">
      <c r="A4452" t="s">
        <v>29</v>
      </c>
      <c r="B4452" t="s">
        <v>82</v>
      </c>
      <c r="C4452">
        <v>1128299</v>
      </c>
      <c r="D4452" s="9">
        <v>43895</v>
      </c>
      <c r="E4452" s="8" t="str">
        <f>TEXT(Table1[[#This Row],[Invoice Date]],"dd-mm-yyyy")</f>
        <v>05-03-2020</v>
      </c>
      <c r="F4452" s="1" t="str">
        <f t="shared" si="276"/>
        <v>March</v>
      </c>
      <c r="G4452" s="1" t="str">
        <f t="shared" si="277"/>
        <v>2020</v>
      </c>
      <c r="H4452" s="1" t="str">
        <f t="shared" si="278"/>
        <v>Thursday</v>
      </c>
      <c r="I4452" s="1" t="str">
        <f t="shared" si="279"/>
        <v>05</v>
      </c>
      <c r="J4452" t="s">
        <v>30</v>
      </c>
      <c r="K4452" t="s">
        <v>41</v>
      </c>
      <c r="L4452" t="s">
        <v>42</v>
      </c>
      <c r="M4452" t="s">
        <v>19</v>
      </c>
      <c r="N4452">
        <v>55</v>
      </c>
      <c r="O4452">
        <v>106</v>
      </c>
      <c r="P4452">
        <v>5830</v>
      </c>
      <c r="Q4452">
        <v>2682</v>
      </c>
      <c r="R4452">
        <v>0.46</v>
      </c>
      <c r="S4452" t="s">
        <v>82</v>
      </c>
      <c r="T4452" t="str">
        <f>IF(Table1[[#This Row],[Units Sold]]&gt; 700,"High Units","low Units")</f>
        <v>low Units</v>
      </c>
      <c r="U4452">
        <f>SUM(Table1[[#This Row],[Operating Profit]])/SUM(Table1[Operating Profit])*100</f>
        <v>8.0750267657631221E-4</v>
      </c>
      <c r="V4452">
        <f>SUM(Table1[[#This Row],[Price per Unit]]*Table1[[#This Row],[Units Sold]])</f>
        <v>5830</v>
      </c>
      <c r="W4452">
        <f>SUM(Table1[[#This Row],[Total Sales]]-Table1[[#This Row],[Operating Profit]])</f>
        <v>3148</v>
      </c>
      <c r="X4452">
        <f>SUM(Table1[[#This Row],[Total Sales]]-Table1[[#This Row],[Cost]])</f>
        <v>2682</v>
      </c>
      <c r="Y4452">
        <f>SUM(Table1[[#This Row],[profit/loss]])/SUM(Table1[profit/loss])</f>
        <v>8.0750267657631218E-6</v>
      </c>
    </row>
    <row r="4453" spans="1:25" x14ac:dyDescent="0.3">
      <c r="A4453" t="s">
        <v>29</v>
      </c>
      <c r="B4453" t="s">
        <v>82</v>
      </c>
      <c r="C4453">
        <v>1128299</v>
      </c>
      <c r="D4453" s="9">
        <v>43896</v>
      </c>
      <c r="E4453" s="8" t="str">
        <f>TEXT(Table1[[#This Row],[Invoice Date]],"dd-mm-yyyy")</f>
        <v>06-03-2020</v>
      </c>
      <c r="F4453" s="1" t="str">
        <f t="shared" si="276"/>
        <v>March</v>
      </c>
      <c r="G4453" s="1" t="str">
        <f t="shared" si="277"/>
        <v>2020</v>
      </c>
      <c r="H4453" s="1" t="str">
        <f t="shared" si="278"/>
        <v>Friday</v>
      </c>
      <c r="I4453" s="1" t="str">
        <f t="shared" si="279"/>
        <v>06</v>
      </c>
      <c r="J4453" t="s">
        <v>30</v>
      </c>
      <c r="K4453" t="s">
        <v>41</v>
      </c>
      <c r="L4453" t="s">
        <v>42</v>
      </c>
      <c r="M4453" t="s">
        <v>20</v>
      </c>
      <c r="N4453">
        <v>56</v>
      </c>
      <c r="O4453">
        <v>108</v>
      </c>
      <c r="P4453">
        <v>6048</v>
      </c>
      <c r="Q4453">
        <v>2480</v>
      </c>
      <c r="R4453">
        <v>0.41</v>
      </c>
      <c r="S4453" t="s">
        <v>82</v>
      </c>
      <c r="T4453" t="str">
        <f>IF(Table1[[#This Row],[Units Sold]]&gt; 700,"High Units","low Units")</f>
        <v>low Units</v>
      </c>
      <c r="U4453">
        <f>SUM(Table1[[#This Row],[Operating Profit]])/SUM(Table1[Operating Profit])*100</f>
        <v>7.4668405589457657E-4</v>
      </c>
      <c r="V4453">
        <f>SUM(Table1[[#This Row],[Price per Unit]]*Table1[[#This Row],[Units Sold]])</f>
        <v>6048</v>
      </c>
      <c r="W4453">
        <f>SUM(Table1[[#This Row],[Total Sales]]-Table1[[#This Row],[Operating Profit]])</f>
        <v>3568</v>
      </c>
      <c r="X4453">
        <f>SUM(Table1[[#This Row],[Total Sales]]-Table1[[#This Row],[Cost]])</f>
        <v>2480</v>
      </c>
      <c r="Y4453">
        <f>SUM(Table1[[#This Row],[profit/loss]])/SUM(Table1[profit/loss])</f>
        <v>7.4668405589457658E-6</v>
      </c>
    </row>
    <row r="4454" spans="1:25" x14ac:dyDescent="0.3">
      <c r="A4454" t="s">
        <v>29</v>
      </c>
      <c r="B4454" t="s">
        <v>82</v>
      </c>
      <c r="C4454">
        <v>1128299</v>
      </c>
      <c r="D4454" s="9">
        <v>43897</v>
      </c>
      <c r="E4454" s="8" t="str">
        <f>TEXT(Table1[[#This Row],[Invoice Date]],"dd-mm-yyyy")</f>
        <v>07-03-2020</v>
      </c>
      <c r="F4454" s="1" t="str">
        <f t="shared" si="276"/>
        <v>March</v>
      </c>
      <c r="G4454" s="1" t="str">
        <f t="shared" si="277"/>
        <v>2020</v>
      </c>
      <c r="H4454" s="1" t="str">
        <f t="shared" si="278"/>
        <v>Saturday</v>
      </c>
      <c r="I4454" s="1" t="str">
        <f t="shared" si="279"/>
        <v>07</v>
      </c>
      <c r="J4454" t="s">
        <v>30</v>
      </c>
      <c r="K4454" t="s">
        <v>41</v>
      </c>
      <c r="L4454" t="s">
        <v>42</v>
      </c>
      <c r="M4454" t="s">
        <v>21</v>
      </c>
      <c r="N4454">
        <v>64</v>
      </c>
      <c r="O4454">
        <v>88</v>
      </c>
      <c r="P4454">
        <v>5632</v>
      </c>
      <c r="Q4454">
        <v>3604</v>
      </c>
      <c r="R4454">
        <v>0.64</v>
      </c>
      <c r="S4454" t="s">
        <v>82</v>
      </c>
      <c r="T4454" t="str">
        <f>IF(Table1[[#This Row],[Units Sold]]&gt; 700,"High Units","low Units")</f>
        <v>low Units</v>
      </c>
      <c r="U4454">
        <f>SUM(Table1[[#This Row],[Operating Profit]])/SUM(Table1[Operating Profit])*100</f>
        <v>1.0851005392919573E-3</v>
      </c>
      <c r="V4454">
        <f>SUM(Table1[[#This Row],[Price per Unit]]*Table1[[#This Row],[Units Sold]])</f>
        <v>5632</v>
      </c>
      <c r="W4454">
        <f>SUM(Table1[[#This Row],[Total Sales]]-Table1[[#This Row],[Operating Profit]])</f>
        <v>2028</v>
      </c>
      <c r="X4454">
        <f>SUM(Table1[[#This Row],[Total Sales]]-Table1[[#This Row],[Cost]])</f>
        <v>3604</v>
      </c>
      <c r="Y4454">
        <f>SUM(Table1[[#This Row],[profit/loss]])/SUM(Table1[profit/loss])</f>
        <v>1.0851005392919572E-5</v>
      </c>
    </row>
    <row r="4455" spans="1:25" x14ac:dyDescent="0.3">
      <c r="A4455" t="s">
        <v>29</v>
      </c>
      <c r="B4455" t="s">
        <v>82</v>
      </c>
      <c r="C4455">
        <v>1128299</v>
      </c>
      <c r="D4455" s="9">
        <v>43898</v>
      </c>
      <c r="E4455" s="8" t="str">
        <f>TEXT(Table1[[#This Row],[Invoice Date]],"dd-mm-yyyy")</f>
        <v>08-03-2020</v>
      </c>
      <c r="F4455" s="1" t="str">
        <f t="shared" si="276"/>
        <v>March</v>
      </c>
      <c r="G4455" s="1" t="str">
        <f t="shared" si="277"/>
        <v>2020</v>
      </c>
      <c r="H4455" s="1" t="str">
        <f t="shared" si="278"/>
        <v>Sunday</v>
      </c>
      <c r="I4455" s="1" t="str">
        <f t="shared" si="279"/>
        <v>08</v>
      </c>
      <c r="J4455" t="s">
        <v>30</v>
      </c>
      <c r="K4455" t="s">
        <v>41</v>
      </c>
      <c r="L4455" t="s">
        <v>42</v>
      </c>
      <c r="M4455" t="s">
        <v>22</v>
      </c>
      <c r="N4455">
        <v>68</v>
      </c>
      <c r="O4455">
        <v>133</v>
      </c>
      <c r="P4455">
        <v>9044</v>
      </c>
      <c r="Q4455">
        <v>2351</v>
      </c>
      <c r="R4455">
        <v>0.26</v>
      </c>
      <c r="S4455" t="s">
        <v>82</v>
      </c>
      <c r="T4455" t="str">
        <f>IF(Table1[[#This Row],[Units Sold]]&gt; 700,"High Units","low Units")</f>
        <v>low Units</v>
      </c>
      <c r="U4455">
        <f>SUM(Table1[[#This Row],[Operating Profit]])/SUM(Table1[Operating Profit])*100</f>
        <v>7.0784444169683439E-4</v>
      </c>
      <c r="V4455">
        <f>SUM(Table1[[#This Row],[Price per Unit]]*Table1[[#This Row],[Units Sold]])</f>
        <v>9044</v>
      </c>
      <c r="W4455">
        <f>SUM(Table1[[#This Row],[Total Sales]]-Table1[[#This Row],[Operating Profit]])</f>
        <v>6693</v>
      </c>
      <c r="X4455">
        <f>SUM(Table1[[#This Row],[Total Sales]]-Table1[[#This Row],[Cost]])</f>
        <v>2351</v>
      </c>
      <c r="Y4455">
        <f>SUM(Table1[[#This Row],[profit/loss]])/SUM(Table1[profit/loss])</f>
        <v>7.0784444169683442E-6</v>
      </c>
    </row>
    <row r="4456" spans="1:25" x14ac:dyDescent="0.3">
      <c r="A4456" t="s">
        <v>29</v>
      </c>
      <c r="B4456" t="s">
        <v>82</v>
      </c>
      <c r="C4456">
        <v>1128299</v>
      </c>
      <c r="D4456" s="9">
        <v>43899</v>
      </c>
      <c r="E4456" s="8" t="str">
        <f>TEXT(Table1[[#This Row],[Invoice Date]],"dd-mm-yyyy")</f>
        <v>09-03-2020</v>
      </c>
      <c r="F4456" s="1" t="str">
        <f t="shared" si="276"/>
        <v>March</v>
      </c>
      <c r="G4456" s="1" t="str">
        <f t="shared" si="277"/>
        <v>2020</v>
      </c>
      <c r="H4456" s="1" t="str">
        <f t="shared" si="278"/>
        <v>Monday</v>
      </c>
      <c r="I4456" s="1" t="str">
        <f t="shared" si="279"/>
        <v>09</v>
      </c>
      <c r="J4456" t="s">
        <v>30</v>
      </c>
      <c r="K4456" t="s">
        <v>41</v>
      </c>
      <c r="L4456" t="s">
        <v>42</v>
      </c>
      <c r="M4456" t="s">
        <v>16</v>
      </c>
      <c r="N4456">
        <v>58</v>
      </c>
      <c r="O4456">
        <v>196</v>
      </c>
      <c r="P4456">
        <v>11368</v>
      </c>
      <c r="Q4456">
        <v>5343</v>
      </c>
      <c r="R4456">
        <v>0.47</v>
      </c>
      <c r="S4456" t="s">
        <v>82</v>
      </c>
      <c r="T4456" t="str">
        <f>IF(Table1[[#This Row],[Units Sold]]&gt; 700,"High Units","low Units")</f>
        <v>low Units</v>
      </c>
      <c r="U4456">
        <f>SUM(Table1[[#This Row],[Operating Profit]])/SUM(Table1[Operating Profit])*100</f>
        <v>1.6086826252599685E-3</v>
      </c>
      <c r="V4456">
        <f>SUM(Table1[[#This Row],[Price per Unit]]*Table1[[#This Row],[Units Sold]])</f>
        <v>11368</v>
      </c>
      <c r="W4456">
        <f>SUM(Table1[[#This Row],[Total Sales]]-Table1[[#This Row],[Operating Profit]])</f>
        <v>6025</v>
      </c>
      <c r="X4456">
        <f>SUM(Table1[[#This Row],[Total Sales]]-Table1[[#This Row],[Cost]])</f>
        <v>5343</v>
      </c>
      <c r="Y4456">
        <f>SUM(Table1[[#This Row],[profit/loss]])/SUM(Table1[profit/loss])</f>
        <v>1.6086826252599686E-5</v>
      </c>
    </row>
    <row r="4457" spans="1:25" x14ac:dyDescent="0.3">
      <c r="A4457" t="s">
        <v>29</v>
      </c>
      <c r="B4457" t="s">
        <v>82</v>
      </c>
      <c r="C4457">
        <v>1128299</v>
      </c>
      <c r="D4457" s="9">
        <v>43900</v>
      </c>
      <c r="E4457" s="8" t="str">
        <f>TEXT(Table1[[#This Row],[Invoice Date]],"dd-mm-yyyy")</f>
        <v>10-03-2020</v>
      </c>
      <c r="F4457" s="1" t="str">
        <f t="shared" si="276"/>
        <v>March</v>
      </c>
      <c r="G4457" s="1" t="str">
        <f t="shared" si="277"/>
        <v>2020</v>
      </c>
      <c r="H4457" s="1" t="str">
        <f t="shared" si="278"/>
        <v>Tuesday</v>
      </c>
      <c r="I4457" s="1" t="str">
        <f t="shared" si="279"/>
        <v>10</v>
      </c>
      <c r="J4457" t="s">
        <v>30</v>
      </c>
      <c r="K4457" t="s">
        <v>41</v>
      </c>
      <c r="L4457" t="s">
        <v>42</v>
      </c>
      <c r="M4457" t="s">
        <v>18</v>
      </c>
      <c r="N4457">
        <v>62</v>
      </c>
      <c r="O4457">
        <v>189</v>
      </c>
      <c r="P4457">
        <v>11718</v>
      </c>
      <c r="Q4457">
        <v>3984</v>
      </c>
      <c r="R4457">
        <v>0.34</v>
      </c>
      <c r="S4457" t="s">
        <v>82</v>
      </c>
      <c r="T4457" t="str">
        <f>IF(Table1[[#This Row],[Units Sold]]&gt; 700,"High Units","low Units")</f>
        <v>low Units</v>
      </c>
      <c r="U4457">
        <f>SUM(Table1[[#This Row],[Operating Profit]])/SUM(Table1[Operating Profit])*100</f>
        <v>1.1995118059209648E-3</v>
      </c>
      <c r="V4457">
        <f>SUM(Table1[[#This Row],[Price per Unit]]*Table1[[#This Row],[Units Sold]])</f>
        <v>11718</v>
      </c>
      <c r="W4457">
        <f>SUM(Table1[[#This Row],[Total Sales]]-Table1[[#This Row],[Operating Profit]])</f>
        <v>7734</v>
      </c>
      <c r="X4457">
        <f>SUM(Table1[[#This Row],[Total Sales]]-Table1[[#This Row],[Cost]])</f>
        <v>3984</v>
      </c>
      <c r="Y4457">
        <f>SUM(Table1[[#This Row],[profit/loss]])/SUM(Table1[profit/loss])</f>
        <v>1.1995118059209648E-5</v>
      </c>
    </row>
    <row r="4458" spans="1:25" x14ac:dyDescent="0.3">
      <c r="A4458" t="s">
        <v>29</v>
      </c>
      <c r="B4458" t="s">
        <v>82</v>
      </c>
      <c r="C4458">
        <v>1128299</v>
      </c>
      <c r="D4458" s="9">
        <v>43901</v>
      </c>
      <c r="E4458" s="8" t="str">
        <f>TEXT(Table1[[#This Row],[Invoice Date]],"dd-mm-yyyy")</f>
        <v>11-03-2020</v>
      </c>
      <c r="F4458" s="1" t="str">
        <f t="shared" si="276"/>
        <v>March</v>
      </c>
      <c r="G4458" s="1" t="str">
        <f t="shared" si="277"/>
        <v>2020</v>
      </c>
      <c r="H4458" s="1" t="str">
        <f t="shared" si="278"/>
        <v>Wednesday</v>
      </c>
      <c r="I4458" s="1" t="str">
        <f t="shared" si="279"/>
        <v>11</v>
      </c>
      <c r="J4458" t="s">
        <v>30</v>
      </c>
      <c r="K4458" t="s">
        <v>41</v>
      </c>
      <c r="L4458" t="s">
        <v>42</v>
      </c>
      <c r="M4458" t="s">
        <v>19</v>
      </c>
      <c r="N4458">
        <v>59</v>
      </c>
      <c r="O4458">
        <v>119</v>
      </c>
      <c r="P4458">
        <v>7021</v>
      </c>
      <c r="Q4458">
        <v>3300</v>
      </c>
      <c r="R4458">
        <v>0.47</v>
      </c>
      <c r="S4458" t="s">
        <v>82</v>
      </c>
      <c r="T4458" t="str">
        <f>IF(Table1[[#This Row],[Units Sold]]&gt; 700,"High Units","low Units")</f>
        <v>low Units</v>
      </c>
      <c r="U4458">
        <f>SUM(Table1[[#This Row],[Operating Profit]])/SUM(Table1[Operating Profit])*100</f>
        <v>9.935715259887512E-4</v>
      </c>
      <c r="V4458">
        <f>SUM(Table1[[#This Row],[Price per Unit]]*Table1[[#This Row],[Units Sold]])</f>
        <v>7021</v>
      </c>
      <c r="W4458">
        <f>SUM(Table1[[#This Row],[Total Sales]]-Table1[[#This Row],[Operating Profit]])</f>
        <v>3721</v>
      </c>
      <c r="X4458">
        <f>SUM(Table1[[#This Row],[Total Sales]]-Table1[[#This Row],[Cost]])</f>
        <v>3300</v>
      </c>
      <c r="Y4458">
        <f>SUM(Table1[[#This Row],[profit/loss]])/SUM(Table1[profit/loss])</f>
        <v>9.9357152598875109E-6</v>
      </c>
    </row>
    <row r="4459" spans="1:25" x14ac:dyDescent="0.3">
      <c r="A4459" t="s">
        <v>29</v>
      </c>
      <c r="B4459" t="s">
        <v>82</v>
      </c>
      <c r="C4459">
        <v>1128299</v>
      </c>
      <c r="D4459" s="9">
        <v>43902</v>
      </c>
      <c r="E4459" s="8" t="str">
        <f>TEXT(Table1[[#This Row],[Invoice Date]],"dd-mm-yyyy")</f>
        <v>12-03-2020</v>
      </c>
      <c r="F4459" s="1" t="str">
        <f t="shared" si="276"/>
        <v>March</v>
      </c>
      <c r="G4459" s="1" t="str">
        <f t="shared" si="277"/>
        <v>2020</v>
      </c>
      <c r="H4459" s="1" t="str">
        <f t="shared" si="278"/>
        <v>Thursday</v>
      </c>
      <c r="I4459" s="1" t="str">
        <f t="shared" si="279"/>
        <v>12</v>
      </c>
      <c r="J4459" t="s">
        <v>30</v>
      </c>
      <c r="K4459" t="s">
        <v>41</v>
      </c>
      <c r="L4459" t="s">
        <v>42</v>
      </c>
      <c r="M4459" t="s">
        <v>20</v>
      </c>
      <c r="N4459">
        <v>57</v>
      </c>
      <c r="O4459">
        <v>133</v>
      </c>
      <c r="P4459">
        <v>7581</v>
      </c>
      <c r="Q4459">
        <v>3336</v>
      </c>
      <c r="R4459">
        <v>0.44</v>
      </c>
      <c r="S4459" t="s">
        <v>82</v>
      </c>
      <c r="T4459" t="str">
        <f>IF(Table1[[#This Row],[Units Sold]]&gt; 700,"High Units","low Units")</f>
        <v>low Units</v>
      </c>
      <c r="U4459">
        <f>SUM(Table1[[#This Row],[Operating Profit]])/SUM(Table1[Operating Profit])*100</f>
        <v>1.0044104880904466E-3</v>
      </c>
      <c r="V4459">
        <f>SUM(Table1[[#This Row],[Price per Unit]]*Table1[[#This Row],[Units Sold]])</f>
        <v>7581</v>
      </c>
      <c r="W4459">
        <f>SUM(Table1[[#This Row],[Total Sales]]-Table1[[#This Row],[Operating Profit]])</f>
        <v>4245</v>
      </c>
      <c r="X4459">
        <f>SUM(Table1[[#This Row],[Total Sales]]-Table1[[#This Row],[Cost]])</f>
        <v>3336</v>
      </c>
      <c r="Y4459">
        <f>SUM(Table1[[#This Row],[profit/loss]])/SUM(Table1[profit/loss])</f>
        <v>1.0044104880904465E-5</v>
      </c>
    </row>
    <row r="4460" spans="1:25" x14ac:dyDescent="0.3">
      <c r="A4460" t="s">
        <v>29</v>
      </c>
      <c r="B4460" t="s">
        <v>82</v>
      </c>
      <c r="C4460">
        <v>1128299</v>
      </c>
      <c r="D4460" s="9">
        <v>43903</v>
      </c>
      <c r="E4460" s="8" t="str">
        <f>TEXT(Table1[[#This Row],[Invoice Date]],"dd-mm-yyyy")</f>
        <v>13-03-2020</v>
      </c>
      <c r="F4460" s="1" t="str">
        <f t="shared" si="276"/>
        <v>March</v>
      </c>
      <c r="G4460" s="1" t="str">
        <f t="shared" si="277"/>
        <v>2020</v>
      </c>
      <c r="H4460" s="1" t="str">
        <f t="shared" si="278"/>
        <v>Friday</v>
      </c>
      <c r="I4460" s="1" t="str">
        <f t="shared" si="279"/>
        <v>13</v>
      </c>
      <c r="J4460" t="s">
        <v>30</v>
      </c>
      <c r="K4460" t="s">
        <v>41</v>
      </c>
      <c r="L4460" t="s">
        <v>42</v>
      </c>
      <c r="M4460" t="s">
        <v>21</v>
      </c>
      <c r="N4460">
        <v>69</v>
      </c>
      <c r="O4460">
        <v>112</v>
      </c>
      <c r="P4460">
        <v>7728</v>
      </c>
      <c r="Q4460">
        <v>4637</v>
      </c>
      <c r="R4460">
        <v>0.6</v>
      </c>
      <c r="S4460" t="s">
        <v>82</v>
      </c>
      <c r="T4460" t="str">
        <f>IF(Table1[[#This Row],[Units Sold]]&gt; 700,"High Units","low Units")</f>
        <v>low Units</v>
      </c>
      <c r="U4460">
        <f>SUM(Table1[[#This Row],[Operating Profit]])/SUM(Table1[Operating Profit])*100</f>
        <v>1.3961185351544965E-3</v>
      </c>
      <c r="V4460">
        <f>SUM(Table1[[#This Row],[Price per Unit]]*Table1[[#This Row],[Units Sold]])</f>
        <v>7728</v>
      </c>
      <c r="W4460">
        <f>SUM(Table1[[#This Row],[Total Sales]]-Table1[[#This Row],[Operating Profit]])</f>
        <v>3091</v>
      </c>
      <c r="X4460">
        <f>SUM(Table1[[#This Row],[Total Sales]]-Table1[[#This Row],[Cost]])</f>
        <v>4637</v>
      </c>
      <c r="Y4460">
        <f>SUM(Table1[[#This Row],[profit/loss]])/SUM(Table1[profit/loss])</f>
        <v>1.3961185351544965E-5</v>
      </c>
    </row>
    <row r="4461" spans="1:25" x14ac:dyDescent="0.3">
      <c r="A4461" t="s">
        <v>29</v>
      </c>
      <c r="B4461" t="s">
        <v>82</v>
      </c>
      <c r="C4461">
        <v>1128299</v>
      </c>
      <c r="D4461" s="9">
        <v>43904</v>
      </c>
      <c r="E4461" s="8" t="str">
        <f>TEXT(Table1[[#This Row],[Invoice Date]],"dd-mm-yyyy")</f>
        <v>14-03-2020</v>
      </c>
      <c r="F4461" s="1" t="str">
        <f t="shared" si="276"/>
        <v>March</v>
      </c>
      <c r="G4461" s="1" t="str">
        <f t="shared" si="277"/>
        <v>2020</v>
      </c>
      <c r="H4461" s="1" t="str">
        <f t="shared" si="278"/>
        <v>Saturday</v>
      </c>
      <c r="I4461" s="1" t="str">
        <f t="shared" si="279"/>
        <v>14</v>
      </c>
      <c r="J4461" t="s">
        <v>30</v>
      </c>
      <c r="K4461" t="s">
        <v>41</v>
      </c>
      <c r="L4461" t="s">
        <v>42</v>
      </c>
      <c r="M4461" t="s">
        <v>22</v>
      </c>
      <c r="N4461">
        <v>74</v>
      </c>
      <c r="O4461">
        <v>150</v>
      </c>
      <c r="P4461">
        <v>11100</v>
      </c>
      <c r="Q4461">
        <v>2997</v>
      </c>
      <c r="R4461">
        <v>0.27</v>
      </c>
      <c r="S4461" t="s">
        <v>82</v>
      </c>
      <c r="T4461" t="str">
        <f>IF(Table1[[#This Row],[Units Sold]]&gt; 700,"High Units","low Units")</f>
        <v>low Units</v>
      </c>
      <c r="U4461">
        <f>SUM(Table1[[#This Row],[Operating Profit]])/SUM(Table1[Operating Profit])*100</f>
        <v>9.0234359496614753E-4</v>
      </c>
      <c r="V4461">
        <f>SUM(Table1[[#This Row],[Price per Unit]]*Table1[[#This Row],[Units Sold]])</f>
        <v>11100</v>
      </c>
      <c r="W4461">
        <f>SUM(Table1[[#This Row],[Total Sales]]-Table1[[#This Row],[Operating Profit]])</f>
        <v>8103</v>
      </c>
      <c r="X4461">
        <f>SUM(Table1[[#This Row],[Total Sales]]-Table1[[#This Row],[Cost]])</f>
        <v>2997</v>
      </c>
      <c r="Y4461">
        <f>SUM(Table1[[#This Row],[profit/loss]])/SUM(Table1[profit/loss])</f>
        <v>9.0234359496614749E-6</v>
      </c>
    </row>
    <row r="4462" spans="1:25" x14ac:dyDescent="0.3">
      <c r="A4462" t="s">
        <v>29</v>
      </c>
      <c r="B4462" t="s">
        <v>82</v>
      </c>
      <c r="C4462">
        <v>1128299</v>
      </c>
      <c r="D4462" s="9">
        <v>43905</v>
      </c>
      <c r="E4462" s="8" t="str">
        <f>TEXT(Table1[[#This Row],[Invoice Date]],"dd-mm-yyyy")</f>
        <v>15-03-2020</v>
      </c>
      <c r="F4462" s="1" t="str">
        <f t="shared" si="276"/>
        <v>March</v>
      </c>
      <c r="G4462" s="1" t="str">
        <f t="shared" si="277"/>
        <v>2020</v>
      </c>
      <c r="H4462" s="1" t="str">
        <f t="shared" si="278"/>
        <v>Sunday</v>
      </c>
      <c r="I4462" s="1" t="str">
        <f t="shared" si="279"/>
        <v>15</v>
      </c>
      <c r="J4462" t="s">
        <v>30</v>
      </c>
      <c r="K4462" t="s">
        <v>41</v>
      </c>
      <c r="L4462" t="s">
        <v>42</v>
      </c>
      <c r="M4462" t="s">
        <v>16</v>
      </c>
      <c r="N4462">
        <v>28</v>
      </c>
      <c r="O4462">
        <v>123</v>
      </c>
      <c r="P4462">
        <v>3444</v>
      </c>
      <c r="Q4462">
        <v>1722</v>
      </c>
      <c r="R4462">
        <v>0.5</v>
      </c>
      <c r="S4462" t="s">
        <v>82</v>
      </c>
      <c r="T4462" t="str">
        <f>IF(Table1[[#This Row],[Units Sold]]&gt; 700,"High Units","low Units")</f>
        <v>low Units</v>
      </c>
      <c r="U4462">
        <f>SUM(Table1[[#This Row],[Operating Profit]])/SUM(Table1[Operating Profit])*100</f>
        <v>5.184636871977665E-4</v>
      </c>
      <c r="V4462">
        <f>SUM(Table1[[#This Row],[Price per Unit]]*Table1[[#This Row],[Units Sold]])</f>
        <v>3444</v>
      </c>
      <c r="W4462">
        <f>SUM(Table1[[#This Row],[Total Sales]]-Table1[[#This Row],[Operating Profit]])</f>
        <v>1722</v>
      </c>
      <c r="X4462">
        <f>SUM(Table1[[#This Row],[Total Sales]]-Table1[[#This Row],[Cost]])</f>
        <v>1722</v>
      </c>
      <c r="Y4462">
        <f>SUM(Table1[[#This Row],[profit/loss]])/SUM(Table1[profit/loss])</f>
        <v>5.1846368719776648E-6</v>
      </c>
    </row>
    <row r="4463" spans="1:25" x14ac:dyDescent="0.3">
      <c r="A4463" t="s">
        <v>29</v>
      </c>
      <c r="B4463" t="s">
        <v>82</v>
      </c>
      <c r="C4463">
        <v>1128299</v>
      </c>
      <c r="D4463" s="9">
        <v>43906</v>
      </c>
      <c r="E4463" s="8" t="str">
        <f>TEXT(Table1[[#This Row],[Invoice Date]],"dd-mm-yyyy")</f>
        <v>16-03-2020</v>
      </c>
      <c r="F4463" s="1" t="str">
        <f t="shared" si="276"/>
        <v>March</v>
      </c>
      <c r="G4463" s="1" t="str">
        <f t="shared" si="277"/>
        <v>2020</v>
      </c>
      <c r="H4463" s="1" t="str">
        <f t="shared" si="278"/>
        <v>Monday</v>
      </c>
      <c r="I4463" s="1" t="str">
        <f t="shared" si="279"/>
        <v>16</v>
      </c>
      <c r="J4463" t="s">
        <v>30</v>
      </c>
      <c r="K4463" t="s">
        <v>41</v>
      </c>
      <c r="L4463" t="s">
        <v>42</v>
      </c>
      <c r="M4463" t="s">
        <v>18</v>
      </c>
      <c r="N4463">
        <v>38</v>
      </c>
      <c r="O4463">
        <v>123</v>
      </c>
      <c r="P4463">
        <v>4674</v>
      </c>
      <c r="Q4463">
        <v>1542</v>
      </c>
      <c r="R4463">
        <v>0.33</v>
      </c>
      <c r="S4463" t="s">
        <v>82</v>
      </c>
      <c r="T4463" t="str">
        <f>IF(Table1[[#This Row],[Units Sold]]&gt; 700,"High Units","low Units")</f>
        <v>low Units</v>
      </c>
      <c r="U4463">
        <f>SUM(Table1[[#This Row],[Operating Profit]])/SUM(Table1[Operating Profit])*100</f>
        <v>4.6426887668928908E-4</v>
      </c>
      <c r="V4463">
        <f>SUM(Table1[[#This Row],[Price per Unit]]*Table1[[#This Row],[Units Sold]])</f>
        <v>4674</v>
      </c>
      <c r="W4463">
        <f>SUM(Table1[[#This Row],[Total Sales]]-Table1[[#This Row],[Operating Profit]])</f>
        <v>3132</v>
      </c>
      <c r="X4463">
        <f>SUM(Table1[[#This Row],[Total Sales]]-Table1[[#This Row],[Cost]])</f>
        <v>1542</v>
      </c>
      <c r="Y4463">
        <f>SUM(Table1[[#This Row],[profit/loss]])/SUM(Table1[profit/loss])</f>
        <v>4.642688766892891E-6</v>
      </c>
    </row>
    <row r="4464" spans="1:25" x14ac:dyDescent="0.3">
      <c r="A4464" t="s">
        <v>29</v>
      </c>
      <c r="B4464" t="s">
        <v>82</v>
      </c>
      <c r="C4464">
        <v>1128299</v>
      </c>
      <c r="D4464" s="9">
        <v>43907</v>
      </c>
      <c r="E4464" s="8" t="str">
        <f>TEXT(Table1[[#This Row],[Invoice Date]],"dd-mm-yyyy")</f>
        <v>17-03-2020</v>
      </c>
      <c r="F4464" s="1" t="str">
        <f t="shared" si="276"/>
        <v>March</v>
      </c>
      <c r="G4464" s="1" t="str">
        <f t="shared" si="277"/>
        <v>2020</v>
      </c>
      <c r="H4464" s="1" t="str">
        <f t="shared" si="278"/>
        <v>Tuesday</v>
      </c>
      <c r="I4464" s="1" t="str">
        <f t="shared" si="279"/>
        <v>17</v>
      </c>
      <c r="J4464" t="s">
        <v>30</v>
      </c>
      <c r="K4464" t="s">
        <v>41</v>
      </c>
      <c r="L4464" t="s">
        <v>42</v>
      </c>
      <c r="M4464" t="s">
        <v>19</v>
      </c>
      <c r="N4464">
        <v>39</v>
      </c>
      <c r="O4464">
        <v>115</v>
      </c>
      <c r="P4464">
        <v>4485</v>
      </c>
      <c r="Q4464">
        <v>2063</v>
      </c>
      <c r="R4464">
        <v>0.46</v>
      </c>
      <c r="S4464" t="s">
        <v>82</v>
      </c>
      <c r="T4464" t="str">
        <f>IF(Table1[[#This Row],[Units Sold]]&gt; 700,"High Units","low Units")</f>
        <v>low Units</v>
      </c>
      <c r="U4464">
        <f>SUM(Table1[[#This Row],[Operating Profit]])/SUM(Table1[Operating Profit])*100</f>
        <v>6.2113274488327078E-4</v>
      </c>
      <c r="V4464">
        <f>SUM(Table1[[#This Row],[Price per Unit]]*Table1[[#This Row],[Units Sold]])</f>
        <v>4485</v>
      </c>
      <c r="W4464">
        <f>SUM(Table1[[#This Row],[Total Sales]]-Table1[[#This Row],[Operating Profit]])</f>
        <v>2422</v>
      </c>
      <c r="X4464">
        <f>SUM(Table1[[#This Row],[Total Sales]]-Table1[[#This Row],[Cost]])</f>
        <v>2063</v>
      </c>
      <c r="Y4464">
        <f>SUM(Table1[[#This Row],[profit/loss]])/SUM(Table1[profit/loss])</f>
        <v>6.2113274488327077E-6</v>
      </c>
    </row>
    <row r="4465" spans="1:25" x14ac:dyDescent="0.3">
      <c r="A4465" t="s">
        <v>29</v>
      </c>
      <c r="B4465" t="s">
        <v>82</v>
      </c>
      <c r="C4465">
        <v>1128299</v>
      </c>
      <c r="D4465" s="9">
        <v>43908</v>
      </c>
      <c r="E4465" s="8" t="str">
        <f>TEXT(Table1[[#This Row],[Invoice Date]],"dd-mm-yyyy")</f>
        <v>18-03-2020</v>
      </c>
      <c r="F4465" s="1" t="str">
        <f t="shared" si="276"/>
        <v>March</v>
      </c>
      <c r="G4465" s="1" t="str">
        <f t="shared" si="277"/>
        <v>2020</v>
      </c>
      <c r="H4465" s="1" t="str">
        <f t="shared" si="278"/>
        <v>Wednesday</v>
      </c>
      <c r="I4465" s="1" t="str">
        <f t="shared" si="279"/>
        <v>18</v>
      </c>
      <c r="J4465" t="s">
        <v>30</v>
      </c>
      <c r="K4465" t="s">
        <v>41</v>
      </c>
      <c r="L4465" t="s">
        <v>42</v>
      </c>
      <c r="M4465" t="s">
        <v>20</v>
      </c>
      <c r="N4465">
        <v>38</v>
      </c>
      <c r="O4465">
        <v>72</v>
      </c>
      <c r="P4465">
        <v>2736</v>
      </c>
      <c r="Q4465">
        <v>1231</v>
      </c>
      <c r="R4465">
        <v>0.45</v>
      </c>
      <c r="S4465" t="s">
        <v>82</v>
      </c>
      <c r="T4465" t="str">
        <f>IF(Table1[[#This Row],[Units Sold]]&gt; 700,"High Units","low Units")</f>
        <v>low Units</v>
      </c>
      <c r="U4465">
        <f>SUM(Table1[[#This Row],[Operating Profit]])/SUM(Table1[Operating Profit])*100</f>
        <v>3.7063228742186438E-4</v>
      </c>
      <c r="V4465">
        <f>SUM(Table1[[#This Row],[Price per Unit]]*Table1[[#This Row],[Units Sold]])</f>
        <v>2736</v>
      </c>
      <c r="W4465">
        <f>SUM(Table1[[#This Row],[Total Sales]]-Table1[[#This Row],[Operating Profit]])</f>
        <v>1505</v>
      </c>
      <c r="X4465">
        <f>SUM(Table1[[#This Row],[Total Sales]]-Table1[[#This Row],[Cost]])</f>
        <v>1231</v>
      </c>
      <c r="Y4465">
        <f>SUM(Table1[[#This Row],[profit/loss]])/SUM(Table1[profit/loss])</f>
        <v>3.7063228742186439E-6</v>
      </c>
    </row>
    <row r="4466" spans="1:25" x14ac:dyDescent="0.3">
      <c r="A4466" t="s">
        <v>29</v>
      </c>
      <c r="B4466" t="s">
        <v>82</v>
      </c>
      <c r="C4466">
        <v>1128299</v>
      </c>
      <c r="D4466" s="9">
        <v>43909</v>
      </c>
      <c r="E4466" s="8" t="str">
        <f>TEXT(Table1[[#This Row],[Invoice Date]],"dd-mm-yyyy")</f>
        <v>19-03-2020</v>
      </c>
      <c r="F4466" s="1" t="str">
        <f t="shared" si="276"/>
        <v>March</v>
      </c>
      <c r="G4466" s="1" t="str">
        <f t="shared" si="277"/>
        <v>2020</v>
      </c>
      <c r="H4466" s="1" t="str">
        <f t="shared" si="278"/>
        <v>Thursday</v>
      </c>
      <c r="I4466" s="1" t="str">
        <f t="shared" si="279"/>
        <v>19</v>
      </c>
      <c r="J4466" t="s">
        <v>30</v>
      </c>
      <c r="K4466" t="s">
        <v>43</v>
      </c>
      <c r="L4466" t="s">
        <v>44</v>
      </c>
      <c r="M4466" t="s">
        <v>21</v>
      </c>
      <c r="N4466">
        <v>41</v>
      </c>
      <c r="O4466">
        <v>56</v>
      </c>
      <c r="P4466">
        <v>2296</v>
      </c>
      <c r="Q4466">
        <v>1469</v>
      </c>
      <c r="R4466">
        <v>0.64</v>
      </c>
      <c r="S4466" t="s">
        <v>82</v>
      </c>
      <c r="T4466" t="str">
        <f>IF(Table1[[#This Row],[Units Sold]]&gt; 700,"High Units","low Units")</f>
        <v>low Units</v>
      </c>
      <c r="U4466">
        <f>SUM(Table1[[#This Row],[Operating Profit]])/SUM(Table1[Operating Profit])*100</f>
        <v>4.4228987020529552E-4</v>
      </c>
      <c r="V4466">
        <f>SUM(Table1[[#This Row],[Price per Unit]]*Table1[[#This Row],[Units Sold]])</f>
        <v>2296</v>
      </c>
      <c r="W4466">
        <f>SUM(Table1[[#This Row],[Total Sales]]-Table1[[#This Row],[Operating Profit]])</f>
        <v>827</v>
      </c>
      <c r="X4466">
        <f>SUM(Table1[[#This Row],[Total Sales]]-Table1[[#This Row],[Cost]])</f>
        <v>1469</v>
      </c>
      <c r="Y4466">
        <f>SUM(Table1[[#This Row],[profit/loss]])/SUM(Table1[profit/loss])</f>
        <v>4.422898702052955E-6</v>
      </c>
    </row>
    <row r="4467" spans="1:25" x14ac:dyDescent="0.3">
      <c r="A4467" t="s">
        <v>29</v>
      </c>
      <c r="B4467" t="s">
        <v>82</v>
      </c>
      <c r="C4467">
        <v>1128299</v>
      </c>
      <c r="D4467" s="9">
        <v>43910</v>
      </c>
      <c r="E4467" s="8" t="str">
        <f>TEXT(Table1[[#This Row],[Invoice Date]],"dd-mm-yyyy")</f>
        <v>20-03-2020</v>
      </c>
      <c r="F4467" s="1" t="str">
        <f t="shared" si="276"/>
        <v>March</v>
      </c>
      <c r="G4467" s="1" t="str">
        <f t="shared" si="277"/>
        <v>2020</v>
      </c>
      <c r="H4467" s="1" t="str">
        <f t="shared" si="278"/>
        <v>Friday</v>
      </c>
      <c r="I4467" s="1" t="str">
        <f t="shared" si="279"/>
        <v>20</v>
      </c>
      <c r="J4467" t="s">
        <v>30</v>
      </c>
      <c r="K4467" t="s">
        <v>43</v>
      </c>
      <c r="L4467" t="s">
        <v>44</v>
      </c>
      <c r="M4467" t="s">
        <v>22</v>
      </c>
      <c r="N4467">
        <v>37</v>
      </c>
      <c r="O4467">
        <v>128</v>
      </c>
      <c r="P4467">
        <v>4736</v>
      </c>
      <c r="Q4467">
        <v>1231</v>
      </c>
      <c r="R4467">
        <v>0.26</v>
      </c>
      <c r="S4467" t="s">
        <v>82</v>
      </c>
      <c r="T4467" t="str">
        <f>IF(Table1[[#This Row],[Units Sold]]&gt; 700,"High Units","low Units")</f>
        <v>low Units</v>
      </c>
      <c r="U4467">
        <f>SUM(Table1[[#This Row],[Operating Profit]])/SUM(Table1[Operating Profit])*100</f>
        <v>3.7063228742186438E-4</v>
      </c>
      <c r="V4467">
        <f>SUM(Table1[[#This Row],[Price per Unit]]*Table1[[#This Row],[Units Sold]])</f>
        <v>4736</v>
      </c>
      <c r="W4467">
        <f>SUM(Table1[[#This Row],[Total Sales]]-Table1[[#This Row],[Operating Profit]])</f>
        <v>3505</v>
      </c>
      <c r="X4467">
        <f>SUM(Table1[[#This Row],[Total Sales]]-Table1[[#This Row],[Cost]])</f>
        <v>1231</v>
      </c>
      <c r="Y4467">
        <f>SUM(Table1[[#This Row],[profit/loss]])/SUM(Table1[profit/loss])</f>
        <v>3.7063228742186439E-6</v>
      </c>
    </row>
    <row r="4468" spans="1:25" x14ac:dyDescent="0.3">
      <c r="A4468" t="s">
        <v>29</v>
      </c>
      <c r="B4468" t="s">
        <v>82</v>
      </c>
      <c r="C4468">
        <v>1128299</v>
      </c>
      <c r="D4468" s="9">
        <v>43911</v>
      </c>
      <c r="E4468" s="8" t="str">
        <f>TEXT(Table1[[#This Row],[Invoice Date]],"dd-mm-yyyy")</f>
        <v>21-03-2020</v>
      </c>
      <c r="F4468" s="1" t="str">
        <f t="shared" si="276"/>
        <v>March</v>
      </c>
      <c r="G4468" s="1" t="str">
        <f t="shared" si="277"/>
        <v>2020</v>
      </c>
      <c r="H4468" s="1" t="str">
        <f t="shared" si="278"/>
        <v>Saturday</v>
      </c>
      <c r="I4468" s="1" t="str">
        <f t="shared" si="279"/>
        <v>21</v>
      </c>
      <c r="J4468" t="s">
        <v>30</v>
      </c>
      <c r="K4468" t="s">
        <v>43</v>
      </c>
      <c r="L4468" t="s">
        <v>44</v>
      </c>
      <c r="M4468" t="s">
        <v>16</v>
      </c>
      <c r="N4468">
        <v>27</v>
      </c>
      <c r="O4468">
        <v>131</v>
      </c>
      <c r="P4468">
        <v>3537</v>
      </c>
      <c r="Q4468">
        <v>1698</v>
      </c>
      <c r="R4468">
        <v>0.48</v>
      </c>
      <c r="S4468" t="s">
        <v>82</v>
      </c>
      <c r="T4468" t="str">
        <f>IF(Table1[[#This Row],[Units Sold]]&gt; 700,"High Units","low Units")</f>
        <v>low Units</v>
      </c>
      <c r="U4468">
        <f>SUM(Table1[[#This Row],[Operating Profit]])/SUM(Table1[Operating Profit])*100</f>
        <v>5.1123771246330287E-4</v>
      </c>
      <c r="V4468">
        <f>SUM(Table1[[#This Row],[Price per Unit]]*Table1[[#This Row],[Units Sold]])</f>
        <v>3537</v>
      </c>
      <c r="W4468">
        <f>SUM(Table1[[#This Row],[Total Sales]]-Table1[[#This Row],[Operating Profit]])</f>
        <v>1839</v>
      </c>
      <c r="X4468">
        <f>SUM(Table1[[#This Row],[Total Sales]]-Table1[[#This Row],[Cost]])</f>
        <v>1698</v>
      </c>
      <c r="Y4468">
        <f>SUM(Table1[[#This Row],[profit/loss]])/SUM(Table1[profit/loss])</f>
        <v>5.1123771246330284E-6</v>
      </c>
    </row>
    <row r="4469" spans="1:25" x14ac:dyDescent="0.3">
      <c r="A4469" t="s">
        <v>29</v>
      </c>
      <c r="B4469" t="s">
        <v>82</v>
      </c>
      <c r="C4469">
        <v>1128299</v>
      </c>
      <c r="D4469" s="9">
        <v>43912</v>
      </c>
      <c r="E4469" s="8" t="str">
        <f>TEXT(Table1[[#This Row],[Invoice Date]],"dd-mm-yyyy")</f>
        <v>22-03-2020</v>
      </c>
      <c r="F4469" s="1" t="str">
        <f t="shared" si="276"/>
        <v>March</v>
      </c>
      <c r="G4469" s="1" t="str">
        <f t="shared" si="277"/>
        <v>2020</v>
      </c>
      <c r="H4469" s="1" t="str">
        <f t="shared" si="278"/>
        <v>Sunday</v>
      </c>
      <c r="I4469" s="1" t="str">
        <f t="shared" si="279"/>
        <v>22</v>
      </c>
      <c r="J4469" t="s">
        <v>30</v>
      </c>
      <c r="K4469" t="s">
        <v>43</v>
      </c>
      <c r="L4469" t="s">
        <v>44</v>
      </c>
      <c r="M4469" t="s">
        <v>18</v>
      </c>
      <c r="N4469">
        <v>38</v>
      </c>
      <c r="O4469">
        <v>111</v>
      </c>
      <c r="P4469">
        <v>4218</v>
      </c>
      <c r="Q4469">
        <v>1265</v>
      </c>
      <c r="R4469">
        <v>0.3</v>
      </c>
      <c r="S4469" t="s">
        <v>82</v>
      </c>
      <c r="T4469" t="str">
        <f>IF(Table1[[#This Row],[Units Sold]]&gt; 700,"High Units","low Units")</f>
        <v>low Units</v>
      </c>
      <c r="U4469">
        <f>SUM(Table1[[#This Row],[Operating Profit]])/SUM(Table1[Operating Profit])*100</f>
        <v>3.8086908496235458E-4</v>
      </c>
      <c r="V4469">
        <f>SUM(Table1[[#This Row],[Price per Unit]]*Table1[[#This Row],[Units Sold]])</f>
        <v>4218</v>
      </c>
      <c r="W4469">
        <f>SUM(Table1[[#This Row],[Total Sales]]-Table1[[#This Row],[Operating Profit]])</f>
        <v>2953</v>
      </c>
      <c r="X4469">
        <f>SUM(Table1[[#This Row],[Total Sales]]-Table1[[#This Row],[Cost]])</f>
        <v>1265</v>
      </c>
      <c r="Y4469">
        <f>SUM(Table1[[#This Row],[profit/loss]])/SUM(Table1[profit/loss])</f>
        <v>3.8086908496235456E-6</v>
      </c>
    </row>
    <row r="4470" spans="1:25" x14ac:dyDescent="0.3">
      <c r="A4470" t="s">
        <v>29</v>
      </c>
      <c r="B4470" t="s">
        <v>82</v>
      </c>
      <c r="C4470">
        <v>1128299</v>
      </c>
      <c r="D4470" s="9">
        <v>43913</v>
      </c>
      <c r="E4470" s="8" t="str">
        <f>TEXT(Table1[[#This Row],[Invoice Date]],"dd-mm-yyyy")</f>
        <v>23-03-2020</v>
      </c>
      <c r="F4470" s="1" t="str">
        <f t="shared" si="276"/>
        <v>March</v>
      </c>
      <c r="G4470" s="1" t="str">
        <f t="shared" si="277"/>
        <v>2020</v>
      </c>
      <c r="H4470" s="1" t="str">
        <f t="shared" si="278"/>
        <v>Monday</v>
      </c>
      <c r="I4470" s="1" t="str">
        <f t="shared" si="279"/>
        <v>23</v>
      </c>
      <c r="J4470" t="s">
        <v>30</v>
      </c>
      <c r="K4470" t="s">
        <v>43</v>
      </c>
      <c r="L4470" t="s">
        <v>44</v>
      </c>
      <c r="M4470" t="s">
        <v>19</v>
      </c>
      <c r="N4470">
        <v>38</v>
      </c>
      <c r="O4470">
        <v>123</v>
      </c>
      <c r="P4470">
        <v>4674</v>
      </c>
      <c r="Q4470">
        <v>2337</v>
      </c>
      <c r="R4470">
        <v>0.5</v>
      </c>
      <c r="S4470" t="s">
        <v>82</v>
      </c>
      <c r="T4470" t="str">
        <f>IF(Table1[[#This Row],[Units Sold]]&gt; 700,"High Units","low Units")</f>
        <v>low Units</v>
      </c>
      <c r="U4470">
        <f>SUM(Table1[[#This Row],[Operating Profit]])/SUM(Table1[Operating Profit])*100</f>
        <v>7.0362928976839731E-4</v>
      </c>
      <c r="V4470">
        <f>SUM(Table1[[#This Row],[Price per Unit]]*Table1[[#This Row],[Units Sold]])</f>
        <v>4674</v>
      </c>
      <c r="W4470">
        <f>SUM(Table1[[#This Row],[Total Sales]]-Table1[[#This Row],[Operating Profit]])</f>
        <v>2337</v>
      </c>
      <c r="X4470">
        <f>SUM(Table1[[#This Row],[Total Sales]]-Table1[[#This Row],[Cost]])</f>
        <v>2337</v>
      </c>
      <c r="Y4470">
        <f>SUM(Table1[[#This Row],[profit/loss]])/SUM(Table1[profit/loss])</f>
        <v>7.036292897683973E-6</v>
      </c>
    </row>
    <row r="4471" spans="1:25" x14ac:dyDescent="0.3">
      <c r="A4471" t="s">
        <v>29</v>
      </c>
      <c r="B4471" t="s">
        <v>82</v>
      </c>
      <c r="C4471">
        <v>1128299</v>
      </c>
      <c r="D4471" s="9">
        <v>43914</v>
      </c>
      <c r="E4471" s="8" t="str">
        <f>TEXT(Table1[[#This Row],[Invoice Date]],"dd-mm-yyyy")</f>
        <v>24-03-2020</v>
      </c>
      <c r="F4471" s="1" t="str">
        <f t="shared" si="276"/>
        <v>March</v>
      </c>
      <c r="G4471" s="1" t="str">
        <f t="shared" si="277"/>
        <v>2020</v>
      </c>
      <c r="H4471" s="1" t="str">
        <f t="shared" si="278"/>
        <v>Tuesday</v>
      </c>
      <c r="I4471" s="1" t="str">
        <f t="shared" si="279"/>
        <v>24</v>
      </c>
      <c r="J4471" t="s">
        <v>30</v>
      </c>
      <c r="K4471" t="s">
        <v>43</v>
      </c>
      <c r="L4471" t="s">
        <v>44</v>
      </c>
      <c r="M4471" t="s">
        <v>20</v>
      </c>
      <c r="N4471">
        <v>36</v>
      </c>
      <c r="O4471">
        <v>72</v>
      </c>
      <c r="P4471">
        <v>2592</v>
      </c>
      <c r="Q4471">
        <v>1166</v>
      </c>
      <c r="R4471">
        <v>0.45</v>
      </c>
      <c r="S4471" t="s">
        <v>82</v>
      </c>
      <c r="T4471" t="str">
        <f>IF(Table1[[#This Row],[Units Sold]]&gt; 700,"High Units","low Units")</f>
        <v>low Units</v>
      </c>
      <c r="U4471">
        <f>SUM(Table1[[#This Row],[Operating Profit]])/SUM(Table1[Operating Profit])*100</f>
        <v>3.5106193918269202E-4</v>
      </c>
      <c r="V4471">
        <f>SUM(Table1[[#This Row],[Price per Unit]]*Table1[[#This Row],[Units Sold]])</f>
        <v>2592</v>
      </c>
      <c r="W4471">
        <f>SUM(Table1[[#This Row],[Total Sales]]-Table1[[#This Row],[Operating Profit]])</f>
        <v>1426</v>
      </c>
      <c r="X4471">
        <f>SUM(Table1[[#This Row],[Total Sales]]-Table1[[#This Row],[Cost]])</f>
        <v>1166</v>
      </c>
      <c r="Y4471">
        <f>SUM(Table1[[#This Row],[profit/loss]])/SUM(Table1[profit/loss])</f>
        <v>3.5106193918269202E-6</v>
      </c>
    </row>
    <row r="4472" spans="1:25" x14ac:dyDescent="0.3">
      <c r="A4472" t="s">
        <v>29</v>
      </c>
      <c r="B4472" t="s">
        <v>82</v>
      </c>
      <c r="C4472">
        <v>1128299</v>
      </c>
      <c r="D4472" s="9">
        <v>43915</v>
      </c>
      <c r="E4472" s="8" t="str">
        <f>TEXT(Table1[[#This Row],[Invoice Date]],"dd-mm-yyyy")</f>
        <v>25-03-2020</v>
      </c>
      <c r="F4472" s="1" t="str">
        <f t="shared" si="276"/>
        <v>March</v>
      </c>
      <c r="G4472" s="1" t="str">
        <f t="shared" si="277"/>
        <v>2020</v>
      </c>
      <c r="H4472" s="1" t="str">
        <f t="shared" si="278"/>
        <v>Wednesday</v>
      </c>
      <c r="I4472" s="1" t="str">
        <f t="shared" si="279"/>
        <v>25</v>
      </c>
      <c r="J4472" t="s">
        <v>30</v>
      </c>
      <c r="K4472" t="s">
        <v>43</v>
      </c>
      <c r="L4472" t="s">
        <v>44</v>
      </c>
      <c r="M4472" t="s">
        <v>21</v>
      </c>
      <c r="N4472">
        <v>43</v>
      </c>
      <c r="O4472">
        <v>58</v>
      </c>
      <c r="P4472">
        <v>2494</v>
      </c>
      <c r="Q4472">
        <v>1546</v>
      </c>
      <c r="R4472">
        <v>0.62</v>
      </c>
      <c r="S4472" t="s">
        <v>82</v>
      </c>
      <c r="T4472" t="str">
        <f>IF(Table1[[#This Row],[Units Sold]]&gt; 700,"High Units","low Units")</f>
        <v>low Units</v>
      </c>
      <c r="U4472">
        <f>SUM(Table1[[#This Row],[Operating Profit]])/SUM(Table1[Operating Profit])*100</f>
        <v>4.6547320581169971E-4</v>
      </c>
      <c r="V4472">
        <f>SUM(Table1[[#This Row],[Price per Unit]]*Table1[[#This Row],[Units Sold]])</f>
        <v>2494</v>
      </c>
      <c r="W4472">
        <f>SUM(Table1[[#This Row],[Total Sales]]-Table1[[#This Row],[Operating Profit]])</f>
        <v>948</v>
      </c>
      <c r="X4472">
        <f>SUM(Table1[[#This Row],[Total Sales]]-Table1[[#This Row],[Cost]])</f>
        <v>1546</v>
      </c>
      <c r="Y4472">
        <f>SUM(Table1[[#This Row],[profit/loss]])/SUM(Table1[profit/loss])</f>
        <v>4.654732058116997E-6</v>
      </c>
    </row>
    <row r="4473" spans="1:25" x14ac:dyDescent="0.3">
      <c r="A4473" t="s">
        <v>29</v>
      </c>
      <c r="B4473" t="s">
        <v>82</v>
      </c>
      <c r="C4473">
        <v>1128299</v>
      </c>
      <c r="D4473" s="9">
        <v>43916</v>
      </c>
      <c r="E4473" s="8" t="str">
        <f>TEXT(Table1[[#This Row],[Invoice Date]],"dd-mm-yyyy")</f>
        <v>26-03-2020</v>
      </c>
      <c r="F4473" s="1" t="str">
        <f t="shared" si="276"/>
        <v>March</v>
      </c>
      <c r="G4473" s="1" t="str">
        <f t="shared" si="277"/>
        <v>2020</v>
      </c>
      <c r="H4473" s="1" t="str">
        <f t="shared" si="278"/>
        <v>Thursday</v>
      </c>
      <c r="I4473" s="1" t="str">
        <f t="shared" si="279"/>
        <v>26</v>
      </c>
      <c r="J4473" t="s">
        <v>30</v>
      </c>
      <c r="K4473" t="s">
        <v>43</v>
      </c>
      <c r="L4473" t="s">
        <v>44</v>
      </c>
      <c r="M4473" t="s">
        <v>22</v>
      </c>
      <c r="N4473">
        <v>37</v>
      </c>
      <c r="O4473">
        <v>116</v>
      </c>
      <c r="P4473">
        <v>4292</v>
      </c>
      <c r="Q4473">
        <v>1159</v>
      </c>
      <c r="R4473">
        <v>0.27</v>
      </c>
      <c r="S4473" t="s">
        <v>82</v>
      </c>
      <c r="T4473" t="str">
        <f>IF(Table1[[#This Row],[Units Sold]]&gt; 700,"High Units","low Units")</f>
        <v>low Units</v>
      </c>
      <c r="U4473">
        <f>SUM(Table1[[#This Row],[Operating Profit]])/SUM(Table1[Operating Profit])*100</f>
        <v>3.4895436321847348E-4</v>
      </c>
      <c r="V4473">
        <f>SUM(Table1[[#This Row],[Price per Unit]]*Table1[[#This Row],[Units Sold]])</f>
        <v>4292</v>
      </c>
      <c r="W4473">
        <f>SUM(Table1[[#This Row],[Total Sales]]-Table1[[#This Row],[Operating Profit]])</f>
        <v>3133</v>
      </c>
      <c r="X4473">
        <f>SUM(Table1[[#This Row],[Total Sales]]-Table1[[#This Row],[Cost]])</f>
        <v>1159</v>
      </c>
      <c r="Y4473">
        <f>SUM(Table1[[#This Row],[profit/loss]])/SUM(Table1[profit/loss])</f>
        <v>3.4895436321847346E-6</v>
      </c>
    </row>
    <row r="4474" spans="1:25" x14ac:dyDescent="0.3">
      <c r="A4474" t="s">
        <v>29</v>
      </c>
      <c r="B4474" t="s">
        <v>82</v>
      </c>
      <c r="C4474">
        <v>1128299</v>
      </c>
      <c r="D4474" s="9">
        <v>43917</v>
      </c>
      <c r="E4474" s="8" t="str">
        <f>TEXT(Table1[[#This Row],[Invoice Date]],"dd-mm-yyyy")</f>
        <v>27-03-2020</v>
      </c>
      <c r="F4474" s="1" t="str">
        <f t="shared" si="276"/>
        <v>March</v>
      </c>
      <c r="G4474" s="1" t="str">
        <f t="shared" si="277"/>
        <v>2020</v>
      </c>
      <c r="H4474" s="1" t="str">
        <f t="shared" si="278"/>
        <v>Friday</v>
      </c>
      <c r="I4474" s="1" t="str">
        <f t="shared" si="279"/>
        <v>27</v>
      </c>
      <c r="J4474" t="s">
        <v>30</v>
      </c>
      <c r="K4474" t="s">
        <v>43</v>
      </c>
      <c r="L4474" t="s">
        <v>44</v>
      </c>
      <c r="M4474" t="s">
        <v>16</v>
      </c>
      <c r="N4474">
        <v>37</v>
      </c>
      <c r="O4474">
        <v>165</v>
      </c>
      <c r="P4474">
        <v>6105</v>
      </c>
      <c r="Q4474">
        <v>2930</v>
      </c>
      <c r="R4474">
        <v>0.48</v>
      </c>
      <c r="S4474" t="s">
        <v>82</v>
      </c>
      <c r="T4474" t="str">
        <f>IF(Table1[[#This Row],[Units Sold]]&gt; 700,"High Units","low Units")</f>
        <v>low Units</v>
      </c>
      <c r="U4474">
        <f>SUM(Table1[[#This Row],[Operating Profit]])/SUM(Table1[Operating Profit])*100</f>
        <v>8.821710821657698E-4</v>
      </c>
      <c r="V4474">
        <f>SUM(Table1[[#This Row],[Price per Unit]]*Table1[[#This Row],[Units Sold]])</f>
        <v>6105</v>
      </c>
      <c r="W4474">
        <f>SUM(Table1[[#This Row],[Total Sales]]-Table1[[#This Row],[Operating Profit]])</f>
        <v>3175</v>
      </c>
      <c r="X4474">
        <f>SUM(Table1[[#This Row],[Total Sales]]-Table1[[#This Row],[Cost]])</f>
        <v>2930</v>
      </c>
      <c r="Y4474">
        <f>SUM(Table1[[#This Row],[profit/loss]])/SUM(Table1[profit/loss])</f>
        <v>8.8217108216576981E-6</v>
      </c>
    </row>
    <row r="4475" spans="1:25" x14ac:dyDescent="0.3">
      <c r="A4475" t="s">
        <v>29</v>
      </c>
      <c r="B4475" t="s">
        <v>82</v>
      </c>
      <c r="C4475">
        <v>1128299</v>
      </c>
      <c r="D4475" s="9">
        <v>43918</v>
      </c>
      <c r="E4475" s="8" t="str">
        <f>TEXT(Table1[[#This Row],[Invoice Date]],"dd-mm-yyyy")</f>
        <v>28-03-2020</v>
      </c>
      <c r="F4475" s="1" t="str">
        <f t="shared" si="276"/>
        <v>March</v>
      </c>
      <c r="G4475" s="1" t="str">
        <f t="shared" si="277"/>
        <v>2020</v>
      </c>
      <c r="H4475" s="1" t="str">
        <f t="shared" si="278"/>
        <v>Saturday</v>
      </c>
      <c r="I4475" s="1" t="str">
        <f t="shared" si="279"/>
        <v>28</v>
      </c>
      <c r="J4475" t="s">
        <v>30</v>
      </c>
      <c r="K4475" t="s">
        <v>43</v>
      </c>
      <c r="L4475" t="s">
        <v>44</v>
      </c>
      <c r="M4475" t="s">
        <v>18</v>
      </c>
      <c r="N4475">
        <v>48</v>
      </c>
      <c r="O4475">
        <v>112</v>
      </c>
      <c r="P4475">
        <v>5376</v>
      </c>
      <c r="Q4475">
        <v>1828</v>
      </c>
      <c r="R4475">
        <v>0.34</v>
      </c>
      <c r="S4475" t="s">
        <v>82</v>
      </c>
      <c r="T4475" t="str">
        <f>IF(Table1[[#This Row],[Units Sold]]&gt; 700,"High Units","low Units")</f>
        <v>low Units</v>
      </c>
      <c r="U4475">
        <f>SUM(Table1[[#This Row],[Operating Profit]])/SUM(Table1[Operating Profit])*100</f>
        <v>5.503784089416476E-4</v>
      </c>
      <c r="V4475">
        <f>SUM(Table1[[#This Row],[Price per Unit]]*Table1[[#This Row],[Units Sold]])</f>
        <v>5376</v>
      </c>
      <c r="W4475">
        <f>SUM(Table1[[#This Row],[Total Sales]]-Table1[[#This Row],[Operating Profit]])</f>
        <v>3548</v>
      </c>
      <c r="X4475">
        <f>SUM(Table1[[#This Row],[Total Sales]]-Table1[[#This Row],[Cost]])</f>
        <v>1828</v>
      </c>
      <c r="Y4475">
        <f>SUM(Table1[[#This Row],[profit/loss]])/SUM(Table1[profit/loss])</f>
        <v>5.5037840894164759E-6</v>
      </c>
    </row>
    <row r="4476" spans="1:25" x14ac:dyDescent="0.3">
      <c r="A4476" t="s">
        <v>29</v>
      </c>
      <c r="B4476" t="s">
        <v>82</v>
      </c>
      <c r="C4476">
        <v>1128299</v>
      </c>
      <c r="D4476" s="9">
        <v>43919</v>
      </c>
      <c r="E4476" s="8" t="str">
        <f>TEXT(Table1[[#This Row],[Invoice Date]],"dd-mm-yyyy")</f>
        <v>29-03-2020</v>
      </c>
      <c r="F4476" s="1" t="str">
        <f t="shared" si="276"/>
        <v>March</v>
      </c>
      <c r="G4476" s="1" t="str">
        <f t="shared" si="277"/>
        <v>2020</v>
      </c>
      <c r="H4476" s="1" t="str">
        <f t="shared" si="278"/>
        <v>Sunday</v>
      </c>
      <c r="I4476" s="1" t="str">
        <f t="shared" si="279"/>
        <v>29</v>
      </c>
      <c r="J4476" t="s">
        <v>30</v>
      </c>
      <c r="K4476" t="s">
        <v>43</v>
      </c>
      <c r="L4476" t="s">
        <v>44</v>
      </c>
      <c r="M4476" t="s">
        <v>19</v>
      </c>
      <c r="N4476">
        <v>51</v>
      </c>
      <c r="O4476">
        <v>116</v>
      </c>
      <c r="P4476">
        <v>5916</v>
      </c>
      <c r="Q4476">
        <v>2899</v>
      </c>
      <c r="R4476">
        <v>0.49</v>
      </c>
      <c r="S4476" t="s">
        <v>82</v>
      </c>
      <c r="T4476" t="str">
        <f>IF(Table1[[#This Row],[Units Sold]]&gt; 700,"High Units","low Units")</f>
        <v>low Units</v>
      </c>
      <c r="U4476">
        <f>SUM(Table1[[#This Row],[Operating Profit]])/SUM(Table1[Operating Profit])*100</f>
        <v>8.7283753146708779E-4</v>
      </c>
      <c r="V4476">
        <f>SUM(Table1[[#This Row],[Price per Unit]]*Table1[[#This Row],[Units Sold]])</f>
        <v>5916</v>
      </c>
      <c r="W4476">
        <f>SUM(Table1[[#This Row],[Total Sales]]-Table1[[#This Row],[Operating Profit]])</f>
        <v>3017</v>
      </c>
      <c r="X4476">
        <f>SUM(Table1[[#This Row],[Total Sales]]-Table1[[#This Row],[Cost]])</f>
        <v>2899</v>
      </c>
      <c r="Y4476">
        <f>SUM(Table1[[#This Row],[profit/loss]])/SUM(Table1[profit/loss])</f>
        <v>8.7283753146708774E-6</v>
      </c>
    </row>
    <row r="4477" spans="1:25" x14ac:dyDescent="0.3">
      <c r="A4477" t="s">
        <v>29</v>
      </c>
      <c r="B4477" t="s">
        <v>82</v>
      </c>
      <c r="C4477">
        <v>1128299</v>
      </c>
      <c r="D4477" s="9">
        <v>43920</v>
      </c>
      <c r="E4477" s="8" t="str">
        <f>TEXT(Table1[[#This Row],[Invoice Date]],"dd-mm-yyyy")</f>
        <v>30-03-2020</v>
      </c>
      <c r="F4477" s="1" t="str">
        <f t="shared" si="276"/>
        <v>March</v>
      </c>
      <c r="G4477" s="1" t="str">
        <f t="shared" si="277"/>
        <v>2020</v>
      </c>
      <c r="H4477" s="1" t="str">
        <f t="shared" si="278"/>
        <v>Monday</v>
      </c>
      <c r="I4477" s="1" t="str">
        <f t="shared" si="279"/>
        <v>30</v>
      </c>
      <c r="J4477" t="s">
        <v>30</v>
      </c>
      <c r="K4477" t="s">
        <v>43</v>
      </c>
      <c r="L4477" t="s">
        <v>44</v>
      </c>
      <c r="M4477" t="s">
        <v>20</v>
      </c>
      <c r="N4477">
        <v>51</v>
      </c>
      <c r="O4477">
        <v>90</v>
      </c>
      <c r="P4477">
        <v>4590</v>
      </c>
      <c r="Q4477">
        <v>1974</v>
      </c>
      <c r="R4477">
        <v>0.43</v>
      </c>
      <c r="S4477" t="s">
        <v>82</v>
      </c>
      <c r="T4477" t="str">
        <f>IF(Table1[[#This Row],[Units Sold]]&gt; 700,"High Units","low Units")</f>
        <v>low Units</v>
      </c>
      <c r="U4477">
        <f>SUM(Table1[[#This Row],[Operating Profit]])/SUM(Table1[Operating Profit])*100</f>
        <v>5.9433642190963472E-4</v>
      </c>
      <c r="V4477">
        <f>SUM(Table1[[#This Row],[Price per Unit]]*Table1[[#This Row],[Units Sold]])</f>
        <v>4590</v>
      </c>
      <c r="W4477">
        <f>SUM(Table1[[#This Row],[Total Sales]]-Table1[[#This Row],[Operating Profit]])</f>
        <v>2616</v>
      </c>
      <c r="X4477">
        <f>SUM(Table1[[#This Row],[Total Sales]]-Table1[[#This Row],[Cost]])</f>
        <v>1974</v>
      </c>
      <c r="Y4477">
        <f>SUM(Table1[[#This Row],[profit/loss]])/SUM(Table1[profit/loss])</f>
        <v>5.9433642190963471E-6</v>
      </c>
    </row>
    <row r="4478" spans="1:25" x14ac:dyDescent="0.3">
      <c r="A4478" t="s">
        <v>29</v>
      </c>
      <c r="B4478" t="s">
        <v>82</v>
      </c>
      <c r="C4478">
        <v>1128299</v>
      </c>
      <c r="D4478" s="9">
        <v>43921</v>
      </c>
      <c r="E4478" s="8" t="str">
        <f>TEXT(Table1[[#This Row],[Invoice Date]],"dd-mm-yyyy")</f>
        <v>31-03-2020</v>
      </c>
      <c r="F4478" s="1" t="str">
        <f t="shared" si="276"/>
        <v>March</v>
      </c>
      <c r="G4478" s="1" t="str">
        <f t="shared" si="277"/>
        <v>2020</v>
      </c>
      <c r="H4478" s="1" t="str">
        <f t="shared" si="278"/>
        <v>Tuesday</v>
      </c>
      <c r="I4478" s="1" t="str">
        <f t="shared" si="279"/>
        <v>31</v>
      </c>
      <c r="J4478" t="s">
        <v>30</v>
      </c>
      <c r="K4478" t="s">
        <v>43</v>
      </c>
      <c r="L4478" t="s">
        <v>44</v>
      </c>
      <c r="M4478" t="s">
        <v>21</v>
      </c>
      <c r="N4478">
        <v>56</v>
      </c>
      <c r="O4478">
        <v>39</v>
      </c>
      <c r="P4478">
        <v>2184</v>
      </c>
      <c r="Q4478">
        <v>1310</v>
      </c>
      <c r="R4478">
        <v>0.6</v>
      </c>
      <c r="S4478" t="s">
        <v>82</v>
      </c>
      <c r="T4478" t="str">
        <f>IF(Table1[[#This Row],[Units Sold]]&gt; 700,"High Units","low Units")</f>
        <v>low Units</v>
      </c>
      <c r="U4478">
        <f>SUM(Table1[[#This Row],[Operating Profit]])/SUM(Table1[Operating Profit])*100</f>
        <v>3.9441778758947393E-4</v>
      </c>
      <c r="V4478">
        <f>SUM(Table1[[#This Row],[Price per Unit]]*Table1[[#This Row],[Units Sold]])</f>
        <v>2184</v>
      </c>
      <c r="W4478">
        <f>SUM(Table1[[#This Row],[Total Sales]]-Table1[[#This Row],[Operating Profit]])</f>
        <v>874</v>
      </c>
      <c r="X4478">
        <f>SUM(Table1[[#This Row],[Total Sales]]-Table1[[#This Row],[Cost]])</f>
        <v>1310</v>
      </c>
      <c r="Y4478">
        <f>SUM(Table1[[#This Row],[profit/loss]])/SUM(Table1[profit/loss])</f>
        <v>3.9441778758947393E-6</v>
      </c>
    </row>
    <row r="4479" spans="1:25" x14ac:dyDescent="0.3">
      <c r="A4479" t="s">
        <v>29</v>
      </c>
      <c r="B4479" t="s">
        <v>82</v>
      </c>
      <c r="C4479">
        <v>1128299</v>
      </c>
      <c r="D4479" s="9">
        <v>43922</v>
      </c>
      <c r="E4479" s="8" t="str">
        <f>TEXT(Table1[[#This Row],[Invoice Date]],"dd-mm-yyyy")</f>
        <v>01-04-2020</v>
      </c>
      <c r="F4479" s="1" t="str">
        <f t="shared" si="276"/>
        <v>April</v>
      </c>
      <c r="G4479" s="1" t="str">
        <f t="shared" si="277"/>
        <v>2020</v>
      </c>
      <c r="H4479" s="1" t="str">
        <f t="shared" si="278"/>
        <v>Wednesday</v>
      </c>
      <c r="I4479" s="1" t="str">
        <f t="shared" si="279"/>
        <v>01</v>
      </c>
      <c r="J4479" t="s">
        <v>30</v>
      </c>
      <c r="K4479" t="s">
        <v>43</v>
      </c>
      <c r="L4479" t="s">
        <v>44</v>
      </c>
      <c r="M4479" t="s">
        <v>22</v>
      </c>
      <c r="N4479">
        <v>52</v>
      </c>
      <c r="O4479">
        <v>95</v>
      </c>
      <c r="P4479">
        <v>4940</v>
      </c>
      <c r="Q4479">
        <v>1433</v>
      </c>
      <c r="R4479">
        <v>0.28999999999999998</v>
      </c>
      <c r="S4479" t="s">
        <v>82</v>
      </c>
      <c r="T4479" t="str">
        <f>IF(Table1[[#This Row],[Units Sold]]&gt; 700,"High Units","low Units")</f>
        <v>low Units</v>
      </c>
      <c r="U4479">
        <f>SUM(Table1[[#This Row],[Operating Profit]])/SUM(Table1[Operating Profit])*100</f>
        <v>4.3145090810360007E-4</v>
      </c>
      <c r="V4479">
        <f>SUM(Table1[[#This Row],[Price per Unit]]*Table1[[#This Row],[Units Sold]])</f>
        <v>4940</v>
      </c>
      <c r="W4479">
        <f>SUM(Table1[[#This Row],[Total Sales]]-Table1[[#This Row],[Operating Profit]])</f>
        <v>3507</v>
      </c>
      <c r="X4479">
        <f>SUM(Table1[[#This Row],[Total Sales]]-Table1[[#This Row],[Cost]])</f>
        <v>1433</v>
      </c>
      <c r="Y4479">
        <f>SUM(Table1[[#This Row],[profit/loss]])/SUM(Table1[profit/loss])</f>
        <v>4.3145090810360008E-6</v>
      </c>
    </row>
    <row r="4480" spans="1:25" x14ac:dyDescent="0.3">
      <c r="A4480" t="s">
        <v>29</v>
      </c>
      <c r="B4480" t="s">
        <v>82</v>
      </c>
      <c r="C4480">
        <v>1128299</v>
      </c>
      <c r="D4480" s="9">
        <v>43923</v>
      </c>
      <c r="E4480" s="8" t="str">
        <f>TEXT(Table1[[#This Row],[Invoice Date]],"dd-mm-yyyy")</f>
        <v>02-04-2020</v>
      </c>
      <c r="F4480" s="1" t="str">
        <f t="shared" si="276"/>
        <v>April</v>
      </c>
      <c r="G4480" s="1" t="str">
        <f t="shared" si="277"/>
        <v>2020</v>
      </c>
      <c r="H4480" s="1" t="str">
        <f t="shared" si="278"/>
        <v>Thursday</v>
      </c>
      <c r="I4480" s="1" t="str">
        <f t="shared" si="279"/>
        <v>02</v>
      </c>
      <c r="J4480" t="s">
        <v>30</v>
      </c>
      <c r="K4480" t="s">
        <v>43</v>
      </c>
      <c r="L4480" t="s">
        <v>44</v>
      </c>
      <c r="M4480" t="s">
        <v>16</v>
      </c>
      <c r="N4480">
        <v>55</v>
      </c>
      <c r="O4480">
        <v>131</v>
      </c>
      <c r="P4480">
        <v>7205</v>
      </c>
      <c r="Q4480">
        <v>3386</v>
      </c>
      <c r="R4480">
        <v>0.47</v>
      </c>
      <c r="S4480" t="s">
        <v>82</v>
      </c>
      <c r="T4480" t="str">
        <f>IF(Table1[[#This Row],[Units Sold]]&gt; 700,"High Units","low Units")</f>
        <v>low Units</v>
      </c>
      <c r="U4480">
        <f>SUM(Table1[[#This Row],[Operating Profit]])/SUM(Table1[Operating Profit])*100</f>
        <v>1.0194646021205792E-3</v>
      </c>
      <c r="V4480">
        <f>SUM(Table1[[#This Row],[Price per Unit]]*Table1[[#This Row],[Units Sold]])</f>
        <v>7205</v>
      </c>
      <c r="W4480">
        <f>SUM(Table1[[#This Row],[Total Sales]]-Table1[[#This Row],[Operating Profit]])</f>
        <v>3819</v>
      </c>
      <c r="X4480">
        <f>SUM(Table1[[#This Row],[Total Sales]]-Table1[[#This Row],[Cost]])</f>
        <v>3386</v>
      </c>
      <c r="Y4480">
        <f>SUM(Table1[[#This Row],[profit/loss]])/SUM(Table1[profit/loss])</f>
        <v>1.0194646021205791E-5</v>
      </c>
    </row>
    <row r="4481" spans="1:25" x14ac:dyDescent="0.3">
      <c r="A4481" t="s">
        <v>29</v>
      </c>
      <c r="B4481" t="s">
        <v>82</v>
      </c>
      <c r="C4481">
        <v>1128299</v>
      </c>
      <c r="D4481" s="9">
        <v>43924</v>
      </c>
      <c r="E4481" s="8" t="str">
        <f>TEXT(Table1[[#This Row],[Invoice Date]],"dd-mm-yyyy")</f>
        <v>03-04-2020</v>
      </c>
      <c r="F4481" s="1" t="str">
        <f t="shared" si="276"/>
        <v>April</v>
      </c>
      <c r="G4481" s="1" t="str">
        <f t="shared" si="277"/>
        <v>2020</v>
      </c>
      <c r="H4481" s="1" t="str">
        <f t="shared" si="278"/>
        <v>Friday</v>
      </c>
      <c r="I4481" s="1" t="str">
        <f t="shared" si="279"/>
        <v>03</v>
      </c>
      <c r="J4481" t="s">
        <v>30</v>
      </c>
      <c r="K4481" t="s">
        <v>43</v>
      </c>
      <c r="L4481" t="s">
        <v>44</v>
      </c>
      <c r="M4481" t="s">
        <v>18</v>
      </c>
      <c r="N4481">
        <v>59</v>
      </c>
      <c r="O4481">
        <v>94</v>
      </c>
      <c r="P4481">
        <v>5546</v>
      </c>
      <c r="Q4481">
        <v>1941</v>
      </c>
      <c r="R4481">
        <v>0.35</v>
      </c>
      <c r="S4481" t="s">
        <v>82</v>
      </c>
      <c r="T4481" t="str">
        <f>IF(Table1[[#This Row],[Units Sold]]&gt; 700,"High Units","low Units")</f>
        <v>low Units</v>
      </c>
      <c r="U4481">
        <f>SUM(Table1[[#This Row],[Operating Profit]])/SUM(Table1[Operating Profit])*100</f>
        <v>5.8440070664974718E-4</v>
      </c>
      <c r="V4481">
        <f>SUM(Table1[[#This Row],[Price per Unit]]*Table1[[#This Row],[Units Sold]])</f>
        <v>5546</v>
      </c>
      <c r="W4481">
        <f>SUM(Table1[[#This Row],[Total Sales]]-Table1[[#This Row],[Operating Profit]])</f>
        <v>3605</v>
      </c>
      <c r="X4481">
        <f>SUM(Table1[[#This Row],[Total Sales]]-Table1[[#This Row],[Cost]])</f>
        <v>1941</v>
      </c>
      <c r="Y4481">
        <f>SUM(Table1[[#This Row],[profit/loss]])/SUM(Table1[profit/loss])</f>
        <v>5.8440070664974721E-6</v>
      </c>
    </row>
    <row r="4482" spans="1:25" x14ac:dyDescent="0.3">
      <c r="A4482" t="s">
        <v>29</v>
      </c>
      <c r="B4482" t="s">
        <v>82</v>
      </c>
      <c r="C4482">
        <v>1128299</v>
      </c>
      <c r="D4482" s="9">
        <v>43925</v>
      </c>
      <c r="E4482" s="8" t="str">
        <f>TEXT(Table1[[#This Row],[Invoice Date]],"dd-mm-yyyy")</f>
        <v>04-04-2020</v>
      </c>
      <c r="F4482" s="1" t="str">
        <f t="shared" si="276"/>
        <v>April</v>
      </c>
      <c r="G4482" s="1" t="str">
        <f t="shared" si="277"/>
        <v>2020</v>
      </c>
      <c r="H4482" s="1" t="str">
        <f t="shared" si="278"/>
        <v>Saturday</v>
      </c>
      <c r="I4482" s="1" t="str">
        <f t="shared" si="279"/>
        <v>04</v>
      </c>
      <c r="J4482" t="s">
        <v>30</v>
      </c>
      <c r="K4482" t="s">
        <v>43</v>
      </c>
      <c r="L4482" t="s">
        <v>44</v>
      </c>
      <c r="M4482" t="s">
        <v>19</v>
      </c>
      <c r="N4482">
        <v>61</v>
      </c>
      <c r="O4482">
        <v>113</v>
      </c>
      <c r="P4482">
        <v>6893</v>
      </c>
      <c r="Q4482">
        <v>3447</v>
      </c>
      <c r="R4482">
        <v>0.5</v>
      </c>
      <c r="S4482" t="s">
        <v>82</v>
      </c>
      <c r="T4482" t="str">
        <f>IF(Table1[[#This Row],[Units Sold]]&gt; 700,"High Units","low Units")</f>
        <v>low Units</v>
      </c>
      <c r="U4482">
        <f>SUM(Table1[[#This Row],[Operating Profit]])/SUM(Table1[Operating Profit])*100</f>
        <v>1.0378306212373409E-3</v>
      </c>
      <c r="V4482">
        <f>SUM(Table1[[#This Row],[Price per Unit]]*Table1[[#This Row],[Units Sold]])</f>
        <v>6893</v>
      </c>
      <c r="W4482">
        <f>SUM(Table1[[#This Row],[Total Sales]]-Table1[[#This Row],[Operating Profit]])</f>
        <v>3446</v>
      </c>
      <c r="X4482">
        <f>SUM(Table1[[#This Row],[Total Sales]]-Table1[[#This Row],[Cost]])</f>
        <v>3447</v>
      </c>
      <c r="Y4482">
        <f>SUM(Table1[[#This Row],[profit/loss]])/SUM(Table1[profit/loss])</f>
        <v>1.0378306212373408E-5</v>
      </c>
    </row>
    <row r="4483" spans="1:25" x14ac:dyDescent="0.3">
      <c r="A4483" t="s">
        <v>29</v>
      </c>
      <c r="B4483" t="s">
        <v>82</v>
      </c>
      <c r="C4483">
        <v>1128299</v>
      </c>
      <c r="D4483" s="9">
        <v>43926</v>
      </c>
      <c r="E4483" s="8" t="str">
        <f>TEXT(Table1[[#This Row],[Invoice Date]],"dd-mm-yyyy")</f>
        <v>05-04-2020</v>
      </c>
      <c r="F4483" s="1" t="str">
        <f t="shared" ref="F4483:F4546" si="280">TEXT(D4483,"mmmm")</f>
        <v>April</v>
      </c>
      <c r="G4483" s="1" t="str">
        <f t="shared" ref="G4483:G4546" si="281">TEXT(D4483,"YYYY")</f>
        <v>2020</v>
      </c>
      <c r="H4483" s="1" t="str">
        <f t="shared" ref="H4483:H4546" si="282">TEXT(D4483,"dddd")</f>
        <v>Sunday</v>
      </c>
      <c r="I4483" s="1" t="str">
        <f t="shared" ref="I4483:I4546" si="283">TEXT(D4483,"dd")</f>
        <v>05</v>
      </c>
      <c r="J4483" t="s">
        <v>30</v>
      </c>
      <c r="K4483" t="s">
        <v>43</v>
      </c>
      <c r="L4483" t="s">
        <v>44</v>
      </c>
      <c r="M4483" t="s">
        <v>20</v>
      </c>
      <c r="N4483">
        <v>56</v>
      </c>
      <c r="O4483">
        <v>74</v>
      </c>
      <c r="P4483">
        <v>4144</v>
      </c>
      <c r="Q4483">
        <v>1782</v>
      </c>
      <c r="R4483">
        <v>0.43</v>
      </c>
      <c r="S4483" t="s">
        <v>82</v>
      </c>
      <c r="T4483" t="str">
        <f>IF(Table1[[#This Row],[Units Sold]]&gt; 700,"High Units","low Units")</f>
        <v>low Units</v>
      </c>
      <c r="U4483">
        <f>SUM(Table1[[#This Row],[Operating Profit]])/SUM(Table1[Operating Profit])*100</f>
        <v>5.3652862403392554E-4</v>
      </c>
      <c r="V4483">
        <f>SUM(Table1[[#This Row],[Price per Unit]]*Table1[[#This Row],[Units Sold]])</f>
        <v>4144</v>
      </c>
      <c r="W4483">
        <f>SUM(Table1[[#This Row],[Total Sales]]-Table1[[#This Row],[Operating Profit]])</f>
        <v>2362</v>
      </c>
      <c r="X4483">
        <f>SUM(Table1[[#This Row],[Total Sales]]-Table1[[#This Row],[Cost]])</f>
        <v>1782</v>
      </c>
      <c r="Y4483">
        <f>SUM(Table1[[#This Row],[profit/loss]])/SUM(Table1[profit/loss])</f>
        <v>5.3652862403392555E-6</v>
      </c>
    </row>
    <row r="4484" spans="1:25" x14ac:dyDescent="0.3">
      <c r="A4484" t="s">
        <v>29</v>
      </c>
      <c r="B4484" t="s">
        <v>82</v>
      </c>
      <c r="C4484">
        <v>1128299</v>
      </c>
      <c r="D4484" s="9">
        <v>43927</v>
      </c>
      <c r="E4484" s="8" t="str">
        <f>TEXT(Table1[[#This Row],[Invoice Date]],"dd-mm-yyyy")</f>
        <v>06-04-2020</v>
      </c>
      <c r="F4484" s="1" t="str">
        <f t="shared" si="280"/>
        <v>April</v>
      </c>
      <c r="G4484" s="1" t="str">
        <f t="shared" si="281"/>
        <v>2020</v>
      </c>
      <c r="H4484" s="1" t="str">
        <f t="shared" si="282"/>
        <v>Monday</v>
      </c>
      <c r="I4484" s="1" t="str">
        <f t="shared" si="283"/>
        <v>06</v>
      </c>
      <c r="J4484" t="s">
        <v>30</v>
      </c>
      <c r="K4484" t="s">
        <v>43</v>
      </c>
      <c r="L4484" t="s">
        <v>44</v>
      </c>
      <c r="M4484" t="s">
        <v>21</v>
      </c>
      <c r="N4484">
        <v>62</v>
      </c>
      <c r="O4484">
        <v>44</v>
      </c>
      <c r="P4484">
        <v>2728</v>
      </c>
      <c r="Q4484">
        <v>1664</v>
      </c>
      <c r="R4484">
        <v>0.61</v>
      </c>
      <c r="S4484" t="s">
        <v>82</v>
      </c>
      <c r="T4484" t="str">
        <f>IF(Table1[[#This Row],[Units Sold]]&gt; 700,"High Units","low Units")</f>
        <v>low Units</v>
      </c>
      <c r="U4484">
        <f>SUM(Table1[[#This Row],[Operating Profit]])/SUM(Table1[Operating Profit])*100</f>
        <v>5.0100091492281268E-4</v>
      </c>
      <c r="V4484">
        <f>SUM(Table1[[#This Row],[Price per Unit]]*Table1[[#This Row],[Units Sold]])</f>
        <v>2728</v>
      </c>
      <c r="W4484">
        <f>SUM(Table1[[#This Row],[Total Sales]]-Table1[[#This Row],[Operating Profit]])</f>
        <v>1064</v>
      </c>
      <c r="X4484">
        <f>SUM(Table1[[#This Row],[Total Sales]]-Table1[[#This Row],[Cost]])</f>
        <v>1664</v>
      </c>
      <c r="Y4484">
        <f>SUM(Table1[[#This Row],[profit/loss]])/SUM(Table1[profit/loss])</f>
        <v>5.0100091492281267E-6</v>
      </c>
    </row>
    <row r="4485" spans="1:25" x14ac:dyDescent="0.3">
      <c r="A4485" t="s">
        <v>29</v>
      </c>
      <c r="B4485" t="s">
        <v>82</v>
      </c>
      <c r="C4485">
        <v>1128299</v>
      </c>
      <c r="D4485" s="9">
        <v>43928</v>
      </c>
      <c r="E4485" s="8" t="str">
        <f>TEXT(Table1[[#This Row],[Invoice Date]],"dd-mm-yyyy")</f>
        <v>07-04-2020</v>
      </c>
      <c r="F4485" s="1" t="str">
        <f t="shared" si="280"/>
        <v>April</v>
      </c>
      <c r="G4485" s="1" t="str">
        <f t="shared" si="281"/>
        <v>2020</v>
      </c>
      <c r="H4485" s="1" t="str">
        <f t="shared" si="282"/>
        <v>Tuesday</v>
      </c>
      <c r="I4485" s="1" t="str">
        <f t="shared" si="283"/>
        <v>07</v>
      </c>
      <c r="J4485" t="s">
        <v>30</v>
      </c>
      <c r="K4485" t="s">
        <v>43</v>
      </c>
      <c r="L4485" t="s">
        <v>44</v>
      </c>
      <c r="M4485" t="s">
        <v>22</v>
      </c>
      <c r="N4485">
        <v>72</v>
      </c>
      <c r="O4485">
        <v>98</v>
      </c>
      <c r="P4485">
        <v>7056</v>
      </c>
      <c r="Q4485">
        <v>1764</v>
      </c>
      <c r="R4485">
        <v>0.25</v>
      </c>
      <c r="S4485" t="s">
        <v>82</v>
      </c>
      <c r="T4485" t="str">
        <f>IF(Table1[[#This Row],[Units Sold]]&gt; 700,"High Units","low Units")</f>
        <v>low Units</v>
      </c>
      <c r="U4485">
        <f>SUM(Table1[[#This Row],[Operating Profit]])/SUM(Table1[Operating Profit])*100</f>
        <v>5.3110914298307784E-4</v>
      </c>
      <c r="V4485">
        <f>SUM(Table1[[#This Row],[Price per Unit]]*Table1[[#This Row],[Units Sold]])</f>
        <v>7056</v>
      </c>
      <c r="W4485">
        <f>SUM(Table1[[#This Row],[Total Sales]]-Table1[[#This Row],[Operating Profit]])</f>
        <v>5292</v>
      </c>
      <c r="X4485">
        <f>SUM(Table1[[#This Row],[Total Sales]]-Table1[[#This Row],[Cost]])</f>
        <v>1764</v>
      </c>
      <c r="Y4485">
        <f>SUM(Table1[[#This Row],[profit/loss]])/SUM(Table1[profit/loss])</f>
        <v>5.3110914298307784E-6</v>
      </c>
    </row>
    <row r="4486" spans="1:25" x14ac:dyDescent="0.3">
      <c r="A4486" t="s">
        <v>29</v>
      </c>
      <c r="B4486" t="s">
        <v>82</v>
      </c>
      <c r="C4486">
        <v>1128299</v>
      </c>
      <c r="D4486" s="9">
        <v>43929</v>
      </c>
      <c r="E4486" s="8" t="str">
        <f>TEXT(Table1[[#This Row],[Invoice Date]],"dd-mm-yyyy")</f>
        <v>08-04-2020</v>
      </c>
      <c r="F4486" s="1" t="str">
        <f t="shared" si="280"/>
        <v>April</v>
      </c>
      <c r="G4486" s="1" t="str">
        <f t="shared" si="281"/>
        <v>2020</v>
      </c>
      <c r="H4486" s="1" t="str">
        <f t="shared" si="282"/>
        <v>Wednesday</v>
      </c>
      <c r="I4486" s="1" t="str">
        <f t="shared" si="283"/>
        <v>08</v>
      </c>
      <c r="J4486" t="s">
        <v>30</v>
      </c>
      <c r="K4486" t="s">
        <v>43</v>
      </c>
      <c r="L4486" t="s">
        <v>44</v>
      </c>
      <c r="M4486" t="s">
        <v>16</v>
      </c>
      <c r="N4486">
        <v>55</v>
      </c>
      <c r="O4486">
        <v>131</v>
      </c>
      <c r="P4486">
        <v>7205</v>
      </c>
      <c r="Q4486">
        <v>4395</v>
      </c>
      <c r="R4486">
        <v>0.61</v>
      </c>
      <c r="S4486" t="s">
        <v>82</v>
      </c>
      <c r="T4486" t="str">
        <f>IF(Table1[[#This Row],[Units Sold]]&gt; 700,"High Units","low Units")</f>
        <v>low Units</v>
      </c>
      <c r="U4486">
        <f>SUM(Table1[[#This Row],[Operating Profit]])/SUM(Table1[Operating Profit])*100</f>
        <v>1.3232566232486548E-3</v>
      </c>
      <c r="V4486">
        <f>SUM(Table1[[#This Row],[Price per Unit]]*Table1[[#This Row],[Units Sold]])</f>
        <v>7205</v>
      </c>
      <c r="W4486">
        <f>SUM(Table1[[#This Row],[Total Sales]]-Table1[[#This Row],[Operating Profit]])</f>
        <v>2810</v>
      </c>
      <c r="X4486">
        <f>SUM(Table1[[#This Row],[Total Sales]]-Table1[[#This Row],[Cost]])</f>
        <v>4395</v>
      </c>
      <c r="Y4486">
        <f>SUM(Table1[[#This Row],[profit/loss]])/SUM(Table1[profit/loss])</f>
        <v>1.3232566232486547E-5</v>
      </c>
    </row>
    <row r="4487" spans="1:25" x14ac:dyDescent="0.3">
      <c r="A4487" t="s">
        <v>29</v>
      </c>
      <c r="B4487" t="s">
        <v>82</v>
      </c>
      <c r="C4487">
        <v>1128299</v>
      </c>
      <c r="D4487" s="9">
        <v>43930</v>
      </c>
      <c r="E4487" s="8" t="str">
        <f>TEXT(Table1[[#This Row],[Invoice Date]],"dd-mm-yyyy")</f>
        <v>09-04-2020</v>
      </c>
      <c r="F4487" s="1" t="str">
        <f t="shared" si="280"/>
        <v>April</v>
      </c>
      <c r="G4487" s="1" t="str">
        <f t="shared" si="281"/>
        <v>2020</v>
      </c>
      <c r="H4487" s="1" t="str">
        <f t="shared" si="282"/>
        <v>Thursday</v>
      </c>
      <c r="I4487" s="1" t="str">
        <f t="shared" si="283"/>
        <v>09</v>
      </c>
      <c r="J4487" t="s">
        <v>30</v>
      </c>
      <c r="K4487" t="s">
        <v>43</v>
      </c>
      <c r="L4487" t="s">
        <v>44</v>
      </c>
      <c r="M4487" t="s">
        <v>18</v>
      </c>
      <c r="N4487">
        <v>60</v>
      </c>
      <c r="O4487">
        <v>105</v>
      </c>
      <c r="P4487">
        <v>6300</v>
      </c>
      <c r="Q4487">
        <v>2898</v>
      </c>
      <c r="R4487">
        <v>0.46</v>
      </c>
      <c r="S4487" t="s">
        <v>82</v>
      </c>
      <c r="T4487" t="str">
        <f>IF(Table1[[#This Row],[Units Sold]]&gt; 700,"High Units","low Units")</f>
        <v>low Units</v>
      </c>
      <c r="U4487">
        <f>SUM(Table1[[#This Row],[Operating Profit]])/SUM(Table1[Operating Profit])*100</f>
        <v>8.7253644918648503E-4</v>
      </c>
      <c r="V4487">
        <f>SUM(Table1[[#This Row],[Price per Unit]]*Table1[[#This Row],[Units Sold]])</f>
        <v>6300</v>
      </c>
      <c r="W4487">
        <f>SUM(Table1[[#This Row],[Total Sales]]-Table1[[#This Row],[Operating Profit]])</f>
        <v>3402</v>
      </c>
      <c r="X4487">
        <f>SUM(Table1[[#This Row],[Total Sales]]-Table1[[#This Row],[Cost]])</f>
        <v>2898</v>
      </c>
      <c r="Y4487">
        <f>SUM(Table1[[#This Row],[profit/loss]])/SUM(Table1[profit/loss])</f>
        <v>8.7253644918648507E-6</v>
      </c>
    </row>
    <row r="4488" spans="1:25" x14ac:dyDescent="0.3">
      <c r="A4488" t="s">
        <v>29</v>
      </c>
      <c r="B4488" t="s">
        <v>82</v>
      </c>
      <c r="C4488">
        <v>1128299</v>
      </c>
      <c r="D4488" s="9">
        <v>43931</v>
      </c>
      <c r="E4488" s="8" t="str">
        <f>TEXT(Table1[[#This Row],[Invoice Date]],"dd-mm-yyyy")</f>
        <v>10-04-2020</v>
      </c>
      <c r="F4488" s="1" t="str">
        <f t="shared" si="280"/>
        <v>April</v>
      </c>
      <c r="G4488" s="1" t="str">
        <f t="shared" si="281"/>
        <v>2020</v>
      </c>
      <c r="H4488" s="1" t="str">
        <f t="shared" si="282"/>
        <v>Friday</v>
      </c>
      <c r="I4488" s="1" t="str">
        <f t="shared" si="283"/>
        <v>10</v>
      </c>
      <c r="J4488" t="s">
        <v>30</v>
      </c>
      <c r="K4488" t="s">
        <v>43</v>
      </c>
      <c r="L4488" t="s">
        <v>44</v>
      </c>
      <c r="M4488" t="s">
        <v>19</v>
      </c>
      <c r="N4488">
        <v>59</v>
      </c>
      <c r="O4488">
        <v>98</v>
      </c>
      <c r="P4488">
        <v>5782</v>
      </c>
      <c r="Q4488">
        <v>3469</v>
      </c>
      <c r="R4488">
        <v>0.6</v>
      </c>
      <c r="S4488" t="s">
        <v>82</v>
      </c>
      <c r="T4488" t="str">
        <f>IF(Table1[[#This Row],[Units Sold]]&gt; 700,"High Units","low Units")</f>
        <v>low Units</v>
      </c>
      <c r="U4488">
        <f>SUM(Table1[[#This Row],[Operating Profit]])/SUM(Table1[Operating Profit])*100</f>
        <v>1.0444544314105993E-3</v>
      </c>
      <c r="V4488">
        <f>SUM(Table1[[#This Row],[Price per Unit]]*Table1[[#This Row],[Units Sold]])</f>
        <v>5782</v>
      </c>
      <c r="W4488">
        <f>SUM(Table1[[#This Row],[Total Sales]]-Table1[[#This Row],[Operating Profit]])</f>
        <v>2313</v>
      </c>
      <c r="X4488">
        <f>SUM(Table1[[#This Row],[Total Sales]]-Table1[[#This Row],[Cost]])</f>
        <v>3469</v>
      </c>
      <c r="Y4488">
        <f>SUM(Table1[[#This Row],[profit/loss]])/SUM(Table1[profit/loss])</f>
        <v>1.0444544314105992E-5</v>
      </c>
    </row>
    <row r="4489" spans="1:25" x14ac:dyDescent="0.3">
      <c r="A4489" t="s">
        <v>29</v>
      </c>
      <c r="B4489" t="s">
        <v>82</v>
      </c>
      <c r="C4489">
        <v>1128299</v>
      </c>
      <c r="D4489" s="9">
        <v>43932</v>
      </c>
      <c r="E4489" s="8" t="str">
        <f>TEXT(Table1[[#This Row],[Invoice Date]],"dd-mm-yyyy")</f>
        <v>11-04-2020</v>
      </c>
      <c r="F4489" s="1" t="str">
        <f t="shared" si="280"/>
        <v>April</v>
      </c>
      <c r="G4489" s="1" t="str">
        <f t="shared" si="281"/>
        <v>2020</v>
      </c>
      <c r="H4489" s="1" t="str">
        <f t="shared" si="282"/>
        <v>Saturday</v>
      </c>
      <c r="I4489" s="1" t="str">
        <f t="shared" si="283"/>
        <v>11</v>
      </c>
      <c r="J4489" t="s">
        <v>30</v>
      </c>
      <c r="K4489" t="s">
        <v>43</v>
      </c>
      <c r="L4489" t="s">
        <v>44</v>
      </c>
      <c r="M4489" t="s">
        <v>20</v>
      </c>
      <c r="N4489">
        <v>58</v>
      </c>
      <c r="O4489">
        <v>69</v>
      </c>
      <c r="P4489">
        <v>4002</v>
      </c>
      <c r="Q4489">
        <v>2361</v>
      </c>
      <c r="R4489">
        <v>0.59</v>
      </c>
      <c r="S4489" t="s">
        <v>82</v>
      </c>
      <c r="T4489" t="str">
        <f>IF(Table1[[#This Row],[Units Sold]]&gt; 700,"High Units","low Units")</f>
        <v>low Units</v>
      </c>
      <c r="U4489">
        <f>SUM(Table1[[#This Row],[Operating Profit]])/SUM(Table1[Operating Profit])*100</f>
        <v>7.1085526450286095E-4</v>
      </c>
      <c r="V4489">
        <f>SUM(Table1[[#This Row],[Price per Unit]]*Table1[[#This Row],[Units Sold]])</f>
        <v>4002</v>
      </c>
      <c r="W4489">
        <f>SUM(Table1[[#This Row],[Total Sales]]-Table1[[#This Row],[Operating Profit]])</f>
        <v>1641</v>
      </c>
      <c r="X4489">
        <f>SUM(Table1[[#This Row],[Total Sales]]-Table1[[#This Row],[Cost]])</f>
        <v>2361</v>
      </c>
      <c r="Y4489">
        <f>SUM(Table1[[#This Row],[profit/loss]])/SUM(Table1[profit/loss])</f>
        <v>7.1085526450286095E-6</v>
      </c>
    </row>
    <row r="4490" spans="1:25" x14ac:dyDescent="0.3">
      <c r="A4490" t="s">
        <v>29</v>
      </c>
      <c r="B4490" t="s">
        <v>82</v>
      </c>
      <c r="C4490">
        <v>1128299</v>
      </c>
      <c r="D4490" s="9">
        <v>43933</v>
      </c>
      <c r="E4490" s="8" t="str">
        <f>TEXT(Table1[[#This Row],[Invoice Date]],"dd-mm-yyyy")</f>
        <v>12-04-2020</v>
      </c>
      <c r="F4490" s="1" t="str">
        <f t="shared" si="280"/>
        <v>April</v>
      </c>
      <c r="G4490" s="1" t="str">
        <f t="shared" si="281"/>
        <v>2020</v>
      </c>
      <c r="H4490" s="1" t="str">
        <f t="shared" si="282"/>
        <v>Sunday</v>
      </c>
      <c r="I4490" s="1" t="str">
        <f t="shared" si="283"/>
        <v>12</v>
      </c>
      <c r="J4490" t="s">
        <v>30</v>
      </c>
      <c r="K4490" t="s">
        <v>43</v>
      </c>
      <c r="L4490" t="s">
        <v>44</v>
      </c>
      <c r="M4490" t="s">
        <v>21</v>
      </c>
      <c r="N4490">
        <v>63</v>
      </c>
      <c r="O4490">
        <v>44</v>
      </c>
      <c r="P4490">
        <v>2772</v>
      </c>
      <c r="Q4490">
        <v>2107</v>
      </c>
      <c r="R4490">
        <v>0.76</v>
      </c>
      <c r="S4490" t="s">
        <v>82</v>
      </c>
      <c r="T4490" t="str">
        <f>IF(Table1[[#This Row],[Units Sold]]&gt; 700,"High Units","low Units")</f>
        <v>low Units</v>
      </c>
      <c r="U4490">
        <f>SUM(Table1[[#This Row],[Operating Profit]])/SUM(Table1[Operating Profit])*100</f>
        <v>6.3438036522978742E-4</v>
      </c>
      <c r="V4490">
        <f>SUM(Table1[[#This Row],[Price per Unit]]*Table1[[#This Row],[Units Sold]])</f>
        <v>2772</v>
      </c>
      <c r="W4490">
        <f>SUM(Table1[[#This Row],[Total Sales]]-Table1[[#This Row],[Operating Profit]])</f>
        <v>665</v>
      </c>
      <c r="X4490">
        <f>SUM(Table1[[#This Row],[Total Sales]]-Table1[[#This Row],[Cost]])</f>
        <v>2107</v>
      </c>
      <c r="Y4490">
        <f>SUM(Table1[[#This Row],[profit/loss]])/SUM(Table1[profit/loss])</f>
        <v>6.3438036522978738E-6</v>
      </c>
    </row>
    <row r="4491" spans="1:25" x14ac:dyDescent="0.3">
      <c r="A4491" t="s">
        <v>29</v>
      </c>
      <c r="B4491" t="s">
        <v>82</v>
      </c>
      <c r="C4491">
        <v>1128299</v>
      </c>
      <c r="D4491" s="9">
        <v>43934</v>
      </c>
      <c r="E4491" s="8" t="str">
        <f>TEXT(Table1[[#This Row],[Invoice Date]],"dd-mm-yyyy")</f>
        <v>13-04-2020</v>
      </c>
      <c r="F4491" s="1" t="str">
        <f t="shared" si="280"/>
        <v>April</v>
      </c>
      <c r="G4491" s="1" t="str">
        <f t="shared" si="281"/>
        <v>2020</v>
      </c>
      <c r="H4491" s="1" t="str">
        <f t="shared" si="282"/>
        <v>Monday</v>
      </c>
      <c r="I4491" s="1" t="str">
        <f t="shared" si="283"/>
        <v>13</v>
      </c>
      <c r="J4491" t="s">
        <v>30</v>
      </c>
      <c r="K4491" t="s">
        <v>43</v>
      </c>
      <c r="L4491" t="s">
        <v>44</v>
      </c>
      <c r="M4491" t="s">
        <v>22</v>
      </c>
      <c r="N4491">
        <v>74</v>
      </c>
      <c r="O4491">
        <v>133</v>
      </c>
      <c r="P4491">
        <v>9842</v>
      </c>
      <c r="Q4491">
        <v>4232</v>
      </c>
      <c r="R4491">
        <v>0.43</v>
      </c>
      <c r="S4491" t="s">
        <v>82</v>
      </c>
      <c r="T4491" t="str">
        <f>IF(Table1[[#This Row],[Units Sold]]&gt; 700,"High Units","low Units")</f>
        <v>low Units</v>
      </c>
      <c r="U4491">
        <f>SUM(Table1[[#This Row],[Operating Profit]])/SUM(Table1[Operating Profit])*100</f>
        <v>1.2741802115104224E-3</v>
      </c>
      <c r="V4491">
        <f>SUM(Table1[[#This Row],[Price per Unit]]*Table1[[#This Row],[Units Sold]])</f>
        <v>9842</v>
      </c>
      <c r="W4491">
        <f>SUM(Table1[[#This Row],[Total Sales]]-Table1[[#This Row],[Operating Profit]])</f>
        <v>5610</v>
      </c>
      <c r="X4491">
        <f>SUM(Table1[[#This Row],[Total Sales]]-Table1[[#This Row],[Cost]])</f>
        <v>4232</v>
      </c>
      <c r="Y4491">
        <f>SUM(Table1[[#This Row],[profit/loss]])/SUM(Table1[profit/loss])</f>
        <v>1.2741802115104225E-5</v>
      </c>
    </row>
    <row r="4492" spans="1:25" x14ac:dyDescent="0.3">
      <c r="A4492" t="s">
        <v>29</v>
      </c>
      <c r="B4492" t="s">
        <v>82</v>
      </c>
      <c r="C4492">
        <v>1128299</v>
      </c>
      <c r="D4492" s="9">
        <v>43935</v>
      </c>
      <c r="E4492" s="8" t="str">
        <f>TEXT(Table1[[#This Row],[Invoice Date]],"dd-mm-yyyy")</f>
        <v>14-04-2020</v>
      </c>
      <c r="F4492" s="1" t="str">
        <f t="shared" si="280"/>
        <v>April</v>
      </c>
      <c r="G4492" s="1" t="str">
        <f t="shared" si="281"/>
        <v>2020</v>
      </c>
      <c r="H4492" s="1" t="str">
        <f t="shared" si="282"/>
        <v>Tuesday</v>
      </c>
      <c r="I4492" s="1" t="str">
        <f t="shared" si="283"/>
        <v>14</v>
      </c>
      <c r="J4492" t="s">
        <v>30</v>
      </c>
      <c r="K4492" t="s">
        <v>43</v>
      </c>
      <c r="L4492" t="s">
        <v>44</v>
      </c>
      <c r="M4492" t="s">
        <v>16</v>
      </c>
      <c r="N4492">
        <v>54</v>
      </c>
      <c r="O4492">
        <v>189</v>
      </c>
      <c r="P4492">
        <v>10206</v>
      </c>
      <c r="Q4492">
        <v>6532</v>
      </c>
      <c r="R4492">
        <v>0.64</v>
      </c>
      <c r="S4492" t="s">
        <v>82</v>
      </c>
      <c r="T4492" t="str">
        <f>IF(Table1[[#This Row],[Units Sold]]&gt; 700,"High Units","low Units")</f>
        <v>low Units</v>
      </c>
      <c r="U4492">
        <f>SUM(Table1[[#This Row],[Operating Profit]])/SUM(Table1[Operating Profit])*100</f>
        <v>1.9666694568965218E-3</v>
      </c>
      <c r="V4492">
        <f>SUM(Table1[[#This Row],[Price per Unit]]*Table1[[#This Row],[Units Sold]])</f>
        <v>10206</v>
      </c>
      <c r="W4492">
        <f>SUM(Table1[[#This Row],[Total Sales]]-Table1[[#This Row],[Operating Profit]])</f>
        <v>3674</v>
      </c>
      <c r="X4492">
        <f>SUM(Table1[[#This Row],[Total Sales]]-Table1[[#This Row],[Cost]])</f>
        <v>6532</v>
      </c>
      <c r="Y4492">
        <f>SUM(Table1[[#This Row],[profit/loss]])/SUM(Table1[profit/loss])</f>
        <v>1.9666694568965217E-5</v>
      </c>
    </row>
    <row r="4493" spans="1:25" x14ac:dyDescent="0.3">
      <c r="A4493" t="s">
        <v>29</v>
      </c>
      <c r="B4493" t="s">
        <v>82</v>
      </c>
      <c r="C4493">
        <v>1128299</v>
      </c>
      <c r="D4493" s="9">
        <v>43936</v>
      </c>
      <c r="E4493" s="8" t="str">
        <f>TEXT(Table1[[#This Row],[Invoice Date]],"dd-mm-yyyy")</f>
        <v>15-04-2020</v>
      </c>
      <c r="F4493" s="1" t="str">
        <f t="shared" si="280"/>
        <v>April</v>
      </c>
      <c r="G4493" s="1" t="str">
        <f t="shared" si="281"/>
        <v>2020</v>
      </c>
      <c r="H4493" s="1" t="str">
        <f t="shared" si="282"/>
        <v>Wednesday</v>
      </c>
      <c r="I4493" s="1" t="str">
        <f t="shared" si="283"/>
        <v>15</v>
      </c>
      <c r="J4493" t="s">
        <v>30</v>
      </c>
      <c r="K4493" t="s">
        <v>43</v>
      </c>
      <c r="L4493" t="s">
        <v>44</v>
      </c>
      <c r="M4493" t="s">
        <v>18</v>
      </c>
      <c r="N4493">
        <v>59</v>
      </c>
      <c r="O4493">
        <v>144</v>
      </c>
      <c r="P4493">
        <v>8496</v>
      </c>
      <c r="Q4493">
        <v>4248</v>
      </c>
      <c r="R4493">
        <v>0.5</v>
      </c>
      <c r="S4493" t="s">
        <v>82</v>
      </c>
      <c r="T4493" t="str">
        <f>IF(Table1[[#This Row],[Units Sold]]&gt; 700,"High Units","low Units")</f>
        <v>low Units</v>
      </c>
      <c r="U4493">
        <f>SUM(Table1[[#This Row],[Operating Profit]])/SUM(Table1[Operating Profit])*100</f>
        <v>1.2789975280000649E-3</v>
      </c>
      <c r="V4493">
        <f>SUM(Table1[[#This Row],[Price per Unit]]*Table1[[#This Row],[Units Sold]])</f>
        <v>8496</v>
      </c>
      <c r="W4493">
        <f>SUM(Table1[[#This Row],[Total Sales]]-Table1[[#This Row],[Operating Profit]])</f>
        <v>4248</v>
      </c>
      <c r="X4493">
        <f>SUM(Table1[[#This Row],[Total Sales]]-Table1[[#This Row],[Cost]])</f>
        <v>4248</v>
      </c>
      <c r="Y4493">
        <f>SUM(Table1[[#This Row],[profit/loss]])/SUM(Table1[profit/loss])</f>
        <v>1.278997528000065E-5</v>
      </c>
    </row>
    <row r="4494" spans="1:25" x14ac:dyDescent="0.3">
      <c r="A4494" t="s">
        <v>29</v>
      </c>
      <c r="B4494" t="s">
        <v>82</v>
      </c>
      <c r="C4494">
        <v>1128299</v>
      </c>
      <c r="D4494" s="9">
        <v>43937</v>
      </c>
      <c r="E4494" s="8" t="str">
        <f>TEXT(Table1[[#This Row],[Invoice Date]],"dd-mm-yyyy")</f>
        <v>16-04-2020</v>
      </c>
      <c r="F4494" s="1" t="str">
        <f t="shared" si="280"/>
        <v>April</v>
      </c>
      <c r="G4494" s="1" t="str">
        <f t="shared" si="281"/>
        <v>2020</v>
      </c>
      <c r="H4494" s="1" t="str">
        <f t="shared" si="282"/>
        <v>Thursday</v>
      </c>
      <c r="I4494" s="1" t="str">
        <f t="shared" si="283"/>
        <v>16</v>
      </c>
      <c r="J4494" t="s">
        <v>30</v>
      </c>
      <c r="K4494" t="s">
        <v>43</v>
      </c>
      <c r="L4494" t="s">
        <v>44</v>
      </c>
      <c r="M4494" t="s">
        <v>19</v>
      </c>
      <c r="N4494">
        <v>64</v>
      </c>
      <c r="O4494">
        <v>150</v>
      </c>
      <c r="P4494">
        <v>9600</v>
      </c>
      <c r="Q4494">
        <v>6144</v>
      </c>
      <c r="R4494">
        <v>0.64</v>
      </c>
      <c r="S4494" t="s">
        <v>82</v>
      </c>
      <c r="T4494" t="str">
        <f>IF(Table1[[#This Row],[Units Sold]]&gt; 700,"High Units","low Units")</f>
        <v>low Units</v>
      </c>
      <c r="U4494">
        <f>SUM(Table1[[#This Row],[Operating Profit]])/SUM(Table1[Operating Profit])*100</f>
        <v>1.849849532022693E-3</v>
      </c>
      <c r="V4494">
        <f>SUM(Table1[[#This Row],[Price per Unit]]*Table1[[#This Row],[Units Sold]])</f>
        <v>9600</v>
      </c>
      <c r="W4494">
        <f>SUM(Table1[[#This Row],[Total Sales]]-Table1[[#This Row],[Operating Profit]])</f>
        <v>3456</v>
      </c>
      <c r="X4494">
        <f>SUM(Table1[[#This Row],[Total Sales]]-Table1[[#This Row],[Cost]])</f>
        <v>6144</v>
      </c>
      <c r="Y4494">
        <f>SUM(Table1[[#This Row],[profit/loss]])/SUM(Table1[profit/loss])</f>
        <v>1.849849532022693E-5</v>
      </c>
    </row>
    <row r="4495" spans="1:25" x14ac:dyDescent="0.3">
      <c r="A4495" t="s">
        <v>29</v>
      </c>
      <c r="B4495" t="s">
        <v>82</v>
      </c>
      <c r="C4495">
        <v>1128299</v>
      </c>
      <c r="D4495" s="9">
        <v>43938</v>
      </c>
      <c r="E4495" s="8" t="str">
        <f>TEXT(Table1[[#This Row],[Invoice Date]],"dd-mm-yyyy")</f>
        <v>17-04-2020</v>
      </c>
      <c r="F4495" s="1" t="str">
        <f t="shared" si="280"/>
        <v>April</v>
      </c>
      <c r="G4495" s="1" t="str">
        <f t="shared" si="281"/>
        <v>2020</v>
      </c>
      <c r="H4495" s="1" t="str">
        <f t="shared" si="282"/>
        <v>Friday</v>
      </c>
      <c r="I4495" s="1" t="str">
        <f t="shared" si="283"/>
        <v>17</v>
      </c>
      <c r="J4495" t="s">
        <v>30</v>
      </c>
      <c r="K4495" t="s">
        <v>43</v>
      </c>
      <c r="L4495" t="s">
        <v>44</v>
      </c>
      <c r="M4495" t="s">
        <v>20</v>
      </c>
      <c r="N4495">
        <v>62</v>
      </c>
      <c r="O4495">
        <v>135</v>
      </c>
      <c r="P4495">
        <v>8370</v>
      </c>
      <c r="Q4495">
        <v>5022</v>
      </c>
      <c r="R4495">
        <v>0.6</v>
      </c>
      <c r="S4495" t="s">
        <v>82</v>
      </c>
      <c r="T4495" t="str">
        <f>IF(Table1[[#This Row],[Units Sold]]&gt; 700,"High Units","low Units")</f>
        <v>low Units</v>
      </c>
      <c r="U4495">
        <f>SUM(Table1[[#This Row],[Operating Profit]])/SUM(Table1[Operating Profit])*100</f>
        <v>1.5120352131865176E-3</v>
      </c>
      <c r="V4495">
        <f>SUM(Table1[[#This Row],[Price per Unit]]*Table1[[#This Row],[Units Sold]])</f>
        <v>8370</v>
      </c>
      <c r="W4495">
        <f>SUM(Table1[[#This Row],[Total Sales]]-Table1[[#This Row],[Operating Profit]])</f>
        <v>3348</v>
      </c>
      <c r="X4495">
        <f>SUM(Table1[[#This Row],[Total Sales]]-Table1[[#This Row],[Cost]])</f>
        <v>5022</v>
      </c>
      <c r="Y4495">
        <f>SUM(Table1[[#This Row],[profit/loss]])/SUM(Table1[profit/loss])</f>
        <v>1.5120352131865175E-5</v>
      </c>
    </row>
    <row r="4496" spans="1:25" x14ac:dyDescent="0.3">
      <c r="A4496" t="s">
        <v>29</v>
      </c>
      <c r="B4496" t="s">
        <v>82</v>
      </c>
      <c r="C4496">
        <v>1128299</v>
      </c>
      <c r="D4496" s="9">
        <v>43939</v>
      </c>
      <c r="E4496" s="8" t="str">
        <f>TEXT(Table1[[#This Row],[Invoice Date]],"dd-mm-yyyy")</f>
        <v>18-04-2020</v>
      </c>
      <c r="F4496" s="1" t="str">
        <f t="shared" si="280"/>
        <v>April</v>
      </c>
      <c r="G4496" s="1" t="str">
        <f t="shared" si="281"/>
        <v>2020</v>
      </c>
      <c r="H4496" s="1" t="str">
        <f t="shared" si="282"/>
        <v>Saturday</v>
      </c>
      <c r="I4496" s="1" t="str">
        <f t="shared" si="283"/>
        <v>18</v>
      </c>
      <c r="J4496" t="s">
        <v>30</v>
      </c>
      <c r="K4496" t="s">
        <v>43</v>
      </c>
      <c r="L4496" t="s">
        <v>44</v>
      </c>
      <c r="M4496" t="s">
        <v>21</v>
      </c>
      <c r="N4496">
        <v>66</v>
      </c>
      <c r="O4496">
        <v>91</v>
      </c>
      <c r="P4496">
        <v>6006</v>
      </c>
      <c r="Q4496">
        <v>4625</v>
      </c>
      <c r="R4496">
        <v>0.77</v>
      </c>
      <c r="S4496" t="s">
        <v>82</v>
      </c>
      <c r="T4496" t="str">
        <f>IF(Table1[[#This Row],[Units Sold]]&gt; 700,"High Units","low Units")</f>
        <v>low Units</v>
      </c>
      <c r="U4496">
        <f>SUM(Table1[[#This Row],[Operating Profit]])/SUM(Table1[Operating Profit])*100</f>
        <v>1.3925055477872646E-3</v>
      </c>
      <c r="V4496">
        <f>SUM(Table1[[#This Row],[Price per Unit]]*Table1[[#This Row],[Units Sold]])</f>
        <v>6006</v>
      </c>
      <c r="W4496">
        <f>SUM(Table1[[#This Row],[Total Sales]]-Table1[[#This Row],[Operating Profit]])</f>
        <v>1381</v>
      </c>
      <c r="X4496">
        <f>SUM(Table1[[#This Row],[Total Sales]]-Table1[[#This Row],[Cost]])</f>
        <v>4625</v>
      </c>
      <c r="Y4496">
        <f>SUM(Table1[[#This Row],[profit/loss]])/SUM(Table1[profit/loss])</f>
        <v>1.3925055477872646E-5</v>
      </c>
    </row>
    <row r="4497" spans="1:25" x14ac:dyDescent="0.3">
      <c r="A4497" t="s">
        <v>29</v>
      </c>
      <c r="B4497" t="s">
        <v>82</v>
      </c>
      <c r="C4497">
        <v>1128299</v>
      </c>
      <c r="D4497" s="9">
        <v>43940</v>
      </c>
      <c r="E4497" s="8" t="str">
        <f>TEXT(Table1[[#This Row],[Invoice Date]],"dd-mm-yyyy")</f>
        <v>19-04-2020</v>
      </c>
      <c r="F4497" s="1" t="str">
        <f t="shared" si="280"/>
        <v>April</v>
      </c>
      <c r="G4497" s="1" t="str">
        <f t="shared" si="281"/>
        <v>2020</v>
      </c>
      <c r="H4497" s="1" t="str">
        <f t="shared" si="282"/>
        <v>Sunday</v>
      </c>
      <c r="I4497" s="1" t="str">
        <f t="shared" si="283"/>
        <v>19</v>
      </c>
      <c r="J4497" t="s">
        <v>30</v>
      </c>
      <c r="K4497" t="s">
        <v>43</v>
      </c>
      <c r="L4497" t="s">
        <v>44</v>
      </c>
      <c r="M4497" t="s">
        <v>22</v>
      </c>
      <c r="N4497">
        <v>83</v>
      </c>
      <c r="O4497">
        <v>181</v>
      </c>
      <c r="P4497">
        <v>15023</v>
      </c>
      <c r="Q4497">
        <v>6460</v>
      </c>
      <c r="R4497">
        <v>0.43</v>
      </c>
      <c r="S4497" t="s">
        <v>82</v>
      </c>
      <c r="T4497" t="str">
        <f>IF(Table1[[#This Row],[Units Sold]]&gt; 700,"High Units","low Units")</f>
        <v>low Units</v>
      </c>
      <c r="U4497">
        <f>SUM(Table1[[#This Row],[Operating Profit]])/SUM(Table1[Operating Profit])*100</f>
        <v>1.9449915326931308E-3</v>
      </c>
      <c r="V4497">
        <f>SUM(Table1[[#This Row],[Price per Unit]]*Table1[[#This Row],[Units Sold]])</f>
        <v>15023</v>
      </c>
      <c r="W4497">
        <f>SUM(Table1[[#This Row],[Total Sales]]-Table1[[#This Row],[Operating Profit]])</f>
        <v>8563</v>
      </c>
      <c r="X4497">
        <f>SUM(Table1[[#This Row],[Total Sales]]-Table1[[#This Row],[Cost]])</f>
        <v>6460</v>
      </c>
      <c r="Y4497">
        <f>SUM(Table1[[#This Row],[profit/loss]])/SUM(Table1[profit/loss])</f>
        <v>1.9449915326931308E-5</v>
      </c>
    </row>
    <row r="4498" spans="1:25" x14ac:dyDescent="0.3">
      <c r="A4498" t="s">
        <v>29</v>
      </c>
      <c r="B4498" t="s">
        <v>82</v>
      </c>
      <c r="C4498">
        <v>1128299</v>
      </c>
      <c r="D4498" s="9">
        <v>43941</v>
      </c>
      <c r="E4498" s="8" t="str">
        <f>TEXT(Table1[[#This Row],[Invoice Date]],"dd-mm-yyyy")</f>
        <v>20-04-2020</v>
      </c>
      <c r="F4498" s="1" t="str">
        <f t="shared" si="280"/>
        <v>April</v>
      </c>
      <c r="G4498" s="1" t="str">
        <f t="shared" si="281"/>
        <v>2020</v>
      </c>
      <c r="H4498" s="1" t="str">
        <f t="shared" si="282"/>
        <v>Monday</v>
      </c>
      <c r="I4498" s="1" t="str">
        <f t="shared" si="283"/>
        <v>20</v>
      </c>
      <c r="J4498" t="s">
        <v>30</v>
      </c>
      <c r="K4498" t="s">
        <v>43</v>
      </c>
      <c r="L4498" t="s">
        <v>44</v>
      </c>
      <c r="M4498" t="s">
        <v>16</v>
      </c>
      <c r="N4498">
        <v>64</v>
      </c>
      <c r="O4498">
        <v>202</v>
      </c>
      <c r="P4498">
        <v>12928</v>
      </c>
      <c r="Q4498">
        <v>7757</v>
      </c>
      <c r="R4498">
        <v>0.6</v>
      </c>
      <c r="S4498" t="s">
        <v>82</v>
      </c>
      <c r="T4498" t="str">
        <f>IF(Table1[[#This Row],[Units Sold]]&gt; 700,"High Units","low Units")</f>
        <v>low Units</v>
      </c>
      <c r="U4498">
        <f>SUM(Table1[[#This Row],[Operating Profit]])/SUM(Table1[Operating Profit])*100</f>
        <v>2.3354952506347702E-3</v>
      </c>
      <c r="V4498">
        <f>SUM(Table1[[#This Row],[Price per Unit]]*Table1[[#This Row],[Units Sold]])</f>
        <v>12928</v>
      </c>
      <c r="W4498">
        <f>SUM(Table1[[#This Row],[Total Sales]]-Table1[[#This Row],[Operating Profit]])</f>
        <v>5171</v>
      </c>
      <c r="X4498">
        <f>SUM(Table1[[#This Row],[Total Sales]]-Table1[[#This Row],[Cost]])</f>
        <v>7757</v>
      </c>
      <c r="Y4498">
        <f>SUM(Table1[[#This Row],[profit/loss]])/SUM(Table1[profit/loss])</f>
        <v>2.3354952506347701E-5</v>
      </c>
    </row>
    <row r="4499" spans="1:25" x14ac:dyDescent="0.3">
      <c r="A4499" t="s">
        <v>29</v>
      </c>
      <c r="B4499" t="s">
        <v>82</v>
      </c>
      <c r="C4499">
        <v>1128299</v>
      </c>
      <c r="D4499" s="9">
        <v>43942</v>
      </c>
      <c r="E4499" s="8" t="str">
        <f>TEXT(Table1[[#This Row],[Invoice Date]],"dd-mm-yyyy")</f>
        <v>21-04-2020</v>
      </c>
      <c r="F4499" s="1" t="str">
        <f t="shared" si="280"/>
        <v>April</v>
      </c>
      <c r="G4499" s="1" t="str">
        <f t="shared" si="281"/>
        <v>2020</v>
      </c>
      <c r="H4499" s="1" t="str">
        <f t="shared" si="282"/>
        <v>Tuesday</v>
      </c>
      <c r="I4499" s="1" t="str">
        <f t="shared" si="283"/>
        <v>21</v>
      </c>
      <c r="J4499" t="s">
        <v>30</v>
      </c>
      <c r="K4499" t="s">
        <v>43</v>
      </c>
      <c r="L4499" t="s">
        <v>44</v>
      </c>
      <c r="M4499" t="s">
        <v>18</v>
      </c>
      <c r="N4499">
        <v>67</v>
      </c>
      <c r="O4499">
        <v>188</v>
      </c>
      <c r="P4499">
        <v>12596</v>
      </c>
      <c r="Q4499">
        <v>5038</v>
      </c>
      <c r="R4499">
        <v>0.4</v>
      </c>
      <c r="S4499" t="s">
        <v>82</v>
      </c>
      <c r="T4499" t="str">
        <f>IF(Table1[[#This Row],[Units Sold]]&gt; 700,"High Units","low Units")</f>
        <v>low Units</v>
      </c>
      <c r="U4499">
        <f>SUM(Table1[[#This Row],[Operating Profit]])/SUM(Table1[Operating Profit])*100</f>
        <v>1.5168525296761599E-3</v>
      </c>
      <c r="V4499">
        <f>SUM(Table1[[#This Row],[Price per Unit]]*Table1[[#This Row],[Units Sold]])</f>
        <v>12596</v>
      </c>
      <c r="W4499">
        <f>SUM(Table1[[#This Row],[Total Sales]]-Table1[[#This Row],[Operating Profit]])</f>
        <v>7558</v>
      </c>
      <c r="X4499">
        <f>SUM(Table1[[#This Row],[Total Sales]]-Table1[[#This Row],[Cost]])</f>
        <v>5038</v>
      </c>
      <c r="Y4499">
        <f>SUM(Table1[[#This Row],[profit/loss]])/SUM(Table1[profit/loss])</f>
        <v>1.5168525296761599E-5</v>
      </c>
    </row>
    <row r="4500" spans="1:25" x14ac:dyDescent="0.3">
      <c r="A4500" t="s">
        <v>29</v>
      </c>
      <c r="B4500" t="s">
        <v>82</v>
      </c>
      <c r="C4500">
        <v>1128299</v>
      </c>
      <c r="D4500" s="9">
        <v>43943</v>
      </c>
      <c r="E4500" s="8" t="str">
        <f>TEXT(Table1[[#This Row],[Invoice Date]],"dd-mm-yyyy")</f>
        <v>22-04-2020</v>
      </c>
      <c r="F4500" s="1" t="str">
        <f t="shared" si="280"/>
        <v>April</v>
      </c>
      <c r="G4500" s="1" t="str">
        <f t="shared" si="281"/>
        <v>2020</v>
      </c>
      <c r="H4500" s="1" t="str">
        <f t="shared" si="282"/>
        <v>Wednesday</v>
      </c>
      <c r="I4500" s="1" t="str">
        <f t="shared" si="283"/>
        <v>22</v>
      </c>
      <c r="J4500" t="s">
        <v>30</v>
      </c>
      <c r="K4500" t="s">
        <v>43</v>
      </c>
      <c r="L4500" t="s">
        <v>44</v>
      </c>
      <c r="M4500" t="s">
        <v>19</v>
      </c>
      <c r="N4500">
        <v>67</v>
      </c>
      <c r="O4500">
        <v>161</v>
      </c>
      <c r="P4500">
        <v>10787</v>
      </c>
      <c r="Q4500">
        <v>5933</v>
      </c>
      <c r="R4500">
        <v>0.55000000000000004</v>
      </c>
      <c r="S4500" t="s">
        <v>82</v>
      </c>
      <c r="T4500" t="str">
        <f>IF(Table1[[#This Row],[Units Sold]]&gt; 700,"High Units","low Units")</f>
        <v>low Units</v>
      </c>
      <c r="U4500">
        <f>SUM(Table1[[#This Row],[Operating Profit]])/SUM(Table1[Operating Profit])*100</f>
        <v>1.7863211708155336E-3</v>
      </c>
      <c r="V4500">
        <f>SUM(Table1[[#This Row],[Price per Unit]]*Table1[[#This Row],[Units Sold]])</f>
        <v>10787</v>
      </c>
      <c r="W4500">
        <f>SUM(Table1[[#This Row],[Total Sales]]-Table1[[#This Row],[Operating Profit]])</f>
        <v>4854</v>
      </c>
      <c r="X4500">
        <f>SUM(Table1[[#This Row],[Total Sales]]-Table1[[#This Row],[Cost]])</f>
        <v>5933</v>
      </c>
      <c r="Y4500">
        <f>SUM(Table1[[#This Row],[profit/loss]])/SUM(Table1[profit/loss])</f>
        <v>1.7863211708155335E-5</v>
      </c>
    </row>
    <row r="4501" spans="1:25" x14ac:dyDescent="0.3">
      <c r="A4501" t="s">
        <v>29</v>
      </c>
      <c r="B4501" t="s">
        <v>82</v>
      </c>
      <c r="C4501">
        <v>1128299</v>
      </c>
      <c r="D4501" s="9">
        <v>43944</v>
      </c>
      <c r="E4501" s="8" t="str">
        <f>TEXT(Table1[[#This Row],[Invoice Date]],"dd-mm-yyyy")</f>
        <v>23-04-2020</v>
      </c>
      <c r="F4501" s="1" t="str">
        <f t="shared" si="280"/>
        <v>April</v>
      </c>
      <c r="G4501" s="1" t="str">
        <f t="shared" si="281"/>
        <v>2020</v>
      </c>
      <c r="H4501" s="1" t="str">
        <f t="shared" si="282"/>
        <v>Thursday</v>
      </c>
      <c r="I4501" s="1" t="str">
        <f t="shared" si="283"/>
        <v>23</v>
      </c>
      <c r="J4501" t="s">
        <v>30</v>
      </c>
      <c r="K4501" t="s">
        <v>43</v>
      </c>
      <c r="L4501" t="s">
        <v>44</v>
      </c>
      <c r="M4501" t="s">
        <v>20</v>
      </c>
      <c r="N4501">
        <v>61</v>
      </c>
      <c r="O4501">
        <v>143</v>
      </c>
      <c r="P4501">
        <v>8723</v>
      </c>
      <c r="Q4501">
        <v>4536</v>
      </c>
      <c r="R4501">
        <v>0.52</v>
      </c>
      <c r="S4501" t="s">
        <v>82</v>
      </c>
      <c r="T4501" t="str">
        <f>IF(Table1[[#This Row],[Units Sold]]&gt; 700,"High Units","low Units")</f>
        <v>low Units</v>
      </c>
      <c r="U4501">
        <f>SUM(Table1[[#This Row],[Operating Profit]])/SUM(Table1[Operating Profit])*100</f>
        <v>1.3657092248136288E-3</v>
      </c>
      <c r="V4501">
        <f>SUM(Table1[[#This Row],[Price per Unit]]*Table1[[#This Row],[Units Sold]])</f>
        <v>8723</v>
      </c>
      <c r="W4501">
        <f>SUM(Table1[[#This Row],[Total Sales]]-Table1[[#This Row],[Operating Profit]])</f>
        <v>4187</v>
      </c>
      <c r="X4501">
        <f>SUM(Table1[[#This Row],[Total Sales]]-Table1[[#This Row],[Cost]])</f>
        <v>4536</v>
      </c>
      <c r="Y4501">
        <f>SUM(Table1[[#This Row],[profit/loss]])/SUM(Table1[profit/loss])</f>
        <v>1.3657092248136288E-5</v>
      </c>
    </row>
    <row r="4502" spans="1:25" x14ac:dyDescent="0.3">
      <c r="A4502" t="s">
        <v>29</v>
      </c>
      <c r="B4502" t="s">
        <v>82</v>
      </c>
      <c r="C4502">
        <v>1128299</v>
      </c>
      <c r="D4502" s="9">
        <v>43945</v>
      </c>
      <c r="E4502" s="8" t="str">
        <f>TEXT(Table1[[#This Row],[Invoice Date]],"dd-mm-yyyy")</f>
        <v>24-04-2020</v>
      </c>
      <c r="F4502" s="1" t="str">
        <f t="shared" si="280"/>
        <v>April</v>
      </c>
      <c r="G4502" s="1" t="str">
        <f t="shared" si="281"/>
        <v>2020</v>
      </c>
      <c r="H4502" s="1" t="str">
        <f t="shared" si="282"/>
        <v>Friday</v>
      </c>
      <c r="I4502" s="1" t="str">
        <f t="shared" si="283"/>
        <v>24</v>
      </c>
      <c r="J4502" t="s">
        <v>30</v>
      </c>
      <c r="K4502" t="s">
        <v>43</v>
      </c>
      <c r="L4502" t="s">
        <v>44</v>
      </c>
      <c r="M4502" t="s">
        <v>21</v>
      </c>
      <c r="N4502">
        <v>67</v>
      </c>
      <c r="O4502">
        <v>131</v>
      </c>
      <c r="P4502">
        <v>8777</v>
      </c>
      <c r="Q4502">
        <v>6144</v>
      </c>
      <c r="R4502">
        <v>0.7</v>
      </c>
      <c r="S4502" t="s">
        <v>82</v>
      </c>
      <c r="T4502" t="str">
        <f>IF(Table1[[#This Row],[Units Sold]]&gt; 700,"High Units","low Units")</f>
        <v>low Units</v>
      </c>
      <c r="U4502">
        <f>SUM(Table1[[#This Row],[Operating Profit]])/SUM(Table1[Operating Profit])*100</f>
        <v>1.849849532022693E-3</v>
      </c>
      <c r="V4502">
        <f>SUM(Table1[[#This Row],[Price per Unit]]*Table1[[#This Row],[Units Sold]])</f>
        <v>8777</v>
      </c>
      <c r="W4502">
        <f>SUM(Table1[[#This Row],[Total Sales]]-Table1[[#This Row],[Operating Profit]])</f>
        <v>2633</v>
      </c>
      <c r="X4502">
        <f>SUM(Table1[[#This Row],[Total Sales]]-Table1[[#This Row],[Cost]])</f>
        <v>6144</v>
      </c>
      <c r="Y4502">
        <f>SUM(Table1[[#This Row],[profit/loss]])/SUM(Table1[profit/loss])</f>
        <v>1.849849532022693E-5</v>
      </c>
    </row>
    <row r="4503" spans="1:25" x14ac:dyDescent="0.3">
      <c r="A4503" t="s">
        <v>29</v>
      </c>
      <c r="B4503" t="s">
        <v>82</v>
      </c>
      <c r="C4503">
        <v>1128299</v>
      </c>
      <c r="D4503" s="9">
        <v>43946</v>
      </c>
      <c r="E4503" s="8" t="str">
        <f>TEXT(Table1[[#This Row],[Invoice Date]],"dd-mm-yyyy")</f>
        <v>25-04-2020</v>
      </c>
      <c r="F4503" s="1" t="str">
        <f t="shared" si="280"/>
        <v>April</v>
      </c>
      <c r="G4503" s="1" t="str">
        <f t="shared" si="281"/>
        <v>2020</v>
      </c>
      <c r="H4503" s="1" t="str">
        <f t="shared" si="282"/>
        <v>Saturday</v>
      </c>
      <c r="I4503" s="1" t="str">
        <f t="shared" si="283"/>
        <v>25</v>
      </c>
      <c r="J4503" t="s">
        <v>30</v>
      </c>
      <c r="K4503" t="s">
        <v>43</v>
      </c>
      <c r="L4503" t="s">
        <v>44</v>
      </c>
      <c r="M4503" t="s">
        <v>22</v>
      </c>
      <c r="N4503">
        <v>78</v>
      </c>
      <c r="O4503">
        <v>137</v>
      </c>
      <c r="P4503">
        <v>10686</v>
      </c>
      <c r="Q4503">
        <v>4274</v>
      </c>
      <c r="R4503">
        <v>0.4</v>
      </c>
      <c r="S4503" t="s">
        <v>82</v>
      </c>
      <c r="T4503" t="str">
        <f>IF(Table1[[#This Row],[Units Sold]]&gt; 700,"High Units","low Units")</f>
        <v>low Units</v>
      </c>
      <c r="U4503">
        <f>SUM(Table1[[#This Row],[Operating Profit]])/SUM(Table1[Operating Profit])*100</f>
        <v>1.286825667295734E-3</v>
      </c>
      <c r="V4503">
        <f>SUM(Table1[[#This Row],[Price per Unit]]*Table1[[#This Row],[Units Sold]])</f>
        <v>10686</v>
      </c>
      <c r="W4503">
        <f>SUM(Table1[[#This Row],[Total Sales]]-Table1[[#This Row],[Operating Profit]])</f>
        <v>6412</v>
      </c>
      <c r="X4503">
        <f>SUM(Table1[[#This Row],[Total Sales]]-Table1[[#This Row],[Cost]])</f>
        <v>4274</v>
      </c>
      <c r="Y4503">
        <f>SUM(Table1[[#This Row],[profit/loss]])/SUM(Table1[profit/loss])</f>
        <v>1.2868256672957339E-5</v>
      </c>
    </row>
    <row r="4504" spans="1:25" x14ac:dyDescent="0.3">
      <c r="A4504" t="s">
        <v>29</v>
      </c>
      <c r="B4504" t="s">
        <v>82</v>
      </c>
      <c r="C4504">
        <v>1128299</v>
      </c>
      <c r="D4504" s="9">
        <v>43947</v>
      </c>
      <c r="E4504" s="8" t="str">
        <f>TEXT(Table1[[#This Row],[Invoice Date]],"dd-mm-yyyy")</f>
        <v>26-04-2020</v>
      </c>
      <c r="F4504" s="1" t="str">
        <f t="shared" si="280"/>
        <v>April</v>
      </c>
      <c r="G4504" s="1" t="str">
        <f t="shared" si="281"/>
        <v>2020</v>
      </c>
      <c r="H4504" s="1" t="str">
        <f t="shared" si="282"/>
        <v>Sunday</v>
      </c>
      <c r="I4504" s="1" t="str">
        <f t="shared" si="283"/>
        <v>26</v>
      </c>
      <c r="J4504" t="s">
        <v>30</v>
      </c>
      <c r="K4504" t="s">
        <v>43</v>
      </c>
      <c r="L4504" t="s">
        <v>44</v>
      </c>
      <c r="M4504" t="s">
        <v>16</v>
      </c>
      <c r="N4504">
        <v>63</v>
      </c>
      <c r="O4504">
        <v>196</v>
      </c>
      <c r="P4504">
        <v>12348</v>
      </c>
      <c r="Q4504">
        <v>7285</v>
      </c>
      <c r="R4504">
        <v>0.59</v>
      </c>
      <c r="S4504" t="s">
        <v>82</v>
      </c>
      <c r="T4504" t="str">
        <f>IF(Table1[[#This Row],[Units Sold]]&gt; 700,"High Units","low Units")</f>
        <v>low Units</v>
      </c>
      <c r="U4504">
        <f>SUM(Table1[[#This Row],[Operating Profit]])/SUM(Table1[Operating Profit])*100</f>
        <v>2.1933844141903188E-3</v>
      </c>
      <c r="V4504">
        <f>SUM(Table1[[#This Row],[Price per Unit]]*Table1[[#This Row],[Units Sold]])</f>
        <v>12348</v>
      </c>
      <c r="W4504">
        <f>SUM(Table1[[#This Row],[Total Sales]]-Table1[[#This Row],[Operating Profit]])</f>
        <v>5063</v>
      </c>
      <c r="X4504">
        <f>SUM(Table1[[#This Row],[Total Sales]]-Table1[[#This Row],[Cost]])</f>
        <v>7285</v>
      </c>
      <c r="Y4504">
        <f>SUM(Table1[[#This Row],[profit/loss]])/SUM(Table1[profit/loss])</f>
        <v>2.1933844141903186E-5</v>
      </c>
    </row>
    <row r="4505" spans="1:25" x14ac:dyDescent="0.3">
      <c r="A4505" t="s">
        <v>29</v>
      </c>
      <c r="B4505" t="s">
        <v>82</v>
      </c>
      <c r="C4505">
        <v>1128299</v>
      </c>
      <c r="D4505" s="9">
        <v>43948</v>
      </c>
      <c r="E4505" s="8" t="str">
        <f>TEXT(Table1[[#This Row],[Invoice Date]],"dd-mm-yyyy")</f>
        <v>27-04-2020</v>
      </c>
      <c r="F4505" s="1" t="str">
        <f t="shared" si="280"/>
        <v>April</v>
      </c>
      <c r="G4505" s="1" t="str">
        <f t="shared" si="281"/>
        <v>2020</v>
      </c>
      <c r="H4505" s="1" t="str">
        <f t="shared" si="282"/>
        <v>Monday</v>
      </c>
      <c r="I4505" s="1" t="str">
        <f t="shared" si="283"/>
        <v>27</v>
      </c>
      <c r="J4505" t="s">
        <v>30</v>
      </c>
      <c r="K4505" t="s">
        <v>43</v>
      </c>
      <c r="L4505" t="s">
        <v>44</v>
      </c>
      <c r="M4505" t="s">
        <v>18</v>
      </c>
      <c r="N4505">
        <v>73</v>
      </c>
      <c r="O4505">
        <v>189</v>
      </c>
      <c r="P4505">
        <v>13797</v>
      </c>
      <c r="Q4505">
        <v>5795</v>
      </c>
      <c r="R4505">
        <v>0.42</v>
      </c>
      <c r="S4505" t="s">
        <v>82</v>
      </c>
      <c r="T4505" t="str">
        <f>IF(Table1[[#This Row],[Units Sold]]&gt; 700,"High Units","low Units")</f>
        <v>low Units</v>
      </c>
      <c r="U4505">
        <f>SUM(Table1[[#This Row],[Operating Profit]])/SUM(Table1[Operating Profit])*100</f>
        <v>1.7447718160923675E-3</v>
      </c>
      <c r="V4505">
        <f>SUM(Table1[[#This Row],[Price per Unit]]*Table1[[#This Row],[Units Sold]])</f>
        <v>13797</v>
      </c>
      <c r="W4505">
        <f>SUM(Table1[[#This Row],[Total Sales]]-Table1[[#This Row],[Operating Profit]])</f>
        <v>8002</v>
      </c>
      <c r="X4505">
        <f>SUM(Table1[[#This Row],[Total Sales]]-Table1[[#This Row],[Cost]])</f>
        <v>5795</v>
      </c>
      <c r="Y4505">
        <f>SUM(Table1[[#This Row],[profit/loss]])/SUM(Table1[profit/loss])</f>
        <v>1.7447718160923675E-5</v>
      </c>
    </row>
    <row r="4506" spans="1:25" x14ac:dyDescent="0.3">
      <c r="A4506" t="s">
        <v>29</v>
      </c>
      <c r="B4506" t="s">
        <v>82</v>
      </c>
      <c r="C4506">
        <v>1128299</v>
      </c>
      <c r="D4506" s="9">
        <v>43949</v>
      </c>
      <c r="E4506" s="8" t="str">
        <f>TEXT(Table1[[#This Row],[Invoice Date]],"dd-mm-yyyy")</f>
        <v>28-04-2020</v>
      </c>
      <c r="F4506" s="1" t="str">
        <f t="shared" si="280"/>
        <v>April</v>
      </c>
      <c r="G4506" s="1" t="str">
        <f t="shared" si="281"/>
        <v>2020</v>
      </c>
      <c r="H4506" s="1" t="str">
        <f t="shared" si="282"/>
        <v>Tuesday</v>
      </c>
      <c r="I4506" s="1" t="str">
        <f t="shared" si="283"/>
        <v>28</v>
      </c>
      <c r="J4506" t="s">
        <v>30</v>
      </c>
      <c r="K4506" t="s">
        <v>43</v>
      </c>
      <c r="L4506" t="s">
        <v>44</v>
      </c>
      <c r="M4506" t="s">
        <v>19</v>
      </c>
      <c r="N4506">
        <v>67</v>
      </c>
      <c r="O4506">
        <v>143</v>
      </c>
      <c r="P4506">
        <v>9581</v>
      </c>
      <c r="Q4506">
        <v>5461</v>
      </c>
      <c r="R4506">
        <v>0.56999999999999995</v>
      </c>
      <c r="S4506" t="s">
        <v>82</v>
      </c>
      <c r="T4506" t="str">
        <f>IF(Table1[[#This Row],[Units Sold]]&gt; 700,"High Units","low Units")</f>
        <v>low Units</v>
      </c>
      <c r="U4506">
        <f>SUM(Table1[[#This Row],[Operating Profit]])/SUM(Table1[Operating Profit])*100</f>
        <v>1.6442103343710817E-3</v>
      </c>
      <c r="V4506">
        <f>SUM(Table1[[#This Row],[Price per Unit]]*Table1[[#This Row],[Units Sold]])</f>
        <v>9581</v>
      </c>
      <c r="W4506">
        <f>SUM(Table1[[#This Row],[Total Sales]]-Table1[[#This Row],[Operating Profit]])</f>
        <v>4120</v>
      </c>
      <c r="X4506">
        <f>SUM(Table1[[#This Row],[Total Sales]]-Table1[[#This Row],[Cost]])</f>
        <v>5461</v>
      </c>
      <c r="Y4506">
        <f>SUM(Table1[[#This Row],[profit/loss]])/SUM(Table1[profit/loss])</f>
        <v>1.6442103343710816E-5</v>
      </c>
    </row>
    <row r="4507" spans="1:25" x14ac:dyDescent="0.3">
      <c r="A4507" t="s">
        <v>29</v>
      </c>
      <c r="B4507" t="s">
        <v>82</v>
      </c>
      <c r="C4507">
        <v>1128299</v>
      </c>
      <c r="D4507" s="9">
        <v>43950</v>
      </c>
      <c r="E4507" s="8" t="str">
        <f>TEXT(Table1[[#This Row],[Invoice Date]],"dd-mm-yyyy")</f>
        <v>29-04-2020</v>
      </c>
      <c r="F4507" s="1" t="str">
        <f t="shared" si="280"/>
        <v>April</v>
      </c>
      <c r="G4507" s="1" t="str">
        <f t="shared" si="281"/>
        <v>2020</v>
      </c>
      <c r="H4507" s="1" t="str">
        <f t="shared" si="282"/>
        <v>Wednesday</v>
      </c>
      <c r="I4507" s="1" t="str">
        <f t="shared" si="283"/>
        <v>29</v>
      </c>
      <c r="J4507" t="s">
        <v>30</v>
      </c>
      <c r="K4507" t="s">
        <v>43</v>
      </c>
      <c r="L4507" t="s">
        <v>44</v>
      </c>
      <c r="M4507" t="s">
        <v>20</v>
      </c>
      <c r="N4507">
        <v>63</v>
      </c>
      <c r="O4507">
        <v>135</v>
      </c>
      <c r="P4507">
        <v>8505</v>
      </c>
      <c r="Q4507">
        <v>4593</v>
      </c>
      <c r="R4507">
        <v>0.54</v>
      </c>
      <c r="S4507" t="s">
        <v>82</v>
      </c>
      <c r="T4507" t="str">
        <f>IF(Table1[[#This Row],[Units Sold]]&gt; 700,"High Units","low Units")</f>
        <v>low Units</v>
      </c>
      <c r="U4507">
        <f>SUM(Table1[[#This Row],[Operating Profit]])/SUM(Table1[Operating Profit])*100</f>
        <v>1.3828709148079798E-3</v>
      </c>
      <c r="V4507">
        <f>SUM(Table1[[#This Row],[Price per Unit]]*Table1[[#This Row],[Units Sold]])</f>
        <v>8505</v>
      </c>
      <c r="W4507">
        <f>SUM(Table1[[#This Row],[Total Sales]]-Table1[[#This Row],[Operating Profit]])</f>
        <v>3912</v>
      </c>
      <c r="X4507">
        <f>SUM(Table1[[#This Row],[Total Sales]]-Table1[[#This Row],[Cost]])</f>
        <v>4593</v>
      </c>
      <c r="Y4507">
        <f>SUM(Table1[[#This Row],[profit/loss]])/SUM(Table1[profit/loss])</f>
        <v>1.3828709148079799E-5</v>
      </c>
    </row>
    <row r="4508" spans="1:25" x14ac:dyDescent="0.3">
      <c r="A4508" t="s">
        <v>29</v>
      </c>
      <c r="B4508" t="s">
        <v>82</v>
      </c>
      <c r="C4508">
        <v>1128299</v>
      </c>
      <c r="D4508" s="9">
        <v>43951</v>
      </c>
      <c r="E4508" s="8" t="str">
        <f>TEXT(Table1[[#This Row],[Invoice Date]],"dd-mm-yyyy")</f>
        <v>30-04-2020</v>
      </c>
      <c r="F4508" s="1" t="str">
        <f t="shared" si="280"/>
        <v>April</v>
      </c>
      <c r="G4508" s="1" t="str">
        <f t="shared" si="281"/>
        <v>2020</v>
      </c>
      <c r="H4508" s="1" t="str">
        <f t="shared" si="282"/>
        <v>Thursday</v>
      </c>
      <c r="I4508" s="1" t="str">
        <f t="shared" si="283"/>
        <v>30</v>
      </c>
      <c r="J4508" t="s">
        <v>30</v>
      </c>
      <c r="K4508" t="s">
        <v>43</v>
      </c>
      <c r="L4508" t="s">
        <v>44</v>
      </c>
      <c r="M4508" t="s">
        <v>21</v>
      </c>
      <c r="N4508">
        <v>74</v>
      </c>
      <c r="O4508">
        <v>140</v>
      </c>
      <c r="P4508">
        <v>10360</v>
      </c>
      <c r="Q4508">
        <v>7563</v>
      </c>
      <c r="R4508">
        <v>0.73</v>
      </c>
      <c r="S4508" t="s">
        <v>82</v>
      </c>
      <c r="T4508" t="str">
        <f>IF(Table1[[#This Row],[Units Sold]]&gt; 700,"High Units","low Units")</f>
        <v>low Units</v>
      </c>
      <c r="U4508">
        <f>SUM(Table1[[#This Row],[Operating Profit]])/SUM(Table1[Operating Profit])*100</f>
        <v>2.2770852881978556E-3</v>
      </c>
      <c r="V4508">
        <f>SUM(Table1[[#This Row],[Price per Unit]]*Table1[[#This Row],[Units Sold]])</f>
        <v>10360</v>
      </c>
      <c r="W4508">
        <f>SUM(Table1[[#This Row],[Total Sales]]-Table1[[#This Row],[Operating Profit]])</f>
        <v>2797</v>
      </c>
      <c r="X4508">
        <f>SUM(Table1[[#This Row],[Total Sales]]-Table1[[#This Row],[Cost]])</f>
        <v>7563</v>
      </c>
      <c r="Y4508">
        <f>SUM(Table1[[#This Row],[profit/loss]])/SUM(Table1[profit/loss])</f>
        <v>2.2770852881978556E-5</v>
      </c>
    </row>
    <row r="4509" spans="1:25" x14ac:dyDescent="0.3">
      <c r="A4509" t="s">
        <v>29</v>
      </c>
      <c r="B4509" t="s">
        <v>82</v>
      </c>
      <c r="C4509">
        <v>1128299</v>
      </c>
      <c r="D4509" s="9">
        <v>43952</v>
      </c>
      <c r="E4509" s="8" t="str">
        <f>TEXT(Table1[[#This Row],[Invoice Date]],"dd-mm-yyyy")</f>
        <v>01-05-2020</v>
      </c>
      <c r="F4509" s="1" t="str">
        <f t="shared" si="280"/>
        <v>May</v>
      </c>
      <c r="G4509" s="1" t="str">
        <f t="shared" si="281"/>
        <v>2020</v>
      </c>
      <c r="H4509" s="1" t="str">
        <f t="shared" si="282"/>
        <v>Friday</v>
      </c>
      <c r="I4509" s="1" t="str">
        <f t="shared" si="283"/>
        <v>01</v>
      </c>
      <c r="J4509" t="s">
        <v>30</v>
      </c>
      <c r="K4509" t="s">
        <v>43</v>
      </c>
      <c r="L4509" t="s">
        <v>44</v>
      </c>
      <c r="M4509" t="s">
        <v>22</v>
      </c>
      <c r="N4509">
        <v>74</v>
      </c>
      <c r="O4509">
        <v>100</v>
      </c>
      <c r="P4509">
        <v>7400</v>
      </c>
      <c r="Q4509">
        <v>2590</v>
      </c>
      <c r="R4509">
        <v>0.35</v>
      </c>
      <c r="S4509" t="s">
        <v>82</v>
      </c>
      <c r="T4509" t="str">
        <f>IF(Table1[[#This Row],[Units Sold]]&gt; 700,"High Units","low Units")</f>
        <v>low Units</v>
      </c>
      <c r="U4509">
        <f>SUM(Table1[[#This Row],[Operating Profit]])/SUM(Table1[Operating Profit])*100</f>
        <v>7.7980310676086829E-4</v>
      </c>
      <c r="V4509">
        <f>SUM(Table1[[#This Row],[Price per Unit]]*Table1[[#This Row],[Units Sold]])</f>
        <v>7400</v>
      </c>
      <c r="W4509">
        <f>SUM(Table1[[#This Row],[Total Sales]]-Table1[[#This Row],[Operating Profit]])</f>
        <v>4810</v>
      </c>
      <c r="X4509">
        <f>SUM(Table1[[#This Row],[Total Sales]]-Table1[[#This Row],[Cost]])</f>
        <v>2590</v>
      </c>
      <c r="Y4509">
        <f>SUM(Table1[[#This Row],[profit/loss]])/SUM(Table1[profit/loss])</f>
        <v>7.7980310676086828E-6</v>
      </c>
    </row>
    <row r="4510" spans="1:25" x14ac:dyDescent="0.3">
      <c r="A4510" t="s">
        <v>29</v>
      </c>
      <c r="B4510" t="s">
        <v>82</v>
      </c>
      <c r="C4510">
        <v>1128299</v>
      </c>
      <c r="D4510" s="9">
        <v>43953</v>
      </c>
      <c r="E4510" s="8" t="str">
        <f>TEXT(Table1[[#This Row],[Invoice Date]],"dd-mm-yyyy")</f>
        <v>02-05-2020</v>
      </c>
      <c r="F4510" s="1" t="str">
        <f t="shared" si="280"/>
        <v>May</v>
      </c>
      <c r="G4510" s="1" t="str">
        <f t="shared" si="281"/>
        <v>2020</v>
      </c>
      <c r="H4510" s="1" t="str">
        <f t="shared" si="282"/>
        <v>Saturday</v>
      </c>
      <c r="I4510" s="1" t="str">
        <f t="shared" si="283"/>
        <v>02</v>
      </c>
      <c r="J4510" t="s">
        <v>30</v>
      </c>
      <c r="K4510" t="s">
        <v>43</v>
      </c>
      <c r="L4510" t="s">
        <v>44</v>
      </c>
      <c r="M4510" t="s">
        <v>16</v>
      </c>
      <c r="N4510">
        <v>59</v>
      </c>
      <c r="O4510">
        <v>162</v>
      </c>
      <c r="P4510">
        <v>9558</v>
      </c>
      <c r="Q4510">
        <v>5066</v>
      </c>
      <c r="R4510">
        <v>0.53</v>
      </c>
      <c r="S4510" t="s">
        <v>82</v>
      </c>
      <c r="T4510" t="str">
        <f>IF(Table1[[#This Row],[Units Sold]]&gt; 700,"High Units","low Units")</f>
        <v>low Units</v>
      </c>
      <c r="U4510">
        <f>SUM(Table1[[#This Row],[Operating Profit]])/SUM(Table1[Operating Profit])*100</f>
        <v>1.525282833533034E-3</v>
      </c>
      <c r="V4510">
        <f>SUM(Table1[[#This Row],[Price per Unit]]*Table1[[#This Row],[Units Sold]])</f>
        <v>9558</v>
      </c>
      <c r="W4510">
        <f>SUM(Table1[[#This Row],[Total Sales]]-Table1[[#This Row],[Operating Profit]])</f>
        <v>4492</v>
      </c>
      <c r="X4510">
        <f>SUM(Table1[[#This Row],[Total Sales]]-Table1[[#This Row],[Cost]])</f>
        <v>5066</v>
      </c>
      <c r="Y4510">
        <f>SUM(Table1[[#This Row],[profit/loss]])/SUM(Table1[profit/loss])</f>
        <v>1.5252828335330341E-5</v>
      </c>
    </row>
    <row r="4511" spans="1:25" x14ac:dyDescent="0.3">
      <c r="A4511" t="s">
        <v>29</v>
      </c>
      <c r="B4511" t="s">
        <v>82</v>
      </c>
      <c r="C4511">
        <v>1128299</v>
      </c>
      <c r="D4511" s="9">
        <v>43954</v>
      </c>
      <c r="E4511" s="8" t="str">
        <f>TEXT(Table1[[#This Row],[Invoice Date]],"dd-mm-yyyy")</f>
        <v>03-05-2020</v>
      </c>
      <c r="F4511" s="1" t="str">
        <f t="shared" si="280"/>
        <v>May</v>
      </c>
      <c r="G4511" s="1" t="str">
        <f t="shared" si="281"/>
        <v>2020</v>
      </c>
      <c r="H4511" s="1" t="str">
        <f t="shared" si="282"/>
        <v>Sunday</v>
      </c>
      <c r="I4511" s="1" t="str">
        <f t="shared" si="283"/>
        <v>03</v>
      </c>
      <c r="J4511" t="s">
        <v>30</v>
      </c>
      <c r="K4511" t="s">
        <v>43</v>
      </c>
      <c r="L4511" t="s">
        <v>44</v>
      </c>
      <c r="M4511" t="s">
        <v>18</v>
      </c>
      <c r="N4511">
        <v>69</v>
      </c>
      <c r="O4511">
        <v>168</v>
      </c>
      <c r="P4511">
        <v>11592</v>
      </c>
      <c r="Q4511">
        <v>4173</v>
      </c>
      <c r="R4511">
        <v>0.36</v>
      </c>
      <c r="S4511" t="s">
        <v>82</v>
      </c>
      <c r="T4511" t="str">
        <f>IF(Table1[[#This Row],[Units Sold]]&gt; 700,"High Units","low Units")</f>
        <v>low Units</v>
      </c>
      <c r="U4511">
        <f>SUM(Table1[[#This Row],[Operating Profit]])/SUM(Table1[Operating Profit])*100</f>
        <v>1.2564163569548661E-3</v>
      </c>
      <c r="V4511">
        <f>SUM(Table1[[#This Row],[Price per Unit]]*Table1[[#This Row],[Units Sold]])</f>
        <v>11592</v>
      </c>
      <c r="W4511">
        <f>SUM(Table1[[#This Row],[Total Sales]]-Table1[[#This Row],[Operating Profit]])</f>
        <v>7419</v>
      </c>
      <c r="X4511">
        <f>SUM(Table1[[#This Row],[Total Sales]]-Table1[[#This Row],[Cost]])</f>
        <v>4173</v>
      </c>
      <c r="Y4511">
        <f>SUM(Table1[[#This Row],[profit/loss]])/SUM(Table1[profit/loss])</f>
        <v>1.2564163569548662E-5</v>
      </c>
    </row>
    <row r="4512" spans="1:25" x14ac:dyDescent="0.3">
      <c r="A4512" t="s">
        <v>29</v>
      </c>
      <c r="B4512" t="s">
        <v>82</v>
      </c>
      <c r="C4512">
        <v>1128299</v>
      </c>
      <c r="D4512" s="9">
        <v>43955</v>
      </c>
      <c r="E4512" s="8" t="str">
        <f>TEXT(Table1[[#This Row],[Invoice Date]],"dd-mm-yyyy")</f>
        <v>04-05-2020</v>
      </c>
      <c r="F4512" s="1" t="str">
        <f t="shared" si="280"/>
        <v>May</v>
      </c>
      <c r="G4512" s="1" t="str">
        <f t="shared" si="281"/>
        <v>2020</v>
      </c>
      <c r="H4512" s="1" t="str">
        <f t="shared" si="282"/>
        <v>Monday</v>
      </c>
      <c r="I4512" s="1" t="str">
        <f t="shared" si="283"/>
        <v>04</v>
      </c>
      <c r="J4512" t="s">
        <v>30</v>
      </c>
      <c r="K4512" t="s">
        <v>43</v>
      </c>
      <c r="L4512" t="s">
        <v>44</v>
      </c>
      <c r="M4512" t="s">
        <v>19</v>
      </c>
      <c r="N4512">
        <v>60</v>
      </c>
      <c r="O4512">
        <v>113</v>
      </c>
      <c r="P4512">
        <v>6780</v>
      </c>
      <c r="Q4512">
        <v>3390</v>
      </c>
      <c r="R4512">
        <v>0.5</v>
      </c>
      <c r="S4512" t="s">
        <v>82</v>
      </c>
      <c r="T4512" t="str">
        <f>IF(Table1[[#This Row],[Units Sold]]&gt; 700,"High Units","low Units")</f>
        <v>low Units</v>
      </c>
      <c r="U4512">
        <f>SUM(Table1[[#This Row],[Operating Profit]])/SUM(Table1[Operating Profit])*100</f>
        <v>1.0206689312429896E-3</v>
      </c>
      <c r="V4512">
        <f>SUM(Table1[[#This Row],[Price per Unit]]*Table1[[#This Row],[Units Sold]])</f>
        <v>6780</v>
      </c>
      <c r="W4512">
        <f>SUM(Table1[[#This Row],[Total Sales]]-Table1[[#This Row],[Operating Profit]])</f>
        <v>3390</v>
      </c>
      <c r="X4512">
        <f>SUM(Table1[[#This Row],[Total Sales]]-Table1[[#This Row],[Cost]])</f>
        <v>3390</v>
      </c>
      <c r="Y4512">
        <f>SUM(Table1[[#This Row],[profit/loss]])/SUM(Table1[profit/loss])</f>
        <v>1.0206689312429897E-5</v>
      </c>
    </row>
    <row r="4513" spans="1:25" x14ac:dyDescent="0.3">
      <c r="A4513" t="s">
        <v>29</v>
      </c>
      <c r="B4513" t="s">
        <v>82</v>
      </c>
      <c r="C4513">
        <v>1128299</v>
      </c>
      <c r="D4513" s="9">
        <v>43956</v>
      </c>
      <c r="E4513" s="8" t="str">
        <f>TEXT(Table1[[#This Row],[Invoice Date]],"dd-mm-yyyy")</f>
        <v>05-05-2020</v>
      </c>
      <c r="F4513" s="1" t="str">
        <f t="shared" si="280"/>
        <v>May</v>
      </c>
      <c r="G4513" s="1" t="str">
        <f t="shared" si="281"/>
        <v>2020</v>
      </c>
      <c r="H4513" s="1" t="str">
        <f t="shared" si="282"/>
        <v>Tuesday</v>
      </c>
      <c r="I4513" s="1" t="str">
        <f t="shared" si="283"/>
        <v>05</v>
      </c>
      <c r="J4513" t="s">
        <v>30</v>
      </c>
      <c r="K4513" t="s">
        <v>43</v>
      </c>
      <c r="L4513" t="s">
        <v>44</v>
      </c>
      <c r="M4513" t="s">
        <v>20</v>
      </c>
      <c r="N4513">
        <v>59</v>
      </c>
      <c r="O4513">
        <v>100</v>
      </c>
      <c r="P4513">
        <v>5900</v>
      </c>
      <c r="Q4513">
        <v>2832</v>
      </c>
      <c r="R4513">
        <v>0.48</v>
      </c>
      <c r="S4513" t="s">
        <v>82</v>
      </c>
      <c r="T4513" t="str">
        <f>IF(Table1[[#This Row],[Units Sold]]&gt; 700,"High Units","low Units")</f>
        <v>low Units</v>
      </c>
      <c r="U4513">
        <f>SUM(Table1[[#This Row],[Operating Profit]])/SUM(Table1[Operating Profit])*100</f>
        <v>8.5266501866671006E-4</v>
      </c>
      <c r="V4513">
        <f>SUM(Table1[[#This Row],[Price per Unit]]*Table1[[#This Row],[Units Sold]])</f>
        <v>5900</v>
      </c>
      <c r="W4513">
        <f>SUM(Table1[[#This Row],[Total Sales]]-Table1[[#This Row],[Operating Profit]])</f>
        <v>3068</v>
      </c>
      <c r="X4513">
        <f>SUM(Table1[[#This Row],[Total Sales]]-Table1[[#This Row],[Cost]])</f>
        <v>2832</v>
      </c>
      <c r="Y4513">
        <f>SUM(Table1[[#This Row],[profit/loss]])/SUM(Table1[profit/loss])</f>
        <v>8.5266501866671007E-6</v>
      </c>
    </row>
    <row r="4514" spans="1:25" x14ac:dyDescent="0.3">
      <c r="A4514" t="s">
        <v>29</v>
      </c>
      <c r="B4514" t="s">
        <v>82</v>
      </c>
      <c r="C4514">
        <v>1128299</v>
      </c>
      <c r="D4514" s="9">
        <v>43957</v>
      </c>
      <c r="E4514" s="8" t="str">
        <f>TEXT(Table1[[#This Row],[Invoice Date]],"dd-mm-yyyy")</f>
        <v>06-05-2020</v>
      </c>
      <c r="F4514" s="1" t="str">
        <f t="shared" si="280"/>
        <v>May</v>
      </c>
      <c r="G4514" s="1" t="str">
        <f t="shared" si="281"/>
        <v>2020</v>
      </c>
      <c r="H4514" s="1" t="str">
        <f t="shared" si="282"/>
        <v>Wednesday</v>
      </c>
      <c r="I4514" s="1" t="str">
        <f t="shared" si="283"/>
        <v>06</v>
      </c>
      <c r="J4514" t="s">
        <v>30</v>
      </c>
      <c r="K4514" t="s">
        <v>43</v>
      </c>
      <c r="L4514" t="s">
        <v>44</v>
      </c>
      <c r="M4514" t="s">
        <v>21</v>
      </c>
      <c r="N4514">
        <v>74</v>
      </c>
      <c r="O4514">
        <v>120</v>
      </c>
      <c r="P4514">
        <v>8880</v>
      </c>
      <c r="Q4514">
        <v>6127</v>
      </c>
      <c r="R4514">
        <v>0.69</v>
      </c>
      <c r="S4514" t="s">
        <v>82</v>
      </c>
      <c r="T4514" t="str">
        <f>IF(Table1[[#This Row],[Units Sold]]&gt; 700,"High Units","low Units")</f>
        <v>low Units</v>
      </c>
      <c r="U4514">
        <f>SUM(Table1[[#This Row],[Operating Profit]])/SUM(Table1[Operating Profit])*100</f>
        <v>1.8447311332524475E-3</v>
      </c>
      <c r="V4514">
        <f>SUM(Table1[[#This Row],[Price per Unit]]*Table1[[#This Row],[Units Sold]])</f>
        <v>8880</v>
      </c>
      <c r="W4514">
        <f>SUM(Table1[[#This Row],[Total Sales]]-Table1[[#This Row],[Operating Profit]])</f>
        <v>2753</v>
      </c>
      <c r="X4514">
        <f>SUM(Table1[[#This Row],[Total Sales]]-Table1[[#This Row],[Cost]])</f>
        <v>6127</v>
      </c>
      <c r="Y4514">
        <f>SUM(Table1[[#This Row],[profit/loss]])/SUM(Table1[profit/loss])</f>
        <v>1.8447311332524476E-5</v>
      </c>
    </row>
    <row r="4515" spans="1:25" x14ac:dyDescent="0.3">
      <c r="A4515" t="s">
        <v>29</v>
      </c>
      <c r="B4515" t="s">
        <v>82</v>
      </c>
      <c r="C4515">
        <v>1128299</v>
      </c>
      <c r="D4515" s="9">
        <v>43958</v>
      </c>
      <c r="E4515" s="8" t="str">
        <f>TEXT(Table1[[#This Row],[Invoice Date]],"dd-mm-yyyy")</f>
        <v>07-05-2020</v>
      </c>
      <c r="F4515" s="1" t="str">
        <f t="shared" si="280"/>
        <v>May</v>
      </c>
      <c r="G4515" s="1" t="str">
        <f t="shared" si="281"/>
        <v>2020</v>
      </c>
      <c r="H4515" s="1" t="str">
        <f t="shared" si="282"/>
        <v>Thursday</v>
      </c>
      <c r="I4515" s="1" t="str">
        <f t="shared" si="283"/>
        <v>07</v>
      </c>
      <c r="J4515" t="s">
        <v>30</v>
      </c>
      <c r="K4515" t="s">
        <v>43</v>
      </c>
      <c r="L4515" t="s">
        <v>44</v>
      </c>
      <c r="M4515" t="s">
        <v>22</v>
      </c>
      <c r="N4515">
        <v>65</v>
      </c>
      <c r="O4515">
        <v>106</v>
      </c>
      <c r="P4515">
        <v>6890</v>
      </c>
      <c r="Q4515">
        <v>2136</v>
      </c>
      <c r="R4515">
        <v>0.31</v>
      </c>
      <c r="S4515" t="s">
        <v>82</v>
      </c>
      <c r="T4515" t="str">
        <f>IF(Table1[[#This Row],[Units Sold]]&gt; 700,"High Units","low Units")</f>
        <v>low Units</v>
      </c>
      <c r="U4515">
        <f>SUM(Table1[[#This Row],[Operating Profit]])/SUM(Table1[Operating Profit])*100</f>
        <v>6.4311175136726433E-4</v>
      </c>
      <c r="V4515">
        <f>SUM(Table1[[#This Row],[Price per Unit]]*Table1[[#This Row],[Units Sold]])</f>
        <v>6890</v>
      </c>
      <c r="W4515">
        <f>SUM(Table1[[#This Row],[Total Sales]]-Table1[[#This Row],[Operating Profit]])</f>
        <v>4754</v>
      </c>
      <c r="X4515">
        <f>SUM(Table1[[#This Row],[Total Sales]]-Table1[[#This Row],[Cost]])</f>
        <v>2136</v>
      </c>
      <c r="Y4515">
        <f>SUM(Table1[[#This Row],[profit/loss]])/SUM(Table1[profit/loss])</f>
        <v>6.4311175136726429E-6</v>
      </c>
    </row>
    <row r="4516" spans="1:25" x14ac:dyDescent="0.3">
      <c r="A4516" t="s">
        <v>29</v>
      </c>
      <c r="B4516" t="s">
        <v>82</v>
      </c>
      <c r="C4516">
        <v>1128299</v>
      </c>
      <c r="D4516" s="9">
        <v>43959</v>
      </c>
      <c r="E4516" s="8" t="str">
        <f>TEXT(Table1[[#This Row],[Invoice Date]],"dd-mm-yyyy")</f>
        <v>08-05-2020</v>
      </c>
      <c r="F4516" s="1" t="str">
        <f t="shared" si="280"/>
        <v>May</v>
      </c>
      <c r="G4516" s="1" t="str">
        <f t="shared" si="281"/>
        <v>2020</v>
      </c>
      <c r="H4516" s="1" t="str">
        <f t="shared" si="282"/>
        <v>Friday</v>
      </c>
      <c r="I4516" s="1" t="str">
        <f t="shared" si="283"/>
        <v>08</v>
      </c>
      <c r="J4516" t="s">
        <v>30</v>
      </c>
      <c r="K4516" t="s">
        <v>43</v>
      </c>
      <c r="L4516" t="s">
        <v>44</v>
      </c>
      <c r="M4516" t="s">
        <v>16</v>
      </c>
      <c r="N4516">
        <v>51</v>
      </c>
      <c r="O4516">
        <v>137</v>
      </c>
      <c r="P4516">
        <v>6987</v>
      </c>
      <c r="Q4516">
        <v>3494</v>
      </c>
      <c r="R4516">
        <v>0.5</v>
      </c>
      <c r="S4516" t="s">
        <v>82</v>
      </c>
      <c r="T4516" t="str">
        <f>IF(Table1[[#This Row],[Units Sold]]&gt; 700,"High Units","low Units")</f>
        <v>low Units</v>
      </c>
      <c r="U4516">
        <f>SUM(Table1[[#This Row],[Operating Profit]])/SUM(Table1[Operating Profit])*100</f>
        <v>1.0519814884256654E-3</v>
      </c>
      <c r="V4516">
        <f>SUM(Table1[[#This Row],[Price per Unit]]*Table1[[#This Row],[Units Sold]])</f>
        <v>6987</v>
      </c>
      <c r="W4516">
        <f>SUM(Table1[[#This Row],[Total Sales]]-Table1[[#This Row],[Operating Profit]])</f>
        <v>3493</v>
      </c>
      <c r="X4516">
        <f>SUM(Table1[[#This Row],[Total Sales]]-Table1[[#This Row],[Cost]])</f>
        <v>3494</v>
      </c>
      <c r="Y4516">
        <f>SUM(Table1[[#This Row],[profit/loss]])/SUM(Table1[profit/loss])</f>
        <v>1.0519814884256654E-5</v>
      </c>
    </row>
    <row r="4517" spans="1:25" x14ac:dyDescent="0.3">
      <c r="A4517" t="s">
        <v>29</v>
      </c>
      <c r="B4517" t="s">
        <v>82</v>
      </c>
      <c r="C4517">
        <v>1128299</v>
      </c>
      <c r="D4517" s="9">
        <v>43960</v>
      </c>
      <c r="E4517" s="8" t="str">
        <f>TEXT(Table1[[#This Row],[Invoice Date]],"dd-mm-yyyy")</f>
        <v>09-05-2020</v>
      </c>
      <c r="F4517" s="1" t="str">
        <f t="shared" si="280"/>
        <v>May</v>
      </c>
      <c r="G4517" s="1" t="str">
        <f t="shared" si="281"/>
        <v>2020</v>
      </c>
      <c r="H4517" s="1" t="str">
        <f t="shared" si="282"/>
        <v>Saturday</v>
      </c>
      <c r="I4517" s="1" t="str">
        <f t="shared" si="283"/>
        <v>09</v>
      </c>
      <c r="J4517" t="s">
        <v>30</v>
      </c>
      <c r="K4517" t="s">
        <v>43</v>
      </c>
      <c r="L4517" t="s">
        <v>44</v>
      </c>
      <c r="M4517" t="s">
        <v>18</v>
      </c>
      <c r="N4517">
        <v>54</v>
      </c>
      <c r="O4517">
        <v>152</v>
      </c>
      <c r="P4517">
        <v>8208</v>
      </c>
      <c r="Q4517">
        <v>2873</v>
      </c>
      <c r="R4517">
        <v>0.35</v>
      </c>
      <c r="S4517" t="s">
        <v>82</v>
      </c>
      <c r="T4517" t="str">
        <f>IF(Table1[[#This Row],[Units Sold]]&gt; 700,"High Units","low Units")</f>
        <v>low Units</v>
      </c>
      <c r="U4517">
        <f>SUM(Table1[[#This Row],[Operating Profit]])/SUM(Table1[Operating Profit])*100</f>
        <v>8.6500939217141863E-4</v>
      </c>
      <c r="V4517">
        <f>SUM(Table1[[#This Row],[Price per Unit]]*Table1[[#This Row],[Units Sold]])</f>
        <v>8208</v>
      </c>
      <c r="W4517">
        <f>SUM(Table1[[#This Row],[Total Sales]]-Table1[[#This Row],[Operating Profit]])</f>
        <v>5335</v>
      </c>
      <c r="X4517">
        <f>SUM(Table1[[#This Row],[Total Sales]]-Table1[[#This Row],[Cost]])</f>
        <v>2873</v>
      </c>
      <c r="Y4517">
        <f>SUM(Table1[[#This Row],[profit/loss]])/SUM(Table1[profit/loss])</f>
        <v>8.6500939217141867E-6</v>
      </c>
    </row>
    <row r="4518" spans="1:25" x14ac:dyDescent="0.3">
      <c r="A4518" t="s">
        <v>29</v>
      </c>
      <c r="B4518" t="s">
        <v>82</v>
      </c>
      <c r="C4518">
        <v>1128299</v>
      </c>
      <c r="D4518" s="9">
        <v>43961</v>
      </c>
      <c r="E4518" s="8" t="str">
        <f>TEXT(Table1[[#This Row],[Invoice Date]],"dd-mm-yyyy")</f>
        <v>10-05-2020</v>
      </c>
      <c r="F4518" s="1" t="str">
        <f t="shared" si="280"/>
        <v>May</v>
      </c>
      <c r="G4518" s="1" t="str">
        <f t="shared" si="281"/>
        <v>2020</v>
      </c>
      <c r="H4518" s="1" t="str">
        <f t="shared" si="282"/>
        <v>Sunday</v>
      </c>
      <c r="I4518" s="1" t="str">
        <f t="shared" si="283"/>
        <v>10</v>
      </c>
      <c r="J4518" t="s">
        <v>30</v>
      </c>
      <c r="K4518" t="s">
        <v>43</v>
      </c>
      <c r="L4518" t="s">
        <v>44</v>
      </c>
      <c r="M4518" t="s">
        <v>19</v>
      </c>
      <c r="N4518">
        <v>51</v>
      </c>
      <c r="O4518">
        <v>102</v>
      </c>
      <c r="P4518">
        <v>5202</v>
      </c>
      <c r="Q4518">
        <v>2601</v>
      </c>
      <c r="R4518">
        <v>0.5</v>
      </c>
      <c r="S4518" t="s">
        <v>82</v>
      </c>
      <c r="T4518" t="str">
        <f>IF(Table1[[#This Row],[Units Sold]]&gt; 700,"High Units","low Units")</f>
        <v>low Units</v>
      </c>
      <c r="U4518">
        <f>SUM(Table1[[#This Row],[Operating Profit]])/SUM(Table1[Operating Profit])*100</f>
        <v>7.8311501184749751E-4</v>
      </c>
      <c r="V4518">
        <f>SUM(Table1[[#This Row],[Price per Unit]]*Table1[[#This Row],[Units Sold]])</f>
        <v>5202</v>
      </c>
      <c r="W4518">
        <f>SUM(Table1[[#This Row],[Total Sales]]-Table1[[#This Row],[Operating Profit]])</f>
        <v>2601</v>
      </c>
      <c r="X4518">
        <f>SUM(Table1[[#This Row],[Total Sales]]-Table1[[#This Row],[Cost]])</f>
        <v>2601</v>
      </c>
      <c r="Y4518">
        <f>SUM(Table1[[#This Row],[profit/loss]])/SUM(Table1[profit/loss])</f>
        <v>7.8311501184749748E-6</v>
      </c>
    </row>
    <row r="4519" spans="1:25" x14ac:dyDescent="0.3">
      <c r="A4519" t="s">
        <v>29</v>
      </c>
      <c r="B4519" t="s">
        <v>82</v>
      </c>
      <c r="C4519">
        <v>1128299</v>
      </c>
      <c r="D4519" s="9">
        <v>43962</v>
      </c>
      <c r="E4519" s="8" t="str">
        <f>TEXT(Table1[[#This Row],[Invoice Date]],"dd-mm-yyyy")</f>
        <v>11-05-2020</v>
      </c>
      <c r="F4519" s="1" t="str">
        <f t="shared" si="280"/>
        <v>May</v>
      </c>
      <c r="G4519" s="1" t="str">
        <f t="shared" si="281"/>
        <v>2020</v>
      </c>
      <c r="H4519" s="1" t="str">
        <f t="shared" si="282"/>
        <v>Monday</v>
      </c>
      <c r="I4519" s="1" t="str">
        <f t="shared" si="283"/>
        <v>11</v>
      </c>
      <c r="J4519" t="s">
        <v>30</v>
      </c>
      <c r="K4519" t="s">
        <v>43</v>
      </c>
      <c r="L4519" t="s">
        <v>44</v>
      </c>
      <c r="M4519" t="s">
        <v>20</v>
      </c>
      <c r="N4519">
        <v>53</v>
      </c>
      <c r="O4519">
        <v>85</v>
      </c>
      <c r="P4519">
        <v>4505</v>
      </c>
      <c r="Q4519">
        <v>2072</v>
      </c>
      <c r="R4519">
        <v>0.46</v>
      </c>
      <c r="S4519" t="s">
        <v>82</v>
      </c>
      <c r="T4519" t="str">
        <f>IF(Table1[[#This Row],[Units Sold]]&gt; 700,"High Units","low Units")</f>
        <v>low Units</v>
      </c>
      <c r="U4519">
        <f>SUM(Table1[[#This Row],[Operating Profit]])/SUM(Table1[Operating Profit])*100</f>
        <v>6.2384248540869468E-4</v>
      </c>
      <c r="V4519">
        <f>SUM(Table1[[#This Row],[Price per Unit]]*Table1[[#This Row],[Units Sold]])</f>
        <v>4505</v>
      </c>
      <c r="W4519">
        <f>SUM(Table1[[#This Row],[Total Sales]]-Table1[[#This Row],[Operating Profit]])</f>
        <v>2433</v>
      </c>
      <c r="X4519">
        <f>SUM(Table1[[#This Row],[Total Sales]]-Table1[[#This Row],[Cost]])</f>
        <v>2072</v>
      </c>
      <c r="Y4519">
        <f>SUM(Table1[[#This Row],[profit/loss]])/SUM(Table1[profit/loss])</f>
        <v>6.2384248540869462E-6</v>
      </c>
    </row>
    <row r="4520" spans="1:25" x14ac:dyDescent="0.3">
      <c r="A4520" t="s">
        <v>29</v>
      </c>
      <c r="B4520" t="s">
        <v>82</v>
      </c>
      <c r="C4520">
        <v>1128299</v>
      </c>
      <c r="D4520" s="9">
        <v>43963</v>
      </c>
      <c r="E4520" s="8" t="str">
        <f>TEXT(Table1[[#This Row],[Invoice Date]],"dd-mm-yyyy")</f>
        <v>12-05-2020</v>
      </c>
      <c r="F4520" s="1" t="str">
        <f t="shared" si="280"/>
        <v>May</v>
      </c>
      <c r="G4520" s="1" t="str">
        <f t="shared" si="281"/>
        <v>2020</v>
      </c>
      <c r="H4520" s="1" t="str">
        <f t="shared" si="282"/>
        <v>Tuesday</v>
      </c>
      <c r="I4520" s="1" t="str">
        <f t="shared" si="283"/>
        <v>12</v>
      </c>
      <c r="J4520" t="s">
        <v>30</v>
      </c>
      <c r="K4520" t="s">
        <v>43</v>
      </c>
      <c r="L4520" t="s">
        <v>44</v>
      </c>
      <c r="M4520" t="s">
        <v>21</v>
      </c>
      <c r="N4520">
        <v>64</v>
      </c>
      <c r="O4520">
        <v>75</v>
      </c>
      <c r="P4520">
        <v>4800</v>
      </c>
      <c r="Q4520">
        <v>3168</v>
      </c>
      <c r="R4520">
        <v>0.66</v>
      </c>
      <c r="S4520" t="s">
        <v>82</v>
      </c>
      <c r="T4520" t="str">
        <f>IF(Table1[[#This Row],[Units Sold]]&gt; 700,"High Units","low Units")</f>
        <v>low Units</v>
      </c>
      <c r="U4520">
        <f>SUM(Table1[[#This Row],[Operating Profit]])/SUM(Table1[Operating Profit])*100</f>
        <v>9.5382866494920094E-4</v>
      </c>
      <c r="V4520">
        <f>SUM(Table1[[#This Row],[Price per Unit]]*Table1[[#This Row],[Units Sold]])</f>
        <v>4800</v>
      </c>
      <c r="W4520">
        <f>SUM(Table1[[#This Row],[Total Sales]]-Table1[[#This Row],[Operating Profit]])</f>
        <v>1632</v>
      </c>
      <c r="X4520">
        <f>SUM(Table1[[#This Row],[Total Sales]]-Table1[[#This Row],[Cost]])</f>
        <v>3168</v>
      </c>
      <c r="Y4520">
        <f>SUM(Table1[[#This Row],[profit/loss]])/SUM(Table1[profit/loss])</f>
        <v>9.5382866494920092E-6</v>
      </c>
    </row>
    <row r="4521" spans="1:25" x14ac:dyDescent="0.3">
      <c r="A4521" t="s">
        <v>29</v>
      </c>
      <c r="B4521" t="s">
        <v>82</v>
      </c>
      <c r="C4521">
        <v>1128299</v>
      </c>
      <c r="D4521" s="9">
        <v>43964</v>
      </c>
      <c r="E4521" s="8" t="str">
        <f>TEXT(Table1[[#This Row],[Invoice Date]],"dd-mm-yyyy")</f>
        <v>13-05-2020</v>
      </c>
      <c r="F4521" s="1" t="str">
        <f t="shared" si="280"/>
        <v>May</v>
      </c>
      <c r="G4521" s="1" t="str">
        <f t="shared" si="281"/>
        <v>2020</v>
      </c>
      <c r="H4521" s="1" t="str">
        <f t="shared" si="282"/>
        <v>Wednesday</v>
      </c>
      <c r="I4521" s="1" t="str">
        <f t="shared" si="283"/>
        <v>13</v>
      </c>
      <c r="J4521" t="s">
        <v>30</v>
      </c>
      <c r="K4521" t="s">
        <v>43</v>
      </c>
      <c r="L4521" t="s">
        <v>44</v>
      </c>
      <c r="M4521" t="s">
        <v>22</v>
      </c>
      <c r="N4521">
        <v>65</v>
      </c>
      <c r="O4521">
        <v>105</v>
      </c>
      <c r="P4521">
        <v>6825</v>
      </c>
      <c r="Q4521">
        <v>2048</v>
      </c>
      <c r="R4521">
        <v>0.3</v>
      </c>
      <c r="S4521" t="s">
        <v>82</v>
      </c>
      <c r="T4521" t="str">
        <f>IF(Table1[[#This Row],[Units Sold]]&gt; 700,"High Units","low Units")</f>
        <v>low Units</v>
      </c>
      <c r="U4521">
        <f>SUM(Table1[[#This Row],[Operating Profit]])/SUM(Table1[Operating Profit])*100</f>
        <v>6.1661651067423094E-4</v>
      </c>
      <c r="V4521">
        <f>SUM(Table1[[#This Row],[Price per Unit]]*Table1[[#This Row],[Units Sold]])</f>
        <v>6825</v>
      </c>
      <c r="W4521">
        <f>SUM(Table1[[#This Row],[Total Sales]]-Table1[[#This Row],[Operating Profit]])</f>
        <v>4777</v>
      </c>
      <c r="X4521">
        <f>SUM(Table1[[#This Row],[Total Sales]]-Table1[[#This Row],[Cost]])</f>
        <v>2048</v>
      </c>
      <c r="Y4521">
        <f>SUM(Table1[[#This Row],[profit/loss]])/SUM(Table1[profit/loss])</f>
        <v>6.1661651067423098E-6</v>
      </c>
    </row>
    <row r="4522" spans="1:25" x14ac:dyDescent="0.3">
      <c r="A4522" t="s">
        <v>29</v>
      </c>
      <c r="B4522" t="s">
        <v>82</v>
      </c>
      <c r="C4522">
        <v>1128299</v>
      </c>
      <c r="D4522" s="9">
        <v>43965</v>
      </c>
      <c r="E4522" s="8" t="str">
        <f>TEXT(Table1[[#This Row],[Invoice Date]],"dd-mm-yyyy")</f>
        <v>14-05-2020</v>
      </c>
      <c r="F4522" s="1" t="str">
        <f t="shared" si="280"/>
        <v>May</v>
      </c>
      <c r="G4522" s="1" t="str">
        <f t="shared" si="281"/>
        <v>2020</v>
      </c>
      <c r="H4522" s="1" t="str">
        <f t="shared" si="282"/>
        <v>Thursday</v>
      </c>
      <c r="I4522" s="1" t="str">
        <f t="shared" si="283"/>
        <v>14</v>
      </c>
      <c r="J4522" t="s">
        <v>30</v>
      </c>
      <c r="K4522" t="s">
        <v>43</v>
      </c>
      <c r="L4522" t="s">
        <v>44</v>
      </c>
      <c r="M4522" t="s">
        <v>16</v>
      </c>
      <c r="N4522">
        <v>52</v>
      </c>
      <c r="O4522">
        <v>150</v>
      </c>
      <c r="P4522">
        <v>7800</v>
      </c>
      <c r="Q4522">
        <v>4290</v>
      </c>
      <c r="R4522">
        <v>0.55000000000000004</v>
      </c>
      <c r="S4522" t="s">
        <v>82</v>
      </c>
      <c r="T4522" t="str">
        <f>IF(Table1[[#This Row],[Units Sold]]&gt; 700,"High Units","low Units")</f>
        <v>low Units</v>
      </c>
      <c r="U4522">
        <f>SUM(Table1[[#This Row],[Operating Profit]])/SUM(Table1[Operating Profit])*100</f>
        <v>1.2916429837853763E-3</v>
      </c>
      <c r="V4522">
        <f>SUM(Table1[[#This Row],[Price per Unit]]*Table1[[#This Row],[Units Sold]])</f>
        <v>7800</v>
      </c>
      <c r="W4522">
        <f>SUM(Table1[[#This Row],[Total Sales]]-Table1[[#This Row],[Operating Profit]])</f>
        <v>3510</v>
      </c>
      <c r="X4522">
        <f>SUM(Table1[[#This Row],[Total Sales]]-Table1[[#This Row],[Cost]])</f>
        <v>4290</v>
      </c>
      <c r="Y4522">
        <f>SUM(Table1[[#This Row],[profit/loss]])/SUM(Table1[profit/loss])</f>
        <v>1.2916429837853763E-5</v>
      </c>
    </row>
    <row r="4523" spans="1:25" x14ac:dyDescent="0.3">
      <c r="A4523" t="s">
        <v>29</v>
      </c>
      <c r="B4523" t="s">
        <v>82</v>
      </c>
      <c r="C4523">
        <v>1128299</v>
      </c>
      <c r="D4523" s="9">
        <v>43966</v>
      </c>
      <c r="E4523" s="8" t="str">
        <f>TEXT(Table1[[#This Row],[Invoice Date]],"dd-mm-yyyy")</f>
        <v>15-05-2020</v>
      </c>
      <c r="F4523" s="1" t="str">
        <f t="shared" si="280"/>
        <v>May</v>
      </c>
      <c r="G4523" s="1" t="str">
        <f t="shared" si="281"/>
        <v>2020</v>
      </c>
      <c r="H4523" s="1" t="str">
        <f t="shared" si="282"/>
        <v>Friday</v>
      </c>
      <c r="I4523" s="1" t="str">
        <f t="shared" si="283"/>
        <v>15</v>
      </c>
      <c r="J4523" t="s">
        <v>30</v>
      </c>
      <c r="K4523" t="s">
        <v>43</v>
      </c>
      <c r="L4523" t="s">
        <v>44</v>
      </c>
      <c r="M4523" t="s">
        <v>18</v>
      </c>
      <c r="N4523">
        <v>55</v>
      </c>
      <c r="O4523">
        <v>150</v>
      </c>
      <c r="P4523">
        <v>8250</v>
      </c>
      <c r="Q4523">
        <v>3053</v>
      </c>
      <c r="R4523">
        <v>0.37</v>
      </c>
      <c r="S4523" t="s">
        <v>82</v>
      </c>
      <c r="T4523" t="str">
        <f>IF(Table1[[#This Row],[Units Sold]]&gt; 700,"High Units","low Units")</f>
        <v>low Units</v>
      </c>
      <c r="U4523">
        <f>SUM(Table1[[#This Row],[Operating Profit]])/SUM(Table1[Operating Profit])*100</f>
        <v>9.1920420267989594E-4</v>
      </c>
      <c r="V4523">
        <f>SUM(Table1[[#This Row],[Price per Unit]]*Table1[[#This Row],[Units Sold]])</f>
        <v>8250</v>
      </c>
      <c r="W4523">
        <f>SUM(Table1[[#This Row],[Total Sales]]-Table1[[#This Row],[Operating Profit]])</f>
        <v>5197</v>
      </c>
      <c r="X4523">
        <f>SUM(Table1[[#This Row],[Total Sales]]-Table1[[#This Row],[Cost]])</f>
        <v>3053</v>
      </c>
      <c r="Y4523">
        <f>SUM(Table1[[#This Row],[profit/loss]])/SUM(Table1[profit/loss])</f>
        <v>9.1920420267989596E-6</v>
      </c>
    </row>
    <row r="4524" spans="1:25" x14ac:dyDescent="0.3">
      <c r="A4524" t="s">
        <v>29</v>
      </c>
      <c r="B4524" t="s">
        <v>82</v>
      </c>
      <c r="C4524">
        <v>1128299</v>
      </c>
      <c r="D4524" s="9">
        <v>43967</v>
      </c>
      <c r="E4524" s="8" t="str">
        <f>TEXT(Table1[[#This Row],[Invoice Date]],"dd-mm-yyyy")</f>
        <v>16-05-2020</v>
      </c>
      <c r="F4524" s="1" t="str">
        <f t="shared" si="280"/>
        <v>May</v>
      </c>
      <c r="G4524" s="1" t="str">
        <f t="shared" si="281"/>
        <v>2020</v>
      </c>
      <c r="H4524" s="1" t="str">
        <f t="shared" si="282"/>
        <v>Saturday</v>
      </c>
      <c r="I4524" s="1" t="str">
        <f t="shared" si="283"/>
        <v>16</v>
      </c>
      <c r="J4524" t="s">
        <v>30</v>
      </c>
      <c r="K4524" t="s">
        <v>43</v>
      </c>
      <c r="L4524" t="s">
        <v>44</v>
      </c>
      <c r="M4524" t="s">
        <v>19</v>
      </c>
      <c r="N4524">
        <v>51</v>
      </c>
      <c r="O4524">
        <v>128</v>
      </c>
      <c r="P4524">
        <v>6528</v>
      </c>
      <c r="Q4524">
        <v>3460</v>
      </c>
      <c r="R4524">
        <v>0.53</v>
      </c>
      <c r="S4524" t="s">
        <v>82</v>
      </c>
      <c r="T4524" t="str">
        <f>IF(Table1[[#This Row],[Units Sold]]&gt; 700,"High Units","low Units")</f>
        <v>low Units</v>
      </c>
      <c r="U4524">
        <f>SUM(Table1[[#This Row],[Operating Profit]])/SUM(Table1[Operating Profit])*100</f>
        <v>1.0417446908851753E-3</v>
      </c>
      <c r="V4524">
        <f>SUM(Table1[[#This Row],[Price per Unit]]*Table1[[#This Row],[Units Sold]])</f>
        <v>6528</v>
      </c>
      <c r="W4524">
        <f>SUM(Table1[[#This Row],[Total Sales]]-Table1[[#This Row],[Operating Profit]])</f>
        <v>3068</v>
      </c>
      <c r="X4524">
        <f>SUM(Table1[[#This Row],[Total Sales]]-Table1[[#This Row],[Cost]])</f>
        <v>3460</v>
      </c>
      <c r="Y4524">
        <f>SUM(Table1[[#This Row],[profit/loss]])/SUM(Table1[profit/loss])</f>
        <v>1.0417446908851753E-5</v>
      </c>
    </row>
    <row r="4525" spans="1:25" x14ac:dyDescent="0.3">
      <c r="A4525" t="s">
        <v>29</v>
      </c>
      <c r="B4525" t="s">
        <v>82</v>
      </c>
      <c r="C4525">
        <v>1128299</v>
      </c>
      <c r="D4525" s="9">
        <v>43968</v>
      </c>
      <c r="E4525" s="8" t="str">
        <f>TEXT(Table1[[#This Row],[Invoice Date]],"dd-mm-yyyy")</f>
        <v>17-05-2020</v>
      </c>
      <c r="F4525" s="1" t="str">
        <f t="shared" si="280"/>
        <v>May</v>
      </c>
      <c r="G4525" s="1" t="str">
        <f t="shared" si="281"/>
        <v>2020</v>
      </c>
      <c r="H4525" s="1" t="str">
        <f t="shared" si="282"/>
        <v>Sunday</v>
      </c>
      <c r="I4525" s="1" t="str">
        <f t="shared" si="283"/>
        <v>17</v>
      </c>
      <c r="J4525" t="s">
        <v>30</v>
      </c>
      <c r="K4525" t="s">
        <v>43</v>
      </c>
      <c r="L4525" t="s">
        <v>44</v>
      </c>
      <c r="M4525" t="s">
        <v>20</v>
      </c>
      <c r="N4525">
        <v>60</v>
      </c>
      <c r="O4525">
        <v>116</v>
      </c>
      <c r="P4525">
        <v>6960</v>
      </c>
      <c r="Q4525">
        <v>3341</v>
      </c>
      <c r="R4525">
        <v>0.48</v>
      </c>
      <c r="S4525" t="s">
        <v>82</v>
      </c>
      <c r="T4525" t="str">
        <f>IF(Table1[[#This Row],[Units Sold]]&gt; 700,"High Units","low Units")</f>
        <v>low Units</v>
      </c>
      <c r="U4525">
        <f>SUM(Table1[[#This Row],[Operating Profit]])/SUM(Table1[Operating Profit])*100</f>
        <v>1.0059158994934598E-3</v>
      </c>
      <c r="V4525">
        <f>SUM(Table1[[#This Row],[Price per Unit]]*Table1[[#This Row],[Units Sold]])</f>
        <v>6960</v>
      </c>
      <c r="W4525">
        <f>SUM(Table1[[#This Row],[Total Sales]]-Table1[[#This Row],[Operating Profit]])</f>
        <v>3619</v>
      </c>
      <c r="X4525">
        <f>SUM(Table1[[#This Row],[Total Sales]]-Table1[[#This Row],[Cost]])</f>
        <v>3341</v>
      </c>
      <c r="Y4525">
        <f>SUM(Table1[[#This Row],[profit/loss]])/SUM(Table1[profit/loss])</f>
        <v>1.0059158994934597E-5</v>
      </c>
    </row>
    <row r="4526" spans="1:25" x14ac:dyDescent="0.3">
      <c r="A4526" t="s">
        <v>29</v>
      </c>
      <c r="B4526" t="s">
        <v>82</v>
      </c>
      <c r="C4526">
        <v>1128299</v>
      </c>
      <c r="D4526" s="9">
        <v>43969</v>
      </c>
      <c r="E4526" s="8" t="str">
        <f>TEXT(Table1[[#This Row],[Invoice Date]],"dd-mm-yyyy")</f>
        <v>18-05-2020</v>
      </c>
      <c r="F4526" s="1" t="str">
        <f t="shared" si="280"/>
        <v>May</v>
      </c>
      <c r="G4526" s="1" t="str">
        <f t="shared" si="281"/>
        <v>2020</v>
      </c>
      <c r="H4526" s="1" t="str">
        <f t="shared" si="282"/>
        <v>Monday</v>
      </c>
      <c r="I4526" s="1" t="str">
        <f t="shared" si="283"/>
        <v>18</v>
      </c>
      <c r="J4526" t="s">
        <v>30</v>
      </c>
      <c r="K4526" t="s">
        <v>43</v>
      </c>
      <c r="L4526" t="s">
        <v>44</v>
      </c>
      <c r="M4526" t="s">
        <v>21</v>
      </c>
      <c r="N4526">
        <v>68</v>
      </c>
      <c r="O4526">
        <v>105</v>
      </c>
      <c r="P4526">
        <v>7140</v>
      </c>
      <c r="Q4526">
        <v>4927</v>
      </c>
      <c r="R4526">
        <v>0.69</v>
      </c>
      <c r="S4526" t="s">
        <v>82</v>
      </c>
      <c r="T4526" t="str">
        <f>IF(Table1[[#This Row],[Units Sold]]&gt; 700,"High Units","low Units")</f>
        <v>low Units</v>
      </c>
      <c r="U4526">
        <f>SUM(Table1[[#This Row],[Operating Profit]])/SUM(Table1[Operating Profit])*100</f>
        <v>1.4834323965292656E-3</v>
      </c>
      <c r="V4526">
        <f>SUM(Table1[[#This Row],[Price per Unit]]*Table1[[#This Row],[Units Sold]])</f>
        <v>7140</v>
      </c>
      <c r="W4526">
        <f>SUM(Table1[[#This Row],[Total Sales]]-Table1[[#This Row],[Operating Profit]])</f>
        <v>2213</v>
      </c>
      <c r="X4526">
        <f>SUM(Table1[[#This Row],[Total Sales]]-Table1[[#This Row],[Cost]])</f>
        <v>4927</v>
      </c>
      <c r="Y4526">
        <f>SUM(Table1[[#This Row],[profit/loss]])/SUM(Table1[profit/loss])</f>
        <v>1.4834323965292656E-5</v>
      </c>
    </row>
    <row r="4527" spans="1:25" x14ac:dyDescent="0.3">
      <c r="A4527" t="s">
        <v>29</v>
      </c>
      <c r="B4527" t="s">
        <v>82</v>
      </c>
      <c r="C4527">
        <v>1128299</v>
      </c>
      <c r="D4527" s="9">
        <v>43970</v>
      </c>
      <c r="E4527" s="8" t="str">
        <f>TEXT(Table1[[#This Row],[Invoice Date]],"dd-mm-yyyy")</f>
        <v>19-05-2020</v>
      </c>
      <c r="F4527" s="1" t="str">
        <f t="shared" si="280"/>
        <v>May</v>
      </c>
      <c r="G4527" s="1" t="str">
        <f t="shared" si="281"/>
        <v>2020</v>
      </c>
      <c r="H4527" s="1" t="str">
        <f t="shared" si="282"/>
        <v>Tuesday</v>
      </c>
      <c r="I4527" s="1" t="str">
        <f t="shared" si="283"/>
        <v>19</v>
      </c>
      <c r="J4527" t="s">
        <v>30</v>
      </c>
      <c r="K4527" t="s">
        <v>43</v>
      </c>
      <c r="L4527" t="s">
        <v>44</v>
      </c>
      <c r="M4527" t="s">
        <v>22</v>
      </c>
      <c r="N4527">
        <v>73</v>
      </c>
      <c r="O4527">
        <v>130</v>
      </c>
      <c r="P4527">
        <v>9490</v>
      </c>
      <c r="Q4527">
        <v>2942</v>
      </c>
      <c r="R4527">
        <v>0.31</v>
      </c>
      <c r="S4527" t="s">
        <v>82</v>
      </c>
      <c r="T4527" t="str">
        <f>IF(Table1[[#This Row],[Units Sold]]&gt; 700,"High Units","low Units")</f>
        <v>low Units</v>
      </c>
      <c r="U4527">
        <f>SUM(Table1[[#This Row],[Operating Profit]])/SUM(Table1[Operating Profit])*100</f>
        <v>8.8578406953300167E-4</v>
      </c>
      <c r="V4527">
        <f>SUM(Table1[[#This Row],[Price per Unit]]*Table1[[#This Row],[Units Sold]])</f>
        <v>9490</v>
      </c>
      <c r="W4527">
        <f>SUM(Table1[[#This Row],[Total Sales]]-Table1[[#This Row],[Operating Profit]])</f>
        <v>6548</v>
      </c>
      <c r="X4527">
        <f>SUM(Table1[[#This Row],[Total Sales]]-Table1[[#This Row],[Cost]])</f>
        <v>2942</v>
      </c>
      <c r="Y4527">
        <f>SUM(Table1[[#This Row],[profit/loss]])/SUM(Table1[profit/loss])</f>
        <v>8.8578406953300168E-6</v>
      </c>
    </row>
    <row r="4528" spans="1:25" x14ac:dyDescent="0.3">
      <c r="A4528" t="s">
        <v>29</v>
      </c>
      <c r="B4528" t="s">
        <v>82</v>
      </c>
      <c r="C4528">
        <v>1128299</v>
      </c>
      <c r="D4528" s="9">
        <v>43971</v>
      </c>
      <c r="E4528" s="8" t="str">
        <f>TEXT(Table1[[#This Row],[Invoice Date]],"dd-mm-yyyy")</f>
        <v>20-05-2020</v>
      </c>
      <c r="F4528" s="1" t="str">
        <f t="shared" si="280"/>
        <v>May</v>
      </c>
      <c r="G4528" s="1" t="str">
        <f t="shared" si="281"/>
        <v>2020</v>
      </c>
      <c r="H4528" s="1" t="str">
        <f t="shared" si="282"/>
        <v>Wednesday</v>
      </c>
      <c r="I4528" s="1" t="str">
        <f t="shared" si="283"/>
        <v>20</v>
      </c>
      <c r="J4528" t="s">
        <v>30</v>
      </c>
      <c r="K4528" t="s">
        <v>43</v>
      </c>
      <c r="L4528" t="s">
        <v>44</v>
      </c>
      <c r="M4528" t="s">
        <v>16</v>
      </c>
      <c r="N4528">
        <v>59</v>
      </c>
      <c r="O4528">
        <v>203</v>
      </c>
      <c r="P4528">
        <v>11977</v>
      </c>
      <c r="Q4528">
        <v>6228</v>
      </c>
      <c r="R4528">
        <v>0.52</v>
      </c>
      <c r="S4528" t="s">
        <v>82</v>
      </c>
      <c r="T4528" t="str">
        <f>IF(Table1[[#This Row],[Units Sold]]&gt; 700,"High Units","low Units")</f>
        <v>low Units</v>
      </c>
      <c r="U4528">
        <f>SUM(Table1[[#This Row],[Operating Profit]])/SUM(Table1[Operating Profit])*100</f>
        <v>1.8751404435933155E-3</v>
      </c>
      <c r="V4528">
        <f>SUM(Table1[[#This Row],[Price per Unit]]*Table1[[#This Row],[Units Sold]])</f>
        <v>11977</v>
      </c>
      <c r="W4528">
        <f>SUM(Table1[[#This Row],[Total Sales]]-Table1[[#This Row],[Operating Profit]])</f>
        <v>5749</v>
      </c>
      <c r="X4528">
        <f>SUM(Table1[[#This Row],[Total Sales]]-Table1[[#This Row],[Cost]])</f>
        <v>6228</v>
      </c>
      <c r="Y4528">
        <f>SUM(Table1[[#This Row],[profit/loss]])/SUM(Table1[profit/loss])</f>
        <v>1.8751404435933156E-5</v>
      </c>
    </row>
    <row r="4529" spans="1:25" x14ac:dyDescent="0.3">
      <c r="A4529" t="s">
        <v>29</v>
      </c>
      <c r="B4529" t="s">
        <v>82</v>
      </c>
      <c r="C4529">
        <v>1128299</v>
      </c>
      <c r="D4529" s="9">
        <v>43972</v>
      </c>
      <c r="E4529" s="8" t="str">
        <f>TEXT(Table1[[#This Row],[Invoice Date]],"dd-mm-yyyy")</f>
        <v>21-05-2020</v>
      </c>
      <c r="F4529" s="1" t="str">
        <f t="shared" si="280"/>
        <v>May</v>
      </c>
      <c r="G4529" s="1" t="str">
        <f t="shared" si="281"/>
        <v>2020</v>
      </c>
      <c r="H4529" s="1" t="str">
        <f t="shared" si="282"/>
        <v>Thursday</v>
      </c>
      <c r="I4529" s="1" t="str">
        <f t="shared" si="283"/>
        <v>21</v>
      </c>
      <c r="J4529" t="s">
        <v>30</v>
      </c>
      <c r="K4529" t="s">
        <v>43</v>
      </c>
      <c r="L4529" t="s">
        <v>44</v>
      </c>
      <c r="M4529" t="s">
        <v>18</v>
      </c>
      <c r="N4529">
        <v>64</v>
      </c>
      <c r="O4529">
        <v>182</v>
      </c>
      <c r="P4529">
        <v>11648</v>
      </c>
      <c r="Q4529">
        <v>4426</v>
      </c>
      <c r="R4529">
        <v>0.38</v>
      </c>
      <c r="S4529" t="s">
        <v>82</v>
      </c>
      <c r="T4529" t="str">
        <f>IF(Table1[[#This Row],[Units Sold]]&gt; 700,"High Units","low Units")</f>
        <v>low Units</v>
      </c>
      <c r="U4529">
        <f>SUM(Table1[[#This Row],[Operating Profit]])/SUM(Table1[Operating Profit])*100</f>
        <v>1.332590173947337E-3</v>
      </c>
      <c r="V4529">
        <f>SUM(Table1[[#This Row],[Price per Unit]]*Table1[[#This Row],[Units Sold]])</f>
        <v>11648</v>
      </c>
      <c r="W4529">
        <f>SUM(Table1[[#This Row],[Total Sales]]-Table1[[#This Row],[Operating Profit]])</f>
        <v>7222</v>
      </c>
      <c r="X4529">
        <f>SUM(Table1[[#This Row],[Total Sales]]-Table1[[#This Row],[Cost]])</f>
        <v>4426</v>
      </c>
      <c r="Y4529">
        <f>SUM(Table1[[#This Row],[profit/loss]])/SUM(Table1[profit/loss])</f>
        <v>1.332590173947337E-5</v>
      </c>
    </row>
    <row r="4530" spans="1:25" x14ac:dyDescent="0.3">
      <c r="A4530" t="s">
        <v>29</v>
      </c>
      <c r="B4530" t="s">
        <v>82</v>
      </c>
      <c r="C4530">
        <v>1128299</v>
      </c>
      <c r="D4530" s="9">
        <v>43973</v>
      </c>
      <c r="E4530" s="8" t="str">
        <f>TEXT(Table1[[#This Row],[Invoice Date]],"dd-mm-yyyy")</f>
        <v>22-05-2020</v>
      </c>
      <c r="F4530" s="1" t="str">
        <f t="shared" si="280"/>
        <v>May</v>
      </c>
      <c r="G4530" s="1" t="str">
        <f t="shared" si="281"/>
        <v>2020</v>
      </c>
      <c r="H4530" s="1" t="str">
        <f t="shared" si="282"/>
        <v>Friday</v>
      </c>
      <c r="I4530" s="1" t="str">
        <f t="shared" si="283"/>
        <v>22</v>
      </c>
      <c r="J4530" t="s">
        <v>30</v>
      </c>
      <c r="K4530" t="s">
        <v>43</v>
      </c>
      <c r="L4530" t="s">
        <v>44</v>
      </c>
      <c r="M4530" t="s">
        <v>19</v>
      </c>
      <c r="N4530">
        <v>60</v>
      </c>
      <c r="O4530">
        <v>125</v>
      </c>
      <c r="P4530">
        <v>7500</v>
      </c>
      <c r="Q4530">
        <v>4125</v>
      </c>
      <c r="R4530">
        <v>0.55000000000000004</v>
      </c>
      <c r="S4530" t="s">
        <v>82</v>
      </c>
      <c r="T4530" t="str">
        <f>IF(Table1[[#This Row],[Units Sold]]&gt; 700,"High Units","low Units")</f>
        <v>low Units</v>
      </c>
      <c r="U4530">
        <f>SUM(Table1[[#This Row],[Operating Profit]])/SUM(Table1[Operating Profit])*100</f>
        <v>1.2419644074859388E-3</v>
      </c>
      <c r="V4530">
        <f>SUM(Table1[[#This Row],[Price per Unit]]*Table1[[#This Row],[Units Sold]])</f>
        <v>7500</v>
      </c>
      <c r="W4530">
        <f>SUM(Table1[[#This Row],[Total Sales]]-Table1[[#This Row],[Operating Profit]])</f>
        <v>3375</v>
      </c>
      <c r="X4530">
        <f>SUM(Table1[[#This Row],[Total Sales]]-Table1[[#This Row],[Cost]])</f>
        <v>4125</v>
      </c>
      <c r="Y4530">
        <f>SUM(Table1[[#This Row],[profit/loss]])/SUM(Table1[profit/loss])</f>
        <v>1.2419644074859389E-5</v>
      </c>
    </row>
    <row r="4531" spans="1:25" x14ac:dyDescent="0.3">
      <c r="A4531" t="s">
        <v>29</v>
      </c>
      <c r="B4531" t="s">
        <v>82</v>
      </c>
      <c r="C4531">
        <v>1128299</v>
      </c>
      <c r="D4531" s="9">
        <v>43974</v>
      </c>
      <c r="E4531" s="8" t="str">
        <f>TEXT(Table1[[#This Row],[Invoice Date]],"dd-mm-yyyy")</f>
        <v>23-05-2020</v>
      </c>
      <c r="F4531" s="1" t="str">
        <f t="shared" si="280"/>
        <v>May</v>
      </c>
      <c r="G4531" s="1" t="str">
        <f t="shared" si="281"/>
        <v>2020</v>
      </c>
      <c r="H4531" s="1" t="str">
        <f t="shared" si="282"/>
        <v>Saturday</v>
      </c>
      <c r="I4531" s="1" t="str">
        <f t="shared" si="283"/>
        <v>23</v>
      </c>
      <c r="J4531" t="s">
        <v>30</v>
      </c>
      <c r="K4531" t="s">
        <v>43</v>
      </c>
      <c r="L4531" t="s">
        <v>44</v>
      </c>
      <c r="M4531" t="s">
        <v>20</v>
      </c>
      <c r="N4531">
        <v>63</v>
      </c>
      <c r="O4531">
        <v>125</v>
      </c>
      <c r="P4531">
        <v>7875</v>
      </c>
      <c r="Q4531">
        <v>3544</v>
      </c>
      <c r="R4531">
        <v>0.45</v>
      </c>
      <c r="S4531" t="s">
        <v>82</v>
      </c>
      <c r="T4531" t="str">
        <f>IF(Table1[[#This Row],[Units Sold]]&gt; 700,"High Units","low Units")</f>
        <v>low Units</v>
      </c>
      <c r="U4531">
        <f>SUM(Table1[[#This Row],[Operating Profit]])/SUM(Table1[Operating Profit])*100</f>
        <v>1.067035602455798E-3</v>
      </c>
      <c r="V4531">
        <f>SUM(Table1[[#This Row],[Price per Unit]]*Table1[[#This Row],[Units Sold]])</f>
        <v>7875</v>
      </c>
      <c r="W4531">
        <f>SUM(Table1[[#This Row],[Total Sales]]-Table1[[#This Row],[Operating Profit]])</f>
        <v>4331</v>
      </c>
      <c r="X4531">
        <f>SUM(Table1[[#This Row],[Total Sales]]-Table1[[#This Row],[Cost]])</f>
        <v>3544</v>
      </c>
      <c r="Y4531">
        <f>SUM(Table1[[#This Row],[profit/loss]])/SUM(Table1[profit/loss])</f>
        <v>1.067035602455798E-5</v>
      </c>
    </row>
    <row r="4532" spans="1:25" x14ac:dyDescent="0.3">
      <c r="A4532" t="s">
        <v>29</v>
      </c>
      <c r="B4532" t="s">
        <v>82</v>
      </c>
      <c r="C4532">
        <v>1128299</v>
      </c>
      <c r="D4532" s="9">
        <v>43975</v>
      </c>
      <c r="E4532" s="8" t="str">
        <f>TEXT(Table1[[#This Row],[Invoice Date]],"dd-mm-yyyy")</f>
        <v>24-05-2020</v>
      </c>
      <c r="F4532" s="1" t="str">
        <f t="shared" si="280"/>
        <v>May</v>
      </c>
      <c r="G4532" s="1" t="str">
        <f t="shared" si="281"/>
        <v>2020</v>
      </c>
      <c r="H4532" s="1" t="str">
        <f t="shared" si="282"/>
        <v>Sunday</v>
      </c>
      <c r="I4532" s="1" t="str">
        <f t="shared" si="283"/>
        <v>24</v>
      </c>
      <c r="J4532" t="s">
        <v>30</v>
      </c>
      <c r="K4532" t="s">
        <v>43</v>
      </c>
      <c r="L4532" t="s">
        <v>44</v>
      </c>
      <c r="M4532" t="s">
        <v>21</v>
      </c>
      <c r="N4532">
        <v>68</v>
      </c>
      <c r="O4532">
        <v>115</v>
      </c>
      <c r="P4532">
        <v>7820</v>
      </c>
      <c r="Q4532">
        <v>5239</v>
      </c>
      <c r="R4532">
        <v>0.67</v>
      </c>
      <c r="S4532" t="s">
        <v>82</v>
      </c>
      <c r="T4532" t="str">
        <f>IF(Table1[[#This Row],[Units Sold]]&gt; 700,"High Units","low Units")</f>
        <v>low Units</v>
      </c>
      <c r="U4532">
        <f>SUM(Table1[[#This Row],[Operating Profit]])/SUM(Table1[Operating Profit])*100</f>
        <v>1.577370068077293E-3</v>
      </c>
      <c r="V4532">
        <f>SUM(Table1[[#This Row],[Price per Unit]]*Table1[[#This Row],[Units Sold]])</f>
        <v>7820</v>
      </c>
      <c r="W4532">
        <f>SUM(Table1[[#This Row],[Total Sales]]-Table1[[#This Row],[Operating Profit]])</f>
        <v>2581</v>
      </c>
      <c r="X4532">
        <f>SUM(Table1[[#This Row],[Total Sales]]-Table1[[#This Row],[Cost]])</f>
        <v>5239</v>
      </c>
      <c r="Y4532">
        <f>SUM(Table1[[#This Row],[profit/loss]])/SUM(Table1[profit/loss])</f>
        <v>1.577370068077293E-5</v>
      </c>
    </row>
    <row r="4533" spans="1:25" x14ac:dyDescent="0.3">
      <c r="A4533" t="s">
        <v>29</v>
      </c>
      <c r="B4533" t="s">
        <v>82</v>
      </c>
      <c r="C4533">
        <v>1128299</v>
      </c>
      <c r="D4533" s="9">
        <v>43976</v>
      </c>
      <c r="E4533" s="8" t="str">
        <f>TEXT(Table1[[#This Row],[Invoice Date]],"dd-mm-yyyy")</f>
        <v>25-05-2020</v>
      </c>
      <c r="F4533" s="1" t="str">
        <f t="shared" si="280"/>
        <v>May</v>
      </c>
      <c r="G4533" s="1" t="str">
        <f t="shared" si="281"/>
        <v>2020</v>
      </c>
      <c r="H4533" s="1" t="str">
        <f t="shared" si="282"/>
        <v>Monday</v>
      </c>
      <c r="I4533" s="1" t="str">
        <f t="shared" si="283"/>
        <v>25</v>
      </c>
      <c r="J4533" t="s">
        <v>30</v>
      </c>
      <c r="K4533" t="s">
        <v>43</v>
      </c>
      <c r="L4533" t="s">
        <v>44</v>
      </c>
      <c r="M4533" t="s">
        <v>22</v>
      </c>
      <c r="N4533">
        <v>75</v>
      </c>
      <c r="O4533">
        <v>137</v>
      </c>
      <c r="P4533">
        <v>10275</v>
      </c>
      <c r="Q4533">
        <v>3391</v>
      </c>
      <c r="R4533">
        <v>0.33</v>
      </c>
      <c r="S4533" t="s">
        <v>82</v>
      </c>
      <c r="T4533" t="str">
        <f>IF(Table1[[#This Row],[Units Sold]]&gt; 700,"High Units","low Units")</f>
        <v>low Units</v>
      </c>
      <c r="U4533">
        <f>SUM(Table1[[#This Row],[Operating Profit]])/SUM(Table1[Operating Profit])*100</f>
        <v>1.0209700135235924E-3</v>
      </c>
      <c r="V4533">
        <f>SUM(Table1[[#This Row],[Price per Unit]]*Table1[[#This Row],[Units Sold]])</f>
        <v>10275</v>
      </c>
      <c r="W4533">
        <f>SUM(Table1[[#This Row],[Total Sales]]-Table1[[#This Row],[Operating Profit]])</f>
        <v>6884</v>
      </c>
      <c r="X4533">
        <f>SUM(Table1[[#This Row],[Total Sales]]-Table1[[#This Row],[Cost]])</f>
        <v>3391</v>
      </c>
      <c r="Y4533">
        <f>SUM(Table1[[#This Row],[profit/loss]])/SUM(Table1[profit/loss])</f>
        <v>1.0209700135235923E-5</v>
      </c>
    </row>
    <row r="4534" spans="1:25" x14ac:dyDescent="0.3">
      <c r="A4534" t="s">
        <v>29</v>
      </c>
      <c r="B4534" t="s">
        <v>82</v>
      </c>
      <c r="C4534">
        <v>1128299</v>
      </c>
      <c r="D4534" s="9">
        <v>43977</v>
      </c>
      <c r="E4534" s="8" t="str">
        <f>TEXT(Table1[[#This Row],[Invoice Date]],"dd-mm-yyyy")</f>
        <v>26-05-2020</v>
      </c>
      <c r="F4534" s="1" t="str">
        <f t="shared" si="280"/>
        <v>May</v>
      </c>
      <c r="G4534" s="1" t="str">
        <f t="shared" si="281"/>
        <v>2020</v>
      </c>
      <c r="H4534" s="1" t="str">
        <f t="shared" si="282"/>
        <v>Tuesday</v>
      </c>
      <c r="I4534" s="1" t="str">
        <f t="shared" si="283"/>
        <v>26</v>
      </c>
      <c r="J4534" t="s">
        <v>30</v>
      </c>
      <c r="K4534" t="s">
        <v>43</v>
      </c>
      <c r="L4534" t="s">
        <v>44</v>
      </c>
      <c r="M4534" t="s">
        <v>16</v>
      </c>
      <c r="N4534">
        <v>36</v>
      </c>
      <c r="O4534">
        <v>117</v>
      </c>
      <c r="P4534">
        <v>4212</v>
      </c>
      <c r="Q4534">
        <v>1727</v>
      </c>
      <c r="R4534">
        <v>0.41</v>
      </c>
      <c r="S4534" t="s">
        <v>82</v>
      </c>
      <c r="T4534" t="str">
        <f>IF(Table1[[#This Row],[Units Sold]]&gt; 700,"High Units","low Units")</f>
        <v>low Units</v>
      </c>
      <c r="U4534">
        <f>SUM(Table1[[#This Row],[Operating Profit]])/SUM(Table1[Operating Profit])*100</f>
        <v>5.1996909860077978E-4</v>
      </c>
      <c r="V4534">
        <f>SUM(Table1[[#This Row],[Price per Unit]]*Table1[[#This Row],[Units Sold]])</f>
        <v>4212</v>
      </c>
      <c r="W4534">
        <f>SUM(Table1[[#This Row],[Total Sales]]-Table1[[#This Row],[Operating Profit]])</f>
        <v>2485</v>
      </c>
      <c r="X4534">
        <f>SUM(Table1[[#This Row],[Total Sales]]-Table1[[#This Row],[Cost]])</f>
        <v>1727</v>
      </c>
      <c r="Y4534">
        <f>SUM(Table1[[#This Row],[profit/loss]])/SUM(Table1[profit/loss])</f>
        <v>5.1996909860077974E-6</v>
      </c>
    </row>
    <row r="4535" spans="1:25" x14ac:dyDescent="0.3">
      <c r="A4535" t="s">
        <v>29</v>
      </c>
      <c r="B4535" t="s">
        <v>82</v>
      </c>
      <c r="C4535">
        <v>1128299</v>
      </c>
      <c r="D4535" s="9">
        <v>43978</v>
      </c>
      <c r="E4535" s="8" t="str">
        <f>TEXT(Table1[[#This Row],[Invoice Date]],"dd-mm-yyyy")</f>
        <v>27-05-2020</v>
      </c>
      <c r="F4535" s="1" t="str">
        <f t="shared" si="280"/>
        <v>May</v>
      </c>
      <c r="G4535" s="1" t="str">
        <f t="shared" si="281"/>
        <v>2020</v>
      </c>
      <c r="H4535" s="1" t="str">
        <f t="shared" si="282"/>
        <v>Wednesday</v>
      </c>
      <c r="I4535" s="1" t="str">
        <f t="shared" si="283"/>
        <v>27</v>
      </c>
      <c r="J4535" t="s">
        <v>30</v>
      </c>
      <c r="K4535" t="s">
        <v>43</v>
      </c>
      <c r="L4535" t="s">
        <v>44</v>
      </c>
      <c r="M4535" t="s">
        <v>18</v>
      </c>
      <c r="N4535">
        <v>48</v>
      </c>
      <c r="O4535">
        <v>131</v>
      </c>
      <c r="P4535">
        <v>6288</v>
      </c>
      <c r="Q4535">
        <v>2515</v>
      </c>
      <c r="R4535">
        <v>0.4</v>
      </c>
      <c r="S4535" t="s">
        <v>82</v>
      </c>
      <c r="T4535" t="str">
        <f>IF(Table1[[#This Row],[Units Sold]]&gt; 700,"High Units","low Units")</f>
        <v>low Units</v>
      </c>
      <c r="U4535">
        <f>SUM(Table1[[#This Row],[Operating Profit]])/SUM(Table1[Operating Profit])*100</f>
        <v>7.5722193571566932E-4</v>
      </c>
      <c r="V4535">
        <f>SUM(Table1[[#This Row],[Price per Unit]]*Table1[[#This Row],[Units Sold]])</f>
        <v>6288</v>
      </c>
      <c r="W4535">
        <f>SUM(Table1[[#This Row],[Total Sales]]-Table1[[#This Row],[Operating Profit]])</f>
        <v>3773</v>
      </c>
      <c r="X4535">
        <f>SUM(Table1[[#This Row],[Total Sales]]-Table1[[#This Row],[Cost]])</f>
        <v>2515</v>
      </c>
      <c r="Y4535">
        <f>SUM(Table1[[#This Row],[profit/loss]])/SUM(Table1[profit/loss])</f>
        <v>7.5722193571566934E-6</v>
      </c>
    </row>
    <row r="4536" spans="1:25" x14ac:dyDescent="0.3">
      <c r="A4536" t="s">
        <v>29</v>
      </c>
      <c r="B4536" t="s">
        <v>82</v>
      </c>
      <c r="C4536">
        <v>1128299</v>
      </c>
      <c r="D4536" s="9">
        <v>43979</v>
      </c>
      <c r="E4536" s="8" t="str">
        <f>TEXT(Table1[[#This Row],[Invoice Date]],"dd-mm-yyyy")</f>
        <v>28-05-2020</v>
      </c>
      <c r="F4536" s="1" t="str">
        <f t="shared" si="280"/>
        <v>May</v>
      </c>
      <c r="G4536" s="1" t="str">
        <f t="shared" si="281"/>
        <v>2020</v>
      </c>
      <c r="H4536" s="1" t="str">
        <f t="shared" si="282"/>
        <v>Thursday</v>
      </c>
      <c r="I4536" s="1" t="str">
        <f t="shared" si="283"/>
        <v>28</v>
      </c>
      <c r="J4536" t="s">
        <v>30</v>
      </c>
      <c r="K4536" t="s">
        <v>43</v>
      </c>
      <c r="L4536" t="s">
        <v>44</v>
      </c>
      <c r="M4536" t="s">
        <v>19</v>
      </c>
      <c r="N4536">
        <v>46</v>
      </c>
      <c r="O4536">
        <v>135</v>
      </c>
      <c r="P4536">
        <v>6210</v>
      </c>
      <c r="Q4536">
        <v>2174</v>
      </c>
      <c r="R4536">
        <v>0.35</v>
      </c>
      <c r="S4536" t="s">
        <v>82</v>
      </c>
      <c r="T4536" t="str">
        <f>IF(Table1[[#This Row],[Units Sold]]&gt; 700,"High Units","low Units")</f>
        <v>low Units</v>
      </c>
      <c r="U4536">
        <f>SUM(Table1[[#This Row],[Operating Profit]])/SUM(Table1[Operating Profit])*100</f>
        <v>6.5455287803016504E-4</v>
      </c>
      <c r="V4536">
        <f>SUM(Table1[[#This Row],[Price per Unit]]*Table1[[#This Row],[Units Sold]])</f>
        <v>6210</v>
      </c>
      <c r="W4536">
        <f>SUM(Table1[[#This Row],[Total Sales]]-Table1[[#This Row],[Operating Profit]])</f>
        <v>4036</v>
      </c>
      <c r="X4536">
        <f>SUM(Table1[[#This Row],[Total Sales]]-Table1[[#This Row],[Cost]])</f>
        <v>2174</v>
      </c>
      <c r="Y4536">
        <f>SUM(Table1[[#This Row],[profit/loss]])/SUM(Table1[profit/loss])</f>
        <v>6.5455287803016505E-6</v>
      </c>
    </row>
    <row r="4537" spans="1:25" x14ac:dyDescent="0.3">
      <c r="A4537" t="s">
        <v>29</v>
      </c>
      <c r="B4537" t="s">
        <v>82</v>
      </c>
      <c r="C4537">
        <v>1128299</v>
      </c>
      <c r="D4537" s="9">
        <v>43980</v>
      </c>
      <c r="E4537" s="8" t="str">
        <f>TEXT(Table1[[#This Row],[Invoice Date]],"dd-mm-yyyy")</f>
        <v>29-05-2020</v>
      </c>
      <c r="F4537" s="1" t="str">
        <f t="shared" si="280"/>
        <v>May</v>
      </c>
      <c r="G4537" s="1" t="str">
        <f t="shared" si="281"/>
        <v>2020</v>
      </c>
      <c r="H4537" s="1" t="str">
        <f t="shared" si="282"/>
        <v>Friday</v>
      </c>
      <c r="I4537" s="1" t="str">
        <f t="shared" si="283"/>
        <v>29</v>
      </c>
      <c r="J4537" t="s">
        <v>30</v>
      </c>
      <c r="K4537" t="s">
        <v>43</v>
      </c>
      <c r="L4537" t="s">
        <v>44</v>
      </c>
      <c r="M4537" t="s">
        <v>20</v>
      </c>
      <c r="N4537">
        <v>49</v>
      </c>
      <c r="O4537">
        <v>78</v>
      </c>
      <c r="P4537">
        <v>3822</v>
      </c>
      <c r="Q4537">
        <v>1567</v>
      </c>
      <c r="R4537">
        <v>0.41</v>
      </c>
      <c r="S4537" t="s">
        <v>82</v>
      </c>
      <c r="T4537" t="str">
        <f>IF(Table1[[#This Row],[Units Sold]]&gt; 700,"High Units","low Units")</f>
        <v>low Units</v>
      </c>
      <c r="U4537">
        <f>SUM(Table1[[#This Row],[Operating Profit]])/SUM(Table1[Operating Profit])*100</f>
        <v>4.7179593370435543E-4</v>
      </c>
      <c r="V4537">
        <f>SUM(Table1[[#This Row],[Price per Unit]]*Table1[[#This Row],[Units Sold]])</f>
        <v>3822</v>
      </c>
      <c r="W4537">
        <f>SUM(Table1[[#This Row],[Total Sales]]-Table1[[#This Row],[Operating Profit]])</f>
        <v>2255</v>
      </c>
      <c r="X4537">
        <f>SUM(Table1[[#This Row],[Total Sales]]-Table1[[#This Row],[Cost]])</f>
        <v>1567</v>
      </c>
      <c r="Y4537">
        <f>SUM(Table1[[#This Row],[profit/loss]])/SUM(Table1[profit/loss])</f>
        <v>4.7179593370435542E-6</v>
      </c>
    </row>
    <row r="4538" spans="1:25" x14ac:dyDescent="0.3">
      <c r="A4538" t="s">
        <v>29</v>
      </c>
      <c r="B4538" t="s">
        <v>82</v>
      </c>
      <c r="C4538">
        <v>1128299</v>
      </c>
      <c r="D4538" s="9">
        <v>43981</v>
      </c>
      <c r="E4538" s="8" t="str">
        <f>TEXT(Table1[[#This Row],[Invoice Date]],"dd-mm-yyyy")</f>
        <v>30-05-2020</v>
      </c>
      <c r="F4538" s="1" t="str">
        <f t="shared" si="280"/>
        <v>May</v>
      </c>
      <c r="G4538" s="1" t="str">
        <f t="shared" si="281"/>
        <v>2020</v>
      </c>
      <c r="H4538" s="1" t="str">
        <f t="shared" si="282"/>
        <v>Saturday</v>
      </c>
      <c r="I4538" s="1" t="str">
        <f t="shared" si="283"/>
        <v>30</v>
      </c>
      <c r="J4538" t="s">
        <v>30</v>
      </c>
      <c r="K4538" t="s">
        <v>45</v>
      </c>
      <c r="L4538" t="s">
        <v>46</v>
      </c>
      <c r="M4538" t="s">
        <v>21</v>
      </c>
      <c r="N4538">
        <v>51</v>
      </c>
      <c r="O4538">
        <v>73</v>
      </c>
      <c r="P4538">
        <v>3723</v>
      </c>
      <c r="Q4538">
        <v>1452</v>
      </c>
      <c r="R4538">
        <v>0.39</v>
      </c>
      <c r="S4538" t="s">
        <v>82</v>
      </c>
      <c r="T4538" t="str">
        <f>IF(Table1[[#This Row],[Units Sold]]&gt; 700,"High Units","low Units")</f>
        <v>low Units</v>
      </c>
      <c r="U4538">
        <f>SUM(Table1[[#This Row],[Operating Profit]])/SUM(Table1[Operating Profit])*100</f>
        <v>4.3717147143505048E-4</v>
      </c>
      <c r="V4538">
        <f>SUM(Table1[[#This Row],[Price per Unit]]*Table1[[#This Row],[Units Sold]])</f>
        <v>3723</v>
      </c>
      <c r="W4538">
        <f>SUM(Table1[[#This Row],[Total Sales]]-Table1[[#This Row],[Operating Profit]])</f>
        <v>2271</v>
      </c>
      <c r="X4538">
        <f>SUM(Table1[[#This Row],[Total Sales]]-Table1[[#This Row],[Cost]])</f>
        <v>1452</v>
      </c>
      <c r="Y4538">
        <f>SUM(Table1[[#This Row],[profit/loss]])/SUM(Table1[profit/loss])</f>
        <v>4.3717147143505046E-6</v>
      </c>
    </row>
    <row r="4539" spans="1:25" x14ac:dyDescent="0.3">
      <c r="A4539" t="s">
        <v>29</v>
      </c>
      <c r="B4539" t="s">
        <v>82</v>
      </c>
      <c r="C4539">
        <v>1128299</v>
      </c>
      <c r="D4539" s="9">
        <v>43982</v>
      </c>
      <c r="E4539" s="8" t="str">
        <f>TEXT(Table1[[#This Row],[Invoice Date]],"dd-mm-yyyy")</f>
        <v>31-05-2020</v>
      </c>
      <c r="F4539" s="1" t="str">
        <f t="shared" si="280"/>
        <v>May</v>
      </c>
      <c r="G4539" s="1" t="str">
        <f t="shared" si="281"/>
        <v>2020</v>
      </c>
      <c r="H4539" s="1" t="str">
        <f t="shared" si="282"/>
        <v>Sunday</v>
      </c>
      <c r="I4539" s="1" t="str">
        <f t="shared" si="283"/>
        <v>31</v>
      </c>
      <c r="J4539" t="s">
        <v>30</v>
      </c>
      <c r="K4539" t="s">
        <v>45</v>
      </c>
      <c r="L4539" t="s">
        <v>46</v>
      </c>
      <c r="M4539" t="s">
        <v>22</v>
      </c>
      <c r="N4539">
        <v>46</v>
      </c>
      <c r="O4539">
        <v>125</v>
      </c>
      <c r="P4539">
        <v>5750</v>
      </c>
      <c r="Q4539">
        <v>1783</v>
      </c>
      <c r="R4539">
        <v>0.31</v>
      </c>
      <c r="S4539" t="s">
        <v>82</v>
      </c>
      <c r="T4539" t="str">
        <f>IF(Table1[[#This Row],[Units Sold]]&gt; 700,"High Units","low Units")</f>
        <v>low Units</v>
      </c>
      <c r="U4539">
        <f>SUM(Table1[[#This Row],[Operating Profit]])/SUM(Table1[Operating Profit])*100</f>
        <v>5.3682970631452819E-4</v>
      </c>
      <c r="V4539">
        <f>SUM(Table1[[#This Row],[Price per Unit]]*Table1[[#This Row],[Units Sold]])</f>
        <v>5750</v>
      </c>
      <c r="W4539">
        <f>SUM(Table1[[#This Row],[Total Sales]]-Table1[[#This Row],[Operating Profit]])</f>
        <v>3967</v>
      </c>
      <c r="X4539">
        <f>SUM(Table1[[#This Row],[Total Sales]]-Table1[[#This Row],[Cost]])</f>
        <v>1783</v>
      </c>
      <c r="Y4539">
        <f>SUM(Table1[[#This Row],[profit/loss]])/SUM(Table1[profit/loss])</f>
        <v>5.3682970631452822E-6</v>
      </c>
    </row>
    <row r="4540" spans="1:25" x14ac:dyDescent="0.3">
      <c r="A4540" t="s">
        <v>29</v>
      </c>
      <c r="B4540" t="s">
        <v>82</v>
      </c>
      <c r="C4540">
        <v>1128299</v>
      </c>
      <c r="D4540" s="9">
        <v>43983</v>
      </c>
      <c r="E4540" s="8" t="str">
        <f>TEXT(Table1[[#This Row],[Invoice Date]],"dd-mm-yyyy")</f>
        <v>01-06-2020</v>
      </c>
      <c r="F4540" s="1" t="str">
        <f t="shared" si="280"/>
        <v>June</v>
      </c>
      <c r="G4540" s="1" t="str">
        <f t="shared" si="281"/>
        <v>2020</v>
      </c>
      <c r="H4540" s="1" t="str">
        <f t="shared" si="282"/>
        <v>Monday</v>
      </c>
      <c r="I4540" s="1" t="str">
        <f t="shared" si="283"/>
        <v>01</v>
      </c>
      <c r="J4540" t="s">
        <v>30</v>
      </c>
      <c r="K4540" t="s">
        <v>45</v>
      </c>
      <c r="L4540" t="s">
        <v>46</v>
      </c>
      <c r="M4540" t="s">
        <v>16</v>
      </c>
      <c r="N4540">
        <v>36</v>
      </c>
      <c r="O4540">
        <v>138</v>
      </c>
      <c r="P4540">
        <v>4968</v>
      </c>
      <c r="Q4540">
        <v>2136</v>
      </c>
      <c r="R4540">
        <v>0.43</v>
      </c>
      <c r="S4540" t="s">
        <v>82</v>
      </c>
      <c r="T4540" t="str">
        <f>IF(Table1[[#This Row],[Units Sold]]&gt; 700,"High Units","low Units")</f>
        <v>low Units</v>
      </c>
      <c r="U4540">
        <f>SUM(Table1[[#This Row],[Operating Profit]])/SUM(Table1[Operating Profit])*100</f>
        <v>6.4311175136726433E-4</v>
      </c>
      <c r="V4540">
        <f>SUM(Table1[[#This Row],[Price per Unit]]*Table1[[#This Row],[Units Sold]])</f>
        <v>4968</v>
      </c>
      <c r="W4540">
        <f>SUM(Table1[[#This Row],[Total Sales]]-Table1[[#This Row],[Operating Profit]])</f>
        <v>2832</v>
      </c>
      <c r="X4540">
        <f>SUM(Table1[[#This Row],[Total Sales]]-Table1[[#This Row],[Cost]])</f>
        <v>2136</v>
      </c>
      <c r="Y4540">
        <f>SUM(Table1[[#This Row],[profit/loss]])/SUM(Table1[profit/loss])</f>
        <v>6.4311175136726429E-6</v>
      </c>
    </row>
    <row r="4541" spans="1:25" x14ac:dyDescent="0.3">
      <c r="A4541" t="s">
        <v>29</v>
      </c>
      <c r="B4541" t="s">
        <v>82</v>
      </c>
      <c r="C4541">
        <v>1128299</v>
      </c>
      <c r="D4541" s="9">
        <v>43984</v>
      </c>
      <c r="E4541" s="8" t="str">
        <f>TEXT(Table1[[#This Row],[Invoice Date]],"dd-mm-yyyy")</f>
        <v>02-06-2020</v>
      </c>
      <c r="F4541" s="1" t="str">
        <f t="shared" si="280"/>
        <v>June</v>
      </c>
      <c r="G4541" s="1" t="str">
        <f t="shared" si="281"/>
        <v>2020</v>
      </c>
      <c r="H4541" s="1" t="str">
        <f t="shared" si="282"/>
        <v>Tuesday</v>
      </c>
      <c r="I4541" s="1" t="str">
        <f t="shared" si="283"/>
        <v>02</v>
      </c>
      <c r="J4541" t="s">
        <v>30</v>
      </c>
      <c r="K4541" t="s">
        <v>45</v>
      </c>
      <c r="L4541" t="s">
        <v>46</v>
      </c>
      <c r="M4541" t="s">
        <v>18</v>
      </c>
      <c r="N4541">
        <v>47</v>
      </c>
      <c r="O4541">
        <v>131</v>
      </c>
      <c r="P4541">
        <v>6157</v>
      </c>
      <c r="Q4541">
        <v>2401</v>
      </c>
      <c r="R4541">
        <v>0.39</v>
      </c>
      <c r="S4541" t="s">
        <v>82</v>
      </c>
      <c r="T4541" t="str">
        <f>IF(Table1[[#This Row],[Units Sold]]&gt; 700,"High Units","low Units")</f>
        <v>low Units</v>
      </c>
      <c r="U4541">
        <f>SUM(Table1[[#This Row],[Operating Profit]])/SUM(Table1[Operating Profit])*100</f>
        <v>7.2289855572696708E-4</v>
      </c>
      <c r="V4541">
        <f>SUM(Table1[[#This Row],[Price per Unit]]*Table1[[#This Row],[Units Sold]])</f>
        <v>6157</v>
      </c>
      <c r="W4541">
        <f>SUM(Table1[[#This Row],[Total Sales]]-Table1[[#This Row],[Operating Profit]])</f>
        <v>3756</v>
      </c>
      <c r="X4541">
        <f>SUM(Table1[[#This Row],[Total Sales]]-Table1[[#This Row],[Cost]])</f>
        <v>2401</v>
      </c>
      <c r="Y4541">
        <f>SUM(Table1[[#This Row],[profit/loss]])/SUM(Table1[profit/loss])</f>
        <v>7.2289855572696705E-6</v>
      </c>
    </row>
    <row r="4542" spans="1:25" x14ac:dyDescent="0.3">
      <c r="A4542" t="s">
        <v>29</v>
      </c>
      <c r="B4542" t="s">
        <v>82</v>
      </c>
      <c r="C4542">
        <v>1128299</v>
      </c>
      <c r="D4542" s="9">
        <v>43985</v>
      </c>
      <c r="E4542" s="8" t="str">
        <f>TEXT(Table1[[#This Row],[Invoice Date]],"dd-mm-yyyy")</f>
        <v>03-06-2020</v>
      </c>
      <c r="F4542" s="1" t="str">
        <f t="shared" si="280"/>
        <v>June</v>
      </c>
      <c r="G4542" s="1" t="str">
        <f t="shared" si="281"/>
        <v>2020</v>
      </c>
      <c r="H4542" s="1" t="str">
        <f t="shared" si="282"/>
        <v>Wednesday</v>
      </c>
      <c r="I4542" s="1" t="str">
        <f t="shared" si="283"/>
        <v>03</v>
      </c>
      <c r="J4542" t="s">
        <v>30</v>
      </c>
      <c r="K4542" t="s">
        <v>45</v>
      </c>
      <c r="L4542" t="s">
        <v>46</v>
      </c>
      <c r="M4542" t="s">
        <v>19</v>
      </c>
      <c r="N4542">
        <v>47</v>
      </c>
      <c r="O4542">
        <v>122</v>
      </c>
      <c r="P4542">
        <v>5734</v>
      </c>
      <c r="Q4542">
        <v>2236</v>
      </c>
      <c r="R4542">
        <v>0.39</v>
      </c>
      <c r="S4542" t="s">
        <v>82</v>
      </c>
      <c r="T4542" t="str">
        <f>IF(Table1[[#This Row],[Units Sold]]&gt; 700,"High Units","low Units")</f>
        <v>low Units</v>
      </c>
      <c r="U4542">
        <f>SUM(Table1[[#This Row],[Operating Profit]])/SUM(Table1[Operating Profit])*100</f>
        <v>6.732199794275295E-4</v>
      </c>
      <c r="V4542">
        <f>SUM(Table1[[#This Row],[Price per Unit]]*Table1[[#This Row],[Units Sold]])</f>
        <v>5734</v>
      </c>
      <c r="W4542">
        <f>SUM(Table1[[#This Row],[Total Sales]]-Table1[[#This Row],[Operating Profit]])</f>
        <v>3498</v>
      </c>
      <c r="X4542">
        <f>SUM(Table1[[#This Row],[Total Sales]]-Table1[[#This Row],[Cost]])</f>
        <v>2236</v>
      </c>
      <c r="Y4542">
        <f>SUM(Table1[[#This Row],[profit/loss]])/SUM(Table1[profit/loss])</f>
        <v>6.7321997942752946E-6</v>
      </c>
    </row>
    <row r="4543" spans="1:25" x14ac:dyDescent="0.3">
      <c r="A4543" t="s">
        <v>29</v>
      </c>
      <c r="B4543" t="s">
        <v>82</v>
      </c>
      <c r="C4543">
        <v>1128299</v>
      </c>
      <c r="D4543" s="9">
        <v>43986</v>
      </c>
      <c r="E4543" s="8" t="str">
        <f>TEXT(Table1[[#This Row],[Invoice Date]],"dd-mm-yyyy")</f>
        <v>04-06-2020</v>
      </c>
      <c r="F4543" s="1" t="str">
        <f t="shared" si="280"/>
        <v>June</v>
      </c>
      <c r="G4543" s="1" t="str">
        <f t="shared" si="281"/>
        <v>2020</v>
      </c>
      <c r="H4543" s="1" t="str">
        <f t="shared" si="282"/>
        <v>Thursday</v>
      </c>
      <c r="I4543" s="1" t="str">
        <f t="shared" si="283"/>
        <v>04</v>
      </c>
      <c r="J4543" t="s">
        <v>30</v>
      </c>
      <c r="K4543" t="s">
        <v>45</v>
      </c>
      <c r="L4543" t="s">
        <v>46</v>
      </c>
      <c r="M4543" t="s">
        <v>20</v>
      </c>
      <c r="N4543">
        <v>48</v>
      </c>
      <c r="O4543">
        <v>87</v>
      </c>
      <c r="P4543">
        <v>4176</v>
      </c>
      <c r="Q4543">
        <v>1754</v>
      </c>
      <c r="R4543">
        <v>0.42</v>
      </c>
      <c r="S4543" t="s">
        <v>82</v>
      </c>
      <c r="T4543" t="str">
        <f>IF(Table1[[#This Row],[Units Sold]]&gt; 700,"High Units","low Units")</f>
        <v>low Units</v>
      </c>
      <c r="U4543">
        <f>SUM(Table1[[#This Row],[Operating Profit]])/SUM(Table1[Operating Profit])*100</f>
        <v>5.2809832017705128E-4</v>
      </c>
      <c r="V4543">
        <f>SUM(Table1[[#This Row],[Price per Unit]]*Table1[[#This Row],[Units Sold]])</f>
        <v>4176</v>
      </c>
      <c r="W4543">
        <f>SUM(Table1[[#This Row],[Total Sales]]-Table1[[#This Row],[Operating Profit]])</f>
        <v>2422</v>
      </c>
      <c r="X4543">
        <f>SUM(Table1[[#This Row],[Total Sales]]-Table1[[#This Row],[Cost]])</f>
        <v>1754</v>
      </c>
      <c r="Y4543">
        <f>SUM(Table1[[#This Row],[profit/loss]])/SUM(Table1[profit/loss])</f>
        <v>5.2809832017705131E-6</v>
      </c>
    </row>
    <row r="4544" spans="1:25" x14ac:dyDescent="0.3">
      <c r="A4544" t="s">
        <v>29</v>
      </c>
      <c r="B4544" t="s">
        <v>82</v>
      </c>
      <c r="C4544">
        <v>1128299</v>
      </c>
      <c r="D4544" s="9">
        <v>43987</v>
      </c>
      <c r="E4544" s="8" t="str">
        <f>TEXT(Table1[[#This Row],[Invoice Date]],"dd-mm-yyyy")</f>
        <v>05-06-2020</v>
      </c>
      <c r="F4544" s="1" t="str">
        <f t="shared" si="280"/>
        <v>June</v>
      </c>
      <c r="G4544" s="1" t="str">
        <f t="shared" si="281"/>
        <v>2020</v>
      </c>
      <c r="H4544" s="1" t="str">
        <f t="shared" si="282"/>
        <v>Friday</v>
      </c>
      <c r="I4544" s="1" t="str">
        <f t="shared" si="283"/>
        <v>05</v>
      </c>
      <c r="J4544" t="s">
        <v>30</v>
      </c>
      <c r="K4544" t="s">
        <v>45</v>
      </c>
      <c r="L4544" t="s">
        <v>46</v>
      </c>
      <c r="M4544" t="s">
        <v>21</v>
      </c>
      <c r="N4544">
        <v>52</v>
      </c>
      <c r="O4544">
        <v>65</v>
      </c>
      <c r="P4544">
        <v>3380</v>
      </c>
      <c r="Q4544">
        <v>1352</v>
      </c>
      <c r="R4544">
        <v>0.4</v>
      </c>
      <c r="S4544" t="s">
        <v>82</v>
      </c>
      <c r="T4544" t="str">
        <f>IF(Table1[[#This Row],[Units Sold]]&gt; 700,"High Units","low Units")</f>
        <v>low Units</v>
      </c>
      <c r="U4544">
        <f>SUM(Table1[[#This Row],[Operating Profit]])/SUM(Table1[Operating Profit])*100</f>
        <v>4.0706324337478527E-4</v>
      </c>
      <c r="V4544">
        <f>SUM(Table1[[#This Row],[Price per Unit]]*Table1[[#This Row],[Units Sold]])</f>
        <v>3380</v>
      </c>
      <c r="W4544">
        <f>SUM(Table1[[#This Row],[Total Sales]]-Table1[[#This Row],[Operating Profit]])</f>
        <v>2028</v>
      </c>
      <c r="X4544">
        <f>SUM(Table1[[#This Row],[Total Sales]]-Table1[[#This Row],[Cost]])</f>
        <v>1352</v>
      </c>
      <c r="Y4544">
        <f>SUM(Table1[[#This Row],[profit/loss]])/SUM(Table1[profit/loss])</f>
        <v>4.0706324337478529E-6</v>
      </c>
    </row>
    <row r="4545" spans="1:25" x14ac:dyDescent="0.3">
      <c r="A4545" t="s">
        <v>29</v>
      </c>
      <c r="B4545" t="s">
        <v>82</v>
      </c>
      <c r="C4545">
        <v>1128299</v>
      </c>
      <c r="D4545" s="9">
        <v>43988</v>
      </c>
      <c r="E4545" s="8" t="str">
        <f>TEXT(Table1[[#This Row],[Invoice Date]],"dd-mm-yyyy")</f>
        <v>06-06-2020</v>
      </c>
      <c r="F4545" s="1" t="str">
        <f t="shared" si="280"/>
        <v>June</v>
      </c>
      <c r="G4545" s="1" t="str">
        <f t="shared" si="281"/>
        <v>2020</v>
      </c>
      <c r="H4545" s="1" t="str">
        <f t="shared" si="282"/>
        <v>Saturday</v>
      </c>
      <c r="I4545" s="1" t="str">
        <f t="shared" si="283"/>
        <v>06</v>
      </c>
      <c r="J4545" t="s">
        <v>30</v>
      </c>
      <c r="K4545" t="s">
        <v>45</v>
      </c>
      <c r="L4545" t="s">
        <v>46</v>
      </c>
      <c r="M4545" t="s">
        <v>22</v>
      </c>
      <c r="N4545">
        <v>46</v>
      </c>
      <c r="O4545">
        <v>123</v>
      </c>
      <c r="P4545">
        <v>5658</v>
      </c>
      <c r="Q4545">
        <v>1754</v>
      </c>
      <c r="R4545">
        <v>0.31</v>
      </c>
      <c r="S4545" t="s">
        <v>82</v>
      </c>
      <c r="T4545" t="str">
        <f>IF(Table1[[#This Row],[Units Sold]]&gt; 700,"High Units","low Units")</f>
        <v>low Units</v>
      </c>
      <c r="U4545">
        <f>SUM(Table1[[#This Row],[Operating Profit]])/SUM(Table1[Operating Profit])*100</f>
        <v>5.2809832017705128E-4</v>
      </c>
      <c r="V4545">
        <f>SUM(Table1[[#This Row],[Price per Unit]]*Table1[[#This Row],[Units Sold]])</f>
        <v>5658</v>
      </c>
      <c r="W4545">
        <f>SUM(Table1[[#This Row],[Total Sales]]-Table1[[#This Row],[Operating Profit]])</f>
        <v>3904</v>
      </c>
      <c r="X4545">
        <f>SUM(Table1[[#This Row],[Total Sales]]-Table1[[#This Row],[Cost]])</f>
        <v>1754</v>
      </c>
      <c r="Y4545">
        <f>SUM(Table1[[#This Row],[profit/loss]])/SUM(Table1[profit/loss])</f>
        <v>5.2809832017705131E-6</v>
      </c>
    </row>
    <row r="4546" spans="1:25" x14ac:dyDescent="0.3">
      <c r="A4546" t="s">
        <v>29</v>
      </c>
      <c r="B4546" t="s">
        <v>82</v>
      </c>
      <c r="C4546">
        <v>1128299</v>
      </c>
      <c r="D4546" s="9">
        <v>43989</v>
      </c>
      <c r="E4546" s="8" t="str">
        <f>TEXT(Table1[[#This Row],[Invoice Date]],"dd-mm-yyyy")</f>
        <v>07-06-2020</v>
      </c>
      <c r="F4546" s="1" t="str">
        <f t="shared" si="280"/>
        <v>June</v>
      </c>
      <c r="G4546" s="1" t="str">
        <f t="shared" si="281"/>
        <v>2020</v>
      </c>
      <c r="H4546" s="1" t="str">
        <f t="shared" si="282"/>
        <v>Sunday</v>
      </c>
      <c r="I4546" s="1" t="str">
        <f t="shared" si="283"/>
        <v>07</v>
      </c>
      <c r="J4546" t="s">
        <v>30</v>
      </c>
      <c r="K4546" t="s">
        <v>45</v>
      </c>
      <c r="L4546" t="s">
        <v>46</v>
      </c>
      <c r="M4546" t="s">
        <v>16</v>
      </c>
      <c r="N4546">
        <v>46</v>
      </c>
      <c r="O4546">
        <v>167</v>
      </c>
      <c r="P4546">
        <v>7682</v>
      </c>
      <c r="Q4546">
        <v>3457</v>
      </c>
      <c r="R4546">
        <v>0.45</v>
      </c>
      <c r="S4546" t="s">
        <v>82</v>
      </c>
      <c r="T4546" t="str">
        <f>IF(Table1[[#This Row],[Units Sold]]&gt; 700,"High Units","low Units")</f>
        <v>low Units</v>
      </c>
      <c r="U4546">
        <f>SUM(Table1[[#This Row],[Operating Profit]])/SUM(Table1[Operating Profit])*100</f>
        <v>1.0408414440433674E-3</v>
      </c>
      <c r="V4546">
        <f>SUM(Table1[[#This Row],[Price per Unit]]*Table1[[#This Row],[Units Sold]])</f>
        <v>7682</v>
      </c>
      <c r="W4546">
        <f>SUM(Table1[[#This Row],[Total Sales]]-Table1[[#This Row],[Operating Profit]])</f>
        <v>4225</v>
      </c>
      <c r="X4546">
        <f>SUM(Table1[[#This Row],[Total Sales]]-Table1[[#This Row],[Cost]])</f>
        <v>3457</v>
      </c>
      <c r="Y4546">
        <f>SUM(Table1[[#This Row],[profit/loss]])/SUM(Table1[profit/loss])</f>
        <v>1.0408414440433673E-5</v>
      </c>
    </row>
    <row r="4547" spans="1:25" x14ac:dyDescent="0.3">
      <c r="A4547" t="s">
        <v>29</v>
      </c>
      <c r="B4547" t="s">
        <v>82</v>
      </c>
      <c r="C4547">
        <v>1128299</v>
      </c>
      <c r="D4547" s="9">
        <v>43990</v>
      </c>
      <c r="E4547" s="8" t="str">
        <f>TEXT(Table1[[#This Row],[Invoice Date]],"dd-mm-yyyy")</f>
        <v>08-06-2020</v>
      </c>
      <c r="F4547" s="1" t="str">
        <f t="shared" ref="F4547:F4610" si="284">TEXT(D4547,"mmmm")</f>
        <v>June</v>
      </c>
      <c r="G4547" s="1" t="str">
        <f t="shared" ref="G4547:G4610" si="285">TEXT(D4547,"YYYY")</f>
        <v>2020</v>
      </c>
      <c r="H4547" s="1" t="str">
        <f t="shared" ref="H4547:H4610" si="286">TEXT(D4547,"dddd")</f>
        <v>Monday</v>
      </c>
      <c r="I4547" s="1" t="str">
        <f t="shared" ref="I4547:I4610" si="287">TEXT(D4547,"dd")</f>
        <v>08</v>
      </c>
      <c r="J4547" t="s">
        <v>30</v>
      </c>
      <c r="K4547" t="s">
        <v>45</v>
      </c>
      <c r="L4547" t="s">
        <v>46</v>
      </c>
      <c r="M4547" t="s">
        <v>18</v>
      </c>
      <c r="N4547">
        <v>58</v>
      </c>
      <c r="O4547">
        <v>115</v>
      </c>
      <c r="P4547">
        <v>6670</v>
      </c>
      <c r="Q4547">
        <v>2401</v>
      </c>
      <c r="R4547">
        <v>0.36</v>
      </c>
      <c r="S4547" t="s">
        <v>82</v>
      </c>
      <c r="T4547" t="str">
        <f>IF(Table1[[#This Row],[Units Sold]]&gt; 700,"High Units","low Units")</f>
        <v>low Units</v>
      </c>
      <c r="U4547">
        <f>SUM(Table1[[#This Row],[Operating Profit]])/SUM(Table1[Operating Profit])*100</f>
        <v>7.2289855572696708E-4</v>
      </c>
      <c r="V4547">
        <f>SUM(Table1[[#This Row],[Price per Unit]]*Table1[[#This Row],[Units Sold]])</f>
        <v>6670</v>
      </c>
      <c r="W4547">
        <f>SUM(Table1[[#This Row],[Total Sales]]-Table1[[#This Row],[Operating Profit]])</f>
        <v>4269</v>
      </c>
      <c r="X4547">
        <f>SUM(Table1[[#This Row],[Total Sales]]-Table1[[#This Row],[Cost]])</f>
        <v>2401</v>
      </c>
      <c r="Y4547">
        <f>SUM(Table1[[#This Row],[profit/loss]])/SUM(Table1[profit/loss])</f>
        <v>7.2289855572696705E-6</v>
      </c>
    </row>
    <row r="4548" spans="1:25" x14ac:dyDescent="0.3">
      <c r="A4548" t="s">
        <v>29</v>
      </c>
      <c r="B4548" t="s">
        <v>82</v>
      </c>
      <c r="C4548">
        <v>1128299</v>
      </c>
      <c r="D4548" s="9">
        <v>43991</v>
      </c>
      <c r="E4548" s="8" t="str">
        <f>TEXT(Table1[[#This Row],[Invoice Date]],"dd-mm-yyyy")</f>
        <v>09-06-2020</v>
      </c>
      <c r="F4548" s="1" t="str">
        <f t="shared" si="284"/>
        <v>June</v>
      </c>
      <c r="G4548" s="1" t="str">
        <f t="shared" si="285"/>
        <v>2020</v>
      </c>
      <c r="H4548" s="1" t="str">
        <f t="shared" si="286"/>
        <v>Tuesday</v>
      </c>
      <c r="I4548" s="1" t="str">
        <f t="shared" si="287"/>
        <v>09</v>
      </c>
      <c r="J4548" t="s">
        <v>30</v>
      </c>
      <c r="K4548" t="s">
        <v>45</v>
      </c>
      <c r="L4548" t="s">
        <v>46</v>
      </c>
      <c r="M4548" t="s">
        <v>19</v>
      </c>
      <c r="N4548">
        <v>60</v>
      </c>
      <c r="O4548">
        <v>115</v>
      </c>
      <c r="P4548">
        <v>6900</v>
      </c>
      <c r="Q4548">
        <v>2760</v>
      </c>
      <c r="R4548">
        <v>0.4</v>
      </c>
      <c r="S4548" t="s">
        <v>82</v>
      </c>
      <c r="T4548" t="str">
        <f>IF(Table1[[#This Row],[Units Sold]]&gt; 700,"High Units","low Units")</f>
        <v>low Units</v>
      </c>
      <c r="U4548">
        <f>SUM(Table1[[#This Row],[Operating Profit]])/SUM(Table1[Operating Profit])*100</f>
        <v>8.3098709446331905E-4</v>
      </c>
      <c r="V4548">
        <f>SUM(Table1[[#This Row],[Price per Unit]]*Table1[[#This Row],[Units Sold]])</f>
        <v>6900</v>
      </c>
      <c r="W4548">
        <f>SUM(Table1[[#This Row],[Total Sales]]-Table1[[#This Row],[Operating Profit]])</f>
        <v>4140</v>
      </c>
      <c r="X4548">
        <f>SUM(Table1[[#This Row],[Total Sales]]-Table1[[#This Row],[Cost]])</f>
        <v>2760</v>
      </c>
      <c r="Y4548">
        <f>SUM(Table1[[#This Row],[profit/loss]])/SUM(Table1[profit/loss])</f>
        <v>8.3098709446331905E-6</v>
      </c>
    </row>
    <row r="4549" spans="1:25" x14ac:dyDescent="0.3">
      <c r="A4549" t="s">
        <v>29</v>
      </c>
      <c r="B4549" t="s">
        <v>82</v>
      </c>
      <c r="C4549">
        <v>1128299</v>
      </c>
      <c r="D4549" s="9">
        <v>43992</v>
      </c>
      <c r="E4549" s="8" t="str">
        <f>TEXT(Table1[[#This Row],[Invoice Date]],"dd-mm-yyyy")</f>
        <v>10-06-2020</v>
      </c>
      <c r="F4549" s="1" t="str">
        <f t="shared" si="284"/>
        <v>June</v>
      </c>
      <c r="G4549" s="1" t="str">
        <f t="shared" si="285"/>
        <v>2020</v>
      </c>
      <c r="H4549" s="1" t="str">
        <f t="shared" si="286"/>
        <v>Wednesday</v>
      </c>
      <c r="I4549" s="1" t="str">
        <f t="shared" si="287"/>
        <v>10</v>
      </c>
      <c r="J4549" t="s">
        <v>30</v>
      </c>
      <c r="K4549" t="s">
        <v>45</v>
      </c>
      <c r="L4549" t="s">
        <v>46</v>
      </c>
      <c r="M4549" t="s">
        <v>20</v>
      </c>
      <c r="N4549">
        <v>64</v>
      </c>
      <c r="O4549">
        <v>85</v>
      </c>
      <c r="P4549">
        <v>5440</v>
      </c>
      <c r="Q4549">
        <v>2285</v>
      </c>
      <c r="R4549">
        <v>0.42</v>
      </c>
      <c r="S4549" t="s">
        <v>82</v>
      </c>
      <c r="T4549" t="str">
        <f>IF(Table1[[#This Row],[Units Sold]]&gt; 700,"High Units","low Units")</f>
        <v>low Units</v>
      </c>
      <c r="U4549">
        <f>SUM(Table1[[#This Row],[Operating Profit]])/SUM(Table1[Operating Profit])*100</f>
        <v>6.8797301117705942E-4</v>
      </c>
      <c r="V4549">
        <f>SUM(Table1[[#This Row],[Price per Unit]]*Table1[[#This Row],[Units Sold]])</f>
        <v>5440</v>
      </c>
      <c r="W4549">
        <f>SUM(Table1[[#This Row],[Total Sales]]-Table1[[#This Row],[Operating Profit]])</f>
        <v>3155</v>
      </c>
      <c r="X4549">
        <f>SUM(Table1[[#This Row],[Total Sales]]-Table1[[#This Row],[Cost]])</f>
        <v>2285</v>
      </c>
      <c r="Y4549">
        <f>SUM(Table1[[#This Row],[profit/loss]])/SUM(Table1[profit/loss])</f>
        <v>6.8797301117705942E-6</v>
      </c>
    </row>
    <row r="4550" spans="1:25" x14ac:dyDescent="0.3">
      <c r="A4550" t="s">
        <v>29</v>
      </c>
      <c r="B4550" t="s">
        <v>82</v>
      </c>
      <c r="C4550">
        <v>1128299</v>
      </c>
      <c r="D4550" s="9">
        <v>43993</v>
      </c>
      <c r="E4550" s="8" t="str">
        <f>TEXT(Table1[[#This Row],[Invoice Date]],"dd-mm-yyyy")</f>
        <v>11-06-2020</v>
      </c>
      <c r="F4550" s="1" t="str">
        <f t="shared" si="284"/>
        <v>June</v>
      </c>
      <c r="G4550" s="1" t="str">
        <f t="shared" si="285"/>
        <v>2020</v>
      </c>
      <c r="H4550" s="1" t="str">
        <f t="shared" si="286"/>
        <v>Thursday</v>
      </c>
      <c r="I4550" s="1" t="str">
        <f t="shared" si="287"/>
        <v>11</v>
      </c>
      <c r="J4550" t="s">
        <v>30</v>
      </c>
      <c r="K4550" t="s">
        <v>45</v>
      </c>
      <c r="L4550" t="s">
        <v>46</v>
      </c>
      <c r="M4550" t="s">
        <v>21</v>
      </c>
      <c r="N4550">
        <v>69</v>
      </c>
      <c r="O4550">
        <v>46</v>
      </c>
      <c r="P4550">
        <v>3174</v>
      </c>
      <c r="Q4550">
        <v>1206</v>
      </c>
      <c r="R4550">
        <v>0.38</v>
      </c>
      <c r="S4550" t="s">
        <v>82</v>
      </c>
      <c r="T4550" t="str">
        <f>IF(Table1[[#This Row],[Units Sold]]&gt; 700,"High Units","low Units")</f>
        <v>low Units</v>
      </c>
      <c r="U4550">
        <f>SUM(Table1[[#This Row],[Operating Profit]])/SUM(Table1[Operating Profit])*100</f>
        <v>3.6310523040679815E-4</v>
      </c>
      <c r="V4550">
        <f>SUM(Table1[[#This Row],[Price per Unit]]*Table1[[#This Row],[Units Sold]])</f>
        <v>3174</v>
      </c>
      <c r="W4550">
        <f>SUM(Table1[[#This Row],[Total Sales]]-Table1[[#This Row],[Operating Profit]])</f>
        <v>1968</v>
      </c>
      <c r="X4550">
        <f>SUM(Table1[[#This Row],[Total Sales]]-Table1[[#This Row],[Cost]])</f>
        <v>1206</v>
      </c>
      <c r="Y4550">
        <f>SUM(Table1[[#This Row],[profit/loss]])/SUM(Table1[profit/loss])</f>
        <v>3.6310523040679812E-6</v>
      </c>
    </row>
    <row r="4551" spans="1:25" x14ac:dyDescent="0.3">
      <c r="A4551" t="s">
        <v>29</v>
      </c>
      <c r="B4551" t="s">
        <v>82</v>
      </c>
      <c r="C4551">
        <v>1128299</v>
      </c>
      <c r="D4551" s="9">
        <v>43994</v>
      </c>
      <c r="E4551" s="8" t="str">
        <f>TEXT(Table1[[#This Row],[Invoice Date]],"dd-mm-yyyy")</f>
        <v>12-06-2020</v>
      </c>
      <c r="F4551" s="1" t="str">
        <f t="shared" si="284"/>
        <v>June</v>
      </c>
      <c r="G4551" s="1" t="str">
        <f t="shared" si="285"/>
        <v>2020</v>
      </c>
      <c r="H4551" s="1" t="str">
        <f t="shared" si="286"/>
        <v>Friday</v>
      </c>
      <c r="I4551" s="1" t="str">
        <f t="shared" si="287"/>
        <v>12</v>
      </c>
      <c r="J4551" t="s">
        <v>30</v>
      </c>
      <c r="K4551" t="s">
        <v>45</v>
      </c>
      <c r="L4551" t="s">
        <v>46</v>
      </c>
      <c r="M4551" t="s">
        <v>22</v>
      </c>
      <c r="N4551">
        <v>62</v>
      </c>
      <c r="O4551">
        <v>105</v>
      </c>
      <c r="P4551">
        <v>6510</v>
      </c>
      <c r="Q4551">
        <v>2213</v>
      </c>
      <c r="R4551">
        <v>0.34</v>
      </c>
      <c r="S4551" t="s">
        <v>82</v>
      </c>
      <c r="T4551" t="str">
        <f>IF(Table1[[#This Row],[Units Sold]]&gt; 700,"High Units","low Units")</f>
        <v>low Units</v>
      </c>
      <c r="U4551">
        <f>SUM(Table1[[#This Row],[Operating Profit]])/SUM(Table1[Operating Profit])*100</f>
        <v>6.6629508697366852E-4</v>
      </c>
      <c r="V4551">
        <f>SUM(Table1[[#This Row],[Price per Unit]]*Table1[[#This Row],[Units Sold]])</f>
        <v>6510</v>
      </c>
      <c r="W4551">
        <f>SUM(Table1[[#This Row],[Total Sales]]-Table1[[#This Row],[Operating Profit]])</f>
        <v>4297</v>
      </c>
      <c r="X4551">
        <f>SUM(Table1[[#This Row],[Total Sales]]-Table1[[#This Row],[Cost]])</f>
        <v>2213</v>
      </c>
      <c r="Y4551">
        <f>SUM(Table1[[#This Row],[profit/loss]])/SUM(Table1[profit/loss])</f>
        <v>6.6629508697366848E-6</v>
      </c>
    </row>
    <row r="4552" spans="1:25" x14ac:dyDescent="0.3">
      <c r="A4552" t="s">
        <v>29</v>
      </c>
      <c r="B4552" t="s">
        <v>82</v>
      </c>
      <c r="C4552">
        <v>1128299</v>
      </c>
      <c r="D4552" s="9">
        <v>43995</v>
      </c>
      <c r="E4552" s="8" t="str">
        <f>TEXT(Table1[[#This Row],[Invoice Date]],"dd-mm-yyyy")</f>
        <v>13-06-2020</v>
      </c>
      <c r="F4552" s="1" t="str">
        <f t="shared" si="284"/>
        <v>June</v>
      </c>
      <c r="G4552" s="1" t="str">
        <f t="shared" si="285"/>
        <v>2020</v>
      </c>
      <c r="H4552" s="1" t="str">
        <f t="shared" si="286"/>
        <v>Saturday</v>
      </c>
      <c r="I4552" s="1" t="str">
        <f t="shared" si="287"/>
        <v>13</v>
      </c>
      <c r="J4552" t="s">
        <v>30</v>
      </c>
      <c r="K4552" t="s">
        <v>45</v>
      </c>
      <c r="L4552" t="s">
        <v>46</v>
      </c>
      <c r="M4552" t="s">
        <v>16</v>
      </c>
      <c r="N4552">
        <v>68</v>
      </c>
      <c r="O4552">
        <v>160</v>
      </c>
      <c r="P4552">
        <v>10880</v>
      </c>
      <c r="Q4552">
        <v>4787</v>
      </c>
      <c r="R4552">
        <v>0.44</v>
      </c>
      <c r="S4552" t="s">
        <v>82</v>
      </c>
      <c r="T4552" t="str">
        <f>IF(Table1[[#This Row],[Units Sold]]&gt; 700,"High Units","low Units")</f>
        <v>low Units</v>
      </c>
      <c r="U4552">
        <f>SUM(Table1[[#This Row],[Operating Profit]])/SUM(Table1[Operating Profit])*100</f>
        <v>1.4412808772448944E-3</v>
      </c>
      <c r="V4552">
        <f>SUM(Table1[[#This Row],[Price per Unit]]*Table1[[#This Row],[Units Sold]])</f>
        <v>10880</v>
      </c>
      <c r="W4552">
        <f>SUM(Table1[[#This Row],[Total Sales]]-Table1[[#This Row],[Operating Profit]])</f>
        <v>6093</v>
      </c>
      <c r="X4552">
        <f>SUM(Table1[[#This Row],[Total Sales]]-Table1[[#This Row],[Cost]])</f>
        <v>4787</v>
      </c>
      <c r="Y4552">
        <f>SUM(Table1[[#This Row],[profit/loss]])/SUM(Table1[profit/loss])</f>
        <v>1.4412808772448944E-5</v>
      </c>
    </row>
    <row r="4553" spans="1:25" x14ac:dyDescent="0.3">
      <c r="A4553" t="s">
        <v>29</v>
      </c>
      <c r="B4553" t="s">
        <v>82</v>
      </c>
      <c r="C4553">
        <v>1128299</v>
      </c>
      <c r="D4553" s="9">
        <v>43996</v>
      </c>
      <c r="E4553" s="8" t="str">
        <f>TEXT(Table1[[#This Row],[Invoice Date]],"dd-mm-yyyy")</f>
        <v>14-06-2020</v>
      </c>
      <c r="F4553" s="1" t="str">
        <f t="shared" si="284"/>
        <v>June</v>
      </c>
      <c r="G4553" s="1" t="str">
        <f t="shared" si="285"/>
        <v>2020</v>
      </c>
      <c r="H4553" s="1" t="str">
        <f t="shared" si="286"/>
        <v>Sunday</v>
      </c>
      <c r="I4553" s="1" t="str">
        <f t="shared" si="287"/>
        <v>14</v>
      </c>
      <c r="J4553" t="s">
        <v>30</v>
      </c>
      <c r="K4553" t="s">
        <v>45</v>
      </c>
      <c r="L4553" t="s">
        <v>46</v>
      </c>
      <c r="M4553" t="s">
        <v>18</v>
      </c>
      <c r="N4553">
        <v>71</v>
      </c>
      <c r="O4553">
        <v>88</v>
      </c>
      <c r="P4553">
        <v>6248</v>
      </c>
      <c r="Q4553">
        <v>2437</v>
      </c>
      <c r="R4553">
        <v>0.39</v>
      </c>
      <c r="S4553" t="s">
        <v>82</v>
      </c>
      <c r="T4553" t="str">
        <f>IF(Table1[[#This Row],[Units Sold]]&gt; 700,"High Units","low Units")</f>
        <v>low Units</v>
      </c>
      <c r="U4553">
        <f>SUM(Table1[[#This Row],[Operating Profit]])/SUM(Table1[Operating Profit])*100</f>
        <v>7.3373751782866258E-4</v>
      </c>
      <c r="V4553">
        <f>SUM(Table1[[#This Row],[Price per Unit]]*Table1[[#This Row],[Units Sold]])</f>
        <v>6248</v>
      </c>
      <c r="W4553">
        <f>SUM(Table1[[#This Row],[Total Sales]]-Table1[[#This Row],[Operating Profit]])</f>
        <v>3811</v>
      </c>
      <c r="X4553">
        <f>SUM(Table1[[#This Row],[Total Sales]]-Table1[[#This Row],[Cost]])</f>
        <v>2437</v>
      </c>
      <c r="Y4553">
        <f>SUM(Table1[[#This Row],[profit/loss]])/SUM(Table1[profit/loss])</f>
        <v>7.3373751782866256E-6</v>
      </c>
    </row>
    <row r="4554" spans="1:25" x14ac:dyDescent="0.3">
      <c r="A4554" t="s">
        <v>29</v>
      </c>
      <c r="B4554" t="s">
        <v>82</v>
      </c>
      <c r="C4554">
        <v>1128299</v>
      </c>
      <c r="D4554" s="9">
        <v>43997</v>
      </c>
      <c r="E4554" s="8" t="str">
        <f>TEXT(Table1[[#This Row],[Invoice Date]],"dd-mm-yyyy")</f>
        <v>15-06-2020</v>
      </c>
      <c r="F4554" s="1" t="str">
        <f t="shared" si="284"/>
        <v>June</v>
      </c>
      <c r="G4554" s="1" t="str">
        <f t="shared" si="285"/>
        <v>2020</v>
      </c>
      <c r="H4554" s="1" t="str">
        <f t="shared" si="286"/>
        <v>Monday</v>
      </c>
      <c r="I4554" s="1" t="str">
        <f t="shared" si="287"/>
        <v>15</v>
      </c>
      <c r="J4554" t="s">
        <v>30</v>
      </c>
      <c r="K4554" t="s">
        <v>45</v>
      </c>
      <c r="L4554" t="s">
        <v>46</v>
      </c>
      <c r="M4554" t="s">
        <v>19</v>
      </c>
      <c r="N4554">
        <v>74</v>
      </c>
      <c r="O4554">
        <v>120</v>
      </c>
      <c r="P4554">
        <v>8880</v>
      </c>
      <c r="Q4554">
        <v>3463</v>
      </c>
      <c r="R4554">
        <v>0.39</v>
      </c>
      <c r="S4554" t="s">
        <v>82</v>
      </c>
      <c r="T4554" t="str">
        <f>IF(Table1[[#This Row],[Units Sold]]&gt; 700,"High Units","low Units")</f>
        <v>low Units</v>
      </c>
      <c r="U4554">
        <f>SUM(Table1[[#This Row],[Operating Profit]])/SUM(Table1[Operating Profit])*100</f>
        <v>1.0426479377269834E-3</v>
      </c>
      <c r="V4554">
        <f>SUM(Table1[[#This Row],[Price per Unit]]*Table1[[#This Row],[Units Sold]])</f>
        <v>8880</v>
      </c>
      <c r="W4554">
        <f>SUM(Table1[[#This Row],[Total Sales]]-Table1[[#This Row],[Operating Profit]])</f>
        <v>5417</v>
      </c>
      <c r="X4554">
        <f>SUM(Table1[[#This Row],[Total Sales]]-Table1[[#This Row],[Cost]])</f>
        <v>3463</v>
      </c>
      <c r="Y4554">
        <f>SUM(Table1[[#This Row],[profit/loss]])/SUM(Table1[profit/loss])</f>
        <v>1.0426479377269833E-5</v>
      </c>
    </row>
    <row r="4555" spans="1:25" x14ac:dyDescent="0.3">
      <c r="A4555" t="s">
        <v>29</v>
      </c>
      <c r="B4555" t="s">
        <v>82</v>
      </c>
      <c r="C4555">
        <v>1128299</v>
      </c>
      <c r="D4555" s="9">
        <v>43998</v>
      </c>
      <c r="E4555" s="8" t="str">
        <f>TEXT(Table1[[#This Row],[Invoice Date]],"dd-mm-yyyy")</f>
        <v>16-06-2020</v>
      </c>
      <c r="F4555" s="1" t="str">
        <f t="shared" si="284"/>
        <v>June</v>
      </c>
      <c r="G4555" s="1" t="str">
        <f t="shared" si="285"/>
        <v>2020</v>
      </c>
      <c r="H4555" s="1" t="str">
        <f t="shared" si="286"/>
        <v>Tuesday</v>
      </c>
      <c r="I4555" s="1" t="str">
        <f t="shared" si="287"/>
        <v>16</v>
      </c>
      <c r="J4555" t="s">
        <v>30</v>
      </c>
      <c r="K4555" t="s">
        <v>45</v>
      </c>
      <c r="L4555" t="s">
        <v>46</v>
      </c>
      <c r="M4555" t="s">
        <v>20</v>
      </c>
      <c r="N4555">
        <v>55</v>
      </c>
      <c r="O4555">
        <v>90</v>
      </c>
      <c r="P4555">
        <v>4950</v>
      </c>
      <c r="Q4555">
        <v>2079</v>
      </c>
      <c r="R4555">
        <v>0.42</v>
      </c>
      <c r="S4555" t="s">
        <v>82</v>
      </c>
      <c r="T4555" t="str">
        <f>IF(Table1[[#This Row],[Units Sold]]&gt; 700,"High Units","low Units")</f>
        <v>low Units</v>
      </c>
      <c r="U4555">
        <f>SUM(Table1[[#This Row],[Operating Profit]])/SUM(Table1[Operating Profit])*100</f>
        <v>6.2595006137291316E-4</v>
      </c>
      <c r="V4555">
        <f>SUM(Table1[[#This Row],[Price per Unit]]*Table1[[#This Row],[Units Sold]])</f>
        <v>4950</v>
      </c>
      <c r="W4555">
        <f>SUM(Table1[[#This Row],[Total Sales]]-Table1[[#This Row],[Operating Profit]])</f>
        <v>2871</v>
      </c>
      <c r="X4555">
        <f>SUM(Table1[[#This Row],[Total Sales]]-Table1[[#This Row],[Cost]])</f>
        <v>2079</v>
      </c>
      <c r="Y4555">
        <f>SUM(Table1[[#This Row],[profit/loss]])/SUM(Table1[profit/loss])</f>
        <v>6.2595006137291314E-6</v>
      </c>
    </row>
    <row r="4556" spans="1:25" x14ac:dyDescent="0.3">
      <c r="A4556" t="s">
        <v>29</v>
      </c>
      <c r="B4556" t="s">
        <v>82</v>
      </c>
      <c r="C4556">
        <v>1128299</v>
      </c>
      <c r="D4556" s="9">
        <v>43999</v>
      </c>
      <c r="E4556" s="8" t="str">
        <f>TEXT(Table1[[#This Row],[Invoice Date]],"dd-mm-yyyy")</f>
        <v>17-06-2020</v>
      </c>
      <c r="F4556" s="1" t="str">
        <f t="shared" si="284"/>
        <v>June</v>
      </c>
      <c r="G4556" s="1" t="str">
        <f t="shared" si="285"/>
        <v>2020</v>
      </c>
      <c r="H4556" s="1" t="str">
        <f t="shared" si="286"/>
        <v>Wednesday</v>
      </c>
      <c r="I4556" s="1" t="str">
        <f t="shared" si="287"/>
        <v>17</v>
      </c>
      <c r="J4556" t="s">
        <v>30</v>
      </c>
      <c r="K4556" t="s">
        <v>45</v>
      </c>
      <c r="L4556" t="s">
        <v>46</v>
      </c>
      <c r="M4556" t="s">
        <v>21</v>
      </c>
      <c r="N4556">
        <v>59</v>
      </c>
      <c r="O4556">
        <v>56</v>
      </c>
      <c r="P4556">
        <v>3304</v>
      </c>
      <c r="Q4556">
        <v>1322</v>
      </c>
      <c r="R4556">
        <v>0.4</v>
      </c>
      <c r="S4556" t="s">
        <v>82</v>
      </c>
      <c r="T4556" t="str">
        <f>IF(Table1[[#This Row],[Units Sold]]&gt; 700,"High Units","low Units")</f>
        <v>low Units</v>
      </c>
      <c r="U4556">
        <f>SUM(Table1[[#This Row],[Operating Profit]])/SUM(Table1[Operating Profit])*100</f>
        <v>3.980307749567057E-4</v>
      </c>
      <c r="V4556">
        <f>SUM(Table1[[#This Row],[Price per Unit]]*Table1[[#This Row],[Units Sold]])</f>
        <v>3304</v>
      </c>
      <c r="W4556">
        <f>SUM(Table1[[#This Row],[Total Sales]]-Table1[[#This Row],[Operating Profit]])</f>
        <v>1982</v>
      </c>
      <c r="X4556">
        <f>SUM(Table1[[#This Row],[Total Sales]]-Table1[[#This Row],[Cost]])</f>
        <v>1322</v>
      </c>
      <c r="Y4556">
        <f>SUM(Table1[[#This Row],[profit/loss]])/SUM(Table1[profit/loss])</f>
        <v>3.9803077495670571E-6</v>
      </c>
    </row>
    <row r="4557" spans="1:25" x14ac:dyDescent="0.3">
      <c r="A4557" t="s">
        <v>29</v>
      </c>
      <c r="B4557" t="s">
        <v>82</v>
      </c>
      <c r="C4557">
        <v>1128299</v>
      </c>
      <c r="D4557" s="9">
        <v>44000</v>
      </c>
      <c r="E4557" s="8" t="str">
        <f>TEXT(Table1[[#This Row],[Invoice Date]],"dd-mm-yyyy")</f>
        <v>18-06-2020</v>
      </c>
      <c r="F4557" s="1" t="str">
        <f t="shared" si="284"/>
        <v>June</v>
      </c>
      <c r="G4557" s="1" t="str">
        <f t="shared" si="285"/>
        <v>2020</v>
      </c>
      <c r="H4557" s="1" t="str">
        <f t="shared" si="286"/>
        <v>Thursday</v>
      </c>
      <c r="I4557" s="1" t="str">
        <f t="shared" si="287"/>
        <v>18</v>
      </c>
      <c r="J4557" t="s">
        <v>30</v>
      </c>
      <c r="K4557" t="s">
        <v>45</v>
      </c>
      <c r="L4557" t="s">
        <v>46</v>
      </c>
      <c r="M4557" t="s">
        <v>22</v>
      </c>
      <c r="N4557">
        <v>78</v>
      </c>
      <c r="O4557">
        <v>88</v>
      </c>
      <c r="P4557">
        <v>6864</v>
      </c>
      <c r="Q4557">
        <v>2196</v>
      </c>
      <c r="R4557">
        <v>0.32</v>
      </c>
      <c r="S4557" t="s">
        <v>82</v>
      </c>
      <c r="T4557" t="str">
        <f>IF(Table1[[#This Row],[Units Sold]]&gt; 700,"High Units","low Units")</f>
        <v>low Units</v>
      </c>
      <c r="U4557">
        <f>SUM(Table1[[#This Row],[Operating Profit]])/SUM(Table1[Operating Profit])*100</f>
        <v>6.6117668820342348E-4</v>
      </c>
      <c r="V4557">
        <f>SUM(Table1[[#This Row],[Price per Unit]]*Table1[[#This Row],[Units Sold]])</f>
        <v>6864</v>
      </c>
      <c r="W4557">
        <f>SUM(Table1[[#This Row],[Total Sales]]-Table1[[#This Row],[Operating Profit]])</f>
        <v>4668</v>
      </c>
      <c r="X4557">
        <f>SUM(Table1[[#This Row],[Total Sales]]-Table1[[#This Row],[Cost]])</f>
        <v>2196</v>
      </c>
      <c r="Y4557">
        <f>SUM(Table1[[#This Row],[profit/loss]])/SUM(Table1[profit/loss])</f>
        <v>6.6117668820342344E-6</v>
      </c>
    </row>
    <row r="4558" spans="1:25" x14ac:dyDescent="0.3">
      <c r="A4558" t="s">
        <v>29</v>
      </c>
      <c r="B4558" t="s">
        <v>82</v>
      </c>
      <c r="C4558">
        <v>1128299</v>
      </c>
      <c r="D4558" s="9">
        <v>44001</v>
      </c>
      <c r="E4558" s="8" t="str">
        <f>TEXT(Table1[[#This Row],[Invoice Date]],"dd-mm-yyyy")</f>
        <v>19-06-2020</v>
      </c>
      <c r="F4558" s="1" t="str">
        <f t="shared" si="284"/>
        <v>June</v>
      </c>
      <c r="G4558" s="1" t="str">
        <f t="shared" si="285"/>
        <v>2020</v>
      </c>
      <c r="H4558" s="1" t="str">
        <f t="shared" si="286"/>
        <v>Friday</v>
      </c>
      <c r="I4558" s="1" t="str">
        <f t="shared" si="287"/>
        <v>19</v>
      </c>
      <c r="J4558" t="s">
        <v>30</v>
      </c>
      <c r="K4558" t="s">
        <v>45</v>
      </c>
      <c r="L4558" t="s">
        <v>46</v>
      </c>
      <c r="M4558" t="s">
        <v>16</v>
      </c>
      <c r="N4558">
        <v>55</v>
      </c>
      <c r="O4558">
        <v>165</v>
      </c>
      <c r="P4558">
        <v>9075</v>
      </c>
      <c r="Q4558">
        <v>3721</v>
      </c>
      <c r="R4558">
        <v>0.41</v>
      </c>
      <c r="S4558" t="s">
        <v>82</v>
      </c>
      <c r="T4558" t="str">
        <f>IF(Table1[[#This Row],[Units Sold]]&gt; 700,"High Units","low Units")</f>
        <v>low Units</v>
      </c>
      <c r="U4558">
        <f>SUM(Table1[[#This Row],[Operating Profit]])/SUM(Table1[Operating Profit])*100</f>
        <v>1.1203271661224675E-3</v>
      </c>
      <c r="V4558">
        <f>SUM(Table1[[#This Row],[Price per Unit]]*Table1[[#This Row],[Units Sold]])</f>
        <v>9075</v>
      </c>
      <c r="W4558">
        <f>SUM(Table1[[#This Row],[Total Sales]]-Table1[[#This Row],[Operating Profit]])</f>
        <v>5354</v>
      </c>
      <c r="X4558">
        <f>SUM(Table1[[#This Row],[Total Sales]]-Table1[[#This Row],[Cost]])</f>
        <v>3721</v>
      </c>
      <c r="Y4558">
        <f>SUM(Table1[[#This Row],[profit/loss]])/SUM(Table1[profit/loss])</f>
        <v>1.1203271661224675E-5</v>
      </c>
    </row>
    <row r="4559" spans="1:25" x14ac:dyDescent="0.3">
      <c r="A4559" t="s">
        <v>29</v>
      </c>
      <c r="B4559" t="s">
        <v>82</v>
      </c>
      <c r="C4559">
        <v>1128299</v>
      </c>
      <c r="D4559" s="9">
        <v>44002</v>
      </c>
      <c r="E4559" s="8" t="str">
        <f>TEXT(Table1[[#This Row],[Invoice Date]],"dd-mm-yyyy")</f>
        <v>20-06-2020</v>
      </c>
      <c r="F4559" s="1" t="str">
        <f t="shared" si="284"/>
        <v>June</v>
      </c>
      <c r="G4559" s="1" t="str">
        <f t="shared" si="285"/>
        <v>2020</v>
      </c>
      <c r="H4559" s="1" t="str">
        <f t="shared" si="286"/>
        <v>Saturday</v>
      </c>
      <c r="I4559" s="1" t="str">
        <f t="shared" si="287"/>
        <v>20</v>
      </c>
      <c r="J4559" t="s">
        <v>30</v>
      </c>
      <c r="K4559" t="s">
        <v>45</v>
      </c>
      <c r="L4559" t="s">
        <v>46</v>
      </c>
      <c r="M4559" t="s">
        <v>18</v>
      </c>
      <c r="N4559">
        <v>60</v>
      </c>
      <c r="O4559">
        <v>108</v>
      </c>
      <c r="P4559">
        <v>6480</v>
      </c>
      <c r="Q4559">
        <v>2462</v>
      </c>
      <c r="R4559">
        <v>0.38</v>
      </c>
      <c r="S4559" t="s">
        <v>82</v>
      </c>
      <c r="T4559" t="str">
        <f>IF(Table1[[#This Row],[Units Sold]]&gt; 700,"High Units","low Units")</f>
        <v>low Units</v>
      </c>
      <c r="U4559">
        <f>SUM(Table1[[#This Row],[Operating Profit]])/SUM(Table1[Operating Profit])*100</f>
        <v>7.4126457484372877E-4</v>
      </c>
      <c r="V4559">
        <f>SUM(Table1[[#This Row],[Price per Unit]]*Table1[[#This Row],[Units Sold]])</f>
        <v>6480</v>
      </c>
      <c r="W4559">
        <f>SUM(Table1[[#This Row],[Total Sales]]-Table1[[#This Row],[Operating Profit]])</f>
        <v>4018</v>
      </c>
      <c r="X4559">
        <f>SUM(Table1[[#This Row],[Total Sales]]-Table1[[#This Row],[Cost]])</f>
        <v>2462</v>
      </c>
      <c r="Y4559">
        <f>SUM(Table1[[#This Row],[profit/loss]])/SUM(Table1[profit/loss])</f>
        <v>7.4126457484372879E-6</v>
      </c>
    </row>
    <row r="4560" spans="1:25" x14ac:dyDescent="0.3">
      <c r="A4560" t="s">
        <v>29</v>
      </c>
      <c r="B4560" t="s">
        <v>82</v>
      </c>
      <c r="C4560">
        <v>1128299</v>
      </c>
      <c r="D4560" s="9">
        <v>44003</v>
      </c>
      <c r="E4560" s="8" t="str">
        <f>TEXT(Table1[[#This Row],[Invoice Date]],"dd-mm-yyyy")</f>
        <v>21-06-2020</v>
      </c>
      <c r="F4560" s="1" t="str">
        <f t="shared" si="284"/>
        <v>June</v>
      </c>
      <c r="G4560" s="1" t="str">
        <f t="shared" si="285"/>
        <v>2020</v>
      </c>
      <c r="H4560" s="1" t="str">
        <f t="shared" si="286"/>
        <v>Sunday</v>
      </c>
      <c r="I4560" s="1" t="str">
        <f t="shared" si="287"/>
        <v>21</v>
      </c>
      <c r="J4560" t="s">
        <v>30</v>
      </c>
      <c r="K4560" t="s">
        <v>45</v>
      </c>
      <c r="L4560" t="s">
        <v>46</v>
      </c>
      <c r="M4560" t="s">
        <v>19</v>
      </c>
      <c r="N4560">
        <v>61</v>
      </c>
      <c r="O4560">
        <v>120</v>
      </c>
      <c r="P4560">
        <v>7320</v>
      </c>
      <c r="Q4560">
        <v>2782</v>
      </c>
      <c r="R4560">
        <v>0.38</v>
      </c>
      <c r="S4560" t="s">
        <v>82</v>
      </c>
      <c r="T4560" t="str">
        <f>IF(Table1[[#This Row],[Units Sold]]&gt; 700,"High Units","low Units")</f>
        <v>low Units</v>
      </c>
      <c r="U4560">
        <f>SUM(Table1[[#This Row],[Operating Profit]])/SUM(Table1[Operating Profit])*100</f>
        <v>8.3761090463657748E-4</v>
      </c>
      <c r="V4560">
        <f>SUM(Table1[[#This Row],[Price per Unit]]*Table1[[#This Row],[Units Sold]])</f>
        <v>7320</v>
      </c>
      <c r="W4560">
        <f>SUM(Table1[[#This Row],[Total Sales]]-Table1[[#This Row],[Operating Profit]])</f>
        <v>4538</v>
      </c>
      <c r="X4560">
        <f>SUM(Table1[[#This Row],[Total Sales]]-Table1[[#This Row],[Cost]])</f>
        <v>2782</v>
      </c>
      <c r="Y4560">
        <f>SUM(Table1[[#This Row],[profit/loss]])/SUM(Table1[profit/loss])</f>
        <v>8.3761090463657744E-6</v>
      </c>
    </row>
    <row r="4561" spans="1:25" x14ac:dyDescent="0.3">
      <c r="A4561" t="s">
        <v>29</v>
      </c>
      <c r="B4561" t="s">
        <v>82</v>
      </c>
      <c r="C4561">
        <v>1128299</v>
      </c>
      <c r="D4561" s="9">
        <v>44004</v>
      </c>
      <c r="E4561" s="8" t="str">
        <f>TEXT(Table1[[#This Row],[Invoice Date]],"dd-mm-yyyy")</f>
        <v>22-06-2020</v>
      </c>
      <c r="F4561" s="1" t="str">
        <f t="shared" si="284"/>
        <v>June</v>
      </c>
      <c r="G4561" s="1" t="str">
        <f t="shared" si="285"/>
        <v>2020</v>
      </c>
      <c r="H4561" s="1" t="str">
        <f t="shared" si="286"/>
        <v>Monday</v>
      </c>
      <c r="I4561" s="1" t="str">
        <f t="shared" si="287"/>
        <v>22</v>
      </c>
      <c r="J4561" t="s">
        <v>30</v>
      </c>
      <c r="K4561" t="s">
        <v>45</v>
      </c>
      <c r="L4561" t="s">
        <v>46</v>
      </c>
      <c r="M4561" t="s">
        <v>20</v>
      </c>
      <c r="N4561">
        <v>59</v>
      </c>
      <c r="O4561">
        <v>90</v>
      </c>
      <c r="P4561">
        <v>5310</v>
      </c>
      <c r="Q4561">
        <v>2336</v>
      </c>
      <c r="R4561">
        <v>0.44</v>
      </c>
      <c r="S4561" t="s">
        <v>82</v>
      </c>
      <c r="T4561" t="str">
        <f>IF(Table1[[#This Row],[Units Sold]]&gt; 700,"High Units","low Units")</f>
        <v>low Units</v>
      </c>
      <c r="U4561">
        <f>SUM(Table1[[#This Row],[Operating Profit]])/SUM(Table1[Operating Profit])*100</f>
        <v>7.0332820748779477E-4</v>
      </c>
      <c r="V4561">
        <f>SUM(Table1[[#This Row],[Price per Unit]]*Table1[[#This Row],[Units Sold]])</f>
        <v>5310</v>
      </c>
      <c r="W4561">
        <f>SUM(Table1[[#This Row],[Total Sales]]-Table1[[#This Row],[Operating Profit]])</f>
        <v>2974</v>
      </c>
      <c r="X4561">
        <f>SUM(Table1[[#This Row],[Total Sales]]-Table1[[#This Row],[Cost]])</f>
        <v>2336</v>
      </c>
      <c r="Y4561">
        <f>SUM(Table1[[#This Row],[profit/loss]])/SUM(Table1[profit/loss])</f>
        <v>7.0332820748779472E-6</v>
      </c>
    </row>
    <row r="4562" spans="1:25" x14ac:dyDescent="0.3">
      <c r="A4562" t="s">
        <v>29</v>
      </c>
      <c r="B4562" t="s">
        <v>82</v>
      </c>
      <c r="C4562">
        <v>1128299</v>
      </c>
      <c r="D4562" s="9">
        <v>44005</v>
      </c>
      <c r="E4562" s="8" t="str">
        <f>TEXT(Table1[[#This Row],[Invoice Date]],"dd-mm-yyyy")</f>
        <v>23-06-2020</v>
      </c>
      <c r="F4562" s="1" t="str">
        <f t="shared" si="284"/>
        <v>June</v>
      </c>
      <c r="G4562" s="1" t="str">
        <f t="shared" si="285"/>
        <v>2020</v>
      </c>
      <c r="H4562" s="1" t="str">
        <f t="shared" si="286"/>
        <v>Tuesday</v>
      </c>
      <c r="I4562" s="1" t="str">
        <f t="shared" si="287"/>
        <v>23</v>
      </c>
      <c r="J4562" t="s">
        <v>30</v>
      </c>
      <c r="K4562" t="s">
        <v>45</v>
      </c>
      <c r="L4562" t="s">
        <v>46</v>
      </c>
      <c r="M4562" t="s">
        <v>21</v>
      </c>
      <c r="N4562">
        <v>60</v>
      </c>
      <c r="O4562">
        <v>52</v>
      </c>
      <c r="P4562">
        <v>3120</v>
      </c>
      <c r="Q4562">
        <v>1186</v>
      </c>
      <c r="R4562">
        <v>0.38</v>
      </c>
      <c r="S4562" t="s">
        <v>82</v>
      </c>
      <c r="T4562" t="str">
        <f>IF(Table1[[#This Row],[Units Sold]]&gt; 700,"High Units","low Units")</f>
        <v>low Units</v>
      </c>
      <c r="U4562">
        <f>SUM(Table1[[#This Row],[Operating Profit]])/SUM(Table1[Operating Profit])*100</f>
        <v>3.5708358479474508E-4</v>
      </c>
      <c r="V4562">
        <f>SUM(Table1[[#This Row],[Price per Unit]]*Table1[[#This Row],[Units Sold]])</f>
        <v>3120</v>
      </c>
      <c r="W4562">
        <f>SUM(Table1[[#This Row],[Total Sales]]-Table1[[#This Row],[Operating Profit]])</f>
        <v>1934</v>
      </c>
      <c r="X4562">
        <f>SUM(Table1[[#This Row],[Total Sales]]-Table1[[#This Row],[Cost]])</f>
        <v>1186</v>
      </c>
      <c r="Y4562">
        <f>SUM(Table1[[#This Row],[profit/loss]])/SUM(Table1[profit/loss])</f>
        <v>3.5708358479474507E-6</v>
      </c>
    </row>
    <row r="4563" spans="1:25" x14ac:dyDescent="0.3">
      <c r="A4563" t="s">
        <v>29</v>
      </c>
      <c r="B4563" t="s">
        <v>82</v>
      </c>
      <c r="C4563">
        <v>1128299</v>
      </c>
      <c r="D4563" s="9">
        <v>44006</v>
      </c>
      <c r="E4563" s="8" t="str">
        <f>TEXT(Table1[[#This Row],[Invoice Date]],"dd-mm-yyyy")</f>
        <v>24-06-2020</v>
      </c>
      <c r="F4563" s="1" t="str">
        <f t="shared" si="284"/>
        <v>June</v>
      </c>
      <c r="G4563" s="1" t="str">
        <f t="shared" si="285"/>
        <v>2020</v>
      </c>
      <c r="H4563" s="1" t="str">
        <f t="shared" si="286"/>
        <v>Wednesday</v>
      </c>
      <c r="I4563" s="1" t="str">
        <f t="shared" si="287"/>
        <v>24</v>
      </c>
      <c r="J4563" t="s">
        <v>30</v>
      </c>
      <c r="K4563" t="s">
        <v>45</v>
      </c>
      <c r="L4563" t="s">
        <v>46</v>
      </c>
      <c r="M4563" t="s">
        <v>22</v>
      </c>
      <c r="N4563">
        <v>75</v>
      </c>
      <c r="O4563">
        <v>125</v>
      </c>
      <c r="P4563">
        <v>9375</v>
      </c>
      <c r="Q4563">
        <v>3094</v>
      </c>
      <c r="R4563">
        <v>0.33</v>
      </c>
      <c r="S4563" t="s">
        <v>82</v>
      </c>
      <c r="T4563" t="str">
        <f>IF(Table1[[#This Row],[Units Sold]]&gt; 700,"High Units","low Units")</f>
        <v>low Units</v>
      </c>
      <c r="U4563">
        <f>SUM(Table1[[#This Row],[Operating Profit]])/SUM(Table1[Operating Profit])*100</f>
        <v>9.3154857618460473E-4</v>
      </c>
      <c r="V4563">
        <f>SUM(Table1[[#This Row],[Price per Unit]]*Table1[[#This Row],[Units Sold]])</f>
        <v>9375</v>
      </c>
      <c r="W4563">
        <f>SUM(Table1[[#This Row],[Total Sales]]-Table1[[#This Row],[Operating Profit]])</f>
        <v>6281</v>
      </c>
      <c r="X4563">
        <f>SUM(Table1[[#This Row],[Total Sales]]-Table1[[#This Row],[Cost]])</f>
        <v>3094</v>
      </c>
      <c r="Y4563">
        <f>SUM(Table1[[#This Row],[profit/loss]])/SUM(Table1[profit/loss])</f>
        <v>9.3154857618460473E-6</v>
      </c>
    </row>
    <row r="4564" spans="1:25" x14ac:dyDescent="0.3">
      <c r="A4564" t="s">
        <v>29</v>
      </c>
      <c r="B4564" t="s">
        <v>82</v>
      </c>
      <c r="C4564">
        <v>1128299</v>
      </c>
      <c r="D4564" s="9">
        <v>44007</v>
      </c>
      <c r="E4564" s="8" t="str">
        <f>TEXT(Table1[[#This Row],[Invoice Date]],"dd-mm-yyyy")</f>
        <v>25-06-2020</v>
      </c>
      <c r="F4564" s="1" t="str">
        <f t="shared" si="284"/>
        <v>June</v>
      </c>
      <c r="G4564" s="1" t="str">
        <f t="shared" si="285"/>
        <v>2020</v>
      </c>
      <c r="H4564" s="1" t="str">
        <f t="shared" si="286"/>
        <v>Thursday</v>
      </c>
      <c r="I4564" s="1" t="str">
        <f t="shared" si="287"/>
        <v>25</v>
      </c>
      <c r="J4564" t="s">
        <v>30</v>
      </c>
      <c r="K4564" t="s">
        <v>45</v>
      </c>
      <c r="L4564" t="s">
        <v>46</v>
      </c>
      <c r="M4564" t="s">
        <v>16</v>
      </c>
      <c r="N4564">
        <v>71</v>
      </c>
      <c r="O4564">
        <v>195</v>
      </c>
      <c r="P4564">
        <v>13845</v>
      </c>
      <c r="Q4564">
        <v>5815</v>
      </c>
      <c r="R4564">
        <v>0.42</v>
      </c>
      <c r="S4564" t="s">
        <v>82</v>
      </c>
      <c r="T4564" t="str">
        <f>IF(Table1[[#This Row],[Units Sold]]&gt; 700,"High Units","low Units")</f>
        <v>low Units</v>
      </c>
      <c r="U4564">
        <f>SUM(Table1[[#This Row],[Operating Profit]])/SUM(Table1[Operating Profit])*100</f>
        <v>1.7507934617044204E-3</v>
      </c>
      <c r="V4564">
        <f>SUM(Table1[[#This Row],[Price per Unit]]*Table1[[#This Row],[Units Sold]])</f>
        <v>13845</v>
      </c>
      <c r="W4564">
        <f>SUM(Table1[[#This Row],[Total Sales]]-Table1[[#This Row],[Operating Profit]])</f>
        <v>8030</v>
      </c>
      <c r="X4564">
        <f>SUM(Table1[[#This Row],[Total Sales]]-Table1[[#This Row],[Cost]])</f>
        <v>5815</v>
      </c>
      <c r="Y4564">
        <f>SUM(Table1[[#This Row],[profit/loss]])/SUM(Table1[profit/loss])</f>
        <v>1.7507934617044205E-5</v>
      </c>
    </row>
    <row r="4565" spans="1:25" x14ac:dyDescent="0.3">
      <c r="A4565" t="s">
        <v>29</v>
      </c>
      <c r="B4565" t="s">
        <v>82</v>
      </c>
      <c r="C4565">
        <v>1128299</v>
      </c>
      <c r="D4565" s="9">
        <v>44008</v>
      </c>
      <c r="E4565" s="8" t="str">
        <f>TEXT(Table1[[#This Row],[Invoice Date]],"dd-mm-yyyy")</f>
        <v>26-06-2020</v>
      </c>
      <c r="F4565" s="1" t="str">
        <f t="shared" si="284"/>
        <v>June</v>
      </c>
      <c r="G4565" s="1" t="str">
        <f t="shared" si="285"/>
        <v>2020</v>
      </c>
      <c r="H4565" s="1" t="str">
        <f t="shared" si="286"/>
        <v>Friday</v>
      </c>
      <c r="I4565" s="1" t="str">
        <f t="shared" si="287"/>
        <v>26</v>
      </c>
      <c r="J4565" t="s">
        <v>30</v>
      </c>
      <c r="K4565" t="s">
        <v>45</v>
      </c>
      <c r="L4565" t="s">
        <v>46</v>
      </c>
      <c r="M4565" t="s">
        <v>18</v>
      </c>
      <c r="N4565">
        <v>74</v>
      </c>
      <c r="O4565">
        <v>188</v>
      </c>
      <c r="P4565">
        <v>13912</v>
      </c>
      <c r="Q4565">
        <v>5147</v>
      </c>
      <c r="R4565">
        <v>0.37</v>
      </c>
      <c r="S4565" t="s">
        <v>82</v>
      </c>
      <c r="T4565" t="str">
        <f>IF(Table1[[#This Row],[Units Sold]]&gt; 700,"High Units","low Units")</f>
        <v>low Units</v>
      </c>
      <c r="U4565">
        <f>SUM(Table1[[#This Row],[Operating Profit]])/SUM(Table1[Operating Profit])*100</f>
        <v>1.5496704982618491E-3</v>
      </c>
      <c r="V4565">
        <f>SUM(Table1[[#This Row],[Price per Unit]]*Table1[[#This Row],[Units Sold]])</f>
        <v>13912</v>
      </c>
      <c r="W4565">
        <f>SUM(Table1[[#This Row],[Total Sales]]-Table1[[#This Row],[Operating Profit]])</f>
        <v>8765</v>
      </c>
      <c r="X4565">
        <f>SUM(Table1[[#This Row],[Total Sales]]-Table1[[#This Row],[Cost]])</f>
        <v>5147</v>
      </c>
      <c r="Y4565">
        <f>SUM(Table1[[#This Row],[profit/loss]])/SUM(Table1[profit/loss])</f>
        <v>1.5496704982618491E-5</v>
      </c>
    </row>
    <row r="4566" spans="1:25" x14ac:dyDescent="0.3">
      <c r="A4566" t="s">
        <v>29</v>
      </c>
      <c r="B4566" t="s">
        <v>82</v>
      </c>
      <c r="C4566">
        <v>1128299</v>
      </c>
      <c r="D4566" s="9">
        <v>44009</v>
      </c>
      <c r="E4566" s="8" t="str">
        <f>TEXT(Table1[[#This Row],[Invoice Date]],"dd-mm-yyyy")</f>
        <v>27-06-2020</v>
      </c>
      <c r="F4566" s="1" t="str">
        <f t="shared" si="284"/>
        <v>June</v>
      </c>
      <c r="G4566" s="1" t="str">
        <f t="shared" si="285"/>
        <v>2020</v>
      </c>
      <c r="H4566" s="1" t="str">
        <f t="shared" si="286"/>
        <v>Saturday</v>
      </c>
      <c r="I4566" s="1" t="str">
        <f t="shared" si="287"/>
        <v>27</v>
      </c>
      <c r="J4566" t="s">
        <v>30</v>
      </c>
      <c r="K4566" t="s">
        <v>45</v>
      </c>
      <c r="L4566" t="s">
        <v>46</v>
      </c>
      <c r="M4566" t="s">
        <v>19</v>
      </c>
      <c r="N4566">
        <v>72</v>
      </c>
      <c r="O4566">
        <v>163</v>
      </c>
      <c r="P4566">
        <v>11736</v>
      </c>
      <c r="Q4566">
        <v>4460</v>
      </c>
      <c r="R4566">
        <v>0.38</v>
      </c>
      <c r="S4566" t="s">
        <v>82</v>
      </c>
      <c r="T4566" t="str">
        <f>IF(Table1[[#This Row],[Units Sold]]&gt; 700,"High Units","low Units")</f>
        <v>low Units</v>
      </c>
      <c r="U4566">
        <f>SUM(Table1[[#This Row],[Operating Profit]])/SUM(Table1[Operating Profit])*100</f>
        <v>1.3428269714878271E-3</v>
      </c>
      <c r="V4566">
        <f>SUM(Table1[[#This Row],[Price per Unit]]*Table1[[#This Row],[Units Sold]])</f>
        <v>11736</v>
      </c>
      <c r="W4566">
        <f>SUM(Table1[[#This Row],[Total Sales]]-Table1[[#This Row],[Operating Profit]])</f>
        <v>7276</v>
      </c>
      <c r="X4566">
        <f>SUM(Table1[[#This Row],[Total Sales]]-Table1[[#This Row],[Cost]])</f>
        <v>4460</v>
      </c>
      <c r="Y4566">
        <f>SUM(Table1[[#This Row],[profit/loss]])/SUM(Table1[profit/loss])</f>
        <v>1.3428269714878272E-5</v>
      </c>
    </row>
    <row r="4567" spans="1:25" x14ac:dyDescent="0.3">
      <c r="A4567" t="s">
        <v>29</v>
      </c>
      <c r="B4567" t="s">
        <v>82</v>
      </c>
      <c r="C4567">
        <v>1128299</v>
      </c>
      <c r="D4567" s="9">
        <v>44010</v>
      </c>
      <c r="E4567" s="8" t="str">
        <f>TEXT(Table1[[#This Row],[Invoice Date]],"dd-mm-yyyy")</f>
        <v>28-06-2020</v>
      </c>
      <c r="F4567" s="1" t="str">
        <f t="shared" si="284"/>
        <v>June</v>
      </c>
      <c r="G4567" s="1" t="str">
        <f t="shared" si="285"/>
        <v>2020</v>
      </c>
      <c r="H4567" s="1" t="str">
        <f t="shared" si="286"/>
        <v>Sunday</v>
      </c>
      <c r="I4567" s="1" t="str">
        <f t="shared" si="287"/>
        <v>28</v>
      </c>
      <c r="J4567" t="s">
        <v>30</v>
      </c>
      <c r="K4567" t="s">
        <v>45</v>
      </c>
      <c r="L4567" t="s">
        <v>46</v>
      </c>
      <c r="M4567" t="s">
        <v>20</v>
      </c>
      <c r="N4567">
        <v>75</v>
      </c>
      <c r="O4567">
        <v>125</v>
      </c>
      <c r="P4567">
        <v>9375</v>
      </c>
      <c r="Q4567">
        <v>3750</v>
      </c>
      <c r="R4567">
        <v>0.4</v>
      </c>
      <c r="S4567" t="s">
        <v>82</v>
      </c>
      <c r="T4567" t="str">
        <f>IF(Table1[[#This Row],[Units Sold]]&gt; 700,"High Units","low Units")</f>
        <v>low Units</v>
      </c>
      <c r="U4567">
        <f>SUM(Table1[[#This Row],[Operating Profit]])/SUM(Table1[Operating Profit])*100</f>
        <v>1.1290585522599444E-3</v>
      </c>
      <c r="V4567">
        <f>SUM(Table1[[#This Row],[Price per Unit]]*Table1[[#This Row],[Units Sold]])</f>
        <v>9375</v>
      </c>
      <c r="W4567">
        <f>SUM(Table1[[#This Row],[Total Sales]]-Table1[[#This Row],[Operating Profit]])</f>
        <v>5625</v>
      </c>
      <c r="X4567">
        <f>SUM(Table1[[#This Row],[Total Sales]]-Table1[[#This Row],[Cost]])</f>
        <v>3750</v>
      </c>
      <c r="Y4567">
        <f>SUM(Table1[[#This Row],[profit/loss]])/SUM(Table1[profit/loss])</f>
        <v>1.1290585522599444E-5</v>
      </c>
    </row>
    <row r="4568" spans="1:25" x14ac:dyDescent="0.3">
      <c r="A4568" t="s">
        <v>29</v>
      </c>
      <c r="B4568" t="s">
        <v>82</v>
      </c>
      <c r="C4568">
        <v>1128299</v>
      </c>
      <c r="D4568" s="9">
        <v>44011</v>
      </c>
      <c r="E4568" s="8" t="str">
        <f>TEXT(Table1[[#This Row],[Invoice Date]],"dd-mm-yyyy")</f>
        <v>29-06-2020</v>
      </c>
      <c r="F4568" s="1" t="str">
        <f t="shared" si="284"/>
        <v>June</v>
      </c>
      <c r="G4568" s="1" t="str">
        <f t="shared" si="285"/>
        <v>2020</v>
      </c>
      <c r="H4568" s="1" t="str">
        <f t="shared" si="286"/>
        <v>Monday</v>
      </c>
      <c r="I4568" s="1" t="str">
        <f t="shared" si="287"/>
        <v>29</v>
      </c>
      <c r="J4568" t="s">
        <v>30</v>
      </c>
      <c r="K4568" t="s">
        <v>45</v>
      </c>
      <c r="L4568" t="s">
        <v>46</v>
      </c>
      <c r="M4568" t="s">
        <v>21</v>
      </c>
      <c r="N4568">
        <v>82</v>
      </c>
      <c r="O4568">
        <v>105</v>
      </c>
      <c r="P4568">
        <v>8610</v>
      </c>
      <c r="Q4568">
        <v>3358</v>
      </c>
      <c r="R4568">
        <v>0.39</v>
      </c>
      <c r="S4568" t="s">
        <v>82</v>
      </c>
      <c r="T4568" t="str">
        <f>IF(Table1[[#This Row],[Units Sold]]&gt; 700,"High Units","low Units")</f>
        <v>low Units</v>
      </c>
      <c r="U4568">
        <f>SUM(Table1[[#This Row],[Operating Profit]])/SUM(Table1[Operating Profit])*100</f>
        <v>1.0110342982637048E-3</v>
      </c>
      <c r="V4568">
        <f>SUM(Table1[[#This Row],[Price per Unit]]*Table1[[#This Row],[Units Sold]])</f>
        <v>8610</v>
      </c>
      <c r="W4568">
        <f>SUM(Table1[[#This Row],[Total Sales]]-Table1[[#This Row],[Operating Profit]])</f>
        <v>5252</v>
      </c>
      <c r="X4568">
        <f>SUM(Table1[[#This Row],[Total Sales]]-Table1[[#This Row],[Cost]])</f>
        <v>3358</v>
      </c>
      <c r="Y4568">
        <f>SUM(Table1[[#This Row],[profit/loss]])/SUM(Table1[profit/loss])</f>
        <v>1.0110342982637049E-5</v>
      </c>
    </row>
    <row r="4569" spans="1:25" x14ac:dyDescent="0.3">
      <c r="A4569" t="s">
        <v>29</v>
      </c>
      <c r="B4569" t="s">
        <v>82</v>
      </c>
      <c r="C4569">
        <v>1128299</v>
      </c>
      <c r="D4569" s="9">
        <v>44012</v>
      </c>
      <c r="E4569" s="8" t="str">
        <f>TEXT(Table1[[#This Row],[Invoice Date]],"dd-mm-yyyy")</f>
        <v>30-06-2020</v>
      </c>
      <c r="F4569" s="1" t="str">
        <f t="shared" si="284"/>
        <v>June</v>
      </c>
      <c r="G4569" s="1" t="str">
        <f t="shared" si="285"/>
        <v>2020</v>
      </c>
      <c r="H4569" s="1" t="str">
        <f t="shared" si="286"/>
        <v>Tuesday</v>
      </c>
      <c r="I4569" s="1" t="str">
        <f t="shared" si="287"/>
        <v>30</v>
      </c>
      <c r="J4569" t="s">
        <v>30</v>
      </c>
      <c r="K4569" t="s">
        <v>45</v>
      </c>
      <c r="L4569" t="s">
        <v>46</v>
      </c>
      <c r="M4569" t="s">
        <v>22</v>
      </c>
      <c r="N4569">
        <v>98</v>
      </c>
      <c r="O4569">
        <v>182</v>
      </c>
      <c r="P4569">
        <v>17836</v>
      </c>
      <c r="Q4569">
        <v>6064</v>
      </c>
      <c r="R4569">
        <v>0.34</v>
      </c>
      <c r="S4569" t="s">
        <v>82</v>
      </c>
      <c r="T4569" t="str">
        <f>IF(Table1[[#This Row],[Units Sold]]&gt; 700,"High Units","low Units")</f>
        <v>low Units</v>
      </c>
      <c r="U4569">
        <f>SUM(Table1[[#This Row],[Operating Profit]])/SUM(Table1[Operating Profit])*100</f>
        <v>1.8257629495744808E-3</v>
      </c>
      <c r="V4569">
        <f>SUM(Table1[[#This Row],[Price per Unit]]*Table1[[#This Row],[Units Sold]])</f>
        <v>17836</v>
      </c>
      <c r="W4569">
        <f>SUM(Table1[[#This Row],[Total Sales]]-Table1[[#This Row],[Operating Profit]])</f>
        <v>11772</v>
      </c>
      <c r="X4569">
        <f>SUM(Table1[[#This Row],[Total Sales]]-Table1[[#This Row],[Cost]])</f>
        <v>6064</v>
      </c>
      <c r="Y4569">
        <f>SUM(Table1[[#This Row],[profit/loss]])/SUM(Table1[profit/loss])</f>
        <v>1.8257629495744808E-5</v>
      </c>
    </row>
    <row r="4570" spans="1:25" x14ac:dyDescent="0.3">
      <c r="A4570" t="s">
        <v>29</v>
      </c>
      <c r="B4570" t="s">
        <v>82</v>
      </c>
      <c r="C4570">
        <v>1128299</v>
      </c>
      <c r="D4570" s="9">
        <v>44013</v>
      </c>
      <c r="E4570" s="8" t="str">
        <f>TEXT(Table1[[#This Row],[Invoice Date]],"dd-mm-yyyy")</f>
        <v>01-07-2020</v>
      </c>
      <c r="F4570" s="1" t="str">
        <f t="shared" si="284"/>
        <v>July</v>
      </c>
      <c r="G4570" s="1" t="str">
        <f t="shared" si="285"/>
        <v>2020</v>
      </c>
      <c r="H4570" s="1" t="str">
        <f t="shared" si="286"/>
        <v>Wednesday</v>
      </c>
      <c r="I4570" s="1" t="str">
        <f t="shared" si="287"/>
        <v>01</v>
      </c>
      <c r="J4570" t="s">
        <v>30</v>
      </c>
      <c r="K4570" t="s">
        <v>45</v>
      </c>
      <c r="L4570" t="s">
        <v>46</v>
      </c>
      <c r="M4570" t="s">
        <v>16</v>
      </c>
      <c r="N4570">
        <v>73</v>
      </c>
      <c r="O4570">
        <v>239</v>
      </c>
      <c r="P4570">
        <v>17447</v>
      </c>
      <c r="Q4570">
        <v>6979</v>
      </c>
      <c r="R4570">
        <v>0.4</v>
      </c>
      <c r="S4570" t="s">
        <v>82</v>
      </c>
      <c r="T4570" t="str">
        <f>IF(Table1[[#This Row],[Units Sold]]&gt; 700,"High Units","low Units")</f>
        <v>low Units</v>
      </c>
      <c r="U4570">
        <f>SUM(Table1[[#This Row],[Operating Profit]])/SUM(Table1[Operating Profit])*100</f>
        <v>2.1012532363259072E-3</v>
      </c>
      <c r="V4570">
        <f>SUM(Table1[[#This Row],[Price per Unit]]*Table1[[#This Row],[Units Sold]])</f>
        <v>17447</v>
      </c>
      <c r="W4570">
        <f>SUM(Table1[[#This Row],[Total Sales]]-Table1[[#This Row],[Operating Profit]])</f>
        <v>10468</v>
      </c>
      <c r="X4570">
        <f>SUM(Table1[[#This Row],[Total Sales]]-Table1[[#This Row],[Cost]])</f>
        <v>6979</v>
      </c>
      <c r="Y4570">
        <f>SUM(Table1[[#This Row],[profit/loss]])/SUM(Table1[profit/loss])</f>
        <v>2.1012532363259072E-5</v>
      </c>
    </row>
    <row r="4571" spans="1:25" x14ac:dyDescent="0.3">
      <c r="A4571" t="s">
        <v>29</v>
      </c>
      <c r="B4571" t="s">
        <v>82</v>
      </c>
      <c r="C4571">
        <v>1128299</v>
      </c>
      <c r="D4571" s="9">
        <v>44014</v>
      </c>
      <c r="E4571" s="8" t="str">
        <f>TEXT(Table1[[#This Row],[Invoice Date]],"dd-mm-yyyy")</f>
        <v>02-07-2020</v>
      </c>
      <c r="F4571" s="1" t="str">
        <f t="shared" si="284"/>
        <v>July</v>
      </c>
      <c r="G4571" s="1" t="str">
        <f t="shared" si="285"/>
        <v>2020</v>
      </c>
      <c r="H4571" s="1" t="str">
        <f t="shared" si="286"/>
        <v>Thursday</v>
      </c>
      <c r="I4571" s="1" t="str">
        <f t="shared" si="287"/>
        <v>02</v>
      </c>
      <c r="J4571" t="s">
        <v>30</v>
      </c>
      <c r="K4571" t="s">
        <v>45</v>
      </c>
      <c r="L4571" t="s">
        <v>46</v>
      </c>
      <c r="M4571" t="s">
        <v>18</v>
      </c>
      <c r="N4571">
        <v>82</v>
      </c>
      <c r="O4571">
        <v>182</v>
      </c>
      <c r="P4571">
        <v>14924</v>
      </c>
      <c r="Q4571">
        <v>5373</v>
      </c>
      <c r="R4571">
        <v>0.36</v>
      </c>
      <c r="S4571" t="s">
        <v>82</v>
      </c>
      <c r="T4571" t="str">
        <f>IF(Table1[[#This Row],[Units Sold]]&gt; 700,"High Units","low Units")</f>
        <v>low Units</v>
      </c>
      <c r="U4571">
        <f>SUM(Table1[[#This Row],[Operating Profit]])/SUM(Table1[Operating Profit])*100</f>
        <v>1.6177150936780484E-3</v>
      </c>
      <c r="V4571">
        <f>SUM(Table1[[#This Row],[Price per Unit]]*Table1[[#This Row],[Units Sold]])</f>
        <v>14924</v>
      </c>
      <c r="W4571">
        <f>SUM(Table1[[#This Row],[Total Sales]]-Table1[[#This Row],[Operating Profit]])</f>
        <v>9551</v>
      </c>
      <c r="X4571">
        <f>SUM(Table1[[#This Row],[Total Sales]]-Table1[[#This Row],[Cost]])</f>
        <v>5373</v>
      </c>
      <c r="Y4571">
        <f>SUM(Table1[[#This Row],[profit/loss]])/SUM(Table1[profit/loss])</f>
        <v>1.6177150936780484E-5</v>
      </c>
    </row>
    <row r="4572" spans="1:25" x14ac:dyDescent="0.3">
      <c r="A4572" t="s">
        <v>29</v>
      </c>
      <c r="B4572" t="s">
        <v>82</v>
      </c>
      <c r="C4572">
        <v>1128299</v>
      </c>
      <c r="D4572" s="9">
        <v>44015</v>
      </c>
      <c r="E4572" s="8" t="str">
        <f>TEXT(Table1[[#This Row],[Invoice Date]],"dd-mm-yyyy")</f>
        <v>03-07-2020</v>
      </c>
      <c r="F4572" s="1" t="str">
        <f t="shared" si="284"/>
        <v>July</v>
      </c>
      <c r="G4572" s="1" t="str">
        <f t="shared" si="285"/>
        <v>2020</v>
      </c>
      <c r="H4572" s="1" t="str">
        <f t="shared" si="286"/>
        <v>Friday</v>
      </c>
      <c r="I4572" s="1" t="str">
        <f t="shared" si="287"/>
        <v>03</v>
      </c>
      <c r="J4572" t="s">
        <v>30</v>
      </c>
      <c r="K4572" t="s">
        <v>45</v>
      </c>
      <c r="L4572" t="s">
        <v>46</v>
      </c>
      <c r="M4572" t="s">
        <v>19</v>
      </c>
      <c r="N4572">
        <v>78</v>
      </c>
      <c r="O4572">
        <v>175</v>
      </c>
      <c r="P4572">
        <v>13650</v>
      </c>
      <c r="Q4572">
        <v>4778</v>
      </c>
      <c r="R4572">
        <v>0.35</v>
      </c>
      <c r="S4572" t="s">
        <v>82</v>
      </c>
      <c r="T4572" t="str">
        <f>IF(Table1[[#This Row],[Units Sold]]&gt; 700,"High Units","low Units")</f>
        <v>low Units</v>
      </c>
      <c r="U4572">
        <f>SUM(Table1[[#This Row],[Operating Profit]])/SUM(Table1[Operating Profit])*100</f>
        <v>1.4385711367194706E-3</v>
      </c>
      <c r="V4572">
        <f>SUM(Table1[[#This Row],[Price per Unit]]*Table1[[#This Row],[Units Sold]])</f>
        <v>13650</v>
      </c>
      <c r="W4572">
        <f>SUM(Table1[[#This Row],[Total Sales]]-Table1[[#This Row],[Operating Profit]])</f>
        <v>8872</v>
      </c>
      <c r="X4572">
        <f>SUM(Table1[[#This Row],[Total Sales]]-Table1[[#This Row],[Cost]])</f>
        <v>4778</v>
      </c>
      <c r="Y4572">
        <f>SUM(Table1[[#This Row],[profit/loss]])/SUM(Table1[profit/loss])</f>
        <v>1.4385711367194705E-5</v>
      </c>
    </row>
    <row r="4573" spans="1:25" x14ac:dyDescent="0.3">
      <c r="A4573" t="s">
        <v>29</v>
      </c>
      <c r="B4573" t="s">
        <v>82</v>
      </c>
      <c r="C4573">
        <v>1128299</v>
      </c>
      <c r="D4573" s="9">
        <v>44016</v>
      </c>
      <c r="E4573" s="8" t="str">
        <f>TEXT(Table1[[#This Row],[Invoice Date]],"dd-mm-yyyy")</f>
        <v>04-07-2020</v>
      </c>
      <c r="F4573" s="1" t="str">
        <f t="shared" si="284"/>
        <v>July</v>
      </c>
      <c r="G4573" s="1" t="str">
        <f t="shared" si="285"/>
        <v>2020</v>
      </c>
      <c r="H4573" s="1" t="str">
        <f t="shared" si="286"/>
        <v>Saturday</v>
      </c>
      <c r="I4573" s="1" t="str">
        <f t="shared" si="287"/>
        <v>04</v>
      </c>
      <c r="J4573" t="s">
        <v>30</v>
      </c>
      <c r="K4573" t="s">
        <v>45</v>
      </c>
      <c r="L4573" t="s">
        <v>46</v>
      </c>
      <c r="M4573" t="s">
        <v>20</v>
      </c>
      <c r="N4573">
        <v>78</v>
      </c>
      <c r="O4573">
        <v>137</v>
      </c>
      <c r="P4573">
        <v>10686</v>
      </c>
      <c r="Q4573">
        <v>4381</v>
      </c>
      <c r="R4573">
        <v>0.41</v>
      </c>
      <c r="S4573" t="s">
        <v>82</v>
      </c>
      <c r="T4573" t="str">
        <f>IF(Table1[[#This Row],[Units Sold]]&gt; 700,"High Units","low Units")</f>
        <v>low Units</v>
      </c>
      <c r="U4573">
        <f>SUM(Table1[[#This Row],[Operating Profit]])/SUM(Table1[Operating Profit])*100</f>
        <v>1.3190414713202176E-3</v>
      </c>
      <c r="V4573">
        <f>SUM(Table1[[#This Row],[Price per Unit]]*Table1[[#This Row],[Units Sold]])</f>
        <v>10686</v>
      </c>
      <c r="W4573">
        <f>SUM(Table1[[#This Row],[Total Sales]]-Table1[[#This Row],[Operating Profit]])</f>
        <v>6305</v>
      </c>
      <c r="X4573">
        <f>SUM(Table1[[#This Row],[Total Sales]]-Table1[[#This Row],[Cost]])</f>
        <v>4381</v>
      </c>
      <c r="Y4573">
        <f>SUM(Table1[[#This Row],[profit/loss]])/SUM(Table1[profit/loss])</f>
        <v>1.3190414713202177E-5</v>
      </c>
    </row>
    <row r="4574" spans="1:25" x14ac:dyDescent="0.3">
      <c r="A4574" t="s">
        <v>29</v>
      </c>
      <c r="B4574" t="s">
        <v>82</v>
      </c>
      <c r="C4574">
        <v>1128299</v>
      </c>
      <c r="D4574" s="9">
        <v>44017</v>
      </c>
      <c r="E4574" s="8" t="str">
        <f>TEXT(Table1[[#This Row],[Invoice Date]],"dd-mm-yyyy")</f>
        <v>05-07-2020</v>
      </c>
      <c r="F4574" s="1" t="str">
        <f t="shared" si="284"/>
        <v>July</v>
      </c>
      <c r="G4574" s="1" t="str">
        <f t="shared" si="285"/>
        <v>2020</v>
      </c>
      <c r="H4574" s="1" t="str">
        <f t="shared" si="286"/>
        <v>Sunday</v>
      </c>
      <c r="I4574" s="1" t="str">
        <f t="shared" si="287"/>
        <v>05</v>
      </c>
      <c r="J4574" t="s">
        <v>30</v>
      </c>
      <c r="K4574" t="s">
        <v>45</v>
      </c>
      <c r="L4574" t="s">
        <v>46</v>
      </c>
      <c r="M4574" t="s">
        <v>21</v>
      </c>
      <c r="N4574">
        <v>77</v>
      </c>
      <c r="O4574">
        <v>144</v>
      </c>
      <c r="P4574">
        <v>11088</v>
      </c>
      <c r="Q4574">
        <v>3881</v>
      </c>
      <c r="R4574">
        <v>0.35</v>
      </c>
      <c r="S4574" t="s">
        <v>82</v>
      </c>
      <c r="T4574" t="str">
        <f>IF(Table1[[#This Row],[Units Sold]]&gt; 700,"High Units","low Units")</f>
        <v>low Units</v>
      </c>
      <c r="U4574">
        <f>SUM(Table1[[#This Row],[Operating Profit]])/SUM(Table1[Operating Profit])*100</f>
        <v>1.1685003310188918E-3</v>
      </c>
      <c r="V4574">
        <f>SUM(Table1[[#This Row],[Price per Unit]]*Table1[[#This Row],[Units Sold]])</f>
        <v>11088</v>
      </c>
      <c r="W4574">
        <f>SUM(Table1[[#This Row],[Total Sales]]-Table1[[#This Row],[Operating Profit]])</f>
        <v>7207</v>
      </c>
      <c r="X4574">
        <f>SUM(Table1[[#This Row],[Total Sales]]-Table1[[#This Row],[Cost]])</f>
        <v>3881</v>
      </c>
      <c r="Y4574">
        <f>SUM(Table1[[#This Row],[profit/loss]])/SUM(Table1[profit/loss])</f>
        <v>1.1685003310188917E-5</v>
      </c>
    </row>
    <row r="4575" spans="1:25" x14ac:dyDescent="0.3">
      <c r="A4575" t="s">
        <v>29</v>
      </c>
      <c r="B4575" t="s">
        <v>82</v>
      </c>
      <c r="C4575">
        <v>1128299</v>
      </c>
      <c r="D4575" s="9">
        <v>44018</v>
      </c>
      <c r="E4575" s="8" t="str">
        <f>TEXT(Table1[[#This Row],[Invoice Date]],"dd-mm-yyyy")</f>
        <v>06-07-2020</v>
      </c>
      <c r="F4575" s="1" t="str">
        <f t="shared" si="284"/>
        <v>July</v>
      </c>
      <c r="G4575" s="1" t="str">
        <f t="shared" si="285"/>
        <v>2020</v>
      </c>
      <c r="H4575" s="1" t="str">
        <f t="shared" si="286"/>
        <v>Monday</v>
      </c>
      <c r="I4575" s="1" t="str">
        <f t="shared" si="287"/>
        <v>06</v>
      </c>
      <c r="J4575" t="s">
        <v>30</v>
      </c>
      <c r="K4575" t="s">
        <v>45</v>
      </c>
      <c r="L4575" t="s">
        <v>46</v>
      </c>
      <c r="M4575" t="s">
        <v>22</v>
      </c>
      <c r="N4575">
        <v>95</v>
      </c>
      <c r="O4575">
        <v>155</v>
      </c>
      <c r="P4575">
        <v>14725</v>
      </c>
      <c r="Q4575">
        <v>5154</v>
      </c>
      <c r="R4575">
        <v>0.35</v>
      </c>
      <c r="S4575" t="s">
        <v>82</v>
      </c>
      <c r="T4575" t="str">
        <f>IF(Table1[[#This Row],[Units Sold]]&gt; 700,"High Units","low Units")</f>
        <v>low Units</v>
      </c>
      <c r="U4575">
        <f>SUM(Table1[[#This Row],[Operating Profit]])/SUM(Table1[Operating Profit])*100</f>
        <v>1.5517780742260675E-3</v>
      </c>
      <c r="V4575">
        <f>SUM(Table1[[#This Row],[Price per Unit]]*Table1[[#This Row],[Units Sold]])</f>
        <v>14725</v>
      </c>
      <c r="W4575">
        <f>SUM(Table1[[#This Row],[Total Sales]]-Table1[[#This Row],[Operating Profit]])</f>
        <v>9571</v>
      </c>
      <c r="X4575">
        <f>SUM(Table1[[#This Row],[Total Sales]]-Table1[[#This Row],[Cost]])</f>
        <v>5154</v>
      </c>
      <c r="Y4575">
        <f>SUM(Table1[[#This Row],[profit/loss]])/SUM(Table1[profit/loss])</f>
        <v>1.5517780742260675E-5</v>
      </c>
    </row>
    <row r="4576" spans="1:25" x14ac:dyDescent="0.3">
      <c r="A4576" t="s">
        <v>29</v>
      </c>
      <c r="B4576" t="s">
        <v>82</v>
      </c>
      <c r="C4576">
        <v>1128299</v>
      </c>
      <c r="D4576" s="9">
        <v>44019</v>
      </c>
      <c r="E4576" s="8" t="str">
        <f>TEXT(Table1[[#This Row],[Invoice Date]],"dd-mm-yyyy")</f>
        <v>07-07-2020</v>
      </c>
      <c r="F4576" s="1" t="str">
        <f t="shared" si="284"/>
        <v>July</v>
      </c>
      <c r="G4576" s="1" t="str">
        <f t="shared" si="285"/>
        <v>2020</v>
      </c>
      <c r="H4576" s="1" t="str">
        <f t="shared" si="286"/>
        <v>Tuesday</v>
      </c>
      <c r="I4576" s="1" t="str">
        <f t="shared" si="287"/>
        <v>07</v>
      </c>
      <c r="J4576" t="s">
        <v>30</v>
      </c>
      <c r="K4576" t="s">
        <v>45</v>
      </c>
      <c r="L4576" t="s">
        <v>46</v>
      </c>
      <c r="M4576" t="s">
        <v>16</v>
      </c>
      <c r="N4576">
        <v>80</v>
      </c>
      <c r="O4576">
        <v>217</v>
      </c>
      <c r="P4576">
        <v>17360</v>
      </c>
      <c r="Q4576">
        <v>7812</v>
      </c>
      <c r="R4576">
        <v>0.45</v>
      </c>
      <c r="S4576" t="s">
        <v>82</v>
      </c>
      <c r="T4576" t="str">
        <f>IF(Table1[[#This Row],[Units Sold]]&gt; 700,"High Units","low Units")</f>
        <v>low Units</v>
      </c>
      <c r="U4576">
        <f>SUM(Table1[[#This Row],[Operating Profit]])/SUM(Table1[Operating Profit])*100</f>
        <v>2.3520547760679162E-3</v>
      </c>
      <c r="V4576">
        <f>SUM(Table1[[#This Row],[Price per Unit]]*Table1[[#This Row],[Units Sold]])</f>
        <v>17360</v>
      </c>
      <c r="W4576">
        <f>SUM(Table1[[#This Row],[Total Sales]]-Table1[[#This Row],[Operating Profit]])</f>
        <v>9548</v>
      </c>
      <c r="X4576">
        <f>SUM(Table1[[#This Row],[Total Sales]]-Table1[[#This Row],[Cost]])</f>
        <v>7812</v>
      </c>
      <c r="Y4576">
        <f>SUM(Table1[[#This Row],[profit/loss]])/SUM(Table1[profit/loss])</f>
        <v>2.3520547760679163E-5</v>
      </c>
    </row>
    <row r="4577" spans="1:25" x14ac:dyDescent="0.3">
      <c r="A4577" t="s">
        <v>29</v>
      </c>
      <c r="B4577" t="s">
        <v>82</v>
      </c>
      <c r="C4577">
        <v>1128299</v>
      </c>
      <c r="D4577" s="9">
        <v>44020</v>
      </c>
      <c r="E4577" s="8" t="str">
        <f>TEXT(Table1[[#This Row],[Invoice Date]],"dd-mm-yyyy")</f>
        <v>08-07-2020</v>
      </c>
      <c r="F4577" s="1" t="str">
        <f t="shared" si="284"/>
        <v>July</v>
      </c>
      <c r="G4577" s="1" t="str">
        <f t="shared" si="285"/>
        <v>2020</v>
      </c>
      <c r="H4577" s="1" t="str">
        <f t="shared" si="286"/>
        <v>Wednesday</v>
      </c>
      <c r="I4577" s="1" t="str">
        <f t="shared" si="287"/>
        <v>08</v>
      </c>
      <c r="J4577" t="s">
        <v>30</v>
      </c>
      <c r="K4577" t="s">
        <v>45</v>
      </c>
      <c r="L4577" t="s">
        <v>46</v>
      </c>
      <c r="M4577" t="s">
        <v>18</v>
      </c>
      <c r="N4577">
        <v>77</v>
      </c>
      <c r="O4577">
        <v>210</v>
      </c>
      <c r="P4577">
        <v>16170</v>
      </c>
      <c r="Q4577">
        <v>6306</v>
      </c>
      <c r="R4577">
        <v>0.39</v>
      </c>
      <c r="S4577" t="s">
        <v>82</v>
      </c>
      <c r="T4577" t="str">
        <f>IF(Table1[[#This Row],[Units Sold]]&gt; 700,"High Units","low Units")</f>
        <v>low Units</v>
      </c>
      <c r="U4577">
        <f>SUM(Table1[[#This Row],[Operating Profit]])/SUM(Table1[Operating Profit])*100</f>
        <v>1.8986248614803224E-3</v>
      </c>
      <c r="V4577">
        <f>SUM(Table1[[#This Row],[Price per Unit]]*Table1[[#This Row],[Units Sold]])</f>
        <v>16170</v>
      </c>
      <c r="W4577">
        <f>SUM(Table1[[#This Row],[Total Sales]]-Table1[[#This Row],[Operating Profit]])</f>
        <v>9864</v>
      </c>
      <c r="X4577">
        <f>SUM(Table1[[#This Row],[Total Sales]]-Table1[[#This Row],[Cost]])</f>
        <v>6306</v>
      </c>
      <c r="Y4577">
        <f>SUM(Table1[[#This Row],[profit/loss]])/SUM(Table1[profit/loss])</f>
        <v>1.8986248614803224E-5</v>
      </c>
    </row>
    <row r="4578" spans="1:25" x14ac:dyDescent="0.3">
      <c r="A4578" t="s">
        <v>29</v>
      </c>
      <c r="B4578" t="s">
        <v>82</v>
      </c>
      <c r="C4578">
        <v>1128299</v>
      </c>
      <c r="D4578" s="9">
        <v>44021</v>
      </c>
      <c r="E4578" s="8" t="str">
        <f>TEXT(Table1[[#This Row],[Invoice Date]],"dd-mm-yyyy")</f>
        <v>09-07-2020</v>
      </c>
      <c r="F4578" s="1" t="str">
        <f t="shared" si="284"/>
        <v>July</v>
      </c>
      <c r="G4578" s="1" t="str">
        <f t="shared" si="285"/>
        <v>2020</v>
      </c>
      <c r="H4578" s="1" t="str">
        <f t="shared" si="286"/>
        <v>Thursday</v>
      </c>
      <c r="I4578" s="1" t="str">
        <f t="shared" si="287"/>
        <v>09</v>
      </c>
      <c r="J4578" t="s">
        <v>30</v>
      </c>
      <c r="K4578" t="s">
        <v>45</v>
      </c>
      <c r="L4578" t="s">
        <v>46</v>
      </c>
      <c r="M4578" t="s">
        <v>19</v>
      </c>
      <c r="N4578">
        <v>73</v>
      </c>
      <c r="O4578">
        <v>163</v>
      </c>
      <c r="P4578">
        <v>11899</v>
      </c>
      <c r="Q4578">
        <v>4165</v>
      </c>
      <c r="R4578">
        <v>0.35</v>
      </c>
      <c r="S4578" t="s">
        <v>82</v>
      </c>
      <c r="T4578" t="str">
        <f>IF(Table1[[#This Row],[Units Sold]]&gt; 700,"High Units","low Units")</f>
        <v>low Units</v>
      </c>
      <c r="U4578">
        <f>SUM(Table1[[#This Row],[Operating Profit]])/SUM(Table1[Operating Profit])*100</f>
        <v>1.2540076987100448E-3</v>
      </c>
      <c r="V4578">
        <f>SUM(Table1[[#This Row],[Price per Unit]]*Table1[[#This Row],[Units Sold]])</f>
        <v>11899</v>
      </c>
      <c r="W4578">
        <f>SUM(Table1[[#This Row],[Total Sales]]-Table1[[#This Row],[Operating Profit]])</f>
        <v>7734</v>
      </c>
      <c r="X4578">
        <f>SUM(Table1[[#This Row],[Total Sales]]-Table1[[#This Row],[Cost]])</f>
        <v>4165</v>
      </c>
      <c r="Y4578">
        <f>SUM(Table1[[#This Row],[profit/loss]])/SUM(Table1[profit/loss])</f>
        <v>1.2540076987100448E-5</v>
      </c>
    </row>
    <row r="4579" spans="1:25" x14ac:dyDescent="0.3">
      <c r="A4579" t="s">
        <v>29</v>
      </c>
      <c r="B4579" t="s">
        <v>82</v>
      </c>
      <c r="C4579">
        <v>1128299</v>
      </c>
      <c r="D4579" s="9">
        <v>44022</v>
      </c>
      <c r="E4579" s="8" t="str">
        <f>TEXT(Table1[[#This Row],[Invoice Date]],"dd-mm-yyyy")</f>
        <v>10-07-2020</v>
      </c>
      <c r="F4579" s="1" t="str">
        <f t="shared" si="284"/>
        <v>July</v>
      </c>
      <c r="G4579" s="1" t="str">
        <f t="shared" si="285"/>
        <v>2020</v>
      </c>
      <c r="H4579" s="1" t="str">
        <f t="shared" si="286"/>
        <v>Friday</v>
      </c>
      <c r="I4579" s="1" t="str">
        <f t="shared" si="287"/>
        <v>10</v>
      </c>
      <c r="J4579" t="s">
        <v>30</v>
      </c>
      <c r="K4579" t="s">
        <v>45</v>
      </c>
      <c r="L4579" t="s">
        <v>46</v>
      </c>
      <c r="M4579" t="s">
        <v>20</v>
      </c>
      <c r="N4579">
        <v>74</v>
      </c>
      <c r="O4579">
        <v>155</v>
      </c>
      <c r="P4579">
        <v>11470</v>
      </c>
      <c r="Q4579">
        <v>5047</v>
      </c>
      <c r="R4579">
        <v>0.44</v>
      </c>
      <c r="S4579" t="s">
        <v>82</v>
      </c>
      <c r="T4579" t="str">
        <f>IF(Table1[[#This Row],[Units Sold]]&gt; 700,"High Units","low Units")</f>
        <v>low Units</v>
      </c>
      <c r="U4579">
        <f>SUM(Table1[[#This Row],[Operating Profit]])/SUM(Table1[Operating Profit])*100</f>
        <v>1.5195622702015837E-3</v>
      </c>
      <c r="V4579">
        <f>SUM(Table1[[#This Row],[Price per Unit]]*Table1[[#This Row],[Units Sold]])</f>
        <v>11470</v>
      </c>
      <c r="W4579">
        <f>SUM(Table1[[#This Row],[Total Sales]]-Table1[[#This Row],[Operating Profit]])</f>
        <v>6423</v>
      </c>
      <c r="X4579">
        <f>SUM(Table1[[#This Row],[Total Sales]]-Table1[[#This Row],[Cost]])</f>
        <v>5047</v>
      </c>
      <c r="Y4579">
        <f>SUM(Table1[[#This Row],[profit/loss]])/SUM(Table1[profit/loss])</f>
        <v>1.5195622702015837E-5</v>
      </c>
    </row>
    <row r="4580" spans="1:25" x14ac:dyDescent="0.3">
      <c r="A4580" t="s">
        <v>29</v>
      </c>
      <c r="B4580" t="s">
        <v>82</v>
      </c>
      <c r="C4580">
        <v>1128299</v>
      </c>
      <c r="D4580" s="9">
        <v>44023</v>
      </c>
      <c r="E4580" s="8" t="str">
        <f>TEXT(Table1[[#This Row],[Invoice Date]],"dd-mm-yyyy")</f>
        <v>11-07-2020</v>
      </c>
      <c r="F4580" s="1" t="str">
        <f t="shared" si="284"/>
        <v>July</v>
      </c>
      <c r="G4580" s="1" t="str">
        <f t="shared" si="285"/>
        <v>2020</v>
      </c>
      <c r="H4580" s="1" t="str">
        <f t="shared" si="286"/>
        <v>Saturday</v>
      </c>
      <c r="I4580" s="1" t="str">
        <f t="shared" si="287"/>
        <v>11</v>
      </c>
      <c r="J4580" t="s">
        <v>30</v>
      </c>
      <c r="K4580" t="s">
        <v>45</v>
      </c>
      <c r="L4580" t="s">
        <v>46</v>
      </c>
      <c r="M4580" t="s">
        <v>21</v>
      </c>
      <c r="N4580">
        <v>71</v>
      </c>
      <c r="O4580">
        <v>155</v>
      </c>
      <c r="P4580">
        <v>11005</v>
      </c>
      <c r="Q4580">
        <v>4292</v>
      </c>
      <c r="R4580">
        <v>0.39</v>
      </c>
      <c r="S4580" t="s">
        <v>82</v>
      </c>
      <c r="T4580" t="str">
        <f>IF(Table1[[#This Row],[Units Sold]]&gt; 700,"High Units","low Units")</f>
        <v>low Units</v>
      </c>
      <c r="U4580">
        <f>SUM(Table1[[#This Row],[Operating Profit]])/SUM(Table1[Operating Profit])*100</f>
        <v>1.2922451483465816E-3</v>
      </c>
      <c r="V4580">
        <f>SUM(Table1[[#This Row],[Price per Unit]]*Table1[[#This Row],[Units Sold]])</f>
        <v>11005</v>
      </c>
      <c r="W4580">
        <f>SUM(Table1[[#This Row],[Total Sales]]-Table1[[#This Row],[Operating Profit]])</f>
        <v>6713</v>
      </c>
      <c r="X4580">
        <f>SUM(Table1[[#This Row],[Total Sales]]-Table1[[#This Row],[Cost]])</f>
        <v>4292</v>
      </c>
      <c r="Y4580">
        <f>SUM(Table1[[#This Row],[profit/loss]])/SUM(Table1[profit/loss])</f>
        <v>1.2922451483465816E-5</v>
      </c>
    </row>
    <row r="4581" spans="1:25" x14ac:dyDescent="0.3">
      <c r="A4581" t="s">
        <v>29</v>
      </c>
      <c r="B4581" t="s">
        <v>82</v>
      </c>
      <c r="C4581">
        <v>1128299</v>
      </c>
      <c r="D4581" s="9">
        <v>44024</v>
      </c>
      <c r="E4581" s="8" t="str">
        <f>TEXT(Table1[[#This Row],[Invoice Date]],"dd-mm-yyyy")</f>
        <v>12-07-2020</v>
      </c>
      <c r="F4581" s="1" t="str">
        <f t="shared" si="284"/>
        <v>July</v>
      </c>
      <c r="G4581" s="1" t="str">
        <f t="shared" si="285"/>
        <v>2020</v>
      </c>
      <c r="H4581" s="1" t="str">
        <f t="shared" si="286"/>
        <v>Sunday</v>
      </c>
      <c r="I4581" s="1" t="str">
        <f t="shared" si="287"/>
        <v>12</v>
      </c>
      <c r="J4581" t="s">
        <v>30</v>
      </c>
      <c r="K4581" t="s">
        <v>45</v>
      </c>
      <c r="L4581" t="s">
        <v>46</v>
      </c>
      <c r="M4581" t="s">
        <v>22</v>
      </c>
      <c r="N4581">
        <v>76</v>
      </c>
      <c r="O4581">
        <v>108</v>
      </c>
      <c r="P4581">
        <v>8208</v>
      </c>
      <c r="Q4581">
        <v>2709</v>
      </c>
      <c r="R4581">
        <v>0.33</v>
      </c>
      <c r="S4581" t="s">
        <v>82</v>
      </c>
      <c r="T4581" t="str">
        <f>IF(Table1[[#This Row],[Units Sold]]&gt; 700,"High Units","low Units")</f>
        <v>low Units</v>
      </c>
      <c r="U4581">
        <f>SUM(Table1[[#This Row],[Operating Profit]])/SUM(Table1[Operating Profit])*100</f>
        <v>8.156318981525837E-4</v>
      </c>
      <c r="V4581">
        <f>SUM(Table1[[#This Row],[Price per Unit]]*Table1[[#This Row],[Units Sold]])</f>
        <v>8208</v>
      </c>
      <c r="W4581">
        <f>SUM(Table1[[#This Row],[Total Sales]]-Table1[[#This Row],[Operating Profit]])</f>
        <v>5499</v>
      </c>
      <c r="X4581">
        <f>SUM(Table1[[#This Row],[Total Sales]]-Table1[[#This Row],[Cost]])</f>
        <v>2709</v>
      </c>
      <c r="Y4581">
        <f>SUM(Table1[[#This Row],[profit/loss]])/SUM(Table1[profit/loss])</f>
        <v>8.1563189815258375E-6</v>
      </c>
    </row>
    <row r="4582" spans="1:25" x14ac:dyDescent="0.3">
      <c r="A4582" t="s">
        <v>29</v>
      </c>
      <c r="B4582" t="s">
        <v>82</v>
      </c>
      <c r="C4582">
        <v>1128299</v>
      </c>
      <c r="D4582" s="9">
        <v>44025</v>
      </c>
      <c r="E4582" s="8" t="str">
        <f>TEXT(Table1[[#This Row],[Invoice Date]],"dd-mm-yyyy")</f>
        <v>13-07-2020</v>
      </c>
      <c r="F4582" s="1" t="str">
        <f t="shared" si="284"/>
        <v>July</v>
      </c>
      <c r="G4582" s="1" t="str">
        <f t="shared" si="285"/>
        <v>2020</v>
      </c>
      <c r="H4582" s="1" t="str">
        <f t="shared" si="286"/>
        <v>Monday</v>
      </c>
      <c r="I4582" s="1" t="str">
        <f t="shared" si="287"/>
        <v>13</v>
      </c>
      <c r="J4582" t="s">
        <v>30</v>
      </c>
      <c r="K4582" t="s">
        <v>45</v>
      </c>
      <c r="L4582" t="s">
        <v>46</v>
      </c>
      <c r="M4582" t="s">
        <v>16</v>
      </c>
      <c r="N4582">
        <v>64</v>
      </c>
      <c r="O4582">
        <v>156</v>
      </c>
      <c r="P4582">
        <v>9984</v>
      </c>
      <c r="Q4582">
        <v>4093</v>
      </c>
      <c r="R4582">
        <v>0.41</v>
      </c>
      <c r="S4582" t="s">
        <v>82</v>
      </c>
      <c r="T4582" t="str">
        <f>IF(Table1[[#This Row],[Units Sold]]&gt; 700,"High Units","low Units")</f>
        <v>low Units</v>
      </c>
      <c r="U4582">
        <f>SUM(Table1[[#This Row],[Operating Profit]])/SUM(Table1[Operating Profit])*100</f>
        <v>1.232329774506654E-3</v>
      </c>
      <c r="V4582">
        <f>SUM(Table1[[#This Row],[Price per Unit]]*Table1[[#This Row],[Units Sold]])</f>
        <v>9984</v>
      </c>
      <c r="W4582">
        <f>SUM(Table1[[#This Row],[Total Sales]]-Table1[[#This Row],[Operating Profit]])</f>
        <v>5891</v>
      </c>
      <c r="X4582">
        <f>SUM(Table1[[#This Row],[Total Sales]]-Table1[[#This Row],[Cost]])</f>
        <v>4093</v>
      </c>
      <c r="Y4582">
        <f>SUM(Table1[[#This Row],[profit/loss]])/SUM(Table1[profit/loss])</f>
        <v>1.232329774506654E-5</v>
      </c>
    </row>
    <row r="4583" spans="1:25" x14ac:dyDescent="0.3">
      <c r="A4583" t="s">
        <v>29</v>
      </c>
      <c r="B4583" t="s">
        <v>82</v>
      </c>
      <c r="C4583">
        <v>1128299</v>
      </c>
      <c r="D4583" s="9">
        <v>44026</v>
      </c>
      <c r="E4583" s="8" t="str">
        <f>TEXT(Table1[[#This Row],[Invoice Date]],"dd-mm-yyyy")</f>
        <v>14-07-2020</v>
      </c>
      <c r="F4583" s="1" t="str">
        <f t="shared" si="284"/>
        <v>July</v>
      </c>
      <c r="G4583" s="1" t="str">
        <f t="shared" si="285"/>
        <v>2020</v>
      </c>
      <c r="H4583" s="1" t="str">
        <f t="shared" si="286"/>
        <v>Tuesday</v>
      </c>
      <c r="I4583" s="1" t="str">
        <f t="shared" si="287"/>
        <v>14</v>
      </c>
      <c r="J4583" t="s">
        <v>30</v>
      </c>
      <c r="K4583" t="s">
        <v>45</v>
      </c>
      <c r="L4583" t="s">
        <v>46</v>
      </c>
      <c r="M4583" t="s">
        <v>18</v>
      </c>
      <c r="N4583">
        <v>71</v>
      </c>
      <c r="O4583">
        <v>174</v>
      </c>
      <c r="P4583">
        <v>12354</v>
      </c>
      <c r="Q4583">
        <v>4324</v>
      </c>
      <c r="R4583">
        <v>0.35</v>
      </c>
      <c r="S4583" t="s">
        <v>82</v>
      </c>
      <c r="T4583" t="str">
        <f>IF(Table1[[#This Row],[Units Sold]]&gt; 700,"High Units","low Units")</f>
        <v>low Units</v>
      </c>
      <c r="U4583">
        <f>SUM(Table1[[#This Row],[Operating Profit]])/SUM(Table1[Operating Profit])*100</f>
        <v>1.3018797813258666E-3</v>
      </c>
      <c r="V4583">
        <f>SUM(Table1[[#This Row],[Price per Unit]]*Table1[[#This Row],[Units Sold]])</f>
        <v>12354</v>
      </c>
      <c r="W4583">
        <f>SUM(Table1[[#This Row],[Total Sales]]-Table1[[#This Row],[Operating Profit]])</f>
        <v>8030</v>
      </c>
      <c r="X4583">
        <f>SUM(Table1[[#This Row],[Total Sales]]-Table1[[#This Row],[Cost]])</f>
        <v>4324</v>
      </c>
      <c r="Y4583">
        <f>SUM(Table1[[#This Row],[profit/loss]])/SUM(Table1[profit/loss])</f>
        <v>1.3018797813258665E-5</v>
      </c>
    </row>
    <row r="4584" spans="1:25" x14ac:dyDescent="0.3">
      <c r="A4584" t="s">
        <v>29</v>
      </c>
      <c r="B4584" t="s">
        <v>82</v>
      </c>
      <c r="C4584">
        <v>1128299</v>
      </c>
      <c r="D4584" s="9">
        <v>44027</v>
      </c>
      <c r="E4584" s="8" t="str">
        <f>TEXT(Table1[[#This Row],[Invoice Date]],"dd-mm-yyyy")</f>
        <v>15-07-2020</v>
      </c>
      <c r="F4584" s="1" t="str">
        <f t="shared" si="284"/>
        <v>July</v>
      </c>
      <c r="G4584" s="1" t="str">
        <f t="shared" si="285"/>
        <v>2020</v>
      </c>
      <c r="H4584" s="1" t="str">
        <f t="shared" si="286"/>
        <v>Wednesday</v>
      </c>
      <c r="I4584" s="1" t="str">
        <f t="shared" si="287"/>
        <v>15</v>
      </c>
      <c r="J4584" t="s">
        <v>30</v>
      </c>
      <c r="K4584" t="s">
        <v>45</v>
      </c>
      <c r="L4584" t="s">
        <v>46</v>
      </c>
      <c r="M4584" t="s">
        <v>19</v>
      </c>
      <c r="N4584">
        <v>63</v>
      </c>
      <c r="O4584">
        <v>135</v>
      </c>
      <c r="P4584">
        <v>8505</v>
      </c>
      <c r="Q4584">
        <v>3147</v>
      </c>
      <c r="R4584">
        <v>0.37</v>
      </c>
      <c r="S4584" t="s">
        <v>82</v>
      </c>
      <c r="T4584" t="str">
        <f>IF(Table1[[#This Row],[Units Sold]]&gt; 700,"High Units","low Units")</f>
        <v>low Units</v>
      </c>
      <c r="U4584">
        <f>SUM(Table1[[#This Row],[Operating Profit]])/SUM(Table1[Operating Profit])*100</f>
        <v>9.4750593705654538E-4</v>
      </c>
      <c r="V4584">
        <f>SUM(Table1[[#This Row],[Price per Unit]]*Table1[[#This Row],[Units Sold]])</f>
        <v>8505</v>
      </c>
      <c r="W4584">
        <f>SUM(Table1[[#This Row],[Total Sales]]-Table1[[#This Row],[Operating Profit]])</f>
        <v>5358</v>
      </c>
      <c r="X4584">
        <f>SUM(Table1[[#This Row],[Total Sales]]-Table1[[#This Row],[Cost]])</f>
        <v>3147</v>
      </c>
      <c r="Y4584">
        <f>SUM(Table1[[#This Row],[profit/loss]])/SUM(Table1[profit/loss])</f>
        <v>9.4750593705654537E-6</v>
      </c>
    </row>
    <row r="4585" spans="1:25" x14ac:dyDescent="0.3">
      <c r="A4585" t="s">
        <v>29</v>
      </c>
      <c r="B4585" t="s">
        <v>82</v>
      </c>
      <c r="C4585">
        <v>1128299</v>
      </c>
      <c r="D4585" s="9">
        <v>44028</v>
      </c>
      <c r="E4585" s="8" t="str">
        <f>TEXT(Table1[[#This Row],[Invoice Date]],"dd-mm-yyyy")</f>
        <v>16-07-2020</v>
      </c>
      <c r="F4585" s="1" t="str">
        <f t="shared" si="284"/>
        <v>July</v>
      </c>
      <c r="G4585" s="1" t="str">
        <f t="shared" si="285"/>
        <v>2020</v>
      </c>
      <c r="H4585" s="1" t="str">
        <f t="shared" si="286"/>
        <v>Thursday</v>
      </c>
      <c r="I4585" s="1" t="str">
        <f t="shared" si="287"/>
        <v>16</v>
      </c>
      <c r="J4585" t="s">
        <v>30</v>
      </c>
      <c r="K4585" t="s">
        <v>45</v>
      </c>
      <c r="L4585" t="s">
        <v>46</v>
      </c>
      <c r="M4585" t="s">
        <v>20</v>
      </c>
      <c r="N4585">
        <v>67</v>
      </c>
      <c r="O4585">
        <v>112</v>
      </c>
      <c r="P4585">
        <v>7504</v>
      </c>
      <c r="Q4585">
        <v>3002</v>
      </c>
      <c r="R4585">
        <v>0.4</v>
      </c>
      <c r="S4585" t="s">
        <v>82</v>
      </c>
      <c r="T4585" t="str">
        <f>IF(Table1[[#This Row],[Units Sold]]&gt; 700,"High Units","low Units")</f>
        <v>low Units</v>
      </c>
      <c r="U4585">
        <f>SUM(Table1[[#This Row],[Operating Profit]])/SUM(Table1[Operating Profit])*100</f>
        <v>9.0384900636916081E-4</v>
      </c>
      <c r="V4585">
        <f>SUM(Table1[[#This Row],[Price per Unit]]*Table1[[#This Row],[Units Sold]])</f>
        <v>7504</v>
      </c>
      <c r="W4585">
        <f>SUM(Table1[[#This Row],[Total Sales]]-Table1[[#This Row],[Operating Profit]])</f>
        <v>4502</v>
      </c>
      <c r="X4585">
        <f>SUM(Table1[[#This Row],[Total Sales]]-Table1[[#This Row],[Cost]])</f>
        <v>3002</v>
      </c>
      <c r="Y4585">
        <f>SUM(Table1[[#This Row],[profit/loss]])/SUM(Table1[profit/loss])</f>
        <v>9.0384900636916083E-6</v>
      </c>
    </row>
    <row r="4586" spans="1:25" x14ac:dyDescent="0.3">
      <c r="A4586" t="s">
        <v>29</v>
      </c>
      <c r="B4586" t="s">
        <v>82</v>
      </c>
      <c r="C4586">
        <v>1128299</v>
      </c>
      <c r="D4586" s="9">
        <v>44029</v>
      </c>
      <c r="E4586" s="8" t="str">
        <f>TEXT(Table1[[#This Row],[Invoice Date]],"dd-mm-yyyy")</f>
        <v>17-07-2020</v>
      </c>
      <c r="F4586" s="1" t="str">
        <f t="shared" si="284"/>
        <v>July</v>
      </c>
      <c r="G4586" s="1" t="str">
        <f t="shared" si="285"/>
        <v>2020</v>
      </c>
      <c r="H4586" s="1" t="str">
        <f t="shared" si="286"/>
        <v>Friday</v>
      </c>
      <c r="I4586" s="1" t="str">
        <f t="shared" si="287"/>
        <v>17</v>
      </c>
      <c r="J4586" t="s">
        <v>30</v>
      </c>
      <c r="K4586" t="s">
        <v>45</v>
      </c>
      <c r="L4586" t="s">
        <v>46</v>
      </c>
      <c r="M4586" t="s">
        <v>21</v>
      </c>
      <c r="N4586">
        <v>72</v>
      </c>
      <c r="O4586">
        <v>111</v>
      </c>
      <c r="P4586">
        <v>7992</v>
      </c>
      <c r="Q4586">
        <v>3197</v>
      </c>
      <c r="R4586">
        <v>0.4</v>
      </c>
      <c r="S4586" t="s">
        <v>82</v>
      </c>
      <c r="T4586" t="str">
        <f>IF(Table1[[#This Row],[Units Sold]]&gt; 700,"High Units","low Units")</f>
        <v>low Units</v>
      </c>
      <c r="U4586">
        <f>SUM(Table1[[#This Row],[Operating Profit]])/SUM(Table1[Operating Profit])*100</f>
        <v>9.6256005108667786E-4</v>
      </c>
      <c r="V4586">
        <f>SUM(Table1[[#This Row],[Price per Unit]]*Table1[[#This Row],[Units Sold]])</f>
        <v>7992</v>
      </c>
      <c r="W4586">
        <f>SUM(Table1[[#This Row],[Total Sales]]-Table1[[#This Row],[Operating Profit]])</f>
        <v>4795</v>
      </c>
      <c r="X4586">
        <f>SUM(Table1[[#This Row],[Total Sales]]-Table1[[#This Row],[Cost]])</f>
        <v>3197</v>
      </c>
      <c r="Y4586">
        <f>SUM(Table1[[#This Row],[profit/loss]])/SUM(Table1[profit/loss])</f>
        <v>9.6256005108667783E-6</v>
      </c>
    </row>
    <row r="4587" spans="1:25" x14ac:dyDescent="0.3">
      <c r="A4587" t="s">
        <v>29</v>
      </c>
      <c r="B4587" t="s">
        <v>82</v>
      </c>
      <c r="C4587">
        <v>1128299</v>
      </c>
      <c r="D4587" s="9">
        <v>44030</v>
      </c>
      <c r="E4587" s="8" t="str">
        <f>TEXT(Table1[[#This Row],[Invoice Date]],"dd-mm-yyyy")</f>
        <v>18-07-2020</v>
      </c>
      <c r="F4587" s="1" t="str">
        <f t="shared" si="284"/>
        <v>July</v>
      </c>
      <c r="G4587" s="1" t="str">
        <f t="shared" si="285"/>
        <v>2020</v>
      </c>
      <c r="H4587" s="1" t="str">
        <f t="shared" si="286"/>
        <v>Saturday</v>
      </c>
      <c r="I4587" s="1" t="str">
        <f t="shared" si="287"/>
        <v>18</v>
      </c>
      <c r="J4587" t="s">
        <v>30</v>
      </c>
      <c r="K4587" t="s">
        <v>45</v>
      </c>
      <c r="L4587" t="s">
        <v>46</v>
      </c>
      <c r="M4587" t="s">
        <v>22</v>
      </c>
      <c r="N4587">
        <v>62</v>
      </c>
      <c r="O4587">
        <v>113</v>
      </c>
      <c r="P4587">
        <v>7006</v>
      </c>
      <c r="Q4587">
        <v>2452</v>
      </c>
      <c r="R4587">
        <v>0.35</v>
      </c>
      <c r="S4587" t="s">
        <v>82</v>
      </c>
      <c r="T4587" t="str">
        <f>IF(Table1[[#This Row],[Units Sold]]&gt; 700,"High Units","low Units")</f>
        <v>low Units</v>
      </c>
      <c r="U4587">
        <f>SUM(Table1[[#This Row],[Operating Profit]])/SUM(Table1[Operating Profit])*100</f>
        <v>7.3825375203770221E-4</v>
      </c>
      <c r="V4587">
        <f>SUM(Table1[[#This Row],[Price per Unit]]*Table1[[#This Row],[Units Sold]])</f>
        <v>7006</v>
      </c>
      <c r="W4587">
        <f>SUM(Table1[[#This Row],[Total Sales]]-Table1[[#This Row],[Operating Profit]])</f>
        <v>4554</v>
      </c>
      <c r="X4587">
        <f>SUM(Table1[[#This Row],[Total Sales]]-Table1[[#This Row],[Cost]])</f>
        <v>2452</v>
      </c>
      <c r="Y4587">
        <f>SUM(Table1[[#This Row],[profit/loss]])/SUM(Table1[profit/loss])</f>
        <v>7.3825375203770226E-6</v>
      </c>
    </row>
    <row r="4588" spans="1:25" x14ac:dyDescent="0.3">
      <c r="A4588" t="s">
        <v>29</v>
      </c>
      <c r="B4588" t="s">
        <v>82</v>
      </c>
      <c r="C4588">
        <v>1128299</v>
      </c>
      <c r="D4588" s="9">
        <v>44031</v>
      </c>
      <c r="E4588" s="8" t="str">
        <f>TEXT(Table1[[#This Row],[Invoice Date]],"dd-mm-yyyy")</f>
        <v>19-07-2020</v>
      </c>
      <c r="F4588" s="1" t="str">
        <f t="shared" si="284"/>
        <v>July</v>
      </c>
      <c r="G4588" s="1" t="str">
        <f t="shared" si="285"/>
        <v>2020</v>
      </c>
      <c r="H4588" s="1" t="str">
        <f t="shared" si="286"/>
        <v>Sunday</v>
      </c>
      <c r="I4588" s="1" t="str">
        <f t="shared" si="287"/>
        <v>19</v>
      </c>
      <c r="J4588" t="s">
        <v>30</v>
      </c>
      <c r="K4588" t="s">
        <v>45</v>
      </c>
      <c r="L4588" t="s">
        <v>46</v>
      </c>
      <c r="M4588" t="s">
        <v>16</v>
      </c>
      <c r="N4588">
        <v>58</v>
      </c>
      <c r="O4588">
        <v>149</v>
      </c>
      <c r="P4588">
        <v>8642</v>
      </c>
      <c r="Q4588">
        <v>3457</v>
      </c>
      <c r="R4588">
        <v>0.4</v>
      </c>
      <c r="S4588" t="s">
        <v>82</v>
      </c>
      <c r="T4588" t="str">
        <f>IF(Table1[[#This Row],[Units Sold]]&gt; 700,"High Units","low Units")</f>
        <v>low Units</v>
      </c>
      <c r="U4588">
        <f>SUM(Table1[[#This Row],[Operating Profit]])/SUM(Table1[Operating Profit])*100</f>
        <v>1.0408414440433674E-3</v>
      </c>
      <c r="V4588">
        <f>SUM(Table1[[#This Row],[Price per Unit]]*Table1[[#This Row],[Units Sold]])</f>
        <v>8642</v>
      </c>
      <c r="W4588">
        <f>SUM(Table1[[#This Row],[Total Sales]]-Table1[[#This Row],[Operating Profit]])</f>
        <v>5185</v>
      </c>
      <c r="X4588">
        <f>SUM(Table1[[#This Row],[Total Sales]]-Table1[[#This Row],[Cost]])</f>
        <v>3457</v>
      </c>
      <c r="Y4588">
        <f>SUM(Table1[[#This Row],[profit/loss]])/SUM(Table1[profit/loss])</f>
        <v>1.0408414440433673E-5</v>
      </c>
    </row>
    <row r="4589" spans="1:25" x14ac:dyDescent="0.3">
      <c r="A4589" t="s">
        <v>29</v>
      </c>
      <c r="B4589" t="s">
        <v>82</v>
      </c>
      <c r="C4589">
        <v>1128299</v>
      </c>
      <c r="D4589" s="9">
        <v>44032</v>
      </c>
      <c r="E4589" s="8" t="str">
        <f>TEXT(Table1[[#This Row],[Invoice Date]],"dd-mm-yyyy")</f>
        <v>20-07-2020</v>
      </c>
      <c r="F4589" s="1" t="str">
        <f t="shared" si="284"/>
        <v>July</v>
      </c>
      <c r="G4589" s="1" t="str">
        <f t="shared" si="285"/>
        <v>2020</v>
      </c>
      <c r="H4589" s="1" t="str">
        <f t="shared" si="286"/>
        <v>Monday</v>
      </c>
      <c r="I4589" s="1" t="str">
        <f t="shared" si="287"/>
        <v>20</v>
      </c>
      <c r="J4589" t="s">
        <v>30</v>
      </c>
      <c r="K4589" t="s">
        <v>45</v>
      </c>
      <c r="L4589" t="s">
        <v>46</v>
      </c>
      <c r="M4589" t="s">
        <v>18</v>
      </c>
      <c r="N4589">
        <v>64</v>
      </c>
      <c r="O4589">
        <v>138</v>
      </c>
      <c r="P4589">
        <v>8832</v>
      </c>
      <c r="Q4589">
        <v>3268</v>
      </c>
      <c r="R4589">
        <v>0.37</v>
      </c>
      <c r="S4589" t="s">
        <v>82</v>
      </c>
      <c r="T4589" t="str">
        <f>IF(Table1[[#This Row],[Units Sold]]&gt; 700,"High Units","low Units")</f>
        <v>low Units</v>
      </c>
      <c r="U4589">
        <f>SUM(Table1[[#This Row],[Operating Profit]])/SUM(Table1[Operating Profit])*100</f>
        <v>9.8393689300946621E-4</v>
      </c>
      <c r="V4589">
        <f>SUM(Table1[[#This Row],[Price per Unit]]*Table1[[#This Row],[Units Sold]])</f>
        <v>8832</v>
      </c>
      <c r="W4589">
        <f>SUM(Table1[[#This Row],[Total Sales]]-Table1[[#This Row],[Operating Profit]])</f>
        <v>5564</v>
      </c>
      <c r="X4589">
        <f>SUM(Table1[[#This Row],[Total Sales]]-Table1[[#This Row],[Cost]])</f>
        <v>3268</v>
      </c>
      <c r="Y4589">
        <f>SUM(Table1[[#This Row],[profit/loss]])/SUM(Table1[profit/loss])</f>
        <v>9.8393689300946618E-6</v>
      </c>
    </row>
    <row r="4590" spans="1:25" x14ac:dyDescent="0.3">
      <c r="A4590" t="s">
        <v>29</v>
      </c>
      <c r="B4590" t="s">
        <v>82</v>
      </c>
      <c r="C4590">
        <v>1128299</v>
      </c>
      <c r="D4590" s="9">
        <v>44033</v>
      </c>
      <c r="E4590" s="8" t="str">
        <f>TEXT(Table1[[#This Row],[Invoice Date]],"dd-mm-yyyy")</f>
        <v>21-07-2020</v>
      </c>
      <c r="F4590" s="1" t="str">
        <f t="shared" si="284"/>
        <v>July</v>
      </c>
      <c r="G4590" s="1" t="str">
        <f t="shared" si="285"/>
        <v>2020</v>
      </c>
      <c r="H4590" s="1" t="str">
        <f t="shared" si="286"/>
        <v>Tuesday</v>
      </c>
      <c r="I4590" s="1" t="str">
        <f t="shared" si="287"/>
        <v>21</v>
      </c>
      <c r="J4590" t="s">
        <v>30</v>
      </c>
      <c r="K4590" t="s">
        <v>45</v>
      </c>
      <c r="L4590" t="s">
        <v>46</v>
      </c>
      <c r="M4590" t="s">
        <v>19</v>
      </c>
      <c r="N4590">
        <v>56</v>
      </c>
      <c r="O4590">
        <v>113</v>
      </c>
      <c r="P4590">
        <v>6328</v>
      </c>
      <c r="Q4590">
        <v>2278</v>
      </c>
      <c r="R4590">
        <v>0.36</v>
      </c>
      <c r="S4590" t="s">
        <v>82</v>
      </c>
      <c r="T4590" t="str">
        <f>IF(Table1[[#This Row],[Units Sold]]&gt; 700,"High Units","low Units")</f>
        <v>low Units</v>
      </c>
      <c r="U4590">
        <f>SUM(Table1[[#This Row],[Operating Profit]])/SUM(Table1[Operating Profit])*100</f>
        <v>6.8586543521284094E-4</v>
      </c>
      <c r="V4590">
        <f>SUM(Table1[[#This Row],[Price per Unit]]*Table1[[#This Row],[Units Sold]])</f>
        <v>6328</v>
      </c>
      <c r="W4590">
        <f>SUM(Table1[[#This Row],[Total Sales]]-Table1[[#This Row],[Operating Profit]])</f>
        <v>4050</v>
      </c>
      <c r="X4590">
        <f>SUM(Table1[[#This Row],[Total Sales]]-Table1[[#This Row],[Cost]])</f>
        <v>2278</v>
      </c>
      <c r="Y4590">
        <f>SUM(Table1[[#This Row],[profit/loss]])/SUM(Table1[profit/loss])</f>
        <v>6.858654352128409E-6</v>
      </c>
    </row>
    <row r="4591" spans="1:25" x14ac:dyDescent="0.3">
      <c r="A4591" t="s">
        <v>29</v>
      </c>
      <c r="B4591" t="s">
        <v>82</v>
      </c>
      <c r="C4591">
        <v>1128299</v>
      </c>
      <c r="D4591" s="9">
        <v>44034</v>
      </c>
      <c r="E4591" s="8" t="str">
        <f>TEXT(Table1[[#This Row],[Invoice Date]],"dd-mm-yyyy")</f>
        <v>22-07-2020</v>
      </c>
      <c r="F4591" s="1" t="str">
        <f t="shared" si="284"/>
        <v>July</v>
      </c>
      <c r="G4591" s="1" t="str">
        <f t="shared" si="285"/>
        <v>2020</v>
      </c>
      <c r="H4591" s="1" t="str">
        <f t="shared" si="286"/>
        <v>Wednesday</v>
      </c>
      <c r="I4591" s="1" t="str">
        <f t="shared" si="287"/>
        <v>22</v>
      </c>
      <c r="J4591" t="s">
        <v>30</v>
      </c>
      <c r="K4591" t="s">
        <v>45</v>
      </c>
      <c r="L4591" t="s">
        <v>46</v>
      </c>
      <c r="M4591" t="s">
        <v>20</v>
      </c>
      <c r="N4591">
        <v>58</v>
      </c>
      <c r="O4591">
        <v>98</v>
      </c>
      <c r="P4591">
        <v>5684</v>
      </c>
      <c r="Q4591">
        <v>2501</v>
      </c>
      <c r="R4591">
        <v>0.44</v>
      </c>
      <c r="S4591" t="s">
        <v>82</v>
      </c>
      <c r="T4591" t="str">
        <f>IF(Table1[[#This Row],[Units Sold]]&gt; 700,"High Units","low Units")</f>
        <v>low Units</v>
      </c>
      <c r="U4591">
        <f>SUM(Table1[[#This Row],[Operating Profit]])/SUM(Table1[Operating Profit])*100</f>
        <v>7.5300678378723224E-4</v>
      </c>
      <c r="V4591">
        <f>SUM(Table1[[#This Row],[Price per Unit]]*Table1[[#This Row],[Units Sold]])</f>
        <v>5684</v>
      </c>
      <c r="W4591">
        <f>SUM(Table1[[#This Row],[Total Sales]]-Table1[[#This Row],[Operating Profit]])</f>
        <v>3183</v>
      </c>
      <c r="X4591">
        <f>SUM(Table1[[#This Row],[Total Sales]]-Table1[[#This Row],[Cost]])</f>
        <v>2501</v>
      </c>
      <c r="Y4591">
        <f>SUM(Table1[[#This Row],[profit/loss]])/SUM(Table1[profit/loss])</f>
        <v>7.5300678378723222E-6</v>
      </c>
    </row>
    <row r="4592" spans="1:25" x14ac:dyDescent="0.3">
      <c r="A4592" t="s">
        <v>29</v>
      </c>
      <c r="B4592" t="s">
        <v>82</v>
      </c>
      <c r="C4592">
        <v>1128299</v>
      </c>
      <c r="D4592" s="9">
        <v>44035</v>
      </c>
      <c r="E4592" s="8" t="str">
        <f>TEXT(Table1[[#This Row],[Invoice Date]],"dd-mm-yyyy")</f>
        <v>23-07-2020</v>
      </c>
      <c r="F4592" s="1" t="str">
        <f t="shared" si="284"/>
        <v>July</v>
      </c>
      <c r="G4592" s="1" t="str">
        <f t="shared" si="285"/>
        <v>2020</v>
      </c>
      <c r="H4592" s="1" t="str">
        <f t="shared" si="286"/>
        <v>Thursday</v>
      </c>
      <c r="I4592" s="1" t="str">
        <f t="shared" si="287"/>
        <v>23</v>
      </c>
      <c r="J4592" t="s">
        <v>30</v>
      </c>
      <c r="K4592" t="s">
        <v>45</v>
      </c>
      <c r="L4592" t="s">
        <v>46</v>
      </c>
      <c r="M4592" t="s">
        <v>21</v>
      </c>
      <c r="N4592">
        <v>69</v>
      </c>
      <c r="O4592">
        <v>94</v>
      </c>
      <c r="P4592">
        <v>6486</v>
      </c>
      <c r="Q4592">
        <v>2270</v>
      </c>
      <c r="R4592">
        <v>0.35</v>
      </c>
      <c r="S4592" t="s">
        <v>82</v>
      </c>
      <c r="T4592" t="str">
        <f>IF(Table1[[#This Row],[Units Sold]]&gt; 700,"High Units","low Units")</f>
        <v>low Units</v>
      </c>
      <c r="U4592">
        <f>SUM(Table1[[#This Row],[Operating Profit]])/SUM(Table1[Operating Profit])*100</f>
        <v>6.8345677696801958E-4</v>
      </c>
      <c r="V4592">
        <f>SUM(Table1[[#This Row],[Price per Unit]]*Table1[[#This Row],[Units Sold]])</f>
        <v>6486</v>
      </c>
      <c r="W4592">
        <f>SUM(Table1[[#This Row],[Total Sales]]-Table1[[#This Row],[Operating Profit]])</f>
        <v>4216</v>
      </c>
      <c r="X4592">
        <f>SUM(Table1[[#This Row],[Total Sales]]-Table1[[#This Row],[Cost]])</f>
        <v>2270</v>
      </c>
      <c r="Y4592">
        <f>SUM(Table1[[#This Row],[profit/loss]])/SUM(Table1[profit/loss])</f>
        <v>6.8345677696801963E-6</v>
      </c>
    </row>
    <row r="4593" spans="1:25" x14ac:dyDescent="0.3">
      <c r="A4593" t="s">
        <v>29</v>
      </c>
      <c r="B4593" t="s">
        <v>82</v>
      </c>
      <c r="C4593">
        <v>1128299</v>
      </c>
      <c r="D4593" s="9">
        <v>44036</v>
      </c>
      <c r="E4593" s="8" t="str">
        <f>TEXT(Table1[[#This Row],[Invoice Date]],"dd-mm-yyyy")</f>
        <v>24-07-2020</v>
      </c>
      <c r="F4593" s="1" t="str">
        <f t="shared" si="284"/>
        <v>July</v>
      </c>
      <c r="G4593" s="1" t="str">
        <f t="shared" si="285"/>
        <v>2020</v>
      </c>
      <c r="H4593" s="1" t="str">
        <f t="shared" si="286"/>
        <v>Friday</v>
      </c>
      <c r="I4593" s="1" t="str">
        <f t="shared" si="287"/>
        <v>24</v>
      </c>
      <c r="J4593" t="s">
        <v>30</v>
      </c>
      <c r="K4593" t="s">
        <v>45</v>
      </c>
      <c r="L4593" t="s">
        <v>46</v>
      </c>
      <c r="M4593" t="s">
        <v>22</v>
      </c>
      <c r="N4593">
        <v>71</v>
      </c>
      <c r="O4593">
        <v>101</v>
      </c>
      <c r="P4593">
        <v>7171</v>
      </c>
      <c r="Q4593">
        <v>2510</v>
      </c>
      <c r="R4593">
        <v>0.35</v>
      </c>
      <c r="S4593" t="s">
        <v>82</v>
      </c>
      <c r="T4593" t="str">
        <f>IF(Table1[[#This Row],[Units Sold]]&gt; 700,"High Units","low Units")</f>
        <v>low Units</v>
      </c>
      <c r="U4593">
        <f>SUM(Table1[[#This Row],[Operating Profit]])/SUM(Table1[Operating Profit])*100</f>
        <v>7.5571652431265604E-4</v>
      </c>
      <c r="V4593">
        <f>SUM(Table1[[#This Row],[Price per Unit]]*Table1[[#This Row],[Units Sold]])</f>
        <v>7171</v>
      </c>
      <c r="W4593">
        <f>SUM(Table1[[#This Row],[Total Sales]]-Table1[[#This Row],[Operating Profit]])</f>
        <v>4661</v>
      </c>
      <c r="X4593">
        <f>SUM(Table1[[#This Row],[Total Sales]]-Table1[[#This Row],[Cost]])</f>
        <v>2510</v>
      </c>
      <c r="Y4593">
        <f>SUM(Table1[[#This Row],[profit/loss]])/SUM(Table1[profit/loss])</f>
        <v>7.5571652431265608E-6</v>
      </c>
    </row>
    <row r="4594" spans="1:25" x14ac:dyDescent="0.3">
      <c r="A4594" t="s">
        <v>29</v>
      </c>
      <c r="B4594" t="s">
        <v>82</v>
      </c>
      <c r="C4594">
        <v>1128299</v>
      </c>
      <c r="D4594" s="9">
        <v>44037</v>
      </c>
      <c r="E4594" s="8" t="str">
        <f>TEXT(Table1[[#This Row],[Invoice Date]],"dd-mm-yyyy")</f>
        <v>25-07-2020</v>
      </c>
      <c r="F4594" s="1" t="str">
        <f t="shared" si="284"/>
        <v>July</v>
      </c>
      <c r="G4594" s="1" t="str">
        <f t="shared" si="285"/>
        <v>2020</v>
      </c>
      <c r="H4594" s="1" t="str">
        <f t="shared" si="286"/>
        <v>Saturday</v>
      </c>
      <c r="I4594" s="1" t="str">
        <f t="shared" si="287"/>
        <v>25</v>
      </c>
      <c r="J4594" t="s">
        <v>30</v>
      </c>
      <c r="K4594" t="s">
        <v>45</v>
      </c>
      <c r="L4594" t="s">
        <v>46</v>
      </c>
      <c r="M4594" t="s">
        <v>16</v>
      </c>
      <c r="N4594">
        <v>54</v>
      </c>
      <c r="O4594">
        <v>162</v>
      </c>
      <c r="P4594">
        <v>8748</v>
      </c>
      <c r="Q4594">
        <v>3849</v>
      </c>
      <c r="R4594">
        <v>0.44</v>
      </c>
      <c r="S4594" t="s">
        <v>82</v>
      </c>
      <c r="T4594" t="str">
        <f>IF(Table1[[#This Row],[Units Sold]]&gt; 700,"High Units","low Units")</f>
        <v>low Units</v>
      </c>
      <c r="U4594">
        <f>SUM(Table1[[#This Row],[Operating Profit]])/SUM(Table1[Operating Profit])*100</f>
        <v>1.1588656980396068E-3</v>
      </c>
      <c r="V4594">
        <f>SUM(Table1[[#This Row],[Price per Unit]]*Table1[[#This Row],[Units Sold]])</f>
        <v>8748</v>
      </c>
      <c r="W4594">
        <f>SUM(Table1[[#This Row],[Total Sales]]-Table1[[#This Row],[Operating Profit]])</f>
        <v>4899</v>
      </c>
      <c r="X4594">
        <f>SUM(Table1[[#This Row],[Total Sales]]-Table1[[#This Row],[Cost]])</f>
        <v>3849</v>
      </c>
      <c r="Y4594">
        <f>SUM(Table1[[#This Row],[profit/loss]])/SUM(Table1[profit/loss])</f>
        <v>1.1588656980396068E-5</v>
      </c>
    </row>
    <row r="4595" spans="1:25" x14ac:dyDescent="0.3">
      <c r="A4595" t="s">
        <v>29</v>
      </c>
      <c r="B4595" t="s">
        <v>82</v>
      </c>
      <c r="C4595">
        <v>1128299</v>
      </c>
      <c r="D4595" s="9">
        <v>44038</v>
      </c>
      <c r="E4595" s="8" t="str">
        <f>TEXT(Table1[[#This Row],[Invoice Date]],"dd-mm-yyyy")</f>
        <v>26-07-2020</v>
      </c>
      <c r="F4595" s="1" t="str">
        <f t="shared" si="284"/>
        <v>July</v>
      </c>
      <c r="G4595" s="1" t="str">
        <f t="shared" si="285"/>
        <v>2020</v>
      </c>
      <c r="H4595" s="1" t="str">
        <f t="shared" si="286"/>
        <v>Sunday</v>
      </c>
      <c r="I4595" s="1" t="str">
        <f t="shared" si="287"/>
        <v>26</v>
      </c>
      <c r="J4595" t="s">
        <v>30</v>
      </c>
      <c r="K4595" t="s">
        <v>45</v>
      </c>
      <c r="L4595" t="s">
        <v>46</v>
      </c>
      <c r="M4595" t="s">
        <v>18</v>
      </c>
      <c r="N4595">
        <v>60</v>
      </c>
      <c r="O4595">
        <v>188</v>
      </c>
      <c r="P4595">
        <v>11280</v>
      </c>
      <c r="Q4595">
        <v>4174</v>
      </c>
      <c r="R4595">
        <v>0.37</v>
      </c>
      <c r="S4595" t="s">
        <v>82</v>
      </c>
      <c r="T4595" t="str">
        <f>IF(Table1[[#This Row],[Units Sold]]&gt; 700,"High Units","low Units")</f>
        <v>low Units</v>
      </c>
      <c r="U4595">
        <f>SUM(Table1[[#This Row],[Operating Profit]])/SUM(Table1[Operating Profit])*100</f>
        <v>1.2567174392354688E-3</v>
      </c>
      <c r="V4595">
        <f>SUM(Table1[[#This Row],[Price per Unit]]*Table1[[#This Row],[Units Sold]])</f>
        <v>11280</v>
      </c>
      <c r="W4595">
        <f>SUM(Table1[[#This Row],[Total Sales]]-Table1[[#This Row],[Operating Profit]])</f>
        <v>7106</v>
      </c>
      <c r="X4595">
        <f>SUM(Table1[[#This Row],[Total Sales]]-Table1[[#This Row],[Cost]])</f>
        <v>4174</v>
      </c>
      <c r="Y4595">
        <f>SUM(Table1[[#This Row],[profit/loss]])/SUM(Table1[profit/loss])</f>
        <v>1.2567174392354688E-5</v>
      </c>
    </row>
    <row r="4596" spans="1:25" x14ac:dyDescent="0.3">
      <c r="A4596" t="s">
        <v>29</v>
      </c>
      <c r="B4596" t="s">
        <v>82</v>
      </c>
      <c r="C4596">
        <v>1128299</v>
      </c>
      <c r="D4596" s="9">
        <v>44039</v>
      </c>
      <c r="E4596" s="8" t="str">
        <f>TEXT(Table1[[#This Row],[Invoice Date]],"dd-mm-yyyy")</f>
        <v>27-07-2020</v>
      </c>
      <c r="F4596" s="1" t="str">
        <f t="shared" si="284"/>
        <v>July</v>
      </c>
      <c r="G4596" s="1" t="str">
        <f t="shared" si="285"/>
        <v>2020</v>
      </c>
      <c r="H4596" s="1" t="str">
        <f t="shared" si="286"/>
        <v>Monday</v>
      </c>
      <c r="I4596" s="1" t="str">
        <f t="shared" si="287"/>
        <v>27</v>
      </c>
      <c r="J4596" t="s">
        <v>30</v>
      </c>
      <c r="K4596" t="s">
        <v>45</v>
      </c>
      <c r="L4596" t="s">
        <v>46</v>
      </c>
      <c r="M4596" t="s">
        <v>19</v>
      </c>
      <c r="N4596">
        <v>54</v>
      </c>
      <c r="O4596">
        <v>124</v>
      </c>
      <c r="P4596">
        <v>6696</v>
      </c>
      <c r="Q4596">
        <v>2478</v>
      </c>
      <c r="R4596">
        <v>0.37</v>
      </c>
      <c r="S4596" t="s">
        <v>82</v>
      </c>
      <c r="T4596" t="str">
        <f>IF(Table1[[#This Row],[Units Sold]]&gt; 700,"High Units","low Units")</f>
        <v>low Units</v>
      </c>
      <c r="U4596">
        <f>SUM(Table1[[#This Row],[Operating Profit]])/SUM(Table1[Operating Profit])*100</f>
        <v>7.4608189133337126E-4</v>
      </c>
      <c r="V4596">
        <f>SUM(Table1[[#This Row],[Price per Unit]]*Table1[[#This Row],[Units Sold]])</f>
        <v>6696</v>
      </c>
      <c r="W4596">
        <f>SUM(Table1[[#This Row],[Total Sales]]-Table1[[#This Row],[Operating Profit]])</f>
        <v>4218</v>
      </c>
      <c r="X4596">
        <f>SUM(Table1[[#This Row],[Total Sales]]-Table1[[#This Row],[Cost]])</f>
        <v>2478</v>
      </c>
      <c r="Y4596">
        <f>SUM(Table1[[#This Row],[profit/loss]])/SUM(Table1[profit/loss])</f>
        <v>7.4608189133337124E-6</v>
      </c>
    </row>
    <row r="4597" spans="1:25" x14ac:dyDescent="0.3">
      <c r="A4597" t="s">
        <v>29</v>
      </c>
      <c r="B4597" t="s">
        <v>82</v>
      </c>
      <c r="C4597">
        <v>1128299</v>
      </c>
      <c r="D4597" s="9">
        <v>44040</v>
      </c>
      <c r="E4597" s="8" t="str">
        <f>TEXT(Table1[[#This Row],[Invoice Date]],"dd-mm-yyyy")</f>
        <v>28-07-2020</v>
      </c>
      <c r="F4597" s="1" t="str">
        <f t="shared" si="284"/>
        <v>July</v>
      </c>
      <c r="G4597" s="1" t="str">
        <f t="shared" si="285"/>
        <v>2020</v>
      </c>
      <c r="H4597" s="1" t="str">
        <f t="shared" si="286"/>
        <v>Tuesday</v>
      </c>
      <c r="I4597" s="1" t="str">
        <f t="shared" si="287"/>
        <v>28</v>
      </c>
      <c r="J4597" t="s">
        <v>30</v>
      </c>
      <c r="K4597" t="s">
        <v>45</v>
      </c>
      <c r="L4597" t="s">
        <v>46</v>
      </c>
      <c r="M4597" t="s">
        <v>20</v>
      </c>
      <c r="N4597">
        <v>69</v>
      </c>
      <c r="O4597">
        <v>117</v>
      </c>
      <c r="P4597">
        <v>8073</v>
      </c>
      <c r="Q4597">
        <v>3471</v>
      </c>
      <c r="R4597">
        <v>0.43</v>
      </c>
      <c r="S4597" t="s">
        <v>82</v>
      </c>
      <c r="T4597" t="str">
        <f>IF(Table1[[#This Row],[Units Sold]]&gt; 700,"High Units","low Units")</f>
        <v>low Units</v>
      </c>
      <c r="U4597">
        <f>SUM(Table1[[#This Row],[Operating Profit]])/SUM(Table1[Operating Profit])*100</f>
        <v>1.0450565959718046E-3</v>
      </c>
      <c r="V4597">
        <f>SUM(Table1[[#This Row],[Price per Unit]]*Table1[[#This Row],[Units Sold]])</f>
        <v>8073</v>
      </c>
      <c r="W4597">
        <f>SUM(Table1[[#This Row],[Total Sales]]-Table1[[#This Row],[Operating Profit]])</f>
        <v>4602</v>
      </c>
      <c r="X4597">
        <f>SUM(Table1[[#This Row],[Total Sales]]-Table1[[#This Row],[Cost]])</f>
        <v>3471</v>
      </c>
      <c r="Y4597">
        <f>SUM(Table1[[#This Row],[profit/loss]])/SUM(Table1[profit/loss])</f>
        <v>1.0450565959718045E-5</v>
      </c>
    </row>
    <row r="4598" spans="1:25" x14ac:dyDescent="0.3">
      <c r="A4598" t="s">
        <v>29</v>
      </c>
      <c r="B4598" t="s">
        <v>82</v>
      </c>
      <c r="C4598">
        <v>1128299</v>
      </c>
      <c r="D4598" s="9">
        <v>44041</v>
      </c>
      <c r="E4598" s="8" t="str">
        <f>TEXT(Table1[[#This Row],[Invoice Date]],"dd-mm-yyyy")</f>
        <v>29-07-2020</v>
      </c>
      <c r="F4598" s="1" t="str">
        <f t="shared" si="284"/>
        <v>July</v>
      </c>
      <c r="G4598" s="1" t="str">
        <f t="shared" si="285"/>
        <v>2020</v>
      </c>
      <c r="H4598" s="1" t="str">
        <f t="shared" si="286"/>
        <v>Wednesday</v>
      </c>
      <c r="I4598" s="1" t="str">
        <f t="shared" si="287"/>
        <v>29</v>
      </c>
      <c r="J4598" t="s">
        <v>30</v>
      </c>
      <c r="K4598" t="s">
        <v>45</v>
      </c>
      <c r="L4598" t="s">
        <v>46</v>
      </c>
      <c r="M4598" t="s">
        <v>21</v>
      </c>
      <c r="N4598">
        <v>85</v>
      </c>
      <c r="O4598">
        <v>115</v>
      </c>
      <c r="P4598">
        <v>9775</v>
      </c>
      <c r="Q4598">
        <v>3910</v>
      </c>
      <c r="R4598">
        <v>0.4</v>
      </c>
      <c r="S4598" t="s">
        <v>82</v>
      </c>
      <c r="T4598" t="str">
        <f>IF(Table1[[#This Row],[Units Sold]]&gt; 700,"High Units","low Units")</f>
        <v>low Units</v>
      </c>
      <c r="U4598">
        <f>SUM(Table1[[#This Row],[Operating Profit]])/SUM(Table1[Operating Profit])*100</f>
        <v>1.1772317171563687E-3</v>
      </c>
      <c r="V4598">
        <f>SUM(Table1[[#This Row],[Price per Unit]]*Table1[[#This Row],[Units Sold]])</f>
        <v>9775</v>
      </c>
      <c r="W4598">
        <f>SUM(Table1[[#This Row],[Total Sales]]-Table1[[#This Row],[Operating Profit]])</f>
        <v>5865</v>
      </c>
      <c r="X4598">
        <f>SUM(Table1[[#This Row],[Total Sales]]-Table1[[#This Row],[Cost]])</f>
        <v>3910</v>
      </c>
      <c r="Y4598">
        <f>SUM(Table1[[#This Row],[profit/loss]])/SUM(Table1[profit/loss])</f>
        <v>1.1772317171563687E-5</v>
      </c>
    </row>
    <row r="4599" spans="1:25" x14ac:dyDescent="0.3">
      <c r="A4599" t="s">
        <v>29</v>
      </c>
      <c r="B4599" t="s">
        <v>82</v>
      </c>
      <c r="C4599">
        <v>1128299</v>
      </c>
      <c r="D4599" s="9">
        <v>44042</v>
      </c>
      <c r="E4599" s="8" t="str">
        <f>TEXT(Table1[[#This Row],[Invoice Date]],"dd-mm-yyyy")</f>
        <v>30-07-2020</v>
      </c>
      <c r="F4599" s="1" t="str">
        <f t="shared" si="284"/>
        <v>July</v>
      </c>
      <c r="G4599" s="1" t="str">
        <f t="shared" si="285"/>
        <v>2020</v>
      </c>
      <c r="H4599" s="1" t="str">
        <f t="shared" si="286"/>
        <v>Thursday</v>
      </c>
      <c r="I4599" s="1" t="str">
        <f t="shared" si="287"/>
        <v>30</v>
      </c>
      <c r="J4599" t="s">
        <v>30</v>
      </c>
      <c r="K4599" t="s">
        <v>45</v>
      </c>
      <c r="L4599" t="s">
        <v>46</v>
      </c>
      <c r="M4599" t="s">
        <v>22</v>
      </c>
      <c r="N4599">
        <v>88</v>
      </c>
      <c r="O4599">
        <v>138</v>
      </c>
      <c r="P4599">
        <v>12144</v>
      </c>
      <c r="Q4599">
        <v>3765</v>
      </c>
      <c r="R4599">
        <v>0.31</v>
      </c>
      <c r="S4599" t="s">
        <v>82</v>
      </c>
      <c r="T4599" t="str">
        <f>IF(Table1[[#This Row],[Units Sold]]&gt; 700,"High Units","low Units")</f>
        <v>low Units</v>
      </c>
      <c r="U4599">
        <f>SUM(Table1[[#This Row],[Operating Profit]])/SUM(Table1[Operating Profit])*100</f>
        <v>1.1335747864689842E-3</v>
      </c>
      <c r="V4599">
        <f>SUM(Table1[[#This Row],[Price per Unit]]*Table1[[#This Row],[Units Sold]])</f>
        <v>12144</v>
      </c>
      <c r="W4599">
        <f>SUM(Table1[[#This Row],[Total Sales]]-Table1[[#This Row],[Operating Profit]])</f>
        <v>8379</v>
      </c>
      <c r="X4599">
        <f>SUM(Table1[[#This Row],[Total Sales]]-Table1[[#This Row],[Cost]])</f>
        <v>3765</v>
      </c>
      <c r="Y4599">
        <f>SUM(Table1[[#This Row],[profit/loss]])/SUM(Table1[profit/loss])</f>
        <v>1.1335747864689841E-5</v>
      </c>
    </row>
    <row r="4600" spans="1:25" x14ac:dyDescent="0.3">
      <c r="A4600" t="s">
        <v>29</v>
      </c>
      <c r="B4600" t="s">
        <v>82</v>
      </c>
      <c r="C4600">
        <v>1128299</v>
      </c>
      <c r="D4600" s="9">
        <v>44043</v>
      </c>
      <c r="E4600" s="8" t="str">
        <f>TEXT(Table1[[#This Row],[Invoice Date]],"dd-mm-yyyy")</f>
        <v>31-07-2020</v>
      </c>
      <c r="F4600" s="1" t="str">
        <f t="shared" si="284"/>
        <v>July</v>
      </c>
      <c r="G4600" s="1" t="str">
        <f t="shared" si="285"/>
        <v>2020</v>
      </c>
      <c r="H4600" s="1" t="str">
        <f t="shared" si="286"/>
        <v>Friday</v>
      </c>
      <c r="I4600" s="1" t="str">
        <f t="shared" si="287"/>
        <v>31</v>
      </c>
      <c r="J4600" t="s">
        <v>30</v>
      </c>
      <c r="K4600" t="s">
        <v>45</v>
      </c>
      <c r="L4600" t="s">
        <v>46</v>
      </c>
      <c r="M4600" t="s">
        <v>16</v>
      </c>
      <c r="N4600">
        <v>78</v>
      </c>
      <c r="O4600">
        <v>188</v>
      </c>
      <c r="P4600">
        <v>14664</v>
      </c>
      <c r="Q4600">
        <v>5866</v>
      </c>
      <c r="R4600">
        <v>0.4</v>
      </c>
      <c r="S4600" t="s">
        <v>82</v>
      </c>
      <c r="T4600" t="str">
        <f>IF(Table1[[#This Row],[Units Sold]]&gt; 700,"High Units","low Units")</f>
        <v>low Units</v>
      </c>
      <c r="U4600">
        <f>SUM(Table1[[#This Row],[Operating Profit]])/SUM(Table1[Operating Profit])*100</f>
        <v>1.7661486580151558E-3</v>
      </c>
      <c r="V4600">
        <f>SUM(Table1[[#This Row],[Price per Unit]]*Table1[[#This Row],[Units Sold]])</f>
        <v>14664</v>
      </c>
      <c r="W4600">
        <f>SUM(Table1[[#This Row],[Total Sales]]-Table1[[#This Row],[Operating Profit]])</f>
        <v>8798</v>
      </c>
      <c r="X4600">
        <f>SUM(Table1[[#This Row],[Total Sales]]-Table1[[#This Row],[Cost]])</f>
        <v>5866</v>
      </c>
      <c r="Y4600">
        <f>SUM(Table1[[#This Row],[profit/loss]])/SUM(Table1[profit/loss])</f>
        <v>1.7661486580151556E-5</v>
      </c>
    </row>
    <row r="4601" spans="1:25" x14ac:dyDescent="0.3">
      <c r="A4601" t="s">
        <v>29</v>
      </c>
      <c r="B4601" t="s">
        <v>82</v>
      </c>
      <c r="C4601">
        <v>1128299</v>
      </c>
      <c r="D4601" s="9">
        <v>44044</v>
      </c>
      <c r="E4601" s="8" t="str">
        <f>TEXT(Table1[[#This Row],[Invoice Date]],"dd-mm-yyyy")</f>
        <v>01-08-2020</v>
      </c>
      <c r="F4601" s="1" t="str">
        <f t="shared" si="284"/>
        <v>August</v>
      </c>
      <c r="G4601" s="1" t="str">
        <f t="shared" si="285"/>
        <v>2020</v>
      </c>
      <c r="H4601" s="1" t="str">
        <f t="shared" si="286"/>
        <v>Saturday</v>
      </c>
      <c r="I4601" s="1" t="str">
        <f t="shared" si="287"/>
        <v>01</v>
      </c>
      <c r="J4601" t="s">
        <v>30</v>
      </c>
      <c r="K4601" t="s">
        <v>45</v>
      </c>
      <c r="L4601" t="s">
        <v>46</v>
      </c>
      <c r="M4601" t="s">
        <v>18</v>
      </c>
      <c r="N4601">
        <v>77</v>
      </c>
      <c r="O4601">
        <v>195</v>
      </c>
      <c r="P4601">
        <v>15015</v>
      </c>
      <c r="Q4601">
        <v>5706</v>
      </c>
      <c r="R4601">
        <v>0.38</v>
      </c>
      <c r="S4601" t="s">
        <v>82</v>
      </c>
      <c r="T4601" t="str">
        <f>IF(Table1[[#This Row],[Units Sold]]&gt; 700,"High Units","low Units")</f>
        <v>low Units</v>
      </c>
      <c r="U4601">
        <f>SUM(Table1[[#This Row],[Operating Profit]])/SUM(Table1[Operating Profit])*100</f>
        <v>1.7179754931187312E-3</v>
      </c>
      <c r="V4601">
        <f>SUM(Table1[[#This Row],[Price per Unit]]*Table1[[#This Row],[Units Sold]])</f>
        <v>15015</v>
      </c>
      <c r="W4601">
        <f>SUM(Table1[[#This Row],[Total Sales]]-Table1[[#This Row],[Operating Profit]])</f>
        <v>9309</v>
      </c>
      <c r="X4601">
        <f>SUM(Table1[[#This Row],[Total Sales]]-Table1[[#This Row],[Cost]])</f>
        <v>5706</v>
      </c>
      <c r="Y4601">
        <f>SUM(Table1[[#This Row],[profit/loss]])/SUM(Table1[profit/loss])</f>
        <v>1.7179754931187312E-5</v>
      </c>
    </row>
    <row r="4602" spans="1:25" x14ac:dyDescent="0.3">
      <c r="A4602" t="s">
        <v>29</v>
      </c>
      <c r="B4602" t="s">
        <v>82</v>
      </c>
      <c r="C4602">
        <v>1128299</v>
      </c>
      <c r="D4602" s="9">
        <v>44045</v>
      </c>
      <c r="E4602" s="8" t="str">
        <f>TEXT(Table1[[#This Row],[Invoice Date]],"dd-mm-yyyy")</f>
        <v>02-08-2020</v>
      </c>
      <c r="F4602" s="1" t="str">
        <f t="shared" si="284"/>
        <v>August</v>
      </c>
      <c r="G4602" s="1" t="str">
        <f t="shared" si="285"/>
        <v>2020</v>
      </c>
      <c r="H4602" s="1" t="str">
        <f t="shared" si="286"/>
        <v>Sunday</v>
      </c>
      <c r="I4602" s="1" t="str">
        <f t="shared" si="287"/>
        <v>02</v>
      </c>
      <c r="J4602" t="s">
        <v>30</v>
      </c>
      <c r="K4602" t="s">
        <v>45</v>
      </c>
      <c r="L4602" t="s">
        <v>46</v>
      </c>
      <c r="M4602" t="s">
        <v>19</v>
      </c>
      <c r="N4602">
        <v>73</v>
      </c>
      <c r="O4602">
        <v>138</v>
      </c>
      <c r="P4602">
        <v>10074</v>
      </c>
      <c r="Q4602">
        <v>3929</v>
      </c>
      <c r="R4602">
        <v>0.39</v>
      </c>
      <c r="S4602" t="s">
        <v>82</v>
      </c>
      <c r="T4602" t="str">
        <f>IF(Table1[[#This Row],[Units Sold]]&gt; 700,"High Units","low Units")</f>
        <v>low Units</v>
      </c>
      <c r="U4602">
        <f>SUM(Table1[[#This Row],[Operating Profit]])/SUM(Table1[Operating Profit])*100</f>
        <v>1.1829522804878191E-3</v>
      </c>
      <c r="V4602">
        <f>SUM(Table1[[#This Row],[Price per Unit]]*Table1[[#This Row],[Units Sold]])</f>
        <v>10074</v>
      </c>
      <c r="W4602">
        <f>SUM(Table1[[#This Row],[Total Sales]]-Table1[[#This Row],[Operating Profit]])</f>
        <v>6145</v>
      </c>
      <c r="X4602">
        <f>SUM(Table1[[#This Row],[Total Sales]]-Table1[[#This Row],[Cost]])</f>
        <v>3929</v>
      </c>
      <c r="Y4602">
        <f>SUM(Table1[[#This Row],[profit/loss]])/SUM(Table1[profit/loss])</f>
        <v>1.182952280487819E-5</v>
      </c>
    </row>
    <row r="4603" spans="1:25" x14ac:dyDescent="0.3">
      <c r="A4603" t="s">
        <v>29</v>
      </c>
      <c r="B4603" t="s">
        <v>82</v>
      </c>
      <c r="C4603">
        <v>1128299</v>
      </c>
      <c r="D4603" s="9">
        <v>44046</v>
      </c>
      <c r="E4603" s="8" t="str">
        <f>TEXT(Table1[[#This Row],[Invoice Date]],"dd-mm-yyyy")</f>
        <v>03-08-2020</v>
      </c>
      <c r="F4603" s="1" t="str">
        <f t="shared" si="284"/>
        <v>August</v>
      </c>
      <c r="G4603" s="1" t="str">
        <f t="shared" si="285"/>
        <v>2020</v>
      </c>
      <c r="H4603" s="1" t="str">
        <f t="shared" si="286"/>
        <v>Monday</v>
      </c>
      <c r="I4603" s="1" t="str">
        <f t="shared" si="287"/>
        <v>03</v>
      </c>
      <c r="J4603" t="s">
        <v>30</v>
      </c>
      <c r="K4603" t="s">
        <v>45</v>
      </c>
      <c r="L4603" t="s">
        <v>46</v>
      </c>
      <c r="M4603" t="s">
        <v>20</v>
      </c>
      <c r="N4603">
        <v>76</v>
      </c>
      <c r="O4603">
        <v>138</v>
      </c>
      <c r="P4603">
        <v>10488</v>
      </c>
      <c r="Q4603">
        <v>4510</v>
      </c>
      <c r="R4603">
        <v>0.43</v>
      </c>
      <c r="S4603" t="s">
        <v>82</v>
      </c>
      <c r="T4603" t="str">
        <f>IF(Table1[[#This Row],[Units Sold]]&gt; 700,"High Units","low Units")</f>
        <v>low Units</v>
      </c>
      <c r="U4603">
        <f>SUM(Table1[[#This Row],[Operating Profit]])/SUM(Table1[Operating Profit])*100</f>
        <v>1.3578810855179597E-3</v>
      </c>
      <c r="V4603">
        <f>SUM(Table1[[#This Row],[Price per Unit]]*Table1[[#This Row],[Units Sold]])</f>
        <v>10488</v>
      </c>
      <c r="W4603">
        <f>SUM(Table1[[#This Row],[Total Sales]]-Table1[[#This Row],[Operating Profit]])</f>
        <v>5978</v>
      </c>
      <c r="X4603">
        <f>SUM(Table1[[#This Row],[Total Sales]]-Table1[[#This Row],[Cost]])</f>
        <v>4510</v>
      </c>
      <c r="Y4603">
        <f>SUM(Table1[[#This Row],[profit/loss]])/SUM(Table1[profit/loss])</f>
        <v>1.3578810855179597E-5</v>
      </c>
    </row>
    <row r="4604" spans="1:25" x14ac:dyDescent="0.3">
      <c r="A4604" t="s">
        <v>29</v>
      </c>
      <c r="B4604" t="s">
        <v>82</v>
      </c>
      <c r="C4604">
        <v>1128299</v>
      </c>
      <c r="D4604" s="9">
        <v>44047</v>
      </c>
      <c r="E4604" s="8" t="str">
        <f>TEXT(Table1[[#This Row],[Invoice Date]],"dd-mm-yyyy")</f>
        <v>04-08-2020</v>
      </c>
      <c r="F4604" s="1" t="str">
        <f t="shared" si="284"/>
        <v>August</v>
      </c>
      <c r="G4604" s="1" t="str">
        <f t="shared" si="285"/>
        <v>2020</v>
      </c>
      <c r="H4604" s="1" t="str">
        <f t="shared" si="286"/>
        <v>Tuesday</v>
      </c>
      <c r="I4604" s="1" t="str">
        <f t="shared" si="287"/>
        <v>04</v>
      </c>
      <c r="J4604" t="s">
        <v>30</v>
      </c>
      <c r="K4604" t="s">
        <v>45</v>
      </c>
      <c r="L4604" t="s">
        <v>46</v>
      </c>
      <c r="M4604" t="s">
        <v>21</v>
      </c>
      <c r="N4604">
        <v>82</v>
      </c>
      <c r="O4604">
        <v>133</v>
      </c>
      <c r="P4604">
        <v>10906</v>
      </c>
      <c r="Q4604">
        <v>4144</v>
      </c>
      <c r="R4604">
        <v>0.38</v>
      </c>
      <c r="S4604" t="s">
        <v>82</v>
      </c>
      <c r="T4604" t="str">
        <f>IF(Table1[[#This Row],[Units Sold]]&gt; 700,"High Units","low Units")</f>
        <v>low Units</v>
      </c>
      <c r="U4604">
        <f>SUM(Table1[[#This Row],[Operating Profit]])/SUM(Table1[Operating Profit])*100</f>
        <v>1.2476849708173894E-3</v>
      </c>
      <c r="V4604">
        <f>SUM(Table1[[#This Row],[Price per Unit]]*Table1[[#This Row],[Units Sold]])</f>
        <v>10906</v>
      </c>
      <c r="W4604">
        <f>SUM(Table1[[#This Row],[Total Sales]]-Table1[[#This Row],[Operating Profit]])</f>
        <v>6762</v>
      </c>
      <c r="X4604">
        <f>SUM(Table1[[#This Row],[Total Sales]]-Table1[[#This Row],[Cost]])</f>
        <v>4144</v>
      </c>
      <c r="Y4604">
        <f>SUM(Table1[[#This Row],[profit/loss]])/SUM(Table1[profit/loss])</f>
        <v>1.2476849708173892E-5</v>
      </c>
    </row>
    <row r="4605" spans="1:25" x14ac:dyDescent="0.3">
      <c r="A4605" t="s">
        <v>29</v>
      </c>
      <c r="B4605" t="s">
        <v>82</v>
      </c>
      <c r="C4605">
        <v>1128299</v>
      </c>
      <c r="D4605" s="9">
        <v>44048</v>
      </c>
      <c r="E4605" s="8" t="str">
        <f>TEXT(Table1[[#This Row],[Invoice Date]],"dd-mm-yyyy")</f>
        <v>05-08-2020</v>
      </c>
      <c r="F4605" s="1" t="str">
        <f t="shared" si="284"/>
        <v>August</v>
      </c>
      <c r="G4605" s="1" t="str">
        <f t="shared" si="285"/>
        <v>2020</v>
      </c>
      <c r="H4605" s="1" t="str">
        <f t="shared" si="286"/>
        <v>Wednesday</v>
      </c>
      <c r="I4605" s="1" t="str">
        <f t="shared" si="287"/>
        <v>05</v>
      </c>
      <c r="J4605" t="s">
        <v>30</v>
      </c>
      <c r="K4605" t="s">
        <v>45</v>
      </c>
      <c r="L4605" t="s">
        <v>46</v>
      </c>
      <c r="M4605" t="s">
        <v>22</v>
      </c>
      <c r="N4605">
        <v>86</v>
      </c>
      <c r="O4605">
        <v>150</v>
      </c>
      <c r="P4605">
        <v>12900</v>
      </c>
      <c r="Q4605">
        <v>4386</v>
      </c>
      <c r="R4605">
        <v>0.34</v>
      </c>
      <c r="S4605" t="s">
        <v>82</v>
      </c>
      <c r="T4605" t="str">
        <f>IF(Table1[[#This Row],[Units Sold]]&gt; 700,"High Units","low Units")</f>
        <v>low Units</v>
      </c>
      <c r="U4605">
        <f>SUM(Table1[[#This Row],[Operating Profit]])/SUM(Table1[Operating Profit])*100</f>
        <v>1.3205468827232308E-3</v>
      </c>
      <c r="V4605">
        <f>SUM(Table1[[#This Row],[Price per Unit]]*Table1[[#This Row],[Units Sold]])</f>
        <v>12900</v>
      </c>
      <c r="W4605">
        <f>SUM(Table1[[#This Row],[Total Sales]]-Table1[[#This Row],[Operating Profit]])</f>
        <v>8514</v>
      </c>
      <c r="X4605">
        <f>SUM(Table1[[#This Row],[Total Sales]]-Table1[[#This Row],[Cost]])</f>
        <v>4386</v>
      </c>
      <c r="Y4605">
        <f>SUM(Table1[[#This Row],[profit/loss]])/SUM(Table1[profit/loss])</f>
        <v>1.3205468827232309E-5</v>
      </c>
    </row>
    <row r="4606" spans="1:25" x14ac:dyDescent="0.3">
      <c r="A4606" t="s">
        <v>13</v>
      </c>
      <c r="B4606" t="s">
        <v>82</v>
      </c>
      <c r="C4606">
        <v>1185732</v>
      </c>
      <c r="D4606" s="9">
        <v>44049</v>
      </c>
      <c r="E4606" s="8" t="str">
        <f>TEXT(Table1[[#This Row],[Invoice Date]],"dd-mm-yyyy")</f>
        <v>06-08-2020</v>
      </c>
      <c r="F4606" s="1" t="str">
        <f t="shared" si="284"/>
        <v>August</v>
      </c>
      <c r="G4606" s="1" t="str">
        <f t="shared" si="285"/>
        <v>2020</v>
      </c>
      <c r="H4606" s="1" t="str">
        <f t="shared" si="286"/>
        <v>Thursday</v>
      </c>
      <c r="I4606" s="1" t="str">
        <f t="shared" si="287"/>
        <v>06</v>
      </c>
      <c r="J4606" t="s">
        <v>30</v>
      </c>
      <c r="K4606" t="s">
        <v>45</v>
      </c>
      <c r="L4606" t="s">
        <v>46</v>
      </c>
      <c r="M4606" t="s">
        <v>16</v>
      </c>
      <c r="N4606">
        <v>44</v>
      </c>
      <c r="O4606">
        <v>273</v>
      </c>
      <c r="P4606">
        <v>12012</v>
      </c>
      <c r="Q4606">
        <v>6607</v>
      </c>
      <c r="R4606">
        <v>0.55000000000000004</v>
      </c>
      <c r="S4606" t="s">
        <v>82</v>
      </c>
      <c r="T4606" t="str">
        <f>IF(Table1[[#This Row],[Units Sold]]&gt; 700,"High Units","low Units")</f>
        <v>low Units</v>
      </c>
      <c r="U4606">
        <f>SUM(Table1[[#This Row],[Operating Profit]])/SUM(Table1[Operating Profit])*100</f>
        <v>1.9892506279417205E-3</v>
      </c>
      <c r="V4606">
        <f>SUM(Table1[[#This Row],[Price per Unit]]*Table1[[#This Row],[Units Sold]])</f>
        <v>12012</v>
      </c>
      <c r="W4606">
        <f>SUM(Table1[[#This Row],[Total Sales]]-Table1[[#This Row],[Operating Profit]])</f>
        <v>5405</v>
      </c>
      <c r="X4606">
        <f>SUM(Table1[[#This Row],[Total Sales]]-Table1[[#This Row],[Cost]])</f>
        <v>6607</v>
      </c>
      <c r="Y4606">
        <f>SUM(Table1[[#This Row],[profit/loss]])/SUM(Table1[profit/loss])</f>
        <v>1.9892506279417205E-5</v>
      </c>
    </row>
    <row r="4607" spans="1:25" x14ac:dyDescent="0.3">
      <c r="A4607" t="s">
        <v>13</v>
      </c>
      <c r="B4607" t="s">
        <v>82</v>
      </c>
      <c r="C4607">
        <v>1185732</v>
      </c>
      <c r="D4607" s="9">
        <v>44050</v>
      </c>
      <c r="E4607" s="8" t="str">
        <f>TEXT(Table1[[#This Row],[Invoice Date]],"dd-mm-yyyy")</f>
        <v>07-08-2020</v>
      </c>
      <c r="F4607" s="1" t="str">
        <f t="shared" si="284"/>
        <v>August</v>
      </c>
      <c r="G4607" s="1" t="str">
        <f t="shared" si="285"/>
        <v>2020</v>
      </c>
      <c r="H4607" s="1" t="str">
        <f t="shared" si="286"/>
        <v>Friday</v>
      </c>
      <c r="I4607" s="1" t="str">
        <f t="shared" si="287"/>
        <v>07</v>
      </c>
      <c r="J4607" t="s">
        <v>30</v>
      </c>
      <c r="K4607" t="s">
        <v>45</v>
      </c>
      <c r="L4607" t="s">
        <v>46</v>
      </c>
      <c r="M4607" t="s">
        <v>18</v>
      </c>
      <c r="N4607">
        <v>41</v>
      </c>
      <c r="O4607">
        <v>221</v>
      </c>
      <c r="P4607">
        <v>9061</v>
      </c>
      <c r="Q4607">
        <v>4440</v>
      </c>
      <c r="R4607">
        <v>0.49</v>
      </c>
      <c r="S4607" t="s">
        <v>82</v>
      </c>
      <c r="T4607" t="str">
        <f>IF(Table1[[#This Row],[Units Sold]]&gt; 700,"High Units","low Units")</f>
        <v>low Units</v>
      </c>
      <c r="U4607">
        <f>SUM(Table1[[#This Row],[Operating Profit]])/SUM(Table1[Operating Profit])*100</f>
        <v>1.3368053258757742E-3</v>
      </c>
      <c r="V4607">
        <f>SUM(Table1[[#This Row],[Price per Unit]]*Table1[[#This Row],[Units Sold]])</f>
        <v>9061</v>
      </c>
      <c r="W4607">
        <f>SUM(Table1[[#This Row],[Total Sales]]-Table1[[#This Row],[Operating Profit]])</f>
        <v>4621</v>
      </c>
      <c r="X4607">
        <f>SUM(Table1[[#This Row],[Total Sales]]-Table1[[#This Row],[Cost]])</f>
        <v>4440</v>
      </c>
      <c r="Y4607">
        <f>SUM(Table1[[#This Row],[profit/loss]])/SUM(Table1[profit/loss])</f>
        <v>1.3368053258757742E-5</v>
      </c>
    </row>
    <row r="4608" spans="1:25" x14ac:dyDescent="0.3">
      <c r="A4608" t="s">
        <v>13</v>
      </c>
      <c r="B4608" t="s">
        <v>82</v>
      </c>
      <c r="C4608">
        <v>1185732</v>
      </c>
      <c r="D4608" s="9">
        <v>44051</v>
      </c>
      <c r="E4608" s="8" t="str">
        <f>TEXT(Table1[[#This Row],[Invoice Date]],"dd-mm-yyyy")</f>
        <v>08-08-2020</v>
      </c>
      <c r="F4608" s="1" t="str">
        <f t="shared" si="284"/>
        <v>August</v>
      </c>
      <c r="G4608" s="1" t="str">
        <f t="shared" si="285"/>
        <v>2020</v>
      </c>
      <c r="H4608" s="1" t="str">
        <f t="shared" si="286"/>
        <v>Saturday</v>
      </c>
      <c r="I4608" s="1" t="str">
        <f t="shared" si="287"/>
        <v>08</v>
      </c>
      <c r="J4608" t="s">
        <v>30</v>
      </c>
      <c r="K4608" t="s">
        <v>45</v>
      </c>
      <c r="L4608" t="s">
        <v>46</v>
      </c>
      <c r="M4608" t="s">
        <v>19</v>
      </c>
      <c r="N4608">
        <v>34</v>
      </c>
      <c r="O4608">
        <v>230</v>
      </c>
      <c r="P4608">
        <v>7820</v>
      </c>
      <c r="Q4608">
        <v>3050</v>
      </c>
      <c r="R4608">
        <v>0.39</v>
      </c>
      <c r="S4608" t="s">
        <v>82</v>
      </c>
      <c r="T4608" t="str">
        <f>IF(Table1[[#This Row],[Units Sold]]&gt; 700,"High Units","low Units")</f>
        <v>low Units</v>
      </c>
      <c r="U4608">
        <f>SUM(Table1[[#This Row],[Operating Profit]])/SUM(Table1[Operating Profit])*100</f>
        <v>9.1830095583808808E-4</v>
      </c>
      <c r="V4608">
        <f>SUM(Table1[[#This Row],[Price per Unit]]*Table1[[#This Row],[Units Sold]])</f>
        <v>7820</v>
      </c>
      <c r="W4608">
        <f>SUM(Table1[[#This Row],[Total Sales]]-Table1[[#This Row],[Operating Profit]])</f>
        <v>4770</v>
      </c>
      <c r="X4608">
        <f>SUM(Table1[[#This Row],[Total Sales]]-Table1[[#This Row],[Cost]])</f>
        <v>3050</v>
      </c>
      <c r="Y4608">
        <f>SUM(Table1[[#This Row],[profit/loss]])/SUM(Table1[profit/loss])</f>
        <v>9.1830095583808812E-6</v>
      </c>
    </row>
    <row r="4609" spans="1:25" x14ac:dyDescent="0.3">
      <c r="A4609" t="s">
        <v>13</v>
      </c>
      <c r="B4609" t="s">
        <v>82</v>
      </c>
      <c r="C4609">
        <v>1185732</v>
      </c>
      <c r="D4609" s="9">
        <v>44052</v>
      </c>
      <c r="E4609" s="8" t="str">
        <f>TEXT(Table1[[#This Row],[Invoice Date]],"dd-mm-yyyy")</f>
        <v>09-08-2020</v>
      </c>
      <c r="F4609" s="1" t="str">
        <f t="shared" si="284"/>
        <v>August</v>
      </c>
      <c r="G4609" s="1" t="str">
        <f t="shared" si="285"/>
        <v>2020</v>
      </c>
      <c r="H4609" s="1" t="str">
        <f t="shared" si="286"/>
        <v>Sunday</v>
      </c>
      <c r="I4609" s="1" t="str">
        <f t="shared" si="287"/>
        <v>09</v>
      </c>
      <c r="J4609" t="s">
        <v>30</v>
      </c>
      <c r="K4609" t="s">
        <v>45</v>
      </c>
      <c r="L4609" t="s">
        <v>46</v>
      </c>
      <c r="M4609" t="s">
        <v>20</v>
      </c>
      <c r="N4609">
        <v>38</v>
      </c>
      <c r="O4609">
        <v>175</v>
      </c>
      <c r="P4609">
        <v>6650</v>
      </c>
      <c r="Q4609">
        <v>2660</v>
      </c>
      <c r="R4609">
        <v>0.4</v>
      </c>
      <c r="S4609" t="s">
        <v>82</v>
      </c>
      <c r="T4609" t="str">
        <f>IF(Table1[[#This Row],[Units Sold]]&gt; 700,"High Units","low Units")</f>
        <v>low Units</v>
      </c>
      <c r="U4609">
        <f>SUM(Table1[[#This Row],[Operating Profit]])/SUM(Table1[Operating Profit])*100</f>
        <v>8.0087886640305378E-4</v>
      </c>
      <c r="V4609">
        <f>SUM(Table1[[#This Row],[Price per Unit]]*Table1[[#This Row],[Units Sold]])</f>
        <v>6650</v>
      </c>
      <c r="W4609">
        <f>SUM(Table1[[#This Row],[Total Sales]]-Table1[[#This Row],[Operating Profit]])</f>
        <v>3990</v>
      </c>
      <c r="X4609">
        <f>SUM(Table1[[#This Row],[Total Sales]]-Table1[[#This Row],[Cost]])</f>
        <v>2660</v>
      </c>
      <c r="Y4609">
        <f>SUM(Table1[[#This Row],[profit/loss]])/SUM(Table1[profit/loss])</f>
        <v>8.0087886640305379E-6</v>
      </c>
    </row>
    <row r="4610" spans="1:25" x14ac:dyDescent="0.3">
      <c r="A4610" t="s">
        <v>13</v>
      </c>
      <c r="B4610" t="s">
        <v>82</v>
      </c>
      <c r="C4610">
        <v>1185732</v>
      </c>
      <c r="D4610" s="9">
        <v>44053</v>
      </c>
      <c r="E4610" s="8" t="str">
        <f>TEXT(Table1[[#This Row],[Invoice Date]],"dd-mm-yyyy")</f>
        <v>10-08-2020</v>
      </c>
      <c r="F4610" s="1" t="str">
        <f t="shared" si="284"/>
        <v>August</v>
      </c>
      <c r="G4610" s="1" t="str">
        <f t="shared" si="285"/>
        <v>2020</v>
      </c>
      <c r="H4610" s="1" t="str">
        <f t="shared" si="286"/>
        <v>Monday</v>
      </c>
      <c r="I4610" s="1" t="str">
        <f t="shared" si="287"/>
        <v>10</v>
      </c>
      <c r="J4610" t="s">
        <v>47</v>
      </c>
      <c r="K4610" t="s">
        <v>48</v>
      </c>
      <c r="L4610" t="s">
        <v>49</v>
      </c>
      <c r="M4610" t="s">
        <v>21</v>
      </c>
      <c r="N4610">
        <v>50</v>
      </c>
      <c r="O4610">
        <v>195</v>
      </c>
      <c r="P4610">
        <v>9750</v>
      </c>
      <c r="Q4610">
        <v>4875</v>
      </c>
      <c r="R4610">
        <v>0.5</v>
      </c>
      <c r="S4610" t="s">
        <v>82</v>
      </c>
      <c r="T4610" t="str">
        <f>IF(Table1[[#This Row],[Units Sold]]&gt; 700,"High Units","low Units")</f>
        <v>low Units</v>
      </c>
      <c r="U4610">
        <f>SUM(Table1[[#This Row],[Operating Profit]])/SUM(Table1[Operating Profit])*100</f>
        <v>1.4677761179379277E-3</v>
      </c>
      <c r="V4610">
        <f>SUM(Table1[[#This Row],[Price per Unit]]*Table1[[#This Row],[Units Sold]])</f>
        <v>9750</v>
      </c>
      <c r="W4610">
        <f>SUM(Table1[[#This Row],[Total Sales]]-Table1[[#This Row],[Operating Profit]])</f>
        <v>4875</v>
      </c>
      <c r="X4610">
        <f>SUM(Table1[[#This Row],[Total Sales]]-Table1[[#This Row],[Cost]])</f>
        <v>4875</v>
      </c>
      <c r="Y4610">
        <f>SUM(Table1[[#This Row],[profit/loss]])/SUM(Table1[profit/loss])</f>
        <v>1.4677761179379276E-5</v>
      </c>
    </row>
    <row r="4611" spans="1:25" x14ac:dyDescent="0.3">
      <c r="A4611" t="s">
        <v>13</v>
      </c>
      <c r="B4611" t="s">
        <v>82</v>
      </c>
      <c r="C4611">
        <v>1185732</v>
      </c>
      <c r="D4611" s="9">
        <v>44054</v>
      </c>
      <c r="E4611" s="8" t="str">
        <f>TEXT(Table1[[#This Row],[Invoice Date]],"dd-mm-yyyy")</f>
        <v>11-08-2020</v>
      </c>
      <c r="F4611" s="1" t="str">
        <f t="shared" ref="F4611:F4674" si="288">TEXT(D4611,"mmmm")</f>
        <v>August</v>
      </c>
      <c r="G4611" s="1" t="str">
        <f t="shared" ref="G4611:G4674" si="289">TEXT(D4611,"YYYY")</f>
        <v>2020</v>
      </c>
      <c r="H4611" s="1" t="str">
        <f t="shared" ref="H4611:H4674" si="290">TEXT(D4611,"dddd")</f>
        <v>Tuesday</v>
      </c>
      <c r="I4611" s="1" t="str">
        <f t="shared" ref="I4611:I4674" si="291">TEXT(D4611,"dd")</f>
        <v>11</v>
      </c>
      <c r="J4611" t="s">
        <v>47</v>
      </c>
      <c r="K4611" t="s">
        <v>48</v>
      </c>
      <c r="L4611" t="s">
        <v>49</v>
      </c>
      <c r="M4611" t="s">
        <v>22</v>
      </c>
      <c r="N4611">
        <v>41</v>
      </c>
      <c r="O4611">
        <v>247</v>
      </c>
      <c r="P4611">
        <v>10127</v>
      </c>
      <c r="Q4611">
        <v>6279</v>
      </c>
      <c r="R4611">
        <v>0.62</v>
      </c>
      <c r="S4611" t="s">
        <v>82</v>
      </c>
      <c r="T4611" t="str">
        <f>IF(Table1[[#This Row],[Units Sold]]&gt; 700,"High Units","low Units")</f>
        <v>low Units</v>
      </c>
      <c r="U4611">
        <f>SUM(Table1[[#This Row],[Operating Profit]])/SUM(Table1[Operating Profit])*100</f>
        <v>1.8904956399040506E-3</v>
      </c>
      <c r="V4611">
        <f>SUM(Table1[[#This Row],[Price per Unit]]*Table1[[#This Row],[Units Sold]])</f>
        <v>10127</v>
      </c>
      <c r="W4611">
        <f>SUM(Table1[[#This Row],[Total Sales]]-Table1[[#This Row],[Operating Profit]])</f>
        <v>3848</v>
      </c>
      <c r="X4611">
        <f>SUM(Table1[[#This Row],[Total Sales]]-Table1[[#This Row],[Cost]])</f>
        <v>6279</v>
      </c>
      <c r="Y4611">
        <f>SUM(Table1[[#This Row],[profit/loss]])/SUM(Table1[profit/loss])</f>
        <v>1.8904956399040507E-5</v>
      </c>
    </row>
    <row r="4612" spans="1:25" x14ac:dyDescent="0.3">
      <c r="A4612" t="s">
        <v>13</v>
      </c>
      <c r="B4612" t="s">
        <v>82</v>
      </c>
      <c r="C4612">
        <v>1185732</v>
      </c>
      <c r="D4612" s="9">
        <v>44055</v>
      </c>
      <c r="E4612" s="8" t="str">
        <f>TEXT(Table1[[#This Row],[Invoice Date]],"dd-mm-yyyy")</f>
        <v>12-08-2020</v>
      </c>
      <c r="F4612" s="1" t="str">
        <f t="shared" si="288"/>
        <v>August</v>
      </c>
      <c r="G4612" s="1" t="str">
        <f t="shared" si="289"/>
        <v>2020</v>
      </c>
      <c r="H4612" s="1" t="str">
        <f t="shared" si="290"/>
        <v>Wednesday</v>
      </c>
      <c r="I4612" s="1" t="str">
        <f t="shared" si="291"/>
        <v>12</v>
      </c>
      <c r="J4612" t="s">
        <v>47</v>
      </c>
      <c r="K4612" t="s">
        <v>48</v>
      </c>
      <c r="L4612" t="s">
        <v>49</v>
      </c>
      <c r="M4612" t="s">
        <v>16</v>
      </c>
      <c r="N4612">
        <v>43</v>
      </c>
      <c r="O4612">
        <v>319</v>
      </c>
      <c r="P4612">
        <v>13717</v>
      </c>
      <c r="Q4612">
        <v>7819</v>
      </c>
      <c r="R4612">
        <v>0.56999999999999995</v>
      </c>
      <c r="S4612" t="s">
        <v>82</v>
      </c>
      <c r="T4612" t="str">
        <f>IF(Table1[[#This Row],[Units Sold]]&gt; 700,"High Units","low Units")</f>
        <v>low Units</v>
      </c>
      <c r="U4612">
        <f>SUM(Table1[[#This Row],[Operating Profit]])/SUM(Table1[Operating Profit])*100</f>
        <v>2.3541623520321347E-3</v>
      </c>
      <c r="V4612">
        <f>SUM(Table1[[#This Row],[Price per Unit]]*Table1[[#This Row],[Units Sold]])</f>
        <v>13717</v>
      </c>
      <c r="W4612">
        <f>SUM(Table1[[#This Row],[Total Sales]]-Table1[[#This Row],[Operating Profit]])</f>
        <v>5898</v>
      </c>
      <c r="X4612">
        <f>SUM(Table1[[#This Row],[Total Sales]]-Table1[[#This Row],[Cost]])</f>
        <v>7819</v>
      </c>
      <c r="Y4612">
        <f>SUM(Table1[[#This Row],[profit/loss]])/SUM(Table1[profit/loss])</f>
        <v>2.3541623520321346E-5</v>
      </c>
    </row>
    <row r="4613" spans="1:25" x14ac:dyDescent="0.3">
      <c r="A4613" t="s">
        <v>13</v>
      </c>
      <c r="B4613" t="s">
        <v>82</v>
      </c>
      <c r="C4613">
        <v>1185732</v>
      </c>
      <c r="D4613" s="9">
        <v>44056</v>
      </c>
      <c r="E4613" s="8" t="str">
        <f>TEXT(Table1[[#This Row],[Invoice Date]],"dd-mm-yyyy")</f>
        <v>13-08-2020</v>
      </c>
      <c r="F4613" s="1" t="str">
        <f t="shared" si="288"/>
        <v>August</v>
      </c>
      <c r="G4613" s="1" t="str">
        <f t="shared" si="289"/>
        <v>2020</v>
      </c>
      <c r="H4613" s="1" t="str">
        <f t="shared" si="290"/>
        <v>Thursday</v>
      </c>
      <c r="I4613" s="1" t="str">
        <f t="shared" si="291"/>
        <v>13</v>
      </c>
      <c r="J4613" t="s">
        <v>47</v>
      </c>
      <c r="K4613" t="s">
        <v>48</v>
      </c>
      <c r="L4613" t="s">
        <v>49</v>
      </c>
      <c r="M4613" t="s">
        <v>18</v>
      </c>
      <c r="N4613">
        <v>43</v>
      </c>
      <c r="O4613">
        <v>195</v>
      </c>
      <c r="P4613">
        <v>8385</v>
      </c>
      <c r="Q4613">
        <v>4109</v>
      </c>
      <c r="R4613">
        <v>0.49</v>
      </c>
      <c r="S4613" t="s">
        <v>82</v>
      </c>
      <c r="T4613" t="str">
        <f>IF(Table1[[#This Row],[Units Sold]]&gt; 700,"High Units","low Units")</f>
        <v>low Units</v>
      </c>
      <c r="U4613">
        <f>SUM(Table1[[#This Row],[Operating Profit]])/SUM(Table1[Operating Profit])*100</f>
        <v>1.2371470909962963E-3</v>
      </c>
      <c r="V4613">
        <f>SUM(Table1[[#This Row],[Price per Unit]]*Table1[[#This Row],[Units Sold]])</f>
        <v>8385</v>
      </c>
      <c r="W4613">
        <f>SUM(Table1[[#This Row],[Total Sales]]-Table1[[#This Row],[Operating Profit]])</f>
        <v>4276</v>
      </c>
      <c r="X4613">
        <f>SUM(Table1[[#This Row],[Total Sales]]-Table1[[#This Row],[Cost]])</f>
        <v>4109</v>
      </c>
      <c r="Y4613">
        <f>SUM(Table1[[#This Row],[profit/loss]])/SUM(Table1[profit/loss])</f>
        <v>1.2371470909962963E-5</v>
      </c>
    </row>
    <row r="4614" spans="1:25" x14ac:dyDescent="0.3">
      <c r="A4614" t="s">
        <v>13</v>
      </c>
      <c r="B4614" t="s">
        <v>82</v>
      </c>
      <c r="C4614">
        <v>1185732</v>
      </c>
      <c r="D4614" s="9">
        <v>44057</v>
      </c>
      <c r="E4614" s="8" t="str">
        <f>TEXT(Table1[[#This Row],[Invoice Date]],"dd-mm-yyyy")</f>
        <v>14-08-2020</v>
      </c>
      <c r="F4614" s="1" t="str">
        <f t="shared" si="288"/>
        <v>August</v>
      </c>
      <c r="G4614" s="1" t="str">
        <f t="shared" si="289"/>
        <v>2020</v>
      </c>
      <c r="H4614" s="1" t="str">
        <f t="shared" si="290"/>
        <v>Friday</v>
      </c>
      <c r="I4614" s="1" t="str">
        <f t="shared" si="291"/>
        <v>14</v>
      </c>
      <c r="J4614" t="s">
        <v>47</v>
      </c>
      <c r="K4614" t="s">
        <v>48</v>
      </c>
      <c r="L4614" t="s">
        <v>49</v>
      </c>
      <c r="M4614" t="s">
        <v>19</v>
      </c>
      <c r="N4614">
        <v>32</v>
      </c>
      <c r="O4614">
        <v>240</v>
      </c>
      <c r="P4614">
        <v>7680</v>
      </c>
      <c r="Q4614">
        <v>2918</v>
      </c>
      <c r="R4614">
        <v>0.38</v>
      </c>
      <c r="S4614" t="s">
        <v>82</v>
      </c>
      <c r="T4614" t="str">
        <f>IF(Table1[[#This Row],[Units Sold]]&gt; 700,"High Units","low Units")</f>
        <v>low Units</v>
      </c>
      <c r="U4614">
        <f>SUM(Table1[[#This Row],[Operating Profit]])/SUM(Table1[Operating Profit])*100</f>
        <v>8.7855809479853815E-4</v>
      </c>
      <c r="V4614">
        <f>SUM(Table1[[#This Row],[Price per Unit]]*Table1[[#This Row],[Units Sold]])</f>
        <v>7680</v>
      </c>
      <c r="W4614">
        <f>SUM(Table1[[#This Row],[Total Sales]]-Table1[[#This Row],[Operating Profit]])</f>
        <v>4762</v>
      </c>
      <c r="X4614">
        <f>SUM(Table1[[#This Row],[Total Sales]]-Table1[[#This Row],[Cost]])</f>
        <v>2918</v>
      </c>
      <c r="Y4614">
        <f>SUM(Table1[[#This Row],[profit/loss]])/SUM(Table1[profit/loss])</f>
        <v>8.7855809479853812E-6</v>
      </c>
    </row>
    <row r="4615" spans="1:25" x14ac:dyDescent="0.3">
      <c r="A4615" t="s">
        <v>29</v>
      </c>
      <c r="B4615" t="s">
        <v>82</v>
      </c>
      <c r="C4615">
        <v>1185732</v>
      </c>
      <c r="D4615" s="9">
        <v>44058</v>
      </c>
      <c r="E4615" s="8" t="str">
        <f>TEXT(Table1[[#This Row],[Invoice Date]],"dd-mm-yyyy")</f>
        <v>15-08-2020</v>
      </c>
      <c r="F4615" s="1" t="str">
        <f t="shared" si="288"/>
        <v>August</v>
      </c>
      <c r="G4615" s="1" t="str">
        <f t="shared" si="289"/>
        <v>2020</v>
      </c>
      <c r="H4615" s="1" t="str">
        <f t="shared" si="290"/>
        <v>Saturday</v>
      </c>
      <c r="I4615" s="1" t="str">
        <f t="shared" si="291"/>
        <v>15</v>
      </c>
      <c r="J4615" t="s">
        <v>47</v>
      </c>
      <c r="K4615" t="s">
        <v>48</v>
      </c>
      <c r="L4615" t="s">
        <v>49</v>
      </c>
      <c r="M4615" t="s">
        <v>20</v>
      </c>
      <c r="N4615">
        <v>38</v>
      </c>
      <c r="O4615">
        <v>169</v>
      </c>
      <c r="P4615">
        <v>6422</v>
      </c>
      <c r="Q4615">
        <v>2826</v>
      </c>
      <c r="R4615">
        <v>0.44</v>
      </c>
      <c r="S4615" t="s">
        <v>82</v>
      </c>
      <c r="T4615" t="str">
        <f>IF(Table1[[#This Row],[Units Sold]]&gt; 700,"High Units","low Units")</f>
        <v>low Units</v>
      </c>
      <c r="U4615">
        <f>SUM(Table1[[#This Row],[Operating Profit]])/SUM(Table1[Operating Profit])*100</f>
        <v>8.5085852498309402E-4</v>
      </c>
      <c r="V4615">
        <f>SUM(Table1[[#This Row],[Price per Unit]]*Table1[[#This Row],[Units Sold]])</f>
        <v>6422</v>
      </c>
      <c r="W4615">
        <f>SUM(Table1[[#This Row],[Total Sales]]-Table1[[#This Row],[Operating Profit]])</f>
        <v>3596</v>
      </c>
      <c r="X4615">
        <f>SUM(Table1[[#This Row],[Total Sales]]-Table1[[#This Row],[Cost]])</f>
        <v>2826</v>
      </c>
      <c r="Y4615">
        <f>SUM(Table1[[#This Row],[profit/loss]])/SUM(Table1[profit/loss])</f>
        <v>8.5085852498309405E-6</v>
      </c>
    </row>
    <row r="4616" spans="1:25" x14ac:dyDescent="0.3">
      <c r="A4616" t="s">
        <v>13</v>
      </c>
      <c r="B4616" t="s">
        <v>82</v>
      </c>
      <c r="C4616">
        <v>1185732</v>
      </c>
      <c r="D4616" s="9">
        <v>44059</v>
      </c>
      <c r="E4616" s="8" t="str">
        <f>TEXT(Table1[[#This Row],[Invoice Date]],"dd-mm-yyyy")</f>
        <v>16-08-2020</v>
      </c>
      <c r="F4616" s="1" t="str">
        <f t="shared" si="288"/>
        <v>August</v>
      </c>
      <c r="G4616" s="1" t="str">
        <f t="shared" si="289"/>
        <v>2020</v>
      </c>
      <c r="H4616" s="1" t="str">
        <f t="shared" si="290"/>
        <v>Sunday</v>
      </c>
      <c r="I4616" s="1" t="str">
        <f t="shared" si="291"/>
        <v>16</v>
      </c>
      <c r="J4616" t="s">
        <v>47</v>
      </c>
      <c r="K4616" t="s">
        <v>48</v>
      </c>
      <c r="L4616" t="s">
        <v>49</v>
      </c>
      <c r="M4616" t="s">
        <v>21</v>
      </c>
      <c r="N4616">
        <v>53</v>
      </c>
      <c r="O4616">
        <v>218</v>
      </c>
      <c r="P4616">
        <v>11554</v>
      </c>
      <c r="Q4616">
        <v>5546</v>
      </c>
      <c r="R4616">
        <v>0.48</v>
      </c>
      <c r="S4616" t="s">
        <v>82</v>
      </c>
      <c r="T4616" t="str">
        <f>IF(Table1[[#This Row],[Units Sold]]&gt; 700,"High Units","low Units")</f>
        <v>low Units</v>
      </c>
      <c r="U4616">
        <f>SUM(Table1[[#This Row],[Operating Profit]])/SUM(Table1[Operating Profit])*100</f>
        <v>1.6698023282223072E-3</v>
      </c>
      <c r="V4616">
        <f>SUM(Table1[[#This Row],[Price per Unit]]*Table1[[#This Row],[Units Sold]])</f>
        <v>11554</v>
      </c>
      <c r="W4616">
        <f>SUM(Table1[[#This Row],[Total Sales]]-Table1[[#This Row],[Operating Profit]])</f>
        <v>6008</v>
      </c>
      <c r="X4616">
        <f>SUM(Table1[[#This Row],[Total Sales]]-Table1[[#This Row],[Cost]])</f>
        <v>5546</v>
      </c>
      <c r="Y4616">
        <f>SUM(Table1[[#This Row],[profit/loss]])/SUM(Table1[profit/loss])</f>
        <v>1.6698023282223072E-5</v>
      </c>
    </row>
    <row r="4617" spans="1:25" x14ac:dyDescent="0.3">
      <c r="A4617" t="s">
        <v>13</v>
      </c>
      <c r="B4617" t="s">
        <v>82</v>
      </c>
      <c r="C4617">
        <v>1185732</v>
      </c>
      <c r="D4617" s="9">
        <v>44060</v>
      </c>
      <c r="E4617" s="8" t="str">
        <f>TEXT(Table1[[#This Row],[Invoice Date]],"dd-mm-yyyy")</f>
        <v>17-08-2020</v>
      </c>
      <c r="F4617" s="1" t="str">
        <f t="shared" si="288"/>
        <v>August</v>
      </c>
      <c r="G4617" s="1" t="str">
        <f t="shared" si="289"/>
        <v>2020</v>
      </c>
      <c r="H4617" s="1" t="str">
        <f t="shared" si="290"/>
        <v>Monday</v>
      </c>
      <c r="I4617" s="1" t="str">
        <f t="shared" si="291"/>
        <v>17</v>
      </c>
      <c r="J4617" t="s">
        <v>47</v>
      </c>
      <c r="K4617" t="s">
        <v>48</v>
      </c>
      <c r="L4617" t="s">
        <v>49</v>
      </c>
      <c r="M4617" t="s">
        <v>22</v>
      </c>
      <c r="N4617">
        <v>41</v>
      </c>
      <c r="O4617">
        <v>221</v>
      </c>
      <c r="P4617">
        <v>9061</v>
      </c>
      <c r="Q4617">
        <v>5890</v>
      </c>
      <c r="R4617">
        <v>0.65</v>
      </c>
      <c r="S4617" t="s">
        <v>82</v>
      </c>
      <c r="T4617" t="str">
        <f>IF(Table1[[#This Row],[Units Sold]]&gt; 700,"High Units","low Units")</f>
        <v>low Units</v>
      </c>
      <c r="U4617">
        <f>SUM(Table1[[#This Row],[Operating Profit]])/SUM(Table1[Operating Profit])*100</f>
        <v>1.7733746327496193E-3</v>
      </c>
      <c r="V4617">
        <f>SUM(Table1[[#This Row],[Price per Unit]]*Table1[[#This Row],[Units Sold]])</f>
        <v>9061</v>
      </c>
      <c r="W4617">
        <f>SUM(Table1[[#This Row],[Total Sales]]-Table1[[#This Row],[Operating Profit]])</f>
        <v>3171</v>
      </c>
      <c r="X4617">
        <f>SUM(Table1[[#This Row],[Total Sales]]-Table1[[#This Row],[Cost]])</f>
        <v>5890</v>
      </c>
      <c r="Y4617">
        <f>SUM(Table1[[#This Row],[profit/loss]])/SUM(Table1[profit/loss])</f>
        <v>1.7733746327496194E-5</v>
      </c>
    </row>
    <row r="4618" spans="1:25" x14ac:dyDescent="0.3">
      <c r="A4618" t="s">
        <v>13</v>
      </c>
      <c r="B4618" t="s">
        <v>82</v>
      </c>
      <c r="C4618">
        <v>1185732</v>
      </c>
      <c r="D4618" s="9">
        <v>44061</v>
      </c>
      <c r="E4618" s="8" t="str">
        <f>TEXT(Table1[[#This Row],[Invoice Date]],"dd-mm-yyyy")</f>
        <v>18-08-2020</v>
      </c>
      <c r="F4618" s="1" t="str">
        <f t="shared" si="288"/>
        <v>August</v>
      </c>
      <c r="G4618" s="1" t="str">
        <f t="shared" si="289"/>
        <v>2020</v>
      </c>
      <c r="H4618" s="1" t="str">
        <f t="shared" si="290"/>
        <v>Tuesday</v>
      </c>
      <c r="I4618" s="1" t="str">
        <f t="shared" si="291"/>
        <v>18</v>
      </c>
      <c r="J4618" t="s">
        <v>47</v>
      </c>
      <c r="K4618" t="s">
        <v>48</v>
      </c>
      <c r="L4618" t="s">
        <v>49</v>
      </c>
      <c r="M4618" t="s">
        <v>16</v>
      </c>
      <c r="N4618">
        <v>41</v>
      </c>
      <c r="O4618">
        <v>268</v>
      </c>
      <c r="P4618">
        <v>10988</v>
      </c>
      <c r="Q4618">
        <v>6593</v>
      </c>
      <c r="R4618">
        <v>0.6</v>
      </c>
      <c r="S4618" t="s">
        <v>82</v>
      </c>
      <c r="T4618" t="str">
        <f>IF(Table1[[#This Row],[Units Sold]]&gt; 700,"High Units","low Units")</f>
        <v>low Units</v>
      </c>
      <c r="U4618">
        <f>SUM(Table1[[#This Row],[Operating Profit]])/SUM(Table1[Operating Profit])*100</f>
        <v>1.9850354760132835E-3</v>
      </c>
      <c r="V4618">
        <f>SUM(Table1[[#This Row],[Price per Unit]]*Table1[[#This Row],[Units Sold]])</f>
        <v>10988</v>
      </c>
      <c r="W4618">
        <f>SUM(Table1[[#This Row],[Total Sales]]-Table1[[#This Row],[Operating Profit]])</f>
        <v>4395</v>
      </c>
      <c r="X4618">
        <f>SUM(Table1[[#This Row],[Total Sales]]-Table1[[#This Row],[Cost]])</f>
        <v>6593</v>
      </c>
      <c r="Y4618">
        <f>SUM(Table1[[#This Row],[profit/loss]])/SUM(Table1[profit/loss])</f>
        <v>1.9850354760132835E-5</v>
      </c>
    </row>
    <row r="4619" spans="1:25" x14ac:dyDescent="0.3">
      <c r="A4619" t="s">
        <v>13</v>
      </c>
      <c r="B4619" t="s">
        <v>82</v>
      </c>
      <c r="C4619">
        <v>1185732</v>
      </c>
      <c r="D4619" s="9">
        <v>44062</v>
      </c>
      <c r="E4619" s="8" t="str">
        <f>TEXT(Table1[[#This Row],[Invoice Date]],"dd-mm-yyyy")</f>
        <v>19-08-2020</v>
      </c>
      <c r="F4619" s="1" t="str">
        <f t="shared" si="288"/>
        <v>August</v>
      </c>
      <c r="G4619" s="1" t="str">
        <f t="shared" si="289"/>
        <v>2020</v>
      </c>
      <c r="H4619" s="1" t="str">
        <f t="shared" si="290"/>
        <v>Wednesday</v>
      </c>
      <c r="I4619" s="1" t="str">
        <f t="shared" si="291"/>
        <v>19</v>
      </c>
      <c r="J4619" t="s">
        <v>47</v>
      </c>
      <c r="K4619" t="s">
        <v>48</v>
      </c>
      <c r="L4619" t="s">
        <v>49</v>
      </c>
      <c r="M4619" t="s">
        <v>18</v>
      </c>
      <c r="N4619">
        <v>42</v>
      </c>
      <c r="O4619">
        <v>225</v>
      </c>
      <c r="P4619">
        <v>9450</v>
      </c>
      <c r="Q4619">
        <v>4536</v>
      </c>
      <c r="R4619">
        <v>0.48</v>
      </c>
      <c r="S4619" t="s">
        <v>82</v>
      </c>
      <c r="T4619" t="str">
        <f>IF(Table1[[#This Row],[Units Sold]]&gt; 700,"High Units","low Units")</f>
        <v>low Units</v>
      </c>
      <c r="U4619">
        <f>SUM(Table1[[#This Row],[Operating Profit]])/SUM(Table1[Operating Profit])*100</f>
        <v>1.3657092248136288E-3</v>
      </c>
      <c r="V4619">
        <f>SUM(Table1[[#This Row],[Price per Unit]]*Table1[[#This Row],[Units Sold]])</f>
        <v>9450</v>
      </c>
      <c r="W4619">
        <f>SUM(Table1[[#This Row],[Total Sales]]-Table1[[#This Row],[Operating Profit]])</f>
        <v>4914</v>
      </c>
      <c r="X4619">
        <f>SUM(Table1[[#This Row],[Total Sales]]-Table1[[#This Row],[Cost]])</f>
        <v>4536</v>
      </c>
      <c r="Y4619">
        <f>SUM(Table1[[#This Row],[profit/loss]])/SUM(Table1[profit/loss])</f>
        <v>1.3657092248136288E-5</v>
      </c>
    </row>
    <row r="4620" spans="1:25" x14ac:dyDescent="0.3">
      <c r="A4620" t="s">
        <v>13</v>
      </c>
      <c r="B4620" t="s">
        <v>82</v>
      </c>
      <c r="C4620">
        <v>1185732</v>
      </c>
      <c r="D4620" s="9">
        <v>44063</v>
      </c>
      <c r="E4620" s="8" t="str">
        <f>TEXT(Table1[[#This Row],[Invoice Date]],"dd-mm-yyyy")</f>
        <v>20-08-2020</v>
      </c>
      <c r="F4620" s="1" t="str">
        <f t="shared" si="288"/>
        <v>August</v>
      </c>
      <c r="G4620" s="1" t="str">
        <f t="shared" si="289"/>
        <v>2020</v>
      </c>
      <c r="H4620" s="1" t="str">
        <f t="shared" si="290"/>
        <v>Thursday</v>
      </c>
      <c r="I4620" s="1" t="str">
        <f t="shared" si="291"/>
        <v>20</v>
      </c>
      <c r="J4620" t="s">
        <v>47</v>
      </c>
      <c r="K4620" t="s">
        <v>48</v>
      </c>
      <c r="L4620" t="s">
        <v>49</v>
      </c>
      <c r="M4620" t="s">
        <v>19</v>
      </c>
      <c r="N4620">
        <v>32</v>
      </c>
      <c r="O4620">
        <v>217</v>
      </c>
      <c r="P4620">
        <v>6944</v>
      </c>
      <c r="Q4620">
        <v>2430</v>
      </c>
      <c r="R4620">
        <v>0.35</v>
      </c>
      <c r="S4620" t="s">
        <v>82</v>
      </c>
      <c r="T4620" t="str">
        <f>IF(Table1[[#This Row],[Units Sold]]&gt; 700,"High Units","low Units")</f>
        <v>low Units</v>
      </c>
      <c r="U4620">
        <f>SUM(Table1[[#This Row],[Operating Profit]])/SUM(Table1[Operating Profit])*100</f>
        <v>7.3162994186444399E-4</v>
      </c>
      <c r="V4620">
        <f>SUM(Table1[[#This Row],[Price per Unit]]*Table1[[#This Row],[Units Sold]])</f>
        <v>6944</v>
      </c>
      <c r="W4620">
        <f>SUM(Table1[[#This Row],[Total Sales]]-Table1[[#This Row],[Operating Profit]])</f>
        <v>4514</v>
      </c>
      <c r="X4620">
        <f>SUM(Table1[[#This Row],[Total Sales]]-Table1[[#This Row],[Cost]])</f>
        <v>2430</v>
      </c>
      <c r="Y4620">
        <f>SUM(Table1[[#This Row],[profit/loss]])/SUM(Table1[profit/loss])</f>
        <v>7.3162994186444396E-6</v>
      </c>
    </row>
    <row r="4621" spans="1:25" x14ac:dyDescent="0.3">
      <c r="A4621" t="s">
        <v>13</v>
      </c>
      <c r="B4621" t="s">
        <v>82</v>
      </c>
      <c r="C4621">
        <v>1185732</v>
      </c>
      <c r="D4621" s="9">
        <v>44064</v>
      </c>
      <c r="E4621" s="8" t="str">
        <f>TEXT(Table1[[#This Row],[Invoice Date]],"dd-mm-yyyy")</f>
        <v>21-08-2020</v>
      </c>
      <c r="F4621" s="1" t="str">
        <f t="shared" si="288"/>
        <v>August</v>
      </c>
      <c r="G4621" s="1" t="str">
        <f t="shared" si="289"/>
        <v>2020</v>
      </c>
      <c r="H4621" s="1" t="str">
        <f t="shared" si="290"/>
        <v>Friday</v>
      </c>
      <c r="I4621" s="1" t="str">
        <f t="shared" si="291"/>
        <v>21</v>
      </c>
      <c r="J4621" t="s">
        <v>47</v>
      </c>
      <c r="K4621" t="s">
        <v>48</v>
      </c>
      <c r="L4621" t="s">
        <v>49</v>
      </c>
      <c r="M4621" t="s">
        <v>20</v>
      </c>
      <c r="N4621">
        <v>36</v>
      </c>
      <c r="O4621">
        <v>175</v>
      </c>
      <c r="P4621">
        <v>6300</v>
      </c>
      <c r="Q4621">
        <v>2520</v>
      </c>
      <c r="R4621">
        <v>0.4</v>
      </c>
      <c r="S4621" t="s">
        <v>82</v>
      </c>
      <c r="T4621" t="str">
        <f>IF(Table1[[#This Row],[Units Sold]]&gt; 700,"High Units","low Units")</f>
        <v>low Units</v>
      </c>
      <c r="U4621">
        <f>SUM(Table1[[#This Row],[Operating Profit]])/SUM(Table1[Operating Profit])*100</f>
        <v>7.5872734711868259E-4</v>
      </c>
      <c r="V4621">
        <f>SUM(Table1[[#This Row],[Price per Unit]]*Table1[[#This Row],[Units Sold]])</f>
        <v>6300</v>
      </c>
      <c r="W4621">
        <f>SUM(Table1[[#This Row],[Total Sales]]-Table1[[#This Row],[Operating Profit]])</f>
        <v>3780</v>
      </c>
      <c r="X4621">
        <f>SUM(Table1[[#This Row],[Total Sales]]-Table1[[#This Row],[Cost]])</f>
        <v>2520</v>
      </c>
      <c r="Y4621">
        <f>SUM(Table1[[#This Row],[profit/loss]])/SUM(Table1[profit/loss])</f>
        <v>7.587273471186826E-6</v>
      </c>
    </row>
    <row r="4622" spans="1:25" x14ac:dyDescent="0.3">
      <c r="A4622" t="s">
        <v>13</v>
      </c>
      <c r="B4622" t="s">
        <v>82</v>
      </c>
      <c r="C4622">
        <v>1185732</v>
      </c>
      <c r="D4622" s="9">
        <v>44065</v>
      </c>
      <c r="E4622" s="8" t="str">
        <f>TEXT(Table1[[#This Row],[Invoice Date]],"dd-mm-yyyy")</f>
        <v>22-08-2020</v>
      </c>
      <c r="F4622" s="1" t="str">
        <f t="shared" si="288"/>
        <v>August</v>
      </c>
      <c r="G4622" s="1" t="str">
        <f t="shared" si="289"/>
        <v>2020</v>
      </c>
      <c r="H4622" s="1" t="str">
        <f t="shared" si="290"/>
        <v>Saturday</v>
      </c>
      <c r="I4622" s="1" t="str">
        <f t="shared" si="291"/>
        <v>22</v>
      </c>
      <c r="J4622" t="s">
        <v>47</v>
      </c>
      <c r="K4622" t="s">
        <v>48</v>
      </c>
      <c r="L4622" t="s">
        <v>49</v>
      </c>
      <c r="M4622" t="s">
        <v>21</v>
      </c>
      <c r="N4622">
        <v>53</v>
      </c>
      <c r="O4622">
        <v>182</v>
      </c>
      <c r="P4622">
        <v>9646</v>
      </c>
      <c r="Q4622">
        <v>4437</v>
      </c>
      <c r="R4622">
        <v>0.46</v>
      </c>
      <c r="S4622" t="s">
        <v>82</v>
      </c>
      <c r="T4622" t="str">
        <f>IF(Table1[[#This Row],[Units Sold]]&gt; 700,"High Units","low Units")</f>
        <v>low Units</v>
      </c>
      <c r="U4622">
        <f>SUM(Table1[[#This Row],[Operating Profit]])/SUM(Table1[Operating Profit])*100</f>
        <v>1.3359020790339661E-3</v>
      </c>
      <c r="V4622">
        <f>SUM(Table1[[#This Row],[Price per Unit]]*Table1[[#This Row],[Units Sold]])</f>
        <v>9646</v>
      </c>
      <c r="W4622">
        <f>SUM(Table1[[#This Row],[Total Sales]]-Table1[[#This Row],[Operating Profit]])</f>
        <v>5209</v>
      </c>
      <c r="X4622">
        <f>SUM(Table1[[#This Row],[Total Sales]]-Table1[[#This Row],[Cost]])</f>
        <v>4437</v>
      </c>
      <c r="Y4622">
        <f>SUM(Table1[[#This Row],[profit/loss]])/SUM(Table1[profit/loss])</f>
        <v>1.3359020790339662E-5</v>
      </c>
    </row>
    <row r="4623" spans="1:25" x14ac:dyDescent="0.3">
      <c r="A4623" t="s">
        <v>13</v>
      </c>
      <c r="B4623" t="s">
        <v>82</v>
      </c>
      <c r="C4623">
        <v>1185732</v>
      </c>
      <c r="D4623" s="9">
        <v>44066</v>
      </c>
      <c r="E4623" s="8" t="str">
        <f>TEXT(Table1[[#This Row],[Invoice Date]],"dd-mm-yyyy")</f>
        <v>23-08-2020</v>
      </c>
      <c r="F4623" s="1" t="str">
        <f t="shared" si="288"/>
        <v>August</v>
      </c>
      <c r="G4623" s="1" t="str">
        <f t="shared" si="289"/>
        <v>2020</v>
      </c>
      <c r="H4623" s="1" t="str">
        <f t="shared" si="290"/>
        <v>Sunday</v>
      </c>
      <c r="I4623" s="1" t="str">
        <f t="shared" si="291"/>
        <v>23</v>
      </c>
      <c r="J4623" t="s">
        <v>47</v>
      </c>
      <c r="K4623" t="s">
        <v>48</v>
      </c>
      <c r="L4623" t="s">
        <v>49</v>
      </c>
      <c r="M4623" t="s">
        <v>22</v>
      </c>
      <c r="N4623">
        <v>42</v>
      </c>
      <c r="O4623">
        <v>225</v>
      </c>
      <c r="P4623">
        <v>9450</v>
      </c>
      <c r="Q4623">
        <v>6048</v>
      </c>
      <c r="R4623">
        <v>0.64</v>
      </c>
      <c r="S4623" t="s">
        <v>82</v>
      </c>
      <c r="T4623" t="str">
        <f>IF(Table1[[#This Row],[Units Sold]]&gt; 700,"High Units","low Units")</f>
        <v>low Units</v>
      </c>
      <c r="U4623">
        <f>SUM(Table1[[#This Row],[Operating Profit]])/SUM(Table1[Operating Profit])*100</f>
        <v>1.8209456330848385E-3</v>
      </c>
      <c r="V4623">
        <f>SUM(Table1[[#This Row],[Price per Unit]]*Table1[[#This Row],[Units Sold]])</f>
        <v>9450</v>
      </c>
      <c r="W4623">
        <f>SUM(Table1[[#This Row],[Total Sales]]-Table1[[#This Row],[Operating Profit]])</f>
        <v>3402</v>
      </c>
      <c r="X4623">
        <f>SUM(Table1[[#This Row],[Total Sales]]-Table1[[#This Row],[Cost]])</f>
        <v>6048</v>
      </c>
      <c r="Y4623">
        <f>SUM(Table1[[#This Row],[profit/loss]])/SUM(Table1[profit/loss])</f>
        <v>1.8209456330848384E-5</v>
      </c>
    </row>
    <row r="4624" spans="1:25" x14ac:dyDescent="0.3">
      <c r="A4624" t="s">
        <v>13</v>
      </c>
      <c r="B4624" t="s">
        <v>82</v>
      </c>
      <c r="C4624">
        <v>1185732</v>
      </c>
      <c r="D4624" s="9">
        <v>43945</v>
      </c>
      <c r="E4624" s="8" t="str">
        <f>TEXT(Table1[[#This Row],[Invoice Date]],"dd-mm-yyyy")</f>
        <v>24-04-2020</v>
      </c>
      <c r="F4624" s="1" t="str">
        <f t="shared" si="288"/>
        <v>April</v>
      </c>
      <c r="G4624" s="1" t="str">
        <f t="shared" si="289"/>
        <v>2020</v>
      </c>
      <c r="H4624" s="1" t="str">
        <f t="shared" si="290"/>
        <v>Friday</v>
      </c>
      <c r="I4624" s="1" t="str">
        <f t="shared" si="291"/>
        <v>24</v>
      </c>
      <c r="J4624" t="s">
        <v>47</v>
      </c>
      <c r="K4624" t="s">
        <v>48</v>
      </c>
      <c r="L4624" t="s">
        <v>49</v>
      </c>
      <c r="M4624" t="s">
        <v>16</v>
      </c>
      <c r="N4624">
        <v>42</v>
      </c>
      <c r="O4624">
        <v>256</v>
      </c>
      <c r="P4624">
        <v>10752</v>
      </c>
      <c r="Q4624">
        <v>6236</v>
      </c>
      <c r="R4624">
        <v>0.57999999999999996</v>
      </c>
      <c r="S4624" t="s">
        <v>82</v>
      </c>
      <c r="T4624" t="str">
        <f>IF(Table1[[#This Row],[Units Sold]]&gt; 700,"High Units","low Units")</f>
        <v>low Units</v>
      </c>
      <c r="U4624">
        <f>SUM(Table1[[#This Row],[Operating Profit]])/SUM(Table1[Operating Profit])*100</f>
        <v>1.8775491018381369E-3</v>
      </c>
      <c r="V4624">
        <f>SUM(Table1[[#This Row],[Price per Unit]]*Table1[[#This Row],[Units Sold]])</f>
        <v>10752</v>
      </c>
      <c r="W4624">
        <f>SUM(Table1[[#This Row],[Total Sales]]-Table1[[#This Row],[Operating Profit]])</f>
        <v>4516</v>
      </c>
      <c r="X4624">
        <f>SUM(Table1[[#This Row],[Total Sales]]-Table1[[#This Row],[Cost]])</f>
        <v>6236</v>
      </c>
      <c r="Y4624">
        <f>SUM(Table1[[#This Row],[profit/loss]])/SUM(Table1[profit/loss])</f>
        <v>1.8775491018381369E-5</v>
      </c>
    </row>
    <row r="4625" spans="1:25" x14ac:dyDescent="0.3">
      <c r="A4625" t="s">
        <v>13</v>
      </c>
      <c r="B4625" t="s">
        <v>82</v>
      </c>
      <c r="C4625">
        <v>1185732</v>
      </c>
      <c r="D4625" s="9">
        <v>43945</v>
      </c>
      <c r="E4625" s="8" t="str">
        <f>TEXT(Table1[[#This Row],[Invoice Date]],"dd-mm-yyyy")</f>
        <v>24-04-2020</v>
      </c>
      <c r="F4625" s="1" t="str">
        <f t="shared" si="288"/>
        <v>April</v>
      </c>
      <c r="G4625" s="1" t="str">
        <f t="shared" si="289"/>
        <v>2020</v>
      </c>
      <c r="H4625" s="1" t="str">
        <f t="shared" si="290"/>
        <v>Friday</v>
      </c>
      <c r="I4625" s="1" t="str">
        <f t="shared" si="291"/>
        <v>24</v>
      </c>
      <c r="J4625" t="s">
        <v>47</v>
      </c>
      <c r="K4625" t="s">
        <v>48</v>
      </c>
      <c r="L4625" t="s">
        <v>49</v>
      </c>
      <c r="M4625" t="s">
        <v>18</v>
      </c>
      <c r="N4625">
        <v>41</v>
      </c>
      <c r="O4625">
        <v>210</v>
      </c>
      <c r="P4625">
        <v>8610</v>
      </c>
      <c r="Q4625">
        <v>4305</v>
      </c>
      <c r="R4625">
        <v>0.5</v>
      </c>
      <c r="S4625" t="s">
        <v>82</v>
      </c>
      <c r="T4625" t="str">
        <f>IF(Table1[[#This Row],[Units Sold]]&gt; 700,"High Units","low Units")</f>
        <v>low Units</v>
      </c>
      <c r="U4625">
        <f>SUM(Table1[[#This Row],[Operating Profit]])/SUM(Table1[Operating Profit])*100</f>
        <v>1.2961592179944162E-3</v>
      </c>
      <c r="V4625">
        <f>SUM(Table1[[#This Row],[Price per Unit]]*Table1[[#This Row],[Units Sold]])</f>
        <v>8610</v>
      </c>
      <c r="W4625">
        <f>SUM(Table1[[#This Row],[Total Sales]]-Table1[[#This Row],[Operating Profit]])</f>
        <v>4305</v>
      </c>
      <c r="X4625">
        <f>SUM(Table1[[#This Row],[Total Sales]]-Table1[[#This Row],[Cost]])</f>
        <v>4305</v>
      </c>
      <c r="Y4625">
        <f>SUM(Table1[[#This Row],[profit/loss]])/SUM(Table1[profit/loss])</f>
        <v>1.2961592179944162E-5</v>
      </c>
    </row>
    <row r="4626" spans="1:25" x14ac:dyDescent="0.3">
      <c r="A4626" t="s">
        <v>29</v>
      </c>
      <c r="B4626" t="s">
        <v>82</v>
      </c>
      <c r="C4626">
        <v>1185732</v>
      </c>
      <c r="D4626" s="9">
        <v>43945</v>
      </c>
      <c r="E4626" s="8" t="str">
        <f>TEXT(Table1[[#This Row],[Invoice Date]],"dd-mm-yyyy")</f>
        <v>24-04-2020</v>
      </c>
      <c r="F4626" s="1" t="str">
        <f t="shared" si="288"/>
        <v>April</v>
      </c>
      <c r="G4626" s="1" t="str">
        <f t="shared" si="289"/>
        <v>2020</v>
      </c>
      <c r="H4626" s="1" t="str">
        <f t="shared" si="290"/>
        <v>Friday</v>
      </c>
      <c r="I4626" s="1" t="str">
        <f t="shared" si="291"/>
        <v>24</v>
      </c>
      <c r="J4626" t="s">
        <v>47</v>
      </c>
      <c r="K4626" t="s">
        <v>48</v>
      </c>
      <c r="L4626" t="s">
        <v>49</v>
      </c>
      <c r="M4626" t="s">
        <v>19</v>
      </c>
      <c r="N4626">
        <v>32</v>
      </c>
      <c r="O4626">
        <v>203</v>
      </c>
      <c r="P4626">
        <v>6496</v>
      </c>
      <c r="Q4626">
        <v>2598</v>
      </c>
      <c r="R4626">
        <v>0.4</v>
      </c>
      <c r="S4626" t="s">
        <v>82</v>
      </c>
      <c r="T4626" t="str">
        <f>IF(Table1[[#This Row],[Units Sold]]&gt; 700,"High Units","low Units")</f>
        <v>low Units</v>
      </c>
      <c r="U4626">
        <f>SUM(Table1[[#This Row],[Operating Profit]])/SUM(Table1[Operating Profit])*100</f>
        <v>7.8221176500568943E-4</v>
      </c>
      <c r="V4626">
        <f>SUM(Table1[[#This Row],[Price per Unit]]*Table1[[#This Row],[Units Sold]])</f>
        <v>6496</v>
      </c>
      <c r="W4626">
        <f>SUM(Table1[[#This Row],[Total Sales]]-Table1[[#This Row],[Operating Profit]])</f>
        <v>3898</v>
      </c>
      <c r="X4626">
        <f>SUM(Table1[[#This Row],[Total Sales]]-Table1[[#This Row],[Cost]])</f>
        <v>2598</v>
      </c>
      <c r="Y4626">
        <f>SUM(Table1[[#This Row],[profit/loss]])/SUM(Table1[profit/loss])</f>
        <v>7.8221176500568947E-6</v>
      </c>
    </row>
    <row r="4627" spans="1:25" x14ac:dyDescent="0.3">
      <c r="A4627" t="s">
        <v>29</v>
      </c>
      <c r="B4627" t="s">
        <v>82</v>
      </c>
      <c r="C4627">
        <v>1185732</v>
      </c>
      <c r="D4627" s="9">
        <v>43945</v>
      </c>
      <c r="E4627" s="8" t="str">
        <f>TEXT(Table1[[#This Row],[Invoice Date]],"dd-mm-yyyy")</f>
        <v>24-04-2020</v>
      </c>
      <c r="F4627" s="1" t="str">
        <f t="shared" si="288"/>
        <v>April</v>
      </c>
      <c r="G4627" s="1" t="str">
        <f t="shared" si="289"/>
        <v>2020</v>
      </c>
      <c r="H4627" s="1" t="str">
        <f t="shared" si="290"/>
        <v>Friday</v>
      </c>
      <c r="I4627" s="1" t="str">
        <f t="shared" si="291"/>
        <v>24</v>
      </c>
      <c r="J4627" t="s">
        <v>47</v>
      </c>
      <c r="K4627" t="s">
        <v>48</v>
      </c>
      <c r="L4627" t="s">
        <v>49</v>
      </c>
      <c r="M4627" t="s">
        <v>20</v>
      </c>
      <c r="N4627">
        <v>38</v>
      </c>
      <c r="O4627">
        <v>189</v>
      </c>
      <c r="P4627">
        <v>7182</v>
      </c>
      <c r="Q4627">
        <v>3232</v>
      </c>
      <c r="R4627">
        <v>0.45</v>
      </c>
      <c r="S4627" t="s">
        <v>82</v>
      </c>
      <c r="T4627" t="str">
        <f>IF(Table1[[#This Row],[Units Sold]]&gt; 700,"High Units","low Units")</f>
        <v>low Units</v>
      </c>
      <c r="U4627">
        <f>SUM(Table1[[#This Row],[Operating Profit]])/SUM(Table1[Operating Profit])*100</f>
        <v>9.7309793090777071E-4</v>
      </c>
      <c r="V4627">
        <f>SUM(Table1[[#This Row],[Price per Unit]]*Table1[[#This Row],[Units Sold]])</f>
        <v>7182</v>
      </c>
      <c r="W4627">
        <f>SUM(Table1[[#This Row],[Total Sales]]-Table1[[#This Row],[Operating Profit]])</f>
        <v>3950</v>
      </c>
      <c r="X4627">
        <f>SUM(Table1[[#This Row],[Total Sales]]-Table1[[#This Row],[Cost]])</f>
        <v>3232</v>
      </c>
      <c r="Y4627">
        <f>SUM(Table1[[#This Row],[profit/loss]])/SUM(Table1[profit/loss])</f>
        <v>9.7309793090777075E-6</v>
      </c>
    </row>
    <row r="4628" spans="1:25" x14ac:dyDescent="0.3">
      <c r="A4628" t="s">
        <v>29</v>
      </c>
      <c r="B4628" t="s">
        <v>82</v>
      </c>
      <c r="C4628">
        <v>1185732</v>
      </c>
      <c r="D4628" s="9">
        <v>43945</v>
      </c>
      <c r="E4628" s="8" t="str">
        <f>TEXT(Table1[[#This Row],[Invoice Date]],"dd-mm-yyyy")</f>
        <v>24-04-2020</v>
      </c>
      <c r="F4628" s="1" t="str">
        <f t="shared" si="288"/>
        <v>April</v>
      </c>
      <c r="G4628" s="1" t="str">
        <f t="shared" si="289"/>
        <v>2020</v>
      </c>
      <c r="H4628" s="1" t="str">
        <f t="shared" si="290"/>
        <v>Friday</v>
      </c>
      <c r="I4628" s="1" t="str">
        <f t="shared" si="291"/>
        <v>24</v>
      </c>
      <c r="J4628" t="s">
        <v>47</v>
      </c>
      <c r="K4628" t="s">
        <v>48</v>
      </c>
      <c r="L4628" t="s">
        <v>49</v>
      </c>
      <c r="M4628" t="s">
        <v>21</v>
      </c>
      <c r="N4628">
        <v>52</v>
      </c>
      <c r="O4628">
        <v>196</v>
      </c>
      <c r="P4628">
        <v>10192</v>
      </c>
      <c r="Q4628">
        <v>4586</v>
      </c>
      <c r="R4628">
        <v>0.45</v>
      </c>
      <c r="S4628" t="s">
        <v>82</v>
      </c>
      <c r="T4628" t="str">
        <f>IF(Table1[[#This Row],[Units Sold]]&gt; 700,"High Units","low Units")</f>
        <v>low Units</v>
      </c>
      <c r="U4628">
        <f>SUM(Table1[[#This Row],[Operating Profit]])/SUM(Table1[Operating Profit])*100</f>
        <v>1.3807633388437613E-3</v>
      </c>
      <c r="V4628">
        <f>SUM(Table1[[#This Row],[Price per Unit]]*Table1[[#This Row],[Units Sold]])</f>
        <v>10192</v>
      </c>
      <c r="W4628">
        <f>SUM(Table1[[#This Row],[Total Sales]]-Table1[[#This Row],[Operating Profit]])</f>
        <v>5606</v>
      </c>
      <c r="X4628">
        <f>SUM(Table1[[#This Row],[Total Sales]]-Table1[[#This Row],[Cost]])</f>
        <v>4586</v>
      </c>
      <c r="Y4628">
        <f>SUM(Table1[[#This Row],[profit/loss]])/SUM(Table1[profit/loss])</f>
        <v>1.3807633388437614E-5</v>
      </c>
    </row>
    <row r="4629" spans="1:25" x14ac:dyDescent="0.3">
      <c r="A4629" t="s">
        <v>29</v>
      </c>
      <c r="B4629" t="s">
        <v>82</v>
      </c>
      <c r="C4629">
        <v>1185732</v>
      </c>
      <c r="D4629" s="9">
        <v>43945</v>
      </c>
      <c r="E4629" s="8" t="str">
        <f>TEXT(Table1[[#This Row],[Invoice Date]],"dd-mm-yyyy")</f>
        <v>24-04-2020</v>
      </c>
      <c r="F4629" s="1" t="str">
        <f t="shared" si="288"/>
        <v>April</v>
      </c>
      <c r="G4629" s="1" t="str">
        <f t="shared" si="289"/>
        <v>2020</v>
      </c>
      <c r="H4629" s="1" t="str">
        <f t="shared" si="290"/>
        <v>Friday</v>
      </c>
      <c r="I4629" s="1" t="str">
        <f t="shared" si="291"/>
        <v>24</v>
      </c>
      <c r="J4629" t="s">
        <v>47</v>
      </c>
      <c r="K4629" t="s">
        <v>48</v>
      </c>
      <c r="L4629" t="s">
        <v>49</v>
      </c>
      <c r="M4629" t="s">
        <v>22</v>
      </c>
      <c r="N4629">
        <v>44</v>
      </c>
      <c r="O4629">
        <v>208</v>
      </c>
      <c r="P4629">
        <v>9152</v>
      </c>
      <c r="Q4629">
        <v>5491</v>
      </c>
      <c r="R4629">
        <v>0.6</v>
      </c>
      <c r="S4629" t="s">
        <v>82</v>
      </c>
      <c r="T4629" t="str">
        <f>IF(Table1[[#This Row],[Units Sold]]&gt; 700,"High Units","low Units")</f>
        <v>low Units</v>
      </c>
      <c r="U4629">
        <f>SUM(Table1[[#This Row],[Operating Profit]])/SUM(Table1[Operating Profit])*100</f>
        <v>1.6532428027891614E-3</v>
      </c>
      <c r="V4629">
        <f>SUM(Table1[[#This Row],[Price per Unit]]*Table1[[#This Row],[Units Sold]])</f>
        <v>9152</v>
      </c>
      <c r="W4629">
        <f>SUM(Table1[[#This Row],[Total Sales]]-Table1[[#This Row],[Operating Profit]])</f>
        <v>3661</v>
      </c>
      <c r="X4629">
        <f>SUM(Table1[[#This Row],[Total Sales]]-Table1[[#This Row],[Cost]])</f>
        <v>5491</v>
      </c>
      <c r="Y4629">
        <f>SUM(Table1[[#This Row],[profit/loss]])/SUM(Table1[profit/loss])</f>
        <v>1.6532428027891614E-5</v>
      </c>
    </row>
    <row r="4630" spans="1:25" x14ac:dyDescent="0.3">
      <c r="A4630" t="s">
        <v>29</v>
      </c>
      <c r="B4630" t="s">
        <v>82</v>
      </c>
      <c r="C4630">
        <v>1185732</v>
      </c>
      <c r="D4630" s="9">
        <v>43945</v>
      </c>
      <c r="E4630" s="8" t="str">
        <f>TEXT(Table1[[#This Row],[Invoice Date]],"dd-mm-yyyy")</f>
        <v>24-04-2020</v>
      </c>
      <c r="F4630" s="1" t="str">
        <f t="shared" si="288"/>
        <v>April</v>
      </c>
      <c r="G4630" s="1" t="str">
        <f t="shared" si="289"/>
        <v>2020</v>
      </c>
      <c r="H4630" s="1" t="str">
        <f t="shared" si="290"/>
        <v>Friday</v>
      </c>
      <c r="I4630" s="1" t="str">
        <f t="shared" si="291"/>
        <v>24</v>
      </c>
      <c r="J4630" t="s">
        <v>47</v>
      </c>
      <c r="K4630" t="s">
        <v>48</v>
      </c>
      <c r="L4630" t="s">
        <v>49</v>
      </c>
      <c r="M4630" t="s">
        <v>16</v>
      </c>
      <c r="N4630">
        <v>52</v>
      </c>
      <c r="O4630">
        <v>300</v>
      </c>
      <c r="P4630">
        <v>15600</v>
      </c>
      <c r="Q4630">
        <v>8736</v>
      </c>
      <c r="R4630">
        <v>0.56000000000000005</v>
      </c>
      <c r="S4630" t="s">
        <v>82</v>
      </c>
      <c r="T4630" t="str">
        <f>IF(Table1[[#This Row],[Units Sold]]&gt; 700,"High Units","low Units")</f>
        <v>low Units</v>
      </c>
      <c r="U4630">
        <f>SUM(Table1[[#This Row],[Operating Profit]])/SUM(Table1[Operating Profit])*100</f>
        <v>2.6302548033447664E-3</v>
      </c>
      <c r="V4630">
        <f>SUM(Table1[[#This Row],[Price per Unit]]*Table1[[#This Row],[Units Sold]])</f>
        <v>15600</v>
      </c>
      <c r="W4630">
        <f>SUM(Table1[[#This Row],[Total Sales]]-Table1[[#This Row],[Operating Profit]])</f>
        <v>6864</v>
      </c>
      <c r="X4630">
        <f>SUM(Table1[[#This Row],[Total Sales]]-Table1[[#This Row],[Cost]])</f>
        <v>8736</v>
      </c>
      <c r="Y4630">
        <f>SUM(Table1[[#This Row],[profit/loss]])/SUM(Table1[profit/loss])</f>
        <v>2.6302548033447663E-5</v>
      </c>
    </row>
    <row r="4631" spans="1:25" x14ac:dyDescent="0.3">
      <c r="A4631" t="s">
        <v>29</v>
      </c>
      <c r="B4631" t="s">
        <v>82</v>
      </c>
      <c r="C4631">
        <v>1185732</v>
      </c>
      <c r="D4631" s="9">
        <v>43945</v>
      </c>
      <c r="E4631" s="8" t="str">
        <f>TEXT(Table1[[#This Row],[Invoice Date]],"dd-mm-yyyy")</f>
        <v>24-04-2020</v>
      </c>
      <c r="F4631" s="1" t="str">
        <f t="shared" si="288"/>
        <v>April</v>
      </c>
      <c r="G4631" s="1" t="str">
        <f t="shared" si="289"/>
        <v>2020</v>
      </c>
      <c r="H4631" s="1" t="str">
        <f t="shared" si="290"/>
        <v>Friday</v>
      </c>
      <c r="I4631" s="1" t="str">
        <f t="shared" si="291"/>
        <v>24</v>
      </c>
      <c r="J4631" t="s">
        <v>47</v>
      </c>
      <c r="K4631" t="s">
        <v>48</v>
      </c>
      <c r="L4631" t="s">
        <v>49</v>
      </c>
      <c r="M4631" t="s">
        <v>18</v>
      </c>
      <c r="N4631">
        <v>54</v>
      </c>
      <c r="O4631">
        <v>194</v>
      </c>
      <c r="P4631">
        <v>10476</v>
      </c>
      <c r="Q4631">
        <v>5238</v>
      </c>
      <c r="R4631">
        <v>0.5</v>
      </c>
      <c r="S4631" t="s">
        <v>82</v>
      </c>
      <c r="T4631" t="str">
        <f>IF(Table1[[#This Row],[Units Sold]]&gt; 700,"High Units","low Units")</f>
        <v>low Units</v>
      </c>
      <c r="U4631">
        <f>SUM(Table1[[#This Row],[Operating Profit]])/SUM(Table1[Operating Profit])*100</f>
        <v>1.5770689857966904E-3</v>
      </c>
      <c r="V4631">
        <f>SUM(Table1[[#This Row],[Price per Unit]]*Table1[[#This Row],[Units Sold]])</f>
        <v>10476</v>
      </c>
      <c r="W4631">
        <f>SUM(Table1[[#This Row],[Total Sales]]-Table1[[#This Row],[Operating Profit]])</f>
        <v>5238</v>
      </c>
      <c r="X4631">
        <f>SUM(Table1[[#This Row],[Total Sales]]-Table1[[#This Row],[Cost]])</f>
        <v>5238</v>
      </c>
      <c r="Y4631">
        <f>SUM(Table1[[#This Row],[profit/loss]])/SUM(Table1[profit/loss])</f>
        <v>1.5770689857966904E-5</v>
      </c>
    </row>
    <row r="4632" spans="1:25" x14ac:dyDescent="0.3">
      <c r="A4632" t="s">
        <v>29</v>
      </c>
      <c r="B4632" t="s">
        <v>82</v>
      </c>
      <c r="C4632">
        <v>1185732</v>
      </c>
      <c r="D4632" s="9">
        <v>43945</v>
      </c>
      <c r="E4632" s="8" t="str">
        <f>TEXT(Table1[[#This Row],[Invoice Date]],"dd-mm-yyyy")</f>
        <v>24-04-2020</v>
      </c>
      <c r="F4632" s="1" t="str">
        <f t="shared" si="288"/>
        <v>April</v>
      </c>
      <c r="G4632" s="1" t="str">
        <f t="shared" si="289"/>
        <v>2020</v>
      </c>
      <c r="H4632" s="1" t="str">
        <f t="shared" si="290"/>
        <v>Friday</v>
      </c>
      <c r="I4632" s="1" t="str">
        <f t="shared" si="291"/>
        <v>24</v>
      </c>
      <c r="J4632" t="s">
        <v>47</v>
      </c>
      <c r="K4632" t="s">
        <v>48</v>
      </c>
      <c r="L4632" t="s">
        <v>49</v>
      </c>
      <c r="M4632" t="s">
        <v>19</v>
      </c>
      <c r="N4632">
        <v>47</v>
      </c>
      <c r="O4632">
        <v>188</v>
      </c>
      <c r="P4632">
        <v>8836</v>
      </c>
      <c r="Q4632">
        <v>3269</v>
      </c>
      <c r="R4632">
        <v>0.37</v>
      </c>
      <c r="S4632" t="s">
        <v>82</v>
      </c>
      <c r="T4632" t="str">
        <f>IF(Table1[[#This Row],[Units Sold]]&gt; 700,"High Units","low Units")</f>
        <v>low Units</v>
      </c>
      <c r="U4632">
        <f>SUM(Table1[[#This Row],[Operating Profit]])/SUM(Table1[Operating Profit])*100</f>
        <v>9.8423797529006876E-4</v>
      </c>
      <c r="V4632">
        <f>SUM(Table1[[#This Row],[Price per Unit]]*Table1[[#This Row],[Units Sold]])</f>
        <v>8836</v>
      </c>
      <c r="W4632">
        <f>SUM(Table1[[#This Row],[Total Sales]]-Table1[[#This Row],[Operating Profit]])</f>
        <v>5567</v>
      </c>
      <c r="X4632">
        <f>SUM(Table1[[#This Row],[Total Sales]]-Table1[[#This Row],[Cost]])</f>
        <v>3269</v>
      </c>
      <c r="Y4632">
        <f>SUM(Table1[[#This Row],[profit/loss]])/SUM(Table1[profit/loss])</f>
        <v>9.8423797529006885E-6</v>
      </c>
    </row>
    <row r="4633" spans="1:25" x14ac:dyDescent="0.3">
      <c r="A4633" t="s">
        <v>29</v>
      </c>
      <c r="B4633" t="s">
        <v>82</v>
      </c>
      <c r="C4633">
        <v>1185732</v>
      </c>
      <c r="D4633" s="9">
        <v>43945</v>
      </c>
      <c r="E4633" s="8" t="str">
        <f>TEXT(Table1[[#This Row],[Invoice Date]],"dd-mm-yyyy")</f>
        <v>24-04-2020</v>
      </c>
      <c r="F4633" s="1" t="str">
        <f t="shared" si="288"/>
        <v>April</v>
      </c>
      <c r="G4633" s="1" t="str">
        <f t="shared" si="289"/>
        <v>2020</v>
      </c>
      <c r="H4633" s="1" t="str">
        <f t="shared" si="290"/>
        <v>Friday</v>
      </c>
      <c r="I4633" s="1" t="str">
        <f t="shared" si="291"/>
        <v>24</v>
      </c>
      <c r="J4633" t="s">
        <v>47</v>
      </c>
      <c r="K4633" t="s">
        <v>48</v>
      </c>
      <c r="L4633" t="s">
        <v>49</v>
      </c>
      <c r="M4633" t="s">
        <v>20</v>
      </c>
      <c r="N4633">
        <v>49</v>
      </c>
      <c r="O4633">
        <v>175</v>
      </c>
      <c r="P4633">
        <v>8575</v>
      </c>
      <c r="Q4633">
        <v>3687</v>
      </c>
      <c r="R4633">
        <v>0.43</v>
      </c>
      <c r="S4633" t="s">
        <v>82</v>
      </c>
      <c r="T4633" t="str">
        <f>IF(Table1[[#This Row],[Units Sold]]&gt; 700,"High Units","low Units")</f>
        <v>low Units</v>
      </c>
      <c r="U4633">
        <f>SUM(Table1[[#This Row],[Operating Profit]])/SUM(Table1[Operating Profit])*100</f>
        <v>1.1100903685819772E-3</v>
      </c>
      <c r="V4633">
        <f>SUM(Table1[[#This Row],[Price per Unit]]*Table1[[#This Row],[Units Sold]])</f>
        <v>8575</v>
      </c>
      <c r="W4633">
        <f>SUM(Table1[[#This Row],[Total Sales]]-Table1[[#This Row],[Operating Profit]])</f>
        <v>4888</v>
      </c>
      <c r="X4633">
        <f>SUM(Table1[[#This Row],[Total Sales]]-Table1[[#This Row],[Cost]])</f>
        <v>3687</v>
      </c>
      <c r="Y4633">
        <f>SUM(Table1[[#This Row],[profit/loss]])/SUM(Table1[profit/loss])</f>
        <v>1.1100903685819772E-5</v>
      </c>
    </row>
    <row r="4634" spans="1:25" x14ac:dyDescent="0.3">
      <c r="A4634" t="s">
        <v>29</v>
      </c>
      <c r="B4634" t="s">
        <v>82</v>
      </c>
      <c r="C4634">
        <v>1185732</v>
      </c>
      <c r="D4634" s="9">
        <v>43945</v>
      </c>
      <c r="E4634" s="8" t="str">
        <f>TEXT(Table1[[#This Row],[Invoice Date]],"dd-mm-yyyy")</f>
        <v>24-04-2020</v>
      </c>
      <c r="F4634" s="1" t="str">
        <f t="shared" si="288"/>
        <v>April</v>
      </c>
      <c r="G4634" s="1" t="str">
        <f t="shared" si="289"/>
        <v>2020</v>
      </c>
      <c r="H4634" s="1" t="str">
        <f t="shared" si="290"/>
        <v>Friday</v>
      </c>
      <c r="I4634" s="1" t="str">
        <f t="shared" si="291"/>
        <v>24</v>
      </c>
      <c r="J4634" t="s">
        <v>47</v>
      </c>
      <c r="K4634" t="s">
        <v>48</v>
      </c>
      <c r="L4634" t="s">
        <v>49</v>
      </c>
      <c r="M4634" t="s">
        <v>21</v>
      </c>
      <c r="N4634">
        <v>58</v>
      </c>
      <c r="O4634">
        <v>196</v>
      </c>
      <c r="P4634">
        <v>11368</v>
      </c>
      <c r="Q4634">
        <v>5343</v>
      </c>
      <c r="R4634">
        <v>0.47</v>
      </c>
      <c r="S4634" t="s">
        <v>82</v>
      </c>
      <c r="T4634" t="str">
        <f>IF(Table1[[#This Row],[Units Sold]]&gt; 700,"High Units","low Units")</f>
        <v>low Units</v>
      </c>
      <c r="U4634">
        <f>SUM(Table1[[#This Row],[Operating Profit]])/SUM(Table1[Operating Profit])*100</f>
        <v>1.6086826252599685E-3</v>
      </c>
      <c r="V4634">
        <f>SUM(Table1[[#This Row],[Price per Unit]]*Table1[[#This Row],[Units Sold]])</f>
        <v>11368</v>
      </c>
      <c r="W4634">
        <f>SUM(Table1[[#This Row],[Total Sales]]-Table1[[#This Row],[Operating Profit]])</f>
        <v>6025</v>
      </c>
      <c r="X4634">
        <f>SUM(Table1[[#This Row],[Total Sales]]-Table1[[#This Row],[Cost]])</f>
        <v>5343</v>
      </c>
      <c r="Y4634">
        <f>SUM(Table1[[#This Row],[profit/loss]])/SUM(Table1[profit/loss])</f>
        <v>1.6086826252599686E-5</v>
      </c>
    </row>
    <row r="4635" spans="1:25" x14ac:dyDescent="0.3">
      <c r="A4635" t="s">
        <v>29</v>
      </c>
      <c r="B4635" t="s">
        <v>82</v>
      </c>
      <c r="C4635">
        <v>1185732</v>
      </c>
      <c r="D4635" s="9">
        <v>43945</v>
      </c>
      <c r="E4635" s="8" t="str">
        <f>TEXT(Table1[[#This Row],[Invoice Date]],"dd-mm-yyyy")</f>
        <v>24-04-2020</v>
      </c>
      <c r="F4635" s="1" t="str">
        <f t="shared" si="288"/>
        <v>April</v>
      </c>
      <c r="G4635" s="1" t="str">
        <f t="shared" si="289"/>
        <v>2020</v>
      </c>
      <c r="H4635" s="1" t="str">
        <f t="shared" si="290"/>
        <v>Friday</v>
      </c>
      <c r="I4635" s="1" t="str">
        <f t="shared" si="291"/>
        <v>24</v>
      </c>
      <c r="J4635" t="s">
        <v>47</v>
      </c>
      <c r="K4635" t="s">
        <v>48</v>
      </c>
      <c r="L4635" t="s">
        <v>49</v>
      </c>
      <c r="M4635" t="s">
        <v>22</v>
      </c>
      <c r="N4635">
        <v>64</v>
      </c>
      <c r="O4635">
        <v>248</v>
      </c>
      <c r="P4635">
        <v>15872</v>
      </c>
      <c r="Q4635">
        <v>10158</v>
      </c>
      <c r="R4635">
        <v>0.64</v>
      </c>
      <c r="S4635" t="s">
        <v>82</v>
      </c>
      <c r="T4635" t="str">
        <f>IF(Table1[[#This Row],[Units Sold]]&gt; 700,"High Units","low Units")</f>
        <v>low Units</v>
      </c>
      <c r="U4635">
        <f>SUM(Table1[[#This Row],[Operating Profit]])/SUM(Table1[Operating Profit])*100</f>
        <v>3.0583938063617373E-3</v>
      </c>
      <c r="V4635">
        <f>SUM(Table1[[#This Row],[Price per Unit]]*Table1[[#This Row],[Units Sold]])</f>
        <v>15872</v>
      </c>
      <c r="W4635">
        <f>SUM(Table1[[#This Row],[Total Sales]]-Table1[[#This Row],[Operating Profit]])</f>
        <v>5714</v>
      </c>
      <c r="X4635">
        <f>SUM(Table1[[#This Row],[Total Sales]]-Table1[[#This Row],[Cost]])</f>
        <v>10158</v>
      </c>
      <c r="Y4635">
        <f>SUM(Table1[[#This Row],[profit/loss]])/SUM(Table1[profit/loss])</f>
        <v>3.0583938063617373E-5</v>
      </c>
    </row>
    <row r="4636" spans="1:25" x14ac:dyDescent="0.3">
      <c r="A4636" t="s">
        <v>29</v>
      </c>
      <c r="B4636" t="s">
        <v>82</v>
      </c>
      <c r="C4636">
        <v>1185732</v>
      </c>
      <c r="D4636" s="9">
        <v>43945</v>
      </c>
      <c r="E4636" s="8" t="str">
        <f>TEXT(Table1[[#This Row],[Invoice Date]],"dd-mm-yyyy")</f>
        <v>24-04-2020</v>
      </c>
      <c r="F4636" s="1" t="str">
        <f t="shared" si="288"/>
        <v>April</v>
      </c>
      <c r="G4636" s="1" t="str">
        <f t="shared" si="289"/>
        <v>2020</v>
      </c>
      <c r="H4636" s="1" t="str">
        <f t="shared" si="290"/>
        <v>Friday</v>
      </c>
      <c r="I4636" s="1" t="str">
        <f t="shared" si="291"/>
        <v>24</v>
      </c>
      <c r="J4636" t="s">
        <v>47</v>
      </c>
      <c r="K4636" t="s">
        <v>48</v>
      </c>
      <c r="L4636" t="s">
        <v>49</v>
      </c>
      <c r="M4636" t="s">
        <v>16</v>
      </c>
      <c r="N4636">
        <v>55</v>
      </c>
      <c r="O4636">
        <v>290</v>
      </c>
      <c r="P4636">
        <v>15950</v>
      </c>
      <c r="Q4636">
        <v>9411</v>
      </c>
      <c r="R4636">
        <v>0.59</v>
      </c>
      <c r="S4636" t="s">
        <v>82</v>
      </c>
      <c r="T4636" t="str">
        <f>IF(Table1[[#This Row],[Units Sold]]&gt; 700,"High Units","low Units")</f>
        <v>low Units</v>
      </c>
      <c r="U4636">
        <f>SUM(Table1[[#This Row],[Operating Profit]])/SUM(Table1[Operating Profit])*100</f>
        <v>2.8334853427515565E-3</v>
      </c>
      <c r="V4636">
        <f>SUM(Table1[[#This Row],[Price per Unit]]*Table1[[#This Row],[Units Sold]])</f>
        <v>15950</v>
      </c>
      <c r="W4636">
        <f>SUM(Table1[[#This Row],[Total Sales]]-Table1[[#This Row],[Operating Profit]])</f>
        <v>6539</v>
      </c>
      <c r="X4636">
        <f>SUM(Table1[[#This Row],[Total Sales]]-Table1[[#This Row],[Cost]])</f>
        <v>9411</v>
      </c>
      <c r="Y4636">
        <f>SUM(Table1[[#This Row],[profit/loss]])/SUM(Table1[profit/loss])</f>
        <v>2.8334853427515564E-5</v>
      </c>
    </row>
    <row r="4637" spans="1:25" x14ac:dyDescent="0.3">
      <c r="A4637" t="s">
        <v>29</v>
      </c>
      <c r="B4637" t="s">
        <v>82</v>
      </c>
      <c r="C4637">
        <v>1185732</v>
      </c>
      <c r="D4637" s="9">
        <v>43945</v>
      </c>
      <c r="E4637" s="8" t="str">
        <f>TEXT(Table1[[#This Row],[Invoice Date]],"dd-mm-yyyy")</f>
        <v>24-04-2020</v>
      </c>
      <c r="F4637" s="1" t="str">
        <f t="shared" si="288"/>
        <v>April</v>
      </c>
      <c r="G4637" s="1" t="str">
        <f t="shared" si="289"/>
        <v>2020</v>
      </c>
      <c r="H4637" s="1" t="str">
        <f t="shared" si="290"/>
        <v>Friday</v>
      </c>
      <c r="I4637" s="1" t="str">
        <f t="shared" si="291"/>
        <v>24</v>
      </c>
      <c r="J4637" t="s">
        <v>47</v>
      </c>
      <c r="K4637" t="s">
        <v>48</v>
      </c>
      <c r="L4637" t="s">
        <v>49</v>
      </c>
      <c r="M4637" t="s">
        <v>18</v>
      </c>
      <c r="N4637">
        <v>54</v>
      </c>
      <c r="O4637">
        <v>206</v>
      </c>
      <c r="P4637">
        <v>11124</v>
      </c>
      <c r="Q4637">
        <v>5451</v>
      </c>
      <c r="R4637">
        <v>0.49</v>
      </c>
      <c r="S4637" t="s">
        <v>82</v>
      </c>
      <c r="T4637" t="str">
        <f>IF(Table1[[#This Row],[Units Sold]]&gt; 700,"High Units","low Units")</f>
        <v>low Units</v>
      </c>
      <c r="U4637">
        <f>SUM(Table1[[#This Row],[Operating Profit]])/SUM(Table1[Operating Profit])*100</f>
        <v>1.6411995115650552E-3</v>
      </c>
      <c r="V4637">
        <f>SUM(Table1[[#This Row],[Price per Unit]]*Table1[[#This Row],[Units Sold]])</f>
        <v>11124</v>
      </c>
      <c r="W4637">
        <f>SUM(Table1[[#This Row],[Total Sales]]-Table1[[#This Row],[Operating Profit]])</f>
        <v>5673</v>
      </c>
      <c r="X4637">
        <f>SUM(Table1[[#This Row],[Total Sales]]-Table1[[#This Row],[Cost]])</f>
        <v>5451</v>
      </c>
      <c r="Y4637">
        <f>SUM(Table1[[#This Row],[profit/loss]])/SUM(Table1[profit/loss])</f>
        <v>1.6411995115650553E-5</v>
      </c>
    </row>
    <row r="4638" spans="1:25" x14ac:dyDescent="0.3">
      <c r="A4638" t="s">
        <v>29</v>
      </c>
      <c r="B4638" t="s">
        <v>82</v>
      </c>
      <c r="C4638">
        <v>1185732</v>
      </c>
      <c r="D4638" s="9">
        <v>44081</v>
      </c>
      <c r="E4638" s="8" t="str">
        <f>TEXT(Table1[[#This Row],[Invoice Date]],"dd-mm-yyyy")</f>
        <v>07-09-2020</v>
      </c>
      <c r="F4638" s="1" t="str">
        <f t="shared" si="288"/>
        <v>September</v>
      </c>
      <c r="G4638" s="1" t="str">
        <f t="shared" si="289"/>
        <v>2020</v>
      </c>
      <c r="H4638" s="1" t="str">
        <f t="shared" si="290"/>
        <v>Monday</v>
      </c>
      <c r="I4638" s="1" t="str">
        <f t="shared" si="291"/>
        <v>07</v>
      </c>
      <c r="J4638" t="s">
        <v>47</v>
      </c>
      <c r="K4638" t="s">
        <v>48</v>
      </c>
      <c r="L4638" t="s">
        <v>49</v>
      </c>
      <c r="M4638" t="s">
        <v>19</v>
      </c>
      <c r="N4638">
        <v>49</v>
      </c>
      <c r="O4638">
        <v>208</v>
      </c>
      <c r="P4638">
        <v>10192</v>
      </c>
      <c r="Q4638">
        <v>3567</v>
      </c>
      <c r="R4638">
        <v>0.35</v>
      </c>
      <c r="S4638" t="s">
        <v>82</v>
      </c>
      <c r="T4638" t="str">
        <f>IF(Table1[[#This Row],[Units Sold]]&gt; 700,"High Units","low Units")</f>
        <v>low Units</v>
      </c>
      <c r="U4638">
        <f>SUM(Table1[[#This Row],[Operating Profit]])/SUM(Table1[Operating Profit])*100</f>
        <v>1.0739604949096591E-3</v>
      </c>
      <c r="V4638">
        <f>SUM(Table1[[#This Row],[Price per Unit]]*Table1[[#This Row],[Units Sold]])</f>
        <v>10192</v>
      </c>
      <c r="W4638">
        <f>SUM(Table1[[#This Row],[Total Sales]]-Table1[[#This Row],[Operating Profit]])</f>
        <v>6625</v>
      </c>
      <c r="X4638">
        <f>SUM(Table1[[#This Row],[Total Sales]]-Table1[[#This Row],[Cost]])</f>
        <v>3567</v>
      </c>
      <c r="Y4638">
        <f>SUM(Table1[[#This Row],[profit/loss]])/SUM(Table1[profit/loss])</f>
        <v>1.0739604949096591E-5</v>
      </c>
    </row>
    <row r="4639" spans="1:25" x14ac:dyDescent="0.3">
      <c r="A4639" t="s">
        <v>29</v>
      </c>
      <c r="B4639" t="s">
        <v>82</v>
      </c>
      <c r="C4639">
        <v>1185732</v>
      </c>
      <c r="D4639" s="9">
        <v>44082</v>
      </c>
      <c r="E4639" s="8" t="str">
        <f>TEXT(Table1[[#This Row],[Invoice Date]],"dd-mm-yyyy")</f>
        <v>08-09-2020</v>
      </c>
      <c r="F4639" s="1" t="str">
        <f t="shared" si="288"/>
        <v>September</v>
      </c>
      <c r="G4639" s="1" t="str">
        <f t="shared" si="289"/>
        <v>2020</v>
      </c>
      <c r="H4639" s="1" t="str">
        <f t="shared" si="290"/>
        <v>Tuesday</v>
      </c>
      <c r="I4639" s="1" t="str">
        <f t="shared" si="291"/>
        <v>08</v>
      </c>
      <c r="J4639" t="s">
        <v>47</v>
      </c>
      <c r="K4639" t="s">
        <v>48</v>
      </c>
      <c r="L4639" t="s">
        <v>49</v>
      </c>
      <c r="M4639" t="s">
        <v>20</v>
      </c>
      <c r="N4639">
        <v>47</v>
      </c>
      <c r="O4639">
        <v>217</v>
      </c>
      <c r="P4639">
        <v>10199</v>
      </c>
      <c r="Q4639">
        <v>4080</v>
      </c>
      <c r="R4639">
        <v>0.4</v>
      </c>
      <c r="S4639" t="s">
        <v>82</v>
      </c>
      <c r="T4639" t="str">
        <f>IF(Table1[[#This Row],[Units Sold]]&gt; 700,"High Units","low Units")</f>
        <v>low Units</v>
      </c>
      <c r="U4639">
        <f>SUM(Table1[[#This Row],[Operating Profit]])/SUM(Table1[Operating Profit])*100</f>
        <v>1.2284157048588194E-3</v>
      </c>
      <c r="V4639">
        <f>SUM(Table1[[#This Row],[Price per Unit]]*Table1[[#This Row],[Units Sold]])</f>
        <v>10199</v>
      </c>
      <c r="W4639">
        <f>SUM(Table1[[#This Row],[Total Sales]]-Table1[[#This Row],[Operating Profit]])</f>
        <v>6119</v>
      </c>
      <c r="X4639">
        <f>SUM(Table1[[#This Row],[Total Sales]]-Table1[[#This Row],[Cost]])</f>
        <v>4080</v>
      </c>
      <c r="Y4639">
        <f>SUM(Table1[[#This Row],[profit/loss]])/SUM(Table1[profit/loss])</f>
        <v>1.2284157048588194E-5</v>
      </c>
    </row>
    <row r="4640" spans="1:25" x14ac:dyDescent="0.3">
      <c r="A4640" t="s">
        <v>29</v>
      </c>
      <c r="B4640" t="s">
        <v>82</v>
      </c>
      <c r="C4640">
        <v>1185732</v>
      </c>
      <c r="D4640" s="9">
        <v>44083</v>
      </c>
      <c r="E4640" s="8" t="str">
        <f>TEXT(Table1[[#This Row],[Invoice Date]],"dd-mm-yyyy")</f>
        <v>09-09-2020</v>
      </c>
      <c r="F4640" s="1" t="str">
        <f t="shared" si="288"/>
        <v>September</v>
      </c>
      <c r="G4640" s="1" t="str">
        <f t="shared" si="289"/>
        <v>2020</v>
      </c>
      <c r="H4640" s="1" t="str">
        <f t="shared" si="290"/>
        <v>Wednesday</v>
      </c>
      <c r="I4640" s="1" t="str">
        <f t="shared" si="291"/>
        <v>09</v>
      </c>
      <c r="J4640" t="s">
        <v>47</v>
      </c>
      <c r="K4640" t="s">
        <v>48</v>
      </c>
      <c r="L4640" t="s">
        <v>49</v>
      </c>
      <c r="M4640" t="s">
        <v>21</v>
      </c>
      <c r="N4640">
        <v>62</v>
      </c>
      <c r="O4640">
        <v>233</v>
      </c>
      <c r="P4640">
        <v>14446</v>
      </c>
      <c r="Q4640">
        <v>7079</v>
      </c>
      <c r="R4640">
        <v>0.49</v>
      </c>
      <c r="S4640" t="s">
        <v>82</v>
      </c>
      <c r="T4640" t="str">
        <f>IF(Table1[[#This Row],[Units Sold]]&gt; 700,"High Units","low Units")</f>
        <v>low Units</v>
      </c>
      <c r="U4640">
        <f>SUM(Table1[[#This Row],[Operating Profit]])/SUM(Table1[Operating Profit])*100</f>
        <v>2.1313614643861723E-3</v>
      </c>
      <c r="V4640">
        <f>SUM(Table1[[#This Row],[Price per Unit]]*Table1[[#This Row],[Units Sold]])</f>
        <v>14446</v>
      </c>
      <c r="W4640">
        <f>SUM(Table1[[#This Row],[Total Sales]]-Table1[[#This Row],[Operating Profit]])</f>
        <v>7367</v>
      </c>
      <c r="X4640">
        <f>SUM(Table1[[#This Row],[Total Sales]]-Table1[[#This Row],[Cost]])</f>
        <v>7079</v>
      </c>
      <c r="Y4640">
        <f>SUM(Table1[[#This Row],[profit/loss]])/SUM(Table1[profit/loss])</f>
        <v>2.1313614643861724E-5</v>
      </c>
    </row>
    <row r="4641" spans="1:25" x14ac:dyDescent="0.3">
      <c r="A4641" t="s">
        <v>29</v>
      </c>
      <c r="B4641" t="s">
        <v>82</v>
      </c>
      <c r="C4641">
        <v>1185732</v>
      </c>
      <c r="D4641" s="9">
        <v>44084</v>
      </c>
      <c r="E4641" s="8" t="str">
        <f>TEXT(Table1[[#This Row],[Invoice Date]],"dd-mm-yyyy")</f>
        <v>10-09-2020</v>
      </c>
      <c r="F4641" s="1" t="str">
        <f t="shared" si="288"/>
        <v>September</v>
      </c>
      <c r="G4641" s="1" t="str">
        <f t="shared" si="289"/>
        <v>2020</v>
      </c>
      <c r="H4641" s="1" t="str">
        <f t="shared" si="290"/>
        <v>Thursday</v>
      </c>
      <c r="I4641" s="1" t="str">
        <f t="shared" si="291"/>
        <v>10</v>
      </c>
      <c r="J4641" t="s">
        <v>47</v>
      </c>
      <c r="K4641" t="s">
        <v>48</v>
      </c>
      <c r="L4641" t="s">
        <v>49</v>
      </c>
      <c r="M4641" t="s">
        <v>22</v>
      </c>
      <c r="N4641">
        <v>63</v>
      </c>
      <c r="O4641">
        <v>259</v>
      </c>
      <c r="P4641">
        <v>16317</v>
      </c>
      <c r="Q4641">
        <v>10606</v>
      </c>
      <c r="R4641">
        <v>0.65</v>
      </c>
      <c r="S4641" t="s">
        <v>82</v>
      </c>
      <c r="T4641" t="str">
        <f>IF(Table1[[#This Row],[Units Sold]]&gt; 700,"High Units","low Units")</f>
        <v>low Units</v>
      </c>
      <c r="U4641">
        <f>SUM(Table1[[#This Row],[Operating Profit]])/SUM(Table1[Operating Profit])*100</f>
        <v>3.193278668071725E-3</v>
      </c>
      <c r="V4641">
        <f>SUM(Table1[[#This Row],[Price per Unit]]*Table1[[#This Row],[Units Sold]])</f>
        <v>16317</v>
      </c>
      <c r="W4641">
        <f>SUM(Table1[[#This Row],[Total Sales]]-Table1[[#This Row],[Operating Profit]])</f>
        <v>5711</v>
      </c>
      <c r="X4641">
        <f>SUM(Table1[[#This Row],[Total Sales]]-Table1[[#This Row],[Cost]])</f>
        <v>10606</v>
      </c>
      <c r="Y4641">
        <f>SUM(Table1[[#This Row],[profit/loss]])/SUM(Table1[profit/loss])</f>
        <v>3.1932786680717251E-5</v>
      </c>
    </row>
    <row r="4642" spans="1:25" x14ac:dyDescent="0.3">
      <c r="A4642" t="s">
        <v>29</v>
      </c>
      <c r="B4642" t="s">
        <v>82</v>
      </c>
      <c r="C4642">
        <v>1185732</v>
      </c>
      <c r="D4642" s="9">
        <v>44085</v>
      </c>
      <c r="E4642" s="8" t="str">
        <f>TEXT(Table1[[#This Row],[Invoice Date]],"dd-mm-yyyy")</f>
        <v>11-09-2020</v>
      </c>
      <c r="F4642" s="1" t="str">
        <f t="shared" si="288"/>
        <v>September</v>
      </c>
      <c r="G4642" s="1" t="str">
        <f t="shared" si="289"/>
        <v>2020</v>
      </c>
      <c r="H4642" s="1" t="str">
        <f t="shared" si="290"/>
        <v>Friday</v>
      </c>
      <c r="I4642" s="1" t="str">
        <f t="shared" si="291"/>
        <v>11</v>
      </c>
      <c r="J4642" t="s">
        <v>47</v>
      </c>
      <c r="K4642" t="s">
        <v>48</v>
      </c>
      <c r="L4642" t="s">
        <v>49</v>
      </c>
      <c r="M4642" t="s">
        <v>16</v>
      </c>
      <c r="N4642">
        <v>60</v>
      </c>
      <c r="O4642">
        <v>299</v>
      </c>
      <c r="P4642">
        <v>17940</v>
      </c>
      <c r="Q4642">
        <v>10764</v>
      </c>
      <c r="R4642">
        <v>0.6</v>
      </c>
      <c r="S4642" t="s">
        <v>82</v>
      </c>
      <c r="T4642" t="str">
        <f>IF(Table1[[#This Row],[Units Sold]]&gt; 700,"High Units","low Units")</f>
        <v>low Units</v>
      </c>
      <c r="U4642">
        <f>SUM(Table1[[#This Row],[Operating Profit]])/SUM(Table1[Operating Profit])*100</f>
        <v>3.240849668406944E-3</v>
      </c>
      <c r="V4642">
        <f>SUM(Table1[[#This Row],[Price per Unit]]*Table1[[#This Row],[Units Sold]])</f>
        <v>17940</v>
      </c>
      <c r="W4642">
        <f>SUM(Table1[[#This Row],[Total Sales]]-Table1[[#This Row],[Operating Profit]])</f>
        <v>7176</v>
      </c>
      <c r="X4642">
        <f>SUM(Table1[[#This Row],[Total Sales]]-Table1[[#This Row],[Cost]])</f>
        <v>10764</v>
      </c>
      <c r="Y4642">
        <f>SUM(Table1[[#This Row],[profit/loss]])/SUM(Table1[profit/loss])</f>
        <v>3.2408496684069442E-5</v>
      </c>
    </row>
    <row r="4643" spans="1:25" x14ac:dyDescent="0.3">
      <c r="A4643" t="s">
        <v>29</v>
      </c>
      <c r="B4643" t="s">
        <v>82</v>
      </c>
      <c r="C4643">
        <v>1185732</v>
      </c>
      <c r="D4643" s="9">
        <v>44086</v>
      </c>
      <c r="E4643" s="8" t="str">
        <f>TEXT(Table1[[#This Row],[Invoice Date]],"dd-mm-yyyy")</f>
        <v>12-09-2020</v>
      </c>
      <c r="F4643" s="1" t="str">
        <f t="shared" si="288"/>
        <v>September</v>
      </c>
      <c r="G4643" s="1" t="str">
        <f t="shared" si="289"/>
        <v>2020</v>
      </c>
      <c r="H4643" s="1" t="str">
        <f t="shared" si="290"/>
        <v>Saturday</v>
      </c>
      <c r="I4643" s="1" t="str">
        <f t="shared" si="291"/>
        <v>12</v>
      </c>
      <c r="J4643" t="s">
        <v>47</v>
      </c>
      <c r="K4643" t="s">
        <v>48</v>
      </c>
      <c r="L4643" t="s">
        <v>49</v>
      </c>
      <c r="M4643" t="s">
        <v>18</v>
      </c>
      <c r="N4643">
        <v>57</v>
      </c>
      <c r="O4643">
        <v>225</v>
      </c>
      <c r="P4643">
        <v>12825</v>
      </c>
      <c r="Q4643">
        <v>5900</v>
      </c>
      <c r="R4643">
        <v>0.46</v>
      </c>
      <c r="S4643" t="s">
        <v>82</v>
      </c>
      <c r="T4643" t="str">
        <f>IF(Table1[[#This Row],[Units Sold]]&gt; 700,"High Units","low Units")</f>
        <v>low Units</v>
      </c>
      <c r="U4643">
        <f>SUM(Table1[[#This Row],[Operating Profit]])/SUM(Table1[Operating Profit])*100</f>
        <v>1.7763854555556458E-3</v>
      </c>
      <c r="V4643">
        <f>SUM(Table1[[#This Row],[Price per Unit]]*Table1[[#This Row],[Units Sold]])</f>
        <v>12825</v>
      </c>
      <c r="W4643">
        <f>SUM(Table1[[#This Row],[Total Sales]]-Table1[[#This Row],[Operating Profit]])</f>
        <v>6925</v>
      </c>
      <c r="X4643">
        <f>SUM(Table1[[#This Row],[Total Sales]]-Table1[[#This Row],[Cost]])</f>
        <v>5900</v>
      </c>
      <c r="Y4643">
        <f>SUM(Table1[[#This Row],[profit/loss]])/SUM(Table1[profit/loss])</f>
        <v>1.7763854555556457E-5</v>
      </c>
    </row>
    <row r="4644" spans="1:25" x14ac:dyDescent="0.3">
      <c r="A4644" t="s">
        <v>29</v>
      </c>
      <c r="B4644" t="s">
        <v>82</v>
      </c>
      <c r="C4644">
        <v>1185732</v>
      </c>
      <c r="D4644" s="9">
        <v>44087</v>
      </c>
      <c r="E4644" s="8" t="str">
        <f>TEXT(Table1[[#This Row],[Invoice Date]],"dd-mm-yyyy")</f>
        <v>13-09-2020</v>
      </c>
      <c r="F4644" s="1" t="str">
        <f t="shared" si="288"/>
        <v>September</v>
      </c>
      <c r="G4644" s="1" t="str">
        <f t="shared" si="289"/>
        <v>2020</v>
      </c>
      <c r="H4644" s="1" t="str">
        <f t="shared" si="290"/>
        <v>Sunday</v>
      </c>
      <c r="I4644" s="1" t="str">
        <f t="shared" si="291"/>
        <v>13</v>
      </c>
      <c r="J4644" t="s">
        <v>47</v>
      </c>
      <c r="K4644" t="s">
        <v>48</v>
      </c>
      <c r="L4644" t="s">
        <v>49</v>
      </c>
      <c r="M4644" t="s">
        <v>19</v>
      </c>
      <c r="N4644">
        <v>50</v>
      </c>
      <c r="O4644">
        <v>215</v>
      </c>
      <c r="P4644">
        <v>10750</v>
      </c>
      <c r="Q4644">
        <v>3978</v>
      </c>
      <c r="R4644">
        <v>0.37</v>
      </c>
      <c r="S4644" t="s">
        <v>82</v>
      </c>
      <c r="T4644" t="str">
        <f>IF(Table1[[#This Row],[Units Sold]]&gt; 700,"High Units","low Units")</f>
        <v>low Units</v>
      </c>
      <c r="U4644">
        <f>SUM(Table1[[#This Row],[Operating Profit]])/SUM(Table1[Operating Profit])*100</f>
        <v>1.1977053122373489E-3</v>
      </c>
      <c r="V4644">
        <f>SUM(Table1[[#This Row],[Price per Unit]]*Table1[[#This Row],[Units Sold]])</f>
        <v>10750</v>
      </c>
      <c r="W4644">
        <f>SUM(Table1[[#This Row],[Total Sales]]-Table1[[#This Row],[Operating Profit]])</f>
        <v>6772</v>
      </c>
      <c r="X4644">
        <f>SUM(Table1[[#This Row],[Total Sales]]-Table1[[#This Row],[Cost]])</f>
        <v>3978</v>
      </c>
      <c r="Y4644">
        <f>SUM(Table1[[#This Row],[profit/loss]])/SUM(Table1[profit/loss])</f>
        <v>1.197705312237349E-5</v>
      </c>
    </row>
    <row r="4645" spans="1:25" x14ac:dyDescent="0.3">
      <c r="A4645" t="s">
        <v>29</v>
      </c>
      <c r="B4645" t="s">
        <v>82</v>
      </c>
      <c r="C4645">
        <v>1185732</v>
      </c>
      <c r="D4645" s="9">
        <v>44088</v>
      </c>
      <c r="E4645" s="8" t="str">
        <f>TEXT(Table1[[#This Row],[Invoice Date]],"dd-mm-yyyy")</f>
        <v>14-09-2020</v>
      </c>
      <c r="F4645" s="1" t="str">
        <f t="shared" si="288"/>
        <v>September</v>
      </c>
      <c r="G4645" s="1" t="str">
        <f t="shared" si="289"/>
        <v>2020</v>
      </c>
      <c r="H4645" s="1" t="str">
        <f t="shared" si="290"/>
        <v>Monday</v>
      </c>
      <c r="I4645" s="1" t="str">
        <f t="shared" si="291"/>
        <v>14</v>
      </c>
      <c r="J4645" t="s">
        <v>47</v>
      </c>
      <c r="K4645" t="s">
        <v>48</v>
      </c>
      <c r="L4645" t="s">
        <v>49</v>
      </c>
      <c r="M4645" t="s">
        <v>20</v>
      </c>
      <c r="N4645">
        <v>53</v>
      </c>
      <c r="O4645">
        <v>233</v>
      </c>
      <c r="P4645">
        <v>12349</v>
      </c>
      <c r="Q4645">
        <v>5310</v>
      </c>
      <c r="R4645">
        <v>0.43</v>
      </c>
      <c r="S4645" t="s">
        <v>82</v>
      </c>
      <c r="T4645" t="str">
        <f>IF(Table1[[#This Row],[Units Sold]]&gt; 700,"High Units","low Units")</f>
        <v>low Units</v>
      </c>
      <c r="U4645">
        <f>SUM(Table1[[#This Row],[Operating Profit]])/SUM(Table1[Operating Profit])*100</f>
        <v>1.5987469100000812E-3</v>
      </c>
      <c r="V4645">
        <f>SUM(Table1[[#This Row],[Price per Unit]]*Table1[[#This Row],[Units Sold]])</f>
        <v>12349</v>
      </c>
      <c r="W4645">
        <f>SUM(Table1[[#This Row],[Total Sales]]-Table1[[#This Row],[Operating Profit]])</f>
        <v>7039</v>
      </c>
      <c r="X4645">
        <f>SUM(Table1[[#This Row],[Total Sales]]-Table1[[#This Row],[Cost]])</f>
        <v>5310</v>
      </c>
      <c r="Y4645">
        <f>SUM(Table1[[#This Row],[profit/loss]])/SUM(Table1[profit/loss])</f>
        <v>1.5987469100000812E-5</v>
      </c>
    </row>
    <row r="4646" spans="1:25" x14ac:dyDescent="0.3">
      <c r="A4646" t="s">
        <v>29</v>
      </c>
      <c r="B4646" t="s">
        <v>82</v>
      </c>
      <c r="C4646">
        <v>1185732</v>
      </c>
      <c r="D4646" s="9">
        <v>44089</v>
      </c>
      <c r="E4646" s="8" t="str">
        <f>TEXT(Table1[[#This Row],[Invoice Date]],"dd-mm-yyyy")</f>
        <v>15-09-2020</v>
      </c>
      <c r="F4646" s="1" t="str">
        <f t="shared" si="288"/>
        <v>September</v>
      </c>
      <c r="G4646" s="1" t="str">
        <f t="shared" si="289"/>
        <v>2020</v>
      </c>
      <c r="H4646" s="1" t="str">
        <f t="shared" si="290"/>
        <v>Tuesday</v>
      </c>
      <c r="I4646" s="1" t="str">
        <f t="shared" si="291"/>
        <v>15</v>
      </c>
      <c r="J4646" t="s">
        <v>47</v>
      </c>
      <c r="K4646" t="s">
        <v>48</v>
      </c>
      <c r="L4646" t="s">
        <v>49</v>
      </c>
      <c r="M4646" t="s">
        <v>21</v>
      </c>
      <c r="N4646">
        <v>61</v>
      </c>
      <c r="O4646">
        <v>208</v>
      </c>
      <c r="P4646">
        <v>12688</v>
      </c>
      <c r="Q4646">
        <v>6217</v>
      </c>
      <c r="R4646">
        <v>0.49</v>
      </c>
      <c r="S4646" t="s">
        <v>82</v>
      </c>
      <c r="T4646" t="str">
        <f>IF(Table1[[#This Row],[Units Sold]]&gt; 700,"High Units","low Units")</f>
        <v>low Units</v>
      </c>
      <c r="U4646">
        <f>SUM(Table1[[#This Row],[Operating Profit]])/SUM(Table1[Operating Profit])*100</f>
        <v>1.8718285385066866E-3</v>
      </c>
      <c r="V4646">
        <f>SUM(Table1[[#This Row],[Price per Unit]]*Table1[[#This Row],[Units Sold]])</f>
        <v>12688</v>
      </c>
      <c r="W4646">
        <f>SUM(Table1[[#This Row],[Total Sales]]-Table1[[#This Row],[Operating Profit]])</f>
        <v>6471</v>
      </c>
      <c r="X4646">
        <f>SUM(Table1[[#This Row],[Total Sales]]-Table1[[#This Row],[Cost]])</f>
        <v>6217</v>
      </c>
      <c r="Y4646">
        <f>SUM(Table1[[#This Row],[profit/loss]])/SUM(Table1[profit/loss])</f>
        <v>1.8718285385066865E-5</v>
      </c>
    </row>
    <row r="4647" spans="1:25" x14ac:dyDescent="0.3">
      <c r="A4647" t="s">
        <v>29</v>
      </c>
      <c r="B4647" t="s">
        <v>82</v>
      </c>
      <c r="C4647">
        <v>1185732</v>
      </c>
      <c r="D4647" s="9">
        <v>44090</v>
      </c>
      <c r="E4647" s="8" t="str">
        <f>TEXT(Table1[[#This Row],[Invoice Date]],"dd-mm-yyyy")</f>
        <v>16-09-2020</v>
      </c>
      <c r="F4647" s="1" t="str">
        <f t="shared" si="288"/>
        <v>September</v>
      </c>
      <c r="G4647" s="1" t="str">
        <f t="shared" si="289"/>
        <v>2020</v>
      </c>
      <c r="H4647" s="1" t="str">
        <f t="shared" si="290"/>
        <v>Wednesday</v>
      </c>
      <c r="I4647" s="1" t="str">
        <f t="shared" si="291"/>
        <v>16</v>
      </c>
      <c r="J4647" t="s">
        <v>47</v>
      </c>
      <c r="K4647" t="s">
        <v>48</v>
      </c>
      <c r="L4647" t="s">
        <v>49</v>
      </c>
      <c r="M4647" t="s">
        <v>22</v>
      </c>
      <c r="N4647">
        <v>67</v>
      </c>
      <c r="O4647">
        <v>244</v>
      </c>
      <c r="P4647">
        <v>16348</v>
      </c>
      <c r="Q4647">
        <v>10626</v>
      </c>
      <c r="R4647">
        <v>0.65</v>
      </c>
      <c r="S4647" t="s">
        <v>82</v>
      </c>
      <c r="T4647" t="str">
        <f>IF(Table1[[#This Row],[Units Sold]]&gt; 700,"High Units","low Units")</f>
        <v>low Units</v>
      </c>
      <c r="U4647">
        <f>SUM(Table1[[#This Row],[Operating Profit]])/SUM(Table1[Operating Profit])*100</f>
        <v>3.1993003136837786E-3</v>
      </c>
      <c r="V4647">
        <f>SUM(Table1[[#This Row],[Price per Unit]]*Table1[[#This Row],[Units Sold]])</f>
        <v>16348</v>
      </c>
      <c r="W4647">
        <f>SUM(Table1[[#This Row],[Total Sales]]-Table1[[#This Row],[Operating Profit]])</f>
        <v>5722</v>
      </c>
      <c r="X4647">
        <f>SUM(Table1[[#This Row],[Total Sales]]-Table1[[#This Row],[Cost]])</f>
        <v>10626</v>
      </c>
      <c r="Y4647">
        <f>SUM(Table1[[#This Row],[profit/loss]])/SUM(Table1[profit/loss])</f>
        <v>3.1993003136837785E-5</v>
      </c>
    </row>
    <row r="4648" spans="1:25" x14ac:dyDescent="0.3">
      <c r="A4648" t="s">
        <v>29</v>
      </c>
      <c r="B4648" t="s">
        <v>82</v>
      </c>
      <c r="C4648">
        <v>1185732</v>
      </c>
      <c r="D4648" s="9">
        <v>44091</v>
      </c>
      <c r="E4648" s="8" t="str">
        <f>TEXT(Table1[[#This Row],[Invoice Date]],"dd-mm-yyyy")</f>
        <v>17-09-2020</v>
      </c>
      <c r="F4648" s="1" t="str">
        <f t="shared" si="288"/>
        <v>September</v>
      </c>
      <c r="G4648" s="1" t="str">
        <f t="shared" si="289"/>
        <v>2020</v>
      </c>
      <c r="H4648" s="1" t="str">
        <f t="shared" si="290"/>
        <v>Thursday</v>
      </c>
      <c r="I4648" s="1" t="str">
        <f t="shared" si="291"/>
        <v>17</v>
      </c>
      <c r="J4648" t="s">
        <v>47</v>
      </c>
      <c r="K4648" t="s">
        <v>48</v>
      </c>
      <c r="L4648" t="s">
        <v>49</v>
      </c>
      <c r="M4648" t="s">
        <v>16</v>
      </c>
      <c r="N4648">
        <v>60</v>
      </c>
      <c r="O4648">
        <v>304</v>
      </c>
      <c r="P4648">
        <v>18240</v>
      </c>
      <c r="Q4648">
        <v>10397</v>
      </c>
      <c r="R4648">
        <v>0.56999999999999995</v>
      </c>
      <c r="S4648" t="s">
        <v>82</v>
      </c>
      <c r="T4648" t="str">
        <f>IF(Table1[[#This Row],[Units Sold]]&gt; 700,"High Units","low Units")</f>
        <v>low Units</v>
      </c>
      <c r="U4648">
        <f>SUM(Table1[[#This Row],[Operating Profit]])/SUM(Table1[Operating Profit])*100</f>
        <v>3.1303524714257707E-3</v>
      </c>
      <c r="V4648">
        <f>SUM(Table1[[#This Row],[Price per Unit]]*Table1[[#This Row],[Units Sold]])</f>
        <v>18240</v>
      </c>
      <c r="W4648">
        <f>SUM(Table1[[#This Row],[Total Sales]]-Table1[[#This Row],[Operating Profit]])</f>
        <v>7843</v>
      </c>
      <c r="X4648">
        <f>SUM(Table1[[#This Row],[Total Sales]]-Table1[[#This Row],[Cost]])</f>
        <v>10397</v>
      </c>
      <c r="Y4648">
        <f>SUM(Table1[[#This Row],[profit/loss]])/SUM(Table1[profit/loss])</f>
        <v>3.1303524714257709E-5</v>
      </c>
    </row>
    <row r="4649" spans="1:25" x14ac:dyDescent="0.3">
      <c r="A4649" t="s">
        <v>29</v>
      </c>
      <c r="B4649" t="s">
        <v>82</v>
      </c>
      <c r="C4649">
        <v>1185732</v>
      </c>
      <c r="D4649" s="9">
        <v>44092</v>
      </c>
      <c r="E4649" s="8" t="str">
        <f>TEXT(Table1[[#This Row],[Invoice Date]],"dd-mm-yyyy")</f>
        <v>18-09-2020</v>
      </c>
      <c r="F4649" s="1" t="str">
        <f t="shared" si="288"/>
        <v>September</v>
      </c>
      <c r="G4649" s="1" t="str">
        <f t="shared" si="289"/>
        <v>2020</v>
      </c>
      <c r="H4649" s="1" t="str">
        <f t="shared" si="290"/>
        <v>Friday</v>
      </c>
      <c r="I4649" s="1" t="str">
        <f t="shared" si="291"/>
        <v>18</v>
      </c>
      <c r="J4649" t="s">
        <v>47</v>
      </c>
      <c r="K4649" t="s">
        <v>48</v>
      </c>
      <c r="L4649" t="s">
        <v>49</v>
      </c>
      <c r="M4649" t="s">
        <v>18</v>
      </c>
      <c r="N4649">
        <v>55</v>
      </c>
      <c r="O4649">
        <v>252</v>
      </c>
      <c r="P4649">
        <v>13860</v>
      </c>
      <c r="Q4649">
        <v>6237</v>
      </c>
      <c r="R4649">
        <v>0.45</v>
      </c>
      <c r="S4649" t="s">
        <v>82</v>
      </c>
      <c r="T4649" t="str">
        <f>IF(Table1[[#This Row],[Units Sold]]&gt; 700,"High Units","low Units")</f>
        <v>low Units</v>
      </c>
      <c r="U4649">
        <f>SUM(Table1[[#This Row],[Operating Profit]])/SUM(Table1[Operating Profit])*100</f>
        <v>1.8778501841187397E-3</v>
      </c>
      <c r="V4649">
        <f>SUM(Table1[[#This Row],[Price per Unit]]*Table1[[#This Row],[Units Sold]])</f>
        <v>13860</v>
      </c>
      <c r="W4649">
        <f>SUM(Table1[[#This Row],[Total Sales]]-Table1[[#This Row],[Operating Profit]])</f>
        <v>7623</v>
      </c>
      <c r="X4649">
        <f>SUM(Table1[[#This Row],[Total Sales]]-Table1[[#This Row],[Cost]])</f>
        <v>6237</v>
      </c>
      <c r="Y4649">
        <f>SUM(Table1[[#This Row],[profit/loss]])/SUM(Table1[profit/loss])</f>
        <v>1.8778501841187396E-5</v>
      </c>
    </row>
    <row r="4650" spans="1:25" x14ac:dyDescent="0.3">
      <c r="A4650" t="s">
        <v>29</v>
      </c>
      <c r="B4650" t="s">
        <v>82</v>
      </c>
      <c r="C4650">
        <v>1185732</v>
      </c>
      <c r="D4650" s="9">
        <v>44093</v>
      </c>
      <c r="E4650" s="8" t="str">
        <f>TEXT(Table1[[#This Row],[Invoice Date]],"dd-mm-yyyy")</f>
        <v>19-09-2020</v>
      </c>
      <c r="F4650" s="1" t="str">
        <f t="shared" si="288"/>
        <v>September</v>
      </c>
      <c r="G4650" s="1" t="str">
        <f t="shared" si="289"/>
        <v>2020</v>
      </c>
      <c r="H4650" s="1" t="str">
        <f t="shared" si="290"/>
        <v>Saturday</v>
      </c>
      <c r="I4650" s="1" t="str">
        <f t="shared" si="291"/>
        <v>19</v>
      </c>
      <c r="J4650" t="s">
        <v>47</v>
      </c>
      <c r="K4650" t="s">
        <v>48</v>
      </c>
      <c r="L4650" t="s">
        <v>49</v>
      </c>
      <c r="M4650" t="s">
        <v>19</v>
      </c>
      <c r="N4650">
        <v>53</v>
      </c>
      <c r="O4650">
        <v>231</v>
      </c>
      <c r="P4650">
        <v>12243</v>
      </c>
      <c r="Q4650">
        <v>4530</v>
      </c>
      <c r="R4650">
        <v>0.37</v>
      </c>
      <c r="S4650" t="s">
        <v>82</v>
      </c>
      <c r="T4650" t="str">
        <f>IF(Table1[[#This Row],[Units Sold]]&gt; 700,"High Units","low Units")</f>
        <v>low Units</v>
      </c>
      <c r="U4650">
        <f>SUM(Table1[[#This Row],[Operating Profit]])/SUM(Table1[Operating Profit])*100</f>
        <v>1.3639027311300128E-3</v>
      </c>
      <c r="V4650">
        <f>SUM(Table1[[#This Row],[Price per Unit]]*Table1[[#This Row],[Units Sold]])</f>
        <v>12243</v>
      </c>
      <c r="W4650">
        <f>SUM(Table1[[#This Row],[Total Sales]]-Table1[[#This Row],[Operating Profit]])</f>
        <v>7713</v>
      </c>
      <c r="X4650">
        <f>SUM(Table1[[#This Row],[Total Sales]]-Table1[[#This Row],[Cost]])</f>
        <v>4530</v>
      </c>
      <c r="Y4650">
        <f>SUM(Table1[[#This Row],[profit/loss]])/SUM(Table1[profit/loss])</f>
        <v>1.3639027311300127E-5</v>
      </c>
    </row>
    <row r="4651" spans="1:25" x14ac:dyDescent="0.3">
      <c r="A4651" t="s">
        <v>13</v>
      </c>
      <c r="B4651" t="s">
        <v>82</v>
      </c>
      <c r="C4651">
        <v>1185732</v>
      </c>
      <c r="D4651" s="9">
        <v>44094</v>
      </c>
      <c r="E4651" s="8" t="str">
        <f>TEXT(Table1[[#This Row],[Invoice Date]],"dd-mm-yyyy")</f>
        <v>20-09-2020</v>
      </c>
      <c r="F4651" s="1" t="str">
        <f t="shared" si="288"/>
        <v>September</v>
      </c>
      <c r="G4651" s="1" t="str">
        <f t="shared" si="289"/>
        <v>2020</v>
      </c>
      <c r="H4651" s="1" t="str">
        <f t="shared" si="290"/>
        <v>Sunday</v>
      </c>
      <c r="I4651" s="1" t="str">
        <f t="shared" si="291"/>
        <v>20</v>
      </c>
      <c r="J4651" t="s">
        <v>47</v>
      </c>
      <c r="K4651" t="s">
        <v>48</v>
      </c>
      <c r="L4651" t="s">
        <v>49</v>
      </c>
      <c r="M4651" t="s">
        <v>20</v>
      </c>
      <c r="N4651">
        <v>44</v>
      </c>
      <c r="O4651">
        <v>233</v>
      </c>
      <c r="P4651">
        <v>10252</v>
      </c>
      <c r="Q4651">
        <v>4101</v>
      </c>
      <c r="R4651">
        <v>0.4</v>
      </c>
      <c r="S4651" t="s">
        <v>82</v>
      </c>
      <c r="T4651" t="str">
        <f>IF(Table1[[#This Row],[Units Sold]]&gt; 700,"High Units","low Units")</f>
        <v>low Units</v>
      </c>
      <c r="U4651">
        <f>SUM(Table1[[#This Row],[Operating Profit]])/SUM(Table1[Operating Profit])*100</f>
        <v>1.234738432751475E-3</v>
      </c>
      <c r="V4651">
        <f>SUM(Table1[[#This Row],[Price per Unit]]*Table1[[#This Row],[Units Sold]])</f>
        <v>10252</v>
      </c>
      <c r="W4651">
        <f>SUM(Table1[[#This Row],[Total Sales]]-Table1[[#This Row],[Operating Profit]])</f>
        <v>6151</v>
      </c>
      <c r="X4651">
        <f>SUM(Table1[[#This Row],[Total Sales]]-Table1[[#This Row],[Cost]])</f>
        <v>4101</v>
      </c>
      <c r="Y4651">
        <f>SUM(Table1[[#This Row],[profit/loss]])/SUM(Table1[profit/loss])</f>
        <v>1.2347384327514751E-5</v>
      </c>
    </row>
    <row r="4652" spans="1:25" x14ac:dyDescent="0.3">
      <c r="A4652" t="s">
        <v>13</v>
      </c>
      <c r="B4652" t="s">
        <v>82</v>
      </c>
      <c r="C4652">
        <v>1185732</v>
      </c>
      <c r="D4652" s="9">
        <v>44095</v>
      </c>
      <c r="E4652" s="8" t="str">
        <f>TEXT(Table1[[#This Row],[Invoice Date]],"dd-mm-yyyy")</f>
        <v>21-09-2020</v>
      </c>
      <c r="F4652" s="1" t="str">
        <f t="shared" si="288"/>
        <v>September</v>
      </c>
      <c r="G4652" s="1" t="str">
        <f t="shared" si="289"/>
        <v>2020</v>
      </c>
      <c r="H4652" s="1" t="str">
        <f t="shared" si="290"/>
        <v>Monday</v>
      </c>
      <c r="I4652" s="1" t="str">
        <f t="shared" si="291"/>
        <v>21</v>
      </c>
      <c r="J4652" t="s">
        <v>47</v>
      </c>
      <c r="K4652" t="s">
        <v>48</v>
      </c>
      <c r="L4652" t="s">
        <v>49</v>
      </c>
      <c r="M4652" t="s">
        <v>21</v>
      </c>
      <c r="N4652">
        <v>52</v>
      </c>
      <c r="O4652">
        <v>225</v>
      </c>
      <c r="P4652">
        <v>11700</v>
      </c>
      <c r="Q4652">
        <v>5265</v>
      </c>
      <c r="R4652">
        <v>0.45</v>
      </c>
      <c r="S4652" t="s">
        <v>82</v>
      </c>
      <c r="T4652" t="str">
        <f>IF(Table1[[#This Row],[Units Sold]]&gt; 700,"High Units","low Units")</f>
        <v>low Units</v>
      </c>
      <c r="U4652">
        <f>SUM(Table1[[#This Row],[Operating Profit]])/SUM(Table1[Operating Profit])*100</f>
        <v>1.5851982073729618E-3</v>
      </c>
      <c r="V4652">
        <f>SUM(Table1[[#This Row],[Price per Unit]]*Table1[[#This Row],[Units Sold]])</f>
        <v>11700</v>
      </c>
      <c r="W4652">
        <f>SUM(Table1[[#This Row],[Total Sales]]-Table1[[#This Row],[Operating Profit]])</f>
        <v>6435</v>
      </c>
      <c r="X4652">
        <f>SUM(Table1[[#This Row],[Total Sales]]-Table1[[#This Row],[Cost]])</f>
        <v>5265</v>
      </c>
      <c r="Y4652">
        <f>SUM(Table1[[#This Row],[profit/loss]])/SUM(Table1[profit/loss])</f>
        <v>1.5851982073729618E-5</v>
      </c>
    </row>
    <row r="4653" spans="1:25" x14ac:dyDescent="0.3">
      <c r="A4653" t="s">
        <v>13</v>
      </c>
      <c r="B4653" t="s">
        <v>82</v>
      </c>
      <c r="C4653">
        <v>1185732</v>
      </c>
      <c r="D4653" s="9">
        <v>44096</v>
      </c>
      <c r="E4653" s="8" t="str">
        <f>TEXT(Table1[[#This Row],[Invoice Date]],"dd-mm-yyyy")</f>
        <v>22-09-2020</v>
      </c>
      <c r="F4653" s="1" t="str">
        <f t="shared" si="288"/>
        <v>September</v>
      </c>
      <c r="G4653" s="1" t="str">
        <f t="shared" si="289"/>
        <v>2020</v>
      </c>
      <c r="H4653" s="1" t="str">
        <f t="shared" si="290"/>
        <v>Tuesday</v>
      </c>
      <c r="I4653" s="1" t="str">
        <f t="shared" si="291"/>
        <v>22</v>
      </c>
      <c r="J4653" t="s">
        <v>47</v>
      </c>
      <c r="K4653" t="s">
        <v>48</v>
      </c>
      <c r="L4653" t="s">
        <v>49</v>
      </c>
      <c r="M4653" t="s">
        <v>22</v>
      </c>
      <c r="N4653">
        <v>56</v>
      </c>
      <c r="O4653">
        <v>278</v>
      </c>
      <c r="P4653">
        <v>15568</v>
      </c>
      <c r="Q4653">
        <v>9496</v>
      </c>
      <c r="R4653">
        <v>0.61</v>
      </c>
      <c r="S4653" t="s">
        <v>82</v>
      </c>
      <c r="T4653" t="str">
        <f>IF(Table1[[#This Row],[Units Sold]]&gt; 700,"High Units","low Units")</f>
        <v>low Units</v>
      </c>
      <c r="U4653">
        <f>SUM(Table1[[#This Row],[Operating Profit]])/SUM(Table1[Operating Profit])*100</f>
        <v>2.8590773366027819E-3</v>
      </c>
      <c r="V4653">
        <f>SUM(Table1[[#This Row],[Price per Unit]]*Table1[[#This Row],[Units Sold]])</f>
        <v>15568</v>
      </c>
      <c r="W4653">
        <f>SUM(Table1[[#This Row],[Total Sales]]-Table1[[#This Row],[Operating Profit]])</f>
        <v>6072</v>
      </c>
      <c r="X4653">
        <f>SUM(Table1[[#This Row],[Total Sales]]-Table1[[#This Row],[Cost]])</f>
        <v>9496</v>
      </c>
      <c r="Y4653">
        <f>SUM(Table1[[#This Row],[profit/loss]])/SUM(Table1[profit/loss])</f>
        <v>2.8590773366027819E-5</v>
      </c>
    </row>
    <row r="4654" spans="1:25" x14ac:dyDescent="0.3">
      <c r="A4654" t="s">
        <v>13</v>
      </c>
      <c r="B4654" t="s">
        <v>82</v>
      </c>
      <c r="C4654">
        <v>1185732</v>
      </c>
      <c r="D4654" s="9">
        <v>44097</v>
      </c>
      <c r="E4654" s="8" t="str">
        <f>TEXT(Table1[[#This Row],[Invoice Date]],"dd-mm-yyyy")</f>
        <v>23-09-2020</v>
      </c>
      <c r="F4654" s="1" t="str">
        <f t="shared" si="288"/>
        <v>September</v>
      </c>
      <c r="G4654" s="1" t="str">
        <f t="shared" si="289"/>
        <v>2020</v>
      </c>
      <c r="H4654" s="1" t="str">
        <f t="shared" si="290"/>
        <v>Wednesday</v>
      </c>
      <c r="I4654" s="1" t="str">
        <f t="shared" si="291"/>
        <v>23</v>
      </c>
      <c r="J4654" t="s">
        <v>47</v>
      </c>
      <c r="K4654" t="s">
        <v>48</v>
      </c>
      <c r="L4654" t="s">
        <v>49</v>
      </c>
      <c r="M4654" t="s">
        <v>16</v>
      </c>
      <c r="N4654">
        <v>53</v>
      </c>
      <c r="O4654">
        <v>284</v>
      </c>
      <c r="P4654">
        <v>15052</v>
      </c>
      <c r="Q4654">
        <v>8279</v>
      </c>
      <c r="R4654">
        <v>0.55000000000000004</v>
      </c>
      <c r="S4654" t="s">
        <v>82</v>
      </c>
      <c r="T4654" t="str">
        <f>IF(Table1[[#This Row],[Units Sold]]&gt; 700,"High Units","low Units")</f>
        <v>low Units</v>
      </c>
      <c r="U4654">
        <f>SUM(Table1[[#This Row],[Operating Profit]])/SUM(Table1[Operating Profit])*100</f>
        <v>2.4926602011093543E-3</v>
      </c>
      <c r="V4654">
        <f>SUM(Table1[[#This Row],[Price per Unit]]*Table1[[#This Row],[Units Sold]])</f>
        <v>15052</v>
      </c>
      <c r="W4654">
        <f>SUM(Table1[[#This Row],[Total Sales]]-Table1[[#This Row],[Operating Profit]])</f>
        <v>6773</v>
      </c>
      <c r="X4654">
        <f>SUM(Table1[[#This Row],[Total Sales]]-Table1[[#This Row],[Cost]])</f>
        <v>8279</v>
      </c>
      <c r="Y4654">
        <f>SUM(Table1[[#This Row],[profit/loss]])/SUM(Table1[profit/loss])</f>
        <v>2.4926602011093545E-5</v>
      </c>
    </row>
    <row r="4655" spans="1:25" x14ac:dyDescent="0.3">
      <c r="A4655" t="s">
        <v>13</v>
      </c>
      <c r="B4655" t="s">
        <v>82</v>
      </c>
      <c r="C4655">
        <v>1185732</v>
      </c>
      <c r="D4655" s="9">
        <v>44098</v>
      </c>
      <c r="E4655" s="8" t="str">
        <f>TEXT(Table1[[#This Row],[Invoice Date]],"dd-mm-yyyy")</f>
        <v>24-09-2020</v>
      </c>
      <c r="F4655" s="1" t="str">
        <f t="shared" si="288"/>
        <v>September</v>
      </c>
      <c r="G4655" s="1" t="str">
        <f t="shared" si="289"/>
        <v>2020</v>
      </c>
      <c r="H4655" s="1" t="str">
        <f t="shared" si="290"/>
        <v>Thursday</v>
      </c>
      <c r="I4655" s="1" t="str">
        <f t="shared" si="291"/>
        <v>24</v>
      </c>
      <c r="J4655" t="s">
        <v>47</v>
      </c>
      <c r="K4655" t="s">
        <v>48</v>
      </c>
      <c r="L4655" t="s">
        <v>49</v>
      </c>
      <c r="M4655" t="s">
        <v>18</v>
      </c>
      <c r="N4655">
        <v>46</v>
      </c>
      <c r="O4655">
        <v>255</v>
      </c>
      <c r="P4655">
        <v>11730</v>
      </c>
      <c r="Q4655">
        <v>5279</v>
      </c>
      <c r="R4655">
        <v>0.45</v>
      </c>
      <c r="S4655" t="s">
        <v>82</v>
      </c>
      <c r="T4655" t="str">
        <f>IF(Table1[[#This Row],[Units Sold]]&gt; 700,"High Units","low Units")</f>
        <v>low Units</v>
      </c>
      <c r="U4655">
        <f>SUM(Table1[[#This Row],[Operating Profit]])/SUM(Table1[Operating Profit])*100</f>
        <v>1.5894133593013992E-3</v>
      </c>
      <c r="V4655">
        <f>SUM(Table1[[#This Row],[Price per Unit]]*Table1[[#This Row],[Units Sold]])</f>
        <v>11730</v>
      </c>
      <c r="W4655">
        <f>SUM(Table1[[#This Row],[Total Sales]]-Table1[[#This Row],[Operating Profit]])</f>
        <v>6451</v>
      </c>
      <c r="X4655">
        <f>SUM(Table1[[#This Row],[Total Sales]]-Table1[[#This Row],[Cost]])</f>
        <v>5279</v>
      </c>
      <c r="Y4655">
        <f>SUM(Table1[[#This Row],[profit/loss]])/SUM(Table1[profit/loss])</f>
        <v>1.5894133593013991E-5</v>
      </c>
    </row>
    <row r="4656" spans="1:25" x14ac:dyDescent="0.3">
      <c r="A4656" t="s">
        <v>25</v>
      </c>
      <c r="B4656" t="s">
        <v>82</v>
      </c>
      <c r="C4656">
        <v>1185732</v>
      </c>
      <c r="D4656" s="9">
        <v>44099</v>
      </c>
      <c r="E4656" s="8" t="str">
        <f>TEXT(Table1[[#This Row],[Invoice Date]],"dd-mm-yyyy")</f>
        <v>25-09-2020</v>
      </c>
      <c r="F4656" s="1" t="str">
        <f t="shared" si="288"/>
        <v>September</v>
      </c>
      <c r="G4656" s="1" t="str">
        <f t="shared" si="289"/>
        <v>2020</v>
      </c>
      <c r="H4656" s="1" t="str">
        <f t="shared" si="290"/>
        <v>Friday</v>
      </c>
      <c r="I4656" s="1" t="str">
        <f t="shared" si="291"/>
        <v>25</v>
      </c>
      <c r="J4656" t="s">
        <v>47</v>
      </c>
      <c r="K4656" t="s">
        <v>48</v>
      </c>
      <c r="L4656" t="s">
        <v>49</v>
      </c>
      <c r="M4656" t="s">
        <v>19</v>
      </c>
      <c r="N4656">
        <v>41</v>
      </c>
      <c r="O4656">
        <v>225</v>
      </c>
      <c r="P4656">
        <v>9225</v>
      </c>
      <c r="Q4656">
        <v>3413</v>
      </c>
      <c r="R4656">
        <v>0.37</v>
      </c>
      <c r="S4656" t="s">
        <v>82</v>
      </c>
      <c r="T4656" t="str">
        <f>IF(Table1[[#This Row],[Units Sold]]&gt; 700,"High Units","low Units")</f>
        <v>low Units</v>
      </c>
      <c r="U4656">
        <f>SUM(Table1[[#This Row],[Operating Profit]])/SUM(Table1[Operating Profit])*100</f>
        <v>1.0275938236968508E-3</v>
      </c>
      <c r="V4656">
        <f>SUM(Table1[[#This Row],[Price per Unit]]*Table1[[#This Row],[Units Sold]])</f>
        <v>9225</v>
      </c>
      <c r="W4656">
        <f>SUM(Table1[[#This Row],[Total Sales]]-Table1[[#This Row],[Operating Profit]])</f>
        <v>5812</v>
      </c>
      <c r="X4656">
        <f>SUM(Table1[[#This Row],[Total Sales]]-Table1[[#This Row],[Cost]])</f>
        <v>3413</v>
      </c>
      <c r="Y4656">
        <f>SUM(Table1[[#This Row],[profit/loss]])/SUM(Table1[profit/loss])</f>
        <v>1.0275938236968507E-5</v>
      </c>
    </row>
    <row r="4657" spans="1:25" x14ac:dyDescent="0.3">
      <c r="A4657" t="s">
        <v>25</v>
      </c>
      <c r="B4657" t="s">
        <v>82</v>
      </c>
      <c r="C4657">
        <v>1185732</v>
      </c>
      <c r="D4657" s="9">
        <v>44100</v>
      </c>
      <c r="E4657" s="8" t="str">
        <f>TEXT(Table1[[#This Row],[Invoice Date]],"dd-mm-yyyy")</f>
        <v>26-09-2020</v>
      </c>
      <c r="F4657" s="1" t="str">
        <f t="shared" si="288"/>
        <v>September</v>
      </c>
      <c r="G4657" s="1" t="str">
        <f t="shared" si="289"/>
        <v>2020</v>
      </c>
      <c r="H4657" s="1" t="str">
        <f t="shared" si="290"/>
        <v>Saturday</v>
      </c>
      <c r="I4657" s="1" t="str">
        <f t="shared" si="291"/>
        <v>26</v>
      </c>
      <c r="J4657" t="s">
        <v>47</v>
      </c>
      <c r="K4657" t="s">
        <v>48</v>
      </c>
      <c r="L4657" t="s">
        <v>49</v>
      </c>
      <c r="M4657" t="s">
        <v>20</v>
      </c>
      <c r="N4657">
        <v>42</v>
      </c>
      <c r="O4657">
        <v>210</v>
      </c>
      <c r="P4657">
        <v>8820</v>
      </c>
      <c r="Q4657">
        <v>3793</v>
      </c>
      <c r="R4657">
        <v>0.43</v>
      </c>
      <c r="S4657" t="s">
        <v>82</v>
      </c>
      <c r="T4657" t="str">
        <f>IF(Table1[[#This Row],[Units Sold]]&gt; 700,"High Units","low Units")</f>
        <v>low Units</v>
      </c>
      <c r="U4657">
        <f>SUM(Table1[[#This Row],[Operating Profit]])/SUM(Table1[Operating Profit])*100</f>
        <v>1.1420050903258583E-3</v>
      </c>
      <c r="V4657">
        <f>SUM(Table1[[#This Row],[Price per Unit]]*Table1[[#This Row],[Units Sold]])</f>
        <v>8820</v>
      </c>
      <c r="W4657">
        <f>SUM(Table1[[#This Row],[Total Sales]]-Table1[[#This Row],[Operating Profit]])</f>
        <v>5027</v>
      </c>
      <c r="X4657">
        <f>SUM(Table1[[#This Row],[Total Sales]]-Table1[[#This Row],[Cost]])</f>
        <v>3793</v>
      </c>
      <c r="Y4657">
        <f>SUM(Table1[[#This Row],[profit/loss]])/SUM(Table1[profit/loss])</f>
        <v>1.1420050903258584E-5</v>
      </c>
    </row>
    <row r="4658" spans="1:25" x14ac:dyDescent="0.3">
      <c r="A4658" t="s">
        <v>25</v>
      </c>
      <c r="B4658" t="s">
        <v>82</v>
      </c>
      <c r="C4658">
        <v>1185732</v>
      </c>
      <c r="D4658" s="9">
        <v>44101</v>
      </c>
      <c r="E4658" s="8" t="str">
        <f>TEXT(Table1[[#This Row],[Invoice Date]],"dd-mm-yyyy")</f>
        <v>27-09-2020</v>
      </c>
      <c r="F4658" s="1" t="str">
        <f t="shared" si="288"/>
        <v>September</v>
      </c>
      <c r="G4658" s="1" t="str">
        <f t="shared" si="289"/>
        <v>2020</v>
      </c>
      <c r="H4658" s="1" t="str">
        <f t="shared" si="290"/>
        <v>Sunday</v>
      </c>
      <c r="I4658" s="1" t="str">
        <f t="shared" si="291"/>
        <v>27</v>
      </c>
      <c r="J4658" t="s">
        <v>47</v>
      </c>
      <c r="K4658" t="s">
        <v>48</v>
      </c>
      <c r="L4658" t="s">
        <v>49</v>
      </c>
      <c r="M4658" t="s">
        <v>21</v>
      </c>
      <c r="N4658">
        <v>50</v>
      </c>
      <c r="O4658">
        <v>210</v>
      </c>
      <c r="P4658">
        <v>10500</v>
      </c>
      <c r="Q4658">
        <v>5250</v>
      </c>
      <c r="R4658">
        <v>0.5</v>
      </c>
      <c r="S4658" t="s">
        <v>82</v>
      </c>
      <c r="T4658" t="str">
        <f>IF(Table1[[#This Row],[Units Sold]]&gt; 700,"High Units","low Units")</f>
        <v>low Units</v>
      </c>
      <c r="U4658">
        <f>SUM(Table1[[#This Row],[Operating Profit]])/SUM(Table1[Operating Profit])*100</f>
        <v>1.5806819731639221E-3</v>
      </c>
      <c r="V4658">
        <f>SUM(Table1[[#This Row],[Price per Unit]]*Table1[[#This Row],[Units Sold]])</f>
        <v>10500</v>
      </c>
      <c r="W4658">
        <f>SUM(Table1[[#This Row],[Total Sales]]-Table1[[#This Row],[Operating Profit]])</f>
        <v>5250</v>
      </c>
      <c r="X4658">
        <f>SUM(Table1[[#This Row],[Total Sales]]-Table1[[#This Row],[Cost]])</f>
        <v>5250</v>
      </c>
      <c r="Y4658">
        <f>SUM(Table1[[#This Row],[profit/loss]])/SUM(Table1[profit/loss])</f>
        <v>1.5806819731639221E-5</v>
      </c>
    </row>
    <row r="4659" spans="1:25" x14ac:dyDescent="0.3">
      <c r="A4659" t="s">
        <v>25</v>
      </c>
      <c r="B4659" t="s">
        <v>82</v>
      </c>
      <c r="C4659">
        <v>1185732</v>
      </c>
      <c r="D4659" s="9">
        <v>44102</v>
      </c>
      <c r="E4659" s="8" t="str">
        <f>TEXT(Table1[[#This Row],[Invoice Date]],"dd-mm-yyyy")</f>
        <v>28-09-2020</v>
      </c>
      <c r="F4659" s="1" t="str">
        <f t="shared" si="288"/>
        <v>September</v>
      </c>
      <c r="G4659" s="1" t="str">
        <f t="shared" si="289"/>
        <v>2020</v>
      </c>
      <c r="H4659" s="1" t="str">
        <f t="shared" si="290"/>
        <v>Monday</v>
      </c>
      <c r="I4659" s="1" t="str">
        <f t="shared" si="291"/>
        <v>28</v>
      </c>
      <c r="J4659" t="s">
        <v>47</v>
      </c>
      <c r="K4659" t="s">
        <v>48</v>
      </c>
      <c r="L4659" t="s">
        <v>49</v>
      </c>
      <c r="M4659" t="s">
        <v>22</v>
      </c>
      <c r="N4659">
        <v>55</v>
      </c>
      <c r="O4659">
        <v>223</v>
      </c>
      <c r="P4659">
        <v>12265</v>
      </c>
      <c r="Q4659">
        <v>7727</v>
      </c>
      <c r="R4659">
        <v>0.63</v>
      </c>
      <c r="S4659" t="s">
        <v>82</v>
      </c>
      <c r="T4659" t="str">
        <f>IF(Table1[[#This Row],[Units Sold]]&gt; 700,"High Units","low Units")</f>
        <v>low Units</v>
      </c>
      <c r="U4659">
        <f>SUM(Table1[[#This Row],[Operating Profit]])/SUM(Table1[Operating Profit])*100</f>
        <v>2.3264627822166908E-3</v>
      </c>
      <c r="V4659">
        <f>SUM(Table1[[#This Row],[Price per Unit]]*Table1[[#This Row],[Units Sold]])</f>
        <v>12265</v>
      </c>
      <c r="W4659">
        <f>SUM(Table1[[#This Row],[Total Sales]]-Table1[[#This Row],[Operating Profit]])</f>
        <v>4538</v>
      </c>
      <c r="X4659">
        <f>SUM(Table1[[#This Row],[Total Sales]]-Table1[[#This Row],[Cost]])</f>
        <v>7727</v>
      </c>
      <c r="Y4659">
        <f>SUM(Table1[[#This Row],[profit/loss]])/SUM(Table1[profit/loss])</f>
        <v>2.3264627822166907E-5</v>
      </c>
    </row>
    <row r="4660" spans="1:25" x14ac:dyDescent="0.3">
      <c r="A4660" t="s">
        <v>25</v>
      </c>
      <c r="B4660" t="s">
        <v>82</v>
      </c>
      <c r="C4660">
        <v>1185732</v>
      </c>
      <c r="D4660" s="9">
        <v>44103</v>
      </c>
      <c r="E4660" s="8" t="str">
        <f>TEXT(Table1[[#This Row],[Invoice Date]],"dd-mm-yyyy")</f>
        <v>29-09-2020</v>
      </c>
      <c r="F4660" s="1" t="str">
        <f t="shared" si="288"/>
        <v>September</v>
      </c>
      <c r="G4660" s="1" t="str">
        <f t="shared" si="289"/>
        <v>2020</v>
      </c>
      <c r="H4660" s="1" t="str">
        <f t="shared" si="290"/>
        <v>Tuesday</v>
      </c>
      <c r="I4660" s="1" t="str">
        <f t="shared" si="291"/>
        <v>29</v>
      </c>
      <c r="J4660" t="s">
        <v>47</v>
      </c>
      <c r="K4660" t="s">
        <v>48</v>
      </c>
      <c r="L4660" t="s">
        <v>49</v>
      </c>
      <c r="M4660" t="s">
        <v>16</v>
      </c>
      <c r="N4660">
        <v>56</v>
      </c>
      <c r="O4660">
        <v>270</v>
      </c>
      <c r="P4660">
        <v>15120</v>
      </c>
      <c r="Q4660">
        <v>9072</v>
      </c>
      <c r="R4660">
        <v>0.6</v>
      </c>
      <c r="S4660" t="s">
        <v>82</v>
      </c>
      <c r="T4660" t="str">
        <f>IF(Table1[[#This Row],[Units Sold]]&gt; 700,"High Units","low Units")</f>
        <v>low Units</v>
      </c>
      <c r="U4660">
        <f>SUM(Table1[[#This Row],[Operating Profit]])/SUM(Table1[Operating Profit])*100</f>
        <v>2.7314184496272575E-3</v>
      </c>
      <c r="V4660">
        <f>SUM(Table1[[#This Row],[Price per Unit]]*Table1[[#This Row],[Units Sold]])</f>
        <v>15120</v>
      </c>
      <c r="W4660">
        <f>SUM(Table1[[#This Row],[Total Sales]]-Table1[[#This Row],[Operating Profit]])</f>
        <v>6048</v>
      </c>
      <c r="X4660">
        <f>SUM(Table1[[#This Row],[Total Sales]]-Table1[[#This Row],[Cost]])</f>
        <v>9072</v>
      </c>
      <c r="Y4660">
        <f>SUM(Table1[[#This Row],[profit/loss]])/SUM(Table1[profit/loss])</f>
        <v>2.7314184496272575E-5</v>
      </c>
    </row>
    <row r="4661" spans="1:25" x14ac:dyDescent="0.3">
      <c r="A4661" t="s">
        <v>25</v>
      </c>
      <c r="B4661" t="s">
        <v>82</v>
      </c>
      <c r="C4661">
        <v>1185732</v>
      </c>
      <c r="D4661" s="9">
        <v>44104</v>
      </c>
      <c r="E4661" s="8" t="str">
        <f>TEXT(Table1[[#This Row],[Invoice Date]],"dd-mm-yyyy")</f>
        <v>30-09-2020</v>
      </c>
      <c r="F4661" s="1" t="str">
        <f t="shared" si="288"/>
        <v>September</v>
      </c>
      <c r="G4661" s="1" t="str">
        <f t="shared" si="289"/>
        <v>2020</v>
      </c>
      <c r="H4661" s="1" t="str">
        <f t="shared" si="290"/>
        <v>Wednesday</v>
      </c>
      <c r="I4661" s="1" t="str">
        <f t="shared" si="291"/>
        <v>30</v>
      </c>
      <c r="J4661" t="s">
        <v>47</v>
      </c>
      <c r="K4661" t="s">
        <v>48</v>
      </c>
      <c r="L4661" t="s">
        <v>49</v>
      </c>
      <c r="M4661" t="s">
        <v>18</v>
      </c>
      <c r="N4661">
        <v>47</v>
      </c>
      <c r="O4661">
        <v>215</v>
      </c>
      <c r="P4661">
        <v>10105</v>
      </c>
      <c r="Q4661">
        <v>4547</v>
      </c>
      <c r="R4661">
        <v>0.45</v>
      </c>
      <c r="S4661" t="s">
        <v>82</v>
      </c>
      <c r="T4661" t="str">
        <f>IF(Table1[[#This Row],[Units Sold]]&gt; 700,"High Units","low Units")</f>
        <v>low Units</v>
      </c>
      <c r="U4661">
        <f>SUM(Table1[[#This Row],[Operating Profit]])/SUM(Table1[Operating Profit])*100</f>
        <v>1.3690211299002579E-3</v>
      </c>
      <c r="V4661">
        <f>SUM(Table1[[#This Row],[Price per Unit]]*Table1[[#This Row],[Units Sold]])</f>
        <v>10105</v>
      </c>
      <c r="W4661">
        <f>SUM(Table1[[#This Row],[Total Sales]]-Table1[[#This Row],[Operating Profit]])</f>
        <v>5558</v>
      </c>
      <c r="X4661">
        <f>SUM(Table1[[#This Row],[Total Sales]]-Table1[[#This Row],[Cost]])</f>
        <v>4547</v>
      </c>
      <c r="Y4661">
        <f>SUM(Table1[[#This Row],[profit/loss]])/SUM(Table1[profit/loss])</f>
        <v>1.3690211299002579E-5</v>
      </c>
    </row>
    <row r="4662" spans="1:25" x14ac:dyDescent="0.3">
      <c r="A4662" t="s">
        <v>25</v>
      </c>
      <c r="B4662" t="s">
        <v>82</v>
      </c>
      <c r="C4662">
        <v>1185732</v>
      </c>
      <c r="D4662" s="9">
        <v>44105</v>
      </c>
      <c r="E4662" s="8" t="str">
        <f>TEXT(Table1[[#This Row],[Invoice Date]],"dd-mm-yyyy")</f>
        <v>01-10-2020</v>
      </c>
      <c r="F4662" s="1" t="str">
        <f t="shared" si="288"/>
        <v>October</v>
      </c>
      <c r="G4662" s="1" t="str">
        <f t="shared" si="289"/>
        <v>2020</v>
      </c>
      <c r="H4662" s="1" t="str">
        <f t="shared" si="290"/>
        <v>Thursday</v>
      </c>
      <c r="I4662" s="1" t="str">
        <f t="shared" si="291"/>
        <v>01</v>
      </c>
      <c r="J4662" t="s">
        <v>47</v>
      </c>
      <c r="K4662" t="s">
        <v>48</v>
      </c>
      <c r="L4662" t="s">
        <v>49</v>
      </c>
      <c r="M4662" t="s">
        <v>19</v>
      </c>
      <c r="N4662">
        <v>47</v>
      </c>
      <c r="O4662">
        <v>203</v>
      </c>
      <c r="P4662">
        <v>9541</v>
      </c>
      <c r="Q4662">
        <v>3721</v>
      </c>
      <c r="R4662">
        <v>0.39</v>
      </c>
      <c r="S4662" t="s">
        <v>82</v>
      </c>
      <c r="T4662" t="str">
        <f>IF(Table1[[#This Row],[Units Sold]]&gt; 700,"High Units","low Units")</f>
        <v>low Units</v>
      </c>
      <c r="U4662">
        <f>SUM(Table1[[#This Row],[Operating Profit]])/SUM(Table1[Operating Profit])*100</f>
        <v>1.1203271661224675E-3</v>
      </c>
      <c r="V4662">
        <f>SUM(Table1[[#This Row],[Price per Unit]]*Table1[[#This Row],[Units Sold]])</f>
        <v>9541</v>
      </c>
      <c r="W4662">
        <f>SUM(Table1[[#This Row],[Total Sales]]-Table1[[#This Row],[Operating Profit]])</f>
        <v>5820</v>
      </c>
      <c r="X4662">
        <f>SUM(Table1[[#This Row],[Total Sales]]-Table1[[#This Row],[Cost]])</f>
        <v>3721</v>
      </c>
      <c r="Y4662">
        <f>SUM(Table1[[#This Row],[profit/loss]])/SUM(Table1[profit/loss])</f>
        <v>1.1203271661224675E-5</v>
      </c>
    </row>
    <row r="4663" spans="1:25" x14ac:dyDescent="0.3">
      <c r="A4663" t="s">
        <v>25</v>
      </c>
      <c r="B4663" t="s">
        <v>82</v>
      </c>
      <c r="C4663">
        <v>1185732</v>
      </c>
      <c r="D4663" s="9">
        <v>44106</v>
      </c>
      <c r="E4663" s="8" t="str">
        <f>TEXT(Table1[[#This Row],[Invoice Date]],"dd-mm-yyyy")</f>
        <v>02-10-2020</v>
      </c>
      <c r="F4663" s="1" t="str">
        <f t="shared" si="288"/>
        <v>October</v>
      </c>
      <c r="G4663" s="1" t="str">
        <f t="shared" si="289"/>
        <v>2020</v>
      </c>
      <c r="H4663" s="1" t="str">
        <f t="shared" si="290"/>
        <v>Friday</v>
      </c>
      <c r="I4663" s="1" t="str">
        <f t="shared" si="291"/>
        <v>02</v>
      </c>
      <c r="J4663" t="s">
        <v>47</v>
      </c>
      <c r="K4663" t="s">
        <v>48</v>
      </c>
      <c r="L4663" t="s">
        <v>49</v>
      </c>
      <c r="M4663" t="s">
        <v>20</v>
      </c>
      <c r="N4663">
        <v>45</v>
      </c>
      <c r="O4663">
        <v>182</v>
      </c>
      <c r="P4663">
        <v>8190</v>
      </c>
      <c r="Q4663">
        <v>3604</v>
      </c>
      <c r="R4663">
        <v>0.44</v>
      </c>
      <c r="S4663" t="s">
        <v>82</v>
      </c>
      <c r="T4663" t="str">
        <f>IF(Table1[[#This Row],[Units Sold]]&gt; 700,"High Units","low Units")</f>
        <v>low Units</v>
      </c>
      <c r="U4663">
        <f>SUM(Table1[[#This Row],[Operating Profit]])/SUM(Table1[Operating Profit])*100</f>
        <v>1.0851005392919573E-3</v>
      </c>
      <c r="V4663">
        <f>SUM(Table1[[#This Row],[Price per Unit]]*Table1[[#This Row],[Units Sold]])</f>
        <v>8190</v>
      </c>
      <c r="W4663">
        <f>SUM(Table1[[#This Row],[Total Sales]]-Table1[[#This Row],[Operating Profit]])</f>
        <v>4586</v>
      </c>
      <c r="X4663">
        <f>SUM(Table1[[#This Row],[Total Sales]]-Table1[[#This Row],[Cost]])</f>
        <v>3604</v>
      </c>
      <c r="Y4663">
        <f>SUM(Table1[[#This Row],[profit/loss]])/SUM(Table1[profit/loss])</f>
        <v>1.0851005392919572E-5</v>
      </c>
    </row>
    <row r="4664" spans="1:25" x14ac:dyDescent="0.3">
      <c r="A4664" t="s">
        <v>25</v>
      </c>
      <c r="B4664" t="s">
        <v>82</v>
      </c>
      <c r="C4664">
        <v>1185732</v>
      </c>
      <c r="D4664" s="9">
        <v>44107</v>
      </c>
      <c r="E4664" s="8" t="str">
        <f>TEXT(Table1[[#This Row],[Invoice Date]],"dd-mm-yyyy")</f>
        <v>03-10-2020</v>
      </c>
      <c r="F4664" s="1" t="str">
        <f t="shared" si="288"/>
        <v>October</v>
      </c>
      <c r="G4664" s="1" t="str">
        <f t="shared" si="289"/>
        <v>2020</v>
      </c>
      <c r="H4664" s="1" t="str">
        <f t="shared" si="290"/>
        <v>Saturday</v>
      </c>
      <c r="I4664" s="1" t="str">
        <f t="shared" si="291"/>
        <v>03</v>
      </c>
      <c r="J4664" t="s">
        <v>47</v>
      </c>
      <c r="K4664" t="s">
        <v>48</v>
      </c>
      <c r="L4664" t="s">
        <v>49</v>
      </c>
      <c r="M4664" t="s">
        <v>21</v>
      </c>
      <c r="N4664">
        <v>57</v>
      </c>
      <c r="O4664">
        <v>189</v>
      </c>
      <c r="P4664">
        <v>10773</v>
      </c>
      <c r="Q4664">
        <v>5387</v>
      </c>
      <c r="R4664">
        <v>0.5</v>
      </c>
      <c r="S4664" t="s">
        <v>82</v>
      </c>
      <c r="T4664" t="str">
        <f>IF(Table1[[#This Row],[Units Sold]]&gt; 700,"High Units","low Units")</f>
        <v>low Units</v>
      </c>
      <c r="U4664">
        <f>SUM(Table1[[#This Row],[Operating Profit]])/SUM(Table1[Operating Profit])*100</f>
        <v>1.6219302456064854E-3</v>
      </c>
      <c r="V4664">
        <f>SUM(Table1[[#This Row],[Price per Unit]]*Table1[[#This Row],[Units Sold]])</f>
        <v>10773</v>
      </c>
      <c r="W4664">
        <f>SUM(Table1[[#This Row],[Total Sales]]-Table1[[#This Row],[Operating Profit]])</f>
        <v>5386</v>
      </c>
      <c r="X4664">
        <f>SUM(Table1[[#This Row],[Total Sales]]-Table1[[#This Row],[Cost]])</f>
        <v>5387</v>
      </c>
      <c r="Y4664">
        <f>SUM(Table1[[#This Row],[profit/loss]])/SUM(Table1[profit/loss])</f>
        <v>1.6219302456064854E-5</v>
      </c>
    </row>
    <row r="4665" spans="1:25" x14ac:dyDescent="0.3">
      <c r="A4665" t="s">
        <v>25</v>
      </c>
      <c r="B4665" t="s">
        <v>82</v>
      </c>
      <c r="C4665">
        <v>1185732</v>
      </c>
      <c r="D4665" s="9">
        <v>44108</v>
      </c>
      <c r="E4665" s="8" t="str">
        <f>TEXT(Table1[[#This Row],[Invoice Date]],"dd-mm-yyyy")</f>
        <v>04-10-2020</v>
      </c>
      <c r="F4665" s="1" t="str">
        <f t="shared" si="288"/>
        <v>October</v>
      </c>
      <c r="G4665" s="1" t="str">
        <f t="shared" si="289"/>
        <v>2020</v>
      </c>
      <c r="H4665" s="1" t="str">
        <f t="shared" si="290"/>
        <v>Sunday</v>
      </c>
      <c r="I4665" s="1" t="str">
        <f t="shared" si="291"/>
        <v>04</v>
      </c>
      <c r="J4665" t="s">
        <v>47</v>
      </c>
      <c r="K4665" t="s">
        <v>48</v>
      </c>
      <c r="L4665" t="s">
        <v>49</v>
      </c>
      <c r="M4665" t="s">
        <v>22</v>
      </c>
      <c r="N4665">
        <v>59</v>
      </c>
      <c r="O4665">
        <v>223</v>
      </c>
      <c r="P4665">
        <v>13157</v>
      </c>
      <c r="Q4665">
        <v>8552</v>
      </c>
      <c r="R4665">
        <v>0.65</v>
      </c>
      <c r="S4665" t="s">
        <v>82</v>
      </c>
      <c r="T4665" t="str">
        <f>IF(Table1[[#This Row],[Units Sold]]&gt; 700,"High Units","low Units")</f>
        <v>low Units</v>
      </c>
      <c r="U4665">
        <f>SUM(Table1[[#This Row],[Operating Profit]])/SUM(Table1[Operating Profit])*100</f>
        <v>2.5748556637138786E-3</v>
      </c>
      <c r="V4665">
        <f>SUM(Table1[[#This Row],[Price per Unit]]*Table1[[#This Row],[Units Sold]])</f>
        <v>13157</v>
      </c>
      <c r="W4665">
        <f>SUM(Table1[[#This Row],[Total Sales]]-Table1[[#This Row],[Operating Profit]])</f>
        <v>4605</v>
      </c>
      <c r="X4665">
        <f>SUM(Table1[[#This Row],[Total Sales]]-Table1[[#This Row],[Cost]])</f>
        <v>8552</v>
      </c>
      <c r="Y4665">
        <f>SUM(Table1[[#This Row],[profit/loss]])/SUM(Table1[profit/loss])</f>
        <v>2.5748556637138785E-5</v>
      </c>
    </row>
    <row r="4666" spans="1:25" x14ac:dyDescent="0.3">
      <c r="A4666" t="s">
        <v>25</v>
      </c>
      <c r="B4666" t="s">
        <v>82</v>
      </c>
      <c r="C4666">
        <v>1185732</v>
      </c>
      <c r="D4666" s="9">
        <v>44109</v>
      </c>
      <c r="E4666" s="8" t="str">
        <f>TEXT(Table1[[#This Row],[Invoice Date]],"dd-mm-yyyy")</f>
        <v>05-10-2020</v>
      </c>
      <c r="F4666" s="1" t="str">
        <f t="shared" si="288"/>
        <v>October</v>
      </c>
      <c r="G4666" s="1" t="str">
        <f t="shared" si="289"/>
        <v>2020</v>
      </c>
      <c r="H4666" s="1" t="str">
        <f t="shared" si="290"/>
        <v>Monday</v>
      </c>
      <c r="I4666" s="1" t="str">
        <f t="shared" si="291"/>
        <v>05</v>
      </c>
      <c r="J4666" t="s">
        <v>47</v>
      </c>
      <c r="K4666" t="s">
        <v>48</v>
      </c>
      <c r="L4666" t="s">
        <v>49</v>
      </c>
      <c r="M4666" t="s">
        <v>16</v>
      </c>
      <c r="N4666">
        <v>56</v>
      </c>
      <c r="O4666">
        <v>244</v>
      </c>
      <c r="P4666">
        <v>13664</v>
      </c>
      <c r="Q4666">
        <v>7925</v>
      </c>
      <c r="R4666">
        <v>0.57999999999999996</v>
      </c>
      <c r="S4666" t="s">
        <v>82</v>
      </c>
      <c r="T4666" t="str">
        <f>IF(Table1[[#This Row],[Units Sold]]&gt; 700,"High Units","low Units")</f>
        <v>low Units</v>
      </c>
      <c r="U4666">
        <f>SUM(Table1[[#This Row],[Operating Profit]])/SUM(Table1[Operating Profit])*100</f>
        <v>2.386077073776016E-3</v>
      </c>
      <c r="V4666">
        <f>SUM(Table1[[#This Row],[Price per Unit]]*Table1[[#This Row],[Units Sold]])</f>
        <v>13664</v>
      </c>
      <c r="W4666">
        <f>SUM(Table1[[#This Row],[Total Sales]]-Table1[[#This Row],[Operating Profit]])</f>
        <v>5739</v>
      </c>
      <c r="X4666">
        <f>SUM(Table1[[#This Row],[Total Sales]]-Table1[[#This Row],[Cost]])</f>
        <v>7925</v>
      </c>
      <c r="Y4666">
        <f>SUM(Table1[[#This Row],[profit/loss]])/SUM(Table1[profit/loss])</f>
        <v>2.3860770737760159E-5</v>
      </c>
    </row>
    <row r="4667" spans="1:25" x14ac:dyDescent="0.3">
      <c r="A4667" t="s">
        <v>25</v>
      </c>
      <c r="B4667" t="s">
        <v>82</v>
      </c>
      <c r="C4667">
        <v>1185732</v>
      </c>
      <c r="D4667" s="9">
        <v>44110</v>
      </c>
      <c r="E4667" s="8" t="str">
        <f>TEXT(Table1[[#This Row],[Invoice Date]],"dd-mm-yyyy")</f>
        <v>06-10-2020</v>
      </c>
      <c r="F4667" s="1" t="str">
        <f t="shared" si="288"/>
        <v>October</v>
      </c>
      <c r="G4667" s="1" t="str">
        <f t="shared" si="289"/>
        <v>2020</v>
      </c>
      <c r="H4667" s="1" t="str">
        <f t="shared" si="290"/>
        <v>Tuesday</v>
      </c>
      <c r="I4667" s="1" t="str">
        <f t="shared" si="291"/>
        <v>06</v>
      </c>
      <c r="J4667" t="s">
        <v>47</v>
      </c>
      <c r="K4667" t="s">
        <v>48</v>
      </c>
      <c r="L4667" t="s">
        <v>49</v>
      </c>
      <c r="M4667" t="s">
        <v>18</v>
      </c>
      <c r="N4667">
        <v>49</v>
      </c>
      <c r="O4667">
        <v>224</v>
      </c>
      <c r="P4667">
        <v>10976</v>
      </c>
      <c r="Q4667">
        <v>5268</v>
      </c>
      <c r="R4667">
        <v>0.48</v>
      </c>
      <c r="S4667" t="s">
        <v>82</v>
      </c>
      <c r="T4667" t="str">
        <f>IF(Table1[[#This Row],[Units Sold]]&gt; 700,"High Units","low Units")</f>
        <v>low Units</v>
      </c>
      <c r="U4667">
        <f>SUM(Table1[[#This Row],[Operating Profit]])/SUM(Table1[Operating Profit])*100</f>
        <v>1.5861014542147699E-3</v>
      </c>
      <c r="V4667">
        <f>SUM(Table1[[#This Row],[Price per Unit]]*Table1[[#This Row],[Units Sold]])</f>
        <v>10976</v>
      </c>
      <c r="W4667">
        <f>SUM(Table1[[#This Row],[Total Sales]]-Table1[[#This Row],[Operating Profit]])</f>
        <v>5708</v>
      </c>
      <c r="X4667">
        <f>SUM(Table1[[#This Row],[Total Sales]]-Table1[[#This Row],[Cost]])</f>
        <v>5268</v>
      </c>
      <c r="Y4667">
        <f>SUM(Table1[[#This Row],[profit/loss]])/SUM(Table1[profit/loss])</f>
        <v>1.5861014542147698E-5</v>
      </c>
    </row>
    <row r="4668" spans="1:25" x14ac:dyDescent="0.3">
      <c r="A4668" t="s">
        <v>25</v>
      </c>
      <c r="B4668" t="s">
        <v>82</v>
      </c>
      <c r="C4668">
        <v>1185732</v>
      </c>
      <c r="D4668" s="9">
        <v>44111</v>
      </c>
      <c r="E4668" s="8" t="str">
        <f>TEXT(Table1[[#This Row],[Invoice Date]],"dd-mm-yyyy")</f>
        <v>07-10-2020</v>
      </c>
      <c r="F4668" s="1" t="str">
        <f t="shared" si="288"/>
        <v>October</v>
      </c>
      <c r="G4668" s="1" t="str">
        <f t="shared" si="289"/>
        <v>2020</v>
      </c>
      <c r="H4668" s="1" t="str">
        <f t="shared" si="290"/>
        <v>Wednesday</v>
      </c>
      <c r="I4668" s="1" t="str">
        <f t="shared" si="291"/>
        <v>07</v>
      </c>
      <c r="J4668" t="s">
        <v>47</v>
      </c>
      <c r="K4668" t="s">
        <v>48</v>
      </c>
      <c r="L4668" t="s">
        <v>49</v>
      </c>
      <c r="M4668" t="s">
        <v>19</v>
      </c>
      <c r="N4668">
        <v>46</v>
      </c>
      <c r="O4668">
        <v>224</v>
      </c>
      <c r="P4668">
        <v>10304</v>
      </c>
      <c r="Q4668">
        <v>3812</v>
      </c>
      <c r="R4668">
        <v>0.37</v>
      </c>
      <c r="S4668" t="s">
        <v>82</v>
      </c>
      <c r="T4668" t="str">
        <f>IF(Table1[[#This Row],[Units Sold]]&gt; 700,"High Units","low Units")</f>
        <v>low Units</v>
      </c>
      <c r="U4668">
        <f>SUM(Table1[[#This Row],[Operating Profit]])/SUM(Table1[Operating Profit])*100</f>
        <v>1.1477256536573087E-3</v>
      </c>
      <c r="V4668">
        <f>SUM(Table1[[#This Row],[Price per Unit]]*Table1[[#This Row],[Units Sold]])</f>
        <v>10304</v>
      </c>
      <c r="W4668">
        <f>SUM(Table1[[#This Row],[Total Sales]]-Table1[[#This Row],[Operating Profit]])</f>
        <v>6492</v>
      </c>
      <c r="X4668">
        <f>SUM(Table1[[#This Row],[Total Sales]]-Table1[[#This Row],[Cost]])</f>
        <v>3812</v>
      </c>
      <c r="Y4668">
        <f>SUM(Table1[[#This Row],[profit/loss]])/SUM(Table1[profit/loss])</f>
        <v>1.1477256536573087E-5</v>
      </c>
    </row>
    <row r="4669" spans="1:25" x14ac:dyDescent="0.3">
      <c r="A4669" t="s">
        <v>25</v>
      </c>
      <c r="B4669" t="s">
        <v>82</v>
      </c>
      <c r="C4669">
        <v>1185732</v>
      </c>
      <c r="D4669" s="9">
        <v>44112</v>
      </c>
      <c r="E4669" s="8" t="str">
        <f>TEXT(Table1[[#This Row],[Invoice Date]],"dd-mm-yyyy")</f>
        <v>08-10-2020</v>
      </c>
      <c r="F4669" s="1" t="str">
        <f t="shared" si="288"/>
        <v>October</v>
      </c>
      <c r="G4669" s="1" t="str">
        <f t="shared" si="289"/>
        <v>2020</v>
      </c>
      <c r="H4669" s="1" t="str">
        <f t="shared" si="290"/>
        <v>Thursday</v>
      </c>
      <c r="I4669" s="1" t="str">
        <f t="shared" si="291"/>
        <v>08</v>
      </c>
      <c r="J4669" t="s">
        <v>47</v>
      </c>
      <c r="K4669" t="s">
        <v>48</v>
      </c>
      <c r="L4669" t="s">
        <v>49</v>
      </c>
      <c r="M4669" t="s">
        <v>20</v>
      </c>
      <c r="N4669">
        <v>49</v>
      </c>
      <c r="O4669">
        <v>202</v>
      </c>
      <c r="P4669">
        <v>9898</v>
      </c>
      <c r="Q4669">
        <v>4355</v>
      </c>
      <c r="R4669">
        <v>0.44</v>
      </c>
      <c r="S4669" t="s">
        <v>82</v>
      </c>
      <c r="T4669" t="str">
        <f>IF(Table1[[#This Row],[Units Sold]]&gt; 700,"High Units","low Units")</f>
        <v>low Units</v>
      </c>
      <c r="U4669">
        <f>SUM(Table1[[#This Row],[Operating Profit]])/SUM(Table1[Operating Profit])*100</f>
        <v>1.3112133320245488E-3</v>
      </c>
      <c r="V4669">
        <f>SUM(Table1[[#This Row],[Price per Unit]]*Table1[[#This Row],[Units Sold]])</f>
        <v>9898</v>
      </c>
      <c r="W4669">
        <f>SUM(Table1[[#This Row],[Total Sales]]-Table1[[#This Row],[Operating Profit]])</f>
        <v>5543</v>
      </c>
      <c r="X4669">
        <f>SUM(Table1[[#This Row],[Total Sales]]-Table1[[#This Row],[Cost]])</f>
        <v>4355</v>
      </c>
      <c r="Y4669">
        <f>SUM(Table1[[#This Row],[profit/loss]])/SUM(Table1[profit/loss])</f>
        <v>1.3112133320245488E-5</v>
      </c>
    </row>
    <row r="4670" spans="1:25" x14ac:dyDescent="0.3">
      <c r="A4670" t="s">
        <v>25</v>
      </c>
      <c r="B4670" t="s">
        <v>82</v>
      </c>
      <c r="C4670">
        <v>1185732</v>
      </c>
      <c r="D4670" s="9">
        <v>44113</v>
      </c>
      <c r="E4670" s="8" t="str">
        <f>TEXT(Table1[[#This Row],[Invoice Date]],"dd-mm-yyyy")</f>
        <v>09-10-2020</v>
      </c>
      <c r="F4670" s="1" t="str">
        <f t="shared" si="288"/>
        <v>October</v>
      </c>
      <c r="G4670" s="1" t="str">
        <f t="shared" si="289"/>
        <v>2020</v>
      </c>
      <c r="H4670" s="1" t="str">
        <f t="shared" si="290"/>
        <v>Friday</v>
      </c>
      <c r="I4670" s="1" t="str">
        <f t="shared" si="291"/>
        <v>09</v>
      </c>
      <c r="J4670" t="s">
        <v>47</v>
      </c>
      <c r="K4670" t="s">
        <v>48</v>
      </c>
      <c r="L4670" t="s">
        <v>49</v>
      </c>
      <c r="M4670" t="s">
        <v>21</v>
      </c>
      <c r="N4670">
        <v>64</v>
      </c>
      <c r="O4670">
        <v>195</v>
      </c>
      <c r="P4670">
        <v>12480</v>
      </c>
      <c r="Q4670">
        <v>6240</v>
      </c>
      <c r="R4670">
        <v>0.5</v>
      </c>
      <c r="S4670" t="s">
        <v>82</v>
      </c>
      <c r="T4670" t="str">
        <f>IF(Table1[[#This Row],[Units Sold]]&gt; 700,"High Units","low Units")</f>
        <v>low Units</v>
      </c>
      <c r="U4670">
        <f>SUM(Table1[[#This Row],[Operating Profit]])/SUM(Table1[Operating Profit])*100</f>
        <v>1.8787534309605476E-3</v>
      </c>
      <c r="V4670">
        <f>SUM(Table1[[#This Row],[Price per Unit]]*Table1[[#This Row],[Units Sold]])</f>
        <v>12480</v>
      </c>
      <c r="W4670">
        <f>SUM(Table1[[#This Row],[Total Sales]]-Table1[[#This Row],[Operating Profit]])</f>
        <v>6240</v>
      </c>
      <c r="X4670">
        <f>SUM(Table1[[#This Row],[Total Sales]]-Table1[[#This Row],[Cost]])</f>
        <v>6240</v>
      </c>
      <c r="Y4670">
        <f>SUM(Table1[[#This Row],[profit/loss]])/SUM(Table1[profit/loss])</f>
        <v>1.8787534309605476E-5</v>
      </c>
    </row>
    <row r="4671" spans="1:25" x14ac:dyDescent="0.3">
      <c r="A4671" t="s">
        <v>25</v>
      </c>
      <c r="B4671" t="s">
        <v>82</v>
      </c>
      <c r="C4671">
        <v>1185732</v>
      </c>
      <c r="D4671" s="9">
        <v>44114</v>
      </c>
      <c r="E4671" s="8" t="str">
        <f>TEXT(Table1[[#This Row],[Invoice Date]],"dd-mm-yyyy")</f>
        <v>10-10-2020</v>
      </c>
      <c r="F4671" s="1" t="str">
        <f t="shared" si="288"/>
        <v>October</v>
      </c>
      <c r="G4671" s="1" t="str">
        <f t="shared" si="289"/>
        <v>2020</v>
      </c>
      <c r="H4671" s="1" t="str">
        <f t="shared" si="290"/>
        <v>Saturday</v>
      </c>
      <c r="I4671" s="1" t="str">
        <f t="shared" si="291"/>
        <v>10</v>
      </c>
      <c r="J4671" t="s">
        <v>47</v>
      </c>
      <c r="K4671" t="s">
        <v>48</v>
      </c>
      <c r="L4671" t="s">
        <v>49</v>
      </c>
      <c r="M4671" t="s">
        <v>22</v>
      </c>
      <c r="N4671">
        <v>64</v>
      </c>
      <c r="O4671">
        <v>213</v>
      </c>
      <c r="P4671">
        <v>13632</v>
      </c>
      <c r="Q4671">
        <v>8179</v>
      </c>
      <c r="R4671">
        <v>0.6</v>
      </c>
      <c r="S4671" t="s">
        <v>82</v>
      </c>
      <c r="T4671" t="str">
        <f>IF(Table1[[#This Row],[Units Sold]]&gt; 700,"High Units","low Units")</f>
        <v>low Units</v>
      </c>
      <c r="U4671">
        <f>SUM(Table1[[#This Row],[Operating Profit]])/SUM(Table1[Operating Profit])*100</f>
        <v>2.4625519730490891E-3</v>
      </c>
      <c r="V4671">
        <f>SUM(Table1[[#This Row],[Price per Unit]]*Table1[[#This Row],[Units Sold]])</f>
        <v>13632</v>
      </c>
      <c r="W4671">
        <f>SUM(Table1[[#This Row],[Total Sales]]-Table1[[#This Row],[Operating Profit]])</f>
        <v>5453</v>
      </c>
      <c r="X4671">
        <f>SUM(Table1[[#This Row],[Total Sales]]-Table1[[#This Row],[Cost]])</f>
        <v>8179</v>
      </c>
      <c r="Y4671">
        <f>SUM(Table1[[#This Row],[profit/loss]])/SUM(Table1[profit/loss])</f>
        <v>2.4625519730490892E-5</v>
      </c>
    </row>
    <row r="4672" spans="1:25" x14ac:dyDescent="0.3">
      <c r="A4672" t="s">
        <v>25</v>
      </c>
      <c r="B4672" t="s">
        <v>82</v>
      </c>
      <c r="C4672">
        <v>1185732</v>
      </c>
      <c r="D4672" s="9">
        <v>43975</v>
      </c>
      <c r="E4672" s="8" t="str">
        <f>TEXT(Table1[[#This Row],[Invoice Date]],"dd-mm-yyyy")</f>
        <v>24-05-2020</v>
      </c>
      <c r="F4672" s="1" t="str">
        <f t="shared" si="288"/>
        <v>May</v>
      </c>
      <c r="G4672" s="1" t="str">
        <f t="shared" si="289"/>
        <v>2020</v>
      </c>
      <c r="H4672" s="1" t="str">
        <f t="shared" si="290"/>
        <v>Sunday</v>
      </c>
      <c r="I4672" s="1" t="str">
        <f t="shared" si="291"/>
        <v>24</v>
      </c>
      <c r="J4672" t="s">
        <v>47</v>
      </c>
      <c r="K4672" t="s">
        <v>48</v>
      </c>
      <c r="L4672" t="s">
        <v>49</v>
      </c>
      <c r="M4672" t="s">
        <v>16</v>
      </c>
      <c r="N4672">
        <v>63</v>
      </c>
      <c r="O4672">
        <v>323</v>
      </c>
      <c r="P4672">
        <v>20349</v>
      </c>
      <c r="Q4672">
        <v>11395</v>
      </c>
      <c r="R4672">
        <v>0.56000000000000005</v>
      </c>
      <c r="S4672" t="s">
        <v>82</v>
      </c>
      <c r="T4672" t="str">
        <f>IF(Table1[[#This Row],[Units Sold]]&gt; 700,"High Units","low Units")</f>
        <v>low Units</v>
      </c>
      <c r="U4672">
        <f>SUM(Table1[[#This Row],[Operating Profit]])/SUM(Table1[Operating Profit])*100</f>
        <v>3.4308325874672172E-3</v>
      </c>
      <c r="V4672">
        <f>SUM(Table1[[#This Row],[Price per Unit]]*Table1[[#This Row],[Units Sold]])</f>
        <v>20349</v>
      </c>
      <c r="W4672">
        <f>SUM(Table1[[#This Row],[Total Sales]]-Table1[[#This Row],[Operating Profit]])</f>
        <v>8954</v>
      </c>
      <c r="X4672">
        <f>SUM(Table1[[#This Row],[Total Sales]]-Table1[[#This Row],[Cost]])</f>
        <v>11395</v>
      </c>
      <c r="Y4672">
        <f>SUM(Table1[[#This Row],[profit/loss]])/SUM(Table1[profit/loss])</f>
        <v>3.4308325874672174E-5</v>
      </c>
    </row>
    <row r="4673" spans="1:25" x14ac:dyDescent="0.3">
      <c r="A4673" t="s">
        <v>25</v>
      </c>
      <c r="B4673" t="s">
        <v>82</v>
      </c>
      <c r="C4673">
        <v>1185732</v>
      </c>
      <c r="D4673" s="9">
        <v>43975</v>
      </c>
      <c r="E4673" s="8" t="str">
        <f>TEXT(Table1[[#This Row],[Invoice Date]],"dd-mm-yyyy")</f>
        <v>24-05-2020</v>
      </c>
      <c r="F4673" s="1" t="str">
        <f t="shared" si="288"/>
        <v>May</v>
      </c>
      <c r="G4673" s="1" t="str">
        <f t="shared" si="289"/>
        <v>2020</v>
      </c>
      <c r="H4673" s="1" t="str">
        <f t="shared" si="290"/>
        <v>Sunday</v>
      </c>
      <c r="I4673" s="1" t="str">
        <f t="shared" si="291"/>
        <v>24</v>
      </c>
      <c r="J4673" t="s">
        <v>47</v>
      </c>
      <c r="K4673" t="s">
        <v>48</v>
      </c>
      <c r="L4673" t="s">
        <v>49</v>
      </c>
      <c r="M4673" t="s">
        <v>18</v>
      </c>
      <c r="N4673">
        <v>51</v>
      </c>
      <c r="O4673">
        <v>254</v>
      </c>
      <c r="P4673">
        <v>12954</v>
      </c>
      <c r="Q4673">
        <v>6088</v>
      </c>
      <c r="R4673">
        <v>0.47</v>
      </c>
      <c r="S4673" t="s">
        <v>82</v>
      </c>
      <c r="T4673" t="str">
        <f>IF(Table1[[#This Row],[Units Sold]]&gt; 700,"High Units","low Units")</f>
        <v>low Units</v>
      </c>
      <c r="U4673">
        <f>SUM(Table1[[#This Row],[Operating Profit]])/SUM(Table1[Operating Profit])*100</f>
        <v>1.8329889243089443E-3</v>
      </c>
      <c r="V4673">
        <f>SUM(Table1[[#This Row],[Price per Unit]]*Table1[[#This Row],[Units Sold]])</f>
        <v>12954</v>
      </c>
      <c r="W4673">
        <f>SUM(Table1[[#This Row],[Total Sales]]-Table1[[#This Row],[Operating Profit]])</f>
        <v>6866</v>
      </c>
      <c r="X4673">
        <f>SUM(Table1[[#This Row],[Total Sales]]-Table1[[#This Row],[Cost]])</f>
        <v>6088</v>
      </c>
      <c r="Y4673">
        <f>SUM(Table1[[#This Row],[profit/loss]])/SUM(Table1[profit/loss])</f>
        <v>1.8329889243089442E-5</v>
      </c>
    </row>
    <row r="4674" spans="1:25" x14ac:dyDescent="0.3">
      <c r="A4674" t="s">
        <v>25</v>
      </c>
      <c r="B4674" t="s">
        <v>82</v>
      </c>
      <c r="C4674">
        <v>1185732</v>
      </c>
      <c r="D4674" s="9">
        <v>43975</v>
      </c>
      <c r="E4674" s="8" t="str">
        <f>TEXT(Table1[[#This Row],[Invoice Date]],"dd-mm-yyyy")</f>
        <v>24-05-2020</v>
      </c>
      <c r="F4674" s="1" t="str">
        <f t="shared" si="288"/>
        <v>May</v>
      </c>
      <c r="G4674" s="1" t="str">
        <f t="shared" si="289"/>
        <v>2020</v>
      </c>
      <c r="H4674" s="1" t="str">
        <f t="shared" si="290"/>
        <v>Sunday</v>
      </c>
      <c r="I4674" s="1" t="str">
        <f t="shared" si="291"/>
        <v>24</v>
      </c>
      <c r="J4674" t="s">
        <v>47</v>
      </c>
      <c r="K4674" t="s">
        <v>48</v>
      </c>
      <c r="L4674" t="s">
        <v>49</v>
      </c>
      <c r="M4674" t="s">
        <v>19</v>
      </c>
      <c r="N4674">
        <v>52</v>
      </c>
      <c r="O4674">
        <v>248</v>
      </c>
      <c r="P4674">
        <v>12896</v>
      </c>
      <c r="Q4674">
        <v>4772</v>
      </c>
      <c r="R4674">
        <v>0.37</v>
      </c>
      <c r="S4674" t="s">
        <v>82</v>
      </c>
      <c r="T4674" t="str">
        <f>IF(Table1[[#This Row],[Units Sold]]&gt; 700,"High Units","low Units")</f>
        <v>low Units</v>
      </c>
      <c r="U4674">
        <f>SUM(Table1[[#This Row],[Operating Profit]])/SUM(Table1[Operating Profit])*100</f>
        <v>1.4367646430358545E-3</v>
      </c>
      <c r="V4674">
        <f>SUM(Table1[[#This Row],[Price per Unit]]*Table1[[#This Row],[Units Sold]])</f>
        <v>12896</v>
      </c>
      <c r="W4674">
        <f>SUM(Table1[[#This Row],[Total Sales]]-Table1[[#This Row],[Operating Profit]])</f>
        <v>8124</v>
      </c>
      <c r="X4674">
        <f>SUM(Table1[[#This Row],[Total Sales]]-Table1[[#This Row],[Cost]])</f>
        <v>4772</v>
      </c>
      <c r="Y4674">
        <f>SUM(Table1[[#This Row],[profit/loss]])/SUM(Table1[profit/loss])</f>
        <v>1.4367646430358545E-5</v>
      </c>
    </row>
    <row r="4675" spans="1:25" x14ac:dyDescent="0.3">
      <c r="A4675" t="s">
        <v>25</v>
      </c>
      <c r="B4675" t="s">
        <v>82</v>
      </c>
      <c r="C4675">
        <v>1185732</v>
      </c>
      <c r="D4675" s="9">
        <v>43975</v>
      </c>
      <c r="E4675" s="8" t="str">
        <f>TEXT(Table1[[#This Row],[Invoice Date]],"dd-mm-yyyy")</f>
        <v>24-05-2020</v>
      </c>
      <c r="F4675" s="1" t="str">
        <f t="shared" ref="F4675:F4738" si="292">TEXT(D4675,"mmmm")</f>
        <v>May</v>
      </c>
      <c r="G4675" s="1" t="str">
        <f t="shared" ref="G4675:G4738" si="293">TEXT(D4675,"YYYY")</f>
        <v>2020</v>
      </c>
      <c r="H4675" s="1" t="str">
        <f t="shared" ref="H4675:H4738" si="294">TEXT(D4675,"dddd")</f>
        <v>Sunday</v>
      </c>
      <c r="I4675" s="1" t="str">
        <f t="shared" ref="I4675:I4738" si="295">TEXT(D4675,"dd")</f>
        <v>24</v>
      </c>
      <c r="J4675" t="s">
        <v>47</v>
      </c>
      <c r="K4675" t="s">
        <v>48</v>
      </c>
      <c r="L4675" t="s">
        <v>49</v>
      </c>
      <c r="M4675" t="s">
        <v>20</v>
      </c>
      <c r="N4675">
        <v>54</v>
      </c>
      <c r="O4675">
        <v>209</v>
      </c>
      <c r="P4675">
        <v>11286</v>
      </c>
      <c r="Q4675">
        <v>4853</v>
      </c>
      <c r="R4675">
        <v>0.43</v>
      </c>
      <c r="S4675" t="s">
        <v>82</v>
      </c>
      <c r="T4675" t="str">
        <f>IF(Table1[[#This Row],[Units Sold]]&gt; 700,"High Units","low Units")</f>
        <v>low Units</v>
      </c>
      <c r="U4675">
        <f>SUM(Table1[[#This Row],[Operating Profit]])/SUM(Table1[Operating Profit])*100</f>
        <v>1.4611523077646695E-3</v>
      </c>
      <c r="V4675">
        <f>SUM(Table1[[#This Row],[Price per Unit]]*Table1[[#This Row],[Units Sold]])</f>
        <v>11286</v>
      </c>
      <c r="W4675">
        <f>SUM(Table1[[#This Row],[Total Sales]]-Table1[[#This Row],[Operating Profit]])</f>
        <v>6433</v>
      </c>
      <c r="X4675">
        <f>SUM(Table1[[#This Row],[Total Sales]]-Table1[[#This Row],[Cost]])</f>
        <v>4853</v>
      </c>
      <c r="Y4675">
        <f>SUM(Table1[[#This Row],[profit/loss]])/SUM(Table1[profit/loss])</f>
        <v>1.4611523077646694E-5</v>
      </c>
    </row>
    <row r="4676" spans="1:25" x14ac:dyDescent="0.3">
      <c r="A4676" t="s">
        <v>13</v>
      </c>
      <c r="B4676" t="s">
        <v>82</v>
      </c>
      <c r="C4676">
        <v>1185732</v>
      </c>
      <c r="D4676" s="9">
        <v>43975</v>
      </c>
      <c r="E4676" s="8" t="str">
        <f>TEXT(Table1[[#This Row],[Invoice Date]],"dd-mm-yyyy")</f>
        <v>24-05-2020</v>
      </c>
      <c r="F4676" s="1" t="str">
        <f t="shared" si="292"/>
        <v>May</v>
      </c>
      <c r="G4676" s="1" t="str">
        <f t="shared" si="293"/>
        <v>2020</v>
      </c>
      <c r="H4676" s="1" t="str">
        <f t="shared" si="294"/>
        <v>Sunday</v>
      </c>
      <c r="I4676" s="1" t="str">
        <f t="shared" si="295"/>
        <v>24</v>
      </c>
      <c r="J4676" t="s">
        <v>47</v>
      </c>
      <c r="K4676" t="s">
        <v>48</v>
      </c>
      <c r="L4676" t="s">
        <v>49</v>
      </c>
      <c r="M4676" t="s">
        <v>21</v>
      </c>
      <c r="N4676">
        <v>60</v>
      </c>
      <c r="O4676">
        <v>202</v>
      </c>
      <c r="P4676">
        <v>12120</v>
      </c>
      <c r="Q4676">
        <v>5939</v>
      </c>
      <c r="R4676">
        <v>0.49</v>
      </c>
      <c r="S4676" t="s">
        <v>82</v>
      </c>
      <c r="T4676" t="str">
        <f>IF(Table1[[#This Row],[Units Sold]]&gt; 700,"High Units","low Units")</f>
        <v>low Units</v>
      </c>
      <c r="U4676">
        <f>SUM(Table1[[#This Row],[Operating Profit]])/SUM(Table1[Operating Profit])*100</f>
        <v>1.7881276644991491E-3</v>
      </c>
      <c r="V4676">
        <f>SUM(Table1[[#This Row],[Price per Unit]]*Table1[[#This Row],[Units Sold]])</f>
        <v>12120</v>
      </c>
      <c r="W4676">
        <f>SUM(Table1[[#This Row],[Total Sales]]-Table1[[#This Row],[Operating Profit]])</f>
        <v>6181</v>
      </c>
      <c r="X4676">
        <f>SUM(Table1[[#This Row],[Total Sales]]-Table1[[#This Row],[Cost]])</f>
        <v>5939</v>
      </c>
      <c r="Y4676">
        <f>SUM(Table1[[#This Row],[profit/loss]])/SUM(Table1[profit/loss])</f>
        <v>1.7881276644991492E-5</v>
      </c>
    </row>
    <row r="4677" spans="1:25" x14ac:dyDescent="0.3">
      <c r="A4677" t="s">
        <v>13</v>
      </c>
      <c r="B4677" t="s">
        <v>82</v>
      </c>
      <c r="C4677">
        <v>1185732</v>
      </c>
      <c r="D4677" s="9">
        <v>43975</v>
      </c>
      <c r="E4677" s="8" t="str">
        <f>TEXT(Table1[[#This Row],[Invoice Date]],"dd-mm-yyyy")</f>
        <v>24-05-2020</v>
      </c>
      <c r="F4677" s="1" t="str">
        <f t="shared" si="292"/>
        <v>May</v>
      </c>
      <c r="G4677" s="1" t="str">
        <f t="shared" si="293"/>
        <v>2020</v>
      </c>
      <c r="H4677" s="1" t="str">
        <f t="shared" si="294"/>
        <v>Sunday</v>
      </c>
      <c r="I4677" s="1" t="str">
        <f t="shared" si="295"/>
        <v>24</v>
      </c>
      <c r="J4677" t="s">
        <v>47</v>
      </c>
      <c r="K4677" t="s">
        <v>48</v>
      </c>
      <c r="L4677" t="s">
        <v>49</v>
      </c>
      <c r="M4677" t="s">
        <v>22</v>
      </c>
      <c r="N4677">
        <v>64</v>
      </c>
      <c r="O4677">
        <v>219</v>
      </c>
      <c r="P4677">
        <v>14016</v>
      </c>
      <c r="Q4677">
        <v>8830</v>
      </c>
      <c r="R4677">
        <v>0.63</v>
      </c>
      <c r="S4677" t="s">
        <v>82</v>
      </c>
      <c r="T4677" t="str">
        <f>IF(Table1[[#This Row],[Units Sold]]&gt; 700,"High Units","low Units")</f>
        <v>low Units</v>
      </c>
      <c r="U4677">
        <f>SUM(Table1[[#This Row],[Operating Profit]])/SUM(Table1[Operating Profit])*100</f>
        <v>2.6585565377214154E-3</v>
      </c>
      <c r="V4677">
        <f>SUM(Table1[[#This Row],[Price per Unit]]*Table1[[#This Row],[Units Sold]])</f>
        <v>14016</v>
      </c>
      <c r="W4677">
        <f>SUM(Table1[[#This Row],[Total Sales]]-Table1[[#This Row],[Operating Profit]])</f>
        <v>5186</v>
      </c>
      <c r="X4677">
        <f>SUM(Table1[[#This Row],[Total Sales]]-Table1[[#This Row],[Cost]])</f>
        <v>8830</v>
      </c>
      <c r="Y4677">
        <f>SUM(Table1[[#This Row],[profit/loss]])/SUM(Table1[profit/loss])</f>
        <v>2.6585565377214155E-5</v>
      </c>
    </row>
    <row r="4678" spans="1:25" x14ac:dyDescent="0.3">
      <c r="A4678" t="s">
        <v>13</v>
      </c>
      <c r="B4678" t="s">
        <v>82</v>
      </c>
      <c r="C4678">
        <v>1185732</v>
      </c>
      <c r="D4678" s="9">
        <v>44121</v>
      </c>
      <c r="E4678" s="8" t="str">
        <f>TEXT(Table1[[#This Row],[Invoice Date]],"dd-mm-yyyy")</f>
        <v>17-10-2020</v>
      </c>
      <c r="F4678" s="1" t="str">
        <f t="shared" si="292"/>
        <v>October</v>
      </c>
      <c r="G4678" s="1" t="str">
        <f t="shared" si="293"/>
        <v>2020</v>
      </c>
      <c r="H4678" s="1" t="str">
        <f t="shared" si="294"/>
        <v>Saturday</v>
      </c>
      <c r="I4678" s="1" t="str">
        <f t="shared" si="295"/>
        <v>17</v>
      </c>
      <c r="J4678" t="s">
        <v>47</v>
      </c>
      <c r="K4678" t="s">
        <v>48</v>
      </c>
      <c r="L4678" t="s">
        <v>49</v>
      </c>
      <c r="M4678" t="s">
        <v>16</v>
      </c>
      <c r="N4678">
        <v>33</v>
      </c>
      <c r="O4678">
        <v>131</v>
      </c>
      <c r="P4678">
        <v>4323</v>
      </c>
      <c r="Q4678">
        <v>1945</v>
      </c>
      <c r="R4678">
        <v>0.45</v>
      </c>
      <c r="S4678" t="s">
        <v>82</v>
      </c>
      <c r="T4678" t="str">
        <f>IF(Table1[[#This Row],[Units Sold]]&gt; 700,"High Units","low Units")</f>
        <v>low Units</v>
      </c>
      <c r="U4678">
        <f>SUM(Table1[[#This Row],[Operating Profit]])/SUM(Table1[Operating Profit])*100</f>
        <v>5.8560503577215781E-4</v>
      </c>
      <c r="V4678">
        <f>SUM(Table1[[#This Row],[Price per Unit]]*Table1[[#This Row],[Units Sold]])</f>
        <v>4323</v>
      </c>
      <c r="W4678">
        <f>SUM(Table1[[#This Row],[Total Sales]]-Table1[[#This Row],[Operating Profit]])</f>
        <v>2378</v>
      </c>
      <c r="X4678">
        <f>SUM(Table1[[#This Row],[Total Sales]]-Table1[[#This Row],[Cost]])</f>
        <v>1945</v>
      </c>
      <c r="Y4678">
        <f>SUM(Table1[[#This Row],[profit/loss]])/SUM(Table1[profit/loss])</f>
        <v>5.856050357721578E-6</v>
      </c>
    </row>
    <row r="4679" spans="1:25" x14ac:dyDescent="0.3">
      <c r="A4679" t="s">
        <v>13</v>
      </c>
      <c r="B4679" t="s">
        <v>82</v>
      </c>
      <c r="C4679">
        <v>1185732</v>
      </c>
      <c r="D4679" s="9">
        <v>44122</v>
      </c>
      <c r="E4679" s="8" t="str">
        <f>TEXT(Table1[[#This Row],[Invoice Date]],"dd-mm-yyyy")</f>
        <v>18-10-2020</v>
      </c>
      <c r="F4679" s="1" t="str">
        <f t="shared" si="292"/>
        <v>October</v>
      </c>
      <c r="G4679" s="1" t="str">
        <f t="shared" si="293"/>
        <v>2020</v>
      </c>
      <c r="H4679" s="1" t="str">
        <f t="shared" si="294"/>
        <v>Sunday</v>
      </c>
      <c r="I4679" s="1" t="str">
        <f t="shared" si="295"/>
        <v>18</v>
      </c>
      <c r="J4679" t="s">
        <v>47</v>
      </c>
      <c r="K4679" t="s">
        <v>48</v>
      </c>
      <c r="L4679" t="s">
        <v>49</v>
      </c>
      <c r="M4679" t="s">
        <v>18</v>
      </c>
      <c r="N4679">
        <v>33</v>
      </c>
      <c r="O4679">
        <v>65</v>
      </c>
      <c r="P4679">
        <v>2145</v>
      </c>
      <c r="Q4679">
        <v>858</v>
      </c>
      <c r="R4679">
        <v>0.4</v>
      </c>
      <c r="S4679" t="s">
        <v>82</v>
      </c>
      <c r="T4679" t="str">
        <f>IF(Table1[[#This Row],[Units Sold]]&gt; 700,"High Units","low Units")</f>
        <v>low Units</v>
      </c>
      <c r="U4679">
        <f>SUM(Table1[[#This Row],[Operating Profit]])/SUM(Table1[Operating Profit])*100</f>
        <v>2.5832859675707528E-4</v>
      </c>
      <c r="V4679">
        <f>SUM(Table1[[#This Row],[Price per Unit]]*Table1[[#This Row],[Units Sold]])</f>
        <v>2145</v>
      </c>
      <c r="W4679">
        <f>SUM(Table1[[#This Row],[Total Sales]]-Table1[[#This Row],[Operating Profit]])</f>
        <v>1287</v>
      </c>
      <c r="X4679">
        <f>SUM(Table1[[#This Row],[Total Sales]]-Table1[[#This Row],[Cost]])</f>
        <v>858</v>
      </c>
      <c r="Y4679">
        <f>SUM(Table1[[#This Row],[profit/loss]])/SUM(Table1[profit/loss])</f>
        <v>2.5832859675707527E-6</v>
      </c>
    </row>
    <row r="4680" spans="1:25" x14ac:dyDescent="0.3">
      <c r="A4680" t="s">
        <v>13</v>
      </c>
      <c r="B4680" t="s">
        <v>82</v>
      </c>
      <c r="C4680">
        <v>1185732</v>
      </c>
      <c r="D4680" s="9">
        <v>44123</v>
      </c>
      <c r="E4680" s="8" t="str">
        <f>TEXT(Table1[[#This Row],[Invoice Date]],"dd-mm-yyyy")</f>
        <v>19-10-2020</v>
      </c>
      <c r="F4680" s="1" t="str">
        <f t="shared" si="292"/>
        <v>October</v>
      </c>
      <c r="G4680" s="1" t="str">
        <f t="shared" si="293"/>
        <v>2020</v>
      </c>
      <c r="H4680" s="1" t="str">
        <f t="shared" si="294"/>
        <v>Monday</v>
      </c>
      <c r="I4680" s="1" t="str">
        <f t="shared" si="295"/>
        <v>19</v>
      </c>
      <c r="J4680" t="s">
        <v>47</v>
      </c>
      <c r="K4680" t="s">
        <v>48</v>
      </c>
      <c r="L4680" t="s">
        <v>49</v>
      </c>
      <c r="M4680" t="s">
        <v>19</v>
      </c>
      <c r="N4680">
        <v>24</v>
      </c>
      <c r="O4680">
        <v>63</v>
      </c>
      <c r="P4680">
        <v>1512</v>
      </c>
      <c r="Q4680">
        <v>665</v>
      </c>
      <c r="R4680">
        <v>0.44</v>
      </c>
      <c r="S4680" t="s">
        <v>82</v>
      </c>
      <c r="T4680" t="str">
        <f>IF(Table1[[#This Row],[Units Sold]]&gt; 700,"High Units","low Units")</f>
        <v>low Units</v>
      </c>
      <c r="U4680">
        <f>SUM(Table1[[#This Row],[Operating Profit]])/SUM(Table1[Operating Profit])*100</f>
        <v>2.0021971660076344E-4</v>
      </c>
      <c r="V4680">
        <f>SUM(Table1[[#This Row],[Price per Unit]]*Table1[[#This Row],[Units Sold]])</f>
        <v>1512</v>
      </c>
      <c r="W4680">
        <f>SUM(Table1[[#This Row],[Total Sales]]-Table1[[#This Row],[Operating Profit]])</f>
        <v>847</v>
      </c>
      <c r="X4680">
        <f>SUM(Table1[[#This Row],[Total Sales]]-Table1[[#This Row],[Cost]])</f>
        <v>665</v>
      </c>
      <c r="Y4680">
        <f>SUM(Table1[[#This Row],[profit/loss]])/SUM(Table1[profit/loss])</f>
        <v>2.0021971660076345E-6</v>
      </c>
    </row>
    <row r="4681" spans="1:25" x14ac:dyDescent="0.3">
      <c r="A4681" t="s">
        <v>13</v>
      </c>
      <c r="B4681" t="s">
        <v>82</v>
      </c>
      <c r="C4681">
        <v>1185732</v>
      </c>
      <c r="D4681" s="9">
        <v>44124</v>
      </c>
      <c r="E4681" s="8" t="str">
        <f>TEXT(Table1[[#This Row],[Invoice Date]],"dd-mm-yyyy")</f>
        <v>20-10-2020</v>
      </c>
      <c r="F4681" s="1" t="str">
        <f t="shared" si="292"/>
        <v>October</v>
      </c>
      <c r="G4681" s="1" t="str">
        <f t="shared" si="293"/>
        <v>2020</v>
      </c>
      <c r="H4681" s="1" t="str">
        <f t="shared" si="294"/>
        <v>Tuesday</v>
      </c>
      <c r="I4681" s="1" t="str">
        <f t="shared" si="295"/>
        <v>20</v>
      </c>
      <c r="J4681" t="s">
        <v>47</v>
      </c>
      <c r="K4681" t="s">
        <v>48</v>
      </c>
      <c r="L4681" t="s">
        <v>49</v>
      </c>
      <c r="M4681" t="s">
        <v>20</v>
      </c>
      <c r="N4681">
        <v>29</v>
      </c>
      <c r="O4681">
        <v>26</v>
      </c>
      <c r="P4681">
        <v>754</v>
      </c>
      <c r="Q4681">
        <v>339</v>
      </c>
      <c r="R4681">
        <v>0.45</v>
      </c>
      <c r="S4681" t="s">
        <v>82</v>
      </c>
      <c r="T4681" t="str">
        <f>IF(Table1[[#This Row],[Units Sold]]&gt; 700,"High Units","low Units")</f>
        <v>low Units</v>
      </c>
      <c r="U4681">
        <f>SUM(Table1[[#This Row],[Operating Profit]])/SUM(Table1[Operating Profit])*100</f>
        <v>1.0206689312429897E-4</v>
      </c>
      <c r="V4681">
        <f>SUM(Table1[[#This Row],[Price per Unit]]*Table1[[#This Row],[Units Sold]])</f>
        <v>754</v>
      </c>
      <c r="W4681">
        <f>SUM(Table1[[#This Row],[Total Sales]]-Table1[[#This Row],[Operating Profit]])</f>
        <v>415</v>
      </c>
      <c r="X4681">
        <f>SUM(Table1[[#This Row],[Total Sales]]-Table1[[#This Row],[Cost]])</f>
        <v>339</v>
      </c>
      <c r="Y4681">
        <f>SUM(Table1[[#This Row],[profit/loss]])/SUM(Table1[profit/loss])</f>
        <v>1.0206689312429897E-6</v>
      </c>
    </row>
    <row r="4682" spans="1:25" x14ac:dyDescent="0.3">
      <c r="A4682" t="s">
        <v>13</v>
      </c>
      <c r="B4682" t="s">
        <v>82</v>
      </c>
      <c r="C4682">
        <v>1185732</v>
      </c>
      <c r="D4682" s="9">
        <v>44125</v>
      </c>
      <c r="E4682" s="8" t="str">
        <f>TEXT(Table1[[#This Row],[Invoice Date]],"dd-mm-yyyy")</f>
        <v>21-10-2020</v>
      </c>
      <c r="F4682" s="1" t="str">
        <f t="shared" si="292"/>
        <v>October</v>
      </c>
      <c r="G4682" s="1" t="str">
        <f t="shared" si="293"/>
        <v>2020</v>
      </c>
      <c r="H4682" s="1" t="str">
        <f t="shared" si="294"/>
        <v>Wednesday</v>
      </c>
      <c r="I4682" s="1" t="str">
        <f t="shared" si="295"/>
        <v>21</v>
      </c>
      <c r="J4682" t="s">
        <v>35</v>
      </c>
      <c r="K4682" t="s">
        <v>50</v>
      </c>
      <c r="L4682" t="s">
        <v>51</v>
      </c>
      <c r="M4682" t="s">
        <v>21</v>
      </c>
      <c r="N4682">
        <v>43</v>
      </c>
      <c r="O4682">
        <v>39</v>
      </c>
      <c r="P4682">
        <v>1677</v>
      </c>
      <c r="Q4682">
        <v>755</v>
      </c>
      <c r="R4682">
        <v>0.45</v>
      </c>
      <c r="S4682" t="s">
        <v>82</v>
      </c>
      <c r="T4682" t="str">
        <f>IF(Table1[[#This Row],[Units Sold]]&gt; 700,"High Units","low Units")</f>
        <v>low Units</v>
      </c>
      <c r="U4682">
        <f>SUM(Table1[[#This Row],[Operating Profit]])/SUM(Table1[Operating Profit])*100</f>
        <v>2.2731712185500213E-4</v>
      </c>
      <c r="V4682">
        <f>SUM(Table1[[#This Row],[Price per Unit]]*Table1[[#This Row],[Units Sold]])</f>
        <v>1677</v>
      </c>
      <c r="W4682">
        <f>SUM(Table1[[#This Row],[Total Sales]]-Table1[[#This Row],[Operating Profit]])</f>
        <v>922</v>
      </c>
      <c r="X4682">
        <f>SUM(Table1[[#This Row],[Total Sales]]-Table1[[#This Row],[Cost]])</f>
        <v>755</v>
      </c>
      <c r="Y4682">
        <f>SUM(Table1[[#This Row],[profit/loss]])/SUM(Table1[profit/loss])</f>
        <v>2.2731712185500214E-6</v>
      </c>
    </row>
    <row r="4683" spans="1:25" x14ac:dyDescent="0.3">
      <c r="A4683" t="s">
        <v>13</v>
      </c>
      <c r="B4683" t="s">
        <v>82</v>
      </c>
      <c r="C4683">
        <v>1185732</v>
      </c>
      <c r="D4683" s="9">
        <v>44126</v>
      </c>
      <c r="E4683" s="8" t="str">
        <f>TEXT(Table1[[#This Row],[Invoice Date]],"dd-mm-yyyy")</f>
        <v>22-10-2020</v>
      </c>
      <c r="F4683" s="1" t="str">
        <f t="shared" si="292"/>
        <v>October</v>
      </c>
      <c r="G4683" s="1" t="str">
        <f t="shared" si="293"/>
        <v>2020</v>
      </c>
      <c r="H4683" s="1" t="str">
        <f t="shared" si="294"/>
        <v>Thursday</v>
      </c>
      <c r="I4683" s="1" t="str">
        <f t="shared" si="295"/>
        <v>22</v>
      </c>
      <c r="J4683" t="s">
        <v>35</v>
      </c>
      <c r="K4683" t="s">
        <v>50</v>
      </c>
      <c r="L4683" t="s">
        <v>51</v>
      </c>
      <c r="M4683" t="s">
        <v>22</v>
      </c>
      <c r="N4683">
        <v>32</v>
      </c>
      <c r="O4683">
        <v>65</v>
      </c>
      <c r="P4683">
        <v>2080</v>
      </c>
      <c r="Q4683">
        <v>1165</v>
      </c>
      <c r="R4683">
        <v>0.56000000000000005</v>
      </c>
      <c r="S4683" t="s">
        <v>82</v>
      </c>
      <c r="T4683" t="str">
        <f>IF(Table1[[#This Row],[Units Sold]]&gt; 700,"High Units","low Units")</f>
        <v>low Units</v>
      </c>
      <c r="U4683">
        <f>SUM(Table1[[#This Row],[Operating Profit]])/SUM(Table1[Operating Profit])*100</f>
        <v>3.5076085690208942E-4</v>
      </c>
      <c r="V4683">
        <f>SUM(Table1[[#This Row],[Price per Unit]]*Table1[[#This Row],[Units Sold]])</f>
        <v>2080</v>
      </c>
      <c r="W4683">
        <f>SUM(Table1[[#This Row],[Total Sales]]-Table1[[#This Row],[Operating Profit]])</f>
        <v>915</v>
      </c>
      <c r="X4683">
        <f>SUM(Table1[[#This Row],[Total Sales]]-Table1[[#This Row],[Cost]])</f>
        <v>1165</v>
      </c>
      <c r="Y4683">
        <f>SUM(Table1[[#This Row],[profit/loss]])/SUM(Table1[profit/loss])</f>
        <v>3.5076085690208939E-6</v>
      </c>
    </row>
    <row r="4684" spans="1:25" x14ac:dyDescent="0.3">
      <c r="A4684" t="s">
        <v>13</v>
      </c>
      <c r="B4684" t="s">
        <v>82</v>
      </c>
      <c r="C4684">
        <v>1185732</v>
      </c>
      <c r="D4684" s="9">
        <v>44127</v>
      </c>
      <c r="E4684" s="8" t="str">
        <f>TEXT(Table1[[#This Row],[Invoice Date]],"dd-mm-yyyy")</f>
        <v>23-10-2020</v>
      </c>
      <c r="F4684" s="1" t="str">
        <f t="shared" si="292"/>
        <v>October</v>
      </c>
      <c r="G4684" s="1" t="str">
        <f t="shared" si="293"/>
        <v>2020</v>
      </c>
      <c r="H4684" s="1" t="str">
        <f t="shared" si="294"/>
        <v>Friday</v>
      </c>
      <c r="I4684" s="1" t="str">
        <f t="shared" si="295"/>
        <v>23</v>
      </c>
      <c r="J4684" t="s">
        <v>35</v>
      </c>
      <c r="K4684" t="s">
        <v>50</v>
      </c>
      <c r="L4684" t="s">
        <v>51</v>
      </c>
      <c r="M4684" t="s">
        <v>16</v>
      </c>
      <c r="N4684">
        <v>32</v>
      </c>
      <c r="O4684">
        <v>135</v>
      </c>
      <c r="P4684">
        <v>4320</v>
      </c>
      <c r="Q4684">
        <v>1944</v>
      </c>
      <c r="R4684">
        <v>0.45</v>
      </c>
      <c r="S4684" t="s">
        <v>82</v>
      </c>
      <c r="T4684" t="str">
        <f>IF(Table1[[#This Row],[Units Sold]]&gt; 700,"High Units","low Units")</f>
        <v>low Units</v>
      </c>
      <c r="U4684">
        <f>SUM(Table1[[#This Row],[Operating Profit]])/SUM(Table1[Operating Profit])*100</f>
        <v>5.8530395349155515E-4</v>
      </c>
      <c r="V4684">
        <f>SUM(Table1[[#This Row],[Price per Unit]]*Table1[[#This Row],[Units Sold]])</f>
        <v>4320</v>
      </c>
      <c r="W4684">
        <f>SUM(Table1[[#This Row],[Total Sales]]-Table1[[#This Row],[Operating Profit]])</f>
        <v>2376</v>
      </c>
      <c r="X4684">
        <f>SUM(Table1[[#This Row],[Total Sales]]-Table1[[#This Row],[Cost]])</f>
        <v>1944</v>
      </c>
      <c r="Y4684">
        <f>SUM(Table1[[#This Row],[profit/loss]])/SUM(Table1[profit/loss])</f>
        <v>5.8530395349155513E-6</v>
      </c>
    </row>
    <row r="4685" spans="1:25" x14ac:dyDescent="0.3">
      <c r="A4685" t="s">
        <v>13</v>
      </c>
      <c r="B4685" t="s">
        <v>82</v>
      </c>
      <c r="C4685">
        <v>1185732</v>
      </c>
      <c r="D4685" s="9">
        <v>44128</v>
      </c>
      <c r="E4685" s="8" t="str">
        <f>TEXT(Table1[[#This Row],[Invoice Date]],"dd-mm-yyyy")</f>
        <v>24-10-2020</v>
      </c>
      <c r="F4685" s="1" t="str">
        <f t="shared" si="292"/>
        <v>October</v>
      </c>
      <c r="G4685" s="1" t="str">
        <f t="shared" si="293"/>
        <v>2020</v>
      </c>
      <c r="H4685" s="1" t="str">
        <f t="shared" si="294"/>
        <v>Saturday</v>
      </c>
      <c r="I4685" s="1" t="str">
        <f t="shared" si="295"/>
        <v>24</v>
      </c>
      <c r="J4685" t="s">
        <v>35</v>
      </c>
      <c r="K4685" t="s">
        <v>50</v>
      </c>
      <c r="L4685" t="s">
        <v>51</v>
      </c>
      <c r="M4685" t="s">
        <v>18</v>
      </c>
      <c r="N4685">
        <v>34</v>
      </c>
      <c r="O4685">
        <v>38</v>
      </c>
      <c r="P4685">
        <v>1292</v>
      </c>
      <c r="Q4685">
        <v>581</v>
      </c>
      <c r="R4685">
        <v>0.45</v>
      </c>
      <c r="S4685" t="s">
        <v>82</v>
      </c>
      <c r="T4685" t="str">
        <f>IF(Table1[[#This Row],[Units Sold]]&gt; 700,"High Units","low Units")</f>
        <v>low Units</v>
      </c>
      <c r="U4685">
        <f>SUM(Table1[[#This Row],[Operating Profit]])/SUM(Table1[Operating Profit])*100</f>
        <v>1.7492880503014072E-4</v>
      </c>
      <c r="V4685">
        <f>SUM(Table1[[#This Row],[Price per Unit]]*Table1[[#This Row],[Units Sold]])</f>
        <v>1292</v>
      </c>
      <c r="W4685">
        <f>SUM(Table1[[#This Row],[Total Sales]]-Table1[[#This Row],[Operating Profit]])</f>
        <v>711</v>
      </c>
      <c r="X4685">
        <f>SUM(Table1[[#This Row],[Total Sales]]-Table1[[#This Row],[Cost]])</f>
        <v>581</v>
      </c>
      <c r="Y4685">
        <f>SUM(Table1[[#This Row],[profit/loss]])/SUM(Table1[profit/loss])</f>
        <v>1.7492880503014071E-6</v>
      </c>
    </row>
    <row r="4686" spans="1:25" x14ac:dyDescent="0.3">
      <c r="A4686" t="s">
        <v>13</v>
      </c>
      <c r="B4686" t="s">
        <v>82</v>
      </c>
      <c r="C4686">
        <v>1185732</v>
      </c>
      <c r="D4686" s="9">
        <v>44129</v>
      </c>
      <c r="E4686" s="8" t="str">
        <f>TEXT(Table1[[#This Row],[Invoice Date]],"dd-mm-yyyy")</f>
        <v>25-10-2020</v>
      </c>
      <c r="F4686" s="1" t="str">
        <f t="shared" si="292"/>
        <v>October</v>
      </c>
      <c r="G4686" s="1" t="str">
        <f t="shared" si="293"/>
        <v>2020</v>
      </c>
      <c r="H4686" s="1" t="str">
        <f t="shared" si="294"/>
        <v>Sunday</v>
      </c>
      <c r="I4686" s="1" t="str">
        <f t="shared" si="295"/>
        <v>25</v>
      </c>
      <c r="J4686" t="s">
        <v>35</v>
      </c>
      <c r="K4686" t="s">
        <v>50</v>
      </c>
      <c r="L4686" t="s">
        <v>51</v>
      </c>
      <c r="M4686" t="s">
        <v>19</v>
      </c>
      <c r="N4686">
        <v>25</v>
      </c>
      <c r="O4686">
        <v>56</v>
      </c>
      <c r="P4686">
        <v>1400</v>
      </c>
      <c r="Q4686">
        <v>588</v>
      </c>
      <c r="R4686">
        <v>0.42</v>
      </c>
      <c r="S4686" t="s">
        <v>82</v>
      </c>
      <c r="T4686" t="str">
        <f>IF(Table1[[#This Row],[Units Sold]]&gt; 700,"High Units","low Units")</f>
        <v>low Units</v>
      </c>
      <c r="U4686">
        <f>SUM(Table1[[#This Row],[Operating Profit]])/SUM(Table1[Operating Profit])*100</f>
        <v>1.7703638099435926E-4</v>
      </c>
      <c r="V4686">
        <f>SUM(Table1[[#This Row],[Price per Unit]]*Table1[[#This Row],[Units Sold]])</f>
        <v>1400</v>
      </c>
      <c r="W4686">
        <f>SUM(Table1[[#This Row],[Total Sales]]-Table1[[#This Row],[Operating Profit]])</f>
        <v>812</v>
      </c>
      <c r="X4686">
        <f>SUM(Table1[[#This Row],[Total Sales]]-Table1[[#This Row],[Cost]])</f>
        <v>588</v>
      </c>
      <c r="Y4686">
        <f>SUM(Table1[[#This Row],[profit/loss]])/SUM(Table1[profit/loss])</f>
        <v>1.7703638099435927E-6</v>
      </c>
    </row>
    <row r="4687" spans="1:25" x14ac:dyDescent="0.3">
      <c r="A4687" t="s">
        <v>13</v>
      </c>
      <c r="B4687" t="s">
        <v>82</v>
      </c>
      <c r="C4687">
        <v>1185732</v>
      </c>
      <c r="D4687" s="9">
        <v>44130</v>
      </c>
      <c r="E4687" s="8" t="str">
        <f>TEXT(Table1[[#This Row],[Invoice Date]],"dd-mm-yyyy")</f>
        <v>26-10-2020</v>
      </c>
      <c r="F4687" s="1" t="str">
        <f t="shared" si="292"/>
        <v>October</v>
      </c>
      <c r="G4687" s="1" t="str">
        <f t="shared" si="293"/>
        <v>2020</v>
      </c>
      <c r="H4687" s="1" t="str">
        <f t="shared" si="294"/>
        <v>Monday</v>
      </c>
      <c r="I4687" s="1" t="str">
        <f t="shared" si="295"/>
        <v>26</v>
      </c>
      <c r="J4687" t="s">
        <v>35</v>
      </c>
      <c r="K4687" t="s">
        <v>50</v>
      </c>
      <c r="L4687" t="s">
        <v>51</v>
      </c>
      <c r="M4687" t="s">
        <v>20</v>
      </c>
      <c r="N4687">
        <v>27</v>
      </c>
      <c r="O4687">
        <v>20</v>
      </c>
      <c r="P4687">
        <v>540</v>
      </c>
      <c r="Q4687">
        <v>254</v>
      </c>
      <c r="R4687">
        <v>0.47</v>
      </c>
      <c r="S4687" t="s">
        <v>82</v>
      </c>
      <c r="T4687" t="str">
        <f>IF(Table1[[#This Row],[Units Sold]]&gt; 700,"High Units","low Units")</f>
        <v>low Units</v>
      </c>
      <c r="U4687">
        <f>SUM(Table1[[#This Row],[Operating Profit]])/SUM(Table1[Operating Profit])*100</f>
        <v>7.6474899273073569E-5</v>
      </c>
      <c r="V4687">
        <f>SUM(Table1[[#This Row],[Price per Unit]]*Table1[[#This Row],[Units Sold]])</f>
        <v>540</v>
      </c>
      <c r="W4687">
        <f>SUM(Table1[[#This Row],[Total Sales]]-Table1[[#This Row],[Operating Profit]])</f>
        <v>286</v>
      </c>
      <c r="X4687">
        <f>SUM(Table1[[#This Row],[Total Sales]]-Table1[[#This Row],[Cost]])</f>
        <v>254</v>
      </c>
      <c r="Y4687">
        <f>SUM(Table1[[#This Row],[profit/loss]])/SUM(Table1[profit/loss])</f>
        <v>7.6474899273073565E-7</v>
      </c>
    </row>
    <row r="4688" spans="1:25" x14ac:dyDescent="0.3">
      <c r="A4688" t="s">
        <v>13</v>
      </c>
      <c r="B4688" t="s">
        <v>82</v>
      </c>
      <c r="C4688">
        <v>1185732</v>
      </c>
      <c r="D4688" s="9">
        <v>44131</v>
      </c>
      <c r="E4688" s="8" t="str">
        <f>TEXT(Table1[[#This Row],[Invoice Date]],"dd-mm-yyyy")</f>
        <v>27-10-2020</v>
      </c>
      <c r="F4688" s="1" t="str">
        <f t="shared" si="292"/>
        <v>October</v>
      </c>
      <c r="G4688" s="1" t="str">
        <f t="shared" si="293"/>
        <v>2020</v>
      </c>
      <c r="H4688" s="1" t="str">
        <f t="shared" si="294"/>
        <v>Tuesday</v>
      </c>
      <c r="I4688" s="1" t="str">
        <f t="shared" si="295"/>
        <v>27</v>
      </c>
      <c r="J4688" t="s">
        <v>35</v>
      </c>
      <c r="K4688" t="s">
        <v>50</v>
      </c>
      <c r="L4688" t="s">
        <v>51</v>
      </c>
      <c r="M4688" t="s">
        <v>21</v>
      </c>
      <c r="N4688">
        <v>41</v>
      </c>
      <c r="O4688">
        <v>44</v>
      </c>
      <c r="P4688">
        <v>1804</v>
      </c>
      <c r="Q4688">
        <v>740</v>
      </c>
      <c r="R4688">
        <v>0.41</v>
      </c>
      <c r="S4688" t="s">
        <v>82</v>
      </c>
      <c r="T4688" t="str">
        <f>IF(Table1[[#This Row],[Units Sold]]&gt; 700,"High Units","low Units")</f>
        <v>low Units</v>
      </c>
      <c r="U4688">
        <f>SUM(Table1[[#This Row],[Operating Profit]])/SUM(Table1[Operating Profit])*100</f>
        <v>2.2280088764596234E-4</v>
      </c>
      <c r="V4688">
        <f>SUM(Table1[[#This Row],[Price per Unit]]*Table1[[#This Row],[Units Sold]])</f>
        <v>1804</v>
      </c>
      <c r="W4688">
        <f>SUM(Table1[[#This Row],[Total Sales]]-Table1[[#This Row],[Operating Profit]])</f>
        <v>1064</v>
      </c>
      <c r="X4688">
        <f>SUM(Table1[[#This Row],[Total Sales]]-Table1[[#This Row],[Cost]])</f>
        <v>740</v>
      </c>
      <c r="Y4688">
        <f>SUM(Table1[[#This Row],[profit/loss]])/SUM(Table1[profit/loss])</f>
        <v>2.2280088764596235E-6</v>
      </c>
    </row>
    <row r="4689" spans="1:25" x14ac:dyDescent="0.3">
      <c r="A4689" t="s">
        <v>13</v>
      </c>
      <c r="B4689" t="s">
        <v>82</v>
      </c>
      <c r="C4689">
        <v>1185732</v>
      </c>
      <c r="D4689" s="9">
        <v>44132</v>
      </c>
      <c r="E4689" s="8" t="str">
        <f>TEXT(Table1[[#This Row],[Invoice Date]],"dd-mm-yyyy")</f>
        <v>28-10-2020</v>
      </c>
      <c r="F4689" s="1" t="str">
        <f t="shared" si="292"/>
        <v>October</v>
      </c>
      <c r="G4689" s="1" t="str">
        <f t="shared" si="293"/>
        <v>2020</v>
      </c>
      <c r="H4689" s="1" t="str">
        <f t="shared" si="294"/>
        <v>Wednesday</v>
      </c>
      <c r="I4689" s="1" t="str">
        <f t="shared" si="295"/>
        <v>28</v>
      </c>
      <c r="J4689" t="s">
        <v>35</v>
      </c>
      <c r="K4689" t="s">
        <v>50</v>
      </c>
      <c r="L4689" t="s">
        <v>51</v>
      </c>
      <c r="M4689" t="s">
        <v>22</v>
      </c>
      <c r="N4689">
        <v>34</v>
      </c>
      <c r="O4689">
        <v>65</v>
      </c>
      <c r="P4689">
        <v>2210</v>
      </c>
      <c r="Q4689">
        <v>1216</v>
      </c>
      <c r="R4689">
        <v>0.55000000000000004</v>
      </c>
      <c r="S4689" t="s">
        <v>82</v>
      </c>
      <c r="T4689" t="str">
        <f>IF(Table1[[#This Row],[Units Sold]]&gt; 700,"High Units","low Units")</f>
        <v>low Units</v>
      </c>
      <c r="U4689">
        <f>SUM(Table1[[#This Row],[Operating Profit]])/SUM(Table1[Operating Profit])*100</f>
        <v>3.6611605321282465E-4</v>
      </c>
      <c r="V4689">
        <f>SUM(Table1[[#This Row],[Price per Unit]]*Table1[[#This Row],[Units Sold]])</f>
        <v>2210</v>
      </c>
      <c r="W4689">
        <f>SUM(Table1[[#This Row],[Total Sales]]-Table1[[#This Row],[Operating Profit]])</f>
        <v>994</v>
      </c>
      <c r="X4689">
        <f>SUM(Table1[[#This Row],[Total Sales]]-Table1[[#This Row],[Cost]])</f>
        <v>1216</v>
      </c>
      <c r="Y4689">
        <f>SUM(Table1[[#This Row],[profit/loss]])/SUM(Table1[profit/loss])</f>
        <v>3.6611605321282465E-6</v>
      </c>
    </row>
    <row r="4690" spans="1:25" x14ac:dyDescent="0.3">
      <c r="A4690" t="s">
        <v>13</v>
      </c>
      <c r="B4690" t="s">
        <v>82</v>
      </c>
      <c r="C4690">
        <v>1185732</v>
      </c>
      <c r="D4690" s="9">
        <v>44133</v>
      </c>
      <c r="E4690" s="8" t="str">
        <f>TEXT(Table1[[#This Row],[Invoice Date]],"dd-mm-yyyy")</f>
        <v>29-10-2020</v>
      </c>
      <c r="F4690" s="1" t="str">
        <f t="shared" si="292"/>
        <v>October</v>
      </c>
      <c r="G4690" s="1" t="str">
        <f t="shared" si="293"/>
        <v>2020</v>
      </c>
      <c r="H4690" s="1" t="str">
        <f t="shared" si="294"/>
        <v>Thursday</v>
      </c>
      <c r="I4690" s="1" t="str">
        <f t="shared" si="295"/>
        <v>29</v>
      </c>
      <c r="J4690" t="s">
        <v>35</v>
      </c>
      <c r="K4690" t="s">
        <v>50</v>
      </c>
      <c r="L4690" t="s">
        <v>51</v>
      </c>
      <c r="M4690" t="s">
        <v>16</v>
      </c>
      <c r="N4690">
        <v>39</v>
      </c>
      <c r="O4690">
        <v>116</v>
      </c>
      <c r="P4690">
        <v>4524</v>
      </c>
      <c r="Q4690">
        <v>2262</v>
      </c>
      <c r="R4690">
        <v>0.5</v>
      </c>
      <c r="S4690" t="s">
        <v>82</v>
      </c>
      <c r="T4690" t="str">
        <f>IF(Table1[[#This Row],[Units Sold]]&gt; 700,"High Units","low Units")</f>
        <v>low Units</v>
      </c>
      <c r="U4690">
        <f>SUM(Table1[[#This Row],[Operating Profit]])/SUM(Table1[Operating Profit])*100</f>
        <v>6.8104811872319844E-4</v>
      </c>
      <c r="V4690">
        <f>SUM(Table1[[#This Row],[Price per Unit]]*Table1[[#This Row],[Units Sold]])</f>
        <v>4524</v>
      </c>
      <c r="W4690">
        <f>SUM(Table1[[#This Row],[Total Sales]]-Table1[[#This Row],[Operating Profit]])</f>
        <v>2262</v>
      </c>
      <c r="X4690">
        <f>SUM(Table1[[#This Row],[Total Sales]]-Table1[[#This Row],[Cost]])</f>
        <v>2262</v>
      </c>
      <c r="Y4690">
        <f>SUM(Table1[[#This Row],[profit/loss]])/SUM(Table1[profit/loss])</f>
        <v>6.8104811872319844E-6</v>
      </c>
    </row>
    <row r="4691" spans="1:25" x14ac:dyDescent="0.3">
      <c r="A4691" t="s">
        <v>13</v>
      </c>
      <c r="B4691" t="s">
        <v>82</v>
      </c>
      <c r="C4691">
        <v>1185732</v>
      </c>
      <c r="D4691" s="9">
        <v>44134</v>
      </c>
      <c r="E4691" s="8" t="str">
        <f>TEXT(Table1[[#This Row],[Invoice Date]],"dd-mm-yyyy")</f>
        <v>30-10-2020</v>
      </c>
      <c r="F4691" s="1" t="str">
        <f t="shared" si="292"/>
        <v>October</v>
      </c>
      <c r="G4691" s="1" t="str">
        <f t="shared" si="293"/>
        <v>2020</v>
      </c>
      <c r="H4691" s="1" t="str">
        <f t="shared" si="294"/>
        <v>Friday</v>
      </c>
      <c r="I4691" s="1" t="str">
        <f t="shared" si="295"/>
        <v>30</v>
      </c>
      <c r="J4691" t="s">
        <v>35</v>
      </c>
      <c r="K4691" t="s">
        <v>50</v>
      </c>
      <c r="L4691" t="s">
        <v>51</v>
      </c>
      <c r="M4691" t="s">
        <v>18</v>
      </c>
      <c r="N4691">
        <v>38</v>
      </c>
      <c r="O4691">
        <v>35</v>
      </c>
      <c r="P4691">
        <v>1330</v>
      </c>
      <c r="Q4691">
        <v>532</v>
      </c>
      <c r="R4691">
        <v>0.4</v>
      </c>
      <c r="S4691" t="s">
        <v>82</v>
      </c>
      <c r="T4691" t="str">
        <f>IF(Table1[[#This Row],[Units Sold]]&gt; 700,"High Units","low Units")</f>
        <v>low Units</v>
      </c>
      <c r="U4691">
        <f>SUM(Table1[[#This Row],[Operating Profit]])/SUM(Table1[Operating Profit])*100</f>
        <v>1.6017577328061077E-4</v>
      </c>
      <c r="V4691">
        <f>SUM(Table1[[#This Row],[Price per Unit]]*Table1[[#This Row],[Units Sold]])</f>
        <v>1330</v>
      </c>
      <c r="W4691">
        <f>SUM(Table1[[#This Row],[Total Sales]]-Table1[[#This Row],[Operating Profit]])</f>
        <v>798</v>
      </c>
      <c r="X4691">
        <f>SUM(Table1[[#This Row],[Total Sales]]-Table1[[#This Row],[Cost]])</f>
        <v>532</v>
      </c>
      <c r="Y4691">
        <f>SUM(Table1[[#This Row],[profit/loss]])/SUM(Table1[profit/loss])</f>
        <v>1.6017577328061078E-6</v>
      </c>
    </row>
    <row r="4692" spans="1:25" x14ac:dyDescent="0.3">
      <c r="A4692" t="s">
        <v>13</v>
      </c>
      <c r="B4692" t="s">
        <v>82</v>
      </c>
      <c r="C4692">
        <v>1185732</v>
      </c>
      <c r="D4692" s="9">
        <v>44135</v>
      </c>
      <c r="E4692" s="8" t="str">
        <f>TEXT(Table1[[#This Row],[Invoice Date]],"dd-mm-yyyy")</f>
        <v>31-10-2020</v>
      </c>
      <c r="F4692" s="1" t="str">
        <f t="shared" si="292"/>
        <v>October</v>
      </c>
      <c r="G4692" s="1" t="str">
        <f t="shared" si="293"/>
        <v>2020</v>
      </c>
      <c r="H4692" s="1" t="str">
        <f t="shared" si="294"/>
        <v>Saturday</v>
      </c>
      <c r="I4692" s="1" t="str">
        <f t="shared" si="295"/>
        <v>31</v>
      </c>
      <c r="J4692" t="s">
        <v>35</v>
      </c>
      <c r="K4692" t="s">
        <v>50</v>
      </c>
      <c r="L4692" t="s">
        <v>51</v>
      </c>
      <c r="M4692" t="s">
        <v>19</v>
      </c>
      <c r="N4692">
        <v>29</v>
      </c>
      <c r="O4692">
        <v>53</v>
      </c>
      <c r="P4692">
        <v>1537</v>
      </c>
      <c r="Q4692">
        <v>692</v>
      </c>
      <c r="R4692">
        <v>0.45</v>
      </c>
      <c r="S4692" t="s">
        <v>82</v>
      </c>
      <c r="T4692" t="str">
        <f>IF(Table1[[#This Row],[Units Sold]]&gt; 700,"High Units","low Units")</f>
        <v>low Units</v>
      </c>
      <c r="U4692">
        <f>SUM(Table1[[#This Row],[Operating Profit]])/SUM(Table1[Operating Profit])*100</f>
        <v>2.0834893817703505E-4</v>
      </c>
      <c r="V4692">
        <f>SUM(Table1[[#This Row],[Price per Unit]]*Table1[[#This Row],[Units Sold]])</f>
        <v>1537</v>
      </c>
      <c r="W4692">
        <f>SUM(Table1[[#This Row],[Total Sales]]-Table1[[#This Row],[Operating Profit]])</f>
        <v>845</v>
      </c>
      <c r="X4692">
        <f>SUM(Table1[[#This Row],[Total Sales]]-Table1[[#This Row],[Cost]])</f>
        <v>692</v>
      </c>
      <c r="Y4692">
        <f>SUM(Table1[[#This Row],[profit/loss]])/SUM(Table1[profit/loss])</f>
        <v>2.0834893817703506E-6</v>
      </c>
    </row>
    <row r="4693" spans="1:25" x14ac:dyDescent="0.3">
      <c r="A4693" t="s">
        <v>13</v>
      </c>
      <c r="B4693" t="s">
        <v>82</v>
      </c>
      <c r="C4693">
        <v>1185732</v>
      </c>
      <c r="D4693" s="9">
        <v>44136</v>
      </c>
      <c r="E4693" s="8" t="str">
        <f>TEXT(Table1[[#This Row],[Invoice Date]],"dd-mm-yyyy")</f>
        <v>01-11-2020</v>
      </c>
      <c r="F4693" s="1" t="str">
        <f t="shared" si="292"/>
        <v>November</v>
      </c>
      <c r="G4693" s="1" t="str">
        <f t="shared" si="293"/>
        <v>2020</v>
      </c>
      <c r="H4693" s="1" t="str">
        <f t="shared" si="294"/>
        <v>Sunday</v>
      </c>
      <c r="I4693" s="1" t="str">
        <f t="shared" si="295"/>
        <v>01</v>
      </c>
      <c r="J4693" t="s">
        <v>35</v>
      </c>
      <c r="K4693" t="s">
        <v>50</v>
      </c>
      <c r="L4693" t="s">
        <v>51</v>
      </c>
      <c r="M4693" t="s">
        <v>20</v>
      </c>
      <c r="N4693">
        <v>32</v>
      </c>
      <c r="O4693">
        <v>7</v>
      </c>
      <c r="P4693">
        <v>224</v>
      </c>
      <c r="Q4693">
        <v>112</v>
      </c>
      <c r="R4693">
        <v>0.5</v>
      </c>
      <c r="S4693" t="s">
        <v>82</v>
      </c>
      <c r="T4693" t="str">
        <f>IF(Table1[[#This Row],[Units Sold]]&gt; 700,"High Units","low Units")</f>
        <v>low Units</v>
      </c>
      <c r="U4693">
        <f>SUM(Table1[[#This Row],[Operating Profit]])/SUM(Table1[Operating Profit])*100</f>
        <v>3.3721215427497006E-5</v>
      </c>
      <c r="V4693">
        <f>SUM(Table1[[#This Row],[Price per Unit]]*Table1[[#This Row],[Units Sold]])</f>
        <v>224</v>
      </c>
      <c r="W4693">
        <f>SUM(Table1[[#This Row],[Total Sales]]-Table1[[#This Row],[Operating Profit]])</f>
        <v>112</v>
      </c>
      <c r="X4693">
        <f>SUM(Table1[[#This Row],[Total Sales]]-Table1[[#This Row],[Cost]])</f>
        <v>112</v>
      </c>
      <c r="Y4693">
        <f>SUM(Table1[[#This Row],[profit/loss]])/SUM(Table1[profit/loss])</f>
        <v>3.3721215427497005E-7</v>
      </c>
    </row>
    <row r="4694" spans="1:25" x14ac:dyDescent="0.3">
      <c r="A4694" t="s">
        <v>13</v>
      </c>
      <c r="B4694" t="s">
        <v>82</v>
      </c>
      <c r="C4694">
        <v>1185732</v>
      </c>
      <c r="D4694" s="9">
        <v>44137</v>
      </c>
      <c r="E4694" s="8" t="str">
        <f>TEXT(Table1[[#This Row],[Invoice Date]],"dd-mm-yyyy")</f>
        <v>02-11-2020</v>
      </c>
      <c r="F4694" s="1" t="str">
        <f t="shared" si="292"/>
        <v>November</v>
      </c>
      <c r="G4694" s="1" t="str">
        <f t="shared" si="293"/>
        <v>2020</v>
      </c>
      <c r="H4694" s="1" t="str">
        <f t="shared" si="294"/>
        <v>Monday</v>
      </c>
      <c r="I4694" s="1" t="str">
        <f t="shared" si="295"/>
        <v>02</v>
      </c>
      <c r="J4694" t="s">
        <v>35</v>
      </c>
      <c r="K4694" t="s">
        <v>50</v>
      </c>
      <c r="L4694" t="s">
        <v>51</v>
      </c>
      <c r="M4694" t="s">
        <v>21</v>
      </c>
      <c r="N4694">
        <v>47</v>
      </c>
      <c r="O4694">
        <v>19</v>
      </c>
      <c r="P4694">
        <v>893</v>
      </c>
      <c r="Q4694">
        <v>375</v>
      </c>
      <c r="R4694">
        <v>0.42</v>
      </c>
      <c r="S4694" t="s">
        <v>82</v>
      </c>
      <c r="T4694" t="str">
        <f>IF(Table1[[#This Row],[Units Sold]]&gt; 700,"High Units","low Units")</f>
        <v>low Units</v>
      </c>
      <c r="U4694">
        <f>SUM(Table1[[#This Row],[Operating Profit]])/SUM(Table1[Operating Profit])*100</f>
        <v>1.1290585522599444E-4</v>
      </c>
      <c r="V4694">
        <f>SUM(Table1[[#This Row],[Price per Unit]]*Table1[[#This Row],[Units Sold]])</f>
        <v>893</v>
      </c>
      <c r="W4694">
        <f>SUM(Table1[[#This Row],[Total Sales]]-Table1[[#This Row],[Operating Profit]])</f>
        <v>518</v>
      </c>
      <c r="X4694">
        <f>SUM(Table1[[#This Row],[Total Sales]]-Table1[[#This Row],[Cost]])</f>
        <v>375</v>
      </c>
      <c r="Y4694">
        <f>SUM(Table1[[#This Row],[profit/loss]])/SUM(Table1[profit/loss])</f>
        <v>1.1290585522599444E-6</v>
      </c>
    </row>
    <row r="4695" spans="1:25" x14ac:dyDescent="0.3">
      <c r="A4695" t="s">
        <v>13</v>
      </c>
      <c r="B4695" t="s">
        <v>82</v>
      </c>
      <c r="C4695">
        <v>1185732</v>
      </c>
      <c r="D4695" s="9">
        <v>44138</v>
      </c>
      <c r="E4695" s="8" t="str">
        <f>TEXT(Table1[[#This Row],[Invoice Date]],"dd-mm-yyyy")</f>
        <v>03-11-2020</v>
      </c>
      <c r="F4695" s="1" t="str">
        <f t="shared" si="292"/>
        <v>November</v>
      </c>
      <c r="G4695" s="1" t="str">
        <f t="shared" si="293"/>
        <v>2020</v>
      </c>
      <c r="H4695" s="1" t="str">
        <f t="shared" si="294"/>
        <v>Tuesday</v>
      </c>
      <c r="I4695" s="1" t="str">
        <f t="shared" si="295"/>
        <v>03</v>
      </c>
      <c r="J4695" t="s">
        <v>35</v>
      </c>
      <c r="K4695" t="s">
        <v>50</v>
      </c>
      <c r="L4695" t="s">
        <v>51</v>
      </c>
      <c r="M4695" t="s">
        <v>22</v>
      </c>
      <c r="N4695">
        <v>38</v>
      </c>
      <c r="O4695">
        <v>47</v>
      </c>
      <c r="P4695">
        <v>1786</v>
      </c>
      <c r="Q4695">
        <v>982</v>
      </c>
      <c r="R4695">
        <v>0.55000000000000004</v>
      </c>
      <c r="S4695" t="s">
        <v>82</v>
      </c>
      <c r="T4695" t="str">
        <f>IF(Table1[[#This Row],[Units Sold]]&gt; 700,"High Units","low Units")</f>
        <v>low Units</v>
      </c>
      <c r="U4695">
        <f>SUM(Table1[[#This Row],[Operating Profit]])/SUM(Table1[Operating Profit])*100</f>
        <v>2.9566279955180408E-4</v>
      </c>
      <c r="V4695">
        <f>SUM(Table1[[#This Row],[Price per Unit]]*Table1[[#This Row],[Units Sold]])</f>
        <v>1786</v>
      </c>
      <c r="W4695">
        <f>SUM(Table1[[#This Row],[Total Sales]]-Table1[[#This Row],[Operating Profit]])</f>
        <v>804</v>
      </c>
      <c r="X4695">
        <f>SUM(Table1[[#This Row],[Total Sales]]-Table1[[#This Row],[Cost]])</f>
        <v>982</v>
      </c>
      <c r="Y4695">
        <f>SUM(Table1[[#This Row],[profit/loss]])/SUM(Table1[profit/loss])</f>
        <v>2.9566279955180409E-6</v>
      </c>
    </row>
    <row r="4696" spans="1:25" x14ac:dyDescent="0.3">
      <c r="A4696" t="s">
        <v>13</v>
      </c>
      <c r="B4696" t="s">
        <v>82</v>
      </c>
      <c r="C4696">
        <v>1185732</v>
      </c>
      <c r="D4696" s="9">
        <v>44139</v>
      </c>
      <c r="E4696" s="8" t="str">
        <f>TEXT(Table1[[#This Row],[Invoice Date]],"dd-mm-yyyy")</f>
        <v>04-11-2020</v>
      </c>
      <c r="F4696" s="1" t="str">
        <f t="shared" si="292"/>
        <v>November</v>
      </c>
      <c r="G4696" s="1" t="str">
        <f t="shared" si="293"/>
        <v>2020</v>
      </c>
      <c r="H4696" s="1" t="str">
        <f t="shared" si="294"/>
        <v>Wednesday</v>
      </c>
      <c r="I4696" s="1" t="str">
        <f t="shared" si="295"/>
        <v>04</v>
      </c>
      <c r="J4696" t="s">
        <v>35</v>
      </c>
      <c r="K4696" t="s">
        <v>50</v>
      </c>
      <c r="L4696" t="s">
        <v>51</v>
      </c>
      <c r="M4696" t="s">
        <v>16</v>
      </c>
      <c r="N4696">
        <v>36</v>
      </c>
      <c r="O4696">
        <v>120</v>
      </c>
      <c r="P4696">
        <v>4320</v>
      </c>
      <c r="Q4696">
        <v>2030</v>
      </c>
      <c r="R4696">
        <v>0.47</v>
      </c>
      <c r="S4696" t="s">
        <v>82</v>
      </c>
      <c r="T4696" t="str">
        <f>IF(Table1[[#This Row],[Units Sold]]&gt; 700,"High Units","low Units")</f>
        <v>low Units</v>
      </c>
      <c r="U4696">
        <f>SUM(Table1[[#This Row],[Operating Profit]])/SUM(Table1[Operating Profit])*100</f>
        <v>6.1119702962338313E-4</v>
      </c>
      <c r="V4696">
        <f>SUM(Table1[[#This Row],[Price per Unit]]*Table1[[#This Row],[Units Sold]])</f>
        <v>4320</v>
      </c>
      <c r="W4696">
        <f>SUM(Table1[[#This Row],[Total Sales]]-Table1[[#This Row],[Operating Profit]])</f>
        <v>2290</v>
      </c>
      <c r="X4696">
        <f>SUM(Table1[[#This Row],[Total Sales]]-Table1[[#This Row],[Cost]])</f>
        <v>2030</v>
      </c>
      <c r="Y4696">
        <f>SUM(Table1[[#This Row],[profit/loss]])/SUM(Table1[profit/loss])</f>
        <v>6.1119702962338318E-6</v>
      </c>
    </row>
    <row r="4697" spans="1:25" x14ac:dyDescent="0.3">
      <c r="A4697" t="s">
        <v>13</v>
      </c>
      <c r="B4697" t="s">
        <v>82</v>
      </c>
      <c r="C4697">
        <v>1185732</v>
      </c>
      <c r="D4697" s="9">
        <v>44140</v>
      </c>
      <c r="E4697" s="8" t="str">
        <f>TEXT(Table1[[#This Row],[Invoice Date]],"dd-mm-yyyy")</f>
        <v>05-11-2020</v>
      </c>
      <c r="F4697" s="1" t="str">
        <f t="shared" si="292"/>
        <v>November</v>
      </c>
      <c r="G4697" s="1" t="str">
        <f t="shared" si="293"/>
        <v>2020</v>
      </c>
      <c r="H4697" s="1" t="str">
        <f t="shared" si="294"/>
        <v>Thursday</v>
      </c>
      <c r="I4697" s="1" t="str">
        <f t="shared" si="295"/>
        <v>05</v>
      </c>
      <c r="J4697" t="s">
        <v>35</v>
      </c>
      <c r="K4697" t="s">
        <v>50</v>
      </c>
      <c r="L4697" t="s">
        <v>51</v>
      </c>
      <c r="M4697" t="s">
        <v>18</v>
      </c>
      <c r="N4697">
        <v>38</v>
      </c>
      <c r="O4697">
        <v>28</v>
      </c>
      <c r="P4697">
        <v>1064</v>
      </c>
      <c r="Q4697">
        <v>447</v>
      </c>
      <c r="R4697">
        <v>0.42</v>
      </c>
      <c r="S4697" t="s">
        <v>82</v>
      </c>
      <c r="T4697" t="str">
        <f>IF(Table1[[#This Row],[Units Sold]]&gt; 700,"High Units","low Units")</f>
        <v>low Units</v>
      </c>
      <c r="U4697">
        <f>SUM(Table1[[#This Row],[Operating Profit]])/SUM(Table1[Operating Profit])*100</f>
        <v>1.3458377942938537E-4</v>
      </c>
      <c r="V4697">
        <f>SUM(Table1[[#This Row],[Price per Unit]]*Table1[[#This Row],[Units Sold]])</f>
        <v>1064</v>
      </c>
      <c r="W4697">
        <f>SUM(Table1[[#This Row],[Total Sales]]-Table1[[#This Row],[Operating Profit]])</f>
        <v>617</v>
      </c>
      <c r="X4697">
        <f>SUM(Table1[[#This Row],[Total Sales]]-Table1[[#This Row],[Cost]])</f>
        <v>447</v>
      </c>
      <c r="Y4697">
        <f>SUM(Table1[[#This Row],[profit/loss]])/SUM(Table1[profit/loss])</f>
        <v>1.3458377942938537E-6</v>
      </c>
    </row>
    <row r="4698" spans="1:25" x14ac:dyDescent="0.3">
      <c r="A4698" t="s">
        <v>13</v>
      </c>
      <c r="B4698" t="s">
        <v>82</v>
      </c>
      <c r="C4698">
        <v>1185732</v>
      </c>
      <c r="D4698" s="9">
        <v>44141</v>
      </c>
      <c r="E4698" s="8" t="str">
        <f>TEXT(Table1[[#This Row],[Invoice Date]],"dd-mm-yyyy")</f>
        <v>06-11-2020</v>
      </c>
      <c r="F4698" s="1" t="str">
        <f t="shared" si="292"/>
        <v>November</v>
      </c>
      <c r="G4698" s="1" t="str">
        <f t="shared" si="293"/>
        <v>2020</v>
      </c>
      <c r="H4698" s="1" t="str">
        <f t="shared" si="294"/>
        <v>Friday</v>
      </c>
      <c r="I4698" s="1" t="str">
        <f t="shared" si="295"/>
        <v>06</v>
      </c>
      <c r="J4698" t="s">
        <v>35</v>
      </c>
      <c r="K4698" t="s">
        <v>50</v>
      </c>
      <c r="L4698" t="s">
        <v>51</v>
      </c>
      <c r="M4698" t="s">
        <v>19</v>
      </c>
      <c r="N4698">
        <v>29</v>
      </c>
      <c r="O4698">
        <v>26</v>
      </c>
      <c r="P4698">
        <v>754</v>
      </c>
      <c r="Q4698">
        <v>332</v>
      </c>
      <c r="R4698">
        <v>0.44</v>
      </c>
      <c r="S4698" t="s">
        <v>82</v>
      </c>
      <c r="T4698" t="str">
        <f>IF(Table1[[#This Row],[Units Sold]]&gt; 700,"High Units","low Units")</f>
        <v>low Units</v>
      </c>
      <c r="U4698">
        <f>SUM(Table1[[#This Row],[Operating Profit]])/SUM(Table1[Operating Profit])*100</f>
        <v>9.9959317160080408E-5</v>
      </c>
      <c r="V4698">
        <f>SUM(Table1[[#This Row],[Price per Unit]]*Table1[[#This Row],[Units Sold]])</f>
        <v>754</v>
      </c>
      <c r="W4698">
        <f>SUM(Table1[[#This Row],[Total Sales]]-Table1[[#This Row],[Operating Profit]])</f>
        <v>422</v>
      </c>
      <c r="X4698">
        <f>SUM(Table1[[#This Row],[Total Sales]]-Table1[[#This Row],[Cost]])</f>
        <v>332</v>
      </c>
      <c r="Y4698">
        <f>SUM(Table1[[#This Row],[profit/loss]])/SUM(Table1[profit/loss])</f>
        <v>9.995931716008041E-7</v>
      </c>
    </row>
    <row r="4699" spans="1:25" x14ac:dyDescent="0.3">
      <c r="A4699" t="s">
        <v>13</v>
      </c>
      <c r="B4699" t="s">
        <v>82</v>
      </c>
      <c r="C4699">
        <v>1185732</v>
      </c>
      <c r="D4699" s="9">
        <v>44142</v>
      </c>
      <c r="E4699" s="8" t="str">
        <f>TEXT(Table1[[#This Row],[Invoice Date]],"dd-mm-yyyy")</f>
        <v>07-11-2020</v>
      </c>
      <c r="F4699" s="1" t="str">
        <f t="shared" si="292"/>
        <v>November</v>
      </c>
      <c r="G4699" s="1" t="str">
        <f t="shared" si="293"/>
        <v>2020</v>
      </c>
      <c r="H4699" s="1" t="str">
        <f t="shared" si="294"/>
        <v>Saturday</v>
      </c>
      <c r="I4699" s="1" t="str">
        <f t="shared" si="295"/>
        <v>07</v>
      </c>
      <c r="J4699" t="s">
        <v>35</v>
      </c>
      <c r="K4699" t="s">
        <v>50</v>
      </c>
      <c r="L4699" t="s">
        <v>51</v>
      </c>
      <c r="M4699" t="s">
        <v>20</v>
      </c>
      <c r="N4699">
        <v>32</v>
      </c>
      <c r="O4699">
        <v>7</v>
      </c>
      <c r="P4699">
        <v>224</v>
      </c>
      <c r="Q4699">
        <v>112</v>
      </c>
      <c r="R4699">
        <v>0.5</v>
      </c>
      <c r="S4699" t="s">
        <v>82</v>
      </c>
      <c r="T4699" t="str">
        <f>IF(Table1[[#This Row],[Units Sold]]&gt; 700,"High Units","low Units")</f>
        <v>low Units</v>
      </c>
      <c r="U4699">
        <f>SUM(Table1[[#This Row],[Operating Profit]])/SUM(Table1[Operating Profit])*100</f>
        <v>3.3721215427497006E-5</v>
      </c>
      <c r="V4699">
        <f>SUM(Table1[[#This Row],[Price per Unit]]*Table1[[#This Row],[Units Sold]])</f>
        <v>224</v>
      </c>
      <c r="W4699">
        <f>SUM(Table1[[#This Row],[Total Sales]]-Table1[[#This Row],[Operating Profit]])</f>
        <v>112</v>
      </c>
      <c r="X4699">
        <f>SUM(Table1[[#This Row],[Total Sales]]-Table1[[#This Row],[Cost]])</f>
        <v>112</v>
      </c>
      <c r="Y4699">
        <f>SUM(Table1[[#This Row],[profit/loss]])/SUM(Table1[profit/loss])</f>
        <v>3.3721215427497005E-7</v>
      </c>
    </row>
    <row r="4700" spans="1:25" x14ac:dyDescent="0.3">
      <c r="A4700" t="s">
        <v>13</v>
      </c>
      <c r="B4700" t="s">
        <v>82</v>
      </c>
      <c r="C4700">
        <v>1185732</v>
      </c>
      <c r="D4700" s="9">
        <v>44143</v>
      </c>
      <c r="E4700" s="8" t="str">
        <f>TEXT(Table1[[#This Row],[Invoice Date]],"dd-mm-yyyy")</f>
        <v>08-11-2020</v>
      </c>
      <c r="F4700" s="1" t="str">
        <f t="shared" si="292"/>
        <v>November</v>
      </c>
      <c r="G4700" s="1" t="str">
        <f t="shared" si="293"/>
        <v>2020</v>
      </c>
      <c r="H4700" s="1" t="str">
        <f t="shared" si="294"/>
        <v>Sunday</v>
      </c>
      <c r="I4700" s="1" t="str">
        <f t="shared" si="295"/>
        <v>08</v>
      </c>
      <c r="J4700" t="s">
        <v>35</v>
      </c>
      <c r="K4700" t="s">
        <v>50</v>
      </c>
      <c r="L4700" t="s">
        <v>51</v>
      </c>
      <c r="M4700" t="s">
        <v>21</v>
      </c>
      <c r="N4700">
        <v>47</v>
      </c>
      <c r="O4700">
        <v>14</v>
      </c>
      <c r="P4700">
        <v>658</v>
      </c>
      <c r="Q4700">
        <v>263</v>
      </c>
      <c r="R4700">
        <v>0.4</v>
      </c>
      <c r="S4700" t="s">
        <v>82</v>
      </c>
      <c r="T4700" t="str">
        <f>IF(Table1[[#This Row],[Units Sold]]&gt; 700,"High Units","low Units")</f>
        <v>low Units</v>
      </c>
      <c r="U4700">
        <f>SUM(Table1[[#This Row],[Operating Profit]])/SUM(Table1[Operating Profit])*100</f>
        <v>7.9184639798497432E-5</v>
      </c>
      <c r="V4700">
        <f>SUM(Table1[[#This Row],[Price per Unit]]*Table1[[#This Row],[Units Sold]])</f>
        <v>658</v>
      </c>
      <c r="W4700">
        <f>SUM(Table1[[#This Row],[Total Sales]]-Table1[[#This Row],[Operating Profit]])</f>
        <v>395</v>
      </c>
      <c r="X4700">
        <f>SUM(Table1[[#This Row],[Total Sales]]-Table1[[#This Row],[Cost]])</f>
        <v>263</v>
      </c>
      <c r="Y4700">
        <f>SUM(Table1[[#This Row],[profit/loss]])/SUM(Table1[profit/loss])</f>
        <v>7.9184639798497432E-7</v>
      </c>
    </row>
    <row r="4701" spans="1:25" x14ac:dyDescent="0.3">
      <c r="A4701" t="s">
        <v>13</v>
      </c>
      <c r="B4701" t="s">
        <v>82</v>
      </c>
      <c r="C4701">
        <v>1185732</v>
      </c>
      <c r="D4701" s="9">
        <v>44144</v>
      </c>
      <c r="E4701" s="8" t="str">
        <f>TEXT(Table1[[#This Row],[Invoice Date]],"dd-mm-yyyy")</f>
        <v>09-11-2020</v>
      </c>
      <c r="F4701" s="1" t="str">
        <f t="shared" si="292"/>
        <v>November</v>
      </c>
      <c r="G4701" s="1" t="str">
        <f t="shared" si="293"/>
        <v>2020</v>
      </c>
      <c r="H4701" s="1" t="str">
        <f t="shared" si="294"/>
        <v>Monday</v>
      </c>
      <c r="I4701" s="1" t="str">
        <f t="shared" si="295"/>
        <v>09</v>
      </c>
      <c r="J4701" t="s">
        <v>35</v>
      </c>
      <c r="K4701" t="s">
        <v>50</v>
      </c>
      <c r="L4701" t="s">
        <v>51</v>
      </c>
      <c r="M4701" t="s">
        <v>22</v>
      </c>
      <c r="N4701">
        <v>36</v>
      </c>
      <c r="O4701">
        <v>53</v>
      </c>
      <c r="P4701">
        <v>1908</v>
      </c>
      <c r="Q4701">
        <v>1145</v>
      </c>
      <c r="R4701">
        <v>0.6</v>
      </c>
      <c r="S4701" t="s">
        <v>82</v>
      </c>
      <c r="T4701" t="str">
        <f>IF(Table1[[#This Row],[Units Sold]]&gt; 700,"High Units","low Units")</f>
        <v>low Units</v>
      </c>
      <c r="U4701">
        <f>SUM(Table1[[#This Row],[Operating Profit]])/SUM(Table1[Operating Profit])*100</f>
        <v>3.4473921129003635E-4</v>
      </c>
      <c r="V4701">
        <f>SUM(Table1[[#This Row],[Price per Unit]]*Table1[[#This Row],[Units Sold]])</f>
        <v>1908</v>
      </c>
      <c r="W4701">
        <f>SUM(Table1[[#This Row],[Total Sales]]-Table1[[#This Row],[Operating Profit]])</f>
        <v>763</v>
      </c>
      <c r="X4701">
        <f>SUM(Table1[[#This Row],[Total Sales]]-Table1[[#This Row],[Cost]])</f>
        <v>1145</v>
      </c>
      <c r="Y4701">
        <f>SUM(Table1[[#This Row],[profit/loss]])/SUM(Table1[profit/loss])</f>
        <v>3.4473921129003634E-6</v>
      </c>
    </row>
    <row r="4702" spans="1:25" x14ac:dyDescent="0.3">
      <c r="A4702" t="s">
        <v>13</v>
      </c>
      <c r="B4702" t="s">
        <v>82</v>
      </c>
      <c r="C4702">
        <v>1185732</v>
      </c>
      <c r="D4702" s="9">
        <v>44145</v>
      </c>
      <c r="E4702" s="8" t="str">
        <f>TEXT(Table1[[#This Row],[Invoice Date]],"dd-mm-yyyy")</f>
        <v>10-11-2020</v>
      </c>
      <c r="F4702" s="1" t="str">
        <f t="shared" si="292"/>
        <v>November</v>
      </c>
      <c r="G4702" s="1" t="str">
        <f t="shared" si="293"/>
        <v>2020</v>
      </c>
      <c r="H4702" s="1" t="str">
        <f t="shared" si="294"/>
        <v>Tuesday</v>
      </c>
      <c r="I4702" s="1" t="str">
        <f t="shared" si="295"/>
        <v>10</v>
      </c>
      <c r="J4702" t="s">
        <v>35</v>
      </c>
      <c r="K4702" t="s">
        <v>50</v>
      </c>
      <c r="L4702" t="s">
        <v>51</v>
      </c>
      <c r="M4702" t="s">
        <v>16</v>
      </c>
      <c r="N4702">
        <v>48</v>
      </c>
      <c r="O4702">
        <v>116</v>
      </c>
      <c r="P4702">
        <v>5568</v>
      </c>
      <c r="Q4702">
        <v>2617</v>
      </c>
      <c r="R4702">
        <v>0.47</v>
      </c>
      <c r="S4702" t="s">
        <v>82</v>
      </c>
      <c r="T4702" t="str">
        <f>IF(Table1[[#This Row],[Units Sold]]&gt; 700,"High Units","low Units")</f>
        <v>low Units</v>
      </c>
      <c r="U4702">
        <f>SUM(Table1[[#This Row],[Operating Profit]])/SUM(Table1[Operating Profit])*100</f>
        <v>7.879323283371399E-4</v>
      </c>
      <c r="V4702">
        <f>SUM(Table1[[#This Row],[Price per Unit]]*Table1[[#This Row],[Units Sold]])</f>
        <v>5568</v>
      </c>
      <c r="W4702">
        <f>SUM(Table1[[#This Row],[Total Sales]]-Table1[[#This Row],[Operating Profit]])</f>
        <v>2951</v>
      </c>
      <c r="X4702">
        <f>SUM(Table1[[#This Row],[Total Sales]]-Table1[[#This Row],[Cost]])</f>
        <v>2617</v>
      </c>
      <c r="Y4702">
        <f>SUM(Table1[[#This Row],[profit/loss]])/SUM(Table1[profit/loss])</f>
        <v>7.8793232833713985E-6</v>
      </c>
    </row>
    <row r="4703" spans="1:25" x14ac:dyDescent="0.3">
      <c r="A4703" t="s">
        <v>13</v>
      </c>
      <c r="B4703" t="s">
        <v>82</v>
      </c>
      <c r="C4703">
        <v>1185732</v>
      </c>
      <c r="D4703" s="9">
        <v>44146</v>
      </c>
      <c r="E4703" s="8" t="str">
        <f>TEXT(Table1[[#This Row],[Invoice Date]],"dd-mm-yyyy")</f>
        <v>11-11-2020</v>
      </c>
      <c r="F4703" s="1" t="str">
        <f t="shared" si="292"/>
        <v>November</v>
      </c>
      <c r="G4703" s="1" t="str">
        <f t="shared" si="293"/>
        <v>2020</v>
      </c>
      <c r="H4703" s="1" t="str">
        <f t="shared" si="294"/>
        <v>Wednesday</v>
      </c>
      <c r="I4703" s="1" t="str">
        <f t="shared" si="295"/>
        <v>11</v>
      </c>
      <c r="J4703" t="s">
        <v>35</v>
      </c>
      <c r="K4703" t="s">
        <v>50</v>
      </c>
      <c r="L4703" t="s">
        <v>51</v>
      </c>
      <c r="M4703" t="s">
        <v>18</v>
      </c>
      <c r="N4703">
        <v>44</v>
      </c>
      <c r="O4703">
        <v>44</v>
      </c>
      <c r="P4703">
        <v>1936</v>
      </c>
      <c r="Q4703">
        <v>794</v>
      </c>
      <c r="R4703">
        <v>0.41</v>
      </c>
      <c r="S4703" t="s">
        <v>82</v>
      </c>
      <c r="T4703" t="str">
        <f>IF(Table1[[#This Row],[Units Sold]]&gt; 700,"High Units","low Units")</f>
        <v>low Units</v>
      </c>
      <c r="U4703">
        <f>SUM(Table1[[#This Row],[Operating Profit]])/SUM(Table1[Operating Profit])*100</f>
        <v>2.3905933079850557E-4</v>
      </c>
      <c r="V4703">
        <f>SUM(Table1[[#This Row],[Price per Unit]]*Table1[[#This Row],[Units Sold]])</f>
        <v>1936</v>
      </c>
      <c r="W4703">
        <f>SUM(Table1[[#This Row],[Total Sales]]-Table1[[#This Row],[Operating Profit]])</f>
        <v>1142</v>
      </c>
      <c r="X4703">
        <f>SUM(Table1[[#This Row],[Total Sales]]-Table1[[#This Row],[Cost]])</f>
        <v>794</v>
      </c>
      <c r="Y4703">
        <f>SUM(Table1[[#This Row],[profit/loss]])/SUM(Table1[profit/loss])</f>
        <v>2.3905933079850557E-6</v>
      </c>
    </row>
    <row r="4704" spans="1:25" x14ac:dyDescent="0.3">
      <c r="A4704" t="s">
        <v>13</v>
      </c>
      <c r="B4704" t="s">
        <v>82</v>
      </c>
      <c r="C4704">
        <v>1185732</v>
      </c>
      <c r="D4704" s="9">
        <v>44147</v>
      </c>
      <c r="E4704" s="8" t="str">
        <f>TEXT(Table1[[#This Row],[Invoice Date]],"dd-mm-yyyy")</f>
        <v>12-11-2020</v>
      </c>
      <c r="F4704" s="1" t="str">
        <f t="shared" si="292"/>
        <v>November</v>
      </c>
      <c r="G4704" s="1" t="str">
        <f t="shared" si="293"/>
        <v>2020</v>
      </c>
      <c r="H4704" s="1" t="str">
        <f t="shared" si="294"/>
        <v>Thursday</v>
      </c>
      <c r="I4704" s="1" t="str">
        <f t="shared" si="295"/>
        <v>12</v>
      </c>
      <c r="J4704" t="s">
        <v>35</v>
      </c>
      <c r="K4704" t="s">
        <v>50</v>
      </c>
      <c r="L4704" t="s">
        <v>51</v>
      </c>
      <c r="M4704" t="s">
        <v>19</v>
      </c>
      <c r="N4704">
        <v>37</v>
      </c>
      <c r="O4704">
        <v>38</v>
      </c>
      <c r="P4704">
        <v>1406</v>
      </c>
      <c r="Q4704">
        <v>619</v>
      </c>
      <c r="R4704">
        <v>0.44</v>
      </c>
      <c r="S4704" t="s">
        <v>82</v>
      </c>
      <c r="T4704" t="str">
        <f>IF(Table1[[#This Row],[Units Sold]]&gt; 700,"High Units","low Units")</f>
        <v>low Units</v>
      </c>
      <c r="U4704">
        <f>SUM(Table1[[#This Row],[Operating Profit]])/SUM(Table1[Operating Profit])*100</f>
        <v>1.8636993169304149E-4</v>
      </c>
      <c r="V4704">
        <f>SUM(Table1[[#This Row],[Price per Unit]]*Table1[[#This Row],[Units Sold]])</f>
        <v>1406</v>
      </c>
      <c r="W4704">
        <f>SUM(Table1[[#This Row],[Total Sales]]-Table1[[#This Row],[Operating Profit]])</f>
        <v>787</v>
      </c>
      <c r="X4704">
        <f>SUM(Table1[[#This Row],[Total Sales]]-Table1[[#This Row],[Cost]])</f>
        <v>619</v>
      </c>
      <c r="Y4704">
        <f>SUM(Table1[[#This Row],[profit/loss]])/SUM(Table1[profit/loss])</f>
        <v>1.8636993169304148E-6</v>
      </c>
    </row>
    <row r="4705" spans="1:25" x14ac:dyDescent="0.3">
      <c r="A4705" t="s">
        <v>13</v>
      </c>
      <c r="B4705" t="s">
        <v>82</v>
      </c>
      <c r="C4705">
        <v>1185732</v>
      </c>
      <c r="D4705" s="9">
        <v>44148</v>
      </c>
      <c r="E4705" s="8" t="str">
        <f>TEXT(Table1[[#This Row],[Invoice Date]],"dd-mm-yyyy")</f>
        <v>13-11-2020</v>
      </c>
      <c r="F4705" s="1" t="str">
        <f t="shared" si="292"/>
        <v>November</v>
      </c>
      <c r="G4705" s="1" t="str">
        <f t="shared" si="293"/>
        <v>2020</v>
      </c>
      <c r="H4705" s="1" t="str">
        <f t="shared" si="294"/>
        <v>Friday</v>
      </c>
      <c r="I4705" s="1" t="str">
        <f t="shared" si="295"/>
        <v>13</v>
      </c>
      <c r="J4705" t="s">
        <v>35</v>
      </c>
      <c r="K4705" t="s">
        <v>50</v>
      </c>
      <c r="L4705" t="s">
        <v>51</v>
      </c>
      <c r="M4705" t="s">
        <v>20</v>
      </c>
      <c r="N4705">
        <v>36</v>
      </c>
      <c r="O4705">
        <v>13</v>
      </c>
      <c r="P4705">
        <v>468</v>
      </c>
      <c r="Q4705">
        <v>229</v>
      </c>
      <c r="R4705">
        <v>0.49</v>
      </c>
      <c r="S4705" t="s">
        <v>82</v>
      </c>
      <c r="T4705" t="str">
        <f>IF(Table1[[#This Row],[Units Sold]]&gt; 700,"High Units","low Units")</f>
        <v>low Units</v>
      </c>
      <c r="U4705">
        <f>SUM(Table1[[#This Row],[Operating Profit]])/SUM(Table1[Operating Profit])*100</f>
        <v>6.8947842258007278E-5</v>
      </c>
      <c r="V4705">
        <f>SUM(Table1[[#This Row],[Price per Unit]]*Table1[[#This Row],[Units Sold]])</f>
        <v>468</v>
      </c>
      <c r="W4705">
        <f>SUM(Table1[[#This Row],[Total Sales]]-Table1[[#This Row],[Operating Profit]])</f>
        <v>239</v>
      </c>
      <c r="X4705">
        <f>SUM(Table1[[#This Row],[Total Sales]]-Table1[[#This Row],[Cost]])</f>
        <v>229</v>
      </c>
      <c r="Y4705">
        <f>SUM(Table1[[#This Row],[profit/loss]])/SUM(Table1[profit/loss])</f>
        <v>6.8947842258007272E-7</v>
      </c>
    </row>
    <row r="4706" spans="1:25" x14ac:dyDescent="0.3">
      <c r="A4706" t="s">
        <v>13</v>
      </c>
      <c r="B4706" t="s">
        <v>82</v>
      </c>
      <c r="C4706">
        <v>1185732</v>
      </c>
      <c r="D4706" s="9">
        <v>44149</v>
      </c>
      <c r="E4706" s="8" t="str">
        <f>TEXT(Table1[[#This Row],[Invoice Date]],"dd-mm-yyyy")</f>
        <v>14-11-2020</v>
      </c>
      <c r="F4706" s="1" t="str">
        <f t="shared" si="292"/>
        <v>November</v>
      </c>
      <c r="G4706" s="1" t="str">
        <f t="shared" si="293"/>
        <v>2020</v>
      </c>
      <c r="H4706" s="1" t="str">
        <f t="shared" si="294"/>
        <v>Saturday</v>
      </c>
      <c r="I4706" s="1" t="str">
        <f t="shared" si="295"/>
        <v>14</v>
      </c>
      <c r="J4706" t="s">
        <v>35</v>
      </c>
      <c r="K4706" t="s">
        <v>50</v>
      </c>
      <c r="L4706" t="s">
        <v>51</v>
      </c>
      <c r="M4706" t="s">
        <v>21</v>
      </c>
      <c r="N4706">
        <v>50</v>
      </c>
      <c r="O4706">
        <v>20</v>
      </c>
      <c r="P4706">
        <v>1000</v>
      </c>
      <c r="Q4706">
        <v>410</v>
      </c>
      <c r="R4706">
        <v>0.41</v>
      </c>
      <c r="S4706" t="s">
        <v>82</v>
      </c>
      <c r="T4706" t="str">
        <f>IF(Table1[[#This Row],[Units Sold]]&gt; 700,"High Units","low Units")</f>
        <v>low Units</v>
      </c>
      <c r="U4706">
        <f>SUM(Table1[[#This Row],[Operating Profit]])/SUM(Table1[Operating Profit])*100</f>
        <v>1.2344373504708726E-4</v>
      </c>
      <c r="V4706">
        <f>SUM(Table1[[#This Row],[Price per Unit]]*Table1[[#This Row],[Units Sold]])</f>
        <v>1000</v>
      </c>
      <c r="W4706">
        <f>SUM(Table1[[#This Row],[Total Sales]]-Table1[[#This Row],[Operating Profit]])</f>
        <v>590</v>
      </c>
      <c r="X4706">
        <f>SUM(Table1[[#This Row],[Total Sales]]-Table1[[#This Row],[Cost]])</f>
        <v>410</v>
      </c>
      <c r="Y4706">
        <f>SUM(Table1[[#This Row],[profit/loss]])/SUM(Table1[profit/loss])</f>
        <v>1.2344373504708726E-6</v>
      </c>
    </row>
    <row r="4707" spans="1:25" x14ac:dyDescent="0.3">
      <c r="A4707" t="s">
        <v>13</v>
      </c>
      <c r="B4707" t="s">
        <v>82</v>
      </c>
      <c r="C4707">
        <v>1185732</v>
      </c>
      <c r="D4707" s="9">
        <v>44150</v>
      </c>
      <c r="E4707" s="8" t="str">
        <f>TEXT(Table1[[#This Row],[Invoice Date]],"dd-mm-yyyy")</f>
        <v>15-11-2020</v>
      </c>
      <c r="F4707" s="1" t="str">
        <f t="shared" si="292"/>
        <v>November</v>
      </c>
      <c r="G4707" s="1" t="str">
        <f t="shared" si="293"/>
        <v>2020</v>
      </c>
      <c r="H4707" s="1" t="str">
        <f t="shared" si="294"/>
        <v>Sunday</v>
      </c>
      <c r="I4707" s="1" t="str">
        <f t="shared" si="295"/>
        <v>15</v>
      </c>
      <c r="J4707" t="s">
        <v>35</v>
      </c>
      <c r="K4707" t="s">
        <v>50</v>
      </c>
      <c r="L4707" t="s">
        <v>51</v>
      </c>
      <c r="M4707" t="s">
        <v>22</v>
      </c>
      <c r="N4707">
        <v>58</v>
      </c>
      <c r="O4707">
        <v>51</v>
      </c>
      <c r="P4707">
        <v>2958</v>
      </c>
      <c r="Q4707">
        <v>1745</v>
      </c>
      <c r="R4707">
        <v>0.59</v>
      </c>
      <c r="S4707" t="s">
        <v>82</v>
      </c>
      <c r="T4707" t="str">
        <f>IF(Table1[[#This Row],[Units Sold]]&gt; 700,"High Units","low Units")</f>
        <v>low Units</v>
      </c>
      <c r="U4707">
        <f>SUM(Table1[[#This Row],[Operating Profit]])/SUM(Table1[Operating Profit])*100</f>
        <v>5.2538857965162748E-4</v>
      </c>
      <c r="V4707">
        <f>SUM(Table1[[#This Row],[Price per Unit]]*Table1[[#This Row],[Units Sold]])</f>
        <v>2958</v>
      </c>
      <c r="W4707">
        <f>SUM(Table1[[#This Row],[Total Sales]]-Table1[[#This Row],[Operating Profit]])</f>
        <v>1213</v>
      </c>
      <c r="X4707">
        <f>SUM(Table1[[#This Row],[Total Sales]]-Table1[[#This Row],[Cost]])</f>
        <v>1745</v>
      </c>
      <c r="Y4707">
        <f>SUM(Table1[[#This Row],[profit/loss]])/SUM(Table1[profit/loss])</f>
        <v>5.2538857965162746E-6</v>
      </c>
    </row>
    <row r="4708" spans="1:25" x14ac:dyDescent="0.3">
      <c r="A4708" t="s">
        <v>13</v>
      </c>
      <c r="B4708" t="s">
        <v>82</v>
      </c>
      <c r="C4708">
        <v>1185732</v>
      </c>
      <c r="D4708" s="9">
        <v>44151</v>
      </c>
      <c r="E4708" s="8" t="str">
        <f>TEXT(Table1[[#This Row],[Invoice Date]],"dd-mm-yyyy")</f>
        <v>16-11-2020</v>
      </c>
      <c r="F4708" s="1" t="str">
        <f t="shared" si="292"/>
        <v>November</v>
      </c>
      <c r="G4708" s="1" t="str">
        <f t="shared" si="293"/>
        <v>2020</v>
      </c>
      <c r="H4708" s="1" t="str">
        <f t="shared" si="294"/>
        <v>Monday</v>
      </c>
      <c r="I4708" s="1" t="str">
        <f t="shared" si="295"/>
        <v>16</v>
      </c>
      <c r="J4708" t="s">
        <v>35</v>
      </c>
      <c r="K4708" t="s">
        <v>50</v>
      </c>
      <c r="L4708" t="s">
        <v>51</v>
      </c>
      <c r="M4708" t="s">
        <v>16</v>
      </c>
      <c r="N4708">
        <v>44</v>
      </c>
      <c r="O4708">
        <v>106</v>
      </c>
      <c r="P4708">
        <v>4664</v>
      </c>
      <c r="Q4708">
        <v>2285</v>
      </c>
      <c r="R4708">
        <v>0.49</v>
      </c>
      <c r="S4708" t="s">
        <v>82</v>
      </c>
      <c r="T4708" t="str">
        <f>IF(Table1[[#This Row],[Units Sold]]&gt; 700,"High Units","low Units")</f>
        <v>low Units</v>
      </c>
      <c r="U4708">
        <f>SUM(Table1[[#This Row],[Operating Profit]])/SUM(Table1[Operating Profit])*100</f>
        <v>6.8797301117705942E-4</v>
      </c>
      <c r="V4708">
        <f>SUM(Table1[[#This Row],[Price per Unit]]*Table1[[#This Row],[Units Sold]])</f>
        <v>4664</v>
      </c>
      <c r="W4708">
        <f>SUM(Table1[[#This Row],[Total Sales]]-Table1[[#This Row],[Operating Profit]])</f>
        <v>2379</v>
      </c>
      <c r="X4708">
        <f>SUM(Table1[[#This Row],[Total Sales]]-Table1[[#This Row],[Cost]])</f>
        <v>2285</v>
      </c>
      <c r="Y4708">
        <f>SUM(Table1[[#This Row],[profit/loss]])/SUM(Table1[profit/loss])</f>
        <v>6.8797301117705942E-6</v>
      </c>
    </row>
    <row r="4709" spans="1:25" x14ac:dyDescent="0.3">
      <c r="A4709" t="s">
        <v>13</v>
      </c>
      <c r="B4709" t="s">
        <v>82</v>
      </c>
      <c r="C4709">
        <v>1185732</v>
      </c>
      <c r="D4709" s="9">
        <v>44152</v>
      </c>
      <c r="E4709" s="8" t="str">
        <f>TEXT(Table1[[#This Row],[Invoice Date]],"dd-mm-yyyy")</f>
        <v>17-11-2020</v>
      </c>
      <c r="F4709" s="1" t="str">
        <f t="shared" si="292"/>
        <v>November</v>
      </c>
      <c r="G4709" s="1" t="str">
        <f t="shared" si="293"/>
        <v>2020</v>
      </c>
      <c r="H4709" s="1" t="str">
        <f t="shared" si="294"/>
        <v>Tuesday</v>
      </c>
      <c r="I4709" s="1" t="str">
        <f t="shared" si="295"/>
        <v>17</v>
      </c>
      <c r="J4709" t="s">
        <v>35</v>
      </c>
      <c r="K4709" t="s">
        <v>50</v>
      </c>
      <c r="L4709" t="s">
        <v>51</v>
      </c>
      <c r="M4709" t="s">
        <v>18</v>
      </c>
      <c r="N4709">
        <v>38</v>
      </c>
      <c r="O4709">
        <v>49</v>
      </c>
      <c r="P4709">
        <v>1862</v>
      </c>
      <c r="Q4709">
        <v>763</v>
      </c>
      <c r="R4709">
        <v>0.41</v>
      </c>
      <c r="S4709" t="s">
        <v>82</v>
      </c>
      <c r="T4709" t="str">
        <f>IF(Table1[[#This Row],[Units Sold]]&gt; 700,"High Units","low Units")</f>
        <v>low Units</v>
      </c>
      <c r="U4709">
        <f>SUM(Table1[[#This Row],[Operating Profit]])/SUM(Table1[Operating Profit])*100</f>
        <v>2.2972578009982338E-4</v>
      </c>
      <c r="V4709">
        <f>SUM(Table1[[#This Row],[Price per Unit]]*Table1[[#This Row],[Units Sold]])</f>
        <v>1862</v>
      </c>
      <c r="W4709">
        <f>SUM(Table1[[#This Row],[Total Sales]]-Table1[[#This Row],[Operating Profit]])</f>
        <v>1099</v>
      </c>
      <c r="X4709">
        <f>SUM(Table1[[#This Row],[Total Sales]]-Table1[[#This Row],[Cost]])</f>
        <v>763</v>
      </c>
      <c r="Y4709">
        <f>SUM(Table1[[#This Row],[profit/loss]])/SUM(Table1[profit/loss])</f>
        <v>2.2972578009982337E-6</v>
      </c>
    </row>
    <row r="4710" spans="1:25" x14ac:dyDescent="0.3">
      <c r="A4710" t="s">
        <v>13</v>
      </c>
      <c r="B4710" t="s">
        <v>82</v>
      </c>
      <c r="C4710">
        <v>1185732</v>
      </c>
      <c r="D4710" s="9">
        <v>44153</v>
      </c>
      <c r="E4710" s="8" t="str">
        <f>TEXT(Table1[[#This Row],[Invoice Date]],"dd-mm-yyyy")</f>
        <v>18-11-2020</v>
      </c>
      <c r="F4710" s="1" t="str">
        <f t="shared" si="292"/>
        <v>November</v>
      </c>
      <c r="G4710" s="1" t="str">
        <f t="shared" si="293"/>
        <v>2020</v>
      </c>
      <c r="H4710" s="1" t="str">
        <f t="shared" si="294"/>
        <v>Wednesday</v>
      </c>
      <c r="I4710" s="1" t="str">
        <f t="shared" si="295"/>
        <v>18</v>
      </c>
      <c r="J4710" t="s">
        <v>35</v>
      </c>
      <c r="K4710" t="s">
        <v>50</v>
      </c>
      <c r="L4710" t="s">
        <v>51</v>
      </c>
      <c r="M4710" t="s">
        <v>19</v>
      </c>
      <c r="N4710">
        <v>33</v>
      </c>
      <c r="O4710">
        <v>47</v>
      </c>
      <c r="P4710">
        <v>1551</v>
      </c>
      <c r="Q4710">
        <v>698</v>
      </c>
      <c r="R4710">
        <v>0.45</v>
      </c>
      <c r="S4710" t="s">
        <v>82</v>
      </c>
      <c r="T4710" t="str">
        <f>IF(Table1[[#This Row],[Units Sold]]&gt; 700,"High Units","low Units")</f>
        <v>low Units</v>
      </c>
      <c r="U4710">
        <f>SUM(Table1[[#This Row],[Operating Profit]])/SUM(Table1[Operating Profit])*100</f>
        <v>2.1015543186065098E-4</v>
      </c>
      <c r="V4710">
        <f>SUM(Table1[[#This Row],[Price per Unit]]*Table1[[#This Row],[Units Sold]])</f>
        <v>1551</v>
      </c>
      <c r="W4710">
        <f>SUM(Table1[[#This Row],[Total Sales]]-Table1[[#This Row],[Operating Profit]])</f>
        <v>853</v>
      </c>
      <c r="X4710">
        <f>SUM(Table1[[#This Row],[Total Sales]]-Table1[[#This Row],[Cost]])</f>
        <v>698</v>
      </c>
      <c r="Y4710">
        <f>SUM(Table1[[#This Row],[profit/loss]])/SUM(Table1[profit/loss])</f>
        <v>2.1015543186065099E-6</v>
      </c>
    </row>
    <row r="4711" spans="1:25" x14ac:dyDescent="0.3">
      <c r="A4711" t="s">
        <v>13</v>
      </c>
      <c r="B4711" t="s">
        <v>82</v>
      </c>
      <c r="C4711">
        <v>1185732</v>
      </c>
      <c r="D4711" s="9">
        <v>44154</v>
      </c>
      <c r="E4711" s="8" t="str">
        <f>TEXT(Table1[[#This Row],[Invoice Date]],"dd-mm-yyyy")</f>
        <v>19-11-2020</v>
      </c>
      <c r="F4711" s="1" t="str">
        <f t="shared" si="292"/>
        <v>November</v>
      </c>
      <c r="G4711" s="1" t="str">
        <f t="shared" si="293"/>
        <v>2020</v>
      </c>
      <c r="H4711" s="1" t="str">
        <f t="shared" si="294"/>
        <v>Thursday</v>
      </c>
      <c r="I4711" s="1" t="str">
        <f t="shared" si="295"/>
        <v>19</v>
      </c>
      <c r="J4711" t="s">
        <v>35</v>
      </c>
      <c r="K4711" t="s">
        <v>50</v>
      </c>
      <c r="L4711" t="s">
        <v>51</v>
      </c>
      <c r="M4711" t="s">
        <v>20</v>
      </c>
      <c r="N4711">
        <v>32</v>
      </c>
      <c r="O4711">
        <v>45</v>
      </c>
      <c r="P4711">
        <v>1440</v>
      </c>
      <c r="Q4711">
        <v>677</v>
      </c>
      <c r="R4711">
        <v>0.47</v>
      </c>
      <c r="S4711" t="s">
        <v>82</v>
      </c>
      <c r="T4711" t="str">
        <f>IF(Table1[[#This Row],[Units Sold]]&gt; 700,"High Units","low Units")</f>
        <v>low Units</v>
      </c>
      <c r="U4711">
        <f>SUM(Table1[[#This Row],[Operating Profit]])/SUM(Table1[Operating Profit])*100</f>
        <v>2.0383270396799526E-4</v>
      </c>
      <c r="V4711">
        <f>SUM(Table1[[#This Row],[Price per Unit]]*Table1[[#This Row],[Units Sold]])</f>
        <v>1440</v>
      </c>
      <c r="W4711">
        <f>SUM(Table1[[#This Row],[Total Sales]]-Table1[[#This Row],[Operating Profit]])</f>
        <v>763</v>
      </c>
      <c r="X4711">
        <f>SUM(Table1[[#This Row],[Total Sales]]-Table1[[#This Row],[Cost]])</f>
        <v>677</v>
      </c>
      <c r="Y4711">
        <f>SUM(Table1[[#This Row],[profit/loss]])/SUM(Table1[profit/loss])</f>
        <v>2.0383270396799527E-6</v>
      </c>
    </row>
    <row r="4712" spans="1:25" x14ac:dyDescent="0.3">
      <c r="A4712" t="s">
        <v>13</v>
      </c>
      <c r="B4712" t="s">
        <v>82</v>
      </c>
      <c r="C4712">
        <v>1185732</v>
      </c>
      <c r="D4712" s="9">
        <v>44155</v>
      </c>
      <c r="E4712" s="8" t="str">
        <f>TEXT(Table1[[#This Row],[Invoice Date]],"dd-mm-yyyy")</f>
        <v>20-11-2020</v>
      </c>
      <c r="F4712" s="1" t="str">
        <f t="shared" si="292"/>
        <v>November</v>
      </c>
      <c r="G4712" s="1" t="str">
        <f t="shared" si="293"/>
        <v>2020</v>
      </c>
      <c r="H4712" s="1" t="str">
        <f t="shared" si="294"/>
        <v>Friday</v>
      </c>
      <c r="I4712" s="1" t="str">
        <f t="shared" si="295"/>
        <v>20</v>
      </c>
      <c r="J4712" t="s">
        <v>35</v>
      </c>
      <c r="K4712" t="s">
        <v>50</v>
      </c>
      <c r="L4712" t="s">
        <v>51</v>
      </c>
      <c r="M4712" t="s">
        <v>21</v>
      </c>
      <c r="N4712">
        <v>49</v>
      </c>
      <c r="O4712">
        <v>45</v>
      </c>
      <c r="P4712">
        <v>2205</v>
      </c>
      <c r="Q4712">
        <v>926</v>
      </c>
      <c r="R4712">
        <v>0.42</v>
      </c>
      <c r="S4712" t="s">
        <v>82</v>
      </c>
      <c r="T4712" t="str">
        <f>IF(Table1[[#This Row],[Units Sold]]&gt; 700,"High Units","low Units")</f>
        <v>low Units</v>
      </c>
      <c r="U4712">
        <f>SUM(Table1[[#This Row],[Operating Profit]])/SUM(Table1[Operating Profit])*100</f>
        <v>2.7880219183805562E-4</v>
      </c>
      <c r="V4712">
        <f>SUM(Table1[[#This Row],[Price per Unit]]*Table1[[#This Row],[Units Sold]])</f>
        <v>2205</v>
      </c>
      <c r="W4712">
        <f>SUM(Table1[[#This Row],[Total Sales]]-Table1[[#This Row],[Operating Profit]])</f>
        <v>1279</v>
      </c>
      <c r="X4712">
        <f>SUM(Table1[[#This Row],[Total Sales]]-Table1[[#This Row],[Cost]])</f>
        <v>926</v>
      </c>
      <c r="Y4712">
        <f>SUM(Table1[[#This Row],[profit/loss]])/SUM(Table1[profit/loss])</f>
        <v>2.7880219183805561E-6</v>
      </c>
    </row>
    <row r="4713" spans="1:25" x14ac:dyDescent="0.3">
      <c r="A4713" t="s">
        <v>13</v>
      </c>
      <c r="B4713" t="s">
        <v>82</v>
      </c>
      <c r="C4713">
        <v>1185732</v>
      </c>
      <c r="D4713" s="9">
        <v>44156</v>
      </c>
      <c r="E4713" s="8" t="str">
        <f>TEXT(Table1[[#This Row],[Invoice Date]],"dd-mm-yyyy")</f>
        <v>21-11-2020</v>
      </c>
      <c r="F4713" s="1" t="str">
        <f t="shared" si="292"/>
        <v>November</v>
      </c>
      <c r="G4713" s="1" t="str">
        <f t="shared" si="293"/>
        <v>2020</v>
      </c>
      <c r="H4713" s="1" t="str">
        <f t="shared" si="294"/>
        <v>Saturday</v>
      </c>
      <c r="I4713" s="1" t="str">
        <f t="shared" si="295"/>
        <v>21</v>
      </c>
      <c r="J4713" t="s">
        <v>35</v>
      </c>
      <c r="K4713" t="s">
        <v>50</v>
      </c>
      <c r="L4713" t="s">
        <v>51</v>
      </c>
      <c r="M4713" t="s">
        <v>22</v>
      </c>
      <c r="N4713">
        <v>53</v>
      </c>
      <c r="O4713">
        <v>81</v>
      </c>
      <c r="P4713">
        <v>4293</v>
      </c>
      <c r="Q4713">
        <v>2404</v>
      </c>
      <c r="R4713">
        <v>0.56000000000000005</v>
      </c>
      <c r="S4713" t="s">
        <v>82</v>
      </c>
      <c r="T4713" t="str">
        <f>IF(Table1[[#This Row],[Units Sold]]&gt; 700,"High Units","low Units")</f>
        <v>low Units</v>
      </c>
      <c r="U4713">
        <f>SUM(Table1[[#This Row],[Operating Profit]])/SUM(Table1[Operating Profit])*100</f>
        <v>7.2380180256877494E-4</v>
      </c>
      <c r="V4713">
        <f>SUM(Table1[[#This Row],[Price per Unit]]*Table1[[#This Row],[Units Sold]])</f>
        <v>4293</v>
      </c>
      <c r="W4713">
        <f>SUM(Table1[[#This Row],[Total Sales]]-Table1[[#This Row],[Operating Profit]])</f>
        <v>1889</v>
      </c>
      <c r="X4713">
        <f>SUM(Table1[[#This Row],[Total Sales]]-Table1[[#This Row],[Cost]])</f>
        <v>2404</v>
      </c>
      <c r="Y4713">
        <f>SUM(Table1[[#This Row],[profit/loss]])/SUM(Table1[profit/loss])</f>
        <v>7.2380180256877497E-6</v>
      </c>
    </row>
    <row r="4714" spans="1:25" x14ac:dyDescent="0.3">
      <c r="A4714" t="s">
        <v>13</v>
      </c>
      <c r="B4714" t="s">
        <v>82</v>
      </c>
      <c r="C4714">
        <v>1185732</v>
      </c>
      <c r="D4714" s="9">
        <v>44157</v>
      </c>
      <c r="E4714" s="8" t="str">
        <f>TEXT(Table1[[#This Row],[Invoice Date]],"dd-mm-yyyy")</f>
        <v>22-11-2020</v>
      </c>
      <c r="F4714" s="1" t="str">
        <f t="shared" si="292"/>
        <v>November</v>
      </c>
      <c r="G4714" s="1" t="str">
        <f t="shared" si="293"/>
        <v>2020</v>
      </c>
      <c r="H4714" s="1" t="str">
        <f t="shared" si="294"/>
        <v>Sunday</v>
      </c>
      <c r="I4714" s="1" t="str">
        <f t="shared" si="295"/>
        <v>22</v>
      </c>
      <c r="J4714" t="s">
        <v>35</v>
      </c>
      <c r="K4714" t="s">
        <v>50</v>
      </c>
      <c r="L4714" t="s">
        <v>51</v>
      </c>
      <c r="M4714" t="s">
        <v>16</v>
      </c>
      <c r="N4714">
        <v>49</v>
      </c>
      <c r="O4714">
        <v>160</v>
      </c>
      <c r="P4714">
        <v>7840</v>
      </c>
      <c r="Q4714">
        <v>3685</v>
      </c>
      <c r="R4714">
        <v>0.47</v>
      </c>
      <c r="S4714" t="s">
        <v>82</v>
      </c>
      <c r="T4714" t="str">
        <f>IF(Table1[[#This Row],[Units Sold]]&gt; 700,"High Units","low Units")</f>
        <v>low Units</v>
      </c>
      <c r="U4714">
        <f>SUM(Table1[[#This Row],[Operating Profit]])/SUM(Table1[Operating Profit])*100</f>
        <v>1.1094882040207721E-3</v>
      </c>
      <c r="V4714">
        <f>SUM(Table1[[#This Row],[Price per Unit]]*Table1[[#This Row],[Units Sold]])</f>
        <v>7840</v>
      </c>
      <c r="W4714">
        <f>SUM(Table1[[#This Row],[Total Sales]]-Table1[[#This Row],[Operating Profit]])</f>
        <v>4155</v>
      </c>
      <c r="X4714">
        <f>SUM(Table1[[#This Row],[Total Sales]]-Table1[[#This Row],[Cost]])</f>
        <v>3685</v>
      </c>
      <c r="Y4714">
        <f>SUM(Table1[[#This Row],[profit/loss]])/SUM(Table1[profit/loss])</f>
        <v>1.1094882040207721E-5</v>
      </c>
    </row>
    <row r="4715" spans="1:25" x14ac:dyDescent="0.3">
      <c r="A4715" t="s">
        <v>13</v>
      </c>
      <c r="B4715" t="s">
        <v>82</v>
      </c>
      <c r="C4715">
        <v>1185732</v>
      </c>
      <c r="D4715" s="9">
        <v>44158</v>
      </c>
      <c r="E4715" s="8" t="str">
        <f>TEXT(Table1[[#This Row],[Invoice Date]],"dd-mm-yyyy")</f>
        <v>23-11-2020</v>
      </c>
      <c r="F4715" s="1" t="str">
        <f t="shared" si="292"/>
        <v>November</v>
      </c>
      <c r="G4715" s="1" t="str">
        <f t="shared" si="293"/>
        <v>2020</v>
      </c>
      <c r="H4715" s="1" t="str">
        <f t="shared" si="294"/>
        <v>Monday</v>
      </c>
      <c r="I4715" s="1" t="str">
        <f t="shared" si="295"/>
        <v>23</v>
      </c>
      <c r="J4715" t="s">
        <v>35</v>
      </c>
      <c r="K4715" t="s">
        <v>50</v>
      </c>
      <c r="L4715" t="s">
        <v>51</v>
      </c>
      <c r="M4715" t="s">
        <v>18</v>
      </c>
      <c r="N4715">
        <v>42</v>
      </c>
      <c r="O4715">
        <v>75</v>
      </c>
      <c r="P4715">
        <v>3150</v>
      </c>
      <c r="Q4715">
        <v>1418</v>
      </c>
      <c r="R4715">
        <v>0.45</v>
      </c>
      <c r="S4715" t="s">
        <v>82</v>
      </c>
      <c r="T4715" t="str">
        <f>IF(Table1[[#This Row],[Units Sold]]&gt; 700,"High Units","low Units")</f>
        <v>low Units</v>
      </c>
      <c r="U4715">
        <f>SUM(Table1[[#This Row],[Operating Profit]])/SUM(Table1[Operating Profit])*100</f>
        <v>4.2693467389456029E-4</v>
      </c>
      <c r="V4715">
        <f>SUM(Table1[[#This Row],[Price per Unit]]*Table1[[#This Row],[Units Sold]])</f>
        <v>3150</v>
      </c>
      <c r="W4715">
        <f>SUM(Table1[[#This Row],[Total Sales]]-Table1[[#This Row],[Operating Profit]])</f>
        <v>1732</v>
      </c>
      <c r="X4715">
        <f>SUM(Table1[[#This Row],[Total Sales]]-Table1[[#This Row],[Cost]])</f>
        <v>1418</v>
      </c>
      <c r="Y4715">
        <f>SUM(Table1[[#This Row],[profit/loss]])/SUM(Table1[profit/loss])</f>
        <v>4.2693467389456029E-6</v>
      </c>
    </row>
    <row r="4716" spans="1:25" x14ac:dyDescent="0.3">
      <c r="A4716" t="s">
        <v>13</v>
      </c>
      <c r="B4716" t="s">
        <v>82</v>
      </c>
      <c r="C4716">
        <v>1185732</v>
      </c>
      <c r="D4716" s="9">
        <v>44159</v>
      </c>
      <c r="E4716" s="8" t="str">
        <f>TEXT(Table1[[#This Row],[Invoice Date]],"dd-mm-yyyy")</f>
        <v>24-11-2020</v>
      </c>
      <c r="F4716" s="1" t="str">
        <f t="shared" si="292"/>
        <v>November</v>
      </c>
      <c r="G4716" s="1" t="str">
        <f t="shared" si="293"/>
        <v>2020</v>
      </c>
      <c r="H4716" s="1" t="str">
        <f t="shared" si="294"/>
        <v>Tuesday</v>
      </c>
      <c r="I4716" s="1" t="str">
        <f t="shared" si="295"/>
        <v>24</v>
      </c>
      <c r="J4716" t="s">
        <v>35</v>
      </c>
      <c r="K4716" t="s">
        <v>50</v>
      </c>
      <c r="L4716" t="s">
        <v>51</v>
      </c>
      <c r="M4716" t="s">
        <v>19</v>
      </c>
      <c r="N4716">
        <v>36</v>
      </c>
      <c r="O4716">
        <v>63</v>
      </c>
      <c r="P4716">
        <v>2268</v>
      </c>
      <c r="Q4716">
        <v>953</v>
      </c>
      <c r="R4716">
        <v>0.42</v>
      </c>
      <c r="S4716" t="s">
        <v>82</v>
      </c>
      <c r="T4716" t="str">
        <f>IF(Table1[[#This Row],[Units Sold]]&gt; 700,"High Units","low Units")</f>
        <v>low Units</v>
      </c>
      <c r="U4716">
        <f>SUM(Table1[[#This Row],[Operating Profit]])/SUM(Table1[Operating Profit])*100</f>
        <v>2.8693141341432717E-4</v>
      </c>
      <c r="V4716">
        <f>SUM(Table1[[#This Row],[Price per Unit]]*Table1[[#This Row],[Units Sold]])</f>
        <v>2268</v>
      </c>
      <c r="W4716">
        <f>SUM(Table1[[#This Row],[Total Sales]]-Table1[[#This Row],[Operating Profit]])</f>
        <v>1315</v>
      </c>
      <c r="X4716">
        <f>SUM(Table1[[#This Row],[Total Sales]]-Table1[[#This Row],[Cost]])</f>
        <v>953</v>
      </c>
      <c r="Y4716">
        <f>SUM(Table1[[#This Row],[profit/loss]])/SUM(Table1[profit/loss])</f>
        <v>2.8693141341432718E-6</v>
      </c>
    </row>
    <row r="4717" spans="1:25" x14ac:dyDescent="0.3">
      <c r="A4717" t="s">
        <v>13</v>
      </c>
      <c r="B4717" t="s">
        <v>82</v>
      </c>
      <c r="C4717">
        <v>1185732</v>
      </c>
      <c r="D4717" s="9">
        <v>44160</v>
      </c>
      <c r="E4717" s="8" t="str">
        <f>TEXT(Table1[[#This Row],[Invoice Date]],"dd-mm-yyyy")</f>
        <v>25-11-2020</v>
      </c>
      <c r="F4717" s="1" t="str">
        <f t="shared" si="292"/>
        <v>November</v>
      </c>
      <c r="G4717" s="1" t="str">
        <f t="shared" si="293"/>
        <v>2020</v>
      </c>
      <c r="H4717" s="1" t="str">
        <f t="shared" si="294"/>
        <v>Wednesday</v>
      </c>
      <c r="I4717" s="1" t="str">
        <f t="shared" si="295"/>
        <v>25</v>
      </c>
      <c r="J4717" t="s">
        <v>35</v>
      </c>
      <c r="K4717" t="s">
        <v>50</v>
      </c>
      <c r="L4717" t="s">
        <v>51</v>
      </c>
      <c r="M4717" t="s">
        <v>20</v>
      </c>
      <c r="N4717">
        <v>38</v>
      </c>
      <c r="O4717">
        <v>51</v>
      </c>
      <c r="P4717">
        <v>1938</v>
      </c>
      <c r="Q4717">
        <v>930</v>
      </c>
      <c r="R4717">
        <v>0.48</v>
      </c>
      <c r="S4717" t="s">
        <v>82</v>
      </c>
      <c r="T4717" t="str">
        <f>IF(Table1[[#This Row],[Units Sold]]&gt; 700,"High Units","low Units")</f>
        <v>low Units</v>
      </c>
      <c r="U4717">
        <f>SUM(Table1[[#This Row],[Operating Profit]])/SUM(Table1[Operating Profit])*100</f>
        <v>2.8000652096046619E-4</v>
      </c>
      <c r="V4717">
        <f>SUM(Table1[[#This Row],[Price per Unit]]*Table1[[#This Row],[Units Sold]])</f>
        <v>1938</v>
      </c>
      <c r="W4717">
        <f>SUM(Table1[[#This Row],[Total Sales]]-Table1[[#This Row],[Operating Profit]])</f>
        <v>1008</v>
      </c>
      <c r="X4717">
        <f>SUM(Table1[[#This Row],[Total Sales]]-Table1[[#This Row],[Cost]])</f>
        <v>930</v>
      </c>
      <c r="Y4717">
        <f>SUM(Table1[[#This Row],[profit/loss]])/SUM(Table1[profit/loss])</f>
        <v>2.8000652096046621E-6</v>
      </c>
    </row>
    <row r="4718" spans="1:25" x14ac:dyDescent="0.3">
      <c r="A4718" t="s">
        <v>13</v>
      </c>
      <c r="B4718" t="s">
        <v>82</v>
      </c>
      <c r="C4718">
        <v>1185732</v>
      </c>
      <c r="D4718" s="9">
        <v>44161</v>
      </c>
      <c r="E4718" s="8" t="str">
        <f>TEXT(Table1[[#This Row],[Invoice Date]],"dd-mm-yyyy")</f>
        <v>26-11-2020</v>
      </c>
      <c r="F4718" s="1" t="str">
        <f t="shared" si="292"/>
        <v>November</v>
      </c>
      <c r="G4718" s="1" t="str">
        <f t="shared" si="293"/>
        <v>2020</v>
      </c>
      <c r="H4718" s="1" t="str">
        <f t="shared" si="294"/>
        <v>Thursday</v>
      </c>
      <c r="I4718" s="1" t="str">
        <f t="shared" si="295"/>
        <v>26</v>
      </c>
      <c r="J4718" t="s">
        <v>35</v>
      </c>
      <c r="K4718" t="s">
        <v>50</v>
      </c>
      <c r="L4718" t="s">
        <v>51</v>
      </c>
      <c r="M4718" t="s">
        <v>21</v>
      </c>
      <c r="N4718">
        <v>49</v>
      </c>
      <c r="O4718">
        <v>58</v>
      </c>
      <c r="P4718">
        <v>2842</v>
      </c>
      <c r="Q4718">
        <v>1165</v>
      </c>
      <c r="R4718">
        <v>0.41</v>
      </c>
      <c r="S4718" t="s">
        <v>82</v>
      </c>
      <c r="T4718" t="str">
        <f>IF(Table1[[#This Row],[Units Sold]]&gt; 700,"High Units","low Units")</f>
        <v>low Units</v>
      </c>
      <c r="U4718">
        <f>SUM(Table1[[#This Row],[Operating Profit]])/SUM(Table1[Operating Profit])*100</f>
        <v>3.5076085690208942E-4</v>
      </c>
      <c r="V4718">
        <f>SUM(Table1[[#This Row],[Price per Unit]]*Table1[[#This Row],[Units Sold]])</f>
        <v>2842</v>
      </c>
      <c r="W4718">
        <f>SUM(Table1[[#This Row],[Total Sales]]-Table1[[#This Row],[Operating Profit]])</f>
        <v>1677</v>
      </c>
      <c r="X4718">
        <f>SUM(Table1[[#This Row],[Total Sales]]-Table1[[#This Row],[Cost]])</f>
        <v>1165</v>
      </c>
      <c r="Y4718">
        <f>SUM(Table1[[#This Row],[profit/loss]])/SUM(Table1[profit/loss])</f>
        <v>3.5076085690208939E-6</v>
      </c>
    </row>
    <row r="4719" spans="1:25" x14ac:dyDescent="0.3">
      <c r="A4719" t="s">
        <v>13</v>
      </c>
      <c r="B4719" t="s">
        <v>82</v>
      </c>
      <c r="C4719">
        <v>1185732</v>
      </c>
      <c r="D4719" s="9">
        <v>44162</v>
      </c>
      <c r="E4719" s="8" t="str">
        <f>TEXT(Table1[[#This Row],[Invoice Date]],"dd-mm-yyyy")</f>
        <v>27-11-2020</v>
      </c>
      <c r="F4719" s="1" t="str">
        <f t="shared" si="292"/>
        <v>November</v>
      </c>
      <c r="G4719" s="1" t="str">
        <f t="shared" si="293"/>
        <v>2020</v>
      </c>
      <c r="H4719" s="1" t="str">
        <f t="shared" si="294"/>
        <v>Friday</v>
      </c>
      <c r="I4719" s="1" t="str">
        <f t="shared" si="295"/>
        <v>27</v>
      </c>
      <c r="J4719" t="s">
        <v>35</v>
      </c>
      <c r="K4719" t="s">
        <v>50</v>
      </c>
      <c r="L4719" t="s">
        <v>51</v>
      </c>
      <c r="M4719" t="s">
        <v>22</v>
      </c>
      <c r="N4719">
        <v>54</v>
      </c>
      <c r="O4719">
        <v>98</v>
      </c>
      <c r="P4719">
        <v>5292</v>
      </c>
      <c r="Q4719">
        <v>2911</v>
      </c>
      <c r="R4719">
        <v>0.55000000000000004</v>
      </c>
      <c r="S4719" t="s">
        <v>82</v>
      </c>
      <c r="T4719" t="str">
        <f>IF(Table1[[#This Row],[Units Sold]]&gt; 700,"High Units","low Units")</f>
        <v>low Units</v>
      </c>
      <c r="U4719">
        <f>SUM(Table1[[#This Row],[Operating Profit]])/SUM(Table1[Operating Profit])*100</f>
        <v>8.7645051883431945E-4</v>
      </c>
      <c r="V4719">
        <f>SUM(Table1[[#This Row],[Price per Unit]]*Table1[[#This Row],[Units Sold]])</f>
        <v>5292</v>
      </c>
      <c r="W4719">
        <f>SUM(Table1[[#This Row],[Total Sales]]-Table1[[#This Row],[Operating Profit]])</f>
        <v>2381</v>
      </c>
      <c r="X4719">
        <f>SUM(Table1[[#This Row],[Total Sales]]-Table1[[#This Row],[Cost]])</f>
        <v>2911</v>
      </c>
      <c r="Y4719">
        <f>SUM(Table1[[#This Row],[profit/loss]])/SUM(Table1[profit/loss])</f>
        <v>8.7645051883431943E-6</v>
      </c>
    </row>
    <row r="4720" spans="1:25" x14ac:dyDescent="0.3">
      <c r="A4720" t="s">
        <v>13</v>
      </c>
      <c r="B4720" t="s">
        <v>82</v>
      </c>
      <c r="C4720">
        <v>1185732</v>
      </c>
      <c r="D4720" s="9">
        <v>44163</v>
      </c>
      <c r="E4720" s="8" t="str">
        <f>TEXT(Table1[[#This Row],[Invoice Date]],"dd-mm-yyyy")</f>
        <v>28-11-2020</v>
      </c>
      <c r="F4720" s="1" t="str">
        <f t="shared" si="292"/>
        <v>November</v>
      </c>
      <c r="G4720" s="1" t="str">
        <f t="shared" si="293"/>
        <v>2020</v>
      </c>
      <c r="H4720" s="1" t="str">
        <f t="shared" si="294"/>
        <v>Saturday</v>
      </c>
      <c r="I4720" s="1" t="str">
        <f t="shared" si="295"/>
        <v>28</v>
      </c>
      <c r="J4720" t="s">
        <v>35</v>
      </c>
      <c r="K4720" t="s">
        <v>50</v>
      </c>
      <c r="L4720" t="s">
        <v>51</v>
      </c>
      <c r="M4720" t="s">
        <v>16</v>
      </c>
      <c r="N4720">
        <v>47</v>
      </c>
      <c r="O4720">
        <v>137</v>
      </c>
      <c r="P4720">
        <v>6439</v>
      </c>
      <c r="Q4720">
        <v>3026</v>
      </c>
      <c r="R4720">
        <v>0.47</v>
      </c>
      <c r="S4720" t="s">
        <v>82</v>
      </c>
      <c r="T4720" t="str">
        <f>IF(Table1[[#This Row],[Units Sold]]&gt; 700,"High Units","low Units")</f>
        <v>low Units</v>
      </c>
      <c r="U4720">
        <f>SUM(Table1[[#This Row],[Operating Profit]])/SUM(Table1[Operating Profit])*100</f>
        <v>9.1107498110362434E-4</v>
      </c>
      <c r="V4720">
        <f>SUM(Table1[[#This Row],[Price per Unit]]*Table1[[#This Row],[Units Sold]])</f>
        <v>6439</v>
      </c>
      <c r="W4720">
        <f>SUM(Table1[[#This Row],[Total Sales]]-Table1[[#This Row],[Operating Profit]])</f>
        <v>3413</v>
      </c>
      <c r="X4720">
        <f>SUM(Table1[[#This Row],[Total Sales]]-Table1[[#This Row],[Cost]])</f>
        <v>3026</v>
      </c>
      <c r="Y4720">
        <f>SUM(Table1[[#This Row],[profit/loss]])/SUM(Table1[profit/loss])</f>
        <v>9.1107498110362439E-6</v>
      </c>
    </row>
    <row r="4721" spans="1:25" x14ac:dyDescent="0.3">
      <c r="A4721" t="s">
        <v>13</v>
      </c>
      <c r="B4721" t="s">
        <v>82</v>
      </c>
      <c r="C4721">
        <v>1185732</v>
      </c>
      <c r="D4721" s="9">
        <v>44164</v>
      </c>
      <c r="E4721" s="8" t="str">
        <f>TEXT(Table1[[#This Row],[Invoice Date]],"dd-mm-yyyy")</f>
        <v>29-11-2020</v>
      </c>
      <c r="F4721" s="1" t="str">
        <f t="shared" si="292"/>
        <v>November</v>
      </c>
      <c r="G4721" s="1" t="str">
        <f t="shared" si="293"/>
        <v>2020</v>
      </c>
      <c r="H4721" s="1" t="str">
        <f t="shared" si="294"/>
        <v>Sunday</v>
      </c>
      <c r="I4721" s="1" t="str">
        <f t="shared" si="295"/>
        <v>29</v>
      </c>
      <c r="J4721" t="s">
        <v>35</v>
      </c>
      <c r="K4721" t="s">
        <v>50</v>
      </c>
      <c r="L4721" t="s">
        <v>51</v>
      </c>
      <c r="M4721" t="s">
        <v>18</v>
      </c>
      <c r="N4721">
        <v>43</v>
      </c>
      <c r="O4721">
        <v>87</v>
      </c>
      <c r="P4721">
        <v>3741</v>
      </c>
      <c r="Q4721">
        <v>1534</v>
      </c>
      <c r="R4721">
        <v>0.41</v>
      </c>
      <c r="S4721" t="s">
        <v>82</v>
      </c>
      <c r="T4721" t="str">
        <f>IF(Table1[[#This Row],[Units Sold]]&gt; 700,"High Units","low Units")</f>
        <v>low Units</v>
      </c>
      <c r="U4721">
        <f>SUM(Table1[[#This Row],[Operating Profit]])/SUM(Table1[Operating Profit])*100</f>
        <v>4.6186021844446794E-4</v>
      </c>
      <c r="V4721">
        <f>SUM(Table1[[#This Row],[Price per Unit]]*Table1[[#This Row],[Units Sold]])</f>
        <v>3741</v>
      </c>
      <c r="W4721">
        <f>SUM(Table1[[#This Row],[Total Sales]]-Table1[[#This Row],[Operating Profit]])</f>
        <v>2207</v>
      </c>
      <c r="X4721">
        <f>SUM(Table1[[#This Row],[Total Sales]]-Table1[[#This Row],[Cost]])</f>
        <v>1534</v>
      </c>
      <c r="Y4721">
        <f>SUM(Table1[[#This Row],[profit/loss]])/SUM(Table1[profit/loss])</f>
        <v>4.6186021844446792E-6</v>
      </c>
    </row>
    <row r="4722" spans="1:25" x14ac:dyDescent="0.3">
      <c r="A4722" t="s">
        <v>13</v>
      </c>
      <c r="B4722" t="s">
        <v>82</v>
      </c>
      <c r="C4722">
        <v>1185732</v>
      </c>
      <c r="D4722" s="9">
        <v>44165</v>
      </c>
      <c r="E4722" s="8" t="str">
        <f>TEXT(Table1[[#This Row],[Invoice Date]],"dd-mm-yyyy")</f>
        <v>30-11-2020</v>
      </c>
      <c r="F4722" s="1" t="str">
        <f t="shared" si="292"/>
        <v>November</v>
      </c>
      <c r="G4722" s="1" t="str">
        <f t="shared" si="293"/>
        <v>2020</v>
      </c>
      <c r="H4722" s="1" t="str">
        <f t="shared" si="294"/>
        <v>Monday</v>
      </c>
      <c r="I4722" s="1" t="str">
        <f t="shared" si="295"/>
        <v>30</v>
      </c>
      <c r="J4722" t="s">
        <v>35</v>
      </c>
      <c r="K4722" t="s">
        <v>50</v>
      </c>
      <c r="L4722" t="s">
        <v>51</v>
      </c>
      <c r="M4722" t="s">
        <v>19</v>
      </c>
      <c r="N4722">
        <v>37</v>
      </c>
      <c r="O4722">
        <v>68</v>
      </c>
      <c r="P4722">
        <v>2516</v>
      </c>
      <c r="Q4722">
        <v>1006</v>
      </c>
      <c r="R4722">
        <v>0.4</v>
      </c>
      <c r="S4722" t="s">
        <v>82</v>
      </c>
      <c r="T4722" t="str">
        <f>IF(Table1[[#This Row],[Units Sold]]&gt; 700,"High Units","low Units")</f>
        <v>low Units</v>
      </c>
      <c r="U4722">
        <f>SUM(Table1[[#This Row],[Operating Profit]])/SUM(Table1[Operating Profit])*100</f>
        <v>3.0288877428626772E-4</v>
      </c>
      <c r="V4722">
        <f>SUM(Table1[[#This Row],[Price per Unit]]*Table1[[#This Row],[Units Sold]])</f>
        <v>2516</v>
      </c>
      <c r="W4722">
        <f>SUM(Table1[[#This Row],[Total Sales]]-Table1[[#This Row],[Operating Profit]])</f>
        <v>1510</v>
      </c>
      <c r="X4722">
        <f>SUM(Table1[[#This Row],[Total Sales]]-Table1[[#This Row],[Cost]])</f>
        <v>1006</v>
      </c>
      <c r="Y4722">
        <f>SUM(Table1[[#This Row],[profit/loss]])/SUM(Table1[profit/loss])</f>
        <v>3.0288877428626774E-6</v>
      </c>
    </row>
    <row r="4723" spans="1:25" x14ac:dyDescent="0.3">
      <c r="A4723" t="s">
        <v>13</v>
      </c>
      <c r="B4723" t="s">
        <v>82</v>
      </c>
      <c r="C4723">
        <v>1185732</v>
      </c>
      <c r="D4723" s="9">
        <v>44166</v>
      </c>
      <c r="E4723" s="8" t="str">
        <f>TEXT(Table1[[#This Row],[Invoice Date]],"dd-mm-yyyy")</f>
        <v>01-12-2020</v>
      </c>
      <c r="F4723" s="1" t="str">
        <f t="shared" si="292"/>
        <v>December</v>
      </c>
      <c r="G4723" s="1" t="str">
        <f t="shared" si="293"/>
        <v>2020</v>
      </c>
      <c r="H4723" s="1" t="str">
        <f t="shared" si="294"/>
        <v>Tuesday</v>
      </c>
      <c r="I4723" s="1" t="str">
        <f t="shared" si="295"/>
        <v>01</v>
      </c>
      <c r="J4723" t="s">
        <v>35</v>
      </c>
      <c r="K4723" t="s">
        <v>50</v>
      </c>
      <c r="L4723" t="s">
        <v>51</v>
      </c>
      <c r="M4723" t="s">
        <v>20</v>
      </c>
      <c r="N4723">
        <v>33</v>
      </c>
      <c r="O4723">
        <v>47</v>
      </c>
      <c r="P4723">
        <v>1551</v>
      </c>
      <c r="Q4723">
        <v>760</v>
      </c>
      <c r="R4723">
        <v>0.49</v>
      </c>
      <c r="S4723" t="s">
        <v>82</v>
      </c>
      <c r="T4723" t="str">
        <f>IF(Table1[[#This Row],[Units Sold]]&gt; 700,"High Units","low Units")</f>
        <v>low Units</v>
      </c>
      <c r="U4723">
        <f>SUM(Table1[[#This Row],[Operating Profit]])/SUM(Table1[Operating Profit])*100</f>
        <v>2.2882253325801541E-4</v>
      </c>
      <c r="V4723">
        <f>SUM(Table1[[#This Row],[Price per Unit]]*Table1[[#This Row],[Units Sold]])</f>
        <v>1551</v>
      </c>
      <c r="W4723">
        <f>SUM(Table1[[#This Row],[Total Sales]]-Table1[[#This Row],[Operating Profit]])</f>
        <v>791</v>
      </c>
      <c r="X4723">
        <f>SUM(Table1[[#This Row],[Total Sales]]-Table1[[#This Row],[Cost]])</f>
        <v>760</v>
      </c>
      <c r="Y4723">
        <f>SUM(Table1[[#This Row],[profit/loss]])/SUM(Table1[profit/loss])</f>
        <v>2.288225332580154E-6</v>
      </c>
    </row>
    <row r="4724" spans="1:25" x14ac:dyDescent="0.3">
      <c r="A4724" t="s">
        <v>13</v>
      </c>
      <c r="B4724" t="s">
        <v>82</v>
      </c>
      <c r="C4724">
        <v>1185732</v>
      </c>
      <c r="D4724" s="9">
        <v>44167</v>
      </c>
      <c r="E4724" s="8" t="str">
        <f>TEXT(Table1[[#This Row],[Invoice Date]],"dd-mm-yyyy")</f>
        <v>02-12-2020</v>
      </c>
      <c r="F4724" s="1" t="str">
        <f t="shared" si="292"/>
        <v>December</v>
      </c>
      <c r="G4724" s="1" t="str">
        <f t="shared" si="293"/>
        <v>2020</v>
      </c>
      <c r="H4724" s="1" t="str">
        <f t="shared" si="294"/>
        <v>Wednesday</v>
      </c>
      <c r="I4724" s="1" t="str">
        <f t="shared" si="295"/>
        <v>02</v>
      </c>
      <c r="J4724" t="s">
        <v>35</v>
      </c>
      <c r="K4724" t="s">
        <v>50</v>
      </c>
      <c r="L4724" t="s">
        <v>51</v>
      </c>
      <c r="M4724" t="s">
        <v>21</v>
      </c>
      <c r="N4724">
        <v>42</v>
      </c>
      <c r="O4724">
        <v>42</v>
      </c>
      <c r="P4724">
        <v>1764</v>
      </c>
      <c r="Q4724">
        <v>723</v>
      </c>
      <c r="R4724">
        <v>0.41</v>
      </c>
      <c r="S4724" t="s">
        <v>82</v>
      </c>
      <c r="T4724" t="str">
        <f>IF(Table1[[#This Row],[Units Sold]]&gt; 700,"High Units","low Units")</f>
        <v>low Units</v>
      </c>
      <c r="U4724">
        <f>SUM(Table1[[#This Row],[Operating Profit]])/SUM(Table1[Operating Profit])*100</f>
        <v>2.1768248887571727E-4</v>
      </c>
      <c r="V4724">
        <f>SUM(Table1[[#This Row],[Price per Unit]]*Table1[[#This Row],[Units Sold]])</f>
        <v>1764</v>
      </c>
      <c r="W4724">
        <f>SUM(Table1[[#This Row],[Total Sales]]-Table1[[#This Row],[Operating Profit]])</f>
        <v>1041</v>
      </c>
      <c r="X4724">
        <f>SUM(Table1[[#This Row],[Total Sales]]-Table1[[#This Row],[Cost]])</f>
        <v>723</v>
      </c>
      <c r="Y4724">
        <f>SUM(Table1[[#This Row],[profit/loss]])/SUM(Table1[profit/loss])</f>
        <v>2.1768248887571726E-6</v>
      </c>
    </row>
    <row r="4725" spans="1:25" x14ac:dyDescent="0.3">
      <c r="A4725" t="s">
        <v>13</v>
      </c>
      <c r="B4725" t="s">
        <v>82</v>
      </c>
      <c r="C4725">
        <v>1185732</v>
      </c>
      <c r="D4725" s="9">
        <v>44168</v>
      </c>
      <c r="E4725" s="8" t="str">
        <f>TEXT(Table1[[#This Row],[Invoice Date]],"dd-mm-yyyy")</f>
        <v>03-12-2020</v>
      </c>
      <c r="F4725" s="1" t="str">
        <f t="shared" si="292"/>
        <v>December</v>
      </c>
      <c r="G4725" s="1" t="str">
        <f t="shared" si="293"/>
        <v>2020</v>
      </c>
      <c r="H4725" s="1" t="str">
        <f t="shared" si="294"/>
        <v>Thursday</v>
      </c>
      <c r="I4725" s="1" t="str">
        <f t="shared" si="295"/>
        <v>03</v>
      </c>
      <c r="J4725" t="s">
        <v>35</v>
      </c>
      <c r="K4725" t="s">
        <v>50</v>
      </c>
      <c r="L4725" t="s">
        <v>51</v>
      </c>
      <c r="M4725" t="s">
        <v>22</v>
      </c>
      <c r="N4725">
        <v>46</v>
      </c>
      <c r="O4725">
        <v>88</v>
      </c>
      <c r="P4725">
        <v>4048</v>
      </c>
      <c r="Q4725">
        <v>2307</v>
      </c>
      <c r="R4725">
        <v>0.56999999999999995</v>
      </c>
      <c r="S4725" t="s">
        <v>82</v>
      </c>
      <c r="T4725" t="str">
        <f>IF(Table1[[#This Row],[Units Sold]]&gt; 700,"High Units","low Units")</f>
        <v>low Units</v>
      </c>
      <c r="U4725">
        <f>SUM(Table1[[#This Row],[Operating Profit]])/SUM(Table1[Operating Profit])*100</f>
        <v>6.9459682135031785E-4</v>
      </c>
      <c r="V4725">
        <f>SUM(Table1[[#This Row],[Price per Unit]]*Table1[[#This Row],[Units Sold]])</f>
        <v>4048</v>
      </c>
      <c r="W4725">
        <f>SUM(Table1[[#This Row],[Total Sales]]-Table1[[#This Row],[Operating Profit]])</f>
        <v>1741</v>
      </c>
      <c r="X4725">
        <f>SUM(Table1[[#This Row],[Total Sales]]-Table1[[#This Row],[Cost]])</f>
        <v>2307</v>
      </c>
      <c r="Y4725">
        <f>SUM(Table1[[#This Row],[profit/loss]])/SUM(Table1[profit/loss])</f>
        <v>6.9459682135031781E-6</v>
      </c>
    </row>
    <row r="4726" spans="1:25" x14ac:dyDescent="0.3">
      <c r="A4726" t="s">
        <v>13</v>
      </c>
      <c r="B4726" t="s">
        <v>82</v>
      </c>
      <c r="C4726">
        <v>1185732</v>
      </c>
      <c r="D4726" s="9">
        <v>44169</v>
      </c>
      <c r="E4726" s="8" t="str">
        <f>TEXT(Table1[[#This Row],[Invoice Date]],"dd-mm-yyyy")</f>
        <v>04-12-2020</v>
      </c>
      <c r="F4726" s="1" t="str">
        <f t="shared" si="292"/>
        <v>December</v>
      </c>
      <c r="G4726" s="1" t="str">
        <f t="shared" si="293"/>
        <v>2020</v>
      </c>
      <c r="H4726" s="1" t="str">
        <f t="shared" si="294"/>
        <v>Friday</v>
      </c>
      <c r="I4726" s="1" t="str">
        <f t="shared" si="295"/>
        <v>04</v>
      </c>
      <c r="J4726" t="s">
        <v>35</v>
      </c>
      <c r="K4726" t="s">
        <v>50</v>
      </c>
      <c r="L4726" t="s">
        <v>51</v>
      </c>
      <c r="M4726" t="s">
        <v>16</v>
      </c>
      <c r="N4726">
        <v>43</v>
      </c>
      <c r="O4726">
        <v>113</v>
      </c>
      <c r="P4726">
        <v>4859</v>
      </c>
      <c r="Q4726">
        <v>2332</v>
      </c>
      <c r="R4726">
        <v>0.48</v>
      </c>
      <c r="S4726" t="s">
        <v>82</v>
      </c>
      <c r="T4726" t="str">
        <f>IF(Table1[[#This Row],[Units Sold]]&gt; 700,"High Units","low Units")</f>
        <v>low Units</v>
      </c>
      <c r="U4726">
        <f>SUM(Table1[[#This Row],[Operating Profit]])/SUM(Table1[Operating Profit])*100</f>
        <v>7.0212387836538403E-4</v>
      </c>
      <c r="V4726">
        <f>SUM(Table1[[#This Row],[Price per Unit]]*Table1[[#This Row],[Units Sold]])</f>
        <v>4859</v>
      </c>
      <c r="W4726">
        <f>SUM(Table1[[#This Row],[Total Sales]]-Table1[[#This Row],[Operating Profit]])</f>
        <v>2527</v>
      </c>
      <c r="X4726">
        <f>SUM(Table1[[#This Row],[Total Sales]]-Table1[[#This Row],[Cost]])</f>
        <v>2332</v>
      </c>
      <c r="Y4726">
        <f>SUM(Table1[[#This Row],[profit/loss]])/SUM(Table1[profit/loss])</f>
        <v>7.0212387836538404E-6</v>
      </c>
    </row>
    <row r="4727" spans="1:25" x14ac:dyDescent="0.3">
      <c r="A4727" t="s">
        <v>13</v>
      </c>
      <c r="B4727" t="s">
        <v>82</v>
      </c>
      <c r="C4727">
        <v>1185732</v>
      </c>
      <c r="D4727" s="9">
        <v>44170</v>
      </c>
      <c r="E4727" s="8" t="str">
        <f>TEXT(Table1[[#This Row],[Invoice Date]],"dd-mm-yyyy")</f>
        <v>05-12-2020</v>
      </c>
      <c r="F4727" s="1" t="str">
        <f t="shared" si="292"/>
        <v>December</v>
      </c>
      <c r="G4727" s="1" t="str">
        <f t="shared" si="293"/>
        <v>2020</v>
      </c>
      <c r="H4727" s="1" t="str">
        <f t="shared" si="294"/>
        <v>Saturday</v>
      </c>
      <c r="I4727" s="1" t="str">
        <f t="shared" si="295"/>
        <v>05</v>
      </c>
      <c r="J4727" t="s">
        <v>35</v>
      </c>
      <c r="K4727" t="s">
        <v>50</v>
      </c>
      <c r="L4727" t="s">
        <v>51</v>
      </c>
      <c r="M4727" t="s">
        <v>18</v>
      </c>
      <c r="N4727">
        <v>37</v>
      </c>
      <c r="O4727">
        <v>73</v>
      </c>
      <c r="P4727">
        <v>2701</v>
      </c>
      <c r="Q4727">
        <v>1215</v>
      </c>
      <c r="R4727">
        <v>0.45</v>
      </c>
      <c r="S4727" t="s">
        <v>82</v>
      </c>
      <c r="T4727" t="str">
        <f>IF(Table1[[#This Row],[Units Sold]]&gt; 700,"High Units","low Units")</f>
        <v>low Units</v>
      </c>
      <c r="U4727">
        <f>SUM(Table1[[#This Row],[Operating Profit]])/SUM(Table1[Operating Profit])*100</f>
        <v>3.65814970932222E-4</v>
      </c>
      <c r="V4727">
        <f>SUM(Table1[[#This Row],[Price per Unit]]*Table1[[#This Row],[Units Sold]])</f>
        <v>2701</v>
      </c>
      <c r="W4727">
        <f>SUM(Table1[[#This Row],[Total Sales]]-Table1[[#This Row],[Operating Profit]])</f>
        <v>1486</v>
      </c>
      <c r="X4727">
        <f>SUM(Table1[[#This Row],[Total Sales]]-Table1[[#This Row],[Cost]])</f>
        <v>1215</v>
      </c>
      <c r="Y4727">
        <f>SUM(Table1[[#This Row],[profit/loss]])/SUM(Table1[profit/loss])</f>
        <v>3.6581497093222198E-6</v>
      </c>
    </row>
    <row r="4728" spans="1:25" x14ac:dyDescent="0.3">
      <c r="A4728" t="s">
        <v>13</v>
      </c>
      <c r="B4728" t="s">
        <v>82</v>
      </c>
      <c r="C4728">
        <v>1185732</v>
      </c>
      <c r="D4728" s="9">
        <v>44171</v>
      </c>
      <c r="E4728" s="8" t="str">
        <f>TEXT(Table1[[#This Row],[Invoice Date]],"dd-mm-yyyy")</f>
        <v>06-12-2020</v>
      </c>
      <c r="F4728" s="1" t="str">
        <f t="shared" si="292"/>
        <v>December</v>
      </c>
      <c r="G4728" s="1" t="str">
        <f t="shared" si="293"/>
        <v>2020</v>
      </c>
      <c r="H4728" s="1" t="str">
        <f t="shared" si="294"/>
        <v>Sunday</v>
      </c>
      <c r="I4728" s="1" t="str">
        <f t="shared" si="295"/>
        <v>06</v>
      </c>
      <c r="J4728" t="s">
        <v>35</v>
      </c>
      <c r="K4728" t="s">
        <v>50</v>
      </c>
      <c r="L4728" t="s">
        <v>51</v>
      </c>
      <c r="M4728" t="s">
        <v>19</v>
      </c>
      <c r="N4728">
        <v>24</v>
      </c>
      <c r="O4728">
        <v>41</v>
      </c>
      <c r="P4728">
        <v>984</v>
      </c>
      <c r="Q4728">
        <v>394</v>
      </c>
      <c r="R4728">
        <v>0.4</v>
      </c>
      <c r="S4728" t="s">
        <v>82</v>
      </c>
      <c r="T4728" t="str">
        <f>IF(Table1[[#This Row],[Units Sold]]&gt; 700,"High Units","low Units")</f>
        <v>low Units</v>
      </c>
      <c r="U4728">
        <f>SUM(Table1[[#This Row],[Operating Profit]])/SUM(Table1[Operating Profit])*100</f>
        <v>1.1862641855744482E-4</v>
      </c>
      <c r="V4728">
        <f>SUM(Table1[[#This Row],[Price per Unit]]*Table1[[#This Row],[Units Sold]])</f>
        <v>984</v>
      </c>
      <c r="W4728">
        <f>SUM(Table1[[#This Row],[Total Sales]]-Table1[[#This Row],[Operating Profit]])</f>
        <v>590</v>
      </c>
      <c r="X4728">
        <f>SUM(Table1[[#This Row],[Total Sales]]-Table1[[#This Row],[Cost]])</f>
        <v>394</v>
      </c>
      <c r="Y4728">
        <f>SUM(Table1[[#This Row],[profit/loss]])/SUM(Table1[profit/loss])</f>
        <v>1.1862641855744482E-6</v>
      </c>
    </row>
    <row r="4729" spans="1:25" x14ac:dyDescent="0.3">
      <c r="A4729" t="s">
        <v>13</v>
      </c>
      <c r="B4729" t="s">
        <v>82</v>
      </c>
      <c r="C4729">
        <v>1185732</v>
      </c>
      <c r="D4729" s="9">
        <v>44172</v>
      </c>
      <c r="E4729" s="8" t="str">
        <f>TEXT(Table1[[#This Row],[Invoice Date]],"dd-mm-yyyy")</f>
        <v>07-12-2020</v>
      </c>
      <c r="F4729" s="1" t="str">
        <f t="shared" si="292"/>
        <v>December</v>
      </c>
      <c r="G4729" s="1" t="str">
        <f t="shared" si="293"/>
        <v>2020</v>
      </c>
      <c r="H4729" s="1" t="str">
        <f t="shared" si="294"/>
        <v>Monday</v>
      </c>
      <c r="I4729" s="1" t="str">
        <f t="shared" si="295"/>
        <v>07</v>
      </c>
      <c r="J4729" t="s">
        <v>35</v>
      </c>
      <c r="K4729" t="s">
        <v>50</v>
      </c>
      <c r="L4729" t="s">
        <v>51</v>
      </c>
      <c r="M4729" t="s">
        <v>20</v>
      </c>
      <c r="N4729">
        <v>24</v>
      </c>
      <c r="O4729">
        <v>31</v>
      </c>
      <c r="P4729">
        <v>744</v>
      </c>
      <c r="Q4729">
        <v>342</v>
      </c>
      <c r="R4729">
        <v>0.46</v>
      </c>
      <c r="S4729" t="s">
        <v>82</v>
      </c>
      <c r="T4729" t="str">
        <f>IF(Table1[[#This Row],[Units Sold]]&gt; 700,"High Units","low Units")</f>
        <v>low Units</v>
      </c>
      <c r="U4729">
        <f>SUM(Table1[[#This Row],[Operating Profit]])/SUM(Table1[Operating Profit])*100</f>
        <v>1.0297013996610694E-4</v>
      </c>
      <c r="V4729">
        <f>SUM(Table1[[#This Row],[Price per Unit]]*Table1[[#This Row],[Units Sold]])</f>
        <v>744</v>
      </c>
      <c r="W4729">
        <f>SUM(Table1[[#This Row],[Total Sales]]-Table1[[#This Row],[Operating Profit]])</f>
        <v>402</v>
      </c>
      <c r="X4729">
        <f>SUM(Table1[[#This Row],[Total Sales]]-Table1[[#This Row],[Cost]])</f>
        <v>342</v>
      </c>
      <c r="Y4729">
        <f>SUM(Table1[[#This Row],[profit/loss]])/SUM(Table1[profit/loss])</f>
        <v>1.0297013996610694E-6</v>
      </c>
    </row>
    <row r="4730" spans="1:25" x14ac:dyDescent="0.3">
      <c r="A4730" t="s">
        <v>13</v>
      </c>
      <c r="B4730" t="s">
        <v>82</v>
      </c>
      <c r="C4730">
        <v>1185732</v>
      </c>
      <c r="D4730" s="9">
        <v>44173</v>
      </c>
      <c r="E4730" s="8" t="str">
        <f>TEXT(Table1[[#This Row],[Invoice Date]],"dd-mm-yyyy")</f>
        <v>08-12-2020</v>
      </c>
      <c r="F4730" s="1" t="str">
        <f t="shared" si="292"/>
        <v>December</v>
      </c>
      <c r="G4730" s="1" t="str">
        <f t="shared" si="293"/>
        <v>2020</v>
      </c>
      <c r="H4730" s="1" t="str">
        <f t="shared" si="294"/>
        <v>Tuesday</v>
      </c>
      <c r="I4730" s="1" t="str">
        <f t="shared" si="295"/>
        <v>08</v>
      </c>
      <c r="J4730" t="s">
        <v>35</v>
      </c>
      <c r="K4730" t="s">
        <v>50</v>
      </c>
      <c r="L4730" t="s">
        <v>51</v>
      </c>
      <c r="M4730" t="s">
        <v>21</v>
      </c>
      <c r="N4730">
        <v>32</v>
      </c>
      <c r="O4730">
        <v>34</v>
      </c>
      <c r="P4730">
        <v>1088</v>
      </c>
      <c r="Q4730">
        <v>479</v>
      </c>
      <c r="R4730">
        <v>0.44</v>
      </c>
      <c r="S4730" t="s">
        <v>82</v>
      </c>
      <c r="T4730" t="str">
        <f>IF(Table1[[#This Row],[Units Sold]]&gt; 700,"High Units","low Units")</f>
        <v>low Units</v>
      </c>
      <c r="U4730">
        <f>SUM(Table1[[#This Row],[Operating Profit]])/SUM(Table1[Operating Profit])*100</f>
        <v>1.4421841240867022E-4</v>
      </c>
      <c r="V4730">
        <f>SUM(Table1[[#This Row],[Price per Unit]]*Table1[[#This Row],[Units Sold]])</f>
        <v>1088</v>
      </c>
      <c r="W4730">
        <f>SUM(Table1[[#This Row],[Total Sales]]-Table1[[#This Row],[Operating Profit]])</f>
        <v>609</v>
      </c>
      <c r="X4730">
        <f>SUM(Table1[[#This Row],[Total Sales]]-Table1[[#This Row],[Cost]])</f>
        <v>479</v>
      </c>
      <c r="Y4730">
        <f>SUM(Table1[[#This Row],[profit/loss]])/SUM(Table1[profit/loss])</f>
        <v>1.4421841240867022E-6</v>
      </c>
    </row>
    <row r="4731" spans="1:25" x14ac:dyDescent="0.3">
      <c r="A4731" t="s">
        <v>13</v>
      </c>
      <c r="B4731" t="s">
        <v>82</v>
      </c>
      <c r="C4731">
        <v>1185732</v>
      </c>
      <c r="D4731" s="9">
        <v>44174</v>
      </c>
      <c r="E4731" s="8" t="str">
        <f>TEXT(Table1[[#This Row],[Invoice Date]],"dd-mm-yyyy")</f>
        <v>09-12-2020</v>
      </c>
      <c r="F4731" s="1" t="str">
        <f t="shared" si="292"/>
        <v>December</v>
      </c>
      <c r="G4731" s="1" t="str">
        <f t="shared" si="293"/>
        <v>2020</v>
      </c>
      <c r="H4731" s="1" t="str">
        <f t="shared" si="294"/>
        <v>Wednesday</v>
      </c>
      <c r="I4731" s="1" t="str">
        <f t="shared" si="295"/>
        <v>09</v>
      </c>
      <c r="J4731" t="s">
        <v>35</v>
      </c>
      <c r="K4731" t="s">
        <v>50</v>
      </c>
      <c r="L4731" t="s">
        <v>51</v>
      </c>
      <c r="M4731" t="s">
        <v>22</v>
      </c>
      <c r="N4731">
        <v>39</v>
      </c>
      <c r="O4731">
        <v>52</v>
      </c>
      <c r="P4731">
        <v>2028</v>
      </c>
      <c r="Q4731">
        <v>1156</v>
      </c>
      <c r="R4731">
        <v>0.56999999999999995</v>
      </c>
      <c r="S4731" t="s">
        <v>82</v>
      </c>
      <c r="T4731" t="str">
        <f>IF(Table1[[#This Row],[Units Sold]]&gt; 700,"High Units","low Units")</f>
        <v>low Units</v>
      </c>
      <c r="U4731">
        <f>SUM(Table1[[#This Row],[Operating Profit]])/SUM(Table1[Operating Profit])*100</f>
        <v>3.4805111637666551E-4</v>
      </c>
      <c r="V4731">
        <f>SUM(Table1[[#This Row],[Price per Unit]]*Table1[[#This Row],[Units Sold]])</f>
        <v>2028</v>
      </c>
      <c r="W4731">
        <f>SUM(Table1[[#This Row],[Total Sales]]-Table1[[#This Row],[Operating Profit]])</f>
        <v>872</v>
      </c>
      <c r="X4731">
        <f>SUM(Table1[[#This Row],[Total Sales]]-Table1[[#This Row],[Cost]])</f>
        <v>1156</v>
      </c>
      <c r="Y4731">
        <f>SUM(Table1[[#This Row],[profit/loss]])/SUM(Table1[profit/loss])</f>
        <v>3.4805111637666554E-6</v>
      </c>
    </row>
    <row r="4732" spans="1:25" x14ac:dyDescent="0.3">
      <c r="A4732" t="s">
        <v>13</v>
      </c>
      <c r="B4732" t="s">
        <v>82</v>
      </c>
      <c r="C4732">
        <v>1185732</v>
      </c>
      <c r="D4732" s="9">
        <v>44175</v>
      </c>
      <c r="E4732" s="8" t="str">
        <f>TEXT(Table1[[#This Row],[Invoice Date]],"dd-mm-yyyy")</f>
        <v>10-12-2020</v>
      </c>
      <c r="F4732" s="1" t="str">
        <f t="shared" si="292"/>
        <v>December</v>
      </c>
      <c r="G4732" s="1" t="str">
        <f t="shared" si="293"/>
        <v>2020</v>
      </c>
      <c r="H4732" s="1" t="str">
        <f t="shared" si="294"/>
        <v>Thursday</v>
      </c>
      <c r="I4732" s="1" t="str">
        <f t="shared" si="295"/>
        <v>10</v>
      </c>
      <c r="J4732" t="s">
        <v>35</v>
      </c>
      <c r="K4732" t="s">
        <v>50</v>
      </c>
      <c r="L4732" t="s">
        <v>51</v>
      </c>
      <c r="M4732" t="s">
        <v>16</v>
      </c>
      <c r="N4732">
        <v>41</v>
      </c>
      <c r="O4732">
        <v>98</v>
      </c>
      <c r="P4732">
        <v>4018</v>
      </c>
      <c r="Q4732">
        <v>1888</v>
      </c>
      <c r="R4732">
        <v>0.47</v>
      </c>
      <c r="S4732" t="s">
        <v>82</v>
      </c>
      <c r="T4732" t="str">
        <f>IF(Table1[[#This Row],[Units Sold]]&gt; 700,"High Units","low Units")</f>
        <v>low Units</v>
      </c>
      <c r="U4732">
        <f>SUM(Table1[[#This Row],[Operating Profit]])/SUM(Table1[Operating Profit])*100</f>
        <v>5.6844334577780663E-4</v>
      </c>
      <c r="V4732">
        <f>SUM(Table1[[#This Row],[Price per Unit]]*Table1[[#This Row],[Units Sold]])</f>
        <v>4018</v>
      </c>
      <c r="W4732">
        <f>SUM(Table1[[#This Row],[Total Sales]]-Table1[[#This Row],[Operating Profit]])</f>
        <v>2130</v>
      </c>
      <c r="X4732">
        <f>SUM(Table1[[#This Row],[Total Sales]]-Table1[[#This Row],[Cost]])</f>
        <v>1888</v>
      </c>
      <c r="Y4732">
        <f>SUM(Table1[[#This Row],[profit/loss]])/SUM(Table1[profit/loss])</f>
        <v>5.6844334577780665E-6</v>
      </c>
    </row>
    <row r="4733" spans="1:25" x14ac:dyDescent="0.3">
      <c r="A4733" t="s">
        <v>13</v>
      </c>
      <c r="B4733" t="s">
        <v>82</v>
      </c>
      <c r="C4733">
        <v>1185732</v>
      </c>
      <c r="D4733" s="9">
        <v>44176</v>
      </c>
      <c r="E4733" s="8" t="str">
        <f>TEXT(Table1[[#This Row],[Invoice Date]],"dd-mm-yyyy")</f>
        <v>11-12-2020</v>
      </c>
      <c r="F4733" s="1" t="str">
        <f t="shared" si="292"/>
        <v>December</v>
      </c>
      <c r="G4733" s="1" t="str">
        <f t="shared" si="293"/>
        <v>2020</v>
      </c>
      <c r="H4733" s="1" t="str">
        <f t="shared" si="294"/>
        <v>Friday</v>
      </c>
      <c r="I4733" s="1" t="str">
        <f t="shared" si="295"/>
        <v>11</v>
      </c>
      <c r="J4733" t="s">
        <v>35</v>
      </c>
      <c r="K4733" t="s">
        <v>50</v>
      </c>
      <c r="L4733" t="s">
        <v>51</v>
      </c>
      <c r="M4733" t="s">
        <v>18</v>
      </c>
      <c r="N4733">
        <v>34</v>
      </c>
      <c r="O4733">
        <v>58</v>
      </c>
      <c r="P4733">
        <v>1972</v>
      </c>
      <c r="Q4733">
        <v>848</v>
      </c>
      <c r="R4733">
        <v>0.43</v>
      </c>
      <c r="S4733" t="s">
        <v>82</v>
      </c>
      <c r="T4733" t="str">
        <f>IF(Table1[[#This Row],[Units Sold]]&gt; 700,"High Units","low Units")</f>
        <v>low Units</v>
      </c>
      <c r="U4733">
        <f>SUM(Table1[[#This Row],[Operating Profit]])/SUM(Table1[Operating Profit])*100</f>
        <v>2.5531777395104873E-4</v>
      </c>
      <c r="V4733">
        <f>SUM(Table1[[#This Row],[Price per Unit]]*Table1[[#This Row],[Units Sold]])</f>
        <v>1972</v>
      </c>
      <c r="W4733">
        <f>SUM(Table1[[#This Row],[Total Sales]]-Table1[[#This Row],[Operating Profit]])</f>
        <v>1124</v>
      </c>
      <c r="X4733">
        <f>SUM(Table1[[#This Row],[Total Sales]]-Table1[[#This Row],[Cost]])</f>
        <v>848</v>
      </c>
      <c r="Y4733">
        <f>SUM(Table1[[#This Row],[profit/loss]])/SUM(Table1[profit/loss])</f>
        <v>2.5531777395104875E-6</v>
      </c>
    </row>
    <row r="4734" spans="1:25" x14ac:dyDescent="0.3">
      <c r="A4734" t="s">
        <v>13</v>
      </c>
      <c r="B4734" t="s">
        <v>82</v>
      </c>
      <c r="C4734">
        <v>1185732</v>
      </c>
      <c r="D4734" s="9">
        <v>44177</v>
      </c>
      <c r="E4734" s="8" t="str">
        <f>TEXT(Table1[[#This Row],[Invoice Date]],"dd-mm-yyyy")</f>
        <v>12-12-2020</v>
      </c>
      <c r="F4734" s="1" t="str">
        <f t="shared" si="292"/>
        <v>December</v>
      </c>
      <c r="G4734" s="1" t="str">
        <f t="shared" si="293"/>
        <v>2020</v>
      </c>
      <c r="H4734" s="1" t="str">
        <f t="shared" si="294"/>
        <v>Saturday</v>
      </c>
      <c r="I4734" s="1" t="str">
        <f t="shared" si="295"/>
        <v>12</v>
      </c>
      <c r="J4734" t="s">
        <v>35</v>
      </c>
      <c r="K4734" t="s">
        <v>50</v>
      </c>
      <c r="L4734" t="s">
        <v>51</v>
      </c>
      <c r="M4734" t="s">
        <v>19</v>
      </c>
      <c r="N4734">
        <v>32</v>
      </c>
      <c r="O4734">
        <v>25</v>
      </c>
      <c r="P4734">
        <v>800</v>
      </c>
      <c r="Q4734">
        <v>336</v>
      </c>
      <c r="R4734">
        <v>0.42</v>
      </c>
      <c r="S4734" t="s">
        <v>82</v>
      </c>
      <c r="T4734" t="str">
        <f>IF(Table1[[#This Row],[Units Sold]]&gt; 700,"High Units","low Units")</f>
        <v>low Units</v>
      </c>
      <c r="U4734">
        <f>SUM(Table1[[#This Row],[Operating Profit]])/SUM(Table1[Operating Profit])*100</f>
        <v>1.0116364628249102E-4</v>
      </c>
      <c r="V4734">
        <f>SUM(Table1[[#This Row],[Price per Unit]]*Table1[[#This Row],[Units Sold]])</f>
        <v>800</v>
      </c>
      <c r="W4734">
        <f>SUM(Table1[[#This Row],[Total Sales]]-Table1[[#This Row],[Operating Profit]])</f>
        <v>464</v>
      </c>
      <c r="X4734">
        <f>SUM(Table1[[#This Row],[Total Sales]]-Table1[[#This Row],[Cost]])</f>
        <v>336</v>
      </c>
      <c r="Y4734">
        <f>SUM(Table1[[#This Row],[profit/loss]])/SUM(Table1[profit/loss])</f>
        <v>1.0116364628249102E-6</v>
      </c>
    </row>
    <row r="4735" spans="1:25" x14ac:dyDescent="0.3">
      <c r="A4735" t="s">
        <v>13</v>
      </c>
      <c r="B4735" t="s">
        <v>82</v>
      </c>
      <c r="C4735">
        <v>1185732</v>
      </c>
      <c r="D4735" s="9">
        <v>44178</v>
      </c>
      <c r="E4735" s="8" t="str">
        <f>TEXT(Table1[[#This Row],[Invoice Date]],"dd-mm-yyyy")</f>
        <v>13-12-2020</v>
      </c>
      <c r="F4735" s="1" t="str">
        <f t="shared" si="292"/>
        <v>December</v>
      </c>
      <c r="G4735" s="1" t="str">
        <f t="shared" si="293"/>
        <v>2020</v>
      </c>
      <c r="H4735" s="1" t="str">
        <f t="shared" si="294"/>
        <v>Sunday</v>
      </c>
      <c r="I4735" s="1" t="str">
        <f t="shared" si="295"/>
        <v>13</v>
      </c>
      <c r="J4735" t="s">
        <v>35</v>
      </c>
      <c r="K4735" t="s">
        <v>50</v>
      </c>
      <c r="L4735" t="s">
        <v>51</v>
      </c>
      <c r="M4735" t="s">
        <v>20</v>
      </c>
      <c r="N4735">
        <v>32</v>
      </c>
      <c r="O4735">
        <v>21</v>
      </c>
      <c r="P4735">
        <v>672</v>
      </c>
      <c r="Q4735">
        <v>309</v>
      </c>
      <c r="R4735">
        <v>0.46</v>
      </c>
      <c r="S4735" t="s">
        <v>82</v>
      </c>
      <c r="T4735" t="str">
        <f>IF(Table1[[#This Row],[Units Sold]]&gt; 700,"High Units","low Units")</f>
        <v>low Units</v>
      </c>
      <c r="U4735">
        <f>SUM(Table1[[#This Row],[Operating Profit]])/SUM(Table1[Operating Profit])*100</f>
        <v>9.3034424706219416E-5</v>
      </c>
      <c r="V4735">
        <f>SUM(Table1[[#This Row],[Price per Unit]]*Table1[[#This Row],[Units Sold]])</f>
        <v>672</v>
      </c>
      <c r="W4735">
        <f>SUM(Table1[[#This Row],[Total Sales]]-Table1[[#This Row],[Operating Profit]])</f>
        <v>363</v>
      </c>
      <c r="X4735">
        <f>SUM(Table1[[#This Row],[Total Sales]]-Table1[[#This Row],[Cost]])</f>
        <v>309</v>
      </c>
      <c r="Y4735">
        <f>SUM(Table1[[#This Row],[profit/loss]])/SUM(Table1[profit/loss])</f>
        <v>9.3034424706219414E-7</v>
      </c>
    </row>
    <row r="4736" spans="1:25" x14ac:dyDescent="0.3">
      <c r="A4736" t="s">
        <v>13</v>
      </c>
      <c r="B4736" t="s">
        <v>82</v>
      </c>
      <c r="C4736">
        <v>1185732</v>
      </c>
      <c r="D4736" s="9">
        <v>44179</v>
      </c>
      <c r="E4736" s="8" t="str">
        <f>TEXT(Table1[[#This Row],[Invoice Date]],"dd-mm-yyyy")</f>
        <v>14-12-2020</v>
      </c>
      <c r="F4736" s="1" t="str">
        <f t="shared" si="292"/>
        <v>December</v>
      </c>
      <c r="G4736" s="1" t="str">
        <f t="shared" si="293"/>
        <v>2020</v>
      </c>
      <c r="H4736" s="1" t="str">
        <f t="shared" si="294"/>
        <v>Monday</v>
      </c>
      <c r="I4736" s="1" t="str">
        <f t="shared" si="295"/>
        <v>14</v>
      </c>
      <c r="J4736" t="s">
        <v>35</v>
      </c>
      <c r="K4736" t="s">
        <v>50</v>
      </c>
      <c r="L4736" t="s">
        <v>51</v>
      </c>
      <c r="M4736" t="s">
        <v>21</v>
      </c>
      <c r="N4736">
        <v>41</v>
      </c>
      <c r="O4736">
        <v>19</v>
      </c>
      <c r="P4736">
        <v>779</v>
      </c>
      <c r="Q4736">
        <v>327</v>
      </c>
      <c r="R4736">
        <v>0.42</v>
      </c>
      <c r="S4736" t="s">
        <v>82</v>
      </c>
      <c r="T4736" t="str">
        <f>IF(Table1[[#This Row],[Units Sold]]&gt; 700,"High Units","low Units")</f>
        <v>low Units</v>
      </c>
      <c r="U4736">
        <f>SUM(Table1[[#This Row],[Operating Profit]])/SUM(Table1[Operating Profit])*100</f>
        <v>9.8453905757067142E-5</v>
      </c>
      <c r="V4736">
        <f>SUM(Table1[[#This Row],[Price per Unit]]*Table1[[#This Row],[Units Sold]])</f>
        <v>779</v>
      </c>
      <c r="W4736">
        <f>SUM(Table1[[#This Row],[Total Sales]]-Table1[[#This Row],[Operating Profit]])</f>
        <v>452</v>
      </c>
      <c r="X4736">
        <f>SUM(Table1[[#This Row],[Total Sales]]-Table1[[#This Row],[Cost]])</f>
        <v>327</v>
      </c>
      <c r="Y4736">
        <f>SUM(Table1[[#This Row],[profit/loss]])/SUM(Table1[profit/loss])</f>
        <v>9.8453905757067148E-7</v>
      </c>
    </row>
    <row r="4737" spans="1:25" x14ac:dyDescent="0.3">
      <c r="A4737" t="s">
        <v>13</v>
      </c>
      <c r="B4737" t="s">
        <v>82</v>
      </c>
      <c r="C4737">
        <v>1185732</v>
      </c>
      <c r="D4737" s="9">
        <v>44180</v>
      </c>
      <c r="E4737" s="8" t="str">
        <f>TEXT(Table1[[#This Row],[Invoice Date]],"dd-mm-yyyy")</f>
        <v>15-12-2020</v>
      </c>
      <c r="F4737" s="1" t="str">
        <f t="shared" si="292"/>
        <v>December</v>
      </c>
      <c r="G4737" s="1" t="str">
        <f t="shared" si="293"/>
        <v>2020</v>
      </c>
      <c r="H4737" s="1" t="str">
        <f t="shared" si="294"/>
        <v>Tuesday</v>
      </c>
      <c r="I4737" s="1" t="str">
        <f t="shared" si="295"/>
        <v>15</v>
      </c>
      <c r="J4737" t="s">
        <v>35</v>
      </c>
      <c r="K4737" t="s">
        <v>50</v>
      </c>
      <c r="L4737" t="s">
        <v>51</v>
      </c>
      <c r="M4737" t="s">
        <v>22</v>
      </c>
      <c r="N4737">
        <v>49</v>
      </c>
      <c r="O4737">
        <v>60</v>
      </c>
      <c r="P4737">
        <v>2940</v>
      </c>
      <c r="Q4737">
        <v>1764</v>
      </c>
      <c r="R4737">
        <v>0.6</v>
      </c>
      <c r="S4737" t="s">
        <v>82</v>
      </c>
      <c r="T4737" t="str">
        <f>IF(Table1[[#This Row],[Units Sold]]&gt; 700,"High Units","low Units")</f>
        <v>low Units</v>
      </c>
      <c r="U4737">
        <f>SUM(Table1[[#This Row],[Operating Profit]])/SUM(Table1[Operating Profit])*100</f>
        <v>5.3110914298307784E-4</v>
      </c>
      <c r="V4737">
        <f>SUM(Table1[[#This Row],[Price per Unit]]*Table1[[#This Row],[Units Sold]])</f>
        <v>2940</v>
      </c>
      <c r="W4737">
        <f>SUM(Table1[[#This Row],[Total Sales]]-Table1[[#This Row],[Operating Profit]])</f>
        <v>1176</v>
      </c>
      <c r="X4737">
        <f>SUM(Table1[[#This Row],[Total Sales]]-Table1[[#This Row],[Cost]])</f>
        <v>1764</v>
      </c>
      <c r="Y4737">
        <f>SUM(Table1[[#This Row],[profit/loss]])/SUM(Table1[profit/loss])</f>
        <v>5.3110914298307784E-6</v>
      </c>
    </row>
    <row r="4738" spans="1:25" x14ac:dyDescent="0.3">
      <c r="A4738" t="s">
        <v>13</v>
      </c>
      <c r="B4738" t="s">
        <v>82</v>
      </c>
      <c r="C4738">
        <v>1185732</v>
      </c>
      <c r="D4738" s="9">
        <v>44181</v>
      </c>
      <c r="E4738" s="8" t="str">
        <f>TEXT(Table1[[#This Row],[Invoice Date]],"dd-mm-yyyy")</f>
        <v>16-12-2020</v>
      </c>
      <c r="F4738" s="1" t="str">
        <f t="shared" si="292"/>
        <v>December</v>
      </c>
      <c r="G4738" s="1" t="str">
        <f t="shared" si="293"/>
        <v>2020</v>
      </c>
      <c r="H4738" s="1" t="str">
        <f t="shared" si="294"/>
        <v>Wednesday</v>
      </c>
      <c r="I4738" s="1" t="str">
        <f t="shared" si="295"/>
        <v>16</v>
      </c>
      <c r="J4738" t="s">
        <v>35</v>
      </c>
      <c r="K4738" t="s">
        <v>50</v>
      </c>
      <c r="L4738" t="s">
        <v>51</v>
      </c>
      <c r="M4738" t="s">
        <v>16</v>
      </c>
      <c r="N4738">
        <v>46</v>
      </c>
      <c r="O4738">
        <v>91</v>
      </c>
      <c r="P4738">
        <v>4186</v>
      </c>
      <c r="Q4738">
        <v>1967</v>
      </c>
      <c r="R4738">
        <v>0.47</v>
      </c>
      <c r="S4738" t="s">
        <v>82</v>
      </c>
      <c r="T4738" t="str">
        <f>IF(Table1[[#This Row],[Units Sold]]&gt; 700,"High Units","low Units")</f>
        <v>low Units</v>
      </c>
      <c r="U4738">
        <f>SUM(Table1[[#This Row],[Operating Profit]])/SUM(Table1[Operating Profit])*100</f>
        <v>5.9222884594541624E-4</v>
      </c>
      <c r="V4738">
        <f>SUM(Table1[[#This Row],[Price per Unit]]*Table1[[#This Row],[Units Sold]])</f>
        <v>4186</v>
      </c>
      <c r="W4738">
        <f>SUM(Table1[[#This Row],[Total Sales]]-Table1[[#This Row],[Operating Profit]])</f>
        <v>2219</v>
      </c>
      <c r="X4738">
        <f>SUM(Table1[[#This Row],[Total Sales]]-Table1[[#This Row],[Cost]])</f>
        <v>1967</v>
      </c>
      <c r="Y4738">
        <f>SUM(Table1[[#This Row],[profit/loss]])/SUM(Table1[profit/loss])</f>
        <v>5.9222884594541619E-6</v>
      </c>
    </row>
    <row r="4739" spans="1:25" x14ac:dyDescent="0.3">
      <c r="A4739" t="s">
        <v>13</v>
      </c>
      <c r="B4739" t="s">
        <v>82</v>
      </c>
      <c r="C4739">
        <v>1185732</v>
      </c>
      <c r="D4739" s="9">
        <v>44182</v>
      </c>
      <c r="E4739" s="8" t="str">
        <f>TEXT(Table1[[#This Row],[Invoice Date]],"dd-mm-yyyy")</f>
        <v>17-12-2020</v>
      </c>
      <c r="F4739" s="1" t="str">
        <f t="shared" ref="F4739:F4802" si="296">TEXT(D4739,"mmmm")</f>
        <v>December</v>
      </c>
      <c r="G4739" s="1" t="str">
        <f t="shared" ref="G4739:G4802" si="297">TEXT(D4739,"YYYY")</f>
        <v>2020</v>
      </c>
      <c r="H4739" s="1" t="str">
        <f t="shared" ref="H4739:H4802" si="298">TEXT(D4739,"dddd")</f>
        <v>Thursday</v>
      </c>
      <c r="I4739" s="1" t="str">
        <f t="shared" ref="I4739:I4802" si="299">TEXT(D4739,"dd")</f>
        <v>17</v>
      </c>
      <c r="J4739" t="s">
        <v>35</v>
      </c>
      <c r="K4739" t="s">
        <v>50</v>
      </c>
      <c r="L4739" t="s">
        <v>51</v>
      </c>
      <c r="M4739" t="s">
        <v>18</v>
      </c>
      <c r="N4739">
        <v>38</v>
      </c>
      <c r="O4739">
        <v>52</v>
      </c>
      <c r="P4739">
        <v>1976</v>
      </c>
      <c r="Q4739">
        <v>790</v>
      </c>
      <c r="R4739">
        <v>0.4</v>
      </c>
      <c r="S4739" t="s">
        <v>82</v>
      </c>
      <c r="T4739" t="str">
        <f>IF(Table1[[#This Row],[Units Sold]]&gt; 700,"High Units","low Units")</f>
        <v>low Units</v>
      </c>
      <c r="U4739">
        <f>SUM(Table1[[#This Row],[Operating Profit]])/SUM(Table1[Operating Profit])*100</f>
        <v>2.3785500167609492E-4</v>
      </c>
      <c r="V4739">
        <f>SUM(Table1[[#This Row],[Price per Unit]]*Table1[[#This Row],[Units Sold]])</f>
        <v>1976</v>
      </c>
      <c r="W4739">
        <f>SUM(Table1[[#This Row],[Total Sales]]-Table1[[#This Row],[Operating Profit]])</f>
        <v>1186</v>
      </c>
      <c r="X4739">
        <f>SUM(Table1[[#This Row],[Total Sales]]-Table1[[#This Row],[Cost]])</f>
        <v>790</v>
      </c>
      <c r="Y4739">
        <f>SUM(Table1[[#This Row],[profit/loss]])/SUM(Table1[profit/loss])</f>
        <v>2.3785500167609493E-6</v>
      </c>
    </row>
    <row r="4740" spans="1:25" x14ac:dyDescent="0.3">
      <c r="A4740" t="s">
        <v>13</v>
      </c>
      <c r="B4740" t="s">
        <v>82</v>
      </c>
      <c r="C4740">
        <v>1185732</v>
      </c>
      <c r="D4740" s="9">
        <v>44183</v>
      </c>
      <c r="E4740" s="8" t="str">
        <f>TEXT(Table1[[#This Row],[Invoice Date]],"dd-mm-yyyy")</f>
        <v>18-12-2020</v>
      </c>
      <c r="F4740" s="1" t="str">
        <f t="shared" si="296"/>
        <v>December</v>
      </c>
      <c r="G4740" s="1" t="str">
        <f t="shared" si="297"/>
        <v>2020</v>
      </c>
      <c r="H4740" s="1" t="str">
        <f t="shared" si="298"/>
        <v>Friday</v>
      </c>
      <c r="I4740" s="1" t="str">
        <f t="shared" si="299"/>
        <v>18</v>
      </c>
      <c r="J4740" t="s">
        <v>35</v>
      </c>
      <c r="K4740" t="s">
        <v>50</v>
      </c>
      <c r="L4740" t="s">
        <v>51</v>
      </c>
      <c r="M4740" t="s">
        <v>19</v>
      </c>
      <c r="N4740">
        <v>36</v>
      </c>
      <c r="O4740">
        <v>38</v>
      </c>
      <c r="P4740">
        <v>1368</v>
      </c>
      <c r="Q4740">
        <v>547</v>
      </c>
      <c r="R4740">
        <v>0.4</v>
      </c>
      <c r="S4740" t="s">
        <v>82</v>
      </c>
      <c r="T4740" t="str">
        <f>IF(Table1[[#This Row],[Units Sold]]&gt; 700,"High Units","low Units")</f>
        <v>low Units</v>
      </c>
      <c r="U4740">
        <f>SUM(Table1[[#This Row],[Operating Profit]])/SUM(Table1[Operating Profit])*100</f>
        <v>1.6469200748965053E-4</v>
      </c>
      <c r="V4740">
        <f>SUM(Table1[[#This Row],[Price per Unit]]*Table1[[#This Row],[Units Sold]])</f>
        <v>1368</v>
      </c>
      <c r="W4740">
        <f>SUM(Table1[[#This Row],[Total Sales]]-Table1[[#This Row],[Operating Profit]])</f>
        <v>821</v>
      </c>
      <c r="X4740">
        <f>SUM(Table1[[#This Row],[Total Sales]]-Table1[[#This Row],[Cost]])</f>
        <v>547</v>
      </c>
      <c r="Y4740">
        <f>SUM(Table1[[#This Row],[profit/loss]])/SUM(Table1[profit/loss])</f>
        <v>1.6469200748965054E-6</v>
      </c>
    </row>
    <row r="4741" spans="1:25" x14ac:dyDescent="0.3">
      <c r="A4741" t="s">
        <v>13</v>
      </c>
      <c r="B4741" t="s">
        <v>82</v>
      </c>
      <c r="C4741">
        <v>1185732</v>
      </c>
      <c r="D4741" s="9">
        <v>44184</v>
      </c>
      <c r="E4741" s="8" t="str">
        <f>TEXT(Table1[[#This Row],[Invoice Date]],"dd-mm-yyyy")</f>
        <v>19-12-2020</v>
      </c>
      <c r="F4741" s="1" t="str">
        <f t="shared" si="296"/>
        <v>December</v>
      </c>
      <c r="G4741" s="1" t="str">
        <f t="shared" si="297"/>
        <v>2020</v>
      </c>
      <c r="H4741" s="1" t="str">
        <f t="shared" si="298"/>
        <v>Saturday</v>
      </c>
      <c r="I4741" s="1" t="str">
        <f t="shared" si="299"/>
        <v>19</v>
      </c>
      <c r="J4741" t="s">
        <v>35</v>
      </c>
      <c r="K4741" t="s">
        <v>50</v>
      </c>
      <c r="L4741" t="s">
        <v>51</v>
      </c>
      <c r="M4741" t="s">
        <v>20</v>
      </c>
      <c r="N4741">
        <v>38</v>
      </c>
      <c r="O4741">
        <v>45</v>
      </c>
      <c r="P4741">
        <v>1710</v>
      </c>
      <c r="Q4741">
        <v>838</v>
      </c>
      <c r="R4741">
        <v>0.49</v>
      </c>
      <c r="S4741" t="s">
        <v>82</v>
      </c>
      <c r="T4741" t="str">
        <f>IF(Table1[[#This Row],[Units Sold]]&gt; 700,"High Units","low Units")</f>
        <v>low Units</v>
      </c>
      <c r="U4741">
        <f>SUM(Table1[[#This Row],[Operating Profit]])/SUM(Table1[Operating Profit])*100</f>
        <v>2.5230695114502222E-4</v>
      </c>
      <c r="V4741">
        <f>SUM(Table1[[#This Row],[Price per Unit]]*Table1[[#This Row],[Units Sold]])</f>
        <v>1710</v>
      </c>
      <c r="W4741">
        <f>SUM(Table1[[#This Row],[Total Sales]]-Table1[[#This Row],[Operating Profit]])</f>
        <v>872</v>
      </c>
      <c r="X4741">
        <f>SUM(Table1[[#This Row],[Total Sales]]-Table1[[#This Row],[Cost]])</f>
        <v>838</v>
      </c>
      <c r="Y4741">
        <f>SUM(Table1[[#This Row],[profit/loss]])/SUM(Table1[profit/loss])</f>
        <v>2.5230695114502222E-6</v>
      </c>
    </row>
    <row r="4742" spans="1:25" x14ac:dyDescent="0.3">
      <c r="A4742" t="s">
        <v>13</v>
      </c>
      <c r="B4742" t="s">
        <v>82</v>
      </c>
      <c r="C4742">
        <v>1185732</v>
      </c>
      <c r="D4742" s="9">
        <v>44185</v>
      </c>
      <c r="E4742" s="8" t="str">
        <f>TEXT(Table1[[#This Row],[Invoice Date]],"dd-mm-yyyy")</f>
        <v>20-12-2020</v>
      </c>
      <c r="F4742" s="1" t="str">
        <f t="shared" si="296"/>
        <v>December</v>
      </c>
      <c r="G4742" s="1" t="str">
        <f t="shared" si="297"/>
        <v>2020</v>
      </c>
      <c r="H4742" s="1" t="str">
        <f t="shared" si="298"/>
        <v>Sunday</v>
      </c>
      <c r="I4742" s="1" t="str">
        <f t="shared" si="299"/>
        <v>20</v>
      </c>
      <c r="J4742" t="s">
        <v>35</v>
      </c>
      <c r="K4742" t="s">
        <v>50</v>
      </c>
      <c r="L4742" t="s">
        <v>51</v>
      </c>
      <c r="M4742" t="s">
        <v>21</v>
      </c>
      <c r="N4742">
        <v>52</v>
      </c>
      <c r="O4742">
        <v>34</v>
      </c>
      <c r="P4742">
        <v>1768</v>
      </c>
      <c r="Q4742">
        <v>743</v>
      </c>
      <c r="R4742">
        <v>0.42</v>
      </c>
      <c r="S4742" t="s">
        <v>82</v>
      </c>
      <c r="T4742" t="str">
        <f>IF(Table1[[#This Row],[Units Sold]]&gt; 700,"High Units","low Units")</f>
        <v>low Units</v>
      </c>
      <c r="U4742">
        <f>SUM(Table1[[#This Row],[Operating Profit]])/SUM(Table1[Operating Profit])*100</f>
        <v>2.2370413448777031E-4</v>
      </c>
      <c r="V4742">
        <f>SUM(Table1[[#This Row],[Price per Unit]]*Table1[[#This Row],[Units Sold]])</f>
        <v>1768</v>
      </c>
      <c r="W4742">
        <f>SUM(Table1[[#This Row],[Total Sales]]-Table1[[#This Row],[Operating Profit]])</f>
        <v>1025</v>
      </c>
      <c r="X4742">
        <f>SUM(Table1[[#This Row],[Total Sales]]-Table1[[#This Row],[Cost]])</f>
        <v>743</v>
      </c>
      <c r="Y4742">
        <f>SUM(Table1[[#This Row],[profit/loss]])/SUM(Table1[profit/loss])</f>
        <v>2.2370413448777031E-6</v>
      </c>
    </row>
    <row r="4743" spans="1:25" x14ac:dyDescent="0.3">
      <c r="A4743" t="s">
        <v>13</v>
      </c>
      <c r="B4743" t="s">
        <v>82</v>
      </c>
      <c r="C4743">
        <v>1185732</v>
      </c>
      <c r="D4743" s="9">
        <v>44186</v>
      </c>
      <c r="E4743" s="8" t="str">
        <f>TEXT(Table1[[#This Row],[Invoice Date]],"dd-mm-yyyy")</f>
        <v>21-12-2020</v>
      </c>
      <c r="F4743" s="1" t="str">
        <f t="shared" si="296"/>
        <v>December</v>
      </c>
      <c r="G4743" s="1" t="str">
        <f t="shared" si="297"/>
        <v>2020</v>
      </c>
      <c r="H4743" s="1" t="str">
        <f t="shared" si="298"/>
        <v>Monday</v>
      </c>
      <c r="I4743" s="1" t="str">
        <f t="shared" si="299"/>
        <v>21</v>
      </c>
      <c r="J4743" t="s">
        <v>35</v>
      </c>
      <c r="K4743" t="s">
        <v>50</v>
      </c>
      <c r="L4743" t="s">
        <v>51</v>
      </c>
      <c r="M4743" t="s">
        <v>22</v>
      </c>
      <c r="N4743">
        <v>59</v>
      </c>
      <c r="O4743">
        <v>61</v>
      </c>
      <c r="P4743">
        <v>3599</v>
      </c>
      <c r="Q4743">
        <v>2159</v>
      </c>
      <c r="R4743">
        <v>0.6</v>
      </c>
      <c r="S4743" t="s">
        <v>82</v>
      </c>
      <c r="T4743" t="str">
        <f>IF(Table1[[#This Row],[Units Sold]]&gt; 700,"High Units","low Units")</f>
        <v>low Units</v>
      </c>
      <c r="U4743">
        <f>SUM(Table1[[#This Row],[Operating Profit]])/SUM(Table1[Operating Profit])*100</f>
        <v>6.5003664382112531E-4</v>
      </c>
      <c r="V4743">
        <f>SUM(Table1[[#This Row],[Price per Unit]]*Table1[[#This Row],[Units Sold]])</f>
        <v>3599</v>
      </c>
      <c r="W4743">
        <f>SUM(Table1[[#This Row],[Total Sales]]-Table1[[#This Row],[Operating Profit]])</f>
        <v>1440</v>
      </c>
      <c r="X4743">
        <f>SUM(Table1[[#This Row],[Total Sales]]-Table1[[#This Row],[Cost]])</f>
        <v>2159</v>
      </c>
      <c r="Y4743">
        <f>SUM(Table1[[#This Row],[profit/loss]])/SUM(Table1[profit/loss])</f>
        <v>6.5003664382112535E-6</v>
      </c>
    </row>
    <row r="4744" spans="1:25" x14ac:dyDescent="0.3">
      <c r="A4744" t="s">
        <v>13</v>
      </c>
      <c r="B4744" t="s">
        <v>82</v>
      </c>
      <c r="C4744">
        <v>1185732</v>
      </c>
      <c r="D4744" s="9">
        <v>44187</v>
      </c>
      <c r="E4744" s="8" t="str">
        <f>TEXT(Table1[[#This Row],[Invoice Date]],"dd-mm-yyyy")</f>
        <v>22-12-2020</v>
      </c>
      <c r="F4744" s="1" t="str">
        <f t="shared" si="296"/>
        <v>December</v>
      </c>
      <c r="G4744" s="1" t="str">
        <f t="shared" si="297"/>
        <v>2020</v>
      </c>
      <c r="H4744" s="1" t="str">
        <f t="shared" si="298"/>
        <v>Tuesday</v>
      </c>
      <c r="I4744" s="1" t="str">
        <f t="shared" si="299"/>
        <v>22</v>
      </c>
      <c r="J4744" t="s">
        <v>35</v>
      </c>
      <c r="K4744" t="s">
        <v>50</v>
      </c>
      <c r="L4744" t="s">
        <v>51</v>
      </c>
      <c r="M4744" t="s">
        <v>16</v>
      </c>
      <c r="N4744">
        <v>50</v>
      </c>
      <c r="O4744">
        <v>124</v>
      </c>
      <c r="P4744">
        <v>6200</v>
      </c>
      <c r="Q4744">
        <v>3100</v>
      </c>
      <c r="R4744">
        <v>0.5</v>
      </c>
      <c r="S4744" t="s">
        <v>82</v>
      </c>
      <c r="T4744" t="str">
        <f>IF(Table1[[#This Row],[Units Sold]]&gt; 700,"High Units","low Units")</f>
        <v>low Units</v>
      </c>
      <c r="U4744">
        <f>SUM(Table1[[#This Row],[Operating Profit]])/SUM(Table1[Operating Profit])*100</f>
        <v>9.3335506986822077E-4</v>
      </c>
      <c r="V4744">
        <f>SUM(Table1[[#This Row],[Price per Unit]]*Table1[[#This Row],[Units Sold]])</f>
        <v>6200</v>
      </c>
      <c r="W4744">
        <f>SUM(Table1[[#This Row],[Total Sales]]-Table1[[#This Row],[Operating Profit]])</f>
        <v>3100</v>
      </c>
      <c r="X4744">
        <f>SUM(Table1[[#This Row],[Total Sales]]-Table1[[#This Row],[Cost]])</f>
        <v>3100</v>
      </c>
      <c r="Y4744">
        <f>SUM(Table1[[#This Row],[profit/loss]])/SUM(Table1[profit/loss])</f>
        <v>9.3335506986822075E-6</v>
      </c>
    </row>
    <row r="4745" spans="1:25" x14ac:dyDescent="0.3">
      <c r="A4745" t="s">
        <v>13</v>
      </c>
      <c r="B4745" t="s">
        <v>82</v>
      </c>
      <c r="C4745">
        <v>1185732</v>
      </c>
      <c r="D4745" s="9">
        <v>44188</v>
      </c>
      <c r="E4745" s="8" t="str">
        <f>TEXT(Table1[[#This Row],[Invoice Date]],"dd-mm-yyyy")</f>
        <v>23-12-2020</v>
      </c>
      <c r="F4745" s="1" t="str">
        <f t="shared" si="296"/>
        <v>December</v>
      </c>
      <c r="G4745" s="1" t="str">
        <f t="shared" si="297"/>
        <v>2020</v>
      </c>
      <c r="H4745" s="1" t="str">
        <f t="shared" si="298"/>
        <v>Wednesday</v>
      </c>
      <c r="I4745" s="1" t="str">
        <f t="shared" si="299"/>
        <v>23</v>
      </c>
      <c r="J4745" t="s">
        <v>35</v>
      </c>
      <c r="K4745" t="s">
        <v>50</v>
      </c>
      <c r="L4745" t="s">
        <v>51</v>
      </c>
      <c r="M4745" t="s">
        <v>18</v>
      </c>
      <c r="N4745">
        <v>42</v>
      </c>
      <c r="O4745">
        <v>77</v>
      </c>
      <c r="P4745">
        <v>3234</v>
      </c>
      <c r="Q4745">
        <v>1455</v>
      </c>
      <c r="R4745">
        <v>0.45</v>
      </c>
      <c r="S4745" t="s">
        <v>82</v>
      </c>
      <c r="T4745" t="str">
        <f>IF(Table1[[#This Row],[Units Sold]]&gt; 700,"High Units","low Units")</f>
        <v>low Units</v>
      </c>
      <c r="U4745">
        <f>SUM(Table1[[#This Row],[Operating Profit]])/SUM(Table1[Operating Profit])*100</f>
        <v>4.380747182768584E-4</v>
      </c>
      <c r="V4745">
        <f>SUM(Table1[[#This Row],[Price per Unit]]*Table1[[#This Row],[Units Sold]])</f>
        <v>3234</v>
      </c>
      <c r="W4745">
        <f>SUM(Table1[[#This Row],[Total Sales]]-Table1[[#This Row],[Operating Profit]])</f>
        <v>1779</v>
      </c>
      <c r="X4745">
        <f>SUM(Table1[[#This Row],[Total Sales]]-Table1[[#This Row],[Cost]])</f>
        <v>1455</v>
      </c>
      <c r="Y4745">
        <f>SUM(Table1[[#This Row],[profit/loss]])/SUM(Table1[profit/loss])</f>
        <v>4.3807471827685838E-6</v>
      </c>
    </row>
    <row r="4746" spans="1:25" x14ac:dyDescent="0.3">
      <c r="A4746" t="s">
        <v>13</v>
      </c>
      <c r="B4746" t="s">
        <v>82</v>
      </c>
      <c r="C4746">
        <v>1185732</v>
      </c>
      <c r="D4746" s="9">
        <v>44189</v>
      </c>
      <c r="E4746" s="8" t="str">
        <f>TEXT(Table1[[#This Row],[Invoice Date]],"dd-mm-yyyy")</f>
        <v>24-12-2020</v>
      </c>
      <c r="F4746" s="1" t="str">
        <f t="shared" si="296"/>
        <v>December</v>
      </c>
      <c r="G4746" s="1" t="str">
        <f t="shared" si="297"/>
        <v>2020</v>
      </c>
      <c r="H4746" s="1" t="str">
        <f t="shared" si="298"/>
        <v>Thursday</v>
      </c>
      <c r="I4746" s="1" t="str">
        <f t="shared" si="299"/>
        <v>24</v>
      </c>
      <c r="J4746" t="s">
        <v>35</v>
      </c>
      <c r="K4746" t="s">
        <v>50</v>
      </c>
      <c r="L4746" t="s">
        <v>51</v>
      </c>
      <c r="M4746" t="s">
        <v>19</v>
      </c>
      <c r="N4746">
        <v>44</v>
      </c>
      <c r="O4746">
        <v>56</v>
      </c>
      <c r="P4746">
        <v>2464</v>
      </c>
      <c r="Q4746">
        <v>1010</v>
      </c>
      <c r="R4746">
        <v>0.41</v>
      </c>
      <c r="S4746" t="s">
        <v>82</v>
      </c>
      <c r="T4746" t="str">
        <f>IF(Table1[[#This Row],[Units Sold]]&gt; 700,"High Units","low Units")</f>
        <v>low Units</v>
      </c>
      <c r="U4746">
        <f>SUM(Table1[[#This Row],[Operating Profit]])/SUM(Table1[Operating Profit])*100</f>
        <v>3.0409310340867839E-4</v>
      </c>
      <c r="V4746">
        <f>SUM(Table1[[#This Row],[Price per Unit]]*Table1[[#This Row],[Units Sold]])</f>
        <v>2464</v>
      </c>
      <c r="W4746">
        <f>SUM(Table1[[#This Row],[Total Sales]]-Table1[[#This Row],[Operating Profit]])</f>
        <v>1454</v>
      </c>
      <c r="X4746">
        <f>SUM(Table1[[#This Row],[Total Sales]]-Table1[[#This Row],[Cost]])</f>
        <v>1010</v>
      </c>
      <c r="Y4746">
        <f>SUM(Table1[[#This Row],[profit/loss]])/SUM(Table1[profit/loss])</f>
        <v>3.0409310340867837E-6</v>
      </c>
    </row>
    <row r="4747" spans="1:25" x14ac:dyDescent="0.3">
      <c r="A4747" t="s">
        <v>13</v>
      </c>
      <c r="B4747" t="s">
        <v>82</v>
      </c>
      <c r="C4747">
        <v>1185732</v>
      </c>
      <c r="D4747" s="9">
        <v>44190</v>
      </c>
      <c r="E4747" s="8" t="str">
        <f>TEXT(Table1[[#This Row],[Invoice Date]],"dd-mm-yyyy")</f>
        <v>25-12-2020</v>
      </c>
      <c r="F4747" s="1" t="str">
        <f t="shared" si="296"/>
        <v>December</v>
      </c>
      <c r="G4747" s="1" t="str">
        <f t="shared" si="297"/>
        <v>2020</v>
      </c>
      <c r="H4747" s="1" t="str">
        <f t="shared" si="298"/>
        <v>Friday</v>
      </c>
      <c r="I4747" s="1" t="str">
        <f t="shared" si="299"/>
        <v>25</v>
      </c>
      <c r="J4747" t="s">
        <v>35</v>
      </c>
      <c r="K4747" t="s">
        <v>50</v>
      </c>
      <c r="L4747" t="s">
        <v>51</v>
      </c>
      <c r="M4747" t="s">
        <v>20</v>
      </c>
      <c r="N4747">
        <v>44</v>
      </c>
      <c r="O4747">
        <v>49</v>
      </c>
      <c r="P4747">
        <v>2156</v>
      </c>
      <c r="Q4747">
        <v>1056</v>
      </c>
      <c r="R4747">
        <v>0.49</v>
      </c>
      <c r="S4747" t="s">
        <v>82</v>
      </c>
      <c r="T4747" t="str">
        <f>IF(Table1[[#This Row],[Units Sold]]&gt; 700,"High Units","low Units")</f>
        <v>low Units</v>
      </c>
      <c r="U4747">
        <f>SUM(Table1[[#This Row],[Operating Profit]])/SUM(Table1[Operating Profit])*100</f>
        <v>3.179428883164003E-4</v>
      </c>
      <c r="V4747">
        <f>SUM(Table1[[#This Row],[Price per Unit]]*Table1[[#This Row],[Units Sold]])</f>
        <v>2156</v>
      </c>
      <c r="W4747">
        <f>SUM(Table1[[#This Row],[Total Sales]]-Table1[[#This Row],[Operating Profit]])</f>
        <v>1100</v>
      </c>
      <c r="X4747">
        <f>SUM(Table1[[#This Row],[Total Sales]]-Table1[[#This Row],[Cost]])</f>
        <v>1056</v>
      </c>
      <c r="Y4747">
        <f>SUM(Table1[[#This Row],[profit/loss]])/SUM(Table1[profit/loss])</f>
        <v>3.1794288831640032E-6</v>
      </c>
    </row>
    <row r="4748" spans="1:25" x14ac:dyDescent="0.3">
      <c r="A4748" t="s">
        <v>13</v>
      </c>
      <c r="B4748" t="s">
        <v>82</v>
      </c>
      <c r="C4748">
        <v>1185732</v>
      </c>
      <c r="D4748" s="9">
        <v>44191</v>
      </c>
      <c r="E4748" s="8" t="str">
        <f>TEXT(Table1[[#This Row],[Invoice Date]],"dd-mm-yyyy")</f>
        <v>26-12-2020</v>
      </c>
      <c r="F4748" s="1" t="str">
        <f t="shared" si="296"/>
        <v>December</v>
      </c>
      <c r="G4748" s="1" t="str">
        <f t="shared" si="297"/>
        <v>2020</v>
      </c>
      <c r="H4748" s="1" t="str">
        <f t="shared" si="298"/>
        <v>Saturday</v>
      </c>
      <c r="I4748" s="1" t="str">
        <f t="shared" si="299"/>
        <v>26</v>
      </c>
      <c r="J4748" t="s">
        <v>35</v>
      </c>
      <c r="K4748" t="s">
        <v>50</v>
      </c>
      <c r="L4748" t="s">
        <v>51</v>
      </c>
      <c r="M4748" t="s">
        <v>21</v>
      </c>
      <c r="N4748">
        <v>54</v>
      </c>
      <c r="O4748">
        <v>44</v>
      </c>
      <c r="P4748">
        <v>2376</v>
      </c>
      <c r="Q4748">
        <v>974</v>
      </c>
      <c r="R4748">
        <v>0.41</v>
      </c>
      <c r="S4748" t="s">
        <v>82</v>
      </c>
      <c r="T4748" t="str">
        <f>IF(Table1[[#This Row],[Units Sold]]&gt; 700,"High Units","low Units")</f>
        <v>low Units</v>
      </c>
      <c r="U4748">
        <f>SUM(Table1[[#This Row],[Operating Profit]])/SUM(Table1[Operating Profit])*100</f>
        <v>2.9325414130698289E-4</v>
      </c>
      <c r="V4748">
        <f>SUM(Table1[[#This Row],[Price per Unit]]*Table1[[#This Row],[Units Sold]])</f>
        <v>2376</v>
      </c>
      <c r="W4748">
        <f>SUM(Table1[[#This Row],[Total Sales]]-Table1[[#This Row],[Operating Profit]])</f>
        <v>1402</v>
      </c>
      <c r="X4748">
        <f>SUM(Table1[[#This Row],[Total Sales]]-Table1[[#This Row],[Cost]])</f>
        <v>974</v>
      </c>
      <c r="Y4748">
        <f>SUM(Table1[[#This Row],[profit/loss]])/SUM(Table1[profit/loss])</f>
        <v>2.932541413069829E-6</v>
      </c>
    </row>
    <row r="4749" spans="1:25" x14ac:dyDescent="0.3">
      <c r="A4749" t="s">
        <v>13</v>
      </c>
      <c r="B4749" t="s">
        <v>82</v>
      </c>
      <c r="C4749">
        <v>1185732</v>
      </c>
      <c r="D4749" s="9">
        <v>44192</v>
      </c>
      <c r="E4749" s="8" t="str">
        <f>TEXT(Table1[[#This Row],[Invoice Date]],"dd-mm-yyyy")</f>
        <v>27-12-2020</v>
      </c>
      <c r="F4749" s="1" t="str">
        <f t="shared" si="296"/>
        <v>December</v>
      </c>
      <c r="G4749" s="1" t="str">
        <f t="shared" si="297"/>
        <v>2020</v>
      </c>
      <c r="H4749" s="1" t="str">
        <f t="shared" si="298"/>
        <v>Sunday</v>
      </c>
      <c r="I4749" s="1" t="str">
        <f t="shared" si="299"/>
        <v>27</v>
      </c>
      <c r="J4749" t="s">
        <v>35</v>
      </c>
      <c r="K4749" t="s">
        <v>50</v>
      </c>
      <c r="L4749" t="s">
        <v>51</v>
      </c>
      <c r="M4749" t="s">
        <v>22</v>
      </c>
      <c r="N4749">
        <v>54</v>
      </c>
      <c r="O4749">
        <v>77</v>
      </c>
      <c r="P4749">
        <v>4158</v>
      </c>
      <c r="Q4749">
        <v>2370</v>
      </c>
      <c r="R4749">
        <v>0.56999999999999995</v>
      </c>
      <c r="S4749" t="s">
        <v>82</v>
      </c>
      <c r="T4749" t="str">
        <f>IF(Table1[[#This Row],[Units Sold]]&gt; 700,"High Units","low Units")</f>
        <v>low Units</v>
      </c>
      <c r="U4749">
        <f>SUM(Table1[[#This Row],[Operating Profit]])/SUM(Table1[Operating Profit])*100</f>
        <v>7.1356500502828485E-4</v>
      </c>
      <c r="V4749">
        <f>SUM(Table1[[#This Row],[Price per Unit]]*Table1[[#This Row],[Units Sold]])</f>
        <v>4158</v>
      </c>
      <c r="W4749">
        <f>SUM(Table1[[#This Row],[Total Sales]]-Table1[[#This Row],[Operating Profit]])</f>
        <v>1788</v>
      </c>
      <c r="X4749">
        <f>SUM(Table1[[#This Row],[Total Sales]]-Table1[[#This Row],[Cost]])</f>
        <v>2370</v>
      </c>
      <c r="Y4749">
        <f>SUM(Table1[[#This Row],[profit/loss]])/SUM(Table1[profit/loss])</f>
        <v>7.135650050282848E-6</v>
      </c>
    </row>
    <row r="4750" spans="1:25" x14ac:dyDescent="0.3">
      <c r="A4750" t="s">
        <v>33</v>
      </c>
      <c r="B4750" t="s">
        <v>82</v>
      </c>
      <c r="C4750">
        <v>1189833</v>
      </c>
      <c r="D4750" s="9">
        <v>44193</v>
      </c>
      <c r="E4750" s="8" t="str">
        <f>TEXT(Table1[[#This Row],[Invoice Date]],"dd-mm-yyyy")</f>
        <v>28-12-2020</v>
      </c>
      <c r="F4750" s="1" t="str">
        <f t="shared" si="296"/>
        <v>December</v>
      </c>
      <c r="G4750" s="1" t="str">
        <f t="shared" si="297"/>
        <v>2020</v>
      </c>
      <c r="H4750" s="1" t="str">
        <f t="shared" si="298"/>
        <v>Monday</v>
      </c>
      <c r="I4750" s="1" t="str">
        <f t="shared" si="299"/>
        <v>28</v>
      </c>
      <c r="J4750" t="s">
        <v>35</v>
      </c>
      <c r="K4750" t="s">
        <v>50</v>
      </c>
      <c r="L4750" t="s">
        <v>51</v>
      </c>
      <c r="M4750" t="s">
        <v>16</v>
      </c>
      <c r="N4750">
        <v>32</v>
      </c>
      <c r="O4750">
        <v>119</v>
      </c>
      <c r="P4750">
        <v>3808</v>
      </c>
      <c r="Q4750">
        <v>2209</v>
      </c>
      <c r="R4750">
        <v>0.57999999999999996</v>
      </c>
      <c r="S4750" t="s">
        <v>82</v>
      </c>
      <c r="T4750" t="str">
        <f>IF(Table1[[#This Row],[Units Sold]]&gt; 700,"High Units","low Units")</f>
        <v>low Units</v>
      </c>
      <c r="U4750">
        <f>SUM(Table1[[#This Row],[Operating Profit]])/SUM(Table1[Operating Profit])*100</f>
        <v>6.6509075785125789E-4</v>
      </c>
      <c r="V4750">
        <f>SUM(Table1[[#This Row],[Price per Unit]]*Table1[[#This Row],[Units Sold]])</f>
        <v>3808</v>
      </c>
      <c r="W4750">
        <f>SUM(Table1[[#This Row],[Total Sales]]-Table1[[#This Row],[Operating Profit]])</f>
        <v>1599</v>
      </c>
      <c r="X4750">
        <f>SUM(Table1[[#This Row],[Total Sales]]-Table1[[#This Row],[Cost]])</f>
        <v>2209</v>
      </c>
      <c r="Y4750">
        <f>SUM(Table1[[#This Row],[profit/loss]])/SUM(Table1[profit/loss])</f>
        <v>6.6509075785125789E-6</v>
      </c>
    </row>
    <row r="4751" spans="1:25" x14ac:dyDescent="0.3">
      <c r="A4751" t="s">
        <v>33</v>
      </c>
      <c r="B4751" t="s">
        <v>82</v>
      </c>
      <c r="C4751">
        <v>1189833</v>
      </c>
      <c r="D4751" s="9">
        <v>44194</v>
      </c>
      <c r="E4751" s="8" t="str">
        <f>TEXT(Table1[[#This Row],[Invoice Date]],"dd-mm-yyyy")</f>
        <v>29-12-2020</v>
      </c>
      <c r="F4751" s="1" t="str">
        <f t="shared" si="296"/>
        <v>December</v>
      </c>
      <c r="G4751" s="1" t="str">
        <f t="shared" si="297"/>
        <v>2020</v>
      </c>
      <c r="H4751" s="1" t="str">
        <f t="shared" si="298"/>
        <v>Tuesday</v>
      </c>
      <c r="I4751" s="1" t="str">
        <f t="shared" si="299"/>
        <v>29</v>
      </c>
      <c r="J4751" t="s">
        <v>35</v>
      </c>
      <c r="K4751" t="s">
        <v>50</v>
      </c>
      <c r="L4751" t="s">
        <v>51</v>
      </c>
      <c r="M4751" t="s">
        <v>18</v>
      </c>
      <c r="N4751">
        <v>43</v>
      </c>
      <c r="O4751">
        <v>128</v>
      </c>
      <c r="P4751">
        <v>5504</v>
      </c>
      <c r="Q4751">
        <v>2312</v>
      </c>
      <c r="R4751">
        <v>0.42</v>
      </c>
      <c r="S4751" t="s">
        <v>82</v>
      </c>
      <c r="T4751" t="str">
        <f>IF(Table1[[#This Row],[Units Sold]]&gt; 700,"High Units","low Units")</f>
        <v>low Units</v>
      </c>
      <c r="U4751">
        <f>SUM(Table1[[#This Row],[Operating Profit]])/SUM(Table1[Operating Profit])*100</f>
        <v>6.9610223275333102E-4</v>
      </c>
      <c r="V4751">
        <f>SUM(Table1[[#This Row],[Price per Unit]]*Table1[[#This Row],[Units Sold]])</f>
        <v>5504</v>
      </c>
      <c r="W4751">
        <f>SUM(Table1[[#This Row],[Total Sales]]-Table1[[#This Row],[Operating Profit]])</f>
        <v>3192</v>
      </c>
      <c r="X4751">
        <f>SUM(Table1[[#This Row],[Total Sales]]-Table1[[#This Row],[Cost]])</f>
        <v>2312</v>
      </c>
      <c r="Y4751">
        <f>SUM(Table1[[#This Row],[profit/loss]])/SUM(Table1[profit/loss])</f>
        <v>6.9610223275333107E-6</v>
      </c>
    </row>
    <row r="4752" spans="1:25" x14ac:dyDescent="0.3">
      <c r="A4752" t="s">
        <v>33</v>
      </c>
      <c r="B4752" t="s">
        <v>82</v>
      </c>
      <c r="C4752">
        <v>1189833</v>
      </c>
      <c r="D4752" s="9">
        <v>44195</v>
      </c>
      <c r="E4752" s="8" t="str">
        <f>TEXT(Table1[[#This Row],[Invoice Date]],"dd-mm-yyyy")</f>
        <v>30-12-2020</v>
      </c>
      <c r="F4752" s="1" t="str">
        <f t="shared" si="296"/>
        <v>December</v>
      </c>
      <c r="G4752" s="1" t="str">
        <f t="shared" si="297"/>
        <v>2020</v>
      </c>
      <c r="H4752" s="1" t="str">
        <f t="shared" si="298"/>
        <v>Wednesday</v>
      </c>
      <c r="I4752" s="1" t="str">
        <f t="shared" si="299"/>
        <v>30</v>
      </c>
      <c r="J4752" t="s">
        <v>35</v>
      </c>
      <c r="K4752" t="s">
        <v>50</v>
      </c>
      <c r="L4752" t="s">
        <v>51</v>
      </c>
      <c r="M4752" t="s">
        <v>19</v>
      </c>
      <c r="N4752">
        <v>41</v>
      </c>
      <c r="O4752">
        <v>119</v>
      </c>
      <c r="P4752">
        <v>4879</v>
      </c>
      <c r="Q4752">
        <v>2879</v>
      </c>
      <c r="R4752">
        <v>0.59</v>
      </c>
      <c r="S4752" t="s">
        <v>82</v>
      </c>
      <c r="T4752" t="str">
        <f>IF(Table1[[#This Row],[Units Sold]]&gt; 700,"High Units","low Units")</f>
        <v>low Units</v>
      </c>
      <c r="U4752">
        <f>SUM(Table1[[#This Row],[Operating Profit]])/SUM(Table1[Operating Profit])*100</f>
        <v>8.6681588585503467E-4</v>
      </c>
      <c r="V4752">
        <f>SUM(Table1[[#This Row],[Price per Unit]]*Table1[[#This Row],[Units Sold]])</f>
        <v>4879</v>
      </c>
      <c r="W4752">
        <f>SUM(Table1[[#This Row],[Total Sales]]-Table1[[#This Row],[Operating Profit]])</f>
        <v>2000</v>
      </c>
      <c r="X4752">
        <f>SUM(Table1[[#This Row],[Total Sales]]-Table1[[#This Row],[Cost]])</f>
        <v>2879</v>
      </c>
      <c r="Y4752">
        <f>SUM(Table1[[#This Row],[profit/loss]])/SUM(Table1[profit/loss])</f>
        <v>8.6681588585503469E-6</v>
      </c>
    </row>
    <row r="4753" spans="1:25" x14ac:dyDescent="0.3">
      <c r="A4753" t="s">
        <v>33</v>
      </c>
      <c r="B4753" t="s">
        <v>82</v>
      </c>
      <c r="C4753">
        <v>1189833</v>
      </c>
      <c r="D4753" s="9">
        <v>44196</v>
      </c>
      <c r="E4753" s="8" t="str">
        <f>TEXT(Table1[[#This Row],[Invoice Date]],"dd-mm-yyyy")</f>
        <v>31-12-2020</v>
      </c>
      <c r="F4753" s="1" t="str">
        <f t="shared" si="296"/>
        <v>December</v>
      </c>
      <c r="G4753" s="1" t="str">
        <f t="shared" si="297"/>
        <v>2020</v>
      </c>
      <c r="H4753" s="1" t="str">
        <f t="shared" si="298"/>
        <v>Thursday</v>
      </c>
      <c r="I4753" s="1" t="str">
        <f t="shared" si="299"/>
        <v>31</v>
      </c>
      <c r="J4753" t="s">
        <v>35</v>
      </c>
      <c r="K4753" t="s">
        <v>50</v>
      </c>
      <c r="L4753" t="s">
        <v>51</v>
      </c>
      <c r="M4753" t="s">
        <v>20</v>
      </c>
      <c r="N4753">
        <v>44</v>
      </c>
      <c r="O4753">
        <v>98</v>
      </c>
      <c r="P4753">
        <v>4312</v>
      </c>
      <c r="Q4753">
        <v>2242</v>
      </c>
      <c r="R4753">
        <v>0.52</v>
      </c>
      <c r="S4753" t="s">
        <v>82</v>
      </c>
      <c r="T4753" t="str">
        <f>IF(Table1[[#This Row],[Units Sold]]&gt; 700,"High Units","low Units")</f>
        <v>low Units</v>
      </c>
      <c r="U4753">
        <f>SUM(Table1[[#This Row],[Operating Profit]])/SUM(Table1[Operating Profit])*100</f>
        <v>6.7502647311114543E-4</v>
      </c>
      <c r="V4753">
        <f>SUM(Table1[[#This Row],[Price per Unit]]*Table1[[#This Row],[Units Sold]])</f>
        <v>4312</v>
      </c>
      <c r="W4753">
        <f>SUM(Table1[[#This Row],[Total Sales]]-Table1[[#This Row],[Operating Profit]])</f>
        <v>2070</v>
      </c>
      <c r="X4753">
        <f>SUM(Table1[[#This Row],[Total Sales]]-Table1[[#This Row],[Cost]])</f>
        <v>2242</v>
      </c>
      <c r="Y4753">
        <f>SUM(Table1[[#This Row],[profit/loss]])/SUM(Table1[profit/loss])</f>
        <v>6.7502647311114539E-6</v>
      </c>
    </row>
    <row r="4754" spans="1:25" x14ac:dyDescent="0.3">
      <c r="A4754" t="s">
        <v>33</v>
      </c>
      <c r="B4754" t="s">
        <v>82</v>
      </c>
      <c r="C4754">
        <v>1189833</v>
      </c>
      <c r="D4754" s="9">
        <v>44197</v>
      </c>
      <c r="E4754" s="8" t="str">
        <f>TEXT(Table1[[#This Row],[Invoice Date]],"dd-mm-yyyy")</f>
        <v>01-01-2021</v>
      </c>
      <c r="F4754" s="1" t="str">
        <f t="shared" si="296"/>
        <v>January</v>
      </c>
      <c r="G4754" s="1" t="str">
        <f t="shared" si="297"/>
        <v>2021</v>
      </c>
      <c r="H4754" s="1" t="str">
        <f t="shared" si="298"/>
        <v>Friday</v>
      </c>
      <c r="I4754" s="1" t="str">
        <f t="shared" si="299"/>
        <v>01</v>
      </c>
      <c r="J4754" t="s">
        <v>35</v>
      </c>
      <c r="K4754" t="s">
        <v>52</v>
      </c>
      <c r="L4754" t="s">
        <v>53</v>
      </c>
      <c r="M4754" t="s">
        <v>21</v>
      </c>
      <c r="N4754">
        <v>47</v>
      </c>
      <c r="O4754">
        <v>77</v>
      </c>
      <c r="P4754">
        <v>3619</v>
      </c>
      <c r="Q4754">
        <v>2714</v>
      </c>
      <c r="R4754">
        <v>0.75</v>
      </c>
      <c r="S4754" t="s">
        <v>82</v>
      </c>
      <c r="T4754" t="str">
        <f>IF(Table1[[#This Row],[Units Sold]]&gt; 700,"High Units","low Units")</f>
        <v>low Units</v>
      </c>
      <c r="U4754">
        <f>SUM(Table1[[#This Row],[Operating Profit]])/SUM(Table1[Operating Profit])*100</f>
        <v>8.1713730955559709E-4</v>
      </c>
      <c r="V4754">
        <f>SUM(Table1[[#This Row],[Price per Unit]]*Table1[[#This Row],[Units Sold]])</f>
        <v>3619</v>
      </c>
      <c r="W4754">
        <f>SUM(Table1[[#This Row],[Total Sales]]-Table1[[#This Row],[Operating Profit]])</f>
        <v>905</v>
      </c>
      <c r="X4754">
        <f>SUM(Table1[[#This Row],[Total Sales]]-Table1[[#This Row],[Cost]])</f>
        <v>2714</v>
      </c>
      <c r="Y4754">
        <f>SUM(Table1[[#This Row],[profit/loss]])/SUM(Table1[profit/loss])</f>
        <v>8.171373095555971E-6</v>
      </c>
    </row>
    <row r="4755" spans="1:25" x14ac:dyDescent="0.3">
      <c r="A4755" t="s">
        <v>33</v>
      </c>
      <c r="B4755" t="s">
        <v>82</v>
      </c>
      <c r="C4755">
        <v>1189833</v>
      </c>
      <c r="D4755" s="9">
        <v>44198</v>
      </c>
      <c r="E4755" s="8" t="str">
        <f>TEXT(Table1[[#This Row],[Invoice Date]],"dd-mm-yyyy")</f>
        <v>02-01-2021</v>
      </c>
      <c r="F4755" s="1" t="str">
        <f t="shared" si="296"/>
        <v>January</v>
      </c>
      <c r="G4755" s="1" t="str">
        <f t="shared" si="297"/>
        <v>2021</v>
      </c>
      <c r="H4755" s="1" t="str">
        <f t="shared" si="298"/>
        <v>Saturday</v>
      </c>
      <c r="I4755" s="1" t="str">
        <f t="shared" si="299"/>
        <v>02</v>
      </c>
      <c r="J4755" t="s">
        <v>35</v>
      </c>
      <c r="K4755" t="s">
        <v>52</v>
      </c>
      <c r="L4755" t="s">
        <v>53</v>
      </c>
      <c r="M4755" t="s">
        <v>22</v>
      </c>
      <c r="N4755">
        <v>43</v>
      </c>
      <c r="O4755">
        <v>138</v>
      </c>
      <c r="P4755">
        <v>5934</v>
      </c>
      <c r="Q4755">
        <v>2314</v>
      </c>
      <c r="R4755">
        <v>0.39</v>
      </c>
      <c r="S4755" t="s">
        <v>82</v>
      </c>
      <c r="T4755" t="str">
        <f>IF(Table1[[#This Row],[Units Sold]]&gt; 700,"High Units","low Units")</f>
        <v>low Units</v>
      </c>
      <c r="U4755">
        <f>SUM(Table1[[#This Row],[Operating Profit]])/SUM(Table1[Operating Profit])*100</f>
        <v>6.9670439731453634E-4</v>
      </c>
      <c r="V4755">
        <f>SUM(Table1[[#This Row],[Price per Unit]]*Table1[[#This Row],[Units Sold]])</f>
        <v>5934</v>
      </c>
      <c r="W4755">
        <f>SUM(Table1[[#This Row],[Total Sales]]-Table1[[#This Row],[Operating Profit]])</f>
        <v>3620</v>
      </c>
      <c r="X4755">
        <f>SUM(Table1[[#This Row],[Total Sales]]-Table1[[#This Row],[Cost]])</f>
        <v>2314</v>
      </c>
      <c r="Y4755">
        <f>SUM(Table1[[#This Row],[profit/loss]])/SUM(Table1[profit/loss])</f>
        <v>6.9670439731453633E-6</v>
      </c>
    </row>
    <row r="4756" spans="1:25" x14ac:dyDescent="0.3">
      <c r="A4756" t="s">
        <v>33</v>
      </c>
      <c r="B4756" t="s">
        <v>82</v>
      </c>
      <c r="C4756">
        <v>1189833</v>
      </c>
      <c r="D4756" s="9">
        <v>44199</v>
      </c>
      <c r="E4756" s="8" t="str">
        <f>TEXT(Table1[[#This Row],[Invoice Date]],"dd-mm-yyyy")</f>
        <v>03-01-2021</v>
      </c>
      <c r="F4756" s="1" t="str">
        <f t="shared" si="296"/>
        <v>January</v>
      </c>
      <c r="G4756" s="1" t="str">
        <f t="shared" si="297"/>
        <v>2021</v>
      </c>
      <c r="H4756" s="1" t="str">
        <f t="shared" si="298"/>
        <v>Sunday</v>
      </c>
      <c r="I4756" s="1" t="str">
        <f t="shared" si="299"/>
        <v>03</v>
      </c>
      <c r="J4756" t="s">
        <v>35</v>
      </c>
      <c r="K4756" t="s">
        <v>52</v>
      </c>
      <c r="L4756" t="s">
        <v>53</v>
      </c>
      <c r="M4756" t="s">
        <v>16</v>
      </c>
      <c r="N4756">
        <v>34</v>
      </c>
      <c r="O4756">
        <v>158</v>
      </c>
      <c r="P4756">
        <v>5372</v>
      </c>
      <c r="Q4756">
        <v>3062</v>
      </c>
      <c r="R4756">
        <v>0.56999999999999995</v>
      </c>
      <c r="S4756" t="s">
        <v>82</v>
      </c>
      <c r="T4756" t="str">
        <f>IF(Table1[[#This Row],[Units Sold]]&gt; 700,"High Units","low Units")</f>
        <v>low Units</v>
      </c>
      <c r="U4756">
        <f>SUM(Table1[[#This Row],[Operating Profit]])/SUM(Table1[Operating Profit])*100</f>
        <v>9.2191394320531995E-4</v>
      </c>
      <c r="V4756">
        <f>SUM(Table1[[#This Row],[Price per Unit]]*Table1[[#This Row],[Units Sold]])</f>
        <v>5372</v>
      </c>
      <c r="W4756">
        <f>SUM(Table1[[#This Row],[Total Sales]]-Table1[[#This Row],[Operating Profit]])</f>
        <v>2310</v>
      </c>
      <c r="X4756">
        <f>SUM(Table1[[#This Row],[Total Sales]]-Table1[[#This Row],[Cost]])</f>
        <v>3062</v>
      </c>
      <c r="Y4756">
        <f>SUM(Table1[[#This Row],[profit/loss]])/SUM(Table1[profit/loss])</f>
        <v>9.2191394320531999E-6</v>
      </c>
    </row>
    <row r="4757" spans="1:25" x14ac:dyDescent="0.3">
      <c r="A4757" t="s">
        <v>33</v>
      </c>
      <c r="B4757" t="s">
        <v>82</v>
      </c>
      <c r="C4757">
        <v>1189833</v>
      </c>
      <c r="D4757" s="9">
        <v>44200</v>
      </c>
      <c r="E4757" s="8" t="str">
        <f>TEXT(Table1[[#This Row],[Invoice Date]],"dd-mm-yyyy")</f>
        <v>04-01-2021</v>
      </c>
      <c r="F4757" s="1" t="str">
        <f t="shared" si="296"/>
        <v>January</v>
      </c>
      <c r="G4757" s="1" t="str">
        <f t="shared" si="297"/>
        <v>2021</v>
      </c>
      <c r="H4757" s="1" t="str">
        <f t="shared" si="298"/>
        <v>Monday</v>
      </c>
      <c r="I4757" s="1" t="str">
        <f t="shared" si="299"/>
        <v>04</v>
      </c>
      <c r="J4757" t="s">
        <v>35</v>
      </c>
      <c r="K4757" t="s">
        <v>52</v>
      </c>
      <c r="L4757" t="s">
        <v>53</v>
      </c>
      <c r="M4757" t="s">
        <v>18</v>
      </c>
      <c r="N4757">
        <v>42</v>
      </c>
      <c r="O4757">
        <v>123</v>
      </c>
      <c r="P4757">
        <v>5166</v>
      </c>
      <c r="Q4757">
        <v>2325</v>
      </c>
      <c r="R4757">
        <v>0.45</v>
      </c>
      <c r="S4757" t="s">
        <v>82</v>
      </c>
      <c r="T4757" t="str">
        <f>IF(Table1[[#This Row],[Units Sold]]&gt; 700,"High Units","low Units")</f>
        <v>low Units</v>
      </c>
      <c r="U4757">
        <f>SUM(Table1[[#This Row],[Operating Profit]])/SUM(Table1[Operating Profit])*100</f>
        <v>7.0001630240116555E-4</v>
      </c>
      <c r="V4757">
        <f>SUM(Table1[[#This Row],[Price per Unit]]*Table1[[#This Row],[Units Sold]])</f>
        <v>5166</v>
      </c>
      <c r="W4757">
        <f>SUM(Table1[[#This Row],[Total Sales]]-Table1[[#This Row],[Operating Profit]])</f>
        <v>2841</v>
      </c>
      <c r="X4757">
        <f>SUM(Table1[[#This Row],[Total Sales]]-Table1[[#This Row],[Cost]])</f>
        <v>2325</v>
      </c>
      <c r="Y4757">
        <f>SUM(Table1[[#This Row],[profit/loss]])/SUM(Table1[profit/loss])</f>
        <v>7.0001630240116552E-6</v>
      </c>
    </row>
    <row r="4758" spans="1:25" x14ac:dyDescent="0.3">
      <c r="A4758" t="s">
        <v>33</v>
      </c>
      <c r="B4758" t="s">
        <v>82</v>
      </c>
      <c r="C4758">
        <v>1189833</v>
      </c>
      <c r="D4758" s="9">
        <v>44201</v>
      </c>
      <c r="E4758" s="8" t="str">
        <f>TEXT(Table1[[#This Row],[Invoice Date]],"dd-mm-yyyy")</f>
        <v>05-01-2021</v>
      </c>
      <c r="F4758" s="1" t="str">
        <f t="shared" si="296"/>
        <v>January</v>
      </c>
      <c r="G4758" s="1" t="str">
        <f t="shared" si="297"/>
        <v>2021</v>
      </c>
      <c r="H4758" s="1" t="str">
        <f t="shared" si="298"/>
        <v>Tuesday</v>
      </c>
      <c r="I4758" s="1" t="str">
        <f t="shared" si="299"/>
        <v>05</v>
      </c>
      <c r="J4758" t="s">
        <v>35</v>
      </c>
      <c r="K4758" t="s">
        <v>52</v>
      </c>
      <c r="L4758" t="s">
        <v>53</v>
      </c>
      <c r="M4758" t="s">
        <v>19</v>
      </c>
      <c r="N4758">
        <v>43</v>
      </c>
      <c r="O4758">
        <v>122</v>
      </c>
      <c r="P4758">
        <v>5246</v>
      </c>
      <c r="Q4758">
        <v>2990</v>
      </c>
      <c r="R4758">
        <v>0.56999999999999995</v>
      </c>
      <c r="S4758" t="s">
        <v>82</v>
      </c>
      <c r="T4758" t="str">
        <f>IF(Table1[[#This Row],[Units Sold]]&gt; 700,"High Units","low Units")</f>
        <v>low Units</v>
      </c>
      <c r="U4758">
        <f>SUM(Table1[[#This Row],[Operating Profit]])/SUM(Table1[Operating Profit])*100</f>
        <v>9.0023601900192894E-4</v>
      </c>
      <c r="V4758">
        <f>SUM(Table1[[#This Row],[Price per Unit]]*Table1[[#This Row],[Units Sold]])</f>
        <v>5246</v>
      </c>
      <c r="W4758">
        <f>SUM(Table1[[#This Row],[Total Sales]]-Table1[[#This Row],[Operating Profit]])</f>
        <v>2256</v>
      </c>
      <c r="X4758">
        <f>SUM(Table1[[#This Row],[Total Sales]]-Table1[[#This Row],[Cost]])</f>
        <v>2990</v>
      </c>
      <c r="Y4758">
        <f>SUM(Table1[[#This Row],[profit/loss]])/SUM(Table1[profit/loss])</f>
        <v>9.0023601900192897E-6</v>
      </c>
    </row>
    <row r="4759" spans="1:25" x14ac:dyDescent="0.3">
      <c r="A4759" t="s">
        <v>33</v>
      </c>
      <c r="B4759" t="s">
        <v>82</v>
      </c>
      <c r="C4759">
        <v>1189833</v>
      </c>
      <c r="D4759" s="9">
        <v>44202</v>
      </c>
      <c r="E4759" s="8" t="str">
        <f>TEXT(Table1[[#This Row],[Invoice Date]],"dd-mm-yyyy")</f>
        <v>06-01-2021</v>
      </c>
      <c r="F4759" s="1" t="str">
        <f t="shared" si="296"/>
        <v>January</v>
      </c>
      <c r="G4759" s="1" t="str">
        <f t="shared" si="297"/>
        <v>2021</v>
      </c>
      <c r="H4759" s="1" t="str">
        <f t="shared" si="298"/>
        <v>Wednesday</v>
      </c>
      <c r="I4759" s="1" t="str">
        <f t="shared" si="299"/>
        <v>06</v>
      </c>
      <c r="J4759" t="s">
        <v>35</v>
      </c>
      <c r="K4759" t="s">
        <v>52</v>
      </c>
      <c r="L4759" t="s">
        <v>53</v>
      </c>
      <c r="M4759" t="s">
        <v>20</v>
      </c>
      <c r="N4759">
        <v>44</v>
      </c>
      <c r="O4759">
        <v>81</v>
      </c>
      <c r="P4759">
        <v>3564</v>
      </c>
      <c r="Q4759">
        <v>1960</v>
      </c>
      <c r="R4759">
        <v>0.55000000000000004</v>
      </c>
      <c r="S4759" t="s">
        <v>82</v>
      </c>
      <c r="T4759" t="str">
        <f>IF(Table1[[#This Row],[Units Sold]]&gt; 700,"High Units","low Units")</f>
        <v>low Units</v>
      </c>
      <c r="U4759">
        <f>SUM(Table1[[#This Row],[Operating Profit]])/SUM(Table1[Operating Profit])*100</f>
        <v>5.9012126998119754E-4</v>
      </c>
      <c r="V4759">
        <f>SUM(Table1[[#This Row],[Price per Unit]]*Table1[[#This Row],[Units Sold]])</f>
        <v>3564</v>
      </c>
      <c r="W4759">
        <f>SUM(Table1[[#This Row],[Total Sales]]-Table1[[#This Row],[Operating Profit]])</f>
        <v>1604</v>
      </c>
      <c r="X4759">
        <f>SUM(Table1[[#This Row],[Total Sales]]-Table1[[#This Row],[Cost]])</f>
        <v>1960</v>
      </c>
      <c r="Y4759">
        <f>SUM(Table1[[#This Row],[profit/loss]])/SUM(Table1[profit/loss])</f>
        <v>5.9012126998119759E-6</v>
      </c>
    </row>
    <row r="4760" spans="1:25" x14ac:dyDescent="0.3">
      <c r="A4760" t="s">
        <v>33</v>
      </c>
      <c r="B4760" t="s">
        <v>82</v>
      </c>
      <c r="C4760">
        <v>1189833</v>
      </c>
      <c r="D4760" s="9">
        <v>44203</v>
      </c>
      <c r="E4760" s="8" t="str">
        <f>TEXT(Table1[[#This Row],[Invoice Date]],"dd-mm-yyyy")</f>
        <v>07-01-2021</v>
      </c>
      <c r="F4760" s="1" t="str">
        <f t="shared" si="296"/>
        <v>January</v>
      </c>
      <c r="G4760" s="1" t="str">
        <f t="shared" si="297"/>
        <v>2021</v>
      </c>
      <c r="H4760" s="1" t="str">
        <f t="shared" si="298"/>
        <v>Thursday</v>
      </c>
      <c r="I4760" s="1" t="str">
        <f t="shared" si="299"/>
        <v>07</v>
      </c>
      <c r="J4760" t="s">
        <v>35</v>
      </c>
      <c r="K4760" t="s">
        <v>52</v>
      </c>
      <c r="L4760" t="s">
        <v>53</v>
      </c>
      <c r="M4760" t="s">
        <v>21</v>
      </c>
      <c r="N4760">
        <v>48</v>
      </c>
      <c r="O4760">
        <v>59</v>
      </c>
      <c r="P4760">
        <v>2832</v>
      </c>
      <c r="Q4760">
        <v>2039</v>
      </c>
      <c r="R4760">
        <v>0.72</v>
      </c>
      <c r="S4760" t="s">
        <v>82</v>
      </c>
      <c r="T4760" t="str">
        <f>IF(Table1[[#This Row],[Units Sold]]&gt; 700,"High Units","low Units")</f>
        <v>low Units</v>
      </c>
      <c r="U4760">
        <f>SUM(Table1[[#This Row],[Operating Profit]])/SUM(Table1[Operating Profit])*100</f>
        <v>6.1390677014880714E-4</v>
      </c>
      <c r="V4760">
        <f>SUM(Table1[[#This Row],[Price per Unit]]*Table1[[#This Row],[Units Sold]])</f>
        <v>2832</v>
      </c>
      <c r="W4760">
        <f>SUM(Table1[[#This Row],[Total Sales]]-Table1[[#This Row],[Operating Profit]])</f>
        <v>793</v>
      </c>
      <c r="X4760">
        <f>SUM(Table1[[#This Row],[Total Sales]]-Table1[[#This Row],[Cost]])</f>
        <v>2039</v>
      </c>
      <c r="Y4760">
        <f>SUM(Table1[[#This Row],[profit/loss]])/SUM(Table1[profit/loss])</f>
        <v>6.1390677014880712E-6</v>
      </c>
    </row>
    <row r="4761" spans="1:25" x14ac:dyDescent="0.3">
      <c r="A4761" t="s">
        <v>33</v>
      </c>
      <c r="B4761" t="s">
        <v>82</v>
      </c>
      <c r="C4761">
        <v>1189833</v>
      </c>
      <c r="D4761" s="9">
        <v>44204</v>
      </c>
      <c r="E4761" s="8" t="str">
        <f>TEXT(Table1[[#This Row],[Invoice Date]],"dd-mm-yyyy")</f>
        <v>08-01-2021</v>
      </c>
      <c r="F4761" s="1" t="str">
        <f t="shared" si="296"/>
        <v>January</v>
      </c>
      <c r="G4761" s="1" t="str">
        <f t="shared" si="297"/>
        <v>2021</v>
      </c>
      <c r="H4761" s="1" t="str">
        <f t="shared" si="298"/>
        <v>Friday</v>
      </c>
      <c r="I4761" s="1" t="str">
        <f t="shared" si="299"/>
        <v>08</v>
      </c>
      <c r="J4761" t="s">
        <v>35</v>
      </c>
      <c r="K4761" t="s">
        <v>52</v>
      </c>
      <c r="L4761" t="s">
        <v>53</v>
      </c>
      <c r="M4761" t="s">
        <v>22</v>
      </c>
      <c r="N4761">
        <v>43</v>
      </c>
      <c r="O4761">
        <v>119</v>
      </c>
      <c r="P4761">
        <v>5117</v>
      </c>
      <c r="Q4761">
        <v>1893</v>
      </c>
      <c r="R4761">
        <v>0.37</v>
      </c>
      <c r="S4761" t="s">
        <v>82</v>
      </c>
      <c r="T4761" t="str">
        <f>IF(Table1[[#This Row],[Units Sold]]&gt; 700,"High Units","low Units")</f>
        <v>low Units</v>
      </c>
      <c r="U4761">
        <f>SUM(Table1[[#This Row],[Operating Profit]])/SUM(Table1[Operating Profit])*100</f>
        <v>5.6994875718081991E-4</v>
      </c>
      <c r="V4761">
        <f>SUM(Table1[[#This Row],[Price per Unit]]*Table1[[#This Row],[Units Sold]])</f>
        <v>5117</v>
      </c>
      <c r="W4761">
        <f>SUM(Table1[[#This Row],[Total Sales]]-Table1[[#This Row],[Operating Profit]])</f>
        <v>3224</v>
      </c>
      <c r="X4761">
        <f>SUM(Table1[[#This Row],[Total Sales]]-Table1[[#This Row],[Cost]])</f>
        <v>1893</v>
      </c>
      <c r="Y4761">
        <f>SUM(Table1[[#This Row],[profit/loss]])/SUM(Table1[profit/loss])</f>
        <v>5.6994875718081992E-6</v>
      </c>
    </row>
    <row r="4762" spans="1:25" x14ac:dyDescent="0.3">
      <c r="A4762" t="s">
        <v>33</v>
      </c>
      <c r="B4762" t="s">
        <v>82</v>
      </c>
      <c r="C4762">
        <v>1189833</v>
      </c>
      <c r="D4762" s="9">
        <v>44205</v>
      </c>
      <c r="E4762" s="8" t="str">
        <f>TEXT(Table1[[#This Row],[Invoice Date]],"dd-mm-yyyy")</f>
        <v>09-01-2021</v>
      </c>
      <c r="F4762" s="1" t="str">
        <f t="shared" si="296"/>
        <v>January</v>
      </c>
      <c r="G4762" s="1" t="str">
        <f t="shared" si="297"/>
        <v>2021</v>
      </c>
      <c r="H4762" s="1" t="str">
        <f t="shared" si="298"/>
        <v>Saturday</v>
      </c>
      <c r="I4762" s="1" t="str">
        <f t="shared" si="299"/>
        <v>09</v>
      </c>
      <c r="J4762" t="s">
        <v>35</v>
      </c>
      <c r="K4762" t="s">
        <v>52</v>
      </c>
      <c r="L4762" t="s">
        <v>53</v>
      </c>
      <c r="M4762" t="s">
        <v>16</v>
      </c>
      <c r="N4762">
        <v>32</v>
      </c>
      <c r="O4762">
        <v>173</v>
      </c>
      <c r="P4762">
        <v>5536</v>
      </c>
      <c r="Q4762">
        <v>3045</v>
      </c>
      <c r="R4762">
        <v>0.55000000000000004</v>
      </c>
      <c r="S4762" t="s">
        <v>82</v>
      </c>
      <c r="T4762" t="str">
        <f>IF(Table1[[#This Row],[Units Sold]]&gt; 700,"High Units","low Units")</f>
        <v>low Units</v>
      </c>
      <c r="U4762">
        <f>SUM(Table1[[#This Row],[Operating Profit]])/SUM(Table1[Operating Profit])*100</f>
        <v>9.167955444350748E-4</v>
      </c>
      <c r="V4762">
        <f>SUM(Table1[[#This Row],[Price per Unit]]*Table1[[#This Row],[Units Sold]])</f>
        <v>5536</v>
      </c>
      <c r="W4762">
        <f>SUM(Table1[[#This Row],[Total Sales]]-Table1[[#This Row],[Operating Profit]])</f>
        <v>2491</v>
      </c>
      <c r="X4762">
        <f>SUM(Table1[[#This Row],[Total Sales]]-Table1[[#This Row],[Cost]])</f>
        <v>3045</v>
      </c>
      <c r="Y4762">
        <f>SUM(Table1[[#This Row],[profit/loss]])/SUM(Table1[profit/loss])</f>
        <v>9.1679554443507478E-6</v>
      </c>
    </row>
    <row r="4763" spans="1:25" x14ac:dyDescent="0.3">
      <c r="A4763" t="s">
        <v>33</v>
      </c>
      <c r="B4763" t="s">
        <v>82</v>
      </c>
      <c r="C4763">
        <v>1189833</v>
      </c>
      <c r="D4763" s="9">
        <v>44206</v>
      </c>
      <c r="E4763" s="8" t="str">
        <f>TEXT(Table1[[#This Row],[Invoice Date]],"dd-mm-yyyy")</f>
        <v>10-01-2021</v>
      </c>
      <c r="F4763" s="1" t="str">
        <f t="shared" si="296"/>
        <v>January</v>
      </c>
      <c r="G4763" s="1" t="str">
        <f t="shared" si="297"/>
        <v>2021</v>
      </c>
      <c r="H4763" s="1" t="str">
        <f t="shared" si="298"/>
        <v>Sunday</v>
      </c>
      <c r="I4763" s="1" t="str">
        <f t="shared" si="299"/>
        <v>10</v>
      </c>
      <c r="J4763" t="s">
        <v>35</v>
      </c>
      <c r="K4763" t="s">
        <v>52</v>
      </c>
      <c r="L4763" t="s">
        <v>53</v>
      </c>
      <c r="M4763" t="s">
        <v>18</v>
      </c>
      <c r="N4763">
        <v>41</v>
      </c>
      <c r="O4763">
        <v>115</v>
      </c>
      <c r="P4763">
        <v>4715</v>
      </c>
      <c r="Q4763">
        <v>1933</v>
      </c>
      <c r="R4763">
        <v>0.41</v>
      </c>
      <c r="S4763" t="s">
        <v>82</v>
      </c>
      <c r="T4763" t="str">
        <f>IF(Table1[[#This Row],[Units Sold]]&gt; 700,"High Units","low Units")</f>
        <v>low Units</v>
      </c>
      <c r="U4763">
        <f>SUM(Table1[[#This Row],[Operating Profit]])/SUM(Table1[Operating Profit])*100</f>
        <v>5.8199204840492604E-4</v>
      </c>
      <c r="V4763">
        <f>SUM(Table1[[#This Row],[Price per Unit]]*Table1[[#This Row],[Units Sold]])</f>
        <v>4715</v>
      </c>
      <c r="W4763">
        <f>SUM(Table1[[#This Row],[Total Sales]]-Table1[[#This Row],[Operating Profit]])</f>
        <v>2782</v>
      </c>
      <c r="X4763">
        <f>SUM(Table1[[#This Row],[Total Sales]]-Table1[[#This Row],[Cost]])</f>
        <v>1933</v>
      </c>
      <c r="Y4763">
        <f>SUM(Table1[[#This Row],[profit/loss]])/SUM(Table1[profit/loss])</f>
        <v>5.8199204840492602E-6</v>
      </c>
    </row>
    <row r="4764" spans="1:25" x14ac:dyDescent="0.3">
      <c r="A4764" t="s">
        <v>33</v>
      </c>
      <c r="B4764" t="s">
        <v>82</v>
      </c>
      <c r="C4764">
        <v>1189833</v>
      </c>
      <c r="D4764" s="9">
        <v>44207</v>
      </c>
      <c r="E4764" s="8" t="str">
        <f>TEXT(Table1[[#This Row],[Invoice Date]],"dd-mm-yyyy")</f>
        <v>11-01-2021</v>
      </c>
      <c r="F4764" s="1" t="str">
        <f t="shared" si="296"/>
        <v>January</v>
      </c>
      <c r="G4764" s="1" t="str">
        <f t="shared" si="297"/>
        <v>2021</v>
      </c>
      <c r="H4764" s="1" t="str">
        <f t="shared" si="298"/>
        <v>Monday</v>
      </c>
      <c r="I4764" s="1" t="str">
        <f t="shared" si="299"/>
        <v>11</v>
      </c>
      <c r="J4764" t="s">
        <v>35</v>
      </c>
      <c r="K4764" t="s">
        <v>52</v>
      </c>
      <c r="L4764" t="s">
        <v>53</v>
      </c>
      <c r="M4764" t="s">
        <v>19</v>
      </c>
      <c r="N4764">
        <v>42</v>
      </c>
      <c r="O4764">
        <v>128</v>
      </c>
      <c r="P4764">
        <v>5376</v>
      </c>
      <c r="Q4764">
        <v>3064</v>
      </c>
      <c r="R4764">
        <v>0.56999999999999995</v>
      </c>
      <c r="S4764" t="s">
        <v>82</v>
      </c>
      <c r="T4764" t="str">
        <f>IF(Table1[[#This Row],[Units Sold]]&gt; 700,"High Units","low Units")</f>
        <v>low Units</v>
      </c>
      <c r="U4764">
        <f>SUM(Table1[[#This Row],[Operating Profit]])/SUM(Table1[Operating Profit])*100</f>
        <v>9.2251610776652516E-4</v>
      </c>
      <c r="V4764">
        <f>SUM(Table1[[#This Row],[Price per Unit]]*Table1[[#This Row],[Units Sold]])</f>
        <v>5376</v>
      </c>
      <c r="W4764">
        <f>SUM(Table1[[#This Row],[Total Sales]]-Table1[[#This Row],[Operating Profit]])</f>
        <v>2312</v>
      </c>
      <c r="X4764">
        <f>SUM(Table1[[#This Row],[Total Sales]]-Table1[[#This Row],[Cost]])</f>
        <v>3064</v>
      </c>
      <c r="Y4764">
        <f>SUM(Table1[[#This Row],[profit/loss]])/SUM(Table1[profit/loss])</f>
        <v>9.2251610776652516E-6</v>
      </c>
    </row>
    <row r="4765" spans="1:25" x14ac:dyDescent="0.3">
      <c r="A4765" t="s">
        <v>33</v>
      </c>
      <c r="B4765" t="s">
        <v>82</v>
      </c>
      <c r="C4765">
        <v>1189833</v>
      </c>
      <c r="D4765" s="9">
        <v>44208</v>
      </c>
      <c r="E4765" s="8" t="str">
        <f>TEXT(Table1[[#This Row],[Invoice Date]],"dd-mm-yyyy")</f>
        <v>12-01-2021</v>
      </c>
      <c r="F4765" s="1" t="str">
        <f t="shared" si="296"/>
        <v>January</v>
      </c>
      <c r="G4765" s="1" t="str">
        <f t="shared" si="297"/>
        <v>2021</v>
      </c>
      <c r="H4765" s="1" t="str">
        <f t="shared" si="298"/>
        <v>Tuesday</v>
      </c>
      <c r="I4765" s="1" t="str">
        <f t="shared" si="299"/>
        <v>12</v>
      </c>
      <c r="J4765" t="s">
        <v>35</v>
      </c>
      <c r="K4765" t="s">
        <v>52</v>
      </c>
      <c r="L4765" t="s">
        <v>53</v>
      </c>
      <c r="M4765" t="s">
        <v>20</v>
      </c>
      <c r="N4765">
        <v>44</v>
      </c>
      <c r="O4765">
        <v>91</v>
      </c>
      <c r="P4765">
        <v>4004</v>
      </c>
      <c r="Q4765">
        <v>2122</v>
      </c>
      <c r="R4765">
        <v>0.53</v>
      </c>
      <c r="S4765" t="s">
        <v>82</v>
      </c>
      <c r="T4765" t="str">
        <f>IF(Table1[[#This Row],[Units Sold]]&gt; 700,"High Units","low Units")</f>
        <v>low Units</v>
      </c>
      <c r="U4765">
        <f>SUM(Table1[[#This Row],[Operating Profit]])/SUM(Table1[Operating Profit])*100</f>
        <v>6.3889659943882715E-4</v>
      </c>
      <c r="V4765">
        <f>SUM(Table1[[#This Row],[Price per Unit]]*Table1[[#This Row],[Units Sold]])</f>
        <v>4004</v>
      </c>
      <c r="W4765">
        <f>SUM(Table1[[#This Row],[Total Sales]]-Table1[[#This Row],[Operating Profit]])</f>
        <v>1882</v>
      </c>
      <c r="X4765">
        <f>SUM(Table1[[#This Row],[Total Sales]]-Table1[[#This Row],[Cost]])</f>
        <v>2122</v>
      </c>
      <c r="Y4765">
        <f>SUM(Table1[[#This Row],[profit/loss]])/SUM(Table1[profit/loss])</f>
        <v>6.3889659943882717E-6</v>
      </c>
    </row>
    <row r="4766" spans="1:25" x14ac:dyDescent="0.3">
      <c r="A4766" t="s">
        <v>33</v>
      </c>
      <c r="B4766" t="s">
        <v>82</v>
      </c>
      <c r="C4766">
        <v>1189833</v>
      </c>
      <c r="D4766" s="9">
        <v>44209</v>
      </c>
      <c r="E4766" s="8" t="str">
        <f>TEXT(Table1[[#This Row],[Invoice Date]],"dd-mm-yyyy")</f>
        <v>13-01-2021</v>
      </c>
      <c r="F4766" s="1" t="str">
        <f t="shared" si="296"/>
        <v>January</v>
      </c>
      <c r="G4766" s="1" t="str">
        <f t="shared" si="297"/>
        <v>2021</v>
      </c>
      <c r="H4766" s="1" t="str">
        <f t="shared" si="298"/>
        <v>Wednesday</v>
      </c>
      <c r="I4766" s="1" t="str">
        <f t="shared" si="299"/>
        <v>13</v>
      </c>
      <c r="J4766" t="s">
        <v>35</v>
      </c>
      <c r="K4766" t="s">
        <v>52</v>
      </c>
      <c r="L4766" t="s">
        <v>53</v>
      </c>
      <c r="M4766" t="s">
        <v>21</v>
      </c>
      <c r="N4766">
        <v>48</v>
      </c>
      <c r="O4766">
        <v>60</v>
      </c>
      <c r="P4766">
        <v>2880</v>
      </c>
      <c r="Q4766">
        <v>2045</v>
      </c>
      <c r="R4766">
        <v>0.71</v>
      </c>
      <c r="S4766" t="s">
        <v>82</v>
      </c>
      <c r="T4766" t="str">
        <f>IF(Table1[[#This Row],[Units Sold]]&gt; 700,"High Units","low Units")</f>
        <v>low Units</v>
      </c>
      <c r="U4766">
        <f>SUM(Table1[[#This Row],[Operating Profit]])/SUM(Table1[Operating Profit])*100</f>
        <v>6.1571326383242297E-4</v>
      </c>
      <c r="V4766">
        <f>SUM(Table1[[#This Row],[Price per Unit]]*Table1[[#This Row],[Units Sold]])</f>
        <v>2880</v>
      </c>
      <c r="W4766">
        <f>SUM(Table1[[#This Row],[Total Sales]]-Table1[[#This Row],[Operating Profit]])</f>
        <v>835</v>
      </c>
      <c r="X4766">
        <f>SUM(Table1[[#This Row],[Total Sales]]-Table1[[#This Row],[Cost]])</f>
        <v>2045</v>
      </c>
      <c r="Y4766">
        <f>SUM(Table1[[#This Row],[profit/loss]])/SUM(Table1[profit/loss])</f>
        <v>6.1571326383242297E-6</v>
      </c>
    </row>
    <row r="4767" spans="1:25" x14ac:dyDescent="0.3">
      <c r="A4767" t="s">
        <v>33</v>
      </c>
      <c r="B4767" t="s">
        <v>82</v>
      </c>
      <c r="C4767">
        <v>1189833</v>
      </c>
      <c r="D4767" s="9">
        <v>44210</v>
      </c>
      <c r="E4767" s="8" t="str">
        <f>TEXT(Table1[[#This Row],[Invoice Date]],"dd-mm-yyyy")</f>
        <v>14-01-2021</v>
      </c>
      <c r="F4767" s="1" t="str">
        <f t="shared" si="296"/>
        <v>January</v>
      </c>
      <c r="G4767" s="1" t="str">
        <f t="shared" si="297"/>
        <v>2021</v>
      </c>
      <c r="H4767" s="1" t="str">
        <f t="shared" si="298"/>
        <v>Thursday</v>
      </c>
      <c r="I4767" s="1" t="str">
        <f t="shared" si="299"/>
        <v>14</v>
      </c>
      <c r="J4767" t="s">
        <v>35</v>
      </c>
      <c r="K4767" t="s">
        <v>52</v>
      </c>
      <c r="L4767" t="s">
        <v>53</v>
      </c>
      <c r="M4767" t="s">
        <v>22</v>
      </c>
      <c r="N4767">
        <v>42</v>
      </c>
      <c r="O4767">
        <v>112</v>
      </c>
      <c r="P4767">
        <v>4704</v>
      </c>
      <c r="Q4767">
        <v>1835</v>
      </c>
      <c r="R4767">
        <v>0.39</v>
      </c>
      <c r="S4767" t="s">
        <v>82</v>
      </c>
      <c r="T4767" t="str">
        <f>IF(Table1[[#This Row],[Units Sold]]&gt; 700,"High Units","low Units")</f>
        <v>low Units</v>
      </c>
      <c r="U4767">
        <f>SUM(Table1[[#This Row],[Operating Profit]])/SUM(Table1[Operating Profit])*100</f>
        <v>5.5248598490586609E-4</v>
      </c>
      <c r="V4767">
        <f>SUM(Table1[[#This Row],[Price per Unit]]*Table1[[#This Row],[Units Sold]])</f>
        <v>4704</v>
      </c>
      <c r="W4767">
        <f>SUM(Table1[[#This Row],[Total Sales]]-Table1[[#This Row],[Operating Profit]])</f>
        <v>2869</v>
      </c>
      <c r="X4767">
        <f>SUM(Table1[[#This Row],[Total Sales]]-Table1[[#This Row],[Cost]])</f>
        <v>1835</v>
      </c>
      <c r="Y4767">
        <f>SUM(Table1[[#This Row],[profit/loss]])/SUM(Table1[profit/loss])</f>
        <v>5.524859849058661E-6</v>
      </c>
    </row>
    <row r="4768" spans="1:25" x14ac:dyDescent="0.3">
      <c r="A4768" t="s">
        <v>33</v>
      </c>
      <c r="B4768" t="s">
        <v>82</v>
      </c>
      <c r="C4768">
        <v>1189833</v>
      </c>
      <c r="D4768" s="9">
        <v>44211</v>
      </c>
      <c r="E4768" s="8" t="str">
        <f>TEXT(Table1[[#This Row],[Invoice Date]],"dd-mm-yyyy")</f>
        <v>15-01-2021</v>
      </c>
      <c r="F4768" s="1" t="str">
        <f t="shared" si="296"/>
        <v>January</v>
      </c>
      <c r="G4768" s="1" t="str">
        <f t="shared" si="297"/>
        <v>2021</v>
      </c>
      <c r="H4768" s="1" t="str">
        <f t="shared" si="298"/>
        <v>Friday</v>
      </c>
      <c r="I4768" s="1" t="str">
        <f t="shared" si="299"/>
        <v>15</v>
      </c>
      <c r="J4768" t="s">
        <v>35</v>
      </c>
      <c r="K4768" t="s">
        <v>52</v>
      </c>
      <c r="L4768" t="s">
        <v>53</v>
      </c>
      <c r="M4768" t="s">
        <v>16</v>
      </c>
      <c r="N4768">
        <v>44</v>
      </c>
      <c r="O4768">
        <v>161</v>
      </c>
      <c r="P4768">
        <v>7084</v>
      </c>
      <c r="Q4768">
        <v>4180</v>
      </c>
      <c r="R4768">
        <v>0.59</v>
      </c>
      <c r="S4768" t="s">
        <v>82</v>
      </c>
      <c r="T4768" t="str">
        <f>IF(Table1[[#This Row],[Units Sold]]&gt; 700,"High Units","low Units")</f>
        <v>low Units</v>
      </c>
      <c r="U4768">
        <f>SUM(Table1[[#This Row],[Operating Profit]])/SUM(Table1[Operating Profit])*100</f>
        <v>1.2585239329190848E-3</v>
      </c>
      <c r="V4768">
        <f>SUM(Table1[[#This Row],[Price per Unit]]*Table1[[#This Row],[Units Sold]])</f>
        <v>7084</v>
      </c>
      <c r="W4768">
        <f>SUM(Table1[[#This Row],[Total Sales]]-Table1[[#This Row],[Operating Profit]])</f>
        <v>2904</v>
      </c>
      <c r="X4768">
        <f>SUM(Table1[[#This Row],[Total Sales]]-Table1[[#This Row],[Cost]])</f>
        <v>4180</v>
      </c>
      <c r="Y4768">
        <f>SUM(Table1[[#This Row],[profit/loss]])/SUM(Table1[profit/loss])</f>
        <v>1.2585239329190847E-5</v>
      </c>
    </row>
    <row r="4769" spans="1:25" x14ac:dyDescent="0.3">
      <c r="A4769" t="s">
        <v>33</v>
      </c>
      <c r="B4769" t="s">
        <v>82</v>
      </c>
      <c r="C4769">
        <v>1189833</v>
      </c>
      <c r="D4769" s="9">
        <v>44212</v>
      </c>
      <c r="E4769" s="8" t="str">
        <f>TEXT(Table1[[#This Row],[Invoice Date]],"dd-mm-yyyy")</f>
        <v>16-01-2021</v>
      </c>
      <c r="F4769" s="1" t="str">
        <f t="shared" si="296"/>
        <v>January</v>
      </c>
      <c r="G4769" s="1" t="str">
        <f t="shared" si="297"/>
        <v>2021</v>
      </c>
      <c r="H4769" s="1" t="str">
        <f t="shared" si="298"/>
        <v>Saturday</v>
      </c>
      <c r="I4769" s="1" t="str">
        <f t="shared" si="299"/>
        <v>16</v>
      </c>
      <c r="J4769" t="s">
        <v>35</v>
      </c>
      <c r="K4769" t="s">
        <v>52</v>
      </c>
      <c r="L4769" t="s">
        <v>53</v>
      </c>
      <c r="M4769" t="s">
        <v>18</v>
      </c>
      <c r="N4769">
        <v>43</v>
      </c>
      <c r="O4769">
        <v>101</v>
      </c>
      <c r="P4769">
        <v>4343</v>
      </c>
      <c r="Q4769">
        <v>1954</v>
      </c>
      <c r="R4769">
        <v>0.45</v>
      </c>
      <c r="S4769" t="s">
        <v>82</v>
      </c>
      <c r="T4769" t="str">
        <f>IF(Table1[[#This Row],[Units Sold]]&gt; 700,"High Units","low Units")</f>
        <v>low Units</v>
      </c>
      <c r="U4769">
        <f>SUM(Table1[[#This Row],[Operating Profit]])/SUM(Table1[Operating Profit])*100</f>
        <v>5.8831477629758171E-4</v>
      </c>
      <c r="V4769">
        <f>SUM(Table1[[#This Row],[Price per Unit]]*Table1[[#This Row],[Units Sold]])</f>
        <v>4343</v>
      </c>
      <c r="W4769">
        <f>SUM(Table1[[#This Row],[Total Sales]]-Table1[[#This Row],[Operating Profit]])</f>
        <v>2389</v>
      </c>
      <c r="X4769">
        <f>SUM(Table1[[#This Row],[Total Sales]]-Table1[[#This Row],[Cost]])</f>
        <v>1954</v>
      </c>
      <c r="Y4769">
        <f>SUM(Table1[[#This Row],[profit/loss]])/SUM(Table1[profit/loss])</f>
        <v>5.8831477629758166E-6</v>
      </c>
    </row>
    <row r="4770" spans="1:25" x14ac:dyDescent="0.3">
      <c r="A4770" t="s">
        <v>33</v>
      </c>
      <c r="B4770" t="s">
        <v>82</v>
      </c>
      <c r="C4770">
        <v>1189833</v>
      </c>
      <c r="D4770" s="9">
        <v>44213</v>
      </c>
      <c r="E4770" s="8" t="str">
        <f>TEXT(Table1[[#This Row],[Invoice Date]],"dd-mm-yyyy")</f>
        <v>17-01-2021</v>
      </c>
      <c r="F4770" s="1" t="str">
        <f t="shared" si="296"/>
        <v>January</v>
      </c>
      <c r="G4770" s="1" t="str">
        <f t="shared" si="297"/>
        <v>2021</v>
      </c>
      <c r="H4770" s="1" t="str">
        <f t="shared" si="298"/>
        <v>Sunday</v>
      </c>
      <c r="I4770" s="1" t="str">
        <f t="shared" si="299"/>
        <v>17</v>
      </c>
      <c r="J4770" t="s">
        <v>35</v>
      </c>
      <c r="K4770" t="s">
        <v>52</v>
      </c>
      <c r="L4770" t="s">
        <v>53</v>
      </c>
      <c r="M4770" t="s">
        <v>19</v>
      </c>
      <c r="N4770">
        <v>44</v>
      </c>
      <c r="O4770">
        <v>120</v>
      </c>
      <c r="P4770">
        <v>5280</v>
      </c>
      <c r="Q4770">
        <v>3168</v>
      </c>
      <c r="R4770">
        <v>0.6</v>
      </c>
      <c r="S4770" t="s">
        <v>82</v>
      </c>
      <c r="T4770" t="str">
        <f>IF(Table1[[#This Row],[Units Sold]]&gt; 700,"High Units","low Units")</f>
        <v>low Units</v>
      </c>
      <c r="U4770">
        <f>SUM(Table1[[#This Row],[Operating Profit]])/SUM(Table1[Operating Profit])*100</f>
        <v>9.5382866494920094E-4</v>
      </c>
      <c r="V4770">
        <f>SUM(Table1[[#This Row],[Price per Unit]]*Table1[[#This Row],[Units Sold]])</f>
        <v>5280</v>
      </c>
      <c r="W4770">
        <f>SUM(Table1[[#This Row],[Total Sales]]-Table1[[#This Row],[Operating Profit]])</f>
        <v>2112</v>
      </c>
      <c r="X4770">
        <f>SUM(Table1[[#This Row],[Total Sales]]-Table1[[#This Row],[Cost]])</f>
        <v>3168</v>
      </c>
      <c r="Y4770">
        <f>SUM(Table1[[#This Row],[profit/loss]])/SUM(Table1[profit/loss])</f>
        <v>9.5382866494920092E-6</v>
      </c>
    </row>
    <row r="4771" spans="1:25" x14ac:dyDescent="0.3">
      <c r="A4771" t="s">
        <v>33</v>
      </c>
      <c r="B4771" t="s">
        <v>82</v>
      </c>
      <c r="C4771">
        <v>1189833</v>
      </c>
      <c r="D4771" s="9">
        <v>44214</v>
      </c>
      <c r="E4771" s="8" t="str">
        <f>TEXT(Table1[[#This Row],[Invoice Date]],"dd-mm-yyyy")</f>
        <v>18-01-2021</v>
      </c>
      <c r="F4771" s="1" t="str">
        <f t="shared" si="296"/>
        <v>January</v>
      </c>
      <c r="G4771" s="1" t="str">
        <f t="shared" si="297"/>
        <v>2021</v>
      </c>
      <c r="H4771" s="1" t="str">
        <f t="shared" si="298"/>
        <v>Monday</v>
      </c>
      <c r="I4771" s="1" t="str">
        <f t="shared" si="299"/>
        <v>18</v>
      </c>
      <c r="J4771" t="s">
        <v>35</v>
      </c>
      <c r="K4771" t="s">
        <v>52</v>
      </c>
      <c r="L4771" t="s">
        <v>53</v>
      </c>
      <c r="M4771" t="s">
        <v>20</v>
      </c>
      <c r="N4771">
        <v>36</v>
      </c>
      <c r="O4771">
        <v>78</v>
      </c>
      <c r="P4771">
        <v>2808</v>
      </c>
      <c r="Q4771">
        <v>1404</v>
      </c>
      <c r="R4771">
        <v>0.5</v>
      </c>
      <c r="S4771" t="s">
        <v>82</v>
      </c>
      <c r="T4771" t="str">
        <f>IF(Table1[[#This Row],[Units Sold]]&gt; 700,"High Units","low Units")</f>
        <v>low Units</v>
      </c>
      <c r="U4771">
        <f>SUM(Table1[[#This Row],[Operating Profit]])/SUM(Table1[Operating Profit])*100</f>
        <v>4.2271952196612316E-4</v>
      </c>
      <c r="V4771">
        <f>SUM(Table1[[#This Row],[Price per Unit]]*Table1[[#This Row],[Units Sold]])</f>
        <v>2808</v>
      </c>
      <c r="W4771">
        <f>SUM(Table1[[#This Row],[Total Sales]]-Table1[[#This Row],[Operating Profit]])</f>
        <v>1404</v>
      </c>
      <c r="X4771">
        <f>SUM(Table1[[#This Row],[Total Sales]]-Table1[[#This Row],[Cost]])</f>
        <v>1404</v>
      </c>
      <c r="Y4771">
        <f>SUM(Table1[[#This Row],[profit/loss]])/SUM(Table1[profit/loss])</f>
        <v>4.2271952196612317E-6</v>
      </c>
    </row>
    <row r="4772" spans="1:25" x14ac:dyDescent="0.3">
      <c r="A4772" t="s">
        <v>33</v>
      </c>
      <c r="B4772" t="s">
        <v>82</v>
      </c>
      <c r="C4772">
        <v>1189833</v>
      </c>
      <c r="D4772" s="9">
        <v>44215</v>
      </c>
      <c r="E4772" s="8" t="str">
        <f>TEXT(Table1[[#This Row],[Invoice Date]],"dd-mm-yyyy")</f>
        <v>19-01-2021</v>
      </c>
      <c r="F4772" s="1" t="str">
        <f t="shared" si="296"/>
        <v>January</v>
      </c>
      <c r="G4772" s="1" t="str">
        <f t="shared" si="297"/>
        <v>2021</v>
      </c>
      <c r="H4772" s="1" t="str">
        <f t="shared" si="298"/>
        <v>Tuesday</v>
      </c>
      <c r="I4772" s="1" t="str">
        <f t="shared" si="299"/>
        <v>19</v>
      </c>
      <c r="J4772" t="s">
        <v>35</v>
      </c>
      <c r="K4772" t="s">
        <v>52</v>
      </c>
      <c r="L4772" t="s">
        <v>53</v>
      </c>
      <c r="M4772" t="s">
        <v>21</v>
      </c>
      <c r="N4772">
        <v>44</v>
      </c>
      <c r="O4772">
        <v>56</v>
      </c>
      <c r="P4772">
        <v>2464</v>
      </c>
      <c r="Q4772">
        <v>1823</v>
      </c>
      <c r="R4772">
        <v>0.74</v>
      </c>
      <c r="S4772" t="s">
        <v>82</v>
      </c>
      <c r="T4772" t="str">
        <f>IF(Table1[[#This Row],[Units Sold]]&gt; 700,"High Units","low Units")</f>
        <v>low Units</v>
      </c>
      <c r="U4772">
        <f>SUM(Table1[[#This Row],[Operating Profit]])/SUM(Table1[Operating Profit])*100</f>
        <v>5.4887299753863432E-4</v>
      </c>
      <c r="V4772">
        <f>SUM(Table1[[#This Row],[Price per Unit]]*Table1[[#This Row],[Units Sold]])</f>
        <v>2464</v>
      </c>
      <c r="W4772">
        <f>SUM(Table1[[#This Row],[Total Sales]]-Table1[[#This Row],[Operating Profit]])</f>
        <v>641</v>
      </c>
      <c r="X4772">
        <f>SUM(Table1[[#This Row],[Total Sales]]-Table1[[#This Row],[Cost]])</f>
        <v>1823</v>
      </c>
      <c r="Y4772">
        <f>SUM(Table1[[#This Row],[profit/loss]])/SUM(Table1[profit/loss])</f>
        <v>5.4887299753863432E-6</v>
      </c>
    </row>
    <row r="4773" spans="1:25" x14ac:dyDescent="0.3">
      <c r="A4773" t="s">
        <v>33</v>
      </c>
      <c r="B4773" t="s">
        <v>82</v>
      </c>
      <c r="C4773">
        <v>1189833</v>
      </c>
      <c r="D4773" s="9">
        <v>44216</v>
      </c>
      <c r="E4773" s="8" t="str">
        <f>TEXT(Table1[[#This Row],[Invoice Date]],"dd-mm-yyyy")</f>
        <v>20-01-2021</v>
      </c>
      <c r="F4773" s="1" t="str">
        <f t="shared" si="296"/>
        <v>January</v>
      </c>
      <c r="G4773" s="1" t="str">
        <f t="shared" si="297"/>
        <v>2021</v>
      </c>
      <c r="H4773" s="1" t="str">
        <f t="shared" si="298"/>
        <v>Wednesday</v>
      </c>
      <c r="I4773" s="1" t="str">
        <f t="shared" si="299"/>
        <v>20</v>
      </c>
      <c r="J4773" t="s">
        <v>35</v>
      </c>
      <c r="K4773" t="s">
        <v>52</v>
      </c>
      <c r="L4773" t="s">
        <v>53</v>
      </c>
      <c r="M4773" t="s">
        <v>22</v>
      </c>
      <c r="N4773">
        <v>55</v>
      </c>
      <c r="O4773">
        <v>101</v>
      </c>
      <c r="P4773">
        <v>5555</v>
      </c>
      <c r="Q4773">
        <v>2166</v>
      </c>
      <c r="R4773">
        <v>0.39</v>
      </c>
      <c r="S4773" t="s">
        <v>82</v>
      </c>
      <c r="T4773" t="str">
        <f>IF(Table1[[#This Row],[Units Sold]]&gt; 700,"High Units","low Units")</f>
        <v>low Units</v>
      </c>
      <c r="U4773">
        <f>SUM(Table1[[#This Row],[Operating Profit]])/SUM(Table1[Operating Profit])*100</f>
        <v>6.5214421978534391E-4</v>
      </c>
      <c r="V4773">
        <f>SUM(Table1[[#This Row],[Price per Unit]]*Table1[[#This Row],[Units Sold]])</f>
        <v>5555</v>
      </c>
      <c r="W4773">
        <f>SUM(Table1[[#This Row],[Total Sales]]-Table1[[#This Row],[Operating Profit]])</f>
        <v>3389</v>
      </c>
      <c r="X4773">
        <f>SUM(Table1[[#This Row],[Total Sales]]-Table1[[#This Row],[Cost]])</f>
        <v>2166</v>
      </c>
      <c r="Y4773">
        <f>SUM(Table1[[#This Row],[profit/loss]])/SUM(Table1[profit/loss])</f>
        <v>6.5214421978534386E-6</v>
      </c>
    </row>
    <row r="4774" spans="1:25" x14ac:dyDescent="0.3">
      <c r="A4774" t="s">
        <v>33</v>
      </c>
      <c r="B4774" t="s">
        <v>82</v>
      </c>
      <c r="C4774">
        <v>1189833</v>
      </c>
      <c r="D4774" s="9">
        <v>44217</v>
      </c>
      <c r="E4774" s="8" t="str">
        <f>TEXT(Table1[[#This Row],[Invoice Date]],"dd-mm-yyyy")</f>
        <v>21-01-2021</v>
      </c>
      <c r="F4774" s="1" t="str">
        <f t="shared" si="296"/>
        <v>January</v>
      </c>
      <c r="G4774" s="1" t="str">
        <f t="shared" si="297"/>
        <v>2021</v>
      </c>
      <c r="H4774" s="1" t="str">
        <f t="shared" si="298"/>
        <v>Thursday</v>
      </c>
      <c r="I4774" s="1" t="str">
        <f t="shared" si="299"/>
        <v>21</v>
      </c>
      <c r="J4774" t="s">
        <v>35</v>
      </c>
      <c r="K4774" t="s">
        <v>52</v>
      </c>
      <c r="L4774" t="s">
        <v>53</v>
      </c>
      <c r="M4774" t="s">
        <v>16</v>
      </c>
      <c r="N4774">
        <v>39</v>
      </c>
      <c r="O4774">
        <v>150</v>
      </c>
      <c r="P4774">
        <v>5850</v>
      </c>
      <c r="Q4774">
        <v>3335</v>
      </c>
      <c r="R4774">
        <v>0.56999999999999995</v>
      </c>
      <c r="S4774" t="s">
        <v>82</v>
      </c>
      <c r="T4774" t="str">
        <f>IF(Table1[[#This Row],[Units Sold]]&gt; 700,"High Units","low Units")</f>
        <v>low Units</v>
      </c>
      <c r="U4774">
        <f>SUM(Table1[[#This Row],[Operating Profit]])/SUM(Table1[Operating Profit])*100</f>
        <v>1.0041094058098438E-3</v>
      </c>
      <c r="V4774">
        <f>SUM(Table1[[#This Row],[Price per Unit]]*Table1[[#This Row],[Units Sold]])</f>
        <v>5850</v>
      </c>
      <c r="W4774">
        <f>SUM(Table1[[#This Row],[Total Sales]]-Table1[[#This Row],[Operating Profit]])</f>
        <v>2515</v>
      </c>
      <c r="X4774">
        <f>SUM(Table1[[#This Row],[Total Sales]]-Table1[[#This Row],[Cost]])</f>
        <v>3335</v>
      </c>
      <c r="Y4774">
        <f>SUM(Table1[[#This Row],[profit/loss]])/SUM(Table1[profit/loss])</f>
        <v>1.0041094058098438E-5</v>
      </c>
    </row>
    <row r="4775" spans="1:25" x14ac:dyDescent="0.3">
      <c r="A4775" t="s">
        <v>33</v>
      </c>
      <c r="B4775" t="s">
        <v>82</v>
      </c>
      <c r="C4775">
        <v>1189833</v>
      </c>
      <c r="D4775" s="9">
        <v>44218</v>
      </c>
      <c r="E4775" s="8" t="str">
        <f>TEXT(Table1[[#This Row],[Invoice Date]],"dd-mm-yyyy")</f>
        <v>22-01-2021</v>
      </c>
      <c r="F4775" s="1" t="str">
        <f t="shared" si="296"/>
        <v>January</v>
      </c>
      <c r="G4775" s="1" t="str">
        <f t="shared" si="297"/>
        <v>2021</v>
      </c>
      <c r="H4775" s="1" t="str">
        <f t="shared" si="298"/>
        <v>Friday</v>
      </c>
      <c r="I4775" s="1" t="str">
        <f t="shared" si="299"/>
        <v>22</v>
      </c>
      <c r="J4775" t="s">
        <v>35</v>
      </c>
      <c r="K4775" t="s">
        <v>52</v>
      </c>
      <c r="L4775" t="s">
        <v>53</v>
      </c>
      <c r="M4775" t="s">
        <v>18</v>
      </c>
      <c r="N4775">
        <v>41</v>
      </c>
      <c r="O4775">
        <v>106</v>
      </c>
      <c r="P4775">
        <v>4346</v>
      </c>
      <c r="Q4775">
        <v>1912</v>
      </c>
      <c r="R4775">
        <v>0.44</v>
      </c>
      <c r="S4775" t="s">
        <v>82</v>
      </c>
      <c r="T4775" t="str">
        <f>IF(Table1[[#This Row],[Units Sold]]&gt; 700,"High Units","low Units")</f>
        <v>low Units</v>
      </c>
      <c r="U4775">
        <f>SUM(Table1[[#This Row],[Operating Profit]])/SUM(Table1[Operating Profit])*100</f>
        <v>5.7566932051227027E-4</v>
      </c>
      <c r="V4775">
        <f>SUM(Table1[[#This Row],[Price per Unit]]*Table1[[#This Row],[Units Sold]])</f>
        <v>4346</v>
      </c>
      <c r="W4775">
        <f>SUM(Table1[[#This Row],[Total Sales]]-Table1[[#This Row],[Operating Profit]])</f>
        <v>2434</v>
      </c>
      <c r="X4775">
        <f>SUM(Table1[[#This Row],[Total Sales]]-Table1[[#This Row],[Cost]])</f>
        <v>1912</v>
      </c>
      <c r="Y4775">
        <f>SUM(Table1[[#This Row],[profit/loss]])/SUM(Table1[profit/loss])</f>
        <v>5.756693205122703E-6</v>
      </c>
    </row>
    <row r="4776" spans="1:25" x14ac:dyDescent="0.3">
      <c r="A4776" t="s">
        <v>33</v>
      </c>
      <c r="B4776" t="s">
        <v>82</v>
      </c>
      <c r="C4776">
        <v>1189833</v>
      </c>
      <c r="D4776" s="9">
        <v>44219</v>
      </c>
      <c r="E4776" s="8" t="str">
        <f>TEXT(Table1[[#This Row],[Invoice Date]],"dd-mm-yyyy")</f>
        <v>23-01-2021</v>
      </c>
      <c r="F4776" s="1" t="str">
        <f t="shared" si="296"/>
        <v>January</v>
      </c>
      <c r="G4776" s="1" t="str">
        <f t="shared" si="297"/>
        <v>2021</v>
      </c>
      <c r="H4776" s="1" t="str">
        <f t="shared" si="298"/>
        <v>Saturday</v>
      </c>
      <c r="I4776" s="1" t="str">
        <f t="shared" si="299"/>
        <v>23</v>
      </c>
      <c r="J4776" t="s">
        <v>35</v>
      </c>
      <c r="K4776" t="s">
        <v>52</v>
      </c>
      <c r="L4776" t="s">
        <v>53</v>
      </c>
      <c r="M4776" t="s">
        <v>19</v>
      </c>
      <c r="N4776">
        <v>44</v>
      </c>
      <c r="O4776">
        <v>111</v>
      </c>
      <c r="P4776">
        <v>4884</v>
      </c>
      <c r="Q4776">
        <v>2686</v>
      </c>
      <c r="R4776">
        <v>0.55000000000000004</v>
      </c>
      <c r="S4776" t="s">
        <v>82</v>
      </c>
      <c r="T4776" t="str">
        <f>IF(Table1[[#This Row],[Units Sold]]&gt; 700,"High Units","low Units")</f>
        <v>low Units</v>
      </c>
      <c r="U4776">
        <f>SUM(Table1[[#This Row],[Operating Profit]])/SUM(Table1[Operating Profit])*100</f>
        <v>8.0870700569872283E-4</v>
      </c>
      <c r="V4776">
        <f>SUM(Table1[[#This Row],[Price per Unit]]*Table1[[#This Row],[Units Sold]])</f>
        <v>4884</v>
      </c>
      <c r="W4776">
        <f>SUM(Table1[[#This Row],[Total Sales]]-Table1[[#This Row],[Operating Profit]])</f>
        <v>2198</v>
      </c>
      <c r="X4776">
        <f>SUM(Table1[[#This Row],[Total Sales]]-Table1[[#This Row],[Cost]])</f>
        <v>2686</v>
      </c>
      <c r="Y4776">
        <f>SUM(Table1[[#This Row],[profit/loss]])/SUM(Table1[profit/loss])</f>
        <v>8.0870700569872286E-6</v>
      </c>
    </row>
    <row r="4777" spans="1:25" x14ac:dyDescent="0.3">
      <c r="A4777" t="s">
        <v>33</v>
      </c>
      <c r="B4777" t="s">
        <v>82</v>
      </c>
      <c r="C4777">
        <v>1189833</v>
      </c>
      <c r="D4777" s="9">
        <v>44220</v>
      </c>
      <c r="E4777" s="8" t="str">
        <f>TEXT(Table1[[#This Row],[Invoice Date]],"dd-mm-yyyy")</f>
        <v>24-01-2021</v>
      </c>
      <c r="F4777" s="1" t="str">
        <f t="shared" si="296"/>
        <v>January</v>
      </c>
      <c r="G4777" s="1" t="str">
        <f t="shared" si="297"/>
        <v>2021</v>
      </c>
      <c r="H4777" s="1" t="str">
        <f t="shared" si="298"/>
        <v>Sunday</v>
      </c>
      <c r="I4777" s="1" t="str">
        <f t="shared" si="299"/>
        <v>24</v>
      </c>
      <c r="J4777" t="s">
        <v>35</v>
      </c>
      <c r="K4777" t="s">
        <v>52</v>
      </c>
      <c r="L4777" t="s">
        <v>53</v>
      </c>
      <c r="M4777" t="s">
        <v>20</v>
      </c>
      <c r="N4777">
        <v>38</v>
      </c>
      <c r="O4777">
        <v>88</v>
      </c>
      <c r="P4777">
        <v>3344</v>
      </c>
      <c r="Q4777">
        <v>1772</v>
      </c>
      <c r="R4777">
        <v>0.53</v>
      </c>
      <c r="S4777" t="s">
        <v>82</v>
      </c>
      <c r="T4777" t="str">
        <f>IF(Table1[[#This Row],[Units Sold]]&gt; 700,"High Units","low Units")</f>
        <v>low Units</v>
      </c>
      <c r="U4777">
        <f>SUM(Table1[[#This Row],[Operating Profit]])/SUM(Table1[Operating Profit])*100</f>
        <v>5.3351780122789898E-4</v>
      </c>
      <c r="V4777">
        <f>SUM(Table1[[#This Row],[Price per Unit]]*Table1[[#This Row],[Units Sold]])</f>
        <v>3344</v>
      </c>
      <c r="W4777">
        <f>SUM(Table1[[#This Row],[Total Sales]]-Table1[[#This Row],[Operating Profit]])</f>
        <v>1572</v>
      </c>
      <c r="X4777">
        <f>SUM(Table1[[#This Row],[Total Sales]]-Table1[[#This Row],[Cost]])</f>
        <v>1772</v>
      </c>
      <c r="Y4777">
        <f>SUM(Table1[[#This Row],[profit/loss]])/SUM(Table1[profit/loss])</f>
        <v>5.3351780122789902E-6</v>
      </c>
    </row>
    <row r="4778" spans="1:25" x14ac:dyDescent="0.3">
      <c r="A4778" t="s">
        <v>33</v>
      </c>
      <c r="B4778" t="s">
        <v>82</v>
      </c>
      <c r="C4778">
        <v>1189833</v>
      </c>
      <c r="D4778" s="9">
        <v>44221</v>
      </c>
      <c r="E4778" s="8" t="str">
        <f>TEXT(Table1[[#This Row],[Invoice Date]],"dd-mm-yyyy")</f>
        <v>25-01-2021</v>
      </c>
      <c r="F4778" s="1" t="str">
        <f t="shared" si="296"/>
        <v>January</v>
      </c>
      <c r="G4778" s="1" t="str">
        <f t="shared" si="297"/>
        <v>2021</v>
      </c>
      <c r="H4778" s="1" t="str">
        <f t="shared" si="298"/>
        <v>Monday</v>
      </c>
      <c r="I4778" s="1" t="str">
        <f t="shared" si="299"/>
        <v>25</v>
      </c>
      <c r="J4778" t="s">
        <v>35</v>
      </c>
      <c r="K4778" t="s">
        <v>52</v>
      </c>
      <c r="L4778" t="s">
        <v>53</v>
      </c>
      <c r="M4778" t="s">
        <v>21</v>
      </c>
      <c r="N4778">
        <v>41</v>
      </c>
      <c r="O4778">
        <v>61</v>
      </c>
      <c r="P4778">
        <v>2501</v>
      </c>
      <c r="Q4778">
        <v>1851</v>
      </c>
      <c r="R4778">
        <v>0.74</v>
      </c>
      <c r="S4778" t="s">
        <v>82</v>
      </c>
      <c r="T4778" t="str">
        <f>IF(Table1[[#This Row],[Units Sold]]&gt; 700,"High Units","low Units")</f>
        <v>low Units</v>
      </c>
      <c r="U4778">
        <f>SUM(Table1[[#This Row],[Operating Profit]])/SUM(Table1[Operating Profit])*100</f>
        <v>5.5730330139550858E-4</v>
      </c>
      <c r="V4778">
        <f>SUM(Table1[[#This Row],[Price per Unit]]*Table1[[#This Row],[Units Sold]])</f>
        <v>2501</v>
      </c>
      <c r="W4778">
        <f>SUM(Table1[[#This Row],[Total Sales]]-Table1[[#This Row],[Operating Profit]])</f>
        <v>650</v>
      </c>
      <c r="X4778">
        <f>SUM(Table1[[#This Row],[Total Sales]]-Table1[[#This Row],[Cost]])</f>
        <v>1851</v>
      </c>
      <c r="Y4778">
        <f>SUM(Table1[[#This Row],[profit/loss]])/SUM(Table1[profit/loss])</f>
        <v>5.5730330139550856E-6</v>
      </c>
    </row>
    <row r="4779" spans="1:25" x14ac:dyDescent="0.3">
      <c r="A4779" t="s">
        <v>33</v>
      </c>
      <c r="B4779" t="s">
        <v>82</v>
      </c>
      <c r="C4779">
        <v>1189833</v>
      </c>
      <c r="D4779" s="9">
        <v>44222</v>
      </c>
      <c r="E4779" s="8" t="str">
        <f>TEXT(Table1[[#This Row],[Invoice Date]],"dd-mm-yyyy")</f>
        <v>26-01-2021</v>
      </c>
      <c r="F4779" s="1" t="str">
        <f t="shared" si="296"/>
        <v>January</v>
      </c>
      <c r="G4779" s="1" t="str">
        <f t="shared" si="297"/>
        <v>2021</v>
      </c>
      <c r="H4779" s="1" t="str">
        <f t="shared" si="298"/>
        <v>Tuesday</v>
      </c>
      <c r="I4779" s="1" t="str">
        <f t="shared" si="299"/>
        <v>26</v>
      </c>
      <c r="J4779" t="s">
        <v>35</v>
      </c>
      <c r="K4779" t="s">
        <v>52</v>
      </c>
      <c r="L4779" t="s">
        <v>53</v>
      </c>
      <c r="M4779" t="s">
        <v>22</v>
      </c>
      <c r="N4779">
        <v>59</v>
      </c>
      <c r="O4779">
        <v>108</v>
      </c>
      <c r="P4779">
        <v>6372</v>
      </c>
      <c r="Q4779">
        <v>2421</v>
      </c>
      <c r="R4779">
        <v>0.38</v>
      </c>
      <c r="S4779" t="s">
        <v>82</v>
      </c>
      <c r="T4779" t="str">
        <f>IF(Table1[[#This Row],[Units Sold]]&gt; 700,"High Units","low Units")</f>
        <v>low Units</v>
      </c>
      <c r="U4779">
        <f>SUM(Table1[[#This Row],[Operating Profit]])/SUM(Table1[Operating Profit])*100</f>
        <v>7.2892020133902009E-4</v>
      </c>
      <c r="V4779">
        <f>SUM(Table1[[#This Row],[Price per Unit]]*Table1[[#This Row],[Units Sold]])</f>
        <v>6372</v>
      </c>
      <c r="W4779">
        <f>SUM(Table1[[#This Row],[Total Sales]]-Table1[[#This Row],[Operating Profit]])</f>
        <v>3951</v>
      </c>
      <c r="X4779">
        <f>SUM(Table1[[#This Row],[Total Sales]]-Table1[[#This Row],[Cost]])</f>
        <v>2421</v>
      </c>
      <c r="Y4779">
        <f>SUM(Table1[[#This Row],[profit/loss]])/SUM(Table1[profit/loss])</f>
        <v>7.289202013390201E-6</v>
      </c>
    </row>
    <row r="4780" spans="1:25" x14ac:dyDescent="0.3">
      <c r="A4780" t="s">
        <v>33</v>
      </c>
      <c r="B4780" t="s">
        <v>82</v>
      </c>
      <c r="C4780">
        <v>1189833</v>
      </c>
      <c r="D4780" s="9">
        <v>44223</v>
      </c>
      <c r="E4780" s="8" t="str">
        <f>TEXT(Table1[[#This Row],[Invoice Date]],"dd-mm-yyyy")</f>
        <v>27-01-2021</v>
      </c>
      <c r="F4780" s="1" t="str">
        <f t="shared" si="296"/>
        <v>January</v>
      </c>
      <c r="G4780" s="1" t="str">
        <f t="shared" si="297"/>
        <v>2021</v>
      </c>
      <c r="H4780" s="1" t="str">
        <f t="shared" si="298"/>
        <v>Wednesday</v>
      </c>
      <c r="I4780" s="1" t="str">
        <f t="shared" si="299"/>
        <v>27</v>
      </c>
      <c r="J4780" t="s">
        <v>35</v>
      </c>
      <c r="K4780" t="s">
        <v>52</v>
      </c>
      <c r="L4780" t="s">
        <v>53</v>
      </c>
      <c r="M4780" t="s">
        <v>16</v>
      </c>
      <c r="N4780">
        <v>36</v>
      </c>
      <c r="O4780">
        <v>169</v>
      </c>
      <c r="P4780">
        <v>6084</v>
      </c>
      <c r="Q4780">
        <v>3590</v>
      </c>
      <c r="R4780">
        <v>0.59</v>
      </c>
      <c r="S4780" t="s">
        <v>82</v>
      </c>
      <c r="T4780" t="str">
        <f>IF(Table1[[#This Row],[Units Sold]]&gt; 700,"High Units","low Units")</f>
        <v>low Units</v>
      </c>
      <c r="U4780">
        <f>SUM(Table1[[#This Row],[Operating Profit]])/SUM(Table1[Operating Profit])*100</f>
        <v>1.0808853873635199E-3</v>
      </c>
      <c r="V4780">
        <f>SUM(Table1[[#This Row],[Price per Unit]]*Table1[[#This Row],[Units Sold]])</f>
        <v>6084</v>
      </c>
      <c r="W4780">
        <f>SUM(Table1[[#This Row],[Total Sales]]-Table1[[#This Row],[Operating Profit]])</f>
        <v>2494</v>
      </c>
      <c r="X4780">
        <f>SUM(Table1[[#This Row],[Total Sales]]-Table1[[#This Row],[Cost]])</f>
        <v>3590</v>
      </c>
      <c r="Y4780">
        <f>SUM(Table1[[#This Row],[profit/loss]])/SUM(Table1[profit/loss])</f>
        <v>1.08088538736352E-5</v>
      </c>
    </row>
    <row r="4781" spans="1:25" x14ac:dyDescent="0.3">
      <c r="A4781" t="s">
        <v>33</v>
      </c>
      <c r="B4781" t="s">
        <v>82</v>
      </c>
      <c r="C4781">
        <v>1189833</v>
      </c>
      <c r="D4781" s="9">
        <v>44224</v>
      </c>
      <c r="E4781" s="8" t="str">
        <f>TEXT(Table1[[#This Row],[Invoice Date]],"dd-mm-yyyy")</f>
        <v>28-01-2021</v>
      </c>
      <c r="F4781" s="1" t="str">
        <f t="shared" si="296"/>
        <v>January</v>
      </c>
      <c r="G4781" s="1" t="str">
        <f t="shared" si="297"/>
        <v>2021</v>
      </c>
      <c r="H4781" s="1" t="str">
        <f t="shared" si="298"/>
        <v>Thursday</v>
      </c>
      <c r="I4781" s="1" t="str">
        <f t="shared" si="299"/>
        <v>28</v>
      </c>
      <c r="J4781" t="s">
        <v>35</v>
      </c>
      <c r="K4781" t="s">
        <v>52</v>
      </c>
      <c r="L4781" t="s">
        <v>53</v>
      </c>
      <c r="M4781" t="s">
        <v>18</v>
      </c>
      <c r="N4781">
        <v>42</v>
      </c>
      <c r="O4781">
        <v>147</v>
      </c>
      <c r="P4781">
        <v>6174</v>
      </c>
      <c r="Q4781">
        <v>2531</v>
      </c>
      <c r="R4781">
        <v>0.41</v>
      </c>
      <c r="S4781" t="s">
        <v>82</v>
      </c>
      <c r="T4781" t="str">
        <f>IF(Table1[[#This Row],[Units Sold]]&gt; 700,"High Units","low Units")</f>
        <v>low Units</v>
      </c>
      <c r="U4781">
        <f>SUM(Table1[[#This Row],[Operating Profit]])/SUM(Table1[Operating Profit])*100</f>
        <v>7.6203925220531181E-4</v>
      </c>
      <c r="V4781">
        <f>SUM(Table1[[#This Row],[Price per Unit]]*Table1[[#This Row],[Units Sold]])</f>
        <v>6174</v>
      </c>
      <c r="W4781">
        <f>SUM(Table1[[#This Row],[Total Sales]]-Table1[[#This Row],[Operating Profit]])</f>
        <v>3643</v>
      </c>
      <c r="X4781">
        <f>SUM(Table1[[#This Row],[Total Sales]]-Table1[[#This Row],[Cost]])</f>
        <v>2531</v>
      </c>
      <c r="Y4781">
        <f>SUM(Table1[[#This Row],[profit/loss]])/SUM(Table1[profit/loss])</f>
        <v>7.620392522053118E-6</v>
      </c>
    </row>
    <row r="4782" spans="1:25" x14ac:dyDescent="0.3">
      <c r="A4782" t="s">
        <v>33</v>
      </c>
      <c r="B4782" t="s">
        <v>82</v>
      </c>
      <c r="C4782">
        <v>1189833</v>
      </c>
      <c r="D4782" s="9">
        <v>44225</v>
      </c>
      <c r="E4782" s="8" t="str">
        <f>TEXT(Table1[[#This Row],[Invoice Date]],"dd-mm-yyyy")</f>
        <v>29-01-2021</v>
      </c>
      <c r="F4782" s="1" t="str">
        <f t="shared" si="296"/>
        <v>January</v>
      </c>
      <c r="G4782" s="1" t="str">
        <f t="shared" si="297"/>
        <v>2021</v>
      </c>
      <c r="H4782" s="1" t="str">
        <f t="shared" si="298"/>
        <v>Friday</v>
      </c>
      <c r="I4782" s="1" t="str">
        <f t="shared" si="299"/>
        <v>29</v>
      </c>
      <c r="J4782" t="s">
        <v>35</v>
      </c>
      <c r="K4782" t="s">
        <v>52</v>
      </c>
      <c r="L4782" t="s">
        <v>53</v>
      </c>
      <c r="M4782" t="s">
        <v>19</v>
      </c>
      <c r="N4782">
        <v>44</v>
      </c>
      <c r="O4782">
        <v>165</v>
      </c>
      <c r="P4782">
        <v>7260</v>
      </c>
      <c r="Q4782">
        <v>3993</v>
      </c>
      <c r="R4782">
        <v>0.55000000000000004</v>
      </c>
      <c r="S4782" t="s">
        <v>82</v>
      </c>
      <c r="T4782" t="str">
        <f>IF(Table1[[#This Row],[Units Sold]]&gt; 700,"High Units","low Units")</f>
        <v>low Units</v>
      </c>
      <c r="U4782">
        <f>SUM(Table1[[#This Row],[Operating Profit]])/SUM(Table1[Operating Profit])*100</f>
        <v>1.2022215464463886E-3</v>
      </c>
      <c r="V4782">
        <f>SUM(Table1[[#This Row],[Price per Unit]]*Table1[[#This Row],[Units Sold]])</f>
        <v>7260</v>
      </c>
      <c r="W4782">
        <f>SUM(Table1[[#This Row],[Total Sales]]-Table1[[#This Row],[Operating Profit]])</f>
        <v>3267</v>
      </c>
      <c r="X4782">
        <f>SUM(Table1[[#This Row],[Total Sales]]-Table1[[#This Row],[Cost]])</f>
        <v>3993</v>
      </c>
      <c r="Y4782">
        <f>SUM(Table1[[#This Row],[profit/loss]])/SUM(Table1[profit/loss])</f>
        <v>1.2022215464463887E-5</v>
      </c>
    </row>
    <row r="4783" spans="1:25" x14ac:dyDescent="0.3">
      <c r="A4783" t="s">
        <v>33</v>
      </c>
      <c r="B4783" t="s">
        <v>82</v>
      </c>
      <c r="C4783">
        <v>1189833</v>
      </c>
      <c r="D4783" s="9">
        <v>44226</v>
      </c>
      <c r="E4783" s="8" t="str">
        <f>TEXT(Table1[[#This Row],[Invoice Date]],"dd-mm-yyyy")</f>
        <v>30-01-2021</v>
      </c>
      <c r="F4783" s="1" t="str">
        <f t="shared" si="296"/>
        <v>January</v>
      </c>
      <c r="G4783" s="1" t="str">
        <f t="shared" si="297"/>
        <v>2021</v>
      </c>
      <c r="H4783" s="1" t="str">
        <f t="shared" si="298"/>
        <v>Saturday</v>
      </c>
      <c r="I4783" s="1" t="str">
        <f t="shared" si="299"/>
        <v>30</v>
      </c>
      <c r="J4783" t="s">
        <v>35</v>
      </c>
      <c r="K4783" t="s">
        <v>52</v>
      </c>
      <c r="L4783" t="s">
        <v>53</v>
      </c>
      <c r="M4783" t="s">
        <v>20</v>
      </c>
      <c r="N4783">
        <v>38</v>
      </c>
      <c r="O4783">
        <v>106</v>
      </c>
      <c r="P4783">
        <v>4028</v>
      </c>
      <c r="Q4783">
        <v>2135</v>
      </c>
      <c r="R4783">
        <v>0.53</v>
      </c>
      <c r="S4783" t="s">
        <v>82</v>
      </c>
      <c r="T4783" t="str">
        <f>IF(Table1[[#This Row],[Units Sold]]&gt; 700,"High Units","low Units")</f>
        <v>low Units</v>
      </c>
      <c r="U4783">
        <f>SUM(Table1[[#This Row],[Operating Profit]])/SUM(Table1[Operating Profit])*100</f>
        <v>6.4281066908666168E-4</v>
      </c>
      <c r="V4783">
        <f>SUM(Table1[[#This Row],[Price per Unit]]*Table1[[#This Row],[Units Sold]])</f>
        <v>4028</v>
      </c>
      <c r="W4783">
        <f>SUM(Table1[[#This Row],[Total Sales]]-Table1[[#This Row],[Operating Profit]])</f>
        <v>1893</v>
      </c>
      <c r="X4783">
        <f>SUM(Table1[[#This Row],[Total Sales]]-Table1[[#This Row],[Cost]])</f>
        <v>2135</v>
      </c>
      <c r="Y4783">
        <f>SUM(Table1[[#This Row],[profit/loss]])/SUM(Table1[profit/loss])</f>
        <v>6.428106690866617E-6</v>
      </c>
    </row>
    <row r="4784" spans="1:25" x14ac:dyDescent="0.3">
      <c r="A4784" t="s">
        <v>33</v>
      </c>
      <c r="B4784" t="s">
        <v>82</v>
      </c>
      <c r="C4784">
        <v>1189833</v>
      </c>
      <c r="D4784" s="9">
        <v>44227</v>
      </c>
      <c r="E4784" s="8" t="str">
        <f>TEXT(Table1[[#This Row],[Invoice Date]],"dd-mm-yyyy")</f>
        <v>31-01-2021</v>
      </c>
      <c r="F4784" s="1" t="str">
        <f t="shared" si="296"/>
        <v>January</v>
      </c>
      <c r="G4784" s="1" t="str">
        <f t="shared" si="297"/>
        <v>2021</v>
      </c>
      <c r="H4784" s="1" t="str">
        <f t="shared" si="298"/>
        <v>Sunday</v>
      </c>
      <c r="I4784" s="1" t="str">
        <f t="shared" si="299"/>
        <v>31</v>
      </c>
      <c r="J4784" t="s">
        <v>35</v>
      </c>
      <c r="K4784" t="s">
        <v>52</v>
      </c>
      <c r="L4784" t="s">
        <v>53</v>
      </c>
      <c r="M4784" t="s">
        <v>21</v>
      </c>
      <c r="N4784">
        <v>41</v>
      </c>
      <c r="O4784">
        <v>75</v>
      </c>
      <c r="P4784">
        <v>3075</v>
      </c>
      <c r="Q4784">
        <v>2276</v>
      </c>
      <c r="R4784">
        <v>0.74</v>
      </c>
      <c r="S4784" t="s">
        <v>82</v>
      </c>
      <c r="T4784" t="str">
        <f>IF(Table1[[#This Row],[Units Sold]]&gt; 700,"High Units","low Units")</f>
        <v>low Units</v>
      </c>
      <c r="U4784">
        <f>SUM(Table1[[#This Row],[Operating Profit]])/SUM(Table1[Operating Profit])*100</f>
        <v>6.8526327065163552E-4</v>
      </c>
      <c r="V4784">
        <f>SUM(Table1[[#This Row],[Price per Unit]]*Table1[[#This Row],[Units Sold]])</f>
        <v>3075</v>
      </c>
      <c r="W4784">
        <f>SUM(Table1[[#This Row],[Total Sales]]-Table1[[#This Row],[Operating Profit]])</f>
        <v>799</v>
      </c>
      <c r="X4784">
        <f>SUM(Table1[[#This Row],[Total Sales]]-Table1[[#This Row],[Cost]])</f>
        <v>2276</v>
      </c>
      <c r="Y4784">
        <f>SUM(Table1[[#This Row],[profit/loss]])/SUM(Table1[profit/loss])</f>
        <v>6.8526327065163556E-6</v>
      </c>
    </row>
    <row r="4785" spans="1:25" x14ac:dyDescent="0.3">
      <c r="A4785" t="s">
        <v>33</v>
      </c>
      <c r="B4785" t="s">
        <v>82</v>
      </c>
      <c r="C4785">
        <v>1189833</v>
      </c>
      <c r="D4785" s="9">
        <v>44228</v>
      </c>
      <c r="E4785" s="8" t="str">
        <f>TEXT(Table1[[#This Row],[Invoice Date]],"dd-mm-yyyy")</f>
        <v>01-02-2021</v>
      </c>
      <c r="F4785" s="1" t="str">
        <f t="shared" si="296"/>
        <v>February</v>
      </c>
      <c r="G4785" s="1" t="str">
        <f t="shared" si="297"/>
        <v>2021</v>
      </c>
      <c r="H4785" s="1" t="str">
        <f t="shared" si="298"/>
        <v>Monday</v>
      </c>
      <c r="I4785" s="1" t="str">
        <f t="shared" si="299"/>
        <v>01</v>
      </c>
      <c r="J4785" t="s">
        <v>35</v>
      </c>
      <c r="K4785" t="s">
        <v>52</v>
      </c>
      <c r="L4785" t="s">
        <v>53</v>
      </c>
      <c r="M4785" t="s">
        <v>22</v>
      </c>
      <c r="N4785">
        <v>55</v>
      </c>
      <c r="O4785">
        <v>150</v>
      </c>
      <c r="P4785">
        <v>8250</v>
      </c>
      <c r="Q4785">
        <v>2970</v>
      </c>
      <c r="R4785">
        <v>0.36</v>
      </c>
      <c r="S4785" t="s">
        <v>82</v>
      </c>
      <c r="T4785" t="str">
        <f>IF(Table1[[#This Row],[Units Sold]]&gt; 700,"High Units","low Units")</f>
        <v>low Units</v>
      </c>
      <c r="U4785">
        <f>SUM(Table1[[#This Row],[Operating Profit]])/SUM(Table1[Operating Profit])*100</f>
        <v>8.9421437338987593E-4</v>
      </c>
      <c r="V4785">
        <f>SUM(Table1[[#This Row],[Price per Unit]]*Table1[[#This Row],[Units Sold]])</f>
        <v>8250</v>
      </c>
      <c r="W4785">
        <f>SUM(Table1[[#This Row],[Total Sales]]-Table1[[#This Row],[Operating Profit]])</f>
        <v>5280</v>
      </c>
      <c r="X4785">
        <f>SUM(Table1[[#This Row],[Total Sales]]-Table1[[#This Row],[Cost]])</f>
        <v>2970</v>
      </c>
      <c r="Y4785">
        <f>SUM(Table1[[#This Row],[profit/loss]])/SUM(Table1[profit/loss])</f>
        <v>8.9421437338987592E-6</v>
      </c>
    </row>
    <row r="4786" spans="1:25" x14ac:dyDescent="0.3">
      <c r="A4786" t="s">
        <v>33</v>
      </c>
      <c r="B4786" t="s">
        <v>82</v>
      </c>
      <c r="C4786">
        <v>1189833</v>
      </c>
      <c r="D4786" s="9">
        <v>44229</v>
      </c>
      <c r="E4786" s="8" t="str">
        <f>TEXT(Table1[[#This Row],[Invoice Date]],"dd-mm-yyyy")</f>
        <v>02-02-2021</v>
      </c>
      <c r="F4786" s="1" t="str">
        <f t="shared" si="296"/>
        <v>February</v>
      </c>
      <c r="G4786" s="1" t="str">
        <f t="shared" si="297"/>
        <v>2021</v>
      </c>
      <c r="H4786" s="1" t="str">
        <f t="shared" si="298"/>
        <v>Tuesday</v>
      </c>
      <c r="I4786" s="1" t="str">
        <f t="shared" si="299"/>
        <v>02</v>
      </c>
      <c r="J4786" t="s">
        <v>35</v>
      </c>
      <c r="K4786" t="s">
        <v>52</v>
      </c>
      <c r="L4786" t="s">
        <v>53</v>
      </c>
      <c r="M4786" t="s">
        <v>16</v>
      </c>
      <c r="N4786">
        <v>37</v>
      </c>
      <c r="O4786">
        <v>203</v>
      </c>
      <c r="P4786">
        <v>7511</v>
      </c>
      <c r="Q4786">
        <v>4431</v>
      </c>
      <c r="R4786">
        <v>0.59</v>
      </c>
      <c r="S4786" t="s">
        <v>82</v>
      </c>
      <c r="T4786" t="str">
        <f>IF(Table1[[#This Row],[Units Sold]]&gt; 700,"High Units","low Units")</f>
        <v>low Units</v>
      </c>
      <c r="U4786">
        <f>SUM(Table1[[#This Row],[Operating Profit]])/SUM(Table1[Operating Profit])*100</f>
        <v>1.3340955853503502E-3</v>
      </c>
      <c r="V4786">
        <f>SUM(Table1[[#This Row],[Price per Unit]]*Table1[[#This Row],[Units Sold]])</f>
        <v>7511</v>
      </c>
      <c r="W4786">
        <f>SUM(Table1[[#This Row],[Total Sales]]-Table1[[#This Row],[Operating Profit]])</f>
        <v>3080</v>
      </c>
      <c r="X4786">
        <f>SUM(Table1[[#This Row],[Total Sales]]-Table1[[#This Row],[Cost]])</f>
        <v>4431</v>
      </c>
      <c r="Y4786">
        <f>SUM(Table1[[#This Row],[profit/loss]])/SUM(Table1[profit/loss])</f>
        <v>1.3340955853503503E-5</v>
      </c>
    </row>
    <row r="4787" spans="1:25" x14ac:dyDescent="0.3">
      <c r="A4787" t="s">
        <v>33</v>
      </c>
      <c r="B4787" t="s">
        <v>82</v>
      </c>
      <c r="C4787">
        <v>1189833</v>
      </c>
      <c r="D4787" s="9">
        <v>44230</v>
      </c>
      <c r="E4787" s="8" t="str">
        <f>TEXT(Table1[[#This Row],[Invoice Date]],"dd-mm-yyyy")</f>
        <v>03-02-2021</v>
      </c>
      <c r="F4787" s="1" t="str">
        <f t="shared" si="296"/>
        <v>February</v>
      </c>
      <c r="G4787" s="1" t="str">
        <f t="shared" si="297"/>
        <v>2021</v>
      </c>
      <c r="H4787" s="1" t="str">
        <f t="shared" si="298"/>
        <v>Wednesday</v>
      </c>
      <c r="I4787" s="1" t="str">
        <f t="shared" si="299"/>
        <v>03</v>
      </c>
      <c r="J4787" t="s">
        <v>35</v>
      </c>
      <c r="K4787" t="s">
        <v>52</v>
      </c>
      <c r="L4787" t="s">
        <v>53</v>
      </c>
      <c r="M4787" t="s">
        <v>18</v>
      </c>
      <c r="N4787">
        <v>41</v>
      </c>
      <c r="O4787">
        <v>156</v>
      </c>
      <c r="P4787">
        <v>6396</v>
      </c>
      <c r="Q4787">
        <v>2750</v>
      </c>
      <c r="R4787">
        <v>0.43</v>
      </c>
      <c r="S4787" t="s">
        <v>82</v>
      </c>
      <c r="T4787" t="str">
        <f>IF(Table1[[#This Row],[Units Sold]]&gt; 700,"High Units","low Units")</f>
        <v>low Units</v>
      </c>
      <c r="U4787">
        <f>SUM(Table1[[#This Row],[Operating Profit]])/SUM(Table1[Operating Profit])*100</f>
        <v>8.2797627165729249E-4</v>
      </c>
      <c r="V4787">
        <f>SUM(Table1[[#This Row],[Price per Unit]]*Table1[[#This Row],[Units Sold]])</f>
        <v>6396</v>
      </c>
      <c r="W4787">
        <f>SUM(Table1[[#This Row],[Total Sales]]-Table1[[#This Row],[Operating Profit]])</f>
        <v>3646</v>
      </c>
      <c r="X4787">
        <f>SUM(Table1[[#This Row],[Total Sales]]-Table1[[#This Row],[Cost]])</f>
        <v>2750</v>
      </c>
      <c r="Y4787">
        <f>SUM(Table1[[#This Row],[profit/loss]])/SUM(Table1[profit/loss])</f>
        <v>8.2797627165729252E-6</v>
      </c>
    </row>
    <row r="4788" spans="1:25" x14ac:dyDescent="0.3">
      <c r="A4788" t="s">
        <v>33</v>
      </c>
      <c r="B4788" t="s">
        <v>82</v>
      </c>
      <c r="C4788">
        <v>1189833</v>
      </c>
      <c r="D4788" s="9">
        <v>44231</v>
      </c>
      <c r="E4788" s="8" t="str">
        <f>TEXT(Table1[[#This Row],[Invoice Date]],"dd-mm-yyyy")</f>
        <v>04-02-2021</v>
      </c>
      <c r="F4788" s="1" t="str">
        <f t="shared" si="296"/>
        <v>February</v>
      </c>
      <c r="G4788" s="1" t="str">
        <f t="shared" si="297"/>
        <v>2021</v>
      </c>
      <c r="H4788" s="1" t="str">
        <f t="shared" si="298"/>
        <v>Thursday</v>
      </c>
      <c r="I4788" s="1" t="str">
        <f t="shared" si="299"/>
        <v>04</v>
      </c>
      <c r="J4788" t="s">
        <v>35</v>
      </c>
      <c r="K4788" t="s">
        <v>52</v>
      </c>
      <c r="L4788" t="s">
        <v>53</v>
      </c>
      <c r="M4788" t="s">
        <v>19</v>
      </c>
      <c r="N4788">
        <v>44</v>
      </c>
      <c r="O4788">
        <v>143</v>
      </c>
      <c r="P4788">
        <v>6292</v>
      </c>
      <c r="Q4788">
        <v>3712</v>
      </c>
      <c r="R4788">
        <v>0.59</v>
      </c>
      <c r="S4788" t="s">
        <v>82</v>
      </c>
      <c r="T4788" t="str">
        <f>IF(Table1[[#This Row],[Units Sold]]&gt; 700,"High Units","low Units")</f>
        <v>low Units</v>
      </c>
      <c r="U4788">
        <f>SUM(Table1[[#This Row],[Operating Profit]])/SUM(Table1[Operating Profit])*100</f>
        <v>1.1176174255970437E-3</v>
      </c>
      <c r="V4788">
        <f>SUM(Table1[[#This Row],[Price per Unit]]*Table1[[#This Row],[Units Sold]])</f>
        <v>6292</v>
      </c>
      <c r="W4788">
        <f>SUM(Table1[[#This Row],[Total Sales]]-Table1[[#This Row],[Operating Profit]])</f>
        <v>2580</v>
      </c>
      <c r="X4788">
        <f>SUM(Table1[[#This Row],[Total Sales]]-Table1[[#This Row],[Cost]])</f>
        <v>3712</v>
      </c>
      <c r="Y4788">
        <f>SUM(Table1[[#This Row],[profit/loss]])/SUM(Table1[profit/loss])</f>
        <v>1.1176174255970436E-5</v>
      </c>
    </row>
    <row r="4789" spans="1:25" x14ac:dyDescent="0.3">
      <c r="A4789" t="s">
        <v>33</v>
      </c>
      <c r="B4789" t="s">
        <v>82</v>
      </c>
      <c r="C4789">
        <v>1189833</v>
      </c>
      <c r="D4789" s="9">
        <v>44232</v>
      </c>
      <c r="E4789" s="8" t="str">
        <f>TEXT(Table1[[#This Row],[Invoice Date]],"dd-mm-yyyy")</f>
        <v>05-02-2021</v>
      </c>
      <c r="F4789" s="1" t="str">
        <f t="shared" si="296"/>
        <v>February</v>
      </c>
      <c r="G4789" s="1" t="str">
        <f t="shared" si="297"/>
        <v>2021</v>
      </c>
      <c r="H4789" s="1" t="str">
        <f t="shared" si="298"/>
        <v>Friday</v>
      </c>
      <c r="I4789" s="1" t="str">
        <f t="shared" si="299"/>
        <v>05</v>
      </c>
      <c r="J4789" t="s">
        <v>35</v>
      </c>
      <c r="K4789" t="s">
        <v>52</v>
      </c>
      <c r="L4789" t="s">
        <v>53</v>
      </c>
      <c r="M4789" t="s">
        <v>20</v>
      </c>
      <c r="N4789">
        <v>36</v>
      </c>
      <c r="O4789">
        <v>113</v>
      </c>
      <c r="P4789">
        <v>4068</v>
      </c>
      <c r="Q4789">
        <v>2156</v>
      </c>
      <c r="R4789">
        <v>0.53</v>
      </c>
      <c r="S4789" t="s">
        <v>82</v>
      </c>
      <c r="T4789" t="str">
        <f>IF(Table1[[#This Row],[Units Sold]]&gt; 700,"High Units","low Units")</f>
        <v>low Units</v>
      </c>
      <c r="U4789">
        <f>SUM(Table1[[#This Row],[Operating Profit]])/SUM(Table1[Operating Profit])*100</f>
        <v>6.4913339697931735E-4</v>
      </c>
      <c r="V4789">
        <f>SUM(Table1[[#This Row],[Price per Unit]]*Table1[[#This Row],[Units Sold]])</f>
        <v>4068</v>
      </c>
      <c r="W4789">
        <f>SUM(Table1[[#This Row],[Total Sales]]-Table1[[#This Row],[Operating Profit]])</f>
        <v>1912</v>
      </c>
      <c r="X4789">
        <f>SUM(Table1[[#This Row],[Total Sales]]-Table1[[#This Row],[Cost]])</f>
        <v>2156</v>
      </c>
      <c r="Y4789">
        <f>SUM(Table1[[#This Row],[profit/loss]])/SUM(Table1[profit/loss])</f>
        <v>6.4913339697931734E-6</v>
      </c>
    </row>
    <row r="4790" spans="1:25" x14ac:dyDescent="0.3">
      <c r="A4790" t="s">
        <v>33</v>
      </c>
      <c r="B4790" t="s">
        <v>82</v>
      </c>
      <c r="C4790">
        <v>1189833</v>
      </c>
      <c r="D4790" s="9">
        <v>44233</v>
      </c>
      <c r="E4790" s="8" t="str">
        <f>TEXT(Table1[[#This Row],[Invoice Date]],"dd-mm-yyyy")</f>
        <v>06-02-2021</v>
      </c>
      <c r="F4790" s="1" t="str">
        <f t="shared" si="296"/>
        <v>February</v>
      </c>
      <c r="G4790" s="1" t="str">
        <f t="shared" si="297"/>
        <v>2021</v>
      </c>
      <c r="H4790" s="1" t="str">
        <f t="shared" si="298"/>
        <v>Saturday</v>
      </c>
      <c r="I4790" s="1" t="str">
        <f t="shared" si="299"/>
        <v>06</v>
      </c>
      <c r="J4790" t="s">
        <v>35</v>
      </c>
      <c r="K4790" t="s">
        <v>52</v>
      </c>
      <c r="L4790" t="s">
        <v>53</v>
      </c>
      <c r="M4790" t="s">
        <v>21</v>
      </c>
      <c r="N4790">
        <v>42</v>
      </c>
      <c r="O4790">
        <v>124</v>
      </c>
      <c r="P4790">
        <v>5208</v>
      </c>
      <c r="Q4790">
        <v>3646</v>
      </c>
      <c r="R4790">
        <v>0.7</v>
      </c>
      <c r="S4790" t="s">
        <v>82</v>
      </c>
      <c r="T4790" t="str">
        <f>IF(Table1[[#This Row],[Units Sold]]&gt; 700,"High Units","low Units")</f>
        <v>low Units</v>
      </c>
      <c r="U4790">
        <f>SUM(Table1[[#This Row],[Operating Profit]])/SUM(Table1[Operating Profit])*100</f>
        <v>1.0977459950772686E-3</v>
      </c>
      <c r="V4790">
        <f>SUM(Table1[[#This Row],[Price per Unit]]*Table1[[#This Row],[Units Sold]])</f>
        <v>5208</v>
      </c>
      <c r="W4790">
        <f>SUM(Table1[[#This Row],[Total Sales]]-Table1[[#This Row],[Operating Profit]])</f>
        <v>1562</v>
      </c>
      <c r="X4790">
        <f>SUM(Table1[[#This Row],[Total Sales]]-Table1[[#This Row],[Cost]])</f>
        <v>3646</v>
      </c>
      <c r="Y4790">
        <f>SUM(Table1[[#This Row],[profit/loss]])/SUM(Table1[profit/loss])</f>
        <v>1.0977459950772686E-5</v>
      </c>
    </row>
    <row r="4791" spans="1:25" x14ac:dyDescent="0.3">
      <c r="A4791" t="s">
        <v>33</v>
      </c>
      <c r="B4791" t="s">
        <v>82</v>
      </c>
      <c r="C4791">
        <v>1189833</v>
      </c>
      <c r="D4791" s="9">
        <v>44234</v>
      </c>
      <c r="E4791" s="8" t="str">
        <f>TEXT(Table1[[#This Row],[Invoice Date]],"dd-mm-yyyy")</f>
        <v>07-02-2021</v>
      </c>
      <c r="F4791" s="1" t="str">
        <f t="shared" si="296"/>
        <v>February</v>
      </c>
      <c r="G4791" s="1" t="str">
        <f t="shared" si="297"/>
        <v>2021</v>
      </c>
      <c r="H4791" s="1" t="str">
        <f t="shared" si="298"/>
        <v>Sunday</v>
      </c>
      <c r="I4791" s="1" t="str">
        <f t="shared" si="299"/>
        <v>07</v>
      </c>
      <c r="J4791" t="s">
        <v>35</v>
      </c>
      <c r="K4791" t="s">
        <v>52</v>
      </c>
      <c r="L4791" t="s">
        <v>53</v>
      </c>
      <c r="M4791" t="s">
        <v>22</v>
      </c>
      <c r="N4791">
        <v>58</v>
      </c>
      <c r="O4791">
        <v>143</v>
      </c>
      <c r="P4791">
        <v>8294</v>
      </c>
      <c r="Q4791">
        <v>2903</v>
      </c>
      <c r="R4791">
        <v>0.35</v>
      </c>
      <c r="S4791" t="s">
        <v>82</v>
      </c>
      <c r="T4791" t="str">
        <f>IF(Table1[[#This Row],[Units Sold]]&gt; 700,"High Units","low Units")</f>
        <v>low Units</v>
      </c>
      <c r="U4791">
        <f>SUM(Table1[[#This Row],[Operating Profit]])/SUM(Table1[Operating Profit])*100</f>
        <v>8.740418605894982E-4</v>
      </c>
      <c r="V4791">
        <f>SUM(Table1[[#This Row],[Price per Unit]]*Table1[[#This Row],[Units Sold]])</f>
        <v>8294</v>
      </c>
      <c r="W4791">
        <f>SUM(Table1[[#This Row],[Total Sales]]-Table1[[#This Row],[Operating Profit]])</f>
        <v>5391</v>
      </c>
      <c r="X4791">
        <f>SUM(Table1[[#This Row],[Total Sales]]-Table1[[#This Row],[Cost]])</f>
        <v>2903</v>
      </c>
      <c r="Y4791">
        <f>SUM(Table1[[#This Row],[profit/loss]])/SUM(Table1[profit/loss])</f>
        <v>8.7404186058949825E-6</v>
      </c>
    </row>
    <row r="4792" spans="1:25" x14ac:dyDescent="0.3">
      <c r="A4792" t="s">
        <v>33</v>
      </c>
      <c r="B4792" t="s">
        <v>82</v>
      </c>
      <c r="C4792">
        <v>1189833</v>
      </c>
      <c r="D4792" s="9">
        <v>44235</v>
      </c>
      <c r="E4792" s="8" t="str">
        <f>TEXT(Table1[[#This Row],[Invoice Date]],"dd-mm-yyyy")</f>
        <v>08-02-2021</v>
      </c>
      <c r="F4792" s="1" t="str">
        <f t="shared" si="296"/>
        <v>February</v>
      </c>
      <c r="G4792" s="1" t="str">
        <f t="shared" si="297"/>
        <v>2021</v>
      </c>
      <c r="H4792" s="1" t="str">
        <f t="shared" si="298"/>
        <v>Monday</v>
      </c>
      <c r="I4792" s="1" t="str">
        <f t="shared" si="299"/>
        <v>08</v>
      </c>
      <c r="J4792" t="s">
        <v>35</v>
      </c>
      <c r="K4792" t="s">
        <v>52</v>
      </c>
      <c r="L4792" t="s">
        <v>53</v>
      </c>
      <c r="M4792" t="s">
        <v>16</v>
      </c>
      <c r="N4792">
        <v>42</v>
      </c>
      <c r="O4792">
        <v>203</v>
      </c>
      <c r="P4792">
        <v>8526</v>
      </c>
      <c r="Q4792">
        <v>4945</v>
      </c>
      <c r="R4792">
        <v>0.57999999999999996</v>
      </c>
      <c r="S4792" t="s">
        <v>82</v>
      </c>
      <c r="T4792" t="str">
        <f>IF(Table1[[#This Row],[Units Sold]]&gt; 700,"High Units","low Units")</f>
        <v>low Units</v>
      </c>
      <c r="U4792">
        <f>SUM(Table1[[#This Row],[Operating Profit]])/SUM(Table1[Operating Profit])*100</f>
        <v>1.4888518775801132E-3</v>
      </c>
      <c r="V4792">
        <f>SUM(Table1[[#This Row],[Price per Unit]]*Table1[[#This Row],[Units Sold]])</f>
        <v>8526</v>
      </c>
      <c r="W4792">
        <f>SUM(Table1[[#This Row],[Total Sales]]-Table1[[#This Row],[Operating Profit]])</f>
        <v>3581</v>
      </c>
      <c r="X4792">
        <f>SUM(Table1[[#This Row],[Total Sales]]-Table1[[#This Row],[Cost]])</f>
        <v>4945</v>
      </c>
      <c r="Y4792">
        <f>SUM(Table1[[#This Row],[profit/loss]])/SUM(Table1[profit/loss])</f>
        <v>1.4888518775801133E-5</v>
      </c>
    </row>
    <row r="4793" spans="1:25" x14ac:dyDescent="0.3">
      <c r="A4793" t="s">
        <v>33</v>
      </c>
      <c r="B4793" t="s">
        <v>82</v>
      </c>
      <c r="C4793">
        <v>1189833</v>
      </c>
      <c r="D4793" s="9">
        <v>44236</v>
      </c>
      <c r="E4793" s="8" t="str">
        <f>TEXT(Table1[[#This Row],[Invoice Date]],"dd-mm-yyyy")</f>
        <v>09-02-2021</v>
      </c>
      <c r="F4793" s="1" t="str">
        <f t="shared" si="296"/>
        <v>February</v>
      </c>
      <c r="G4793" s="1" t="str">
        <f t="shared" si="297"/>
        <v>2021</v>
      </c>
      <c r="H4793" s="1" t="str">
        <f t="shared" si="298"/>
        <v>Tuesday</v>
      </c>
      <c r="I4793" s="1" t="str">
        <f t="shared" si="299"/>
        <v>09</v>
      </c>
      <c r="J4793" t="s">
        <v>35</v>
      </c>
      <c r="K4793" t="s">
        <v>52</v>
      </c>
      <c r="L4793" t="s">
        <v>53</v>
      </c>
      <c r="M4793" t="s">
        <v>18</v>
      </c>
      <c r="N4793">
        <v>54</v>
      </c>
      <c r="O4793">
        <v>188</v>
      </c>
      <c r="P4793">
        <v>10152</v>
      </c>
      <c r="Q4793">
        <v>4365</v>
      </c>
      <c r="R4793">
        <v>0.43</v>
      </c>
      <c r="S4793" t="s">
        <v>82</v>
      </c>
      <c r="T4793" t="str">
        <f>IF(Table1[[#This Row],[Units Sold]]&gt; 700,"High Units","low Units")</f>
        <v>low Units</v>
      </c>
      <c r="U4793">
        <f>SUM(Table1[[#This Row],[Operating Profit]])/SUM(Table1[Operating Profit])*100</f>
        <v>1.3142241548305753E-3</v>
      </c>
      <c r="V4793">
        <f>SUM(Table1[[#This Row],[Price per Unit]]*Table1[[#This Row],[Units Sold]])</f>
        <v>10152</v>
      </c>
      <c r="W4793">
        <f>SUM(Table1[[#This Row],[Total Sales]]-Table1[[#This Row],[Operating Profit]])</f>
        <v>5787</v>
      </c>
      <c r="X4793">
        <f>SUM(Table1[[#This Row],[Total Sales]]-Table1[[#This Row],[Cost]])</f>
        <v>4365</v>
      </c>
      <c r="Y4793">
        <f>SUM(Table1[[#This Row],[profit/loss]])/SUM(Table1[profit/loss])</f>
        <v>1.3142241548305753E-5</v>
      </c>
    </row>
    <row r="4794" spans="1:25" x14ac:dyDescent="0.3">
      <c r="A4794" t="s">
        <v>33</v>
      </c>
      <c r="B4794" t="s">
        <v>82</v>
      </c>
      <c r="C4794">
        <v>1189833</v>
      </c>
      <c r="D4794" s="9">
        <v>44237</v>
      </c>
      <c r="E4794" s="8" t="str">
        <f>TEXT(Table1[[#This Row],[Invoice Date]],"dd-mm-yyyy")</f>
        <v>10-02-2021</v>
      </c>
      <c r="F4794" s="1" t="str">
        <f t="shared" si="296"/>
        <v>February</v>
      </c>
      <c r="G4794" s="1" t="str">
        <f t="shared" si="297"/>
        <v>2021</v>
      </c>
      <c r="H4794" s="1" t="str">
        <f t="shared" si="298"/>
        <v>Wednesday</v>
      </c>
      <c r="I4794" s="1" t="str">
        <f t="shared" si="299"/>
        <v>10</v>
      </c>
      <c r="J4794" t="s">
        <v>35</v>
      </c>
      <c r="K4794" t="s">
        <v>52</v>
      </c>
      <c r="L4794" t="s">
        <v>53</v>
      </c>
      <c r="M4794" t="s">
        <v>19</v>
      </c>
      <c r="N4794">
        <v>49</v>
      </c>
      <c r="O4794">
        <v>130</v>
      </c>
      <c r="P4794">
        <v>6370</v>
      </c>
      <c r="Q4794">
        <v>3758</v>
      </c>
      <c r="R4794">
        <v>0.59</v>
      </c>
      <c r="S4794" t="s">
        <v>82</v>
      </c>
      <c r="T4794" t="str">
        <f>IF(Table1[[#This Row],[Units Sold]]&gt; 700,"High Units","low Units")</f>
        <v>low Units</v>
      </c>
      <c r="U4794">
        <f>SUM(Table1[[#This Row],[Operating Profit]])/SUM(Table1[Operating Profit])*100</f>
        <v>1.1314672105047657E-3</v>
      </c>
      <c r="V4794">
        <f>SUM(Table1[[#This Row],[Price per Unit]]*Table1[[#This Row],[Units Sold]])</f>
        <v>6370</v>
      </c>
      <c r="W4794">
        <f>SUM(Table1[[#This Row],[Total Sales]]-Table1[[#This Row],[Operating Profit]])</f>
        <v>2612</v>
      </c>
      <c r="X4794">
        <f>SUM(Table1[[#This Row],[Total Sales]]-Table1[[#This Row],[Cost]])</f>
        <v>3758</v>
      </c>
      <c r="Y4794">
        <f>SUM(Table1[[#This Row],[profit/loss]])/SUM(Table1[profit/loss])</f>
        <v>1.1314672105047656E-5</v>
      </c>
    </row>
    <row r="4795" spans="1:25" x14ac:dyDescent="0.3">
      <c r="A4795" t="s">
        <v>33</v>
      </c>
      <c r="B4795" t="s">
        <v>82</v>
      </c>
      <c r="C4795">
        <v>1189833</v>
      </c>
      <c r="D4795" s="9">
        <v>44238</v>
      </c>
      <c r="E4795" s="8" t="str">
        <f>TEXT(Table1[[#This Row],[Invoice Date]],"dd-mm-yyyy")</f>
        <v>11-02-2021</v>
      </c>
      <c r="F4795" s="1" t="str">
        <f t="shared" si="296"/>
        <v>February</v>
      </c>
      <c r="G4795" s="1" t="str">
        <f t="shared" si="297"/>
        <v>2021</v>
      </c>
      <c r="H4795" s="1" t="str">
        <f t="shared" si="298"/>
        <v>Thursday</v>
      </c>
      <c r="I4795" s="1" t="str">
        <f t="shared" si="299"/>
        <v>11</v>
      </c>
      <c r="J4795" t="s">
        <v>35</v>
      </c>
      <c r="K4795" t="s">
        <v>52</v>
      </c>
      <c r="L4795" t="s">
        <v>53</v>
      </c>
      <c r="M4795" t="s">
        <v>20</v>
      </c>
      <c r="N4795">
        <v>41</v>
      </c>
      <c r="O4795">
        <v>106</v>
      </c>
      <c r="P4795">
        <v>4346</v>
      </c>
      <c r="Q4795">
        <v>2347</v>
      </c>
      <c r="R4795">
        <v>0.54</v>
      </c>
      <c r="S4795" t="s">
        <v>82</v>
      </c>
      <c r="T4795" t="str">
        <f>IF(Table1[[#This Row],[Units Sold]]&gt; 700,"High Units","low Units")</f>
        <v>low Units</v>
      </c>
      <c r="U4795">
        <f>SUM(Table1[[#This Row],[Operating Profit]])/SUM(Table1[Operating Profit])*100</f>
        <v>7.0664011257442387E-4</v>
      </c>
      <c r="V4795">
        <f>SUM(Table1[[#This Row],[Price per Unit]]*Table1[[#This Row],[Units Sold]])</f>
        <v>4346</v>
      </c>
      <c r="W4795">
        <f>SUM(Table1[[#This Row],[Total Sales]]-Table1[[#This Row],[Operating Profit]])</f>
        <v>1999</v>
      </c>
      <c r="X4795">
        <f>SUM(Table1[[#This Row],[Total Sales]]-Table1[[#This Row],[Cost]])</f>
        <v>2347</v>
      </c>
      <c r="Y4795">
        <f>SUM(Table1[[#This Row],[profit/loss]])/SUM(Table1[profit/loss])</f>
        <v>7.0664011257442383E-6</v>
      </c>
    </row>
    <row r="4796" spans="1:25" x14ac:dyDescent="0.3">
      <c r="A4796" t="s">
        <v>33</v>
      </c>
      <c r="B4796" t="s">
        <v>82</v>
      </c>
      <c r="C4796">
        <v>1189833</v>
      </c>
      <c r="D4796" s="9">
        <v>44239</v>
      </c>
      <c r="E4796" s="8" t="str">
        <f>TEXT(Table1[[#This Row],[Invoice Date]],"dd-mm-yyyy")</f>
        <v>12-02-2021</v>
      </c>
      <c r="F4796" s="1" t="str">
        <f t="shared" si="296"/>
        <v>February</v>
      </c>
      <c r="G4796" s="1" t="str">
        <f t="shared" si="297"/>
        <v>2021</v>
      </c>
      <c r="H4796" s="1" t="str">
        <f t="shared" si="298"/>
        <v>Friday</v>
      </c>
      <c r="I4796" s="1" t="str">
        <f t="shared" si="299"/>
        <v>12</v>
      </c>
      <c r="J4796" t="s">
        <v>35</v>
      </c>
      <c r="K4796" t="s">
        <v>52</v>
      </c>
      <c r="L4796" t="s">
        <v>53</v>
      </c>
      <c r="M4796" t="s">
        <v>21</v>
      </c>
      <c r="N4796">
        <v>52</v>
      </c>
      <c r="O4796">
        <v>106</v>
      </c>
      <c r="P4796">
        <v>5512</v>
      </c>
      <c r="Q4796">
        <v>3858</v>
      </c>
      <c r="R4796">
        <v>0.7</v>
      </c>
      <c r="S4796" t="s">
        <v>82</v>
      </c>
      <c r="T4796" t="str">
        <f>IF(Table1[[#This Row],[Units Sold]]&gt; 700,"High Units","low Units")</f>
        <v>low Units</v>
      </c>
      <c r="U4796">
        <f>SUM(Table1[[#This Row],[Operating Profit]])/SUM(Table1[Operating Profit])*100</f>
        <v>1.1615754385650308E-3</v>
      </c>
      <c r="V4796">
        <f>SUM(Table1[[#This Row],[Price per Unit]]*Table1[[#This Row],[Units Sold]])</f>
        <v>5512</v>
      </c>
      <c r="W4796">
        <f>SUM(Table1[[#This Row],[Total Sales]]-Table1[[#This Row],[Operating Profit]])</f>
        <v>1654</v>
      </c>
      <c r="X4796">
        <f>SUM(Table1[[#This Row],[Total Sales]]-Table1[[#This Row],[Cost]])</f>
        <v>3858</v>
      </c>
      <c r="Y4796">
        <f>SUM(Table1[[#This Row],[profit/loss]])/SUM(Table1[profit/loss])</f>
        <v>1.1615754385650309E-5</v>
      </c>
    </row>
    <row r="4797" spans="1:25" x14ac:dyDescent="0.3">
      <c r="A4797" t="s">
        <v>33</v>
      </c>
      <c r="B4797" t="s">
        <v>82</v>
      </c>
      <c r="C4797">
        <v>1189833</v>
      </c>
      <c r="D4797" s="9">
        <v>44240</v>
      </c>
      <c r="E4797" s="8" t="str">
        <f>TEXT(Table1[[#This Row],[Invoice Date]],"dd-mm-yyyy")</f>
        <v>13-02-2021</v>
      </c>
      <c r="F4797" s="1" t="str">
        <f t="shared" si="296"/>
        <v>February</v>
      </c>
      <c r="G4797" s="1" t="str">
        <f t="shared" si="297"/>
        <v>2021</v>
      </c>
      <c r="H4797" s="1" t="str">
        <f t="shared" si="298"/>
        <v>Saturday</v>
      </c>
      <c r="I4797" s="1" t="str">
        <f t="shared" si="299"/>
        <v>13</v>
      </c>
      <c r="J4797" t="s">
        <v>35</v>
      </c>
      <c r="K4797" t="s">
        <v>52</v>
      </c>
      <c r="L4797" t="s">
        <v>53</v>
      </c>
      <c r="M4797" t="s">
        <v>22</v>
      </c>
      <c r="N4797">
        <v>56</v>
      </c>
      <c r="O4797">
        <v>112</v>
      </c>
      <c r="P4797">
        <v>6272</v>
      </c>
      <c r="Q4797">
        <v>2383</v>
      </c>
      <c r="R4797">
        <v>0.38</v>
      </c>
      <c r="S4797" t="s">
        <v>82</v>
      </c>
      <c r="T4797" t="str">
        <f>IF(Table1[[#This Row],[Units Sold]]&gt; 700,"High Units","low Units")</f>
        <v>low Units</v>
      </c>
      <c r="U4797">
        <f>SUM(Table1[[#This Row],[Operating Profit]])/SUM(Table1[Operating Profit])*100</f>
        <v>7.1747907467611938E-4</v>
      </c>
      <c r="V4797">
        <f>SUM(Table1[[#This Row],[Price per Unit]]*Table1[[#This Row],[Units Sold]])</f>
        <v>6272</v>
      </c>
      <c r="W4797">
        <f>SUM(Table1[[#This Row],[Total Sales]]-Table1[[#This Row],[Operating Profit]])</f>
        <v>3889</v>
      </c>
      <c r="X4797">
        <f>SUM(Table1[[#This Row],[Total Sales]]-Table1[[#This Row],[Cost]])</f>
        <v>2383</v>
      </c>
      <c r="Y4797">
        <f>SUM(Table1[[#This Row],[profit/loss]])/SUM(Table1[profit/loss])</f>
        <v>7.1747907467611934E-6</v>
      </c>
    </row>
    <row r="4798" spans="1:25" x14ac:dyDescent="0.3">
      <c r="A4798" t="s">
        <v>33</v>
      </c>
      <c r="B4798" t="s">
        <v>82</v>
      </c>
      <c r="C4798">
        <v>1189833</v>
      </c>
      <c r="D4798" s="9">
        <v>44241</v>
      </c>
      <c r="E4798" s="8" t="str">
        <f>TEXT(Table1[[#This Row],[Invoice Date]],"dd-mm-yyyy")</f>
        <v>14-02-2021</v>
      </c>
      <c r="F4798" s="1" t="str">
        <f t="shared" si="296"/>
        <v>February</v>
      </c>
      <c r="G4798" s="1" t="str">
        <f t="shared" si="297"/>
        <v>2021</v>
      </c>
      <c r="H4798" s="1" t="str">
        <f t="shared" si="298"/>
        <v>Sunday</v>
      </c>
      <c r="I4798" s="1" t="str">
        <f t="shared" si="299"/>
        <v>14</v>
      </c>
      <c r="J4798" t="s">
        <v>35</v>
      </c>
      <c r="K4798" t="s">
        <v>52</v>
      </c>
      <c r="L4798" t="s">
        <v>53</v>
      </c>
      <c r="M4798" t="s">
        <v>16</v>
      </c>
      <c r="N4798">
        <v>41</v>
      </c>
      <c r="O4798">
        <v>180</v>
      </c>
      <c r="P4798">
        <v>7380</v>
      </c>
      <c r="Q4798">
        <v>4280</v>
      </c>
      <c r="R4798">
        <v>0.57999999999999996</v>
      </c>
      <c r="S4798" t="s">
        <v>82</v>
      </c>
      <c r="T4798" t="str">
        <f>IF(Table1[[#This Row],[Units Sold]]&gt; 700,"High Units","low Units")</f>
        <v>low Units</v>
      </c>
      <c r="U4798">
        <f>SUM(Table1[[#This Row],[Operating Profit]])/SUM(Table1[Operating Profit])*100</f>
        <v>1.2886321609793497E-3</v>
      </c>
      <c r="V4798">
        <f>SUM(Table1[[#This Row],[Price per Unit]]*Table1[[#This Row],[Units Sold]])</f>
        <v>7380</v>
      </c>
      <c r="W4798">
        <f>SUM(Table1[[#This Row],[Total Sales]]-Table1[[#This Row],[Operating Profit]])</f>
        <v>3100</v>
      </c>
      <c r="X4798">
        <f>SUM(Table1[[#This Row],[Total Sales]]-Table1[[#This Row],[Cost]])</f>
        <v>4280</v>
      </c>
      <c r="Y4798">
        <f>SUM(Table1[[#This Row],[profit/loss]])/SUM(Table1[profit/loss])</f>
        <v>1.2886321609793498E-5</v>
      </c>
    </row>
    <row r="4799" spans="1:25" x14ac:dyDescent="0.3">
      <c r="A4799" t="s">
        <v>33</v>
      </c>
      <c r="B4799" t="s">
        <v>82</v>
      </c>
      <c r="C4799">
        <v>1189833</v>
      </c>
      <c r="D4799" s="9">
        <v>44242</v>
      </c>
      <c r="E4799" s="8" t="str">
        <f>TEXT(Table1[[#This Row],[Invoice Date]],"dd-mm-yyyy")</f>
        <v>15-02-2021</v>
      </c>
      <c r="F4799" s="1" t="str">
        <f t="shared" si="296"/>
        <v>February</v>
      </c>
      <c r="G4799" s="1" t="str">
        <f t="shared" si="297"/>
        <v>2021</v>
      </c>
      <c r="H4799" s="1" t="str">
        <f t="shared" si="298"/>
        <v>Monday</v>
      </c>
      <c r="I4799" s="1" t="str">
        <f t="shared" si="299"/>
        <v>15</v>
      </c>
      <c r="J4799" t="s">
        <v>35</v>
      </c>
      <c r="K4799" t="s">
        <v>52</v>
      </c>
      <c r="L4799" t="s">
        <v>53</v>
      </c>
      <c r="M4799" t="s">
        <v>18</v>
      </c>
      <c r="N4799">
        <v>48</v>
      </c>
      <c r="O4799">
        <v>156</v>
      </c>
      <c r="P4799">
        <v>7488</v>
      </c>
      <c r="Q4799">
        <v>3295</v>
      </c>
      <c r="R4799">
        <v>0.44</v>
      </c>
      <c r="S4799" t="s">
        <v>82</v>
      </c>
      <c r="T4799" t="str">
        <f>IF(Table1[[#This Row],[Units Sold]]&gt; 700,"High Units","low Units")</f>
        <v>low Units</v>
      </c>
      <c r="U4799">
        <f>SUM(Table1[[#This Row],[Operating Profit]])/SUM(Table1[Operating Profit])*100</f>
        <v>9.9206611458573781E-4</v>
      </c>
      <c r="V4799">
        <f>SUM(Table1[[#This Row],[Price per Unit]]*Table1[[#This Row],[Units Sold]])</f>
        <v>7488</v>
      </c>
      <c r="W4799">
        <f>SUM(Table1[[#This Row],[Total Sales]]-Table1[[#This Row],[Operating Profit]])</f>
        <v>4193</v>
      </c>
      <c r="X4799">
        <f>SUM(Table1[[#This Row],[Total Sales]]-Table1[[#This Row],[Cost]])</f>
        <v>3295</v>
      </c>
      <c r="Y4799">
        <f>SUM(Table1[[#This Row],[profit/loss]])/SUM(Table1[profit/loss])</f>
        <v>9.9206611458573775E-6</v>
      </c>
    </row>
    <row r="4800" spans="1:25" x14ac:dyDescent="0.3">
      <c r="A4800" t="s">
        <v>33</v>
      </c>
      <c r="B4800" t="s">
        <v>82</v>
      </c>
      <c r="C4800">
        <v>1189833</v>
      </c>
      <c r="D4800" s="9">
        <v>44243</v>
      </c>
      <c r="E4800" s="8" t="str">
        <f>TEXT(Table1[[#This Row],[Invoice Date]],"dd-mm-yyyy")</f>
        <v>16-02-2021</v>
      </c>
      <c r="F4800" s="1" t="str">
        <f t="shared" si="296"/>
        <v>February</v>
      </c>
      <c r="G4800" s="1" t="str">
        <f t="shared" si="297"/>
        <v>2021</v>
      </c>
      <c r="H4800" s="1" t="str">
        <f t="shared" si="298"/>
        <v>Tuesday</v>
      </c>
      <c r="I4800" s="1" t="str">
        <f t="shared" si="299"/>
        <v>16</v>
      </c>
      <c r="J4800" t="s">
        <v>35</v>
      </c>
      <c r="K4800" t="s">
        <v>52</v>
      </c>
      <c r="L4800" t="s">
        <v>53</v>
      </c>
      <c r="M4800" t="s">
        <v>19</v>
      </c>
      <c r="N4800">
        <v>42</v>
      </c>
      <c r="O4800">
        <v>117</v>
      </c>
      <c r="P4800">
        <v>4914</v>
      </c>
      <c r="Q4800">
        <v>2752</v>
      </c>
      <c r="R4800">
        <v>0.56000000000000005</v>
      </c>
      <c r="S4800" t="s">
        <v>82</v>
      </c>
      <c r="T4800" t="str">
        <f>IF(Table1[[#This Row],[Units Sold]]&gt; 700,"High Units","low Units")</f>
        <v>low Units</v>
      </c>
      <c r="U4800">
        <f>SUM(Table1[[#This Row],[Operating Profit]])/SUM(Table1[Operating Profit])*100</f>
        <v>8.2857843621849791E-4</v>
      </c>
      <c r="V4800">
        <f>SUM(Table1[[#This Row],[Price per Unit]]*Table1[[#This Row],[Units Sold]])</f>
        <v>4914</v>
      </c>
      <c r="W4800">
        <f>SUM(Table1[[#This Row],[Total Sales]]-Table1[[#This Row],[Operating Profit]])</f>
        <v>2162</v>
      </c>
      <c r="X4800">
        <f>SUM(Table1[[#This Row],[Total Sales]]-Table1[[#This Row],[Cost]])</f>
        <v>2752</v>
      </c>
      <c r="Y4800">
        <f>SUM(Table1[[#This Row],[profit/loss]])/SUM(Table1[profit/loss])</f>
        <v>8.2857843621849786E-6</v>
      </c>
    </row>
    <row r="4801" spans="1:25" x14ac:dyDescent="0.3">
      <c r="A4801" t="s">
        <v>33</v>
      </c>
      <c r="B4801" t="s">
        <v>82</v>
      </c>
      <c r="C4801">
        <v>1189833</v>
      </c>
      <c r="D4801" s="9">
        <v>44244</v>
      </c>
      <c r="E4801" s="8" t="str">
        <f>TEXT(Table1[[#This Row],[Invoice Date]],"dd-mm-yyyy")</f>
        <v>17-02-2021</v>
      </c>
      <c r="F4801" s="1" t="str">
        <f t="shared" si="296"/>
        <v>February</v>
      </c>
      <c r="G4801" s="1" t="str">
        <f t="shared" si="297"/>
        <v>2021</v>
      </c>
      <c r="H4801" s="1" t="str">
        <f t="shared" si="298"/>
        <v>Wednesday</v>
      </c>
      <c r="I4801" s="1" t="str">
        <f t="shared" si="299"/>
        <v>17</v>
      </c>
      <c r="J4801" t="s">
        <v>35</v>
      </c>
      <c r="K4801" t="s">
        <v>52</v>
      </c>
      <c r="L4801" t="s">
        <v>53</v>
      </c>
      <c r="M4801" t="s">
        <v>20</v>
      </c>
      <c r="N4801">
        <v>41</v>
      </c>
      <c r="O4801">
        <v>116</v>
      </c>
      <c r="P4801">
        <v>4756</v>
      </c>
      <c r="Q4801">
        <v>2616</v>
      </c>
      <c r="R4801">
        <v>0.55000000000000004</v>
      </c>
      <c r="S4801" t="s">
        <v>82</v>
      </c>
      <c r="T4801" t="str">
        <f>IF(Table1[[#This Row],[Units Sold]]&gt; 700,"High Units","low Units")</f>
        <v>low Units</v>
      </c>
      <c r="U4801">
        <f>SUM(Table1[[#This Row],[Operating Profit]])/SUM(Table1[Operating Profit])*100</f>
        <v>7.8763124605653713E-4</v>
      </c>
      <c r="V4801">
        <f>SUM(Table1[[#This Row],[Price per Unit]]*Table1[[#This Row],[Units Sold]])</f>
        <v>4756</v>
      </c>
      <c r="W4801">
        <f>SUM(Table1[[#This Row],[Total Sales]]-Table1[[#This Row],[Operating Profit]])</f>
        <v>2140</v>
      </c>
      <c r="X4801">
        <f>SUM(Table1[[#This Row],[Total Sales]]-Table1[[#This Row],[Cost]])</f>
        <v>2616</v>
      </c>
      <c r="Y4801">
        <f>SUM(Table1[[#This Row],[profit/loss]])/SUM(Table1[profit/loss])</f>
        <v>7.8763124605653718E-6</v>
      </c>
    </row>
    <row r="4802" spans="1:25" x14ac:dyDescent="0.3">
      <c r="A4802" t="s">
        <v>33</v>
      </c>
      <c r="B4802" t="s">
        <v>82</v>
      </c>
      <c r="C4802">
        <v>1189833</v>
      </c>
      <c r="D4802" s="9">
        <v>44245</v>
      </c>
      <c r="E4802" s="8" t="str">
        <f>TEXT(Table1[[#This Row],[Invoice Date]],"dd-mm-yyyy")</f>
        <v>18-02-2021</v>
      </c>
      <c r="F4802" s="1" t="str">
        <f t="shared" si="296"/>
        <v>February</v>
      </c>
      <c r="G4802" s="1" t="str">
        <f t="shared" si="297"/>
        <v>2021</v>
      </c>
      <c r="H4802" s="1" t="str">
        <f t="shared" si="298"/>
        <v>Thursday</v>
      </c>
      <c r="I4802" s="1" t="str">
        <f t="shared" si="299"/>
        <v>18</v>
      </c>
      <c r="J4802" t="s">
        <v>35</v>
      </c>
      <c r="K4802" t="s">
        <v>52</v>
      </c>
      <c r="L4802" t="s">
        <v>53</v>
      </c>
      <c r="M4802" t="s">
        <v>21</v>
      </c>
      <c r="N4802">
        <v>50</v>
      </c>
      <c r="O4802">
        <v>100</v>
      </c>
      <c r="P4802">
        <v>5000</v>
      </c>
      <c r="Q4802">
        <v>3650</v>
      </c>
      <c r="R4802">
        <v>0.73</v>
      </c>
      <c r="S4802" t="s">
        <v>82</v>
      </c>
      <c r="T4802" t="str">
        <f>IF(Table1[[#This Row],[Units Sold]]&gt; 700,"High Units","low Units")</f>
        <v>low Units</v>
      </c>
      <c r="U4802">
        <f>SUM(Table1[[#This Row],[Operating Profit]])/SUM(Table1[Operating Profit])*100</f>
        <v>1.0989503241996791E-3</v>
      </c>
      <c r="V4802">
        <f>SUM(Table1[[#This Row],[Price per Unit]]*Table1[[#This Row],[Units Sold]])</f>
        <v>5000</v>
      </c>
      <c r="W4802">
        <f>SUM(Table1[[#This Row],[Total Sales]]-Table1[[#This Row],[Operating Profit]])</f>
        <v>1350</v>
      </c>
      <c r="X4802">
        <f>SUM(Table1[[#This Row],[Total Sales]]-Table1[[#This Row],[Cost]])</f>
        <v>3650</v>
      </c>
      <c r="Y4802">
        <f>SUM(Table1[[#This Row],[profit/loss]])/SUM(Table1[profit/loss])</f>
        <v>1.0989503241996792E-5</v>
      </c>
    </row>
    <row r="4803" spans="1:25" x14ac:dyDescent="0.3">
      <c r="A4803" t="s">
        <v>33</v>
      </c>
      <c r="B4803" t="s">
        <v>82</v>
      </c>
      <c r="C4803">
        <v>1189833</v>
      </c>
      <c r="D4803" s="9">
        <v>44246</v>
      </c>
      <c r="E4803" s="8" t="str">
        <f>TEXT(Table1[[#This Row],[Invoice Date]],"dd-mm-yyyy")</f>
        <v>19-02-2021</v>
      </c>
      <c r="F4803" s="1" t="str">
        <f t="shared" ref="F4803:F4866" si="300">TEXT(D4803,"mmmm")</f>
        <v>February</v>
      </c>
      <c r="G4803" s="1" t="str">
        <f t="shared" ref="G4803:G4866" si="301">TEXT(D4803,"YYYY")</f>
        <v>2021</v>
      </c>
      <c r="H4803" s="1" t="str">
        <f t="shared" ref="H4803:H4866" si="302">TEXT(D4803,"dddd")</f>
        <v>Friday</v>
      </c>
      <c r="I4803" s="1" t="str">
        <f t="shared" ref="I4803:I4866" si="303">TEXT(D4803,"dd")</f>
        <v>19</v>
      </c>
      <c r="J4803" t="s">
        <v>35</v>
      </c>
      <c r="K4803" t="s">
        <v>52</v>
      </c>
      <c r="L4803" t="s">
        <v>53</v>
      </c>
      <c r="M4803" t="s">
        <v>22</v>
      </c>
      <c r="N4803">
        <v>59</v>
      </c>
      <c r="O4803">
        <v>122</v>
      </c>
      <c r="P4803">
        <v>7198</v>
      </c>
      <c r="Q4803">
        <v>2879</v>
      </c>
      <c r="R4803">
        <v>0.4</v>
      </c>
      <c r="S4803" t="s">
        <v>82</v>
      </c>
      <c r="T4803" t="str">
        <f>IF(Table1[[#This Row],[Units Sold]]&gt; 700,"High Units","low Units")</f>
        <v>low Units</v>
      </c>
      <c r="U4803">
        <f>SUM(Table1[[#This Row],[Operating Profit]])/SUM(Table1[Operating Profit])*100</f>
        <v>8.6681588585503467E-4</v>
      </c>
      <c r="V4803">
        <f>SUM(Table1[[#This Row],[Price per Unit]]*Table1[[#This Row],[Units Sold]])</f>
        <v>7198</v>
      </c>
      <c r="W4803">
        <f>SUM(Table1[[#This Row],[Total Sales]]-Table1[[#This Row],[Operating Profit]])</f>
        <v>4319</v>
      </c>
      <c r="X4803">
        <f>SUM(Table1[[#This Row],[Total Sales]]-Table1[[#This Row],[Cost]])</f>
        <v>2879</v>
      </c>
      <c r="Y4803">
        <f>SUM(Table1[[#This Row],[profit/loss]])/SUM(Table1[profit/loss])</f>
        <v>8.6681588585503469E-6</v>
      </c>
    </row>
    <row r="4804" spans="1:25" x14ac:dyDescent="0.3">
      <c r="A4804" t="s">
        <v>33</v>
      </c>
      <c r="B4804" t="s">
        <v>82</v>
      </c>
      <c r="C4804">
        <v>1189833</v>
      </c>
      <c r="D4804" s="9">
        <v>44247</v>
      </c>
      <c r="E4804" s="8" t="str">
        <f>TEXT(Table1[[#This Row],[Invoice Date]],"dd-mm-yyyy")</f>
        <v>20-02-2021</v>
      </c>
      <c r="F4804" s="1" t="str">
        <f t="shared" si="300"/>
        <v>February</v>
      </c>
      <c r="G4804" s="1" t="str">
        <f t="shared" si="301"/>
        <v>2021</v>
      </c>
      <c r="H4804" s="1" t="str">
        <f t="shared" si="302"/>
        <v>Saturday</v>
      </c>
      <c r="I4804" s="1" t="str">
        <f t="shared" si="303"/>
        <v>20</v>
      </c>
      <c r="J4804" t="s">
        <v>35</v>
      </c>
      <c r="K4804" t="s">
        <v>52</v>
      </c>
      <c r="L4804" t="s">
        <v>53</v>
      </c>
      <c r="M4804" t="s">
        <v>16</v>
      </c>
      <c r="N4804">
        <v>44</v>
      </c>
      <c r="O4804">
        <v>160</v>
      </c>
      <c r="P4804">
        <v>7040</v>
      </c>
      <c r="Q4804">
        <v>3942</v>
      </c>
      <c r="R4804">
        <v>0.56000000000000005</v>
      </c>
      <c r="S4804" t="s">
        <v>82</v>
      </c>
      <c r="T4804" t="str">
        <f>IF(Table1[[#This Row],[Units Sold]]&gt; 700,"High Units","low Units")</f>
        <v>low Units</v>
      </c>
      <c r="U4804">
        <f>SUM(Table1[[#This Row],[Operating Profit]])/SUM(Table1[Operating Profit])*100</f>
        <v>1.1868663501356535E-3</v>
      </c>
      <c r="V4804">
        <f>SUM(Table1[[#This Row],[Price per Unit]]*Table1[[#This Row],[Units Sold]])</f>
        <v>7040</v>
      </c>
      <c r="W4804">
        <f>SUM(Table1[[#This Row],[Total Sales]]-Table1[[#This Row],[Operating Profit]])</f>
        <v>3098</v>
      </c>
      <c r="X4804">
        <f>SUM(Table1[[#This Row],[Total Sales]]-Table1[[#This Row],[Cost]])</f>
        <v>3942</v>
      </c>
      <c r="Y4804">
        <f>SUM(Table1[[#This Row],[profit/loss]])/SUM(Table1[profit/loss])</f>
        <v>1.1868663501356536E-5</v>
      </c>
    </row>
    <row r="4805" spans="1:25" x14ac:dyDescent="0.3">
      <c r="A4805" t="s">
        <v>33</v>
      </c>
      <c r="B4805" t="s">
        <v>82</v>
      </c>
      <c r="C4805">
        <v>1189833</v>
      </c>
      <c r="D4805" s="9">
        <v>44248</v>
      </c>
      <c r="E4805" s="8" t="str">
        <f>TEXT(Table1[[#This Row],[Invoice Date]],"dd-mm-yyyy")</f>
        <v>21-02-2021</v>
      </c>
      <c r="F4805" s="1" t="str">
        <f t="shared" si="300"/>
        <v>February</v>
      </c>
      <c r="G4805" s="1" t="str">
        <f t="shared" si="301"/>
        <v>2021</v>
      </c>
      <c r="H4805" s="1" t="str">
        <f t="shared" si="302"/>
        <v>Sunday</v>
      </c>
      <c r="I4805" s="1" t="str">
        <f t="shared" si="303"/>
        <v>21</v>
      </c>
      <c r="J4805" t="s">
        <v>35</v>
      </c>
      <c r="K4805" t="s">
        <v>52</v>
      </c>
      <c r="L4805" t="s">
        <v>53</v>
      </c>
      <c r="M4805" t="s">
        <v>18</v>
      </c>
      <c r="N4805">
        <v>49</v>
      </c>
      <c r="O4805">
        <v>160</v>
      </c>
      <c r="P4805">
        <v>7840</v>
      </c>
      <c r="Q4805">
        <v>3371</v>
      </c>
      <c r="R4805">
        <v>0.43</v>
      </c>
      <c r="S4805" t="s">
        <v>82</v>
      </c>
      <c r="T4805" t="str">
        <f>IF(Table1[[#This Row],[Units Sold]]&gt; 700,"High Units","low Units")</f>
        <v>low Units</v>
      </c>
      <c r="U4805">
        <f>SUM(Table1[[#This Row],[Operating Profit]])/SUM(Table1[Operating Profit])*100</f>
        <v>1.0149483679115392E-3</v>
      </c>
      <c r="V4805">
        <f>SUM(Table1[[#This Row],[Price per Unit]]*Table1[[#This Row],[Units Sold]])</f>
        <v>7840</v>
      </c>
      <c r="W4805">
        <f>SUM(Table1[[#This Row],[Total Sales]]-Table1[[#This Row],[Operating Profit]])</f>
        <v>4469</v>
      </c>
      <c r="X4805">
        <f>SUM(Table1[[#This Row],[Total Sales]]-Table1[[#This Row],[Cost]])</f>
        <v>3371</v>
      </c>
      <c r="Y4805">
        <f>SUM(Table1[[#This Row],[profit/loss]])/SUM(Table1[profit/loss])</f>
        <v>1.0149483679115393E-5</v>
      </c>
    </row>
    <row r="4806" spans="1:25" x14ac:dyDescent="0.3">
      <c r="A4806" t="s">
        <v>33</v>
      </c>
      <c r="B4806" t="s">
        <v>82</v>
      </c>
      <c r="C4806">
        <v>1189833</v>
      </c>
      <c r="D4806" s="9">
        <v>44249</v>
      </c>
      <c r="E4806" s="8" t="str">
        <f>TEXT(Table1[[#This Row],[Invoice Date]],"dd-mm-yyyy")</f>
        <v>22-02-2021</v>
      </c>
      <c r="F4806" s="1" t="str">
        <f t="shared" si="300"/>
        <v>February</v>
      </c>
      <c r="G4806" s="1" t="str">
        <f t="shared" si="301"/>
        <v>2021</v>
      </c>
      <c r="H4806" s="1" t="str">
        <f t="shared" si="302"/>
        <v>Monday</v>
      </c>
      <c r="I4806" s="1" t="str">
        <f t="shared" si="303"/>
        <v>22</v>
      </c>
      <c r="J4806" t="s">
        <v>35</v>
      </c>
      <c r="K4806" t="s">
        <v>52</v>
      </c>
      <c r="L4806" t="s">
        <v>53</v>
      </c>
      <c r="M4806" t="s">
        <v>19</v>
      </c>
      <c r="N4806">
        <v>41</v>
      </c>
      <c r="O4806">
        <v>116</v>
      </c>
      <c r="P4806">
        <v>4756</v>
      </c>
      <c r="Q4806">
        <v>2711</v>
      </c>
      <c r="R4806">
        <v>0.56999999999999995</v>
      </c>
      <c r="S4806" t="s">
        <v>82</v>
      </c>
      <c r="T4806" t="str">
        <f>IF(Table1[[#This Row],[Units Sold]]&gt; 700,"High Units","low Units")</f>
        <v>low Units</v>
      </c>
      <c r="U4806">
        <f>SUM(Table1[[#This Row],[Operating Profit]])/SUM(Table1[Operating Profit])*100</f>
        <v>8.1623406271378912E-4</v>
      </c>
      <c r="V4806">
        <f>SUM(Table1[[#This Row],[Price per Unit]]*Table1[[#This Row],[Units Sold]])</f>
        <v>4756</v>
      </c>
      <c r="W4806">
        <f>SUM(Table1[[#This Row],[Total Sales]]-Table1[[#This Row],[Operating Profit]])</f>
        <v>2045</v>
      </c>
      <c r="X4806">
        <f>SUM(Table1[[#This Row],[Total Sales]]-Table1[[#This Row],[Cost]])</f>
        <v>2711</v>
      </c>
      <c r="Y4806">
        <f>SUM(Table1[[#This Row],[profit/loss]])/SUM(Table1[profit/loss])</f>
        <v>8.1623406271378909E-6</v>
      </c>
    </row>
    <row r="4807" spans="1:25" x14ac:dyDescent="0.3">
      <c r="A4807" t="s">
        <v>33</v>
      </c>
      <c r="B4807" t="s">
        <v>82</v>
      </c>
      <c r="C4807">
        <v>1189833</v>
      </c>
      <c r="D4807" s="9">
        <v>44250</v>
      </c>
      <c r="E4807" s="8" t="str">
        <f>TEXT(Table1[[#This Row],[Invoice Date]],"dd-mm-yyyy")</f>
        <v>23-02-2021</v>
      </c>
      <c r="F4807" s="1" t="str">
        <f t="shared" si="300"/>
        <v>February</v>
      </c>
      <c r="G4807" s="1" t="str">
        <f t="shared" si="301"/>
        <v>2021</v>
      </c>
      <c r="H4807" s="1" t="str">
        <f t="shared" si="302"/>
        <v>Tuesday</v>
      </c>
      <c r="I4807" s="1" t="str">
        <f t="shared" si="303"/>
        <v>23</v>
      </c>
      <c r="J4807" t="s">
        <v>35</v>
      </c>
      <c r="K4807" t="s">
        <v>52</v>
      </c>
      <c r="L4807" t="s">
        <v>53</v>
      </c>
      <c r="M4807" t="s">
        <v>20</v>
      </c>
      <c r="N4807">
        <v>44</v>
      </c>
      <c r="O4807">
        <v>105</v>
      </c>
      <c r="P4807">
        <v>4620</v>
      </c>
      <c r="Q4807">
        <v>2402</v>
      </c>
      <c r="R4807">
        <v>0.52</v>
      </c>
      <c r="S4807" t="s">
        <v>82</v>
      </c>
      <c r="T4807" t="str">
        <f>IF(Table1[[#This Row],[Units Sold]]&gt; 700,"High Units","low Units")</f>
        <v>low Units</v>
      </c>
      <c r="U4807">
        <f>SUM(Table1[[#This Row],[Operating Profit]])/SUM(Table1[Operating Profit])*100</f>
        <v>7.2319963800756973E-4</v>
      </c>
      <c r="V4807">
        <f>SUM(Table1[[#This Row],[Price per Unit]]*Table1[[#This Row],[Units Sold]])</f>
        <v>4620</v>
      </c>
      <c r="W4807">
        <f>SUM(Table1[[#This Row],[Total Sales]]-Table1[[#This Row],[Operating Profit]])</f>
        <v>2218</v>
      </c>
      <c r="X4807">
        <f>SUM(Table1[[#This Row],[Total Sales]]-Table1[[#This Row],[Cost]])</f>
        <v>2402</v>
      </c>
      <c r="Y4807">
        <f>SUM(Table1[[#This Row],[profit/loss]])/SUM(Table1[profit/loss])</f>
        <v>7.2319963800756972E-6</v>
      </c>
    </row>
    <row r="4808" spans="1:25" x14ac:dyDescent="0.3">
      <c r="A4808" t="s">
        <v>33</v>
      </c>
      <c r="B4808" t="s">
        <v>82</v>
      </c>
      <c r="C4808">
        <v>1189833</v>
      </c>
      <c r="D4808" s="9">
        <v>44251</v>
      </c>
      <c r="E4808" s="8" t="str">
        <f>TEXT(Table1[[#This Row],[Invoice Date]],"dd-mm-yyyy")</f>
        <v>24-02-2021</v>
      </c>
      <c r="F4808" s="1" t="str">
        <f t="shared" si="300"/>
        <v>February</v>
      </c>
      <c r="G4808" s="1" t="str">
        <f t="shared" si="301"/>
        <v>2021</v>
      </c>
      <c r="H4808" s="1" t="str">
        <f t="shared" si="302"/>
        <v>Wednesday</v>
      </c>
      <c r="I4808" s="1" t="str">
        <f t="shared" si="303"/>
        <v>24</v>
      </c>
      <c r="J4808" t="s">
        <v>35</v>
      </c>
      <c r="K4808" t="s">
        <v>52</v>
      </c>
      <c r="L4808" t="s">
        <v>53</v>
      </c>
      <c r="M4808" t="s">
        <v>21</v>
      </c>
      <c r="N4808">
        <v>54</v>
      </c>
      <c r="O4808">
        <v>98</v>
      </c>
      <c r="P4808">
        <v>5292</v>
      </c>
      <c r="Q4808">
        <v>3969</v>
      </c>
      <c r="R4808">
        <v>0.75</v>
      </c>
      <c r="S4808" t="s">
        <v>82</v>
      </c>
      <c r="T4808" t="str">
        <f>IF(Table1[[#This Row],[Units Sold]]&gt; 700,"High Units","low Units")</f>
        <v>low Units</v>
      </c>
      <c r="U4808">
        <f>SUM(Table1[[#This Row],[Operating Profit]])/SUM(Table1[Operating Profit])*100</f>
        <v>1.1949955717119251E-3</v>
      </c>
      <c r="V4808">
        <f>SUM(Table1[[#This Row],[Price per Unit]]*Table1[[#This Row],[Units Sold]])</f>
        <v>5292</v>
      </c>
      <c r="W4808">
        <f>SUM(Table1[[#This Row],[Total Sales]]-Table1[[#This Row],[Operating Profit]])</f>
        <v>1323</v>
      </c>
      <c r="X4808">
        <f>SUM(Table1[[#This Row],[Total Sales]]-Table1[[#This Row],[Cost]])</f>
        <v>3969</v>
      </c>
      <c r="Y4808">
        <f>SUM(Table1[[#This Row],[profit/loss]])/SUM(Table1[profit/loss])</f>
        <v>1.1949955717119251E-5</v>
      </c>
    </row>
    <row r="4809" spans="1:25" x14ac:dyDescent="0.3">
      <c r="A4809" t="s">
        <v>33</v>
      </c>
      <c r="B4809" t="s">
        <v>82</v>
      </c>
      <c r="C4809">
        <v>1189833</v>
      </c>
      <c r="D4809" s="9">
        <v>44252</v>
      </c>
      <c r="E4809" s="8" t="str">
        <f>TEXT(Table1[[#This Row],[Invoice Date]],"dd-mm-yyyy")</f>
        <v>25-02-2021</v>
      </c>
      <c r="F4809" s="1" t="str">
        <f t="shared" si="300"/>
        <v>February</v>
      </c>
      <c r="G4809" s="1" t="str">
        <f t="shared" si="301"/>
        <v>2021</v>
      </c>
      <c r="H4809" s="1" t="str">
        <f t="shared" si="302"/>
        <v>Thursday</v>
      </c>
      <c r="I4809" s="1" t="str">
        <f t="shared" si="303"/>
        <v>25</v>
      </c>
      <c r="J4809" t="s">
        <v>35</v>
      </c>
      <c r="K4809" t="s">
        <v>52</v>
      </c>
      <c r="L4809" t="s">
        <v>53</v>
      </c>
      <c r="M4809" t="s">
        <v>22</v>
      </c>
      <c r="N4809">
        <v>58</v>
      </c>
      <c r="O4809">
        <v>108</v>
      </c>
      <c r="P4809">
        <v>6264</v>
      </c>
      <c r="Q4809">
        <v>2443</v>
      </c>
      <c r="R4809">
        <v>0.39</v>
      </c>
      <c r="S4809" t="s">
        <v>82</v>
      </c>
      <c r="T4809" t="str">
        <f>IF(Table1[[#This Row],[Units Sold]]&gt; 700,"High Units","low Units")</f>
        <v>low Units</v>
      </c>
      <c r="U4809">
        <f>SUM(Table1[[#This Row],[Operating Profit]])/SUM(Table1[Operating Profit])*100</f>
        <v>7.3554401151227841E-4</v>
      </c>
      <c r="V4809">
        <f>SUM(Table1[[#This Row],[Price per Unit]]*Table1[[#This Row],[Units Sold]])</f>
        <v>6264</v>
      </c>
      <c r="W4809">
        <f>SUM(Table1[[#This Row],[Total Sales]]-Table1[[#This Row],[Operating Profit]])</f>
        <v>3821</v>
      </c>
      <c r="X4809">
        <f>SUM(Table1[[#This Row],[Total Sales]]-Table1[[#This Row],[Cost]])</f>
        <v>2443</v>
      </c>
      <c r="Y4809">
        <f>SUM(Table1[[#This Row],[profit/loss]])/SUM(Table1[profit/loss])</f>
        <v>7.355440115122784E-6</v>
      </c>
    </row>
    <row r="4810" spans="1:25" x14ac:dyDescent="0.3">
      <c r="A4810" t="s">
        <v>33</v>
      </c>
      <c r="B4810" t="s">
        <v>82</v>
      </c>
      <c r="C4810">
        <v>1189833</v>
      </c>
      <c r="D4810" s="9">
        <v>44253</v>
      </c>
      <c r="E4810" s="8" t="str">
        <f>TEXT(Table1[[#This Row],[Invoice Date]],"dd-mm-yyyy")</f>
        <v>26-02-2021</v>
      </c>
      <c r="F4810" s="1" t="str">
        <f t="shared" si="300"/>
        <v>February</v>
      </c>
      <c r="G4810" s="1" t="str">
        <f t="shared" si="301"/>
        <v>2021</v>
      </c>
      <c r="H4810" s="1" t="str">
        <f t="shared" si="302"/>
        <v>Friday</v>
      </c>
      <c r="I4810" s="1" t="str">
        <f t="shared" si="303"/>
        <v>26</v>
      </c>
      <c r="J4810" t="s">
        <v>35</v>
      </c>
      <c r="K4810" t="s">
        <v>52</v>
      </c>
      <c r="L4810" t="s">
        <v>53</v>
      </c>
      <c r="M4810" t="s">
        <v>16</v>
      </c>
      <c r="N4810">
        <v>38</v>
      </c>
      <c r="O4810">
        <v>167</v>
      </c>
      <c r="P4810">
        <v>6346</v>
      </c>
      <c r="Q4810">
        <v>3744</v>
      </c>
      <c r="R4810">
        <v>0.59</v>
      </c>
      <c r="S4810" t="s">
        <v>82</v>
      </c>
      <c r="T4810" t="str">
        <f>IF(Table1[[#This Row],[Units Sold]]&gt; 700,"High Units","low Units")</f>
        <v>low Units</v>
      </c>
      <c r="U4810">
        <f>SUM(Table1[[#This Row],[Operating Profit]])/SUM(Table1[Operating Profit])*100</f>
        <v>1.1272520585763285E-3</v>
      </c>
      <c r="V4810">
        <f>SUM(Table1[[#This Row],[Price per Unit]]*Table1[[#This Row],[Units Sold]])</f>
        <v>6346</v>
      </c>
      <c r="W4810">
        <f>SUM(Table1[[#This Row],[Total Sales]]-Table1[[#This Row],[Operating Profit]])</f>
        <v>2602</v>
      </c>
      <c r="X4810">
        <f>SUM(Table1[[#This Row],[Total Sales]]-Table1[[#This Row],[Cost]])</f>
        <v>3744</v>
      </c>
      <c r="Y4810">
        <f>SUM(Table1[[#This Row],[profit/loss]])/SUM(Table1[profit/loss])</f>
        <v>1.1272520585763284E-5</v>
      </c>
    </row>
    <row r="4811" spans="1:25" x14ac:dyDescent="0.3">
      <c r="A4811" t="s">
        <v>33</v>
      </c>
      <c r="B4811" t="s">
        <v>82</v>
      </c>
      <c r="C4811">
        <v>1189833</v>
      </c>
      <c r="D4811" s="9">
        <v>44254</v>
      </c>
      <c r="E4811" s="8" t="str">
        <f>TEXT(Table1[[#This Row],[Invoice Date]],"dd-mm-yyyy")</f>
        <v>27-02-2021</v>
      </c>
      <c r="F4811" s="1" t="str">
        <f t="shared" si="300"/>
        <v>February</v>
      </c>
      <c r="G4811" s="1" t="str">
        <f t="shared" si="301"/>
        <v>2021</v>
      </c>
      <c r="H4811" s="1" t="str">
        <f t="shared" si="302"/>
        <v>Saturday</v>
      </c>
      <c r="I4811" s="1" t="str">
        <f t="shared" si="303"/>
        <v>27</v>
      </c>
      <c r="J4811" t="s">
        <v>35</v>
      </c>
      <c r="K4811" t="s">
        <v>52</v>
      </c>
      <c r="L4811" t="s">
        <v>53</v>
      </c>
      <c r="M4811" t="s">
        <v>18</v>
      </c>
      <c r="N4811">
        <v>42</v>
      </c>
      <c r="O4811">
        <v>173</v>
      </c>
      <c r="P4811">
        <v>7266</v>
      </c>
      <c r="Q4811">
        <v>2979</v>
      </c>
      <c r="R4811">
        <v>0.41</v>
      </c>
      <c r="S4811" t="s">
        <v>82</v>
      </c>
      <c r="T4811" t="str">
        <f>IF(Table1[[#This Row],[Units Sold]]&gt; 700,"High Units","low Units")</f>
        <v>low Units</v>
      </c>
      <c r="U4811">
        <f>SUM(Table1[[#This Row],[Operating Profit]])/SUM(Table1[Operating Profit])*100</f>
        <v>8.9692411391529973E-4</v>
      </c>
      <c r="V4811">
        <f>SUM(Table1[[#This Row],[Price per Unit]]*Table1[[#This Row],[Units Sold]])</f>
        <v>7266</v>
      </c>
      <c r="W4811">
        <f>SUM(Table1[[#This Row],[Total Sales]]-Table1[[#This Row],[Operating Profit]])</f>
        <v>4287</v>
      </c>
      <c r="X4811">
        <f>SUM(Table1[[#This Row],[Total Sales]]-Table1[[#This Row],[Cost]])</f>
        <v>2979</v>
      </c>
      <c r="Y4811">
        <f>SUM(Table1[[#This Row],[profit/loss]])/SUM(Table1[profit/loss])</f>
        <v>8.9692411391529977E-6</v>
      </c>
    </row>
    <row r="4812" spans="1:25" x14ac:dyDescent="0.3">
      <c r="A4812" t="s">
        <v>33</v>
      </c>
      <c r="B4812" t="s">
        <v>82</v>
      </c>
      <c r="C4812">
        <v>1189833</v>
      </c>
      <c r="D4812" s="9">
        <v>44255</v>
      </c>
      <c r="E4812" s="8" t="str">
        <f>TEXT(Table1[[#This Row],[Invoice Date]],"dd-mm-yyyy")</f>
        <v>28-02-2021</v>
      </c>
      <c r="F4812" s="1" t="str">
        <f t="shared" si="300"/>
        <v>February</v>
      </c>
      <c r="G4812" s="1" t="str">
        <f t="shared" si="301"/>
        <v>2021</v>
      </c>
      <c r="H4812" s="1" t="str">
        <f t="shared" si="302"/>
        <v>Sunday</v>
      </c>
      <c r="I4812" s="1" t="str">
        <f t="shared" si="303"/>
        <v>28</v>
      </c>
      <c r="J4812" t="s">
        <v>35</v>
      </c>
      <c r="K4812" t="s">
        <v>52</v>
      </c>
      <c r="L4812" t="s">
        <v>53</v>
      </c>
      <c r="M4812" t="s">
        <v>19</v>
      </c>
      <c r="N4812">
        <v>37</v>
      </c>
      <c r="O4812">
        <v>123</v>
      </c>
      <c r="P4812">
        <v>4551</v>
      </c>
      <c r="Q4812">
        <v>2594</v>
      </c>
      <c r="R4812">
        <v>0.56999999999999995</v>
      </c>
      <c r="S4812" t="s">
        <v>82</v>
      </c>
      <c r="T4812" t="str">
        <f>IF(Table1[[#This Row],[Units Sold]]&gt; 700,"High Units","low Units")</f>
        <v>low Units</v>
      </c>
      <c r="U4812">
        <f>SUM(Table1[[#This Row],[Operating Profit]])/SUM(Table1[Operating Profit])*100</f>
        <v>7.8100743588327881E-4</v>
      </c>
      <c r="V4812">
        <f>SUM(Table1[[#This Row],[Price per Unit]]*Table1[[#This Row],[Units Sold]])</f>
        <v>4551</v>
      </c>
      <c r="W4812">
        <f>SUM(Table1[[#This Row],[Total Sales]]-Table1[[#This Row],[Operating Profit]])</f>
        <v>1957</v>
      </c>
      <c r="X4812">
        <f>SUM(Table1[[#This Row],[Total Sales]]-Table1[[#This Row],[Cost]])</f>
        <v>2594</v>
      </c>
      <c r="Y4812">
        <f>SUM(Table1[[#This Row],[profit/loss]])/SUM(Table1[profit/loss])</f>
        <v>7.8100743588327879E-6</v>
      </c>
    </row>
    <row r="4813" spans="1:25" x14ac:dyDescent="0.3">
      <c r="A4813" t="s">
        <v>33</v>
      </c>
      <c r="B4813" t="s">
        <v>82</v>
      </c>
      <c r="C4813">
        <v>1189833</v>
      </c>
      <c r="D4813" s="9">
        <v>44256</v>
      </c>
      <c r="E4813" s="8" t="str">
        <f>TEXT(Table1[[#This Row],[Invoice Date]],"dd-mm-yyyy")</f>
        <v>01-03-2021</v>
      </c>
      <c r="F4813" s="1" t="str">
        <f t="shared" si="300"/>
        <v>March</v>
      </c>
      <c r="G4813" s="1" t="str">
        <f t="shared" si="301"/>
        <v>2021</v>
      </c>
      <c r="H4813" s="1" t="str">
        <f t="shared" si="302"/>
        <v>Monday</v>
      </c>
      <c r="I4813" s="1" t="str">
        <f t="shared" si="303"/>
        <v>01</v>
      </c>
      <c r="J4813" t="s">
        <v>35</v>
      </c>
      <c r="K4813" t="s">
        <v>52</v>
      </c>
      <c r="L4813" t="s">
        <v>53</v>
      </c>
      <c r="M4813" t="s">
        <v>20</v>
      </c>
      <c r="N4813">
        <v>39</v>
      </c>
      <c r="O4813">
        <v>119</v>
      </c>
      <c r="P4813">
        <v>4641</v>
      </c>
      <c r="Q4813">
        <v>2553</v>
      </c>
      <c r="R4813">
        <v>0.55000000000000004</v>
      </c>
      <c r="S4813" t="s">
        <v>82</v>
      </c>
      <c r="T4813" t="str">
        <f>IF(Table1[[#This Row],[Units Sold]]&gt; 700,"High Units","low Units")</f>
        <v>low Units</v>
      </c>
      <c r="U4813">
        <f>SUM(Table1[[#This Row],[Operating Profit]])/SUM(Table1[Operating Profit])*100</f>
        <v>7.6866306237857013E-4</v>
      </c>
      <c r="V4813">
        <f>SUM(Table1[[#This Row],[Price per Unit]]*Table1[[#This Row],[Units Sold]])</f>
        <v>4641</v>
      </c>
      <c r="W4813">
        <f>SUM(Table1[[#This Row],[Total Sales]]-Table1[[#This Row],[Operating Profit]])</f>
        <v>2088</v>
      </c>
      <c r="X4813">
        <f>SUM(Table1[[#This Row],[Total Sales]]-Table1[[#This Row],[Cost]])</f>
        <v>2553</v>
      </c>
      <c r="Y4813">
        <f>SUM(Table1[[#This Row],[profit/loss]])/SUM(Table1[profit/loss])</f>
        <v>7.6866306237857019E-6</v>
      </c>
    </row>
    <row r="4814" spans="1:25" x14ac:dyDescent="0.3">
      <c r="A4814" t="s">
        <v>33</v>
      </c>
      <c r="B4814" t="s">
        <v>82</v>
      </c>
      <c r="C4814">
        <v>1189833</v>
      </c>
      <c r="D4814" s="9">
        <v>44257</v>
      </c>
      <c r="E4814" s="8" t="str">
        <f>TEXT(Table1[[#This Row],[Invoice Date]],"dd-mm-yyyy")</f>
        <v>02-03-2021</v>
      </c>
      <c r="F4814" s="1" t="str">
        <f t="shared" si="300"/>
        <v>March</v>
      </c>
      <c r="G4814" s="1" t="str">
        <f t="shared" si="301"/>
        <v>2021</v>
      </c>
      <c r="H4814" s="1" t="str">
        <f t="shared" si="302"/>
        <v>Tuesday</v>
      </c>
      <c r="I4814" s="1" t="str">
        <f t="shared" si="303"/>
        <v>02</v>
      </c>
      <c r="J4814" t="s">
        <v>35</v>
      </c>
      <c r="K4814" t="s">
        <v>52</v>
      </c>
      <c r="L4814" t="s">
        <v>53</v>
      </c>
      <c r="M4814" t="s">
        <v>21</v>
      </c>
      <c r="N4814">
        <v>51</v>
      </c>
      <c r="O4814">
        <v>113</v>
      </c>
      <c r="P4814">
        <v>5763</v>
      </c>
      <c r="Q4814">
        <v>4265</v>
      </c>
      <c r="R4814">
        <v>0.74</v>
      </c>
      <c r="S4814" t="s">
        <v>82</v>
      </c>
      <c r="T4814" t="str">
        <f>IF(Table1[[#This Row],[Units Sold]]&gt; 700,"High Units","low Units")</f>
        <v>low Units</v>
      </c>
      <c r="U4814">
        <f>SUM(Table1[[#This Row],[Operating Profit]])/SUM(Table1[Operating Profit])*100</f>
        <v>1.28411592677031E-3</v>
      </c>
      <c r="V4814">
        <f>SUM(Table1[[#This Row],[Price per Unit]]*Table1[[#This Row],[Units Sold]])</f>
        <v>5763</v>
      </c>
      <c r="W4814">
        <f>SUM(Table1[[#This Row],[Total Sales]]-Table1[[#This Row],[Operating Profit]])</f>
        <v>1498</v>
      </c>
      <c r="X4814">
        <f>SUM(Table1[[#This Row],[Total Sales]]-Table1[[#This Row],[Cost]])</f>
        <v>4265</v>
      </c>
      <c r="Y4814">
        <f>SUM(Table1[[#This Row],[profit/loss]])/SUM(Table1[profit/loss])</f>
        <v>1.2841159267703101E-5</v>
      </c>
    </row>
    <row r="4815" spans="1:25" x14ac:dyDescent="0.3">
      <c r="A4815" t="s">
        <v>33</v>
      </c>
      <c r="B4815" t="s">
        <v>82</v>
      </c>
      <c r="C4815">
        <v>1189833</v>
      </c>
      <c r="D4815" s="9">
        <v>44258</v>
      </c>
      <c r="E4815" s="8" t="str">
        <f>TEXT(Table1[[#This Row],[Invoice Date]],"dd-mm-yyyy")</f>
        <v>03-03-2021</v>
      </c>
      <c r="F4815" s="1" t="str">
        <f t="shared" si="300"/>
        <v>March</v>
      </c>
      <c r="G4815" s="1" t="str">
        <f t="shared" si="301"/>
        <v>2021</v>
      </c>
      <c r="H4815" s="1" t="str">
        <f t="shared" si="302"/>
        <v>Wednesday</v>
      </c>
      <c r="I4815" s="1" t="str">
        <f t="shared" si="303"/>
        <v>03</v>
      </c>
      <c r="J4815" t="s">
        <v>35</v>
      </c>
      <c r="K4815" t="s">
        <v>52</v>
      </c>
      <c r="L4815" t="s">
        <v>53</v>
      </c>
      <c r="M4815" t="s">
        <v>22</v>
      </c>
      <c r="N4815">
        <v>56</v>
      </c>
      <c r="O4815">
        <v>133</v>
      </c>
      <c r="P4815">
        <v>7448</v>
      </c>
      <c r="Q4815">
        <v>2830</v>
      </c>
      <c r="R4815">
        <v>0.38</v>
      </c>
      <c r="S4815" t="s">
        <v>82</v>
      </c>
      <c r="T4815" t="str">
        <f>IF(Table1[[#This Row],[Units Sold]]&gt; 700,"High Units","low Units")</f>
        <v>low Units</v>
      </c>
      <c r="U4815">
        <f>SUM(Table1[[#This Row],[Operating Profit]])/SUM(Table1[Operating Profit])*100</f>
        <v>8.5206285410550475E-4</v>
      </c>
      <c r="V4815">
        <f>SUM(Table1[[#This Row],[Price per Unit]]*Table1[[#This Row],[Units Sold]])</f>
        <v>7448</v>
      </c>
      <c r="W4815">
        <f>SUM(Table1[[#This Row],[Total Sales]]-Table1[[#This Row],[Operating Profit]])</f>
        <v>4618</v>
      </c>
      <c r="X4815">
        <f>SUM(Table1[[#This Row],[Total Sales]]-Table1[[#This Row],[Cost]])</f>
        <v>2830</v>
      </c>
      <c r="Y4815">
        <f>SUM(Table1[[#This Row],[profit/loss]])/SUM(Table1[profit/loss])</f>
        <v>8.5206285410550473E-6</v>
      </c>
    </row>
    <row r="4816" spans="1:25" x14ac:dyDescent="0.3">
      <c r="A4816" t="s">
        <v>33</v>
      </c>
      <c r="B4816" t="s">
        <v>82</v>
      </c>
      <c r="C4816">
        <v>1189833</v>
      </c>
      <c r="D4816" s="9">
        <v>44259</v>
      </c>
      <c r="E4816" s="8" t="str">
        <f>TEXT(Table1[[#This Row],[Invoice Date]],"dd-mm-yyyy")</f>
        <v>04-03-2021</v>
      </c>
      <c r="F4816" s="1" t="str">
        <f t="shared" si="300"/>
        <v>March</v>
      </c>
      <c r="G4816" s="1" t="str">
        <f t="shared" si="301"/>
        <v>2021</v>
      </c>
      <c r="H4816" s="1" t="str">
        <f t="shared" si="302"/>
        <v>Thursday</v>
      </c>
      <c r="I4816" s="1" t="str">
        <f t="shared" si="303"/>
        <v>04</v>
      </c>
      <c r="J4816" t="s">
        <v>35</v>
      </c>
      <c r="K4816" t="s">
        <v>52</v>
      </c>
      <c r="L4816" t="s">
        <v>53</v>
      </c>
      <c r="M4816" t="s">
        <v>16</v>
      </c>
      <c r="N4816">
        <v>41</v>
      </c>
      <c r="O4816">
        <v>196</v>
      </c>
      <c r="P4816">
        <v>8036</v>
      </c>
      <c r="Q4816">
        <v>4500</v>
      </c>
      <c r="R4816">
        <v>0.56000000000000005</v>
      </c>
      <c r="S4816" t="s">
        <v>82</v>
      </c>
      <c r="T4816" t="str">
        <f>IF(Table1[[#This Row],[Units Sold]]&gt; 700,"High Units","low Units")</f>
        <v>low Units</v>
      </c>
      <c r="U4816">
        <f>SUM(Table1[[#This Row],[Operating Profit]])/SUM(Table1[Operating Profit])*100</f>
        <v>1.3548702627119334E-3</v>
      </c>
      <c r="V4816">
        <f>SUM(Table1[[#This Row],[Price per Unit]]*Table1[[#This Row],[Units Sold]])</f>
        <v>8036</v>
      </c>
      <c r="W4816">
        <f>SUM(Table1[[#This Row],[Total Sales]]-Table1[[#This Row],[Operating Profit]])</f>
        <v>3536</v>
      </c>
      <c r="X4816">
        <f>SUM(Table1[[#This Row],[Total Sales]]-Table1[[#This Row],[Cost]])</f>
        <v>4500</v>
      </c>
      <c r="Y4816">
        <f>SUM(Table1[[#This Row],[profit/loss]])/SUM(Table1[profit/loss])</f>
        <v>1.3548702627119333E-5</v>
      </c>
    </row>
    <row r="4817" spans="1:25" x14ac:dyDescent="0.3">
      <c r="A4817" t="s">
        <v>33</v>
      </c>
      <c r="B4817" t="s">
        <v>82</v>
      </c>
      <c r="C4817">
        <v>1189833</v>
      </c>
      <c r="D4817" s="9">
        <v>44260</v>
      </c>
      <c r="E4817" s="8" t="str">
        <f>TEXT(Table1[[#This Row],[Invoice Date]],"dd-mm-yyyy")</f>
        <v>05-03-2021</v>
      </c>
      <c r="F4817" s="1" t="str">
        <f t="shared" si="300"/>
        <v>March</v>
      </c>
      <c r="G4817" s="1" t="str">
        <f t="shared" si="301"/>
        <v>2021</v>
      </c>
      <c r="H4817" s="1" t="str">
        <f t="shared" si="302"/>
        <v>Friday</v>
      </c>
      <c r="I4817" s="1" t="str">
        <f t="shared" si="303"/>
        <v>05</v>
      </c>
      <c r="J4817" t="s">
        <v>35</v>
      </c>
      <c r="K4817" t="s">
        <v>52</v>
      </c>
      <c r="L4817" t="s">
        <v>53</v>
      </c>
      <c r="M4817" t="s">
        <v>18</v>
      </c>
      <c r="N4817">
        <v>45</v>
      </c>
      <c r="O4817">
        <v>182</v>
      </c>
      <c r="P4817">
        <v>8190</v>
      </c>
      <c r="Q4817">
        <v>3522</v>
      </c>
      <c r="R4817">
        <v>0.43</v>
      </c>
      <c r="S4817" t="s">
        <v>82</v>
      </c>
      <c r="T4817" t="str">
        <f>IF(Table1[[#This Row],[Units Sold]]&gt; 700,"High Units","low Units")</f>
        <v>low Units</v>
      </c>
      <c r="U4817">
        <f>SUM(Table1[[#This Row],[Operating Profit]])/SUM(Table1[Operating Profit])*100</f>
        <v>1.0604117922825397E-3</v>
      </c>
      <c r="V4817">
        <f>SUM(Table1[[#This Row],[Price per Unit]]*Table1[[#This Row],[Units Sold]])</f>
        <v>8190</v>
      </c>
      <c r="W4817">
        <f>SUM(Table1[[#This Row],[Total Sales]]-Table1[[#This Row],[Operating Profit]])</f>
        <v>4668</v>
      </c>
      <c r="X4817">
        <f>SUM(Table1[[#This Row],[Total Sales]]-Table1[[#This Row],[Cost]])</f>
        <v>3522</v>
      </c>
      <c r="Y4817">
        <f>SUM(Table1[[#This Row],[profit/loss]])/SUM(Table1[profit/loss])</f>
        <v>1.0604117922825398E-5</v>
      </c>
    </row>
    <row r="4818" spans="1:25" x14ac:dyDescent="0.3">
      <c r="A4818" t="s">
        <v>33</v>
      </c>
      <c r="B4818" t="s">
        <v>82</v>
      </c>
      <c r="C4818">
        <v>1189833</v>
      </c>
      <c r="D4818" s="9">
        <v>44261</v>
      </c>
      <c r="E4818" s="8" t="str">
        <f>TEXT(Table1[[#This Row],[Invoice Date]],"dd-mm-yyyy")</f>
        <v>06-03-2021</v>
      </c>
      <c r="F4818" s="1" t="str">
        <f t="shared" si="300"/>
        <v>March</v>
      </c>
      <c r="G4818" s="1" t="str">
        <f t="shared" si="301"/>
        <v>2021</v>
      </c>
      <c r="H4818" s="1" t="str">
        <f t="shared" si="302"/>
        <v>Saturday</v>
      </c>
      <c r="I4818" s="1" t="str">
        <f t="shared" si="303"/>
        <v>06</v>
      </c>
      <c r="J4818" t="s">
        <v>35</v>
      </c>
      <c r="K4818" t="s">
        <v>52</v>
      </c>
      <c r="L4818" t="s">
        <v>53</v>
      </c>
      <c r="M4818" t="s">
        <v>19</v>
      </c>
      <c r="N4818">
        <v>42</v>
      </c>
      <c r="O4818">
        <v>133</v>
      </c>
      <c r="P4818">
        <v>5586</v>
      </c>
      <c r="Q4818">
        <v>3352</v>
      </c>
      <c r="R4818">
        <v>0.6</v>
      </c>
      <c r="S4818" t="s">
        <v>82</v>
      </c>
      <c r="T4818" t="str">
        <f>IF(Table1[[#This Row],[Units Sold]]&gt; 700,"High Units","low Units")</f>
        <v>low Units</v>
      </c>
      <c r="U4818">
        <f>SUM(Table1[[#This Row],[Operating Profit]])/SUM(Table1[Operating Profit])*100</f>
        <v>1.0092278045800889E-3</v>
      </c>
      <c r="V4818">
        <f>SUM(Table1[[#This Row],[Price per Unit]]*Table1[[#This Row],[Units Sold]])</f>
        <v>5586</v>
      </c>
      <c r="W4818">
        <f>SUM(Table1[[#This Row],[Total Sales]]-Table1[[#This Row],[Operating Profit]])</f>
        <v>2234</v>
      </c>
      <c r="X4818">
        <f>SUM(Table1[[#This Row],[Total Sales]]-Table1[[#This Row],[Cost]])</f>
        <v>3352</v>
      </c>
      <c r="Y4818">
        <f>SUM(Table1[[#This Row],[profit/loss]])/SUM(Table1[profit/loss])</f>
        <v>1.0092278045800889E-5</v>
      </c>
    </row>
    <row r="4819" spans="1:25" x14ac:dyDescent="0.3">
      <c r="A4819" t="s">
        <v>33</v>
      </c>
      <c r="B4819" t="s">
        <v>82</v>
      </c>
      <c r="C4819">
        <v>1189833</v>
      </c>
      <c r="D4819" s="9">
        <v>44262</v>
      </c>
      <c r="E4819" s="8" t="str">
        <f>TEXT(Table1[[#This Row],[Invoice Date]],"dd-mm-yyyy")</f>
        <v>07-03-2021</v>
      </c>
      <c r="F4819" s="1" t="str">
        <f t="shared" si="300"/>
        <v>March</v>
      </c>
      <c r="G4819" s="1" t="str">
        <f t="shared" si="301"/>
        <v>2021</v>
      </c>
      <c r="H4819" s="1" t="str">
        <f t="shared" si="302"/>
        <v>Sunday</v>
      </c>
      <c r="I4819" s="1" t="str">
        <f t="shared" si="303"/>
        <v>07</v>
      </c>
      <c r="J4819" t="s">
        <v>35</v>
      </c>
      <c r="K4819" t="s">
        <v>52</v>
      </c>
      <c r="L4819" t="s">
        <v>53</v>
      </c>
      <c r="M4819" t="s">
        <v>20</v>
      </c>
      <c r="N4819">
        <v>43</v>
      </c>
      <c r="O4819">
        <v>143</v>
      </c>
      <c r="P4819">
        <v>6149</v>
      </c>
      <c r="Q4819">
        <v>3136</v>
      </c>
      <c r="R4819">
        <v>0.51</v>
      </c>
      <c r="S4819" t="s">
        <v>82</v>
      </c>
      <c r="T4819" t="str">
        <f>IF(Table1[[#This Row],[Units Sold]]&gt; 700,"High Units","low Units")</f>
        <v>low Units</v>
      </c>
      <c r="U4819">
        <f>SUM(Table1[[#This Row],[Operating Profit]])/SUM(Table1[Operating Profit])*100</f>
        <v>9.4419403196991617E-4</v>
      </c>
      <c r="V4819">
        <f>SUM(Table1[[#This Row],[Price per Unit]]*Table1[[#This Row],[Units Sold]])</f>
        <v>6149</v>
      </c>
      <c r="W4819">
        <f>SUM(Table1[[#This Row],[Total Sales]]-Table1[[#This Row],[Operating Profit]])</f>
        <v>3013</v>
      </c>
      <c r="X4819">
        <f>SUM(Table1[[#This Row],[Total Sales]]-Table1[[#This Row],[Cost]])</f>
        <v>3136</v>
      </c>
      <c r="Y4819">
        <f>SUM(Table1[[#This Row],[profit/loss]])/SUM(Table1[profit/loss])</f>
        <v>9.4419403196991618E-6</v>
      </c>
    </row>
    <row r="4820" spans="1:25" x14ac:dyDescent="0.3">
      <c r="A4820" t="s">
        <v>33</v>
      </c>
      <c r="B4820" t="s">
        <v>82</v>
      </c>
      <c r="C4820">
        <v>1189833</v>
      </c>
      <c r="D4820" s="9">
        <v>44263</v>
      </c>
      <c r="E4820" s="8" t="str">
        <f>TEXT(Table1[[#This Row],[Invoice Date]],"dd-mm-yyyy")</f>
        <v>08-03-2021</v>
      </c>
      <c r="F4820" s="1" t="str">
        <f t="shared" si="300"/>
        <v>March</v>
      </c>
      <c r="G4820" s="1" t="str">
        <f t="shared" si="301"/>
        <v>2021</v>
      </c>
      <c r="H4820" s="1" t="str">
        <f t="shared" si="302"/>
        <v>Monday</v>
      </c>
      <c r="I4820" s="1" t="str">
        <f t="shared" si="303"/>
        <v>08</v>
      </c>
      <c r="J4820" t="s">
        <v>35</v>
      </c>
      <c r="K4820" t="s">
        <v>52</v>
      </c>
      <c r="L4820" t="s">
        <v>53</v>
      </c>
      <c r="M4820" t="s">
        <v>21</v>
      </c>
      <c r="N4820">
        <v>53</v>
      </c>
      <c r="O4820">
        <v>120</v>
      </c>
      <c r="P4820">
        <v>6360</v>
      </c>
      <c r="Q4820">
        <v>4643</v>
      </c>
      <c r="R4820">
        <v>0.73</v>
      </c>
      <c r="S4820" t="s">
        <v>82</v>
      </c>
      <c r="T4820" t="str">
        <f>IF(Table1[[#This Row],[Units Sold]]&gt; 700,"High Units","low Units")</f>
        <v>low Units</v>
      </c>
      <c r="U4820">
        <f>SUM(Table1[[#This Row],[Operating Profit]])/SUM(Table1[Operating Profit])*100</f>
        <v>1.3979250288381126E-3</v>
      </c>
      <c r="V4820">
        <f>SUM(Table1[[#This Row],[Price per Unit]]*Table1[[#This Row],[Units Sold]])</f>
        <v>6360</v>
      </c>
      <c r="W4820">
        <f>SUM(Table1[[#This Row],[Total Sales]]-Table1[[#This Row],[Operating Profit]])</f>
        <v>1717</v>
      </c>
      <c r="X4820">
        <f>SUM(Table1[[#This Row],[Total Sales]]-Table1[[#This Row],[Cost]])</f>
        <v>4643</v>
      </c>
      <c r="Y4820">
        <f>SUM(Table1[[#This Row],[profit/loss]])/SUM(Table1[profit/loss])</f>
        <v>1.3979250288381125E-5</v>
      </c>
    </row>
    <row r="4821" spans="1:25" x14ac:dyDescent="0.3">
      <c r="A4821" t="s">
        <v>33</v>
      </c>
      <c r="B4821" t="s">
        <v>82</v>
      </c>
      <c r="C4821">
        <v>1189833</v>
      </c>
      <c r="D4821" s="9">
        <v>44264</v>
      </c>
      <c r="E4821" s="8" t="str">
        <f>TEXT(Table1[[#This Row],[Invoice Date]],"dd-mm-yyyy")</f>
        <v>09-03-2021</v>
      </c>
      <c r="F4821" s="1" t="str">
        <f t="shared" si="300"/>
        <v>March</v>
      </c>
      <c r="G4821" s="1" t="str">
        <f t="shared" si="301"/>
        <v>2021</v>
      </c>
      <c r="H4821" s="1" t="str">
        <f t="shared" si="302"/>
        <v>Tuesday</v>
      </c>
      <c r="I4821" s="1" t="str">
        <f t="shared" si="303"/>
        <v>09</v>
      </c>
      <c r="J4821" t="s">
        <v>35</v>
      </c>
      <c r="K4821" t="s">
        <v>52</v>
      </c>
      <c r="L4821" t="s">
        <v>53</v>
      </c>
      <c r="M4821" t="s">
        <v>22</v>
      </c>
      <c r="N4821">
        <v>55</v>
      </c>
      <c r="O4821">
        <v>130</v>
      </c>
      <c r="P4821">
        <v>7150</v>
      </c>
      <c r="Q4821">
        <v>2860</v>
      </c>
      <c r="R4821">
        <v>0.4</v>
      </c>
      <c r="S4821" t="s">
        <v>82</v>
      </c>
      <c r="T4821" t="str">
        <f>IF(Table1[[#This Row],[Units Sold]]&gt; 700,"High Units","low Units")</f>
        <v>low Units</v>
      </c>
      <c r="U4821">
        <f>SUM(Table1[[#This Row],[Operating Profit]])/SUM(Table1[Operating Profit])*100</f>
        <v>8.6109532252358432E-4</v>
      </c>
      <c r="V4821">
        <f>SUM(Table1[[#This Row],[Price per Unit]]*Table1[[#This Row],[Units Sold]])</f>
        <v>7150</v>
      </c>
      <c r="W4821">
        <f>SUM(Table1[[#This Row],[Total Sales]]-Table1[[#This Row],[Operating Profit]])</f>
        <v>4290</v>
      </c>
      <c r="X4821">
        <f>SUM(Table1[[#This Row],[Total Sales]]-Table1[[#This Row],[Cost]])</f>
        <v>2860</v>
      </c>
      <c r="Y4821">
        <f>SUM(Table1[[#This Row],[profit/loss]])/SUM(Table1[profit/loss])</f>
        <v>8.610953225235843E-6</v>
      </c>
    </row>
    <row r="4822" spans="1:25" x14ac:dyDescent="0.3">
      <c r="A4822" t="s">
        <v>25</v>
      </c>
      <c r="B4822" t="s">
        <v>82</v>
      </c>
      <c r="C4822">
        <v>1197831</v>
      </c>
      <c r="D4822" s="9">
        <v>44265</v>
      </c>
      <c r="E4822" s="8" t="str">
        <f>TEXT(Table1[[#This Row],[Invoice Date]],"dd-mm-yyyy")</f>
        <v>10-03-2021</v>
      </c>
      <c r="F4822" s="1" t="str">
        <f t="shared" si="300"/>
        <v>March</v>
      </c>
      <c r="G4822" s="1" t="str">
        <f t="shared" si="301"/>
        <v>2021</v>
      </c>
      <c r="H4822" s="1" t="str">
        <f t="shared" si="302"/>
        <v>Wednesday</v>
      </c>
      <c r="I4822" s="1" t="str">
        <f t="shared" si="303"/>
        <v>10</v>
      </c>
      <c r="J4822" t="s">
        <v>35</v>
      </c>
      <c r="K4822" t="s">
        <v>52</v>
      </c>
      <c r="L4822" t="s">
        <v>53</v>
      </c>
      <c r="M4822" t="s">
        <v>16</v>
      </c>
      <c r="N4822">
        <v>18</v>
      </c>
      <c r="O4822">
        <v>210</v>
      </c>
      <c r="P4822">
        <v>3780</v>
      </c>
      <c r="Q4822">
        <v>1890</v>
      </c>
      <c r="R4822">
        <v>0.5</v>
      </c>
      <c r="S4822" t="s">
        <v>82</v>
      </c>
      <c r="T4822" t="str">
        <f>IF(Table1[[#This Row],[Units Sold]]&gt; 700,"High Units","low Units")</f>
        <v>low Units</v>
      </c>
      <c r="U4822">
        <f>SUM(Table1[[#This Row],[Operating Profit]])/SUM(Table1[Operating Profit])*100</f>
        <v>5.6904551033901195E-4</v>
      </c>
      <c r="V4822">
        <f>SUM(Table1[[#This Row],[Price per Unit]]*Table1[[#This Row],[Units Sold]])</f>
        <v>3780</v>
      </c>
      <c r="W4822">
        <f>SUM(Table1[[#This Row],[Total Sales]]-Table1[[#This Row],[Operating Profit]])</f>
        <v>1890</v>
      </c>
      <c r="X4822">
        <f>SUM(Table1[[#This Row],[Total Sales]]-Table1[[#This Row],[Cost]])</f>
        <v>1890</v>
      </c>
      <c r="Y4822">
        <f>SUM(Table1[[#This Row],[profit/loss]])/SUM(Table1[profit/loss])</f>
        <v>5.6904551033901199E-6</v>
      </c>
    </row>
    <row r="4823" spans="1:25" x14ac:dyDescent="0.3">
      <c r="A4823" t="s">
        <v>25</v>
      </c>
      <c r="B4823" t="s">
        <v>82</v>
      </c>
      <c r="C4823">
        <v>1197831</v>
      </c>
      <c r="D4823" s="9">
        <v>44266</v>
      </c>
      <c r="E4823" s="8" t="str">
        <f>TEXT(Table1[[#This Row],[Invoice Date]],"dd-mm-yyyy")</f>
        <v>11-03-2021</v>
      </c>
      <c r="F4823" s="1" t="str">
        <f t="shared" si="300"/>
        <v>March</v>
      </c>
      <c r="G4823" s="1" t="str">
        <f t="shared" si="301"/>
        <v>2021</v>
      </c>
      <c r="H4823" s="1" t="str">
        <f t="shared" si="302"/>
        <v>Thursday</v>
      </c>
      <c r="I4823" s="1" t="str">
        <f t="shared" si="303"/>
        <v>11</v>
      </c>
      <c r="J4823" t="s">
        <v>35</v>
      </c>
      <c r="K4823" t="s">
        <v>52</v>
      </c>
      <c r="L4823" t="s">
        <v>53</v>
      </c>
      <c r="M4823" t="s">
        <v>18</v>
      </c>
      <c r="N4823">
        <v>29</v>
      </c>
      <c r="O4823">
        <v>182</v>
      </c>
      <c r="P4823">
        <v>5278</v>
      </c>
      <c r="Q4823">
        <v>2428</v>
      </c>
      <c r="R4823">
        <v>0.46</v>
      </c>
      <c r="S4823" t="s">
        <v>82</v>
      </c>
      <c r="T4823" t="str">
        <f>IF(Table1[[#This Row],[Units Sold]]&gt; 700,"High Units","low Units")</f>
        <v>low Units</v>
      </c>
      <c r="U4823">
        <f>SUM(Table1[[#This Row],[Operating Profit]])/SUM(Table1[Operating Profit])*100</f>
        <v>7.3102777730323857E-4</v>
      </c>
      <c r="V4823">
        <f>SUM(Table1[[#This Row],[Price per Unit]]*Table1[[#This Row],[Units Sold]])</f>
        <v>5278</v>
      </c>
      <c r="W4823">
        <f>SUM(Table1[[#This Row],[Total Sales]]-Table1[[#This Row],[Operating Profit]])</f>
        <v>2850</v>
      </c>
      <c r="X4823">
        <f>SUM(Table1[[#This Row],[Total Sales]]-Table1[[#This Row],[Cost]])</f>
        <v>2428</v>
      </c>
      <c r="Y4823">
        <f>SUM(Table1[[#This Row],[profit/loss]])/SUM(Table1[profit/loss])</f>
        <v>7.3102777730323862E-6</v>
      </c>
    </row>
    <row r="4824" spans="1:25" x14ac:dyDescent="0.3">
      <c r="A4824" t="s">
        <v>25</v>
      </c>
      <c r="B4824" t="s">
        <v>82</v>
      </c>
      <c r="C4824">
        <v>1197831</v>
      </c>
      <c r="D4824" s="9">
        <v>44267</v>
      </c>
      <c r="E4824" s="8" t="str">
        <f>TEXT(Table1[[#This Row],[Invoice Date]],"dd-mm-yyyy")</f>
        <v>12-03-2021</v>
      </c>
      <c r="F4824" s="1" t="str">
        <f t="shared" si="300"/>
        <v>March</v>
      </c>
      <c r="G4824" s="1" t="str">
        <f t="shared" si="301"/>
        <v>2021</v>
      </c>
      <c r="H4824" s="1" t="str">
        <f t="shared" si="302"/>
        <v>Friday</v>
      </c>
      <c r="I4824" s="1" t="str">
        <f t="shared" si="303"/>
        <v>12</v>
      </c>
      <c r="J4824" t="s">
        <v>35</v>
      </c>
      <c r="K4824" t="s">
        <v>52</v>
      </c>
      <c r="L4824" t="s">
        <v>53</v>
      </c>
      <c r="M4824" t="s">
        <v>19</v>
      </c>
      <c r="N4824">
        <v>27</v>
      </c>
      <c r="O4824">
        <v>130</v>
      </c>
      <c r="P4824">
        <v>3510</v>
      </c>
      <c r="Q4824">
        <v>1580</v>
      </c>
      <c r="R4824">
        <v>0.45</v>
      </c>
      <c r="S4824" t="s">
        <v>82</v>
      </c>
      <c r="T4824" t="str">
        <f>IF(Table1[[#This Row],[Units Sold]]&gt; 700,"High Units","low Units")</f>
        <v>low Units</v>
      </c>
      <c r="U4824">
        <f>SUM(Table1[[#This Row],[Operating Profit]])/SUM(Table1[Operating Profit])*100</f>
        <v>4.7571000335218985E-4</v>
      </c>
      <c r="V4824">
        <f>SUM(Table1[[#This Row],[Price per Unit]]*Table1[[#This Row],[Units Sold]])</f>
        <v>3510</v>
      </c>
      <c r="W4824">
        <f>SUM(Table1[[#This Row],[Total Sales]]-Table1[[#This Row],[Operating Profit]])</f>
        <v>1930</v>
      </c>
      <c r="X4824">
        <f>SUM(Table1[[#This Row],[Total Sales]]-Table1[[#This Row],[Cost]])</f>
        <v>1580</v>
      </c>
      <c r="Y4824">
        <f>SUM(Table1[[#This Row],[profit/loss]])/SUM(Table1[profit/loss])</f>
        <v>4.7571000335218987E-6</v>
      </c>
    </row>
    <row r="4825" spans="1:25" x14ac:dyDescent="0.3">
      <c r="A4825" t="s">
        <v>25</v>
      </c>
      <c r="B4825" t="s">
        <v>82</v>
      </c>
      <c r="C4825">
        <v>1197831</v>
      </c>
      <c r="D4825" s="9">
        <v>44268</v>
      </c>
      <c r="E4825" s="8" t="str">
        <f>TEXT(Table1[[#This Row],[Invoice Date]],"dd-mm-yyyy")</f>
        <v>13-03-2021</v>
      </c>
      <c r="F4825" s="1" t="str">
        <f t="shared" si="300"/>
        <v>March</v>
      </c>
      <c r="G4825" s="1" t="str">
        <f t="shared" si="301"/>
        <v>2021</v>
      </c>
      <c r="H4825" s="1" t="str">
        <f t="shared" si="302"/>
        <v>Saturday</v>
      </c>
      <c r="I4825" s="1" t="str">
        <f t="shared" si="303"/>
        <v>13</v>
      </c>
      <c r="J4825" t="s">
        <v>35</v>
      </c>
      <c r="K4825" t="s">
        <v>52</v>
      </c>
      <c r="L4825" t="s">
        <v>53</v>
      </c>
      <c r="M4825" t="s">
        <v>20</v>
      </c>
      <c r="N4825">
        <v>32</v>
      </c>
      <c r="O4825">
        <v>135</v>
      </c>
      <c r="P4825">
        <v>4320</v>
      </c>
      <c r="Q4825">
        <v>2462</v>
      </c>
      <c r="R4825">
        <v>0.56999999999999995</v>
      </c>
      <c r="S4825" t="s">
        <v>82</v>
      </c>
      <c r="T4825" t="str">
        <f>IF(Table1[[#This Row],[Units Sold]]&gt; 700,"High Units","low Units")</f>
        <v>low Units</v>
      </c>
      <c r="U4825">
        <f>SUM(Table1[[#This Row],[Operating Profit]])/SUM(Table1[Operating Profit])*100</f>
        <v>7.4126457484372877E-4</v>
      </c>
      <c r="V4825">
        <f>SUM(Table1[[#This Row],[Price per Unit]]*Table1[[#This Row],[Units Sold]])</f>
        <v>4320</v>
      </c>
      <c r="W4825">
        <f>SUM(Table1[[#This Row],[Total Sales]]-Table1[[#This Row],[Operating Profit]])</f>
        <v>1858</v>
      </c>
      <c r="X4825">
        <f>SUM(Table1[[#This Row],[Total Sales]]-Table1[[#This Row],[Cost]])</f>
        <v>2462</v>
      </c>
      <c r="Y4825">
        <f>SUM(Table1[[#This Row],[profit/loss]])/SUM(Table1[profit/loss])</f>
        <v>7.4126457484372879E-6</v>
      </c>
    </row>
    <row r="4826" spans="1:25" x14ac:dyDescent="0.3">
      <c r="A4826" t="s">
        <v>25</v>
      </c>
      <c r="B4826" t="s">
        <v>82</v>
      </c>
      <c r="C4826">
        <v>1197831</v>
      </c>
      <c r="D4826" s="9">
        <v>44269</v>
      </c>
      <c r="E4826" s="8" t="str">
        <f>TEXT(Table1[[#This Row],[Invoice Date]],"dd-mm-yyyy")</f>
        <v>14-03-2021</v>
      </c>
      <c r="F4826" s="1" t="str">
        <f t="shared" si="300"/>
        <v>March</v>
      </c>
      <c r="G4826" s="1" t="str">
        <f t="shared" si="301"/>
        <v>2021</v>
      </c>
      <c r="H4826" s="1" t="str">
        <f t="shared" si="302"/>
        <v>Sunday</v>
      </c>
      <c r="I4826" s="1" t="str">
        <f t="shared" si="303"/>
        <v>14</v>
      </c>
      <c r="J4826" t="s">
        <v>26</v>
      </c>
      <c r="K4826" t="s">
        <v>54</v>
      </c>
      <c r="L4826" t="s">
        <v>55</v>
      </c>
      <c r="M4826" t="s">
        <v>21</v>
      </c>
      <c r="N4826">
        <v>39</v>
      </c>
      <c r="O4826">
        <v>95</v>
      </c>
      <c r="P4826">
        <v>3705</v>
      </c>
      <c r="Q4826">
        <v>1482</v>
      </c>
      <c r="R4826">
        <v>0.4</v>
      </c>
      <c r="S4826" t="s">
        <v>82</v>
      </c>
      <c r="T4826" t="str">
        <f>IF(Table1[[#This Row],[Units Sold]]&gt; 700,"High Units","low Units")</f>
        <v>low Units</v>
      </c>
      <c r="U4826">
        <f>SUM(Table1[[#This Row],[Operating Profit]])/SUM(Table1[Operating Profit])*100</f>
        <v>4.4620393985313005E-4</v>
      </c>
      <c r="V4826">
        <f>SUM(Table1[[#This Row],[Price per Unit]]*Table1[[#This Row],[Units Sold]])</f>
        <v>3705</v>
      </c>
      <c r="W4826">
        <f>SUM(Table1[[#This Row],[Total Sales]]-Table1[[#This Row],[Operating Profit]])</f>
        <v>2223</v>
      </c>
      <c r="X4826">
        <f>SUM(Table1[[#This Row],[Total Sales]]-Table1[[#This Row],[Cost]])</f>
        <v>1482</v>
      </c>
      <c r="Y4826">
        <f>SUM(Table1[[#This Row],[profit/loss]])/SUM(Table1[profit/loss])</f>
        <v>4.4620393985313003E-6</v>
      </c>
    </row>
    <row r="4827" spans="1:25" x14ac:dyDescent="0.3">
      <c r="A4827" t="s">
        <v>25</v>
      </c>
      <c r="B4827" t="s">
        <v>82</v>
      </c>
      <c r="C4827">
        <v>1197831</v>
      </c>
      <c r="D4827" s="9">
        <v>44270</v>
      </c>
      <c r="E4827" s="8" t="str">
        <f>TEXT(Table1[[#This Row],[Invoice Date]],"dd-mm-yyyy")</f>
        <v>15-03-2021</v>
      </c>
      <c r="F4827" s="1" t="str">
        <f t="shared" si="300"/>
        <v>March</v>
      </c>
      <c r="G4827" s="1" t="str">
        <f t="shared" si="301"/>
        <v>2021</v>
      </c>
      <c r="H4827" s="1" t="str">
        <f t="shared" si="302"/>
        <v>Monday</v>
      </c>
      <c r="I4827" s="1" t="str">
        <f t="shared" si="303"/>
        <v>15</v>
      </c>
      <c r="J4827" t="s">
        <v>26</v>
      </c>
      <c r="K4827" t="s">
        <v>54</v>
      </c>
      <c r="L4827" t="s">
        <v>55</v>
      </c>
      <c r="M4827" t="s">
        <v>22</v>
      </c>
      <c r="N4827">
        <v>33</v>
      </c>
      <c r="O4827">
        <v>125</v>
      </c>
      <c r="P4827">
        <v>4125</v>
      </c>
      <c r="Q4827">
        <v>2681</v>
      </c>
      <c r="R4827">
        <v>0.65</v>
      </c>
      <c r="S4827" t="s">
        <v>82</v>
      </c>
      <c r="T4827" t="str">
        <f>IF(Table1[[#This Row],[Units Sold]]&gt; 700,"High Units","low Units")</f>
        <v>low Units</v>
      </c>
      <c r="U4827">
        <f>SUM(Table1[[#This Row],[Operating Profit]])/SUM(Table1[Operating Profit])*100</f>
        <v>8.0720159429570955E-4</v>
      </c>
      <c r="V4827">
        <f>SUM(Table1[[#This Row],[Price per Unit]]*Table1[[#This Row],[Units Sold]])</f>
        <v>4125</v>
      </c>
      <c r="W4827">
        <f>SUM(Table1[[#This Row],[Total Sales]]-Table1[[#This Row],[Operating Profit]])</f>
        <v>1444</v>
      </c>
      <c r="X4827">
        <f>SUM(Table1[[#This Row],[Total Sales]]-Table1[[#This Row],[Cost]])</f>
        <v>2681</v>
      </c>
      <c r="Y4827">
        <f>SUM(Table1[[#This Row],[profit/loss]])/SUM(Table1[profit/loss])</f>
        <v>8.0720159429570951E-6</v>
      </c>
    </row>
    <row r="4828" spans="1:25" x14ac:dyDescent="0.3">
      <c r="A4828" t="s">
        <v>25</v>
      </c>
      <c r="B4828" t="s">
        <v>82</v>
      </c>
      <c r="C4828">
        <v>1197831</v>
      </c>
      <c r="D4828" s="9">
        <v>44271</v>
      </c>
      <c r="E4828" s="8" t="str">
        <f>TEXT(Table1[[#This Row],[Invoice Date]],"dd-mm-yyyy")</f>
        <v>16-03-2021</v>
      </c>
      <c r="F4828" s="1" t="str">
        <f t="shared" si="300"/>
        <v>March</v>
      </c>
      <c r="G4828" s="1" t="str">
        <f t="shared" si="301"/>
        <v>2021</v>
      </c>
      <c r="H4828" s="1" t="str">
        <f t="shared" si="302"/>
        <v>Tuesday</v>
      </c>
      <c r="I4828" s="1" t="str">
        <f t="shared" si="303"/>
        <v>16</v>
      </c>
      <c r="J4828" t="s">
        <v>26</v>
      </c>
      <c r="K4828" t="s">
        <v>54</v>
      </c>
      <c r="L4828" t="s">
        <v>55</v>
      </c>
      <c r="M4828" t="s">
        <v>16</v>
      </c>
      <c r="N4828">
        <v>24</v>
      </c>
      <c r="O4828">
        <v>169</v>
      </c>
      <c r="P4828">
        <v>4056</v>
      </c>
      <c r="Q4828">
        <v>2028</v>
      </c>
      <c r="R4828">
        <v>0.5</v>
      </c>
      <c r="S4828" t="s">
        <v>82</v>
      </c>
      <c r="T4828" t="str">
        <f>IF(Table1[[#This Row],[Units Sold]]&gt; 700,"High Units","low Units")</f>
        <v>low Units</v>
      </c>
      <c r="U4828">
        <f>SUM(Table1[[#This Row],[Operating Profit]])/SUM(Table1[Operating Profit])*100</f>
        <v>6.1059486506217793E-4</v>
      </c>
      <c r="V4828">
        <f>SUM(Table1[[#This Row],[Price per Unit]]*Table1[[#This Row],[Units Sold]])</f>
        <v>4056</v>
      </c>
      <c r="W4828">
        <f>SUM(Table1[[#This Row],[Total Sales]]-Table1[[#This Row],[Operating Profit]])</f>
        <v>2028</v>
      </c>
      <c r="X4828">
        <f>SUM(Table1[[#This Row],[Total Sales]]-Table1[[#This Row],[Cost]])</f>
        <v>2028</v>
      </c>
      <c r="Y4828">
        <f>SUM(Table1[[#This Row],[profit/loss]])/SUM(Table1[profit/loss])</f>
        <v>6.1059486506217793E-6</v>
      </c>
    </row>
    <row r="4829" spans="1:25" x14ac:dyDescent="0.3">
      <c r="A4829" t="s">
        <v>25</v>
      </c>
      <c r="B4829" t="s">
        <v>82</v>
      </c>
      <c r="C4829">
        <v>1197831</v>
      </c>
      <c r="D4829" s="9">
        <v>44272</v>
      </c>
      <c r="E4829" s="8" t="str">
        <f>TEXT(Table1[[#This Row],[Invoice Date]],"dd-mm-yyyy")</f>
        <v>17-03-2021</v>
      </c>
      <c r="F4829" s="1" t="str">
        <f t="shared" si="300"/>
        <v>March</v>
      </c>
      <c r="G4829" s="1" t="str">
        <f t="shared" si="301"/>
        <v>2021</v>
      </c>
      <c r="H4829" s="1" t="str">
        <f t="shared" si="302"/>
        <v>Wednesday</v>
      </c>
      <c r="I4829" s="1" t="str">
        <f t="shared" si="303"/>
        <v>17</v>
      </c>
      <c r="J4829" t="s">
        <v>26</v>
      </c>
      <c r="K4829" t="s">
        <v>54</v>
      </c>
      <c r="L4829" t="s">
        <v>55</v>
      </c>
      <c r="M4829" t="s">
        <v>18</v>
      </c>
      <c r="N4829">
        <v>33</v>
      </c>
      <c r="O4829">
        <v>181</v>
      </c>
      <c r="P4829">
        <v>5973</v>
      </c>
      <c r="Q4829">
        <v>2867</v>
      </c>
      <c r="R4829">
        <v>0.48</v>
      </c>
      <c r="S4829" t="s">
        <v>82</v>
      </c>
      <c r="T4829" t="str">
        <f>IF(Table1[[#This Row],[Units Sold]]&gt; 700,"High Units","low Units")</f>
        <v>low Units</v>
      </c>
      <c r="U4829">
        <f>SUM(Table1[[#This Row],[Operating Profit]])/SUM(Table1[Operating Profit])*100</f>
        <v>8.632028984878028E-4</v>
      </c>
      <c r="V4829">
        <f>SUM(Table1[[#This Row],[Price per Unit]]*Table1[[#This Row],[Units Sold]])</f>
        <v>5973</v>
      </c>
      <c r="W4829">
        <f>SUM(Table1[[#This Row],[Total Sales]]-Table1[[#This Row],[Operating Profit]])</f>
        <v>3106</v>
      </c>
      <c r="X4829">
        <f>SUM(Table1[[#This Row],[Total Sales]]-Table1[[#This Row],[Cost]])</f>
        <v>2867</v>
      </c>
      <c r="Y4829">
        <f>SUM(Table1[[#This Row],[profit/loss]])/SUM(Table1[profit/loss])</f>
        <v>8.6320289848780282E-6</v>
      </c>
    </row>
    <row r="4830" spans="1:25" x14ac:dyDescent="0.3">
      <c r="A4830" t="s">
        <v>25</v>
      </c>
      <c r="B4830" t="s">
        <v>82</v>
      </c>
      <c r="C4830">
        <v>1197831</v>
      </c>
      <c r="D4830" s="9">
        <v>44273</v>
      </c>
      <c r="E4830" s="8" t="str">
        <f>TEXT(Table1[[#This Row],[Invoice Date]],"dd-mm-yyyy")</f>
        <v>18-03-2021</v>
      </c>
      <c r="F4830" s="1" t="str">
        <f t="shared" si="300"/>
        <v>March</v>
      </c>
      <c r="G4830" s="1" t="str">
        <f t="shared" si="301"/>
        <v>2021</v>
      </c>
      <c r="H4830" s="1" t="str">
        <f t="shared" si="302"/>
        <v>Thursday</v>
      </c>
      <c r="I4830" s="1" t="str">
        <f t="shared" si="303"/>
        <v>18</v>
      </c>
      <c r="J4830" t="s">
        <v>26</v>
      </c>
      <c r="K4830" t="s">
        <v>54</v>
      </c>
      <c r="L4830" t="s">
        <v>55</v>
      </c>
      <c r="M4830" t="s">
        <v>19</v>
      </c>
      <c r="N4830">
        <v>32</v>
      </c>
      <c r="O4830">
        <v>122</v>
      </c>
      <c r="P4830">
        <v>3904</v>
      </c>
      <c r="Q4830">
        <v>1874</v>
      </c>
      <c r="R4830">
        <v>0.48</v>
      </c>
      <c r="S4830" t="s">
        <v>82</v>
      </c>
      <c r="T4830" t="str">
        <f>IF(Table1[[#This Row],[Units Sold]]&gt; 700,"High Units","low Units")</f>
        <v>low Units</v>
      </c>
      <c r="U4830">
        <f>SUM(Table1[[#This Row],[Operating Profit]])/SUM(Table1[Operating Profit])*100</f>
        <v>5.6422819384936956E-4</v>
      </c>
      <c r="V4830">
        <f>SUM(Table1[[#This Row],[Price per Unit]]*Table1[[#This Row],[Units Sold]])</f>
        <v>3904</v>
      </c>
      <c r="W4830">
        <f>SUM(Table1[[#This Row],[Total Sales]]-Table1[[#This Row],[Operating Profit]])</f>
        <v>2030</v>
      </c>
      <c r="X4830">
        <f>SUM(Table1[[#This Row],[Total Sales]]-Table1[[#This Row],[Cost]])</f>
        <v>1874</v>
      </c>
      <c r="Y4830">
        <f>SUM(Table1[[#This Row],[profit/loss]])/SUM(Table1[profit/loss])</f>
        <v>5.6422819384936954E-6</v>
      </c>
    </row>
    <row r="4831" spans="1:25" x14ac:dyDescent="0.3">
      <c r="A4831" t="s">
        <v>25</v>
      </c>
      <c r="B4831" t="s">
        <v>82</v>
      </c>
      <c r="C4831">
        <v>1197831</v>
      </c>
      <c r="D4831" s="9">
        <v>44274</v>
      </c>
      <c r="E4831" s="8" t="str">
        <f>TEXT(Table1[[#This Row],[Invoice Date]],"dd-mm-yyyy")</f>
        <v>19-03-2021</v>
      </c>
      <c r="F4831" s="1" t="str">
        <f t="shared" si="300"/>
        <v>March</v>
      </c>
      <c r="G4831" s="1" t="str">
        <f t="shared" si="301"/>
        <v>2021</v>
      </c>
      <c r="H4831" s="1" t="str">
        <f t="shared" si="302"/>
        <v>Friday</v>
      </c>
      <c r="I4831" s="1" t="str">
        <f t="shared" si="303"/>
        <v>19</v>
      </c>
      <c r="J4831" t="s">
        <v>26</v>
      </c>
      <c r="K4831" t="s">
        <v>54</v>
      </c>
      <c r="L4831" t="s">
        <v>55</v>
      </c>
      <c r="M4831" t="s">
        <v>20</v>
      </c>
      <c r="N4831">
        <v>33</v>
      </c>
      <c r="O4831">
        <v>108</v>
      </c>
      <c r="P4831">
        <v>3564</v>
      </c>
      <c r="Q4831">
        <v>2138</v>
      </c>
      <c r="R4831">
        <v>0.6</v>
      </c>
      <c r="S4831" t="s">
        <v>82</v>
      </c>
      <c r="T4831" t="str">
        <f>IF(Table1[[#This Row],[Units Sold]]&gt; 700,"High Units","low Units")</f>
        <v>low Units</v>
      </c>
      <c r="U4831">
        <f>SUM(Table1[[#This Row],[Operating Profit]])/SUM(Table1[Operating Profit])*100</f>
        <v>6.4371391592846965E-4</v>
      </c>
      <c r="V4831">
        <f>SUM(Table1[[#This Row],[Price per Unit]]*Table1[[#This Row],[Units Sold]])</f>
        <v>3564</v>
      </c>
      <c r="W4831">
        <f>SUM(Table1[[#This Row],[Total Sales]]-Table1[[#This Row],[Operating Profit]])</f>
        <v>1426</v>
      </c>
      <c r="X4831">
        <f>SUM(Table1[[#This Row],[Total Sales]]-Table1[[#This Row],[Cost]])</f>
        <v>2138</v>
      </c>
      <c r="Y4831">
        <f>SUM(Table1[[#This Row],[profit/loss]])/SUM(Table1[profit/loss])</f>
        <v>6.4371391592846963E-6</v>
      </c>
    </row>
    <row r="4832" spans="1:25" x14ac:dyDescent="0.3">
      <c r="A4832" t="s">
        <v>25</v>
      </c>
      <c r="B4832" t="s">
        <v>82</v>
      </c>
      <c r="C4832">
        <v>1197831</v>
      </c>
      <c r="D4832" s="9">
        <v>44275</v>
      </c>
      <c r="E4832" s="8" t="str">
        <f>TEXT(Table1[[#This Row],[Invoice Date]],"dd-mm-yyyy")</f>
        <v>20-03-2021</v>
      </c>
      <c r="F4832" s="1" t="str">
        <f t="shared" si="300"/>
        <v>March</v>
      </c>
      <c r="G4832" s="1" t="str">
        <f t="shared" si="301"/>
        <v>2021</v>
      </c>
      <c r="H4832" s="1" t="str">
        <f t="shared" si="302"/>
        <v>Saturday</v>
      </c>
      <c r="I4832" s="1" t="str">
        <f t="shared" si="303"/>
        <v>20</v>
      </c>
      <c r="J4832" t="s">
        <v>26</v>
      </c>
      <c r="K4832" t="s">
        <v>54</v>
      </c>
      <c r="L4832" t="s">
        <v>55</v>
      </c>
      <c r="M4832" t="s">
        <v>21</v>
      </c>
      <c r="N4832">
        <v>37</v>
      </c>
      <c r="O4832">
        <v>83</v>
      </c>
      <c r="P4832">
        <v>3071</v>
      </c>
      <c r="Q4832">
        <v>1259</v>
      </c>
      <c r="R4832">
        <v>0.41</v>
      </c>
      <c r="S4832" t="s">
        <v>82</v>
      </c>
      <c r="T4832" t="str">
        <f>IF(Table1[[#This Row],[Units Sold]]&gt; 700,"High Units","low Units")</f>
        <v>low Units</v>
      </c>
      <c r="U4832">
        <f>SUM(Table1[[#This Row],[Operating Profit]])/SUM(Table1[Operating Profit])*100</f>
        <v>3.790625912787387E-4</v>
      </c>
      <c r="V4832">
        <f>SUM(Table1[[#This Row],[Price per Unit]]*Table1[[#This Row],[Units Sold]])</f>
        <v>3071</v>
      </c>
      <c r="W4832">
        <f>SUM(Table1[[#This Row],[Total Sales]]-Table1[[#This Row],[Operating Profit]])</f>
        <v>1812</v>
      </c>
      <c r="X4832">
        <f>SUM(Table1[[#This Row],[Total Sales]]-Table1[[#This Row],[Cost]])</f>
        <v>1259</v>
      </c>
      <c r="Y4832">
        <f>SUM(Table1[[#This Row],[profit/loss]])/SUM(Table1[profit/loss])</f>
        <v>3.7906259127873867E-6</v>
      </c>
    </row>
    <row r="4833" spans="1:25" x14ac:dyDescent="0.3">
      <c r="A4833" t="s">
        <v>25</v>
      </c>
      <c r="B4833" t="s">
        <v>82</v>
      </c>
      <c r="C4833">
        <v>1197831</v>
      </c>
      <c r="D4833" s="9">
        <v>44276</v>
      </c>
      <c r="E4833" s="8" t="str">
        <f>TEXT(Table1[[#This Row],[Invoice Date]],"dd-mm-yyyy")</f>
        <v>21-03-2021</v>
      </c>
      <c r="F4833" s="1" t="str">
        <f t="shared" si="300"/>
        <v>March</v>
      </c>
      <c r="G4833" s="1" t="str">
        <f t="shared" si="301"/>
        <v>2021</v>
      </c>
      <c r="H4833" s="1" t="str">
        <f t="shared" si="302"/>
        <v>Sunday</v>
      </c>
      <c r="I4833" s="1" t="str">
        <f t="shared" si="303"/>
        <v>21</v>
      </c>
      <c r="J4833" t="s">
        <v>26</v>
      </c>
      <c r="K4833" t="s">
        <v>54</v>
      </c>
      <c r="L4833" t="s">
        <v>55</v>
      </c>
      <c r="M4833" t="s">
        <v>22</v>
      </c>
      <c r="N4833">
        <v>32</v>
      </c>
      <c r="O4833">
        <v>133</v>
      </c>
      <c r="P4833">
        <v>4256</v>
      </c>
      <c r="Q4833">
        <v>2724</v>
      </c>
      <c r="R4833">
        <v>0.64</v>
      </c>
      <c r="S4833" t="s">
        <v>82</v>
      </c>
      <c r="T4833" t="str">
        <f>IF(Table1[[#This Row],[Units Sold]]&gt; 700,"High Units","low Units")</f>
        <v>low Units</v>
      </c>
      <c r="U4833">
        <f>SUM(Table1[[#This Row],[Operating Profit]])/SUM(Table1[Operating Profit])*100</f>
        <v>8.2014813236162365E-4</v>
      </c>
      <c r="V4833">
        <f>SUM(Table1[[#This Row],[Price per Unit]]*Table1[[#This Row],[Units Sold]])</f>
        <v>4256</v>
      </c>
      <c r="W4833">
        <f>SUM(Table1[[#This Row],[Total Sales]]-Table1[[#This Row],[Operating Profit]])</f>
        <v>1532</v>
      </c>
      <c r="X4833">
        <f>SUM(Table1[[#This Row],[Total Sales]]-Table1[[#This Row],[Cost]])</f>
        <v>2724</v>
      </c>
      <c r="Y4833">
        <f>SUM(Table1[[#This Row],[profit/loss]])/SUM(Table1[profit/loss])</f>
        <v>8.2014813236162362E-6</v>
      </c>
    </row>
    <row r="4834" spans="1:25" x14ac:dyDescent="0.3">
      <c r="A4834" t="s">
        <v>25</v>
      </c>
      <c r="B4834" t="s">
        <v>82</v>
      </c>
      <c r="C4834">
        <v>1197831</v>
      </c>
      <c r="D4834" s="9">
        <v>44277</v>
      </c>
      <c r="E4834" s="8" t="str">
        <f>TEXT(Table1[[#This Row],[Invoice Date]],"dd-mm-yyyy")</f>
        <v>22-03-2021</v>
      </c>
      <c r="F4834" s="1" t="str">
        <f t="shared" si="300"/>
        <v>March</v>
      </c>
      <c r="G4834" s="1" t="str">
        <f t="shared" si="301"/>
        <v>2021</v>
      </c>
      <c r="H4834" s="1" t="str">
        <f t="shared" si="302"/>
        <v>Monday</v>
      </c>
      <c r="I4834" s="1" t="str">
        <f t="shared" si="303"/>
        <v>22</v>
      </c>
      <c r="J4834" t="s">
        <v>26</v>
      </c>
      <c r="K4834" t="s">
        <v>54</v>
      </c>
      <c r="L4834" t="s">
        <v>55</v>
      </c>
      <c r="M4834" t="s">
        <v>16</v>
      </c>
      <c r="N4834">
        <v>27</v>
      </c>
      <c r="O4834">
        <v>189</v>
      </c>
      <c r="P4834">
        <v>5103</v>
      </c>
      <c r="Q4834">
        <v>2603</v>
      </c>
      <c r="R4834">
        <v>0.51</v>
      </c>
      <c r="S4834" t="s">
        <v>82</v>
      </c>
      <c r="T4834" t="str">
        <f>IF(Table1[[#This Row],[Units Sold]]&gt; 700,"High Units","low Units")</f>
        <v>low Units</v>
      </c>
      <c r="U4834">
        <f>SUM(Table1[[#This Row],[Operating Profit]])/SUM(Table1[Operating Profit])*100</f>
        <v>7.8371717640870261E-4</v>
      </c>
      <c r="V4834">
        <f>SUM(Table1[[#This Row],[Price per Unit]]*Table1[[#This Row],[Units Sold]])</f>
        <v>5103</v>
      </c>
      <c r="W4834">
        <f>SUM(Table1[[#This Row],[Total Sales]]-Table1[[#This Row],[Operating Profit]])</f>
        <v>2500</v>
      </c>
      <c r="X4834">
        <f>SUM(Table1[[#This Row],[Total Sales]]-Table1[[#This Row],[Cost]])</f>
        <v>2603</v>
      </c>
      <c r="Y4834">
        <f>SUM(Table1[[#This Row],[profit/loss]])/SUM(Table1[profit/loss])</f>
        <v>7.8371717640870265E-6</v>
      </c>
    </row>
    <row r="4835" spans="1:25" x14ac:dyDescent="0.3">
      <c r="A4835" t="s">
        <v>25</v>
      </c>
      <c r="B4835" t="s">
        <v>82</v>
      </c>
      <c r="C4835">
        <v>1197831</v>
      </c>
      <c r="D4835" s="9">
        <v>44278</v>
      </c>
      <c r="E4835" s="8" t="str">
        <f>TEXT(Table1[[#This Row],[Invoice Date]],"dd-mm-yyyy")</f>
        <v>23-03-2021</v>
      </c>
      <c r="F4835" s="1" t="str">
        <f t="shared" si="300"/>
        <v>March</v>
      </c>
      <c r="G4835" s="1" t="str">
        <f t="shared" si="301"/>
        <v>2021</v>
      </c>
      <c r="H4835" s="1" t="str">
        <f t="shared" si="302"/>
        <v>Tuesday</v>
      </c>
      <c r="I4835" s="1" t="str">
        <f t="shared" si="303"/>
        <v>23</v>
      </c>
      <c r="J4835" t="s">
        <v>26</v>
      </c>
      <c r="K4835" t="s">
        <v>54</v>
      </c>
      <c r="L4835" t="s">
        <v>55</v>
      </c>
      <c r="M4835" t="s">
        <v>18</v>
      </c>
      <c r="N4835">
        <v>37</v>
      </c>
      <c r="O4835">
        <v>163</v>
      </c>
      <c r="P4835">
        <v>6031</v>
      </c>
      <c r="Q4835">
        <v>3136</v>
      </c>
      <c r="R4835">
        <v>0.52</v>
      </c>
      <c r="S4835" t="s">
        <v>82</v>
      </c>
      <c r="T4835" t="str">
        <f>IF(Table1[[#This Row],[Units Sold]]&gt; 700,"High Units","low Units")</f>
        <v>low Units</v>
      </c>
      <c r="U4835">
        <f>SUM(Table1[[#This Row],[Operating Profit]])/SUM(Table1[Operating Profit])*100</f>
        <v>9.4419403196991617E-4</v>
      </c>
      <c r="V4835">
        <f>SUM(Table1[[#This Row],[Price per Unit]]*Table1[[#This Row],[Units Sold]])</f>
        <v>6031</v>
      </c>
      <c r="W4835">
        <f>SUM(Table1[[#This Row],[Total Sales]]-Table1[[#This Row],[Operating Profit]])</f>
        <v>2895</v>
      </c>
      <c r="X4835">
        <f>SUM(Table1[[#This Row],[Total Sales]]-Table1[[#This Row],[Cost]])</f>
        <v>3136</v>
      </c>
      <c r="Y4835">
        <f>SUM(Table1[[#This Row],[profit/loss]])/SUM(Table1[profit/loss])</f>
        <v>9.4419403196991618E-6</v>
      </c>
    </row>
    <row r="4836" spans="1:25" x14ac:dyDescent="0.3">
      <c r="A4836" t="s">
        <v>25</v>
      </c>
      <c r="B4836" t="s">
        <v>82</v>
      </c>
      <c r="C4836">
        <v>1197831</v>
      </c>
      <c r="D4836" s="9">
        <v>44279</v>
      </c>
      <c r="E4836" s="8" t="str">
        <f>TEXT(Table1[[#This Row],[Invoice Date]],"dd-mm-yyyy")</f>
        <v>24-03-2021</v>
      </c>
      <c r="F4836" s="1" t="str">
        <f t="shared" si="300"/>
        <v>March</v>
      </c>
      <c r="G4836" s="1" t="str">
        <f t="shared" si="301"/>
        <v>2021</v>
      </c>
      <c r="H4836" s="1" t="str">
        <f t="shared" si="302"/>
        <v>Wednesday</v>
      </c>
      <c r="I4836" s="1" t="str">
        <f t="shared" si="303"/>
        <v>24</v>
      </c>
      <c r="J4836" t="s">
        <v>26</v>
      </c>
      <c r="K4836" t="s">
        <v>54</v>
      </c>
      <c r="L4836" t="s">
        <v>55</v>
      </c>
      <c r="M4836" t="s">
        <v>19</v>
      </c>
      <c r="N4836">
        <v>28</v>
      </c>
      <c r="O4836">
        <v>124</v>
      </c>
      <c r="P4836">
        <v>3472</v>
      </c>
      <c r="Q4836">
        <v>1910</v>
      </c>
      <c r="R4836">
        <v>0.55000000000000004</v>
      </c>
      <c r="S4836" t="s">
        <v>82</v>
      </c>
      <c r="T4836" t="str">
        <f>IF(Table1[[#This Row],[Units Sold]]&gt; 700,"High Units","low Units")</f>
        <v>low Units</v>
      </c>
      <c r="U4836">
        <f>SUM(Table1[[#This Row],[Operating Profit]])/SUM(Table1[Operating Profit])*100</f>
        <v>5.7506715595106496E-4</v>
      </c>
      <c r="V4836">
        <f>SUM(Table1[[#This Row],[Price per Unit]]*Table1[[#This Row],[Units Sold]])</f>
        <v>3472</v>
      </c>
      <c r="W4836">
        <f>SUM(Table1[[#This Row],[Total Sales]]-Table1[[#This Row],[Operating Profit]])</f>
        <v>1562</v>
      </c>
      <c r="X4836">
        <f>SUM(Table1[[#This Row],[Total Sales]]-Table1[[#This Row],[Cost]])</f>
        <v>1910</v>
      </c>
      <c r="Y4836">
        <f>SUM(Table1[[#This Row],[profit/loss]])/SUM(Table1[profit/loss])</f>
        <v>5.7506715595106496E-6</v>
      </c>
    </row>
    <row r="4837" spans="1:25" x14ac:dyDescent="0.3">
      <c r="A4837" t="s">
        <v>25</v>
      </c>
      <c r="B4837" t="s">
        <v>82</v>
      </c>
      <c r="C4837">
        <v>1197831</v>
      </c>
      <c r="D4837" s="9">
        <v>44280</v>
      </c>
      <c r="E4837" s="8" t="str">
        <f>TEXT(Table1[[#This Row],[Invoice Date]],"dd-mm-yyyy")</f>
        <v>25-03-2021</v>
      </c>
      <c r="F4837" s="1" t="str">
        <f t="shared" si="300"/>
        <v>March</v>
      </c>
      <c r="G4837" s="1" t="str">
        <f t="shared" si="301"/>
        <v>2021</v>
      </c>
      <c r="H4837" s="1" t="str">
        <f t="shared" si="302"/>
        <v>Thursday</v>
      </c>
      <c r="I4837" s="1" t="str">
        <f t="shared" si="303"/>
        <v>25</v>
      </c>
      <c r="J4837" t="s">
        <v>26</v>
      </c>
      <c r="K4837" t="s">
        <v>54</v>
      </c>
      <c r="L4837" t="s">
        <v>55</v>
      </c>
      <c r="M4837" t="s">
        <v>20</v>
      </c>
      <c r="N4837">
        <v>33</v>
      </c>
      <c r="O4837">
        <v>101</v>
      </c>
      <c r="P4837">
        <v>3333</v>
      </c>
      <c r="Q4837">
        <v>2133</v>
      </c>
      <c r="R4837">
        <v>0.64</v>
      </c>
      <c r="S4837" t="s">
        <v>82</v>
      </c>
      <c r="T4837" t="str">
        <f>IF(Table1[[#This Row],[Units Sold]]&gt; 700,"High Units","low Units")</f>
        <v>low Units</v>
      </c>
      <c r="U4837">
        <f>SUM(Table1[[#This Row],[Operating Profit]])/SUM(Table1[Operating Profit])*100</f>
        <v>6.4220850452545637E-4</v>
      </c>
      <c r="V4837">
        <f>SUM(Table1[[#This Row],[Price per Unit]]*Table1[[#This Row],[Units Sold]])</f>
        <v>3333</v>
      </c>
      <c r="W4837">
        <f>SUM(Table1[[#This Row],[Total Sales]]-Table1[[#This Row],[Operating Profit]])</f>
        <v>1200</v>
      </c>
      <c r="X4837">
        <f>SUM(Table1[[#This Row],[Total Sales]]-Table1[[#This Row],[Cost]])</f>
        <v>2133</v>
      </c>
      <c r="Y4837">
        <f>SUM(Table1[[#This Row],[profit/loss]])/SUM(Table1[profit/loss])</f>
        <v>6.4220850452545636E-6</v>
      </c>
    </row>
    <row r="4838" spans="1:25" x14ac:dyDescent="0.3">
      <c r="A4838" t="s">
        <v>25</v>
      </c>
      <c r="B4838" t="s">
        <v>82</v>
      </c>
      <c r="C4838">
        <v>1197831</v>
      </c>
      <c r="D4838" s="9">
        <v>44281</v>
      </c>
      <c r="E4838" s="8" t="str">
        <f>TEXT(Table1[[#This Row],[Invoice Date]],"dd-mm-yyyy")</f>
        <v>26-03-2021</v>
      </c>
      <c r="F4838" s="1" t="str">
        <f t="shared" si="300"/>
        <v>March</v>
      </c>
      <c r="G4838" s="1" t="str">
        <f t="shared" si="301"/>
        <v>2021</v>
      </c>
      <c r="H4838" s="1" t="str">
        <f t="shared" si="302"/>
        <v>Friday</v>
      </c>
      <c r="I4838" s="1" t="str">
        <f t="shared" si="303"/>
        <v>26</v>
      </c>
      <c r="J4838" t="s">
        <v>26</v>
      </c>
      <c r="K4838" t="s">
        <v>54</v>
      </c>
      <c r="L4838" t="s">
        <v>55</v>
      </c>
      <c r="M4838" t="s">
        <v>21</v>
      </c>
      <c r="N4838">
        <v>39</v>
      </c>
      <c r="O4838">
        <v>69</v>
      </c>
      <c r="P4838">
        <v>2691</v>
      </c>
      <c r="Q4838">
        <v>1265</v>
      </c>
      <c r="R4838">
        <v>0.47</v>
      </c>
      <c r="S4838" t="s">
        <v>82</v>
      </c>
      <c r="T4838" t="str">
        <f>IF(Table1[[#This Row],[Units Sold]]&gt; 700,"High Units","low Units")</f>
        <v>low Units</v>
      </c>
      <c r="U4838">
        <f>SUM(Table1[[#This Row],[Operating Profit]])/SUM(Table1[Operating Profit])*100</f>
        <v>3.8086908496235458E-4</v>
      </c>
      <c r="V4838">
        <f>SUM(Table1[[#This Row],[Price per Unit]]*Table1[[#This Row],[Units Sold]])</f>
        <v>2691</v>
      </c>
      <c r="W4838">
        <f>SUM(Table1[[#This Row],[Total Sales]]-Table1[[#This Row],[Operating Profit]])</f>
        <v>1426</v>
      </c>
      <c r="X4838">
        <f>SUM(Table1[[#This Row],[Total Sales]]-Table1[[#This Row],[Cost]])</f>
        <v>1265</v>
      </c>
      <c r="Y4838">
        <f>SUM(Table1[[#This Row],[profit/loss]])/SUM(Table1[profit/loss])</f>
        <v>3.8086908496235456E-6</v>
      </c>
    </row>
    <row r="4839" spans="1:25" x14ac:dyDescent="0.3">
      <c r="A4839" t="s">
        <v>25</v>
      </c>
      <c r="B4839" t="s">
        <v>82</v>
      </c>
      <c r="C4839">
        <v>1197831</v>
      </c>
      <c r="D4839" s="9">
        <v>44282</v>
      </c>
      <c r="E4839" s="8" t="str">
        <f>TEXT(Table1[[#This Row],[Invoice Date]],"dd-mm-yyyy")</f>
        <v>27-03-2021</v>
      </c>
      <c r="F4839" s="1" t="str">
        <f t="shared" si="300"/>
        <v>March</v>
      </c>
      <c r="G4839" s="1" t="str">
        <f t="shared" si="301"/>
        <v>2021</v>
      </c>
      <c r="H4839" s="1" t="str">
        <f t="shared" si="302"/>
        <v>Saturday</v>
      </c>
      <c r="I4839" s="1" t="str">
        <f t="shared" si="303"/>
        <v>27</v>
      </c>
      <c r="J4839" t="s">
        <v>26</v>
      </c>
      <c r="K4839" t="s">
        <v>54</v>
      </c>
      <c r="L4839" t="s">
        <v>55</v>
      </c>
      <c r="M4839" t="s">
        <v>22</v>
      </c>
      <c r="N4839">
        <v>33</v>
      </c>
      <c r="O4839">
        <v>111</v>
      </c>
      <c r="P4839">
        <v>3663</v>
      </c>
      <c r="Q4839">
        <v>2418</v>
      </c>
      <c r="R4839">
        <v>0.66</v>
      </c>
      <c r="S4839" t="s">
        <v>82</v>
      </c>
      <c r="T4839" t="str">
        <f>IF(Table1[[#This Row],[Units Sold]]&gt; 700,"High Units","low Units")</f>
        <v>low Units</v>
      </c>
      <c r="U4839">
        <f>SUM(Table1[[#This Row],[Operating Profit]])/SUM(Table1[Operating Profit])*100</f>
        <v>7.2801695449721212E-4</v>
      </c>
      <c r="V4839">
        <f>SUM(Table1[[#This Row],[Price per Unit]]*Table1[[#This Row],[Units Sold]])</f>
        <v>3663</v>
      </c>
      <c r="W4839">
        <f>SUM(Table1[[#This Row],[Total Sales]]-Table1[[#This Row],[Operating Profit]])</f>
        <v>1245</v>
      </c>
      <c r="X4839">
        <f>SUM(Table1[[#This Row],[Total Sales]]-Table1[[#This Row],[Cost]])</f>
        <v>2418</v>
      </c>
      <c r="Y4839">
        <f>SUM(Table1[[#This Row],[profit/loss]])/SUM(Table1[profit/loss])</f>
        <v>7.2801695449721209E-6</v>
      </c>
    </row>
    <row r="4840" spans="1:25" x14ac:dyDescent="0.3">
      <c r="A4840" t="s">
        <v>25</v>
      </c>
      <c r="B4840" t="s">
        <v>82</v>
      </c>
      <c r="C4840">
        <v>1197831</v>
      </c>
      <c r="D4840" s="9">
        <v>44283</v>
      </c>
      <c r="E4840" s="8" t="str">
        <f>TEXT(Table1[[#This Row],[Invoice Date]],"dd-mm-yyyy")</f>
        <v>28-03-2021</v>
      </c>
      <c r="F4840" s="1" t="str">
        <f t="shared" si="300"/>
        <v>March</v>
      </c>
      <c r="G4840" s="1" t="str">
        <f t="shared" si="301"/>
        <v>2021</v>
      </c>
      <c r="H4840" s="1" t="str">
        <f t="shared" si="302"/>
        <v>Sunday</v>
      </c>
      <c r="I4840" s="1" t="str">
        <f t="shared" si="303"/>
        <v>28</v>
      </c>
      <c r="J4840" t="s">
        <v>26</v>
      </c>
      <c r="K4840" t="s">
        <v>54</v>
      </c>
      <c r="L4840" t="s">
        <v>55</v>
      </c>
      <c r="M4840" t="s">
        <v>16</v>
      </c>
      <c r="N4840">
        <v>19</v>
      </c>
      <c r="O4840">
        <v>169</v>
      </c>
      <c r="P4840">
        <v>3211</v>
      </c>
      <c r="Q4840">
        <v>1606</v>
      </c>
      <c r="R4840">
        <v>0.5</v>
      </c>
      <c r="S4840" t="s">
        <v>82</v>
      </c>
      <c r="T4840" t="str">
        <f>IF(Table1[[#This Row],[Units Sold]]&gt; 700,"High Units","low Units")</f>
        <v>low Units</v>
      </c>
      <c r="U4840">
        <f>SUM(Table1[[#This Row],[Operating Profit]])/SUM(Table1[Operating Profit])*100</f>
        <v>4.8353814264785885E-4</v>
      </c>
      <c r="V4840">
        <f>SUM(Table1[[#This Row],[Price per Unit]]*Table1[[#This Row],[Units Sold]])</f>
        <v>3211</v>
      </c>
      <c r="W4840">
        <f>SUM(Table1[[#This Row],[Total Sales]]-Table1[[#This Row],[Operating Profit]])</f>
        <v>1605</v>
      </c>
      <c r="X4840">
        <f>SUM(Table1[[#This Row],[Total Sales]]-Table1[[#This Row],[Cost]])</f>
        <v>1606</v>
      </c>
      <c r="Y4840">
        <f>SUM(Table1[[#This Row],[profit/loss]])/SUM(Table1[profit/loss])</f>
        <v>4.8353814264785885E-6</v>
      </c>
    </row>
    <row r="4841" spans="1:25" x14ac:dyDescent="0.3">
      <c r="A4841" t="s">
        <v>25</v>
      </c>
      <c r="B4841" t="s">
        <v>82</v>
      </c>
      <c r="C4841">
        <v>1197831</v>
      </c>
      <c r="D4841" s="9">
        <v>44284</v>
      </c>
      <c r="E4841" s="8" t="str">
        <f>TEXT(Table1[[#This Row],[Invoice Date]],"dd-mm-yyyy")</f>
        <v>29-03-2021</v>
      </c>
      <c r="F4841" s="1" t="str">
        <f t="shared" si="300"/>
        <v>March</v>
      </c>
      <c r="G4841" s="1" t="str">
        <f t="shared" si="301"/>
        <v>2021</v>
      </c>
      <c r="H4841" s="1" t="str">
        <f t="shared" si="302"/>
        <v>Monday</v>
      </c>
      <c r="I4841" s="1" t="str">
        <f t="shared" si="303"/>
        <v>29</v>
      </c>
      <c r="J4841" t="s">
        <v>26</v>
      </c>
      <c r="K4841" t="s">
        <v>54</v>
      </c>
      <c r="L4841" t="s">
        <v>55</v>
      </c>
      <c r="M4841" t="s">
        <v>18</v>
      </c>
      <c r="N4841">
        <v>24</v>
      </c>
      <c r="O4841">
        <v>176</v>
      </c>
      <c r="P4841">
        <v>4224</v>
      </c>
      <c r="Q4841">
        <v>2154</v>
      </c>
      <c r="R4841">
        <v>0.51</v>
      </c>
      <c r="S4841" t="s">
        <v>82</v>
      </c>
      <c r="T4841" t="str">
        <f>IF(Table1[[#This Row],[Units Sold]]&gt; 700,"High Units","low Units")</f>
        <v>low Units</v>
      </c>
      <c r="U4841">
        <f>SUM(Table1[[#This Row],[Operating Profit]])/SUM(Table1[Operating Profit])*100</f>
        <v>6.4853123241811203E-4</v>
      </c>
      <c r="V4841">
        <f>SUM(Table1[[#This Row],[Price per Unit]]*Table1[[#This Row],[Units Sold]])</f>
        <v>4224</v>
      </c>
      <c r="W4841">
        <f>SUM(Table1[[#This Row],[Total Sales]]-Table1[[#This Row],[Operating Profit]])</f>
        <v>2070</v>
      </c>
      <c r="X4841">
        <f>SUM(Table1[[#This Row],[Total Sales]]-Table1[[#This Row],[Cost]])</f>
        <v>2154</v>
      </c>
      <c r="Y4841">
        <f>SUM(Table1[[#This Row],[profit/loss]])/SUM(Table1[profit/loss])</f>
        <v>6.4853123241811208E-6</v>
      </c>
    </row>
    <row r="4842" spans="1:25" x14ac:dyDescent="0.3">
      <c r="A4842" t="s">
        <v>25</v>
      </c>
      <c r="B4842" t="s">
        <v>82</v>
      </c>
      <c r="C4842">
        <v>1197831</v>
      </c>
      <c r="D4842" s="9">
        <v>44285</v>
      </c>
      <c r="E4842" s="8" t="str">
        <f>TEXT(Table1[[#This Row],[Invoice Date]],"dd-mm-yyyy")</f>
        <v>30-03-2021</v>
      </c>
      <c r="F4842" s="1" t="str">
        <f t="shared" si="300"/>
        <v>March</v>
      </c>
      <c r="G4842" s="1" t="str">
        <f t="shared" si="301"/>
        <v>2021</v>
      </c>
      <c r="H4842" s="1" t="str">
        <f t="shared" si="302"/>
        <v>Tuesday</v>
      </c>
      <c r="I4842" s="1" t="str">
        <f t="shared" si="303"/>
        <v>30</v>
      </c>
      <c r="J4842" t="s">
        <v>26</v>
      </c>
      <c r="K4842" t="s">
        <v>54</v>
      </c>
      <c r="L4842" t="s">
        <v>55</v>
      </c>
      <c r="M4842" t="s">
        <v>19</v>
      </c>
      <c r="N4842">
        <v>19</v>
      </c>
      <c r="O4842">
        <v>135</v>
      </c>
      <c r="P4842">
        <v>2565</v>
      </c>
      <c r="Q4842">
        <v>1411</v>
      </c>
      <c r="R4842">
        <v>0.55000000000000004</v>
      </c>
      <c r="S4842" t="s">
        <v>82</v>
      </c>
      <c r="T4842" t="str">
        <f>IF(Table1[[#This Row],[Units Sold]]&gt; 700,"High Units","low Units")</f>
        <v>low Units</v>
      </c>
      <c r="U4842">
        <f>SUM(Table1[[#This Row],[Operating Profit]])/SUM(Table1[Operating Profit])*100</f>
        <v>4.2482709793034175E-4</v>
      </c>
      <c r="V4842">
        <f>SUM(Table1[[#This Row],[Price per Unit]]*Table1[[#This Row],[Units Sold]])</f>
        <v>2565</v>
      </c>
      <c r="W4842">
        <f>SUM(Table1[[#This Row],[Total Sales]]-Table1[[#This Row],[Operating Profit]])</f>
        <v>1154</v>
      </c>
      <c r="X4842">
        <f>SUM(Table1[[#This Row],[Total Sales]]-Table1[[#This Row],[Cost]])</f>
        <v>1411</v>
      </c>
      <c r="Y4842">
        <f>SUM(Table1[[#This Row],[profit/loss]])/SUM(Table1[profit/loss])</f>
        <v>4.2482709793034177E-6</v>
      </c>
    </row>
    <row r="4843" spans="1:25" x14ac:dyDescent="0.3">
      <c r="A4843" t="s">
        <v>25</v>
      </c>
      <c r="B4843" t="s">
        <v>82</v>
      </c>
      <c r="C4843">
        <v>1197831</v>
      </c>
      <c r="D4843" s="9">
        <v>44286</v>
      </c>
      <c r="E4843" s="8" t="str">
        <f>TEXT(Table1[[#This Row],[Invoice Date]],"dd-mm-yyyy")</f>
        <v>31-03-2021</v>
      </c>
      <c r="F4843" s="1" t="str">
        <f t="shared" si="300"/>
        <v>March</v>
      </c>
      <c r="G4843" s="1" t="str">
        <f t="shared" si="301"/>
        <v>2021</v>
      </c>
      <c r="H4843" s="1" t="str">
        <f t="shared" si="302"/>
        <v>Wednesday</v>
      </c>
      <c r="I4843" s="1" t="str">
        <f t="shared" si="303"/>
        <v>31</v>
      </c>
      <c r="J4843" t="s">
        <v>26</v>
      </c>
      <c r="K4843" t="s">
        <v>54</v>
      </c>
      <c r="L4843" t="s">
        <v>55</v>
      </c>
      <c r="M4843" t="s">
        <v>20</v>
      </c>
      <c r="N4843">
        <v>23</v>
      </c>
      <c r="O4843">
        <v>112</v>
      </c>
      <c r="P4843">
        <v>2576</v>
      </c>
      <c r="Q4843">
        <v>1674</v>
      </c>
      <c r="R4843">
        <v>0.65</v>
      </c>
      <c r="S4843" t="s">
        <v>82</v>
      </c>
      <c r="T4843" t="str">
        <f>IF(Table1[[#This Row],[Units Sold]]&gt; 700,"High Units","low Units")</f>
        <v>low Units</v>
      </c>
      <c r="U4843">
        <f>SUM(Table1[[#This Row],[Operating Profit]])/SUM(Table1[Operating Profit])*100</f>
        <v>5.0401173772883924E-4</v>
      </c>
      <c r="V4843">
        <f>SUM(Table1[[#This Row],[Price per Unit]]*Table1[[#This Row],[Units Sold]])</f>
        <v>2576</v>
      </c>
      <c r="W4843">
        <f>SUM(Table1[[#This Row],[Total Sales]]-Table1[[#This Row],[Operating Profit]])</f>
        <v>902</v>
      </c>
      <c r="X4843">
        <f>SUM(Table1[[#This Row],[Total Sales]]-Table1[[#This Row],[Cost]])</f>
        <v>1674</v>
      </c>
      <c r="Y4843">
        <f>SUM(Table1[[#This Row],[profit/loss]])/SUM(Table1[profit/loss])</f>
        <v>5.0401173772883919E-6</v>
      </c>
    </row>
    <row r="4844" spans="1:25" x14ac:dyDescent="0.3">
      <c r="A4844" t="s">
        <v>25</v>
      </c>
      <c r="B4844" t="s">
        <v>82</v>
      </c>
      <c r="C4844">
        <v>1197831</v>
      </c>
      <c r="D4844" s="9">
        <v>44287</v>
      </c>
      <c r="E4844" s="8" t="str">
        <f>TEXT(Table1[[#This Row],[Invoice Date]],"dd-mm-yyyy")</f>
        <v>01-04-2021</v>
      </c>
      <c r="F4844" s="1" t="str">
        <f t="shared" si="300"/>
        <v>April</v>
      </c>
      <c r="G4844" s="1" t="str">
        <f t="shared" si="301"/>
        <v>2021</v>
      </c>
      <c r="H4844" s="1" t="str">
        <f t="shared" si="302"/>
        <v>Thursday</v>
      </c>
      <c r="I4844" s="1" t="str">
        <f t="shared" si="303"/>
        <v>01</v>
      </c>
      <c r="J4844" t="s">
        <v>26</v>
      </c>
      <c r="K4844" t="s">
        <v>54</v>
      </c>
      <c r="L4844" t="s">
        <v>55</v>
      </c>
      <c r="M4844" t="s">
        <v>21</v>
      </c>
      <c r="N4844">
        <v>28</v>
      </c>
      <c r="O4844">
        <v>84</v>
      </c>
      <c r="P4844">
        <v>2352</v>
      </c>
      <c r="Q4844">
        <v>1058</v>
      </c>
      <c r="R4844">
        <v>0.45</v>
      </c>
      <c r="S4844" t="s">
        <v>82</v>
      </c>
      <c r="T4844" t="str">
        <f>IF(Table1[[#This Row],[Units Sold]]&gt; 700,"High Units","low Units")</f>
        <v>low Units</v>
      </c>
      <c r="U4844">
        <f>SUM(Table1[[#This Row],[Operating Profit]])/SUM(Table1[Operating Profit])*100</f>
        <v>3.1854505287760561E-4</v>
      </c>
      <c r="V4844">
        <f>SUM(Table1[[#This Row],[Price per Unit]]*Table1[[#This Row],[Units Sold]])</f>
        <v>2352</v>
      </c>
      <c r="W4844">
        <f>SUM(Table1[[#This Row],[Total Sales]]-Table1[[#This Row],[Operating Profit]])</f>
        <v>1294</v>
      </c>
      <c r="X4844">
        <f>SUM(Table1[[#This Row],[Total Sales]]-Table1[[#This Row],[Cost]])</f>
        <v>1058</v>
      </c>
      <c r="Y4844">
        <f>SUM(Table1[[#This Row],[profit/loss]])/SUM(Table1[profit/loss])</f>
        <v>3.1854505287760562E-6</v>
      </c>
    </row>
    <row r="4845" spans="1:25" x14ac:dyDescent="0.3">
      <c r="A4845" t="s">
        <v>25</v>
      </c>
      <c r="B4845" t="s">
        <v>82</v>
      </c>
      <c r="C4845">
        <v>1197831</v>
      </c>
      <c r="D4845" s="9">
        <v>44288</v>
      </c>
      <c r="E4845" s="8" t="str">
        <f>TEXT(Table1[[#This Row],[Invoice Date]],"dd-mm-yyyy")</f>
        <v>02-04-2021</v>
      </c>
      <c r="F4845" s="1" t="str">
        <f t="shared" si="300"/>
        <v>April</v>
      </c>
      <c r="G4845" s="1" t="str">
        <f t="shared" si="301"/>
        <v>2021</v>
      </c>
      <c r="H4845" s="1" t="str">
        <f t="shared" si="302"/>
        <v>Friday</v>
      </c>
      <c r="I4845" s="1" t="str">
        <f t="shared" si="303"/>
        <v>02</v>
      </c>
      <c r="J4845" t="s">
        <v>26</v>
      </c>
      <c r="K4845" t="s">
        <v>54</v>
      </c>
      <c r="L4845" t="s">
        <v>55</v>
      </c>
      <c r="M4845" t="s">
        <v>22</v>
      </c>
      <c r="N4845">
        <v>24</v>
      </c>
      <c r="O4845">
        <v>161</v>
      </c>
      <c r="P4845">
        <v>3864</v>
      </c>
      <c r="Q4845">
        <v>2628</v>
      </c>
      <c r="R4845">
        <v>0.68</v>
      </c>
      <c r="S4845" t="s">
        <v>82</v>
      </c>
      <c r="T4845" t="str">
        <f>IF(Table1[[#This Row],[Units Sold]]&gt; 700,"High Units","low Units")</f>
        <v>low Units</v>
      </c>
      <c r="U4845">
        <f>SUM(Table1[[#This Row],[Operating Profit]])/SUM(Table1[Operating Profit])*100</f>
        <v>7.91244233423769E-4</v>
      </c>
      <c r="V4845">
        <f>SUM(Table1[[#This Row],[Price per Unit]]*Table1[[#This Row],[Units Sold]])</f>
        <v>3864</v>
      </c>
      <c r="W4845">
        <f>SUM(Table1[[#This Row],[Total Sales]]-Table1[[#This Row],[Operating Profit]])</f>
        <v>1236</v>
      </c>
      <c r="X4845">
        <f>SUM(Table1[[#This Row],[Total Sales]]-Table1[[#This Row],[Cost]])</f>
        <v>2628</v>
      </c>
      <c r="Y4845">
        <f>SUM(Table1[[#This Row],[profit/loss]])/SUM(Table1[profit/loss])</f>
        <v>7.9124423342376904E-6</v>
      </c>
    </row>
    <row r="4846" spans="1:25" x14ac:dyDescent="0.3">
      <c r="A4846" t="s">
        <v>25</v>
      </c>
      <c r="B4846" t="s">
        <v>82</v>
      </c>
      <c r="C4846">
        <v>1197831</v>
      </c>
      <c r="D4846" s="9">
        <v>44289</v>
      </c>
      <c r="E4846" s="8" t="str">
        <f>TEXT(Table1[[#This Row],[Invoice Date]],"dd-mm-yyyy")</f>
        <v>03-04-2021</v>
      </c>
      <c r="F4846" s="1" t="str">
        <f t="shared" si="300"/>
        <v>April</v>
      </c>
      <c r="G4846" s="1" t="str">
        <f t="shared" si="301"/>
        <v>2021</v>
      </c>
      <c r="H4846" s="1" t="str">
        <f t="shared" si="302"/>
        <v>Saturday</v>
      </c>
      <c r="I4846" s="1" t="str">
        <f t="shared" si="303"/>
        <v>03</v>
      </c>
      <c r="J4846" t="s">
        <v>26</v>
      </c>
      <c r="K4846" t="s">
        <v>54</v>
      </c>
      <c r="L4846" t="s">
        <v>55</v>
      </c>
      <c r="M4846" t="s">
        <v>16</v>
      </c>
      <c r="N4846">
        <v>14</v>
      </c>
      <c r="O4846">
        <v>189</v>
      </c>
      <c r="P4846">
        <v>2646</v>
      </c>
      <c r="Q4846">
        <v>1323</v>
      </c>
      <c r="R4846">
        <v>0.5</v>
      </c>
      <c r="S4846" t="s">
        <v>82</v>
      </c>
      <c r="T4846" t="str">
        <f>IF(Table1[[#This Row],[Units Sold]]&gt; 700,"High Units","low Units")</f>
        <v>low Units</v>
      </c>
      <c r="U4846">
        <f>SUM(Table1[[#This Row],[Operating Profit]])/SUM(Table1[Operating Profit])*100</f>
        <v>3.9833185723730841E-4</v>
      </c>
      <c r="V4846">
        <f>SUM(Table1[[#This Row],[Price per Unit]]*Table1[[#This Row],[Units Sold]])</f>
        <v>2646</v>
      </c>
      <c r="W4846">
        <f>SUM(Table1[[#This Row],[Total Sales]]-Table1[[#This Row],[Operating Profit]])</f>
        <v>1323</v>
      </c>
      <c r="X4846">
        <f>SUM(Table1[[#This Row],[Total Sales]]-Table1[[#This Row],[Cost]])</f>
        <v>1323</v>
      </c>
      <c r="Y4846">
        <f>SUM(Table1[[#This Row],[profit/loss]])/SUM(Table1[profit/loss])</f>
        <v>3.9833185723730838E-6</v>
      </c>
    </row>
    <row r="4847" spans="1:25" x14ac:dyDescent="0.3">
      <c r="A4847" t="s">
        <v>25</v>
      </c>
      <c r="B4847" t="s">
        <v>82</v>
      </c>
      <c r="C4847">
        <v>1197831</v>
      </c>
      <c r="D4847" s="9">
        <v>44290</v>
      </c>
      <c r="E4847" s="8" t="str">
        <f>TEXT(Table1[[#This Row],[Invoice Date]],"dd-mm-yyyy")</f>
        <v>04-04-2021</v>
      </c>
      <c r="F4847" s="1" t="str">
        <f t="shared" si="300"/>
        <v>April</v>
      </c>
      <c r="G4847" s="1" t="str">
        <f t="shared" si="301"/>
        <v>2021</v>
      </c>
      <c r="H4847" s="1" t="str">
        <f t="shared" si="302"/>
        <v>Sunday</v>
      </c>
      <c r="I4847" s="1" t="str">
        <f t="shared" si="303"/>
        <v>04</v>
      </c>
      <c r="J4847" t="s">
        <v>26</v>
      </c>
      <c r="K4847" t="s">
        <v>54</v>
      </c>
      <c r="L4847" t="s">
        <v>55</v>
      </c>
      <c r="M4847" t="s">
        <v>18</v>
      </c>
      <c r="N4847">
        <v>23</v>
      </c>
      <c r="O4847">
        <v>218</v>
      </c>
      <c r="P4847">
        <v>5014</v>
      </c>
      <c r="Q4847">
        <v>2507</v>
      </c>
      <c r="R4847">
        <v>0.5</v>
      </c>
      <c r="S4847" t="s">
        <v>82</v>
      </c>
      <c r="T4847" t="str">
        <f>IF(Table1[[#This Row],[Units Sold]]&gt; 700,"High Units","low Units")</f>
        <v>low Units</v>
      </c>
      <c r="U4847">
        <f>SUM(Table1[[#This Row],[Operating Profit]])/SUM(Table1[Operating Profit])*100</f>
        <v>7.5481327747084818E-4</v>
      </c>
      <c r="V4847">
        <f>SUM(Table1[[#This Row],[Price per Unit]]*Table1[[#This Row],[Units Sold]])</f>
        <v>5014</v>
      </c>
      <c r="W4847">
        <f>SUM(Table1[[#This Row],[Total Sales]]-Table1[[#This Row],[Operating Profit]])</f>
        <v>2507</v>
      </c>
      <c r="X4847">
        <f>SUM(Table1[[#This Row],[Total Sales]]-Table1[[#This Row],[Cost]])</f>
        <v>2507</v>
      </c>
      <c r="Y4847">
        <f>SUM(Table1[[#This Row],[profit/loss]])/SUM(Table1[profit/loss])</f>
        <v>7.5481327747084815E-6</v>
      </c>
    </row>
    <row r="4848" spans="1:25" x14ac:dyDescent="0.3">
      <c r="A4848" t="s">
        <v>25</v>
      </c>
      <c r="B4848" t="s">
        <v>82</v>
      </c>
      <c r="C4848">
        <v>1197831</v>
      </c>
      <c r="D4848" s="9">
        <v>44291</v>
      </c>
      <c r="E4848" s="8" t="str">
        <f>TEXT(Table1[[#This Row],[Invoice Date]],"dd-mm-yyyy")</f>
        <v>05-04-2021</v>
      </c>
      <c r="F4848" s="1" t="str">
        <f t="shared" si="300"/>
        <v>April</v>
      </c>
      <c r="G4848" s="1" t="str">
        <f t="shared" si="301"/>
        <v>2021</v>
      </c>
      <c r="H4848" s="1" t="str">
        <f t="shared" si="302"/>
        <v>Monday</v>
      </c>
      <c r="I4848" s="1" t="str">
        <f t="shared" si="303"/>
        <v>05</v>
      </c>
      <c r="J4848" t="s">
        <v>26</v>
      </c>
      <c r="K4848" t="s">
        <v>54</v>
      </c>
      <c r="L4848" t="s">
        <v>55</v>
      </c>
      <c r="M4848" t="s">
        <v>19</v>
      </c>
      <c r="N4848">
        <v>19</v>
      </c>
      <c r="O4848">
        <v>180</v>
      </c>
      <c r="P4848">
        <v>3420</v>
      </c>
      <c r="Q4848">
        <v>1847</v>
      </c>
      <c r="R4848">
        <v>0.54</v>
      </c>
      <c r="S4848" t="s">
        <v>82</v>
      </c>
      <c r="T4848" t="str">
        <f>IF(Table1[[#This Row],[Units Sold]]&gt; 700,"High Units","low Units")</f>
        <v>low Units</v>
      </c>
      <c r="U4848">
        <f>SUM(Table1[[#This Row],[Operating Profit]])/SUM(Table1[Operating Profit])*100</f>
        <v>5.5609897227309796E-4</v>
      </c>
      <c r="V4848">
        <f>SUM(Table1[[#This Row],[Price per Unit]]*Table1[[#This Row],[Units Sold]])</f>
        <v>3420</v>
      </c>
      <c r="W4848">
        <f>SUM(Table1[[#This Row],[Total Sales]]-Table1[[#This Row],[Operating Profit]])</f>
        <v>1573</v>
      </c>
      <c r="X4848">
        <f>SUM(Table1[[#This Row],[Total Sales]]-Table1[[#This Row],[Cost]])</f>
        <v>1847</v>
      </c>
      <c r="Y4848">
        <f>SUM(Table1[[#This Row],[profit/loss]])/SUM(Table1[profit/loss])</f>
        <v>5.5609897227309797E-6</v>
      </c>
    </row>
    <row r="4849" spans="1:25" x14ac:dyDescent="0.3">
      <c r="A4849" t="s">
        <v>25</v>
      </c>
      <c r="B4849" t="s">
        <v>82</v>
      </c>
      <c r="C4849">
        <v>1197831</v>
      </c>
      <c r="D4849" s="9">
        <v>44292</v>
      </c>
      <c r="E4849" s="8" t="str">
        <f>TEXT(Table1[[#This Row],[Invoice Date]],"dd-mm-yyyy")</f>
        <v>06-04-2021</v>
      </c>
      <c r="F4849" s="1" t="str">
        <f t="shared" si="300"/>
        <v>April</v>
      </c>
      <c r="G4849" s="1" t="str">
        <f t="shared" si="301"/>
        <v>2021</v>
      </c>
      <c r="H4849" s="1" t="str">
        <f t="shared" si="302"/>
        <v>Tuesday</v>
      </c>
      <c r="I4849" s="1" t="str">
        <f t="shared" si="303"/>
        <v>06</v>
      </c>
      <c r="J4849" t="s">
        <v>26</v>
      </c>
      <c r="K4849" t="s">
        <v>54</v>
      </c>
      <c r="L4849" t="s">
        <v>55</v>
      </c>
      <c r="M4849" t="s">
        <v>20</v>
      </c>
      <c r="N4849">
        <v>27</v>
      </c>
      <c r="O4849">
        <v>142</v>
      </c>
      <c r="P4849">
        <v>3834</v>
      </c>
      <c r="Q4849">
        <v>2300</v>
      </c>
      <c r="R4849">
        <v>0.6</v>
      </c>
      <c r="S4849" t="s">
        <v>82</v>
      </c>
      <c r="T4849" t="str">
        <f>IF(Table1[[#This Row],[Units Sold]]&gt; 700,"High Units","low Units")</f>
        <v>low Units</v>
      </c>
      <c r="U4849">
        <f>SUM(Table1[[#This Row],[Operating Profit]])/SUM(Table1[Operating Profit])*100</f>
        <v>6.9248924538609915E-4</v>
      </c>
      <c r="V4849">
        <f>SUM(Table1[[#This Row],[Price per Unit]]*Table1[[#This Row],[Units Sold]])</f>
        <v>3834</v>
      </c>
      <c r="W4849">
        <f>SUM(Table1[[#This Row],[Total Sales]]-Table1[[#This Row],[Operating Profit]])</f>
        <v>1534</v>
      </c>
      <c r="X4849">
        <f>SUM(Table1[[#This Row],[Total Sales]]-Table1[[#This Row],[Cost]])</f>
        <v>2300</v>
      </c>
      <c r="Y4849">
        <f>SUM(Table1[[#This Row],[profit/loss]])/SUM(Table1[profit/loss])</f>
        <v>6.9248924538609921E-6</v>
      </c>
    </row>
    <row r="4850" spans="1:25" x14ac:dyDescent="0.3">
      <c r="A4850" t="s">
        <v>25</v>
      </c>
      <c r="B4850" t="s">
        <v>82</v>
      </c>
      <c r="C4850">
        <v>1197831</v>
      </c>
      <c r="D4850" s="9">
        <v>44293</v>
      </c>
      <c r="E4850" s="8" t="str">
        <f>TEXT(Table1[[#This Row],[Invoice Date]],"dd-mm-yyyy")</f>
        <v>07-04-2021</v>
      </c>
      <c r="F4850" s="1" t="str">
        <f t="shared" si="300"/>
        <v>April</v>
      </c>
      <c r="G4850" s="1" t="str">
        <f t="shared" si="301"/>
        <v>2021</v>
      </c>
      <c r="H4850" s="1" t="str">
        <f t="shared" si="302"/>
        <v>Wednesday</v>
      </c>
      <c r="I4850" s="1" t="str">
        <f t="shared" si="303"/>
        <v>07</v>
      </c>
      <c r="J4850" t="s">
        <v>26</v>
      </c>
      <c r="K4850" t="s">
        <v>54</v>
      </c>
      <c r="L4850" t="s">
        <v>55</v>
      </c>
      <c r="M4850" t="s">
        <v>21</v>
      </c>
      <c r="N4850">
        <v>41</v>
      </c>
      <c r="O4850">
        <v>106</v>
      </c>
      <c r="P4850">
        <v>4346</v>
      </c>
      <c r="Q4850">
        <v>2130</v>
      </c>
      <c r="R4850">
        <v>0.49</v>
      </c>
      <c r="S4850" t="s">
        <v>82</v>
      </c>
      <c r="T4850" t="str">
        <f>IF(Table1[[#This Row],[Units Sold]]&gt; 700,"High Units","low Units")</f>
        <v>low Units</v>
      </c>
      <c r="U4850">
        <f>SUM(Table1[[#This Row],[Operating Profit]])/SUM(Table1[Operating Profit])*100</f>
        <v>6.413052576836484E-4</v>
      </c>
      <c r="V4850">
        <f>SUM(Table1[[#This Row],[Price per Unit]]*Table1[[#This Row],[Units Sold]])</f>
        <v>4346</v>
      </c>
      <c r="W4850">
        <f>SUM(Table1[[#This Row],[Total Sales]]-Table1[[#This Row],[Operating Profit]])</f>
        <v>2216</v>
      </c>
      <c r="X4850">
        <f>SUM(Table1[[#This Row],[Total Sales]]-Table1[[#This Row],[Cost]])</f>
        <v>2130</v>
      </c>
      <c r="Y4850">
        <f>SUM(Table1[[#This Row],[profit/loss]])/SUM(Table1[profit/loss])</f>
        <v>6.4130525768364844E-6</v>
      </c>
    </row>
    <row r="4851" spans="1:25" x14ac:dyDescent="0.3">
      <c r="A4851" t="s">
        <v>25</v>
      </c>
      <c r="B4851" t="s">
        <v>82</v>
      </c>
      <c r="C4851">
        <v>1197831</v>
      </c>
      <c r="D4851" s="9">
        <v>44294</v>
      </c>
      <c r="E4851" s="8" t="str">
        <f>TEXT(Table1[[#This Row],[Invoice Date]],"dd-mm-yyyy")</f>
        <v>08-04-2021</v>
      </c>
      <c r="F4851" s="1" t="str">
        <f t="shared" si="300"/>
        <v>April</v>
      </c>
      <c r="G4851" s="1" t="str">
        <f t="shared" si="301"/>
        <v>2021</v>
      </c>
      <c r="H4851" s="1" t="str">
        <f t="shared" si="302"/>
        <v>Thursday</v>
      </c>
      <c r="I4851" s="1" t="str">
        <f t="shared" si="303"/>
        <v>08</v>
      </c>
      <c r="J4851" t="s">
        <v>26</v>
      </c>
      <c r="K4851" t="s">
        <v>54</v>
      </c>
      <c r="L4851" t="s">
        <v>55</v>
      </c>
      <c r="M4851" t="s">
        <v>22</v>
      </c>
      <c r="N4851">
        <v>38</v>
      </c>
      <c r="O4851">
        <v>202</v>
      </c>
      <c r="P4851">
        <v>7676</v>
      </c>
      <c r="Q4851">
        <v>5143</v>
      </c>
      <c r="R4851">
        <v>0.67</v>
      </c>
      <c r="S4851" t="s">
        <v>82</v>
      </c>
      <c r="T4851" t="str">
        <f>IF(Table1[[#This Row],[Units Sold]]&gt; 700,"High Units","low Units")</f>
        <v>low Units</v>
      </c>
      <c r="U4851">
        <f>SUM(Table1[[#This Row],[Operating Profit]])/SUM(Table1[Operating Profit])*100</f>
        <v>1.5484661691394384E-3</v>
      </c>
      <c r="V4851">
        <f>SUM(Table1[[#This Row],[Price per Unit]]*Table1[[#This Row],[Units Sold]])</f>
        <v>7676</v>
      </c>
      <c r="W4851">
        <f>SUM(Table1[[#This Row],[Total Sales]]-Table1[[#This Row],[Operating Profit]])</f>
        <v>2533</v>
      </c>
      <c r="X4851">
        <f>SUM(Table1[[#This Row],[Total Sales]]-Table1[[#This Row],[Cost]])</f>
        <v>5143</v>
      </c>
      <c r="Y4851">
        <f>SUM(Table1[[#This Row],[profit/loss]])/SUM(Table1[profit/loss])</f>
        <v>1.5484661691394385E-5</v>
      </c>
    </row>
    <row r="4852" spans="1:25" x14ac:dyDescent="0.3">
      <c r="A4852" t="s">
        <v>25</v>
      </c>
      <c r="B4852" t="s">
        <v>82</v>
      </c>
      <c r="C4852">
        <v>1197831</v>
      </c>
      <c r="D4852" s="9">
        <v>44295</v>
      </c>
      <c r="E4852" s="8" t="str">
        <f>TEXT(Table1[[#This Row],[Invoice Date]],"dd-mm-yyyy")</f>
        <v>09-04-2021</v>
      </c>
      <c r="F4852" s="1" t="str">
        <f t="shared" si="300"/>
        <v>April</v>
      </c>
      <c r="G4852" s="1" t="str">
        <f t="shared" si="301"/>
        <v>2021</v>
      </c>
      <c r="H4852" s="1" t="str">
        <f t="shared" si="302"/>
        <v>Friday</v>
      </c>
      <c r="I4852" s="1" t="str">
        <f t="shared" si="303"/>
        <v>09</v>
      </c>
      <c r="J4852" t="s">
        <v>26</v>
      </c>
      <c r="K4852" t="s">
        <v>54</v>
      </c>
      <c r="L4852" t="s">
        <v>55</v>
      </c>
      <c r="M4852" t="s">
        <v>16</v>
      </c>
      <c r="N4852">
        <v>36</v>
      </c>
      <c r="O4852">
        <v>217</v>
      </c>
      <c r="P4852">
        <v>7812</v>
      </c>
      <c r="Q4852">
        <v>3984</v>
      </c>
      <c r="R4852">
        <v>0.51</v>
      </c>
      <c r="S4852" t="s">
        <v>82</v>
      </c>
      <c r="T4852" t="str">
        <f>IF(Table1[[#This Row],[Units Sold]]&gt; 700,"High Units","low Units")</f>
        <v>low Units</v>
      </c>
      <c r="U4852">
        <f>SUM(Table1[[#This Row],[Operating Profit]])/SUM(Table1[Operating Profit])*100</f>
        <v>1.1995118059209648E-3</v>
      </c>
      <c r="V4852">
        <f>SUM(Table1[[#This Row],[Price per Unit]]*Table1[[#This Row],[Units Sold]])</f>
        <v>7812</v>
      </c>
      <c r="W4852">
        <f>SUM(Table1[[#This Row],[Total Sales]]-Table1[[#This Row],[Operating Profit]])</f>
        <v>3828</v>
      </c>
      <c r="X4852">
        <f>SUM(Table1[[#This Row],[Total Sales]]-Table1[[#This Row],[Cost]])</f>
        <v>3984</v>
      </c>
      <c r="Y4852">
        <f>SUM(Table1[[#This Row],[profit/loss]])/SUM(Table1[profit/loss])</f>
        <v>1.1995118059209648E-5</v>
      </c>
    </row>
    <row r="4853" spans="1:25" x14ac:dyDescent="0.3">
      <c r="A4853" t="s">
        <v>25</v>
      </c>
      <c r="B4853" t="s">
        <v>82</v>
      </c>
      <c r="C4853">
        <v>1197831</v>
      </c>
      <c r="D4853" s="9">
        <v>44296</v>
      </c>
      <c r="E4853" s="8" t="str">
        <f>TEXT(Table1[[#This Row],[Invoice Date]],"dd-mm-yyyy")</f>
        <v>10-04-2021</v>
      </c>
      <c r="F4853" s="1" t="str">
        <f t="shared" si="300"/>
        <v>April</v>
      </c>
      <c r="G4853" s="1" t="str">
        <f t="shared" si="301"/>
        <v>2021</v>
      </c>
      <c r="H4853" s="1" t="str">
        <f t="shared" si="302"/>
        <v>Saturday</v>
      </c>
      <c r="I4853" s="1" t="str">
        <f t="shared" si="303"/>
        <v>10</v>
      </c>
      <c r="J4853" t="s">
        <v>26</v>
      </c>
      <c r="K4853" t="s">
        <v>54</v>
      </c>
      <c r="L4853" t="s">
        <v>55</v>
      </c>
      <c r="M4853" t="s">
        <v>18</v>
      </c>
      <c r="N4853">
        <v>42</v>
      </c>
      <c r="O4853">
        <v>202</v>
      </c>
      <c r="P4853">
        <v>8484</v>
      </c>
      <c r="Q4853">
        <v>4327</v>
      </c>
      <c r="R4853">
        <v>0.51</v>
      </c>
      <c r="S4853" t="s">
        <v>82</v>
      </c>
      <c r="T4853" t="str">
        <f>IF(Table1[[#This Row],[Units Sold]]&gt; 700,"High Units","low Units")</f>
        <v>low Units</v>
      </c>
      <c r="U4853">
        <f>SUM(Table1[[#This Row],[Operating Profit]])/SUM(Table1[Operating Profit])*100</f>
        <v>1.3027830281676746E-3</v>
      </c>
      <c r="V4853">
        <f>SUM(Table1[[#This Row],[Price per Unit]]*Table1[[#This Row],[Units Sold]])</f>
        <v>8484</v>
      </c>
      <c r="W4853">
        <f>SUM(Table1[[#This Row],[Total Sales]]-Table1[[#This Row],[Operating Profit]])</f>
        <v>4157</v>
      </c>
      <c r="X4853">
        <f>SUM(Table1[[#This Row],[Total Sales]]-Table1[[#This Row],[Cost]])</f>
        <v>4327</v>
      </c>
      <c r="Y4853">
        <f>SUM(Table1[[#This Row],[profit/loss]])/SUM(Table1[profit/loss])</f>
        <v>1.3027830281676746E-5</v>
      </c>
    </row>
    <row r="4854" spans="1:25" x14ac:dyDescent="0.3">
      <c r="A4854" t="s">
        <v>25</v>
      </c>
      <c r="B4854" t="s">
        <v>82</v>
      </c>
      <c r="C4854">
        <v>1197831</v>
      </c>
      <c r="D4854" s="9">
        <v>44297</v>
      </c>
      <c r="E4854" s="8" t="str">
        <f>TEXT(Table1[[#This Row],[Invoice Date]],"dd-mm-yyyy")</f>
        <v>11-04-2021</v>
      </c>
      <c r="F4854" s="1" t="str">
        <f t="shared" si="300"/>
        <v>April</v>
      </c>
      <c r="G4854" s="1" t="str">
        <f t="shared" si="301"/>
        <v>2021</v>
      </c>
      <c r="H4854" s="1" t="str">
        <f t="shared" si="302"/>
        <v>Sunday</v>
      </c>
      <c r="I4854" s="1" t="str">
        <f t="shared" si="303"/>
        <v>11</v>
      </c>
      <c r="J4854" t="s">
        <v>26</v>
      </c>
      <c r="K4854" t="s">
        <v>54</v>
      </c>
      <c r="L4854" t="s">
        <v>55</v>
      </c>
      <c r="M4854" t="s">
        <v>19</v>
      </c>
      <c r="N4854">
        <v>36</v>
      </c>
      <c r="O4854">
        <v>169</v>
      </c>
      <c r="P4854">
        <v>6084</v>
      </c>
      <c r="Q4854">
        <v>3103</v>
      </c>
      <c r="R4854">
        <v>0.51</v>
      </c>
      <c r="S4854" t="s">
        <v>82</v>
      </c>
      <c r="T4854" t="str">
        <f>IF(Table1[[#This Row],[Units Sold]]&gt; 700,"High Units","low Units")</f>
        <v>low Units</v>
      </c>
      <c r="U4854">
        <f>SUM(Table1[[#This Row],[Operating Profit]])/SUM(Table1[Operating Profit])*100</f>
        <v>9.3425831671002863E-4</v>
      </c>
      <c r="V4854">
        <f>SUM(Table1[[#This Row],[Price per Unit]]*Table1[[#This Row],[Units Sold]])</f>
        <v>6084</v>
      </c>
      <c r="W4854">
        <f>SUM(Table1[[#This Row],[Total Sales]]-Table1[[#This Row],[Operating Profit]])</f>
        <v>2981</v>
      </c>
      <c r="X4854">
        <f>SUM(Table1[[#This Row],[Total Sales]]-Table1[[#This Row],[Cost]])</f>
        <v>3103</v>
      </c>
      <c r="Y4854">
        <f>SUM(Table1[[#This Row],[profit/loss]])/SUM(Table1[profit/loss])</f>
        <v>9.3425831671002859E-6</v>
      </c>
    </row>
    <row r="4855" spans="1:25" x14ac:dyDescent="0.3">
      <c r="A4855" t="s">
        <v>25</v>
      </c>
      <c r="B4855" t="s">
        <v>82</v>
      </c>
      <c r="C4855">
        <v>1197831</v>
      </c>
      <c r="D4855" s="9">
        <v>44298</v>
      </c>
      <c r="E4855" s="8" t="str">
        <f>TEXT(Table1[[#This Row],[Invoice Date]],"dd-mm-yyyy")</f>
        <v>12-04-2021</v>
      </c>
      <c r="F4855" s="1" t="str">
        <f t="shared" si="300"/>
        <v>April</v>
      </c>
      <c r="G4855" s="1" t="str">
        <f t="shared" si="301"/>
        <v>2021</v>
      </c>
      <c r="H4855" s="1" t="str">
        <f t="shared" si="302"/>
        <v>Monday</v>
      </c>
      <c r="I4855" s="1" t="str">
        <f t="shared" si="303"/>
        <v>12</v>
      </c>
      <c r="J4855" t="s">
        <v>26</v>
      </c>
      <c r="K4855" t="s">
        <v>54</v>
      </c>
      <c r="L4855" t="s">
        <v>55</v>
      </c>
      <c r="M4855" t="s">
        <v>20</v>
      </c>
      <c r="N4855">
        <v>36</v>
      </c>
      <c r="O4855">
        <v>174</v>
      </c>
      <c r="P4855">
        <v>6264</v>
      </c>
      <c r="Q4855">
        <v>3821</v>
      </c>
      <c r="R4855">
        <v>0.61</v>
      </c>
      <c r="S4855" t="s">
        <v>82</v>
      </c>
      <c r="T4855" t="str">
        <f>IF(Table1[[#This Row],[Units Sold]]&gt; 700,"High Units","low Units")</f>
        <v>low Units</v>
      </c>
      <c r="U4855">
        <f>SUM(Table1[[#This Row],[Operating Profit]])/SUM(Table1[Operating Profit])*100</f>
        <v>1.1504353941827327E-3</v>
      </c>
      <c r="V4855">
        <f>SUM(Table1[[#This Row],[Price per Unit]]*Table1[[#This Row],[Units Sold]])</f>
        <v>6264</v>
      </c>
      <c r="W4855">
        <f>SUM(Table1[[#This Row],[Total Sales]]-Table1[[#This Row],[Operating Profit]])</f>
        <v>2443</v>
      </c>
      <c r="X4855">
        <f>SUM(Table1[[#This Row],[Total Sales]]-Table1[[#This Row],[Cost]])</f>
        <v>3821</v>
      </c>
      <c r="Y4855">
        <f>SUM(Table1[[#This Row],[profit/loss]])/SUM(Table1[profit/loss])</f>
        <v>1.1504353941827326E-5</v>
      </c>
    </row>
    <row r="4856" spans="1:25" x14ac:dyDescent="0.3">
      <c r="A4856" t="s">
        <v>25</v>
      </c>
      <c r="B4856" t="s">
        <v>82</v>
      </c>
      <c r="C4856">
        <v>1197831</v>
      </c>
      <c r="D4856" s="9">
        <v>44299</v>
      </c>
      <c r="E4856" s="8" t="str">
        <f>TEXT(Table1[[#This Row],[Invoice Date]],"dd-mm-yyyy")</f>
        <v>13-04-2021</v>
      </c>
      <c r="F4856" s="1" t="str">
        <f t="shared" si="300"/>
        <v>April</v>
      </c>
      <c r="G4856" s="1" t="str">
        <f t="shared" si="301"/>
        <v>2021</v>
      </c>
      <c r="H4856" s="1" t="str">
        <f t="shared" si="302"/>
        <v>Tuesday</v>
      </c>
      <c r="I4856" s="1" t="str">
        <f t="shared" si="303"/>
        <v>13</v>
      </c>
      <c r="J4856" t="s">
        <v>26</v>
      </c>
      <c r="K4856" t="s">
        <v>54</v>
      </c>
      <c r="L4856" t="s">
        <v>55</v>
      </c>
      <c r="M4856" t="s">
        <v>21</v>
      </c>
      <c r="N4856">
        <v>43</v>
      </c>
      <c r="O4856">
        <v>145</v>
      </c>
      <c r="P4856">
        <v>6235</v>
      </c>
      <c r="Q4856">
        <v>2993</v>
      </c>
      <c r="R4856">
        <v>0.48</v>
      </c>
      <c r="S4856" t="s">
        <v>82</v>
      </c>
      <c r="T4856" t="str">
        <f>IF(Table1[[#This Row],[Units Sold]]&gt; 700,"High Units","low Units")</f>
        <v>low Units</v>
      </c>
      <c r="U4856">
        <f>SUM(Table1[[#This Row],[Operating Profit]])/SUM(Table1[Operating Profit])*100</f>
        <v>9.0113926584373702E-4</v>
      </c>
      <c r="V4856">
        <f>SUM(Table1[[#This Row],[Price per Unit]]*Table1[[#This Row],[Units Sold]])</f>
        <v>6235</v>
      </c>
      <c r="W4856">
        <f>SUM(Table1[[#This Row],[Total Sales]]-Table1[[#This Row],[Operating Profit]])</f>
        <v>3242</v>
      </c>
      <c r="X4856">
        <f>SUM(Table1[[#This Row],[Total Sales]]-Table1[[#This Row],[Cost]])</f>
        <v>2993</v>
      </c>
      <c r="Y4856">
        <f>SUM(Table1[[#This Row],[profit/loss]])/SUM(Table1[profit/loss])</f>
        <v>9.0113926584373698E-6</v>
      </c>
    </row>
    <row r="4857" spans="1:25" x14ac:dyDescent="0.3">
      <c r="A4857" t="s">
        <v>25</v>
      </c>
      <c r="B4857" t="s">
        <v>82</v>
      </c>
      <c r="C4857">
        <v>1197831</v>
      </c>
      <c r="D4857" s="9">
        <v>44300</v>
      </c>
      <c r="E4857" s="8" t="str">
        <f>TEXT(Table1[[#This Row],[Invoice Date]],"dd-mm-yyyy")</f>
        <v>14-04-2021</v>
      </c>
      <c r="F4857" s="1" t="str">
        <f t="shared" si="300"/>
        <v>April</v>
      </c>
      <c r="G4857" s="1" t="str">
        <f t="shared" si="301"/>
        <v>2021</v>
      </c>
      <c r="H4857" s="1" t="str">
        <f t="shared" si="302"/>
        <v>Wednesday</v>
      </c>
      <c r="I4857" s="1" t="str">
        <f t="shared" si="303"/>
        <v>14</v>
      </c>
      <c r="J4857" t="s">
        <v>26</v>
      </c>
      <c r="K4857" t="s">
        <v>54</v>
      </c>
      <c r="L4857" t="s">
        <v>55</v>
      </c>
      <c r="M4857" t="s">
        <v>22</v>
      </c>
      <c r="N4857">
        <v>49</v>
      </c>
      <c r="O4857">
        <v>236</v>
      </c>
      <c r="P4857">
        <v>11564</v>
      </c>
      <c r="Q4857">
        <v>7517</v>
      </c>
      <c r="R4857">
        <v>0.65</v>
      </c>
      <c r="S4857" t="s">
        <v>82</v>
      </c>
      <c r="T4857" t="str">
        <f>IF(Table1[[#This Row],[Units Sold]]&gt; 700,"High Units","low Units")</f>
        <v>low Units</v>
      </c>
      <c r="U4857">
        <f>SUM(Table1[[#This Row],[Operating Profit]])/SUM(Table1[Operating Profit])*100</f>
        <v>2.2632355032901337E-3</v>
      </c>
      <c r="V4857">
        <f>SUM(Table1[[#This Row],[Price per Unit]]*Table1[[#This Row],[Units Sold]])</f>
        <v>11564</v>
      </c>
      <c r="W4857">
        <f>SUM(Table1[[#This Row],[Total Sales]]-Table1[[#This Row],[Operating Profit]])</f>
        <v>4047</v>
      </c>
      <c r="X4857">
        <f>SUM(Table1[[#This Row],[Total Sales]]-Table1[[#This Row],[Cost]])</f>
        <v>7517</v>
      </c>
      <c r="Y4857">
        <f>SUM(Table1[[#This Row],[profit/loss]])/SUM(Table1[profit/loss])</f>
        <v>2.2632355032901339E-5</v>
      </c>
    </row>
    <row r="4858" spans="1:25" x14ac:dyDescent="0.3">
      <c r="A4858" t="s">
        <v>25</v>
      </c>
      <c r="B4858" t="s">
        <v>82</v>
      </c>
      <c r="C4858">
        <v>1197831</v>
      </c>
      <c r="D4858" s="9">
        <v>44301</v>
      </c>
      <c r="E4858" s="8" t="str">
        <f>TEXT(Table1[[#This Row],[Invoice Date]],"dd-mm-yyyy")</f>
        <v>15-04-2021</v>
      </c>
      <c r="F4858" s="1" t="str">
        <f t="shared" si="300"/>
        <v>April</v>
      </c>
      <c r="G4858" s="1" t="str">
        <f t="shared" si="301"/>
        <v>2021</v>
      </c>
      <c r="H4858" s="1" t="str">
        <f t="shared" si="302"/>
        <v>Thursday</v>
      </c>
      <c r="I4858" s="1" t="str">
        <f t="shared" si="303"/>
        <v>15</v>
      </c>
      <c r="J4858" t="s">
        <v>26</v>
      </c>
      <c r="K4858" t="s">
        <v>54</v>
      </c>
      <c r="L4858" t="s">
        <v>55</v>
      </c>
      <c r="M4858" t="s">
        <v>16</v>
      </c>
      <c r="N4858">
        <v>36</v>
      </c>
      <c r="O4858">
        <v>215</v>
      </c>
      <c r="P4858">
        <v>7740</v>
      </c>
      <c r="Q4858">
        <v>4412</v>
      </c>
      <c r="R4858">
        <v>0.56999999999999995</v>
      </c>
      <c r="S4858" t="s">
        <v>82</v>
      </c>
      <c r="T4858" t="str">
        <f>IF(Table1[[#This Row],[Units Sold]]&gt; 700,"High Units","low Units")</f>
        <v>low Units</v>
      </c>
      <c r="U4858">
        <f>SUM(Table1[[#This Row],[Operating Profit]])/SUM(Table1[Operating Profit])*100</f>
        <v>1.3283750220188999E-3</v>
      </c>
      <c r="V4858">
        <f>SUM(Table1[[#This Row],[Price per Unit]]*Table1[[#This Row],[Units Sold]])</f>
        <v>7740</v>
      </c>
      <c r="W4858">
        <f>SUM(Table1[[#This Row],[Total Sales]]-Table1[[#This Row],[Operating Profit]])</f>
        <v>3328</v>
      </c>
      <c r="X4858">
        <f>SUM(Table1[[#This Row],[Total Sales]]-Table1[[#This Row],[Cost]])</f>
        <v>4412</v>
      </c>
      <c r="Y4858">
        <f>SUM(Table1[[#This Row],[profit/loss]])/SUM(Table1[profit/loss])</f>
        <v>1.3283750220188999E-5</v>
      </c>
    </row>
    <row r="4859" spans="1:25" x14ac:dyDescent="0.3">
      <c r="A4859" t="s">
        <v>25</v>
      </c>
      <c r="B4859" t="s">
        <v>82</v>
      </c>
      <c r="C4859">
        <v>1197831</v>
      </c>
      <c r="D4859" s="9">
        <v>44302</v>
      </c>
      <c r="E4859" s="8" t="str">
        <f>TEXT(Table1[[#This Row],[Invoice Date]],"dd-mm-yyyy")</f>
        <v>16-04-2021</v>
      </c>
      <c r="F4859" s="1" t="str">
        <f t="shared" si="300"/>
        <v>April</v>
      </c>
      <c r="G4859" s="1" t="str">
        <f t="shared" si="301"/>
        <v>2021</v>
      </c>
      <c r="H4859" s="1" t="str">
        <f t="shared" si="302"/>
        <v>Friday</v>
      </c>
      <c r="I4859" s="1" t="str">
        <f t="shared" si="303"/>
        <v>16</v>
      </c>
      <c r="J4859" t="s">
        <v>26</v>
      </c>
      <c r="K4859" t="s">
        <v>54</v>
      </c>
      <c r="L4859" t="s">
        <v>55</v>
      </c>
      <c r="M4859" t="s">
        <v>18</v>
      </c>
      <c r="N4859">
        <v>43</v>
      </c>
      <c r="O4859">
        <v>206</v>
      </c>
      <c r="P4859">
        <v>8858</v>
      </c>
      <c r="Q4859">
        <v>5138</v>
      </c>
      <c r="R4859">
        <v>0.57999999999999996</v>
      </c>
      <c r="S4859" t="s">
        <v>82</v>
      </c>
      <c r="T4859" t="str">
        <f>IF(Table1[[#This Row],[Units Sold]]&gt; 700,"High Units","low Units")</f>
        <v>low Units</v>
      </c>
      <c r="U4859">
        <f>SUM(Table1[[#This Row],[Operating Profit]])/SUM(Table1[Operating Profit])*100</f>
        <v>1.546960757736425E-3</v>
      </c>
      <c r="V4859">
        <f>SUM(Table1[[#This Row],[Price per Unit]]*Table1[[#This Row],[Units Sold]])</f>
        <v>8858</v>
      </c>
      <c r="W4859">
        <f>SUM(Table1[[#This Row],[Total Sales]]-Table1[[#This Row],[Operating Profit]])</f>
        <v>3720</v>
      </c>
      <c r="X4859">
        <f>SUM(Table1[[#This Row],[Total Sales]]-Table1[[#This Row],[Cost]])</f>
        <v>5138</v>
      </c>
      <c r="Y4859">
        <f>SUM(Table1[[#This Row],[profit/loss]])/SUM(Table1[profit/loss])</f>
        <v>1.5469607577364251E-5</v>
      </c>
    </row>
    <row r="4860" spans="1:25" x14ac:dyDescent="0.3">
      <c r="A4860" t="s">
        <v>25</v>
      </c>
      <c r="B4860" t="s">
        <v>82</v>
      </c>
      <c r="C4860">
        <v>1197831</v>
      </c>
      <c r="D4860" s="9">
        <v>44303</v>
      </c>
      <c r="E4860" s="8" t="str">
        <f>TEXT(Table1[[#This Row],[Invoice Date]],"dd-mm-yyyy")</f>
        <v>17-04-2021</v>
      </c>
      <c r="F4860" s="1" t="str">
        <f t="shared" si="300"/>
        <v>April</v>
      </c>
      <c r="G4860" s="1" t="str">
        <f t="shared" si="301"/>
        <v>2021</v>
      </c>
      <c r="H4860" s="1" t="str">
        <f t="shared" si="302"/>
        <v>Saturday</v>
      </c>
      <c r="I4860" s="1" t="str">
        <f t="shared" si="303"/>
        <v>17</v>
      </c>
      <c r="J4860" t="s">
        <v>26</v>
      </c>
      <c r="K4860" t="s">
        <v>54</v>
      </c>
      <c r="L4860" t="s">
        <v>55</v>
      </c>
      <c r="M4860" t="s">
        <v>19</v>
      </c>
      <c r="N4860">
        <v>36</v>
      </c>
      <c r="O4860">
        <v>263</v>
      </c>
      <c r="P4860">
        <v>9468</v>
      </c>
      <c r="Q4860">
        <v>5681</v>
      </c>
      <c r="R4860">
        <v>0.6</v>
      </c>
      <c r="S4860" t="s">
        <v>82</v>
      </c>
      <c r="T4860" t="str">
        <f>IF(Table1[[#This Row],[Units Sold]]&gt; 700,"High Units","low Units")</f>
        <v>low Units</v>
      </c>
      <c r="U4860">
        <f>SUM(Table1[[#This Row],[Operating Profit]])/SUM(Table1[Operating Profit])*100</f>
        <v>1.7104484361036652E-3</v>
      </c>
      <c r="V4860">
        <f>SUM(Table1[[#This Row],[Price per Unit]]*Table1[[#This Row],[Units Sold]])</f>
        <v>9468</v>
      </c>
      <c r="W4860">
        <f>SUM(Table1[[#This Row],[Total Sales]]-Table1[[#This Row],[Operating Profit]])</f>
        <v>3787</v>
      </c>
      <c r="X4860">
        <f>SUM(Table1[[#This Row],[Total Sales]]-Table1[[#This Row],[Cost]])</f>
        <v>5681</v>
      </c>
      <c r="Y4860">
        <f>SUM(Table1[[#This Row],[profit/loss]])/SUM(Table1[profit/loss])</f>
        <v>1.7104484361036652E-5</v>
      </c>
    </row>
    <row r="4861" spans="1:25" x14ac:dyDescent="0.3">
      <c r="A4861" t="s">
        <v>25</v>
      </c>
      <c r="B4861" t="s">
        <v>82</v>
      </c>
      <c r="C4861">
        <v>1197831</v>
      </c>
      <c r="D4861" s="9">
        <v>44304</v>
      </c>
      <c r="E4861" s="8" t="str">
        <f>TEXT(Table1[[#This Row],[Invoice Date]],"dd-mm-yyyy")</f>
        <v>18-04-2021</v>
      </c>
      <c r="F4861" s="1" t="str">
        <f t="shared" si="300"/>
        <v>April</v>
      </c>
      <c r="G4861" s="1" t="str">
        <f t="shared" si="301"/>
        <v>2021</v>
      </c>
      <c r="H4861" s="1" t="str">
        <f t="shared" si="302"/>
        <v>Sunday</v>
      </c>
      <c r="I4861" s="1" t="str">
        <f t="shared" si="303"/>
        <v>18</v>
      </c>
      <c r="J4861" t="s">
        <v>26</v>
      </c>
      <c r="K4861" t="s">
        <v>54</v>
      </c>
      <c r="L4861" t="s">
        <v>55</v>
      </c>
      <c r="M4861" t="s">
        <v>20</v>
      </c>
      <c r="N4861">
        <v>37</v>
      </c>
      <c r="O4861">
        <v>161</v>
      </c>
      <c r="P4861">
        <v>5957</v>
      </c>
      <c r="Q4861">
        <v>3872</v>
      </c>
      <c r="R4861">
        <v>0.65</v>
      </c>
      <c r="S4861" t="s">
        <v>82</v>
      </c>
      <c r="T4861" t="str">
        <f>IF(Table1[[#This Row],[Units Sold]]&gt; 700,"High Units","low Units")</f>
        <v>low Units</v>
      </c>
      <c r="U4861">
        <f>SUM(Table1[[#This Row],[Operating Profit]])/SUM(Table1[Operating Profit])*100</f>
        <v>1.1657905904934678E-3</v>
      </c>
      <c r="V4861">
        <f>SUM(Table1[[#This Row],[Price per Unit]]*Table1[[#This Row],[Units Sold]])</f>
        <v>5957</v>
      </c>
      <c r="W4861">
        <f>SUM(Table1[[#This Row],[Total Sales]]-Table1[[#This Row],[Operating Profit]])</f>
        <v>2085</v>
      </c>
      <c r="X4861">
        <f>SUM(Table1[[#This Row],[Total Sales]]-Table1[[#This Row],[Cost]])</f>
        <v>3872</v>
      </c>
      <c r="Y4861">
        <f>SUM(Table1[[#This Row],[profit/loss]])/SUM(Table1[profit/loss])</f>
        <v>1.1657905904934679E-5</v>
      </c>
    </row>
    <row r="4862" spans="1:25" x14ac:dyDescent="0.3">
      <c r="A4862" t="s">
        <v>25</v>
      </c>
      <c r="B4862" t="s">
        <v>82</v>
      </c>
      <c r="C4862">
        <v>1197831</v>
      </c>
      <c r="D4862" s="9">
        <v>44305</v>
      </c>
      <c r="E4862" s="8" t="str">
        <f>TEXT(Table1[[#This Row],[Invoice Date]],"dd-mm-yyyy")</f>
        <v>19-04-2021</v>
      </c>
      <c r="F4862" s="1" t="str">
        <f t="shared" si="300"/>
        <v>April</v>
      </c>
      <c r="G4862" s="1" t="str">
        <f t="shared" si="301"/>
        <v>2021</v>
      </c>
      <c r="H4862" s="1" t="str">
        <f t="shared" si="302"/>
        <v>Monday</v>
      </c>
      <c r="I4862" s="1" t="str">
        <f t="shared" si="303"/>
        <v>19</v>
      </c>
      <c r="J4862" t="s">
        <v>26</v>
      </c>
      <c r="K4862" t="s">
        <v>54</v>
      </c>
      <c r="L4862" t="s">
        <v>55</v>
      </c>
      <c r="M4862" t="s">
        <v>21</v>
      </c>
      <c r="N4862">
        <v>43</v>
      </c>
      <c r="O4862">
        <v>165</v>
      </c>
      <c r="P4862">
        <v>7095</v>
      </c>
      <c r="Q4862">
        <v>3760</v>
      </c>
      <c r="R4862">
        <v>0.53</v>
      </c>
      <c r="S4862" t="s">
        <v>82</v>
      </c>
      <c r="T4862" t="str">
        <f>IF(Table1[[#This Row],[Units Sold]]&gt; 700,"High Units","low Units")</f>
        <v>low Units</v>
      </c>
      <c r="U4862">
        <f>SUM(Table1[[#This Row],[Operating Profit]])/SUM(Table1[Operating Profit])*100</f>
        <v>1.132069375065971E-3</v>
      </c>
      <c r="V4862">
        <f>SUM(Table1[[#This Row],[Price per Unit]]*Table1[[#This Row],[Units Sold]])</f>
        <v>7095</v>
      </c>
      <c r="W4862">
        <f>SUM(Table1[[#This Row],[Total Sales]]-Table1[[#This Row],[Operating Profit]])</f>
        <v>3335</v>
      </c>
      <c r="X4862">
        <f>SUM(Table1[[#This Row],[Total Sales]]-Table1[[#This Row],[Cost]])</f>
        <v>3760</v>
      </c>
      <c r="Y4862">
        <f>SUM(Table1[[#This Row],[profit/loss]])/SUM(Table1[profit/loss])</f>
        <v>1.1320693750659709E-5</v>
      </c>
    </row>
    <row r="4863" spans="1:25" x14ac:dyDescent="0.3">
      <c r="A4863" t="s">
        <v>25</v>
      </c>
      <c r="B4863" t="s">
        <v>82</v>
      </c>
      <c r="C4863">
        <v>1197831</v>
      </c>
      <c r="D4863" s="9">
        <v>44306</v>
      </c>
      <c r="E4863" s="8" t="str">
        <f>TEXT(Table1[[#This Row],[Invoice Date]],"dd-mm-yyyy")</f>
        <v>20-04-2021</v>
      </c>
      <c r="F4863" s="1" t="str">
        <f t="shared" si="300"/>
        <v>April</v>
      </c>
      <c r="G4863" s="1" t="str">
        <f t="shared" si="301"/>
        <v>2021</v>
      </c>
      <c r="H4863" s="1" t="str">
        <f t="shared" si="302"/>
        <v>Tuesday</v>
      </c>
      <c r="I4863" s="1" t="str">
        <f t="shared" si="303"/>
        <v>20</v>
      </c>
      <c r="J4863" t="s">
        <v>26</v>
      </c>
      <c r="K4863" t="s">
        <v>54</v>
      </c>
      <c r="L4863" t="s">
        <v>55</v>
      </c>
      <c r="M4863" t="s">
        <v>22</v>
      </c>
      <c r="N4863">
        <v>52</v>
      </c>
      <c r="O4863">
        <v>223</v>
      </c>
      <c r="P4863">
        <v>11596</v>
      </c>
      <c r="Q4863">
        <v>8117</v>
      </c>
      <c r="R4863">
        <v>0.7</v>
      </c>
      <c r="S4863" t="s">
        <v>82</v>
      </c>
      <c r="T4863" t="str">
        <f>IF(Table1[[#This Row],[Units Sold]]&gt; 700,"High Units","low Units")</f>
        <v>low Units</v>
      </c>
      <c r="U4863">
        <f>SUM(Table1[[#This Row],[Operating Profit]])/SUM(Table1[Operating Profit])*100</f>
        <v>2.4438848716517251E-3</v>
      </c>
      <c r="V4863">
        <f>SUM(Table1[[#This Row],[Price per Unit]]*Table1[[#This Row],[Units Sold]])</f>
        <v>11596</v>
      </c>
      <c r="W4863">
        <f>SUM(Table1[[#This Row],[Total Sales]]-Table1[[#This Row],[Operating Profit]])</f>
        <v>3479</v>
      </c>
      <c r="X4863">
        <f>SUM(Table1[[#This Row],[Total Sales]]-Table1[[#This Row],[Cost]])</f>
        <v>8117</v>
      </c>
      <c r="Y4863">
        <f>SUM(Table1[[#This Row],[profit/loss]])/SUM(Table1[profit/loss])</f>
        <v>2.4438848716517251E-5</v>
      </c>
    </row>
    <row r="4864" spans="1:25" x14ac:dyDescent="0.3">
      <c r="A4864" t="s">
        <v>25</v>
      </c>
      <c r="B4864" t="s">
        <v>82</v>
      </c>
      <c r="C4864">
        <v>1197831</v>
      </c>
      <c r="D4864" s="9">
        <v>44307</v>
      </c>
      <c r="E4864" s="8" t="str">
        <f>TEXT(Table1[[#This Row],[Invoice Date]],"dd-mm-yyyy")</f>
        <v>21-04-2021</v>
      </c>
      <c r="F4864" s="1" t="str">
        <f t="shared" si="300"/>
        <v>April</v>
      </c>
      <c r="G4864" s="1" t="str">
        <f t="shared" si="301"/>
        <v>2021</v>
      </c>
      <c r="H4864" s="1" t="str">
        <f t="shared" si="302"/>
        <v>Wednesday</v>
      </c>
      <c r="I4864" s="1" t="str">
        <f t="shared" si="303"/>
        <v>21</v>
      </c>
      <c r="J4864" t="s">
        <v>26</v>
      </c>
      <c r="K4864" t="s">
        <v>54</v>
      </c>
      <c r="L4864" t="s">
        <v>55</v>
      </c>
      <c r="M4864" t="s">
        <v>16</v>
      </c>
      <c r="N4864">
        <v>41</v>
      </c>
      <c r="O4864">
        <v>233</v>
      </c>
      <c r="P4864">
        <v>9553</v>
      </c>
      <c r="Q4864">
        <v>5445</v>
      </c>
      <c r="R4864">
        <v>0.56999999999999995</v>
      </c>
      <c r="S4864" t="s">
        <v>82</v>
      </c>
      <c r="T4864" t="str">
        <f>IF(Table1[[#This Row],[Units Sold]]&gt; 700,"High Units","low Units")</f>
        <v>low Units</v>
      </c>
      <c r="U4864">
        <f>SUM(Table1[[#This Row],[Operating Profit]])/SUM(Table1[Operating Profit])*100</f>
        <v>1.6393930178814392E-3</v>
      </c>
      <c r="V4864">
        <f>SUM(Table1[[#This Row],[Price per Unit]]*Table1[[#This Row],[Units Sold]])</f>
        <v>9553</v>
      </c>
      <c r="W4864">
        <f>SUM(Table1[[#This Row],[Total Sales]]-Table1[[#This Row],[Operating Profit]])</f>
        <v>4108</v>
      </c>
      <c r="X4864">
        <f>SUM(Table1[[#This Row],[Total Sales]]-Table1[[#This Row],[Cost]])</f>
        <v>5445</v>
      </c>
      <c r="Y4864">
        <f>SUM(Table1[[#This Row],[profit/loss]])/SUM(Table1[profit/loss])</f>
        <v>1.6393930178814392E-5</v>
      </c>
    </row>
    <row r="4865" spans="1:25" x14ac:dyDescent="0.3">
      <c r="A4865" t="s">
        <v>25</v>
      </c>
      <c r="B4865" t="s">
        <v>82</v>
      </c>
      <c r="C4865">
        <v>1197831</v>
      </c>
      <c r="D4865" s="9">
        <v>44308</v>
      </c>
      <c r="E4865" s="8" t="str">
        <f>TEXT(Table1[[#This Row],[Invoice Date]],"dd-mm-yyyy")</f>
        <v>22-04-2021</v>
      </c>
      <c r="F4865" s="1" t="str">
        <f t="shared" si="300"/>
        <v>April</v>
      </c>
      <c r="G4865" s="1" t="str">
        <f t="shared" si="301"/>
        <v>2021</v>
      </c>
      <c r="H4865" s="1" t="str">
        <f t="shared" si="302"/>
        <v>Thursday</v>
      </c>
      <c r="I4865" s="1" t="str">
        <f t="shared" si="303"/>
        <v>22</v>
      </c>
      <c r="J4865" t="s">
        <v>26</v>
      </c>
      <c r="K4865" t="s">
        <v>54</v>
      </c>
      <c r="L4865" t="s">
        <v>55</v>
      </c>
      <c r="M4865" t="s">
        <v>18</v>
      </c>
      <c r="N4865">
        <v>54</v>
      </c>
      <c r="O4865">
        <v>233</v>
      </c>
      <c r="P4865">
        <v>12582</v>
      </c>
      <c r="Q4865">
        <v>7172</v>
      </c>
      <c r="R4865">
        <v>0.56999999999999995</v>
      </c>
      <c r="S4865" t="s">
        <v>82</v>
      </c>
      <c r="T4865" t="str">
        <f>IF(Table1[[#This Row],[Units Sold]]&gt; 700,"High Units","low Units")</f>
        <v>low Units</v>
      </c>
      <c r="U4865">
        <f>SUM(Table1[[#This Row],[Operating Profit]])/SUM(Table1[Operating Profit])*100</f>
        <v>2.159362116482219E-3</v>
      </c>
      <c r="V4865">
        <f>SUM(Table1[[#This Row],[Price per Unit]]*Table1[[#This Row],[Units Sold]])</f>
        <v>12582</v>
      </c>
      <c r="W4865">
        <f>SUM(Table1[[#This Row],[Total Sales]]-Table1[[#This Row],[Operating Profit]])</f>
        <v>5410</v>
      </c>
      <c r="X4865">
        <f>SUM(Table1[[#This Row],[Total Sales]]-Table1[[#This Row],[Cost]])</f>
        <v>7172</v>
      </c>
      <c r="Y4865">
        <f>SUM(Table1[[#This Row],[profit/loss]])/SUM(Table1[profit/loss])</f>
        <v>2.159362116482219E-5</v>
      </c>
    </row>
    <row r="4866" spans="1:25" x14ac:dyDescent="0.3">
      <c r="A4866" t="s">
        <v>25</v>
      </c>
      <c r="B4866" t="s">
        <v>82</v>
      </c>
      <c r="C4866">
        <v>1197831</v>
      </c>
      <c r="D4866" s="9">
        <v>44309</v>
      </c>
      <c r="E4866" s="8" t="str">
        <f>TEXT(Table1[[#This Row],[Invoice Date]],"dd-mm-yyyy")</f>
        <v>23-04-2021</v>
      </c>
      <c r="F4866" s="1" t="str">
        <f t="shared" si="300"/>
        <v>April</v>
      </c>
      <c r="G4866" s="1" t="str">
        <f t="shared" si="301"/>
        <v>2021</v>
      </c>
      <c r="H4866" s="1" t="str">
        <f t="shared" si="302"/>
        <v>Friday</v>
      </c>
      <c r="I4866" s="1" t="str">
        <f t="shared" si="303"/>
        <v>23</v>
      </c>
      <c r="J4866" t="s">
        <v>26</v>
      </c>
      <c r="K4866" t="s">
        <v>54</v>
      </c>
      <c r="L4866" t="s">
        <v>55</v>
      </c>
      <c r="M4866" t="s">
        <v>19</v>
      </c>
      <c r="N4866">
        <v>46</v>
      </c>
      <c r="O4866">
        <v>285</v>
      </c>
      <c r="P4866">
        <v>13110</v>
      </c>
      <c r="Q4866">
        <v>7866</v>
      </c>
      <c r="R4866">
        <v>0.6</v>
      </c>
      <c r="S4866" t="s">
        <v>82</v>
      </c>
      <c r="T4866" t="str">
        <f>IF(Table1[[#This Row],[Units Sold]]&gt; 700,"High Units","low Units")</f>
        <v>low Units</v>
      </c>
      <c r="U4866">
        <f>SUM(Table1[[#This Row],[Operating Profit]])/SUM(Table1[Operating Profit])*100</f>
        <v>2.3683132192204594E-3</v>
      </c>
      <c r="V4866">
        <f>SUM(Table1[[#This Row],[Price per Unit]]*Table1[[#This Row],[Units Sold]])</f>
        <v>13110</v>
      </c>
      <c r="W4866">
        <f>SUM(Table1[[#This Row],[Total Sales]]-Table1[[#This Row],[Operating Profit]])</f>
        <v>5244</v>
      </c>
      <c r="X4866">
        <f>SUM(Table1[[#This Row],[Total Sales]]-Table1[[#This Row],[Cost]])</f>
        <v>7866</v>
      </c>
      <c r="Y4866">
        <f>SUM(Table1[[#This Row],[profit/loss]])/SUM(Table1[profit/loss])</f>
        <v>2.3683132192204594E-5</v>
      </c>
    </row>
    <row r="4867" spans="1:25" x14ac:dyDescent="0.3">
      <c r="A4867" t="s">
        <v>25</v>
      </c>
      <c r="B4867" t="s">
        <v>82</v>
      </c>
      <c r="C4867">
        <v>1197831</v>
      </c>
      <c r="D4867" s="9">
        <v>44310</v>
      </c>
      <c r="E4867" s="8" t="str">
        <f>TEXT(Table1[[#This Row],[Invoice Date]],"dd-mm-yyyy")</f>
        <v>24-04-2021</v>
      </c>
      <c r="F4867" s="1" t="str">
        <f t="shared" ref="F4867:F4930" si="304">TEXT(D4867,"mmmm")</f>
        <v>April</v>
      </c>
      <c r="G4867" s="1" t="str">
        <f t="shared" ref="G4867:G4930" si="305">TEXT(D4867,"YYYY")</f>
        <v>2021</v>
      </c>
      <c r="H4867" s="1" t="str">
        <f t="shared" ref="H4867:H4930" si="306">TEXT(D4867,"dddd")</f>
        <v>Saturday</v>
      </c>
      <c r="I4867" s="1" t="str">
        <f t="shared" ref="I4867:I4930" si="307">TEXT(D4867,"dd")</f>
        <v>24</v>
      </c>
      <c r="J4867" t="s">
        <v>26</v>
      </c>
      <c r="K4867" t="s">
        <v>54</v>
      </c>
      <c r="L4867" t="s">
        <v>55</v>
      </c>
      <c r="M4867" t="s">
        <v>20</v>
      </c>
      <c r="N4867">
        <v>42</v>
      </c>
      <c r="O4867">
        <v>133</v>
      </c>
      <c r="P4867">
        <v>5586</v>
      </c>
      <c r="Q4867">
        <v>3854</v>
      </c>
      <c r="R4867">
        <v>0.69</v>
      </c>
      <c r="S4867" t="s">
        <v>82</v>
      </c>
      <c r="T4867" t="str">
        <f>IF(Table1[[#This Row],[Units Sold]]&gt; 700,"High Units","low Units")</f>
        <v>low Units</v>
      </c>
      <c r="U4867">
        <f>SUM(Table1[[#This Row],[Operating Profit]])/SUM(Table1[Operating Profit])*100</f>
        <v>1.1603711094426202E-3</v>
      </c>
      <c r="V4867">
        <f>SUM(Table1[[#This Row],[Price per Unit]]*Table1[[#This Row],[Units Sold]])</f>
        <v>5586</v>
      </c>
      <c r="W4867">
        <f>SUM(Table1[[#This Row],[Total Sales]]-Table1[[#This Row],[Operating Profit]])</f>
        <v>1732</v>
      </c>
      <c r="X4867">
        <f>SUM(Table1[[#This Row],[Total Sales]]-Table1[[#This Row],[Cost]])</f>
        <v>3854</v>
      </c>
      <c r="Y4867">
        <f>SUM(Table1[[#This Row],[profit/loss]])/SUM(Table1[profit/loss])</f>
        <v>1.1603711094426202E-5</v>
      </c>
    </row>
    <row r="4868" spans="1:25" x14ac:dyDescent="0.3">
      <c r="A4868" t="s">
        <v>25</v>
      </c>
      <c r="B4868" t="s">
        <v>82</v>
      </c>
      <c r="C4868">
        <v>1197831</v>
      </c>
      <c r="D4868" s="9">
        <v>44311</v>
      </c>
      <c r="E4868" s="8" t="str">
        <f>TEXT(Table1[[#This Row],[Invoice Date]],"dd-mm-yyyy")</f>
        <v>25-04-2021</v>
      </c>
      <c r="F4868" s="1" t="str">
        <f t="shared" si="304"/>
        <v>April</v>
      </c>
      <c r="G4868" s="1" t="str">
        <f t="shared" si="305"/>
        <v>2021</v>
      </c>
      <c r="H4868" s="1" t="str">
        <f t="shared" si="306"/>
        <v>Sunday</v>
      </c>
      <c r="I4868" s="1" t="str">
        <f t="shared" si="307"/>
        <v>25</v>
      </c>
      <c r="J4868" t="s">
        <v>26</v>
      </c>
      <c r="K4868" t="s">
        <v>54</v>
      </c>
      <c r="L4868" t="s">
        <v>55</v>
      </c>
      <c r="M4868" t="s">
        <v>21</v>
      </c>
      <c r="N4868">
        <v>49</v>
      </c>
      <c r="O4868">
        <v>133</v>
      </c>
      <c r="P4868">
        <v>6517</v>
      </c>
      <c r="Q4868">
        <v>3454</v>
      </c>
      <c r="R4868">
        <v>0.53</v>
      </c>
      <c r="S4868" t="s">
        <v>82</v>
      </c>
      <c r="T4868" t="str">
        <f>IF(Table1[[#This Row],[Units Sold]]&gt; 700,"High Units","low Units")</f>
        <v>low Units</v>
      </c>
      <c r="U4868">
        <f>SUM(Table1[[#This Row],[Operating Profit]])/SUM(Table1[Operating Profit])*100</f>
        <v>1.0399381972015596E-3</v>
      </c>
      <c r="V4868">
        <f>SUM(Table1[[#This Row],[Price per Unit]]*Table1[[#This Row],[Units Sold]])</f>
        <v>6517</v>
      </c>
      <c r="W4868">
        <f>SUM(Table1[[#This Row],[Total Sales]]-Table1[[#This Row],[Operating Profit]])</f>
        <v>3063</v>
      </c>
      <c r="X4868">
        <f>SUM(Table1[[#This Row],[Total Sales]]-Table1[[#This Row],[Cost]])</f>
        <v>3454</v>
      </c>
      <c r="Y4868">
        <f>SUM(Table1[[#This Row],[profit/loss]])/SUM(Table1[profit/loss])</f>
        <v>1.0399381972015595E-5</v>
      </c>
    </row>
    <row r="4869" spans="1:25" x14ac:dyDescent="0.3">
      <c r="A4869" t="s">
        <v>25</v>
      </c>
      <c r="B4869" t="s">
        <v>82</v>
      </c>
      <c r="C4869">
        <v>1197831</v>
      </c>
      <c r="D4869" s="9">
        <v>44312</v>
      </c>
      <c r="E4869" s="8" t="str">
        <f>TEXT(Table1[[#This Row],[Invoice Date]],"dd-mm-yyyy")</f>
        <v>26-04-2021</v>
      </c>
      <c r="F4869" s="1" t="str">
        <f t="shared" si="304"/>
        <v>April</v>
      </c>
      <c r="G4869" s="1" t="str">
        <f t="shared" si="305"/>
        <v>2021</v>
      </c>
      <c r="H4869" s="1" t="str">
        <f t="shared" si="306"/>
        <v>Monday</v>
      </c>
      <c r="I4869" s="1" t="str">
        <f t="shared" si="307"/>
        <v>26</v>
      </c>
      <c r="J4869" t="s">
        <v>26</v>
      </c>
      <c r="K4869" t="s">
        <v>54</v>
      </c>
      <c r="L4869" t="s">
        <v>55</v>
      </c>
      <c r="M4869" t="s">
        <v>22</v>
      </c>
      <c r="N4869">
        <v>53</v>
      </c>
      <c r="O4869">
        <v>181</v>
      </c>
      <c r="P4869">
        <v>9593</v>
      </c>
      <c r="Q4869">
        <v>6811</v>
      </c>
      <c r="R4869">
        <v>0.71</v>
      </c>
      <c r="S4869" t="s">
        <v>82</v>
      </c>
      <c r="T4869" t="str">
        <f>IF(Table1[[#This Row],[Units Sold]]&gt; 700,"High Units","low Units")</f>
        <v>low Units</v>
      </c>
      <c r="U4869">
        <f>SUM(Table1[[#This Row],[Operating Profit]])/SUM(Table1[Operating Profit])*100</f>
        <v>2.0506714131846618E-3</v>
      </c>
      <c r="V4869">
        <f>SUM(Table1[[#This Row],[Price per Unit]]*Table1[[#This Row],[Units Sold]])</f>
        <v>9593</v>
      </c>
      <c r="W4869">
        <f>SUM(Table1[[#This Row],[Total Sales]]-Table1[[#This Row],[Operating Profit]])</f>
        <v>2782</v>
      </c>
      <c r="X4869">
        <f>SUM(Table1[[#This Row],[Total Sales]]-Table1[[#This Row],[Cost]])</f>
        <v>6811</v>
      </c>
      <c r="Y4869">
        <f>SUM(Table1[[#This Row],[profit/loss]])/SUM(Table1[profit/loss])</f>
        <v>2.0506714131846617E-5</v>
      </c>
    </row>
    <row r="4870" spans="1:25" x14ac:dyDescent="0.3">
      <c r="A4870" t="s">
        <v>25</v>
      </c>
      <c r="B4870" t="s">
        <v>82</v>
      </c>
      <c r="C4870">
        <v>1197831</v>
      </c>
      <c r="D4870" s="9">
        <v>44313</v>
      </c>
      <c r="E4870" s="8" t="str">
        <f>TEXT(Table1[[#This Row],[Invoice Date]],"dd-mm-yyyy")</f>
        <v>27-04-2021</v>
      </c>
      <c r="F4870" s="1" t="str">
        <f t="shared" si="304"/>
        <v>April</v>
      </c>
      <c r="G4870" s="1" t="str">
        <f t="shared" si="305"/>
        <v>2021</v>
      </c>
      <c r="H4870" s="1" t="str">
        <f t="shared" si="306"/>
        <v>Tuesday</v>
      </c>
      <c r="I4870" s="1" t="str">
        <f t="shared" si="307"/>
        <v>27</v>
      </c>
      <c r="J4870" t="s">
        <v>26</v>
      </c>
      <c r="K4870" t="s">
        <v>54</v>
      </c>
      <c r="L4870" t="s">
        <v>55</v>
      </c>
      <c r="M4870" t="s">
        <v>16</v>
      </c>
      <c r="N4870">
        <v>49</v>
      </c>
      <c r="O4870">
        <v>182</v>
      </c>
      <c r="P4870">
        <v>8918</v>
      </c>
      <c r="Q4870">
        <v>5351</v>
      </c>
      <c r="R4870">
        <v>0.6</v>
      </c>
      <c r="S4870" t="s">
        <v>82</v>
      </c>
      <c r="T4870" t="str">
        <f>IF(Table1[[#This Row],[Units Sold]]&gt; 700,"High Units","low Units")</f>
        <v>low Units</v>
      </c>
      <c r="U4870">
        <f>SUM(Table1[[#This Row],[Operating Profit]])/SUM(Table1[Operating Profit])*100</f>
        <v>1.61109128350479E-3</v>
      </c>
      <c r="V4870">
        <f>SUM(Table1[[#This Row],[Price per Unit]]*Table1[[#This Row],[Units Sold]])</f>
        <v>8918</v>
      </c>
      <c r="W4870">
        <f>SUM(Table1[[#This Row],[Total Sales]]-Table1[[#This Row],[Operating Profit]])</f>
        <v>3567</v>
      </c>
      <c r="X4870">
        <f>SUM(Table1[[#This Row],[Total Sales]]-Table1[[#This Row],[Cost]])</f>
        <v>5351</v>
      </c>
      <c r="Y4870">
        <f>SUM(Table1[[#This Row],[profit/loss]])/SUM(Table1[profit/loss])</f>
        <v>1.61109128350479E-5</v>
      </c>
    </row>
    <row r="4871" spans="1:25" x14ac:dyDescent="0.3">
      <c r="A4871" t="s">
        <v>25</v>
      </c>
      <c r="B4871" t="s">
        <v>82</v>
      </c>
      <c r="C4871">
        <v>1197831</v>
      </c>
      <c r="D4871" s="9">
        <v>44314</v>
      </c>
      <c r="E4871" s="8" t="str">
        <f>TEXT(Table1[[#This Row],[Invoice Date]],"dd-mm-yyyy")</f>
        <v>28-04-2021</v>
      </c>
      <c r="F4871" s="1" t="str">
        <f t="shared" si="304"/>
        <v>April</v>
      </c>
      <c r="G4871" s="1" t="str">
        <f t="shared" si="305"/>
        <v>2021</v>
      </c>
      <c r="H4871" s="1" t="str">
        <f t="shared" si="306"/>
        <v>Wednesday</v>
      </c>
      <c r="I4871" s="1" t="str">
        <f t="shared" si="307"/>
        <v>28</v>
      </c>
      <c r="J4871" t="s">
        <v>26</v>
      </c>
      <c r="K4871" t="s">
        <v>54</v>
      </c>
      <c r="L4871" t="s">
        <v>55</v>
      </c>
      <c r="M4871" t="s">
        <v>18</v>
      </c>
      <c r="N4871">
        <v>47</v>
      </c>
      <c r="O4871">
        <v>169</v>
      </c>
      <c r="P4871">
        <v>7943</v>
      </c>
      <c r="Q4871">
        <v>4766</v>
      </c>
      <c r="R4871">
        <v>0.6</v>
      </c>
      <c r="S4871" t="s">
        <v>82</v>
      </c>
      <c r="T4871" t="str">
        <f>IF(Table1[[#This Row],[Units Sold]]&gt; 700,"High Units","low Units")</f>
        <v>low Units</v>
      </c>
      <c r="U4871">
        <f>SUM(Table1[[#This Row],[Operating Profit]])/SUM(Table1[Operating Profit])*100</f>
        <v>1.4349581493522388E-3</v>
      </c>
      <c r="V4871">
        <f>SUM(Table1[[#This Row],[Price per Unit]]*Table1[[#This Row],[Units Sold]])</f>
        <v>7943</v>
      </c>
      <c r="W4871">
        <f>SUM(Table1[[#This Row],[Total Sales]]-Table1[[#This Row],[Operating Profit]])</f>
        <v>3177</v>
      </c>
      <c r="X4871">
        <f>SUM(Table1[[#This Row],[Total Sales]]-Table1[[#This Row],[Cost]])</f>
        <v>4766</v>
      </c>
      <c r="Y4871">
        <f>SUM(Table1[[#This Row],[profit/loss]])/SUM(Table1[profit/loss])</f>
        <v>1.4349581493522387E-5</v>
      </c>
    </row>
    <row r="4872" spans="1:25" x14ac:dyDescent="0.3">
      <c r="A4872" t="s">
        <v>25</v>
      </c>
      <c r="B4872" t="s">
        <v>82</v>
      </c>
      <c r="C4872">
        <v>1197831</v>
      </c>
      <c r="D4872" s="9">
        <v>44315</v>
      </c>
      <c r="E4872" s="8" t="str">
        <f>TEXT(Table1[[#This Row],[Invoice Date]],"dd-mm-yyyy")</f>
        <v>29-04-2021</v>
      </c>
      <c r="F4872" s="1" t="str">
        <f t="shared" si="304"/>
        <v>April</v>
      </c>
      <c r="G4872" s="1" t="str">
        <f t="shared" si="305"/>
        <v>2021</v>
      </c>
      <c r="H4872" s="1" t="str">
        <f t="shared" si="306"/>
        <v>Thursday</v>
      </c>
      <c r="I4872" s="1" t="str">
        <f t="shared" si="307"/>
        <v>29</v>
      </c>
      <c r="J4872" t="s">
        <v>26</v>
      </c>
      <c r="K4872" t="s">
        <v>54</v>
      </c>
      <c r="L4872" t="s">
        <v>55</v>
      </c>
      <c r="M4872" t="s">
        <v>19</v>
      </c>
      <c r="N4872">
        <v>54</v>
      </c>
      <c r="O4872">
        <v>182</v>
      </c>
      <c r="P4872">
        <v>9828</v>
      </c>
      <c r="Q4872">
        <v>5799</v>
      </c>
      <c r="R4872">
        <v>0.59</v>
      </c>
      <c r="S4872" t="s">
        <v>82</v>
      </c>
      <c r="T4872" t="str">
        <f>IF(Table1[[#This Row],[Units Sold]]&gt; 700,"High Units","low Units")</f>
        <v>low Units</v>
      </c>
      <c r="U4872">
        <f>SUM(Table1[[#This Row],[Operating Profit]])/SUM(Table1[Operating Profit])*100</f>
        <v>1.7459761452147781E-3</v>
      </c>
      <c r="V4872">
        <f>SUM(Table1[[#This Row],[Price per Unit]]*Table1[[#This Row],[Units Sold]])</f>
        <v>9828</v>
      </c>
      <c r="W4872">
        <f>SUM(Table1[[#This Row],[Total Sales]]-Table1[[#This Row],[Operating Profit]])</f>
        <v>4029</v>
      </c>
      <c r="X4872">
        <f>SUM(Table1[[#This Row],[Total Sales]]-Table1[[#This Row],[Cost]])</f>
        <v>5799</v>
      </c>
      <c r="Y4872">
        <f>SUM(Table1[[#This Row],[profit/loss]])/SUM(Table1[profit/loss])</f>
        <v>1.7459761452147781E-5</v>
      </c>
    </row>
    <row r="4873" spans="1:25" x14ac:dyDescent="0.3">
      <c r="A4873" t="s">
        <v>25</v>
      </c>
      <c r="B4873" t="s">
        <v>82</v>
      </c>
      <c r="C4873">
        <v>1197831</v>
      </c>
      <c r="D4873" s="9">
        <v>44316</v>
      </c>
      <c r="E4873" s="8" t="str">
        <f>TEXT(Table1[[#This Row],[Invoice Date]],"dd-mm-yyyy")</f>
        <v>30-04-2021</v>
      </c>
      <c r="F4873" s="1" t="str">
        <f t="shared" si="304"/>
        <v>April</v>
      </c>
      <c r="G4873" s="1" t="str">
        <f t="shared" si="305"/>
        <v>2021</v>
      </c>
      <c r="H4873" s="1" t="str">
        <f t="shared" si="306"/>
        <v>Friday</v>
      </c>
      <c r="I4873" s="1" t="str">
        <f t="shared" si="307"/>
        <v>30</v>
      </c>
      <c r="J4873" t="s">
        <v>26</v>
      </c>
      <c r="K4873" t="s">
        <v>54</v>
      </c>
      <c r="L4873" t="s">
        <v>55</v>
      </c>
      <c r="M4873" t="s">
        <v>20</v>
      </c>
      <c r="N4873">
        <v>53</v>
      </c>
      <c r="O4873">
        <v>100</v>
      </c>
      <c r="P4873">
        <v>5300</v>
      </c>
      <c r="Q4873">
        <v>3710</v>
      </c>
      <c r="R4873">
        <v>0.7</v>
      </c>
      <c r="S4873" t="s">
        <v>82</v>
      </c>
      <c r="T4873" t="str">
        <f>IF(Table1[[#This Row],[Units Sold]]&gt; 700,"High Units","low Units")</f>
        <v>low Units</v>
      </c>
      <c r="U4873">
        <f>SUM(Table1[[#This Row],[Operating Profit]])/SUM(Table1[Operating Profit])*100</f>
        <v>1.1170152610358384E-3</v>
      </c>
      <c r="V4873">
        <f>SUM(Table1[[#This Row],[Price per Unit]]*Table1[[#This Row],[Units Sold]])</f>
        <v>5300</v>
      </c>
      <c r="W4873">
        <f>SUM(Table1[[#This Row],[Total Sales]]-Table1[[#This Row],[Operating Profit]])</f>
        <v>1590</v>
      </c>
      <c r="X4873">
        <f>SUM(Table1[[#This Row],[Total Sales]]-Table1[[#This Row],[Cost]])</f>
        <v>3710</v>
      </c>
      <c r="Y4873">
        <f>SUM(Table1[[#This Row],[profit/loss]])/SUM(Table1[profit/loss])</f>
        <v>1.1170152610358383E-5</v>
      </c>
    </row>
    <row r="4874" spans="1:25" x14ac:dyDescent="0.3">
      <c r="A4874" t="s">
        <v>25</v>
      </c>
      <c r="B4874" t="s">
        <v>82</v>
      </c>
      <c r="C4874">
        <v>1197831</v>
      </c>
      <c r="D4874" s="9">
        <v>44317</v>
      </c>
      <c r="E4874" s="8" t="str">
        <f>TEXT(Table1[[#This Row],[Invoice Date]],"dd-mm-yyyy")</f>
        <v>01-05-2021</v>
      </c>
      <c r="F4874" s="1" t="str">
        <f t="shared" si="304"/>
        <v>May</v>
      </c>
      <c r="G4874" s="1" t="str">
        <f t="shared" si="305"/>
        <v>2021</v>
      </c>
      <c r="H4874" s="1" t="str">
        <f t="shared" si="306"/>
        <v>Saturday</v>
      </c>
      <c r="I4874" s="1" t="str">
        <f t="shared" si="307"/>
        <v>01</v>
      </c>
      <c r="J4874" t="s">
        <v>26</v>
      </c>
      <c r="K4874" t="s">
        <v>54</v>
      </c>
      <c r="L4874" t="s">
        <v>55</v>
      </c>
      <c r="M4874" t="s">
        <v>21</v>
      </c>
      <c r="N4874">
        <v>47</v>
      </c>
      <c r="O4874">
        <v>120</v>
      </c>
      <c r="P4874">
        <v>5640</v>
      </c>
      <c r="Q4874">
        <v>2876</v>
      </c>
      <c r="R4874">
        <v>0.51</v>
      </c>
      <c r="S4874" t="s">
        <v>82</v>
      </c>
      <c r="T4874" t="str">
        <f>IF(Table1[[#This Row],[Units Sold]]&gt; 700,"High Units","low Units")</f>
        <v>low Units</v>
      </c>
      <c r="U4874">
        <f>SUM(Table1[[#This Row],[Operating Profit]])/SUM(Table1[Operating Profit])*100</f>
        <v>8.659126390132267E-4</v>
      </c>
      <c r="V4874">
        <f>SUM(Table1[[#This Row],[Price per Unit]]*Table1[[#This Row],[Units Sold]])</f>
        <v>5640</v>
      </c>
      <c r="W4874">
        <f>SUM(Table1[[#This Row],[Total Sales]]-Table1[[#This Row],[Operating Profit]])</f>
        <v>2764</v>
      </c>
      <c r="X4874">
        <f>SUM(Table1[[#This Row],[Total Sales]]-Table1[[#This Row],[Cost]])</f>
        <v>2876</v>
      </c>
      <c r="Y4874">
        <f>SUM(Table1[[#This Row],[profit/loss]])/SUM(Table1[profit/loss])</f>
        <v>8.6591263901322668E-6</v>
      </c>
    </row>
    <row r="4875" spans="1:25" x14ac:dyDescent="0.3">
      <c r="A4875" t="s">
        <v>25</v>
      </c>
      <c r="B4875" t="s">
        <v>82</v>
      </c>
      <c r="C4875">
        <v>1197831</v>
      </c>
      <c r="D4875" s="9">
        <v>44318</v>
      </c>
      <c r="E4875" s="8" t="str">
        <f>TEXT(Table1[[#This Row],[Invoice Date]],"dd-mm-yyyy")</f>
        <v>02-05-2021</v>
      </c>
      <c r="F4875" s="1" t="str">
        <f t="shared" si="304"/>
        <v>May</v>
      </c>
      <c r="G4875" s="1" t="str">
        <f t="shared" si="305"/>
        <v>2021</v>
      </c>
      <c r="H4875" s="1" t="str">
        <f t="shared" si="306"/>
        <v>Sunday</v>
      </c>
      <c r="I4875" s="1" t="str">
        <f t="shared" si="307"/>
        <v>02</v>
      </c>
      <c r="J4875" t="s">
        <v>26</v>
      </c>
      <c r="K4875" t="s">
        <v>54</v>
      </c>
      <c r="L4875" t="s">
        <v>55</v>
      </c>
      <c r="M4875" t="s">
        <v>22</v>
      </c>
      <c r="N4875">
        <v>42</v>
      </c>
      <c r="O4875">
        <v>163</v>
      </c>
      <c r="P4875">
        <v>6846</v>
      </c>
      <c r="Q4875">
        <v>5066</v>
      </c>
      <c r="R4875">
        <v>0.74</v>
      </c>
      <c r="S4875" t="s">
        <v>82</v>
      </c>
      <c r="T4875" t="str">
        <f>IF(Table1[[#This Row],[Units Sold]]&gt; 700,"High Units","low Units")</f>
        <v>low Units</v>
      </c>
      <c r="U4875">
        <f>SUM(Table1[[#This Row],[Operating Profit]])/SUM(Table1[Operating Profit])*100</f>
        <v>1.525282833533034E-3</v>
      </c>
      <c r="V4875">
        <f>SUM(Table1[[#This Row],[Price per Unit]]*Table1[[#This Row],[Units Sold]])</f>
        <v>6846</v>
      </c>
      <c r="W4875">
        <f>SUM(Table1[[#This Row],[Total Sales]]-Table1[[#This Row],[Operating Profit]])</f>
        <v>1780</v>
      </c>
      <c r="X4875">
        <f>SUM(Table1[[#This Row],[Total Sales]]-Table1[[#This Row],[Cost]])</f>
        <v>5066</v>
      </c>
      <c r="Y4875">
        <f>SUM(Table1[[#This Row],[profit/loss]])/SUM(Table1[profit/loss])</f>
        <v>1.5252828335330341E-5</v>
      </c>
    </row>
    <row r="4876" spans="1:25" x14ac:dyDescent="0.3">
      <c r="A4876" t="s">
        <v>25</v>
      </c>
      <c r="B4876" t="s">
        <v>82</v>
      </c>
      <c r="C4876">
        <v>1197831</v>
      </c>
      <c r="D4876" s="9">
        <v>44319</v>
      </c>
      <c r="E4876" s="8" t="str">
        <f>TEXT(Table1[[#This Row],[Invoice Date]],"dd-mm-yyyy")</f>
        <v>03-05-2021</v>
      </c>
      <c r="F4876" s="1" t="str">
        <f t="shared" si="304"/>
        <v>May</v>
      </c>
      <c r="G4876" s="1" t="str">
        <f t="shared" si="305"/>
        <v>2021</v>
      </c>
      <c r="H4876" s="1" t="str">
        <f t="shared" si="306"/>
        <v>Monday</v>
      </c>
      <c r="I4876" s="1" t="str">
        <f t="shared" si="307"/>
        <v>03</v>
      </c>
      <c r="J4876" t="s">
        <v>26</v>
      </c>
      <c r="K4876" t="s">
        <v>54</v>
      </c>
      <c r="L4876" t="s">
        <v>55</v>
      </c>
      <c r="M4876" t="s">
        <v>16</v>
      </c>
      <c r="N4876">
        <v>33</v>
      </c>
      <c r="O4876">
        <v>173</v>
      </c>
      <c r="P4876">
        <v>5709</v>
      </c>
      <c r="Q4876">
        <v>3254</v>
      </c>
      <c r="R4876">
        <v>0.56999999999999995</v>
      </c>
      <c r="S4876" t="s">
        <v>82</v>
      </c>
      <c r="T4876" t="str">
        <f>IF(Table1[[#This Row],[Units Sold]]&gt; 700,"High Units","low Units")</f>
        <v>low Units</v>
      </c>
      <c r="U4876">
        <f>SUM(Table1[[#This Row],[Operating Profit]])/SUM(Table1[Operating Profit])*100</f>
        <v>9.7972174108102925E-4</v>
      </c>
      <c r="V4876">
        <f>SUM(Table1[[#This Row],[Price per Unit]]*Table1[[#This Row],[Units Sold]])</f>
        <v>5709</v>
      </c>
      <c r="W4876">
        <f>SUM(Table1[[#This Row],[Total Sales]]-Table1[[#This Row],[Operating Profit]])</f>
        <v>2455</v>
      </c>
      <c r="X4876">
        <f>SUM(Table1[[#This Row],[Total Sales]]-Table1[[#This Row],[Cost]])</f>
        <v>3254</v>
      </c>
      <c r="Y4876">
        <f>SUM(Table1[[#This Row],[profit/loss]])/SUM(Table1[profit/loss])</f>
        <v>9.7972174108102914E-6</v>
      </c>
    </row>
    <row r="4877" spans="1:25" x14ac:dyDescent="0.3">
      <c r="A4877" t="s">
        <v>25</v>
      </c>
      <c r="B4877" t="s">
        <v>82</v>
      </c>
      <c r="C4877">
        <v>1197831</v>
      </c>
      <c r="D4877" s="9">
        <v>44320</v>
      </c>
      <c r="E4877" s="8" t="str">
        <f>TEXT(Table1[[#This Row],[Invoice Date]],"dd-mm-yyyy")</f>
        <v>04-05-2021</v>
      </c>
      <c r="F4877" s="1" t="str">
        <f t="shared" si="304"/>
        <v>May</v>
      </c>
      <c r="G4877" s="1" t="str">
        <f t="shared" si="305"/>
        <v>2021</v>
      </c>
      <c r="H4877" s="1" t="str">
        <f t="shared" si="306"/>
        <v>Tuesday</v>
      </c>
      <c r="I4877" s="1" t="str">
        <f t="shared" si="307"/>
        <v>04</v>
      </c>
      <c r="J4877" t="s">
        <v>26</v>
      </c>
      <c r="K4877" t="s">
        <v>54</v>
      </c>
      <c r="L4877" t="s">
        <v>55</v>
      </c>
      <c r="M4877" t="s">
        <v>18</v>
      </c>
      <c r="N4877">
        <v>32</v>
      </c>
      <c r="O4877">
        <v>150</v>
      </c>
      <c r="P4877">
        <v>4800</v>
      </c>
      <c r="Q4877">
        <v>2880</v>
      </c>
      <c r="R4877">
        <v>0.6</v>
      </c>
      <c r="S4877" t="s">
        <v>82</v>
      </c>
      <c r="T4877" t="str">
        <f>IF(Table1[[#This Row],[Units Sold]]&gt; 700,"High Units","low Units")</f>
        <v>low Units</v>
      </c>
      <c r="U4877">
        <f>SUM(Table1[[#This Row],[Operating Profit]])/SUM(Table1[Operating Profit])*100</f>
        <v>8.6711696813563733E-4</v>
      </c>
      <c r="V4877">
        <f>SUM(Table1[[#This Row],[Price per Unit]]*Table1[[#This Row],[Units Sold]])</f>
        <v>4800</v>
      </c>
      <c r="W4877">
        <f>SUM(Table1[[#This Row],[Total Sales]]-Table1[[#This Row],[Operating Profit]])</f>
        <v>1920</v>
      </c>
      <c r="X4877">
        <f>SUM(Table1[[#This Row],[Total Sales]]-Table1[[#This Row],[Cost]])</f>
        <v>2880</v>
      </c>
      <c r="Y4877">
        <f>SUM(Table1[[#This Row],[profit/loss]])/SUM(Table1[profit/loss])</f>
        <v>8.6711696813563736E-6</v>
      </c>
    </row>
    <row r="4878" spans="1:25" x14ac:dyDescent="0.3">
      <c r="A4878" t="s">
        <v>25</v>
      </c>
      <c r="B4878" t="s">
        <v>82</v>
      </c>
      <c r="C4878">
        <v>1197831</v>
      </c>
      <c r="D4878" s="9">
        <v>44321</v>
      </c>
      <c r="E4878" s="8" t="str">
        <f>TEXT(Table1[[#This Row],[Invoice Date]],"dd-mm-yyyy")</f>
        <v>05-05-2021</v>
      </c>
      <c r="F4878" s="1" t="str">
        <f t="shared" si="304"/>
        <v>May</v>
      </c>
      <c r="G4878" s="1" t="str">
        <f t="shared" si="305"/>
        <v>2021</v>
      </c>
      <c r="H4878" s="1" t="str">
        <f t="shared" si="306"/>
        <v>Wednesday</v>
      </c>
      <c r="I4878" s="1" t="str">
        <f t="shared" si="307"/>
        <v>05</v>
      </c>
      <c r="J4878" t="s">
        <v>26</v>
      </c>
      <c r="K4878" t="s">
        <v>54</v>
      </c>
      <c r="L4878" t="s">
        <v>55</v>
      </c>
      <c r="M4878" t="s">
        <v>19</v>
      </c>
      <c r="N4878">
        <v>36</v>
      </c>
      <c r="O4878">
        <v>147</v>
      </c>
      <c r="P4878">
        <v>5292</v>
      </c>
      <c r="Q4878">
        <v>3069</v>
      </c>
      <c r="R4878">
        <v>0.57999999999999996</v>
      </c>
      <c r="S4878" t="s">
        <v>82</v>
      </c>
      <c r="T4878" t="str">
        <f>IF(Table1[[#This Row],[Units Sold]]&gt; 700,"High Units","low Units")</f>
        <v>low Units</v>
      </c>
      <c r="U4878">
        <f>SUM(Table1[[#This Row],[Operating Profit]])/SUM(Table1[Operating Profit])*100</f>
        <v>9.2402151916953855E-4</v>
      </c>
      <c r="V4878">
        <f>SUM(Table1[[#This Row],[Price per Unit]]*Table1[[#This Row],[Units Sold]])</f>
        <v>5292</v>
      </c>
      <c r="W4878">
        <f>SUM(Table1[[#This Row],[Total Sales]]-Table1[[#This Row],[Operating Profit]])</f>
        <v>2223</v>
      </c>
      <c r="X4878">
        <f>SUM(Table1[[#This Row],[Total Sales]]-Table1[[#This Row],[Cost]])</f>
        <v>3069</v>
      </c>
      <c r="Y4878">
        <f>SUM(Table1[[#This Row],[profit/loss]])/SUM(Table1[profit/loss])</f>
        <v>9.240215191695385E-6</v>
      </c>
    </row>
    <row r="4879" spans="1:25" x14ac:dyDescent="0.3">
      <c r="A4879" t="s">
        <v>25</v>
      </c>
      <c r="B4879" t="s">
        <v>82</v>
      </c>
      <c r="C4879">
        <v>1197831</v>
      </c>
      <c r="D4879" s="9">
        <v>44322</v>
      </c>
      <c r="E4879" s="8" t="str">
        <f>TEXT(Table1[[#This Row],[Invoice Date]],"dd-mm-yyyy")</f>
        <v>06-05-2021</v>
      </c>
      <c r="F4879" s="1" t="str">
        <f t="shared" si="304"/>
        <v>May</v>
      </c>
      <c r="G4879" s="1" t="str">
        <f t="shared" si="305"/>
        <v>2021</v>
      </c>
      <c r="H4879" s="1" t="str">
        <f t="shared" si="306"/>
        <v>Thursday</v>
      </c>
      <c r="I4879" s="1" t="str">
        <f t="shared" si="307"/>
        <v>06</v>
      </c>
      <c r="J4879" t="s">
        <v>26</v>
      </c>
      <c r="K4879" t="s">
        <v>54</v>
      </c>
      <c r="L4879" t="s">
        <v>55</v>
      </c>
      <c r="M4879" t="s">
        <v>20</v>
      </c>
      <c r="N4879">
        <v>38</v>
      </c>
      <c r="O4879">
        <v>98</v>
      </c>
      <c r="P4879">
        <v>3724</v>
      </c>
      <c r="Q4879">
        <v>2607</v>
      </c>
      <c r="R4879">
        <v>0.7</v>
      </c>
      <c r="S4879" t="s">
        <v>82</v>
      </c>
      <c r="T4879" t="str">
        <f>IF(Table1[[#This Row],[Units Sold]]&gt; 700,"High Units","low Units")</f>
        <v>low Units</v>
      </c>
      <c r="U4879">
        <f>SUM(Table1[[#This Row],[Operating Profit]])/SUM(Table1[Operating Profit])*100</f>
        <v>7.8492150553111334E-4</v>
      </c>
      <c r="V4879">
        <f>SUM(Table1[[#This Row],[Price per Unit]]*Table1[[#This Row],[Units Sold]])</f>
        <v>3724</v>
      </c>
      <c r="W4879">
        <f>SUM(Table1[[#This Row],[Total Sales]]-Table1[[#This Row],[Operating Profit]])</f>
        <v>1117</v>
      </c>
      <c r="X4879">
        <f>SUM(Table1[[#This Row],[Total Sales]]-Table1[[#This Row],[Cost]])</f>
        <v>2607</v>
      </c>
      <c r="Y4879">
        <f>SUM(Table1[[#This Row],[profit/loss]])/SUM(Table1[profit/loss])</f>
        <v>7.8492150553111332E-6</v>
      </c>
    </row>
    <row r="4880" spans="1:25" x14ac:dyDescent="0.3">
      <c r="A4880" t="s">
        <v>25</v>
      </c>
      <c r="B4880" t="s">
        <v>82</v>
      </c>
      <c r="C4880">
        <v>1197831</v>
      </c>
      <c r="D4880" s="9">
        <v>44323</v>
      </c>
      <c r="E4880" s="8" t="str">
        <f>TEXT(Table1[[#This Row],[Invoice Date]],"dd-mm-yyyy")</f>
        <v>07-05-2021</v>
      </c>
      <c r="F4880" s="1" t="str">
        <f t="shared" si="304"/>
        <v>May</v>
      </c>
      <c r="G4880" s="1" t="str">
        <f t="shared" si="305"/>
        <v>2021</v>
      </c>
      <c r="H4880" s="1" t="str">
        <f t="shared" si="306"/>
        <v>Friday</v>
      </c>
      <c r="I4880" s="1" t="str">
        <f t="shared" si="307"/>
        <v>07</v>
      </c>
      <c r="J4880" t="s">
        <v>26</v>
      </c>
      <c r="K4880" t="s">
        <v>54</v>
      </c>
      <c r="L4880" t="s">
        <v>55</v>
      </c>
      <c r="M4880" t="s">
        <v>21</v>
      </c>
      <c r="N4880">
        <v>32</v>
      </c>
      <c r="O4880">
        <v>88</v>
      </c>
      <c r="P4880">
        <v>2816</v>
      </c>
      <c r="Q4880">
        <v>1436</v>
      </c>
      <c r="R4880">
        <v>0.51</v>
      </c>
      <c r="S4880" t="s">
        <v>82</v>
      </c>
      <c r="T4880" t="str">
        <f>IF(Table1[[#This Row],[Units Sold]]&gt; 700,"High Units","low Units")</f>
        <v>low Units</v>
      </c>
      <c r="U4880">
        <f>SUM(Table1[[#This Row],[Operating Profit]])/SUM(Table1[Operating Profit])*100</f>
        <v>4.3235415494540799E-4</v>
      </c>
      <c r="V4880">
        <f>SUM(Table1[[#This Row],[Price per Unit]]*Table1[[#This Row],[Units Sold]])</f>
        <v>2816</v>
      </c>
      <c r="W4880">
        <f>SUM(Table1[[#This Row],[Total Sales]]-Table1[[#This Row],[Operating Profit]])</f>
        <v>1380</v>
      </c>
      <c r="X4880">
        <f>SUM(Table1[[#This Row],[Total Sales]]-Table1[[#This Row],[Cost]])</f>
        <v>1436</v>
      </c>
      <c r="Y4880">
        <f>SUM(Table1[[#This Row],[profit/loss]])/SUM(Table1[profit/loss])</f>
        <v>4.32354154945408E-6</v>
      </c>
    </row>
    <row r="4881" spans="1:25" x14ac:dyDescent="0.3">
      <c r="A4881" t="s">
        <v>25</v>
      </c>
      <c r="B4881" t="s">
        <v>82</v>
      </c>
      <c r="C4881">
        <v>1197831</v>
      </c>
      <c r="D4881" s="9">
        <v>44324</v>
      </c>
      <c r="E4881" s="8" t="str">
        <f>TEXT(Table1[[#This Row],[Invoice Date]],"dd-mm-yyyy")</f>
        <v>08-05-2021</v>
      </c>
      <c r="F4881" s="1" t="str">
        <f t="shared" si="304"/>
        <v>May</v>
      </c>
      <c r="G4881" s="1" t="str">
        <f t="shared" si="305"/>
        <v>2021</v>
      </c>
      <c r="H4881" s="1" t="str">
        <f t="shared" si="306"/>
        <v>Saturday</v>
      </c>
      <c r="I4881" s="1" t="str">
        <f t="shared" si="307"/>
        <v>08</v>
      </c>
      <c r="J4881" t="s">
        <v>26</v>
      </c>
      <c r="K4881" t="s">
        <v>54</v>
      </c>
      <c r="L4881" t="s">
        <v>55</v>
      </c>
      <c r="M4881" t="s">
        <v>22</v>
      </c>
      <c r="N4881">
        <v>43</v>
      </c>
      <c r="O4881">
        <v>131</v>
      </c>
      <c r="P4881">
        <v>5633</v>
      </c>
      <c r="Q4881">
        <v>3999</v>
      </c>
      <c r="R4881">
        <v>0.71</v>
      </c>
      <c r="S4881" t="s">
        <v>82</v>
      </c>
      <c r="T4881" t="str">
        <f>IF(Table1[[#This Row],[Units Sold]]&gt; 700,"High Units","low Units")</f>
        <v>low Units</v>
      </c>
      <c r="U4881">
        <f>SUM(Table1[[#This Row],[Operating Profit]])/SUM(Table1[Operating Profit])*100</f>
        <v>1.2040280401300048E-3</v>
      </c>
      <c r="V4881">
        <f>SUM(Table1[[#This Row],[Price per Unit]]*Table1[[#This Row],[Units Sold]])</f>
        <v>5633</v>
      </c>
      <c r="W4881">
        <f>SUM(Table1[[#This Row],[Total Sales]]-Table1[[#This Row],[Operating Profit]])</f>
        <v>1634</v>
      </c>
      <c r="X4881">
        <f>SUM(Table1[[#This Row],[Total Sales]]-Table1[[#This Row],[Cost]])</f>
        <v>3999</v>
      </c>
      <c r="Y4881">
        <f>SUM(Table1[[#This Row],[profit/loss]])/SUM(Table1[profit/loss])</f>
        <v>1.2040280401300047E-5</v>
      </c>
    </row>
    <row r="4882" spans="1:25" x14ac:dyDescent="0.3">
      <c r="A4882" t="s">
        <v>25</v>
      </c>
      <c r="B4882" t="s">
        <v>82</v>
      </c>
      <c r="C4882">
        <v>1197831</v>
      </c>
      <c r="D4882" s="9">
        <v>44325</v>
      </c>
      <c r="E4882" s="8" t="str">
        <f>TEXT(Table1[[#This Row],[Invoice Date]],"dd-mm-yyyy")</f>
        <v>09-05-2021</v>
      </c>
      <c r="F4882" s="1" t="str">
        <f t="shared" si="304"/>
        <v>May</v>
      </c>
      <c r="G4882" s="1" t="str">
        <f t="shared" si="305"/>
        <v>2021</v>
      </c>
      <c r="H4882" s="1" t="str">
        <f t="shared" si="306"/>
        <v>Sunday</v>
      </c>
      <c r="I4882" s="1" t="str">
        <f t="shared" si="307"/>
        <v>09</v>
      </c>
      <c r="J4882" t="s">
        <v>26</v>
      </c>
      <c r="K4882" t="s">
        <v>54</v>
      </c>
      <c r="L4882" t="s">
        <v>55</v>
      </c>
      <c r="M4882" t="s">
        <v>16</v>
      </c>
      <c r="N4882">
        <v>29</v>
      </c>
      <c r="O4882">
        <v>196</v>
      </c>
      <c r="P4882">
        <v>5684</v>
      </c>
      <c r="Q4882">
        <v>3183</v>
      </c>
      <c r="R4882">
        <v>0.56000000000000005</v>
      </c>
      <c r="S4882" t="s">
        <v>82</v>
      </c>
      <c r="T4882" t="str">
        <f>IF(Table1[[#This Row],[Units Sold]]&gt; 700,"High Units","low Units")</f>
        <v>low Units</v>
      </c>
      <c r="U4882">
        <f>SUM(Table1[[#This Row],[Operating Profit]])/SUM(Table1[Operating Profit])*100</f>
        <v>9.5834489915824078E-4</v>
      </c>
      <c r="V4882">
        <f>SUM(Table1[[#This Row],[Price per Unit]]*Table1[[#This Row],[Units Sold]])</f>
        <v>5684</v>
      </c>
      <c r="W4882">
        <f>SUM(Table1[[#This Row],[Total Sales]]-Table1[[#This Row],[Operating Profit]])</f>
        <v>2501</v>
      </c>
      <c r="X4882">
        <f>SUM(Table1[[#This Row],[Total Sales]]-Table1[[#This Row],[Cost]])</f>
        <v>3183</v>
      </c>
      <c r="Y4882">
        <f>SUM(Table1[[#This Row],[profit/loss]])/SUM(Table1[profit/loss])</f>
        <v>9.583448991582408E-6</v>
      </c>
    </row>
    <row r="4883" spans="1:25" x14ac:dyDescent="0.3">
      <c r="A4883" t="s">
        <v>25</v>
      </c>
      <c r="B4883" t="s">
        <v>82</v>
      </c>
      <c r="C4883">
        <v>1197831</v>
      </c>
      <c r="D4883" s="9">
        <v>44326</v>
      </c>
      <c r="E4883" s="8" t="str">
        <f>TEXT(Table1[[#This Row],[Invoice Date]],"dd-mm-yyyy")</f>
        <v>10-05-2021</v>
      </c>
      <c r="F4883" s="1" t="str">
        <f t="shared" si="304"/>
        <v>May</v>
      </c>
      <c r="G4883" s="1" t="str">
        <f t="shared" si="305"/>
        <v>2021</v>
      </c>
      <c r="H4883" s="1" t="str">
        <f t="shared" si="306"/>
        <v>Monday</v>
      </c>
      <c r="I4883" s="1" t="str">
        <f t="shared" si="307"/>
        <v>10</v>
      </c>
      <c r="J4883" t="s">
        <v>26</v>
      </c>
      <c r="K4883" t="s">
        <v>54</v>
      </c>
      <c r="L4883" t="s">
        <v>55</v>
      </c>
      <c r="M4883" t="s">
        <v>18</v>
      </c>
      <c r="N4883">
        <v>29</v>
      </c>
      <c r="O4883">
        <v>189</v>
      </c>
      <c r="P4883">
        <v>5481</v>
      </c>
      <c r="Q4883">
        <v>3069</v>
      </c>
      <c r="R4883">
        <v>0.56000000000000005</v>
      </c>
      <c r="S4883" t="s">
        <v>82</v>
      </c>
      <c r="T4883" t="str">
        <f>IF(Table1[[#This Row],[Units Sold]]&gt; 700,"High Units","low Units")</f>
        <v>low Units</v>
      </c>
      <c r="U4883">
        <f>SUM(Table1[[#This Row],[Operating Profit]])/SUM(Table1[Operating Profit])*100</f>
        <v>9.2402151916953855E-4</v>
      </c>
      <c r="V4883">
        <f>SUM(Table1[[#This Row],[Price per Unit]]*Table1[[#This Row],[Units Sold]])</f>
        <v>5481</v>
      </c>
      <c r="W4883">
        <f>SUM(Table1[[#This Row],[Total Sales]]-Table1[[#This Row],[Operating Profit]])</f>
        <v>2412</v>
      </c>
      <c r="X4883">
        <f>SUM(Table1[[#This Row],[Total Sales]]-Table1[[#This Row],[Cost]])</f>
        <v>3069</v>
      </c>
      <c r="Y4883">
        <f>SUM(Table1[[#This Row],[profit/loss]])/SUM(Table1[profit/loss])</f>
        <v>9.240215191695385E-6</v>
      </c>
    </row>
    <row r="4884" spans="1:25" x14ac:dyDescent="0.3">
      <c r="A4884" t="s">
        <v>25</v>
      </c>
      <c r="B4884" t="s">
        <v>82</v>
      </c>
      <c r="C4884">
        <v>1197831</v>
      </c>
      <c r="D4884" s="9">
        <v>44327</v>
      </c>
      <c r="E4884" s="8" t="str">
        <f>TEXT(Table1[[#This Row],[Invoice Date]],"dd-mm-yyyy")</f>
        <v>11-05-2021</v>
      </c>
      <c r="F4884" s="1" t="str">
        <f t="shared" si="304"/>
        <v>May</v>
      </c>
      <c r="G4884" s="1" t="str">
        <f t="shared" si="305"/>
        <v>2021</v>
      </c>
      <c r="H4884" s="1" t="str">
        <f t="shared" si="306"/>
        <v>Tuesday</v>
      </c>
      <c r="I4884" s="1" t="str">
        <f t="shared" si="307"/>
        <v>11</v>
      </c>
      <c r="J4884" t="s">
        <v>26</v>
      </c>
      <c r="K4884" t="s">
        <v>54</v>
      </c>
      <c r="L4884" t="s">
        <v>55</v>
      </c>
      <c r="M4884" t="s">
        <v>19</v>
      </c>
      <c r="N4884">
        <v>50</v>
      </c>
      <c r="O4884">
        <v>174</v>
      </c>
      <c r="P4884">
        <v>8700</v>
      </c>
      <c r="Q4884">
        <v>4872</v>
      </c>
      <c r="R4884">
        <v>0.56000000000000005</v>
      </c>
      <c r="S4884" t="s">
        <v>82</v>
      </c>
      <c r="T4884" t="str">
        <f>IF(Table1[[#This Row],[Units Sold]]&gt; 700,"High Units","low Units")</f>
        <v>low Units</v>
      </c>
      <c r="U4884">
        <f>SUM(Table1[[#This Row],[Operating Profit]])/SUM(Table1[Operating Profit])*100</f>
        <v>1.4668728710961199E-3</v>
      </c>
      <c r="V4884">
        <f>SUM(Table1[[#This Row],[Price per Unit]]*Table1[[#This Row],[Units Sold]])</f>
        <v>8700</v>
      </c>
      <c r="W4884">
        <f>SUM(Table1[[#This Row],[Total Sales]]-Table1[[#This Row],[Operating Profit]])</f>
        <v>3828</v>
      </c>
      <c r="X4884">
        <f>SUM(Table1[[#This Row],[Total Sales]]-Table1[[#This Row],[Cost]])</f>
        <v>4872</v>
      </c>
      <c r="Y4884">
        <f>SUM(Table1[[#This Row],[profit/loss]])/SUM(Table1[profit/loss])</f>
        <v>1.4668728710961198E-5</v>
      </c>
    </row>
    <row r="4885" spans="1:25" x14ac:dyDescent="0.3">
      <c r="A4885" t="s">
        <v>25</v>
      </c>
      <c r="B4885" t="s">
        <v>82</v>
      </c>
      <c r="C4885">
        <v>1197831</v>
      </c>
      <c r="D4885" s="9">
        <v>44328</v>
      </c>
      <c r="E4885" s="8" t="str">
        <f>TEXT(Table1[[#This Row],[Invoice Date]],"dd-mm-yyyy")</f>
        <v>12-05-2021</v>
      </c>
      <c r="F4885" s="1" t="str">
        <f t="shared" si="304"/>
        <v>May</v>
      </c>
      <c r="G4885" s="1" t="str">
        <f t="shared" si="305"/>
        <v>2021</v>
      </c>
      <c r="H4885" s="1" t="str">
        <f t="shared" si="306"/>
        <v>Wednesday</v>
      </c>
      <c r="I4885" s="1" t="str">
        <f t="shared" si="307"/>
        <v>12</v>
      </c>
      <c r="J4885" t="s">
        <v>26</v>
      </c>
      <c r="K4885" t="s">
        <v>54</v>
      </c>
      <c r="L4885" t="s">
        <v>55</v>
      </c>
      <c r="M4885" t="s">
        <v>20</v>
      </c>
      <c r="N4885">
        <v>52</v>
      </c>
      <c r="O4885">
        <v>133</v>
      </c>
      <c r="P4885">
        <v>6916</v>
      </c>
      <c r="Q4885">
        <v>4772</v>
      </c>
      <c r="R4885">
        <v>0.69</v>
      </c>
      <c r="S4885" t="s">
        <v>82</v>
      </c>
      <c r="T4885" t="str">
        <f>IF(Table1[[#This Row],[Units Sold]]&gt; 700,"High Units","low Units")</f>
        <v>low Units</v>
      </c>
      <c r="U4885">
        <f>SUM(Table1[[#This Row],[Operating Profit]])/SUM(Table1[Operating Profit])*100</f>
        <v>1.4367646430358545E-3</v>
      </c>
      <c r="V4885">
        <f>SUM(Table1[[#This Row],[Price per Unit]]*Table1[[#This Row],[Units Sold]])</f>
        <v>6916</v>
      </c>
      <c r="W4885">
        <f>SUM(Table1[[#This Row],[Total Sales]]-Table1[[#This Row],[Operating Profit]])</f>
        <v>2144</v>
      </c>
      <c r="X4885">
        <f>SUM(Table1[[#This Row],[Total Sales]]-Table1[[#This Row],[Cost]])</f>
        <v>4772</v>
      </c>
      <c r="Y4885">
        <f>SUM(Table1[[#This Row],[profit/loss]])/SUM(Table1[profit/loss])</f>
        <v>1.4367646430358545E-5</v>
      </c>
    </row>
    <row r="4886" spans="1:25" x14ac:dyDescent="0.3">
      <c r="A4886" t="s">
        <v>25</v>
      </c>
      <c r="B4886" t="s">
        <v>82</v>
      </c>
      <c r="C4886">
        <v>1197831</v>
      </c>
      <c r="D4886" s="9">
        <v>44329</v>
      </c>
      <c r="E4886" s="8" t="str">
        <f>TEXT(Table1[[#This Row],[Invoice Date]],"dd-mm-yyyy")</f>
        <v>13-05-2021</v>
      </c>
      <c r="F4886" s="1" t="str">
        <f t="shared" si="304"/>
        <v>May</v>
      </c>
      <c r="G4886" s="1" t="str">
        <f t="shared" si="305"/>
        <v>2021</v>
      </c>
      <c r="H4886" s="1" t="str">
        <f t="shared" si="306"/>
        <v>Thursday</v>
      </c>
      <c r="I4886" s="1" t="str">
        <f t="shared" si="307"/>
        <v>13</v>
      </c>
      <c r="J4886" t="s">
        <v>26</v>
      </c>
      <c r="K4886" t="s">
        <v>54</v>
      </c>
      <c r="L4886" t="s">
        <v>55</v>
      </c>
      <c r="M4886" t="s">
        <v>21</v>
      </c>
      <c r="N4886">
        <v>51</v>
      </c>
      <c r="O4886">
        <v>113</v>
      </c>
      <c r="P4886">
        <v>5763</v>
      </c>
      <c r="Q4886">
        <v>3054</v>
      </c>
      <c r="R4886">
        <v>0.53</v>
      </c>
      <c r="S4886" t="s">
        <v>82</v>
      </c>
      <c r="T4886" t="str">
        <f>IF(Table1[[#This Row],[Units Sold]]&gt; 700,"High Units","low Units")</f>
        <v>low Units</v>
      </c>
      <c r="U4886">
        <f>SUM(Table1[[#This Row],[Operating Profit]])/SUM(Table1[Operating Profit])*100</f>
        <v>9.195052849604986E-4</v>
      </c>
      <c r="V4886">
        <f>SUM(Table1[[#This Row],[Price per Unit]]*Table1[[#This Row],[Units Sold]])</f>
        <v>5763</v>
      </c>
      <c r="W4886">
        <f>SUM(Table1[[#This Row],[Total Sales]]-Table1[[#This Row],[Operating Profit]])</f>
        <v>2709</v>
      </c>
      <c r="X4886">
        <f>SUM(Table1[[#This Row],[Total Sales]]-Table1[[#This Row],[Cost]])</f>
        <v>3054</v>
      </c>
      <c r="Y4886">
        <f>SUM(Table1[[#This Row],[profit/loss]])/SUM(Table1[profit/loss])</f>
        <v>9.1950528496049863E-6</v>
      </c>
    </row>
    <row r="4887" spans="1:25" x14ac:dyDescent="0.3">
      <c r="A4887" t="s">
        <v>25</v>
      </c>
      <c r="B4887" t="s">
        <v>82</v>
      </c>
      <c r="C4887">
        <v>1197831</v>
      </c>
      <c r="D4887" s="9">
        <v>44330</v>
      </c>
      <c r="E4887" s="8" t="str">
        <f>TEXT(Table1[[#This Row],[Invoice Date]],"dd-mm-yyyy")</f>
        <v>14-05-2021</v>
      </c>
      <c r="F4887" s="1" t="str">
        <f t="shared" si="304"/>
        <v>May</v>
      </c>
      <c r="G4887" s="1" t="str">
        <f t="shared" si="305"/>
        <v>2021</v>
      </c>
      <c r="H4887" s="1" t="str">
        <f t="shared" si="306"/>
        <v>Friday</v>
      </c>
      <c r="I4887" s="1" t="str">
        <f t="shared" si="307"/>
        <v>14</v>
      </c>
      <c r="J4887" t="s">
        <v>26</v>
      </c>
      <c r="K4887" t="s">
        <v>54</v>
      </c>
      <c r="L4887" t="s">
        <v>55</v>
      </c>
      <c r="M4887" t="s">
        <v>22</v>
      </c>
      <c r="N4887">
        <v>59</v>
      </c>
      <c r="O4887">
        <v>169</v>
      </c>
      <c r="P4887">
        <v>9971</v>
      </c>
      <c r="Q4887">
        <v>7079</v>
      </c>
      <c r="R4887">
        <v>0.71</v>
      </c>
      <c r="S4887" t="s">
        <v>82</v>
      </c>
      <c r="T4887" t="str">
        <f>IF(Table1[[#This Row],[Units Sold]]&gt; 700,"High Units","low Units")</f>
        <v>low Units</v>
      </c>
      <c r="U4887">
        <f>SUM(Table1[[#This Row],[Operating Profit]])/SUM(Table1[Operating Profit])*100</f>
        <v>2.1313614643861723E-3</v>
      </c>
      <c r="V4887">
        <f>SUM(Table1[[#This Row],[Price per Unit]]*Table1[[#This Row],[Units Sold]])</f>
        <v>9971</v>
      </c>
      <c r="W4887">
        <f>SUM(Table1[[#This Row],[Total Sales]]-Table1[[#This Row],[Operating Profit]])</f>
        <v>2892</v>
      </c>
      <c r="X4887">
        <f>SUM(Table1[[#This Row],[Total Sales]]-Table1[[#This Row],[Cost]])</f>
        <v>7079</v>
      </c>
      <c r="Y4887">
        <f>SUM(Table1[[#This Row],[profit/loss]])/SUM(Table1[profit/loss])</f>
        <v>2.1313614643861724E-5</v>
      </c>
    </row>
    <row r="4888" spans="1:25" x14ac:dyDescent="0.3">
      <c r="A4888" t="s">
        <v>25</v>
      </c>
      <c r="B4888" t="s">
        <v>82</v>
      </c>
      <c r="C4888">
        <v>1197831</v>
      </c>
      <c r="D4888" s="9">
        <v>44331</v>
      </c>
      <c r="E4888" s="8" t="str">
        <f>TEXT(Table1[[#This Row],[Invoice Date]],"dd-mm-yyyy")</f>
        <v>15-05-2021</v>
      </c>
      <c r="F4888" s="1" t="str">
        <f t="shared" si="304"/>
        <v>May</v>
      </c>
      <c r="G4888" s="1" t="str">
        <f t="shared" si="305"/>
        <v>2021</v>
      </c>
      <c r="H4888" s="1" t="str">
        <f t="shared" si="306"/>
        <v>Saturday</v>
      </c>
      <c r="I4888" s="1" t="str">
        <f t="shared" si="307"/>
        <v>15</v>
      </c>
      <c r="J4888" t="s">
        <v>26</v>
      </c>
      <c r="K4888" t="s">
        <v>54</v>
      </c>
      <c r="L4888" t="s">
        <v>55</v>
      </c>
      <c r="M4888" t="s">
        <v>16</v>
      </c>
      <c r="N4888">
        <v>53</v>
      </c>
      <c r="O4888">
        <v>200</v>
      </c>
      <c r="P4888">
        <v>10600</v>
      </c>
      <c r="Q4888">
        <v>6148</v>
      </c>
      <c r="R4888">
        <v>0.57999999999999996</v>
      </c>
      <c r="S4888" t="s">
        <v>82</v>
      </c>
      <c r="T4888" t="str">
        <f>IF(Table1[[#This Row],[Units Sold]]&gt; 700,"High Units","low Units")</f>
        <v>low Units</v>
      </c>
      <c r="U4888">
        <f>SUM(Table1[[#This Row],[Operating Profit]])/SUM(Table1[Operating Profit])*100</f>
        <v>1.8510538611451034E-3</v>
      </c>
      <c r="V4888">
        <f>SUM(Table1[[#This Row],[Price per Unit]]*Table1[[#This Row],[Units Sold]])</f>
        <v>10600</v>
      </c>
      <c r="W4888">
        <f>SUM(Table1[[#This Row],[Total Sales]]-Table1[[#This Row],[Operating Profit]])</f>
        <v>4452</v>
      </c>
      <c r="X4888">
        <f>SUM(Table1[[#This Row],[Total Sales]]-Table1[[#This Row],[Cost]])</f>
        <v>6148</v>
      </c>
      <c r="Y4888">
        <f>SUM(Table1[[#This Row],[profit/loss]])/SUM(Table1[profit/loss])</f>
        <v>1.8510538611451034E-5</v>
      </c>
    </row>
    <row r="4889" spans="1:25" x14ac:dyDescent="0.3">
      <c r="A4889" t="s">
        <v>25</v>
      </c>
      <c r="B4889" t="s">
        <v>82</v>
      </c>
      <c r="C4889">
        <v>1197831</v>
      </c>
      <c r="D4889" s="9">
        <v>44332</v>
      </c>
      <c r="E4889" s="8" t="str">
        <f>TEXT(Table1[[#This Row],[Invoice Date]],"dd-mm-yyyy")</f>
        <v>16-05-2021</v>
      </c>
      <c r="F4889" s="1" t="str">
        <f t="shared" si="304"/>
        <v>May</v>
      </c>
      <c r="G4889" s="1" t="str">
        <f t="shared" si="305"/>
        <v>2021</v>
      </c>
      <c r="H4889" s="1" t="str">
        <f t="shared" si="306"/>
        <v>Sunday</v>
      </c>
      <c r="I4889" s="1" t="str">
        <f t="shared" si="307"/>
        <v>16</v>
      </c>
      <c r="J4889" t="s">
        <v>26</v>
      </c>
      <c r="K4889" t="s">
        <v>54</v>
      </c>
      <c r="L4889" t="s">
        <v>55</v>
      </c>
      <c r="M4889" t="s">
        <v>18</v>
      </c>
      <c r="N4889">
        <v>51</v>
      </c>
      <c r="O4889">
        <v>240</v>
      </c>
      <c r="P4889">
        <v>12240</v>
      </c>
      <c r="Q4889">
        <v>6732</v>
      </c>
      <c r="R4889">
        <v>0.55000000000000004</v>
      </c>
      <c r="S4889" t="s">
        <v>82</v>
      </c>
      <c r="T4889" t="str">
        <f>IF(Table1[[#This Row],[Units Sold]]&gt; 700,"High Units","low Units")</f>
        <v>low Units</v>
      </c>
      <c r="U4889">
        <f>SUM(Table1[[#This Row],[Operating Profit]])/SUM(Table1[Operating Profit])*100</f>
        <v>2.0268859130170521E-3</v>
      </c>
      <c r="V4889">
        <f>SUM(Table1[[#This Row],[Price per Unit]]*Table1[[#This Row],[Units Sold]])</f>
        <v>12240</v>
      </c>
      <c r="W4889">
        <f>SUM(Table1[[#This Row],[Total Sales]]-Table1[[#This Row],[Operating Profit]])</f>
        <v>5508</v>
      </c>
      <c r="X4889">
        <f>SUM(Table1[[#This Row],[Total Sales]]-Table1[[#This Row],[Cost]])</f>
        <v>6732</v>
      </c>
      <c r="Y4889">
        <f>SUM(Table1[[#This Row],[profit/loss]])/SUM(Table1[profit/loss])</f>
        <v>2.0268859130170522E-5</v>
      </c>
    </row>
    <row r="4890" spans="1:25" x14ac:dyDescent="0.3">
      <c r="A4890" t="s">
        <v>25</v>
      </c>
      <c r="B4890" t="s">
        <v>82</v>
      </c>
      <c r="C4890">
        <v>1197831</v>
      </c>
      <c r="D4890" s="9">
        <v>44333</v>
      </c>
      <c r="E4890" s="8" t="str">
        <f>TEXT(Table1[[#This Row],[Invoice Date]],"dd-mm-yyyy")</f>
        <v>17-05-2021</v>
      </c>
      <c r="F4890" s="1" t="str">
        <f t="shared" si="304"/>
        <v>May</v>
      </c>
      <c r="G4890" s="1" t="str">
        <f t="shared" si="305"/>
        <v>2021</v>
      </c>
      <c r="H4890" s="1" t="str">
        <f t="shared" si="306"/>
        <v>Monday</v>
      </c>
      <c r="I4890" s="1" t="str">
        <f t="shared" si="307"/>
        <v>17</v>
      </c>
      <c r="J4890" t="s">
        <v>26</v>
      </c>
      <c r="K4890" t="s">
        <v>54</v>
      </c>
      <c r="L4890" t="s">
        <v>55</v>
      </c>
      <c r="M4890" t="s">
        <v>19</v>
      </c>
      <c r="N4890">
        <v>54</v>
      </c>
      <c r="O4890">
        <v>210</v>
      </c>
      <c r="P4890">
        <v>11340</v>
      </c>
      <c r="Q4890">
        <v>6237</v>
      </c>
      <c r="R4890">
        <v>0.55000000000000004</v>
      </c>
      <c r="S4890" t="s">
        <v>82</v>
      </c>
      <c r="T4890" t="str">
        <f>IF(Table1[[#This Row],[Units Sold]]&gt; 700,"High Units","low Units")</f>
        <v>low Units</v>
      </c>
      <c r="U4890">
        <f>SUM(Table1[[#This Row],[Operating Profit]])/SUM(Table1[Operating Profit])*100</f>
        <v>1.8778501841187397E-3</v>
      </c>
      <c r="V4890">
        <f>SUM(Table1[[#This Row],[Price per Unit]]*Table1[[#This Row],[Units Sold]])</f>
        <v>11340</v>
      </c>
      <c r="W4890">
        <f>SUM(Table1[[#This Row],[Total Sales]]-Table1[[#This Row],[Operating Profit]])</f>
        <v>5103</v>
      </c>
      <c r="X4890">
        <f>SUM(Table1[[#This Row],[Total Sales]]-Table1[[#This Row],[Cost]])</f>
        <v>6237</v>
      </c>
      <c r="Y4890">
        <f>SUM(Table1[[#This Row],[profit/loss]])/SUM(Table1[profit/loss])</f>
        <v>1.8778501841187396E-5</v>
      </c>
    </row>
    <row r="4891" spans="1:25" x14ac:dyDescent="0.3">
      <c r="A4891" t="s">
        <v>25</v>
      </c>
      <c r="B4891" t="s">
        <v>82</v>
      </c>
      <c r="C4891">
        <v>1197831</v>
      </c>
      <c r="D4891" s="9">
        <v>44334</v>
      </c>
      <c r="E4891" s="8" t="str">
        <f>TEXT(Table1[[#This Row],[Invoice Date]],"dd-mm-yyyy")</f>
        <v>18-05-2021</v>
      </c>
      <c r="F4891" s="1" t="str">
        <f t="shared" si="304"/>
        <v>May</v>
      </c>
      <c r="G4891" s="1" t="str">
        <f t="shared" si="305"/>
        <v>2021</v>
      </c>
      <c r="H4891" s="1" t="str">
        <f t="shared" si="306"/>
        <v>Tuesday</v>
      </c>
      <c r="I4891" s="1" t="str">
        <f t="shared" si="307"/>
        <v>18</v>
      </c>
      <c r="J4891" t="s">
        <v>26</v>
      </c>
      <c r="K4891" t="s">
        <v>54</v>
      </c>
      <c r="L4891" t="s">
        <v>55</v>
      </c>
      <c r="M4891" t="s">
        <v>20</v>
      </c>
      <c r="N4891">
        <v>54</v>
      </c>
      <c r="O4891">
        <v>149</v>
      </c>
      <c r="P4891">
        <v>8046</v>
      </c>
      <c r="Q4891">
        <v>5552</v>
      </c>
      <c r="R4891">
        <v>0.69</v>
      </c>
      <c r="S4891" t="s">
        <v>82</v>
      </c>
      <c r="T4891" t="str">
        <f>IF(Table1[[#This Row],[Units Sold]]&gt; 700,"High Units","low Units")</f>
        <v>low Units</v>
      </c>
      <c r="U4891">
        <f>SUM(Table1[[#This Row],[Operating Profit]])/SUM(Table1[Operating Profit])*100</f>
        <v>1.6716088219059229E-3</v>
      </c>
      <c r="V4891">
        <f>SUM(Table1[[#This Row],[Price per Unit]]*Table1[[#This Row],[Units Sold]])</f>
        <v>8046</v>
      </c>
      <c r="W4891">
        <f>SUM(Table1[[#This Row],[Total Sales]]-Table1[[#This Row],[Operating Profit]])</f>
        <v>2494</v>
      </c>
      <c r="X4891">
        <f>SUM(Table1[[#This Row],[Total Sales]]-Table1[[#This Row],[Cost]])</f>
        <v>5552</v>
      </c>
      <c r="Y4891">
        <f>SUM(Table1[[#This Row],[profit/loss]])/SUM(Table1[profit/loss])</f>
        <v>1.6716088219059228E-5</v>
      </c>
    </row>
    <row r="4892" spans="1:25" x14ac:dyDescent="0.3">
      <c r="A4892" t="s">
        <v>25</v>
      </c>
      <c r="B4892" t="s">
        <v>82</v>
      </c>
      <c r="C4892">
        <v>1197831</v>
      </c>
      <c r="D4892" s="9">
        <v>44335</v>
      </c>
      <c r="E4892" s="8" t="str">
        <f>TEXT(Table1[[#This Row],[Invoice Date]],"dd-mm-yyyy")</f>
        <v>19-05-2021</v>
      </c>
      <c r="F4892" s="1" t="str">
        <f t="shared" si="304"/>
        <v>May</v>
      </c>
      <c r="G4892" s="1" t="str">
        <f t="shared" si="305"/>
        <v>2021</v>
      </c>
      <c r="H4892" s="1" t="str">
        <f t="shared" si="306"/>
        <v>Wednesday</v>
      </c>
      <c r="I4892" s="1" t="str">
        <f t="shared" si="307"/>
        <v>19</v>
      </c>
      <c r="J4892" t="s">
        <v>26</v>
      </c>
      <c r="K4892" t="s">
        <v>54</v>
      </c>
      <c r="L4892" t="s">
        <v>55</v>
      </c>
      <c r="M4892" t="s">
        <v>21</v>
      </c>
      <c r="N4892">
        <v>50</v>
      </c>
      <c r="O4892">
        <v>140</v>
      </c>
      <c r="P4892">
        <v>7000</v>
      </c>
      <c r="Q4892">
        <v>3500</v>
      </c>
      <c r="R4892">
        <v>0.5</v>
      </c>
      <c r="S4892" t="s">
        <v>82</v>
      </c>
      <c r="T4892" t="str">
        <f>IF(Table1[[#This Row],[Units Sold]]&gt; 700,"High Units","low Units")</f>
        <v>low Units</v>
      </c>
      <c r="U4892">
        <f>SUM(Table1[[#This Row],[Operating Profit]])/SUM(Table1[Operating Profit])*100</f>
        <v>1.0537879821092815E-3</v>
      </c>
      <c r="V4892">
        <f>SUM(Table1[[#This Row],[Price per Unit]]*Table1[[#This Row],[Units Sold]])</f>
        <v>7000</v>
      </c>
      <c r="W4892">
        <f>SUM(Table1[[#This Row],[Total Sales]]-Table1[[#This Row],[Operating Profit]])</f>
        <v>3500</v>
      </c>
      <c r="X4892">
        <f>SUM(Table1[[#This Row],[Total Sales]]-Table1[[#This Row],[Cost]])</f>
        <v>3500</v>
      </c>
      <c r="Y4892">
        <f>SUM(Table1[[#This Row],[profit/loss]])/SUM(Table1[profit/loss])</f>
        <v>1.0537879821092814E-5</v>
      </c>
    </row>
    <row r="4893" spans="1:25" x14ac:dyDescent="0.3">
      <c r="A4893" t="s">
        <v>25</v>
      </c>
      <c r="B4893" t="s">
        <v>82</v>
      </c>
      <c r="C4893">
        <v>1197831</v>
      </c>
      <c r="D4893" s="9">
        <v>44336</v>
      </c>
      <c r="E4893" s="8" t="str">
        <f>TEXT(Table1[[#This Row],[Invoice Date]],"dd-mm-yyyy")</f>
        <v>20-05-2021</v>
      </c>
      <c r="F4893" s="1" t="str">
        <f t="shared" si="304"/>
        <v>May</v>
      </c>
      <c r="G4893" s="1" t="str">
        <f t="shared" si="305"/>
        <v>2021</v>
      </c>
      <c r="H4893" s="1" t="str">
        <f t="shared" si="306"/>
        <v>Thursday</v>
      </c>
      <c r="I4893" s="1" t="str">
        <f t="shared" si="307"/>
        <v>20</v>
      </c>
      <c r="J4893" t="s">
        <v>26</v>
      </c>
      <c r="K4893" t="s">
        <v>54</v>
      </c>
      <c r="L4893" t="s">
        <v>55</v>
      </c>
      <c r="M4893" t="s">
        <v>22</v>
      </c>
      <c r="N4893">
        <v>61</v>
      </c>
      <c r="O4893">
        <v>225</v>
      </c>
      <c r="P4893">
        <v>13725</v>
      </c>
      <c r="Q4893">
        <v>10157</v>
      </c>
      <c r="R4893">
        <v>0.74</v>
      </c>
      <c r="S4893" t="s">
        <v>82</v>
      </c>
      <c r="T4893" t="str">
        <f>IF(Table1[[#This Row],[Units Sold]]&gt; 700,"High Units","low Units")</f>
        <v>low Units</v>
      </c>
      <c r="U4893">
        <f>SUM(Table1[[#This Row],[Operating Profit]])/SUM(Table1[Operating Profit])*100</f>
        <v>3.058092724081135E-3</v>
      </c>
      <c r="V4893">
        <f>SUM(Table1[[#This Row],[Price per Unit]]*Table1[[#This Row],[Units Sold]])</f>
        <v>13725</v>
      </c>
      <c r="W4893">
        <f>SUM(Table1[[#This Row],[Total Sales]]-Table1[[#This Row],[Operating Profit]])</f>
        <v>3568</v>
      </c>
      <c r="X4893">
        <f>SUM(Table1[[#This Row],[Total Sales]]-Table1[[#This Row],[Cost]])</f>
        <v>10157</v>
      </c>
      <c r="Y4893">
        <f>SUM(Table1[[#This Row],[profit/loss]])/SUM(Table1[profit/loss])</f>
        <v>3.0580927240811349E-5</v>
      </c>
    </row>
    <row r="4894" spans="1:25" x14ac:dyDescent="0.3">
      <c r="A4894" t="s">
        <v>13</v>
      </c>
      <c r="B4894" t="s">
        <v>82</v>
      </c>
      <c r="C4894">
        <v>1185732</v>
      </c>
      <c r="D4894" s="9">
        <v>44337</v>
      </c>
      <c r="E4894" s="8" t="str">
        <f>TEXT(Table1[[#This Row],[Invoice Date]],"dd-mm-yyyy")</f>
        <v>21-05-2021</v>
      </c>
      <c r="F4894" s="1" t="str">
        <f t="shared" si="304"/>
        <v>May</v>
      </c>
      <c r="G4894" s="1" t="str">
        <f t="shared" si="305"/>
        <v>2021</v>
      </c>
      <c r="H4894" s="1" t="str">
        <f t="shared" si="306"/>
        <v>Friday</v>
      </c>
      <c r="I4894" s="1" t="str">
        <f t="shared" si="307"/>
        <v>21</v>
      </c>
      <c r="J4894" t="s">
        <v>26</v>
      </c>
      <c r="K4894" t="s">
        <v>54</v>
      </c>
      <c r="L4894" t="s">
        <v>55</v>
      </c>
      <c r="M4894" t="s">
        <v>16</v>
      </c>
      <c r="N4894">
        <v>32</v>
      </c>
      <c r="O4894">
        <v>119</v>
      </c>
      <c r="P4894">
        <v>3808</v>
      </c>
      <c r="Q4894">
        <v>1904</v>
      </c>
      <c r="R4894">
        <v>0.5</v>
      </c>
      <c r="S4894" t="s">
        <v>82</v>
      </c>
      <c r="T4894" t="str">
        <f>IF(Table1[[#This Row],[Units Sold]]&gt; 700,"High Units","low Units")</f>
        <v>low Units</v>
      </c>
      <c r="U4894">
        <f>SUM(Table1[[#This Row],[Operating Profit]])/SUM(Table1[Operating Profit])*100</f>
        <v>5.7326066226744913E-4</v>
      </c>
      <c r="V4894">
        <f>SUM(Table1[[#This Row],[Price per Unit]]*Table1[[#This Row],[Units Sold]])</f>
        <v>3808</v>
      </c>
      <c r="W4894">
        <f>SUM(Table1[[#This Row],[Total Sales]]-Table1[[#This Row],[Operating Profit]])</f>
        <v>1904</v>
      </c>
      <c r="X4894">
        <f>SUM(Table1[[#This Row],[Total Sales]]-Table1[[#This Row],[Cost]])</f>
        <v>1904</v>
      </c>
      <c r="Y4894">
        <f>SUM(Table1[[#This Row],[profit/loss]])/SUM(Table1[profit/loss])</f>
        <v>5.7326066226744911E-6</v>
      </c>
    </row>
    <row r="4895" spans="1:25" x14ac:dyDescent="0.3">
      <c r="A4895" t="s">
        <v>13</v>
      </c>
      <c r="B4895" t="s">
        <v>82</v>
      </c>
      <c r="C4895">
        <v>1185732</v>
      </c>
      <c r="D4895" s="9">
        <v>44338</v>
      </c>
      <c r="E4895" s="8" t="str">
        <f>TEXT(Table1[[#This Row],[Invoice Date]],"dd-mm-yyyy")</f>
        <v>22-05-2021</v>
      </c>
      <c r="F4895" s="1" t="str">
        <f t="shared" si="304"/>
        <v>May</v>
      </c>
      <c r="G4895" s="1" t="str">
        <f t="shared" si="305"/>
        <v>2021</v>
      </c>
      <c r="H4895" s="1" t="str">
        <f t="shared" si="306"/>
        <v>Saturday</v>
      </c>
      <c r="I4895" s="1" t="str">
        <f t="shared" si="307"/>
        <v>22</v>
      </c>
      <c r="J4895" t="s">
        <v>26</v>
      </c>
      <c r="K4895" t="s">
        <v>54</v>
      </c>
      <c r="L4895" t="s">
        <v>55</v>
      </c>
      <c r="M4895" t="s">
        <v>18</v>
      </c>
      <c r="N4895">
        <v>32</v>
      </c>
      <c r="O4895">
        <v>56</v>
      </c>
      <c r="P4895">
        <v>1792</v>
      </c>
      <c r="Q4895">
        <v>878</v>
      </c>
      <c r="R4895">
        <v>0.49</v>
      </c>
      <c r="S4895" t="s">
        <v>82</v>
      </c>
      <c r="T4895" t="str">
        <f>IF(Table1[[#This Row],[Units Sold]]&gt; 700,"High Units","low Units")</f>
        <v>low Units</v>
      </c>
      <c r="U4895">
        <f>SUM(Table1[[#This Row],[Operating Profit]])/SUM(Table1[Operating Profit])*100</f>
        <v>2.6435024236912835E-4</v>
      </c>
      <c r="V4895">
        <f>SUM(Table1[[#This Row],[Price per Unit]]*Table1[[#This Row],[Units Sold]])</f>
        <v>1792</v>
      </c>
      <c r="W4895">
        <f>SUM(Table1[[#This Row],[Total Sales]]-Table1[[#This Row],[Operating Profit]])</f>
        <v>914</v>
      </c>
      <c r="X4895">
        <f>SUM(Table1[[#This Row],[Total Sales]]-Table1[[#This Row],[Cost]])</f>
        <v>878</v>
      </c>
      <c r="Y4895">
        <f>SUM(Table1[[#This Row],[profit/loss]])/SUM(Table1[profit/loss])</f>
        <v>2.6435024236912833E-6</v>
      </c>
    </row>
    <row r="4896" spans="1:25" x14ac:dyDescent="0.3">
      <c r="A4896" t="s">
        <v>13</v>
      </c>
      <c r="B4896" t="s">
        <v>82</v>
      </c>
      <c r="C4896">
        <v>1185732</v>
      </c>
      <c r="D4896" s="9">
        <v>44339</v>
      </c>
      <c r="E4896" s="8" t="str">
        <f>TEXT(Table1[[#This Row],[Invoice Date]],"dd-mm-yyyy")</f>
        <v>23-05-2021</v>
      </c>
      <c r="F4896" s="1" t="str">
        <f t="shared" si="304"/>
        <v>May</v>
      </c>
      <c r="G4896" s="1" t="str">
        <f t="shared" si="305"/>
        <v>2021</v>
      </c>
      <c r="H4896" s="1" t="str">
        <f t="shared" si="306"/>
        <v>Sunday</v>
      </c>
      <c r="I4896" s="1" t="str">
        <f t="shared" si="307"/>
        <v>23</v>
      </c>
      <c r="J4896" t="s">
        <v>26</v>
      </c>
      <c r="K4896" t="s">
        <v>54</v>
      </c>
      <c r="L4896" t="s">
        <v>55</v>
      </c>
      <c r="M4896" t="s">
        <v>19</v>
      </c>
      <c r="N4896">
        <v>24</v>
      </c>
      <c r="O4896">
        <v>65</v>
      </c>
      <c r="P4896">
        <v>1560</v>
      </c>
      <c r="Q4896">
        <v>749</v>
      </c>
      <c r="R4896">
        <v>0.48</v>
      </c>
      <c r="S4896" t="s">
        <v>82</v>
      </c>
      <c r="T4896" t="str">
        <f>IF(Table1[[#This Row],[Units Sold]]&gt; 700,"High Units","low Units")</f>
        <v>low Units</v>
      </c>
      <c r="U4896">
        <f>SUM(Table1[[#This Row],[Operating Profit]])/SUM(Table1[Operating Profit])*100</f>
        <v>2.2551062817138619E-4</v>
      </c>
      <c r="V4896">
        <f>SUM(Table1[[#This Row],[Price per Unit]]*Table1[[#This Row],[Units Sold]])</f>
        <v>1560</v>
      </c>
      <c r="W4896">
        <f>SUM(Table1[[#This Row],[Total Sales]]-Table1[[#This Row],[Operating Profit]])</f>
        <v>811</v>
      </c>
      <c r="X4896">
        <f>SUM(Table1[[#This Row],[Total Sales]]-Table1[[#This Row],[Cost]])</f>
        <v>749</v>
      </c>
      <c r="Y4896">
        <f>SUM(Table1[[#This Row],[profit/loss]])/SUM(Table1[profit/loss])</f>
        <v>2.255106281713862E-6</v>
      </c>
    </row>
    <row r="4897" spans="1:25" x14ac:dyDescent="0.3">
      <c r="A4897" t="s">
        <v>13</v>
      </c>
      <c r="B4897" t="s">
        <v>82</v>
      </c>
      <c r="C4897">
        <v>1185732</v>
      </c>
      <c r="D4897" s="9">
        <v>44340</v>
      </c>
      <c r="E4897" s="8" t="str">
        <f>TEXT(Table1[[#This Row],[Invoice Date]],"dd-mm-yyyy")</f>
        <v>24-05-2021</v>
      </c>
      <c r="F4897" s="1" t="str">
        <f t="shared" si="304"/>
        <v>May</v>
      </c>
      <c r="G4897" s="1" t="str">
        <f t="shared" si="305"/>
        <v>2021</v>
      </c>
      <c r="H4897" s="1" t="str">
        <f t="shared" si="306"/>
        <v>Monday</v>
      </c>
      <c r="I4897" s="1" t="str">
        <f t="shared" si="307"/>
        <v>24</v>
      </c>
      <c r="J4897" t="s">
        <v>26</v>
      </c>
      <c r="K4897" t="s">
        <v>54</v>
      </c>
      <c r="L4897" t="s">
        <v>55</v>
      </c>
      <c r="M4897" t="s">
        <v>20</v>
      </c>
      <c r="N4897">
        <v>27</v>
      </c>
      <c r="O4897">
        <v>19</v>
      </c>
      <c r="P4897">
        <v>513</v>
      </c>
      <c r="Q4897">
        <v>272</v>
      </c>
      <c r="R4897">
        <v>0.53</v>
      </c>
      <c r="S4897" t="s">
        <v>82</v>
      </c>
      <c r="T4897" t="str">
        <f>IF(Table1[[#This Row],[Units Sold]]&gt; 700,"High Units","low Units")</f>
        <v>low Units</v>
      </c>
      <c r="U4897">
        <f>SUM(Table1[[#This Row],[Operating Profit]])/SUM(Table1[Operating Profit])*100</f>
        <v>8.1894380323921295E-5</v>
      </c>
      <c r="V4897">
        <f>SUM(Table1[[#This Row],[Price per Unit]]*Table1[[#This Row],[Units Sold]])</f>
        <v>513</v>
      </c>
      <c r="W4897">
        <f>SUM(Table1[[#This Row],[Total Sales]]-Table1[[#This Row],[Operating Profit]])</f>
        <v>241</v>
      </c>
      <c r="X4897">
        <f>SUM(Table1[[#This Row],[Total Sales]]-Table1[[#This Row],[Cost]])</f>
        <v>272</v>
      </c>
      <c r="Y4897">
        <f>SUM(Table1[[#This Row],[profit/loss]])/SUM(Table1[profit/loss])</f>
        <v>8.1894380323921299E-7</v>
      </c>
    </row>
    <row r="4898" spans="1:25" x14ac:dyDescent="0.3">
      <c r="A4898" t="s">
        <v>13</v>
      </c>
      <c r="B4898" t="s">
        <v>82</v>
      </c>
      <c r="C4898">
        <v>1185732</v>
      </c>
      <c r="D4898" s="9">
        <v>44341</v>
      </c>
      <c r="E4898" s="8" t="str">
        <f>TEXT(Table1[[#This Row],[Invoice Date]],"dd-mm-yyyy")</f>
        <v>25-05-2021</v>
      </c>
      <c r="F4898" s="1" t="str">
        <f t="shared" si="304"/>
        <v>May</v>
      </c>
      <c r="G4898" s="1" t="str">
        <f t="shared" si="305"/>
        <v>2021</v>
      </c>
      <c r="H4898" s="1" t="str">
        <f t="shared" si="306"/>
        <v>Tuesday</v>
      </c>
      <c r="I4898" s="1" t="str">
        <f t="shared" si="307"/>
        <v>25</v>
      </c>
      <c r="J4898" t="s">
        <v>35</v>
      </c>
      <c r="K4898" t="s">
        <v>56</v>
      </c>
      <c r="L4898" t="s">
        <v>57</v>
      </c>
      <c r="M4898" t="s">
        <v>21</v>
      </c>
      <c r="N4898">
        <v>43</v>
      </c>
      <c r="O4898">
        <v>35</v>
      </c>
      <c r="P4898">
        <v>1505</v>
      </c>
      <c r="Q4898">
        <v>677</v>
      </c>
      <c r="R4898">
        <v>0.45</v>
      </c>
      <c r="S4898" t="s">
        <v>82</v>
      </c>
      <c r="T4898" t="str">
        <f>IF(Table1[[#This Row],[Units Sold]]&gt; 700,"High Units","low Units")</f>
        <v>low Units</v>
      </c>
      <c r="U4898">
        <f>SUM(Table1[[#This Row],[Operating Profit]])/SUM(Table1[Operating Profit])*100</f>
        <v>2.0383270396799526E-4</v>
      </c>
      <c r="V4898">
        <f>SUM(Table1[[#This Row],[Price per Unit]]*Table1[[#This Row],[Units Sold]])</f>
        <v>1505</v>
      </c>
      <c r="W4898">
        <f>SUM(Table1[[#This Row],[Total Sales]]-Table1[[#This Row],[Operating Profit]])</f>
        <v>828</v>
      </c>
      <c r="X4898">
        <f>SUM(Table1[[#This Row],[Total Sales]]-Table1[[#This Row],[Cost]])</f>
        <v>677</v>
      </c>
      <c r="Y4898">
        <f>SUM(Table1[[#This Row],[profit/loss]])/SUM(Table1[profit/loss])</f>
        <v>2.0383270396799527E-6</v>
      </c>
    </row>
    <row r="4899" spans="1:25" x14ac:dyDescent="0.3">
      <c r="A4899" t="s">
        <v>13</v>
      </c>
      <c r="B4899" t="s">
        <v>82</v>
      </c>
      <c r="C4899">
        <v>1185732</v>
      </c>
      <c r="D4899" s="9">
        <v>44342</v>
      </c>
      <c r="E4899" s="8" t="str">
        <f>TEXT(Table1[[#This Row],[Invoice Date]],"dd-mm-yyyy")</f>
        <v>26-05-2021</v>
      </c>
      <c r="F4899" s="1" t="str">
        <f t="shared" si="304"/>
        <v>May</v>
      </c>
      <c r="G4899" s="1" t="str">
        <f t="shared" si="305"/>
        <v>2021</v>
      </c>
      <c r="H4899" s="1" t="str">
        <f t="shared" si="306"/>
        <v>Wednesday</v>
      </c>
      <c r="I4899" s="1" t="str">
        <f t="shared" si="307"/>
        <v>26</v>
      </c>
      <c r="J4899" t="s">
        <v>35</v>
      </c>
      <c r="K4899" t="s">
        <v>56</v>
      </c>
      <c r="L4899" t="s">
        <v>57</v>
      </c>
      <c r="M4899" t="s">
        <v>22</v>
      </c>
      <c r="N4899">
        <v>32</v>
      </c>
      <c r="O4899">
        <v>68</v>
      </c>
      <c r="P4899">
        <v>2176</v>
      </c>
      <c r="Q4899">
        <v>1327</v>
      </c>
      <c r="R4899">
        <v>0.61</v>
      </c>
      <c r="S4899" t="s">
        <v>82</v>
      </c>
      <c r="T4899" t="str">
        <f>IF(Table1[[#This Row],[Units Sold]]&gt; 700,"High Units","low Units")</f>
        <v>low Units</v>
      </c>
      <c r="U4899">
        <f>SUM(Table1[[#This Row],[Operating Profit]])/SUM(Table1[Operating Profit])*100</f>
        <v>3.9953618635971898E-4</v>
      </c>
      <c r="V4899">
        <f>SUM(Table1[[#This Row],[Price per Unit]]*Table1[[#This Row],[Units Sold]])</f>
        <v>2176</v>
      </c>
      <c r="W4899">
        <f>SUM(Table1[[#This Row],[Total Sales]]-Table1[[#This Row],[Operating Profit]])</f>
        <v>849</v>
      </c>
      <c r="X4899">
        <f>SUM(Table1[[#This Row],[Total Sales]]-Table1[[#This Row],[Cost]])</f>
        <v>1327</v>
      </c>
      <c r="Y4899">
        <f>SUM(Table1[[#This Row],[profit/loss]])/SUM(Table1[profit/loss])</f>
        <v>3.9953618635971897E-6</v>
      </c>
    </row>
    <row r="4900" spans="1:25" x14ac:dyDescent="0.3">
      <c r="A4900" t="s">
        <v>13</v>
      </c>
      <c r="B4900" t="s">
        <v>82</v>
      </c>
      <c r="C4900">
        <v>1185732</v>
      </c>
      <c r="D4900" s="9">
        <v>44343</v>
      </c>
      <c r="E4900" s="8" t="str">
        <f>TEXT(Table1[[#This Row],[Invoice Date]],"dd-mm-yyyy")</f>
        <v>27-05-2021</v>
      </c>
      <c r="F4900" s="1" t="str">
        <f t="shared" si="304"/>
        <v>May</v>
      </c>
      <c r="G4900" s="1" t="str">
        <f t="shared" si="305"/>
        <v>2021</v>
      </c>
      <c r="H4900" s="1" t="str">
        <f t="shared" si="306"/>
        <v>Thursday</v>
      </c>
      <c r="I4900" s="1" t="str">
        <f t="shared" si="307"/>
        <v>27</v>
      </c>
      <c r="J4900" t="s">
        <v>35</v>
      </c>
      <c r="K4900" t="s">
        <v>56</v>
      </c>
      <c r="L4900" t="s">
        <v>57</v>
      </c>
      <c r="M4900" t="s">
        <v>16</v>
      </c>
      <c r="N4900">
        <v>32</v>
      </c>
      <c r="O4900">
        <v>119</v>
      </c>
      <c r="P4900">
        <v>3808</v>
      </c>
      <c r="Q4900">
        <v>2056</v>
      </c>
      <c r="R4900">
        <v>0.54</v>
      </c>
      <c r="S4900" t="s">
        <v>82</v>
      </c>
      <c r="T4900" t="str">
        <f>IF(Table1[[#This Row],[Units Sold]]&gt; 700,"High Units","low Units")</f>
        <v>low Units</v>
      </c>
      <c r="U4900">
        <f>SUM(Table1[[#This Row],[Operating Profit]])/SUM(Table1[Operating Profit])*100</f>
        <v>6.1902516891905218E-4</v>
      </c>
      <c r="V4900">
        <f>SUM(Table1[[#This Row],[Price per Unit]]*Table1[[#This Row],[Units Sold]])</f>
        <v>3808</v>
      </c>
      <c r="W4900">
        <f>SUM(Table1[[#This Row],[Total Sales]]-Table1[[#This Row],[Operating Profit]])</f>
        <v>1752</v>
      </c>
      <c r="X4900">
        <f>SUM(Table1[[#This Row],[Total Sales]]-Table1[[#This Row],[Cost]])</f>
        <v>2056</v>
      </c>
      <c r="Y4900">
        <f>SUM(Table1[[#This Row],[profit/loss]])/SUM(Table1[profit/loss])</f>
        <v>6.1902516891905217E-6</v>
      </c>
    </row>
    <row r="4901" spans="1:25" x14ac:dyDescent="0.3">
      <c r="A4901" t="s">
        <v>13</v>
      </c>
      <c r="B4901" t="s">
        <v>82</v>
      </c>
      <c r="C4901">
        <v>1185732</v>
      </c>
      <c r="D4901" s="9">
        <v>44344</v>
      </c>
      <c r="E4901" s="8" t="str">
        <f>TEXT(Table1[[#This Row],[Invoice Date]],"dd-mm-yyyy")</f>
        <v>28-05-2021</v>
      </c>
      <c r="F4901" s="1" t="str">
        <f t="shared" si="304"/>
        <v>May</v>
      </c>
      <c r="G4901" s="1" t="str">
        <f t="shared" si="305"/>
        <v>2021</v>
      </c>
      <c r="H4901" s="1" t="str">
        <f t="shared" si="306"/>
        <v>Friday</v>
      </c>
      <c r="I4901" s="1" t="str">
        <f t="shared" si="307"/>
        <v>28</v>
      </c>
      <c r="J4901" t="s">
        <v>35</v>
      </c>
      <c r="K4901" t="s">
        <v>56</v>
      </c>
      <c r="L4901" t="s">
        <v>57</v>
      </c>
      <c r="M4901" t="s">
        <v>18</v>
      </c>
      <c r="N4901">
        <v>33</v>
      </c>
      <c r="O4901">
        <v>38</v>
      </c>
      <c r="P4901">
        <v>1254</v>
      </c>
      <c r="Q4901">
        <v>627</v>
      </c>
      <c r="R4901">
        <v>0.5</v>
      </c>
      <c r="S4901" t="s">
        <v>82</v>
      </c>
      <c r="T4901" t="str">
        <f>IF(Table1[[#This Row],[Units Sold]]&gt; 700,"High Units","low Units")</f>
        <v>low Units</v>
      </c>
      <c r="U4901">
        <f>SUM(Table1[[#This Row],[Operating Profit]])/SUM(Table1[Operating Profit])*100</f>
        <v>1.8877858993786271E-4</v>
      </c>
      <c r="V4901">
        <f>SUM(Table1[[#This Row],[Price per Unit]]*Table1[[#This Row],[Units Sold]])</f>
        <v>1254</v>
      </c>
      <c r="W4901">
        <f>SUM(Table1[[#This Row],[Total Sales]]-Table1[[#This Row],[Operating Profit]])</f>
        <v>627</v>
      </c>
      <c r="X4901">
        <f>SUM(Table1[[#This Row],[Total Sales]]-Table1[[#This Row],[Cost]])</f>
        <v>627</v>
      </c>
      <c r="Y4901">
        <f>SUM(Table1[[#This Row],[profit/loss]])/SUM(Table1[profit/loss])</f>
        <v>1.8877858993786271E-6</v>
      </c>
    </row>
    <row r="4902" spans="1:25" x14ac:dyDescent="0.3">
      <c r="A4902" t="s">
        <v>13</v>
      </c>
      <c r="B4902" t="s">
        <v>82</v>
      </c>
      <c r="C4902">
        <v>1185732</v>
      </c>
      <c r="D4902" s="9">
        <v>44345</v>
      </c>
      <c r="E4902" s="8" t="str">
        <f>TEXT(Table1[[#This Row],[Invoice Date]],"dd-mm-yyyy")</f>
        <v>29-05-2021</v>
      </c>
      <c r="F4902" s="1" t="str">
        <f t="shared" si="304"/>
        <v>May</v>
      </c>
      <c r="G4902" s="1" t="str">
        <f t="shared" si="305"/>
        <v>2021</v>
      </c>
      <c r="H4902" s="1" t="str">
        <f t="shared" si="306"/>
        <v>Saturday</v>
      </c>
      <c r="I4902" s="1" t="str">
        <f t="shared" si="307"/>
        <v>29</v>
      </c>
      <c r="J4902" t="s">
        <v>35</v>
      </c>
      <c r="K4902" t="s">
        <v>56</v>
      </c>
      <c r="L4902" t="s">
        <v>57</v>
      </c>
      <c r="M4902" t="s">
        <v>19</v>
      </c>
      <c r="N4902">
        <v>23</v>
      </c>
      <c r="O4902">
        <v>47</v>
      </c>
      <c r="P4902">
        <v>1081</v>
      </c>
      <c r="Q4902">
        <v>541</v>
      </c>
      <c r="R4902">
        <v>0.5</v>
      </c>
      <c r="S4902" t="s">
        <v>82</v>
      </c>
      <c r="T4902" t="str">
        <f>IF(Table1[[#This Row],[Units Sold]]&gt; 700,"High Units","low Units")</f>
        <v>low Units</v>
      </c>
      <c r="U4902">
        <f>SUM(Table1[[#This Row],[Operating Profit]])/SUM(Table1[Operating Profit])*100</f>
        <v>1.6288551380603462E-4</v>
      </c>
      <c r="V4902">
        <f>SUM(Table1[[#This Row],[Price per Unit]]*Table1[[#This Row],[Units Sold]])</f>
        <v>1081</v>
      </c>
      <c r="W4902">
        <f>SUM(Table1[[#This Row],[Total Sales]]-Table1[[#This Row],[Operating Profit]])</f>
        <v>540</v>
      </c>
      <c r="X4902">
        <f>SUM(Table1[[#This Row],[Total Sales]]-Table1[[#This Row],[Cost]])</f>
        <v>541</v>
      </c>
      <c r="Y4902">
        <f>SUM(Table1[[#This Row],[profit/loss]])/SUM(Table1[profit/loss])</f>
        <v>1.6288551380603463E-6</v>
      </c>
    </row>
    <row r="4903" spans="1:25" x14ac:dyDescent="0.3">
      <c r="A4903" t="s">
        <v>13</v>
      </c>
      <c r="B4903" t="s">
        <v>82</v>
      </c>
      <c r="C4903">
        <v>1185732</v>
      </c>
      <c r="D4903" s="9">
        <v>44346</v>
      </c>
      <c r="E4903" s="8" t="str">
        <f>TEXT(Table1[[#This Row],[Invoice Date]],"dd-mm-yyyy")</f>
        <v>30-05-2021</v>
      </c>
      <c r="F4903" s="1" t="str">
        <f t="shared" si="304"/>
        <v>May</v>
      </c>
      <c r="G4903" s="1" t="str">
        <f t="shared" si="305"/>
        <v>2021</v>
      </c>
      <c r="H4903" s="1" t="str">
        <f t="shared" si="306"/>
        <v>Sunday</v>
      </c>
      <c r="I4903" s="1" t="str">
        <f t="shared" si="307"/>
        <v>30</v>
      </c>
      <c r="J4903" t="s">
        <v>35</v>
      </c>
      <c r="K4903" t="s">
        <v>56</v>
      </c>
      <c r="L4903" t="s">
        <v>57</v>
      </c>
      <c r="M4903" t="s">
        <v>20</v>
      </c>
      <c r="N4903">
        <v>29</v>
      </c>
      <c r="O4903">
        <v>14</v>
      </c>
      <c r="P4903">
        <v>406</v>
      </c>
      <c r="Q4903">
        <v>203</v>
      </c>
      <c r="R4903">
        <v>0.5</v>
      </c>
      <c r="S4903" t="s">
        <v>82</v>
      </c>
      <c r="T4903" t="str">
        <f>IF(Table1[[#This Row],[Units Sold]]&gt; 700,"High Units","low Units")</f>
        <v>low Units</v>
      </c>
      <c r="U4903">
        <f>SUM(Table1[[#This Row],[Operating Profit]])/SUM(Table1[Operating Profit])*100</f>
        <v>6.1119702962338318E-5</v>
      </c>
      <c r="V4903">
        <f>SUM(Table1[[#This Row],[Price per Unit]]*Table1[[#This Row],[Units Sold]])</f>
        <v>406</v>
      </c>
      <c r="W4903">
        <f>SUM(Table1[[#This Row],[Total Sales]]-Table1[[#This Row],[Operating Profit]])</f>
        <v>203</v>
      </c>
      <c r="X4903">
        <f>SUM(Table1[[#This Row],[Total Sales]]-Table1[[#This Row],[Cost]])</f>
        <v>203</v>
      </c>
      <c r="Y4903">
        <f>SUM(Table1[[#This Row],[profit/loss]])/SUM(Table1[profit/loss])</f>
        <v>6.111970296233832E-7</v>
      </c>
    </row>
    <row r="4904" spans="1:25" x14ac:dyDescent="0.3">
      <c r="A4904" t="s">
        <v>13</v>
      </c>
      <c r="B4904" t="s">
        <v>82</v>
      </c>
      <c r="C4904">
        <v>1185732</v>
      </c>
      <c r="D4904" s="9">
        <v>44347</v>
      </c>
      <c r="E4904" s="8" t="str">
        <f>TEXT(Table1[[#This Row],[Invoice Date]],"dd-mm-yyyy")</f>
        <v>31-05-2021</v>
      </c>
      <c r="F4904" s="1" t="str">
        <f t="shared" si="304"/>
        <v>May</v>
      </c>
      <c r="G4904" s="1" t="str">
        <f t="shared" si="305"/>
        <v>2021</v>
      </c>
      <c r="H4904" s="1" t="str">
        <f t="shared" si="306"/>
        <v>Monday</v>
      </c>
      <c r="I4904" s="1" t="str">
        <f t="shared" si="307"/>
        <v>31</v>
      </c>
      <c r="J4904" t="s">
        <v>35</v>
      </c>
      <c r="K4904" t="s">
        <v>56</v>
      </c>
      <c r="L4904" t="s">
        <v>57</v>
      </c>
      <c r="M4904" t="s">
        <v>21</v>
      </c>
      <c r="N4904">
        <v>41</v>
      </c>
      <c r="O4904">
        <v>31</v>
      </c>
      <c r="P4904">
        <v>1271</v>
      </c>
      <c r="Q4904">
        <v>623</v>
      </c>
      <c r="R4904">
        <v>0.49</v>
      </c>
      <c r="S4904" t="s">
        <v>82</v>
      </c>
      <c r="T4904" t="str">
        <f>IF(Table1[[#This Row],[Units Sold]]&gt; 700,"High Units","low Units")</f>
        <v>low Units</v>
      </c>
      <c r="U4904">
        <f>SUM(Table1[[#This Row],[Operating Profit]])/SUM(Table1[Operating Profit])*100</f>
        <v>1.8757426081545208E-4</v>
      </c>
      <c r="V4904">
        <f>SUM(Table1[[#This Row],[Price per Unit]]*Table1[[#This Row],[Units Sold]])</f>
        <v>1271</v>
      </c>
      <c r="W4904">
        <f>SUM(Table1[[#This Row],[Total Sales]]-Table1[[#This Row],[Operating Profit]])</f>
        <v>648</v>
      </c>
      <c r="X4904">
        <f>SUM(Table1[[#This Row],[Total Sales]]-Table1[[#This Row],[Cost]])</f>
        <v>623</v>
      </c>
      <c r="Y4904">
        <f>SUM(Table1[[#This Row],[profit/loss]])/SUM(Table1[profit/loss])</f>
        <v>1.8757426081545209E-6</v>
      </c>
    </row>
    <row r="4905" spans="1:25" x14ac:dyDescent="0.3">
      <c r="A4905" t="s">
        <v>13</v>
      </c>
      <c r="B4905" t="s">
        <v>82</v>
      </c>
      <c r="C4905">
        <v>1185732</v>
      </c>
      <c r="D4905" s="9">
        <v>44348</v>
      </c>
      <c r="E4905" s="8" t="str">
        <f>TEXT(Table1[[#This Row],[Invoice Date]],"dd-mm-yyyy")</f>
        <v>01-06-2021</v>
      </c>
      <c r="F4905" s="1" t="str">
        <f t="shared" si="304"/>
        <v>June</v>
      </c>
      <c r="G4905" s="1" t="str">
        <f t="shared" si="305"/>
        <v>2021</v>
      </c>
      <c r="H4905" s="1" t="str">
        <f t="shared" si="306"/>
        <v>Tuesday</v>
      </c>
      <c r="I4905" s="1" t="str">
        <f t="shared" si="307"/>
        <v>01</v>
      </c>
      <c r="J4905" t="s">
        <v>35</v>
      </c>
      <c r="K4905" t="s">
        <v>56</v>
      </c>
      <c r="L4905" t="s">
        <v>57</v>
      </c>
      <c r="M4905" t="s">
        <v>22</v>
      </c>
      <c r="N4905">
        <v>32</v>
      </c>
      <c r="O4905">
        <v>60</v>
      </c>
      <c r="P4905">
        <v>1920</v>
      </c>
      <c r="Q4905">
        <v>1190</v>
      </c>
      <c r="R4905">
        <v>0.62</v>
      </c>
      <c r="S4905" t="s">
        <v>82</v>
      </c>
      <c r="T4905" t="str">
        <f>IF(Table1[[#This Row],[Units Sold]]&gt; 700,"High Units","low Units")</f>
        <v>low Units</v>
      </c>
      <c r="U4905">
        <f>SUM(Table1[[#This Row],[Operating Profit]])/SUM(Table1[Operating Profit])*100</f>
        <v>3.5828791391715565E-4</v>
      </c>
      <c r="V4905">
        <f>SUM(Table1[[#This Row],[Price per Unit]]*Table1[[#This Row],[Units Sold]])</f>
        <v>1920</v>
      </c>
      <c r="W4905">
        <f>SUM(Table1[[#This Row],[Total Sales]]-Table1[[#This Row],[Operating Profit]])</f>
        <v>730</v>
      </c>
      <c r="X4905">
        <f>SUM(Table1[[#This Row],[Total Sales]]-Table1[[#This Row],[Cost]])</f>
        <v>1190</v>
      </c>
      <c r="Y4905">
        <f>SUM(Table1[[#This Row],[profit/loss]])/SUM(Table1[profit/loss])</f>
        <v>3.5828791391715566E-6</v>
      </c>
    </row>
    <row r="4906" spans="1:25" x14ac:dyDescent="0.3">
      <c r="A4906" t="s">
        <v>13</v>
      </c>
      <c r="B4906" t="s">
        <v>82</v>
      </c>
      <c r="C4906">
        <v>1185732</v>
      </c>
      <c r="D4906" s="9">
        <v>44349</v>
      </c>
      <c r="E4906" s="8" t="str">
        <f>TEXT(Table1[[#This Row],[Invoice Date]],"dd-mm-yyyy")</f>
        <v>02-06-2021</v>
      </c>
      <c r="F4906" s="1" t="str">
        <f t="shared" si="304"/>
        <v>June</v>
      </c>
      <c r="G4906" s="1" t="str">
        <f t="shared" si="305"/>
        <v>2021</v>
      </c>
      <c r="H4906" s="1" t="str">
        <f t="shared" si="306"/>
        <v>Wednesday</v>
      </c>
      <c r="I4906" s="1" t="str">
        <f t="shared" si="307"/>
        <v>02</v>
      </c>
      <c r="J4906" t="s">
        <v>35</v>
      </c>
      <c r="K4906" t="s">
        <v>56</v>
      </c>
      <c r="L4906" t="s">
        <v>57</v>
      </c>
      <c r="M4906" t="s">
        <v>16</v>
      </c>
      <c r="N4906">
        <v>38</v>
      </c>
      <c r="O4906">
        <v>122</v>
      </c>
      <c r="P4906">
        <v>4636</v>
      </c>
      <c r="Q4906">
        <v>2503</v>
      </c>
      <c r="R4906">
        <v>0.54</v>
      </c>
      <c r="S4906" t="s">
        <v>82</v>
      </c>
      <c r="T4906" t="str">
        <f>IF(Table1[[#This Row],[Units Sold]]&gt; 700,"High Units","low Units")</f>
        <v>low Units</v>
      </c>
      <c r="U4906">
        <f>SUM(Table1[[#This Row],[Operating Profit]])/SUM(Table1[Operating Profit])*100</f>
        <v>7.5360894834843755E-4</v>
      </c>
      <c r="V4906">
        <f>SUM(Table1[[#This Row],[Price per Unit]]*Table1[[#This Row],[Units Sold]])</f>
        <v>4636</v>
      </c>
      <c r="W4906">
        <f>SUM(Table1[[#This Row],[Total Sales]]-Table1[[#This Row],[Operating Profit]])</f>
        <v>2133</v>
      </c>
      <c r="X4906">
        <f>SUM(Table1[[#This Row],[Total Sales]]-Table1[[#This Row],[Cost]])</f>
        <v>2503</v>
      </c>
      <c r="Y4906">
        <f>SUM(Table1[[#This Row],[profit/loss]])/SUM(Table1[profit/loss])</f>
        <v>7.5360894834843756E-6</v>
      </c>
    </row>
    <row r="4907" spans="1:25" x14ac:dyDescent="0.3">
      <c r="A4907" t="s">
        <v>13</v>
      </c>
      <c r="B4907" t="s">
        <v>82</v>
      </c>
      <c r="C4907">
        <v>1185732</v>
      </c>
      <c r="D4907" s="9">
        <v>44350</v>
      </c>
      <c r="E4907" s="8" t="str">
        <f>TEXT(Table1[[#This Row],[Invoice Date]],"dd-mm-yyyy")</f>
        <v>03-06-2021</v>
      </c>
      <c r="F4907" s="1" t="str">
        <f t="shared" si="304"/>
        <v>June</v>
      </c>
      <c r="G4907" s="1" t="str">
        <f t="shared" si="305"/>
        <v>2021</v>
      </c>
      <c r="H4907" s="1" t="str">
        <f t="shared" si="306"/>
        <v>Thursday</v>
      </c>
      <c r="I4907" s="1" t="str">
        <f t="shared" si="307"/>
        <v>03</v>
      </c>
      <c r="J4907" t="s">
        <v>35</v>
      </c>
      <c r="K4907" t="s">
        <v>56</v>
      </c>
      <c r="L4907" t="s">
        <v>57</v>
      </c>
      <c r="M4907" t="s">
        <v>18</v>
      </c>
      <c r="N4907">
        <v>39</v>
      </c>
      <c r="O4907">
        <v>26</v>
      </c>
      <c r="P4907">
        <v>1014</v>
      </c>
      <c r="Q4907">
        <v>466</v>
      </c>
      <c r="R4907">
        <v>0.46</v>
      </c>
      <c r="S4907" t="s">
        <v>82</v>
      </c>
      <c r="T4907" t="str">
        <f>IF(Table1[[#This Row],[Units Sold]]&gt; 700,"High Units","low Units")</f>
        <v>low Units</v>
      </c>
      <c r="U4907">
        <f>SUM(Table1[[#This Row],[Operating Profit]])/SUM(Table1[Operating Profit])*100</f>
        <v>1.4030434276083575E-4</v>
      </c>
      <c r="V4907">
        <f>SUM(Table1[[#This Row],[Price per Unit]]*Table1[[#This Row],[Units Sold]])</f>
        <v>1014</v>
      </c>
      <c r="W4907">
        <f>SUM(Table1[[#This Row],[Total Sales]]-Table1[[#This Row],[Operating Profit]])</f>
        <v>548</v>
      </c>
      <c r="X4907">
        <f>SUM(Table1[[#This Row],[Total Sales]]-Table1[[#This Row],[Cost]])</f>
        <v>466</v>
      </c>
      <c r="Y4907">
        <f>SUM(Table1[[#This Row],[profit/loss]])/SUM(Table1[profit/loss])</f>
        <v>1.4030434276083575E-6</v>
      </c>
    </row>
    <row r="4908" spans="1:25" x14ac:dyDescent="0.3">
      <c r="A4908" t="s">
        <v>13</v>
      </c>
      <c r="B4908" t="s">
        <v>82</v>
      </c>
      <c r="C4908">
        <v>1185732</v>
      </c>
      <c r="D4908" s="9">
        <v>44351</v>
      </c>
      <c r="E4908" s="8" t="str">
        <f>TEXT(Table1[[#This Row],[Invoice Date]],"dd-mm-yyyy")</f>
        <v>04-06-2021</v>
      </c>
      <c r="F4908" s="1" t="str">
        <f t="shared" si="304"/>
        <v>June</v>
      </c>
      <c r="G4908" s="1" t="str">
        <f t="shared" si="305"/>
        <v>2021</v>
      </c>
      <c r="H4908" s="1" t="str">
        <f t="shared" si="306"/>
        <v>Friday</v>
      </c>
      <c r="I4908" s="1" t="str">
        <f t="shared" si="307"/>
        <v>04</v>
      </c>
      <c r="J4908" t="s">
        <v>35</v>
      </c>
      <c r="K4908" t="s">
        <v>56</v>
      </c>
      <c r="L4908" t="s">
        <v>57</v>
      </c>
      <c r="M4908" t="s">
        <v>19</v>
      </c>
      <c r="N4908">
        <v>29</v>
      </c>
      <c r="O4908">
        <v>39</v>
      </c>
      <c r="P4908">
        <v>1131</v>
      </c>
      <c r="Q4908">
        <v>566</v>
      </c>
      <c r="R4908">
        <v>0.5</v>
      </c>
      <c r="S4908" t="s">
        <v>82</v>
      </c>
      <c r="T4908" t="str">
        <f>IF(Table1[[#This Row],[Units Sold]]&gt; 700,"High Units","low Units")</f>
        <v>low Units</v>
      </c>
      <c r="U4908">
        <f>SUM(Table1[[#This Row],[Operating Profit]])/SUM(Table1[Operating Profit])*100</f>
        <v>1.7041257082110094E-4</v>
      </c>
      <c r="V4908">
        <f>SUM(Table1[[#This Row],[Price per Unit]]*Table1[[#This Row],[Units Sold]])</f>
        <v>1131</v>
      </c>
      <c r="W4908">
        <f>SUM(Table1[[#This Row],[Total Sales]]-Table1[[#This Row],[Operating Profit]])</f>
        <v>565</v>
      </c>
      <c r="X4908">
        <f>SUM(Table1[[#This Row],[Total Sales]]-Table1[[#This Row],[Cost]])</f>
        <v>566</v>
      </c>
      <c r="Y4908">
        <f>SUM(Table1[[#This Row],[profit/loss]])/SUM(Table1[profit/loss])</f>
        <v>1.7041257082110095E-6</v>
      </c>
    </row>
    <row r="4909" spans="1:25" x14ac:dyDescent="0.3">
      <c r="A4909" t="s">
        <v>13</v>
      </c>
      <c r="B4909" t="s">
        <v>82</v>
      </c>
      <c r="C4909">
        <v>1185732</v>
      </c>
      <c r="D4909" s="9">
        <v>44352</v>
      </c>
      <c r="E4909" s="8" t="str">
        <f>TEXT(Table1[[#This Row],[Invoice Date]],"dd-mm-yyyy")</f>
        <v>05-06-2021</v>
      </c>
      <c r="F4909" s="1" t="str">
        <f t="shared" si="304"/>
        <v>June</v>
      </c>
      <c r="G4909" s="1" t="str">
        <f t="shared" si="305"/>
        <v>2021</v>
      </c>
      <c r="H4909" s="1" t="str">
        <f t="shared" si="306"/>
        <v>Saturday</v>
      </c>
      <c r="I4909" s="1" t="str">
        <f t="shared" si="307"/>
        <v>05</v>
      </c>
      <c r="J4909" t="s">
        <v>35</v>
      </c>
      <c r="K4909" t="s">
        <v>56</v>
      </c>
      <c r="L4909" t="s">
        <v>57</v>
      </c>
      <c r="M4909" t="s">
        <v>20</v>
      </c>
      <c r="N4909">
        <v>33</v>
      </c>
      <c r="O4909">
        <v>0</v>
      </c>
      <c r="P4909">
        <v>0</v>
      </c>
      <c r="Q4909">
        <v>0</v>
      </c>
      <c r="R4909">
        <v>0.55000000000000004</v>
      </c>
      <c r="S4909" t="s">
        <v>82</v>
      </c>
      <c r="T4909" t="str">
        <f>IF(Table1[[#This Row],[Units Sold]]&gt; 700,"High Units","low Units")</f>
        <v>low Units</v>
      </c>
      <c r="U4909">
        <f>SUM(Table1[[#This Row],[Operating Profit]])/SUM(Table1[Operating Profit])*100</f>
        <v>0</v>
      </c>
      <c r="V4909">
        <f>SUM(Table1[[#This Row],[Price per Unit]]*Table1[[#This Row],[Units Sold]])</f>
        <v>0</v>
      </c>
      <c r="W4909">
        <f>SUM(Table1[[#This Row],[Total Sales]]-Table1[[#This Row],[Operating Profit]])</f>
        <v>0</v>
      </c>
      <c r="X4909">
        <f>SUM(Table1[[#This Row],[Total Sales]]-Table1[[#This Row],[Cost]])</f>
        <v>0</v>
      </c>
      <c r="Y4909">
        <f>SUM(Table1[[#This Row],[profit/loss]])/SUM(Table1[profit/loss])</f>
        <v>0</v>
      </c>
    </row>
    <row r="4910" spans="1:25" x14ac:dyDescent="0.3">
      <c r="A4910" t="s">
        <v>13</v>
      </c>
      <c r="B4910" t="s">
        <v>82</v>
      </c>
      <c r="C4910">
        <v>1185732</v>
      </c>
      <c r="D4910" s="9">
        <v>44353</v>
      </c>
      <c r="E4910" s="8" t="str">
        <f>TEXT(Table1[[#This Row],[Invoice Date]],"dd-mm-yyyy")</f>
        <v>06-06-2021</v>
      </c>
      <c r="F4910" s="1" t="str">
        <f t="shared" si="304"/>
        <v>June</v>
      </c>
      <c r="G4910" s="1" t="str">
        <f t="shared" si="305"/>
        <v>2021</v>
      </c>
      <c r="H4910" s="1" t="str">
        <f t="shared" si="306"/>
        <v>Sunday</v>
      </c>
      <c r="I4910" s="1" t="str">
        <f t="shared" si="307"/>
        <v>06</v>
      </c>
      <c r="J4910" t="s">
        <v>35</v>
      </c>
      <c r="K4910" t="s">
        <v>56</v>
      </c>
      <c r="L4910" t="s">
        <v>57</v>
      </c>
      <c r="M4910" t="s">
        <v>21</v>
      </c>
      <c r="N4910">
        <v>45</v>
      </c>
      <c r="O4910">
        <v>13</v>
      </c>
      <c r="P4910">
        <v>585</v>
      </c>
      <c r="Q4910">
        <v>275</v>
      </c>
      <c r="R4910">
        <v>0.47</v>
      </c>
      <c r="S4910" t="s">
        <v>82</v>
      </c>
      <c r="T4910" t="str">
        <f>IF(Table1[[#This Row],[Units Sold]]&gt; 700,"High Units","low Units")</f>
        <v>low Units</v>
      </c>
      <c r="U4910">
        <f>SUM(Table1[[#This Row],[Operating Profit]])/SUM(Table1[Operating Profit])*100</f>
        <v>8.2797627165729249E-5</v>
      </c>
      <c r="V4910">
        <f>SUM(Table1[[#This Row],[Price per Unit]]*Table1[[#This Row],[Units Sold]])</f>
        <v>585</v>
      </c>
      <c r="W4910">
        <f>SUM(Table1[[#This Row],[Total Sales]]-Table1[[#This Row],[Operating Profit]])</f>
        <v>310</v>
      </c>
      <c r="X4910">
        <f>SUM(Table1[[#This Row],[Total Sales]]-Table1[[#This Row],[Cost]])</f>
        <v>275</v>
      </c>
      <c r="Y4910">
        <f>SUM(Table1[[#This Row],[profit/loss]])/SUM(Table1[profit/loss])</f>
        <v>8.2797627165729254E-7</v>
      </c>
    </row>
    <row r="4911" spans="1:25" x14ac:dyDescent="0.3">
      <c r="A4911" t="s">
        <v>13</v>
      </c>
      <c r="B4911" t="s">
        <v>82</v>
      </c>
      <c r="C4911">
        <v>1185732</v>
      </c>
      <c r="D4911" s="9">
        <v>44354</v>
      </c>
      <c r="E4911" s="8" t="str">
        <f>TEXT(Table1[[#This Row],[Invoice Date]],"dd-mm-yyyy")</f>
        <v>07-06-2021</v>
      </c>
      <c r="F4911" s="1" t="str">
        <f t="shared" si="304"/>
        <v>June</v>
      </c>
      <c r="G4911" s="1" t="str">
        <f t="shared" si="305"/>
        <v>2021</v>
      </c>
      <c r="H4911" s="1" t="str">
        <f t="shared" si="306"/>
        <v>Monday</v>
      </c>
      <c r="I4911" s="1" t="str">
        <f t="shared" si="307"/>
        <v>07</v>
      </c>
      <c r="J4911" t="s">
        <v>35</v>
      </c>
      <c r="K4911" t="s">
        <v>56</v>
      </c>
      <c r="L4911" t="s">
        <v>57</v>
      </c>
      <c r="M4911" t="s">
        <v>22</v>
      </c>
      <c r="N4911">
        <v>37</v>
      </c>
      <c r="O4911">
        <v>38</v>
      </c>
      <c r="P4911">
        <v>1406</v>
      </c>
      <c r="Q4911">
        <v>858</v>
      </c>
      <c r="R4911">
        <v>0.61</v>
      </c>
      <c r="S4911" t="s">
        <v>82</v>
      </c>
      <c r="T4911" t="str">
        <f>IF(Table1[[#This Row],[Units Sold]]&gt; 700,"High Units","low Units")</f>
        <v>low Units</v>
      </c>
      <c r="U4911">
        <f>SUM(Table1[[#This Row],[Operating Profit]])/SUM(Table1[Operating Profit])*100</f>
        <v>2.5832859675707528E-4</v>
      </c>
      <c r="V4911">
        <f>SUM(Table1[[#This Row],[Price per Unit]]*Table1[[#This Row],[Units Sold]])</f>
        <v>1406</v>
      </c>
      <c r="W4911">
        <f>SUM(Table1[[#This Row],[Total Sales]]-Table1[[#This Row],[Operating Profit]])</f>
        <v>548</v>
      </c>
      <c r="X4911">
        <f>SUM(Table1[[#This Row],[Total Sales]]-Table1[[#This Row],[Cost]])</f>
        <v>858</v>
      </c>
      <c r="Y4911">
        <f>SUM(Table1[[#This Row],[profit/loss]])/SUM(Table1[profit/loss])</f>
        <v>2.5832859675707527E-6</v>
      </c>
    </row>
    <row r="4912" spans="1:25" x14ac:dyDescent="0.3">
      <c r="A4912" t="s">
        <v>13</v>
      </c>
      <c r="B4912" t="s">
        <v>82</v>
      </c>
      <c r="C4912">
        <v>1185732</v>
      </c>
      <c r="D4912" s="9">
        <v>44355</v>
      </c>
      <c r="E4912" s="8" t="str">
        <f>TEXT(Table1[[#This Row],[Invoice Date]],"dd-mm-yyyy")</f>
        <v>08-06-2021</v>
      </c>
      <c r="F4912" s="1" t="str">
        <f t="shared" si="304"/>
        <v>June</v>
      </c>
      <c r="G4912" s="1" t="str">
        <f t="shared" si="305"/>
        <v>2021</v>
      </c>
      <c r="H4912" s="1" t="str">
        <f t="shared" si="306"/>
        <v>Tuesday</v>
      </c>
      <c r="I4912" s="1" t="str">
        <f t="shared" si="307"/>
        <v>08</v>
      </c>
      <c r="J4912" t="s">
        <v>35</v>
      </c>
      <c r="K4912" t="s">
        <v>56</v>
      </c>
      <c r="L4912" t="s">
        <v>57</v>
      </c>
      <c r="M4912" t="s">
        <v>16</v>
      </c>
      <c r="N4912">
        <v>38</v>
      </c>
      <c r="O4912">
        <v>105</v>
      </c>
      <c r="P4912">
        <v>3990</v>
      </c>
      <c r="Q4912">
        <v>2115</v>
      </c>
      <c r="R4912">
        <v>0.53</v>
      </c>
      <c r="S4912" t="s">
        <v>82</v>
      </c>
      <c r="T4912" t="str">
        <f>IF(Table1[[#This Row],[Units Sold]]&gt; 700,"High Units","low Units")</f>
        <v>low Units</v>
      </c>
      <c r="U4912">
        <f>SUM(Table1[[#This Row],[Operating Profit]])/SUM(Table1[Operating Profit])*100</f>
        <v>6.3678902347460867E-4</v>
      </c>
      <c r="V4912">
        <f>SUM(Table1[[#This Row],[Price per Unit]]*Table1[[#This Row],[Units Sold]])</f>
        <v>3990</v>
      </c>
      <c r="W4912">
        <f>SUM(Table1[[#This Row],[Total Sales]]-Table1[[#This Row],[Operating Profit]])</f>
        <v>1875</v>
      </c>
      <c r="X4912">
        <f>SUM(Table1[[#This Row],[Total Sales]]-Table1[[#This Row],[Cost]])</f>
        <v>2115</v>
      </c>
      <c r="Y4912">
        <f>SUM(Table1[[#This Row],[profit/loss]])/SUM(Table1[profit/loss])</f>
        <v>6.3678902347460865E-6</v>
      </c>
    </row>
    <row r="4913" spans="1:25" x14ac:dyDescent="0.3">
      <c r="A4913" t="s">
        <v>13</v>
      </c>
      <c r="B4913" t="s">
        <v>82</v>
      </c>
      <c r="C4913">
        <v>1185732</v>
      </c>
      <c r="D4913" s="9">
        <v>44356</v>
      </c>
      <c r="E4913" s="8" t="str">
        <f>TEXT(Table1[[#This Row],[Invoice Date]],"dd-mm-yyyy")</f>
        <v>09-06-2021</v>
      </c>
      <c r="F4913" s="1" t="str">
        <f t="shared" si="304"/>
        <v>June</v>
      </c>
      <c r="G4913" s="1" t="str">
        <f t="shared" si="305"/>
        <v>2021</v>
      </c>
      <c r="H4913" s="1" t="str">
        <f t="shared" si="306"/>
        <v>Wednesday</v>
      </c>
      <c r="I4913" s="1" t="str">
        <f t="shared" si="307"/>
        <v>09</v>
      </c>
      <c r="J4913" t="s">
        <v>35</v>
      </c>
      <c r="K4913" t="s">
        <v>56</v>
      </c>
      <c r="L4913" t="s">
        <v>57</v>
      </c>
      <c r="M4913" t="s">
        <v>18</v>
      </c>
      <c r="N4913">
        <v>32</v>
      </c>
      <c r="O4913">
        <v>23</v>
      </c>
      <c r="P4913">
        <v>736</v>
      </c>
      <c r="Q4913">
        <v>331</v>
      </c>
      <c r="R4913">
        <v>0.45</v>
      </c>
      <c r="S4913" t="s">
        <v>82</v>
      </c>
      <c r="T4913" t="str">
        <f>IF(Table1[[#This Row],[Units Sold]]&gt; 700,"High Units","low Units")</f>
        <v>low Units</v>
      </c>
      <c r="U4913">
        <f>SUM(Table1[[#This Row],[Operating Profit]])/SUM(Table1[Operating Profit])*100</f>
        <v>9.9658234879477765E-5</v>
      </c>
      <c r="V4913">
        <f>SUM(Table1[[#This Row],[Price per Unit]]*Table1[[#This Row],[Units Sold]])</f>
        <v>736</v>
      </c>
      <c r="W4913">
        <f>SUM(Table1[[#This Row],[Total Sales]]-Table1[[#This Row],[Operating Profit]])</f>
        <v>405</v>
      </c>
      <c r="X4913">
        <f>SUM(Table1[[#This Row],[Total Sales]]-Table1[[#This Row],[Cost]])</f>
        <v>331</v>
      </c>
      <c r="Y4913">
        <f>SUM(Table1[[#This Row],[profit/loss]])/SUM(Table1[profit/loss])</f>
        <v>9.9658234879477762E-7</v>
      </c>
    </row>
    <row r="4914" spans="1:25" x14ac:dyDescent="0.3">
      <c r="A4914" t="s">
        <v>13</v>
      </c>
      <c r="B4914" t="s">
        <v>82</v>
      </c>
      <c r="C4914">
        <v>1185732</v>
      </c>
      <c r="D4914" s="9">
        <v>44357</v>
      </c>
      <c r="E4914" s="8" t="str">
        <f>TEXT(Table1[[#This Row],[Invoice Date]],"dd-mm-yyyy")</f>
        <v>10-06-2021</v>
      </c>
      <c r="F4914" s="1" t="str">
        <f t="shared" si="304"/>
        <v>June</v>
      </c>
      <c r="G4914" s="1" t="str">
        <f t="shared" si="305"/>
        <v>2021</v>
      </c>
      <c r="H4914" s="1" t="str">
        <f t="shared" si="306"/>
        <v>Thursday</v>
      </c>
      <c r="I4914" s="1" t="str">
        <f t="shared" si="307"/>
        <v>10</v>
      </c>
      <c r="J4914" t="s">
        <v>35</v>
      </c>
      <c r="K4914" t="s">
        <v>56</v>
      </c>
      <c r="L4914" t="s">
        <v>57</v>
      </c>
      <c r="M4914" t="s">
        <v>19</v>
      </c>
      <c r="N4914">
        <v>23</v>
      </c>
      <c r="O4914">
        <v>21</v>
      </c>
      <c r="P4914">
        <v>483</v>
      </c>
      <c r="Q4914">
        <v>217</v>
      </c>
      <c r="R4914">
        <v>0.45</v>
      </c>
      <c r="S4914" t="s">
        <v>82</v>
      </c>
      <c r="T4914" t="str">
        <f>IF(Table1[[#This Row],[Units Sold]]&gt; 700,"High Units","low Units")</f>
        <v>low Units</v>
      </c>
      <c r="U4914">
        <f>SUM(Table1[[#This Row],[Operating Profit]])/SUM(Table1[Operating Profit])*100</f>
        <v>6.5334854890775447E-5</v>
      </c>
      <c r="V4914">
        <f>SUM(Table1[[#This Row],[Price per Unit]]*Table1[[#This Row],[Units Sold]])</f>
        <v>483</v>
      </c>
      <c r="W4914">
        <f>SUM(Table1[[#This Row],[Total Sales]]-Table1[[#This Row],[Operating Profit]])</f>
        <v>266</v>
      </c>
      <c r="X4914">
        <f>SUM(Table1[[#This Row],[Total Sales]]-Table1[[#This Row],[Cost]])</f>
        <v>217</v>
      </c>
      <c r="Y4914">
        <f>SUM(Table1[[#This Row],[profit/loss]])/SUM(Table1[profit/loss])</f>
        <v>6.533485489077545E-7</v>
      </c>
    </row>
    <row r="4915" spans="1:25" x14ac:dyDescent="0.3">
      <c r="A4915" t="s">
        <v>13</v>
      </c>
      <c r="B4915" t="s">
        <v>82</v>
      </c>
      <c r="C4915">
        <v>1185732</v>
      </c>
      <c r="D4915" s="9">
        <v>44358</v>
      </c>
      <c r="E4915" s="8" t="str">
        <f>TEXT(Table1[[#This Row],[Invoice Date]],"dd-mm-yyyy")</f>
        <v>11-06-2021</v>
      </c>
      <c r="F4915" s="1" t="str">
        <f t="shared" si="304"/>
        <v>June</v>
      </c>
      <c r="G4915" s="1" t="str">
        <f t="shared" si="305"/>
        <v>2021</v>
      </c>
      <c r="H4915" s="1" t="str">
        <f t="shared" si="306"/>
        <v>Friday</v>
      </c>
      <c r="I4915" s="1" t="str">
        <f t="shared" si="307"/>
        <v>11</v>
      </c>
      <c r="J4915" t="s">
        <v>35</v>
      </c>
      <c r="K4915" t="s">
        <v>56</v>
      </c>
      <c r="L4915" t="s">
        <v>57</v>
      </c>
      <c r="M4915" t="s">
        <v>20</v>
      </c>
      <c r="N4915">
        <v>27</v>
      </c>
      <c r="O4915">
        <v>0</v>
      </c>
      <c r="P4915">
        <v>0</v>
      </c>
      <c r="Q4915">
        <v>0</v>
      </c>
      <c r="R4915">
        <v>0.53</v>
      </c>
      <c r="S4915" t="s">
        <v>82</v>
      </c>
      <c r="T4915" t="str">
        <f>IF(Table1[[#This Row],[Units Sold]]&gt; 700,"High Units","low Units")</f>
        <v>low Units</v>
      </c>
      <c r="U4915">
        <f>SUM(Table1[[#This Row],[Operating Profit]])/SUM(Table1[Operating Profit])*100</f>
        <v>0</v>
      </c>
      <c r="V4915">
        <f>SUM(Table1[[#This Row],[Price per Unit]]*Table1[[#This Row],[Units Sold]])</f>
        <v>0</v>
      </c>
      <c r="W4915">
        <f>SUM(Table1[[#This Row],[Total Sales]]-Table1[[#This Row],[Operating Profit]])</f>
        <v>0</v>
      </c>
      <c r="X4915">
        <f>SUM(Table1[[#This Row],[Total Sales]]-Table1[[#This Row],[Cost]])</f>
        <v>0</v>
      </c>
      <c r="Y4915">
        <f>SUM(Table1[[#This Row],[profit/loss]])/SUM(Table1[profit/loss])</f>
        <v>0</v>
      </c>
    </row>
    <row r="4916" spans="1:25" x14ac:dyDescent="0.3">
      <c r="A4916" t="s">
        <v>13</v>
      </c>
      <c r="B4916" t="s">
        <v>82</v>
      </c>
      <c r="C4916">
        <v>1185732</v>
      </c>
      <c r="D4916" s="9">
        <v>44359</v>
      </c>
      <c r="E4916" s="8" t="str">
        <f>TEXT(Table1[[#This Row],[Invoice Date]],"dd-mm-yyyy")</f>
        <v>12-06-2021</v>
      </c>
      <c r="F4916" s="1" t="str">
        <f t="shared" si="304"/>
        <v>June</v>
      </c>
      <c r="G4916" s="1" t="str">
        <f t="shared" si="305"/>
        <v>2021</v>
      </c>
      <c r="H4916" s="1" t="str">
        <f t="shared" si="306"/>
        <v>Saturday</v>
      </c>
      <c r="I4916" s="1" t="str">
        <f t="shared" si="307"/>
        <v>12</v>
      </c>
      <c r="J4916" t="s">
        <v>35</v>
      </c>
      <c r="K4916" t="s">
        <v>56</v>
      </c>
      <c r="L4916" t="s">
        <v>57</v>
      </c>
      <c r="M4916" t="s">
        <v>21</v>
      </c>
      <c r="N4916">
        <v>42</v>
      </c>
      <c r="O4916">
        <v>6</v>
      </c>
      <c r="P4916">
        <v>252</v>
      </c>
      <c r="Q4916">
        <v>121</v>
      </c>
      <c r="R4916">
        <v>0.48</v>
      </c>
      <c r="S4916" t="s">
        <v>82</v>
      </c>
      <c r="T4916" t="str">
        <f>IF(Table1[[#This Row],[Units Sold]]&gt; 700,"High Units","low Units")</f>
        <v>low Units</v>
      </c>
      <c r="U4916">
        <f>SUM(Table1[[#This Row],[Operating Profit]])/SUM(Table1[Operating Profit])*100</f>
        <v>3.6430955952920869E-5</v>
      </c>
      <c r="V4916">
        <f>SUM(Table1[[#This Row],[Price per Unit]]*Table1[[#This Row],[Units Sold]])</f>
        <v>252</v>
      </c>
      <c r="W4916">
        <f>SUM(Table1[[#This Row],[Total Sales]]-Table1[[#This Row],[Operating Profit]])</f>
        <v>131</v>
      </c>
      <c r="X4916">
        <f>SUM(Table1[[#This Row],[Total Sales]]-Table1[[#This Row],[Cost]])</f>
        <v>121</v>
      </c>
      <c r="Y4916">
        <f>SUM(Table1[[#This Row],[profit/loss]])/SUM(Table1[profit/loss])</f>
        <v>3.6430955952920871E-7</v>
      </c>
    </row>
    <row r="4917" spans="1:25" x14ac:dyDescent="0.3">
      <c r="A4917" t="s">
        <v>13</v>
      </c>
      <c r="B4917" t="s">
        <v>82</v>
      </c>
      <c r="C4917">
        <v>1185732</v>
      </c>
      <c r="D4917" s="9">
        <v>44360</v>
      </c>
      <c r="E4917" s="8" t="str">
        <f>TEXT(Table1[[#This Row],[Invoice Date]],"dd-mm-yyyy")</f>
        <v>13-06-2021</v>
      </c>
      <c r="F4917" s="1" t="str">
        <f t="shared" si="304"/>
        <v>June</v>
      </c>
      <c r="G4917" s="1" t="str">
        <f t="shared" si="305"/>
        <v>2021</v>
      </c>
      <c r="H4917" s="1" t="str">
        <f t="shared" si="306"/>
        <v>Sunday</v>
      </c>
      <c r="I4917" s="1" t="str">
        <f t="shared" si="307"/>
        <v>13</v>
      </c>
      <c r="J4917" t="s">
        <v>35</v>
      </c>
      <c r="K4917" t="s">
        <v>56</v>
      </c>
      <c r="L4917" t="s">
        <v>57</v>
      </c>
      <c r="M4917" t="s">
        <v>22</v>
      </c>
      <c r="N4917">
        <v>34</v>
      </c>
      <c r="O4917">
        <v>39</v>
      </c>
      <c r="P4917">
        <v>1326</v>
      </c>
      <c r="Q4917">
        <v>822</v>
      </c>
      <c r="R4917">
        <v>0.62</v>
      </c>
      <c r="S4917" t="s">
        <v>82</v>
      </c>
      <c r="T4917" t="str">
        <f>IF(Table1[[#This Row],[Units Sold]]&gt; 700,"High Units","low Units")</f>
        <v>low Units</v>
      </c>
      <c r="U4917">
        <f>SUM(Table1[[#This Row],[Operating Profit]])/SUM(Table1[Operating Profit])*100</f>
        <v>2.4748963465537983E-4</v>
      </c>
      <c r="V4917">
        <f>SUM(Table1[[#This Row],[Price per Unit]]*Table1[[#This Row],[Units Sold]])</f>
        <v>1326</v>
      </c>
      <c r="W4917">
        <f>SUM(Table1[[#This Row],[Total Sales]]-Table1[[#This Row],[Operating Profit]])</f>
        <v>504</v>
      </c>
      <c r="X4917">
        <f>SUM(Table1[[#This Row],[Total Sales]]-Table1[[#This Row],[Cost]])</f>
        <v>822</v>
      </c>
      <c r="Y4917">
        <f>SUM(Table1[[#This Row],[profit/loss]])/SUM(Table1[profit/loss])</f>
        <v>2.4748963465537981E-6</v>
      </c>
    </row>
    <row r="4918" spans="1:25" x14ac:dyDescent="0.3">
      <c r="A4918" t="s">
        <v>13</v>
      </c>
      <c r="B4918" t="s">
        <v>82</v>
      </c>
      <c r="C4918">
        <v>1185732</v>
      </c>
      <c r="D4918" s="9">
        <v>44361</v>
      </c>
      <c r="E4918" s="8" t="str">
        <f>TEXT(Table1[[#This Row],[Invoice Date]],"dd-mm-yyyy")</f>
        <v>14-06-2021</v>
      </c>
      <c r="F4918" s="1" t="str">
        <f t="shared" si="304"/>
        <v>June</v>
      </c>
      <c r="G4918" s="1" t="str">
        <f t="shared" si="305"/>
        <v>2021</v>
      </c>
      <c r="H4918" s="1" t="str">
        <f t="shared" si="306"/>
        <v>Monday</v>
      </c>
      <c r="I4918" s="1" t="str">
        <f t="shared" si="307"/>
        <v>14</v>
      </c>
      <c r="J4918" t="s">
        <v>35</v>
      </c>
      <c r="K4918" t="s">
        <v>56</v>
      </c>
      <c r="L4918" t="s">
        <v>57</v>
      </c>
      <c r="M4918" t="s">
        <v>16</v>
      </c>
      <c r="N4918">
        <v>44</v>
      </c>
      <c r="O4918">
        <v>118</v>
      </c>
      <c r="P4918">
        <v>5192</v>
      </c>
      <c r="Q4918">
        <v>2804</v>
      </c>
      <c r="R4918">
        <v>0.54</v>
      </c>
      <c r="S4918" t="s">
        <v>82</v>
      </c>
      <c r="T4918" t="str">
        <f>IF(Table1[[#This Row],[Units Sold]]&gt; 700,"High Units","low Units")</f>
        <v>low Units</v>
      </c>
      <c r="U4918">
        <f>SUM(Table1[[#This Row],[Operating Profit]])/SUM(Table1[Operating Profit])*100</f>
        <v>8.4423471480983569E-4</v>
      </c>
      <c r="V4918">
        <f>SUM(Table1[[#This Row],[Price per Unit]]*Table1[[#This Row],[Units Sold]])</f>
        <v>5192</v>
      </c>
      <c r="W4918">
        <f>SUM(Table1[[#This Row],[Total Sales]]-Table1[[#This Row],[Operating Profit]])</f>
        <v>2388</v>
      </c>
      <c r="X4918">
        <f>SUM(Table1[[#This Row],[Total Sales]]-Table1[[#This Row],[Cost]])</f>
        <v>2804</v>
      </c>
      <c r="Y4918">
        <f>SUM(Table1[[#This Row],[profit/loss]])/SUM(Table1[profit/loss])</f>
        <v>8.4423471480983566E-6</v>
      </c>
    </row>
    <row r="4919" spans="1:25" x14ac:dyDescent="0.3">
      <c r="A4919" t="s">
        <v>13</v>
      </c>
      <c r="B4919" t="s">
        <v>82</v>
      </c>
      <c r="C4919">
        <v>1185732</v>
      </c>
      <c r="D4919" s="9">
        <v>44362</v>
      </c>
      <c r="E4919" s="8" t="str">
        <f>TEXT(Table1[[#This Row],[Invoice Date]],"dd-mm-yyyy")</f>
        <v>15-06-2021</v>
      </c>
      <c r="F4919" s="1" t="str">
        <f t="shared" si="304"/>
        <v>June</v>
      </c>
      <c r="G4919" s="1" t="str">
        <f t="shared" si="305"/>
        <v>2021</v>
      </c>
      <c r="H4919" s="1" t="str">
        <f t="shared" si="306"/>
        <v>Tuesday</v>
      </c>
      <c r="I4919" s="1" t="str">
        <f t="shared" si="307"/>
        <v>15</v>
      </c>
      <c r="J4919" t="s">
        <v>35</v>
      </c>
      <c r="K4919" t="s">
        <v>56</v>
      </c>
      <c r="L4919" t="s">
        <v>57</v>
      </c>
      <c r="M4919" t="s">
        <v>18</v>
      </c>
      <c r="N4919">
        <v>38</v>
      </c>
      <c r="O4919">
        <v>33</v>
      </c>
      <c r="P4919">
        <v>1254</v>
      </c>
      <c r="Q4919">
        <v>627</v>
      </c>
      <c r="R4919">
        <v>0.5</v>
      </c>
      <c r="S4919" t="s">
        <v>82</v>
      </c>
      <c r="T4919" t="str">
        <f>IF(Table1[[#This Row],[Units Sold]]&gt; 700,"High Units","low Units")</f>
        <v>low Units</v>
      </c>
      <c r="U4919">
        <f>SUM(Table1[[#This Row],[Operating Profit]])/SUM(Table1[Operating Profit])*100</f>
        <v>1.8877858993786271E-4</v>
      </c>
      <c r="V4919">
        <f>SUM(Table1[[#This Row],[Price per Unit]]*Table1[[#This Row],[Units Sold]])</f>
        <v>1254</v>
      </c>
      <c r="W4919">
        <f>SUM(Table1[[#This Row],[Total Sales]]-Table1[[#This Row],[Operating Profit]])</f>
        <v>627</v>
      </c>
      <c r="X4919">
        <f>SUM(Table1[[#This Row],[Total Sales]]-Table1[[#This Row],[Cost]])</f>
        <v>627</v>
      </c>
      <c r="Y4919">
        <f>SUM(Table1[[#This Row],[profit/loss]])/SUM(Table1[profit/loss])</f>
        <v>1.8877858993786271E-6</v>
      </c>
    </row>
    <row r="4920" spans="1:25" x14ac:dyDescent="0.3">
      <c r="A4920" t="s">
        <v>13</v>
      </c>
      <c r="B4920" t="s">
        <v>82</v>
      </c>
      <c r="C4920">
        <v>1185732</v>
      </c>
      <c r="D4920" s="9">
        <v>44363</v>
      </c>
      <c r="E4920" s="8" t="str">
        <f>TEXT(Table1[[#This Row],[Invoice Date]],"dd-mm-yyyy")</f>
        <v>16-06-2021</v>
      </c>
      <c r="F4920" s="1" t="str">
        <f t="shared" si="304"/>
        <v>June</v>
      </c>
      <c r="G4920" s="1" t="str">
        <f t="shared" si="305"/>
        <v>2021</v>
      </c>
      <c r="H4920" s="1" t="str">
        <f t="shared" si="306"/>
        <v>Wednesday</v>
      </c>
      <c r="I4920" s="1" t="str">
        <f t="shared" si="307"/>
        <v>16</v>
      </c>
      <c r="J4920" t="s">
        <v>35</v>
      </c>
      <c r="K4920" t="s">
        <v>56</v>
      </c>
      <c r="L4920" t="s">
        <v>57</v>
      </c>
      <c r="M4920" t="s">
        <v>19</v>
      </c>
      <c r="N4920">
        <v>32</v>
      </c>
      <c r="O4920">
        <v>30</v>
      </c>
      <c r="P4920">
        <v>960</v>
      </c>
      <c r="Q4920">
        <v>461</v>
      </c>
      <c r="R4920">
        <v>0.48</v>
      </c>
      <c r="S4920" t="s">
        <v>82</v>
      </c>
      <c r="T4920" t="str">
        <f>IF(Table1[[#This Row],[Units Sold]]&gt; 700,"High Units","low Units")</f>
        <v>low Units</v>
      </c>
      <c r="U4920">
        <f>SUM(Table1[[#This Row],[Operating Profit]])/SUM(Table1[Operating Profit])*100</f>
        <v>1.387989313578225E-4</v>
      </c>
      <c r="V4920">
        <f>SUM(Table1[[#This Row],[Price per Unit]]*Table1[[#This Row],[Units Sold]])</f>
        <v>960</v>
      </c>
      <c r="W4920">
        <f>SUM(Table1[[#This Row],[Total Sales]]-Table1[[#This Row],[Operating Profit]])</f>
        <v>499</v>
      </c>
      <c r="X4920">
        <f>SUM(Table1[[#This Row],[Total Sales]]-Table1[[#This Row],[Cost]])</f>
        <v>461</v>
      </c>
      <c r="Y4920">
        <f>SUM(Table1[[#This Row],[profit/loss]])/SUM(Table1[profit/loss])</f>
        <v>1.3879893135782249E-6</v>
      </c>
    </row>
    <row r="4921" spans="1:25" x14ac:dyDescent="0.3">
      <c r="A4921" t="s">
        <v>13</v>
      </c>
      <c r="B4921" t="s">
        <v>82</v>
      </c>
      <c r="C4921">
        <v>1185732</v>
      </c>
      <c r="D4921" s="9">
        <v>44364</v>
      </c>
      <c r="E4921" s="8" t="str">
        <f>TEXT(Table1[[#This Row],[Invoice Date]],"dd-mm-yyyy")</f>
        <v>17-06-2021</v>
      </c>
      <c r="F4921" s="1" t="str">
        <f t="shared" si="304"/>
        <v>June</v>
      </c>
      <c r="G4921" s="1" t="str">
        <f t="shared" si="305"/>
        <v>2021</v>
      </c>
      <c r="H4921" s="1" t="str">
        <f t="shared" si="306"/>
        <v>Thursday</v>
      </c>
      <c r="I4921" s="1" t="str">
        <f t="shared" si="307"/>
        <v>17</v>
      </c>
      <c r="J4921" t="s">
        <v>35</v>
      </c>
      <c r="K4921" t="s">
        <v>56</v>
      </c>
      <c r="L4921" t="s">
        <v>57</v>
      </c>
      <c r="M4921" t="s">
        <v>20</v>
      </c>
      <c r="N4921">
        <v>34</v>
      </c>
      <c r="O4921">
        <v>7</v>
      </c>
      <c r="P4921">
        <v>238</v>
      </c>
      <c r="Q4921">
        <v>126</v>
      </c>
      <c r="R4921">
        <v>0.53</v>
      </c>
      <c r="S4921" t="s">
        <v>82</v>
      </c>
      <c r="T4921" t="str">
        <f>IF(Table1[[#This Row],[Units Sold]]&gt; 700,"High Units","low Units")</f>
        <v>low Units</v>
      </c>
      <c r="U4921">
        <f>SUM(Table1[[#This Row],[Operating Profit]])/SUM(Table1[Operating Profit])*100</f>
        <v>3.7936367355934128E-5</v>
      </c>
      <c r="V4921">
        <f>SUM(Table1[[#This Row],[Price per Unit]]*Table1[[#This Row],[Units Sold]])</f>
        <v>238</v>
      </c>
      <c r="W4921">
        <f>SUM(Table1[[#This Row],[Total Sales]]-Table1[[#This Row],[Operating Profit]])</f>
        <v>112</v>
      </c>
      <c r="X4921">
        <f>SUM(Table1[[#This Row],[Total Sales]]-Table1[[#This Row],[Cost]])</f>
        <v>126</v>
      </c>
      <c r="Y4921">
        <f>SUM(Table1[[#This Row],[profit/loss]])/SUM(Table1[profit/loss])</f>
        <v>3.7936367355934129E-7</v>
      </c>
    </row>
    <row r="4922" spans="1:25" x14ac:dyDescent="0.3">
      <c r="A4922" t="s">
        <v>13</v>
      </c>
      <c r="B4922" t="s">
        <v>82</v>
      </c>
      <c r="C4922">
        <v>1185732</v>
      </c>
      <c r="D4922" s="9">
        <v>44365</v>
      </c>
      <c r="E4922" s="8" t="str">
        <f>TEXT(Table1[[#This Row],[Invoice Date]],"dd-mm-yyyy")</f>
        <v>18-06-2021</v>
      </c>
      <c r="F4922" s="1" t="str">
        <f t="shared" si="304"/>
        <v>June</v>
      </c>
      <c r="G4922" s="1" t="str">
        <f t="shared" si="305"/>
        <v>2021</v>
      </c>
      <c r="H4922" s="1" t="str">
        <f t="shared" si="306"/>
        <v>Friday</v>
      </c>
      <c r="I4922" s="1" t="str">
        <f t="shared" si="307"/>
        <v>18</v>
      </c>
      <c r="J4922" t="s">
        <v>35</v>
      </c>
      <c r="K4922" t="s">
        <v>56</v>
      </c>
      <c r="L4922" t="s">
        <v>57</v>
      </c>
      <c r="M4922" t="s">
        <v>21</v>
      </c>
      <c r="N4922">
        <v>46</v>
      </c>
      <c r="O4922">
        <v>13</v>
      </c>
      <c r="P4922">
        <v>598</v>
      </c>
      <c r="Q4922">
        <v>275</v>
      </c>
      <c r="R4922">
        <v>0.46</v>
      </c>
      <c r="S4922" t="s">
        <v>82</v>
      </c>
      <c r="T4922" t="str">
        <f>IF(Table1[[#This Row],[Units Sold]]&gt; 700,"High Units","low Units")</f>
        <v>low Units</v>
      </c>
      <c r="U4922">
        <f>SUM(Table1[[#This Row],[Operating Profit]])/SUM(Table1[Operating Profit])*100</f>
        <v>8.2797627165729249E-5</v>
      </c>
      <c r="V4922">
        <f>SUM(Table1[[#This Row],[Price per Unit]]*Table1[[#This Row],[Units Sold]])</f>
        <v>598</v>
      </c>
      <c r="W4922">
        <f>SUM(Table1[[#This Row],[Total Sales]]-Table1[[#This Row],[Operating Profit]])</f>
        <v>323</v>
      </c>
      <c r="X4922">
        <f>SUM(Table1[[#This Row],[Total Sales]]-Table1[[#This Row],[Cost]])</f>
        <v>275</v>
      </c>
      <c r="Y4922">
        <f>SUM(Table1[[#This Row],[profit/loss]])/SUM(Table1[profit/loss])</f>
        <v>8.2797627165729254E-7</v>
      </c>
    </row>
    <row r="4923" spans="1:25" x14ac:dyDescent="0.3">
      <c r="A4923" t="s">
        <v>13</v>
      </c>
      <c r="B4923" t="s">
        <v>82</v>
      </c>
      <c r="C4923">
        <v>1185732</v>
      </c>
      <c r="D4923" s="9">
        <v>44366</v>
      </c>
      <c r="E4923" s="8" t="str">
        <f>TEXT(Table1[[#This Row],[Invoice Date]],"dd-mm-yyyy")</f>
        <v>19-06-2021</v>
      </c>
      <c r="F4923" s="1" t="str">
        <f t="shared" si="304"/>
        <v>June</v>
      </c>
      <c r="G4923" s="1" t="str">
        <f t="shared" si="305"/>
        <v>2021</v>
      </c>
      <c r="H4923" s="1" t="str">
        <f t="shared" si="306"/>
        <v>Saturday</v>
      </c>
      <c r="I4923" s="1" t="str">
        <f t="shared" si="307"/>
        <v>19</v>
      </c>
      <c r="J4923" t="s">
        <v>35</v>
      </c>
      <c r="K4923" t="s">
        <v>56</v>
      </c>
      <c r="L4923" t="s">
        <v>57</v>
      </c>
      <c r="M4923" t="s">
        <v>22</v>
      </c>
      <c r="N4923">
        <v>51</v>
      </c>
      <c r="O4923">
        <v>41</v>
      </c>
      <c r="P4923">
        <v>2091</v>
      </c>
      <c r="Q4923">
        <v>1296</v>
      </c>
      <c r="R4923">
        <v>0.62</v>
      </c>
      <c r="S4923" t="s">
        <v>82</v>
      </c>
      <c r="T4923" t="str">
        <f>IF(Table1[[#This Row],[Units Sold]]&gt; 700,"High Units","low Units")</f>
        <v>low Units</v>
      </c>
      <c r="U4923">
        <f>SUM(Table1[[#This Row],[Operating Profit]])/SUM(Table1[Operating Profit])*100</f>
        <v>3.902026356610368E-4</v>
      </c>
      <c r="V4923">
        <f>SUM(Table1[[#This Row],[Price per Unit]]*Table1[[#This Row],[Units Sold]])</f>
        <v>2091</v>
      </c>
      <c r="W4923">
        <f>SUM(Table1[[#This Row],[Total Sales]]-Table1[[#This Row],[Operating Profit]])</f>
        <v>795</v>
      </c>
      <c r="X4923">
        <f>SUM(Table1[[#This Row],[Total Sales]]-Table1[[#This Row],[Cost]])</f>
        <v>1296</v>
      </c>
      <c r="Y4923">
        <f>SUM(Table1[[#This Row],[profit/loss]])/SUM(Table1[profit/loss])</f>
        <v>3.9020263566103681E-6</v>
      </c>
    </row>
    <row r="4924" spans="1:25" x14ac:dyDescent="0.3">
      <c r="A4924" t="s">
        <v>13</v>
      </c>
      <c r="B4924" t="s">
        <v>82</v>
      </c>
      <c r="C4924">
        <v>1185732</v>
      </c>
      <c r="D4924" s="9">
        <v>44367</v>
      </c>
      <c r="E4924" s="8" t="str">
        <f>TEXT(Table1[[#This Row],[Invoice Date]],"dd-mm-yyyy")</f>
        <v>20-06-2021</v>
      </c>
      <c r="F4924" s="1" t="str">
        <f t="shared" si="304"/>
        <v>June</v>
      </c>
      <c r="G4924" s="1" t="str">
        <f t="shared" si="305"/>
        <v>2021</v>
      </c>
      <c r="H4924" s="1" t="str">
        <f t="shared" si="306"/>
        <v>Sunday</v>
      </c>
      <c r="I4924" s="1" t="str">
        <f t="shared" si="307"/>
        <v>20</v>
      </c>
      <c r="J4924" t="s">
        <v>35</v>
      </c>
      <c r="K4924" t="s">
        <v>56</v>
      </c>
      <c r="L4924" t="s">
        <v>57</v>
      </c>
      <c r="M4924" t="s">
        <v>16</v>
      </c>
      <c r="N4924">
        <v>36</v>
      </c>
      <c r="O4924">
        <v>120</v>
      </c>
      <c r="P4924">
        <v>4320</v>
      </c>
      <c r="Q4924">
        <v>2290</v>
      </c>
      <c r="R4924">
        <v>0.53</v>
      </c>
      <c r="S4924" t="s">
        <v>82</v>
      </c>
      <c r="T4924" t="str">
        <f>IF(Table1[[#This Row],[Units Sold]]&gt; 700,"High Units","low Units")</f>
        <v>low Units</v>
      </c>
      <c r="U4924">
        <f>SUM(Table1[[#This Row],[Operating Profit]])/SUM(Table1[Operating Profit])*100</f>
        <v>6.894784225800727E-4</v>
      </c>
      <c r="V4924">
        <f>SUM(Table1[[#This Row],[Price per Unit]]*Table1[[#This Row],[Units Sold]])</f>
        <v>4320</v>
      </c>
      <c r="W4924">
        <f>SUM(Table1[[#This Row],[Total Sales]]-Table1[[#This Row],[Operating Profit]])</f>
        <v>2030</v>
      </c>
      <c r="X4924">
        <f>SUM(Table1[[#This Row],[Total Sales]]-Table1[[#This Row],[Cost]])</f>
        <v>2290</v>
      </c>
      <c r="Y4924">
        <f>SUM(Table1[[#This Row],[profit/loss]])/SUM(Table1[profit/loss])</f>
        <v>6.8947842258007268E-6</v>
      </c>
    </row>
    <row r="4925" spans="1:25" x14ac:dyDescent="0.3">
      <c r="A4925" t="s">
        <v>13</v>
      </c>
      <c r="B4925" t="s">
        <v>82</v>
      </c>
      <c r="C4925">
        <v>1185732</v>
      </c>
      <c r="D4925" s="9">
        <v>44368</v>
      </c>
      <c r="E4925" s="8" t="str">
        <f>TEXT(Table1[[#This Row],[Invoice Date]],"dd-mm-yyyy")</f>
        <v>21-06-2021</v>
      </c>
      <c r="F4925" s="1" t="str">
        <f t="shared" si="304"/>
        <v>June</v>
      </c>
      <c r="G4925" s="1" t="str">
        <f t="shared" si="305"/>
        <v>2021</v>
      </c>
      <c r="H4925" s="1" t="str">
        <f t="shared" si="306"/>
        <v>Monday</v>
      </c>
      <c r="I4925" s="1" t="str">
        <f t="shared" si="307"/>
        <v>21</v>
      </c>
      <c r="J4925" t="s">
        <v>35</v>
      </c>
      <c r="K4925" t="s">
        <v>56</v>
      </c>
      <c r="L4925" t="s">
        <v>57</v>
      </c>
      <c r="M4925" t="s">
        <v>18</v>
      </c>
      <c r="N4925">
        <v>32</v>
      </c>
      <c r="O4925">
        <v>45</v>
      </c>
      <c r="P4925">
        <v>1440</v>
      </c>
      <c r="Q4925">
        <v>720</v>
      </c>
      <c r="R4925">
        <v>0.5</v>
      </c>
      <c r="S4925" t="s">
        <v>82</v>
      </c>
      <c r="T4925" t="str">
        <f>IF(Table1[[#This Row],[Units Sold]]&gt; 700,"High Units","low Units")</f>
        <v>low Units</v>
      </c>
      <c r="U4925">
        <f>SUM(Table1[[#This Row],[Operating Profit]])/SUM(Table1[Operating Profit])*100</f>
        <v>2.1677924203390933E-4</v>
      </c>
      <c r="V4925">
        <f>SUM(Table1[[#This Row],[Price per Unit]]*Table1[[#This Row],[Units Sold]])</f>
        <v>1440</v>
      </c>
      <c r="W4925">
        <f>SUM(Table1[[#This Row],[Total Sales]]-Table1[[#This Row],[Operating Profit]])</f>
        <v>720</v>
      </c>
      <c r="X4925">
        <f>SUM(Table1[[#This Row],[Total Sales]]-Table1[[#This Row],[Cost]])</f>
        <v>720</v>
      </c>
      <c r="Y4925">
        <f>SUM(Table1[[#This Row],[profit/loss]])/SUM(Table1[profit/loss])</f>
        <v>2.1677924203390934E-6</v>
      </c>
    </row>
    <row r="4926" spans="1:25" x14ac:dyDescent="0.3">
      <c r="A4926" t="s">
        <v>13</v>
      </c>
      <c r="B4926" t="s">
        <v>82</v>
      </c>
      <c r="C4926">
        <v>1185732</v>
      </c>
      <c r="D4926" s="9">
        <v>44369</v>
      </c>
      <c r="E4926" s="8" t="str">
        <f>TEXT(Table1[[#This Row],[Invoice Date]],"dd-mm-yyyy")</f>
        <v>22-06-2021</v>
      </c>
      <c r="F4926" s="1" t="str">
        <f t="shared" si="304"/>
        <v>June</v>
      </c>
      <c r="G4926" s="1" t="str">
        <f t="shared" si="305"/>
        <v>2021</v>
      </c>
      <c r="H4926" s="1" t="str">
        <f t="shared" si="306"/>
        <v>Tuesday</v>
      </c>
      <c r="I4926" s="1" t="str">
        <f t="shared" si="307"/>
        <v>22</v>
      </c>
      <c r="J4926" t="s">
        <v>35</v>
      </c>
      <c r="K4926" t="s">
        <v>56</v>
      </c>
      <c r="L4926" t="s">
        <v>57</v>
      </c>
      <c r="M4926" t="s">
        <v>19</v>
      </c>
      <c r="N4926">
        <v>27</v>
      </c>
      <c r="O4926">
        <v>46</v>
      </c>
      <c r="P4926">
        <v>1242</v>
      </c>
      <c r="Q4926">
        <v>559</v>
      </c>
      <c r="R4926">
        <v>0.45</v>
      </c>
      <c r="S4926" t="s">
        <v>82</v>
      </c>
      <c r="T4926" t="str">
        <f>IF(Table1[[#This Row],[Units Sold]]&gt; 700,"High Units","low Units")</f>
        <v>low Units</v>
      </c>
      <c r="U4926">
        <f>SUM(Table1[[#This Row],[Operating Profit]])/SUM(Table1[Operating Profit])*100</f>
        <v>1.6830499485688237E-4</v>
      </c>
      <c r="V4926">
        <f>SUM(Table1[[#This Row],[Price per Unit]]*Table1[[#This Row],[Units Sold]])</f>
        <v>1242</v>
      </c>
      <c r="W4926">
        <f>SUM(Table1[[#This Row],[Total Sales]]-Table1[[#This Row],[Operating Profit]])</f>
        <v>683</v>
      </c>
      <c r="X4926">
        <f>SUM(Table1[[#This Row],[Total Sales]]-Table1[[#This Row],[Cost]])</f>
        <v>559</v>
      </c>
      <c r="Y4926">
        <f>SUM(Table1[[#This Row],[profit/loss]])/SUM(Table1[profit/loss])</f>
        <v>1.6830499485688236E-6</v>
      </c>
    </row>
    <row r="4927" spans="1:25" x14ac:dyDescent="0.3">
      <c r="A4927" t="s">
        <v>13</v>
      </c>
      <c r="B4927" t="s">
        <v>82</v>
      </c>
      <c r="C4927">
        <v>1185732</v>
      </c>
      <c r="D4927" s="9">
        <v>44370</v>
      </c>
      <c r="E4927" s="8" t="str">
        <f>TEXT(Table1[[#This Row],[Invoice Date]],"dd-mm-yyyy")</f>
        <v>23-06-2021</v>
      </c>
      <c r="F4927" s="1" t="str">
        <f t="shared" si="304"/>
        <v>June</v>
      </c>
      <c r="G4927" s="1" t="str">
        <f t="shared" si="305"/>
        <v>2021</v>
      </c>
      <c r="H4927" s="1" t="str">
        <f t="shared" si="306"/>
        <v>Wednesday</v>
      </c>
      <c r="I4927" s="1" t="str">
        <f t="shared" si="307"/>
        <v>23</v>
      </c>
      <c r="J4927" t="s">
        <v>35</v>
      </c>
      <c r="K4927" t="s">
        <v>56</v>
      </c>
      <c r="L4927" t="s">
        <v>57</v>
      </c>
      <c r="M4927" t="s">
        <v>20</v>
      </c>
      <c r="N4927">
        <v>27</v>
      </c>
      <c r="O4927">
        <v>39</v>
      </c>
      <c r="P4927">
        <v>1053</v>
      </c>
      <c r="Q4927">
        <v>569</v>
      </c>
      <c r="R4927">
        <v>0.54</v>
      </c>
      <c r="S4927" t="s">
        <v>82</v>
      </c>
      <c r="T4927" t="str">
        <f>IF(Table1[[#This Row],[Units Sold]]&gt; 700,"High Units","low Units")</f>
        <v>low Units</v>
      </c>
      <c r="U4927">
        <f>SUM(Table1[[#This Row],[Operating Profit]])/SUM(Table1[Operating Profit])*100</f>
        <v>1.7131581766290888E-4</v>
      </c>
      <c r="V4927">
        <f>SUM(Table1[[#This Row],[Price per Unit]]*Table1[[#This Row],[Units Sold]])</f>
        <v>1053</v>
      </c>
      <c r="W4927">
        <f>SUM(Table1[[#This Row],[Total Sales]]-Table1[[#This Row],[Operating Profit]])</f>
        <v>484</v>
      </c>
      <c r="X4927">
        <f>SUM(Table1[[#This Row],[Total Sales]]-Table1[[#This Row],[Cost]])</f>
        <v>569</v>
      </c>
      <c r="Y4927">
        <f>SUM(Table1[[#This Row],[profit/loss]])/SUM(Table1[profit/loss])</f>
        <v>1.7131581766290889E-6</v>
      </c>
    </row>
    <row r="4928" spans="1:25" x14ac:dyDescent="0.3">
      <c r="A4928" t="s">
        <v>13</v>
      </c>
      <c r="B4928" t="s">
        <v>82</v>
      </c>
      <c r="C4928">
        <v>1185732</v>
      </c>
      <c r="D4928" s="9">
        <v>44371</v>
      </c>
      <c r="E4928" s="8" t="str">
        <f>TEXT(Table1[[#This Row],[Invoice Date]],"dd-mm-yyyy")</f>
        <v>24-06-2021</v>
      </c>
      <c r="F4928" s="1" t="str">
        <f t="shared" si="304"/>
        <v>June</v>
      </c>
      <c r="G4928" s="1" t="str">
        <f t="shared" si="305"/>
        <v>2021</v>
      </c>
      <c r="H4928" s="1" t="str">
        <f t="shared" si="306"/>
        <v>Thursday</v>
      </c>
      <c r="I4928" s="1" t="str">
        <f t="shared" si="307"/>
        <v>24</v>
      </c>
      <c r="J4928" t="s">
        <v>35</v>
      </c>
      <c r="K4928" t="s">
        <v>56</v>
      </c>
      <c r="L4928" t="s">
        <v>57</v>
      </c>
      <c r="M4928" t="s">
        <v>21</v>
      </c>
      <c r="N4928">
        <v>42</v>
      </c>
      <c r="O4928">
        <v>42</v>
      </c>
      <c r="P4928">
        <v>1764</v>
      </c>
      <c r="Q4928">
        <v>882</v>
      </c>
      <c r="R4928">
        <v>0.5</v>
      </c>
      <c r="S4928" t="s">
        <v>82</v>
      </c>
      <c r="T4928" t="str">
        <f>IF(Table1[[#This Row],[Units Sold]]&gt; 700,"High Units","low Units")</f>
        <v>low Units</v>
      </c>
      <c r="U4928">
        <f>SUM(Table1[[#This Row],[Operating Profit]])/SUM(Table1[Operating Profit])*100</f>
        <v>2.6555457149153892E-4</v>
      </c>
      <c r="V4928">
        <f>SUM(Table1[[#This Row],[Price per Unit]]*Table1[[#This Row],[Units Sold]])</f>
        <v>1764</v>
      </c>
      <c r="W4928">
        <f>SUM(Table1[[#This Row],[Total Sales]]-Table1[[#This Row],[Operating Profit]])</f>
        <v>882</v>
      </c>
      <c r="X4928">
        <f>SUM(Table1[[#This Row],[Total Sales]]-Table1[[#This Row],[Cost]])</f>
        <v>882</v>
      </c>
      <c r="Y4928">
        <f>SUM(Table1[[#This Row],[profit/loss]])/SUM(Table1[profit/loss])</f>
        <v>2.6555457149153892E-6</v>
      </c>
    </row>
    <row r="4929" spans="1:25" x14ac:dyDescent="0.3">
      <c r="A4929" t="s">
        <v>13</v>
      </c>
      <c r="B4929" t="s">
        <v>82</v>
      </c>
      <c r="C4929">
        <v>1185732</v>
      </c>
      <c r="D4929" s="9">
        <v>44372</v>
      </c>
      <c r="E4929" s="8" t="str">
        <f>TEXT(Table1[[#This Row],[Invoice Date]],"dd-mm-yyyy")</f>
        <v>25-06-2021</v>
      </c>
      <c r="F4929" s="1" t="str">
        <f t="shared" si="304"/>
        <v>June</v>
      </c>
      <c r="G4929" s="1" t="str">
        <f t="shared" si="305"/>
        <v>2021</v>
      </c>
      <c r="H4929" s="1" t="str">
        <f t="shared" si="306"/>
        <v>Friday</v>
      </c>
      <c r="I4929" s="1" t="str">
        <f t="shared" si="307"/>
        <v>25</v>
      </c>
      <c r="J4929" t="s">
        <v>35</v>
      </c>
      <c r="K4929" t="s">
        <v>56</v>
      </c>
      <c r="L4929" t="s">
        <v>57</v>
      </c>
      <c r="M4929" t="s">
        <v>22</v>
      </c>
      <c r="N4929">
        <v>49</v>
      </c>
      <c r="O4929">
        <v>85</v>
      </c>
      <c r="P4929">
        <v>4165</v>
      </c>
      <c r="Q4929">
        <v>2582</v>
      </c>
      <c r="R4929">
        <v>0.62</v>
      </c>
      <c r="S4929" t="s">
        <v>82</v>
      </c>
      <c r="T4929" t="str">
        <f>IF(Table1[[#This Row],[Units Sold]]&gt; 700,"High Units","low Units")</f>
        <v>low Units</v>
      </c>
      <c r="U4929">
        <f>SUM(Table1[[#This Row],[Operating Profit]])/SUM(Table1[Operating Profit])*100</f>
        <v>7.7739444851604705E-4</v>
      </c>
      <c r="V4929">
        <f>SUM(Table1[[#This Row],[Price per Unit]]*Table1[[#This Row],[Units Sold]])</f>
        <v>4165</v>
      </c>
      <c r="W4929">
        <f>SUM(Table1[[#This Row],[Total Sales]]-Table1[[#This Row],[Operating Profit]])</f>
        <v>1583</v>
      </c>
      <c r="X4929">
        <f>SUM(Table1[[#This Row],[Total Sales]]-Table1[[#This Row],[Cost]])</f>
        <v>2582</v>
      </c>
      <c r="Y4929">
        <f>SUM(Table1[[#This Row],[profit/loss]])/SUM(Table1[profit/loss])</f>
        <v>7.7739444851604709E-6</v>
      </c>
    </row>
    <row r="4930" spans="1:25" x14ac:dyDescent="0.3">
      <c r="A4930" t="s">
        <v>13</v>
      </c>
      <c r="B4930" t="s">
        <v>82</v>
      </c>
      <c r="C4930">
        <v>1185732</v>
      </c>
      <c r="D4930" s="9">
        <v>44373</v>
      </c>
      <c r="E4930" s="8" t="str">
        <f>TEXT(Table1[[#This Row],[Invoice Date]],"dd-mm-yyyy")</f>
        <v>26-06-2021</v>
      </c>
      <c r="F4930" s="1" t="str">
        <f t="shared" si="304"/>
        <v>June</v>
      </c>
      <c r="G4930" s="1" t="str">
        <f t="shared" si="305"/>
        <v>2021</v>
      </c>
      <c r="H4930" s="1" t="str">
        <f t="shared" si="306"/>
        <v>Saturday</v>
      </c>
      <c r="I4930" s="1" t="str">
        <f t="shared" si="307"/>
        <v>26</v>
      </c>
      <c r="J4930" t="s">
        <v>35</v>
      </c>
      <c r="K4930" t="s">
        <v>56</v>
      </c>
      <c r="L4930" t="s">
        <v>57</v>
      </c>
      <c r="M4930" t="s">
        <v>16</v>
      </c>
      <c r="N4930">
        <v>43</v>
      </c>
      <c r="O4930">
        <v>165</v>
      </c>
      <c r="P4930">
        <v>7095</v>
      </c>
      <c r="Q4930">
        <v>3618</v>
      </c>
      <c r="R4930">
        <v>0.51</v>
      </c>
      <c r="S4930" t="s">
        <v>82</v>
      </c>
      <c r="T4930" t="str">
        <f>IF(Table1[[#This Row],[Units Sold]]&gt; 700,"High Units","low Units")</f>
        <v>low Units</v>
      </c>
      <c r="U4930">
        <f>SUM(Table1[[#This Row],[Operating Profit]])/SUM(Table1[Operating Profit])*100</f>
        <v>1.0893156912203945E-3</v>
      </c>
      <c r="V4930">
        <f>SUM(Table1[[#This Row],[Price per Unit]]*Table1[[#This Row],[Units Sold]])</f>
        <v>7095</v>
      </c>
      <c r="W4930">
        <f>SUM(Table1[[#This Row],[Total Sales]]-Table1[[#This Row],[Operating Profit]])</f>
        <v>3477</v>
      </c>
      <c r="X4930">
        <f>SUM(Table1[[#This Row],[Total Sales]]-Table1[[#This Row],[Cost]])</f>
        <v>3618</v>
      </c>
      <c r="Y4930">
        <f>SUM(Table1[[#This Row],[profit/loss]])/SUM(Table1[profit/loss])</f>
        <v>1.0893156912203944E-5</v>
      </c>
    </row>
    <row r="4931" spans="1:25" x14ac:dyDescent="0.3">
      <c r="A4931" t="s">
        <v>13</v>
      </c>
      <c r="B4931" t="s">
        <v>82</v>
      </c>
      <c r="C4931">
        <v>1185732</v>
      </c>
      <c r="D4931" s="9">
        <v>44374</v>
      </c>
      <c r="E4931" s="8" t="str">
        <f>TEXT(Table1[[#This Row],[Invoice Date]],"dd-mm-yyyy")</f>
        <v>27-06-2021</v>
      </c>
      <c r="F4931" s="1" t="str">
        <f t="shared" ref="F4931:F4994" si="308">TEXT(D4931,"mmmm")</f>
        <v>June</v>
      </c>
      <c r="G4931" s="1" t="str">
        <f t="shared" ref="G4931:G4994" si="309">TEXT(D4931,"YYYY")</f>
        <v>2021</v>
      </c>
      <c r="H4931" s="1" t="str">
        <f t="shared" ref="H4931:H4994" si="310">TEXT(D4931,"dddd")</f>
        <v>Sunday</v>
      </c>
      <c r="I4931" s="1" t="str">
        <f t="shared" ref="I4931:I4994" si="311">TEXT(D4931,"dd")</f>
        <v>27</v>
      </c>
      <c r="J4931" t="s">
        <v>35</v>
      </c>
      <c r="K4931" t="s">
        <v>56</v>
      </c>
      <c r="L4931" t="s">
        <v>57</v>
      </c>
      <c r="M4931" t="s">
        <v>18</v>
      </c>
      <c r="N4931">
        <v>37</v>
      </c>
      <c r="O4931">
        <v>81</v>
      </c>
      <c r="P4931">
        <v>2997</v>
      </c>
      <c r="Q4931">
        <v>1349</v>
      </c>
      <c r="R4931">
        <v>0.45</v>
      </c>
      <c r="S4931" t="s">
        <v>82</v>
      </c>
      <c r="T4931" t="str">
        <f>IF(Table1[[#This Row],[Units Sold]]&gt; 700,"High Units","low Units")</f>
        <v>low Units</v>
      </c>
      <c r="U4931">
        <f>SUM(Table1[[#This Row],[Operating Profit]])/SUM(Table1[Operating Profit])*100</f>
        <v>4.0615999653297735E-4</v>
      </c>
      <c r="V4931">
        <f>SUM(Table1[[#This Row],[Price per Unit]]*Table1[[#This Row],[Units Sold]])</f>
        <v>2997</v>
      </c>
      <c r="W4931">
        <f>SUM(Table1[[#This Row],[Total Sales]]-Table1[[#This Row],[Operating Profit]])</f>
        <v>1648</v>
      </c>
      <c r="X4931">
        <f>SUM(Table1[[#This Row],[Total Sales]]-Table1[[#This Row],[Cost]])</f>
        <v>1349</v>
      </c>
      <c r="Y4931">
        <f>SUM(Table1[[#This Row],[profit/loss]])/SUM(Table1[profit/loss])</f>
        <v>4.0615999653297736E-6</v>
      </c>
    </row>
    <row r="4932" spans="1:25" x14ac:dyDescent="0.3">
      <c r="A4932" t="s">
        <v>13</v>
      </c>
      <c r="B4932" t="s">
        <v>82</v>
      </c>
      <c r="C4932">
        <v>1185732</v>
      </c>
      <c r="D4932" s="9">
        <v>44375</v>
      </c>
      <c r="E4932" s="8" t="str">
        <f>TEXT(Table1[[#This Row],[Invoice Date]],"dd-mm-yyyy")</f>
        <v>28-06-2021</v>
      </c>
      <c r="F4932" s="1" t="str">
        <f t="shared" si="308"/>
        <v>June</v>
      </c>
      <c r="G4932" s="1" t="str">
        <f t="shared" si="309"/>
        <v>2021</v>
      </c>
      <c r="H4932" s="1" t="str">
        <f t="shared" si="310"/>
        <v>Monday</v>
      </c>
      <c r="I4932" s="1" t="str">
        <f t="shared" si="311"/>
        <v>28</v>
      </c>
      <c r="J4932" t="s">
        <v>35</v>
      </c>
      <c r="K4932" t="s">
        <v>56</v>
      </c>
      <c r="L4932" t="s">
        <v>57</v>
      </c>
      <c r="M4932" t="s">
        <v>19</v>
      </c>
      <c r="N4932">
        <v>34</v>
      </c>
      <c r="O4932">
        <v>63</v>
      </c>
      <c r="P4932">
        <v>2142</v>
      </c>
      <c r="Q4932">
        <v>964</v>
      </c>
      <c r="R4932">
        <v>0.45</v>
      </c>
      <c r="S4932" t="s">
        <v>82</v>
      </c>
      <c r="T4932" t="str">
        <f>IF(Table1[[#This Row],[Units Sold]]&gt; 700,"High Units","low Units")</f>
        <v>low Units</v>
      </c>
      <c r="U4932">
        <f>SUM(Table1[[#This Row],[Operating Profit]])/SUM(Table1[Operating Profit])*100</f>
        <v>2.9024331850095638E-4</v>
      </c>
      <c r="V4932">
        <f>SUM(Table1[[#This Row],[Price per Unit]]*Table1[[#This Row],[Units Sold]])</f>
        <v>2142</v>
      </c>
      <c r="W4932">
        <f>SUM(Table1[[#This Row],[Total Sales]]-Table1[[#This Row],[Operating Profit]])</f>
        <v>1178</v>
      </c>
      <c r="X4932">
        <f>SUM(Table1[[#This Row],[Total Sales]]-Table1[[#This Row],[Cost]])</f>
        <v>964</v>
      </c>
      <c r="Y4932">
        <f>SUM(Table1[[#This Row],[profit/loss]])/SUM(Table1[profit/loss])</f>
        <v>2.9024331850095638E-6</v>
      </c>
    </row>
    <row r="4933" spans="1:25" x14ac:dyDescent="0.3">
      <c r="A4933" t="s">
        <v>13</v>
      </c>
      <c r="B4933" t="s">
        <v>82</v>
      </c>
      <c r="C4933">
        <v>1185732</v>
      </c>
      <c r="D4933" s="9">
        <v>44376</v>
      </c>
      <c r="E4933" s="8" t="str">
        <f>TEXT(Table1[[#This Row],[Invoice Date]],"dd-mm-yyyy")</f>
        <v>29-06-2021</v>
      </c>
      <c r="F4933" s="1" t="str">
        <f t="shared" si="308"/>
        <v>June</v>
      </c>
      <c r="G4933" s="1" t="str">
        <f t="shared" si="309"/>
        <v>2021</v>
      </c>
      <c r="H4933" s="1" t="str">
        <f t="shared" si="310"/>
        <v>Tuesday</v>
      </c>
      <c r="I4933" s="1" t="str">
        <f t="shared" si="311"/>
        <v>29</v>
      </c>
      <c r="J4933" t="s">
        <v>35</v>
      </c>
      <c r="K4933" t="s">
        <v>56</v>
      </c>
      <c r="L4933" t="s">
        <v>57</v>
      </c>
      <c r="M4933" t="s">
        <v>20</v>
      </c>
      <c r="N4933">
        <v>33</v>
      </c>
      <c r="O4933">
        <v>46</v>
      </c>
      <c r="P4933">
        <v>1518</v>
      </c>
      <c r="Q4933">
        <v>789</v>
      </c>
      <c r="R4933">
        <v>0.52</v>
      </c>
      <c r="S4933" t="s">
        <v>82</v>
      </c>
      <c r="T4933" t="str">
        <f>IF(Table1[[#This Row],[Units Sold]]&gt; 700,"High Units","low Units")</f>
        <v>low Units</v>
      </c>
      <c r="U4933">
        <f>SUM(Table1[[#This Row],[Operating Profit]])/SUM(Table1[Operating Profit])*100</f>
        <v>2.3755391939549229E-4</v>
      </c>
      <c r="V4933">
        <f>SUM(Table1[[#This Row],[Price per Unit]]*Table1[[#This Row],[Units Sold]])</f>
        <v>1518</v>
      </c>
      <c r="W4933">
        <f>SUM(Table1[[#This Row],[Total Sales]]-Table1[[#This Row],[Operating Profit]])</f>
        <v>729</v>
      </c>
      <c r="X4933">
        <f>SUM(Table1[[#This Row],[Total Sales]]-Table1[[#This Row],[Cost]])</f>
        <v>789</v>
      </c>
      <c r="Y4933">
        <f>SUM(Table1[[#This Row],[profit/loss]])/SUM(Table1[profit/loss])</f>
        <v>2.3755391939549231E-6</v>
      </c>
    </row>
    <row r="4934" spans="1:25" x14ac:dyDescent="0.3">
      <c r="A4934" t="s">
        <v>13</v>
      </c>
      <c r="B4934" t="s">
        <v>82</v>
      </c>
      <c r="C4934">
        <v>1185732</v>
      </c>
      <c r="D4934" s="9">
        <v>44377</v>
      </c>
      <c r="E4934" s="8" t="str">
        <f>TEXT(Table1[[#This Row],[Invoice Date]],"dd-mm-yyyy")</f>
        <v>30-06-2021</v>
      </c>
      <c r="F4934" s="1" t="str">
        <f t="shared" si="308"/>
        <v>June</v>
      </c>
      <c r="G4934" s="1" t="str">
        <f t="shared" si="309"/>
        <v>2021</v>
      </c>
      <c r="H4934" s="1" t="str">
        <f t="shared" si="310"/>
        <v>Wednesday</v>
      </c>
      <c r="I4934" s="1" t="str">
        <f t="shared" si="311"/>
        <v>30</v>
      </c>
      <c r="J4934" t="s">
        <v>35</v>
      </c>
      <c r="K4934" t="s">
        <v>56</v>
      </c>
      <c r="L4934" t="s">
        <v>57</v>
      </c>
      <c r="M4934" t="s">
        <v>21</v>
      </c>
      <c r="N4934">
        <v>41</v>
      </c>
      <c r="O4934">
        <v>44</v>
      </c>
      <c r="P4934">
        <v>1804</v>
      </c>
      <c r="Q4934">
        <v>884</v>
      </c>
      <c r="R4934">
        <v>0.49</v>
      </c>
      <c r="S4934" t="s">
        <v>82</v>
      </c>
      <c r="T4934" t="str">
        <f>IF(Table1[[#This Row],[Units Sold]]&gt; 700,"High Units","low Units")</f>
        <v>low Units</v>
      </c>
      <c r="U4934">
        <f>SUM(Table1[[#This Row],[Operating Profit]])/SUM(Table1[Operating Profit])*100</f>
        <v>2.6615673605274423E-4</v>
      </c>
      <c r="V4934">
        <f>SUM(Table1[[#This Row],[Price per Unit]]*Table1[[#This Row],[Units Sold]])</f>
        <v>1804</v>
      </c>
      <c r="W4934">
        <f>SUM(Table1[[#This Row],[Total Sales]]-Table1[[#This Row],[Operating Profit]])</f>
        <v>920</v>
      </c>
      <c r="X4934">
        <f>SUM(Table1[[#This Row],[Total Sales]]-Table1[[#This Row],[Cost]])</f>
        <v>884</v>
      </c>
      <c r="Y4934">
        <f>SUM(Table1[[#This Row],[profit/loss]])/SUM(Table1[profit/loss])</f>
        <v>2.6615673605274422E-6</v>
      </c>
    </row>
    <row r="4935" spans="1:25" x14ac:dyDescent="0.3">
      <c r="A4935" t="s">
        <v>13</v>
      </c>
      <c r="B4935" t="s">
        <v>82</v>
      </c>
      <c r="C4935">
        <v>1185732</v>
      </c>
      <c r="D4935" s="9">
        <v>44378</v>
      </c>
      <c r="E4935" s="8" t="str">
        <f>TEXT(Table1[[#This Row],[Invoice Date]],"dd-mm-yyyy")</f>
        <v>01-07-2021</v>
      </c>
      <c r="F4935" s="1" t="str">
        <f t="shared" si="308"/>
        <v>July</v>
      </c>
      <c r="G4935" s="1" t="str">
        <f t="shared" si="309"/>
        <v>2021</v>
      </c>
      <c r="H4935" s="1" t="str">
        <f t="shared" si="310"/>
        <v>Thursday</v>
      </c>
      <c r="I4935" s="1" t="str">
        <f t="shared" si="311"/>
        <v>01</v>
      </c>
      <c r="J4935" t="s">
        <v>35</v>
      </c>
      <c r="K4935" t="s">
        <v>56</v>
      </c>
      <c r="L4935" t="s">
        <v>57</v>
      </c>
      <c r="M4935" t="s">
        <v>22</v>
      </c>
      <c r="N4935">
        <v>49</v>
      </c>
      <c r="O4935">
        <v>91</v>
      </c>
      <c r="P4935">
        <v>4459</v>
      </c>
      <c r="Q4935">
        <v>2809</v>
      </c>
      <c r="R4935">
        <v>0.63</v>
      </c>
      <c r="S4935" t="s">
        <v>82</v>
      </c>
      <c r="T4935" t="str">
        <f>IF(Table1[[#This Row],[Units Sold]]&gt; 700,"High Units","low Units")</f>
        <v>low Units</v>
      </c>
      <c r="U4935">
        <f>SUM(Table1[[#This Row],[Operating Profit]])/SUM(Table1[Operating Profit])*100</f>
        <v>8.4574012621284897E-4</v>
      </c>
      <c r="V4935">
        <f>SUM(Table1[[#This Row],[Price per Unit]]*Table1[[#This Row],[Units Sold]])</f>
        <v>4459</v>
      </c>
      <c r="W4935">
        <f>SUM(Table1[[#This Row],[Total Sales]]-Table1[[#This Row],[Operating Profit]])</f>
        <v>1650</v>
      </c>
      <c r="X4935">
        <f>SUM(Table1[[#This Row],[Total Sales]]-Table1[[#This Row],[Cost]])</f>
        <v>2809</v>
      </c>
      <c r="Y4935">
        <f>SUM(Table1[[#This Row],[profit/loss]])/SUM(Table1[profit/loss])</f>
        <v>8.4574012621284901E-6</v>
      </c>
    </row>
    <row r="4936" spans="1:25" x14ac:dyDescent="0.3">
      <c r="A4936" t="s">
        <v>13</v>
      </c>
      <c r="B4936" t="s">
        <v>82</v>
      </c>
      <c r="C4936">
        <v>1185732</v>
      </c>
      <c r="D4936" s="9">
        <v>44379</v>
      </c>
      <c r="E4936" s="8" t="str">
        <f>TEXT(Table1[[#This Row],[Invoice Date]],"dd-mm-yyyy")</f>
        <v>02-07-2021</v>
      </c>
      <c r="F4936" s="1" t="str">
        <f t="shared" si="308"/>
        <v>July</v>
      </c>
      <c r="G4936" s="1" t="str">
        <f t="shared" si="309"/>
        <v>2021</v>
      </c>
      <c r="H4936" s="1" t="str">
        <f t="shared" si="310"/>
        <v>Friday</v>
      </c>
      <c r="I4936" s="1" t="str">
        <f t="shared" si="311"/>
        <v>02</v>
      </c>
      <c r="J4936" t="s">
        <v>35</v>
      </c>
      <c r="K4936" t="s">
        <v>56</v>
      </c>
      <c r="L4936" t="s">
        <v>57</v>
      </c>
      <c r="M4936" t="s">
        <v>16</v>
      </c>
      <c r="N4936">
        <v>41</v>
      </c>
      <c r="O4936">
        <v>145</v>
      </c>
      <c r="P4936">
        <v>5945</v>
      </c>
      <c r="Q4936">
        <v>3151</v>
      </c>
      <c r="R4936">
        <v>0.53</v>
      </c>
      <c r="S4936" t="s">
        <v>82</v>
      </c>
      <c r="T4936" t="str">
        <f>IF(Table1[[#This Row],[Units Sold]]&gt; 700,"High Units","low Units")</f>
        <v>low Units</v>
      </c>
      <c r="U4936">
        <f>SUM(Table1[[#This Row],[Operating Profit]])/SUM(Table1[Operating Profit])*100</f>
        <v>9.487102661789559E-4</v>
      </c>
      <c r="V4936">
        <f>SUM(Table1[[#This Row],[Price per Unit]]*Table1[[#This Row],[Units Sold]])</f>
        <v>5945</v>
      </c>
      <c r="W4936">
        <f>SUM(Table1[[#This Row],[Total Sales]]-Table1[[#This Row],[Operating Profit]])</f>
        <v>2794</v>
      </c>
      <c r="X4936">
        <f>SUM(Table1[[#This Row],[Total Sales]]-Table1[[#This Row],[Cost]])</f>
        <v>3151</v>
      </c>
      <c r="Y4936">
        <f>SUM(Table1[[#This Row],[profit/loss]])/SUM(Table1[profit/loss])</f>
        <v>9.4871026617895588E-6</v>
      </c>
    </row>
    <row r="4937" spans="1:25" x14ac:dyDescent="0.3">
      <c r="A4937" t="s">
        <v>13</v>
      </c>
      <c r="B4937" t="s">
        <v>82</v>
      </c>
      <c r="C4937">
        <v>1185732</v>
      </c>
      <c r="D4937" s="9">
        <v>44380</v>
      </c>
      <c r="E4937" s="8" t="str">
        <f>TEXT(Table1[[#This Row],[Invoice Date]],"dd-mm-yyyy")</f>
        <v>03-07-2021</v>
      </c>
      <c r="F4937" s="1" t="str">
        <f t="shared" si="308"/>
        <v>July</v>
      </c>
      <c r="G4937" s="1" t="str">
        <f t="shared" si="309"/>
        <v>2021</v>
      </c>
      <c r="H4937" s="1" t="str">
        <f t="shared" si="310"/>
        <v>Saturday</v>
      </c>
      <c r="I4937" s="1" t="str">
        <f t="shared" si="311"/>
        <v>03</v>
      </c>
      <c r="J4937" t="s">
        <v>35</v>
      </c>
      <c r="K4937" t="s">
        <v>56</v>
      </c>
      <c r="L4937" t="s">
        <v>57</v>
      </c>
      <c r="M4937" t="s">
        <v>18</v>
      </c>
      <c r="N4937">
        <v>42</v>
      </c>
      <c r="O4937">
        <v>80</v>
      </c>
      <c r="P4937">
        <v>3360</v>
      </c>
      <c r="Q4937">
        <v>1646</v>
      </c>
      <c r="R4937">
        <v>0.49</v>
      </c>
      <c r="S4937" t="s">
        <v>82</v>
      </c>
      <c r="T4937" t="str">
        <f>IF(Table1[[#This Row],[Units Sold]]&gt; 700,"High Units","low Units")</f>
        <v>low Units</v>
      </c>
      <c r="U4937">
        <f>SUM(Table1[[#This Row],[Operating Profit]])/SUM(Table1[Operating Profit])*100</f>
        <v>4.9558143387196498E-4</v>
      </c>
      <c r="V4937">
        <f>SUM(Table1[[#This Row],[Price per Unit]]*Table1[[#This Row],[Units Sold]])</f>
        <v>3360</v>
      </c>
      <c r="W4937">
        <f>SUM(Table1[[#This Row],[Total Sales]]-Table1[[#This Row],[Operating Profit]])</f>
        <v>1714</v>
      </c>
      <c r="X4937">
        <f>SUM(Table1[[#This Row],[Total Sales]]-Table1[[#This Row],[Cost]])</f>
        <v>1646</v>
      </c>
      <c r="Y4937">
        <f>SUM(Table1[[#This Row],[profit/loss]])/SUM(Table1[profit/loss])</f>
        <v>4.9558143387196495E-6</v>
      </c>
    </row>
    <row r="4938" spans="1:25" x14ac:dyDescent="0.3">
      <c r="A4938" t="s">
        <v>13</v>
      </c>
      <c r="B4938" t="s">
        <v>82</v>
      </c>
      <c r="C4938">
        <v>1185732</v>
      </c>
      <c r="D4938" s="9">
        <v>44381</v>
      </c>
      <c r="E4938" s="8" t="str">
        <f>TEXT(Table1[[#This Row],[Invoice Date]],"dd-mm-yyyy")</f>
        <v>04-07-2021</v>
      </c>
      <c r="F4938" s="1" t="str">
        <f t="shared" si="308"/>
        <v>July</v>
      </c>
      <c r="G4938" s="1" t="str">
        <f t="shared" si="309"/>
        <v>2021</v>
      </c>
      <c r="H4938" s="1" t="str">
        <f t="shared" si="310"/>
        <v>Sunday</v>
      </c>
      <c r="I4938" s="1" t="str">
        <f t="shared" si="311"/>
        <v>04</v>
      </c>
      <c r="J4938" t="s">
        <v>35</v>
      </c>
      <c r="K4938" t="s">
        <v>56</v>
      </c>
      <c r="L4938" t="s">
        <v>57</v>
      </c>
      <c r="M4938" t="s">
        <v>19</v>
      </c>
      <c r="N4938">
        <v>36</v>
      </c>
      <c r="O4938">
        <v>52</v>
      </c>
      <c r="P4938">
        <v>1872</v>
      </c>
      <c r="Q4938">
        <v>899</v>
      </c>
      <c r="R4938">
        <v>0.48</v>
      </c>
      <c r="S4938" t="s">
        <v>82</v>
      </c>
      <c r="T4938" t="str">
        <f>IF(Table1[[#This Row],[Units Sold]]&gt; 700,"High Units","low Units")</f>
        <v>low Units</v>
      </c>
      <c r="U4938">
        <f>SUM(Table1[[#This Row],[Operating Profit]])/SUM(Table1[Operating Profit])*100</f>
        <v>2.7067297026178402E-4</v>
      </c>
      <c r="V4938">
        <f>SUM(Table1[[#This Row],[Price per Unit]]*Table1[[#This Row],[Units Sold]])</f>
        <v>1872</v>
      </c>
      <c r="W4938">
        <f>SUM(Table1[[#This Row],[Total Sales]]-Table1[[#This Row],[Operating Profit]])</f>
        <v>973</v>
      </c>
      <c r="X4938">
        <f>SUM(Table1[[#This Row],[Total Sales]]-Table1[[#This Row],[Cost]])</f>
        <v>899</v>
      </c>
      <c r="Y4938">
        <f>SUM(Table1[[#This Row],[profit/loss]])/SUM(Table1[profit/loss])</f>
        <v>2.70672970261784E-6</v>
      </c>
    </row>
    <row r="4939" spans="1:25" x14ac:dyDescent="0.3">
      <c r="A4939" t="s">
        <v>13</v>
      </c>
      <c r="B4939" t="s">
        <v>82</v>
      </c>
      <c r="C4939">
        <v>1185732</v>
      </c>
      <c r="D4939" s="9">
        <v>44382</v>
      </c>
      <c r="E4939" s="8" t="str">
        <f>TEXT(Table1[[#This Row],[Invoice Date]],"dd-mm-yyyy")</f>
        <v>05-07-2021</v>
      </c>
      <c r="F4939" s="1" t="str">
        <f t="shared" si="308"/>
        <v>July</v>
      </c>
      <c r="G4939" s="1" t="str">
        <f t="shared" si="309"/>
        <v>2021</v>
      </c>
      <c r="H4939" s="1" t="str">
        <f t="shared" si="310"/>
        <v>Monday</v>
      </c>
      <c r="I4939" s="1" t="str">
        <f t="shared" si="311"/>
        <v>05</v>
      </c>
      <c r="J4939" t="s">
        <v>35</v>
      </c>
      <c r="K4939" t="s">
        <v>56</v>
      </c>
      <c r="L4939" t="s">
        <v>57</v>
      </c>
      <c r="M4939" t="s">
        <v>20</v>
      </c>
      <c r="N4939">
        <v>29</v>
      </c>
      <c r="O4939">
        <v>38</v>
      </c>
      <c r="P4939">
        <v>1102</v>
      </c>
      <c r="Q4939">
        <v>562</v>
      </c>
      <c r="R4939">
        <v>0.51</v>
      </c>
      <c r="S4939" t="s">
        <v>82</v>
      </c>
      <c r="T4939" t="str">
        <f>IF(Table1[[#This Row],[Units Sold]]&gt; 700,"High Units","low Units")</f>
        <v>low Units</v>
      </c>
      <c r="U4939">
        <f>SUM(Table1[[#This Row],[Operating Profit]])/SUM(Table1[Operating Profit])*100</f>
        <v>1.6920824169869034E-4</v>
      </c>
      <c r="V4939">
        <f>SUM(Table1[[#This Row],[Price per Unit]]*Table1[[#This Row],[Units Sold]])</f>
        <v>1102</v>
      </c>
      <c r="W4939">
        <f>SUM(Table1[[#This Row],[Total Sales]]-Table1[[#This Row],[Operating Profit]])</f>
        <v>540</v>
      </c>
      <c r="X4939">
        <f>SUM(Table1[[#This Row],[Total Sales]]-Table1[[#This Row],[Cost]])</f>
        <v>562</v>
      </c>
      <c r="Y4939">
        <f>SUM(Table1[[#This Row],[profit/loss]])/SUM(Table1[profit/loss])</f>
        <v>1.6920824169869033E-6</v>
      </c>
    </row>
    <row r="4940" spans="1:25" x14ac:dyDescent="0.3">
      <c r="A4940" t="s">
        <v>13</v>
      </c>
      <c r="B4940" t="s">
        <v>82</v>
      </c>
      <c r="C4940">
        <v>1185732</v>
      </c>
      <c r="D4940" s="9">
        <v>44383</v>
      </c>
      <c r="E4940" s="8" t="str">
        <f>TEXT(Table1[[#This Row],[Invoice Date]],"dd-mm-yyyy")</f>
        <v>06-07-2021</v>
      </c>
      <c r="F4940" s="1" t="str">
        <f t="shared" si="308"/>
        <v>July</v>
      </c>
      <c r="G4940" s="1" t="str">
        <f t="shared" si="309"/>
        <v>2021</v>
      </c>
      <c r="H4940" s="1" t="str">
        <f t="shared" si="310"/>
        <v>Tuesday</v>
      </c>
      <c r="I4940" s="1" t="str">
        <f t="shared" si="311"/>
        <v>06</v>
      </c>
      <c r="J4940" t="s">
        <v>35</v>
      </c>
      <c r="K4940" t="s">
        <v>56</v>
      </c>
      <c r="L4940" t="s">
        <v>57</v>
      </c>
      <c r="M4940" t="s">
        <v>21</v>
      </c>
      <c r="N4940">
        <v>37</v>
      </c>
      <c r="O4940">
        <v>27</v>
      </c>
      <c r="P4940">
        <v>999</v>
      </c>
      <c r="Q4940">
        <v>480</v>
      </c>
      <c r="R4940">
        <v>0.48</v>
      </c>
      <c r="S4940" t="s">
        <v>82</v>
      </c>
      <c r="T4940" t="str">
        <f>IF(Table1[[#This Row],[Units Sold]]&gt; 700,"High Units","low Units")</f>
        <v>low Units</v>
      </c>
      <c r="U4940">
        <f>SUM(Table1[[#This Row],[Operating Profit]])/SUM(Table1[Operating Profit])*100</f>
        <v>1.4451949468927288E-4</v>
      </c>
      <c r="V4940">
        <f>SUM(Table1[[#This Row],[Price per Unit]]*Table1[[#This Row],[Units Sold]])</f>
        <v>999</v>
      </c>
      <c r="W4940">
        <f>SUM(Table1[[#This Row],[Total Sales]]-Table1[[#This Row],[Operating Profit]])</f>
        <v>519</v>
      </c>
      <c r="X4940">
        <f>SUM(Table1[[#This Row],[Total Sales]]-Table1[[#This Row],[Cost]])</f>
        <v>480</v>
      </c>
      <c r="Y4940">
        <f>SUM(Table1[[#This Row],[profit/loss]])/SUM(Table1[profit/loss])</f>
        <v>1.4451949468927287E-6</v>
      </c>
    </row>
    <row r="4941" spans="1:25" x14ac:dyDescent="0.3">
      <c r="A4941" t="s">
        <v>13</v>
      </c>
      <c r="B4941" t="s">
        <v>82</v>
      </c>
      <c r="C4941">
        <v>1185732</v>
      </c>
      <c r="D4941" s="9">
        <v>44384</v>
      </c>
      <c r="E4941" s="8" t="str">
        <f>TEXT(Table1[[#This Row],[Invoice Date]],"dd-mm-yyyy")</f>
        <v>07-07-2021</v>
      </c>
      <c r="F4941" s="1" t="str">
        <f t="shared" si="308"/>
        <v>July</v>
      </c>
      <c r="G4941" s="1" t="str">
        <f t="shared" si="309"/>
        <v>2021</v>
      </c>
      <c r="H4941" s="1" t="str">
        <f t="shared" si="310"/>
        <v>Wednesday</v>
      </c>
      <c r="I4941" s="1" t="str">
        <f t="shared" si="311"/>
        <v>07</v>
      </c>
      <c r="J4941" t="s">
        <v>35</v>
      </c>
      <c r="K4941" t="s">
        <v>56</v>
      </c>
      <c r="L4941" t="s">
        <v>57</v>
      </c>
      <c r="M4941" t="s">
        <v>22</v>
      </c>
      <c r="N4941">
        <v>44</v>
      </c>
      <c r="O4941">
        <v>69</v>
      </c>
      <c r="P4941">
        <v>3036</v>
      </c>
      <c r="Q4941">
        <v>1822</v>
      </c>
      <c r="R4941">
        <v>0.6</v>
      </c>
      <c r="S4941" t="s">
        <v>82</v>
      </c>
      <c r="T4941" t="str">
        <f>IF(Table1[[#This Row],[Units Sold]]&gt; 700,"High Units","low Units")</f>
        <v>low Units</v>
      </c>
      <c r="U4941">
        <f>SUM(Table1[[#This Row],[Operating Profit]])/SUM(Table1[Operating Profit])*100</f>
        <v>5.4857191525803167E-4</v>
      </c>
      <c r="V4941">
        <f>SUM(Table1[[#This Row],[Price per Unit]]*Table1[[#This Row],[Units Sold]])</f>
        <v>3036</v>
      </c>
      <c r="W4941">
        <f>SUM(Table1[[#This Row],[Total Sales]]-Table1[[#This Row],[Operating Profit]])</f>
        <v>1214</v>
      </c>
      <c r="X4941">
        <f>SUM(Table1[[#This Row],[Total Sales]]-Table1[[#This Row],[Cost]])</f>
        <v>1822</v>
      </c>
      <c r="Y4941">
        <f>SUM(Table1[[#This Row],[profit/loss]])/SUM(Table1[profit/loss])</f>
        <v>5.4857191525803165E-6</v>
      </c>
    </row>
    <row r="4942" spans="1:25" x14ac:dyDescent="0.3">
      <c r="A4942" t="s">
        <v>13</v>
      </c>
      <c r="B4942" t="s">
        <v>82</v>
      </c>
      <c r="C4942">
        <v>1185732</v>
      </c>
      <c r="D4942" s="9">
        <v>44385</v>
      </c>
      <c r="E4942" s="8" t="str">
        <f>TEXT(Table1[[#This Row],[Invoice Date]],"dd-mm-yyyy")</f>
        <v>08-07-2021</v>
      </c>
      <c r="F4942" s="1" t="str">
        <f t="shared" si="308"/>
        <v>July</v>
      </c>
      <c r="G4942" s="1" t="str">
        <f t="shared" si="309"/>
        <v>2021</v>
      </c>
      <c r="H4942" s="1" t="str">
        <f t="shared" si="310"/>
        <v>Thursday</v>
      </c>
      <c r="I4942" s="1" t="str">
        <f t="shared" si="311"/>
        <v>08</v>
      </c>
      <c r="J4942" t="s">
        <v>35</v>
      </c>
      <c r="K4942" t="s">
        <v>56</v>
      </c>
      <c r="L4942" t="s">
        <v>57</v>
      </c>
      <c r="M4942" t="s">
        <v>16</v>
      </c>
      <c r="N4942">
        <v>38</v>
      </c>
      <c r="O4942">
        <v>112</v>
      </c>
      <c r="P4942">
        <v>4256</v>
      </c>
      <c r="Q4942">
        <v>2298</v>
      </c>
      <c r="R4942">
        <v>0.54</v>
      </c>
      <c r="S4942" t="s">
        <v>82</v>
      </c>
      <c r="T4942" t="str">
        <f>IF(Table1[[#This Row],[Units Sold]]&gt; 700,"High Units","low Units")</f>
        <v>low Units</v>
      </c>
      <c r="U4942">
        <f>SUM(Table1[[#This Row],[Operating Profit]])/SUM(Table1[Operating Profit])*100</f>
        <v>6.9188708082489395E-4</v>
      </c>
      <c r="V4942">
        <f>SUM(Table1[[#This Row],[Price per Unit]]*Table1[[#This Row],[Units Sold]])</f>
        <v>4256</v>
      </c>
      <c r="W4942">
        <f>SUM(Table1[[#This Row],[Total Sales]]-Table1[[#This Row],[Operating Profit]])</f>
        <v>1958</v>
      </c>
      <c r="X4942">
        <f>SUM(Table1[[#This Row],[Total Sales]]-Table1[[#This Row],[Cost]])</f>
        <v>2298</v>
      </c>
      <c r="Y4942">
        <f>SUM(Table1[[#This Row],[profit/loss]])/SUM(Table1[profit/loss])</f>
        <v>6.9188708082489395E-6</v>
      </c>
    </row>
    <row r="4943" spans="1:25" x14ac:dyDescent="0.3">
      <c r="A4943" t="s">
        <v>13</v>
      </c>
      <c r="B4943" t="s">
        <v>82</v>
      </c>
      <c r="C4943">
        <v>1185732</v>
      </c>
      <c r="D4943" s="9">
        <v>44386</v>
      </c>
      <c r="E4943" s="8" t="str">
        <f>TEXT(Table1[[#This Row],[Invoice Date]],"dd-mm-yyyy")</f>
        <v>09-07-2021</v>
      </c>
      <c r="F4943" s="1" t="str">
        <f t="shared" si="308"/>
        <v>July</v>
      </c>
      <c r="G4943" s="1" t="str">
        <f t="shared" si="309"/>
        <v>2021</v>
      </c>
      <c r="H4943" s="1" t="str">
        <f t="shared" si="310"/>
        <v>Friday</v>
      </c>
      <c r="I4943" s="1" t="str">
        <f t="shared" si="311"/>
        <v>09</v>
      </c>
      <c r="J4943" t="s">
        <v>35</v>
      </c>
      <c r="K4943" t="s">
        <v>56</v>
      </c>
      <c r="L4943" t="s">
        <v>57</v>
      </c>
      <c r="M4943" t="s">
        <v>18</v>
      </c>
      <c r="N4943">
        <v>33</v>
      </c>
      <c r="O4943">
        <v>56</v>
      </c>
      <c r="P4943">
        <v>1848</v>
      </c>
      <c r="Q4943">
        <v>850</v>
      </c>
      <c r="R4943">
        <v>0.46</v>
      </c>
      <c r="S4943" t="s">
        <v>82</v>
      </c>
      <c r="T4943" t="str">
        <f>IF(Table1[[#This Row],[Units Sold]]&gt; 700,"High Units","low Units")</f>
        <v>low Units</v>
      </c>
      <c r="U4943">
        <f>SUM(Table1[[#This Row],[Operating Profit]])/SUM(Table1[Operating Profit])*100</f>
        <v>2.5591993851225404E-4</v>
      </c>
      <c r="V4943">
        <f>SUM(Table1[[#This Row],[Price per Unit]]*Table1[[#This Row],[Units Sold]])</f>
        <v>1848</v>
      </c>
      <c r="W4943">
        <f>SUM(Table1[[#This Row],[Total Sales]]-Table1[[#This Row],[Operating Profit]])</f>
        <v>998</v>
      </c>
      <c r="X4943">
        <f>SUM(Table1[[#This Row],[Total Sales]]-Table1[[#This Row],[Cost]])</f>
        <v>850</v>
      </c>
      <c r="Y4943">
        <f>SUM(Table1[[#This Row],[profit/loss]])/SUM(Table1[profit/loss])</f>
        <v>2.5591993851225405E-6</v>
      </c>
    </row>
    <row r="4944" spans="1:25" x14ac:dyDescent="0.3">
      <c r="A4944" t="s">
        <v>13</v>
      </c>
      <c r="B4944" t="s">
        <v>82</v>
      </c>
      <c r="C4944">
        <v>1185732</v>
      </c>
      <c r="D4944" s="9">
        <v>44387</v>
      </c>
      <c r="E4944" s="8" t="str">
        <f>TEXT(Table1[[#This Row],[Invoice Date]],"dd-mm-yyyy")</f>
        <v>10-07-2021</v>
      </c>
      <c r="F4944" s="1" t="str">
        <f t="shared" si="308"/>
        <v>July</v>
      </c>
      <c r="G4944" s="1" t="str">
        <f t="shared" si="309"/>
        <v>2021</v>
      </c>
      <c r="H4944" s="1" t="str">
        <f t="shared" si="310"/>
        <v>Saturday</v>
      </c>
      <c r="I4944" s="1" t="str">
        <f t="shared" si="311"/>
        <v>10</v>
      </c>
      <c r="J4944" t="s">
        <v>35</v>
      </c>
      <c r="K4944" t="s">
        <v>56</v>
      </c>
      <c r="L4944" t="s">
        <v>57</v>
      </c>
      <c r="M4944" t="s">
        <v>19</v>
      </c>
      <c r="N4944">
        <v>18</v>
      </c>
      <c r="O4944">
        <v>25</v>
      </c>
      <c r="P4944">
        <v>450</v>
      </c>
      <c r="Q4944">
        <v>216</v>
      </c>
      <c r="R4944">
        <v>0.48</v>
      </c>
      <c r="S4944" t="s">
        <v>82</v>
      </c>
      <c r="T4944" t="str">
        <f>IF(Table1[[#This Row],[Units Sold]]&gt; 700,"High Units","low Units")</f>
        <v>low Units</v>
      </c>
      <c r="U4944">
        <f>SUM(Table1[[#This Row],[Operating Profit]])/SUM(Table1[Operating Profit])*100</f>
        <v>6.5033772610172792E-5</v>
      </c>
      <c r="V4944">
        <f>SUM(Table1[[#This Row],[Price per Unit]]*Table1[[#This Row],[Units Sold]])</f>
        <v>450</v>
      </c>
      <c r="W4944">
        <f>SUM(Table1[[#This Row],[Total Sales]]-Table1[[#This Row],[Operating Profit]])</f>
        <v>234</v>
      </c>
      <c r="X4944">
        <f>SUM(Table1[[#This Row],[Total Sales]]-Table1[[#This Row],[Cost]])</f>
        <v>216</v>
      </c>
      <c r="Y4944">
        <f>SUM(Table1[[#This Row],[profit/loss]])/SUM(Table1[profit/loss])</f>
        <v>6.5033772610172791E-7</v>
      </c>
    </row>
    <row r="4945" spans="1:25" x14ac:dyDescent="0.3">
      <c r="A4945" t="s">
        <v>13</v>
      </c>
      <c r="B4945" t="s">
        <v>82</v>
      </c>
      <c r="C4945">
        <v>1185732</v>
      </c>
      <c r="D4945" s="9">
        <v>44388</v>
      </c>
      <c r="E4945" s="8" t="str">
        <f>TEXT(Table1[[#This Row],[Invoice Date]],"dd-mm-yyyy")</f>
        <v>11-07-2021</v>
      </c>
      <c r="F4945" s="1" t="str">
        <f t="shared" si="308"/>
        <v>July</v>
      </c>
      <c r="G4945" s="1" t="str">
        <f t="shared" si="309"/>
        <v>2021</v>
      </c>
      <c r="H4945" s="1" t="str">
        <f t="shared" si="310"/>
        <v>Sunday</v>
      </c>
      <c r="I4945" s="1" t="str">
        <f t="shared" si="311"/>
        <v>11</v>
      </c>
      <c r="J4945" t="s">
        <v>35</v>
      </c>
      <c r="K4945" t="s">
        <v>56</v>
      </c>
      <c r="L4945" t="s">
        <v>57</v>
      </c>
      <c r="M4945" t="s">
        <v>20</v>
      </c>
      <c r="N4945">
        <v>19</v>
      </c>
      <c r="O4945">
        <v>23</v>
      </c>
      <c r="P4945">
        <v>437</v>
      </c>
      <c r="Q4945">
        <v>227</v>
      </c>
      <c r="R4945">
        <v>0.52</v>
      </c>
      <c r="S4945" t="s">
        <v>82</v>
      </c>
      <c r="T4945" t="str">
        <f>IF(Table1[[#This Row],[Units Sold]]&gt; 700,"High Units","low Units")</f>
        <v>low Units</v>
      </c>
      <c r="U4945">
        <f>SUM(Table1[[#This Row],[Operating Profit]])/SUM(Table1[Operating Profit])*100</f>
        <v>6.8345677696801966E-5</v>
      </c>
      <c r="V4945">
        <f>SUM(Table1[[#This Row],[Price per Unit]]*Table1[[#This Row],[Units Sold]])</f>
        <v>437</v>
      </c>
      <c r="W4945">
        <f>SUM(Table1[[#This Row],[Total Sales]]-Table1[[#This Row],[Operating Profit]])</f>
        <v>210</v>
      </c>
      <c r="X4945">
        <f>SUM(Table1[[#This Row],[Total Sales]]-Table1[[#This Row],[Cost]])</f>
        <v>227</v>
      </c>
      <c r="Y4945">
        <f>SUM(Table1[[#This Row],[profit/loss]])/SUM(Table1[profit/loss])</f>
        <v>6.8345677696801965E-7</v>
      </c>
    </row>
    <row r="4946" spans="1:25" x14ac:dyDescent="0.3">
      <c r="A4946" t="s">
        <v>13</v>
      </c>
      <c r="B4946" t="s">
        <v>82</v>
      </c>
      <c r="C4946">
        <v>1185732</v>
      </c>
      <c r="D4946" s="9">
        <v>44389</v>
      </c>
      <c r="E4946" s="8" t="str">
        <f>TEXT(Table1[[#This Row],[Invoice Date]],"dd-mm-yyyy")</f>
        <v>12-07-2021</v>
      </c>
      <c r="F4946" s="1" t="str">
        <f t="shared" si="308"/>
        <v>July</v>
      </c>
      <c r="G4946" s="1" t="str">
        <f t="shared" si="309"/>
        <v>2021</v>
      </c>
      <c r="H4946" s="1" t="str">
        <f t="shared" si="310"/>
        <v>Monday</v>
      </c>
      <c r="I4946" s="1" t="str">
        <f t="shared" si="311"/>
        <v>12</v>
      </c>
      <c r="J4946" t="s">
        <v>35</v>
      </c>
      <c r="K4946" t="s">
        <v>56</v>
      </c>
      <c r="L4946" t="s">
        <v>57</v>
      </c>
      <c r="M4946" t="s">
        <v>21</v>
      </c>
      <c r="N4946">
        <v>29</v>
      </c>
      <c r="O4946">
        <v>21</v>
      </c>
      <c r="P4946">
        <v>609</v>
      </c>
      <c r="Q4946">
        <v>292</v>
      </c>
      <c r="R4946">
        <v>0.48</v>
      </c>
      <c r="S4946" t="s">
        <v>82</v>
      </c>
      <c r="T4946" t="str">
        <f>IF(Table1[[#This Row],[Units Sold]]&gt; 700,"High Units","low Units")</f>
        <v>low Units</v>
      </c>
      <c r="U4946">
        <f>SUM(Table1[[#This Row],[Operating Profit]])/SUM(Table1[Operating Profit])*100</f>
        <v>8.7916025935974346E-5</v>
      </c>
      <c r="V4946">
        <f>SUM(Table1[[#This Row],[Price per Unit]]*Table1[[#This Row],[Units Sold]])</f>
        <v>609</v>
      </c>
      <c r="W4946">
        <f>SUM(Table1[[#This Row],[Total Sales]]-Table1[[#This Row],[Operating Profit]])</f>
        <v>317</v>
      </c>
      <c r="X4946">
        <f>SUM(Table1[[#This Row],[Total Sales]]-Table1[[#This Row],[Cost]])</f>
        <v>292</v>
      </c>
      <c r="Y4946">
        <f>SUM(Table1[[#This Row],[profit/loss]])/SUM(Table1[profit/loss])</f>
        <v>8.7916025935974339E-7</v>
      </c>
    </row>
    <row r="4947" spans="1:25" x14ac:dyDescent="0.3">
      <c r="A4947" t="s">
        <v>13</v>
      </c>
      <c r="B4947" t="s">
        <v>82</v>
      </c>
      <c r="C4947">
        <v>1185732</v>
      </c>
      <c r="D4947" s="9">
        <v>44390</v>
      </c>
      <c r="E4947" s="8" t="str">
        <f>TEXT(Table1[[#This Row],[Invoice Date]],"dd-mm-yyyy")</f>
        <v>13-07-2021</v>
      </c>
      <c r="F4947" s="1" t="str">
        <f t="shared" si="308"/>
        <v>July</v>
      </c>
      <c r="G4947" s="1" t="str">
        <f t="shared" si="309"/>
        <v>2021</v>
      </c>
      <c r="H4947" s="1" t="str">
        <f t="shared" si="310"/>
        <v>Tuesday</v>
      </c>
      <c r="I4947" s="1" t="str">
        <f t="shared" si="311"/>
        <v>13</v>
      </c>
      <c r="J4947" t="s">
        <v>35</v>
      </c>
      <c r="K4947" t="s">
        <v>56</v>
      </c>
      <c r="L4947" t="s">
        <v>57</v>
      </c>
      <c r="M4947" t="s">
        <v>22</v>
      </c>
      <c r="N4947">
        <v>34</v>
      </c>
      <c r="O4947">
        <v>39</v>
      </c>
      <c r="P4947">
        <v>1326</v>
      </c>
      <c r="Q4947">
        <v>822</v>
      </c>
      <c r="R4947">
        <v>0.62</v>
      </c>
      <c r="S4947" t="s">
        <v>82</v>
      </c>
      <c r="T4947" t="str">
        <f>IF(Table1[[#This Row],[Units Sold]]&gt; 700,"High Units","low Units")</f>
        <v>low Units</v>
      </c>
      <c r="U4947">
        <f>SUM(Table1[[#This Row],[Operating Profit]])/SUM(Table1[Operating Profit])*100</f>
        <v>2.4748963465537983E-4</v>
      </c>
      <c r="V4947">
        <f>SUM(Table1[[#This Row],[Price per Unit]]*Table1[[#This Row],[Units Sold]])</f>
        <v>1326</v>
      </c>
      <c r="W4947">
        <f>SUM(Table1[[#This Row],[Total Sales]]-Table1[[#This Row],[Operating Profit]])</f>
        <v>504</v>
      </c>
      <c r="X4947">
        <f>SUM(Table1[[#This Row],[Total Sales]]-Table1[[#This Row],[Cost]])</f>
        <v>822</v>
      </c>
      <c r="Y4947">
        <f>SUM(Table1[[#This Row],[profit/loss]])/SUM(Table1[profit/loss])</f>
        <v>2.4748963465537981E-6</v>
      </c>
    </row>
    <row r="4948" spans="1:25" x14ac:dyDescent="0.3">
      <c r="A4948" t="s">
        <v>13</v>
      </c>
      <c r="B4948" t="s">
        <v>82</v>
      </c>
      <c r="C4948">
        <v>1185732</v>
      </c>
      <c r="D4948" s="9">
        <v>44391</v>
      </c>
      <c r="E4948" s="8" t="str">
        <f>TEXT(Table1[[#This Row],[Invoice Date]],"dd-mm-yyyy")</f>
        <v>14-07-2021</v>
      </c>
      <c r="F4948" s="1" t="str">
        <f t="shared" si="308"/>
        <v>July</v>
      </c>
      <c r="G4948" s="1" t="str">
        <f t="shared" si="309"/>
        <v>2021</v>
      </c>
      <c r="H4948" s="1" t="str">
        <f t="shared" si="310"/>
        <v>Wednesday</v>
      </c>
      <c r="I4948" s="1" t="str">
        <f t="shared" si="311"/>
        <v>14</v>
      </c>
      <c r="J4948" t="s">
        <v>35</v>
      </c>
      <c r="K4948" t="s">
        <v>56</v>
      </c>
      <c r="L4948" t="s">
        <v>57</v>
      </c>
      <c r="M4948" t="s">
        <v>16</v>
      </c>
      <c r="N4948">
        <v>36</v>
      </c>
      <c r="O4948">
        <v>94</v>
      </c>
      <c r="P4948">
        <v>3384</v>
      </c>
      <c r="Q4948">
        <v>1827</v>
      </c>
      <c r="R4948">
        <v>0.54</v>
      </c>
      <c r="S4948" t="s">
        <v>82</v>
      </c>
      <c r="T4948" t="str">
        <f>IF(Table1[[#This Row],[Units Sold]]&gt; 700,"High Units","low Units")</f>
        <v>low Units</v>
      </c>
      <c r="U4948">
        <f>SUM(Table1[[#This Row],[Operating Profit]])/SUM(Table1[Operating Profit])*100</f>
        <v>5.5007732666104495E-4</v>
      </c>
      <c r="V4948">
        <f>SUM(Table1[[#This Row],[Price per Unit]]*Table1[[#This Row],[Units Sold]])</f>
        <v>3384</v>
      </c>
      <c r="W4948">
        <f>SUM(Table1[[#This Row],[Total Sales]]-Table1[[#This Row],[Operating Profit]])</f>
        <v>1557</v>
      </c>
      <c r="X4948">
        <f>SUM(Table1[[#This Row],[Total Sales]]-Table1[[#This Row],[Cost]])</f>
        <v>1827</v>
      </c>
      <c r="Y4948">
        <f>SUM(Table1[[#This Row],[profit/loss]])/SUM(Table1[profit/loss])</f>
        <v>5.5007732666104492E-6</v>
      </c>
    </row>
    <row r="4949" spans="1:25" x14ac:dyDescent="0.3">
      <c r="A4949" t="s">
        <v>13</v>
      </c>
      <c r="B4949" t="s">
        <v>82</v>
      </c>
      <c r="C4949">
        <v>1185732</v>
      </c>
      <c r="D4949" s="9">
        <v>44392</v>
      </c>
      <c r="E4949" s="8" t="str">
        <f>TEXT(Table1[[#This Row],[Invoice Date]],"dd-mm-yyyy")</f>
        <v>15-07-2021</v>
      </c>
      <c r="F4949" s="1" t="str">
        <f t="shared" si="308"/>
        <v>July</v>
      </c>
      <c r="G4949" s="1" t="str">
        <f t="shared" si="309"/>
        <v>2021</v>
      </c>
      <c r="H4949" s="1" t="str">
        <f t="shared" si="310"/>
        <v>Thursday</v>
      </c>
      <c r="I4949" s="1" t="str">
        <f t="shared" si="311"/>
        <v>15</v>
      </c>
      <c r="J4949" t="s">
        <v>35</v>
      </c>
      <c r="K4949" t="s">
        <v>56</v>
      </c>
      <c r="L4949" t="s">
        <v>57</v>
      </c>
      <c r="M4949" t="s">
        <v>18</v>
      </c>
      <c r="N4949">
        <v>29</v>
      </c>
      <c r="O4949">
        <v>41</v>
      </c>
      <c r="P4949">
        <v>1189</v>
      </c>
      <c r="Q4949">
        <v>547</v>
      </c>
      <c r="R4949">
        <v>0.46</v>
      </c>
      <c r="S4949" t="s">
        <v>82</v>
      </c>
      <c r="T4949" t="str">
        <f>IF(Table1[[#This Row],[Units Sold]]&gt; 700,"High Units","low Units")</f>
        <v>low Units</v>
      </c>
      <c r="U4949">
        <f>SUM(Table1[[#This Row],[Operating Profit]])/SUM(Table1[Operating Profit])*100</f>
        <v>1.6469200748965053E-4</v>
      </c>
      <c r="V4949">
        <f>SUM(Table1[[#This Row],[Price per Unit]]*Table1[[#This Row],[Units Sold]])</f>
        <v>1189</v>
      </c>
      <c r="W4949">
        <f>SUM(Table1[[#This Row],[Total Sales]]-Table1[[#This Row],[Operating Profit]])</f>
        <v>642</v>
      </c>
      <c r="X4949">
        <f>SUM(Table1[[#This Row],[Total Sales]]-Table1[[#This Row],[Cost]])</f>
        <v>547</v>
      </c>
      <c r="Y4949">
        <f>SUM(Table1[[#This Row],[profit/loss]])/SUM(Table1[profit/loss])</f>
        <v>1.6469200748965054E-6</v>
      </c>
    </row>
    <row r="4950" spans="1:25" x14ac:dyDescent="0.3">
      <c r="A4950" t="s">
        <v>13</v>
      </c>
      <c r="B4950" t="s">
        <v>82</v>
      </c>
      <c r="C4950">
        <v>1185732</v>
      </c>
      <c r="D4950" s="9">
        <v>44393</v>
      </c>
      <c r="E4950" s="8" t="str">
        <f>TEXT(Table1[[#This Row],[Invoice Date]],"dd-mm-yyyy")</f>
        <v>16-07-2021</v>
      </c>
      <c r="F4950" s="1" t="str">
        <f t="shared" si="308"/>
        <v>July</v>
      </c>
      <c r="G4950" s="1" t="str">
        <f t="shared" si="309"/>
        <v>2021</v>
      </c>
      <c r="H4950" s="1" t="str">
        <f t="shared" si="310"/>
        <v>Friday</v>
      </c>
      <c r="I4950" s="1" t="str">
        <f t="shared" si="311"/>
        <v>16</v>
      </c>
      <c r="J4950" t="s">
        <v>35</v>
      </c>
      <c r="K4950" t="s">
        <v>56</v>
      </c>
      <c r="L4950" t="s">
        <v>57</v>
      </c>
      <c r="M4950" t="s">
        <v>19</v>
      </c>
      <c r="N4950">
        <v>29</v>
      </c>
      <c r="O4950">
        <v>14</v>
      </c>
      <c r="P4950">
        <v>406</v>
      </c>
      <c r="Q4950">
        <v>203</v>
      </c>
      <c r="R4950">
        <v>0.5</v>
      </c>
      <c r="S4950" t="s">
        <v>82</v>
      </c>
      <c r="T4950" t="str">
        <f>IF(Table1[[#This Row],[Units Sold]]&gt; 700,"High Units","low Units")</f>
        <v>low Units</v>
      </c>
      <c r="U4950">
        <f>SUM(Table1[[#This Row],[Operating Profit]])/SUM(Table1[Operating Profit])*100</f>
        <v>6.1119702962338318E-5</v>
      </c>
      <c r="V4950">
        <f>SUM(Table1[[#This Row],[Price per Unit]]*Table1[[#This Row],[Units Sold]])</f>
        <v>406</v>
      </c>
      <c r="W4950">
        <f>SUM(Table1[[#This Row],[Total Sales]]-Table1[[#This Row],[Operating Profit]])</f>
        <v>203</v>
      </c>
      <c r="X4950">
        <f>SUM(Table1[[#This Row],[Total Sales]]-Table1[[#This Row],[Cost]])</f>
        <v>203</v>
      </c>
      <c r="Y4950">
        <f>SUM(Table1[[#This Row],[profit/loss]])/SUM(Table1[profit/loss])</f>
        <v>6.111970296233832E-7</v>
      </c>
    </row>
    <row r="4951" spans="1:25" x14ac:dyDescent="0.3">
      <c r="A4951" t="s">
        <v>13</v>
      </c>
      <c r="B4951" t="s">
        <v>82</v>
      </c>
      <c r="C4951">
        <v>1185732</v>
      </c>
      <c r="D4951" s="9">
        <v>44394</v>
      </c>
      <c r="E4951" s="8" t="str">
        <f>TEXT(Table1[[#This Row],[Invoice Date]],"dd-mm-yyyy")</f>
        <v>17-07-2021</v>
      </c>
      <c r="F4951" s="1" t="str">
        <f t="shared" si="308"/>
        <v>July</v>
      </c>
      <c r="G4951" s="1" t="str">
        <f t="shared" si="309"/>
        <v>2021</v>
      </c>
      <c r="H4951" s="1" t="str">
        <f t="shared" si="310"/>
        <v>Saturday</v>
      </c>
      <c r="I4951" s="1" t="str">
        <f t="shared" si="311"/>
        <v>17</v>
      </c>
      <c r="J4951" t="s">
        <v>35</v>
      </c>
      <c r="K4951" t="s">
        <v>56</v>
      </c>
      <c r="L4951" t="s">
        <v>57</v>
      </c>
      <c r="M4951" t="s">
        <v>20</v>
      </c>
      <c r="N4951">
        <v>29</v>
      </c>
      <c r="O4951">
        <v>7</v>
      </c>
      <c r="P4951">
        <v>203</v>
      </c>
      <c r="Q4951">
        <v>108</v>
      </c>
      <c r="R4951">
        <v>0.53</v>
      </c>
      <c r="S4951" t="s">
        <v>82</v>
      </c>
      <c r="T4951" t="str">
        <f>IF(Table1[[#This Row],[Units Sold]]&gt; 700,"High Units","low Units")</f>
        <v>low Units</v>
      </c>
      <c r="U4951">
        <f>SUM(Table1[[#This Row],[Operating Profit]])/SUM(Table1[Operating Profit])*100</f>
        <v>3.2516886305086396E-5</v>
      </c>
      <c r="V4951">
        <f>SUM(Table1[[#This Row],[Price per Unit]]*Table1[[#This Row],[Units Sold]])</f>
        <v>203</v>
      </c>
      <c r="W4951">
        <f>SUM(Table1[[#This Row],[Total Sales]]-Table1[[#This Row],[Operating Profit]])</f>
        <v>95</v>
      </c>
      <c r="X4951">
        <f>SUM(Table1[[#This Row],[Total Sales]]-Table1[[#This Row],[Cost]])</f>
        <v>108</v>
      </c>
      <c r="Y4951">
        <f>SUM(Table1[[#This Row],[profit/loss]])/SUM(Table1[profit/loss])</f>
        <v>3.2516886305086396E-7</v>
      </c>
    </row>
    <row r="4952" spans="1:25" x14ac:dyDescent="0.3">
      <c r="A4952" t="s">
        <v>13</v>
      </c>
      <c r="B4952" t="s">
        <v>82</v>
      </c>
      <c r="C4952">
        <v>1185732</v>
      </c>
      <c r="D4952" s="9">
        <v>44395</v>
      </c>
      <c r="E4952" s="8" t="str">
        <f>TEXT(Table1[[#This Row],[Invoice Date]],"dd-mm-yyyy")</f>
        <v>18-07-2021</v>
      </c>
      <c r="F4952" s="1" t="str">
        <f t="shared" si="308"/>
        <v>July</v>
      </c>
      <c r="G4952" s="1" t="str">
        <f t="shared" si="309"/>
        <v>2021</v>
      </c>
      <c r="H4952" s="1" t="str">
        <f t="shared" si="310"/>
        <v>Sunday</v>
      </c>
      <c r="I4952" s="1" t="str">
        <f t="shared" si="311"/>
        <v>18</v>
      </c>
      <c r="J4952" t="s">
        <v>35</v>
      </c>
      <c r="K4952" t="s">
        <v>56</v>
      </c>
      <c r="L4952" t="s">
        <v>57</v>
      </c>
      <c r="M4952" t="s">
        <v>21</v>
      </c>
      <c r="N4952">
        <v>37</v>
      </c>
      <c r="O4952">
        <v>7</v>
      </c>
      <c r="P4952">
        <v>259</v>
      </c>
      <c r="Q4952">
        <v>124</v>
      </c>
      <c r="R4952">
        <v>0.48</v>
      </c>
      <c r="S4952" t="s">
        <v>82</v>
      </c>
      <c r="T4952" t="str">
        <f>IF(Table1[[#This Row],[Units Sold]]&gt; 700,"High Units","low Units")</f>
        <v>low Units</v>
      </c>
      <c r="U4952">
        <f>SUM(Table1[[#This Row],[Operating Profit]])/SUM(Table1[Operating Profit])*100</f>
        <v>3.733420279472883E-5</v>
      </c>
      <c r="V4952">
        <f>SUM(Table1[[#This Row],[Price per Unit]]*Table1[[#This Row],[Units Sold]])</f>
        <v>259</v>
      </c>
      <c r="W4952">
        <f>SUM(Table1[[#This Row],[Total Sales]]-Table1[[#This Row],[Operating Profit]])</f>
        <v>135</v>
      </c>
      <c r="X4952">
        <f>SUM(Table1[[#This Row],[Total Sales]]-Table1[[#This Row],[Cost]])</f>
        <v>124</v>
      </c>
      <c r="Y4952">
        <f>SUM(Table1[[#This Row],[profit/loss]])/SUM(Table1[profit/loss])</f>
        <v>3.7334202794728827E-7</v>
      </c>
    </row>
    <row r="4953" spans="1:25" x14ac:dyDescent="0.3">
      <c r="A4953" t="s">
        <v>13</v>
      </c>
      <c r="B4953" t="s">
        <v>82</v>
      </c>
      <c r="C4953">
        <v>1185732</v>
      </c>
      <c r="D4953" s="9">
        <v>44396</v>
      </c>
      <c r="E4953" s="8" t="str">
        <f>TEXT(Table1[[#This Row],[Invoice Date]],"dd-mm-yyyy")</f>
        <v>19-07-2021</v>
      </c>
      <c r="F4953" s="1" t="str">
        <f t="shared" si="308"/>
        <v>July</v>
      </c>
      <c r="G4953" s="1" t="str">
        <f t="shared" si="309"/>
        <v>2021</v>
      </c>
      <c r="H4953" s="1" t="str">
        <f t="shared" si="310"/>
        <v>Monday</v>
      </c>
      <c r="I4953" s="1" t="str">
        <f t="shared" si="311"/>
        <v>19</v>
      </c>
      <c r="J4953" t="s">
        <v>35</v>
      </c>
      <c r="K4953" t="s">
        <v>56</v>
      </c>
      <c r="L4953" t="s">
        <v>57</v>
      </c>
      <c r="M4953" t="s">
        <v>22</v>
      </c>
      <c r="N4953">
        <v>44</v>
      </c>
      <c r="O4953">
        <v>38</v>
      </c>
      <c r="P4953">
        <v>1672</v>
      </c>
      <c r="Q4953">
        <v>1053</v>
      </c>
      <c r="R4953">
        <v>0.63</v>
      </c>
      <c r="S4953" t="s">
        <v>82</v>
      </c>
      <c r="T4953" t="str">
        <f>IF(Table1[[#This Row],[Units Sold]]&gt; 700,"High Units","low Units")</f>
        <v>low Units</v>
      </c>
      <c r="U4953">
        <f>SUM(Table1[[#This Row],[Operating Profit]])/SUM(Table1[Operating Profit])*100</f>
        <v>3.1703964147459238E-4</v>
      </c>
      <c r="V4953">
        <f>SUM(Table1[[#This Row],[Price per Unit]]*Table1[[#This Row],[Units Sold]])</f>
        <v>1672</v>
      </c>
      <c r="W4953">
        <f>SUM(Table1[[#This Row],[Total Sales]]-Table1[[#This Row],[Operating Profit]])</f>
        <v>619</v>
      </c>
      <c r="X4953">
        <f>SUM(Table1[[#This Row],[Total Sales]]-Table1[[#This Row],[Cost]])</f>
        <v>1053</v>
      </c>
      <c r="Y4953">
        <f>SUM(Table1[[#This Row],[profit/loss]])/SUM(Table1[profit/loss])</f>
        <v>3.170396414745924E-6</v>
      </c>
    </row>
    <row r="4954" spans="1:25" x14ac:dyDescent="0.3">
      <c r="A4954" t="s">
        <v>13</v>
      </c>
      <c r="B4954" t="s">
        <v>82</v>
      </c>
      <c r="C4954">
        <v>1185732</v>
      </c>
      <c r="D4954" s="9">
        <v>44397</v>
      </c>
      <c r="E4954" s="8" t="str">
        <f>TEXT(Table1[[#This Row],[Invoice Date]],"dd-mm-yyyy")</f>
        <v>20-07-2021</v>
      </c>
      <c r="F4954" s="1" t="str">
        <f t="shared" si="308"/>
        <v>July</v>
      </c>
      <c r="G4954" s="1" t="str">
        <f t="shared" si="309"/>
        <v>2021</v>
      </c>
      <c r="H4954" s="1" t="str">
        <f t="shared" si="310"/>
        <v>Tuesday</v>
      </c>
      <c r="I4954" s="1" t="str">
        <f t="shared" si="311"/>
        <v>20</v>
      </c>
      <c r="J4954" t="s">
        <v>35</v>
      </c>
      <c r="K4954" t="s">
        <v>56</v>
      </c>
      <c r="L4954" t="s">
        <v>57</v>
      </c>
      <c r="M4954" t="s">
        <v>16</v>
      </c>
      <c r="N4954">
        <v>37</v>
      </c>
      <c r="O4954">
        <v>84</v>
      </c>
      <c r="P4954">
        <v>3108</v>
      </c>
      <c r="Q4954">
        <v>1678</v>
      </c>
      <c r="R4954">
        <v>0.54</v>
      </c>
      <c r="S4954" t="s">
        <v>82</v>
      </c>
      <c r="T4954" t="str">
        <f>IF(Table1[[#This Row],[Units Sold]]&gt; 700,"High Units","low Units")</f>
        <v>low Units</v>
      </c>
      <c r="U4954">
        <f>SUM(Table1[[#This Row],[Operating Profit]])/SUM(Table1[Operating Profit])*100</f>
        <v>5.0521606685124975E-4</v>
      </c>
      <c r="V4954">
        <f>SUM(Table1[[#This Row],[Price per Unit]]*Table1[[#This Row],[Units Sold]])</f>
        <v>3108</v>
      </c>
      <c r="W4954">
        <f>SUM(Table1[[#This Row],[Total Sales]]-Table1[[#This Row],[Operating Profit]])</f>
        <v>1430</v>
      </c>
      <c r="X4954">
        <f>SUM(Table1[[#This Row],[Total Sales]]-Table1[[#This Row],[Cost]])</f>
        <v>1678</v>
      </c>
      <c r="Y4954">
        <f>SUM(Table1[[#This Row],[profit/loss]])/SUM(Table1[profit/loss])</f>
        <v>5.0521606685124979E-6</v>
      </c>
    </row>
    <row r="4955" spans="1:25" x14ac:dyDescent="0.3">
      <c r="A4955" t="s">
        <v>13</v>
      </c>
      <c r="B4955" t="s">
        <v>82</v>
      </c>
      <c r="C4955">
        <v>1185732</v>
      </c>
      <c r="D4955" s="9">
        <v>44398</v>
      </c>
      <c r="E4955" s="8" t="str">
        <f>TEXT(Table1[[#This Row],[Invoice Date]],"dd-mm-yyyy")</f>
        <v>21-07-2021</v>
      </c>
      <c r="F4955" s="1" t="str">
        <f t="shared" si="308"/>
        <v>July</v>
      </c>
      <c r="G4955" s="1" t="str">
        <f t="shared" si="309"/>
        <v>2021</v>
      </c>
      <c r="H4955" s="1" t="str">
        <f t="shared" si="310"/>
        <v>Wednesday</v>
      </c>
      <c r="I4955" s="1" t="str">
        <f t="shared" si="311"/>
        <v>21</v>
      </c>
      <c r="J4955" t="s">
        <v>35</v>
      </c>
      <c r="K4955" t="s">
        <v>56</v>
      </c>
      <c r="L4955" t="s">
        <v>57</v>
      </c>
      <c r="M4955" t="s">
        <v>18</v>
      </c>
      <c r="N4955">
        <v>29</v>
      </c>
      <c r="O4955">
        <v>41</v>
      </c>
      <c r="P4955">
        <v>1189</v>
      </c>
      <c r="Q4955">
        <v>547</v>
      </c>
      <c r="R4955">
        <v>0.46</v>
      </c>
      <c r="S4955" t="s">
        <v>82</v>
      </c>
      <c r="T4955" t="str">
        <f>IF(Table1[[#This Row],[Units Sold]]&gt; 700,"High Units","low Units")</f>
        <v>low Units</v>
      </c>
      <c r="U4955">
        <f>SUM(Table1[[#This Row],[Operating Profit]])/SUM(Table1[Operating Profit])*100</f>
        <v>1.6469200748965053E-4</v>
      </c>
      <c r="V4955">
        <f>SUM(Table1[[#This Row],[Price per Unit]]*Table1[[#This Row],[Units Sold]])</f>
        <v>1189</v>
      </c>
      <c r="W4955">
        <f>SUM(Table1[[#This Row],[Total Sales]]-Table1[[#This Row],[Operating Profit]])</f>
        <v>642</v>
      </c>
      <c r="X4955">
        <f>SUM(Table1[[#This Row],[Total Sales]]-Table1[[#This Row],[Cost]])</f>
        <v>547</v>
      </c>
      <c r="Y4955">
        <f>SUM(Table1[[#This Row],[profit/loss]])/SUM(Table1[profit/loss])</f>
        <v>1.6469200748965054E-6</v>
      </c>
    </row>
    <row r="4956" spans="1:25" x14ac:dyDescent="0.3">
      <c r="A4956" t="s">
        <v>13</v>
      </c>
      <c r="B4956" t="s">
        <v>82</v>
      </c>
      <c r="C4956">
        <v>1185732</v>
      </c>
      <c r="D4956" s="9">
        <v>44399</v>
      </c>
      <c r="E4956" s="8" t="str">
        <f>TEXT(Table1[[#This Row],[Invoice Date]],"dd-mm-yyyy")</f>
        <v>22-07-2021</v>
      </c>
      <c r="F4956" s="1" t="str">
        <f t="shared" si="308"/>
        <v>July</v>
      </c>
      <c r="G4956" s="1" t="str">
        <f t="shared" si="309"/>
        <v>2021</v>
      </c>
      <c r="H4956" s="1" t="str">
        <f t="shared" si="310"/>
        <v>Thursday</v>
      </c>
      <c r="I4956" s="1" t="str">
        <f t="shared" si="311"/>
        <v>22</v>
      </c>
      <c r="J4956" t="s">
        <v>35</v>
      </c>
      <c r="K4956" t="s">
        <v>56</v>
      </c>
      <c r="L4956" t="s">
        <v>57</v>
      </c>
      <c r="M4956" t="s">
        <v>19</v>
      </c>
      <c r="N4956">
        <v>29</v>
      </c>
      <c r="O4956">
        <v>25</v>
      </c>
      <c r="P4956">
        <v>725</v>
      </c>
      <c r="Q4956">
        <v>341</v>
      </c>
      <c r="R4956">
        <v>0.47</v>
      </c>
      <c r="S4956" t="s">
        <v>82</v>
      </c>
      <c r="T4956" t="str">
        <f>IF(Table1[[#This Row],[Units Sold]]&gt; 700,"High Units","low Units")</f>
        <v>low Units</v>
      </c>
      <c r="U4956">
        <f>SUM(Table1[[#This Row],[Operating Profit]])/SUM(Table1[Operating Profit])*100</f>
        <v>1.0266905768550427E-4</v>
      </c>
      <c r="V4956">
        <f>SUM(Table1[[#This Row],[Price per Unit]]*Table1[[#This Row],[Units Sold]])</f>
        <v>725</v>
      </c>
      <c r="W4956">
        <f>SUM(Table1[[#This Row],[Total Sales]]-Table1[[#This Row],[Operating Profit]])</f>
        <v>384</v>
      </c>
      <c r="X4956">
        <f>SUM(Table1[[#This Row],[Total Sales]]-Table1[[#This Row],[Cost]])</f>
        <v>341</v>
      </c>
      <c r="Y4956">
        <f>SUM(Table1[[#This Row],[profit/loss]])/SUM(Table1[profit/loss])</f>
        <v>1.0266905768550427E-6</v>
      </c>
    </row>
    <row r="4957" spans="1:25" x14ac:dyDescent="0.3">
      <c r="A4957" t="s">
        <v>13</v>
      </c>
      <c r="B4957" t="s">
        <v>82</v>
      </c>
      <c r="C4957">
        <v>1185732</v>
      </c>
      <c r="D4957" s="9">
        <v>44400</v>
      </c>
      <c r="E4957" s="8" t="str">
        <f>TEXT(Table1[[#This Row],[Invoice Date]],"dd-mm-yyyy")</f>
        <v>23-07-2021</v>
      </c>
      <c r="F4957" s="1" t="str">
        <f t="shared" si="308"/>
        <v>July</v>
      </c>
      <c r="G4957" s="1" t="str">
        <f t="shared" si="309"/>
        <v>2021</v>
      </c>
      <c r="H4957" s="1" t="str">
        <f t="shared" si="310"/>
        <v>Friday</v>
      </c>
      <c r="I4957" s="1" t="str">
        <f t="shared" si="311"/>
        <v>23</v>
      </c>
      <c r="J4957" t="s">
        <v>35</v>
      </c>
      <c r="K4957" t="s">
        <v>56</v>
      </c>
      <c r="L4957" t="s">
        <v>57</v>
      </c>
      <c r="M4957" t="s">
        <v>20</v>
      </c>
      <c r="N4957">
        <v>27</v>
      </c>
      <c r="O4957">
        <v>36</v>
      </c>
      <c r="P4957">
        <v>972</v>
      </c>
      <c r="Q4957">
        <v>535</v>
      </c>
      <c r="R4957">
        <v>0.55000000000000004</v>
      </c>
      <c r="S4957" t="s">
        <v>82</v>
      </c>
      <c r="T4957" t="str">
        <f>IF(Table1[[#This Row],[Units Sold]]&gt; 700,"High Units","low Units")</f>
        <v>low Units</v>
      </c>
      <c r="U4957">
        <f>SUM(Table1[[#This Row],[Operating Profit]])/SUM(Table1[Operating Profit])*100</f>
        <v>1.6107902012241871E-4</v>
      </c>
      <c r="V4957">
        <f>SUM(Table1[[#This Row],[Price per Unit]]*Table1[[#This Row],[Units Sold]])</f>
        <v>972</v>
      </c>
      <c r="W4957">
        <f>SUM(Table1[[#This Row],[Total Sales]]-Table1[[#This Row],[Operating Profit]])</f>
        <v>437</v>
      </c>
      <c r="X4957">
        <f>SUM(Table1[[#This Row],[Total Sales]]-Table1[[#This Row],[Cost]])</f>
        <v>535</v>
      </c>
      <c r="Y4957">
        <f>SUM(Table1[[#This Row],[profit/loss]])/SUM(Table1[profit/loss])</f>
        <v>1.6107902012241872E-6</v>
      </c>
    </row>
    <row r="4958" spans="1:25" x14ac:dyDescent="0.3">
      <c r="A4958" t="s">
        <v>13</v>
      </c>
      <c r="B4958" t="s">
        <v>82</v>
      </c>
      <c r="C4958">
        <v>1185732</v>
      </c>
      <c r="D4958" s="9">
        <v>44401</v>
      </c>
      <c r="E4958" s="8" t="str">
        <f>TEXT(Table1[[#This Row],[Invoice Date]],"dd-mm-yyyy")</f>
        <v>24-07-2021</v>
      </c>
      <c r="F4958" s="1" t="str">
        <f t="shared" si="308"/>
        <v>July</v>
      </c>
      <c r="G4958" s="1" t="str">
        <f t="shared" si="309"/>
        <v>2021</v>
      </c>
      <c r="H4958" s="1" t="str">
        <f t="shared" si="310"/>
        <v>Saturday</v>
      </c>
      <c r="I4958" s="1" t="str">
        <f t="shared" si="311"/>
        <v>24</v>
      </c>
      <c r="J4958" t="s">
        <v>35</v>
      </c>
      <c r="K4958" t="s">
        <v>56</v>
      </c>
      <c r="L4958" t="s">
        <v>57</v>
      </c>
      <c r="M4958" t="s">
        <v>21</v>
      </c>
      <c r="N4958">
        <v>48</v>
      </c>
      <c r="O4958">
        <v>27</v>
      </c>
      <c r="P4958">
        <v>1296</v>
      </c>
      <c r="Q4958">
        <v>583</v>
      </c>
      <c r="R4958">
        <v>0.45</v>
      </c>
      <c r="S4958" t="s">
        <v>82</v>
      </c>
      <c r="T4958" t="str">
        <f>IF(Table1[[#This Row],[Units Sold]]&gt; 700,"High Units","low Units")</f>
        <v>low Units</v>
      </c>
      <c r="U4958">
        <f>SUM(Table1[[#This Row],[Operating Profit]])/SUM(Table1[Operating Profit])*100</f>
        <v>1.7553096959134601E-4</v>
      </c>
      <c r="V4958">
        <f>SUM(Table1[[#This Row],[Price per Unit]]*Table1[[#This Row],[Units Sold]])</f>
        <v>1296</v>
      </c>
      <c r="W4958">
        <f>SUM(Table1[[#This Row],[Total Sales]]-Table1[[#This Row],[Operating Profit]])</f>
        <v>713</v>
      </c>
      <c r="X4958">
        <f>SUM(Table1[[#This Row],[Total Sales]]-Table1[[#This Row],[Cost]])</f>
        <v>583</v>
      </c>
      <c r="Y4958">
        <f>SUM(Table1[[#This Row],[profit/loss]])/SUM(Table1[profit/loss])</f>
        <v>1.7553096959134601E-6</v>
      </c>
    </row>
    <row r="4959" spans="1:25" x14ac:dyDescent="0.3">
      <c r="A4959" t="s">
        <v>13</v>
      </c>
      <c r="B4959" t="s">
        <v>82</v>
      </c>
      <c r="C4959">
        <v>1185732</v>
      </c>
      <c r="D4959" s="9">
        <v>44402</v>
      </c>
      <c r="E4959" s="8" t="str">
        <f>TEXT(Table1[[#This Row],[Invoice Date]],"dd-mm-yyyy")</f>
        <v>25-07-2021</v>
      </c>
      <c r="F4959" s="1" t="str">
        <f t="shared" si="308"/>
        <v>July</v>
      </c>
      <c r="G4959" s="1" t="str">
        <f t="shared" si="309"/>
        <v>2021</v>
      </c>
      <c r="H4959" s="1" t="str">
        <f t="shared" si="310"/>
        <v>Sunday</v>
      </c>
      <c r="I4959" s="1" t="str">
        <f t="shared" si="311"/>
        <v>25</v>
      </c>
      <c r="J4959" t="s">
        <v>35</v>
      </c>
      <c r="K4959" t="s">
        <v>56</v>
      </c>
      <c r="L4959" t="s">
        <v>57</v>
      </c>
      <c r="M4959" t="s">
        <v>22</v>
      </c>
      <c r="N4959">
        <v>53</v>
      </c>
      <c r="O4959">
        <v>58</v>
      </c>
      <c r="P4959">
        <v>3074</v>
      </c>
      <c r="Q4959">
        <v>1906</v>
      </c>
      <c r="R4959">
        <v>0.62</v>
      </c>
      <c r="S4959" t="s">
        <v>82</v>
      </c>
      <c r="T4959" t="str">
        <f>IF(Table1[[#This Row],[Units Sold]]&gt; 700,"High Units","low Units")</f>
        <v>low Units</v>
      </c>
      <c r="U4959">
        <f>SUM(Table1[[#This Row],[Operating Profit]])/SUM(Table1[Operating Profit])*100</f>
        <v>5.7386282682865433E-4</v>
      </c>
      <c r="V4959">
        <f>SUM(Table1[[#This Row],[Price per Unit]]*Table1[[#This Row],[Units Sold]])</f>
        <v>3074</v>
      </c>
      <c r="W4959">
        <f>SUM(Table1[[#This Row],[Total Sales]]-Table1[[#This Row],[Operating Profit]])</f>
        <v>1168</v>
      </c>
      <c r="X4959">
        <f>SUM(Table1[[#This Row],[Total Sales]]-Table1[[#This Row],[Cost]])</f>
        <v>1906</v>
      </c>
      <c r="Y4959">
        <f>SUM(Table1[[#This Row],[profit/loss]])/SUM(Table1[profit/loss])</f>
        <v>5.7386282682865437E-6</v>
      </c>
    </row>
    <row r="4960" spans="1:25" x14ac:dyDescent="0.3">
      <c r="A4960" t="s">
        <v>13</v>
      </c>
      <c r="B4960" t="s">
        <v>82</v>
      </c>
      <c r="C4960">
        <v>1185732</v>
      </c>
      <c r="D4960" s="9">
        <v>44403</v>
      </c>
      <c r="E4960" s="8" t="str">
        <f>TEXT(Table1[[#This Row],[Invoice Date]],"dd-mm-yyyy")</f>
        <v>26-07-2021</v>
      </c>
      <c r="F4960" s="1" t="str">
        <f t="shared" si="308"/>
        <v>July</v>
      </c>
      <c r="G4960" s="1" t="str">
        <f t="shared" si="309"/>
        <v>2021</v>
      </c>
      <c r="H4960" s="1" t="str">
        <f t="shared" si="310"/>
        <v>Monday</v>
      </c>
      <c r="I4960" s="1" t="str">
        <f t="shared" si="311"/>
        <v>26</v>
      </c>
      <c r="J4960" t="s">
        <v>35</v>
      </c>
      <c r="K4960" t="s">
        <v>56</v>
      </c>
      <c r="L4960" t="s">
        <v>57</v>
      </c>
      <c r="M4960" t="s">
        <v>16</v>
      </c>
      <c r="N4960">
        <v>49</v>
      </c>
      <c r="O4960">
        <v>117</v>
      </c>
      <c r="P4960">
        <v>5733</v>
      </c>
      <c r="Q4960">
        <v>2867</v>
      </c>
      <c r="R4960">
        <v>0.5</v>
      </c>
      <c r="S4960" t="s">
        <v>82</v>
      </c>
      <c r="T4960" t="str">
        <f>IF(Table1[[#This Row],[Units Sold]]&gt; 700,"High Units","low Units")</f>
        <v>low Units</v>
      </c>
      <c r="U4960">
        <f>SUM(Table1[[#This Row],[Operating Profit]])/SUM(Table1[Operating Profit])*100</f>
        <v>8.632028984878028E-4</v>
      </c>
      <c r="V4960">
        <f>SUM(Table1[[#This Row],[Price per Unit]]*Table1[[#This Row],[Units Sold]])</f>
        <v>5733</v>
      </c>
      <c r="W4960">
        <f>SUM(Table1[[#This Row],[Total Sales]]-Table1[[#This Row],[Operating Profit]])</f>
        <v>2866</v>
      </c>
      <c r="X4960">
        <f>SUM(Table1[[#This Row],[Total Sales]]-Table1[[#This Row],[Cost]])</f>
        <v>2867</v>
      </c>
      <c r="Y4960">
        <f>SUM(Table1[[#This Row],[profit/loss]])/SUM(Table1[profit/loss])</f>
        <v>8.6320289848780282E-6</v>
      </c>
    </row>
    <row r="4961" spans="1:25" x14ac:dyDescent="0.3">
      <c r="A4961" t="s">
        <v>13</v>
      </c>
      <c r="B4961" t="s">
        <v>82</v>
      </c>
      <c r="C4961">
        <v>1185732</v>
      </c>
      <c r="D4961" s="9">
        <v>44404</v>
      </c>
      <c r="E4961" s="8" t="str">
        <f>TEXT(Table1[[#This Row],[Invoice Date]],"dd-mm-yyyy")</f>
        <v>27-07-2021</v>
      </c>
      <c r="F4961" s="1" t="str">
        <f t="shared" si="308"/>
        <v>July</v>
      </c>
      <c r="G4961" s="1" t="str">
        <f t="shared" si="309"/>
        <v>2021</v>
      </c>
      <c r="H4961" s="1" t="str">
        <f t="shared" si="310"/>
        <v>Tuesday</v>
      </c>
      <c r="I4961" s="1" t="str">
        <f t="shared" si="311"/>
        <v>27</v>
      </c>
      <c r="J4961" t="s">
        <v>35</v>
      </c>
      <c r="K4961" t="s">
        <v>56</v>
      </c>
      <c r="L4961" t="s">
        <v>57</v>
      </c>
      <c r="M4961" t="s">
        <v>18</v>
      </c>
      <c r="N4961">
        <v>36</v>
      </c>
      <c r="O4961">
        <v>63</v>
      </c>
      <c r="P4961">
        <v>2268</v>
      </c>
      <c r="Q4961">
        <v>1134</v>
      </c>
      <c r="R4961">
        <v>0.5</v>
      </c>
      <c r="S4961" t="s">
        <v>82</v>
      </c>
      <c r="T4961" t="str">
        <f>IF(Table1[[#This Row],[Units Sold]]&gt; 700,"High Units","low Units")</f>
        <v>low Units</v>
      </c>
      <c r="U4961">
        <f>SUM(Table1[[#This Row],[Operating Profit]])/SUM(Table1[Operating Profit])*100</f>
        <v>3.4142730620340719E-4</v>
      </c>
      <c r="V4961">
        <f>SUM(Table1[[#This Row],[Price per Unit]]*Table1[[#This Row],[Units Sold]])</f>
        <v>2268</v>
      </c>
      <c r="W4961">
        <f>SUM(Table1[[#This Row],[Total Sales]]-Table1[[#This Row],[Operating Profit]])</f>
        <v>1134</v>
      </c>
      <c r="X4961">
        <f>SUM(Table1[[#This Row],[Total Sales]]-Table1[[#This Row],[Cost]])</f>
        <v>1134</v>
      </c>
      <c r="Y4961">
        <f>SUM(Table1[[#This Row],[profit/loss]])/SUM(Table1[profit/loss])</f>
        <v>3.4142730620340719E-6</v>
      </c>
    </row>
    <row r="4962" spans="1:25" x14ac:dyDescent="0.3">
      <c r="A4962" t="s">
        <v>13</v>
      </c>
      <c r="B4962" t="s">
        <v>82</v>
      </c>
      <c r="C4962">
        <v>1185732</v>
      </c>
      <c r="D4962" s="9">
        <v>44405</v>
      </c>
      <c r="E4962" s="8" t="str">
        <f>TEXT(Table1[[#This Row],[Invoice Date]],"dd-mm-yyyy")</f>
        <v>28-07-2021</v>
      </c>
      <c r="F4962" s="1" t="str">
        <f t="shared" si="308"/>
        <v>July</v>
      </c>
      <c r="G4962" s="1" t="str">
        <f t="shared" si="309"/>
        <v>2021</v>
      </c>
      <c r="H4962" s="1" t="str">
        <f t="shared" si="310"/>
        <v>Wednesday</v>
      </c>
      <c r="I4962" s="1" t="str">
        <f t="shared" si="311"/>
        <v>28</v>
      </c>
      <c r="J4962" t="s">
        <v>35</v>
      </c>
      <c r="K4962" t="s">
        <v>56</v>
      </c>
      <c r="L4962" t="s">
        <v>57</v>
      </c>
      <c r="M4962" t="s">
        <v>19</v>
      </c>
      <c r="N4962">
        <v>39</v>
      </c>
      <c r="O4962">
        <v>60</v>
      </c>
      <c r="P4962">
        <v>2340</v>
      </c>
      <c r="Q4962">
        <v>1147</v>
      </c>
      <c r="R4962">
        <v>0.49</v>
      </c>
      <c r="S4962" t="s">
        <v>82</v>
      </c>
      <c r="T4962" t="str">
        <f>IF(Table1[[#This Row],[Units Sold]]&gt; 700,"High Units","low Units")</f>
        <v>low Units</v>
      </c>
      <c r="U4962">
        <f>SUM(Table1[[#This Row],[Operating Profit]])/SUM(Table1[Operating Profit])*100</f>
        <v>3.4534137585124166E-4</v>
      </c>
      <c r="V4962">
        <f>SUM(Table1[[#This Row],[Price per Unit]]*Table1[[#This Row],[Units Sold]])</f>
        <v>2340</v>
      </c>
      <c r="W4962">
        <f>SUM(Table1[[#This Row],[Total Sales]]-Table1[[#This Row],[Operating Profit]])</f>
        <v>1193</v>
      </c>
      <c r="X4962">
        <f>SUM(Table1[[#This Row],[Total Sales]]-Table1[[#This Row],[Cost]])</f>
        <v>1147</v>
      </c>
      <c r="Y4962">
        <f>SUM(Table1[[#This Row],[profit/loss]])/SUM(Table1[profit/loss])</f>
        <v>3.4534137585124164E-6</v>
      </c>
    </row>
    <row r="4963" spans="1:25" x14ac:dyDescent="0.3">
      <c r="A4963" t="s">
        <v>13</v>
      </c>
      <c r="B4963" t="s">
        <v>82</v>
      </c>
      <c r="C4963">
        <v>1185732</v>
      </c>
      <c r="D4963" s="9">
        <v>44406</v>
      </c>
      <c r="E4963" s="8" t="str">
        <f>TEXT(Table1[[#This Row],[Invoice Date]],"dd-mm-yyyy")</f>
        <v>29-07-2021</v>
      </c>
      <c r="F4963" s="1" t="str">
        <f t="shared" si="308"/>
        <v>July</v>
      </c>
      <c r="G4963" s="1" t="str">
        <f t="shared" si="309"/>
        <v>2021</v>
      </c>
      <c r="H4963" s="1" t="str">
        <f t="shared" si="310"/>
        <v>Thursday</v>
      </c>
      <c r="I4963" s="1" t="str">
        <f t="shared" si="311"/>
        <v>29</v>
      </c>
      <c r="J4963" t="s">
        <v>35</v>
      </c>
      <c r="K4963" t="s">
        <v>56</v>
      </c>
      <c r="L4963" t="s">
        <v>57</v>
      </c>
      <c r="M4963" t="s">
        <v>20</v>
      </c>
      <c r="N4963">
        <v>38</v>
      </c>
      <c r="O4963">
        <v>38</v>
      </c>
      <c r="P4963">
        <v>1444</v>
      </c>
      <c r="Q4963">
        <v>794</v>
      </c>
      <c r="R4963">
        <v>0.55000000000000004</v>
      </c>
      <c r="S4963" t="s">
        <v>82</v>
      </c>
      <c r="T4963" t="str">
        <f>IF(Table1[[#This Row],[Units Sold]]&gt; 700,"High Units","low Units")</f>
        <v>low Units</v>
      </c>
      <c r="U4963">
        <f>SUM(Table1[[#This Row],[Operating Profit]])/SUM(Table1[Operating Profit])*100</f>
        <v>2.3905933079850557E-4</v>
      </c>
      <c r="V4963">
        <f>SUM(Table1[[#This Row],[Price per Unit]]*Table1[[#This Row],[Units Sold]])</f>
        <v>1444</v>
      </c>
      <c r="W4963">
        <f>SUM(Table1[[#This Row],[Total Sales]]-Table1[[#This Row],[Operating Profit]])</f>
        <v>650</v>
      </c>
      <c r="X4963">
        <f>SUM(Table1[[#This Row],[Total Sales]]-Table1[[#This Row],[Cost]])</f>
        <v>794</v>
      </c>
      <c r="Y4963">
        <f>SUM(Table1[[#This Row],[profit/loss]])/SUM(Table1[profit/loss])</f>
        <v>2.3905933079850557E-6</v>
      </c>
    </row>
    <row r="4964" spans="1:25" x14ac:dyDescent="0.3">
      <c r="A4964" t="s">
        <v>13</v>
      </c>
      <c r="B4964" t="s">
        <v>82</v>
      </c>
      <c r="C4964">
        <v>1185732</v>
      </c>
      <c r="D4964" s="9">
        <v>44407</v>
      </c>
      <c r="E4964" s="8" t="str">
        <f>TEXT(Table1[[#This Row],[Invoice Date]],"dd-mm-yyyy")</f>
        <v>30-07-2021</v>
      </c>
      <c r="F4964" s="1" t="str">
        <f t="shared" si="308"/>
        <v>July</v>
      </c>
      <c r="G4964" s="1" t="str">
        <f t="shared" si="309"/>
        <v>2021</v>
      </c>
      <c r="H4964" s="1" t="str">
        <f t="shared" si="310"/>
        <v>Friday</v>
      </c>
      <c r="I4964" s="1" t="str">
        <f t="shared" si="311"/>
        <v>30</v>
      </c>
      <c r="J4964" t="s">
        <v>35</v>
      </c>
      <c r="K4964" t="s">
        <v>56</v>
      </c>
      <c r="L4964" t="s">
        <v>57</v>
      </c>
      <c r="M4964" t="s">
        <v>21</v>
      </c>
      <c r="N4964">
        <v>45</v>
      </c>
      <c r="O4964">
        <v>39</v>
      </c>
      <c r="P4964">
        <v>1755</v>
      </c>
      <c r="Q4964">
        <v>842</v>
      </c>
      <c r="R4964">
        <v>0.48</v>
      </c>
      <c r="S4964" t="s">
        <v>82</v>
      </c>
      <c r="T4964" t="str">
        <f>IF(Table1[[#This Row],[Units Sold]]&gt; 700,"High Units","low Units")</f>
        <v>low Units</v>
      </c>
      <c r="U4964">
        <f>SUM(Table1[[#This Row],[Operating Profit]])/SUM(Table1[Operating Profit])*100</f>
        <v>2.5351128026743284E-4</v>
      </c>
      <c r="V4964">
        <f>SUM(Table1[[#This Row],[Price per Unit]]*Table1[[#This Row],[Units Sold]])</f>
        <v>1755</v>
      </c>
      <c r="W4964">
        <f>SUM(Table1[[#This Row],[Total Sales]]-Table1[[#This Row],[Operating Profit]])</f>
        <v>913</v>
      </c>
      <c r="X4964">
        <f>SUM(Table1[[#This Row],[Total Sales]]-Table1[[#This Row],[Cost]])</f>
        <v>842</v>
      </c>
      <c r="Y4964">
        <f>SUM(Table1[[#This Row],[profit/loss]])/SUM(Table1[profit/loss])</f>
        <v>2.5351128026743286E-6</v>
      </c>
    </row>
    <row r="4965" spans="1:25" x14ac:dyDescent="0.3">
      <c r="A4965" t="s">
        <v>13</v>
      </c>
      <c r="B4965" t="s">
        <v>82</v>
      </c>
      <c r="C4965">
        <v>1185732</v>
      </c>
      <c r="D4965" s="9">
        <v>44408</v>
      </c>
      <c r="E4965" s="8" t="str">
        <f>TEXT(Table1[[#This Row],[Invoice Date]],"dd-mm-yyyy")</f>
        <v>31-07-2021</v>
      </c>
      <c r="F4965" s="1" t="str">
        <f t="shared" si="308"/>
        <v>July</v>
      </c>
      <c r="G4965" s="1" t="str">
        <f t="shared" si="309"/>
        <v>2021</v>
      </c>
      <c r="H4965" s="1" t="str">
        <f t="shared" si="310"/>
        <v>Saturday</v>
      </c>
      <c r="I4965" s="1" t="str">
        <f t="shared" si="311"/>
        <v>31</v>
      </c>
      <c r="J4965" t="s">
        <v>35</v>
      </c>
      <c r="K4965" t="s">
        <v>56</v>
      </c>
      <c r="L4965" t="s">
        <v>57</v>
      </c>
      <c r="M4965" t="s">
        <v>22</v>
      </c>
      <c r="N4965">
        <v>54</v>
      </c>
      <c r="O4965">
        <v>65</v>
      </c>
      <c r="P4965">
        <v>3510</v>
      </c>
      <c r="Q4965">
        <v>2176</v>
      </c>
      <c r="R4965">
        <v>0.62</v>
      </c>
      <c r="S4965" t="s">
        <v>82</v>
      </c>
      <c r="T4965" t="str">
        <f>IF(Table1[[#This Row],[Units Sold]]&gt; 700,"High Units","low Units")</f>
        <v>low Units</v>
      </c>
      <c r="U4965">
        <f>SUM(Table1[[#This Row],[Operating Profit]])/SUM(Table1[Operating Profit])*100</f>
        <v>6.5515504259137036E-4</v>
      </c>
      <c r="V4965">
        <f>SUM(Table1[[#This Row],[Price per Unit]]*Table1[[#This Row],[Units Sold]])</f>
        <v>3510</v>
      </c>
      <c r="W4965">
        <f>SUM(Table1[[#This Row],[Total Sales]]-Table1[[#This Row],[Operating Profit]])</f>
        <v>1334</v>
      </c>
      <c r="X4965">
        <f>SUM(Table1[[#This Row],[Total Sales]]-Table1[[#This Row],[Cost]])</f>
        <v>2176</v>
      </c>
      <c r="Y4965">
        <f>SUM(Table1[[#This Row],[profit/loss]])/SUM(Table1[profit/loss])</f>
        <v>6.5515504259137039E-6</v>
      </c>
    </row>
    <row r="4966" spans="1:25" x14ac:dyDescent="0.3">
      <c r="A4966" t="s">
        <v>25</v>
      </c>
      <c r="B4966" t="s">
        <v>82</v>
      </c>
      <c r="C4966">
        <v>1197831</v>
      </c>
      <c r="D4966" s="9">
        <v>44409</v>
      </c>
      <c r="E4966" s="8" t="str">
        <f>TEXT(Table1[[#This Row],[Invoice Date]],"dd-mm-yyyy")</f>
        <v>01-08-2021</v>
      </c>
      <c r="F4966" s="1" t="str">
        <f t="shared" si="308"/>
        <v>August</v>
      </c>
      <c r="G4966" s="1" t="str">
        <f t="shared" si="309"/>
        <v>2021</v>
      </c>
      <c r="H4966" s="1" t="str">
        <f t="shared" si="310"/>
        <v>Sunday</v>
      </c>
      <c r="I4966" s="1" t="str">
        <f t="shared" si="311"/>
        <v>01</v>
      </c>
      <c r="J4966" t="s">
        <v>35</v>
      </c>
      <c r="K4966" t="s">
        <v>56</v>
      </c>
      <c r="L4966" t="s">
        <v>57</v>
      </c>
      <c r="M4966" t="s">
        <v>16</v>
      </c>
      <c r="N4966">
        <v>19</v>
      </c>
      <c r="O4966">
        <v>203</v>
      </c>
      <c r="P4966">
        <v>3857</v>
      </c>
      <c r="Q4966">
        <v>2044</v>
      </c>
      <c r="R4966">
        <v>0.53</v>
      </c>
      <c r="S4966" t="s">
        <v>82</v>
      </c>
      <c r="T4966" t="str">
        <f>IF(Table1[[#This Row],[Units Sold]]&gt; 700,"High Units","low Units")</f>
        <v>low Units</v>
      </c>
      <c r="U4966">
        <f>SUM(Table1[[#This Row],[Operating Profit]])/SUM(Table1[Operating Profit])*100</f>
        <v>6.1541218155182042E-4</v>
      </c>
      <c r="V4966">
        <f>SUM(Table1[[#This Row],[Price per Unit]]*Table1[[#This Row],[Units Sold]])</f>
        <v>3857</v>
      </c>
      <c r="W4966">
        <f>SUM(Table1[[#This Row],[Total Sales]]-Table1[[#This Row],[Operating Profit]])</f>
        <v>1813</v>
      </c>
      <c r="X4966">
        <f>SUM(Table1[[#This Row],[Total Sales]]-Table1[[#This Row],[Cost]])</f>
        <v>2044</v>
      </c>
      <c r="Y4966">
        <f>SUM(Table1[[#This Row],[profit/loss]])/SUM(Table1[profit/loss])</f>
        <v>6.1541218155182039E-6</v>
      </c>
    </row>
    <row r="4967" spans="1:25" x14ac:dyDescent="0.3">
      <c r="A4967" t="s">
        <v>25</v>
      </c>
      <c r="B4967" t="s">
        <v>82</v>
      </c>
      <c r="C4967">
        <v>1197831</v>
      </c>
      <c r="D4967" s="9">
        <v>44410</v>
      </c>
      <c r="E4967" s="8" t="str">
        <f>TEXT(Table1[[#This Row],[Invoice Date]],"dd-mm-yyyy")</f>
        <v>02-08-2021</v>
      </c>
      <c r="F4967" s="1" t="str">
        <f t="shared" si="308"/>
        <v>August</v>
      </c>
      <c r="G4967" s="1" t="str">
        <f t="shared" si="309"/>
        <v>2021</v>
      </c>
      <c r="H4967" s="1" t="str">
        <f t="shared" si="310"/>
        <v>Monday</v>
      </c>
      <c r="I4967" s="1" t="str">
        <f t="shared" si="311"/>
        <v>02</v>
      </c>
      <c r="J4967" t="s">
        <v>35</v>
      </c>
      <c r="K4967" t="s">
        <v>56</v>
      </c>
      <c r="L4967" t="s">
        <v>57</v>
      </c>
      <c r="M4967" t="s">
        <v>18</v>
      </c>
      <c r="N4967">
        <v>29</v>
      </c>
      <c r="O4967">
        <v>196</v>
      </c>
      <c r="P4967">
        <v>5684</v>
      </c>
      <c r="Q4967">
        <v>3069</v>
      </c>
      <c r="R4967">
        <v>0.54</v>
      </c>
      <c r="S4967" t="s">
        <v>82</v>
      </c>
      <c r="T4967" t="str">
        <f>IF(Table1[[#This Row],[Units Sold]]&gt; 700,"High Units","low Units")</f>
        <v>low Units</v>
      </c>
      <c r="U4967">
        <f>SUM(Table1[[#This Row],[Operating Profit]])/SUM(Table1[Operating Profit])*100</f>
        <v>9.2402151916953855E-4</v>
      </c>
      <c r="V4967">
        <f>SUM(Table1[[#This Row],[Price per Unit]]*Table1[[#This Row],[Units Sold]])</f>
        <v>5684</v>
      </c>
      <c r="W4967">
        <f>SUM(Table1[[#This Row],[Total Sales]]-Table1[[#This Row],[Operating Profit]])</f>
        <v>2615</v>
      </c>
      <c r="X4967">
        <f>SUM(Table1[[#This Row],[Total Sales]]-Table1[[#This Row],[Cost]])</f>
        <v>3069</v>
      </c>
      <c r="Y4967">
        <f>SUM(Table1[[#This Row],[profit/loss]])/SUM(Table1[profit/loss])</f>
        <v>9.240215191695385E-6</v>
      </c>
    </row>
    <row r="4968" spans="1:25" x14ac:dyDescent="0.3">
      <c r="A4968" t="s">
        <v>25</v>
      </c>
      <c r="B4968" t="s">
        <v>82</v>
      </c>
      <c r="C4968">
        <v>1197831</v>
      </c>
      <c r="D4968" s="9">
        <v>44411</v>
      </c>
      <c r="E4968" s="8" t="str">
        <f>TEXT(Table1[[#This Row],[Invoice Date]],"dd-mm-yyyy")</f>
        <v>03-08-2021</v>
      </c>
      <c r="F4968" s="1" t="str">
        <f t="shared" si="308"/>
        <v>August</v>
      </c>
      <c r="G4968" s="1" t="str">
        <f t="shared" si="309"/>
        <v>2021</v>
      </c>
      <c r="H4968" s="1" t="str">
        <f t="shared" si="310"/>
        <v>Tuesday</v>
      </c>
      <c r="I4968" s="1" t="str">
        <f t="shared" si="311"/>
        <v>03</v>
      </c>
      <c r="J4968" t="s">
        <v>35</v>
      </c>
      <c r="K4968" t="s">
        <v>56</v>
      </c>
      <c r="L4968" t="s">
        <v>57</v>
      </c>
      <c r="M4968" t="s">
        <v>19</v>
      </c>
      <c r="N4968">
        <v>28</v>
      </c>
      <c r="O4968">
        <v>138</v>
      </c>
      <c r="P4968">
        <v>3864</v>
      </c>
      <c r="Q4968">
        <v>2125</v>
      </c>
      <c r="R4968">
        <v>0.55000000000000004</v>
      </c>
      <c r="S4968" t="s">
        <v>82</v>
      </c>
      <c r="T4968" t="str">
        <f>IF(Table1[[#This Row],[Units Sold]]&gt; 700,"High Units","low Units")</f>
        <v>low Units</v>
      </c>
      <c r="U4968">
        <f>SUM(Table1[[#This Row],[Operating Profit]])/SUM(Table1[Operating Profit])*100</f>
        <v>6.3979984628063523E-4</v>
      </c>
      <c r="V4968">
        <f>SUM(Table1[[#This Row],[Price per Unit]]*Table1[[#This Row],[Units Sold]])</f>
        <v>3864</v>
      </c>
      <c r="W4968">
        <f>SUM(Table1[[#This Row],[Total Sales]]-Table1[[#This Row],[Operating Profit]])</f>
        <v>1739</v>
      </c>
      <c r="X4968">
        <f>SUM(Table1[[#This Row],[Total Sales]]-Table1[[#This Row],[Cost]])</f>
        <v>2125</v>
      </c>
      <c r="Y4968">
        <f>SUM(Table1[[#This Row],[profit/loss]])/SUM(Table1[profit/loss])</f>
        <v>6.3979984628063518E-6</v>
      </c>
    </row>
    <row r="4969" spans="1:25" x14ac:dyDescent="0.3">
      <c r="A4969" t="s">
        <v>25</v>
      </c>
      <c r="B4969" t="s">
        <v>82</v>
      </c>
      <c r="C4969">
        <v>1197831</v>
      </c>
      <c r="D4969" s="9">
        <v>44412</v>
      </c>
      <c r="E4969" s="8" t="str">
        <f>TEXT(Table1[[#This Row],[Invoice Date]],"dd-mm-yyyy")</f>
        <v>04-08-2021</v>
      </c>
      <c r="F4969" s="1" t="str">
        <f t="shared" si="308"/>
        <v>August</v>
      </c>
      <c r="G4969" s="1" t="str">
        <f t="shared" si="309"/>
        <v>2021</v>
      </c>
      <c r="H4969" s="1" t="str">
        <f t="shared" si="310"/>
        <v>Wednesday</v>
      </c>
      <c r="I4969" s="1" t="str">
        <f t="shared" si="311"/>
        <v>04</v>
      </c>
      <c r="J4969" t="s">
        <v>35</v>
      </c>
      <c r="K4969" t="s">
        <v>56</v>
      </c>
      <c r="L4969" t="s">
        <v>57</v>
      </c>
      <c r="M4969" t="s">
        <v>20</v>
      </c>
      <c r="N4969">
        <v>33</v>
      </c>
      <c r="O4969">
        <v>138</v>
      </c>
      <c r="P4969">
        <v>4554</v>
      </c>
      <c r="Q4969">
        <v>2915</v>
      </c>
      <c r="R4969">
        <v>0.64</v>
      </c>
      <c r="S4969" t="s">
        <v>82</v>
      </c>
      <c r="T4969" t="str">
        <f>IF(Table1[[#This Row],[Units Sold]]&gt; 700,"High Units","low Units")</f>
        <v>low Units</v>
      </c>
      <c r="U4969">
        <f>SUM(Table1[[#This Row],[Operating Profit]])/SUM(Table1[Operating Profit])*100</f>
        <v>8.7765484795673007E-4</v>
      </c>
      <c r="V4969">
        <f>SUM(Table1[[#This Row],[Price per Unit]]*Table1[[#This Row],[Units Sold]])</f>
        <v>4554</v>
      </c>
      <c r="W4969">
        <f>SUM(Table1[[#This Row],[Total Sales]]-Table1[[#This Row],[Operating Profit]])</f>
        <v>1639</v>
      </c>
      <c r="X4969">
        <f>SUM(Table1[[#This Row],[Total Sales]]-Table1[[#This Row],[Cost]])</f>
        <v>2915</v>
      </c>
      <c r="Y4969">
        <f>SUM(Table1[[#This Row],[profit/loss]])/SUM(Table1[profit/loss])</f>
        <v>8.7765484795673011E-6</v>
      </c>
    </row>
    <row r="4970" spans="1:25" x14ac:dyDescent="0.3">
      <c r="A4970" t="s">
        <v>25</v>
      </c>
      <c r="B4970" t="s">
        <v>82</v>
      </c>
      <c r="C4970">
        <v>1197831</v>
      </c>
      <c r="D4970" s="9">
        <v>44413</v>
      </c>
      <c r="E4970" s="8" t="str">
        <f>TEXT(Table1[[#This Row],[Invoice Date]],"dd-mm-yyyy")</f>
        <v>05-08-2021</v>
      </c>
      <c r="F4970" s="1" t="str">
        <f t="shared" si="308"/>
        <v>August</v>
      </c>
      <c r="G4970" s="1" t="str">
        <f t="shared" si="309"/>
        <v>2021</v>
      </c>
      <c r="H4970" s="1" t="str">
        <f t="shared" si="310"/>
        <v>Thursday</v>
      </c>
      <c r="I4970" s="1" t="str">
        <f t="shared" si="311"/>
        <v>05</v>
      </c>
      <c r="J4970" t="s">
        <v>26</v>
      </c>
      <c r="K4970" t="s">
        <v>58</v>
      </c>
      <c r="L4970" t="s">
        <v>59</v>
      </c>
      <c r="M4970" t="s">
        <v>21</v>
      </c>
      <c r="N4970">
        <v>37</v>
      </c>
      <c r="O4970">
        <v>88</v>
      </c>
      <c r="P4970">
        <v>3256</v>
      </c>
      <c r="Q4970">
        <v>1563</v>
      </c>
      <c r="R4970">
        <v>0.48</v>
      </c>
      <c r="S4970" t="s">
        <v>82</v>
      </c>
      <c r="T4970" t="str">
        <f>IF(Table1[[#This Row],[Units Sold]]&gt; 700,"High Units","low Units")</f>
        <v>low Units</v>
      </c>
      <c r="U4970">
        <f>SUM(Table1[[#This Row],[Operating Profit]])/SUM(Table1[Operating Profit])*100</f>
        <v>4.705916045819448E-4</v>
      </c>
      <c r="V4970">
        <f>SUM(Table1[[#This Row],[Price per Unit]]*Table1[[#This Row],[Units Sold]])</f>
        <v>3256</v>
      </c>
      <c r="W4970">
        <f>SUM(Table1[[#This Row],[Total Sales]]-Table1[[#This Row],[Operating Profit]])</f>
        <v>1693</v>
      </c>
      <c r="X4970">
        <f>SUM(Table1[[#This Row],[Total Sales]]-Table1[[#This Row],[Cost]])</f>
        <v>1563</v>
      </c>
      <c r="Y4970">
        <f>SUM(Table1[[#This Row],[profit/loss]])/SUM(Table1[profit/loss])</f>
        <v>4.7059160458194482E-6</v>
      </c>
    </row>
    <row r="4971" spans="1:25" x14ac:dyDescent="0.3">
      <c r="A4971" t="s">
        <v>25</v>
      </c>
      <c r="B4971" t="s">
        <v>82</v>
      </c>
      <c r="C4971">
        <v>1197831</v>
      </c>
      <c r="D4971" s="9">
        <v>44414</v>
      </c>
      <c r="E4971" s="8" t="str">
        <f>TEXT(Table1[[#This Row],[Invoice Date]],"dd-mm-yyyy")</f>
        <v>06-08-2021</v>
      </c>
      <c r="F4971" s="1" t="str">
        <f t="shared" si="308"/>
        <v>August</v>
      </c>
      <c r="G4971" s="1" t="str">
        <f t="shared" si="309"/>
        <v>2021</v>
      </c>
      <c r="H4971" s="1" t="str">
        <f t="shared" si="310"/>
        <v>Friday</v>
      </c>
      <c r="I4971" s="1" t="str">
        <f t="shared" si="311"/>
        <v>06</v>
      </c>
      <c r="J4971" t="s">
        <v>26</v>
      </c>
      <c r="K4971" t="s">
        <v>58</v>
      </c>
      <c r="L4971" t="s">
        <v>59</v>
      </c>
      <c r="M4971" t="s">
        <v>22</v>
      </c>
      <c r="N4971">
        <v>32</v>
      </c>
      <c r="O4971">
        <v>138</v>
      </c>
      <c r="P4971">
        <v>4416</v>
      </c>
      <c r="Q4971">
        <v>3091</v>
      </c>
      <c r="R4971">
        <v>0.7</v>
      </c>
      <c r="S4971" t="s">
        <v>82</v>
      </c>
      <c r="T4971" t="str">
        <f>IF(Table1[[#This Row],[Units Sold]]&gt; 700,"High Units","low Units")</f>
        <v>low Units</v>
      </c>
      <c r="U4971">
        <f>SUM(Table1[[#This Row],[Operating Profit]])/SUM(Table1[Operating Profit])*100</f>
        <v>9.3064532934279687E-4</v>
      </c>
      <c r="V4971">
        <f>SUM(Table1[[#This Row],[Price per Unit]]*Table1[[#This Row],[Units Sold]])</f>
        <v>4416</v>
      </c>
      <c r="W4971">
        <f>SUM(Table1[[#This Row],[Total Sales]]-Table1[[#This Row],[Operating Profit]])</f>
        <v>1325</v>
      </c>
      <c r="X4971">
        <f>SUM(Table1[[#This Row],[Total Sales]]-Table1[[#This Row],[Cost]])</f>
        <v>3091</v>
      </c>
      <c r="Y4971">
        <f>SUM(Table1[[#This Row],[profit/loss]])/SUM(Table1[profit/loss])</f>
        <v>9.3064532934279689E-6</v>
      </c>
    </row>
    <row r="4972" spans="1:25" x14ac:dyDescent="0.3">
      <c r="A4972" t="s">
        <v>25</v>
      </c>
      <c r="B4972" t="s">
        <v>82</v>
      </c>
      <c r="C4972">
        <v>1197831</v>
      </c>
      <c r="D4972" s="9">
        <v>44415</v>
      </c>
      <c r="E4972" s="8" t="str">
        <f>TEXT(Table1[[#This Row],[Invoice Date]],"dd-mm-yyyy")</f>
        <v>07-08-2021</v>
      </c>
      <c r="F4972" s="1" t="str">
        <f t="shared" si="308"/>
        <v>August</v>
      </c>
      <c r="G4972" s="1" t="str">
        <f t="shared" si="309"/>
        <v>2021</v>
      </c>
      <c r="H4972" s="1" t="str">
        <f t="shared" si="310"/>
        <v>Saturday</v>
      </c>
      <c r="I4972" s="1" t="str">
        <f t="shared" si="311"/>
        <v>07</v>
      </c>
      <c r="J4972" t="s">
        <v>26</v>
      </c>
      <c r="K4972" t="s">
        <v>58</v>
      </c>
      <c r="L4972" t="s">
        <v>59</v>
      </c>
      <c r="M4972" t="s">
        <v>16</v>
      </c>
      <c r="N4972">
        <v>24</v>
      </c>
      <c r="O4972">
        <v>156</v>
      </c>
      <c r="P4972">
        <v>3744</v>
      </c>
      <c r="Q4972">
        <v>2022</v>
      </c>
      <c r="R4972">
        <v>0.54</v>
      </c>
      <c r="S4972" t="s">
        <v>82</v>
      </c>
      <c r="T4972" t="str">
        <f>IF(Table1[[#This Row],[Units Sold]]&gt; 700,"High Units","low Units")</f>
        <v>low Units</v>
      </c>
      <c r="U4972">
        <f>SUM(Table1[[#This Row],[Operating Profit]])/SUM(Table1[Operating Profit])*100</f>
        <v>6.0878837137856199E-4</v>
      </c>
      <c r="V4972">
        <f>SUM(Table1[[#This Row],[Price per Unit]]*Table1[[#This Row],[Units Sold]])</f>
        <v>3744</v>
      </c>
      <c r="W4972">
        <f>SUM(Table1[[#This Row],[Total Sales]]-Table1[[#This Row],[Operating Profit]])</f>
        <v>1722</v>
      </c>
      <c r="X4972">
        <f>SUM(Table1[[#This Row],[Total Sales]]-Table1[[#This Row],[Cost]])</f>
        <v>2022</v>
      </c>
      <c r="Y4972">
        <f>SUM(Table1[[#This Row],[profit/loss]])/SUM(Table1[profit/loss])</f>
        <v>6.08788371378562E-6</v>
      </c>
    </row>
    <row r="4973" spans="1:25" x14ac:dyDescent="0.3">
      <c r="A4973" t="s">
        <v>25</v>
      </c>
      <c r="B4973" t="s">
        <v>82</v>
      </c>
      <c r="C4973">
        <v>1197831</v>
      </c>
      <c r="D4973" s="9">
        <v>44416</v>
      </c>
      <c r="E4973" s="8" t="str">
        <f>TEXT(Table1[[#This Row],[Invoice Date]],"dd-mm-yyyy")</f>
        <v>08-08-2021</v>
      </c>
      <c r="F4973" s="1" t="str">
        <f t="shared" si="308"/>
        <v>August</v>
      </c>
      <c r="G4973" s="1" t="str">
        <f t="shared" si="309"/>
        <v>2021</v>
      </c>
      <c r="H4973" s="1" t="str">
        <f t="shared" si="310"/>
        <v>Sunday</v>
      </c>
      <c r="I4973" s="1" t="str">
        <f t="shared" si="311"/>
        <v>08</v>
      </c>
      <c r="J4973" t="s">
        <v>26</v>
      </c>
      <c r="K4973" t="s">
        <v>58</v>
      </c>
      <c r="L4973" t="s">
        <v>59</v>
      </c>
      <c r="M4973" t="s">
        <v>18</v>
      </c>
      <c r="N4973">
        <v>33</v>
      </c>
      <c r="O4973">
        <v>174</v>
      </c>
      <c r="P4973">
        <v>5742</v>
      </c>
      <c r="Q4973">
        <v>3101</v>
      </c>
      <c r="R4973">
        <v>0.54</v>
      </c>
      <c r="S4973" t="s">
        <v>82</v>
      </c>
      <c r="T4973" t="str">
        <f>IF(Table1[[#This Row],[Units Sold]]&gt; 700,"High Units","low Units")</f>
        <v>low Units</v>
      </c>
      <c r="U4973">
        <f>SUM(Table1[[#This Row],[Operating Profit]])/SUM(Table1[Operating Profit])*100</f>
        <v>9.3365615214882321E-4</v>
      </c>
      <c r="V4973">
        <f>SUM(Table1[[#This Row],[Price per Unit]]*Table1[[#This Row],[Units Sold]])</f>
        <v>5742</v>
      </c>
      <c r="W4973">
        <f>SUM(Table1[[#This Row],[Total Sales]]-Table1[[#This Row],[Operating Profit]])</f>
        <v>2641</v>
      </c>
      <c r="X4973">
        <f>SUM(Table1[[#This Row],[Total Sales]]-Table1[[#This Row],[Cost]])</f>
        <v>3101</v>
      </c>
      <c r="Y4973">
        <f>SUM(Table1[[#This Row],[profit/loss]])/SUM(Table1[profit/loss])</f>
        <v>9.3365615214882325E-6</v>
      </c>
    </row>
    <row r="4974" spans="1:25" x14ac:dyDescent="0.3">
      <c r="A4974" t="s">
        <v>25</v>
      </c>
      <c r="B4974" t="s">
        <v>82</v>
      </c>
      <c r="C4974">
        <v>1197831</v>
      </c>
      <c r="D4974" s="9">
        <v>44417</v>
      </c>
      <c r="E4974" s="8" t="str">
        <f>TEXT(Table1[[#This Row],[Invoice Date]],"dd-mm-yyyy")</f>
        <v>09-08-2021</v>
      </c>
      <c r="F4974" s="1" t="str">
        <f t="shared" si="308"/>
        <v>August</v>
      </c>
      <c r="G4974" s="1" t="str">
        <f t="shared" si="309"/>
        <v>2021</v>
      </c>
      <c r="H4974" s="1" t="str">
        <f t="shared" si="310"/>
        <v>Monday</v>
      </c>
      <c r="I4974" s="1" t="str">
        <f t="shared" si="311"/>
        <v>09</v>
      </c>
      <c r="J4974" t="s">
        <v>26</v>
      </c>
      <c r="K4974" t="s">
        <v>58</v>
      </c>
      <c r="L4974" t="s">
        <v>59</v>
      </c>
      <c r="M4974" t="s">
        <v>19</v>
      </c>
      <c r="N4974">
        <v>32</v>
      </c>
      <c r="O4974">
        <v>128</v>
      </c>
      <c r="P4974">
        <v>4096</v>
      </c>
      <c r="Q4974">
        <v>2130</v>
      </c>
      <c r="R4974">
        <v>0.52</v>
      </c>
      <c r="S4974" t="s">
        <v>82</v>
      </c>
      <c r="T4974" t="str">
        <f>IF(Table1[[#This Row],[Units Sold]]&gt; 700,"High Units","low Units")</f>
        <v>low Units</v>
      </c>
      <c r="U4974">
        <f>SUM(Table1[[#This Row],[Operating Profit]])/SUM(Table1[Operating Profit])*100</f>
        <v>6.413052576836484E-4</v>
      </c>
      <c r="V4974">
        <f>SUM(Table1[[#This Row],[Price per Unit]]*Table1[[#This Row],[Units Sold]])</f>
        <v>4096</v>
      </c>
      <c r="W4974">
        <f>SUM(Table1[[#This Row],[Total Sales]]-Table1[[#This Row],[Operating Profit]])</f>
        <v>1966</v>
      </c>
      <c r="X4974">
        <f>SUM(Table1[[#This Row],[Total Sales]]-Table1[[#This Row],[Cost]])</f>
        <v>2130</v>
      </c>
      <c r="Y4974">
        <f>SUM(Table1[[#This Row],[profit/loss]])/SUM(Table1[profit/loss])</f>
        <v>6.4130525768364844E-6</v>
      </c>
    </row>
    <row r="4975" spans="1:25" x14ac:dyDescent="0.3">
      <c r="A4975" t="s">
        <v>25</v>
      </c>
      <c r="B4975" t="s">
        <v>82</v>
      </c>
      <c r="C4975">
        <v>1197831</v>
      </c>
      <c r="D4975" s="9">
        <v>44418</v>
      </c>
      <c r="E4975" s="8" t="str">
        <f>TEXT(Table1[[#This Row],[Invoice Date]],"dd-mm-yyyy")</f>
        <v>10-08-2021</v>
      </c>
      <c r="F4975" s="1" t="str">
        <f t="shared" si="308"/>
        <v>August</v>
      </c>
      <c r="G4975" s="1" t="str">
        <f t="shared" si="309"/>
        <v>2021</v>
      </c>
      <c r="H4975" s="1" t="str">
        <f t="shared" si="310"/>
        <v>Tuesday</v>
      </c>
      <c r="I4975" s="1" t="str">
        <f t="shared" si="311"/>
        <v>10</v>
      </c>
      <c r="J4975" t="s">
        <v>26</v>
      </c>
      <c r="K4975" t="s">
        <v>58</v>
      </c>
      <c r="L4975" t="s">
        <v>59</v>
      </c>
      <c r="M4975" t="s">
        <v>20</v>
      </c>
      <c r="N4975">
        <v>32</v>
      </c>
      <c r="O4975">
        <v>98</v>
      </c>
      <c r="P4975">
        <v>3136</v>
      </c>
      <c r="Q4975">
        <v>1944</v>
      </c>
      <c r="R4975">
        <v>0.62</v>
      </c>
      <c r="S4975" t="s">
        <v>82</v>
      </c>
      <c r="T4975" t="str">
        <f>IF(Table1[[#This Row],[Units Sold]]&gt; 700,"High Units","low Units")</f>
        <v>low Units</v>
      </c>
      <c r="U4975">
        <f>SUM(Table1[[#This Row],[Operating Profit]])/SUM(Table1[Operating Profit])*100</f>
        <v>5.8530395349155515E-4</v>
      </c>
      <c r="V4975">
        <f>SUM(Table1[[#This Row],[Price per Unit]]*Table1[[#This Row],[Units Sold]])</f>
        <v>3136</v>
      </c>
      <c r="W4975">
        <f>SUM(Table1[[#This Row],[Total Sales]]-Table1[[#This Row],[Operating Profit]])</f>
        <v>1192</v>
      </c>
      <c r="X4975">
        <f>SUM(Table1[[#This Row],[Total Sales]]-Table1[[#This Row],[Cost]])</f>
        <v>1944</v>
      </c>
      <c r="Y4975">
        <f>SUM(Table1[[#This Row],[profit/loss]])/SUM(Table1[profit/loss])</f>
        <v>5.8530395349155513E-6</v>
      </c>
    </row>
    <row r="4976" spans="1:25" x14ac:dyDescent="0.3">
      <c r="A4976" t="s">
        <v>25</v>
      </c>
      <c r="B4976" t="s">
        <v>82</v>
      </c>
      <c r="C4976">
        <v>1197831</v>
      </c>
      <c r="D4976" s="9">
        <v>44419</v>
      </c>
      <c r="E4976" s="8" t="str">
        <f>TEXT(Table1[[#This Row],[Invoice Date]],"dd-mm-yyyy")</f>
        <v>11-08-2021</v>
      </c>
      <c r="F4976" s="1" t="str">
        <f t="shared" si="308"/>
        <v>August</v>
      </c>
      <c r="G4976" s="1" t="str">
        <f t="shared" si="309"/>
        <v>2021</v>
      </c>
      <c r="H4976" s="1" t="str">
        <f t="shared" si="310"/>
        <v>Wednesday</v>
      </c>
      <c r="I4976" s="1" t="str">
        <f t="shared" si="311"/>
        <v>11</v>
      </c>
      <c r="J4976" t="s">
        <v>26</v>
      </c>
      <c r="K4976" t="s">
        <v>58</v>
      </c>
      <c r="L4976" t="s">
        <v>59</v>
      </c>
      <c r="M4976" t="s">
        <v>21</v>
      </c>
      <c r="N4976">
        <v>38</v>
      </c>
      <c r="O4976">
        <v>68</v>
      </c>
      <c r="P4976">
        <v>2584</v>
      </c>
      <c r="Q4976">
        <v>1240</v>
      </c>
      <c r="R4976">
        <v>0.48</v>
      </c>
      <c r="S4976" t="s">
        <v>82</v>
      </c>
      <c r="T4976" t="str">
        <f>IF(Table1[[#This Row],[Units Sold]]&gt; 700,"High Units","low Units")</f>
        <v>low Units</v>
      </c>
      <c r="U4976">
        <f>SUM(Table1[[#This Row],[Operating Profit]])/SUM(Table1[Operating Profit])*100</f>
        <v>3.7334202794728829E-4</v>
      </c>
      <c r="V4976">
        <f>SUM(Table1[[#This Row],[Price per Unit]]*Table1[[#This Row],[Units Sold]])</f>
        <v>2584</v>
      </c>
      <c r="W4976">
        <f>SUM(Table1[[#This Row],[Total Sales]]-Table1[[#This Row],[Operating Profit]])</f>
        <v>1344</v>
      </c>
      <c r="X4976">
        <f>SUM(Table1[[#This Row],[Total Sales]]-Table1[[#This Row],[Cost]])</f>
        <v>1240</v>
      </c>
      <c r="Y4976">
        <f>SUM(Table1[[#This Row],[profit/loss]])/SUM(Table1[profit/loss])</f>
        <v>3.7334202794728829E-6</v>
      </c>
    </row>
    <row r="4977" spans="1:25" x14ac:dyDescent="0.3">
      <c r="A4977" t="s">
        <v>25</v>
      </c>
      <c r="B4977" t="s">
        <v>82</v>
      </c>
      <c r="C4977">
        <v>1197831</v>
      </c>
      <c r="D4977" s="9">
        <v>44420</v>
      </c>
      <c r="E4977" s="8" t="str">
        <f>TEXT(Table1[[#This Row],[Invoice Date]],"dd-mm-yyyy")</f>
        <v>12-08-2021</v>
      </c>
      <c r="F4977" s="1" t="str">
        <f t="shared" si="308"/>
        <v>August</v>
      </c>
      <c r="G4977" s="1" t="str">
        <f t="shared" si="309"/>
        <v>2021</v>
      </c>
      <c r="H4977" s="1" t="str">
        <f t="shared" si="310"/>
        <v>Thursday</v>
      </c>
      <c r="I4977" s="1" t="str">
        <f t="shared" si="311"/>
        <v>12</v>
      </c>
      <c r="J4977" t="s">
        <v>26</v>
      </c>
      <c r="K4977" t="s">
        <v>58</v>
      </c>
      <c r="L4977" t="s">
        <v>59</v>
      </c>
      <c r="M4977" t="s">
        <v>22</v>
      </c>
      <c r="N4977">
        <v>33</v>
      </c>
      <c r="O4977">
        <v>126</v>
      </c>
      <c r="P4977">
        <v>4158</v>
      </c>
      <c r="Q4977">
        <v>2786</v>
      </c>
      <c r="R4977">
        <v>0.67</v>
      </c>
      <c r="S4977" t="s">
        <v>82</v>
      </c>
      <c r="T4977" t="str">
        <f>IF(Table1[[#This Row],[Units Sold]]&gt; 700,"High Units","low Units")</f>
        <v>low Units</v>
      </c>
      <c r="U4977">
        <f>SUM(Table1[[#This Row],[Operating Profit]])/SUM(Table1[Operating Profit])*100</f>
        <v>8.3881523375898799E-4</v>
      </c>
      <c r="V4977">
        <f>SUM(Table1[[#This Row],[Price per Unit]]*Table1[[#This Row],[Units Sold]])</f>
        <v>4158</v>
      </c>
      <c r="W4977">
        <f>SUM(Table1[[#This Row],[Total Sales]]-Table1[[#This Row],[Operating Profit]])</f>
        <v>1372</v>
      </c>
      <c r="X4977">
        <f>SUM(Table1[[#This Row],[Total Sales]]-Table1[[#This Row],[Cost]])</f>
        <v>2786</v>
      </c>
      <c r="Y4977">
        <f>SUM(Table1[[#This Row],[profit/loss]])/SUM(Table1[profit/loss])</f>
        <v>8.3881523375898795E-6</v>
      </c>
    </row>
    <row r="4978" spans="1:25" x14ac:dyDescent="0.3">
      <c r="A4978" t="s">
        <v>25</v>
      </c>
      <c r="B4978" t="s">
        <v>82</v>
      </c>
      <c r="C4978">
        <v>1197831</v>
      </c>
      <c r="D4978" s="9">
        <v>44421</v>
      </c>
      <c r="E4978" s="8" t="str">
        <f>TEXT(Table1[[#This Row],[Invoice Date]],"dd-mm-yyyy")</f>
        <v>13-08-2021</v>
      </c>
      <c r="F4978" s="1" t="str">
        <f t="shared" si="308"/>
        <v>August</v>
      </c>
      <c r="G4978" s="1" t="str">
        <f t="shared" si="309"/>
        <v>2021</v>
      </c>
      <c r="H4978" s="1" t="str">
        <f t="shared" si="310"/>
        <v>Friday</v>
      </c>
      <c r="I4978" s="1" t="str">
        <f t="shared" si="311"/>
        <v>13</v>
      </c>
      <c r="J4978" t="s">
        <v>26</v>
      </c>
      <c r="K4978" t="s">
        <v>58</v>
      </c>
      <c r="L4978" t="s">
        <v>59</v>
      </c>
      <c r="M4978" t="s">
        <v>16</v>
      </c>
      <c r="N4978">
        <v>28</v>
      </c>
      <c r="O4978">
        <v>163</v>
      </c>
      <c r="P4978">
        <v>4564</v>
      </c>
      <c r="Q4978">
        <v>2510</v>
      </c>
      <c r="R4978">
        <v>0.55000000000000004</v>
      </c>
      <c r="S4978" t="s">
        <v>82</v>
      </c>
      <c r="T4978" t="str">
        <f>IF(Table1[[#This Row],[Units Sold]]&gt; 700,"High Units","low Units")</f>
        <v>low Units</v>
      </c>
      <c r="U4978">
        <f>SUM(Table1[[#This Row],[Operating Profit]])/SUM(Table1[Operating Profit])*100</f>
        <v>7.5571652431265604E-4</v>
      </c>
      <c r="V4978">
        <f>SUM(Table1[[#This Row],[Price per Unit]]*Table1[[#This Row],[Units Sold]])</f>
        <v>4564</v>
      </c>
      <c r="W4978">
        <f>SUM(Table1[[#This Row],[Total Sales]]-Table1[[#This Row],[Operating Profit]])</f>
        <v>2054</v>
      </c>
      <c r="X4978">
        <f>SUM(Table1[[#This Row],[Total Sales]]-Table1[[#This Row],[Cost]])</f>
        <v>2510</v>
      </c>
      <c r="Y4978">
        <f>SUM(Table1[[#This Row],[profit/loss]])/SUM(Table1[profit/loss])</f>
        <v>7.5571652431265608E-6</v>
      </c>
    </row>
    <row r="4979" spans="1:25" x14ac:dyDescent="0.3">
      <c r="A4979" t="s">
        <v>25</v>
      </c>
      <c r="B4979" t="s">
        <v>82</v>
      </c>
      <c r="C4979">
        <v>1197831</v>
      </c>
      <c r="D4979" s="9">
        <v>44422</v>
      </c>
      <c r="E4979" s="8" t="str">
        <f>TEXT(Table1[[#This Row],[Invoice Date]],"dd-mm-yyyy")</f>
        <v>14-08-2021</v>
      </c>
      <c r="F4979" s="1" t="str">
        <f t="shared" si="308"/>
        <v>August</v>
      </c>
      <c r="G4979" s="1" t="str">
        <f t="shared" si="309"/>
        <v>2021</v>
      </c>
      <c r="H4979" s="1" t="str">
        <f t="shared" si="310"/>
        <v>Saturday</v>
      </c>
      <c r="I4979" s="1" t="str">
        <f t="shared" si="311"/>
        <v>14</v>
      </c>
      <c r="J4979" t="s">
        <v>26</v>
      </c>
      <c r="K4979" t="s">
        <v>58</v>
      </c>
      <c r="L4979" t="s">
        <v>59</v>
      </c>
      <c r="M4979" t="s">
        <v>18</v>
      </c>
      <c r="N4979">
        <v>36</v>
      </c>
      <c r="O4979">
        <v>188</v>
      </c>
      <c r="P4979">
        <v>6768</v>
      </c>
      <c r="Q4979">
        <v>3722</v>
      </c>
      <c r="R4979">
        <v>0.55000000000000004</v>
      </c>
      <c r="S4979" t="s">
        <v>82</v>
      </c>
      <c r="T4979" t="str">
        <f>IF(Table1[[#This Row],[Units Sold]]&gt; 700,"High Units","low Units")</f>
        <v>low Units</v>
      </c>
      <c r="U4979">
        <f>SUM(Table1[[#This Row],[Operating Profit]])/SUM(Table1[Operating Profit])*100</f>
        <v>1.1206282484030701E-3</v>
      </c>
      <c r="V4979">
        <f>SUM(Table1[[#This Row],[Price per Unit]]*Table1[[#This Row],[Units Sold]])</f>
        <v>6768</v>
      </c>
      <c r="W4979">
        <f>SUM(Table1[[#This Row],[Total Sales]]-Table1[[#This Row],[Operating Profit]])</f>
        <v>3046</v>
      </c>
      <c r="X4979">
        <f>SUM(Table1[[#This Row],[Total Sales]]-Table1[[#This Row],[Cost]])</f>
        <v>3722</v>
      </c>
      <c r="Y4979">
        <f>SUM(Table1[[#This Row],[profit/loss]])/SUM(Table1[profit/loss])</f>
        <v>1.1206282484030702E-5</v>
      </c>
    </row>
    <row r="4980" spans="1:25" x14ac:dyDescent="0.3">
      <c r="A4980" t="s">
        <v>25</v>
      </c>
      <c r="B4980" t="s">
        <v>82</v>
      </c>
      <c r="C4980">
        <v>1197831</v>
      </c>
      <c r="D4980" s="9">
        <v>44423</v>
      </c>
      <c r="E4980" s="8" t="str">
        <f>TEXT(Table1[[#This Row],[Invoice Date]],"dd-mm-yyyy")</f>
        <v>15-08-2021</v>
      </c>
      <c r="F4980" s="1" t="str">
        <f t="shared" si="308"/>
        <v>August</v>
      </c>
      <c r="G4980" s="1" t="str">
        <f t="shared" si="309"/>
        <v>2021</v>
      </c>
      <c r="H4980" s="1" t="str">
        <f t="shared" si="310"/>
        <v>Sunday</v>
      </c>
      <c r="I4980" s="1" t="str">
        <f t="shared" si="311"/>
        <v>15</v>
      </c>
      <c r="J4980" t="s">
        <v>26</v>
      </c>
      <c r="K4980" t="s">
        <v>58</v>
      </c>
      <c r="L4980" t="s">
        <v>59</v>
      </c>
      <c r="M4980" t="s">
        <v>19</v>
      </c>
      <c r="N4980">
        <v>27</v>
      </c>
      <c r="O4980">
        <v>117</v>
      </c>
      <c r="P4980">
        <v>3159</v>
      </c>
      <c r="Q4980">
        <v>1832</v>
      </c>
      <c r="R4980">
        <v>0.57999999999999996</v>
      </c>
      <c r="S4980" t="s">
        <v>82</v>
      </c>
      <c r="T4980" t="str">
        <f>IF(Table1[[#This Row],[Units Sold]]&gt; 700,"High Units","low Units")</f>
        <v>low Units</v>
      </c>
      <c r="U4980">
        <f>SUM(Table1[[#This Row],[Operating Profit]])/SUM(Table1[Operating Profit])*100</f>
        <v>5.5158273806405823E-4</v>
      </c>
      <c r="V4980">
        <f>SUM(Table1[[#This Row],[Price per Unit]]*Table1[[#This Row],[Units Sold]])</f>
        <v>3159</v>
      </c>
      <c r="W4980">
        <f>SUM(Table1[[#This Row],[Total Sales]]-Table1[[#This Row],[Operating Profit]])</f>
        <v>1327</v>
      </c>
      <c r="X4980">
        <f>SUM(Table1[[#This Row],[Total Sales]]-Table1[[#This Row],[Cost]])</f>
        <v>1832</v>
      </c>
      <c r="Y4980">
        <f>SUM(Table1[[#This Row],[profit/loss]])/SUM(Table1[profit/loss])</f>
        <v>5.5158273806405818E-6</v>
      </c>
    </row>
    <row r="4981" spans="1:25" x14ac:dyDescent="0.3">
      <c r="A4981" t="s">
        <v>25</v>
      </c>
      <c r="B4981" t="s">
        <v>82</v>
      </c>
      <c r="C4981">
        <v>1197831</v>
      </c>
      <c r="D4981" s="9">
        <v>44424</v>
      </c>
      <c r="E4981" s="8" t="str">
        <f>TEXT(Table1[[#This Row],[Invoice Date]],"dd-mm-yyyy")</f>
        <v>16-08-2021</v>
      </c>
      <c r="F4981" s="1" t="str">
        <f t="shared" si="308"/>
        <v>August</v>
      </c>
      <c r="G4981" s="1" t="str">
        <f t="shared" si="309"/>
        <v>2021</v>
      </c>
      <c r="H4981" s="1" t="str">
        <f t="shared" si="310"/>
        <v>Monday</v>
      </c>
      <c r="I4981" s="1" t="str">
        <f t="shared" si="311"/>
        <v>16</v>
      </c>
      <c r="J4981" t="s">
        <v>26</v>
      </c>
      <c r="K4981" t="s">
        <v>58</v>
      </c>
      <c r="L4981" t="s">
        <v>59</v>
      </c>
      <c r="M4981" t="s">
        <v>20</v>
      </c>
      <c r="N4981">
        <v>33</v>
      </c>
      <c r="O4981">
        <v>105</v>
      </c>
      <c r="P4981">
        <v>3465</v>
      </c>
      <c r="Q4981">
        <v>2356</v>
      </c>
      <c r="R4981">
        <v>0.68</v>
      </c>
      <c r="S4981" t="s">
        <v>82</v>
      </c>
      <c r="T4981" t="str">
        <f>IF(Table1[[#This Row],[Units Sold]]&gt; 700,"High Units","low Units")</f>
        <v>low Units</v>
      </c>
      <c r="U4981">
        <f>SUM(Table1[[#This Row],[Operating Profit]])/SUM(Table1[Operating Profit])*100</f>
        <v>7.0934985309984767E-4</v>
      </c>
      <c r="V4981">
        <f>SUM(Table1[[#This Row],[Price per Unit]]*Table1[[#This Row],[Units Sold]])</f>
        <v>3465</v>
      </c>
      <c r="W4981">
        <f>SUM(Table1[[#This Row],[Total Sales]]-Table1[[#This Row],[Operating Profit]])</f>
        <v>1109</v>
      </c>
      <c r="X4981">
        <f>SUM(Table1[[#This Row],[Total Sales]]-Table1[[#This Row],[Cost]])</f>
        <v>2356</v>
      </c>
      <c r="Y4981">
        <f>SUM(Table1[[#This Row],[profit/loss]])/SUM(Table1[profit/loss])</f>
        <v>7.0934985309984768E-6</v>
      </c>
    </row>
    <row r="4982" spans="1:25" x14ac:dyDescent="0.3">
      <c r="A4982" t="s">
        <v>25</v>
      </c>
      <c r="B4982" t="s">
        <v>82</v>
      </c>
      <c r="C4982">
        <v>1197831</v>
      </c>
      <c r="D4982" s="9">
        <v>44425</v>
      </c>
      <c r="E4982" s="8" t="str">
        <f>TEXT(Table1[[#This Row],[Invoice Date]],"dd-mm-yyyy")</f>
        <v>17-08-2021</v>
      </c>
      <c r="F4982" s="1" t="str">
        <f t="shared" si="308"/>
        <v>August</v>
      </c>
      <c r="G4982" s="1" t="str">
        <f t="shared" si="309"/>
        <v>2021</v>
      </c>
      <c r="H4982" s="1" t="str">
        <f t="shared" si="310"/>
        <v>Tuesday</v>
      </c>
      <c r="I4982" s="1" t="str">
        <f t="shared" si="311"/>
        <v>17</v>
      </c>
      <c r="J4982" t="s">
        <v>26</v>
      </c>
      <c r="K4982" t="s">
        <v>58</v>
      </c>
      <c r="L4982" t="s">
        <v>59</v>
      </c>
      <c r="M4982" t="s">
        <v>21</v>
      </c>
      <c r="N4982">
        <v>37</v>
      </c>
      <c r="O4982">
        <v>73</v>
      </c>
      <c r="P4982">
        <v>2701</v>
      </c>
      <c r="Q4982">
        <v>1351</v>
      </c>
      <c r="R4982">
        <v>0.5</v>
      </c>
      <c r="S4982" t="s">
        <v>82</v>
      </c>
      <c r="T4982" t="str">
        <f>IF(Table1[[#This Row],[Units Sold]]&gt; 700,"High Units","low Units")</f>
        <v>low Units</v>
      </c>
      <c r="U4982">
        <f>SUM(Table1[[#This Row],[Operating Profit]])/SUM(Table1[Operating Profit])*100</f>
        <v>4.0676216109418261E-4</v>
      </c>
      <c r="V4982">
        <f>SUM(Table1[[#This Row],[Price per Unit]]*Table1[[#This Row],[Units Sold]])</f>
        <v>2701</v>
      </c>
      <c r="W4982">
        <f>SUM(Table1[[#This Row],[Total Sales]]-Table1[[#This Row],[Operating Profit]])</f>
        <v>1350</v>
      </c>
      <c r="X4982">
        <f>SUM(Table1[[#This Row],[Total Sales]]-Table1[[#This Row],[Cost]])</f>
        <v>1351</v>
      </c>
      <c r="Y4982">
        <f>SUM(Table1[[#This Row],[profit/loss]])/SUM(Table1[profit/loss])</f>
        <v>4.0676216109418262E-6</v>
      </c>
    </row>
    <row r="4983" spans="1:25" x14ac:dyDescent="0.3">
      <c r="A4983" t="s">
        <v>25</v>
      </c>
      <c r="B4983" t="s">
        <v>82</v>
      </c>
      <c r="C4983">
        <v>1197831</v>
      </c>
      <c r="D4983" s="9">
        <v>44426</v>
      </c>
      <c r="E4983" s="8" t="str">
        <f>TEXT(Table1[[#This Row],[Invoice Date]],"dd-mm-yyyy")</f>
        <v>18-08-2021</v>
      </c>
      <c r="F4983" s="1" t="str">
        <f t="shared" si="308"/>
        <v>August</v>
      </c>
      <c r="G4983" s="1" t="str">
        <f t="shared" si="309"/>
        <v>2021</v>
      </c>
      <c r="H4983" s="1" t="str">
        <f t="shared" si="310"/>
        <v>Wednesday</v>
      </c>
      <c r="I4983" s="1" t="str">
        <f t="shared" si="311"/>
        <v>18</v>
      </c>
      <c r="J4983" t="s">
        <v>26</v>
      </c>
      <c r="K4983" t="s">
        <v>58</v>
      </c>
      <c r="L4983" t="s">
        <v>59</v>
      </c>
      <c r="M4983" t="s">
        <v>22</v>
      </c>
      <c r="N4983">
        <v>34</v>
      </c>
      <c r="O4983">
        <v>104</v>
      </c>
      <c r="P4983">
        <v>3536</v>
      </c>
      <c r="Q4983">
        <v>2652</v>
      </c>
      <c r="R4983">
        <v>0.75</v>
      </c>
      <c r="S4983" t="s">
        <v>82</v>
      </c>
      <c r="T4983" t="str">
        <f>IF(Table1[[#This Row],[Units Sold]]&gt; 700,"High Units","low Units")</f>
        <v>low Units</v>
      </c>
      <c r="U4983">
        <f>SUM(Table1[[#This Row],[Operating Profit]])/SUM(Table1[Operating Profit])*100</f>
        <v>7.9847020815823264E-4</v>
      </c>
      <c r="V4983">
        <f>SUM(Table1[[#This Row],[Price per Unit]]*Table1[[#This Row],[Units Sold]])</f>
        <v>3536</v>
      </c>
      <c r="W4983">
        <f>SUM(Table1[[#This Row],[Total Sales]]-Table1[[#This Row],[Operating Profit]])</f>
        <v>884</v>
      </c>
      <c r="X4983">
        <f>SUM(Table1[[#This Row],[Total Sales]]-Table1[[#This Row],[Cost]])</f>
        <v>2652</v>
      </c>
      <c r="Y4983">
        <f>SUM(Table1[[#This Row],[profit/loss]])/SUM(Table1[profit/loss])</f>
        <v>7.984702081582326E-6</v>
      </c>
    </row>
    <row r="4984" spans="1:25" x14ac:dyDescent="0.3">
      <c r="A4984" t="s">
        <v>25</v>
      </c>
      <c r="B4984" t="s">
        <v>82</v>
      </c>
      <c r="C4984">
        <v>1197831</v>
      </c>
      <c r="D4984" s="9">
        <v>44427</v>
      </c>
      <c r="E4984" s="8" t="str">
        <f>TEXT(Table1[[#This Row],[Invoice Date]],"dd-mm-yyyy")</f>
        <v>19-08-2021</v>
      </c>
      <c r="F4984" s="1" t="str">
        <f t="shared" si="308"/>
        <v>August</v>
      </c>
      <c r="G4984" s="1" t="str">
        <f t="shared" si="309"/>
        <v>2021</v>
      </c>
      <c r="H4984" s="1" t="str">
        <f t="shared" si="310"/>
        <v>Thursday</v>
      </c>
      <c r="I4984" s="1" t="str">
        <f t="shared" si="311"/>
        <v>19</v>
      </c>
      <c r="J4984" t="s">
        <v>26</v>
      </c>
      <c r="K4984" t="s">
        <v>58</v>
      </c>
      <c r="L4984" t="s">
        <v>59</v>
      </c>
      <c r="M4984" t="s">
        <v>16</v>
      </c>
      <c r="N4984">
        <v>19</v>
      </c>
      <c r="O4984">
        <v>195</v>
      </c>
      <c r="P4984">
        <v>3705</v>
      </c>
      <c r="Q4984">
        <v>2149</v>
      </c>
      <c r="R4984">
        <v>0.57999999999999996</v>
      </c>
      <c r="S4984" t="s">
        <v>82</v>
      </c>
      <c r="T4984" t="str">
        <f>IF(Table1[[#This Row],[Units Sold]]&gt; 700,"High Units","low Units")</f>
        <v>low Units</v>
      </c>
      <c r="U4984">
        <f>SUM(Table1[[#This Row],[Operating Profit]])/SUM(Table1[Operating Profit])*100</f>
        <v>6.4702582101509886E-4</v>
      </c>
      <c r="V4984">
        <f>SUM(Table1[[#This Row],[Price per Unit]]*Table1[[#This Row],[Units Sold]])</f>
        <v>3705</v>
      </c>
      <c r="W4984">
        <f>SUM(Table1[[#This Row],[Total Sales]]-Table1[[#This Row],[Operating Profit]])</f>
        <v>1556</v>
      </c>
      <c r="X4984">
        <f>SUM(Table1[[#This Row],[Total Sales]]-Table1[[#This Row],[Cost]])</f>
        <v>2149</v>
      </c>
      <c r="Y4984">
        <f>SUM(Table1[[#This Row],[profit/loss]])/SUM(Table1[profit/loss])</f>
        <v>6.4702582101509882E-6</v>
      </c>
    </row>
    <row r="4985" spans="1:25" x14ac:dyDescent="0.3">
      <c r="A4985" t="s">
        <v>25</v>
      </c>
      <c r="B4985" t="s">
        <v>82</v>
      </c>
      <c r="C4985">
        <v>1197831</v>
      </c>
      <c r="D4985" s="9">
        <v>44428</v>
      </c>
      <c r="E4985" s="8" t="str">
        <f>TEXT(Table1[[#This Row],[Invoice Date]],"dd-mm-yyyy")</f>
        <v>20-08-2021</v>
      </c>
      <c r="F4985" s="1" t="str">
        <f t="shared" si="308"/>
        <v>August</v>
      </c>
      <c r="G4985" s="1" t="str">
        <f t="shared" si="309"/>
        <v>2021</v>
      </c>
      <c r="H4985" s="1" t="str">
        <f t="shared" si="310"/>
        <v>Friday</v>
      </c>
      <c r="I4985" s="1" t="str">
        <f t="shared" si="311"/>
        <v>20</v>
      </c>
      <c r="J4985" t="s">
        <v>26</v>
      </c>
      <c r="K4985" t="s">
        <v>58</v>
      </c>
      <c r="L4985" t="s">
        <v>59</v>
      </c>
      <c r="M4985" t="s">
        <v>18</v>
      </c>
      <c r="N4985">
        <v>19</v>
      </c>
      <c r="O4985">
        <v>189</v>
      </c>
      <c r="P4985">
        <v>3591</v>
      </c>
      <c r="Q4985">
        <v>2083</v>
      </c>
      <c r="R4985">
        <v>0.57999999999999996</v>
      </c>
      <c r="S4985" t="s">
        <v>82</v>
      </c>
      <c r="T4985" t="str">
        <f>IF(Table1[[#This Row],[Units Sold]]&gt; 700,"High Units","low Units")</f>
        <v>low Units</v>
      </c>
      <c r="U4985">
        <f>SUM(Table1[[#This Row],[Operating Profit]])/SUM(Table1[Operating Profit])*100</f>
        <v>6.2715439049532379E-4</v>
      </c>
      <c r="V4985">
        <f>SUM(Table1[[#This Row],[Price per Unit]]*Table1[[#This Row],[Units Sold]])</f>
        <v>3591</v>
      </c>
      <c r="W4985">
        <f>SUM(Table1[[#This Row],[Total Sales]]-Table1[[#This Row],[Operating Profit]])</f>
        <v>1508</v>
      </c>
      <c r="X4985">
        <f>SUM(Table1[[#This Row],[Total Sales]]-Table1[[#This Row],[Cost]])</f>
        <v>2083</v>
      </c>
      <c r="Y4985">
        <f>SUM(Table1[[#This Row],[profit/loss]])/SUM(Table1[profit/loss])</f>
        <v>6.2715439049532374E-6</v>
      </c>
    </row>
    <row r="4986" spans="1:25" x14ac:dyDescent="0.3">
      <c r="A4986" t="s">
        <v>25</v>
      </c>
      <c r="B4986" t="s">
        <v>82</v>
      </c>
      <c r="C4986">
        <v>1197831</v>
      </c>
      <c r="D4986" s="9">
        <v>44429</v>
      </c>
      <c r="E4986" s="8" t="str">
        <f>TEXT(Table1[[#This Row],[Invoice Date]],"dd-mm-yyyy")</f>
        <v>21-08-2021</v>
      </c>
      <c r="F4986" s="1" t="str">
        <f t="shared" si="308"/>
        <v>August</v>
      </c>
      <c r="G4986" s="1" t="str">
        <f t="shared" si="309"/>
        <v>2021</v>
      </c>
      <c r="H4986" s="1" t="str">
        <f t="shared" si="310"/>
        <v>Saturday</v>
      </c>
      <c r="I4986" s="1" t="str">
        <f t="shared" si="311"/>
        <v>21</v>
      </c>
      <c r="J4986" t="s">
        <v>26</v>
      </c>
      <c r="K4986" t="s">
        <v>58</v>
      </c>
      <c r="L4986" t="s">
        <v>59</v>
      </c>
      <c r="M4986" t="s">
        <v>19</v>
      </c>
      <c r="N4986">
        <v>14</v>
      </c>
      <c r="O4986">
        <v>119</v>
      </c>
      <c r="P4986">
        <v>1666</v>
      </c>
      <c r="Q4986">
        <v>983</v>
      </c>
      <c r="R4986">
        <v>0.59</v>
      </c>
      <c r="S4986" t="s">
        <v>82</v>
      </c>
      <c r="T4986" t="str">
        <f>IF(Table1[[#This Row],[Units Sold]]&gt; 700,"High Units","low Units")</f>
        <v>low Units</v>
      </c>
      <c r="U4986">
        <f>SUM(Table1[[#This Row],[Operating Profit]])/SUM(Table1[Operating Profit])*100</f>
        <v>2.9596388183240674E-4</v>
      </c>
      <c r="V4986">
        <f>SUM(Table1[[#This Row],[Price per Unit]]*Table1[[#This Row],[Units Sold]])</f>
        <v>1666</v>
      </c>
      <c r="W4986">
        <f>SUM(Table1[[#This Row],[Total Sales]]-Table1[[#This Row],[Operating Profit]])</f>
        <v>683</v>
      </c>
      <c r="X4986">
        <f>SUM(Table1[[#This Row],[Total Sales]]-Table1[[#This Row],[Cost]])</f>
        <v>983</v>
      </c>
      <c r="Y4986">
        <f>SUM(Table1[[#This Row],[profit/loss]])/SUM(Table1[profit/loss])</f>
        <v>2.9596388183240676E-6</v>
      </c>
    </row>
    <row r="4987" spans="1:25" x14ac:dyDescent="0.3">
      <c r="A4987" t="s">
        <v>25</v>
      </c>
      <c r="B4987" t="s">
        <v>82</v>
      </c>
      <c r="C4987">
        <v>1197831</v>
      </c>
      <c r="D4987" s="9">
        <v>44430</v>
      </c>
      <c r="E4987" s="8" t="str">
        <f>TEXT(Table1[[#This Row],[Invoice Date]],"dd-mm-yyyy")</f>
        <v>22-08-2021</v>
      </c>
      <c r="F4987" s="1" t="str">
        <f t="shared" si="308"/>
        <v>August</v>
      </c>
      <c r="G4987" s="1" t="str">
        <f t="shared" si="309"/>
        <v>2021</v>
      </c>
      <c r="H4987" s="1" t="str">
        <f t="shared" si="310"/>
        <v>Sunday</v>
      </c>
      <c r="I4987" s="1" t="str">
        <f t="shared" si="311"/>
        <v>22</v>
      </c>
      <c r="J4987" t="s">
        <v>26</v>
      </c>
      <c r="K4987" t="s">
        <v>58</v>
      </c>
      <c r="L4987" t="s">
        <v>59</v>
      </c>
      <c r="M4987" t="s">
        <v>20</v>
      </c>
      <c r="N4987">
        <v>18</v>
      </c>
      <c r="O4987">
        <v>113</v>
      </c>
      <c r="P4987">
        <v>2034</v>
      </c>
      <c r="Q4987">
        <v>1342</v>
      </c>
      <c r="R4987">
        <v>0.66</v>
      </c>
      <c r="S4987" t="s">
        <v>82</v>
      </c>
      <c r="T4987" t="str">
        <f>IF(Table1[[#This Row],[Units Sold]]&gt; 700,"High Units","low Units")</f>
        <v>low Units</v>
      </c>
      <c r="U4987">
        <f>SUM(Table1[[#This Row],[Operating Profit]])/SUM(Table1[Operating Profit])*100</f>
        <v>4.0405242056875876E-4</v>
      </c>
      <c r="V4987">
        <f>SUM(Table1[[#This Row],[Price per Unit]]*Table1[[#This Row],[Units Sold]])</f>
        <v>2034</v>
      </c>
      <c r="W4987">
        <f>SUM(Table1[[#This Row],[Total Sales]]-Table1[[#This Row],[Operating Profit]])</f>
        <v>692</v>
      </c>
      <c r="X4987">
        <f>SUM(Table1[[#This Row],[Total Sales]]-Table1[[#This Row],[Cost]])</f>
        <v>1342</v>
      </c>
      <c r="Y4987">
        <f>SUM(Table1[[#This Row],[profit/loss]])/SUM(Table1[profit/loss])</f>
        <v>4.0405242056875876E-6</v>
      </c>
    </row>
    <row r="4988" spans="1:25" x14ac:dyDescent="0.3">
      <c r="A4988" t="s">
        <v>25</v>
      </c>
      <c r="B4988" t="s">
        <v>82</v>
      </c>
      <c r="C4988">
        <v>1197831</v>
      </c>
      <c r="D4988" s="9">
        <v>44431</v>
      </c>
      <c r="E4988" s="8" t="str">
        <f>TEXT(Table1[[#This Row],[Invoice Date]],"dd-mm-yyyy")</f>
        <v>23-08-2021</v>
      </c>
      <c r="F4988" s="1" t="str">
        <f t="shared" si="308"/>
        <v>August</v>
      </c>
      <c r="G4988" s="1" t="str">
        <f t="shared" si="309"/>
        <v>2021</v>
      </c>
      <c r="H4988" s="1" t="str">
        <f t="shared" si="310"/>
        <v>Monday</v>
      </c>
      <c r="I4988" s="1" t="str">
        <f t="shared" si="311"/>
        <v>23</v>
      </c>
      <c r="J4988" t="s">
        <v>26</v>
      </c>
      <c r="K4988" t="s">
        <v>58</v>
      </c>
      <c r="L4988" t="s">
        <v>59</v>
      </c>
      <c r="M4988" t="s">
        <v>21</v>
      </c>
      <c r="N4988">
        <v>23</v>
      </c>
      <c r="O4988">
        <v>74</v>
      </c>
      <c r="P4988">
        <v>1702</v>
      </c>
      <c r="Q4988">
        <v>902</v>
      </c>
      <c r="R4988">
        <v>0.53</v>
      </c>
      <c r="S4988" t="s">
        <v>82</v>
      </c>
      <c r="T4988" t="str">
        <f>IF(Table1[[#This Row],[Units Sold]]&gt; 700,"High Units","low Units")</f>
        <v>low Units</v>
      </c>
      <c r="U4988">
        <f>SUM(Table1[[#This Row],[Operating Profit]])/SUM(Table1[Operating Profit])*100</f>
        <v>2.7157621710359198E-4</v>
      </c>
      <c r="V4988">
        <f>SUM(Table1[[#This Row],[Price per Unit]]*Table1[[#This Row],[Units Sold]])</f>
        <v>1702</v>
      </c>
      <c r="W4988">
        <f>SUM(Table1[[#This Row],[Total Sales]]-Table1[[#This Row],[Operating Profit]])</f>
        <v>800</v>
      </c>
      <c r="X4988">
        <f>SUM(Table1[[#This Row],[Total Sales]]-Table1[[#This Row],[Cost]])</f>
        <v>902</v>
      </c>
      <c r="Y4988">
        <f>SUM(Table1[[#This Row],[profit/loss]])/SUM(Table1[profit/loss])</f>
        <v>2.7157621710359197E-6</v>
      </c>
    </row>
    <row r="4989" spans="1:25" x14ac:dyDescent="0.3">
      <c r="A4989" t="s">
        <v>25</v>
      </c>
      <c r="B4989" t="s">
        <v>82</v>
      </c>
      <c r="C4989">
        <v>1197831</v>
      </c>
      <c r="D4989" s="9">
        <v>44432</v>
      </c>
      <c r="E4989" s="8" t="str">
        <f>TEXT(Table1[[#This Row],[Invoice Date]],"dd-mm-yyyy")</f>
        <v>24-08-2021</v>
      </c>
      <c r="F4989" s="1" t="str">
        <f t="shared" si="308"/>
        <v>August</v>
      </c>
      <c r="G4989" s="1" t="str">
        <f t="shared" si="309"/>
        <v>2021</v>
      </c>
      <c r="H4989" s="1" t="str">
        <f t="shared" si="310"/>
        <v>Tuesday</v>
      </c>
      <c r="I4989" s="1" t="str">
        <f t="shared" si="311"/>
        <v>24</v>
      </c>
      <c r="J4989" t="s">
        <v>26</v>
      </c>
      <c r="K4989" t="s">
        <v>58</v>
      </c>
      <c r="L4989" t="s">
        <v>59</v>
      </c>
      <c r="M4989" t="s">
        <v>22</v>
      </c>
      <c r="N4989">
        <v>20</v>
      </c>
      <c r="O4989">
        <v>149</v>
      </c>
      <c r="P4989">
        <v>2980</v>
      </c>
      <c r="Q4989">
        <v>2235</v>
      </c>
      <c r="R4989">
        <v>0.75</v>
      </c>
      <c r="S4989" t="s">
        <v>82</v>
      </c>
      <c r="T4989" t="str">
        <f>IF(Table1[[#This Row],[Units Sold]]&gt; 700,"High Units","low Units")</f>
        <v>low Units</v>
      </c>
      <c r="U4989">
        <f>SUM(Table1[[#This Row],[Operating Profit]])/SUM(Table1[Operating Profit])*100</f>
        <v>6.7291889714692684E-4</v>
      </c>
      <c r="V4989">
        <f>SUM(Table1[[#This Row],[Price per Unit]]*Table1[[#This Row],[Units Sold]])</f>
        <v>2980</v>
      </c>
      <c r="W4989">
        <f>SUM(Table1[[#This Row],[Total Sales]]-Table1[[#This Row],[Operating Profit]])</f>
        <v>745</v>
      </c>
      <c r="X4989">
        <f>SUM(Table1[[#This Row],[Total Sales]]-Table1[[#This Row],[Cost]])</f>
        <v>2235</v>
      </c>
      <c r="Y4989">
        <f>SUM(Table1[[#This Row],[profit/loss]])/SUM(Table1[profit/loss])</f>
        <v>6.7291889714692687E-6</v>
      </c>
    </row>
    <row r="4990" spans="1:25" x14ac:dyDescent="0.3">
      <c r="A4990" t="s">
        <v>25</v>
      </c>
      <c r="B4990" t="s">
        <v>82</v>
      </c>
      <c r="C4990">
        <v>1197831</v>
      </c>
      <c r="D4990" s="9">
        <v>44433</v>
      </c>
      <c r="E4990" s="8" t="str">
        <f>TEXT(Table1[[#This Row],[Invoice Date]],"dd-mm-yyyy")</f>
        <v>25-08-2021</v>
      </c>
      <c r="F4990" s="1" t="str">
        <f t="shared" si="308"/>
        <v>August</v>
      </c>
      <c r="G4990" s="1" t="str">
        <f t="shared" si="309"/>
        <v>2021</v>
      </c>
      <c r="H4990" s="1" t="str">
        <f t="shared" si="310"/>
        <v>Wednesday</v>
      </c>
      <c r="I4990" s="1" t="str">
        <f t="shared" si="311"/>
        <v>25</v>
      </c>
      <c r="J4990" t="s">
        <v>26</v>
      </c>
      <c r="K4990" t="s">
        <v>58</v>
      </c>
      <c r="L4990" t="s">
        <v>59</v>
      </c>
      <c r="M4990" t="s">
        <v>16</v>
      </c>
      <c r="N4990">
        <v>9</v>
      </c>
      <c r="O4990">
        <v>203</v>
      </c>
      <c r="P4990">
        <v>1827</v>
      </c>
      <c r="Q4990">
        <v>1078</v>
      </c>
      <c r="R4990">
        <v>0.59</v>
      </c>
      <c r="S4990" t="s">
        <v>82</v>
      </c>
      <c r="T4990" t="str">
        <f>IF(Table1[[#This Row],[Units Sold]]&gt; 700,"High Units","low Units")</f>
        <v>low Units</v>
      </c>
      <c r="U4990">
        <f>SUM(Table1[[#This Row],[Operating Profit]])/SUM(Table1[Operating Profit])*100</f>
        <v>3.2456669848965867E-4</v>
      </c>
      <c r="V4990">
        <f>SUM(Table1[[#This Row],[Price per Unit]]*Table1[[#This Row],[Units Sold]])</f>
        <v>1827</v>
      </c>
      <c r="W4990">
        <f>SUM(Table1[[#This Row],[Total Sales]]-Table1[[#This Row],[Operating Profit]])</f>
        <v>749</v>
      </c>
      <c r="X4990">
        <f>SUM(Table1[[#This Row],[Total Sales]]-Table1[[#This Row],[Cost]])</f>
        <v>1078</v>
      </c>
      <c r="Y4990">
        <f>SUM(Table1[[#This Row],[profit/loss]])/SUM(Table1[profit/loss])</f>
        <v>3.2456669848965867E-6</v>
      </c>
    </row>
    <row r="4991" spans="1:25" x14ac:dyDescent="0.3">
      <c r="A4991" t="s">
        <v>25</v>
      </c>
      <c r="B4991" t="s">
        <v>82</v>
      </c>
      <c r="C4991">
        <v>1197831</v>
      </c>
      <c r="D4991" s="9">
        <v>44434</v>
      </c>
      <c r="E4991" s="8" t="str">
        <f>TEXT(Table1[[#This Row],[Invoice Date]],"dd-mm-yyyy")</f>
        <v>26-08-2021</v>
      </c>
      <c r="F4991" s="1" t="str">
        <f t="shared" si="308"/>
        <v>August</v>
      </c>
      <c r="G4991" s="1" t="str">
        <f t="shared" si="309"/>
        <v>2021</v>
      </c>
      <c r="H4991" s="1" t="str">
        <f t="shared" si="310"/>
        <v>Thursday</v>
      </c>
      <c r="I4991" s="1" t="str">
        <f t="shared" si="311"/>
        <v>26</v>
      </c>
      <c r="J4991" t="s">
        <v>26</v>
      </c>
      <c r="K4991" t="s">
        <v>58</v>
      </c>
      <c r="L4991" t="s">
        <v>59</v>
      </c>
      <c r="M4991" t="s">
        <v>18</v>
      </c>
      <c r="N4991">
        <v>19</v>
      </c>
      <c r="O4991">
        <v>189</v>
      </c>
      <c r="P4991">
        <v>3591</v>
      </c>
      <c r="Q4991">
        <v>2119</v>
      </c>
      <c r="R4991">
        <v>0.59</v>
      </c>
      <c r="S4991" t="s">
        <v>82</v>
      </c>
      <c r="T4991" t="str">
        <f>IF(Table1[[#This Row],[Units Sold]]&gt; 700,"High Units","low Units")</f>
        <v>low Units</v>
      </c>
      <c r="U4991">
        <f>SUM(Table1[[#This Row],[Operating Profit]])/SUM(Table1[Operating Profit])*100</f>
        <v>6.3799335259701929E-4</v>
      </c>
      <c r="V4991">
        <f>SUM(Table1[[#This Row],[Price per Unit]]*Table1[[#This Row],[Units Sold]])</f>
        <v>3591</v>
      </c>
      <c r="W4991">
        <f>SUM(Table1[[#This Row],[Total Sales]]-Table1[[#This Row],[Operating Profit]])</f>
        <v>1472</v>
      </c>
      <c r="X4991">
        <f>SUM(Table1[[#This Row],[Total Sales]]-Table1[[#This Row],[Cost]])</f>
        <v>2119</v>
      </c>
      <c r="Y4991">
        <f>SUM(Table1[[#This Row],[profit/loss]])/SUM(Table1[profit/loss])</f>
        <v>6.3799335259701924E-6</v>
      </c>
    </row>
    <row r="4992" spans="1:25" x14ac:dyDescent="0.3">
      <c r="A4992" t="s">
        <v>25</v>
      </c>
      <c r="B4992" t="s">
        <v>82</v>
      </c>
      <c r="C4992">
        <v>1197831</v>
      </c>
      <c r="D4992" s="9">
        <v>44435</v>
      </c>
      <c r="E4992" s="8" t="str">
        <f>TEXT(Table1[[#This Row],[Invoice Date]],"dd-mm-yyyy")</f>
        <v>27-08-2021</v>
      </c>
      <c r="F4992" s="1" t="str">
        <f t="shared" si="308"/>
        <v>August</v>
      </c>
      <c r="G4992" s="1" t="str">
        <f t="shared" si="309"/>
        <v>2021</v>
      </c>
      <c r="H4992" s="1" t="str">
        <f t="shared" si="310"/>
        <v>Friday</v>
      </c>
      <c r="I4992" s="1" t="str">
        <f t="shared" si="311"/>
        <v>27</v>
      </c>
      <c r="J4992" t="s">
        <v>26</v>
      </c>
      <c r="K4992" t="s">
        <v>58</v>
      </c>
      <c r="L4992" t="s">
        <v>59</v>
      </c>
      <c r="M4992" t="s">
        <v>19</v>
      </c>
      <c r="N4992">
        <v>15</v>
      </c>
      <c r="O4992">
        <v>173</v>
      </c>
      <c r="P4992">
        <v>2595</v>
      </c>
      <c r="Q4992">
        <v>1453</v>
      </c>
      <c r="R4992">
        <v>0.56000000000000005</v>
      </c>
      <c r="S4992" t="s">
        <v>82</v>
      </c>
      <c r="T4992" t="str">
        <f>IF(Table1[[#This Row],[Units Sold]]&gt; 700,"High Units","low Units")</f>
        <v>low Units</v>
      </c>
      <c r="U4992">
        <f>SUM(Table1[[#This Row],[Operating Profit]])/SUM(Table1[Operating Profit])*100</f>
        <v>4.3747255371565314E-4</v>
      </c>
      <c r="V4992">
        <f>SUM(Table1[[#This Row],[Price per Unit]]*Table1[[#This Row],[Units Sold]])</f>
        <v>2595</v>
      </c>
      <c r="W4992">
        <f>SUM(Table1[[#This Row],[Total Sales]]-Table1[[#This Row],[Operating Profit]])</f>
        <v>1142</v>
      </c>
      <c r="X4992">
        <f>SUM(Table1[[#This Row],[Total Sales]]-Table1[[#This Row],[Cost]])</f>
        <v>1453</v>
      </c>
      <c r="Y4992">
        <f>SUM(Table1[[#This Row],[profit/loss]])/SUM(Table1[profit/loss])</f>
        <v>4.3747255371565313E-6</v>
      </c>
    </row>
    <row r="4993" spans="1:25" x14ac:dyDescent="0.3">
      <c r="A4993" t="s">
        <v>25</v>
      </c>
      <c r="B4993" t="s">
        <v>82</v>
      </c>
      <c r="C4993">
        <v>1197831</v>
      </c>
      <c r="D4993" s="9">
        <v>44436</v>
      </c>
      <c r="E4993" s="8" t="str">
        <f>TEXT(Table1[[#This Row],[Invoice Date]],"dd-mm-yyyy")</f>
        <v>28-08-2021</v>
      </c>
      <c r="F4993" s="1" t="str">
        <f t="shared" si="308"/>
        <v>August</v>
      </c>
      <c r="G4993" s="1" t="str">
        <f t="shared" si="309"/>
        <v>2021</v>
      </c>
      <c r="H4993" s="1" t="str">
        <f t="shared" si="310"/>
        <v>Saturday</v>
      </c>
      <c r="I4993" s="1" t="str">
        <f t="shared" si="311"/>
        <v>28</v>
      </c>
      <c r="J4993" t="s">
        <v>26</v>
      </c>
      <c r="K4993" t="s">
        <v>58</v>
      </c>
      <c r="L4993" t="s">
        <v>59</v>
      </c>
      <c r="M4993" t="s">
        <v>20</v>
      </c>
      <c r="N4993">
        <v>34</v>
      </c>
      <c r="O4993">
        <v>135</v>
      </c>
      <c r="P4993">
        <v>4590</v>
      </c>
      <c r="Q4993">
        <v>3121</v>
      </c>
      <c r="R4993">
        <v>0.68</v>
      </c>
      <c r="S4993" t="s">
        <v>82</v>
      </c>
      <c r="T4993" t="str">
        <f>IF(Table1[[#This Row],[Units Sold]]&gt; 700,"High Units","low Units")</f>
        <v>low Units</v>
      </c>
      <c r="U4993">
        <f>SUM(Table1[[#This Row],[Operating Profit]])/SUM(Table1[Operating Profit])*100</f>
        <v>9.3967779776087633E-4</v>
      </c>
      <c r="V4993">
        <f>SUM(Table1[[#This Row],[Price per Unit]]*Table1[[#This Row],[Units Sold]])</f>
        <v>4590</v>
      </c>
      <c r="W4993">
        <f>SUM(Table1[[#This Row],[Total Sales]]-Table1[[#This Row],[Operating Profit]])</f>
        <v>1469</v>
      </c>
      <c r="X4993">
        <f>SUM(Table1[[#This Row],[Total Sales]]-Table1[[#This Row],[Cost]])</f>
        <v>3121</v>
      </c>
      <c r="Y4993">
        <f>SUM(Table1[[#This Row],[profit/loss]])/SUM(Table1[profit/loss])</f>
        <v>9.396777977608763E-6</v>
      </c>
    </row>
    <row r="4994" spans="1:25" x14ac:dyDescent="0.3">
      <c r="A4994" t="s">
        <v>25</v>
      </c>
      <c r="B4994" t="s">
        <v>82</v>
      </c>
      <c r="C4994">
        <v>1197831</v>
      </c>
      <c r="D4994" s="9">
        <v>44437</v>
      </c>
      <c r="E4994" s="8" t="str">
        <f>TEXT(Table1[[#This Row],[Invoice Date]],"dd-mm-yyyy")</f>
        <v>29-08-2021</v>
      </c>
      <c r="F4994" s="1" t="str">
        <f t="shared" si="308"/>
        <v>August</v>
      </c>
      <c r="G4994" s="1" t="str">
        <f t="shared" si="309"/>
        <v>2021</v>
      </c>
      <c r="H4994" s="1" t="str">
        <f t="shared" si="310"/>
        <v>Sunday</v>
      </c>
      <c r="I4994" s="1" t="str">
        <f t="shared" si="311"/>
        <v>29</v>
      </c>
      <c r="J4994" t="s">
        <v>26</v>
      </c>
      <c r="K4994" t="s">
        <v>58</v>
      </c>
      <c r="L4994" t="s">
        <v>59</v>
      </c>
      <c r="M4994" t="s">
        <v>21</v>
      </c>
      <c r="N4994">
        <v>49</v>
      </c>
      <c r="O4994">
        <v>120</v>
      </c>
      <c r="P4994">
        <v>5880</v>
      </c>
      <c r="Q4994">
        <v>3175</v>
      </c>
      <c r="R4994">
        <v>0.54</v>
      </c>
      <c r="S4994" t="s">
        <v>82</v>
      </c>
      <c r="T4994" t="str">
        <f>IF(Table1[[#This Row],[Units Sold]]&gt; 700,"High Units","low Units")</f>
        <v>low Units</v>
      </c>
      <c r="U4994">
        <f>SUM(Table1[[#This Row],[Operating Profit]])/SUM(Table1[Operating Profit])*100</f>
        <v>9.5593624091341964E-4</v>
      </c>
      <c r="V4994">
        <f>SUM(Table1[[#This Row],[Price per Unit]]*Table1[[#This Row],[Units Sold]])</f>
        <v>5880</v>
      </c>
      <c r="W4994">
        <f>SUM(Table1[[#This Row],[Total Sales]]-Table1[[#This Row],[Operating Profit]])</f>
        <v>2705</v>
      </c>
      <c r="X4994">
        <f>SUM(Table1[[#This Row],[Total Sales]]-Table1[[#This Row],[Cost]])</f>
        <v>3175</v>
      </c>
      <c r="Y4994">
        <f>SUM(Table1[[#This Row],[profit/loss]])/SUM(Table1[profit/loss])</f>
        <v>9.5593624091341961E-6</v>
      </c>
    </row>
    <row r="4995" spans="1:25" x14ac:dyDescent="0.3">
      <c r="A4995" t="s">
        <v>25</v>
      </c>
      <c r="B4995" t="s">
        <v>82</v>
      </c>
      <c r="C4995">
        <v>1197831</v>
      </c>
      <c r="D4995" s="9">
        <v>44438</v>
      </c>
      <c r="E4995" s="8" t="str">
        <f>TEXT(Table1[[#This Row],[Invoice Date]],"dd-mm-yyyy")</f>
        <v>30-08-2021</v>
      </c>
      <c r="F4995" s="1" t="str">
        <f t="shared" ref="F4995:F5058" si="312">TEXT(D4995,"mmmm")</f>
        <v>August</v>
      </c>
      <c r="G4995" s="1" t="str">
        <f t="shared" ref="G4995:G5058" si="313">TEXT(D4995,"YYYY")</f>
        <v>2021</v>
      </c>
      <c r="H4995" s="1" t="str">
        <f t="shared" ref="H4995:H5058" si="314">TEXT(D4995,"dddd")</f>
        <v>Monday</v>
      </c>
      <c r="I4995" s="1" t="str">
        <f t="shared" ref="I4995:I5058" si="315">TEXT(D4995,"dd")</f>
        <v>30</v>
      </c>
      <c r="J4995" t="s">
        <v>26</v>
      </c>
      <c r="K4995" t="s">
        <v>58</v>
      </c>
      <c r="L4995" t="s">
        <v>59</v>
      </c>
      <c r="M4995" t="s">
        <v>22</v>
      </c>
      <c r="N4995">
        <v>43</v>
      </c>
      <c r="O4995">
        <v>203</v>
      </c>
      <c r="P4995">
        <v>8729</v>
      </c>
      <c r="Q4995">
        <v>6285</v>
      </c>
      <c r="R4995">
        <v>0.72</v>
      </c>
      <c r="S4995" t="s">
        <v>82</v>
      </c>
      <c r="T4995" t="str">
        <f>IF(Table1[[#This Row],[Units Sold]]&gt; 700,"High Units","low Units")</f>
        <v>low Units</v>
      </c>
      <c r="U4995">
        <f>SUM(Table1[[#This Row],[Operating Profit]])/SUM(Table1[Operating Profit])*100</f>
        <v>1.8923021335876668E-3</v>
      </c>
      <c r="V4995">
        <f>SUM(Table1[[#This Row],[Price per Unit]]*Table1[[#This Row],[Units Sold]])</f>
        <v>8729</v>
      </c>
      <c r="W4995">
        <f>SUM(Table1[[#This Row],[Total Sales]]-Table1[[#This Row],[Operating Profit]])</f>
        <v>2444</v>
      </c>
      <c r="X4995">
        <f>SUM(Table1[[#This Row],[Total Sales]]-Table1[[#This Row],[Cost]])</f>
        <v>6285</v>
      </c>
      <c r="Y4995">
        <f>SUM(Table1[[#This Row],[profit/loss]])/SUM(Table1[profit/loss])</f>
        <v>1.8923021335876667E-5</v>
      </c>
    </row>
    <row r="4996" spans="1:25" x14ac:dyDescent="0.3">
      <c r="A4996" t="s">
        <v>25</v>
      </c>
      <c r="B4996" t="s">
        <v>82</v>
      </c>
      <c r="C4996">
        <v>1197831</v>
      </c>
      <c r="D4996" s="9">
        <v>44439</v>
      </c>
      <c r="E4996" s="8" t="str">
        <f>TEXT(Table1[[#This Row],[Invoice Date]],"dd-mm-yyyy")</f>
        <v>31-08-2021</v>
      </c>
      <c r="F4996" s="1" t="str">
        <f t="shared" si="312"/>
        <v>August</v>
      </c>
      <c r="G4996" s="1" t="str">
        <f t="shared" si="313"/>
        <v>2021</v>
      </c>
      <c r="H4996" s="1" t="str">
        <f t="shared" si="314"/>
        <v>Tuesday</v>
      </c>
      <c r="I4996" s="1" t="str">
        <f t="shared" si="315"/>
        <v>31</v>
      </c>
      <c r="J4996" t="s">
        <v>26</v>
      </c>
      <c r="K4996" t="s">
        <v>58</v>
      </c>
      <c r="L4996" t="s">
        <v>59</v>
      </c>
      <c r="M4996" t="s">
        <v>16</v>
      </c>
      <c r="N4996">
        <v>43</v>
      </c>
      <c r="O4996">
        <v>203</v>
      </c>
      <c r="P4996">
        <v>8729</v>
      </c>
      <c r="Q4996">
        <v>4801</v>
      </c>
      <c r="R4996">
        <v>0.55000000000000004</v>
      </c>
      <c r="S4996" t="s">
        <v>82</v>
      </c>
      <c r="T4996" t="str">
        <f>IF(Table1[[#This Row],[Units Sold]]&gt; 700,"High Units","low Units")</f>
        <v>low Units</v>
      </c>
      <c r="U4996">
        <f>SUM(Table1[[#This Row],[Operating Profit]])/SUM(Table1[Operating Profit])*100</f>
        <v>1.4454960291733314E-3</v>
      </c>
      <c r="V4996">
        <f>SUM(Table1[[#This Row],[Price per Unit]]*Table1[[#This Row],[Units Sold]])</f>
        <v>8729</v>
      </c>
      <c r="W4996">
        <f>SUM(Table1[[#This Row],[Total Sales]]-Table1[[#This Row],[Operating Profit]])</f>
        <v>3928</v>
      </c>
      <c r="X4996">
        <f>SUM(Table1[[#This Row],[Total Sales]]-Table1[[#This Row],[Cost]])</f>
        <v>4801</v>
      </c>
      <c r="Y4996">
        <f>SUM(Table1[[#This Row],[profit/loss]])/SUM(Table1[profit/loss])</f>
        <v>1.4454960291733314E-5</v>
      </c>
    </row>
    <row r="4997" spans="1:25" x14ac:dyDescent="0.3">
      <c r="A4997" t="s">
        <v>25</v>
      </c>
      <c r="B4997" t="s">
        <v>82</v>
      </c>
      <c r="C4997">
        <v>1197831</v>
      </c>
      <c r="D4997" s="9">
        <v>44440</v>
      </c>
      <c r="E4997" s="8" t="str">
        <f>TEXT(Table1[[#This Row],[Invoice Date]],"dd-mm-yyyy")</f>
        <v>01-09-2021</v>
      </c>
      <c r="F4997" s="1" t="str">
        <f t="shared" si="312"/>
        <v>September</v>
      </c>
      <c r="G4997" s="1" t="str">
        <f t="shared" si="313"/>
        <v>2021</v>
      </c>
      <c r="H4997" s="1" t="str">
        <f t="shared" si="314"/>
        <v>Wednesday</v>
      </c>
      <c r="I4997" s="1" t="str">
        <f t="shared" si="315"/>
        <v>01</v>
      </c>
      <c r="J4997" t="s">
        <v>26</v>
      </c>
      <c r="K4997" t="s">
        <v>58</v>
      </c>
      <c r="L4997" t="s">
        <v>59</v>
      </c>
      <c r="M4997" t="s">
        <v>18</v>
      </c>
      <c r="N4997">
        <v>49</v>
      </c>
      <c r="O4997">
        <v>203</v>
      </c>
      <c r="P4997">
        <v>9947</v>
      </c>
      <c r="Q4997">
        <v>5570</v>
      </c>
      <c r="R4997">
        <v>0.56000000000000005</v>
      </c>
      <c r="S4997" t="s">
        <v>82</v>
      </c>
      <c r="T4997" t="str">
        <f>IF(Table1[[#This Row],[Units Sold]]&gt; 700,"High Units","low Units")</f>
        <v>low Units</v>
      </c>
      <c r="U4997">
        <f>SUM(Table1[[#This Row],[Operating Profit]])/SUM(Table1[Operating Profit])*100</f>
        <v>1.6770283029567705E-3</v>
      </c>
      <c r="V4997">
        <f>SUM(Table1[[#This Row],[Price per Unit]]*Table1[[#This Row],[Units Sold]])</f>
        <v>9947</v>
      </c>
      <c r="W4997">
        <f>SUM(Table1[[#This Row],[Total Sales]]-Table1[[#This Row],[Operating Profit]])</f>
        <v>4377</v>
      </c>
      <c r="X4997">
        <f>SUM(Table1[[#This Row],[Total Sales]]-Table1[[#This Row],[Cost]])</f>
        <v>5570</v>
      </c>
      <c r="Y4997">
        <f>SUM(Table1[[#This Row],[profit/loss]])/SUM(Table1[profit/loss])</f>
        <v>1.6770283029567706E-5</v>
      </c>
    </row>
    <row r="4998" spans="1:25" x14ac:dyDescent="0.3">
      <c r="A4998" t="s">
        <v>25</v>
      </c>
      <c r="B4998" t="s">
        <v>82</v>
      </c>
      <c r="C4998">
        <v>1197831</v>
      </c>
      <c r="D4998" s="9">
        <v>44441</v>
      </c>
      <c r="E4998" s="8" t="str">
        <f>TEXT(Table1[[#This Row],[Invoice Date]],"dd-mm-yyyy")</f>
        <v>02-09-2021</v>
      </c>
      <c r="F4998" s="1" t="str">
        <f t="shared" si="312"/>
        <v>September</v>
      </c>
      <c r="G4998" s="1" t="str">
        <f t="shared" si="313"/>
        <v>2021</v>
      </c>
      <c r="H4998" s="1" t="str">
        <f t="shared" si="314"/>
        <v>Thursday</v>
      </c>
      <c r="I4998" s="1" t="str">
        <f t="shared" si="315"/>
        <v>02</v>
      </c>
      <c r="J4998" t="s">
        <v>26</v>
      </c>
      <c r="K4998" t="s">
        <v>58</v>
      </c>
      <c r="L4998" t="s">
        <v>59</v>
      </c>
      <c r="M4998" t="s">
        <v>19</v>
      </c>
      <c r="N4998">
        <v>44</v>
      </c>
      <c r="O4998">
        <v>189</v>
      </c>
      <c r="P4998">
        <v>8316</v>
      </c>
      <c r="Q4998">
        <v>4906</v>
      </c>
      <c r="R4998">
        <v>0.59</v>
      </c>
      <c r="S4998" t="s">
        <v>82</v>
      </c>
      <c r="T4998" t="str">
        <f>IF(Table1[[#This Row],[Units Sold]]&gt; 700,"High Units","low Units")</f>
        <v>low Units</v>
      </c>
      <c r="U4998">
        <f>SUM(Table1[[#This Row],[Operating Profit]])/SUM(Table1[Operating Profit])*100</f>
        <v>1.4771096686366099E-3</v>
      </c>
      <c r="V4998">
        <f>SUM(Table1[[#This Row],[Price per Unit]]*Table1[[#This Row],[Units Sold]])</f>
        <v>8316</v>
      </c>
      <c r="W4998">
        <f>SUM(Table1[[#This Row],[Total Sales]]-Table1[[#This Row],[Operating Profit]])</f>
        <v>3410</v>
      </c>
      <c r="X4998">
        <f>SUM(Table1[[#This Row],[Total Sales]]-Table1[[#This Row],[Cost]])</f>
        <v>4906</v>
      </c>
      <c r="Y4998">
        <f>SUM(Table1[[#This Row],[profit/loss]])/SUM(Table1[profit/loss])</f>
        <v>1.4771096686366099E-5</v>
      </c>
    </row>
    <row r="4999" spans="1:25" x14ac:dyDescent="0.3">
      <c r="A4999" t="s">
        <v>25</v>
      </c>
      <c r="B4999" t="s">
        <v>82</v>
      </c>
      <c r="C4999">
        <v>1197831</v>
      </c>
      <c r="D4999" s="9">
        <v>44442</v>
      </c>
      <c r="E4999" s="8" t="str">
        <f>TEXT(Table1[[#This Row],[Invoice Date]],"dd-mm-yyyy")</f>
        <v>03-09-2021</v>
      </c>
      <c r="F4999" s="1" t="str">
        <f t="shared" si="312"/>
        <v>September</v>
      </c>
      <c r="G4999" s="1" t="str">
        <f t="shared" si="313"/>
        <v>2021</v>
      </c>
      <c r="H4999" s="1" t="str">
        <f t="shared" si="314"/>
        <v>Friday</v>
      </c>
      <c r="I4999" s="1" t="str">
        <f t="shared" si="315"/>
        <v>03</v>
      </c>
      <c r="J4999" t="s">
        <v>26</v>
      </c>
      <c r="K4999" t="s">
        <v>58</v>
      </c>
      <c r="L4999" t="s">
        <v>59</v>
      </c>
      <c r="M4999" t="s">
        <v>20</v>
      </c>
      <c r="N4999">
        <v>41</v>
      </c>
      <c r="O4999">
        <v>180</v>
      </c>
      <c r="P4999">
        <v>7380</v>
      </c>
      <c r="Q4999">
        <v>5092</v>
      </c>
      <c r="R4999">
        <v>0.69</v>
      </c>
      <c r="S4999" t="s">
        <v>82</v>
      </c>
      <c r="T4999" t="str">
        <f>IF(Table1[[#This Row],[Units Sold]]&gt; 700,"High Units","low Units")</f>
        <v>low Units</v>
      </c>
      <c r="U4999">
        <f>SUM(Table1[[#This Row],[Operating Profit]])/SUM(Table1[Operating Profit])*100</f>
        <v>1.5331109728287031E-3</v>
      </c>
      <c r="V4999">
        <f>SUM(Table1[[#This Row],[Price per Unit]]*Table1[[#This Row],[Units Sold]])</f>
        <v>7380</v>
      </c>
      <c r="W4999">
        <f>SUM(Table1[[#This Row],[Total Sales]]-Table1[[#This Row],[Operating Profit]])</f>
        <v>2288</v>
      </c>
      <c r="X4999">
        <f>SUM(Table1[[#This Row],[Total Sales]]-Table1[[#This Row],[Cost]])</f>
        <v>5092</v>
      </c>
      <c r="Y4999">
        <f>SUM(Table1[[#This Row],[profit/loss]])/SUM(Table1[profit/loss])</f>
        <v>1.533110972828703E-5</v>
      </c>
    </row>
    <row r="5000" spans="1:25" x14ac:dyDescent="0.3">
      <c r="A5000" t="s">
        <v>25</v>
      </c>
      <c r="B5000" t="s">
        <v>82</v>
      </c>
      <c r="C5000">
        <v>1197831</v>
      </c>
      <c r="D5000" s="9">
        <v>44443</v>
      </c>
      <c r="E5000" s="8" t="str">
        <f>TEXT(Table1[[#This Row],[Invoice Date]],"dd-mm-yyyy")</f>
        <v>04-09-2021</v>
      </c>
      <c r="F5000" s="1" t="str">
        <f t="shared" si="312"/>
        <v>September</v>
      </c>
      <c r="G5000" s="1" t="str">
        <f t="shared" si="313"/>
        <v>2021</v>
      </c>
      <c r="H5000" s="1" t="str">
        <f t="shared" si="314"/>
        <v>Saturday</v>
      </c>
      <c r="I5000" s="1" t="str">
        <f t="shared" si="315"/>
        <v>04</v>
      </c>
      <c r="J5000" t="s">
        <v>26</v>
      </c>
      <c r="K5000" t="s">
        <v>58</v>
      </c>
      <c r="L5000" t="s">
        <v>59</v>
      </c>
      <c r="M5000" t="s">
        <v>21</v>
      </c>
      <c r="N5000">
        <v>49</v>
      </c>
      <c r="O5000">
        <v>145</v>
      </c>
      <c r="P5000">
        <v>7105</v>
      </c>
      <c r="Q5000">
        <v>3908</v>
      </c>
      <c r="R5000">
        <v>0.55000000000000004</v>
      </c>
      <c r="S5000" t="s">
        <v>82</v>
      </c>
      <c r="T5000" t="str">
        <f>IF(Table1[[#This Row],[Units Sold]]&gt; 700,"High Units","low Units")</f>
        <v>low Units</v>
      </c>
      <c r="U5000">
        <f>SUM(Table1[[#This Row],[Operating Profit]])/SUM(Table1[Operating Profit])*100</f>
        <v>1.1766295525951634E-3</v>
      </c>
      <c r="V5000">
        <f>SUM(Table1[[#This Row],[Price per Unit]]*Table1[[#This Row],[Units Sold]])</f>
        <v>7105</v>
      </c>
      <c r="W5000">
        <f>SUM(Table1[[#This Row],[Total Sales]]-Table1[[#This Row],[Operating Profit]])</f>
        <v>3197</v>
      </c>
      <c r="X5000">
        <f>SUM(Table1[[#This Row],[Total Sales]]-Table1[[#This Row],[Cost]])</f>
        <v>3908</v>
      </c>
      <c r="Y5000">
        <f>SUM(Table1[[#This Row],[profit/loss]])/SUM(Table1[profit/loss])</f>
        <v>1.1766295525951633E-5</v>
      </c>
    </row>
    <row r="5001" spans="1:25" x14ac:dyDescent="0.3">
      <c r="A5001" t="s">
        <v>25</v>
      </c>
      <c r="B5001" t="s">
        <v>82</v>
      </c>
      <c r="C5001">
        <v>1197831</v>
      </c>
      <c r="D5001" s="9">
        <v>44444</v>
      </c>
      <c r="E5001" s="8" t="str">
        <f>TEXT(Table1[[#This Row],[Invoice Date]],"dd-mm-yyyy")</f>
        <v>05-09-2021</v>
      </c>
      <c r="F5001" s="1" t="str">
        <f t="shared" si="312"/>
        <v>September</v>
      </c>
      <c r="G5001" s="1" t="str">
        <f t="shared" si="313"/>
        <v>2021</v>
      </c>
      <c r="H5001" s="1" t="str">
        <f t="shared" si="314"/>
        <v>Sunday</v>
      </c>
      <c r="I5001" s="1" t="str">
        <f t="shared" si="315"/>
        <v>05</v>
      </c>
      <c r="J5001" t="s">
        <v>26</v>
      </c>
      <c r="K5001" t="s">
        <v>58</v>
      </c>
      <c r="L5001" t="s">
        <v>59</v>
      </c>
      <c r="M5001" t="s">
        <v>22</v>
      </c>
      <c r="N5001">
        <v>50</v>
      </c>
      <c r="O5001">
        <v>245</v>
      </c>
      <c r="P5001">
        <v>12250</v>
      </c>
      <c r="Q5001">
        <v>8820</v>
      </c>
      <c r="R5001">
        <v>0.72</v>
      </c>
      <c r="S5001" t="s">
        <v>82</v>
      </c>
      <c r="T5001" t="str">
        <f>IF(Table1[[#This Row],[Units Sold]]&gt; 700,"High Units","low Units")</f>
        <v>low Units</v>
      </c>
      <c r="U5001">
        <f>SUM(Table1[[#This Row],[Operating Profit]])/SUM(Table1[Operating Profit])*100</f>
        <v>2.6555457149153891E-3</v>
      </c>
      <c r="V5001">
        <f>SUM(Table1[[#This Row],[Price per Unit]]*Table1[[#This Row],[Units Sold]])</f>
        <v>12250</v>
      </c>
      <c r="W5001">
        <f>SUM(Table1[[#This Row],[Total Sales]]-Table1[[#This Row],[Operating Profit]])</f>
        <v>3430</v>
      </c>
      <c r="X5001">
        <f>SUM(Table1[[#This Row],[Total Sales]]-Table1[[#This Row],[Cost]])</f>
        <v>8820</v>
      </c>
      <c r="Y5001">
        <f>SUM(Table1[[#This Row],[profit/loss]])/SUM(Table1[profit/loss])</f>
        <v>2.6555457149153892E-5</v>
      </c>
    </row>
    <row r="5002" spans="1:25" x14ac:dyDescent="0.3">
      <c r="A5002" t="s">
        <v>25</v>
      </c>
      <c r="B5002" t="s">
        <v>82</v>
      </c>
      <c r="C5002">
        <v>1197831</v>
      </c>
      <c r="D5002" s="9">
        <v>44445</v>
      </c>
      <c r="E5002" s="8" t="str">
        <f>TEXT(Table1[[#This Row],[Invoice Date]],"dd-mm-yyyy")</f>
        <v>06-09-2021</v>
      </c>
      <c r="F5002" s="1" t="str">
        <f t="shared" si="312"/>
        <v>September</v>
      </c>
      <c r="G5002" s="1" t="str">
        <f t="shared" si="313"/>
        <v>2021</v>
      </c>
      <c r="H5002" s="1" t="str">
        <f t="shared" si="314"/>
        <v>Monday</v>
      </c>
      <c r="I5002" s="1" t="str">
        <f t="shared" si="315"/>
        <v>06</v>
      </c>
      <c r="J5002" t="s">
        <v>26</v>
      </c>
      <c r="K5002" t="s">
        <v>58</v>
      </c>
      <c r="L5002" t="s">
        <v>59</v>
      </c>
      <c r="M5002" t="s">
        <v>16</v>
      </c>
      <c r="N5002">
        <v>44</v>
      </c>
      <c r="O5002">
        <v>206</v>
      </c>
      <c r="P5002">
        <v>9064</v>
      </c>
      <c r="Q5002">
        <v>5801</v>
      </c>
      <c r="R5002">
        <v>0.64</v>
      </c>
      <c r="S5002" t="s">
        <v>82</v>
      </c>
      <c r="T5002" t="str">
        <f>IF(Table1[[#This Row],[Units Sold]]&gt; 700,"High Units","low Units")</f>
        <v>low Units</v>
      </c>
      <c r="U5002">
        <f>SUM(Table1[[#This Row],[Operating Profit]])/SUM(Table1[Operating Profit])*100</f>
        <v>1.7465783097759832E-3</v>
      </c>
      <c r="V5002">
        <f>SUM(Table1[[#This Row],[Price per Unit]]*Table1[[#This Row],[Units Sold]])</f>
        <v>9064</v>
      </c>
      <c r="W5002">
        <f>SUM(Table1[[#This Row],[Total Sales]]-Table1[[#This Row],[Operating Profit]])</f>
        <v>3263</v>
      </c>
      <c r="X5002">
        <f>SUM(Table1[[#This Row],[Total Sales]]-Table1[[#This Row],[Cost]])</f>
        <v>5801</v>
      </c>
      <c r="Y5002">
        <f>SUM(Table1[[#This Row],[profit/loss]])/SUM(Table1[profit/loss])</f>
        <v>1.7465783097759831E-5</v>
      </c>
    </row>
    <row r="5003" spans="1:25" x14ac:dyDescent="0.3">
      <c r="A5003" t="s">
        <v>25</v>
      </c>
      <c r="B5003" t="s">
        <v>82</v>
      </c>
      <c r="C5003">
        <v>1197831</v>
      </c>
      <c r="D5003" s="9">
        <v>44446</v>
      </c>
      <c r="E5003" s="8" t="str">
        <f>TEXT(Table1[[#This Row],[Invoice Date]],"dd-mm-yyyy")</f>
        <v>07-09-2021</v>
      </c>
      <c r="F5003" s="1" t="str">
        <f t="shared" si="312"/>
        <v>September</v>
      </c>
      <c r="G5003" s="1" t="str">
        <f t="shared" si="313"/>
        <v>2021</v>
      </c>
      <c r="H5003" s="1" t="str">
        <f t="shared" si="314"/>
        <v>Tuesday</v>
      </c>
      <c r="I5003" s="1" t="str">
        <f t="shared" si="315"/>
        <v>07</v>
      </c>
      <c r="J5003" t="s">
        <v>26</v>
      </c>
      <c r="K5003" t="s">
        <v>58</v>
      </c>
      <c r="L5003" t="s">
        <v>59</v>
      </c>
      <c r="M5003" t="s">
        <v>18</v>
      </c>
      <c r="N5003">
        <v>49</v>
      </c>
      <c r="O5003">
        <v>215</v>
      </c>
      <c r="P5003">
        <v>10535</v>
      </c>
      <c r="Q5003">
        <v>6742</v>
      </c>
      <c r="R5003">
        <v>0.64</v>
      </c>
      <c r="S5003" t="s">
        <v>82</v>
      </c>
      <c r="T5003" t="str">
        <f>IF(Table1[[#This Row],[Units Sold]]&gt; 700,"High Units","low Units")</f>
        <v>low Units</v>
      </c>
      <c r="U5003">
        <f>SUM(Table1[[#This Row],[Operating Profit]])/SUM(Table1[Operating Profit])*100</f>
        <v>2.0298967358230785E-3</v>
      </c>
      <c r="V5003">
        <f>SUM(Table1[[#This Row],[Price per Unit]]*Table1[[#This Row],[Units Sold]])</f>
        <v>10535</v>
      </c>
      <c r="W5003">
        <f>SUM(Table1[[#This Row],[Total Sales]]-Table1[[#This Row],[Operating Profit]])</f>
        <v>3793</v>
      </c>
      <c r="X5003">
        <f>SUM(Table1[[#This Row],[Total Sales]]-Table1[[#This Row],[Cost]])</f>
        <v>6742</v>
      </c>
      <c r="Y5003">
        <f>SUM(Table1[[#This Row],[profit/loss]])/SUM(Table1[profit/loss])</f>
        <v>2.0298967358230785E-5</v>
      </c>
    </row>
    <row r="5004" spans="1:25" x14ac:dyDescent="0.3">
      <c r="A5004" t="s">
        <v>25</v>
      </c>
      <c r="B5004" t="s">
        <v>82</v>
      </c>
      <c r="C5004">
        <v>1197831</v>
      </c>
      <c r="D5004" s="9">
        <v>44447</v>
      </c>
      <c r="E5004" s="8" t="str">
        <f>TEXT(Table1[[#This Row],[Invoice Date]],"dd-mm-yyyy")</f>
        <v>08-09-2021</v>
      </c>
      <c r="F5004" s="1" t="str">
        <f t="shared" si="312"/>
        <v>September</v>
      </c>
      <c r="G5004" s="1" t="str">
        <f t="shared" si="313"/>
        <v>2021</v>
      </c>
      <c r="H5004" s="1" t="str">
        <f t="shared" si="314"/>
        <v>Wednesday</v>
      </c>
      <c r="I5004" s="1" t="str">
        <f t="shared" si="315"/>
        <v>08</v>
      </c>
      <c r="J5004" t="s">
        <v>26</v>
      </c>
      <c r="K5004" t="s">
        <v>58</v>
      </c>
      <c r="L5004" t="s">
        <v>59</v>
      </c>
      <c r="M5004" t="s">
        <v>19</v>
      </c>
      <c r="N5004">
        <v>41</v>
      </c>
      <c r="O5004">
        <v>254</v>
      </c>
      <c r="P5004">
        <v>10414</v>
      </c>
      <c r="Q5004">
        <v>6561</v>
      </c>
      <c r="R5004">
        <v>0.63</v>
      </c>
      <c r="S5004" t="s">
        <v>82</v>
      </c>
      <c r="T5004" t="str">
        <f>IF(Table1[[#This Row],[Units Sold]]&gt; 700,"High Units","low Units")</f>
        <v>low Units</v>
      </c>
      <c r="U5004">
        <f>SUM(Table1[[#This Row],[Operating Profit]])/SUM(Table1[Operating Profit])*100</f>
        <v>1.9754008430339989E-3</v>
      </c>
      <c r="V5004">
        <f>SUM(Table1[[#This Row],[Price per Unit]]*Table1[[#This Row],[Units Sold]])</f>
        <v>10414</v>
      </c>
      <c r="W5004">
        <f>SUM(Table1[[#This Row],[Total Sales]]-Table1[[#This Row],[Operating Profit]])</f>
        <v>3853</v>
      </c>
      <c r="X5004">
        <f>SUM(Table1[[#This Row],[Total Sales]]-Table1[[#This Row],[Cost]])</f>
        <v>6561</v>
      </c>
      <c r="Y5004">
        <f>SUM(Table1[[#This Row],[profit/loss]])/SUM(Table1[profit/loss])</f>
        <v>1.9754008430339988E-5</v>
      </c>
    </row>
    <row r="5005" spans="1:25" x14ac:dyDescent="0.3">
      <c r="A5005" t="s">
        <v>25</v>
      </c>
      <c r="B5005" t="s">
        <v>82</v>
      </c>
      <c r="C5005">
        <v>1197831</v>
      </c>
      <c r="D5005" s="9">
        <v>44448</v>
      </c>
      <c r="E5005" s="8" t="str">
        <f>TEXT(Table1[[#This Row],[Invoice Date]],"dd-mm-yyyy")</f>
        <v>09-09-2021</v>
      </c>
      <c r="F5005" s="1" t="str">
        <f t="shared" si="312"/>
        <v>September</v>
      </c>
      <c r="G5005" s="1" t="str">
        <f t="shared" si="313"/>
        <v>2021</v>
      </c>
      <c r="H5005" s="1" t="str">
        <f t="shared" si="314"/>
        <v>Thursday</v>
      </c>
      <c r="I5005" s="1" t="str">
        <f t="shared" si="315"/>
        <v>09</v>
      </c>
      <c r="J5005" t="s">
        <v>26</v>
      </c>
      <c r="K5005" t="s">
        <v>58</v>
      </c>
      <c r="L5005" t="s">
        <v>59</v>
      </c>
      <c r="M5005" t="s">
        <v>20</v>
      </c>
      <c r="N5005">
        <v>44</v>
      </c>
      <c r="O5005">
        <v>173</v>
      </c>
      <c r="P5005">
        <v>7612</v>
      </c>
      <c r="Q5005">
        <v>5633</v>
      </c>
      <c r="R5005">
        <v>0.74</v>
      </c>
      <c r="S5005" t="s">
        <v>82</v>
      </c>
      <c r="T5005" t="str">
        <f>IF(Table1[[#This Row],[Units Sold]]&gt; 700,"High Units","low Units")</f>
        <v>low Units</v>
      </c>
      <c r="U5005">
        <f>SUM(Table1[[#This Row],[Operating Profit]])/SUM(Table1[Operating Profit])*100</f>
        <v>1.6959964866347377E-3</v>
      </c>
      <c r="V5005">
        <f>SUM(Table1[[#This Row],[Price per Unit]]*Table1[[#This Row],[Units Sold]])</f>
        <v>7612</v>
      </c>
      <c r="W5005">
        <f>SUM(Table1[[#This Row],[Total Sales]]-Table1[[#This Row],[Operating Profit]])</f>
        <v>1979</v>
      </c>
      <c r="X5005">
        <f>SUM(Table1[[#This Row],[Total Sales]]-Table1[[#This Row],[Cost]])</f>
        <v>5633</v>
      </c>
      <c r="Y5005">
        <f>SUM(Table1[[#This Row],[profit/loss]])/SUM(Table1[profit/loss])</f>
        <v>1.6959964866347377E-5</v>
      </c>
    </row>
    <row r="5006" spans="1:25" x14ac:dyDescent="0.3">
      <c r="A5006" t="s">
        <v>25</v>
      </c>
      <c r="B5006" t="s">
        <v>82</v>
      </c>
      <c r="C5006">
        <v>1197831</v>
      </c>
      <c r="D5006" s="9">
        <v>44449</v>
      </c>
      <c r="E5006" s="8" t="str">
        <f>TEXT(Table1[[#This Row],[Invoice Date]],"dd-mm-yyyy")</f>
        <v>10-09-2021</v>
      </c>
      <c r="F5006" s="1" t="str">
        <f t="shared" si="312"/>
        <v>September</v>
      </c>
      <c r="G5006" s="1" t="str">
        <f t="shared" si="313"/>
        <v>2021</v>
      </c>
      <c r="H5006" s="1" t="str">
        <f t="shared" si="314"/>
        <v>Friday</v>
      </c>
      <c r="I5006" s="1" t="str">
        <f t="shared" si="315"/>
        <v>10</v>
      </c>
      <c r="J5006" t="s">
        <v>26</v>
      </c>
      <c r="K5006" t="s">
        <v>58</v>
      </c>
      <c r="L5006" t="s">
        <v>59</v>
      </c>
      <c r="M5006" t="s">
        <v>21</v>
      </c>
      <c r="N5006">
        <v>45</v>
      </c>
      <c r="O5006">
        <v>131</v>
      </c>
      <c r="P5006">
        <v>5895</v>
      </c>
      <c r="Q5006">
        <v>3419</v>
      </c>
      <c r="R5006">
        <v>0.57999999999999996</v>
      </c>
      <c r="S5006" t="s">
        <v>82</v>
      </c>
      <c r="T5006" t="str">
        <f>IF(Table1[[#This Row],[Units Sold]]&gt; 700,"High Units","low Units")</f>
        <v>low Units</v>
      </c>
      <c r="U5006">
        <f>SUM(Table1[[#This Row],[Operating Profit]])/SUM(Table1[Operating Profit])*100</f>
        <v>1.0294003173804665E-3</v>
      </c>
      <c r="V5006">
        <f>SUM(Table1[[#This Row],[Price per Unit]]*Table1[[#This Row],[Units Sold]])</f>
        <v>5895</v>
      </c>
      <c r="W5006">
        <f>SUM(Table1[[#This Row],[Total Sales]]-Table1[[#This Row],[Operating Profit]])</f>
        <v>2476</v>
      </c>
      <c r="X5006">
        <f>SUM(Table1[[#This Row],[Total Sales]]-Table1[[#This Row],[Cost]])</f>
        <v>3419</v>
      </c>
      <c r="Y5006">
        <f>SUM(Table1[[#This Row],[profit/loss]])/SUM(Table1[profit/loss])</f>
        <v>1.0294003173804666E-5</v>
      </c>
    </row>
    <row r="5007" spans="1:25" x14ac:dyDescent="0.3">
      <c r="A5007" t="s">
        <v>25</v>
      </c>
      <c r="B5007" t="s">
        <v>82</v>
      </c>
      <c r="C5007">
        <v>1197831</v>
      </c>
      <c r="D5007" s="9">
        <v>44450</v>
      </c>
      <c r="E5007" s="8" t="str">
        <f>TEXT(Table1[[#This Row],[Invoice Date]],"dd-mm-yyyy")</f>
        <v>11-09-2021</v>
      </c>
      <c r="F5007" s="1" t="str">
        <f t="shared" si="312"/>
        <v>September</v>
      </c>
      <c r="G5007" s="1" t="str">
        <f t="shared" si="313"/>
        <v>2021</v>
      </c>
      <c r="H5007" s="1" t="str">
        <f t="shared" si="314"/>
        <v>Saturday</v>
      </c>
      <c r="I5007" s="1" t="str">
        <f t="shared" si="315"/>
        <v>11</v>
      </c>
      <c r="J5007" t="s">
        <v>26</v>
      </c>
      <c r="K5007" t="s">
        <v>58</v>
      </c>
      <c r="L5007" t="s">
        <v>59</v>
      </c>
      <c r="M5007" t="s">
        <v>22</v>
      </c>
      <c r="N5007">
        <v>56</v>
      </c>
      <c r="O5007">
        <v>240</v>
      </c>
      <c r="P5007">
        <v>13440</v>
      </c>
      <c r="Q5007">
        <v>10752</v>
      </c>
      <c r="R5007">
        <v>0.8</v>
      </c>
      <c r="S5007" t="s">
        <v>82</v>
      </c>
      <c r="T5007" t="str">
        <f>IF(Table1[[#This Row],[Units Sold]]&gt; 700,"High Units","low Units")</f>
        <v>low Units</v>
      </c>
      <c r="U5007">
        <f>SUM(Table1[[#This Row],[Operating Profit]])/SUM(Table1[Operating Profit])*100</f>
        <v>3.2372366810397126E-3</v>
      </c>
      <c r="V5007">
        <f>SUM(Table1[[#This Row],[Price per Unit]]*Table1[[#This Row],[Units Sold]])</f>
        <v>13440</v>
      </c>
      <c r="W5007">
        <f>SUM(Table1[[#This Row],[Total Sales]]-Table1[[#This Row],[Operating Profit]])</f>
        <v>2688</v>
      </c>
      <c r="X5007">
        <f>SUM(Table1[[#This Row],[Total Sales]]-Table1[[#This Row],[Cost]])</f>
        <v>10752</v>
      </c>
      <c r="Y5007">
        <f>SUM(Table1[[#This Row],[profit/loss]])/SUM(Table1[profit/loss])</f>
        <v>3.2372366810397128E-5</v>
      </c>
    </row>
    <row r="5008" spans="1:25" x14ac:dyDescent="0.3">
      <c r="A5008" t="s">
        <v>25</v>
      </c>
      <c r="B5008" t="s">
        <v>82</v>
      </c>
      <c r="C5008">
        <v>1197831</v>
      </c>
      <c r="D5008" s="9">
        <v>44451</v>
      </c>
      <c r="E5008" s="8" t="str">
        <f>TEXT(Table1[[#This Row],[Invoice Date]],"dd-mm-yyyy")</f>
        <v>12-09-2021</v>
      </c>
      <c r="F5008" s="1" t="str">
        <f t="shared" si="312"/>
        <v>September</v>
      </c>
      <c r="G5008" s="1" t="str">
        <f t="shared" si="313"/>
        <v>2021</v>
      </c>
      <c r="H5008" s="1" t="str">
        <f t="shared" si="314"/>
        <v>Sunday</v>
      </c>
      <c r="I5008" s="1" t="str">
        <f t="shared" si="315"/>
        <v>12</v>
      </c>
      <c r="J5008" t="s">
        <v>26</v>
      </c>
      <c r="K5008" t="s">
        <v>58</v>
      </c>
      <c r="L5008" t="s">
        <v>59</v>
      </c>
      <c r="M5008" t="s">
        <v>16</v>
      </c>
      <c r="N5008">
        <v>38</v>
      </c>
      <c r="O5008">
        <v>225</v>
      </c>
      <c r="P5008">
        <v>8550</v>
      </c>
      <c r="Q5008">
        <v>5216</v>
      </c>
      <c r="R5008">
        <v>0.61</v>
      </c>
      <c r="S5008" t="s">
        <v>82</v>
      </c>
      <c r="T5008" t="str">
        <f>IF(Table1[[#This Row],[Units Sold]]&gt; 700,"High Units","low Units")</f>
        <v>low Units</v>
      </c>
      <c r="U5008">
        <f>SUM(Table1[[#This Row],[Operating Profit]])/SUM(Table1[Operating Profit])*100</f>
        <v>1.570445175623432E-3</v>
      </c>
      <c r="V5008">
        <f>SUM(Table1[[#This Row],[Price per Unit]]*Table1[[#This Row],[Units Sold]])</f>
        <v>8550</v>
      </c>
      <c r="W5008">
        <f>SUM(Table1[[#This Row],[Total Sales]]-Table1[[#This Row],[Operating Profit]])</f>
        <v>3334</v>
      </c>
      <c r="X5008">
        <f>SUM(Table1[[#This Row],[Total Sales]]-Table1[[#This Row],[Cost]])</f>
        <v>5216</v>
      </c>
      <c r="Y5008">
        <f>SUM(Table1[[#This Row],[profit/loss]])/SUM(Table1[profit/loss])</f>
        <v>1.570445175623432E-5</v>
      </c>
    </row>
    <row r="5009" spans="1:25" x14ac:dyDescent="0.3">
      <c r="A5009" t="s">
        <v>25</v>
      </c>
      <c r="B5009" t="s">
        <v>82</v>
      </c>
      <c r="C5009">
        <v>1197831</v>
      </c>
      <c r="D5009" s="9">
        <v>44452</v>
      </c>
      <c r="E5009" s="8" t="str">
        <f>TEXT(Table1[[#This Row],[Invoice Date]],"dd-mm-yyyy")</f>
        <v>13-09-2021</v>
      </c>
      <c r="F5009" s="1" t="str">
        <f t="shared" si="312"/>
        <v>September</v>
      </c>
      <c r="G5009" s="1" t="str">
        <f t="shared" si="313"/>
        <v>2021</v>
      </c>
      <c r="H5009" s="1" t="str">
        <f t="shared" si="314"/>
        <v>Monday</v>
      </c>
      <c r="I5009" s="1" t="str">
        <f t="shared" si="315"/>
        <v>13</v>
      </c>
      <c r="J5009" t="s">
        <v>26</v>
      </c>
      <c r="K5009" t="s">
        <v>58</v>
      </c>
      <c r="L5009" t="s">
        <v>59</v>
      </c>
      <c r="M5009" t="s">
        <v>18</v>
      </c>
      <c r="N5009">
        <v>52</v>
      </c>
      <c r="O5009">
        <v>210</v>
      </c>
      <c r="P5009">
        <v>10920</v>
      </c>
      <c r="Q5009">
        <v>7098</v>
      </c>
      <c r="R5009">
        <v>0.65</v>
      </c>
      <c r="S5009" t="s">
        <v>82</v>
      </c>
      <c r="T5009" t="str">
        <f>IF(Table1[[#This Row],[Units Sold]]&gt; 700,"High Units","low Units")</f>
        <v>low Units</v>
      </c>
      <c r="U5009">
        <f>SUM(Table1[[#This Row],[Operating Profit]])/SUM(Table1[Operating Profit])*100</f>
        <v>2.1370820277176227E-3</v>
      </c>
      <c r="V5009">
        <f>SUM(Table1[[#This Row],[Price per Unit]]*Table1[[#This Row],[Units Sold]])</f>
        <v>10920</v>
      </c>
      <c r="W5009">
        <f>SUM(Table1[[#This Row],[Total Sales]]-Table1[[#This Row],[Operating Profit]])</f>
        <v>3822</v>
      </c>
      <c r="X5009">
        <f>SUM(Table1[[#This Row],[Total Sales]]-Table1[[#This Row],[Cost]])</f>
        <v>7098</v>
      </c>
      <c r="Y5009">
        <f>SUM(Table1[[#This Row],[profit/loss]])/SUM(Table1[profit/loss])</f>
        <v>2.1370820277176228E-5</v>
      </c>
    </row>
    <row r="5010" spans="1:25" x14ac:dyDescent="0.3">
      <c r="A5010" t="s">
        <v>25</v>
      </c>
      <c r="B5010" t="s">
        <v>82</v>
      </c>
      <c r="C5010">
        <v>1197831</v>
      </c>
      <c r="D5010" s="9">
        <v>44453</v>
      </c>
      <c r="E5010" s="8" t="str">
        <f>TEXT(Table1[[#This Row],[Invoice Date]],"dd-mm-yyyy")</f>
        <v>14-09-2021</v>
      </c>
      <c r="F5010" s="1" t="str">
        <f t="shared" si="312"/>
        <v>September</v>
      </c>
      <c r="G5010" s="1" t="str">
        <f t="shared" si="313"/>
        <v>2021</v>
      </c>
      <c r="H5010" s="1" t="str">
        <f t="shared" si="314"/>
        <v>Tuesday</v>
      </c>
      <c r="I5010" s="1" t="str">
        <f t="shared" si="315"/>
        <v>14</v>
      </c>
      <c r="J5010" t="s">
        <v>26</v>
      </c>
      <c r="K5010" t="s">
        <v>58</v>
      </c>
      <c r="L5010" t="s">
        <v>59</v>
      </c>
      <c r="M5010" t="s">
        <v>19</v>
      </c>
      <c r="N5010">
        <v>51</v>
      </c>
      <c r="O5010">
        <v>268</v>
      </c>
      <c r="P5010">
        <v>13668</v>
      </c>
      <c r="Q5010">
        <v>8201</v>
      </c>
      <c r="R5010">
        <v>0.6</v>
      </c>
      <c r="S5010" t="s">
        <v>82</v>
      </c>
      <c r="T5010" t="str">
        <f>IF(Table1[[#This Row],[Units Sold]]&gt; 700,"High Units","low Units")</f>
        <v>low Units</v>
      </c>
      <c r="U5010">
        <f>SUM(Table1[[#This Row],[Operating Profit]])/SUM(Table1[Operating Profit])*100</f>
        <v>2.4691757832223478E-3</v>
      </c>
      <c r="V5010">
        <f>SUM(Table1[[#This Row],[Price per Unit]]*Table1[[#This Row],[Units Sold]])</f>
        <v>13668</v>
      </c>
      <c r="W5010">
        <f>SUM(Table1[[#This Row],[Total Sales]]-Table1[[#This Row],[Operating Profit]])</f>
        <v>5467</v>
      </c>
      <c r="X5010">
        <f>SUM(Table1[[#This Row],[Total Sales]]-Table1[[#This Row],[Cost]])</f>
        <v>8201</v>
      </c>
      <c r="Y5010">
        <f>SUM(Table1[[#This Row],[profit/loss]])/SUM(Table1[profit/loss])</f>
        <v>2.4691757832223476E-5</v>
      </c>
    </row>
    <row r="5011" spans="1:25" x14ac:dyDescent="0.3">
      <c r="A5011" t="s">
        <v>25</v>
      </c>
      <c r="B5011" t="s">
        <v>82</v>
      </c>
      <c r="C5011">
        <v>1197831</v>
      </c>
      <c r="D5011" s="9">
        <v>44454</v>
      </c>
      <c r="E5011" s="8" t="str">
        <f>TEXT(Table1[[#This Row],[Invoice Date]],"dd-mm-yyyy")</f>
        <v>15-09-2021</v>
      </c>
      <c r="F5011" s="1" t="str">
        <f t="shared" si="312"/>
        <v>September</v>
      </c>
      <c r="G5011" s="1" t="str">
        <f t="shared" si="313"/>
        <v>2021</v>
      </c>
      <c r="H5011" s="1" t="str">
        <f t="shared" si="314"/>
        <v>Wednesday</v>
      </c>
      <c r="I5011" s="1" t="str">
        <f t="shared" si="315"/>
        <v>15</v>
      </c>
      <c r="J5011" t="s">
        <v>26</v>
      </c>
      <c r="K5011" t="s">
        <v>58</v>
      </c>
      <c r="L5011" t="s">
        <v>59</v>
      </c>
      <c r="M5011" t="s">
        <v>20</v>
      </c>
      <c r="N5011">
        <v>46</v>
      </c>
      <c r="O5011">
        <v>119</v>
      </c>
      <c r="P5011">
        <v>5474</v>
      </c>
      <c r="Q5011">
        <v>3887</v>
      </c>
      <c r="R5011">
        <v>0.71</v>
      </c>
      <c r="S5011" t="s">
        <v>82</v>
      </c>
      <c r="T5011" t="str">
        <f>IF(Table1[[#This Row],[Units Sold]]&gt; 700,"High Units","low Units")</f>
        <v>low Units</v>
      </c>
      <c r="U5011">
        <f>SUM(Table1[[#This Row],[Operating Profit]])/SUM(Table1[Operating Profit])*100</f>
        <v>1.1703068247025075E-3</v>
      </c>
      <c r="V5011">
        <f>SUM(Table1[[#This Row],[Price per Unit]]*Table1[[#This Row],[Units Sold]])</f>
        <v>5474</v>
      </c>
      <c r="W5011">
        <f>SUM(Table1[[#This Row],[Total Sales]]-Table1[[#This Row],[Operating Profit]])</f>
        <v>1587</v>
      </c>
      <c r="X5011">
        <f>SUM(Table1[[#This Row],[Total Sales]]-Table1[[#This Row],[Cost]])</f>
        <v>3887</v>
      </c>
      <c r="Y5011">
        <f>SUM(Table1[[#This Row],[profit/loss]])/SUM(Table1[profit/loss])</f>
        <v>1.1703068247025076E-5</v>
      </c>
    </row>
    <row r="5012" spans="1:25" x14ac:dyDescent="0.3">
      <c r="A5012" t="s">
        <v>25</v>
      </c>
      <c r="B5012" t="s">
        <v>82</v>
      </c>
      <c r="C5012">
        <v>1197831</v>
      </c>
      <c r="D5012" s="9">
        <v>44455</v>
      </c>
      <c r="E5012" s="8" t="str">
        <f>TEXT(Table1[[#This Row],[Invoice Date]],"dd-mm-yyyy")</f>
        <v>16-09-2021</v>
      </c>
      <c r="F5012" s="1" t="str">
        <f t="shared" si="312"/>
        <v>September</v>
      </c>
      <c r="G5012" s="1" t="str">
        <f t="shared" si="313"/>
        <v>2021</v>
      </c>
      <c r="H5012" s="1" t="str">
        <f t="shared" si="314"/>
        <v>Thursday</v>
      </c>
      <c r="I5012" s="1" t="str">
        <f t="shared" si="315"/>
        <v>16</v>
      </c>
      <c r="J5012" t="s">
        <v>26</v>
      </c>
      <c r="K5012" t="s">
        <v>58</v>
      </c>
      <c r="L5012" t="s">
        <v>59</v>
      </c>
      <c r="M5012" t="s">
        <v>21</v>
      </c>
      <c r="N5012">
        <v>50</v>
      </c>
      <c r="O5012">
        <v>123</v>
      </c>
      <c r="P5012">
        <v>6150</v>
      </c>
      <c r="Q5012">
        <v>3629</v>
      </c>
      <c r="R5012">
        <v>0.59</v>
      </c>
      <c r="S5012" t="s">
        <v>82</v>
      </c>
      <c r="T5012" t="str">
        <f>IF(Table1[[#This Row],[Units Sold]]&gt; 700,"High Units","low Units")</f>
        <v>low Units</v>
      </c>
      <c r="U5012">
        <f>SUM(Table1[[#This Row],[Operating Profit]])/SUM(Table1[Operating Profit])*100</f>
        <v>1.0926275963070234E-3</v>
      </c>
      <c r="V5012">
        <f>SUM(Table1[[#This Row],[Price per Unit]]*Table1[[#This Row],[Units Sold]])</f>
        <v>6150</v>
      </c>
      <c r="W5012">
        <f>SUM(Table1[[#This Row],[Total Sales]]-Table1[[#This Row],[Operating Profit]])</f>
        <v>2521</v>
      </c>
      <c r="X5012">
        <f>SUM(Table1[[#This Row],[Total Sales]]-Table1[[#This Row],[Cost]])</f>
        <v>3629</v>
      </c>
      <c r="Y5012">
        <f>SUM(Table1[[#This Row],[profit/loss]])/SUM(Table1[profit/loss])</f>
        <v>1.0926275963070234E-5</v>
      </c>
    </row>
    <row r="5013" spans="1:25" x14ac:dyDescent="0.3">
      <c r="A5013" t="s">
        <v>25</v>
      </c>
      <c r="B5013" t="s">
        <v>82</v>
      </c>
      <c r="C5013">
        <v>1197831</v>
      </c>
      <c r="D5013" s="9">
        <v>44456</v>
      </c>
      <c r="E5013" s="8" t="str">
        <f>TEXT(Table1[[#This Row],[Invoice Date]],"dd-mm-yyyy")</f>
        <v>17-09-2021</v>
      </c>
      <c r="F5013" s="1" t="str">
        <f t="shared" si="312"/>
        <v>September</v>
      </c>
      <c r="G5013" s="1" t="str">
        <f t="shared" si="313"/>
        <v>2021</v>
      </c>
      <c r="H5013" s="1" t="str">
        <f t="shared" si="314"/>
        <v>Friday</v>
      </c>
      <c r="I5013" s="1" t="str">
        <f t="shared" si="315"/>
        <v>17</v>
      </c>
      <c r="J5013" t="s">
        <v>26</v>
      </c>
      <c r="K5013" t="s">
        <v>58</v>
      </c>
      <c r="L5013" t="s">
        <v>59</v>
      </c>
      <c r="M5013" t="s">
        <v>22</v>
      </c>
      <c r="N5013">
        <v>59</v>
      </c>
      <c r="O5013">
        <v>182</v>
      </c>
      <c r="P5013">
        <v>10738</v>
      </c>
      <c r="Q5013">
        <v>8268</v>
      </c>
      <c r="R5013">
        <v>0.77</v>
      </c>
      <c r="S5013" t="s">
        <v>82</v>
      </c>
      <c r="T5013" t="str">
        <f>IF(Table1[[#This Row],[Units Sold]]&gt; 700,"High Units","low Units")</f>
        <v>low Units</v>
      </c>
      <c r="U5013">
        <f>SUM(Table1[[#This Row],[Operating Profit]])/SUM(Table1[Operating Profit])*100</f>
        <v>2.4893482960227256E-3</v>
      </c>
      <c r="V5013">
        <f>SUM(Table1[[#This Row],[Price per Unit]]*Table1[[#This Row],[Units Sold]])</f>
        <v>10738</v>
      </c>
      <c r="W5013">
        <f>SUM(Table1[[#This Row],[Total Sales]]-Table1[[#This Row],[Operating Profit]])</f>
        <v>2470</v>
      </c>
      <c r="X5013">
        <f>SUM(Table1[[#This Row],[Total Sales]]-Table1[[#This Row],[Cost]])</f>
        <v>8268</v>
      </c>
      <c r="Y5013">
        <f>SUM(Table1[[#This Row],[profit/loss]])/SUM(Table1[profit/loss])</f>
        <v>2.4893482960227254E-5</v>
      </c>
    </row>
    <row r="5014" spans="1:25" x14ac:dyDescent="0.3">
      <c r="A5014" t="s">
        <v>25</v>
      </c>
      <c r="B5014" t="s">
        <v>82</v>
      </c>
      <c r="C5014">
        <v>1197831</v>
      </c>
      <c r="D5014" s="9">
        <v>44457</v>
      </c>
      <c r="E5014" s="8" t="str">
        <f>TEXT(Table1[[#This Row],[Invoice Date]],"dd-mm-yyyy")</f>
        <v>18-09-2021</v>
      </c>
      <c r="F5014" s="1" t="str">
        <f t="shared" si="312"/>
        <v>September</v>
      </c>
      <c r="G5014" s="1" t="str">
        <f t="shared" si="313"/>
        <v>2021</v>
      </c>
      <c r="H5014" s="1" t="str">
        <f t="shared" si="314"/>
        <v>Saturday</v>
      </c>
      <c r="I5014" s="1" t="str">
        <f t="shared" si="315"/>
        <v>18</v>
      </c>
      <c r="J5014" t="s">
        <v>26</v>
      </c>
      <c r="K5014" t="s">
        <v>58</v>
      </c>
      <c r="L5014" t="s">
        <v>59</v>
      </c>
      <c r="M5014" t="s">
        <v>16</v>
      </c>
      <c r="N5014">
        <v>51</v>
      </c>
      <c r="O5014">
        <v>175</v>
      </c>
      <c r="P5014">
        <v>8925</v>
      </c>
      <c r="Q5014">
        <v>5355</v>
      </c>
      <c r="R5014">
        <v>0.6</v>
      </c>
      <c r="S5014" t="s">
        <v>82</v>
      </c>
      <c r="T5014" t="str">
        <f>IF(Table1[[#This Row],[Units Sold]]&gt; 700,"High Units","low Units")</f>
        <v>low Units</v>
      </c>
      <c r="U5014">
        <f>SUM(Table1[[#This Row],[Operating Profit]])/SUM(Table1[Operating Profit])*100</f>
        <v>1.6122956126272006E-3</v>
      </c>
      <c r="V5014">
        <f>SUM(Table1[[#This Row],[Price per Unit]]*Table1[[#This Row],[Units Sold]])</f>
        <v>8925</v>
      </c>
      <c r="W5014">
        <f>SUM(Table1[[#This Row],[Total Sales]]-Table1[[#This Row],[Operating Profit]])</f>
        <v>3570</v>
      </c>
      <c r="X5014">
        <f>SUM(Table1[[#This Row],[Total Sales]]-Table1[[#This Row],[Cost]])</f>
        <v>5355</v>
      </c>
      <c r="Y5014">
        <f>SUM(Table1[[#This Row],[profit/loss]])/SUM(Table1[profit/loss])</f>
        <v>1.6122956126272007E-5</v>
      </c>
    </row>
    <row r="5015" spans="1:25" x14ac:dyDescent="0.3">
      <c r="A5015" t="s">
        <v>25</v>
      </c>
      <c r="B5015" t="s">
        <v>82</v>
      </c>
      <c r="C5015">
        <v>1197831</v>
      </c>
      <c r="D5015" s="9">
        <v>44458</v>
      </c>
      <c r="E5015" s="8" t="str">
        <f>TEXT(Table1[[#This Row],[Invoice Date]],"dd-mm-yyyy")</f>
        <v>19-09-2021</v>
      </c>
      <c r="F5015" s="1" t="str">
        <f t="shared" si="312"/>
        <v>September</v>
      </c>
      <c r="G5015" s="1" t="str">
        <f t="shared" si="313"/>
        <v>2021</v>
      </c>
      <c r="H5015" s="1" t="str">
        <f t="shared" si="314"/>
        <v>Sunday</v>
      </c>
      <c r="I5015" s="1" t="str">
        <f t="shared" si="315"/>
        <v>19</v>
      </c>
      <c r="J5015" t="s">
        <v>26</v>
      </c>
      <c r="K5015" t="s">
        <v>58</v>
      </c>
      <c r="L5015" t="s">
        <v>59</v>
      </c>
      <c r="M5015" t="s">
        <v>18</v>
      </c>
      <c r="N5015">
        <v>50</v>
      </c>
      <c r="O5015">
        <v>144</v>
      </c>
      <c r="P5015">
        <v>7200</v>
      </c>
      <c r="Q5015">
        <v>4536</v>
      </c>
      <c r="R5015">
        <v>0.63</v>
      </c>
      <c r="S5015" t="s">
        <v>82</v>
      </c>
      <c r="T5015" t="str">
        <f>IF(Table1[[#This Row],[Units Sold]]&gt; 700,"High Units","low Units")</f>
        <v>low Units</v>
      </c>
      <c r="U5015">
        <f>SUM(Table1[[#This Row],[Operating Profit]])/SUM(Table1[Operating Profit])*100</f>
        <v>1.3657092248136288E-3</v>
      </c>
      <c r="V5015">
        <f>SUM(Table1[[#This Row],[Price per Unit]]*Table1[[#This Row],[Units Sold]])</f>
        <v>7200</v>
      </c>
      <c r="W5015">
        <f>SUM(Table1[[#This Row],[Total Sales]]-Table1[[#This Row],[Operating Profit]])</f>
        <v>2664</v>
      </c>
      <c r="X5015">
        <f>SUM(Table1[[#This Row],[Total Sales]]-Table1[[#This Row],[Cost]])</f>
        <v>4536</v>
      </c>
      <c r="Y5015">
        <f>SUM(Table1[[#This Row],[profit/loss]])/SUM(Table1[profit/loss])</f>
        <v>1.3657092248136288E-5</v>
      </c>
    </row>
    <row r="5016" spans="1:25" x14ac:dyDescent="0.3">
      <c r="A5016" t="s">
        <v>25</v>
      </c>
      <c r="B5016" t="s">
        <v>82</v>
      </c>
      <c r="C5016">
        <v>1197831</v>
      </c>
      <c r="D5016" s="9">
        <v>44459</v>
      </c>
      <c r="E5016" s="8" t="str">
        <f>TEXT(Table1[[#This Row],[Invoice Date]],"dd-mm-yyyy")</f>
        <v>20-09-2021</v>
      </c>
      <c r="F5016" s="1" t="str">
        <f t="shared" si="312"/>
        <v>September</v>
      </c>
      <c r="G5016" s="1" t="str">
        <f t="shared" si="313"/>
        <v>2021</v>
      </c>
      <c r="H5016" s="1" t="str">
        <f t="shared" si="314"/>
        <v>Monday</v>
      </c>
      <c r="I5016" s="1" t="str">
        <f t="shared" si="315"/>
        <v>20</v>
      </c>
      <c r="J5016" t="s">
        <v>26</v>
      </c>
      <c r="K5016" t="s">
        <v>58</v>
      </c>
      <c r="L5016" t="s">
        <v>59</v>
      </c>
      <c r="M5016" t="s">
        <v>19</v>
      </c>
      <c r="N5016">
        <v>59</v>
      </c>
      <c r="O5016">
        <v>188</v>
      </c>
      <c r="P5016">
        <v>11092</v>
      </c>
      <c r="Q5016">
        <v>6988</v>
      </c>
      <c r="R5016">
        <v>0.63</v>
      </c>
      <c r="S5016" t="s">
        <v>82</v>
      </c>
      <c r="T5016" t="str">
        <f>IF(Table1[[#This Row],[Units Sold]]&gt; 700,"High Units","low Units")</f>
        <v>low Units</v>
      </c>
      <c r="U5016">
        <f>SUM(Table1[[#This Row],[Operating Profit]])/SUM(Table1[Operating Profit])*100</f>
        <v>2.1039629768513307E-3</v>
      </c>
      <c r="V5016">
        <f>SUM(Table1[[#This Row],[Price per Unit]]*Table1[[#This Row],[Units Sold]])</f>
        <v>11092</v>
      </c>
      <c r="W5016">
        <f>SUM(Table1[[#This Row],[Total Sales]]-Table1[[#This Row],[Operating Profit]])</f>
        <v>4104</v>
      </c>
      <c r="X5016">
        <f>SUM(Table1[[#This Row],[Total Sales]]-Table1[[#This Row],[Cost]])</f>
        <v>6988</v>
      </c>
      <c r="Y5016">
        <f>SUM(Table1[[#This Row],[profit/loss]])/SUM(Table1[profit/loss])</f>
        <v>2.1039629768513308E-5</v>
      </c>
    </row>
    <row r="5017" spans="1:25" x14ac:dyDescent="0.3">
      <c r="A5017" t="s">
        <v>25</v>
      </c>
      <c r="B5017" t="s">
        <v>82</v>
      </c>
      <c r="C5017">
        <v>1197831</v>
      </c>
      <c r="D5017" s="9">
        <v>44460</v>
      </c>
      <c r="E5017" s="8" t="str">
        <f>TEXT(Table1[[#This Row],[Invoice Date]],"dd-mm-yyyy")</f>
        <v>21-09-2021</v>
      </c>
      <c r="F5017" s="1" t="str">
        <f t="shared" si="312"/>
        <v>September</v>
      </c>
      <c r="G5017" s="1" t="str">
        <f t="shared" si="313"/>
        <v>2021</v>
      </c>
      <c r="H5017" s="1" t="str">
        <f t="shared" si="314"/>
        <v>Tuesday</v>
      </c>
      <c r="I5017" s="1" t="str">
        <f t="shared" si="315"/>
        <v>21</v>
      </c>
      <c r="J5017" t="s">
        <v>26</v>
      </c>
      <c r="K5017" t="s">
        <v>58</v>
      </c>
      <c r="L5017" t="s">
        <v>59</v>
      </c>
      <c r="M5017" t="s">
        <v>20</v>
      </c>
      <c r="N5017">
        <v>58</v>
      </c>
      <c r="O5017">
        <v>95</v>
      </c>
      <c r="P5017">
        <v>5510</v>
      </c>
      <c r="Q5017">
        <v>3912</v>
      </c>
      <c r="R5017">
        <v>0.71</v>
      </c>
      <c r="S5017" t="s">
        <v>82</v>
      </c>
      <c r="T5017" t="str">
        <f>IF(Table1[[#This Row],[Units Sold]]&gt; 700,"High Units","low Units")</f>
        <v>low Units</v>
      </c>
      <c r="U5017">
        <f>SUM(Table1[[#This Row],[Operating Profit]])/SUM(Table1[Operating Profit])*100</f>
        <v>1.177833881717574E-3</v>
      </c>
      <c r="V5017">
        <f>SUM(Table1[[#This Row],[Price per Unit]]*Table1[[#This Row],[Units Sold]])</f>
        <v>5510</v>
      </c>
      <c r="W5017">
        <f>SUM(Table1[[#This Row],[Total Sales]]-Table1[[#This Row],[Operating Profit]])</f>
        <v>1598</v>
      </c>
      <c r="X5017">
        <f>SUM(Table1[[#This Row],[Total Sales]]-Table1[[#This Row],[Cost]])</f>
        <v>3912</v>
      </c>
      <c r="Y5017">
        <f>SUM(Table1[[#This Row],[profit/loss]])/SUM(Table1[profit/loss])</f>
        <v>1.177833881717574E-5</v>
      </c>
    </row>
    <row r="5018" spans="1:25" x14ac:dyDescent="0.3">
      <c r="A5018" t="s">
        <v>25</v>
      </c>
      <c r="B5018" t="s">
        <v>82</v>
      </c>
      <c r="C5018">
        <v>1197831</v>
      </c>
      <c r="D5018" s="9">
        <v>44461</v>
      </c>
      <c r="E5018" s="8" t="str">
        <f>TEXT(Table1[[#This Row],[Invoice Date]],"dd-mm-yyyy")</f>
        <v>22-09-2021</v>
      </c>
      <c r="F5018" s="1" t="str">
        <f t="shared" si="312"/>
        <v>September</v>
      </c>
      <c r="G5018" s="1" t="str">
        <f t="shared" si="313"/>
        <v>2021</v>
      </c>
      <c r="H5018" s="1" t="str">
        <f t="shared" si="314"/>
        <v>Wednesday</v>
      </c>
      <c r="I5018" s="1" t="str">
        <f t="shared" si="315"/>
        <v>22</v>
      </c>
      <c r="J5018" t="s">
        <v>26</v>
      </c>
      <c r="K5018" t="s">
        <v>58</v>
      </c>
      <c r="L5018" t="s">
        <v>59</v>
      </c>
      <c r="M5018" t="s">
        <v>21</v>
      </c>
      <c r="N5018">
        <v>41</v>
      </c>
      <c r="O5018">
        <v>88</v>
      </c>
      <c r="P5018">
        <v>3608</v>
      </c>
      <c r="Q5018">
        <v>2057</v>
      </c>
      <c r="R5018">
        <v>0.56999999999999995</v>
      </c>
      <c r="S5018" t="s">
        <v>82</v>
      </c>
      <c r="T5018" t="str">
        <f>IF(Table1[[#This Row],[Units Sold]]&gt; 700,"High Units","low Units")</f>
        <v>low Units</v>
      </c>
      <c r="U5018">
        <f>SUM(Table1[[#This Row],[Operating Profit]])/SUM(Table1[Operating Profit])*100</f>
        <v>6.1932625119965484E-4</v>
      </c>
      <c r="V5018">
        <f>SUM(Table1[[#This Row],[Price per Unit]]*Table1[[#This Row],[Units Sold]])</f>
        <v>3608</v>
      </c>
      <c r="W5018">
        <f>SUM(Table1[[#This Row],[Total Sales]]-Table1[[#This Row],[Operating Profit]])</f>
        <v>1551</v>
      </c>
      <c r="X5018">
        <f>SUM(Table1[[#This Row],[Total Sales]]-Table1[[#This Row],[Cost]])</f>
        <v>2057</v>
      </c>
      <c r="Y5018">
        <f>SUM(Table1[[#This Row],[profit/loss]])/SUM(Table1[profit/loss])</f>
        <v>6.1932625119965484E-6</v>
      </c>
    </row>
    <row r="5019" spans="1:25" x14ac:dyDescent="0.3">
      <c r="A5019" t="s">
        <v>25</v>
      </c>
      <c r="B5019" t="s">
        <v>82</v>
      </c>
      <c r="C5019">
        <v>1197831</v>
      </c>
      <c r="D5019" s="9">
        <v>44462</v>
      </c>
      <c r="E5019" s="8" t="str">
        <f>TEXT(Table1[[#This Row],[Invoice Date]],"dd-mm-yyyy")</f>
        <v>23-09-2021</v>
      </c>
      <c r="F5019" s="1" t="str">
        <f t="shared" si="312"/>
        <v>September</v>
      </c>
      <c r="G5019" s="1" t="str">
        <f t="shared" si="313"/>
        <v>2021</v>
      </c>
      <c r="H5019" s="1" t="str">
        <f t="shared" si="314"/>
        <v>Thursday</v>
      </c>
      <c r="I5019" s="1" t="str">
        <f t="shared" si="315"/>
        <v>23</v>
      </c>
      <c r="J5019" t="s">
        <v>26</v>
      </c>
      <c r="K5019" t="s">
        <v>58</v>
      </c>
      <c r="L5019" t="s">
        <v>59</v>
      </c>
      <c r="M5019" t="s">
        <v>22</v>
      </c>
      <c r="N5019">
        <v>37</v>
      </c>
      <c r="O5019">
        <v>150</v>
      </c>
      <c r="P5019">
        <v>5550</v>
      </c>
      <c r="Q5019">
        <v>4274</v>
      </c>
      <c r="R5019">
        <v>0.77</v>
      </c>
      <c r="S5019" t="s">
        <v>82</v>
      </c>
      <c r="T5019" t="str">
        <f>IF(Table1[[#This Row],[Units Sold]]&gt; 700,"High Units","low Units")</f>
        <v>low Units</v>
      </c>
      <c r="U5019">
        <f>SUM(Table1[[#This Row],[Operating Profit]])/SUM(Table1[Operating Profit])*100</f>
        <v>1.286825667295734E-3</v>
      </c>
      <c r="V5019">
        <f>SUM(Table1[[#This Row],[Price per Unit]]*Table1[[#This Row],[Units Sold]])</f>
        <v>5550</v>
      </c>
      <c r="W5019">
        <f>SUM(Table1[[#This Row],[Total Sales]]-Table1[[#This Row],[Operating Profit]])</f>
        <v>1276</v>
      </c>
      <c r="X5019">
        <f>SUM(Table1[[#This Row],[Total Sales]]-Table1[[#This Row],[Cost]])</f>
        <v>4274</v>
      </c>
      <c r="Y5019">
        <f>SUM(Table1[[#This Row],[profit/loss]])/SUM(Table1[profit/loss])</f>
        <v>1.2868256672957339E-5</v>
      </c>
    </row>
    <row r="5020" spans="1:25" x14ac:dyDescent="0.3">
      <c r="A5020" t="s">
        <v>25</v>
      </c>
      <c r="B5020" t="s">
        <v>82</v>
      </c>
      <c r="C5020">
        <v>1197831</v>
      </c>
      <c r="D5020" s="9">
        <v>44463</v>
      </c>
      <c r="E5020" s="8" t="str">
        <f>TEXT(Table1[[#This Row],[Invoice Date]],"dd-mm-yyyy")</f>
        <v>24-09-2021</v>
      </c>
      <c r="F5020" s="1" t="str">
        <f t="shared" si="312"/>
        <v>September</v>
      </c>
      <c r="G5020" s="1" t="str">
        <f t="shared" si="313"/>
        <v>2021</v>
      </c>
      <c r="H5020" s="1" t="str">
        <f t="shared" si="314"/>
        <v>Friday</v>
      </c>
      <c r="I5020" s="1" t="str">
        <f t="shared" si="315"/>
        <v>24</v>
      </c>
      <c r="J5020" t="s">
        <v>26</v>
      </c>
      <c r="K5020" t="s">
        <v>58</v>
      </c>
      <c r="L5020" t="s">
        <v>59</v>
      </c>
      <c r="M5020" t="s">
        <v>16</v>
      </c>
      <c r="N5020">
        <v>29</v>
      </c>
      <c r="O5020">
        <v>131</v>
      </c>
      <c r="P5020">
        <v>3799</v>
      </c>
      <c r="Q5020">
        <v>2279</v>
      </c>
      <c r="R5020">
        <v>0.6</v>
      </c>
      <c r="S5020" t="s">
        <v>82</v>
      </c>
      <c r="T5020" t="str">
        <f>IF(Table1[[#This Row],[Units Sold]]&gt; 700,"High Units","low Units")</f>
        <v>low Units</v>
      </c>
      <c r="U5020">
        <f>SUM(Table1[[#This Row],[Operating Profit]])/SUM(Table1[Operating Profit])*100</f>
        <v>6.8616651749344349E-4</v>
      </c>
      <c r="V5020">
        <f>SUM(Table1[[#This Row],[Price per Unit]]*Table1[[#This Row],[Units Sold]])</f>
        <v>3799</v>
      </c>
      <c r="W5020">
        <f>SUM(Table1[[#This Row],[Total Sales]]-Table1[[#This Row],[Operating Profit]])</f>
        <v>1520</v>
      </c>
      <c r="X5020">
        <f>SUM(Table1[[#This Row],[Total Sales]]-Table1[[#This Row],[Cost]])</f>
        <v>2279</v>
      </c>
      <c r="Y5020">
        <f>SUM(Table1[[#This Row],[profit/loss]])/SUM(Table1[profit/loss])</f>
        <v>6.8616651749344349E-6</v>
      </c>
    </row>
    <row r="5021" spans="1:25" x14ac:dyDescent="0.3">
      <c r="A5021" t="s">
        <v>25</v>
      </c>
      <c r="B5021" t="s">
        <v>82</v>
      </c>
      <c r="C5021">
        <v>1197831</v>
      </c>
      <c r="D5021" s="9">
        <v>44464</v>
      </c>
      <c r="E5021" s="8" t="str">
        <f>TEXT(Table1[[#This Row],[Invoice Date]],"dd-mm-yyyy")</f>
        <v>25-09-2021</v>
      </c>
      <c r="F5021" s="1" t="str">
        <f t="shared" si="312"/>
        <v>September</v>
      </c>
      <c r="G5021" s="1" t="str">
        <f t="shared" si="313"/>
        <v>2021</v>
      </c>
      <c r="H5021" s="1" t="str">
        <f t="shared" si="314"/>
        <v>Saturday</v>
      </c>
      <c r="I5021" s="1" t="str">
        <f t="shared" si="315"/>
        <v>25</v>
      </c>
      <c r="J5021" t="s">
        <v>26</v>
      </c>
      <c r="K5021" t="s">
        <v>58</v>
      </c>
      <c r="L5021" t="s">
        <v>59</v>
      </c>
      <c r="M5021" t="s">
        <v>18</v>
      </c>
      <c r="N5021">
        <v>29</v>
      </c>
      <c r="O5021">
        <v>158</v>
      </c>
      <c r="P5021">
        <v>4582</v>
      </c>
      <c r="Q5021">
        <v>2887</v>
      </c>
      <c r="R5021">
        <v>0.63</v>
      </c>
      <c r="S5021" t="s">
        <v>82</v>
      </c>
      <c r="T5021" t="str">
        <f>IF(Table1[[#This Row],[Units Sold]]&gt; 700,"High Units","low Units")</f>
        <v>low Units</v>
      </c>
      <c r="U5021">
        <f>SUM(Table1[[#This Row],[Operating Profit]])/SUM(Table1[Operating Profit])*100</f>
        <v>8.6922454409985592E-4</v>
      </c>
      <c r="V5021">
        <f>SUM(Table1[[#This Row],[Price per Unit]]*Table1[[#This Row],[Units Sold]])</f>
        <v>4582</v>
      </c>
      <c r="W5021">
        <f>SUM(Table1[[#This Row],[Total Sales]]-Table1[[#This Row],[Operating Profit]])</f>
        <v>1695</v>
      </c>
      <c r="X5021">
        <f>SUM(Table1[[#This Row],[Total Sales]]-Table1[[#This Row],[Cost]])</f>
        <v>2887</v>
      </c>
      <c r="Y5021">
        <f>SUM(Table1[[#This Row],[profit/loss]])/SUM(Table1[profit/loss])</f>
        <v>8.6922454409985587E-6</v>
      </c>
    </row>
    <row r="5022" spans="1:25" x14ac:dyDescent="0.3">
      <c r="A5022" t="s">
        <v>25</v>
      </c>
      <c r="B5022" t="s">
        <v>82</v>
      </c>
      <c r="C5022">
        <v>1197831</v>
      </c>
      <c r="D5022" s="9">
        <v>44465</v>
      </c>
      <c r="E5022" s="8" t="str">
        <f>TEXT(Table1[[#This Row],[Invoice Date]],"dd-mm-yyyy")</f>
        <v>26-09-2021</v>
      </c>
      <c r="F5022" s="1" t="str">
        <f t="shared" si="312"/>
        <v>September</v>
      </c>
      <c r="G5022" s="1" t="str">
        <f t="shared" si="313"/>
        <v>2021</v>
      </c>
      <c r="H5022" s="1" t="str">
        <f t="shared" si="314"/>
        <v>Sunday</v>
      </c>
      <c r="I5022" s="1" t="str">
        <f t="shared" si="315"/>
        <v>26</v>
      </c>
      <c r="J5022" t="s">
        <v>26</v>
      </c>
      <c r="K5022" t="s">
        <v>58</v>
      </c>
      <c r="L5022" t="s">
        <v>59</v>
      </c>
      <c r="M5022" t="s">
        <v>19</v>
      </c>
      <c r="N5022">
        <v>32</v>
      </c>
      <c r="O5022">
        <v>124</v>
      </c>
      <c r="P5022">
        <v>3968</v>
      </c>
      <c r="Q5022">
        <v>2381</v>
      </c>
      <c r="R5022">
        <v>0.6</v>
      </c>
      <c r="S5022" t="s">
        <v>82</v>
      </c>
      <c r="T5022" t="str">
        <f>IF(Table1[[#This Row],[Units Sold]]&gt; 700,"High Units","low Units")</f>
        <v>low Units</v>
      </c>
      <c r="U5022">
        <f>SUM(Table1[[#This Row],[Operating Profit]])/SUM(Table1[Operating Profit])*100</f>
        <v>7.1687691011491396E-4</v>
      </c>
      <c r="V5022">
        <f>SUM(Table1[[#This Row],[Price per Unit]]*Table1[[#This Row],[Units Sold]])</f>
        <v>3968</v>
      </c>
      <c r="W5022">
        <f>SUM(Table1[[#This Row],[Total Sales]]-Table1[[#This Row],[Operating Profit]])</f>
        <v>1587</v>
      </c>
      <c r="X5022">
        <f>SUM(Table1[[#This Row],[Total Sales]]-Table1[[#This Row],[Cost]])</f>
        <v>2381</v>
      </c>
      <c r="Y5022">
        <f>SUM(Table1[[#This Row],[profit/loss]])/SUM(Table1[profit/loss])</f>
        <v>7.16876910114914E-6</v>
      </c>
    </row>
    <row r="5023" spans="1:25" x14ac:dyDescent="0.3">
      <c r="A5023" t="s">
        <v>25</v>
      </c>
      <c r="B5023" t="s">
        <v>82</v>
      </c>
      <c r="C5023">
        <v>1197831</v>
      </c>
      <c r="D5023" s="9">
        <v>44466</v>
      </c>
      <c r="E5023" s="8" t="str">
        <f>TEXT(Table1[[#This Row],[Invoice Date]],"dd-mm-yyyy")</f>
        <v>27-09-2021</v>
      </c>
      <c r="F5023" s="1" t="str">
        <f t="shared" si="312"/>
        <v>September</v>
      </c>
      <c r="G5023" s="1" t="str">
        <f t="shared" si="313"/>
        <v>2021</v>
      </c>
      <c r="H5023" s="1" t="str">
        <f t="shared" si="314"/>
        <v>Monday</v>
      </c>
      <c r="I5023" s="1" t="str">
        <f t="shared" si="315"/>
        <v>27</v>
      </c>
      <c r="J5023" t="s">
        <v>26</v>
      </c>
      <c r="K5023" t="s">
        <v>58</v>
      </c>
      <c r="L5023" t="s">
        <v>59</v>
      </c>
      <c r="M5023" t="s">
        <v>20</v>
      </c>
      <c r="N5023">
        <v>32</v>
      </c>
      <c r="O5023">
        <v>91</v>
      </c>
      <c r="P5023">
        <v>2912</v>
      </c>
      <c r="Q5023">
        <v>2126</v>
      </c>
      <c r="R5023">
        <v>0.73</v>
      </c>
      <c r="S5023" t="s">
        <v>82</v>
      </c>
      <c r="T5023" t="str">
        <f>IF(Table1[[#This Row],[Units Sold]]&gt; 700,"High Units","low Units")</f>
        <v>low Units</v>
      </c>
      <c r="U5023">
        <f>SUM(Table1[[#This Row],[Operating Profit]])/SUM(Table1[Operating Profit])*100</f>
        <v>6.4010092856123778E-4</v>
      </c>
      <c r="V5023">
        <f>SUM(Table1[[#This Row],[Price per Unit]]*Table1[[#This Row],[Units Sold]])</f>
        <v>2912</v>
      </c>
      <c r="W5023">
        <f>SUM(Table1[[#This Row],[Total Sales]]-Table1[[#This Row],[Operating Profit]])</f>
        <v>786</v>
      </c>
      <c r="X5023">
        <f>SUM(Table1[[#This Row],[Total Sales]]-Table1[[#This Row],[Cost]])</f>
        <v>2126</v>
      </c>
      <c r="Y5023">
        <f>SUM(Table1[[#This Row],[profit/loss]])/SUM(Table1[profit/loss])</f>
        <v>6.4010092856123776E-6</v>
      </c>
    </row>
    <row r="5024" spans="1:25" x14ac:dyDescent="0.3">
      <c r="A5024" t="s">
        <v>25</v>
      </c>
      <c r="B5024" t="s">
        <v>82</v>
      </c>
      <c r="C5024">
        <v>1197831</v>
      </c>
      <c r="D5024" s="9">
        <v>44467</v>
      </c>
      <c r="E5024" s="8" t="str">
        <f>TEXT(Table1[[#This Row],[Invoice Date]],"dd-mm-yyyy")</f>
        <v>28-09-2021</v>
      </c>
      <c r="F5024" s="1" t="str">
        <f t="shared" si="312"/>
        <v>September</v>
      </c>
      <c r="G5024" s="1" t="str">
        <f t="shared" si="313"/>
        <v>2021</v>
      </c>
      <c r="H5024" s="1" t="str">
        <f t="shared" si="314"/>
        <v>Tuesday</v>
      </c>
      <c r="I5024" s="1" t="str">
        <f t="shared" si="315"/>
        <v>28</v>
      </c>
      <c r="J5024" t="s">
        <v>26</v>
      </c>
      <c r="K5024" t="s">
        <v>58</v>
      </c>
      <c r="L5024" t="s">
        <v>59</v>
      </c>
      <c r="M5024" t="s">
        <v>21</v>
      </c>
      <c r="N5024">
        <v>29</v>
      </c>
      <c r="O5024">
        <v>78</v>
      </c>
      <c r="P5024">
        <v>2262</v>
      </c>
      <c r="Q5024">
        <v>1357</v>
      </c>
      <c r="R5024">
        <v>0.6</v>
      </c>
      <c r="S5024" t="s">
        <v>82</v>
      </c>
      <c r="T5024" t="str">
        <f>IF(Table1[[#This Row],[Units Sold]]&gt; 700,"High Units","low Units")</f>
        <v>low Units</v>
      </c>
      <c r="U5024">
        <f>SUM(Table1[[#This Row],[Operating Profit]])/SUM(Table1[Operating Profit])*100</f>
        <v>4.0856865477779855E-4</v>
      </c>
      <c r="V5024">
        <f>SUM(Table1[[#This Row],[Price per Unit]]*Table1[[#This Row],[Units Sold]])</f>
        <v>2262</v>
      </c>
      <c r="W5024">
        <f>SUM(Table1[[#This Row],[Total Sales]]-Table1[[#This Row],[Operating Profit]])</f>
        <v>905</v>
      </c>
      <c r="X5024">
        <f>SUM(Table1[[#This Row],[Total Sales]]-Table1[[#This Row],[Cost]])</f>
        <v>1357</v>
      </c>
      <c r="Y5024">
        <f>SUM(Table1[[#This Row],[profit/loss]])/SUM(Table1[profit/loss])</f>
        <v>4.0856865477779855E-6</v>
      </c>
    </row>
    <row r="5025" spans="1:25" x14ac:dyDescent="0.3">
      <c r="A5025" t="s">
        <v>25</v>
      </c>
      <c r="B5025" t="s">
        <v>82</v>
      </c>
      <c r="C5025">
        <v>1197831</v>
      </c>
      <c r="D5025" s="9">
        <v>44468</v>
      </c>
      <c r="E5025" s="8" t="str">
        <f>TEXT(Table1[[#This Row],[Invoice Date]],"dd-mm-yyyy")</f>
        <v>29-09-2021</v>
      </c>
      <c r="F5025" s="1" t="str">
        <f t="shared" si="312"/>
        <v>September</v>
      </c>
      <c r="G5025" s="1" t="str">
        <f t="shared" si="313"/>
        <v>2021</v>
      </c>
      <c r="H5025" s="1" t="str">
        <f t="shared" si="314"/>
        <v>Wednesday</v>
      </c>
      <c r="I5025" s="1" t="str">
        <f t="shared" si="315"/>
        <v>29</v>
      </c>
      <c r="J5025" t="s">
        <v>26</v>
      </c>
      <c r="K5025" t="s">
        <v>58</v>
      </c>
      <c r="L5025" t="s">
        <v>59</v>
      </c>
      <c r="M5025" t="s">
        <v>22</v>
      </c>
      <c r="N5025">
        <v>36</v>
      </c>
      <c r="O5025">
        <v>143</v>
      </c>
      <c r="P5025">
        <v>5148</v>
      </c>
      <c r="Q5025">
        <v>3861</v>
      </c>
      <c r="R5025">
        <v>0.75</v>
      </c>
      <c r="S5025" t="s">
        <v>82</v>
      </c>
      <c r="T5025" t="str">
        <f>IF(Table1[[#This Row],[Units Sold]]&gt; 700,"High Units","low Units")</f>
        <v>low Units</v>
      </c>
      <c r="U5025">
        <f>SUM(Table1[[#This Row],[Operating Profit]])/SUM(Table1[Operating Profit])*100</f>
        <v>1.1624786854068387E-3</v>
      </c>
      <c r="V5025">
        <f>SUM(Table1[[#This Row],[Price per Unit]]*Table1[[#This Row],[Units Sold]])</f>
        <v>5148</v>
      </c>
      <c r="W5025">
        <f>SUM(Table1[[#This Row],[Total Sales]]-Table1[[#This Row],[Operating Profit]])</f>
        <v>1287</v>
      </c>
      <c r="X5025">
        <f>SUM(Table1[[#This Row],[Total Sales]]-Table1[[#This Row],[Cost]])</f>
        <v>3861</v>
      </c>
      <c r="Y5025">
        <f>SUM(Table1[[#This Row],[profit/loss]])/SUM(Table1[profit/loss])</f>
        <v>1.1624786854068387E-5</v>
      </c>
    </row>
    <row r="5026" spans="1:25" x14ac:dyDescent="0.3">
      <c r="A5026" t="s">
        <v>25</v>
      </c>
      <c r="B5026" t="s">
        <v>82</v>
      </c>
      <c r="C5026">
        <v>1197831</v>
      </c>
      <c r="D5026" s="9">
        <v>44469</v>
      </c>
      <c r="E5026" s="8" t="str">
        <f>TEXT(Table1[[#This Row],[Invoice Date]],"dd-mm-yyyy")</f>
        <v>30-09-2021</v>
      </c>
      <c r="F5026" s="1" t="str">
        <f t="shared" si="312"/>
        <v>September</v>
      </c>
      <c r="G5026" s="1" t="str">
        <f t="shared" si="313"/>
        <v>2021</v>
      </c>
      <c r="H5026" s="1" t="str">
        <f t="shared" si="314"/>
        <v>Thursday</v>
      </c>
      <c r="I5026" s="1" t="str">
        <f t="shared" si="315"/>
        <v>30</v>
      </c>
      <c r="J5026" t="s">
        <v>26</v>
      </c>
      <c r="K5026" t="s">
        <v>58</v>
      </c>
      <c r="L5026" t="s">
        <v>59</v>
      </c>
      <c r="M5026" t="s">
        <v>16</v>
      </c>
      <c r="N5026">
        <v>18</v>
      </c>
      <c r="O5026">
        <v>169</v>
      </c>
      <c r="P5026">
        <v>3042</v>
      </c>
      <c r="Q5026">
        <v>1947</v>
      </c>
      <c r="R5026">
        <v>0.64</v>
      </c>
      <c r="S5026" t="s">
        <v>82</v>
      </c>
      <c r="T5026" t="str">
        <f>IF(Table1[[#This Row],[Units Sold]]&gt; 700,"High Units","low Units")</f>
        <v>low Units</v>
      </c>
      <c r="U5026">
        <f>SUM(Table1[[#This Row],[Operating Profit]])/SUM(Table1[Operating Profit])*100</f>
        <v>5.8620720033336312E-4</v>
      </c>
      <c r="V5026">
        <f>SUM(Table1[[#This Row],[Price per Unit]]*Table1[[#This Row],[Units Sold]])</f>
        <v>3042</v>
      </c>
      <c r="W5026">
        <f>SUM(Table1[[#This Row],[Total Sales]]-Table1[[#This Row],[Operating Profit]])</f>
        <v>1095</v>
      </c>
      <c r="X5026">
        <f>SUM(Table1[[#This Row],[Total Sales]]-Table1[[#This Row],[Cost]])</f>
        <v>1947</v>
      </c>
      <c r="Y5026">
        <f>SUM(Table1[[#This Row],[profit/loss]])/SUM(Table1[profit/loss])</f>
        <v>5.8620720033336314E-6</v>
      </c>
    </row>
    <row r="5027" spans="1:25" x14ac:dyDescent="0.3">
      <c r="A5027" t="s">
        <v>25</v>
      </c>
      <c r="B5027" t="s">
        <v>82</v>
      </c>
      <c r="C5027">
        <v>1197831</v>
      </c>
      <c r="D5027" s="9">
        <v>44470</v>
      </c>
      <c r="E5027" s="8" t="str">
        <f>TEXT(Table1[[#This Row],[Invoice Date]],"dd-mm-yyyy")</f>
        <v>01-10-2021</v>
      </c>
      <c r="F5027" s="1" t="str">
        <f t="shared" si="312"/>
        <v>October</v>
      </c>
      <c r="G5027" s="1" t="str">
        <f t="shared" si="313"/>
        <v>2021</v>
      </c>
      <c r="H5027" s="1" t="str">
        <f t="shared" si="314"/>
        <v>Friday</v>
      </c>
      <c r="I5027" s="1" t="str">
        <f t="shared" si="315"/>
        <v>01</v>
      </c>
      <c r="J5027" t="s">
        <v>26</v>
      </c>
      <c r="K5027" t="s">
        <v>58</v>
      </c>
      <c r="L5027" t="s">
        <v>59</v>
      </c>
      <c r="M5027" t="s">
        <v>18</v>
      </c>
      <c r="N5027">
        <v>19</v>
      </c>
      <c r="O5027">
        <v>169</v>
      </c>
      <c r="P5027">
        <v>3211</v>
      </c>
      <c r="Q5027">
        <v>1959</v>
      </c>
      <c r="R5027">
        <v>0.61</v>
      </c>
      <c r="S5027" t="s">
        <v>82</v>
      </c>
      <c r="T5027" t="str">
        <f>IF(Table1[[#This Row],[Units Sold]]&gt; 700,"High Units","low Units")</f>
        <v>low Units</v>
      </c>
      <c r="U5027">
        <f>SUM(Table1[[#This Row],[Operating Profit]])/SUM(Table1[Operating Profit])*100</f>
        <v>5.8982018770059488E-4</v>
      </c>
      <c r="V5027">
        <f>SUM(Table1[[#This Row],[Price per Unit]]*Table1[[#This Row],[Units Sold]])</f>
        <v>3211</v>
      </c>
      <c r="W5027">
        <f>SUM(Table1[[#This Row],[Total Sales]]-Table1[[#This Row],[Operating Profit]])</f>
        <v>1252</v>
      </c>
      <c r="X5027">
        <f>SUM(Table1[[#This Row],[Total Sales]]-Table1[[#This Row],[Cost]])</f>
        <v>1959</v>
      </c>
      <c r="Y5027">
        <f>SUM(Table1[[#This Row],[profit/loss]])/SUM(Table1[profit/loss])</f>
        <v>5.8982018770059492E-6</v>
      </c>
    </row>
    <row r="5028" spans="1:25" x14ac:dyDescent="0.3">
      <c r="A5028" t="s">
        <v>25</v>
      </c>
      <c r="B5028" t="s">
        <v>82</v>
      </c>
      <c r="C5028">
        <v>1197831</v>
      </c>
      <c r="D5028" s="9">
        <v>44471</v>
      </c>
      <c r="E5028" s="8" t="str">
        <f>TEXT(Table1[[#This Row],[Invoice Date]],"dd-mm-yyyy")</f>
        <v>02-10-2021</v>
      </c>
      <c r="F5028" s="1" t="str">
        <f t="shared" si="312"/>
        <v>October</v>
      </c>
      <c r="G5028" s="1" t="str">
        <f t="shared" si="313"/>
        <v>2021</v>
      </c>
      <c r="H5028" s="1" t="str">
        <f t="shared" si="314"/>
        <v>Saturday</v>
      </c>
      <c r="I5028" s="1" t="str">
        <f t="shared" si="315"/>
        <v>02</v>
      </c>
      <c r="J5028" t="s">
        <v>26</v>
      </c>
      <c r="K5028" t="s">
        <v>58</v>
      </c>
      <c r="L5028" t="s">
        <v>59</v>
      </c>
      <c r="M5028" t="s">
        <v>19</v>
      </c>
      <c r="N5028">
        <v>43</v>
      </c>
      <c r="O5028">
        <v>144</v>
      </c>
      <c r="P5028">
        <v>6192</v>
      </c>
      <c r="Q5028">
        <v>3963</v>
      </c>
      <c r="R5028">
        <v>0.64</v>
      </c>
      <c r="S5028" t="s">
        <v>82</v>
      </c>
      <c r="T5028" t="str">
        <f>IF(Table1[[#This Row],[Units Sold]]&gt; 700,"High Units","low Units")</f>
        <v>low Units</v>
      </c>
      <c r="U5028">
        <f>SUM(Table1[[#This Row],[Operating Profit]])/SUM(Table1[Operating Profit])*100</f>
        <v>1.1931890780283094E-3</v>
      </c>
      <c r="V5028">
        <f>SUM(Table1[[#This Row],[Price per Unit]]*Table1[[#This Row],[Units Sold]])</f>
        <v>6192</v>
      </c>
      <c r="W5028">
        <f>SUM(Table1[[#This Row],[Total Sales]]-Table1[[#This Row],[Operating Profit]])</f>
        <v>2229</v>
      </c>
      <c r="X5028">
        <f>SUM(Table1[[#This Row],[Total Sales]]-Table1[[#This Row],[Cost]])</f>
        <v>3963</v>
      </c>
      <c r="Y5028">
        <f>SUM(Table1[[#This Row],[profit/loss]])/SUM(Table1[profit/loss])</f>
        <v>1.1931890780283093E-5</v>
      </c>
    </row>
    <row r="5029" spans="1:25" x14ac:dyDescent="0.3">
      <c r="A5029" t="s">
        <v>25</v>
      </c>
      <c r="B5029" t="s">
        <v>82</v>
      </c>
      <c r="C5029">
        <v>1197831</v>
      </c>
      <c r="D5029" s="9">
        <v>44472</v>
      </c>
      <c r="E5029" s="8" t="str">
        <f>TEXT(Table1[[#This Row],[Invoice Date]],"dd-mm-yyyy")</f>
        <v>03-10-2021</v>
      </c>
      <c r="F5029" s="1" t="str">
        <f t="shared" si="312"/>
        <v>October</v>
      </c>
      <c r="G5029" s="1" t="str">
        <f t="shared" si="313"/>
        <v>2021</v>
      </c>
      <c r="H5029" s="1" t="str">
        <f t="shared" si="314"/>
        <v>Sunday</v>
      </c>
      <c r="I5029" s="1" t="str">
        <f t="shared" si="315"/>
        <v>03</v>
      </c>
      <c r="J5029" t="s">
        <v>26</v>
      </c>
      <c r="K5029" t="s">
        <v>58</v>
      </c>
      <c r="L5029" t="s">
        <v>59</v>
      </c>
      <c r="M5029" t="s">
        <v>20</v>
      </c>
      <c r="N5029">
        <v>44</v>
      </c>
      <c r="O5029">
        <v>131</v>
      </c>
      <c r="P5029">
        <v>5764</v>
      </c>
      <c r="Q5029">
        <v>4208</v>
      </c>
      <c r="R5029">
        <v>0.73</v>
      </c>
      <c r="S5029" t="s">
        <v>82</v>
      </c>
      <c r="T5029" t="str">
        <f>IF(Table1[[#This Row],[Units Sold]]&gt; 700,"High Units","low Units")</f>
        <v>low Units</v>
      </c>
      <c r="U5029">
        <f>SUM(Table1[[#This Row],[Operating Profit]])/SUM(Table1[Operating Profit])*100</f>
        <v>1.2669542367759589E-3</v>
      </c>
      <c r="V5029">
        <f>SUM(Table1[[#This Row],[Price per Unit]]*Table1[[#This Row],[Units Sold]])</f>
        <v>5764</v>
      </c>
      <c r="W5029">
        <f>SUM(Table1[[#This Row],[Total Sales]]-Table1[[#This Row],[Operating Profit]])</f>
        <v>1556</v>
      </c>
      <c r="X5029">
        <f>SUM(Table1[[#This Row],[Total Sales]]-Table1[[#This Row],[Cost]])</f>
        <v>4208</v>
      </c>
      <c r="Y5029">
        <f>SUM(Table1[[#This Row],[profit/loss]])/SUM(Table1[profit/loss])</f>
        <v>1.2669542367759589E-5</v>
      </c>
    </row>
    <row r="5030" spans="1:25" x14ac:dyDescent="0.3">
      <c r="A5030" t="s">
        <v>25</v>
      </c>
      <c r="B5030" t="s">
        <v>82</v>
      </c>
      <c r="C5030">
        <v>1197831</v>
      </c>
      <c r="D5030" s="9">
        <v>44473</v>
      </c>
      <c r="E5030" s="8" t="str">
        <f>TEXT(Table1[[#This Row],[Invoice Date]],"dd-mm-yyyy")</f>
        <v>04-10-2021</v>
      </c>
      <c r="F5030" s="1" t="str">
        <f t="shared" si="312"/>
        <v>October</v>
      </c>
      <c r="G5030" s="1" t="str">
        <f t="shared" si="313"/>
        <v>2021</v>
      </c>
      <c r="H5030" s="1" t="str">
        <f t="shared" si="314"/>
        <v>Monday</v>
      </c>
      <c r="I5030" s="1" t="str">
        <f t="shared" si="315"/>
        <v>04</v>
      </c>
      <c r="J5030" t="s">
        <v>26</v>
      </c>
      <c r="K5030" t="s">
        <v>58</v>
      </c>
      <c r="L5030" t="s">
        <v>59</v>
      </c>
      <c r="M5030" t="s">
        <v>21</v>
      </c>
      <c r="N5030">
        <v>48</v>
      </c>
      <c r="O5030">
        <v>111</v>
      </c>
      <c r="P5030">
        <v>5328</v>
      </c>
      <c r="Q5030">
        <v>3144</v>
      </c>
      <c r="R5030">
        <v>0.59</v>
      </c>
      <c r="S5030" t="s">
        <v>82</v>
      </c>
      <c r="T5030" t="str">
        <f>IF(Table1[[#This Row],[Units Sold]]&gt; 700,"High Units","low Units")</f>
        <v>low Units</v>
      </c>
      <c r="U5030">
        <f>SUM(Table1[[#This Row],[Operating Profit]])/SUM(Table1[Operating Profit])*100</f>
        <v>9.4660269021473731E-4</v>
      </c>
      <c r="V5030">
        <f>SUM(Table1[[#This Row],[Price per Unit]]*Table1[[#This Row],[Units Sold]])</f>
        <v>5328</v>
      </c>
      <c r="W5030">
        <f>SUM(Table1[[#This Row],[Total Sales]]-Table1[[#This Row],[Operating Profit]])</f>
        <v>2184</v>
      </c>
      <c r="X5030">
        <f>SUM(Table1[[#This Row],[Total Sales]]-Table1[[#This Row],[Cost]])</f>
        <v>3144</v>
      </c>
      <c r="Y5030">
        <f>SUM(Table1[[#This Row],[profit/loss]])/SUM(Table1[profit/loss])</f>
        <v>9.4660269021473736E-6</v>
      </c>
    </row>
    <row r="5031" spans="1:25" x14ac:dyDescent="0.3">
      <c r="A5031" t="s">
        <v>25</v>
      </c>
      <c r="B5031" t="s">
        <v>82</v>
      </c>
      <c r="C5031">
        <v>1197831</v>
      </c>
      <c r="D5031" s="9">
        <v>44474</v>
      </c>
      <c r="E5031" s="8" t="str">
        <f>TEXT(Table1[[#This Row],[Invoice Date]],"dd-mm-yyyy")</f>
        <v>05-10-2021</v>
      </c>
      <c r="F5031" s="1" t="str">
        <f t="shared" si="312"/>
        <v>October</v>
      </c>
      <c r="G5031" s="1" t="str">
        <f t="shared" si="313"/>
        <v>2021</v>
      </c>
      <c r="H5031" s="1" t="str">
        <f t="shared" si="314"/>
        <v>Tuesday</v>
      </c>
      <c r="I5031" s="1" t="str">
        <f t="shared" si="315"/>
        <v>05</v>
      </c>
      <c r="J5031" t="s">
        <v>26</v>
      </c>
      <c r="K5031" t="s">
        <v>58</v>
      </c>
      <c r="L5031" t="s">
        <v>59</v>
      </c>
      <c r="M5031" t="s">
        <v>22</v>
      </c>
      <c r="N5031">
        <v>56</v>
      </c>
      <c r="O5031">
        <v>188</v>
      </c>
      <c r="P5031">
        <v>10528</v>
      </c>
      <c r="Q5031">
        <v>8317</v>
      </c>
      <c r="R5031">
        <v>0.79</v>
      </c>
      <c r="S5031" t="s">
        <v>82</v>
      </c>
      <c r="T5031" t="str">
        <f>IF(Table1[[#This Row],[Units Sold]]&gt; 700,"High Units","low Units")</f>
        <v>low Units</v>
      </c>
      <c r="U5031">
        <f>SUM(Table1[[#This Row],[Operating Profit]])/SUM(Table1[Operating Profit])*100</f>
        <v>2.5041013277722554E-3</v>
      </c>
      <c r="V5031">
        <f>SUM(Table1[[#This Row],[Price per Unit]]*Table1[[#This Row],[Units Sold]])</f>
        <v>10528</v>
      </c>
      <c r="W5031">
        <f>SUM(Table1[[#This Row],[Total Sales]]-Table1[[#This Row],[Operating Profit]])</f>
        <v>2211</v>
      </c>
      <c r="X5031">
        <f>SUM(Table1[[#This Row],[Total Sales]]-Table1[[#This Row],[Cost]])</f>
        <v>8317</v>
      </c>
      <c r="Y5031">
        <f>SUM(Table1[[#This Row],[profit/loss]])/SUM(Table1[profit/loss])</f>
        <v>2.5041013277722552E-5</v>
      </c>
    </row>
    <row r="5032" spans="1:25" x14ac:dyDescent="0.3">
      <c r="A5032" t="s">
        <v>25</v>
      </c>
      <c r="B5032" t="s">
        <v>82</v>
      </c>
      <c r="C5032">
        <v>1197831</v>
      </c>
      <c r="D5032" s="9">
        <v>44475</v>
      </c>
      <c r="E5032" s="8" t="str">
        <f>TEXT(Table1[[#This Row],[Invoice Date]],"dd-mm-yyyy")</f>
        <v>06-10-2021</v>
      </c>
      <c r="F5032" s="1" t="str">
        <f t="shared" si="312"/>
        <v>October</v>
      </c>
      <c r="G5032" s="1" t="str">
        <f t="shared" si="313"/>
        <v>2021</v>
      </c>
      <c r="H5032" s="1" t="str">
        <f t="shared" si="314"/>
        <v>Wednesday</v>
      </c>
      <c r="I5032" s="1" t="str">
        <f t="shared" si="315"/>
        <v>06</v>
      </c>
      <c r="J5032" t="s">
        <v>26</v>
      </c>
      <c r="K5032" t="s">
        <v>58</v>
      </c>
      <c r="L5032" t="s">
        <v>59</v>
      </c>
      <c r="M5032" t="s">
        <v>16</v>
      </c>
      <c r="N5032">
        <v>56</v>
      </c>
      <c r="O5032">
        <v>233</v>
      </c>
      <c r="P5032">
        <v>13048</v>
      </c>
      <c r="Q5032">
        <v>8220</v>
      </c>
      <c r="R5032">
        <v>0.63</v>
      </c>
      <c r="S5032" t="s">
        <v>82</v>
      </c>
      <c r="T5032" t="str">
        <f>IF(Table1[[#This Row],[Units Sold]]&gt; 700,"High Units","low Units")</f>
        <v>low Units</v>
      </c>
      <c r="U5032">
        <f>SUM(Table1[[#This Row],[Operating Profit]])/SUM(Table1[Operating Profit])*100</f>
        <v>2.4748963465537981E-3</v>
      </c>
      <c r="V5032">
        <f>SUM(Table1[[#This Row],[Price per Unit]]*Table1[[#This Row],[Units Sold]])</f>
        <v>13048</v>
      </c>
      <c r="W5032">
        <f>SUM(Table1[[#This Row],[Total Sales]]-Table1[[#This Row],[Operating Profit]])</f>
        <v>4828</v>
      </c>
      <c r="X5032">
        <f>SUM(Table1[[#This Row],[Total Sales]]-Table1[[#This Row],[Cost]])</f>
        <v>8220</v>
      </c>
      <c r="Y5032">
        <f>SUM(Table1[[#This Row],[profit/loss]])/SUM(Table1[profit/loss])</f>
        <v>2.474896346553798E-5</v>
      </c>
    </row>
    <row r="5033" spans="1:25" x14ac:dyDescent="0.3">
      <c r="A5033" t="s">
        <v>25</v>
      </c>
      <c r="B5033" t="s">
        <v>82</v>
      </c>
      <c r="C5033">
        <v>1197831</v>
      </c>
      <c r="D5033" s="9">
        <v>44476</v>
      </c>
      <c r="E5033" s="8" t="str">
        <f>TEXT(Table1[[#This Row],[Invoice Date]],"dd-mm-yyyy")</f>
        <v>07-10-2021</v>
      </c>
      <c r="F5033" s="1" t="str">
        <f t="shared" si="312"/>
        <v>October</v>
      </c>
      <c r="G5033" s="1" t="str">
        <f t="shared" si="313"/>
        <v>2021</v>
      </c>
      <c r="H5033" s="1" t="str">
        <f t="shared" si="314"/>
        <v>Thursday</v>
      </c>
      <c r="I5033" s="1" t="str">
        <f t="shared" si="315"/>
        <v>07</v>
      </c>
      <c r="J5033" t="s">
        <v>26</v>
      </c>
      <c r="K5033" t="s">
        <v>58</v>
      </c>
      <c r="L5033" t="s">
        <v>59</v>
      </c>
      <c r="M5033" t="s">
        <v>18</v>
      </c>
      <c r="N5033">
        <v>58</v>
      </c>
      <c r="O5033">
        <v>225</v>
      </c>
      <c r="P5033">
        <v>13050</v>
      </c>
      <c r="Q5033">
        <v>8352</v>
      </c>
      <c r="R5033">
        <v>0.64</v>
      </c>
      <c r="S5033" t="s">
        <v>82</v>
      </c>
      <c r="T5033" t="str">
        <f>IF(Table1[[#This Row],[Units Sold]]&gt; 700,"High Units","low Units")</f>
        <v>low Units</v>
      </c>
      <c r="U5033">
        <f>SUM(Table1[[#This Row],[Operating Profit]])/SUM(Table1[Operating Profit])*100</f>
        <v>2.5146392075933478E-3</v>
      </c>
      <c r="V5033">
        <f>SUM(Table1[[#This Row],[Price per Unit]]*Table1[[#This Row],[Units Sold]])</f>
        <v>13050</v>
      </c>
      <c r="W5033">
        <f>SUM(Table1[[#This Row],[Total Sales]]-Table1[[#This Row],[Operating Profit]])</f>
        <v>4698</v>
      </c>
      <c r="X5033">
        <f>SUM(Table1[[#This Row],[Total Sales]]-Table1[[#This Row],[Cost]])</f>
        <v>8352</v>
      </c>
      <c r="Y5033">
        <f>SUM(Table1[[#This Row],[profit/loss]])/SUM(Table1[profit/loss])</f>
        <v>2.514639207593348E-5</v>
      </c>
    </row>
    <row r="5034" spans="1:25" x14ac:dyDescent="0.3">
      <c r="A5034" t="s">
        <v>25</v>
      </c>
      <c r="B5034" t="s">
        <v>82</v>
      </c>
      <c r="C5034">
        <v>1197831</v>
      </c>
      <c r="D5034" s="9">
        <v>44477</v>
      </c>
      <c r="E5034" s="8" t="str">
        <f>TEXT(Table1[[#This Row],[Invoice Date]],"dd-mm-yyyy")</f>
        <v>08-10-2021</v>
      </c>
      <c r="F5034" s="1" t="str">
        <f t="shared" si="312"/>
        <v>October</v>
      </c>
      <c r="G5034" s="1" t="str">
        <f t="shared" si="313"/>
        <v>2021</v>
      </c>
      <c r="H5034" s="1" t="str">
        <f t="shared" si="314"/>
        <v>Friday</v>
      </c>
      <c r="I5034" s="1" t="str">
        <f t="shared" si="315"/>
        <v>08</v>
      </c>
      <c r="J5034" t="s">
        <v>26</v>
      </c>
      <c r="K5034" t="s">
        <v>58</v>
      </c>
      <c r="L5034" t="s">
        <v>59</v>
      </c>
      <c r="M5034" t="s">
        <v>19</v>
      </c>
      <c r="N5034">
        <v>64</v>
      </c>
      <c r="O5034">
        <v>175</v>
      </c>
      <c r="P5034">
        <v>11200</v>
      </c>
      <c r="Q5034">
        <v>6944</v>
      </c>
      <c r="R5034">
        <v>0.62</v>
      </c>
      <c r="S5034" t="s">
        <v>82</v>
      </c>
      <c r="T5034" t="str">
        <f>IF(Table1[[#This Row],[Units Sold]]&gt; 700,"High Units","low Units")</f>
        <v>low Units</v>
      </c>
      <c r="U5034">
        <f>SUM(Table1[[#This Row],[Operating Profit]])/SUM(Table1[Operating Profit])*100</f>
        <v>2.0907153565048143E-3</v>
      </c>
      <c r="V5034">
        <f>SUM(Table1[[#This Row],[Price per Unit]]*Table1[[#This Row],[Units Sold]])</f>
        <v>11200</v>
      </c>
      <c r="W5034">
        <f>SUM(Table1[[#This Row],[Total Sales]]-Table1[[#This Row],[Operating Profit]])</f>
        <v>4256</v>
      </c>
      <c r="X5034">
        <f>SUM(Table1[[#This Row],[Total Sales]]-Table1[[#This Row],[Cost]])</f>
        <v>6944</v>
      </c>
      <c r="Y5034">
        <f>SUM(Table1[[#This Row],[profit/loss]])/SUM(Table1[profit/loss])</f>
        <v>2.0907153565048144E-5</v>
      </c>
    </row>
    <row r="5035" spans="1:25" x14ac:dyDescent="0.3">
      <c r="A5035" t="s">
        <v>25</v>
      </c>
      <c r="B5035" t="s">
        <v>82</v>
      </c>
      <c r="C5035">
        <v>1197831</v>
      </c>
      <c r="D5035" s="9">
        <v>44478</v>
      </c>
      <c r="E5035" s="8" t="str">
        <f>TEXT(Table1[[#This Row],[Invoice Date]],"dd-mm-yyyy")</f>
        <v>09-10-2021</v>
      </c>
      <c r="F5035" s="1" t="str">
        <f t="shared" si="312"/>
        <v>October</v>
      </c>
      <c r="G5035" s="1" t="str">
        <f t="shared" si="313"/>
        <v>2021</v>
      </c>
      <c r="H5035" s="1" t="str">
        <f t="shared" si="314"/>
        <v>Saturday</v>
      </c>
      <c r="I5035" s="1" t="str">
        <f t="shared" si="315"/>
        <v>09</v>
      </c>
      <c r="J5035" t="s">
        <v>26</v>
      </c>
      <c r="K5035" t="s">
        <v>58</v>
      </c>
      <c r="L5035" t="s">
        <v>59</v>
      </c>
      <c r="M5035" t="s">
        <v>20</v>
      </c>
      <c r="N5035">
        <v>63</v>
      </c>
      <c r="O5035">
        <v>143</v>
      </c>
      <c r="P5035">
        <v>9009</v>
      </c>
      <c r="Q5035">
        <v>6757</v>
      </c>
      <c r="R5035">
        <v>0.75</v>
      </c>
      <c r="S5035" t="s">
        <v>82</v>
      </c>
      <c r="T5035" t="str">
        <f>IF(Table1[[#This Row],[Units Sold]]&gt; 700,"High Units","low Units")</f>
        <v>low Units</v>
      </c>
      <c r="U5035">
        <f>SUM(Table1[[#This Row],[Operating Profit]])/SUM(Table1[Operating Profit])*100</f>
        <v>2.0344129700321186E-3</v>
      </c>
      <c r="V5035">
        <f>SUM(Table1[[#This Row],[Price per Unit]]*Table1[[#This Row],[Units Sold]])</f>
        <v>9009</v>
      </c>
      <c r="W5035">
        <f>SUM(Table1[[#This Row],[Total Sales]]-Table1[[#This Row],[Operating Profit]])</f>
        <v>2252</v>
      </c>
      <c r="X5035">
        <f>SUM(Table1[[#This Row],[Total Sales]]-Table1[[#This Row],[Cost]])</f>
        <v>6757</v>
      </c>
      <c r="Y5035">
        <f>SUM(Table1[[#This Row],[profit/loss]])/SUM(Table1[profit/loss])</f>
        <v>2.0344129700321186E-5</v>
      </c>
    </row>
    <row r="5036" spans="1:25" x14ac:dyDescent="0.3">
      <c r="A5036" t="s">
        <v>25</v>
      </c>
      <c r="B5036" t="s">
        <v>82</v>
      </c>
      <c r="C5036">
        <v>1197831</v>
      </c>
      <c r="D5036" s="9">
        <v>44479</v>
      </c>
      <c r="E5036" s="8" t="str">
        <f>TEXT(Table1[[#This Row],[Invoice Date]],"dd-mm-yyyy")</f>
        <v>10-10-2021</v>
      </c>
      <c r="F5036" s="1" t="str">
        <f t="shared" si="312"/>
        <v>October</v>
      </c>
      <c r="G5036" s="1" t="str">
        <f t="shared" si="313"/>
        <v>2021</v>
      </c>
      <c r="H5036" s="1" t="str">
        <f t="shared" si="314"/>
        <v>Sunday</v>
      </c>
      <c r="I5036" s="1" t="str">
        <f t="shared" si="315"/>
        <v>10</v>
      </c>
      <c r="J5036" t="s">
        <v>26</v>
      </c>
      <c r="K5036" t="s">
        <v>58</v>
      </c>
      <c r="L5036" t="s">
        <v>59</v>
      </c>
      <c r="M5036" t="s">
        <v>21</v>
      </c>
      <c r="N5036">
        <v>58</v>
      </c>
      <c r="O5036">
        <v>145</v>
      </c>
      <c r="P5036">
        <v>8410</v>
      </c>
      <c r="Q5036">
        <v>4710</v>
      </c>
      <c r="R5036">
        <v>0.56000000000000005</v>
      </c>
      <c r="S5036" t="s">
        <v>82</v>
      </c>
      <c r="T5036" t="str">
        <f>IF(Table1[[#This Row],[Units Sold]]&gt; 700,"High Units","low Units")</f>
        <v>low Units</v>
      </c>
      <c r="U5036">
        <f>SUM(Table1[[#This Row],[Operating Profit]])/SUM(Table1[Operating Profit])*100</f>
        <v>1.4180975416384902E-3</v>
      </c>
      <c r="V5036">
        <f>SUM(Table1[[#This Row],[Price per Unit]]*Table1[[#This Row],[Units Sold]])</f>
        <v>8410</v>
      </c>
      <c r="W5036">
        <f>SUM(Table1[[#This Row],[Total Sales]]-Table1[[#This Row],[Operating Profit]])</f>
        <v>3700</v>
      </c>
      <c r="X5036">
        <f>SUM(Table1[[#This Row],[Total Sales]]-Table1[[#This Row],[Cost]])</f>
        <v>4710</v>
      </c>
      <c r="Y5036">
        <f>SUM(Table1[[#This Row],[profit/loss]])/SUM(Table1[profit/loss])</f>
        <v>1.4180975416384902E-5</v>
      </c>
    </row>
    <row r="5037" spans="1:25" x14ac:dyDescent="0.3">
      <c r="A5037" t="s">
        <v>25</v>
      </c>
      <c r="B5037" t="s">
        <v>82</v>
      </c>
      <c r="C5037">
        <v>1197831</v>
      </c>
      <c r="D5037" s="9">
        <v>44480</v>
      </c>
      <c r="E5037" s="8" t="str">
        <f>TEXT(Table1[[#This Row],[Invoice Date]],"dd-mm-yyyy")</f>
        <v>11-10-2021</v>
      </c>
      <c r="F5037" s="1" t="str">
        <f t="shared" si="312"/>
        <v>October</v>
      </c>
      <c r="G5037" s="1" t="str">
        <f t="shared" si="313"/>
        <v>2021</v>
      </c>
      <c r="H5037" s="1" t="str">
        <f t="shared" si="314"/>
        <v>Monday</v>
      </c>
      <c r="I5037" s="1" t="str">
        <f t="shared" si="315"/>
        <v>11</v>
      </c>
      <c r="J5037" t="s">
        <v>26</v>
      </c>
      <c r="K5037" t="s">
        <v>58</v>
      </c>
      <c r="L5037" t="s">
        <v>59</v>
      </c>
      <c r="M5037" t="s">
        <v>22</v>
      </c>
      <c r="N5037">
        <v>68</v>
      </c>
      <c r="O5037">
        <v>203</v>
      </c>
      <c r="P5037">
        <v>13804</v>
      </c>
      <c r="Q5037">
        <v>11043</v>
      </c>
      <c r="R5037">
        <v>0.8</v>
      </c>
      <c r="S5037" t="s">
        <v>82</v>
      </c>
      <c r="T5037" t="str">
        <f>IF(Table1[[#This Row],[Units Sold]]&gt; 700,"High Units","low Units")</f>
        <v>low Units</v>
      </c>
      <c r="U5037">
        <f>SUM(Table1[[#This Row],[Operating Profit]])/SUM(Table1[Operating Profit])*100</f>
        <v>3.3248516246950841E-3</v>
      </c>
      <c r="V5037">
        <f>SUM(Table1[[#This Row],[Price per Unit]]*Table1[[#This Row],[Units Sold]])</f>
        <v>13804</v>
      </c>
      <c r="W5037">
        <f>SUM(Table1[[#This Row],[Total Sales]]-Table1[[#This Row],[Operating Profit]])</f>
        <v>2761</v>
      </c>
      <c r="X5037">
        <f>SUM(Table1[[#This Row],[Total Sales]]-Table1[[#This Row],[Cost]])</f>
        <v>11043</v>
      </c>
      <c r="Y5037">
        <f>SUM(Table1[[#This Row],[profit/loss]])/SUM(Table1[profit/loss])</f>
        <v>3.3248516246950839E-5</v>
      </c>
    </row>
    <row r="5038" spans="1:25" x14ac:dyDescent="0.3">
      <c r="A5038" t="s">
        <v>60</v>
      </c>
      <c r="B5038" t="s">
        <v>82</v>
      </c>
      <c r="C5038">
        <v>1185732</v>
      </c>
      <c r="D5038" s="9">
        <v>44481</v>
      </c>
      <c r="E5038" s="8" t="str">
        <f>TEXT(Table1[[#This Row],[Invoice Date]],"dd-mm-yyyy")</f>
        <v>12-10-2021</v>
      </c>
      <c r="F5038" s="1" t="str">
        <f t="shared" si="312"/>
        <v>October</v>
      </c>
      <c r="G5038" s="1" t="str">
        <f t="shared" si="313"/>
        <v>2021</v>
      </c>
      <c r="H5038" s="1" t="str">
        <f t="shared" si="314"/>
        <v>Tuesday</v>
      </c>
      <c r="I5038" s="1" t="str">
        <f t="shared" si="315"/>
        <v>12</v>
      </c>
      <c r="J5038" t="s">
        <v>26</v>
      </c>
      <c r="K5038" t="s">
        <v>58</v>
      </c>
      <c r="L5038" t="s">
        <v>59</v>
      </c>
      <c r="M5038" t="s">
        <v>16</v>
      </c>
      <c r="N5038">
        <v>38</v>
      </c>
      <c r="O5038">
        <v>117</v>
      </c>
      <c r="P5038">
        <v>4446</v>
      </c>
      <c r="Q5038">
        <v>2223</v>
      </c>
      <c r="R5038">
        <v>0.5</v>
      </c>
      <c r="S5038" t="s">
        <v>82</v>
      </c>
      <c r="T5038" t="str">
        <f>IF(Table1[[#This Row],[Units Sold]]&gt; 700,"High Units","low Units")</f>
        <v>low Units</v>
      </c>
      <c r="U5038">
        <f>SUM(Table1[[#This Row],[Operating Profit]])/SUM(Table1[Operating Profit])*100</f>
        <v>6.6930590977969497E-4</v>
      </c>
      <c r="V5038">
        <f>SUM(Table1[[#This Row],[Price per Unit]]*Table1[[#This Row],[Units Sold]])</f>
        <v>4446</v>
      </c>
      <c r="W5038">
        <f>SUM(Table1[[#This Row],[Total Sales]]-Table1[[#This Row],[Operating Profit]])</f>
        <v>2223</v>
      </c>
      <c r="X5038">
        <f>SUM(Table1[[#This Row],[Total Sales]]-Table1[[#This Row],[Cost]])</f>
        <v>2223</v>
      </c>
      <c r="Y5038">
        <f>SUM(Table1[[#This Row],[profit/loss]])/SUM(Table1[profit/loss])</f>
        <v>6.6930590977969501E-6</v>
      </c>
    </row>
    <row r="5039" spans="1:25" x14ac:dyDescent="0.3">
      <c r="A5039" t="s">
        <v>60</v>
      </c>
      <c r="B5039" t="s">
        <v>82</v>
      </c>
      <c r="C5039">
        <v>1185732</v>
      </c>
      <c r="D5039" s="9">
        <v>44482</v>
      </c>
      <c r="E5039" s="8" t="str">
        <f>TEXT(Table1[[#This Row],[Invoice Date]],"dd-mm-yyyy")</f>
        <v>13-10-2021</v>
      </c>
      <c r="F5039" s="1" t="str">
        <f t="shared" si="312"/>
        <v>October</v>
      </c>
      <c r="G5039" s="1" t="str">
        <f t="shared" si="313"/>
        <v>2021</v>
      </c>
      <c r="H5039" s="1" t="str">
        <f t="shared" si="314"/>
        <v>Wednesday</v>
      </c>
      <c r="I5039" s="1" t="str">
        <f t="shared" si="315"/>
        <v>13</v>
      </c>
      <c r="J5039" t="s">
        <v>26</v>
      </c>
      <c r="K5039" t="s">
        <v>58</v>
      </c>
      <c r="L5039" t="s">
        <v>59</v>
      </c>
      <c r="M5039" t="s">
        <v>18</v>
      </c>
      <c r="N5039">
        <v>38</v>
      </c>
      <c r="O5039">
        <v>75</v>
      </c>
      <c r="P5039">
        <v>2850</v>
      </c>
      <c r="Q5039">
        <v>1311</v>
      </c>
      <c r="R5039">
        <v>0.46</v>
      </c>
      <c r="S5039" t="s">
        <v>82</v>
      </c>
      <c r="T5039" t="str">
        <f>IF(Table1[[#This Row],[Units Sold]]&gt; 700,"High Units","low Units")</f>
        <v>low Units</v>
      </c>
      <c r="U5039">
        <f>SUM(Table1[[#This Row],[Operating Profit]])/SUM(Table1[Operating Profit])*100</f>
        <v>3.9471886987007653E-4</v>
      </c>
      <c r="V5039">
        <f>SUM(Table1[[#This Row],[Price per Unit]]*Table1[[#This Row],[Units Sold]])</f>
        <v>2850</v>
      </c>
      <c r="W5039">
        <f>SUM(Table1[[#This Row],[Total Sales]]-Table1[[#This Row],[Operating Profit]])</f>
        <v>1539</v>
      </c>
      <c r="X5039">
        <f>SUM(Table1[[#This Row],[Total Sales]]-Table1[[#This Row],[Cost]])</f>
        <v>1311</v>
      </c>
      <c r="Y5039">
        <f>SUM(Table1[[#This Row],[profit/loss]])/SUM(Table1[profit/loss])</f>
        <v>3.9471886987007651E-6</v>
      </c>
    </row>
    <row r="5040" spans="1:25" x14ac:dyDescent="0.3">
      <c r="A5040" t="s">
        <v>60</v>
      </c>
      <c r="B5040" t="s">
        <v>82</v>
      </c>
      <c r="C5040">
        <v>1185732</v>
      </c>
      <c r="D5040" s="9">
        <v>44483</v>
      </c>
      <c r="E5040" s="8" t="str">
        <f>TEXT(Table1[[#This Row],[Invoice Date]],"dd-mm-yyyy")</f>
        <v>14-10-2021</v>
      </c>
      <c r="F5040" s="1" t="str">
        <f t="shared" si="312"/>
        <v>October</v>
      </c>
      <c r="G5040" s="1" t="str">
        <f t="shared" si="313"/>
        <v>2021</v>
      </c>
      <c r="H5040" s="1" t="str">
        <f t="shared" si="314"/>
        <v>Thursday</v>
      </c>
      <c r="I5040" s="1" t="str">
        <f t="shared" si="315"/>
        <v>14</v>
      </c>
      <c r="J5040" t="s">
        <v>26</v>
      </c>
      <c r="K5040" t="s">
        <v>58</v>
      </c>
      <c r="L5040" t="s">
        <v>59</v>
      </c>
      <c r="M5040" t="s">
        <v>19</v>
      </c>
      <c r="N5040">
        <v>28</v>
      </c>
      <c r="O5040">
        <v>63</v>
      </c>
      <c r="P5040">
        <v>1764</v>
      </c>
      <c r="Q5040">
        <v>917</v>
      </c>
      <c r="R5040">
        <v>0.52</v>
      </c>
      <c r="S5040" t="s">
        <v>82</v>
      </c>
      <c r="T5040" t="str">
        <f>IF(Table1[[#This Row],[Units Sold]]&gt; 700,"High Units","low Units")</f>
        <v>low Units</v>
      </c>
      <c r="U5040">
        <f>SUM(Table1[[#This Row],[Operating Profit]])/SUM(Table1[Operating Profit])*100</f>
        <v>2.7609245131263171E-4</v>
      </c>
      <c r="V5040">
        <f>SUM(Table1[[#This Row],[Price per Unit]]*Table1[[#This Row],[Units Sold]])</f>
        <v>1764</v>
      </c>
      <c r="W5040">
        <f>SUM(Table1[[#This Row],[Total Sales]]-Table1[[#This Row],[Operating Profit]])</f>
        <v>847</v>
      </c>
      <c r="X5040">
        <f>SUM(Table1[[#This Row],[Total Sales]]-Table1[[#This Row],[Cost]])</f>
        <v>917</v>
      </c>
      <c r="Y5040">
        <f>SUM(Table1[[#This Row],[profit/loss]])/SUM(Table1[profit/loss])</f>
        <v>2.7609245131263172E-6</v>
      </c>
    </row>
    <row r="5041" spans="1:25" x14ac:dyDescent="0.3">
      <c r="A5041" t="s">
        <v>60</v>
      </c>
      <c r="B5041" t="s">
        <v>82</v>
      </c>
      <c r="C5041">
        <v>1185732</v>
      </c>
      <c r="D5041" s="9">
        <v>44484</v>
      </c>
      <c r="E5041" s="8" t="str">
        <f>TEXT(Table1[[#This Row],[Invoice Date]],"dd-mm-yyyy")</f>
        <v>15-10-2021</v>
      </c>
      <c r="F5041" s="1" t="str">
        <f t="shared" si="312"/>
        <v>October</v>
      </c>
      <c r="G5041" s="1" t="str">
        <f t="shared" si="313"/>
        <v>2021</v>
      </c>
      <c r="H5041" s="1" t="str">
        <f t="shared" si="314"/>
        <v>Friday</v>
      </c>
      <c r="I5041" s="1" t="str">
        <f t="shared" si="315"/>
        <v>15</v>
      </c>
      <c r="J5041" t="s">
        <v>26</v>
      </c>
      <c r="K5041" t="s">
        <v>58</v>
      </c>
      <c r="L5041" t="s">
        <v>59</v>
      </c>
      <c r="M5041" t="s">
        <v>20</v>
      </c>
      <c r="N5041">
        <v>34</v>
      </c>
      <c r="O5041">
        <v>28</v>
      </c>
      <c r="P5041">
        <v>952</v>
      </c>
      <c r="Q5041">
        <v>390</v>
      </c>
      <c r="R5041">
        <v>0.41</v>
      </c>
      <c r="S5041" t="s">
        <v>82</v>
      </c>
      <c r="T5041" t="str">
        <f>IF(Table1[[#This Row],[Units Sold]]&gt; 700,"High Units","low Units")</f>
        <v>low Units</v>
      </c>
      <c r="U5041">
        <f>SUM(Table1[[#This Row],[Operating Profit]])/SUM(Table1[Operating Profit])*100</f>
        <v>1.1742208943503422E-4</v>
      </c>
      <c r="V5041">
        <f>SUM(Table1[[#This Row],[Price per Unit]]*Table1[[#This Row],[Units Sold]])</f>
        <v>952</v>
      </c>
      <c r="W5041">
        <f>SUM(Table1[[#This Row],[Total Sales]]-Table1[[#This Row],[Operating Profit]])</f>
        <v>562</v>
      </c>
      <c r="X5041">
        <f>SUM(Table1[[#This Row],[Total Sales]]-Table1[[#This Row],[Cost]])</f>
        <v>390</v>
      </c>
      <c r="Y5041">
        <f>SUM(Table1[[#This Row],[profit/loss]])/SUM(Table1[profit/loss])</f>
        <v>1.1742208943503423E-6</v>
      </c>
    </row>
    <row r="5042" spans="1:25" x14ac:dyDescent="0.3">
      <c r="A5042" t="s">
        <v>60</v>
      </c>
      <c r="B5042" t="s">
        <v>82</v>
      </c>
      <c r="C5042">
        <v>1185732</v>
      </c>
      <c r="D5042" s="9">
        <v>44485</v>
      </c>
      <c r="E5042" s="8" t="str">
        <f>TEXT(Table1[[#This Row],[Invoice Date]],"dd-mm-yyyy")</f>
        <v>16-10-2021</v>
      </c>
      <c r="F5042" s="1" t="str">
        <f t="shared" si="312"/>
        <v>October</v>
      </c>
      <c r="G5042" s="1" t="str">
        <f t="shared" si="313"/>
        <v>2021</v>
      </c>
      <c r="H5042" s="1" t="str">
        <f t="shared" si="314"/>
        <v>Saturday</v>
      </c>
      <c r="I5042" s="1" t="str">
        <f t="shared" si="315"/>
        <v>16</v>
      </c>
      <c r="J5042" t="s">
        <v>14</v>
      </c>
      <c r="K5042" t="s">
        <v>61</v>
      </c>
      <c r="L5042" t="s">
        <v>62</v>
      </c>
      <c r="M5042" t="s">
        <v>21</v>
      </c>
      <c r="N5042">
        <v>47</v>
      </c>
      <c r="O5042">
        <v>42</v>
      </c>
      <c r="P5042">
        <v>1974</v>
      </c>
      <c r="Q5042">
        <v>770</v>
      </c>
      <c r="R5042">
        <v>0.39</v>
      </c>
      <c r="S5042" t="s">
        <v>82</v>
      </c>
      <c r="T5042" t="str">
        <f>IF(Table1[[#This Row],[Units Sold]]&gt; 700,"High Units","low Units")</f>
        <v>low Units</v>
      </c>
      <c r="U5042">
        <f>SUM(Table1[[#This Row],[Operating Profit]])/SUM(Table1[Operating Profit])*100</f>
        <v>2.3183335606404191E-4</v>
      </c>
      <c r="V5042">
        <f>SUM(Table1[[#This Row],[Price per Unit]]*Table1[[#This Row],[Units Sold]])</f>
        <v>1974</v>
      </c>
      <c r="W5042">
        <f>SUM(Table1[[#This Row],[Total Sales]]-Table1[[#This Row],[Operating Profit]])</f>
        <v>1204</v>
      </c>
      <c r="X5042">
        <f>SUM(Table1[[#This Row],[Total Sales]]-Table1[[#This Row],[Cost]])</f>
        <v>770</v>
      </c>
      <c r="Y5042">
        <f>SUM(Table1[[#This Row],[profit/loss]])/SUM(Table1[profit/loss])</f>
        <v>2.3183335606404192E-6</v>
      </c>
    </row>
    <row r="5043" spans="1:25" x14ac:dyDescent="0.3">
      <c r="A5043" t="s">
        <v>60</v>
      </c>
      <c r="B5043" t="s">
        <v>82</v>
      </c>
      <c r="C5043">
        <v>1185732</v>
      </c>
      <c r="D5043" s="9">
        <v>44486</v>
      </c>
      <c r="E5043" s="8" t="str">
        <f>TEXT(Table1[[#This Row],[Invoice Date]],"dd-mm-yyyy")</f>
        <v>17-10-2021</v>
      </c>
      <c r="F5043" s="1" t="str">
        <f t="shared" si="312"/>
        <v>October</v>
      </c>
      <c r="G5043" s="1" t="str">
        <f t="shared" si="313"/>
        <v>2021</v>
      </c>
      <c r="H5043" s="1" t="str">
        <f t="shared" si="314"/>
        <v>Sunday</v>
      </c>
      <c r="I5043" s="1" t="str">
        <f t="shared" si="315"/>
        <v>17</v>
      </c>
      <c r="J5043" t="s">
        <v>14</v>
      </c>
      <c r="K5043" t="s">
        <v>61</v>
      </c>
      <c r="L5043" t="s">
        <v>62</v>
      </c>
      <c r="M5043" t="s">
        <v>22</v>
      </c>
      <c r="N5043">
        <v>38</v>
      </c>
      <c r="O5043">
        <v>68</v>
      </c>
      <c r="P5043">
        <v>2584</v>
      </c>
      <c r="Q5043">
        <v>1344</v>
      </c>
      <c r="R5043">
        <v>0.52</v>
      </c>
      <c r="S5043" t="s">
        <v>82</v>
      </c>
      <c r="T5043" t="str">
        <f>IF(Table1[[#This Row],[Units Sold]]&gt; 700,"High Units","low Units")</f>
        <v>low Units</v>
      </c>
      <c r="U5043">
        <f>SUM(Table1[[#This Row],[Operating Profit]])/SUM(Table1[Operating Profit])*100</f>
        <v>4.0465458512996407E-4</v>
      </c>
      <c r="V5043">
        <f>SUM(Table1[[#This Row],[Price per Unit]]*Table1[[#This Row],[Units Sold]])</f>
        <v>2584</v>
      </c>
      <c r="W5043">
        <f>SUM(Table1[[#This Row],[Total Sales]]-Table1[[#This Row],[Operating Profit]])</f>
        <v>1240</v>
      </c>
      <c r="X5043">
        <f>SUM(Table1[[#This Row],[Total Sales]]-Table1[[#This Row],[Cost]])</f>
        <v>1344</v>
      </c>
      <c r="Y5043">
        <f>SUM(Table1[[#This Row],[profit/loss]])/SUM(Table1[profit/loss])</f>
        <v>4.046545851299641E-6</v>
      </c>
    </row>
    <row r="5044" spans="1:25" x14ac:dyDescent="0.3">
      <c r="A5044" t="s">
        <v>60</v>
      </c>
      <c r="B5044" t="s">
        <v>82</v>
      </c>
      <c r="C5044">
        <v>1185732</v>
      </c>
      <c r="D5044" s="9">
        <v>44487</v>
      </c>
      <c r="E5044" s="8" t="str">
        <f>TEXT(Table1[[#This Row],[Invoice Date]],"dd-mm-yyyy")</f>
        <v>18-10-2021</v>
      </c>
      <c r="F5044" s="1" t="str">
        <f t="shared" si="312"/>
        <v>October</v>
      </c>
      <c r="G5044" s="1" t="str">
        <f t="shared" si="313"/>
        <v>2021</v>
      </c>
      <c r="H5044" s="1" t="str">
        <f t="shared" si="314"/>
        <v>Monday</v>
      </c>
      <c r="I5044" s="1" t="str">
        <f t="shared" si="315"/>
        <v>18</v>
      </c>
      <c r="J5044" t="s">
        <v>14</v>
      </c>
      <c r="K5044" t="s">
        <v>61</v>
      </c>
      <c r="L5044" t="s">
        <v>62</v>
      </c>
      <c r="M5044" t="s">
        <v>16</v>
      </c>
      <c r="N5044">
        <v>38</v>
      </c>
      <c r="O5044">
        <v>140</v>
      </c>
      <c r="P5044">
        <v>5320</v>
      </c>
      <c r="Q5044">
        <v>2607</v>
      </c>
      <c r="R5044">
        <v>0.49</v>
      </c>
      <c r="S5044" t="s">
        <v>82</v>
      </c>
      <c r="T5044" t="str">
        <f>IF(Table1[[#This Row],[Units Sold]]&gt; 700,"High Units","low Units")</f>
        <v>low Units</v>
      </c>
      <c r="U5044">
        <f>SUM(Table1[[#This Row],[Operating Profit]])/SUM(Table1[Operating Profit])*100</f>
        <v>7.8492150553111334E-4</v>
      </c>
      <c r="V5044">
        <f>SUM(Table1[[#This Row],[Price per Unit]]*Table1[[#This Row],[Units Sold]])</f>
        <v>5320</v>
      </c>
      <c r="W5044">
        <f>SUM(Table1[[#This Row],[Total Sales]]-Table1[[#This Row],[Operating Profit]])</f>
        <v>2713</v>
      </c>
      <c r="X5044">
        <f>SUM(Table1[[#This Row],[Total Sales]]-Table1[[#This Row],[Cost]])</f>
        <v>2607</v>
      </c>
      <c r="Y5044">
        <f>SUM(Table1[[#This Row],[profit/loss]])/SUM(Table1[profit/loss])</f>
        <v>7.8492150553111332E-6</v>
      </c>
    </row>
    <row r="5045" spans="1:25" x14ac:dyDescent="0.3">
      <c r="A5045" t="s">
        <v>60</v>
      </c>
      <c r="B5045" t="s">
        <v>82</v>
      </c>
      <c r="C5045">
        <v>1185732</v>
      </c>
      <c r="D5045" s="9">
        <v>44488</v>
      </c>
      <c r="E5045" s="8" t="str">
        <f>TEXT(Table1[[#This Row],[Invoice Date]],"dd-mm-yyyy")</f>
        <v>19-10-2021</v>
      </c>
      <c r="F5045" s="1" t="str">
        <f t="shared" si="312"/>
        <v>October</v>
      </c>
      <c r="G5045" s="1" t="str">
        <f t="shared" si="313"/>
        <v>2021</v>
      </c>
      <c r="H5045" s="1" t="str">
        <f t="shared" si="314"/>
        <v>Tuesday</v>
      </c>
      <c r="I5045" s="1" t="str">
        <f t="shared" si="315"/>
        <v>19</v>
      </c>
      <c r="J5045" t="s">
        <v>14</v>
      </c>
      <c r="K5045" t="s">
        <v>61</v>
      </c>
      <c r="L5045" t="s">
        <v>62</v>
      </c>
      <c r="M5045" t="s">
        <v>18</v>
      </c>
      <c r="N5045">
        <v>38</v>
      </c>
      <c r="O5045">
        <v>45</v>
      </c>
      <c r="P5045">
        <v>1710</v>
      </c>
      <c r="Q5045">
        <v>804</v>
      </c>
      <c r="R5045">
        <v>0.47</v>
      </c>
      <c r="S5045" t="s">
        <v>82</v>
      </c>
      <c r="T5045" t="str">
        <f>IF(Table1[[#This Row],[Units Sold]]&gt; 700,"High Units","low Units")</f>
        <v>low Units</v>
      </c>
      <c r="U5045">
        <f>SUM(Table1[[#This Row],[Operating Profit]])/SUM(Table1[Operating Profit])*100</f>
        <v>2.4207015360453205E-4</v>
      </c>
      <c r="V5045">
        <f>SUM(Table1[[#This Row],[Price per Unit]]*Table1[[#This Row],[Units Sold]])</f>
        <v>1710</v>
      </c>
      <c r="W5045">
        <f>SUM(Table1[[#This Row],[Total Sales]]-Table1[[#This Row],[Operating Profit]])</f>
        <v>906</v>
      </c>
      <c r="X5045">
        <f>SUM(Table1[[#This Row],[Total Sales]]-Table1[[#This Row],[Cost]])</f>
        <v>804</v>
      </c>
      <c r="Y5045">
        <f>SUM(Table1[[#This Row],[profit/loss]])/SUM(Table1[profit/loss])</f>
        <v>2.4207015360453205E-6</v>
      </c>
    </row>
    <row r="5046" spans="1:25" x14ac:dyDescent="0.3">
      <c r="A5046" t="s">
        <v>60</v>
      </c>
      <c r="B5046" t="s">
        <v>82</v>
      </c>
      <c r="C5046">
        <v>1185732</v>
      </c>
      <c r="D5046" s="9">
        <v>44489</v>
      </c>
      <c r="E5046" s="8" t="str">
        <f>TEXT(Table1[[#This Row],[Invoice Date]],"dd-mm-yyyy")</f>
        <v>20-10-2021</v>
      </c>
      <c r="F5046" s="1" t="str">
        <f t="shared" si="312"/>
        <v>October</v>
      </c>
      <c r="G5046" s="1" t="str">
        <f t="shared" si="313"/>
        <v>2021</v>
      </c>
      <c r="H5046" s="1" t="str">
        <f t="shared" si="314"/>
        <v>Wednesday</v>
      </c>
      <c r="I5046" s="1" t="str">
        <f t="shared" si="315"/>
        <v>20</v>
      </c>
      <c r="J5046" t="s">
        <v>14</v>
      </c>
      <c r="K5046" t="s">
        <v>61</v>
      </c>
      <c r="L5046" t="s">
        <v>62</v>
      </c>
      <c r="M5046" t="s">
        <v>19</v>
      </c>
      <c r="N5046">
        <v>29</v>
      </c>
      <c r="O5046">
        <v>60</v>
      </c>
      <c r="P5046">
        <v>1740</v>
      </c>
      <c r="Q5046">
        <v>922</v>
      </c>
      <c r="R5046">
        <v>0.53</v>
      </c>
      <c r="S5046" t="s">
        <v>82</v>
      </c>
      <c r="T5046" t="str">
        <f>IF(Table1[[#This Row],[Units Sold]]&gt; 700,"High Units","low Units")</f>
        <v>low Units</v>
      </c>
      <c r="U5046">
        <f>SUM(Table1[[#This Row],[Operating Profit]])/SUM(Table1[Operating Profit])*100</f>
        <v>2.7759786271564499E-4</v>
      </c>
      <c r="V5046">
        <f>SUM(Table1[[#This Row],[Price per Unit]]*Table1[[#This Row],[Units Sold]])</f>
        <v>1740</v>
      </c>
      <c r="W5046">
        <f>SUM(Table1[[#This Row],[Total Sales]]-Table1[[#This Row],[Operating Profit]])</f>
        <v>818</v>
      </c>
      <c r="X5046">
        <f>SUM(Table1[[#This Row],[Total Sales]]-Table1[[#This Row],[Cost]])</f>
        <v>922</v>
      </c>
      <c r="Y5046">
        <f>SUM(Table1[[#This Row],[profit/loss]])/SUM(Table1[profit/loss])</f>
        <v>2.7759786271564498E-6</v>
      </c>
    </row>
    <row r="5047" spans="1:25" x14ac:dyDescent="0.3">
      <c r="A5047" t="s">
        <v>60</v>
      </c>
      <c r="B5047" t="s">
        <v>82</v>
      </c>
      <c r="C5047">
        <v>1185732</v>
      </c>
      <c r="D5047" s="9">
        <v>44490</v>
      </c>
      <c r="E5047" s="8" t="str">
        <f>TEXT(Table1[[#This Row],[Invoice Date]],"dd-mm-yyyy")</f>
        <v>21-10-2021</v>
      </c>
      <c r="F5047" s="1" t="str">
        <f t="shared" si="312"/>
        <v>October</v>
      </c>
      <c r="G5047" s="1" t="str">
        <f t="shared" si="313"/>
        <v>2021</v>
      </c>
      <c r="H5047" s="1" t="str">
        <f t="shared" si="314"/>
        <v>Thursday</v>
      </c>
      <c r="I5047" s="1" t="str">
        <f t="shared" si="315"/>
        <v>21</v>
      </c>
      <c r="J5047" t="s">
        <v>14</v>
      </c>
      <c r="K5047" t="s">
        <v>61</v>
      </c>
      <c r="L5047" t="s">
        <v>62</v>
      </c>
      <c r="M5047" t="s">
        <v>20</v>
      </c>
      <c r="N5047">
        <v>34</v>
      </c>
      <c r="O5047">
        <v>19</v>
      </c>
      <c r="P5047">
        <v>646</v>
      </c>
      <c r="Q5047">
        <v>271</v>
      </c>
      <c r="R5047">
        <v>0.42</v>
      </c>
      <c r="S5047" t="s">
        <v>82</v>
      </c>
      <c r="T5047" t="str">
        <f>IF(Table1[[#This Row],[Units Sold]]&gt; 700,"High Units","low Units")</f>
        <v>low Units</v>
      </c>
      <c r="U5047">
        <f>SUM(Table1[[#This Row],[Operating Profit]])/SUM(Table1[Operating Profit])*100</f>
        <v>8.1593298043318652E-5</v>
      </c>
      <c r="V5047">
        <f>SUM(Table1[[#This Row],[Price per Unit]]*Table1[[#This Row],[Units Sold]])</f>
        <v>646</v>
      </c>
      <c r="W5047">
        <f>SUM(Table1[[#This Row],[Total Sales]]-Table1[[#This Row],[Operating Profit]])</f>
        <v>375</v>
      </c>
      <c r="X5047">
        <f>SUM(Table1[[#This Row],[Total Sales]]-Table1[[#This Row],[Cost]])</f>
        <v>271</v>
      </c>
      <c r="Y5047">
        <f>SUM(Table1[[#This Row],[profit/loss]])/SUM(Table1[profit/loss])</f>
        <v>8.159329804331865E-7</v>
      </c>
    </row>
    <row r="5048" spans="1:25" x14ac:dyDescent="0.3">
      <c r="A5048" t="s">
        <v>60</v>
      </c>
      <c r="B5048" t="s">
        <v>82</v>
      </c>
      <c r="C5048">
        <v>1185732</v>
      </c>
      <c r="D5048" s="9">
        <v>44491</v>
      </c>
      <c r="E5048" s="8" t="str">
        <f>TEXT(Table1[[#This Row],[Invoice Date]],"dd-mm-yyyy")</f>
        <v>22-10-2021</v>
      </c>
      <c r="F5048" s="1" t="str">
        <f t="shared" si="312"/>
        <v>October</v>
      </c>
      <c r="G5048" s="1" t="str">
        <f t="shared" si="313"/>
        <v>2021</v>
      </c>
      <c r="H5048" s="1" t="str">
        <f t="shared" si="314"/>
        <v>Friday</v>
      </c>
      <c r="I5048" s="1" t="str">
        <f t="shared" si="315"/>
        <v>22</v>
      </c>
      <c r="J5048" t="s">
        <v>14</v>
      </c>
      <c r="K5048" t="s">
        <v>61</v>
      </c>
      <c r="L5048" t="s">
        <v>62</v>
      </c>
      <c r="M5048" t="s">
        <v>21</v>
      </c>
      <c r="N5048">
        <v>46</v>
      </c>
      <c r="O5048">
        <v>45</v>
      </c>
      <c r="P5048">
        <v>2070</v>
      </c>
      <c r="Q5048">
        <v>807</v>
      </c>
      <c r="R5048">
        <v>0.39</v>
      </c>
      <c r="S5048" t="s">
        <v>82</v>
      </c>
      <c r="T5048" t="str">
        <f>IF(Table1[[#This Row],[Units Sold]]&gt; 700,"High Units","low Units")</f>
        <v>low Units</v>
      </c>
      <c r="U5048">
        <f>SUM(Table1[[#This Row],[Operating Profit]])/SUM(Table1[Operating Profit])*100</f>
        <v>2.4297340044634002E-4</v>
      </c>
      <c r="V5048">
        <f>SUM(Table1[[#This Row],[Price per Unit]]*Table1[[#This Row],[Units Sold]])</f>
        <v>2070</v>
      </c>
      <c r="W5048">
        <f>SUM(Table1[[#This Row],[Total Sales]]-Table1[[#This Row],[Operating Profit]])</f>
        <v>1263</v>
      </c>
      <c r="X5048">
        <f>SUM(Table1[[#This Row],[Total Sales]]-Table1[[#This Row],[Cost]])</f>
        <v>807</v>
      </c>
      <c r="Y5048">
        <f>SUM(Table1[[#This Row],[profit/loss]])/SUM(Table1[profit/loss])</f>
        <v>2.4297340044634002E-6</v>
      </c>
    </row>
    <row r="5049" spans="1:25" x14ac:dyDescent="0.3">
      <c r="A5049" t="s">
        <v>60</v>
      </c>
      <c r="B5049" t="s">
        <v>82</v>
      </c>
      <c r="C5049">
        <v>1185732</v>
      </c>
      <c r="D5049" s="9">
        <v>44492</v>
      </c>
      <c r="E5049" s="8" t="str">
        <f>TEXT(Table1[[#This Row],[Invoice Date]],"dd-mm-yyyy")</f>
        <v>23-10-2021</v>
      </c>
      <c r="F5049" s="1" t="str">
        <f t="shared" si="312"/>
        <v>October</v>
      </c>
      <c r="G5049" s="1" t="str">
        <f t="shared" si="313"/>
        <v>2021</v>
      </c>
      <c r="H5049" s="1" t="str">
        <f t="shared" si="314"/>
        <v>Saturday</v>
      </c>
      <c r="I5049" s="1" t="str">
        <f t="shared" si="315"/>
        <v>23</v>
      </c>
      <c r="J5049" t="s">
        <v>14</v>
      </c>
      <c r="K5049" t="s">
        <v>61</v>
      </c>
      <c r="L5049" t="s">
        <v>62</v>
      </c>
      <c r="M5049" t="s">
        <v>22</v>
      </c>
      <c r="N5049">
        <v>37</v>
      </c>
      <c r="O5049">
        <v>63</v>
      </c>
      <c r="P5049">
        <v>2331</v>
      </c>
      <c r="Q5049">
        <v>1189</v>
      </c>
      <c r="R5049">
        <v>0.51</v>
      </c>
      <c r="S5049" t="s">
        <v>82</v>
      </c>
      <c r="T5049" t="str">
        <f>IF(Table1[[#This Row],[Units Sold]]&gt; 700,"High Units","low Units")</f>
        <v>low Units</v>
      </c>
      <c r="U5049">
        <f>SUM(Table1[[#This Row],[Operating Profit]])/SUM(Table1[Operating Profit])*100</f>
        <v>3.5798683163655305E-4</v>
      </c>
      <c r="V5049">
        <f>SUM(Table1[[#This Row],[Price per Unit]]*Table1[[#This Row],[Units Sold]])</f>
        <v>2331</v>
      </c>
      <c r="W5049">
        <f>SUM(Table1[[#This Row],[Total Sales]]-Table1[[#This Row],[Operating Profit]])</f>
        <v>1142</v>
      </c>
      <c r="X5049">
        <f>SUM(Table1[[#This Row],[Total Sales]]-Table1[[#This Row],[Cost]])</f>
        <v>1189</v>
      </c>
      <c r="Y5049">
        <f>SUM(Table1[[#This Row],[profit/loss]])/SUM(Table1[profit/loss])</f>
        <v>3.5798683163655304E-6</v>
      </c>
    </row>
    <row r="5050" spans="1:25" x14ac:dyDescent="0.3">
      <c r="A5050" t="s">
        <v>60</v>
      </c>
      <c r="B5050" t="s">
        <v>82</v>
      </c>
      <c r="C5050">
        <v>1185732</v>
      </c>
      <c r="D5050" s="9">
        <v>44493</v>
      </c>
      <c r="E5050" s="8" t="str">
        <f>TEXT(Table1[[#This Row],[Invoice Date]],"dd-mm-yyyy")</f>
        <v>24-10-2021</v>
      </c>
      <c r="F5050" s="1" t="str">
        <f t="shared" si="312"/>
        <v>October</v>
      </c>
      <c r="G5050" s="1" t="str">
        <f t="shared" si="313"/>
        <v>2021</v>
      </c>
      <c r="H5050" s="1" t="str">
        <f t="shared" si="314"/>
        <v>Sunday</v>
      </c>
      <c r="I5050" s="1" t="str">
        <f t="shared" si="315"/>
        <v>24</v>
      </c>
      <c r="J5050" t="s">
        <v>14</v>
      </c>
      <c r="K5050" t="s">
        <v>61</v>
      </c>
      <c r="L5050" t="s">
        <v>62</v>
      </c>
      <c r="M5050" t="s">
        <v>16</v>
      </c>
      <c r="N5050">
        <v>39</v>
      </c>
      <c r="O5050">
        <v>127</v>
      </c>
      <c r="P5050">
        <v>4953</v>
      </c>
      <c r="Q5050">
        <v>2427</v>
      </c>
      <c r="R5050">
        <v>0.49</v>
      </c>
      <c r="S5050" t="s">
        <v>82</v>
      </c>
      <c r="T5050" t="str">
        <f>IF(Table1[[#This Row],[Units Sold]]&gt; 700,"High Units","low Units")</f>
        <v>low Units</v>
      </c>
      <c r="U5050">
        <f>SUM(Table1[[#This Row],[Operating Profit]])/SUM(Table1[Operating Profit])*100</f>
        <v>7.3072669502263602E-4</v>
      </c>
      <c r="V5050">
        <f>SUM(Table1[[#This Row],[Price per Unit]]*Table1[[#This Row],[Units Sold]])</f>
        <v>4953</v>
      </c>
      <c r="W5050">
        <f>SUM(Table1[[#This Row],[Total Sales]]-Table1[[#This Row],[Operating Profit]])</f>
        <v>2526</v>
      </c>
      <c r="X5050">
        <f>SUM(Table1[[#This Row],[Total Sales]]-Table1[[#This Row],[Cost]])</f>
        <v>2427</v>
      </c>
      <c r="Y5050">
        <f>SUM(Table1[[#This Row],[profit/loss]])/SUM(Table1[profit/loss])</f>
        <v>7.3072669502263603E-6</v>
      </c>
    </row>
    <row r="5051" spans="1:25" x14ac:dyDescent="0.3">
      <c r="A5051" t="s">
        <v>60</v>
      </c>
      <c r="B5051" t="s">
        <v>82</v>
      </c>
      <c r="C5051">
        <v>1185732</v>
      </c>
      <c r="D5051" s="9">
        <v>44494</v>
      </c>
      <c r="E5051" s="8" t="str">
        <f>TEXT(Table1[[#This Row],[Invoice Date]],"dd-mm-yyyy")</f>
        <v>25-10-2021</v>
      </c>
      <c r="F5051" s="1" t="str">
        <f t="shared" si="312"/>
        <v>October</v>
      </c>
      <c r="G5051" s="1" t="str">
        <f t="shared" si="313"/>
        <v>2021</v>
      </c>
      <c r="H5051" s="1" t="str">
        <f t="shared" si="314"/>
        <v>Monday</v>
      </c>
      <c r="I5051" s="1" t="str">
        <f t="shared" si="315"/>
        <v>25</v>
      </c>
      <c r="J5051" t="s">
        <v>14</v>
      </c>
      <c r="K5051" t="s">
        <v>61</v>
      </c>
      <c r="L5051" t="s">
        <v>62</v>
      </c>
      <c r="M5051" t="s">
        <v>18</v>
      </c>
      <c r="N5051">
        <v>39</v>
      </c>
      <c r="O5051">
        <v>46</v>
      </c>
      <c r="P5051">
        <v>1794</v>
      </c>
      <c r="Q5051">
        <v>879</v>
      </c>
      <c r="R5051">
        <v>0.49</v>
      </c>
      <c r="S5051" t="s">
        <v>82</v>
      </c>
      <c r="T5051" t="str">
        <f>IF(Table1[[#This Row],[Units Sold]]&gt; 700,"High Units","low Units")</f>
        <v>low Units</v>
      </c>
      <c r="U5051">
        <f>SUM(Table1[[#This Row],[Operating Profit]])/SUM(Table1[Operating Profit])*100</f>
        <v>2.6465132464973095E-4</v>
      </c>
      <c r="V5051">
        <f>SUM(Table1[[#This Row],[Price per Unit]]*Table1[[#This Row],[Units Sold]])</f>
        <v>1794</v>
      </c>
      <c r="W5051">
        <f>SUM(Table1[[#This Row],[Total Sales]]-Table1[[#This Row],[Operating Profit]])</f>
        <v>915</v>
      </c>
      <c r="X5051">
        <f>SUM(Table1[[#This Row],[Total Sales]]-Table1[[#This Row],[Cost]])</f>
        <v>879</v>
      </c>
      <c r="Y5051">
        <f>SUM(Table1[[#This Row],[profit/loss]])/SUM(Table1[profit/loss])</f>
        <v>2.6465132464973095E-6</v>
      </c>
    </row>
    <row r="5052" spans="1:25" x14ac:dyDescent="0.3">
      <c r="A5052" t="s">
        <v>60</v>
      </c>
      <c r="B5052" t="s">
        <v>82</v>
      </c>
      <c r="C5052">
        <v>1185732</v>
      </c>
      <c r="D5052" s="9">
        <v>44495</v>
      </c>
      <c r="E5052" s="8" t="str">
        <f>TEXT(Table1[[#This Row],[Invoice Date]],"dd-mm-yyyy")</f>
        <v>26-10-2021</v>
      </c>
      <c r="F5052" s="1" t="str">
        <f t="shared" si="312"/>
        <v>October</v>
      </c>
      <c r="G5052" s="1" t="str">
        <f t="shared" si="313"/>
        <v>2021</v>
      </c>
      <c r="H5052" s="1" t="str">
        <f t="shared" si="314"/>
        <v>Tuesday</v>
      </c>
      <c r="I5052" s="1" t="str">
        <f t="shared" si="315"/>
        <v>26</v>
      </c>
      <c r="J5052" t="s">
        <v>14</v>
      </c>
      <c r="K5052" t="s">
        <v>61</v>
      </c>
      <c r="L5052" t="s">
        <v>62</v>
      </c>
      <c r="M5052" t="s">
        <v>19</v>
      </c>
      <c r="N5052">
        <v>27</v>
      </c>
      <c r="O5052">
        <v>52</v>
      </c>
      <c r="P5052">
        <v>1404</v>
      </c>
      <c r="Q5052">
        <v>772</v>
      </c>
      <c r="R5052">
        <v>0.55000000000000004</v>
      </c>
      <c r="S5052" t="s">
        <v>82</v>
      </c>
      <c r="T5052" t="str">
        <f>IF(Table1[[#This Row],[Units Sold]]&gt; 700,"High Units","low Units")</f>
        <v>low Units</v>
      </c>
      <c r="U5052">
        <f>SUM(Table1[[#This Row],[Operating Profit]])/SUM(Table1[Operating Profit])*100</f>
        <v>2.3243552062524722E-4</v>
      </c>
      <c r="V5052">
        <f>SUM(Table1[[#This Row],[Price per Unit]]*Table1[[#This Row],[Units Sold]])</f>
        <v>1404</v>
      </c>
      <c r="W5052">
        <f>SUM(Table1[[#This Row],[Total Sales]]-Table1[[#This Row],[Operating Profit]])</f>
        <v>632</v>
      </c>
      <c r="X5052">
        <f>SUM(Table1[[#This Row],[Total Sales]]-Table1[[#This Row],[Cost]])</f>
        <v>772</v>
      </c>
      <c r="Y5052">
        <f>SUM(Table1[[#This Row],[profit/loss]])/SUM(Table1[profit/loss])</f>
        <v>2.3243552062524722E-6</v>
      </c>
    </row>
    <row r="5053" spans="1:25" x14ac:dyDescent="0.3">
      <c r="A5053" t="s">
        <v>60</v>
      </c>
      <c r="B5053" t="s">
        <v>82</v>
      </c>
      <c r="C5053">
        <v>1185732</v>
      </c>
      <c r="D5053" s="9">
        <v>44496</v>
      </c>
      <c r="E5053" s="8" t="str">
        <f>TEXT(Table1[[#This Row],[Invoice Date]],"dd-mm-yyyy")</f>
        <v>27-10-2021</v>
      </c>
      <c r="F5053" s="1" t="str">
        <f t="shared" si="312"/>
        <v>October</v>
      </c>
      <c r="G5053" s="1" t="str">
        <f t="shared" si="313"/>
        <v>2021</v>
      </c>
      <c r="H5053" s="1" t="str">
        <f t="shared" si="314"/>
        <v>Wednesday</v>
      </c>
      <c r="I5053" s="1" t="str">
        <f t="shared" si="315"/>
        <v>27</v>
      </c>
      <c r="J5053" t="s">
        <v>14</v>
      </c>
      <c r="K5053" t="s">
        <v>61</v>
      </c>
      <c r="L5053" t="s">
        <v>62</v>
      </c>
      <c r="M5053" t="s">
        <v>20</v>
      </c>
      <c r="N5053">
        <v>32</v>
      </c>
      <c r="O5053">
        <v>13</v>
      </c>
      <c r="P5053">
        <v>416</v>
      </c>
      <c r="Q5053">
        <v>166</v>
      </c>
      <c r="R5053">
        <v>0.4</v>
      </c>
      <c r="S5053" t="s">
        <v>82</v>
      </c>
      <c r="T5053" t="str">
        <f>IF(Table1[[#This Row],[Units Sold]]&gt; 700,"High Units","low Units")</f>
        <v>low Units</v>
      </c>
      <c r="U5053">
        <f>SUM(Table1[[#This Row],[Operating Profit]])/SUM(Table1[Operating Profit])*100</f>
        <v>4.9979658580040204E-5</v>
      </c>
      <c r="V5053">
        <f>SUM(Table1[[#This Row],[Price per Unit]]*Table1[[#This Row],[Units Sold]])</f>
        <v>416</v>
      </c>
      <c r="W5053">
        <f>SUM(Table1[[#This Row],[Total Sales]]-Table1[[#This Row],[Operating Profit]])</f>
        <v>250</v>
      </c>
      <c r="X5053">
        <f>SUM(Table1[[#This Row],[Total Sales]]-Table1[[#This Row],[Cost]])</f>
        <v>166</v>
      </c>
      <c r="Y5053">
        <f>SUM(Table1[[#This Row],[profit/loss]])/SUM(Table1[profit/loss])</f>
        <v>4.9979658580040205E-7</v>
      </c>
    </row>
    <row r="5054" spans="1:25" x14ac:dyDescent="0.3">
      <c r="A5054" t="s">
        <v>60</v>
      </c>
      <c r="B5054" t="s">
        <v>82</v>
      </c>
      <c r="C5054">
        <v>1185732</v>
      </c>
      <c r="D5054" s="9">
        <v>44497</v>
      </c>
      <c r="E5054" s="8" t="str">
        <f>TEXT(Table1[[#This Row],[Invoice Date]],"dd-mm-yyyy")</f>
        <v>28-10-2021</v>
      </c>
      <c r="F5054" s="1" t="str">
        <f t="shared" si="312"/>
        <v>October</v>
      </c>
      <c r="G5054" s="1" t="str">
        <f t="shared" si="313"/>
        <v>2021</v>
      </c>
      <c r="H5054" s="1" t="str">
        <f t="shared" si="314"/>
        <v>Thursday</v>
      </c>
      <c r="I5054" s="1" t="str">
        <f t="shared" si="315"/>
        <v>28</v>
      </c>
      <c r="J5054" t="s">
        <v>14</v>
      </c>
      <c r="K5054" t="s">
        <v>61</v>
      </c>
      <c r="L5054" t="s">
        <v>62</v>
      </c>
      <c r="M5054" t="s">
        <v>21</v>
      </c>
      <c r="N5054">
        <v>49</v>
      </c>
      <c r="O5054">
        <v>29</v>
      </c>
      <c r="P5054">
        <v>1421</v>
      </c>
      <c r="Q5054">
        <v>512</v>
      </c>
      <c r="R5054">
        <v>0.36</v>
      </c>
      <c r="S5054" t="s">
        <v>82</v>
      </c>
      <c r="T5054" t="str">
        <f>IF(Table1[[#This Row],[Units Sold]]&gt; 700,"High Units","low Units")</f>
        <v>low Units</v>
      </c>
      <c r="U5054">
        <f>SUM(Table1[[#This Row],[Operating Profit]])/SUM(Table1[Operating Profit])*100</f>
        <v>1.5415412766855773E-4</v>
      </c>
      <c r="V5054">
        <f>SUM(Table1[[#This Row],[Price per Unit]]*Table1[[#This Row],[Units Sold]])</f>
        <v>1421</v>
      </c>
      <c r="W5054">
        <f>SUM(Table1[[#This Row],[Total Sales]]-Table1[[#This Row],[Operating Profit]])</f>
        <v>909</v>
      </c>
      <c r="X5054">
        <f>SUM(Table1[[#This Row],[Total Sales]]-Table1[[#This Row],[Cost]])</f>
        <v>512</v>
      </c>
      <c r="Y5054">
        <f>SUM(Table1[[#This Row],[profit/loss]])/SUM(Table1[profit/loss])</f>
        <v>1.5415412766855775E-6</v>
      </c>
    </row>
    <row r="5055" spans="1:25" x14ac:dyDescent="0.3">
      <c r="A5055" t="s">
        <v>60</v>
      </c>
      <c r="B5055" t="s">
        <v>82</v>
      </c>
      <c r="C5055">
        <v>1185732</v>
      </c>
      <c r="D5055" s="9">
        <v>44498</v>
      </c>
      <c r="E5055" s="8" t="str">
        <f>TEXT(Table1[[#This Row],[Invoice Date]],"dd-mm-yyyy")</f>
        <v>29-10-2021</v>
      </c>
      <c r="F5055" s="1" t="str">
        <f t="shared" si="312"/>
        <v>October</v>
      </c>
      <c r="G5055" s="1" t="str">
        <f t="shared" si="313"/>
        <v>2021</v>
      </c>
      <c r="H5055" s="1" t="str">
        <f t="shared" si="314"/>
        <v>Friday</v>
      </c>
      <c r="I5055" s="1" t="str">
        <f t="shared" si="315"/>
        <v>29</v>
      </c>
      <c r="J5055" t="s">
        <v>14</v>
      </c>
      <c r="K5055" t="s">
        <v>61</v>
      </c>
      <c r="L5055" t="s">
        <v>62</v>
      </c>
      <c r="M5055" t="s">
        <v>22</v>
      </c>
      <c r="N5055">
        <v>36</v>
      </c>
      <c r="O5055">
        <v>50</v>
      </c>
      <c r="P5055">
        <v>1800</v>
      </c>
      <c r="Q5055">
        <v>990</v>
      </c>
      <c r="R5055">
        <v>0.55000000000000004</v>
      </c>
      <c r="S5055" t="s">
        <v>82</v>
      </c>
      <c r="T5055" t="str">
        <f>IF(Table1[[#This Row],[Units Sold]]&gt; 700,"High Units","low Units")</f>
        <v>low Units</v>
      </c>
      <c r="U5055">
        <f>SUM(Table1[[#This Row],[Operating Profit]])/SUM(Table1[Operating Profit])*100</f>
        <v>2.9807145779662533E-4</v>
      </c>
      <c r="V5055">
        <f>SUM(Table1[[#This Row],[Price per Unit]]*Table1[[#This Row],[Units Sold]])</f>
        <v>1800</v>
      </c>
      <c r="W5055">
        <f>SUM(Table1[[#This Row],[Total Sales]]-Table1[[#This Row],[Operating Profit]])</f>
        <v>810</v>
      </c>
      <c r="X5055">
        <f>SUM(Table1[[#This Row],[Total Sales]]-Table1[[#This Row],[Cost]])</f>
        <v>990</v>
      </c>
      <c r="Y5055">
        <f>SUM(Table1[[#This Row],[profit/loss]])/SUM(Table1[profit/loss])</f>
        <v>2.9807145779662532E-6</v>
      </c>
    </row>
    <row r="5056" spans="1:25" x14ac:dyDescent="0.3">
      <c r="A5056" t="s">
        <v>60</v>
      </c>
      <c r="B5056" t="s">
        <v>82</v>
      </c>
      <c r="C5056">
        <v>1185732</v>
      </c>
      <c r="D5056" s="9">
        <v>44499</v>
      </c>
      <c r="E5056" s="8" t="str">
        <f>TEXT(Table1[[#This Row],[Invoice Date]],"dd-mm-yyyy")</f>
        <v>30-10-2021</v>
      </c>
      <c r="F5056" s="1" t="str">
        <f t="shared" si="312"/>
        <v>October</v>
      </c>
      <c r="G5056" s="1" t="str">
        <f t="shared" si="313"/>
        <v>2021</v>
      </c>
      <c r="H5056" s="1" t="str">
        <f t="shared" si="314"/>
        <v>Saturday</v>
      </c>
      <c r="I5056" s="1" t="str">
        <f t="shared" si="315"/>
        <v>30</v>
      </c>
      <c r="J5056" t="s">
        <v>14</v>
      </c>
      <c r="K5056" t="s">
        <v>61</v>
      </c>
      <c r="L5056" t="s">
        <v>62</v>
      </c>
      <c r="M5056" t="s">
        <v>16</v>
      </c>
      <c r="N5056">
        <v>37</v>
      </c>
      <c r="O5056">
        <v>122</v>
      </c>
      <c r="P5056">
        <v>4514</v>
      </c>
      <c r="Q5056">
        <v>2167</v>
      </c>
      <c r="R5056">
        <v>0.48</v>
      </c>
      <c r="S5056" t="s">
        <v>82</v>
      </c>
      <c r="T5056" t="str">
        <f>IF(Table1[[#This Row],[Units Sold]]&gt; 700,"High Units","low Units")</f>
        <v>low Units</v>
      </c>
      <c r="U5056">
        <f>SUM(Table1[[#This Row],[Operating Profit]])/SUM(Table1[Operating Profit])*100</f>
        <v>6.5244530206594656E-4</v>
      </c>
      <c r="V5056">
        <f>SUM(Table1[[#This Row],[Price per Unit]]*Table1[[#This Row],[Units Sold]])</f>
        <v>4514</v>
      </c>
      <c r="W5056">
        <f>SUM(Table1[[#This Row],[Total Sales]]-Table1[[#This Row],[Operating Profit]])</f>
        <v>2347</v>
      </c>
      <c r="X5056">
        <f>SUM(Table1[[#This Row],[Total Sales]]-Table1[[#This Row],[Cost]])</f>
        <v>2167</v>
      </c>
      <c r="Y5056">
        <f>SUM(Table1[[#This Row],[profit/loss]])/SUM(Table1[profit/loss])</f>
        <v>6.5244530206594653E-6</v>
      </c>
    </row>
    <row r="5057" spans="1:25" x14ac:dyDescent="0.3">
      <c r="A5057" t="s">
        <v>60</v>
      </c>
      <c r="B5057" t="s">
        <v>82</v>
      </c>
      <c r="C5057">
        <v>1185732</v>
      </c>
      <c r="D5057" s="9">
        <v>44500</v>
      </c>
      <c r="E5057" s="8" t="str">
        <f>TEXT(Table1[[#This Row],[Invoice Date]],"dd-mm-yyyy")</f>
        <v>31-10-2021</v>
      </c>
      <c r="F5057" s="1" t="str">
        <f t="shared" si="312"/>
        <v>October</v>
      </c>
      <c r="G5057" s="1" t="str">
        <f t="shared" si="313"/>
        <v>2021</v>
      </c>
      <c r="H5057" s="1" t="str">
        <f t="shared" si="314"/>
        <v>Sunday</v>
      </c>
      <c r="I5057" s="1" t="str">
        <f t="shared" si="315"/>
        <v>31</v>
      </c>
      <c r="J5057" t="s">
        <v>14</v>
      </c>
      <c r="K5057" t="s">
        <v>61</v>
      </c>
      <c r="L5057" t="s">
        <v>62</v>
      </c>
      <c r="M5057" t="s">
        <v>18</v>
      </c>
      <c r="N5057">
        <v>37</v>
      </c>
      <c r="O5057">
        <v>44</v>
      </c>
      <c r="P5057">
        <v>1628</v>
      </c>
      <c r="Q5057">
        <v>765</v>
      </c>
      <c r="R5057">
        <v>0.47</v>
      </c>
      <c r="S5057" t="s">
        <v>82</v>
      </c>
      <c r="T5057" t="str">
        <f>IF(Table1[[#This Row],[Units Sold]]&gt; 700,"High Units","low Units")</f>
        <v>low Units</v>
      </c>
      <c r="U5057">
        <f>SUM(Table1[[#This Row],[Operating Profit]])/SUM(Table1[Operating Profit])*100</f>
        <v>2.3032794466102866E-4</v>
      </c>
      <c r="V5057">
        <f>SUM(Table1[[#This Row],[Price per Unit]]*Table1[[#This Row],[Units Sold]])</f>
        <v>1628</v>
      </c>
      <c r="W5057">
        <f>SUM(Table1[[#This Row],[Total Sales]]-Table1[[#This Row],[Operating Profit]])</f>
        <v>863</v>
      </c>
      <c r="X5057">
        <f>SUM(Table1[[#This Row],[Total Sales]]-Table1[[#This Row],[Cost]])</f>
        <v>765</v>
      </c>
      <c r="Y5057">
        <f>SUM(Table1[[#This Row],[profit/loss]])/SUM(Table1[profit/loss])</f>
        <v>2.3032794466102866E-6</v>
      </c>
    </row>
    <row r="5058" spans="1:25" x14ac:dyDescent="0.3">
      <c r="A5058" t="s">
        <v>60</v>
      </c>
      <c r="B5058" t="s">
        <v>82</v>
      </c>
      <c r="C5058">
        <v>1185732</v>
      </c>
      <c r="D5058" s="9">
        <v>44501</v>
      </c>
      <c r="E5058" s="8" t="str">
        <f>TEXT(Table1[[#This Row],[Invoice Date]],"dd-mm-yyyy")</f>
        <v>01-11-2021</v>
      </c>
      <c r="F5058" s="1" t="str">
        <f t="shared" si="312"/>
        <v>November</v>
      </c>
      <c r="G5058" s="1" t="str">
        <f t="shared" si="313"/>
        <v>2021</v>
      </c>
      <c r="H5058" s="1" t="str">
        <f t="shared" si="314"/>
        <v>Monday</v>
      </c>
      <c r="I5058" s="1" t="str">
        <f t="shared" si="315"/>
        <v>01</v>
      </c>
      <c r="J5058" t="s">
        <v>14</v>
      </c>
      <c r="K5058" t="s">
        <v>61</v>
      </c>
      <c r="L5058" t="s">
        <v>62</v>
      </c>
      <c r="M5058" t="s">
        <v>19</v>
      </c>
      <c r="N5058">
        <v>27</v>
      </c>
      <c r="O5058">
        <v>44</v>
      </c>
      <c r="P5058">
        <v>1188</v>
      </c>
      <c r="Q5058">
        <v>642</v>
      </c>
      <c r="R5058">
        <v>0.54</v>
      </c>
      <c r="S5058" t="s">
        <v>82</v>
      </c>
      <c r="T5058" t="str">
        <f>IF(Table1[[#This Row],[Units Sold]]&gt; 700,"High Units","low Units")</f>
        <v>low Units</v>
      </c>
      <c r="U5058">
        <f>SUM(Table1[[#This Row],[Operating Profit]])/SUM(Table1[Operating Profit])*100</f>
        <v>1.9329482414690247E-4</v>
      </c>
      <c r="V5058">
        <f>SUM(Table1[[#This Row],[Price per Unit]]*Table1[[#This Row],[Units Sold]])</f>
        <v>1188</v>
      </c>
      <c r="W5058">
        <f>SUM(Table1[[#This Row],[Total Sales]]-Table1[[#This Row],[Operating Profit]])</f>
        <v>546</v>
      </c>
      <c r="X5058">
        <f>SUM(Table1[[#This Row],[Total Sales]]-Table1[[#This Row],[Cost]])</f>
        <v>642</v>
      </c>
      <c r="Y5058">
        <f>SUM(Table1[[#This Row],[profit/loss]])/SUM(Table1[profit/loss])</f>
        <v>1.9329482414690247E-6</v>
      </c>
    </row>
    <row r="5059" spans="1:25" x14ac:dyDescent="0.3">
      <c r="A5059" t="s">
        <v>60</v>
      </c>
      <c r="B5059" t="s">
        <v>82</v>
      </c>
      <c r="C5059">
        <v>1185732</v>
      </c>
      <c r="D5059" s="9">
        <v>44502</v>
      </c>
      <c r="E5059" s="8" t="str">
        <f>TEXT(Table1[[#This Row],[Invoice Date]],"dd-mm-yyyy")</f>
        <v>02-11-2021</v>
      </c>
      <c r="F5059" s="1" t="str">
        <f t="shared" ref="F5059:F5122" si="316">TEXT(D5059,"mmmm")</f>
        <v>November</v>
      </c>
      <c r="G5059" s="1" t="str">
        <f t="shared" ref="G5059:G5122" si="317">TEXT(D5059,"YYYY")</f>
        <v>2021</v>
      </c>
      <c r="H5059" s="1" t="str">
        <f t="shared" ref="H5059:H5122" si="318">TEXT(D5059,"dddd")</f>
        <v>Tuesday</v>
      </c>
      <c r="I5059" s="1" t="str">
        <f t="shared" ref="I5059:I5122" si="319">TEXT(D5059,"dd")</f>
        <v>02</v>
      </c>
      <c r="J5059" t="s">
        <v>14</v>
      </c>
      <c r="K5059" t="s">
        <v>61</v>
      </c>
      <c r="L5059" t="s">
        <v>62</v>
      </c>
      <c r="M5059" t="s">
        <v>20</v>
      </c>
      <c r="N5059">
        <v>33</v>
      </c>
      <c r="O5059">
        <v>21</v>
      </c>
      <c r="P5059">
        <v>693</v>
      </c>
      <c r="Q5059">
        <v>277</v>
      </c>
      <c r="R5059">
        <v>0.4</v>
      </c>
      <c r="S5059" t="s">
        <v>82</v>
      </c>
      <c r="T5059" t="str">
        <f>IF(Table1[[#This Row],[Units Sold]]&gt; 700,"High Units","low Units")</f>
        <v>low Units</v>
      </c>
      <c r="U5059">
        <f>SUM(Table1[[#This Row],[Operating Profit]])/SUM(Table1[Operating Profit])*100</f>
        <v>8.3399791726934561E-5</v>
      </c>
      <c r="V5059">
        <f>SUM(Table1[[#This Row],[Price per Unit]]*Table1[[#This Row],[Units Sold]])</f>
        <v>693</v>
      </c>
      <c r="W5059">
        <f>SUM(Table1[[#This Row],[Total Sales]]-Table1[[#This Row],[Operating Profit]])</f>
        <v>416</v>
      </c>
      <c r="X5059">
        <f>SUM(Table1[[#This Row],[Total Sales]]-Table1[[#This Row],[Cost]])</f>
        <v>277</v>
      </c>
      <c r="Y5059">
        <f>SUM(Table1[[#This Row],[profit/loss]])/SUM(Table1[profit/loss])</f>
        <v>8.3399791726934562E-7</v>
      </c>
    </row>
    <row r="5060" spans="1:25" x14ac:dyDescent="0.3">
      <c r="A5060" t="s">
        <v>60</v>
      </c>
      <c r="B5060" t="s">
        <v>82</v>
      </c>
      <c r="C5060">
        <v>1185732</v>
      </c>
      <c r="D5060" s="9">
        <v>44503</v>
      </c>
      <c r="E5060" s="8" t="str">
        <f>TEXT(Table1[[#This Row],[Invoice Date]],"dd-mm-yyyy")</f>
        <v>03-11-2021</v>
      </c>
      <c r="F5060" s="1" t="str">
        <f t="shared" si="316"/>
        <v>November</v>
      </c>
      <c r="G5060" s="1" t="str">
        <f t="shared" si="317"/>
        <v>2021</v>
      </c>
      <c r="H5060" s="1" t="str">
        <f t="shared" si="318"/>
        <v>Wednesday</v>
      </c>
      <c r="I5060" s="1" t="str">
        <f t="shared" si="319"/>
        <v>03</v>
      </c>
      <c r="J5060" t="s">
        <v>14</v>
      </c>
      <c r="K5060" t="s">
        <v>61</v>
      </c>
      <c r="L5060" t="s">
        <v>62</v>
      </c>
      <c r="M5060" t="s">
        <v>21</v>
      </c>
      <c r="N5060">
        <v>47</v>
      </c>
      <c r="O5060">
        <v>20</v>
      </c>
      <c r="P5060">
        <v>940</v>
      </c>
      <c r="Q5060">
        <v>357</v>
      </c>
      <c r="R5060">
        <v>0.38</v>
      </c>
      <c r="S5060" t="s">
        <v>82</v>
      </c>
      <c r="T5060" t="str">
        <f>IF(Table1[[#This Row],[Units Sold]]&gt; 700,"High Units","low Units")</f>
        <v>low Units</v>
      </c>
      <c r="U5060">
        <f>SUM(Table1[[#This Row],[Operating Profit]])/SUM(Table1[Operating Profit])*100</f>
        <v>1.074863741751467E-4</v>
      </c>
      <c r="V5060">
        <f>SUM(Table1[[#This Row],[Price per Unit]]*Table1[[#This Row],[Units Sold]])</f>
        <v>940</v>
      </c>
      <c r="W5060">
        <f>SUM(Table1[[#This Row],[Total Sales]]-Table1[[#This Row],[Operating Profit]])</f>
        <v>583</v>
      </c>
      <c r="X5060">
        <f>SUM(Table1[[#This Row],[Total Sales]]-Table1[[#This Row],[Cost]])</f>
        <v>357</v>
      </c>
      <c r="Y5060">
        <f>SUM(Table1[[#This Row],[profit/loss]])/SUM(Table1[profit/loss])</f>
        <v>1.074863741751467E-6</v>
      </c>
    </row>
    <row r="5061" spans="1:25" x14ac:dyDescent="0.3">
      <c r="A5061" t="s">
        <v>60</v>
      </c>
      <c r="B5061" t="s">
        <v>82</v>
      </c>
      <c r="C5061">
        <v>1185732</v>
      </c>
      <c r="D5061" s="9">
        <v>44504</v>
      </c>
      <c r="E5061" s="8" t="str">
        <f>TEXT(Table1[[#This Row],[Invoice Date]],"dd-mm-yyyy")</f>
        <v>04-11-2021</v>
      </c>
      <c r="F5061" s="1" t="str">
        <f t="shared" si="316"/>
        <v>November</v>
      </c>
      <c r="G5061" s="1" t="str">
        <f t="shared" si="317"/>
        <v>2021</v>
      </c>
      <c r="H5061" s="1" t="str">
        <f t="shared" si="318"/>
        <v>Thursday</v>
      </c>
      <c r="I5061" s="1" t="str">
        <f t="shared" si="319"/>
        <v>04</v>
      </c>
      <c r="J5061" t="s">
        <v>14</v>
      </c>
      <c r="K5061" t="s">
        <v>61</v>
      </c>
      <c r="L5061" t="s">
        <v>62</v>
      </c>
      <c r="M5061" t="s">
        <v>22</v>
      </c>
      <c r="N5061">
        <v>39</v>
      </c>
      <c r="O5061">
        <v>63</v>
      </c>
      <c r="P5061">
        <v>2457</v>
      </c>
      <c r="Q5061">
        <v>1253</v>
      </c>
      <c r="R5061">
        <v>0.51</v>
      </c>
      <c r="S5061" t="s">
        <v>82</v>
      </c>
      <c r="T5061" t="str">
        <f>IF(Table1[[#This Row],[Units Sold]]&gt; 700,"High Units","low Units")</f>
        <v>low Units</v>
      </c>
      <c r="U5061">
        <f>SUM(Table1[[#This Row],[Operating Profit]])/SUM(Table1[Operating Profit])*100</f>
        <v>3.7725609759512276E-4</v>
      </c>
      <c r="V5061">
        <f>SUM(Table1[[#This Row],[Price per Unit]]*Table1[[#This Row],[Units Sold]])</f>
        <v>2457</v>
      </c>
      <c r="W5061">
        <f>SUM(Table1[[#This Row],[Total Sales]]-Table1[[#This Row],[Operating Profit]])</f>
        <v>1204</v>
      </c>
      <c r="X5061">
        <f>SUM(Table1[[#This Row],[Total Sales]]-Table1[[#This Row],[Cost]])</f>
        <v>1253</v>
      </c>
      <c r="Y5061">
        <f>SUM(Table1[[#This Row],[profit/loss]])/SUM(Table1[profit/loss])</f>
        <v>3.7725609759512274E-6</v>
      </c>
    </row>
    <row r="5062" spans="1:25" x14ac:dyDescent="0.3">
      <c r="A5062" t="s">
        <v>60</v>
      </c>
      <c r="B5062" t="s">
        <v>82</v>
      </c>
      <c r="C5062">
        <v>1185732</v>
      </c>
      <c r="D5062" s="9">
        <v>44505</v>
      </c>
      <c r="E5062" s="8" t="str">
        <f>TEXT(Table1[[#This Row],[Invoice Date]],"dd-mm-yyyy")</f>
        <v>05-11-2021</v>
      </c>
      <c r="F5062" s="1" t="str">
        <f t="shared" si="316"/>
        <v>November</v>
      </c>
      <c r="G5062" s="1" t="str">
        <f t="shared" si="317"/>
        <v>2021</v>
      </c>
      <c r="H5062" s="1" t="str">
        <f t="shared" si="318"/>
        <v>Friday</v>
      </c>
      <c r="I5062" s="1" t="str">
        <f t="shared" si="319"/>
        <v>05</v>
      </c>
      <c r="J5062" t="s">
        <v>14</v>
      </c>
      <c r="K5062" t="s">
        <v>61</v>
      </c>
      <c r="L5062" t="s">
        <v>62</v>
      </c>
      <c r="M5062" t="s">
        <v>16</v>
      </c>
      <c r="N5062">
        <v>52</v>
      </c>
      <c r="O5062">
        <v>144</v>
      </c>
      <c r="P5062">
        <v>7488</v>
      </c>
      <c r="Q5062">
        <v>3370</v>
      </c>
      <c r="R5062">
        <v>0.45</v>
      </c>
      <c r="S5062" t="s">
        <v>82</v>
      </c>
      <c r="T5062" t="str">
        <f>IF(Table1[[#This Row],[Units Sold]]&gt; 700,"High Units","low Units")</f>
        <v>low Units</v>
      </c>
      <c r="U5062">
        <f>SUM(Table1[[#This Row],[Operating Profit]])/SUM(Table1[Operating Profit])*100</f>
        <v>1.0146472856309367E-3</v>
      </c>
      <c r="V5062">
        <f>SUM(Table1[[#This Row],[Price per Unit]]*Table1[[#This Row],[Units Sold]])</f>
        <v>7488</v>
      </c>
      <c r="W5062">
        <f>SUM(Table1[[#This Row],[Total Sales]]-Table1[[#This Row],[Operating Profit]])</f>
        <v>4118</v>
      </c>
      <c r="X5062">
        <f>SUM(Table1[[#This Row],[Total Sales]]-Table1[[#This Row],[Cost]])</f>
        <v>3370</v>
      </c>
      <c r="Y5062">
        <f>SUM(Table1[[#This Row],[profit/loss]])/SUM(Table1[profit/loss])</f>
        <v>1.0146472856309366E-5</v>
      </c>
    </row>
    <row r="5063" spans="1:25" x14ac:dyDescent="0.3">
      <c r="A5063" t="s">
        <v>60</v>
      </c>
      <c r="B5063" t="s">
        <v>82</v>
      </c>
      <c r="C5063">
        <v>1185732</v>
      </c>
      <c r="D5063" s="9">
        <v>44506</v>
      </c>
      <c r="E5063" s="8" t="str">
        <f>TEXT(Table1[[#This Row],[Invoice Date]],"dd-mm-yyyy")</f>
        <v>06-11-2021</v>
      </c>
      <c r="F5063" s="1" t="str">
        <f t="shared" si="316"/>
        <v>November</v>
      </c>
      <c r="G5063" s="1" t="str">
        <f t="shared" si="317"/>
        <v>2021</v>
      </c>
      <c r="H5063" s="1" t="str">
        <f t="shared" si="318"/>
        <v>Saturday</v>
      </c>
      <c r="I5063" s="1" t="str">
        <f t="shared" si="319"/>
        <v>06</v>
      </c>
      <c r="J5063" t="s">
        <v>14</v>
      </c>
      <c r="K5063" t="s">
        <v>61</v>
      </c>
      <c r="L5063" t="s">
        <v>62</v>
      </c>
      <c r="M5063" t="s">
        <v>18</v>
      </c>
      <c r="N5063">
        <v>48</v>
      </c>
      <c r="O5063">
        <v>60</v>
      </c>
      <c r="P5063">
        <v>2880</v>
      </c>
      <c r="Q5063">
        <v>1440</v>
      </c>
      <c r="R5063">
        <v>0.5</v>
      </c>
      <c r="S5063" t="s">
        <v>82</v>
      </c>
      <c r="T5063" t="str">
        <f>IF(Table1[[#This Row],[Units Sold]]&gt; 700,"High Units","low Units")</f>
        <v>low Units</v>
      </c>
      <c r="U5063">
        <f>SUM(Table1[[#This Row],[Operating Profit]])/SUM(Table1[Operating Profit])*100</f>
        <v>4.3355848406781866E-4</v>
      </c>
      <c r="V5063">
        <f>SUM(Table1[[#This Row],[Price per Unit]]*Table1[[#This Row],[Units Sold]])</f>
        <v>2880</v>
      </c>
      <c r="W5063">
        <f>SUM(Table1[[#This Row],[Total Sales]]-Table1[[#This Row],[Operating Profit]])</f>
        <v>1440</v>
      </c>
      <c r="X5063">
        <f>SUM(Table1[[#This Row],[Total Sales]]-Table1[[#This Row],[Cost]])</f>
        <v>1440</v>
      </c>
      <c r="Y5063">
        <f>SUM(Table1[[#This Row],[profit/loss]])/SUM(Table1[profit/loss])</f>
        <v>4.3355848406781868E-6</v>
      </c>
    </row>
    <row r="5064" spans="1:25" x14ac:dyDescent="0.3">
      <c r="A5064" t="s">
        <v>60</v>
      </c>
      <c r="B5064" t="s">
        <v>82</v>
      </c>
      <c r="C5064">
        <v>1185732</v>
      </c>
      <c r="D5064" s="9">
        <v>44507</v>
      </c>
      <c r="E5064" s="8" t="str">
        <f>TEXT(Table1[[#This Row],[Invoice Date]],"dd-mm-yyyy")</f>
        <v>07-11-2021</v>
      </c>
      <c r="F5064" s="1" t="str">
        <f t="shared" si="316"/>
        <v>November</v>
      </c>
      <c r="G5064" s="1" t="str">
        <f t="shared" si="317"/>
        <v>2021</v>
      </c>
      <c r="H5064" s="1" t="str">
        <f t="shared" si="318"/>
        <v>Sunday</v>
      </c>
      <c r="I5064" s="1" t="str">
        <f t="shared" si="319"/>
        <v>07</v>
      </c>
      <c r="J5064" t="s">
        <v>14</v>
      </c>
      <c r="K5064" t="s">
        <v>61</v>
      </c>
      <c r="L5064" t="s">
        <v>62</v>
      </c>
      <c r="M5064" t="s">
        <v>19</v>
      </c>
      <c r="N5064">
        <v>42</v>
      </c>
      <c r="O5064">
        <v>47</v>
      </c>
      <c r="P5064">
        <v>1974</v>
      </c>
      <c r="Q5064">
        <v>1066</v>
      </c>
      <c r="R5064">
        <v>0.54</v>
      </c>
      <c r="S5064" t="s">
        <v>82</v>
      </c>
      <c r="T5064" t="str">
        <f>IF(Table1[[#This Row],[Units Sold]]&gt; 700,"High Units","low Units")</f>
        <v>low Units</v>
      </c>
      <c r="U5064">
        <f>SUM(Table1[[#This Row],[Operating Profit]])/SUM(Table1[Operating Profit])*100</f>
        <v>3.2095371112242686E-4</v>
      </c>
      <c r="V5064">
        <f>SUM(Table1[[#This Row],[Price per Unit]]*Table1[[#This Row],[Units Sold]])</f>
        <v>1974</v>
      </c>
      <c r="W5064">
        <f>SUM(Table1[[#This Row],[Total Sales]]-Table1[[#This Row],[Operating Profit]])</f>
        <v>908</v>
      </c>
      <c r="X5064">
        <f>SUM(Table1[[#This Row],[Total Sales]]-Table1[[#This Row],[Cost]])</f>
        <v>1066</v>
      </c>
      <c r="Y5064">
        <f>SUM(Table1[[#This Row],[profit/loss]])/SUM(Table1[profit/loss])</f>
        <v>3.2095371112242685E-6</v>
      </c>
    </row>
    <row r="5065" spans="1:25" x14ac:dyDescent="0.3">
      <c r="A5065" t="s">
        <v>60</v>
      </c>
      <c r="B5065" t="s">
        <v>82</v>
      </c>
      <c r="C5065">
        <v>1185732</v>
      </c>
      <c r="D5065" s="9">
        <v>44508</v>
      </c>
      <c r="E5065" s="8" t="str">
        <f>TEXT(Table1[[#This Row],[Invoice Date]],"dd-mm-yyyy")</f>
        <v>08-11-2021</v>
      </c>
      <c r="F5065" s="1" t="str">
        <f t="shared" si="316"/>
        <v>November</v>
      </c>
      <c r="G5065" s="1" t="str">
        <f t="shared" si="317"/>
        <v>2021</v>
      </c>
      <c r="H5065" s="1" t="str">
        <f t="shared" si="318"/>
        <v>Monday</v>
      </c>
      <c r="I5065" s="1" t="str">
        <f t="shared" si="319"/>
        <v>08</v>
      </c>
      <c r="J5065" t="s">
        <v>14</v>
      </c>
      <c r="K5065" t="s">
        <v>61</v>
      </c>
      <c r="L5065" t="s">
        <v>62</v>
      </c>
      <c r="M5065" t="s">
        <v>20</v>
      </c>
      <c r="N5065">
        <v>41</v>
      </c>
      <c r="O5065">
        <v>34</v>
      </c>
      <c r="P5065">
        <v>1394</v>
      </c>
      <c r="Q5065">
        <v>558</v>
      </c>
      <c r="R5065">
        <v>0.4</v>
      </c>
      <c r="S5065" t="s">
        <v>82</v>
      </c>
      <c r="T5065" t="str">
        <f>IF(Table1[[#This Row],[Units Sold]]&gt; 700,"High Units","low Units")</f>
        <v>low Units</v>
      </c>
      <c r="U5065">
        <f>SUM(Table1[[#This Row],[Operating Profit]])/SUM(Table1[Operating Profit])*100</f>
        <v>1.6800391257627972E-4</v>
      </c>
      <c r="V5065">
        <f>SUM(Table1[[#This Row],[Price per Unit]]*Table1[[#This Row],[Units Sold]])</f>
        <v>1394</v>
      </c>
      <c r="W5065">
        <f>SUM(Table1[[#This Row],[Total Sales]]-Table1[[#This Row],[Operating Profit]])</f>
        <v>836</v>
      </c>
      <c r="X5065">
        <f>SUM(Table1[[#This Row],[Total Sales]]-Table1[[#This Row],[Cost]])</f>
        <v>558</v>
      </c>
      <c r="Y5065">
        <f>SUM(Table1[[#This Row],[profit/loss]])/SUM(Table1[profit/loss])</f>
        <v>1.6800391257627972E-6</v>
      </c>
    </row>
    <row r="5066" spans="1:25" x14ac:dyDescent="0.3">
      <c r="A5066" t="s">
        <v>60</v>
      </c>
      <c r="B5066" t="s">
        <v>82</v>
      </c>
      <c r="C5066">
        <v>1185732</v>
      </c>
      <c r="D5066" s="9">
        <v>44509</v>
      </c>
      <c r="E5066" s="8" t="str">
        <f>TEXT(Table1[[#This Row],[Invoice Date]],"dd-mm-yyyy")</f>
        <v>09-11-2021</v>
      </c>
      <c r="F5066" s="1" t="str">
        <f t="shared" si="316"/>
        <v>November</v>
      </c>
      <c r="G5066" s="1" t="str">
        <f t="shared" si="317"/>
        <v>2021</v>
      </c>
      <c r="H5066" s="1" t="str">
        <f t="shared" si="318"/>
        <v>Tuesday</v>
      </c>
      <c r="I5066" s="1" t="str">
        <f t="shared" si="319"/>
        <v>09</v>
      </c>
      <c r="J5066" t="s">
        <v>14</v>
      </c>
      <c r="K5066" t="s">
        <v>61</v>
      </c>
      <c r="L5066" t="s">
        <v>62</v>
      </c>
      <c r="M5066" t="s">
        <v>21</v>
      </c>
      <c r="N5066">
        <v>51</v>
      </c>
      <c r="O5066">
        <v>42</v>
      </c>
      <c r="P5066">
        <v>2142</v>
      </c>
      <c r="Q5066">
        <v>793</v>
      </c>
      <c r="R5066">
        <v>0.37</v>
      </c>
      <c r="S5066" t="s">
        <v>82</v>
      </c>
      <c r="T5066" t="str">
        <f>IF(Table1[[#This Row],[Units Sold]]&gt; 700,"High Units","low Units")</f>
        <v>low Units</v>
      </c>
      <c r="U5066">
        <f>SUM(Table1[[#This Row],[Operating Profit]])/SUM(Table1[Operating Profit])*100</f>
        <v>2.3875824851790289E-4</v>
      </c>
      <c r="V5066">
        <f>SUM(Table1[[#This Row],[Price per Unit]]*Table1[[#This Row],[Units Sold]])</f>
        <v>2142</v>
      </c>
      <c r="W5066">
        <f>SUM(Table1[[#This Row],[Total Sales]]-Table1[[#This Row],[Operating Profit]])</f>
        <v>1349</v>
      </c>
      <c r="X5066">
        <f>SUM(Table1[[#This Row],[Total Sales]]-Table1[[#This Row],[Cost]])</f>
        <v>793</v>
      </c>
      <c r="Y5066">
        <f>SUM(Table1[[#This Row],[profit/loss]])/SUM(Table1[profit/loss])</f>
        <v>2.387582485179029E-6</v>
      </c>
    </row>
    <row r="5067" spans="1:25" x14ac:dyDescent="0.3">
      <c r="A5067" t="s">
        <v>60</v>
      </c>
      <c r="B5067" t="s">
        <v>82</v>
      </c>
      <c r="C5067">
        <v>1185732</v>
      </c>
      <c r="D5067" s="9">
        <v>44510</v>
      </c>
      <c r="E5067" s="8" t="str">
        <f>TEXT(Table1[[#This Row],[Invoice Date]],"dd-mm-yyyy")</f>
        <v>10-11-2021</v>
      </c>
      <c r="F5067" s="1" t="str">
        <f t="shared" si="316"/>
        <v>November</v>
      </c>
      <c r="G5067" s="1" t="str">
        <f t="shared" si="317"/>
        <v>2021</v>
      </c>
      <c r="H5067" s="1" t="str">
        <f t="shared" si="318"/>
        <v>Wednesday</v>
      </c>
      <c r="I5067" s="1" t="str">
        <f t="shared" si="319"/>
        <v>10</v>
      </c>
      <c r="J5067" t="s">
        <v>14</v>
      </c>
      <c r="K5067" t="s">
        <v>61</v>
      </c>
      <c r="L5067" t="s">
        <v>62</v>
      </c>
      <c r="M5067" t="s">
        <v>22</v>
      </c>
      <c r="N5067">
        <v>56</v>
      </c>
      <c r="O5067">
        <v>72</v>
      </c>
      <c r="P5067">
        <v>4032</v>
      </c>
      <c r="Q5067">
        <v>2137</v>
      </c>
      <c r="R5067">
        <v>0.53</v>
      </c>
      <c r="S5067" t="s">
        <v>82</v>
      </c>
      <c r="T5067" t="str">
        <f>IF(Table1[[#This Row],[Units Sold]]&gt; 700,"High Units","low Units")</f>
        <v>low Units</v>
      </c>
      <c r="U5067">
        <f>SUM(Table1[[#This Row],[Operating Profit]])/SUM(Table1[Operating Profit])*100</f>
        <v>6.4341283364786699E-4</v>
      </c>
      <c r="V5067">
        <f>SUM(Table1[[#This Row],[Price per Unit]]*Table1[[#This Row],[Units Sold]])</f>
        <v>4032</v>
      </c>
      <c r="W5067">
        <f>SUM(Table1[[#This Row],[Total Sales]]-Table1[[#This Row],[Operating Profit]])</f>
        <v>1895</v>
      </c>
      <c r="X5067">
        <f>SUM(Table1[[#This Row],[Total Sales]]-Table1[[#This Row],[Cost]])</f>
        <v>2137</v>
      </c>
      <c r="Y5067">
        <f>SUM(Table1[[#This Row],[profit/loss]])/SUM(Table1[profit/loss])</f>
        <v>6.4341283364786696E-6</v>
      </c>
    </row>
    <row r="5068" spans="1:25" x14ac:dyDescent="0.3">
      <c r="A5068" t="s">
        <v>60</v>
      </c>
      <c r="B5068" t="s">
        <v>82</v>
      </c>
      <c r="C5068">
        <v>1185732</v>
      </c>
      <c r="D5068" s="9">
        <v>44511</v>
      </c>
      <c r="E5068" s="8" t="str">
        <f>TEXT(Table1[[#This Row],[Invoice Date]],"dd-mm-yyyy")</f>
        <v>11-11-2021</v>
      </c>
      <c r="F5068" s="1" t="str">
        <f t="shared" si="316"/>
        <v>November</v>
      </c>
      <c r="G5068" s="1" t="str">
        <f t="shared" si="317"/>
        <v>2021</v>
      </c>
      <c r="H5068" s="1" t="str">
        <f t="shared" si="318"/>
        <v>Thursday</v>
      </c>
      <c r="I5068" s="1" t="str">
        <f t="shared" si="319"/>
        <v>11</v>
      </c>
      <c r="J5068" t="s">
        <v>14</v>
      </c>
      <c r="K5068" t="s">
        <v>61</v>
      </c>
      <c r="L5068" t="s">
        <v>62</v>
      </c>
      <c r="M5068" t="s">
        <v>16</v>
      </c>
      <c r="N5068">
        <v>54</v>
      </c>
      <c r="O5068">
        <v>158</v>
      </c>
      <c r="P5068">
        <v>8532</v>
      </c>
      <c r="Q5068">
        <v>4010</v>
      </c>
      <c r="R5068">
        <v>0.47</v>
      </c>
      <c r="S5068" t="s">
        <v>82</v>
      </c>
      <c r="T5068" t="str">
        <f>IF(Table1[[#This Row],[Units Sold]]&gt; 700,"High Units","low Units")</f>
        <v>low Units</v>
      </c>
      <c r="U5068">
        <f>SUM(Table1[[#This Row],[Operating Profit]])/SUM(Table1[Operating Profit])*100</f>
        <v>1.2073399452166339E-3</v>
      </c>
      <c r="V5068">
        <f>SUM(Table1[[#This Row],[Price per Unit]]*Table1[[#This Row],[Units Sold]])</f>
        <v>8532</v>
      </c>
      <c r="W5068">
        <f>SUM(Table1[[#This Row],[Total Sales]]-Table1[[#This Row],[Operating Profit]])</f>
        <v>4522</v>
      </c>
      <c r="X5068">
        <f>SUM(Table1[[#This Row],[Total Sales]]-Table1[[#This Row],[Cost]])</f>
        <v>4010</v>
      </c>
      <c r="Y5068">
        <f>SUM(Table1[[#This Row],[profit/loss]])/SUM(Table1[profit/loss])</f>
        <v>1.2073399452166339E-5</v>
      </c>
    </row>
    <row r="5069" spans="1:25" x14ac:dyDescent="0.3">
      <c r="A5069" t="s">
        <v>60</v>
      </c>
      <c r="B5069" t="s">
        <v>82</v>
      </c>
      <c r="C5069">
        <v>1185732</v>
      </c>
      <c r="D5069" s="9">
        <v>44512</v>
      </c>
      <c r="E5069" s="8" t="str">
        <f>TEXT(Table1[[#This Row],[Invoice Date]],"dd-mm-yyyy")</f>
        <v>12-11-2021</v>
      </c>
      <c r="F5069" s="1" t="str">
        <f t="shared" si="316"/>
        <v>November</v>
      </c>
      <c r="G5069" s="1" t="str">
        <f t="shared" si="317"/>
        <v>2021</v>
      </c>
      <c r="H5069" s="1" t="str">
        <f t="shared" si="318"/>
        <v>Friday</v>
      </c>
      <c r="I5069" s="1" t="str">
        <f t="shared" si="319"/>
        <v>12</v>
      </c>
      <c r="J5069" t="s">
        <v>14</v>
      </c>
      <c r="K5069" t="s">
        <v>61</v>
      </c>
      <c r="L5069" t="s">
        <v>62</v>
      </c>
      <c r="M5069" t="s">
        <v>18</v>
      </c>
      <c r="N5069">
        <v>48</v>
      </c>
      <c r="O5069">
        <v>77</v>
      </c>
      <c r="P5069">
        <v>3696</v>
      </c>
      <c r="Q5069">
        <v>1811</v>
      </c>
      <c r="R5069">
        <v>0.49</v>
      </c>
      <c r="S5069" t="s">
        <v>82</v>
      </c>
      <c r="T5069" t="str">
        <f>IF(Table1[[#This Row],[Units Sold]]&gt; 700,"High Units","low Units")</f>
        <v>low Units</v>
      </c>
      <c r="U5069">
        <f>SUM(Table1[[#This Row],[Operating Profit]])/SUM(Table1[Operating Profit])*100</f>
        <v>5.4526001017140245E-4</v>
      </c>
      <c r="V5069">
        <f>SUM(Table1[[#This Row],[Price per Unit]]*Table1[[#This Row],[Units Sold]])</f>
        <v>3696</v>
      </c>
      <c r="W5069">
        <f>SUM(Table1[[#This Row],[Total Sales]]-Table1[[#This Row],[Operating Profit]])</f>
        <v>1885</v>
      </c>
      <c r="X5069">
        <f>SUM(Table1[[#This Row],[Total Sales]]-Table1[[#This Row],[Cost]])</f>
        <v>1811</v>
      </c>
      <c r="Y5069">
        <f>SUM(Table1[[#This Row],[profit/loss]])/SUM(Table1[profit/loss])</f>
        <v>5.4526001017140246E-6</v>
      </c>
    </row>
    <row r="5070" spans="1:25" x14ac:dyDescent="0.3">
      <c r="A5070" t="s">
        <v>60</v>
      </c>
      <c r="B5070" t="s">
        <v>82</v>
      </c>
      <c r="C5070">
        <v>1185732</v>
      </c>
      <c r="D5070" s="9">
        <v>44513</v>
      </c>
      <c r="E5070" s="8" t="str">
        <f>TEXT(Table1[[#This Row],[Invoice Date]],"dd-mm-yyyy")</f>
        <v>13-11-2021</v>
      </c>
      <c r="F5070" s="1" t="str">
        <f t="shared" si="316"/>
        <v>November</v>
      </c>
      <c r="G5070" s="1" t="str">
        <f t="shared" si="317"/>
        <v>2021</v>
      </c>
      <c r="H5070" s="1" t="str">
        <f t="shared" si="318"/>
        <v>Saturday</v>
      </c>
      <c r="I5070" s="1" t="str">
        <f t="shared" si="319"/>
        <v>13</v>
      </c>
      <c r="J5070" t="s">
        <v>14</v>
      </c>
      <c r="K5070" t="s">
        <v>61</v>
      </c>
      <c r="L5070" t="s">
        <v>62</v>
      </c>
      <c r="M5070" t="s">
        <v>19</v>
      </c>
      <c r="N5070">
        <v>42</v>
      </c>
      <c r="O5070">
        <v>58</v>
      </c>
      <c r="P5070">
        <v>2436</v>
      </c>
      <c r="Q5070">
        <v>1242</v>
      </c>
      <c r="R5070">
        <v>0.51</v>
      </c>
      <c r="S5070" t="s">
        <v>82</v>
      </c>
      <c r="T5070" t="str">
        <f>IF(Table1[[#This Row],[Units Sold]]&gt; 700,"High Units","low Units")</f>
        <v>low Units</v>
      </c>
      <c r="U5070">
        <f>SUM(Table1[[#This Row],[Operating Profit]])/SUM(Table1[Operating Profit])*100</f>
        <v>3.739441925084936E-4</v>
      </c>
      <c r="V5070">
        <f>SUM(Table1[[#This Row],[Price per Unit]]*Table1[[#This Row],[Units Sold]])</f>
        <v>2436</v>
      </c>
      <c r="W5070">
        <f>SUM(Table1[[#This Row],[Total Sales]]-Table1[[#This Row],[Operating Profit]])</f>
        <v>1194</v>
      </c>
      <c r="X5070">
        <f>SUM(Table1[[#This Row],[Total Sales]]-Table1[[#This Row],[Cost]])</f>
        <v>1242</v>
      </c>
      <c r="Y5070">
        <f>SUM(Table1[[#This Row],[profit/loss]])/SUM(Table1[profit/loss])</f>
        <v>3.7394419250849359E-6</v>
      </c>
    </row>
    <row r="5071" spans="1:25" x14ac:dyDescent="0.3">
      <c r="A5071" t="s">
        <v>60</v>
      </c>
      <c r="B5071" t="s">
        <v>82</v>
      </c>
      <c r="C5071">
        <v>1185732</v>
      </c>
      <c r="D5071" s="9">
        <v>44514</v>
      </c>
      <c r="E5071" s="8" t="str">
        <f>TEXT(Table1[[#This Row],[Invoice Date]],"dd-mm-yyyy")</f>
        <v>14-11-2021</v>
      </c>
      <c r="F5071" s="1" t="str">
        <f t="shared" si="316"/>
        <v>November</v>
      </c>
      <c r="G5071" s="1" t="str">
        <f t="shared" si="317"/>
        <v>2021</v>
      </c>
      <c r="H5071" s="1" t="str">
        <f t="shared" si="318"/>
        <v>Sunday</v>
      </c>
      <c r="I5071" s="1" t="str">
        <f t="shared" si="319"/>
        <v>14</v>
      </c>
      <c r="J5071" t="s">
        <v>14</v>
      </c>
      <c r="K5071" t="s">
        <v>61</v>
      </c>
      <c r="L5071" t="s">
        <v>62</v>
      </c>
      <c r="M5071" t="s">
        <v>20</v>
      </c>
      <c r="N5071">
        <v>41</v>
      </c>
      <c r="O5071">
        <v>51</v>
      </c>
      <c r="P5071">
        <v>2091</v>
      </c>
      <c r="Q5071">
        <v>878</v>
      </c>
      <c r="R5071">
        <v>0.42</v>
      </c>
      <c r="S5071" t="s">
        <v>82</v>
      </c>
      <c r="T5071" t="str">
        <f>IF(Table1[[#This Row],[Units Sold]]&gt; 700,"High Units","low Units")</f>
        <v>low Units</v>
      </c>
      <c r="U5071">
        <f>SUM(Table1[[#This Row],[Operating Profit]])/SUM(Table1[Operating Profit])*100</f>
        <v>2.6435024236912835E-4</v>
      </c>
      <c r="V5071">
        <f>SUM(Table1[[#This Row],[Price per Unit]]*Table1[[#This Row],[Units Sold]])</f>
        <v>2091</v>
      </c>
      <c r="W5071">
        <f>SUM(Table1[[#This Row],[Total Sales]]-Table1[[#This Row],[Operating Profit]])</f>
        <v>1213</v>
      </c>
      <c r="X5071">
        <f>SUM(Table1[[#This Row],[Total Sales]]-Table1[[#This Row],[Cost]])</f>
        <v>878</v>
      </c>
      <c r="Y5071">
        <f>SUM(Table1[[#This Row],[profit/loss]])/SUM(Table1[profit/loss])</f>
        <v>2.6435024236912833E-6</v>
      </c>
    </row>
    <row r="5072" spans="1:25" x14ac:dyDescent="0.3">
      <c r="A5072" t="s">
        <v>60</v>
      </c>
      <c r="B5072" t="s">
        <v>82</v>
      </c>
      <c r="C5072">
        <v>1185732</v>
      </c>
      <c r="D5072" s="9">
        <v>44515</v>
      </c>
      <c r="E5072" s="8" t="str">
        <f>TEXT(Table1[[#This Row],[Invoice Date]],"dd-mm-yyyy")</f>
        <v>15-11-2021</v>
      </c>
      <c r="F5072" s="1" t="str">
        <f t="shared" si="316"/>
        <v>November</v>
      </c>
      <c r="G5072" s="1" t="str">
        <f t="shared" si="317"/>
        <v>2021</v>
      </c>
      <c r="H5072" s="1" t="str">
        <f t="shared" si="318"/>
        <v>Monday</v>
      </c>
      <c r="I5072" s="1" t="str">
        <f t="shared" si="319"/>
        <v>15</v>
      </c>
      <c r="J5072" t="s">
        <v>14</v>
      </c>
      <c r="K5072" t="s">
        <v>61</v>
      </c>
      <c r="L5072" t="s">
        <v>62</v>
      </c>
      <c r="M5072" t="s">
        <v>21</v>
      </c>
      <c r="N5072">
        <v>50</v>
      </c>
      <c r="O5072">
        <v>53</v>
      </c>
      <c r="P5072">
        <v>2650</v>
      </c>
      <c r="Q5072">
        <v>954</v>
      </c>
      <c r="R5072">
        <v>0.36</v>
      </c>
      <c r="S5072" t="s">
        <v>82</v>
      </c>
      <c r="T5072" t="str">
        <f>IF(Table1[[#This Row],[Units Sold]]&gt; 700,"High Units","low Units")</f>
        <v>low Units</v>
      </c>
      <c r="U5072">
        <f>SUM(Table1[[#This Row],[Operating Profit]])/SUM(Table1[Operating Profit])*100</f>
        <v>2.8723249569492988E-4</v>
      </c>
      <c r="V5072">
        <f>SUM(Table1[[#This Row],[Price per Unit]]*Table1[[#This Row],[Units Sold]])</f>
        <v>2650</v>
      </c>
      <c r="W5072">
        <f>SUM(Table1[[#This Row],[Total Sales]]-Table1[[#This Row],[Operating Profit]])</f>
        <v>1696</v>
      </c>
      <c r="X5072">
        <f>SUM(Table1[[#This Row],[Total Sales]]-Table1[[#This Row],[Cost]])</f>
        <v>954</v>
      </c>
      <c r="Y5072">
        <f>SUM(Table1[[#This Row],[profit/loss]])/SUM(Table1[profit/loss])</f>
        <v>2.8723249569492985E-6</v>
      </c>
    </row>
    <row r="5073" spans="1:25" x14ac:dyDescent="0.3">
      <c r="A5073" t="s">
        <v>60</v>
      </c>
      <c r="B5073" t="s">
        <v>82</v>
      </c>
      <c r="C5073">
        <v>1185732</v>
      </c>
      <c r="D5073" s="9">
        <v>44516</v>
      </c>
      <c r="E5073" s="8" t="str">
        <f>TEXT(Table1[[#This Row],[Invoice Date]],"dd-mm-yyyy")</f>
        <v>16-11-2021</v>
      </c>
      <c r="F5073" s="1" t="str">
        <f t="shared" si="316"/>
        <v>November</v>
      </c>
      <c r="G5073" s="1" t="str">
        <f t="shared" si="317"/>
        <v>2021</v>
      </c>
      <c r="H5073" s="1" t="str">
        <f t="shared" si="318"/>
        <v>Tuesday</v>
      </c>
      <c r="I5073" s="1" t="str">
        <f t="shared" si="319"/>
        <v>16</v>
      </c>
      <c r="J5073" t="s">
        <v>14</v>
      </c>
      <c r="K5073" t="s">
        <v>61</v>
      </c>
      <c r="L5073" t="s">
        <v>62</v>
      </c>
      <c r="M5073" t="s">
        <v>22</v>
      </c>
      <c r="N5073">
        <v>56</v>
      </c>
      <c r="O5073">
        <v>85</v>
      </c>
      <c r="P5073">
        <v>4760</v>
      </c>
      <c r="Q5073">
        <v>2428</v>
      </c>
      <c r="R5073">
        <v>0.51</v>
      </c>
      <c r="S5073" t="s">
        <v>82</v>
      </c>
      <c r="T5073" t="str">
        <f>IF(Table1[[#This Row],[Units Sold]]&gt; 700,"High Units","low Units")</f>
        <v>low Units</v>
      </c>
      <c r="U5073">
        <f>SUM(Table1[[#This Row],[Operating Profit]])/SUM(Table1[Operating Profit])*100</f>
        <v>7.3102777730323857E-4</v>
      </c>
      <c r="V5073">
        <f>SUM(Table1[[#This Row],[Price per Unit]]*Table1[[#This Row],[Units Sold]])</f>
        <v>4760</v>
      </c>
      <c r="W5073">
        <f>SUM(Table1[[#This Row],[Total Sales]]-Table1[[#This Row],[Operating Profit]])</f>
        <v>2332</v>
      </c>
      <c r="X5073">
        <f>SUM(Table1[[#This Row],[Total Sales]]-Table1[[#This Row],[Cost]])</f>
        <v>2428</v>
      </c>
      <c r="Y5073">
        <f>SUM(Table1[[#This Row],[profit/loss]])/SUM(Table1[profit/loss])</f>
        <v>7.3102777730323862E-6</v>
      </c>
    </row>
    <row r="5074" spans="1:25" x14ac:dyDescent="0.3">
      <c r="A5074" t="s">
        <v>60</v>
      </c>
      <c r="B5074" t="s">
        <v>82</v>
      </c>
      <c r="C5074">
        <v>1185732</v>
      </c>
      <c r="D5074" s="9">
        <v>44517</v>
      </c>
      <c r="E5074" s="8" t="str">
        <f>TEXT(Table1[[#This Row],[Invoice Date]],"dd-mm-yyyy")</f>
        <v>17-11-2021</v>
      </c>
      <c r="F5074" s="1" t="str">
        <f t="shared" si="316"/>
        <v>November</v>
      </c>
      <c r="G5074" s="1" t="str">
        <f t="shared" si="317"/>
        <v>2021</v>
      </c>
      <c r="H5074" s="1" t="str">
        <f t="shared" si="318"/>
        <v>Wednesday</v>
      </c>
      <c r="I5074" s="1" t="str">
        <f t="shared" si="319"/>
        <v>17</v>
      </c>
      <c r="J5074" t="s">
        <v>14</v>
      </c>
      <c r="K5074" t="s">
        <v>61</v>
      </c>
      <c r="L5074" t="s">
        <v>62</v>
      </c>
      <c r="M5074" t="s">
        <v>16</v>
      </c>
      <c r="N5074">
        <v>51</v>
      </c>
      <c r="O5074">
        <v>143</v>
      </c>
      <c r="P5074">
        <v>7293</v>
      </c>
      <c r="Q5074">
        <v>3574</v>
      </c>
      <c r="R5074">
        <v>0.49</v>
      </c>
      <c r="S5074" t="s">
        <v>82</v>
      </c>
      <c r="T5074" t="str">
        <f>IF(Table1[[#This Row],[Units Sold]]&gt; 700,"High Units","low Units")</f>
        <v>low Units</v>
      </c>
      <c r="U5074">
        <f>SUM(Table1[[#This Row],[Operating Profit]])/SUM(Table1[Operating Profit])*100</f>
        <v>1.0760680708738776E-3</v>
      </c>
      <c r="V5074">
        <f>SUM(Table1[[#This Row],[Price per Unit]]*Table1[[#This Row],[Units Sold]])</f>
        <v>7293</v>
      </c>
      <c r="W5074">
        <f>SUM(Table1[[#This Row],[Total Sales]]-Table1[[#This Row],[Operating Profit]])</f>
        <v>3719</v>
      </c>
      <c r="X5074">
        <f>SUM(Table1[[#This Row],[Total Sales]]-Table1[[#This Row],[Cost]])</f>
        <v>3574</v>
      </c>
      <c r="Y5074">
        <f>SUM(Table1[[#This Row],[profit/loss]])/SUM(Table1[profit/loss])</f>
        <v>1.0760680708738776E-5</v>
      </c>
    </row>
    <row r="5075" spans="1:25" x14ac:dyDescent="0.3">
      <c r="A5075" t="s">
        <v>60</v>
      </c>
      <c r="B5075" t="s">
        <v>82</v>
      </c>
      <c r="C5075">
        <v>1185732</v>
      </c>
      <c r="D5075" s="9">
        <v>44518</v>
      </c>
      <c r="E5075" s="8" t="str">
        <f>TEXT(Table1[[#This Row],[Invoice Date]],"dd-mm-yyyy")</f>
        <v>18-11-2021</v>
      </c>
      <c r="F5075" s="1" t="str">
        <f t="shared" si="316"/>
        <v>November</v>
      </c>
      <c r="G5075" s="1" t="str">
        <f t="shared" si="317"/>
        <v>2021</v>
      </c>
      <c r="H5075" s="1" t="str">
        <f t="shared" si="318"/>
        <v>Thursday</v>
      </c>
      <c r="I5075" s="1" t="str">
        <f t="shared" si="319"/>
        <v>18</v>
      </c>
      <c r="J5075" t="s">
        <v>14</v>
      </c>
      <c r="K5075" t="s">
        <v>61</v>
      </c>
      <c r="L5075" t="s">
        <v>62</v>
      </c>
      <c r="M5075" t="s">
        <v>18</v>
      </c>
      <c r="N5075">
        <v>46</v>
      </c>
      <c r="O5075">
        <v>84</v>
      </c>
      <c r="P5075">
        <v>3864</v>
      </c>
      <c r="Q5075">
        <v>1855</v>
      </c>
      <c r="R5075">
        <v>0.48</v>
      </c>
      <c r="S5075" t="s">
        <v>82</v>
      </c>
      <c r="T5075" t="str">
        <f>IF(Table1[[#This Row],[Units Sold]]&gt; 700,"High Units","low Units")</f>
        <v>low Units</v>
      </c>
      <c r="U5075">
        <f>SUM(Table1[[#This Row],[Operating Profit]])/SUM(Table1[Operating Profit])*100</f>
        <v>5.585076305179192E-4</v>
      </c>
      <c r="V5075">
        <f>SUM(Table1[[#This Row],[Price per Unit]]*Table1[[#This Row],[Units Sold]])</f>
        <v>3864</v>
      </c>
      <c r="W5075">
        <f>SUM(Table1[[#This Row],[Total Sales]]-Table1[[#This Row],[Operating Profit]])</f>
        <v>2009</v>
      </c>
      <c r="X5075">
        <f>SUM(Table1[[#This Row],[Total Sales]]-Table1[[#This Row],[Cost]])</f>
        <v>1855</v>
      </c>
      <c r="Y5075">
        <f>SUM(Table1[[#This Row],[profit/loss]])/SUM(Table1[profit/loss])</f>
        <v>5.5850763051791915E-6</v>
      </c>
    </row>
    <row r="5076" spans="1:25" x14ac:dyDescent="0.3">
      <c r="A5076" t="s">
        <v>60</v>
      </c>
      <c r="B5076" t="s">
        <v>82</v>
      </c>
      <c r="C5076">
        <v>1185732</v>
      </c>
      <c r="D5076" s="9">
        <v>44519</v>
      </c>
      <c r="E5076" s="8" t="str">
        <f>TEXT(Table1[[#This Row],[Invoice Date]],"dd-mm-yyyy")</f>
        <v>19-11-2021</v>
      </c>
      <c r="F5076" s="1" t="str">
        <f t="shared" si="316"/>
        <v>November</v>
      </c>
      <c r="G5076" s="1" t="str">
        <f t="shared" si="317"/>
        <v>2021</v>
      </c>
      <c r="H5076" s="1" t="str">
        <f t="shared" si="318"/>
        <v>Friday</v>
      </c>
      <c r="I5076" s="1" t="str">
        <f t="shared" si="319"/>
        <v>19</v>
      </c>
      <c r="J5076" t="s">
        <v>14</v>
      </c>
      <c r="K5076" t="s">
        <v>61</v>
      </c>
      <c r="L5076" t="s">
        <v>62</v>
      </c>
      <c r="M5076" t="s">
        <v>19</v>
      </c>
      <c r="N5076">
        <v>43</v>
      </c>
      <c r="O5076">
        <v>63</v>
      </c>
      <c r="P5076">
        <v>2709</v>
      </c>
      <c r="Q5076">
        <v>1490</v>
      </c>
      <c r="R5076">
        <v>0.55000000000000004</v>
      </c>
      <c r="S5076" t="s">
        <v>82</v>
      </c>
      <c r="T5076" t="str">
        <f>IF(Table1[[#This Row],[Units Sold]]&gt; 700,"High Units","low Units")</f>
        <v>low Units</v>
      </c>
      <c r="U5076">
        <f>SUM(Table1[[#This Row],[Operating Profit]])/SUM(Table1[Operating Profit])*100</f>
        <v>4.4861259809795125E-4</v>
      </c>
      <c r="V5076">
        <f>SUM(Table1[[#This Row],[Price per Unit]]*Table1[[#This Row],[Units Sold]])</f>
        <v>2709</v>
      </c>
      <c r="W5076">
        <f>SUM(Table1[[#This Row],[Total Sales]]-Table1[[#This Row],[Operating Profit]])</f>
        <v>1219</v>
      </c>
      <c r="X5076">
        <f>SUM(Table1[[#This Row],[Total Sales]]-Table1[[#This Row],[Cost]])</f>
        <v>1490</v>
      </c>
      <c r="Y5076">
        <f>SUM(Table1[[#This Row],[profit/loss]])/SUM(Table1[profit/loss])</f>
        <v>4.4861259809795122E-6</v>
      </c>
    </row>
    <row r="5077" spans="1:25" x14ac:dyDescent="0.3">
      <c r="A5077" t="s">
        <v>60</v>
      </c>
      <c r="B5077" t="s">
        <v>82</v>
      </c>
      <c r="C5077">
        <v>1185732</v>
      </c>
      <c r="D5077" s="9">
        <v>44520</v>
      </c>
      <c r="E5077" s="8" t="str">
        <f>TEXT(Table1[[#This Row],[Invoice Date]],"dd-mm-yyyy")</f>
        <v>20-11-2021</v>
      </c>
      <c r="F5077" s="1" t="str">
        <f t="shared" si="316"/>
        <v>November</v>
      </c>
      <c r="G5077" s="1" t="str">
        <f t="shared" si="317"/>
        <v>2021</v>
      </c>
      <c r="H5077" s="1" t="str">
        <f t="shared" si="318"/>
        <v>Saturday</v>
      </c>
      <c r="I5077" s="1" t="str">
        <f t="shared" si="319"/>
        <v>20</v>
      </c>
      <c r="J5077" t="s">
        <v>14</v>
      </c>
      <c r="K5077" t="s">
        <v>61</v>
      </c>
      <c r="L5077" t="s">
        <v>62</v>
      </c>
      <c r="M5077" t="s">
        <v>20</v>
      </c>
      <c r="N5077">
        <v>43</v>
      </c>
      <c r="O5077">
        <v>44</v>
      </c>
      <c r="P5077">
        <v>1892</v>
      </c>
      <c r="Q5077">
        <v>776</v>
      </c>
      <c r="R5077">
        <v>0.41</v>
      </c>
      <c r="S5077" t="s">
        <v>82</v>
      </c>
      <c r="T5077" t="str">
        <f>IF(Table1[[#This Row],[Units Sold]]&gt; 700,"High Units","low Units")</f>
        <v>low Units</v>
      </c>
      <c r="U5077">
        <f>SUM(Table1[[#This Row],[Operating Profit]])/SUM(Table1[Operating Profit])*100</f>
        <v>2.3363984974765782E-4</v>
      </c>
      <c r="V5077">
        <f>SUM(Table1[[#This Row],[Price per Unit]]*Table1[[#This Row],[Units Sold]])</f>
        <v>1892</v>
      </c>
      <c r="W5077">
        <f>SUM(Table1[[#This Row],[Total Sales]]-Table1[[#This Row],[Operating Profit]])</f>
        <v>1116</v>
      </c>
      <c r="X5077">
        <f>SUM(Table1[[#This Row],[Total Sales]]-Table1[[#This Row],[Cost]])</f>
        <v>776</v>
      </c>
      <c r="Y5077">
        <f>SUM(Table1[[#This Row],[profit/loss]])/SUM(Table1[profit/loss])</f>
        <v>2.3363984974765781E-6</v>
      </c>
    </row>
    <row r="5078" spans="1:25" x14ac:dyDescent="0.3">
      <c r="A5078" t="s">
        <v>60</v>
      </c>
      <c r="B5078" t="s">
        <v>82</v>
      </c>
      <c r="C5078">
        <v>1185732</v>
      </c>
      <c r="D5078" s="9">
        <v>44521</v>
      </c>
      <c r="E5078" s="8" t="str">
        <f>TEXT(Table1[[#This Row],[Invoice Date]],"dd-mm-yyyy")</f>
        <v>21-11-2021</v>
      </c>
      <c r="F5078" s="1" t="str">
        <f t="shared" si="316"/>
        <v>November</v>
      </c>
      <c r="G5078" s="1" t="str">
        <f t="shared" si="317"/>
        <v>2021</v>
      </c>
      <c r="H5078" s="1" t="str">
        <f t="shared" si="318"/>
        <v>Sunday</v>
      </c>
      <c r="I5078" s="1" t="str">
        <f t="shared" si="319"/>
        <v>21</v>
      </c>
      <c r="J5078" t="s">
        <v>14</v>
      </c>
      <c r="K5078" t="s">
        <v>61</v>
      </c>
      <c r="L5078" t="s">
        <v>62</v>
      </c>
      <c r="M5078" t="s">
        <v>21</v>
      </c>
      <c r="N5078">
        <v>53</v>
      </c>
      <c r="O5078">
        <v>60</v>
      </c>
      <c r="P5078">
        <v>3180</v>
      </c>
      <c r="Q5078">
        <v>1208</v>
      </c>
      <c r="R5078">
        <v>0.38</v>
      </c>
      <c r="S5078" t="s">
        <v>82</v>
      </c>
      <c r="T5078" t="str">
        <f>IF(Table1[[#This Row],[Units Sold]]&gt; 700,"High Units","low Units")</f>
        <v>low Units</v>
      </c>
      <c r="U5078">
        <f>SUM(Table1[[#This Row],[Operating Profit]])/SUM(Table1[Operating Profit])*100</f>
        <v>3.637073949680034E-4</v>
      </c>
      <c r="V5078">
        <f>SUM(Table1[[#This Row],[Price per Unit]]*Table1[[#This Row],[Units Sold]])</f>
        <v>3180</v>
      </c>
      <c r="W5078">
        <f>SUM(Table1[[#This Row],[Total Sales]]-Table1[[#This Row],[Operating Profit]])</f>
        <v>1972</v>
      </c>
      <c r="X5078">
        <f>SUM(Table1[[#This Row],[Total Sales]]-Table1[[#This Row],[Cost]])</f>
        <v>1208</v>
      </c>
      <c r="Y5078">
        <f>SUM(Table1[[#This Row],[profit/loss]])/SUM(Table1[profit/loss])</f>
        <v>3.6370739496800342E-6</v>
      </c>
    </row>
    <row r="5079" spans="1:25" x14ac:dyDescent="0.3">
      <c r="A5079" t="s">
        <v>60</v>
      </c>
      <c r="B5079" t="s">
        <v>82</v>
      </c>
      <c r="C5079">
        <v>1185732</v>
      </c>
      <c r="D5079" s="9">
        <v>44550</v>
      </c>
      <c r="E5079" s="8" t="str">
        <f>TEXT(Table1[[#This Row],[Invoice Date]],"dd-mm-yyyy")</f>
        <v>20-12-2021</v>
      </c>
      <c r="F5079" s="1" t="str">
        <f t="shared" si="316"/>
        <v>December</v>
      </c>
      <c r="G5079" s="1" t="str">
        <f t="shared" si="317"/>
        <v>2021</v>
      </c>
      <c r="H5079" s="1" t="str">
        <f t="shared" si="318"/>
        <v>Monday</v>
      </c>
      <c r="I5079" s="1" t="str">
        <f t="shared" si="319"/>
        <v>20</v>
      </c>
      <c r="J5079" t="s">
        <v>14</v>
      </c>
      <c r="K5079" t="s">
        <v>61</v>
      </c>
      <c r="L5079" t="s">
        <v>62</v>
      </c>
      <c r="M5079" t="s">
        <v>22</v>
      </c>
      <c r="N5079">
        <v>58</v>
      </c>
      <c r="O5079">
        <v>113</v>
      </c>
      <c r="P5079">
        <v>6554</v>
      </c>
      <c r="Q5079">
        <v>3539</v>
      </c>
      <c r="R5079">
        <v>0.54</v>
      </c>
      <c r="S5079" t="s">
        <v>82</v>
      </c>
      <c r="T5079" t="str">
        <f>IF(Table1[[#This Row],[Units Sold]]&gt; 700,"High Units","low Units")</f>
        <v>low Units</v>
      </c>
      <c r="U5079">
        <f>SUM(Table1[[#This Row],[Operating Profit]])/SUM(Table1[Operating Profit])*100</f>
        <v>1.0655301910527848E-3</v>
      </c>
      <c r="V5079">
        <f>SUM(Table1[[#This Row],[Price per Unit]]*Table1[[#This Row],[Units Sold]])</f>
        <v>6554</v>
      </c>
      <c r="W5079">
        <f>SUM(Table1[[#This Row],[Total Sales]]-Table1[[#This Row],[Operating Profit]])</f>
        <v>3015</v>
      </c>
      <c r="X5079">
        <f>SUM(Table1[[#This Row],[Total Sales]]-Table1[[#This Row],[Cost]])</f>
        <v>3539</v>
      </c>
      <c r="Y5079">
        <f>SUM(Table1[[#This Row],[profit/loss]])/SUM(Table1[profit/loss])</f>
        <v>1.0655301910527849E-5</v>
      </c>
    </row>
    <row r="5080" spans="1:25" x14ac:dyDescent="0.3">
      <c r="A5080" t="s">
        <v>60</v>
      </c>
      <c r="B5080" t="s">
        <v>82</v>
      </c>
      <c r="C5080">
        <v>1185732</v>
      </c>
      <c r="D5080" s="9">
        <v>44551</v>
      </c>
      <c r="E5080" s="8" t="str">
        <f>TEXT(Table1[[#This Row],[Invoice Date]],"dd-mm-yyyy")</f>
        <v>21-12-2021</v>
      </c>
      <c r="F5080" s="1" t="str">
        <f t="shared" si="316"/>
        <v>December</v>
      </c>
      <c r="G5080" s="1" t="str">
        <f t="shared" si="317"/>
        <v>2021</v>
      </c>
      <c r="H5080" s="1" t="str">
        <f t="shared" si="318"/>
        <v>Tuesday</v>
      </c>
      <c r="I5080" s="1" t="str">
        <f t="shared" si="319"/>
        <v>21</v>
      </c>
      <c r="J5080" t="s">
        <v>14</v>
      </c>
      <c r="K5080" t="s">
        <v>61</v>
      </c>
      <c r="L5080" t="s">
        <v>62</v>
      </c>
      <c r="M5080" t="s">
        <v>16</v>
      </c>
      <c r="N5080">
        <v>50</v>
      </c>
      <c r="O5080">
        <v>147</v>
      </c>
      <c r="P5080">
        <v>7350</v>
      </c>
      <c r="Q5080">
        <v>3381</v>
      </c>
      <c r="R5080">
        <v>0.46</v>
      </c>
      <c r="S5080" t="s">
        <v>82</v>
      </c>
      <c r="T5080" t="str">
        <f>IF(Table1[[#This Row],[Units Sold]]&gt; 700,"High Units","low Units")</f>
        <v>low Units</v>
      </c>
      <c r="U5080">
        <f>SUM(Table1[[#This Row],[Operating Profit]])/SUM(Table1[Operating Profit])*100</f>
        <v>1.0179591907175658E-3</v>
      </c>
      <c r="V5080">
        <f>SUM(Table1[[#This Row],[Price per Unit]]*Table1[[#This Row],[Units Sold]])</f>
        <v>7350</v>
      </c>
      <c r="W5080">
        <f>SUM(Table1[[#This Row],[Total Sales]]-Table1[[#This Row],[Operating Profit]])</f>
        <v>3969</v>
      </c>
      <c r="X5080">
        <f>SUM(Table1[[#This Row],[Total Sales]]-Table1[[#This Row],[Cost]])</f>
        <v>3381</v>
      </c>
      <c r="Y5080">
        <f>SUM(Table1[[#This Row],[profit/loss]])/SUM(Table1[profit/loss])</f>
        <v>1.0179591907175658E-5</v>
      </c>
    </row>
    <row r="5081" spans="1:25" x14ac:dyDescent="0.3">
      <c r="A5081" t="s">
        <v>60</v>
      </c>
      <c r="B5081" t="s">
        <v>82</v>
      </c>
      <c r="C5081">
        <v>1185732</v>
      </c>
      <c r="D5081" s="9">
        <v>44552</v>
      </c>
      <c r="E5081" s="8" t="str">
        <f>TEXT(Table1[[#This Row],[Invoice Date]],"dd-mm-yyyy")</f>
        <v>22-12-2021</v>
      </c>
      <c r="F5081" s="1" t="str">
        <f t="shared" si="316"/>
        <v>December</v>
      </c>
      <c r="G5081" s="1" t="str">
        <f t="shared" si="317"/>
        <v>2021</v>
      </c>
      <c r="H5081" s="1" t="str">
        <f t="shared" si="318"/>
        <v>Wednesday</v>
      </c>
      <c r="I5081" s="1" t="str">
        <f t="shared" si="319"/>
        <v>22</v>
      </c>
      <c r="J5081" t="s">
        <v>14</v>
      </c>
      <c r="K5081" t="s">
        <v>61</v>
      </c>
      <c r="L5081" t="s">
        <v>62</v>
      </c>
      <c r="M5081" t="s">
        <v>18</v>
      </c>
      <c r="N5081">
        <v>49</v>
      </c>
      <c r="O5081">
        <v>90</v>
      </c>
      <c r="P5081">
        <v>4410</v>
      </c>
      <c r="Q5081">
        <v>2073</v>
      </c>
      <c r="R5081">
        <v>0.47</v>
      </c>
      <c r="S5081" t="s">
        <v>82</v>
      </c>
      <c r="T5081" t="str">
        <f>IF(Table1[[#This Row],[Units Sold]]&gt; 700,"High Units","low Units")</f>
        <v>low Units</v>
      </c>
      <c r="U5081">
        <f>SUM(Table1[[#This Row],[Operating Profit]])/SUM(Table1[Operating Profit])*100</f>
        <v>6.2414356768929723E-4</v>
      </c>
      <c r="V5081">
        <f>SUM(Table1[[#This Row],[Price per Unit]]*Table1[[#This Row],[Units Sold]])</f>
        <v>4410</v>
      </c>
      <c r="W5081">
        <f>SUM(Table1[[#This Row],[Total Sales]]-Table1[[#This Row],[Operating Profit]])</f>
        <v>2337</v>
      </c>
      <c r="X5081">
        <f>SUM(Table1[[#This Row],[Total Sales]]-Table1[[#This Row],[Cost]])</f>
        <v>2073</v>
      </c>
      <c r="Y5081">
        <f>SUM(Table1[[#This Row],[profit/loss]])/SUM(Table1[profit/loss])</f>
        <v>6.2414356768929721E-6</v>
      </c>
    </row>
    <row r="5082" spans="1:25" x14ac:dyDescent="0.3">
      <c r="A5082" t="s">
        <v>60</v>
      </c>
      <c r="B5082" t="s">
        <v>82</v>
      </c>
      <c r="C5082">
        <v>1185732</v>
      </c>
      <c r="D5082" s="9">
        <v>44553</v>
      </c>
      <c r="E5082" s="8" t="str">
        <f>TEXT(Table1[[#This Row],[Invoice Date]],"dd-mm-yyyy")</f>
        <v>23-12-2021</v>
      </c>
      <c r="F5082" s="1" t="str">
        <f t="shared" si="316"/>
        <v>December</v>
      </c>
      <c r="G5082" s="1" t="str">
        <f t="shared" si="317"/>
        <v>2021</v>
      </c>
      <c r="H5082" s="1" t="str">
        <f t="shared" si="318"/>
        <v>Thursday</v>
      </c>
      <c r="I5082" s="1" t="str">
        <f t="shared" si="319"/>
        <v>23</v>
      </c>
      <c r="J5082" t="s">
        <v>14</v>
      </c>
      <c r="K5082" t="s">
        <v>61</v>
      </c>
      <c r="L5082" t="s">
        <v>62</v>
      </c>
      <c r="M5082" t="s">
        <v>19</v>
      </c>
      <c r="N5082">
        <v>41</v>
      </c>
      <c r="O5082">
        <v>68</v>
      </c>
      <c r="P5082">
        <v>2788</v>
      </c>
      <c r="Q5082">
        <v>1394</v>
      </c>
      <c r="R5082">
        <v>0.5</v>
      </c>
      <c r="S5082" t="s">
        <v>82</v>
      </c>
      <c r="T5082" t="str">
        <f>IF(Table1[[#This Row],[Units Sold]]&gt; 700,"High Units","low Units")</f>
        <v>low Units</v>
      </c>
      <c r="U5082">
        <f>SUM(Table1[[#This Row],[Operating Profit]])/SUM(Table1[Operating Profit])*100</f>
        <v>4.1970869916009665E-4</v>
      </c>
      <c r="V5082">
        <f>SUM(Table1[[#This Row],[Price per Unit]]*Table1[[#This Row],[Units Sold]])</f>
        <v>2788</v>
      </c>
      <c r="W5082">
        <f>SUM(Table1[[#This Row],[Total Sales]]-Table1[[#This Row],[Operating Profit]])</f>
        <v>1394</v>
      </c>
      <c r="X5082">
        <f>SUM(Table1[[#This Row],[Total Sales]]-Table1[[#This Row],[Cost]])</f>
        <v>1394</v>
      </c>
      <c r="Y5082">
        <f>SUM(Table1[[#This Row],[profit/loss]])/SUM(Table1[profit/loss])</f>
        <v>4.1970869916009664E-6</v>
      </c>
    </row>
    <row r="5083" spans="1:25" x14ac:dyDescent="0.3">
      <c r="A5083" t="s">
        <v>60</v>
      </c>
      <c r="B5083" t="s">
        <v>82</v>
      </c>
      <c r="C5083">
        <v>1185732</v>
      </c>
      <c r="D5083" s="9">
        <v>44554</v>
      </c>
      <c r="E5083" s="8" t="str">
        <f>TEXT(Table1[[#This Row],[Invoice Date]],"dd-mm-yyyy")</f>
        <v>24-12-2021</v>
      </c>
      <c r="F5083" s="1" t="str">
        <f t="shared" si="316"/>
        <v>December</v>
      </c>
      <c r="G5083" s="1" t="str">
        <f t="shared" si="317"/>
        <v>2021</v>
      </c>
      <c r="H5083" s="1" t="str">
        <f t="shared" si="318"/>
        <v>Friday</v>
      </c>
      <c r="I5083" s="1" t="str">
        <f t="shared" si="319"/>
        <v>24</v>
      </c>
      <c r="J5083" t="s">
        <v>14</v>
      </c>
      <c r="K5083" t="s">
        <v>61</v>
      </c>
      <c r="L5083" t="s">
        <v>62</v>
      </c>
      <c r="M5083" t="s">
        <v>20</v>
      </c>
      <c r="N5083">
        <v>41</v>
      </c>
      <c r="O5083">
        <v>51</v>
      </c>
      <c r="P5083">
        <v>2091</v>
      </c>
      <c r="Q5083">
        <v>857</v>
      </c>
      <c r="R5083">
        <v>0.41</v>
      </c>
      <c r="S5083" t="s">
        <v>82</v>
      </c>
      <c r="T5083" t="str">
        <f>IF(Table1[[#This Row],[Units Sold]]&gt; 700,"High Units","low Units")</f>
        <v>low Units</v>
      </c>
      <c r="U5083">
        <f>SUM(Table1[[#This Row],[Operating Profit]])/SUM(Table1[Operating Profit])*100</f>
        <v>2.5802751447647263E-4</v>
      </c>
      <c r="V5083">
        <f>SUM(Table1[[#This Row],[Price per Unit]]*Table1[[#This Row],[Units Sold]])</f>
        <v>2091</v>
      </c>
      <c r="W5083">
        <f>SUM(Table1[[#This Row],[Total Sales]]-Table1[[#This Row],[Operating Profit]])</f>
        <v>1234</v>
      </c>
      <c r="X5083">
        <f>SUM(Table1[[#This Row],[Total Sales]]-Table1[[#This Row],[Cost]])</f>
        <v>857</v>
      </c>
      <c r="Y5083">
        <f>SUM(Table1[[#This Row],[profit/loss]])/SUM(Table1[profit/loss])</f>
        <v>2.580275144764726E-6</v>
      </c>
    </row>
    <row r="5084" spans="1:25" x14ac:dyDescent="0.3">
      <c r="A5084" t="s">
        <v>60</v>
      </c>
      <c r="B5084" t="s">
        <v>82</v>
      </c>
      <c r="C5084">
        <v>1185732</v>
      </c>
      <c r="D5084" s="9">
        <v>44555</v>
      </c>
      <c r="E5084" s="8" t="str">
        <f>TEXT(Table1[[#This Row],[Invoice Date]],"dd-mm-yyyy")</f>
        <v>25-12-2021</v>
      </c>
      <c r="F5084" s="1" t="str">
        <f t="shared" si="316"/>
        <v>December</v>
      </c>
      <c r="G5084" s="1" t="str">
        <f t="shared" si="317"/>
        <v>2021</v>
      </c>
      <c r="H5084" s="1" t="str">
        <f t="shared" si="318"/>
        <v>Saturday</v>
      </c>
      <c r="I5084" s="1" t="str">
        <f t="shared" si="319"/>
        <v>25</v>
      </c>
      <c r="J5084" t="s">
        <v>14</v>
      </c>
      <c r="K5084" t="s">
        <v>61</v>
      </c>
      <c r="L5084" t="s">
        <v>62</v>
      </c>
      <c r="M5084" t="s">
        <v>21</v>
      </c>
      <c r="N5084">
        <v>54</v>
      </c>
      <c r="O5084">
        <v>41</v>
      </c>
      <c r="P5084">
        <v>2214</v>
      </c>
      <c r="Q5084">
        <v>819</v>
      </c>
      <c r="R5084">
        <v>0.37</v>
      </c>
      <c r="S5084" t="s">
        <v>82</v>
      </c>
      <c r="T5084" t="str">
        <f>IF(Table1[[#This Row],[Units Sold]]&gt; 700,"High Units","low Units")</f>
        <v>low Units</v>
      </c>
      <c r="U5084">
        <f>SUM(Table1[[#This Row],[Operating Profit]])/SUM(Table1[Operating Profit])*100</f>
        <v>2.4658638781357187E-4</v>
      </c>
      <c r="V5084">
        <f>SUM(Table1[[#This Row],[Price per Unit]]*Table1[[#This Row],[Units Sold]])</f>
        <v>2214</v>
      </c>
      <c r="W5084">
        <f>SUM(Table1[[#This Row],[Total Sales]]-Table1[[#This Row],[Operating Profit]])</f>
        <v>1395</v>
      </c>
      <c r="X5084">
        <f>SUM(Table1[[#This Row],[Total Sales]]-Table1[[#This Row],[Cost]])</f>
        <v>819</v>
      </c>
      <c r="Y5084">
        <f>SUM(Table1[[#This Row],[profit/loss]])/SUM(Table1[profit/loss])</f>
        <v>2.4658638781357184E-6</v>
      </c>
    </row>
    <row r="5085" spans="1:25" x14ac:dyDescent="0.3">
      <c r="A5085" t="s">
        <v>60</v>
      </c>
      <c r="B5085" t="s">
        <v>82</v>
      </c>
      <c r="C5085">
        <v>1185732</v>
      </c>
      <c r="D5085" s="9">
        <v>44556</v>
      </c>
      <c r="E5085" s="8" t="str">
        <f>TEXT(Table1[[#This Row],[Invoice Date]],"dd-mm-yyyy")</f>
        <v>26-12-2021</v>
      </c>
      <c r="F5085" s="1" t="str">
        <f t="shared" si="316"/>
        <v>December</v>
      </c>
      <c r="G5085" s="1" t="str">
        <f t="shared" si="317"/>
        <v>2021</v>
      </c>
      <c r="H5085" s="1" t="str">
        <f t="shared" si="318"/>
        <v>Sunday</v>
      </c>
      <c r="I5085" s="1" t="str">
        <f t="shared" si="319"/>
        <v>26</v>
      </c>
      <c r="J5085" t="s">
        <v>14</v>
      </c>
      <c r="K5085" t="s">
        <v>61</v>
      </c>
      <c r="L5085" t="s">
        <v>62</v>
      </c>
      <c r="M5085" t="s">
        <v>22</v>
      </c>
      <c r="N5085">
        <v>54</v>
      </c>
      <c r="O5085">
        <v>91</v>
      </c>
      <c r="P5085">
        <v>4914</v>
      </c>
      <c r="Q5085">
        <v>2654</v>
      </c>
      <c r="R5085">
        <v>0.54</v>
      </c>
      <c r="S5085" t="s">
        <v>82</v>
      </c>
      <c r="T5085" t="str">
        <f>IF(Table1[[#This Row],[Units Sold]]&gt; 700,"High Units","low Units")</f>
        <v>low Units</v>
      </c>
      <c r="U5085">
        <f>SUM(Table1[[#This Row],[Operating Profit]])/SUM(Table1[Operating Profit])*100</f>
        <v>7.9907237271943795E-4</v>
      </c>
      <c r="V5085">
        <f>SUM(Table1[[#This Row],[Price per Unit]]*Table1[[#This Row],[Units Sold]])</f>
        <v>4914</v>
      </c>
      <c r="W5085">
        <f>SUM(Table1[[#This Row],[Total Sales]]-Table1[[#This Row],[Operating Profit]])</f>
        <v>2260</v>
      </c>
      <c r="X5085">
        <f>SUM(Table1[[#This Row],[Total Sales]]-Table1[[#This Row],[Cost]])</f>
        <v>2654</v>
      </c>
      <c r="Y5085">
        <f>SUM(Table1[[#This Row],[profit/loss]])/SUM(Table1[profit/loss])</f>
        <v>7.9907237271943794E-6</v>
      </c>
    </row>
    <row r="5086" spans="1:25" x14ac:dyDescent="0.3">
      <c r="A5086" t="s">
        <v>60</v>
      </c>
      <c r="B5086" t="s">
        <v>82</v>
      </c>
      <c r="C5086">
        <v>1185732</v>
      </c>
      <c r="D5086" s="9">
        <v>44557</v>
      </c>
      <c r="E5086" s="8" t="str">
        <f>TEXT(Table1[[#This Row],[Invoice Date]],"dd-mm-yyyy")</f>
        <v>27-12-2021</v>
      </c>
      <c r="F5086" s="1" t="str">
        <f t="shared" si="316"/>
        <v>December</v>
      </c>
      <c r="G5086" s="1" t="str">
        <f t="shared" si="317"/>
        <v>2021</v>
      </c>
      <c r="H5086" s="1" t="str">
        <f t="shared" si="318"/>
        <v>Monday</v>
      </c>
      <c r="I5086" s="1" t="str">
        <f t="shared" si="319"/>
        <v>27</v>
      </c>
      <c r="J5086" t="s">
        <v>14</v>
      </c>
      <c r="K5086" t="s">
        <v>61</v>
      </c>
      <c r="L5086" t="s">
        <v>62</v>
      </c>
      <c r="M5086" t="s">
        <v>16</v>
      </c>
      <c r="N5086">
        <v>53</v>
      </c>
      <c r="O5086">
        <v>122</v>
      </c>
      <c r="P5086">
        <v>6466</v>
      </c>
      <c r="Q5086">
        <v>3104</v>
      </c>
      <c r="R5086">
        <v>0.48</v>
      </c>
      <c r="S5086" t="s">
        <v>82</v>
      </c>
      <c r="T5086" t="str">
        <f>IF(Table1[[#This Row],[Units Sold]]&gt; 700,"High Units","low Units")</f>
        <v>low Units</v>
      </c>
      <c r="U5086">
        <f>SUM(Table1[[#This Row],[Operating Profit]])/SUM(Table1[Operating Profit])*100</f>
        <v>9.3455939899063129E-4</v>
      </c>
      <c r="V5086">
        <f>SUM(Table1[[#This Row],[Price per Unit]]*Table1[[#This Row],[Units Sold]])</f>
        <v>6466</v>
      </c>
      <c r="W5086">
        <f>SUM(Table1[[#This Row],[Total Sales]]-Table1[[#This Row],[Operating Profit]])</f>
        <v>3362</v>
      </c>
      <c r="X5086">
        <f>SUM(Table1[[#This Row],[Total Sales]]-Table1[[#This Row],[Cost]])</f>
        <v>3104</v>
      </c>
      <c r="Y5086">
        <f>SUM(Table1[[#This Row],[profit/loss]])/SUM(Table1[profit/loss])</f>
        <v>9.3455939899063126E-6</v>
      </c>
    </row>
    <row r="5087" spans="1:25" x14ac:dyDescent="0.3">
      <c r="A5087" t="s">
        <v>60</v>
      </c>
      <c r="B5087" t="s">
        <v>82</v>
      </c>
      <c r="C5087">
        <v>1185732</v>
      </c>
      <c r="D5087" s="9">
        <v>44558</v>
      </c>
      <c r="E5087" s="8" t="str">
        <f>TEXT(Table1[[#This Row],[Invoice Date]],"dd-mm-yyyy")</f>
        <v>28-12-2021</v>
      </c>
      <c r="F5087" s="1" t="str">
        <f t="shared" si="316"/>
        <v>December</v>
      </c>
      <c r="G5087" s="1" t="str">
        <f t="shared" si="317"/>
        <v>2021</v>
      </c>
      <c r="H5087" s="1" t="str">
        <f t="shared" si="318"/>
        <v>Tuesday</v>
      </c>
      <c r="I5087" s="1" t="str">
        <f t="shared" si="319"/>
        <v>28</v>
      </c>
      <c r="J5087" t="s">
        <v>14</v>
      </c>
      <c r="K5087" t="s">
        <v>61</v>
      </c>
      <c r="L5087" t="s">
        <v>62</v>
      </c>
      <c r="M5087" t="s">
        <v>18</v>
      </c>
      <c r="N5087">
        <v>46</v>
      </c>
      <c r="O5087">
        <v>70</v>
      </c>
      <c r="P5087">
        <v>3220</v>
      </c>
      <c r="Q5087">
        <v>1513</v>
      </c>
      <c r="R5087">
        <v>0.47</v>
      </c>
      <c r="S5087" t="s">
        <v>82</v>
      </c>
      <c r="T5087" t="str">
        <f>IF(Table1[[#This Row],[Units Sold]]&gt; 700,"High Units","low Units")</f>
        <v>low Units</v>
      </c>
      <c r="U5087">
        <f>SUM(Table1[[#This Row],[Operating Profit]])/SUM(Table1[Operating Profit])*100</f>
        <v>4.5553749055181217E-4</v>
      </c>
      <c r="V5087">
        <f>SUM(Table1[[#This Row],[Price per Unit]]*Table1[[#This Row],[Units Sold]])</f>
        <v>3220</v>
      </c>
      <c r="W5087">
        <f>SUM(Table1[[#This Row],[Total Sales]]-Table1[[#This Row],[Operating Profit]])</f>
        <v>1707</v>
      </c>
      <c r="X5087">
        <f>SUM(Table1[[#This Row],[Total Sales]]-Table1[[#This Row],[Cost]])</f>
        <v>1513</v>
      </c>
      <c r="Y5087">
        <f>SUM(Table1[[#This Row],[profit/loss]])/SUM(Table1[profit/loss])</f>
        <v>4.555374905518122E-6</v>
      </c>
    </row>
    <row r="5088" spans="1:25" x14ac:dyDescent="0.3">
      <c r="A5088" t="s">
        <v>60</v>
      </c>
      <c r="B5088" t="s">
        <v>82</v>
      </c>
      <c r="C5088">
        <v>1185732</v>
      </c>
      <c r="D5088" s="9">
        <v>44559</v>
      </c>
      <c r="E5088" s="8" t="str">
        <f>TEXT(Table1[[#This Row],[Invoice Date]],"dd-mm-yyyy")</f>
        <v>29-12-2021</v>
      </c>
      <c r="F5088" s="1" t="str">
        <f t="shared" si="316"/>
        <v>December</v>
      </c>
      <c r="G5088" s="1" t="str">
        <f t="shared" si="317"/>
        <v>2021</v>
      </c>
      <c r="H5088" s="1" t="str">
        <f t="shared" si="318"/>
        <v>Wednesday</v>
      </c>
      <c r="I5088" s="1" t="str">
        <f t="shared" si="319"/>
        <v>29</v>
      </c>
      <c r="J5088" t="s">
        <v>14</v>
      </c>
      <c r="K5088" t="s">
        <v>61</v>
      </c>
      <c r="L5088" t="s">
        <v>62</v>
      </c>
      <c r="M5088" t="s">
        <v>19</v>
      </c>
      <c r="N5088">
        <v>41</v>
      </c>
      <c r="O5088">
        <v>38</v>
      </c>
      <c r="P5088">
        <v>1558</v>
      </c>
      <c r="Q5088">
        <v>857</v>
      </c>
      <c r="R5088">
        <v>0.55000000000000004</v>
      </c>
      <c r="S5088" t="s">
        <v>82</v>
      </c>
      <c r="T5088" t="str">
        <f>IF(Table1[[#This Row],[Units Sold]]&gt; 700,"High Units","low Units")</f>
        <v>low Units</v>
      </c>
      <c r="U5088">
        <f>SUM(Table1[[#This Row],[Operating Profit]])/SUM(Table1[Operating Profit])*100</f>
        <v>2.5802751447647263E-4</v>
      </c>
      <c r="V5088">
        <f>SUM(Table1[[#This Row],[Price per Unit]]*Table1[[#This Row],[Units Sold]])</f>
        <v>1558</v>
      </c>
      <c r="W5088">
        <f>SUM(Table1[[#This Row],[Total Sales]]-Table1[[#This Row],[Operating Profit]])</f>
        <v>701</v>
      </c>
      <c r="X5088">
        <f>SUM(Table1[[#This Row],[Total Sales]]-Table1[[#This Row],[Cost]])</f>
        <v>857</v>
      </c>
      <c r="Y5088">
        <f>SUM(Table1[[#This Row],[profit/loss]])/SUM(Table1[profit/loss])</f>
        <v>2.580275144764726E-6</v>
      </c>
    </row>
    <row r="5089" spans="1:25" x14ac:dyDescent="0.3">
      <c r="A5089" t="s">
        <v>60</v>
      </c>
      <c r="B5089" t="s">
        <v>82</v>
      </c>
      <c r="C5089">
        <v>1185732</v>
      </c>
      <c r="D5089" s="9">
        <v>44560</v>
      </c>
      <c r="E5089" s="8" t="str">
        <f>TEXT(Table1[[#This Row],[Invoice Date]],"dd-mm-yyyy")</f>
        <v>30-12-2021</v>
      </c>
      <c r="F5089" s="1" t="str">
        <f t="shared" si="316"/>
        <v>December</v>
      </c>
      <c r="G5089" s="1" t="str">
        <f t="shared" si="317"/>
        <v>2021</v>
      </c>
      <c r="H5089" s="1" t="str">
        <f t="shared" si="318"/>
        <v>Thursday</v>
      </c>
      <c r="I5089" s="1" t="str">
        <f t="shared" si="319"/>
        <v>30</v>
      </c>
      <c r="J5089" t="s">
        <v>14</v>
      </c>
      <c r="K5089" t="s">
        <v>61</v>
      </c>
      <c r="L5089" t="s">
        <v>62</v>
      </c>
      <c r="M5089" t="s">
        <v>20</v>
      </c>
      <c r="N5089">
        <v>42</v>
      </c>
      <c r="O5089">
        <v>36</v>
      </c>
      <c r="P5089">
        <v>1512</v>
      </c>
      <c r="Q5089">
        <v>680</v>
      </c>
      <c r="R5089">
        <v>0.45</v>
      </c>
      <c r="S5089" t="s">
        <v>82</v>
      </c>
      <c r="T5089" t="str">
        <f>IF(Table1[[#This Row],[Units Sold]]&gt; 700,"High Units","low Units")</f>
        <v>low Units</v>
      </c>
      <c r="U5089">
        <f>SUM(Table1[[#This Row],[Operating Profit]])/SUM(Table1[Operating Profit])*100</f>
        <v>2.0473595080980323E-4</v>
      </c>
      <c r="V5089">
        <f>SUM(Table1[[#This Row],[Price per Unit]]*Table1[[#This Row],[Units Sold]])</f>
        <v>1512</v>
      </c>
      <c r="W5089">
        <f>SUM(Table1[[#This Row],[Total Sales]]-Table1[[#This Row],[Operating Profit]])</f>
        <v>832</v>
      </c>
      <c r="X5089">
        <f>SUM(Table1[[#This Row],[Total Sales]]-Table1[[#This Row],[Cost]])</f>
        <v>680</v>
      </c>
      <c r="Y5089">
        <f>SUM(Table1[[#This Row],[profit/loss]])/SUM(Table1[profit/loss])</f>
        <v>2.0473595080980324E-6</v>
      </c>
    </row>
    <row r="5090" spans="1:25" x14ac:dyDescent="0.3">
      <c r="A5090" t="s">
        <v>60</v>
      </c>
      <c r="B5090" t="s">
        <v>82</v>
      </c>
      <c r="C5090">
        <v>1185732</v>
      </c>
      <c r="D5090" s="9">
        <v>44561</v>
      </c>
      <c r="E5090" s="8" t="str">
        <f>TEXT(Table1[[#This Row],[Invoice Date]],"dd-mm-yyyy")</f>
        <v>31-12-2021</v>
      </c>
      <c r="F5090" s="1" t="str">
        <f t="shared" si="316"/>
        <v>December</v>
      </c>
      <c r="G5090" s="1" t="str">
        <f t="shared" si="317"/>
        <v>2021</v>
      </c>
      <c r="H5090" s="1" t="str">
        <f t="shared" si="318"/>
        <v>Friday</v>
      </c>
      <c r="I5090" s="1" t="str">
        <f t="shared" si="319"/>
        <v>31</v>
      </c>
      <c r="J5090" t="s">
        <v>14</v>
      </c>
      <c r="K5090" t="s">
        <v>61</v>
      </c>
      <c r="L5090" t="s">
        <v>62</v>
      </c>
      <c r="M5090" t="s">
        <v>21</v>
      </c>
      <c r="N5090">
        <v>52</v>
      </c>
      <c r="O5090">
        <v>36</v>
      </c>
      <c r="P5090">
        <v>1872</v>
      </c>
      <c r="Q5090">
        <v>693</v>
      </c>
      <c r="R5090">
        <v>0.37</v>
      </c>
      <c r="S5090" t="s">
        <v>82</v>
      </c>
      <c r="T5090" t="str">
        <f>IF(Table1[[#This Row],[Units Sold]]&gt; 700,"High Units","low Units")</f>
        <v>low Units</v>
      </c>
      <c r="U5090">
        <f>SUM(Table1[[#This Row],[Operating Profit]])/SUM(Table1[Operating Profit])*100</f>
        <v>2.0865002045763773E-4</v>
      </c>
      <c r="V5090">
        <f>SUM(Table1[[#This Row],[Price per Unit]]*Table1[[#This Row],[Units Sold]])</f>
        <v>1872</v>
      </c>
      <c r="W5090">
        <f>SUM(Table1[[#This Row],[Total Sales]]-Table1[[#This Row],[Operating Profit]])</f>
        <v>1179</v>
      </c>
      <c r="X5090">
        <f>SUM(Table1[[#This Row],[Total Sales]]-Table1[[#This Row],[Cost]])</f>
        <v>693</v>
      </c>
      <c r="Y5090">
        <f>SUM(Table1[[#This Row],[profit/loss]])/SUM(Table1[profit/loss])</f>
        <v>2.0865002045763773E-6</v>
      </c>
    </row>
    <row r="5091" spans="1:25" x14ac:dyDescent="0.3">
      <c r="A5091" t="s">
        <v>60</v>
      </c>
      <c r="B5091" t="s">
        <v>82</v>
      </c>
      <c r="C5091">
        <v>1185732</v>
      </c>
      <c r="D5091" s="9">
        <v>44456</v>
      </c>
      <c r="E5091" s="8" t="str">
        <f>TEXT(Table1[[#This Row],[Invoice Date]],"dd-mm-yyyy")</f>
        <v>17-09-2021</v>
      </c>
      <c r="F5091" s="1" t="str">
        <f t="shared" si="316"/>
        <v>September</v>
      </c>
      <c r="G5091" s="1" t="str">
        <f t="shared" si="317"/>
        <v>2021</v>
      </c>
      <c r="H5091" s="1" t="str">
        <f t="shared" si="318"/>
        <v>Friday</v>
      </c>
      <c r="I5091" s="1" t="str">
        <f t="shared" si="319"/>
        <v>17</v>
      </c>
      <c r="J5091" t="s">
        <v>14</v>
      </c>
      <c r="K5091" t="s">
        <v>61</v>
      </c>
      <c r="L5091" t="s">
        <v>62</v>
      </c>
      <c r="M5091" t="s">
        <v>22</v>
      </c>
      <c r="N5091">
        <v>57</v>
      </c>
      <c r="O5091">
        <v>59</v>
      </c>
      <c r="P5091">
        <v>3363</v>
      </c>
      <c r="Q5091">
        <v>1749</v>
      </c>
      <c r="R5091">
        <v>0.52</v>
      </c>
      <c r="S5091" t="s">
        <v>82</v>
      </c>
      <c r="T5091" t="str">
        <f>IF(Table1[[#This Row],[Units Sold]]&gt; 700,"High Units","low Units")</f>
        <v>low Units</v>
      </c>
      <c r="U5091">
        <f>SUM(Table1[[#This Row],[Operating Profit]])/SUM(Table1[Operating Profit])*100</f>
        <v>5.26592908774038E-4</v>
      </c>
      <c r="V5091">
        <f>SUM(Table1[[#This Row],[Price per Unit]]*Table1[[#This Row],[Units Sold]])</f>
        <v>3363</v>
      </c>
      <c r="W5091">
        <f>SUM(Table1[[#This Row],[Total Sales]]-Table1[[#This Row],[Operating Profit]])</f>
        <v>1614</v>
      </c>
      <c r="X5091">
        <f>SUM(Table1[[#This Row],[Total Sales]]-Table1[[#This Row],[Cost]])</f>
        <v>1749</v>
      </c>
      <c r="Y5091">
        <f>SUM(Table1[[#This Row],[profit/loss]])/SUM(Table1[profit/loss])</f>
        <v>5.2659290877403805E-6</v>
      </c>
    </row>
    <row r="5092" spans="1:25" x14ac:dyDescent="0.3">
      <c r="A5092" t="s">
        <v>60</v>
      </c>
      <c r="B5092" t="s">
        <v>82</v>
      </c>
      <c r="C5092">
        <v>1185732</v>
      </c>
      <c r="D5092" s="9">
        <v>44488</v>
      </c>
      <c r="E5092" s="8" t="str">
        <f>TEXT(Table1[[#This Row],[Invoice Date]],"dd-mm-yyyy")</f>
        <v>19-10-2021</v>
      </c>
      <c r="F5092" s="1" t="str">
        <f t="shared" si="316"/>
        <v>October</v>
      </c>
      <c r="G5092" s="1" t="str">
        <f t="shared" si="317"/>
        <v>2021</v>
      </c>
      <c r="H5092" s="1" t="str">
        <f t="shared" si="318"/>
        <v>Tuesday</v>
      </c>
      <c r="I5092" s="1" t="str">
        <f t="shared" si="319"/>
        <v>19</v>
      </c>
      <c r="J5092" t="s">
        <v>14</v>
      </c>
      <c r="K5092" t="s">
        <v>61</v>
      </c>
      <c r="L5092" t="s">
        <v>62</v>
      </c>
      <c r="M5092" t="s">
        <v>16</v>
      </c>
      <c r="N5092">
        <v>55</v>
      </c>
      <c r="O5092">
        <v>120</v>
      </c>
      <c r="P5092">
        <v>6600</v>
      </c>
      <c r="Q5092">
        <v>3300</v>
      </c>
      <c r="R5092">
        <v>0.5</v>
      </c>
      <c r="S5092" t="s">
        <v>82</v>
      </c>
      <c r="T5092" t="str">
        <f>IF(Table1[[#This Row],[Units Sold]]&gt; 700,"High Units","low Units")</f>
        <v>low Units</v>
      </c>
      <c r="U5092">
        <f>SUM(Table1[[#This Row],[Operating Profit]])/SUM(Table1[Operating Profit])*100</f>
        <v>9.935715259887512E-4</v>
      </c>
      <c r="V5092">
        <f>SUM(Table1[[#This Row],[Price per Unit]]*Table1[[#This Row],[Units Sold]])</f>
        <v>6600</v>
      </c>
      <c r="W5092">
        <f>SUM(Table1[[#This Row],[Total Sales]]-Table1[[#This Row],[Operating Profit]])</f>
        <v>3300</v>
      </c>
      <c r="X5092">
        <f>SUM(Table1[[#This Row],[Total Sales]]-Table1[[#This Row],[Cost]])</f>
        <v>3300</v>
      </c>
      <c r="Y5092">
        <f>SUM(Table1[[#This Row],[profit/loss]])/SUM(Table1[profit/loss])</f>
        <v>9.9357152598875109E-6</v>
      </c>
    </row>
    <row r="5093" spans="1:25" x14ac:dyDescent="0.3">
      <c r="A5093" t="s">
        <v>60</v>
      </c>
      <c r="B5093" t="s">
        <v>82</v>
      </c>
      <c r="C5093">
        <v>1185732</v>
      </c>
      <c r="D5093" s="9">
        <v>44488</v>
      </c>
      <c r="E5093" s="8" t="str">
        <f>TEXT(Table1[[#This Row],[Invoice Date]],"dd-mm-yyyy")</f>
        <v>19-10-2021</v>
      </c>
      <c r="F5093" s="1" t="str">
        <f t="shared" si="316"/>
        <v>October</v>
      </c>
      <c r="G5093" s="1" t="str">
        <f t="shared" si="317"/>
        <v>2021</v>
      </c>
      <c r="H5093" s="1" t="str">
        <f t="shared" si="318"/>
        <v>Tuesday</v>
      </c>
      <c r="I5093" s="1" t="str">
        <f t="shared" si="319"/>
        <v>19</v>
      </c>
      <c r="J5093" t="s">
        <v>14</v>
      </c>
      <c r="K5093" t="s">
        <v>61</v>
      </c>
      <c r="L5093" t="s">
        <v>62</v>
      </c>
      <c r="M5093" t="s">
        <v>18</v>
      </c>
      <c r="N5093">
        <v>54</v>
      </c>
      <c r="O5093">
        <v>59</v>
      </c>
      <c r="P5093">
        <v>3186</v>
      </c>
      <c r="Q5093">
        <v>1561</v>
      </c>
      <c r="R5093">
        <v>0.49</v>
      </c>
      <c r="S5093" t="s">
        <v>82</v>
      </c>
      <c r="T5093" t="str">
        <f>IF(Table1[[#This Row],[Units Sold]]&gt; 700,"High Units","low Units")</f>
        <v>low Units</v>
      </c>
      <c r="U5093">
        <f>SUM(Table1[[#This Row],[Operating Profit]])/SUM(Table1[Operating Profit])*100</f>
        <v>4.6998944002073949E-4</v>
      </c>
      <c r="V5093">
        <f>SUM(Table1[[#This Row],[Price per Unit]]*Table1[[#This Row],[Units Sold]])</f>
        <v>3186</v>
      </c>
      <c r="W5093">
        <f>SUM(Table1[[#This Row],[Total Sales]]-Table1[[#This Row],[Operating Profit]])</f>
        <v>1625</v>
      </c>
      <c r="X5093">
        <f>SUM(Table1[[#This Row],[Total Sales]]-Table1[[#This Row],[Cost]])</f>
        <v>1561</v>
      </c>
      <c r="Y5093">
        <f>SUM(Table1[[#This Row],[profit/loss]])/SUM(Table1[profit/loss])</f>
        <v>4.6998944002073949E-6</v>
      </c>
    </row>
    <row r="5094" spans="1:25" x14ac:dyDescent="0.3">
      <c r="A5094" t="s">
        <v>60</v>
      </c>
      <c r="B5094" t="s">
        <v>82</v>
      </c>
      <c r="C5094">
        <v>1185732</v>
      </c>
      <c r="D5094" s="9">
        <v>44488</v>
      </c>
      <c r="E5094" s="8" t="str">
        <f>TEXT(Table1[[#This Row],[Invoice Date]],"dd-mm-yyyy")</f>
        <v>19-10-2021</v>
      </c>
      <c r="F5094" s="1" t="str">
        <f t="shared" si="316"/>
        <v>October</v>
      </c>
      <c r="G5094" s="1" t="str">
        <f t="shared" si="317"/>
        <v>2021</v>
      </c>
      <c r="H5094" s="1" t="str">
        <f t="shared" si="318"/>
        <v>Tuesday</v>
      </c>
      <c r="I5094" s="1" t="str">
        <f t="shared" si="319"/>
        <v>19</v>
      </c>
      <c r="J5094" t="s">
        <v>14</v>
      </c>
      <c r="K5094" t="s">
        <v>61</v>
      </c>
      <c r="L5094" t="s">
        <v>62</v>
      </c>
      <c r="M5094" t="s">
        <v>19</v>
      </c>
      <c r="N5094">
        <v>52</v>
      </c>
      <c r="O5094">
        <v>31</v>
      </c>
      <c r="P5094">
        <v>1612</v>
      </c>
      <c r="Q5094">
        <v>887</v>
      </c>
      <c r="R5094">
        <v>0.55000000000000004</v>
      </c>
      <c r="S5094" t="s">
        <v>82</v>
      </c>
      <c r="T5094" t="str">
        <f>IF(Table1[[#This Row],[Units Sold]]&gt; 700,"High Units","low Units")</f>
        <v>low Units</v>
      </c>
      <c r="U5094">
        <f>SUM(Table1[[#This Row],[Operating Profit]])/SUM(Table1[Operating Profit])*100</f>
        <v>2.670599828945522E-4</v>
      </c>
      <c r="V5094">
        <f>SUM(Table1[[#This Row],[Price per Unit]]*Table1[[#This Row],[Units Sold]])</f>
        <v>1612</v>
      </c>
      <c r="W5094">
        <f>SUM(Table1[[#This Row],[Total Sales]]-Table1[[#This Row],[Operating Profit]])</f>
        <v>725</v>
      </c>
      <c r="X5094">
        <f>SUM(Table1[[#This Row],[Total Sales]]-Table1[[#This Row],[Cost]])</f>
        <v>887</v>
      </c>
      <c r="Y5094">
        <f>SUM(Table1[[#This Row],[profit/loss]])/SUM(Table1[profit/loss])</f>
        <v>2.6705998289455218E-6</v>
      </c>
    </row>
    <row r="5095" spans="1:25" x14ac:dyDescent="0.3">
      <c r="A5095" t="s">
        <v>60</v>
      </c>
      <c r="B5095" t="s">
        <v>82</v>
      </c>
      <c r="C5095">
        <v>1185732</v>
      </c>
      <c r="D5095" s="9">
        <v>44488</v>
      </c>
      <c r="E5095" s="8" t="str">
        <f>TEXT(Table1[[#This Row],[Invoice Date]],"dd-mm-yyyy")</f>
        <v>19-10-2021</v>
      </c>
      <c r="F5095" s="1" t="str">
        <f t="shared" si="316"/>
        <v>October</v>
      </c>
      <c r="G5095" s="1" t="str">
        <f t="shared" si="317"/>
        <v>2021</v>
      </c>
      <c r="H5095" s="1" t="str">
        <f t="shared" si="318"/>
        <v>Tuesday</v>
      </c>
      <c r="I5095" s="1" t="str">
        <f t="shared" si="319"/>
        <v>19</v>
      </c>
      <c r="J5095" t="s">
        <v>14</v>
      </c>
      <c r="K5095" t="s">
        <v>61</v>
      </c>
      <c r="L5095" t="s">
        <v>62</v>
      </c>
      <c r="M5095" t="s">
        <v>20</v>
      </c>
      <c r="N5095">
        <v>50</v>
      </c>
      <c r="O5095">
        <v>26</v>
      </c>
      <c r="P5095">
        <v>1300</v>
      </c>
      <c r="Q5095">
        <v>520</v>
      </c>
      <c r="R5095">
        <v>0.4</v>
      </c>
      <c r="S5095" t="s">
        <v>82</v>
      </c>
      <c r="T5095" t="str">
        <f>IF(Table1[[#This Row],[Units Sold]]&gt; 700,"High Units","low Units")</f>
        <v>low Units</v>
      </c>
      <c r="U5095">
        <f>SUM(Table1[[#This Row],[Operating Profit]])/SUM(Table1[Operating Profit])*100</f>
        <v>1.5656278591337895E-4</v>
      </c>
      <c r="V5095">
        <f>SUM(Table1[[#This Row],[Price per Unit]]*Table1[[#This Row],[Units Sold]])</f>
        <v>1300</v>
      </c>
      <c r="W5095">
        <f>SUM(Table1[[#This Row],[Total Sales]]-Table1[[#This Row],[Operating Profit]])</f>
        <v>780</v>
      </c>
      <c r="X5095">
        <f>SUM(Table1[[#This Row],[Total Sales]]-Table1[[#This Row],[Cost]])</f>
        <v>520</v>
      </c>
      <c r="Y5095">
        <f>SUM(Table1[[#This Row],[profit/loss]])/SUM(Table1[profit/loss])</f>
        <v>1.5656278591337895E-6</v>
      </c>
    </row>
    <row r="5096" spans="1:25" x14ac:dyDescent="0.3">
      <c r="A5096" t="s">
        <v>60</v>
      </c>
      <c r="B5096" t="s">
        <v>82</v>
      </c>
      <c r="C5096">
        <v>1185732</v>
      </c>
      <c r="D5096" s="9">
        <v>44488</v>
      </c>
      <c r="E5096" s="8" t="str">
        <f>TEXT(Table1[[#This Row],[Invoice Date]],"dd-mm-yyyy")</f>
        <v>19-10-2021</v>
      </c>
      <c r="F5096" s="1" t="str">
        <f t="shared" si="316"/>
        <v>October</v>
      </c>
      <c r="G5096" s="1" t="str">
        <f t="shared" si="317"/>
        <v>2021</v>
      </c>
      <c r="H5096" s="1" t="str">
        <f t="shared" si="318"/>
        <v>Tuesday</v>
      </c>
      <c r="I5096" s="1" t="str">
        <f t="shared" si="319"/>
        <v>19</v>
      </c>
      <c r="J5096" t="s">
        <v>14</v>
      </c>
      <c r="K5096" t="s">
        <v>61</v>
      </c>
      <c r="L5096" t="s">
        <v>62</v>
      </c>
      <c r="M5096" t="s">
        <v>21</v>
      </c>
      <c r="N5096">
        <v>61</v>
      </c>
      <c r="O5096">
        <v>27</v>
      </c>
      <c r="P5096">
        <v>1647</v>
      </c>
      <c r="Q5096">
        <v>626</v>
      </c>
      <c r="R5096">
        <v>0.38</v>
      </c>
      <c r="S5096" t="s">
        <v>82</v>
      </c>
      <c r="T5096" t="str">
        <f>IF(Table1[[#This Row],[Units Sold]]&gt; 700,"High Units","low Units")</f>
        <v>low Units</v>
      </c>
      <c r="U5096">
        <f>SUM(Table1[[#This Row],[Operating Profit]])/SUM(Table1[Operating Profit])*100</f>
        <v>1.8847750765726005E-4</v>
      </c>
      <c r="V5096">
        <f>SUM(Table1[[#This Row],[Price per Unit]]*Table1[[#This Row],[Units Sold]])</f>
        <v>1647</v>
      </c>
      <c r="W5096">
        <f>SUM(Table1[[#This Row],[Total Sales]]-Table1[[#This Row],[Operating Profit]])</f>
        <v>1021</v>
      </c>
      <c r="X5096">
        <f>SUM(Table1[[#This Row],[Total Sales]]-Table1[[#This Row],[Cost]])</f>
        <v>626</v>
      </c>
      <c r="Y5096">
        <f>SUM(Table1[[#This Row],[profit/loss]])/SUM(Table1[profit/loss])</f>
        <v>1.8847750765726006E-6</v>
      </c>
    </row>
    <row r="5097" spans="1:25" x14ac:dyDescent="0.3">
      <c r="A5097" t="s">
        <v>60</v>
      </c>
      <c r="B5097" t="s">
        <v>82</v>
      </c>
      <c r="C5097">
        <v>1185732</v>
      </c>
      <c r="D5097" s="9">
        <v>44488</v>
      </c>
      <c r="E5097" s="8" t="str">
        <f>TEXT(Table1[[#This Row],[Invoice Date]],"dd-mm-yyyy")</f>
        <v>19-10-2021</v>
      </c>
      <c r="F5097" s="1" t="str">
        <f t="shared" si="316"/>
        <v>October</v>
      </c>
      <c r="G5097" s="1" t="str">
        <f t="shared" si="317"/>
        <v>2021</v>
      </c>
      <c r="H5097" s="1" t="str">
        <f t="shared" si="318"/>
        <v>Tuesday</v>
      </c>
      <c r="I5097" s="1" t="str">
        <f t="shared" si="319"/>
        <v>19</v>
      </c>
      <c r="J5097" t="s">
        <v>14</v>
      </c>
      <c r="K5097" t="s">
        <v>61</v>
      </c>
      <c r="L5097" t="s">
        <v>62</v>
      </c>
      <c r="M5097" t="s">
        <v>22</v>
      </c>
      <c r="N5097">
        <v>68</v>
      </c>
      <c r="O5097">
        <v>56</v>
      </c>
      <c r="P5097">
        <v>3808</v>
      </c>
      <c r="Q5097">
        <v>2018</v>
      </c>
      <c r="R5097">
        <v>0.53</v>
      </c>
      <c r="S5097" t="s">
        <v>82</v>
      </c>
      <c r="T5097" t="str">
        <f>IF(Table1[[#This Row],[Units Sold]]&gt; 700,"High Units","low Units")</f>
        <v>low Units</v>
      </c>
      <c r="U5097">
        <f>SUM(Table1[[#This Row],[Operating Profit]])/SUM(Table1[Operating Profit])*100</f>
        <v>6.0758404225615137E-4</v>
      </c>
      <c r="V5097">
        <f>SUM(Table1[[#This Row],[Price per Unit]]*Table1[[#This Row],[Units Sold]])</f>
        <v>3808</v>
      </c>
      <c r="W5097">
        <f>SUM(Table1[[#This Row],[Total Sales]]-Table1[[#This Row],[Operating Profit]])</f>
        <v>1790</v>
      </c>
      <c r="X5097">
        <f>SUM(Table1[[#This Row],[Total Sales]]-Table1[[#This Row],[Cost]])</f>
        <v>2018</v>
      </c>
      <c r="Y5097">
        <f>SUM(Table1[[#This Row],[profit/loss]])/SUM(Table1[profit/loss])</f>
        <v>6.075840422561514E-6</v>
      </c>
    </row>
    <row r="5098" spans="1:25" x14ac:dyDescent="0.3">
      <c r="A5098" t="s">
        <v>60</v>
      </c>
      <c r="B5098" t="s">
        <v>82</v>
      </c>
      <c r="C5098">
        <v>1185732</v>
      </c>
      <c r="D5098" s="9">
        <v>44518</v>
      </c>
      <c r="E5098" s="8" t="str">
        <f>TEXT(Table1[[#This Row],[Invoice Date]],"dd-mm-yyyy")</f>
        <v>18-11-2021</v>
      </c>
      <c r="F5098" s="1" t="str">
        <f t="shared" si="316"/>
        <v>November</v>
      </c>
      <c r="G5098" s="1" t="str">
        <f t="shared" si="317"/>
        <v>2021</v>
      </c>
      <c r="H5098" s="1" t="str">
        <f t="shared" si="318"/>
        <v>Thursday</v>
      </c>
      <c r="I5098" s="1" t="str">
        <f t="shared" si="319"/>
        <v>18</v>
      </c>
      <c r="J5098" t="s">
        <v>14</v>
      </c>
      <c r="K5098" t="s">
        <v>61</v>
      </c>
      <c r="L5098" t="s">
        <v>62</v>
      </c>
      <c r="M5098" t="s">
        <v>16</v>
      </c>
      <c r="N5098">
        <v>62</v>
      </c>
      <c r="O5098">
        <v>98</v>
      </c>
      <c r="P5098">
        <v>6076</v>
      </c>
      <c r="Q5098">
        <v>2977</v>
      </c>
      <c r="R5098">
        <v>0.49</v>
      </c>
      <c r="S5098" t="s">
        <v>82</v>
      </c>
      <c r="T5098" t="str">
        <f>IF(Table1[[#This Row],[Units Sold]]&gt; 700,"High Units","low Units")</f>
        <v>low Units</v>
      </c>
      <c r="U5098">
        <f>SUM(Table1[[#This Row],[Operating Profit]])/SUM(Table1[Operating Profit])*100</f>
        <v>8.9632194935409441E-4</v>
      </c>
      <c r="V5098">
        <f>SUM(Table1[[#This Row],[Price per Unit]]*Table1[[#This Row],[Units Sold]])</f>
        <v>6076</v>
      </c>
      <c r="W5098">
        <f>SUM(Table1[[#This Row],[Total Sales]]-Table1[[#This Row],[Operating Profit]])</f>
        <v>3099</v>
      </c>
      <c r="X5098">
        <f>SUM(Table1[[#This Row],[Total Sales]]-Table1[[#This Row],[Cost]])</f>
        <v>2977</v>
      </c>
      <c r="Y5098">
        <f>SUM(Table1[[#This Row],[profit/loss]])/SUM(Table1[profit/loss])</f>
        <v>8.9632194935409443E-6</v>
      </c>
    </row>
    <row r="5099" spans="1:25" x14ac:dyDescent="0.3">
      <c r="A5099" t="s">
        <v>60</v>
      </c>
      <c r="B5099" t="s">
        <v>82</v>
      </c>
      <c r="C5099">
        <v>1185732</v>
      </c>
      <c r="D5099" s="9">
        <v>44518</v>
      </c>
      <c r="E5099" s="8" t="str">
        <f>TEXT(Table1[[#This Row],[Invoice Date]],"dd-mm-yyyy")</f>
        <v>18-11-2021</v>
      </c>
      <c r="F5099" s="1" t="str">
        <f t="shared" si="316"/>
        <v>November</v>
      </c>
      <c r="G5099" s="1" t="str">
        <f t="shared" si="317"/>
        <v>2021</v>
      </c>
      <c r="H5099" s="1" t="str">
        <f t="shared" si="318"/>
        <v>Thursday</v>
      </c>
      <c r="I5099" s="1" t="str">
        <f t="shared" si="319"/>
        <v>18</v>
      </c>
      <c r="J5099" t="s">
        <v>14</v>
      </c>
      <c r="K5099" t="s">
        <v>61</v>
      </c>
      <c r="L5099" t="s">
        <v>62</v>
      </c>
      <c r="M5099" t="s">
        <v>18</v>
      </c>
      <c r="N5099">
        <v>52</v>
      </c>
      <c r="O5099">
        <v>52</v>
      </c>
      <c r="P5099">
        <v>2704</v>
      </c>
      <c r="Q5099">
        <v>1352</v>
      </c>
      <c r="R5099">
        <v>0.5</v>
      </c>
      <c r="S5099" t="s">
        <v>82</v>
      </c>
      <c r="T5099" t="str">
        <f>IF(Table1[[#This Row],[Units Sold]]&gt; 700,"High Units","low Units")</f>
        <v>low Units</v>
      </c>
      <c r="U5099">
        <f>SUM(Table1[[#This Row],[Operating Profit]])/SUM(Table1[Operating Profit])*100</f>
        <v>4.0706324337478527E-4</v>
      </c>
      <c r="V5099">
        <f>SUM(Table1[[#This Row],[Price per Unit]]*Table1[[#This Row],[Units Sold]])</f>
        <v>2704</v>
      </c>
      <c r="W5099">
        <f>SUM(Table1[[#This Row],[Total Sales]]-Table1[[#This Row],[Operating Profit]])</f>
        <v>1352</v>
      </c>
      <c r="X5099">
        <f>SUM(Table1[[#This Row],[Total Sales]]-Table1[[#This Row],[Cost]])</f>
        <v>1352</v>
      </c>
      <c r="Y5099">
        <f>SUM(Table1[[#This Row],[profit/loss]])/SUM(Table1[profit/loss])</f>
        <v>4.0706324337478529E-6</v>
      </c>
    </row>
    <row r="5100" spans="1:25" x14ac:dyDescent="0.3">
      <c r="A5100" t="s">
        <v>60</v>
      </c>
      <c r="B5100" t="s">
        <v>82</v>
      </c>
      <c r="C5100">
        <v>1185732</v>
      </c>
      <c r="D5100" s="9">
        <v>44518</v>
      </c>
      <c r="E5100" s="8" t="str">
        <f>TEXT(Table1[[#This Row],[Invoice Date]],"dd-mm-yyyy")</f>
        <v>18-11-2021</v>
      </c>
      <c r="F5100" s="1" t="str">
        <f t="shared" si="316"/>
        <v>November</v>
      </c>
      <c r="G5100" s="1" t="str">
        <f t="shared" si="317"/>
        <v>2021</v>
      </c>
      <c r="H5100" s="1" t="str">
        <f t="shared" si="318"/>
        <v>Thursday</v>
      </c>
      <c r="I5100" s="1" t="str">
        <f t="shared" si="319"/>
        <v>18</v>
      </c>
      <c r="J5100" t="s">
        <v>14</v>
      </c>
      <c r="K5100" t="s">
        <v>61</v>
      </c>
      <c r="L5100" t="s">
        <v>62</v>
      </c>
      <c r="M5100" t="s">
        <v>19</v>
      </c>
      <c r="N5100">
        <v>52</v>
      </c>
      <c r="O5100">
        <v>55</v>
      </c>
      <c r="P5100">
        <v>2860</v>
      </c>
      <c r="Q5100">
        <v>1487</v>
      </c>
      <c r="R5100">
        <v>0.52</v>
      </c>
      <c r="S5100" t="s">
        <v>82</v>
      </c>
      <c r="T5100" t="str">
        <f>IF(Table1[[#This Row],[Units Sold]]&gt; 700,"High Units","low Units")</f>
        <v>low Units</v>
      </c>
      <c r="U5100">
        <f>SUM(Table1[[#This Row],[Operating Profit]])/SUM(Table1[Operating Profit])*100</f>
        <v>4.4770935125614328E-4</v>
      </c>
      <c r="V5100">
        <f>SUM(Table1[[#This Row],[Price per Unit]]*Table1[[#This Row],[Units Sold]])</f>
        <v>2860</v>
      </c>
      <c r="W5100">
        <f>SUM(Table1[[#This Row],[Total Sales]]-Table1[[#This Row],[Operating Profit]])</f>
        <v>1373</v>
      </c>
      <c r="X5100">
        <f>SUM(Table1[[#This Row],[Total Sales]]-Table1[[#This Row],[Cost]])</f>
        <v>1487</v>
      </c>
      <c r="Y5100">
        <f>SUM(Table1[[#This Row],[profit/loss]])/SUM(Table1[profit/loss])</f>
        <v>4.477093512561433E-6</v>
      </c>
    </row>
    <row r="5101" spans="1:25" x14ac:dyDescent="0.3">
      <c r="A5101" t="s">
        <v>60</v>
      </c>
      <c r="B5101" t="s">
        <v>82</v>
      </c>
      <c r="C5101">
        <v>1185732</v>
      </c>
      <c r="D5101" s="9">
        <v>44518</v>
      </c>
      <c r="E5101" s="8" t="str">
        <f>TEXT(Table1[[#This Row],[Invoice Date]],"dd-mm-yyyy")</f>
        <v>18-11-2021</v>
      </c>
      <c r="F5101" s="1" t="str">
        <f t="shared" si="316"/>
        <v>November</v>
      </c>
      <c r="G5101" s="1" t="str">
        <f t="shared" si="317"/>
        <v>2021</v>
      </c>
      <c r="H5101" s="1" t="str">
        <f t="shared" si="318"/>
        <v>Thursday</v>
      </c>
      <c r="I5101" s="1" t="str">
        <f t="shared" si="319"/>
        <v>18</v>
      </c>
      <c r="J5101" t="s">
        <v>14</v>
      </c>
      <c r="K5101" t="s">
        <v>61</v>
      </c>
      <c r="L5101" t="s">
        <v>62</v>
      </c>
      <c r="M5101" t="s">
        <v>20</v>
      </c>
      <c r="N5101">
        <v>54</v>
      </c>
      <c r="O5101">
        <v>46</v>
      </c>
      <c r="P5101">
        <v>2484</v>
      </c>
      <c r="Q5101">
        <v>1068</v>
      </c>
      <c r="R5101">
        <v>0.43</v>
      </c>
      <c r="S5101" t="s">
        <v>82</v>
      </c>
      <c r="T5101" t="str">
        <f>IF(Table1[[#This Row],[Units Sold]]&gt; 700,"High Units","low Units")</f>
        <v>low Units</v>
      </c>
      <c r="U5101">
        <f>SUM(Table1[[#This Row],[Operating Profit]])/SUM(Table1[Operating Profit])*100</f>
        <v>3.2155587568363217E-4</v>
      </c>
      <c r="V5101">
        <f>SUM(Table1[[#This Row],[Price per Unit]]*Table1[[#This Row],[Units Sold]])</f>
        <v>2484</v>
      </c>
      <c r="W5101">
        <f>SUM(Table1[[#This Row],[Total Sales]]-Table1[[#This Row],[Operating Profit]])</f>
        <v>1416</v>
      </c>
      <c r="X5101">
        <f>SUM(Table1[[#This Row],[Total Sales]]-Table1[[#This Row],[Cost]])</f>
        <v>1068</v>
      </c>
      <c r="Y5101">
        <f>SUM(Table1[[#This Row],[profit/loss]])/SUM(Table1[profit/loss])</f>
        <v>3.2155587568363214E-6</v>
      </c>
    </row>
    <row r="5102" spans="1:25" x14ac:dyDescent="0.3">
      <c r="A5102" t="s">
        <v>60</v>
      </c>
      <c r="B5102" t="s">
        <v>82</v>
      </c>
      <c r="C5102">
        <v>1185732</v>
      </c>
      <c r="D5102" s="9">
        <v>44518</v>
      </c>
      <c r="E5102" s="8" t="str">
        <f>TEXT(Table1[[#This Row],[Invoice Date]],"dd-mm-yyyy")</f>
        <v>18-11-2021</v>
      </c>
      <c r="F5102" s="1" t="str">
        <f t="shared" si="316"/>
        <v>November</v>
      </c>
      <c r="G5102" s="1" t="str">
        <f t="shared" si="317"/>
        <v>2021</v>
      </c>
      <c r="H5102" s="1" t="str">
        <f t="shared" si="318"/>
        <v>Thursday</v>
      </c>
      <c r="I5102" s="1" t="str">
        <f t="shared" si="319"/>
        <v>18</v>
      </c>
      <c r="J5102" t="s">
        <v>14</v>
      </c>
      <c r="K5102" t="s">
        <v>61</v>
      </c>
      <c r="L5102" t="s">
        <v>62</v>
      </c>
      <c r="M5102" t="s">
        <v>21</v>
      </c>
      <c r="N5102">
        <v>60</v>
      </c>
      <c r="O5102">
        <v>41</v>
      </c>
      <c r="P5102">
        <v>2460</v>
      </c>
      <c r="Q5102">
        <v>886</v>
      </c>
      <c r="R5102">
        <v>0.36</v>
      </c>
      <c r="S5102" t="s">
        <v>82</v>
      </c>
      <c r="T5102" t="str">
        <f>IF(Table1[[#This Row],[Units Sold]]&gt; 700,"High Units","low Units")</f>
        <v>low Units</v>
      </c>
      <c r="U5102">
        <f>SUM(Table1[[#This Row],[Operating Profit]])/SUM(Table1[Operating Profit])*100</f>
        <v>2.6675890061394949E-4</v>
      </c>
      <c r="V5102">
        <f>SUM(Table1[[#This Row],[Price per Unit]]*Table1[[#This Row],[Units Sold]])</f>
        <v>2460</v>
      </c>
      <c r="W5102">
        <f>SUM(Table1[[#This Row],[Total Sales]]-Table1[[#This Row],[Operating Profit]])</f>
        <v>1574</v>
      </c>
      <c r="X5102">
        <f>SUM(Table1[[#This Row],[Total Sales]]-Table1[[#This Row],[Cost]])</f>
        <v>886</v>
      </c>
      <c r="Y5102">
        <f>SUM(Table1[[#This Row],[profit/loss]])/SUM(Table1[profit/loss])</f>
        <v>2.6675890061394951E-6</v>
      </c>
    </row>
    <row r="5103" spans="1:25" x14ac:dyDescent="0.3">
      <c r="A5103" t="s">
        <v>60</v>
      </c>
      <c r="B5103" t="s">
        <v>82</v>
      </c>
      <c r="C5103">
        <v>1185732</v>
      </c>
      <c r="D5103" s="9">
        <v>44518</v>
      </c>
      <c r="E5103" s="8" t="str">
        <f>TEXT(Table1[[#This Row],[Invoice Date]],"dd-mm-yyyy")</f>
        <v>18-11-2021</v>
      </c>
      <c r="F5103" s="1" t="str">
        <f t="shared" si="316"/>
        <v>November</v>
      </c>
      <c r="G5103" s="1" t="str">
        <f t="shared" si="317"/>
        <v>2021</v>
      </c>
      <c r="H5103" s="1" t="str">
        <f t="shared" si="318"/>
        <v>Thursday</v>
      </c>
      <c r="I5103" s="1" t="str">
        <f t="shared" si="319"/>
        <v>18</v>
      </c>
      <c r="J5103" t="s">
        <v>14</v>
      </c>
      <c r="K5103" t="s">
        <v>61</v>
      </c>
      <c r="L5103" t="s">
        <v>62</v>
      </c>
      <c r="M5103" t="s">
        <v>22</v>
      </c>
      <c r="N5103">
        <v>67</v>
      </c>
      <c r="O5103">
        <v>63</v>
      </c>
      <c r="P5103">
        <v>4221</v>
      </c>
      <c r="Q5103">
        <v>2279</v>
      </c>
      <c r="R5103">
        <v>0.54</v>
      </c>
      <c r="S5103" t="s">
        <v>82</v>
      </c>
      <c r="T5103" t="str">
        <f>IF(Table1[[#This Row],[Units Sold]]&gt; 700,"High Units","low Units")</f>
        <v>low Units</v>
      </c>
      <c r="U5103">
        <f>SUM(Table1[[#This Row],[Operating Profit]])/SUM(Table1[Operating Profit])*100</f>
        <v>6.8616651749344349E-4</v>
      </c>
      <c r="V5103">
        <f>SUM(Table1[[#This Row],[Price per Unit]]*Table1[[#This Row],[Units Sold]])</f>
        <v>4221</v>
      </c>
      <c r="W5103">
        <f>SUM(Table1[[#This Row],[Total Sales]]-Table1[[#This Row],[Operating Profit]])</f>
        <v>1942</v>
      </c>
      <c r="X5103">
        <f>SUM(Table1[[#This Row],[Total Sales]]-Table1[[#This Row],[Cost]])</f>
        <v>2279</v>
      </c>
      <c r="Y5103">
        <f>SUM(Table1[[#This Row],[profit/loss]])/SUM(Table1[profit/loss])</f>
        <v>6.8616651749344349E-6</v>
      </c>
    </row>
    <row r="5104" spans="1:25" x14ac:dyDescent="0.3">
      <c r="A5104" t="s">
        <v>60</v>
      </c>
      <c r="B5104" t="s">
        <v>82</v>
      </c>
      <c r="C5104">
        <v>1185732</v>
      </c>
      <c r="D5104" s="9">
        <v>44547</v>
      </c>
      <c r="E5104" s="8" t="str">
        <f>TEXT(Table1[[#This Row],[Invoice Date]],"dd-mm-yyyy")</f>
        <v>17-12-2021</v>
      </c>
      <c r="F5104" s="1" t="str">
        <f t="shared" si="316"/>
        <v>December</v>
      </c>
      <c r="G5104" s="1" t="str">
        <f t="shared" si="317"/>
        <v>2021</v>
      </c>
      <c r="H5104" s="1" t="str">
        <f t="shared" si="318"/>
        <v>Friday</v>
      </c>
      <c r="I5104" s="1" t="str">
        <f t="shared" si="319"/>
        <v>17</v>
      </c>
      <c r="J5104" t="s">
        <v>14</v>
      </c>
      <c r="K5104" t="s">
        <v>61</v>
      </c>
      <c r="L5104" t="s">
        <v>62</v>
      </c>
      <c r="M5104" t="s">
        <v>16</v>
      </c>
      <c r="N5104">
        <v>62</v>
      </c>
      <c r="O5104">
        <v>138</v>
      </c>
      <c r="P5104">
        <v>8556</v>
      </c>
      <c r="Q5104">
        <v>4107</v>
      </c>
      <c r="R5104">
        <v>0.48</v>
      </c>
      <c r="S5104" t="s">
        <v>82</v>
      </c>
      <c r="T5104" t="str">
        <f>IF(Table1[[#This Row],[Units Sold]]&gt; 700,"High Units","low Units")</f>
        <v>low Units</v>
      </c>
      <c r="U5104">
        <f>SUM(Table1[[#This Row],[Operating Profit]])/SUM(Table1[Operating Profit])*100</f>
        <v>1.2365449264350912E-3</v>
      </c>
      <c r="V5104">
        <f>SUM(Table1[[#This Row],[Price per Unit]]*Table1[[#This Row],[Units Sold]])</f>
        <v>8556</v>
      </c>
      <c r="W5104">
        <f>SUM(Table1[[#This Row],[Total Sales]]-Table1[[#This Row],[Operating Profit]])</f>
        <v>4449</v>
      </c>
      <c r="X5104">
        <f>SUM(Table1[[#This Row],[Total Sales]]-Table1[[#This Row],[Cost]])</f>
        <v>4107</v>
      </c>
      <c r="Y5104">
        <f>SUM(Table1[[#This Row],[profit/loss]])/SUM(Table1[profit/loss])</f>
        <v>1.2365449264350912E-5</v>
      </c>
    </row>
    <row r="5105" spans="1:25" x14ac:dyDescent="0.3">
      <c r="A5105" t="s">
        <v>60</v>
      </c>
      <c r="B5105" t="s">
        <v>82</v>
      </c>
      <c r="C5105">
        <v>1185732</v>
      </c>
      <c r="D5105" s="9">
        <v>44547</v>
      </c>
      <c r="E5105" s="8" t="str">
        <f>TEXT(Table1[[#This Row],[Invoice Date]],"dd-mm-yyyy")</f>
        <v>17-12-2021</v>
      </c>
      <c r="F5105" s="1" t="str">
        <f t="shared" si="316"/>
        <v>December</v>
      </c>
      <c r="G5105" s="1" t="str">
        <f t="shared" si="317"/>
        <v>2021</v>
      </c>
      <c r="H5105" s="1" t="str">
        <f t="shared" si="318"/>
        <v>Friday</v>
      </c>
      <c r="I5105" s="1" t="str">
        <f t="shared" si="319"/>
        <v>17</v>
      </c>
      <c r="J5105" t="s">
        <v>14</v>
      </c>
      <c r="K5105" t="s">
        <v>61</v>
      </c>
      <c r="L5105" t="s">
        <v>62</v>
      </c>
      <c r="M5105" t="s">
        <v>18</v>
      </c>
      <c r="N5105">
        <v>53</v>
      </c>
      <c r="O5105">
        <v>74</v>
      </c>
      <c r="P5105">
        <v>3922</v>
      </c>
      <c r="Q5105">
        <v>1961</v>
      </c>
      <c r="R5105">
        <v>0.5</v>
      </c>
      <c r="S5105" t="s">
        <v>82</v>
      </c>
      <c r="T5105" t="str">
        <f>IF(Table1[[#This Row],[Units Sold]]&gt; 700,"High Units","low Units")</f>
        <v>low Units</v>
      </c>
      <c r="U5105">
        <f>SUM(Table1[[#This Row],[Operating Profit]])/SUM(Table1[Operating Profit])*100</f>
        <v>5.904223522618003E-4</v>
      </c>
      <c r="V5105">
        <f>SUM(Table1[[#This Row],[Price per Unit]]*Table1[[#This Row],[Units Sold]])</f>
        <v>3922</v>
      </c>
      <c r="W5105">
        <f>SUM(Table1[[#This Row],[Total Sales]]-Table1[[#This Row],[Operating Profit]])</f>
        <v>1961</v>
      </c>
      <c r="X5105">
        <f>SUM(Table1[[#This Row],[Total Sales]]-Table1[[#This Row],[Cost]])</f>
        <v>1961</v>
      </c>
      <c r="Y5105">
        <f>SUM(Table1[[#This Row],[profit/loss]])/SUM(Table1[profit/loss])</f>
        <v>5.9042235226180026E-6</v>
      </c>
    </row>
    <row r="5106" spans="1:25" x14ac:dyDescent="0.3">
      <c r="A5106" t="s">
        <v>60</v>
      </c>
      <c r="B5106" t="s">
        <v>82</v>
      </c>
      <c r="C5106">
        <v>1185732</v>
      </c>
      <c r="D5106" s="9">
        <v>44547</v>
      </c>
      <c r="E5106" s="8" t="str">
        <f>TEXT(Table1[[#This Row],[Invoice Date]],"dd-mm-yyyy")</f>
        <v>17-12-2021</v>
      </c>
      <c r="F5106" s="1" t="str">
        <f t="shared" si="316"/>
        <v>December</v>
      </c>
      <c r="G5106" s="1" t="str">
        <f t="shared" si="317"/>
        <v>2021</v>
      </c>
      <c r="H5106" s="1" t="str">
        <f t="shared" si="318"/>
        <v>Friday</v>
      </c>
      <c r="I5106" s="1" t="str">
        <f t="shared" si="319"/>
        <v>17</v>
      </c>
      <c r="J5106" t="s">
        <v>14</v>
      </c>
      <c r="K5106" t="s">
        <v>61</v>
      </c>
      <c r="L5106" t="s">
        <v>62</v>
      </c>
      <c r="M5106" t="s">
        <v>19</v>
      </c>
      <c r="N5106">
        <v>52</v>
      </c>
      <c r="O5106">
        <v>68</v>
      </c>
      <c r="P5106">
        <v>3536</v>
      </c>
      <c r="Q5106">
        <v>1768</v>
      </c>
      <c r="R5106">
        <v>0.5</v>
      </c>
      <c r="S5106" t="s">
        <v>82</v>
      </c>
      <c r="T5106" t="str">
        <f>IF(Table1[[#This Row],[Units Sold]]&gt; 700,"High Units","low Units")</f>
        <v>low Units</v>
      </c>
      <c r="U5106">
        <f>SUM(Table1[[#This Row],[Operating Profit]])/SUM(Table1[Operating Profit])*100</f>
        <v>5.3231347210548846E-4</v>
      </c>
      <c r="V5106">
        <f>SUM(Table1[[#This Row],[Price per Unit]]*Table1[[#This Row],[Units Sold]])</f>
        <v>3536</v>
      </c>
      <c r="W5106">
        <f>SUM(Table1[[#This Row],[Total Sales]]-Table1[[#This Row],[Operating Profit]])</f>
        <v>1768</v>
      </c>
      <c r="X5106">
        <f>SUM(Table1[[#This Row],[Total Sales]]-Table1[[#This Row],[Cost]])</f>
        <v>1768</v>
      </c>
      <c r="Y5106">
        <f>SUM(Table1[[#This Row],[profit/loss]])/SUM(Table1[profit/loss])</f>
        <v>5.3231347210548843E-6</v>
      </c>
    </row>
    <row r="5107" spans="1:25" x14ac:dyDescent="0.3">
      <c r="A5107" t="s">
        <v>60</v>
      </c>
      <c r="B5107" t="s">
        <v>82</v>
      </c>
      <c r="C5107">
        <v>1185732</v>
      </c>
      <c r="D5107" s="9">
        <v>44547</v>
      </c>
      <c r="E5107" s="8" t="str">
        <f>TEXT(Table1[[#This Row],[Invoice Date]],"dd-mm-yyyy")</f>
        <v>17-12-2021</v>
      </c>
      <c r="F5107" s="1" t="str">
        <f t="shared" si="316"/>
        <v>December</v>
      </c>
      <c r="G5107" s="1" t="str">
        <f t="shared" si="317"/>
        <v>2021</v>
      </c>
      <c r="H5107" s="1" t="str">
        <f t="shared" si="318"/>
        <v>Friday</v>
      </c>
      <c r="I5107" s="1" t="str">
        <f t="shared" si="319"/>
        <v>17</v>
      </c>
      <c r="J5107" t="s">
        <v>14</v>
      </c>
      <c r="K5107" t="s">
        <v>61</v>
      </c>
      <c r="L5107" t="s">
        <v>62</v>
      </c>
      <c r="M5107" t="s">
        <v>20</v>
      </c>
      <c r="N5107">
        <v>52</v>
      </c>
      <c r="O5107">
        <v>50</v>
      </c>
      <c r="P5107">
        <v>2600</v>
      </c>
      <c r="Q5107">
        <v>1118</v>
      </c>
      <c r="R5107">
        <v>0.43</v>
      </c>
      <c r="S5107" t="s">
        <v>82</v>
      </c>
      <c r="T5107" t="str">
        <f>IF(Table1[[#This Row],[Units Sold]]&gt; 700,"High Units","low Units")</f>
        <v>low Units</v>
      </c>
      <c r="U5107">
        <f>SUM(Table1[[#This Row],[Operating Profit]])/SUM(Table1[Operating Profit])*100</f>
        <v>3.3660998971376475E-4</v>
      </c>
      <c r="V5107">
        <f>SUM(Table1[[#This Row],[Price per Unit]]*Table1[[#This Row],[Units Sold]])</f>
        <v>2600</v>
      </c>
      <c r="W5107">
        <f>SUM(Table1[[#This Row],[Total Sales]]-Table1[[#This Row],[Operating Profit]])</f>
        <v>1482</v>
      </c>
      <c r="X5107">
        <f>SUM(Table1[[#This Row],[Total Sales]]-Table1[[#This Row],[Cost]])</f>
        <v>1118</v>
      </c>
      <c r="Y5107">
        <f>SUM(Table1[[#This Row],[profit/loss]])/SUM(Table1[profit/loss])</f>
        <v>3.3660998971376473E-6</v>
      </c>
    </row>
    <row r="5108" spans="1:25" x14ac:dyDescent="0.3">
      <c r="A5108" t="s">
        <v>60</v>
      </c>
      <c r="B5108" t="s">
        <v>82</v>
      </c>
      <c r="C5108">
        <v>1185732</v>
      </c>
      <c r="D5108" s="9">
        <v>44547</v>
      </c>
      <c r="E5108" s="8" t="str">
        <f>TEXT(Table1[[#This Row],[Invoice Date]],"dd-mm-yyyy")</f>
        <v>17-12-2021</v>
      </c>
      <c r="F5108" s="1" t="str">
        <f t="shared" si="316"/>
        <v>December</v>
      </c>
      <c r="G5108" s="1" t="str">
        <f t="shared" si="317"/>
        <v>2021</v>
      </c>
      <c r="H5108" s="1" t="str">
        <f t="shared" si="318"/>
        <v>Friday</v>
      </c>
      <c r="I5108" s="1" t="str">
        <f t="shared" si="319"/>
        <v>17</v>
      </c>
      <c r="J5108" t="s">
        <v>14</v>
      </c>
      <c r="K5108" t="s">
        <v>61</v>
      </c>
      <c r="L5108" t="s">
        <v>62</v>
      </c>
      <c r="M5108" t="s">
        <v>21</v>
      </c>
      <c r="N5108">
        <v>60</v>
      </c>
      <c r="O5108">
        <v>54</v>
      </c>
      <c r="P5108">
        <v>3240</v>
      </c>
      <c r="Q5108">
        <v>1166</v>
      </c>
      <c r="R5108">
        <v>0.36</v>
      </c>
      <c r="S5108" t="s">
        <v>82</v>
      </c>
      <c r="T5108" t="str">
        <f>IF(Table1[[#This Row],[Units Sold]]&gt; 700,"High Units","low Units")</f>
        <v>low Units</v>
      </c>
      <c r="U5108">
        <f>SUM(Table1[[#This Row],[Operating Profit]])/SUM(Table1[Operating Profit])*100</f>
        <v>3.5106193918269202E-4</v>
      </c>
      <c r="V5108">
        <f>SUM(Table1[[#This Row],[Price per Unit]]*Table1[[#This Row],[Units Sold]])</f>
        <v>3240</v>
      </c>
      <c r="W5108">
        <f>SUM(Table1[[#This Row],[Total Sales]]-Table1[[#This Row],[Operating Profit]])</f>
        <v>2074</v>
      </c>
      <c r="X5108">
        <f>SUM(Table1[[#This Row],[Total Sales]]-Table1[[#This Row],[Cost]])</f>
        <v>1166</v>
      </c>
      <c r="Y5108">
        <f>SUM(Table1[[#This Row],[profit/loss]])/SUM(Table1[profit/loss])</f>
        <v>3.5106193918269202E-6</v>
      </c>
    </row>
    <row r="5109" spans="1:25" x14ac:dyDescent="0.3">
      <c r="A5109" t="s">
        <v>60</v>
      </c>
      <c r="B5109" t="s">
        <v>82</v>
      </c>
      <c r="C5109">
        <v>1185732</v>
      </c>
      <c r="D5109" s="9">
        <v>44547</v>
      </c>
      <c r="E5109" s="8" t="str">
        <f>TEXT(Table1[[#This Row],[Invoice Date]],"dd-mm-yyyy")</f>
        <v>17-12-2021</v>
      </c>
      <c r="F5109" s="1" t="str">
        <f t="shared" si="316"/>
        <v>December</v>
      </c>
      <c r="G5109" s="1" t="str">
        <f t="shared" si="317"/>
        <v>2021</v>
      </c>
      <c r="H5109" s="1" t="str">
        <f t="shared" si="318"/>
        <v>Friday</v>
      </c>
      <c r="I5109" s="1" t="str">
        <f t="shared" si="319"/>
        <v>17</v>
      </c>
      <c r="J5109" t="s">
        <v>14</v>
      </c>
      <c r="K5109" t="s">
        <v>61</v>
      </c>
      <c r="L5109" t="s">
        <v>62</v>
      </c>
      <c r="M5109" t="s">
        <v>22</v>
      </c>
      <c r="N5109">
        <v>69</v>
      </c>
      <c r="O5109">
        <v>75</v>
      </c>
      <c r="P5109">
        <v>5175</v>
      </c>
      <c r="Q5109">
        <v>2743</v>
      </c>
      <c r="R5109">
        <v>0.53</v>
      </c>
      <c r="S5109" t="s">
        <v>82</v>
      </c>
      <c r="T5109" t="str">
        <f>IF(Table1[[#This Row],[Units Sold]]&gt; 700,"High Units","low Units")</f>
        <v>low Units</v>
      </c>
      <c r="U5109">
        <f>SUM(Table1[[#This Row],[Operating Profit]])/SUM(Table1[Operating Profit])*100</f>
        <v>8.2586869569307401E-4</v>
      </c>
      <c r="V5109">
        <f>SUM(Table1[[#This Row],[Price per Unit]]*Table1[[#This Row],[Units Sold]])</f>
        <v>5175</v>
      </c>
      <c r="W5109">
        <f>SUM(Table1[[#This Row],[Total Sales]]-Table1[[#This Row],[Operating Profit]])</f>
        <v>2432</v>
      </c>
      <c r="X5109">
        <f>SUM(Table1[[#This Row],[Total Sales]]-Table1[[#This Row],[Cost]])</f>
        <v>2743</v>
      </c>
      <c r="Y5109">
        <f>SUM(Table1[[#This Row],[profit/loss]])/SUM(Table1[profit/loss])</f>
        <v>8.2586869569307401E-6</v>
      </c>
    </row>
    <row r="5110" spans="1:25" x14ac:dyDescent="0.3">
      <c r="A5110" t="s">
        <v>29</v>
      </c>
      <c r="B5110" t="s">
        <v>82</v>
      </c>
      <c r="C5110">
        <v>1128299</v>
      </c>
      <c r="D5110" s="9">
        <v>44206</v>
      </c>
      <c r="E5110" s="8" t="str">
        <f>TEXT(Table1[[#This Row],[Invoice Date]],"dd-mm-yyyy")</f>
        <v>10-01-2021</v>
      </c>
      <c r="F5110" s="1" t="str">
        <f t="shared" si="316"/>
        <v>January</v>
      </c>
      <c r="G5110" s="1" t="str">
        <f t="shared" si="317"/>
        <v>2021</v>
      </c>
      <c r="H5110" s="1" t="str">
        <f t="shared" si="318"/>
        <v>Sunday</v>
      </c>
      <c r="I5110" s="1" t="str">
        <f t="shared" si="319"/>
        <v>10</v>
      </c>
      <c r="J5110" t="s">
        <v>14</v>
      </c>
      <c r="K5110" t="s">
        <v>61</v>
      </c>
      <c r="L5110" t="s">
        <v>62</v>
      </c>
      <c r="M5110" t="s">
        <v>16</v>
      </c>
      <c r="N5110">
        <v>33</v>
      </c>
      <c r="O5110">
        <v>98</v>
      </c>
      <c r="P5110">
        <v>3234</v>
      </c>
      <c r="Q5110">
        <v>1132</v>
      </c>
      <c r="R5110">
        <v>0.35</v>
      </c>
      <c r="S5110" t="s">
        <v>82</v>
      </c>
      <c r="T5110" t="str">
        <f>IF(Table1[[#This Row],[Units Sold]]&gt; 700,"High Units","low Units")</f>
        <v>low Units</v>
      </c>
      <c r="U5110">
        <f>SUM(Table1[[#This Row],[Operating Profit]])/SUM(Table1[Operating Profit])*100</f>
        <v>3.4082514164220188E-4</v>
      </c>
      <c r="V5110">
        <f>SUM(Table1[[#This Row],[Price per Unit]]*Table1[[#This Row],[Units Sold]])</f>
        <v>3234</v>
      </c>
      <c r="W5110">
        <f>SUM(Table1[[#This Row],[Total Sales]]-Table1[[#This Row],[Operating Profit]])</f>
        <v>2102</v>
      </c>
      <c r="X5110">
        <f>SUM(Table1[[#This Row],[Total Sales]]-Table1[[#This Row],[Cost]])</f>
        <v>1132</v>
      </c>
      <c r="Y5110">
        <f>SUM(Table1[[#This Row],[profit/loss]])/SUM(Table1[profit/loss])</f>
        <v>3.4082514164220189E-6</v>
      </c>
    </row>
    <row r="5111" spans="1:25" x14ac:dyDescent="0.3">
      <c r="A5111" t="s">
        <v>29</v>
      </c>
      <c r="B5111" t="s">
        <v>82</v>
      </c>
      <c r="C5111">
        <v>1128299</v>
      </c>
      <c r="D5111" s="9">
        <v>44206</v>
      </c>
      <c r="E5111" s="8" t="str">
        <f>TEXT(Table1[[#This Row],[Invoice Date]],"dd-mm-yyyy")</f>
        <v>10-01-2021</v>
      </c>
      <c r="F5111" s="1" t="str">
        <f t="shared" si="316"/>
        <v>January</v>
      </c>
      <c r="G5111" s="1" t="str">
        <f t="shared" si="317"/>
        <v>2021</v>
      </c>
      <c r="H5111" s="1" t="str">
        <f t="shared" si="318"/>
        <v>Sunday</v>
      </c>
      <c r="I5111" s="1" t="str">
        <f t="shared" si="319"/>
        <v>10</v>
      </c>
      <c r="J5111" t="s">
        <v>14</v>
      </c>
      <c r="K5111" t="s">
        <v>61</v>
      </c>
      <c r="L5111" t="s">
        <v>62</v>
      </c>
      <c r="M5111" t="s">
        <v>18</v>
      </c>
      <c r="N5111">
        <v>41</v>
      </c>
      <c r="O5111">
        <v>109</v>
      </c>
      <c r="P5111">
        <v>4469</v>
      </c>
      <c r="Q5111">
        <v>1475</v>
      </c>
      <c r="R5111">
        <v>0.33</v>
      </c>
      <c r="S5111" t="s">
        <v>82</v>
      </c>
      <c r="T5111" t="str">
        <f>IF(Table1[[#This Row],[Units Sold]]&gt; 700,"High Units","low Units")</f>
        <v>low Units</v>
      </c>
      <c r="U5111">
        <f>SUM(Table1[[#This Row],[Operating Profit]])/SUM(Table1[Operating Profit])*100</f>
        <v>4.4409636388891146E-4</v>
      </c>
      <c r="V5111">
        <f>SUM(Table1[[#This Row],[Price per Unit]]*Table1[[#This Row],[Units Sold]])</f>
        <v>4469</v>
      </c>
      <c r="W5111">
        <f>SUM(Table1[[#This Row],[Total Sales]]-Table1[[#This Row],[Operating Profit]])</f>
        <v>2994</v>
      </c>
      <c r="X5111">
        <f>SUM(Table1[[#This Row],[Total Sales]]-Table1[[#This Row],[Cost]])</f>
        <v>1475</v>
      </c>
      <c r="Y5111">
        <f>SUM(Table1[[#This Row],[profit/loss]])/SUM(Table1[profit/loss])</f>
        <v>4.4409636388891143E-6</v>
      </c>
    </row>
    <row r="5112" spans="1:25" x14ac:dyDescent="0.3">
      <c r="A5112" t="s">
        <v>29</v>
      </c>
      <c r="B5112" t="s">
        <v>82</v>
      </c>
      <c r="C5112">
        <v>1128299</v>
      </c>
      <c r="D5112" s="9">
        <v>44206</v>
      </c>
      <c r="E5112" s="8" t="str">
        <f>TEXT(Table1[[#This Row],[Invoice Date]],"dd-mm-yyyy")</f>
        <v>10-01-2021</v>
      </c>
      <c r="F5112" s="1" t="str">
        <f t="shared" si="316"/>
        <v>January</v>
      </c>
      <c r="G5112" s="1" t="str">
        <f t="shared" si="317"/>
        <v>2021</v>
      </c>
      <c r="H5112" s="1" t="str">
        <f t="shared" si="318"/>
        <v>Sunday</v>
      </c>
      <c r="I5112" s="1" t="str">
        <f t="shared" si="319"/>
        <v>10</v>
      </c>
      <c r="J5112" t="s">
        <v>14</v>
      </c>
      <c r="K5112" t="s">
        <v>61</v>
      </c>
      <c r="L5112" t="s">
        <v>62</v>
      </c>
      <c r="M5112" t="s">
        <v>19</v>
      </c>
      <c r="N5112">
        <v>43</v>
      </c>
      <c r="O5112">
        <v>101</v>
      </c>
      <c r="P5112">
        <v>4343</v>
      </c>
      <c r="Q5112">
        <v>1737</v>
      </c>
      <c r="R5112">
        <v>0.4</v>
      </c>
      <c r="S5112" t="s">
        <v>82</v>
      </c>
      <c r="T5112" t="str">
        <f>IF(Table1[[#This Row],[Units Sold]]&gt; 700,"High Units","low Units")</f>
        <v>low Units</v>
      </c>
      <c r="U5112">
        <f>SUM(Table1[[#This Row],[Operating Profit]])/SUM(Table1[Operating Profit])*100</f>
        <v>5.2297992140680624E-4</v>
      </c>
      <c r="V5112">
        <f>SUM(Table1[[#This Row],[Price per Unit]]*Table1[[#This Row],[Units Sold]])</f>
        <v>4343</v>
      </c>
      <c r="W5112">
        <f>SUM(Table1[[#This Row],[Total Sales]]-Table1[[#This Row],[Operating Profit]])</f>
        <v>2606</v>
      </c>
      <c r="X5112">
        <f>SUM(Table1[[#This Row],[Total Sales]]-Table1[[#This Row],[Cost]])</f>
        <v>1737</v>
      </c>
      <c r="Y5112">
        <f>SUM(Table1[[#This Row],[profit/loss]])/SUM(Table1[profit/loss])</f>
        <v>5.2297992140680627E-6</v>
      </c>
    </row>
    <row r="5113" spans="1:25" x14ac:dyDescent="0.3">
      <c r="A5113" t="s">
        <v>29</v>
      </c>
      <c r="B5113" t="s">
        <v>82</v>
      </c>
      <c r="C5113">
        <v>1128299</v>
      </c>
      <c r="D5113" s="9">
        <v>44206</v>
      </c>
      <c r="E5113" s="8" t="str">
        <f>TEXT(Table1[[#This Row],[Invoice Date]],"dd-mm-yyyy")</f>
        <v>10-01-2021</v>
      </c>
      <c r="F5113" s="1" t="str">
        <f t="shared" si="316"/>
        <v>January</v>
      </c>
      <c r="G5113" s="1" t="str">
        <f t="shared" si="317"/>
        <v>2021</v>
      </c>
      <c r="H5113" s="1" t="str">
        <f t="shared" si="318"/>
        <v>Sunday</v>
      </c>
      <c r="I5113" s="1" t="str">
        <f t="shared" si="319"/>
        <v>10</v>
      </c>
      <c r="J5113" t="s">
        <v>14</v>
      </c>
      <c r="K5113" t="s">
        <v>61</v>
      </c>
      <c r="L5113" t="s">
        <v>62</v>
      </c>
      <c r="M5113" t="s">
        <v>20</v>
      </c>
      <c r="N5113">
        <v>43</v>
      </c>
      <c r="O5113">
        <v>59</v>
      </c>
      <c r="P5113">
        <v>2537</v>
      </c>
      <c r="Q5113">
        <v>989</v>
      </c>
      <c r="R5113">
        <v>0.39</v>
      </c>
      <c r="S5113" t="s">
        <v>82</v>
      </c>
      <c r="T5113" t="str">
        <f>IF(Table1[[#This Row],[Units Sold]]&gt; 700,"High Units","low Units")</f>
        <v>low Units</v>
      </c>
      <c r="U5113">
        <f>SUM(Table1[[#This Row],[Operating Profit]])/SUM(Table1[Operating Profit])*100</f>
        <v>2.9777037551602267E-4</v>
      </c>
      <c r="V5113">
        <f>SUM(Table1[[#This Row],[Price per Unit]]*Table1[[#This Row],[Units Sold]])</f>
        <v>2537</v>
      </c>
      <c r="W5113">
        <f>SUM(Table1[[#This Row],[Total Sales]]-Table1[[#This Row],[Operating Profit]])</f>
        <v>1548</v>
      </c>
      <c r="X5113">
        <f>SUM(Table1[[#This Row],[Total Sales]]-Table1[[#This Row],[Cost]])</f>
        <v>989</v>
      </c>
      <c r="Y5113">
        <f>SUM(Table1[[#This Row],[profit/loss]])/SUM(Table1[profit/loss])</f>
        <v>2.9777037551602265E-6</v>
      </c>
    </row>
    <row r="5114" spans="1:25" x14ac:dyDescent="0.3">
      <c r="A5114" t="s">
        <v>60</v>
      </c>
      <c r="B5114" t="s">
        <v>82</v>
      </c>
      <c r="C5114">
        <v>1185732</v>
      </c>
      <c r="D5114" s="9">
        <v>44220</v>
      </c>
      <c r="E5114" s="8" t="str">
        <f>TEXT(Table1[[#This Row],[Invoice Date]],"dd-mm-yyyy")</f>
        <v>24-01-2021</v>
      </c>
      <c r="F5114" s="1" t="str">
        <f t="shared" si="316"/>
        <v>January</v>
      </c>
      <c r="G5114" s="1" t="str">
        <f t="shared" si="317"/>
        <v>2021</v>
      </c>
      <c r="H5114" s="1" t="str">
        <f t="shared" si="318"/>
        <v>Sunday</v>
      </c>
      <c r="I5114" s="1" t="str">
        <f t="shared" si="319"/>
        <v>24</v>
      </c>
      <c r="J5114" t="s">
        <v>30</v>
      </c>
      <c r="K5114" t="s">
        <v>63</v>
      </c>
      <c r="L5114" t="s">
        <v>64</v>
      </c>
      <c r="M5114" t="s">
        <v>22</v>
      </c>
      <c r="N5114">
        <v>52</v>
      </c>
      <c r="O5114">
        <v>84</v>
      </c>
      <c r="P5114">
        <v>4368</v>
      </c>
      <c r="Q5114">
        <v>1791</v>
      </c>
      <c r="R5114">
        <v>0.41</v>
      </c>
      <c r="S5114" t="s">
        <v>82</v>
      </c>
      <c r="T5114" t="str">
        <f>IF(Table1[[#This Row],[Units Sold]]&gt; 700,"High Units","low Units")</f>
        <v>low Units</v>
      </c>
      <c r="U5114">
        <f>SUM(Table1[[#This Row],[Operating Profit]])/SUM(Table1[Operating Profit])*100</f>
        <v>5.3923836455934944E-4</v>
      </c>
      <c r="V5114">
        <f>SUM(Table1[[#This Row],[Price per Unit]]*Table1[[#This Row],[Units Sold]])</f>
        <v>4368</v>
      </c>
      <c r="W5114">
        <f>SUM(Table1[[#This Row],[Total Sales]]-Table1[[#This Row],[Operating Profit]])</f>
        <v>2577</v>
      </c>
      <c r="X5114">
        <f>SUM(Table1[[#This Row],[Total Sales]]-Table1[[#This Row],[Cost]])</f>
        <v>1791</v>
      </c>
      <c r="Y5114">
        <f>SUM(Table1[[#This Row],[profit/loss]])/SUM(Table1[profit/loss])</f>
        <v>5.3923836455934941E-6</v>
      </c>
    </row>
    <row r="5115" spans="1:25" x14ac:dyDescent="0.3">
      <c r="A5115" t="s">
        <v>60</v>
      </c>
      <c r="B5115" t="s">
        <v>82</v>
      </c>
      <c r="C5115">
        <v>1185732</v>
      </c>
      <c r="D5115" s="9">
        <v>44249</v>
      </c>
      <c r="E5115" s="8" t="str">
        <f>TEXT(Table1[[#This Row],[Invoice Date]],"dd-mm-yyyy")</f>
        <v>22-02-2021</v>
      </c>
      <c r="F5115" s="1" t="str">
        <f t="shared" si="316"/>
        <v>February</v>
      </c>
      <c r="G5115" s="1" t="str">
        <f t="shared" si="317"/>
        <v>2021</v>
      </c>
      <c r="H5115" s="1" t="str">
        <f t="shared" si="318"/>
        <v>Monday</v>
      </c>
      <c r="I5115" s="1" t="str">
        <f t="shared" si="319"/>
        <v>22</v>
      </c>
      <c r="J5115" t="s">
        <v>30</v>
      </c>
      <c r="K5115" t="s">
        <v>63</v>
      </c>
      <c r="L5115" t="s">
        <v>64</v>
      </c>
      <c r="M5115" t="s">
        <v>16</v>
      </c>
      <c r="N5115">
        <v>51</v>
      </c>
      <c r="O5115">
        <v>173</v>
      </c>
      <c r="P5115">
        <v>8823</v>
      </c>
      <c r="Q5115">
        <v>4147</v>
      </c>
      <c r="R5115">
        <v>0.47</v>
      </c>
      <c r="S5115" t="s">
        <v>82</v>
      </c>
      <c r="T5115" t="str">
        <f>IF(Table1[[#This Row],[Units Sold]]&gt; 700,"High Units","low Units")</f>
        <v>low Units</v>
      </c>
      <c r="U5115">
        <f>SUM(Table1[[#This Row],[Operating Profit]])/SUM(Table1[Operating Profit])*100</f>
        <v>1.248588217659197E-3</v>
      </c>
      <c r="V5115">
        <f>SUM(Table1[[#This Row],[Price per Unit]]*Table1[[#This Row],[Units Sold]])</f>
        <v>8823</v>
      </c>
      <c r="W5115">
        <f>SUM(Table1[[#This Row],[Total Sales]]-Table1[[#This Row],[Operating Profit]])</f>
        <v>4676</v>
      </c>
      <c r="X5115">
        <f>SUM(Table1[[#This Row],[Total Sales]]-Table1[[#This Row],[Cost]])</f>
        <v>4147</v>
      </c>
      <c r="Y5115">
        <f>SUM(Table1[[#This Row],[profit/loss]])/SUM(Table1[profit/loss])</f>
        <v>1.2485882176591971E-5</v>
      </c>
    </row>
    <row r="5116" spans="1:25" x14ac:dyDescent="0.3">
      <c r="A5116" t="s">
        <v>60</v>
      </c>
      <c r="B5116" t="s">
        <v>82</v>
      </c>
      <c r="C5116">
        <v>1185732</v>
      </c>
      <c r="D5116" s="9">
        <v>44249</v>
      </c>
      <c r="E5116" s="8" t="str">
        <f>TEXT(Table1[[#This Row],[Invoice Date]],"dd-mm-yyyy")</f>
        <v>22-02-2021</v>
      </c>
      <c r="F5116" s="1" t="str">
        <f t="shared" si="316"/>
        <v>February</v>
      </c>
      <c r="G5116" s="1" t="str">
        <f t="shared" si="317"/>
        <v>2021</v>
      </c>
      <c r="H5116" s="1" t="str">
        <f t="shared" si="318"/>
        <v>Monday</v>
      </c>
      <c r="I5116" s="1" t="str">
        <f t="shared" si="319"/>
        <v>22</v>
      </c>
      <c r="J5116" t="s">
        <v>30</v>
      </c>
      <c r="K5116" t="s">
        <v>63</v>
      </c>
      <c r="L5116" t="s">
        <v>64</v>
      </c>
      <c r="M5116" t="s">
        <v>18</v>
      </c>
      <c r="N5116">
        <v>53</v>
      </c>
      <c r="O5116">
        <v>65</v>
      </c>
      <c r="P5116">
        <v>3445</v>
      </c>
      <c r="Q5116">
        <v>1654</v>
      </c>
      <c r="R5116">
        <v>0.48</v>
      </c>
      <c r="S5116" t="s">
        <v>82</v>
      </c>
      <c r="T5116" t="str">
        <f>IF(Table1[[#This Row],[Units Sold]]&gt; 700,"High Units","low Units")</f>
        <v>low Units</v>
      </c>
      <c r="U5116">
        <f>SUM(Table1[[#This Row],[Operating Profit]])/SUM(Table1[Operating Profit])*100</f>
        <v>4.9799009211678612E-4</v>
      </c>
      <c r="V5116">
        <f>SUM(Table1[[#This Row],[Price per Unit]]*Table1[[#This Row],[Units Sold]])</f>
        <v>3445</v>
      </c>
      <c r="W5116">
        <f>SUM(Table1[[#This Row],[Total Sales]]-Table1[[#This Row],[Operating Profit]])</f>
        <v>1791</v>
      </c>
      <c r="X5116">
        <f>SUM(Table1[[#This Row],[Total Sales]]-Table1[[#This Row],[Cost]])</f>
        <v>1654</v>
      </c>
      <c r="Y5116">
        <f>SUM(Table1[[#This Row],[profit/loss]])/SUM(Table1[profit/loss])</f>
        <v>4.9799009211678614E-6</v>
      </c>
    </row>
    <row r="5117" spans="1:25" x14ac:dyDescent="0.3">
      <c r="A5117" t="s">
        <v>60</v>
      </c>
      <c r="B5117" t="s">
        <v>82</v>
      </c>
      <c r="C5117">
        <v>1185732</v>
      </c>
      <c r="D5117" s="9">
        <v>44249</v>
      </c>
      <c r="E5117" s="8" t="str">
        <f>TEXT(Table1[[#This Row],[Invoice Date]],"dd-mm-yyyy")</f>
        <v>22-02-2021</v>
      </c>
      <c r="F5117" s="1" t="str">
        <f t="shared" si="316"/>
        <v>February</v>
      </c>
      <c r="G5117" s="1" t="str">
        <f t="shared" si="317"/>
        <v>2021</v>
      </c>
      <c r="H5117" s="1" t="str">
        <f t="shared" si="318"/>
        <v>Monday</v>
      </c>
      <c r="I5117" s="1" t="str">
        <f t="shared" si="319"/>
        <v>22</v>
      </c>
      <c r="J5117" t="s">
        <v>30</v>
      </c>
      <c r="K5117" t="s">
        <v>63</v>
      </c>
      <c r="L5117" t="s">
        <v>64</v>
      </c>
      <c r="M5117" t="s">
        <v>19</v>
      </c>
      <c r="N5117">
        <v>43</v>
      </c>
      <c r="O5117">
        <v>77</v>
      </c>
      <c r="P5117">
        <v>3311</v>
      </c>
      <c r="Q5117">
        <v>1225</v>
      </c>
      <c r="R5117">
        <v>0.37</v>
      </c>
      <c r="S5117" t="s">
        <v>82</v>
      </c>
      <c r="T5117" t="str">
        <f>IF(Table1[[#This Row],[Units Sold]]&gt; 700,"High Units","low Units")</f>
        <v>low Units</v>
      </c>
      <c r="U5117">
        <f>SUM(Table1[[#This Row],[Operating Profit]])/SUM(Table1[Operating Profit])*100</f>
        <v>3.688257937382485E-4</v>
      </c>
      <c r="V5117">
        <f>SUM(Table1[[#This Row],[Price per Unit]]*Table1[[#This Row],[Units Sold]])</f>
        <v>3311</v>
      </c>
      <c r="W5117">
        <f>SUM(Table1[[#This Row],[Total Sales]]-Table1[[#This Row],[Operating Profit]])</f>
        <v>2086</v>
      </c>
      <c r="X5117">
        <f>SUM(Table1[[#This Row],[Total Sales]]-Table1[[#This Row],[Cost]])</f>
        <v>1225</v>
      </c>
      <c r="Y5117">
        <f>SUM(Table1[[#This Row],[profit/loss]])/SUM(Table1[profit/loss])</f>
        <v>3.688257937382485E-6</v>
      </c>
    </row>
    <row r="5118" spans="1:25" x14ac:dyDescent="0.3">
      <c r="A5118" t="s">
        <v>60</v>
      </c>
      <c r="B5118" t="s">
        <v>82</v>
      </c>
      <c r="C5118">
        <v>1185732</v>
      </c>
      <c r="D5118" s="9">
        <v>44249</v>
      </c>
      <c r="E5118" s="8" t="str">
        <f>TEXT(Table1[[#This Row],[Invoice Date]],"dd-mm-yyyy")</f>
        <v>22-02-2021</v>
      </c>
      <c r="F5118" s="1" t="str">
        <f t="shared" si="316"/>
        <v>February</v>
      </c>
      <c r="G5118" s="1" t="str">
        <f t="shared" si="317"/>
        <v>2021</v>
      </c>
      <c r="H5118" s="1" t="str">
        <f t="shared" si="318"/>
        <v>Monday</v>
      </c>
      <c r="I5118" s="1" t="str">
        <f t="shared" si="319"/>
        <v>22</v>
      </c>
      <c r="J5118" t="s">
        <v>30</v>
      </c>
      <c r="K5118" t="s">
        <v>63</v>
      </c>
      <c r="L5118" t="s">
        <v>64</v>
      </c>
      <c r="M5118" t="s">
        <v>20</v>
      </c>
      <c r="N5118">
        <v>49</v>
      </c>
      <c r="O5118">
        <v>46</v>
      </c>
      <c r="P5118">
        <v>2254</v>
      </c>
      <c r="Q5118">
        <v>879</v>
      </c>
      <c r="R5118">
        <v>0.39</v>
      </c>
      <c r="S5118" t="s">
        <v>82</v>
      </c>
      <c r="T5118" t="str">
        <f>IF(Table1[[#This Row],[Units Sold]]&gt; 700,"High Units","low Units")</f>
        <v>low Units</v>
      </c>
      <c r="U5118">
        <f>SUM(Table1[[#This Row],[Operating Profit]])/SUM(Table1[Operating Profit])*100</f>
        <v>2.6465132464973095E-4</v>
      </c>
      <c r="V5118">
        <f>SUM(Table1[[#This Row],[Price per Unit]]*Table1[[#This Row],[Units Sold]])</f>
        <v>2254</v>
      </c>
      <c r="W5118">
        <f>SUM(Table1[[#This Row],[Total Sales]]-Table1[[#This Row],[Operating Profit]])</f>
        <v>1375</v>
      </c>
      <c r="X5118">
        <f>SUM(Table1[[#This Row],[Total Sales]]-Table1[[#This Row],[Cost]])</f>
        <v>879</v>
      </c>
      <c r="Y5118">
        <f>SUM(Table1[[#This Row],[profit/loss]])/SUM(Table1[profit/loss])</f>
        <v>2.6465132464973095E-6</v>
      </c>
    </row>
    <row r="5119" spans="1:25" x14ac:dyDescent="0.3">
      <c r="A5119" t="s">
        <v>60</v>
      </c>
      <c r="B5119" t="s">
        <v>82</v>
      </c>
      <c r="C5119">
        <v>1185732</v>
      </c>
      <c r="D5119" s="9">
        <v>44249</v>
      </c>
      <c r="E5119" s="8" t="str">
        <f>TEXT(Table1[[#This Row],[Invoice Date]],"dd-mm-yyyy")</f>
        <v>22-02-2021</v>
      </c>
      <c r="F5119" s="1" t="str">
        <f t="shared" si="316"/>
        <v>February</v>
      </c>
      <c r="G5119" s="1" t="str">
        <f t="shared" si="317"/>
        <v>2021</v>
      </c>
      <c r="H5119" s="1" t="str">
        <f t="shared" si="318"/>
        <v>Monday</v>
      </c>
      <c r="I5119" s="1" t="str">
        <f t="shared" si="319"/>
        <v>22</v>
      </c>
      <c r="J5119" t="s">
        <v>30</v>
      </c>
      <c r="K5119" t="s">
        <v>63</v>
      </c>
      <c r="L5119" t="s">
        <v>64</v>
      </c>
      <c r="M5119" t="s">
        <v>21</v>
      </c>
      <c r="N5119">
        <v>60</v>
      </c>
      <c r="O5119">
        <v>75</v>
      </c>
      <c r="P5119">
        <v>4500</v>
      </c>
      <c r="Q5119">
        <v>1710</v>
      </c>
      <c r="R5119">
        <v>0.38</v>
      </c>
      <c r="S5119" t="s">
        <v>82</v>
      </c>
      <c r="T5119" t="str">
        <f>IF(Table1[[#This Row],[Units Sold]]&gt; 700,"High Units","low Units")</f>
        <v>low Units</v>
      </c>
      <c r="U5119">
        <f>SUM(Table1[[#This Row],[Operating Profit]])/SUM(Table1[Operating Profit])*100</f>
        <v>5.1485069983053463E-4</v>
      </c>
      <c r="V5119">
        <f>SUM(Table1[[#This Row],[Price per Unit]]*Table1[[#This Row],[Units Sold]])</f>
        <v>4500</v>
      </c>
      <c r="W5119">
        <f>SUM(Table1[[#This Row],[Total Sales]]-Table1[[#This Row],[Operating Profit]])</f>
        <v>2790</v>
      </c>
      <c r="X5119">
        <f>SUM(Table1[[#This Row],[Total Sales]]-Table1[[#This Row],[Cost]])</f>
        <v>1710</v>
      </c>
      <c r="Y5119">
        <f>SUM(Table1[[#This Row],[profit/loss]])/SUM(Table1[profit/loss])</f>
        <v>5.1485069983053462E-6</v>
      </c>
    </row>
    <row r="5120" spans="1:25" x14ac:dyDescent="0.3">
      <c r="A5120" t="s">
        <v>60</v>
      </c>
      <c r="B5120" t="s">
        <v>82</v>
      </c>
      <c r="C5120">
        <v>1185732</v>
      </c>
      <c r="D5120" s="9">
        <v>44249</v>
      </c>
      <c r="E5120" s="8" t="str">
        <f>TEXT(Table1[[#This Row],[Invoice Date]],"dd-mm-yyyy")</f>
        <v>22-02-2021</v>
      </c>
      <c r="F5120" s="1" t="str">
        <f t="shared" si="316"/>
        <v>February</v>
      </c>
      <c r="G5120" s="1" t="str">
        <f t="shared" si="317"/>
        <v>2021</v>
      </c>
      <c r="H5120" s="1" t="str">
        <f t="shared" si="318"/>
        <v>Monday</v>
      </c>
      <c r="I5120" s="1" t="str">
        <f t="shared" si="319"/>
        <v>22</v>
      </c>
      <c r="J5120" t="s">
        <v>30</v>
      </c>
      <c r="K5120" t="s">
        <v>63</v>
      </c>
      <c r="L5120" t="s">
        <v>64</v>
      </c>
      <c r="M5120" t="s">
        <v>22</v>
      </c>
      <c r="N5120">
        <v>52</v>
      </c>
      <c r="O5120">
        <v>102</v>
      </c>
      <c r="P5120">
        <v>5304</v>
      </c>
      <c r="Q5120">
        <v>2334</v>
      </c>
      <c r="R5120">
        <v>0.44</v>
      </c>
      <c r="S5120" t="s">
        <v>82</v>
      </c>
      <c r="T5120" t="str">
        <f>IF(Table1[[#This Row],[Units Sold]]&gt; 700,"High Units","low Units")</f>
        <v>low Units</v>
      </c>
      <c r="U5120">
        <f>SUM(Table1[[#This Row],[Operating Profit]])/SUM(Table1[Operating Profit])*100</f>
        <v>7.0272604292658935E-4</v>
      </c>
      <c r="V5120">
        <f>SUM(Table1[[#This Row],[Price per Unit]]*Table1[[#This Row],[Units Sold]])</f>
        <v>5304</v>
      </c>
      <c r="W5120">
        <f>SUM(Table1[[#This Row],[Total Sales]]-Table1[[#This Row],[Operating Profit]])</f>
        <v>2970</v>
      </c>
      <c r="X5120">
        <f>SUM(Table1[[#This Row],[Total Sales]]-Table1[[#This Row],[Cost]])</f>
        <v>2334</v>
      </c>
      <c r="Y5120">
        <f>SUM(Table1[[#This Row],[profit/loss]])/SUM(Table1[profit/loss])</f>
        <v>7.0272604292658938E-6</v>
      </c>
    </row>
    <row r="5121" spans="1:25" x14ac:dyDescent="0.3">
      <c r="A5121" t="s">
        <v>60</v>
      </c>
      <c r="B5121" t="s">
        <v>82</v>
      </c>
      <c r="C5121">
        <v>1185732</v>
      </c>
      <c r="D5121" s="9">
        <v>44275</v>
      </c>
      <c r="E5121" s="8" t="str">
        <f>TEXT(Table1[[#This Row],[Invoice Date]],"dd-mm-yyyy")</f>
        <v>20-03-2021</v>
      </c>
      <c r="F5121" s="1" t="str">
        <f t="shared" si="316"/>
        <v>March</v>
      </c>
      <c r="G5121" s="1" t="str">
        <f t="shared" si="317"/>
        <v>2021</v>
      </c>
      <c r="H5121" s="1" t="str">
        <f t="shared" si="318"/>
        <v>Saturday</v>
      </c>
      <c r="I5121" s="1" t="str">
        <f t="shared" si="319"/>
        <v>20</v>
      </c>
      <c r="J5121" t="s">
        <v>30</v>
      </c>
      <c r="K5121" t="s">
        <v>63</v>
      </c>
      <c r="L5121" t="s">
        <v>64</v>
      </c>
      <c r="M5121" t="s">
        <v>16</v>
      </c>
      <c r="N5121">
        <v>53</v>
      </c>
      <c r="O5121">
        <v>153</v>
      </c>
      <c r="P5121">
        <v>8109</v>
      </c>
      <c r="Q5121">
        <v>3973</v>
      </c>
      <c r="R5121">
        <v>0.49</v>
      </c>
      <c r="S5121" t="s">
        <v>82</v>
      </c>
      <c r="T5121" t="str">
        <f>IF(Table1[[#This Row],[Units Sold]]&gt; 700,"High Units","low Units")</f>
        <v>low Units</v>
      </c>
      <c r="U5121">
        <f>SUM(Table1[[#This Row],[Operating Profit]])/SUM(Table1[Operating Profit])*100</f>
        <v>1.1961999008343357E-3</v>
      </c>
      <c r="V5121">
        <f>SUM(Table1[[#This Row],[Price per Unit]]*Table1[[#This Row],[Units Sold]])</f>
        <v>8109</v>
      </c>
      <c r="W5121">
        <f>SUM(Table1[[#This Row],[Total Sales]]-Table1[[#This Row],[Operating Profit]])</f>
        <v>4136</v>
      </c>
      <c r="X5121">
        <f>SUM(Table1[[#This Row],[Total Sales]]-Table1[[#This Row],[Cost]])</f>
        <v>3973</v>
      </c>
      <c r="Y5121">
        <f>SUM(Table1[[#This Row],[profit/loss]])/SUM(Table1[profit/loss])</f>
        <v>1.1961999008343358E-5</v>
      </c>
    </row>
    <row r="5122" spans="1:25" x14ac:dyDescent="0.3">
      <c r="A5122" t="s">
        <v>60</v>
      </c>
      <c r="B5122" t="s">
        <v>82</v>
      </c>
      <c r="C5122">
        <v>1185732</v>
      </c>
      <c r="D5122" s="9">
        <v>44275</v>
      </c>
      <c r="E5122" s="8" t="str">
        <f>TEXT(Table1[[#This Row],[Invoice Date]],"dd-mm-yyyy")</f>
        <v>20-03-2021</v>
      </c>
      <c r="F5122" s="1" t="str">
        <f t="shared" si="316"/>
        <v>March</v>
      </c>
      <c r="G5122" s="1" t="str">
        <f t="shared" si="317"/>
        <v>2021</v>
      </c>
      <c r="H5122" s="1" t="str">
        <f t="shared" si="318"/>
        <v>Saturday</v>
      </c>
      <c r="I5122" s="1" t="str">
        <f t="shared" si="319"/>
        <v>20</v>
      </c>
      <c r="J5122" t="s">
        <v>30</v>
      </c>
      <c r="K5122" t="s">
        <v>63</v>
      </c>
      <c r="L5122" t="s">
        <v>64</v>
      </c>
      <c r="M5122" t="s">
        <v>18</v>
      </c>
      <c r="N5122">
        <v>52</v>
      </c>
      <c r="O5122">
        <v>65</v>
      </c>
      <c r="P5122">
        <v>3380</v>
      </c>
      <c r="Q5122">
        <v>1690</v>
      </c>
      <c r="R5122">
        <v>0.5</v>
      </c>
      <c r="S5122" t="s">
        <v>82</v>
      </c>
      <c r="T5122" t="str">
        <f>IF(Table1[[#This Row],[Units Sold]]&gt; 700,"High Units","low Units")</f>
        <v>low Units</v>
      </c>
      <c r="U5122">
        <f>SUM(Table1[[#This Row],[Operating Profit]])/SUM(Table1[Operating Profit])*100</f>
        <v>5.0882905421848151E-4</v>
      </c>
      <c r="V5122">
        <f>SUM(Table1[[#This Row],[Price per Unit]]*Table1[[#This Row],[Units Sold]])</f>
        <v>3380</v>
      </c>
      <c r="W5122">
        <f>SUM(Table1[[#This Row],[Total Sales]]-Table1[[#This Row],[Operating Profit]])</f>
        <v>1690</v>
      </c>
      <c r="X5122">
        <f>SUM(Table1[[#This Row],[Total Sales]]-Table1[[#This Row],[Cost]])</f>
        <v>1690</v>
      </c>
      <c r="Y5122">
        <f>SUM(Table1[[#This Row],[profit/loss]])/SUM(Table1[profit/loss])</f>
        <v>5.0882905421848157E-6</v>
      </c>
    </row>
    <row r="5123" spans="1:25" x14ac:dyDescent="0.3">
      <c r="A5123" t="s">
        <v>60</v>
      </c>
      <c r="B5123" t="s">
        <v>82</v>
      </c>
      <c r="C5123">
        <v>1185732</v>
      </c>
      <c r="D5123" s="9">
        <v>44275</v>
      </c>
      <c r="E5123" s="8" t="str">
        <f>TEXT(Table1[[#This Row],[Invoice Date]],"dd-mm-yyyy")</f>
        <v>20-03-2021</v>
      </c>
      <c r="F5123" s="1" t="str">
        <f t="shared" ref="F5123:F5186" si="320">TEXT(D5123,"mmmm")</f>
        <v>March</v>
      </c>
      <c r="G5123" s="1" t="str">
        <f t="shared" ref="G5123:G5186" si="321">TEXT(D5123,"YYYY")</f>
        <v>2021</v>
      </c>
      <c r="H5123" s="1" t="str">
        <f t="shared" ref="H5123:H5186" si="322">TEXT(D5123,"dddd")</f>
        <v>Saturday</v>
      </c>
      <c r="I5123" s="1" t="str">
        <f t="shared" ref="I5123:I5186" si="323">TEXT(D5123,"dd")</f>
        <v>20</v>
      </c>
      <c r="J5123" t="s">
        <v>30</v>
      </c>
      <c r="K5123" t="s">
        <v>63</v>
      </c>
      <c r="L5123" t="s">
        <v>64</v>
      </c>
      <c r="M5123" t="s">
        <v>19</v>
      </c>
      <c r="N5123">
        <v>41</v>
      </c>
      <c r="O5123">
        <v>69</v>
      </c>
      <c r="P5123">
        <v>2829</v>
      </c>
      <c r="Q5123">
        <v>1047</v>
      </c>
      <c r="R5123">
        <v>0.37</v>
      </c>
      <c r="S5123" t="s">
        <v>82</v>
      </c>
      <c r="T5123" t="str">
        <f>IF(Table1[[#This Row],[Units Sold]]&gt; 700,"High Units","low Units")</f>
        <v>low Units</v>
      </c>
      <c r="U5123">
        <f>SUM(Table1[[#This Row],[Operating Profit]])/SUM(Table1[Operating Profit])*100</f>
        <v>3.1523314779097645E-4</v>
      </c>
      <c r="V5123">
        <f>SUM(Table1[[#This Row],[Price per Unit]]*Table1[[#This Row],[Units Sold]])</f>
        <v>2829</v>
      </c>
      <c r="W5123">
        <f>SUM(Table1[[#This Row],[Total Sales]]-Table1[[#This Row],[Operating Profit]])</f>
        <v>1782</v>
      </c>
      <c r="X5123">
        <f>SUM(Table1[[#This Row],[Total Sales]]-Table1[[#This Row],[Cost]])</f>
        <v>1047</v>
      </c>
      <c r="Y5123">
        <f>SUM(Table1[[#This Row],[profit/loss]])/SUM(Table1[profit/loss])</f>
        <v>3.1523314779097647E-6</v>
      </c>
    </row>
    <row r="5124" spans="1:25" x14ac:dyDescent="0.3">
      <c r="A5124" t="s">
        <v>60</v>
      </c>
      <c r="B5124" t="s">
        <v>82</v>
      </c>
      <c r="C5124">
        <v>1185732</v>
      </c>
      <c r="D5124" s="9">
        <v>44275</v>
      </c>
      <c r="E5124" s="8" t="str">
        <f>TEXT(Table1[[#This Row],[Invoice Date]],"dd-mm-yyyy")</f>
        <v>20-03-2021</v>
      </c>
      <c r="F5124" s="1" t="str">
        <f t="shared" si="320"/>
        <v>March</v>
      </c>
      <c r="G5124" s="1" t="str">
        <f t="shared" si="321"/>
        <v>2021</v>
      </c>
      <c r="H5124" s="1" t="str">
        <f t="shared" si="322"/>
        <v>Saturday</v>
      </c>
      <c r="I5124" s="1" t="str">
        <f t="shared" si="323"/>
        <v>20</v>
      </c>
      <c r="J5124" t="s">
        <v>30</v>
      </c>
      <c r="K5124" t="s">
        <v>63</v>
      </c>
      <c r="L5124" t="s">
        <v>64</v>
      </c>
      <c r="M5124" t="s">
        <v>20</v>
      </c>
      <c r="N5124">
        <v>49</v>
      </c>
      <c r="O5124">
        <v>36</v>
      </c>
      <c r="P5124">
        <v>1764</v>
      </c>
      <c r="Q5124">
        <v>670</v>
      </c>
      <c r="R5124">
        <v>0.38</v>
      </c>
      <c r="S5124" t="s">
        <v>82</v>
      </c>
      <c r="T5124" t="str">
        <f>IF(Table1[[#This Row],[Units Sold]]&gt; 700,"High Units","low Units")</f>
        <v>low Units</v>
      </c>
      <c r="U5124">
        <f>SUM(Table1[[#This Row],[Operating Profit]])/SUM(Table1[Operating Profit])*100</f>
        <v>2.0172512800377672E-4</v>
      </c>
      <c r="V5124">
        <f>SUM(Table1[[#This Row],[Price per Unit]]*Table1[[#This Row],[Units Sold]])</f>
        <v>1764</v>
      </c>
      <c r="W5124">
        <f>SUM(Table1[[#This Row],[Total Sales]]-Table1[[#This Row],[Operating Profit]])</f>
        <v>1094</v>
      </c>
      <c r="X5124">
        <f>SUM(Table1[[#This Row],[Total Sales]]-Table1[[#This Row],[Cost]])</f>
        <v>670</v>
      </c>
      <c r="Y5124">
        <f>SUM(Table1[[#This Row],[profit/loss]])/SUM(Table1[profit/loss])</f>
        <v>2.0172512800377671E-6</v>
      </c>
    </row>
    <row r="5125" spans="1:25" x14ac:dyDescent="0.3">
      <c r="A5125" t="s">
        <v>60</v>
      </c>
      <c r="B5125" t="s">
        <v>82</v>
      </c>
      <c r="C5125">
        <v>1185732</v>
      </c>
      <c r="D5125" s="9">
        <v>44275</v>
      </c>
      <c r="E5125" s="8" t="str">
        <f>TEXT(Table1[[#This Row],[Invoice Date]],"dd-mm-yyyy")</f>
        <v>20-03-2021</v>
      </c>
      <c r="F5125" s="1" t="str">
        <f t="shared" si="320"/>
        <v>March</v>
      </c>
      <c r="G5125" s="1" t="str">
        <f t="shared" si="321"/>
        <v>2021</v>
      </c>
      <c r="H5125" s="1" t="str">
        <f t="shared" si="322"/>
        <v>Saturday</v>
      </c>
      <c r="I5125" s="1" t="str">
        <f t="shared" si="323"/>
        <v>20</v>
      </c>
      <c r="J5125" t="s">
        <v>30</v>
      </c>
      <c r="K5125" t="s">
        <v>63</v>
      </c>
      <c r="L5125" t="s">
        <v>64</v>
      </c>
      <c r="M5125" t="s">
        <v>21</v>
      </c>
      <c r="N5125">
        <v>64</v>
      </c>
      <c r="O5125">
        <v>53</v>
      </c>
      <c r="P5125">
        <v>3392</v>
      </c>
      <c r="Q5125">
        <v>1323</v>
      </c>
      <c r="R5125">
        <v>0.39</v>
      </c>
      <c r="S5125" t="s">
        <v>82</v>
      </c>
      <c r="T5125" t="str">
        <f>IF(Table1[[#This Row],[Units Sold]]&gt; 700,"High Units","low Units")</f>
        <v>low Units</v>
      </c>
      <c r="U5125">
        <f>SUM(Table1[[#This Row],[Operating Profit]])/SUM(Table1[Operating Profit])*100</f>
        <v>3.9833185723730841E-4</v>
      </c>
      <c r="V5125">
        <f>SUM(Table1[[#This Row],[Price per Unit]]*Table1[[#This Row],[Units Sold]])</f>
        <v>3392</v>
      </c>
      <c r="W5125">
        <f>SUM(Table1[[#This Row],[Total Sales]]-Table1[[#This Row],[Operating Profit]])</f>
        <v>2069</v>
      </c>
      <c r="X5125">
        <f>SUM(Table1[[#This Row],[Total Sales]]-Table1[[#This Row],[Cost]])</f>
        <v>1323</v>
      </c>
      <c r="Y5125">
        <f>SUM(Table1[[#This Row],[profit/loss]])/SUM(Table1[profit/loss])</f>
        <v>3.9833185723730838E-6</v>
      </c>
    </row>
    <row r="5126" spans="1:25" x14ac:dyDescent="0.3">
      <c r="A5126" t="s">
        <v>60</v>
      </c>
      <c r="B5126" t="s">
        <v>82</v>
      </c>
      <c r="C5126">
        <v>1185732</v>
      </c>
      <c r="D5126" s="9">
        <v>44275</v>
      </c>
      <c r="E5126" s="8" t="str">
        <f>TEXT(Table1[[#This Row],[Invoice Date]],"dd-mm-yyyy")</f>
        <v>20-03-2021</v>
      </c>
      <c r="F5126" s="1" t="str">
        <f t="shared" si="320"/>
        <v>March</v>
      </c>
      <c r="G5126" s="1" t="str">
        <f t="shared" si="321"/>
        <v>2021</v>
      </c>
      <c r="H5126" s="1" t="str">
        <f t="shared" si="322"/>
        <v>Saturday</v>
      </c>
      <c r="I5126" s="1" t="str">
        <f t="shared" si="323"/>
        <v>20</v>
      </c>
      <c r="J5126" t="s">
        <v>30</v>
      </c>
      <c r="K5126" t="s">
        <v>63</v>
      </c>
      <c r="L5126" t="s">
        <v>64</v>
      </c>
      <c r="M5126" t="s">
        <v>22</v>
      </c>
      <c r="N5126">
        <v>53</v>
      </c>
      <c r="O5126">
        <v>72</v>
      </c>
      <c r="P5126">
        <v>3816</v>
      </c>
      <c r="Q5126">
        <v>1526</v>
      </c>
      <c r="R5126">
        <v>0.4</v>
      </c>
      <c r="S5126" t="s">
        <v>82</v>
      </c>
      <c r="T5126" t="str">
        <f>IF(Table1[[#This Row],[Units Sold]]&gt; 700,"High Units","low Units")</f>
        <v>low Units</v>
      </c>
      <c r="U5126">
        <f>SUM(Table1[[#This Row],[Operating Profit]])/SUM(Table1[Operating Profit])*100</f>
        <v>4.5945156019964675E-4</v>
      </c>
      <c r="V5126">
        <f>SUM(Table1[[#This Row],[Price per Unit]]*Table1[[#This Row],[Units Sold]])</f>
        <v>3816</v>
      </c>
      <c r="W5126">
        <f>SUM(Table1[[#This Row],[Total Sales]]-Table1[[#This Row],[Operating Profit]])</f>
        <v>2290</v>
      </c>
      <c r="X5126">
        <f>SUM(Table1[[#This Row],[Total Sales]]-Table1[[#This Row],[Cost]])</f>
        <v>1526</v>
      </c>
      <c r="Y5126">
        <f>SUM(Table1[[#This Row],[profit/loss]])/SUM(Table1[profit/loss])</f>
        <v>4.5945156019964673E-6</v>
      </c>
    </row>
    <row r="5127" spans="1:25" x14ac:dyDescent="0.3">
      <c r="A5127" t="s">
        <v>60</v>
      </c>
      <c r="B5127" t="s">
        <v>82</v>
      </c>
      <c r="C5127">
        <v>1185732</v>
      </c>
      <c r="D5127" s="9">
        <v>44307</v>
      </c>
      <c r="E5127" s="8" t="str">
        <f>TEXT(Table1[[#This Row],[Invoice Date]],"dd-mm-yyyy")</f>
        <v>21-04-2021</v>
      </c>
      <c r="F5127" s="1" t="str">
        <f t="shared" si="320"/>
        <v>April</v>
      </c>
      <c r="G5127" s="1" t="str">
        <f t="shared" si="321"/>
        <v>2021</v>
      </c>
      <c r="H5127" s="1" t="str">
        <f t="shared" si="322"/>
        <v>Wednesday</v>
      </c>
      <c r="I5127" s="1" t="str">
        <f t="shared" si="323"/>
        <v>21</v>
      </c>
      <c r="J5127" t="s">
        <v>30</v>
      </c>
      <c r="K5127" t="s">
        <v>63</v>
      </c>
      <c r="L5127" t="s">
        <v>64</v>
      </c>
      <c r="M5127" t="s">
        <v>16</v>
      </c>
      <c r="N5127">
        <v>54</v>
      </c>
      <c r="O5127">
        <v>131</v>
      </c>
      <c r="P5127">
        <v>7074</v>
      </c>
      <c r="Q5127">
        <v>3254</v>
      </c>
      <c r="R5127">
        <v>0.46</v>
      </c>
      <c r="S5127" t="s">
        <v>82</v>
      </c>
      <c r="T5127" t="str">
        <f>IF(Table1[[#This Row],[Units Sold]]&gt; 700,"High Units","low Units")</f>
        <v>low Units</v>
      </c>
      <c r="U5127">
        <f>SUM(Table1[[#This Row],[Operating Profit]])/SUM(Table1[Operating Profit])*100</f>
        <v>9.7972174108102925E-4</v>
      </c>
      <c r="V5127">
        <f>SUM(Table1[[#This Row],[Price per Unit]]*Table1[[#This Row],[Units Sold]])</f>
        <v>7074</v>
      </c>
      <c r="W5127">
        <f>SUM(Table1[[#This Row],[Total Sales]]-Table1[[#This Row],[Operating Profit]])</f>
        <v>3820</v>
      </c>
      <c r="X5127">
        <f>SUM(Table1[[#This Row],[Total Sales]]-Table1[[#This Row],[Cost]])</f>
        <v>3254</v>
      </c>
      <c r="Y5127">
        <f>SUM(Table1[[#This Row],[profit/loss]])/SUM(Table1[profit/loss])</f>
        <v>9.7972174108102914E-6</v>
      </c>
    </row>
    <row r="5128" spans="1:25" x14ac:dyDescent="0.3">
      <c r="A5128" t="s">
        <v>60</v>
      </c>
      <c r="B5128" t="s">
        <v>82</v>
      </c>
      <c r="C5128">
        <v>1185732</v>
      </c>
      <c r="D5128" s="9">
        <v>44307</v>
      </c>
      <c r="E5128" s="8" t="str">
        <f>TEXT(Table1[[#This Row],[Invoice Date]],"dd-mm-yyyy")</f>
        <v>21-04-2021</v>
      </c>
      <c r="F5128" s="1" t="str">
        <f t="shared" si="320"/>
        <v>April</v>
      </c>
      <c r="G5128" s="1" t="str">
        <f t="shared" si="321"/>
        <v>2021</v>
      </c>
      <c r="H5128" s="1" t="str">
        <f t="shared" si="322"/>
        <v>Wednesday</v>
      </c>
      <c r="I5128" s="1" t="str">
        <f t="shared" si="323"/>
        <v>21</v>
      </c>
      <c r="J5128" t="s">
        <v>30</v>
      </c>
      <c r="K5128" t="s">
        <v>63</v>
      </c>
      <c r="L5128" t="s">
        <v>64</v>
      </c>
      <c r="M5128" t="s">
        <v>18</v>
      </c>
      <c r="N5128">
        <v>50</v>
      </c>
      <c r="O5128">
        <v>61</v>
      </c>
      <c r="P5128">
        <v>3050</v>
      </c>
      <c r="Q5128">
        <v>1525</v>
      </c>
      <c r="R5128">
        <v>0.5</v>
      </c>
      <c r="S5128" t="s">
        <v>82</v>
      </c>
      <c r="T5128" t="str">
        <f>IF(Table1[[#This Row],[Units Sold]]&gt; 700,"High Units","low Units")</f>
        <v>low Units</v>
      </c>
      <c r="U5128">
        <f>SUM(Table1[[#This Row],[Operating Profit]])/SUM(Table1[Operating Profit])*100</f>
        <v>4.5915047791904404E-4</v>
      </c>
      <c r="V5128">
        <f>SUM(Table1[[#This Row],[Price per Unit]]*Table1[[#This Row],[Units Sold]])</f>
        <v>3050</v>
      </c>
      <c r="W5128">
        <f>SUM(Table1[[#This Row],[Total Sales]]-Table1[[#This Row],[Operating Profit]])</f>
        <v>1525</v>
      </c>
      <c r="X5128">
        <f>SUM(Table1[[#This Row],[Total Sales]]-Table1[[#This Row],[Cost]])</f>
        <v>1525</v>
      </c>
      <c r="Y5128">
        <f>SUM(Table1[[#This Row],[profit/loss]])/SUM(Table1[profit/loss])</f>
        <v>4.5915047791904406E-6</v>
      </c>
    </row>
    <row r="5129" spans="1:25" x14ac:dyDescent="0.3">
      <c r="A5129" t="s">
        <v>60</v>
      </c>
      <c r="B5129" t="s">
        <v>82</v>
      </c>
      <c r="C5129">
        <v>1185732</v>
      </c>
      <c r="D5129" s="9">
        <v>44307</v>
      </c>
      <c r="E5129" s="8" t="str">
        <f>TEXT(Table1[[#This Row],[Invoice Date]],"dd-mm-yyyy")</f>
        <v>21-04-2021</v>
      </c>
      <c r="F5129" s="1" t="str">
        <f t="shared" si="320"/>
        <v>April</v>
      </c>
      <c r="G5129" s="1" t="str">
        <f t="shared" si="321"/>
        <v>2021</v>
      </c>
      <c r="H5129" s="1" t="str">
        <f t="shared" si="322"/>
        <v>Wednesday</v>
      </c>
      <c r="I5129" s="1" t="str">
        <f t="shared" si="323"/>
        <v>21</v>
      </c>
      <c r="J5129" t="s">
        <v>30</v>
      </c>
      <c r="K5129" t="s">
        <v>63</v>
      </c>
      <c r="L5129" t="s">
        <v>64</v>
      </c>
      <c r="M5129" t="s">
        <v>19</v>
      </c>
      <c r="N5129">
        <v>44</v>
      </c>
      <c r="O5129">
        <v>61</v>
      </c>
      <c r="P5129">
        <v>2684</v>
      </c>
      <c r="Q5129">
        <v>1074</v>
      </c>
      <c r="R5129">
        <v>0.4</v>
      </c>
      <c r="S5129" t="s">
        <v>82</v>
      </c>
      <c r="T5129" t="str">
        <f>IF(Table1[[#This Row],[Units Sold]]&gt; 700,"High Units","low Units")</f>
        <v>low Units</v>
      </c>
      <c r="U5129">
        <f>SUM(Table1[[#This Row],[Operating Profit]])/SUM(Table1[Operating Profit])*100</f>
        <v>3.2336236936724805E-4</v>
      </c>
      <c r="V5129">
        <f>SUM(Table1[[#This Row],[Price per Unit]]*Table1[[#This Row],[Units Sold]])</f>
        <v>2684</v>
      </c>
      <c r="W5129">
        <f>SUM(Table1[[#This Row],[Total Sales]]-Table1[[#This Row],[Operating Profit]])</f>
        <v>1610</v>
      </c>
      <c r="X5129">
        <f>SUM(Table1[[#This Row],[Total Sales]]-Table1[[#This Row],[Cost]])</f>
        <v>1074</v>
      </c>
      <c r="Y5129">
        <f>SUM(Table1[[#This Row],[profit/loss]])/SUM(Table1[profit/loss])</f>
        <v>3.2336236936724808E-6</v>
      </c>
    </row>
    <row r="5130" spans="1:25" x14ac:dyDescent="0.3">
      <c r="A5130" t="s">
        <v>60</v>
      </c>
      <c r="B5130" t="s">
        <v>82</v>
      </c>
      <c r="C5130">
        <v>1185732</v>
      </c>
      <c r="D5130" s="9">
        <v>44307</v>
      </c>
      <c r="E5130" s="8" t="str">
        <f>TEXT(Table1[[#This Row],[Invoice Date]],"dd-mm-yyyy")</f>
        <v>21-04-2021</v>
      </c>
      <c r="F5130" s="1" t="str">
        <f t="shared" si="320"/>
        <v>April</v>
      </c>
      <c r="G5130" s="1" t="str">
        <f t="shared" si="321"/>
        <v>2021</v>
      </c>
      <c r="H5130" s="1" t="str">
        <f t="shared" si="322"/>
        <v>Wednesday</v>
      </c>
      <c r="I5130" s="1" t="str">
        <f t="shared" si="323"/>
        <v>21</v>
      </c>
      <c r="J5130" t="s">
        <v>30</v>
      </c>
      <c r="K5130" t="s">
        <v>63</v>
      </c>
      <c r="L5130" t="s">
        <v>64</v>
      </c>
      <c r="M5130" t="s">
        <v>20</v>
      </c>
      <c r="N5130">
        <v>47</v>
      </c>
      <c r="O5130">
        <v>44</v>
      </c>
      <c r="P5130">
        <v>2068</v>
      </c>
      <c r="Q5130">
        <v>765</v>
      </c>
      <c r="R5130">
        <v>0.37</v>
      </c>
      <c r="S5130" t="s">
        <v>82</v>
      </c>
      <c r="T5130" t="str">
        <f>IF(Table1[[#This Row],[Units Sold]]&gt; 700,"High Units","low Units")</f>
        <v>low Units</v>
      </c>
      <c r="U5130">
        <f>SUM(Table1[[#This Row],[Operating Profit]])/SUM(Table1[Operating Profit])*100</f>
        <v>2.3032794466102866E-4</v>
      </c>
      <c r="V5130">
        <f>SUM(Table1[[#This Row],[Price per Unit]]*Table1[[#This Row],[Units Sold]])</f>
        <v>2068</v>
      </c>
      <c r="W5130">
        <f>SUM(Table1[[#This Row],[Total Sales]]-Table1[[#This Row],[Operating Profit]])</f>
        <v>1303</v>
      </c>
      <c r="X5130">
        <f>SUM(Table1[[#This Row],[Total Sales]]-Table1[[#This Row],[Cost]])</f>
        <v>765</v>
      </c>
      <c r="Y5130">
        <f>SUM(Table1[[#This Row],[profit/loss]])/SUM(Table1[profit/loss])</f>
        <v>2.3032794466102866E-6</v>
      </c>
    </row>
    <row r="5131" spans="1:25" x14ac:dyDescent="0.3">
      <c r="A5131" t="s">
        <v>60</v>
      </c>
      <c r="B5131" t="s">
        <v>82</v>
      </c>
      <c r="C5131">
        <v>1185732</v>
      </c>
      <c r="D5131" s="9">
        <v>44307</v>
      </c>
      <c r="E5131" s="8" t="str">
        <f>TEXT(Table1[[#This Row],[Invoice Date]],"dd-mm-yyyy")</f>
        <v>21-04-2021</v>
      </c>
      <c r="F5131" s="1" t="str">
        <f t="shared" si="320"/>
        <v>April</v>
      </c>
      <c r="G5131" s="1" t="str">
        <f t="shared" si="321"/>
        <v>2021</v>
      </c>
      <c r="H5131" s="1" t="str">
        <f t="shared" si="322"/>
        <v>Wednesday</v>
      </c>
      <c r="I5131" s="1" t="str">
        <f t="shared" si="323"/>
        <v>21</v>
      </c>
      <c r="J5131" t="s">
        <v>30</v>
      </c>
      <c r="K5131" t="s">
        <v>63</v>
      </c>
      <c r="L5131" t="s">
        <v>64</v>
      </c>
      <c r="M5131" t="s">
        <v>21</v>
      </c>
      <c r="N5131">
        <v>56</v>
      </c>
      <c r="O5131">
        <v>41</v>
      </c>
      <c r="P5131">
        <v>2296</v>
      </c>
      <c r="Q5131">
        <v>850</v>
      </c>
      <c r="R5131">
        <v>0.37</v>
      </c>
      <c r="S5131" t="s">
        <v>82</v>
      </c>
      <c r="T5131" t="str">
        <f>IF(Table1[[#This Row],[Units Sold]]&gt; 700,"High Units","low Units")</f>
        <v>low Units</v>
      </c>
      <c r="U5131">
        <f>SUM(Table1[[#This Row],[Operating Profit]])/SUM(Table1[Operating Profit])*100</f>
        <v>2.5591993851225404E-4</v>
      </c>
      <c r="V5131">
        <f>SUM(Table1[[#This Row],[Price per Unit]]*Table1[[#This Row],[Units Sold]])</f>
        <v>2296</v>
      </c>
      <c r="W5131">
        <f>SUM(Table1[[#This Row],[Total Sales]]-Table1[[#This Row],[Operating Profit]])</f>
        <v>1446</v>
      </c>
      <c r="X5131">
        <f>SUM(Table1[[#This Row],[Total Sales]]-Table1[[#This Row],[Cost]])</f>
        <v>850</v>
      </c>
      <c r="Y5131">
        <f>SUM(Table1[[#This Row],[profit/loss]])/SUM(Table1[profit/loss])</f>
        <v>2.5591993851225405E-6</v>
      </c>
    </row>
    <row r="5132" spans="1:25" x14ac:dyDescent="0.3">
      <c r="A5132" t="s">
        <v>60</v>
      </c>
      <c r="B5132" t="s">
        <v>82</v>
      </c>
      <c r="C5132">
        <v>1185732</v>
      </c>
      <c r="D5132" s="9">
        <v>44307</v>
      </c>
      <c r="E5132" s="8" t="str">
        <f>TEXT(Table1[[#This Row],[Invoice Date]],"dd-mm-yyyy")</f>
        <v>21-04-2021</v>
      </c>
      <c r="F5132" s="1" t="str">
        <f t="shared" si="320"/>
        <v>April</v>
      </c>
      <c r="G5132" s="1" t="str">
        <f t="shared" si="321"/>
        <v>2021</v>
      </c>
      <c r="H5132" s="1" t="str">
        <f t="shared" si="322"/>
        <v>Wednesday</v>
      </c>
      <c r="I5132" s="1" t="str">
        <f t="shared" si="323"/>
        <v>21</v>
      </c>
      <c r="J5132" t="s">
        <v>30</v>
      </c>
      <c r="K5132" t="s">
        <v>63</v>
      </c>
      <c r="L5132" t="s">
        <v>64</v>
      </c>
      <c r="M5132" t="s">
        <v>22</v>
      </c>
      <c r="N5132">
        <v>49</v>
      </c>
      <c r="O5132">
        <v>84</v>
      </c>
      <c r="P5132">
        <v>4116</v>
      </c>
      <c r="Q5132">
        <v>1811</v>
      </c>
      <c r="R5132">
        <v>0.44</v>
      </c>
      <c r="S5132" t="s">
        <v>82</v>
      </c>
      <c r="T5132" t="str">
        <f>IF(Table1[[#This Row],[Units Sold]]&gt; 700,"High Units","low Units")</f>
        <v>low Units</v>
      </c>
      <c r="U5132">
        <f>SUM(Table1[[#This Row],[Operating Profit]])/SUM(Table1[Operating Profit])*100</f>
        <v>5.4526001017140245E-4</v>
      </c>
      <c r="V5132">
        <f>SUM(Table1[[#This Row],[Price per Unit]]*Table1[[#This Row],[Units Sold]])</f>
        <v>4116</v>
      </c>
      <c r="W5132">
        <f>SUM(Table1[[#This Row],[Total Sales]]-Table1[[#This Row],[Operating Profit]])</f>
        <v>2305</v>
      </c>
      <c r="X5132">
        <f>SUM(Table1[[#This Row],[Total Sales]]-Table1[[#This Row],[Cost]])</f>
        <v>1811</v>
      </c>
      <c r="Y5132">
        <f>SUM(Table1[[#This Row],[profit/loss]])/SUM(Table1[profit/loss])</f>
        <v>5.4526001017140246E-6</v>
      </c>
    </row>
    <row r="5133" spans="1:25" x14ac:dyDescent="0.3">
      <c r="A5133" t="s">
        <v>60</v>
      </c>
      <c r="B5133" t="s">
        <v>82</v>
      </c>
      <c r="C5133">
        <v>1185732</v>
      </c>
      <c r="D5133" s="9">
        <v>44336</v>
      </c>
      <c r="E5133" s="8" t="str">
        <f>TEXT(Table1[[#This Row],[Invoice Date]],"dd-mm-yyyy")</f>
        <v>20-05-2021</v>
      </c>
      <c r="F5133" s="1" t="str">
        <f t="shared" si="320"/>
        <v>May</v>
      </c>
      <c r="G5133" s="1" t="str">
        <f t="shared" si="321"/>
        <v>2021</v>
      </c>
      <c r="H5133" s="1" t="str">
        <f t="shared" si="322"/>
        <v>Thursday</v>
      </c>
      <c r="I5133" s="1" t="str">
        <f t="shared" si="323"/>
        <v>20</v>
      </c>
      <c r="J5133" t="s">
        <v>30</v>
      </c>
      <c r="K5133" t="s">
        <v>63</v>
      </c>
      <c r="L5133" t="s">
        <v>64</v>
      </c>
      <c r="M5133" t="s">
        <v>16</v>
      </c>
      <c r="N5133">
        <v>59</v>
      </c>
      <c r="O5133">
        <v>160</v>
      </c>
      <c r="P5133">
        <v>9440</v>
      </c>
      <c r="Q5133">
        <v>4720</v>
      </c>
      <c r="R5133">
        <v>0.5</v>
      </c>
      <c r="S5133" t="s">
        <v>82</v>
      </c>
      <c r="T5133" t="str">
        <f>IF(Table1[[#This Row],[Units Sold]]&gt; 700,"High Units","low Units")</f>
        <v>low Units</v>
      </c>
      <c r="U5133">
        <f>SUM(Table1[[#This Row],[Operating Profit]])/SUM(Table1[Operating Profit])*100</f>
        <v>1.4211083644445168E-3</v>
      </c>
      <c r="V5133">
        <f>SUM(Table1[[#This Row],[Price per Unit]]*Table1[[#This Row],[Units Sold]])</f>
        <v>9440</v>
      </c>
      <c r="W5133">
        <f>SUM(Table1[[#This Row],[Total Sales]]-Table1[[#This Row],[Operating Profit]])</f>
        <v>4720</v>
      </c>
      <c r="X5133">
        <f>SUM(Table1[[#This Row],[Total Sales]]-Table1[[#This Row],[Cost]])</f>
        <v>4720</v>
      </c>
      <c r="Y5133">
        <f>SUM(Table1[[#This Row],[profit/loss]])/SUM(Table1[profit/loss])</f>
        <v>1.4211083644445167E-5</v>
      </c>
    </row>
    <row r="5134" spans="1:25" x14ac:dyDescent="0.3">
      <c r="A5134" t="s">
        <v>60</v>
      </c>
      <c r="B5134" t="s">
        <v>82</v>
      </c>
      <c r="C5134">
        <v>1185732</v>
      </c>
      <c r="D5134" s="9">
        <v>44336</v>
      </c>
      <c r="E5134" s="8" t="str">
        <f>TEXT(Table1[[#This Row],[Invoice Date]],"dd-mm-yyyy")</f>
        <v>20-05-2021</v>
      </c>
      <c r="F5134" s="1" t="str">
        <f t="shared" si="320"/>
        <v>May</v>
      </c>
      <c r="G5134" s="1" t="str">
        <f t="shared" si="321"/>
        <v>2021</v>
      </c>
      <c r="H5134" s="1" t="str">
        <f t="shared" si="322"/>
        <v>Thursday</v>
      </c>
      <c r="I5134" s="1" t="str">
        <f t="shared" si="323"/>
        <v>20</v>
      </c>
      <c r="J5134" t="s">
        <v>30</v>
      </c>
      <c r="K5134" t="s">
        <v>63</v>
      </c>
      <c r="L5134" t="s">
        <v>64</v>
      </c>
      <c r="M5134" t="s">
        <v>18</v>
      </c>
      <c r="N5134">
        <v>56</v>
      </c>
      <c r="O5134">
        <v>72</v>
      </c>
      <c r="P5134">
        <v>4032</v>
      </c>
      <c r="Q5134">
        <v>1814</v>
      </c>
      <c r="R5134">
        <v>0.45</v>
      </c>
      <c r="S5134" t="s">
        <v>82</v>
      </c>
      <c r="T5134" t="str">
        <f>IF(Table1[[#This Row],[Units Sold]]&gt; 700,"High Units","low Units")</f>
        <v>low Units</v>
      </c>
      <c r="U5134">
        <f>SUM(Table1[[#This Row],[Operating Profit]])/SUM(Table1[Operating Profit])*100</f>
        <v>5.4616325701321042E-4</v>
      </c>
      <c r="V5134">
        <f>SUM(Table1[[#This Row],[Price per Unit]]*Table1[[#This Row],[Units Sold]])</f>
        <v>4032</v>
      </c>
      <c r="W5134">
        <f>SUM(Table1[[#This Row],[Total Sales]]-Table1[[#This Row],[Operating Profit]])</f>
        <v>2218</v>
      </c>
      <c r="X5134">
        <f>SUM(Table1[[#This Row],[Total Sales]]-Table1[[#This Row],[Cost]])</f>
        <v>1814</v>
      </c>
      <c r="Y5134">
        <f>SUM(Table1[[#This Row],[profit/loss]])/SUM(Table1[profit/loss])</f>
        <v>5.4616325701321047E-6</v>
      </c>
    </row>
    <row r="5135" spans="1:25" x14ac:dyDescent="0.3">
      <c r="A5135" t="s">
        <v>60</v>
      </c>
      <c r="B5135" t="s">
        <v>82</v>
      </c>
      <c r="C5135">
        <v>1185732</v>
      </c>
      <c r="D5135" s="9">
        <v>44336</v>
      </c>
      <c r="E5135" s="8" t="str">
        <f>TEXT(Table1[[#This Row],[Invoice Date]],"dd-mm-yyyy")</f>
        <v>20-05-2021</v>
      </c>
      <c r="F5135" s="1" t="str">
        <f t="shared" si="320"/>
        <v>May</v>
      </c>
      <c r="G5135" s="1" t="str">
        <f t="shared" si="321"/>
        <v>2021</v>
      </c>
      <c r="H5135" s="1" t="str">
        <f t="shared" si="322"/>
        <v>Thursday</v>
      </c>
      <c r="I5135" s="1" t="str">
        <f t="shared" si="323"/>
        <v>20</v>
      </c>
      <c r="J5135" t="s">
        <v>30</v>
      </c>
      <c r="K5135" t="s">
        <v>63</v>
      </c>
      <c r="L5135" t="s">
        <v>64</v>
      </c>
      <c r="M5135" t="s">
        <v>19</v>
      </c>
      <c r="N5135">
        <v>53</v>
      </c>
      <c r="O5135">
        <v>84</v>
      </c>
      <c r="P5135">
        <v>4452</v>
      </c>
      <c r="Q5135">
        <v>1781</v>
      </c>
      <c r="R5135">
        <v>0.4</v>
      </c>
      <c r="S5135" t="s">
        <v>82</v>
      </c>
      <c r="T5135" t="str">
        <f>IF(Table1[[#This Row],[Units Sold]]&gt; 700,"High Units","low Units")</f>
        <v>low Units</v>
      </c>
      <c r="U5135">
        <f>SUM(Table1[[#This Row],[Operating Profit]])/SUM(Table1[Operating Profit])*100</f>
        <v>5.3622754175332288E-4</v>
      </c>
      <c r="V5135">
        <f>SUM(Table1[[#This Row],[Price per Unit]]*Table1[[#This Row],[Units Sold]])</f>
        <v>4452</v>
      </c>
      <c r="W5135">
        <f>SUM(Table1[[#This Row],[Total Sales]]-Table1[[#This Row],[Operating Profit]])</f>
        <v>2671</v>
      </c>
      <c r="X5135">
        <f>SUM(Table1[[#This Row],[Total Sales]]-Table1[[#This Row],[Cost]])</f>
        <v>1781</v>
      </c>
      <c r="Y5135">
        <f>SUM(Table1[[#This Row],[profit/loss]])/SUM(Table1[profit/loss])</f>
        <v>5.3622754175332288E-6</v>
      </c>
    </row>
    <row r="5136" spans="1:25" x14ac:dyDescent="0.3">
      <c r="A5136" t="s">
        <v>60</v>
      </c>
      <c r="B5136" t="s">
        <v>82</v>
      </c>
      <c r="C5136">
        <v>1185732</v>
      </c>
      <c r="D5136" s="9">
        <v>44336</v>
      </c>
      <c r="E5136" s="8" t="str">
        <f>TEXT(Table1[[#This Row],[Invoice Date]],"dd-mm-yyyy")</f>
        <v>20-05-2021</v>
      </c>
      <c r="F5136" s="1" t="str">
        <f t="shared" si="320"/>
        <v>May</v>
      </c>
      <c r="G5136" s="1" t="str">
        <f t="shared" si="321"/>
        <v>2021</v>
      </c>
      <c r="H5136" s="1" t="str">
        <f t="shared" si="322"/>
        <v>Thursday</v>
      </c>
      <c r="I5136" s="1" t="str">
        <f t="shared" si="323"/>
        <v>20</v>
      </c>
      <c r="J5136" t="s">
        <v>30</v>
      </c>
      <c r="K5136" t="s">
        <v>63</v>
      </c>
      <c r="L5136" t="s">
        <v>64</v>
      </c>
      <c r="M5136" t="s">
        <v>20</v>
      </c>
      <c r="N5136">
        <v>51</v>
      </c>
      <c r="O5136">
        <v>63</v>
      </c>
      <c r="P5136">
        <v>3213</v>
      </c>
      <c r="Q5136">
        <v>1221</v>
      </c>
      <c r="R5136">
        <v>0.38</v>
      </c>
      <c r="S5136" t="s">
        <v>82</v>
      </c>
      <c r="T5136" t="str">
        <f>IF(Table1[[#This Row],[Units Sold]]&gt; 700,"High Units","low Units")</f>
        <v>low Units</v>
      </c>
      <c r="U5136">
        <f>SUM(Table1[[#This Row],[Operating Profit]])/SUM(Table1[Operating Profit])*100</f>
        <v>3.6762146461583788E-4</v>
      </c>
      <c r="V5136">
        <f>SUM(Table1[[#This Row],[Price per Unit]]*Table1[[#This Row],[Units Sold]])</f>
        <v>3213</v>
      </c>
      <c r="W5136">
        <f>SUM(Table1[[#This Row],[Total Sales]]-Table1[[#This Row],[Operating Profit]])</f>
        <v>1992</v>
      </c>
      <c r="X5136">
        <f>SUM(Table1[[#This Row],[Total Sales]]-Table1[[#This Row],[Cost]])</f>
        <v>1221</v>
      </c>
      <c r="Y5136">
        <f>SUM(Table1[[#This Row],[profit/loss]])/SUM(Table1[profit/loss])</f>
        <v>3.6762146461583787E-6</v>
      </c>
    </row>
    <row r="5137" spans="1:25" x14ac:dyDescent="0.3">
      <c r="A5137" t="s">
        <v>60</v>
      </c>
      <c r="B5137" t="s">
        <v>82</v>
      </c>
      <c r="C5137">
        <v>1185732</v>
      </c>
      <c r="D5137" s="9">
        <v>44336</v>
      </c>
      <c r="E5137" s="8" t="str">
        <f>TEXT(Table1[[#This Row],[Invoice Date]],"dd-mm-yyyy")</f>
        <v>20-05-2021</v>
      </c>
      <c r="F5137" s="1" t="str">
        <f t="shared" si="320"/>
        <v>May</v>
      </c>
      <c r="G5137" s="1" t="str">
        <f t="shared" si="321"/>
        <v>2021</v>
      </c>
      <c r="H5137" s="1" t="str">
        <f t="shared" si="322"/>
        <v>Thursday</v>
      </c>
      <c r="I5137" s="1" t="str">
        <f t="shared" si="323"/>
        <v>20</v>
      </c>
      <c r="J5137" t="s">
        <v>30</v>
      </c>
      <c r="K5137" t="s">
        <v>63</v>
      </c>
      <c r="L5137" t="s">
        <v>64</v>
      </c>
      <c r="M5137" t="s">
        <v>21</v>
      </c>
      <c r="N5137">
        <v>62</v>
      </c>
      <c r="O5137">
        <v>69</v>
      </c>
      <c r="P5137">
        <v>4278</v>
      </c>
      <c r="Q5137">
        <v>1626</v>
      </c>
      <c r="R5137">
        <v>0.38</v>
      </c>
      <c r="S5137" t="s">
        <v>82</v>
      </c>
      <c r="T5137" t="str">
        <f>IF(Table1[[#This Row],[Units Sold]]&gt; 700,"High Units","low Units")</f>
        <v>low Units</v>
      </c>
      <c r="U5137">
        <f>SUM(Table1[[#This Row],[Operating Profit]])/SUM(Table1[Operating Profit])*100</f>
        <v>4.8955978825991186E-4</v>
      </c>
      <c r="V5137">
        <f>SUM(Table1[[#This Row],[Price per Unit]]*Table1[[#This Row],[Units Sold]])</f>
        <v>4278</v>
      </c>
      <c r="W5137">
        <f>SUM(Table1[[#This Row],[Total Sales]]-Table1[[#This Row],[Operating Profit]])</f>
        <v>2652</v>
      </c>
      <c r="X5137">
        <f>SUM(Table1[[#This Row],[Total Sales]]-Table1[[#This Row],[Cost]])</f>
        <v>1626</v>
      </c>
      <c r="Y5137">
        <f>SUM(Table1[[#This Row],[profit/loss]])/SUM(Table1[profit/loss])</f>
        <v>4.895597882599119E-6</v>
      </c>
    </row>
    <row r="5138" spans="1:25" x14ac:dyDescent="0.3">
      <c r="A5138" t="s">
        <v>60</v>
      </c>
      <c r="B5138" t="s">
        <v>82</v>
      </c>
      <c r="C5138">
        <v>1185732</v>
      </c>
      <c r="D5138" s="9">
        <v>44336</v>
      </c>
      <c r="E5138" s="8" t="str">
        <f>TEXT(Table1[[#This Row],[Invoice Date]],"dd-mm-yyyy")</f>
        <v>20-05-2021</v>
      </c>
      <c r="F5138" s="1" t="str">
        <f t="shared" si="320"/>
        <v>May</v>
      </c>
      <c r="G5138" s="1" t="str">
        <f t="shared" si="321"/>
        <v>2021</v>
      </c>
      <c r="H5138" s="1" t="str">
        <f t="shared" si="322"/>
        <v>Thursday</v>
      </c>
      <c r="I5138" s="1" t="str">
        <f t="shared" si="323"/>
        <v>20</v>
      </c>
      <c r="J5138" t="s">
        <v>30</v>
      </c>
      <c r="K5138" t="s">
        <v>63</v>
      </c>
      <c r="L5138" t="s">
        <v>64</v>
      </c>
      <c r="M5138" t="s">
        <v>22</v>
      </c>
      <c r="N5138">
        <v>67</v>
      </c>
      <c r="O5138">
        <v>100</v>
      </c>
      <c r="P5138">
        <v>6700</v>
      </c>
      <c r="Q5138">
        <v>2747</v>
      </c>
      <c r="R5138">
        <v>0.41</v>
      </c>
      <c r="S5138" t="s">
        <v>82</v>
      </c>
      <c r="T5138" t="str">
        <f>IF(Table1[[#This Row],[Units Sold]]&gt; 700,"High Units","low Units")</f>
        <v>low Units</v>
      </c>
      <c r="U5138">
        <f>SUM(Table1[[#This Row],[Operating Profit]])/SUM(Table1[Operating Profit])*100</f>
        <v>8.2707302481548452E-4</v>
      </c>
      <c r="V5138">
        <f>SUM(Table1[[#This Row],[Price per Unit]]*Table1[[#This Row],[Units Sold]])</f>
        <v>6700</v>
      </c>
      <c r="W5138">
        <f>SUM(Table1[[#This Row],[Total Sales]]-Table1[[#This Row],[Operating Profit]])</f>
        <v>3953</v>
      </c>
      <c r="X5138">
        <f>SUM(Table1[[#This Row],[Total Sales]]-Table1[[#This Row],[Cost]])</f>
        <v>2747</v>
      </c>
      <c r="Y5138">
        <f>SUM(Table1[[#This Row],[profit/loss]])/SUM(Table1[profit/loss])</f>
        <v>8.2707302481548451E-6</v>
      </c>
    </row>
    <row r="5139" spans="1:25" x14ac:dyDescent="0.3">
      <c r="A5139" t="s">
        <v>60</v>
      </c>
      <c r="B5139" t="s">
        <v>82</v>
      </c>
      <c r="C5139">
        <v>1185732</v>
      </c>
      <c r="D5139" s="9">
        <v>44369</v>
      </c>
      <c r="E5139" s="8" t="str">
        <f>TEXT(Table1[[#This Row],[Invoice Date]],"dd-mm-yyyy")</f>
        <v>22-06-2021</v>
      </c>
      <c r="F5139" s="1" t="str">
        <f t="shared" si="320"/>
        <v>June</v>
      </c>
      <c r="G5139" s="1" t="str">
        <f t="shared" si="321"/>
        <v>2021</v>
      </c>
      <c r="H5139" s="1" t="str">
        <f t="shared" si="322"/>
        <v>Tuesday</v>
      </c>
      <c r="I5139" s="1" t="str">
        <f t="shared" si="323"/>
        <v>22</v>
      </c>
      <c r="J5139" t="s">
        <v>30</v>
      </c>
      <c r="K5139" t="s">
        <v>63</v>
      </c>
      <c r="L5139" t="s">
        <v>64</v>
      </c>
      <c r="M5139" t="s">
        <v>16</v>
      </c>
      <c r="N5139">
        <v>59</v>
      </c>
      <c r="O5139">
        <v>189</v>
      </c>
      <c r="P5139">
        <v>11151</v>
      </c>
      <c r="Q5139">
        <v>5129</v>
      </c>
      <c r="R5139">
        <v>0.46</v>
      </c>
      <c r="S5139" t="s">
        <v>82</v>
      </c>
      <c r="T5139" t="str">
        <f>IF(Table1[[#This Row],[Units Sold]]&gt; 700,"High Units","low Units")</f>
        <v>low Units</v>
      </c>
      <c r="U5139">
        <f>SUM(Table1[[#This Row],[Operating Profit]])/SUM(Table1[Operating Profit])*100</f>
        <v>1.544251017211001E-3</v>
      </c>
      <c r="V5139">
        <f>SUM(Table1[[#This Row],[Price per Unit]]*Table1[[#This Row],[Units Sold]])</f>
        <v>11151</v>
      </c>
      <c r="W5139">
        <f>SUM(Table1[[#This Row],[Total Sales]]-Table1[[#This Row],[Operating Profit]])</f>
        <v>6022</v>
      </c>
      <c r="X5139">
        <f>SUM(Table1[[#This Row],[Total Sales]]-Table1[[#This Row],[Cost]])</f>
        <v>5129</v>
      </c>
      <c r="Y5139">
        <f>SUM(Table1[[#This Row],[profit/loss]])/SUM(Table1[profit/loss])</f>
        <v>1.5442510172110011E-5</v>
      </c>
    </row>
    <row r="5140" spans="1:25" x14ac:dyDescent="0.3">
      <c r="A5140" t="s">
        <v>60</v>
      </c>
      <c r="B5140" t="s">
        <v>82</v>
      </c>
      <c r="C5140">
        <v>1185732</v>
      </c>
      <c r="D5140" s="9">
        <v>44369</v>
      </c>
      <c r="E5140" s="8" t="str">
        <f>TEXT(Table1[[#This Row],[Invoice Date]],"dd-mm-yyyy")</f>
        <v>22-06-2021</v>
      </c>
      <c r="F5140" s="1" t="str">
        <f t="shared" si="320"/>
        <v>June</v>
      </c>
      <c r="G5140" s="1" t="str">
        <f t="shared" si="321"/>
        <v>2021</v>
      </c>
      <c r="H5140" s="1" t="str">
        <f t="shared" si="322"/>
        <v>Tuesday</v>
      </c>
      <c r="I5140" s="1" t="str">
        <f t="shared" si="323"/>
        <v>22</v>
      </c>
      <c r="J5140" t="s">
        <v>30</v>
      </c>
      <c r="K5140" t="s">
        <v>63</v>
      </c>
      <c r="L5140" t="s">
        <v>64</v>
      </c>
      <c r="M5140" t="s">
        <v>18</v>
      </c>
      <c r="N5140">
        <v>55</v>
      </c>
      <c r="O5140">
        <v>112</v>
      </c>
      <c r="P5140">
        <v>6160</v>
      </c>
      <c r="Q5140">
        <v>3080</v>
      </c>
      <c r="R5140">
        <v>0.5</v>
      </c>
      <c r="S5140" t="s">
        <v>82</v>
      </c>
      <c r="T5140" t="str">
        <f>IF(Table1[[#This Row],[Units Sold]]&gt; 700,"High Units","low Units")</f>
        <v>low Units</v>
      </c>
      <c r="U5140">
        <f>SUM(Table1[[#This Row],[Operating Profit]])/SUM(Table1[Operating Profit])*100</f>
        <v>9.2733342425616765E-4</v>
      </c>
      <c r="V5140">
        <f>SUM(Table1[[#This Row],[Price per Unit]]*Table1[[#This Row],[Units Sold]])</f>
        <v>6160</v>
      </c>
      <c r="W5140">
        <f>SUM(Table1[[#This Row],[Total Sales]]-Table1[[#This Row],[Operating Profit]])</f>
        <v>3080</v>
      </c>
      <c r="X5140">
        <f>SUM(Table1[[#This Row],[Total Sales]]-Table1[[#This Row],[Cost]])</f>
        <v>3080</v>
      </c>
      <c r="Y5140">
        <f>SUM(Table1[[#This Row],[profit/loss]])/SUM(Table1[profit/loss])</f>
        <v>9.273334242561677E-6</v>
      </c>
    </row>
    <row r="5141" spans="1:25" x14ac:dyDescent="0.3">
      <c r="A5141" t="s">
        <v>60</v>
      </c>
      <c r="B5141" t="s">
        <v>82</v>
      </c>
      <c r="C5141">
        <v>1185732</v>
      </c>
      <c r="D5141" s="9">
        <v>44369</v>
      </c>
      <c r="E5141" s="8" t="str">
        <f>TEXT(Table1[[#This Row],[Invoice Date]],"dd-mm-yyyy")</f>
        <v>22-06-2021</v>
      </c>
      <c r="F5141" s="1" t="str">
        <f t="shared" si="320"/>
        <v>June</v>
      </c>
      <c r="G5141" s="1" t="str">
        <f t="shared" si="321"/>
        <v>2021</v>
      </c>
      <c r="H5141" s="1" t="str">
        <f t="shared" si="322"/>
        <v>Tuesday</v>
      </c>
      <c r="I5141" s="1" t="str">
        <f t="shared" si="323"/>
        <v>22</v>
      </c>
      <c r="J5141" t="s">
        <v>30</v>
      </c>
      <c r="K5141" t="s">
        <v>63</v>
      </c>
      <c r="L5141" t="s">
        <v>64</v>
      </c>
      <c r="M5141" t="s">
        <v>19</v>
      </c>
      <c r="N5141">
        <v>53</v>
      </c>
      <c r="O5141">
        <v>81</v>
      </c>
      <c r="P5141">
        <v>4293</v>
      </c>
      <c r="Q5141">
        <v>1545</v>
      </c>
      <c r="R5141">
        <v>0.36</v>
      </c>
      <c r="S5141" t="s">
        <v>82</v>
      </c>
      <c r="T5141" t="str">
        <f>IF(Table1[[#This Row],[Units Sold]]&gt; 700,"High Units","low Units")</f>
        <v>low Units</v>
      </c>
      <c r="U5141">
        <f>SUM(Table1[[#This Row],[Operating Profit]])/SUM(Table1[Operating Profit])*100</f>
        <v>4.6517212353109711E-4</v>
      </c>
      <c r="V5141">
        <f>SUM(Table1[[#This Row],[Price per Unit]]*Table1[[#This Row],[Units Sold]])</f>
        <v>4293</v>
      </c>
      <c r="W5141">
        <f>SUM(Table1[[#This Row],[Total Sales]]-Table1[[#This Row],[Operating Profit]])</f>
        <v>2748</v>
      </c>
      <c r="X5141">
        <f>SUM(Table1[[#This Row],[Total Sales]]-Table1[[#This Row],[Cost]])</f>
        <v>1545</v>
      </c>
      <c r="Y5141">
        <f>SUM(Table1[[#This Row],[profit/loss]])/SUM(Table1[profit/loss])</f>
        <v>4.6517212353109711E-6</v>
      </c>
    </row>
    <row r="5142" spans="1:25" x14ac:dyDescent="0.3">
      <c r="A5142" t="s">
        <v>60</v>
      </c>
      <c r="B5142" t="s">
        <v>82</v>
      </c>
      <c r="C5142">
        <v>1185732</v>
      </c>
      <c r="D5142" s="9">
        <v>44369</v>
      </c>
      <c r="E5142" s="8" t="str">
        <f>TEXT(Table1[[#This Row],[Invoice Date]],"dd-mm-yyyy")</f>
        <v>22-06-2021</v>
      </c>
      <c r="F5142" s="1" t="str">
        <f t="shared" si="320"/>
        <v>June</v>
      </c>
      <c r="G5142" s="1" t="str">
        <f t="shared" si="321"/>
        <v>2021</v>
      </c>
      <c r="H5142" s="1" t="str">
        <f t="shared" si="322"/>
        <v>Tuesday</v>
      </c>
      <c r="I5142" s="1" t="str">
        <f t="shared" si="323"/>
        <v>22</v>
      </c>
      <c r="J5142" t="s">
        <v>30</v>
      </c>
      <c r="K5142" t="s">
        <v>63</v>
      </c>
      <c r="L5142" t="s">
        <v>64</v>
      </c>
      <c r="M5142" t="s">
        <v>20</v>
      </c>
      <c r="N5142">
        <v>53</v>
      </c>
      <c r="O5142">
        <v>90</v>
      </c>
      <c r="P5142">
        <v>4770</v>
      </c>
      <c r="Q5142">
        <v>1717</v>
      </c>
      <c r="R5142">
        <v>0.36</v>
      </c>
      <c r="S5142" t="s">
        <v>82</v>
      </c>
      <c r="T5142" t="str">
        <f>IF(Table1[[#This Row],[Units Sold]]&gt; 700,"High Units","low Units")</f>
        <v>low Units</v>
      </c>
      <c r="U5142">
        <f>SUM(Table1[[#This Row],[Operating Profit]])/SUM(Table1[Operating Profit])*100</f>
        <v>5.1695827579475323E-4</v>
      </c>
      <c r="V5142">
        <f>SUM(Table1[[#This Row],[Price per Unit]]*Table1[[#This Row],[Units Sold]])</f>
        <v>4770</v>
      </c>
      <c r="W5142">
        <f>SUM(Table1[[#This Row],[Total Sales]]-Table1[[#This Row],[Operating Profit]])</f>
        <v>3053</v>
      </c>
      <c r="X5142">
        <f>SUM(Table1[[#This Row],[Total Sales]]-Table1[[#This Row],[Cost]])</f>
        <v>1717</v>
      </c>
      <c r="Y5142">
        <f>SUM(Table1[[#This Row],[profit/loss]])/SUM(Table1[profit/loss])</f>
        <v>5.1695827579475322E-6</v>
      </c>
    </row>
    <row r="5143" spans="1:25" x14ac:dyDescent="0.3">
      <c r="A5143" t="s">
        <v>60</v>
      </c>
      <c r="B5143" t="s">
        <v>82</v>
      </c>
      <c r="C5143">
        <v>1185732</v>
      </c>
      <c r="D5143" s="9">
        <v>44369</v>
      </c>
      <c r="E5143" s="8" t="str">
        <f>TEXT(Table1[[#This Row],[Invoice Date]],"dd-mm-yyyy")</f>
        <v>22-06-2021</v>
      </c>
      <c r="F5143" s="1" t="str">
        <f t="shared" si="320"/>
        <v>June</v>
      </c>
      <c r="G5143" s="1" t="str">
        <f t="shared" si="321"/>
        <v>2021</v>
      </c>
      <c r="H5143" s="1" t="str">
        <f t="shared" si="322"/>
        <v>Tuesday</v>
      </c>
      <c r="I5143" s="1" t="str">
        <f t="shared" si="323"/>
        <v>22</v>
      </c>
      <c r="J5143" t="s">
        <v>30</v>
      </c>
      <c r="K5143" t="s">
        <v>63</v>
      </c>
      <c r="L5143" t="s">
        <v>64</v>
      </c>
      <c r="M5143" t="s">
        <v>21</v>
      </c>
      <c r="N5143">
        <v>60</v>
      </c>
      <c r="O5143">
        <v>84</v>
      </c>
      <c r="P5143">
        <v>5040</v>
      </c>
      <c r="Q5143">
        <v>1814</v>
      </c>
      <c r="R5143">
        <v>0.36</v>
      </c>
      <c r="S5143" t="s">
        <v>82</v>
      </c>
      <c r="T5143" t="str">
        <f>IF(Table1[[#This Row],[Units Sold]]&gt; 700,"High Units","low Units")</f>
        <v>low Units</v>
      </c>
      <c r="U5143">
        <f>SUM(Table1[[#This Row],[Operating Profit]])/SUM(Table1[Operating Profit])*100</f>
        <v>5.4616325701321042E-4</v>
      </c>
      <c r="V5143">
        <f>SUM(Table1[[#This Row],[Price per Unit]]*Table1[[#This Row],[Units Sold]])</f>
        <v>5040</v>
      </c>
      <c r="W5143">
        <f>SUM(Table1[[#This Row],[Total Sales]]-Table1[[#This Row],[Operating Profit]])</f>
        <v>3226</v>
      </c>
      <c r="X5143">
        <f>SUM(Table1[[#This Row],[Total Sales]]-Table1[[#This Row],[Cost]])</f>
        <v>1814</v>
      </c>
      <c r="Y5143">
        <f>SUM(Table1[[#This Row],[profit/loss]])/SUM(Table1[profit/loss])</f>
        <v>5.4616325701321047E-6</v>
      </c>
    </row>
    <row r="5144" spans="1:25" x14ac:dyDescent="0.3">
      <c r="A5144" t="s">
        <v>60</v>
      </c>
      <c r="B5144" t="s">
        <v>82</v>
      </c>
      <c r="C5144">
        <v>1185732</v>
      </c>
      <c r="D5144" s="9">
        <v>44369</v>
      </c>
      <c r="E5144" s="8" t="str">
        <f>TEXT(Table1[[#This Row],[Invoice Date]],"dd-mm-yyyy")</f>
        <v>22-06-2021</v>
      </c>
      <c r="F5144" s="1" t="str">
        <f t="shared" si="320"/>
        <v>June</v>
      </c>
      <c r="G5144" s="1" t="str">
        <f t="shared" si="321"/>
        <v>2021</v>
      </c>
      <c r="H5144" s="1" t="str">
        <f t="shared" si="322"/>
        <v>Tuesday</v>
      </c>
      <c r="I5144" s="1" t="str">
        <f t="shared" si="323"/>
        <v>22</v>
      </c>
      <c r="J5144" t="s">
        <v>30</v>
      </c>
      <c r="K5144" t="s">
        <v>63</v>
      </c>
      <c r="L5144" t="s">
        <v>64</v>
      </c>
      <c r="M5144" t="s">
        <v>22</v>
      </c>
      <c r="N5144">
        <v>67</v>
      </c>
      <c r="O5144">
        <v>126</v>
      </c>
      <c r="P5144">
        <v>8442</v>
      </c>
      <c r="Q5144">
        <v>3546</v>
      </c>
      <c r="R5144">
        <v>0.42</v>
      </c>
      <c r="S5144" t="s">
        <v>82</v>
      </c>
      <c r="T5144" t="str">
        <f>IF(Table1[[#This Row],[Units Sold]]&gt; 700,"High Units","low Units")</f>
        <v>low Units</v>
      </c>
      <c r="U5144">
        <f>SUM(Table1[[#This Row],[Operating Profit]])/SUM(Table1[Operating Profit])*100</f>
        <v>1.0676377670170035E-3</v>
      </c>
      <c r="V5144">
        <f>SUM(Table1[[#This Row],[Price per Unit]]*Table1[[#This Row],[Units Sold]])</f>
        <v>8442</v>
      </c>
      <c r="W5144">
        <f>SUM(Table1[[#This Row],[Total Sales]]-Table1[[#This Row],[Operating Profit]])</f>
        <v>4896</v>
      </c>
      <c r="X5144">
        <f>SUM(Table1[[#This Row],[Total Sales]]-Table1[[#This Row],[Cost]])</f>
        <v>3546</v>
      </c>
      <c r="Y5144">
        <f>SUM(Table1[[#This Row],[profit/loss]])/SUM(Table1[profit/loss])</f>
        <v>1.0676377670170034E-5</v>
      </c>
    </row>
    <row r="5145" spans="1:25" x14ac:dyDescent="0.3">
      <c r="A5145" t="s">
        <v>60</v>
      </c>
      <c r="B5145" t="s">
        <v>82</v>
      </c>
      <c r="C5145">
        <v>1185732</v>
      </c>
      <c r="D5145" s="9">
        <v>44397</v>
      </c>
      <c r="E5145" s="8" t="str">
        <f>TEXT(Table1[[#This Row],[Invoice Date]],"dd-mm-yyyy")</f>
        <v>20-07-2021</v>
      </c>
      <c r="F5145" s="1" t="str">
        <f t="shared" si="320"/>
        <v>July</v>
      </c>
      <c r="G5145" s="1" t="str">
        <f t="shared" si="321"/>
        <v>2021</v>
      </c>
      <c r="H5145" s="1" t="str">
        <f t="shared" si="322"/>
        <v>Tuesday</v>
      </c>
      <c r="I5145" s="1" t="str">
        <f t="shared" si="323"/>
        <v>20</v>
      </c>
      <c r="J5145" t="s">
        <v>30</v>
      </c>
      <c r="K5145" t="s">
        <v>63</v>
      </c>
      <c r="L5145" t="s">
        <v>64</v>
      </c>
      <c r="M5145" t="s">
        <v>16</v>
      </c>
      <c r="N5145">
        <v>63</v>
      </c>
      <c r="O5145">
        <v>182</v>
      </c>
      <c r="P5145">
        <v>11466</v>
      </c>
      <c r="Q5145">
        <v>5274</v>
      </c>
      <c r="R5145">
        <v>0.46</v>
      </c>
      <c r="S5145" t="s">
        <v>82</v>
      </c>
      <c r="T5145" t="str">
        <f>IF(Table1[[#This Row],[Units Sold]]&gt; 700,"High Units","low Units")</f>
        <v>low Units</v>
      </c>
      <c r="U5145">
        <f>SUM(Table1[[#This Row],[Operating Profit]])/SUM(Table1[Operating Profit])*100</f>
        <v>1.5879079478983858E-3</v>
      </c>
      <c r="V5145">
        <f>SUM(Table1[[#This Row],[Price per Unit]]*Table1[[#This Row],[Units Sold]])</f>
        <v>11466</v>
      </c>
      <c r="W5145">
        <f>SUM(Table1[[#This Row],[Total Sales]]-Table1[[#This Row],[Operating Profit]])</f>
        <v>6192</v>
      </c>
      <c r="X5145">
        <f>SUM(Table1[[#This Row],[Total Sales]]-Table1[[#This Row],[Cost]])</f>
        <v>5274</v>
      </c>
      <c r="Y5145">
        <f>SUM(Table1[[#This Row],[profit/loss]])/SUM(Table1[profit/loss])</f>
        <v>1.5879079478983858E-5</v>
      </c>
    </row>
    <row r="5146" spans="1:25" x14ac:dyDescent="0.3">
      <c r="A5146" t="s">
        <v>60</v>
      </c>
      <c r="B5146" t="s">
        <v>82</v>
      </c>
      <c r="C5146">
        <v>1185732</v>
      </c>
      <c r="D5146" s="9">
        <v>44397</v>
      </c>
      <c r="E5146" s="8" t="str">
        <f>TEXT(Table1[[#This Row],[Invoice Date]],"dd-mm-yyyy")</f>
        <v>20-07-2021</v>
      </c>
      <c r="F5146" s="1" t="str">
        <f t="shared" si="320"/>
        <v>July</v>
      </c>
      <c r="G5146" s="1" t="str">
        <f t="shared" si="321"/>
        <v>2021</v>
      </c>
      <c r="H5146" s="1" t="str">
        <f t="shared" si="322"/>
        <v>Tuesday</v>
      </c>
      <c r="I5146" s="1" t="str">
        <f t="shared" si="323"/>
        <v>20</v>
      </c>
      <c r="J5146" t="s">
        <v>30</v>
      </c>
      <c r="K5146" t="s">
        <v>63</v>
      </c>
      <c r="L5146" t="s">
        <v>64</v>
      </c>
      <c r="M5146" t="s">
        <v>18</v>
      </c>
      <c r="N5146">
        <v>59</v>
      </c>
      <c r="O5146">
        <v>111</v>
      </c>
      <c r="P5146">
        <v>6549</v>
      </c>
      <c r="Q5146">
        <v>3078</v>
      </c>
      <c r="R5146">
        <v>0.47</v>
      </c>
      <c r="S5146" t="s">
        <v>82</v>
      </c>
      <c r="T5146" t="str">
        <f>IF(Table1[[#This Row],[Units Sold]]&gt; 700,"High Units","low Units")</f>
        <v>low Units</v>
      </c>
      <c r="U5146">
        <f>SUM(Table1[[#This Row],[Operating Profit]])/SUM(Table1[Operating Profit])*100</f>
        <v>9.2673125969496234E-4</v>
      </c>
      <c r="V5146">
        <f>SUM(Table1[[#This Row],[Price per Unit]]*Table1[[#This Row],[Units Sold]])</f>
        <v>6549</v>
      </c>
      <c r="W5146">
        <f>SUM(Table1[[#This Row],[Total Sales]]-Table1[[#This Row],[Operating Profit]])</f>
        <v>3471</v>
      </c>
      <c r="X5146">
        <f>SUM(Table1[[#This Row],[Total Sales]]-Table1[[#This Row],[Cost]])</f>
        <v>3078</v>
      </c>
      <c r="Y5146">
        <f>SUM(Table1[[#This Row],[profit/loss]])/SUM(Table1[profit/loss])</f>
        <v>9.2673125969496236E-6</v>
      </c>
    </row>
    <row r="5147" spans="1:25" x14ac:dyDescent="0.3">
      <c r="A5147" t="s">
        <v>60</v>
      </c>
      <c r="B5147" t="s">
        <v>82</v>
      </c>
      <c r="C5147">
        <v>1185732</v>
      </c>
      <c r="D5147" s="9">
        <v>44397</v>
      </c>
      <c r="E5147" s="8" t="str">
        <f>TEXT(Table1[[#This Row],[Invoice Date]],"dd-mm-yyyy")</f>
        <v>20-07-2021</v>
      </c>
      <c r="F5147" s="1" t="str">
        <f t="shared" si="320"/>
        <v>July</v>
      </c>
      <c r="G5147" s="1" t="str">
        <f t="shared" si="321"/>
        <v>2021</v>
      </c>
      <c r="H5147" s="1" t="str">
        <f t="shared" si="322"/>
        <v>Tuesday</v>
      </c>
      <c r="I5147" s="1" t="str">
        <f t="shared" si="323"/>
        <v>20</v>
      </c>
      <c r="J5147" t="s">
        <v>30</v>
      </c>
      <c r="K5147" t="s">
        <v>63</v>
      </c>
      <c r="L5147" t="s">
        <v>64</v>
      </c>
      <c r="M5147" t="s">
        <v>19</v>
      </c>
      <c r="N5147">
        <v>53</v>
      </c>
      <c r="O5147">
        <v>102</v>
      </c>
      <c r="P5147">
        <v>5406</v>
      </c>
      <c r="Q5147">
        <v>1946</v>
      </c>
      <c r="R5147">
        <v>0.36</v>
      </c>
      <c r="S5147" t="s">
        <v>82</v>
      </c>
      <c r="T5147" t="str">
        <f>IF(Table1[[#This Row],[Units Sold]]&gt; 700,"High Units","low Units")</f>
        <v>low Units</v>
      </c>
      <c r="U5147">
        <f>SUM(Table1[[#This Row],[Operating Profit]])/SUM(Table1[Operating Profit])*100</f>
        <v>5.8590611805276046E-4</v>
      </c>
      <c r="V5147">
        <f>SUM(Table1[[#This Row],[Price per Unit]]*Table1[[#This Row],[Units Sold]])</f>
        <v>5406</v>
      </c>
      <c r="W5147">
        <f>SUM(Table1[[#This Row],[Total Sales]]-Table1[[#This Row],[Operating Profit]])</f>
        <v>3460</v>
      </c>
      <c r="X5147">
        <f>SUM(Table1[[#This Row],[Total Sales]]-Table1[[#This Row],[Cost]])</f>
        <v>1946</v>
      </c>
      <c r="Y5147">
        <f>SUM(Table1[[#This Row],[profit/loss]])/SUM(Table1[profit/loss])</f>
        <v>5.8590611805276047E-6</v>
      </c>
    </row>
    <row r="5148" spans="1:25" x14ac:dyDescent="0.3">
      <c r="A5148" t="s">
        <v>60</v>
      </c>
      <c r="B5148" t="s">
        <v>82</v>
      </c>
      <c r="C5148">
        <v>1185732</v>
      </c>
      <c r="D5148" s="9">
        <v>44397</v>
      </c>
      <c r="E5148" s="8" t="str">
        <f>TEXT(Table1[[#This Row],[Invoice Date]],"dd-mm-yyyy")</f>
        <v>20-07-2021</v>
      </c>
      <c r="F5148" s="1" t="str">
        <f t="shared" si="320"/>
        <v>July</v>
      </c>
      <c r="G5148" s="1" t="str">
        <f t="shared" si="321"/>
        <v>2021</v>
      </c>
      <c r="H5148" s="1" t="str">
        <f t="shared" si="322"/>
        <v>Tuesday</v>
      </c>
      <c r="I5148" s="1" t="str">
        <f t="shared" si="323"/>
        <v>20</v>
      </c>
      <c r="J5148" t="s">
        <v>30</v>
      </c>
      <c r="K5148" t="s">
        <v>63</v>
      </c>
      <c r="L5148" t="s">
        <v>64</v>
      </c>
      <c r="M5148" t="s">
        <v>20</v>
      </c>
      <c r="N5148">
        <v>51</v>
      </c>
      <c r="O5148">
        <v>75</v>
      </c>
      <c r="P5148">
        <v>3825</v>
      </c>
      <c r="Q5148">
        <v>1454</v>
      </c>
      <c r="R5148">
        <v>0.38</v>
      </c>
      <c r="S5148" t="s">
        <v>82</v>
      </c>
      <c r="T5148" t="str">
        <f>IF(Table1[[#This Row],[Units Sold]]&gt; 700,"High Units","low Units")</f>
        <v>low Units</v>
      </c>
      <c r="U5148">
        <f>SUM(Table1[[#This Row],[Operating Profit]])/SUM(Table1[Operating Profit])*100</f>
        <v>4.3777363599625579E-4</v>
      </c>
      <c r="V5148">
        <f>SUM(Table1[[#This Row],[Price per Unit]]*Table1[[#This Row],[Units Sold]])</f>
        <v>3825</v>
      </c>
      <c r="W5148">
        <f>SUM(Table1[[#This Row],[Total Sales]]-Table1[[#This Row],[Operating Profit]])</f>
        <v>2371</v>
      </c>
      <c r="X5148">
        <f>SUM(Table1[[#This Row],[Total Sales]]-Table1[[#This Row],[Cost]])</f>
        <v>1454</v>
      </c>
      <c r="Y5148">
        <f>SUM(Table1[[#This Row],[profit/loss]])/SUM(Table1[profit/loss])</f>
        <v>4.377736359962558E-6</v>
      </c>
    </row>
    <row r="5149" spans="1:25" x14ac:dyDescent="0.3">
      <c r="A5149" t="s">
        <v>60</v>
      </c>
      <c r="B5149" t="s">
        <v>82</v>
      </c>
      <c r="C5149">
        <v>1185732</v>
      </c>
      <c r="D5149" s="9">
        <v>44397</v>
      </c>
      <c r="E5149" s="8" t="str">
        <f>TEXT(Table1[[#This Row],[Invoice Date]],"dd-mm-yyyy")</f>
        <v>20-07-2021</v>
      </c>
      <c r="F5149" s="1" t="str">
        <f t="shared" si="320"/>
        <v>July</v>
      </c>
      <c r="G5149" s="1" t="str">
        <f t="shared" si="321"/>
        <v>2021</v>
      </c>
      <c r="H5149" s="1" t="str">
        <f t="shared" si="322"/>
        <v>Tuesday</v>
      </c>
      <c r="I5149" s="1" t="str">
        <f t="shared" si="323"/>
        <v>20</v>
      </c>
      <c r="J5149" t="s">
        <v>30</v>
      </c>
      <c r="K5149" t="s">
        <v>63</v>
      </c>
      <c r="L5149" t="s">
        <v>64</v>
      </c>
      <c r="M5149" t="s">
        <v>21</v>
      </c>
      <c r="N5149">
        <v>61</v>
      </c>
      <c r="O5149">
        <v>91</v>
      </c>
      <c r="P5149">
        <v>5551</v>
      </c>
      <c r="Q5149">
        <v>2165</v>
      </c>
      <c r="R5149">
        <v>0.39</v>
      </c>
      <c r="S5149" t="s">
        <v>82</v>
      </c>
      <c r="T5149" t="str">
        <f>IF(Table1[[#This Row],[Units Sold]]&gt; 700,"High Units","low Units")</f>
        <v>low Units</v>
      </c>
      <c r="U5149">
        <f>SUM(Table1[[#This Row],[Operating Profit]])/SUM(Table1[Operating Profit])*100</f>
        <v>6.5184313750474114E-4</v>
      </c>
      <c r="V5149">
        <f>SUM(Table1[[#This Row],[Price per Unit]]*Table1[[#This Row],[Units Sold]])</f>
        <v>5551</v>
      </c>
      <c r="W5149">
        <f>SUM(Table1[[#This Row],[Total Sales]]-Table1[[#This Row],[Operating Profit]])</f>
        <v>3386</v>
      </c>
      <c r="X5149">
        <f>SUM(Table1[[#This Row],[Total Sales]]-Table1[[#This Row],[Cost]])</f>
        <v>2165</v>
      </c>
      <c r="Y5149">
        <f>SUM(Table1[[#This Row],[profit/loss]])/SUM(Table1[profit/loss])</f>
        <v>6.518431375047412E-6</v>
      </c>
    </row>
    <row r="5150" spans="1:25" x14ac:dyDescent="0.3">
      <c r="A5150" t="s">
        <v>60</v>
      </c>
      <c r="B5150" t="s">
        <v>82</v>
      </c>
      <c r="C5150">
        <v>1185732</v>
      </c>
      <c r="D5150" s="9">
        <v>44397</v>
      </c>
      <c r="E5150" s="8" t="str">
        <f>TEXT(Table1[[#This Row],[Invoice Date]],"dd-mm-yyyy")</f>
        <v>20-07-2021</v>
      </c>
      <c r="F5150" s="1" t="str">
        <f t="shared" si="320"/>
        <v>July</v>
      </c>
      <c r="G5150" s="1" t="str">
        <f t="shared" si="321"/>
        <v>2021</v>
      </c>
      <c r="H5150" s="1" t="str">
        <f t="shared" si="322"/>
        <v>Tuesday</v>
      </c>
      <c r="I5150" s="1" t="str">
        <f t="shared" si="323"/>
        <v>20</v>
      </c>
      <c r="J5150" t="s">
        <v>30</v>
      </c>
      <c r="K5150" t="s">
        <v>63</v>
      </c>
      <c r="L5150" t="s">
        <v>64</v>
      </c>
      <c r="M5150" t="s">
        <v>22</v>
      </c>
      <c r="N5150">
        <v>67</v>
      </c>
      <c r="O5150">
        <v>130</v>
      </c>
      <c r="P5150">
        <v>8710</v>
      </c>
      <c r="Q5150">
        <v>3920</v>
      </c>
      <c r="R5150">
        <v>0.45</v>
      </c>
      <c r="S5150" t="s">
        <v>82</v>
      </c>
      <c r="T5150" t="str">
        <f>IF(Table1[[#This Row],[Units Sold]]&gt; 700,"High Units","low Units")</f>
        <v>low Units</v>
      </c>
      <c r="U5150">
        <f>SUM(Table1[[#This Row],[Operating Profit]])/SUM(Table1[Operating Profit])*100</f>
        <v>1.1802425399623951E-3</v>
      </c>
      <c r="V5150">
        <f>SUM(Table1[[#This Row],[Price per Unit]]*Table1[[#This Row],[Units Sold]])</f>
        <v>8710</v>
      </c>
      <c r="W5150">
        <f>SUM(Table1[[#This Row],[Total Sales]]-Table1[[#This Row],[Operating Profit]])</f>
        <v>4790</v>
      </c>
      <c r="X5150">
        <f>SUM(Table1[[#This Row],[Total Sales]]-Table1[[#This Row],[Cost]])</f>
        <v>3920</v>
      </c>
      <c r="Y5150">
        <f>SUM(Table1[[#This Row],[profit/loss]])/SUM(Table1[profit/loss])</f>
        <v>1.1802425399623952E-5</v>
      </c>
    </row>
    <row r="5151" spans="1:25" x14ac:dyDescent="0.3">
      <c r="A5151" t="s">
        <v>60</v>
      </c>
      <c r="B5151" t="s">
        <v>82</v>
      </c>
      <c r="C5151">
        <v>1185732</v>
      </c>
      <c r="D5151" s="9">
        <v>44429</v>
      </c>
      <c r="E5151" s="8" t="str">
        <f>TEXT(Table1[[#This Row],[Invoice Date]],"dd-mm-yyyy")</f>
        <v>21-08-2021</v>
      </c>
      <c r="F5151" s="1" t="str">
        <f t="shared" si="320"/>
        <v>August</v>
      </c>
      <c r="G5151" s="1" t="str">
        <f t="shared" si="321"/>
        <v>2021</v>
      </c>
      <c r="H5151" s="1" t="str">
        <f t="shared" si="322"/>
        <v>Saturday</v>
      </c>
      <c r="I5151" s="1" t="str">
        <f t="shared" si="323"/>
        <v>21</v>
      </c>
      <c r="J5151" t="s">
        <v>30</v>
      </c>
      <c r="K5151" t="s">
        <v>63</v>
      </c>
      <c r="L5151" t="s">
        <v>64</v>
      </c>
      <c r="M5151" t="s">
        <v>16</v>
      </c>
      <c r="N5151">
        <v>59</v>
      </c>
      <c r="O5151">
        <v>163</v>
      </c>
      <c r="P5151">
        <v>9617</v>
      </c>
      <c r="Q5151">
        <v>4328</v>
      </c>
      <c r="R5151">
        <v>0.45</v>
      </c>
      <c r="S5151" t="s">
        <v>82</v>
      </c>
      <c r="T5151" t="str">
        <f>IF(Table1[[#This Row],[Units Sold]]&gt; 700,"High Units","low Units")</f>
        <v>low Units</v>
      </c>
      <c r="U5151">
        <f>SUM(Table1[[#This Row],[Operating Profit]])/SUM(Table1[Operating Profit])*100</f>
        <v>1.303084110448277E-3</v>
      </c>
      <c r="V5151">
        <f>SUM(Table1[[#This Row],[Price per Unit]]*Table1[[#This Row],[Units Sold]])</f>
        <v>9617</v>
      </c>
      <c r="W5151">
        <f>SUM(Table1[[#This Row],[Total Sales]]-Table1[[#This Row],[Operating Profit]])</f>
        <v>5289</v>
      </c>
      <c r="X5151">
        <f>SUM(Table1[[#This Row],[Total Sales]]-Table1[[#This Row],[Cost]])</f>
        <v>4328</v>
      </c>
      <c r="Y5151">
        <f>SUM(Table1[[#This Row],[profit/loss]])/SUM(Table1[profit/loss])</f>
        <v>1.3030841104482771E-5</v>
      </c>
    </row>
    <row r="5152" spans="1:25" x14ac:dyDescent="0.3">
      <c r="A5152" t="s">
        <v>60</v>
      </c>
      <c r="B5152" t="s">
        <v>82</v>
      </c>
      <c r="C5152">
        <v>1185732</v>
      </c>
      <c r="D5152" s="9">
        <v>44429</v>
      </c>
      <c r="E5152" s="8" t="str">
        <f>TEXT(Table1[[#This Row],[Invoice Date]],"dd-mm-yyyy")</f>
        <v>21-08-2021</v>
      </c>
      <c r="F5152" s="1" t="str">
        <f t="shared" si="320"/>
        <v>August</v>
      </c>
      <c r="G5152" s="1" t="str">
        <f t="shared" si="321"/>
        <v>2021</v>
      </c>
      <c r="H5152" s="1" t="str">
        <f t="shared" si="322"/>
        <v>Saturday</v>
      </c>
      <c r="I5152" s="1" t="str">
        <f t="shared" si="323"/>
        <v>21</v>
      </c>
      <c r="J5152" t="s">
        <v>30</v>
      </c>
      <c r="K5152" t="s">
        <v>63</v>
      </c>
      <c r="L5152" t="s">
        <v>64</v>
      </c>
      <c r="M5152" t="s">
        <v>18</v>
      </c>
      <c r="N5152">
        <v>56</v>
      </c>
      <c r="O5152">
        <v>106</v>
      </c>
      <c r="P5152">
        <v>5936</v>
      </c>
      <c r="Q5152">
        <v>2671</v>
      </c>
      <c r="R5152">
        <v>0.45</v>
      </c>
      <c r="S5152" t="s">
        <v>82</v>
      </c>
      <c r="T5152" t="str">
        <f>IF(Table1[[#This Row],[Units Sold]]&gt; 700,"High Units","low Units")</f>
        <v>low Units</v>
      </c>
      <c r="U5152">
        <f>SUM(Table1[[#This Row],[Operating Profit]])/SUM(Table1[Operating Profit])*100</f>
        <v>8.0419077148968299E-4</v>
      </c>
      <c r="V5152">
        <f>SUM(Table1[[#This Row],[Price per Unit]]*Table1[[#This Row],[Units Sold]])</f>
        <v>5936</v>
      </c>
      <c r="W5152">
        <f>SUM(Table1[[#This Row],[Total Sales]]-Table1[[#This Row],[Operating Profit]])</f>
        <v>3265</v>
      </c>
      <c r="X5152">
        <f>SUM(Table1[[#This Row],[Total Sales]]-Table1[[#This Row],[Cost]])</f>
        <v>2671</v>
      </c>
      <c r="Y5152">
        <f>SUM(Table1[[#This Row],[profit/loss]])/SUM(Table1[profit/loss])</f>
        <v>8.0419077148968299E-6</v>
      </c>
    </row>
    <row r="5153" spans="1:25" x14ac:dyDescent="0.3">
      <c r="A5153" t="s">
        <v>60</v>
      </c>
      <c r="B5153" t="s">
        <v>82</v>
      </c>
      <c r="C5153">
        <v>1185732</v>
      </c>
      <c r="D5153" s="9">
        <v>44429</v>
      </c>
      <c r="E5153" s="8" t="str">
        <f>TEXT(Table1[[#This Row],[Invoice Date]],"dd-mm-yyyy")</f>
        <v>21-08-2021</v>
      </c>
      <c r="F5153" s="1" t="str">
        <f t="shared" si="320"/>
        <v>August</v>
      </c>
      <c r="G5153" s="1" t="str">
        <f t="shared" si="321"/>
        <v>2021</v>
      </c>
      <c r="H5153" s="1" t="str">
        <f t="shared" si="322"/>
        <v>Saturday</v>
      </c>
      <c r="I5153" s="1" t="str">
        <f t="shared" si="323"/>
        <v>21</v>
      </c>
      <c r="J5153" t="s">
        <v>30</v>
      </c>
      <c r="K5153" t="s">
        <v>63</v>
      </c>
      <c r="L5153" t="s">
        <v>64</v>
      </c>
      <c r="M5153" t="s">
        <v>19</v>
      </c>
      <c r="N5153">
        <v>54</v>
      </c>
      <c r="O5153">
        <v>102</v>
      </c>
      <c r="P5153">
        <v>5508</v>
      </c>
      <c r="Q5153">
        <v>1983</v>
      </c>
      <c r="R5153">
        <v>0.36</v>
      </c>
      <c r="S5153" t="s">
        <v>82</v>
      </c>
      <c r="T5153" t="str">
        <f>IF(Table1[[#This Row],[Units Sold]]&gt; 700,"High Units","low Units")</f>
        <v>low Units</v>
      </c>
      <c r="U5153">
        <f>SUM(Table1[[#This Row],[Operating Profit]])/SUM(Table1[Operating Profit])*100</f>
        <v>5.9704616243505852E-4</v>
      </c>
      <c r="V5153">
        <f>SUM(Table1[[#This Row],[Price per Unit]]*Table1[[#This Row],[Units Sold]])</f>
        <v>5508</v>
      </c>
      <c r="W5153">
        <f>SUM(Table1[[#This Row],[Total Sales]]-Table1[[#This Row],[Operating Profit]])</f>
        <v>3525</v>
      </c>
      <c r="X5153">
        <f>SUM(Table1[[#This Row],[Total Sales]]-Table1[[#This Row],[Cost]])</f>
        <v>1983</v>
      </c>
      <c r="Y5153">
        <f>SUM(Table1[[#This Row],[profit/loss]])/SUM(Table1[profit/loss])</f>
        <v>5.9704616243505856E-6</v>
      </c>
    </row>
    <row r="5154" spans="1:25" x14ac:dyDescent="0.3">
      <c r="A5154" t="s">
        <v>60</v>
      </c>
      <c r="B5154" t="s">
        <v>82</v>
      </c>
      <c r="C5154">
        <v>1185732</v>
      </c>
      <c r="D5154" s="9">
        <v>44429</v>
      </c>
      <c r="E5154" s="8" t="str">
        <f>TEXT(Table1[[#This Row],[Invoice Date]],"dd-mm-yyyy")</f>
        <v>21-08-2021</v>
      </c>
      <c r="F5154" s="1" t="str">
        <f t="shared" si="320"/>
        <v>August</v>
      </c>
      <c r="G5154" s="1" t="str">
        <f t="shared" si="321"/>
        <v>2021</v>
      </c>
      <c r="H5154" s="1" t="str">
        <f t="shared" si="322"/>
        <v>Saturday</v>
      </c>
      <c r="I5154" s="1" t="str">
        <f t="shared" si="323"/>
        <v>21</v>
      </c>
      <c r="J5154" t="s">
        <v>30</v>
      </c>
      <c r="K5154" t="s">
        <v>63</v>
      </c>
      <c r="L5154" t="s">
        <v>64</v>
      </c>
      <c r="M5154" t="s">
        <v>20</v>
      </c>
      <c r="N5154">
        <v>53</v>
      </c>
      <c r="O5154">
        <v>68</v>
      </c>
      <c r="P5154">
        <v>3604</v>
      </c>
      <c r="Q5154">
        <v>1442</v>
      </c>
      <c r="R5154">
        <v>0.4</v>
      </c>
      <c r="S5154" t="s">
        <v>82</v>
      </c>
      <c r="T5154" t="str">
        <f>IF(Table1[[#This Row],[Units Sold]]&gt; 700,"High Units","low Units")</f>
        <v>low Units</v>
      </c>
      <c r="U5154">
        <f>SUM(Table1[[#This Row],[Operating Profit]])/SUM(Table1[Operating Profit])*100</f>
        <v>4.3416064862902392E-4</v>
      </c>
      <c r="V5154">
        <f>SUM(Table1[[#This Row],[Price per Unit]]*Table1[[#This Row],[Units Sold]])</f>
        <v>3604</v>
      </c>
      <c r="W5154">
        <f>SUM(Table1[[#This Row],[Total Sales]]-Table1[[#This Row],[Operating Profit]])</f>
        <v>2162</v>
      </c>
      <c r="X5154">
        <f>SUM(Table1[[#This Row],[Total Sales]]-Table1[[#This Row],[Cost]])</f>
        <v>1442</v>
      </c>
      <c r="Y5154">
        <f>SUM(Table1[[#This Row],[profit/loss]])/SUM(Table1[profit/loss])</f>
        <v>4.3416064862902393E-6</v>
      </c>
    </row>
    <row r="5155" spans="1:25" x14ac:dyDescent="0.3">
      <c r="A5155" t="s">
        <v>60</v>
      </c>
      <c r="B5155" t="s">
        <v>82</v>
      </c>
      <c r="C5155">
        <v>1185732</v>
      </c>
      <c r="D5155" s="9">
        <v>44429</v>
      </c>
      <c r="E5155" s="8" t="str">
        <f>TEXT(Table1[[#This Row],[Invoice Date]],"dd-mm-yyyy")</f>
        <v>21-08-2021</v>
      </c>
      <c r="F5155" s="1" t="str">
        <f t="shared" si="320"/>
        <v>August</v>
      </c>
      <c r="G5155" s="1" t="str">
        <f t="shared" si="321"/>
        <v>2021</v>
      </c>
      <c r="H5155" s="1" t="str">
        <f t="shared" si="322"/>
        <v>Saturday</v>
      </c>
      <c r="I5155" s="1" t="str">
        <f t="shared" si="323"/>
        <v>21</v>
      </c>
      <c r="J5155" t="s">
        <v>30</v>
      </c>
      <c r="K5155" t="s">
        <v>63</v>
      </c>
      <c r="L5155" t="s">
        <v>64</v>
      </c>
      <c r="M5155" t="s">
        <v>21</v>
      </c>
      <c r="N5155">
        <v>62</v>
      </c>
      <c r="O5155">
        <v>65</v>
      </c>
      <c r="P5155">
        <v>4030</v>
      </c>
      <c r="Q5155">
        <v>1531</v>
      </c>
      <c r="R5155">
        <v>0.38</v>
      </c>
      <c r="S5155" t="s">
        <v>82</v>
      </c>
      <c r="T5155" t="str">
        <f>IF(Table1[[#This Row],[Units Sold]]&gt; 700,"High Units","low Units")</f>
        <v>low Units</v>
      </c>
      <c r="U5155">
        <f>SUM(Table1[[#This Row],[Operating Profit]])/SUM(Table1[Operating Profit])*100</f>
        <v>4.6095697160265998E-4</v>
      </c>
      <c r="V5155">
        <f>SUM(Table1[[#This Row],[Price per Unit]]*Table1[[#This Row],[Units Sold]])</f>
        <v>4030</v>
      </c>
      <c r="W5155">
        <f>SUM(Table1[[#This Row],[Total Sales]]-Table1[[#This Row],[Operating Profit]])</f>
        <v>2499</v>
      </c>
      <c r="X5155">
        <f>SUM(Table1[[#This Row],[Total Sales]]-Table1[[#This Row],[Cost]])</f>
        <v>1531</v>
      </c>
      <c r="Y5155">
        <f>SUM(Table1[[#This Row],[profit/loss]])/SUM(Table1[profit/loss])</f>
        <v>4.6095697160265999E-6</v>
      </c>
    </row>
    <row r="5156" spans="1:25" x14ac:dyDescent="0.3">
      <c r="A5156" t="s">
        <v>60</v>
      </c>
      <c r="B5156" t="s">
        <v>82</v>
      </c>
      <c r="C5156">
        <v>1185732</v>
      </c>
      <c r="D5156" s="9">
        <v>44429</v>
      </c>
      <c r="E5156" s="8" t="str">
        <f>TEXT(Table1[[#This Row],[Invoice Date]],"dd-mm-yyyy")</f>
        <v>21-08-2021</v>
      </c>
      <c r="F5156" s="1" t="str">
        <f t="shared" si="320"/>
        <v>August</v>
      </c>
      <c r="G5156" s="1" t="str">
        <f t="shared" si="321"/>
        <v>2021</v>
      </c>
      <c r="H5156" s="1" t="str">
        <f t="shared" si="322"/>
        <v>Saturday</v>
      </c>
      <c r="I5156" s="1" t="str">
        <f t="shared" si="323"/>
        <v>21</v>
      </c>
      <c r="J5156" t="s">
        <v>30</v>
      </c>
      <c r="K5156" t="s">
        <v>63</v>
      </c>
      <c r="L5156" t="s">
        <v>64</v>
      </c>
      <c r="M5156" t="s">
        <v>22</v>
      </c>
      <c r="N5156">
        <v>67</v>
      </c>
      <c r="O5156">
        <v>104</v>
      </c>
      <c r="P5156">
        <v>6968</v>
      </c>
      <c r="Q5156">
        <v>2927</v>
      </c>
      <c r="R5156">
        <v>0.42</v>
      </c>
      <c r="S5156" t="s">
        <v>82</v>
      </c>
      <c r="T5156" t="str">
        <f>IF(Table1[[#This Row],[Units Sold]]&gt; 700,"High Units","low Units")</f>
        <v>low Units</v>
      </c>
      <c r="U5156">
        <f>SUM(Table1[[#This Row],[Operating Profit]])/SUM(Table1[Operating Profit])*100</f>
        <v>8.8126783532396194E-4</v>
      </c>
      <c r="V5156">
        <f>SUM(Table1[[#This Row],[Price per Unit]]*Table1[[#This Row],[Units Sold]])</f>
        <v>6968</v>
      </c>
      <c r="W5156">
        <f>SUM(Table1[[#This Row],[Total Sales]]-Table1[[#This Row],[Operating Profit]])</f>
        <v>4041</v>
      </c>
      <c r="X5156">
        <f>SUM(Table1[[#This Row],[Total Sales]]-Table1[[#This Row],[Cost]])</f>
        <v>2927</v>
      </c>
      <c r="Y5156">
        <f>SUM(Table1[[#This Row],[profit/loss]])/SUM(Table1[profit/loss])</f>
        <v>8.8126783532396198E-6</v>
      </c>
    </row>
    <row r="5157" spans="1:25" x14ac:dyDescent="0.3">
      <c r="A5157" t="s">
        <v>60</v>
      </c>
      <c r="B5157" t="s">
        <v>82</v>
      </c>
      <c r="C5157">
        <v>1185732</v>
      </c>
      <c r="D5157" s="9">
        <v>44459</v>
      </c>
      <c r="E5157" s="8" t="str">
        <f>TEXT(Table1[[#This Row],[Invoice Date]],"dd-mm-yyyy")</f>
        <v>20-09-2021</v>
      </c>
      <c r="F5157" s="1" t="str">
        <f t="shared" si="320"/>
        <v>September</v>
      </c>
      <c r="G5157" s="1" t="str">
        <f t="shared" si="321"/>
        <v>2021</v>
      </c>
      <c r="H5157" s="1" t="str">
        <f t="shared" si="322"/>
        <v>Monday</v>
      </c>
      <c r="I5157" s="1" t="str">
        <f t="shared" si="323"/>
        <v>20</v>
      </c>
      <c r="J5157" t="s">
        <v>30</v>
      </c>
      <c r="K5157" t="s">
        <v>63</v>
      </c>
      <c r="L5157" t="s">
        <v>64</v>
      </c>
      <c r="M5157" t="s">
        <v>16</v>
      </c>
      <c r="N5157">
        <v>64</v>
      </c>
      <c r="O5157">
        <v>131</v>
      </c>
      <c r="P5157">
        <v>8384</v>
      </c>
      <c r="Q5157">
        <v>4024</v>
      </c>
      <c r="R5157">
        <v>0.48</v>
      </c>
      <c r="S5157" t="s">
        <v>82</v>
      </c>
      <c r="T5157" t="str">
        <f>IF(Table1[[#This Row],[Units Sold]]&gt; 700,"High Units","low Units")</f>
        <v>low Units</v>
      </c>
      <c r="U5157">
        <f>SUM(Table1[[#This Row],[Operating Profit]])/SUM(Table1[Operating Profit])*100</f>
        <v>1.2115550971450709E-3</v>
      </c>
      <c r="V5157">
        <f>SUM(Table1[[#This Row],[Price per Unit]]*Table1[[#This Row],[Units Sold]])</f>
        <v>8384</v>
      </c>
      <c r="W5157">
        <f>SUM(Table1[[#This Row],[Total Sales]]-Table1[[#This Row],[Operating Profit]])</f>
        <v>4360</v>
      </c>
      <c r="X5157">
        <f>SUM(Table1[[#This Row],[Total Sales]]-Table1[[#This Row],[Cost]])</f>
        <v>4024</v>
      </c>
      <c r="Y5157">
        <f>SUM(Table1[[#This Row],[profit/loss]])/SUM(Table1[profit/loss])</f>
        <v>1.2115550971450709E-5</v>
      </c>
    </row>
    <row r="5158" spans="1:25" x14ac:dyDescent="0.3">
      <c r="A5158" t="s">
        <v>60</v>
      </c>
      <c r="B5158" t="s">
        <v>82</v>
      </c>
      <c r="C5158">
        <v>1185732</v>
      </c>
      <c r="D5158" s="9">
        <v>44459</v>
      </c>
      <c r="E5158" s="8" t="str">
        <f>TEXT(Table1[[#This Row],[Invoice Date]],"dd-mm-yyyy")</f>
        <v>20-09-2021</v>
      </c>
      <c r="F5158" s="1" t="str">
        <f t="shared" si="320"/>
        <v>September</v>
      </c>
      <c r="G5158" s="1" t="str">
        <f t="shared" si="321"/>
        <v>2021</v>
      </c>
      <c r="H5158" s="1" t="str">
        <f t="shared" si="322"/>
        <v>Monday</v>
      </c>
      <c r="I5158" s="1" t="str">
        <f t="shared" si="323"/>
        <v>20</v>
      </c>
      <c r="J5158" t="s">
        <v>30</v>
      </c>
      <c r="K5158" t="s">
        <v>63</v>
      </c>
      <c r="L5158" t="s">
        <v>64</v>
      </c>
      <c r="M5158" t="s">
        <v>18</v>
      </c>
      <c r="N5158">
        <v>55</v>
      </c>
      <c r="O5158">
        <v>91</v>
      </c>
      <c r="P5158">
        <v>5005</v>
      </c>
      <c r="Q5158">
        <v>2402</v>
      </c>
      <c r="R5158">
        <v>0.48</v>
      </c>
      <c r="S5158" t="s">
        <v>82</v>
      </c>
      <c r="T5158" t="str">
        <f>IF(Table1[[#This Row],[Units Sold]]&gt; 700,"High Units","low Units")</f>
        <v>low Units</v>
      </c>
      <c r="U5158">
        <f>SUM(Table1[[#This Row],[Operating Profit]])/SUM(Table1[Operating Profit])*100</f>
        <v>7.2319963800756973E-4</v>
      </c>
      <c r="V5158">
        <f>SUM(Table1[[#This Row],[Price per Unit]]*Table1[[#This Row],[Units Sold]])</f>
        <v>5005</v>
      </c>
      <c r="W5158">
        <f>SUM(Table1[[#This Row],[Total Sales]]-Table1[[#This Row],[Operating Profit]])</f>
        <v>2603</v>
      </c>
      <c r="X5158">
        <f>SUM(Table1[[#This Row],[Total Sales]]-Table1[[#This Row],[Cost]])</f>
        <v>2402</v>
      </c>
      <c r="Y5158">
        <f>SUM(Table1[[#This Row],[profit/loss]])/SUM(Table1[profit/loss])</f>
        <v>7.2319963800756972E-6</v>
      </c>
    </row>
    <row r="5159" spans="1:25" x14ac:dyDescent="0.3">
      <c r="A5159" t="s">
        <v>60</v>
      </c>
      <c r="B5159" t="s">
        <v>82</v>
      </c>
      <c r="C5159">
        <v>1185732</v>
      </c>
      <c r="D5159" s="9">
        <v>44459</v>
      </c>
      <c r="E5159" s="8" t="str">
        <f>TEXT(Table1[[#This Row],[Invoice Date]],"dd-mm-yyyy")</f>
        <v>20-09-2021</v>
      </c>
      <c r="F5159" s="1" t="str">
        <f t="shared" si="320"/>
        <v>September</v>
      </c>
      <c r="G5159" s="1" t="str">
        <f t="shared" si="321"/>
        <v>2021</v>
      </c>
      <c r="H5159" s="1" t="str">
        <f t="shared" si="322"/>
        <v>Monday</v>
      </c>
      <c r="I5159" s="1" t="str">
        <f t="shared" si="323"/>
        <v>20</v>
      </c>
      <c r="J5159" t="s">
        <v>30</v>
      </c>
      <c r="K5159" t="s">
        <v>63</v>
      </c>
      <c r="L5159" t="s">
        <v>64</v>
      </c>
      <c r="M5159" t="s">
        <v>19</v>
      </c>
      <c r="N5159">
        <v>50</v>
      </c>
      <c r="O5159">
        <v>59</v>
      </c>
      <c r="P5159">
        <v>2950</v>
      </c>
      <c r="Q5159">
        <v>1121</v>
      </c>
      <c r="R5159">
        <v>0.38</v>
      </c>
      <c r="S5159" t="s">
        <v>82</v>
      </c>
      <c r="T5159" t="str">
        <f>IF(Table1[[#This Row],[Units Sold]]&gt; 700,"High Units","low Units")</f>
        <v>low Units</v>
      </c>
      <c r="U5159">
        <f>SUM(Table1[[#This Row],[Operating Profit]])/SUM(Table1[Operating Profit])*100</f>
        <v>3.3751323655557272E-4</v>
      </c>
      <c r="V5159">
        <f>SUM(Table1[[#This Row],[Price per Unit]]*Table1[[#This Row],[Units Sold]])</f>
        <v>2950</v>
      </c>
      <c r="W5159">
        <f>SUM(Table1[[#This Row],[Total Sales]]-Table1[[#This Row],[Operating Profit]])</f>
        <v>1829</v>
      </c>
      <c r="X5159">
        <f>SUM(Table1[[#This Row],[Total Sales]]-Table1[[#This Row],[Cost]])</f>
        <v>1121</v>
      </c>
      <c r="Y5159">
        <f>SUM(Table1[[#This Row],[profit/loss]])/SUM(Table1[profit/loss])</f>
        <v>3.375132365555727E-6</v>
      </c>
    </row>
    <row r="5160" spans="1:25" x14ac:dyDescent="0.3">
      <c r="A5160" t="s">
        <v>60</v>
      </c>
      <c r="B5160" t="s">
        <v>82</v>
      </c>
      <c r="C5160">
        <v>1185732</v>
      </c>
      <c r="D5160" s="9">
        <v>44459</v>
      </c>
      <c r="E5160" s="8" t="str">
        <f>TEXT(Table1[[#This Row],[Invoice Date]],"dd-mm-yyyy")</f>
        <v>20-09-2021</v>
      </c>
      <c r="F5160" s="1" t="str">
        <f t="shared" si="320"/>
        <v>September</v>
      </c>
      <c r="G5160" s="1" t="str">
        <f t="shared" si="321"/>
        <v>2021</v>
      </c>
      <c r="H5160" s="1" t="str">
        <f t="shared" si="322"/>
        <v>Monday</v>
      </c>
      <c r="I5160" s="1" t="str">
        <f t="shared" si="323"/>
        <v>20</v>
      </c>
      <c r="J5160" t="s">
        <v>30</v>
      </c>
      <c r="K5160" t="s">
        <v>63</v>
      </c>
      <c r="L5160" t="s">
        <v>64</v>
      </c>
      <c r="M5160" t="s">
        <v>20</v>
      </c>
      <c r="N5160">
        <v>50</v>
      </c>
      <c r="O5160">
        <v>56</v>
      </c>
      <c r="P5160">
        <v>2800</v>
      </c>
      <c r="Q5160">
        <v>1092</v>
      </c>
      <c r="R5160">
        <v>0.39</v>
      </c>
      <c r="S5160" t="s">
        <v>82</v>
      </c>
      <c r="T5160" t="str">
        <f>IF(Table1[[#This Row],[Units Sold]]&gt; 700,"High Units","low Units")</f>
        <v>low Units</v>
      </c>
      <c r="U5160">
        <f>SUM(Table1[[#This Row],[Operating Profit]])/SUM(Table1[Operating Profit])*100</f>
        <v>3.287818504180958E-4</v>
      </c>
      <c r="V5160">
        <f>SUM(Table1[[#This Row],[Price per Unit]]*Table1[[#This Row],[Units Sold]])</f>
        <v>2800</v>
      </c>
      <c r="W5160">
        <f>SUM(Table1[[#This Row],[Total Sales]]-Table1[[#This Row],[Operating Profit]])</f>
        <v>1708</v>
      </c>
      <c r="X5160">
        <f>SUM(Table1[[#This Row],[Total Sales]]-Table1[[#This Row],[Cost]])</f>
        <v>1092</v>
      </c>
      <c r="Y5160">
        <f>SUM(Table1[[#This Row],[profit/loss]])/SUM(Table1[profit/loss])</f>
        <v>3.2878185041809579E-6</v>
      </c>
    </row>
    <row r="5161" spans="1:25" x14ac:dyDescent="0.3">
      <c r="A5161" t="s">
        <v>60</v>
      </c>
      <c r="B5161" t="s">
        <v>82</v>
      </c>
      <c r="C5161">
        <v>1185732</v>
      </c>
      <c r="D5161" s="9">
        <v>44459</v>
      </c>
      <c r="E5161" s="8" t="str">
        <f>TEXT(Table1[[#This Row],[Invoice Date]],"dd-mm-yyyy")</f>
        <v>20-09-2021</v>
      </c>
      <c r="F5161" s="1" t="str">
        <f t="shared" si="320"/>
        <v>September</v>
      </c>
      <c r="G5161" s="1" t="str">
        <f t="shared" si="321"/>
        <v>2021</v>
      </c>
      <c r="H5161" s="1" t="str">
        <f t="shared" si="322"/>
        <v>Monday</v>
      </c>
      <c r="I5161" s="1" t="str">
        <f t="shared" si="323"/>
        <v>20</v>
      </c>
      <c r="J5161" t="s">
        <v>30</v>
      </c>
      <c r="K5161" t="s">
        <v>63</v>
      </c>
      <c r="L5161" t="s">
        <v>64</v>
      </c>
      <c r="M5161" t="s">
        <v>21</v>
      </c>
      <c r="N5161">
        <v>62</v>
      </c>
      <c r="O5161">
        <v>60</v>
      </c>
      <c r="P5161">
        <v>3720</v>
      </c>
      <c r="Q5161">
        <v>1488</v>
      </c>
      <c r="R5161">
        <v>0.4</v>
      </c>
      <c r="S5161" t="s">
        <v>82</v>
      </c>
      <c r="T5161" t="str">
        <f>IF(Table1[[#This Row],[Units Sold]]&gt; 700,"High Units","low Units")</f>
        <v>low Units</v>
      </c>
      <c r="U5161">
        <f>SUM(Table1[[#This Row],[Operating Profit]])/SUM(Table1[Operating Profit])*100</f>
        <v>4.4801043353674599E-4</v>
      </c>
      <c r="V5161">
        <f>SUM(Table1[[#This Row],[Price per Unit]]*Table1[[#This Row],[Units Sold]])</f>
        <v>3720</v>
      </c>
      <c r="W5161">
        <f>SUM(Table1[[#This Row],[Total Sales]]-Table1[[#This Row],[Operating Profit]])</f>
        <v>2232</v>
      </c>
      <c r="X5161">
        <f>SUM(Table1[[#This Row],[Total Sales]]-Table1[[#This Row],[Cost]])</f>
        <v>1488</v>
      </c>
      <c r="Y5161">
        <f>SUM(Table1[[#This Row],[profit/loss]])/SUM(Table1[profit/loss])</f>
        <v>4.4801043353674597E-6</v>
      </c>
    </row>
    <row r="5162" spans="1:25" x14ac:dyDescent="0.3">
      <c r="A5162" t="s">
        <v>60</v>
      </c>
      <c r="B5162" t="s">
        <v>82</v>
      </c>
      <c r="C5162">
        <v>1185732</v>
      </c>
      <c r="D5162" s="9">
        <v>44459</v>
      </c>
      <c r="E5162" s="8" t="str">
        <f>TEXT(Table1[[#This Row],[Invoice Date]],"dd-mm-yyyy")</f>
        <v>20-09-2021</v>
      </c>
      <c r="F5162" s="1" t="str">
        <f t="shared" si="320"/>
        <v>September</v>
      </c>
      <c r="G5162" s="1" t="str">
        <f t="shared" si="321"/>
        <v>2021</v>
      </c>
      <c r="H5162" s="1" t="str">
        <f t="shared" si="322"/>
        <v>Monday</v>
      </c>
      <c r="I5162" s="1" t="str">
        <f t="shared" si="323"/>
        <v>20</v>
      </c>
      <c r="J5162" t="s">
        <v>30</v>
      </c>
      <c r="K5162" t="s">
        <v>63</v>
      </c>
      <c r="L5162" t="s">
        <v>64</v>
      </c>
      <c r="M5162" t="s">
        <v>22</v>
      </c>
      <c r="N5162">
        <v>64</v>
      </c>
      <c r="O5162">
        <v>84</v>
      </c>
      <c r="P5162">
        <v>5376</v>
      </c>
      <c r="Q5162">
        <v>2204</v>
      </c>
      <c r="R5162">
        <v>0.41</v>
      </c>
      <c r="S5162" t="s">
        <v>82</v>
      </c>
      <c r="T5162" t="str">
        <f>IF(Table1[[#This Row],[Units Sold]]&gt; 700,"High Units","low Units")</f>
        <v>low Units</v>
      </c>
      <c r="U5162">
        <f>SUM(Table1[[#This Row],[Operating Profit]])/SUM(Table1[Operating Profit])*100</f>
        <v>6.6358534644824461E-4</v>
      </c>
      <c r="V5162">
        <f>SUM(Table1[[#This Row],[Price per Unit]]*Table1[[#This Row],[Units Sold]])</f>
        <v>5376</v>
      </c>
      <c r="W5162">
        <f>SUM(Table1[[#This Row],[Total Sales]]-Table1[[#This Row],[Operating Profit]])</f>
        <v>3172</v>
      </c>
      <c r="X5162">
        <f>SUM(Table1[[#This Row],[Total Sales]]-Table1[[#This Row],[Cost]])</f>
        <v>2204</v>
      </c>
      <c r="Y5162">
        <f>SUM(Table1[[#This Row],[profit/loss]])/SUM(Table1[profit/loss])</f>
        <v>6.6358534644824463E-6</v>
      </c>
    </row>
    <row r="5163" spans="1:25" x14ac:dyDescent="0.3">
      <c r="A5163" t="s">
        <v>60</v>
      </c>
      <c r="B5163" t="s">
        <v>82</v>
      </c>
      <c r="C5163">
        <v>1185732</v>
      </c>
      <c r="D5163" s="9">
        <v>44491</v>
      </c>
      <c r="E5163" s="8" t="str">
        <f>TEXT(Table1[[#This Row],[Invoice Date]],"dd-mm-yyyy")</f>
        <v>22-10-2021</v>
      </c>
      <c r="F5163" s="1" t="str">
        <f t="shared" si="320"/>
        <v>October</v>
      </c>
      <c r="G5163" s="1" t="str">
        <f t="shared" si="321"/>
        <v>2021</v>
      </c>
      <c r="H5163" s="1" t="str">
        <f t="shared" si="322"/>
        <v>Friday</v>
      </c>
      <c r="I5163" s="1" t="str">
        <f t="shared" si="323"/>
        <v>22</v>
      </c>
      <c r="J5163" t="s">
        <v>30</v>
      </c>
      <c r="K5163" t="s">
        <v>63</v>
      </c>
      <c r="L5163" t="s">
        <v>64</v>
      </c>
      <c r="M5163" t="s">
        <v>16</v>
      </c>
      <c r="N5163">
        <v>68</v>
      </c>
      <c r="O5163">
        <v>113</v>
      </c>
      <c r="P5163">
        <v>7684</v>
      </c>
      <c r="Q5163">
        <v>3611</v>
      </c>
      <c r="R5163">
        <v>0.47</v>
      </c>
      <c r="S5163" t="s">
        <v>82</v>
      </c>
      <c r="T5163" t="str">
        <f>IF(Table1[[#This Row],[Units Sold]]&gt; 700,"High Units","low Units")</f>
        <v>low Units</v>
      </c>
      <c r="U5163">
        <f>SUM(Table1[[#This Row],[Operating Profit]])/SUM(Table1[Operating Profit])*100</f>
        <v>1.0872081152561758E-3</v>
      </c>
      <c r="V5163">
        <f>SUM(Table1[[#This Row],[Price per Unit]]*Table1[[#This Row],[Units Sold]])</f>
        <v>7684</v>
      </c>
      <c r="W5163">
        <f>SUM(Table1[[#This Row],[Total Sales]]-Table1[[#This Row],[Operating Profit]])</f>
        <v>4073</v>
      </c>
      <c r="X5163">
        <f>SUM(Table1[[#This Row],[Total Sales]]-Table1[[#This Row],[Cost]])</f>
        <v>3611</v>
      </c>
      <c r="Y5163">
        <f>SUM(Table1[[#This Row],[profit/loss]])/SUM(Table1[profit/loss])</f>
        <v>1.0872081152561757E-5</v>
      </c>
    </row>
    <row r="5164" spans="1:25" x14ac:dyDescent="0.3">
      <c r="A5164" t="s">
        <v>60</v>
      </c>
      <c r="B5164" t="s">
        <v>82</v>
      </c>
      <c r="C5164">
        <v>1185732</v>
      </c>
      <c r="D5164" s="9">
        <v>44491</v>
      </c>
      <c r="E5164" s="8" t="str">
        <f>TEXT(Table1[[#This Row],[Invoice Date]],"dd-mm-yyyy")</f>
        <v>22-10-2021</v>
      </c>
      <c r="F5164" s="1" t="str">
        <f t="shared" si="320"/>
        <v>October</v>
      </c>
      <c r="G5164" s="1" t="str">
        <f t="shared" si="321"/>
        <v>2021</v>
      </c>
      <c r="H5164" s="1" t="str">
        <f t="shared" si="322"/>
        <v>Friday</v>
      </c>
      <c r="I5164" s="1" t="str">
        <f t="shared" si="323"/>
        <v>22</v>
      </c>
      <c r="J5164" t="s">
        <v>30</v>
      </c>
      <c r="K5164" t="s">
        <v>63</v>
      </c>
      <c r="L5164" t="s">
        <v>64</v>
      </c>
      <c r="M5164" t="s">
        <v>18</v>
      </c>
      <c r="N5164">
        <v>60</v>
      </c>
      <c r="O5164">
        <v>77</v>
      </c>
      <c r="P5164">
        <v>4620</v>
      </c>
      <c r="Q5164">
        <v>2218</v>
      </c>
      <c r="R5164">
        <v>0.48</v>
      </c>
      <c r="S5164" t="s">
        <v>82</v>
      </c>
      <c r="T5164" t="str">
        <f>IF(Table1[[#This Row],[Units Sold]]&gt; 700,"High Units","low Units")</f>
        <v>low Units</v>
      </c>
      <c r="U5164">
        <f>SUM(Table1[[#This Row],[Operating Profit]])/SUM(Table1[Operating Profit])*100</f>
        <v>6.678004983766818E-4</v>
      </c>
      <c r="V5164">
        <f>SUM(Table1[[#This Row],[Price per Unit]]*Table1[[#This Row],[Units Sold]])</f>
        <v>4620</v>
      </c>
      <c r="W5164">
        <f>SUM(Table1[[#This Row],[Total Sales]]-Table1[[#This Row],[Operating Profit]])</f>
        <v>2402</v>
      </c>
      <c r="X5164">
        <f>SUM(Table1[[#This Row],[Total Sales]]-Table1[[#This Row],[Cost]])</f>
        <v>2218</v>
      </c>
      <c r="Y5164">
        <f>SUM(Table1[[#This Row],[profit/loss]])/SUM(Table1[profit/loss])</f>
        <v>6.6780049837668175E-6</v>
      </c>
    </row>
    <row r="5165" spans="1:25" x14ac:dyDescent="0.3">
      <c r="A5165" t="s">
        <v>60</v>
      </c>
      <c r="B5165" t="s">
        <v>82</v>
      </c>
      <c r="C5165">
        <v>1185732</v>
      </c>
      <c r="D5165" s="9">
        <v>44491</v>
      </c>
      <c r="E5165" s="8" t="str">
        <f>TEXT(Table1[[#This Row],[Invoice Date]],"dd-mm-yyyy")</f>
        <v>22-10-2021</v>
      </c>
      <c r="F5165" s="1" t="str">
        <f t="shared" si="320"/>
        <v>October</v>
      </c>
      <c r="G5165" s="1" t="str">
        <f t="shared" si="321"/>
        <v>2021</v>
      </c>
      <c r="H5165" s="1" t="str">
        <f t="shared" si="322"/>
        <v>Friday</v>
      </c>
      <c r="I5165" s="1" t="str">
        <f t="shared" si="323"/>
        <v>22</v>
      </c>
      <c r="J5165" t="s">
        <v>30</v>
      </c>
      <c r="K5165" t="s">
        <v>63</v>
      </c>
      <c r="L5165" t="s">
        <v>64</v>
      </c>
      <c r="M5165" t="s">
        <v>19</v>
      </c>
      <c r="N5165">
        <v>59</v>
      </c>
      <c r="O5165">
        <v>46</v>
      </c>
      <c r="P5165">
        <v>2714</v>
      </c>
      <c r="Q5165">
        <v>1086</v>
      </c>
      <c r="R5165">
        <v>0.4</v>
      </c>
      <c r="S5165" t="s">
        <v>82</v>
      </c>
      <c r="T5165" t="str">
        <f>IF(Table1[[#This Row],[Units Sold]]&gt; 700,"High Units","low Units")</f>
        <v>low Units</v>
      </c>
      <c r="U5165">
        <f>SUM(Table1[[#This Row],[Operating Profit]])/SUM(Table1[Operating Profit])*100</f>
        <v>3.2697535673447992E-4</v>
      </c>
      <c r="V5165">
        <f>SUM(Table1[[#This Row],[Price per Unit]]*Table1[[#This Row],[Units Sold]])</f>
        <v>2714</v>
      </c>
      <c r="W5165">
        <f>SUM(Table1[[#This Row],[Total Sales]]-Table1[[#This Row],[Operating Profit]])</f>
        <v>1628</v>
      </c>
      <c r="X5165">
        <f>SUM(Table1[[#This Row],[Total Sales]]-Table1[[#This Row],[Cost]])</f>
        <v>1086</v>
      </c>
      <c r="Y5165">
        <f>SUM(Table1[[#This Row],[profit/loss]])/SUM(Table1[profit/loss])</f>
        <v>3.269753567344799E-6</v>
      </c>
    </row>
    <row r="5166" spans="1:25" x14ac:dyDescent="0.3">
      <c r="A5166" t="s">
        <v>60</v>
      </c>
      <c r="B5166" t="s">
        <v>82</v>
      </c>
      <c r="C5166">
        <v>1185732</v>
      </c>
      <c r="D5166" s="9">
        <v>44491</v>
      </c>
      <c r="E5166" s="8" t="str">
        <f>TEXT(Table1[[#This Row],[Invoice Date]],"dd-mm-yyyy")</f>
        <v>22-10-2021</v>
      </c>
      <c r="F5166" s="1" t="str">
        <f t="shared" si="320"/>
        <v>October</v>
      </c>
      <c r="G5166" s="1" t="str">
        <f t="shared" si="321"/>
        <v>2021</v>
      </c>
      <c r="H5166" s="1" t="str">
        <f t="shared" si="322"/>
        <v>Friday</v>
      </c>
      <c r="I5166" s="1" t="str">
        <f t="shared" si="323"/>
        <v>22</v>
      </c>
      <c r="J5166" t="s">
        <v>30</v>
      </c>
      <c r="K5166" t="s">
        <v>63</v>
      </c>
      <c r="L5166" t="s">
        <v>64</v>
      </c>
      <c r="M5166" t="s">
        <v>20</v>
      </c>
      <c r="N5166">
        <v>59</v>
      </c>
      <c r="O5166">
        <v>42</v>
      </c>
      <c r="P5166">
        <v>2478</v>
      </c>
      <c r="Q5166">
        <v>892</v>
      </c>
      <c r="R5166">
        <v>0.36</v>
      </c>
      <c r="S5166" t="s">
        <v>82</v>
      </c>
      <c r="T5166" t="str">
        <f>IF(Table1[[#This Row],[Units Sold]]&gt; 700,"High Units","low Units")</f>
        <v>low Units</v>
      </c>
      <c r="U5166">
        <f>SUM(Table1[[#This Row],[Operating Profit]])/SUM(Table1[Operating Profit])*100</f>
        <v>2.6856539429756542E-4</v>
      </c>
      <c r="V5166">
        <f>SUM(Table1[[#This Row],[Price per Unit]]*Table1[[#This Row],[Units Sold]])</f>
        <v>2478</v>
      </c>
      <c r="W5166">
        <f>SUM(Table1[[#This Row],[Total Sales]]-Table1[[#This Row],[Operating Profit]])</f>
        <v>1586</v>
      </c>
      <c r="X5166">
        <f>SUM(Table1[[#This Row],[Total Sales]]-Table1[[#This Row],[Cost]])</f>
        <v>892</v>
      </c>
      <c r="Y5166">
        <f>SUM(Table1[[#This Row],[profit/loss]])/SUM(Table1[profit/loss])</f>
        <v>2.6856539429756544E-6</v>
      </c>
    </row>
    <row r="5167" spans="1:25" x14ac:dyDescent="0.3">
      <c r="A5167" t="s">
        <v>60</v>
      </c>
      <c r="B5167" t="s">
        <v>82</v>
      </c>
      <c r="C5167">
        <v>1185732</v>
      </c>
      <c r="D5167" s="9">
        <v>44491</v>
      </c>
      <c r="E5167" s="8" t="str">
        <f>TEXT(Table1[[#This Row],[Invoice Date]],"dd-mm-yyyy")</f>
        <v>22-10-2021</v>
      </c>
      <c r="F5167" s="1" t="str">
        <f t="shared" si="320"/>
        <v>October</v>
      </c>
      <c r="G5167" s="1" t="str">
        <f t="shared" si="321"/>
        <v>2021</v>
      </c>
      <c r="H5167" s="1" t="str">
        <f t="shared" si="322"/>
        <v>Friday</v>
      </c>
      <c r="I5167" s="1" t="str">
        <f t="shared" si="323"/>
        <v>22</v>
      </c>
      <c r="J5167" t="s">
        <v>30</v>
      </c>
      <c r="K5167" t="s">
        <v>63</v>
      </c>
      <c r="L5167" t="s">
        <v>64</v>
      </c>
      <c r="M5167" t="s">
        <v>21</v>
      </c>
      <c r="N5167">
        <v>71</v>
      </c>
      <c r="O5167">
        <v>44</v>
      </c>
      <c r="P5167">
        <v>3124</v>
      </c>
      <c r="Q5167">
        <v>1093</v>
      </c>
      <c r="R5167">
        <v>0.35</v>
      </c>
      <c r="S5167" t="s">
        <v>82</v>
      </c>
      <c r="T5167" t="str">
        <f>IF(Table1[[#This Row],[Units Sold]]&gt; 700,"High Units","low Units")</f>
        <v>low Units</v>
      </c>
      <c r="U5167">
        <f>SUM(Table1[[#This Row],[Operating Profit]])/SUM(Table1[Operating Profit])*100</f>
        <v>3.2908293269869846E-4</v>
      </c>
      <c r="V5167">
        <f>SUM(Table1[[#This Row],[Price per Unit]]*Table1[[#This Row],[Units Sold]])</f>
        <v>3124</v>
      </c>
      <c r="W5167">
        <f>SUM(Table1[[#This Row],[Total Sales]]-Table1[[#This Row],[Operating Profit]])</f>
        <v>2031</v>
      </c>
      <c r="X5167">
        <f>SUM(Table1[[#This Row],[Total Sales]]-Table1[[#This Row],[Cost]])</f>
        <v>1093</v>
      </c>
      <c r="Y5167">
        <f>SUM(Table1[[#This Row],[profit/loss]])/SUM(Table1[profit/loss])</f>
        <v>3.2908293269869846E-6</v>
      </c>
    </row>
    <row r="5168" spans="1:25" x14ac:dyDescent="0.3">
      <c r="A5168" t="s">
        <v>60</v>
      </c>
      <c r="B5168" t="s">
        <v>82</v>
      </c>
      <c r="C5168">
        <v>1185732</v>
      </c>
      <c r="D5168" s="9">
        <v>44491</v>
      </c>
      <c r="E5168" s="8" t="str">
        <f>TEXT(Table1[[#This Row],[Invoice Date]],"dd-mm-yyyy")</f>
        <v>22-10-2021</v>
      </c>
      <c r="F5168" s="1" t="str">
        <f t="shared" si="320"/>
        <v>October</v>
      </c>
      <c r="G5168" s="1" t="str">
        <f t="shared" si="321"/>
        <v>2021</v>
      </c>
      <c r="H5168" s="1" t="str">
        <f t="shared" si="322"/>
        <v>Friday</v>
      </c>
      <c r="I5168" s="1" t="str">
        <f t="shared" si="323"/>
        <v>22</v>
      </c>
      <c r="J5168" t="s">
        <v>30</v>
      </c>
      <c r="K5168" t="s">
        <v>63</v>
      </c>
      <c r="L5168" t="s">
        <v>64</v>
      </c>
      <c r="M5168" t="s">
        <v>22</v>
      </c>
      <c r="N5168">
        <v>73</v>
      </c>
      <c r="O5168">
        <v>83</v>
      </c>
      <c r="P5168">
        <v>6059</v>
      </c>
      <c r="Q5168">
        <v>2424</v>
      </c>
      <c r="R5168">
        <v>0.4</v>
      </c>
      <c r="S5168" t="s">
        <v>82</v>
      </c>
      <c r="T5168" t="str">
        <f>IF(Table1[[#This Row],[Units Sold]]&gt; 700,"High Units","low Units")</f>
        <v>low Units</v>
      </c>
      <c r="U5168">
        <f>SUM(Table1[[#This Row],[Operating Profit]])/SUM(Table1[Operating Profit])*100</f>
        <v>7.2982344818082806E-4</v>
      </c>
      <c r="V5168">
        <f>SUM(Table1[[#This Row],[Price per Unit]]*Table1[[#This Row],[Units Sold]])</f>
        <v>6059</v>
      </c>
      <c r="W5168">
        <f>SUM(Table1[[#This Row],[Total Sales]]-Table1[[#This Row],[Operating Profit]])</f>
        <v>3635</v>
      </c>
      <c r="X5168">
        <f>SUM(Table1[[#This Row],[Total Sales]]-Table1[[#This Row],[Cost]])</f>
        <v>2424</v>
      </c>
      <c r="Y5168">
        <f>SUM(Table1[[#This Row],[profit/loss]])/SUM(Table1[profit/loss])</f>
        <v>7.2982344818082802E-6</v>
      </c>
    </row>
    <row r="5169" spans="1:25" x14ac:dyDescent="0.3">
      <c r="A5169" t="s">
        <v>60</v>
      </c>
      <c r="B5169" t="s">
        <v>82</v>
      </c>
      <c r="C5169">
        <v>1185732</v>
      </c>
      <c r="D5169" s="9">
        <v>44521</v>
      </c>
      <c r="E5169" s="8" t="str">
        <f>TEXT(Table1[[#This Row],[Invoice Date]],"dd-mm-yyyy")</f>
        <v>21-11-2021</v>
      </c>
      <c r="F5169" s="1" t="str">
        <f t="shared" si="320"/>
        <v>November</v>
      </c>
      <c r="G5169" s="1" t="str">
        <f t="shared" si="321"/>
        <v>2021</v>
      </c>
      <c r="H5169" s="1" t="str">
        <f t="shared" si="322"/>
        <v>Sunday</v>
      </c>
      <c r="I5169" s="1" t="str">
        <f t="shared" si="323"/>
        <v>21</v>
      </c>
      <c r="J5169" t="s">
        <v>30</v>
      </c>
      <c r="K5169" t="s">
        <v>63</v>
      </c>
      <c r="L5169" t="s">
        <v>64</v>
      </c>
      <c r="M5169" t="s">
        <v>16</v>
      </c>
      <c r="N5169">
        <v>68</v>
      </c>
      <c r="O5169">
        <v>123</v>
      </c>
      <c r="P5169">
        <v>8364</v>
      </c>
      <c r="Q5169">
        <v>4015</v>
      </c>
      <c r="R5169">
        <v>0.48</v>
      </c>
      <c r="S5169" t="s">
        <v>82</v>
      </c>
      <c r="T5169" t="str">
        <f>IF(Table1[[#This Row],[Units Sold]]&gt; 700,"High Units","low Units")</f>
        <v>low Units</v>
      </c>
      <c r="U5169">
        <f>SUM(Table1[[#This Row],[Operating Profit]])/SUM(Table1[Operating Profit])*100</f>
        <v>1.2088453566196471E-3</v>
      </c>
      <c r="V5169">
        <f>SUM(Table1[[#This Row],[Price per Unit]]*Table1[[#This Row],[Units Sold]])</f>
        <v>8364</v>
      </c>
      <c r="W5169">
        <f>SUM(Table1[[#This Row],[Total Sales]]-Table1[[#This Row],[Operating Profit]])</f>
        <v>4349</v>
      </c>
      <c r="X5169">
        <f>SUM(Table1[[#This Row],[Total Sales]]-Table1[[#This Row],[Cost]])</f>
        <v>4015</v>
      </c>
      <c r="Y5169">
        <f>SUM(Table1[[#This Row],[profit/loss]])/SUM(Table1[profit/loss])</f>
        <v>1.2088453566196471E-5</v>
      </c>
    </row>
    <row r="5170" spans="1:25" x14ac:dyDescent="0.3">
      <c r="A5170" t="s">
        <v>60</v>
      </c>
      <c r="B5170" t="s">
        <v>82</v>
      </c>
      <c r="C5170">
        <v>1185732</v>
      </c>
      <c r="D5170" s="9">
        <v>44521</v>
      </c>
      <c r="E5170" s="8" t="str">
        <f>TEXT(Table1[[#This Row],[Invoice Date]],"dd-mm-yyyy")</f>
        <v>21-11-2021</v>
      </c>
      <c r="F5170" s="1" t="str">
        <f t="shared" si="320"/>
        <v>November</v>
      </c>
      <c r="G5170" s="1" t="str">
        <f t="shared" si="321"/>
        <v>2021</v>
      </c>
      <c r="H5170" s="1" t="str">
        <f t="shared" si="322"/>
        <v>Sunday</v>
      </c>
      <c r="I5170" s="1" t="str">
        <f t="shared" si="323"/>
        <v>21</v>
      </c>
      <c r="J5170" t="s">
        <v>30</v>
      </c>
      <c r="K5170" t="s">
        <v>63</v>
      </c>
      <c r="L5170" t="s">
        <v>64</v>
      </c>
      <c r="M5170" t="s">
        <v>18</v>
      </c>
      <c r="N5170">
        <v>59</v>
      </c>
      <c r="O5170">
        <v>81</v>
      </c>
      <c r="P5170">
        <v>4779</v>
      </c>
      <c r="Q5170">
        <v>2198</v>
      </c>
      <c r="R5170">
        <v>0.46</v>
      </c>
      <c r="S5170" t="s">
        <v>82</v>
      </c>
      <c r="T5170" t="str">
        <f>IF(Table1[[#This Row],[Units Sold]]&gt; 700,"High Units","low Units")</f>
        <v>low Units</v>
      </c>
      <c r="U5170">
        <f>SUM(Table1[[#This Row],[Operating Profit]])/SUM(Table1[Operating Profit])*100</f>
        <v>6.6177885276462868E-4</v>
      </c>
      <c r="V5170">
        <f>SUM(Table1[[#This Row],[Price per Unit]]*Table1[[#This Row],[Units Sold]])</f>
        <v>4779</v>
      </c>
      <c r="W5170">
        <f>SUM(Table1[[#This Row],[Total Sales]]-Table1[[#This Row],[Operating Profit]])</f>
        <v>2581</v>
      </c>
      <c r="X5170">
        <f>SUM(Table1[[#This Row],[Total Sales]]-Table1[[#This Row],[Cost]])</f>
        <v>2198</v>
      </c>
      <c r="Y5170">
        <f>SUM(Table1[[#This Row],[profit/loss]])/SUM(Table1[profit/loss])</f>
        <v>6.617788527646287E-6</v>
      </c>
    </row>
    <row r="5171" spans="1:25" x14ac:dyDescent="0.3">
      <c r="A5171" t="s">
        <v>60</v>
      </c>
      <c r="B5171" t="s">
        <v>82</v>
      </c>
      <c r="C5171">
        <v>1185732</v>
      </c>
      <c r="D5171" s="9">
        <v>44521</v>
      </c>
      <c r="E5171" s="8" t="str">
        <f>TEXT(Table1[[#This Row],[Invoice Date]],"dd-mm-yyyy")</f>
        <v>21-11-2021</v>
      </c>
      <c r="F5171" s="1" t="str">
        <f t="shared" si="320"/>
        <v>November</v>
      </c>
      <c r="G5171" s="1" t="str">
        <f t="shared" si="321"/>
        <v>2021</v>
      </c>
      <c r="H5171" s="1" t="str">
        <f t="shared" si="322"/>
        <v>Sunday</v>
      </c>
      <c r="I5171" s="1" t="str">
        <f t="shared" si="323"/>
        <v>21</v>
      </c>
      <c r="J5171" t="s">
        <v>30</v>
      </c>
      <c r="K5171" t="s">
        <v>63</v>
      </c>
      <c r="L5171" t="s">
        <v>64</v>
      </c>
      <c r="M5171" t="s">
        <v>19</v>
      </c>
      <c r="N5171">
        <v>59</v>
      </c>
      <c r="O5171">
        <v>93</v>
      </c>
      <c r="P5171">
        <v>5487</v>
      </c>
      <c r="Q5171">
        <v>2140</v>
      </c>
      <c r="R5171">
        <v>0.39</v>
      </c>
      <c r="S5171" t="s">
        <v>82</v>
      </c>
      <c r="T5171" t="str">
        <f>IF(Table1[[#This Row],[Units Sold]]&gt; 700,"High Units","low Units")</f>
        <v>low Units</v>
      </c>
      <c r="U5171">
        <f>SUM(Table1[[#This Row],[Operating Profit]])/SUM(Table1[Operating Profit])*100</f>
        <v>6.4431608048967485E-4</v>
      </c>
      <c r="V5171">
        <f>SUM(Table1[[#This Row],[Price per Unit]]*Table1[[#This Row],[Units Sold]])</f>
        <v>5487</v>
      </c>
      <c r="W5171">
        <f>SUM(Table1[[#This Row],[Total Sales]]-Table1[[#This Row],[Operating Profit]])</f>
        <v>3347</v>
      </c>
      <c r="X5171">
        <f>SUM(Table1[[#This Row],[Total Sales]]-Table1[[#This Row],[Cost]])</f>
        <v>2140</v>
      </c>
      <c r="Y5171">
        <f>SUM(Table1[[#This Row],[profit/loss]])/SUM(Table1[profit/loss])</f>
        <v>6.4431608048967488E-6</v>
      </c>
    </row>
    <row r="5172" spans="1:25" x14ac:dyDescent="0.3">
      <c r="A5172" t="s">
        <v>60</v>
      </c>
      <c r="B5172" t="s">
        <v>82</v>
      </c>
      <c r="C5172">
        <v>1185732</v>
      </c>
      <c r="D5172" s="9">
        <v>44521</v>
      </c>
      <c r="E5172" s="8" t="str">
        <f>TEXT(Table1[[#This Row],[Invoice Date]],"dd-mm-yyyy")</f>
        <v>21-11-2021</v>
      </c>
      <c r="F5172" s="1" t="str">
        <f t="shared" si="320"/>
        <v>November</v>
      </c>
      <c r="G5172" s="1" t="str">
        <f t="shared" si="321"/>
        <v>2021</v>
      </c>
      <c r="H5172" s="1" t="str">
        <f t="shared" si="322"/>
        <v>Sunday</v>
      </c>
      <c r="I5172" s="1" t="str">
        <f t="shared" si="323"/>
        <v>21</v>
      </c>
      <c r="J5172" t="s">
        <v>30</v>
      </c>
      <c r="K5172" t="s">
        <v>63</v>
      </c>
      <c r="L5172" t="s">
        <v>64</v>
      </c>
      <c r="M5172" t="s">
        <v>20</v>
      </c>
      <c r="N5172">
        <v>62</v>
      </c>
      <c r="O5172">
        <v>90</v>
      </c>
      <c r="P5172">
        <v>5580</v>
      </c>
      <c r="Q5172">
        <v>2120</v>
      </c>
      <c r="R5172">
        <v>0.38</v>
      </c>
      <c r="S5172" t="s">
        <v>82</v>
      </c>
      <c r="T5172" t="str">
        <f>IF(Table1[[#This Row],[Units Sold]]&gt; 700,"High Units","low Units")</f>
        <v>low Units</v>
      </c>
      <c r="U5172">
        <f>SUM(Table1[[#This Row],[Operating Profit]])/SUM(Table1[Operating Profit])*100</f>
        <v>6.3829443487762195E-4</v>
      </c>
      <c r="V5172">
        <f>SUM(Table1[[#This Row],[Price per Unit]]*Table1[[#This Row],[Units Sold]])</f>
        <v>5580</v>
      </c>
      <c r="W5172">
        <f>SUM(Table1[[#This Row],[Total Sales]]-Table1[[#This Row],[Operating Profit]])</f>
        <v>3460</v>
      </c>
      <c r="X5172">
        <f>SUM(Table1[[#This Row],[Total Sales]]-Table1[[#This Row],[Cost]])</f>
        <v>2120</v>
      </c>
      <c r="Y5172">
        <f>SUM(Table1[[#This Row],[profit/loss]])/SUM(Table1[profit/loss])</f>
        <v>6.3829443487762191E-6</v>
      </c>
    </row>
    <row r="5173" spans="1:25" x14ac:dyDescent="0.3">
      <c r="A5173" t="s">
        <v>60</v>
      </c>
      <c r="B5173" t="s">
        <v>82</v>
      </c>
      <c r="C5173">
        <v>1185732</v>
      </c>
      <c r="D5173" s="9">
        <v>44521</v>
      </c>
      <c r="E5173" s="8" t="str">
        <f>TEXT(Table1[[#This Row],[Invoice Date]],"dd-mm-yyyy")</f>
        <v>21-11-2021</v>
      </c>
      <c r="F5173" s="1" t="str">
        <f t="shared" si="320"/>
        <v>November</v>
      </c>
      <c r="G5173" s="1" t="str">
        <f t="shared" si="321"/>
        <v>2021</v>
      </c>
      <c r="H5173" s="1" t="str">
        <f t="shared" si="322"/>
        <v>Sunday</v>
      </c>
      <c r="I5173" s="1" t="str">
        <f t="shared" si="323"/>
        <v>21</v>
      </c>
      <c r="J5173" t="s">
        <v>30</v>
      </c>
      <c r="K5173" t="s">
        <v>63</v>
      </c>
      <c r="L5173" t="s">
        <v>64</v>
      </c>
      <c r="M5173" t="s">
        <v>21</v>
      </c>
      <c r="N5173">
        <v>69</v>
      </c>
      <c r="O5173">
        <v>83</v>
      </c>
      <c r="P5173">
        <v>5727</v>
      </c>
      <c r="Q5173">
        <v>2004</v>
      </c>
      <c r="R5173">
        <v>0.35</v>
      </c>
      <c r="S5173" t="s">
        <v>82</v>
      </c>
      <c r="T5173" t="str">
        <f>IF(Table1[[#This Row],[Units Sold]]&gt; 700,"High Units","low Units")</f>
        <v>low Units</v>
      </c>
      <c r="U5173">
        <f>SUM(Table1[[#This Row],[Operating Profit]])/SUM(Table1[Operating Profit])*100</f>
        <v>6.0336889032771429E-4</v>
      </c>
      <c r="V5173">
        <f>SUM(Table1[[#This Row],[Price per Unit]]*Table1[[#This Row],[Units Sold]])</f>
        <v>5727</v>
      </c>
      <c r="W5173">
        <f>SUM(Table1[[#This Row],[Total Sales]]-Table1[[#This Row],[Operating Profit]])</f>
        <v>3723</v>
      </c>
      <c r="X5173">
        <f>SUM(Table1[[#This Row],[Total Sales]]-Table1[[#This Row],[Cost]])</f>
        <v>2004</v>
      </c>
      <c r="Y5173">
        <f>SUM(Table1[[#This Row],[profit/loss]])/SUM(Table1[profit/loss])</f>
        <v>6.0336889032771428E-6</v>
      </c>
    </row>
    <row r="5174" spans="1:25" x14ac:dyDescent="0.3">
      <c r="A5174" t="s">
        <v>60</v>
      </c>
      <c r="B5174" t="s">
        <v>82</v>
      </c>
      <c r="C5174">
        <v>1185732</v>
      </c>
      <c r="D5174" s="9">
        <v>44521</v>
      </c>
      <c r="E5174" s="8" t="str">
        <f>TEXT(Table1[[#This Row],[Invoice Date]],"dd-mm-yyyy")</f>
        <v>21-11-2021</v>
      </c>
      <c r="F5174" s="1" t="str">
        <f t="shared" si="320"/>
        <v>November</v>
      </c>
      <c r="G5174" s="1" t="str">
        <f t="shared" si="321"/>
        <v>2021</v>
      </c>
      <c r="H5174" s="1" t="str">
        <f t="shared" si="322"/>
        <v>Sunday</v>
      </c>
      <c r="I5174" s="1" t="str">
        <f t="shared" si="323"/>
        <v>21</v>
      </c>
      <c r="J5174" t="s">
        <v>30</v>
      </c>
      <c r="K5174" t="s">
        <v>63</v>
      </c>
      <c r="L5174" t="s">
        <v>64</v>
      </c>
      <c r="M5174" t="s">
        <v>22</v>
      </c>
      <c r="N5174">
        <v>74</v>
      </c>
      <c r="O5174">
        <v>101</v>
      </c>
      <c r="P5174">
        <v>7474</v>
      </c>
      <c r="Q5174">
        <v>3139</v>
      </c>
      <c r="R5174">
        <v>0.42</v>
      </c>
      <c r="S5174" t="s">
        <v>82</v>
      </c>
      <c r="T5174" t="str">
        <f>IF(Table1[[#This Row],[Units Sold]]&gt; 700,"High Units","low Units")</f>
        <v>low Units</v>
      </c>
      <c r="U5174">
        <f>SUM(Table1[[#This Row],[Operating Profit]])/SUM(Table1[Operating Profit])*100</f>
        <v>9.4509727881172414E-4</v>
      </c>
      <c r="V5174">
        <f>SUM(Table1[[#This Row],[Price per Unit]]*Table1[[#This Row],[Units Sold]])</f>
        <v>7474</v>
      </c>
      <c r="W5174">
        <f>SUM(Table1[[#This Row],[Total Sales]]-Table1[[#This Row],[Operating Profit]])</f>
        <v>4335</v>
      </c>
      <c r="X5174">
        <f>SUM(Table1[[#This Row],[Total Sales]]-Table1[[#This Row],[Cost]])</f>
        <v>3139</v>
      </c>
      <c r="Y5174">
        <f>SUM(Table1[[#This Row],[profit/loss]])/SUM(Table1[profit/loss])</f>
        <v>9.4509727881172418E-6</v>
      </c>
    </row>
    <row r="5175" spans="1:25" x14ac:dyDescent="0.3">
      <c r="A5175" t="s">
        <v>60</v>
      </c>
      <c r="B5175" t="s">
        <v>82</v>
      </c>
      <c r="C5175">
        <v>1185732</v>
      </c>
      <c r="D5175" s="9">
        <v>44550</v>
      </c>
      <c r="E5175" s="8" t="str">
        <f>TEXT(Table1[[#This Row],[Invoice Date]],"dd-mm-yyyy")</f>
        <v>20-12-2021</v>
      </c>
      <c r="F5175" s="1" t="str">
        <f t="shared" si="320"/>
        <v>December</v>
      </c>
      <c r="G5175" s="1" t="str">
        <f t="shared" si="321"/>
        <v>2021</v>
      </c>
      <c r="H5175" s="1" t="str">
        <f t="shared" si="322"/>
        <v>Monday</v>
      </c>
      <c r="I5175" s="1" t="str">
        <f t="shared" si="323"/>
        <v>20</v>
      </c>
      <c r="J5175" t="s">
        <v>30</v>
      </c>
      <c r="K5175" t="s">
        <v>63</v>
      </c>
      <c r="L5175" t="s">
        <v>64</v>
      </c>
      <c r="M5175" t="s">
        <v>16</v>
      </c>
      <c r="N5175">
        <v>69</v>
      </c>
      <c r="O5175">
        <v>174</v>
      </c>
      <c r="P5175">
        <v>12006</v>
      </c>
      <c r="Q5175">
        <v>5643</v>
      </c>
      <c r="R5175">
        <v>0.47</v>
      </c>
      <c r="S5175" t="s">
        <v>82</v>
      </c>
      <c r="T5175" t="str">
        <f>IF(Table1[[#This Row],[Units Sold]]&gt; 700,"High Units","low Units")</f>
        <v>low Units</v>
      </c>
      <c r="U5175">
        <f>SUM(Table1[[#This Row],[Operating Profit]])/SUM(Table1[Operating Profit])*100</f>
        <v>1.6990073094407645E-3</v>
      </c>
      <c r="V5175">
        <f>SUM(Table1[[#This Row],[Price per Unit]]*Table1[[#This Row],[Units Sold]])</f>
        <v>12006</v>
      </c>
      <c r="W5175">
        <f>SUM(Table1[[#This Row],[Total Sales]]-Table1[[#This Row],[Operating Profit]])</f>
        <v>6363</v>
      </c>
      <c r="X5175">
        <f>SUM(Table1[[#This Row],[Total Sales]]-Table1[[#This Row],[Cost]])</f>
        <v>5643</v>
      </c>
      <c r="Y5175">
        <f>SUM(Table1[[#This Row],[profit/loss]])/SUM(Table1[profit/loss])</f>
        <v>1.6990073094407644E-5</v>
      </c>
    </row>
    <row r="5176" spans="1:25" x14ac:dyDescent="0.3">
      <c r="A5176" t="s">
        <v>60</v>
      </c>
      <c r="B5176" t="s">
        <v>82</v>
      </c>
      <c r="C5176">
        <v>1185732</v>
      </c>
      <c r="D5176" s="9">
        <v>44550</v>
      </c>
      <c r="E5176" s="8" t="str">
        <f>TEXT(Table1[[#This Row],[Invoice Date]],"dd-mm-yyyy")</f>
        <v>20-12-2021</v>
      </c>
      <c r="F5176" s="1" t="str">
        <f t="shared" si="320"/>
        <v>December</v>
      </c>
      <c r="G5176" s="1" t="str">
        <f t="shared" si="321"/>
        <v>2021</v>
      </c>
      <c r="H5176" s="1" t="str">
        <f t="shared" si="322"/>
        <v>Monday</v>
      </c>
      <c r="I5176" s="1" t="str">
        <f t="shared" si="323"/>
        <v>20</v>
      </c>
      <c r="J5176" t="s">
        <v>30</v>
      </c>
      <c r="K5176" t="s">
        <v>63</v>
      </c>
      <c r="L5176" t="s">
        <v>64</v>
      </c>
      <c r="M5176" t="s">
        <v>18</v>
      </c>
      <c r="N5176">
        <v>60</v>
      </c>
      <c r="O5176">
        <v>112</v>
      </c>
      <c r="P5176">
        <v>6720</v>
      </c>
      <c r="Q5176">
        <v>3158</v>
      </c>
      <c r="R5176">
        <v>0.47</v>
      </c>
      <c r="S5176" t="s">
        <v>82</v>
      </c>
      <c r="T5176" t="str">
        <f>IF(Table1[[#This Row],[Units Sold]]&gt; 700,"High Units","low Units")</f>
        <v>low Units</v>
      </c>
      <c r="U5176">
        <f>SUM(Table1[[#This Row],[Operating Profit]])/SUM(Table1[Operating Profit])*100</f>
        <v>9.508178421431746E-4</v>
      </c>
      <c r="V5176">
        <f>SUM(Table1[[#This Row],[Price per Unit]]*Table1[[#This Row],[Units Sold]])</f>
        <v>6720</v>
      </c>
      <c r="W5176">
        <f>SUM(Table1[[#This Row],[Total Sales]]-Table1[[#This Row],[Operating Profit]])</f>
        <v>3562</v>
      </c>
      <c r="X5176">
        <f>SUM(Table1[[#This Row],[Total Sales]]-Table1[[#This Row],[Cost]])</f>
        <v>3158</v>
      </c>
      <c r="Y5176">
        <f>SUM(Table1[[#This Row],[profit/loss]])/SUM(Table1[profit/loss])</f>
        <v>9.5081784214317457E-6</v>
      </c>
    </row>
    <row r="5177" spans="1:25" x14ac:dyDescent="0.3">
      <c r="A5177" t="s">
        <v>13</v>
      </c>
      <c r="B5177" t="s">
        <v>82</v>
      </c>
      <c r="C5177">
        <v>1128299</v>
      </c>
      <c r="D5177" s="9">
        <v>44206</v>
      </c>
      <c r="E5177" s="8" t="str">
        <f>TEXT(Table1[[#This Row],[Invoice Date]],"dd-mm-yyyy")</f>
        <v>10-01-2021</v>
      </c>
      <c r="F5177" s="1" t="str">
        <f t="shared" si="320"/>
        <v>January</v>
      </c>
      <c r="G5177" s="1" t="str">
        <f t="shared" si="321"/>
        <v>2021</v>
      </c>
      <c r="H5177" s="1" t="str">
        <f t="shared" si="322"/>
        <v>Sunday</v>
      </c>
      <c r="I5177" s="1" t="str">
        <f t="shared" si="323"/>
        <v>10</v>
      </c>
      <c r="J5177" t="s">
        <v>30</v>
      </c>
      <c r="K5177" t="s">
        <v>63</v>
      </c>
      <c r="L5177" t="s">
        <v>64</v>
      </c>
      <c r="M5177" t="s">
        <v>16</v>
      </c>
      <c r="N5177">
        <v>33</v>
      </c>
      <c r="O5177">
        <v>109</v>
      </c>
      <c r="P5177">
        <v>3597</v>
      </c>
      <c r="Q5177">
        <v>1367</v>
      </c>
      <c r="R5177">
        <v>0.38</v>
      </c>
      <c r="S5177" t="s">
        <v>82</v>
      </c>
      <c r="T5177" t="str">
        <f>IF(Table1[[#This Row],[Units Sold]]&gt; 700,"High Units","low Units")</f>
        <v>low Units</v>
      </c>
      <c r="U5177">
        <f>SUM(Table1[[#This Row],[Operating Profit]])/SUM(Table1[Operating Profit])*100</f>
        <v>4.1157947758382505E-4</v>
      </c>
      <c r="V5177">
        <f>SUM(Table1[[#This Row],[Price per Unit]]*Table1[[#This Row],[Units Sold]])</f>
        <v>3597</v>
      </c>
      <c r="W5177">
        <f>SUM(Table1[[#This Row],[Total Sales]]-Table1[[#This Row],[Operating Profit]])</f>
        <v>2230</v>
      </c>
      <c r="X5177">
        <f>SUM(Table1[[#This Row],[Total Sales]]-Table1[[#This Row],[Cost]])</f>
        <v>1367</v>
      </c>
      <c r="Y5177">
        <f>SUM(Table1[[#This Row],[profit/loss]])/SUM(Table1[profit/loss])</f>
        <v>4.1157947758382507E-6</v>
      </c>
    </row>
    <row r="5178" spans="1:25" x14ac:dyDescent="0.3">
      <c r="A5178" t="s">
        <v>13</v>
      </c>
      <c r="B5178" t="s">
        <v>82</v>
      </c>
      <c r="C5178">
        <v>1128299</v>
      </c>
      <c r="D5178" s="9">
        <v>44206</v>
      </c>
      <c r="E5178" s="8" t="str">
        <f>TEXT(Table1[[#This Row],[Invoice Date]],"dd-mm-yyyy")</f>
        <v>10-01-2021</v>
      </c>
      <c r="F5178" s="1" t="str">
        <f t="shared" si="320"/>
        <v>January</v>
      </c>
      <c r="G5178" s="1" t="str">
        <f t="shared" si="321"/>
        <v>2021</v>
      </c>
      <c r="H5178" s="1" t="str">
        <f t="shared" si="322"/>
        <v>Sunday</v>
      </c>
      <c r="I5178" s="1" t="str">
        <f t="shared" si="323"/>
        <v>10</v>
      </c>
      <c r="J5178" t="s">
        <v>30</v>
      </c>
      <c r="K5178" t="s">
        <v>63</v>
      </c>
      <c r="L5178" t="s">
        <v>64</v>
      </c>
      <c r="M5178" t="s">
        <v>18</v>
      </c>
      <c r="N5178">
        <v>43</v>
      </c>
      <c r="O5178">
        <v>109</v>
      </c>
      <c r="P5178">
        <v>4687</v>
      </c>
      <c r="Q5178">
        <v>1547</v>
      </c>
      <c r="R5178">
        <v>0.33</v>
      </c>
      <c r="S5178" t="s">
        <v>82</v>
      </c>
      <c r="T5178" t="str">
        <f>IF(Table1[[#This Row],[Units Sold]]&gt; 700,"High Units","low Units")</f>
        <v>low Units</v>
      </c>
      <c r="U5178">
        <f>SUM(Table1[[#This Row],[Operating Profit]])/SUM(Table1[Operating Profit])*100</f>
        <v>4.6577428809230236E-4</v>
      </c>
      <c r="V5178">
        <f>SUM(Table1[[#This Row],[Price per Unit]]*Table1[[#This Row],[Units Sold]])</f>
        <v>4687</v>
      </c>
      <c r="W5178">
        <f>SUM(Table1[[#This Row],[Total Sales]]-Table1[[#This Row],[Operating Profit]])</f>
        <v>3140</v>
      </c>
      <c r="X5178">
        <f>SUM(Table1[[#This Row],[Total Sales]]-Table1[[#This Row],[Cost]])</f>
        <v>1547</v>
      </c>
      <c r="Y5178">
        <f>SUM(Table1[[#This Row],[profit/loss]])/SUM(Table1[profit/loss])</f>
        <v>4.6577428809230237E-6</v>
      </c>
    </row>
    <row r="5179" spans="1:25" x14ac:dyDescent="0.3">
      <c r="A5179" t="s">
        <v>13</v>
      </c>
      <c r="B5179" t="s">
        <v>82</v>
      </c>
      <c r="C5179">
        <v>1128299</v>
      </c>
      <c r="D5179" s="9">
        <v>44206</v>
      </c>
      <c r="E5179" s="8" t="str">
        <f>TEXT(Table1[[#This Row],[Invoice Date]],"dd-mm-yyyy")</f>
        <v>10-01-2021</v>
      </c>
      <c r="F5179" s="1" t="str">
        <f t="shared" si="320"/>
        <v>January</v>
      </c>
      <c r="G5179" s="1" t="str">
        <f t="shared" si="321"/>
        <v>2021</v>
      </c>
      <c r="H5179" s="1" t="str">
        <f t="shared" si="322"/>
        <v>Sunday</v>
      </c>
      <c r="I5179" s="1" t="str">
        <f t="shared" si="323"/>
        <v>10</v>
      </c>
      <c r="J5179" t="s">
        <v>30</v>
      </c>
      <c r="K5179" t="s">
        <v>63</v>
      </c>
      <c r="L5179" t="s">
        <v>64</v>
      </c>
      <c r="M5179" t="s">
        <v>19</v>
      </c>
      <c r="N5179">
        <v>41</v>
      </c>
      <c r="O5179">
        <v>113</v>
      </c>
      <c r="P5179">
        <v>4633</v>
      </c>
      <c r="Q5179">
        <v>1668</v>
      </c>
      <c r="R5179">
        <v>0.36</v>
      </c>
      <c r="S5179" t="s">
        <v>82</v>
      </c>
      <c r="T5179" t="str">
        <f>IF(Table1[[#This Row],[Units Sold]]&gt; 700,"High Units","low Units")</f>
        <v>low Units</v>
      </c>
      <c r="U5179">
        <f>SUM(Table1[[#This Row],[Operating Profit]])/SUM(Table1[Operating Profit])*100</f>
        <v>5.022052440452233E-4</v>
      </c>
      <c r="V5179">
        <f>SUM(Table1[[#This Row],[Price per Unit]]*Table1[[#This Row],[Units Sold]])</f>
        <v>4633</v>
      </c>
      <c r="W5179">
        <f>SUM(Table1[[#This Row],[Total Sales]]-Table1[[#This Row],[Operating Profit]])</f>
        <v>2965</v>
      </c>
      <c r="X5179">
        <f>SUM(Table1[[#This Row],[Total Sales]]-Table1[[#This Row],[Cost]])</f>
        <v>1668</v>
      </c>
      <c r="Y5179">
        <f>SUM(Table1[[#This Row],[profit/loss]])/SUM(Table1[profit/loss])</f>
        <v>5.0220524404522326E-6</v>
      </c>
    </row>
    <row r="5180" spans="1:25" x14ac:dyDescent="0.3">
      <c r="A5180" t="s">
        <v>13</v>
      </c>
      <c r="B5180" t="s">
        <v>82</v>
      </c>
      <c r="C5180">
        <v>1128299</v>
      </c>
      <c r="D5180" s="9">
        <v>44206</v>
      </c>
      <c r="E5180" s="8" t="str">
        <f>TEXT(Table1[[#This Row],[Invoice Date]],"dd-mm-yyyy")</f>
        <v>10-01-2021</v>
      </c>
      <c r="F5180" s="1" t="str">
        <f t="shared" si="320"/>
        <v>January</v>
      </c>
      <c r="G5180" s="1" t="str">
        <f t="shared" si="321"/>
        <v>2021</v>
      </c>
      <c r="H5180" s="1" t="str">
        <f t="shared" si="322"/>
        <v>Sunday</v>
      </c>
      <c r="I5180" s="1" t="str">
        <f t="shared" si="323"/>
        <v>10</v>
      </c>
      <c r="J5180" t="s">
        <v>30</v>
      </c>
      <c r="K5180" t="s">
        <v>63</v>
      </c>
      <c r="L5180" t="s">
        <v>64</v>
      </c>
      <c r="M5180" t="s">
        <v>20</v>
      </c>
      <c r="N5180">
        <v>43</v>
      </c>
      <c r="O5180">
        <v>56</v>
      </c>
      <c r="P5180">
        <v>2408</v>
      </c>
      <c r="Q5180">
        <v>843</v>
      </c>
      <c r="R5180">
        <v>0.35</v>
      </c>
      <c r="S5180" t="s">
        <v>82</v>
      </c>
      <c r="T5180" t="str">
        <f>IF(Table1[[#This Row],[Units Sold]]&gt; 700,"High Units","low Units")</f>
        <v>low Units</v>
      </c>
      <c r="U5180">
        <f>SUM(Table1[[#This Row],[Operating Profit]])/SUM(Table1[Operating Profit])*100</f>
        <v>2.538123625480355E-4</v>
      </c>
      <c r="V5180">
        <f>SUM(Table1[[#This Row],[Price per Unit]]*Table1[[#This Row],[Units Sold]])</f>
        <v>2408</v>
      </c>
      <c r="W5180">
        <f>SUM(Table1[[#This Row],[Total Sales]]-Table1[[#This Row],[Operating Profit]])</f>
        <v>1565</v>
      </c>
      <c r="X5180">
        <f>SUM(Table1[[#This Row],[Total Sales]]-Table1[[#This Row],[Cost]])</f>
        <v>843</v>
      </c>
      <c r="Y5180">
        <f>SUM(Table1[[#This Row],[profit/loss]])/SUM(Table1[profit/loss])</f>
        <v>2.5381236254803549E-6</v>
      </c>
    </row>
    <row r="5181" spans="1:25" x14ac:dyDescent="0.3">
      <c r="A5181" t="s">
        <v>13</v>
      </c>
      <c r="B5181" t="s">
        <v>82</v>
      </c>
      <c r="C5181">
        <v>1128299</v>
      </c>
      <c r="D5181" s="9">
        <v>44206</v>
      </c>
      <c r="E5181" s="8" t="str">
        <f>TEXT(Table1[[#This Row],[Invoice Date]],"dd-mm-yyyy")</f>
        <v>10-01-2021</v>
      </c>
      <c r="F5181" s="1" t="str">
        <f t="shared" si="320"/>
        <v>January</v>
      </c>
      <c r="G5181" s="1" t="str">
        <f t="shared" si="321"/>
        <v>2021</v>
      </c>
      <c r="H5181" s="1" t="str">
        <f t="shared" si="322"/>
        <v>Sunday</v>
      </c>
      <c r="I5181" s="1" t="str">
        <f t="shared" si="323"/>
        <v>10</v>
      </c>
      <c r="J5181" t="s">
        <v>30</v>
      </c>
      <c r="K5181" t="s">
        <v>63</v>
      </c>
      <c r="L5181" t="s">
        <v>64</v>
      </c>
      <c r="M5181" t="s">
        <v>21</v>
      </c>
      <c r="N5181">
        <v>46</v>
      </c>
      <c r="O5181">
        <v>46</v>
      </c>
      <c r="P5181">
        <v>2116</v>
      </c>
      <c r="Q5181">
        <v>635</v>
      </c>
      <c r="R5181">
        <v>0.3</v>
      </c>
      <c r="S5181" t="s">
        <v>82</v>
      </c>
      <c r="T5181" t="str">
        <f>IF(Table1[[#This Row],[Units Sold]]&gt; 700,"High Units","low Units")</f>
        <v>low Units</v>
      </c>
      <c r="U5181">
        <f>SUM(Table1[[#This Row],[Operating Profit]])/SUM(Table1[Operating Profit])*100</f>
        <v>1.911872481826839E-4</v>
      </c>
      <c r="V5181">
        <f>SUM(Table1[[#This Row],[Price per Unit]]*Table1[[#This Row],[Units Sold]])</f>
        <v>2116</v>
      </c>
      <c r="W5181">
        <f>SUM(Table1[[#This Row],[Total Sales]]-Table1[[#This Row],[Operating Profit]])</f>
        <v>1481</v>
      </c>
      <c r="X5181">
        <f>SUM(Table1[[#This Row],[Total Sales]]-Table1[[#This Row],[Cost]])</f>
        <v>635</v>
      </c>
      <c r="Y5181">
        <f>SUM(Table1[[#This Row],[profit/loss]])/SUM(Table1[profit/loss])</f>
        <v>1.9118724818268391E-6</v>
      </c>
    </row>
    <row r="5182" spans="1:25" x14ac:dyDescent="0.3">
      <c r="A5182" t="s">
        <v>13</v>
      </c>
      <c r="B5182" t="s">
        <v>82</v>
      </c>
      <c r="C5182">
        <v>1128299</v>
      </c>
      <c r="D5182" s="9">
        <v>44206</v>
      </c>
      <c r="E5182" s="8" t="str">
        <f>TEXT(Table1[[#This Row],[Invoice Date]],"dd-mm-yyyy")</f>
        <v>10-01-2021</v>
      </c>
      <c r="F5182" s="1" t="str">
        <f t="shared" si="320"/>
        <v>January</v>
      </c>
      <c r="G5182" s="1" t="str">
        <f t="shared" si="321"/>
        <v>2021</v>
      </c>
      <c r="H5182" s="1" t="str">
        <f t="shared" si="322"/>
        <v>Sunday</v>
      </c>
      <c r="I5182" s="1" t="str">
        <f t="shared" si="323"/>
        <v>10</v>
      </c>
      <c r="J5182" t="s">
        <v>30</v>
      </c>
      <c r="K5182" t="s">
        <v>63</v>
      </c>
      <c r="L5182" t="s">
        <v>64</v>
      </c>
      <c r="M5182" t="s">
        <v>22</v>
      </c>
      <c r="N5182">
        <v>42</v>
      </c>
      <c r="O5182">
        <v>123</v>
      </c>
      <c r="P5182">
        <v>5166</v>
      </c>
      <c r="Q5182">
        <v>2790</v>
      </c>
      <c r="R5182">
        <v>0.54</v>
      </c>
      <c r="S5182" t="s">
        <v>82</v>
      </c>
      <c r="T5182" t="str">
        <f>IF(Table1[[#This Row],[Units Sold]]&gt; 700,"High Units","low Units")</f>
        <v>low Units</v>
      </c>
      <c r="U5182">
        <f>SUM(Table1[[#This Row],[Operating Profit]])/SUM(Table1[Operating Profit])*100</f>
        <v>8.4001956288139862E-4</v>
      </c>
      <c r="V5182">
        <f>SUM(Table1[[#This Row],[Price per Unit]]*Table1[[#This Row],[Units Sold]])</f>
        <v>5166</v>
      </c>
      <c r="W5182">
        <f>SUM(Table1[[#This Row],[Total Sales]]-Table1[[#This Row],[Operating Profit]])</f>
        <v>2376</v>
      </c>
      <c r="X5182">
        <f>SUM(Table1[[#This Row],[Total Sales]]-Table1[[#This Row],[Cost]])</f>
        <v>2790</v>
      </c>
      <c r="Y5182">
        <f>SUM(Table1[[#This Row],[profit/loss]])/SUM(Table1[profit/loss])</f>
        <v>8.4001956288139862E-6</v>
      </c>
    </row>
    <row r="5183" spans="1:25" x14ac:dyDescent="0.3">
      <c r="A5183" t="s">
        <v>13</v>
      </c>
      <c r="B5183" t="s">
        <v>82</v>
      </c>
      <c r="C5183">
        <v>1128299</v>
      </c>
      <c r="D5183" s="9">
        <v>44237</v>
      </c>
      <c r="E5183" s="8" t="str">
        <f>TEXT(Table1[[#This Row],[Invoice Date]],"dd-mm-yyyy")</f>
        <v>10-02-2021</v>
      </c>
      <c r="F5183" s="1" t="str">
        <f t="shared" si="320"/>
        <v>February</v>
      </c>
      <c r="G5183" s="1" t="str">
        <f t="shared" si="321"/>
        <v>2021</v>
      </c>
      <c r="H5183" s="1" t="str">
        <f t="shared" si="322"/>
        <v>Wednesday</v>
      </c>
      <c r="I5183" s="1" t="str">
        <f t="shared" si="323"/>
        <v>10</v>
      </c>
      <c r="J5183" t="s">
        <v>30</v>
      </c>
      <c r="K5183" t="s">
        <v>63</v>
      </c>
      <c r="L5183" t="s">
        <v>64</v>
      </c>
      <c r="M5183" t="s">
        <v>16</v>
      </c>
      <c r="N5183">
        <v>33</v>
      </c>
      <c r="O5183">
        <v>143</v>
      </c>
      <c r="P5183">
        <v>4719</v>
      </c>
      <c r="Q5183">
        <v>1699</v>
      </c>
      <c r="R5183">
        <v>0.36</v>
      </c>
      <c r="S5183" t="s">
        <v>82</v>
      </c>
      <c r="T5183" t="str">
        <f>IF(Table1[[#This Row],[Units Sold]]&gt; 700,"High Units","low Units")</f>
        <v>low Units</v>
      </c>
      <c r="U5183">
        <f>SUM(Table1[[#This Row],[Operating Profit]])/SUM(Table1[Operating Profit])*100</f>
        <v>5.1153879474390553E-4</v>
      </c>
      <c r="V5183">
        <f>SUM(Table1[[#This Row],[Price per Unit]]*Table1[[#This Row],[Units Sold]])</f>
        <v>4719</v>
      </c>
      <c r="W5183">
        <f>SUM(Table1[[#This Row],[Total Sales]]-Table1[[#This Row],[Operating Profit]])</f>
        <v>3020</v>
      </c>
      <c r="X5183">
        <f>SUM(Table1[[#This Row],[Total Sales]]-Table1[[#This Row],[Cost]])</f>
        <v>1699</v>
      </c>
      <c r="Y5183">
        <f>SUM(Table1[[#This Row],[profit/loss]])/SUM(Table1[profit/loss])</f>
        <v>5.1153879474390551E-6</v>
      </c>
    </row>
    <row r="5184" spans="1:25" x14ac:dyDescent="0.3">
      <c r="A5184" t="s">
        <v>13</v>
      </c>
      <c r="B5184" t="s">
        <v>82</v>
      </c>
      <c r="C5184">
        <v>1128299</v>
      </c>
      <c r="D5184" s="9">
        <v>44237</v>
      </c>
      <c r="E5184" s="8" t="str">
        <f>TEXT(Table1[[#This Row],[Invoice Date]],"dd-mm-yyyy")</f>
        <v>10-02-2021</v>
      </c>
      <c r="F5184" s="1" t="str">
        <f t="shared" si="320"/>
        <v>February</v>
      </c>
      <c r="G5184" s="1" t="str">
        <f t="shared" si="321"/>
        <v>2021</v>
      </c>
      <c r="H5184" s="1" t="str">
        <f t="shared" si="322"/>
        <v>Wednesday</v>
      </c>
      <c r="I5184" s="1" t="str">
        <f t="shared" si="323"/>
        <v>10</v>
      </c>
      <c r="J5184" t="s">
        <v>30</v>
      </c>
      <c r="K5184" t="s">
        <v>63</v>
      </c>
      <c r="L5184" t="s">
        <v>64</v>
      </c>
      <c r="M5184" t="s">
        <v>18</v>
      </c>
      <c r="N5184">
        <v>42</v>
      </c>
      <c r="O5184">
        <v>98</v>
      </c>
      <c r="P5184">
        <v>4116</v>
      </c>
      <c r="Q5184">
        <v>1317</v>
      </c>
      <c r="R5184">
        <v>0.32</v>
      </c>
      <c r="S5184" t="s">
        <v>82</v>
      </c>
      <c r="T5184" t="str">
        <f>IF(Table1[[#This Row],[Units Sold]]&gt; 700,"High Units","low Units")</f>
        <v>low Units</v>
      </c>
      <c r="U5184">
        <f>SUM(Table1[[#This Row],[Operating Profit]])/SUM(Table1[Operating Profit])*100</f>
        <v>3.9652536355369247E-4</v>
      </c>
      <c r="V5184">
        <f>SUM(Table1[[#This Row],[Price per Unit]]*Table1[[#This Row],[Units Sold]])</f>
        <v>4116</v>
      </c>
      <c r="W5184">
        <f>SUM(Table1[[#This Row],[Total Sales]]-Table1[[#This Row],[Operating Profit]])</f>
        <v>2799</v>
      </c>
      <c r="X5184">
        <f>SUM(Table1[[#This Row],[Total Sales]]-Table1[[#This Row],[Cost]])</f>
        <v>1317</v>
      </c>
      <c r="Y5184">
        <f>SUM(Table1[[#This Row],[profit/loss]])/SUM(Table1[profit/loss])</f>
        <v>3.9652536355369245E-6</v>
      </c>
    </row>
    <row r="5185" spans="1:25" x14ac:dyDescent="0.3">
      <c r="A5185" t="s">
        <v>13</v>
      </c>
      <c r="B5185" t="s">
        <v>82</v>
      </c>
      <c r="C5185">
        <v>1128299</v>
      </c>
      <c r="D5185" s="9">
        <v>44237</v>
      </c>
      <c r="E5185" s="8" t="str">
        <f>TEXT(Table1[[#This Row],[Invoice Date]],"dd-mm-yyyy")</f>
        <v>10-02-2021</v>
      </c>
      <c r="F5185" s="1" t="str">
        <f t="shared" si="320"/>
        <v>February</v>
      </c>
      <c r="G5185" s="1" t="str">
        <f t="shared" si="321"/>
        <v>2021</v>
      </c>
      <c r="H5185" s="1" t="str">
        <f t="shared" si="322"/>
        <v>Wednesday</v>
      </c>
      <c r="I5185" s="1" t="str">
        <f t="shared" si="323"/>
        <v>10</v>
      </c>
      <c r="J5185" t="s">
        <v>30</v>
      </c>
      <c r="K5185" t="s">
        <v>63</v>
      </c>
      <c r="L5185" t="s">
        <v>64</v>
      </c>
      <c r="M5185" t="s">
        <v>19</v>
      </c>
      <c r="N5185">
        <v>44</v>
      </c>
      <c r="O5185">
        <v>94</v>
      </c>
      <c r="P5185">
        <v>4136</v>
      </c>
      <c r="Q5185">
        <v>1489</v>
      </c>
      <c r="R5185">
        <v>0.36</v>
      </c>
      <c r="S5185" t="s">
        <v>82</v>
      </c>
      <c r="T5185" t="str">
        <f>IF(Table1[[#This Row],[Units Sold]]&gt; 700,"High Units","low Units")</f>
        <v>low Units</v>
      </c>
      <c r="U5185">
        <f>SUM(Table1[[#This Row],[Operating Profit]])/SUM(Table1[Operating Profit])*100</f>
        <v>4.4831151581734854E-4</v>
      </c>
      <c r="V5185">
        <f>SUM(Table1[[#This Row],[Price per Unit]]*Table1[[#This Row],[Units Sold]])</f>
        <v>4136</v>
      </c>
      <c r="W5185">
        <f>SUM(Table1[[#This Row],[Total Sales]]-Table1[[#This Row],[Operating Profit]])</f>
        <v>2647</v>
      </c>
      <c r="X5185">
        <f>SUM(Table1[[#This Row],[Total Sales]]-Table1[[#This Row],[Cost]])</f>
        <v>1489</v>
      </c>
      <c r="Y5185">
        <f>SUM(Table1[[#This Row],[profit/loss]])/SUM(Table1[profit/loss])</f>
        <v>4.4831151581734855E-6</v>
      </c>
    </row>
    <row r="5186" spans="1:25" x14ac:dyDescent="0.3">
      <c r="A5186" t="s">
        <v>13</v>
      </c>
      <c r="B5186" t="s">
        <v>82</v>
      </c>
      <c r="C5186">
        <v>1128299</v>
      </c>
      <c r="D5186" s="9">
        <v>44237</v>
      </c>
      <c r="E5186" s="8" t="str">
        <f>TEXT(Table1[[#This Row],[Invoice Date]],"dd-mm-yyyy")</f>
        <v>10-02-2021</v>
      </c>
      <c r="F5186" s="1" t="str">
        <f t="shared" si="320"/>
        <v>February</v>
      </c>
      <c r="G5186" s="1" t="str">
        <f t="shared" si="321"/>
        <v>2021</v>
      </c>
      <c r="H5186" s="1" t="str">
        <f t="shared" si="322"/>
        <v>Wednesday</v>
      </c>
      <c r="I5186" s="1" t="str">
        <f t="shared" si="323"/>
        <v>10</v>
      </c>
      <c r="J5186" t="s">
        <v>30</v>
      </c>
      <c r="K5186" t="s">
        <v>65</v>
      </c>
      <c r="L5186" t="s">
        <v>66</v>
      </c>
      <c r="M5186" t="s">
        <v>20</v>
      </c>
      <c r="N5186">
        <v>41</v>
      </c>
      <c r="O5186">
        <v>56</v>
      </c>
      <c r="P5186">
        <v>2296</v>
      </c>
      <c r="Q5186">
        <v>895</v>
      </c>
      <c r="R5186">
        <v>0.39</v>
      </c>
      <c r="S5186" t="s">
        <v>82</v>
      </c>
      <c r="T5186" t="str">
        <f>IF(Table1[[#This Row],[Units Sold]]&gt; 700,"High Units","low Units")</f>
        <v>low Units</v>
      </c>
      <c r="U5186">
        <f>SUM(Table1[[#This Row],[Operating Profit]])/SUM(Table1[Operating Profit])*100</f>
        <v>2.6946864113937339E-4</v>
      </c>
      <c r="V5186">
        <f>SUM(Table1[[#This Row],[Price per Unit]]*Table1[[#This Row],[Units Sold]])</f>
        <v>2296</v>
      </c>
      <c r="W5186">
        <f>SUM(Table1[[#This Row],[Total Sales]]-Table1[[#This Row],[Operating Profit]])</f>
        <v>1401</v>
      </c>
      <c r="X5186">
        <f>SUM(Table1[[#This Row],[Total Sales]]-Table1[[#This Row],[Cost]])</f>
        <v>895</v>
      </c>
      <c r="Y5186">
        <f>SUM(Table1[[#This Row],[profit/loss]])/SUM(Table1[profit/loss])</f>
        <v>2.6946864113937341E-6</v>
      </c>
    </row>
    <row r="5187" spans="1:25" x14ac:dyDescent="0.3">
      <c r="A5187" t="s">
        <v>13</v>
      </c>
      <c r="B5187" t="s">
        <v>82</v>
      </c>
      <c r="C5187">
        <v>1128299</v>
      </c>
      <c r="D5187" s="9">
        <v>44237</v>
      </c>
      <c r="E5187" s="8" t="str">
        <f>TEXT(Table1[[#This Row],[Invoice Date]],"dd-mm-yyyy")</f>
        <v>10-02-2021</v>
      </c>
      <c r="F5187" s="1" t="str">
        <f t="shared" ref="F5187:F5250" si="324">TEXT(D5187,"mmmm")</f>
        <v>February</v>
      </c>
      <c r="G5187" s="1" t="str">
        <f t="shared" ref="G5187:G5250" si="325">TEXT(D5187,"YYYY")</f>
        <v>2021</v>
      </c>
      <c r="H5187" s="1" t="str">
        <f t="shared" ref="H5187:H5250" si="326">TEXT(D5187,"dddd")</f>
        <v>Wednesday</v>
      </c>
      <c r="I5187" s="1" t="str">
        <f t="shared" ref="I5187:I5250" si="327">TEXT(D5187,"dd")</f>
        <v>10</v>
      </c>
      <c r="J5187" t="s">
        <v>30</v>
      </c>
      <c r="K5187" t="s">
        <v>65</v>
      </c>
      <c r="L5187" t="s">
        <v>66</v>
      </c>
      <c r="M5187" t="s">
        <v>21</v>
      </c>
      <c r="N5187">
        <v>47</v>
      </c>
      <c r="O5187">
        <v>38</v>
      </c>
      <c r="P5187">
        <v>1786</v>
      </c>
      <c r="Q5187">
        <v>536</v>
      </c>
      <c r="R5187">
        <v>0.3</v>
      </c>
      <c r="S5187" t="s">
        <v>82</v>
      </c>
      <c r="T5187" t="str">
        <f>IF(Table1[[#This Row],[Units Sold]]&gt; 700,"High Units","low Units")</f>
        <v>low Units</v>
      </c>
      <c r="U5187">
        <f>SUM(Table1[[#This Row],[Operating Profit]])/SUM(Table1[Operating Profit])*100</f>
        <v>1.613801024030214E-4</v>
      </c>
      <c r="V5187">
        <f>SUM(Table1[[#This Row],[Price per Unit]]*Table1[[#This Row],[Units Sold]])</f>
        <v>1786</v>
      </c>
      <c r="W5187">
        <f>SUM(Table1[[#This Row],[Total Sales]]-Table1[[#This Row],[Operating Profit]])</f>
        <v>1250</v>
      </c>
      <c r="X5187">
        <f>SUM(Table1[[#This Row],[Total Sales]]-Table1[[#This Row],[Cost]])</f>
        <v>536</v>
      </c>
      <c r="Y5187">
        <f>SUM(Table1[[#This Row],[profit/loss]])/SUM(Table1[profit/loss])</f>
        <v>1.6138010240302139E-6</v>
      </c>
    </row>
    <row r="5188" spans="1:25" x14ac:dyDescent="0.3">
      <c r="A5188" t="s">
        <v>13</v>
      </c>
      <c r="B5188" t="s">
        <v>82</v>
      </c>
      <c r="C5188">
        <v>1128299</v>
      </c>
      <c r="D5188" s="9">
        <v>44237</v>
      </c>
      <c r="E5188" s="8" t="str">
        <f>TEXT(Table1[[#This Row],[Invoice Date]],"dd-mm-yyyy")</f>
        <v>10-02-2021</v>
      </c>
      <c r="F5188" s="1" t="str">
        <f t="shared" si="324"/>
        <v>February</v>
      </c>
      <c r="G5188" s="1" t="str">
        <f t="shared" si="325"/>
        <v>2021</v>
      </c>
      <c r="H5188" s="1" t="str">
        <f t="shared" si="326"/>
        <v>Wednesday</v>
      </c>
      <c r="I5188" s="1" t="str">
        <f t="shared" si="327"/>
        <v>10</v>
      </c>
      <c r="J5188" t="s">
        <v>30</v>
      </c>
      <c r="K5188" t="s">
        <v>65</v>
      </c>
      <c r="L5188" t="s">
        <v>66</v>
      </c>
      <c r="M5188" t="s">
        <v>22</v>
      </c>
      <c r="N5188">
        <v>44</v>
      </c>
      <c r="O5188">
        <v>102</v>
      </c>
      <c r="P5188">
        <v>4488</v>
      </c>
      <c r="Q5188">
        <v>2468</v>
      </c>
      <c r="R5188">
        <v>0.55000000000000004</v>
      </c>
      <c r="S5188" t="s">
        <v>82</v>
      </c>
      <c r="T5188" t="str">
        <f>IF(Table1[[#This Row],[Units Sold]]&gt; 700,"High Units","low Units")</f>
        <v>low Units</v>
      </c>
      <c r="U5188">
        <f>SUM(Table1[[#This Row],[Operating Profit]])/SUM(Table1[Operating Profit])*100</f>
        <v>7.430710685273447E-4</v>
      </c>
      <c r="V5188">
        <f>SUM(Table1[[#This Row],[Price per Unit]]*Table1[[#This Row],[Units Sold]])</f>
        <v>4488</v>
      </c>
      <c r="W5188">
        <f>SUM(Table1[[#This Row],[Total Sales]]-Table1[[#This Row],[Operating Profit]])</f>
        <v>2020</v>
      </c>
      <c r="X5188">
        <f>SUM(Table1[[#This Row],[Total Sales]]-Table1[[#This Row],[Cost]])</f>
        <v>2468</v>
      </c>
      <c r="Y5188">
        <f>SUM(Table1[[#This Row],[profit/loss]])/SUM(Table1[profit/loss])</f>
        <v>7.4307106852734472E-6</v>
      </c>
    </row>
    <row r="5189" spans="1:25" x14ac:dyDescent="0.3">
      <c r="A5189" t="s">
        <v>13</v>
      </c>
      <c r="B5189" t="s">
        <v>82</v>
      </c>
      <c r="C5189">
        <v>1128299</v>
      </c>
      <c r="D5189" s="9">
        <v>44264</v>
      </c>
      <c r="E5189" s="8" t="str">
        <f>TEXT(Table1[[#This Row],[Invoice Date]],"dd-mm-yyyy")</f>
        <v>09-03-2021</v>
      </c>
      <c r="F5189" s="1" t="str">
        <f t="shared" si="324"/>
        <v>March</v>
      </c>
      <c r="G5189" s="1" t="str">
        <f t="shared" si="325"/>
        <v>2021</v>
      </c>
      <c r="H5189" s="1" t="str">
        <f t="shared" si="326"/>
        <v>Tuesday</v>
      </c>
      <c r="I5189" s="1" t="str">
        <f t="shared" si="327"/>
        <v>09</v>
      </c>
      <c r="J5189" t="s">
        <v>30</v>
      </c>
      <c r="K5189" t="s">
        <v>65</v>
      </c>
      <c r="L5189" t="s">
        <v>66</v>
      </c>
      <c r="M5189" t="s">
        <v>16</v>
      </c>
      <c r="N5189">
        <v>44</v>
      </c>
      <c r="O5189">
        <v>135</v>
      </c>
      <c r="P5189">
        <v>5940</v>
      </c>
      <c r="Q5189">
        <v>2376</v>
      </c>
      <c r="R5189">
        <v>0.4</v>
      </c>
      <c r="S5189" t="s">
        <v>82</v>
      </c>
      <c r="T5189" t="str">
        <f>IF(Table1[[#This Row],[Units Sold]]&gt; 700,"High Units","low Units")</f>
        <v>low Units</v>
      </c>
      <c r="U5189">
        <f>SUM(Table1[[#This Row],[Operating Profit]])/SUM(Table1[Operating Profit])*100</f>
        <v>7.1537149871190079E-4</v>
      </c>
      <c r="V5189">
        <f>SUM(Table1[[#This Row],[Price per Unit]]*Table1[[#This Row],[Units Sold]])</f>
        <v>5940</v>
      </c>
      <c r="W5189">
        <f>SUM(Table1[[#This Row],[Total Sales]]-Table1[[#This Row],[Operating Profit]])</f>
        <v>3564</v>
      </c>
      <c r="X5189">
        <f>SUM(Table1[[#This Row],[Total Sales]]-Table1[[#This Row],[Cost]])</f>
        <v>2376</v>
      </c>
      <c r="Y5189">
        <f>SUM(Table1[[#This Row],[profit/loss]])/SUM(Table1[profit/loss])</f>
        <v>7.1537149871190073E-6</v>
      </c>
    </row>
    <row r="5190" spans="1:25" x14ac:dyDescent="0.3">
      <c r="A5190" t="s">
        <v>13</v>
      </c>
      <c r="B5190" t="s">
        <v>82</v>
      </c>
      <c r="C5190">
        <v>1128299</v>
      </c>
      <c r="D5190" s="9">
        <v>44264</v>
      </c>
      <c r="E5190" s="8" t="str">
        <f>TEXT(Table1[[#This Row],[Invoice Date]],"dd-mm-yyyy")</f>
        <v>09-03-2021</v>
      </c>
      <c r="F5190" s="1" t="str">
        <f t="shared" si="324"/>
        <v>March</v>
      </c>
      <c r="G5190" s="1" t="str">
        <f t="shared" si="325"/>
        <v>2021</v>
      </c>
      <c r="H5190" s="1" t="str">
        <f t="shared" si="326"/>
        <v>Tuesday</v>
      </c>
      <c r="I5190" s="1" t="str">
        <f t="shared" si="327"/>
        <v>09</v>
      </c>
      <c r="J5190" t="s">
        <v>30</v>
      </c>
      <c r="K5190" t="s">
        <v>65</v>
      </c>
      <c r="L5190" t="s">
        <v>66</v>
      </c>
      <c r="M5190" t="s">
        <v>18</v>
      </c>
      <c r="N5190">
        <v>54</v>
      </c>
      <c r="O5190">
        <v>91</v>
      </c>
      <c r="P5190">
        <v>4914</v>
      </c>
      <c r="Q5190">
        <v>1523</v>
      </c>
      <c r="R5190">
        <v>0.31</v>
      </c>
      <c r="S5190" t="s">
        <v>82</v>
      </c>
      <c r="T5190" t="str">
        <f>IF(Table1[[#This Row],[Units Sold]]&gt; 700,"High Units","low Units")</f>
        <v>low Units</v>
      </c>
      <c r="U5190">
        <f>SUM(Table1[[#This Row],[Operating Profit]])/SUM(Table1[Operating Profit])*100</f>
        <v>4.5854831335783873E-4</v>
      </c>
      <c r="V5190">
        <f>SUM(Table1[[#This Row],[Price per Unit]]*Table1[[#This Row],[Units Sold]])</f>
        <v>4914</v>
      </c>
      <c r="W5190">
        <f>SUM(Table1[[#This Row],[Total Sales]]-Table1[[#This Row],[Operating Profit]])</f>
        <v>3391</v>
      </c>
      <c r="X5190">
        <f>SUM(Table1[[#This Row],[Total Sales]]-Table1[[#This Row],[Cost]])</f>
        <v>1523</v>
      </c>
      <c r="Y5190">
        <f>SUM(Table1[[#This Row],[profit/loss]])/SUM(Table1[profit/loss])</f>
        <v>4.5854831335783872E-6</v>
      </c>
    </row>
    <row r="5191" spans="1:25" x14ac:dyDescent="0.3">
      <c r="A5191" t="s">
        <v>13</v>
      </c>
      <c r="B5191" t="s">
        <v>82</v>
      </c>
      <c r="C5191">
        <v>1128299</v>
      </c>
      <c r="D5191" s="9">
        <v>44264</v>
      </c>
      <c r="E5191" s="8" t="str">
        <f>TEXT(Table1[[#This Row],[Invoice Date]],"dd-mm-yyyy")</f>
        <v>09-03-2021</v>
      </c>
      <c r="F5191" s="1" t="str">
        <f t="shared" si="324"/>
        <v>March</v>
      </c>
      <c r="G5191" s="1" t="str">
        <f t="shared" si="325"/>
        <v>2021</v>
      </c>
      <c r="H5191" s="1" t="str">
        <f t="shared" si="326"/>
        <v>Tuesday</v>
      </c>
      <c r="I5191" s="1" t="str">
        <f t="shared" si="327"/>
        <v>09</v>
      </c>
      <c r="J5191" t="s">
        <v>30</v>
      </c>
      <c r="K5191" t="s">
        <v>65</v>
      </c>
      <c r="L5191" t="s">
        <v>66</v>
      </c>
      <c r="M5191" t="s">
        <v>19</v>
      </c>
      <c r="N5191">
        <v>57</v>
      </c>
      <c r="O5191">
        <v>101</v>
      </c>
      <c r="P5191">
        <v>5757</v>
      </c>
      <c r="Q5191">
        <v>2245</v>
      </c>
      <c r="R5191">
        <v>0.39</v>
      </c>
      <c r="S5191" t="s">
        <v>82</v>
      </c>
      <c r="T5191" t="str">
        <f>IF(Table1[[#This Row],[Units Sold]]&gt; 700,"High Units","low Units")</f>
        <v>low Units</v>
      </c>
      <c r="U5191">
        <f>SUM(Table1[[#This Row],[Operating Profit]])/SUM(Table1[Operating Profit])*100</f>
        <v>6.759297199529534E-4</v>
      </c>
      <c r="V5191">
        <f>SUM(Table1[[#This Row],[Price per Unit]]*Table1[[#This Row],[Units Sold]])</f>
        <v>5757</v>
      </c>
      <c r="W5191">
        <f>SUM(Table1[[#This Row],[Total Sales]]-Table1[[#This Row],[Operating Profit]])</f>
        <v>3512</v>
      </c>
      <c r="X5191">
        <f>SUM(Table1[[#This Row],[Total Sales]]-Table1[[#This Row],[Cost]])</f>
        <v>2245</v>
      </c>
      <c r="Y5191">
        <f>SUM(Table1[[#This Row],[profit/loss]])/SUM(Table1[profit/loss])</f>
        <v>6.759297199529534E-6</v>
      </c>
    </row>
    <row r="5192" spans="1:25" x14ac:dyDescent="0.3">
      <c r="A5192" t="s">
        <v>13</v>
      </c>
      <c r="B5192" t="s">
        <v>82</v>
      </c>
      <c r="C5192">
        <v>1128299</v>
      </c>
      <c r="D5192" s="9">
        <v>44264</v>
      </c>
      <c r="E5192" s="8" t="str">
        <f>TEXT(Table1[[#This Row],[Invoice Date]],"dd-mm-yyyy")</f>
        <v>09-03-2021</v>
      </c>
      <c r="F5192" s="1" t="str">
        <f t="shared" si="324"/>
        <v>March</v>
      </c>
      <c r="G5192" s="1" t="str">
        <f t="shared" si="325"/>
        <v>2021</v>
      </c>
      <c r="H5192" s="1" t="str">
        <f t="shared" si="326"/>
        <v>Tuesday</v>
      </c>
      <c r="I5192" s="1" t="str">
        <f t="shared" si="327"/>
        <v>09</v>
      </c>
      <c r="J5192" t="s">
        <v>30</v>
      </c>
      <c r="K5192" t="s">
        <v>65</v>
      </c>
      <c r="L5192" t="s">
        <v>66</v>
      </c>
      <c r="M5192" t="s">
        <v>20</v>
      </c>
      <c r="N5192">
        <v>52</v>
      </c>
      <c r="O5192">
        <v>69</v>
      </c>
      <c r="P5192">
        <v>3588</v>
      </c>
      <c r="Q5192">
        <v>1292</v>
      </c>
      <c r="R5192">
        <v>0.36</v>
      </c>
      <c r="S5192" t="s">
        <v>82</v>
      </c>
      <c r="T5192" t="str">
        <f>IF(Table1[[#This Row],[Units Sold]]&gt; 700,"High Units","low Units")</f>
        <v>low Units</v>
      </c>
      <c r="U5192">
        <f>SUM(Table1[[#This Row],[Operating Profit]])/SUM(Table1[Operating Profit])*100</f>
        <v>3.8899830653862613E-4</v>
      </c>
      <c r="V5192">
        <f>SUM(Table1[[#This Row],[Price per Unit]]*Table1[[#This Row],[Units Sold]])</f>
        <v>3588</v>
      </c>
      <c r="W5192">
        <f>SUM(Table1[[#This Row],[Total Sales]]-Table1[[#This Row],[Operating Profit]])</f>
        <v>2296</v>
      </c>
      <c r="X5192">
        <f>SUM(Table1[[#This Row],[Total Sales]]-Table1[[#This Row],[Cost]])</f>
        <v>1292</v>
      </c>
      <c r="Y5192">
        <f>SUM(Table1[[#This Row],[profit/loss]])/SUM(Table1[profit/loss])</f>
        <v>3.8899830653862613E-6</v>
      </c>
    </row>
    <row r="5193" spans="1:25" x14ac:dyDescent="0.3">
      <c r="A5193" t="s">
        <v>13</v>
      </c>
      <c r="B5193" t="s">
        <v>82</v>
      </c>
      <c r="C5193">
        <v>1128299</v>
      </c>
      <c r="D5193" s="9">
        <v>44264</v>
      </c>
      <c r="E5193" s="8" t="str">
        <f>TEXT(Table1[[#This Row],[Invoice Date]],"dd-mm-yyyy")</f>
        <v>09-03-2021</v>
      </c>
      <c r="F5193" s="1" t="str">
        <f t="shared" si="324"/>
        <v>March</v>
      </c>
      <c r="G5193" s="1" t="str">
        <f t="shared" si="325"/>
        <v>2021</v>
      </c>
      <c r="H5193" s="1" t="str">
        <f t="shared" si="326"/>
        <v>Tuesday</v>
      </c>
      <c r="I5193" s="1" t="str">
        <f t="shared" si="327"/>
        <v>09</v>
      </c>
      <c r="J5193" t="s">
        <v>30</v>
      </c>
      <c r="K5193" t="s">
        <v>65</v>
      </c>
      <c r="L5193" t="s">
        <v>66</v>
      </c>
      <c r="M5193" t="s">
        <v>21</v>
      </c>
      <c r="N5193">
        <v>55</v>
      </c>
      <c r="O5193">
        <v>36</v>
      </c>
      <c r="P5193">
        <v>1980</v>
      </c>
      <c r="Q5193">
        <v>515</v>
      </c>
      <c r="R5193">
        <v>0.26</v>
      </c>
      <c r="S5193" t="s">
        <v>82</v>
      </c>
      <c r="T5193" t="str">
        <f>IF(Table1[[#This Row],[Units Sold]]&gt; 700,"High Units","low Units")</f>
        <v>low Units</v>
      </c>
      <c r="U5193">
        <f>SUM(Table1[[#This Row],[Operating Profit]])/SUM(Table1[Operating Profit])*100</f>
        <v>1.550573745103657E-4</v>
      </c>
      <c r="V5193">
        <f>SUM(Table1[[#This Row],[Price per Unit]]*Table1[[#This Row],[Units Sold]])</f>
        <v>1980</v>
      </c>
      <c r="W5193">
        <f>SUM(Table1[[#This Row],[Total Sales]]-Table1[[#This Row],[Operating Profit]])</f>
        <v>1465</v>
      </c>
      <c r="X5193">
        <f>SUM(Table1[[#This Row],[Total Sales]]-Table1[[#This Row],[Cost]])</f>
        <v>515</v>
      </c>
      <c r="Y5193">
        <f>SUM(Table1[[#This Row],[profit/loss]])/SUM(Table1[profit/loss])</f>
        <v>1.5505737451036569E-6</v>
      </c>
    </row>
    <row r="5194" spans="1:25" x14ac:dyDescent="0.3">
      <c r="A5194" t="s">
        <v>13</v>
      </c>
      <c r="B5194" t="s">
        <v>82</v>
      </c>
      <c r="C5194">
        <v>1128299</v>
      </c>
      <c r="D5194" s="9">
        <v>44264</v>
      </c>
      <c r="E5194" s="8" t="str">
        <f>TEXT(Table1[[#This Row],[Invoice Date]],"dd-mm-yyyy")</f>
        <v>09-03-2021</v>
      </c>
      <c r="F5194" s="1" t="str">
        <f t="shared" si="324"/>
        <v>March</v>
      </c>
      <c r="G5194" s="1" t="str">
        <f t="shared" si="325"/>
        <v>2021</v>
      </c>
      <c r="H5194" s="1" t="str">
        <f t="shared" si="326"/>
        <v>Tuesday</v>
      </c>
      <c r="I5194" s="1" t="str">
        <f t="shared" si="327"/>
        <v>09</v>
      </c>
      <c r="J5194" t="s">
        <v>30</v>
      </c>
      <c r="K5194" t="s">
        <v>65</v>
      </c>
      <c r="L5194" t="s">
        <v>66</v>
      </c>
      <c r="M5194" t="s">
        <v>22</v>
      </c>
      <c r="N5194">
        <v>50</v>
      </c>
      <c r="O5194">
        <v>85</v>
      </c>
      <c r="P5194">
        <v>4250</v>
      </c>
      <c r="Q5194">
        <v>2338</v>
      </c>
      <c r="R5194">
        <v>0.55000000000000004</v>
      </c>
      <c r="S5194" t="s">
        <v>82</v>
      </c>
      <c r="T5194" t="str">
        <f>IF(Table1[[#This Row],[Units Sold]]&gt; 700,"High Units","low Units")</f>
        <v>low Units</v>
      </c>
      <c r="U5194">
        <f>SUM(Table1[[#This Row],[Operating Profit]])/SUM(Table1[Operating Profit])*100</f>
        <v>7.0393037204899997E-4</v>
      </c>
      <c r="V5194">
        <f>SUM(Table1[[#This Row],[Price per Unit]]*Table1[[#This Row],[Units Sold]])</f>
        <v>4250</v>
      </c>
      <c r="W5194">
        <f>SUM(Table1[[#This Row],[Total Sales]]-Table1[[#This Row],[Operating Profit]])</f>
        <v>1912</v>
      </c>
      <c r="X5194">
        <f>SUM(Table1[[#This Row],[Total Sales]]-Table1[[#This Row],[Cost]])</f>
        <v>2338</v>
      </c>
      <c r="Y5194">
        <f>SUM(Table1[[#This Row],[profit/loss]])/SUM(Table1[profit/loss])</f>
        <v>7.0393037204899997E-6</v>
      </c>
    </row>
    <row r="5195" spans="1:25" x14ac:dyDescent="0.3">
      <c r="A5195" t="s">
        <v>13</v>
      </c>
      <c r="B5195" t="s">
        <v>82</v>
      </c>
      <c r="C5195">
        <v>1128299</v>
      </c>
      <c r="D5195" s="9">
        <v>44296</v>
      </c>
      <c r="E5195" s="8" t="str">
        <f>TEXT(Table1[[#This Row],[Invoice Date]],"dd-mm-yyyy")</f>
        <v>10-04-2021</v>
      </c>
      <c r="F5195" s="1" t="str">
        <f t="shared" si="324"/>
        <v>April</v>
      </c>
      <c r="G5195" s="1" t="str">
        <f t="shared" si="325"/>
        <v>2021</v>
      </c>
      <c r="H5195" s="1" t="str">
        <f t="shared" si="326"/>
        <v>Saturday</v>
      </c>
      <c r="I5195" s="1" t="str">
        <f t="shared" si="327"/>
        <v>10</v>
      </c>
      <c r="J5195" t="s">
        <v>30</v>
      </c>
      <c r="K5195" t="s">
        <v>65</v>
      </c>
      <c r="L5195" t="s">
        <v>66</v>
      </c>
      <c r="M5195" t="s">
        <v>16</v>
      </c>
      <c r="N5195">
        <v>59</v>
      </c>
      <c r="O5195">
        <v>130</v>
      </c>
      <c r="P5195">
        <v>7670</v>
      </c>
      <c r="Q5195">
        <v>2761</v>
      </c>
      <c r="R5195">
        <v>0.36</v>
      </c>
      <c r="S5195" t="s">
        <v>82</v>
      </c>
      <c r="T5195" t="str">
        <f>IF(Table1[[#This Row],[Units Sold]]&gt; 700,"High Units","low Units")</f>
        <v>low Units</v>
      </c>
      <c r="U5195">
        <f>SUM(Table1[[#This Row],[Operating Profit]])/SUM(Table1[Operating Profit])*100</f>
        <v>8.312881767439217E-4</v>
      </c>
      <c r="V5195">
        <f>SUM(Table1[[#This Row],[Price per Unit]]*Table1[[#This Row],[Units Sold]])</f>
        <v>7670</v>
      </c>
      <c r="W5195">
        <f>SUM(Table1[[#This Row],[Total Sales]]-Table1[[#This Row],[Operating Profit]])</f>
        <v>4909</v>
      </c>
      <c r="X5195">
        <f>SUM(Table1[[#This Row],[Total Sales]]-Table1[[#This Row],[Cost]])</f>
        <v>2761</v>
      </c>
      <c r="Y5195">
        <f>SUM(Table1[[#This Row],[profit/loss]])/SUM(Table1[profit/loss])</f>
        <v>8.3128817674392172E-6</v>
      </c>
    </row>
    <row r="5196" spans="1:25" x14ac:dyDescent="0.3">
      <c r="A5196" t="s">
        <v>13</v>
      </c>
      <c r="B5196" t="s">
        <v>82</v>
      </c>
      <c r="C5196">
        <v>1128299</v>
      </c>
      <c r="D5196" s="9">
        <v>44296</v>
      </c>
      <c r="E5196" s="8" t="str">
        <f>TEXT(Table1[[#This Row],[Invoice Date]],"dd-mm-yyyy")</f>
        <v>10-04-2021</v>
      </c>
      <c r="F5196" s="1" t="str">
        <f t="shared" si="324"/>
        <v>April</v>
      </c>
      <c r="G5196" s="1" t="str">
        <f t="shared" si="325"/>
        <v>2021</v>
      </c>
      <c r="H5196" s="1" t="str">
        <f t="shared" si="326"/>
        <v>Saturday</v>
      </c>
      <c r="I5196" s="1" t="str">
        <f t="shared" si="327"/>
        <v>10</v>
      </c>
      <c r="J5196" t="s">
        <v>30</v>
      </c>
      <c r="K5196" t="s">
        <v>65</v>
      </c>
      <c r="L5196" t="s">
        <v>66</v>
      </c>
      <c r="M5196" t="s">
        <v>18</v>
      </c>
      <c r="N5196">
        <v>61</v>
      </c>
      <c r="O5196">
        <v>81</v>
      </c>
      <c r="P5196">
        <v>4941</v>
      </c>
      <c r="Q5196">
        <v>1729</v>
      </c>
      <c r="R5196">
        <v>0.35</v>
      </c>
      <c r="S5196" t="s">
        <v>82</v>
      </c>
      <c r="T5196" t="str">
        <f>IF(Table1[[#This Row],[Units Sold]]&gt; 700,"High Units","low Units")</f>
        <v>low Units</v>
      </c>
      <c r="U5196">
        <f>SUM(Table1[[#This Row],[Operating Profit]])/SUM(Table1[Operating Profit])*100</f>
        <v>5.2057126316198499E-4</v>
      </c>
      <c r="V5196">
        <f>SUM(Table1[[#This Row],[Price per Unit]]*Table1[[#This Row],[Units Sold]])</f>
        <v>4941</v>
      </c>
      <c r="W5196">
        <f>SUM(Table1[[#This Row],[Total Sales]]-Table1[[#This Row],[Operating Profit]])</f>
        <v>3212</v>
      </c>
      <c r="X5196">
        <f>SUM(Table1[[#This Row],[Total Sales]]-Table1[[#This Row],[Cost]])</f>
        <v>1729</v>
      </c>
      <c r="Y5196">
        <f>SUM(Table1[[#This Row],[profit/loss]])/SUM(Table1[profit/loss])</f>
        <v>5.20571263161985E-6</v>
      </c>
    </row>
    <row r="5197" spans="1:25" x14ac:dyDescent="0.3">
      <c r="A5197" t="s">
        <v>13</v>
      </c>
      <c r="B5197" t="s">
        <v>82</v>
      </c>
      <c r="C5197">
        <v>1128299</v>
      </c>
      <c r="D5197" s="9">
        <v>44296</v>
      </c>
      <c r="E5197" s="8" t="str">
        <f>TEXT(Table1[[#This Row],[Invoice Date]],"dd-mm-yyyy")</f>
        <v>10-04-2021</v>
      </c>
      <c r="F5197" s="1" t="str">
        <f t="shared" si="324"/>
        <v>April</v>
      </c>
      <c r="G5197" s="1" t="str">
        <f t="shared" si="325"/>
        <v>2021</v>
      </c>
      <c r="H5197" s="1" t="str">
        <f t="shared" si="326"/>
        <v>Saturday</v>
      </c>
      <c r="I5197" s="1" t="str">
        <f t="shared" si="327"/>
        <v>10</v>
      </c>
      <c r="J5197" t="s">
        <v>30</v>
      </c>
      <c r="K5197" t="s">
        <v>65</v>
      </c>
      <c r="L5197" t="s">
        <v>66</v>
      </c>
      <c r="M5197" t="s">
        <v>19</v>
      </c>
      <c r="N5197">
        <v>60</v>
      </c>
      <c r="O5197">
        <v>91</v>
      </c>
      <c r="P5197">
        <v>5460</v>
      </c>
      <c r="Q5197">
        <v>2075</v>
      </c>
      <c r="R5197">
        <v>0.38</v>
      </c>
      <c r="S5197" t="s">
        <v>82</v>
      </c>
      <c r="T5197" t="str">
        <f>IF(Table1[[#This Row],[Units Sold]]&gt; 700,"High Units","low Units")</f>
        <v>low Units</v>
      </c>
      <c r="U5197">
        <f>SUM(Table1[[#This Row],[Operating Profit]])/SUM(Table1[Operating Profit])*100</f>
        <v>6.2474573225050254E-4</v>
      </c>
      <c r="V5197">
        <f>SUM(Table1[[#This Row],[Price per Unit]]*Table1[[#This Row],[Units Sold]])</f>
        <v>5460</v>
      </c>
      <c r="W5197">
        <f>SUM(Table1[[#This Row],[Total Sales]]-Table1[[#This Row],[Operating Profit]])</f>
        <v>3385</v>
      </c>
      <c r="X5197">
        <f>SUM(Table1[[#This Row],[Total Sales]]-Table1[[#This Row],[Cost]])</f>
        <v>2075</v>
      </c>
      <c r="Y5197">
        <f>SUM(Table1[[#This Row],[profit/loss]])/SUM(Table1[profit/loss])</f>
        <v>6.2474573225050255E-6</v>
      </c>
    </row>
    <row r="5198" spans="1:25" x14ac:dyDescent="0.3">
      <c r="A5198" t="s">
        <v>13</v>
      </c>
      <c r="B5198" t="s">
        <v>82</v>
      </c>
      <c r="C5198">
        <v>1128299</v>
      </c>
      <c r="D5198" s="9">
        <v>44296</v>
      </c>
      <c r="E5198" s="8" t="str">
        <f>TEXT(Table1[[#This Row],[Invoice Date]],"dd-mm-yyyy")</f>
        <v>10-04-2021</v>
      </c>
      <c r="F5198" s="1" t="str">
        <f t="shared" si="324"/>
        <v>April</v>
      </c>
      <c r="G5198" s="1" t="str">
        <f t="shared" si="325"/>
        <v>2021</v>
      </c>
      <c r="H5198" s="1" t="str">
        <f t="shared" si="326"/>
        <v>Saturday</v>
      </c>
      <c r="I5198" s="1" t="str">
        <f t="shared" si="327"/>
        <v>10</v>
      </c>
      <c r="J5198" t="s">
        <v>30</v>
      </c>
      <c r="K5198" t="s">
        <v>65</v>
      </c>
      <c r="L5198" t="s">
        <v>66</v>
      </c>
      <c r="M5198" t="s">
        <v>20</v>
      </c>
      <c r="N5198">
        <v>48</v>
      </c>
      <c r="O5198">
        <v>73</v>
      </c>
      <c r="P5198">
        <v>3504</v>
      </c>
      <c r="Q5198">
        <v>1226</v>
      </c>
      <c r="R5198">
        <v>0.35</v>
      </c>
      <c r="S5198" t="s">
        <v>82</v>
      </c>
      <c r="T5198" t="str">
        <f>IF(Table1[[#This Row],[Units Sold]]&gt; 700,"High Units","low Units")</f>
        <v>low Units</v>
      </c>
      <c r="U5198">
        <f>SUM(Table1[[#This Row],[Operating Profit]])/SUM(Table1[Operating Profit])*100</f>
        <v>3.691268760188511E-4</v>
      </c>
      <c r="V5198">
        <f>SUM(Table1[[#This Row],[Price per Unit]]*Table1[[#This Row],[Units Sold]])</f>
        <v>3504</v>
      </c>
      <c r="W5198">
        <f>SUM(Table1[[#This Row],[Total Sales]]-Table1[[#This Row],[Operating Profit]])</f>
        <v>2278</v>
      </c>
      <c r="X5198">
        <f>SUM(Table1[[#This Row],[Total Sales]]-Table1[[#This Row],[Cost]])</f>
        <v>1226</v>
      </c>
      <c r="Y5198">
        <f>SUM(Table1[[#This Row],[profit/loss]])/SUM(Table1[profit/loss])</f>
        <v>3.6912687601885113E-6</v>
      </c>
    </row>
    <row r="5199" spans="1:25" x14ac:dyDescent="0.3">
      <c r="A5199" t="s">
        <v>13</v>
      </c>
      <c r="B5199" t="s">
        <v>82</v>
      </c>
      <c r="C5199">
        <v>1128299</v>
      </c>
      <c r="D5199" s="9">
        <v>44296</v>
      </c>
      <c r="E5199" s="8" t="str">
        <f>TEXT(Table1[[#This Row],[Invoice Date]],"dd-mm-yyyy")</f>
        <v>10-04-2021</v>
      </c>
      <c r="F5199" s="1" t="str">
        <f t="shared" si="324"/>
        <v>April</v>
      </c>
      <c r="G5199" s="1" t="str">
        <f t="shared" si="325"/>
        <v>2021</v>
      </c>
      <c r="H5199" s="1" t="str">
        <f t="shared" si="326"/>
        <v>Saturday</v>
      </c>
      <c r="I5199" s="1" t="str">
        <f t="shared" si="327"/>
        <v>10</v>
      </c>
      <c r="J5199" t="s">
        <v>30</v>
      </c>
      <c r="K5199" t="s">
        <v>65</v>
      </c>
      <c r="L5199" t="s">
        <v>66</v>
      </c>
      <c r="M5199" t="s">
        <v>21</v>
      </c>
      <c r="N5199">
        <v>52</v>
      </c>
      <c r="O5199">
        <v>42</v>
      </c>
      <c r="P5199">
        <v>2184</v>
      </c>
      <c r="Q5199">
        <v>590</v>
      </c>
      <c r="R5199">
        <v>0.27</v>
      </c>
      <c r="S5199" t="s">
        <v>82</v>
      </c>
      <c r="T5199" t="str">
        <f>IF(Table1[[#This Row],[Units Sold]]&gt; 700,"High Units","low Units")</f>
        <v>low Units</v>
      </c>
      <c r="U5199">
        <f>SUM(Table1[[#This Row],[Operating Profit]])/SUM(Table1[Operating Profit])*100</f>
        <v>1.776385455555646E-4</v>
      </c>
      <c r="V5199">
        <f>SUM(Table1[[#This Row],[Price per Unit]]*Table1[[#This Row],[Units Sold]])</f>
        <v>2184</v>
      </c>
      <c r="W5199">
        <f>SUM(Table1[[#This Row],[Total Sales]]-Table1[[#This Row],[Operating Profit]])</f>
        <v>1594</v>
      </c>
      <c r="X5199">
        <f>SUM(Table1[[#This Row],[Total Sales]]-Table1[[#This Row],[Cost]])</f>
        <v>590</v>
      </c>
      <c r="Y5199">
        <f>SUM(Table1[[#This Row],[profit/loss]])/SUM(Table1[profit/loss])</f>
        <v>1.7763854555556459E-6</v>
      </c>
    </row>
    <row r="5200" spans="1:25" x14ac:dyDescent="0.3">
      <c r="A5200" t="s">
        <v>13</v>
      </c>
      <c r="B5200" t="s">
        <v>82</v>
      </c>
      <c r="C5200">
        <v>1128299</v>
      </c>
      <c r="D5200" s="9">
        <v>44296</v>
      </c>
      <c r="E5200" s="8" t="str">
        <f>TEXT(Table1[[#This Row],[Invoice Date]],"dd-mm-yyyy")</f>
        <v>10-04-2021</v>
      </c>
      <c r="F5200" s="1" t="str">
        <f t="shared" si="324"/>
        <v>April</v>
      </c>
      <c r="G5200" s="1" t="str">
        <f t="shared" si="325"/>
        <v>2021</v>
      </c>
      <c r="H5200" s="1" t="str">
        <f t="shared" si="326"/>
        <v>Saturday</v>
      </c>
      <c r="I5200" s="1" t="str">
        <f t="shared" si="327"/>
        <v>10</v>
      </c>
      <c r="J5200" t="s">
        <v>30</v>
      </c>
      <c r="K5200" t="s">
        <v>65</v>
      </c>
      <c r="L5200" t="s">
        <v>66</v>
      </c>
      <c r="M5200" t="s">
        <v>22</v>
      </c>
      <c r="N5200">
        <v>66</v>
      </c>
      <c r="O5200">
        <v>94</v>
      </c>
      <c r="P5200">
        <v>6204</v>
      </c>
      <c r="Q5200">
        <v>3102</v>
      </c>
      <c r="R5200">
        <v>0.5</v>
      </c>
      <c r="S5200" t="s">
        <v>82</v>
      </c>
      <c r="T5200" t="str">
        <f>IF(Table1[[#This Row],[Units Sold]]&gt; 700,"High Units","low Units")</f>
        <v>low Units</v>
      </c>
      <c r="U5200">
        <f>SUM(Table1[[#This Row],[Operating Profit]])/SUM(Table1[Operating Profit])*100</f>
        <v>9.3395723442942597E-4</v>
      </c>
      <c r="V5200">
        <f>SUM(Table1[[#This Row],[Price per Unit]]*Table1[[#This Row],[Units Sold]])</f>
        <v>6204</v>
      </c>
      <c r="W5200">
        <f>SUM(Table1[[#This Row],[Total Sales]]-Table1[[#This Row],[Operating Profit]])</f>
        <v>3102</v>
      </c>
      <c r="X5200">
        <f>SUM(Table1[[#This Row],[Total Sales]]-Table1[[#This Row],[Cost]])</f>
        <v>3102</v>
      </c>
      <c r="Y5200">
        <f>SUM(Table1[[#This Row],[profit/loss]])/SUM(Table1[profit/loss])</f>
        <v>9.3395723442942592E-6</v>
      </c>
    </row>
    <row r="5201" spans="1:25" x14ac:dyDescent="0.3">
      <c r="A5201" t="s">
        <v>13</v>
      </c>
      <c r="B5201" t="s">
        <v>82</v>
      </c>
      <c r="C5201">
        <v>1128299</v>
      </c>
      <c r="D5201" s="9">
        <v>44327</v>
      </c>
      <c r="E5201" s="8" t="str">
        <f>TEXT(Table1[[#This Row],[Invoice Date]],"dd-mm-yyyy")</f>
        <v>11-05-2021</v>
      </c>
      <c r="F5201" s="1" t="str">
        <f t="shared" si="324"/>
        <v>May</v>
      </c>
      <c r="G5201" s="1" t="str">
        <f t="shared" si="325"/>
        <v>2021</v>
      </c>
      <c r="H5201" s="1" t="str">
        <f t="shared" si="326"/>
        <v>Tuesday</v>
      </c>
      <c r="I5201" s="1" t="str">
        <f t="shared" si="327"/>
        <v>11</v>
      </c>
      <c r="J5201" t="s">
        <v>30</v>
      </c>
      <c r="K5201" t="s">
        <v>65</v>
      </c>
      <c r="L5201" t="s">
        <v>66</v>
      </c>
      <c r="M5201" t="s">
        <v>16</v>
      </c>
      <c r="N5201">
        <v>51</v>
      </c>
      <c r="O5201">
        <v>158</v>
      </c>
      <c r="P5201">
        <v>8058</v>
      </c>
      <c r="Q5201">
        <v>2981</v>
      </c>
      <c r="R5201">
        <v>0.37</v>
      </c>
      <c r="S5201" t="s">
        <v>82</v>
      </c>
      <c r="T5201" t="str">
        <f>IF(Table1[[#This Row],[Units Sold]]&gt; 700,"High Units","low Units")</f>
        <v>low Units</v>
      </c>
      <c r="U5201">
        <f>SUM(Table1[[#This Row],[Operating Profit]])/SUM(Table1[Operating Profit])*100</f>
        <v>8.9752627847650515E-4</v>
      </c>
      <c r="V5201">
        <f>SUM(Table1[[#This Row],[Price per Unit]]*Table1[[#This Row],[Units Sold]])</f>
        <v>8058</v>
      </c>
      <c r="W5201">
        <f>SUM(Table1[[#This Row],[Total Sales]]-Table1[[#This Row],[Operating Profit]])</f>
        <v>5077</v>
      </c>
      <c r="X5201">
        <f>SUM(Table1[[#This Row],[Total Sales]]-Table1[[#This Row],[Cost]])</f>
        <v>2981</v>
      </c>
      <c r="Y5201">
        <f>SUM(Table1[[#This Row],[profit/loss]])/SUM(Table1[profit/loss])</f>
        <v>8.9752627847650511E-6</v>
      </c>
    </row>
    <row r="5202" spans="1:25" x14ac:dyDescent="0.3">
      <c r="A5202" t="s">
        <v>13</v>
      </c>
      <c r="B5202" t="s">
        <v>82</v>
      </c>
      <c r="C5202">
        <v>1128299</v>
      </c>
      <c r="D5202" s="9">
        <v>44327</v>
      </c>
      <c r="E5202" s="8" t="str">
        <f>TEXT(Table1[[#This Row],[Invoice Date]],"dd-mm-yyyy")</f>
        <v>11-05-2021</v>
      </c>
      <c r="F5202" s="1" t="str">
        <f t="shared" si="324"/>
        <v>May</v>
      </c>
      <c r="G5202" s="1" t="str">
        <f t="shared" si="325"/>
        <v>2021</v>
      </c>
      <c r="H5202" s="1" t="str">
        <f t="shared" si="326"/>
        <v>Tuesday</v>
      </c>
      <c r="I5202" s="1" t="str">
        <f t="shared" si="327"/>
        <v>11</v>
      </c>
      <c r="J5202" t="s">
        <v>30</v>
      </c>
      <c r="K5202" t="s">
        <v>65</v>
      </c>
      <c r="L5202" t="s">
        <v>66</v>
      </c>
      <c r="M5202" t="s">
        <v>18</v>
      </c>
      <c r="N5202">
        <v>58</v>
      </c>
      <c r="O5202">
        <v>98</v>
      </c>
      <c r="P5202">
        <v>5684</v>
      </c>
      <c r="Q5202">
        <v>1876</v>
      </c>
      <c r="R5202">
        <v>0.33</v>
      </c>
      <c r="S5202" t="s">
        <v>82</v>
      </c>
      <c r="T5202" t="str">
        <f>IF(Table1[[#This Row],[Units Sold]]&gt; 700,"High Units","low Units")</f>
        <v>low Units</v>
      </c>
      <c r="U5202">
        <f>SUM(Table1[[#This Row],[Operating Profit]])/SUM(Table1[Operating Profit])*100</f>
        <v>5.6483035841057487E-4</v>
      </c>
      <c r="V5202">
        <f>SUM(Table1[[#This Row],[Price per Unit]]*Table1[[#This Row],[Units Sold]])</f>
        <v>5684</v>
      </c>
      <c r="W5202">
        <f>SUM(Table1[[#This Row],[Total Sales]]-Table1[[#This Row],[Operating Profit]])</f>
        <v>3808</v>
      </c>
      <c r="X5202">
        <f>SUM(Table1[[#This Row],[Total Sales]]-Table1[[#This Row],[Cost]])</f>
        <v>1876</v>
      </c>
      <c r="Y5202">
        <f>SUM(Table1[[#This Row],[profit/loss]])/SUM(Table1[profit/loss])</f>
        <v>5.6483035841057487E-6</v>
      </c>
    </row>
    <row r="5203" spans="1:25" x14ac:dyDescent="0.3">
      <c r="A5203" t="s">
        <v>13</v>
      </c>
      <c r="B5203" t="s">
        <v>82</v>
      </c>
      <c r="C5203">
        <v>1128299</v>
      </c>
      <c r="D5203" s="9">
        <v>44327</v>
      </c>
      <c r="E5203" s="8" t="str">
        <f>TEXT(Table1[[#This Row],[Invoice Date]],"dd-mm-yyyy")</f>
        <v>11-05-2021</v>
      </c>
      <c r="F5203" s="1" t="str">
        <f t="shared" si="324"/>
        <v>May</v>
      </c>
      <c r="G5203" s="1" t="str">
        <f t="shared" si="325"/>
        <v>2021</v>
      </c>
      <c r="H5203" s="1" t="str">
        <f t="shared" si="326"/>
        <v>Tuesday</v>
      </c>
      <c r="I5203" s="1" t="str">
        <f t="shared" si="327"/>
        <v>11</v>
      </c>
      <c r="J5203" t="s">
        <v>30</v>
      </c>
      <c r="K5203" t="s">
        <v>65</v>
      </c>
      <c r="L5203" t="s">
        <v>66</v>
      </c>
      <c r="M5203" t="s">
        <v>19</v>
      </c>
      <c r="N5203">
        <v>56</v>
      </c>
      <c r="O5203">
        <v>98</v>
      </c>
      <c r="P5203">
        <v>5488</v>
      </c>
      <c r="Q5203">
        <v>2195</v>
      </c>
      <c r="R5203">
        <v>0.4</v>
      </c>
      <c r="S5203" t="s">
        <v>82</v>
      </c>
      <c r="T5203" t="str">
        <f>IF(Table1[[#This Row],[Units Sold]]&gt; 700,"High Units","low Units")</f>
        <v>low Units</v>
      </c>
      <c r="U5203">
        <f>SUM(Table1[[#This Row],[Operating Profit]])/SUM(Table1[Operating Profit])*100</f>
        <v>6.6087560592282082E-4</v>
      </c>
      <c r="V5203">
        <f>SUM(Table1[[#This Row],[Price per Unit]]*Table1[[#This Row],[Units Sold]])</f>
        <v>5488</v>
      </c>
      <c r="W5203">
        <f>SUM(Table1[[#This Row],[Total Sales]]-Table1[[#This Row],[Operating Profit]])</f>
        <v>3293</v>
      </c>
      <c r="X5203">
        <f>SUM(Table1[[#This Row],[Total Sales]]-Table1[[#This Row],[Cost]])</f>
        <v>2195</v>
      </c>
      <c r="Y5203">
        <f>SUM(Table1[[#This Row],[profit/loss]])/SUM(Table1[profit/loss])</f>
        <v>6.6087560592282077E-6</v>
      </c>
    </row>
    <row r="5204" spans="1:25" x14ac:dyDescent="0.3">
      <c r="A5204" t="s">
        <v>13</v>
      </c>
      <c r="B5204" t="s">
        <v>82</v>
      </c>
      <c r="C5204">
        <v>1128299</v>
      </c>
      <c r="D5204" s="9">
        <v>44327</v>
      </c>
      <c r="E5204" s="8" t="str">
        <f>TEXT(Table1[[#This Row],[Invoice Date]],"dd-mm-yyyy")</f>
        <v>11-05-2021</v>
      </c>
      <c r="F5204" s="1" t="str">
        <f t="shared" si="324"/>
        <v>May</v>
      </c>
      <c r="G5204" s="1" t="str">
        <f t="shared" si="325"/>
        <v>2021</v>
      </c>
      <c r="H5204" s="1" t="str">
        <f t="shared" si="326"/>
        <v>Tuesday</v>
      </c>
      <c r="I5204" s="1" t="str">
        <f t="shared" si="327"/>
        <v>11</v>
      </c>
      <c r="J5204" t="s">
        <v>30</v>
      </c>
      <c r="K5204" t="s">
        <v>65</v>
      </c>
      <c r="L5204" t="s">
        <v>66</v>
      </c>
      <c r="M5204" t="s">
        <v>20</v>
      </c>
      <c r="N5204">
        <v>52</v>
      </c>
      <c r="O5204">
        <v>80</v>
      </c>
      <c r="P5204">
        <v>4160</v>
      </c>
      <c r="Q5204">
        <v>1664</v>
      </c>
      <c r="R5204">
        <v>0.4</v>
      </c>
      <c r="S5204" t="s">
        <v>82</v>
      </c>
      <c r="T5204" t="str">
        <f>IF(Table1[[#This Row],[Units Sold]]&gt; 700,"High Units","low Units")</f>
        <v>low Units</v>
      </c>
      <c r="U5204">
        <f>SUM(Table1[[#This Row],[Operating Profit]])/SUM(Table1[Operating Profit])*100</f>
        <v>5.0100091492281268E-4</v>
      </c>
      <c r="V5204">
        <f>SUM(Table1[[#This Row],[Price per Unit]]*Table1[[#This Row],[Units Sold]])</f>
        <v>4160</v>
      </c>
      <c r="W5204">
        <f>SUM(Table1[[#This Row],[Total Sales]]-Table1[[#This Row],[Operating Profit]])</f>
        <v>2496</v>
      </c>
      <c r="X5204">
        <f>SUM(Table1[[#This Row],[Total Sales]]-Table1[[#This Row],[Cost]])</f>
        <v>1664</v>
      </c>
      <c r="Y5204">
        <f>SUM(Table1[[#This Row],[profit/loss]])/SUM(Table1[profit/loss])</f>
        <v>5.0100091492281267E-6</v>
      </c>
    </row>
    <row r="5205" spans="1:25" x14ac:dyDescent="0.3">
      <c r="A5205" t="s">
        <v>13</v>
      </c>
      <c r="B5205" t="s">
        <v>82</v>
      </c>
      <c r="C5205">
        <v>1128299</v>
      </c>
      <c r="D5205" s="9">
        <v>44327</v>
      </c>
      <c r="E5205" s="8" t="str">
        <f>TEXT(Table1[[#This Row],[Invoice Date]],"dd-mm-yyyy")</f>
        <v>11-05-2021</v>
      </c>
      <c r="F5205" s="1" t="str">
        <f t="shared" si="324"/>
        <v>May</v>
      </c>
      <c r="G5205" s="1" t="str">
        <f t="shared" si="325"/>
        <v>2021</v>
      </c>
      <c r="H5205" s="1" t="str">
        <f t="shared" si="326"/>
        <v>Tuesday</v>
      </c>
      <c r="I5205" s="1" t="str">
        <f t="shared" si="327"/>
        <v>11</v>
      </c>
      <c r="J5205" t="s">
        <v>30</v>
      </c>
      <c r="K5205" t="s">
        <v>65</v>
      </c>
      <c r="L5205" t="s">
        <v>66</v>
      </c>
      <c r="M5205" t="s">
        <v>21</v>
      </c>
      <c r="N5205">
        <v>55</v>
      </c>
      <c r="O5205">
        <v>46</v>
      </c>
      <c r="P5205">
        <v>2530</v>
      </c>
      <c r="Q5205">
        <v>708</v>
      </c>
      <c r="R5205">
        <v>0.28000000000000003</v>
      </c>
      <c r="S5205" t="s">
        <v>82</v>
      </c>
      <c r="T5205" t="str">
        <f>IF(Table1[[#This Row],[Units Sold]]&gt; 700,"High Units","low Units")</f>
        <v>low Units</v>
      </c>
      <c r="U5205">
        <f>SUM(Table1[[#This Row],[Operating Profit]])/SUM(Table1[Operating Profit])*100</f>
        <v>2.1316625466667751E-4</v>
      </c>
      <c r="V5205">
        <f>SUM(Table1[[#This Row],[Price per Unit]]*Table1[[#This Row],[Units Sold]])</f>
        <v>2530</v>
      </c>
      <c r="W5205">
        <f>SUM(Table1[[#This Row],[Total Sales]]-Table1[[#This Row],[Operating Profit]])</f>
        <v>1822</v>
      </c>
      <c r="X5205">
        <f>SUM(Table1[[#This Row],[Total Sales]]-Table1[[#This Row],[Cost]])</f>
        <v>708</v>
      </c>
      <c r="Y5205">
        <f>SUM(Table1[[#This Row],[profit/loss]])/SUM(Table1[profit/loss])</f>
        <v>2.1316625466667752E-6</v>
      </c>
    </row>
    <row r="5206" spans="1:25" x14ac:dyDescent="0.3">
      <c r="A5206" t="s">
        <v>13</v>
      </c>
      <c r="B5206" t="s">
        <v>82</v>
      </c>
      <c r="C5206">
        <v>1128299</v>
      </c>
      <c r="D5206" s="9">
        <v>44327</v>
      </c>
      <c r="E5206" s="8" t="str">
        <f>TEXT(Table1[[#This Row],[Invoice Date]],"dd-mm-yyyy")</f>
        <v>11-05-2021</v>
      </c>
      <c r="F5206" s="1" t="str">
        <f t="shared" si="324"/>
        <v>May</v>
      </c>
      <c r="G5206" s="1" t="str">
        <f t="shared" si="325"/>
        <v>2021</v>
      </c>
      <c r="H5206" s="1" t="str">
        <f t="shared" si="326"/>
        <v>Tuesday</v>
      </c>
      <c r="I5206" s="1" t="str">
        <f t="shared" si="327"/>
        <v>11</v>
      </c>
      <c r="J5206" t="s">
        <v>30</v>
      </c>
      <c r="K5206" t="s">
        <v>65</v>
      </c>
      <c r="L5206" t="s">
        <v>66</v>
      </c>
      <c r="M5206" t="s">
        <v>22</v>
      </c>
      <c r="N5206">
        <v>69</v>
      </c>
      <c r="O5206">
        <v>143</v>
      </c>
      <c r="P5206">
        <v>9867</v>
      </c>
      <c r="Q5206">
        <v>5427</v>
      </c>
      <c r="R5206">
        <v>0.55000000000000004</v>
      </c>
      <c r="S5206" t="s">
        <v>82</v>
      </c>
      <c r="T5206" t="str">
        <f>IF(Table1[[#This Row],[Units Sold]]&gt; 700,"High Units","low Units")</f>
        <v>low Units</v>
      </c>
      <c r="U5206">
        <f>SUM(Table1[[#This Row],[Operating Profit]])/SUM(Table1[Operating Profit])*100</f>
        <v>1.6339735368305916E-3</v>
      </c>
      <c r="V5206">
        <f>SUM(Table1[[#This Row],[Price per Unit]]*Table1[[#This Row],[Units Sold]])</f>
        <v>9867</v>
      </c>
      <c r="W5206">
        <f>SUM(Table1[[#This Row],[Total Sales]]-Table1[[#This Row],[Operating Profit]])</f>
        <v>4440</v>
      </c>
      <c r="X5206">
        <f>SUM(Table1[[#This Row],[Total Sales]]-Table1[[#This Row],[Cost]])</f>
        <v>5427</v>
      </c>
      <c r="Y5206">
        <f>SUM(Table1[[#This Row],[profit/loss]])/SUM(Table1[profit/loss])</f>
        <v>1.6339735368305915E-5</v>
      </c>
    </row>
    <row r="5207" spans="1:25" x14ac:dyDescent="0.3">
      <c r="A5207" t="s">
        <v>13</v>
      </c>
      <c r="B5207" t="s">
        <v>82</v>
      </c>
      <c r="C5207">
        <v>1128299</v>
      </c>
      <c r="D5207" s="9">
        <v>44357</v>
      </c>
      <c r="E5207" s="8" t="str">
        <f>TEXT(Table1[[#This Row],[Invoice Date]],"dd-mm-yyyy")</f>
        <v>10-06-2021</v>
      </c>
      <c r="F5207" s="1" t="str">
        <f t="shared" si="324"/>
        <v>June</v>
      </c>
      <c r="G5207" s="1" t="str">
        <f t="shared" si="325"/>
        <v>2021</v>
      </c>
      <c r="H5207" s="1" t="str">
        <f t="shared" si="326"/>
        <v>Thursday</v>
      </c>
      <c r="I5207" s="1" t="str">
        <f t="shared" si="327"/>
        <v>10</v>
      </c>
      <c r="J5207" t="s">
        <v>30</v>
      </c>
      <c r="K5207" t="s">
        <v>65</v>
      </c>
      <c r="L5207" t="s">
        <v>66</v>
      </c>
      <c r="M5207" t="s">
        <v>16</v>
      </c>
      <c r="N5207">
        <v>67</v>
      </c>
      <c r="O5207">
        <v>210</v>
      </c>
      <c r="P5207">
        <v>14070</v>
      </c>
      <c r="Q5207">
        <v>5628</v>
      </c>
      <c r="R5207">
        <v>0.4</v>
      </c>
      <c r="S5207" t="s">
        <v>82</v>
      </c>
      <c r="T5207" t="str">
        <f>IF(Table1[[#This Row],[Units Sold]]&gt; 700,"High Units","low Units")</f>
        <v>low Units</v>
      </c>
      <c r="U5207">
        <f>SUM(Table1[[#This Row],[Operating Profit]])/SUM(Table1[Operating Profit])*100</f>
        <v>1.6944910752317243E-3</v>
      </c>
      <c r="V5207">
        <f>SUM(Table1[[#This Row],[Price per Unit]]*Table1[[#This Row],[Units Sold]])</f>
        <v>14070</v>
      </c>
      <c r="W5207">
        <f>SUM(Table1[[#This Row],[Total Sales]]-Table1[[#This Row],[Operating Profit]])</f>
        <v>8442</v>
      </c>
      <c r="X5207">
        <f>SUM(Table1[[#This Row],[Total Sales]]-Table1[[#This Row],[Cost]])</f>
        <v>5628</v>
      </c>
      <c r="Y5207">
        <f>SUM(Table1[[#This Row],[profit/loss]])/SUM(Table1[profit/loss])</f>
        <v>1.6944910752317244E-5</v>
      </c>
    </row>
    <row r="5208" spans="1:25" x14ac:dyDescent="0.3">
      <c r="A5208" t="s">
        <v>13</v>
      </c>
      <c r="B5208" t="s">
        <v>82</v>
      </c>
      <c r="C5208">
        <v>1128299</v>
      </c>
      <c r="D5208" s="9">
        <v>44357</v>
      </c>
      <c r="E5208" s="8" t="str">
        <f>TEXT(Table1[[#This Row],[Invoice Date]],"dd-mm-yyyy")</f>
        <v>10-06-2021</v>
      </c>
      <c r="F5208" s="1" t="str">
        <f t="shared" si="324"/>
        <v>June</v>
      </c>
      <c r="G5208" s="1" t="str">
        <f t="shared" si="325"/>
        <v>2021</v>
      </c>
      <c r="H5208" s="1" t="str">
        <f t="shared" si="326"/>
        <v>Thursday</v>
      </c>
      <c r="I5208" s="1" t="str">
        <f t="shared" si="327"/>
        <v>10</v>
      </c>
      <c r="J5208" t="s">
        <v>30</v>
      </c>
      <c r="K5208" t="s">
        <v>65</v>
      </c>
      <c r="L5208" t="s">
        <v>66</v>
      </c>
      <c r="M5208" t="s">
        <v>18</v>
      </c>
      <c r="N5208">
        <v>72</v>
      </c>
      <c r="O5208">
        <v>156</v>
      </c>
      <c r="P5208">
        <v>11232</v>
      </c>
      <c r="Q5208">
        <v>3482</v>
      </c>
      <c r="R5208">
        <v>0.31</v>
      </c>
      <c r="S5208" t="s">
        <v>82</v>
      </c>
      <c r="T5208" t="str">
        <f>IF(Table1[[#This Row],[Units Sold]]&gt; 700,"High Units","low Units")</f>
        <v>low Units</v>
      </c>
      <c r="U5208">
        <f>SUM(Table1[[#This Row],[Operating Profit]])/SUM(Table1[Operating Profit])*100</f>
        <v>1.0483685010584337E-3</v>
      </c>
      <c r="V5208">
        <f>SUM(Table1[[#This Row],[Price per Unit]]*Table1[[#This Row],[Units Sold]])</f>
        <v>11232</v>
      </c>
      <c r="W5208">
        <f>SUM(Table1[[#This Row],[Total Sales]]-Table1[[#This Row],[Operating Profit]])</f>
        <v>7750</v>
      </c>
      <c r="X5208">
        <f>SUM(Table1[[#This Row],[Total Sales]]-Table1[[#This Row],[Cost]])</f>
        <v>3482</v>
      </c>
      <c r="Y5208">
        <f>SUM(Table1[[#This Row],[profit/loss]])/SUM(Table1[profit/loss])</f>
        <v>1.0483685010584337E-5</v>
      </c>
    </row>
    <row r="5209" spans="1:25" x14ac:dyDescent="0.3">
      <c r="A5209" t="s">
        <v>13</v>
      </c>
      <c r="B5209" t="s">
        <v>82</v>
      </c>
      <c r="C5209">
        <v>1128299</v>
      </c>
      <c r="D5209" s="9">
        <v>44357</v>
      </c>
      <c r="E5209" s="8" t="str">
        <f>TEXT(Table1[[#This Row],[Invoice Date]],"dd-mm-yyyy")</f>
        <v>10-06-2021</v>
      </c>
      <c r="F5209" s="1" t="str">
        <f t="shared" si="324"/>
        <v>June</v>
      </c>
      <c r="G5209" s="1" t="str">
        <f t="shared" si="325"/>
        <v>2021</v>
      </c>
      <c r="H5209" s="1" t="str">
        <f t="shared" si="326"/>
        <v>Thursday</v>
      </c>
      <c r="I5209" s="1" t="str">
        <f t="shared" si="327"/>
        <v>10</v>
      </c>
      <c r="J5209" t="s">
        <v>30</v>
      </c>
      <c r="K5209" t="s">
        <v>65</v>
      </c>
      <c r="L5209" t="s">
        <v>66</v>
      </c>
      <c r="M5209" t="s">
        <v>19</v>
      </c>
      <c r="N5209">
        <v>71</v>
      </c>
      <c r="O5209">
        <v>180</v>
      </c>
      <c r="P5209">
        <v>12780</v>
      </c>
      <c r="Q5209">
        <v>4601</v>
      </c>
      <c r="R5209">
        <v>0.36</v>
      </c>
      <c r="S5209" t="s">
        <v>82</v>
      </c>
      <c r="T5209" t="str">
        <f>IF(Table1[[#This Row],[Units Sold]]&gt; 700,"High Units","low Units")</f>
        <v>low Units</v>
      </c>
      <c r="U5209">
        <f>SUM(Table1[[#This Row],[Operating Profit]])/SUM(Table1[Operating Profit])*100</f>
        <v>1.3852795730528011E-3</v>
      </c>
      <c r="V5209">
        <f>SUM(Table1[[#This Row],[Price per Unit]]*Table1[[#This Row],[Units Sold]])</f>
        <v>12780</v>
      </c>
      <c r="W5209">
        <f>SUM(Table1[[#This Row],[Total Sales]]-Table1[[#This Row],[Operating Profit]])</f>
        <v>8179</v>
      </c>
      <c r="X5209">
        <f>SUM(Table1[[#This Row],[Total Sales]]-Table1[[#This Row],[Cost]])</f>
        <v>4601</v>
      </c>
      <c r="Y5209">
        <f>SUM(Table1[[#This Row],[profit/loss]])/SUM(Table1[profit/loss])</f>
        <v>1.3852795730528011E-5</v>
      </c>
    </row>
    <row r="5210" spans="1:25" x14ac:dyDescent="0.3">
      <c r="A5210" t="s">
        <v>13</v>
      </c>
      <c r="B5210" t="s">
        <v>82</v>
      </c>
      <c r="C5210">
        <v>1128299</v>
      </c>
      <c r="D5210" s="9">
        <v>44357</v>
      </c>
      <c r="E5210" s="8" t="str">
        <f>TEXT(Table1[[#This Row],[Invoice Date]],"dd-mm-yyyy")</f>
        <v>10-06-2021</v>
      </c>
      <c r="F5210" s="1" t="str">
        <f t="shared" si="324"/>
        <v>June</v>
      </c>
      <c r="G5210" s="1" t="str">
        <f t="shared" si="325"/>
        <v>2021</v>
      </c>
      <c r="H5210" s="1" t="str">
        <f t="shared" si="326"/>
        <v>Thursday</v>
      </c>
      <c r="I5210" s="1" t="str">
        <f t="shared" si="327"/>
        <v>10</v>
      </c>
      <c r="J5210" t="s">
        <v>30</v>
      </c>
      <c r="K5210" t="s">
        <v>65</v>
      </c>
      <c r="L5210" t="s">
        <v>66</v>
      </c>
      <c r="M5210" t="s">
        <v>20</v>
      </c>
      <c r="N5210">
        <v>74</v>
      </c>
      <c r="O5210">
        <v>133</v>
      </c>
      <c r="P5210">
        <v>9842</v>
      </c>
      <c r="Q5210">
        <v>3740</v>
      </c>
      <c r="R5210">
        <v>0.38</v>
      </c>
      <c r="S5210" t="s">
        <v>82</v>
      </c>
      <c r="T5210" t="str">
        <f>IF(Table1[[#This Row],[Units Sold]]&gt; 700,"High Units","low Units")</f>
        <v>low Units</v>
      </c>
      <c r="U5210">
        <f>SUM(Table1[[#This Row],[Operating Profit]])/SUM(Table1[Operating Profit])*100</f>
        <v>1.1260477294539179E-3</v>
      </c>
      <c r="V5210">
        <f>SUM(Table1[[#This Row],[Price per Unit]]*Table1[[#This Row],[Units Sold]])</f>
        <v>9842</v>
      </c>
      <c r="W5210">
        <f>SUM(Table1[[#This Row],[Total Sales]]-Table1[[#This Row],[Operating Profit]])</f>
        <v>6102</v>
      </c>
      <c r="X5210">
        <f>SUM(Table1[[#This Row],[Total Sales]]-Table1[[#This Row],[Cost]])</f>
        <v>3740</v>
      </c>
      <c r="Y5210">
        <f>SUM(Table1[[#This Row],[profit/loss]])/SUM(Table1[profit/loss])</f>
        <v>1.1260477294539179E-5</v>
      </c>
    </row>
    <row r="5211" spans="1:25" x14ac:dyDescent="0.3">
      <c r="A5211" t="s">
        <v>13</v>
      </c>
      <c r="B5211" t="s">
        <v>82</v>
      </c>
      <c r="C5211">
        <v>1128299</v>
      </c>
      <c r="D5211" s="9">
        <v>44357</v>
      </c>
      <c r="E5211" s="8" t="str">
        <f>TEXT(Table1[[#This Row],[Invoice Date]],"dd-mm-yyyy")</f>
        <v>10-06-2021</v>
      </c>
      <c r="F5211" s="1" t="str">
        <f t="shared" si="324"/>
        <v>June</v>
      </c>
      <c r="G5211" s="1" t="str">
        <f t="shared" si="325"/>
        <v>2021</v>
      </c>
      <c r="H5211" s="1" t="str">
        <f t="shared" si="326"/>
        <v>Thursday</v>
      </c>
      <c r="I5211" s="1" t="str">
        <f t="shared" si="327"/>
        <v>10</v>
      </c>
      <c r="J5211" t="s">
        <v>30</v>
      </c>
      <c r="K5211" t="s">
        <v>65</v>
      </c>
      <c r="L5211" t="s">
        <v>66</v>
      </c>
      <c r="M5211" t="s">
        <v>21</v>
      </c>
      <c r="N5211">
        <v>83</v>
      </c>
      <c r="O5211">
        <v>88</v>
      </c>
      <c r="P5211">
        <v>7304</v>
      </c>
      <c r="Q5211">
        <v>2191</v>
      </c>
      <c r="R5211">
        <v>0.3</v>
      </c>
      <c r="S5211" t="s">
        <v>82</v>
      </c>
      <c r="T5211" t="str">
        <f>IF(Table1[[#This Row],[Units Sold]]&gt; 700,"High Units","low Units")</f>
        <v>low Units</v>
      </c>
      <c r="U5211">
        <f>SUM(Table1[[#This Row],[Operating Profit]])/SUM(Table1[Operating Profit])*100</f>
        <v>6.596712768004102E-4</v>
      </c>
      <c r="V5211">
        <f>SUM(Table1[[#This Row],[Price per Unit]]*Table1[[#This Row],[Units Sold]])</f>
        <v>7304</v>
      </c>
      <c r="W5211">
        <f>SUM(Table1[[#This Row],[Total Sales]]-Table1[[#This Row],[Operating Profit]])</f>
        <v>5113</v>
      </c>
      <c r="X5211">
        <f>SUM(Table1[[#This Row],[Total Sales]]-Table1[[#This Row],[Cost]])</f>
        <v>2191</v>
      </c>
      <c r="Y5211">
        <f>SUM(Table1[[#This Row],[profit/loss]])/SUM(Table1[profit/loss])</f>
        <v>6.5967127680041018E-6</v>
      </c>
    </row>
    <row r="5212" spans="1:25" x14ac:dyDescent="0.3">
      <c r="A5212" t="s">
        <v>13</v>
      </c>
      <c r="B5212" t="s">
        <v>82</v>
      </c>
      <c r="C5212">
        <v>1128299</v>
      </c>
      <c r="D5212" s="9">
        <v>44357</v>
      </c>
      <c r="E5212" s="8" t="str">
        <f>TEXT(Table1[[#This Row],[Invoice Date]],"dd-mm-yyyy")</f>
        <v>10-06-2021</v>
      </c>
      <c r="F5212" s="1" t="str">
        <f t="shared" si="324"/>
        <v>June</v>
      </c>
      <c r="G5212" s="1" t="str">
        <f t="shared" si="325"/>
        <v>2021</v>
      </c>
      <c r="H5212" s="1" t="str">
        <f t="shared" si="326"/>
        <v>Thursday</v>
      </c>
      <c r="I5212" s="1" t="str">
        <f t="shared" si="327"/>
        <v>10</v>
      </c>
      <c r="J5212" t="s">
        <v>30</v>
      </c>
      <c r="K5212" t="s">
        <v>65</v>
      </c>
      <c r="L5212" t="s">
        <v>66</v>
      </c>
      <c r="M5212" t="s">
        <v>22</v>
      </c>
      <c r="N5212">
        <v>97</v>
      </c>
      <c r="O5212">
        <v>169</v>
      </c>
      <c r="P5212">
        <v>16393</v>
      </c>
      <c r="Q5212">
        <v>8524</v>
      </c>
      <c r="R5212">
        <v>0.52</v>
      </c>
      <c r="S5212" t="s">
        <v>82</v>
      </c>
      <c r="T5212" t="str">
        <f>IF(Table1[[#This Row],[Units Sold]]&gt; 700,"High Units","low Units")</f>
        <v>low Units</v>
      </c>
      <c r="U5212">
        <f>SUM(Table1[[#This Row],[Operating Profit]])/SUM(Table1[Operating Profit])*100</f>
        <v>2.5664253598570042E-3</v>
      </c>
      <c r="V5212">
        <f>SUM(Table1[[#This Row],[Price per Unit]]*Table1[[#This Row],[Units Sold]])</f>
        <v>16393</v>
      </c>
      <c r="W5212">
        <f>SUM(Table1[[#This Row],[Total Sales]]-Table1[[#This Row],[Operating Profit]])</f>
        <v>7869</v>
      </c>
      <c r="X5212">
        <f>SUM(Table1[[#This Row],[Total Sales]]-Table1[[#This Row],[Cost]])</f>
        <v>8524</v>
      </c>
      <c r="Y5212">
        <f>SUM(Table1[[#This Row],[profit/loss]])/SUM(Table1[profit/loss])</f>
        <v>2.5664253598570041E-5</v>
      </c>
    </row>
    <row r="5213" spans="1:25" x14ac:dyDescent="0.3">
      <c r="A5213" t="s">
        <v>13</v>
      </c>
      <c r="B5213" t="s">
        <v>82</v>
      </c>
      <c r="C5213">
        <v>1128299</v>
      </c>
      <c r="D5213" s="9">
        <v>44386</v>
      </c>
      <c r="E5213" s="8" t="str">
        <f>TEXT(Table1[[#This Row],[Invoice Date]],"dd-mm-yyyy")</f>
        <v>09-07-2021</v>
      </c>
      <c r="F5213" s="1" t="str">
        <f t="shared" si="324"/>
        <v>July</v>
      </c>
      <c r="G5213" s="1" t="str">
        <f t="shared" si="325"/>
        <v>2021</v>
      </c>
      <c r="H5213" s="1" t="str">
        <f t="shared" si="326"/>
        <v>Friday</v>
      </c>
      <c r="I5213" s="1" t="str">
        <f t="shared" si="327"/>
        <v>09</v>
      </c>
      <c r="J5213" t="s">
        <v>30</v>
      </c>
      <c r="K5213" t="s">
        <v>65</v>
      </c>
      <c r="L5213" t="s">
        <v>66</v>
      </c>
      <c r="M5213" t="s">
        <v>16</v>
      </c>
      <c r="N5213">
        <v>74</v>
      </c>
      <c r="O5213">
        <v>208</v>
      </c>
      <c r="P5213">
        <v>15392</v>
      </c>
      <c r="Q5213">
        <v>5695</v>
      </c>
      <c r="R5213">
        <v>0.37</v>
      </c>
      <c r="S5213" t="s">
        <v>82</v>
      </c>
      <c r="T5213" t="str">
        <f>IF(Table1[[#This Row],[Units Sold]]&gt; 700,"High Units","low Units")</f>
        <v>low Units</v>
      </c>
      <c r="U5213">
        <f>SUM(Table1[[#This Row],[Operating Profit]])/SUM(Table1[Operating Profit])*100</f>
        <v>1.7146635880321021E-3</v>
      </c>
      <c r="V5213">
        <f>SUM(Table1[[#This Row],[Price per Unit]]*Table1[[#This Row],[Units Sold]])</f>
        <v>15392</v>
      </c>
      <c r="W5213">
        <f>SUM(Table1[[#This Row],[Total Sales]]-Table1[[#This Row],[Operating Profit]])</f>
        <v>9697</v>
      </c>
      <c r="X5213">
        <f>SUM(Table1[[#This Row],[Total Sales]]-Table1[[#This Row],[Cost]])</f>
        <v>5695</v>
      </c>
      <c r="Y5213">
        <f>SUM(Table1[[#This Row],[profit/loss]])/SUM(Table1[profit/loss])</f>
        <v>1.7146635880321022E-5</v>
      </c>
    </row>
    <row r="5214" spans="1:25" x14ac:dyDescent="0.3">
      <c r="A5214" t="s">
        <v>13</v>
      </c>
      <c r="B5214" t="s">
        <v>82</v>
      </c>
      <c r="C5214">
        <v>1128299</v>
      </c>
      <c r="D5214" s="9">
        <v>44386</v>
      </c>
      <c r="E5214" s="8" t="str">
        <f>TEXT(Table1[[#This Row],[Invoice Date]],"dd-mm-yyyy")</f>
        <v>09-07-2021</v>
      </c>
      <c r="F5214" s="1" t="str">
        <f t="shared" si="324"/>
        <v>July</v>
      </c>
      <c r="G5214" s="1" t="str">
        <f t="shared" si="325"/>
        <v>2021</v>
      </c>
      <c r="H5214" s="1" t="str">
        <f t="shared" si="326"/>
        <v>Friday</v>
      </c>
      <c r="I5214" s="1" t="str">
        <f t="shared" si="327"/>
        <v>09</v>
      </c>
      <c r="J5214" t="s">
        <v>30</v>
      </c>
      <c r="K5214" t="s">
        <v>65</v>
      </c>
      <c r="L5214" t="s">
        <v>66</v>
      </c>
      <c r="M5214" t="s">
        <v>18</v>
      </c>
      <c r="N5214">
        <v>81</v>
      </c>
      <c r="O5214">
        <v>182</v>
      </c>
      <c r="P5214">
        <v>14742</v>
      </c>
      <c r="Q5214">
        <v>5012</v>
      </c>
      <c r="R5214">
        <v>0.34</v>
      </c>
      <c r="S5214" t="s">
        <v>82</v>
      </c>
      <c r="T5214" t="str">
        <f>IF(Table1[[#This Row],[Units Sold]]&gt; 700,"High Units","low Units")</f>
        <v>low Units</v>
      </c>
      <c r="U5214">
        <f>SUM(Table1[[#This Row],[Operating Profit]])/SUM(Table1[Operating Profit])*100</f>
        <v>1.509024390380491E-3</v>
      </c>
      <c r="V5214">
        <f>SUM(Table1[[#This Row],[Price per Unit]]*Table1[[#This Row],[Units Sold]])</f>
        <v>14742</v>
      </c>
      <c r="W5214">
        <f>SUM(Table1[[#This Row],[Total Sales]]-Table1[[#This Row],[Operating Profit]])</f>
        <v>9730</v>
      </c>
      <c r="X5214">
        <f>SUM(Table1[[#This Row],[Total Sales]]-Table1[[#This Row],[Cost]])</f>
        <v>5012</v>
      </c>
      <c r="Y5214">
        <f>SUM(Table1[[#This Row],[profit/loss]])/SUM(Table1[profit/loss])</f>
        <v>1.509024390380491E-5</v>
      </c>
    </row>
    <row r="5215" spans="1:25" x14ac:dyDescent="0.3">
      <c r="A5215" t="s">
        <v>13</v>
      </c>
      <c r="B5215" t="s">
        <v>82</v>
      </c>
      <c r="C5215">
        <v>1128299</v>
      </c>
      <c r="D5215" s="9">
        <v>44386</v>
      </c>
      <c r="E5215" s="8" t="str">
        <f>TEXT(Table1[[#This Row],[Invoice Date]],"dd-mm-yyyy")</f>
        <v>09-07-2021</v>
      </c>
      <c r="F5215" s="1" t="str">
        <f t="shared" si="324"/>
        <v>July</v>
      </c>
      <c r="G5215" s="1" t="str">
        <f t="shared" si="325"/>
        <v>2021</v>
      </c>
      <c r="H5215" s="1" t="str">
        <f t="shared" si="326"/>
        <v>Friday</v>
      </c>
      <c r="I5215" s="1" t="str">
        <f t="shared" si="327"/>
        <v>09</v>
      </c>
      <c r="J5215" t="s">
        <v>30</v>
      </c>
      <c r="K5215" t="s">
        <v>65</v>
      </c>
      <c r="L5215" t="s">
        <v>66</v>
      </c>
      <c r="M5215" t="s">
        <v>19</v>
      </c>
      <c r="N5215">
        <v>79</v>
      </c>
      <c r="O5215">
        <v>150</v>
      </c>
      <c r="P5215">
        <v>11850</v>
      </c>
      <c r="Q5215">
        <v>4266</v>
      </c>
      <c r="R5215">
        <v>0.36</v>
      </c>
      <c r="S5215" t="s">
        <v>82</v>
      </c>
      <c r="T5215" t="str">
        <f>IF(Table1[[#This Row],[Units Sold]]&gt; 700,"High Units","low Units")</f>
        <v>low Units</v>
      </c>
      <c r="U5215">
        <f>SUM(Table1[[#This Row],[Operating Profit]])/SUM(Table1[Operating Profit])*100</f>
        <v>1.2844170090509127E-3</v>
      </c>
      <c r="V5215">
        <f>SUM(Table1[[#This Row],[Price per Unit]]*Table1[[#This Row],[Units Sold]])</f>
        <v>11850</v>
      </c>
      <c r="W5215">
        <f>SUM(Table1[[#This Row],[Total Sales]]-Table1[[#This Row],[Operating Profit]])</f>
        <v>7584</v>
      </c>
      <c r="X5215">
        <f>SUM(Table1[[#This Row],[Total Sales]]-Table1[[#This Row],[Cost]])</f>
        <v>4266</v>
      </c>
      <c r="Y5215">
        <f>SUM(Table1[[#This Row],[profit/loss]])/SUM(Table1[profit/loss])</f>
        <v>1.2844170090509127E-5</v>
      </c>
    </row>
    <row r="5216" spans="1:25" x14ac:dyDescent="0.3">
      <c r="A5216" t="s">
        <v>13</v>
      </c>
      <c r="B5216" t="s">
        <v>82</v>
      </c>
      <c r="C5216">
        <v>1128299</v>
      </c>
      <c r="D5216" s="9">
        <v>44386</v>
      </c>
      <c r="E5216" s="8" t="str">
        <f>TEXT(Table1[[#This Row],[Invoice Date]],"dd-mm-yyyy")</f>
        <v>09-07-2021</v>
      </c>
      <c r="F5216" s="1" t="str">
        <f t="shared" si="324"/>
        <v>July</v>
      </c>
      <c r="G5216" s="1" t="str">
        <f t="shared" si="325"/>
        <v>2021</v>
      </c>
      <c r="H5216" s="1" t="str">
        <f t="shared" si="326"/>
        <v>Friday</v>
      </c>
      <c r="I5216" s="1" t="str">
        <f t="shared" si="327"/>
        <v>09</v>
      </c>
      <c r="J5216" t="s">
        <v>30</v>
      </c>
      <c r="K5216" t="s">
        <v>65</v>
      </c>
      <c r="L5216" t="s">
        <v>66</v>
      </c>
      <c r="M5216" t="s">
        <v>20</v>
      </c>
      <c r="N5216">
        <v>73</v>
      </c>
      <c r="O5216">
        <v>130</v>
      </c>
      <c r="P5216">
        <v>9490</v>
      </c>
      <c r="Q5216">
        <v>3796</v>
      </c>
      <c r="R5216">
        <v>0.4</v>
      </c>
      <c r="S5216" t="s">
        <v>82</v>
      </c>
      <c r="T5216" t="str">
        <f>IF(Table1[[#This Row],[Units Sold]]&gt; 700,"High Units","low Units")</f>
        <v>low Units</v>
      </c>
      <c r="U5216">
        <f>SUM(Table1[[#This Row],[Operating Profit]])/SUM(Table1[Operating Profit])*100</f>
        <v>1.1429083371676664E-3</v>
      </c>
      <c r="V5216">
        <f>SUM(Table1[[#This Row],[Price per Unit]]*Table1[[#This Row],[Units Sold]])</f>
        <v>9490</v>
      </c>
      <c r="W5216">
        <f>SUM(Table1[[#This Row],[Total Sales]]-Table1[[#This Row],[Operating Profit]])</f>
        <v>5694</v>
      </c>
      <c r="X5216">
        <f>SUM(Table1[[#This Row],[Total Sales]]-Table1[[#This Row],[Cost]])</f>
        <v>3796</v>
      </c>
      <c r="Y5216">
        <f>SUM(Table1[[#This Row],[profit/loss]])/SUM(Table1[profit/loss])</f>
        <v>1.1429083371676664E-5</v>
      </c>
    </row>
    <row r="5217" spans="1:25" x14ac:dyDescent="0.3">
      <c r="A5217" t="s">
        <v>13</v>
      </c>
      <c r="B5217" t="s">
        <v>82</v>
      </c>
      <c r="C5217">
        <v>1128299</v>
      </c>
      <c r="D5217" s="9">
        <v>44386</v>
      </c>
      <c r="E5217" s="8" t="str">
        <f>TEXT(Table1[[#This Row],[Invoice Date]],"dd-mm-yyyy")</f>
        <v>09-07-2021</v>
      </c>
      <c r="F5217" s="1" t="str">
        <f t="shared" si="324"/>
        <v>July</v>
      </c>
      <c r="G5217" s="1" t="str">
        <f t="shared" si="325"/>
        <v>2021</v>
      </c>
      <c r="H5217" s="1" t="str">
        <f t="shared" si="326"/>
        <v>Friday</v>
      </c>
      <c r="I5217" s="1" t="str">
        <f t="shared" si="327"/>
        <v>09</v>
      </c>
      <c r="J5217" t="s">
        <v>30</v>
      </c>
      <c r="K5217" t="s">
        <v>65</v>
      </c>
      <c r="L5217" t="s">
        <v>66</v>
      </c>
      <c r="M5217" t="s">
        <v>21</v>
      </c>
      <c r="N5217">
        <v>80</v>
      </c>
      <c r="O5217">
        <v>149</v>
      </c>
      <c r="P5217">
        <v>11920</v>
      </c>
      <c r="Q5217">
        <v>3576</v>
      </c>
      <c r="R5217">
        <v>0.3</v>
      </c>
      <c r="S5217" t="s">
        <v>82</v>
      </c>
      <c r="T5217" t="str">
        <f>IF(Table1[[#This Row],[Units Sold]]&gt; 700,"High Units","low Units")</f>
        <v>low Units</v>
      </c>
      <c r="U5217">
        <f>SUM(Table1[[#This Row],[Operating Profit]])/SUM(Table1[Operating Profit])*100</f>
        <v>1.0766702354350829E-3</v>
      </c>
      <c r="V5217">
        <f>SUM(Table1[[#This Row],[Price per Unit]]*Table1[[#This Row],[Units Sold]])</f>
        <v>11920</v>
      </c>
      <c r="W5217">
        <f>SUM(Table1[[#This Row],[Total Sales]]-Table1[[#This Row],[Operating Profit]])</f>
        <v>8344</v>
      </c>
      <c r="X5217">
        <f>SUM(Table1[[#This Row],[Total Sales]]-Table1[[#This Row],[Cost]])</f>
        <v>3576</v>
      </c>
      <c r="Y5217">
        <f>SUM(Table1[[#This Row],[profit/loss]])/SUM(Table1[profit/loss])</f>
        <v>1.076670235435083E-5</v>
      </c>
    </row>
    <row r="5218" spans="1:25" x14ac:dyDescent="0.3">
      <c r="A5218" t="s">
        <v>13</v>
      </c>
      <c r="B5218" t="s">
        <v>82</v>
      </c>
      <c r="C5218">
        <v>1128299</v>
      </c>
      <c r="D5218" s="9">
        <v>44386</v>
      </c>
      <c r="E5218" s="8" t="str">
        <f>TEXT(Table1[[#This Row],[Invoice Date]],"dd-mm-yyyy")</f>
        <v>09-07-2021</v>
      </c>
      <c r="F5218" s="1" t="str">
        <f t="shared" si="324"/>
        <v>July</v>
      </c>
      <c r="G5218" s="1" t="str">
        <f t="shared" si="325"/>
        <v>2021</v>
      </c>
      <c r="H5218" s="1" t="str">
        <f t="shared" si="326"/>
        <v>Friday</v>
      </c>
      <c r="I5218" s="1" t="str">
        <f t="shared" si="327"/>
        <v>09</v>
      </c>
      <c r="J5218" t="s">
        <v>30</v>
      </c>
      <c r="K5218" t="s">
        <v>65</v>
      </c>
      <c r="L5218" t="s">
        <v>66</v>
      </c>
      <c r="M5218" t="s">
        <v>22</v>
      </c>
      <c r="N5218">
        <v>96</v>
      </c>
      <c r="O5218">
        <v>154</v>
      </c>
      <c r="P5218">
        <v>14784</v>
      </c>
      <c r="Q5218">
        <v>7688</v>
      </c>
      <c r="R5218">
        <v>0.52</v>
      </c>
      <c r="S5218" t="s">
        <v>82</v>
      </c>
      <c r="T5218" t="str">
        <f>IF(Table1[[#This Row],[Units Sold]]&gt; 700,"High Units","low Units")</f>
        <v>low Units</v>
      </c>
      <c r="U5218">
        <f>SUM(Table1[[#This Row],[Operating Profit]])/SUM(Table1[Operating Profit])*100</f>
        <v>2.3147205732731873E-3</v>
      </c>
      <c r="V5218">
        <f>SUM(Table1[[#This Row],[Price per Unit]]*Table1[[#This Row],[Units Sold]])</f>
        <v>14784</v>
      </c>
      <c r="W5218">
        <f>SUM(Table1[[#This Row],[Total Sales]]-Table1[[#This Row],[Operating Profit]])</f>
        <v>7096</v>
      </c>
      <c r="X5218">
        <f>SUM(Table1[[#This Row],[Total Sales]]-Table1[[#This Row],[Cost]])</f>
        <v>7688</v>
      </c>
      <c r="Y5218">
        <f>SUM(Table1[[#This Row],[profit/loss]])/SUM(Table1[profit/loss])</f>
        <v>2.3147205732731873E-5</v>
      </c>
    </row>
    <row r="5219" spans="1:25" x14ac:dyDescent="0.3">
      <c r="A5219" t="s">
        <v>13</v>
      </c>
      <c r="B5219" t="s">
        <v>82</v>
      </c>
      <c r="C5219">
        <v>1128299</v>
      </c>
      <c r="D5219" s="9">
        <v>44418</v>
      </c>
      <c r="E5219" s="8" t="str">
        <f>TEXT(Table1[[#This Row],[Invoice Date]],"dd-mm-yyyy")</f>
        <v>10-08-2021</v>
      </c>
      <c r="F5219" s="1" t="str">
        <f t="shared" si="324"/>
        <v>August</v>
      </c>
      <c r="G5219" s="1" t="str">
        <f t="shared" si="325"/>
        <v>2021</v>
      </c>
      <c r="H5219" s="1" t="str">
        <f t="shared" si="326"/>
        <v>Tuesday</v>
      </c>
      <c r="I5219" s="1" t="str">
        <f t="shared" si="327"/>
        <v>10</v>
      </c>
      <c r="J5219" t="s">
        <v>30</v>
      </c>
      <c r="K5219" t="s">
        <v>65</v>
      </c>
      <c r="L5219" t="s">
        <v>66</v>
      </c>
      <c r="M5219" t="s">
        <v>16</v>
      </c>
      <c r="N5219">
        <v>79</v>
      </c>
      <c r="O5219">
        <v>210</v>
      </c>
      <c r="P5219">
        <v>16590</v>
      </c>
      <c r="Q5219">
        <v>6138</v>
      </c>
      <c r="R5219">
        <v>0.37</v>
      </c>
      <c r="S5219" t="s">
        <v>82</v>
      </c>
      <c r="T5219" t="str">
        <f>IF(Table1[[#This Row],[Units Sold]]&gt; 700,"High Units","low Units")</f>
        <v>low Units</v>
      </c>
      <c r="U5219">
        <f>SUM(Table1[[#This Row],[Operating Profit]])/SUM(Table1[Operating Profit])*100</f>
        <v>1.8480430383390771E-3</v>
      </c>
      <c r="V5219">
        <f>SUM(Table1[[#This Row],[Price per Unit]]*Table1[[#This Row],[Units Sold]])</f>
        <v>16590</v>
      </c>
      <c r="W5219">
        <f>SUM(Table1[[#This Row],[Total Sales]]-Table1[[#This Row],[Operating Profit]])</f>
        <v>10452</v>
      </c>
      <c r="X5219">
        <f>SUM(Table1[[#This Row],[Total Sales]]-Table1[[#This Row],[Cost]])</f>
        <v>6138</v>
      </c>
      <c r="Y5219">
        <f>SUM(Table1[[#This Row],[profit/loss]])/SUM(Table1[profit/loss])</f>
        <v>1.848043038339077E-5</v>
      </c>
    </row>
    <row r="5220" spans="1:25" x14ac:dyDescent="0.3">
      <c r="A5220" t="s">
        <v>13</v>
      </c>
      <c r="B5220" t="s">
        <v>82</v>
      </c>
      <c r="C5220">
        <v>1128299</v>
      </c>
      <c r="D5220" s="9">
        <v>44418</v>
      </c>
      <c r="E5220" s="8" t="str">
        <f>TEXT(Table1[[#This Row],[Invoice Date]],"dd-mm-yyyy")</f>
        <v>10-08-2021</v>
      </c>
      <c r="F5220" s="1" t="str">
        <f t="shared" si="324"/>
        <v>August</v>
      </c>
      <c r="G5220" s="1" t="str">
        <f t="shared" si="325"/>
        <v>2021</v>
      </c>
      <c r="H5220" s="1" t="str">
        <f t="shared" si="326"/>
        <v>Tuesday</v>
      </c>
      <c r="I5220" s="1" t="str">
        <f t="shared" si="327"/>
        <v>10</v>
      </c>
      <c r="J5220" t="s">
        <v>30</v>
      </c>
      <c r="K5220" t="s">
        <v>65</v>
      </c>
      <c r="L5220" t="s">
        <v>66</v>
      </c>
      <c r="M5220" t="s">
        <v>18</v>
      </c>
      <c r="N5220">
        <v>71</v>
      </c>
      <c r="O5220">
        <v>218</v>
      </c>
      <c r="P5220">
        <v>15478</v>
      </c>
      <c r="Q5220">
        <v>5263</v>
      </c>
      <c r="R5220">
        <v>0.34</v>
      </c>
      <c r="S5220" t="s">
        <v>82</v>
      </c>
      <c r="T5220" t="str">
        <f>IF(Table1[[#This Row],[Units Sold]]&gt; 700,"High Units","low Units")</f>
        <v>low Units</v>
      </c>
      <c r="U5220">
        <f>SUM(Table1[[#This Row],[Operating Profit]])/SUM(Table1[Operating Profit])*100</f>
        <v>1.5845960428117565E-3</v>
      </c>
      <c r="V5220">
        <f>SUM(Table1[[#This Row],[Price per Unit]]*Table1[[#This Row],[Units Sold]])</f>
        <v>15478</v>
      </c>
      <c r="W5220">
        <f>SUM(Table1[[#This Row],[Total Sales]]-Table1[[#This Row],[Operating Profit]])</f>
        <v>10215</v>
      </c>
      <c r="X5220">
        <f>SUM(Table1[[#This Row],[Total Sales]]-Table1[[#This Row],[Cost]])</f>
        <v>5263</v>
      </c>
      <c r="Y5220">
        <f>SUM(Table1[[#This Row],[profit/loss]])/SUM(Table1[profit/loss])</f>
        <v>1.5845960428117564E-5</v>
      </c>
    </row>
    <row r="5221" spans="1:25" x14ac:dyDescent="0.3">
      <c r="A5221" t="s">
        <v>13</v>
      </c>
      <c r="B5221" t="s">
        <v>82</v>
      </c>
      <c r="C5221">
        <v>1128299</v>
      </c>
      <c r="D5221" s="9">
        <v>44418</v>
      </c>
      <c r="E5221" s="8" t="str">
        <f>TEXT(Table1[[#This Row],[Invoice Date]],"dd-mm-yyyy")</f>
        <v>10-08-2021</v>
      </c>
      <c r="F5221" s="1" t="str">
        <f t="shared" si="324"/>
        <v>August</v>
      </c>
      <c r="G5221" s="1" t="str">
        <f t="shared" si="325"/>
        <v>2021</v>
      </c>
      <c r="H5221" s="1" t="str">
        <f t="shared" si="326"/>
        <v>Tuesday</v>
      </c>
      <c r="I5221" s="1" t="str">
        <f t="shared" si="327"/>
        <v>10</v>
      </c>
      <c r="J5221" t="s">
        <v>30</v>
      </c>
      <c r="K5221" t="s">
        <v>65</v>
      </c>
      <c r="L5221" t="s">
        <v>66</v>
      </c>
      <c r="M5221" t="s">
        <v>19</v>
      </c>
      <c r="N5221">
        <v>64</v>
      </c>
      <c r="O5221">
        <v>162</v>
      </c>
      <c r="P5221">
        <v>10368</v>
      </c>
      <c r="Q5221">
        <v>4044</v>
      </c>
      <c r="R5221">
        <v>0.39</v>
      </c>
      <c r="S5221" t="s">
        <v>82</v>
      </c>
      <c r="T5221" t="str">
        <f>IF(Table1[[#This Row],[Units Sold]]&gt; 700,"High Units","low Units")</f>
        <v>low Units</v>
      </c>
      <c r="U5221">
        <f>SUM(Table1[[#This Row],[Operating Profit]])/SUM(Table1[Operating Profit])*100</f>
        <v>1.217576742757124E-3</v>
      </c>
      <c r="V5221">
        <f>SUM(Table1[[#This Row],[Price per Unit]]*Table1[[#This Row],[Units Sold]])</f>
        <v>10368</v>
      </c>
      <c r="W5221">
        <f>SUM(Table1[[#This Row],[Total Sales]]-Table1[[#This Row],[Operating Profit]])</f>
        <v>6324</v>
      </c>
      <c r="X5221">
        <f>SUM(Table1[[#This Row],[Total Sales]]-Table1[[#This Row],[Cost]])</f>
        <v>4044</v>
      </c>
      <c r="Y5221">
        <f>SUM(Table1[[#This Row],[profit/loss]])/SUM(Table1[profit/loss])</f>
        <v>1.217576742757124E-5</v>
      </c>
    </row>
    <row r="5222" spans="1:25" x14ac:dyDescent="0.3">
      <c r="A5222" t="s">
        <v>13</v>
      </c>
      <c r="B5222" t="s">
        <v>82</v>
      </c>
      <c r="C5222">
        <v>1128299</v>
      </c>
      <c r="D5222" s="9">
        <v>44418</v>
      </c>
      <c r="E5222" s="8" t="str">
        <f>TEXT(Table1[[#This Row],[Invoice Date]],"dd-mm-yyyy")</f>
        <v>10-08-2021</v>
      </c>
      <c r="F5222" s="1" t="str">
        <f t="shared" si="324"/>
        <v>August</v>
      </c>
      <c r="G5222" s="1" t="str">
        <f t="shared" si="325"/>
        <v>2021</v>
      </c>
      <c r="H5222" s="1" t="str">
        <f t="shared" si="326"/>
        <v>Tuesday</v>
      </c>
      <c r="I5222" s="1" t="str">
        <f t="shared" si="327"/>
        <v>10</v>
      </c>
      <c r="J5222" t="s">
        <v>30</v>
      </c>
      <c r="K5222" t="s">
        <v>65</v>
      </c>
      <c r="L5222" t="s">
        <v>66</v>
      </c>
      <c r="M5222" t="s">
        <v>20</v>
      </c>
      <c r="N5222">
        <v>67</v>
      </c>
      <c r="O5222">
        <v>142</v>
      </c>
      <c r="P5222">
        <v>9514</v>
      </c>
      <c r="Q5222">
        <v>3615</v>
      </c>
      <c r="R5222">
        <v>0.38</v>
      </c>
      <c r="S5222" t="s">
        <v>82</v>
      </c>
      <c r="T5222" t="str">
        <f>IF(Table1[[#This Row],[Units Sold]]&gt; 700,"High Units","low Units")</f>
        <v>low Units</v>
      </c>
      <c r="U5222">
        <f>SUM(Table1[[#This Row],[Operating Profit]])/SUM(Table1[Operating Profit])*100</f>
        <v>1.0884124443785864E-3</v>
      </c>
      <c r="V5222">
        <f>SUM(Table1[[#This Row],[Price per Unit]]*Table1[[#This Row],[Units Sold]])</f>
        <v>9514</v>
      </c>
      <c r="W5222">
        <f>SUM(Table1[[#This Row],[Total Sales]]-Table1[[#This Row],[Operating Profit]])</f>
        <v>5899</v>
      </c>
      <c r="X5222">
        <f>SUM(Table1[[#This Row],[Total Sales]]-Table1[[#This Row],[Cost]])</f>
        <v>3615</v>
      </c>
      <c r="Y5222">
        <f>SUM(Table1[[#This Row],[profit/loss]])/SUM(Table1[profit/loss])</f>
        <v>1.0884124443785864E-5</v>
      </c>
    </row>
    <row r="5223" spans="1:25" x14ac:dyDescent="0.3">
      <c r="A5223" t="s">
        <v>24</v>
      </c>
      <c r="B5223" t="s">
        <v>82</v>
      </c>
      <c r="C5223">
        <v>1128299</v>
      </c>
      <c r="D5223" s="9">
        <v>44418</v>
      </c>
      <c r="E5223" s="8" t="str">
        <f>TEXT(Table1[[#This Row],[Invoice Date]],"dd-mm-yyyy")</f>
        <v>10-08-2021</v>
      </c>
      <c r="F5223" s="1" t="str">
        <f t="shared" si="324"/>
        <v>August</v>
      </c>
      <c r="G5223" s="1" t="str">
        <f t="shared" si="325"/>
        <v>2021</v>
      </c>
      <c r="H5223" s="1" t="str">
        <f t="shared" si="326"/>
        <v>Tuesday</v>
      </c>
      <c r="I5223" s="1" t="str">
        <f t="shared" si="327"/>
        <v>10</v>
      </c>
      <c r="J5223" t="s">
        <v>30</v>
      </c>
      <c r="K5223" t="s">
        <v>65</v>
      </c>
      <c r="L5223" t="s">
        <v>66</v>
      </c>
      <c r="M5223" t="s">
        <v>21</v>
      </c>
      <c r="N5223">
        <v>69</v>
      </c>
      <c r="O5223">
        <v>147</v>
      </c>
      <c r="P5223">
        <v>10143</v>
      </c>
      <c r="Q5223">
        <v>2739</v>
      </c>
      <c r="R5223">
        <v>0.27</v>
      </c>
      <c r="S5223" t="s">
        <v>82</v>
      </c>
      <c r="T5223" t="str">
        <f>IF(Table1[[#This Row],[Units Sold]]&gt; 700,"High Units","low Units")</f>
        <v>low Units</v>
      </c>
      <c r="U5223">
        <f>SUM(Table1[[#This Row],[Operating Profit]])/SUM(Table1[Operating Profit])*100</f>
        <v>8.2466436657066327E-4</v>
      </c>
      <c r="V5223">
        <f>SUM(Table1[[#This Row],[Price per Unit]]*Table1[[#This Row],[Units Sold]])</f>
        <v>10143</v>
      </c>
      <c r="W5223">
        <f>SUM(Table1[[#This Row],[Total Sales]]-Table1[[#This Row],[Operating Profit]])</f>
        <v>7404</v>
      </c>
      <c r="X5223">
        <f>SUM(Table1[[#This Row],[Total Sales]]-Table1[[#This Row],[Cost]])</f>
        <v>2739</v>
      </c>
      <c r="Y5223">
        <f>SUM(Table1[[#This Row],[profit/loss]])/SUM(Table1[profit/loss])</f>
        <v>8.2466436657066333E-6</v>
      </c>
    </row>
    <row r="5224" spans="1:25" x14ac:dyDescent="0.3">
      <c r="A5224" t="s">
        <v>24</v>
      </c>
      <c r="B5224" t="s">
        <v>82</v>
      </c>
      <c r="C5224">
        <v>1128299</v>
      </c>
      <c r="D5224" s="9">
        <v>44418</v>
      </c>
      <c r="E5224" s="8" t="str">
        <f>TEXT(Table1[[#This Row],[Invoice Date]],"dd-mm-yyyy")</f>
        <v>10-08-2021</v>
      </c>
      <c r="F5224" s="1" t="str">
        <f t="shared" si="324"/>
        <v>August</v>
      </c>
      <c r="G5224" s="1" t="str">
        <f t="shared" si="325"/>
        <v>2021</v>
      </c>
      <c r="H5224" s="1" t="str">
        <f t="shared" si="326"/>
        <v>Tuesday</v>
      </c>
      <c r="I5224" s="1" t="str">
        <f t="shared" si="327"/>
        <v>10</v>
      </c>
      <c r="J5224" t="s">
        <v>30</v>
      </c>
      <c r="K5224" t="s">
        <v>65</v>
      </c>
      <c r="L5224" t="s">
        <v>66</v>
      </c>
      <c r="M5224" t="s">
        <v>22</v>
      </c>
      <c r="N5224">
        <v>72</v>
      </c>
      <c r="O5224">
        <v>88</v>
      </c>
      <c r="P5224">
        <v>6336</v>
      </c>
      <c r="Q5224">
        <v>3358</v>
      </c>
      <c r="R5224">
        <v>0.53</v>
      </c>
      <c r="S5224" t="s">
        <v>82</v>
      </c>
      <c r="T5224" t="str">
        <f>IF(Table1[[#This Row],[Units Sold]]&gt; 700,"High Units","low Units")</f>
        <v>low Units</v>
      </c>
      <c r="U5224">
        <f>SUM(Table1[[#This Row],[Operating Profit]])/SUM(Table1[Operating Profit])*100</f>
        <v>1.0110342982637048E-3</v>
      </c>
      <c r="V5224">
        <f>SUM(Table1[[#This Row],[Price per Unit]]*Table1[[#This Row],[Units Sold]])</f>
        <v>6336</v>
      </c>
      <c r="W5224">
        <f>SUM(Table1[[#This Row],[Total Sales]]-Table1[[#This Row],[Operating Profit]])</f>
        <v>2978</v>
      </c>
      <c r="X5224">
        <f>SUM(Table1[[#This Row],[Total Sales]]-Table1[[#This Row],[Cost]])</f>
        <v>3358</v>
      </c>
      <c r="Y5224">
        <f>SUM(Table1[[#This Row],[profit/loss]])/SUM(Table1[profit/loss])</f>
        <v>1.0110342982637049E-5</v>
      </c>
    </row>
    <row r="5225" spans="1:25" x14ac:dyDescent="0.3">
      <c r="A5225" t="s">
        <v>24</v>
      </c>
      <c r="B5225" t="s">
        <v>82</v>
      </c>
      <c r="C5225">
        <v>1128299</v>
      </c>
      <c r="D5225" s="9">
        <v>44450</v>
      </c>
      <c r="E5225" s="8" t="str">
        <f>TEXT(Table1[[#This Row],[Invoice Date]],"dd-mm-yyyy")</f>
        <v>11-09-2021</v>
      </c>
      <c r="F5225" s="1" t="str">
        <f t="shared" si="324"/>
        <v>September</v>
      </c>
      <c r="G5225" s="1" t="str">
        <f t="shared" si="325"/>
        <v>2021</v>
      </c>
      <c r="H5225" s="1" t="str">
        <f t="shared" si="326"/>
        <v>Saturday</v>
      </c>
      <c r="I5225" s="1" t="str">
        <f t="shared" si="327"/>
        <v>11</v>
      </c>
      <c r="J5225" t="s">
        <v>30</v>
      </c>
      <c r="K5225" t="s">
        <v>65</v>
      </c>
      <c r="L5225" t="s">
        <v>66</v>
      </c>
      <c r="M5225" t="s">
        <v>16</v>
      </c>
      <c r="N5225">
        <v>62</v>
      </c>
      <c r="O5225">
        <v>149</v>
      </c>
      <c r="P5225">
        <v>9238</v>
      </c>
      <c r="Q5225">
        <v>3326</v>
      </c>
      <c r="R5225">
        <v>0.36</v>
      </c>
      <c r="S5225" t="s">
        <v>82</v>
      </c>
      <c r="T5225" t="str">
        <f>IF(Table1[[#This Row],[Units Sold]]&gt; 700,"High Units","low Units")</f>
        <v>low Units</v>
      </c>
      <c r="U5225">
        <f>SUM(Table1[[#This Row],[Operating Profit]])/SUM(Table1[Operating Profit])*100</f>
        <v>1.00139966528442E-3</v>
      </c>
      <c r="V5225">
        <f>SUM(Table1[[#This Row],[Price per Unit]]*Table1[[#This Row],[Units Sold]])</f>
        <v>9238</v>
      </c>
      <c r="W5225">
        <f>SUM(Table1[[#This Row],[Total Sales]]-Table1[[#This Row],[Operating Profit]])</f>
        <v>5912</v>
      </c>
      <c r="X5225">
        <f>SUM(Table1[[#This Row],[Total Sales]]-Table1[[#This Row],[Cost]])</f>
        <v>3326</v>
      </c>
      <c r="Y5225">
        <f>SUM(Table1[[#This Row],[profit/loss]])/SUM(Table1[profit/loss])</f>
        <v>1.00139966528442E-5</v>
      </c>
    </row>
    <row r="5226" spans="1:25" x14ac:dyDescent="0.3">
      <c r="A5226" t="s">
        <v>24</v>
      </c>
      <c r="B5226" t="s">
        <v>82</v>
      </c>
      <c r="C5226">
        <v>1128299</v>
      </c>
      <c r="D5226" s="9">
        <v>44450</v>
      </c>
      <c r="E5226" s="8" t="str">
        <f>TEXT(Table1[[#This Row],[Invoice Date]],"dd-mm-yyyy")</f>
        <v>11-09-2021</v>
      </c>
      <c r="F5226" s="1" t="str">
        <f t="shared" si="324"/>
        <v>September</v>
      </c>
      <c r="G5226" s="1" t="str">
        <f t="shared" si="325"/>
        <v>2021</v>
      </c>
      <c r="H5226" s="1" t="str">
        <f t="shared" si="326"/>
        <v>Saturday</v>
      </c>
      <c r="I5226" s="1" t="str">
        <f t="shared" si="327"/>
        <v>11</v>
      </c>
      <c r="J5226" t="s">
        <v>30</v>
      </c>
      <c r="K5226" t="s">
        <v>65</v>
      </c>
      <c r="L5226" t="s">
        <v>66</v>
      </c>
      <c r="M5226" t="s">
        <v>18</v>
      </c>
      <c r="N5226">
        <v>69</v>
      </c>
      <c r="O5226">
        <v>149</v>
      </c>
      <c r="P5226">
        <v>10281</v>
      </c>
      <c r="Q5226">
        <v>3393</v>
      </c>
      <c r="R5226">
        <v>0.33</v>
      </c>
      <c r="S5226" t="s">
        <v>82</v>
      </c>
      <c r="T5226" t="str">
        <f>IF(Table1[[#This Row],[Units Sold]]&gt; 700,"High Units","low Units")</f>
        <v>low Units</v>
      </c>
      <c r="U5226">
        <f>SUM(Table1[[#This Row],[Operating Profit]])/SUM(Table1[Operating Profit])*100</f>
        <v>1.0215721780847977E-3</v>
      </c>
      <c r="V5226">
        <f>SUM(Table1[[#This Row],[Price per Unit]]*Table1[[#This Row],[Units Sold]])</f>
        <v>10281</v>
      </c>
      <c r="W5226">
        <f>SUM(Table1[[#This Row],[Total Sales]]-Table1[[#This Row],[Operating Profit]])</f>
        <v>6888</v>
      </c>
      <c r="X5226">
        <f>SUM(Table1[[#This Row],[Total Sales]]-Table1[[#This Row],[Cost]])</f>
        <v>3393</v>
      </c>
      <c r="Y5226">
        <f>SUM(Table1[[#This Row],[profit/loss]])/SUM(Table1[profit/loss])</f>
        <v>1.0215721780847977E-5</v>
      </c>
    </row>
    <row r="5227" spans="1:25" x14ac:dyDescent="0.3">
      <c r="A5227" t="s">
        <v>24</v>
      </c>
      <c r="B5227" t="s">
        <v>82</v>
      </c>
      <c r="C5227">
        <v>1128299</v>
      </c>
      <c r="D5227" s="9">
        <v>44450</v>
      </c>
      <c r="E5227" s="8" t="str">
        <f>TEXT(Table1[[#This Row],[Invoice Date]],"dd-mm-yyyy")</f>
        <v>11-09-2021</v>
      </c>
      <c r="F5227" s="1" t="str">
        <f t="shared" si="324"/>
        <v>September</v>
      </c>
      <c r="G5227" s="1" t="str">
        <f t="shared" si="325"/>
        <v>2021</v>
      </c>
      <c r="H5227" s="1" t="str">
        <f t="shared" si="326"/>
        <v>Saturday</v>
      </c>
      <c r="I5227" s="1" t="str">
        <f t="shared" si="327"/>
        <v>11</v>
      </c>
      <c r="J5227" t="s">
        <v>30</v>
      </c>
      <c r="K5227" t="s">
        <v>65</v>
      </c>
      <c r="L5227" t="s">
        <v>66</v>
      </c>
      <c r="M5227" t="s">
        <v>19</v>
      </c>
      <c r="N5227">
        <v>64</v>
      </c>
      <c r="O5227">
        <v>105</v>
      </c>
      <c r="P5227">
        <v>6720</v>
      </c>
      <c r="Q5227">
        <v>2621</v>
      </c>
      <c r="R5227">
        <v>0.39</v>
      </c>
      <c r="S5227" t="s">
        <v>82</v>
      </c>
      <c r="T5227" t="str">
        <f>IF(Table1[[#This Row],[Units Sold]]&gt; 700,"High Units","low Units")</f>
        <v>low Units</v>
      </c>
      <c r="U5227">
        <f>SUM(Table1[[#This Row],[Operating Profit]])/SUM(Table1[Operating Profit])*100</f>
        <v>7.8913665745955052E-4</v>
      </c>
      <c r="V5227">
        <f>SUM(Table1[[#This Row],[Price per Unit]]*Table1[[#This Row],[Units Sold]])</f>
        <v>6720</v>
      </c>
      <c r="W5227">
        <f>SUM(Table1[[#This Row],[Total Sales]]-Table1[[#This Row],[Operating Profit]])</f>
        <v>4099</v>
      </c>
      <c r="X5227">
        <f>SUM(Table1[[#This Row],[Total Sales]]-Table1[[#This Row],[Cost]])</f>
        <v>2621</v>
      </c>
      <c r="Y5227">
        <f>SUM(Table1[[#This Row],[profit/loss]])/SUM(Table1[profit/loss])</f>
        <v>7.8913665745955053E-6</v>
      </c>
    </row>
    <row r="5228" spans="1:25" x14ac:dyDescent="0.3">
      <c r="A5228" t="s">
        <v>24</v>
      </c>
      <c r="B5228" t="s">
        <v>82</v>
      </c>
      <c r="C5228">
        <v>1128299</v>
      </c>
      <c r="D5228" s="9">
        <v>44450</v>
      </c>
      <c r="E5228" s="8" t="str">
        <f>TEXT(Table1[[#This Row],[Invoice Date]],"dd-mm-yyyy")</f>
        <v>11-09-2021</v>
      </c>
      <c r="F5228" s="1" t="str">
        <f t="shared" si="324"/>
        <v>September</v>
      </c>
      <c r="G5228" s="1" t="str">
        <f t="shared" si="325"/>
        <v>2021</v>
      </c>
      <c r="H5228" s="1" t="str">
        <f t="shared" si="326"/>
        <v>Saturday</v>
      </c>
      <c r="I5228" s="1" t="str">
        <f t="shared" si="327"/>
        <v>11</v>
      </c>
      <c r="J5228" t="s">
        <v>30</v>
      </c>
      <c r="K5228" t="s">
        <v>65</v>
      </c>
      <c r="L5228" t="s">
        <v>66</v>
      </c>
      <c r="M5228" t="s">
        <v>20</v>
      </c>
      <c r="N5228">
        <v>62</v>
      </c>
      <c r="O5228">
        <v>85</v>
      </c>
      <c r="P5228">
        <v>5270</v>
      </c>
      <c r="Q5228">
        <v>2108</v>
      </c>
      <c r="R5228">
        <v>0.4</v>
      </c>
      <c r="S5228" t="s">
        <v>82</v>
      </c>
      <c r="T5228" t="str">
        <f>IF(Table1[[#This Row],[Units Sold]]&gt; 700,"High Units","low Units")</f>
        <v>low Units</v>
      </c>
      <c r="U5228">
        <f>SUM(Table1[[#This Row],[Operating Profit]])/SUM(Table1[Operating Profit])*100</f>
        <v>6.3468144751039008E-4</v>
      </c>
      <c r="V5228">
        <f>SUM(Table1[[#This Row],[Price per Unit]]*Table1[[#This Row],[Units Sold]])</f>
        <v>5270</v>
      </c>
      <c r="W5228">
        <f>SUM(Table1[[#This Row],[Total Sales]]-Table1[[#This Row],[Operating Profit]])</f>
        <v>3162</v>
      </c>
      <c r="X5228">
        <f>SUM(Table1[[#This Row],[Total Sales]]-Table1[[#This Row],[Cost]])</f>
        <v>2108</v>
      </c>
      <c r="Y5228">
        <f>SUM(Table1[[#This Row],[profit/loss]])/SUM(Table1[profit/loss])</f>
        <v>6.3468144751039005E-6</v>
      </c>
    </row>
    <row r="5229" spans="1:25" x14ac:dyDescent="0.3">
      <c r="A5229" t="s">
        <v>24</v>
      </c>
      <c r="B5229" t="s">
        <v>82</v>
      </c>
      <c r="C5229">
        <v>1128299</v>
      </c>
      <c r="D5229" s="9">
        <v>44450</v>
      </c>
      <c r="E5229" s="8" t="str">
        <f>TEXT(Table1[[#This Row],[Invoice Date]],"dd-mm-yyyy")</f>
        <v>11-09-2021</v>
      </c>
      <c r="F5229" s="1" t="str">
        <f t="shared" si="324"/>
        <v>September</v>
      </c>
      <c r="G5229" s="1" t="str">
        <f t="shared" si="325"/>
        <v>2021</v>
      </c>
      <c r="H5229" s="1" t="str">
        <f t="shared" si="326"/>
        <v>Saturday</v>
      </c>
      <c r="I5229" s="1" t="str">
        <f t="shared" si="327"/>
        <v>11</v>
      </c>
      <c r="J5229" t="s">
        <v>30</v>
      </c>
      <c r="K5229" t="s">
        <v>65</v>
      </c>
      <c r="L5229" t="s">
        <v>66</v>
      </c>
      <c r="M5229" t="s">
        <v>21</v>
      </c>
      <c r="N5229">
        <v>71</v>
      </c>
      <c r="O5229">
        <v>91</v>
      </c>
      <c r="P5229">
        <v>6461</v>
      </c>
      <c r="Q5229">
        <v>1938</v>
      </c>
      <c r="R5229">
        <v>0.3</v>
      </c>
      <c r="S5229" t="s">
        <v>82</v>
      </c>
      <c r="T5229" t="str">
        <f>IF(Table1[[#This Row],[Units Sold]]&gt; 700,"High Units","low Units")</f>
        <v>low Units</v>
      </c>
      <c r="U5229">
        <f>SUM(Table1[[#This Row],[Operating Profit]])/SUM(Table1[Operating Profit])*100</f>
        <v>5.8349745980793932E-4</v>
      </c>
      <c r="V5229">
        <f>SUM(Table1[[#This Row],[Price per Unit]]*Table1[[#This Row],[Units Sold]])</f>
        <v>6461</v>
      </c>
      <c r="W5229">
        <f>SUM(Table1[[#This Row],[Total Sales]]-Table1[[#This Row],[Operating Profit]])</f>
        <v>4523</v>
      </c>
      <c r="X5229">
        <f>SUM(Table1[[#This Row],[Total Sales]]-Table1[[#This Row],[Cost]])</f>
        <v>1938</v>
      </c>
      <c r="Y5229">
        <f>SUM(Table1[[#This Row],[profit/loss]])/SUM(Table1[profit/loss])</f>
        <v>5.8349745980793928E-6</v>
      </c>
    </row>
    <row r="5230" spans="1:25" x14ac:dyDescent="0.3">
      <c r="A5230" t="s">
        <v>24</v>
      </c>
      <c r="B5230" t="s">
        <v>82</v>
      </c>
      <c r="C5230">
        <v>1128299</v>
      </c>
      <c r="D5230" s="9">
        <v>44450</v>
      </c>
      <c r="E5230" s="8" t="str">
        <f>TEXT(Table1[[#This Row],[Invoice Date]],"dd-mm-yyyy")</f>
        <v>11-09-2021</v>
      </c>
      <c r="F5230" s="1" t="str">
        <f t="shared" si="324"/>
        <v>September</v>
      </c>
      <c r="G5230" s="1" t="str">
        <f t="shared" si="325"/>
        <v>2021</v>
      </c>
      <c r="H5230" s="1" t="str">
        <f t="shared" si="326"/>
        <v>Saturday</v>
      </c>
      <c r="I5230" s="1" t="str">
        <f t="shared" si="327"/>
        <v>11</v>
      </c>
      <c r="J5230" t="s">
        <v>30</v>
      </c>
      <c r="K5230" t="s">
        <v>65</v>
      </c>
      <c r="L5230" t="s">
        <v>66</v>
      </c>
      <c r="M5230" t="s">
        <v>22</v>
      </c>
      <c r="N5230">
        <v>56</v>
      </c>
      <c r="O5230">
        <v>105</v>
      </c>
      <c r="P5230">
        <v>5880</v>
      </c>
      <c r="Q5230">
        <v>3116</v>
      </c>
      <c r="R5230">
        <v>0.53</v>
      </c>
      <c r="S5230" t="s">
        <v>82</v>
      </c>
      <c r="T5230" t="str">
        <f>IF(Table1[[#This Row],[Units Sold]]&gt; 700,"High Units","low Units")</f>
        <v>low Units</v>
      </c>
      <c r="U5230">
        <f>SUM(Table1[[#This Row],[Operating Profit]])/SUM(Table1[Operating Profit])*100</f>
        <v>9.3817238635786316E-4</v>
      </c>
      <c r="V5230">
        <f>SUM(Table1[[#This Row],[Price per Unit]]*Table1[[#This Row],[Units Sold]])</f>
        <v>5880</v>
      </c>
      <c r="W5230">
        <f>SUM(Table1[[#This Row],[Total Sales]]-Table1[[#This Row],[Operating Profit]])</f>
        <v>2764</v>
      </c>
      <c r="X5230">
        <f>SUM(Table1[[#This Row],[Total Sales]]-Table1[[#This Row],[Cost]])</f>
        <v>3116</v>
      </c>
      <c r="Y5230">
        <f>SUM(Table1[[#This Row],[profit/loss]])/SUM(Table1[profit/loss])</f>
        <v>9.3817238635786312E-6</v>
      </c>
    </row>
    <row r="5231" spans="1:25" x14ac:dyDescent="0.3">
      <c r="A5231" t="s">
        <v>24</v>
      </c>
      <c r="B5231" t="s">
        <v>82</v>
      </c>
      <c r="C5231">
        <v>1128299</v>
      </c>
      <c r="D5231" s="9">
        <v>44479</v>
      </c>
      <c r="E5231" s="8" t="str">
        <f>TEXT(Table1[[#This Row],[Invoice Date]],"dd-mm-yyyy")</f>
        <v>10-10-2021</v>
      </c>
      <c r="F5231" s="1" t="str">
        <f t="shared" si="324"/>
        <v>October</v>
      </c>
      <c r="G5231" s="1" t="str">
        <f t="shared" si="325"/>
        <v>2021</v>
      </c>
      <c r="H5231" s="1" t="str">
        <f t="shared" si="326"/>
        <v>Sunday</v>
      </c>
      <c r="I5231" s="1" t="str">
        <f t="shared" si="327"/>
        <v>10</v>
      </c>
      <c r="J5231" t="s">
        <v>30</v>
      </c>
      <c r="K5231" t="s">
        <v>65</v>
      </c>
      <c r="L5231" t="s">
        <v>66</v>
      </c>
      <c r="M5231" t="s">
        <v>16</v>
      </c>
      <c r="N5231">
        <v>52</v>
      </c>
      <c r="O5231">
        <v>124</v>
      </c>
      <c r="P5231">
        <v>6448</v>
      </c>
      <c r="Q5231">
        <v>2579</v>
      </c>
      <c r="R5231">
        <v>0.4</v>
      </c>
      <c r="S5231" t="s">
        <v>82</v>
      </c>
      <c r="T5231" t="str">
        <f>IF(Table1[[#This Row],[Units Sold]]&gt; 700,"High Units","low Units")</f>
        <v>low Units</v>
      </c>
      <c r="U5231">
        <f>SUM(Table1[[#This Row],[Operating Profit]])/SUM(Table1[Operating Profit])*100</f>
        <v>7.7649120167423908E-4</v>
      </c>
      <c r="V5231">
        <f>SUM(Table1[[#This Row],[Price per Unit]]*Table1[[#This Row],[Units Sold]])</f>
        <v>6448</v>
      </c>
      <c r="W5231">
        <f>SUM(Table1[[#This Row],[Total Sales]]-Table1[[#This Row],[Operating Profit]])</f>
        <v>3869</v>
      </c>
      <c r="X5231">
        <f>SUM(Table1[[#This Row],[Total Sales]]-Table1[[#This Row],[Cost]])</f>
        <v>2579</v>
      </c>
      <c r="Y5231">
        <f>SUM(Table1[[#This Row],[profit/loss]])/SUM(Table1[profit/loss])</f>
        <v>7.7649120167423909E-6</v>
      </c>
    </row>
    <row r="5232" spans="1:25" x14ac:dyDescent="0.3">
      <c r="A5232" t="s">
        <v>24</v>
      </c>
      <c r="B5232" t="s">
        <v>82</v>
      </c>
      <c r="C5232">
        <v>1128299</v>
      </c>
      <c r="D5232" s="9">
        <v>44479</v>
      </c>
      <c r="E5232" s="8" t="str">
        <f>TEXT(Table1[[#This Row],[Invoice Date]],"dd-mm-yyyy")</f>
        <v>10-10-2021</v>
      </c>
      <c r="F5232" s="1" t="str">
        <f t="shared" si="324"/>
        <v>October</v>
      </c>
      <c r="G5232" s="1" t="str">
        <f t="shared" si="325"/>
        <v>2021</v>
      </c>
      <c r="H5232" s="1" t="str">
        <f t="shared" si="326"/>
        <v>Sunday</v>
      </c>
      <c r="I5232" s="1" t="str">
        <f t="shared" si="327"/>
        <v>10</v>
      </c>
      <c r="J5232" t="s">
        <v>30</v>
      </c>
      <c r="K5232" t="s">
        <v>65</v>
      </c>
      <c r="L5232" t="s">
        <v>66</v>
      </c>
      <c r="M5232" t="s">
        <v>18</v>
      </c>
      <c r="N5232">
        <v>61</v>
      </c>
      <c r="O5232">
        <v>138</v>
      </c>
      <c r="P5232">
        <v>8418</v>
      </c>
      <c r="Q5232">
        <v>2525</v>
      </c>
      <c r="R5232">
        <v>0.3</v>
      </c>
      <c r="S5232" t="s">
        <v>82</v>
      </c>
      <c r="T5232" t="str">
        <f>IF(Table1[[#This Row],[Units Sold]]&gt; 700,"High Units","low Units")</f>
        <v>low Units</v>
      </c>
      <c r="U5232">
        <f>SUM(Table1[[#This Row],[Operating Profit]])/SUM(Table1[Operating Profit])*100</f>
        <v>7.6023275852169587E-4</v>
      </c>
      <c r="V5232">
        <f>SUM(Table1[[#This Row],[Price per Unit]]*Table1[[#This Row],[Units Sold]])</f>
        <v>8418</v>
      </c>
      <c r="W5232">
        <f>SUM(Table1[[#This Row],[Total Sales]]-Table1[[#This Row],[Operating Profit]])</f>
        <v>5893</v>
      </c>
      <c r="X5232">
        <f>SUM(Table1[[#This Row],[Total Sales]]-Table1[[#This Row],[Cost]])</f>
        <v>2525</v>
      </c>
      <c r="Y5232">
        <f>SUM(Table1[[#This Row],[profit/loss]])/SUM(Table1[profit/loss])</f>
        <v>7.6023275852169586E-6</v>
      </c>
    </row>
    <row r="5233" spans="1:25" x14ac:dyDescent="0.3">
      <c r="A5233" t="s">
        <v>24</v>
      </c>
      <c r="B5233" t="s">
        <v>82</v>
      </c>
      <c r="C5233">
        <v>1128299</v>
      </c>
      <c r="D5233" s="9">
        <v>44479</v>
      </c>
      <c r="E5233" s="8" t="str">
        <f>TEXT(Table1[[#This Row],[Invoice Date]],"dd-mm-yyyy")</f>
        <v>10-10-2021</v>
      </c>
      <c r="F5233" s="1" t="str">
        <f t="shared" si="324"/>
        <v>October</v>
      </c>
      <c r="G5233" s="1" t="str">
        <f t="shared" si="325"/>
        <v>2021</v>
      </c>
      <c r="H5233" s="1" t="str">
        <f t="shared" si="326"/>
        <v>Sunday</v>
      </c>
      <c r="I5233" s="1" t="str">
        <f t="shared" si="327"/>
        <v>10</v>
      </c>
      <c r="J5233" t="s">
        <v>30</v>
      </c>
      <c r="K5233" t="s">
        <v>65</v>
      </c>
      <c r="L5233" t="s">
        <v>66</v>
      </c>
      <c r="M5233" t="s">
        <v>19</v>
      </c>
      <c r="N5233">
        <v>56</v>
      </c>
      <c r="O5233">
        <v>87</v>
      </c>
      <c r="P5233">
        <v>4872</v>
      </c>
      <c r="Q5233">
        <v>1705</v>
      </c>
      <c r="R5233">
        <v>0.35</v>
      </c>
      <c r="S5233" t="s">
        <v>82</v>
      </c>
      <c r="T5233" t="str">
        <f>IF(Table1[[#This Row],[Units Sold]]&gt; 700,"High Units","low Units")</f>
        <v>low Units</v>
      </c>
      <c r="U5233">
        <f>SUM(Table1[[#This Row],[Operating Profit]])/SUM(Table1[Operating Profit])*100</f>
        <v>5.1334528842752135E-4</v>
      </c>
      <c r="V5233">
        <f>SUM(Table1[[#This Row],[Price per Unit]]*Table1[[#This Row],[Units Sold]])</f>
        <v>4872</v>
      </c>
      <c r="W5233">
        <f>SUM(Table1[[#This Row],[Total Sales]]-Table1[[#This Row],[Operating Profit]])</f>
        <v>3167</v>
      </c>
      <c r="X5233">
        <f>SUM(Table1[[#This Row],[Total Sales]]-Table1[[#This Row],[Cost]])</f>
        <v>1705</v>
      </c>
      <c r="Y5233">
        <f>SUM(Table1[[#This Row],[profit/loss]])/SUM(Table1[profit/loss])</f>
        <v>5.1334528842752135E-6</v>
      </c>
    </row>
    <row r="5234" spans="1:25" x14ac:dyDescent="0.3">
      <c r="A5234" t="s">
        <v>24</v>
      </c>
      <c r="B5234" t="s">
        <v>82</v>
      </c>
      <c r="C5234">
        <v>1128299</v>
      </c>
      <c r="D5234" s="9">
        <v>44479</v>
      </c>
      <c r="E5234" s="8" t="str">
        <f>TEXT(Table1[[#This Row],[Invoice Date]],"dd-mm-yyyy")</f>
        <v>10-10-2021</v>
      </c>
      <c r="F5234" s="1" t="str">
        <f t="shared" si="324"/>
        <v>October</v>
      </c>
      <c r="G5234" s="1" t="str">
        <f t="shared" si="325"/>
        <v>2021</v>
      </c>
      <c r="H5234" s="1" t="str">
        <f t="shared" si="326"/>
        <v>Sunday</v>
      </c>
      <c r="I5234" s="1" t="str">
        <f t="shared" si="327"/>
        <v>10</v>
      </c>
      <c r="J5234" t="s">
        <v>30</v>
      </c>
      <c r="K5234" t="s">
        <v>65</v>
      </c>
      <c r="L5234" t="s">
        <v>66</v>
      </c>
      <c r="M5234" t="s">
        <v>20</v>
      </c>
      <c r="N5234">
        <v>50</v>
      </c>
      <c r="O5234">
        <v>83</v>
      </c>
      <c r="P5234">
        <v>4150</v>
      </c>
      <c r="Q5234">
        <v>1536</v>
      </c>
      <c r="R5234">
        <v>0.37</v>
      </c>
      <c r="S5234" t="s">
        <v>82</v>
      </c>
      <c r="T5234" t="str">
        <f>IF(Table1[[#This Row],[Units Sold]]&gt; 700,"High Units","low Units")</f>
        <v>low Units</v>
      </c>
      <c r="U5234">
        <f>SUM(Table1[[#This Row],[Operating Profit]])/SUM(Table1[Operating Profit])*100</f>
        <v>4.6246238300567326E-4</v>
      </c>
      <c r="V5234">
        <f>SUM(Table1[[#This Row],[Price per Unit]]*Table1[[#This Row],[Units Sold]])</f>
        <v>4150</v>
      </c>
      <c r="W5234">
        <f>SUM(Table1[[#This Row],[Total Sales]]-Table1[[#This Row],[Operating Profit]])</f>
        <v>2614</v>
      </c>
      <c r="X5234">
        <f>SUM(Table1[[#This Row],[Total Sales]]-Table1[[#This Row],[Cost]])</f>
        <v>1536</v>
      </c>
      <c r="Y5234">
        <f>SUM(Table1[[#This Row],[profit/loss]])/SUM(Table1[profit/loss])</f>
        <v>4.6246238300567326E-6</v>
      </c>
    </row>
    <row r="5235" spans="1:25" x14ac:dyDescent="0.3">
      <c r="A5235" t="s">
        <v>24</v>
      </c>
      <c r="B5235" t="s">
        <v>82</v>
      </c>
      <c r="C5235">
        <v>1128299</v>
      </c>
      <c r="D5235" s="9">
        <v>44479</v>
      </c>
      <c r="E5235" s="8" t="str">
        <f>TEXT(Table1[[#This Row],[Invoice Date]],"dd-mm-yyyy")</f>
        <v>10-10-2021</v>
      </c>
      <c r="F5235" s="1" t="str">
        <f t="shared" si="324"/>
        <v>October</v>
      </c>
      <c r="G5235" s="1" t="str">
        <f t="shared" si="325"/>
        <v>2021</v>
      </c>
      <c r="H5235" s="1" t="str">
        <f t="shared" si="326"/>
        <v>Sunday</v>
      </c>
      <c r="I5235" s="1" t="str">
        <f t="shared" si="327"/>
        <v>10</v>
      </c>
      <c r="J5235" t="s">
        <v>30</v>
      </c>
      <c r="K5235" t="s">
        <v>65</v>
      </c>
      <c r="L5235" t="s">
        <v>66</v>
      </c>
      <c r="M5235" t="s">
        <v>21</v>
      </c>
      <c r="N5235">
        <v>63</v>
      </c>
      <c r="O5235">
        <v>70</v>
      </c>
      <c r="P5235">
        <v>4410</v>
      </c>
      <c r="Q5235">
        <v>1235</v>
      </c>
      <c r="R5235">
        <v>0.28000000000000003</v>
      </c>
      <c r="S5235" t="s">
        <v>82</v>
      </c>
      <c r="T5235" t="str">
        <f>IF(Table1[[#This Row],[Units Sold]]&gt; 700,"High Units","low Units")</f>
        <v>low Units</v>
      </c>
      <c r="U5235">
        <f>SUM(Table1[[#This Row],[Operating Profit]])/SUM(Table1[Operating Profit])*100</f>
        <v>3.7183661654427501E-4</v>
      </c>
      <c r="V5235">
        <f>SUM(Table1[[#This Row],[Price per Unit]]*Table1[[#This Row],[Units Sold]])</f>
        <v>4410</v>
      </c>
      <c r="W5235">
        <f>SUM(Table1[[#This Row],[Total Sales]]-Table1[[#This Row],[Operating Profit]])</f>
        <v>3175</v>
      </c>
      <c r="X5235">
        <f>SUM(Table1[[#This Row],[Total Sales]]-Table1[[#This Row],[Cost]])</f>
        <v>1235</v>
      </c>
      <c r="Y5235">
        <f>SUM(Table1[[#This Row],[profit/loss]])/SUM(Table1[profit/loss])</f>
        <v>3.7183661654427503E-6</v>
      </c>
    </row>
    <row r="5236" spans="1:25" x14ac:dyDescent="0.3">
      <c r="A5236" t="s">
        <v>24</v>
      </c>
      <c r="B5236" t="s">
        <v>82</v>
      </c>
      <c r="C5236">
        <v>1128299</v>
      </c>
      <c r="D5236" s="9">
        <v>44479</v>
      </c>
      <c r="E5236" s="8" t="str">
        <f>TEXT(Table1[[#This Row],[Invoice Date]],"dd-mm-yyyy")</f>
        <v>10-10-2021</v>
      </c>
      <c r="F5236" s="1" t="str">
        <f t="shared" si="324"/>
        <v>October</v>
      </c>
      <c r="G5236" s="1" t="str">
        <f t="shared" si="325"/>
        <v>2021</v>
      </c>
      <c r="H5236" s="1" t="str">
        <f t="shared" si="326"/>
        <v>Sunday</v>
      </c>
      <c r="I5236" s="1" t="str">
        <f t="shared" si="327"/>
        <v>10</v>
      </c>
      <c r="J5236" t="s">
        <v>30</v>
      </c>
      <c r="K5236" t="s">
        <v>65</v>
      </c>
      <c r="L5236" t="s">
        <v>66</v>
      </c>
      <c r="M5236" t="s">
        <v>22</v>
      </c>
      <c r="N5236">
        <v>64</v>
      </c>
      <c r="O5236">
        <v>75</v>
      </c>
      <c r="P5236">
        <v>4800</v>
      </c>
      <c r="Q5236">
        <v>2448</v>
      </c>
      <c r="R5236">
        <v>0.51</v>
      </c>
      <c r="S5236" t="s">
        <v>82</v>
      </c>
      <c r="T5236" t="str">
        <f>IF(Table1[[#This Row],[Units Sold]]&gt; 700,"High Units","low Units")</f>
        <v>low Units</v>
      </c>
      <c r="U5236">
        <f>SUM(Table1[[#This Row],[Operating Profit]])/SUM(Table1[Operating Profit])*100</f>
        <v>7.3704942291529169E-4</v>
      </c>
      <c r="V5236">
        <f>SUM(Table1[[#This Row],[Price per Unit]]*Table1[[#This Row],[Units Sold]])</f>
        <v>4800</v>
      </c>
      <c r="W5236">
        <f>SUM(Table1[[#This Row],[Total Sales]]-Table1[[#This Row],[Operating Profit]])</f>
        <v>2352</v>
      </c>
      <c r="X5236">
        <f>SUM(Table1[[#This Row],[Total Sales]]-Table1[[#This Row],[Cost]])</f>
        <v>2448</v>
      </c>
      <c r="Y5236">
        <f>SUM(Table1[[#This Row],[profit/loss]])/SUM(Table1[profit/loss])</f>
        <v>7.3704942291529167E-6</v>
      </c>
    </row>
    <row r="5237" spans="1:25" x14ac:dyDescent="0.3">
      <c r="A5237" t="s">
        <v>24</v>
      </c>
      <c r="B5237" t="s">
        <v>82</v>
      </c>
      <c r="C5237">
        <v>1128299</v>
      </c>
      <c r="D5237" s="9">
        <v>44510</v>
      </c>
      <c r="E5237" s="8" t="str">
        <f>TEXT(Table1[[#This Row],[Invoice Date]],"dd-mm-yyyy")</f>
        <v>10-11-2021</v>
      </c>
      <c r="F5237" s="1" t="str">
        <f t="shared" si="324"/>
        <v>November</v>
      </c>
      <c r="G5237" s="1" t="str">
        <f t="shared" si="325"/>
        <v>2021</v>
      </c>
      <c r="H5237" s="1" t="str">
        <f t="shared" si="326"/>
        <v>Wednesday</v>
      </c>
      <c r="I5237" s="1" t="str">
        <f t="shared" si="327"/>
        <v>10</v>
      </c>
      <c r="J5237" t="s">
        <v>30</v>
      </c>
      <c r="K5237" t="s">
        <v>65</v>
      </c>
      <c r="L5237" t="s">
        <v>66</v>
      </c>
      <c r="M5237" t="s">
        <v>16</v>
      </c>
      <c r="N5237">
        <v>51</v>
      </c>
      <c r="O5237">
        <v>158</v>
      </c>
      <c r="P5237">
        <v>8058</v>
      </c>
      <c r="Q5237">
        <v>2981</v>
      </c>
      <c r="R5237">
        <v>0.37</v>
      </c>
      <c r="S5237" t="s">
        <v>82</v>
      </c>
      <c r="T5237" t="str">
        <f>IF(Table1[[#This Row],[Units Sold]]&gt; 700,"High Units","low Units")</f>
        <v>low Units</v>
      </c>
      <c r="U5237">
        <f>SUM(Table1[[#This Row],[Operating Profit]])/SUM(Table1[Operating Profit])*100</f>
        <v>8.9752627847650515E-4</v>
      </c>
      <c r="V5237">
        <f>SUM(Table1[[#This Row],[Price per Unit]]*Table1[[#This Row],[Units Sold]])</f>
        <v>8058</v>
      </c>
      <c r="W5237">
        <f>SUM(Table1[[#This Row],[Total Sales]]-Table1[[#This Row],[Operating Profit]])</f>
        <v>5077</v>
      </c>
      <c r="X5237">
        <f>SUM(Table1[[#This Row],[Total Sales]]-Table1[[#This Row],[Cost]])</f>
        <v>2981</v>
      </c>
      <c r="Y5237">
        <f>SUM(Table1[[#This Row],[profit/loss]])/SUM(Table1[profit/loss])</f>
        <v>8.9752627847650511E-6</v>
      </c>
    </row>
    <row r="5238" spans="1:25" x14ac:dyDescent="0.3">
      <c r="A5238" t="s">
        <v>24</v>
      </c>
      <c r="B5238" t="s">
        <v>82</v>
      </c>
      <c r="C5238">
        <v>1128299</v>
      </c>
      <c r="D5238" s="9">
        <v>44510</v>
      </c>
      <c r="E5238" s="8" t="str">
        <f>TEXT(Table1[[#This Row],[Invoice Date]],"dd-mm-yyyy")</f>
        <v>10-11-2021</v>
      </c>
      <c r="F5238" s="1" t="str">
        <f t="shared" si="324"/>
        <v>November</v>
      </c>
      <c r="G5238" s="1" t="str">
        <f t="shared" si="325"/>
        <v>2021</v>
      </c>
      <c r="H5238" s="1" t="str">
        <f t="shared" si="326"/>
        <v>Wednesday</v>
      </c>
      <c r="I5238" s="1" t="str">
        <f t="shared" si="327"/>
        <v>10</v>
      </c>
      <c r="J5238" t="s">
        <v>30</v>
      </c>
      <c r="K5238" t="s">
        <v>65</v>
      </c>
      <c r="L5238" t="s">
        <v>66</v>
      </c>
      <c r="M5238" t="s">
        <v>18</v>
      </c>
      <c r="N5238">
        <v>56</v>
      </c>
      <c r="O5238">
        <v>168</v>
      </c>
      <c r="P5238">
        <v>9408</v>
      </c>
      <c r="Q5238">
        <v>3011</v>
      </c>
      <c r="R5238">
        <v>0.32</v>
      </c>
      <c r="S5238" t="s">
        <v>82</v>
      </c>
      <c r="T5238" t="str">
        <f>IF(Table1[[#This Row],[Units Sold]]&gt; 700,"High Units","low Units")</f>
        <v>low Units</v>
      </c>
      <c r="U5238">
        <f>SUM(Table1[[#This Row],[Operating Profit]])/SUM(Table1[Operating Profit])*100</f>
        <v>9.0655874689458472E-4</v>
      </c>
      <c r="V5238">
        <f>SUM(Table1[[#This Row],[Price per Unit]]*Table1[[#This Row],[Units Sold]])</f>
        <v>9408</v>
      </c>
      <c r="W5238">
        <f>SUM(Table1[[#This Row],[Total Sales]]-Table1[[#This Row],[Operating Profit]])</f>
        <v>6397</v>
      </c>
      <c r="X5238">
        <f>SUM(Table1[[#This Row],[Total Sales]]-Table1[[#This Row],[Cost]])</f>
        <v>3011</v>
      </c>
      <c r="Y5238">
        <f>SUM(Table1[[#This Row],[profit/loss]])/SUM(Table1[profit/loss])</f>
        <v>9.0655874689458469E-6</v>
      </c>
    </row>
    <row r="5239" spans="1:25" x14ac:dyDescent="0.3">
      <c r="A5239" t="s">
        <v>24</v>
      </c>
      <c r="B5239" t="s">
        <v>82</v>
      </c>
      <c r="C5239">
        <v>1128299</v>
      </c>
      <c r="D5239" s="9">
        <v>44510</v>
      </c>
      <c r="E5239" s="8" t="str">
        <f>TEXT(Table1[[#This Row],[Invoice Date]],"dd-mm-yyyy")</f>
        <v>10-11-2021</v>
      </c>
      <c r="F5239" s="1" t="str">
        <f t="shared" si="324"/>
        <v>November</v>
      </c>
      <c r="G5239" s="1" t="str">
        <f t="shared" si="325"/>
        <v>2021</v>
      </c>
      <c r="H5239" s="1" t="str">
        <f t="shared" si="326"/>
        <v>Wednesday</v>
      </c>
      <c r="I5239" s="1" t="str">
        <f t="shared" si="327"/>
        <v>10</v>
      </c>
      <c r="J5239" t="s">
        <v>30</v>
      </c>
      <c r="K5239" t="s">
        <v>65</v>
      </c>
      <c r="L5239" t="s">
        <v>66</v>
      </c>
      <c r="M5239" t="s">
        <v>19</v>
      </c>
      <c r="N5239">
        <v>50</v>
      </c>
      <c r="O5239">
        <v>123</v>
      </c>
      <c r="P5239">
        <v>6150</v>
      </c>
      <c r="Q5239">
        <v>2460</v>
      </c>
      <c r="R5239">
        <v>0.4</v>
      </c>
      <c r="S5239" t="s">
        <v>82</v>
      </c>
      <c r="T5239" t="str">
        <f>IF(Table1[[#This Row],[Units Sold]]&gt; 700,"High Units","low Units")</f>
        <v>low Units</v>
      </c>
      <c r="U5239">
        <f>SUM(Table1[[#This Row],[Operating Profit]])/SUM(Table1[Operating Profit])*100</f>
        <v>7.4066241028252356E-4</v>
      </c>
      <c r="V5239">
        <f>SUM(Table1[[#This Row],[Price per Unit]]*Table1[[#This Row],[Units Sold]])</f>
        <v>6150</v>
      </c>
      <c r="W5239">
        <f>SUM(Table1[[#This Row],[Total Sales]]-Table1[[#This Row],[Operating Profit]])</f>
        <v>3690</v>
      </c>
      <c r="X5239">
        <f>SUM(Table1[[#This Row],[Total Sales]]-Table1[[#This Row],[Cost]])</f>
        <v>2460</v>
      </c>
      <c r="Y5239">
        <f>SUM(Table1[[#This Row],[profit/loss]])/SUM(Table1[profit/loss])</f>
        <v>7.4066241028252353E-6</v>
      </c>
    </row>
    <row r="5240" spans="1:25" x14ac:dyDescent="0.3">
      <c r="A5240" t="s">
        <v>24</v>
      </c>
      <c r="B5240" t="s">
        <v>82</v>
      </c>
      <c r="C5240">
        <v>1128299</v>
      </c>
      <c r="D5240" s="9">
        <v>44510</v>
      </c>
      <c r="E5240" s="8" t="str">
        <f>TEXT(Table1[[#This Row],[Invoice Date]],"dd-mm-yyyy")</f>
        <v>10-11-2021</v>
      </c>
      <c r="F5240" s="1" t="str">
        <f t="shared" si="324"/>
        <v>November</v>
      </c>
      <c r="G5240" s="1" t="str">
        <f t="shared" si="325"/>
        <v>2021</v>
      </c>
      <c r="H5240" s="1" t="str">
        <f t="shared" si="326"/>
        <v>Wednesday</v>
      </c>
      <c r="I5240" s="1" t="str">
        <f t="shared" si="327"/>
        <v>10</v>
      </c>
      <c r="J5240" t="s">
        <v>30</v>
      </c>
      <c r="K5240" t="s">
        <v>65</v>
      </c>
      <c r="L5240" t="s">
        <v>66</v>
      </c>
      <c r="M5240" t="s">
        <v>20</v>
      </c>
      <c r="N5240">
        <v>60</v>
      </c>
      <c r="O5240">
        <v>104</v>
      </c>
      <c r="P5240">
        <v>6240</v>
      </c>
      <c r="Q5240">
        <v>2434</v>
      </c>
      <c r="R5240">
        <v>0.39</v>
      </c>
      <c r="S5240" t="s">
        <v>82</v>
      </c>
      <c r="T5240" t="str">
        <f>IF(Table1[[#This Row],[Units Sold]]&gt; 700,"High Units","low Units")</f>
        <v>low Units</v>
      </c>
      <c r="U5240">
        <f>SUM(Table1[[#This Row],[Operating Profit]])/SUM(Table1[Operating Profit])*100</f>
        <v>7.3283427098685451E-4</v>
      </c>
      <c r="V5240">
        <f>SUM(Table1[[#This Row],[Price per Unit]]*Table1[[#This Row],[Units Sold]])</f>
        <v>6240</v>
      </c>
      <c r="W5240">
        <f>SUM(Table1[[#This Row],[Total Sales]]-Table1[[#This Row],[Operating Profit]])</f>
        <v>3806</v>
      </c>
      <c r="X5240">
        <f>SUM(Table1[[#This Row],[Total Sales]]-Table1[[#This Row],[Cost]])</f>
        <v>2434</v>
      </c>
      <c r="Y5240">
        <f>SUM(Table1[[#This Row],[profit/loss]])/SUM(Table1[profit/loss])</f>
        <v>7.3283427098685455E-6</v>
      </c>
    </row>
    <row r="5241" spans="1:25" x14ac:dyDescent="0.3">
      <c r="A5241" t="s">
        <v>24</v>
      </c>
      <c r="B5241" t="s">
        <v>82</v>
      </c>
      <c r="C5241">
        <v>1128299</v>
      </c>
      <c r="D5241" s="9">
        <v>44510</v>
      </c>
      <c r="E5241" s="8" t="str">
        <f>TEXT(Table1[[#This Row],[Invoice Date]],"dd-mm-yyyy")</f>
        <v>10-11-2021</v>
      </c>
      <c r="F5241" s="1" t="str">
        <f t="shared" si="324"/>
        <v>November</v>
      </c>
      <c r="G5241" s="1" t="str">
        <f t="shared" si="325"/>
        <v>2021</v>
      </c>
      <c r="H5241" s="1" t="str">
        <f t="shared" si="326"/>
        <v>Wednesday</v>
      </c>
      <c r="I5241" s="1" t="str">
        <f t="shared" si="327"/>
        <v>10</v>
      </c>
      <c r="J5241" t="s">
        <v>30</v>
      </c>
      <c r="K5241" t="s">
        <v>65</v>
      </c>
      <c r="L5241" t="s">
        <v>66</v>
      </c>
      <c r="M5241" t="s">
        <v>21</v>
      </c>
      <c r="N5241">
        <v>83</v>
      </c>
      <c r="O5241">
        <v>113</v>
      </c>
      <c r="P5241">
        <v>9379</v>
      </c>
      <c r="Q5241">
        <v>2814</v>
      </c>
      <c r="R5241">
        <v>0.3</v>
      </c>
      <c r="S5241" t="s">
        <v>82</v>
      </c>
      <c r="T5241" t="str">
        <f>IF(Table1[[#This Row],[Units Sold]]&gt; 700,"High Units","low Units")</f>
        <v>low Units</v>
      </c>
      <c r="U5241">
        <f>SUM(Table1[[#This Row],[Operating Profit]])/SUM(Table1[Operating Profit])*100</f>
        <v>8.4724553761586214E-4</v>
      </c>
      <c r="V5241">
        <f>SUM(Table1[[#This Row],[Price per Unit]]*Table1[[#This Row],[Units Sold]])</f>
        <v>9379</v>
      </c>
      <c r="W5241">
        <f>SUM(Table1[[#This Row],[Total Sales]]-Table1[[#This Row],[Operating Profit]])</f>
        <v>6565</v>
      </c>
      <c r="X5241">
        <f>SUM(Table1[[#This Row],[Total Sales]]-Table1[[#This Row],[Cost]])</f>
        <v>2814</v>
      </c>
      <c r="Y5241">
        <f>SUM(Table1[[#This Row],[profit/loss]])/SUM(Table1[profit/loss])</f>
        <v>8.4724553761586218E-6</v>
      </c>
    </row>
    <row r="5242" spans="1:25" x14ac:dyDescent="0.3">
      <c r="A5242" t="s">
        <v>24</v>
      </c>
      <c r="B5242" t="s">
        <v>82</v>
      </c>
      <c r="C5242">
        <v>1128299</v>
      </c>
      <c r="D5242" s="9">
        <v>44510</v>
      </c>
      <c r="E5242" s="8" t="str">
        <f>TEXT(Table1[[#This Row],[Invoice Date]],"dd-mm-yyyy")</f>
        <v>10-11-2021</v>
      </c>
      <c r="F5242" s="1" t="str">
        <f t="shared" si="324"/>
        <v>November</v>
      </c>
      <c r="G5242" s="1" t="str">
        <f t="shared" si="325"/>
        <v>2021</v>
      </c>
      <c r="H5242" s="1" t="str">
        <f t="shared" si="326"/>
        <v>Wednesday</v>
      </c>
      <c r="I5242" s="1" t="str">
        <f t="shared" si="327"/>
        <v>10</v>
      </c>
      <c r="J5242" t="s">
        <v>30</v>
      </c>
      <c r="K5242" t="s">
        <v>65</v>
      </c>
      <c r="L5242" t="s">
        <v>66</v>
      </c>
      <c r="M5242" t="s">
        <v>22</v>
      </c>
      <c r="N5242">
        <v>82</v>
      </c>
      <c r="O5242">
        <v>140</v>
      </c>
      <c r="P5242">
        <v>11480</v>
      </c>
      <c r="Q5242">
        <v>5970</v>
      </c>
      <c r="R5242">
        <v>0.52</v>
      </c>
      <c r="S5242" t="s">
        <v>82</v>
      </c>
      <c r="T5242" t="str">
        <f>IF(Table1[[#This Row],[Units Sold]]&gt; 700,"High Units","low Units")</f>
        <v>low Units</v>
      </c>
      <c r="U5242">
        <f>SUM(Table1[[#This Row],[Operating Profit]])/SUM(Table1[Operating Profit])*100</f>
        <v>1.7974612151978315E-3</v>
      </c>
      <c r="V5242">
        <f>SUM(Table1[[#This Row],[Price per Unit]]*Table1[[#This Row],[Units Sold]])</f>
        <v>11480</v>
      </c>
      <c r="W5242">
        <f>SUM(Table1[[#This Row],[Total Sales]]-Table1[[#This Row],[Operating Profit]])</f>
        <v>5510</v>
      </c>
      <c r="X5242">
        <f>SUM(Table1[[#This Row],[Total Sales]]-Table1[[#This Row],[Cost]])</f>
        <v>5970</v>
      </c>
      <c r="Y5242">
        <f>SUM(Table1[[#This Row],[profit/loss]])/SUM(Table1[profit/loss])</f>
        <v>1.7974612151978316E-5</v>
      </c>
    </row>
    <row r="5243" spans="1:25" x14ac:dyDescent="0.3">
      <c r="A5243" t="s">
        <v>24</v>
      </c>
      <c r="B5243" t="s">
        <v>82</v>
      </c>
      <c r="C5243">
        <v>1128299</v>
      </c>
      <c r="D5243" s="9">
        <v>44539</v>
      </c>
      <c r="E5243" s="8" t="str">
        <f>TEXT(Table1[[#This Row],[Invoice Date]],"dd-mm-yyyy")</f>
        <v>09-12-2021</v>
      </c>
      <c r="F5243" s="1" t="str">
        <f t="shared" si="324"/>
        <v>December</v>
      </c>
      <c r="G5243" s="1" t="str">
        <f t="shared" si="325"/>
        <v>2021</v>
      </c>
      <c r="H5243" s="1" t="str">
        <f t="shared" si="326"/>
        <v>Thursday</v>
      </c>
      <c r="I5243" s="1" t="str">
        <f t="shared" si="327"/>
        <v>09</v>
      </c>
      <c r="J5243" t="s">
        <v>30</v>
      </c>
      <c r="K5243" t="s">
        <v>65</v>
      </c>
      <c r="L5243" t="s">
        <v>66</v>
      </c>
      <c r="M5243" t="s">
        <v>16</v>
      </c>
      <c r="N5243">
        <v>68</v>
      </c>
      <c r="O5243">
        <v>189</v>
      </c>
      <c r="P5243">
        <v>12852</v>
      </c>
      <c r="Q5243">
        <v>5141</v>
      </c>
      <c r="R5243">
        <v>0.4</v>
      </c>
      <c r="S5243" t="s">
        <v>82</v>
      </c>
      <c r="T5243" t="str">
        <f>IF(Table1[[#This Row],[Units Sold]]&gt; 700,"High Units","low Units")</f>
        <v>low Units</v>
      </c>
      <c r="U5243">
        <f>SUM(Table1[[#This Row],[Operating Profit]])/SUM(Table1[Operating Profit])*100</f>
        <v>1.5478640045782331E-3</v>
      </c>
      <c r="V5243">
        <f>SUM(Table1[[#This Row],[Price per Unit]]*Table1[[#This Row],[Units Sold]])</f>
        <v>12852</v>
      </c>
      <c r="W5243">
        <f>SUM(Table1[[#This Row],[Total Sales]]-Table1[[#This Row],[Operating Profit]])</f>
        <v>7711</v>
      </c>
      <c r="X5243">
        <f>SUM(Table1[[#This Row],[Total Sales]]-Table1[[#This Row],[Cost]])</f>
        <v>5141</v>
      </c>
      <c r="Y5243">
        <f>SUM(Table1[[#This Row],[profit/loss]])/SUM(Table1[profit/loss])</f>
        <v>1.5478640045782331E-5</v>
      </c>
    </row>
    <row r="5244" spans="1:25" x14ac:dyDescent="0.3">
      <c r="A5244" t="s">
        <v>24</v>
      </c>
      <c r="B5244" t="s">
        <v>82</v>
      </c>
      <c r="C5244">
        <v>1128299</v>
      </c>
      <c r="D5244" s="9">
        <v>44539</v>
      </c>
      <c r="E5244" s="8" t="str">
        <f>TEXT(Table1[[#This Row],[Invoice Date]],"dd-mm-yyyy")</f>
        <v>09-12-2021</v>
      </c>
      <c r="F5244" s="1" t="str">
        <f t="shared" si="324"/>
        <v>December</v>
      </c>
      <c r="G5244" s="1" t="str">
        <f t="shared" si="325"/>
        <v>2021</v>
      </c>
      <c r="H5244" s="1" t="str">
        <f t="shared" si="326"/>
        <v>Thursday</v>
      </c>
      <c r="I5244" s="1" t="str">
        <f t="shared" si="327"/>
        <v>09</v>
      </c>
      <c r="J5244" t="s">
        <v>30</v>
      </c>
      <c r="K5244" t="s">
        <v>65</v>
      </c>
      <c r="L5244" t="s">
        <v>66</v>
      </c>
      <c r="M5244" t="s">
        <v>18</v>
      </c>
      <c r="N5244">
        <v>77</v>
      </c>
      <c r="O5244">
        <v>182</v>
      </c>
      <c r="P5244">
        <v>14014</v>
      </c>
      <c r="Q5244">
        <v>4204</v>
      </c>
      <c r="R5244">
        <v>0.3</v>
      </c>
      <c r="S5244" t="s">
        <v>82</v>
      </c>
      <c r="T5244" t="str">
        <f>IF(Table1[[#This Row],[Units Sold]]&gt; 700,"High Units","low Units")</f>
        <v>low Units</v>
      </c>
      <c r="U5244">
        <f>SUM(Table1[[#This Row],[Operating Profit]])/SUM(Table1[Operating Profit])*100</f>
        <v>1.2657499076535483E-3</v>
      </c>
      <c r="V5244">
        <f>SUM(Table1[[#This Row],[Price per Unit]]*Table1[[#This Row],[Units Sold]])</f>
        <v>14014</v>
      </c>
      <c r="W5244">
        <f>SUM(Table1[[#This Row],[Total Sales]]-Table1[[#This Row],[Operating Profit]])</f>
        <v>9810</v>
      </c>
      <c r="X5244">
        <f>SUM(Table1[[#This Row],[Total Sales]]-Table1[[#This Row],[Cost]])</f>
        <v>4204</v>
      </c>
      <c r="Y5244">
        <f>SUM(Table1[[#This Row],[profit/loss]])/SUM(Table1[profit/loss])</f>
        <v>1.2657499076535482E-5</v>
      </c>
    </row>
    <row r="5245" spans="1:25" x14ac:dyDescent="0.3">
      <c r="A5245" t="s">
        <v>25</v>
      </c>
      <c r="B5245" t="s">
        <v>82</v>
      </c>
      <c r="C5245">
        <v>1128299</v>
      </c>
      <c r="D5245" s="9">
        <v>44539</v>
      </c>
      <c r="E5245" s="8" t="str">
        <f>TEXT(Table1[[#This Row],[Invoice Date]],"dd-mm-yyyy")</f>
        <v>09-12-2021</v>
      </c>
      <c r="F5245" s="1" t="str">
        <f t="shared" si="324"/>
        <v>December</v>
      </c>
      <c r="G5245" s="1" t="str">
        <f t="shared" si="325"/>
        <v>2021</v>
      </c>
      <c r="H5245" s="1" t="str">
        <f t="shared" si="326"/>
        <v>Thursday</v>
      </c>
      <c r="I5245" s="1" t="str">
        <f t="shared" si="327"/>
        <v>09</v>
      </c>
      <c r="J5245" t="s">
        <v>30</v>
      </c>
      <c r="K5245" t="s">
        <v>65</v>
      </c>
      <c r="L5245" t="s">
        <v>66</v>
      </c>
      <c r="M5245" t="s">
        <v>19</v>
      </c>
      <c r="N5245">
        <v>74</v>
      </c>
      <c r="O5245">
        <v>135</v>
      </c>
      <c r="P5245">
        <v>9990</v>
      </c>
      <c r="Q5245">
        <v>3497</v>
      </c>
      <c r="R5245">
        <v>0.35</v>
      </c>
      <c r="S5245" t="s">
        <v>82</v>
      </c>
      <c r="T5245" t="str">
        <f>IF(Table1[[#This Row],[Units Sold]]&gt; 700,"High Units","low Units")</f>
        <v>low Units</v>
      </c>
      <c r="U5245">
        <f>SUM(Table1[[#This Row],[Operating Profit]])/SUM(Table1[Operating Profit])*100</f>
        <v>1.0528847352674735E-3</v>
      </c>
      <c r="V5245">
        <f>SUM(Table1[[#This Row],[Price per Unit]]*Table1[[#This Row],[Units Sold]])</f>
        <v>9990</v>
      </c>
      <c r="W5245">
        <f>SUM(Table1[[#This Row],[Total Sales]]-Table1[[#This Row],[Operating Profit]])</f>
        <v>6493</v>
      </c>
      <c r="X5245">
        <f>SUM(Table1[[#This Row],[Total Sales]]-Table1[[#This Row],[Cost]])</f>
        <v>3497</v>
      </c>
      <c r="Y5245">
        <f>SUM(Table1[[#This Row],[profit/loss]])/SUM(Table1[profit/loss])</f>
        <v>1.0528847352674734E-5</v>
      </c>
    </row>
    <row r="5246" spans="1:25" x14ac:dyDescent="0.3">
      <c r="A5246" t="s">
        <v>25</v>
      </c>
      <c r="B5246" t="s">
        <v>82</v>
      </c>
      <c r="C5246">
        <v>1128299</v>
      </c>
      <c r="D5246" s="9">
        <v>44539</v>
      </c>
      <c r="E5246" s="8" t="str">
        <f>TEXT(Table1[[#This Row],[Invoice Date]],"dd-mm-yyyy")</f>
        <v>09-12-2021</v>
      </c>
      <c r="F5246" s="1" t="str">
        <f t="shared" si="324"/>
        <v>December</v>
      </c>
      <c r="G5246" s="1" t="str">
        <f t="shared" si="325"/>
        <v>2021</v>
      </c>
      <c r="H5246" s="1" t="str">
        <f t="shared" si="326"/>
        <v>Thursday</v>
      </c>
      <c r="I5246" s="1" t="str">
        <f t="shared" si="327"/>
        <v>09</v>
      </c>
      <c r="J5246" t="s">
        <v>30</v>
      </c>
      <c r="K5246" t="s">
        <v>65</v>
      </c>
      <c r="L5246" t="s">
        <v>66</v>
      </c>
      <c r="M5246" t="s">
        <v>20</v>
      </c>
      <c r="N5246">
        <v>73</v>
      </c>
      <c r="O5246">
        <v>145</v>
      </c>
      <c r="P5246">
        <v>10585</v>
      </c>
      <c r="Q5246">
        <v>3705</v>
      </c>
      <c r="R5246">
        <v>0.35</v>
      </c>
      <c r="S5246" t="s">
        <v>82</v>
      </c>
      <c r="T5246" t="str">
        <f>IF(Table1[[#This Row],[Units Sold]]&gt; 700,"High Units","low Units")</f>
        <v>low Units</v>
      </c>
      <c r="U5246">
        <f>SUM(Table1[[#This Row],[Operating Profit]])/SUM(Table1[Operating Profit])*100</f>
        <v>1.115509849632825E-3</v>
      </c>
      <c r="V5246">
        <f>SUM(Table1[[#This Row],[Price per Unit]]*Table1[[#This Row],[Units Sold]])</f>
        <v>10585</v>
      </c>
      <c r="W5246">
        <f>SUM(Table1[[#This Row],[Total Sales]]-Table1[[#This Row],[Operating Profit]])</f>
        <v>6880</v>
      </c>
      <c r="X5246">
        <f>SUM(Table1[[#This Row],[Total Sales]]-Table1[[#This Row],[Cost]])</f>
        <v>3705</v>
      </c>
      <c r="Y5246">
        <f>SUM(Table1[[#This Row],[profit/loss]])/SUM(Table1[profit/loss])</f>
        <v>1.115509849632825E-5</v>
      </c>
    </row>
    <row r="5247" spans="1:25" x14ac:dyDescent="0.3">
      <c r="A5247" t="s">
        <v>25</v>
      </c>
      <c r="B5247" t="s">
        <v>82</v>
      </c>
      <c r="C5247">
        <v>1128299</v>
      </c>
      <c r="D5247" s="9">
        <v>44539</v>
      </c>
      <c r="E5247" s="8" t="str">
        <f>TEXT(Table1[[#This Row],[Invoice Date]],"dd-mm-yyyy")</f>
        <v>09-12-2021</v>
      </c>
      <c r="F5247" s="1" t="str">
        <f t="shared" si="324"/>
        <v>December</v>
      </c>
      <c r="G5247" s="1" t="str">
        <f t="shared" si="325"/>
        <v>2021</v>
      </c>
      <c r="H5247" s="1" t="str">
        <f t="shared" si="326"/>
        <v>Thursday</v>
      </c>
      <c r="I5247" s="1" t="str">
        <f t="shared" si="327"/>
        <v>09</v>
      </c>
      <c r="J5247" t="s">
        <v>30</v>
      </c>
      <c r="K5247" t="s">
        <v>65</v>
      </c>
      <c r="L5247" t="s">
        <v>66</v>
      </c>
      <c r="M5247" t="s">
        <v>21</v>
      </c>
      <c r="N5247">
        <v>84</v>
      </c>
      <c r="O5247">
        <v>128</v>
      </c>
      <c r="P5247">
        <v>10752</v>
      </c>
      <c r="Q5247">
        <v>2796</v>
      </c>
      <c r="R5247">
        <v>0.26</v>
      </c>
      <c r="S5247" t="s">
        <v>82</v>
      </c>
      <c r="T5247" t="str">
        <f>IF(Table1[[#This Row],[Units Sold]]&gt; 700,"High Units","low Units")</f>
        <v>low Units</v>
      </c>
      <c r="U5247">
        <f>SUM(Table1[[#This Row],[Operating Profit]])/SUM(Table1[Operating Profit])*100</f>
        <v>8.4182605656501445E-4</v>
      </c>
      <c r="V5247">
        <f>SUM(Table1[[#This Row],[Price per Unit]]*Table1[[#This Row],[Units Sold]])</f>
        <v>10752</v>
      </c>
      <c r="W5247">
        <f>SUM(Table1[[#This Row],[Total Sales]]-Table1[[#This Row],[Operating Profit]])</f>
        <v>7956</v>
      </c>
      <c r="X5247">
        <f>SUM(Table1[[#This Row],[Total Sales]]-Table1[[#This Row],[Cost]])</f>
        <v>2796</v>
      </c>
      <c r="Y5247">
        <f>SUM(Table1[[#This Row],[profit/loss]])/SUM(Table1[profit/loss])</f>
        <v>8.4182605656501447E-6</v>
      </c>
    </row>
    <row r="5248" spans="1:25" x14ac:dyDescent="0.3">
      <c r="A5248" t="s">
        <v>25</v>
      </c>
      <c r="B5248" t="s">
        <v>82</v>
      </c>
      <c r="C5248">
        <v>1128299</v>
      </c>
      <c r="D5248" s="9">
        <v>44539</v>
      </c>
      <c r="E5248" s="8" t="str">
        <f>TEXT(Table1[[#This Row],[Invoice Date]],"dd-mm-yyyy")</f>
        <v>09-12-2021</v>
      </c>
      <c r="F5248" s="1" t="str">
        <f t="shared" si="324"/>
        <v>December</v>
      </c>
      <c r="G5248" s="1" t="str">
        <f t="shared" si="325"/>
        <v>2021</v>
      </c>
      <c r="H5248" s="1" t="str">
        <f t="shared" si="326"/>
        <v>Thursday</v>
      </c>
      <c r="I5248" s="1" t="str">
        <f t="shared" si="327"/>
        <v>09</v>
      </c>
      <c r="J5248" t="s">
        <v>30</v>
      </c>
      <c r="K5248" t="s">
        <v>65</v>
      </c>
      <c r="L5248" t="s">
        <v>66</v>
      </c>
      <c r="M5248" t="s">
        <v>22</v>
      </c>
      <c r="N5248">
        <v>89</v>
      </c>
      <c r="O5248">
        <v>142</v>
      </c>
      <c r="P5248">
        <v>12638</v>
      </c>
      <c r="Q5248">
        <v>6319</v>
      </c>
      <c r="R5248">
        <v>0.5</v>
      </c>
      <c r="S5248" t="s">
        <v>82</v>
      </c>
      <c r="T5248" t="str">
        <f>IF(Table1[[#This Row],[Units Sold]]&gt; 700,"High Units","low Units")</f>
        <v>low Units</v>
      </c>
      <c r="U5248">
        <f>SUM(Table1[[#This Row],[Operating Profit]])/SUM(Table1[Operating Profit])*100</f>
        <v>1.9025389311281568E-3</v>
      </c>
      <c r="V5248">
        <f>SUM(Table1[[#This Row],[Price per Unit]]*Table1[[#This Row],[Units Sold]])</f>
        <v>12638</v>
      </c>
      <c r="W5248">
        <f>SUM(Table1[[#This Row],[Total Sales]]-Table1[[#This Row],[Operating Profit]])</f>
        <v>6319</v>
      </c>
      <c r="X5248">
        <f>SUM(Table1[[#This Row],[Total Sales]]-Table1[[#This Row],[Cost]])</f>
        <v>6319</v>
      </c>
      <c r="Y5248">
        <f>SUM(Table1[[#This Row],[profit/loss]])/SUM(Table1[profit/loss])</f>
        <v>1.9025389311281568E-5</v>
      </c>
    </row>
    <row r="5249" spans="1:25" x14ac:dyDescent="0.3">
      <c r="A5249" t="s">
        <v>25</v>
      </c>
      <c r="B5249" t="s">
        <v>82</v>
      </c>
      <c r="C5249">
        <v>1128299</v>
      </c>
      <c r="D5249" s="9">
        <v>44213</v>
      </c>
      <c r="E5249" s="8" t="str">
        <f>TEXT(Table1[[#This Row],[Invoice Date]],"dd-mm-yyyy")</f>
        <v>17-01-2021</v>
      </c>
      <c r="F5249" s="1" t="str">
        <f t="shared" si="324"/>
        <v>January</v>
      </c>
      <c r="G5249" s="1" t="str">
        <f t="shared" si="325"/>
        <v>2021</v>
      </c>
      <c r="H5249" s="1" t="str">
        <f t="shared" si="326"/>
        <v>Sunday</v>
      </c>
      <c r="I5249" s="1" t="str">
        <f t="shared" si="327"/>
        <v>17</v>
      </c>
      <c r="J5249" t="s">
        <v>30</v>
      </c>
      <c r="K5249" t="s">
        <v>65</v>
      </c>
      <c r="L5249" t="s">
        <v>66</v>
      </c>
      <c r="M5249" t="s">
        <v>16</v>
      </c>
      <c r="N5249">
        <v>38</v>
      </c>
      <c r="O5249">
        <v>115</v>
      </c>
      <c r="P5249">
        <v>4370</v>
      </c>
      <c r="Q5249">
        <v>1879</v>
      </c>
      <c r="R5249">
        <v>0.43</v>
      </c>
      <c r="S5249" t="s">
        <v>82</v>
      </c>
      <c r="T5249" t="str">
        <f>IF(Table1[[#This Row],[Units Sold]]&gt; 700,"High Units","low Units")</f>
        <v>low Units</v>
      </c>
      <c r="U5249">
        <f>SUM(Table1[[#This Row],[Operating Profit]])/SUM(Table1[Operating Profit])*100</f>
        <v>5.6573360525238284E-4</v>
      </c>
      <c r="V5249">
        <f>SUM(Table1[[#This Row],[Price per Unit]]*Table1[[#This Row],[Units Sold]])</f>
        <v>4370</v>
      </c>
      <c r="W5249">
        <f>SUM(Table1[[#This Row],[Total Sales]]-Table1[[#This Row],[Operating Profit]])</f>
        <v>2491</v>
      </c>
      <c r="X5249">
        <f>SUM(Table1[[#This Row],[Total Sales]]-Table1[[#This Row],[Cost]])</f>
        <v>1879</v>
      </c>
      <c r="Y5249">
        <f>SUM(Table1[[#This Row],[profit/loss]])/SUM(Table1[profit/loss])</f>
        <v>5.657336052523828E-6</v>
      </c>
    </row>
    <row r="5250" spans="1:25" x14ac:dyDescent="0.3">
      <c r="A5250" t="s">
        <v>25</v>
      </c>
      <c r="B5250" t="s">
        <v>82</v>
      </c>
      <c r="C5250">
        <v>1128299</v>
      </c>
      <c r="D5250" s="9">
        <v>44213</v>
      </c>
      <c r="E5250" s="8" t="str">
        <f>TEXT(Table1[[#This Row],[Invoice Date]],"dd-mm-yyyy")</f>
        <v>17-01-2021</v>
      </c>
      <c r="F5250" s="1" t="str">
        <f t="shared" si="324"/>
        <v>January</v>
      </c>
      <c r="G5250" s="1" t="str">
        <f t="shared" si="325"/>
        <v>2021</v>
      </c>
      <c r="H5250" s="1" t="str">
        <f t="shared" si="326"/>
        <v>Sunday</v>
      </c>
      <c r="I5250" s="1" t="str">
        <f t="shared" si="327"/>
        <v>17</v>
      </c>
      <c r="J5250" t="s">
        <v>30</v>
      </c>
      <c r="K5250" t="s">
        <v>65</v>
      </c>
      <c r="L5250" t="s">
        <v>66</v>
      </c>
      <c r="M5250" t="s">
        <v>18</v>
      </c>
      <c r="N5250">
        <v>48</v>
      </c>
      <c r="O5250">
        <v>123</v>
      </c>
      <c r="P5250">
        <v>5904</v>
      </c>
      <c r="Q5250">
        <v>2066</v>
      </c>
      <c r="R5250">
        <v>0.35</v>
      </c>
      <c r="S5250" t="s">
        <v>82</v>
      </c>
      <c r="T5250" t="str">
        <f>IF(Table1[[#This Row],[Units Sold]]&gt; 700,"High Units","low Units")</f>
        <v>low Units</v>
      </c>
      <c r="U5250">
        <f>SUM(Table1[[#This Row],[Operating Profit]])/SUM(Table1[Operating Profit])*100</f>
        <v>6.2203599172507874E-4</v>
      </c>
      <c r="V5250">
        <f>SUM(Table1[[#This Row],[Price per Unit]]*Table1[[#This Row],[Units Sold]])</f>
        <v>5904</v>
      </c>
      <c r="W5250">
        <f>SUM(Table1[[#This Row],[Total Sales]]-Table1[[#This Row],[Operating Profit]])</f>
        <v>3838</v>
      </c>
      <c r="X5250">
        <f>SUM(Table1[[#This Row],[Total Sales]]-Table1[[#This Row],[Cost]])</f>
        <v>2066</v>
      </c>
      <c r="Y5250">
        <f>SUM(Table1[[#This Row],[profit/loss]])/SUM(Table1[profit/loss])</f>
        <v>6.2203599172507869E-6</v>
      </c>
    </row>
    <row r="5251" spans="1:25" x14ac:dyDescent="0.3">
      <c r="A5251" t="s">
        <v>25</v>
      </c>
      <c r="B5251" t="s">
        <v>82</v>
      </c>
      <c r="C5251">
        <v>1128299</v>
      </c>
      <c r="D5251" s="9">
        <v>44213</v>
      </c>
      <c r="E5251" s="8" t="str">
        <f>TEXT(Table1[[#This Row],[Invoice Date]],"dd-mm-yyyy")</f>
        <v>17-01-2021</v>
      </c>
      <c r="F5251" s="1" t="str">
        <f t="shared" ref="F5251:F5314" si="328">TEXT(D5251,"mmmm")</f>
        <v>January</v>
      </c>
      <c r="G5251" s="1" t="str">
        <f t="shared" ref="G5251:G5314" si="329">TEXT(D5251,"YYYY")</f>
        <v>2021</v>
      </c>
      <c r="H5251" s="1" t="str">
        <f t="shared" ref="H5251:H5314" si="330">TEXT(D5251,"dddd")</f>
        <v>Sunday</v>
      </c>
      <c r="I5251" s="1" t="str">
        <f t="shared" ref="I5251:I5314" si="331">TEXT(D5251,"dd")</f>
        <v>17</v>
      </c>
      <c r="J5251" t="s">
        <v>30</v>
      </c>
      <c r="K5251" t="s">
        <v>65</v>
      </c>
      <c r="L5251" t="s">
        <v>66</v>
      </c>
      <c r="M5251" t="s">
        <v>19</v>
      </c>
      <c r="N5251">
        <v>45</v>
      </c>
      <c r="O5251">
        <v>123</v>
      </c>
      <c r="P5251">
        <v>5535</v>
      </c>
      <c r="Q5251">
        <v>2269</v>
      </c>
      <c r="R5251">
        <v>0.41</v>
      </c>
      <c r="S5251" t="s">
        <v>82</v>
      </c>
      <c r="T5251" t="str">
        <f>IF(Table1[[#This Row],[Units Sold]]&gt; 700,"High Units","low Units")</f>
        <v>low Units</v>
      </c>
      <c r="U5251">
        <f>SUM(Table1[[#This Row],[Operating Profit]])/SUM(Table1[Operating Profit])*100</f>
        <v>6.8315569468741703E-4</v>
      </c>
      <c r="V5251">
        <f>SUM(Table1[[#This Row],[Price per Unit]]*Table1[[#This Row],[Units Sold]])</f>
        <v>5535</v>
      </c>
      <c r="W5251">
        <f>SUM(Table1[[#This Row],[Total Sales]]-Table1[[#This Row],[Operating Profit]])</f>
        <v>3266</v>
      </c>
      <c r="X5251">
        <f>SUM(Table1[[#This Row],[Total Sales]]-Table1[[#This Row],[Cost]])</f>
        <v>2269</v>
      </c>
      <c r="Y5251">
        <f>SUM(Table1[[#This Row],[profit/loss]])/SUM(Table1[profit/loss])</f>
        <v>6.8315569468741704E-6</v>
      </c>
    </row>
    <row r="5252" spans="1:25" x14ac:dyDescent="0.3">
      <c r="A5252" t="s">
        <v>25</v>
      </c>
      <c r="B5252" t="s">
        <v>82</v>
      </c>
      <c r="C5252">
        <v>1128299</v>
      </c>
      <c r="D5252" s="9">
        <v>44213</v>
      </c>
      <c r="E5252" s="8" t="str">
        <f>TEXT(Table1[[#This Row],[Invoice Date]],"dd-mm-yyyy")</f>
        <v>17-01-2021</v>
      </c>
      <c r="F5252" s="1" t="str">
        <f t="shared" si="328"/>
        <v>January</v>
      </c>
      <c r="G5252" s="1" t="str">
        <f t="shared" si="329"/>
        <v>2021</v>
      </c>
      <c r="H5252" s="1" t="str">
        <f t="shared" si="330"/>
        <v>Sunday</v>
      </c>
      <c r="I5252" s="1" t="str">
        <f t="shared" si="331"/>
        <v>17</v>
      </c>
      <c r="J5252" t="s">
        <v>30</v>
      </c>
      <c r="K5252" t="s">
        <v>65</v>
      </c>
      <c r="L5252" t="s">
        <v>66</v>
      </c>
      <c r="M5252" t="s">
        <v>20</v>
      </c>
      <c r="N5252">
        <v>47</v>
      </c>
      <c r="O5252">
        <v>77</v>
      </c>
      <c r="P5252">
        <v>3619</v>
      </c>
      <c r="Q5252">
        <v>1629</v>
      </c>
      <c r="R5252">
        <v>0.45</v>
      </c>
      <c r="S5252" t="s">
        <v>82</v>
      </c>
      <c r="T5252" t="str">
        <f>IF(Table1[[#This Row],[Units Sold]]&gt; 700,"High Units","low Units")</f>
        <v>low Units</v>
      </c>
      <c r="U5252">
        <f>SUM(Table1[[#This Row],[Operating Profit]])/SUM(Table1[Operating Profit])*100</f>
        <v>4.9046303510171983E-4</v>
      </c>
      <c r="V5252">
        <f>SUM(Table1[[#This Row],[Price per Unit]]*Table1[[#This Row],[Units Sold]])</f>
        <v>3619</v>
      </c>
      <c r="W5252">
        <f>SUM(Table1[[#This Row],[Total Sales]]-Table1[[#This Row],[Operating Profit]])</f>
        <v>1990</v>
      </c>
      <c r="X5252">
        <f>SUM(Table1[[#This Row],[Total Sales]]-Table1[[#This Row],[Cost]])</f>
        <v>1629</v>
      </c>
      <c r="Y5252">
        <f>SUM(Table1[[#This Row],[profit/loss]])/SUM(Table1[profit/loss])</f>
        <v>4.9046303510171983E-6</v>
      </c>
    </row>
    <row r="5253" spans="1:25" x14ac:dyDescent="0.3">
      <c r="A5253" t="s">
        <v>25</v>
      </c>
      <c r="B5253" t="s">
        <v>82</v>
      </c>
      <c r="C5253">
        <v>1128299</v>
      </c>
      <c r="D5253" s="9">
        <v>44213</v>
      </c>
      <c r="E5253" s="8" t="str">
        <f>TEXT(Table1[[#This Row],[Invoice Date]],"dd-mm-yyyy")</f>
        <v>17-01-2021</v>
      </c>
      <c r="F5253" s="1" t="str">
        <f t="shared" si="328"/>
        <v>January</v>
      </c>
      <c r="G5253" s="1" t="str">
        <f t="shared" si="329"/>
        <v>2021</v>
      </c>
      <c r="H5253" s="1" t="str">
        <f t="shared" si="330"/>
        <v>Sunday</v>
      </c>
      <c r="I5253" s="1" t="str">
        <f t="shared" si="331"/>
        <v>17</v>
      </c>
      <c r="J5253" t="s">
        <v>30</v>
      </c>
      <c r="K5253" t="s">
        <v>65</v>
      </c>
      <c r="L5253" t="s">
        <v>66</v>
      </c>
      <c r="M5253" t="s">
        <v>21</v>
      </c>
      <c r="N5253">
        <v>54</v>
      </c>
      <c r="O5253">
        <v>68</v>
      </c>
      <c r="P5253">
        <v>3672</v>
      </c>
      <c r="Q5253">
        <v>1102</v>
      </c>
      <c r="R5253">
        <v>0.3</v>
      </c>
      <c r="S5253" t="s">
        <v>82</v>
      </c>
      <c r="T5253" t="str">
        <f>IF(Table1[[#This Row],[Units Sold]]&gt; 700,"High Units","low Units")</f>
        <v>low Units</v>
      </c>
      <c r="U5253">
        <f>SUM(Table1[[#This Row],[Operating Profit]])/SUM(Table1[Operating Profit])*100</f>
        <v>3.3179267322412231E-4</v>
      </c>
      <c r="V5253">
        <f>SUM(Table1[[#This Row],[Price per Unit]]*Table1[[#This Row],[Units Sold]])</f>
        <v>3672</v>
      </c>
      <c r="W5253">
        <f>SUM(Table1[[#This Row],[Total Sales]]-Table1[[#This Row],[Operating Profit]])</f>
        <v>2570</v>
      </c>
      <c r="X5253">
        <f>SUM(Table1[[#This Row],[Total Sales]]-Table1[[#This Row],[Cost]])</f>
        <v>1102</v>
      </c>
      <c r="Y5253">
        <f>SUM(Table1[[#This Row],[profit/loss]])/SUM(Table1[profit/loss])</f>
        <v>3.3179267322412231E-6</v>
      </c>
    </row>
    <row r="5254" spans="1:25" x14ac:dyDescent="0.3">
      <c r="A5254" t="s">
        <v>25</v>
      </c>
      <c r="B5254" t="s">
        <v>82</v>
      </c>
      <c r="C5254">
        <v>1128299</v>
      </c>
      <c r="D5254" s="9">
        <v>44213</v>
      </c>
      <c r="E5254" s="8" t="str">
        <f>TEXT(Table1[[#This Row],[Invoice Date]],"dd-mm-yyyy")</f>
        <v>17-01-2021</v>
      </c>
      <c r="F5254" s="1" t="str">
        <f t="shared" si="328"/>
        <v>January</v>
      </c>
      <c r="G5254" s="1" t="str">
        <f t="shared" si="329"/>
        <v>2021</v>
      </c>
      <c r="H5254" s="1" t="str">
        <f t="shared" si="330"/>
        <v>Sunday</v>
      </c>
      <c r="I5254" s="1" t="str">
        <f t="shared" si="331"/>
        <v>17</v>
      </c>
      <c r="J5254" t="s">
        <v>30</v>
      </c>
      <c r="K5254" t="s">
        <v>65</v>
      </c>
      <c r="L5254" t="s">
        <v>66</v>
      </c>
      <c r="M5254" t="s">
        <v>22</v>
      </c>
      <c r="N5254">
        <v>49</v>
      </c>
      <c r="O5254">
        <v>124</v>
      </c>
      <c r="P5254">
        <v>6076</v>
      </c>
      <c r="Q5254">
        <v>3585</v>
      </c>
      <c r="R5254">
        <v>0.59</v>
      </c>
      <c r="S5254" t="s">
        <v>82</v>
      </c>
      <c r="T5254" t="str">
        <f>IF(Table1[[#This Row],[Units Sold]]&gt; 700,"High Units","low Units")</f>
        <v>low Units</v>
      </c>
      <c r="U5254">
        <f>SUM(Table1[[#This Row],[Operating Profit]])/SUM(Table1[Operating Profit])*100</f>
        <v>1.0793799759605067E-3</v>
      </c>
      <c r="V5254">
        <f>SUM(Table1[[#This Row],[Price per Unit]]*Table1[[#This Row],[Units Sold]])</f>
        <v>6076</v>
      </c>
      <c r="W5254">
        <f>SUM(Table1[[#This Row],[Total Sales]]-Table1[[#This Row],[Operating Profit]])</f>
        <v>2491</v>
      </c>
      <c r="X5254">
        <f>SUM(Table1[[#This Row],[Total Sales]]-Table1[[#This Row],[Cost]])</f>
        <v>3585</v>
      </c>
      <c r="Y5254">
        <f>SUM(Table1[[#This Row],[profit/loss]])/SUM(Table1[profit/loss])</f>
        <v>1.0793799759605068E-5</v>
      </c>
    </row>
    <row r="5255" spans="1:25" x14ac:dyDescent="0.3">
      <c r="A5255" t="s">
        <v>25</v>
      </c>
      <c r="B5255" t="s">
        <v>82</v>
      </c>
      <c r="C5255">
        <v>1128299</v>
      </c>
      <c r="D5255" s="9">
        <v>44244</v>
      </c>
      <c r="E5255" s="8" t="str">
        <f>TEXT(Table1[[#This Row],[Invoice Date]],"dd-mm-yyyy")</f>
        <v>17-02-2021</v>
      </c>
      <c r="F5255" s="1" t="str">
        <f t="shared" si="328"/>
        <v>February</v>
      </c>
      <c r="G5255" s="1" t="str">
        <f t="shared" si="329"/>
        <v>2021</v>
      </c>
      <c r="H5255" s="1" t="str">
        <f t="shared" si="330"/>
        <v>Wednesday</v>
      </c>
      <c r="I5255" s="1" t="str">
        <f t="shared" si="331"/>
        <v>17</v>
      </c>
      <c r="J5255" t="s">
        <v>30</v>
      </c>
      <c r="K5255" t="s">
        <v>65</v>
      </c>
      <c r="L5255" t="s">
        <v>66</v>
      </c>
      <c r="M5255" t="s">
        <v>16</v>
      </c>
      <c r="N5255">
        <v>36</v>
      </c>
      <c r="O5255">
        <v>137</v>
      </c>
      <c r="P5255">
        <v>4932</v>
      </c>
      <c r="Q5255">
        <v>2071</v>
      </c>
      <c r="R5255">
        <v>0.42</v>
      </c>
      <c r="S5255" t="s">
        <v>82</v>
      </c>
      <c r="T5255" t="str">
        <f>IF(Table1[[#This Row],[Units Sold]]&gt; 700,"High Units","low Units")</f>
        <v>low Units</v>
      </c>
      <c r="U5255">
        <f>SUM(Table1[[#This Row],[Operating Profit]])/SUM(Table1[Operating Profit])*100</f>
        <v>6.2354140312809191E-4</v>
      </c>
      <c r="V5255">
        <f>SUM(Table1[[#This Row],[Price per Unit]]*Table1[[#This Row],[Units Sold]])</f>
        <v>4932</v>
      </c>
      <c r="W5255">
        <f>SUM(Table1[[#This Row],[Total Sales]]-Table1[[#This Row],[Operating Profit]])</f>
        <v>2861</v>
      </c>
      <c r="X5255">
        <f>SUM(Table1[[#This Row],[Total Sales]]-Table1[[#This Row],[Cost]])</f>
        <v>2071</v>
      </c>
      <c r="Y5255">
        <f>SUM(Table1[[#This Row],[profit/loss]])/SUM(Table1[profit/loss])</f>
        <v>6.2354140312809196E-6</v>
      </c>
    </row>
    <row r="5256" spans="1:25" x14ac:dyDescent="0.3">
      <c r="A5256" t="s">
        <v>25</v>
      </c>
      <c r="B5256" t="s">
        <v>82</v>
      </c>
      <c r="C5256">
        <v>1128299</v>
      </c>
      <c r="D5256" s="9">
        <v>44244</v>
      </c>
      <c r="E5256" s="8" t="str">
        <f>TEXT(Table1[[#This Row],[Invoice Date]],"dd-mm-yyyy")</f>
        <v>17-02-2021</v>
      </c>
      <c r="F5256" s="1" t="str">
        <f t="shared" si="328"/>
        <v>February</v>
      </c>
      <c r="G5256" s="1" t="str">
        <f t="shared" si="329"/>
        <v>2021</v>
      </c>
      <c r="H5256" s="1" t="str">
        <f t="shared" si="330"/>
        <v>Wednesday</v>
      </c>
      <c r="I5256" s="1" t="str">
        <f t="shared" si="331"/>
        <v>17</v>
      </c>
      <c r="J5256" t="s">
        <v>30</v>
      </c>
      <c r="K5256" t="s">
        <v>65</v>
      </c>
      <c r="L5256" t="s">
        <v>66</v>
      </c>
      <c r="M5256" t="s">
        <v>18</v>
      </c>
      <c r="N5256">
        <v>49</v>
      </c>
      <c r="O5256">
        <v>111</v>
      </c>
      <c r="P5256">
        <v>5439</v>
      </c>
      <c r="Q5256">
        <v>1904</v>
      </c>
      <c r="R5256">
        <v>0.35</v>
      </c>
      <c r="S5256" t="s">
        <v>82</v>
      </c>
      <c r="T5256" t="str">
        <f>IF(Table1[[#This Row],[Units Sold]]&gt; 700,"High Units","low Units")</f>
        <v>low Units</v>
      </c>
      <c r="U5256">
        <f>SUM(Table1[[#This Row],[Operating Profit]])/SUM(Table1[Operating Profit])*100</f>
        <v>5.7326066226744913E-4</v>
      </c>
      <c r="V5256">
        <f>SUM(Table1[[#This Row],[Price per Unit]]*Table1[[#This Row],[Units Sold]])</f>
        <v>5439</v>
      </c>
      <c r="W5256">
        <f>SUM(Table1[[#This Row],[Total Sales]]-Table1[[#This Row],[Operating Profit]])</f>
        <v>3535</v>
      </c>
      <c r="X5256">
        <f>SUM(Table1[[#This Row],[Total Sales]]-Table1[[#This Row],[Cost]])</f>
        <v>1904</v>
      </c>
      <c r="Y5256">
        <f>SUM(Table1[[#This Row],[profit/loss]])/SUM(Table1[profit/loss])</f>
        <v>5.7326066226744911E-6</v>
      </c>
    </row>
    <row r="5257" spans="1:25" x14ac:dyDescent="0.3">
      <c r="A5257" t="s">
        <v>25</v>
      </c>
      <c r="B5257" t="s">
        <v>82</v>
      </c>
      <c r="C5257">
        <v>1128299</v>
      </c>
      <c r="D5257" s="9">
        <v>44244</v>
      </c>
      <c r="E5257" s="8" t="str">
        <f>TEXT(Table1[[#This Row],[Invoice Date]],"dd-mm-yyyy")</f>
        <v>17-02-2021</v>
      </c>
      <c r="F5257" s="1" t="str">
        <f t="shared" si="328"/>
        <v>February</v>
      </c>
      <c r="G5257" s="1" t="str">
        <f t="shared" si="329"/>
        <v>2021</v>
      </c>
      <c r="H5257" s="1" t="str">
        <f t="shared" si="330"/>
        <v>Wednesday</v>
      </c>
      <c r="I5257" s="1" t="str">
        <f t="shared" si="331"/>
        <v>17</v>
      </c>
      <c r="J5257" t="s">
        <v>30</v>
      </c>
      <c r="K5257" t="s">
        <v>65</v>
      </c>
      <c r="L5257" t="s">
        <v>66</v>
      </c>
      <c r="M5257" t="s">
        <v>19</v>
      </c>
      <c r="N5257">
        <v>49</v>
      </c>
      <c r="O5257">
        <v>111</v>
      </c>
      <c r="P5257">
        <v>5439</v>
      </c>
      <c r="Q5257">
        <v>2176</v>
      </c>
      <c r="R5257">
        <v>0.4</v>
      </c>
      <c r="S5257" t="s">
        <v>82</v>
      </c>
      <c r="T5257" t="str">
        <f>IF(Table1[[#This Row],[Units Sold]]&gt; 700,"High Units","low Units")</f>
        <v>low Units</v>
      </c>
      <c r="U5257">
        <f>SUM(Table1[[#This Row],[Operating Profit]])/SUM(Table1[Operating Profit])*100</f>
        <v>6.5515504259137036E-4</v>
      </c>
      <c r="V5257">
        <f>SUM(Table1[[#This Row],[Price per Unit]]*Table1[[#This Row],[Units Sold]])</f>
        <v>5439</v>
      </c>
      <c r="W5257">
        <f>SUM(Table1[[#This Row],[Total Sales]]-Table1[[#This Row],[Operating Profit]])</f>
        <v>3263</v>
      </c>
      <c r="X5257">
        <f>SUM(Table1[[#This Row],[Total Sales]]-Table1[[#This Row],[Cost]])</f>
        <v>2176</v>
      </c>
      <c r="Y5257">
        <f>SUM(Table1[[#This Row],[profit/loss]])/SUM(Table1[profit/loss])</f>
        <v>6.5515504259137039E-6</v>
      </c>
    </row>
    <row r="5258" spans="1:25" x14ac:dyDescent="0.3">
      <c r="A5258" t="s">
        <v>25</v>
      </c>
      <c r="B5258" t="s">
        <v>82</v>
      </c>
      <c r="C5258">
        <v>1128299</v>
      </c>
      <c r="D5258" s="9">
        <v>44244</v>
      </c>
      <c r="E5258" s="8" t="str">
        <f>TEXT(Table1[[#This Row],[Invoice Date]],"dd-mm-yyyy")</f>
        <v>17-02-2021</v>
      </c>
      <c r="F5258" s="1" t="str">
        <f t="shared" si="328"/>
        <v>February</v>
      </c>
      <c r="G5258" s="1" t="str">
        <f t="shared" si="329"/>
        <v>2021</v>
      </c>
      <c r="H5258" s="1" t="str">
        <f t="shared" si="330"/>
        <v>Wednesday</v>
      </c>
      <c r="I5258" s="1" t="str">
        <f t="shared" si="331"/>
        <v>17</v>
      </c>
      <c r="J5258" t="s">
        <v>47</v>
      </c>
      <c r="K5258" t="s">
        <v>48</v>
      </c>
      <c r="L5258" t="s">
        <v>67</v>
      </c>
      <c r="M5258" t="s">
        <v>20</v>
      </c>
      <c r="N5258">
        <v>45</v>
      </c>
      <c r="O5258">
        <v>74</v>
      </c>
      <c r="P5258">
        <v>3330</v>
      </c>
      <c r="Q5258">
        <v>1465</v>
      </c>
      <c r="R5258">
        <v>0.44</v>
      </c>
      <c r="S5258" t="s">
        <v>82</v>
      </c>
      <c r="T5258" t="str">
        <f>IF(Table1[[#This Row],[Units Sold]]&gt; 700,"High Units","low Units")</f>
        <v>low Units</v>
      </c>
      <c r="U5258">
        <f>SUM(Table1[[#This Row],[Operating Profit]])/SUM(Table1[Operating Profit])*100</f>
        <v>4.410855410828849E-4</v>
      </c>
      <c r="V5258">
        <f>SUM(Table1[[#This Row],[Price per Unit]]*Table1[[#This Row],[Units Sold]])</f>
        <v>3330</v>
      </c>
      <c r="W5258">
        <f>SUM(Table1[[#This Row],[Total Sales]]-Table1[[#This Row],[Operating Profit]])</f>
        <v>1865</v>
      </c>
      <c r="X5258">
        <f>SUM(Table1[[#This Row],[Total Sales]]-Table1[[#This Row],[Cost]])</f>
        <v>1465</v>
      </c>
      <c r="Y5258">
        <f>SUM(Table1[[#This Row],[profit/loss]])/SUM(Table1[profit/loss])</f>
        <v>4.4108554108288491E-6</v>
      </c>
    </row>
    <row r="5259" spans="1:25" x14ac:dyDescent="0.3">
      <c r="A5259" t="s">
        <v>25</v>
      </c>
      <c r="B5259" t="s">
        <v>82</v>
      </c>
      <c r="C5259">
        <v>1128299</v>
      </c>
      <c r="D5259" s="9">
        <v>44244</v>
      </c>
      <c r="E5259" s="8" t="str">
        <f>TEXT(Table1[[#This Row],[Invoice Date]],"dd-mm-yyyy")</f>
        <v>17-02-2021</v>
      </c>
      <c r="F5259" s="1" t="str">
        <f t="shared" si="328"/>
        <v>February</v>
      </c>
      <c r="G5259" s="1" t="str">
        <f t="shared" si="329"/>
        <v>2021</v>
      </c>
      <c r="H5259" s="1" t="str">
        <f t="shared" si="330"/>
        <v>Wednesday</v>
      </c>
      <c r="I5259" s="1" t="str">
        <f t="shared" si="331"/>
        <v>17</v>
      </c>
      <c r="J5259" t="s">
        <v>47</v>
      </c>
      <c r="K5259" t="s">
        <v>48</v>
      </c>
      <c r="L5259" t="s">
        <v>67</v>
      </c>
      <c r="M5259" t="s">
        <v>21</v>
      </c>
      <c r="N5259">
        <v>52</v>
      </c>
      <c r="O5259">
        <v>60</v>
      </c>
      <c r="P5259">
        <v>3120</v>
      </c>
      <c r="Q5259">
        <v>998</v>
      </c>
      <c r="R5259">
        <v>0.32</v>
      </c>
      <c r="S5259" t="s">
        <v>82</v>
      </c>
      <c r="T5259" t="str">
        <f>IF(Table1[[#This Row],[Units Sold]]&gt; 700,"High Units","low Units")</f>
        <v>low Units</v>
      </c>
      <c r="U5259">
        <f>SUM(Table1[[#This Row],[Operating Profit]])/SUM(Table1[Operating Profit])*100</f>
        <v>3.0048011604144652E-4</v>
      </c>
      <c r="V5259">
        <f>SUM(Table1[[#This Row],[Price per Unit]]*Table1[[#This Row],[Units Sold]])</f>
        <v>3120</v>
      </c>
      <c r="W5259">
        <f>SUM(Table1[[#This Row],[Total Sales]]-Table1[[#This Row],[Operating Profit]])</f>
        <v>2122</v>
      </c>
      <c r="X5259">
        <f>SUM(Table1[[#This Row],[Total Sales]]-Table1[[#This Row],[Cost]])</f>
        <v>998</v>
      </c>
      <c r="Y5259">
        <f>SUM(Table1[[#This Row],[profit/loss]])/SUM(Table1[profit/loss])</f>
        <v>3.0048011604144655E-6</v>
      </c>
    </row>
    <row r="5260" spans="1:25" x14ac:dyDescent="0.3">
      <c r="A5260" t="s">
        <v>25</v>
      </c>
      <c r="B5260" t="s">
        <v>82</v>
      </c>
      <c r="C5260">
        <v>1128299</v>
      </c>
      <c r="D5260" s="9">
        <v>44244</v>
      </c>
      <c r="E5260" s="8" t="str">
        <f>TEXT(Table1[[#This Row],[Invoice Date]],"dd-mm-yyyy")</f>
        <v>17-02-2021</v>
      </c>
      <c r="F5260" s="1" t="str">
        <f t="shared" si="328"/>
        <v>February</v>
      </c>
      <c r="G5260" s="1" t="str">
        <f t="shared" si="329"/>
        <v>2021</v>
      </c>
      <c r="H5260" s="1" t="str">
        <f t="shared" si="330"/>
        <v>Wednesday</v>
      </c>
      <c r="I5260" s="1" t="str">
        <f t="shared" si="331"/>
        <v>17</v>
      </c>
      <c r="J5260" t="s">
        <v>47</v>
      </c>
      <c r="K5260" t="s">
        <v>48</v>
      </c>
      <c r="L5260" t="s">
        <v>67</v>
      </c>
      <c r="M5260" t="s">
        <v>22</v>
      </c>
      <c r="N5260">
        <v>47</v>
      </c>
      <c r="O5260">
        <v>108</v>
      </c>
      <c r="P5260">
        <v>5076</v>
      </c>
      <c r="Q5260">
        <v>2944</v>
      </c>
      <c r="R5260">
        <v>0.57999999999999996</v>
      </c>
      <c r="S5260" t="s">
        <v>82</v>
      </c>
      <c r="T5260" t="str">
        <f>IF(Table1[[#This Row],[Units Sold]]&gt; 700,"High Units","low Units")</f>
        <v>low Units</v>
      </c>
      <c r="U5260">
        <f>SUM(Table1[[#This Row],[Operating Profit]])/SUM(Table1[Operating Profit])*100</f>
        <v>8.8638623409420698E-4</v>
      </c>
      <c r="V5260">
        <f>SUM(Table1[[#This Row],[Price per Unit]]*Table1[[#This Row],[Units Sold]])</f>
        <v>5076</v>
      </c>
      <c r="W5260">
        <f>SUM(Table1[[#This Row],[Total Sales]]-Table1[[#This Row],[Operating Profit]])</f>
        <v>2132</v>
      </c>
      <c r="X5260">
        <f>SUM(Table1[[#This Row],[Total Sales]]-Table1[[#This Row],[Cost]])</f>
        <v>2944</v>
      </c>
      <c r="Y5260">
        <f>SUM(Table1[[#This Row],[profit/loss]])/SUM(Table1[profit/loss])</f>
        <v>8.8638623409420702E-6</v>
      </c>
    </row>
    <row r="5261" spans="1:25" x14ac:dyDescent="0.3">
      <c r="A5261" t="s">
        <v>25</v>
      </c>
      <c r="B5261" t="s">
        <v>82</v>
      </c>
      <c r="C5261">
        <v>1128299</v>
      </c>
      <c r="D5261" s="9">
        <v>44271</v>
      </c>
      <c r="E5261" s="8" t="str">
        <f>TEXT(Table1[[#This Row],[Invoice Date]],"dd-mm-yyyy")</f>
        <v>16-03-2021</v>
      </c>
      <c r="F5261" s="1" t="str">
        <f t="shared" si="328"/>
        <v>March</v>
      </c>
      <c r="G5261" s="1" t="str">
        <f t="shared" si="329"/>
        <v>2021</v>
      </c>
      <c r="H5261" s="1" t="str">
        <f t="shared" si="330"/>
        <v>Tuesday</v>
      </c>
      <c r="I5261" s="1" t="str">
        <f t="shared" si="331"/>
        <v>16</v>
      </c>
      <c r="J5261" t="s">
        <v>47</v>
      </c>
      <c r="K5261" t="s">
        <v>48</v>
      </c>
      <c r="L5261" t="s">
        <v>67</v>
      </c>
      <c r="M5261" t="s">
        <v>16</v>
      </c>
      <c r="N5261">
        <v>46</v>
      </c>
      <c r="O5261">
        <v>160</v>
      </c>
      <c r="P5261">
        <v>7360</v>
      </c>
      <c r="Q5261">
        <v>3018</v>
      </c>
      <c r="R5261">
        <v>0.41</v>
      </c>
      <c r="S5261" t="s">
        <v>82</v>
      </c>
      <c r="T5261" t="str">
        <f>IF(Table1[[#This Row],[Units Sold]]&gt; 700,"High Units","low Units")</f>
        <v>low Units</v>
      </c>
      <c r="U5261">
        <f>SUM(Table1[[#This Row],[Operating Profit]])/SUM(Table1[Operating Profit])*100</f>
        <v>9.086663228588032E-4</v>
      </c>
      <c r="V5261">
        <f>SUM(Table1[[#This Row],[Price per Unit]]*Table1[[#This Row],[Units Sold]])</f>
        <v>7360</v>
      </c>
      <c r="W5261">
        <f>SUM(Table1[[#This Row],[Total Sales]]-Table1[[#This Row],[Operating Profit]])</f>
        <v>4342</v>
      </c>
      <c r="X5261">
        <f>SUM(Table1[[#This Row],[Total Sales]]-Table1[[#This Row],[Cost]])</f>
        <v>3018</v>
      </c>
      <c r="Y5261">
        <f>SUM(Table1[[#This Row],[profit/loss]])/SUM(Table1[profit/loss])</f>
        <v>9.0866632285880321E-6</v>
      </c>
    </row>
    <row r="5262" spans="1:25" x14ac:dyDescent="0.3">
      <c r="A5262" t="s">
        <v>25</v>
      </c>
      <c r="B5262" t="s">
        <v>82</v>
      </c>
      <c r="C5262">
        <v>1128299</v>
      </c>
      <c r="D5262" s="9">
        <v>44271</v>
      </c>
      <c r="E5262" s="8" t="str">
        <f>TEXT(Table1[[#This Row],[Invoice Date]],"dd-mm-yyyy")</f>
        <v>16-03-2021</v>
      </c>
      <c r="F5262" s="1" t="str">
        <f t="shared" si="328"/>
        <v>March</v>
      </c>
      <c r="G5262" s="1" t="str">
        <f t="shared" si="329"/>
        <v>2021</v>
      </c>
      <c r="H5262" s="1" t="str">
        <f t="shared" si="330"/>
        <v>Tuesday</v>
      </c>
      <c r="I5262" s="1" t="str">
        <f t="shared" si="331"/>
        <v>16</v>
      </c>
      <c r="J5262" t="s">
        <v>47</v>
      </c>
      <c r="K5262" t="s">
        <v>48</v>
      </c>
      <c r="L5262" t="s">
        <v>67</v>
      </c>
      <c r="M5262" t="s">
        <v>18</v>
      </c>
      <c r="N5262">
        <v>58</v>
      </c>
      <c r="O5262">
        <v>100</v>
      </c>
      <c r="P5262">
        <v>5800</v>
      </c>
      <c r="Q5262">
        <v>2204</v>
      </c>
      <c r="R5262">
        <v>0.38</v>
      </c>
      <c r="S5262" t="s">
        <v>82</v>
      </c>
      <c r="T5262" t="str">
        <f>IF(Table1[[#This Row],[Units Sold]]&gt; 700,"High Units","low Units")</f>
        <v>low Units</v>
      </c>
      <c r="U5262">
        <f>SUM(Table1[[#This Row],[Operating Profit]])/SUM(Table1[Operating Profit])*100</f>
        <v>6.6358534644824461E-4</v>
      </c>
      <c r="V5262">
        <f>SUM(Table1[[#This Row],[Price per Unit]]*Table1[[#This Row],[Units Sold]])</f>
        <v>5800</v>
      </c>
      <c r="W5262">
        <f>SUM(Table1[[#This Row],[Total Sales]]-Table1[[#This Row],[Operating Profit]])</f>
        <v>3596</v>
      </c>
      <c r="X5262">
        <f>SUM(Table1[[#This Row],[Total Sales]]-Table1[[#This Row],[Cost]])</f>
        <v>2204</v>
      </c>
      <c r="Y5262">
        <f>SUM(Table1[[#This Row],[profit/loss]])/SUM(Table1[profit/loss])</f>
        <v>6.6358534644824463E-6</v>
      </c>
    </row>
    <row r="5263" spans="1:25" x14ac:dyDescent="0.3">
      <c r="A5263" t="s">
        <v>25</v>
      </c>
      <c r="B5263" t="s">
        <v>82</v>
      </c>
      <c r="C5263">
        <v>1128299</v>
      </c>
      <c r="D5263" s="9">
        <v>44271</v>
      </c>
      <c r="E5263" s="8" t="str">
        <f>TEXT(Table1[[#This Row],[Invoice Date]],"dd-mm-yyyy")</f>
        <v>16-03-2021</v>
      </c>
      <c r="F5263" s="1" t="str">
        <f t="shared" si="328"/>
        <v>March</v>
      </c>
      <c r="G5263" s="1" t="str">
        <f t="shared" si="329"/>
        <v>2021</v>
      </c>
      <c r="H5263" s="1" t="str">
        <f t="shared" si="330"/>
        <v>Tuesday</v>
      </c>
      <c r="I5263" s="1" t="str">
        <f t="shared" si="331"/>
        <v>16</v>
      </c>
      <c r="J5263" t="s">
        <v>47</v>
      </c>
      <c r="K5263" t="s">
        <v>48</v>
      </c>
      <c r="L5263" t="s">
        <v>67</v>
      </c>
      <c r="M5263" t="s">
        <v>19</v>
      </c>
      <c r="N5263">
        <v>59</v>
      </c>
      <c r="O5263">
        <v>115</v>
      </c>
      <c r="P5263">
        <v>6785</v>
      </c>
      <c r="Q5263">
        <v>2918</v>
      </c>
      <c r="R5263">
        <v>0.43</v>
      </c>
      <c r="S5263" t="s">
        <v>82</v>
      </c>
      <c r="T5263" t="str">
        <f>IF(Table1[[#This Row],[Units Sold]]&gt; 700,"High Units","low Units")</f>
        <v>low Units</v>
      </c>
      <c r="U5263">
        <f>SUM(Table1[[#This Row],[Operating Profit]])/SUM(Table1[Operating Profit])*100</f>
        <v>8.7855809479853815E-4</v>
      </c>
      <c r="V5263">
        <f>SUM(Table1[[#This Row],[Price per Unit]]*Table1[[#This Row],[Units Sold]])</f>
        <v>6785</v>
      </c>
      <c r="W5263">
        <f>SUM(Table1[[#This Row],[Total Sales]]-Table1[[#This Row],[Operating Profit]])</f>
        <v>3867</v>
      </c>
      <c r="X5263">
        <f>SUM(Table1[[#This Row],[Total Sales]]-Table1[[#This Row],[Cost]])</f>
        <v>2918</v>
      </c>
      <c r="Y5263">
        <f>SUM(Table1[[#This Row],[profit/loss]])/SUM(Table1[profit/loss])</f>
        <v>8.7855809479853812E-6</v>
      </c>
    </row>
    <row r="5264" spans="1:25" x14ac:dyDescent="0.3">
      <c r="A5264" t="s">
        <v>25</v>
      </c>
      <c r="B5264" t="s">
        <v>82</v>
      </c>
      <c r="C5264">
        <v>1128299</v>
      </c>
      <c r="D5264" s="9">
        <v>44271</v>
      </c>
      <c r="E5264" s="8" t="str">
        <f>TEXT(Table1[[#This Row],[Invoice Date]],"dd-mm-yyyy")</f>
        <v>16-03-2021</v>
      </c>
      <c r="F5264" s="1" t="str">
        <f t="shared" si="328"/>
        <v>March</v>
      </c>
      <c r="G5264" s="1" t="str">
        <f t="shared" si="329"/>
        <v>2021</v>
      </c>
      <c r="H5264" s="1" t="str">
        <f t="shared" si="330"/>
        <v>Tuesday</v>
      </c>
      <c r="I5264" s="1" t="str">
        <f t="shared" si="331"/>
        <v>16</v>
      </c>
      <c r="J5264" t="s">
        <v>47</v>
      </c>
      <c r="K5264" t="s">
        <v>48</v>
      </c>
      <c r="L5264" t="s">
        <v>67</v>
      </c>
      <c r="M5264" t="s">
        <v>20</v>
      </c>
      <c r="N5264">
        <v>58</v>
      </c>
      <c r="O5264">
        <v>91</v>
      </c>
      <c r="P5264">
        <v>5278</v>
      </c>
      <c r="Q5264">
        <v>2217</v>
      </c>
      <c r="R5264">
        <v>0.42</v>
      </c>
      <c r="S5264" t="s">
        <v>82</v>
      </c>
      <c r="T5264" t="str">
        <f>IF(Table1[[#This Row],[Units Sold]]&gt; 700,"High Units","low Units")</f>
        <v>low Units</v>
      </c>
      <c r="U5264">
        <f>SUM(Table1[[#This Row],[Operating Profit]])/SUM(Table1[Operating Profit])*100</f>
        <v>6.6749941609607903E-4</v>
      </c>
      <c r="V5264">
        <f>SUM(Table1[[#This Row],[Price per Unit]]*Table1[[#This Row],[Units Sold]])</f>
        <v>5278</v>
      </c>
      <c r="W5264">
        <f>SUM(Table1[[#This Row],[Total Sales]]-Table1[[#This Row],[Operating Profit]])</f>
        <v>3061</v>
      </c>
      <c r="X5264">
        <f>SUM(Table1[[#This Row],[Total Sales]]-Table1[[#This Row],[Cost]])</f>
        <v>2217</v>
      </c>
      <c r="Y5264">
        <f>SUM(Table1[[#This Row],[profit/loss]])/SUM(Table1[profit/loss])</f>
        <v>6.6749941609607908E-6</v>
      </c>
    </row>
    <row r="5265" spans="1:25" x14ac:dyDescent="0.3">
      <c r="A5265" t="s">
        <v>25</v>
      </c>
      <c r="B5265" t="s">
        <v>82</v>
      </c>
      <c r="C5265">
        <v>1128299</v>
      </c>
      <c r="D5265" s="9">
        <v>44271</v>
      </c>
      <c r="E5265" s="8" t="str">
        <f>TEXT(Table1[[#This Row],[Invoice Date]],"dd-mm-yyyy")</f>
        <v>16-03-2021</v>
      </c>
      <c r="F5265" s="1" t="str">
        <f t="shared" si="328"/>
        <v>March</v>
      </c>
      <c r="G5265" s="1" t="str">
        <f t="shared" si="329"/>
        <v>2021</v>
      </c>
      <c r="H5265" s="1" t="str">
        <f t="shared" si="330"/>
        <v>Tuesday</v>
      </c>
      <c r="I5265" s="1" t="str">
        <f t="shared" si="331"/>
        <v>16</v>
      </c>
      <c r="J5265" t="s">
        <v>47</v>
      </c>
      <c r="K5265" t="s">
        <v>48</v>
      </c>
      <c r="L5265" t="s">
        <v>67</v>
      </c>
      <c r="M5265" t="s">
        <v>21</v>
      </c>
      <c r="N5265">
        <v>61</v>
      </c>
      <c r="O5265">
        <v>44</v>
      </c>
      <c r="P5265">
        <v>2684</v>
      </c>
      <c r="Q5265">
        <v>886</v>
      </c>
      <c r="R5265">
        <v>0.33</v>
      </c>
      <c r="S5265" t="s">
        <v>82</v>
      </c>
      <c r="T5265" t="str">
        <f>IF(Table1[[#This Row],[Units Sold]]&gt; 700,"High Units","low Units")</f>
        <v>low Units</v>
      </c>
      <c r="U5265">
        <f>SUM(Table1[[#This Row],[Operating Profit]])/SUM(Table1[Operating Profit])*100</f>
        <v>2.6675890061394949E-4</v>
      </c>
      <c r="V5265">
        <f>SUM(Table1[[#This Row],[Price per Unit]]*Table1[[#This Row],[Units Sold]])</f>
        <v>2684</v>
      </c>
      <c r="W5265">
        <f>SUM(Table1[[#This Row],[Total Sales]]-Table1[[#This Row],[Operating Profit]])</f>
        <v>1798</v>
      </c>
      <c r="X5265">
        <f>SUM(Table1[[#This Row],[Total Sales]]-Table1[[#This Row],[Cost]])</f>
        <v>886</v>
      </c>
      <c r="Y5265">
        <f>SUM(Table1[[#This Row],[profit/loss]])/SUM(Table1[profit/loss])</f>
        <v>2.6675890061394951E-6</v>
      </c>
    </row>
    <row r="5266" spans="1:25" x14ac:dyDescent="0.3">
      <c r="A5266" t="s">
        <v>25</v>
      </c>
      <c r="B5266" t="s">
        <v>82</v>
      </c>
      <c r="C5266">
        <v>1128299</v>
      </c>
      <c r="D5266" s="9">
        <v>44271</v>
      </c>
      <c r="E5266" s="8" t="str">
        <f>TEXT(Table1[[#This Row],[Invoice Date]],"dd-mm-yyyy")</f>
        <v>16-03-2021</v>
      </c>
      <c r="F5266" s="1" t="str">
        <f t="shared" si="328"/>
        <v>March</v>
      </c>
      <c r="G5266" s="1" t="str">
        <f t="shared" si="329"/>
        <v>2021</v>
      </c>
      <c r="H5266" s="1" t="str">
        <f t="shared" si="330"/>
        <v>Tuesday</v>
      </c>
      <c r="I5266" s="1" t="str">
        <f t="shared" si="331"/>
        <v>16</v>
      </c>
      <c r="J5266" t="s">
        <v>47</v>
      </c>
      <c r="K5266" t="s">
        <v>48</v>
      </c>
      <c r="L5266" t="s">
        <v>67</v>
      </c>
      <c r="M5266" t="s">
        <v>22</v>
      </c>
      <c r="N5266">
        <v>54</v>
      </c>
      <c r="O5266">
        <v>101</v>
      </c>
      <c r="P5266">
        <v>5454</v>
      </c>
      <c r="Q5266">
        <v>3272</v>
      </c>
      <c r="R5266">
        <v>0.6</v>
      </c>
      <c r="S5266" t="s">
        <v>82</v>
      </c>
      <c r="T5266" t="str">
        <f>IF(Table1[[#This Row],[Units Sold]]&gt; 700,"High Units","low Units")</f>
        <v>low Units</v>
      </c>
      <c r="U5266">
        <f>SUM(Table1[[#This Row],[Operating Profit]])/SUM(Table1[Operating Profit])*100</f>
        <v>9.8514122213187684E-4</v>
      </c>
      <c r="V5266">
        <f>SUM(Table1[[#This Row],[Price per Unit]]*Table1[[#This Row],[Units Sold]])</f>
        <v>5454</v>
      </c>
      <c r="W5266">
        <f>SUM(Table1[[#This Row],[Total Sales]]-Table1[[#This Row],[Operating Profit]])</f>
        <v>2182</v>
      </c>
      <c r="X5266">
        <f>SUM(Table1[[#This Row],[Total Sales]]-Table1[[#This Row],[Cost]])</f>
        <v>3272</v>
      </c>
      <c r="Y5266">
        <f>SUM(Table1[[#This Row],[profit/loss]])/SUM(Table1[profit/loss])</f>
        <v>9.8514122213187686E-6</v>
      </c>
    </row>
    <row r="5267" spans="1:25" x14ac:dyDescent="0.3">
      <c r="A5267" t="s">
        <v>24</v>
      </c>
      <c r="B5267" t="s">
        <v>82</v>
      </c>
      <c r="C5267">
        <v>1128299</v>
      </c>
      <c r="D5267" s="9">
        <v>44303</v>
      </c>
      <c r="E5267" s="8" t="str">
        <f>TEXT(Table1[[#This Row],[Invoice Date]],"dd-mm-yyyy")</f>
        <v>17-04-2021</v>
      </c>
      <c r="F5267" s="1" t="str">
        <f t="shared" si="328"/>
        <v>April</v>
      </c>
      <c r="G5267" s="1" t="str">
        <f t="shared" si="329"/>
        <v>2021</v>
      </c>
      <c r="H5267" s="1" t="str">
        <f t="shared" si="330"/>
        <v>Saturday</v>
      </c>
      <c r="I5267" s="1" t="str">
        <f t="shared" si="331"/>
        <v>17</v>
      </c>
      <c r="J5267" t="s">
        <v>47</v>
      </c>
      <c r="K5267" t="s">
        <v>48</v>
      </c>
      <c r="L5267" t="s">
        <v>67</v>
      </c>
      <c r="M5267" t="s">
        <v>16</v>
      </c>
      <c r="N5267">
        <v>62</v>
      </c>
      <c r="O5267">
        <v>138</v>
      </c>
      <c r="P5267">
        <v>8556</v>
      </c>
      <c r="Q5267">
        <v>3594</v>
      </c>
      <c r="R5267">
        <v>0.42</v>
      </c>
      <c r="S5267" t="s">
        <v>82</v>
      </c>
      <c r="T5267" t="str">
        <f>IF(Table1[[#This Row],[Units Sold]]&gt; 700,"High Units","low Units")</f>
        <v>low Units</v>
      </c>
      <c r="U5267">
        <f>SUM(Table1[[#This Row],[Operating Profit]])/SUM(Table1[Operating Profit])*100</f>
        <v>1.0820897164859308E-3</v>
      </c>
      <c r="V5267">
        <f>SUM(Table1[[#This Row],[Price per Unit]]*Table1[[#This Row],[Units Sold]])</f>
        <v>8556</v>
      </c>
      <c r="W5267">
        <f>SUM(Table1[[#This Row],[Total Sales]]-Table1[[#This Row],[Operating Profit]])</f>
        <v>4962</v>
      </c>
      <c r="X5267">
        <f>SUM(Table1[[#This Row],[Total Sales]]-Table1[[#This Row],[Cost]])</f>
        <v>3594</v>
      </c>
      <c r="Y5267">
        <f>SUM(Table1[[#This Row],[profit/loss]])/SUM(Table1[profit/loss])</f>
        <v>1.0820897164859307E-5</v>
      </c>
    </row>
    <row r="5268" spans="1:25" x14ac:dyDescent="0.3">
      <c r="A5268" t="s">
        <v>24</v>
      </c>
      <c r="B5268" t="s">
        <v>82</v>
      </c>
      <c r="C5268">
        <v>1128299</v>
      </c>
      <c r="D5268" s="9">
        <v>44303</v>
      </c>
      <c r="E5268" s="8" t="str">
        <f>TEXT(Table1[[#This Row],[Invoice Date]],"dd-mm-yyyy")</f>
        <v>17-04-2021</v>
      </c>
      <c r="F5268" s="1" t="str">
        <f t="shared" si="328"/>
        <v>April</v>
      </c>
      <c r="G5268" s="1" t="str">
        <f t="shared" si="329"/>
        <v>2021</v>
      </c>
      <c r="H5268" s="1" t="str">
        <f t="shared" si="330"/>
        <v>Saturday</v>
      </c>
      <c r="I5268" s="1" t="str">
        <f t="shared" si="331"/>
        <v>17</v>
      </c>
      <c r="J5268" t="s">
        <v>47</v>
      </c>
      <c r="K5268" t="s">
        <v>48</v>
      </c>
      <c r="L5268" t="s">
        <v>67</v>
      </c>
      <c r="M5268" t="s">
        <v>18</v>
      </c>
      <c r="N5268">
        <v>66</v>
      </c>
      <c r="O5268">
        <v>98</v>
      </c>
      <c r="P5268">
        <v>6468</v>
      </c>
      <c r="Q5268">
        <v>2264</v>
      </c>
      <c r="R5268">
        <v>0.35</v>
      </c>
      <c r="S5268" t="s">
        <v>82</v>
      </c>
      <c r="T5268" t="str">
        <f>IF(Table1[[#This Row],[Units Sold]]&gt; 700,"High Units","low Units")</f>
        <v>low Units</v>
      </c>
      <c r="U5268">
        <f>SUM(Table1[[#This Row],[Operating Profit]])/SUM(Table1[Operating Profit])*100</f>
        <v>6.8165028328440375E-4</v>
      </c>
      <c r="V5268">
        <f>SUM(Table1[[#This Row],[Price per Unit]]*Table1[[#This Row],[Units Sold]])</f>
        <v>6468</v>
      </c>
      <c r="W5268">
        <f>SUM(Table1[[#This Row],[Total Sales]]-Table1[[#This Row],[Operating Profit]])</f>
        <v>4204</v>
      </c>
      <c r="X5268">
        <f>SUM(Table1[[#This Row],[Total Sales]]-Table1[[#This Row],[Cost]])</f>
        <v>2264</v>
      </c>
      <c r="Y5268">
        <f>SUM(Table1[[#This Row],[profit/loss]])/SUM(Table1[profit/loss])</f>
        <v>6.8165028328440378E-6</v>
      </c>
    </row>
    <row r="5269" spans="1:25" x14ac:dyDescent="0.3">
      <c r="A5269" t="s">
        <v>24</v>
      </c>
      <c r="B5269" t="s">
        <v>82</v>
      </c>
      <c r="C5269">
        <v>1128299</v>
      </c>
      <c r="D5269" s="9">
        <v>44303</v>
      </c>
      <c r="E5269" s="8" t="str">
        <f>TEXT(Table1[[#This Row],[Invoice Date]],"dd-mm-yyyy")</f>
        <v>17-04-2021</v>
      </c>
      <c r="F5269" s="1" t="str">
        <f t="shared" si="328"/>
        <v>April</v>
      </c>
      <c r="G5269" s="1" t="str">
        <f t="shared" si="329"/>
        <v>2021</v>
      </c>
      <c r="H5269" s="1" t="str">
        <f t="shared" si="330"/>
        <v>Saturday</v>
      </c>
      <c r="I5269" s="1" t="str">
        <f t="shared" si="331"/>
        <v>17</v>
      </c>
      <c r="J5269" t="s">
        <v>47</v>
      </c>
      <c r="K5269" t="s">
        <v>48</v>
      </c>
      <c r="L5269" t="s">
        <v>67</v>
      </c>
      <c r="M5269" t="s">
        <v>19</v>
      </c>
      <c r="N5269">
        <v>66</v>
      </c>
      <c r="O5269">
        <v>120</v>
      </c>
      <c r="P5269">
        <v>7920</v>
      </c>
      <c r="Q5269">
        <v>3247</v>
      </c>
      <c r="R5269">
        <v>0.41</v>
      </c>
      <c r="S5269" t="s">
        <v>82</v>
      </c>
      <c r="T5269" t="str">
        <f>IF(Table1[[#This Row],[Units Sold]]&gt; 700,"High Units","low Units")</f>
        <v>low Units</v>
      </c>
      <c r="U5269">
        <f>SUM(Table1[[#This Row],[Operating Profit]])/SUM(Table1[Operating Profit])*100</f>
        <v>9.7761416511681055E-4</v>
      </c>
      <c r="V5269">
        <f>SUM(Table1[[#This Row],[Price per Unit]]*Table1[[#This Row],[Units Sold]])</f>
        <v>7920</v>
      </c>
      <c r="W5269">
        <f>SUM(Table1[[#This Row],[Total Sales]]-Table1[[#This Row],[Operating Profit]])</f>
        <v>4673</v>
      </c>
      <c r="X5269">
        <f>SUM(Table1[[#This Row],[Total Sales]]-Table1[[#This Row],[Cost]])</f>
        <v>3247</v>
      </c>
      <c r="Y5269">
        <f>SUM(Table1[[#This Row],[profit/loss]])/SUM(Table1[profit/loss])</f>
        <v>9.7761416511681046E-6</v>
      </c>
    </row>
    <row r="5270" spans="1:25" x14ac:dyDescent="0.3">
      <c r="A5270" t="s">
        <v>24</v>
      </c>
      <c r="B5270" t="s">
        <v>82</v>
      </c>
      <c r="C5270">
        <v>1128299</v>
      </c>
      <c r="D5270" s="9">
        <v>44303</v>
      </c>
      <c r="E5270" s="8" t="str">
        <f>TEXT(Table1[[#This Row],[Invoice Date]],"dd-mm-yyyy")</f>
        <v>17-04-2021</v>
      </c>
      <c r="F5270" s="1" t="str">
        <f t="shared" si="328"/>
        <v>April</v>
      </c>
      <c r="G5270" s="1" t="str">
        <f t="shared" si="329"/>
        <v>2021</v>
      </c>
      <c r="H5270" s="1" t="str">
        <f t="shared" si="330"/>
        <v>Saturday</v>
      </c>
      <c r="I5270" s="1" t="str">
        <f t="shared" si="331"/>
        <v>17</v>
      </c>
      <c r="J5270" t="s">
        <v>47</v>
      </c>
      <c r="K5270" t="s">
        <v>48</v>
      </c>
      <c r="L5270" t="s">
        <v>67</v>
      </c>
      <c r="M5270" t="s">
        <v>20</v>
      </c>
      <c r="N5270">
        <v>52</v>
      </c>
      <c r="O5270">
        <v>84</v>
      </c>
      <c r="P5270">
        <v>4368</v>
      </c>
      <c r="Q5270">
        <v>1966</v>
      </c>
      <c r="R5270">
        <v>0.45</v>
      </c>
      <c r="S5270" t="s">
        <v>82</v>
      </c>
      <c r="T5270" t="str">
        <f>IF(Table1[[#This Row],[Units Sold]]&gt; 700,"High Units","low Units")</f>
        <v>low Units</v>
      </c>
      <c r="U5270">
        <f>SUM(Table1[[#This Row],[Operating Profit]])/SUM(Table1[Operating Profit])*100</f>
        <v>5.9192776366481347E-4</v>
      </c>
      <c r="V5270">
        <f>SUM(Table1[[#This Row],[Price per Unit]]*Table1[[#This Row],[Units Sold]])</f>
        <v>4368</v>
      </c>
      <c r="W5270">
        <f>SUM(Table1[[#This Row],[Total Sales]]-Table1[[#This Row],[Operating Profit]])</f>
        <v>2402</v>
      </c>
      <c r="X5270">
        <f>SUM(Table1[[#This Row],[Total Sales]]-Table1[[#This Row],[Cost]])</f>
        <v>1966</v>
      </c>
      <c r="Y5270">
        <f>SUM(Table1[[#This Row],[profit/loss]])/SUM(Table1[profit/loss])</f>
        <v>5.9192776366481352E-6</v>
      </c>
    </row>
    <row r="5271" spans="1:25" x14ac:dyDescent="0.3">
      <c r="A5271" t="s">
        <v>24</v>
      </c>
      <c r="B5271" t="s">
        <v>82</v>
      </c>
      <c r="C5271">
        <v>1128299</v>
      </c>
      <c r="D5271" s="9">
        <v>44303</v>
      </c>
      <c r="E5271" s="8" t="str">
        <f>TEXT(Table1[[#This Row],[Invoice Date]],"dd-mm-yyyy")</f>
        <v>17-04-2021</v>
      </c>
      <c r="F5271" s="1" t="str">
        <f t="shared" si="328"/>
        <v>April</v>
      </c>
      <c r="G5271" s="1" t="str">
        <f t="shared" si="329"/>
        <v>2021</v>
      </c>
      <c r="H5271" s="1" t="str">
        <f t="shared" si="330"/>
        <v>Saturday</v>
      </c>
      <c r="I5271" s="1" t="str">
        <f t="shared" si="331"/>
        <v>17</v>
      </c>
      <c r="J5271" t="s">
        <v>47</v>
      </c>
      <c r="K5271" t="s">
        <v>48</v>
      </c>
      <c r="L5271" t="s">
        <v>67</v>
      </c>
      <c r="M5271" t="s">
        <v>21</v>
      </c>
      <c r="N5271">
        <v>59</v>
      </c>
      <c r="O5271">
        <v>58</v>
      </c>
      <c r="P5271">
        <v>3422</v>
      </c>
      <c r="Q5271">
        <v>1198</v>
      </c>
      <c r="R5271">
        <v>0.35</v>
      </c>
      <c r="S5271" t="s">
        <v>82</v>
      </c>
      <c r="T5271" t="str">
        <f>IF(Table1[[#This Row],[Units Sold]]&gt; 700,"High Units","low Units")</f>
        <v>low Units</v>
      </c>
      <c r="U5271">
        <f>SUM(Table1[[#This Row],[Operating Profit]])/SUM(Table1[Operating Profit])*100</f>
        <v>3.606965721619769E-4</v>
      </c>
      <c r="V5271">
        <f>SUM(Table1[[#This Row],[Price per Unit]]*Table1[[#This Row],[Units Sold]])</f>
        <v>3422</v>
      </c>
      <c r="W5271">
        <f>SUM(Table1[[#This Row],[Total Sales]]-Table1[[#This Row],[Operating Profit]])</f>
        <v>2224</v>
      </c>
      <c r="X5271">
        <f>SUM(Table1[[#This Row],[Total Sales]]-Table1[[#This Row],[Cost]])</f>
        <v>1198</v>
      </c>
      <c r="Y5271">
        <f>SUM(Table1[[#This Row],[profit/loss]])/SUM(Table1[profit/loss])</f>
        <v>3.6069657216197689E-6</v>
      </c>
    </row>
    <row r="5272" spans="1:25" x14ac:dyDescent="0.3">
      <c r="A5272" t="s">
        <v>24</v>
      </c>
      <c r="B5272" t="s">
        <v>82</v>
      </c>
      <c r="C5272">
        <v>1128299</v>
      </c>
      <c r="D5272" s="9">
        <v>44303</v>
      </c>
      <c r="E5272" s="8" t="str">
        <f>TEXT(Table1[[#This Row],[Invoice Date]],"dd-mm-yyyy")</f>
        <v>17-04-2021</v>
      </c>
      <c r="F5272" s="1" t="str">
        <f t="shared" si="328"/>
        <v>April</v>
      </c>
      <c r="G5272" s="1" t="str">
        <f t="shared" si="329"/>
        <v>2021</v>
      </c>
      <c r="H5272" s="1" t="str">
        <f t="shared" si="330"/>
        <v>Saturday</v>
      </c>
      <c r="I5272" s="1" t="str">
        <f t="shared" si="331"/>
        <v>17</v>
      </c>
      <c r="J5272" t="s">
        <v>47</v>
      </c>
      <c r="K5272" t="s">
        <v>48</v>
      </c>
      <c r="L5272" t="s">
        <v>67</v>
      </c>
      <c r="M5272" t="s">
        <v>22</v>
      </c>
      <c r="N5272">
        <v>72</v>
      </c>
      <c r="O5272">
        <v>109</v>
      </c>
      <c r="P5272">
        <v>7848</v>
      </c>
      <c r="Q5272">
        <v>4709</v>
      </c>
      <c r="R5272">
        <v>0.6</v>
      </c>
      <c r="S5272" t="s">
        <v>82</v>
      </c>
      <c r="T5272" t="str">
        <f>IF(Table1[[#This Row],[Units Sold]]&gt; 700,"High Units","low Units")</f>
        <v>low Units</v>
      </c>
      <c r="U5272">
        <f>SUM(Table1[[#This Row],[Operating Profit]])/SUM(Table1[Operating Profit])*100</f>
        <v>1.4177964593578875E-3</v>
      </c>
      <c r="V5272">
        <f>SUM(Table1[[#This Row],[Price per Unit]]*Table1[[#This Row],[Units Sold]])</f>
        <v>7848</v>
      </c>
      <c r="W5272">
        <f>SUM(Table1[[#This Row],[Total Sales]]-Table1[[#This Row],[Operating Profit]])</f>
        <v>3139</v>
      </c>
      <c r="X5272">
        <f>SUM(Table1[[#This Row],[Total Sales]]-Table1[[#This Row],[Cost]])</f>
        <v>4709</v>
      </c>
      <c r="Y5272">
        <f>SUM(Table1[[#This Row],[profit/loss]])/SUM(Table1[profit/loss])</f>
        <v>1.4177964593578875E-5</v>
      </c>
    </row>
    <row r="5273" spans="1:25" x14ac:dyDescent="0.3">
      <c r="A5273" t="s">
        <v>24</v>
      </c>
      <c r="B5273" t="s">
        <v>82</v>
      </c>
      <c r="C5273">
        <v>1128299</v>
      </c>
      <c r="D5273" s="9">
        <v>44334</v>
      </c>
      <c r="E5273" s="8" t="str">
        <f>TEXT(Table1[[#This Row],[Invoice Date]],"dd-mm-yyyy")</f>
        <v>18-05-2021</v>
      </c>
      <c r="F5273" s="1" t="str">
        <f t="shared" si="328"/>
        <v>May</v>
      </c>
      <c r="G5273" s="1" t="str">
        <f t="shared" si="329"/>
        <v>2021</v>
      </c>
      <c r="H5273" s="1" t="str">
        <f t="shared" si="330"/>
        <v>Tuesday</v>
      </c>
      <c r="I5273" s="1" t="str">
        <f t="shared" si="331"/>
        <v>18</v>
      </c>
      <c r="J5273" t="s">
        <v>47</v>
      </c>
      <c r="K5273" t="s">
        <v>48</v>
      </c>
      <c r="L5273" t="s">
        <v>67</v>
      </c>
      <c r="M5273" t="s">
        <v>16</v>
      </c>
      <c r="N5273">
        <v>58</v>
      </c>
      <c r="O5273">
        <v>155</v>
      </c>
      <c r="P5273">
        <v>8990</v>
      </c>
      <c r="Q5273">
        <v>3866</v>
      </c>
      <c r="R5273">
        <v>0.43</v>
      </c>
      <c r="S5273" t="s">
        <v>82</v>
      </c>
      <c r="T5273" t="str">
        <f>IF(Table1[[#This Row],[Units Sold]]&gt; 700,"High Units","low Units")</f>
        <v>low Units</v>
      </c>
      <c r="U5273">
        <f>SUM(Table1[[#This Row],[Operating Profit]])/SUM(Table1[Operating Profit])*100</f>
        <v>1.1639840968098521E-3</v>
      </c>
      <c r="V5273">
        <f>SUM(Table1[[#This Row],[Price per Unit]]*Table1[[#This Row],[Units Sold]])</f>
        <v>8990</v>
      </c>
      <c r="W5273">
        <f>SUM(Table1[[#This Row],[Total Sales]]-Table1[[#This Row],[Operating Profit]])</f>
        <v>5124</v>
      </c>
      <c r="X5273">
        <f>SUM(Table1[[#This Row],[Total Sales]]-Table1[[#This Row],[Cost]])</f>
        <v>3866</v>
      </c>
      <c r="Y5273">
        <f>SUM(Table1[[#This Row],[profit/loss]])/SUM(Table1[profit/loss])</f>
        <v>1.163984096809852E-5</v>
      </c>
    </row>
    <row r="5274" spans="1:25" x14ac:dyDescent="0.3">
      <c r="A5274" t="s">
        <v>24</v>
      </c>
      <c r="B5274" t="s">
        <v>82</v>
      </c>
      <c r="C5274">
        <v>1128299</v>
      </c>
      <c r="D5274" s="9">
        <v>44334</v>
      </c>
      <c r="E5274" s="8" t="str">
        <f>TEXT(Table1[[#This Row],[Invoice Date]],"dd-mm-yyyy")</f>
        <v>18-05-2021</v>
      </c>
      <c r="F5274" s="1" t="str">
        <f t="shared" si="328"/>
        <v>May</v>
      </c>
      <c r="G5274" s="1" t="str">
        <f t="shared" si="329"/>
        <v>2021</v>
      </c>
      <c r="H5274" s="1" t="str">
        <f t="shared" si="330"/>
        <v>Tuesday</v>
      </c>
      <c r="I5274" s="1" t="str">
        <f t="shared" si="331"/>
        <v>18</v>
      </c>
      <c r="J5274" t="s">
        <v>47</v>
      </c>
      <c r="K5274" t="s">
        <v>48</v>
      </c>
      <c r="L5274" t="s">
        <v>67</v>
      </c>
      <c r="M5274" t="s">
        <v>18</v>
      </c>
      <c r="N5274">
        <v>60</v>
      </c>
      <c r="O5274">
        <v>128</v>
      </c>
      <c r="P5274">
        <v>7680</v>
      </c>
      <c r="Q5274">
        <v>3072</v>
      </c>
      <c r="R5274">
        <v>0.4</v>
      </c>
      <c r="S5274" t="s">
        <v>82</v>
      </c>
      <c r="T5274" t="str">
        <f>IF(Table1[[#This Row],[Units Sold]]&gt; 700,"High Units","low Units")</f>
        <v>low Units</v>
      </c>
      <c r="U5274">
        <f>SUM(Table1[[#This Row],[Operating Profit]])/SUM(Table1[Operating Profit])*100</f>
        <v>9.2492476601134651E-4</v>
      </c>
      <c r="V5274">
        <f>SUM(Table1[[#This Row],[Price per Unit]]*Table1[[#This Row],[Units Sold]])</f>
        <v>7680</v>
      </c>
      <c r="W5274">
        <f>SUM(Table1[[#This Row],[Total Sales]]-Table1[[#This Row],[Operating Profit]])</f>
        <v>4608</v>
      </c>
      <c r="X5274">
        <f>SUM(Table1[[#This Row],[Total Sales]]-Table1[[#This Row],[Cost]])</f>
        <v>3072</v>
      </c>
      <c r="Y5274">
        <f>SUM(Table1[[#This Row],[profit/loss]])/SUM(Table1[profit/loss])</f>
        <v>9.2492476601134651E-6</v>
      </c>
    </row>
    <row r="5275" spans="1:25" x14ac:dyDescent="0.3">
      <c r="A5275" t="s">
        <v>24</v>
      </c>
      <c r="B5275" t="s">
        <v>82</v>
      </c>
      <c r="C5275">
        <v>1128299</v>
      </c>
      <c r="D5275" s="9">
        <v>44334</v>
      </c>
      <c r="E5275" s="8" t="str">
        <f>TEXT(Table1[[#This Row],[Invoice Date]],"dd-mm-yyyy")</f>
        <v>18-05-2021</v>
      </c>
      <c r="F5275" s="1" t="str">
        <f t="shared" si="328"/>
        <v>May</v>
      </c>
      <c r="G5275" s="1" t="str">
        <f t="shared" si="329"/>
        <v>2021</v>
      </c>
      <c r="H5275" s="1" t="str">
        <f t="shared" si="330"/>
        <v>Tuesday</v>
      </c>
      <c r="I5275" s="1" t="str">
        <f t="shared" si="331"/>
        <v>18</v>
      </c>
      <c r="J5275" t="s">
        <v>47</v>
      </c>
      <c r="K5275" t="s">
        <v>48</v>
      </c>
      <c r="L5275" t="s">
        <v>67</v>
      </c>
      <c r="M5275" t="s">
        <v>19</v>
      </c>
      <c r="N5275">
        <v>59</v>
      </c>
      <c r="O5275">
        <v>119</v>
      </c>
      <c r="P5275">
        <v>7021</v>
      </c>
      <c r="Q5275">
        <v>3159</v>
      </c>
      <c r="R5275">
        <v>0.45</v>
      </c>
      <c r="S5275" t="s">
        <v>82</v>
      </c>
      <c r="T5275" t="str">
        <f>IF(Table1[[#This Row],[Units Sold]]&gt; 700,"High Units","low Units")</f>
        <v>low Units</v>
      </c>
      <c r="U5275">
        <f>SUM(Table1[[#This Row],[Operating Profit]])/SUM(Table1[Operating Profit])*100</f>
        <v>9.5111892442377704E-4</v>
      </c>
      <c r="V5275">
        <f>SUM(Table1[[#This Row],[Price per Unit]]*Table1[[#This Row],[Units Sold]])</f>
        <v>7021</v>
      </c>
      <c r="W5275">
        <f>SUM(Table1[[#This Row],[Total Sales]]-Table1[[#This Row],[Operating Profit]])</f>
        <v>3862</v>
      </c>
      <c r="X5275">
        <f>SUM(Table1[[#This Row],[Total Sales]]-Table1[[#This Row],[Cost]])</f>
        <v>3159</v>
      </c>
      <c r="Y5275">
        <f>SUM(Table1[[#This Row],[profit/loss]])/SUM(Table1[profit/loss])</f>
        <v>9.5111892442377707E-6</v>
      </c>
    </row>
    <row r="5276" spans="1:25" x14ac:dyDescent="0.3">
      <c r="A5276" t="s">
        <v>24</v>
      </c>
      <c r="B5276" t="s">
        <v>82</v>
      </c>
      <c r="C5276">
        <v>1128299</v>
      </c>
      <c r="D5276" s="9">
        <v>44334</v>
      </c>
      <c r="E5276" s="8" t="str">
        <f>TEXT(Table1[[#This Row],[Invoice Date]],"dd-mm-yyyy")</f>
        <v>18-05-2021</v>
      </c>
      <c r="F5276" s="1" t="str">
        <f t="shared" si="328"/>
        <v>May</v>
      </c>
      <c r="G5276" s="1" t="str">
        <f t="shared" si="329"/>
        <v>2021</v>
      </c>
      <c r="H5276" s="1" t="str">
        <f t="shared" si="330"/>
        <v>Tuesday</v>
      </c>
      <c r="I5276" s="1" t="str">
        <f t="shared" si="331"/>
        <v>18</v>
      </c>
      <c r="J5276" t="s">
        <v>47</v>
      </c>
      <c r="K5276" t="s">
        <v>48</v>
      </c>
      <c r="L5276" t="s">
        <v>67</v>
      </c>
      <c r="M5276" t="s">
        <v>20</v>
      </c>
      <c r="N5276">
        <v>59</v>
      </c>
      <c r="O5276">
        <v>88</v>
      </c>
      <c r="P5276">
        <v>5192</v>
      </c>
      <c r="Q5276">
        <v>2233</v>
      </c>
      <c r="R5276">
        <v>0.43</v>
      </c>
      <c r="S5276" t="s">
        <v>82</v>
      </c>
      <c r="T5276" t="str">
        <f>IF(Table1[[#This Row],[Units Sold]]&gt; 700,"High Units","low Units")</f>
        <v>low Units</v>
      </c>
      <c r="U5276">
        <f>SUM(Table1[[#This Row],[Operating Profit]])/SUM(Table1[Operating Profit])*100</f>
        <v>6.7231673258572153E-4</v>
      </c>
      <c r="V5276">
        <f>SUM(Table1[[#This Row],[Price per Unit]]*Table1[[#This Row],[Units Sold]])</f>
        <v>5192</v>
      </c>
      <c r="W5276">
        <f>SUM(Table1[[#This Row],[Total Sales]]-Table1[[#This Row],[Operating Profit]])</f>
        <v>2959</v>
      </c>
      <c r="X5276">
        <f>SUM(Table1[[#This Row],[Total Sales]]-Table1[[#This Row],[Cost]])</f>
        <v>2233</v>
      </c>
      <c r="Y5276">
        <f>SUM(Table1[[#This Row],[profit/loss]])/SUM(Table1[profit/loss])</f>
        <v>6.7231673258572154E-6</v>
      </c>
    </row>
    <row r="5277" spans="1:25" x14ac:dyDescent="0.3">
      <c r="A5277" t="s">
        <v>24</v>
      </c>
      <c r="B5277" t="s">
        <v>82</v>
      </c>
      <c r="C5277">
        <v>1128299</v>
      </c>
      <c r="D5277" s="9">
        <v>44334</v>
      </c>
      <c r="E5277" s="8" t="str">
        <f>TEXT(Table1[[#This Row],[Invoice Date]],"dd-mm-yyyy")</f>
        <v>18-05-2021</v>
      </c>
      <c r="F5277" s="1" t="str">
        <f t="shared" si="328"/>
        <v>May</v>
      </c>
      <c r="G5277" s="1" t="str">
        <f t="shared" si="329"/>
        <v>2021</v>
      </c>
      <c r="H5277" s="1" t="str">
        <f t="shared" si="330"/>
        <v>Tuesday</v>
      </c>
      <c r="I5277" s="1" t="str">
        <f t="shared" si="331"/>
        <v>18</v>
      </c>
      <c r="J5277" t="s">
        <v>47</v>
      </c>
      <c r="K5277" t="s">
        <v>48</v>
      </c>
      <c r="L5277" t="s">
        <v>67</v>
      </c>
      <c r="M5277" t="s">
        <v>21</v>
      </c>
      <c r="N5277">
        <v>52</v>
      </c>
      <c r="O5277">
        <v>68</v>
      </c>
      <c r="P5277">
        <v>3536</v>
      </c>
      <c r="Q5277">
        <v>1132</v>
      </c>
      <c r="R5277">
        <v>0.32</v>
      </c>
      <c r="S5277" t="s">
        <v>82</v>
      </c>
      <c r="T5277" t="str">
        <f>IF(Table1[[#This Row],[Units Sold]]&gt; 700,"High Units","low Units")</f>
        <v>low Units</v>
      </c>
      <c r="U5277">
        <f>SUM(Table1[[#This Row],[Operating Profit]])/SUM(Table1[Operating Profit])*100</f>
        <v>3.4082514164220188E-4</v>
      </c>
      <c r="V5277">
        <f>SUM(Table1[[#This Row],[Price per Unit]]*Table1[[#This Row],[Units Sold]])</f>
        <v>3536</v>
      </c>
      <c r="W5277">
        <f>SUM(Table1[[#This Row],[Total Sales]]-Table1[[#This Row],[Operating Profit]])</f>
        <v>2404</v>
      </c>
      <c r="X5277">
        <f>SUM(Table1[[#This Row],[Total Sales]]-Table1[[#This Row],[Cost]])</f>
        <v>1132</v>
      </c>
      <c r="Y5277">
        <f>SUM(Table1[[#This Row],[profit/loss]])/SUM(Table1[profit/loss])</f>
        <v>3.4082514164220189E-6</v>
      </c>
    </row>
    <row r="5278" spans="1:25" x14ac:dyDescent="0.3">
      <c r="A5278" t="s">
        <v>24</v>
      </c>
      <c r="B5278" t="s">
        <v>82</v>
      </c>
      <c r="C5278">
        <v>1128299</v>
      </c>
      <c r="D5278" s="9">
        <v>44334</v>
      </c>
      <c r="E5278" s="8" t="str">
        <f>TEXT(Table1[[#This Row],[Invoice Date]],"dd-mm-yyyy")</f>
        <v>18-05-2021</v>
      </c>
      <c r="F5278" s="1" t="str">
        <f t="shared" si="328"/>
        <v>May</v>
      </c>
      <c r="G5278" s="1" t="str">
        <f t="shared" si="329"/>
        <v>2021</v>
      </c>
      <c r="H5278" s="1" t="str">
        <f t="shared" si="330"/>
        <v>Tuesday</v>
      </c>
      <c r="I5278" s="1" t="str">
        <f t="shared" si="331"/>
        <v>18</v>
      </c>
      <c r="J5278" t="s">
        <v>47</v>
      </c>
      <c r="K5278" t="s">
        <v>48</v>
      </c>
      <c r="L5278" t="s">
        <v>67</v>
      </c>
      <c r="M5278" t="s">
        <v>22</v>
      </c>
      <c r="N5278">
        <v>67</v>
      </c>
      <c r="O5278">
        <v>173</v>
      </c>
      <c r="P5278">
        <v>11591</v>
      </c>
      <c r="Q5278">
        <v>6723</v>
      </c>
      <c r="R5278">
        <v>0.57999999999999996</v>
      </c>
      <c r="S5278" t="s">
        <v>82</v>
      </c>
      <c r="T5278" t="str">
        <f>IF(Table1[[#This Row],[Units Sold]]&gt; 700,"High Units","low Units")</f>
        <v>low Units</v>
      </c>
      <c r="U5278">
        <f>SUM(Table1[[#This Row],[Operating Profit]])/SUM(Table1[Operating Profit])*100</f>
        <v>2.0241761724916281E-3</v>
      </c>
      <c r="V5278">
        <f>SUM(Table1[[#This Row],[Price per Unit]]*Table1[[#This Row],[Units Sold]])</f>
        <v>11591</v>
      </c>
      <c r="W5278">
        <f>SUM(Table1[[#This Row],[Total Sales]]-Table1[[#This Row],[Operating Profit]])</f>
        <v>4868</v>
      </c>
      <c r="X5278">
        <f>SUM(Table1[[#This Row],[Total Sales]]-Table1[[#This Row],[Cost]])</f>
        <v>6723</v>
      </c>
      <c r="Y5278">
        <f>SUM(Table1[[#This Row],[profit/loss]])/SUM(Table1[profit/loss])</f>
        <v>2.0241761724916282E-5</v>
      </c>
    </row>
    <row r="5279" spans="1:25" x14ac:dyDescent="0.3">
      <c r="A5279" t="s">
        <v>24</v>
      </c>
      <c r="B5279" t="s">
        <v>82</v>
      </c>
      <c r="C5279">
        <v>1128299</v>
      </c>
      <c r="D5279" s="9">
        <v>44364</v>
      </c>
      <c r="E5279" s="8" t="str">
        <f>TEXT(Table1[[#This Row],[Invoice Date]],"dd-mm-yyyy")</f>
        <v>17-06-2021</v>
      </c>
      <c r="F5279" s="1" t="str">
        <f t="shared" si="328"/>
        <v>June</v>
      </c>
      <c r="G5279" s="1" t="str">
        <f t="shared" si="329"/>
        <v>2021</v>
      </c>
      <c r="H5279" s="1" t="str">
        <f t="shared" si="330"/>
        <v>Thursday</v>
      </c>
      <c r="I5279" s="1" t="str">
        <f t="shared" si="331"/>
        <v>17</v>
      </c>
      <c r="J5279" t="s">
        <v>47</v>
      </c>
      <c r="K5279" t="s">
        <v>48</v>
      </c>
      <c r="L5279" t="s">
        <v>67</v>
      </c>
      <c r="M5279" t="s">
        <v>16</v>
      </c>
      <c r="N5279">
        <v>61</v>
      </c>
      <c r="O5279">
        <v>223</v>
      </c>
      <c r="P5279">
        <v>13603</v>
      </c>
      <c r="Q5279">
        <v>6121</v>
      </c>
      <c r="R5279">
        <v>0.45</v>
      </c>
      <c r="S5279" t="s">
        <v>82</v>
      </c>
      <c r="T5279" t="str">
        <f>IF(Table1[[#This Row],[Units Sold]]&gt; 700,"High Units","low Units")</f>
        <v>low Units</v>
      </c>
      <c r="U5279">
        <f>SUM(Table1[[#This Row],[Operating Profit]])/SUM(Table1[Operating Profit])*100</f>
        <v>1.842924639568832E-3</v>
      </c>
      <c r="V5279">
        <f>SUM(Table1[[#This Row],[Price per Unit]]*Table1[[#This Row],[Units Sold]])</f>
        <v>13603</v>
      </c>
      <c r="W5279">
        <f>SUM(Table1[[#This Row],[Total Sales]]-Table1[[#This Row],[Operating Profit]])</f>
        <v>7482</v>
      </c>
      <c r="X5279">
        <f>SUM(Table1[[#This Row],[Total Sales]]-Table1[[#This Row],[Cost]])</f>
        <v>6121</v>
      </c>
      <c r="Y5279">
        <f>SUM(Table1[[#This Row],[profit/loss]])/SUM(Table1[profit/loss])</f>
        <v>1.842924639568832E-5</v>
      </c>
    </row>
    <row r="5280" spans="1:25" x14ac:dyDescent="0.3">
      <c r="A5280" t="s">
        <v>24</v>
      </c>
      <c r="B5280" t="s">
        <v>82</v>
      </c>
      <c r="C5280">
        <v>1128299</v>
      </c>
      <c r="D5280" s="9">
        <v>44364</v>
      </c>
      <c r="E5280" s="8" t="str">
        <f>TEXT(Table1[[#This Row],[Invoice Date]],"dd-mm-yyyy")</f>
        <v>17-06-2021</v>
      </c>
      <c r="F5280" s="1" t="str">
        <f t="shared" si="328"/>
        <v>June</v>
      </c>
      <c r="G5280" s="1" t="str">
        <f t="shared" si="329"/>
        <v>2021</v>
      </c>
      <c r="H5280" s="1" t="str">
        <f t="shared" si="330"/>
        <v>Thursday</v>
      </c>
      <c r="I5280" s="1" t="str">
        <f t="shared" si="331"/>
        <v>17</v>
      </c>
      <c r="J5280" t="s">
        <v>47</v>
      </c>
      <c r="K5280" t="s">
        <v>48</v>
      </c>
      <c r="L5280" t="s">
        <v>67</v>
      </c>
      <c r="M5280" t="s">
        <v>18</v>
      </c>
      <c r="N5280">
        <v>64</v>
      </c>
      <c r="O5280">
        <v>203</v>
      </c>
      <c r="P5280">
        <v>12992</v>
      </c>
      <c r="Q5280">
        <v>4547</v>
      </c>
      <c r="R5280">
        <v>0.35</v>
      </c>
      <c r="S5280" t="s">
        <v>82</v>
      </c>
      <c r="T5280" t="str">
        <f>IF(Table1[[#This Row],[Units Sold]]&gt; 700,"High Units","low Units")</f>
        <v>low Units</v>
      </c>
      <c r="U5280">
        <f>SUM(Table1[[#This Row],[Operating Profit]])/SUM(Table1[Operating Profit])*100</f>
        <v>1.3690211299002579E-3</v>
      </c>
      <c r="V5280">
        <f>SUM(Table1[[#This Row],[Price per Unit]]*Table1[[#This Row],[Units Sold]])</f>
        <v>12992</v>
      </c>
      <c r="W5280">
        <f>SUM(Table1[[#This Row],[Total Sales]]-Table1[[#This Row],[Operating Profit]])</f>
        <v>8445</v>
      </c>
      <c r="X5280">
        <f>SUM(Table1[[#This Row],[Total Sales]]-Table1[[#This Row],[Cost]])</f>
        <v>4547</v>
      </c>
      <c r="Y5280">
        <f>SUM(Table1[[#This Row],[profit/loss]])/SUM(Table1[profit/loss])</f>
        <v>1.3690211299002579E-5</v>
      </c>
    </row>
    <row r="5281" spans="1:25" x14ac:dyDescent="0.3">
      <c r="A5281" t="s">
        <v>24</v>
      </c>
      <c r="B5281" t="s">
        <v>82</v>
      </c>
      <c r="C5281">
        <v>1128299</v>
      </c>
      <c r="D5281" s="9">
        <v>44364</v>
      </c>
      <c r="E5281" s="8" t="str">
        <f>TEXT(Table1[[#This Row],[Invoice Date]],"dd-mm-yyyy")</f>
        <v>17-06-2021</v>
      </c>
      <c r="F5281" s="1" t="str">
        <f t="shared" si="328"/>
        <v>June</v>
      </c>
      <c r="G5281" s="1" t="str">
        <f t="shared" si="329"/>
        <v>2021</v>
      </c>
      <c r="H5281" s="1" t="str">
        <f t="shared" si="330"/>
        <v>Thursday</v>
      </c>
      <c r="I5281" s="1" t="str">
        <f t="shared" si="331"/>
        <v>17</v>
      </c>
      <c r="J5281" t="s">
        <v>47</v>
      </c>
      <c r="K5281" t="s">
        <v>48</v>
      </c>
      <c r="L5281" t="s">
        <v>67</v>
      </c>
      <c r="M5281" t="s">
        <v>19</v>
      </c>
      <c r="N5281">
        <v>80</v>
      </c>
      <c r="O5281">
        <v>210</v>
      </c>
      <c r="P5281">
        <v>16800</v>
      </c>
      <c r="Q5281">
        <v>7224</v>
      </c>
      <c r="R5281">
        <v>0.43</v>
      </c>
      <c r="S5281" t="s">
        <v>82</v>
      </c>
      <c r="T5281" t="str">
        <f>IF(Table1[[#This Row],[Units Sold]]&gt; 700,"High Units","low Units")</f>
        <v>low Units</v>
      </c>
      <c r="U5281">
        <f>SUM(Table1[[#This Row],[Operating Profit]])/SUM(Table1[Operating Profit])*100</f>
        <v>2.1750183950735567E-3</v>
      </c>
      <c r="V5281">
        <f>SUM(Table1[[#This Row],[Price per Unit]]*Table1[[#This Row],[Units Sold]])</f>
        <v>16800</v>
      </c>
      <c r="W5281">
        <f>SUM(Table1[[#This Row],[Total Sales]]-Table1[[#This Row],[Operating Profit]])</f>
        <v>9576</v>
      </c>
      <c r="X5281">
        <f>SUM(Table1[[#This Row],[Total Sales]]-Table1[[#This Row],[Cost]])</f>
        <v>7224</v>
      </c>
      <c r="Y5281">
        <f>SUM(Table1[[#This Row],[profit/loss]])/SUM(Table1[profit/loss])</f>
        <v>2.1750183950735568E-5</v>
      </c>
    </row>
    <row r="5282" spans="1:25" x14ac:dyDescent="0.3">
      <c r="A5282" t="s">
        <v>24</v>
      </c>
      <c r="B5282" t="s">
        <v>82</v>
      </c>
      <c r="C5282">
        <v>1128299</v>
      </c>
      <c r="D5282" s="9">
        <v>44364</v>
      </c>
      <c r="E5282" s="8" t="str">
        <f>TEXT(Table1[[#This Row],[Invoice Date]],"dd-mm-yyyy")</f>
        <v>17-06-2021</v>
      </c>
      <c r="F5282" s="1" t="str">
        <f t="shared" si="328"/>
        <v>June</v>
      </c>
      <c r="G5282" s="1" t="str">
        <f t="shared" si="329"/>
        <v>2021</v>
      </c>
      <c r="H5282" s="1" t="str">
        <f t="shared" si="330"/>
        <v>Thursday</v>
      </c>
      <c r="I5282" s="1" t="str">
        <f t="shared" si="331"/>
        <v>17</v>
      </c>
      <c r="J5282" t="s">
        <v>47</v>
      </c>
      <c r="K5282" t="s">
        <v>48</v>
      </c>
      <c r="L5282" t="s">
        <v>67</v>
      </c>
      <c r="M5282" t="s">
        <v>20</v>
      </c>
      <c r="N5282">
        <v>77</v>
      </c>
      <c r="O5282">
        <v>155</v>
      </c>
      <c r="P5282">
        <v>11935</v>
      </c>
      <c r="Q5282">
        <v>5013</v>
      </c>
      <c r="R5282">
        <v>0.42</v>
      </c>
      <c r="S5282" t="s">
        <v>82</v>
      </c>
      <c r="T5282" t="str">
        <f>IF(Table1[[#This Row],[Units Sold]]&gt; 700,"High Units","low Units")</f>
        <v>low Units</v>
      </c>
      <c r="U5282">
        <f>SUM(Table1[[#This Row],[Operating Profit]])/SUM(Table1[Operating Profit])*100</f>
        <v>1.5093254726610936E-3</v>
      </c>
      <c r="V5282">
        <f>SUM(Table1[[#This Row],[Price per Unit]]*Table1[[#This Row],[Units Sold]])</f>
        <v>11935</v>
      </c>
      <c r="W5282">
        <f>SUM(Table1[[#This Row],[Total Sales]]-Table1[[#This Row],[Operating Profit]])</f>
        <v>6922</v>
      </c>
      <c r="X5282">
        <f>SUM(Table1[[#This Row],[Total Sales]]-Table1[[#This Row],[Cost]])</f>
        <v>5013</v>
      </c>
      <c r="Y5282">
        <f>SUM(Table1[[#This Row],[profit/loss]])/SUM(Table1[profit/loss])</f>
        <v>1.5093254726610936E-5</v>
      </c>
    </row>
    <row r="5283" spans="1:25" x14ac:dyDescent="0.3">
      <c r="A5283" t="s">
        <v>24</v>
      </c>
      <c r="B5283" t="s">
        <v>82</v>
      </c>
      <c r="C5283">
        <v>1128299</v>
      </c>
      <c r="D5283" s="9">
        <v>44364</v>
      </c>
      <c r="E5283" s="8" t="str">
        <f>TEXT(Table1[[#This Row],[Invoice Date]],"dd-mm-yyyy")</f>
        <v>17-06-2021</v>
      </c>
      <c r="F5283" s="1" t="str">
        <f t="shared" si="328"/>
        <v>June</v>
      </c>
      <c r="G5283" s="1" t="str">
        <f t="shared" si="329"/>
        <v>2021</v>
      </c>
      <c r="H5283" s="1" t="str">
        <f t="shared" si="330"/>
        <v>Thursday</v>
      </c>
      <c r="I5283" s="1" t="str">
        <f t="shared" si="331"/>
        <v>17</v>
      </c>
      <c r="J5283" t="s">
        <v>47</v>
      </c>
      <c r="K5283" t="s">
        <v>48</v>
      </c>
      <c r="L5283" t="s">
        <v>67</v>
      </c>
      <c r="M5283" t="s">
        <v>21</v>
      </c>
      <c r="N5283">
        <v>89</v>
      </c>
      <c r="O5283">
        <v>126</v>
      </c>
      <c r="P5283">
        <v>11214</v>
      </c>
      <c r="Q5283">
        <v>3588</v>
      </c>
      <c r="R5283">
        <v>0.32</v>
      </c>
      <c r="S5283" t="s">
        <v>82</v>
      </c>
      <c r="T5283" t="str">
        <f>IF(Table1[[#This Row],[Units Sold]]&gt; 700,"High Units","low Units")</f>
        <v>low Units</v>
      </c>
      <c r="U5283">
        <f>SUM(Table1[[#This Row],[Operating Profit]])/SUM(Table1[Operating Profit])*100</f>
        <v>1.0802832228023148E-3</v>
      </c>
      <c r="V5283">
        <f>SUM(Table1[[#This Row],[Price per Unit]]*Table1[[#This Row],[Units Sold]])</f>
        <v>11214</v>
      </c>
      <c r="W5283">
        <f>SUM(Table1[[#This Row],[Total Sales]]-Table1[[#This Row],[Operating Profit]])</f>
        <v>7626</v>
      </c>
      <c r="X5283">
        <f>SUM(Table1[[#This Row],[Total Sales]]-Table1[[#This Row],[Cost]])</f>
        <v>3588</v>
      </c>
      <c r="Y5283">
        <f>SUM(Table1[[#This Row],[profit/loss]])/SUM(Table1[profit/loss])</f>
        <v>1.0802832228023148E-5</v>
      </c>
    </row>
    <row r="5284" spans="1:25" x14ac:dyDescent="0.3">
      <c r="A5284" t="s">
        <v>24</v>
      </c>
      <c r="B5284" t="s">
        <v>82</v>
      </c>
      <c r="C5284">
        <v>1128299</v>
      </c>
      <c r="D5284" s="9">
        <v>44364</v>
      </c>
      <c r="E5284" s="8" t="str">
        <f>TEXT(Table1[[#This Row],[Invoice Date]],"dd-mm-yyyy")</f>
        <v>17-06-2021</v>
      </c>
      <c r="F5284" s="1" t="str">
        <f t="shared" si="328"/>
        <v>June</v>
      </c>
      <c r="G5284" s="1" t="str">
        <f t="shared" si="329"/>
        <v>2021</v>
      </c>
      <c r="H5284" s="1" t="str">
        <f t="shared" si="330"/>
        <v>Thursday</v>
      </c>
      <c r="I5284" s="1" t="str">
        <f t="shared" si="331"/>
        <v>17</v>
      </c>
      <c r="J5284" t="s">
        <v>47</v>
      </c>
      <c r="K5284" t="s">
        <v>48</v>
      </c>
      <c r="L5284" t="s">
        <v>67</v>
      </c>
      <c r="M5284" t="s">
        <v>22</v>
      </c>
      <c r="N5284">
        <v>103</v>
      </c>
      <c r="O5284">
        <v>218</v>
      </c>
      <c r="P5284">
        <v>22454</v>
      </c>
      <c r="Q5284">
        <v>12574</v>
      </c>
      <c r="R5284">
        <v>0.56000000000000005</v>
      </c>
      <c r="S5284" t="s">
        <v>82</v>
      </c>
      <c r="T5284" t="str">
        <f>IF(Table1[[#This Row],[Units Sold]]&gt; 700,"High Units","low Units")</f>
        <v>low Units</v>
      </c>
      <c r="U5284">
        <f>SUM(Table1[[#This Row],[Operating Profit]])/SUM(Table1[Operating Profit])*100</f>
        <v>3.7858085962977441E-3</v>
      </c>
      <c r="V5284">
        <f>SUM(Table1[[#This Row],[Price per Unit]]*Table1[[#This Row],[Units Sold]])</f>
        <v>22454</v>
      </c>
      <c r="W5284">
        <f>SUM(Table1[[#This Row],[Total Sales]]-Table1[[#This Row],[Operating Profit]])</f>
        <v>9880</v>
      </c>
      <c r="X5284">
        <f>SUM(Table1[[#This Row],[Total Sales]]-Table1[[#This Row],[Cost]])</f>
        <v>12574</v>
      </c>
      <c r="Y5284">
        <f>SUM(Table1[[#This Row],[profit/loss]])/SUM(Table1[profit/loss])</f>
        <v>3.7858085962977441E-5</v>
      </c>
    </row>
    <row r="5285" spans="1:25" x14ac:dyDescent="0.3">
      <c r="A5285" t="s">
        <v>24</v>
      </c>
      <c r="B5285" t="s">
        <v>82</v>
      </c>
      <c r="C5285">
        <v>1128299</v>
      </c>
      <c r="D5285" s="9">
        <v>44393</v>
      </c>
      <c r="E5285" s="8" t="str">
        <f>TEXT(Table1[[#This Row],[Invoice Date]],"dd-mm-yyyy")</f>
        <v>16-07-2021</v>
      </c>
      <c r="F5285" s="1" t="str">
        <f t="shared" si="328"/>
        <v>July</v>
      </c>
      <c r="G5285" s="1" t="str">
        <f t="shared" si="329"/>
        <v>2021</v>
      </c>
      <c r="H5285" s="1" t="str">
        <f t="shared" si="330"/>
        <v>Friday</v>
      </c>
      <c r="I5285" s="1" t="str">
        <f t="shared" si="331"/>
        <v>16</v>
      </c>
      <c r="J5285" t="s">
        <v>47</v>
      </c>
      <c r="K5285" t="s">
        <v>48</v>
      </c>
      <c r="L5285" t="s">
        <v>67</v>
      </c>
      <c r="M5285" t="s">
        <v>16</v>
      </c>
      <c r="N5285">
        <v>83</v>
      </c>
      <c r="O5285">
        <v>261</v>
      </c>
      <c r="P5285">
        <v>21663</v>
      </c>
      <c r="Q5285">
        <v>9532</v>
      </c>
      <c r="R5285">
        <v>0.44</v>
      </c>
      <c r="S5285" t="s">
        <v>82</v>
      </c>
      <c r="T5285" t="str">
        <f>IF(Table1[[#This Row],[Units Sold]]&gt; 700,"High Units","low Units")</f>
        <v>low Units</v>
      </c>
      <c r="U5285">
        <f>SUM(Table1[[#This Row],[Operating Profit]])/SUM(Table1[Operating Profit])*100</f>
        <v>2.8699162987044775E-3</v>
      </c>
      <c r="V5285">
        <f>SUM(Table1[[#This Row],[Price per Unit]]*Table1[[#This Row],[Units Sold]])</f>
        <v>21663</v>
      </c>
      <c r="W5285">
        <f>SUM(Table1[[#This Row],[Total Sales]]-Table1[[#This Row],[Operating Profit]])</f>
        <v>12131</v>
      </c>
      <c r="X5285">
        <f>SUM(Table1[[#This Row],[Total Sales]]-Table1[[#This Row],[Cost]])</f>
        <v>9532</v>
      </c>
      <c r="Y5285">
        <f>SUM(Table1[[#This Row],[profit/loss]])/SUM(Table1[profit/loss])</f>
        <v>2.8699162987044773E-5</v>
      </c>
    </row>
    <row r="5286" spans="1:25" x14ac:dyDescent="0.3">
      <c r="A5286" t="s">
        <v>24</v>
      </c>
      <c r="B5286" t="s">
        <v>82</v>
      </c>
      <c r="C5286">
        <v>1128299</v>
      </c>
      <c r="D5286" s="9">
        <v>44393</v>
      </c>
      <c r="E5286" s="8" t="str">
        <f>TEXT(Table1[[#This Row],[Invoice Date]],"dd-mm-yyyy")</f>
        <v>16-07-2021</v>
      </c>
      <c r="F5286" s="1" t="str">
        <f t="shared" si="328"/>
        <v>July</v>
      </c>
      <c r="G5286" s="1" t="str">
        <f t="shared" si="329"/>
        <v>2021</v>
      </c>
      <c r="H5286" s="1" t="str">
        <f t="shared" si="330"/>
        <v>Friday</v>
      </c>
      <c r="I5286" s="1" t="str">
        <f t="shared" si="331"/>
        <v>16</v>
      </c>
      <c r="J5286" t="s">
        <v>47</v>
      </c>
      <c r="K5286" t="s">
        <v>48</v>
      </c>
      <c r="L5286" t="s">
        <v>67</v>
      </c>
      <c r="M5286" t="s">
        <v>18</v>
      </c>
      <c r="N5286">
        <v>88</v>
      </c>
      <c r="O5286">
        <v>225</v>
      </c>
      <c r="P5286">
        <v>19800</v>
      </c>
      <c r="Q5286">
        <v>7920</v>
      </c>
      <c r="R5286">
        <v>0.4</v>
      </c>
      <c r="S5286" t="s">
        <v>82</v>
      </c>
      <c r="T5286" t="str">
        <f>IF(Table1[[#This Row],[Units Sold]]&gt; 700,"High Units","low Units")</f>
        <v>low Units</v>
      </c>
      <c r="U5286">
        <f>SUM(Table1[[#This Row],[Operating Profit]])/SUM(Table1[Operating Profit])*100</f>
        <v>2.3845716623730026E-3</v>
      </c>
      <c r="V5286">
        <f>SUM(Table1[[#This Row],[Price per Unit]]*Table1[[#This Row],[Units Sold]])</f>
        <v>19800</v>
      </c>
      <c r="W5286">
        <f>SUM(Table1[[#This Row],[Total Sales]]-Table1[[#This Row],[Operating Profit]])</f>
        <v>11880</v>
      </c>
      <c r="X5286">
        <f>SUM(Table1[[#This Row],[Total Sales]]-Table1[[#This Row],[Cost]])</f>
        <v>7920</v>
      </c>
      <c r="Y5286">
        <f>SUM(Table1[[#This Row],[profit/loss]])/SUM(Table1[profit/loss])</f>
        <v>2.3845716623730026E-5</v>
      </c>
    </row>
    <row r="5287" spans="1:25" x14ac:dyDescent="0.3">
      <c r="A5287" t="s">
        <v>24</v>
      </c>
      <c r="B5287" t="s">
        <v>82</v>
      </c>
      <c r="C5287">
        <v>1128299</v>
      </c>
      <c r="D5287" s="9">
        <v>44393</v>
      </c>
      <c r="E5287" s="8" t="str">
        <f>TEXT(Table1[[#This Row],[Invoice Date]],"dd-mm-yyyy")</f>
        <v>16-07-2021</v>
      </c>
      <c r="F5287" s="1" t="str">
        <f t="shared" si="328"/>
        <v>July</v>
      </c>
      <c r="G5287" s="1" t="str">
        <f t="shared" si="329"/>
        <v>2021</v>
      </c>
      <c r="H5287" s="1" t="str">
        <f t="shared" si="330"/>
        <v>Friday</v>
      </c>
      <c r="I5287" s="1" t="str">
        <f t="shared" si="331"/>
        <v>16</v>
      </c>
      <c r="J5287" t="s">
        <v>47</v>
      </c>
      <c r="K5287" t="s">
        <v>48</v>
      </c>
      <c r="L5287" t="s">
        <v>67</v>
      </c>
      <c r="M5287" t="s">
        <v>19</v>
      </c>
      <c r="N5287">
        <v>86</v>
      </c>
      <c r="O5287">
        <v>189</v>
      </c>
      <c r="P5287">
        <v>16254</v>
      </c>
      <c r="Q5287">
        <v>7152</v>
      </c>
      <c r="R5287">
        <v>0.44</v>
      </c>
      <c r="S5287" t="s">
        <v>82</v>
      </c>
      <c r="T5287" t="str">
        <f>IF(Table1[[#This Row],[Units Sold]]&gt; 700,"High Units","low Units")</f>
        <v>low Units</v>
      </c>
      <c r="U5287">
        <f>SUM(Table1[[#This Row],[Operating Profit]])/SUM(Table1[Operating Profit])*100</f>
        <v>2.1533404708701659E-3</v>
      </c>
      <c r="V5287">
        <f>SUM(Table1[[#This Row],[Price per Unit]]*Table1[[#This Row],[Units Sold]])</f>
        <v>16254</v>
      </c>
      <c r="W5287">
        <f>SUM(Table1[[#This Row],[Total Sales]]-Table1[[#This Row],[Operating Profit]])</f>
        <v>9102</v>
      </c>
      <c r="X5287">
        <f>SUM(Table1[[#This Row],[Total Sales]]-Table1[[#This Row],[Cost]])</f>
        <v>7152</v>
      </c>
      <c r="Y5287">
        <f>SUM(Table1[[#This Row],[profit/loss]])/SUM(Table1[profit/loss])</f>
        <v>2.1533404708701659E-5</v>
      </c>
    </row>
    <row r="5288" spans="1:25" x14ac:dyDescent="0.3">
      <c r="A5288" t="s">
        <v>24</v>
      </c>
      <c r="B5288" t="s">
        <v>82</v>
      </c>
      <c r="C5288">
        <v>1128299</v>
      </c>
      <c r="D5288" s="9">
        <v>44393</v>
      </c>
      <c r="E5288" s="8" t="str">
        <f>TEXT(Table1[[#This Row],[Invoice Date]],"dd-mm-yyyy")</f>
        <v>16-07-2021</v>
      </c>
      <c r="F5288" s="1" t="str">
        <f t="shared" si="328"/>
        <v>July</v>
      </c>
      <c r="G5288" s="1" t="str">
        <f t="shared" si="329"/>
        <v>2021</v>
      </c>
      <c r="H5288" s="1" t="str">
        <f t="shared" si="330"/>
        <v>Friday</v>
      </c>
      <c r="I5288" s="1" t="str">
        <f t="shared" si="331"/>
        <v>16</v>
      </c>
      <c r="J5288" t="s">
        <v>47</v>
      </c>
      <c r="K5288" t="s">
        <v>48</v>
      </c>
      <c r="L5288" t="s">
        <v>67</v>
      </c>
      <c r="M5288" t="s">
        <v>20</v>
      </c>
      <c r="N5288">
        <v>82</v>
      </c>
      <c r="O5288">
        <v>180</v>
      </c>
      <c r="P5288">
        <v>14760</v>
      </c>
      <c r="Q5288">
        <v>6347</v>
      </c>
      <c r="R5288">
        <v>0.43</v>
      </c>
      <c r="S5288" t="s">
        <v>82</v>
      </c>
      <c r="T5288" t="str">
        <f>IF(Table1[[#This Row],[Units Sold]]&gt; 700,"High Units","low Units")</f>
        <v>low Units</v>
      </c>
      <c r="U5288">
        <f>SUM(Table1[[#This Row],[Operating Profit]])/SUM(Table1[Operating Profit])*100</f>
        <v>1.9109692349850312E-3</v>
      </c>
      <c r="V5288">
        <f>SUM(Table1[[#This Row],[Price per Unit]]*Table1[[#This Row],[Units Sold]])</f>
        <v>14760</v>
      </c>
      <c r="W5288">
        <f>SUM(Table1[[#This Row],[Total Sales]]-Table1[[#This Row],[Operating Profit]])</f>
        <v>8413</v>
      </c>
      <c r="X5288">
        <f>SUM(Table1[[#This Row],[Total Sales]]-Table1[[#This Row],[Cost]])</f>
        <v>6347</v>
      </c>
      <c r="Y5288">
        <f>SUM(Table1[[#This Row],[profit/loss]])/SUM(Table1[profit/loss])</f>
        <v>1.9109692349850312E-5</v>
      </c>
    </row>
    <row r="5289" spans="1:25" x14ac:dyDescent="0.3">
      <c r="A5289" t="s">
        <v>24</v>
      </c>
      <c r="B5289" t="s">
        <v>82</v>
      </c>
      <c r="C5289">
        <v>1128299</v>
      </c>
      <c r="D5289" s="9">
        <v>44393</v>
      </c>
      <c r="E5289" s="8" t="str">
        <f>TEXT(Table1[[#This Row],[Invoice Date]],"dd-mm-yyyy")</f>
        <v>16-07-2021</v>
      </c>
      <c r="F5289" s="1" t="str">
        <f t="shared" si="328"/>
        <v>July</v>
      </c>
      <c r="G5289" s="1" t="str">
        <f t="shared" si="329"/>
        <v>2021</v>
      </c>
      <c r="H5289" s="1" t="str">
        <f t="shared" si="330"/>
        <v>Friday</v>
      </c>
      <c r="I5289" s="1" t="str">
        <f t="shared" si="331"/>
        <v>16</v>
      </c>
      <c r="J5289" t="s">
        <v>47</v>
      </c>
      <c r="K5289" t="s">
        <v>48</v>
      </c>
      <c r="L5289" t="s">
        <v>67</v>
      </c>
      <c r="M5289" t="s">
        <v>21</v>
      </c>
      <c r="N5289">
        <v>89</v>
      </c>
      <c r="O5289">
        <v>195</v>
      </c>
      <c r="P5289">
        <v>17355</v>
      </c>
      <c r="Q5289">
        <v>5554</v>
      </c>
      <c r="R5289">
        <v>0.32</v>
      </c>
      <c r="S5289" t="s">
        <v>82</v>
      </c>
      <c r="T5289" t="str">
        <f>IF(Table1[[#This Row],[Units Sold]]&gt; 700,"High Units","low Units")</f>
        <v>low Units</v>
      </c>
      <c r="U5289">
        <f>SUM(Table1[[#This Row],[Operating Profit]])/SUM(Table1[Operating Profit])*100</f>
        <v>1.6722109864671282E-3</v>
      </c>
      <c r="V5289">
        <f>SUM(Table1[[#This Row],[Price per Unit]]*Table1[[#This Row],[Units Sold]])</f>
        <v>17355</v>
      </c>
      <c r="W5289">
        <f>SUM(Table1[[#This Row],[Total Sales]]-Table1[[#This Row],[Operating Profit]])</f>
        <v>11801</v>
      </c>
      <c r="X5289">
        <f>SUM(Table1[[#This Row],[Total Sales]]-Table1[[#This Row],[Cost]])</f>
        <v>5554</v>
      </c>
      <c r="Y5289">
        <f>SUM(Table1[[#This Row],[profit/loss]])/SUM(Table1[profit/loss])</f>
        <v>1.6722109864671282E-5</v>
      </c>
    </row>
    <row r="5290" spans="1:25" x14ac:dyDescent="0.3">
      <c r="A5290" t="s">
        <v>24</v>
      </c>
      <c r="B5290" t="s">
        <v>82</v>
      </c>
      <c r="C5290">
        <v>1128299</v>
      </c>
      <c r="D5290" s="9">
        <v>44393</v>
      </c>
      <c r="E5290" s="8" t="str">
        <f>TEXT(Table1[[#This Row],[Invoice Date]],"dd-mm-yyyy")</f>
        <v>16-07-2021</v>
      </c>
      <c r="F5290" s="1" t="str">
        <f t="shared" si="328"/>
        <v>July</v>
      </c>
      <c r="G5290" s="1" t="str">
        <f t="shared" si="329"/>
        <v>2021</v>
      </c>
      <c r="H5290" s="1" t="str">
        <f t="shared" si="330"/>
        <v>Friday</v>
      </c>
      <c r="I5290" s="1" t="str">
        <f t="shared" si="331"/>
        <v>16</v>
      </c>
      <c r="J5290" t="s">
        <v>47</v>
      </c>
      <c r="K5290" t="s">
        <v>48</v>
      </c>
      <c r="L5290" t="s">
        <v>67</v>
      </c>
      <c r="M5290" t="s">
        <v>22</v>
      </c>
      <c r="N5290">
        <v>101</v>
      </c>
      <c r="O5290">
        <v>163</v>
      </c>
      <c r="P5290">
        <v>16463</v>
      </c>
      <c r="Q5290">
        <v>9384</v>
      </c>
      <c r="R5290">
        <v>0.56999999999999995</v>
      </c>
      <c r="S5290" t="s">
        <v>82</v>
      </c>
      <c r="T5290" t="str">
        <f>IF(Table1[[#This Row],[Units Sold]]&gt; 700,"High Units","low Units")</f>
        <v>low Units</v>
      </c>
      <c r="U5290">
        <f>SUM(Table1[[#This Row],[Operating Profit]])/SUM(Table1[Operating Profit])*100</f>
        <v>2.8253561211752849E-3</v>
      </c>
      <c r="V5290">
        <f>SUM(Table1[[#This Row],[Price per Unit]]*Table1[[#This Row],[Units Sold]])</f>
        <v>16463</v>
      </c>
      <c r="W5290">
        <f>SUM(Table1[[#This Row],[Total Sales]]-Table1[[#This Row],[Operating Profit]])</f>
        <v>7079</v>
      </c>
      <c r="X5290">
        <f>SUM(Table1[[#This Row],[Total Sales]]-Table1[[#This Row],[Cost]])</f>
        <v>9384</v>
      </c>
      <c r="Y5290">
        <f>SUM(Table1[[#This Row],[profit/loss]])/SUM(Table1[profit/loss])</f>
        <v>2.825356121175285E-5</v>
      </c>
    </row>
    <row r="5291" spans="1:25" x14ac:dyDescent="0.3">
      <c r="A5291" t="s">
        <v>24</v>
      </c>
      <c r="B5291" t="s">
        <v>82</v>
      </c>
      <c r="C5291">
        <v>1128299</v>
      </c>
      <c r="D5291" s="9">
        <v>44425</v>
      </c>
      <c r="E5291" s="8" t="str">
        <f>TEXT(Table1[[#This Row],[Invoice Date]],"dd-mm-yyyy")</f>
        <v>17-08-2021</v>
      </c>
      <c r="F5291" s="1" t="str">
        <f t="shared" si="328"/>
        <v>August</v>
      </c>
      <c r="G5291" s="1" t="str">
        <f t="shared" si="329"/>
        <v>2021</v>
      </c>
      <c r="H5291" s="1" t="str">
        <f t="shared" si="330"/>
        <v>Tuesday</v>
      </c>
      <c r="I5291" s="1" t="str">
        <f t="shared" si="331"/>
        <v>17</v>
      </c>
      <c r="J5291" t="s">
        <v>47</v>
      </c>
      <c r="K5291" t="s">
        <v>48</v>
      </c>
      <c r="L5291" t="s">
        <v>67</v>
      </c>
      <c r="M5291" t="s">
        <v>16</v>
      </c>
      <c r="N5291">
        <v>87</v>
      </c>
      <c r="O5291">
        <v>213</v>
      </c>
      <c r="P5291">
        <v>18531</v>
      </c>
      <c r="Q5291">
        <v>7598</v>
      </c>
      <c r="R5291">
        <v>0.41</v>
      </c>
      <c r="S5291" t="s">
        <v>82</v>
      </c>
      <c r="T5291" t="str">
        <f>IF(Table1[[#This Row],[Units Sold]]&gt; 700,"High Units","low Units")</f>
        <v>low Units</v>
      </c>
      <c r="U5291">
        <f>SUM(Table1[[#This Row],[Operating Profit]])/SUM(Table1[Operating Profit])*100</f>
        <v>2.2876231680189489E-3</v>
      </c>
      <c r="V5291">
        <f>SUM(Table1[[#This Row],[Price per Unit]]*Table1[[#This Row],[Units Sold]])</f>
        <v>18531</v>
      </c>
      <c r="W5291">
        <f>SUM(Table1[[#This Row],[Total Sales]]-Table1[[#This Row],[Operating Profit]])</f>
        <v>10933</v>
      </c>
      <c r="X5291">
        <f>SUM(Table1[[#This Row],[Total Sales]]-Table1[[#This Row],[Cost]])</f>
        <v>7598</v>
      </c>
      <c r="Y5291">
        <f>SUM(Table1[[#This Row],[profit/loss]])/SUM(Table1[profit/loss])</f>
        <v>2.2876231680189487E-5</v>
      </c>
    </row>
    <row r="5292" spans="1:25" x14ac:dyDescent="0.3">
      <c r="A5292" t="s">
        <v>24</v>
      </c>
      <c r="B5292" t="s">
        <v>82</v>
      </c>
      <c r="C5292">
        <v>1128299</v>
      </c>
      <c r="D5292" s="9">
        <v>44425</v>
      </c>
      <c r="E5292" s="8" t="str">
        <f>TEXT(Table1[[#This Row],[Invoice Date]],"dd-mm-yyyy")</f>
        <v>17-08-2021</v>
      </c>
      <c r="F5292" s="1" t="str">
        <f t="shared" si="328"/>
        <v>August</v>
      </c>
      <c r="G5292" s="1" t="str">
        <f t="shared" si="329"/>
        <v>2021</v>
      </c>
      <c r="H5292" s="1" t="str">
        <f t="shared" si="330"/>
        <v>Tuesday</v>
      </c>
      <c r="I5292" s="1" t="str">
        <f t="shared" si="331"/>
        <v>17</v>
      </c>
      <c r="J5292" t="s">
        <v>47</v>
      </c>
      <c r="K5292" t="s">
        <v>48</v>
      </c>
      <c r="L5292" t="s">
        <v>67</v>
      </c>
      <c r="M5292" t="s">
        <v>18</v>
      </c>
      <c r="N5292">
        <v>77</v>
      </c>
      <c r="O5292">
        <v>206</v>
      </c>
      <c r="P5292">
        <v>15862</v>
      </c>
      <c r="Q5292">
        <v>5552</v>
      </c>
      <c r="R5292">
        <v>0.35</v>
      </c>
      <c r="S5292" t="s">
        <v>82</v>
      </c>
      <c r="T5292" t="str">
        <f>IF(Table1[[#This Row],[Units Sold]]&gt; 700,"High Units","low Units")</f>
        <v>low Units</v>
      </c>
      <c r="U5292">
        <f>SUM(Table1[[#This Row],[Operating Profit]])/SUM(Table1[Operating Profit])*100</f>
        <v>1.6716088219059229E-3</v>
      </c>
      <c r="V5292">
        <f>SUM(Table1[[#This Row],[Price per Unit]]*Table1[[#This Row],[Units Sold]])</f>
        <v>15862</v>
      </c>
      <c r="W5292">
        <f>SUM(Table1[[#This Row],[Total Sales]]-Table1[[#This Row],[Operating Profit]])</f>
        <v>10310</v>
      </c>
      <c r="X5292">
        <f>SUM(Table1[[#This Row],[Total Sales]]-Table1[[#This Row],[Cost]])</f>
        <v>5552</v>
      </c>
      <c r="Y5292">
        <f>SUM(Table1[[#This Row],[profit/loss]])/SUM(Table1[profit/loss])</f>
        <v>1.6716088219059228E-5</v>
      </c>
    </row>
    <row r="5293" spans="1:25" x14ac:dyDescent="0.3">
      <c r="A5293" t="s">
        <v>24</v>
      </c>
      <c r="B5293" t="s">
        <v>82</v>
      </c>
      <c r="C5293">
        <v>1128299</v>
      </c>
      <c r="D5293" s="9">
        <v>44425</v>
      </c>
      <c r="E5293" s="8" t="str">
        <f>TEXT(Table1[[#This Row],[Invoice Date]],"dd-mm-yyyy")</f>
        <v>17-08-2021</v>
      </c>
      <c r="F5293" s="1" t="str">
        <f t="shared" si="328"/>
        <v>August</v>
      </c>
      <c r="G5293" s="1" t="str">
        <f t="shared" si="329"/>
        <v>2021</v>
      </c>
      <c r="H5293" s="1" t="str">
        <f t="shared" si="330"/>
        <v>Tuesday</v>
      </c>
      <c r="I5293" s="1" t="str">
        <f t="shared" si="331"/>
        <v>17</v>
      </c>
      <c r="J5293" t="s">
        <v>47</v>
      </c>
      <c r="K5293" t="s">
        <v>48</v>
      </c>
      <c r="L5293" t="s">
        <v>67</v>
      </c>
      <c r="M5293" t="s">
        <v>19</v>
      </c>
      <c r="N5293">
        <v>78</v>
      </c>
      <c r="O5293">
        <v>189</v>
      </c>
      <c r="P5293">
        <v>14742</v>
      </c>
      <c r="Q5293">
        <v>6339</v>
      </c>
      <c r="R5293">
        <v>0.43</v>
      </c>
      <c r="S5293" t="s">
        <v>82</v>
      </c>
      <c r="T5293" t="str">
        <f>IF(Table1[[#This Row],[Units Sold]]&gt; 700,"High Units","low Units")</f>
        <v>low Units</v>
      </c>
      <c r="U5293">
        <f>SUM(Table1[[#This Row],[Operating Profit]])/SUM(Table1[Operating Profit])*100</f>
        <v>1.90856057674021E-3</v>
      </c>
      <c r="V5293">
        <f>SUM(Table1[[#This Row],[Price per Unit]]*Table1[[#This Row],[Units Sold]])</f>
        <v>14742</v>
      </c>
      <c r="W5293">
        <f>SUM(Table1[[#This Row],[Total Sales]]-Table1[[#This Row],[Operating Profit]])</f>
        <v>8403</v>
      </c>
      <c r="X5293">
        <f>SUM(Table1[[#This Row],[Total Sales]]-Table1[[#This Row],[Cost]])</f>
        <v>6339</v>
      </c>
      <c r="Y5293">
        <f>SUM(Table1[[#This Row],[profit/loss]])/SUM(Table1[profit/loss])</f>
        <v>1.9085605767402099E-5</v>
      </c>
    </row>
    <row r="5294" spans="1:25" x14ac:dyDescent="0.3">
      <c r="A5294" t="s">
        <v>24</v>
      </c>
      <c r="B5294" t="s">
        <v>82</v>
      </c>
      <c r="C5294">
        <v>1128299</v>
      </c>
      <c r="D5294" s="9">
        <v>44425</v>
      </c>
      <c r="E5294" s="8" t="str">
        <f>TEXT(Table1[[#This Row],[Invoice Date]],"dd-mm-yyyy")</f>
        <v>17-08-2021</v>
      </c>
      <c r="F5294" s="1" t="str">
        <f t="shared" si="328"/>
        <v>August</v>
      </c>
      <c r="G5294" s="1" t="str">
        <f t="shared" si="329"/>
        <v>2021</v>
      </c>
      <c r="H5294" s="1" t="str">
        <f t="shared" si="330"/>
        <v>Tuesday</v>
      </c>
      <c r="I5294" s="1" t="str">
        <f t="shared" si="331"/>
        <v>17</v>
      </c>
      <c r="J5294" t="s">
        <v>47</v>
      </c>
      <c r="K5294" t="s">
        <v>48</v>
      </c>
      <c r="L5294" t="s">
        <v>67</v>
      </c>
      <c r="M5294" t="s">
        <v>20</v>
      </c>
      <c r="N5294">
        <v>77</v>
      </c>
      <c r="O5294">
        <v>143</v>
      </c>
      <c r="P5294">
        <v>11011</v>
      </c>
      <c r="Q5294">
        <v>4625</v>
      </c>
      <c r="R5294">
        <v>0.42</v>
      </c>
      <c r="S5294" t="s">
        <v>82</v>
      </c>
      <c r="T5294" t="str">
        <f>IF(Table1[[#This Row],[Units Sold]]&gt; 700,"High Units","low Units")</f>
        <v>low Units</v>
      </c>
      <c r="U5294">
        <f>SUM(Table1[[#This Row],[Operating Profit]])/SUM(Table1[Operating Profit])*100</f>
        <v>1.3925055477872646E-3</v>
      </c>
      <c r="V5294">
        <f>SUM(Table1[[#This Row],[Price per Unit]]*Table1[[#This Row],[Units Sold]])</f>
        <v>11011</v>
      </c>
      <c r="W5294">
        <f>SUM(Table1[[#This Row],[Total Sales]]-Table1[[#This Row],[Operating Profit]])</f>
        <v>6386</v>
      </c>
      <c r="X5294">
        <f>SUM(Table1[[#This Row],[Total Sales]]-Table1[[#This Row],[Cost]])</f>
        <v>4625</v>
      </c>
      <c r="Y5294">
        <f>SUM(Table1[[#This Row],[profit/loss]])/SUM(Table1[profit/loss])</f>
        <v>1.3925055477872646E-5</v>
      </c>
    </row>
    <row r="5295" spans="1:25" x14ac:dyDescent="0.3">
      <c r="A5295" t="s">
        <v>24</v>
      </c>
      <c r="B5295" t="s">
        <v>82</v>
      </c>
      <c r="C5295">
        <v>1128299</v>
      </c>
      <c r="D5295" s="9">
        <v>44425</v>
      </c>
      <c r="E5295" s="8" t="str">
        <f>TEXT(Table1[[#This Row],[Invoice Date]],"dd-mm-yyyy")</f>
        <v>17-08-2021</v>
      </c>
      <c r="F5295" s="1" t="str">
        <f t="shared" si="328"/>
        <v>August</v>
      </c>
      <c r="G5295" s="1" t="str">
        <f t="shared" si="329"/>
        <v>2021</v>
      </c>
      <c r="H5295" s="1" t="str">
        <f t="shared" si="330"/>
        <v>Tuesday</v>
      </c>
      <c r="I5295" s="1" t="str">
        <f t="shared" si="331"/>
        <v>17</v>
      </c>
      <c r="J5295" t="s">
        <v>47</v>
      </c>
      <c r="K5295" t="s">
        <v>48</v>
      </c>
      <c r="L5295" t="s">
        <v>67</v>
      </c>
      <c r="M5295" t="s">
        <v>21</v>
      </c>
      <c r="N5295">
        <v>74</v>
      </c>
      <c r="O5295">
        <v>143</v>
      </c>
      <c r="P5295">
        <v>10582</v>
      </c>
      <c r="Q5295">
        <v>3280</v>
      </c>
      <c r="R5295">
        <v>0.31</v>
      </c>
      <c r="S5295" t="s">
        <v>82</v>
      </c>
      <c r="T5295" t="str">
        <f>IF(Table1[[#This Row],[Units Sold]]&gt; 700,"High Units","low Units")</f>
        <v>low Units</v>
      </c>
      <c r="U5295">
        <f>SUM(Table1[[#This Row],[Operating Profit]])/SUM(Table1[Operating Profit])*100</f>
        <v>9.8754988037669808E-4</v>
      </c>
      <c r="V5295">
        <f>SUM(Table1[[#This Row],[Price per Unit]]*Table1[[#This Row],[Units Sold]])</f>
        <v>10582</v>
      </c>
      <c r="W5295">
        <f>SUM(Table1[[#This Row],[Total Sales]]-Table1[[#This Row],[Operating Profit]])</f>
        <v>7302</v>
      </c>
      <c r="X5295">
        <f>SUM(Table1[[#This Row],[Total Sales]]-Table1[[#This Row],[Cost]])</f>
        <v>3280</v>
      </c>
      <c r="Y5295">
        <f>SUM(Table1[[#This Row],[profit/loss]])/SUM(Table1[profit/loss])</f>
        <v>9.8754988037669804E-6</v>
      </c>
    </row>
    <row r="5296" spans="1:25" x14ac:dyDescent="0.3">
      <c r="A5296" t="s">
        <v>24</v>
      </c>
      <c r="B5296" t="s">
        <v>82</v>
      </c>
      <c r="C5296">
        <v>1128299</v>
      </c>
      <c r="D5296" s="9">
        <v>44425</v>
      </c>
      <c r="E5296" s="8" t="str">
        <f>TEXT(Table1[[#This Row],[Invoice Date]],"dd-mm-yyyy")</f>
        <v>17-08-2021</v>
      </c>
      <c r="F5296" s="1" t="str">
        <f t="shared" si="328"/>
        <v>August</v>
      </c>
      <c r="G5296" s="1" t="str">
        <f t="shared" si="329"/>
        <v>2021</v>
      </c>
      <c r="H5296" s="1" t="str">
        <f t="shared" si="330"/>
        <v>Tuesday</v>
      </c>
      <c r="I5296" s="1" t="str">
        <f t="shared" si="331"/>
        <v>17</v>
      </c>
      <c r="J5296" t="s">
        <v>47</v>
      </c>
      <c r="K5296" t="s">
        <v>48</v>
      </c>
      <c r="L5296" t="s">
        <v>67</v>
      </c>
      <c r="M5296" t="s">
        <v>22</v>
      </c>
      <c r="N5296">
        <v>81</v>
      </c>
      <c r="O5296">
        <v>87</v>
      </c>
      <c r="P5296">
        <v>7047</v>
      </c>
      <c r="Q5296">
        <v>4087</v>
      </c>
      <c r="R5296">
        <v>0.57999999999999996</v>
      </c>
      <c r="S5296" t="s">
        <v>82</v>
      </c>
      <c r="T5296" t="str">
        <f>IF(Table1[[#This Row],[Units Sold]]&gt; 700,"High Units","low Units")</f>
        <v>low Units</v>
      </c>
      <c r="U5296">
        <f>SUM(Table1[[#This Row],[Operating Profit]])/SUM(Table1[Operating Profit])*100</f>
        <v>1.2305232808230381E-3</v>
      </c>
      <c r="V5296">
        <f>SUM(Table1[[#This Row],[Price per Unit]]*Table1[[#This Row],[Units Sold]])</f>
        <v>7047</v>
      </c>
      <c r="W5296">
        <f>SUM(Table1[[#This Row],[Total Sales]]-Table1[[#This Row],[Operating Profit]])</f>
        <v>2960</v>
      </c>
      <c r="X5296">
        <f>SUM(Table1[[#This Row],[Total Sales]]-Table1[[#This Row],[Cost]])</f>
        <v>4087</v>
      </c>
      <c r="Y5296">
        <f>SUM(Table1[[#This Row],[profit/loss]])/SUM(Table1[profit/loss])</f>
        <v>1.2305232808230381E-5</v>
      </c>
    </row>
    <row r="5297" spans="1:25" x14ac:dyDescent="0.3">
      <c r="A5297" t="s">
        <v>24</v>
      </c>
      <c r="B5297" t="s">
        <v>82</v>
      </c>
      <c r="C5297">
        <v>1128299</v>
      </c>
      <c r="D5297" s="9">
        <v>44457</v>
      </c>
      <c r="E5297" s="8" t="str">
        <f>TEXT(Table1[[#This Row],[Invoice Date]],"dd-mm-yyyy")</f>
        <v>18-09-2021</v>
      </c>
      <c r="F5297" s="1" t="str">
        <f t="shared" si="328"/>
        <v>September</v>
      </c>
      <c r="G5297" s="1" t="str">
        <f t="shared" si="329"/>
        <v>2021</v>
      </c>
      <c r="H5297" s="1" t="str">
        <f t="shared" si="330"/>
        <v>Saturday</v>
      </c>
      <c r="I5297" s="1" t="str">
        <f t="shared" si="331"/>
        <v>18</v>
      </c>
      <c r="J5297" t="s">
        <v>47</v>
      </c>
      <c r="K5297" t="s">
        <v>48</v>
      </c>
      <c r="L5297" t="s">
        <v>67</v>
      </c>
      <c r="M5297" t="s">
        <v>16</v>
      </c>
      <c r="N5297">
        <v>58</v>
      </c>
      <c r="O5297">
        <v>140</v>
      </c>
      <c r="P5297">
        <v>8120</v>
      </c>
      <c r="Q5297">
        <v>3248</v>
      </c>
      <c r="R5297">
        <v>0.4</v>
      </c>
      <c r="S5297" t="s">
        <v>82</v>
      </c>
      <c r="T5297" t="str">
        <f>IF(Table1[[#This Row],[Units Sold]]&gt; 700,"High Units","low Units")</f>
        <v>low Units</v>
      </c>
      <c r="U5297">
        <f>SUM(Table1[[#This Row],[Operating Profit]])/SUM(Table1[Operating Profit])*100</f>
        <v>9.7791524739741309E-4</v>
      </c>
      <c r="V5297">
        <f>SUM(Table1[[#This Row],[Price per Unit]]*Table1[[#This Row],[Units Sold]])</f>
        <v>8120</v>
      </c>
      <c r="W5297">
        <f>SUM(Table1[[#This Row],[Total Sales]]-Table1[[#This Row],[Operating Profit]])</f>
        <v>4872</v>
      </c>
      <c r="X5297">
        <f>SUM(Table1[[#This Row],[Total Sales]]-Table1[[#This Row],[Cost]])</f>
        <v>3248</v>
      </c>
      <c r="Y5297">
        <f>SUM(Table1[[#This Row],[profit/loss]])/SUM(Table1[profit/loss])</f>
        <v>9.7791524739741313E-6</v>
      </c>
    </row>
    <row r="5298" spans="1:25" x14ac:dyDescent="0.3">
      <c r="A5298" t="s">
        <v>24</v>
      </c>
      <c r="B5298" t="s">
        <v>82</v>
      </c>
      <c r="C5298">
        <v>1128299</v>
      </c>
      <c r="D5298" s="9">
        <v>44457</v>
      </c>
      <c r="E5298" s="8" t="str">
        <f>TEXT(Table1[[#This Row],[Invoice Date]],"dd-mm-yyyy")</f>
        <v>18-09-2021</v>
      </c>
      <c r="F5298" s="1" t="str">
        <f t="shared" si="328"/>
        <v>September</v>
      </c>
      <c r="G5298" s="1" t="str">
        <f t="shared" si="329"/>
        <v>2021</v>
      </c>
      <c r="H5298" s="1" t="str">
        <f t="shared" si="330"/>
        <v>Saturday</v>
      </c>
      <c r="I5298" s="1" t="str">
        <f t="shared" si="331"/>
        <v>18</v>
      </c>
      <c r="J5298" t="s">
        <v>47</v>
      </c>
      <c r="K5298" t="s">
        <v>48</v>
      </c>
      <c r="L5298" t="s">
        <v>67</v>
      </c>
      <c r="M5298" t="s">
        <v>18</v>
      </c>
      <c r="N5298">
        <v>60</v>
      </c>
      <c r="O5298">
        <v>135</v>
      </c>
      <c r="P5298">
        <v>8100</v>
      </c>
      <c r="Q5298">
        <v>2997</v>
      </c>
      <c r="R5298">
        <v>0.37</v>
      </c>
      <c r="S5298" t="s">
        <v>82</v>
      </c>
      <c r="T5298" t="str">
        <f>IF(Table1[[#This Row],[Units Sold]]&gt; 700,"High Units","low Units")</f>
        <v>low Units</v>
      </c>
      <c r="U5298">
        <f>SUM(Table1[[#This Row],[Operating Profit]])/SUM(Table1[Operating Profit])*100</f>
        <v>9.0234359496614753E-4</v>
      </c>
      <c r="V5298">
        <f>SUM(Table1[[#This Row],[Price per Unit]]*Table1[[#This Row],[Units Sold]])</f>
        <v>8100</v>
      </c>
      <c r="W5298">
        <f>SUM(Table1[[#This Row],[Total Sales]]-Table1[[#This Row],[Operating Profit]])</f>
        <v>5103</v>
      </c>
      <c r="X5298">
        <f>SUM(Table1[[#This Row],[Total Sales]]-Table1[[#This Row],[Cost]])</f>
        <v>2997</v>
      </c>
      <c r="Y5298">
        <f>SUM(Table1[[#This Row],[profit/loss]])/SUM(Table1[profit/loss])</f>
        <v>9.0234359496614749E-6</v>
      </c>
    </row>
    <row r="5299" spans="1:25" x14ac:dyDescent="0.3">
      <c r="A5299" t="s">
        <v>24</v>
      </c>
      <c r="B5299" t="s">
        <v>82</v>
      </c>
      <c r="C5299">
        <v>1128299</v>
      </c>
      <c r="D5299" s="9">
        <v>44457</v>
      </c>
      <c r="E5299" s="8" t="str">
        <f>TEXT(Table1[[#This Row],[Invoice Date]],"dd-mm-yyyy")</f>
        <v>18-09-2021</v>
      </c>
      <c r="F5299" s="1" t="str">
        <f t="shared" si="328"/>
        <v>September</v>
      </c>
      <c r="G5299" s="1" t="str">
        <f t="shared" si="329"/>
        <v>2021</v>
      </c>
      <c r="H5299" s="1" t="str">
        <f t="shared" si="330"/>
        <v>Saturday</v>
      </c>
      <c r="I5299" s="1" t="str">
        <f t="shared" si="331"/>
        <v>18</v>
      </c>
      <c r="J5299" t="s">
        <v>47</v>
      </c>
      <c r="K5299" t="s">
        <v>48</v>
      </c>
      <c r="L5299" t="s">
        <v>67</v>
      </c>
      <c r="M5299" t="s">
        <v>19</v>
      </c>
      <c r="N5299">
        <v>54</v>
      </c>
      <c r="O5299">
        <v>75</v>
      </c>
      <c r="P5299">
        <v>4050</v>
      </c>
      <c r="Q5299">
        <v>1823</v>
      </c>
      <c r="R5299">
        <v>0.45</v>
      </c>
      <c r="S5299" t="s">
        <v>82</v>
      </c>
      <c r="T5299" t="str">
        <f>IF(Table1[[#This Row],[Units Sold]]&gt; 700,"High Units","low Units")</f>
        <v>low Units</v>
      </c>
      <c r="U5299">
        <f>SUM(Table1[[#This Row],[Operating Profit]])/SUM(Table1[Operating Profit])*100</f>
        <v>5.4887299753863432E-4</v>
      </c>
      <c r="V5299">
        <f>SUM(Table1[[#This Row],[Price per Unit]]*Table1[[#This Row],[Units Sold]])</f>
        <v>4050</v>
      </c>
      <c r="W5299">
        <f>SUM(Table1[[#This Row],[Total Sales]]-Table1[[#This Row],[Operating Profit]])</f>
        <v>2227</v>
      </c>
      <c r="X5299">
        <f>SUM(Table1[[#This Row],[Total Sales]]-Table1[[#This Row],[Cost]])</f>
        <v>1823</v>
      </c>
      <c r="Y5299">
        <f>SUM(Table1[[#This Row],[profit/loss]])/SUM(Table1[profit/loss])</f>
        <v>5.4887299753863432E-6</v>
      </c>
    </row>
    <row r="5300" spans="1:25" x14ac:dyDescent="0.3">
      <c r="A5300" t="s">
        <v>24</v>
      </c>
      <c r="B5300" t="s">
        <v>82</v>
      </c>
      <c r="C5300">
        <v>1128299</v>
      </c>
      <c r="D5300" s="9">
        <v>44457</v>
      </c>
      <c r="E5300" s="8" t="str">
        <f>TEXT(Table1[[#This Row],[Invoice Date]],"dd-mm-yyyy")</f>
        <v>18-09-2021</v>
      </c>
      <c r="F5300" s="1" t="str">
        <f t="shared" si="328"/>
        <v>September</v>
      </c>
      <c r="G5300" s="1" t="str">
        <f t="shared" si="329"/>
        <v>2021</v>
      </c>
      <c r="H5300" s="1" t="str">
        <f t="shared" si="330"/>
        <v>Saturday</v>
      </c>
      <c r="I5300" s="1" t="str">
        <f t="shared" si="331"/>
        <v>18</v>
      </c>
      <c r="J5300" t="s">
        <v>47</v>
      </c>
      <c r="K5300" t="s">
        <v>48</v>
      </c>
      <c r="L5300" t="s">
        <v>67</v>
      </c>
      <c r="M5300" t="s">
        <v>20</v>
      </c>
      <c r="N5300">
        <v>54</v>
      </c>
      <c r="O5300">
        <v>65</v>
      </c>
      <c r="P5300">
        <v>3510</v>
      </c>
      <c r="Q5300">
        <v>1544</v>
      </c>
      <c r="R5300">
        <v>0.44</v>
      </c>
      <c r="S5300" t="s">
        <v>82</v>
      </c>
      <c r="T5300" t="str">
        <f>IF(Table1[[#This Row],[Units Sold]]&gt; 700,"High Units","low Units")</f>
        <v>low Units</v>
      </c>
      <c r="U5300">
        <f>SUM(Table1[[#This Row],[Operating Profit]])/SUM(Table1[Operating Profit])*100</f>
        <v>4.6487104125049445E-4</v>
      </c>
      <c r="V5300">
        <f>SUM(Table1[[#This Row],[Price per Unit]]*Table1[[#This Row],[Units Sold]])</f>
        <v>3510</v>
      </c>
      <c r="W5300">
        <f>SUM(Table1[[#This Row],[Total Sales]]-Table1[[#This Row],[Operating Profit]])</f>
        <v>1966</v>
      </c>
      <c r="X5300">
        <f>SUM(Table1[[#This Row],[Total Sales]]-Table1[[#This Row],[Cost]])</f>
        <v>1544</v>
      </c>
      <c r="Y5300">
        <f>SUM(Table1[[#This Row],[profit/loss]])/SUM(Table1[profit/loss])</f>
        <v>4.6487104125049444E-6</v>
      </c>
    </row>
    <row r="5301" spans="1:25" x14ac:dyDescent="0.3">
      <c r="A5301" t="s">
        <v>24</v>
      </c>
      <c r="B5301" t="s">
        <v>82</v>
      </c>
      <c r="C5301">
        <v>1128299</v>
      </c>
      <c r="D5301" s="9">
        <v>44457</v>
      </c>
      <c r="E5301" s="8" t="str">
        <f>TEXT(Table1[[#This Row],[Invoice Date]],"dd-mm-yyyy")</f>
        <v>18-09-2021</v>
      </c>
      <c r="F5301" s="1" t="str">
        <f t="shared" si="328"/>
        <v>September</v>
      </c>
      <c r="G5301" s="1" t="str">
        <f t="shared" si="329"/>
        <v>2021</v>
      </c>
      <c r="H5301" s="1" t="str">
        <f t="shared" si="330"/>
        <v>Saturday</v>
      </c>
      <c r="I5301" s="1" t="str">
        <f t="shared" si="331"/>
        <v>18</v>
      </c>
      <c r="J5301" t="s">
        <v>47</v>
      </c>
      <c r="K5301" t="s">
        <v>48</v>
      </c>
      <c r="L5301" t="s">
        <v>67</v>
      </c>
      <c r="M5301" t="s">
        <v>21</v>
      </c>
      <c r="N5301">
        <v>64</v>
      </c>
      <c r="O5301">
        <v>74</v>
      </c>
      <c r="P5301">
        <v>4736</v>
      </c>
      <c r="Q5301">
        <v>1468</v>
      </c>
      <c r="R5301">
        <v>0.31</v>
      </c>
      <c r="S5301" t="s">
        <v>82</v>
      </c>
      <c r="T5301" t="str">
        <f>IF(Table1[[#This Row],[Units Sold]]&gt; 700,"High Units","low Units")</f>
        <v>low Units</v>
      </c>
      <c r="U5301">
        <f>SUM(Table1[[#This Row],[Operating Profit]])/SUM(Table1[Operating Profit])*100</f>
        <v>4.4198878792469292E-4</v>
      </c>
      <c r="V5301">
        <f>SUM(Table1[[#This Row],[Price per Unit]]*Table1[[#This Row],[Units Sold]])</f>
        <v>4736</v>
      </c>
      <c r="W5301">
        <f>SUM(Table1[[#This Row],[Total Sales]]-Table1[[#This Row],[Operating Profit]])</f>
        <v>3268</v>
      </c>
      <c r="X5301">
        <f>SUM(Table1[[#This Row],[Total Sales]]-Table1[[#This Row],[Cost]])</f>
        <v>1468</v>
      </c>
      <c r="Y5301">
        <f>SUM(Table1[[#This Row],[profit/loss]])/SUM(Table1[profit/loss])</f>
        <v>4.4198878792469292E-6</v>
      </c>
    </row>
    <row r="5302" spans="1:25" x14ac:dyDescent="0.3">
      <c r="A5302" t="s">
        <v>24</v>
      </c>
      <c r="B5302" t="s">
        <v>82</v>
      </c>
      <c r="C5302">
        <v>1128299</v>
      </c>
      <c r="D5302" s="9">
        <v>44457</v>
      </c>
      <c r="E5302" s="8" t="str">
        <f>TEXT(Table1[[#This Row],[Invoice Date]],"dd-mm-yyyy")</f>
        <v>18-09-2021</v>
      </c>
      <c r="F5302" s="1" t="str">
        <f t="shared" si="328"/>
        <v>September</v>
      </c>
      <c r="G5302" s="1" t="str">
        <f t="shared" si="329"/>
        <v>2021</v>
      </c>
      <c r="H5302" s="1" t="str">
        <f t="shared" si="330"/>
        <v>Saturday</v>
      </c>
      <c r="I5302" s="1" t="str">
        <f t="shared" si="331"/>
        <v>18</v>
      </c>
      <c r="J5302" t="s">
        <v>47</v>
      </c>
      <c r="K5302" t="s">
        <v>48</v>
      </c>
      <c r="L5302" t="s">
        <v>67</v>
      </c>
      <c r="M5302" t="s">
        <v>22</v>
      </c>
      <c r="N5302">
        <v>51</v>
      </c>
      <c r="O5302">
        <v>75</v>
      </c>
      <c r="P5302">
        <v>3825</v>
      </c>
      <c r="Q5302">
        <v>2104</v>
      </c>
      <c r="R5302">
        <v>0.55000000000000004</v>
      </c>
      <c r="S5302" t="s">
        <v>82</v>
      </c>
      <c r="T5302" t="str">
        <f>IF(Table1[[#This Row],[Units Sold]]&gt; 700,"High Units","low Units")</f>
        <v>low Units</v>
      </c>
      <c r="U5302">
        <f>SUM(Table1[[#This Row],[Operating Profit]])/SUM(Table1[Operating Profit])*100</f>
        <v>6.3347711838797945E-4</v>
      </c>
      <c r="V5302">
        <f>SUM(Table1[[#This Row],[Price per Unit]]*Table1[[#This Row],[Units Sold]])</f>
        <v>3825</v>
      </c>
      <c r="W5302">
        <f>SUM(Table1[[#This Row],[Total Sales]]-Table1[[#This Row],[Operating Profit]])</f>
        <v>1721</v>
      </c>
      <c r="X5302">
        <f>SUM(Table1[[#This Row],[Total Sales]]-Table1[[#This Row],[Cost]])</f>
        <v>2104</v>
      </c>
      <c r="Y5302">
        <f>SUM(Table1[[#This Row],[profit/loss]])/SUM(Table1[profit/loss])</f>
        <v>6.3347711838797946E-6</v>
      </c>
    </row>
    <row r="5303" spans="1:25" x14ac:dyDescent="0.3">
      <c r="A5303" t="s">
        <v>24</v>
      </c>
      <c r="B5303" t="s">
        <v>82</v>
      </c>
      <c r="C5303">
        <v>1128299</v>
      </c>
      <c r="D5303" s="9">
        <v>44486</v>
      </c>
      <c r="E5303" s="8" t="str">
        <f>TEXT(Table1[[#This Row],[Invoice Date]],"dd-mm-yyyy")</f>
        <v>17-10-2021</v>
      </c>
      <c r="F5303" s="1" t="str">
        <f t="shared" si="328"/>
        <v>October</v>
      </c>
      <c r="G5303" s="1" t="str">
        <f t="shared" si="329"/>
        <v>2021</v>
      </c>
      <c r="H5303" s="1" t="str">
        <f t="shared" si="330"/>
        <v>Sunday</v>
      </c>
      <c r="I5303" s="1" t="str">
        <f t="shared" si="331"/>
        <v>17</v>
      </c>
      <c r="J5303" t="s">
        <v>47</v>
      </c>
      <c r="K5303" t="s">
        <v>48</v>
      </c>
      <c r="L5303" t="s">
        <v>67</v>
      </c>
      <c r="M5303" t="s">
        <v>16</v>
      </c>
      <c r="N5303">
        <v>47</v>
      </c>
      <c r="O5303">
        <v>100</v>
      </c>
      <c r="P5303">
        <v>4700</v>
      </c>
      <c r="Q5303">
        <v>2068</v>
      </c>
      <c r="R5303">
        <v>0.44</v>
      </c>
      <c r="S5303" t="s">
        <v>82</v>
      </c>
      <c r="T5303" t="str">
        <f>IF(Table1[[#This Row],[Units Sold]]&gt; 700,"High Units","low Units")</f>
        <v>low Units</v>
      </c>
      <c r="U5303">
        <f>SUM(Table1[[#This Row],[Operating Profit]])/SUM(Table1[Operating Profit])*100</f>
        <v>6.2263815628628406E-4</v>
      </c>
      <c r="V5303">
        <f>SUM(Table1[[#This Row],[Price per Unit]]*Table1[[#This Row],[Units Sold]])</f>
        <v>4700</v>
      </c>
      <c r="W5303">
        <f>SUM(Table1[[#This Row],[Total Sales]]-Table1[[#This Row],[Operating Profit]])</f>
        <v>2632</v>
      </c>
      <c r="X5303">
        <f>SUM(Table1[[#This Row],[Total Sales]]-Table1[[#This Row],[Cost]])</f>
        <v>2068</v>
      </c>
      <c r="Y5303">
        <f>SUM(Table1[[#This Row],[profit/loss]])/SUM(Table1[profit/loss])</f>
        <v>6.2263815628628403E-6</v>
      </c>
    </row>
    <row r="5304" spans="1:25" x14ac:dyDescent="0.3">
      <c r="A5304" t="s">
        <v>24</v>
      </c>
      <c r="B5304" t="s">
        <v>82</v>
      </c>
      <c r="C5304">
        <v>1128299</v>
      </c>
      <c r="D5304" s="9">
        <v>44486</v>
      </c>
      <c r="E5304" s="8" t="str">
        <f>TEXT(Table1[[#This Row],[Invoice Date]],"dd-mm-yyyy")</f>
        <v>17-10-2021</v>
      </c>
      <c r="F5304" s="1" t="str">
        <f t="shared" si="328"/>
        <v>October</v>
      </c>
      <c r="G5304" s="1" t="str">
        <f t="shared" si="329"/>
        <v>2021</v>
      </c>
      <c r="H5304" s="1" t="str">
        <f t="shared" si="330"/>
        <v>Sunday</v>
      </c>
      <c r="I5304" s="1" t="str">
        <f t="shared" si="331"/>
        <v>17</v>
      </c>
      <c r="J5304" t="s">
        <v>47</v>
      </c>
      <c r="K5304" t="s">
        <v>48</v>
      </c>
      <c r="L5304" t="s">
        <v>67</v>
      </c>
      <c r="M5304" t="s">
        <v>18</v>
      </c>
      <c r="N5304">
        <v>59</v>
      </c>
      <c r="O5304">
        <v>144</v>
      </c>
      <c r="P5304">
        <v>8496</v>
      </c>
      <c r="Q5304">
        <v>3228</v>
      </c>
      <c r="R5304">
        <v>0.38</v>
      </c>
      <c r="S5304" t="s">
        <v>82</v>
      </c>
      <c r="T5304" t="str">
        <f>IF(Table1[[#This Row],[Units Sold]]&gt; 700,"High Units","low Units")</f>
        <v>low Units</v>
      </c>
      <c r="U5304">
        <f>SUM(Table1[[#This Row],[Operating Profit]])/SUM(Table1[Operating Profit])*100</f>
        <v>9.7189360178536008E-4</v>
      </c>
      <c r="V5304">
        <f>SUM(Table1[[#This Row],[Price per Unit]]*Table1[[#This Row],[Units Sold]])</f>
        <v>8496</v>
      </c>
      <c r="W5304">
        <f>SUM(Table1[[#This Row],[Total Sales]]-Table1[[#This Row],[Operating Profit]])</f>
        <v>5268</v>
      </c>
      <c r="X5304">
        <f>SUM(Table1[[#This Row],[Total Sales]]-Table1[[#This Row],[Cost]])</f>
        <v>3228</v>
      </c>
      <c r="Y5304">
        <f>SUM(Table1[[#This Row],[profit/loss]])/SUM(Table1[profit/loss])</f>
        <v>9.7189360178536008E-6</v>
      </c>
    </row>
    <row r="5305" spans="1:25" x14ac:dyDescent="0.3">
      <c r="A5305" t="s">
        <v>24</v>
      </c>
      <c r="B5305" t="s">
        <v>82</v>
      </c>
      <c r="C5305">
        <v>1128299</v>
      </c>
      <c r="D5305" s="9">
        <v>44486</v>
      </c>
      <c r="E5305" s="8" t="str">
        <f>TEXT(Table1[[#This Row],[Invoice Date]],"dd-mm-yyyy")</f>
        <v>17-10-2021</v>
      </c>
      <c r="F5305" s="1" t="str">
        <f t="shared" si="328"/>
        <v>October</v>
      </c>
      <c r="G5305" s="1" t="str">
        <f t="shared" si="329"/>
        <v>2021</v>
      </c>
      <c r="H5305" s="1" t="str">
        <f t="shared" si="330"/>
        <v>Sunday</v>
      </c>
      <c r="I5305" s="1" t="str">
        <f t="shared" si="331"/>
        <v>17</v>
      </c>
      <c r="J5305" t="s">
        <v>47</v>
      </c>
      <c r="K5305" t="s">
        <v>48</v>
      </c>
      <c r="L5305" t="s">
        <v>67</v>
      </c>
      <c r="M5305" t="s">
        <v>19</v>
      </c>
      <c r="N5305">
        <v>55</v>
      </c>
      <c r="O5305">
        <v>112</v>
      </c>
      <c r="P5305">
        <v>6160</v>
      </c>
      <c r="Q5305">
        <v>2526</v>
      </c>
      <c r="R5305">
        <v>0.41</v>
      </c>
      <c r="S5305" t="s">
        <v>82</v>
      </c>
      <c r="T5305" t="str">
        <f>IF(Table1[[#This Row],[Units Sold]]&gt; 700,"High Units","low Units")</f>
        <v>low Units</v>
      </c>
      <c r="U5305">
        <f>SUM(Table1[[#This Row],[Operating Profit]])/SUM(Table1[Operating Profit])*100</f>
        <v>7.6053384080229853E-4</v>
      </c>
      <c r="V5305">
        <f>SUM(Table1[[#This Row],[Price per Unit]]*Table1[[#This Row],[Units Sold]])</f>
        <v>6160</v>
      </c>
      <c r="W5305">
        <f>SUM(Table1[[#This Row],[Total Sales]]-Table1[[#This Row],[Operating Profit]])</f>
        <v>3634</v>
      </c>
      <c r="X5305">
        <f>SUM(Table1[[#This Row],[Total Sales]]-Table1[[#This Row],[Cost]])</f>
        <v>2526</v>
      </c>
      <c r="Y5305">
        <f>SUM(Table1[[#This Row],[profit/loss]])/SUM(Table1[profit/loss])</f>
        <v>7.6053384080229853E-6</v>
      </c>
    </row>
    <row r="5306" spans="1:25" x14ac:dyDescent="0.3">
      <c r="A5306" t="s">
        <v>24</v>
      </c>
      <c r="B5306" t="s">
        <v>82</v>
      </c>
      <c r="C5306">
        <v>1128299</v>
      </c>
      <c r="D5306" s="9">
        <v>44486</v>
      </c>
      <c r="E5306" s="8" t="str">
        <f>TEXT(Table1[[#This Row],[Invoice Date]],"dd-mm-yyyy")</f>
        <v>17-10-2021</v>
      </c>
      <c r="F5306" s="1" t="str">
        <f t="shared" si="328"/>
        <v>October</v>
      </c>
      <c r="G5306" s="1" t="str">
        <f t="shared" si="329"/>
        <v>2021</v>
      </c>
      <c r="H5306" s="1" t="str">
        <f t="shared" si="330"/>
        <v>Sunday</v>
      </c>
      <c r="I5306" s="1" t="str">
        <f t="shared" si="331"/>
        <v>17</v>
      </c>
      <c r="J5306" t="s">
        <v>47</v>
      </c>
      <c r="K5306" t="s">
        <v>48</v>
      </c>
      <c r="L5306" t="s">
        <v>67</v>
      </c>
      <c r="M5306" t="s">
        <v>20</v>
      </c>
      <c r="N5306">
        <v>51</v>
      </c>
      <c r="O5306">
        <v>113</v>
      </c>
      <c r="P5306">
        <v>5763</v>
      </c>
      <c r="Q5306">
        <v>2363</v>
      </c>
      <c r="R5306">
        <v>0.41</v>
      </c>
      <c r="S5306" t="s">
        <v>82</v>
      </c>
      <c r="T5306" t="str">
        <f>IF(Table1[[#This Row],[Units Sold]]&gt; 700,"High Units","low Units")</f>
        <v>low Units</v>
      </c>
      <c r="U5306">
        <f>SUM(Table1[[#This Row],[Operating Profit]])/SUM(Table1[Operating Profit])*100</f>
        <v>7.1145742906406626E-4</v>
      </c>
      <c r="V5306">
        <f>SUM(Table1[[#This Row],[Price per Unit]]*Table1[[#This Row],[Units Sold]])</f>
        <v>5763</v>
      </c>
      <c r="W5306">
        <f>SUM(Table1[[#This Row],[Total Sales]]-Table1[[#This Row],[Operating Profit]])</f>
        <v>3400</v>
      </c>
      <c r="X5306">
        <f>SUM(Table1[[#This Row],[Total Sales]]-Table1[[#This Row],[Cost]])</f>
        <v>2363</v>
      </c>
      <c r="Y5306">
        <f>SUM(Table1[[#This Row],[profit/loss]])/SUM(Table1[profit/loss])</f>
        <v>7.1145742906406628E-6</v>
      </c>
    </row>
    <row r="5307" spans="1:25" x14ac:dyDescent="0.3">
      <c r="A5307" t="s">
        <v>24</v>
      </c>
      <c r="B5307" t="s">
        <v>82</v>
      </c>
      <c r="C5307">
        <v>1128299</v>
      </c>
      <c r="D5307" s="9">
        <v>44486</v>
      </c>
      <c r="E5307" s="8" t="str">
        <f>TEXT(Table1[[#This Row],[Invoice Date]],"dd-mm-yyyy")</f>
        <v>17-10-2021</v>
      </c>
      <c r="F5307" s="1" t="str">
        <f t="shared" si="328"/>
        <v>October</v>
      </c>
      <c r="G5307" s="1" t="str">
        <f t="shared" si="329"/>
        <v>2021</v>
      </c>
      <c r="H5307" s="1" t="str">
        <f t="shared" si="330"/>
        <v>Sunday</v>
      </c>
      <c r="I5307" s="1" t="str">
        <f t="shared" si="331"/>
        <v>17</v>
      </c>
      <c r="J5307" t="s">
        <v>47</v>
      </c>
      <c r="K5307" t="s">
        <v>48</v>
      </c>
      <c r="L5307" t="s">
        <v>67</v>
      </c>
      <c r="M5307" t="s">
        <v>21</v>
      </c>
      <c r="N5307">
        <v>59</v>
      </c>
      <c r="O5307">
        <v>98</v>
      </c>
      <c r="P5307">
        <v>5782</v>
      </c>
      <c r="Q5307">
        <v>1792</v>
      </c>
      <c r="R5307">
        <v>0.31</v>
      </c>
      <c r="S5307" t="s">
        <v>82</v>
      </c>
      <c r="T5307" t="str">
        <f>IF(Table1[[#This Row],[Units Sold]]&gt; 700,"High Units","low Units")</f>
        <v>low Units</v>
      </c>
      <c r="U5307">
        <f>SUM(Table1[[#This Row],[Operating Profit]])/SUM(Table1[Operating Profit])*100</f>
        <v>5.395394468399521E-4</v>
      </c>
      <c r="V5307">
        <f>SUM(Table1[[#This Row],[Price per Unit]]*Table1[[#This Row],[Units Sold]])</f>
        <v>5782</v>
      </c>
      <c r="W5307">
        <f>SUM(Table1[[#This Row],[Total Sales]]-Table1[[#This Row],[Operating Profit]])</f>
        <v>3990</v>
      </c>
      <c r="X5307">
        <f>SUM(Table1[[#This Row],[Total Sales]]-Table1[[#This Row],[Cost]])</f>
        <v>1792</v>
      </c>
      <c r="Y5307">
        <f>SUM(Table1[[#This Row],[profit/loss]])/SUM(Table1[profit/loss])</f>
        <v>5.3953944683995208E-6</v>
      </c>
    </row>
    <row r="5308" spans="1:25" x14ac:dyDescent="0.3">
      <c r="A5308" t="s">
        <v>24</v>
      </c>
      <c r="B5308" t="s">
        <v>82</v>
      </c>
      <c r="C5308">
        <v>1128299</v>
      </c>
      <c r="D5308" s="9">
        <v>44486</v>
      </c>
      <c r="E5308" s="8" t="str">
        <f>TEXT(Table1[[#This Row],[Invoice Date]],"dd-mm-yyyy")</f>
        <v>17-10-2021</v>
      </c>
      <c r="F5308" s="1" t="str">
        <f t="shared" si="328"/>
        <v>October</v>
      </c>
      <c r="G5308" s="1" t="str">
        <f t="shared" si="329"/>
        <v>2021</v>
      </c>
      <c r="H5308" s="1" t="str">
        <f t="shared" si="330"/>
        <v>Sunday</v>
      </c>
      <c r="I5308" s="1" t="str">
        <f t="shared" si="331"/>
        <v>17</v>
      </c>
      <c r="J5308" t="s">
        <v>47</v>
      </c>
      <c r="K5308" t="s">
        <v>48</v>
      </c>
      <c r="L5308" t="s">
        <v>67</v>
      </c>
      <c r="M5308" t="s">
        <v>22</v>
      </c>
      <c r="N5308">
        <v>65</v>
      </c>
      <c r="O5308">
        <v>104</v>
      </c>
      <c r="P5308">
        <v>6760</v>
      </c>
      <c r="Q5308">
        <v>3921</v>
      </c>
      <c r="R5308">
        <v>0.57999999999999996</v>
      </c>
      <c r="S5308" t="s">
        <v>82</v>
      </c>
      <c r="T5308" t="str">
        <f>IF(Table1[[#This Row],[Units Sold]]&gt; 700,"High Units","low Units")</f>
        <v>low Units</v>
      </c>
      <c r="U5308">
        <f>SUM(Table1[[#This Row],[Operating Profit]])/SUM(Table1[Operating Profit])*100</f>
        <v>1.1805436222429978E-3</v>
      </c>
      <c r="V5308">
        <f>SUM(Table1[[#This Row],[Price per Unit]]*Table1[[#This Row],[Units Sold]])</f>
        <v>6760</v>
      </c>
      <c r="W5308">
        <f>SUM(Table1[[#This Row],[Total Sales]]-Table1[[#This Row],[Operating Profit]])</f>
        <v>2839</v>
      </c>
      <c r="X5308">
        <f>SUM(Table1[[#This Row],[Total Sales]]-Table1[[#This Row],[Cost]])</f>
        <v>3921</v>
      </c>
      <c r="Y5308">
        <f>SUM(Table1[[#This Row],[profit/loss]])/SUM(Table1[profit/loss])</f>
        <v>1.1805436222429978E-5</v>
      </c>
    </row>
    <row r="5309" spans="1:25" x14ac:dyDescent="0.3">
      <c r="A5309" t="s">
        <v>24</v>
      </c>
      <c r="B5309" t="s">
        <v>82</v>
      </c>
      <c r="C5309">
        <v>1128299</v>
      </c>
      <c r="D5309" s="9">
        <v>44517</v>
      </c>
      <c r="E5309" s="8" t="str">
        <f>TEXT(Table1[[#This Row],[Invoice Date]],"dd-mm-yyyy")</f>
        <v>17-11-2021</v>
      </c>
      <c r="F5309" s="1" t="str">
        <f t="shared" si="328"/>
        <v>November</v>
      </c>
      <c r="G5309" s="1" t="str">
        <f t="shared" si="329"/>
        <v>2021</v>
      </c>
      <c r="H5309" s="1" t="str">
        <f t="shared" si="330"/>
        <v>Wednesday</v>
      </c>
      <c r="I5309" s="1" t="str">
        <f t="shared" si="331"/>
        <v>17</v>
      </c>
      <c r="J5309" t="s">
        <v>47</v>
      </c>
      <c r="K5309" t="s">
        <v>48</v>
      </c>
      <c r="L5309" t="s">
        <v>67</v>
      </c>
      <c r="M5309" t="s">
        <v>16</v>
      </c>
      <c r="N5309">
        <v>52</v>
      </c>
      <c r="O5309">
        <v>169</v>
      </c>
      <c r="P5309">
        <v>8788</v>
      </c>
      <c r="Q5309">
        <v>3515</v>
      </c>
      <c r="R5309">
        <v>0.4</v>
      </c>
      <c r="S5309" t="s">
        <v>82</v>
      </c>
      <c r="T5309" t="str">
        <f>IF(Table1[[#This Row],[Units Sold]]&gt; 700,"High Units","low Units")</f>
        <v>low Units</v>
      </c>
      <c r="U5309">
        <f>SUM(Table1[[#This Row],[Operating Profit]])/SUM(Table1[Operating Profit])*100</f>
        <v>1.058304216318321E-3</v>
      </c>
      <c r="V5309">
        <f>SUM(Table1[[#This Row],[Price per Unit]]*Table1[[#This Row],[Units Sold]])</f>
        <v>8788</v>
      </c>
      <c r="W5309">
        <f>SUM(Table1[[#This Row],[Total Sales]]-Table1[[#This Row],[Operating Profit]])</f>
        <v>5273</v>
      </c>
      <c r="X5309">
        <f>SUM(Table1[[#This Row],[Total Sales]]-Table1[[#This Row],[Cost]])</f>
        <v>3515</v>
      </c>
      <c r="Y5309">
        <f>SUM(Table1[[#This Row],[profit/loss]])/SUM(Table1[profit/loss])</f>
        <v>1.0583042163183211E-5</v>
      </c>
    </row>
    <row r="5310" spans="1:25" x14ac:dyDescent="0.3">
      <c r="A5310" t="s">
        <v>24</v>
      </c>
      <c r="B5310" t="s">
        <v>82</v>
      </c>
      <c r="C5310">
        <v>1128299</v>
      </c>
      <c r="D5310" s="9">
        <v>44517</v>
      </c>
      <c r="E5310" s="8" t="str">
        <f>TEXT(Table1[[#This Row],[Invoice Date]],"dd-mm-yyyy")</f>
        <v>17-11-2021</v>
      </c>
      <c r="F5310" s="1" t="str">
        <f t="shared" si="328"/>
        <v>November</v>
      </c>
      <c r="G5310" s="1" t="str">
        <f t="shared" si="329"/>
        <v>2021</v>
      </c>
      <c r="H5310" s="1" t="str">
        <f t="shared" si="330"/>
        <v>Wednesday</v>
      </c>
      <c r="I5310" s="1" t="str">
        <f t="shared" si="331"/>
        <v>17</v>
      </c>
      <c r="J5310" t="s">
        <v>47</v>
      </c>
      <c r="K5310" t="s">
        <v>48</v>
      </c>
      <c r="L5310" t="s">
        <v>67</v>
      </c>
      <c r="M5310" t="s">
        <v>18</v>
      </c>
      <c r="N5310">
        <v>54</v>
      </c>
      <c r="O5310">
        <v>175</v>
      </c>
      <c r="P5310">
        <v>9450</v>
      </c>
      <c r="Q5310">
        <v>3591</v>
      </c>
      <c r="R5310">
        <v>0.38</v>
      </c>
      <c r="S5310" t="s">
        <v>82</v>
      </c>
      <c r="T5310" t="str">
        <f>IF(Table1[[#This Row],[Units Sold]]&gt; 700,"High Units","low Units")</f>
        <v>low Units</v>
      </c>
      <c r="U5310">
        <f>SUM(Table1[[#This Row],[Operating Profit]])/SUM(Table1[Operating Profit])*100</f>
        <v>1.0811864696441227E-3</v>
      </c>
      <c r="V5310">
        <f>SUM(Table1[[#This Row],[Price per Unit]]*Table1[[#This Row],[Units Sold]])</f>
        <v>9450</v>
      </c>
      <c r="W5310">
        <f>SUM(Table1[[#This Row],[Total Sales]]-Table1[[#This Row],[Operating Profit]])</f>
        <v>5859</v>
      </c>
      <c r="X5310">
        <f>SUM(Table1[[#This Row],[Total Sales]]-Table1[[#This Row],[Cost]])</f>
        <v>3591</v>
      </c>
      <c r="Y5310">
        <f>SUM(Table1[[#This Row],[profit/loss]])/SUM(Table1[profit/loss])</f>
        <v>1.0811864696441227E-5</v>
      </c>
    </row>
    <row r="5311" spans="1:25" x14ac:dyDescent="0.3">
      <c r="A5311" t="s">
        <v>24</v>
      </c>
      <c r="B5311" t="s">
        <v>82</v>
      </c>
      <c r="C5311">
        <v>1128299</v>
      </c>
      <c r="D5311" s="9">
        <v>44517</v>
      </c>
      <c r="E5311" s="8" t="str">
        <f>TEXT(Table1[[#This Row],[Invoice Date]],"dd-mm-yyyy")</f>
        <v>17-11-2021</v>
      </c>
      <c r="F5311" s="1" t="str">
        <f t="shared" si="328"/>
        <v>November</v>
      </c>
      <c r="G5311" s="1" t="str">
        <f t="shared" si="329"/>
        <v>2021</v>
      </c>
      <c r="H5311" s="1" t="str">
        <f t="shared" si="330"/>
        <v>Wednesday</v>
      </c>
      <c r="I5311" s="1" t="str">
        <f t="shared" si="331"/>
        <v>17</v>
      </c>
      <c r="J5311" t="s">
        <v>47</v>
      </c>
      <c r="K5311" t="s">
        <v>48</v>
      </c>
      <c r="L5311" t="s">
        <v>67</v>
      </c>
      <c r="M5311" t="s">
        <v>19</v>
      </c>
      <c r="N5311">
        <v>53</v>
      </c>
      <c r="O5311">
        <v>147</v>
      </c>
      <c r="P5311">
        <v>7791</v>
      </c>
      <c r="Q5311">
        <v>3194</v>
      </c>
      <c r="R5311">
        <v>0.41</v>
      </c>
      <c r="S5311" t="s">
        <v>82</v>
      </c>
      <c r="T5311" t="str">
        <f>IF(Table1[[#This Row],[Units Sold]]&gt; 700,"High Units","low Units")</f>
        <v>low Units</v>
      </c>
      <c r="U5311">
        <f>SUM(Table1[[#This Row],[Operating Profit]])/SUM(Table1[Operating Profit])*100</f>
        <v>9.6165680424487E-4</v>
      </c>
      <c r="V5311">
        <f>SUM(Table1[[#This Row],[Price per Unit]]*Table1[[#This Row],[Units Sold]])</f>
        <v>7791</v>
      </c>
      <c r="W5311">
        <f>SUM(Table1[[#This Row],[Total Sales]]-Table1[[#This Row],[Operating Profit]])</f>
        <v>4597</v>
      </c>
      <c r="X5311">
        <f>SUM(Table1[[#This Row],[Total Sales]]-Table1[[#This Row],[Cost]])</f>
        <v>3194</v>
      </c>
      <c r="Y5311">
        <f>SUM(Table1[[#This Row],[profit/loss]])/SUM(Table1[profit/loss])</f>
        <v>9.6165680424486999E-6</v>
      </c>
    </row>
    <row r="5312" spans="1:25" x14ac:dyDescent="0.3">
      <c r="A5312" t="s">
        <v>24</v>
      </c>
      <c r="B5312" t="s">
        <v>82</v>
      </c>
      <c r="C5312">
        <v>1128299</v>
      </c>
      <c r="D5312" s="9">
        <v>44517</v>
      </c>
      <c r="E5312" s="8" t="str">
        <f>TEXT(Table1[[#This Row],[Invoice Date]],"dd-mm-yyyy")</f>
        <v>17-11-2021</v>
      </c>
      <c r="F5312" s="1" t="str">
        <f t="shared" si="328"/>
        <v>November</v>
      </c>
      <c r="G5312" s="1" t="str">
        <f t="shared" si="329"/>
        <v>2021</v>
      </c>
      <c r="H5312" s="1" t="str">
        <f t="shared" si="330"/>
        <v>Wednesday</v>
      </c>
      <c r="I5312" s="1" t="str">
        <f t="shared" si="331"/>
        <v>17</v>
      </c>
      <c r="J5312" t="s">
        <v>47</v>
      </c>
      <c r="K5312" t="s">
        <v>48</v>
      </c>
      <c r="L5312" t="s">
        <v>67</v>
      </c>
      <c r="M5312" t="s">
        <v>20</v>
      </c>
      <c r="N5312">
        <v>64</v>
      </c>
      <c r="O5312">
        <v>150</v>
      </c>
      <c r="P5312">
        <v>9600</v>
      </c>
      <c r="Q5312">
        <v>4128</v>
      </c>
      <c r="R5312">
        <v>0.43</v>
      </c>
      <c r="S5312" t="s">
        <v>82</v>
      </c>
      <c r="T5312" t="str">
        <f>IF(Table1[[#This Row],[Units Sold]]&gt; 700,"High Units","low Units")</f>
        <v>low Units</v>
      </c>
      <c r="U5312">
        <f>SUM(Table1[[#This Row],[Operating Profit]])/SUM(Table1[Operating Profit])*100</f>
        <v>1.2428676543277466E-3</v>
      </c>
      <c r="V5312">
        <f>SUM(Table1[[#This Row],[Price per Unit]]*Table1[[#This Row],[Units Sold]])</f>
        <v>9600</v>
      </c>
      <c r="W5312">
        <f>SUM(Table1[[#This Row],[Total Sales]]-Table1[[#This Row],[Operating Profit]])</f>
        <v>5472</v>
      </c>
      <c r="X5312">
        <f>SUM(Table1[[#This Row],[Total Sales]]-Table1[[#This Row],[Cost]])</f>
        <v>4128</v>
      </c>
      <c r="Y5312">
        <f>SUM(Table1[[#This Row],[profit/loss]])/SUM(Table1[profit/loss])</f>
        <v>1.2428676543277467E-5</v>
      </c>
    </row>
    <row r="5313" spans="1:25" x14ac:dyDescent="0.3">
      <c r="A5313" t="s">
        <v>24</v>
      </c>
      <c r="B5313" t="s">
        <v>82</v>
      </c>
      <c r="C5313">
        <v>1128299</v>
      </c>
      <c r="D5313" s="9">
        <v>44517</v>
      </c>
      <c r="E5313" s="8" t="str">
        <f>TEXT(Table1[[#This Row],[Invoice Date]],"dd-mm-yyyy")</f>
        <v>17-11-2021</v>
      </c>
      <c r="F5313" s="1" t="str">
        <f t="shared" si="328"/>
        <v>November</v>
      </c>
      <c r="G5313" s="1" t="str">
        <f t="shared" si="329"/>
        <v>2021</v>
      </c>
      <c r="H5313" s="1" t="str">
        <f t="shared" si="330"/>
        <v>Wednesday</v>
      </c>
      <c r="I5313" s="1" t="str">
        <f t="shared" si="331"/>
        <v>17</v>
      </c>
      <c r="J5313" t="s">
        <v>47</v>
      </c>
      <c r="K5313" t="s">
        <v>48</v>
      </c>
      <c r="L5313" t="s">
        <v>67</v>
      </c>
      <c r="M5313" t="s">
        <v>21</v>
      </c>
      <c r="N5313">
        <v>77</v>
      </c>
      <c r="O5313">
        <v>124</v>
      </c>
      <c r="P5313">
        <v>9548</v>
      </c>
      <c r="Q5313">
        <v>2864</v>
      </c>
      <c r="R5313">
        <v>0.3</v>
      </c>
      <c r="S5313" t="s">
        <v>82</v>
      </c>
      <c r="T5313" t="str">
        <f>IF(Table1[[#This Row],[Units Sold]]&gt; 700,"High Units","low Units")</f>
        <v>low Units</v>
      </c>
      <c r="U5313">
        <f>SUM(Table1[[#This Row],[Operating Profit]])/SUM(Table1[Operating Profit])*100</f>
        <v>8.6229965164599483E-4</v>
      </c>
      <c r="V5313">
        <f>SUM(Table1[[#This Row],[Price per Unit]]*Table1[[#This Row],[Units Sold]])</f>
        <v>9548</v>
      </c>
      <c r="W5313">
        <f>SUM(Table1[[#This Row],[Total Sales]]-Table1[[#This Row],[Operating Profit]])</f>
        <v>6684</v>
      </c>
      <c r="X5313">
        <f>SUM(Table1[[#This Row],[Total Sales]]-Table1[[#This Row],[Cost]])</f>
        <v>2864</v>
      </c>
      <c r="Y5313">
        <f>SUM(Table1[[#This Row],[profit/loss]])/SUM(Table1[profit/loss])</f>
        <v>8.6229965164599481E-6</v>
      </c>
    </row>
    <row r="5314" spans="1:25" x14ac:dyDescent="0.3">
      <c r="A5314" t="s">
        <v>24</v>
      </c>
      <c r="B5314" t="s">
        <v>82</v>
      </c>
      <c r="C5314">
        <v>1128299</v>
      </c>
      <c r="D5314" s="9">
        <v>44517</v>
      </c>
      <c r="E5314" s="8" t="str">
        <f>TEXT(Table1[[#This Row],[Invoice Date]],"dd-mm-yyyy")</f>
        <v>17-11-2021</v>
      </c>
      <c r="F5314" s="1" t="str">
        <f t="shared" si="328"/>
        <v>November</v>
      </c>
      <c r="G5314" s="1" t="str">
        <f t="shared" si="329"/>
        <v>2021</v>
      </c>
      <c r="H5314" s="1" t="str">
        <f t="shared" si="330"/>
        <v>Wednesday</v>
      </c>
      <c r="I5314" s="1" t="str">
        <f t="shared" si="331"/>
        <v>17</v>
      </c>
      <c r="J5314" t="s">
        <v>47</v>
      </c>
      <c r="K5314" t="s">
        <v>48</v>
      </c>
      <c r="L5314" t="s">
        <v>67</v>
      </c>
      <c r="M5314" t="s">
        <v>22</v>
      </c>
      <c r="N5314">
        <v>86</v>
      </c>
      <c r="O5314">
        <v>162</v>
      </c>
      <c r="P5314">
        <v>13932</v>
      </c>
      <c r="Q5314">
        <v>8220</v>
      </c>
      <c r="R5314">
        <v>0.59</v>
      </c>
      <c r="S5314" t="s">
        <v>82</v>
      </c>
      <c r="T5314" t="str">
        <f>IF(Table1[[#This Row],[Units Sold]]&gt; 700,"High Units","low Units")</f>
        <v>low Units</v>
      </c>
      <c r="U5314">
        <f>SUM(Table1[[#This Row],[Operating Profit]])/SUM(Table1[Operating Profit])*100</f>
        <v>2.4748963465537981E-3</v>
      </c>
      <c r="V5314">
        <f>SUM(Table1[[#This Row],[Price per Unit]]*Table1[[#This Row],[Units Sold]])</f>
        <v>13932</v>
      </c>
      <c r="W5314">
        <f>SUM(Table1[[#This Row],[Total Sales]]-Table1[[#This Row],[Operating Profit]])</f>
        <v>5712</v>
      </c>
      <c r="X5314">
        <f>SUM(Table1[[#This Row],[Total Sales]]-Table1[[#This Row],[Cost]])</f>
        <v>8220</v>
      </c>
      <c r="Y5314">
        <f>SUM(Table1[[#This Row],[profit/loss]])/SUM(Table1[profit/loss])</f>
        <v>2.474896346553798E-5</v>
      </c>
    </row>
    <row r="5315" spans="1:25" x14ac:dyDescent="0.3">
      <c r="A5315" t="s">
        <v>24</v>
      </c>
      <c r="B5315" t="s">
        <v>82</v>
      </c>
      <c r="C5315">
        <v>1128299</v>
      </c>
      <c r="D5315" s="9">
        <v>44546</v>
      </c>
      <c r="E5315" s="8" t="str">
        <f>TEXT(Table1[[#This Row],[Invoice Date]],"dd-mm-yyyy")</f>
        <v>16-12-2021</v>
      </c>
      <c r="F5315" s="1" t="str">
        <f t="shared" ref="F5315:F5378" si="332">TEXT(D5315,"mmmm")</f>
        <v>December</v>
      </c>
      <c r="G5315" s="1" t="str">
        <f t="shared" ref="G5315:G5378" si="333">TEXT(D5315,"YYYY")</f>
        <v>2021</v>
      </c>
      <c r="H5315" s="1" t="str">
        <f t="shared" ref="H5315:H5378" si="334">TEXT(D5315,"dddd")</f>
        <v>Thursday</v>
      </c>
      <c r="I5315" s="1" t="str">
        <f t="shared" ref="I5315:I5378" si="335">TEXT(D5315,"dd")</f>
        <v>16</v>
      </c>
      <c r="J5315" t="s">
        <v>47</v>
      </c>
      <c r="K5315" t="s">
        <v>48</v>
      </c>
      <c r="L5315" t="s">
        <v>67</v>
      </c>
      <c r="M5315" t="s">
        <v>16</v>
      </c>
      <c r="N5315">
        <v>72</v>
      </c>
      <c r="O5315">
        <v>216</v>
      </c>
      <c r="P5315">
        <v>15552</v>
      </c>
      <c r="Q5315">
        <v>6221</v>
      </c>
      <c r="R5315">
        <v>0.4</v>
      </c>
      <c r="S5315" t="s">
        <v>82</v>
      </c>
      <c r="T5315" t="str">
        <f>IF(Table1[[#This Row],[Units Sold]]&gt; 700,"High Units","low Units")</f>
        <v>low Units</v>
      </c>
      <c r="U5315">
        <f>SUM(Table1[[#This Row],[Operating Profit]])/SUM(Table1[Operating Profit])*100</f>
        <v>1.8730328676290968E-3</v>
      </c>
      <c r="V5315">
        <f>SUM(Table1[[#This Row],[Price per Unit]]*Table1[[#This Row],[Units Sold]])</f>
        <v>15552</v>
      </c>
      <c r="W5315">
        <f>SUM(Table1[[#This Row],[Total Sales]]-Table1[[#This Row],[Operating Profit]])</f>
        <v>9331</v>
      </c>
      <c r="X5315">
        <f>SUM(Table1[[#This Row],[Total Sales]]-Table1[[#This Row],[Cost]])</f>
        <v>6221</v>
      </c>
      <c r="Y5315">
        <f>SUM(Table1[[#This Row],[profit/loss]])/SUM(Table1[profit/loss])</f>
        <v>1.8730328676290969E-5</v>
      </c>
    </row>
    <row r="5316" spans="1:25" x14ac:dyDescent="0.3">
      <c r="A5316" t="s">
        <v>24</v>
      </c>
      <c r="B5316" t="s">
        <v>82</v>
      </c>
      <c r="C5316">
        <v>1128299</v>
      </c>
      <c r="D5316" s="9">
        <v>44546</v>
      </c>
      <c r="E5316" s="8" t="str">
        <f>TEXT(Table1[[#This Row],[Invoice Date]],"dd-mm-yyyy")</f>
        <v>16-12-2021</v>
      </c>
      <c r="F5316" s="1" t="str">
        <f t="shared" si="332"/>
        <v>December</v>
      </c>
      <c r="G5316" s="1" t="str">
        <f t="shared" si="333"/>
        <v>2021</v>
      </c>
      <c r="H5316" s="1" t="str">
        <f t="shared" si="334"/>
        <v>Thursday</v>
      </c>
      <c r="I5316" s="1" t="str">
        <f t="shared" si="335"/>
        <v>16</v>
      </c>
      <c r="J5316" t="s">
        <v>47</v>
      </c>
      <c r="K5316" t="s">
        <v>48</v>
      </c>
      <c r="L5316" t="s">
        <v>67</v>
      </c>
      <c r="M5316" t="s">
        <v>18</v>
      </c>
      <c r="N5316">
        <v>82</v>
      </c>
      <c r="O5316">
        <v>200</v>
      </c>
      <c r="P5316">
        <v>16400</v>
      </c>
      <c r="Q5316">
        <v>5740</v>
      </c>
      <c r="R5316">
        <v>0.35</v>
      </c>
      <c r="S5316" t="s">
        <v>82</v>
      </c>
      <c r="T5316" t="str">
        <f>IF(Table1[[#This Row],[Units Sold]]&gt; 700,"High Units","low Units")</f>
        <v>low Units</v>
      </c>
      <c r="U5316">
        <f>SUM(Table1[[#This Row],[Operating Profit]])/SUM(Table1[Operating Profit])*100</f>
        <v>1.7282122906592218E-3</v>
      </c>
      <c r="V5316">
        <f>SUM(Table1[[#This Row],[Price per Unit]]*Table1[[#This Row],[Units Sold]])</f>
        <v>16400</v>
      </c>
      <c r="W5316">
        <f>SUM(Table1[[#This Row],[Total Sales]]-Table1[[#This Row],[Operating Profit]])</f>
        <v>10660</v>
      </c>
      <c r="X5316">
        <f>SUM(Table1[[#This Row],[Total Sales]]-Table1[[#This Row],[Cost]])</f>
        <v>5740</v>
      </c>
      <c r="Y5316">
        <f>SUM(Table1[[#This Row],[profit/loss]])/SUM(Table1[profit/loss])</f>
        <v>1.7282122906592217E-5</v>
      </c>
    </row>
    <row r="5317" spans="1:25" x14ac:dyDescent="0.3">
      <c r="A5317" t="s">
        <v>29</v>
      </c>
      <c r="B5317" t="s">
        <v>82</v>
      </c>
      <c r="C5317">
        <v>1128299</v>
      </c>
      <c r="D5317" s="9">
        <v>44546</v>
      </c>
      <c r="E5317" s="8" t="str">
        <f>TEXT(Table1[[#This Row],[Invoice Date]],"dd-mm-yyyy")</f>
        <v>16-12-2021</v>
      </c>
      <c r="F5317" s="1" t="str">
        <f t="shared" si="332"/>
        <v>December</v>
      </c>
      <c r="G5317" s="1" t="str">
        <f t="shared" si="333"/>
        <v>2021</v>
      </c>
      <c r="H5317" s="1" t="str">
        <f t="shared" si="334"/>
        <v>Thursday</v>
      </c>
      <c r="I5317" s="1" t="str">
        <f t="shared" si="335"/>
        <v>16</v>
      </c>
      <c r="J5317" t="s">
        <v>47</v>
      </c>
      <c r="K5317" t="s">
        <v>48</v>
      </c>
      <c r="L5317" t="s">
        <v>67</v>
      </c>
      <c r="M5317" t="s">
        <v>19</v>
      </c>
      <c r="N5317">
        <v>75</v>
      </c>
      <c r="O5317">
        <v>174</v>
      </c>
      <c r="P5317">
        <v>13050</v>
      </c>
      <c r="Q5317">
        <v>5220</v>
      </c>
      <c r="R5317">
        <v>0.4</v>
      </c>
      <c r="S5317" t="s">
        <v>82</v>
      </c>
      <c r="T5317" t="str">
        <f>IF(Table1[[#This Row],[Units Sold]]&gt; 700,"High Units","low Units")</f>
        <v>low Units</v>
      </c>
      <c r="U5317">
        <f>SUM(Table1[[#This Row],[Operating Profit]])/SUM(Table1[Operating Profit])*100</f>
        <v>1.5716495047458426E-3</v>
      </c>
      <c r="V5317">
        <f>SUM(Table1[[#This Row],[Price per Unit]]*Table1[[#This Row],[Units Sold]])</f>
        <v>13050</v>
      </c>
      <c r="W5317">
        <f>SUM(Table1[[#This Row],[Total Sales]]-Table1[[#This Row],[Operating Profit]])</f>
        <v>7830</v>
      </c>
      <c r="X5317">
        <f>SUM(Table1[[#This Row],[Total Sales]]-Table1[[#This Row],[Cost]])</f>
        <v>5220</v>
      </c>
      <c r="Y5317">
        <f>SUM(Table1[[#This Row],[profit/loss]])/SUM(Table1[profit/loss])</f>
        <v>1.5716495047458427E-5</v>
      </c>
    </row>
    <row r="5318" spans="1:25" x14ac:dyDescent="0.3">
      <c r="A5318" t="s">
        <v>29</v>
      </c>
      <c r="B5318" t="s">
        <v>82</v>
      </c>
      <c r="C5318">
        <v>1128299</v>
      </c>
      <c r="D5318" s="9">
        <v>44546</v>
      </c>
      <c r="E5318" s="8" t="str">
        <f>TEXT(Table1[[#This Row],[Invoice Date]],"dd-mm-yyyy")</f>
        <v>16-12-2021</v>
      </c>
      <c r="F5318" s="1" t="str">
        <f t="shared" si="332"/>
        <v>December</v>
      </c>
      <c r="G5318" s="1" t="str">
        <f t="shared" si="333"/>
        <v>2021</v>
      </c>
      <c r="H5318" s="1" t="str">
        <f t="shared" si="334"/>
        <v>Thursday</v>
      </c>
      <c r="I5318" s="1" t="str">
        <f t="shared" si="335"/>
        <v>16</v>
      </c>
      <c r="J5318" t="s">
        <v>47</v>
      </c>
      <c r="K5318" t="s">
        <v>48</v>
      </c>
      <c r="L5318" t="s">
        <v>67</v>
      </c>
      <c r="M5318" t="s">
        <v>20</v>
      </c>
      <c r="N5318">
        <v>78</v>
      </c>
      <c r="O5318">
        <v>180</v>
      </c>
      <c r="P5318">
        <v>14040</v>
      </c>
      <c r="Q5318">
        <v>5756</v>
      </c>
      <c r="R5318">
        <v>0.41</v>
      </c>
      <c r="S5318" t="s">
        <v>82</v>
      </c>
      <c r="T5318" t="str">
        <f>IF(Table1[[#This Row],[Units Sold]]&gt; 700,"High Units","low Units")</f>
        <v>low Units</v>
      </c>
      <c r="U5318">
        <f>SUM(Table1[[#This Row],[Operating Profit]])/SUM(Table1[Operating Profit])*100</f>
        <v>1.733029607148864E-3</v>
      </c>
      <c r="V5318">
        <f>SUM(Table1[[#This Row],[Price per Unit]]*Table1[[#This Row],[Units Sold]])</f>
        <v>14040</v>
      </c>
      <c r="W5318">
        <f>SUM(Table1[[#This Row],[Total Sales]]-Table1[[#This Row],[Operating Profit]])</f>
        <v>8284</v>
      </c>
      <c r="X5318">
        <f>SUM(Table1[[#This Row],[Total Sales]]-Table1[[#This Row],[Cost]])</f>
        <v>5756</v>
      </c>
      <c r="Y5318">
        <f>SUM(Table1[[#This Row],[profit/loss]])/SUM(Table1[profit/loss])</f>
        <v>1.733029607148864E-5</v>
      </c>
    </row>
    <row r="5319" spans="1:25" x14ac:dyDescent="0.3">
      <c r="A5319" t="s">
        <v>29</v>
      </c>
      <c r="B5319" t="s">
        <v>82</v>
      </c>
      <c r="C5319">
        <v>1128299</v>
      </c>
      <c r="D5319" s="9">
        <v>44546</v>
      </c>
      <c r="E5319" s="8" t="str">
        <f>TEXT(Table1[[#This Row],[Invoice Date]],"dd-mm-yyyy")</f>
        <v>16-12-2021</v>
      </c>
      <c r="F5319" s="1" t="str">
        <f t="shared" si="332"/>
        <v>December</v>
      </c>
      <c r="G5319" s="1" t="str">
        <f t="shared" si="333"/>
        <v>2021</v>
      </c>
      <c r="H5319" s="1" t="str">
        <f t="shared" si="334"/>
        <v>Thursday</v>
      </c>
      <c r="I5319" s="1" t="str">
        <f t="shared" si="335"/>
        <v>16</v>
      </c>
      <c r="J5319" t="s">
        <v>47</v>
      </c>
      <c r="K5319" t="s">
        <v>48</v>
      </c>
      <c r="L5319" t="s">
        <v>67</v>
      </c>
      <c r="M5319" t="s">
        <v>21</v>
      </c>
      <c r="N5319">
        <v>86</v>
      </c>
      <c r="O5319">
        <v>147</v>
      </c>
      <c r="P5319">
        <v>12642</v>
      </c>
      <c r="Q5319">
        <v>4425</v>
      </c>
      <c r="R5319">
        <v>0.35</v>
      </c>
      <c r="S5319" t="s">
        <v>82</v>
      </c>
      <c r="T5319" t="str">
        <f>IF(Table1[[#This Row],[Units Sold]]&gt; 700,"High Units","low Units")</f>
        <v>low Units</v>
      </c>
      <c r="U5319">
        <f>SUM(Table1[[#This Row],[Operating Profit]])/SUM(Table1[Operating Profit])*100</f>
        <v>1.3322890916667343E-3</v>
      </c>
      <c r="V5319">
        <f>SUM(Table1[[#This Row],[Price per Unit]]*Table1[[#This Row],[Units Sold]])</f>
        <v>12642</v>
      </c>
      <c r="W5319">
        <f>SUM(Table1[[#This Row],[Total Sales]]-Table1[[#This Row],[Operating Profit]])</f>
        <v>8217</v>
      </c>
      <c r="X5319">
        <f>SUM(Table1[[#This Row],[Total Sales]]-Table1[[#This Row],[Cost]])</f>
        <v>4425</v>
      </c>
      <c r="Y5319">
        <f>SUM(Table1[[#This Row],[profit/loss]])/SUM(Table1[profit/loss])</f>
        <v>1.3322890916667343E-5</v>
      </c>
    </row>
    <row r="5320" spans="1:25" x14ac:dyDescent="0.3">
      <c r="A5320" t="s">
        <v>29</v>
      </c>
      <c r="B5320" t="s">
        <v>82</v>
      </c>
      <c r="C5320">
        <v>1128299</v>
      </c>
      <c r="D5320" s="9">
        <v>44546</v>
      </c>
      <c r="E5320" s="8" t="str">
        <f>TEXT(Table1[[#This Row],[Invoice Date]],"dd-mm-yyyy")</f>
        <v>16-12-2021</v>
      </c>
      <c r="F5320" s="1" t="str">
        <f t="shared" si="332"/>
        <v>December</v>
      </c>
      <c r="G5320" s="1" t="str">
        <f t="shared" si="333"/>
        <v>2021</v>
      </c>
      <c r="H5320" s="1" t="str">
        <f t="shared" si="334"/>
        <v>Thursday</v>
      </c>
      <c r="I5320" s="1" t="str">
        <f t="shared" si="335"/>
        <v>16</v>
      </c>
      <c r="J5320" t="s">
        <v>47</v>
      </c>
      <c r="K5320" t="s">
        <v>48</v>
      </c>
      <c r="L5320" t="s">
        <v>67</v>
      </c>
      <c r="M5320" t="s">
        <v>22</v>
      </c>
      <c r="N5320">
        <v>87</v>
      </c>
      <c r="O5320">
        <v>156</v>
      </c>
      <c r="P5320">
        <v>13572</v>
      </c>
      <c r="Q5320">
        <v>7465</v>
      </c>
      <c r="R5320">
        <v>0.55000000000000004</v>
      </c>
      <c r="S5320" t="s">
        <v>82</v>
      </c>
      <c r="T5320" t="str">
        <f>IF(Table1[[#This Row],[Units Sold]]&gt; 700,"High Units","low Units")</f>
        <v>low Units</v>
      </c>
      <c r="U5320">
        <f>SUM(Table1[[#This Row],[Operating Profit]])/SUM(Table1[Operating Profit])*100</f>
        <v>2.247579224698796E-3</v>
      </c>
      <c r="V5320">
        <f>SUM(Table1[[#This Row],[Price per Unit]]*Table1[[#This Row],[Units Sold]])</f>
        <v>13572</v>
      </c>
      <c r="W5320">
        <f>SUM(Table1[[#This Row],[Total Sales]]-Table1[[#This Row],[Operating Profit]])</f>
        <v>6107</v>
      </c>
      <c r="X5320">
        <f>SUM(Table1[[#This Row],[Total Sales]]-Table1[[#This Row],[Cost]])</f>
        <v>7465</v>
      </c>
      <c r="Y5320">
        <f>SUM(Table1[[#This Row],[profit/loss]])/SUM(Table1[profit/loss])</f>
        <v>2.2475792246987961E-5</v>
      </c>
    </row>
    <row r="5321" spans="1:25" x14ac:dyDescent="0.3">
      <c r="A5321" t="s">
        <v>29</v>
      </c>
      <c r="B5321" t="s">
        <v>82</v>
      </c>
      <c r="C5321">
        <v>1185732</v>
      </c>
      <c r="D5321" s="9">
        <v>44208</v>
      </c>
      <c r="E5321" s="8" t="str">
        <f>TEXT(Table1[[#This Row],[Invoice Date]],"dd-mm-yyyy")</f>
        <v>12-01-2021</v>
      </c>
      <c r="F5321" s="1" t="str">
        <f t="shared" si="332"/>
        <v>January</v>
      </c>
      <c r="G5321" s="1" t="str">
        <f t="shared" si="333"/>
        <v>2021</v>
      </c>
      <c r="H5321" s="1" t="str">
        <f t="shared" si="334"/>
        <v>Tuesday</v>
      </c>
      <c r="I5321" s="1" t="str">
        <f t="shared" si="335"/>
        <v>12</v>
      </c>
      <c r="J5321" t="s">
        <v>47</v>
      </c>
      <c r="K5321" t="s">
        <v>48</v>
      </c>
      <c r="L5321" t="s">
        <v>67</v>
      </c>
      <c r="M5321" t="s">
        <v>16</v>
      </c>
      <c r="N5321">
        <v>41</v>
      </c>
      <c r="O5321">
        <v>255</v>
      </c>
      <c r="P5321">
        <v>10455</v>
      </c>
      <c r="Q5321">
        <v>5750</v>
      </c>
      <c r="R5321">
        <v>0.55000000000000004</v>
      </c>
      <c r="S5321" t="s">
        <v>82</v>
      </c>
      <c r="T5321" t="str">
        <f>IF(Table1[[#This Row],[Units Sold]]&gt; 700,"High Units","low Units")</f>
        <v>low Units</v>
      </c>
      <c r="U5321">
        <f>SUM(Table1[[#This Row],[Operating Profit]])/SUM(Table1[Operating Profit])*100</f>
        <v>1.7312231134652481E-3</v>
      </c>
      <c r="V5321">
        <f>SUM(Table1[[#This Row],[Price per Unit]]*Table1[[#This Row],[Units Sold]])</f>
        <v>10455</v>
      </c>
      <c r="W5321">
        <f>SUM(Table1[[#This Row],[Total Sales]]-Table1[[#This Row],[Operating Profit]])</f>
        <v>4705</v>
      </c>
      <c r="X5321">
        <f>SUM(Table1[[#This Row],[Total Sales]]-Table1[[#This Row],[Cost]])</f>
        <v>5750</v>
      </c>
      <c r="Y5321">
        <f>SUM(Table1[[#This Row],[profit/loss]])/SUM(Table1[profit/loss])</f>
        <v>1.731223113465248E-5</v>
      </c>
    </row>
    <row r="5322" spans="1:25" x14ac:dyDescent="0.3">
      <c r="A5322" t="s">
        <v>29</v>
      </c>
      <c r="B5322" t="s">
        <v>82</v>
      </c>
      <c r="C5322">
        <v>1185732</v>
      </c>
      <c r="D5322" s="9">
        <v>44208</v>
      </c>
      <c r="E5322" s="8" t="str">
        <f>TEXT(Table1[[#This Row],[Invoice Date]],"dd-mm-yyyy")</f>
        <v>12-01-2021</v>
      </c>
      <c r="F5322" s="1" t="str">
        <f t="shared" si="332"/>
        <v>January</v>
      </c>
      <c r="G5322" s="1" t="str">
        <f t="shared" si="333"/>
        <v>2021</v>
      </c>
      <c r="H5322" s="1" t="str">
        <f t="shared" si="334"/>
        <v>Tuesday</v>
      </c>
      <c r="I5322" s="1" t="str">
        <f t="shared" si="335"/>
        <v>12</v>
      </c>
      <c r="J5322" t="s">
        <v>47</v>
      </c>
      <c r="K5322" t="s">
        <v>48</v>
      </c>
      <c r="L5322" t="s">
        <v>67</v>
      </c>
      <c r="M5322" t="s">
        <v>18</v>
      </c>
      <c r="N5322">
        <v>44</v>
      </c>
      <c r="O5322">
        <v>189</v>
      </c>
      <c r="P5322">
        <v>8316</v>
      </c>
      <c r="Q5322">
        <v>3909</v>
      </c>
      <c r="R5322">
        <v>0.47</v>
      </c>
      <c r="S5322" t="s">
        <v>82</v>
      </c>
      <c r="T5322" t="str">
        <f>IF(Table1[[#This Row],[Units Sold]]&gt; 700,"High Units","low Units")</f>
        <v>low Units</v>
      </c>
      <c r="U5322">
        <f>SUM(Table1[[#This Row],[Operating Profit]])/SUM(Table1[Operating Profit])*100</f>
        <v>1.176930634875766E-3</v>
      </c>
      <c r="V5322">
        <f>SUM(Table1[[#This Row],[Price per Unit]]*Table1[[#This Row],[Units Sold]])</f>
        <v>8316</v>
      </c>
      <c r="W5322">
        <f>SUM(Table1[[#This Row],[Total Sales]]-Table1[[#This Row],[Operating Profit]])</f>
        <v>4407</v>
      </c>
      <c r="X5322">
        <f>SUM(Table1[[#This Row],[Total Sales]]-Table1[[#This Row],[Cost]])</f>
        <v>3909</v>
      </c>
      <c r="Y5322">
        <f>SUM(Table1[[#This Row],[profit/loss]])/SUM(Table1[profit/loss])</f>
        <v>1.176930634875766E-5</v>
      </c>
    </row>
    <row r="5323" spans="1:25" x14ac:dyDescent="0.3">
      <c r="A5323" t="s">
        <v>29</v>
      </c>
      <c r="B5323" t="s">
        <v>82</v>
      </c>
      <c r="C5323">
        <v>1185732</v>
      </c>
      <c r="D5323" s="9">
        <v>44208</v>
      </c>
      <c r="E5323" s="8" t="str">
        <f>TEXT(Table1[[#This Row],[Invoice Date]],"dd-mm-yyyy")</f>
        <v>12-01-2021</v>
      </c>
      <c r="F5323" s="1" t="str">
        <f t="shared" si="332"/>
        <v>January</v>
      </c>
      <c r="G5323" s="1" t="str">
        <f t="shared" si="333"/>
        <v>2021</v>
      </c>
      <c r="H5323" s="1" t="str">
        <f t="shared" si="334"/>
        <v>Tuesday</v>
      </c>
      <c r="I5323" s="1" t="str">
        <f t="shared" si="335"/>
        <v>12</v>
      </c>
      <c r="J5323" t="s">
        <v>47</v>
      </c>
      <c r="K5323" t="s">
        <v>48</v>
      </c>
      <c r="L5323" t="s">
        <v>67</v>
      </c>
      <c r="M5323" t="s">
        <v>19</v>
      </c>
      <c r="N5323">
        <v>32</v>
      </c>
      <c r="O5323">
        <v>169</v>
      </c>
      <c r="P5323">
        <v>5408</v>
      </c>
      <c r="Q5323">
        <v>2055</v>
      </c>
      <c r="R5323">
        <v>0.38</v>
      </c>
      <c r="S5323" t="s">
        <v>82</v>
      </c>
      <c r="T5323" t="str">
        <f>IF(Table1[[#This Row],[Units Sold]]&gt; 700,"High Units","low Units")</f>
        <v>low Units</v>
      </c>
      <c r="U5323">
        <f>SUM(Table1[[#This Row],[Operating Profit]])/SUM(Table1[Operating Profit])*100</f>
        <v>6.1872408663844953E-4</v>
      </c>
      <c r="V5323">
        <f>SUM(Table1[[#This Row],[Price per Unit]]*Table1[[#This Row],[Units Sold]])</f>
        <v>5408</v>
      </c>
      <c r="W5323">
        <f>SUM(Table1[[#This Row],[Total Sales]]-Table1[[#This Row],[Operating Profit]])</f>
        <v>3353</v>
      </c>
      <c r="X5323">
        <f>SUM(Table1[[#This Row],[Total Sales]]-Table1[[#This Row],[Cost]])</f>
        <v>2055</v>
      </c>
      <c r="Y5323">
        <f>SUM(Table1[[#This Row],[profit/loss]])/SUM(Table1[profit/loss])</f>
        <v>6.187240866384495E-6</v>
      </c>
    </row>
    <row r="5324" spans="1:25" x14ac:dyDescent="0.3">
      <c r="A5324" t="s">
        <v>29</v>
      </c>
      <c r="B5324" t="s">
        <v>82</v>
      </c>
      <c r="C5324">
        <v>1185732</v>
      </c>
      <c r="D5324" s="9">
        <v>44208</v>
      </c>
      <c r="E5324" s="8" t="str">
        <f>TEXT(Table1[[#This Row],[Invoice Date]],"dd-mm-yyyy")</f>
        <v>12-01-2021</v>
      </c>
      <c r="F5324" s="1" t="str">
        <f t="shared" si="332"/>
        <v>January</v>
      </c>
      <c r="G5324" s="1" t="str">
        <f t="shared" si="333"/>
        <v>2021</v>
      </c>
      <c r="H5324" s="1" t="str">
        <f t="shared" si="334"/>
        <v>Tuesday</v>
      </c>
      <c r="I5324" s="1" t="str">
        <f t="shared" si="335"/>
        <v>12</v>
      </c>
      <c r="J5324" t="s">
        <v>47</v>
      </c>
      <c r="K5324" t="s">
        <v>48</v>
      </c>
      <c r="L5324" t="s">
        <v>67</v>
      </c>
      <c r="M5324" t="s">
        <v>20</v>
      </c>
      <c r="N5324">
        <v>37</v>
      </c>
      <c r="O5324">
        <v>145</v>
      </c>
      <c r="P5324">
        <v>5365</v>
      </c>
      <c r="Q5324">
        <v>2200</v>
      </c>
      <c r="R5324">
        <v>0.41</v>
      </c>
      <c r="S5324" t="s">
        <v>82</v>
      </c>
      <c r="T5324" t="str">
        <f>IF(Table1[[#This Row],[Units Sold]]&gt; 700,"High Units","low Units")</f>
        <v>low Units</v>
      </c>
      <c r="U5324">
        <f>SUM(Table1[[#This Row],[Operating Profit]])/SUM(Table1[Operating Profit])*100</f>
        <v>6.6238101732583399E-4</v>
      </c>
      <c r="V5324">
        <f>SUM(Table1[[#This Row],[Price per Unit]]*Table1[[#This Row],[Units Sold]])</f>
        <v>5365</v>
      </c>
      <c r="W5324">
        <f>SUM(Table1[[#This Row],[Total Sales]]-Table1[[#This Row],[Operating Profit]])</f>
        <v>3165</v>
      </c>
      <c r="X5324">
        <f>SUM(Table1[[#This Row],[Total Sales]]-Table1[[#This Row],[Cost]])</f>
        <v>2200</v>
      </c>
      <c r="Y5324">
        <f>SUM(Table1[[#This Row],[profit/loss]])/SUM(Table1[profit/loss])</f>
        <v>6.6238101732583403E-6</v>
      </c>
    </row>
    <row r="5325" spans="1:25" x14ac:dyDescent="0.3">
      <c r="A5325" t="s">
        <v>29</v>
      </c>
      <c r="B5325" t="s">
        <v>82</v>
      </c>
      <c r="C5325">
        <v>1185732</v>
      </c>
      <c r="D5325" s="9">
        <v>44208</v>
      </c>
      <c r="E5325" s="8" t="str">
        <f>TEXT(Table1[[#This Row],[Invoice Date]],"dd-mm-yyyy")</f>
        <v>12-01-2021</v>
      </c>
      <c r="F5325" s="1" t="str">
        <f t="shared" si="332"/>
        <v>January</v>
      </c>
      <c r="G5325" s="1" t="str">
        <f t="shared" si="333"/>
        <v>2021</v>
      </c>
      <c r="H5325" s="1" t="str">
        <f t="shared" si="334"/>
        <v>Tuesday</v>
      </c>
      <c r="I5325" s="1" t="str">
        <f t="shared" si="335"/>
        <v>12</v>
      </c>
      <c r="J5325" t="s">
        <v>47</v>
      </c>
      <c r="K5325" t="s">
        <v>48</v>
      </c>
      <c r="L5325" t="s">
        <v>67</v>
      </c>
      <c r="M5325" t="s">
        <v>21</v>
      </c>
      <c r="N5325">
        <v>51</v>
      </c>
      <c r="O5325">
        <v>165</v>
      </c>
      <c r="P5325">
        <v>8415</v>
      </c>
      <c r="Q5325">
        <v>3787</v>
      </c>
      <c r="R5325">
        <v>0.45</v>
      </c>
      <c r="S5325" t="s">
        <v>82</v>
      </c>
      <c r="T5325" t="str">
        <f>IF(Table1[[#This Row],[Units Sold]]&gt; 700,"High Units","low Units")</f>
        <v>low Units</v>
      </c>
      <c r="U5325">
        <f>SUM(Table1[[#This Row],[Operating Profit]])/SUM(Table1[Operating Profit])*100</f>
        <v>1.1401985966422426E-3</v>
      </c>
      <c r="V5325">
        <f>SUM(Table1[[#This Row],[Price per Unit]]*Table1[[#This Row],[Units Sold]])</f>
        <v>8415</v>
      </c>
      <c r="W5325">
        <f>SUM(Table1[[#This Row],[Total Sales]]-Table1[[#This Row],[Operating Profit]])</f>
        <v>4628</v>
      </c>
      <c r="X5325">
        <f>SUM(Table1[[#This Row],[Total Sales]]-Table1[[#This Row],[Cost]])</f>
        <v>3787</v>
      </c>
      <c r="Y5325">
        <f>SUM(Table1[[#This Row],[profit/loss]])/SUM(Table1[profit/loss])</f>
        <v>1.1401985966422425E-5</v>
      </c>
    </row>
    <row r="5326" spans="1:25" x14ac:dyDescent="0.3">
      <c r="A5326" t="s">
        <v>29</v>
      </c>
      <c r="B5326" t="s">
        <v>82</v>
      </c>
      <c r="C5326">
        <v>1185732</v>
      </c>
      <c r="D5326" s="9">
        <v>44208</v>
      </c>
      <c r="E5326" s="8" t="str">
        <f>TEXT(Table1[[#This Row],[Invoice Date]],"dd-mm-yyyy")</f>
        <v>12-01-2021</v>
      </c>
      <c r="F5326" s="1" t="str">
        <f t="shared" si="332"/>
        <v>January</v>
      </c>
      <c r="G5326" s="1" t="str">
        <f t="shared" si="333"/>
        <v>2021</v>
      </c>
      <c r="H5326" s="1" t="str">
        <f t="shared" si="334"/>
        <v>Tuesday</v>
      </c>
      <c r="I5326" s="1" t="str">
        <f t="shared" si="335"/>
        <v>12</v>
      </c>
      <c r="J5326" t="s">
        <v>47</v>
      </c>
      <c r="K5326" t="s">
        <v>48</v>
      </c>
      <c r="L5326" t="s">
        <v>67</v>
      </c>
      <c r="M5326" t="s">
        <v>22</v>
      </c>
      <c r="N5326">
        <v>44</v>
      </c>
      <c r="O5326">
        <v>176</v>
      </c>
      <c r="P5326">
        <v>7744</v>
      </c>
      <c r="Q5326">
        <v>5034</v>
      </c>
      <c r="R5326">
        <v>0.65</v>
      </c>
      <c r="S5326" t="s">
        <v>82</v>
      </c>
      <c r="T5326" t="str">
        <f>IF(Table1[[#This Row],[Units Sold]]&gt; 700,"High Units","low Units")</f>
        <v>low Units</v>
      </c>
      <c r="U5326">
        <f>SUM(Table1[[#This Row],[Operating Profit]])/SUM(Table1[Operating Profit])*100</f>
        <v>1.5156482005537493E-3</v>
      </c>
      <c r="V5326">
        <f>SUM(Table1[[#This Row],[Price per Unit]]*Table1[[#This Row],[Units Sold]])</f>
        <v>7744</v>
      </c>
      <c r="W5326">
        <f>SUM(Table1[[#This Row],[Total Sales]]-Table1[[#This Row],[Operating Profit]])</f>
        <v>2710</v>
      </c>
      <c r="X5326">
        <f>SUM(Table1[[#This Row],[Total Sales]]-Table1[[#This Row],[Cost]])</f>
        <v>5034</v>
      </c>
      <c r="Y5326">
        <f>SUM(Table1[[#This Row],[profit/loss]])/SUM(Table1[profit/loss])</f>
        <v>1.5156482005537494E-5</v>
      </c>
    </row>
    <row r="5327" spans="1:25" x14ac:dyDescent="0.3">
      <c r="A5327" t="s">
        <v>29</v>
      </c>
      <c r="B5327" t="s">
        <v>82</v>
      </c>
      <c r="C5327">
        <v>1185732</v>
      </c>
      <c r="D5327" s="9">
        <v>44237</v>
      </c>
      <c r="E5327" s="8" t="str">
        <f>TEXT(Table1[[#This Row],[Invoice Date]],"dd-mm-yyyy")</f>
        <v>10-02-2021</v>
      </c>
      <c r="F5327" s="1" t="str">
        <f t="shared" si="332"/>
        <v>February</v>
      </c>
      <c r="G5327" s="1" t="str">
        <f t="shared" si="333"/>
        <v>2021</v>
      </c>
      <c r="H5327" s="1" t="str">
        <f t="shared" si="334"/>
        <v>Wednesday</v>
      </c>
      <c r="I5327" s="1" t="str">
        <f t="shared" si="335"/>
        <v>10</v>
      </c>
      <c r="J5327" t="s">
        <v>47</v>
      </c>
      <c r="K5327" t="s">
        <v>48</v>
      </c>
      <c r="L5327" t="s">
        <v>67</v>
      </c>
      <c r="M5327" t="s">
        <v>16</v>
      </c>
      <c r="N5327">
        <v>44</v>
      </c>
      <c r="O5327">
        <v>234</v>
      </c>
      <c r="P5327">
        <v>10296</v>
      </c>
      <c r="Q5327">
        <v>5663</v>
      </c>
      <c r="R5327">
        <v>0.55000000000000004</v>
      </c>
      <c r="S5327" t="s">
        <v>82</v>
      </c>
      <c r="T5327" t="str">
        <f>IF(Table1[[#This Row],[Units Sold]]&gt; 700,"High Units","low Units")</f>
        <v>low Units</v>
      </c>
      <c r="U5327">
        <f>SUM(Table1[[#This Row],[Operating Profit]])/SUM(Table1[Operating Profit])*100</f>
        <v>1.7050289550528176E-3</v>
      </c>
      <c r="V5327">
        <f>SUM(Table1[[#This Row],[Price per Unit]]*Table1[[#This Row],[Units Sold]])</f>
        <v>10296</v>
      </c>
      <c r="W5327">
        <f>SUM(Table1[[#This Row],[Total Sales]]-Table1[[#This Row],[Operating Profit]])</f>
        <v>4633</v>
      </c>
      <c r="X5327">
        <f>SUM(Table1[[#This Row],[Total Sales]]-Table1[[#This Row],[Cost]])</f>
        <v>5663</v>
      </c>
      <c r="Y5327">
        <f>SUM(Table1[[#This Row],[profit/loss]])/SUM(Table1[profit/loss])</f>
        <v>1.7050289550528175E-5</v>
      </c>
    </row>
    <row r="5328" spans="1:25" x14ac:dyDescent="0.3">
      <c r="A5328" t="s">
        <v>29</v>
      </c>
      <c r="B5328" t="s">
        <v>82</v>
      </c>
      <c r="C5328">
        <v>1185732</v>
      </c>
      <c r="D5328" s="9">
        <v>44237</v>
      </c>
      <c r="E5328" s="8" t="str">
        <f>TEXT(Table1[[#This Row],[Invoice Date]],"dd-mm-yyyy")</f>
        <v>10-02-2021</v>
      </c>
      <c r="F5328" s="1" t="str">
        <f t="shared" si="332"/>
        <v>February</v>
      </c>
      <c r="G5328" s="1" t="str">
        <f t="shared" si="333"/>
        <v>2021</v>
      </c>
      <c r="H5328" s="1" t="str">
        <f t="shared" si="334"/>
        <v>Wednesday</v>
      </c>
      <c r="I5328" s="1" t="str">
        <f t="shared" si="335"/>
        <v>10</v>
      </c>
      <c r="J5328" t="s">
        <v>47</v>
      </c>
      <c r="K5328" t="s">
        <v>48</v>
      </c>
      <c r="L5328" t="s">
        <v>67</v>
      </c>
      <c r="M5328" t="s">
        <v>18</v>
      </c>
      <c r="N5328">
        <v>42</v>
      </c>
      <c r="O5328">
        <v>138</v>
      </c>
      <c r="P5328">
        <v>5796</v>
      </c>
      <c r="Q5328">
        <v>2840</v>
      </c>
      <c r="R5328">
        <v>0.49</v>
      </c>
      <c r="S5328" t="s">
        <v>82</v>
      </c>
      <c r="T5328" t="str">
        <f>IF(Table1[[#This Row],[Units Sold]]&gt; 700,"High Units","low Units")</f>
        <v>low Units</v>
      </c>
      <c r="U5328">
        <f>SUM(Table1[[#This Row],[Operating Profit]])/SUM(Table1[Operating Profit])*100</f>
        <v>8.550736769115312E-4</v>
      </c>
      <c r="V5328">
        <f>SUM(Table1[[#This Row],[Price per Unit]]*Table1[[#This Row],[Units Sold]])</f>
        <v>5796</v>
      </c>
      <c r="W5328">
        <f>SUM(Table1[[#This Row],[Total Sales]]-Table1[[#This Row],[Operating Profit]])</f>
        <v>2956</v>
      </c>
      <c r="X5328">
        <f>SUM(Table1[[#This Row],[Total Sales]]-Table1[[#This Row],[Cost]])</f>
        <v>2840</v>
      </c>
      <c r="Y5328">
        <f>SUM(Table1[[#This Row],[profit/loss]])/SUM(Table1[profit/loss])</f>
        <v>8.5507367691153125E-6</v>
      </c>
    </row>
    <row r="5329" spans="1:25" x14ac:dyDescent="0.3">
      <c r="A5329" t="s">
        <v>29</v>
      </c>
      <c r="B5329" t="s">
        <v>82</v>
      </c>
      <c r="C5329">
        <v>1185732</v>
      </c>
      <c r="D5329" s="9">
        <v>44237</v>
      </c>
      <c r="E5329" s="8" t="str">
        <f>TEXT(Table1[[#This Row],[Invoice Date]],"dd-mm-yyyy")</f>
        <v>10-02-2021</v>
      </c>
      <c r="F5329" s="1" t="str">
        <f t="shared" si="332"/>
        <v>February</v>
      </c>
      <c r="G5329" s="1" t="str">
        <f t="shared" si="333"/>
        <v>2021</v>
      </c>
      <c r="H5329" s="1" t="str">
        <f t="shared" si="334"/>
        <v>Wednesday</v>
      </c>
      <c r="I5329" s="1" t="str">
        <f t="shared" si="335"/>
        <v>10</v>
      </c>
      <c r="J5329" t="s">
        <v>47</v>
      </c>
      <c r="K5329" t="s">
        <v>48</v>
      </c>
      <c r="L5329" t="s">
        <v>67</v>
      </c>
      <c r="M5329" t="s">
        <v>19</v>
      </c>
      <c r="N5329">
        <v>33</v>
      </c>
      <c r="O5329">
        <v>174</v>
      </c>
      <c r="P5329">
        <v>5742</v>
      </c>
      <c r="Q5329">
        <v>2125</v>
      </c>
      <c r="R5329">
        <v>0.37</v>
      </c>
      <c r="S5329" t="s">
        <v>82</v>
      </c>
      <c r="T5329" t="str">
        <f>IF(Table1[[#This Row],[Units Sold]]&gt; 700,"High Units","low Units")</f>
        <v>low Units</v>
      </c>
      <c r="U5329">
        <f>SUM(Table1[[#This Row],[Operating Profit]])/SUM(Table1[Operating Profit])*100</f>
        <v>6.3979984628063523E-4</v>
      </c>
      <c r="V5329">
        <f>SUM(Table1[[#This Row],[Price per Unit]]*Table1[[#This Row],[Units Sold]])</f>
        <v>5742</v>
      </c>
      <c r="W5329">
        <f>SUM(Table1[[#This Row],[Total Sales]]-Table1[[#This Row],[Operating Profit]])</f>
        <v>3617</v>
      </c>
      <c r="X5329">
        <f>SUM(Table1[[#This Row],[Total Sales]]-Table1[[#This Row],[Cost]])</f>
        <v>2125</v>
      </c>
      <c r="Y5329">
        <f>SUM(Table1[[#This Row],[profit/loss]])/SUM(Table1[profit/loss])</f>
        <v>6.3979984628063518E-6</v>
      </c>
    </row>
    <row r="5330" spans="1:25" x14ac:dyDescent="0.3">
      <c r="A5330" t="s">
        <v>29</v>
      </c>
      <c r="B5330" t="s">
        <v>82</v>
      </c>
      <c r="C5330">
        <v>1185732</v>
      </c>
      <c r="D5330" s="9">
        <v>44237</v>
      </c>
      <c r="E5330" s="8" t="str">
        <f>TEXT(Table1[[#This Row],[Invoice Date]],"dd-mm-yyyy")</f>
        <v>10-02-2021</v>
      </c>
      <c r="F5330" s="1" t="str">
        <f t="shared" si="332"/>
        <v>February</v>
      </c>
      <c r="G5330" s="1" t="str">
        <f t="shared" si="333"/>
        <v>2021</v>
      </c>
      <c r="H5330" s="1" t="str">
        <f t="shared" si="334"/>
        <v>Wednesday</v>
      </c>
      <c r="I5330" s="1" t="str">
        <f t="shared" si="335"/>
        <v>10</v>
      </c>
      <c r="J5330" t="s">
        <v>14</v>
      </c>
      <c r="K5330" t="s">
        <v>15</v>
      </c>
      <c r="L5330" t="s">
        <v>68</v>
      </c>
      <c r="M5330" t="s">
        <v>20</v>
      </c>
      <c r="N5330">
        <v>37</v>
      </c>
      <c r="O5330">
        <v>133</v>
      </c>
      <c r="P5330">
        <v>4921</v>
      </c>
      <c r="Q5330">
        <v>2067</v>
      </c>
      <c r="R5330">
        <v>0.42</v>
      </c>
      <c r="S5330" t="s">
        <v>82</v>
      </c>
      <c r="T5330" t="str">
        <f>IF(Table1[[#This Row],[Units Sold]]&gt; 700,"High Units","low Units")</f>
        <v>low Units</v>
      </c>
      <c r="U5330">
        <f>SUM(Table1[[#This Row],[Operating Profit]])/SUM(Table1[Operating Profit])*100</f>
        <v>6.223370740056814E-4</v>
      </c>
      <c r="V5330">
        <f>SUM(Table1[[#This Row],[Price per Unit]]*Table1[[#This Row],[Units Sold]])</f>
        <v>4921</v>
      </c>
      <c r="W5330">
        <f>SUM(Table1[[#This Row],[Total Sales]]-Table1[[#This Row],[Operating Profit]])</f>
        <v>2854</v>
      </c>
      <c r="X5330">
        <f>SUM(Table1[[#This Row],[Total Sales]]-Table1[[#This Row],[Cost]])</f>
        <v>2067</v>
      </c>
      <c r="Y5330">
        <f>SUM(Table1[[#This Row],[profit/loss]])/SUM(Table1[profit/loss])</f>
        <v>6.2233707400568136E-6</v>
      </c>
    </row>
    <row r="5331" spans="1:25" x14ac:dyDescent="0.3">
      <c r="A5331" t="s">
        <v>29</v>
      </c>
      <c r="B5331" t="s">
        <v>82</v>
      </c>
      <c r="C5331">
        <v>1185732</v>
      </c>
      <c r="D5331" s="9">
        <v>44237</v>
      </c>
      <c r="E5331" s="8" t="str">
        <f>TEXT(Table1[[#This Row],[Invoice Date]],"dd-mm-yyyy")</f>
        <v>10-02-2021</v>
      </c>
      <c r="F5331" s="1" t="str">
        <f t="shared" si="332"/>
        <v>February</v>
      </c>
      <c r="G5331" s="1" t="str">
        <f t="shared" si="333"/>
        <v>2021</v>
      </c>
      <c r="H5331" s="1" t="str">
        <f t="shared" si="334"/>
        <v>Wednesday</v>
      </c>
      <c r="I5331" s="1" t="str">
        <f t="shared" si="335"/>
        <v>10</v>
      </c>
      <c r="J5331" t="s">
        <v>14</v>
      </c>
      <c r="K5331" t="s">
        <v>15</v>
      </c>
      <c r="L5331" t="s">
        <v>68</v>
      </c>
      <c r="M5331" t="s">
        <v>21</v>
      </c>
      <c r="N5331">
        <v>50</v>
      </c>
      <c r="O5331">
        <v>154</v>
      </c>
      <c r="P5331">
        <v>7700</v>
      </c>
      <c r="Q5331">
        <v>3542</v>
      </c>
      <c r="R5331">
        <v>0.46</v>
      </c>
      <c r="S5331" t="s">
        <v>82</v>
      </c>
      <c r="T5331" t="str">
        <f>IF(Table1[[#This Row],[Units Sold]]&gt; 700,"High Units","low Units")</f>
        <v>low Units</v>
      </c>
      <c r="U5331">
        <f>SUM(Table1[[#This Row],[Operating Profit]])/SUM(Table1[Operating Profit])*100</f>
        <v>1.0664334378945926E-3</v>
      </c>
      <c r="V5331">
        <f>SUM(Table1[[#This Row],[Price per Unit]]*Table1[[#This Row],[Units Sold]])</f>
        <v>7700</v>
      </c>
      <c r="W5331">
        <f>SUM(Table1[[#This Row],[Total Sales]]-Table1[[#This Row],[Operating Profit]])</f>
        <v>4158</v>
      </c>
      <c r="X5331">
        <f>SUM(Table1[[#This Row],[Total Sales]]-Table1[[#This Row],[Cost]])</f>
        <v>3542</v>
      </c>
      <c r="Y5331">
        <f>SUM(Table1[[#This Row],[profit/loss]])/SUM(Table1[profit/loss])</f>
        <v>1.0664334378945927E-5</v>
      </c>
    </row>
    <row r="5332" spans="1:25" x14ac:dyDescent="0.3">
      <c r="A5332" t="s">
        <v>29</v>
      </c>
      <c r="B5332" t="s">
        <v>82</v>
      </c>
      <c r="C5332">
        <v>1185732</v>
      </c>
      <c r="D5332" s="9">
        <v>44237</v>
      </c>
      <c r="E5332" s="8" t="str">
        <f>TEXT(Table1[[#This Row],[Invoice Date]],"dd-mm-yyyy")</f>
        <v>10-02-2021</v>
      </c>
      <c r="F5332" s="1" t="str">
        <f t="shared" si="332"/>
        <v>February</v>
      </c>
      <c r="G5332" s="1" t="str">
        <f t="shared" si="333"/>
        <v>2021</v>
      </c>
      <c r="H5332" s="1" t="str">
        <f t="shared" si="334"/>
        <v>Wednesday</v>
      </c>
      <c r="I5332" s="1" t="str">
        <f t="shared" si="335"/>
        <v>10</v>
      </c>
      <c r="J5332" t="s">
        <v>14</v>
      </c>
      <c r="K5332" t="s">
        <v>15</v>
      </c>
      <c r="L5332" t="s">
        <v>68</v>
      </c>
      <c r="M5332" t="s">
        <v>22</v>
      </c>
      <c r="N5332">
        <v>42</v>
      </c>
      <c r="O5332">
        <v>182</v>
      </c>
      <c r="P5332">
        <v>7644</v>
      </c>
      <c r="Q5332">
        <v>4892</v>
      </c>
      <c r="R5332">
        <v>0.64</v>
      </c>
      <c r="S5332" t="s">
        <v>82</v>
      </c>
      <c r="T5332" t="str">
        <f>IF(Table1[[#This Row],[Units Sold]]&gt; 700,"High Units","low Units")</f>
        <v>low Units</v>
      </c>
      <c r="U5332">
        <f>SUM(Table1[[#This Row],[Operating Profit]])/SUM(Table1[Operating Profit])*100</f>
        <v>1.4728945167081728E-3</v>
      </c>
      <c r="V5332">
        <f>SUM(Table1[[#This Row],[Price per Unit]]*Table1[[#This Row],[Units Sold]])</f>
        <v>7644</v>
      </c>
      <c r="W5332">
        <f>SUM(Table1[[#This Row],[Total Sales]]-Table1[[#This Row],[Operating Profit]])</f>
        <v>2752</v>
      </c>
      <c r="X5332">
        <f>SUM(Table1[[#This Row],[Total Sales]]-Table1[[#This Row],[Cost]])</f>
        <v>4892</v>
      </c>
      <c r="Y5332">
        <f>SUM(Table1[[#This Row],[profit/loss]])/SUM(Table1[profit/loss])</f>
        <v>1.4728945167081728E-5</v>
      </c>
    </row>
    <row r="5333" spans="1:25" x14ac:dyDescent="0.3">
      <c r="A5333" t="s">
        <v>29</v>
      </c>
      <c r="B5333" t="s">
        <v>82</v>
      </c>
      <c r="C5333">
        <v>1185732</v>
      </c>
      <c r="D5333" s="9">
        <v>44263</v>
      </c>
      <c r="E5333" s="8" t="str">
        <f>TEXT(Table1[[#This Row],[Invoice Date]],"dd-mm-yyyy")</f>
        <v>08-03-2021</v>
      </c>
      <c r="F5333" s="1" t="str">
        <f t="shared" si="332"/>
        <v>March</v>
      </c>
      <c r="G5333" s="1" t="str">
        <f t="shared" si="333"/>
        <v>2021</v>
      </c>
      <c r="H5333" s="1" t="str">
        <f t="shared" si="334"/>
        <v>Monday</v>
      </c>
      <c r="I5333" s="1" t="str">
        <f t="shared" si="335"/>
        <v>08</v>
      </c>
      <c r="J5333" t="s">
        <v>14</v>
      </c>
      <c r="K5333" t="s">
        <v>15</v>
      </c>
      <c r="L5333" t="s">
        <v>68</v>
      </c>
      <c r="M5333" t="s">
        <v>16</v>
      </c>
      <c r="N5333">
        <v>44</v>
      </c>
      <c r="O5333">
        <v>252</v>
      </c>
      <c r="P5333">
        <v>11088</v>
      </c>
      <c r="Q5333">
        <v>6542</v>
      </c>
      <c r="R5333">
        <v>0.59</v>
      </c>
      <c r="S5333" t="s">
        <v>82</v>
      </c>
      <c r="T5333" t="str">
        <f>IF(Table1[[#This Row],[Units Sold]]&gt; 700,"High Units","low Units")</f>
        <v>low Units</v>
      </c>
      <c r="U5333">
        <f>SUM(Table1[[#This Row],[Operating Profit]])/SUM(Table1[Operating Profit])*100</f>
        <v>1.9696802797025486E-3</v>
      </c>
      <c r="V5333">
        <f>SUM(Table1[[#This Row],[Price per Unit]]*Table1[[#This Row],[Units Sold]])</f>
        <v>11088</v>
      </c>
      <c r="W5333">
        <f>SUM(Table1[[#This Row],[Total Sales]]-Table1[[#This Row],[Operating Profit]])</f>
        <v>4546</v>
      </c>
      <c r="X5333">
        <f>SUM(Table1[[#This Row],[Total Sales]]-Table1[[#This Row],[Cost]])</f>
        <v>6542</v>
      </c>
      <c r="Y5333">
        <f>SUM(Table1[[#This Row],[profit/loss]])/SUM(Table1[profit/loss])</f>
        <v>1.9696802797025484E-5</v>
      </c>
    </row>
    <row r="5334" spans="1:25" x14ac:dyDescent="0.3">
      <c r="A5334" t="s">
        <v>29</v>
      </c>
      <c r="B5334" t="s">
        <v>82</v>
      </c>
      <c r="C5334">
        <v>1185732</v>
      </c>
      <c r="D5334" s="9">
        <v>44263</v>
      </c>
      <c r="E5334" s="8" t="str">
        <f>TEXT(Table1[[#This Row],[Invoice Date]],"dd-mm-yyyy")</f>
        <v>08-03-2021</v>
      </c>
      <c r="F5334" s="1" t="str">
        <f t="shared" si="332"/>
        <v>March</v>
      </c>
      <c r="G5334" s="1" t="str">
        <f t="shared" si="333"/>
        <v>2021</v>
      </c>
      <c r="H5334" s="1" t="str">
        <f t="shared" si="334"/>
        <v>Monday</v>
      </c>
      <c r="I5334" s="1" t="str">
        <f t="shared" si="335"/>
        <v>08</v>
      </c>
      <c r="J5334" t="s">
        <v>14</v>
      </c>
      <c r="K5334" t="s">
        <v>15</v>
      </c>
      <c r="L5334" t="s">
        <v>68</v>
      </c>
      <c r="M5334" t="s">
        <v>18</v>
      </c>
      <c r="N5334">
        <v>44</v>
      </c>
      <c r="O5334">
        <v>165</v>
      </c>
      <c r="P5334">
        <v>7260</v>
      </c>
      <c r="Q5334">
        <v>3340</v>
      </c>
      <c r="R5334">
        <v>0.46</v>
      </c>
      <c r="S5334" t="s">
        <v>82</v>
      </c>
      <c r="T5334" t="str">
        <f>IF(Table1[[#This Row],[Units Sold]]&gt; 700,"High Units","low Units")</f>
        <v>low Units</v>
      </c>
      <c r="U5334">
        <f>SUM(Table1[[#This Row],[Operating Profit]])/SUM(Table1[Operating Profit])*100</f>
        <v>1.0056148172128572E-3</v>
      </c>
      <c r="V5334">
        <f>SUM(Table1[[#This Row],[Price per Unit]]*Table1[[#This Row],[Units Sold]])</f>
        <v>7260</v>
      </c>
      <c r="W5334">
        <f>SUM(Table1[[#This Row],[Total Sales]]-Table1[[#This Row],[Operating Profit]])</f>
        <v>3920</v>
      </c>
      <c r="X5334">
        <f>SUM(Table1[[#This Row],[Total Sales]]-Table1[[#This Row],[Cost]])</f>
        <v>3340</v>
      </c>
      <c r="Y5334">
        <f>SUM(Table1[[#This Row],[profit/loss]])/SUM(Table1[profit/loss])</f>
        <v>1.0056148172128572E-5</v>
      </c>
    </row>
    <row r="5335" spans="1:25" x14ac:dyDescent="0.3">
      <c r="A5335" t="s">
        <v>29</v>
      </c>
      <c r="B5335" t="s">
        <v>82</v>
      </c>
      <c r="C5335">
        <v>1185732</v>
      </c>
      <c r="D5335" s="9">
        <v>44263</v>
      </c>
      <c r="E5335" s="8" t="str">
        <f>TEXT(Table1[[#This Row],[Invoice Date]],"dd-mm-yyyy")</f>
        <v>08-03-2021</v>
      </c>
      <c r="F5335" s="1" t="str">
        <f t="shared" si="332"/>
        <v>March</v>
      </c>
      <c r="G5335" s="1" t="str">
        <f t="shared" si="333"/>
        <v>2021</v>
      </c>
      <c r="H5335" s="1" t="str">
        <f t="shared" si="334"/>
        <v>Monday</v>
      </c>
      <c r="I5335" s="1" t="str">
        <f t="shared" si="335"/>
        <v>08</v>
      </c>
      <c r="J5335" t="s">
        <v>14</v>
      </c>
      <c r="K5335" t="s">
        <v>15</v>
      </c>
      <c r="L5335" t="s">
        <v>68</v>
      </c>
      <c r="M5335" t="s">
        <v>19</v>
      </c>
      <c r="N5335">
        <v>33</v>
      </c>
      <c r="O5335">
        <v>161</v>
      </c>
      <c r="P5335">
        <v>5313</v>
      </c>
      <c r="Q5335">
        <v>1913</v>
      </c>
      <c r="R5335">
        <v>0.36</v>
      </c>
      <c r="S5335" t="s">
        <v>82</v>
      </c>
      <c r="T5335" t="str">
        <f>IF(Table1[[#This Row],[Units Sold]]&gt; 700,"High Units","low Units")</f>
        <v>low Units</v>
      </c>
      <c r="U5335">
        <f>SUM(Table1[[#This Row],[Operating Profit]])/SUM(Table1[Operating Profit])*100</f>
        <v>5.7597040279287292E-4</v>
      </c>
      <c r="V5335">
        <f>SUM(Table1[[#This Row],[Price per Unit]]*Table1[[#This Row],[Units Sold]])</f>
        <v>5313</v>
      </c>
      <c r="W5335">
        <f>SUM(Table1[[#This Row],[Total Sales]]-Table1[[#This Row],[Operating Profit]])</f>
        <v>3400</v>
      </c>
      <c r="X5335">
        <f>SUM(Table1[[#This Row],[Total Sales]]-Table1[[#This Row],[Cost]])</f>
        <v>1913</v>
      </c>
      <c r="Y5335">
        <f>SUM(Table1[[#This Row],[profit/loss]])/SUM(Table1[profit/loss])</f>
        <v>5.7597040279287297E-6</v>
      </c>
    </row>
    <row r="5336" spans="1:25" x14ac:dyDescent="0.3">
      <c r="A5336" t="s">
        <v>29</v>
      </c>
      <c r="B5336" t="s">
        <v>82</v>
      </c>
      <c r="C5336">
        <v>1185732</v>
      </c>
      <c r="D5336" s="9">
        <v>44263</v>
      </c>
      <c r="E5336" s="8" t="str">
        <f>TEXT(Table1[[#This Row],[Invoice Date]],"dd-mm-yyyy")</f>
        <v>08-03-2021</v>
      </c>
      <c r="F5336" s="1" t="str">
        <f t="shared" si="332"/>
        <v>March</v>
      </c>
      <c r="G5336" s="1" t="str">
        <f t="shared" si="333"/>
        <v>2021</v>
      </c>
      <c r="H5336" s="1" t="str">
        <f t="shared" si="334"/>
        <v>Monday</v>
      </c>
      <c r="I5336" s="1" t="str">
        <f t="shared" si="335"/>
        <v>08</v>
      </c>
      <c r="J5336" t="s">
        <v>14</v>
      </c>
      <c r="K5336" t="s">
        <v>15</v>
      </c>
      <c r="L5336" t="s">
        <v>68</v>
      </c>
      <c r="M5336" t="s">
        <v>20</v>
      </c>
      <c r="N5336">
        <v>39</v>
      </c>
      <c r="O5336">
        <v>106</v>
      </c>
      <c r="P5336">
        <v>4134</v>
      </c>
      <c r="Q5336">
        <v>1695</v>
      </c>
      <c r="R5336">
        <v>0.41</v>
      </c>
      <c r="S5336" t="s">
        <v>82</v>
      </c>
      <c r="T5336" t="str">
        <f>IF(Table1[[#This Row],[Units Sold]]&gt; 700,"High Units","low Units")</f>
        <v>low Units</v>
      </c>
      <c r="U5336">
        <f>SUM(Table1[[#This Row],[Operating Profit]])/SUM(Table1[Operating Profit])*100</f>
        <v>5.1033446562149479E-4</v>
      </c>
      <c r="V5336">
        <f>SUM(Table1[[#This Row],[Price per Unit]]*Table1[[#This Row],[Units Sold]])</f>
        <v>4134</v>
      </c>
      <c r="W5336">
        <f>SUM(Table1[[#This Row],[Total Sales]]-Table1[[#This Row],[Operating Profit]])</f>
        <v>2439</v>
      </c>
      <c r="X5336">
        <f>SUM(Table1[[#This Row],[Total Sales]]-Table1[[#This Row],[Cost]])</f>
        <v>1695</v>
      </c>
      <c r="Y5336">
        <f>SUM(Table1[[#This Row],[profit/loss]])/SUM(Table1[profit/loss])</f>
        <v>5.1033446562149483E-6</v>
      </c>
    </row>
    <row r="5337" spans="1:25" x14ac:dyDescent="0.3">
      <c r="A5337" t="s">
        <v>29</v>
      </c>
      <c r="B5337" t="s">
        <v>82</v>
      </c>
      <c r="C5337">
        <v>1185732</v>
      </c>
      <c r="D5337" s="9">
        <v>44263</v>
      </c>
      <c r="E5337" s="8" t="str">
        <f>TEXT(Table1[[#This Row],[Invoice Date]],"dd-mm-yyyy")</f>
        <v>08-03-2021</v>
      </c>
      <c r="F5337" s="1" t="str">
        <f t="shared" si="332"/>
        <v>March</v>
      </c>
      <c r="G5337" s="1" t="str">
        <f t="shared" si="333"/>
        <v>2021</v>
      </c>
      <c r="H5337" s="1" t="str">
        <f t="shared" si="334"/>
        <v>Monday</v>
      </c>
      <c r="I5337" s="1" t="str">
        <f t="shared" si="335"/>
        <v>08</v>
      </c>
      <c r="J5337" t="s">
        <v>14</v>
      </c>
      <c r="K5337" t="s">
        <v>15</v>
      </c>
      <c r="L5337" t="s">
        <v>68</v>
      </c>
      <c r="M5337" t="s">
        <v>21</v>
      </c>
      <c r="N5337">
        <v>51</v>
      </c>
      <c r="O5337">
        <v>133</v>
      </c>
      <c r="P5337">
        <v>6783</v>
      </c>
      <c r="Q5337">
        <v>3324</v>
      </c>
      <c r="R5337">
        <v>0.49</v>
      </c>
      <c r="S5337" t="s">
        <v>82</v>
      </c>
      <c r="T5337" t="str">
        <f>IF(Table1[[#This Row],[Units Sold]]&gt; 700,"High Units","low Units")</f>
        <v>low Units</v>
      </c>
      <c r="U5337">
        <f>SUM(Table1[[#This Row],[Operating Profit]])/SUM(Table1[Operating Profit])*100</f>
        <v>1.0007975007232147E-3</v>
      </c>
      <c r="V5337">
        <f>SUM(Table1[[#This Row],[Price per Unit]]*Table1[[#This Row],[Units Sold]])</f>
        <v>6783</v>
      </c>
      <c r="W5337">
        <f>SUM(Table1[[#This Row],[Total Sales]]-Table1[[#This Row],[Operating Profit]])</f>
        <v>3459</v>
      </c>
      <c r="X5337">
        <f>SUM(Table1[[#This Row],[Total Sales]]-Table1[[#This Row],[Cost]])</f>
        <v>3324</v>
      </c>
      <c r="Y5337">
        <f>SUM(Table1[[#This Row],[profit/loss]])/SUM(Table1[profit/loss])</f>
        <v>1.0007975007232147E-5</v>
      </c>
    </row>
    <row r="5338" spans="1:25" x14ac:dyDescent="0.3">
      <c r="A5338" t="s">
        <v>29</v>
      </c>
      <c r="B5338" t="s">
        <v>82</v>
      </c>
      <c r="C5338">
        <v>1185732</v>
      </c>
      <c r="D5338" s="9">
        <v>44263</v>
      </c>
      <c r="E5338" s="8" t="str">
        <f>TEXT(Table1[[#This Row],[Invoice Date]],"dd-mm-yyyy")</f>
        <v>08-03-2021</v>
      </c>
      <c r="F5338" s="1" t="str">
        <f t="shared" si="332"/>
        <v>March</v>
      </c>
      <c r="G5338" s="1" t="str">
        <f t="shared" si="333"/>
        <v>2021</v>
      </c>
      <c r="H5338" s="1" t="str">
        <f t="shared" si="334"/>
        <v>Monday</v>
      </c>
      <c r="I5338" s="1" t="str">
        <f t="shared" si="335"/>
        <v>08</v>
      </c>
      <c r="J5338" t="s">
        <v>14</v>
      </c>
      <c r="K5338" t="s">
        <v>15</v>
      </c>
      <c r="L5338" t="s">
        <v>68</v>
      </c>
      <c r="M5338" t="s">
        <v>22</v>
      </c>
      <c r="N5338">
        <v>43</v>
      </c>
      <c r="O5338">
        <v>161</v>
      </c>
      <c r="P5338">
        <v>6923</v>
      </c>
      <c r="Q5338">
        <v>4154</v>
      </c>
      <c r="R5338">
        <v>0.6</v>
      </c>
      <c r="S5338" t="s">
        <v>82</v>
      </c>
      <c r="T5338" t="str">
        <f>IF(Table1[[#This Row],[Units Sold]]&gt; 700,"High Units","low Units")</f>
        <v>low Units</v>
      </c>
      <c r="U5338">
        <f>SUM(Table1[[#This Row],[Operating Profit]])/SUM(Table1[Operating Profit])*100</f>
        <v>1.2506957936234157E-3</v>
      </c>
      <c r="V5338">
        <f>SUM(Table1[[#This Row],[Price per Unit]]*Table1[[#This Row],[Units Sold]])</f>
        <v>6923</v>
      </c>
      <c r="W5338">
        <f>SUM(Table1[[#This Row],[Total Sales]]-Table1[[#This Row],[Operating Profit]])</f>
        <v>2769</v>
      </c>
      <c r="X5338">
        <f>SUM(Table1[[#This Row],[Total Sales]]-Table1[[#This Row],[Cost]])</f>
        <v>4154</v>
      </c>
      <c r="Y5338">
        <f>SUM(Table1[[#This Row],[profit/loss]])/SUM(Table1[profit/loss])</f>
        <v>1.2506957936234158E-5</v>
      </c>
    </row>
    <row r="5339" spans="1:25" x14ac:dyDescent="0.3">
      <c r="A5339" t="s">
        <v>29</v>
      </c>
      <c r="B5339" t="s">
        <v>82</v>
      </c>
      <c r="C5339">
        <v>1185732</v>
      </c>
      <c r="D5339" s="9">
        <v>44295</v>
      </c>
      <c r="E5339" s="8" t="str">
        <f>TEXT(Table1[[#This Row],[Invoice Date]],"dd-mm-yyyy")</f>
        <v>09-04-2021</v>
      </c>
      <c r="F5339" s="1" t="str">
        <f t="shared" si="332"/>
        <v>April</v>
      </c>
      <c r="G5339" s="1" t="str">
        <f t="shared" si="333"/>
        <v>2021</v>
      </c>
      <c r="H5339" s="1" t="str">
        <f t="shared" si="334"/>
        <v>Friday</v>
      </c>
      <c r="I5339" s="1" t="str">
        <f t="shared" si="335"/>
        <v>09</v>
      </c>
      <c r="J5339" t="s">
        <v>14</v>
      </c>
      <c r="K5339" t="s">
        <v>15</v>
      </c>
      <c r="L5339" t="s">
        <v>68</v>
      </c>
      <c r="M5339" t="s">
        <v>16</v>
      </c>
      <c r="N5339">
        <v>42</v>
      </c>
      <c r="O5339">
        <v>248</v>
      </c>
      <c r="P5339">
        <v>10416</v>
      </c>
      <c r="Q5339">
        <v>5833</v>
      </c>
      <c r="R5339">
        <v>0.56000000000000005</v>
      </c>
      <c r="S5339" t="s">
        <v>82</v>
      </c>
      <c r="T5339" t="str">
        <f>IF(Table1[[#This Row],[Units Sold]]&gt; 700,"High Units","low Units")</f>
        <v>low Units</v>
      </c>
      <c r="U5339">
        <f>SUM(Table1[[#This Row],[Operating Profit]])/SUM(Table1[Operating Profit])*100</f>
        <v>1.7562129427552682E-3</v>
      </c>
      <c r="V5339">
        <f>SUM(Table1[[#This Row],[Price per Unit]]*Table1[[#This Row],[Units Sold]])</f>
        <v>10416</v>
      </c>
      <c r="W5339">
        <f>SUM(Table1[[#This Row],[Total Sales]]-Table1[[#This Row],[Operating Profit]])</f>
        <v>4583</v>
      </c>
      <c r="X5339">
        <f>SUM(Table1[[#This Row],[Total Sales]]-Table1[[#This Row],[Cost]])</f>
        <v>5833</v>
      </c>
      <c r="Y5339">
        <f>SUM(Table1[[#This Row],[profit/loss]])/SUM(Table1[profit/loss])</f>
        <v>1.7562129427552682E-5</v>
      </c>
    </row>
    <row r="5340" spans="1:25" x14ac:dyDescent="0.3">
      <c r="A5340" t="s">
        <v>29</v>
      </c>
      <c r="B5340" t="s">
        <v>82</v>
      </c>
      <c r="C5340">
        <v>1185732</v>
      </c>
      <c r="D5340" s="9">
        <v>44295</v>
      </c>
      <c r="E5340" s="8" t="str">
        <f>TEXT(Table1[[#This Row],[Invoice Date]],"dd-mm-yyyy")</f>
        <v>09-04-2021</v>
      </c>
      <c r="F5340" s="1" t="str">
        <f t="shared" si="332"/>
        <v>April</v>
      </c>
      <c r="G5340" s="1" t="str">
        <f t="shared" si="333"/>
        <v>2021</v>
      </c>
      <c r="H5340" s="1" t="str">
        <f t="shared" si="334"/>
        <v>Friday</v>
      </c>
      <c r="I5340" s="1" t="str">
        <f t="shared" si="335"/>
        <v>09</v>
      </c>
      <c r="J5340" t="s">
        <v>14</v>
      </c>
      <c r="K5340" t="s">
        <v>15</v>
      </c>
      <c r="L5340" t="s">
        <v>68</v>
      </c>
      <c r="M5340" t="s">
        <v>18</v>
      </c>
      <c r="N5340">
        <v>43</v>
      </c>
      <c r="O5340">
        <v>147</v>
      </c>
      <c r="P5340">
        <v>6321</v>
      </c>
      <c r="Q5340">
        <v>2844</v>
      </c>
      <c r="R5340">
        <v>0.45</v>
      </c>
      <c r="S5340" t="s">
        <v>82</v>
      </c>
      <c r="T5340" t="str">
        <f>IF(Table1[[#This Row],[Units Sold]]&gt; 700,"High Units","low Units")</f>
        <v>low Units</v>
      </c>
      <c r="U5340">
        <f>SUM(Table1[[#This Row],[Operating Profit]])/SUM(Table1[Operating Profit])*100</f>
        <v>8.5627800603394171E-4</v>
      </c>
      <c r="V5340">
        <f>SUM(Table1[[#This Row],[Price per Unit]]*Table1[[#This Row],[Units Sold]])</f>
        <v>6321</v>
      </c>
      <c r="W5340">
        <f>SUM(Table1[[#This Row],[Total Sales]]-Table1[[#This Row],[Operating Profit]])</f>
        <v>3477</v>
      </c>
      <c r="X5340">
        <f>SUM(Table1[[#This Row],[Total Sales]]-Table1[[#This Row],[Cost]])</f>
        <v>2844</v>
      </c>
      <c r="Y5340">
        <f>SUM(Table1[[#This Row],[profit/loss]])/SUM(Table1[profit/loss])</f>
        <v>8.5627800603394176E-6</v>
      </c>
    </row>
    <row r="5341" spans="1:25" x14ac:dyDescent="0.3">
      <c r="A5341" t="s">
        <v>29</v>
      </c>
      <c r="B5341" t="s">
        <v>82</v>
      </c>
      <c r="C5341">
        <v>1185732</v>
      </c>
      <c r="D5341" s="9">
        <v>44295</v>
      </c>
      <c r="E5341" s="8" t="str">
        <f>TEXT(Table1[[#This Row],[Invoice Date]],"dd-mm-yyyy")</f>
        <v>09-04-2021</v>
      </c>
      <c r="F5341" s="1" t="str">
        <f t="shared" si="332"/>
        <v>April</v>
      </c>
      <c r="G5341" s="1" t="str">
        <f t="shared" si="333"/>
        <v>2021</v>
      </c>
      <c r="H5341" s="1" t="str">
        <f t="shared" si="334"/>
        <v>Friday</v>
      </c>
      <c r="I5341" s="1" t="str">
        <f t="shared" si="335"/>
        <v>09</v>
      </c>
      <c r="J5341" t="s">
        <v>14</v>
      </c>
      <c r="K5341" t="s">
        <v>15</v>
      </c>
      <c r="L5341" t="s">
        <v>68</v>
      </c>
      <c r="M5341" t="s">
        <v>19</v>
      </c>
      <c r="N5341">
        <v>34</v>
      </c>
      <c r="O5341">
        <v>152</v>
      </c>
      <c r="P5341">
        <v>5168</v>
      </c>
      <c r="Q5341">
        <v>1860</v>
      </c>
      <c r="R5341">
        <v>0.36</v>
      </c>
      <c r="S5341" t="s">
        <v>82</v>
      </c>
      <c r="T5341" t="str">
        <f>IF(Table1[[#This Row],[Units Sold]]&gt; 700,"High Units","low Units")</f>
        <v>low Units</v>
      </c>
      <c r="U5341">
        <f>SUM(Table1[[#This Row],[Operating Profit]])/SUM(Table1[Operating Profit])*100</f>
        <v>5.6001304192093238E-4</v>
      </c>
      <c r="V5341">
        <f>SUM(Table1[[#This Row],[Price per Unit]]*Table1[[#This Row],[Units Sold]])</f>
        <v>5168</v>
      </c>
      <c r="W5341">
        <f>SUM(Table1[[#This Row],[Total Sales]]-Table1[[#This Row],[Operating Profit]])</f>
        <v>3308</v>
      </c>
      <c r="X5341">
        <f>SUM(Table1[[#This Row],[Total Sales]]-Table1[[#This Row],[Cost]])</f>
        <v>1860</v>
      </c>
      <c r="Y5341">
        <f>SUM(Table1[[#This Row],[profit/loss]])/SUM(Table1[profit/loss])</f>
        <v>5.6001304192093242E-6</v>
      </c>
    </row>
    <row r="5342" spans="1:25" x14ac:dyDescent="0.3">
      <c r="A5342" t="s">
        <v>29</v>
      </c>
      <c r="B5342" t="s">
        <v>82</v>
      </c>
      <c r="C5342">
        <v>1185732</v>
      </c>
      <c r="D5342" s="9">
        <v>44295</v>
      </c>
      <c r="E5342" s="8" t="str">
        <f>TEXT(Table1[[#This Row],[Invoice Date]],"dd-mm-yyyy")</f>
        <v>09-04-2021</v>
      </c>
      <c r="F5342" s="1" t="str">
        <f t="shared" si="332"/>
        <v>April</v>
      </c>
      <c r="G5342" s="1" t="str">
        <f t="shared" si="333"/>
        <v>2021</v>
      </c>
      <c r="H5342" s="1" t="str">
        <f t="shared" si="334"/>
        <v>Friday</v>
      </c>
      <c r="I5342" s="1" t="str">
        <f t="shared" si="335"/>
        <v>09</v>
      </c>
      <c r="J5342" t="s">
        <v>14</v>
      </c>
      <c r="K5342" t="s">
        <v>15</v>
      </c>
      <c r="L5342" t="s">
        <v>68</v>
      </c>
      <c r="M5342" t="s">
        <v>20</v>
      </c>
      <c r="N5342">
        <v>37</v>
      </c>
      <c r="O5342">
        <v>135</v>
      </c>
      <c r="P5342">
        <v>4995</v>
      </c>
      <c r="Q5342">
        <v>2048</v>
      </c>
      <c r="R5342">
        <v>0.41</v>
      </c>
      <c r="S5342" t="s">
        <v>82</v>
      </c>
      <c r="T5342" t="str">
        <f>IF(Table1[[#This Row],[Units Sold]]&gt; 700,"High Units","low Units")</f>
        <v>low Units</v>
      </c>
      <c r="U5342">
        <f>SUM(Table1[[#This Row],[Operating Profit]])/SUM(Table1[Operating Profit])*100</f>
        <v>6.1661651067423094E-4</v>
      </c>
      <c r="V5342">
        <f>SUM(Table1[[#This Row],[Price per Unit]]*Table1[[#This Row],[Units Sold]])</f>
        <v>4995</v>
      </c>
      <c r="W5342">
        <f>SUM(Table1[[#This Row],[Total Sales]]-Table1[[#This Row],[Operating Profit]])</f>
        <v>2947</v>
      </c>
      <c r="X5342">
        <f>SUM(Table1[[#This Row],[Total Sales]]-Table1[[#This Row],[Cost]])</f>
        <v>2048</v>
      </c>
      <c r="Y5342">
        <f>SUM(Table1[[#This Row],[profit/loss]])/SUM(Table1[profit/loss])</f>
        <v>6.1661651067423098E-6</v>
      </c>
    </row>
    <row r="5343" spans="1:25" x14ac:dyDescent="0.3">
      <c r="A5343" t="s">
        <v>29</v>
      </c>
      <c r="B5343" t="s">
        <v>82</v>
      </c>
      <c r="C5343">
        <v>1185732</v>
      </c>
      <c r="D5343" s="9">
        <v>44295</v>
      </c>
      <c r="E5343" s="8" t="str">
        <f>TEXT(Table1[[#This Row],[Invoice Date]],"dd-mm-yyyy")</f>
        <v>09-04-2021</v>
      </c>
      <c r="F5343" s="1" t="str">
        <f t="shared" si="332"/>
        <v>April</v>
      </c>
      <c r="G5343" s="1" t="str">
        <f t="shared" si="333"/>
        <v>2021</v>
      </c>
      <c r="H5343" s="1" t="str">
        <f t="shared" si="334"/>
        <v>Friday</v>
      </c>
      <c r="I5343" s="1" t="str">
        <f t="shared" si="335"/>
        <v>09</v>
      </c>
      <c r="J5343" t="s">
        <v>14</v>
      </c>
      <c r="K5343" t="s">
        <v>15</v>
      </c>
      <c r="L5343" t="s">
        <v>68</v>
      </c>
      <c r="M5343" t="s">
        <v>21</v>
      </c>
      <c r="N5343">
        <v>50</v>
      </c>
      <c r="O5343">
        <v>124</v>
      </c>
      <c r="P5343">
        <v>6200</v>
      </c>
      <c r="Q5343">
        <v>2914</v>
      </c>
      <c r="R5343">
        <v>0.47</v>
      </c>
      <c r="S5343" t="s">
        <v>82</v>
      </c>
      <c r="T5343" t="str">
        <f>IF(Table1[[#This Row],[Units Sold]]&gt; 700,"High Units","low Units")</f>
        <v>low Units</v>
      </c>
      <c r="U5343">
        <f>SUM(Table1[[#This Row],[Operating Profit]])/SUM(Table1[Operating Profit])*100</f>
        <v>8.7735376567612741E-4</v>
      </c>
      <c r="V5343">
        <f>SUM(Table1[[#This Row],[Price per Unit]]*Table1[[#This Row],[Units Sold]])</f>
        <v>6200</v>
      </c>
      <c r="W5343">
        <f>SUM(Table1[[#This Row],[Total Sales]]-Table1[[#This Row],[Operating Profit]])</f>
        <v>3286</v>
      </c>
      <c r="X5343">
        <f>SUM(Table1[[#This Row],[Total Sales]]-Table1[[#This Row],[Cost]])</f>
        <v>2914</v>
      </c>
      <c r="Y5343">
        <f>SUM(Table1[[#This Row],[profit/loss]])/SUM(Table1[profit/loss])</f>
        <v>8.7735376567612744E-6</v>
      </c>
    </row>
    <row r="5344" spans="1:25" x14ac:dyDescent="0.3">
      <c r="A5344" t="s">
        <v>29</v>
      </c>
      <c r="B5344" t="s">
        <v>82</v>
      </c>
      <c r="C5344">
        <v>1185732</v>
      </c>
      <c r="D5344" s="9">
        <v>44295</v>
      </c>
      <c r="E5344" s="8" t="str">
        <f>TEXT(Table1[[#This Row],[Invoice Date]],"dd-mm-yyyy")</f>
        <v>09-04-2021</v>
      </c>
      <c r="F5344" s="1" t="str">
        <f t="shared" si="332"/>
        <v>April</v>
      </c>
      <c r="G5344" s="1" t="str">
        <f t="shared" si="333"/>
        <v>2021</v>
      </c>
      <c r="H5344" s="1" t="str">
        <f t="shared" si="334"/>
        <v>Friday</v>
      </c>
      <c r="I5344" s="1" t="str">
        <f t="shared" si="335"/>
        <v>09</v>
      </c>
      <c r="J5344" t="s">
        <v>14</v>
      </c>
      <c r="K5344" t="s">
        <v>15</v>
      </c>
      <c r="L5344" t="s">
        <v>68</v>
      </c>
      <c r="M5344" t="s">
        <v>22</v>
      </c>
      <c r="N5344">
        <v>41</v>
      </c>
      <c r="O5344">
        <v>156</v>
      </c>
      <c r="P5344">
        <v>6396</v>
      </c>
      <c r="Q5344">
        <v>4157</v>
      </c>
      <c r="R5344">
        <v>0.65</v>
      </c>
      <c r="S5344" t="s">
        <v>82</v>
      </c>
      <c r="T5344" t="str">
        <f>IF(Table1[[#This Row],[Units Sold]]&gt; 700,"High Units","low Units")</f>
        <v>low Units</v>
      </c>
      <c r="U5344">
        <f>SUM(Table1[[#This Row],[Operating Profit]])/SUM(Table1[Operating Profit])*100</f>
        <v>1.2515990404652236E-3</v>
      </c>
      <c r="V5344">
        <f>SUM(Table1[[#This Row],[Price per Unit]]*Table1[[#This Row],[Units Sold]])</f>
        <v>6396</v>
      </c>
      <c r="W5344">
        <f>SUM(Table1[[#This Row],[Total Sales]]-Table1[[#This Row],[Operating Profit]])</f>
        <v>2239</v>
      </c>
      <c r="X5344">
        <f>SUM(Table1[[#This Row],[Total Sales]]-Table1[[#This Row],[Cost]])</f>
        <v>4157</v>
      </c>
      <c r="Y5344">
        <f>SUM(Table1[[#This Row],[profit/loss]])/SUM(Table1[profit/loss])</f>
        <v>1.2515990404652236E-5</v>
      </c>
    </row>
    <row r="5345" spans="1:25" x14ac:dyDescent="0.3">
      <c r="A5345" t="s">
        <v>29</v>
      </c>
      <c r="B5345" t="s">
        <v>82</v>
      </c>
      <c r="C5345">
        <v>1185732</v>
      </c>
      <c r="D5345" s="9">
        <v>44324</v>
      </c>
      <c r="E5345" s="8" t="str">
        <f>TEXT(Table1[[#This Row],[Invoice Date]],"dd-mm-yyyy")</f>
        <v>08-05-2021</v>
      </c>
      <c r="F5345" s="1" t="str">
        <f t="shared" si="332"/>
        <v>May</v>
      </c>
      <c r="G5345" s="1" t="str">
        <f t="shared" si="333"/>
        <v>2021</v>
      </c>
      <c r="H5345" s="1" t="str">
        <f t="shared" si="334"/>
        <v>Saturday</v>
      </c>
      <c r="I5345" s="1" t="str">
        <f t="shared" si="335"/>
        <v>08</v>
      </c>
      <c r="J5345" t="s">
        <v>14</v>
      </c>
      <c r="K5345" t="s">
        <v>15</v>
      </c>
      <c r="L5345" t="s">
        <v>68</v>
      </c>
      <c r="M5345" t="s">
        <v>16</v>
      </c>
      <c r="N5345">
        <v>50</v>
      </c>
      <c r="O5345">
        <v>261</v>
      </c>
      <c r="P5345">
        <v>13050</v>
      </c>
      <c r="Q5345">
        <v>7830</v>
      </c>
      <c r="R5345">
        <v>0.6</v>
      </c>
      <c r="S5345" t="s">
        <v>82</v>
      </c>
      <c r="T5345" t="str">
        <f>IF(Table1[[#This Row],[Units Sold]]&gt; 700,"High Units","low Units")</f>
        <v>low Units</v>
      </c>
      <c r="U5345">
        <f>SUM(Table1[[#This Row],[Operating Profit]])/SUM(Table1[Operating Profit])*100</f>
        <v>2.3574742571187638E-3</v>
      </c>
      <c r="V5345">
        <f>SUM(Table1[[#This Row],[Price per Unit]]*Table1[[#This Row],[Units Sold]])</f>
        <v>13050</v>
      </c>
      <c r="W5345">
        <f>SUM(Table1[[#This Row],[Total Sales]]-Table1[[#This Row],[Operating Profit]])</f>
        <v>5220</v>
      </c>
      <c r="X5345">
        <f>SUM(Table1[[#This Row],[Total Sales]]-Table1[[#This Row],[Cost]])</f>
        <v>7830</v>
      </c>
      <c r="Y5345">
        <f>SUM(Table1[[#This Row],[profit/loss]])/SUM(Table1[profit/loss])</f>
        <v>2.357474257118764E-5</v>
      </c>
    </row>
    <row r="5346" spans="1:25" x14ac:dyDescent="0.3">
      <c r="A5346" t="s">
        <v>29</v>
      </c>
      <c r="B5346" t="s">
        <v>82</v>
      </c>
      <c r="C5346">
        <v>1185732</v>
      </c>
      <c r="D5346" s="9">
        <v>44324</v>
      </c>
      <c r="E5346" s="8" t="str">
        <f>TEXT(Table1[[#This Row],[Invoice Date]],"dd-mm-yyyy")</f>
        <v>08-05-2021</v>
      </c>
      <c r="F5346" s="1" t="str">
        <f t="shared" si="332"/>
        <v>May</v>
      </c>
      <c r="G5346" s="1" t="str">
        <f t="shared" si="333"/>
        <v>2021</v>
      </c>
      <c r="H5346" s="1" t="str">
        <f t="shared" si="334"/>
        <v>Saturday</v>
      </c>
      <c r="I5346" s="1" t="str">
        <f t="shared" si="335"/>
        <v>08</v>
      </c>
      <c r="J5346" t="s">
        <v>14</v>
      </c>
      <c r="K5346" t="s">
        <v>15</v>
      </c>
      <c r="L5346" t="s">
        <v>68</v>
      </c>
      <c r="M5346" t="s">
        <v>18</v>
      </c>
      <c r="N5346">
        <v>53</v>
      </c>
      <c r="O5346">
        <v>161</v>
      </c>
      <c r="P5346">
        <v>8533</v>
      </c>
      <c r="Q5346">
        <v>4011</v>
      </c>
      <c r="R5346">
        <v>0.47</v>
      </c>
      <c r="S5346" t="s">
        <v>82</v>
      </c>
      <c r="T5346" t="str">
        <f>IF(Table1[[#This Row],[Units Sold]]&gt; 700,"High Units","low Units")</f>
        <v>low Units</v>
      </c>
      <c r="U5346">
        <f>SUM(Table1[[#This Row],[Operating Profit]])/SUM(Table1[Operating Profit])*100</f>
        <v>1.2076410274972367E-3</v>
      </c>
      <c r="V5346">
        <f>SUM(Table1[[#This Row],[Price per Unit]]*Table1[[#This Row],[Units Sold]])</f>
        <v>8533</v>
      </c>
      <c r="W5346">
        <f>SUM(Table1[[#This Row],[Total Sales]]-Table1[[#This Row],[Operating Profit]])</f>
        <v>4522</v>
      </c>
      <c r="X5346">
        <f>SUM(Table1[[#This Row],[Total Sales]]-Table1[[#This Row],[Cost]])</f>
        <v>4011</v>
      </c>
      <c r="Y5346">
        <f>SUM(Table1[[#This Row],[profit/loss]])/SUM(Table1[profit/loss])</f>
        <v>1.2076410274972366E-5</v>
      </c>
    </row>
    <row r="5347" spans="1:25" x14ac:dyDescent="0.3">
      <c r="A5347" t="s">
        <v>29</v>
      </c>
      <c r="B5347" t="s">
        <v>82</v>
      </c>
      <c r="C5347">
        <v>1185732</v>
      </c>
      <c r="D5347" s="9">
        <v>44324</v>
      </c>
      <c r="E5347" s="8" t="str">
        <f>TEXT(Table1[[#This Row],[Invoice Date]],"dd-mm-yyyy")</f>
        <v>08-05-2021</v>
      </c>
      <c r="F5347" s="1" t="str">
        <f t="shared" si="332"/>
        <v>May</v>
      </c>
      <c r="G5347" s="1" t="str">
        <f t="shared" si="333"/>
        <v>2021</v>
      </c>
      <c r="H5347" s="1" t="str">
        <f t="shared" si="334"/>
        <v>Saturday</v>
      </c>
      <c r="I5347" s="1" t="str">
        <f t="shared" si="335"/>
        <v>08</v>
      </c>
      <c r="J5347" t="s">
        <v>14</v>
      </c>
      <c r="K5347" t="s">
        <v>15</v>
      </c>
      <c r="L5347" t="s">
        <v>68</v>
      </c>
      <c r="M5347" t="s">
        <v>19</v>
      </c>
      <c r="N5347">
        <v>49</v>
      </c>
      <c r="O5347">
        <v>160</v>
      </c>
      <c r="P5347">
        <v>7840</v>
      </c>
      <c r="Q5347">
        <v>2822</v>
      </c>
      <c r="R5347">
        <v>0.36</v>
      </c>
      <c r="S5347" t="s">
        <v>82</v>
      </c>
      <c r="T5347" t="str">
        <f>IF(Table1[[#This Row],[Units Sold]]&gt; 700,"High Units","low Units")</f>
        <v>low Units</v>
      </c>
      <c r="U5347">
        <f>SUM(Table1[[#This Row],[Operating Profit]])/SUM(Table1[Operating Profit])*100</f>
        <v>8.496541958606835E-4</v>
      </c>
      <c r="V5347">
        <f>SUM(Table1[[#This Row],[Price per Unit]]*Table1[[#This Row],[Units Sold]])</f>
        <v>7840</v>
      </c>
      <c r="W5347">
        <f>SUM(Table1[[#This Row],[Total Sales]]-Table1[[#This Row],[Operating Profit]])</f>
        <v>5018</v>
      </c>
      <c r="X5347">
        <f>SUM(Table1[[#This Row],[Total Sales]]-Table1[[#This Row],[Cost]])</f>
        <v>2822</v>
      </c>
      <c r="Y5347">
        <f>SUM(Table1[[#This Row],[profit/loss]])/SUM(Table1[profit/loss])</f>
        <v>8.4965419586068354E-6</v>
      </c>
    </row>
    <row r="5348" spans="1:25" x14ac:dyDescent="0.3">
      <c r="A5348" t="s">
        <v>29</v>
      </c>
      <c r="B5348" t="s">
        <v>82</v>
      </c>
      <c r="C5348">
        <v>1185732</v>
      </c>
      <c r="D5348" s="9">
        <v>44324</v>
      </c>
      <c r="E5348" s="8" t="str">
        <f>TEXT(Table1[[#This Row],[Invoice Date]],"dd-mm-yyyy")</f>
        <v>08-05-2021</v>
      </c>
      <c r="F5348" s="1" t="str">
        <f t="shared" si="332"/>
        <v>May</v>
      </c>
      <c r="G5348" s="1" t="str">
        <f t="shared" si="333"/>
        <v>2021</v>
      </c>
      <c r="H5348" s="1" t="str">
        <f t="shared" si="334"/>
        <v>Saturday</v>
      </c>
      <c r="I5348" s="1" t="str">
        <f t="shared" si="335"/>
        <v>08</v>
      </c>
      <c r="J5348" t="s">
        <v>14</v>
      </c>
      <c r="K5348" t="s">
        <v>15</v>
      </c>
      <c r="L5348" t="s">
        <v>68</v>
      </c>
      <c r="M5348" t="s">
        <v>20</v>
      </c>
      <c r="N5348">
        <v>47</v>
      </c>
      <c r="O5348">
        <v>130</v>
      </c>
      <c r="P5348">
        <v>6110</v>
      </c>
      <c r="Q5348">
        <v>2444</v>
      </c>
      <c r="R5348">
        <v>0.4</v>
      </c>
      <c r="S5348" t="s">
        <v>82</v>
      </c>
      <c r="T5348" t="str">
        <f>IF(Table1[[#This Row],[Units Sold]]&gt; 700,"High Units","low Units")</f>
        <v>low Units</v>
      </c>
      <c r="U5348">
        <f>SUM(Table1[[#This Row],[Operating Profit]])/SUM(Table1[Operating Profit])*100</f>
        <v>7.3584509379288107E-4</v>
      </c>
      <c r="V5348">
        <f>SUM(Table1[[#This Row],[Price per Unit]]*Table1[[#This Row],[Units Sold]])</f>
        <v>6110</v>
      </c>
      <c r="W5348">
        <f>SUM(Table1[[#This Row],[Total Sales]]-Table1[[#This Row],[Operating Profit]])</f>
        <v>3666</v>
      </c>
      <c r="X5348">
        <f>SUM(Table1[[#This Row],[Total Sales]]-Table1[[#This Row],[Cost]])</f>
        <v>2444</v>
      </c>
      <c r="Y5348">
        <f>SUM(Table1[[#This Row],[profit/loss]])/SUM(Table1[profit/loss])</f>
        <v>7.3584509379288107E-6</v>
      </c>
    </row>
    <row r="5349" spans="1:25" x14ac:dyDescent="0.3">
      <c r="A5349" t="s">
        <v>29</v>
      </c>
      <c r="B5349" t="s">
        <v>82</v>
      </c>
      <c r="C5349">
        <v>1185732</v>
      </c>
      <c r="D5349" s="9">
        <v>44324</v>
      </c>
      <c r="E5349" s="8" t="str">
        <f>TEXT(Table1[[#This Row],[Invoice Date]],"dd-mm-yyyy")</f>
        <v>08-05-2021</v>
      </c>
      <c r="F5349" s="1" t="str">
        <f t="shared" si="332"/>
        <v>May</v>
      </c>
      <c r="G5349" s="1" t="str">
        <f t="shared" si="333"/>
        <v>2021</v>
      </c>
      <c r="H5349" s="1" t="str">
        <f t="shared" si="334"/>
        <v>Saturday</v>
      </c>
      <c r="I5349" s="1" t="str">
        <f t="shared" si="335"/>
        <v>08</v>
      </c>
      <c r="J5349" t="s">
        <v>14</v>
      </c>
      <c r="K5349" t="s">
        <v>15</v>
      </c>
      <c r="L5349" t="s">
        <v>68</v>
      </c>
      <c r="M5349" t="s">
        <v>21</v>
      </c>
      <c r="N5349">
        <v>56</v>
      </c>
      <c r="O5349">
        <v>137</v>
      </c>
      <c r="P5349">
        <v>7672</v>
      </c>
      <c r="Q5349">
        <v>3759</v>
      </c>
      <c r="R5349">
        <v>0.49</v>
      </c>
      <c r="S5349" t="s">
        <v>82</v>
      </c>
      <c r="T5349" t="str">
        <f>IF(Table1[[#This Row],[Units Sold]]&gt; 700,"High Units","low Units")</f>
        <v>low Units</v>
      </c>
      <c r="U5349">
        <f>SUM(Table1[[#This Row],[Operating Profit]])/SUM(Table1[Operating Profit])*100</f>
        <v>1.1317682927853682E-3</v>
      </c>
      <c r="V5349">
        <f>SUM(Table1[[#This Row],[Price per Unit]]*Table1[[#This Row],[Units Sold]])</f>
        <v>7672</v>
      </c>
      <c r="W5349">
        <f>SUM(Table1[[#This Row],[Total Sales]]-Table1[[#This Row],[Operating Profit]])</f>
        <v>3913</v>
      </c>
      <c r="X5349">
        <f>SUM(Table1[[#This Row],[Total Sales]]-Table1[[#This Row],[Cost]])</f>
        <v>3759</v>
      </c>
      <c r="Y5349">
        <f>SUM(Table1[[#This Row],[profit/loss]])/SUM(Table1[profit/loss])</f>
        <v>1.1317682927853683E-5</v>
      </c>
    </row>
    <row r="5350" spans="1:25" x14ac:dyDescent="0.3">
      <c r="A5350" t="s">
        <v>29</v>
      </c>
      <c r="B5350" t="s">
        <v>82</v>
      </c>
      <c r="C5350">
        <v>1185732</v>
      </c>
      <c r="D5350" s="9">
        <v>44324</v>
      </c>
      <c r="E5350" s="8" t="str">
        <f>TEXT(Table1[[#This Row],[Invoice Date]],"dd-mm-yyyy")</f>
        <v>08-05-2021</v>
      </c>
      <c r="F5350" s="1" t="str">
        <f t="shared" si="332"/>
        <v>May</v>
      </c>
      <c r="G5350" s="1" t="str">
        <f t="shared" si="333"/>
        <v>2021</v>
      </c>
      <c r="H5350" s="1" t="str">
        <f t="shared" si="334"/>
        <v>Saturday</v>
      </c>
      <c r="I5350" s="1" t="str">
        <f t="shared" si="335"/>
        <v>08</v>
      </c>
      <c r="J5350" t="s">
        <v>14</v>
      </c>
      <c r="K5350" t="s">
        <v>15</v>
      </c>
      <c r="L5350" t="s">
        <v>68</v>
      </c>
      <c r="M5350" t="s">
        <v>22</v>
      </c>
      <c r="N5350">
        <v>59</v>
      </c>
      <c r="O5350">
        <v>169</v>
      </c>
      <c r="P5350">
        <v>9971</v>
      </c>
      <c r="Q5350">
        <v>6282</v>
      </c>
      <c r="R5350">
        <v>0.63</v>
      </c>
      <c r="S5350" t="s">
        <v>82</v>
      </c>
      <c r="T5350" t="str">
        <f>IF(Table1[[#This Row],[Units Sold]]&gt; 700,"High Units","low Units")</f>
        <v>low Units</v>
      </c>
      <c r="U5350">
        <f>SUM(Table1[[#This Row],[Operating Profit]])/SUM(Table1[Operating Profit])*100</f>
        <v>1.8913988867458587E-3</v>
      </c>
      <c r="V5350">
        <f>SUM(Table1[[#This Row],[Price per Unit]]*Table1[[#This Row],[Units Sold]])</f>
        <v>9971</v>
      </c>
      <c r="W5350">
        <f>SUM(Table1[[#This Row],[Total Sales]]-Table1[[#This Row],[Operating Profit]])</f>
        <v>3689</v>
      </c>
      <c r="X5350">
        <f>SUM(Table1[[#This Row],[Total Sales]]-Table1[[#This Row],[Cost]])</f>
        <v>6282</v>
      </c>
      <c r="Y5350">
        <f>SUM(Table1[[#This Row],[profit/loss]])/SUM(Table1[profit/loss])</f>
        <v>1.8913988867458587E-5</v>
      </c>
    </row>
    <row r="5351" spans="1:25" x14ac:dyDescent="0.3">
      <c r="A5351" t="s">
        <v>29</v>
      </c>
      <c r="B5351" t="s">
        <v>82</v>
      </c>
      <c r="C5351">
        <v>1185732</v>
      </c>
      <c r="D5351" s="9">
        <v>44357</v>
      </c>
      <c r="E5351" s="8" t="str">
        <f>TEXT(Table1[[#This Row],[Invoice Date]],"dd-mm-yyyy")</f>
        <v>10-06-2021</v>
      </c>
      <c r="F5351" s="1" t="str">
        <f t="shared" si="332"/>
        <v>June</v>
      </c>
      <c r="G5351" s="1" t="str">
        <f t="shared" si="333"/>
        <v>2021</v>
      </c>
      <c r="H5351" s="1" t="str">
        <f t="shared" si="334"/>
        <v>Thursday</v>
      </c>
      <c r="I5351" s="1" t="str">
        <f t="shared" si="335"/>
        <v>10</v>
      </c>
      <c r="J5351" t="s">
        <v>14</v>
      </c>
      <c r="K5351" t="s">
        <v>15</v>
      </c>
      <c r="L5351" t="s">
        <v>68</v>
      </c>
      <c r="M5351" t="s">
        <v>16</v>
      </c>
      <c r="N5351">
        <v>59</v>
      </c>
      <c r="O5351">
        <v>263</v>
      </c>
      <c r="P5351">
        <v>15517</v>
      </c>
      <c r="Q5351">
        <v>8690</v>
      </c>
      <c r="R5351">
        <v>0.56000000000000005</v>
      </c>
      <c r="S5351" t="s">
        <v>82</v>
      </c>
      <c r="T5351" t="str">
        <f>IF(Table1[[#This Row],[Units Sold]]&gt; 700,"High Units","low Units")</f>
        <v>low Units</v>
      </c>
      <c r="U5351">
        <f>SUM(Table1[[#This Row],[Operating Profit]])/SUM(Table1[Operating Profit])*100</f>
        <v>2.6164050184370445E-3</v>
      </c>
      <c r="V5351">
        <f>SUM(Table1[[#This Row],[Price per Unit]]*Table1[[#This Row],[Units Sold]])</f>
        <v>15517</v>
      </c>
      <c r="W5351">
        <f>SUM(Table1[[#This Row],[Total Sales]]-Table1[[#This Row],[Operating Profit]])</f>
        <v>6827</v>
      </c>
      <c r="X5351">
        <f>SUM(Table1[[#This Row],[Total Sales]]-Table1[[#This Row],[Cost]])</f>
        <v>8690</v>
      </c>
      <c r="Y5351">
        <f>SUM(Table1[[#This Row],[profit/loss]])/SUM(Table1[profit/loss])</f>
        <v>2.6164050184370445E-5</v>
      </c>
    </row>
    <row r="5352" spans="1:25" x14ac:dyDescent="0.3">
      <c r="A5352" t="s">
        <v>29</v>
      </c>
      <c r="B5352" t="s">
        <v>82</v>
      </c>
      <c r="C5352">
        <v>1185732</v>
      </c>
      <c r="D5352" s="9">
        <v>44357</v>
      </c>
      <c r="E5352" s="8" t="str">
        <f>TEXT(Table1[[#This Row],[Invoice Date]],"dd-mm-yyyy")</f>
        <v>10-06-2021</v>
      </c>
      <c r="F5352" s="1" t="str">
        <f t="shared" si="332"/>
        <v>June</v>
      </c>
      <c r="G5352" s="1" t="str">
        <f t="shared" si="333"/>
        <v>2021</v>
      </c>
      <c r="H5352" s="1" t="str">
        <f t="shared" si="334"/>
        <v>Thursday</v>
      </c>
      <c r="I5352" s="1" t="str">
        <f t="shared" si="335"/>
        <v>10</v>
      </c>
      <c r="J5352" t="s">
        <v>14</v>
      </c>
      <c r="K5352" t="s">
        <v>15</v>
      </c>
      <c r="L5352" t="s">
        <v>68</v>
      </c>
      <c r="M5352" t="s">
        <v>18</v>
      </c>
      <c r="N5352">
        <v>54</v>
      </c>
      <c r="O5352">
        <v>175</v>
      </c>
      <c r="P5352">
        <v>9450</v>
      </c>
      <c r="Q5352">
        <v>4536</v>
      </c>
      <c r="R5352">
        <v>0.48</v>
      </c>
      <c r="S5352" t="s">
        <v>82</v>
      </c>
      <c r="T5352" t="str">
        <f>IF(Table1[[#This Row],[Units Sold]]&gt; 700,"High Units","low Units")</f>
        <v>low Units</v>
      </c>
      <c r="U5352">
        <f>SUM(Table1[[#This Row],[Operating Profit]])/SUM(Table1[Operating Profit])*100</f>
        <v>1.3657092248136288E-3</v>
      </c>
      <c r="V5352">
        <f>SUM(Table1[[#This Row],[Price per Unit]]*Table1[[#This Row],[Units Sold]])</f>
        <v>9450</v>
      </c>
      <c r="W5352">
        <f>SUM(Table1[[#This Row],[Total Sales]]-Table1[[#This Row],[Operating Profit]])</f>
        <v>4914</v>
      </c>
      <c r="X5352">
        <f>SUM(Table1[[#This Row],[Total Sales]]-Table1[[#This Row],[Cost]])</f>
        <v>4536</v>
      </c>
      <c r="Y5352">
        <f>SUM(Table1[[#This Row],[profit/loss]])/SUM(Table1[profit/loss])</f>
        <v>1.3657092248136288E-5</v>
      </c>
    </row>
    <row r="5353" spans="1:25" x14ac:dyDescent="0.3">
      <c r="A5353" t="s">
        <v>29</v>
      </c>
      <c r="B5353" t="s">
        <v>82</v>
      </c>
      <c r="C5353">
        <v>1185732</v>
      </c>
      <c r="D5353" s="9">
        <v>44357</v>
      </c>
      <c r="E5353" s="8" t="str">
        <f>TEXT(Table1[[#This Row],[Invoice Date]],"dd-mm-yyyy")</f>
        <v>10-06-2021</v>
      </c>
      <c r="F5353" s="1" t="str">
        <f t="shared" si="332"/>
        <v>June</v>
      </c>
      <c r="G5353" s="1" t="str">
        <f t="shared" si="333"/>
        <v>2021</v>
      </c>
      <c r="H5353" s="1" t="str">
        <f t="shared" si="334"/>
        <v>Thursday</v>
      </c>
      <c r="I5353" s="1" t="str">
        <f t="shared" si="335"/>
        <v>10</v>
      </c>
      <c r="J5353" t="s">
        <v>14</v>
      </c>
      <c r="K5353" t="s">
        <v>15</v>
      </c>
      <c r="L5353" t="s">
        <v>68</v>
      </c>
      <c r="M5353" t="s">
        <v>19</v>
      </c>
      <c r="N5353">
        <v>48</v>
      </c>
      <c r="O5353">
        <v>150</v>
      </c>
      <c r="P5353">
        <v>7200</v>
      </c>
      <c r="Q5353">
        <v>2736</v>
      </c>
      <c r="R5353">
        <v>0.38</v>
      </c>
      <c r="S5353" t="s">
        <v>82</v>
      </c>
      <c r="T5353" t="str">
        <f>IF(Table1[[#This Row],[Units Sold]]&gt; 700,"High Units","low Units")</f>
        <v>low Units</v>
      </c>
      <c r="U5353">
        <f>SUM(Table1[[#This Row],[Operating Profit]])/SUM(Table1[Operating Profit])*100</f>
        <v>8.2376111972885552E-4</v>
      </c>
      <c r="V5353">
        <f>SUM(Table1[[#This Row],[Price per Unit]]*Table1[[#This Row],[Units Sold]])</f>
        <v>7200</v>
      </c>
      <c r="W5353">
        <f>SUM(Table1[[#This Row],[Total Sales]]-Table1[[#This Row],[Operating Profit]])</f>
        <v>4464</v>
      </c>
      <c r="X5353">
        <f>SUM(Table1[[#This Row],[Total Sales]]-Table1[[#This Row],[Cost]])</f>
        <v>2736</v>
      </c>
      <c r="Y5353">
        <f>SUM(Table1[[#This Row],[profit/loss]])/SUM(Table1[profit/loss])</f>
        <v>8.2376111972885549E-6</v>
      </c>
    </row>
    <row r="5354" spans="1:25" x14ac:dyDescent="0.3">
      <c r="A5354" t="s">
        <v>29</v>
      </c>
      <c r="B5354" t="s">
        <v>82</v>
      </c>
      <c r="C5354">
        <v>1185732</v>
      </c>
      <c r="D5354" s="9">
        <v>44357</v>
      </c>
      <c r="E5354" s="8" t="str">
        <f>TEXT(Table1[[#This Row],[Invoice Date]],"dd-mm-yyyy")</f>
        <v>10-06-2021</v>
      </c>
      <c r="F5354" s="1" t="str">
        <f t="shared" si="332"/>
        <v>June</v>
      </c>
      <c r="G5354" s="1" t="str">
        <f t="shared" si="333"/>
        <v>2021</v>
      </c>
      <c r="H5354" s="1" t="str">
        <f t="shared" si="334"/>
        <v>Thursday</v>
      </c>
      <c r="I5354" s="1" t="str">
        <f t="shared" si="335"/>
        <v>10</v>
      </c>
      <c r="J5354" t="s">
        <v>14</v>
      </c>
      <c r="K5354" t="s">
        <v>15</v>
      </c>
      <c r="L5354" t="s">
        <v>68</v>
      </c>
      <c r="M5354" t="s">
        <v>20</v>
      </c>
      <c r="N5354">
        <v>49</v>
      </c>
      <c r="O5354">
        <v>144</v>
      </c>
      <c r="P5354">
        <v>7056</v>
      </c>
      <c r="Q5354">
        <v>2893</v>
      </c>
      <c r="R5354">
        <v>0.41</v>
      </c>
      <c r="S5354" t="s">
        <v>82</v>
      </c>
      <c r="T5354" t="str">
        <f>IF(Table1[[#This Row],[Units Sold]]&gt; 700,"High Units","low Units")</f>
        <v>low Units</v>
      </c>
      <c r="U5354">
        <f>SUM(Table1[[#This Row],[Operating Profit]])/SUM(Table1[Operating Profit])*100</f>
        <v>8.7103103778347175E-4</v>
      </c>
      <c r="V5354">
        <f>SUM(Table1[[#This Row],[Price per Unit]]*Table1[[#This Row],[Units Sold]])</f>
        <v>7056</v>
      </c>
      <c r="W5354">
        <f>SUM(Table1[[#This Row],[Total Sales]]-Table1[[#This Row],[Operating Profit]])</f>
        <v>4163</v>
      </c>
      <c r="X5354">
        <f>SUM(Table1[[#This Row],[Total Sales]]-Table1[[#This Row],[Cost]])</f>
        <v>2893</v>
      </c>
      <c r="Y5354">
        <f>SUM(Table1[[#This Row],[profit/loss]])/SUM(Table1[profit/loss])</f>
        <v>8.7103103778347172E-6</v>
      </c>
    </row>
    <row r="5355" spans="1:25" x14ac:dyDescent="0.3">
      <c r="A5355" t="s">
        <v>29</v>
      </c>
      <c r="B5355" t="s">
        <v>82</v>
      </c>
      <c r="C5355">
        <v>1185732</v>
      </c>
      <c r="D5355" s="9">
        <v>44357</v>
      </c>
      <c r="E5355" s="8" t="str">
        <f>TEXT(Table1[[#This Row],[Invoice Date]],"dd-mm-yyyy")</f>
        <v>10-06-2021</v>
      </c>
      <c r="F5355" s="1" t="str">
        <f t="shared" si="332"/>
        <v>June</v>
      </c>
      <c r="G5355" s="1" t="str">
        <f t="shared" si="333"/>
        <v>2021</v>
      </c>
      <c r="H5355" s="1" t="str">
        <f t="shared" si="334"/>
        <v>Thursday</v>
      </c>
      <c r="I5355" s="1" t="str">
        <f t="shared" si="335"/>
        <v>10</v>
      </c>
      <c r="J5355" t="s">
        <v>14</v>
      </c>
      <c r="K5355" t="s">
        <v>15</v>
      </c>
      <c r="L5355" t="s">
        <v>68</v>
      </c>
      <c r="M5355" t="s">
        <v>21</v>
      </c>
      <c r="N5355">
        <v>62</v>
      </c>
      <c r="O5355">
        <v>150</v>
      </c>
      <c r="P5355">
        <v>9300</v>
      </c>
      <c r="Q5355">
        <v>4557</v>
      </c>
      <c r="R5355">
        <v>0.49</v>
      </c>
      <c r="S5355" t="s">
        <v>82</v>
      </c>
      <c r="T5355" t="str">
        <f>IF(Table1[[#This Row],[Units Sold]]&gt; 700,"High Units","low Units")</f>
        <v>low Units</v>
      </c>
      <c r="U5355">
        <f>SUM(Table1[[#This Row],[Operating Profit]])/SUM(Table1[Operating Profit])*100</f>
        <v>1.3720319527062844E-3</v>
      </c>
      <c r="V5355">
        <f>SUM(Table1[[#This Row],[Price per Unit]]*Table1[[#This Row],[Units Sold]])</f>
        <v>9300</v>
      </c>
      <c r="W5355">
        <f>SUM(Table1[[#This Row],[Total Sales]]-Table1[[#This Row],[Operating Profit]])</f>
        <v>4743</v>
      </c>
      <c r="X5355">
        <f>SUM(Table1[[#This Row],[Total Sales]]-Table1[[#This Row],[Cost]])</f>
        <v>4557</v>
      </c>
      <c r="Y5355">
        <f>SUM(Table1[[#This Row],[profit/loss]])/SUM(Table1[profit/loss])</f>
        <v>1.3720319527062845E-5</v>
      </c>
    </row>
    <row r="5356" spans="1:25" x14ac:dyDescent="0.3">
      <c r="A5356" t="s">
        <v>29</v>
      </c>
      <c r="B5356" t="s">
        <v>82</v>
      </c>
      <c r="C5356">
        <v>1185732</v>
      </c>
      <c r="D5356" s="9">
        <v>44357</v>
      </c>
      <c r="E5356" s="8" t="str">
        <f>TEXT(Table1[[#This Row],[Invoice Date]],"dd-mm-yyyy")</f>
        <v>10-06-2021</v>
      </c>
      <c r="F5356" s="1" t="str">
        <f t="shared" si="332"/>
        <v>June</v>
      </c>
      <c r="G5356" s="1" t="str">
        <f t="shared" si="333"/>
        <v>2021</v>
      </c>
      <c r="H5356" s="1" t="str">
        <f t="shared" si="334"/>
        <v>Thursday</v>
      </c>
      <c r="I5356" s="1" t="str">
        <f t="shared" si="335"/>
        <v>10</v>
      </c>
      <c r="J5356" t="s">
        <v>14</v>
      </c>
      <c r="K5356" t="s">
        <v>15</v>
      </c>
      <c r="L5356" t="s">
        <v>68</v>
      </c>
      <c r="M5356" t="s">
        <v>22</v>
      </c>
      <c r="N5356">
        <v>69</v>
      </c>
      <c r="O5356">
        <v>181</v>
      </c>
      <c r="P5356">
        <v>12489</v>
      </c>
      <c r="Q5356">
        <v>7743</v>
      </c>
      <c r="R5356">
        <v>0.62</v>
      </c>
      <c r="S5356" t="s">
        <v>82</v>
      </c>
      <c r="T5356" t="str">
        <f>IF(Table1[[#This Row],[Units Sold]]&gt; 700,"High Units","low Units")</f>
        <v>low Units</v>
      </c>
      <c r="U5356">
        <f>SUM(Table1[[#This Row],[Operating Profit]])/SUM(Table1[Operating Profit])*100</f>
        <v>2.3312800987063333E-3</v>
      </c>
      <c r="V5356">
        <f>SUM(Table1[[#This Row],[Price per Unit]]*Table1[[#This Row],[Units Sold]])</f>
        <v>12489</v>
      </c>
      <c r="W5356">
        <f>SUM(Table1[[#This Row],[Total Sales]]-Table1[[#This Row],[Operating Profit]])</f>
        <v>4746</v>
      </c>
      <c r="X5356">
        <f>SUM(Table1[[#This Row],[Total Sales]]-Table1[[#This Row],[Cost]])</f>
        <v>7743</v>
      </c>
      <c r="Y5356">
        <f>SUM(Table1[[#This Row],[profit/loss]])/SUM(Table1[profit/loss])</f>
        <v>2.3312800987063331E-5</v>
      </c>
    </row>
    <row r="5357" spans="1:25" x14ac:dyDescent="0.3">
      <c r="A5357" t="s">
        <v>29</v>
      </c>
      <c r="B5357" t="s">
        <v>82</v>
      </c>
      <c r="C5357">
        <v>1185732</v>
      </c>
      <c r="D5357" s="9">
        <v>44385</v>
      </c>
      <c r="E5357" s="8" t="str">
        <f>TEXT(Table1[[#This Row],[Invoice Date]],"dd-mm-yyyy")</f>
        <v>08-07-2021</v>
      </c>
      <c r="F5357" s="1" t="str">
        <f t="shared" si="332"/>
        <v>July</v>
      </c>
      <c r="G5357" s="1" t="str">
        <f t="shared" si="333"/>
        <v>2021</v>
      </c>
      <c r="H5357" s="1" t="str">
        <f t="shared" si="334"/>
        <v>Thursday</v>
      </c>
      <c r="I5357" s="1" t="str">
        <f t="shared" si="335"/>
        <v>08</v>
      </c>
      <c r="J5357" t="s">
        <v>14</v>
      </c>
      <c r="K5357" t="s">
        <v>15</v>
      </c>
      <c r="L5357" t="s">
        <v>68</v>
      </c>
      <c r="M5357" t="s">
        <v>16</v>
      </c>
      <c r="N5357">
        <v>59</v>
      </c>
      <c r="O5357">
        <v>247</v>
      </c>
      <c r="P5357">
        <v>14573</v>
      </c>
      <c r="Q5357">
        <v>8015</v>
      </c>
      <c r="R5357">
        <v>0.55000000000000004</v>
      </c>
      <c r="S5357" t="s">
        <v>82</v>
      </c>
      <c r="T5357" t="str">
        <f>IF(Table1[[#This Row],[Units Sold]]&gt; 700,"High Units","low Units")</f>
        <v>low Units</v>
      </c>
      <c r="U5357">
        <f>SUM(Table1[[#This Row],[Operating Profit]])/SUM(Table1[Operating Profit])*100</f>
        <v>2.4131744790302544E-3</v>
      </c>
      <c r="V5357">
        <f>SUM(Table1[[#This Row],[Price per Unit]]*Table1[[#This Row],[Units Sold]])</f>
        <v>14573</v>
      </c>
      <c r="W5357">
        <f>SUM(Table1[[#This Row],[Total Sales]]-Table1[[#This Row],[Operating Profit]])</f>
        <v>6558</v>
      </c>
      <c r="X5357">
        <f>SUM(Table1[[#This Row],[Total Sales]]-Table1[[#This Row],[Cost]])</f>
        <v>8015</v>
      </c>
      <c r="Y5357">
        <f>SUM(Table1[[#This Row],[profit/loss]])/SUM(Table1[profit/loss])</f>
        <v>2.4131744790302545E-5</v>
      </c>
    </row>
    <row r="5358" spans="1:25" x14ac:dyDescent="0.3">
      <c r="A5358" t="s">
        <v>29</v>
      </c>
      <c r="B5358" t="s">
        <v>82</v>
      </c>
      <c r="C5358">
        <v>1185732</v>
      </c>
      <c r="D5358" s="9">
        <v>44385</v>
      </c>
      <c r="E5358" s="8" t="str">
        <f>TEXT(Table1[[#This Row],[Invoice Date]],"dd-mm-yyyy")</f>
        <v>08-07-2021</v>
      </c>
      <c r="F5358" s="1" t="str">
        <f t="shared" si="332"/>
        <v>July</v>
      </c>
      <c r="G5358" s="1" t="str">
        <f t="shared" si="333"/>
        <v>2021</v>
      </c>
      <c r="H5358" s="1" t="str">
        <f t="shared" si="334"/>
        <v>Thursday</v>
      </c>
      <c r="I5358" s="1" t="str">
        <f t="shared" si="335"/>
        <v>08</v>
      </c>
      <c r="J5358" t="s">
        <v>14</v>
      </c>
      <c r="K5358" t="s">
        <v>15</v>
      </c>
      <c r="L5358" t="s">
        <v>68</v>
      </c>
      <c r="M5358" t="s">
        <v>18</v>
      </c>
      <c r="N5358">
        <v>56</v>
      </c>
      <c r="O5358">
        <v>196</v>
      </c>
      <c r="P5358">
        <v>10976</v>
      </c>
      <c r="Q5358">
        <v>4939</v>
      </c>
      <c r="R5358">
        <v>0.45</v>
      </c>
      <c r="S5358" t="s">
        <v>82</v>
      </c>
      <c r="T5358" t="str">
        <f>IF(Table1[[#This Row],[Units Sold]]&gt; 700,"High Units","low Units")</f>
        <v>low Units</v>
      </c>
      <c r="U5358">
        <f>SUM(Table1[[#This Row],[Operating Profit]])/SUM(Table1[Operating Profit])*100</f>
        <v>1.4870453838964975E-3</v>
      </c>
      <c r="V5358">
        <f>SUM(Table1[[#This Row],[Price per Unit]]*Table1[[#This Row],[Units Sold]])</f>
        <v>10976</v>
      </c>
      <c r="W5358">
        <f>SUM(Table1[[#This Row],[Total Sales]]-Table1[[#This Row],[Operating Profit]])</f>
        <v>6037</v>
      </c>
      <c r="X5358">
        <f>SUM(Table1[[#This Row],[Total Sales]]-Table1[[#This Row],[Cost]])</f>
        <v>4939</v>
      </c>
      <c r="Y5358">
        <f>SUM(Table1[[#This Row],[profit/loss]])/SUM(Table1[profit/loss])</f>
        <v>1.4870453838964974E-5</v>
      </c>
    </row>
    <row r="5359" spans="1:25" x14ac:dyDescent="0.3">
      <c r="A5359" t="s">
        <v>29</v>
      </c>
      <c r="B5359" t="s">
        <v>82</v>
      </c>
      <c r="C5359">
        <v>1185732</v>
      </c>
      <c r="D5359" s="9">
        <v>44385</v>
      </c>
      <c r="E5359" s="8" t="str">
        <f>TEXT(Table1[[#This Row],[Invoice Date]],"dd-mm-yyyy")</f>
        <v>08-07-2021</v>
      </c>
      <c r="F5359" s="1" t="str">
        <f t="shared" si="332"/>
        <v>July</v>
      </c>
      <c r="G5359" s="1" t="str">
        <f t="shared" si="333"/>
        <v>2021</v>
      </c>
      <c r="H5359" s="1" t="str">
        <f t="shared" si="334"/>
        <v>Thursday</v>
      </c>
      <c r="I5359" s="1" t="str">
        <f t="shared" si="335"/>
        <v>08</v>
      </c>
      <c r="J5359" t="s">
        <v>14</v>
      </c>
      <c r="K5359" t="s">
        <v>15</v>
      </c>
      <c r="L5359" t="s">
        <v>68</v>
      </c>
      <c r="M5359" t="s">
        <v>19</v>
      </c>
      <c r="N5359">
        <v>51</v>
      </c>
      <c r="O5359">
        <v>169</v>
      </c>
      <c r="P5359">
        <v>8619</v>
      </c>
      <c r="Q5359">
        <v>3017</v>
      </c>
      <c r="R5359">
        <v>0.35</v>
      </c>
      <c r="S5359" t="s">
        <v>82</v>
      </c>
      <c r="T5359" t="str">
        <f>IF(Table1[[#This Row],[Units Sold]]&gt; 700,"High Units","low Units")</f>
        <v>low Units</v>
      </c>
      <c r="U5359">
        <f>SUM(Table1[[#This Row],[Operating Profit]])/SUM(Table1[Operating Profit])*100</f>
        <v>9.0836524057820054E-4</v>
      </c>
      <c r="V5359">
        <f>SUM(Table1[[#This Row],[Price per Unit]]*Table1[[#This Row],[Units Sold]])</f>
        <v>8619</v>
      </c>
      <c r="W5359">
        <f>SUM(Table1[[#This Row],[Total Sales]]-Table1[[#This Row],[Operating Profit]])</f>
        <v>5602</v>
      </c>
      <c r="X5359">
        <f>SUM(Table1[[#This Row],[Total Sales]]-Table1[[#This Row],[Cost]])</f>
        <v>3017</v>
      </c>
      <c r="Y5359">
        <f>SUM(Table1[[#This Row],[profit/loss]])/SUM(Table1[profit/loss])</f>
        <v>9.0836524057820054E-6</v>
      </c>
    </row>
    <row r="5360" spans="1:25" x14ac:dyDescent="0.3">
      <c r="A5360" t="s">
        <v>29</v>
      </c>
      <c r="B5360" t="s">
        <v>82</v>
      </c>
      <c r="C5360">
        <v>1185732</v>
      </c>
      <c r="D5360" s="9">
        <v>44385</v>
      </c>
      <c r="E5360" s="8" t="str">
        <f>TEXT(Table1[[#This Row],[Invoice Date]],"dd-mm-yyyy")</f>
        <v>08-07-2021</v>
      </c>
      <c r="F5360" s="1" t="str">
        <f t="shared" si="332"/>
        <v>July</v>
      </c>
      <c r="G5360" s="1" t="str">
        <f t="shared" si="333"/>
        <v>2021</v>
      </c>
      <c r="H5360" s="1" t="str">
        <f t="shared" si="334"/>
        <v>Thursday</v>
      </c>
      <c r="I5360" s="1" t="str">
        <f t="shared" si="335"/>
        <v>08</v>
      </c>
      <c r="J5360" t="s">
        <v>14</v>
      </c>
      <c r="K5360" t="s">
        <v>15</v>
      </c>
      <c r="L5360" t="s">
        <v>68</v>
      </c>
      <c r="M5360" t="s">
        <v>20</v>
      </c>
      <c r="N5360">
        <v>53</v>
      </c>
      <c r="O5360">
        <v>150</v>
      </c>
      <c r="P5360">
        <v>7950</v>
      </c>
      <c r="Q5360">
        <v>3419</v>
      </c>
      <c r="R5360">
        <v>0.43</v>
      </c>
      <c r="S5360" t="s">
        <v>82</v>
      </c>
      <c r="T5360" t="str">
        <f>IF(Table1[[#This Row],[Units Sold]]&gt; 700,"High Units","low Units")</f>
        <v>low Units</v>
      </c>
      <c r="U5360">
        <f>SUM(Table1[[#This Row],[Operating Profit]])/SUM(Table1[Operating Profit])*100</f>
        <v>1.0294003173804665E-3</v>
      </c>
      <c r="V5360">
        <f>SUM(Table1[[#This Row],[Price per Unit]]*Table1[[#This Row],[Units Sold]])</f>
        <v>7950</v>
      </c>
      <c r="W5360">
        <f>SUM(Table1[[#This Row],[Total Sales]]-Table1[[#This Row],[Operating Profit]])</f>
        <v>4531</v>
      </c>
      <c r="X5360">
        <f>SUM(Table1[[#This Row],[Total Sales]]-Table1[[#This Row],[Cost]])</f>
        <v>3419</v>
      </c>
      <c r="Y5360">
        <f>SUM(Table1[[#This Row],[profit/loss]])/SUM(Table1[profit/loss])</f>
        <v>1.0294003173804666E-5</v>
      </c>
    </row>
    <row r="5361" spans="1:25" x14ac:dyDescent="0.3">
      <c r="A5361" t="s">
        <v>29</v>
      </c>
      <c r="B5361" t="s">
        <v>82</v>
      </c>
      <c r="C5361">
        <v>1185732</v>
      </c>
      <c r="D5361" s="9">
        <v>44385</v>
      </c>
      <c r="E5361" s="8" t="str">
        <f>TEXT(Table1[[#This Row],[Invoice Date]],"dd-mm-yyyy")</f>
        <v>08-07-2021</v>
      </c>
      <c r="F5361" s="1" t="str">
        <f t="shared" si="332"/>
        <v>July</v>
      </c>
      <c r="G5361" s="1" t="str">
        <f t="shared" si="333"/>
        <v>2021</v>
      </c>
      <c r="H5361" s="1" t="str">
        <f t="shared" si="334"/>
        <v>Thursday</v>
      </c>
      <c r="I5361" s="1" t="str">
        <f t="shared" si="335"/>
        <v>08</v>
      </c>
      <c r="J5361" t="s">
        <v>14</v>
      </c>
      <c r="K5361" t="s">
        <v>15</v>
      </c>
      <c r="L5361" t="s">
        <v>68</v>
      </c>
      <c r="M5361" t="s">
        <v>21</v>
      </c>
      <c r="N5361">
        <v>62</v>
      </c>
      <c r="O5361">
        <v>168</v>
      </c>
      <c r="P5361">
        <v>10416</v>
      </c>
      <c r="Q5361">
        <v>4791</v>
      </c>
      <c r="R5361">
        <v>0.46</v>
      </c>
      <c r="S5361" t="s">
        <v>82</v>
      </c>
      <c r="T5361" t="str">
        <f>IF(Table1[[#This Row],[Units Sold]]&gt; 700,"High Units","low Units")</f>
        <v>low Units</v>
      </c>
      <c r="U5361">
        <f>SUM(Table1[[#This Row],[Operating Profit]])/SUM(Table1[Operating Profit])*100</f>
        <v>1.4424852063673048E-3</v>
      </c>
      <c r="V5361">
        <f>SUM(Table1[[#This Row],[Price per Unit]]*Table1[[#This Row],[Units Sold]])</f>
        <v>10416</v>
      </c>
      <c r="W5361">
        <f>SUM(Table1[[#This Row],[Total Sales]]-Table1[[#This Row],[Operating Profit]])</f>
        <v>5625</v>
      </c>
      <c r="X5361">
        <f>SUM(Table1[[#This Row],[Total Sales]]-Table1[[#This Row],[Cost]])</f>
        <v>4791</v>
      </c>
      <c r="Y5361">
        <f>SUM(Table1[[#This Row],[profit/loss]])/SUM(Table1[profit/loss])</f>
        <v>1.4424852063673049E-5</v>
      </c>
    </row>
    <row r="5362" spans="1:25" x14ac:dyDescent="0.3">
      <c r="A5362" t="s">
        <v>29</v>
      </c>
      <c r="B5362" t="s">
        <v>82</v>
      </c>
      <c r="C5362">
        <v>1185732</v>
      </c>
      <c r="D5362" s="9">
        <v>44385</v>
      </c>
      <c r="E5362" s="8" t="str">
        <f>TEXT(Table1[[#This Row],[Invoice Date]],"dd-mm-yyyy")</f>
        <v>08-07-2021</v>
      </c>
      <c r="F5362" s="1" t="str">
        <f t="shared" si="332"/>
        <v>July</v>
      </c>
      <c r="G5362" s="1" t="str">
        <f t="shared" si="333"/>
        <v>2021</v>
      </c>
      <c r="H5362" s="1" t="str">
        <f t="shared" si="334"/>
        <v>Thursday</v>
      </c>
      <c r="I5362" s="1" t="str">
        <f t="shared" si="335"/>
        <v>08</v>
      </c>
      <c r="J5362" t="s">
        <v>14</v>
      </c>
      <c r="K5362" t="s">
        <v>15</v>
      </c>
      <c r="L5362" t="s">
        <v>68</v>
      </c>
      <c r="M5362" t="s">
        <v>22</v>
      </c>
      <c r="N5362">
        <v>66</v>
      </c>
      <c r="O5362">
        <v>194</v>
      </c>
      <c r="P5362">
        <v>12804</v>
      </c>
      <c r="Q5362">
        <v>8323</v>
      </c>
      <c r="R5362">
        <v>0.65</v>
      </c>
      <c r="S5362" t="s">
        <v>82</v>
      </c>
      <c r="T5362" t="str">
        <f>IF(Table1[[#This Row],[Units Sold]]&gt; 700,"High Units","low Units")</f>
        <v>low Units</v>
      </c>
      <c r="U5362">
        <f>SUM(Table1[[#This Row],[Operating Profit]])/SUM(Table1[Operating Profit])*100</f>
        <v>2.5059078214558711E-3</v>
      </c>
      <c r="V5362">
        <f>SUM(Table1[[#This Row],[Price per Unit]]*Table1[[#This Row],[Units Sold]])</f>
        <v>12804</v>
      </c>
      <c r="W5362">
        <f>SUM(Table1[[#This Row],[Total Sales]]-Table1[[#This Row],[Operating Profit]])</f>
        <v>4481</v>
      </c>
      <c r="X5362">
        <f>SUM(Table1[[#This Row],[Total Sales]]-Table1[[#This Row],[Cost]])</f>
        <v>8323</v>
      </c>
      <c r="Y5362">
        <f>SUM(Table1[[#This Row],[profit/loss]])/SUM(Table1[profit/loss])</f>
        <v>2.5059078214558713E-5</v>
      </c>
    </row>
    <row r="5363" spans="1:25" x14ac:dyDescent="0.3">
      <c r="A5363" t="s">
        <v>29</v>
      </c>
      <c r="B5363" t="s">
        <v>82</v>
      </c>
      <c r="C5363">
        <v>1185732</v>
      </c>
      <c r="D5363" s="9">
        <v>44417</v>
      </c>
      <c r="E5363" s="8" t="str">
        <f>TEXT(Table1[[#This Row],[Invoice Date]],"dd-mm-yyyy")</f>
        <v>09-08-2021</v>
      </c>
      <c r="F5363" s="1" t="str">
        <f t="shared" si="332"/>
        <v>August</v>
      </c>
      <c r="G5363" s="1" t="str">
        <f t="shared" si="333"/>
        <v>2021</v>
      </c>
      <c r="H5363" s="1" t="str">
        <f t="shared" si="334"/>
        <v>Monday</v>
      </c>
      <c r="I5363" s="1" t="str">
        <f t="shared" si="335"/>
        <v>09</v>
      </c>
      <c r="J5363" t="s">
        <v>14</v>
      </c>
      <c r="K5363" t="s">
        <v>15</v>
      </c>
      <c r="L5363" t="s">
        <v>68</v>
      </c>
      <c r="M5363" t="s">
        <v>16</v>
      </c>
      <c r="N5363">
        <v>62</v>
      </c>
      <c r="O5363">
        <v>250</v>
      </c>
      <c r="P5363">
        <v>15500</v>
      </c>
      <c r="Q5363">
        <v>8680</v>
      </c>
      <c r="R5363">
        <v>0.56000000000000005</v>
      </c>
      <c r="S5363" t="s">
        <v>82</v>
      </c>
      <c r="T5363" t="str">
        <f>IF(Table1[[#This Row],[Units Sold]]&gt; 700,"High Units","low Units")</f>
        <v>low Units</v>
      </c>
      <c r="U5363">
        <f>SUM(Table1[[#This Row],[Operating Profit]])/SUM(Table1[Operating Profit])*100</f>
        <v>2.6133941956310177E-3</v>
      </c>
      <c r="V5363">
        <f>SUM(Table1[[#This Row],[Price per Unit]]*Table1[[#This Row],[Units Sold]])</f>
        <v>15500</v>
      </c>
      <c r="W5363">
        <f>SUM(Table1[[#This Row],[Total Sales]]-Table1[[#This Row],[Operating Profit]])</f>
        <v>6820</v>
      </c>
      <c r="X5363">
        <f>SUM(Table1[[#This Row],[Total Sales]]-Table1[[#This Row],[Cost]])</f>
        <v>8680</v>
      </c>
      <c r="Y5363">
        <f>SUM(Table1[[#This Row],[profit/loss]])/SUM(Table1[profit/loss])</f>
        <v>2.6133941956310178E-5</v>
      </c>
    </row>
    <row r="5364" spans="1:25" x14ac:dyDescent="0.3">
      <c r="A5364" t="s">
        <v>29</v>
      </c>
      <c r="B5364" t="s">
        <v>82</v>
      </c>
      <c r="C5364">
        <v>1185732</v>
      </c>
      <c r="D5364" s="9">
        <v>44417</v>
      </c>
      <c r="E5364" s="8" t="str">
        <f>TEXT(Table1[[#This Row],[Invoice Date]],"dd-mm-yyyy")</f>
        <v>09-08-2021</v>
      </c>
      <c r="F5364" s="1" t="str">
        <f t="shared" si="332"/>
        <v>August</v>
      </c>
      <c r="G5364" s="1" t="str">
        <f t="shared" si="333"/>
        <v>2021</v>
      </c>
      <c r="H5364" s="1" t="str">
        <f t="shared" si="334"/>
        <v>Monday</v>
      </c>
      <c r="I5364" s="1" t="str">
        <f t="shared" si="335"/>
        <v>09</v>
      </c>
      <c r="J5364" t="s">
        <v>14</v>
      </c>
      <c r="K5364" t="s">
        <v>15</v>
      </c>
      <c r="L5364" t="s">
        <v>68</v>
      </c>
      <c r="M5364" t="s">
        <v>18</v>
      </c>
      <c r="N5364">
        <v>55</v>
      </c>
      <c r="O5364">
        <v>210</v>
      </c>
      <c r="P5364">
        <v>11550</v>
      </c>
      <c r="Q5364">
        <v>5198</v>
      </c>
      <c r="R5364">
        <v>0.45</v>
      </c>
      <c r="S5364" t="s">
        <v>82</v>
      </c>
      <c r="T5364" t="str">
        <f>IF(Table1[[#This Row],[Units Sold]]&gt; 700,"High Units","low Units")</f>
        <v>low Units</v>
      </c>
      <c r="U5364">
        <f>SUM(Table1[[#This Row],[Operating Profit]])/SUM(Table1[Operating Profit])*100</f>
        <v>1.5650256945725842E-3</v>
      </c>
      <c r="V5364">
        <f>SUM(Table1[[#This Row],[Price per Unit]]*Table1[[#This Row],[Units Sold]])</f>
        <v>11550</v>
      </c>
      <c r="W5364">
        <f>SUM(Table1[[#This Row],[Total Sales]]-Table1[[#This Row],[Operating Profit]])</f>
        <v>6352</v>
      </c>
      <c r="X5364">
        <f>SUM(Table1[[#This Row],[Total Sales]]-Table1[[#This Row],[Cost]])</f>
        <v>5198</v>
      </c>
      <c r="Y5364">
        <f>SUM(Table1[[#This Row],[profit/loss]])/SUM(Table1[profit/loss])</f>
        <v>1.5650256945725843E-5</v>
      </c>
    </row>
    <row r="5365" spans="1:25" x14ac:dyDescent="0.3">
      <c r="A5365" t="s">
        <v>29</v>
      </c>
      <c r="B5365" t="s">
        <v>82</v>
      </c>
      <c r="C5365">
        <v>1185732</v>
      </c>
      <c r="D5365" s="9">
        <v>44417</v>
      </c>
      <c r="E5365" s="8" t="str">
        <f>TEXT(Table1[[#This Row],[Invoice Date]],"dd-mm-yyyy")</f>
        <v>09-08-2021</v>
      </c>
      <c r="F5365" s="1" t="str">
        <f t="shared" si="332"/>
        <v>August</v>
      </c>
      <c r="G5365" s="1" t="str">
        <f t="shared" si="333"/>
        <v>2021</v>
      </c>
      <c r="H5365" s="1" t="str">
        <f t="shared" si="334"/>
        <v>Monday</v>
      </c>
      <c r="I5365" s="1" t="str">
        <f t="shared" si="335"/>
        <v>09</v>
      </c>
      <c r="J5365" t="s">
        <v>14</v>
      </c>
      <c r="K5365" t="s">
        <v>15</v>
      </c>
      <c r="L5365" t="s">
        <v>68</v>
      </c>
      <c r="M5365" t="s">
        <v>19</v>
      </c>
      <c r="N5365">
        <v>51</v>
      </c>
      <c r="O5365">
        <v>188</v>
      </c>
      <c r="P5365">
        <v>9588</v>
      </c>
      <c r="Q5365">
        <v>3452</v>
      </c>
      <c r="R5365">
        <v>0.36</v>
      </c>
      <c r="S5365" t="s">
        <v>82</v>
      </c>
      <c r="T5365" t="str">
        <f>IF(Table1[[#This Row],[Units Sold]]&gt; 700,"High Units","low Units")</f>
        <v>low Units</v>
      </c>
      <c r="U5365">
        <f>SUM(Table1[[#This Row],[Operating Profit]])/SUM(Table1[Operating Profit])*100</f>
        <v>1.039336032640354E-3</v>
      </c>
      <c r="V5365">
        <f>SUM(Table1[[#This Row],[Price per Unit]]*Table1[[#This Row],[Units Sold]])</f>
        <v>9588</v>
      </c>
      <c r="W5365">
        <f>SUM(Table1[[#This Row],[Total Sales]]-Table1[[#This Row],[Operating Profit]])</f>
        <v>6136</v>
      </c>
      <c r="X5365">
        <f>SUM(Table1[[#This Row],[Total Sales]]-Table1[[#This Row],[Cost]])</f>
        <v>3452</v>
      </c>
      <c r="Y5365">
        <f>SUM(Table1[[#This Row],[profit/loss]])/SUM(Table1[profit/loss])</f>
        <v>1.0393360326403541E-5</v>
      </c>
    </row>
    <row r="5366" spans="1:25" x14ac:dyDescent="0.3">
      <c r="A5366" t="s">
        <v>29</v>
      </c>
      <c r="B5366" t="s">
        <v>82</v>
      </c>
      <c r="C5366">
        <v>1185732</v>
      </c>
      <c r="D5366" s="9">
        <v>44417</v>
      </c>
      <c r="E5366" s="8" t="str">
        <f>TEXT(Table1[[#This Row],[Invoice Date]],"dd-mm-yyyy")</f>
        <v>09-08-2021</v>
      </c>
      <c r="F5366" s="1" t="str">
        <f t="shared" si="332"/>
        <v>August</v>
      </c>
      <c r="G5366" s="1" t="str">
        <f t="shared" si="333"/>
        <v>2021</v>
      </c>
      <c r="H5366" s="1" t="str">
        <f t="shared" si="334"/>
        <v>Monday</v>
      </c>
      <c r="I5366" s="1" t="str">
        <f t="shared" si="335"/>
        <v>09</v>
      </c>
      <c r="J5366" t="s">
        <v>14</v>
      </c>
      <c r="K5366" t="s">
        <v>15</v>
      </c>
      <c r="L5366" t="s">
        <v>68</v>
      </c>
      <c r="M5366" t="s">
        <v>20</v>
      </c>
      <c r="N5366">
        <v>41</v>
      </c>
      <c r="O5366">
        <v>150</v>
      </c>
      <c r="P5366">
        <v>6150</v>
      </c>
      <c r="Q5366">
        <v>2460</v>
      </c>
      <c r="R5366">
        <v>0.4</v>
      </c>
      <c r="S5366" t="s">
        <v>82</v>
      </c>
      <c r="T5366" t="str">
        <f>IF(Table1[[#This Row],[Units Sold]]&gt; 700,"High Units","low Units")</f>
        <v>low Units</v>
      </c>
      <c r="U5366">
        <f>SUM(Table1[[#This Row],[Operating Profit]])/SUM(Table1[Operating Profit])*100</f>
        <v>7.4066241028252356E-4</v>
      </c>
      <c r="V5366">
        <f>SUM(Table1[[#This Row],[Price per Unit]]*Table1[[#This Row],[Units Sold]])</f>
        <v>6150</v>
      </c>
      <c r="W5366">
        <f>SUM(Table1[[#This Row],[Total Sales]]-Table1[[#This Row],[Operating Profit]])</f>
        <v>3690</v>
      </c>
      <c r="X5366">
        <f>SUM(Table1[[#This Row],[Total Sales]]-Table1[[#This Row],[Cost]])</f>
        <v>2460</v>
      </c>
      <c r="Y5366">
        <f>SUM(Table1[[#This Row],[profit/loss]])/SUM(Table1[profit/loss])</f>
        <v>7.4066241028252353E-6</v>
      </c>
    </row>
    <row r="5367" spans="1:25" x14ac:dyDescent="0.3">
      <c r="A5367" t="s">
        <v>29</v>
      </c>
      <c r="B5367" t="s">
        <v>82</v>
      </c>
      <c r="C5367">
        <v>1185732</v>
      </c>
      <c r="D5367" s="9">
        <v>44417</v>
      </c>
      <c r="E5367" s="8" t="str">
        <f>TEXT(Table1[[#This Row],[Invoice Date]],"dd-mm-yyyy")</f>
        <v>09-08-2021</v>
      </c>
      <c r="F5367" s="1" t="str">
        <f t="shared" si="332"/>
        <v>August</v>
      </c>
      <c r="G5367" s="1" t="str">
        <f t="shared" si="333"/>
        <v>2021</v>
      </c>
      <c r="H5367" s="1" t="str">
        <f t="shared" si="334"/>
        <v>Monday</v>
      </c>
      <c r="I5367" s="1" t="str">
        <f t="shared" si="335"/>
        <v>09</v>
      </c>
      <c r="J5367" t="s">
        <v>14</v>
      </c>
      <c r="K5367" t="s">
        <v>15</v>
      </c>
      <c r="L5367" t="s">
        <v>68</v>
      </c>
      <c r="M5367" t="s">
        <v>21</v>
      </c>
      <c r="N5367">
        <v>52</v>
      </c>
      <c r="O5367">
        <v>149</v>
      </c>
      <c r="P5367">
        <v>7748</v>
      </c>
      <c r="Q5367">
        <v>3719</v>
      </c>
      <c r="R5367">
        <v>0.48</v>
      </c>
      <c r="S5367" t="s">
        <v>82</v>
      </c>
      <c r="T5367" t="str">
        <f>IF(Table1[[#This Row],[Units Sold]]&gt; 700,"High Units","low Units")</f>
        <v>low Units</v>
      </c>
      <c r="U5367">
        <f>SUM(Table1[[#This Row],[Operating Profit]])/SUM(Table1[Operating Profit])*100</f>
        <v>1.1197250015612622E-3</v>
      </c>
      <c r="V5367">
        <f>SUM(Table1[[#This Row],[Price per Unit]]*Table1[[#This Row],[Units Sold]])</f>
        <v>7748</v>
      </c>
      <c r="W5367">
        <f>SUM(Table1[[#This Row],[Total Sales]]-Table1[[#This Row],[Operating Profit]])</f>
        <v>4029</v>
      </c>
      <c r="X5367">
        <f>SUM(Table1[[#This Row],[Total Sales]]-Table1[[#This Row],[Cost]])</f>
        <v>3719</v>
      </c>
      <c r="Y5367">
        <f>SUM(Table1[[#This Row],[profit/loss]])/SUM(Table1[profit/loss])</f>
        <v>1.1197250015612622E-5</v>
      </c>
    </row>
    <row r="5368" spans="1:25" x14ac:dyDescent="0.3">
      <c r="A5368" t="s">
        <v>29</v>
      </c>
      <c r="B5368" t="s">
        <v>82</v>
      </c>
      <c r="C5368">
        <v>1185732</v>
      </c>
      <c r="D5368" s="9">
        <v>44417</v>
      </c>
      <c r="E5368" s="8" t="str">
        <f>TEXT(Table1[[#This Row],[Invoice Date]],"dd-mm-yyyy")</f>
        <v>09-08-2021</v>
      </c>
      <c r="F5368" s="1" t="str">
        <f t="shared" si="332"/>
        <v>August</v>
      </c>
      <c r="G5368" s="1" t="str">
        <f t="shared" si="333"/>
        <v>2021</v>
      </c>
      <c r="H5368" s="1" t="str">
        <f t="shared" si="334"/>
        <v>Monday</v>
      </c>
      <c r="I5368" s="1" t="str">
        <f t="shared" si="335"/>
        <v>09</v>
      </c>
      <c r="J5368" t="s">
        <v>14</v>
      </c>
      <c r="K5368" t="s">
        <v>15</v>
      </c>
      <c r="L5368" t="s">
        <v>68</v>
      </c>
      <c r="M5368" t="s">
        <v>22</v>
      </c>
      <c r="N5368">
        <v>55</v>
      </c>
      <c r="O5368">
        <v>218</v>
      </c>
      <c r="P5368">
        <v>11990</v>
      </c>
      <c r="Q5368">
        <v>7194</v>
      </c>
      <c r="R5368">
        <v>0.6</v>
      </c>
      <c r="S5368" t="s">
        <v>82</v>
      </c>
      <c r="T5368" t="str">
        <f>IF(Table1[[#This Row],[Units Sold]]&gt; 700,"High Units","low Units")</f>
        <v>low Units</v>
      </c>
      <c r="U5368">
        <f>SUM(Table1[[#This Row],[Operating Profit]])/SUM(Table1[Operating Profit])*100</f>
        <v>2.1659859266554772E-3</v>
      </c>
      <c r="V5368">
        <f>SUM(Table1[[#This Row],[Price per Unit]]*Table1[[#This Row],[Units Sold]])</f>
        <v>11990</v>
      </c>
      <c r="W5368">
        <f>SUM(Table1[[#This Row],[Total Sales]]-Table1[[#This Row],[Operating Profit]])</f>
        <v>4796</v>
      </c>
      <c r="X5368">
        <f>SUM(Table1[[#This Row],[Total Sales]]-Table1[[#This Row],[Cost]])</f>
        <v>7194</v>
      </c>
      <c r="Y5368">
        <f>SUM(Table1[[#This Row],[profit/loss]])/SUM(Table1[profit/loss])</f>
        <v>2.1659859266554774E-5</v>
      </c>
    </row>
    <row r="5369" spans="1:25" x14ac:dyDescent="0.3">
      <c r="A5369" t="s">
        <v>29</v>
      </c>
      <c r="B5369" t="s">
        <v>82</v>
      </c>
      <c r="C5369">
        <v>1185732</v>
      </c>
      <c r="D5369" s="9">
        <v>44447</v>
      </c>
      <c r="E5369" s="8" t="str">
        <f>TEXT(Table1[[#This Row],[Invoice Date]],"dd-mm-yyyy")</f>
        <v>08-09-2021</v>
      </c>
      <c r="F5369" s="1" t="str">
        <f t="shared" si="332"/>
        <v>September</v>
      </c>
      <c r="G5369" s="1" t="str">
        <f t="shared" si="333"/>
        <v>2021</v>
      </c>
      <c r="H5369" s="1" t="str">
        <f t="shared" si="334"/>
        <v>Wednesday</v>
      </c>
      <c r="I5369" s="1" t="str">
        <f t="shared" si="335"/>
        <v>08</v>
      </c>
      <c r="J5369" t="s">
        <v>14</v>
      </c>
      <c r="K5369" t="s">
        <v>15</v>
      </c>
      <c r="L5369" t="s">
        <v>68</v>
      </c>
      <c r="M5369" t="s">
        <v>16</v>
      </c>
      <c r="N5369">
        <v>50</v>
      </c>
      <c r="O5369">
        <v>238</v>
      </c>
      <c r="P5369">
        <v>11900</v>
      </c>
      <c r="Q5369">
        <v>7021</v>
      </c>
      <c r="R5369">
        <v>0.59</v>
      </c>
      <c r="S5369" t="s">
        <v>82</v>
      </c>
      <c r="T5369" t="str">
        <f>IF(Table1[[#This Row],[Units Sold]]&gt; 700,"High Units","low Units")</f>
        <v>low Units</v>
      </c>
      <c r="U5369">
        <f>SUM(Table1[[#This Row],[Operating Profit]])/SUM(Table1[Operating Profit])*100</f>
        <v>2.1138986921112185E-3</v>
      </c>
      <c r="V5369">
        <f>SUM(Table1[[#This Row],[Price per Unit]]*Table1[[#This Row],[Units Sold]])</f>
        <v>11900</v>
      </c>
      <c r="W5369">
        <f>SUM(Table1[[#This Row],[Total Sales]]-Table1[[#This Row],[Operating Profit]])</f>
        <v>4879</v>
      </c>
      <c r="X5369">
        <f>SUM(Table1[[#This Row],[Total Sales]]-Table1[[#This Row],[Cost]])</f>
        <v>7021</v>
      </c>
      <c r="Y5369">
        <f>SUM(Table1[[#This Row],[profit/loss]])/SUM(Table1[profit/loss])</f>
        <v>2.1138986921112186E-5</v>
      </c>
    </row>
    <row r="5370" spans="1:25" x14ac:dyDescent="0.3">
      <c r="A5370" t="s">
        <v>29</v>
      </c>
      <c r="B5370" t="s">
        <v>82</v>
      </c>
      <c r="C5370">
        <v>1185732</v>
      </c>
      <c r="D5370" s="9">
        <v>44447</v>
      </c>
      <c r="E5370" s="8" t="str">
        <f>TEXT(Table1[[#This Row],[Invoice Date]],"dd-mm-yyyy")</f>
        <v>08-09-2021</v>
      </c>
      <c r="F5370" s="1" t="str">
        <f t="shared" si="332"/>
        <v>September</v>
      </c>
      <c r="G5370" s="1" t="str">
        <f t="shared" si="333"/>
        <v>2021</v>
      </c>
      <c r="H5370" s="1" t="str">
        <f t="shared" si="334"/>
        <v>Wednesday</v>
      </c>
      <c r="I5370" s="1" t="str">
        <f t="shared" si="335"/>
        <v>08</v>
      </c>
      <c r="J5370" t="s">
        <v>14</v>
      </c>
      <c r="K5370" t="s">
        <v>15</v>
      </c>
      <c r="L5370" t="s">
        <v>68</v>
      </c>
      <c r="M5370" t="s">
        <v>18</v>
      </c>
      <c r="N5370">
        <v>48</v>
      </c>
      <c r="O5370">
        <v>163</v>
      </c>
      <c r="P5370">
        <v>7824</v>
      </c>
      <c r="Q5370">
        <v>3521</v>
      </c>
      <c r="R5370">
        <v>0.45</v>
      </c>
      <c r="S5370" t="s">
        <v>82</v>
      </c>
      <c r="T5370" t="str">
        <f>IF(Table1[[#This Row],[Units Sold]]&gt; 700,"High Units","low Units")</f>
        <v>low Units</v>
      </c>
      <c r="U5370">
        <f>SUM(Table1[[#This Row],[Operating Profit]])/SUM(Table1[Operating Profit])*100</f>
        <v>1.0601107100019372E-3</v>
      </c>
      <c r="V5370">
        <f>SUM(Table1[[#This Row],[Price per Unit]]*Table1[[#This Row],[Units Sold]])</f>
        <v>7824</v>
      </c>
      <c r="W5370">
        <f>SUM(Table1[[#This Row],[Total Sales]]-Table1[[#This Row],[Operating Profit]])</f>
        <v>4303</v>
      </c>
      <c r="X5370">
        <f>SUM(Table1[[#This Row],[Total Sales]]-Table1[[#This Row],[Cost]])</f>
        <v>3521</v>
      </c>
      <c r="Y5370">
        <f>SUM(Table1[[#This Row],[profit/loss]])/SUM(Table1[profit/loss])</f>
        <v>1.0601107100019372E-5</v>
      </c>
    </row>
    <row r="5371" spans="1:25" x14ac:dyDescent="0.3">
      <c r="A5371" t="s">
        <v>29</v>
      </c>
      <c r="B5371" t="s">
        <v>82</v>
      </c>
      <c r="C5371">
        <v>1185732</v>
      </c>
      <c r="D5371" s="9">
        <v>44447</v>
      </c>
      <c r="E5371" s="8" t="str">
        <f>TEXT(Table1[[#This Row],[Invoice Date]],"dd-mm-yyyy")</f>
        <v>08-09-2021</v>
      </c>
      <c r="F5371" s="1" t="str">
        <f t="shared" si="332"/>
        <v>September</v>
      </c>
      <c r="G5371" s="1" t="str">
        <f t="shared" si="333"/>
        <v>2021</v>
      </c>
      <c r="H5371" s="1" t="str">
        <f t="shared" si="334"/>
        <v>Wednesday</v>
      </c>
      <c r="I5371" s="1" t="str">
        <f t="shared" si="335"/>
        <v>08</v>
      </c>
      <c r="J5371" t="s">
        <v>14</v>
      </c>
      <c r="K5371" t="s">
        <v>15</v>
      </c>
      <c r="L5371" t="s">
        <v>68</v>
      </c>
      <c r="M5371" t="s">
        <v>19</v>
      </c>
      <c r="N5371">
        <v>41</v>
      </c>
      <c r="O5371">
        <v>138</v>
      </c>
      <c r="P5371">
        <v>5658</v>
      </c>
      <c r="Q5371">
        <v>1980</v>
      </c>
      <c r="R5371">
        <v>0.35</v>
      </c>
      <c r="S5371" t="s">
        <v>82</v>
      </c>
      <c r="T5371" t="str">
        <f>IF(Table1[[#This Row],[Units Sold]]&gt; 700,"High Units","low Units")</f>
        <v>low Units</v>
      </c>
      <c r="U5371">
        <f>SUM(Table1[[#This Row],[Operating Profit]])/SUM(Table1[Operating Profit])*100</f>
        <v>5.9614291559325066E-4</v>
      </c>
      <c r="V5371">
        <f>SUM(Table1[[#This Row],[Price per Unit]]*Table1[[#This Row],[Units Sold]])</f>
        <v>5658</v>
      </c>
      <c r="W5371">
        <f>SUM(Table1[[#This Row],[Total Sales]]-Table1[[#This Row],[Operating Profit]])</f>
        <v>3678</v>
      </c>
      <c r="X5371">
        <f>SUM(Table1[[#This Row],[Total Sales]]-Table1[[#This Row],[Cost]])</f>
        <v>1980</v>
      </c>
      <c r="Y5371">
        <f>SUM(Table1[[#This Row],[profit/loss]])/SUM(Table1[profit/loss])</f>
        <v>5.9614291559325064E-6</v>
      </c>
    </row>
    <row r="5372" spans="1:25" x14ac:dyDescent="0.3">
      <c r="A5372" t="s">
        <v>29</v>
      </c>
      <c r="B5372" t="s">
        <v>82</v>
      </c>
      <c r="C5372">
        <v>1185732</v>
      </c>
      <c r="D5372" s="9">
        <v>44447</v>
      </c>
      <c r="E5372" s="8" t="str">
        <f>TEXT(Table1[[#This Row],[Invoice Date]],"dd-mm-yyyy")</f>
        <v>08-09-2021</v>
      </c>
      <c r="F5372" s="1" t="str">
        <f t="shared" si="332"/>
        <v>September</v>
      </c>
      <c r="G5372" s="1" t="str">
        <f t="shared" si="333"/>
        <v>2021</v>
      </c>
      <c r="H5372" s="1" t="str">
        <f t="shared" si="334"/>
        <v>Wednesday</v>
      </c>
      <c r="I5372" s="1" t="str">
        <f t="shared" si="335"/>
        <v>08</v>
      </c>
      <c r="J5372" t="s">
        <v>14</v>
      </c>
      <c r="K5372" t="s">
        <v>15</v>
      </c>
      <c r="L5372" t="s">
        <v>68</v>
      </c>
      <c r="M5372" t="s">
        <v>20</v>
      </c>
      <c r="N5372">
        <v>44</v>
      </c>
      <c r="O5372">
        <v>137</v>
      </c>
      <c r="P5372">
        <v>6028</v>
      </c>
      <c r="Q5372">
        <v>2471</v>
      </c>
      <c r="R5372">
        <v>0.41</v>
      </c>
      <c r="S5372" t="s">
        <v>82</v>
      </c>
      <c r="T5372" t="str">
        <f>IF(Table1[[#This Row],[Units Sold]]&gt; 700,"High Units","low Units")</f>
        <v>low Units</v>
      </c>
      <c r="U5372">
        <f>SUM(Table1[[#This Row],[Operating Profit]])/SUM(Table1[Operating Profit])*100</f>
        <v>7.4397431536915267E-4</v>
      </c>
      <c r="V5372">
        <f>SUM(Table1[[#This Row],[Price per Unit]]*Table1[[#This Row],[Units Sold]])</f>
        <v>6028</v>
      </c>
      <c r="W5372">
        <f>SUM(Table1[[#This Row],[Total Sales]]-Table1[[#This Row],[Operating Profit]])</f>
        <v>3557</v>
      </c>
      <c r="X5372">
        <f>SUM(Table1[[#This Row],[Total Sales]]-Table1[[#This Row],[Cost]])</f>
        <v>2471</v>
      </c>
      <c r="Y5372">
        <f>SUM(Table1[[#This Row],[profit/loss]])/SUM(Table1[profit/loss])</f>
        <v>7.4397431536915264E-6</v>
      </c>
    </row>
    <row r="5373" spans="1:25" x14ac:dyDescent="0.3">
      <c r="A5373" t="s">
        <v>29</v>
      </c>
      <c r="B5373" t="s">
        <v>82</v>
      </c>
      <c r="C5373">
        <v>1185732</v>
      </c>
      <c r="D5373" s="9">
        <v>44447</v>
      </c>
      <c r="E5373" s="8" t="str">
        <f>TEXT(Table1[[#This Row],[Invoice Date]],"dd-mm-yyyy")</f>
        <v>08-09-2021</v>
      </c>
      <c r="F5373" s="1" t="str">
        <f t="shared" si="332"/>
        <v>September</v>
      </c>
      <c r="G5373" s="1" t="str">
        <f t="shared" si="333"/>
        <v>2021</v>
      </c>
      <c r="H5373" s="1" t="str">
        <f t="shared" si="334"/>
        <v>Wednesday</v>
      </c>
      <c r="I5373" s="1" t="str">
        <f t="shared" si="335"/>
        <v>08</v>
      </c>
      <c r="J5373" t="s">
        <v>14</v>
      </c>
      <c r="K5373" t="s">
        <v>15</v>
      </c>
      <c r="L5373" t="s">
        <v>68</v>
      </c>
      <c r="M5373" t="s">
        <v>21</v>
      </c>
      <c r="N5373">
        <v>51</v>
      </c>
      <c r="O5373">
        <v>131</v>
      </c>
      <c r="P5373">
        <v>6681</v>
      </c>
      <c r="Q5373">
        <v>3207</v>
      </c>
      <c r="R5373">
        <v>0.48</v>
      </c>
      <c r="S5373" t="s">
        <v>82</v>
      </c>
      <c r="T5373" t="str">
        <f>IF(Table1[[#This Row],[Units Sold]]&gt; 700,"High Units","low Units")</f>
        <v>low Units</v>
      </c>
      <c r="U5373">
        <f>SUM(Table1[[#This Row],[Operating Profit]])/SUM(Table1[Operating Profit])*100</f>
        <v>9.6557087389270431E-4</v>
      </c>
      <c r="V5373">
        <f>SUM(Table1[[#This Row],[Price per Unit]]*Table1[[#This Row],[Units Sold]])</f>
        <v>6681</v>
      </c>
      <c r="W5373">
        <f>SUM(Table1[[#This Row],[Total Sales]]-Table1[[#This Row],[Operating Profit]])</f>
        <v>3474</v>
      </c>
      <c r="X5373">
        <f>SUM(Table1[[#This Row],[Total Sales]]-Table1[[#This Row],[Cost]])</f>
        <v>3207</v>
      </c>
      <c r="Y5373">
        <f>SUM(Table1[[#This Row],[profit/loss]])/SUM(Table1[profit/loss])</f>
        <v>9.6557087389270436E-6</v>
      </c>
    </row>
    <row r="5374" spans="1:25" x14ac:dyDescent="0.3">
      <c r="A5374" t="s">
        <v>29</v>
      </c>
      <c r="B5374" t="s">
        <v>82</v>
      </c>
      <c r="C5374">
        <v>1185732</v>
      </c>
      <c r="D5374" s="9">
        <v>44447</v>
      </c>
      <c r="E5374" s="8" t="str">
        <f>TEXT(Table1[[#This Row],[Invoice Date]],"dd-mm-yyyy")</f>
        <v>08-09-2021</v>
      </c>
      <c r="F5374" s="1" t="str">
        <f t="shared" si="332"/>
        <v>September</v>
      </c>
      <c r="G5374" s="1" t="str">
        <f t="shared" si="333"/>
        <v>2021</v>
      </c>
      <c r="H5374" s="1" t="str">
        <f t="shared" si="334"/>
        <v>Wednesday</v>
      </c>
      <c r="I5374" s="1" t="str">
        <f t="shared" si="335"/>
        <v>08</v>
      </c>
      <c r="J5374" t="s">
        <v>14</v>
      </c>
      <c r="K5374" t="s">
        <v>15</v>
      </c>
      <c r="L5374" t="s">
        <v>68</v>
      </c>
      <c r="M5374" t="s">
        <v>22</v>
      </c>
      <c r="N5374">
        <v>59</v>
      </c>
      <c r="O5374">
        <v>156</v>
      </c>
      <c r="P5374">
        <v>9204</v>
      </c>
      <c r="Q5374">
        <v>5522</v>
      </c>
      <c r="R5374">
        <v>0.6</v>
      </c>
      <c r="S5374" t="s">
        <v>82</v>
      </c>
      <c r="T5374" t="str">
        <f>IF(Table1[[#This Row],[Units Sold]]&gt; 700,"High Units","low Units")</f>
        <v>low Units</v>
      </c>
      <c r="U5374">
        <f>SUM(Table1[[#This Row],[Operating Profit]])/SUM(Table1[Operating Profit])*100</f>
        <v>1.6625763534878434E-3</v>
      </c>
      <c r="V5374">
        <f>SUM(Table1[[#This Row],[Price per Unit]]*Table1[[#This Row],[Units Sold]])</f>
        <v>9204</v>
      </c>
      <c r="W5374">
        <f>SUM(Table1[[#This Row],[Total Sales]]-Table1[[#This Row],[Operating Profit]])</f>
        <v>3682</v>
      </c>
      <c r="X5374">
        <f>SUM(Table1[[#This Row],[Total Sales]]-Table1[[#This Row],[Cost]])</f>
        <v>5522</v>
      </c>
      <c r="Y5374">
        <f>SUM(Table1[[#This Row],[profit/loss]])/SUM(Table1[profit/loss])</f>
        <v>1.6625763534878434E-5</v>
      </c>
    </row>
    <row r="5375" spans="1:25" x14ac:dyDescent="0.3">
      <c r="A5375" t="s">
        <v>29</v>
      </c>
      <c r="B5375" t="s">
        <v>82</v>
      </c>
      <c r="C5375">
        <v>1185732</v>
      </c>
      <c r="D5375" s="9">
        <v>44479</v>
      </c>
      <c r="E5375" s="8" t="str">
        <f>TEXT(Table1[[#This Row],[Invoice Date]],"dd-mm-yyyy")</f>
        <v>10-10-2021</v>
      </c>
      <c r="F5375" s="1" t="str">
        <f t="shared" si="332"/>
        <v>October</v>
      </c>
      <c r="G5375" s="1" t="str">
        <f t="shared" si="333"/>
        <v>2021</v>
      </c>
      <c r="H5375" s="1" t="str">
        <f t="shared" si="334"/>
        <v>Sunday</v>
      </c>
      <c r="I5375" s="1" t="str">
        <f t="shared" si="335"/>
        <v>10</v>
      </c>
      <c r="J5375" t="s">
        <v>14</v>
      </c>
      <c r="K5375" t="s">
        <v>15</v>
      </c>
      <c r="L5375" t="s">
        <v>68</v>
      </c>
      <c r="M5375" t="s">
        <v>16</v>
      </c>
      <c r="N5375">
        <v>57</v>
      </c>
      <c r="O5375">
        <v>208</v>
      </c>
      <c r="P5375">
        <v>11856</v>
      </c>
      <c r="Q5375">
        <v>6758</v>
      </c>
      <c r="R5375">
        <v>0.56999999999999995</v>
      </c>
      <c r="S5375" t="s">
        <v>82</v>
      </c>
      <c r="T5375" t="str">
        <f>IF(Table1[[#This Row],[Units Sold]]&gt; 700,"High Units","low Units")</f>
        <v>low Units</v>
      </c>
      <c r="U5375">
        <f>SUM(Table1[[#This Row],[Operating Profit]])/SUM(Table1[Operating Profit])*100</f>
        <v>2.034714052312721E-3</v>
      </c>
      <c r="V5375">
        <f>SUM(Table1[[#This Row],[Price per Unit]]*Table1[[#This Row],[Units Sold]])</f>
        <v>11856</v>
      </c>
      <c r="W5375">
        <f>SUM(Table1[[#This Row],[Total Sales]]-Table1[[#This Row],[Operating Profit]])</f>
        <v>5098</v>
      </c>
      <c r="X5375">
        <f>SUM(Table1[[#This Row],[Total Sales]]-Table1[[#This Row],[Cost]])</f>
        <v>6758</v>
      </c>
      <c r="Y5375">
        <f>SUM(Table1[[#This Row],[profit/loss]])/SUM(Table1[profit/loss])</f>
        <v>2.0347140523127209E-5</v>
      </c>
    </row>
    <row r="5376" spans="1:25" x14ac:dyDescent="0.3">
      <c r="A5376" t="s">
        <v>29</v>
      </c>
      <c r="B5376" t="s">
        <v>82</v>
      </c>
      <c r="C5376">
        <v>1185732</v>
      </c>
      <c r="D5376" s="9">
        <v>44479</v>
      </c>
      <c r="E5376" s="8" t="str">
        <f>TEXT(Table1[[#This Row],[Invoice Date]],"dd-mm-yyyy")</f>
        <v>10-10-2021</v>
      </c>
      <c r="F5376" s="1" t="str">
        <f t="shared" si="332"/>
        <v>October</v>
      </c>
      <c r="G5376" s="1" t="str">
        <f t="shared" si="333"/>
        <v>2021</v>
      </c>
      <c r="H5376" s="1" t="str">
        <f t="shared" si="334"/>
        <v>Sunday</v>
      </c>
      <c r="I5376" s="1" t="str">
        <f t="shared" si="335"/>
        <v>10</v>
      </c>
      <c r="J5376" t="s">
        <v>14</v>
      </c>
      <c r="K5376" t="s">
        <v>15</v>
      </c>
      <c r="L5376" t="s">
        <v>68</v>
      </c>
      <c r="M5376" t="s">
        <v>18</v>
      </c>
      <c r="N5376">
        <v>46</v>
      </c>
      <c r="O5376">
        <v>156</v>
      </c>
      <c r="P5376">
        <v>7176</v>
      </c>
      <c r="Q5376">
        <v>3301</v>
      </c>
      <c r="R5376">
        <v>0.46</v>
      </c>
      <c r="S5376" t="s">
        <v>82</v>
      </c>
      <c r="T5376" t="str">
        <f>IF(Table1[[#This Row],[Units Sold]]&gt; 700,"High Units","low Units")</f>
        <v>low Units</v>
      </c>
      <c r="U5376">
        <f>SUM(Table1[[#This Row],[Operating Profit]])/SUM(Table1[Operating Profit])*100</f>
        <v>9.9387260826935375E-4</v>
      </c>
      <c r="V5376">
        <f>SUM(Table1[[#This Row],[Price per Unit]]*Table1[[#This Row],[Units Sold]])</f>
        <v>7176</v>
      </c>
      <c r="W5376">
        <f>SUM(Table1[[#This Row],[Total Sales]]-Table1[[#This Row],[Operating Profit]])</f>
        <v>3875</v>
      </c>
      <c r="X5376">
        <f>SUM(Table1[[#This Row],[Total Sales]]-Table1[[#This Row],[Cost]])</f>
        <v>3301</v>
      </c>
      <c r="Y5376">
        <f>SUM(Table1[[#This Row],[profit/loss]])/SUM(Table1[profit/loss])</f>
        <v>9.9387260826935376E-6</v>
      </c>
    </row>
    <row r="5377" spans="1:25" x14ac:dyDescent="0.3">
      <c r="A5377" t="s">
        <v>29</v>
      </c>
      <c r="B5377" t="s">
        <v>82</v>
      </c>
      <c r="C5377">
        <v>1185732</v>
      </c>
      <c r="D5377" s="9">
        <v>44479</v>
      </c>
      <c r="E5377" s="8" t="str">
        <f>TEXT(Table1[[#This Row],[Invoice Date]],"dd-mm-yyyy")</f>
        <v>10-10-2021</v>
      </c>
      <c r="F5377" s="1" t="str">
        <f t="shared" si="332"/>
        <v>October</v>
      </c>
      <c r="G5377" s="1" t="str">
        <f t="shared" si="333"/>
        <v>2021</v>
      </c>
      <c r="H5377" s="1" t="str">
        <f t="shared" si="334"/>
        <v>Sunday</v>
      </c>
      <c r="I5377" s="1" t="str">
        <f t="shared" si="335"/>
        <v>10</v>
      </c>
      <c r="J5377" t="s">
        <v>14</v>
      </c>
      <c r="K5377" t="s">
        <v>15</v>
      </c>
      <c r="L5377" t="s">
        <v>68</v>
      </c>
      <c r="M5377" t="s">
        <v>19</v>
      </c>
      <c r="N5377">
        <v>46</v>
      </c>
      <c r="O5377">
        <v>137</v>
      </c>
      <c r="P5377">
        <v>6302</v>
      </c>
      <c r="Q5377">
        <v>2521</v>
      </c>
      <c r="R5377">
        <v>0.4</v>
      </c>
      <c r="S5377" t="s">
        <v>82</v>
      </c>
      <c r="T5377" t="str">
        <f>IF(Table1[[#This Row],[Units Sold]]&gt; 700,"High Units","low Units")</f>
        <v>low Units</v>
      </c>
      <c r="U5377">
        <f>SUM(Table1[[#This Row],[Operating Profit]])/SUM(Table1[Operating Profit])*100</f>
        <v>7.5902842939928525E-4</v>
      </c>
      <c r="V5377">
        <f>SUM(Table1[[#This Row],[Price per Unit]]*Table1[[#This Row],[Units Sold]])</f>
        <v>6302</v>
      </c>
      <c r="W5377">
        <f>SUM(Table1[[#This Row],[Total Sales]]-Table1[[#This Row],[Operating Profit]])</f>
        <v>3781</v>
      </c>
      <c r="X5377">
        <f>SUM(Table1[[#This Row],[Total Sales]]-Table1[[#This Row],[Cost]])</f>
        <v>2521</v>
      </c>
      <c r="Y5377">
        <f>SUM(Table1[[#This Row],[profit/loss]])/SUM(Table1[profit/loss])</f>
        <v>7.5902842939928527E-6</v>
      </c>
    </row>
    <row r="5378" spans="1:25" x14ac:dyDescent="0.3">
      <c r="A5378" t="s">
        <v>29</v>
      </c>
      <c r="B5378" t="s">
        <v>82</v>
      </c>
      <c r="C5378">
        <v>1185732</v>
      </c>
      <c r="D5378" s="9">
        <v>44479</v>
      </c>
      <c r="E5378" s="8" t="str">
        <f>TEXT(Table1[[#This Row],[Invoice Date]],"dd-mm-yyyy")</f>
        <v>10-10-2021</v>
      </c>
      <c r="F5378" s="1" t="str">
        <f t="shared" si="332"/>
        <v>October</v>
      </c>
      <c r="G5378" s="1" t="str">
        <f t="shared" si="333"/>
        <v>2021</v>
      </c>
      <c r="H5378" s="1" t="str">
        <f t="shared" si="334"/>
        <v>Sunday</v>
      </c>
      <c r="I5378" s="1" t="str">
        <f t="shared" si="335"/>
        <v>10</v>
      </c>
      <c r="J5378" t="s">
        <v>14</v>
      </c>
      <c r="K5378" t="s">
        <v>15</v>
      </c>
      <c r="L5378" t="s">
        <v>68</v>
      </c>
      <c r="M5378" t="s">
        <v>20</v>
      </c>
      <c r="N5378">
        <v>45</v>
      </c>
      <c r="O5378">
        <v>135</v>
      </c>
      <c r="P5378">
        <v>6075</v>
      </c>
      <c r="Q5378">
        <v>2491</v>
      </c>
      <c r="R5378">
        <v>0.41</v>
      </c>
      <c r="S5378" t="s">
        <v>82</v>
      </c>
      <c r="T5378" t="str">
        <f>IF(Table1[[#This Row],[Units Sold]]&gt; 700,"High Units","low Units")</f>
        <v>low Units</v>
      </c>
      <c r="U5378">
        <f>SUM(Table1[[#This Row],[Operating Profit]])/SUM(Table1[Operating Profit])*100</f>
        <v>7.4999596098120568E-4</v>
      </c>
      <c r="V5378">
        <f>SUM(Table1[[#This Row],[Price per Unit]]*Table1[[#This Row],[Units Sold]])</f>
        <v>6075</v>
      </c>
      <c r="W5378">
        <f>SUM(Table1[[#This Row],[Total Sales]]-Table1[[#This Row],[Operating Profit]])</f>
        <v>3584</v>
      </c>
      <c r="X5378">
        <f>SUM(Table1[[#This Row],[Total Sales]]-Table1[[#This Row],[Cost]])</f>
        <v>2491</v>
      </c>
      <c r="Y5378">
        <f>SUM(Table1[[#This Row],[profit/loss]])/SUM(Table1[profit/loss])</f>
        <v>7.4999596098120569E-6</v>
      </c>
    </row>
    <row r="5379" spans="1:25" x14ac:dyDescent="0.3">
      <c r="A5379" t="s">
        <v>29</v>
      </c>
      <c r="B5379" t="s">
        <v>82</v>
      </c>
      <c r="C5379">
        <v>1185732</v>
      </c>
      <c r="D5379" s="9">
        <v>44479</v>
      </c>
      <c r="E5379" s="8" t="str">
        <f>TEXT(Table1[[#This Row],[Invoice Date]],"dd-mm-yyyy")</f>
        <v>10-10-2021</v>
      </c>
      <c r="F5379" s="1" t="str">
        <f t="shared" ref="F5379:F5442" si="336">TEXT(D5379,"mmmm")</f>
        <v>October</v>
      </c>
      <c r="G5379" s="1" t="str">
        <f t="shared" ref="G5379:G5442" si="337">TEXT(D5379,"YYYY")</f>
        <v>2021</v>
      </c>
      <c r="H5379" s="1" t="str">
        <f t="shared" ref="H5379:H5442" si="338">TEXT(D5379,"dddd")</f>
        <v>Sunday</v>
      </c>
      <c r="I5379" s="1" t="str">
        <f t="shared" ref="I5379:I5442" si="339">TEXT(D5379,"dd")</f>
        <v>10</v>
      </c>
      <c r="J5379" t="s">
        <v>14</v>
      </c>
      <c r="K5379" t="s">
        <v>15</v>
      </c>
      <c r="L5379" t="s">
        <v>68</v>
      </c>
      <c r="M5379" t="s">
        <v>21</v>
      </c>
      <c r="N5379">
        <v>59</v>
      </c>
      <c r="O5379">
        <v>150</v>
      </c>
      <c r="P5379">
        <v>8850</v>
      </c>
      <c r="Q5379">
        <v>4160</v>
      </c>
      <c r="R5379">
        <v>0.47</v>
      </c>
      <c r="S5379" t="s">
        <v>82</v>
      </c>
      <c r="T5379" t="str">
        <f>IF(Table1[[#This Row],[Units Sold]]&gt; 700,"High Units","low Units")</f>
        <v>low Units</v>
      </c>
      <c r="U5379">
        <f>SUM(Table1[[#This Row],[Operating Profit]])/SUM(Table1[Operating Profit])*100</f>
        <v>1.2525022873070316E-3</v>
      </c>
      <c r="V5379">
        <f>SUM(Table1[[#This Row],[Price per Unit]]*Table1[[#This Row],[Units Sold]])</f>
        <v>8850</v>
      </c>
      <c r="W5379">
        <f>SUM(Table1[[#This Row],[Total Sales]]-Table1[[#This Row],[Operating Profit]])</f>
        <v>4690</v>
      </c>
      <c r="X5379">
        <f>SUM(Table1[[#This Row],[Total Sales]]-Table1[[#This Row],[Cost]])</f>
        <v>4160</v>
      </c>
      <c r="Y5379">
        <f>SUM(Table1[[#This Row],[profit/loss]])/SUM(Table1[profit/loss])</f>
        <v>1.2525022873070316E-5</v>
      </c>
    </row>
    <row r="5380" spans="1:25" x14ac:dyDescent="0.3">
      <c r="A5380" t="s">
        <v>29</v>
      </c>
      <c r="B5380" t="s">
        <v>82</v>
      </c>
      <c r="C5380">
        <v>1185732</v>
      </c>
      <c r="D5380" s="9">
        <v>44479</v>
      </c>
      <c r="E5380" s="8" t="str">
        <f>TEXT(Table1[[#This Row],[Invoice Date]],"dd-mm-yyyy")</f>
        <v>10-10-2021</v>
      </c>
      <c r="F5380" s="1" t="str">
        <f t="shared" si="336"/>
        <v>October</v>
      </c>
      <c r="G5380" s="1" t="str">
        <f t="shared" si="337"/>
        <v>2021</v>
      </c>
      <c r="H5380" s="1" t="str">
        <f t="shared" si="338"/>
        <v>Sunday</v>
      </c>
      <c r="I5380" s="1" t="str">
        <f t="shared" si="339"/>
        <v>10</v>
      </c>
      <c r="J5380" t="s">
        <v>14</v>
      </c>
      <c r="K5380" t="s">
        <v>15</v>
      </c>
      <c r="L5380" t="s">
        <v>68</v>
      </c>
      <c r="M5380" t="s">
        <v>22</v>
      </c>
      <c r="N5380">
        <v>64</v>
      </c>
      <c r="O5380">
        <v>156</v>
      </c>
      <c r="P5380">
        <v>9984</v>
      </c>
      <c r="Q5380">
        <v>6190</v>
      </c>
      <c r="R5380">
        <v>0.62</v>
      </c>
      <c r="S5380" t="s">
        <v>82</v>
      </c>
      <c r="T5380" t="str">
        <f>IF(Table1[[#This Row],[Units Sold]]&gt; 700,"High Units","low Units")</f>
        <v>low Units</v>
      </c>
      <c r="U5380">
        <f>SUM(Table1[[#This Row],[Operating Profit]])/SUM(Table1[Operating Profit])*100</f>
        <v>1.8636993169304148E-3</v>
      </c>
      <c r="V5380">
        <f>SUM(Table1[[#This Row],[Price per Unit]]*Table1[[#This Row],[Units Sold]])</f>
        <v>9984</v>
      </c>
      <c r="W5380">
        <f>SUM(Table1[[#This Row],[Total Sales]]-Table1[[#This Row],[Operating Profit]])</f>
        <v>3794</v>
      </c>
      <c r="X5380">
        <f>SUM(Table1[[#This Row],[Total Sales]]-Table1[[#This Row],[Cost]])</f>
        <v>6190</v>
      </c>
      <c r="Y5380">
        <f>SUM(Table1[[#This Row],[profit/loss]])/SUM(Table1[profit/loss])</f>
        <v>1.8636993169304148E-5</v>
      </c>
    </row>
    <row r="5381" spans="1:25" x14ac:dyDescent="0.3">
      <c r="A5381" t="s">
        <v>29</v>
      </c>
      <c r="B5381" t="s">
        <v>82</v>
      </c>
      <c r="C5381">
        <v>1185732</v>
      </c>
      <c r="D5381" s="9">
        <v>44509</v>
      </c>
      <c r="E5381" s="8" t="str">
        <f>TEXT(Table1[[#This Row],[Invoice Date]],"dd-mm-yyyy")</f>
        <v>09-11-2021</v>
      </c>
      <c r="F5381" s="1" t="str">
        <f t="shared" si="336"/>
        <v>November</v>
      </c>
      <c r="G5381" s="1" t="str">
        <f t="shared" si="337"/>
        <v>2021</v>
      </c>
      <c r="H5381" s="1" t="str">
        <f t="shared" si="338"/>
        <v>Tuesday</v>
      </c>
      <c r="I5381" s="1" t="str">
        <f t="shared" si="339"/>
        <v>09</v>
      </c>
      <c r="J5381" t="s">
        <v>14</v>
      </c>
      <c r="K5381" t="s">
        <v>15</v>
      </c>
      <c r="L5381" t="s">
        <v>68</v>
      </c>
      <c r="M5381" t="s">
        <v>16</v>
      </c>
      <c r="N5381">
        <v>56</v>
      </c>
      <c r="O5381">
        <v>217</v>
      </c>
      <c r="P5381">
        <v>12152</v>
      </c>
      <c r="Q5381">
        <v>6684</v>
      </c>
      <c r="R5381">
        <v>0.55000000000000004</v>
      </c>
      <c r="S5381" t="s">
        <v>82</v>
      </c>
      <c r="T5381" t="str">
        <f>IF(Table1[[#This Row],[Units Sold]]&gt; 700,"High Units","low Units")</f>
        <v>low Units</v>
      </c>
      <c r="U5381">
        <f>SUM(Table1[[#This Row],[Operating Profit]])/SUM(Table1[Operating Profit])*100</f>
        <v>2.0124339635481246E-3</v>
      </c>
      <c r="V5381">
        <f>SUM(Table1[[#This Row],[Price per Unit]]*Table1[[#This Row],[Units Sold]])</f>
        <v>12152</v>
      </c>
      <c r="W5381">
        <f>SUM(Table1[[#This Row],[Total Sales]]-Table1[[#This Row],[Operating Profit]])</f>
        <v>5468</v>
      </c>
      <c r="X5381">
        <f>SUM(Table1[[#This Row],[Total Sales]]-Table1[[#This Row],[Cost]])</f>
        <v>6684</v>
      </c>
      <c r="Y5381">
        <f>SUM(Table1[[#This Row],[profit/loss]])/SUM(Table1[profit/loss])</f>
        <v>2.0124339635481247E-5</v>
      </c>
    </row>
    <row r="5382" spans="1:25" x14ac:dyDescent="0.3">
      <c r="A5382" t="s">
        <v>29</v>
      </c>
      <c r="B5382" t="s">
        <v>82</v>
      </c>
      <c r="C5382">
        <v>1185732</v>
      </c>
      <c r="D5382" s="9">
        <v>44509</v>
      </c>
      <c r="E5382" s="8" t="str">
        <f>TEXT(Table1[[#This Row],[Invoice Date]],"dd-mm-yyyy")</f>
        <v>09-11-2021</v>
      </c>
      <c r="F5382" s="1" t="str">
        <f t="shared" si="336"/>
        <v>November</v>
      </c>
      <c r="G5382" s="1" t="str">
        <f t="shared" si="337"/>
        <v>2021</v>
      </c>
      <c r="H5382" s="1" t="str">
        <f t="shared" si="338"/>
        <v>Tuesday</v>
      </c>
      <c r="I5382" s="1" t="str">
        <f t="shared" si="339"/>
        <v>09</v>
      </c>
      <c r="J5382" t="s">
        <v>14</v>
      </c>
      <c r="K5382" t="s">
        <v>15</v>
      </c>
      <c r="L5382" t="s">
        <v>68</v>
      </c>
      <c r="M5382" t="s">
        <v>18</v>
      </c>
      <c r="N5382">
        <v>49</v>
      </c>
      <c r="O5382">
        <v>162</v>
      </c>
      <c r="P5382">
        <v>7938</v>
      </c>
      <c r="Q5382">
        <v>3890</v>
      </c>
      <c r="R5382">
        <v>0.49</v>
      </c>
      <c r="S5382" t="s">
        <v>82</v>
      </c>
      <c r="T5382" t="str">
        <f>IF(Table1[[#This Row],[Units Sold]]&gt; 700,"High Units","low Units")</f>
        <v>low Units</v>
      </c>
      <c r="U5382">
        <f>SUM(Table1[[#This Row],[Operating Profit]])/SUM(Table1[Operating Profit])*100</f>
        <v>1.1712100715443156E-3</v>
      </c>
      <c r="V5382">
        <f>SUM(Table1[[#This Row],[Price per Unit]]*Table1[[#This Row],[Units Sold]])</f>
        <v>7938</v>
      </c>
      <c r="W5382">
        <f>SUM(Table1[[#This Row],[Total Sales]]-Table1[[#This Row],[Operating Profit]])</f>
        <v>4048</v>
      </c>
      <c r="X5382">
        <f>SUM(Table1[[#This Row],[Total Sales]]-Table1[[#This Row],[Cost]])</f>
        <v>3890</v>
      </c>
      <c r="Y5382">
        <f>SUM(Table1[[#This Row],[profit/loss]])/SUM(Table1[profit/loss])</f>
        <v>1.1712100715443156E-5</v>
      </c>
    </row>
    <row r="5383" spans="1:25" x14ac:dyDescent="0.3">
      <c r="A5383" t="s">
        <v>29</v>
      </c>
      <c r="B5383" t="s">
        <v>82</v>
      </c>
      <c r="C5383">
        <v>1185732</v>
      </c>
      <c r="D5383" s="9">
        <v>44509</v>
      </c>
      <c r="E5383" s="8" t="str">
        <f>TEXT(Table1[[#This Row],[Invoice Date]],"dd-mm-yyyy")</f>
        <v>09-11-2021</v>
      </c>
      <c r="F5383" s="1" t="str">
        <f t="shared" si="336"/>
        <v>November</v>
      </c>
      <c r="G5383" s="1" t="str">
        <f t="shared" si="337"/>
        <v>2021</v>
      </c>
      <c r="H5383" s="1" t="str">
        <f t="shared" si="338"/>
        <v>Tuesday</v>
      </c>
      <c r="I5383" s="1" t="str">
        <f t="shared" si="339"/>
        <v>09</v>
      </c>
      <c r="J5383" t="s">
        <v>14</v>
      </c>
      <c r="K5383" t="s">
        <v>15</v>
      </c>
      <c r="L5383" t="s">
        <v>68</v>
      </c>
      <c r="M5383" t="s">
        <v>19</v>
      </c>
      <c r="N5383">
        <v>45</v>
      </c>
      <c r="O5383">
        <v>147</v>
      </c>
      <c r="P5383">
        <v>6615</v>
      </c>
      <c r="Q5383">
        <v>2381</v>
      </c>
      <c r="R5383">
        <v>0.36</v>
      </c>
      <c r="S5383" t="s">
        <v>82</v>
      </c>
      <c r="T5383" t="str">
        <f>IF(Table1[[#This Row],[Units Sold]]&gt; 700,"High Units","low Units")</f>
        <v>low Units</v>
      </c>
      <c r="U5383">
        <f>SUM(Table1[[#This Row],[Operating Profit]])/SUM(Table1[Operating Profit])*100</f>
        <v>7.1687691011491396E-4</v>
      </c>
      <c r="V5383">
        <f>SUM(Table1[[#This Row],[Price per Unit]]*Table1[[#This Row],[Units Sold]])</f>
        <v>6615</v>
      </c>
      <c r="W5383">
        <f>SUM(Table1[[#This Row],[Total Sales]]-Table1[[#This Row],[Operating Profit]])</f>
        <v>4234</v>
      </c>
      <c r="X5383">
        <f>SUM(Table1[[#This Row],[Total Sales]]-Table1[[#This Row],[Cost]])</f>
        <v>2381</v>
      </c>
      <c r="Y5383">
        <f>SUM(Table1[[#This Row],[profit/loss]])/SUM(Table1[profit/loss])</f>
        <v>7.16876910114914E-6</v>
      </c>
    </row>
    <row r="5384" spans="1:25" x14ac:dyDescent="0.3">
      <c r="A5384" t="s">
        <v>29</v>
      </c>
      <c r="B5384" t="s">
        <v>82</v>
      </c>
      <c r="C5384">
        <v>1185732</v>
      </c>
      <c r="D5384" s="9">
        <v>44509</v>
      </c>
      <c r="E5384" s="8" t="str">
        <f>TEXT(Table1[[#This Row],[Invoice Date]],"dd-mm-yyyy")</f>
        <v>09-11-2021</v>
      </c>
      <c r="F5384" s="1" t="str">
        <f t="shared" si="336"/>
        <v>November</v>
      </c>
      <c r="G5384" s="1" t="str">
        <f t="shared" si="337"/>
        <v>2021</v>
      </c>
      <c r="H5384" s="1" t="str">
        <f t="shared" si="338"/>
        <v>Tuesday</v>
      </c>
      <c r="I5384" s="1" t="str">
        <f t="shared" si="339"/>
        <v>09</v>
      </c>
      <c r="J5384" t="s">
        <v>14</v>
      </c>
      <c r="K5384" t="s">
        <v>15</v>
      </c>
      <c r="L5384" t="s">
        <v>68</v>
      </c>
      <c r="M5384" t="s">
        <v>20</v>
      </c>
      <c r="N5384">
        <v>47</v>
      </c>
      <c r="O5384">
        <v>144</v>
      </c>
      <c r="P5384">
        <v>6768</v>
      </c>
      <c r="Q5384">
        <v>2707</v>
      </c>
      <c r="R5384">
        <v>0.4</v>
      </c>
      <c r="S5384" t="s">
        <v>82</v>
      </c>
      <c r="T5384" t="str">
        <f>IF(Table1[[#This Row],[Units Sold]]&gt; 700,"High Units","low Units")</f>
        <v>low Units</v>
      </c>
      <c r="U5384">
        <f>SUM(Table1[[#This Row],[Operating Profit]])/SUM(Table1[Operating Profit])*100</f>
        <v>8.1502973359137861E-4</v>
      </c>
      <c r="V5384">
        <f>SUM(Table1[[#This Row],[Price per Unit]]*Table1[[#This Row],[Units Sold]])</f>
        <v>6768</v>
      </c>
      <c r="W5384">
        <f>SUM(Table1[[#This Row],[Total Sales]]-Table1[[#This Row],[Operating Profit]])</f>
        <v>4061</v>
      </c>
      <c r="X5384">
        <f>SUM(Table1[[#This Row],[Total Sales]]-Table1[[#This Row],[Cost]])</f>
        <v>2707</v>
      </c>
      <c r="Y5384">
        <f>SUM(Table1[[#This Row],[profit/loss]])/SUM(Table1[profit/loss])</f>
        <v>8.1502973359137858E-6</v>
      </c>
    </row>
    <row r="5385" spans="1:25" x14ac:dyDescent="0.3">
      <c r="A5385" t="s">
        <v>29</v>
      </c>
      <c r="B5385" t="s">
        <v>82</v>
      </c>
      <c r="C5385">
        <v>1185732</v>
      </c>
      <c r="D5385" s="9">
        <v>44509</v>
      </c>
      <c r="E5385" s="8" t="str">
        <f>TEXT(Table1[[#This Row],[Invoice Date]],"dd-mm-yyyy")</f>
        <v>09-11-2021</v>
      </c>
      <c r="F5385" s="1" t="str">
        <f t="shared" si="336"/>
        <v>November</v>
      </c>
      <c r="G5385" s="1" t="str">
        <f t="shared" si="337"/>
        <v>2021</v>
      </c>
      <c r="H5385" s="1" t="str">
        <f t="shared" si="338"/>
        <v>Tuesday</v>
      </c>
      <c r="I5385" s="1" t="str">
        <f t="shared" si="339"/>
        <v>09</v>
      </c>
      <c r="J5385" t="s">
        <v>14</v>
      </c>
      <c r="K5385" t="s">
        <v>15</v>
      </c>
      <c r="L5385" t="s">
        <v>68</v>
      </c>
      <c r="M5385" t="s">
        <v>21</v>
      </c>
      <c r="N5385">
        <v>62</v>
      </c>
      <c r="O5385">
        <v>154</v>
      </c>
      <c r="P5385">
        <v>9548</v>
      </c>
      <c r="Q5385">
        <v>4297</v>
      </c>
      <c r="R5385">
        <v>0.45</v>
      </c>
      <c r="S5385" t="s">
        <v>82</v>
      </c>
      <c r="T5385" t="str">
        <f>IF(Table1[[#This Row],[Units Sold]]&gt; 700,"High Units","low Units")</f>
        <v>low Units</v>
      </c>
      <c r="U5385">
        <f>SUM(Table1[[#This Row],[Operating Profit]])/SUM(Table1[Operating Profit])*100</f>
        <v>1.293750559749595E-3</v>
      </c>
      <c r="V5385">
        <f>SUM(Table1[[#This Row],[Price per Unit]]*Table1[[#This Row],[Units Sold]])</f>
        <v>9548</v>
      </c>
      <c r="W5385">
        <f>SUM(Table1[[#This Row],[Total Sales]]-Table1[[#This Row],[Operating Profit]])</f>
        <v>5251</v>
      </c>
      <c r="X5385">
        <f>SUM(Table1[[#This Row],[Total Sales]]-Table1[[#This Row],[Cost]])</f>
        <v>4297</v>
      </c>
      <c r="Y5385">
        <f>SUM(Table1[[#This Row],[profit/loss]])/SUM(Table1[profit/loss])</f>
        <v>1.293750559749595E-5</v>
      </c>
    </row>
    <row r="5386" spans="1:25" x14ac:dyDescent="0.3">
      <c r="A5386" t="s">
        <v>29</v>
      </c>
      <c r="B5386" t="s">
        <v>82</v>
      </c>
      <c r="C5386">
        <v>1185732</v>
      </c>
      <c r="D5386" s="9">
        <v>44509</v>
      </c>
      <c r="E5386" s="8" t="str">
        <f>TEXT(Table1[[#This Row],[Invoice Date]],"dd-mm-yyyy")</f>
        <v>09-11-2021</v>
      </c>
      <c r="F5386" s="1" t="str">
        <f t="shared" si="336"/>
        <v>November</v>
      </c>
      <c r="G5386" s="1" t="str">
        <f t="shared" si="337"/>
        <v>2021</v>
      </c>
      <c r="H5386" s="1" t="str">
        <f t="shared" si="338"/>
        <v>Tuesday</v>
      </c>
      <c r="I5386" s="1" t="str">
        <f t="shared" si="339"/>
        <v>09</v>
      </c>
      <c r="J5386" t="s">
        <v>14</v>
      </c>
      <c r="K5386" t="s">
        <v>15</v>
      </c>
      <c r="L5386" t="s">
        <v>68</v>
      </c>
      <c r="M5386" t="s">
        <v>22</v>
      </c>
      <c r="N5386">
        <v>68</v>
      </c>
      <c r="O5386">
        <v>176</v>
      </c>
      <c r="P5386">
        <v>11968</v>
      </c>
      <c r="Q5386">
        <v>7660</v>
      </c>
      <c r="R5386">
        <v>0.64</v>
      </c>
      <c r="S5386" t="s">
        <v>82</v>
      </c>
      <c r="T5386" t="str">
        <f>IF(Table1[[#This Row],[Units Sold]]&gt; 700,"High Units","low Units")</f>
        <v>low Units</v>
      </c>
      <c r="U5386">
        <f>SUM(Table1[[#This Row],[Operating Profit]])/SUM(Table1[Operating Profit])*100</f>
        <v>2.3062902694163129E-3</v>
      </c>
      <c r="V5386">
        <f>SUM(Table1[[#This Row],[Price per Unit]]*Table1[[#This Row],[Units Sold]])</f>
        <v>11968</v>
      </c>
      <c r="W5386">
        <f>SUM(Table1[[#This Row],[Total Sales]]-Table1[[#This Row],[Operating Profit]])</f>
        <v>4308</v>
      </c>
      <c r="X5386">
        <f>SUM(Table1[[#This Row],[Total Sales]]-Table1[[#This Row],[Cost]])</f>
        <v>7660</v>
      </c>
      <c r="Y5386">
        <f>SUM(Table1[[#This Row],[profit/loss]])/SUM(Table1[profit/loss])</f>
        <v>2.3062902694163129E-5</v>
      </c>
    </row>
    <row r="5387" spans="1:25" x14ac:dyDescent="0.3">
      <c r="A5387" t="s">
        <v>29</v>
      </c>
      <c r="B5387" t="s">
        <v>82</v>
      </c>
      <c r="C5387">
        <v>1185732</v>
      </c>
      <c r="D5387" s="9">
        <v>44538</v>
      </c>
      <c r="E5387" s="8" t="str">
        <f>TEXT(Table1[[#This Row],[Invoice Date]],"dd-mm-yyyy")</f>
        <v>08-12-2021</v>
      </c>
      <c r="F5387" s="1" t="str">
        <f t="shared" si="336"/>
        <v>December</v>
      </c>
      <c r="G5387" s="1" t="str">
        <f t="shared" si="337"/>
        <v>2021</v>
      </c>
      <c r="H5387" s="1" t="str">
        <f t="shared" si="338"/>
        <v>Wednesday</v>
      </c>
      <c r="I5387" s="1" t="str">
        <f t="shared" si="339"/>
        <v>08</v>
      </c>
      <c r="J5387" t="s">
        <v>14</v>
      </c>
      <c r="K5387" t="s">
        <v>15</v>
      </c>
      <c r="L5387" t="s">
        <v>68</v>
      </c>
      <c r="M5387" t="s">
        <v>16</v>
      </c>
      <c r="N5387">
        <v>59</v>
      </c>
      <c r="O5387">
        <v>245</v>
      </c>
      <c r="P5387">
        <v>14455</v>
      </c>
      <c r="Q5387">
        <v>8384</v>
      </c>
      <c r="R5387">
        <v>0.57999999999999996</v>
      </c>
      <c r="S5387" t="s">
        <v>82</v>
      </c>
      <c r="T5387" t="str">
        <f>IF(Table1[[#This Row],[Units Sold]]&gt; 700,"High Units","low Units")</f>
        <v>low Units</v>
      </c>
      <c r="U5387">
        <f>SUM(Table1[[#This Row],[Operating Profit]])/SUM(Table1[Operating Profit])*100</f>
        <v>2.5242738405726333E-3</v>
      </c>
      <c r="V5387">
        <f>SUM(Table1[[#This Row],[Price per Unit]]*Table1[[#This Row],[Units Sold]])</f>
        <v>14455</v>
      </c>
      <c r="W5387">
        <f>SUM(Table1[[#This Row],[Total Sales]]-Table1[[#This Row],[Operating Profit]])</f>
        <v>6071</v>
      </c>
      <c r="X5387">
        <f>SUM(Table1[[#This Row],[Total Sales]]-Table1[[#This Row],[Cost]])</f>
        <v>8384</v>
      </c>
      <c r="Y5387">
        <f>SUM(Table1[[#This Row],[profit/loss]])/SUM(Table1[profit/loss])</f>
        <v>2.5242738405726331E-5</v>
      </c>
    </row>
    <row r="5388" spans="1:25" x14ac:dyDescent="0.3">
      <c r="A5388" t="s">
        <v>29</v>
      </c>
      <c r="B5388" t="s">
        <v>82</v>
      </c>
      <c r="C5388">
        <v>1185732</v>
      </c>
      <c r="D5388" s="9">
        <v>44538</v>
      </c>
      <c r="E5388" s="8" t="str">
        <f>TEXT(Table1[[#This Row],[Invoice Date]],"dd-mm-yyyy")</f>
        <v>08-12-2021</v>
      </c>
      <c r="F5388" s="1" t="str">
        <f t="shared" si="336"/>
        <v>December</v>
      </c>
      <c r="G5388" s="1" t="str">
        <f t="shared" si="337"/>
        <v>2021</v>
      </c>
      <c r="H5388" s="1" t="str">
        <f t="shared" si="338"/>
        <v>Wednesday</v>
      </c>
      <c r="I5388" s="1" t="str">
        <f t="shared" si="339"/>
        <v>08</v>
      </c>
      <c r="J5388" t="s">
        <v>14</v>
      </c>
      <c r="K5388" t="s">
        <v>15</v>
      </c>
      <c r="L5388" t="s">
        <v>68</v>
      </c>
      <c r="M5388" t="s">
        <v>18</v>
      </c>
      <c r="N5388">
        <v>51</v>
      </c>
      <c r="O5388">
        <v>169</v>
      </c>
      <c r="P5388">
        <v>8619</v>
      </c>
      <c r="Q5388">
        <v>4310</v>
      </c>
      <c r="R5388">
        <v>0.5</v>
      </c>
      <c r="S5388" t="s">
        <v>82</v>
      </c>
      <c r="T5388" t="str">
        <f>IF(Table1[[#This Row],[Units Sold]]&gt; 700,"High Units","low Units")</f>
        <v>low Units</v>
      </c>
      <c r="U5388">
        <f>SUM(Table1[[#This Row],[Operating Profit]])/SUM(Table1[Operating Profit])*100</f>
        <v>1.2976646293974294E-3</v>
      </c>
      <c r="V5388">
        <f>SUM(Table1[[#This Row],[Price per Unit]]*Table1[[#This Row],[Units Sold]])</f>
        <v>8619</v>
      </c>
      <c r="W5388">
        <f>SUM(Table1[[#This Row],[Total Sales]]-Table1[[#This Row],[Operating Profit]])</f>
        <v>4309</v>
      </c>
      <c r="X5388">
        <f>SUM(Table1[[#This Row],[Total Sales]]-Table1[[#This Row],[Cost]])</f>
        <v>4310</v>
      </c>
      <c r="Y5388">
        <f>SUM(Table1[[#This Row],[profit/loss]])/SUM(Table1[profit/loss])</f>
        <v>1.2976646293974293E-5</v>
      </c>
    </row>
    <row r="5389" spans="1:25" x14ac:dyDescent="0.3">
      <c r="A5389" t="s">
        <v>33</v>
      </c>
      <c r="B5389" t="s">
        <v>82</v>
      </c>
      <c r="C5389">
        <v>1185732</v>
      </c>
      <c r="D5389" s="9">
        <v>44538</v>
      </c>
      <c r="E5389" s="8" t="str">
        <f>TEXT(Table1[[#This Row],[Invoice Date]],"dd-mm-yyyy")</f>
        <v>08-12-2021</v>
      </c>
      <c r="F5389" s="1" t="str">
        <f t="shared" si="336"/>
        <v>December</v>
      </c>
      <c r="G5389" s="1" t="str">
        <f t="shared" si="337"/>
        <v>2021</v>
      </c>
      <c r="H5389" s="1" t="str">
        <f t="shared" si="338"/>
        <v>Wednesday</v>
      </c>
      <c r="I5389" s="1" t="str">
        <f t="shared" si="339"/>
        <v>08</v>
      </c>
      <c r="J5389" t="s">
        <v>14</v>
      </c>
      <c r="K5389" t="s">
        <v>15</v>
      </c>
      <c r="L5389" t="s">
        <v>68</v>
      </c>
      <c r="M5389" t="s">
        <v>19</v>
      </c>
      <c r="N5389">
        <v>52</v>
      </c>
      <c r="O5389">
        <v>163</v>
      </c>
      <c r="P5389">
        <v>8476</v>
      </c>
      <c r="Q5389">
        <v>3306</v>
      </c>
      <c r="R5389">
        <v>0.39</v>
      </c>
      <c r="S5389" t="s">
        <v>82</v>
      </c>
      <c r="T5389" t="str">
        <f>IF(Table1[[#This Row],[Units Sold]]&gt; 700,"High Units","low Units")</f>
        <v>low Units</v>
      </c>
      <c r="U5389">
        <f>SUM(Table1[[#This Row],[Operating Profit]])/SUM(Table1[Operating Profit])*100</f>
        <v>9.9537801967236692E-4</v>
      </c>
      <c r="V5389">
        <f>SUM(Table1[[#This Row],[Price per Unit]]*Table1[[#This Row],[Units Sold]])</f>
        <v>8476</v>
      </c>
      <c r="W5389">
        <f>SUM(Table1[[#This Row],[Total Sales]]-Table1[[#This Row],[Operating Profit]])</f>
        <v>5170</v>
      </c>
      <c r="X5389">
        <f>SUM(Table1[[#This Row],[Total Sales]]-Table1[[#This Row],[Cost]])</f>
        <v>3306</v>
      </c>
      <c r="Y5389">
        <f>SUM(Table1[[#This Row],[profit/loss]])/SUM(Table1[profit/loss])</f>
        <v>9.9537801967236694E-6</v>
      </c>
    </row>
    <row r="5390" spans="1:25" x14ac:dyDescent="0.3">
      <c r="A5390" t="s">
        <v>33</v>
      </c>
      <c r="B5390" t="s">
        <v>82</v>
      </c>
      <c r="C5390">
        <v>1185732</v>
      </c>
      <c r="D5390" s="9">
        <v>44538</v>
      </c>
      <c r="E5390" s="8" t="str">
        <f>TEXT(Table1[[#This Row],[Invoice Date]],"dd-mm-yyyy")</f>
        <v>08-12-2021</v>
      </c>
      <c r="F5390" s="1" t="str">
        <f t="shared" si="336"/>
        <v>December</v>
      </c>
      <c r="G5390" s="1" t="str">
        <f t="shared" si="337"/>
        <v>2021</v>
      </c>
      <c r="H5390" s="1" t="str">
        <f t="shared" si="338"/>
        <v>Wednesday</v>
      </c>
      <c r="I5390" s="1" t="str">
        <f t="shared" si="339"/>
        <v>08</v>
      </c>
      <c r="J5390" t="s">
        <v>14</v>
      </c>
      <c r="K5390" t="s">
        <v>15</v>
      </c>
      <c r="L5390" t="s">
        <v>68</v>
      </c>
      <c r="M5390" t="s">
        <v>20</v>
      </c>
      <c r="N5390">
        <v>54</v>
      </c>
      <c r="O5390">
        <v>155</v>
      </c>
      <c r="P5390">
        <v>8370</v>
      </c>
      <c r="Q5390">
        <v>3432</v>
      </c>
      <c r="R5390">
        <v>0.41</v>
      </c>
      <c r="S5390" t="s">
        <v>82</v>
      </c>
      <c r="T5390" t="str">
        <f>IF(Table1[[#This Row],[Units Sold]]&gt; 700,"High Units","low Units")</f>
        <v>low Units</v>
      </c>
      <c r="U5390">
        <f>SUM(Table1[[#This Row],[Operating Profit]])/SUM(Table1[Operating Profit])*100</f>
        <v>1.0333143870283011E-3</v>
      </c>
      <c r="V5390">
        <f>SUM(Table1[[#This Row],[Price per Unit]]*Table1[[#This Row],[Units Sold]])</f>
        <v>8370</v>
      </c>
      <c r="W5390">
        <f>SUM(Table1[[#This Row],[Total Sales]]-Table1[[#This Row],[Operating Profit]])</f>
        <v>4938</v>
      </c>
      <c r="X5390">
        <f>SUM(Table1[[#This Row],[Total Sales]]-Table1[[#This Row],[Cost]])</f>
        <v>3432</v>
      </c>
      <c r="Y5390">
        <f>SUM(Table1[[#This Row],[profit/loss]])/SUM(Table1[profit/loss])</f>
        <v>1.0333143870283011E-5</v>
      </c>
    </row>
    <row r="5391" spans="1:25" x14ac:dyDescent="0.3">
      <c r="A5391" t="s">
        <v>33</v>
      </c>
      <c r="B5391" t="s">
        <v>82</v>
      </c>
      <c r="C5391">
        <v>1185732</v>
      </c>
      <c r="D5391" s="9">
        <v>44538</v>
      </c>
      <c r="E5391" s="8" t="str">
        <f>TEXT(Table1[[#This Row],[Invoice Date]],"dd-mm-yyyy")</f>
        <v>08-12-2021</v>
      </c>
      <c r="F5391" s="1" t="str">
        <f t="shared" si="336"/>
        <v>December</v>
      </c>
      <c r="G5391" s="1" t="str">
        <f t="shared" si="337"/>
        <v>2021</v>
      </c>
      <c r="H5391" s="1" t="str">
        <f t="shared" si="338"/>
        <v>Wednesday</v>
      </c>
      <c r="I5391" s="1" t="str">
        <f t="shared" si="339"/>
        <v>08</v>
      </c>
      <c r="J5391" t="s">
        <v>14</v>
      </c>
      <c r="K5391" t="s">
        <v>15</v>
      </c>
      <c r="L5391" t="s">
        <v>68</v>
      </c>
      <c r="M5391" t="s">
        <v>21</v>
      </c>
      <c r="N5391">
        <v>60</v>
      </c>
      <c r="O5391">
        <v>155</v>
      </c>
      <c r="P5391">
        <v>9300</v>
      </c>
      <c r="Q5391">
        <v>4278</v>
      </c>
      <c r="R5391">
        <v>0.46</v>
      </c>
      <c r="S5391" t="s">
        <v>82</v>
      </c>
      <c r="T5391" t="str">
        <f>IF(Table1[[#This Row],[Units Sold]]&gt; 700,"High Units","low Units")</f>
        <v>low Units</v>
      </c>
      <c r="U5391">
        <f>SUM(Table1[[#This Row],[Operating Profit]])/SUM(Table1[Operating Profit])*100</f>
        <v>1.2880299964181446E-3</v>
      </c>
      <c r="V5391">
        <f>SUM(Table1[[#This Row],[Price per Unit]]*Table1[[#This Row],[Units Sold]])</f>
        <v>9300</v>
      </c>
      <c r="W5391">
        <f>SUM(Table1[[#This Row],[Total Sales]]-Table1[[#This Row],[Operating Profit]])</f>
        <v>5022</v>
      </c>
      <c r="X5391">
        <f>SUM(Table1[[#This Row],[Total Sales]]-Table1[[#This Row],[Cost]])</f>
        <v>4278</v>
      </c>
      <c r="Y5391">
        <f>SUM(Table1[[#This Row],[profit/loss]])/SUM(Table1[profit/loss])</f>
        <v>1.2880299964181446E-5</v>
      </c>
    </row>
    <row r="5392" spans="1:25" x14ac:dyDescent="0.3">
      <c r="A5392" t="s">
        <v>33</v>
      </c>
      <c r="B5392" t="s">
        <v>82</v>
      </c>
      <c r="C5392">
        <v>1185732</v>
      </c>
      <c r="D5392" s="9">
        <v>44538</v>
      </c>
      <c r="E5392" s="8" t="str">
        <f>TEXT(Table1[[#This Row],[Invoice Date]],"dd-mm-yyyy")</f>
        <v>08-12-2021</v>
      </c>
      <c r="F5392" s="1" t="str">
        <f t="shared" si="336"/>
        <v>December</v>
      </c>
      <c r="G5392" s="1" t="str">
        <f t="shared" si="337"/>
        <v>2021</v>
      </c>
      <c r="H5392" s="1" t="str">
        <f t="shared" si="338"/>
        <v>Wednesday</v>
      </c>
      <c r="I5392" s="1" t="str">
        <f t="shared" si="339"/>
        <v>08</v>
      </c>
      <c r="J5392" t="s">
        <v>14</v>
      </c>
      <c r="K5392" t="s">
        <v>15</v>
      </c>
      <c r="L5392" t="s">
        <v>68</v>
      </c>
      <c r="M5392" t="s">
        <v>22</v>
      </c>
      <c r="N5392">
        <v>69</v>
      </c>
      <c r="O5392">
        <v>182</v>
      </c>
      <c r="P5392">
        <v>12558</v>
      </c>
      <c r="Q5392">
        <v>8037</v>
      </c>
      <c r="R5392">
        <v>0.64</v>
      </c>
      <c r="S5392" t="s">
        <v>82</v>
      </c>
      <c r="T5392" t="str">
        <f>IF(Table1[[#This Row],[Units Sold]]&gt; 700,"High Units","low Units")</f>
        <v>low Units</v>
      </c>
      <c r="U5392">
        <f>SUM(Table1[[#This Row],[Operating Profit]])/SUM(Table1[Operating Profit])*100</f>
        <v>2.419798289203513E-3</v>
      </c>
      <c r="V5392">
        <f>SUM(Table1[[#This Row],[Price per Unit]]*Table1[[#This Row],[Units Sold]])</f>
        <v>12558</v>
      </c>
      <c r="W5392">
        <f>SUM(Table1[[#This Row],[Total Sales]]-Table1[[#This Row],[Operating Profit]])</f>
        <v>4521</v>
      </c>
      <c r="X5392">
        <f>SUM(Table1[[#This Row],[Total Sales]]-Table1[[#This Row],[Cost]])</f>
        <v>8037</v>
      </c>
      <c r="Y5392">
        <f>SUM(Table1[[#This Row],[profit/loss]])/SUM(Table1[profit/loss])</f>
        <v>2.4197982892035129E-5</v>
      </c>
    </row>
    <row r="5393" spans="1:25" x14ac:dyDescent="0.3">
      <c r="A5393" t="s">
        <v>33</v>
      </c>
      <c r="B5393" t="s">
        <v>82</v>
      </c>
      <c r="C5393">
        <v>1185732</v>
      </c>
      <c r="D5393" s="9">
        <v>44210</v>
      </c>
      <c r="E5393" s="8" t="str">
        <f>TEXT(Table1[[#This Row],[Invoice Date]],"dd-mm-yyyy")</f>
        <v>14-01-2021</v>
      </c>
      <c r="F5393" s="1" t="str">
        <f t="shared" si="336"/>
        <v>January</v>
      </c>
      <c r="G5393" s="1" t="str">
        <f t="shared" si="337"/>
        <v>2021</v>
      </c>
      <c r="H5393" s="1" t="str">
        <f t="shared" si="338"/>
        <v>Thursday</v>
      </c>
      <c r="I5393" s="1" t="str">
        <f t="shared" si="339"/>
        <v>14</v>
      </c>
      <c r="J5393" t="s">
        <v>14</v>
      </c>
      <c r="K5393" t="s">
        <v>15</v>
      </c>
      <c r="L5393" t="s">
        <v>68</v>
      </c>
      <c r="M5393" t="s">
        <v>16</v>
      </c>
      <c r="N5393">
        <v>39</v>
      </c>
      <c r="O5393">
        <v>216</v>
      </c>
      <c r="P5393">
        <v>8424</v>
      </c>
      <c r="Q5393">
        <v>5307</v>
      </c>
      <c r="R5393">
        <v>0.63</v>
      </c>
      <c r="S5393" t="s">
        <v>82</v>
      </c>
      <c r="T5393" t="str">
        <f>IF(Table1[[#This Row],[Units Sold]]&gt; 700,"High Units","low Units")</f>
        <v>low Units</v>
      </c>
      <c r="U5393">
        <f>SUM(Table1[[#This Row],[Operating Profit]])/SUM(Table1[Operating Profit])*100</f>
        <v>1.5978436631582731E-3</v>
      </c>
      <c r="V5393">
        <f>SUM(Table1[[#This Row],[Price per Unit]]*Table1[[#This Row],[Units Sold]])</f>
        <v>8424</v>
      </c>
      <c r="W5393">
        <f>SUM(Table1[[#This Row],[Total Sales]]-Table1[[#This Row],[Operating Profit]])</f>
        <v>3117</v>
      </c>
      <c r="X5393">
        <f>SUM(Table1[[#This Row],[Total Sales]]-Table1[[#This Row],[Cost]])</f>
        <v>5307</v>
      </c>
      <c r="Y5393">
        <f>SUM(Table1[[#This Row],[profit/loss]])/SUM(Table1[profit/loss])</f>
        <v>1.5978436631582732E-5</v>
      </c>
    </row>
    <row r="5394" spans="1:25" x14ac:dyDescent="0.3">
      <c r="A5394" t="s">
        <v>33</v>
      </c>
      <c r="B5394" t="s">
        <v>82</v>
      </c>
      <c r="C5394">
        <v>1185732</v>
      </c>
      <c r="D5394" s="9">
        <v>44210</v>
      </c>
      <c r="E5394" s="8" t="str">
        <f>TEXT(Table1[[#This Row],[Invoice Date]],"dd-mm-yyyy")</f>
        <v>14-01-2021</v>
      </c>
      <c r="F5394" s="1" t="str">
        <f t="shared" si="336"/>
        <v>January</v>
      </c>
      <c r="G5394" s="1" t="str">
        <f t="shared" si="337"/>
        <v>2021</v>
      </c>
      <c r="H5394" s="1" t="str">
        <f t="shared" si="338"/>
        <v>Thursday</v>
      </c>
      <c r="I5394" s="1" t="str">
        <f t="shared" si="339"/>
        <v>14</v>
      </c>
      <c r="J5394" t="s">
        <v>14</v>
      </c>
      <c r="K5394" t="s">
        <v>15</v>
      </c>
      <c r="L5394" t="s">
        <v>68</v>
      </c>
      <c r="M5394" t="s">
        <v>18</v>
      </c>
      <c r="N5394">
        <v>39</v>
      </c>
      <c r="O5394">
        <v>156</v>
      </c>
      <c r="P5394">
        <v>6084</v>
      </c>
      <c r="Q5394">
        <v>2738</v>
      </c>
      <c r="R5394">
        <v>0.45</v>
      </c>
      <c r="S5394" t="s">
        <v>82</v>
      </c>
      <c r="T5394" t="str">
        <f>IF(Table1[[#This Row],[Units Sold]]&gt; 700,"High Units","low Units")</f>
        <v>low Units</v>
      </c>
      <c r="U5394">
        <f>SUM(Table1[[#This Row],[Operating Profit]])/SUM(Table1[Operating Profit])*100</f>
        <v>8.2436328429006062E-4</v>
      </c>
      <c r="V5394">
        <f>SUM(Table1[[#This Row],[Price per Unit]]*Table1[[#This Row],[Units Sold]])</f>
        <v>6084</v>
      </c>
      <c r="W5394">
        <f>SUM(Table1[[#This Row],[Total Sales]]-Table1[[#This Row],[Operating Profit]])</f>
        <v>3346</v>
      </c>
      <c r="X5394">
        <f>SUM(Table1[[#This Row],[Total Sales]]-Table1[[#This Row],[Cost]])</f>
        <v>2738</v>
      </c>
      <c r="Y5394">
        <f>SUM(Table1[[#This Row],[profit/loss]])/SUM(Table1[profit/loss])</f>
        <v>8.2436328429006066E-6</v>
      </c>
    </row>
    <row r="5395" spans="1:25" x14ac:dyDescent="0.3">
      <c r="A5395" t="s">
        <v>33</v>
      </c>
      <c r="B5395" t="s">
        <v>82</v>
      </c>
      <c r="C5395">
        <v>1185732</v>
      </c>
      <c r="D5395" s="9">
        <v>44210</v>
      </c>
      <c r="E5395" s="8" t="str">
        <f>TEXT(Table1[[#This Row],[Invoice Date]],"dd-mm-yyyy")</f>
        <v>14-01-2021</v>
      </c>
      <c r="F5395" s="1" t="str">
        <f t="shared" si="336"/>
        <v>January</v>
      </c>
      <c r="G5395" s="1" t="str">
        <f t="shared" si="337"/>
        <v>2021</v>
      </c>
      <c r="H5395" s="1" t="str">
        <f t="shared" si="338"/>
        <v>Thursday</v>
      </c>
      <c r="I5395" s="1" t="str">
        <f t="shared" si="339"/>
        <v>14</v>
      </c>
      <c r="J5395" t="s">
        <v>14</v>
      </c>
      <c r="K5395" t="s">
        <v>15</v>
      </c>
      <c r="L5395" t="s">
        <v>68</v>
      </c>
      <c r="M5395" t="s">
        <v>19</v>
      </c>
      <c r="N5395">
        <v>29</v>
      </c>
      <c r="O5395">
        <v>168</v>
      </c>
      <c r="P5395">
        <v>4872</v>
      </c>
      <c r="Q5395">
        <v>2339</v>
      </c>
      <c r="R5395">
        <v>0.48</v>
      </c>
      <c r="S5395" t="s">
        <v>82</v>
      </c>
      <c r="T5395" t="str">
        <f>IF(Table1[[#This Row],[Units Sold]]&gt; 700,"High Units","low Units")</f>
        <v>low Units</v>
      </c>
      <c r="U5395">
        <f>SUM(Table1[[#This Row],[Operating Profit]])/SUM(Table1[Operating Profit])*100</f>
        <v>7.0423145432960263E-4</v>
      </c>
      <c r="V5395">
        <f>SUM(Table1[[#This Row],[Price per Unit]]*Table1[[#This Row],[Units Sold]])</f>
        <v>4872</v>
      </c>
      <c r="W5395">
        <f>SUM(Table1[[#This Row],[Total Sales]]-Table1[[#This Row],[Operating Profit]])</f>
        <v>2533</v>
      </c>
      <c r="X5395">
        <f>SUM(Table1[[#This Row],[Total Sales]]-Table1[[#This Row],[Cost]])</f>
        <v>2339</v>
      </c>
      <c r="Y5395">
        <f>SUM(Table1[[#This Row],[profit/loss]])/SUM(Table1[profit/loss])</f>
        <v>7.0423145432960264E-6</v>
      </c>
    </row>
    <row r="5396" spans="1:25" x14ac:dyDescent="0.3">
      <c r="A5396" t="s">
        <v>33</v>
      </c>
      <c r="B5396" t="s">
        <v>82</v>
      </c>
      <c r="C5396">
        <v>1185732</v>
      </c>
      <c r="D5396" s="9">
        <v>44210</v>
      </c>
      <c r="E5396" s="8" t="str">
        <f>TEXT(Table1[[#This Row],[Invoice Date]],"dd-mm-yyyy")</f>
        <v>14-01-2021</v>
      </c>
      <c r="F5396" s="1" t="str">
        <f t="shared" si="336"/>
        <v>January</v>
      </c>
      <c r="G5396" s="1" t="str">
        <f t="shared" si="337"/>
        <v>2021</v>
      </c>
      <c r="H5396" s="1" t="str">
        <f t="shared" si="338"/>
        <v>Thursday</v>
      </c>
      <c r="I5396" s="1" t="str">
        <f t="shared" si="339"/>
        <v>14</v>
      </c>
      <c r="J5396" t="s">
        <v>14</v>
      </c>
      <c r="K5396" t="s">
        <v>15</v>
      </c>
      <c r="L5396" t="s">
        <v>68</v>
      </c>
      <c r="M5396" t="s">
        <v>20</v>
      </c>
      <c r="N5396">
        <v>34</v>
      </c>
      <c r="O5396">
        <v>131</v>
      </c>
      <c r="P5396">
        <v>4454</v>
      </c>
      <c r="Q5396">
        <v>2093</v>
      </c>
      <c r="R5396">
        <v>0.47</v>
      </c>
      <c r="S5396" t="s">
        <v>82</v>
      </c>
      <c r="T5396" t="str">
        <f>IF(Table1[[#This Row],[Units Sold]]&gt; 700,"High Units","low Units")</f>
        <v>low Units</v>
      </c>
      <c r="U5396">
        <f>SUM(Table1[[#This Row],[Operating Profit]])/SUM(Table1[Operating Profit])*100</f>
        <v>6.3016521330135024E-4</v>
      </c>
      <c r="V5396">
        <f>SUM(Table1[[#This Row],[Price per Unit]]*Table1[[#This Row],[Units Sold]])</f>
        <v>4454</v>
      </c>
      <c r="W5396">
        <f>SUM(Table1[[#This Row],[Total Sales]]-Table1[[#This Row],[Operating Profit]])</f>
        <v>2361</v>
      </c>
      <c r="X5396">
        <f>SUM(Table1[[#This Row],[Total Sales]]-Table1[[#This Row],[Cost]])</f>
        <v>2093</v>
      </c>
      <c r="Y5396">
        <f>SUM(Table1[[#This Row],[profit/loss]])/SUM(Table1[profit/loss])</f>
        <v>6.3016521330135026E-6</v>
      </c>
    </row>
    <row r="5397" spans="1:25" x14ac:dyDescent="0.3">
      <c r="A5397" t="s">
        <v>33</v>
      </c>
      <c r="B5397" t="s">
        <v>82</v>
      </c>
      <c r="C5397">
        <v>1185732</v>
      </c>
      <c r="D5397" s="9">
        <v>44210</v>
      </c>
      <c r="E5397" s="8" t="str">
        <f>TEXT(Table1[[#This Row],[Invoice Date]],"dd-mm-yyyy")</f>
        <v>14-01-2021</v>
      </c>
      <c r="F5397" s="1" t="str">
        <f t="shared" si="336"/>
        <v>January</v>
      </c>
      <c r="G5397" s="1" t="str">
        <f t="shared" si="337"/>
        <v>2021</v>
      </c>
      <c r="H5397" s="1" t="str">
        <f t="shared" si="338"/>
        <v>Thursday</v>
      </c>
      <c r="I5397" s="1" t="str">
        <f t="shared" si="339"/>
        <v>14</v>
      </c>
      <c r="J5397" t="s">
        <v>14</v>
      </c>
      <c r="K5397" t="s">
        <v>15</v>
      </c>
      <c r="L5397" t="s">
        <v>68</v>
      </c>
      <c r="M5397" t="s">
        <v>21</v>
      </c>
      <c r="N5397">
        <v>49</v>
      </c>
      <c r="O5397">
        <v>145</v>
      </c>
      <c r="P5397">
        <v>7105</v>
      </c>
      <c r="Q5397">
        <v>3197</v>
      </c>
      <c r="R5397">
        <v>0.45</v>
      </c>
      <c r="S5397" t="s">
        <v>82</v>
      </c>
      <c r="T5397" t="str">
        <f>IF(Table1[[#This Row],[Units Sold]]&gt; 700,"High Units","low Units")</f>
        <v>low Units</v>
      </c>
      <c r="U5397">
        <f>SUM(Table1[[#This Row],[Operating Profit]])/SUM(Table1[Operating Profit])*100</f>
        <v>9.6256005108667786E-4</v>
      </c>
      <c r="V5397">
        <f>SUM(Table1[[#This Row],[Price per Unit]]*Table1[[#This Row],[Units Sold]])</f>
        <v>7105</v>
      </c>
      <c r="W5397">
        <f>SUM(Table1[[#This Row],[Total Sales]]-Table1[[#This Row],[Operating Profit]])</f>
        <v>3908</v>
      </c>
      <c r="X5397">
        <f>SUM(Table1[[#This Row],[Total Sales]]-Table1[[#This Row],[Cost]])</f>
        <v>3197</v>
      </c>
      <c r="Y5397">
        <f>SUM(Table1[[#This Row],[profit/loss]])/SUM(Table1[profit/loss])</f>
        <v>9.6256005108667783E-6</v>
      </c>
    </row>
    <row r="5398" spans="1:25" x14ac:dyDescent="0.3">
      <c r="A5398" t="s">
        <v>33</v>
      </c>
      <c r="B5398" t="s">
        <v>82</v>
      </c>
      <c r="C5398">
        <v>1185732</v>
      </c>
      <c r="D5398" s="9">
        <v>44210</v>
      </c>
      <c r="E5398" s="8" t="str">
        <f>TEXT(Table1[[#This Row],[Invoice Date]],"dd-mm-yyyy")</f>
        <v>14-01-2021</v>
      </c>
      <c r="F5398" s="1" t="str">
        <f t="shared" si="336"/>
        <v>January</v>
      </c>
      <c r="G5398" s="1" t="str">
        <f t="shared" si="337"/>
        <v>2021</v>
      </c>
      <c r="H5398" s="1" t="str">
        <f t="shared" si="338"/>
        <v>Thursday</v>
      </c>
      <c r="I5398" s="1" t="str">
        <f t="shared" si="339"/>
        <v>14</v>
      </c>
      <c r="J5398" t="s">
        <v>14</v>
      </c>
      <c r="K5398" t="s">
        <v>15</v>
      </c>
      <c r="L5398" t="s">
        <v>68</v>
      </c>
      <c r="M5398" t="s">
        <v>22</v>
      </c>
      <c r="N5398">
        <v>38</v>
      </c>
      <c r="O5398">
        <v>156</v>
      </c>
      <c r="P5398">
        <v>5928</v>
      </c>
      <c r="Q5398">
        <v>2371</v>
      </c>
      <c r="R5398">
        <v>0.4</v>
      </c>
      <c r="S5398" t="s">
        <v>82</v>
      </c>
      <c r="T5398" t="str">
        <f>IF(Table1[[#This Row],[Units Sold]]&gt; 700,"High Units","low Units")</f>
        <v>low Units</v>
      </c>
      <c r="U5398">
        <f>SUM(Table1[[#This Row],[Operating Profit]])/SUM(Table1[Operating Profit])*100</f>
        <v>7.1386608730888751E-4</v>
      </c>
      <c r="V5398">
        <f>SUM(Table1[[#This Row],[Price per Unit]]*Table1[[#This Row],[Units Sold]])</f>
        <v>5928</v>
      </c>
      <c r="W5398">
        <f>SUM(Table1[[#This Row],[Total Sales]]-Table1[[#This Row],[Operating Profit]])</f>
        <v>3557</v>
      </c>
      <c r="X5398">
        <f>SUM(Table1[[#This Row],[Total Sales]]-Table1[[#This Row],[Cost]])</f>
        <v>2371</v>
      </c>
      <c r="Y5398">
        <f>SUM(Table1[[#This Row],[profit/loss]])/SUM(Table1[profit/loss])</f>
        <v>7.1386608730888747E-6</v>
      </c>
    </row>
    <row r="5399" spans="1:25" x14ac:dyDescent="0.3">
      <c r="A5399" t="s">
        <v>33</v>
      </c>
      <c r="B5399" t="s">
        <v>82</v>
      </c>
      <c r="C5399">
        <v>1185732</v>
      </c>
      <c r="D5399" s="9">
        <v>44239</v>
      </c>
      <c r="E5399" s="8" t="str">
        <f>TEXT(Table1[[#This Row],[Invoice Date]],"dd-mm-yyyy")</f>
        <v>12-02-2021</v>
      </c>
      <c r="F5399" s="1" t="str">
        <f t="shared" si="336"/>
        <v>February</v>
      </c>
      <c r="G5399" s="1" t="str">
        <f t="shared" si="337"/>
        <v>2021</v>
      </c>
      <c r="H5399" s="1" t="str">
        <f t="shared" si="338"/>
        <v>Friday</v>
      </c>
      <c r="I5399" s="1" t="str">
        <f t="shared" si="339"/>
        <v>12</v>
      </c>
      <c r="J5399" t="s">
        <v>14</v>
      </c>
      <c r="K5399" t="s">
        <v>15</v>
      </c>
      <c r="L5399" t="s">
        <v>68</v>
      </c>
      <c r="M5399" t="s">
        <v>16</v>
      </c>
      <c r="N5399">
        <v>37</v>
      </c>
      <c r="O5399">
        <v>238</v>
      </c>
      <c r="P5399">
        <v>8806</v>
      </c>
      <c r="Q5399">
        <v>5372</v>
      </c>
      <c r="R5399">
        <v>0.61</v>
      </c>
      <c r="S5399" t="s">
        <v>82</v>
      </c>
      <c r="T5399" t="str">
        <f>IF(Table1[[#This Row],[Units Sold]]&gt; 700,"High Units","low Units")</f>
        <v>low Units</v>
      </c>
      <c r="U5399">
        <f>SUM(Table1[[#This Row],[Operating Profit]])/SUM(Table1[Operating Profit])*100</f>
        <v>1.6174140113974457E-3</v>
      </c>
      <c r="V5399">
        <f>SUM(Table1[[#This Row],[Price per Unit]]*Table1[[#This Row],[Units Sold]])</f>
        <v>8806</v>
      </c>
      <c r="W5399">
        <f>SUM(Table1[[#This Row],[Total Sales]]-Table1[[#This Row],[Operating Profit]])</f>
        <v>3434</v>
      </c>
      <c r="X5399">
        <f>SUM(Table1[[#This Row],[Total Sales]]-Table1[[#This Row],[Cost]])</f>
        <v>5372</v>
      </c>
      <c r="Y5399">
        <f>SUM(Table1[[#This Row],[profit/loss]])/SUM(Table1[profit/loss])</f>
        <v>1.6174140113974457E-5</v>
      </c>
    </row>
    <row r="5400" spans="1:25" x14ac:dyDescent="0.3">
      <c r="A5400" t="s">
        <v>33</v>
      </c>
      <c r="B5400" t="s">
        <v>82</v>
      </c>
      <c r="C5400">
        <v>1185732</v>
      </c>
      <c r="D5400" s="9">
        <v>44239</v>
      </c>
      <c r="E5400" s="8" t="str">
        <f>TEXT(Table1[[#This Row],[Invoice Date]],"dd-mm-yyyy")</f>
        <v>12-02-2021</v>
      </c>
      <c r="F5400" s="1" t="str">
        <f t="shared" si="336"/>
        <v>February</v>
      </c>
      <c r="G5400" s="1" t="str">
        <f t="shared" si="337"/>
        <v>2021</v>
      </c>
      <c r="H5400" s="1" t="str">
        <f t="shared" si="338"/>
        <v>Friday</v>
      </c>
      <c r="I5400" s="1" t="str">
        <f t="shared" si="339"/>
        <v>12</v>
      </c>
      <c r="J5400" t="s">
        <v>14</v>
      </c>
      <c r="K5400" t="s">
        <v>15</v>
      </c>
      <c r="L5400" t="s">
        <v>68</v>
      </c>
      <c r="M5400" t="s">
        <v>18</v>
      </c>
      <c r="N5400">
        <v>37</v>
      </c>
      <c r="O5400">
        <v>145</v>
      </c>
      <c r="P5400">
        <v>5365</v>
      </c>
      <c r="Q5400">
        <v>2200</v>
      </c>
      <c r="R5400">
        <v>0.41</v>
      </c>
      <c r="S5400" t="s">
        <v>82</v>
      </c>
      <c r="T5400" t="str">
        <f>IF(Table1[[#This Row],[Units Sold]]&gt; 700,"High Units","low Units")</f>
        <v>low Units</v>
      </c>
      <c r="U5400">
        <f>SUM(Table1[[#This Row],[Operating Profit]])/SUM(Table1[Operating Profit])*100</f>
        <v>6.6238101732583399E-4</v>
      </c>
      <c r="V5400">
        <f>SUM(Table1[[#This Row],[Price per Unit]]*Table1[[#This Row],[Units Sold]])</f>
        <v>5365</v>
      </c>
      <c r="W5400">
        <f>SUM(Table1[[#This Row],[Total Sales]]-Table1[[#This Row],[Operating Profit]])</f>
        <v>3165</v>
      </c>
      <c r="X5400">
        <f>SUM(Table1[[#This Row],[Total Sales]]-Table1[[#This Row],[Cost]])</f>
        <v>2200</v>
      </c>
      <c r="Y5400">
        <f>SUM(Table1[[#This Row],[profit/loss]])/SUM(Table1[profit/loss])</f>
        <v>6.6238101732583403E-6</v>
      </c>
    </row>
    <row r="5401" spans="1:25" x14ac:dyDescent="0.3">
      <c r="A5401" t="s">
        <v>33</v>
      </c>
      <c r="B5401" t="s">
        <v>82</v>
      </c>
      <c r="C5401">
        <v>1185732</v>
      </c>
      <c r="D5401" s="9">
        <v>44239</v>
      </c>
      <c r="E5401" s="8" t="str">
        <f>TEXT(Table1[[#This Row],[Invoice Date]],"dd-mm-yyyy")</f>
        <v>12-02-2021</v>
      </c>
      <c r="F5401" s="1" t="str">
        <f t="shared" si="336"/>
        <v>February</v>
      </c>
      <c r="G5401" s="1" t="str">
        <f t="shared" si="337"/>
        <v>2021</v>
      </c>
      <c r="H5401" s="1" t="str">
        <f t="shared" si="338"/>
        <v>Friday</v>
      </c>
      <c r="I5401" s="1" t="str">
        <f t="shared" si="339"/>
        <v>12</v>
      </c>
      <c r="J5401" t="s">
        <v>14</v>
      </c>
      <c r="K5401" t="s">
        <v>15</v>
      </c>
      <c r="L5401" t="s">
        <v>68</v>
      </c>
      <c r="M5401" t="s">
        <v>19</v>
      </c>
      <c r="N5401">
        <v>29</v>
      </c>
      <c r="O5401">
        <v>143</v>
      </c>
      <c r="P5401">
        <v>4147</v>
      </c>
      <c r="Q5401">
        <v>2032</v>
      </c>
      <c r="R5401">
        <v>0.49</v>
      </c>
      <c r="S5401" t="s">
        <v>82</v>
      </c>
      <c r="T5401" t="str">
        <f>IF(Table1[[#This Row],[Units Sold]]&gt; 700,"High Units","low Units")</f>
        <v>low Units</v>
      </c>
      <c r="U5401">
        <f>SUM(Table1[[#This Row],[Operating Profit]])/SUM(Table1[Operating Profit])*100</f>
        <v>6.1179919418458855E-4</v>
      </c>
      <c r="V5401">
        <f>SUM(Table1[[#This Row],[Price per Unit]]*Table1[[#This Row],[Units Sold]])</f>
        <v>4147</v>
      </c>
      <c r="W5401">
        <f>SUM(Table1[[#This Row],[Total Sales]]-Table1[[#This Row],[Operating Profit]])</f>
        <v>2115</v>
      </c>
      <c r="X5401">
        <f>SUM(Table1[[#This Row],[Total Sales]]-Table1[[#This Row],[Cost]])</f>
        <v>2032</v>
      </c>
      <c r="Y5401">
        <f>SUM(Table1[[#This Row],[profit/loss]])/SUM(Table1[profit/loss])</f>
        <v>6.1179919418458852E-6</v>
      </c>
    </row>
    <row r="5402" spans="1:25" x14ac:dyDescent="0.3">
      <c r="A5402" t="s">
        <v>33</v>
      </c>
      <c r="B5402" t="s">
        <v>82</v>
      </c>
      <c r="C5402">
        <v>1185732</v>
      </c>
      <c r="D5402" s="9">
        <v>44239</v>
      </c>
      <c r="E5402" s="8" t="str">
        <f>TEXT(Table1[[#This Row],[Invoice Date]],"dd-mm-yyyy")</f>
        <v>12-02-2021</v>
      </c>
      <c r="F5402" s="1" t="str">
        <f t="shared" si="336"/>
        <v>February</v>
      </c>
      <c r="G5402" s="1" t="str">
        <f t="shared" si="337"/>
        <v>2021</v>
      </c>
      <c r="H5402" s="1" t="str">
        <f t="shared" si="338"/>
        <v>Friday</v>
      </c>
      <c r="I5402" s="1" t="str">
        <f t="shared" si="339"/>
        <v>12</v>
      </c>
      <c r="J5402" t="s">
        <v>30</v>
      </c>
      <c r="K5402" t="s">
        <v>69</v>
      </c>
      <c r="L5402" t="s">
        <v>70</v>
      </c>
      <c r="M5402" t="s">
        <v>20</v>
      </c>
      <c r="N5402">
        <v>32</v>
      </c>
      <c r="O5402">
        <v>123</v>
      </c>
      <c r="P5402">
        <v>3936</v>
      </c>
      <c r="Q5402">
        <v>1889</v>
      </c>
      <c r="R5402">
        <v>0.48</v>
      </c>
      <c r="S5402" t="s">
        <v>82</v>
      </c>
      <c r="T5402" t="str">
        <f>IF(Table1[[#This Row],[Units Sold]]&gt; 700,"High Units","low Units")</f>
        <v>low Units</v>
      </c>
      <c r="U5402">
        <f>SUM(Table1[[#This Row],[Operating Profit]])/SUM(Table1[Operating Profit])*100</f>
        <v>5.6874442805840929E-4</v>
      </c>
      <c r="V5402">
        <f>SUM(Table1[[#This Row],[Price per Unit]]*Table1[[#This Row],[Units Sold]])</f>
        <v>3936</v>
      </c>
      <c r="W5402">
        <f>SUM(Table1[[#This Row],[Total Sales]]-Table1[[#This Row],[Operating Profit]])</f>
        <v>2047</v>
      </c>
      <c r="X5402">
        <f>SUM(Table1[[#This Row],[Total Sales]]-Table1[[#This Row],[Cost]])</f>
        <v>1889</v>
      </c>
      <c r="Y5402">
        <f>SUM(Table1[[#This Row],[profit/loss]])/SUM(Table1[profit/loss])</f>
        <v>5.6874442805840932E-6</v>
      </c>
    </row>
    <row r="5403" spans="1:25" x14ac:dyDescent="0.3">
      <c r="A5403" t="s">
        <v>33</v>
      </c>
      <c r="B5403" t="s">
        <v>82</v>
      </c>
      <c r="C5403">
        <v>1185732</v>
      </c>
      <c r="D5403" s="9">
        <v>44239</v>
      </c>
      <c r="E5403" s="8" t="str">
        <f>TEXT(Table1[[#This Row],[Invoice Date]],"dd-mm-yyyy")</f>
        <v>12-02-2021</v>
      </c>
      <c r="F5403" s="1" t="str">
        <f t="shared" si="336"/>
        <v>February</v>
      </c>
      <c r="G5403" s="1" t="str">
        <f t="shared" si="337"/>
        <v>2021</v>
      </c>
      <c r="H5403" s="1" t="str">
        <f t="shared" si="338"/>
        <v>Friday</v>
      </c>
      <c r="I5403" s="1" t="str">
        <f t="shared" si="339"/>
        <v>12</v>
      </c>
      <c r="J5403" t="s">
        <v>30</v>
      </c>
      <c r="K5403" t="s">
        <v>69</v>
      </c>
      <c r="L5403" t="s">
        <v>70</v>
      </c>
      <c r="M5403" t="s">
        <v>21</v>
      </c>
      <c r="N5403">
        <v>47</v>
      </c>
      <c r="O5403">
        <v>145</v>
      </c>
      <c r="P5403">
        <v>6815</v>
      </c>
      <c r="Q5403">
        <v>2794</v>
      </c>
      <c r="R5403">
        <v>0.41</v>
      </c>
      <c r="S5403" t="s">
        <v>82</v>
      </c>
      <c r="T5403" t="str">
        <f>IF(Table1[[#This Row],[Units Sold]]&gt; 700,"High Units","low Units")</f>
        <v>low Units</v>
      </c>
      <c r="U5403">
        <f>SUM(Table1[[#This Row],[Operating Profit]])/SUM(Table1[Operating Profit])*100</f>
        <v>8.4122389200380935E-4</v>
      </c>
      <c r="V5403">
        <f>SUM(Table1[[#This Row],[Price per Unit]]*Table1[[#This Row],[Units Sold]])</f>
        <v>6815</v>
      </c>
      <c r="W5403">
        <f>SUM(Table1[[#This Row],[Total Sales]]-Table1[[#This Row],[Operating Profit]])</f>
        <v>4021</v>
      </c>
      <c r="X5403">
        <f>SUM(Table1[[#This Row],[Total Sales]]-Table1[[#This Row],[Cost]])</f>
        <v>2794</v>
      </c>
      <c r="Y5403">
        <f>SUM(Table1[[#This Row],[profit/loss]])/SUM(Table1[profit/loss])</f>
        <v>8.412238920038093E-6</v>
      </c>
    </row>
    <row r="5404" spans="1:25" x14ac:dyDescent="0.3">
      <c r="A5404" t="s">
        <v>33</v>
      </c>
      <c r="B5404" t="s">
        <v>82</v>
      </c>
      <c r="C5404">
        <v>1185732</v>
      </c>
      <c r="D5404" s="9">
        <v>44239</v>
      </c>
      <c r="E5404" s="8" t="str">
        <f>TEXT(Table1[[#This Row],[Invoice Date]],"dd-mm-yyyy")</f>
        <v>12-02-2021</v>
      </c>
      <c r="F5404" s="1" t="str">
        <f t="shared" si="336"/>
        <v>February</v>
      </c>
      <c r="G5404" s="1" t="str">
        <f t="shared" si="337"/>
        <v>2021</v>
      </c>
      <c r="H5404" s="1" t="str">
        <f t="shared" si="338"/>
        <v>Friday</v>
      </c>
      <c r="I5404" s="1" t="str">
        <f t="shared" si="339"/>
        <v>12</v>
      </c>
      <c r="J5404" t="s">
        <v>30</v>
      </c>
      <c r="K5404" t="s">
        <v>69</v>
      </c>
      <c r="L5404" t="s">
        <v>70</v>
      </c>
      <c r="M5404" t="s">
        <v>22</v>
      </c>
      <c r="N5404">
        <v>38</v>
      </c>
      <c r="O5404">
        <v>174</v>
      </c>
      <c r="P5404">
        <v>6612</v>
      </c>
      <c r="Q5404">
        <v>2579</v>
      </c>
      <c r="R5404">
        <v>0.39</v>
      </c>
      <c r="S5404" t="s">
        <v>82</v>
      </c>
      <c r="T5404" t="str">
        <f>IF(Table1[[#This Row],[Units Sold]]&gt; 700,"High Units","low Units")</f>
        <v>low Units</v>
      </c>
      <c r="U5404">
        <f>SUM(Table1[[#This Row],[Operating Profit]])/SUM(Table1[Operating Profit])*100</f>
        <v>7.7649120167423908E-4</v>
      </c>
      <c r="V5404">
        <f>SUM(Table1[[#This Row],[Price per Unit]]*Table1[[#This Row],[Units Sold]])</f>
        <v>6612</v>
      </c>
      <c r="W5404">
        <f>SUM(Table1[[#This Row],[Total Sales]]-Table1[[#This Row],[Operating Profit]])</f>
        <v>4033</v>
      </c>
      <c r="X5404">
        <f>SUM(Table1[[#This Row],[Total Sales]]-Table1[[#This Row],[Cost]])</f>
        <v>2579</v>
      </c>
      <c r="Y5404">
        <f>SUM(Table1[[#This Row],[profit/loss]])/SUM(Table1[profit/loss])</f>
        <v>7.7649120167423909E-6</v>
      </c>
    </row>
    <row r="5405" spans="1:25" x14ac:dyDescent="0.3">
      <c r="A5405" t="s">
        <v>33</v>
      </c>
      <c r="B5405" t="s">
        <v>82</v>
      </c>
      <c r="C5405">
        <v>1185732</v>
      </c>
      <c r="D5405" s="9">
        <v>44265</v>
      </c>
      <c r="E5405" s="8" t="str">
        <f>TEXT(Table1[[#This Row],[Invoice Date]],"dd-mm-yyyy")</f>
        <v>10-03-2021</v>
      </c>
      <c r="F5405" s="1" t="str">
        <f t="shared" si="336"/>
        <v>March</v>
      </c>
      <c r="G5405" s="1" t="str">
        <f t="shared" si="337"/>
        <v>2021</v>
      </c>
      <c r="H5405" s="1" t="str">
        <f t="shared" si="338"/>
        <v>Wednesday</v>
      </c>
      <c r="I5405" s="1" t="str">
        <f t="shared" si="339"/>
        <v>10</v>
      </c>
      <c r="J5405" t="s">
        <v>30</v>
      </c>
      <c r="K5405" t="s">
        <v>69</v>
      </c>
      <c r="L5405" t="s">
        <v>70</v>
      </c>
      <c r="M5405" t="s">
        <v>16</v>
      </c>
      <c r="N5405">
        <v>38</v>
      </c>
      <c r="O5405">
        <v>246</v>
      </c>
      <c r="P5405">
        <v>9348</v>
      </c>
      <c r="Q5405">
        <v>5609</v>
      </c>
      <c r="R5405">
        <v>0.6</v>
      </c>
      <c r="S5405" t="s">
        <v>82</v>
      </c>
      <c r="T5405" t="str">
        <f>IF(Table1[[#This Row],[Units Sold]]&gt; 700,"High Units","low Units")</f>
        <v>low Units</v>
      </c>
      <c r="U5405">
        <f>SUM(Table1[[#This Row],[Operating Profit]])/SUM(Table1[Operating Profit])*100</f>
        <v>1.6887705119002739E-3</v>
      </c>
      <c r="V5405">
        <f>SUM(Table1[[#This Row],[Price per Unit]]*Table1[[#This Row],[Units Sold]])</f>
        <v>9348</v>
      </c>
      <c r="W5405">
        <f>SUM(Table1[[#This Row],[Total Sales]]-Table1[[#This Row],[Operating Profit]])</f>
        <v>3739</v>
      </c>
      <c r="X5405">
        <f>SUM(Table1[[#This Row],[Total Sales]]-Table1[[#This Row],[Cost]])</f>
        <v>5609</v>
      </c>
      <c r="Y5405">
        <f>SUM(Table1[[#This Row],[profit/loss]])/SUM(Table1[profit/loss])</f>
        <v>1.688770511900274E-5</v>
      </c>
    </row>
    <row r="5406" spans="1:25" x14ac:dyDescent="0.3">
      <c r="A5406" t="s">
        <v>33</v>
      </c>
      <c r="B5406" t="s">
        <v>82</v>
      </c>
      <c r="C5406">
        <v>1185732</v>
      </c>
      <c r="D5406" s="9">
        <v>44265</v>
      </c>
      <c r="E5406" s="8" t="str">
        <f>TEXT(Table1[[#This Row],[Invoice Date]],"dd-mm-yyyy")</f>
        <v>10-03-2021</v>
      </c>
      <c r="F5406" s="1" t="str">
        <f t="shared" si="336"/>
        <v>March</v>
      </c>
      <c r="G5406" s="1" t="str">
        <f t="shared" si="337"/>
        <v>2021</v>
      </c>
      <c r="H5406" s="1" t="str">
        <f t="shared" si="338"/>
        <v>Wednesday</v>
      </c>
      <c r="I5406" s="1" t="str">
        <f t="shared" si="339"/>
        <v>10</v>
      </c>
      <c r="J5406" t="s">
        <v>30</v>
      </c>
      <c r="K5406" t="s">
        <v>69</v>
      </c>
      <c r="L5406" t="s">
        <v>70</v>
      </c>
      <c r="M5406" t="s">
        <v>18</v>
      </c>
      <c r="N5406">
        <v>37</v>
      </c>
      <c r="O5406">
        <v>131</v>
      </c>
      <c r="P5406">
        <v>4847</v>
      </c>
      <c r="Q5406">
        <v>2133</v>
      </c>
      <c r="R5406">
        <v>0.44</v>
      </c>
      <c r="S5406" t="s">
        <v>82</v>
      </c>
      <c r="T5406" t="str">
        <f>IF(Table1[[#This Row],[Units Sold]]&gt; 700,"High Units","low Units")</f>
        <v>low Units</v>
      </c>
      <c r="U5406">
        <f>SUM(Table1[[#This Row],[Operating Profit]])/SUM(Table1[Operating Profit])*100</f>
        <v>6.4220850452545637E-4</v>
      </c>
      <c r="V5406">
        <f>SUM(Table1[[#This Row],[Price per Unit]]*Table1[[#This Row],[Units Sold]])</f>
        <v>4847</v>
      </c>
      <c r="W5406">
        <f>SUM(Table1[[#This Row],[Total Sales]]-Table1[[#This Row],[Operating Profit]])</f>
        <v>2714</v>
      </c>
      <c r="X5406">
        <f>SUM(Table1[[#This Row],[Total Sales]]-Table1[[#This Row],[Cost]])</f>
        <v>2133</v>
      </c>
      <c r="Y5406">
        <f>SUM(Table1[[#This Row],[profit/loss]])/SUM(Table1[profit/loss])</f>
        <v>6.4220850452545636E-6</v>
      </c>
    </row>
    <row r="5407" spans="1:25" x14ac:dyDescent="0.3">
      <c r="A5407" t="s">
        <v>33</v>
      </c>
      <c r="B5407" t="s">
        <v>82</v>
      </c>
      <c r="C5407">
        <v>1185732</v>
      </c>
      <c r="D5407" s="9">
        <v>44265</v>
      </c>
      <c r="E5407" s="8" t="str">
        <f>TEXT(Table1[[#This Row],[Invoice Date]],"dd-mm-yyyy")</f>
        <v>10-03-2021</v>
      </c>
      <c r="F5407" s="1" t="str">
        <f t="shared" si="336"/>
        <v>March</v>
      </c>
      <c r="G5407" s="1" t="str">
        <f t="shared" si="337"/>
        <v>2021</v>
      </c>
      <c r="H5407" s="1" t="str">
        <f t="shared" si="338"/>
        <v>Wednesday</v>
      </c>
      <c r="I5407" s="1" t="str">
        <f t="shared" si="339"/>
        <v>10</v>
      </c>
      <c r="J5407" t="s">
        <v>30</v>
      </c>
      <c r="K5407" t="s">
        <v>69</v>
      </c>
      <c r="L5407" t="s">
        <v>70</v>
      </c>
      <c r="M5407" t="s">
        <v>19</v>
      </c>
      <c r="N5407">
        <v>27</v>
      </c>
      <c r="O5407">
        <v>149</v>
      </c>
      <c r="P5407">
        <v>4023</v>
      </c>
      <c r="Q5407">
        <v>1810</v>
      </c>
      <c r="R5407">
        <v>0.45</v>
      </c>
      <c r="S5407" t="s">
        <v>82</v>
      </c>
      <c r="T5407" t="str">
        <f>IF(Table1[[#This Row],[Units Sold]]&gt; 700,"High Units","low Units")</f>
        <v>low Units</v>
      </c>
      <c r="U5407">
        <f>SUM(Table1[[#This Row],[Operating Profit]])/SUM(Table1[Operating Profit])*100</f>
        <v>5.449589278907998E-4</v>
      </c>
      <c r="V5407">
        <f>SUM(Table1[[#This Row],[Price per Unit]]*Table1[[#This Row],[Units Sold]])</f>
        <v>4023</v>
      </c>
      <c r="W5407">
        <f>SUM(Table1[[#This Row],[Total Sales]]-Table1[[#This Row],[Operating Profit]])</f>
        <v>2213</v>
      </c>
      <c r="X5407">
        <f>SUM(Table1[[#This Row],[Total Sales]]-Table1[[#This Row],[Cost]])</f>
        <v>1810</v>
      </c>
      <c r="Y5407">
        <f>SUM(Table1[[#This Row],[profit/loss]])/SUM(Table1[profit/loss])</f>
        <v>5.4495892789079979E-6</v>
      </c>
    </row>
    <row r="5408" spans="1:25" x14ac:dyDescent="0.3">
      <c r="A5408" t="s">
        <v>33</v>
      </c>
      <c r="B5408" t="s">
        <v>82</v>
      </c>
      <c r="C5408">
        <v>1185732</v>
      </c>
      <c r="D5408" s="9">
        <v>44265</v>
      </c>
      <c r="E5408" s="8" t="str">
        <f>TEXT(Table1[[#This Row],[Invoice Date]],"dd-mm-yyyy")</f>
        <v>10-03-2021</v>
      </c>
      <c r="F5408" s="1" t="str">
        <f t="shared" si="336"/>
        <v>March</v>
      </c>
      <c r="G5408" s="1" t="str">
        <f t="shared" si="337"/>
        <v>2021</v>
      </c>
      <c r="H5408" s="1" t="str">
        <f t="shared" si="338"/>
        <v>Wednesday</v>
      </c>
      <c r="I5408" s="1" t="str">
        <f t="shared" si="339"/>
        <v>10</v>
      </c>
      <c r="J5408" t="s">
        <v>30</v>
      </c>
      <c r="K5408" t="s">
        <v>69</v>
      </c>
      <c r="L5408" t="s">
        <v>70</v>
      </c>
      <c r="M5408" t="s">
        <v>20</v>
      </c>
      <c r="N5408">
        <v>33</v>
      </c>
      <c r="O5408">
        <v>112</v>
      </c>
      <c r="P5408">
        <v>3696</v>
      </c>
      <c r="Q5408">
        <v>1737</v>
      </c>
      <c r="R5408">
        <v>0.47</v>
      </c>
      <c r="S5408" t="s">
        <v>82</v>
      </c>
      <c r="T5408" t="str">
        <f>IF(Table1[[#This Row],[Units Sold]]&gt; 700,"High Units","low Units")</f>
        <v>low Units</v>
      </c>
      <c r="U5408">
        <f>SUM(Table1[[#This Row],[Operating Profit]])/SUM(Table1[Operating Profit])*100</f>
        <v>5.2297992140680624E-4</v>
      </c>
      <c r="V5408">
        <f>SUM(Table1[[#This Row],[Price per Unit]]*Table1[[#This Row],[Units Sold]])</f>
        <v>3696</v>
      </c>
      <c r="W5408">
        <f>SUM(Table1[[#This Row],[Total Sales]]-Table1[[#This Row],[Operating Profit]])</f>
        <v>1959</v>
      </c>
      <c r="X5408">
        <f>SUM(Table1[[#This Row],[Total Sales]]-Table1[[#This Row],[Cost]])</f>
        <v>1737</v>
      </c>
      <c r="Y5408">
        <f>SUM(Table1[[#This Row],[profit/loss]])/SUM(Table1[profit/loss])</f>
        <v>5.2297992140680627E-6</v>
      </c>
    </row>
    <row r="5409" spans="1:25" x14ac:dyDescent="0.3">
      <c r="A5409" t="s">
        <v>33</v>
      </c>
      <c r="B5409" t="s">
        <v>82</v>
      </c>
      <c r="C5409">
        <v>1185732</v>
      </c>
      <c r="D5409" s="9">
        <v>44265</v>
      </c>
      <c r="E5409" s="8" t="str">
        <f>TEXT(Table1[[#This Row],[Invoice Date]],"dd-mm-yyyy")</f>
        <v>10-03-2021</v>
      </c>
      <c r="F5409" s="1" t="str">
        <f t="shared" si="336"/>
        <v>March</v>
      </c>
      <c r="G5409" s="1" t="str">
        <f t="shared" si="337"/>
        <v>2021</v>
      </c>
      <c r="H5409" s="1" t="str">
        <f t="shared" si="338"/>
        <v>Wednesday</v>
      </c>
      <c r="I5409" s="1" t="str">
        <f t="shared" si="339"/>
        <v>10</v>
      </c>
      <c r="J5409" t="s">
        <v>30</v>
      </c>
      <c r="K5409" t="s">
        <v>69</v>
      </c>
      <c r="L5409" t="s">
        <v>70</v>
      </c>
      <c r="M5409" t="s">
        <v>21</v>
      </c>
      <c r="N5409">
        <v>47</v>
      </c>
      <c r="O5409">
        <v>126</v>
      </c>
      <c r="P5409">
        <v>5922</v>
      </c>
      <c r="Q5409">
        <v>2665</v>
      </c>
      <c r="R5409">
        <v>0.45</v>
      </c>
      <c r="S5409" t="s">
        <v>82</v>
      </c>
      <c r="T5409" t="str">
        <f>IF(Table1[[#This Row],[Units Sold]]&gt; 700,"High Units","low Units")</f>
        <v>low Units</v>
      </c>
      <c r="U5409">
        <f>SUM(Table1[[#This Row],[Operating Profit]])/SUM(Table1[Operating Profit])*100</f>
        <v>8.0238427780606717E-4</v>
      </c>
      <c r="V5409">
        <f>SUM(Table1[[#This Row],[Price per Unit]]*Table1[[#This Row],[Units Sold]])</f>
        <v>5922</v>
      </c>
      <c r="W5409">
        <f>SUM(Table1[[#This Row],[Total Sales]]-Table1[[#This Row],[Operating Profit]])</f>
        <v>3257</v>
      </c>
      <c r="X5409">
        <f>SUM(Table1[[#This Row],[Total Sales]]-Table1[[#This Row],[Cost]])</f>
        <v>2665</v>
      </c>
      <c r="Y5409">
        <f>SUM(Table1[[#This Row],[profit/loss]])/SUM(Table1[profit/loss])</f>
        <v>8.0238427780606714E-6</v>
      </c>
    </row>
    <row r="5410" spans="1:25" x14ac:dyDescent="0.3">
      <c r="A5410" t="s">
        <v>33</v>
      </c>
      <c r="B5410" t="s">
        <v>82</v>
      </c>
      <c r="C5410">
        <v>1185732</v>
      </c>
      <c r="D5410" s="9">
        <v>44265</v>
      </c>
      <c r="E5410" s="8" t="str">
        <f>TEXT(Table1[[#This Row],[Invoice Date]],"dd-mm-yyyy")</f>
        <v>10-03-2021</v>
      </c>
      <c r="F5410" s="1" t="str">
        <f t="shared" si="336"/>
        <v>March</v>
      </c>
      <c r="G5410" s="1" t="str">
        <f t="shared" si="337"/>
        <v>2021</v>
      </c>
      <c r="H5410" s="1" t="str">
        <f t="shared" si="338"/>
        <v>Wednesday</v>
      </c>
      <c r="I5410" s="1" t="str">
        <f t="shared" si="339"/>
        <v>10</v>
      </c>
      <c r="J5410" t="s">
        <v>30</v>
      </c>
      <c r="K5410" t="s">
        <v>69</v>
      </c>
      <c r="L5410" t="s">
        <v>70</v>
      </c>
      <c r="M5410" t="s">
        <v>22</v>
      </c>
      <c r="N5410">
        <v>37</v>
      </c>
      <c r="O5410">
        <v>165</v>
      </c>
      <c r="P5410">
        <v>6105</v>
      </c>
      <c r="Q5410">
        <v>2259</v>
      </c>
      <c r="R5410">
        <v>0.37</v>
      </c>
      <c r="S5410" t="s">
        <v>82</v>
      </c>
      <c r="T5410" t="str">
        <f>IF(Table1[[#This Row],[Units Sold]]&gt; 700,"High Units","low Units")</f>
        <v>low Units</v>
      </c>
      <c r="U5410">
        <f>SUM(Table1[[#This Row],[Operating Profit]])/SUM(Table1[Operating Profit])*100</f>
        <v>6.8014487188139048E-4</v>
      </c>
      <c r="V5410">
        <f>SUM(Table1[[#This Row],[Price per Unit]]*Table1[[#This Row],[Units Sold]])</f>
        <v>6105</v>
      </c>
      <c r="W5410">
        <f>SUM(Table1[[#This Row],[Total Sales]]-Table1[[#This Row],[Operating Profit]])</f>
        <v>3846</v>
      </c>
      <c r="X5410">
        <f>SUM(Table1[[#This Row],[Total Sales]]-Table1[[#This Row],[Cost]])</f>
        <v>2259</v>
      </c>
      <c r="Y5410">
        <f>SUM(Table1[[#This Row],[profit/loss]])/SUM(Table1[profit/loss])</f>
        <v>6.8014487188139052E-6</v>
      </c>
    </row>
    <row r="5411" spans="1:25" x14ac:dyDescent="0.3">
      <c r="A5411" t="s">
        <v>33</v>
      </c>
      <c r="B5411" t="s">
        <v>82</v>
      </c>
      <c r="C5411">
        <v>1185732</v>
      </c>
      <c r="D5411" s="9">
        <v>44297</v>
      </c>
      <c r="E5411" s="8" t="str">
        <f>TEXT(Table1[[#This Row],[Invoice Date]],"dd-mm-yyyy")</f>
        <v>11-04-2021</v>
      </c>
      <c r="F5411" s="1" t="str">
        <f t="shared" si="336"/>
        <v>April</v>
      </c>
      <c r="G5411" s="1" t="str">
        <f t="shared" si="337"/>
        <v>2021</v>
      </c>
      <c r="H5411" s="1" t="str">
        <f t="shared" si="338"/>
        <v>Sunday</v>
      </c>
      <c r="I5411" s="1" t="str">
        <f t="shared" si="339"/>
        <v>11</v>
      </c>
      <c r="J5411" t="s">
        <v>30</v>
      </c>
      <c r="K5411" t="s">
        <v>69</v>
      </c>
      <c r="L5411" t="s">
        <v>70</v>
      </c>
      <c r="M5411" t="s">
        <v>16</v>
      </c>
      <c r="N5411">
        <v>39</v>
      </c>
      <c r="O5411">
        <v>208</v>
      </c>
      <c r="P5411">
        <v>8112</v>
      </c>
      <c r="Q5411">
        <v>5029</v>
      </c>
      <c r="R5411">
        <v>0.62</v>
      </c>
      <c r="S5411" t="s">
        <v>82</v>
      </c>
      <c r="T5411" t="str">
        <f>IF(Table1[[#This Row],[Units Sold]]&gt; 700,"High Units","low Units")</f>
        <v>low Units</v>
      </c>
      <c r="U5411">
        <f>SUM(Table1[[#This Row],[Operating Profit]])/SUM(Table1[Operating Profit])*100</f>
        <v>1.5141427891507361E-3</v>
      </c>
      <c r="V5411">
        <f>SUM(Table1[[#This Row],[Price per Unit]]*Table1[[#This Row],[Units Sold]])</f>
        <v>8112</v>
      </c>
      <c r="W5411">
        <f>SUM(Table1[[#This Row],[Total Sales]]-Table1[[#This Row],[Operating Profit]])</f>
        <v>3083</v>
      </c>
      <c r="X5411">
        <f>SUM(Table1[[#This Row],[Total Sales]]-Table1[[#This Row],[Cost]])</f>
        <v>5029</v>
      </c>
      <c r="Y5411">
        <f>SUM(Table1[[#This Row],[profit/loss]])/SUM(Table1[profit/loss])</f>
        <v>1.514142789150736E-5</v>
      </c>
    </row>
    <row r="5412" spans="1:25" x14ac:dyDescent="0.3">
      <c r="A5412" t="s">
        <v>33</v>
      </c>
      <c r="B5412" t="s">
        <v>82</v>
      </c>
      <c r="C5412">
        <v>1185732</v>
      </c>
      <c r="D5412" s="9">
        <v>44297</v>
      </c>
      <c r="E5412" s="8" t="str">
        <f>TEXT(Table1[[#This Row],[Invoice Date]],"dd-mm-yyyy")</f>
        <v>11-04-2021</v>
      </c>
      <c r="F5412" s="1" t="str">
        <f t="shared" si="336"/>
        <v>April</v>
      </c>
      <c r="G5412" s="1" t="str">
        <f t="shared" si="337"/>
        <v>2021</v>
      </c>
      <c r="H5412" s="1" t="str">
        <f t="shared" si="338"/>
        <v>Sunday</v>
      </c>
      <c r="I5412" s="1" t="str">
        <f t="shared" si="339"/>
        <v>11</v>
      </c>
      <c r="J5412" t="s">
        <v>30</v>
      </c>
      <c r="K5412" t="s">
        <v>69</v>
      </c>
      <c r="L5412" t="s">
        <v>70</v>
      </c>
      <c r="M5412" t="s">
        <v>18</v>
      </c>
      <c r="N5412">
        <v>39</v>
      </c>
      <c r="O5412">
        <v>140</v>
      </c>
      <c r="P5412">
        <v>5460</v>
      </c>
      <c r="Q5412">
        <v>2457</v>
      </c>
      <c r="R5412">
        <v>0.45</v>
      </c>
      <c r="S5412" t="s">
        <v>82</v>
      </c>
      <c r="T5412" t="str">
        <f>IF(Table1[[#This Row],[Units Sold]]&gt; 700,"High Units","low Units")</f>
        <v>low Units</v>
      </c>
      <c r="U5412">
        <f>SUM(Table1[[#This Row],[Operating Profit]])/SUM(Table1[Operating Profit])*100</f>
        <v>7.3975916344071549E-4</v>
      </c>
      <c r="V5412">
        <f>SUM(Table1[[#This Row],[Price per Unit]]*Table1[[#This Row],[Units Sold]])</f>
        <v>5460</v>
      </c>
      <c r="W5412">
        <f>SUM(Table1[[#This Row],[Total Sales]]-Table1[[#This Row],[Operating Profit]])</f>
        <v>3003</v>
      </c>
      <c r="X5412">
        <f>SUM(Table1[[#This Row],[Total Sales]]-Table1[[#This Row],[Cost]])</f>
        <v>2457</v>
      </c>
      <c r="Y5412">
        <f>SUM(Table1[[#This Row],[profit/loss]])/SUM(Table1[profit/loss])</f>
        <v>7.3975916344071552E-6</v>
      </c>
    </row>
    <row r="5413" spans="1:25" x14ac:dyDescent="0.3">
      <c r="A5413" t="s">
        <v>33</v>
      </c>
      <c r="B5413" t="s">
        <v>82</v>
      </c>
      <c r="C5413">
        <v>1185732</v>
      </c>
      <c r="D5413" s="9">
        <v>44297</v>
      </c>
      <c r="E5413" s="8" t="str">
        <f>TEXT(Table1[[#This Row],[Invoice Date]],"dd-mm-yyyy")</f>
        <v>11-04-2021</v>
      </c>
      <c r="F5413" s="1" t="str">
        <f t="shared" si="336"/>
        <v>April</v>
      </c>
      <c r="G5413" s="1" t="str">
        <f t="shared" si="337"/>
        <v>2021</v>
      </c>
      <c r="H5413" s="1" t="str">
        <f t="shared" si="338"/>
        <v>Sunday</v>
      </c>
      <c r="I5413" s="1" t="str">
        <f t="shared" si="339"/>
        <v>11</v>
      </c>
      <c r="J5413" t="s">
        <v>30</v>
      </c>
      <c r="K5413" t="s">
        <v>69</v>
      </c>
      <c r="L5413" t="s">
        <v>70</v>
      </c>
      <c r="M5413" t="s">
        <v>19</v>
      </c>
      <c r="N5413">
        <v>28</v>
      </c>
      <c r="O5413">
        <v>145</v>
      </c>
      <c r="P5413">
        <v>4060</v>
      </c>
      <c r="Q5413">
        <v>1868</v>
      </c>
      <c r="R5413">
        <v>0.46</v>
      </c>
      <c r="S5413" t="s">
        <v>82</v>
      </c>
      <c r="T5413" t="str">
        <f>IF(Table1[[#This Row],[Units Sold]]&gt; 700,"High Units","low Units")</f>
        <v>low Units</v>
      </c>
      <c r="U5413">
        <f>SUM(Table1[[#This Row],[Operating Profit]])/SUM(Table1[Operating Profit])*100</f>
        <v>5.6242170016575362E-4</v>
      </c>
      <c r="V5413">
        <f>SUM(Table1[[#This Row],[Price per Unit]]*Table1[[#This Row],[Units Sold]])</f>
        <v>4060</v>
      </c>
      <c r="W5413">
        <f>SUM(Table1[[#This Row],[Total Sales]]-Table1[[#This Row],[Operating Profit]])</f>
        <v>2192</v>
      </c>
      <c r="X5413">
        <f>SUM(Table1[[#This Row],[Total Sales]]-Table1[[#This Row],[Cost]])</f>
        <v>1868</v>
      </c>
      <c r="Y5413">
        <f>SUM(Table1[[#This Row],[profit/loss]])/SUM(Table1[profit/loss])</f>
        <v>5.624217001657536E-6</v>
      </c>
    </row>
    <row r="5414" spans="1:25" x14ac:dyDescent="0.3">
      <c r="A5414" t="s">
        <v>33</v>
      </c>
      <c r="B5414" t="s">
        <v>82</v>
      </c>
      <c r="C5414">
        <v>1185732</v>
      </c>
      <c r="D5414" s="9">
        <v>44297</v>
      </c>
      <c r="E5414" s="8" t="str">
        <f>TEXT(Table1[[#This Row],[Invoice Date]],"dd-mm-yyyy")</f>
        <v>11-04-2021</v>
      </c>
      <c r="F5414" s="1" t="str">
        <f t="shared" si="336"/>
        <v>April</v>
      </c>
      <c r="G5414" s="1" t="str">
        <f t="shared" si="337"/>
        <v>2021</v>
      </c>
      <c r="H5414" s="1" t="str">
        <f t="shared" si="338"/>
        <v>Sunday</v>
      </c>
      <c r="I5414" s="1" t="str">
        <f t="shared" si="339"/>
        <v>11</v>
      </c>
      <c r="J5414" t="s">
        <v>30</v>
      </c>
      <c r="K5414" t="s">
        <v>69</v>
      </c>
      <c r="L5414" t="s">
        <v>70</v>
      </c>
      <c r="M5414" t="s">
        <v>20</v>
      </c>
      <c r="N5414">
        <v>33</v>
      </c>
      <c r="O5414">
        <v>119</v>
      </c>
      <c r="P5414">
        <v>3927</v>
      </c>
      <c r="Q5414">
        <v>1846</v>
      </c>
      <c r="R5414">
        <v>0.47</v>
      </c>
      <c r="S5414" t="s">
        <v>82</v>
      </c>
      <c r="T5414" t="str">
        <f>IF(Table1[[#This Row],[Units Sold]]&gt; 700,"High Units","low Units")</f>
        <v>low Units</v>
      </c>
      <c r="U5414">
        <f>SUM(Table1[[#This Row],[Operating Profit]])/SUM(Table1[Operating Profit])*100</f>
        <v>5.557978899924953E-4</v>
      </c>
      <c r="V5414">
        <f>SUM(Table1[[#This Row],[Price per Unit]]*Table1[[#This Row],[Units Sold]])</f>
        <v>3927</v>
      </c>
      <c r="W5414">
        <f>SUM(Table1[[#This Row],[Total Sales]]-Table1[[#This Row],[Operating Profit]])</f>
        <v>2081</v>
      </c>
      <c r="X5414">
        <f>SUM(Table1[[#This Row],[Total Sales]]-Table1[[#This Row],[Cost]])</f>
        <v>1846</v>
      </c>
      <c r="Y5414">
        <f>SUM(Table1[[#This Row],[profit/loss]])/SUM(Table1[profit/loss])</f>
        <v>5.557978899924953E-6</v>
      </c>
    </row>
    <row r="5415" spans="1:25" x14ac:dyDescent="0.3">
      <c r="A5415" t="s">
        <v>33</v>
      </c>
      <c r="B5415" t="s">
        <v>82</v>
      </c>
      <c r="C5415">
        <v>1185732</v>
      </c>
      <c r="D5415" s="9">
        <v>44297</v>
      </c>
      <c r="E5415" s="8" t="str">
        <f>TEXT(Table1[[#This Row],[Invoice Date]],"dd-mm-yyyy")</f>
        <v>11-04-2021</v>
      </c>
      <c r="F5415" s="1" t="str">
        <f t="shared" si="336"/>
        <v>April</v>
      </c>
      <c r="G5415" s="1" t="str">
        <f t="shared" si="337"/>
        <v>2021</v>
      </c>
      <c r="H5415" s="1" t="str">
        <f t="shared" si="338"/>
        <v>Sunday</v>
      </c>
      <c r="I5415" s="1" t="str">
        <f t="shared" si="339"/>
        <v>11</v>
      </c>
      <c r="J5415" t="s">
        <v>30</v>
      </c>
      <c r="K5415" t="s">
        <v>69</v>
      </c>
      <c r="L5415" t="s">
        <v>70</v>
      </c>
      <c r="M5415" t="s">
        <v>21</v>
      </c>
      <c r="N5415">
        <v>47</v>
      </c>
      <c r="O5415">
        <v>106</v>
      </c>
      <c r="P5415">
        <v>4982</v>
      </c>
      <c r="Q5415">
        <v>2092</v>
      </c>
      <c r="R5415">
        <v>0.42</v>
      </c>
      <c r="S5415" t="s">
        <v>82</v>
      </c>
      <c r="T5415" t="str">
        <f>IF(Table1[[#This Row],[Units Sold]]&gt; 700,"High Units","low Units")</f>
        <v>low Units</v>
      </c>
      <c r="U5415">
        <f>SUM(Table1[[#This Row],[Operating Profit]])/SUM(Table1[Operating Profit])*100</f>
        <v>6.2986413102074769E-4</v>
      </c>
      <c r="V5415">
        <f>SUM(Table1[[#This Row],[Price per Unit]]*Table1[[#This Row],[Units Sold]])</f>
        <v>4982</v>
      </c>
      <c r="W5415">
        <f>SUM(Table1[[#This Row],[Total Sales]]-Table1[[#This Row],[Operating Profit]])</f>
        <v>2890</v>
      </c>
      <c r="X5415">
        <f>SUM(Table1[[#This Row],[Total Sales]]-Table1[[#This Row],[Cost]])</f>
        <v>2092</v>
      </c>
      <c r="Y5415">
        <f>SUM(Table1[[#This Row],[profit/loss]])/SUM(Table1[profit/loss])</f>
        <v>6.2986413102074768E-6</v>
      </c>
    </row>
    <row r="5416" spans="1:25" x14ac:dyDescent="0.3">
      <c r="A5416" t="s">
        <v>33</v>
      </c>
      <c r="B5416" t="s">
        <v>82</v>
      </c>
      <c r="C5416">
        <v>1185732</v>
      </c>
      <c r="D5416" s="9">
        <v>44297</v>
      </c>
      <c r="E5416" s="8" t="str">
        <f>TEXT(Table1[[#This Row],[Invoice Date]],"dd-mm-yyyy")</f>
        <v>11-04-2021</v>
      </c>
      <c r="F5416" s="1" t="str">
        <f t="shared" si="336"/>
        <v>April</v>
      </c>
      <c r="G5416" s="1" t="str">
        <f t="shared" si="337"/>
        <v>2021</v>
      </c>
      <c r="H5416" s="1" t="str">
        <f t="shared" si="338"/>
        <v>Sunday</v>
      </c>
      <c r="I5416" s="1" t="str">
        <f t="shared" si="339"/>
        <v>11</v>
      </c>
      <c r="J5416" t="s">
        <v>30</v>
      </c>
      <c r="K5416" t="s">
        <v>69</v>
      </c>
      <c r="L5416" t="s">
        <v>70</v>
      </c>
      <c r="M5416" t="s">
        <v>22</v>
      </c>
      <c r="N5416">
        <v>36</v>
      </c>
      <c r="O5416">
        <v>149</v>
      </c>
      <c r="P5416">
        <v>5364</v>
      </c>
      <c r="Q5416">
        <v>1877</v>
      </c>
      <c r="R5416">
        <v>0.35</v>
      </c>
      <c r="S5416" t="s">
        <v>82</v>
      </c>
      <c r="T5416" t="str">
        <f>IF(Table1[[#This Row],[Units Sold]]&gt; 700,"High Units","low Units")</f>
        <v>low Units</v>
      </c>
      <c r="U5416">
        <f>SUM(Table1[[#This Row],[Operating Profit]])/SUM(Table1[Operating Profit])*100</f>
        <v>5.6513144069117742E-4</v>
      </c>
      <c r="V5416">
        <f>SUM(Table1[[#This Row],[Price per Unit]]*Table1[[#This Row],[Units Sold]])</f>
        <v>5364</v>
      </c>
      <c r="W5416">
        <f>SUM(Table1[[#This Row],[Total Sales]]-Table1[[#This Row],[Operating Profit]])</f>
        <v>3487</v>
      </c>
      <c r="X5416">
        <f>SUM(Table1[[#This Row],[Total Sales]]-Table1[[#This Row],[Cost]])</f>
        <v>1877</v>
      </c>
      <c r="Y5416">
        <f>SUM(Table1[[#This Row],[profit/loss]])/SUM(Table1[profit/loss])</f>
        <v>5.6513144069117746E-6</v>
      </c>
    </row>
    <row r="5417" spans="1:25" x14ac:dyDescent="0.3">
      <c r="A5417" t="s">
        <v>33</v>
      </c>
      <c r="B5417" t="s">
        <v>82</v>
      </c>
      <c r="C5417">
        <v>1185732</v>
      </c>
      <c r="D5417" s="9">
        <v>44326</v>
      </c>
      <c r="E5417" s="8" t="str">
        <f>TEXT(Table1[[#This Row],[Invoice Date]],"dd-mm-yyyy")</f>
        <v>10-05-2021</v>
      </c>
      <c r="F5417" s="1" t="str">
        <f t="shared" si="336"/>
        <v>May</v>
      </c>
      <c r="G5417" s="1" t="str">
        <f t="shared" si="337"/>
        <v>2021</v>
      </c>
      <c r="H5417" s="1" t="str">
        <f t="shared" si="338"/>
        <v>Monday</v>
      </c>
      <c r="I5417" s="1" t="str">
        <f t="shared" si="339"/>
        <v>10</v>
      </c>
      <c r="J5417" t="s">
        <v>30</v>
      </c>
      <c r="K5417" t="s">
        <v>69</v>
      </c>
      <c r="L5417" t="s">
        <v>70</v>
      </c>
      <c r="M5417" t="s">
        <v>16</v>
      </c>
      <c r="N5417">
        <v>45</v>
      </c>
      <c r="O5417">
        <v>246</v>
      </c>
      <c r="P5417">
        <v>11070</v>
      </c>
      <c r="Q5417">
        <v>7196</v>
      </c>
      <c r="R5417">
        <v>0.65</v>
      </c>
      <c r="S5417" t="s">
        <v>82</v>
      </c>
      <c r="T5417" t="str">
        <f>IF(Table1[[#This Row],[Units Sold]]&gt; 700,"High Units","low Units")</f>
        <v>low Units</v>
      </c>
      <c r="U5417">
        <f>SUM(Table1[[#This Row],[Operating Profit]])/SUM(Table1[Operating Profit])*100</f>
        <v>2.1665880912166828E-3</v>
      </c>
      <c r="V5417">
        <f>SUM(Table1[[#This Row],[Price per Unit]]*Table1[[#This Row],[Units Sold]])</f>
        <v>11070</v>
      </c>
      <c r="W5417">
        <f>SUM(Table1[[#This Row],[Total Sales]]-Table1[[#This Row],[Operating Profit]])</f>
        <v>3874</v>
      </c>
      <c r="X5417">
        <f>SUM(Table1[[#This Row],[Total Sales]]-Table1[[#This Row],[Cost]])</f>
        <v>7196</v>
      </c>
      <c r="Y5417">
        <f>SUM(Table1[[#This Row],[profit/loss]])/SUM(Table1[profit/loss])</f>
        <v>2.1665880912166827E-5</v>
      </c>
    </row>
    <row r="5418" spans="1:25" x14ac:dyDescent="0.3">
      <c r="A5418" t="s">
        <v>33</v>
      </c>
      <c r="B5418" t="s">
        <v>82</v>
      </c>
      <c r="C5418">
        <v>1185732</v>
      </c>
      <c r="D5418" s="9">
        <v>44326</v>
      </c>
      <c r="E5418" s="8" t="str">
        <f>TEXT(Table1[[#This Row],[Invoice Date]],"dd-mm-yyyy")</f>
        <v>10-05-2021</v>
      </c>
      <c r="F5418" s="1" t="str">
        <f t="shared" si="336"/>
        <v>May</v>
      </c>
      <c r="G5418" s="1" t="str">
        <f t="shared" si="337"/>
        <v>2021</v>
      </c>
      <c r="H5418" s="1" t="str">
        <f t="shared" si="338"/>
        <v>Monday</v>
      </c>
      <c r="I5418" s="1" t="str">
        <f t="shared" si="339"/>
        <v>10</v>
      </c>
      <c r="J5418" t="s">
        <v>30</v>
      </c>
      <c r="K5418" t="s">
        <v>69</v>
      </c>
      <c r="L5418" t="s">
        <v>70</v>
      </c>
      <c r="M5418" t="s">
        <v>18</v>
      </c>
      <c r="N5418">
        <v>41</v>
      </c>
      <c r="O5418">
        <v>152</v>
      </c>
      <c r="P5418">
        <v>6232</v>
      </c>
      <c r="Q5418">
        <v>2493</v>
      </c>
      <c r="R5418">
        <v>0.4</v>
      </c>
      <c r="S5418" t="s">
        <v>82</v>
      </c>
      <c r="T5418" t="str">
        <f>IF(Table1[[#This Row],[Units Sold]]&gt; 700,"High Units","low Units")</f>
        <v>low Units</v>
      </c>
      <c r="U5418">
        <f>SUM(Table1[[#This Row],[Operating Profit]])/SUM(Table1[Operating Profit])*100</f>
        <v>7.5059812554241099E-4</v>
      </c>
      <c r="V5418">
        <f>SUM(Table1[[#This Row],[Price per Unit]]*Table1[[#This Row],[Units Sold]])</f>
        <v>6232</v>
      </c>
      <c r="W5418">
        <f>SUM(Table1[[#This Row],[Total Sales]]-Table1[[#This Row],[Operating Profit]])</f>
        <v>3739</v>
      </c>
      <c r="X5418">
        <f>SUM(Table1[[#This Row],[Total Sales]]-Table1[[#This Row],[Cost]])</f>
        <v>2493</v>
      </c>
      <c r="Y5418">
        <f>SUM(Table1[[#This Row],[profit/loss]])/SUM(Table1[profit/loss])</f>
        <v>7.5059812554241103E-6</v>
      </c>
    </row>
    <row r="5419" spans="1:25" x14ac:dyDescent="0.3">
      <c r="A5419" t="s">
        <v>33</v>
      </c>
      <c r="B5419" t="s">
        <v>82</v>
      </c>
      <c r="C5419">
        <v>1185732</v>
      </c>
      <c r="D5419" s="9">
        <v>44326</v>
      </c>
      <c r="E5419" s="8" t="str">
        <f>TEXT(Table1[[#This Row],[Invoice Date]],"dd-mm-yyyy")</f>
        <v>10-05-2021</v>
      </c>
      <c r="F5419" s="1" t="str">
        <f t="shared" si="336"/>
        <v>May</v>
      </c>
      <c r="G5419" s="1" t="str">
        <f t="shared" si="337"/>
        <v>2021</v>
      </c>
      <c r="H5419" s="1" t="str">
        <f t="shared" si="338"/>
        <v>Monday</v>
      </c>
      <c r="I5419" s="1" t="str">
        <f t="shared" si="339"/>
        <v>10</v>
      </c>
      <c r="J5419" t="s">
        <v>30</v>
      </c>
      <c r="K5419" t="s">
        <v>69</v>
      </c>
      <c r="L5419" t="s">
        <v>70</v>
      </c>
      <c r="M5419" t="s">
        <v>19</v>
      </c>
      <c r="N5419">
        <v>39</v>
      </c>
      <c r="O5419">
        <v>145</v>
      </c>
      <c r="P5419">
        <v>5655</v>
      </c>
      <c r="Q5419">
        <v>2771</v>
      </c>
      <c r="R5419">
        <v>0.49</v>
      </c>
      <c r="S5419" t="s">
        <v>82</v>
      </c>
      <c r="T5419" t="str">
        <f>IF(Table1[[#This Row],[Units Sold]]&gt; 700,"High Units","low Units")</f>
        <v>low Units</v>
      </c>
      <c r="U5419">
        <f>SUM(Table1[[#This Row],[Operating Profit]])/SUM(Table1[Operating Profit])*100</f>
        <v>8.3429899954994826E-4</v>
      </c>
      <c r="V5419">
        <f>SUM(Table1[[#This Row],[Price per Unit]]*Table1[[#This Row],[Units Sold]])</f>
        <v>5655</v>
      </c>
      <c r="W5419">
        <f>SUM(Table1[[#This Row],[Total Sales]]-Table1[[#This Row],[Operating Profit]])</f>
        <v>2884</v>
      </c>
      <c r="X5419">
        <f>SUM(Table1[[#This Row],[Total Sales]]-Table1[[#This Row],[Cost]])</f>
        <v>2771</v>
      </c>
      <c r="Y5419">
        <f>SUM(Table1[[#This Row],[profit/loss]])/SUM(Table1[profit/loss])</f>
        <v>8.3429899954994824E-6</v>
      </c>
    </row>
    <row r="5420" spans="1:25" x14ac:dyDescent="0.3">
      <c r="A5420" t="s">
        <v>33</v>
      </c>
      <c r="B5420" t="s">
        <v>82</v>
      </c>
      <c r="C5420">
        <v>1185732</v>
      </c>
      <c r="D5420" s="9">
        <v>44326</v>
      </c>
      <c r="E5420" s="8" t="str">
        <f>TEXT(Table1[[#This Row],[Invoice Date]],"dd-mm-yyyy")</f>
        <v>10-05-2021</v>
      </c>
      <c r="F5420" s="1" t="str">
        <f t="shared" si="336"/>
        <v>May</v>
      </c>
      <c r="G5420" s="1" t="str">
        <f t="shared" si="337"/>
        <v>2021</v>
      </c>
      <c r="H5420" s="1" t="str">
        <f t="shared" si="338"/>
        <v>Monday</v>
      </c>
      <c r="I5420" s="1" t="str">
        <f t="shared" si="339"/>
        <v>10</v>
      </c>
      <c r="J5420" t="s">
        <v>30</v>
      </c>
      <c r="K5420" t="s">
        <v>69</v>
      </c>
      <c r="L5420" t="s">
        <v>70</v>
      </c>
      <c r="M5420" t="s">
        <v>20</v>
      </c>
      <c r="N5420">
        <v>39</v>
      </c>
      <c r="O5420">
        <v>131</v>
      </c>
      <c r="P5420">
        <v>5109</v>
      </c>
      <c r="Q5420">
        <v>2555</v>
      </c>
      <c r="R5420">
        <v>0.5</v>
      </c>
      <c r="S5420" t="s">
        <v>82</v>
      </c>
      <c r="T5420" t="str">
        <f>IF(Table1[[#This Row],[Units Sold]]&gt; 700,"High Units","low Units")</f>
        <v>low Units</v>
      </c>
      <c r="U5420">
        <f>SUM(Table1[[#This Row],[Operating Profit]])/SUM(Table1[Operating Profit])*100</f>
        <v>7.6926522693977534E-4</v>
      </c>
      <c r="V5420">
        <f>SUM(Table1[[#This Row],[Price per Unit]]*Table1[[#This Row],[Units Sold]])</f>
        <v>5109</v>
      </c>
      <c r="W5420">
        <f>SUM(Table1[[#This Row],[Total Sales]]-Table1[[#This Row],[Operating Profit]])</f>
        <v>2554</v>
      </c>
      <c r="X5420">
        <f>SUM(Table1[[#This Row],[Total Sales]]-Table1[[#This Row],[Cost]])</f>
        <v>2555</v>
      </c>
      <c r="Y5420">
        <f>SUM(Table1[[#This Row],[profit/loss]])/SUM(Table1[profit/loss])</f>
        <v>7.6926522693977536E-6</v>
      </c>
    </row>
    <row r="5421" spans="1:25" x14ac:dyDescent="0.3">
      <c r="A5421" t="s">
        <v>33</v>
      </c>
      <c r="B5421" t="s">
        <v>82</v>
      </c>
      <c r="C5421">
        <v>1185732</v>
      </c>
      <c r="D5421" s="9">
        <v>44326</v>
      </c>
      <c r="E5421" s="8" t="str">
        <f>TEXT(Table1[[#This Row],[Invoice Date]],"dd-mm-yyyy")</f>
        <v>10-05-2021</v>
      </c>
      <c r="F5421" s="1" t="str">
        <f t="shared" si="336"/>
        <v>May</v>
      </c>
      <c r="G5421" s="1" t="str">
        <f t="shared" si="337"/>
        <v>2021</v>
      </c>
      <c r="H5421" s="1" t="str">
        <f t="shared" si="338"/>
        <v>Monday</v>
      </c>
      <c r="I5421" s="1" t="str">
        <f t="shared" si="339"/>
        <v>10</v>
      </c>
      <c r="J5421" t="s">
        <v>30</v>
      </c>
      <c r="K5421" t="s">
        <v>69</v>
      </c>
      <c r="L5421" t="s">
        <v>70</v>
      </c>
      <c r="M5421" t="s">
        <v>21</v>
      </c>
      <c r="N5421">
        <v>45</v>
      </c>
      <c r="O5421">
        <v>133</v>
      </c>
      <c r="P5421">
        <v>5985</v>
      </c>
      <c r="Q5421">
        <v>2514</v>
      </c>
      <c r="R5421">
        <v>0.42</v>
      </c>
      <c r="S5421" t="s">
        <v>82</v>
      </c>
      <c r="T5421" t="str">
        <f>IF(Table1[[#This Row],[Units Sold]]&gt; 700,"High Units","low Units")</f>
        <v>low Units</v>
      </c>
      <c r="U5421">
        <f>SUM(Table1[[#This Row],[Operating Profit]])/SUM(Table1[Operating Profit])*100</f>
        <v>7.5692085343506666E-4</v>
      </c>
      <c r="V5421">
        <f>SUM(Table1[[#This Row],[Price per Unit]]*Table1[[#This Row],[Units Sold]])</f>
        <v>5985</v>
      </c>
      <c r="W5421">
        <f>SUM(Table1[[#This Row],[Total Sales]]-Table1[[#This Row],[Operating Profit]])</f>
        <v>3471</v>
      </c>
      <c r="X5421">
        <f>SUM(Table1[[#This Row],[Total Sales]]-Table1[[#This Row],[Cost]])</f>
        <v>2514</v>
      </c>
      <c r="Y5421">
        <f>SUM(Table1[[#This Row],[profit/loss]])/SUM(Table1[profit/loss])</f>
        <v>7.5692085343506667E-6</v>
      </c>
    </row>
    <row r="5422" spans="1:25" x14ac:dyDescent="0.3">
      <c r="A5422" t="s">
        <v>33</v>
      </c>
      <c r="B5422" t="s">
        <v>82</v>
      </c>
      <c r="C5422">
        <v>1185732</v>
      </c>
      <c r="D5422" s="9">
        <v>44326</v>
      </c>
      <c r="E5422" s="8" t="str">
        <f>TEXT(Table1[[#This Row],[Invoice Date]],"dd-mm-yyyy")</f>
        <v>10-05-2021</v>
      </c>
      <c r="F5422" s="1" t="str">
        <f t="shared" si="336"/>
        <v>May</v>
      </c>
      <c r="G5422" s="1" t="str">
        <f t="shared" si="337"/>
        <v>2021</v>
      </c>
      <c r="H5422" s="1" t="str">
        <f t="shared" si="338"/>
        <v>Monday</v>
      </c>
      <c r="I5422" s="1" t="str">
        <f t="shared" si="339"/>
        <v>10</v>
      </c>
      <c r="J5422" t="s">
        <v>30</v>
      </c>
      <c r="K5422" t="s">
        <v>69</v>
      </c>
      <c r="L5422" t="s">
        <v>70</v>
      </c>
      <c r="M5422" t="s">
        <v>22</v>
      </c>
      <c r="N5422">
        <v>52</v>
      </c>
      <c r="O5422">
        <v>156</v>
      </c>
      <c r="P5422">
        <v>8112</v>
      </c>
      <c r="Q5422">
        <v>3245</v>
      </c>
      <c r="R5422">
        <v>0.4</v>
      </c>
      <c r="S5422" t="s">
        <v>82</v>
      </c>
      <c r="T5422" t="str">
        <f>IF(Table1[[#This Row],[Units Sold]]&gt; 700,"High Units","low Units")</f>
        <v>low Units</v>
      </c>
      <c r="U5422">
        <f>SUM(Table1[[#This Row],[Operating Profit]])/SUM(Table1[Operating Profit])*100</f>
        <v>9.7701200055560502E-4</v>
      </c>
      <c r="V5422">
        <f>SUM(Table1[[#This Row],[Price per Unit]]*Table1[[#This Row],[Units Sold]])</f>
        <v>8112</v>
      </c>
      <c r="W5422">
        <f>SUM(Table1[[#This Row],[Total Sales]]-Table1[[#This Row],[Operating Profit]])</f>
        <v>4867</v>
      </c>
      <c r="X5422">
        <f>SUM(Table1[[#This Row],[Total Sales]]-Table1[[#This Row],[Cost]])</f>
        <v>3245</v>
      </c>
      <c r="Y5422">
        <f>SUM(Table1[[#This Row],[profit/loss]])/SUM(Table1[profit/loss])</f>
        <v>9.7701200055560512E-6</v>
      </c>
    </row>
    <row r="5423" spans="1:25" x14ac:dyDescent="0.3">
      <c r="A5423" t="s">
        <v>33</v>
      </c>
      <c r="B5423" t="s">
        <v>82</v>
      </c>
      <c r="C5423">
        <v>1185732</v>
      </c>
      <c r="D5423" s="9">
        <v>44359</v>
      </c>
      <c r="E5423" s="8" t="str">
        <f>TEXT(Table1[[#This Row],[Invoice Date]],"dd-mm-yyyy")</f>
        <v>12-06-2021</v>
      </c>
      <c r="F5423" s="1" t="str">
        <f t="shared" si="336"/>
        <v>June</v>
      </c>
      <c r="G5423" s="1" t="str">
        <f t="shared" si="337"/>
        <v>2021</v>
      </c>
      <c r="H5423" s="1" t="str">
        <f t="shared" si="338"/>
        <v>Saturday</v>
      </c>
      <c r="I5423" s="1" t="str">
        <f t="shared" si="339"/>
        <v>12</v>
      </c>
      <c r="J5423" t="s">
        <v>30</v>
      </c>
      <c r="K5423" t="s">
        <v>69</v>
      </c>
      <c r="L5423" t="s">
        <v>70</v>
      </c>
      <c r="M5423" t="s">
        <v>16</v>
      </c>
      <c r="N5423">
        <v>46</v>
      </c>
      <c r="O5423">
        <v>247</v>
      </c>
      <c r="P5423">
        <v>11362</v>
      </c>
      <c r="Q5423">
        <v>7158</v>
      </c>
      <c r="R5423">
        <v>0.63</v>
      </c>
      <c r="S5423" t="s">
        <v>82</v>
      </c>
      <c r="T5423" t="str">
        <f>IF(Table1[[#This Row],[Units Sold]]&gt; 700,"High Units","low Units")</f>
        <v>low Units</v>
      </c>
      <c r="U5423">
        <f>SUM(Table1[[#This Row],[Operating Profit]])/SUM(Table1[Operating Profit])*100</f>
        <v>2.155146964553782E-3</v>
      </c>
      <c r="V5423">
        <f>SUM(Table1[[#This Row],[Price per Unit]]*Table1[[#This Row],[Units Sold]])</f>
        <v>11362</v>
      </c>
      <c r="W5423">
        <f>SUM(Table1[[#This Row],[Total Sales]]-Table1[[#This Row],[Operating Profit]])</f>
        <v>4204</v>
      </c>
      <c r="X5423">
        <f>SUM(Table1[[#This Row],[Total Sales]]-Table1[[#This Row],[Cost]])</f>
        <v>7158</v>
      </c>
      <c r="Y5423">
        <f>SUM(Table1[[#This Row],[profit/loss]])/SUM(Table1[profit/loss])</f>
        <v>2.1551469645537819E-5</v>
      </c>
    </row>
    <row r="5424" spans="1:25" x14ac:dyDescent="0.3">
      <c r="A5424" t="s">
        <v>33</v>
      </c>
      <c r="B5424" t="s">
        <v>82</v>
      </c>
      <c r="C5424">
        <v>1185732</v>
      </c>
      <c r="D5424" s="9">
        <v>44359</v>
      </c>
      <c r="E5424" s="8" t="str">
        <f>TEXT(Table1[[#This Row],[Invoice Date]],"dd-mm-yyyy")</f>
        <v>12-06-2021</v>
      </c>
      <c r="F5424" s="1" t="str">
        <f t="shared" si="336"/>
        <v>June</v>
      </c>
      <c r="G5424" s="1" t="str">
        <f t="shared" si="337"/>
        <v>2021</v>
      </c>
      <c r="H5424" s="1" t="str">
        <f t="shared" si="338"/>
        <v>Saturday</v>
      </c>
      <c r="I5424" s="1" t="str">
        <f t="shared" si="339"/>
        <v>12</v>
      </c>
      <c r="J5424" t="s">
        <v>30</v>
      </c>
      <c r="K5424" t="s">
        <v>69</v>
      </c>
      <c r="L5424" t="s">
        <v>70</v>
      </c>
      <c r="M5424" t="s">
        <v>18</v>
      </c>
      <c r="N5424">
        <v>42</v>
      </c>
      <c r="O5424">
        <v>168</v>
      </c>
      <c r="P5424">
        <v>7056</v>
      </c>
      <c r="Q5424">
        <v>2893</v>
      </c>
      <c r="R5424">
        <v>0.41</v>
      </c>
      <c r="S5424" t="s">
        <v>82</v>
      </c>
      <c r="T5424" t="str">
        <f>IF(Table1[[#This Row],[Units Sold]]&gt; 700,"High Units","low Units")</f>
        <v>low Units</v>
      </c>
      <c r="U5424">
        <f>SUM(Table1[[#This Row],[Operating Profit]])/SUM(Table1[Operating Profit])*100</f>
        <v>8.7103103778347175E-4</v>
      </c>
      <c r="V5424">
        <f>SUM(Table1[[#This Row],[Price per Unit]]*Table1[[#This Row],[Units Sold]])</f>
        <v>7056</v>
      </c>
      <c r="W5424">
        <f>SUM(Table1[[#This Row],[Total Sales]]-Table1[[#This Row],[Operating Profit]])</f>
        <v>4163</v>
      </c>
      <c r="X5424">
        <f>SUM(Table1[[#This Row],[Total Sales]]-Table1[[#This Row],[Cost]])</f>
        <v>2893</v>
      </c>
      <c r="Y5424">
        <f>SUM(Table1[[#This Row],[profit/loss]])/SUM(Table1[profit/loss])</f>
        <v>8.7103103778347172E-6</v>
      </c>
    </row>
    <row r="5425" spans="1:25" x14ac:dyDescent="0.3">
      <c r="A5425" t="s">
        <v>33</v>
      </c>
      <c r="B5425" t="s">
        <v>82</v>
      </c>
      <c r="C5425">
        <v>1185732</v>
      </c>
      <c r="D5425" s="9">
        <v>44359</v>
      </c>
      <c r="E5425" s="8" t="str">
        <f>TEXT(Table1[[#This Row],[Invoice Date]],"dd-mm-yyyy")</f>
        <v>12-06-2021</v>
      </c>
      <c r="F5425" s="1" t="str">
        <f t="shared" si="336"/>
        <v>June</v>
      </c>
      <c r="G5425" s="1" t="str">
        <f t="shared" si="337"/>
        <v>2021</v>
      </c>
      <c r="H5425" s="1" t="str">
        <f t="shared" si="338"/>
        <v>Saturday</v>
      </c>
      <c r="I5425" s="1" t="str">
        <f t="shared" si="339"/>
        <v>12</v>
      </c>
      <c r="J5425" t="s">
        <v>30</v>
      </c>
      <c r="K5425" t="s">
        <v>69</v>
      </c>
      <c r="L5425" t="s">
        <v>70</v>
      </c>
      <c r="M5425" t="s">
        <v>19</v>
      </c>
      <c r="N5425">
        <v>38</v>
      </c>
      <c r="O5425">
        <v>131</v>
      </c>
      <c r="P5425">
        <v>4978</v>
      </c>
      <c r="Q5425">
        <v>2240</v>
      </c>
      <c r="R5425">
        <v>0.45</v>
      </c>
      <c r="S5425" t="s">
        <v>82</v>
      </c>
      <c r="T5425" t="str">
        <f>IF(Table1[[#This Row],[Units Sold]]&gt; 700,"High Units","low Units")</f>
        <v>low Units</v>
      </c>
      <c r="U5425">
        <f>SUM(Table1[[#This Row],[Operating Profit]])/SUM(Table1[Operating Profit])*100</f>
        <v>6.7442430854994012E-4</v>
      </c>
      <c r="V5425">
        <f>SUM(Table1[[#This Row],[Price per Unit]]*Table1[[#This Row],[Units Sold]])</f>
        <v>4978</v>
      </c>
      <c r="W5425">
        <f>SUM(Table1[[#This Row],[Total Sales]]-Table1[[#This Row],[Operating Profit]])</f>
        <v>2738</v>
      </c>
      <c r="X5425">
        <f>SUM(Table1[[#This Row],[Total Sales]]-Table1[[#This Row],[Cost]])</f>
        <v>2240</v>
      </c>
      <c r="Y5425">
        <f>SUM(Table1[[#This Row],[profit/loss]])/SUM(Table1[profit/loss])</f>
        <v>6.7442430854994014E-6</v>
      </c>
    </row>
    <row r="5426" spans="1:25" x14ac:dyDescent="0.3">
      <c r="A5426" t="s">
        <v>33</v>
      </c>
      <c r="B5426" t="s">
        <v>82</v>
      </c>
      <c r="C5426">
        <v>1185732</v>
      </c>
      <c r="D5426" s="9">
        <v>44359</v>
      </c>
      <c r="E5426" s="8" t="str">
        <f>TEXT(Table1[[#This Row],[Invoice Date]],"dd-mm-yyyy")</f>
        <v>12-06-2021</v>
      </c>
      <c r="F5426" s="1" t="str">
        <f t="shared" si="336"/>
        <v>June</v>
      </c>
      <c r="G5426" s="1" t="str">
        <f t="shared" si="337"/>
        <v>2021</v>
      </c>
      <c r="H5426" s="1" t="str">
        <f t="shared" si="338"/>
        <v>Saturday</v>
      </c>
      <c r="I5426" s="1" t="str">
        <f t="shared" si="339"/>
        <v>12</v>
      </c>
      <c r="J5426" t="s">
        <v>30</v>
      </c>
      <c r="K5426" t="s">
        <v>69</v>
      </c>
      <c r="L5426" t="s">
        <v>70</v>
      </c>
      <c r="M5426" t="s">
        <v>20</v>
      </c>
      <c r="N5426">
        <v>38</v>
      </c>
      <c r="O5426">
        <v>140</v>
      </c>
      <c r="P5426">
        <v>5320</v>
      </c>
      <c r="Q5426">
        <v>2500</v>
      </c>
      <c r="R5426">
        <v>0.47</v>
      </c>
      <c r="S5426" t="s">
        <v>82</v>
      </c>
      <c r="T5426" t="str">
        <f>IF(Table1[[#This Row],[Units Sold]]&gt; 700,"High Units","low Units")</f>
        <v>low Units</v>
      </c>
      <c r="U5426">
        <f>SUM(Table1[[#This Row],[Operating Profit]])/SUM(Table1[Operating Profit])*100</f>
        <v>7.5270570150662958E-4</v>
      </c>
      <c r="V5426">
        <f>SUM(Table1[[#This Row],[Price per Unit]]*Table1[[#This Row],[Units Sold]])</f>
        <v>5320</v>
      </c>
      <c r="W5426">
        <f>SUM(Table1[[#This Row],[Total Sales]]-Table1[[#This Row],[Operating Profit]])</f>
        <v>2820</v>
      </c>
      <c r="X5426">
        <f>SUM(Table1[[#This Row],[Total Sales]]-Table1[[#This Row],[Cost]])</f>
        <v>2500</v>
      </c>
      <c r="Y5426">
        <f>SUM(Table1[[#This Row],[profit/loss]])/SUM(Table1[profit/loss])</f>
        <v>7.5270570150662955E-6</v>
      </c>
    </row>
    <row r="5427" spans="1:25" x14ac:dyDescent="0.3">
      <c r="A5427" t="s">
        <v>33</v>
      </c>
      <c r="B5427" t="s">
        <v>82</v>
      </c>
      <c r="C5427">
        <v>1185732</v>
      </c>
      <c r="D5427" s="9">
        <v>44359</v>
      </c>
      <c r="E5427" s="8" t="str">
        <f>TEXT(Table1[[#This Row],[Invoice Date]],"dd-mm-yyyy")</f>
        <v>12-06-2021</v>
      </c>
      <c r="F5427" s="1" t="str">
        <f t="shared" si="336"/>
        <v>June</v>
      </c>
      <c r="G5427" s="1" t="str">
        <f t="shared" si="337"/>
        <v>2021</v>
      </c>
      <c r="H5427" s="1" t="str">
        <f t="shared" si="338"/>
        <v>Saturday</v>
      </c>
      <c r="I5427" s="1" t="str">
        <f t="shared" si="339"/>
        <v>12</v>
      </c>
      <c r="J5427" t="s">
        <v>30</v>
      </c>
      <c r="K5427" t="s">
        <v>69</v>
      </c>
      <c r="L5427" t="s">
        <v>70</v>
      </c>
      <c r="M5427" t="s">
        <v>21</v>
      </c>
      <c r="N5427">
        <v>49</v>
      </c>
      <c r="O5427">
        <v>135</v>
      </c>
      <c r="P5427">
        <v>6615</v>
      </c>
      <c r="Q5427">
        <v>2911</v>
      </c>
      <c r="R5427">
        <v>0.44</v>
      </c>
      <c r="S5427" t="s">
        <v>82</v>
      </c>
      <c r="T5427" t="str">
        <f>IF(Table1[[#This Row],[Units Sold]]&gt; 700,"High Units","low Units")</f>
        <v>low Units</v>
      </c>
      <c r="U5427">
        <f>SUM(Table1[[#This Row],[Operating Profit]])/SUM(Table1[Operating Profit])*100</f>
        <v>8.7645051883431945E-4</v>
      </c>
      <c r="V5427">
        <f>SUM(Table1[[#This Row],[Price per Unit]]*Table1[[#This Row],[Units Sold]])</f>
        <v>6615</v>
      </c>
      <c r="W5427">
        <f>SUM(Table1[[#This Row],[Total Sales]]-Table1[[#This Row],[Operating Profit]])</f>
        <v>3704</v>
      </c>
      <c r="X5427">
        <f>SUM(Table1[[#This Row],[Total Sales]]-Table1[[#This Row],[Cost]])</f>
        <v>2911</v>
      </c>
      <c r="Y5427">
        <f>SUM(Table1[[#This Row],[profit/loss]])/SUM(Table1[profit/loss])</f>
        <v>8.7645051883431943E-6</v>
      </c>
    </row>
    <row r="5428" spans="1:25" x14ac:dyDescent="0.3">
      <c r="A5428" t="s">
        <v>33</v>
      </c>
      <c r="B5428" t="s">
        <v>82</v>
      </c>
      <c r="C5428">
        <v>1185732</v>
      </c>
      <c r="D5428" s="9">
        <v>44359</v>
      </c>
      <c r="E5428" s="8" t="str">
        <f>TEXT(Table1[[#This Row],[Invoice Date]],"dd-mm-yyyy")</f>
        <v>12-06-2021</v>
      </c>
      <c r="F5428" s="1" t="str">
        <f t="shared" si="336"/>
        <v>June</v>
      </c>
      <c r="G5428" s="1" t="str">
        <f t="shared" si="337"/>
        <v>2021</v>
      </c>
      <c r="H5428" s="1" t="str">
        <f t="shared" si="338"/>
        <v>Saturday</v>
      </c>
      <c r="I5428" s="1" t="str">
        <f t="shared" si="339"/>
        <v>12</v>
      </c>
      <c r="J5428" t="s">
        <v>30</v>
      </c>
      <c r="K5428" t="s">
        <v>69</v>
      </c>
      <c r="L5428" t="s">
        <v>70</v>
      </c>
      <c r="M5428" t="s">
        <v>22</v>
      </c>
      <c r="N5428">
        <v>50</v>
      </c>
      <c r="O5428">
        <v>163</v>
      </c>
      <c r="P5428">
        <v>8150</v>
      </c>
      <c r="Q5428">
        <v>3016</v>
      </c>
      <c r="R5428">
        <v>0.37</v>
      </c>
      <c r="S5428" t="s">
        <v>82</v>
      </c>
      <c r="T5428" t="str">
        <f>IF(Table1[[#This Row],[Units Sold]]&gt; 700,"High Units","low Units")</f>
        <v>low Units</v>
      </c>
      <c r="U5428">
        <f>SUM(Table1[[#This Row],[Operating Profit]])/SUM(Table1[Operating Profit])*100</f>
        <v>9.0806415829759789E-4</v>
      </c>
      <c r="V5428">
        <f>SUM(Table1[[#This Row],[Price per Unit]]*Table1[[#This Row],[Units Sold]])</f>
        <v>8150</v>
      </c>
      <c r="W5428">
        <f>SUM(Table1[[#This Row],[Total Sales]]-Table1[[#This Row],[Operating Profit]])</f>
        <v>5134</v>
      </c>
      <c r="X5428">
        <f>SUM(Table1[[#This Row],[Total Sales]]-Table1[[#This Row],[Cost]])</f>
        <v>3016</v>
      </c>
      <c r="Y5428">
        <f>SUM(Table1[[#This Row],[profit/loss]])/SUM(Table1[profit/loss])</f>
        <v>9.0806415829759787E-6</v>
      </c>
    </row>
    <row r="5429" spans="1:25" x14ac:dyDescent="0.3">
      <c r="A5429" t="s">
        <v>33</v>
      </c>
      <c r="B5429" t="s">
        <v>82</v>
      </c>
      <c r="C5429">
        <v>1185732</v>
      </c>
      <c r="D5429" s="9">
        <v>44387</v>
      </c>
      <c r="E5429" s="8" t="str">
        <f>TEXT(Table1[[#This Row],[Invoice Date]],"dd-mm-yyyy")</f>
        <v>10-07-2021</v>
      </c>
      <c r="F5429" s="1" t="str">
        <f t="shared" si="336"/>
        <v>July</v>
      </c>
      <c r="G5429" s="1" t="str">
        <f t="shared" si="337"/>
        <v>2021</v>
      </c>
      <c r="H5429" s="1" t="str">
        <f t="shared" si="338"/>
        <v>Saturday</v>
      </c>
      <c r="I5429" s="1" t="str">
        <f t="shared" si="339"/>
        <v>10</v>
      </c>
      <c r="J5429" t="s">
        <v>30</v>
      </c>
      <c r="K5429" t="s">
        <v>69</v>
      </c>
      <c r="L5429" t="s">
        <v>70</v>
      </c>
      <c r="M5429" t="s">
        <v>16</v>
      </c>
      <c r="N5429">
        <v>48</v>
      </c>
      <c r="O5429">
        <v>228</v>
      </c>
      <c r="P5429">
        <v>10944</v>
      </c>
      <c r="Q5429">
        <v>7004</v>
      </c>
      <c r="R5429">
        <v>0.64</v>
      </c>
      <c r="S5429" t="s">
        <v>82</v>
      </c>
      <c r="T5429" t="str">
        <f>IF(Table1[[#This Row],[Units Sold]]&gt; 700,"High Units","low Units")</f>
        <v>low Units</v>
      </c>
      <c r="U5429">
        <f>SUM(Table1[[#This Row],[Operating Profit]])/SUM(Table1[Operating Profit])*100</f>
        <v>2.1087802933409737E-3</v>
      </c>
      <c r="V5429">
        <f>SUM(Table1[[#This Row],[Price per Unit]]*Table1[[#This Row],[Units Sold]])</f>
        <v>10944</v>
      </c>
      <c r="W5429">
        <f>SUM(Table1[[#This Row],[Total Sales]]-Table1[[#This Row],[Operating Profit]])</f>
        <v>3940</v>
      </c>
      <c r="X5429">
        <f>SUM(Table1[[#This Row],[Total Sales]]-Table1[[#This Row],[Cost]])</f>
        <v>7004</v>
      </c>
      <c r="Y5429">
        <f>SUM(Table1[[#This Row],[profit/loss]])/SUM(Table1[profit/loss])</f>
        <v>2.1087802933409736E-5</v>
      </c>
    </row>
    <row r="5430" spans="1:25" x14ac:dyDescent="0.3">
      <c r="A5430" t="s">
        <v>33</v>
      </c>
      <c r="B5430" t="s">
        <v>82</v>
      </c>
      <c r="C5430">
        <v>1185732</v>
      </c>
      <c r="D5430" s="9">
        <v>44387</v>
      </c>
      <c r="E5430" s="8" t="str">
        <f>TEXT(Table1[[#This Row],[Invoice Date]],"dd-mm-yyyy")</f>
        <v>10-07-2021</v>
      </c>
      <c r="F5430" s="1" t="str">
        <f t="shared" si="336"/>
        <v>July</v>
      </c>
      <c r="G5430" s="1" t="str">
        <f t="shared" si="337"/>
        <v>2021</v>
      </c>
      <c r="H5430" s="1" t="str">
        <f t="shared" si="338"/>
        <v>Saturday</v>
      </c>
      <c r="I5430" s="1" t="str">
        <f t="shared" si="339"/>
        <v>10</v>
      </c>
      <c r="J5430" t="s">
        <v>30</v>
      </c>
      <c r="K5430" t="s">
        <v>69</v>
      </c>
      <c r="L5430" t="s">
        <v>70</v>
      </c>
      <c r="M5430" t="s">
        <v>18</v>
      </c>
      <c r="N5430">
        <v>44</v>
      </c>
      <c r="O5430">
        <v>163</v>
      </c>
      <c r="P5430">
        <v>7172</v>
      </c>
      <c r="Q5430">
        <v>3084</v>
      </c>
      <c r="R5430">
        <v>0.43</v>
      </c>
      <c r="S5430" t="s">
        <v>82</v>
      </c>
      <c r="T5430" t="str">
        <f>IF(Table1[[#This Row],[Units Sold]]&gt; 700,"High Units","low Units")</f>
        <v>low Units</v>
      </c>
      <c r="U5430">
        <f>SUM(Table1[[#This Row],[Operating Profit]])/SUM(Table1[Operating Profit])*100</f>
        <v>9.2853775337857817E-4</v>
      </c>
      <c r="V5430">
        <f>SUM(Table1[[#This Row],[Price per Unit]]*Table1[[#This Row],[Units Sold]])</f>
        <v>7172</v>
      </c>
      <c r="W5430">
        <f>SUM(Table1[[#This Row],[Total Sales]]-Table1[[#This Row],[Operating Profit]])</f>
        <v>4088</v>
      </c>
      <c r="X5430">
        <f>SUM(Table1[[#This Row],[Total Sales]]-Table1[[#This Row],[Cost]])</f>
        <v>3084</v>
      </c>
      <c r="Y5430">
        <f>SUM(Table1[[#This Row],[profit/loss]])/SUM(Table1[profit/loss])</f>
        <v>9.2853775337857821E-6</v>
      </c>
    </row>
    <row r="5431" spans="1:25" x14ac:dyDescent="0.3">
      <c r="A5431" t="s">
        <v>33</v>
      </c>
      <c r="B5431" t="s">
        <v>82</v>
      </c>
      <c r="C5431">
        <v>1185732</v>
      </c>
      <c r="D5431" s="9">
        <v>44387</v>
      </c>
      <c r="E5431" s="8" t="str">
        <f>TEXT(Table1[[#This Row],[Invoice Date]],"dd-mm-yyyy")</f>
        <v>10-07-2021</v>
      </c>
      <c r="F5431" s="1" t="str">
        <f t="shared" si="336"/>
        <v>July</v>
      </c>
      <c r="G5431" s="1" t="str">
        <f t="shared" si="337"/>
        <v>2021</v>
      </c>
      <c r="H5431" s="1" t="str">
        <f t="shared" si="338"/>
        <v>Saturday</v>
      </c>
      <c r="I5431" s="1" t="str">
        <f t="shared" si="339"/>
        <v>10</v>
      </c>
      <c r="J5431" t="s">
        <v>30</v>
      </c>
      <c r="K5431" t="s">
        <v>69</v>
      </c>
      <c r="L5431" t="s">
        <v>70</v>
      </c>
      <c r="M5431" t="s">
        <v>19</v>
      </c>
      <c r="N5431">
        <v>38</v>
      </c>
      <c r="O5431">
        <v>149</v>
      </c>
      <c r="P5431">
        <v>5662</v>
      </c>
      <c r="Q5431">
        <v>2718</v>
      </c>
      <c r="R5431">
        <v>0.48</v>
      </c>
      <c r="S5431" t="s">
        <v>82</v>
      </c>
      <c r="T5431" t="str">
        <f>IF(Table1[[#This Row],[Units Sold]]&gt; 700,"High Units","low Units")</f>
        <v>low Units</v>
      </c>
      <c r="U5431">
        <f>SUM(Table1[[#This Row],[Operating Profit]])/SUM(Table1[Operating Profit])*100</f>
        <v>8.1834163867800761E-4</v>
      </c>
      <c r="V5431">
        <f>SUM(Table1[[#This Row],[Price per Unit]]*Table1[[#This Row],[Units Sold]])</f>
        <v>5662</v>
      </c>
      <c r="W5431">
        <f>SUM(Table1[[#This Row],[Total Sales]]-Table1[[#This Row],[Operating Profit]])</f>
        <v>2944</v>
      </c>
      <c r="X5431">
        <f>SUM(Table1[[#This Row],[Total Sales]]-Table1[[#This Row],[Cost]])</f>
        <v>2718</v>
      </c>
      <c r="Y5431">
        <f>SUM(Table1[[#This Row],[profit/loss]])/SUM(Table1[profit/loss])</f>
        <v>8.1834163867800761E-6</v>
      </c>
    </row>
    <row r="5432" spans="1:25" x14ac:dyDescent="0.3">
      <c r="A5432" t="s">
        <v>33</v>
      </c>
      <c r="B5432" t="s">
        <v>82</v>
      </c>
      <c r="C5432">
        <v>1185732</v>
      </c>
      <c r="D5432" s="9">
        <v>44387</v>
      </c>
      <c r="E5432" s="8" t="str">
        <f>TEXT(Table1[[#This Row],[Invoice Date]],"dd-mm-yyyy")</f>
        <v>10-07-2021</v>
      </c>
      <c r="F5432" s="1" t="str">
        <f t="shared" si="336"/>
        <v>July</v>
      </c>
      <c r="G5432" s="1" t="str">
        <f t="shared" si="337"/>
        <v>2021</v>
      </c>
      <c r="H5432" s="1" t="str">
        <f t="shared" si="338"/>
        <v>Saturday</v>
      </c>
      <c r="I5432" s="1" t="str">
        <f t="shared" si="339"/>
        <v>10</v>
      </c>
      <c r="J5432" t="s">
        <v>30</v>
      </c>
      <c r="K5432" t="s">
        <v>69</v>
      </c>
      <c r="L5432" t="s">
        <v>70</v>
      </c>
      <c r="M5432" t="s">
        <v>20</v>
      </c>
      <c r="N5432">
        <v>39</v>
      </c>
      <c r="O5432">
        <v>150</v>
      </c>
      <c r="P5432">
        <v>5850</v>
      </c>
      <c r="Q5432">
        <v>2750</v>
      </c>
      <c r="R5432">
        <v>0.47</v>
      </c>
      <c r="S5432" t="s">
        <v>82</v>
      </c>
      <c r="T5432" t="str">
        <f>IF(Table1[[#This Row],[Units Sold]]&gt; 700,"High Units","low Units")</f>
        <v>low Units</v>
      </c>
      <c r="U5432">
        <f>SUM(Table1[[#This Row],[Operating Profit]])/SUM(Table1[Operating Profit])*100</f>
        <v>8.2797627165729249E-4</v>
      </c>
      <c r="V5432">
        <f>SUM(Table1[[#This Row],[Price per Unit]]*Table1[[#This Row],[Units Sold]])</f>
        <v>5850</v>
      </c>
      <c r="W5432">
        <f>SUM(Table1[[#This Row],[Total Sales]]-Table1[[#This Row],[Operating Profit]])</f>
        <v>3100</v>
      </c>
      <c r="X5432">
        <f>SUM(Table1[[#This Row],[Total Sales]]-Table1[[#This Row],[Cost]])</f>
        <v>2750</v>
      </c>
      <c r="Y5432">
        <f>SUM(Table1[[#This Row],[profit/loss]])/SUM(Table1[profit/loss])</f>
        <v>8.2797627165729252E-6</v>
      </c>
    </row>
    <row r="5433" spans="1:25" x14ac:dyDescent="0.3">
      <c r="A5433" t="s">
        <v>33</v>
      </c>
      <c r="B5433" t="s">
        <v>82</v>
      </c>
      <c r="C5433">
        <v>1185732</v>
      </c>
      <c r="D5433" s="9">
        <v>44387</v>
      </c>
      <c r="E5433" s="8" t="str">
        <f>TEXT(Table1[[#This Row],[Invoice Date]],"dd-mm-yyyy")</f>
        <v>10-07-2021</v>
      </c>
      <c r="F5433" s="1" t="str">
        <f t="shared" si="336"/>
        <v>July</v>
      </c>
      <c r="G5433" s="1" t="str">
        <f t="shared" si="337"/>
        <v>2021</v>
      </c>
      <c r="H5433" s="1" t="str">
        <f t="shared" si="338"/>
        <v>Saturday</v>
      </c>
      <c r="I5433" s="1" t="str">
        <f t="shared" si="339"/>
        <v>10</v>
      </c>
      <c r="J5433" t="s">
        <v>30</v>
      </c>
      <c r="K5433" t="s">
        <v>69</v>
      </c>
      <c r="L5433" t="s">
        <v>70</v>
      </c>
      <c r="M5433" t="s">
        <v>21</v>
      </c>
      <c r="N5433">
        <v>48</v>
      </c>
      <c r="O5433">
        <v>137</v>
      </c>
      <c r="P5433">
        <v>6576</v>
      </c>
      <c r="Q5433">
        <v>2762</v>
      </c>
      <c r="R5433">
        <v>0.42</v>
      </c>
      <c r="S5433" t="s">
        <v>82</v>
      </c>
      <c r="T5433" t="str">
        <f>IF(Table1[[#This Row],[Units Sold]]&gt; 700,"High Units","low Units")</f>
        <v>low Units</v>
      </c>
      <c r="U5433">
        <f>SUM(Table1[[#This Row],[Operating Profit]])/SUM(Table1[Operating Profit])*100</f>
        <v>8.3158925902452436E-4</v>
      </c>
      <c r="V5433">
        <f>SUM(Table1[[#This Row],[Price per Unit]]*Table1[[#This Row],[Units Sold]])</f>
        <v>6576</v>
      </c>
      <c r="W5433">
        <f>SUM(Table1[[#This Row],[Total Sales]]-Table1[[#This Row],[Operating Profit]])</f>
        <v>3814</v>
      </c>
      <c r="X5433">
        <f>SUM(Table1[[#This Row],[Total Sales]]-Table1[[#This Row],[Cost]])</f>
        <v>2762</v>
      </c>
      <c r="Y5433">
        <f>SUM(Table1[[#This Row],[profit/loss]])/SUM(Table1[profit/loss])</f>
        <v>8.3158925902452439E-6</v>
      </c>
    </row>
    <row r="5434" spans="1:25" x14ac:dyDescent="0.3">
      <c r="A5434" t="s">
        <v>33</v>
      </c>
      <c r="B5434" t="s">
        <v>82</v>
      </c>
      <c r="C5434">
        <v>1185732</v>
      </c>
      <c r="D5434" s="9">
        <v>44387</v>
      </c>
      <c r="E5434" s="8" t="str">
        <f>TEXT(Table1[[#This Row],[Invoice Date]],"dd-mm-yyyy")</f>
        <v>10-07-2021</v>
      </c>
      <c r="F5434" s="1" t="str">
        <f t="shared" si="336"/>
        <v>July</v>
      </c>
      <c r="G5434" s="1" t="str">
        <f t="shared" si="337"/>
        <v>2021</v>
      </c>
      <c r="H5434" s="1" t="str">
        <f t="shared" si="338"/>
        <v>Saturday</v>
      </c>
      <c r="I5434" s="1" t="str">
        <f t="shared" si="339"/>
        <v>10</v>
      </c>
      <c r="J5434" t="s">
        <v>30</v>
      </c>
      <c r="K5434" t="s">
        <v>69</v>
      </c>
      <c r="L5434" t="s">
        <v>70</v>
      </c>
      <c r="M5434" t="s">
        <v>22</v>
      </c>
      <c r="N5434">
        <v>51</v>
      </c>
      <c r="O5434">
        <v>196</v>
      </c>
      <c r="P5434">
        <v>9996</v>
      </c>
      <c r="Q5434">
        <v>3599</v>
      </c>
      <c r="R5434">
        <v>0.36</v>
      </c>
      <c r="S5434" t="s">
        <v>82</v>
      </c>
      <c r="T5434" t="str">
        <f>IF(Table1[[#This Row],[Units Sold]]&gt; 700,"High Units","low Units")</f>
        <v>low Units</v>
      </c>
      <c r="U5434">
        <f>SUM(Table1[[#This Row],[Operating Profit]])/SUM(Table1[Operating Profit])*100</f>
        <v>1.0835951278889439E-3</v>
      </c>
      <c r="V5434">
        <f>SUM(Table1[[#This Row],[Price per Unit]]*Table1[[#This Row],[Units Sold]])</f>
        <v>9996</v>
      </c>
      <c r="W5434">
        <f>SUM(Table1[[#This Row],[Total Sales]]-Table1[[#This Row],[Operating Profit]])</f>
        <v>6397</v>
      </c>
      <c r="X5434">
        <f>SUM(Table1[[#This Row],[Total Sales]]-Table1[[#This Row],[Cost]])</f>
        <v>3599</v>
      </c>
      <c r="Y5434">
        <f>SUM(Table1[[#This Row],[profit/loss]])/SUM(Table1[profit/loss])</f>
        <v>1.083595127888944E-5</v>
      </c>
    </row>
    <row r="5435" spans="1:25" x14ac:dyDescent="0.3">
      <c r="A5435" t="s">
        <v>33</v>
      </c>
      <c r="B5435" t="s">
        <v>82</v>
      </c>
      <c r="C5435">
        <v>1185732</v>
      </c>
      <c r="D5435" s="9">
        <v>44419</v>
      </c>
      <c r="E5435" s="8" t="str">
        <f>TEXT(Table1[[#This Row],[Invoice Date]],"dd-mm-yyyy")</f>
        <v>11-08-2021</v>
      </c>
      <c r="F5435" s="1" t="str">
        <f t="shared" si="336"/>
        <v>August</v>
      </c>
      <c r="G5435" s="1" t="str">
        <f t="shared" si="337"/>
        <v>2021</v>
      </c>
      <c r="H5435" s="1" t="str">
        <f t="shared" si="338"/>
        <v>Wednesday</v>
      </c>
      <c r="I5435" s="1" t="str">
        <f t="shared" si="339"/>
        <v>11</v>
      </c>
      <c r="J5435" t="s">
        <v>30</v>
      </c>
      <c r="K5435" t="s">
        <v>69</v>
      </c>
      <c r="L5435" t="s">
        <v>70</v>
      </c>
      <c r="M5435" t="s">
        <v>16</v>
      </c>
      <c r="N5435">
        <v>47</v>
      </c>
      <c r="O5435">
        <v>255</v>
      </c>
      <c r="P5435">
        <v>11985</v>
      </c>
      <c r="Q5435">
        <v>7670</v>
      </c>
      <c r="R5435">
        <v>0.64</v>
      </c>
      <c r="S5435" t="s">
        <v>82</v>
      </c>
      <c r="T5435" t="str">
        <f>IF(Table1[[#This Row],[Units Sold]]&gt; 700,"High Units","low Units")</f>
        <v>low Units</v>
      </c>
      <c r="U5435">
        <f>SUM(Table1[[#This Row],[Operating Profit]])/SUM(Table1[Operating Profit])*100</f>
        <v>2.3093010922223397E-3</v>
      </c>
      <c r="V5435">
        <f>SUM(Table1[[#This Row],[Price per Unit]]*Table1[[#This Row],[Units Sold]])</f>
        <v>11985</v>
      </c>
      <c r="W5435">
        <f>SUM(Table1[[#This Row],[Total Sales]]-Table1[[#This Row],[Operating Profit]])</f>
        <v>4315</v>
      </c>
      <c r="X5435">
        <f>SUM(Table1[[#This Row],[Total Sales]]-Table1[[#This Row],[Cost]])</f>
        <v>7670</v>
      </c>
      <c r="Y5435">
        <f>SUM(Table1[[#This Row],[profit/loss]])/SUM(Table1[profit/loss])</f>
        <v>2.3093010922223396E-5</v>
      </c>
    </row>
    <row r="5436" spans="1:25" x14ac:dyDescent="0.3">
      <c r="A5436" t="s">
        <v>33</v>
      </c>
      <c r="B5436" t="s">
        <v>82</v>
      </c>
      <c r="C5436">
        <v>1185732</v>
      </c>
      <c r="D5436" s="9">
        <v>44419</v>
      </c>
      <c r="E5436" s="8" t="str">
        <f>TEXT(Table1[[#This Row],[Invoice Date]],"dd-mm-yyyy")</f>
        <v>11-08-2021</v>
      </c>
      <c r="F5436" s="1" t="str">
        <f t="shared" si="336"/>
        <v>August</v>
      </c>
      <c r="G5436" s="1" t="str">
        <f t="shared" si="337"/>
        <v>2021</v>
      </c>
      <c r="H5436" s="1" t="str">
        <f t="shared" si="338"/>
        <v>Wednesday</v>
      </c>
      <c r="I5436" s="1" t="str">
        <f t="shared" si="339"/>
        <v>11</v>
      </c>
      <c r="J5436" t="s">
        <v>30</v>
      </c>
      <c r="K5436" t="s">
        <v>69</v>
      </c>
      <c r="L5436" t="s">
        <v>70</v>
      </c>
      <c r="M5436" t="s">
        <v>18</v>
      </c>
      <c r="N5436">
        <v>43</v>
      </c>
      <c r="O5436">
        <v>163</v>
      </c>
      <c r="P5436">
        <v>7009</v>
      </c>
      <c r="Q5436">
        <v>2874</v>
      </c>
      <c r="R5436">
        <v>0.41</v>
      </c>
      <c r="S5436" t="s">
        <v>82</v>
      </c>
      <c r="T5436" t="str">
        <f>IF(Table1[[#This Row],[Units Sold]]&gt; 700,"High Units","low Units")</f>
        <v>low Units</v>
      </c>
      <c r="U5436">
        <f>SUM(Table1[[#This Row],[Operating Profit]])/SUM(Table1[Operating Profit])*100</f>
        <v>8.6531047445202128E-4</v>
      </c>
      <c r="V5436">
        <f>SUM(Table1[[#This Row],[Price per Unit]]*Table1[[#This Row],[Units Sold]])</f>
        <v>7009</v>
      </c>
      <c r="W5436">
        <f>SUM(Table1[[#This Row],[Total Sales]]-Table1[[#This Row],[Operating Profit]])</f>
        <v>4135</v>
      </c>
      <c r="X5436">
        <f>SUM(Table1[[#This Row],[Total Sales]]-Table1[[#This Row],[Cost]])</f>
        <v>2874</v>
      </c>
      <c r="Y5436">
        <f>SUM(Table1[[#This Row],[profit/loss]])/SUM(Table1[profit/loss])</f>
        <v>8.6531047445202134E-6</v>
      </c>
    </row>
    <row r="5437" spans="1:25" x14ac:dyDescent="0.3">
      <c r="A5437" t="s">
        <v>33</v>
      </c>
      <c r="B5437" t="s">
        <v>82</v>
      </c>
      <c r="C5437">
        <v>1185732</v>
      </c>
      <c r="D5437" s="9">
        <v>44419</v>
      </c>
      <c r="E5437" s="8" t="str">
        <f>TEXT(Table1[[#This Row],[Invoice Date]],"dd-mm-yyyy")</f>
        <v>11-08-2021</v>
      </c>
      <c r="F5437" s="1" t="str">
        <f t="shared" si="336"/>
        <v>August</v>
      </c>
      <c r="G5437" s="1" t="str">
        <f t="shared" si="337"/>
        <v>2021</v>
      </c>
      <c r="H5437" s="1" t="str">
        <f t="shared" si="338"/>
        <v>Wednesday</v>
      </c>
      <c r="I5437" s="1" t="str">
        <f t="shared" si="339"/>
        <v>11</v>
      </c>
      <c r="J5437" t="s">
        <v>30</v>
      </c>
      <c r="K5437" t="s">
        <v>69</v>
      </c>
      <c r="L5437" t="s">
        <v>70</v>
      </c>
      <c r="M5437" t="s">
        <v>19</v>
      </c>
      <c r="N5437">
        <v>38</v>
      </c>
      <c r="O5437">
        <v>143</v>
      </c>
      <c r="P5437">
        <v>5434</v>
      </c>
      <c r="Q5437">
        <v>2445</v>
      </c>
      <c r="R5437">
        <v>0.45</v>
      </c>
      <c r="S5437" t="s">
        <v>82</v>
      </c>
      <c r="T5437" t="str">
        <f>IF(Table1[[#This Row],[Units Sold]]&gt; 700,"High Units","low Units")</f>
        <v>low Units</v>
      </c>
      <c r="U5437">
        <f>SUM(Table1[[#This Row],[Operating Profit]])/SUM(Table1[Operating Profit])*100</f>
        <v>7.3614617607348372E-4</v>
      </c>
      <c r="V5437">
        <f>SUM(Table1[[#This Row],[Price per Unit]]*Table1[[#This Row],[Units Sold]])</f>
        <v>5434</v>
      </c>
      <c r="W5437">
        <f>SUM(Table1[[#This Row],[Total Sales]]-Table1[[#This Row],[Operating Profit]])</f>
        <v>2989</v>
      </c>
      <c r="X5437">
        <f>SUM(Table1[[#This Row],[Total Sales]]-Table1[[#This Row],[Cost]])</f>
        <v>2445</v>
      </c>
      <c r="Y5437">
        <f>SUM(Table1[[#This Row],[profit/loss]])/SUM(Table1[profit/loss])</f>
        <v>7.3614617607348374E-6</v>
      </c>
    </row>
    <row r="5438" spans="1:25" x14ac:dyDescent="0.3">
      <c r="A5438" t="s">
        <v>33</v>
      </c>
      <c r="B5438" t="s">
        <v>82</v>
      </c>
      <c r="C5438">
        <v>1185732</v>
      </c>
      <c r="D5438" s="9">
        <v>44419</v>
      </c>
      <c r="E5438" s="8" t="str">
        <f>TEXT(Table1[[#This Row],[Invoice Date]],"dd-mm-yyyy")</f>
        <v>11-08-2021</v>
      </c>
      <c r="F5438" s="1" t="str">
        <f t="shared" si="336"/>
        <v>August</v>
      </c>
      <c r="G5438" s="1" t="str">
        <f t="shared" si="337"/>
        <v>2021</v>
      </c>
      <c r="H5438" s="1" t="str">
        <f t="shared" si="338"/>
        <v>Wednesday</v>
      </c>
      <c r="I5438" s="1" t="str">
        <f t="shared" si="339"/>
        <v>11</v>
      </c>
      <c r="J5438" t="s">
        <v>30</v>
      </c>
      <c r="K5438" t="s">
        <v>69</v>
      </c>
      <c r="L5438" t="s">
        <v>70</v>
      </c>
      <c r="M5438" t="s">
        <v>20</v>
      </c>
      <c r="N5438">
        <v>38</v>
      </c>
      <c r="O5438">
        <v>147</v>
      </c>
      <c r="P5438">
        <v>5586</v>
      </c>
      <c r="Q5438">
        <v>2737</v>
      </c>
      <c r="R5438">
        <v>0.49</v>
      </c>
      <c r="S5438" t="s">
        <v>82</v>
      </c>
      <c r="T5438" t="str">
        <f>IF(Table1[[#This Row],[Units Sold]]&gt; 700,"High Units","low Units")</f>
        <v>low Units</v>
      </c>
      <c r="U5438">
        <f>SUM(Table1[[#This Row],[Operating Profit]])/SUM(Table1[Operating Profit])*100</f>
        <v>8.2406220200945796E-4</v>
      </c>
      <c r="V5438">
        <f>SUM(Table1[[#This Row],[Price per Unit]]*Table1[[#This Row],[Units Sold]])</f>
        <v>5586</v>
      </c>
      <c r="W5438">
        <f>SUM(Table1[[#This Row],[Total Sales]]-Table1[[#This Row],[Operating Profit]])</f>
        <v>2849</v>
      </c>
      <c r="X5438">
        <f>SUM(Table1[[#This Row],[Total Sales]]-Table1[[#This Row],[Cost]])</f>
        <v>2737</v>
      </c>
      <c r="Y5438">
        <f>SUM(Table1[[#This Row],[profit/loss]])/SUM(Table1[profit/loss])</f>
        <v>8.2406220200945799E-6</v>
      </c>
    </row>
    <row r="5439" spans="1:25" x14ac:dyDescent="0.3">
      <c r="A5439" t="s">
        <v>33</v>
      </c>
      <c r="B5439" t="s">
        <v>82</v>
      </c>
      <c r="C5439">
        <v>1185732</v>
      </c>
      <c r="D5439" s="9">
        <v>44419</v>
      </c>
      <c r="E5439" s="8" t="str">
        <f>TEXT(Table1[[#This Row],[Invoice Date]],"dd-mm-yyyy")</f>
        <v>11-08-2021</v>
      </c>
      <c r="F5439" s="1" t="str">
        <f t="shared" si="336"/>
        <v>August</v>
      </c>
      <c r="G5439" s="1" t="str">
        <f t="shared" si="337"/>
        <v>2021</v>
      </c>
      <c r="H5439" s="1" t="str">
        <f t="shared" si="338"/>
        <v>Wednesday</v>
      </c>
      <c r="I5439" s="1" t="str">
        <f t="shared" si="339"/>
        <v>11</v>
      </c>
      <c r="J5439" t="s">
        <v>30</v>
      </c>
      <c r="K5439" t="s">
        <v>69</v>
      </c>
      <c r="L5439" t="s">
        <v>70</v>
      </c>
      <c r="M5439" t="s">
        <v>21</v>
      </c>
      <c r="N5439">
        <v>47</v>
      </c>
      <c r="O5439">
        <v>140</v>
      </c>
      <c r="P5439">
        <v>6580</v>
      </c>
      <c r="Q5439">
        <v>2698</v>
      </c>
      <c r="R5439">
        <v>0.41</v>
      </c>
      <c r="S5439" t="s">
        <v>82</v>
      </c>
      <c r="T5439" t="str">
        <f>IF(Table1[[#This Row],[Units Sold]]&gt; 700,"High Units","low Units")</f>
        <v>low Units</v>
      </c>
      <c r="U5439">
        <f>SUM(Table1[[#This Row],[Operating Profit]])/SUM(Table1[Operating Profit])*100</f>
        <v>8.123199930659547E-4</v>
      </c>
      <c r="V5439">
        <f>SUM(Table1[[#This Row],[Price per Unit]]*Table1[[#This Row],[Units Sold]])</f>
        <v>6580</v>
      </c>
      <c r="W5439">
        <f>SUM(Table1[[#This Row],[Total Sales]]-Table1[[#This Row],[Operating Profit]])</f>
        <v>3882</v>
      </c>
      <c r="X5439">
        <f>SUM(Table1[[#This Row],[Total Sales]]-Table1[[#This Row],[Cost]])</f>
        <v>2698</v>
      </c>
      <c r="Y5439">
        <f>SUM(Table1[[#This Row],[profit/loss]])/SUM(Table1[profit/loss])</f>
        <v>8.1231999306595472E-6</v>
      </c>
    </row>
    <row r="5440" spans="1:25" x14ac:dyDescent="0.3">
      <c r="A5440" t="s">
        <v>33</v>
      </c>
      <c r="B5440" t="s">
        <v>82</v>
      </c>
      <c r="C5440">
        <v>1185732</v>
      </c>
      <c r="D5440" s="9">
        <v>44419</v>
      </c>
      <c r="E5440" s="8" t="str">
        <f>TEXT(Table1[[#This Row],[Invoice Date]],"dd-mm-yyyy")</f>
        <v>11-08-2021</v>
      </c>
      <c r="F5440" s="1" t="str">
        <f t="shared" si="336"/>
        <v>August</v>
      </c>
      <c r="G5440" s="1" t="str">
        <f t="shared" si="337"/>
        <v>2021</v>
      </c>
      <c r="H5440" s="1" t="str">
        <f t="shared" si="338"/>
        <v>Wednesday</v>
      </c>
      <c r="I5440" s="1" t="str">
        <f t="shared" si="339"/>
        <v>11</v>
      </c>
      <c r="J5440" t="s">
        <v>30</v>
      </c>
      <c r="K5440" t="s">
        <v>69</v>
      </c>
      <c r="L5440" t="s">
        <v>70</v>
      </c>
      <c r="M5440" t="s">
        <v>22</v>
      </c>
      <c r="N5440">
        <v>52</v>
      </c>
      <c r="O5440">
        <v>196</v>
      </c>
      <c r="P5440">
        <v>10192</v>
      </c>
      <c r="Q5440">
        <v>4077</v>
      </c>
      <c r="R5440">
        <v>0.4</v>
      </c>
      <c r="S5440" t="s">
        <v>82</v>
      </c>
      <c r="T5440" t="str">
        <f>IF(Table1[[#This Row],[Units Sold]]&gt; 700,"High Units","low Units")</f>
        <v>low Units</v>
      </c>
      <c r="U5440">
        <f>SUM(Table1[[#This Row],[Operating Profit]])/SUM(Table1[Operating Profit])*100</f>
        <v>1.2275124580170115E-3</v>
      </c>
      <c r="V5440">
        <f>SUM(Table1[[#This Row],[Price per Unit]]*Table1[[#This Row],[Units Sold]])</f>
        <v>10192</v>
      </c>
      <c r="W5440">
        <f>SUM(Table1[[#This Row],[Total Sales]]-Table1[[#This Row],[Operating Profit]])</f>
        <v>6115</v>
      </c>
      <c r="X5440">
        <f>SUM(Table1[[#This Row],[Total Sales]]-Table1[[#This Row],[Cost]])</f>
        <v>4077</v>
      </c>
      <c r="Y5440">
        <f>SUM(Table1[[#This Row],[profit/loss]])/SUM(Table1[profit/loss])</f>
        <v>1.2275124580170116E-5</v>
      </c>
    </row>
    <row r="5441" spans="1:25" x14ac:dyDescent="0.3">
      <c r="A5441" t="s">
        <v>33</v>
      </c>
      <c r="B5441" t="s">
        <v>82</v>
      </c>
      <c r="C5441">
        <v>1185732</v>
      </c>
      <c r="D5441" s="9">
        <v>44449</v>
      </c>
      <c r="E5441" s="8" t="str">
        <f>TEXT(Table1[[#This Row],[Invoice Date]],"dd-mm-yyyy")</f>
        <v>10-09-2021</v>
      </c>
      <c r="F5441" s="1" t="str">
        <f t="shared" si="336"/>
        <v>September</v>
      </c>
      <c r="G5441" s="1" t="str">
        <f t="shared" si="337"/>
        <v>2021</v>
      </c>
      <c r="H5441" s="1" t="str">
        <f t="shared" si="338"/>
        <v>Friday</v>
      </c>
      <c r="I5441" s="1" t="str">
        <f t="shared" si="339"/>
        <v>10</v>
      </c>
      <c r="J5441" t="s">
        <v>30</v>
      </c>
      <c r="K5441" t="s">
        <v>69</v>
      </c>
      <c r="L5441" t="s">
        <v>70</v>
      </c>
      <c r="M5441" t="s">
        <v>16</v>
      </c>
      <c r="N5441">
        <v>48</v>
      </c>
      <c r="O5441">
        <v>208</v>
      </c>
      <c r="P5441">
        <v>9984</v>
      </c>
      <c r="Q5441">
        <v>6390</v>
      </c>
      <c r="R5441">
        <v>0.64</v>
      </c>
      <c r="S5441" t="s">
        <v>82</v>
      </c>
      <c r="T5441" t="str">
        <f>IF(Table1[[#This Row],[Units Sold]]&gt; 700,"High Units","low Units")</f>
        <v>low Units</v>
      </c>
      <c r="U5441">
        <f>SUM(Table1[[#This Row],[Operating Profit]])/SUM(Table1[Operating Profit])*100</f>
        <v>1.9239157730509453E-3</v>
      </c>
      <c r="V5441">
        <f>SUM(Table1[[#This Row],[Price per Unit]]*Table1[[#This Row],[Units Sold]])</f>
        <v>9984</v>
      </c>
      <c r="W5441">
        <f>SUM(Table1[[#This Row],[Total Sales]]-Table1[[#This Row],[Operating Profit]])</f>
        <v>3594</v>
      </c>
      <c r="X5441">
        <f>SUM(Table1[[#This Row],[Total Sales]]-Table1[[#This Row],[Cost]])</f>
        <v>6390</v>
      </c>
      <c r="Y5441">
        <f>SUM(Table1[[#This Row],[profit/loss]])/SUM(Table1[profit/loss])</f>
        <v>1.9239157730509453E-5</v>
      </c>
    </row>
    <row r="5442" spans="1:25" x14ac:dyDescent="0.3">
      <c r="A5442" t="s">
        <v>33</v>
      </c>
      <c r="B5442" t="s">
        <v>82</v>
      </c>
      <c r="C5442">
        <v>1185732</v>
      </c>
      <c r="D5442" s="9">
        <v>44449</v>
      </c>
      <c r="E5442" s="8" t="str">
        <f>TEXT(Table1[[#This Row],[Invoice Date]],"dd-mm-yyyy")</f>
        <v>10-09-2021</v>
      </c>
      <c r="F5442" s="1" t="str">
        <f t="shared" si="336"/>
        <v>September</v>
      </c>
      <c r="G5442" s="1" t="str">
        <f t="shared" si="337"/>
        <v>2021</v>
      </c>
      <c r="H5442" s="1" t="str">
        <f t="shared" si="338"/>
        <v>Friday</v>
      </c>
      <c r="I5442" s="1" t="str">
        <f t="shared" si="339"/>
        <v>10</v>
      </c>
      <c r="J5442" t="s">
        <v>30</v>
      </c>
      <c r="K5442" t="s">
        <v>69</v>
      </c>
      <c r="L5442" t="s">
        <v>70</v>
      </c>
      <c r="M5442" t="s">
        <v>18</v>
      </c>
      <c r="N5442">
        <v>44</v>
      </c>
      <c r="O5442">
        <v>150</v>
      </c>
      <c r="P5442">
        <v>6600</v>
      </c>
      <c r="Q5442">
        <v>2838</v>
      </c>
      <c r="R5442">
        <v>0.43</v>
      </c>
      <c r="S5442" t="s">
        <v>82</v>
      </c>
      <c r="T5442" t="str">
        <f>IF(Table1[[#This Row],[Units Sold]]&gt; 700,"High Units","low Units")</f>
        <v>low Units</v>
      </c>
      <c r="U5442">
        <f>SUM(Table1[[#This Row],[Operating Profit]])/SUM(Table1[Operating Profit])*100</f>
        <v>8.5447151235032589E-4</v>
      </c>
      <c r="V5442">
        <f>SUM(Table1[[#This Row],[Price per Unit]]*Table1[[#This Row],[Units Sold]])</f>
        <v>6600</v>
      </c>
      <c r="W5442">
        <f>SUM(Table1[[#This Row],[Total Sales]]-Table1[[#This Row],[Operating Profit]])</f>
        <v>3762</v>
      </c>
      <c r="X5442">
        <f>SUM(Table1[[#This Row],[Total Sales]]-Table1[[#This Row],[Cost]])</f>
        <v>2838</v>
      </c>
      <c r="Y5442">
        <f>SUM(Table1[[#This Row],[profit/loss]])/SUM(Table1[profit/loss])</f>
        <v>8.5447151235032591E-6</v>
      </c>
    </row>
    <row r="5443" spans="1:25" x14ac:dyDescent="0.3">
      <c r="A5443" t="s">
        <v>33</v>
      </c>
      <c r="B5443" t="s">
        <v>82</v>
      </c>
      <c r="C5443">
        <v>1185732</v>
      </c>
      <c r="D5443" s="9">
        <v>44449</v>
      </c>
      <c r="E5443" s="8" t="str">
        <f>TEXT(Table1[[#This Row],[Invoice Date]],"dd-mm-yyyy")</f>
        <v>10-09-2021</v>
      </c>
      <c r="F5443" s="1" t="str">
        <f t="shared" ref="F5443:F5506" si="340">TEXT(D5443,"mmmm")</f>
        <v>September</v>
      </c>
      <c r="G5443" s="1" t="str">
        <f t="shared" ref="G5443:G5506" si="341">TEXT(D5443,"YYYY")</f>
        <v>2021</v>
      </c>
      <c r="H5443" s="1" t="str">
        <f t="shared" ref="H5443:H5506" si="342">TEXT(D5443,"dddd")</f>
        <v>Friday</v>
      </c>
      <c r="I5443" s="1" t="str">
        <f t="shared" ref="I5443:I5506" si="343">TEXT(D5443,"dd")</f>
        <v>10</v>
      </c>
      <c r="J5443" t="s">
        <v>30</v>
      </c>
      <c r="K5443" t="s">
        <v>69</v>
      </c>
      <c r="L5443" t="s">
        <v>70</v>
      </c>
      <c r="M5443" t="s">
        <v>19</v>
      </c>
      <c r="N5443">
        <v>38</v>
      </c>
      <c r="O5443">
        <v>137</v>
      </c>
      <c r="P5443">
        <v>5206</v>
      </c>
      <c r="Q5443">
        <v>2395</v>
      </c>
      <c r="R5443">
        <v>0.46</v>
      </c>
      <c r="S5443" t="s">
        <v>82</v>
      </c>
      <c r="T5443" t="str">
        <f>IF(Table1[[#This Row],[Units Sold]]&gt; 700,"High Units","low Units")</f>
        <v>low Units</v>
      </c>
      <c r="U5443">
        <f>SUM(Table1[[#This Row],[Operating Profit]])/SUM(Table1[Operating Profit])*100</f>
        <v>7.2109206204335114E-4</v>
      </c>
      <c r="V5443">
        <f>SUM(Table1[[#This Row],[Price per Unit]]*Table1[[#This Row],[Units Sold]])</f>
        <v>5206</v>
      </c>
      <c r="W5443">
        <f>SUM(Table1[[#This Row],[Total Sales]]-Table1[[#This Row],[Operating Profit]])</f>
        <v>2811</v>
      </c>
      <c r="X5443">
        <f>SUM(Table1[[#This Row],[Total Sales]]-Table1[[#This Row],[Cost]])</f>
        <v>2395</v>
      </c>
      <c r="Y5443">
        <f>SUM(Table1[[#This Row],[profit/loss]])/SUM(Table1[profit/loss])</f>
        <v>7.2109206204335112E-6</v>
      </c>
    </row>
    <row r="5444" spans="1:25" x14ac:dyDescent="0.3">
      <c r="A5444" t="s">
        <v>33</v>
      </c>
      <c r="B5444" t="s">
        <v>82</v>
      </c>
      <c r="C5444">
        <v>1185732</v>
      </c>
      <c r="D5444" s="9">
        <v>44449</v>
      </c>
      <c r="E5444" s="8" t="str">
        <f>TEXT(Table1[[#This Row],[Invoice Date]],"dd-mm-yyyy")</f>
        <v>10-09-2021</v>
      </c>
      <c r="F5444" s="1" t="str">
        <f t="shared" si="340"/>
        <v>September</v>
      </c>
      <c r="G5444" s="1" t="str">
        <f t="shared" si="341"/>
        <v>2021</v>
      </c>
      <c r="H5444" s="1" t="str">
        <f t="shared" si="342"/>
        <v>Friday</v>
      </c>
      <c r="I5444" s="1" t="str">
        <f t="shared" si="343"/>
        <v>10</v>
      </c>
      <c r="J5444" t="s">
        <v>30</v>
      </c>
      <c r="K5444" t="s">
        <v>69</v>
      </c>
      <c r="L5444" t="s">
        <v>70</v>
      </c>
      <c r="M5444" t="s">
        <v>20</v>
      </c>
      <c r="N5444">
        <v>38</v>
      </c>
      <c r="O5444">
        <v>135</v>
      </c>
      <c r="P5444">
        <v>5130</v>
      </c>
      <c r="Q5444">
        <v>2514</v>
      </c>
      <c r="R5444">
        <v>0.49</v>
      </c>
      <c r="S5444" t="s">
        <v>82</v>
      </c>
      <c r="T5444" t="str">
        <f>IF(Table1[[#This Row],[Units Sold]]&gt; 700,"High Units","low Units")</f>
        <v>low Units</v>
      </c>
      <c r="U5444">
        <f>SUM(Table1[[#This Row],[Operating Profit]])/SUM(Table1[Operating Profit])*100</f>
        <v>7.5692085343506666E-4</v>
      </c>
      <c r="V5444">
        <f>SUM(Table1[[#This Row],[Price per Unit]]*Table1[[#This Row],[Units Sold]])</f>
        <v>5130</v>
      </c>
      <c r="W5444">
        <f>SUM(Table1[[#This Row],[Total Sales]]-Table1[[#This Row],[Operating Profit]])</f>
        <v>2616</v>
      </c>
      <c r="X5444">
        <f>SUM(Table1[[#This Row],[Total Sales]]-Table1[[#This Row],[Cost]])</f>
        <v>2514</v>
      </c>
      <c r="Y5444">
        <f>SUM(Table1[[#This Row],[profit/loss]])/SUM(Table1[profit/loss])</f>
        <v>7.5692085343506667E-6</v>
      </c>
    </row>
    <row r="5445" spans="1:25" x14ac:dyDescent="0.3">
      <c r="A5445" t="s">
        <v>33</v>
      </c>
      <c r="B5445" t="s">
        <v>82</v>
      </c>
      <c r="C5445">
        <v>1185732</v>
      </c>
      <c r="D5445" s="9">
        <v>44449</v>
      </c>
      <c r="E5445" s="8" t="str">
        <f>TEXT(Table1[[#This Row],[Invoice Date]],"dd-mm-yyyy")</f>
        <v>10-09-2021</v>
      </c>
      <c r="F5445" s="1" t="str">
        <f t="shared" si="340"/>
        <v>September</v>
      </c>
      <c r="G5445" s="1" t="str">
        <f t="shared" si="341"/>
        <v>2021</v>
      </c>
      <c r="H5445" s="1" t="str">
        <f t="shared" si="342"/>
        <v>Friday</v>
      </c>
      <c r="I5445" s="1" t="str">
        <f t="shared" si="343"/>
        <v>10</v>
      </c>
      <c r="J5445" t="s">
        <v>30</v>
      </c>
      <c r="K5445" t="s">
        <v>69</v>
      </c>
      <c r="L5445" t="s">
        <v>70</v>
      </c>
      <c r="M5445" t="s">
        <v>21</v>
      </c>
      <c r="N5445">
        <v>48</v>
      </c>
      <c r="O5445">
        <v>125</v>
      </c>
      <c r="P5445">
        <v>6000</v>
      </c>
      <c r="Q5445">
        <v>2580</v>
      </c>
      <c r="R5445">
        <v>0.43</v>
      </c>
      <c r="S5445" t="s">
        <v>82</v>
      </c>
      <c r="T5445" t="str">
        <f>IF(Table1[[#This Row],[Units Sold]]&gt; 700,"High Units","low Units")</f>
        <v>low Units</v>
      </c>
      <c r="U5445">
        <f>SUM(Table1[[#This Row],[Operating Profit]])/SUM(Table1[Operating Profit])*100</f>
        <v>7.7679228395484174E-4</v>
      </c>
      <c r="V5445">
        <f>SUM(Table1[[#This Row],[Price per Unit]]*Table1[[#This Row],[Units Sold]])</f>
        <v>6000</v>
      </c>
      <c r="W5445">
        <f>SUM(Table1[[#This Row],[Total Sales]]-Table1[[#This Row],[Operating Profit]])</f>
        <v>3420</v>
      </c>
      <c r="X5445">
        <f>SUM(Table1[[#This Row],[Total Sales]]-Table1[[#This Row],[Cost]])</f>
        <v>2580</v>
      </c>
      <c r="Y5445">
        <f>SUM(Table1[[#This Row],[profit/loss]])/SUM(Table1[profit/loss])</f>
        <v>7.7679228395484176E-6</v>
      </c>
    </row>
    <row r="5446" spans="1:25" x14ac:dyDescent="0.3">
      <c r="A5446" t="s">
        <v>33</v>
      </c>
      <c r="B5446" t="s">
        <v>82</v>
      </c>
      <c r="C5446">
        <v>1185732</v>
      </c>
      <c r="D5446" s="9">
        <v>44449</v>
      </c>
      <c r="E5446" s="8" t="str">
        <f>TEXT(Table1[[#This Row],[Invoice Date]],"dd-mm-yyyy")</f>
        <v>10-09-2021</v>
      </c>
      <c r="F5446" s="1" t="str">
        <f t="shared" si="340"/>
        <v>September</v>
      </c>
      <c r="G5446" s="1" t="str">
        <f t="shared" si="341"/>
        <v>2021</v>
      </c>
      <c r="H5446" s="1" t="str">
        <f t="shared" si="342"/>
        <v>Friday</v>
      </c>
      <c r="I5446" s="1" t="str">
        <f t="shared" si="343"/>
        <v>10</v>
      </c>
      <c r="J5446" t="s">
        <v>30</v>
      </c>
      <c r="K5446" t="s">
        <v>69</v>
      </c>
      <c r="L5446" t="s">
        <v>70</v>
      </c>
      <c r="M5446" t="s">
        <v>22</v>
      </c>
      <c r="N5446">
        <v>52</v>
      </c>
      <c r="O5446">
        <v>174</v>
      </c>
      <c r="P5446">
        <v>9048</v>
      </c>
      <c r="Q5446">
        <v>3619</v>
      </c>
      <c r="R5446">
        <v>0.4</v>
      </c>
      <c r="S5446" t="s">
        <v>82</v>
      </c>
      <c r="T5446" t="str">
        <f>IF(Table1[[#This Row],[Units Sold]]&gt; 700,"High Units","low Units")</f>
        <v>low Units</v>
      </c>
      <c r="U5446">
        <f>SUM(Table1[[#This Row],[Operating Profit]])/SUM(Table1[Operating Profit])*100</f>
        <v>1.0896167735009968E-3</v>
      </c>
      <c r="V5446">
        <f>SUM(Table1[[#This Row],[Price per Unit]]*Table1[[#This Row],[Units Sold]])</f>
        <v>9048</v>
      </c>
      <c r="W5446">
        <f>SUM(Table1[[#This Row],[Total Sales]]-Table1[[#This Row],[Operating Profit]])</f>
        <v>5429</v>
      </c>
      <c r="X5446">
        <f>SUM(Table1[[#This Row],[Total Sales]]-Table1[[#This Row],[Cost]])</f>
        <v>3619</v>
      </c>
      <c r="Y5446">
        <f>SUM(Table1[[#This Row],[profit/loss]])/SUM(Table1[profit/loss])</f>
        <v>1.0896167735009969E-5</v>
      </c>
    </row>
    <row r="5447" spans="1:25" x14ac:dyDescent="0.3">
      <c r="A5447" t="s">
        <v>33</v>
      </c>
      <c r="B5447" t="s">
        <v>82</v>
      </c>
      <c r="C5447">
        <v>1185732</v>
      </c>
      <c r="D5447" s="9">
        <v>44481</v>
      </c>
      <c r="E5447" s="8" t="str">
        <f>TEXT(Table1[[#This Row],[Invoice Date]],"dd-mm-yyyy")</f>
        <v>12-10-2021</v>
      </c>
      <c r="F5447" s="1" t="str">
        <f t="shared" si="340"/>
        <v>October</v>
      </c>
      <c r="G5447" s="1" t="str">
        <f t="shared" si="341"/>
        <v>2021</v>
      </c>
      <c r="H5447" s="1" t="str">
        <f t="shared" si="342"/>
        <v>Tuesday</v>
      </c>
      <c r="I5447" s="1" t="str">
        <f t="shared" si="343"/>
        <v>12</v>
      </c>
      <c r="J5447" t="s">
        <v>30</v>
      </c>
      <c r="K5447" t="s">
        <v>69</v>
      </c>
      <c r="L5447" t="s">
        <v>70</v>
      </c>
      <c r="M5447" t="s">
        <v>16</v>
      </c>
      <c r="N5447">
        <v>50</v>
      </c>
      <c r="O5447">
        <v>202</v>
      </c>
      <c r="P5447">
        <v>10100</v>
      </c>
      <c r="Q5447">
        <v>6464</v>
      </c>
      <c r="R5447">
        <v>0.64</v>
      </c>
      <c r="S5447" t="s">
        <v>82</v>
      </c>
      <c r="T5447" t="str">
        <f>IF(Table1[[#This Row],[Units Sold]]&gt; 700,"High Units","low Units")</f>
        <v>low Units</v>
      </c>
      <c r="U5447">
        <f>SUM(Table1[[#This Row],[Operating Profit]])/SUM(Table1[Operating Profit])*100</f>
        <v>1.9461958618155414E-3</v>
      </c>
      <c r="V5447">
        <f>SUM(Table1[[#This Row],[Price per Unit]]*Table1[[#This Row],[Units Sold]])</f>
        <v>10100</v>
      </c>
      <c r="W5447">
        <f>SUM(Table1[[#This Row],[Total Sales]]-Table1[[#This Row],[Operating Profit]])</f>
        <v>3636</v>
      </c>
      <c r="X5447">
        <f>SUM(Table1[[#This Row],[Total Sales]]-Table1[[#This Row],[Cost]])</f>
        <v>6464</v>
      </c>
      <c r="Y5447">
        <f>SUM(Table1[[#This Row],[profit/loss]])/SUM(Table1[profit/loss])</f>
        <v>1.9461958618155415E-5</v>
      </c>
    </row>
    <row r="5448" spans="1:25" x14ac:dyDescent="0.3">
      <c r="A5448" t="s">
        <v>33</v>
      </c>
      <c r="B5448" t="s">
        <v>82</v>
      </c>
      <c r="C5448">
        <v>1185732</v>
      </c>
      <c r="D5448" s="9">
        <v>44481</v>
      </c>
      <c r="E5448" s="8" t="str">
        <f>TEXT(Table1[[#This Row],[Invoice Date]],"dd-mm-yyyy")</f>
        <v>12-10-2021</v>
      </c>
      <c r="F5448" s="1" t="str">
        <f t="shared" si="340"/>
        <v>October</v>
      </c>
      <c r="G5448" s="1" t="str">
        <f t="shared" si="341"/>
        <v>2021</v>
      </c>
      <c r="H5448" s="1" t="str">
        <f t="shared" si="342"/>
        <v>Tuesday</v>
      </c>
      <c r="I5448" s="1" t="str">
        <f t="shared" si="343"/>
        <v>12</v>
      </c>
      <c r="J5448" t="s">
        <v>30</v>
      </c>
      <c r="K5448" t="s">
        <v>69</v>
      </c>
      <c r="L5448" t="s">
        <v>70</v>
      </c>
      <c r="M5448" t="s">
        <v>18</v>
      </c>
      <c r="N5448">
        <v>44</v>
      </c>
      <c r="O5448">
        <v>174</v>
      </c>
      <c r="P5448">
        <v>7656</v>
      </c>
      <c r="Q5448">
        <v>3062</v>
      </c>
      <c r="R5448">
        <v>0.4</v>
      </c>
      <c r="S5448" t="s">
        <v>82</v>
      </c>
      <c r="T5448" t="str">
        <f>IF(Table1[[#This Row],[Units Sold]]&gt; 700,"High Units","low Units")</f>
        <v>low Units</v>
      </c>
      <c r="U5448">
        <f>SUM(Table1[[#This Row],[Operating Profit]])/SUM(Table1[Operating Profit])*100</f>
        <v>9.2191394320531995E-4</v>
      </c>
      <c r="V5448">
        <f>SUM(Table1[[#This Row],[Price per Unit]]*Table1[[#This Row],[Units Sold]])</f>
        <v>7656</v>
      </c>
      <c r="W5448">
        <f>SUM(Table1[[#This Row],[Total Sales]]-Table1[[#This Row],[Operating Profit]])</f>
        <v>4594</v>
      </c>
      <c r="X5448">
        <f>SUM(Table1[[#This Row],[Total Sales]]-Table1[[#This Row],[Cost]])</f>
        <v>3062</v>
      </c>
      <c r="Y5448">
        <f>SUM(Table1[[#This Row],[profit/loss]])/SUM(Table1[profit/loss])</f>
        <v>9.2191394320531999E-6</v>
      </c>
    </row>
    <row r="5449" spans="1:25" x14ac:dyDescent="0.3">
      <c r="A5449" t="s">
        <v>33</v>
      </c>
      <c r="B5449" t="s">
        <v>82</v>
      </c>
      <c r="C5449">
        <v>1185732</v>
      </c>
      <c r="D5449" s="9">
        <v>44481</v>
      </c>
      <c r="E5449" s="8" t="str">
        <f>TEXT(Table1[[#This Row],[Invoice Date]],"dd-mm-yyyy")</f>
        <v>12-10-2021</v>
      </c>
      <c r="F5449" s="1" t="str">
        <f t="shared" si="340"/>
        <v>October</v>
      </c>
      <c r="G5449" s="1" t="str">
        <f t="shared" si="341"/>
        <v>2021</v>
      </c>
      <c r="H5449" s="1" t="str">
        <f t="shared" si="342"/>
        <v>Tuesday</v>
      </c>
      <c r="I5449" s="1" t="str">
        <f t="shared" si="343"/>
        <v>12</v>
      </c>
      <c r="J5449" t="s">
        <v>30</v>
      </c>
      <c r="K5449" t="s">
        <v>69</v>
      </c>
      <c r="L5449" t="s">
        <v>70</v>
      </c>
      <c r="M5449" t="s">
        <v>19</v>
      </c>
      <c r="N5449">
        <v>42</v>
      </c>
      <c r="O5449">
        <v>125</v>
      </c>
      <c r="P5449">
        <v>5250</v>
      </c>
      <c r="Q5449">
        <v>2415</v>
      </c>
      <c r="R5449">
        <v>0.46</v>
      </c>
      <c r="S5449" t="s">
        <v>82</v>
      </c>
      <c r="T5449" t="str">
        <f>IF(Table1[[#This Row],[Units Sold]]&gt; 700,"High Units","low Units")</f>
        <v>low Units</v>
      </c>
      <c r="U5449">
        <f>SUM(Table1[[#This Row],[Operating Profit]])/SUM(Table1[Operating Profit])*100</f>
        <v>7.2711370765540415E-4</v>
      </c>
      <c r="V5449">
        <f>SUM(Table1[[#This Row],[Price per Unit]]*Table1[[#This Row],[Units Sold]])</f>
        <v>5250</v>
      </c>
      <c r="W5449">
        <f>SUM(Table1[[#This Row],[Total Sales]]-Table1[[#This Row],[Operating Profit]])</f>
        <v>2835</v>
      </c>
      <c r="X5449">
        <f>SUM(Table1[[#This Row],[Total Sales]]-Table1[[#This Row],[Cost]])</f>
        <v>2415</v>
      </c>
      <c r="Y5449">
        <f>SUM(Table1[[#This Row],[profit/loss]])/SUM(Table1[profit/loss])</f>
        <v>7.2711370765540417E-6</v>
      </c>
    </row>
    <row r="5450" spans="1:25" x14ac:dyDescent="0.3">
      <c r="A5450" t="s">
        <v>33</v>
      </c>
      <c r="B5450" t="s">
        <v>82</v>
      </c>
      <c r="C5450">
        <v>1185732</v>
      </c>
      <c r="D5450" s="9">
        <v>44481</v>
      </c>
      <c r="E5450" s="8" t="str">
        <f>TEXT(Table1[[#This Row],[Invoice Date]],"dd-mm-yyyy")</f>
        <v>12-10-2021</v>
      </c>
      <c r="F5450" s="1" t="str">
        <f t="shared" si="340"/>
        <v>October</v>
      </c>
      <c r="G5450" s="1" t="str">
        <f t="shared" si="341"/>
        <v>2021</v>
      </c>
      <c r="H5450" s="1" t="str">
        <f t="shared" si="342"/>
        <v>Tuesday</v>
      </c>
      <c r="I5450" s="1" t="str">
        <f t="shared" si="343"/>
        <v>12</v>
      </c>
      <c r="J5450" t="s">
        <v>30</v>
      </c>
      <c r="K5450" t="s">
        <v>69</v>
      </c>
      <c r="L5450" t="s">
        <v>70</v>
      </c>
      <c r="M5450" t="s">
        <v>20</v>
      </c>
      <c r="N5450">
        <v>41</v>
      </c>
      <c r="O5450">
        <v>119</v>
      </c>
      <c r="P5450">
        <v>4879</v>
      </c>
      <c r="Q5450">
        <v>2244</v>
      </c>
      <c r="R5450">
        <v>0.46</v>
      </c>
      <c r="S5450" t="s">
        <v>82</v>
      </c>
      <c r="T5450" t="str">
        <f>IF(Table1[[#This Row],[Units Sold]]&gt; 700,"High Units","low Units")</f>
        <v>low Units</v>
      </c>
      <c r="U5450">
        <f>SUM(Table1[[#This Row],[Operating Profit]])/SUM(Table1[Operating Profit])*100</f>
        <v>6.7562863767235074E-4</v>
      </c>
      <c r="V5450">
        <f>SUM(Table1[[#This Row],[Price per Unit]]*Table1[[#This Row],[Units Sold]])</f>
        <v>4879</v>
      </c>
      <c r="W5450">
        <f>SUM(Table1[[#This Row],[Total Sales]]-Table1[[#This Row],[Operating Profit]])</f>
        <v>2635</v>
      </c>
      <c r="X5450">
        <f>SUM(Table1[[#This Row],[Total Sales]]-Table1[[#This Row],[Cost]])</f>
        <v>2244</v>
      </c>
      <c r="Y5450">
        <f>SUM(Table1[[#This Row],[profit/loss]])/SUM(Table1[profit/loss])</f>
        <v>6.7562863767235073E-6</v>
      </c>
    </row>
    <row r="5451" spans="1:25" x14ac:dyDescent="0.3">
      <c r="A5451" t="s">
        <v>33</v>
      </c>
      <c r="B5451" t="s">
        <v>82</v>
      </c>
      <c r="C5451">
        <v>1185732</v>
      </c>
      <c r="D5451" s="9">
        <v>44481</v>
      </c>
      <c r="E5451" s="8" t="str">
        <f>TEXT(Table1[[#This Row],[Invoice Date]],"dd-mm-yyyy")</f>
        <v>12-10-2021</v>
      </c>
      <c r="F5451" s="1" t="str">
        <f t="shared" si="340"/>
        <v>October</v>
      </c>
      <c r="G5451" s="1" t="str">
        <f t="shared" si="341"/>
        <v>2021</v>
      </c>
      <c r="H5451" s="1" t="str">
        <f t="shared" si="342"/>
        <v>Tuesday</v>
      </c>
      <c r="I5451" s="1" t="str">
        <f t="shared" si="343"/>
        <v>12</v>
      </c>
      <c r="J5451" t="s">
        <v>30</v>
      </c>
      <c r="K5451" t="s">
        <v>69</v>
      </c>
      <c r="L5451" t="s">
        <v>70</v>
      </c>
      <c r="M5451" t="s">
        <v>21</v>
      </c>
      <c r="N5451">
        <v>54</v>
      </c>
      <c r="O5451">
        <v>128</v>
      </c>
      <c r="P5451">
        <v>6912</v>
      </c>
      <c r="Q5451">
        <v>3041</v>
      </c>
      <c r="R5451">
        <v>0.44</v>
      </c>
      <c r="S5451" t="s">
        <v>82</v>
      </c>
      <c r="T5451" t="str">
        <f>IF(Table1[[#This Row],[Units Sold]]&gt; 700,"High Units","low Units")</f>
        <v>low Units</v>
      </c>
      <c r="U5451">
        <f>SUM(Table1[[#This Row],[Operating Profit]])/SUM(Table1[Operating Profit])*100</f>
        <v>9.1559121531266429E-4</v>
      </c>
      <c r="V5451">
        <f>SUM(Table1[[#This Row],[Price per Unit]]*Table1[[#This Row],[Units Sold]])</f>
        <v>6912</v>
      </c>
      <c r="W5451">
        <f>SUM(Table1[[#This Row],[Total Sales]]-Table1[[#This Row],[Operating Profit]])</f>
        <v>3871</v>
      </c>
      <c r="X5451">
        <f>SUM(Table1[[#This Row],[Total Sales]]-Table1[[#This Row],[Cost]])</f>
        <v>3041</v>
      </c>
      <c r="Y5451">
        <f>SUM(Table1[[#This Row],[profit/loss]])/SUM(Table1[profit/loss])</f>
        <v>9.1559121531266427E-6</v>
      </c>
    </row>
    <row r="5452" spans="1:25" x14ac:dyDescent="0.3">
      <c r="A5452" t="s">
        <v>33</v>
      </c>
      <c r="B5452" t="s">
        <v>82</v>
      </c>
      <c r="C5452">
        <v>1185732</v>
      </c>
      <c r="D5452" s="9">
        <v>44481</v>
      </c>
      <c r="E5452" s="8" t="str">
        <f>TEXT(Table1[[#This Row],[Invoice Date]],"dd-mm-yyyy")</f>
        <v>12-10-2021</v>
      </c>
      <c r="F5452" s="1" t="str">
        <f t="shared" si="340"/>
        <v>October</v>
      </c>
      <c r="G5452" s="1" t="str">
        <f t="shared" si="341"/>
        <v>2021</v>
      </c>
      <c r="H5452" s="1" t="str">
        <f t="shared" si="342"/>
        <v>Tuesday</v>
      </c>
      <c r="I5452" s="1" t="str">
        <f t="shared" si="343"/>
        <v>12</v>
      </c>
      <c r="J5452" t="s">
        <v>30</v>
      </c>
      <c r="K5452" t="s">
        <v>69</v>
      </c>
      <c r="L5452" t="s">
        <v>70</v>
      </c>
      <c r="M5452" t="s">
        <v>22</v>
      </c>
      <c r="N5452">
        <v>55</v>
      </c>
      <c r="O5452">
        <v>150</v>
      </c>
      <c r="P5452">
        <v>8250</v>
      </c>
      <c r="Q5452">
        <v>3053</v>
      </c>
      <c r="R5452">
        <v>0.37</v>
      </c>
      <c r="S5452" t="s">
        <v>82</v>
      </c>
      <c r="T5452" t="str">
        <f>IF(Table1[[#This Row],[Units Sold]]&gt; 700,"High Units","low Units")</f>
        <v>low Units</v>
      </c>
      <c r="U5452">
        <f>SUM(Table1[[#This Row],[Operating Profit]])/SUM(Table1[Operating Profit])*100</f>
        <v>9.1920420267989594E-4</v>
      </c>
      <c r="V5452">
        <f>SUM(Table1[[#This Row],[Price per Unit]]*Table1[[#This Row],[Units Sold]])</f>
        <v>8250</v>
      </c>
      <c r="W5452">
        <f>SUM(Table1[[#This Row],[Total Sales]]-Table1[[#This Row],[Operating Profit]])</f>
        <v>5197</v>
      </c>
      <c r="X5452">
        <f>SUM(Table1[[#This Row],[Total Sales]]-Table1[[#This Row],[Cost]])</f>
        <v>3053</v>
      </c>
      <c r="Y5452">
        <f>SUM(Table1[[#This Row],[profit/loss]])/SUM(Table1[profit/loss])</f>
        <v>9.1920420267989596E-6</v>
      </c>
    </row>
    <row r="5453" spans="1:25" x14ac:dyDescent="0.3">
      <c r="A5453" t="s">
        <v>33</v>
      </c>
      <c r="B5453" t="s">
        <v>82</v>
      </c>
      <c r="C5453">
        <v>1185732</v>
      </c>
      <c r="D5453" s="9">
        <v>44511</v>
      </c>
      <c r="E5453" s="8" t="str">
        <f>TEXT(Table1[[#This Row],[Invoice Date]],"dd-mm-yyyy")</f>
        <v>11-11-2021</v>
      </c>
      <c r="F5453" s="1" t="str">
        <f t="shared" si="340"/>
        <v>November</v>
      </c>
      <c r="G5453" s="1" t="str">
        <f t="shared" si="341"/>
        <v>2021</v>
      </c>
      <c r="H5453" s="1" t="str">
        <f t="shared" si="342"/>
        <v>Thursday</v>
      </c>
      <c r="I5453" s="1" t="str">
        <f t="shared" si="343"/>
        <v>11</v>
      </c>
      <c r="J5453" t="s">
        <v>30</v>
      </c>
      <c r="K5453" t="s">
        <v>69</v>
      </c>
      <c r="L5453" t="s">
        <v>70</v>
      </c>
      <c r="M5453" t="s">
        <v>16</v>
      </c>
      <c r="N5453">
        <v>53</v>
      </c>
      <c r="O5453">
        <v>218</v>
      </c>
      <c r="P5453">
        <v>11554</v>
      </c>
      <c r="Q5453">
        <v>7048</v>
      </c>
      <c r="R5453">
        <v>0.61</v>
      </c>
      <c r="S5453" t="s">
        <v>82</v>
      </c>
      <c r="T5453" t="str">
        <f>IF(Table1[[#This Row],[Units Sold]]&gt; 700,"High Units","low Units")</f>
        <v>low Units</v>
      </c>
      <c r="U5453">
        <f>SUM(Table1[[#This Row],[Operating Profit]])/SUM(Table1[Operating Profit])*100</f>
        <v>2.1220279136874901E-3</v>
      </c>
      <c r="V5453">
        <f>SUM(Table1[[#This Row],[Price per Unit]]*Table1[[#This Row],[Units Sold]])</f>
        <v>11554</v>
      </c>
      <c r="W5453">
        <f>SUM(Table1[[#This Row],[Total Sales]]-Table1[[#This Row],[Operating Profit]])</f>
        <v>4506</v>
      </c>
      <c r="X5453">
        <f>SUM(Table1[[#This Row],[Total Sales]]-Table1[[#This Row],[Cost]])</f>
        <v>7048</v>
      </c>
      <c r="Y5453">
        <f>SUM(Table1[[#This Row],[profit/loss]])/SUM(Table1[profit/loss])</f>
        <v>2.12202791368749E-5</v>
      </c>
    </row>
    <row r="5454" spans="1:25" x14ac:dyDescent="0.3">
      <c r="A5454" t="s">
        <v>33</v>
      </c>
      <c r="B5454" t="s">
        <v>82</v>
      </c>
      <c r="C5454">
        <v>1185732</v>
      </c>
      <c r="D5454" s="9">
        <v>44511</v>
      </c>
      <c r="E5454" s="8" t="str">
        <f>TEXT(Table1[[#This Row],[Invoice Date]],"dd-mm-yyyy")</f>
        <v>11-11-2021</v>
      </c>
      <c r="F5454" s="1" t="str">
        <f t="shared" si="340"/>
        <v>November</v>
      </c>
      <c r="G5454" s="1" t="str">
        <f t="shared" si="341"/>
        <v>2021</v>
      </c>
      <c r="H5454" s="1" t="str">
        <f t="shared" si="342"/>
        <v>Thursday</v>
      </c>
      <c r="I5454" s="1" t="str">
        <f t="shared" si="343"/>
        <v>11</v>
      </c>
      <c r="J5454" t="s">
        <v>30</v>
      </c>
      <c r="K5454" t="s">
        <v>69</v>
      </c>
      <c r="L5454" t="s">
        <v>70</v>
      </c>
      <c r="M5454" t="s">
        <v>18</v>
      </c>
      <c r="N5454">
        <v>42</v>
      </c>
      <c r="O5454">
        <v>167</v>
      </c>
      <c r="P5454">
        <v>7014</v>
      </c>
      <c r="Q5454">
        <v>3016</v>
      </c>
      <c r="R5454">
        <v>0.43</v>
      </c>
      <c r="S5454" t="s">
        <v>82</v>
      </c>
      <c r="T5454" t="str">
        <f>IF(Table1[[#This Row],[Units Sold]]&gt; 700,"High Units","low Units")</f>
        <v>low Units</v>
      </c>
      <c r="U5454">
        <f>SUM(Table1[[#This Row],[Operating Profit]])/SUM(Table1[Operating Profit])*100</f>
        <v>9.0806415829759789E-4</v>
      </c>
      <c r="V5454">
        <f>SUM(Table1[[#This Row],[Price per Unit]]*Table1[[#This Row],[Units Sold]])</f>
        <v>7014</v>
      </c>
      <c r="W5454">
        <f>SUM(Table1[[#This Row],[Total Sales]]-Table1[[#This Row],[Operating Profit]])</f>
        <v>3998</v>
      </c>
      <c r="X5454">
        <f>SUM(Table1[[#This Row],[Total Sales]]-Table1[[#This Row],[Cost]])</f>
        <v>3016</v>
      </c>
      <c r="Y5454">
        <f>SUM(Table1[[#This Row],[profit/loss]])/SUM(Table1[profit/loss])</f>
        <v>9.0806415829759787E-6</v>
      </c>
    </row>
    <row r="5455" spans="1:25" x14ac:dyDescent="0.3">
      <c r="A5455" t="s">
        <v>33</v>
      </c>
      <c r="B5455" t="s">
        <v>82</v>
      </c>
      <c r="C5455">
        <v>1185732</v>
      </c>
      <c r="D5455" s="9">
        <v>44511</v>
      </c>
      <c r="E5455" s="8" t="str">
        <f>TEXT(Table1[[#This Row],[Invoice Date]],"dd-mm-yyyy")</f>
        <v>11-11-2021</v>
      </c>
      <c r="F5455" s="1" t="str">
        <f t="shared" si="340"/>
        <v>November</v>
      </c>
      <c r="G5455" s="1" t="str">
        <f t="shared" si="341"/>
        <v>2021</v>
      </c>
      <c r="H5455" s="1" t="str">
        <f t="shared" si="342"/>
        <v>Thursday</v>
      </c>
      <c r="I5455" s="1" t="str">
        <f t="shared" si="343"/>
        <v>11</v>
      </c>
      <c r="J5455" t="s">
        <v>30</v>
      </c>
      <c r="K5455" t="s">
        <v>69</v>
      </c>
      <c r="L5455" t="s">
        <v>70</v>
      </c>
      <c r="M5455" t="s">
        <v>19</v>
      </c>
      <c r="N5455">
        <v>42</v>
      </c>
      <c r="O5455">
        <v>146</v>
      </c>
      <c r="P5455">
        <v>6132</v>
      </c>
      <c r="Q5455">
        <v>3066</v>
      </c>
      <c r="R5455">
        <v>0.5</v>
      </c>
      <c r="S5455" t="s">
        <v>82</v>
      </c>
      <c r="T5455" t="str">
        <f>IF(Table1[[#This Row],[Units Sold]]&gt; 700,"High Units","low Units")</f>
        <v>low Units</v>
      </c>
      <c r="U5455">
        <f>SUM(Table1[[#This Row],[Operating Profit]])/SUM(Table1[Operating Profit])*100</f>
        <v>9.2311827232773047E-4</v>
      </c>
      <c r="V5455">
        <f>SUM(Table1[[#This Row],[Price per Unit]]*Table1[[#This Row],[Units Sold]])</f>
        <v>6132</v>
      </c>
      <c r="W5455">
        <f>SUM(Table1[[#This Row],[Total Sales]]-Table1[[#This Row],[Operating Profit]])</f>
        <v>3066</v>
      </c>
      <c r="X5455">
        <f>SUM(Table1[[#This Row],[Total Sales]]-Table1[[#This Row],[Cost]])</f>
        <v>3066</v>
      </c>
      <c r="Y5455">
        <f>SUM(Table1[[#This Row],[profit/loss]])/SUM(Table1[profit/loss])</f>
        <v>9.231182723277305E-6</v>
      </c>
    </row>
    <row r="5456" spans="1:25" x14ac:dyDescent="0.3">
      <c r="A5456" t="s">
        <v>33</v>
      </c>
      <c r="B5456" t="s">
        <v>82</v>
      </c>
      <c r="C5456">
        <v>1185732</v>
      </c>
      <c r="D5456" s="9">
        <v>44511</v>
      </c>
      <c r="E5456" s="8" t="str">
        <f>TEXT(Table1[[#This Row],[Invoice Date]],"dd-mm-yyyy")</f>
        <v>11-11-2021</v>
      </c>
      <c r="F5456" s="1" t="str">
        <f t="shared" si="340"/>
        <v>November</v>
      </c>
      <c r="G5456" s="1" t="str">
        <f t="shared" si="341"/>
        <v>2021</v>
      </c>
      <c r="H5456" s="1" t="str">
        <f t="shared" si="342"/>
        <v>Thursday</v>
      </c>
      <c r="I5456" s="1" t="str">
        <f t="shared" si="343"/>
        <v>11</v>
      </c>
      <c r="J5456" t="s">
        <v>30</v>
      </c>
      <c r="K5456" t="s">
        <v>69</v>
      </c>
      <c r="L5456" t="s">
        <v>70</v>
      </c>
      <c r="M5456" t="s">
        <v>20</v>
      </c>
      <c r="N5456">
        <v>42</v>
      </c>
      <c r="O5456">
        <v>135</v>
      </c>
      <c r="P5456">
        <v>5670</v>
      </c>
      <c r="Q5456">
        <v>2778</v>
      </c>
      <c r="R5456">
        <v>0.49</v>
      </c>
      <c r="S5456" t="s">
        <v>82</v>
      </c>
      <c r="T5456" t="str">
        <f>IF(Table1[[#This Row],[Units Sold]]&gt; 700,"High Units","low Units")</f>
        <v>low Units</v>
      </c>
      <c r="U5456">
        <f>SUM(Table1[[#This Row],[Operating Profit]])/SUM(Table1[Operating Profit])*100</f>
        <v>8.3640657551416675E-4</v>
      </c>
      <c r="V5456">
        <f>SUM(Table1[[#This Row],[Price per Unit]]*Table1[[#This Row],[Units Sold]])</f>
        <v>5670</v>
      </c>
      <c r="W5456">
        <f>SUM(Table1[[#This Row],[Total Sales]]-Table1[[#This Row],[Operating Profit]])</f>
        <v>2892</v>
      </c>
      <c r="X5456">
        <f>SUM(Table1[[#This Row],[Total Sales]]-Table1[[#This Row],[Cost]])</f>
        <v>2778</v>
      </c>
      <c r="Y5456">
        <f>SUM(Table1[[#This Row],[profit/loss]])/SUM(Table1[profit/loss])</f>
        <v>8.3640657551416676E-6</v>
      </c>
    </row>
    <row r="5457" spans="1:25" x14ac:dyDescent="0.3">
      <c r="A5457" t="s">
        <v>33</v>
      </c>
      <c r="B5457" t="s">
        <v>82</v>
      </c>
      <c r="C5457">
        <v>1185732</v>
      </c>
      <c r="D5457" s="9">
        <v>44511</v>
      </c>
      <c r="E5457" s="8" t="str">
        <f>TEXT(Table1[[#This Row],[Invoice Date]],"dd-mm-yyyy")</f>
        <v>11-11-2021</v>
      </c>
      <c r="F5457" s="1" t="str">
        <f t="shared" si="340"/>
        <v>November</v>
      </c>
      <c r="G5457" s="1" t="str">
        <f t="shared" si="341"/>
        <v>2021</v>
      </c>
      <c r="H5457" s="1" t="str">
        <f t="shared" si="342"/>
        <v>Thursday</v>
      </c>
      <c r="I5457" s="1" t="str">
        <f t="shared" si="343"/>
        <v>11</v>
      </c>
      <c r="J5457" t="s">
        <v>30</v>
      </c>
      <c r="K5457" t="s">
        <v>69</v>
      </c>
      <c r="L5457" t="s">
        <v>70</v>
      </c>
      <c r="M5457" t="s">
        <v>21</v>
      </c>
      <c r="N5457">
        <v>51</v>
      </c>
      <c r="O5457">
        <v>143</v>
      </c>
      <c r="P5457">
        <v>7293</v>
      </c>
      <c r="Q5457">
        <v>2990</v>
      </c>
      <c r="R5457">
        <v>0.41</v>
      </c>
      <c r="S5457" t="s">
        <v>82</v>
      </c>
      <c r="T5457" t="str">
        <f>IF(Table1[[#This Row],[Units Sold]]&gt; 700,"High Units","low Units")</f>
        <v>low Units</v>
      </c>
      <c r="U5457">
        <f>SUM(Table1[[#This Row],[Operating Profit]])/SUM(Table1[Operating Profit])*100</f>
        <v>9.0023601900192894E-4</v>
      </c>
      <c r="V5457">
        <f>SUM(Table1[[#This Row],[Price per Unit]]*Table1[[#This Row],[Units Sold]])</f>
        <v>7293</v>
      </c>
      <c r="W5457">
        <f>SUM(Table1[[#This Row],[Total Sales]]-Table1[[#This Row],[Operating Profit]])</f>
        <v>4303</v>
      </c>
      <c r="X5457">
        <f>SUM(Table1[[#This Row],[Total Sales]]-Table1[[#This Row],[Cost]])</f>
        <v>2990</v>
      </c>
      <c r="Y5457">
        <f>SUM(Table1[[#This Row],[profit/loss]])/SUM(Table1[profit/loss])</f>
        <v>9.0023601900192897E-6</v>
      </c>
    </row>
    <row r="5458" spans="1:25" x14ac:dyDescent="0.3">
      <c r="A5458" t="s">
        <v>33</v>
      </c>
      <c r="B5458" t="s">
        <v>82</v>
      </c>
      <c r="C5458">
        <v>1185732</v>
      </c>
      <c r="D5458" s="9">
        <v>44511</v>
      </c>
      <c r="E5458" s="8" t="str">
        <f>TEXT(Table1[[#This Row],[Invoice Date]],"dd-mm-yyyy")</f>
        <v>11-11-2021</v>
      </c>
      <c r="F5458" s="1" t="str">
        <f t="shared" si="340"/>
        <v>November</v>
      </c>
      <c r="G5458" s="1" t="str">
        <f t="shared" si="341"/>
        <v>2021</v>
      </c>
      <c r="H5458" s="1" t="str">
        <f t="shared" si="342"/>
        <v>Thursday</v>
      </c>
      <c r="I5458" s="1" t="str">
        <f t="shared" si="343"/>
        <v>11</v>
      </c>
      <c r="J5458" t="s">
        <v>30</v>
      </c>
      <c r="K5458" t="s">
        <v>69</v>
      </c>
      <c r="L5458" t="s">
        <v>70</v>
      </c>
      <c r="M5458" t="s">
        <v>22</v>
      </c>
      <c r="N5458">
        <v>55</v>
      </c>
      <c r="O5458">
        <v>161</v>
      </c>
      <c r="P5458">
        <v>8855</v>
      </c>
      <c r="Q5458">
        <v>3453</v>
      </c>
      <c r="R5458">
        <v>0.39</v>
      </c>
      <c r="S5458" t="s">
        <v>82</v>
      </c>
      <c r="T5458" t="str">
        <f>IF(Table1[[#This Row],[Units Sold]]&gt; 700,"High Units","low Units")</f>
        <v>low Units</v>
      </c>
      <c r="U5458">
        <f>SUM(Table1[[#This Row],[Operating Profit]])/SUM(Table1[Operating Profit])*100</f>
        <v>1.0396371149209568E-3</v>
      </c>
      <c r="V5458">
        <f>SUM(Table1[[#This Row],[Price per Unit]]*Table1[[#This Row],[Units Sold]])</f>
        <v>8855</v>
      </c>
      <c r="W5458">
        <f>SUM(Table1[[#This Row],[Total Sales]]-Table1[[#This Row],[Operating Profit]])</f>
        <v>5402</v>
      </c>
      <c r="X5458">
        <f>SUM(Table1[[#This Row],[Total Sales]]-Table1[[#This Row],[Cost]])</f>
        <v>3453</v>
      </c>
      <c r="Y5458">
        <f>SUM(Table1[[#This Row],[profit/loss]])/SUM(Table1[profit/loss])</f>
        <v>1.0396371149209568E-5</v>
      </c>
    </row>
    <row r="5459" spans="1:25" x14ac:dyDescent="0.3">
      <c r="A5459" t="s">
        <v>33</v>
      </c>
      <c r="B5459" t="s">
        <v>82</v>
      </c>
      <c r="C5459">
        <v>1185732</v>
      </c>
      <c r="D5459" s="9">
        <v>44540</v>
      </c>
      <c r="E5459" s="8" t="str">
        <f>TEXT(Table1[[#This Row],[Invoice Date]],"dd-mm-yyyy")</f>
        <v>10-12-2021</v>
      </c>
      <c r="F5459" s="1" t="str">
        <f t="shared" si="340"/>
        <v>December</v>
      </c>
      <c r="G5459" s="1" t="str">
        <f t="shared" si="341"/>
        <v>2021</v>
      </c>
      <c r="H5459" s="1" t="str">
        <f t="shared" si="342"/>
        <v>Friday</v>
      </c>
      <c r="I5459" s="1" t="str">
        <f t="shared" si="343"/>
        <v>10</v>
      </c>
      <c r="J5459" t="s">
        <v>30</v>
      </c>
      <c r="K5459" t="s">
        <v>69</v>
      </c>
      <c r="L5459" t="s">
        <v>70</v>
      </c>
      <c r="M5459" t="s">
        <v>16</v>
      </c>
      <c r="N5459">
        <v>52</v>
      </c>
      <c r="O5459">
        <v>224</v>
      </c>
      <c r="P5459">
        <v>11648</v>
      </c>
      <c r="Q5459">
        <v>7105</v>
      </c>
      <c r="R5459">
        <v>0.61</v>
      </c>
      <c r="S5459" t="s">
        <v>82</v>
      </c>
      <c r="T5459" t="str">
        <f>IF(Table1[[#This Row],[Units Sold]]&gt; 700,"High Units","low Units")</f>
        <v>low Units</v>
      </c>
      <c r="U5459">
        <f>SUM(Table1[[#This Row],[Operating Profit]])/SUM(Table1[Operating Profit])*100</f>
        <v>2.1391896036818412E-3</v>
      </c>
      <c r="V5459">
        <f>SUM(Table1[[#This Row],[Price per Unit]]*Table1[[#This Row],[Units Sold]])</f>
        <v>11648</v>
      </c>
      <c r="W5459">
        <f>SUM(Table1[[#This Row],[Total Sales]]-Table1[[#This Row],[Operating Profit]])</f>
        <v>4543</v>
      </c>
      <c r="X5459">
        <f>SUM(Table1[[#This Row],[Total Sales]]-Table1[[#This Row],[Cost]])</f>
        <v>7105</v>
      </c>
      <c r="Y5459">
        <f>SUM(Table1[[#This Row],[profit/loss]])/SUM(Table1[profit/loss])</f>
        <v>2.1391896036818411E-5</v>
      </c>
    </row>
    <row r="5460" spans="1:25" x14ac:dyDescent="0.3">
      <c r="A5460" t="s">
        <v>33</v>
      </c>
      <c r="B5460" t="s">
        <v>82</v>
      </c>
      <c r="C5460">
        <v>1185732</v>
      </c>
      <c r="D5460" s="9">
        <v>44540</v>
      </c>
      <c r="E5460" s="8" t="str">
        <f>TEXT(Table1[[#This Row],[Invoice Date]],"dd-mm-yyyy")</f>
        <v>10-12-2021</v>
      </c>
      <c r="F5460" s="1" t="str">
        <f t="shared" si="340"/>
        <v>December</v>
      </c>
      <c r="G5460" s="1" t="str">
        <f t="shared" si="341"/>
        <v>2021</v>
      </c>
      <c r="H5460" s="1" t="str">
        <f t="shared" si="342"/>
        <v>Friday</v>
      </c>
      <c r="I5460" s="1" t="str">
        <f t="shared" si="343"/>
        <v>10</v>
      </c>
      <c r="J5460" t="s">
        <v>30</v>
      </c>
      <c r="K5460" t="s">
        <v>69</v>
      </c>
      <c r="L5460" t="s">
        <v>70</v>
      </c>
      <c r="M5460" t="s">
        <v>18</v>
      </c>
      <c r="N5460">
        <v>44</v>
      </c>
      <c r="O5460">
        <v>168</v>
      </c>
      <c r="P5460">
        <v>7392</v>
      </c>
      <c r="Q5460">
        <v>3031</v>
      </c>
      <c r="R5460">
        <v>0.41</v>
      </c>
      <c r="S5460" t="s">
        <v>82</v>
      </c>
      <c r="T5460" t="str">
        <f>IF(Table1[[#This Row],[Units Sold]]&gt; 700,"High Units","low Units")</f>
        <v>low Units</v>
      </c>
      <c r="U5460">
        <f>SUM(Table1[[#This Row],[Operating Profit]])/SUM(Table1[Operating Profit])*100</f>
        <v>9.1258039250663773E-4</v>
      </c>
      <c r="V5460">
        <f>SUM(Table1[[#This Row],[Price per Unit]]*Table1[[#This Row],[Units Sold]])</f>
        <v>7392</v>
      </c>
      <c r="W5460">
        <f>SUM(Table1[[#This Row],[Total Sales]]-Table1[[#This Row],[Operating Profit]])</f>
        <v>4361</v>
      </c>
      <c r="X5460">
        <f>SUM(Table1[[#This Row],[Total Sales]]-Table1[[#This Row],[Cost]])</f>
        <v>3031</v>
      </c>
      <c r="Y5460">
        <f>SUM(Table1[[#This Row],[profit/loss]])/SUM(Table1[profit/loss])</f>
        <v>9.1258039250663774E-6</v>
      </c>
    </row>
    <row r="5461" spans="1:25" x14ac:dyDescent="0.3">
      <c r="A5461" t="s">
        <v>13</v>
      </c>
      <c r="B5461" t="s">
        <v>82</v>
      </c>
      <c r="C5461">
        <v>1185732</v>
      </c>
      <c r="D5461" s="9">
        <v>44540</v>
      </c>
      <c r="E5461" s="8" t="str">
        <f>TEXT(Table1[[#This Row],[Invoice Date]],"dd-mm-yyyy")</f>
        <v>10-12-2021</v>
      </c>
      <c r="F5461" s="1" t="str">
        <f t="shared" si="340"/>
        <v>December</v>
      </c>
      <c r="G5461" s="1" t="str">
        <f t="shared" si="341"/>
        <v>2021</v>
      </c>
      <c r="H5461" s="1" t="str">
        <f t="shared" si="342"/>
        <v>Friday</v>
      </c>
      <c r="I5461" s="1" t="str">
        <f t="shared" si="343"/>
        <v>10</v>
      </c>
      <c r="J5461" t="s">
        <v>30</v>
      </c>
      <c r="K5461" t="s">
        <v>69</v>
      </c>
      <c r="L5461" t="s">
        <v>70</v>
      </c>
      <c r="M5461" t="s">
        <v>19</v>
      </c>
      <c r="N5461">
        <v>44</v>
      </c>
      <c r="O5461">
        <v>165</v>
      </c>
      <c r="P5461">
        <v>7260</v>
      </c>
      <c r="Q5461">
        <v>3340</v>
      </c>
      <c r="R5461">
        <v>0.46</v>
      </c>
      <c r="S5461" t="s">
        <v>82</v>
      </c>
      <c r="T5461" t="str">
        <f>IF(Table1[[#This Row],[Units Sold]]&gt; 700,"High Units","low Units")</f>
        <v>low Units</v>
      </c>
      <c r="U5461">
        <f>SUM(Table1[[#This Row],[Operating Profit]])/SUM(Table1[Operating Profit])*100</f>
        <v>1.0056148172128572E-3</v>
      </c>
      <c r="V5461">
        <f>SUM(Table1[[#This Row],[Price per Unit]]*Table1[[#This Row],[Units Sold]])</f>
        <v>7260</v>
      </c>
      <c r="W5461">
        <f>SUM(Table1[[#This Row],[Total Sales]]-Table1[[#This Row],[Operating Profit]])</f>
        <v>3920</v>
      </c>
      <c r="X5461">
        <f>SUM(Table1[[#This Row],[Total Sales]]-Table1[[#This Row],[Cost]])</f>
        <v>3340</v>
      </c>
      <c r="Y5461">
        <f>SUM(Table1[[#This Row],[profit/loss]])/SUM(Table1[profit/loss])</f>
        <v>1.0056148172128572E-5</v>
      </c>
    </row>
    <row r="5462" spans="1:25" x14ac:dyDescent="0.3">
      <c r="A5462" t="s">
        <v>13</v>
      </c>
      <c r="B5462" t="s">
        <v>82</v>
      </c>
      <c r="C5462">
        <v>1185732</v>
      </c>
      <c r="D5462" s="9">
        <v>44540</v>
      </c>
      <c r="E5462" s="8" t="str">
        <f>TEXT(Table1[[#This Row],[Invoice Date]],"dd-mm-yyyy")</f>
        <v>10-12-2021</v>
      </c>
      <c r="F5462" s="1" t="str">
        <f t="shared" si="340"/>
        <v>December</v>
      </c>
      <c r="G5462" s="1" t="str">
        <f t="shared" si="341"/>
        <v>2021</v>
      </c>
      <c r="H5462" s="1" t="str">
        <f t="shared" si="342"/>
        <v>Friday</v>
      </c>
      <c r="I5462" s="1" t="str">
        <f t="shared" si="343"/>
        <v>10</v>
      </c>
      <c r="J5462" t="s">
        <v>30</v>
      </c>
      <c r="K5462" t="s">
        <v>69</v>
      </c>
      <c r="L5462" t="s">
        <v>70</v>
      </c>
      <c r="M5462" t="s">
        <v>20</v>
      </c>
      <c r="N5462">
        <v>44</v>
      </c>
      <c r="O5462">
        <v>135</v>
      </c>
      <c r="P5462">
        <v>5940</v>
      </c>
      <c r="Q5462">
        <v>2911</v>
      </c>
      <c r="R5462">
        <v>0.49</v>
      </c>
      <c r="S5462" t="s">
        <v>82</v>
      </c>
      <c r="T5462" t="str">
        <f>IF(Table1[[#This Row],[Units Sold]]&gt; 700,"High Units","low Units")</f>
        <v>low Units</v>
      </c>
      <c r="U5462">
        <f>SUM(Table1[[#This Row],[Operating Profit]])/SUM(Table1[Operating Profit])*100</f>
        <v>8.7645051883431945E-4</v>
      </c>
      <c r="V5462">
        <f>SUM(Table1[[#This Row],[Price per Unit]]*Table1[[#This Row],[Units Sold]])</f>
        <v>5940</v>
      </c>
      <c r="W5462">
        <f>SUM(Table1[[#This Row],[Total Sales]]-Table1[[#This Row],[Operating Profit]])</f>
        <v>3029</v>
      </c>
      <c r="X5462">
        <f>SUM(Table1[[#This Row],[Total Sales]]-Table1[[#This Row],[Cost]])</f>
        <v>2911</v>
      </c>
      <c r="Y5462">
        <f>SUM(Table1[[#This Row],[profit/loss]])/SUM(Table1[profit/loss])</f>
        <v>8.7645051883431943E-6</v>
      </c>
    </row>
    <row r="5463" spans="1:25" x14ac:dyDescent="0.3">
      <c r="A5463" t="s">
        <v>13</v>
      </c>
      <c r="B5463" t="s">
        <v>82</v>
      </c>
      <c r="C5463">
        <v>1185732</v>
      </c>
      <c r="D5463" s="9">
        <v>44540</v>
      </c>
      <c r="E5463" s="8" t="str">
        <f>TEXT(Table1[[#This Row],[Invoice Date]],"dd-mm-yyyy")</f>
        <v>10-12-2021</v>
      </c>
      <c r="F5463" s="1" t="str">
        <f t="shared" si="340"/>
        <v>December</v>
      </c>
      <c r="G5463" s="1" t="str">
        <f t="shared" si="341"/>
        <v>2021</v>
      </c>
      <c r="H5463" s="1" t="str">
        <f t="shared" si="342"/>
        <v>Friday</v>
      </c>
      <c r="I5463" s="1" t="str">
        <f t="shared" si="343"/>
        <v>10</v>
      </c>
      <c r="J5463" t="s">
        <v>30</v>
      </c>
      <c r="K5463" t="s">
        <v>69</v>
      </c>
      <c r="L5463" t="s">
        <v>70</v>
      </c>
      <c r="M5463" t="s">
        <v>21</v>
      </c>
      <c r="N5463">
        <v>54</v>
      </c>
      <c r="O5463">
        <v>145</v>
      </c>
      <c r="P5463">
        <v>7830</v>
      </c>
      <c r="Q5463">
        <v>3524</v>
      </c>
      <c r="R5463">
        <v>0.45</v>
      </c>
      <c r="S5463" t="s">
        <v>82</v>
      </c>
      <c r="T5463" t="str">
        <f>IF(Table1[[#This Row],[Units Sold]]&gt; 700,"High Units","low Units")</f>
        <v>low Units</v>
      </c>
      <c r="U5463">
        <f>SUM(Table1[[#This Row],[Operating Profit]])/SUM(Table1[Operating Profit])*100</f>
        <v>1.0610139568437451E-3</v>
      </c>
      <c r="V5463">
        <f>SUM(Table1[[#This Row],[Price per Unit]]*Table1[[#This Row],[Units Sold]])</f>
        <v>7830</v>
      </c>
      <c r="W5463">
        <f>SUM(Table1[[#This Row],[Total Sales]]-Table1[[#This Row],[Operating Profit]])</f>
        <v>4306</v>
      </c>
      <c r="X5463">
        <f>SUM(Table1[[#This Row],[Total Sales]]-Table1[[#This Row],[Cost]])</f>
        <v>3524</v>
      </c>
      <c r="Y5463">
        <f>SUM(Table1[[#This Row],[profit/loss]])/SUM(Table1[profit/loss])</f>
        <v>1.061013956843745E-5</v>
      </c>
    </row>
    <row r="5464" spans="1:25" x14ac:dyDescent="0.3">
      <c r="A5464" t="s">
        <v>13</v>
      </c>
      <c r="B5464" t="s">
        <v>82</v>
      </c>
      <c r="C5464">
        <v>1185732</v>
      </c>
      <c r="D5464" s="9">
        <v>44540</v>
      </c>
      <c r="E5464" s="8" t="str">
        <f>TEXT(Table1[[#This Row],[Invoice Date]],"dd-mm-yyyy")</f>
        <v>10-12-2021</v>
      </c>
      <c r="F5464" s="1" t="str">
        <f t="shared" si="340"/>
        <v>December</v>
      </c>
      <c r="G5464" s="1" t="str">
        <f t="shared" si="341"/>
        <v>2021</v>
      </c>
      <c r="H5464" s="1" t="str">
        <f t="shared" si="342"/>
        <v>Friday</v>
      </c>
      <c r="I5464" s="1" t="str">
        <f t="shared" si="343"/>
        <v>10</v>
      </c>
      <c r="J5464" t="s">
        <v>30</v>
      </c>
      <c r="K5464" t="s">
        <v>69</v>
      </c>
      <c r="L5464" t="s">
        <v>70</v>
      </c>
      <c r="M5464" t="s">
        <v>22</v>
      </c>
      <c r="N5464">
        <v>56</v>
      </c>
      <c r="O5464">
        <v>174</v>
      </c>
      <c r="P5464">
        <v>9744</v>
      </c>
      <c r="Q5464">
        <v>3508</v>
      </c>
      <c r="R5464">
        <v>0.36</v>
      </c>
      <c r="S5464" t="s">
        <v>82</v>
      </c>
      <c r="T5464" t="str">
        <f>IF(Table1[[#This Row],[Units Sold]]&gt; 700,"High Units","low Units")</f>
        <v>low Units</v>
      </c>
      <c r="U5464">
        <f>SUM(Table1[[#This Row],[Operating Profit]])/SUM(Table1[Operating Profit])*100</f>
        <v>1.0561966403541026E-3</v>
      </c>
      <c r="V5464">
        <f>SUM(Table1[[#This Row],[Price per Unit]]*Table1[[#This Row],[Units Sold]])</f>
        <v>9744</v>
      </c>
      <c r="W5464">
        <f>SUM(Table1[[#This Row],[Total Sales]]-Table1[[#This Row],[Operating Profit]])</f>
        <v>6236</v>
      </c>
      <c r="X5464">
        <f>SUM(Table1[[#This Row],[Total Sales]]-Table1[[#This Row],[Cost]])</f>
        <v>3508</v>
      </c>
      <c r="Y5464">
        <f>SUM(Table1[[#This Row],[profit/loss]])/SUM(Table1[profit/loss])</f>
        <v>1.0561966403541026E-5</v>
      </c>
    </row>
    <row r="5465" spans="1:25" x14ac:dyDescent="0.3">
      <c r="A5465" t="s">
        <v>13</v>
      </c>
      <c r="B5465" t="s">
        <v>82</v>
      </c>
      <c r="C5465">
        <v>1128299</v>
      </c>
      <c r="D5465" s="9">
        <v>44220</v>
      </c>
      <c r="E5465" s="8" t="str">
        <f>TEXT(Table1[[#This Row],[Invoice Date]],"dd-mm-yyyy")</f>
        <v>24-01-2021</v>
      </c>
      <c r="F5465" s="1" t="str">
        <f t="shared" si="340"/>
        <v>January</v>
      </c>
      <c r="G5465" s="1" t="str">
        <f t="shared" si="341"/>
        <v>2021</v>
      </c>
      <c r="H5465" s="1" t="str">
        <f t="shared" si="342"/>
        <v>Sunday</v>
      </c>
      <c r="I5465" s="1" t="str">
        <f t="shared" si="343"/>
        <v>24</v>
      </c>
      <c r="J5465" t="s">
        <v>30</v>
      </c>
      <c r="K5465" t="s">
        <v>69</v>
      </c>
      <c r="L5465" t="s">
        <v>70</v>
      </c>
      <c r="M5465" t="s">
        <v>16</v>
      </c>
      <c r="N5465">
        <v>29</v>
      </c>
      <c r="O5465">
        <v>91</v>
      </c>
      <c r="P5465">
        <v>2639</v>
      </c>
      <c r="Q5465">
        <v>1214</v>
      </c>
      <c r="R5465">
        <v>0.46</v>
      </c>
      <c r="S5465" t="s">
        <v>82</v>
      </c>
      <c r="T5465" t="str">
        <f>IF(Table1[[#This Row],[Units Sold]]&gt; 700,"High Units","low Units")</f>
        <v>low Units</v>
      </c>
      <c r="U5465">
        <f>SUM(Table1[[#This Row],[Operating Profit]])/SUM(Table1[Operating Profit])*100</f>
        <v>3.6551388865161929E-4</v>
      </c>
      <c r="V5465">
        <f>SUM(Table1[[#This Row],[Price per Unit]]*Table1[[#This Row],[Units Sold]])</f>
        <v>2639</v>
      </c>
      <c r="W5465">
        <f>SUM(Table1[[#This Row],[Total Sales]]-Table1[[#This Row],[Operating Profit]])</f>
        <v>1425</v>
      </c>
      <c r="X5465">
        <f>SUM(Table1[[#This Row],[Total Sales]]-Table1[[#This Row],[Cost]])</f>
        <v>1214</v>
      </c>
      <c r="Y5465">
        <f>SUM(Table1[[#This Row],[profit/loss]])/SUM(Table1[profit/loss])</f>
        <v>3.6551388865161931E-6</v>
      </c>
    </row>
    <row r="5466" spans="1:25" x14ac:dyDescent="0.3">
      <c r="A5466" t="s">
        <v>13</v>
      </c>
      <c r="B5466" t="s">
        <v>82</v>
      </c>
      <c r="C5466">
        <v>1128299</v>
      </c>
      <c r="D5466" s="9">
        <v>44220</v>
      </c>
      <c r="E5466" s="8" t="str">
        <f>TEXT(Table1[[#This Row],[Invoice Date]],"dd-mm-yyyy")</f>
        <v>24-01-2021</v>
      </c>
      <c r="F5466" s="1" t="str">
        <f t="shared" si="340"/>
        <v>January</v>
      </c>
      <c r="G5466" s="1" t="str">
        <f t="shared" si="341"/>
        <v>2021</v>
      </c>
      <c r="H5466" s="1" t="str">
        <f t="shared" si="342"/>
        <v>Sunday</v>
      </c>
      <c r="I5466" s="1" t="str">
        <f t="shared" si="343"/>
        <v>24</v>
      </c>
      <c r="J5466" t="s">
        <v>30</v>
      </c>
      <c r="K5466" t="s">
        <v>69</v>
      </c>
      <c r="L5466" t="s">
        <v>70</v>
      </c>
      <c r="M5466" t="s">
        <v>18</v>
      </c>
      <c r="N5466">
        <v>36</v>
      </c>
      <c r="O5466">
        <v>105</v>
      </c>
      <c r="P5466">
        <v>3780</v>
      </c>
      <c r="Q5466">
        <v>1739</v>
      </c>
      <c r="R5466">
        <v>0.46</v>
      </c>
      <c r="S5466" t="s">
        <v>82</v>
      </c>
      <c r="T5466" t="str">
        <f>IF(Table1[[#This Row],[Units Sold]]&gt; 700,"High Units","low Units")</f>
        <v>low Units</v>
      </c>
      <c r="U5466">
        <f>SUM(Table1[[#This Row],[Operating Profit]])/SUM(Table1[Operating Profit])*100</f>
        <v>5.2358208596801155E-4</v>
      </c>
      <c r="V5466">
        <f>SUM(Table1[[#This Row],[Price per Unit]]*Table1[[#This Row],[Units Sold]])</f>
        <v>3780</v>
      </c>
      <c r="W5466">
        <f>SUM(Table1[[#This Row],[Total Sales]]-Table1[[#This Row],[Operating Profit]])</f>
        <v>2041</v>
      </c>
      <c r="X5466">
        <f>SUM(Table1[[#This Row],[Total Sales]]-Table1[[#This Row],[Cost]])</f>
        <v>1739</v>
      </c>
      <c r="Y5466">
        <f>SUM(Table1[[#This Row],[profit/loss]])/SUM(Table1[profit/loss])</f>
        <v>5.2358208596801152E-6</v>
      </c>
    </row>
    <row r="5467" spans="1:25" x14ac:dyDescent="0.3">
      <c r="A5467" t="s">
        <v>13</v>
      </c>
      <c r="B5467" t="s">
        <v>82</v>
      </c>
      <c r="C5467">
        <v>1128299</v>
      </c>
      <c r="D5467" s="9">
        <v>44220</v>
      </c>
      <c r="E5467" s="8" t="str">
        <f>TEXT(Table1[[#This Row],[Invoice Date]],"dd-mm-yyyy")</f>
        <v>24-01-2021</v>
      </c>
      <c r="F5467" s="1" t="str">
        <f t="shared" si="340"/>
        <v>January</v>
      </c>
      <c r="G5467" s="1" t="str">
        <f t="shared" si="341"/>
        <v>2021</v>
      </c>
      <c r="H5467" s="1" t="str">
        <f t="shared" si="342"/>
        <v>Sunday</v>
      </c>
      <c r="I5467" s="1" t="str">
        <f t="shared" si="343"/>
        <v>24</v>
      </c>
      <c r="J5467" t="s">
        <v>30</v>
      </c>
      <c r="K5467" t="s">
        <v>69</v>
      </c>
      <c r="L5467" t="s">
        <v>70</v>
      </c>
      <c r="M5467" t="s">
        <v>19</v>
      </c>
      <c r="N5467">
        <v>39</v>
      </c>
      <c r="O5467">
        <v>91</v>
      </c>
      <c r="P5467">
        <v>3549</v>
      </c>
      <c r="Q5467">
        <v>1597</v>
      </c>
      <c r="R5467">
        <v>0.45</v>
      </c>
      <c r="S5467" t="s">
        <v>82</v>
      </c>
      <c r="T5467" t="str">
        <f>IF(Table1[[#This Row],[Units Sold]]&gt; 700,"High Units","low Units")</f>
        <v>low Units</v>
      </c>
      <c r="U5467">
        <f>SUM(Table1[[#This Row],[Operating Profit]])/SUM(Table1[Operating Profit])*100</f>
        <v>4.80828402122435E-4</v>
      </c>
      <c r="V5467">
        <f>SUM(Table1[[#This Row],[Price per Unit]]*Table1[[#This Row],[Units Sold]])</f>
        <v>3549</v>
      </c>
      <c r="W5467">
        <f>SUM(Table1[[#This Row],[Total Sales]]-Table1[[#This Row],[Operating Profit]])</f>
        <v>1952</v>
      </c>
      <c r="X5467">
        <f>SUM(Table1[[#This Row],[Total Sales]]-Table1[[#This Row],[Cost]])</f>
        <v>1597</v>
      </c>
      <c r="Y5467">
        <f>SUM(Table1[[#This Row],[profit/loss]])/SUM(Table1[profit/loss])</f>
        <v>4.80828402122435E-6</v>
      </c>
    </row>
    <row r="5468" spans="1:25" x14ac:dyDescent="0.3">
      <c r="A5468" t="s">
        <v>13</v>
      </c>
      <c r="B5468" t="s">
        <v>82</v>
      </c>
      <c r="C5468">
        <v>1128299</v>
      </c>
      <c r="D5468" s="9">
        <v>44220</v>
      </c>
      <c r="E5468" s="8" t="str">
        <f>TEXT(Table1[[#This Row],[Invoice Date]],"dd-mm-yyyy")</f>
        <v>24-01-2021</v>
      </c>
      <c r="F5468" s="1" t="str">
        <f t="shared" si="340"/>
        <v>January</v>
      </c>
      <c r="G5468" s="1" t="str">
        <f t="shared" si="341"/>
        <v>2021</v>
      </c>
      <c r="H5468" s="1" t="str">
        <f t="shared" si="342"/>
        <v>Sunday</v>
      </c>
      <c r="I5468" s="1" t="str">
        <f t="shared" si="343"/>
        <v>24</v>
      </c>
      <c r="J5468" t="s">
        <v>30</v>
      </c>
      <c r="K5468" t="s">
        <v>69</v>
      </c>
      <c r="L5468" t="s">
        <v>70</v>
      </c>
      <c r="M5468" t="s">
        <v>20</v>
      </c>
      <c r="N5468">
        <v>38</v>
      </c>
      <c r="O5468">
        <v>54</v>
      </c>
      <c r="P5468">
        <v>2052</v>
      </c>
      <c r="Q5468">
        <v>964</v>
      </c>
      <c r="R5468">
        <v>0.47</v>
      </c>
      <c r="S5468" t="s">
        <v>82</v>
      </c>
      <c r="T5468" t="str">
        <f>IF(Table1[[#This Row],[Units Sold]]&gt; 700,"High Units","low Units")</f>
        <v>low Units</v>
      </c>
      <c r="U5468">
        <f>SUM(Table1[[#This Row],[Operating Profit]])/SUM(Table1[Operating Profit])*100</f>
        <v>2.9024331850095638E-4</v>
      </c>
      <c r="V5468">
        <f>SUM(Table1[[#This Row],[Price per Unit]]*Table1[[#This Row],[Units Sold]])</f>
        <v>2052</v>
      </c>
      <c r="W5468">
        <f>SUM(Table1[[#This Row],[Total Sales]]-Table1[[#This Row],[Operating Profit]])</f>
        <v>1088</v>
      </c>
      <c r="X5468">
        <f>SUM(Table1[[#This Row],[Total Sales]]-Table1[[#This Row],[Cost]])</f>
        <v>964</v>
      </c>
      <c r="Y5468">
        <f>SUM(Table1[[#This Row],[profit/loss]])/SUM(Table1[profit/loss])</f>
        <v>2.9024331850095638E-6</v>
      </c>
    </row>
    <row r="5469" spans="1:25" x14ac:dyDescent="0.3">
      <c r="A5469" t="s">
        <v>13</v>
      </c>
      <c r="B5469" t="s">
        <v>82</v>
      </c>
      <c r="C5469">
        <v>1128299</v>
      </c>
      <c r="D5469" s="9">
        <v>44220</v>
      </c>
      <c r="E5469" s="8" t="str">
        <f>TEXT(Table1[[#This Row],[Invoice Date]],"dd-mm-yyyy")</f>
        <v>24-01-2021</v>
      </c>
      <c r="F5469" s="1" t="str">
        <f t="shared" si="340"/>
        <v>January</v>
      </c>
      <c r="G5469" s="1" t="str">
        <f t="shared" si="341"/>
        <v>2021</v>
      </c>
      <c r="H5469" s="1" t="str">
        <f t="shared" si="342"/>
        <v>Sunday</v>
      </c>
      <c r="I5469" s="1" t="str">
        <f t="shared" si="343"/>
        <v>24</v>
      </c>
      <c r="J5469" t="s">
        <v>30</v>
      </c>
      <c r="K5469" t="s">
        <v>69</v>
      </c>
      <c r="L5469" t="s">
        <v>70</v>
      </c>
      <c r="M5469" t="s">
        <v>21</v>
      </c>
      <c r="N5469">
        <v>42</v>
      </c>
      <c r="O5469">
        <v>45</v>
      </c>
      <c r="P5469">
        <v>1890</v>
      </c>
      <c r="Q5469">
        <v>964</v>
      </c>
      <c r="R5469">
        <v>0.51</v>
      </c>
      <c r="S5469" t="s">
        <v>82</v>
      </c>
      <c r="T5469" t="str">
        <f>IF(Table1[[#This Row],[Units Sold]]&gt; 700,"High Units","low Units")</f>
        <v>low Units</v>
      </c>
      <c r="U5469">
        <f>SUM(Table1[[#This Row],[Operating Profit]])/SUM(Table1[Operating Profit])*100</f>
        <v>2.9024331850095638E-4</v>
      </c>
      <c r="V5469">
        <f>SUM(Table1[[#This Row],[Price per Unit]]*Table1[[#This Row],[Units Sold]])</f>
        <v>1890</v>
      </c>
      <c r="W5469">
        <f>SUM(Table1[[#This Row],[Total Sales]]-Table1[[#This Row],[Operating Profit]])</f>
        <v>926</v>
      </c>
      <c r="X5469">
        <f>SUM(Table1[[#This Row],[Total Sales]]-Table1[[#This Row],[Cost]])</f>
        <v>964</v>
      </c>
      <c r="Y5469">
        <f>SUM(Table1[[#This Row],[profit/loss]])/SUM(Table1[profit/loss])</f>
        <v>2.9024331850095638E-6</v>
      </c>
    </row>
    <row r="5470" spans="1:25" x14ac:dyDescent="0.3">
      <c r="A5470" t="s">
        <v>13</v>
      </c>
      <c r="B5470" t="s">
        <v>82</v>
      </c>
      <c r="C5470">
        <v>1128299</v>
      </c>
      <c r="D5470" s="9">
        <v>44220</v>
      </c>
      <c r="E5470" s="8" t="str">
        <f>TEXT(Table1[[#This Row],[Invoice Date]],"dd-mm-yyyy")</f>
        <v>24-01-2021</v>
      </c>
      <c r="F5470" s="1" t="str">
        <f t="shared" si="340"/>
        <v>January</v>
      </c>
      <c r="G5470" s="1" t="str">
        <f t="shared" si="341"/>
        <v>2021</v>
      </c>
      <c r="H5470" s="1" t="str">
        <f t="shared" si="342"/>
        <v>Sunday</v>
      </c>
      <c r="I5470" s="1" t="str">
        <f t="shared" si="343"/>
        <v>24</v>
      </c>
      <c r="J5470" t="s">
        <v>30</v>
      </c>
      <c r="K5470" t="s">
        <v>69</v>
      </c>
      <c r="L5470" t="s">
        <v>70</v>
      </c>
      <c r="M5470" t="s">
        <v>22</v>
      </c>
      <c r="N5470">
        <v>38</v>
      </c>
      <c r="O5470">
        <v>116</v>
      </c>
      <c r="P5470">
        <v>4408</v>
      </c>
      <c r="Q5470">
        <v>1984</v>
      </c>
      <c r="R5470">
        <v>0.45</v>
      </c>
      <c r="S5470" t="s">
        <v>82</v>
      </c>
      <c r="T5470" t="str">
        <f>IF(Table1[[#This Row],[Units Sold]]&gt; 700,"High Units","low Units")</f>
        <v>low Units</v>
      </c>
      <c r="U5470">
        <f>SUM(Table1[[#This Row],[Operating Profit]])/SUM(Table1[Operating Profit])*100</f>
        <v>5.9734724471566128E-4</v>
      </c>
      <c r="V5470">
        <f>SUM(Table1[[#This Row],[Price per Unit]]*Table1[[#This Row],[Units Sold]])</f>
        <v>4408</v>
      </c>
      <c r="W5470">
        <f>SUM(Table1[[#This Row],[Total Sales]]-Table1[[#This Row],[Operating Profit]])</f>
        <v>2424</v>
      </c>
      <c r="X5470">
        <f>SUM(Table1[[#This Row],[Total Sales]]-Table1[[#This Row],[Cost]])</f>
        <v>1984</v>
      </c>
      <c r="Y5470">
        <f>SUM(Table1[[#This Row],[profit/loss]])/SUM(Table1[profit/loss])</f>
        <v>5.9734724471566123E-6</v>
      </c>
    </row>
    <row r="5471" spans="1:25" x14ac:dyDescent="0.3">
      <c r="A5471" t="s">
        <v>13</v>
      </c>
      <c r="B5471" t="s">
        <v>82</v>
      </c>
      <c r="C5471">
        <v>1128299</v>
      </c>
      <c r="D5471" s="9">
        <v>44251</v>
      </c>
      <c r="E5471" s="8" t="str">
        <f>TEXT(Table1[[#This Row],[Invoice Date]],"dd-mm-yyyy")</f>
        <v>24-02-2021</v>
      </c>
      <c r="F5471" s="1" t="str">
        <f t="shared" si="340"/>
        <v>February</v>
      </c>
      <c r="G5471" s="1" t="str">
        <f t="shared" si="341"/>
        <v>2021</v>
      </c>
      <c r="H5471" s="1" t="str">
        <f t="shared" si="342"/>
        <v>Wednesday</v>
      </c>
      <c r="I5471" s="1" t="str">
        <f t="shared" si="343"/>
        <v>24</v>
      </c>
      <c r="J5471" t="s">
        <v>30</v>
      </c>
      <c r="K5471" t="s">
        <v>69</v>
      </c>
      <c r="L5471" t="s">
        <v>70</v>
      </c>
      <c r="M5471" t="s">
        <v>16</v>
      </c>
      <c r="N5471">
        <v>27</v>
      </c>
      <c r="O5471">
        <v>113</v>
      </c>
      <c r="P5471">
        <v>3051</v>
      </c>
      <c r="Q5471">
        <v>1403</v>
      </c>
      <c r="R5471">
        <v>0.46</v>
      </c>
      <c r="S5471" t="s">
        <v>82</v>
      </c>
      <c r="T5471" t="str">
        <f>IF(Table1[[#This Row],[Units Sold]]&gt; 700,"High Units","low Units")</f>
        <v>low Units</v>
      </c>
      <c r="U5471">
        <f>SUM(Table1[[#This Row],[Operating Profit]])/SUM(Table1[Operating Profit])*100</f>
        <v>4.224184396855205E-4</v>
      </c>
      <c r="V5471">
        <f>SUM(Table1[[#This Row],[Price per Unit]]*Table1[[#This Row],[Units Sold]])</f>
        <v>3051</v>
      </c>
      <c r="W5471">
        <f>SUM(Table1[[#This Row],[Total Sales]]-Table1[[#This Row],[Operating Profit]])</f>
        <v>1648</v>
      </c>
      <c r="X5471">
        <f>SUM(Table1[[#This Row],[Total Sales]]-Table1[[#This Row],[Cost]])</f>
        <v>1403</v>
      </c>
      <c r="Y5471">
        <f>SUM(Table1[[#This Row],[profit/loss]])/SUM(Table1[profit/loss])</f>
        <v>4.224184396855205E-6</v>
      </c>
    </row>
    <row r="5472" spans="1:25" x14ac:dyDescent="0.3">
      <c r="A5472" t="s">
        <v>13</v>
      </c>
      <c r="B5472" t="s">
        <v>82</v>
      </c>
      <c r="C5472">
        <v>1128299</v>
      </c>
      <c r="D5472" s="9">
        <v>44251</v>
      </c>
      <c r="E5472" s="8" t="str">
        <f>TEXT(Table1[[#This Row],[Invoice Date]],"dd-mm-yyyy")</f>
        <v>24-02-2021</v>
      </c>
      <c r="F5472" s="1" t="str">
        <f t="shared" si="340"/>
        <v>February</v>
      </c>
      <c r="G5472" s="1" t="str">
        <f t="shared" si="341"/>
        <v>2021</v>
      </c>
      <c r="H5472" s="1" t="str">
        <f t="shared" si="342"/>
        <v>Wednesday</v>
      </c>
      <c r="I5472" s="1" t="str">
        <f t="shared" si="343"/>
        <v>24</v>
      </c>
      <c r="J5472" t="s">
        <v>30</v>
      </c>
      <c r="K5472" t="s">
        <v>69</v>
      </c>
      <c r="L5472" t="s">
        <v>70</v>
      </c>
      <c r="M5472" t="s">
        <v>18</v>
      </c>
      <c r="N5472">
        <v>36</v>
      </c>
      <c r="O5472">
        <v>105</v>
      </c>
      <c r="P5472">
        <v>3780</v>
      </c>
      <c r="Q5472">
        <v>1701</v>
      </c>
      <c r="R5472">
        <v>0.45</v>
      </c>
      <c r="S5472" t="s">
        <v>82</v>
      </c>
      <c r="T5472" t="str">
        <f>IF(Table1[[#This Row],[Units Sold]]&gt; 700,"High Units","low Units")</f>
        <v>low Units</v>
      </c>
      <c r="U5472">
        <f>SUM(Table1[[#This Row],[Operating Profit]])/SUM(Table1[Operating Profit])*100</f>
        <v>5.1214095930511073E-4</v>
      </c>
      <c r="V5472">
        <f>SUM(Table1[[#This Row],[Price per Unit]]*Table1[[#This Row],[Units Sold]])</f>
        <v>3780</v>
      </c>
      <c r="W5472">
        <f>SUM(Table1[[#This Row],[Total Sales]]-Table1[[#This Row],[Operating Profit]])</f>
        <v>2079</v>
      </c>
      <c r="X5472">
        <f>SUM(Table1[[#This Row],[Total Sales]]-Table1[[#This Row],[Cost]])</f>
        <v>1701</v>
      </c>
      <c r="Y5472">
        <f>SUM(Table1[[#This Row],[profit/loss]])/SUM(Table1[profit/loss])</f>
        <v>5.1214095930511076E-6</v>
      </c>
    </row>
    <row r="5473" spans="1:25" x14ac:dyDescent="0.3">
      <c r="A5473" t="s">
        <v>13</v>
      </c>
      <c r="B5473" t="s">
        <v>82</v>
      </c>
      <c r="C5473">
        <v>1128299</v>
      </c>
      <c r="D5473" s="9">
        <v>44251</v>
      </c>
      <c r="E5473" s="8" t="str">
        <f>TEXT(Table1[[#This Row],[Invoice Date]],"dd-mm-yyyy")</f>
        <v>24-02-2021</v>
      </c>
      <c r="F5473" s="1" t="str">
        <f t="shared" si="340"/>
        <v>February</v>
      </c>
      <c r="G5473" s="1" t="str">
        <f t="shared" si="341"/>
        <v>2021</v>
      </c>
      <c r="H5473" s="1" t="str">
        <f t="shared" si="342"/>
        <v>Wednesday</v>
      </c>
      <c r="I5473" s="1" t="str">
        <f t="shared" si="343"/>
        <v>24</v>
      </c>
      <c r="J5473" t="s">
        <v>30</v>
      </c>
      <c r="K5473" t="s">
        <v>69</v>
      </c>
      <c r="L5473" t="s">
        <v>70</v>
      </c>
      <c r="M5473" t="s">
        <v>19</v>
      </c>
      <c r="N5473">
        <v>39</v>
      </c>
      <c r="O5473">
        <v>88</v>
      </c>
      <c r="P5473">
        <v>3432</v>
      </c>
      <c r="Q5473">
        <v>1544</v>
      </c>
      <c r="R5473">
        <v>0.45</v>
      </c>
      <c r="S5473" t="s">
        <v>82</v>
      </c>
      <c r="T5473" t="str">
        <f>IF(Table1[[#This Row],[Units Sold]]&gt; 700,"High Units","low Units")</f>
        <v>low Units</v>
      </c>
      <c r="U5473">
        <f>SUM(Table1[[#This Row],[Operating Profit]])/SUM(Table1[Operating Profit])*100</f>
        <v>4.6487104125049445E-4</v>
      </c>
      <c r="V5473">
        <f>SUM(Table1[[#This Row],[Price per Unit]]*Table1[[#This Row],[Units Sold]])</f>
        <v>3432</v>
      </c>
      <c r="W5473">
        <f>SUM(Table1[[#This Row],[Total Sales]]-Table1[[#This Row],[Operating Profit]])</f>
        <v>1888</v>
      </c>
      <c r="X5473">
        <f>SUM(Table1[[#This Row],[Total Sales]]-Table1[[#This Row],[Cost]])</f>
        <v>1544</v>
      </c>
      <c r="Y5473">
        <f>SUM(Table1[[#This Row],[profit/loss]])/SUM(Table1[profit/loss])</f>
        <v>4.6487104125049444E-6</v>
      </c>
    </row>
    <row r="5474" spans="1:25" x14ac:dyDescent="0.3">
      <c r="A5474" t="s">
        <v>13</v>
      </c>
      <c r="B5474" t="s">
        <v>82</v>
      </c>
      <c r="C5474">
        <v>1128299</v>
      </c>
      <c r="D5474" s="9">
        <v>44251</v>
      </c>
      <c r="E5474" s="8" t="str">
        <f>TEXT(Table1[[#This Row],[Invoice Date]],"dd-mm-yyyy")</f>
        <v>24-02-2021</v>
      </c>
      <c r="F5474" s="1" t="str">
        <f t="shared" si="340"/>
        <v>February</v>
      </c>
      <c r="G5474" s="1" t="str">
        <f t="shared" si="341"/>
        <v>2021</v>
      </c>
      <c r="H5474" s="1" t="str">
        <f t="shared" si="342"/>
        <v>Wednesday</v>
      </c>
      <c r="I5474" s="1" t="str">
        <f t="shared" si="343"/>
        <v>24</v>
      </c>
      <c r="J5474" t="s">
        <v>47</v>
      </c>
      <c r="K5474" t="s">
        <v>71</v>
      </c>
      <c r="L5474" t="s">
        <v>72</v>
      </c>
      <c r="M5474" t="s">
        <v>20</v>
      </c>
      <c r="N5474">
        <v>38</v>
      </c>
      <c r="O5474">
        <v>58</v>
      </c>
      <c r="P5474">
        <v>2204</v>
      </c>
      <c r="Q5474">
        <v>1102</v>
      </c>
      <c r="R5474">
        <v>0.5</v>
      </c>
      <c r="S5474" t="s">
        <v>82</v>
      </c>
      <c r="T5474" t="str">
        <f>IF(Table1[[#This Row],[Units Sold]]&gt; 700,"High Units","low Units")</f>
        <v>low Units</v>
      </c>
      <c r="U5474">
        <f>SUM(Table1[[#This Row],[Operating Profit]])/SUM(Table1[Operating Profit])*100</f>
        <v>3.3179267322412231E-4</v>
      </c>
      <c r="V5474">
        <f>SUM(Table1[[#This Row],[Price per Unit]]*Table1[[#This Row],[Units Sold]])</f>
        <v>2204</v>
      </c>
      <c r="W5474">
        <f>SUM(Table1[[#This Row],[Total Sales]]-Table1[[#This Row],[Operating Profit]])</f>
        <v>1102</v>
      </c>
      <c r="X5474">
        <f>SUM(Table1[[#This Row],[Total Sales]]-Table1[[#This Row],[Cost]])</f>
        <v>1102</v>
      </c>
      <c r="Y5474">
        <f>SUM(Table1[[#This Row],[profit/loss]])/SUM(Table1[profit/loss])</f>
        <v>3.3179267322412231E-6</v>
      </c>
    </row>
    <row r="5475" spans="1:25" x14ac:dyDescent="0.3">
      <c r="A5475" t="s">
        <v>13</v>
      </c>
      <c r="B5475" t="s">
        <v>82</v>
      </c>
      <c r="C5475">
        <v>1128299</v>
      </c>
      <c r="D5475" s="9">
        <v>44251</v>
      </c>
      <c r="E5475" s="8" t="str">
        <f>TEXT(Table1[[#This Row],[Invoice Date]],"dd-mm-yyyy")</f>
        <v>24-02-2021</v>
      </c>
      <c r="F5475" s="1" t="str">
        <f t="shared" si="340"/>
        <v>February</v>
      </c>
      <c r="G5475" s="1" t="str">
        <f t="shared" si="341"/>
        <v>2021</v>
      </c>
      <c r="H5475" s="1" t="str">
        <f t="shared" si="342"/>
        <v>Wednesday</v>
      </c>
      <c r="I5475" s="1" t="str">
        <f t="shared" si="343"/>
        <v>24</v>
      </c>
      <c r="J5475" t="s">
        <v>47</v>
      </c>
      <c r="K5475" t="s">
        <v>71</v>
      </c>
      <c r="L5475" t="s">
        <v>72</v>
      </c>
      <c r="M5475" t="s">
        <v>21</v>
      </c>
      <c r="N5475">
        <v>42</v>
      </c>
      <c r="O5475">
        <v>38</v>
      </c>
      <c r="P5475">
        <v>1596</v>
      </c>
      <c r="Q5475">
        <v>878</v>
      </c>
      <c r="R5475">
        <v>0.55000000000000004</v>
      </c>
      <c r="S5475" t="s">
        <v>82</v>
      </c>
      <c r="T5475" t="str">
        <f>IF(Table1[[#This Row],[Units Sold]]&gt; 700,"High Units","low Units")</f>
        <v>low Units</v>
      </c>
      <c r="U5475">
        <f>SUM(Table1[[#This Row],[Operating Profit]])/SUM(Table1[Operating Profit])*100</f>
        <v>2.6435024236912835E-4</v>
      </c>
      <c r="V5475">
        <f>SUM(Table1[[#This Row],[Price per Unit]]*Table1[[#This Row],[Units Sold]])</f>
        <v>1596</v>
      </c>
      <c r="W5475">
        <f>SUM(Table1[[#This Row],[Total Sales]]-Table1[[#This Row],[Operating Profit]])</f>
        <v>718</v>
      </c>
      <c r="X5475">
        <f>SUM(Table1[[#This Row],[Total Sales]]-Table1[[#This Row],[Cost]])</f>
        <v>878</v>
      </c>
      <c r="Y5475">
        <f>SUM(Table1[[#This Row],[profit/loss]])/SUM(Table1[profit/loss])</f>
        <v>2.6435024236912833E-6</v>
      </c>
    </row>
    <row r="5476" spans="1:25" x14ac:dyDescent="0.3">
      <c r="A5476" t="s">
        <v>13</v>
      </c>
      <c r="B5476" t="s">
        <v>82</v>
      </c>
      <c r="C5476">
        <v>1128299</v>
      </c>
      <c r="D5476" s="9">
        <v>44251</v>
      </c>
      <c r="E5476" s="8" t="str">
        <f>TEXT(Table1[[#This Row],[Invoice Date]],"dd-mm-yyyy")</f>
        <v>24-02-2021</v>
      </c>
      <c r="F5476" s="1" t="str">
        <f t="shared" si="340"/>
        <v>February</v>
      </c>
      <c r="G5476" s="1" t="str">
        <f t="shared" si="341"/>
        <v>2021</v>
      </c>
      <c r="H5476" s="1" t="str">
        <f t="shared" si="342"/>
        <v>Wednesday</v>
      </c>
      <c r="I5476" s="1" t="str">
        <f t="shared" si="343"/>
        <v>24</v>
      </c>
      <c r="J5476" t="s">
        <v>47</v>
      </c>
      <c r="K5476" t="s">
        <v>71</v>
      </c>
      <c r="L5476" t="s">
        <v>72</v>
      </c>
      <c r="M5476" t="s">
        <v>22</v>
      </c>
      <c r="N5476">
        <v>38</v>
      </c>
      <c r="O5476">
        <v>81</v>
      </c>
      <c r="P5476">
        <v>3078</v>
      </c>
      <c r="Q5476">
        <v>1324</v>
      </c>
      <c r="R5476">
        <v>0.43</v>
      </c>
      <c r="S5476" t="s">
        <v>82</v>
      </c>
      <c r="T5476" t="str">
        <f>IF(Table1[[#This Row],[Units Sold]]&gt; 700,"High Units","low Units")</f>
        <v>low Units</v>
      </c>
      <c r="U5476">
        <f>SUM(Table1[[#This Row],[Operating Profit]])/SUM(Table1[Operating Profit])*100</f>
        <v>3.9863293951791106E-4</v>
      </c>
      <c r="V5476">
        <f>SUM(Table1[[#This Row],[Price per Unit]]*Table1[[#This Row],[Units Sold]])</f>
        <v>3078</v>
      </c>
      <c r="W5476">
        <f>SUM(Table1[[#This Row],[Total Sales]]-Table1[[#This Row],[Operating Profit]])</f>
        <v>1754</v>
      </c>
      <c r="X5476">
        <f>SUM(Table1[[#This Row],[Total Sales]]-Table1[[#This Row],[Cost]])</f>
        <v>1324</v>
      </c>
      <c r="Y5476">
        <f>SUM(Table1[[#This Row],[profit/loss]])/SUM(Table1[profit/loss])</f>
        <v>3.9863293951791105E-6</v>
      </c>
    </row>
    <row r="5477" spans="1:25" x14ac:dyDescent="0.3">
      <c r="A5477" t="s">
        <v>13</v>
      </c>
      <c r="B5477" t="s">
        <v>82</v>
      </c>
      <c r="C5477">
        <v>1128299</v>
      </c>
      <c r="D5477" s="9">
        <v>44278</v>
      </c>
      <c r="E5477" s="8" t="str">
        <f>TEXT(Table1[[#This Row],[Invoice Date]],"dd-mm-yyyy")</f>
        <v>23-03-2021</v>
      </c>
      <c r="F5477" s="1" t="str">
        <f t="shared" si="340"/>
        <v>March</v>
      </c>
      <c r="G5477" s="1" t="str">
        <f t="shared" si="341"/>
        <v>2021</v>
      </c>
      <c r="H5477" s="1" t="str">
        <f t="shared" si="342"/>
        <v>Tuesday</v>
      </c>
      <c r="I5477" s="1" t="str">
        <f t="shared" si="343"/>
        <v>23</v>
      </c>
      <c r="J5477" t="s">
        <v>47</v>
      </c>
      <c r="K5477" t="s">
        <v>71</v>
      </c>
      <c r="L5477" t="s">
        <v>72</v>
      </c>
      <c r="M5477" t="s">
        <v>16</v>
      </c>
      <c r="N5477">
        <v>38</v>
      </c>
      <c r="O5477">
        <v>143</v>
      </c>
      <c r="P5477">
        <v>5434</v>
      </c>
      <c r="Q5477">
        <v>2554</v>
      </c>
      <c r="R5477">
        <v>0.47</v>
      </c>
      <c r="S5477" t="s">
        <v>82</v>
      </c>
      <c r="T5477" t="str">
        <f>IF(Table1[[#This Row],[Units Sold]]&gt; 700,"High Units","low Units")</f>
        <v>low Units</v>
      </c>
      <c r="U5477">
        <f>SUM(Table1[[#This Row],[Operating Profit]])/SUM(Table1[Operating Profit])*100</f>
        <v>7.689641446591729E-4</v>
      </c>
      <c r="V5477">
        <f>SUM(Table1[[#This Row],[Price per Unit]]*Table1[[#This Row],[Units Sold]])</f>
        <v>5434</v>
      </c>
      <c r="W5477">
        <f>SUM(Table1[[#This Row],[Total Sales]]-Table1[[#This Row],[Operating Profit]])</f>
        <v>2880</v>
      </c>
      <c r="X5477">
        <f>SUM(Table1[[#This Row],[Total Sales]]-Table1[[#This Row],[Cost]])</f>
        <v>2554</v>
      </c>
      <c r="Y5477">
        <f>SUM(Table1[[#This Row],[profit/loss]])/SUM(Table1[profit/loss])</f>
        <v>7.6896414465917286E-6</v>
      </c>
    </row>
    <row r="5478" spans="1:25" x14ac:dyDescent="0.3">
      <c r="A5478" t="s">
        <v>13</v>
      </c>
      <c r="B5478" t="s">
        <v>82</v>
      </c>
      <c r="C5478">
        <v>1128299</v>
      </c>
      <c r="D5478" s="9">
        <v>44278</v>
      </c>
      <c r="E5478" s="8" t="str">
        <f>TEXT(Table1[[#This Row],[Invoice Date]],"dd-mm-yyyy")</f>
        <v>23-03-2021</v>
      </c>
      <c r="F5478" s="1" t="str">
        <f t="shared" si="340"/>
        <v>March</v>
      </c>
      <c r="G5478" s="1" t="str">
        <f t="shared" si="341"/>
        <v>2021</v>
      </c>
      <c r="H5478" s="1" t="str">
        <f t="shared" si="342"/>
        <v>Tuesday</v>
      </c>
      <c r="I5478" s="1" t="str">
        <f t="shared" si="343"/>
        <v>23</v>
      </c>
      <c r="J5478" t="s">
        <v>47</v>
      </c>
      <c r="K5478" t="s">
        <v>71</v>
      </c>
      <c r="L5478" t="s">
        <v>72</v>
      </c>
      <c r="M5478" t="s">
        <v>18</v>
      </c>
      <c r="N5478">
        <v>45</v>
      </c>
      <c r="O5478">
        <v>85</v>
      </c>
      <c r="P5478">
        <v>3825</v>
      </c>
      <c r="Q5478">
        <v>1798</v>
      </c>
      <c r="R5478">
        <v>0.47</v>
      </c>
      <c r="S5478" t="s">
        <v>82</v>
      </c>
      <c r="T5478" t="str">
        <f>IF(Table1[[#This Row],[Units Sold]]&gt; 700,"High Units","low Units")</f>
        <v>low Units</v>
      </c>
      <c r="U5478">
        <f>SUM(Table1[[#This Row],[Operating Profit]])/SUM(Table1[Operating Profit])*100</f>
        <v>5.4134594052356803E-4</v>
      </c>
      <c r="V5478">
        <f>SUM(Table1[[#This Row],[Price per Unit]]*Table1[[#This Row],[Units Sold]])</f>
        <v>3825</v>
      </c>
      <c r="W5478">
        <f>SUM(Table1[[#This Row],[Total Sales]]-Table1[[#This Row],[Operating Profit]])</f>
        <v>2027</v>
      </c>
      <c r="X5478">
        <f>SUM(Table1[[#This Row],[Total Sales]]-Table1[[#This Row],[Cost]])</f>
        <v>1798</v>
      </c>
      <c r="Y5478">
        <f>SUM(Table1[[#This Row],[profit/loss]])/SUM(Table1[profit/loss])</f>
        <v>5.4134594052356801E-6</v>
      </c>
    </row>
    <row r="5479" spans="1:25" x14ac:dyDescent="0.3">
      <c r="A5479" t="s">
        <v>13</v>
      </c>
      <c r="B5479" t="s">
        <v>82</v>
      </c>
      <c r="C5479">
        <v>1128299</v>
      </c>
      <c r="D5479" s="9">
        <v>44278</v>
      </c>
      <c r="E5479" s="8" t="str">
        <f>TEXT(Table1[[#This Row],[Invoice Date]],"dd-mm-yyyy")</f>
        <v>23-03-2021</v>
      </c>
      <c r="F5479" s="1" t="str">
        <f t="shared" si="340"/>
        <v>March</v>
      </c>
      <c r="G5479" s="1" t="str">
        <f t="shared" si="341"/>
        <v>2021</v>
      </c>
      <c r="H5479" s="1" t="str">
        <f t="shared" si="342"/>
        <v>Tuesday</v>
      </c>
      <c r="I5479" s="1" t="str">
        <f t="shared" si="343"/>
        <v>23</v>
      </c>
      <c r="J5479" t="s">
        <v>47</v>
      </c>
      <c r="K5479" t="s">
        <v>71</v>
      </c>
      <c r="L5479" t="s">
        <v>72</v>
      </c>
      <c r="M5479" t="s">
        <v>19</v>
      </c>
      <c r="N5479">
        <v>52</v>
      </c>
      <c r="O5479">
        <v>91</v>
      </c>
      <c r="P5479">
        <v>4732</v>
      </c>
      <c r="Q5479">
        <v>2271</v>
      </c>
      <c r="R5479">
        <v>0.48</v>
      </c>
      <c r="S5479" t="s">
        <v>82</v>
      </c>
      <c r="T5479" t="str">
        <f>IF(Table1[[#This Row],[Units Sold]]&gt; 700,"High Units","low Units")</f>
        <v>low Units</v>
      </c>
      <c r="U5479">
        <f>SUM(Table1[[#This Row],[Operating Profit]])/SUM(Table1[Operating Profit])*100</f>
        <v>6.8375785924862235E-4</v>
      </c>
      <c r="V5479">
        <f>SUM(Table1[[#This Row],[Price per Unit]]*Table1[[#This Row],[Units Sold]])</f>
        <v>4732</v>
      </c>
      <c r="W5479">
        <f>SUM(Table1[[#This Row],[Total Sales]]-Table1[[#This Row],[Operating Profit]])</f>
        <v>2461</v>
      </c>
      <c r="X5479">
        <f>SUM(Table1[[#This Row],[Total Sales]]-Table1[[#This Row],[Cost]])</f>
        <v>2271</v>
      </c>
      <c r="Y5479">
        <f>SUM(Table1[[#This Row],[profit/loss]])/SUM(Table1[profit/loss])</f>
        <v>6.837578592486223E-6</v>
      </c>
    </row>
    <row r="5480" spans="1:25" x14ac:dyDescent="0.3">
      <c r="A5480" t="s">
        <v>13</v>
      </c>
      <c r="B5480" t="s">
        <v>82</v>
      </c>
      <c r="C5480">
        <v>1128299</v>
      </c>
      <c r="D5480" s="9">
        <v>44278</v>
      </c>
      <c r="E5480" s="8" t="str">
        <f>TEXT(Table1[[#This Row],[Invoice Date]],"dd-mm-yyyy")</f>
        <v>23-03-2021</v>
      </c>
      <c r="F5480" s="1" t="str">
        <f t="shared" si="340"/>
        <v>March</v>
      </c>
      <c r="G5480" s="1" t="str">
        <f t="shared" si="341"/>
        <v>2021</v>
      </c>
      <c r="H5480" s="1" t="str">
        <f t="shared" si="342"/>
        <v>Tuesday</v>
      </c>
      <c r="I5480" s="1" t="str">
        <f t="shared" si="343"/>
        <v>23</v>
      </c>
      <c r="J5480" t="s">
        <v>47</v>
      </c>
      <c r="K5480" t="s">
        <v>71</v>
      </c>
      <c r="L5480" t="s">
        <v>72</v>
      </c>
      <c r="M5480" t="s">
        <v>20</v>
      </c>
      <c r="N5480">
        <v>48</v>
      </c>
      <c r="O5480">
        <v>65</v>
      </c>
      <c r="P5480">
        <v>3120</v>
      </c>
      <c r="Q5480">
        <v>1435</v>
      </c>
      <c r="R5480">
        <v>0.46</v>
      </c>
      <c r="S5480" t="s">
        <v>82</v>
      </c>
      <c r="T5480" t="str">
        <f>IF(Table1[[#This Row],[Units Sold]]&gt; 700,"High Units","low Units")</f>
        <v>low Units</v>
      </c>
      <c r="U5480">
        <f>SUM(Table1[[#This Row],[Operating Profit]])/SUM(Table1[Operating Profit])*100</f>
        <v>4.3205307266480544E-4</v>
      </c>
      <c r="V5480">
        <f>SUM(Table1[[#This Row],[Price per Unit]]*Table1[[#This Row],[Units Sold]])</f>
        <v>3120</v>
      </c>
      <c r="W5480">
        <f>SUM(Table1[[#This Row],[Total Sales]]-Table1[[#This Row],[Operating Profit]])</f>
        <v>1685</v>
      </c>
      <c r="X5480">
        <f>SUM(Table1[[#This Row],[Total Sales]]-Table1[[#This Row],[Cost]])</f>
        <v>1435</v>
      </c>
      <c r="Y5480">
        <f>SUM(Table1[[#This Row],[profit/loss]])/SUM(Table1[profit/loss])</f>
        <v>4.3205307266480542E-6</v>
      </c>
    </row>
    <row r="5481" spans="1:25" x14ac:dyDescent="0.3">
      <c r="A5481" t="s">
        <v>13</v>
      </c>
      <c r="B5481" t="s">
        <v>82</v>
      </c>
      <c r="C5481">
        <v>1128299</v>
      </c>
      <c r="D5481" s="9">
        <v>44278</v>
      </c>
      <c r="E5481" s="8" t="str">
        <f>TEXT(Table1[[#This Row],[Invoice Date]],"dd-mm-yyyy")</f>
        <v>23-03-2021</v>
      </c>
      <c r="F5481" s="1" t="str">
        <f t="shared" si="340"/>
        <v>March</v>
      </c>
      <c r="G5481" s="1" t="str">
        <f t="shared" si="341"/>
        <v>2021</v>
      </c>
      <c r="H5481" s="1" t="str">
        <f t="shared" si="342"/>
        <v>Tuesday</v>
      </c>
      <c r="I5481" s="1" t="str">
        <f t="shared" si="343"/>
        <v>23</v>
      </c>
      <c r="J5481" t="s">
        <v>47</v>
      </c>
      <c r="K5481" t="s">
        <v>71</v>
      </c>
      <c r="L5481" t="s">
        <v>72</v>
      </c>
      <c r="M5481" t="s">
        <v>21</v>
      </c>
      <c r="N5481">
        <v>51</v>
      </c>
      <c r="O5481">
        <v>30</v>
      </c>
      <c r="P5481">
        <v>1530</v>
      </c>
      <c r="Q5481">
        <v>796</v>
      </c>
      <c r="R5481">
        <v>0.52</v>
      </c>
      <c r="S5481" t="s">
        <v>82</v>
      </c>
      <c r="T5481" t="str">
        <f>IF(Table1[[#This Row],[Units Sold]]&gt; 700,"High Units","low Units")</f>
        <v>low Units</v>
      </c>
      <c r="U5481">
        <f>SUM(Table1[[#This Row],[Operating Profit]])/SUM(Table1[Operating Profit])*100</f>
        <v>2.3966149535971086E-4</v>
      </c>
      <c r="V5481">
        <f>SUM(Table1[[#This Row],[Price per Unit]]*Table1[[#This Row],[Units Sold]])</f>
        <v>1530</v>
      </c>
      <c r="W5481">
        <f>SUM(Table1[[#This Row],[Total Sales]]-Table1[[#This Row],[Operating Profit]])</f>
        <v>734</v>
      </c>
      <c r="X5481">
        <f>SUM(Table1[[#This Row],[Total Sales]]-Table1[[#This Row],[Cost]])</f>
        <v>796</v>
      </c>
      <c r="Y5481">
        <f>SUM(Table1[[#This Row],[profit/loss]])/SUM(Table1[profit/loss])</f>
        <v>2.3966149535971087E-6</v>
      </c>
    </row>
    <row r="5482" spans="1:25" x14ac:dyDescent="0.3">
      <c r="A5482" t="s">
        <v>13</v>
      </c>
      <c r="B5482" t="s">
        <v>82</v>
      </c>
      <c r="C5482">
        <v>1128299</v>
      </c>
      <c r="D5482" s="9">
        <v>44278</v>
      </c>
      <c r="E5482" s="8" t="str">
        <f>TEXT(Table1[[#This Row],[Invoice Date]],"dd-mm-yyyy")</f>
        <v>23-03-2021</v>
      </c>
      <c r="F5482" s="1" t="str">
        <f t="shared" si="340"/>
        <v>March</v>
      </c>
      <c r="G5482" s="1" t="str">
        <f t="shared" si="341"/>
        <v>2021</v>
      </c>
      <c r="H5482" s="1" t="str">
        <f t="shared" si="342"/>
        <v>Tuesday</v>
      </c>
      <c r="I5482" s="1" t="str">
        <f t="shared" si="343"/>
        <v>23</v>
      </c>
      <c r="J5482" t="s">
        <v>47</v>
      </c>
      <c r="K5482" t="s">
        <v>71</v>
      </c>
      <c r="L5482" t="s">
        <v>72</v>
      </c>
      <c r="M5482" t="s">
        <v>22</v>
      </c>
      <c r="N5482">
        <v>49</v>
      </c>
      <c r="O5482">
        <v>78</v>
      </c>
      <c r="P5482">
        <v>3822</v>
      </c>
      <c r="Q5482">
        <v>1605</v>
      </c>
      <c r="R5482">
        <v>0.42</v>
      </c>
      <c r="S5482" t="s">
        <v>82</v>
      </c>
      <c r="T5482" t="str">
        <f>IF(Table1[[#This Row],[Units Sold]]&gt; 700,"High Units","low Units")</f>
        <v>low Units</v>
      </c>
      <c r="U5482">
        <f>SUM(Table1[[#This Row],[Operating Profit]])/SUM(Table1[Operating Profit])*100</f>
        <v>4.8323706036725619E-4</v>
      </c>
      <c r="V5482">
        <f>SUM(Table1[[#This Row],[Price per Unit]]*Table1[[#This Row],[Units Sold]])</f>
        <v>3822</v>
      </c>
      <c r="W5482">
        <f>SUM(Table1[[#This Row],[Total Sales]]-Table1[[#This Row],[Operating Profit]])</f>
        <v>2217</v>
      </c>
      <c r="X5482">
        <f>SUM(Table1[[#This Row],[Total Sales]]-Table1[[#This Row],[Cost]])</f>
        <v>1605</v>
      </c>
      <c r="Y5482">
        <f>SUM(Table1[[#This Row],[profit/loss]])/SUM(Table1[profit/loss])</f>
        <v>4.8323706036725618E-6</v>
      </c>
    </row>
    <row r="5483" spans="1:25" x14ac:dyDescent="0.3">
      <c r="A5483" t="s">
        <v>13</v>
      </c>
      <c r="B5483" t="s">
        <v>82</v>
      </c>
      <c r="C5483">
        <v>1128299</v>
      </c>
      <c r="D5483" s="9">
        <v>44310</v>
      </c>
      <c r="E5483" s="8" t="str">
        <f>TEXT(Table1[[#This Row],[Invoice Date]],"dd-mm-yyyy")</f>
        <v>24-04-2021</v>
      </c>
      <c r="F5483" s="1" t="str">
        <f t="shared" si="340"/>
        <v>April</v>
      </c>
      <c r="G5483" s="1" t="str">
        <f t="shared" si="341"/>
        <v>2021</v>
      </c>
      <c r="H5483" s="1" t="str">
        <f t="shared" si="342"/>
        <v>Saturday</v>
      </c>
      <c r="I5483" s="1" t="str">
        <f t="shared" si="343"/>
        <v>24</v>
      </c>
      <c r="J5483" t="s">
        <v>47</v>
      </c>
      <c r="K5483" t="s">
        <v>71</v>
      </c>
      <c r="L5483" t="s">
        <v>72</v>
      </c>
      <c r="M5483" t="s">
        <v>16</v>
      </c>
      <c r="N5483">
        <v>52</v>
      </c>
      <c r="O5483">
        <v>124</v>
      </c>
      <c r="P5483">
        <v>6448</v>
      </c>
      <c r="Q5483">
        <v>3095</v>
      </c>
      <c r="R5483">
        <v>0.48</v>
      </c>
      <c r="S5483" t="s">
        <v>82</v>
      </c>
      <c r="T5483" t="str">
        <f>IF(Table1[[#This Row],[Units Sold]]&gt; 700,"High Units","low Units")</f>
        <v>low Units</v>
      </c>
      <c r="U5483">
        <f>SUM(Table1[[#This Row],[Operating Profit]])/SUM(Table1[Operating Profit])*100</f>
        <v>9.3184965846520738E-4</v>
      </c>
      <c r="V5483">
        <f>SUM(Table1[[#This Row],[Price per Unit]]*Table1[[#This Row],[Units Sold]])</f>
        <v>6448</v>
      </c>
      <c r="W5483">
        <f>SUM(Table1[[#This Row],[Total Sales]]-Table1[[#This Row],[Operating Profit]])</f>
        <v>3353</v>
      </c>
      <c r="X5483">
        <f>SUM(Table1[[#This Row],[Total Sales]]-Table1[[#This Row],[Cost]])</f>
        <v>3095</v>
      </c>
      <c r="Y5483">
        <f>SUM(Table1[[#This Row],[profit/loss]])/SUM(Table1[profit/loss])</f>
        <v>9.318496584652074E-6</v>
      </c>
    </row>
    <row r="5484" spans="1:25" x14ac:dyDescent="0.3">
      <c r="A5484" t="s">
        <v>13</v>
      </c>
      <c r="B5484" t="s">
        <v>82</v>
      </c>
      <c r="C5484">
        <v>1128299</v>
      </c>
      <c r="D5484" s="9">
        <v>44310</v>
      </c>
      <c r="E5484" s="8" t="str">
        <f>TEXT(Table1[[#This Row],[Invoice Date]],"dd-mm-yyyy")</f>
        <v>24-04-2021</v>
      </c>
      <c r="F5484" s="1" t="str">
        <f t="shared" si="340"/>
        <v>April</v>
      </c>
      <c r="G5484" s="1" t="str">
        <f t="shared" si="341"/>
        <v>2021</v>
      </c>
      <c r="H5484" s="1" t="str">
        <f t="shared" si="342"/>
        <v>Saturday</v>
      </c>
      <c r="I5484" s="1" t="str">
        <f t="shared" si="343"/>
        <v>24</v>
      </c>
      <c r="J5484" t="s">
        <v>47</v>
      </c>
      <c r="K5484" t="s">
        <v>71</v>
      </c>
      <c r="L5484" t="s">
        <v>72</v>
      </c>
      <c r="M5484" t="s">
        <v>18</v>
      </c>
      <c r="N5484">
        <v>59</v>
      </c>
      <c r="O5484">
        <v>69</v>
      </c>
      <c r="P5484">
        <v>4071</v>
      </c>
      <c r="Q5484">
        <v>1954</v>
      </c>
      <c r="R5484">
        <v>0.48</v>
      </c>
      <c r="S5484" t="s">
        <v>82</v>
      </c>
      <c r="T5484" t="str">
        <f>IF(Table1[[#This Row],[Units Sold]]&gt; 700,"High Units","low Units")</f>
        <v>low Units</v>
      </c>
      <c r="U5484">
        <f>SUM(Table1[[#This Row],[Operating Profit]])/SUM(Table1[Operating Profit])*100</f>
        <v>5.8831477629758171E-4</v>
      </c>
      <c r="V5484">
        <f>SUM(Table1[[#This Row],[Price per Unit]]*Table1[[#This Row],[Units Sold]])</f>
        <v>4071</v>
      </c>
      <c r="W5484">
        <f>SUM(Table1[[#This Row],[Total Sales]]-Table1[[#This Row],[Operating Profit]])</f>
        <v>2117</v>
      </c>
      <c r="X5484">
        <f>SUM(Table1[[#This Row],[Total Sales]]-Table1[[#This Row],[Cost]])</f>
        <v>1954</v>
      </c>
      <c r="Y5484">
        <f>SUM(Table1[[#This Row],[profit/loss]])/SUM(Table1[profit/loss])</f>
        <v>5.8831477629758166E-6</v>
      </c>
    </row>
    <row r="5485" spans="1:25" x14ac:dyDescent="0.3">
      <c r="A5485" t="s">
        <v>13</v>
      </c>
      <c r="B5485" t="s">
        <v>82</v>
      </c>
      <c r="C5485">
        <v>1128299</v>
      </c>
      <c r="D5485" s="9">
        <v>44310</v>
      </c>
      <c r="E5485" s="8" t="str">
        <f>TEXT(Table1[[#This Row],[Invoice Date]],"dd-mm-yyyy")</f>
        <v>24-04-2021</v>
      </c>
      <c r="F5485" s="1" t="str">
        <f t="shared" si="340"/>
        <v>April</v>
      </c>
      <c r="G5485" s="1" t="str">
        <f t="shared" si="341"/>
        <v>2021</v>
      </c>
      <c r="H5485" s="1" t="str">
        <f t="shared" si="342"/>
        <v>Saturday</v>
      </c>
      <c r="I5485" s="1" t="str">
        <f t="shared" si="343"/>
        <v>24</v>
      </c>
      <c r="J5485" t="s">
        <v>47</v>
      </c>
      <c r="K5485" t="s">
        <v>71</v>
      </c>
      <c r="L5485" t="s">
        <v>72</v>
      </c>
      <c r="M5485" t="s">
        <v>19</v>
      </c>
      <c r="N5485">
        <v>57</v>
      </c>
      <c r="O5485">
        <v>85</v>
      </c>
      <c r="P5485">
        <v>4845</v>
      </c>
      <c r="Q5485">
        <v>2374</v>
      </c>
      <c r="R5485">
        <v>0.49</v>
      </c>
      <c r="S5485" t="s">
        <v>82</v>
      </c>
      <c r="T5485" t="str">
        <f>IF(Table1[[#This Row],[Units Sold]]&gt; 700,"High Units","low Units")</f>
        <v>low Units</v>
      </c>
      <c r="U5485">
        <f>SUM(Table1[[#This Row],[Operating Profit]])/SUM(Table1[Operating Profit])*100</f>
        <v>7.1476933415069548E-4</v>
      </c>
      <c r="V5485">
        <f>SUM(Table1[[#This Row],[Price per Unit]]*Table1[[#This Row],[Units Sold]])</f>
        <v>4845</v>
      </c>
      <c r="W5485">
        <f>SUM(Table1[[#This Row],[Total Sales]]-Table1[[#This Row],[Operating Profit]])</f>
        <v>2471</v>
      </c>
      <c r="X5485">
        <f>SUM(Table1[[#This Row],[Total Sales]]-Table1[[#This Row],[Cost]])</f>
        <v>2374</v>
      </c>
      <c r="Y5485">
        <f>SUM(Table1[[#This Row],[profit/loss]])/SUM(Table1[profit/loss])</f>
        <v>7.1476933415069548E-6</v>
      </c>
    </row>
    <row r="5486" spans="1:25" x14ac:dyDescent="0.3">
      <c r="A5486" t="s">
        <v>13</v>
      </c>
      <c r="B5486" t="s">
        <v>82</v>
      </c>
      <c r="C5486">
        <v>1128299</v>
      </c>
      <c r="D5486" s="9">
        <v>44310</v>
      </c>
      <c r="E5486" s="8" t="str">
        <f>TEXT(Table1[[#This Row],[Invoice Date]],"dd-mm-yyyy")</f>
        <v>24-04-2021</v>
      </c>
      <c r="F5486" s="1" t="str">
        <f t="shared" si="340"/>
        <v>April</v>
      </c>
      <c r="G5486" s="1" t="str">
        <f t="shared" si="341"/>
        <v>2021</v>
      </c>
      <c r="H5486" s="1" t="str">
        <f t="shared" si="342"/>
        <v>Saturday</v>
      </c>
      <c r="I5486" s="1" t="str">
        <f t="shared" si="343"/>
        <v>24</v>
      </c>
      <c r="J5486" t="s">
        <v>47</v>
      </c>
      <c r="K5486" t="s">
        <v>71</v>
      </c>
      <c r="L5486" t="s">
        <v>72</v>
      </c>
      <c r="M5486" t="s">
        <v>20</v>
      </c>
      <c r="N5486">
        <v>42</v>
      </c>
      <c r="O5486">
        <v>56</v>
      </c>
      <c r="P5486">
        <v>2352</v>
      </c>
      <c r="Q5486">
        <v>1105</v>
      </c>
      <c r="R5486">
        <v>0.47</v>
      </c>
      <c r="S5486" t="s">
        <v>82</v>
      </c>
      <c r="T5486" t="str">
        <f>IF(Table1[[#This Row],[Units Sold]]&gt; 700,"High Units","low Units")</f>
        <v>low Units</v>
      </c>
      <c r="U5486">
        <f>SUM(Table1[[#This Row],[Operating Profit]])/SUM(Table1[Operating Profit])*100</f>
        <v>3.3269592006593028E-4</v>
      </c>
      <c r="V5486">
        <f>SUM(Table1[[#This Row],[Price per Unit]]*Table1[[#This Row],[Units Sold]])</f>
        <v>2352</v>
      </c>
      <c r="W5486">
        <f>SUM(Table1[[#This Row],[Total Sales]]-Table1[[#This Row],[Operating Profit]])</f>
        <v>1247</v>
      </c>
      <c r="X5486">
        <f>SUM(Table1[[#This Row],[Total Sales]]-Table1[[#This Row],[Cost]])</f>
        <v>1105</v>
      </c>
      <c r="Y5486">
        <f>SUM(Table1[[#This Row],[profit/loss]])/SUM(Table1[profit/loss])</f>
        <v>3.3269592006593028E-6</v>
      </c>
    </row>
    <row r="5487" spans="1:25" x14ac:dyDescent="0.3">
      <c r="A5487" t="s">
        <v>13</v>
      </c>
      <c r="B5487" t="s">
        <v>82</v>
      </c>
      <c r="C5487">
        <v>1128299</v>
      </c>
      <c r="D5487" s="9">
        <v>44310</v>
      </c>
      <c r="E5487" s="8" t="str">
        <f>TEXT(Table1[[#This Row],[Invoice Date]],"dd-mm-yyyy")</f>
        <v>24-04-2021</v>
      </c>
      <c r="F5487" s="1" t="str">
        <f t="shared" si="340"/>
        <v>April</v>
      </c>
      <c r="G5487" s="1" t="str">
        <f t="shared" si="341"/>
        <v>2021</v>
      </c>
      <c r="H5487" s="1" t="str">
        <f t="shared" si="342"/>
        <v>Saturday</v>
      </c>
      <c r="I5487" s="1" t="str">
        <f t="shared" si="343"/>
        <v>24</v>
      </c>
      <c r="J5487" t="s">
        <v>47</v>
      </c>
      <c r="K5487" t="s">
        <v>71</v>
      </c>
      <c r="L5487" t="s">
        <v>72</v>
      </c>
      <c r="M5487" t="s">
        <v>21</v>
      </c>
      <c r="N5487">
        <v>49</v>
      </c>
      <c r="O5487">
        <v>35</v>
      </c>
      <c r="P5487">
        <v>1715</v>
      </c>
      <c r="Q5487">
        <v>875</v>
      </c>
      <c r="R5487">
        <v>0.51</v>
      </c>
      <c r="S5487" t="s">
        <v>82</v>
      </c>
      <c r="T5487" t="str">
        <f>IF(Table1[[#This Row],[Units Sold]]&gt; 700,"High Units","low Units")</f>
        <v>low Units</v>
      </c>
      <c r="U5487">
        <f>SUM(Table1[[#This Row],[Operating Profit]])/SUM(Table1[Operating Profit])*100</f>
        <v>2.6344699552732038E-4</v>
      </c>
      <c r="V5487">
        <f>SUM(Table1[[#This Row],[Price per Unit]]*Table1[[#This Row],[Units Sold]])</f>
        <v>1715</v>
      </c>
      <c r="W5487">
        <f>SUM(Table1[[#This Row],[Total Sales]]-Table1[[#This Row],[Operating Profit]])</f>
        <v>840</v>
      </c>
      <c r="X5487">
        <f>SUM(Table1[[#This Row],[Total Sales]]-Table1[[#This Row],[Cost]])</f>
        <v>875</v>
      </c>
      <c r="Y5487">
        <f>SUM(Table1[[#This Row],[profit/loss]])/SUM(Table1[profit/loss])</f>
        <v>2.6344699552732036E-6</v>
      </c>
    </row>
    <row r="5488" spans="1:25" x14ac:dyDescent="0.3">
      <c r="A5488" t="s">
        <v>13</v>
      </c>
      <c r="B5488" t="s">
        <v>82</v>
      </c>
      <c r="C5488">
        <v>1128299</v>
      </c>
      <c r="D5488" s="9">
        <v>44310</v>
      </c>
      <c r="E5488" s="8" t="str">
        <f>TEXT(Table1[[#This Row],[Invoice Date]],"dd-mm-yyyy")</f>
        <v>24-04-2021</v>
      </c>
      <c r="F5488" s="1" t="str">
        <f t="shared" si="340"/>
        <v>April</v>
      </c>
      <c r="G5488" s="1" t="str">
        <f t="shared" si="341"/>
        <v>2021</v>
      </c>
      <c r="H5488" s="1" t="str">
        <f t="shared" si="342"/>
        <v>Saturday</v>
      </c>
      <c r="I5488" s="1" t="str">
        <f t="shared" si="343"/>
        <v>24</v>
      </c>
      <c r="J5488" t="s">
        <v>47</v>
      </c>
      <c r="K5488" t="s">
        <v>71</v>
      </c>
      <c r="L5488" t="s">
        <v>72</v>
      </c>
      <c r="M5488" t="s">
        <v>22</v>
      </c>
      <c r="N5488">
        <v>64</v>
      </c>
      <c r="O5488">
        <v>78</v>
      </c>
      <c r="P5488">
        <v>4992</v>
      </c>
      <c r="Q5488">
        <v>2196</v>
      </c>
      <c r="R5488">
        <v>0.44</v>
      </c>
      <c r="S5488" t="s">
        <v>82</v>
      </c>
      <c r="T5488" t="str">
        <f>IF(Table1[[#This Row],[Units Sold]]&gt; 700,"High Units","low Units")</f>
        <v>low Units</v>
      </c>
      <c r="U5488">
        <f>SUM(Table1[[#This Row],[Operating Profit]])/SUM(Table1[Operating Profit])*100</f>
        <v>6.6117668820342348E-4</v>
      </c>
      <c r="V5488">
        <f>SUM(Table1[[#This Row],[Price per Unit]]*Table1[[#This Row],[Units Sold]])</f>
        <v>4992</v>
      </c>
      <c r="W5488">
        <f>SUM(Table1[[#This Row],[Total Sales]]-Table1[[#This Row],[Operating Profit]])</f>
        <v>2796</v>
      </c>
      <c r="X5488">
        <f>SUM(Table1[[#This Row],[Total Sales]]-Table1[[#This Row],[Cost]])</f>
        <v>2196</v>
      </c>
      <c r="Y5488">
        <f>SUM(Table1[[#This Row],[profit/loss]])/SUM(Table1[profit/loss])</f>
        <v>6.6117668820342344E-6</v>
      </c>
    </row>
    <row r="5489" spans="1:25" x14ac:dyDescent="0.3">
      <c r="A5489" t="s">
        <v>13</v>
      </c>
      <c r="B5489" t="s">
        <v>82</v>
      </c>
      <c r="C5489">
        <v>1128299</v>
      </c>
      <c r="D5489" s="9">
        <v>44341</v>
      </c>
      <c r="E5489" s="8" t="str">
        <f>TEXT(Table1[[#This Row],[Invoice Date]],"dd-mm-yyyy")</f>
        <v>25-05-2021</v>
      </c>
      <c r="F5489" s="1" t="str">
        <f t="shared" si="340"/>
        <v>May</v>
      </c>
      <c r="G5489" s="1" t="str">
        <f t="shared" si="341"/>
        <v>2021</v>
      </c>
      <c r="H5489" s="1" t="str">
        <f t="shared" si="342"/>
        <v>Tuesday</v>
      </c>
      <c r="I5489" s="1" t="str">
        <f t="shared" si="343"/>
        <v>25</v>
      </c>
      <c r="J5489" t="s">
        <v>47</v>
      </c>
      <c r="K5489" t="s">
        <v>71</v>
      </c>
      <c r="L5489" t="s">
        <v>72</v>
      </c>
      <c r="M5489" t="s">
        <v>16</v>
      </c>
      <c r="N5489">
        <v>46</v>
      </c>
      <c r="O5489">
        <v>125</v>
      </c>
      <c r="P5489">
        <v>5750</v>
      </c>
      <c r="Q5489">
        <v>2645</v>
      </c>
      <c r="R5489">
        <v>0.46</v>
      </c>
      <c r="S5489" t="s">
        <v>82</v>
      </c>
      <c r="T5489" t="str">
        <f>IF(Table1[[#This Row],[Units Sold]]&gt; 700,"High Units","low Units")</f>
        <v>low Units</v>
      </c>
      <c r="U5489">
        <f>SUM(Table1[[#This Row],[Operating Profit]])/SUM(Table1[Operating Profit])*100</f>
        <v>7.9636263219401405E-4</v>
      </c>
      <c r="V5489">
        <f>SUM(Table1[[#This Row],[Price per Unit]]*Table1[[#This Row],[Units Sold]])</f>
        <v>5750</v>
      </c>
      <c r="W5489">
        <f>SUM(Table1[[#This Row],[Total Sales]]-Table1[[#This Row],[Operating Profit]])</f>
        <v>3105</v>
      </c>
      <c r="X5489">
        <f>SUM(Table1[[#This Row],[Total Sales]]-Table1[[#This Row],[Cost]])</f>
        <v>2645</v>
      </c>
      <c r="Y5489">
        <f>SUM(Table1[[#This Row],[profit/loss]])/SUM(Table1[profit/loss])</f>
        <v>7.9636263219401409E-6</v>
      </c>
    </row>
    <row r="5490" spans="1:25" x14ac:dyDescent="0.3">
      <c r="A5490" t="s">
        <v>13</v>
      </c>
      <c r="B5490" t="s">
        <v>82</v>
      </c>
      <c r="C5490">
        <v>1128299</v>
      </c>
      <c r="D5490" s="9">
        <v>44341</v>
      </c>
      <c r="E5490" s="8" t="str">
        <f>TEXT(Table1[[#This Row],[Invoice Date]],"dd-mm-yyyy")</f>
        <v>25-05-2021</v>
      </c>
      <c r="F5490" s="1" t="str">
        <f t="shared" si="340"/>
        <v>May</v>
      </c>
      <c r="G5490" s="1" t="str">
        <f t="shared" si="341"/>
        <v>2021</v>
      </c>
      <c r="H5490" s="1" t="str">
        <f t="shared" si="342"/>
        <v>Tuesday</v>
      </c>
      <c r="I5490" s="1" t="str">
        <f t="shared" si="343"/>
        <v>25</v>
      </c>
      <c r="J5490" t="s">
        <v>47</v>
      </c>
      <c r="K5490" t="s">
        <v>71</v>
      </c>
      <c r="L5490" t="s">
        <v>72</v>
      </c>
      <c r="M5490" t="s">
        <v>18</v>
      </c>
      <c r="N5490">
        <v>51</v>
      </c>
      <c r="O5490">
        <v>98</v>
      </c>
      <c r="P5490">
        <v>4998</v>
      </c>
      <c r="Q5490">
        <v>2249</v>
      </c>
      <c r="R5490">
        <v>0.45</v>
      </c>
      <c r="S5490" t="s">
        <v>82</v>
      </c>
      <c r="T5490" t="str">
        <f>IF(Table1[[#This Row],[Units Sold]]&gt; 700,"High Units","low Units")</f>
        <v>low Units</v>
      </c>
      <c r="U5490">
        <f>SUM(Table1[[#This Row],[Operating Profit]])/SUM(Table1[Operating Profit])*100</f>
        <v>6.7713404907536402E-4</v>
      </c>
      <c r="V5490">
        <f>SUM(Table1[[#This Row],[Price per Unit]]*Table1[[#This Row],[Units Sold]])</f>
        <v>4998</v>
      </c>
      <c r="W5490">
        <f>SUM(Table1[[#This Row],[Total Sales]]-Table1[[#This Row],[Operating Profit]])</f>
        <v>2749</v>
      </c>
      <c r="X5490">
        <f>SUM(Table1[[#This Row],[Total Sales]]-Table1[[#This Row],[Cost]])</f>
        <v>2249</v>
      </c>
      <c r="Y5490">
        <f>SUM(Table1[[#This Row],[profit/loss]])/SUM(Table1[profit/loss])</f>
        <v>6.7713404907536399E-6</v>
      </c>
    </row>
    <row r="5491" spans="1:25" x14ac:dyDescent="0.3">
      <c r="A5491" t="s">
        <v>13</v>
      </c>
      <c r="B5491" t="s">
        <v>82</v>
      </c>
      <c r="C5491">
        <v>1128299</v>
      </c>
      <c r="D5491" s="9">
        <v>44341</v>
      </c>
      <c r="E5491" s="8" t="str">
        <f>TEXT(Table1[[#This Row],[Invoice Date]],"dd-mm-yyyy")</f>
        <v>25-05-2021</v>
      </c>
      <c r="F5491" s="1" t="str">
        <f t="shared" si="340"/>
        <v>May</v>
      </c>
      <c r="G5491" s="1" t="str">
        <f t="shared" si="341"/>
        <v>2021</v>
      </c>
      <c r="H5491" s="1" t="str">
        <f t="shared" si="342"/>
        <v>Tuesday</v>
      </c>
      <c r="I5491" s="1" t="str">
        <f t="shared" si="343"/>
        <v>25</v>
      </c>
      <c r="J5491" t="s">
        <v>47</v>
      </c>
      <c r="K5491" t="s">
        <v>71</v>
      </c>
      <c r="L5491" t="s">
        <v>72</v>
      </c>
      <c r="M5491" t="s">
        <v>19</v>
      </c>
      <c r="N5491">
        <v>50</v>
      </c>
      <c r="O5491">
        <v>88</v>
      </c>
      <c r="P5491">
        <v>4400</v>
      </c>
      <c r="Q5491">
        <v>2200</v>
      </c>
      <c r="R5491">
        <v>0.5</v>
      </c>
      <c r="S5491" t="s">
        <v>82</v>
      </c>
      <c r="T5491" t="str">
        <f>IF(Table1[[#This Row],[Units Sold]]&gt; 700,"High Units","low Units")</f>
        <v>low Units</v>
      </c>
      <c r="U5491">
        <f>SUM(Table1[[#This Row],[Operating Profit]])/SUM(Table1[Operating Profit])*100</f>
        <v>6.6238101732583399E-4</v>
      </c>
      <c r="V5491">
        <f>SUM(Table1[[#This Row],[Price per Unit]]*Table1[[#This Row],[Units Sold]])</f>
        <v>4400</v>
      </c>
      <c r="W5491">
        <f>SUM(Table1[[#This Row],[Total Sales]]-Table1[[#This Row],[Operating Profit]])</f>
        <v>2200</v>
      </c>
      <c r="X5491">
        <f>SUM(Table1[[#This Row],[Total Sales]]-Table1[[#This Row],[Cost]])</f>
        <v>2200</v>
      </c>
      <c r="Y5491">
        <f>SUM(Table1[[#This Row],[profit/loss]])/SUM(Table1[profit/loss])</f>
        <v>6.6238101732583403E-6</v>
      </c>
    </row>
    <row r="5492" spans="1:25" x14ac:dyDescent="0.3">
      <c r="A5492" t="s">
        <v>13</v>
      </c>
      <c r="B5492" t="s">
        <v>82</v>
      </c>
      <c r="C5492">
        <v>1128299</v>
      </c>
      <c r="D5492" s="9">
        <v>44341</v>
      </c>
      <c r="E5492" s="8" t="str">
        <f>TEXT(Table1[[#This Row],[Invoice Date]],"dd-mm-yyyy")</f>
        <v>25-05-2021</v>
      </c>
      <c r="F5492" s="1" t="str">
        <f t="shared" si="340"/>
        <v>May</v>
      </c>
      <c r="G5492" s="1" t="str">
        <f t="shared" si="341"/>
        <v>2021</v>
      </c>
      <c r="H5492" s="1" t="str">
        <f t="shared" si="342"/>
        <v>Tuesday</v>
      </c>
      <c r="I5492" s="1" t="str">
        <f t="shared" si="343"/>
        <v>25</v>
      </c>
      <c r="J5492" t="s">
        <v>47</v>
      </c>
      <c r="K5492" t="s">
        <v>71</v>
      </c>
      <c r="L5492" t="s">
        <v>72</v>
      </c>
      <c r="M5492" t="s">
        <v>20</v>
      </c>
      <c r="N5492">
        <v>47</v>
      </c>
      <c r="O5492">
        <v>69</v>
      </c>
      <c r="P5492">
        <v>3243</v>
      </c>
      <c r="Q5492">
        <v>1622</v>
      </c>
      <c r="R5492">
        <v>0.5</v>
      </c>
      <c r="S5492" t="s">
        <v>82</v>
      </c>
      <c r="T5492" t="str">
        <f>IF(Table1[[#This Row],[Units Sold]]&gt; 700,"High Units","low Units")</f>
        <v>low Units</v>
      </c>
      <c r="U5492">
        <f>SUM(Table1[[#This Row],[Operating Profit]])/SUM(Table1[Operating Profit])*100</f>
        <v>4.8835545913750134E-4</v>
      </c>
      <c r="V5492">
        <f>SUM(Table1[[#This Row],[Price per Unit]]*Table1[[#This Row],[Units Sold]])</f>
        <v>3243</v>
      </c>
      <c r="W5492">
        <f>SUM(Table1[[#This Row],[Total Sales]]-Table1[[#This Row],[Operating Profit]])</f>
        <v>1621</v>
      </c>
      <c r="X5492">
        <f>SUM(Table1[[#This Row],[Total Sales]]-Table1[[#This Row],[Cost]])</f>
        <v>1622</v>
      </c>
      <c r="Y5492">
        <f>SUM(Table1[[#This Row],[profit/loss]])/SUM(Table1[profit/loss])</f>
        <v>4.8835545913750131E-6</v>
      </c>
    </row>
    <row r="5493" spans="1:25" x14ac:dyDescent="0.3">
      <c r="A5493" t="s">
        <v>13</v>
      </c>
      <c r="B5493" t="s">
        <v>82</v>
      </c>
      <c r="C5493">
        <v>1128299</v>
      </c>
      <c r="D5493" s="9">
        <v>44341</v>
      </c>
      <c r="E5493" s="8" t="str">
        <f>TEXT(Table1[[#This Row],[Invoice Date]],"dd-mm-yyyy")</f>
        <v>25-05-2021</v>
      </c>
      <c r="F5493" s="1" t="str">
        <f t="shared" si="340"/>
        <v>May</v>
      </c>
      <c r="G5493" s="1" t="str">
        <f t="shared" si="341"/>
        <v>2021</v>
      </c>
      <c r="H5493" s="1" t="str">
        <f t="shared" si="342"/>
        <v>Tuesday</v>
      </c>
      <c r="I5493" s="1" t="str">
        <f t="shared" si="343"/>
        <v>25</v>
      </c>
      <c r="J5493" t="s">
        <v>47</v>
      </c>
      <c r="K5493" t="s">
        <v>71</v>
      </c>
      <c r="L5493" t="s">
        <v>72</v>
      </c>
      <c r="M5493" t="s">
        <v>21</v>
      </c>
      <c r="N5493">
        <v>44</v>
      </c>
      <c r="O5493">
        <v>49</v>
      </c>
      <c r="P5493">
        <v>2156</v>
      </c>
      <c r="Q5493">
        <v>1164</v>
      </c>
      <c r="R5493">
        <v>0.54</v>
      </c>
      <c r="S5493" t="s">
        <v>82</v>
      </c>
      <c r="T5493" t="str">
        <f>IF(Table1[[#This Row],[Units Sold]]&gt; 700,"High Units","low Units")</f>
        <v>low Units</v>
      </c>
      <c r="U5493">
        <f>SUM(Table1[[#This Row],[Operating Profit]])/SUM(Table1[Operating Profit])*100</f>
        <v>3.5045977462148671E-4</v>
      </c>
      <c r="V5493">
        <f>SUM(Table1[[#This Row],[Price per Unit]]*Table1[[#This Row],[Units Sold]])</f>
        <v>2156</v>
      </c>
      <c r="W5493">
        <f>SUM(Table1[[#This Row],[Total Sales]]-Table1[[#This Row],[Operating Profit]])</f>
        <v>992</v>
      </c>
      <c r="X5493">
        <f>SUM(Table1[[#This Row],[Total Sales]]-Table1[[#This Row],[Cost]])</f>
        <v>1164</v>
      </c>
      <c r="Y5493">
        <f>SUM(Table1[[#This Row],[profit/loss]])/SUM(Table1[profit/loss])</f>
        <v>3.5045977462148672E-6</v>
      </c>
    </row>
    <row r="5494" spans="1:25" x14ac:dyDescent="0.3">
      <c r="A5494" t="s">
        <v>13</v>
      </c>
      <c r="B5494" t="s">
        <v>82</v>
      </c>
      <c r="C5494">
        <v>1128299</v>
      </c>
      <c r="D5494" s="9">
        <v>44341</v>
      </c>
      <c r="E5494" s="8" t="str">
        <f>TEXT(Table1[[#This Row],[Invoice Date]],"dd-mm-yyyy")</f>
        <v>25-05-2021</v>
      </c>
      <c r="F5494" s="1" t="str">
        <f t="shared" si="340"/>
        <v>May</v>
      </c>
      <c r="G5494" s="1" t="str">
        <f t="shared" si="341"/>
        <v>2021</v>
      </c>
      <c r="H5494" s="1" t="str">
        <f t="shared" si="342"/>
        <v>Tuesday</v>
      </c>
      <c r="I5494" s="1" t="str">
        <f t="shared" si="343"/>
        <v>25</v>
      </c>
      <c r="J5494" t="s">
        <v>47</v>
      </c>
      <c r="K5494" t="s">
        <v>71</v>
      </c>
      <c r="L5494" t="s">
        <v>72</v>
      </c>
      <c r="M5494" t="s">
        <v>22</v>
      </c>
      <c r="N5494">
        <v>56</v>
      </c>
      <c r="O5494">
        <v>152</v>
      </c>
      <c r="P5494">
        <v>8512</v>
      </c>
      <c r="Q5494">
        <v>3660</v>
      </c>
      <c r="R5494">
        <v>0.43</v>
      </c>
      <c r="S5494" t="s">
        <v>82</v>
      </c>
      <c r="T5494" t="str">
        <f>IF(Table1[[#This Row],[Units Sold]]&gt; 700,"High Units","low Units")</f>
        <v>low Units</v>
      </c>
      <c r="U5494">
        <f>SUM(Table1[[#This Row],[Operating Profit]])/SUM(Table1[Operating Profit])*100</f>
        <v>1.1019611470057056E-3</v>
      </c>
      <c r="V5494">
        <f>SUM(Table1[[#This Row],[Price per Unit]]*Table1[[#This Row],[Units Sold]])</f>
        <v>8512</v>
      </c>
      <c r="W5494">
        <f>SUM(Table1[[#This Row],[Total Sales]]-Table1[[#This Row],[Operating Profit]])</f>
        <v>4852</v>
      </c>
      <c r="X5494">
        <f>SUM(Table1[[#This Row],[Total Sales]]-Table1[[#This Row],[Cost]])</f>
        <v>3660</v>
      </c>
      <c r="Y5494">
        <f>SUM(Table1[[#This Row],[profit/loss]])/SUM(Table1[profit/loss])</f>
        <v>1.1019611470057057E-5</v>
      </c>
    </row>
    <row r="5495" spans="1:25" x14ac:dyDescent="0.3">
      <c r="A5495" t="s">
        <v>13</v>
      </c>
      <c r="B5495" t="s">
        <v>82</v>
      </c>
      <c r="C5495">
        <v>1128299</v>
      </c>
      <c r="D5495" s="9">
        <v>44371</v>
      </c>
      <c r="E5495" s="8" t="str">
        <f>TEXT(Table1[[#This Row],[Invoice Date]],"dd-mm-yyyy")</f>
        <v>24-06-2021</v>
      </c>
      <c r="F5495" s="1" t="str">
        <f t="shared" si="340"/>
        <v>June</v>
      </c>
      <c r="G5495" s="1" t="str">
        <f t="shared" si="341"/>
        <v>2021</v>
      </c>
      <c r="H5495" s="1" t="str">
        <f t="shared" si="342"/>
        <v>Thursday</v>
      </c>
      <c r="I5495" s="1" t="str">
        <f t="shared" si="343"/>
        <v>24</v>
      </c>
      <c r="J5495" t="s">
        <v>47</v>
      </c>
      <c r="K5495" t="s">
        <v>71</v>
      </c>
      <c r="L5495" t="s">
        <v>72</v>
      </c>
      <c r="M5495" t="s">
        <v>16</v>
      </c>
      <c r="N5495">
        <v>53</v>
      </c>
      <c r="O5495">
        <v>233</v>
      </c>
      <c r="P5495">
        <v>12349</v>
      </c>
      <c r="Q5495">
        <v>5804</v>
      </c>
      <c r="R5495">
        <v>0.47</v>
      </c>
      <c r="S5495" t="s">
        <v>82</v>
      </c>
      <c r="T5495" t="str">
        <f>IF(Table1[[#This Row],[Units Sold]]&gt; 700,"High Units","low Units")</f>
        <v>low Units</v>
      </c>
      <c r="U5495">
        <f>SUM(Table1[[#This Row],[Operating Profit]])/SUM(Table1[Operating Profit])*100</f>
        <v>1.7474815566177911E-3</v>
      </c>
      <c r="V5495">
        <f>SUM(Table1[[#This Row],[Price per Unit]]*Table1[[#This Row],[Units Sold]])</f>
        <v>12349</v>
      </c>
      <c r="W5495">
        <f>SUM(Table1[[#This Row],[Total Sales]]-Table1[[#This Row],[Operating Profit]])</f>
        <v>6545</v>
      </c>
      <c r="X5495">
        <f>SUM(Table1[[#This Row],[Total Sales]]-Table1[[#This Row],[Cost]])</f>
        <v>5804</v>
      </c>
      <c r="Y5495">
        <f>SUM(Table1[[#This Row],[profit/loss]])/SUM(Table1[profit/loss])</f>
        <v>1.7474815566177912E-5</v>
      </c>
    </row>
    <row r="5496" spans="1:25" x14ac:dyDescent="0.3">
      <c r="A5496" t="s">
        <v>13</v>
      </c>
      <c r="B5496" t="s">
        <v>82</v>
      </c>
      <c r="C5496">
        <v>1128299</v>
      </c>
      <c r="D5496" s="9">
        <v>44371</v>
      </c>
      <c r="E5496" s="8" t="str">
        <f>TEXT(Table1[[#This Row],[Invoice Date]],"dd-mm-yyyy")</f>
        <v>24-06-2021</v>
      </c>
      <c r="F5496" s="1" t="str">
        <f t="shared" si="340"/>
        <v>June</v>
      </c>
      <c r="G5496" s="1" t="str">
        <f t="shared" si="341"/>
        <v>2021</v>
      </c>
      <c r="H5496" s="1" t="str">
        <f t="shared" si="342"/>
        <v>Thursday</v>
      </c>
      <c r="I5496" s="1" t="str">
        <f t="shared" si="343"/>
        <v>24</v>
      </c>
      <c r="J5496" t="s">
        <v>47</v>
      </c>
      <c r="K5496" t="s">
        <v>71</v>
      </c>
      <c r="L5496" t="s">
        <v>72</v>
      </c>
      <c r="M5496" t="s">
        <v>18</v>
      </c>
      <c r="N5496">
        <v>62</v>
      </c>
      <c r="O5496">
        <v>176</v>
      </c>
      <c r="P5496">
        <v>10912</v>
      </c>
      <c r="Q5496">
        <v>5020</v>
      </c>
      <c r="R5496">
        <v>0.46</v>
      </c>
      <c r="S5496" t="s">
        <v>82</v>
      </c>
      <c r="T5496" t="str">
        <f>IF(Table1[[#This Row],[Units Sold]]&gt; 700,"High Units","low Units")</f>
        <v>low Units</v>
      </c>
      <c r="U5496">
        <f>SUM(Table1[[#This Row],[Operating Profit]])/SUM(Table1[Operating Profit])*100</f>
        <v>1.5114330486253121E-3</v>
      </c>
      <c r="V5496">
        <f>SUM(Table1[[#This Row],[Price per Unit]]*Table1[[#This Row],[Units Sold]])</f>
        <v>10912</v>
      </c>
      <c r="W5496">
        <f>SUM(Table1[[#This Row],[Total Sales]]-Table1[[#This Row],[Operating Profit]])</f>
        <v>5892</v>
      </c>
      <c r="X5496">
        <f>SUM(Table1[[#This Row],[Total Sales]]-Table1[[#This Row],[Cost]])</f>
        <v>5020</v>
      </c>
      <c r="Y5496">
        <f>SUM(Table1[[#This Row],[profit/loss]])/SUM(Table1[profit/loss])</f>
        <v>1.5114330486253122E-5</v>
      </c>
    </row>
    <row r="5497" spans="1:25" x14ac:dyDescent="0.3">
      <c r="A5497" t="s">
        <v>13</v>
      </c>
      <c r="B5497" t="s">
        <v>82</v>
      </c>
      <c r="C5497">
        <v>1128299</v>
      </c>
      <c r="D5497" s="9">
        <v>44371</v>
      </c>
      <c r="E5497" s="8" t="str">
        <f>TEXT(Table1[[#This Row],[Invoice Date]],"dd-mm-yyyy")</f>
        <v>24-06-2021</v>
      </c>
      <c r="F5497" s="1" t="str">
        <f t="shared" si="340"/>
        <v>June</v>
      </c>
      <c r="G5497" s="1" t="str">
        <f t="shared" si="341"/>
        <v>2021</v>
      </c>
      <c r="H5497" s="1" t="str">
        <f t="shared" si="342"/>
        <v>Thursday</v>
      </c>
      <c r="I5497" s="1" t="str">
        <f t="shared" si="343"/>
        <v>24</v>
      </c>
      <c r="J5497" t="s">
        <v>47</v>
      </c>
      <c r="K5497" t="s">
        <v>71</v>
      </c>
      <c r="L5497" t="s">
        <v>72</v>
      </c>
      <c r="M5497" t="s">
        <v>19</v>
      </c>
      <c r="N5497">
        <v>73</v>
      </c>
      <c r="O5497">
        <v>195</v>
      </c>
      <c r="P5497">
        <v>14235</v>
      </c>
      <c r="Q5497">
        <v>6833</v>
      </c>
      <c r="R5497">
        <v>0.48</v>
      </c>
      <c r="S5497" t="s">
        <v>82</v>
      </c>
      <c r="T5497" t="str">
        <f>IF(Table1[[#This Row],[Units Sold]]&gt; 700,"High Units","low Units")</f>
        <v>low Units</v>
      </c>
      <c r="U5497">
        <f>SUM(Table1[[#This Row],[Operating Profit]])/SUM(Table1[Operating Profit])*100</f>
        <v>2.0572952233579201E-3</v>
      </c>
      <c r="V5497">
        <f>SUM(Table1[[#This Row],[Price per Unit]]*Table1[[#This Row],[Units Sold]])</f>
        <v>14235</v>
      </c>
      <c r="W5497">
        <f>SUM(Table1[[#This Row],[Total Sales]]-Table1[[#This Row],[Operating Profit]])</f>
        <v>7402</v>
      </c>
      <c r="X5497">
        <f>SUM(Table1[[#This Row],[Total Sales]]-Table1[[#This Row],[Cost]])</f>
        <v>6833</v>
      </c>
      <c r="Y5497">
        <f>SUM(Table1[[#This Row],[profit/loss]])/SUM(Table1[profit/loss])</f>
        <v>2.0572952233579201E-5</v>
      </c>
    </row>
    <row r="5498" spans="1:25" x14ac:dyDescent="0.3">
      <c r="A5498" t="s">
        <v>13</v>
      </c>
      <c r="B5498" t="s">
        <v>82</v>
      </c>
      <c r="C5498">
        <v>1128299</v>
      </c>
      <c r="D5498" s="9">
        <v>44371</v>
      </c>
      <c r="E5498" s="8" t="str">
        <f>TEXT(Table1[[#This Row],[Invoice Date]],"dd-mm-yyyy")</f>
        <v>24-06-2021</v>
      </c>
      <c r="F5498" s="1" t="str">
        <f t="shared" si="340"/>
        <v>June</v>
      </c>
      <c r="G5498" s="1" t="str">
        <f t="shared" si="341"/>
        <v>2021</v>
      </c>
      <c r="H5498" s="1" t="str">
        <f t="shared" si="342"/>
        <v>Thursday</v>
      </c>
      <c r="I5498" s="1" t="str">
        <f t="shared" si="343"/>
        <v>24</v>
      </c>
      <c r="J5498" t="s">
        <v>47</v>
      </c>
      <c r="K5498" t="s">
        <v>71</v>
      </c>
      <c r="L5498" t="s">
        <v>72</v>
      </c>
      <c r="M5498" t="s">
        <v>20</v>
      </c>
      <c r="N5498">
        <v>72</v>
      </c>
      <c r="O5498">
        <v>142</v>
      </c>
      <c r="P5498">
        <v>10224</v>
      </c>
      <c r="Q5498">
        <v>5010</v>
      </c>
      <c r="R5498">
        <v>0.49</v>
      </c>
      <c r="S5498" t="s">
        <v>82</v>
      </c>
      <c r="T5498" t="str">
        <f>IF(Table1[[#This Row],[Units Sold]]&gt; 700,"High Units","low Units")</f>
        <v>low Units</v>
      </c>
      <c r="U5498">
        <f>SUM(Table1[[#This Row],[Operating Profit]])/SUM(Table1[Operating Profit])*100</f>
        <v>1.5084222258192857E-3</v>
      </c>
      <c r="V5498">
        <f>SUM(Table1[[#This Row],[Price per Unit]]*Table1[[#This Row],[Units Sold]])</f>
        <v>10224</v>
      </c>
      <c r="W5498">
        <f>SUM(Table1[[#This Row],[Total Sales]]-Table1[[#This Row],[Operating Profit]])</f>
        <v>5214</v>
      </c>
      <c r="X5498">
        <f>SUM(Table1[[#This Row],[Total Sales]]-Table1[[#This Row],[Cost]])</f>
        <v>5010</v>
      </c>
      <c r="Y5498">
        <f>SUM(Table1[[#This Row],[profit/loss]])/SUM(Table1[profit/loss])</f>
        <v>1.5084222258192856E-5</v>
      </c>
    </row>
    <row r="5499" spans="1:25" x14ac:dyDescent="0.3">
      <c r="A5499" t="s">
        <v>13</v>
      </c>
      <c r="B5499" t="s">
        <v>82</v>
      </c>
      <c r="C5499">
        <v>1128299</v>
      </c>
      <c r="D5499" s="9">
        <v>44371</v>
      </c>
      <c r="E5499" s="8" t="str">
        <f>TEXT(Table1[[#This Row],[Invoice Date]],"dd-mm-yyyy")</f>
        <v>24-06-2021</v>
      </c>
      <c r="F5499" s="1" t="str">
        <f t="shared" si="340"/>
        <v>June</v>
      </c>
      <c r="G5499" s="1" t="str">
        <f t="shared" si="341"/>
        <v>2021</v>
      </c>
      <c r="H5499" s="1" t="str">
        <f t="shared" si="342"/>
        <v>Thursday</v>
      </c>
      <c r="I5499" s="1" t="str">
        <f t="shared" si="343"/>
        <v>24</v>
      </c>
      <c r="J5499" t="s">
        <v>47</v>
      </c>
      <c r="K5499" t="s">
        <v>71</v>
      </c>
      <c r="L5499" t="s">
        <v>72</v>
      </c>
      <c r="M5499" t="s">
        <v>21</v>
      </c>
      <c r="N5499">
        <v>81</v>
      </c>
      <c r="O5499">
        <v>104</v>
      </c>
      <c r="P5499">
        <v>8424</v>
      </c>
      <c r="Q5499">
        <v>4296</v>
      </c>
      <c r="R5499">
        <v>0.51</v>
      </c>
      <c r="S5499" t="s">
        <v>82</v>
      </c>
      <c r="T5499" t="str">
        <f>IF(Table1[[#This Row],[Units Sold]]&gt; 700,"High Units","low Units")</f>
        <v>low Units</v>
      </c>
      <c r="U5499">
        <f>SUM(Table1[[#This Row],[Operating Profit]])/SUM(Table1[Operating Profit])*100</f>
        <v>1.2934494774689922E-3</v>
      </c>
      <c r="V5499">
        <f>SUM(Table1[[#This Row],[Price per Unit]]*Table1[[#This Row],[Units Sold]])</f>
        <v>8424</v>
      </c>
      <c r="W5499">
        <f>SUM(Table1[[#This Row],[Total Sales]]-Table1[[#This Row],[Operating Profit]])</f>
        <v>4128</v>
      </c>
      <c r="X5499">
        <f>SUM(Table1[[#This Row],[Total Sales]]-Table1[[#This Row],[Cost]])</f>
        <v>4296</v>
      </c>
      <c r="Y5499">
        <f>SUM(Table1[[#This Row],[profit/loss]])/SUM(Table1[profit/loss])</f>
        <v>1.2934494774689923E-5</v>
      </c>
    </row>
    <row r="5500" spans="1:25" x14ac:dyDescent="0.3">
      <c r="A5500" t="s">
        <v>13</v>
      </c>
      <c r="B5500" t="s">
        <v>82</v>
      </c>
      <c r="C5500">
        <v>1128299</v>
      </c>
      <c r="D5500" s="9">
        <v>44371</v>
      </c>
      <c r="E5500" s="8" t="str">
        <f>TEXT(Table1[[#This Row],[Invoice Date]],"dd-mm-yyyy")</f>
        <v>24-06-2021</v>
      </c>
      <c r="F5500" s="1" t="str">
        <f t="shared" si="340"/>
        <v>June</v>
      </c>
      <c r="G5500" s="1" t="str">
        <f t="shared" si="341"/>
        <v>2021</v>
      </c>
      <c r="H5500" s="1" t="str">
        <f t="shared" si="342"/>
        <v>Thursday</v>
      </c>
      <c r="I5500" s="1" t="str">
        <f t="shared" si="343"/>
        <v>24</v>
      </c>
      <c r="J5500" t="s">
        <v>47</v>
      </c>
      <c r="K5500" t="s">
        <v>71</v>
      </c>
      <c r="L5500" t="s">
        <v>72</v>
      </c>
      <c r="M5500" t="s">
        <v>22</v>
      </c>
      <c r="N5500">
        <v>96</v>
      </c>
      <c r="O5500">
        <v>182</v>
      </c>
      <c r="P5500">
        <v>17472</v>
      </c>
      <c r="Q5500">
        <v>6989</v>
      </c>
      <c r="R5500">
        <v>0.4</v>
      </c>
      <c r="S5500" t="s">
        <v>82</v>
      </c>
      <c r="T5500" t="str">
        <f>IF(Table1[[#This Row],[Units Sold]]&gt; 700,"High Units","low Units")</f>
        <v>low Units</v>
      </c>
      <c r="U5500">
        <f>SUM(Table1[[#This Row],[Operating Profit]])/SUM(Table1[Operating Profit])*100</f>
        <v>2.1042640591319335E-3</v>
      </c>
      <c r="V5500">
        <f>SUM(Table1[[#This Row],[Price per Unit]]*Table1[[#This Row],[Units Sold]])</f>
        <v>17472</v>
      </c>
      <c r="W5500">
        <f>SUM(Table1[[#This Row],[Total Sales]]-Table1[[#This Row],[Operating Profit]])</f>
        <v>10483</v>
      </c>
      <c r="X5500">
        <f>SUM(Table1[[#This Row],[Total Sales]]-Table1[[#This Row],[Cost]])</f>
        <v>6989</v>
      </c>
      <c r="Y5500">
        <f>SUM(Table1[[#This Row],[profit/loss]])/SUM(Table1[profit/loss])</f>
        <v>2.1042640591319335E-5</v>
      </c>
    </row>
    <row r="5501" spans="1:25" x14ac:dyDescent="0.3">
      <c r="A5501" t="s">
        <v>13</v>
      </c>
      <c r="B5501" t="s">
        <v>82</v>
      </c>
      <c r="C5501">
        <v>1128299</v>
      </c>
      <c r="D5501" s="9">
        <v>44400</v>
      </c>
      <c r="E5501" s="8" t="str">
        <f>TEXT(Table1[[#This Row],[Invoice Date]],"dd-mm-yyyy")</f>
        <v>23-07-2021</v>
      </c>
      <c r="F5501" s="1" t="str">
        <f t="shared" si="340"/>
        <v>July</v>
      </c>
      <c r="G5501" s="1" t="str">
        <f t="shared" si="341"/>
        <v>2021</v>
      </c>
      <c r="H5501" s="1" t="str">
        <f t="shared" si="342"/>
        <v>Friday</v>
      </c>
      <c r="I5501" s="1" t="str">
        <f t="shared" si="343"/>
        <v>23</v>
      </c>
      <c r="J5501" t="s">
        <v>47</v>
      </c>
      <c r="K5501" t="s">
        <v>71</v>
      </c>
      <c r="L5501" t="s">
        <v>72</v>
      </c>
      <c r="M5501" t="s">
        <v>16</v>
      </c>
      <c r="N5501">
        <v>79</v>
      </c>
      <c r="O5501">
        <v>255</v>
      </c>
      <c r="P5501">
        <v>20145</v>
      </c>
      <c r="Q5501">
        <v>10073</v>
      </c>
      <c r="R5501">
        <v>0.5</v>
      </c>
      <c r="S5501" t="s">
        <v>82</v>
      </c>
      <c r="T5501" t="str">
        <f>IF(Table1[[#This Row],[Units Sold]]&gt; 700,"High Units","low Units")</f>
        <v>low Units</v>
      </c>
      <c r="U5501">
        <f>SUM(Table1[[#This Row],[Operating Profit]])/SUM(Table1[Operating Profit])*100</f>
        <v>3.0328018125105119E-3</v>
      </c>
      <c r="V5501">
        <f>SUM(Table1[[#This Row],[Price per Unit]]*Table1[[#This Row],[Units Sold]])</f>
        <v>20145</v>
      </c>
      <c r="W5501">
        <f>SUM(Table1[[#This Row],[Total Sales]]-Table1[[#This Row],[Operating Profit]])</f>
        <v>10072</v>
      </c>
      <c r="X5501">
        <f>SUM(Table1[[#This Row],[Total Sales]]-Table1[[#This Row],[Cost]])</f>
        <v>10073</v>
      </c>
      <c r="Y5501">
        <f>SUM(Table1[[#This Row],[profit/loss]])/SUM(Table1[profit/loss])</f>
        <v>3.0328018125105121E-5</v>
      </c>
    </row>
    <row r="5502" spans="1:25" x14ac:dyDescent="0.3">
      <c r="A5502" t="s">
        <v>13</v>
      </c>
      <c r="B5502" t="s">
        <v>82</v>
      </c>
      <c r="C5502">
        <v>1128299</v>
      </c>
      <c r="D5502" s="9">
        <v>44400</v>
      </c>
      <c r="E5502" s="8" t="str">
        <f>TEXT(Table1[[#This Row],[Invoice Date]],"dd-mm-yyyy")</f>
        <v>23-07-2021</v>
      </c>
      <c r="F5502" s="1" t="str">
        <f t="shared" si="340"/>
        <v>July</v>
      </c>
      <c r="G5502" s="1" t="str">
        <f t="shared" si="341"/>
        <v>2021</v>
      </c>
      <c r="H5502" s="1" t="str">
        <f t="shared" si="342"/>
        <v>Friday</v>
      </c>
      <c r="I5502" s="1" t="str">
        <f t="shared" si="343"/>
        <v>23</v>
      </c>
      <c r="J5502" t="s">
        <v>47</v>
      </c>
      <c r="K5502" t="s">
        <v>71</v>
      </c>
      <c r="L5502" t="s">
        <v>72</v>
      </c>
      <c r="M5502" t="s">
        <v>18</v>
      </c>
      <c r="N5502">
        <v>81</v>
      </c>
      <c r="O5502">
        <v>203</v>
      </c>
      <c r="P5502">
        <v>16443</v>
      </c>
      <c r="Q5502">
        <v>8222</v>
      </c>
      <c r="R5502">
        <v>0.5</v>
      </c>
      <c r="S5502" t="s">
        <v>82</v>
      </c>
      <c r="T5502" t="str">
        <f>IF(Table1[[#This Row],[Units Sold]]&gt; 700,"High Units","low Units")</f>
        <v>low Units</v>
      </c>
      <c r="U5502">
        <f>SUM(Table1[[#This Row],[Operating Profit]])/SUM(Table1[Operating Profit])*100</f>
        <v>2.4754985111150032E-3</v>
      </c>
      <c r="V5502">
        <f>SUM(Table1[[#This Row],[Price per Unit]]*Table1[[#This Row],[Units Sold]])</f>
        <v>16443</v>
      </c>
      <c r="W5502">
        <f>SUM(Table1[[#This Row],[Total Sales]]-Table1[[#This Row],[Operating Profit]])</f>
        <v>8221</v>
      </c>
      <c r="X5502">
        <f>SUM(Table1[[#This Row],[Total Sales]]-Table1[[#This Row],[Cost]])</f>
        <v>8222</v>
      </c>
      <c r="Y5502">
        <f>SUM(Table1[[#This Row],[profit/loss]])/SUM(Table1[profit/loss])</f>
        <v>2.4754985111150033E-5</v>
      </c>
    </row>
    <row r="5503" spans="1:25" x14ac:dyDescent="0.3">
      <c r="A5503" t="s">
        <v>13</v>
      </c>
      <c r="B5503" t="s">
        <v>82</v>
      </c>
      <c r="C5503">
        <v>1128299</v>
      </c>
      <c r="D5503" s="9">
        <v>44400</v>
      </c>
      <c r="E5503" s="8" t="str">
        <f>TEXT(Table1[[#This Row],[Invoice Date]],"dd-mm-yyyy")</f>
        <v>23-07-2021</v>
      </c>
      <c r="F5503" s="1" t="str">
        <f t="shared" si="340"/>
        <v>July</v>
      </c>
      <c r="G5503" s="1" t="str">
        <f t="shared" si="341"/>
        <v>2021</v>
      </c>
      <c r="H5503" s="1" t="str">
        <f t="shared" si="342"/>
        <v>Friday</v>
      </c>
      <c r="I5503" s="1" t="str">
        <f t="shared" si="343"/>
        <v>23</v>
      </c>
      <c r="J5503" t="s">
        <v>47</v>
      </c>
      <c r="K5503" t="s">
        <v>71</v>
      </c>
      <c r="L5503" t="s">
        <v>72</v>
      </c>
      <c r="M5503" t="s">
        <v>19</v>
      </c>
      <c r="N5503">
        <v>86</v>
      </c>
      <c r="O5503">
        <v>182</v>
      </c>
      <c r="P5503">
        <v>15652</v>
      </c>
      <c r="Q5503">
        <v>7043</v>
      </c>
      <c r="R5503">
        <v>0.45</v>
      </c>
      <c r="S5503" t="s">
        <v>82</v>
      </c>
      <c r="T5503" t="str">
        <f>IF(Table1[[#This Row],[Units Sold]]&gt; 700,"High Units","low Units")</f>
        <v>low Units</v>
      </c>
      <c r="U5503">
        <f>SUM(Table1[[#This Row],[Operating Profit]])/SUM(Table1[Operating Profit])*100</f>
        <v>2.1205225022844772E-3</v>
      </c>
      <c r="V5503">
        <f>SUM(Table1[[#This Row],[Price per Unit]]*Table1[[#This Row],[Units Sold]])</f>
        <v>15652</v>
      </c>
      <c r="W5503">
        <f>SUM(Table1[[#This Row],[Total Sales]]-Table1[[#This Row],[Operating Profit]])</f>
        <v>8609</v>
      </c>
      <c r="X5503">
        <f>SUM(Table1[[#This Row],[Total Sales]]-Table1[[#This Row],[Cost]])</f>
        <v>7043</v>
      </c>
      <c r="Y5503">
        <f>SUM(Table1[[#This Row],[profit/loss]])/SUM(Table1[profit/loss])</f>
        <v>2.120522502284477E-5</v>
      </c>
    </row>
    <row r="5504" spans="1:25" x14ac:dyDescent="0.3">
      <c r="A5504" t="s">
        <v>13</v>
      </c>
      <c r="B5504" t="s">
        <v>82</v>
      </c>
      <c r="C5504">
        <v>1128299</v>
      </c>
      <c r="D5504" s="9">
        <v>44400</v>
      </c>
      <c r="E5504" s="8" t="str">
        <f>TEXT(Table1[[#This Row],[Invoice Date]],"dd-mm-yyyy")</f>
        <v>23-07-2021</v>
      </c>
      <c r="F5504" s="1" t="str">
        <f t="shared" si="340"/>
        <v>July</v>
      </c>
      <c r="G5504" s="1" t="str">
        <f t="shared" si="341"/>
        <v>2021</v>
      </c>
      <c r="H5504" s="1" t="str">
        <f t="shared" si="342"/>
        <v>Friday</v>
      </c>
      <c r="I5504" s="1" t="str">
        <f t="shared" si="343"/>
        <v>23</v>
      </c>
      <c r="J5504" t="s">
        <v>47</v>
      </c>
      <c r="K5504" t="s">
        <v>71</v>
      </c>
      <c r="L5504" t="s">
        <v>72</v>
      </c>
      <c r="M5504" t="s">
        <v>20</v>
      </c>
      <c r="N5504">
        <v>82</v>
      </c>
      <c r="O5504">
        <v>149</v>
      </c>
      <c r="P5504">
        <v>12218</v>
      </c>
      <c r="Q5504">
        <v>5620</v>
      </c>
      <c r="R5504">
        <v>0.46</v>
      </c>
      <c r="S5504" t="s">
        <v>82</v>
      </c>
      <c r="T5504" t="str">
        <f>IF(Table1[[#This Row],[Units Sold]]&gt; 700,"High Units","low Units")</f>
        <v>low Units</v>
      </c>
      <c r="U5504">
        <f>SUM(Table1[[#This Row],[Operating Profit]])/SUM(Table1[Operating Profit])*100</f>
        <v>1.6920824169869033E-3</v>
      </c>
      <c r="V5504">
        <f>SUM(Table1[[#This Row],[Price per Unit]]*Table1[[#This Row],[Units Sold]])</f>
        <v>12218</v>
      </c>
      <c r="W5504">
        <f>SUM(Table1[[#This Row],[Total Sales]]-Table1[[#This Row],[Operating Profit]])</f>
        <v>6598</v>
      </c>
      <c r="X5504">
        <f>SUM(Table1[[#This Row],[Total Sales]]-Table1[[#This Row],[Cost]])</f>
        <v>5620</v>
      </c>
      <c r="Y5504">
        <f>SUM(Table1[[#This Row],[profit/loss]])/SUM(Table1[profit/loss])</f>
        <v>1.6920824169869034E-5</v>
      </c>
    </row>
    <row r="5505" spans="1:25" x14ac:dyDescent="0.3">
      <c r="A5505" t="s">
        <v>13</v>
      </c>
      <c r="B5505" t="s">
        <v>82</v>
      </c>
      <c r="C5505">
        <v>1128299</v>
      </c>
      <c r="D5505" s="9">
        <v>44400</v>
      </c>
      <c r="E5505" s="8" t="str">
        <f>TEXT(Table1[[#This Row],[Invoice Date]],"dd-mm-yyyy")</f>
        <v>23-07-2021</v>
      </c>
      <c r="F5505" s="1" t="str">
        <f t="shared" si="340"/>
        <v>July</v>
      </c>
      <c r="G5505" s="1" t="str">
        <f t="shared" si="341"/>
        <v>2021</v>
      </c>
      <c r="H5505" s="1" t="str">
        <f t="shared" si="342"/>
        <v>Friday</v>
      </c>
      <c r="I5505" s="1" t="str">
        <f t="shared" si="343"/>
        <v>23</v>
      </c>
      <c r="J5505" t="s">
        <v>47</v>
      </c>
      <c r="K5505" t="s">
        <v>71</v>
      </c>
      <c r="L5505" t="s">
        <v>72</v>
      </c>
      <c r="M5505" t="s">
        <v>21</v>
      </c>
      <c r="N5505">
        <v>85</v>
      </c>
      <c r="O5505">
        <v>162</v>
      </c>
      <c r="P5505">
        <v>13770</v>
      </c>
      <c r="Q5505">
        <v>7574</v>
      </c>
      <c r="R5505">
        <v>0.55000000000000004</v>
      </c>
      <c r="S5505" t="s">
        <v>82</v>
      </c>
      <c r="T5505" t="str">
        <f>IF(Table1[[#This Row],[Units Sold]]&gt; 700,"High Units","low Units")</f>
        <v>low Units</v>
      </c>
      <c r="U5505">
        <f>SUM(Table1[[#This Row],[Operating Profit]])/SUM(Table1[Operating Profit])*100</f>
        <v>2.2803971932844852E-3</v>
      </c>
      <c r="V5505">
        <f>SUM(Table1[[#This Row],[Price per Unit]]*Table1[[#This Row],[Units Sold]])</f>
        <v>13770</v>
      </c>
      <c r="W5505">
        <f>SUM(Table1[[#This Row],[Total Sales]]-Table1[[#This Row],[Operating Profit]])</f>
        <v>6196</v>
      </c>
      <c r="X5505">
        <f>SUM(Table1[[#This Row],[Total Sales]]-Table1[[#This Row],[Cost]])</f>
        <v>7574</v>
      </c>
      <c r="Y5505">
        <f>SUM(Table1[[#This Row],[profit/loss]])/SUM(Table1[profit/loss])</f>
        <v>2.280397193284485E-5</v>
      </c>
    </row>
    <row r="5506" spans="1:25" x14ac:dyDescent="0.3">
      <c r="A5506" t="s">
        <v>13</v>
      </c>
      <c r="B5506" t="s">
        <v>82</v>
      </c>
      <c r="C5506">
        <v>1128299</v>
      </c>
      <c r="D5506" s="9">
        <v>44400</v>
      </c>
      <c r="E5506" s="8" t="str">
        <f>TEXT(Table1[[#This Row],[Invoice Date]],"dd-mm-yyyy")</f>
        <v>23-07-2021</v>
      </c>
      <c r="F5506" s="1" t="str">
        <f t="shared" si="340"/>
        <v>July</v>
      </c>
      <c r="G5506" s="1" t="str">
        <f t="shared" si="341"/>
        <v>2021</v>
      </c>
      <c r="H5506" s="1" t="str">
        <f t="shared" si="342"/>
        <v>Friday</v>
      </c>
      <c r="I5506" s="1" t="str">
        <f t="shared" si="343"/>
        <v>23</v>
      </c>
      <c r="J5506" t="s">
        <v>47</v>
      </c>
      <c r="K5506" t="s">
        <v>71</v>
      </c>
      <c r="L5506" t="s">
        <v>72</v>
      </c>
      <c r="M5506" t="s">
        <v>22</v>
      </c>
      <c r="N5506">
        <v>96</v>
      </c>
      <c r="O5506">
        <v>180</v>
      </c>
      <c r="P5506">
        <v>17280</v>
      </c>
      <c r="Q5506">
        <v>6912</v>
      </c>
      <c r="R5506">
        <v>0.4</v>
      </c>
      <c r="S5506" t="s">
        <v>82</v>
      </c>
      <c r="T5506" t="str">
        <f>IF(Table1[[#This Row],[Units Sold]]&gt; 700,"High Units","low Units")</f>
        <v>low Units</v>
      </c>
      <c r="U5506">
        <f>SUM(Table1[[#This Row],[Operating Profit]])/SUM(Table1[Operating Profit])*100</f>
        <v>2.0810807235255293E-3</v>
      </c>
      <c r="V5506">
        <f>SUM(Table1[[#This Row],[Price per Unit]]*Table1[[#This Row],[Units Sold]])</f>
        <v>17280</v>
      </c>
      <c r="W5506">
        <f>SUM(Table1[[#This Row],[Total Sales]]-Table1[[#This Row],[Operating Profit]])</f>
        <v>10368</v>
      </c>
      <c r="X5506">
        <f>SUM(Table1[[#This Row],[Total Sales]]-Table1[[#This Row],[Cost]])</f>
        <v>6912</v>
      </c>
      <c r="Y5506">
        <f>SUM(Table1[[#This Row],[profit/loss]])/SUM(Table1[profit/loss])</f>
        <v>2.0810807235255293E-5</v>
      </c>
    </row>
    <row r="5507" spans="1:25" x14ac:dyDescent="0.3">
      <c r="A5507" t="s">
        <v>13</v>
      </c>
      <c r="B5507" t="s">
        <v>82</v>
      </c>
      <c r="C5507">
        <v>1128299</v>
      </c>
      <c r="D5507" s="9">
        <v>44432</v>
      </c>
      <c r="E5507" s="8" t="str">
        <f>TEXT(Table1[[#This Row],[Invoice Date]],"dd-mm-yyyy")</f>
        <v>24-08-2021</v>
      </c>
      <c r="F5507" s="1" t="str">
        <f t="shared" ref="F5507:F5570" si="344">TEXT(D5507,"mmmm")</f>
        <v>August</v>
      </c>
      <c r="G5507" s="1" t="str">
        <f t="shared" ref="G5507:G5570" si="345">TEXT(D5507,"YYYY")</f>
        <v>2021</v>
      </c>
      <c r="H5507" s="1" t="str">
        <f t="shared" ref="H5507:H5570" si="346">TEXT(D5507,"dddd")</f>
        <v>Tuesday</v>
      </c>
      <c r="I5507" s="1" t="str">
        <f t="shared" ref="I5507:I5570" si="347">TEXT(D5507,"dd")</f>
        <v>24</v>
      </c>
      <c r="J5507" t="s">
        <v>47</v>
      </c>
      <c r="K5507" t="s">
        <v>71</v>
      </c>
      <c r="L5507" t="s">
        <v>72</v>
      </c>
      <c r="M5507" t="s">
        <v>16</v>
      </c>
      <c r="N5507">
        <v>83</v>
      </c>
      <c r="O5507">
        <v>240</v>
      </c>
      <c r="P5507">
        <v>19920</v>
      </c>
      <c r="Q5507">
        <v>8964</v>
      </c>
      <c r="R5507">
        <v>0.45</v>
      </c>
      <c r="S5507" t="s">
        <v>82</v>
      </c>
      <c r="T5507" t="str">
        <f>IF(Table1[[#This Row],[Units Sold]]&gt; 700,"High Units","low Units")</f>
        <v>low Units</v>
      </c>
      <c r="U5507">
        <f>SUM(Table1[[#This Row],[Operating Profit]])/SUM(Table1[Operating Profit])*100</f>
        <v>2.6989015633221711E-3</v>
      </c>
      <c r="V5507">
        <f>SUM(Table1[[#This Row],[Price per Unit]]*Table1[[#This Row],[Units Sold]])</f>
        <v>19920</v>
      </c>
      <c r="W5507">
        <f>SUM(Table1[[#This Row],[Total Sales]]-Table1[[#This Row],[Operating Profit]])</f>
        <v>10956</v>
      </c>
      <c r="X5507">
        <f>SUM(Table1[[#This Row],[Total Sales]]-Table1[[#This Row],[Cost]])</f>
        <v>8964</v>
      </c>
      <c r="Y5507">
        <f>SUM(Table1[[#This Row],[profit/loss]])/SUM(Table1[profit/loss])</f>
        <v>2.6989015633221709E-5</v>
      </c>
    </row>
    <row r="5508" spans="1:25" x14ac:dyDescent="0.3">
      <c r="A5508" t="s">
        <v>13</v>
      </c>
      <c r="B5508" t="s">
        <v>82</v>
      </c>
      <c r="C5508">
        <v>1128299</v>
      </c>
      <c r="D5508" s="9">
        <v>44432</v>
      </c>
      <c r="E5508" s="8" t="str">
        <f>TEXT(Table1[[#This Row],[Invoice Date]],"dd-mm-yyyy")</f>
        <v>24-08-2021</v>
      </c>
      <c r="F5508" s="1" t="str">
        <f t="shared" si="344"/>
        <v>August</v>
      </c>
      <c r="G5508" s="1" t="str">
        <f t="shared" si="345"/>
        <v>2021</v>
      </c>
      <c r="H5508" s="1" t="str">
        <f t="shared" si="346"/>
        <v>Tuesday</v>
      </c>
      <c r="I5508" s="1" t="str">
        <f t="shared" si="347"/>
        <v>24</v>
      </c>
      <c r="J5508" t="s">
        <v>47</v>
      </c>
      <c r="K5508" t="s">
        <v>71</v>
      </c>
      <c r="L5508" t="s">
        <v>72</v>
      </c>
      <c r="M5508" t="s">
        <v>18</v>
      </c>
      <c r="N5508">
        <v>76</v>
      </c>
      <c r="O5508">
        <v>202</v>
      </c>
      <c r="P5508">
        <v>15352</v>
      </c>
      <c r="Q5508">
        <v>7369</v>
      </c>
      <c r="R5508">
        <v>0.48</v>
      </c>
      <c r="S5508" t="s">
        <v>82</v>
      </c>
      <c r="T5508" t="str">
        <f>IF(Table1[[#This Row],[Units Sold]]&gt; 700,"High Units","low Units")</f>
        <v>low Units</v>
      </c>
      <c r="U5508">
        <f>SUM(Table1[[#This Row],[Operating Profit]])/SUM(Table1[Operating Profit])*100</f>
        <v>2.2186753257609415E-3</v>
      </c>
      <c r="V5508">
        <f>SUM(Table1[[#This Row],[Price per Unit]]*Table1[[#This Row],[Units Sold]])</f>
        <v>15352</v>
      </c>
      <c r="W5508">
        <f>SUM(Table1[[#This Row],[Total Sales]]-Table1[[#This Row],[Operating Profit]])</f>
        <v>7983</v>
      </c>
      <c r="X5508">
        <f>SUM(Table1[[#This Row],[Total Sales]]-Table1[[#This Row],[Cost]])</f>
        <v>7369</v>
      </c>
      <c r="Y5508">
        <f>SUM(Table1[[#This Row],[profit/loss]])/SUM(Table1[profit/loss])</f>
        <v>2.2186753257609415E-5</v>
      </c>
    </row>
    <row r="5509" spans="1:25" x14ac:dyDescent="0.3">
      <c r="A5509" t="s">
        <v>13</v>
      </c>
      <c r="B5509" t="s">
        <v>82</v>
      </c>
      <c r="C5509">
        <v>1128299</v>
      </c>
      <c r="D5509" s="9">
        <v>44432</v>
      </c>
      <c r="E5509" s="8" t="str">
        <f>TEXT(Table1[[#This Row],[Invoice Date]],"dd-mm-yyyy")</f>
        <v>24-08-2021</v>
      </c>
      <c r="F5509" s="1" t="str">
        <f t="shared" si="344"/>
        <v>August</v>
      </c>
      <c r="G5509" s="1" t="str">
        <f t="shared" si="345"/>
        <v>2021</v>
      </c>
      <c r="H5509" s="1" t="str">
        <f t="shared" si="346"/>
        <v>Tuesday</v>
      </c>
      <c r="I5509" s="1" t="str">
        <f t="shared" si="347"/>
        <v>24</v>
      </c>
      <c r="J5509" t="s">
        <v>47</v>
      </c>
      <c r="K5509" t="s">
        <v>71</v>
      </c>
      <c r="L5509" t="s">
        <v>72</v>
      </c>
      <c r="M5509" t="s">
        <v>19</v>
      </c>
      <c r="N5509">
        <v>69</v>
      </c>
      <c r="O5509">
        <v>189</v>
      </c>
      <c r="P5509">
        <v>13041</v>
      </c>
      <c r="Q5509">
        <v>6260</v>
      </c>
      <c r="R5509">
        <v>0.48</v>
      </c>
      <c r="S5509" t="s">
        <v>82</v>
      </c>
      <c r="T5509" t="str">
        <f>IF(Table1[[#This Row],[Units Sold]]&gt; 700,"High Units","low Units")</f>
        <v>low Units</v>
      </c>
      <c r="U5509">
        <f>SUM(Table1[[#This Row],[Operating Profit]])/SUM(Table1[Operating Profit])*100</f>
        <v>1.8847750765726002E-3</v>
      </c>
      <c r="V5509">
        <f>SUM(Table1[[#This Row],[Price per Unit]]*Table1[[#This Row],[Units Sold]])</f>
        <v>13041</v>
      </c>
      <c r="W5509">
        <f>SUM(Table1[[#This Row],[Total Sales]]-Table1[[#This Row],[Operating Profit]])</f>
        <v>6781</v>
      </c>
      <c r="X5509">
        <f>SUM(Table1[[#This Row],[Total Sales]]-Table1[[#This Row],[Cost]])</f>
        <v>6260</v>
      </c>
      <c r="Y5509">
        <f>SUM(Table1[[#This Row],[profit/loss]])/SUM(Table1[profit/loss])</f>
        <v>1.8847750765726003E-5</v>
      </c>
    </row>
    <row r="5510" spans="1:25" x14ac:dyDescent="0.3">
      <c r="A5510" t="s">
        <v>13</v>
      </c>
      <c r="B5510" t="s">
        <v>82</v>
      </c>
      <c r="C5510">
        <v>1128299</v>
      </c>
      <c r="D5510" s="9">
        <v>44432</v>
      </c>
      <c r="E5510" s="8" t="str">
        <f>TEXT(Table1[[#This Row],[Invoice Date]],"dd-mm-yyyy")</f>
        <v>24-08-2021</v>
      </c>
      <c r="F5510" s="1" t="str">
        <f t="shared" si="344"/>
        <v>August</v>
      </c>
      <c r="G5510" s="1" t="str">
        <f t="shared" si="345"/>
        <v>2021</v>
      </c>
      <c r="H5510" s="1" t="str">
        <f t="shared" si="346"/>
        <v>Tuesday</v>
      </c>
      <c r="I5510" s="1" t="str">
        <f t="shared" si="347"/>
        <v>24</v>
      </c>
      <c r="J5510" t="s">
        <v>47</v>
      </c>
      <c r="K5510" t="s">
        <v>71</v>
      </c>
      <c r="L5510" t="s">
        <v>72</v>
      </c>
      <c r="M5510" t="s">
        <v>20</v>
      </c>
      <c r="N5510">
        <v>66</v>
      </c>
      <c r="O5510">
        <v>111</v>
      </c>
      <c r="P5510">
        <v>7326</v>
      </c>
      <c r="Q5510">
        <v>3590</v>
      </c>
      <c r="R5510">
        <v>0.49</v>
      </c>
      <c r="S5510" t="s">
        <v>82</v>
      </c>
      <c r="T5510" t="str">
        <f>IF(Table1[[#This Row],[Units Sold]]&gt; 700,"High Units","low Units")</f>
        <v>low Units</v>
      </c>
      <c r="U5510">
        <f>SUM(Table1[[#This Row],[Operating Profit]])/SUM(Table1[Operating Profit])*100</f>
        <v>1.0808853873635199E-3</v>
      </c>
      <c r="V5510">
        <f>SUM(Table1[[#This Row],[Price per Unit]]*Table1[[#This Row],[Units Sold]])</f>
        <v>7326</v>
      </c>
      <c r="W5510">
        <f>SUM(Table1[[#This Row],[Total Sales]]-Table1[[#This Row],[Operating Profit]])</f>
        <v>3736</v>
      </c>
      <c r="X5510">
        <f>SUM(Table1[[#This Row],[Total Sales]]-Table1[[#This Row],[Cost]])</f>
        <v>3590</v>
      </c>
      <c r="Y5510">
        <f>SUM(Table1[[#This Row],[profit/loss]])/SUM(Table1[profit/loss])</f>
        <v>1.08088538736352E-5</v>
      </c>
    </row>
    <row r="5511" spans="1:25" x14ac:dyDescent="0.3">
      <c r="A5511" t="s">
        <v>13</v>
      </c>
      <c r="B5511" t="s">
        <v>82</v>
      </c>
      <c r="C5511">
        <v>1128299</v>
      </c>
      <c r="D5511" s="9">
        <v>44432</v>
      </c>
      <c r="E5511" s="8" t="str">
        <f>TEXT(Table1[[#This Row],[Invoice Date]],"dd-mm-yyyy")</f>
        <v>24-08-2021</v>
      </c>
      <c r="F5511" s="1" t="str">
        <f t="shared" si="344"/>
        <v>August</v>
      </c>
      <c r="G5511" s="1" t="str">
        <f t="shared" si="345"/>
        <v>2021</v>
      </c>
      <c r="H5511" s="1" t="str">
        <f t="shared" si="346"/>
        <v>Tuesday</v>
      </c>
      <c r="I5511" s="1" t="str">
        <f t="shared" si="347"/>
        <v>24</v>
      </c>
      <c r="J5511" t="s">
        <v>47</v>
      </c>
      <c r="K5511" t="s">
        <v>71</v>
      </c>
      <c r="L5511" t="s">
        <v>72</v>
      </c>
      <c r="M5511" t="s">
        <v>21</v>
      </c>
      <c r="N5511">
        <v>64</v>
      </c>
      <c r="O5511">
        <v>106</v>
      </c>
      <c r="P5511">
        <v>6784</v>
      </c>
      <c r="Q5511">
        <v>3460</v>
      </c>
      <c r="R5511">
        <v>0.51</v>
      </c>
      <c r="S5511" t="s">
        <v>82</v>
      </c>
      <c r="T5511" t="str">
        <f>IF(Table1[[#This Row],[Units Sold]]&gt; 700,"High Units","low Units")</f>
        <v>low Units</v>
      </c>
      <c r="U5511">
        <f>SUM(Table1[[#This Row],[Operating Profit]])/SUM(Table1[Operating Profit])*100</f>
        <v>1.0417446908851753E-3</v>
      </c>
      <c r="V5511">
        <f>SUM(Table1[[#This Row],[Price per Unit]]*Table1[[#This Row],[Units Sold]])</f>
        <v>6784</v>
      </c>
      <c r="W5511">
        <f>SUM(Table1[[#This Row],[Total Sales]]-Table1[[#This Row],[Operating Profit]])</f>
        <v>3324</v>
      </c>
      <c r="X5511">
        <f>SUM(Table1[[#This Row],[Total Sales]]-Table1[[#This Row],[Cost]])</f>
        <v>3460</v>
      </c>
      <c r="Y5511">
        <f>SUM(Table1[[#This Row],[profit/loss]])/SUM(Table1[profit/loss])</f>
        <v>1.0417446908851753E-5</v>
      </c>
    </row>
    <row r="5512" spans="1:25" x14ac:dyDescent="0.3">
      <c r="A5512" t="s">
        <v>13</v>
      </c>
      <c r="B5512" t="s">
        <v>82</v>
      </c>
      <c r="C5512">
        <v>1128299</v>
      </c>
      <c r="D5512" s="9">
        <v>44432</v>
      </c>
      <c r="E5512" s="8" t="str">
        <f>TEXT(Table1[[#This Row],[Invoice Date]],"dd-mm-yyyy")</f>
        <v>24-08-2021</v>
      </c>
      <c r="F5512" s="1" t="str">
        <f t="shared" si="344"/>
        <v>August</v>
      </c>
      <c r="G5512" s="1" t="str">
        <f t="shared" si="345"/>
        <v>2021</v>
      </c>
      <c r="H5512" s="1" t="str">
        <f t="shared" si="346"/>
        <v>Tuesday</v>
      </c>
      <c r="I5512" s="1" t="str">
        <f t="shared" si="347"/>
        <v>24</v>
      </c>
      <c r="J5512" t="s">
        <v>47</v>
      </c>
      <c r="K5512" t="s">
        <v>71</v>
      </c>
      <c r="L5512" t="s">
        <v>72</v>
      </c>
      <c r="M5512" t="s">
        <v>22</v>
      </c>
      <c r="N5512">
        <v>73</v>
      </c>
      <c r="O5512">
        <v>75</v>
      </c>
      <c r="P5512">
        <v>5475</v>
      </c>
      <c r="Q5512">
        <v>2300</v>
      </c>
      <c r="R5512">
        <v>0.42</v>
      </c>
      <c r="S5512" t="s">
        <v>82</v>
      </c>
      <c r="T5512" t="str">
        <f>IF(Table1[[#This Row],[Units Sold]]&gt; 700,"High Units","low Units")</f>
        <v>low Units</v>
      </c>
      <c r="U5512">
        <f>SUM(Table1[[#This Row],[Operating Profit]])/SUM(Table1[Operating Profit])*100</f>
        <v>6.9248924538609915E-4</v>
      </c>
      <c r="V5512">
        <f>SUM(Table1[[#This Row],[Price per Unit]]*Table1[[#This Row],[Units Sold]])</f>
        <v>5475</v>
      </c>
      <c r="W5512">
        <f>SUM(Table1[[#This Row],[Total Sales]]-Table1[[#This Row],[Operating Profit]])</f>
        <v>3175</v>
      </c>
      <c r="X5512">
        <f>SUM(Table1[[#This Row],[Total Sales]]-Table1[[#This Row],[Cost]])</f>
        <v>2300</v>
      </c>
      <c r="Y5512">
        <f>SUM(Table1[[#This Row],[profit/loss]])/SUM(Table1[profit/loss])</f>
        <v>6.9248924538609921E-6</v>
      </c>
    </row>
    <row r="5513" spans="1:25" x14ac:dyDescent="0.3">
      <c r="A5513" t="s">
        <v>13</v>
      </c>
      <c r="B5513" t="s">
        <v>82</v>
      </c>
      <c r="C5513">
        <v>1128299</v>
      </c>
      <c r="D5513" s="9">
        <v>44464</v>
      </c>
      <c r="E5513" s="8" t="str">
        <f>TEXT(Table1[[#This Row],[Invoice Date]],"dd-mm-yyyy")</f>
        <v>25-09-2021</v>
      </c>
      <c r="F5513" s="1" t="str">
        <f t="shared" si="344"/>
        <v>September</v>
      </c>
      <c r="G5513" s="1" t="str">
        <f t="shared" si="345"/>
        <v>2021</v>
      </c>
      <c r="H5513" s="1" t="str">
        <f t="shared" si="346"/>
        <v>Saturday</v>
      </c>
      <c r="I5513" s="1" t="str">
        <f t="shared" si="347"/>
        <v>25</v>
      </c>
      <c r="J5513" t="s">
        <v>47</v>
      </c>
      <c r="K5513" t="s">
        <v>71</v>
      </c>
      <c r="L5513" t="s">
        <v>72</v>
      </c>
      <c r="M5513" t="s">
        <v>16</v>
      </c>
      <c r="N5513">
        <v>46</v>
      </c>
      <c r="O5513">
        <v>113</v>
      </c>
      <c r="P5513">
        <v>5198</v>
      </c>
      <c r="Q5513">
        <v>2599</v>
      </c>
      <c r="R5513">
        <v>0.5</v>
      </c>
      <c r="S5513" t="s">
        <v>82</v>
      </c>
      <c r="T5513" t="str">
        <f>IF(Table1[[#This Row],[Units Sold]]&gt; 700,"High Units","low Units")</f>
        <v>low Units</v>
      </c>
      <c r="U5513">
        <f>SUM(Table1[[#This Row],[Operating Profit]])/SUM(Table1[Operating Profit])*100</f>
        <v>7.8251284728629209E-4</v>
      </c>
      <c r="V5513">
        <f>SUM(Table1[[#This Row],[Price per Unit]]*Table1[[#This Row],[Units Sold]])</f>
        <v>5198</v>
      </c>
      <c r="W5513">
        <f>SUM(Table1[[#This Row],[Total Sales]]-Table1[[#This Row],[Operating Profit]])</f>
        <v>2599</v>
      </c>
      <c r="X5513">
        <f>SUM(Table1[[#This Row],[Total Sales]]-Table1[[#This Row],[Cost]])</f>
        <v>2599</v>
      </c>
      <c r="Y5513">
        <f>SUM(Table1[[#This Row],[profit/loss]])/SUM(Table1[profit/loss])</f>
        <v>7.8251284728629214E-6</v>
      </c>
    </row>
    <row r="5514" spans="1:25" x14ac:dyDescent="0.3">
      <c r="A5514" t="s">
        <v>13</v>
      </c>
      <c r="B5514" t="s">
        <v>82</v>
      </c>
      <c r="C5514">
        <v>1128299</v>
      </c>
      <c r="D5514" s="9">
        <v>44464</v>
      </c>
      <c r="E5514" s="8" t="str">
        <f>TEXT(Table1[[#This Row],[Invoice Date]],"dd-mm-yyyy")</f>
        <v>25-09-2021</v>
      </c>
      <c r="F5514" s="1" t="str">
        <f t="shared" si="344"/>
        <v>September</v>
      </c>
      <c r="G5514" s="1" t="str">
        <f t="shared" si="345"/>
        <v>2021</v>
      </c>
      <c r="H5514" s="1" t="str">
        <f t="shared" si="346"/>
        <v>Saturday</v>
      </c>
      <c r="I5514" s="1" t="str">
        <f t="shared" si="347"/>
        <v>25</v>
      </c>
      <c r="J5514" t="s">
        <v>47</v>
      </c>
      <c r="K5514" t="s">
        <v>71</v>
      </c>
      <c r="L5514" t="s">
        <v>72</v>
      </c>
      <c r="M5514" t="s">
        <v>18</v>
      </c>
      <c r="N5514">
        <v>52</v>
      </c>
      <c r="O5514">
        <v>113</v>
      </c>
      <c r="P5514">
        <v>5876</v>
      </c>
      <c r="Q5514">
        <v>2703</v>
      </c>
      <c r="R5514">
        <v>0.46</v>
      </c>
      <c r="S5514" t="s">
        <v>82</v>
      </c>
      <c r="T5514" t="str">
        <f>IF(Table1[[#This Row],[Units Sold]]&gt; 700,"High Units","low Units")</f>
        <v>low Units</v>
      </c>
      <c r="U5514">
        <f>SUM(Table1[[#This Row],[Operating Profit]])/SUM(Table1[Operating Profit])*100</f>
        <v>8.1382540446896788E-4</v>
      </c>
      <c r="V5514">
        <f>SUM(Table1[[#This Row],[Price per Unit]]*Table1[[#This Row],[Units Sold]])</f>
        <v>5876</v>
      </c>
      <c r="W5514">
        <f>SUM(Table1[[#This Row],[Total Sales]]-Table1[[#This Row],[Operating Profit]])</f>
        <v>3173</v>
      </c>
      <c r="X5514">
        <f>SUM(Table1[[#This Row],[Total Sales]]-Table1[[#This Row],[Cost]])</f>
        <v>2703</v>
      </c>
      <c r="Y5514">
        <f>SUM(Table1[[#This Row],[profit/loss]])/SUM(Table1[profit/loss])</f>
        <v>8.138254044689679E-6</v>
      </c>
    </row>
    <row r="5515" spans="1:25" x14ac:dyDescent="0.3">
      <c r="A5515" t="s">
        <v>13</v>
      </c>
      <c r="B5515" t="s">
        <v>82</v>
      </c>
      <c r="C5515">
        <v>1128299</v>
      </c>
      <c r="D5515" s="9">
        <v>44464</v>
      </c>
      <c r="E5515" s="8" t="str">
        <f>TEXT(Table1[[#This Row],[Invoice Date]],"dd-mm-yyyy")</f>
        <v>25-09-2021</v>
      </c>
      <c r="F5515" s="1" t="str">
        <f t="shared" si="344"/>
        <v>September</v>
      </c>
      <c r="G5515" s="1" t="str">
        <f t="shared" si="345"/>
        <v>2021</v>
      </c>
      <c r="H5515" s="1" t="str">
        <f t="shared" si="346"/>
        <v>Saturday</v>
      </c>
      <c r="I5515" s="1" t="str">
        <f t="shared" si="347"/>
        <v>25</v>
      </c>
      <c r="J5515" t="s">
        <v>47</v>
      </c>
      <c r="K5515" t="s">
        <v>71</v>
      </c>
      <c r="L5515" t="s">
        <v>72</v>
      </c>
      <c r="M5515" t="s">
        <v>19</v>
      </c>
      <c r="N5515">
        <v>47</v>
      </c>
      <c r="O5515">
        <v>65</v>
      </c>
      <c r="P5515">
        <v>3055</v>
      </c>
      <c r="Q5515">
        <v>1436</v>
      </c>
      <c r="R5515">
        <v>0.47</v>
      </c>
      <c r="S5515" t="s">
        <v>82</v>
      </c>
      <c r="T5515" t="str">
        <f>IF(Table1[[#This Row],[Units Sold]]&gt; 700,"High Units","low Units")</f>
        <v>low Units</v>
      </c>
      <c r="U5515">
        <f>SUM(Table1[[#This Row],[Operating Profit]])/SUM(Table1[Operating Profit])*100</f>
        <v>4.3235415494540799E-4</v>
      </c>
      <c r="V5515">
        <f>SUM(Table1[[#This Row],[Price per Unit]]*Table1[[#This Row],[Units Sold]])</f>
        <v>3055</v>
      </c>
      <c r="W5515">
        <f>SUM(Table1[[#This Row],[Total Sales]]-Table1[[#This Row],[Operating Profit]])</f>
        <v>1619</v>
      </c>
      <c r="X5515">
        <f>SUM(Table1[[#This Row],[Total Sales]]-Table1[[#This Row],[Cost]])</f>
        <v>1436</v>
      </c>
      <c r="Y5515">
        <f>SUM(Table1[[#This Row],[profit/loss]])/SUM(Table1[profit/loss])</f>
        <v>4.32354154945408E-6</v>
      </c>
    </row>
    <row r="5516" spans="1:25" x14ac:dyDescent="0.3">
      <c r="A5516" t="s">
        <v>13</v>
      </c>
      <c r="B5516" t="s">
        <v>82</v>
      </c>
      <c r="C5516">
        <v>1128299</v>
      </c>
      <c r="D5516" s="9">
        <v>44464</v>
      </c>
      <c r="E5516" s="8" t="str">
        <f>TEXT(Table1[[#This Row],[Invoice Date]],"dd-mm-yyyy")</f>
        <v>25-09-2021</v>
      </c>
      <c r="F5516" s="1" t="str">
        <f t="shared" si="344"/>
        <v>September</v>
      </c>
      <c r="G5516" s="1" t="str">
        <f t="shared" si="345"/>
        <v>2021</v>
      </c>
      <c r="H5516" s="1" t="str">
        <f t="shared" si="346"/>
        <v>Saturday</v>
      </c>
      <c r="I5516" s="1" t="str">
        <f t="shared" si="347"/>
        <v>25</v>
      </c>
      <c r="J5516" t="s">
        <v>47</v>
      </c>
      <c r="K5516" t="s">
        <v>71</v>
      </c>
      <c r="L5516" t="s">
        <v>72</v>
      </c>
      <c r="M5516" t="s">
        <v>20</v>
      </c>
      <c r="N5516">
        <v>45</v>
      </c>
      <c r="O5516">
        <v>54</v>
      </c>
      <c r="P5516">
        <v>2430</v>
      </c>
      <c r="Q5516">
        <v>1191</v>
      </c>
      <c r="R5516">
        <v>0.49</v>
      </c>
      <c r="S5516" t="s">
        <v>82</v>
      </c>
      <c r="T5516" t="str">
        <f>IF(Table1[[#This Row],[Units Sold]]&gt; 700,"High Units","low Units")</f>
        <v>low Units</v>
      </c>
      <c r="U5516">
        <f>SUM(Table1[[#This Row],[Operating Profit]])/SUM(Table1[Operating Profit])*100</f>
        <v>3.5858899619775831E-4</v>
      </c>
      <c r="V5516">
        <f>SUM(Table1[[#This Row],[Price per Unit]]*Table1[[#This Row],[Units Sold]])</f>
        <v>2430</v>
      </c>
      <c r="W5516">
        <f>SUM(Table1[[#This Row],[Total Sales]]-Table1[[#This Row],[Operating Profit]])</f>
        <v>1239</v>
      </c>
      <c r="X5516">
        <f>SUM(Table1[[#This Row],[Total Sales]]-Table1[[#This Row],[Cost]])</f>
        <v>1191</v>
      </c>
      <c r="Y5516">
        <f>SUM(Table1[[#This Row],[profit/loss]])/SUM(Table1[profit/loss])</f>
        <v>3.5858899619775833E-6</v>
      </c>
    </row>
    <row r="5517" spans="1:25" x14ac:dyDescent="0.3">
      <c r="A5517" t="s">
        <v>13</v>
      </c>
      <c r="B5517" t="s">
        <v>82</v>
      </c>
      <c r="C5517">
        <v>1128299</v>
      </c>
      <c r="D5517" s="9">
        <v>44464</v>
      </c>
      <c r="E5517" s="8" t="str">
        <f>TEXT(Table1[[#This Row],[Invoice Date]],"dd-mm-yyyy")</f>
        <v>25-09-2021</v>
      </c>
      <c r="F5517" s="1" t="str">
        <f t="shared" si="344"/>
        <v>September</v>
      </c>
      <c r="G5517" s="1" t="str">
        <f t="shared" si="345"/>
        <v>2021</v>
      </c>
      <c r="H5517" s="1" t="str">
        <f t="shared" si="346"/>
        <v>Saturday</v>
      </c>
      <c r="I5517" s="1" t="str">
        <f t="shared" si="347"/>
        <v>25</v>
      </c>
      <c r="J5517" t="s">
        <v>47</v>
      </c>
      <c r="K5517" t="s">
        <v>71</v>
      </c>
      <c r="L5517" t="s">
        <v>72</v>
      </c>
      <c r="M5517" t="s">
        <v>21</v>
      </c>
      <c r="N5517">
        <v>58</v>
      </c>
      <c r="O5517">
        <v>56</v>
      </c>
      <c r="P5517">
        <v>3248</v>
      </c>
      <c r="Q5517">
        <v>1624</v>
      </c>
      <c r="R5517">
        <v>0.5</v>
      </c>
      <c r="S5517" t="s">
        <v>82</v>
      </c>
      <c r="T5517" t="str">
        <f>IF(Table1[[#This Row],[Units Sold]]&gt; 700,"High Units","low Units")</f>
        <v>low Units</v>
      </c>
      <c r="U5517">
        <f>SUM(Table1[[#This Row],[Operating Profit]])/SUM(Table1[Operating Profit])*100</f>
        <v>4.8895762369870655E-4</v>
      </c>
      <c r="V5517">
        <f>SUM(Table1[[#This Row],[Price per Unit]]*Table1[[#This Row],[Units Sold]])</f>
        <v>3248</v>
      </c>
      <c r="W5517">
        <f>SUM(Table1[[#This Row],[Total Sales]]-Table1[[#This Row],[Operating Profit]])</f>
        <v>1624</v>
      </c>
      <c r="X5517">
        <f>SUM(Table1[[#This Row],[Total Sales]]-Table1[[#This Row],[Cost]])</f>
        <v>1624</v>
      </c>
      <c r="Y5517">
        <f>SUM(Table1[[#This Row],[profit/loss]])/SUM(Table1[profit/loss])</f>
        <v>4.8895762369870656E-6</v>
      </c>
    </row>
    <row r="5518" spans="1:25" x14ac:dyDescent="0.3">
      <c r="A5518" t="s">
        <v>13</v>
      </c>
      <c r="B5518" t="s">
        <v>82</v>
      </c>
      <c r="C5518">
        <v>1128299</v>
      </c>
      <c r="D5518" s="9">
        <v>44464</v>
      </c>
      <c r="E5518" s="8" t="str">
        <f>TEXT(Table1[[#This Row],[Invoice Date]],"dd-mm-yyyy")</f>
        <v>25-09-2021</v>
      </c>
      <c r="F5518" s="1" t="str">
        <f t="shared" si="344"/>
        <v>September</v>
      </c>
      <c r="G5518" s="1" t="str">
        <f t="shared" si="345"/>
        <v>2021</v>
      </c>
      <c r="H5518" s="1" t="str">
        <f t="shared" si="346"/>
        <v>Saturday</v>
      </c>
      <c r="I5518" s="1" t="str">
        <f t="shared" si="347"/>
        <v>25</v>
      </c>
      <c r="J5518" t="s">
        <v>47</v>
      </c>
      <c r="K5518" t="s">
        <v>71</v>
      </c>
      <c r="L5518" t="s">
        <v>72</v>
      </c>
      <c r="M5518" t="s">
        <v>22</v>
      </c>
      <c r="N5518">
        <v>42</v>
      </c>
      <c r="O5518">
        <v>70</v>
      </c>
      <c r="P5518">
        <v>2940</v>
      </c>
      <c r="Q5518">
        <v>1264</v>
      </c>
      <c r="R5518">
        <v>0.43</v>
      </c>
      <c r="S5518" t="s">
        <v>82</v>
      </c>
      <c r="T5518" t="str">
        <f>IF(Table1[[#This Row],[Units Sold]]&gt; 700,"High Units","low Units")</f>
        <v>low Units</v>
      </c>
      <c r="U5518">
        <f>SUM(Table1[[#This Row],[Operating Profit]])/SUM(Table1[Operating Profit])*100</f>
        <v>3.8056800268175192E-4</v>
      </c>
      <c r="V5518">
        <f>SUM(Table1[[#This Row],[Price per Unit]]*Table1[[#This Row],[Units Sold]])</f>
        <v>2940</v>
      </c>
      <c r="W5518">
        <f>SUM(Table1[[#This Row],[Total Sales]]-Table1[[#This Row],[Operating Profit]])</f>
        <v>1676</v>
      </c>
      <c r="X5518">
        <f>SUM(Table1[[#This Row],[Total Sales]]-Table1[[#This Row],[Cost]])</f>
        <v>1264</v>
      </c>
      <c r="Y5518">
        <f>SUM(Table1[[#This Row],[profit/loss]])/SUM(Table1[profit/loss])</f>
        <v>3.8056800268175194E-6</v>
      </c>
    </row>
    <row r="5519" spans="1:25" x14ac:dyDescent="0.3">
      <c r="A5519" t="s">
        <v>13</v>
      </c>
      <c r="B5519" t="s">
        <v>82</v>
      </c>
      <c r="C5519">
        <v>1128299</v>
      </c>
      <c r="D5519" s="9">
        <v>44493</v>
      </c>
      <c r="E5519" s="8" t="str">
        <f>TEXT(Table1[[#This Row],[Invoice Date]],"dd-mm-yyyy")</f>
        <v>24-10-2021</v>
      </c>
      <c r="F5519" s="1" t="str">
        <f t="shared" si="344"/>
        <v>October</v>
      </c>
      <c r="G5519" s="1" t="str">
        <f t="shared" si="345"/>
        <v>2021</v>
      </c>
      <c r="H5519" s="1" t="str">
        <f t="shared" si="346"/>
        <v>Sunday</v>
      </c>
      <c r="I5519" s="1" t="str">
        <f t="shared" si="347"/>
        <v>24</v>
      </c>
      <c r="J5519" t="s">
        <v>47</v>
      </c>
      <c r="K5519" t="s">
        <v>71</v>
      </c>
      <c r="L5519" t="s">
        <v>72</v>
      </c>
      <c r="M5519" t="s">
        <v>16</v>
      </c>
      <c r="N5519">
        <v>38</v>
      </c>
      <c r="O5519">
        <v>102</v>
      </c>
      <c r="P5519">
        <v>3876</v>
      </c>
      <c r="Q5519">
        <v>1744</v>
      </c>
      <c r="R5519">
        <v>0.45</v>
      </c>
      <c r="S5519" t="s">
        <v>82</v>
      </c>
      <c r="T5519" t="str">
        <f>IF(Table1[[#This Row],[Units Sold]]&gt; 700,"High Units","low Units")</f>
        <v>low Units</v>
      </c>
      <c r="U5519">
        <f>SUM(Table1[[#This Row],[Operating Profit]])/SUM(Table1[Operating Profit])*100</f>
        <v>5.2508749737102483E-4</v>
      </c>
      <c r="V5519">
        <f>SUM(Table1[[#This Row],[Price per Unit]]*Table1[[#This Row],[Units Sold]])</f>
        <v>3876</v>
      </c>
      <c r="W5519">
        <f>SUM(Table1[[#This Row],[Total Sales]]-Table1[[#This Row],[Operating Profit]])</f>
        <v>2132</v>
      </c>
      <c r="X5519">
        <f>SUM(Table1[[#This Row],[Total Sales]]-Table1[[#This Row],[Cost]])</f>
        <v>1744</v>
      </c>
      <c r="Y5519">
        <f>SUM(Table1[[#This Row],[profit/loss]])/SUM(Table1[profit/loss])</f>
        <v>5.2508749737102479E-6</v>
      </c>
    </row>
    <row r="5520" spans="1:25" x14ac:dyDescent="0.3">
      <c r="A5520" t="s">
        <v>13</v>
      </c>
      <c r="B5520" t="s">
        <v>82</v>
      </c>
      <c r="C5520">
        <v>1128299</v>
      </c>
      <c r="D5520" s="9">
        <v>44493</v>
      </c>
      <c r="E5520" s="8" t="str">
        <f>TEXT(Table1[[#This Row],[Invoice Date]],"dd-mm-yyyy")</f>
        <v>24-10-2021</v>
      </c>
      <c r="F5520" s="1" t="str">
        <f t="shared" si="344"/>
        <v>October</v>
      </c>
      <c r="G5520" s="1" t="str">
        <f t="shared" si="345"/>
        <v>2021</v>
      </c>
      <c r="H5520" s="1" t="str">
        <f t="shared" si="346"/>
        <v>Sunday</v>
      </c>
      <c r="I5520" s="1" t="str">
        <f t="shared" si="347"/>
        <v>24</v>
      </c>
      <c r="J5520" t="s">
        <v>47</v>
      </c>
      <c r="K5520" t="s">
        <v>71</v>
      </c>
      <c r="L5520" t="s">
        <v>72</v>
      </c>
      <c r="M5520" t="s">
        <v>18</v>
      </c>
      <c r="N5520">
        <v>51</v>
      </c>
      <c r="O5520">
        <v>142</v>
      </c>
      <c r="P5520">
        <v>7242</v>
      </c>
      <c r="Q5520">
        <v>3549</v>
      </c>
      <c r="R5520">
        <v>0.49</v>
      </c>
      <c r="S5520" t="s">
        <v>82</v>
      </c>
      <c r="T5520" t="str">
        <f>IF(Table1[[#This Row],[Units Sold]]&gt; 700,"High Units","low Units")</f>
        <v>low Units</v>
      </c>
      <c r="U5520">
        <f>SUM(Table1[[#This Row],[Operating Profit]])/SUM(Table1[Operating Profit])*100</f>
        <v>1.0685410138588113E-3</v>
      </c>
      <c r="V5520">
        <f>SUM(Table1[[#This Row],[Price per Unit]]*Table1[[#This Row],[Units Sold]])</f>
        <v>7242</v>
      </c>
      <c r="W5520">
        <f>SUM(Table1[[#This Row],[Total Sales]]-Table1[[#This Row],[Operating Profit]])</f>
        <v>3693</v>
      </c>
      <c r="X5520">
        <f>SUM(Table1[[#This Row],[Total Sales]]-Table1[[#This Row],[Cost]])</f>
        <v>3549</v>
      </c>
      <c r="Y5520">
        <f>SUM(Table1[[#This Row],[profit/loss]])/SUM(Table1[profit/loss])</f>
        <v>1.0685410138588114E-5</v>
      </c>
    </row>
    <row r="5521" spans="1:25" x14ac:dyDescent="0.3">
      <c r="A5521" t="s">
        <v>13</v>
      </c>
      <c r="B5521" t="s">
        <v>82</v>
      </c>
      <c r="C5521">
        <v>1128299</v>
      </c>
      <c r="D5521" s="9">
        <v>44493</v>
      </c>
      <c r="E5521" s="8" t="str">
        <f>TEXT(Table1[[#This Row],[Invoice Date]],"dd-mm-yyyy")</f>
        <v>24-10-2021</v>
      </c>
      <c r="F5521" s="1" t="str">
        <f t="shared" si="344"/>
        <v>October</v>
      </c>
      <c r="G5521" s="1" t="str">
        <f t="shared" si="345"/>
        <v>2021</v>
      </c>
      <c r="H5521" s="1" t="str">
        <f t="shared" si="346"/>
        <v>Sunday</v>
      </c>
      <c r="I5521" s="1" t="str">
        <f t="shared" si="347"/>
        <v>24</v>
      </c>
      <c r="J5521" t="s">
        <v>47</v>
      </c>
      <c r="K5521" t="s">
        <v>71</v>
      </c>
      <c r="L5521" t="s">
        <v>72</v>
      </c>
      <c r="M5521" t="s">
        <v>19</v>
      </c>
      <c r="N5521">
        <v>46</v>
      </c>
      <c r="O5521">
        <v>95</v>
      </c>
      <c r="P5521">
        <v>4370</v>
      </c>
      <c r="Q5521">
        <v>2010</v>
      </c>
      <c r="R5521">
        <v>0.46</v>
      </c>
      <c r="S5521" t="s">
        <v>82</v>
      </c>
      <c r="T5521" t="str">
        <f>IF(Table1[[#This Row],[Units Sold]]&gt; 700,"High Units","low Units")</f>
        <v>low Units</v>
      </c>
      <c r="U5521">
        <f>SUM(Table1[[#This Row],[Operating Profit]])/SUM(Table1[Operating Profit])*100</f>
        <v>6.0517538401133023E-4</v>
      </c>
      <c r="V5521">
        <f>SUM(Table1[[#This Row],[Price per Unit]]*Table1[[#This Row],[Units Sold]])</f>
        <v>4370</v>
      </c>
      <c r="W5521">
        <f>SUM(Table1[[#This Row],[Total Sales]]-Table1[[#This Row],[Operating Profit]])</f>
        <v>2360</v>
      </c>
      <c r="X5521">
        <f>SUM(Table1[[#This Row],[Total Sales]]-Table1[[#This Row],[Cost]])</f>
        <v>2010</v>
      </c>
      <c r="Y5521">
        <f>SUM(Table1[[#This Row],[profit/loss]])/SUM(Table1[profit/loss])</f>
        <v>6.0517538401133022E-6</v>
      </c>
    </row>
    <row r="5522" spans="1:25" x14ac:dyDescent="0.3">
      <c r="A5522" t="s">
        <v>13</v>
      </c>
      <c r="B5522" t="s">
        <v>82</v>
      </c>
      <c r="C5522">
        <v>1128299</v>
      </c>
      <c r="D5522" s="9">
        <v>44493</v>
      </c>
      <c r="E5522" s="8" t="str">
        <f>TEXT(Table1[[#This Row],[Invoice Date]],"dd-mm-yyyy")</f>
        <v>24-10-2021</v>
      </c>
      <c r="F5522" s="1" t="str">
        <f t="shared" si="344"/>
        <v>October</v>
      </c>
      <c r="G5522" s="1" t="str">
        <f t="shared" si="345"/>
        <v>2021</v>
      </c>
      <c r="H5522" s="1" t="str">
        <f t="shared" si="346"/>
        <v>Sunday</v>
      </c>
      <c r="I5522" s="1" t="str">
        <f t="shared" si="347"/>
        <v>24</v>
      </c>
      <c r="J5522" t="s">
        <v>47</v>
      </c>
      <c r="K5522" t="s">
        <v>71</v>
      </c>
      <c r="L5522" t="s">
        <v>72</v>
      </c>
      <c r="M5522" t="s">
        <v>20</v>
      </c>
      <c r="N5522">
        <v>41</v>
      </c>
      <c r="O5522">
        <v>98</v>
      </c>
      <c r="P5522">
        <v>4018</v>
      </c>
      <c r="Q5522">
        <v>1969</v>
      </c>
      <c r="R5522">
        <v>0.49</v>
      </c>
      <c r="S5522" t="s">
        <v>82</v>
      </c>
      <c r="T5522" t="str">
        <f>IF(Table1[[#This Row],[Units Sold]]&gt; 700,"High Units","low Units")</f>
        <v>low Units</v>
      </c>
      <c r="U5522">
        <f>SUM(Table1[[#This Row],[Operating Profit]])/SUM(Table1[Operating Profit])*100</f>
        <v>5.9283101050662144E-4</v>
      </c>
      <c r="V5522">
        <f>SUM(Table1[[#This Row],[Price per Unit]]*Table1[[#This Row],[Units Sold]])</f>
        <v>4018</v>
      </c>
      <c r="W5522">
        <f>SUM(Table1[[#This Row],[Total Sales]]-Table1[[#This Row],[Operating Profit]])</f>
        <v>2049</v>
      </c>
      <c r="X5522">
        <f>SUM(Table1[[#This Row],[Total Sales]]-Table1[[#This Row],[Cost]])</f>
        <v>1969</v>
      </c>
      <c r="Y5522">
        <f>SUM(Table1[[#This Row],[profit/loss]])/SUM(Table1[profit/loss])</f>
        <v>5.9283101050662144E-6</v>
      </c>
    </row>
    <row r="5523" spans="1:25" x14ac:dyDescent="0.3">
      <c r="A5523" t="s">
        <v>13</v>
      </c>
      <c r="B5523" t="s">
        <v>82</v>
      </c>
      <c r="C5523">
        <v>1128299</v>
      </c>
      <c r="D5523" s="9">
        <v>44493</v>
      </c>
      <c r="E5523" s="8" t="str">
        <f>TEXT(Table1[[#This Row],[Invoice Date]],"dd-mm-yyyy")</f>
        <v>24-10-2021</v>
      </c>
      <c r="F5523" s="1" t="str">
        <f t="shared" si="344"/>
        <v>October</v>
      </c>
      <c r="G5523" s="1" t="str">
        <f t="shared" si="345"/>
        <v>2021</v>
      </c>
      <c r="H5523" s="1" t="str">
        <f t="shared" si="346"/>
        <v>Sunday</v>
      </c>
      <c r="I5523" s="1" t="str">
        <f t="shared" si="347"/>
        <v>24</v>
      </c>
      <c r="J5523" t="s">
        <v>47</v>
      </c>
      <c r="K5523" t="s">
        <v>71</v>
      </c>
      <c r="L5523" t="s">
        <v>72</v>
      </c>
      <c r="M5523" t="s">
        <v>21</v>
      </c>
      <c r="N5523">
        <v>53</v>
      </c>
      <c r="O5523">
        <v>87</v>
      </c>
      <c r="P5523">
        <v>4611</v>
      </c>
      <c r="Q5523">
        <v>2490</v>
      </c>
      <c r="R5523">
        <v>0.54</v>
      </c>
      <c r="S5523" t="s">
        <v>82</v>
      </c>
      <c r="T5523" t="str">
        <f>IF(Table1[[#This Row],[Units Sold]]&gt; 700,"High Units","low Units")</f>
        <v>low Units</v>
      </c>
      <c r="U5523">
        <f>SUM(Table1[[#This Row],[Operating Profit]])/SUM(Table1[Operating Profit])*100</f>
        <v>7.4969487870060302E-4</v>
      </c>
      <c r="V5523">
        <f>SUM(Table1[[#This Row],[Price per Unit]]*Table1[[#This Row],[Units Sold]])</f>
        <v>4611</v>
      </c>
      <c r="W5523">
        <f>SUM(Table1[[#This Row],[Total Sales]]-Table1[[#This Row],[Operating Profit]])</f>
        <v>2121</v>
      </c>
      <c r="X5523">
        <f>SUM(Table1[[#This Row],[Total Sales]]-Table1[[#This Row],[Cost]])</f>
        <v>2490</v>
      </c>
      <c r="Y5523">
        <f>SUM(Table1[[#This Row],[profit/loss]])/SUM(Table1[profit/loss])</f>
        <v>7.4969487870060302E-6</v>
      </c>
    </row>
    <row r="5524" spans="1:25" x14ac:dyDescent="0.3">
      <c r="A5524" t="s">
        <v>13</v>
      </c>
      <c r="B5524" t="s">
        <v>82</v>
      </c>
      <c r="C5524">
        <v>1128299</v>
      </c>
      <c r="D5524" s="9">
        <v>44493</v>
      </c>
      <c r="E5524" s="8" t="str">
        <f>TEXT(Table1[[#This Row],[Invoice Date]],"dd-mm-yyyy")</f>
        <v>24-10-2021</v>
      </c>
      <c r="F5524" s="1" t="str">
        <f t="shared" si="344"/>
        <v>October</v>
      </c>
      <c r="G5524" s="1" t="str">
        <f t="shared" si="345"/>
        <v>2021</v>
      </c>
      <c r="H5524" s="1" t="str">
        <f t="shared" si="346"/>
        <v>Sunday</v>
      </c>
      <c r="I5524" s="1" t="str">
        <f t="shared" si="347"/>
        <v>24</v>
      </c>
      <c r="J5524" t="s">
        <v>47</v>
      </c>
      <c r="K5524" t="s">
        <v>71</v>
      </c>
      <c r="L5524" t="s">
        <v>72</v>
      </c>
      <c r="M5524" t="s">
        <v>22</v>
      </c>
      <c r="N5524">
        <v>59</v>
      </c>
      <c r="O5524">
        <v>102</v>
      </c>
      <c r="P5524">
        <v>6018</v>
      </c>
      <c r="Q5524">
        <v>2648</v>
      </c>
      <c r="R5524">
        <v>0.44</v>
      </c>
      <c r="S5524" t="s">
        <v>82</v>
      </c>
      <c r="T5524" t="str">
        <f>IF(Table1[[#This Row],[Units Sold]]&gt; 700,"High Units","low Units")</f>
        <v>low Units</v>
      </c>
      <c r="U5524">
        <f>SUM(Table1[[#This Row],[Operating Profit]])/SUM(Table1[Operating Profit])*100</f>
        <v>7.9726587903582212E-4</v>
      </c>
      <c r="V5524">
        <f>SUM(Table1[[#This Row],[Price per Unit]]*Table1[[#This Row],[Units Sold]])</f>
        <v>6018</v>
      </c>
      <c r="W5524">
        <f>SUM(Table1[[#This Row],[Total Sales]]-Table1[[#This Row],[Operating Profit]])</f>
        <v>3370</v>
      </c>
      <c r="X5524">
        <f>SUM(Table1[[#This Row],[Total Sales]]-Table1[[#This Row],[Cost]])</f>
        <v>2648</v>
      </c>
      <c r="Y5524">
        <f>SUM(Table1[[#This Row],[profit/loss]])/SUM(Table1[profit/loss])</f>
        <v>7.972658790358221E-6</v>
      </c>
    </row>
    <row r="5525" spans="1:25" x14ac:dyDescent="0.3">
      <c r="A5525" t="s">
        <v>13</v>
      </c>
      <c r="B5525" t="s">
        <v>82</v>
      </c>
      <c r="C5525">
        <v>1128299</v>
      </c>
      <c r="D5525" s="9">
        <v>44524</v>
      </c>
      <c r="E5525" s="8" t="str">
        <f>TEXT(Table1[[#This Row],[Invoice Date]],"dd-mm-yyyy")</f>
        <v>24-11-2021</v>
      </c>
      <c r="F5525" s="1" t="str">
        <f t="shared" si="344"/>
        <v>November</v>
      </c>
      <c r="G5525" s="1" t="str">
        <f t="shared" si="345"/>
        <v>2021</v>
      </c>
      <c r="H5525" s="1" t="str">
        <f t="shared" si="346"/>
        <v>Wednesday</v>
      </c>
      <c r="I5525" s="1" t="str">
        <f t="shared" si="347"/>
        <v>24</v>
      </c>
      <c r="J5525" t="s">
        <v>47</v>
      </c>
      <c r="K5525" t="s">
        <v>71</v>
      </c>
      <c r="L5525" t="s">
        <v>72</v>
      </c>
      <c r="M5525" t="s">
        <v>16</v>
      </c>
      <c r="N5525">
        <v>42</v>
      </c>
      <c r="O5525">
        <v>155</v>
      </c>
      <c r="P5525">
        <v>6510</v>
      </c>
      <c r="Q5525">
        <v>3060</v>
      </c>
      <c r="R5525">
        <v>0.47</v>
      </c>
      <c r="S5525" t="s">
        <v>82</v>
      </c>
      <c r="T5525" t="str">
        <f>IF(Table1[[#This Row],[Units Sold]]&gt; 700,"High Units","low Units")</f>
        <v>low Units</v>
      </c>
      <c r="U5525">
        <f>SUM(Table1[[#This Row],[Operating Profit]])/SUM(Table1[Operating Profit])*100</f>
        <v>9.2131177864411464E-4</v>
      </c>
      <c r="V5525">
        <f>SUM(Table1[[#This Row],[Price per Unit]]*Table1[[#This Row],[Units Sold]])</f>
        <v>6510</v>
      </c>
      <c r="W5525">
        <f>SUM(Table1[[#This Row],[Total Sales]]-Table1[[#This Row],[Operating Profit]])</f>
        <v>3450</v>
      </c>
      <c r="X5525">
        <f>SUM(Table1[[#This Row],[Total Sales]]-Table1[[#This Row],[Cost]])</f>
        <v>3060</v>
      </c>
      <c r="Y5525">
        <f>SUM(Table1[[#This Row],[profit/loss]])/SUM(Table1[profit/loss])</f>
        <v>9.2131177864411465E-6</v>
      </c>
    </row>
    <row r="5526" spans="1:25" x14ac:dyDescent="0.3">
      <c r="A5526" t="s">
        <v>13</v>
      </c>
      <c r="B5526" t="s">
        <v>82</v>
      </c>
      <c r="C5526">
        <v>1128299</v>
      </c>
      <c r="D5526" s="9">
        <v>44524</v>
      </c>
      <c r="E5526" s="8" t="str">
        <f>TEXT(Table1[[#This Row],[Invoice Date]],"dd-mm-yyyy")</f>
        <v>24-11-2021</v>
      </c>
      <c r="F5526" s="1" t="str">
        <f t="shared" si="344"/>
        <v>November</v>
      </c>
      <c r="G5526" s="1" t="str">
        <f t="shared" si="345"/>
        <v>2021</v>
      </c>
      <c r="H5526" s="1" t="str">
        <f t="shared" si="346"/>
        <v>Wednesday</v>
      </c>
      <c r="I5526" s="1" t="str">
        <f t="shared" si="347"/>
        <v>24</v>
      </c>
      <c r="J5526" t="s">
        <v>47</v>
      </c>
      <c r="K5526" t="s">
        <v>71</v>
      </c>
      <c r="L5526" t="s">
        <v>72</v>
      </c>
      <c r="M5526" t="s">
        <v>18</v>
      </c>
      <c r="N5526">
        <v>47</v>
      </c>
      <c r="O5526">
        <v>169</v>
      </c>
      <c r="P5526">
        <v>7943</v>
      </c>
      <c r="Q5526">
        <v>3892</v>
      </c>
      <c r="R5526">
        <v>0.49</v>
      </c>
      <c r="S5526" t="s">
        <v>82</v>
      </c>
      <c r="T5526" t="str">
        <f>IF(Table1[[#This Row],[Units Sold]]&gt; 700,"High Units","low Units")</f>
        <v>low Units</v>
      </c>
      <c r="U5526">
        <f>SUM(Table1[[#This Row],[Operating Profit]])/SUM(Table1[Operating Profit])*100</f>
        <v>1.1718122361055209E-3</v>
      </c>
      <c r="V5526">
        <f>SUM(Table1[[#This Row],[Price per Unit]]*Table1[[#This Row],[Units Sold]])</f>
        <v>7943</v>
      </c>
      <c r="W5526">
        <f>SUM(Table1[[#This Row],[Total Sales]]-Table1[[#This Row],[Operating Profit]])</f>
        <v>4051</v>
      </c>
      <c r="X5526">
        <f>SUM(Table1[[#This Row],[Total Sales]]-Table1[[#This Row],[Cost]])</f>
        <v>3892</v>
      </c>
      <c r="Y5526">
        <f>SUM(Table1[[#This Row],[profit/loss]])/SUM(Table1[profit/loss])</f>
        <v>1.1718122361055209E-5</v>
      </c>
    </row>
    <row r="5527" spans="1:25" x14ac:dyDescent="0.3">
      <c r="A5527" t="s">
        <v>13</v>
      </c>
      <c r="B5527" t="s">
        <v>82</v>
      </c>
      <c r="C5527">
        <v>1128299</v>
      </c>
      <c r="D5527" s="9">
        <v>44524</v>
      </c>
      <c r="E5527" s="8" t="str">
        <f>TEXT(Table1[[#This Row],[Invoice Date]],"dd-mm-yyyy")</f>
        <v>24-11-2021</v>
      </c>
      <c r="F5527" s="1" t="str">
        <f t="shared" si="344"/>
        <v>November</v>
      </c>
      <c r="G5527" s="1" t="str">
        <f t="shared" si="345"/>
        <v>2021</v>
      </c>
      <c r="H5527" s="1" t="str">
        <f t="shared" si="346"/>
        <v>Wednesday</v>
      </c>
      <c r="I5527" s="1" t="str">
        <f t="shared" si="347"/>
        <v>24</v>
      </c>
      <c r="J5527" t="s">
        <v>47</v>
      </c>
      <c r="K5527" t="s">
        <v>71</v>
      </c>
      <c r="L5527" t="s">
        <v>72</v>
      </c>
      <c r="M5527" t="s">
        <v>19</v>
      </c>
      <c r="N5527">
        <v>43</v>
      </c>
      <c r="O5527">
        <v>138</v>
      </c>
      <c r="P5527">
        <v>5934</v>
      </c>
      <c r="Q5527">
        <v>2848</v>
      </c>
      <c r="R5527">
        <v>0.48</v>
      </c>
      <c r="S5527" t="s">
        <v>82</v>
      </c>
      <c r="T5527" t="str">
        <f>IF(Table1[[#This Row],[Units Sold]]&gt; 700,"High Units","low Units")</f>
        <v>low Units</v>
      </c>
      <c r="U5527">
        <f>SUM(Table1[[#This Row],[Operating Profit]])/SUM(Table1[Operating Profit])*100</f>
        <v>8.5748233515635245E-4</v>
      </c>
      <c r="V5527">
        <f>SUM(Table1[[#This Row],[Price per Unit]]*Table1[[#This Row],[Units Sold]])</f>
        <v>5934</v>
      </c>
      <c r="W5527">
        <f>SUM(Table1[[#This Row],[Total Sales]]-Table1[[#This Row],[Operating Profit]])</f>
        <v>3086</v>
      </c>
      <c r="X5527">
        <f>SUM(Table1[[#This Row],[Total Sales]]-Table1[[#This Row],[Cost]])</f>
        <v>2848</v>
      </c>
      <c r="Y5527">
        <f>SUM(Table1[[#This Row],[profit/loss]])/SUM(Table1[profit/loss])</f>
        <v>8.5748233515635244E-6</v>
      </c>
    </row>
    <row r="5528" spans="1:25" x14ac:dyDescent="0.3">
      <c r="A5528" t="s">
        <v>13</v>
      </c>
      <c r="B5528" t="s">
        <v>82</v>
      </c>
      <c r="C5528">
        <v>1128299</v>
      </c>
      <c r="D5528" s="9">
        <v>44524</v>
      </c>
      <c r="E5528" s="8" t="str">
        <f>TEXT(Table1[[#This Row],[Invoice Date]],"dd-mm-yyyy")</f>
        <v>24-11-2021</v>
      </c>
      <c r="F5528" s="1" t="str">
        <f t="shared" si="344"/>
        <v>November</v>
      </c>
      <c r="G5528" s="1" t="str">
        <f t="shared" si="345"/>
        <v>2021</v>
      </c>
      <c r="H5528" s="1" t="str">
        <f t="shared" si="346"/>
        <v>Wednesday</v>
      </c>
      <c r="I5528" s="1" t="str">
        <f t="shared" si="347"/>
        <v>24</v>
      </c>
      <c r="J5528" t="s">
        <v>47</v>
      </c>
      <c r="K5528" t="s">
        <v>71</v>
      </c>
      <c r="L5528" t="s">
        <v>72</v>
      </c>
      <c r="M5528" t="s">
        <v>20</v>
      </c>
      <c r="N5528">
        <v>52</v>
      </c>
      <c r="O5528">
        <v>113</v>
      </c>
      <c r="P5528">
        <v>5876</v>
      </c>
      <c r="Q5528">
        <v>2820</v>
      </c>
      <c r="R5528">
        <v>0.48</v>
      </c>
      <c r="S5528" t="s">
        <v>82</v>
      </c>
      <c r="T5528" t="str">
        <f>IF(Table1[[#This Row],[Units Sold]]&gt; 700,"High Units","low Units")</f>
        <v>low Units</v>
      </c>
      <c r="U5528">
        <f>SUM(Table1[[#This Row],[Operating Profit]])/SUM(Table1[Operating Profit])*100</f>
        <v>8.4905203129947819E-4</v>
      </c>
      <c r="V5528">
        <f>SUM(Table1[[#This Row],[Price per Unit]]*Table1[[#This Row],[Units Sold]])</f>
        <v>5876</v>
      </c>
      <c r="W5528">
        <f>SUM(Table1[[#This Row],[Total Sales]]-Table1[[#This Row],[Operating Profit]])</f>
        <v>3056</v>
      </c>
      <c r="X5528">
        <f>SUM(Table1[[#This Row],[Total Sales]]-Table1[[#This Row],[Cost]])</f>
        <v>2820</v>
      </c>
      <c r="Y5528">
        <f>SUM(Table1[[#This Row],[profit/loss]])/SUM(Table1[profit/loss])</f>
        <v>8.490520312994782E-6</v>
      </c>
    </row>
    <row r="5529" spans="1:25" x14ac:dyDescent="0.3">
      <c r="A5529" t="s">
        <v>13</v>
      </c>
      <c r="B5529" t="s">
        <v>82</v>
      </c>
      <c r="C5529">
        <v>1128299</v>
      </c>
      <c r="D5529" s="9">
        <v>44524</v>
      </c>
      <c r="E5529" s="8" t="str">
        <f>TEXT(Table1[[#This Row],[Invoice Date]],"dd-mm-yyyy")</f>
        <v>24-11-2021</v>
      </c>
      <c r="F5529" s="1" t="str">
        <f t="shared" si="344"/>
        <v>November</v>
      </c>
      <c r="G5529" s="1" t="str">
        <f t="shared" si="345"/>
        <v>2021</v>
      </c>
      <c r="H5529" s="1" t="str">
        <f t="shared" si="346"/>
        <v>Wednesday</v>
      </c>
      <c r="I5529" s="1" t="str">
        <f t="shared" si="347"/>
        <v>24</v>
      </c>
      <c r="J5529" t="s">
        <v>47</v>
      </c>
      <c r="K5529" t="s">
        <v>71</v>
      </c>
      <c r="L5529" t="s">
        <v>72</v>
      </c>
      <c r="M5529" t="s">
        <v>21</v>
      </c>
      <c r="N5529">
        <v>73</v>
      </c>
      <c r="O5529">
        <v>111</v>
      </c>
      <c r="P5529">
        <v>8103</v>
      </c>
      <c r="Q5529">
        <v>4457</v>
      </c>
      <c r="R5529">
        <v>0.55000000000000004</v>
      </c>
      <c r="S5529" t="s">
        <v>82</v>
      </c>
      <c r="T5529" t="str">
        <f>IF(Table1[[#This Row],[Units Sold]]&gt; 700,"High Units","low Units")</f>
        <v>low Units</v>
      </c>
      <c r="U5529">
        <f>SUM(Table1[[#This Row],[Operating Profit]])/SUM(Table1[Operating Profit])*100</f>
        <v>1.3419237246460193E-3</v>
      </c>
      <c r="V5529">
        <f>SUM(Table1[[#This Row],[Price per Unit]]*Table1[[#This Row],[Units Sold]])</f>
        <v>8103</v>
      </c>
      <c r="W5529">
        <f>SUM(Table1[[#This Row],[Total Sales]]-Table1[[#This Row],[Operating Profit]])</f>
        <v>3646</v>
      </c>
      <c r="X5529">
        <f>SUM(Table1[[#This Row],[Total Sales]]-Table1[[#This Row],[Cost]])</f>
        <v>4457</v>
      </c>
      <c r="Y5529">
        <f>SUM(Table1[[#This Row],[profit/loss]])/SUM(Table1[profit/loss])</f>
        <v>1.3419237246460192E-5</v>
      </c>
    </row>
    <row r="5530" spans="1:25" x14ac:dyDescent="0.3">
      <c r="A5530" t="s">
        <v>13</v>
      </c>
      <c r="B5530" t="s">
        <v>82</v>
      </c>
      <c r="C5530">
        <v>1128299</v>
      </c>
      <c r="D5530" s="9">
        <v>44524</v>
      </c>
      <c r="E5530" s="8" t="str">
        <f>TEXT(Table1[[#This Row],[Invoice Date]],"dd-mm-yyyy")</f>
        <v>24-11-2021</v>
      </c>
      <c r="F5530" s="1" t="str">
        <f t="shared" si="344"/>
        <v>November</v>
      </c>
      <c r="G5530" s="1" t="str">
        <f t="shared" si="345"/>
        <v>2021</v>
      </c>
      <c r="H5530" s="1" t="str">
        <f t="shared" si="346"/>
        <v>Wednesday</v>
      </c>
      <c r="I5530" s="1" t="str">
        <f t="shared" si="347"/>
        <v>24</v>
      </c>
      <c r="J5530" t="s">
        <v>47</v>
      </c>
      <c r="K5530" t="s">
        <v>71</v>
      </c>
      <c r="L5530" t="s">
        <v>72</v>
      </c>
      <c r="M5530" t="s">
        <v>22</v>
      </c>
      <c r="N5530">
        <v>74</v>
      </c>
      <c r="O5530">
        <v>149</v>
      </c>
      <c r="P5530">
        <v>11026</v>
      </c>
      <c r="Q5530">
        <v>4410</v>
      </c>
      <c r="R5530">
        <v>0.4</v>
      </c>
      <c r="S5530" t="s">
        <v>82</v>
      </c>
      <c r="T5530" t="str">
        <f>IF(Table1[[#This Row],[Units Sold]]&gt; 700,"High Units","low Units")</f>
        <v>low Units</v>
      </c>
      <c r="U5530">
        <f>SUM(Table1[[#This Row],[Operating Profit]])/SUM(Table1[Operating Profit])*100</f>
        <v>1.3277728574576945E-3</v>
      </c>
      <c r="V5530">
        <f>SUM(Table1[[#This Row],[Price per Unit]]*Table1[[#This Row],[Units Sold]])</f>
        <v>11026</v>
      </c>
      <c r="W5530">
        <f>SUM(Table1[[#This Row],[Total Sales]]-Table1[[#This Row],[Operating Profit]])</f>
        <v>6616</v>
      </c>
      <c r="X5530">
        <f>SUM(Table1[[#This Row],[Total Sales]]-Table1[[#This Row],[Cost]])</f>
        <v>4410</v>
      </c>
      <c r="Y5530">
        <f>SUM(Table1[[#This Row],[profit/loss]])/SUM(Table1[profit/loss])</f>
        <v>1.3277728574576946E-5</v>
      </c>
    </row>
    <row r="5531" spans="1:25" x14ac:dyDescent="0.3">
      <c r="A5531" t="s">
        <v>13</v>
      </c>
      <c r="B5531" t="s">
        <v>82</v>
      </c>
      <c r="C5531">
        <v>1128299</v>
      </c>
      <c r="D5531" s="9">
        <v>44553</v>
      </c>
      <c r="E5531" s="8" t="str">
        <f>TEXT(Table1[[#This Row],[Invoice Date]],"dd-mm-yyyy")</f>
        <v>23-12-2021</v>
      </c>
      <c r="F5531" s="1" t="str">
        <f t="shared" si="344"/>
        <v>December</v>
      </c>
      <c r="G5531" s="1" t="str">
        <f t="shared" si="345"/>
        <v>2021</v>
      </c>
      <c r="H5531" s="1" t="str">
        <f t="shared" si="346"/>
        <v>Thursday</v>
      </c>
      <c r="I5531" s="1" t="str">
        <f t="shared" si="347"/>
        <v>23</v>
      </c>
      <c r="J5531" t="s">
        <v>47</v>
      </c>
      <c r="K5531" t="s">
        <v>71</v>
      </c>
      <c r="L5531" t="s">
        <v>72</v>
      </c>
      <c r="M5531" t="s">
        <v>16</v>
      </c>
      <c r="N5531">
        <v>60</v>
      </c>
      <c r="O5531">
        <v>225</v>
      </c>
      <c r="P5531">
        <v>13500</v>
      </c>
      <c r="Q5531">
        <v>6345</v>
      </c>
      <c r="R5531">
        <v>0.47</v>
      </c>
      <c r="S5531" t="s">
        <v>82</v>
      </c>
      <c r="T5531" t="str">
        <f>IF(Table1[[#This Row],[Units Sold]]&gt; 700,"High Units","low Units")</f>
        <v>low Units</v>
      </c>
      <c r="U5531">
        <f>SUM(Table1[[#This Row],[Operating Profit]])/SUM(Table1[Operating Profit])*100</f>
        <v>1.9103670704238259E-3</v>
      </c>
      <c r="V5531">
        <f>SUM(Table1[[#This Row],[Price per Unit]]*Table1[[#This Row],[Units Sold]])</f>
        <v>13500</v>
      </c>
      <c r="W5531">
        <f>SUM(Table1[[#This Row],[Total Sales]]-Table1[[#This Row],[Operating Profit]])</f>
        <v>7155</v>
      </c>
      <c r="X5531">
        <f>SUM(Table1[[#This Row],[Total Sales]]-Table1[[#This Row],[Cost]])</f>
        <v>6345</v>
      </c>
      <c r="Y5531">
        <f>SUM(Table1[[#This Row],[profit/loss]])/SUM(Table1[profit/loss])</f>
        <v>1.9103670704238259E-5</v>
      </c>
    </row>
    <row r="5532" spans="1:25" x14ac:dyDescent="0.3">
      <c r="A5532" t="s">
        <v>13</v>
      </c>
      <c r="B5532" t="s">
        <v>82</v>
      </c>
      <c r="C5532">
        <v>1128299</v>
      </c>
      <c r="D5532" s="9">
        <v>44553</v>
      </c>
      <c r="E5532" s="8" t="str">
        <f>TEXT(Table1[[#This Row],[Invoice Date]],"dd-mm-yyyy")</f>
        <v>23-12-2021</v>
      </c>
      <c r="F5532" s="1" t="str">
        <f t="shared" si="344"/>
        <v>December</v>
      </c>
      <c r="G5532" s="1" t="str">
        <f t="shared" si="345"/>
        <v>2021</v>
      </c>
      <c r="H5532" s="1" t="str">
        <f t="shared" si="346"/>
        <v>Thursday</v>
      </c>
      <c r="I5532" s="1" t="str">
        <f t="shared" si="347"/>
        <v>23</v>
      </c>
      <c r="J5532" t="s">
        <v>47</v>
      </c>
      <c r="K5532" t="s">
        <v>71</v>
      </c>
      <c r="L5532" t="s">
        <v>72</v>
      </c>
      <c r="M5532" t="s">
        <v>18</v>
      </c>
      <c r="N5532">
        <v>74</v>
      </c>
      <c r="O5532">
        <v>225</v>
      </c>
      <c r="P5532">
        <v>16650</v>
      </c>
      <c r="Q5532">
        <v>7493</v>
      </c>
      <c r="R5532">
        <v>0.45</v>
      </c>
      <c r="S5532" t="s">
        <v>82</v>
      </c>
      <c r="T5532" t="str">
        <f>IF(Table1[[#This Row],[Units Sold]]&gt; 700,"High Units","low Units")</f>
        <v>low Units</v>
      </c>
      <c r="U5532">
        <f>SUM(Table1[[#This Row],[Operating Profit]])/SUM(Table1[Operating Profit])*100</f>
        <v>2.2560095285556699E-3</v>
      </c>
      <c r="V5532">
        <f>SUM(Table1[[#This Row],[Price per Unit]]*Table1[[#This Row],[Units Sold]])</f>
        <v>16650</v>
      </c>
      <c r="W5532">
        <f>SUM(Table1[[#This Row],[Total Sales]]-Table1[[#This Row],[Operating Profit]])</f>
        <v>9157</v>
      </c>
      <c r="X5532">
        <f>SUM(Table1[[#This Row],[Total Sales]]-Table1[[#This Row],[Cost]])</f>
        <v>7493</v>
      </c>
      <c r="Y5532">
        <f>SUM(Table1[[#This Row],[profit/loss]])/SUM(Table1[profit/loss])</f>
        <v>2.2560095285556701E-5</v>
      </c>
    </row>
    <row r="5533" spans="1:25" x14ac:dyDescent="0.3">
      <c r="A5533" t="s">
        <v>25</v>
      </c>
      <c r="B5533" t="s">
        <v>82</v>
      </c>
      <c r="C5533">
        <v>1128299</v>
      </c>
      <c r="D5533" s="9">
        <v>44553</v>
      </c>
      <c r="E5533" s="8" t="str">
        <f>TEXT(Table1[[#This Row],[Invoice Date]],"dd-mm-yyyy")</f>
        <v>23-12-2021</v>
      </c>
      <c r="F5533" s="1" t="str">
        <f t="shared" si="344"/>
        <v>December</v>
      </c>
      <c r="G5533" s="1" t="str">
        <f t="shared" si="345"/>
        <v>2021</v>
      </c>
      <c r="H5533" s="1" t="str">
        <f t="shared" si="346"/>
        <v>Thursday</v>
      </c>
      <c r="I5533" s="1" t="str">
        <f t="shared" si="347"/>
        <v>23</v>
      </c>
      <c r="J5533" t="s">
        <v>47</v>
      </c>
      <c r="K5533" t="s">
        <v>71</v>
      </c>
      <c r="L5533" t="s">
        <v>72</v>
      </c>
      <c r="M5533" t="s">
        <v>19</v>
      </c>
      <c r="N5533">
        <v>64</v>
      </c>
      <c r="O5533">
        <v>154</v>
      </c>
      <c r="P5533">
        <v>9856</v>
      </c>
      <c r="Q5533">
        <v>4731</v>
      </c>
      <c r="R5533">
        <v>0.48</v>
      </c>
      <c r="S5533" t="s">
        <v>82</v>
      </c>
      <c r="T5533" t="str">
        <f>IF(Table1[[#This Row],[Units Sold]]&gt; 700,"High Units","low Units")</f>
        <v>low Units</v>
      </c>
      <c r="U5533">
        <f>SUM(Table1[[#This Row],[Operating Profit]])/SUM(Table1[Operating Profit])*100</f>
        <v>1.4244202695311457E-3</v>
      </c>
      <c r="V5533">
        <f>SUM(Table1[[#This Row],[Price per Unit]]*Table1[[#This Row],[Units Sold]])</f>
        <v>9856</v>
      </c>
      <c r="W5533">
        <f>SUM(Table1[[#This Row],[Total Sales]]-Table1[[#This Row],[Operating Profit]])</f>
        <v>5125</v>
      </c>
      <c r="X5533">
        <f>SUM(Table1[[#This Row],[Total Sales]]-Table1[[#This Row],[Cost]])</f>
        <v>4731</v>
      </c>
      <c r="Y5533">
        <f>SUM(Table1[[#This Row],[profit/loss]])/SUM(Table1[profit/loss])</f>
        <v>1.4244202695311457E-5</v>
      </c>
    </row>
    <row r="5534" spans="1:25" x14ac:dyDescent="0.3">
      <c r="A5534" t="s">
        <v>25</v>
      </c>
      <c r="B5534" t="s">
        <v>82</v>
      </c>
      <c r="C5534">
        <v>1128299</v>
      </c>
      <c r="D5534" s="9">
        <v>44553</v>
      </c>
      <c r="E5534" s="8" t="str">
        <f>TEXT(Table1[[#This Row],[Invoice Date]],"dd-mm-yyyy")</f>
        <v>23-12-2021</v>
      </c>
      <c r="F5534" s="1" t="str">
        <f t="shared" si="344"/>
        <v>December</v>
      </c>
      <c r="G5534" s="1" t="str">
        <f t="shared" si="345"/>
        <v>2021</v>
      </c>
      <c r="H5534" s="1" t="str">
        <f t="shared" si="346"/>
        <v>Thursday</v>
      </c>
      <c r="I5534" s="1" t="str">
        <f t="shared" si="347"/>
        <v>23</v>
      </c>
      <c r="J5534" t="s">
        <v>47</v>
      </c>
      <c r="K5534" t="s">
        <v>71</v>
      </c>
      <c r="L5534" t="s">
        <v>72</v>
      </c>
      <c r="M5534" t="s">
        <v>20</v>
      </c>
      <c r="N5534">
        <v>67</v>
      </c>
      <c r="O5534">
        <v>160</v>
      </c>
      <c r="P5534">
        <v>10720</v>
      </c>
      <c r="Q5534">
        <v>5360</v>
      </c>
      <c r="R5534">
        <v>0.5</v>
      </c>
      <c r="S5534" t="s">
        <v>82</v>
      </c>
      <c r="T5534" t="str">
        <f>IF(Table1[[#This Row],[Units Sold]]&gt; 700,"High Units","low Units")</f>
        <v>low Units</v>
      </c>
      <c r="U5534">
        <f>SUM(Table1[[#This Row],[Operating Profit]])/SUM(Table1[Operating Profit])*100</f>
        <v>1.6138010240302138E-3</v>
      </c>
      <c r="V5534">
        <f>SUM(Table1[[#This Row],[Price per Unit]]*Table1[[#This Row],[Units Sold]])</f>
        <v>10720</v>
      </c>
      <c r="W5534">
        <f>SUM(Table1[[#This Row],[Total Sales]]-Table1[[#This Row],[Operating Profit]])</f>
        <v>5360</v>
      </c>
      <c r="X5534">
        <f>SUM(Table1[[#This Row],[Total Sales]]-Table1[[#This Row],[Cost]])</f>
        <v>5360</v>
      </c>
      <c r="Y5534">
        <f>SUM(Table1[[#This Row],[profit/loss]])/SUM(Table1[profit/loss])</f>
        <v>1.6138010240302137E-5</v>
      </c>
    </row>
    <row r="5535" spans="1:25" x14ac:dyDescent="0.3">
      <c r="A5535" t="s">
        <v>25</v>
      </c>
      <c r="B5535" t="s">
        <v>82</v>
      </c>
      <c r="C5535">
        <v>1128299</v>
      </c>
      <c r="D5535" s="9">
        <v>44553</v>
      </c>
      <c r="E5535" s="8" t="str">
        <f>TEXT(Table1[[#This Row],[Invoice Date]],"dd-mm-yyyy")</f>
        <v>23-12-2021</v>
      </c>
      <c r="F5535" s="1" t="str">
        <f t="shared" si="344"/>
        <v>December</v>
      </c>
      <c r="G5535" s="1" t="str">
        <f t="shared" si="345"/>
        <v>2021</v>
      </c>
      <c r="H5535" s="1" t="str">
        <f t="shared" si="346"/>
        <v>Thursday</v>
      </c>
      <c r="I5535" s="1" t="str">
        <f t="shared" si="347"/>
        <v>23</v>
      </c>
      <c r="J5535" t="s">
        <v>47</v>
      </c>
      <c r="K5535" t="s">
        <v>71</v>
      </c>
      <c r="L5535" t="s">
        <v>72</v>
      </c>
      <c r="M5535" t="s">
        <v>21</v>
      </c>
      <c r="N5535">
        <v>72</v>
      </c>
      <c r="O5535">
        <v>133</v>
      </c>
      <c r="P5535">
        <v>9576</v>
      </c>
      <c r="Q5535">
        <v>4884</v>
      </c>
      <c r="R5535">
        <v>0.51</v>
      </c>
      <c r="S5535" t="s">
        <v>82</v>
      </c>
      <c r="T5535" t="str">
        <f>IF(Table1[[#This Row],[Units Sold]]&gt; 700,"High Units","low Units")</f>
        <v>low Units</v>
      </c>
      <c r="U5535">
        <f>SUM(Table1[[#This Row],[Operating Profit]])/SUM(Table1[Operating Profit])*100</f>
        <v>1.4704858584633515E-3</v>
      </c>
      <c r="V5535">
        <f>SUM(Table1[[#This Row],[Price per Unit]]*Table1[[#This Row],[Units Sold]])</f>
        <v>9576</v>
      </c>
      <c r="W5535">
        <f>SUM(Table1[[#This Row],[Total Sales]]-Table1[[#This Row],[Operating Profit]])</f>
        <v>4692</v>
      </c>
      <c r="X5535">
        <f>SUM(Table1[[#This Row],[Total Sales]]-Table1[[#This Row],[Cost]])</f>
        <v>4884</v>
      </c>
      <c r="Y5535">
        <f>SUM(Table1[[#This Row],[profit/loss]])/SUM(Table1[profit/loss])</f>
        <v>1.4704858584633515E-5</v>
      </c>
    </row>
    <row r="5536" spans="1:25" x14ac:dyDescent="0.3">
      <c r="A5536" t="s">
        <v>25</v>
      </c>
      <c r="B5536" t="s">
        <v>82</v>
      </c>
      <c r="C5536">
        <v>1128299</v>
      </c>
      <c r="D5536" s="9">
        <v>44553</v>
      </c>
      <c r="E5536" s="8" t="str">
        <f>TEXT(Table1[[#This Row],[Invoice Date]],"dd-mm-yyyy")</f>
        <v>23-12-2021</v>
      </c>
      <c r="F5536" s="1" t="str">
        <f t="shared" si="344"/>
        <v>December</v>
      </c>
      <c r="G5536" s="1" t="str">
        <f t="shared" si="345"/>
        <v>2021</v>
      </c>
      <c r="H5536" s="1" t="str">
        <f t="shared" si="346"/>
        <v>Thursday</v>
      </c>
      <c r="I5536" s="1" t="str">
        <f t="shared" si="347"/>
        <v>23</v>
      </c>
      <c r="J5536" t="s">
        <v>47</v>
      </c>
      <c r="K5536" t="s">
        <v>71</v>
      </c>
      <c r="L5536" t="s">
        <v>72</v>
      </c>
      <c r="M5536" t="s">
        <v>22</v>
      </c>
      <c r="N5536">
        <v>82</v>
      </c>
      <c r="O5536">
        <v>150</v>
      </c>
      <c r="P5536">
        <v>12300</v>
      </c>
      <c r="Q5536">
        <v>5289</v>
      </c>
      <c r="R5536">
        <v>0.43</v>
      </c>
      <c r="S5536" t="s">
        <v>82</v>
      </c>
      <c r="T5536" t="str">
        <f>IF(Table1[[#This Row],[Units Sold]]&gt; 700,"High Units","low Units")</f>
        <v>low Units</v>
      </c>
      <c r="U5536">
        <f>SUM(Table1[[#This Row],[Operating Profit]])/SUM(Table1[Operating Profit])*100</f>
        <v>1.5924241821074255E-3</v>
      </c>
      <c r="V5536">
        <f>SUM(Table1[[#This Row],[Price per Unit]]*Table1[[#This Row],[Units Sold]])</f>
        <v>12300</v>
      </c>
      <c r="W5536">
        <f>SUM(Table1[[#This Row],[Total Sales]]-Table1[[#This Row],[Operating Profit]])</f>
        <v>7011</v>
      </c>
      <c r="X5536">
        <f>SUM(Table1[[#This Row],[Total Sales]]-Table1[[#This Row],[Cost]])</f>
        <v>5289</v>
      </c>
      <c r="Y5536">
        <f>SUM(Table1[[#This Row],[profit/loss]])/SUM(Table1[profit/loss])</f>
        <v>1.5924241821074255E-5</v>
      </c>
    </row>
    <row r="5537" spans="1:25" x14ac:dyDescent="0.3">
      <c r="A5537" t="s">
        <v>25</v>
      </c>
      <c r="B5537" t="s">
        <v>82</v>
      </c>
      <c r="C5537">
        <v>1185732</v>
      </c>
      <c r="D5537" s="9">
        <v>44215</v>
      </c>
      <c r="E5537" s="8" t="str">
        <f>TEXT(Table1[[#This Row],[Invoice Date]],"dd-mm-yyyy")</f>
        <v>19-01-2021</v>
      </c>
      <c r="F5537" s="1" t="str">
        <f t="shared" si="344"/>
        <v>January</v>
      </c>
      <c r="G5537" s="1" t="str">
        <f t="shared" si="345"/>
        <v>2021</v>
      </c>
      <c r="H5537" s="1" t="str">
        <f t="shared" si="346"/>
        <v>Tuesday</v>
      </c>
      <c r="I5537" s="1" t="str">
        <f t="shared" si="347"/>
        <v>19</v>
      </c>
      <c r="J5537" t="s">
        <v>47</v>
      </c>
      <c r="K5537" t="s">
        <v>71</v>
      </c>
      <c r="L5537" t="s">
        <v>72</v>
      </c>
      <c r="M5537" t="s">
        <v>16</v>
      </c>
      <c r="N5537">
        <v>34</v>
      </c>
      <c r="O5537">
        <v>203</v>
      </c>
      <c r="P5537">
        <v>6902</v>
      </c>
      <c r="Q5537">
        <v>4210</v>
      </c>
      <c r="R5537">
        <v>0.61</v>
      </c>
      <c r="S5537" t="s">
        <v>82</v>
      </c>
      <c r="T5537" t="str">
        <f>IF(Table1[[#This Row],[Units Sold]]&gt; 700,"High Units","low Units")</f>
        <v>low Units</v>
      </c>
      <c r="U5537">
        <f>SUM(Table1[[#This Row],[Operating Profit]])/SUM(Table1[Operating Profit])*100</f>
        <v>1.2675564013371642E-3</v>
      </c>
      <c r="V5537">
        <f>SUM(Table1[[#This Row],[Price per Unit]]*Table1[[#This Row],[Units Sold]])</f>
        <v>6902</v>
      </c>
      <c r="W5537">
        <f>SUM(Table1[[#This Row],[Total Sales]]-Table1[[#This Row],[Operating Profit]])</f>
        <v>2692</v>
      </c>
      <c r="X5537">
        <f>SUM(Table1[[#This Row],[Total Sales]]-Table1[[#This Row],[Cost]])</f>
        <v>4210</v>
      </c>
      <c r="Y5537">
        <f>SUM(Table1[[#This Row],[profit/loss]])/SUM(Table1[profit/loss])</f>
        <v>1.2675564013371643E-5</v>
      </c>
    </row>
    <row r="5538" spans="1:25" x14ac:dyDescent="0.3">
      <c r="A5538" t="s">
        <v>25</v>
      </c>
      <c r="B5538" t="s">
        <v>82</v>
      </c>
      <c r="C5538">
        <v>1185732</v>
      </c>
      <c r="D5538" s="9">
        <v>44215</v>
      </c>
      <c r="E5538" s="8" t="str">
        <f>TEXT(Table1[[#This Row],[Invoice Date]],"dd-mm-yyyy")</f>
        <v>19-01-2021</v>
      </c>
      <c r="F5538" s="1" t="str">
        <f t="shared" si="344"/>
        <v>January</v>
      </c>
      <c r="G5538" s="1" t="str">
        <f t="shared" si="345"/>
        <v>2021</v>
      </c>
      <c r="H5538" s="1" t="str">
        <f t="shared" si="346"/>
        <v>Tuesday</v>
      </c>
      <c r="I5538" s="1" t="str">
        <f t="shared" si="347"/>
        <v>19</v>
      </c>
      <c r="J5538" t="s">
        <v>47</v>
      </c>
      <c r="K5538" t="s">
        <v>71</v>
      </c>
      <c r="L5538" t="s">
        <v>72</v>
      </c>
      <c r="M5538" t="s">
        <v>18</v>
      </c>
      <c r="N5538">
        <v>34</v>
      </c>
      <c r="O5538">
        <v>154</v>
      </c>
      <c r="P5538">
        <v>5236</v>
      </c>
      <c r="Q5538">
        <v>2670</v>
      </c>
      <c r="R5538">
        <v>0.51</v>
      </c>
      <c r="S5538" t="s">
        <v>82</v>
      </c>
      <c r="T5538" t="str">
        <f>IF(Table1[[#This Row],[Units Sold]]&gt; 700,"High Units","low Units")</f>
        <v>low Units</v>
      </c>
      <c r="U5538">
        <f>SUM(Table1[[#This Row],[Operating Profit]])/SUM(Table1[Operating Profit])*100</f>
        <v>8.0388968920908034E-4</v>
      </c>
      <c r="V5538">
        <f>SUM(Table1[[#This Row],[Price per Unit]]*Table1[[#This Row],[Units Sold]])</f>
        <v>5236</v>
      </c>
      <c r="W5538">
        <f>SUM(Table1[[#This Row],[Total Sales]]-Table1[[#This Row],[Operating Profit]])</f>
        <v>2566</v>
      </c>
      <c r="X5538">
        <f>SUM(Table1[[#This Row],[Total Sales]]-Table1[[#This Row],[Cost]])</f>
        <v>2670</v>
      </c>
      <c r="Y5538">
        <f>SUM(Table1[[#This Row],[profit/loss]])/SUM(Table1[profit/loss])</f>
        <v>8.0388968920908032E-6</v>
      </c>
    </row>
    <row r="5539" spans="1:25" x14ac:dyDescent="0.3">
      <c r="A5539" t="s">
        <v>25</v>
      </c>
      <c r="B5539" t="s">
        <v>82</v>
      </c>
      <c r="C5539">
        <v>1185732</v>
      </c>
      <c r="D5539" s="9">
        <v>44215</v>
      </c>
      <c r="E5539" s="8" t="str">
        <f>TEXT(Table1[[#This Row],[Invoice Date]],"dd-mm-yyyy")</f>
        <v>19-01-2021</v>
      </c>
      <c r="F5539" s="1" t="str">
        <f t="shared" si="344"/>
        <v>January</v>
      </c>
      <c r="G5539" s="1" t="str">
        <f t="shared" si="345"/>
        <v>2021</v>
      </c>
      <c r="H5539" s="1" t="str">
        <f t="shared" si="346"/>
        <v>Tuesday</v>
      </c>
      <c r="I5539" s="1" t="str">
        <f t="shared" si="347"/>
        <v>19</v>
      </c>
      <c r="J5539" t="s">
        <v>47</v>
      </c>
      <c r="K5539" t="s">
        <v>71</v>
      </c>
      <c r="L5539" t="s">
        <v>72</v>
      </c>
      <c r="M5539" t="s">
        <v>19</v>
      </c>
      <c r="N5539">
        <v>23</v>
      </c>
      <c r="O5539">
        <v>149</v>
      </c>
      <c r="P5539">
        <v>3427</v>
      </c>
      <c r="Q5539">
        <v>1371</v>
      </c>
      <c r="R5539">
        <v>0.4</v>
      </c>
      <c r="S5539" t="s">
        <v>82</v>
      </c>
      <c r="T5539" t="str">
        <f>IF(Table1[[#This Row],[Units Sold]]&gt; 700,"High Units","low Units")</f>
        <v>low Units</v>
      </c>
      <c r="U5539">
        <f>SUM(Table1[[#This Row],[Operating Profit]])/SUM(Table1[Operating Profit])*100</f>
        <v>4.1278380670623567E-4</v>
      </c>
      <c r="V5539">
        <f>SUM(Table1[[#This Row],[Price per Unit]]*Table1[[#This Row],[Units Sold]])</f>
        <v>3427</v>
      </c>
      <c r="W5539">
        <f>SUM(Table1[[#This Row],[Total Sales]]-Table1[[#This Row],[Operating Profit]])</f>
        <v>2056</v>
      </c>
      <c r="X5539">
        <f>SUM(Table1[[#This Row],[Total Sales]]-Table1[[#This Row],[Cost]])</f>
        <v>1371</v>
      </c>
      <c r="Y5539">
        <f>SUM(Table1[[#This Row],[profit/loss]])/SUM(Table1[profit/loss])</f>
        <v>4.1278380670623567E-6</v>
      </c>
    </row>
    <row r="5540" spans="1:25" x14ac:dyDescent="0.3">
      <c r="A5540" t="s">
        <v>25</v>
      </c>
      <c r="B5540" t="s">
        <v>82</v>
      </c>
      <c r="C5540">
        <v>1185732</v>
      </c>
      <c r="D5540" s="9">
        <v>44215</v>
      </c>
      <c r="E5540" s="8" t="str">
        <f>TEXT(Table1[[#This Row],[Invoice Date]],"dd-mm-yyyy")</f>
        <v>19-01-2021</v>
      </c>
      <c r="F5540" s="1" t="str">
        <f t="shared" si="344"/>
        <v>January</v>
      </c>
      <c r="G5540" s="1" t="str">
        <f t="shared" si="345"/>
        <v>2021</v>
      </c>
      <c r="H5540" s="1" t="str">
        <f t="shared" si="346"/>
        <v>Tuesday</v>
      </c>
      <c r="I5540" s="1" t="str">
        <f t="shared" si="347"/>
        <v>19</v>
      </c>
      <c r="J5540" t="s">
        <v>47</v>
      </c>
      <c r="K5540" t="s">
        <v>71</v>
      </c>
      <c r="L5540" t="s">
        <v>72</v>
      </c>
      <c r="M5540" t="s">
        <v>20</v>
      </c>
      <c r="N5540">
        <v>29</v>
      </c>
      <c r="O5540">
        <v>116</v>
      </c>
      <c r="P5540">
        <v>3364</v>
      </c>
      <c r="Q5540">
        <v>1682</v>
      </c>
      <c r="R5540">
        <v>0.5</v>
      </c>
      <c r="S5540" t="s">
        <v>82</v>
      </c>
      <c r="T5540" t="str">
        <f>IF(Table1[[#This Row],[Units Sold]]&gt; 700,"High Units","low Units")</f>
        <v>low Units</v>
      </c>
      <c r="U5540">
        <f>SUM(Table1[[#This Row],[Operating Profit]])/SUM(Table1[Operating Profit])*100</f>
        <v>5.0642039597366038E-4</v>
      </c>
      <c r="V5540">
        <f>SUM(Table1[[#This Row],[Price per Unit]]*Table1[[#This Row],[Units Sold]])</f>
        <v>3364</v>
      </c>
      <c r="W5540">
        <f>SUM(Table1[[#This Row],[Total Sales]]-Table1[[#This Row],[Operating Profit]])</f>
        <v>1682</v>
      </c>
      <c r="X5540">
        <f>SUM(Table1[[#This Row],[Total Sales]]-Table1[[#This Row],[Cost]])</f>
        <v>1682</v>
      </c>
      <c r="Y5540">
        <f>SUM(Table1[[#This Row],[profit/loss]])/SUM(Table1[profit/loss])</f>
        <v>5.0642039597366038E-6</v>
      </c>
    </row>
    <row r="5541" spans="1:25" x14ac:dyDescent="0.3">
      <c r="A5541" t="s">
        <v>25</v>
      </c>
      <c r="B5541" t="s">
        <v>82</v>
      </c>
      <c r="C5541">
        <v>1185732</v>
      </c>
      <c r="D5541" s="9">
        <v>44215</v>
      </c>
      <c r="E5541" s="8" t="str">
        <f>TEXT(Table1[[#This Row],[Invoice Date]],"dd-mm-yyyy")</f>
        <v>19-01-2021</v>
      </c>
      <c r="F5541" s="1" t="str">
        <f t="shared" si="344"/>
        <v>January</v>
      </c>
      <c r="G5541" s="1" t="str">
        <f t="shared" si="345"/>
        <v>2021</v>
      </c>
      <c r="H5541" s="1" t="str">
        <f t="shared" si="346"/>
        <v>Tuesday</v>
      </c>
      <c r="I5541" s="1" t="str">
        <f t="shared" si="347"/>
        <v>19</v>
      </c>
      <c r="J5541" t="s">
        <v>47</v>
      </c>
      <c r="K5541" t="s">
        <v>71</v>
      </c>
      <c r="L5541" t="s">
        <v>72</v>
      </c>
      <c r="M5541" t="s">
        <v>21</v>
      </c>
      <c r="N5541">
        <v>43</v>
      </c>
      <c r="O5541">
        <v>122</v>
      </c>
      <c r="P5541">
        <v>5246</v>
      </c>
      <c r="Q5541">
        <v>2728</v>
      </c>
      <c r="R5541">
        <v>0.52</v>
      </c>
      <c r="S5541" t="s">
        <v>82</v>
      </c>
      <c r="T5541" t="str">
        <f>IF(Table1[[#This Row],[Units Sold]]&gt; 700,"High Units","low Units")</f>
        <v>low Units</v>
      </c>
      <c r="U5541">
        <f>SUM(Table1[[#This Row],[Operating Profit]])/SUM(Table1[Operating Profit])*100</f>
        <v>8.2135246148403417E-4</v>
      </c>
      <c r="V5541">
        <f>SUM(Table1[[#This Row],[Price per Unit]]*Table1[[#This Row],[Units Sold]])</f>
        <v>5246</v>
      </c>
      <c r="W5541">
        <f>SUM(Table1[[#This Row],[Total Sales]]-Table1[[#This Row],[Operating Profit]])</f>
        <v>2518</v>
      </c>
      <c r="X5541">
        <f>SUM(Table1[[#This Row],[Total Sales]]-Table1[[#This Row],[Cost]])</f>
        <v>2728</v>
      </c>
      <c r="Y5541">
        <f>SUM(Table1[[#This Row],[profit/loss]])/SUM(Table1[profit/loss])</f>
        <v>8.2135246148403413E-6</v>
      </c>
    </row>
    <row r="5542" spans="1:25" x14ac:dyDescent="0.3">
      <c r="A5542" t="s">
        <v>25</v>
      </c>
      <c r="B5542" t="s">
        <v>82</v>
      </c>
      <c r="C5542">
        <v>1185732</v>
      </c>
      <c r="D5542" s="9">
        <v>44215</v>
      </c>
      <c r="E5542" s="8" t="str">
        <f>TEXT(Table1[[#This Row],[Invoice Date]],"dd-mm-yyyy")</f>
        <v>19-01-2021</v>
      </c>
      <c r="F5542" s="1" t="str">
        <f t="shared" si="344"/>
        <v>January</v>
      </c>
      <c r="G5542" s="1" t="str">
        <f t="shared" si="345"/>
        <v>2021</v>
      </c>
      <c r="H5542" s="1" t="str">
        <f t="shared" si="346"/>
        <v>Tuesday</v>
      </c>
      <c r="I5542" s="1" t="str">
        <f t="shared" si="347"/>
        <v>19</v>
      </c>
      <c r="J5542" t="s">
        <v>47</v>
      </c>
      <c r="K5542" t="s">
        <v>71</v>
      </c>
      <c r="L5542" t="s">
        <v>72</v>
      </c>
      <c r="M5542" t="s">
        <v>22</v>
      </c>
      <c r="N5542">
        <v>33</v>
      </c>
      <c r="O5542">
        <v>138</v>
      </c>
      <c r="P5542">
        <v>4554</v>
      </c>
      <c r="Q5542">
        <v>3097</v>
      </c>
      <c r="R5542">
        <v>0.68</v>
      </c>
      <c r="S5542" t="s">
        <v>82</v>
      </c>
      <c r="T5542" t="str">
        <f>IF(Table1[[#This Row],[Units Sold]]&gt; 700,"High Units","low Units")</f>
        <v>low Units</v>
      </c>
      <c r="U5542">
        <f>SUM(Table1[[#This Row],[Operating Profit]])/SUM(Table1[Operating Profit])*100</f>
        <v>9.3245182302641269E-4</v>
      </c>
      <c r="V5542">
        <f>SUM(Table1[[#This Row],[Price per Unit]]*Table1[[#This Row],[Units Sold]])</f>
        <v>4554</v>
      </c>
      <c r="W5542">
        <f>SUM(Table1[[#This Row],[Total Sales]]-Table1[[#This Row],[Operating Profit]])</f>
        <v>1457</v>
      </c>
      <c r="X5542">
        <f>SUM(Table1[[#This Row],[Total Sales]]-Table1[[#This Row],[Cost]])</f>
        <v>3097</v>
      </c>
      <c r="Y5542">
        <f>SUM(Table1[[#This Row],[profit/loss]])/SUM(Table1[profit/loss])</f>
        <v>9.3245182302641274E-6</v>
      </c>
    </row>
    <row r="5543" spans="1:25" x14ac:dyDescent="0.3">
      <c r="A5543" t="s">
        <v>25</v>
      </c>
      <c r="B5543" t="s">
        <v>82</v>
      </c>
      <c r="C5543">
        <v>1185732</v>
      </c>
      <c r="D5543" s="9">
        <v>44244</v>
      </c>
      <c r="E5543" s="8" t="str">
        <f>TEXT(Table1[[#This Row],[Invoice Date]],"dd-mm-yyyy")</f>
        <v>17-02-2021</v>
      </c>
      <c r="F5543" s="1" t="str">
        <f t="shared" si="344"/>
        <v>February</v>
      </c>
      <c r="G5543" s="1" t="str">
        <f t="shared" si="345"/>
        <v>2021</v>
      </c>
      <c r="H5543" s="1" t="str">
        <f t="shared" si="346"/>
        <v>Wednesday</v>
      </c>
      <c r="I5543" s="1" t="str">
        <f t="shared" si="347"/>
        <v>17</v>
      </c>
      <c r="J5543" t="s">
        <v>47</v>
      </c>
      <c r="K5543" t="s">
        <v>71</v>
      </c>
      <c r="L5543" t="s">
        <v>72</v>
      </c>
      <c r="M5543" t="s">
        <v>16</v>
      </c>
      <c r="N5543">
        <v>34</v>
      </c>
      <c r="O5543">
        <v>200</v>
      </c>
      <c r="P5543">
        <v>6800</v>
      </c>
      <c r="Q5543">
        <v>4284</v>
      </c>
      <c r="R5543">
        <v>0.63</v>
      </c>
      <c r="S5543" t="s">
        <v>82</v>
      </c>
      <c r="T5543" t="str">
        <f>IF(Table1[[#This Row],[Units Sold]]&gt; 700,"High Units","low Units")</f>
        <v>low Units</v>
      </c>
      <c r="U5543">
        <f>SUM(Table1[[#This Row],[Operating Profit]])/SUM(Table1[Operating Profit])*100</f>
        <v>1.2898364901017605E-3</v>
      </c>
      <c r="V5543">
        <f>SUM(Table1[[#This Row],[Price per Unit]]*Table1[[#This Row],[Units Sold]])</f>
        <v>6800</v>
      </c>
      <c r="W5543">
        <f>SUM(Table1[[#This Row],[Total Sales]]-Table1[[#This Row],[Operating Profit]])</f>
        <v>2516</v>
      </c>
      <c r="X5543">
        <f>SUM(Table1[[#This Row],[Total Sales]]-Table1[[#This Row],[Cost]])</f>
        <v>4284</v>
      </c>
      <c r="Y5543">
        <f>SUM(Table1[[#This Row],[profit/loss]])/SUM(Table1[profit/loss])</f>
        <v>1.2898364901017604E-5</v>
      </c>
    </row>
    <row r="5544" spans="1:25" x14ac:dyDescent="0.3">
      <c r="A5544" t="s">
        <v>25</v>
      </c>
      <c r="B5544" t="s">
        <v>82</v>
      </c>
      <c r="C5544">
        <v>1185732</v>
      </c>
      <c r="D5544" s="9">
        <v>44244</v>
      </c>
      <c r="E5544" s="8" t="str">
        <f>TEXT(Table1[[#This Row],[Invoice Date]],"dd-mm-yyyy")</f>
        <v>17-02-2021</v>
      </c>
      <c r="F5544" s="1" t="str">
        <f t="shared" si="344"/>
        <v>February</v>
      </c>
      <c r="G5544" s="1" t="str">
        <f t="shared" si="345"/>
        <v>2021</v>
      </c>
      <c r="H5544" s="1" t="str">
        <f t="shared" si="346"/>
        <v>Wednesday</v>
      </c>
      <c r="I5544" s="1" t="str">
        <f t="shared" si="347"/>
        <v>17</v>
      </c>
      <c r="J5544" t="s">
        <v>47</v>
      </c>
      <c r="K5544" t="s">
        <v>71</v>
      </c>
      <c r="L5544" t="s">
        <v>72</v>
      </c>
      <c r="M5544" t="s">
        <v>18</v>
      </c>
      <c r="N5544">
        <v>33</v>
      </c>
      <c r="O5544">
        <v>117</v>
      </c>
      <c r="P5544">
        <v>3861</v>
      </c>
      <c r="Q5544">
        <v>2008</v>
      </c>
      <c r="R5544">
        <v>0.52</v>
      </c>
      <c r="S5544" t="s">
        <v>82</v>
      </c>
      <c r="T5544" t="str">
        <f>IF(Table1[[#This Row],[Units Sold]]&gt; 700,"High Units","low Units")</f>
        <v>low Units</v>
      </c>
      <c r="U5544">
        <f>SUM(Table1[[#This Row],[Operating Profit]])/SUM(Table1[Operating Profit])*100</f>
        <v>6.0457321945012492E-4</v>
      </c>
      <c r="V5544">
        <f>SUM(Table1[[#This Row],[Price per Unit]]*Table1[[#This Row],[Units Sold]])</f>
        <v>3861</v>
      </c>
      <c r="W5544">
        <f>SUM(Table1[[#This Row],[Total Sales]]-Table1[[#This Row],[Operating Profit]])</f>
        <v>1853</v>
      </c>
      <c r="X5544">
        <f>SUM(Table1[[#This Row],[Total Sales]]-Table1[[#This Row],[Cost]])</f>
        <v>2008</v>
      </c>
      <c r="Y5544">
        <f>SUM(Table1[[#This Row],[profit/loss]])/SUM(Table1[profit/loss])</f>
        <v>6.0457321945012488E-6</v>
      </c>
    </row>
    <row r="5545" spans="1:25" x14ac:dyDescent="0.3">
      <c r="A5545" t="s">
        <v>25</v>
      </c>
      <c r="B5545" t="s">
        <v>82</v>
      </c>
      <c r="C5545">
        <v>1185732</v>
      </c>
      <c r="D5545" s="9">
        <v>44244</v>
      </c>
      <c r="E5545" s="8" t="str">
        <f>TEXT(Table1[[#This Row],[Invoice Date]],"dd-mm-yyyy")</f>
        <v>17-02-2021</v>
      </c>
      <c r="F5545" s="1" t="str">
        <f t="shared" si="344"/>
        <v>February</v>
      </c>
      <c r="G5545" s="1" t="str">
        <f t="shared" si="345"/>
        <v>2021</v>
      </c>
      <c r="H5545" s="1" t="str">
        <f t="shared" si="346"/>
        <v>Wednesday</v>
      </c>
      <c r="I5545" s="1" t="str">
        <f t="shared" si="347"/>
        <v>17</v>
      </c>
      <c r="J5545" t="s">
        <v>47</v>
      </c>
      <c r="K5545" t="s">
        <v>71</v>
      </c>
      <c r="L5545" t="s">
        <v>72</v>
      </c>
      <c r="M5545" t="s">
        <v>19</v>
      </c>
      <c r="N5545">
        <v>23</v>
      </c>
      <c r="O5545">
        <v>150</v>
      </c>
      <c r="P5545">
        <v>3450</v>
      </c>
      <c r="Q5545">
        <v>1484</v>
      </c>
      <c r="R5545">
        <v>0.43</v>
      </c>
      <c r="S5545" t="s">
        <v>82</v>
      </c>
      <c r="T5545" t="str">
        <f>IF(Table1[[#This Row],[Units Sold]]&gt; 700,"High Units","low Units")</f>
        <v>low Units</v>
      </c>
      <c r="U5545">
        <f>SUM(Table1[[#This Row],[Operating Profit]])/SUM(Table1[Operating Profit])*100</f>
        <v>4.4680610441433531E-4</v>
      </c>
      <c r="V5545">
        <f>SUM(Table1[[#This Row],[Price per Unit]]*Table1[[#This Row],[Units Sold]])</f>
        <v>3450</v>
      </c>
      <c r="W5545">
        <f>SUM(Table1[[#This Row],[Total Sales]]-Table1[[#This Row],[Operating Profit]])</f>
        <v>1966</v>
      </c>
      <c r="X5545">
        <f>SUM(Table1[[#This Row],[Total Sales]]-Table1[[#This Row],[Cost]])</f>
        <v>1484</v>
      </c>
      <c r="Y5545">
        <f>SUM(Table1[[#This Row],[profit/loss]])/SUM(Table1[profit/loss])</f>
        <v>4.4680610441433529E-6</v>
      </c>
    </row>
    <row r="5546" spans="1:25" x14ac:dyDescent="0.3">
      <c r="A5546" t="s">
        <v>25</v>
      </c>
      <c r="B5546" t="s">
        <v>82</v>
      </c>
      <c r="C5546">
        <v>1185732</v>
      </c>
      <c r="D5546" s="9">
        <v>44244</v>
      </c>
      <c r="E5546" s="8" t="str">
        <f>TEXT(Table1[[#This Row],[Invoice Date]],"dd-mm-yyyy")</f>
        <v>17-02-2021</v>
      </c>
      <c r="F5546" s="1" t="str">
        <f t="shared" si="344"/>
        <v>February</v>
      </c>
      <c r="G5546" s="1" t="str">
        <f t="shared" si="345"/>
        <v>2021</v>
      </c>
      <c r="H5546" s="1" t="str">
        <f t="shared" si="346"/>
        <v>Wednesday</v>
      </c>
      <c r="I5546" s="1" t="str">
        <f t="shared" si="347"/>
        <v>17</v>
      </c>
      <c r="J5546" t="s">
        <v>35</v>
      </c>
      <c r="K5546" t="s">
        <v>73</v>
      </c>
      <c r="L5546" t="s">
        <v>74</v>
      </c>
      <c r="M5546" t="s">
        <v>20</v>
      </c>
      <c r="N5546">
        <v>28</v>
      </c>
      <c r="O5546">
        <v>109</v>
      </c>
      <c r="P5546">
        <v>3052</v>
      </c>
      <c r="Q5546">
        <v>1495</v>
      </c>
      <c r="R5546">
        <v>0.49</v>
      </c>
      <c r="S5546" t="s">
        <v>82</v>
      </c>
      <c r="T5546" t="str">
        <f>IF(Table1[[#This Row],[Units Sold]]&gt; 700,"High Units","low Units")</f>
        <v>low Units</v>
      </c>
      <c r="U5546">
        <f>SUM(Table1[[#This Row],[Operating Profit]])/SUM(Table1[Operating Profit])*100</f>
        <v>4.5011800950096447E-4</v>
      </c>
      <c r="V5546">
        <f>SUM(Table1[[#This Row],[Price per Unit]]*Table1[[#This Row],[Units Sold]])</f>
        <v>3052</v>
      </c>
      <c r="W5546">
        <f>SUM(Table1[[#This Row],[Total Sales]]-Table1[[#This Row],[Operating Profit]])</f>
        <v>1557</v>
      </c>
      <c r="X5546">
        <f>SUM(Table1[[#This Row],[Total Sales]]-Table1[[#This Row],[Cost]])</f>
        <v>1495</v>
      </c>
      <c r="Y5546">
        <f>SUM(Table1[[#This Row],[profit/loss]])/SUM(Table1[profit/loss])</f>
        <v>4.5011800950096448E-6</v>
      </c>
    </row>
    <row r="5547" spans="1:25" x14ac:dyDescent="0.3">
      <c r="A5547" t="s">
        <v>25</v>
      </c>
      <c r="B5547" t="s">
        <v>82</v>
      </c>
      <c r="C5547">
        <v>1185732</v>
      </c>
      <c r="D5547" s="9">
        <v>44244</v>
      </c>
      <c r="E5547" s="8" t="str">
        <f>TEXT(Table1[[#This Row],[Invoice Date]],"dd-mm-yyyy")</f>
        <v>17-02-2021</v>
      </c>
      <c r="F5547" s="1" t="str">
        <f t="shared" si="344"/>
        <v>February</v>
      </c>
      <c r="G5547" s="1" t="str">
        <f t="shared" si="345"/>
        <v>2021</v>
      </c>
      <c r="H5547" s="1" t="str">
        <f t="shared" si="346"/>
        <v>Wednesday</v>
      </c>
      <c r="I5547" s="1" t="str">
        <f t="shared" si="347"/>
        <v>17</v>
      </c>
      <c r="J5547" t="s">
        <v>35</v>
      </c>
      <c r="K5547" t="s">
        <v>73</v>
      </c>
      <c r="L5547" t="s">
        <v>74</v>
      </c>
      <c r="M5547" t="s">
        <v>21</v>
      </c>
      <c r="N5547">
        <v>41</v>
      </c>
      <c r="O5547">
        <v>126</v>
      </c>
      <c r="P5547">
        <v>5166</v>
      </c>
      <c r="Q5547">
        <v>2841</v>
      </c>
      <c r="R5547">
        <v>0.55000000000000004</v>
      </c>
      <c r="S5547" t="s">
        <v>82</v>
      </c>
      <c r="T5547" t="str">
        <f>IF(Table1[[#This Row],[Units Sold]]&gt; 700,"High Units","low Units")</f>
        <v>low Units</v>
      </c>
      <c r="U5547">
        <f>SUM(Table1[[#This Row],[Operating Profit]])/SUM(Table1[Operating Profit])*100</f>
        <v>8.5537475919213396E-4</v>
      </c>
      <c r="V5547">
        <f>SUM(Table1[[#This Row],[Price per Unit]]*Table1[[#This Row],[Units Sold]])</f>
        <v>5166</v>
      </c>
      <c r="W5547">
        <f>SUM(Table1[[#This Row],[Total Sales]]-Table1[[#This Row],[Operating Profit]])</f>
        <v>2325</v>
      </c>
      <c r="X5547">
        <f>SUM(Table1[[#This Row],[Total Sales]]-Table1[[#This Row],[Cost]])</f>
        <v>2841</v>
      </c>
      <c r="Y5547">
        <f>SUM(Table1[[#This Row],[profit/loss]])/SUM(Table1[profit/loss])</f>
        <v>8.5537475919213392E-6</v>
      </c>
    </row>
    <row r="5548" spans="1:25" x14ac:dyDescent="0.3">
      <c r="A5548" t="s">
        <v>25</v>
      </c>
      <c r="B5548" t="s">
        <v>82</v>
      </c>
      <c r="C5548">
        <v>1185732</v>
      </c>
      <c r="D5548" s="9">
        <v>44244</v>
      </c>
      <c r="E5548" s="8" t="str">
        <f>TEXT(Table1[[#This Row],[Invoice Date]],"dd-mm-yyyy")</f>
        <v>17-02-2021</v>
      </c>
      <c r="F5548" s="1" t="str">
        <f t="shared" si="344"/>
        <v>February</v>
      </c>
      <c r="G5548" s="1" t="str">
        <f t="shared" si="345"/>
        <v>2021</v>
      </c>
      <c r="H5548" s="1" t="str">
        <f t="shared" si="346"/>
        <v>Wednesday</v>
      </c>
      <c r="I5548" s="1" t="str">
        <f t="shared" si="347"/>
        <v>17</v>
      </c>
      <c r="J5548" t="s">
        <v>35</v>
      </c>
      <c r="K5548" t="s">
        <v>73</v>
      </c>
      <c r="L5548" t="s">
        <v>74</v>
      </c>
      <c r="M5548" t="s">
        <v>22</v>
      </c>
      <c r="N5548">
        <v>33</v>
      </c>
      <c r="O5548">
        <v>138</v>
      </c>
      <c r="P5548">
        <v>4554</v>
      </c>
      <c r="Q5548">
        <v>3051</v>
      </c>
      <c r="R5548">
        <v>0.67</v>
      </c>
      <c r="S5548" t="s">
        <v>82</v>
      </c>
      <c r="T5548" t="str">
        <f>IF(Table1[[#This Row],[Units Sold]]&gt; 700,"High Units","low Units")</f>
        <v>low Units</v>
      </c>
      <c r="U5548">
        <f>SUM(Table1[[#This Row],[Operating Profit]])/SUM(Table1[Operating Profit])*100</f>
        <v>9.1860203811869085E-4</v>
      </c>
      <c r="V5548">
        <f>SUM(Table1[[#This Row],[Price per Unit]]*Table1[[#This Row],[Units Sold]])</f>
        <v>4554</v>
      </c>
      <c r="W5548">
        <f>SUM(Table1[[#This Row],[Total Sales]]-Table1[[#This Row],[Operating Profit]])</f>
        <v>1503</v>
      </c>
      <c r="X5548">
        <f>SUM(Table1[[#This Row],[Total Sales]]-Table1[[#This Row],[Cost]])</f>
        <v>3051</v>
      </c>
      <c r="Y5548">
        <f>SUM(Table1[[#This Row],[profit/loss]])/SUM(Table1[profit/loss])</f>
        <v>9.1860203811869079E-6</v>
      </c>
    </row>
    <row r="5549" spans="1:25" x14ac:dyDescent="0.3">
      <c r="A5549" t="s">
        <v>25</v>
      </c>
      <c r="B5549" t="s">
        <v>82</v>
      </c>
      <c r="C5549">
        <v>1185732</v>
      </c>
      <c r="D5549" s="9">
        <v>44270</v>
      </c>
      <c r="E5549" s="8" t="str">
        <f>TEXT(Table1[[#This Row],[Invoice Date]],"dd-mm-yyyy")</f>
        <v>15-03-2021</v>
      </c>
      <c r="F5549" s="1" t="str">
        <f t="shared" si="344"/>
        <v>March</v>
      </c>
      <c r="G5549" s="1" t="str">
        <f t="shared" si="345"/>
        <v>2021</v>
      </c>
      <c r="H5549" s="1" t="str">
        <f t="shared" si="346"/>
        <v>Monday</v>
      </c>
      <c r="I5549" s="1" t="str">
        <f t="shared" si="347"/>
        <v>15</v>
      </c>
      <c r="J5549" t="s">
        <v>35</v>
      </c>
      <c r="K5549" t="s">
        <v>73</v>
      </c>
      <c r="L5549" t="s">
        <v>74</v>
      </c>
      <c r="M5549" t="s">
        <v>16</v>
      </c>
      <c r="N5549">
        <v>34</v>
      </c>
      <c r="O5549">
        <v>216</v>
      </c>
      <c r="P5549">
        <v>7344</v>
      </c>
      <c r="Q5549">
        <v>4480</v>
      </c>
      <c r="R5549">
        <v>0.61</v>
      </c>
      <c r="S5549" t="s">
        <v>82</v>
      </c>
      <c r="T5549" t="str">
        <f>IF(Table1[[#This Row],[Units Sold]]&gt; 700,"High Units","low Units")</f>
        <v>low Units</v>
      </c>
      <c r="U5549">
        <f>SUM(Table1[[#This Row],[Operating Profit]])/SUM(Table1[Operating Profit])*100</f>
        <v>1.3488486170998802E-3</v>
      </c>
      <c r="V5549">
        <f>SUM(Table1[[#This Row],[Price per Unit]]*Table1[[#This Row],[Units Sold]])</f>
        <v>7344</v>
      </c>
      <c r="W5549">
        <f>SUM(Table1[[#This Row],[Total Sales]]-Table1[[#This Row],[Operating Profit]])</f>
        <v>2864</v>
      </c>
      <c r="X5549">
        <f>SUM(Table1[[#This Row],[Total Sales]]-Table1[[#This Row],[Cost]])</f>
        <v>4480</v>
      </c>
      <c r="Y5549">
        <f>SUM(Table1[[#This Row],[profit/loss]])/SUM(Table1[profit/loss])</f>
        <v>1.3488486170998803E-5</v>
      </c>
    </row>
    <row r="5550" spans="1:25" x14ac:dyDescent="0.3">
      <c r="A5550" t="s">
        <v>25</v>
      </c>
      <c r="B5550" t="s">
        <v>82</v>
      </c>
      <c r="C5550">
        <v>1185732</v>
      </c>
      <c r="D5550" s="9">
        <v>44270</v>
      </c>
      <c r="E5550" s="8" t="str">
        <f>TEXT(Table1[[#This Row],[Invoice Date]],"dd-mm-yyyy")</f>
        <v>15-03-2021</v>
      </c>
      <c r="F5550" s="1" t="str">
        <f t="shared" si="344"/>
        <v>March</v>
      </c>
      <c r="G5550" s="1" t="str">
        <f t="shared" si="345"/>
        <v>2021</v>
      </c>
      <c r="H5550" s="1" t="str">
        <f t="shared" si="346"/>
        <v>Monday</v>
      </c>
      <c r="I5550" s="1" t="str">
        <f t="shared" si="347"/>
        <v>15</v>
      </c>
      <c r="J5550" t="s">
        <v>35</v>
      </c>
      <c r="K5550" t="s">
        <v>73</v>
      </c>
      <c r="L5550" t="s">
        <v>74</v>
      </c>
      <c r="M5550" t="s">
        <v>18</v>
      </c>
      <c r="N5550">
        <v>32</v>
      </c>
      <c r="O5550">
        <v>126</v>
      </c>
      <c r="P5550">
        <v>4032</v>
      </c>
      <c r="Q5550">
        <v>2177</v>
      </c>
      <c r="R5550">
        <v>0.54</v>
      </c>
      <c r="S5550" t="s">
        <v>82</v>
      </c>
      <c r="T5550" t="str">
        <f>IF(Table1[[#This Row],[Units Sold]]&gt; 700,"High Units","low Units")</f>
        <v>low Units</v>
      </c>
      <c r="U5550">
        <f>SUM(Table1[[#This Row],[Operating Profit]])/SUM(Table1[Operating Profit])*100</f>
        <v>6.5545612487197301E-4</v>
      </c>
      <c r="V5550">
        <f>SUM(Table1[[#This Row],[Price per Unit]]*Table1[[#This Row],[Units Sold]])</f>
        <v>4032</v>
      </c>
      <c r="W5550">
        <f>SUM(Table1[[#This Row],[Total Sales]]-Table1[[#This Row],[Operating Profit]])</f>
        <v>1855</v>
      </c>
      <c r="X5550">
        <f>SUM(Table1[[#This Row],[Total Sales]]-Table1[[#This Row],[Cost]])</f>
        <v>2177</v>
      </c>
      <c r="Y5550">
        <f>SUM(Table1[[#This Row],[profit/loss]])/SUM(Table1[profit/loss])</f>
        <v>6.5545612487197306E-6</v>
      </c>
    </row>
    <row r="5551" spans="1:25" x14ac:dyDescent="0.3">
      <c r="A5551" t="s">
        <v>25</v>
      </c>
      <c r="B5551" t="s">
        <v>82</v>
      </c>
      <c r="C5551">
        <v>1185732</v>
      </c>
      <c r="D5551" s="9">
        <v>44270</v>
      </c>
      <c r="E5551" s="8" t="str">
        <f>TEXT(Table1[[#This Row],[Invoice Date]],"dd-mm-yyyy")</f>
        <v>15-03-2021</v>
      </c>
      <c r="F5551" s="1" t="str">
        <f t="shared" si="344"/>
        <v>March</v>
      </c>
      <c r="G5551" s="1" t="str">
        <f t="shared" si="345"/>
        <v>2021</v>
      </c>
      <c r="H5551" s="1" t="str">
        <f t="shared" si="346"/>
        <v>Monday</v>
      </c>
      <c r="I5551" s="1" t="str">
        <f t="shared" si="347"/>
        <v>15</v>
      </c>
      <c r="J5551" t="s">
        <v>35</v>
      </c>
      <c r="K5551" t="s">
        <v>73</v>
      </c>
      <c r="L5551" t="s">
        <v>74</v>
      </c>
      <c r="M5551" t="s">
        <v>19</v>
      </c>
      <c r="N5551">
        <v>25</v>
      </c>
      <c r="O5551">
        <v>124</v>
      </c>
      <c r="P5551">
        <v>3100</v>
      </c>
      <c r="Q5551">
        <v>1240</v>
      </c>
      <c r="R5551">
        <v>0.4</v>
      </c>
      <c r="S5551" t="s">
        <v>82</v>
      </c>
      <c r="T5551" t="str">
        <f>IF(Table1[[#This Row],[Units Sold]]&gt; 700,"High Units","low Units")</f>
        <v>low Units</v>
      </c>
      <c r="U5551">
        <f>SUM(Table1[[#This Row],[Operating Profit]])/SUM(Table1[Operating Profit])*100</f>
        <v>3.7334202794728829E-4</v>
      </c>
      <c r="V5551">
        <f>SUM(Table1[[#This Row],[Price per Unit]]*Table1[[#This Row],[Units Sold]])</f>
        <v>3100</v>
      </c>
      <c r="W5551">
        <f>SUM(Table1[[#This Row],[Total Sales]]-Table1[[#This Row],[Operating Profit]])</f>
        <v>1860</v>
      </c>
      <c r="X5551">
        <f>SUM(Table1[[#This Row],[Total Sales]]-Table1[[#This Row],[Cost]])</f>
        <v>1240</v>
      </c>
      <c r="Y5551">
        <f>SUM(Table1[[#This Row],[profit/loss]])/SUM(Table1[profit/loss])</f>
        <v>3.7334202794728829E-6</v>
      </c>
    </row>
    <row r="5552" spans="1:25" x14ac:dyDescent="0.3">
      <c r="A5552" t="s">
        <v>25</v>
      </c>
      <c r="B5552" t="s">
        <v>82</v>
      </c>
      <c r="C5552">
        <v>1185732</v>
      </c>
      <c r="D5552" s="9">
        <v>44270</v>
      </c>
      <c r="E5552" s="8" t="str">
        <f>TEXT(Table1[[#This Row],[Invoice Date]],"dd-mm-yyyy")</f>
        <v>15-03-2021</v>
      </c>
      <c r="F5552" s="1" t="str">
        <f t="shared" si="344"/>
        <v>March</v>
      </c>
      <c r="G5552" s="1" t="str">
        <f t="shared" si="345"/>
        <v>2021</v>
      </c>
      <c r="H5552" s="1" t="str">
        <f t="shared" si="346"/>
        <v>Monday</v>
      </c>
      <c r="I5552" s="1" t="str">
        <f t="shared" si="347"/>
        <v>15</v>
      </c>
      <c r="J5552" t="s">
        <v>35</v>
      </c>
      <c r="K5552" t="s">
        <v>73</v>
      </c>
      <c r="L5552" t="s">
        <v>74</v>
      </c>
      <c r="M5552" t="s">
        <v>20</v>
      </c>
      <c r="N5552">
        <v>29</v>
      </c>
      <c r="O5552">
        <v>91</v>
      </c>
      <c r="P5552">
        <v>2639</v>
      </c>
      <c r="Q5552">
        <v>1267</v>
      </c>
      <c r="R5552">
        <v>0.48</v>
      </c>
      <c r="S5552" t="s">
        <v>82</v>
      </c>
      <c r="T5552" t="str">
        <f>IF(Table1[[#This Row],[Units Sold]]&gt; 700,"High Units","low Units")</f>
        <v>low Units</v>
      </c>
      <c r="U5552">
        <f>SUM(Table1[[#This Row],[Operating Profit]])/SUM(Table1[Operating Profit])*100</f>
        <v>3.8147124952355989E-4</v>
      </c>
      <c r="V5552">
        <f>SUM(Table1[[#This Row],[Price per Unit]]*Table1[[#This Row],[Units Sold]])</f>
        <v>2639</v>
      </c>
      <c r="W5552">
        <f>SUM(Table1[[#This Row],[Total Sales]]-Table1[[#This Row],[Operating Profit]])</f>
        <v>1372</v>
      </c>
      <c r="X5552">
        <f>SUM(Table1[[#This Row],[Total Sales]]-Table1[[#This Row],[Cost]])</f>
        <v>1267</v>
      </c>
      <c r="Y5552">
        <f>SUM(Table1[[#This Row],[profit/loss]])/SUM(Table1[profit/loss])</f>
        <v>3.814712495235599E-6</v>
      </c>
    </row>
    <row r="5553" spans="1:25" x14ac:dyDescent="0.3">
      <c r="A5553" t="s">
        <v>25</v>
      </c>
      <c r="B5553" t="s">
        <v>82</v>
      </c>
      <c r="C5553">
        <v>1185732</v>
      </c>
      <c r="D5553" s="9">
        <v>44270</v>
      </c>
      <c r="E5553" s="8" t="str">
        <f>TEXT(Table1[[#This Row],[Invoice Date]],"dd-mm-yyyy")</f>
        <v>15-03-2021</v>
      </c>
      <c r="F5553" s="1" t="str">
        <f t="shared" si="344"/>
        <v>March</v>
      </c>
      <c r="G5553" s="1" t="str">
        <f t="shared" si="345"/>
        <v>2021</v>
      </c>
      <c r="H5553" s="1" t="str">
        <f t="shared" si="346"/>
        <v>Monday</v>
      </c>
      <c r="I5553" s="1" t="str">
        <f t="shared" si="347"/>
        <v>15</v>
      </c>
      <c r="J5553" t="s">
        <v>35</v>
      </c>
      <c r="K5553" t="s">
        <v>73</v>
      </c>
      <c r="L5553" t="s">
        <v>74</v>
      </c>
      <c r="M5553" t="s">
        <v>21</v>
      </c>
      <c r="N5553">
        <v>43</v>
      </c>
      <c r="O5553">
        <v>94</v>
      </c>
      <c r="P5553">
        <v>4042</v>
      </c>
      <c r="Q5553">
        <v>2102</v>
      </c>
      <c r="R5553">
        <v>0.52</v>
      </c>
      <c r="S5553" t="s">
        <v>82</v>
      </c>
      <c r="T5553" t="str">
        <f>IF(Table1[[#This Row],[Units Sold]]&gt; 700,"High Units","low Units")</f>
        <v>low Units</v>
      </c>
      <c r="U5553">
        <f>SUM(Table1[[#This Row],[Operating Profit]])/SUM(Table1[Operating Profit])*100</f>
        <v>6.3287495382677414E-4</v>
      </c>
      <c r="V5553">
        <f>SUM(Table1[[#This Row],[Price per Unit]]*Table1[[#This Row],[Units Sold]])</f>
        <v>4042</v>
      </c>
      <c r="W5553">
        <f>SUM(Table1[[#This Row],[Total Sales]]-Table1[[#This Row],[Operating Profit]])</f>
        <v>1940</v>
      </c>
      <c r="X5553">
        <f>SUM(Table1[[#This Row],[Total Sales]]-Table1[[#This Row],[Cost]])</f>
        <v>2102</v>
      </c>
      <c r="Y5553">
        <f>SUM(Table1[[#This Row],[profit/loss]])/SUM(Table1[profit/loss])</f>
        <v>6.3287495382677412E-6</v>
      </c>
    </row>
    <row r="5554" spans="1:25" x14ac:dyDescent="0.3">
      <c r="A5554" t="s">
        <v>25</v>
      </c>
      <c r="B5554" t="s">
        <v>82</v>
      </c>
      <c r="C5554">
        <v>1185732</v>
      </c>
      <c r="D5554" s="9">
        <v>44270</v>
      </c>
      <c r="E5554" s="8" t="str">
        <f>TEXT(Table1[[#This Row],[Invoice Date]],"dd-mm-yyyy")</f>
        <v>15-03-2021</v>
      </c>
      <c r="F5554" s="1" t="str">
        <f t="shared" si="344"/>
        <v>March</v>
      </c>
      <c r="G5554" s="1" t="str">
        <f t="shared" si="345"/>
        <v>2021</v>
      </c>
      <c r="H5554" s="1" t="str">
        <f t="shared" si="346"/>
        <v>Monday</v>
      </c>
      <c r="I5554" s="1" t="str">
        <f t="shared" si="347"/>
        <v>15</v>
      </c>
      <c r="J5554" t="s">
        <v>35</v>
      </c>
      <c r="K5554" t="s">
        <v>73</v>
      </c>
      <c r="L5554" t="s">
        <v>74</v>
      </c>
      <c r="M5554" t="s">
        <v>22</v>
      </c>
      <c r="N5554">
        <v>33</v>
      </c>
      <c r="O5554">
        <v>143</v>
      </c>
      <c r="P5554">
        <v>4719</v>
      </c>
      <c r="Q5554">
        <v>3256</v>
      </c>
      <c r="R5554">
        <v>0.69</v>
      </c>
      <c r="S5554" t="s">
        <v>82</v>
      </c>
      <c r="T5554" t="str">
        <f>IF(Table1[[#This Row],[Units Sold]]&gt; 700,"High Units","low Units")</f>
        <v>low Units</v>
      </c>
      <c r="U5554">
        <f>SUM(Table1[[#This Row],[Operating Profit]])/SUM(Table1[Operating Profit])*100</f>
        <v>9.8032390564223434E-4</v>
      </c>
      <c r="V5554">
        <f>SUM(Table1[[#This Row],[Price per Unit]]*Table1[[#This Row],[Units Sold]])</f>
        <v>4719</v>
      </c>
      <c r="W5554">
        <f>SUM(Table1[[#This Row],[Total Sales]]-Table1[[#This Row],[Operating Profit]])</f>
        <v>1463</v>
      </c>
      <c r="X5554">
        <f>SUM(Table1[[#This Row],[Total Sales]]-Table1[[#This Row],[Cost]])</f>
        <v>3256</v>
      </c>
      <c r="Y5554">
        <f>SUM(Table1[[#This Row],[profit/loss]])/SUM(Table1[profit/loss])</f>
        <v>9.8032390564223431E-6</v>
      </c>
    </row>
    <row r="5555" spans="1:25" x14ac:dyDescent="0.3">
      <c r="A5555" t="s">
        <v>25</v>
      </c>
      <c r="B5555" t="s">
        <v>82</v>
      </c>
      <c r="C5555">
        <v>1185732</v>
      </c>
      <c r="D5555" s="9">
        <v>44302</v>
      </c>
      <c r="E5555" s="8" t="str">
        <f>TEXT(Table1[[#This Row],[Invoice Date]],"dd-mm-yyyy")</f>
        <v>16-04-2021</v>
      </c>
      <c r="F5555" s="1" t="str">
        <f t="shared" si="344"/>
        <v>April</v>
      </c>
      <c r="G5555" s="1" t="str">
        <f t="shared" si="345"/>
        <v>2021</v>
      </c>
      <c r="H5555" s="1" t="str">
        <f t="shared" si="346"/>
        <v>Friday</v>
      </c>
      <c r="I5555" s="1" t="str">
        <f t="shared" si="347"/>
        <v>16</v>
      </c>
      <c r="J5555" t="s">
        <v>35</v>
      </c>
      <c r="K5555" t="s">
        <v>73</v>
      </c>
      <c r="L5555" t="s">
        <v>74</v>
      </c>
      <c r="M5555" t="s">
        <v>16</v>
      </c>
      <c r="N5555">
        <v>32</v>
      </c>
      <c r="O5555">
        <v>181</v>
      </c>
      <c r="P5555">
        <v>5792</v>
      </c>
      <c r="Q5555">
        <v>3475</v>
      </c>
      <c r="R5555">
        <v>0.6</v>
      </c>
      <c r="S5555" t="s">
        <v>82</v>
      </c>
      <c r="T5555" t="str">
        <f>IF(Table1[[#This Row],[Units Sold]]&gt; 700,"High Units","low Units")</f>
        <v>low Units</v>
      </c>
      <c r="U5555">
        <f>SUM(Table1[[#This Row],[Operating Profit]])/SUM(Table1[Operating Profit])*100</f>
        <v>1.046260925094215E-3</v>
      </c>
      <c r="V5555">
        <f>SUM(Table1[[#This Row],[Price per Unit]]*Table1[[#This Row],[Units Sold]])</f>
        <v>5792</v>
      </c>
      <c r="W5555">
        <f>SUM(Table1[[#This Row],[Total Sales]]-Table1[[#This Row],[Operating Profit]])</f>
        <v>2317</v>
      </c>
      <c r="X5555">
        <f>SUM(Table1[[#This Row],[Total Sales]]-Table1[[#This Row],[Cost]])</f>
        <v>3475</v>
      </c>
      <c r="Y5555">
        <f>SUM(Table1[[#This Row],[profit/loss]])/SUM(Table1[profit/loss])</f>
        <v>1.046260925094215E-5</v>
      </c>
    </row>
    <row r="5556" spans="1:25" x14ac:dyDescent="0.3">
      <c r="A5556" t="s">
        <v>25</v>
      </c>
      <c r="B5556" t="s">
        <v>82</v>
      </c>
      <c r="C5556">
        <v>1185732</v>
      </c>
      <c r="D5556" s="9">
        <v>44302</v>
      </c>
      <c r="E5556" s="8" t="str">
        <f>TEXT(Table1[[#This Row],[Invoice Date]],"dd-mm-yyyy")</f>
        <v>16-04-2021</v>
      </c>
      <c r="F5556" s="1" t="str">
        <f t="shared" si="344"/>
        <v>April</v>
      </c>
      <c r="G5556" s="1" t="str">
        <f t="shared" si="345"/>
        <v>2021</v>
      </c>
      <c r="H5556" s="1" t="str">
        <f t="shared" si="346"/>
        <v>Friday</v>
      </c>
      <c r="I5556" s="1" t="str">
        <f t="shared" si="347"/>
        <v>16</v>
      </c>
      <c r="J5556" t="s">
        <v>35</v>
      </c>
      <c r="K5556" t="s">
        <v>73</v>
      </c>
      <c r="L5556" t="s">
        <v>74</v>
      </c>
      <c r="M5556" t="s">
        <v>18</v>
      </c>
      <c r="N5556">
        <v>38</v>
      </c>
      <c r="O5556">
        <v>111</v>
      </c>
      <c r="P5556">
        <v>4218</v>
      </c>
      <c r="Q5556">
        <v>2236</v>
      </c>
      <c r="R5556">
        <v>0.53</v>
      </c>
      <c r="S5556" t="s">
        <v>82</v>
      </c>
      <c r="T5556" t="str">
        <f>IF(Table1[[#This Row],[Units Sold]]&gt; 700,"High Units","low Units")</f>
        <v>low Units</v>
      </c>
      <c r="U5556">
        <f>SUM(Table1[[#This Row],[Operating Profit]])/SUM(Table1[Operating Profit])*100</f>
        <v>6.732199794275295E-4</v>
      </c>
      <c r="V5556">
        <f>SUM(Table1[[#This Row],[Price per Unit]]*Table1[[#This Row],[Units Sold]])</f>
        <v>4218</v>
      </c>
      <c r="W5556">
        <f>SUM(Table1[[#This Row],[Total Sales]]-Table1[[#This Row],[Operating Profit]])</f>
        <v>1982</v>
      </c>
      <c r="X5556">
        <f>SUM(Table1[[#This Row],[Total Sales]]-Table1[[#This Row],[Cost]])</f>
        <v>2236</v>
      </c>
      <c r="Y5556">
        <f>SUM(Table1[[#This Row],[profit/loss]])/SUM(Table1[profit/loss])</f>
        <v>6.7321997942752946E-6</v>
      </c>
    </row>
    <row r="5557" spans="1:25" x14ac:dyDescent="0.3">
      <c r="A5557" t="s">
        <v>25</v>
      </c>
      <c r="B5557" t="s">
        <v>82</v>
      </c>
      <c r="C5557">
        <v>1185732</v>
      </c>
      <c r="D5557" s="9">
        <v>44302</v>
      </c>
      <c r="E5557" s="8" t="str">
        <f>TEXT(Table1[[#This Row],[Invoice Date]],"dd-mm-yyyy")</f>
        <v>16-04-2021</v>
      </c>
      <c r="F5557" s="1" t="str">
        <f t="shared" si="344"/>
        <v>April</v>
      </c>
      <c r="G5557" s="1" t="str">
        <f t="shared" si="345"/>
        <v>2021</v>
      </c>
      <c r="H5557" s="1" t="str">
        <f t="shared" si="346"/>
        <v>Friday</v>
      </c>
      <c r="I5557" s="1" t="str">
        <f t="shared" si="347"/>
        <v>16</v>
      </c>
      <c r="J5557" t="s">
        <v>35</v>
      </c>
      <c r="K5557" t="s">
        <v>73</v>
      </c>
      <c r="L5557" t="s">
        <v>74</v>
      </c>
      <c r="M5557" t="s">
        <v>19</v>
      </c>
      <c r="N5557">
        <v>27</v>
      </c>
      <c r="O5557">
        <v>135</v>
      </c>
      <c r="P5557">
        <v>3645</v>
      </c>
      <c r="Q5557">
        <v>1531</v>
      </c>
      <c r="R5557">
        <v>0.42</v>
      </c>
      <c r="S5557" t="s">
        <v>82</v>
      </c>
      <c r="T5557" t="str">
        <f>IF(Table1[[#This Row],[Units Sold]]&gt; 700,"High Units","low Units")</f>
        <v>low Units</v>
      </c>
      <c r="U5557">
        <f>SUM(Table1[[#This Row],[Operating Profit]])/SUM(Table1[Operating Profit])*100</f>
        <v>4.6095697160265998E-4</v>
      </c>
      <c r="V5557">
        <f>SUM(Table1[[#This Row],[Price per Unit]]*Table1[[#This Row],[Units Sold]])</f>
        <v>3645</v>
      </c>
      <c r="W5557">
        <f>SUM(Table1[[#This Row],[Total Sales]]-Table1[[#This Row],[Operating Profit]])</f>
        <v>2114</v>
      </c>
      <c r="X5557">
        <f>SUM(Table1[[#This Row],[Total Sales]]-Table1[[#This Row],[Cost]])</f>
        <v>1531</v>
      </c>
      <c r="Y5557">
        <f>SUM(Table1[[#This Row],[profit/loss]])/SUM(Table1[profit/loss])</f>
        <v>4.6095697160265999E-6</v>
      </c>
    </row>
    <row r="5558" spans="1:25" x14ac:dyDescent="0.3">
      <c r="A5558" t="s">
        <v>25</v>
      </c>
      <c r="B5558" t="s">
        <v>82</v>
      </c>
      <c r="C5558">
        <v>1185732</v>
      </c>
      <c r="D5558" s="9">
        <v>44302</v>
      </c>
      <c r="E5558" s="8" t="str">
        <f>TEXT(Table1[[#This Row],[Invoice Date]],"dd-mm-yyyy")</f>
        <v>16-04-2021</v>
      </c>
      <c r="F5558" s="1" t="str">
        <f t="shared" si="344"/>
        <v>April</v>
      </c>
      <c r="G5558" s="1" t="str">
        <f t="shared" si="345"/>
        <v>2021</v>
      </c>
      <c r="H5558" s="1" t="str">
        <f t="shared" si="346"/>
        <v>Friday</v>
      </c>
      <c r="I5558" s="1" t="str">
        <f t="shared" si="347"/>
        <v>16</v>
      </c>
      <c r="J5558" t="s">
        <v>35</v>
      </c>
      <c r="K5558" t="s">
        <v>73</v>
      </c>
      <c r="L5558" t="s">
        <v>74</v>
      </c>
      <c r="M5558" t="s">
        <v>20</v>
      </c>
      <c r="N5558">
        <v>32</v>
      </c>
      <c r="O5558">
        <v>109</v>
      </c>
      <c r="P5558">
        <v>3488</v>
      </c>
      <c r="Q5558">
        <v>1604</v>
      </c>
      <c r="R5558">
        <v>0.46</v>
      </c>
      <c r="S5558" t="s">
        <v>82</v>
      </c>
      <c r="T5558" t="str">
        <f>IF(Table1[[#This Row],[Units Sold]]&gt; 700,"High Units","low Units")</f>
        <v>low Units</v>
      </c>
      <c r="U5558">
        <f>SUM(Table1[[#This Row],[Operating Profit]])/SUM(Table1[Operating Profit])*100</f>
        <v>4.8293597808665354E-4</v>
      </c>
      <c r="V5558">
        <f>SUM(Table1[[#This Row],[Price per Unit]]*Table1[[#This Row],[Units Sold]])</f>
        <v>3488</v>
      </c>
      <c r="W5558">
        <f>SUM(Table1[[#This Row],[Total Sales]]-Table1[[#This Row],[Operating Profit]])</f>
        <v>1884</v>
      </c>
      <c r="X5558">
        <f>SUM(Table1[[#This Row],[Total Sales]]-Table1[[#This Row],[Cost]])</f>
        <v>1604</v>
      </c>
      <c r="Y5558">
        <f>SUM(Table1[[#This Row],[profit/loss]])/SUM(Table1[profit/loss])</f>
        <v>4.8293597808665351E-6</v>
      </c>
    </row>
    <row r="5559" spans="1:25" x14ac:dyDescent="0.3">
      <c r="A5559" t="s">
        <v>25</v>
      </c>
      <c r="B5559" t="s">
        <v>82</v>
      </c>
      <c r="C5559">
        <v>1185732</v>
      </c>
      <c r="D5559" s="9">
        <v>44302</v>
      </c>
      <c r="E5559" s="8" t="str">
        <f>TEXT(Table1[[#This Row],[Invoice Date]],"dd-mm-yyyy")</f>
        <v>16-04-2021</v>
      </c>
      <c r="F5559" s="1" t="str">
        <f t="shared" si="344"/>
        <v>April</v>
      </c>
      <c r="G5559" s="1" t="str">
        <f t="shared" si="345"/>
        <v>2021</v>
      </c>
      <c r="H5559" s="1" t="str">
        <f t="shared" si="346"/>
        <v>Friday</v>
      </c>
      <c r="I5559" s="1" t="str">
        <f t="shared" si="347"/>
        <v>16</v>
      </c>
      <c r="J5559" t="s">
        <v>35</v>
      </c>
      <c r="K5559" t="s">
        <v>73</v>
      </c>
      <c r="L5559" t="s">
        <v>74</v>
      </c>
      <c r="M5559" t="s">
        <v>21</v>
      </c>
      <c r="N5559">
        <v>45</v>
      </c>
      <c r="O5559">
        <v>120</v>
      </c>
      <c r="P5559">
        <v>5400</v>
      </c>
      <c r="Q5559">
        <v>2700</v>
      </c>
      <c r="R5559">
        <v>0.5</v>
      </c>
      <c r="S5559" t="s">
        <v>82</v>
      </c>
      <c r="T5559" t="str">
        <f>IF(Table1[[#This Row],[Units Sold]]&gt; 700,"High Units","low Units")</f>
        <v>low Units</v>
      </c>
      <c r="U5559">
        <f>SUM(Table1[[#This Row],[Operating Profit]])/SUM(Table1[Operating Profit])*100</f>
        <v>8.1292215762715991E-4</v>
      </c>
      <c r="V5559">
        <f>SUM(Table1[[#This Row],[Price per Unit]]*Table1[[#This Row],[Units Sold]])</f>
        <v>5400</v>
      </c>
      <c r="W5559">
        <f>SUM(Table1[[#This Row],[Total Sales]]-Table1[[#This Row],[Operating Profit]])</f>
        <v>2700</v>
      </c>
      <c r="X5559">
        <f>SUM(Table1[[#This Row],[Total Sales]]-Table1[[#This Row],[Cost]])</f>
        <v>2700</v>
      </c>
      <c r="Y5559">
        <f>SUM(Table1[[#This Row],[profit/loss]])/SUM(Table1[profit/loss])</f>
        <v>8.1292215762715989E-6</v>
      </c>
    </row>
    <row r="5560" spans="1:25" x14ac:dyDescent="0.3">
      <c r="A5560" t="s">
        <v>25</v>
      </c>
      <c r="B5560" t="s">
        <v>82</v>
      </c>
      <c r="C5560">
        <v>1185732</v>
      </c>
      <c r="D5560" s="9">
        <v>44302</v>
      </c>
      <c r="E5560" s="8" t="str">
        <f>TEXT(Table1[[#This Row],[Invoice Date]],"dd-mm-yyyy")</f>
        <v>16-04-2021</v>
      </c>
      <c r="F5560" s="1" t="str">
        <f t="shared" si="344"/>
        <v>April</v>
      </c>
      <c r="G5560" s="1" t="str">
        <f t="shared" si="345"/>
        <v>2021</v>
      </c>
      <c r="H5560" s="1" t="str">
        <f t="shared" si="346"/>
        <v>Friday</v>
      </c>
      <c r="I5560" s="1" t="str">
        <f t="shared" si="347"/>
        <v>16</v>
      </c>
      <c r="J5560" t="s">
        <v>35</v>
      </c>
      <c r="K5560" t="s">
        <v>73</v>
      </c>
      <c r="L5560" t="s">
        <v>74</v>
      </c>
      <c r="M5560" t="s">
        <v>22</v>
      </c>
      <c r="N5560">
        <v>37</v>
      </c>
      <c r="O5560">
        <v>152</v>
      </c>
      <c r="P5560">
        <v>5624</v>
      </c>
      <c r="Q5560">
        <v>3881</v>
      </c>
      <c r="R5560">
        <v>0.69</v>
      </c>
      <c r="S5560" t="s">
        <v>82</v>
      </c>
      <c r="T5560" t="str">
        <f>IF(Table1[[#This Row],[Units Sold]]&gt; 700,"High Units","low Units")</f>
        <v>low Units</v>
      </c>
      <c r="U5560">
        <f>SUM(Table1[[#This Row],[Operating Profit]])/SUM(Table1[Operating Profit])*100</f>
        <v>1.1685003310188918E-3</v>
      </c>
      <c r="V5560">
        <f>SUM(Table1[[#This Row],[Price per Unit]]*Table1[[#This Row],[Units Sold]])</f>
        <v>5624</v>
      </c>
      <c r="W5560">
        <f>SUM(Table1[[#This Row],[Total Sales]]-Table1[[#This Row],[Operating Profit]])</f>
        <v>1743</v>
      </c>
      <c r="X5560">
        <f>SUM(Table1[[#This Row],[Total Sales]]-Table1[[#This Row],[Cost]])</f>
        <v>3881</v>
      </c>
      <c r="Y5560">
        <f>SUM(Table1[[#This Row],[profit/loss]])/SUM(Table1[profit/loss])</f>
        <v>1.1685003310188917E-5</v>
      </c>
    </row>
    <row r="5561" spans="1:25" x14ac:dyDescent="0.3">
      <c r="A5561" t="s">
        <v>25</v>
      </c>
      <c r="B5561" t="s">
        <v>82</v>
      </c>
      <c r="C5561">
        <v>1185732</v>
      </c>
      <c r="D5561" s="9">
        <v>44331</v>
      </c>
      <c r="E5561" s="8" t="str">
        <f>TEXT(Table1[[#This Row],[Invoice Date]],"dd-mm-yyyy")</f>
        <v>15-05-2021</v>
      </c>
      <c r="F5561" s="1" t="str">
        <f t="shared" si="344"/>
        <v>May</v>
      </c>
      <c r="G5561" s="1" t="str">
        <f t="shared" si="345"/>
        <v>2021</v>
      </c>
      <c r="H5561" s="1" t="str">
        <f t="shared" si="346"/>
        <v>Saturday</v>
      </c>
      <c r="I5561" s="1" t="str">
        <f t="shared" si="347"/>
        <v>15</v>
      </c>
      <c r="J5561" t="s">
        <v>35</v>
      </c>
      <c r="K5561" t="s">
        <v>73</v>
      </c>
      <c r="L5561" t="s">
        <v>74</v>
      </c>
      <c r="M5561" t="s">
        <v>16</v>
      </c>
      <c r="N5561">
        <v>48</v>
      </c>
      <c r="O5561">
        <v>207</v>
      </c>
      <c r="P5561">
        <v>9936</v>
      </c>
      <c r="Q5561">
        <v>6061</v>
      </c>
      <c r="R5561">
        <v>0.61</v>
      </c>
      <c r="S5561" t="s">
        <v>82</v>
      </c>
      <c r="T5561" t="str">
        <f>IF(Table1[[#This Row],[Units Sold]]&gt; 700,"High Units","low Units")</f>
        <v>low Units</v>
      </c>
      <c r="U5561">
        <f>SUM(Table1[[#This Row],[Operating Profit]])/SUM(Table1[Operating Profit])*100</f>
        <v>1.8248597027326729E-3</v>
      </c>
      <c r="V5561">
        <f>SUM(Table1[[#This Row],[Price per Unit]]*Table1[[#This Row],[Units Sold]])</f>
        <v>9936</v>
      </c>
      <c r="W5561">
        <f>SUM(Table1[[#This Row],[Total Sales]]-Table1[[#This Row],[Operating Profit]])</f>
        <v>3875</v>
      </c>
      <c r="X5561">
        <f>SUM(Table1[[#This Row],[Total Sales]]-Table1[[#This Row],[Cost]])</f>
        <v>6061</v>
      </c>
      <c r="Y5561">
        <f>SUM(Table1[[#This Row],[profit/loss]])/SUM(Table1[profit/loss])</f>
        <v>1.8248597027326728E-5</v>
      </c>
    </row>
    <row r="5562" spans="1:25" x14ac:dyDescent="0.3">
      <c r="A5562" t="s">
        <v>25</v>
      </c>
      <c r="B5562" t="s">
        <v>82</v>
      </c>
      <c r="C5562">
        <v>1185732</v>
      </c>
      <c r="D5562" s="9">
        <v>44331</v>
      </c>
      <c r="E5562" s="8" t="str">
        <f>TEXT(Table1[[#This Row],[Invoice Date]],"dd-mm-yyyy")</f>
        <v>15-05-2021</v>
      </c>
      <c r="F5562" s="1" t="str">
        <f t="shared" si="344"/>
        <v>May</v>
      </c>
      <c r="G5562" s="1" t="str">
        <f t="shared" si="345"/>
        <v>2021</v>
      </c>
      <c r="H5562" s="1" t="str">
        <f t="shared" si="346"/>
        <v>Saturday</v>
      </c>
      <c r="I5562" s="1" t="str">
        <f t="shared" si="347"/>
        <v>15</v>
      </c>
      <c r="J5562" t="s">
        <v>35</v>
      </c>
      <c r="K5562" t="s">
        <v>73</v>
      </c>
      <c r="L5562" t="s">
        <v>74</v>
      </c>
      <c r="M5562" t="s">
        <v>18</v>
      </c>
      <c r="N5562">
        <v>47</v>
      </c>
      <c r="O5562">
        <v>150</v>
      </c>
      <c r="P5562">
        <v>7050</v>
      </c>
      <c r="Q5562">
        <v>3878</v>
      </c>
      <c r="R5562">
        <v>0.55000000000000004</v>
      </c>
      <c r="S5562" t="s">
        <v>82</v>
      </c>
      <c r="T5562" t="str">
        <f>IF(Table1[[#This Row],[Units Sold]]&gt; 700,"High Units","low Units")</f>
        <v>low Units</v>
      </c>
      <c r="U5562">
        <f>SUM(Table1[[#This Row],[Operating Profit]])/SUM(Table1[Operating Profit])*100</f>
        <v>1.1675970841770837E-3</v>
      </c>
      <c r="V5562">
        <f>SUM(Table1[[#This Row],[Price per Unit]]*Table1[[#This Row],[Units Sold]])</f>
        <v>7050</v>
      </c>
      <c r="W5562">
        <f>SUM(Table1[[#This Row],[Total Sales]]-Table1[[#This Row],[Operating Profit]])</f>
        <v>3172</v>
      </c>
      <c r="X5562">
        <f>SUM(Table1[[#This Row],[Total Sales]]-Table1[[#This Row],[Cost]])</f>
        <v>3878</v>
      </c>
      <c r="Y5562">
        <f>SUM(Table1[[#This Row],[profit/loss]])/SUM(Table1[profit/loss])</f>
        <v>1.1675970841770837E-5</v>
      </c>
    </row>
    <row r="5563" spans="1:25" x14ac:dyDescent="0.3">
      <c r="A5563" t="s">
        <v>25</v>
      </c>
      <c r="B5563" t="s">
        <v>82</v>
      </c>
      <c r="C5563">
        <v>1185732</v>
      </c>
      <c r="D5563" s="9">
        <v>44331</v>
      </c>
      <c r="E5563" s="8" t="str">
        <f>TEXT(Table1[[#This Row],[Invoice Date]],"dd-mm-yyyy")</f>
        <v>15-05-2021</v>
      </c>
      <c r="F5563" s="1" t="str">
        <f t="shared" si="344"/>
        <v>May</v>
      </c>
      <c r="G5563" s="1" t="str">
        <f t="shared" si="345"/>
        <v>2021</v>
      </c>
      <c r="H5563" s="1" t="str">
        <f t="shared" si="346"/>
        <v>Saturday</v>
      </c>
      <c r="I5563" s="1" t="str">
        <f t="shared" si="347"/>
        <v>15</v>
      </c>
      <c r="J5563" t="s">
        <v>35</v>
      </c>
      <c r="K5563" t="s">
        <v>73</v>
      </c>
      <c r="L5563" t="s">
        <v>74</v>
      </c>
      <c r="M5563" t="s">
        <v>19</v>
      </c>
      <c r="N5563">
        <v>44</v>
      </c>
      <c r="O5563">
        <v>133</v>
      </c>
      <c r="P5563">
        <v>5852</v>
      </c>
      <c r="Q5563">
        <v>2341</v>
      </c>
      <c r="R5563">
        <v>0.4</v>
      </c>
      <c r="S5563" t="s">
        <v>82</v>
      </c>
      <c r="T5563" t="str">
        <f>IF(Table1[[#This Row],[Units Sold]]&gt; 700,"High Units","low Units")</f>
        <v>low Units</v>
      </c>
      <c r="U5563">
        <f>SUM(Table1[[#This Row],[Operating Profit]])/SUM(Table1[Operating Profit])*100</f>
        <v>7.0483361889080794E-4</v>
      </c>
      <c r="V5563">
        <f>SUM(Table1[[#This Row],[Price per Unit]]*Table1[[#This Row],[Units Sold]])</f>
        <v>5852</v>
      </c>
      <c r="W5563">
        <f>SUM(Table1[[#This Row],[Total Sales]]-Table1[[#This Row],[Operating Profit]])</f>
        <v>3511</v>
      </c>
      <c r="X5563">
        <f>SUM(Table1[[#This Row],[Total Sales]]-Table1[[#This Row],[Cost]])</f>
        <v>2341</v>
      </c>
      <c r="Y5563">
        <f>SUM(Table1[[#This Row],[profit/loss]])/SUM(Table1[profit/loss])</f>
        <v>7.0483361889080798E-6</v>
      </c>
    </row>
    <row r="5564" spans="1:25" x14ac:dyDescent="0.3">
      <c r="A5564" t="s">
        <v>25</v>
      </c>
      <c r="B5564" t="s">
        <v>82</v>
      </c>
      <c r="C5564">
        <v>1185732</v>
      </c>
      <c r="D5564" s="9">
        <v>44331</v>
      </c>
      <c r="E5564" s="8" t="str">
        <f>TEXT(Table1[[#This Row],[Invoice Date]],"dd-mm-yyyy")</f>
        <v>15-05-2021</v>
      </c>
      <c r="F5564" s="1" t="str">
        <f t="shared" si="344"/>
        <v>May</v>
      </c>
      <c r="G5564" s="1" t="str">
        <f t="shared" si="345"/>
        <v>2021</v>
      </c>
      <c r="H5564" s="1" t="str">
        <f t="shared" si="346"/>
        <v>Saturday</v>
      </c>
      <c r="I5564" s="1" t="str">
        <f t="shared" si="347"/>
        <v>15</v>
      </c>
      <c r="J5564" t="s">
        <v>35</v>
      </c>
      <c r="K5564" t="s">
        <v>73</v>
      </c>
      <c r="L5564" t="s">
        <v>74</v>
      </c>
      <c r="M5564" t="s">
        <v>20</v>
      </c>
      <c r="N5564">
        <v>42</v>
      </c>
      <c r="O5564">
        <v>126</v>
      </c>
      <c r="P5564">
        <v>5292</v>
      </c>
      <c r="Q5564">
        <v>2646</v>
      </c>
      <c r="R5564">
        <v>0.5</v>
      </c>
      <c r="S5564" t="s">
        <v>82</v>
      </c>
      <c r="T5564" t="str">
        <f>IF(Table1[[#This Row],[Units Sold]]&gt; 700,"High Units","low Units")</f>
        <v>low Units</v>
      </c>
      <c r="U5564">
        <f>SUM(Table1[[#This Row],[Operating Profit]])/SUM(Table1[Operating Profit])*100</f>
        <v>7.9666371447461681E-4</v>
      </c>
      <c r="V5564">
        <f>SUM(Table1[[#This Row],[Price per Unit]]*Table1[[#This Row],[Units Sold]])</f>
        <v>5292</v>
      </c>
      <c r="W5564">
        <f>SUM(Table1[[#This Row],[Total Sales]]-Table1[[#This Row],[Operating Profit]])</f>
        <v>2646</v>
      </c>
      <c r="X5564">
        <f>SUM(Table1[[#This Row],[Total Sales]]-Table1[[#This Row],[Cost]])</f>
        <v>2646</v>
      </c>
      <c r="Y5564">
        <f>SUM(Table1[[#This Row],[profit/loss]])/SUM(Table1[profit/loss])</f>
        <v>7.9666371447461676E-6</v>
      </c>
    </row>
    <row r="5565" spans="1:25" x14ac:dyDescent="0.3">
      <c r="A5565" t="s">
        <v>25</v>
      </c>
      <c r="B5565" t="s">
        <v>82</v>
      </c>
      <c r="C5565">
        <v>1185732</v>
      </c>
      <c r="D5565" s="9">
        <v>44331</v>
      </c>
      <c r="E5565" s="8" t="str">
        <f>TEXT(Table1[[#This Row],[Invoice Date]],"dd-mm-yyyy")</f>
        <v>15-05-2021</v>
      </c>
      <c r="F5565" s="1" t="str">
        <f t="shared" si="344"/>
        <v>May</v>
      </c>
      <c r="G5565" s="1" t="str">
        <f t="shared" si="345"/>
        <v>2021</v>
      </c>
      <c r="H5565" s="1" t="str">
        <f t="shared" si="346"/>
        <v>Saturday</v>
      </c>
      <c r="I5565" s="1" t="str">
        <f t="shared" si="347"/>
        <v>15</v>
      </c>
      <c r="J5565" t="s">
        <v>35</v>
      </c>
      <c r="K5565" t="s">
        <v>73</v>
      </c>
      <c r="L5565" t="s">
        <v>74</v>
      </c>
      <c r="M5565" t="s">
        <v>21</v>
      </c>
      <c r="N5565">
        <v>52</v>
      </c>
      <c r="O5565">
        <v>124</v>
      </c>
      <c r="P5565">
        <v>6448</v>
      </c>
      <c r="Q5565">
        <v>3417</v>
      </c>
      <c r="R5565">
        <v>0.53</v>
      </c>
      <c r="S5565" t="s">
        <v>82</v>
      </c>
      <c r="T5565" t="str">
        <f>IF(Table1[[#This Row],[Units Sold]]&gt; 700,"High Units","low Units")</f>
        <v>low Units</v>
      </c>
      <c r="U5565">
        <f>SUM(Table1[[#This Row],[Operating Profit]])/SUM(Table1[Operating Profit])*100</f>
        <v>1.0287981528192614E-3</v>
      </c>
      <c r="V5565">
        <f>SUM(Table1[[#This Row],[Price per Unit]]*Table1[[#This Row],[Units Sold]])</f>
        <v>6448</v>
      </c>
      <c r="W5565">
        <f>SUM(Table1[[#This Row],[Total Sales]]-Table1[[#This Row],[Operating Profit]])</f>
        <v>3031</v>
      </c>
      <c r="X5565">
        <f>SUM(Table1[[#This Row],[Total Sales]]-Table1[[#This Row],[Cost]])</f>
        <v>3417</v>
      </c>
      <c r="Y5565">
        <f>SUM(Table1[[#This Row],[profit/loss]])/SUM(Table1[profit/loss])</f>
        <v>1.0287981528192614E-5</v>
      </c>
    </row>
    <row r="5566" spans="1:25" x14ac:dyDescent="0.3">
      <c r="A5566" t="s">
        <v>25</v>
      </c>
      <c r="B5566" t="s">
        <v>82</v>
      </c>
      <c r="C5566">
        <v>1185732</v>
      </c>
      <c r="D5566" s="9">
        <v>44331</v>
      </c>
      <c r="E5566" s="8" t="str">
        <f>TEXT(Table1[[#This Row],[Invoice Date]],"dd-mm-yyyy")</f>
        <v>15-05-2021</v>
      </c>
      <c r="F5566" s="1" t="str">
        <f t="shared" si="344"/>
        <v>May</v>
      </c>
      <c r="G5566" s="1" t="str">
        <f t="shared" si="345"/>
        <v>2021</v>
      </c>
      <c r="H5566" s="1" t="str">
        <f t="shared" si="346"/>
        <v>Saturday</v>
      </c>
      <c r="I5566" s="1" t="str">
        <f t="shared" si="347"/>
        <v>15</v>
      </c>
      <c r="J5566" t="s">
        <v>35</v>
      </c>
      <c r="K5566" t="s">
        <v>73</v>
      </c>
      <c r="L5566" t="s">
        <v>74</v>
      </c>
      <c r="M5566" t="s">
        <v>22</v>
      </c>
      <c r="N5566">
        <v>55</v>
      </c>
      <c r="O5566">
        <v>150</v>
      </c>
      <c r="P5566">
        <v>8250</v>
      </c>
      <c r="Q5566">
        <v>5775</v>
      </c>
      <c r="R5566">
        <v>0.7</v>
      </c>
      <c r="S5566" t="s">
        <v>82</v>
      </c>
      <c r="T5566" t="str">
        <f>IF(Table1[[#This Row],[Units Sold]]&gt; 700,"High Units","low Units")</f>
        <v>low Units</v>
      </c>
      <c r="U5566">
        <f>SUM(Table1[[#This Row],[Operating Profit]])/SUM(Table1[Operating Profit])*100</f>
        <v>1.7387501704803144E-3</v>
      </c>
      <c r="V5566">
        <f>SUM(Table1[[#This Row],[Price per Unit]]*Table1[[#This Row],[Units Sold]])</f>
        <v>8250</v>
      </c>
      <c r="W5566">
        <f>SUM(Table1[[#This Row],[Total Sales]]-Table1[[#This Row],[Operating Profit]])</f>
        <v>2475</v>
      </c>
      <c r="X5566">
        <f>SUM(Table1[[#This Row],[Total Sales]]-Table1[[#This Row],[Cost]])</f>
        <v>5775</v>
      </c>
      <c r="Y5566">
        <f>SUM(Table1[[#This Row],[profit/loss]])/SUM(Table1[profit/loss])</f>
        <v>1.7387501704803144E-5</v>
      </c>
    </row>
    <row r="5567" spans="1:25" x14ac:dyDescent="0.3">
      <c r="A5567" t="s">
        <v>25</v>
      </c>
      <c r="B5567" t="s">
        <v>82</v>
      </c>
      <c r="C5567">
        <v>1185732</v>
      </c>
      <c r="D5567" s="9">
        <v>44364</v>
      </c>
      <c r="E5567" s="8" t="str">
        <f>TEXT(Table1[[#This Row],[Invoice Date]],"dd-mm-yyyy")</f>
        <v>17-06-2021</v>
      </c>
      <c r="F5567" s="1" t="str">
        <f t="shared" si="344"/>
        <v>June</v>
      </c>
      <c r="G5567" s="1" t="str">
        <f t="shared" si="345"/>
        <v>2021</v>
      </c>
      <c r="H5567" s="1" t="str">
        <f t="shared" si="346"/>
        <v>Thursday</v>
      </c>
      <c r="I5567" s="1" t="str">
        <f t="shared" si="347"/>
        <v>17</v>
      </c>
      <c r="J5567" t="s">
        <v>35</v>
      </c>
      <c r="K5567" t="s">
        <v>73</v>
      </c>
      <c r="L5567" t="s">
        <v>74</v>
      </c>
      <c r="M5567" t="s">
        <v>16</v>
      </c>
      <c r="N5567">
        <v>52</v>
      </c>
      <c r="O5567">
        <v>206</v>
      </c>
      <c r="P5567">
        <v>10712</v>
      </c>
      <c r="Q5567">
        <v>6641</v>
      </c>
      <c r="R5567">
        <v>0.62</v>
      </c>
      <c r="S5567" t="s">
        <v>82</v>
      </c>
      <c r="T5567" t="str">
        <f>IF(Table1[[#This Row],[Units Sold]]&gt; 700,"High Units","low Units")</f>
        <v>low Units</v>
      </c>
      <c r="U5567">
        <f>SUM(Table1[[#This Row],[Operating Profit]])/SUM(Table1[Operating Profit])*100</f>
        <v>1.999487425482211E-3</v>
      </c>
      <c r="V5567">
        <f>SUM(Table1[[#This Row],[Price per Unit]]*Table1[[#This Row],[Units Sold]])</f>
        <v>10712</v>
      </c>
      <c r="W5567">
        <f>SUM(Table1[[#This Row],[Total Sales]]-Table1[[#This Row],[Operating Profit]])</f>
        <v>4071</v>
      </c>
      <c r="X5567">
        <f>SUM(Table1[[#This Row],[Total Sales]]-Table1[[#This Row],[Cost]])</f>
        <v>6641</v>
      </c>
      <c r="Y5567">
        <f>SUM(Table1[[#This Row],[profit/loss]])/SUM(Table1[profit/loss])</f>
        <v>1.999487425482211E-5</v>
      </c>
    </row>
    <row r="5568" spans="1:25" x14ac:dyDescent="0.3">
      <c r="A5568" t="s">
        <v>25</v>
      </c>
      <c r="B5568" t="s">
        <v>82</v>
      </c>
      <c r="C5568">
        <v>1185732</v>
      </c>
      <c r="D5568" s="9">
        <v>44364</v>
      </c>
      <c r="E5568" s="8" t="str">
        <f>TEXT(Table1[[#This Row],[Invoice Date]],"dd-mm-yyyy")</f>
        <v>17-06-2021</v>
      </c>
      <c r="F5568" s="1" t="str">
        <f t="shared" si="344"/>
        <v>June</v>
      </c>
      <c r="G5568" s="1" t="str">
        <f t="shared" si="345"/>
        <v>2021</v>
      </c>
      <c r="H5568" s="1" t="str">
        <f t="shared" si="346"/>
        <v>Thursday</v>
      </c>
      <c r="I5568" s="1" t="str">
        <f t="shared" si="347"/>
        <v>17</v>
      </c>
      <c r="J5568" t="s">
        <v>35</v>
      </c>
      <c r="K5568" t="s">
        <v>73</v>
      </c>
      <c r="L5568" t="s">
        <v>74</v>
      </c>
      <c r="M5568" t="s">
        <v>18</v>
      </c>
      <c r="N5568">
        <v>46</v>
      </c>
      <c r="O5568">
        <v>167</v>
      </c>
      <c r="P5568">
        <v>7682</v>
      </c>
      <c r="Q5568">
        <v>4148</v>
      </c>
      <c r="R5568">
        <v>0.54</v>
      </c>
      <c r="S5568" t="s">
        <v>82</v>
      </c>
      <c r="T5568" t="str">
        <f>IF(Table1[[#This Row],[Units Sold]]&gt; 700,"High Units","low Units")</f>
        <v>low Units</v>
      </c>
      <c r="U5568">
        <f>SUM(Table1[[#This Row],[Operating Profit]])/SUM(Table1[Operating Profit])*100</f>
        <v>1.2488892999397998E-3</v>
      </c>
      <c r="V5568">
        <f>SUM(Table1[[#This Row],[Price per Unit]]*Table1[[#This Row],[Units Sold]])</f>
        <v>7682</v>
      </c>
      <c r="W5568">
        <f>SUM(Table1[[#This Row],[Total Sales]]-Table1[[#This Row],[Operating Profit]])</f>
        <v>3534</v>
      </c>
      <c r="X5568">
        <f>SUM(Table1[[#This Row],[Total Sales]]-Table1[[#This Row],[Cost]])</f>
        <v>4148</v>
      </c>
      <c r="Y5568">
        <f>SUM(Table1[[#This Row],[profit/loss]])/SUM(Table1[profit/loss])</f>
        <v>1.2488892999397998E-5</v>
      </c>
    </row>
    <row r="5569" spans="1:25" x14ac:dyDescent="0.3">
      <c r="A5569" t="s">
        <v>25</v>
      </c>
      <c r="B5569" t="s">
        <v>82</v>
      </c>
      <c r="C5569">
        <v>1185732</v>
      </c>
      <c r="D5569" s="9">
        <v>44364</v>
      </c>
      <c r="E5569" s="8" t="str">
        <f>TEXT(Table1[[#This Row],[Invoice Date]],"dd-mm-yyyy")</f>
        <v>17-06-2021</v>
      </c>
      <c r="F5569" s="1" t="str">
        <f t="shared" si="344"/>
        <v>June</v>
      </c>
      <c r="G5569" s="1" t="str">
        <f t="shared" si="345"/>
        <v>2021</v>
      </c>
      <c r="H5569" s="1" t="str">
        <f t="shared" si="346"/>
        <v>Thursday</v>
      </c>
      <c r="I5569" s="1" t="str">
        <f t="shared" si="347"/>
        <v>17</v>
      </c>
      <c r="J5569" t="s">
        <v>35</v>
      </c>
      <c r="K5569" t="s">
        <v>73</v>
      </c>
      <c r="L5569" t="s">
        <v>74</v>
      </c>
      <c r="M5569" t="s">
        <v>19</v>
      </c>
      <c r="N5569">
        <v>41</v>
      </c>
      <c r="O5569">
        <v>138</v>
      </c>
      <c r="P5569">
        <v>5658</v>
      </c>
      <c r="Q5569">
        <v>2490</v>
      </c>
      <c r="R5569">
        <v>0.44</v>
      </c>
      <c r="S5569" t="s">
        <v>82</v>
      </c>
      <c r="T5569" t="str">
        <f>IF(Table1[[#This Row],[Units Sold]]&gt; 700,"High Units","low Units")</f>
        <v>low Units</v>
      </c>
      <c r="U5569">
        <f>SUM(Table1[[#This Row],[Operating Profit]])/SUM(Table1[Operating Profit])*100</f>
        <v>7.4969487870060302E-4</v>
      </c>
      <c r="V5569">
        <f>SUM(Table1[[#This Row],[Price per Unit]]*Table1[[#This Row],[Units Sold]])</f>
        <v>5658</v>
      </c>
      <c r="W5569">
        <f>SUM(Table1[[#This Row],[Total Sales]]-Table1[[#This Row],[Operating Profit]])</f>
        <v>3168</v>
      </c>
      <c r="X5569">
        <f>SUM(Table1[[#This Row],[Total Sales]]-Table1[[#This Row],[Cost]])</f>
        <v>2490</v>
      </c>
      <c r="Y5569">
        <f>SUM(Table1[[#This Row],[profit/loss]])/SUM(Table1[profit/loss])</f>
        <v>7.4969487870060302E-6</v>
      </c>
    </row>
    <row r="5570" spans="1:25" x14ac:dyDescent="0.3">
      <c r="A5570" t="s">
        <v>25</v>
      </c>
      <c r="B5570" t="s">
        <v>82</v>
      </c>
      <c r="C5570">
        <v>1185732</v>
      </c>
      <c r="D5570" s="9">
        <v>44364</v>
      </c>
      <c r="E5570" s="8" t="str">
        <f>TEXT(Table1[[#This Row],[Invoice Date]],"dd-mm-yyyy")</f>
        <v>17-06-2021</v>
      </c>
      <c r="F5570" s="1" t="str">
        <f t="shared" si="344"/>
        <v>June</v>
      </c>
      <c r="G5570" s="1" t="str">
        <f t="shared" si="345"/>
        <v>2021</v>
      </c>
      <c r="H5570" s="1" t="str">
        <f t="shared" si="346"/>
        <v>Thursday</v>
      </c>
      <c r="I5570" s="1" t="str">
        <f t="shared" si="347"/>
        <v>17</v>
      </c>
      <c r="J5570" t="s">
        <v>35</v>
      </c>
      <c r="K5570" t="s">
        <v>73</v>
      </c>
      <c r="L5570" t="s">
        <v>74</v>
      </c>
      <c r="M5570" t="s">
        <v>20</v>
      </c>
      <c r="N5570">
        <v>43</v>
      </c>
      <c r="O5570">
        <v>158</v>
      </c>
      <c r="P5570">
        <v>6794</v>
      </c>
      <c r="Q5570">
        <v>3261</v>
      </c>
      <c r="R5570">
        <v>0.48</v>
      </c>
      <c r="S5570" t="s">
        <v>82</v>
      </c>
      <c r="T5570" t="str">
        <f>IF(Table1[[#This Row],[Units Sold]]&gt; 700,"High Units","low Units")</f>
        <v>low Units</v>
      </c>
      <c r="U5570">
        <f>SUM(Table1[[#This Row],[Operating Profit]])/SUM(Table1[Operating Profit])*100</f>
        <v>9.8182931704524773E-4</v>
      </c>
      <c r="V5570">
        <f>SUM(Table1[[#This Row],[Price per Unit]]*Table1[[#This Row],[Units Sold]])</f>
        <v>6794</v>
      </c>
      <c r="W5570">
        <f>SUM(Table1[[#This Row],[Total Sales]]-Table1[[#This Row],[Operating Profit]])</f>
        <v>3533</v>
      </c>
      <c r="X5570">
        <f>SUM(Table1[[#This Row],[Total Sales]]-Table1[[#This Row],[Cost]])</f>
        <v>3261</v>
      </c>
      <c r="Y5570">
        <f>SUM(Table1[[#This Row],[profit/loss]])/SUM(Table1[profit/loss])</f>
        <v>9.8182931704524766E-6</v>
      </c>
    </row>
    <row r="5571" spans="1:25" x14ac:dyDescent="0.3">
      <c r="A5571" t="s">
        <v>25</v>
      </c>
      <c r="B5571" t="s">
        <v>82</v>
      </c>
      <c r="C5571">
        <v>1185732</v>
      </c>
      <c r="D5571" s="9">
        <v>44364</v>
      </c>
      <c r="E5571" s="8" t="str">
        <f>TEXT(Table1[[#This Row],[Invoice Date]],"dd-mm-yyyy")</f>
        <v>17-06-2021</v>
      </c>
      <c r="F5571" s="1" t="str">
        <f t="shared" ref="F5571:F5634" si="348">TEXT(D5571,"mmmm")</f>
        <v>June</v>
      </c>
      <c r="G5571" s="1" t="str">
        <f t="shared" ref="G5571:G5634" si="349">TEXT(D5571,"YYYY")</f>
        <v>2021</v>
      </c>
      <c r="H5571" s="1" t="str">
        <f t="shared" ref="H5571:H5634" si="350">TEXT(D5571,"dddd")</f>
        <v>Thursday</v>
      </c>
      <c r="I5571" s="1" t="str">
        <f t="shared" ref="I5571:I5634" si="351">TEXT(D5571,"dd")</f>
        <v>17</v>
      </c>
      <c r="J5571" t="s">
        <v>35</v>
      </c>
      <c r="K5571" t="s">
        <v>73</v>
      </c>
      <c r="L5571" t="s">
        <v>74</v>
      </c>
      <c r="M5571" t="s">
        <v>21</v>
      </c>
      <c r="N5571">
        <v>57</v>
      </c>
      <c r="O5571">
        <v>152</v>
      </c>
      <c r="P5571">
        <v>8664</v>
      </c>
      <c r="Q5571">
        <v>4765</v>
      </c>
      <c r="R5571">
        <v>0.55000000000000004</v>
      </c>
      <c r="S5571" t="s">
        <v>82</v>
      </c>
      <c r="T5571" t="str">
        <f>IF(Table1[[#This Row],[Units Sold]]&gt; 700,"High Units","low Units")</f>
        <v>low Units</v>
      </c>
      <c r="U5571">
        <f>SUM(Table1[[#This Row],[Operating Profit]])/SUM(Table1[Operating Profit])*100</f>
        <v>1.434657067071636E-3</v>
      </c>
      <c r="V5571">
        <f>SUM(Table1[[#This Row],[Price per Unit]]*Table1[[#This Row],[Units Sold]])</f>
        <v>8664</v>
      </c>
      <c r="W5571">
        <f>SUM(Table1[[#This Row],[Total Sales]]-Table1[[#This Row],[Operating Profit]])</f>
        <v>3899</v>
      </c>
      <c r="X5571">
        <f>SUM(Table1[[#This Row],[Total Sales]]-Table1[[#This Row],[Cost]])</f>
        <v>4765</v>
      </c>
      <c r="Y5571">
        <f>SUM(Table1[[#This Row],[profit/loss]])/SUM(Table1[profit/loss])</f>
        <v>1.434657067071636E-5</v>
      </c>
    </row>
    <row r="5572" spans="1:25" x14ac:dyDescent="0.3">
      <c r="A5572" t="s">
        <v>25</v>
      </c>
      <c r="B5572" t="s">
        <v>82</v>
      </c>
      <c r="C5572">
        <v>1185732</v>
      </c>
      <c r="D5572" s="9">
        <v>44364</v>
      </c>
      <c r="E5572" s="8" t="str">
        <f>TEXT(Table1[[#This Row],[Invoice Date]],"dd-mm-yyyy")</f>
        <v>17-06-2021</v>
      </c>
      <c r="F5572" s="1" t="str">
        <f t="shared" si="348"/>
        <v>June</v>
      </c>
      <c r="G5572" s="1" t="str">
        <f t="shared" si="349"/>
        <v>2021</v>
      </c>
      <c r="H5572" s="1" t="str">
        <f t="shared" si="350"/>
        <v>Thursday</v>
      </c>
      <c r="I5572" s="1" t="str">
        <f t="shared" si="351"/>
        <v>17</v>
      </c>
      <c r="J5572" t="s">
        <v>35</v>
      </c>
      <c r="K5572" t="s">
        <v>73</v>
      </c>
      <c r="L5572" t="s">
        <v>74</v>
      </c>
      <c r="M5572" t="s">
        <v>22</v>
      </c>
      <c r="N5572">
        <v>60</v>
      </c>
      <c r="O5572">
        <v>169</v>
      </c>
      <c r="P5572">
        <v>10140</v>
      </c>
      <c r="Q5572">
        <v>6591</v>
      </c>
      <c r="R5572">
        <v>0.65</v>
      </c>
      <c r="S5572" t="s">
        <v>82</v>
      </c>
      <c r="T5572" t="str">
        <f>IF(Table1[[#This Row],[Units Sold]]&gt; 700,"High Units","low Units")</f>
        <v>low Units</v>
      </c>
      <c r="U5572">
        <f>SUM(Table1[[#This Row],[Operating Profit]])/SUM(Table1[Operating Profit])*100</f>
        <v>1.984433311452078E-3</v>
      </c>
      <c r="V5572">
        <f>SUM(Table1[[#This Row],[Price per Unit]]*Table1[[#This Row],[Units Sold]])</f>
        <v>10140</v>
      </c>
      <c r="W5572">
        <f>SUM(Table1[[#This Row],[Total Sales]]-Table1[[#This Row],[Operating Profit]])</f>
        <v>3549</v>
      </c>
      <c r="X5572">
        <f>SUM(Table1[[#This Row],[Total Sales]]-Table1[[#This Row],[Cost]])</f>
        <v>6591</v>
      </c>
      <c r="Y5572">
        <f>SUM(Table1[[#This Row],[profit/loss]])/SUM(Table1[profit/loss])</f>
        <v>1.9844333114520782E-5</v>
      </c>
    </row>
    <row r="5573" spans="1:25" x14ac:dyDescent="0.3">
      <c r="A5573" t="s">
        <v>25</v>
      </c>
      <c r="B5573" t="s">
        <v>82</v>
      </c>
      <c r="C5573">
        <v>1185732</v>
      </c>
      <c r="D5573" s="9">
        <v>44392</v>
      </c>
      <c r="E5573" s="8" t="str">
        <f>TEXT(Table1[[#This Row],[Invoice Date]],"dd-mm-yyyy")</f>
        <v>15-07-2021</v>
      </c>
      <c r="F5573" s="1" t="str">
        <f t="shared" si="348"/>
        <v>July</v>
      </c>
      <c r="G5573" s="1" t="str">
        <f t="shared" si="349"/>
        <v>2021</v>
      </c>
      <c r="H5573" s="1" t="str">
        <f t="shared" si="350"/>
        <v>Thursday</v>
      </c>
      <c r="I5573" s="1" t="str">
        <f t="shared" si="351"/>
        <v>15</v>
      </c>
      <c r="J5573" t="s">
        <v>35</v>
      </c>
      <c r="K5573" t="s">
        <v>73</v>
      </c>
      <c r="L5573" t="s">
        <v>74</v>
      </c>
      <c r="M5573" t="s">
        <v>16</v>
      </c>
      <c r="N5573">
        <v>57</v>
      </c>
      <c r="O5573">
        <v>225</v>
      </c>
      <c r="P5573">
        <v>12825</v>
      </c>
      <c r="Q5573">
        <v>7695</v>
      </c>
      <c r="R5573">
        <v>0.6</v>
      </c>
      <c r="S5573" t="s">
        <v>82</v>
      </c>
      <c r="T5573" t="str">
        <f>IF(Table1[[#This Row],[Units Sold]]&gt; 700,"High Units","low Units")</f>
        <v>low Units</v>
      </c>
      <c r="U5573">
        <f>SUM(Table1[[#This Row],[Operating Profit]])/SUM(Table1[Operating Profit])*100</f>
        <v>2.3168281492374058E-3</v>
      </c>
      <c r="V5573">
        <f>SUM(Table1[[#This Row],[Price per Unit]]*Table1[[#This Row],[Units Sold]])</f>
        <v>12825</v>
      </c>
      <c r="W5573">
        <f>SUM(Table1[[#This Row],[Total Sales]]-Table1[[#This Row],[Operating Profit]])</f>
        <v>5130</v>
      </c>
      <c r="X5573">
        <f>SUM(Table1[[#This Row],[Total Sales]]-Table1[[#This Row],[Cost]])</f>
        <v>7695</v>
      </c>
      <c r="Y5573">
        <f>SUM(Table1[[#This Row],[profit/loss]])/SUM(Table1[profit/loss])</f>
        <v>2.316828149237406E-5</v>
      </c>
    </row>
    <row r="5574" spans="1:25" x14ac:dyDescent="0.3">
      <c r="A5574" t="s">
        <v>25</v>
      </c>
      <c r="B5574" t="s">
        <v>82</v>
      </c>
      <c r="C5574">
        <v>1185732</v>
      </c>
      <c r="D5574" s="9">
        <v>44392</v>
      </c>
      <c r="E5574" s="8" t="str">
        <f>TEXT(Table1[[#This Row],[Invoice Date]],"dd-mm-yyyy")</f>
        <v>15-07-2021</v>
      </c>
      <c r="F5574" s="1" t="str">
        <f t="shared" si="348"/>
        <v>July</v>
      </c>
      <c r="G5574" s="1" t="str">
        <f t="shared" si="349"/>
        <v>2021</v>
      </c>
      <c r="H5574" s="1" t="str">
        <f t="shared" si="350"/>
        <v>Thursday</v>
      </c>
      <c r="I5574" s="1" t="str">
        <f t="shared" si="351"/>
        <v>15</v>
      </c>
      <c r="J5574" t="s">
        <v>35</v>
      </c>
      <c r="K5574" t="s">
        <v>73</v>
      </c>
      <c r="L5574" t="s">
        <v>74</v>
      </c>
      <c r="M5574" t="s">
        <v>18</v>
      </c>
      <c r="N5574">
        <v>53</v>
      </c>
      <c r="O5574">
        <v>189</v>
      </c>
      <c r="P5574">
        <v>10017</v>
      </c>
      <c r="Q5574">
        <v>5109</v>
      </c>
      <c r="R5574">
        <v>0.51</v>
      </c>
      <c r="S5574" t="s">
        <v>82</v>
      </c>
      <c r="T5574" t="str">
        <f>IF(Table1[[#This Row],[Units Sold]]&gt; 700,"High Units","low Units")</f>
        <v>low Units</v>
      </c>
      <c r="U5574">
        <f>SUM(Table1[[#This Row],[Operating Profit]])/SUM(Table1[Operating Profit])*100</f>
        <v>1.5382293715989483E-3</v>
      </c>
      <c r="V5574">
        <f>SUM(Table1[[#This Row],[Price per Unit]]*Table1[[#This Row],[Units Sold]])</f>
        <v>10017</v>
      </c>
      <c r="W5574">
        <f>SUM(Table1[[#This Row],[Total Sales]]-Table1[[#This Row],[Operating Profit]])</f>
        <v>4908</v>
      </c>
      <c r="X5574">
        <f>SUM(Table1[[#This Row],[Total Sales]]-Table1[[#This Row],[Cost]])</f>
        <v>5109</v>
      </c>
      <c r="Y5574">
        <f>SUM(Table1[[#This Row],[profit/loss]])/SUM(Table1[profit/loss])</f>
        <v>1.5382293715989484E-5</v>
      </c>
    </row>
    <row r="5575" spans="1:25" x14ac:dyDescent="0.3">
      <c r="A5575" t="s">
        <v>25</v>
      </c>
      <c r="B5575" t="s">
        <v>82</v>
      </c>
      <c r="C5575">
        <v>1185732</v>
      </c>
      <c r="D5575" s="9">
        <v>44392</v>
      </c>
      <c r="E5575" s="8" t="str">
        <f>TEXT(Table1[[#This Row],[Invoice Date]],"dd-mm-yyyy")</f>
        <v>15-07-2021</v>
      </c>
      <c r="F5575" s="1" t="str">
        <f t="shared" si="348"/>
        <v>July</v>
      </c>
      <c r="G5575" s="1" t="str">
        <f t="shared" si="349"/>
        <v>2021</v>
      </c>
      <c r="H5575" s="1" t="str">
        <f t="shared" si="350"/>
        <v>Thursday</v>
      </c>
      <c r="I5575" s="1" t="str">
        <f t="shared" si="351"/>
        <v>15</v>
      </c>
      <c r="J5575" t="s">
        <v>35</v>
      </c>
      <c r="K5575" t="s">
        <v>73</v>
      </c>
      <c r="L5575" t="s">
        <v>74</v>
      </c>
      <c r="M5575" t="s">
        <v>19</v>
      </c>
      <c r="N5575">
        <v>46</v>
      </c>
      <c r="O5575">
        <v>173</v>
      </c>
      <c r="P5575">
        <v>7958</v>
      </c>
      <c r="Q5575">
        <v>3581</v>
      </c>
      <c r="R5575">
        <v>0.45</v>
      </c>
      <c r="S5575" t="s">
        <v>82</v>
      </c>
      <c r="T5575" t="str">
        <f>IF(Table1[[#This Row],[Units Sold]]&gt; 700,"High Units","low Units")</f>
        <v>low Units</v>
      </c>
      <c r="U5575">
        <f>SUM(Table1[[#This Row],[Operating Profit]])/SUM(Table1[Operating Profit])*100</f>
        <v>1.0781756468380961E-3</v>
      </c>
      <c r="V5575">
        <f>SUM(Table1[[#This Row],[Price per Unit]]*Table1[[#This Row],[Units Sold]])</f>
        <v>7958</v>
      </c>
      <c r="W5575">
        <f>SUM(Table1[[#This Row],[Total Sales]]-Table1[[#This Row],[Operating Profit]])</f>
        <v>4377</v>
      </c>
      <c r="X5575">
        <f>SUM(Table1[[#This Row],[Total Sales]]-Table1[[#This Row],[Cost]])</f>
        <v>3581</v>
      </c>
      <c r="Y5575">
        <f>SUM(Table1[[#This Row],[profit/loss]])/SUM(Table1[profit/loss])</f>
        <v>1.0781756468380961E-5</v>
      </c>
    </row>
    <row r="5576" spans="1:25" x14ac:dyDescent="0.3">
      <c r="A5576" t="s">
        <v>25</v>
      </c>
      <c r="B5576" t="s">
        <v>82</v>
      </c>
      <c r="C5576">
        <v>1185732</v>
      </c>
      <c r="D5576" s="9">
        <v>44392</v>
      </c>
      <c r="E5576" s="8" t="str">
        <f>TEXT(Table1[[#This Row],[Invoice Date]],"dd-mm-yyyy")</f>
        <v>15-07-2021</v>
      </c>
      <c r="F5576" s="1" t="str">
        <f t="shared" si="348"/>
        <v>July</v>
      </c>
      <c r="G5576" s="1" t="str">
        <f t="shared" si="349"/>
        <v>2021</v>
      </c>
      <c r="H5576" s="1" t="str">
        <f t="shared" si="350"/>
        <v>Thursday</v>
      </c>
      <c r="I5576" s="1" t="str">
        <f t="shared" si="351"/>
        <v>15</v>
      </c>
      <c r="J5576" t="s">
        <v>35</v>
      </c>
      <c r="K5576" t="s">
        <v>73</v>
      </c>
      <c r="L5576" t="s">
        <v>74</v>
      </c>
      <c r="M5576" t="s">
        <v>20</v>
      </c>
      <c r="N5576">
        <v>47</v>
      </c>
      <c r="O5576">
        <v>158</v>
      </c>
      <c r="P5576">
        <v>7426</v>
      </c>
      <c r="Q5576">
        <v>3342</v>
      </c>
      <c r="R5576">
        <v>0.45</v>
      </c>
      <c r="S5576" t="s">
        <v>82</v>
      </c>
      <c r="T5576" t="str">
        <f>IF(Table1[[#This Row],[Units Sold]]&gt; 700,"High Units","low Units")</f>
        <v>low Units</v>
      </c>
      <c r="U5576">
        <f>SUM(Table1[[#This Row],[Operating Profit]])/SUM(Table1[Operating Profit])*100</f>
        <v>1.0062169817740623E-3</v>
      </c>
      <c r="V5576">
        <f>SUM(Table1[[#This Row],[Price per Unit]]*Table1[[#This Row],[Units Sold]])</f>
        <v>7426</v>
      </c>
      <c r="W5576">
        <f>SUM(Table1[[#This Row],[Total Sales]]-Table1[[#This Row],[Operating Profit]])</f>
        <v>4084</v>
      </c>
      <c r="X5576">
        <f>SUM(Table1[[#This Row],[Total Sales]]-Table1[[#This Row],[Cost]])</f>
        <v>3342</v>
      </c>
      <c r="Y5576">
        <f>SUM(Table1[[#This Row],[profit/loss]])/SUM(Table1[profit/loss])</f>
        <v>1.0062169817740624E-5</v>
      </c>
    </row>
    <row r="5577" spans="1:25" x14ac:dyDescent="0.3">
      <c r="A5577" t="s">
        <v>25</v>
      </c>
      <c r="B5577" t="s">
        <v>82</v>
      </c>
      <c r="C5577">
        <v>1185732</v>
      </c>
      <c r="D5577" s="9">
        <v>44392</v>
      </c>
      <c r="E5577" s="8" t="str">
        <f>TEXT(Table1[[#This Row],[Invoice Date]],"dd-mm-yyyy")</f>
        <v>15-07-2021</v>
      </c>
      <c r="F5577" s="1" t="str">
        <f t="shared" si="348"/>
        <v>July</v>
      </c>
      <c r="G5577" s="1" t="str">
        <f t="shared" si="349"/>
        <v>2021</v>
      </c>
      <c r="H5577" s="1" t="str">
        <f t="shared" si="350"/>
        <v>Thursday</v>
      </c>
      <c r="I5577" s="1" t="str">
        <f t="shared" si="351"/>
        <v>15</v>
      </c>
      <c r="J5577" t="s">
        <v>35</v>
      </c>
      <c r="K5577" t="s">
        <v>73</v>
      </c>
      <c r="L5577" t="s">
        <v>74</v>
      </c>
      <c r="M5577" t="s">
        <v>21</v>
      </c>
      <c r="N5577">
        <v>54</v>
      </c>
      <c r="O5577">
        <v>143</v>
      </c>
      <c r="P5577">
        <v>7722</v>
      </c>
      <c r="Q5577">
        <v>3938</v>
      </c>
      <c r="R5577">
        <v>0.51</v>
      </c>
      <c r="S5577" t="s">
        <v>82</v>
      </c>
      <c r="T5577" t="str">
        <f>IF(Table1[[#This Row],[Units Sold]]&gt; 700,"High Units","low Units")</f>
        <v>low Units</v>
      </c>
      <c r="U5577">
        <f>SUM(Table1[[#This Row],[Operating Profit]])/SUM(Table1[Operating Profit])*100</f>
        <v>1.1856620210132429E-3</v>
      </c>
      <c r="V5577">
        <f>SUM(Table1[[#This Row],[Price per Unit]]*Table1[[#This Row],[Units Sold]])</f>
        <v>7722</v>
      </c>
      <c r="W5577">
        <f>SUM(Table1[[#This Row],[Total Sales]]-Table1[[#This Row],[Operating Profit]])</f>
        <v>3784</v>
      </c>
      <c r="X5577">
        <f>SUM(Table1[[#This Row],[Total Sales]]-Table1[[#This Row],[Cost]])</f>
        <v>3938</v>
      </c>
      <c r="Y5577">
        <f>SUM(Table1[[#This Row],[profit/loss]])/SUM(Table1[profit/loss])</f>
        <v>1.1856620210132429E-5</v>
      </c>
    </row>
    <row r="5578" spans="1:25" x14ac:dyDescent="0.3">
      <c r="A5578" t="s">
        <v>25</v>
      </c>
      <c r="B5578" t="s">
        <v>82</v>
      </c>
      <c r="C5578">
        <v>1185732</v>
      </c>
      <c r="D5578" s="9">
        <v>44392</v>
      </c>
      <c r="E5578" s="8" t="str">
        <f>TEXT(Table1[[#This Row],[Invoice Date]],"dd-mm-yyyy")</f>
        <v>15-07-2021</v>
      </c>
      <c r="F5578" s="1" t="str">
        <f t="shared" si="348"/>
        <v>July</v>
      </c>
      <c r="G5578" s="1" t="str">
        <f t="shared" si="349"/>
        <v>2021</v>
      </c>
      <c r="H5578" s="1" t="str">
        <f t="shared" si="350"/>
        <v>Thursday</v>
      </c>
      <c r="I5578" s="1" t="str">
        <f t="shared" si="351"/>
        <v>15</v>
      </c>
      <c r="J5578" t="s">
        <v>35</v>
      </c>
      <c r="K5578" t="s">
        <v>73</v>
      </c>
      <c r="L5578" t="s">
        <v>74</v>
      </c>
      <c r="M5578" t="s">
        <v>22</v>
      </c>
      <c r="N5578">
        <v>62</v>
      </c>
      <c r="O5578">
        <v>210</v>
      </c>
      <c r="P5578">
        <v>13020</v>
      </c>
      <c r="Q5578">
        <v>8984</v>
      </c>
      <c r="R5578">
        <v>0.69</v>
      </c>
      <c r="S5578" t="s">
        <v>82</v>
      </c>
      <c r="T5578" t="str">
        <f>IF(Table1[[#This Row],[Units Sold]]&gt; 700,"High Units","low Units")</f>
        <v>low Units</v>
      </c>
      <c r="U5578">
        <f>SUM(Table1[[#This Row],[Operating Profit]])/SUM(Table1[Operating Profit])*100</f>
        <v>2.7049232089342238E-3</v>
      </c>
      <c r="V5578">
        <f>SUM(Table1[[#This Row],[Price per Unit]]*Table1[[#This Row],[Units Sold]])</f>
        <v>13020</v>
      </c>
      <c r="W5578">
        <f>SUM(Table1[[#This Row],[Total Sales]]-Table1[[#This Row],[Operating Profit]])</f>
        <v>4036</v>
      </c>
      <c r="X5578">
        <f>SUM(Table1[[#This Row],[Total Sales]]-Table1[[#This Row],[Cost]])</f>
        <v>8984</v>
      </c>
      <c r="Y5578">
        <f>SUM(Table1[[#This Row],[profit/loss]])/SUM(Table1[profit/loss])</f>
        <v>2.7049232089342239E-5</v>
      </c>
    </row>
    <row r="5579" spans="1:25" x14ac:dyDescent="0.3">
      <c r="A5579" t="s">
        <v>25</v>
      </c>
      <c r="B5579" t="s">
        <v>82</v>
      </c>
      <c r="C5579">
        <v>1185732</v>
      </c>
      <c r="D5579" s="9">
        <v>44424</v>
      </c>
      <c r="E5579" s="8" t="str">
        <f>TEXT(Table1[[#This Row],[Invoice Date]],"dd-mm-yyyy")</f>
        <v>16-08-2021</v>
      </c>
      <c r="F5579" s="1" t="str">
        <f t="shared" si="348"/>
        <v>August</v>
      </c>
      <c r="G5579" s="1" t="str">
        <f t="shared" si="349"/>
        <v>2021</v>
      </c>
      <c r="H5579" s="1" t="str">
        <f t="shared" si="350"/>
        <v>Monday</v>
      </c>
      <c r="I5579" s="1" t="str">
        <f t="shared" si="351"/>
        <v>16</v>
      </c>
      <c r="J5579" t="s">
        <v>35</v>
      </c>
      <c r="K5579" t="s">
        <v>73</v>
      </c>
      <c r="L5579" t="s">
        <v>74</v>
      </c>
      <c r="M5579" t="s">
        <v>16</v>
      </c>
      <c r="N5579">
        <v>55</v>
      </c>
      <c r="O5579">
        <v>263</v>
      </c>
      <c r="P5579">
        <v>14465</v>
      </c>
      <c r="Q5579">
        <v>9258</v>
      </c>
      <c r="R5579">
        <v>0.64</v>
      </c>
      <c r="S5579" t="s">
        <v>82</v>
      </c>
      <c r="T5579" t="str">
        <f>IF(Table1[[#This Row],[Units Sold]]&gt; 700,"High Units","low Units")</f>
        <v>low Units</v>
      </c>
      <c r="U5579">
        <f>SUM(Table1[[#This Row],[Operating Profit]])/SUM(Table1[Operating Profit])*100</f>
        <v>2.7874197538193504E-3</v>
      </c>
      <c r="V5579">
        <f>SUM(Table1[[#This Row],[Price per Unit]]*Table1[[#This Row],[Units Sold]])</f>
        <v>14465</v>
      </c>
      <c r="W5579">
        <f>SUM(Table1[[#This Row],[Total Sales]]-Table1[[#This Row],[Operating Profit]])</f>
        <v>5207</v>
      </c>
      <c r="X5579">
        <f>SUM(Table1[[#This Row],[Total Sales]]-Table1[[#This Row],[Cost]])</f>
        <v>9258</v>
      </c>
      <c r="Y5579">
        <f>SUM(Table1[[#This Row],[profit/loss]])/SUM(Table1[profit/loss])</f>
        <v>2.7874197538193506E-5</v>
      </c>
    </row>
    <row r="5580" spans="1:25" x14ac:dyDescent="0.3">
      <c r="A5580" t="s">
        <v>25</v>
      </c>
      <c r="B5580" t="s">
        <v>82</v>
      </c>
      <c r="C5580">
        <v>1185732</v>
      </c>
      <c r="D5580" s="9">
        <v>44424</v>
      </c>
      <c r="E5580" s="8" t="str">
        <f>TEXT(Table1[[#This Row],[Invoice Date]],"dd-mm-yyyy")</f>
        <v>16-08-2021</v>
      </c>
      <c r="F5580" s="1" t="str">
        <f t="shared" si="348"/>
        <v>August</v>
      </c>
      <c r="G5580" s="1" t="str">
        <f t="shared" si="349"/>
        <v>2021</v>
      </c>
      <c r="H5580" s="1" t="str">
        <f t="shared" si="350"/>
        <v>Monday</v>
      </c>
      <c r="I5580" s="1" t="str">
        <f t="shared" si="351"/>
        <v>16</v>
      </c>
      <c r="J5580" t="s">
        <v>35</v>
      </c>
      <c r="K5580" t="s">
        <v>73</v>
      </c>
      <c r="L5580" t="s">
        <v>74</v>
      </c>
      <c r="M5580" t="s">
        <v>18</v>
      </c>
      <c r="N5580">
        <v>50</v>
      </c>
      <c r="O5580">
        <v>195</v>
      </c>
      <c r="P5580">
        <v>9750</v>
      </c>
      <c r="Q5580">
        <v>4875</v>
      </c>
      <c r="R5580">
        <v>0.5</v>
      </c>
      <c r="S5580" t="s">
        <v>82</v>
      </c>
      <c r="T5580" t="str">
        <f>IF(Table1[[#This Row],[Units Sold]]&gt; 700,"High Units","low Units")</f>
        <v>low Units</v>
      </c>
      <c r="U5580">
        <f>SUM(Table1[[#This Row],[Operating Profit]])/SUM(Table1[Operating Profit])*100</f>
        <v>1.4677761179379277E-3</v>
      </c>
      <c r="V5580">
        <f>SUM(Table1[[#This Row],[Price per Unit]]*Table1[[#This Row],[Units Sold]])</f>
        <v>9750</v>
      </c>
      <c r="W5580">
        <f>SUM(Table1[[#This Row],[Total Sales]]-Table1[[#This Row],[Operating Profit]])</f>
        <v>4875</v>
      </c>
      <c r="X5580">
        <f>SUM(Table1[[#This Row],[Total Sales]]-Table1[[#This Row],[Cost]])</f>
        <v>4875</v>
      </c>
      <c r="Y5580">
        <f>SUM(Table1[[#This Row],[profit/loss]])/SUM(Table1[profit/loss])</f>
        <v>1.4677761179379276E-5</v>
      </c>
    </row>
    <row r="5581" spans="1:25" x14ac:dyDescent="0.3">
      <c r="A5581" t="s">
        <v>25</v>
      </c>
      <c r="B5581" t="s">
        <v>82</v>
      </c>
      <c r="C5581">
        <v>1185732</v>
      </c>
      <c r="D5581" s="9">
        <v>44424</v>
      </c>
      <c r="E5581" s="8" t="str">
        <f>TEXT(Table1[[#This Row],[Invoice Date]],"dd-mm-yyyy")</f>
        <v>16-08-2021</v>
      </c>
      <c r="F5581" s="1" t="str">
        <f t="shared" si="348"/>
        <v>August</v>
      </c>
      <c r="G5581" s="1" t="str">
        <f t="shared" si="349"/>
        <v>2021</v>
      </c>
      <c r="H5581" s="1" t="str">
        <f t="shared" si="350"/>
        <v>Monday</v>
      </c>
      <c r="I5581" s="1" t="str">
        <f t="shared" si="351"/>
        <v>16</v>
      </c>
      <c r="J5581" t="s">
        <v>35</v>
      </c>
      <c r="K5581" t="s">
        <v>73</v>
      </c>
      <c r="L5581" t="s">
        <v>74</v>
      </c>
      <c r="M5581" t="s">
        <v>19</v>
      </c>
      <c r="N5581">
        <v>42</v>
      </c>
      <c r="O5581">
        <v>144</v>
      </c>
      <c r="P5581">
        <v>6048</v>
      </c>
      <c r="Q5581">
        <v>2540</v>
      </c>
      <c r="R5581">
        <v>0.42</v>
      </c>
      <c r="S5581" t="s">
        <v>82</v>
      </c>
      <c r="T5581" t="str">
        <f>IF(Table1[[#This Row],[Units Sold]]&gt; 700,"High Units","low Units")</f>
        <v>low Units</v>
      </c>
      <c r="U5581">
        <f>SUM(Table1[[#This Row],[Operating Profit]])/SUM(Table1[Operating Profit])*100</f>
        <v>7.6474899273073561E-4</v>
      </c>
      <c r="V5581">
        <f>SUM(Table1[[#This Row],[Price per Unit]]*Table1[[#This Row],[Units Sold]])</f>
        <v>6048</v>
      </c>
      <c r="W5581">
        <f>SUM(Table1[[#This Row],[Total Sales]]-Table1[[#This Row],[Operating Profit]])</f>
        <v>3508</v>
      </c>
      <c r="X5581">
        <f>SUM(Table1[[#This Row],[Total Sales]]-Table1[[#This Row],[Cost]])</f>
        <v>2540</v>
      </c>
      <c r="Y5581">
        <f>SUM(Table1[[#This Row],[profit/loss]])/SUM(Table1[profit/loss])</f>
        <v>7.6474899273073565E-6</v>
      </c>
    </row>
    <row r="5582" spans="1:25" x14ac:dyDescent="0.3">
      <c r="A5582" t="s">
        <v>25</v>
      </c>
      <c r="B5582" t="s">
        <v>82</v>
      </c>
      <c r="C5582">
        <v>1185732</v>
      </c>
      <c r="D5582" s="9">
        <v>44424</v>
      </c>
      <c r="E5582" s="8" t="str">
        <f>TEXT(Table1[[#This Row],[Invoice Date]],"dd-mm-yyyy")</f>
        <v>16-08-2021</v>
      </c>
      <c r="F5582" s="1" t="str">
        <f t="shared" si="348"/>
        <v>August</v>
      </c>
      <c r="G5582" s="1" t="str">
        <f t="shared" si="349"/>
        <v>2021</v>
      </c>
      <c r="H5582" s="1" t="str">
        <f t="shared" si="350"/>
        <v>Monday</v>
      </c>
      <c r="I5582" s="1" t="str">
        <f t="shared" si="351"/>
        <v>16</v>
      </c>
      <c r="J5582" t="s">
        <v>35</v>
      </c>
      <c r="K5582" t="s">
        <v>73</v>
      </c>
      <c r="L5582" t="s">
        <v>74</v>
      </c>
      <c r="M5582" t="s">
        <v>20</v>
      </c>
      <c r="N5582">
        <v>34</v>
      </c>
      <c r="O5582">
        <v>142</v>
      </c>
      <c r="P5582">
        <v>4828</v>
      </c>
      <c r="Q5582">
        <v>2173</v>
      </c>
      <c r="R5582">
        <v>0.45</v>
      </c>
      <c r="S5582" t="s">
        <v>82</v>
      </c>
      <c r="T5582" t="str">
        <f>IF(Table1[[#This Row],[Units Sold]]&gt; 700,"High Units","low Units")</f>
        <v>low Units</v>
      </c>
      <c r="U5582">
        <f>SUM(Table1[[#This Row],[Operating Profit]])/SUM(Table1[Operating Profit])*100</f>
        <v>6.542517957495625E-4</v>
      </c>
      <c r="V5582">
        <f>SUM(Table1[[#This Row],[Price per Unit]]*Table1[[#This Row],[Units Sold]])</f>
        <v>4828</v>
      </c>
      <c r="W5582">
        <f>SUM(Table1[[#This Row],[Total Sales]]-Table1[[#This Row],[Operating Profit]])</f>
        <v>2655</v>
      </c>
      <c r="X5582">
        <f>SUM(Table1[[#This Row],[Total Sales]]-Table1[[#This Row],[Cost]])</f>
        <v>2173</v>
      </c>
      <c r="Y5582">
        <f>SUM(Table1[[#This Row],[profit/loss]])/SUM(Table1[profit/loss])</f>
        <v>6.5425179574956247E-6</v>
      </c>
    </row>
    <row r="5583" spans="1:25" x14ac:dyDescent="0.3">
      <c r="A5583" t="s">
        <v>25</v>
      </c>
      <c r="B5583" t="s">
        <v>82</v>
      </c>
      <c r="C5583">
        <v>1185732</v>
      </c>
      <c r="D5583" s="9">
        <v>44424</v>
      </c>
      <c r="E5583" s="8" t="str">
        <f>TEXT(Table1[[#This Row],[Invoice Date]],"dd-mm-yyyy")</f>
        <v>16-08-2021</v>
      </c>
      <c r="F5583" s="1" t="str">
        <f t="shared" si="348"/>
        <v>August</v>
      </c>
      <c r="G5583" s="1" t="str">
        <f t="shared" si="349"/>
        <v>2021</v>
      </c>
      <c r="H5583" s="1" t="str">
        <f t="shared" si="350"/>
        <v>Monday</v>
      </c>
      <c r="I5583" s="1" t="str">
        <f t="shared" si="351"/>
        <v>16</v>
      </c>
      <c r="J5583" t="s">
        <v>35</v>
      </c>
      <c r="K5583" t="s">
        <v>73</v>
      </c>
      <c r="L5583" t="s">
        <v>74</v>
      </c>
      <c r="M5583" t="s">
        <v>21</v>
      </c>
      <c r="N5583">
        <v>42</v>
      </c>
      <c r="O5583">
        <v>135</v>
      </c>
      <c r="P5583">
        <v>5670</v>
      </c>
      <c r="Q5583">
        <v>3005</v>
      </c>
      <c r="R5583">
        <v>0.53</v>
      </c>
      <c r="S5583" t="s">
        <v>82</v>
      </c>
      <c r="T5583" t="str">
        <f>IF(Table1[[#This Row],[Units Sold]]&gt; 700,"High Units","low Units")</f>
        <v>low Units</v>
      </c>
      <c r="U5583">
        <f>SUM(Table1[[#This Row],[Operating Profit]])/SUM(Table1[Operating Profit])*100</f>
        <v>9.0475225321096889E-4</v>
      </c>
      <c r="V5583">
        <f>SUM(Table1[[#This Row],[Price per Unit]]*Table1[[#This Row],[Units Sold]])</f>
        <v>5670</v>
      </c>
      <c r="W5583">
        <f>SUM(Table1[[#This Row],[Total Sales]]-Table1[[#This Row],[Operating Profit]])</f>
        <v>2665</v>
      </c>
      <c r="X5583">
        <f>SUM(Table1[[#This Row],[Total Sales]]-Table1[[#This Row],[Cost]])</f>
        <v>3005</v>
      </c>
      <c r="Y5583">
        <f>SUM(Table1[[#This Row],[profit/loss]])/SUM(Table1[profit/loss])</f>
        <v>9.0475225321096884E-6</v>
      </c>
    </row>
    <row r="5584" spans="1:25" x14ac:dyDescent="0.3">
      <c r="A5584" t="s">
        <v>25</v>
      </c>
      <c r="B5584" t="s">
        <v>82</v>
      </c>
      <c r="C5584">
        <v>1185732</v>
      </c>
      <c r="D5584" s="9">
        <v>44424</v>
      </c>
      <c r="E5584" s="8" t="str">
        <f>TEXT(Table1[[#This Row],[Invoice Date]],"dd-mm-yyyy")</f>
        <v>16-08-2021</v>
      </c>
      <c r="F5584" s="1" t="str">
        <f t="shared" si="348"/>
        <v>August</v>
      </c>
      <c r="G5584" s="1" t="str">
        <f t="shared" si="349"/>
        <v>2021</v>
      </c>
      <c r="H5584" s="1" t="str">
        <f t="shared" si="350"/>
        <v>Monday</v>
      </c>
      <c r="I5584" s="1" t="str">
        <f t="shared" si="351"/>
        <v>16</v>
      </c>
      <c r="J5584" t="s">
        <v>35</v>
      </c>
      <c r="K5584" t="s">
        <v>73</v>
      </c>
      <c r="L5584" t="s">
        <v>74</v>
      </c>
      <c r="M5584" t="s">
        <v>22</v>
      </c>
      <c r="N5584">
        <v>45</v>
      </c>
      <c r="O5584">
        <v>176</v>
      </c>
      <c r="P5584">
        <v>7920</v>
      </c>
      <c r="Q5584">
        <v>5386</v>
      </c>
      <c r="R5584">
        <v>0.68</v>
      </c>
      <c r="S5584" t="s">
        <v>82</v>
      </c>
      <c r="T5584" t="str">
        <f>IF(Table1[[#This Row],[Units Sold]]&gt; 700,"High Units","low Units")</f>
        <v>low Units</v>
      </c>
      <c r="U5584">
        <f>SUM(Table1[[#This Row],[Operating Profit]])/SUM(Table1[Operating Profit])*100</f>
        <v>1.6216291633258828E-3</v>
      </c>
      <c r="V5584">
        <f>SUM(Table1[[#This Row],[Price per Unit]]*Table1[[#This Row],[Units Sold]])</f>
        <v>7920</v>
      </c>
      <c r="W5584">
        <f>SUM(Table1[[#This Row],[Total Sales]]-Table1[[#This Row],[Operating Profit]])</f>
        <v>2534</v>
      </c>
      <c r="X5584">
        <f>SUM(Table1[[#This Row],[Total Sales]]-Table1[[#This Row],[Cost]])</f>
        <v>5386</v>
      </c>
      <c r="Y5584">
        <f>SUM(Table1[[#This Row],[profit/loss]])/SUM(Table1[profit/loss])</f>
        <v>1.6216291633258828E-5</v>
      </c>
    </row>
    <row r="5585" spans="1:25" x14ac:dyDescent="0.3">
      <c r="A5585" t="s">
        <v>25</v>
      </c>
      <c r="B5585" t="s">
        <v>82</v>
      </c>
      <c r="C5585">
        <v>1185732</v>
      </c>
      <c r="D5585" s="9">
        <v>44454</v>
      </c>
      <c r="E5585" s="8" t="str">
        <f>TEXT(Table1[[#This Row],[Invoice Date]],"dd-mm-yyyy")</f>
        <v>15-09-2021</v>
      </c>
      <c r="F5585" s="1" t="str">
        <f t="shared" si="348"/>
        <v>September</v>
      </c>
      <c r="G5585" s="1" t="str">
        <f t="shared" si="349"/>
        <v>2021</v>
      </c>
      <c r="H5585" s="1" t="str">
        <f t="shared" si="350"/>
        <v>Wednesday</v>
      </c>
      <c r="I5585" s="1" t="str">
        <f t="shared" si="351"/>
        <v>15</v>
      </c>
      <c r="J5585" t="s">
        <v>35</v>
      </c>
      <c r="K5585" t="s">
        <v>73</v>
      </c>
      <c r="L5585" t="s">
        <v>74</v>
      </c>
      <c r="M5585" t="s">
        <v>16</v>
      </c>
      <c r="N5585">
        <v>42</v>
      </c>
      <c r="O5585">
        <v>232</v>
      </c>
      <c r="P5585">
        <v>9744</v>
      </c>
      <c r="Q5585">
        <v>6139</v>
      </c>
      <c r="R5585">
        <v>0.63</v>
      </c>
      <c r="S5585" t="s">
        <v>82</v>
      </c>
      <c r="T5585" t="str">
        <f>IF(Table1[[#This Row],[Units Sold]]&gt; 700,"High Units","low Units")</f>
        <v>low Units</v>
      </c>
      <c r="U5585">
        <f>SUM(Table1[[#This Row],[Operating Profit]])/SUM(Table1[Operating Profit])*100</f>
        <v>1.8483441206196796E-3</v>
      </c>
      <c r="V5585">
        <f>SUM(Table1[[#This Row],[Price per Unit]]*Table1[[#This Row],[Units Sold]])</f>
        <v>9744</v>
      </c>
      <c r="W5585">
        <f>SUM(Table1[[#This Row],[Total Sales]]-Table1[[#This Row],[Operating Profit]])</f>
        <v>3605</v>
      </c>
      <c r="X5585">
        <f>SUM(Table1[[#This Row],[Total Sales]]-Table1[[#This Row],[Cost]])</f>
        <v>6139</v>
      </c>
      <c r="Y5585">
        <f>SUM(Table1[[#This Row],[profit/loss]])/SUM(Table1[profit/loss])</f>
        <v>1.8483441206196797E-5</v>
      </c>
    </row>
    <row r="5586" spans="1:25" x14ac:dyDescent="0.3">
      <c r="A5586" t="s">
        <v>25</v>
      </c>
      <c r="B5586" t="s">
        <v>82</v>
      </c>
      <c r="C5586">
        <v>1185732</v>
      </c>
      <c r="D5586" s="9">
        <v>44454</v>
      </c>
      <c r="E5586" s="8" t="str">
        <f>TEXT(Table1[[#This Row],[Invoice Date]],"dd-mm-yyyy")</f>
        <v>15-09-2021</v>
      </c>
      <c r="F5586" s="1" t="str">
        <f t="shared" si="348"/>
        <v>September</v>
      </c>
      <c r="G5586" s="1" t="str">
        <f t="shared" si="349"/>
        <v>2021</v>
      </c>
      <c r="H5586" s="1" t="str">
        <f t="shared" si="350"/>
        <v>Wednesday</v>
      </c>
      <c r="I5586" s="1" t="str">
        <f t="shared" si="351"/>
        <v>15</v>
      </c>
      <c r="J5586" t="s">
        <v>35</v>
      </c>
      <c r="K5586" t="s">
        <v>73</v>
      </c>
      <c r="L5586" t="s">
        <v>74</v>
      </c>
      <c r="M5586" t="s">
        <v>18</v>
      </c>
      <c r="N5586">
        <v>37</v>
      </c>
      <c r="O5586">
        <v>174</v>
      </c>
      <c r="P5586">
        <v>6438</v>
      </c>
      <c r="Q5586">
        <v>3283</v>
      </c>
      <c r="R5586">
        <v>0.51</v>
      </c>
      <c r="S5586" t="s">
        <v>82</v>
      </c>
      <c r="T5586" t="str">
        <f>IF(Table1[[#This Row],[Units Sold]]&gt; 700,"High Units","low Units")</f>
        <v>low Units</v>
      </c>
      <c r="U5586">
        <f>SUM(Table1[[#This Row],[Operating Profit]])/SUM(Table1[Operating Profit])*100</f>
        <v>9.8845312721850594E-4</v>
      </c>
      <c r="V5586">
        <f>SUM(Table1[[#This Row],[Price per Unit]]*Table1[[#This Row],[Units Sold]])</f>
        <v>6438</v>
      </c>
      <c r="W5586">
        <f>SUM(Table1[[#This Row],[Total Sales]]-Table1[[#This Row],[Operating Profit]])</f>
        <v>3155</v>
      </c>
      <c r="X5586">
        <f>SUM(Table1[[#This Row],[Total Sales]]-Table1[[#This Row],[Cost]])</f>
        <v>3283</v>
      </c>
      <c r="Y5586">
        <f>SUM(Table1[[#This Row],[profit/loss]])/SUM(Table1[profit/loss])</f>
        <v>9.8845312721850588E-6</v>
      </c>
    </row>
    <row r="5587" spans="1:25" x14ac:dyDescent="0.3">
      <c r="A5587" t="s">
        <v>25</v>
      </c>
      <c r="B5587" t="s">
        <v>82</v>
      </c>
      <c r="C5587">
        <v>1185732</v>
      </c>
      <c r="D5587" s="9">
        <v>44454</v>
      </c>
      <c r="E5587" s="8" t="str">
        <f>TEXT(Table1[[#This Row],[Invoice Date]],"dd-mm-yyyy")</f>
        <v>15-09-2021</v>
      </c>
      <c r="F5587" s="1" t="str">
        <f t="shared" si="348"/>
        <v>September</v>
      </c>
      <c r="G5587" s="1" t="str">
        <f t="shared" si="349"/>
        <v>2021</v>
      </c>
      <c r="H5587" s="1" t="str">
        <f t="shared" si="350"/>
        <v>Wednesday</v>
      </c>
      <c r="I5587" s="1" t="str">
        <f t="shared" si="351"/>
        <v>15</v>
      </c>
      <c r="J5587" t="s">
        <v>35</v>
      </c>
      <c r="K5587" t="s">
        <v>73</v>
      </c>
      <c r="L5587" t="s">
        <v>74</v>
      </c>
      <c r="M5587" t="s">
        <v>19</v>
      </c>
      <c r="N5587">
        <v>34</v>
      </c>
      <c r="O5587">
        <v>145</v>
      </c>
      <c r="P5587">
        <v>4930</v>
      </c>
      <c r="Q5587">
        <v>2071</v>
      </c>
      <c r="R5587">
        <v>0.42</v>
      </c>
      <c r="S5587" t="s">
        <v>82</v>
      </c>
      <c r="T5587" t="str">
        <f>IF(Table1[[#This Row],[Units Sold]]&gt; 700,"High Units","low Units")</f>
        <v>low Units</v>
      </c>
      <c r="U5587">
        <f>SUM(Table1[[#This Row],[Operating Profit]])/SUM(Table1[Operating Profit])*100</f>
        <v>6.2354140312809191E-4</v>
      </c>
      <c r="V5587">
        <f>SUM(Table1[[#This Row],[Price per Unit]]*Table1[[#This Row],[Units Sold]])</f>
        <v>4930</v>
      </c>
      <c r="W5587">
        <f>SUM(Table1[[#This Row],[Total Sales]]-Table1[[#This Row],[Operating Profit]])</f>
        <v>2859</v>
      </c>
      <c r="X5587">
        <f>SUM(Table1[[#This Row],[Total Sales]]-Table1[[#This Row],[Cost]])</f>
        <v>2071</v>
      </c>
      <c r="Y5587">
        <f>SUM(Table1[[#This Row],[profit/loss]])/SUM(Table1[profit/loss])</f>
        <v>6.2354140312809196E-6</v>
      </c>
    </row>
    <row r="5588" spans="1:25" x14ac:dyDescent="0.3">
      <c r="A5588" t="s">
        <v>25</v>
      </c>
      <c r="B5588" t="s">
        <v>82</v>
      </c>
      <c r="C5588">
        <v>1185732</v>
      </c>
      <c r="D5588" s="9">
        <v>44454</v>
      </c>
      <c r="E5588" s="8" t="str">
        <f>TEXT(Table1[[#This Row],[Invoice Date]],"dd-mm-yyyy")</f>
        <v>15-09-2021</v>
      </c>
      <c r="F5588" s="1" t="str">
        <f t="shared" si="348"/>
        <v>September</v>
      </c>
      <c r="G5588" s="1" t="str">
        <f t="shared" si="349"/>
        <v>2021</v>
      </c>
      <c r="H5588" s="1" t="str">
        <f t="shared" si="350"/>
        <v>Wednesday</v>
      </c>
      <c r="I5588" s="1" t="str">
        <f t="shared" si="351"/>
        <v>15</v>
      </c>
      <c r="J5588" t="s">
        <v>35</v>
      </c>
      <c r="K5588" t="s">
        <v>73</v>
      </c>
      <c r="L5588" t="s">
        <v>74</v>
      </c>
      <c r="M5588" t="s">
        <v>20</v>
      </c>
      <c r="N5588">
        <v>34</v>
      </c>
      <c r="O5588">
        <v>119</v>
      </c>
      <c r="P5588">
        <v>4046</v>
      </c>
      <c r="Q5588">
        <v>1821</v>
      </c>
      <c r="R5588">
        <v>0.45</v>
      </c>
      <c r="S5588" t="s">
        <v>82</v>
      </c>
      <c r="T5588" t="str">
        <f>IF(Table1[[#This Row],[Units Sold]]&gt; 700,"High Units","low Units")</f>
        <v>low Units</v>
      </c>
      <c r="U5588">
        <f>SUM(Table1[[#This Row],[Operating Profit]])/SUM(Table1[Operating Profit])*100</f>
        <v>5.4827083297742901E-4</v>
      </c>
      <c r="V5588">
        <f>SUM(Table1[[#This Row],[Price per Unit]]*Table1[[#This Row],[Units Sold]])</f>
        <v>4046</v>
      </c>
      <c r="W5588">
        <f>SUM(Table1[[#This Row],[Total Sales]]-Table1[[#This Row],[Operating Profit]])</f>
        <v>2225</v>
      </c>
      <c r="X5588">
        <f>SUM(Table1[[#This Row],[Total Sales]]-Table1[[#This Row],[Cost]])</f>
        <v>1821</v>
      </c>
      <c r="Y5588">
        <f>SUM(Table1[[#This Row],[profit/loss]])/SUM(Table1[profit/loss])</f>
        <v>5.4827083297742898E-6</v>
      </c>
    </row>
    <row r="5589" spans="1:25" x14ac:dyDescent="0.3">
      <c r="A5589" t="s">
        <v>25</v>
      </c>
      <c r="B5589" t="s">
        <v>82</v>
      </c>
      <c r="C5589">
        <v>1185732</v>
      </c>
      <c r="D5589" s="9">
        <v>44454</v>
      </c>
      <c r="E5589" s="8" t="str">
        <f>TEXT(Table1[[#This Row],[Invoice Date]],"dd-mm-yyyy")</f>
        <v>15-09-2021</v>
      </c>
      <c r="F5589" s="1" t="str">
        <f t="shared" si="348"/>
        <v>September</v>
      </c>
      <c r="G5589" s="1" t="str">
        <f t="shared" si="349"/>
        <v>2021</v>
      </c>
      <c r="H5589" s="1" t="str">
        <f t="shared" si="350"/>
        <v>Wednesday</v>
      </c>
      <c r="I5589" s="1" t="str">
        <f t="shared" si="351"/>
        <v>15</v>
      </c>
      <c r="J5589" t="s">
        <v>35</v>
      </c>
      <c r="K5589" t="s">
        <v>73</v>
      </c>
      <c r="L5589" t="s">
        <v>74</v>
      </c>
      <c r="M5589" t="s">
        <v>21</v>
      </c>
      <c r="N5589">
        <v>41</v>
      </c>
      <c r="O5589">
        <v>128</v>
      </c>
      <c r="P5589">
        <v>5248</v>
      </c>
      <c r="Q5589">
        <v>2624</v>
      </c>
      <c r="R5589">
        <v>0.5</v>
      </c>
      <c r="S5589" t="s">
        <v>82</v>
      </c>
      <c r="T5589" t="str">
        <f>IF(Table1[[#This Row],[Units Sold]]&gt; 700,"High Units","low Units")</f>
        <v>low Units</v>
      </c>
      <c r="U5589">
        <f>SUM(Table1[[#This Row],[Operating Profit]])/SUM(Table1[Operating Profit])*100</f>
        <v>7.9003990430135838E-4</v>
      </c>
      <c r="V5589">
        <f>SUM(Table1[[#This Row],[Price per Unit]]*Table1[[#This Row],[Units Sold]])</f>
        <v>5248</v>
      </c>
      <c r="W5589">
        <f>SUM(Table1[[#This Row],[Total Sales]]-Table1[[#This Row],[Operating Profit]])</f>
        <v>2624</v>
      </c>
      <c r="X5589">
        <f>SUM(Table1[[#This Row],[Total Sales]]-Table1[[#This Row],[Cost]])</f>
        <v>2624</v>
      </c>
      <c r="Y5589">
        <f>SUM(Table1[[#This Row],[profit/loss]])/SUM(Table1[profit/loss])</f>
        <v>7.9003990430135837E-6</v>
      </c>
    </row>
    <row r="5590" spans="1:25" x14ac:dyDescent="0.3">
      <c r="A5590" t="s">
        <v>25</v>
      </c>
      <c r="B5590" t="s">
        <v>82</v>
      </c>
      <c r="C5590">
        <v>1185732</v>
      </c>
      <c r="D5590" s="9">
        <v>44454</v>
      </c>
      <c r="E5590" s="8" t="str">
        <f>TEXT(Table1[[#This Row],[Invoice Date]],"dd-mm-yyyy")</f>
        <v>15-09-2021</v>
      </c>
      <c r="F5590" s="1" t="str">
        <f t="shared" si="348"/>
        <v>September</v>
      </c>
      <c r="G5590" s="1" t="str">
        <f t="shared" si="349"/>
        <v>2021</v>
      </c>
      <c r="H5590" s="1" t="str">
        <f t="shared" si="350"/>
        <v>Wednesday</v>
      </c>
      <c r="I5590" s="1" t="str">
        <f t="shared" si="351"/>
        <v>15</v>
      </c>
      <c r="J5590" t="s">
        <v>35</v>
      </c>
      <c r="K5590" t="s">
        <v>73</v>
      </c>
      <c r="L5590" t="s">
        <v>74</v>
      </c>
      <c r="M5590" t="s">
        <v>22</v>
      </c>
      <c r="N5590">
        <v>48</v>
      </c>
      <c r="O5590">
        <v>173</v>
      </c>
      <c r="P5590">
        <v>8304</v>
      </c>
      <c r="Q5590">
        <v>5398</v>
      </c>
      <c r="R5590">
        <v>0.65</v>
      </c>
      <c r="S5590" t="s">
        <v>82</v>
      </c>
      <c r="T5590" t="str">
        <f>IF(Table1[[#This Row],[Units Sold]]&gt; 700,"High Units","low Units")</f>
        <v>low Units</v>
      </c>
      <c r="U5590">
        <f>SUM(Table1[[#This Row],[Operating Profit]])/SUM(Table1[Operating Profit])*100</f>
        <v>1.6252421506931145E-3</v>
      </c>
      <c r="V5590">
        <f>SUM(Table1[[#This Row],[Price per Unit]]*Table1[[#This Row],[Units Sold]])</f>
        <v>8304</v>
      </c>
      <c r="W5590">
        <f>SUM(Table1[[#This Row],[Total Sales]]-Table1[[#This Row],[Operating Profit]])</f>
        <v>2906</v>
      </c>
      <c r="X5590">
        <f>SUM(Table1[[#This Row],[Total Sales]]-Table1[[#This Row],[Cost]])</f>
        <v>5398</v>
      </c>
      <c r="Y5590">
        <f>SUM(Table1[[#This Row],[profit/loss]])/SUM(Table1[profit/loss])</f>
        <v>1.6252421506931144E-5</v>
      </c>
    </row>
    <row r="5591" spans="1:25" x14ac:dyDescent="0.3">
      <c r="A5591" t="s">
        <v>25</v>
      </c>
      <c r="B5591" t="s">
        <v>82</v>
      </c>
      <c r="C5591">
        <v>1185732</v>
      </c>
      <c r="D5591" s="9">
        <v>44486</v>
      </c>
      <c r="E5591" s="8" t="str">
        <f>TEXT(Table1[[#This Row],[Invoice Date]],"dd-mm-yyyy")</f>
        <v>17-10-2021</v>
      </c>
      <c r="F5591" s="1" t="str">
        <f t="shared" si="348"/>
        <v>October</v>
      </c>
      <c r="G5591" s="1" t="str">
        <f t="shared" si="349"/>
        <v>2021</v>
      </c>
      <c r="H5591" s="1" t="str">
        <f t="shared" si="350"/>
        <v>Sunday</v>
      </c>
      <c r="I5591" s="1" t="str">
        <f t="shared" si="351"/>
        <v>17</v>
      </c>
      <c r="J5591" t="s">
        <v>35</v>
      </c>
      <c r="K5591" t="s">
        <v>73</v>
      </c>
      <c r="L5591" t="s">
        <v>74</v>
      </c>
      <c r="M5591" t="s">
        <v>16</v>
      </c>
      <c r="N5591">
        <v>49</v>
      </c>
      <c r="O5591">
        <v>225</v>
      </c>
      <c r="P5591">
        <v>11025</v>
      </c>
      <c r="Q5591">
        <v>6725</v>
      </c>
      <c r="R5591">
        <v>0.61</v>
      </c>
      <c r="S5591" t="s">
        <v>82</v>
      </c>
      <c r="T5591" t="str">
        <f>IF(Table1[[#This Row],[Units Sold]]&gt; 700,"High Units","low Units")</f>
        <v>low Units</v>
      </c>
      <c r="U5591">
        <f>SUM(Table1[[#This Row],[Operating Profit]])/SUM(Table1[Operating Profit])*100</f>
        <v>2.0247783370528336E-3</v>
      </c>
      <c r="V5591">
        <f>SUM(Table1[[#This Row],[Price per Unit]]*Table1[[#This Row],[Units Sold]])</f>
        <v>11025</v>
      </c>
      <c r="W5591">
        <f>SUM(Table1[[#This Row],[Total Sales]]-Table1[[#This Row],[Operating Profit]])</f>
        <v>4300</v>
      </c>
      <c r="X5591">
        <f>SUM(Table1[[#This Row],[Total Sales]]-Table1[[#This Row],[Cost]])</f>
        <v>6725</v>
      </c>
      <c r="Y5591">
        <f>SUM(Table1[[#This Row],[profit/loss]])/SUM(Table1[profit/loss])</f>
        <v>2.0247783370528335E-5</v>
      </c>
    </row>
    <row r="5592" spans="1:25" x14ac:dyDescent="0.3">
      <c r="A5592" t="s">
        <v>25</v>
      </c>
      <c r="B5592" t="s">
        <v>82</v>
      </c>
      <c r="C5592">
        <v>1185732</v>
      </c>
      <c r="D5592" s="9">
        <v>44486</v>
      </c>
      <c r="E5592" s="8" t="str">
        <f>TEXT(Table1[[#This Row],[Invoice Date]],"dd-mm-yyyy")</f>
        <v>17-10-2021</v>
      </c>
      <c r="F5592" s="1" t="str">
        <f t="shared" si="348"/>
        <v>October</v>
      </c>
      <c r="G5592" s="1" t="str">
        <f t="shared" si="349"/>
        <v>2021</v>
      </c>
      <c r="H5592" s="1" t="str">
        <f t="shared" si="350"/>
        <v>Sunday</v>
      </c>
      <c r="I5592" s="1" t="str">
        <f t="shared" si="351"/>
        <v>17</v>
      </c>
      <c r="J5592" t="s">
        <v>35</v>
      </c>
      <c r="K5592" t="s">
        <v>73</v>
      </c>
      <c r="L5592" t="s">
        <v>74</v>
      </c>
      <c r="M5592" t="s">
        <v>18</v>
      </c>
      <c r="N5592">
        <v>37</v>
      </c>
      <c r="O5592">
        <v>167</v>
      </c>
      <c r="P5592">
        <v>6179</v>
      </c>
      <c r="Q5592">
        <v>3151</v>
      </c>
      <c r="R5592">
        <v>0.51</v>
      </c>
      <c r="S5592" t="s">
        <v>82</v>
      </c>
      <c r="T5592" t="str">
        <f>IF(Table1[[#This Row],[Units Sold]]&gt; 700,"High Units","low Units")</f>
        <v>low Units</v>
      </c>
      <c r="U5592">
        <f>SUM(Table1[[#This Row],[Operating Profit]])/SUM(Table1[Operating Profit])*100</f>
        <v>9.487102661789559E-4</v>
      </c>
      <c r="V5592">
        <f>SUM(Table1[[#This Row],[Price per Unit]]*Table1[[#This Row],[Units Sold]])</f>
        <v>6179</v>
      </c>
      <c r="W5592">
        <f>SUM(Table1[[#This Row],[Total Sales]]-Table1[[#This Row],[Operating Profit]])</f>
        <v>3028</v>
      </c>
      <c r="X5592">
        <f>SUM(Table1[[#This Row],[Total Sales]]-Table1[[#This Row],[Cost]])</f>
        <v>3151</v>
      </c>
      <c r="Y5592">
        <f>SUM(Table1[[#This Row],[profit/loss]])/SUM(Table1[profit/loss])</f>
        <v>9.4871026617895588E-6</v>
      </c>
    </row>
    <row r="5593" spans="1:25" x14ac:dyDescent="0.3">
      <c r="A5593" t="s">
        <v>25</v>
      </c>
      <c r="B5593" t="s">
        <v>82</v>
      </c>
      <c r="C5593">
        <v>1185732</v>
      </c>
      <c r="D5593" s="9">
        <v>44486</v>
      </c>
      <c r="E5593" s="8" t="str">
        <f>TEXT(Table1[[#This Row],[Invoice Date]],"dd-mm-yyyy")</f>
        <v>17-10-2021</v>
      </c>
      <c r="F5593" s="1" t="str">
        <f t="shared" si="348"/>
        <v>October</v>
      </c>
      <c r="G5593" s="1" t="str">
        <f t="shared" si="349"/>
        <v>2021</v>
      </c>
      <c r="H5593" s="1" t="str">
        <f t="shared" si="350"/>
        <v>Sunday</v>
      </c>
      <c r="I5593" s="1" t="str">
        <f t="shared" si="351"/>
        <v>17</v>
      </c>
      <c r="J5593" t="s">
        <v>35</v>
      </c>
      <c r="K5593" t="s">
        <v>73</v>
      </c>
      <c r="L5593" t="s">
        <v>74</v>
      </c>
      <c r="M5593" t="s">
        <v>19</v>
      </c>
      <c r="N5593">
        <v>37</v>
      </c>
      <c r="O5593">
        <v>123</v>
      </c>
      <c r="P5593">
        <v>4551</v>
      </c>
      <c r="Q5593">
        <v>2048</v>
      </c>
      <c r="R5593">
        <v>0.45</v>
      </c>
      <c r="S5593" t="s">
        <v>82</v>
      </c>
      <c r="T5593" t="str">
        <f>IF(Table1[[#This Row],[Units Sold]]&gt; 700,"High Units","low Units")</f>
        <v>low Units</v>
      </c>
      <c r="U5593">
        <f>SUM(Table1[[#This Row],[Operating Profit]])/SUM(Table1[Operating Profit])*100</f>
        <v>6.1661651067423094E-4</v>
      </c>
      <c r="V5593">
        <f>SUM(Table1[[#This Row],[Price per Unit]]*Table1[[#This Row],[Units Sold]])</f>
        <v>4551</v>
      </c>
      <c r="W5593">
        <f>SUM(Table1[[#This Row],[Total Sales]]-Table1[[#This Row],[Operating Profit]])</f>
        <v>2503</v>
      </c>
      <c r="X5593">
        <f>SUM(Table1[[#This Row],[Total Sales]]-Table1[[#This Row],[Cost]])</f>
        <v>2048</v>
      </c>
      <c r="Y5593">
        <f>SUM(Table1[[#This Row],[profit/loss]])/SUM(Table1[profit/loss])</f>
        <v>6.1661651067423098E-6</v>
      </c>
    </row>
    <row r="5594" spans="1:25" x14ac:dyDescent="0.3">
      <c r="A5594" t="s">
        <v>25</v>
      </c>
      <c r="B5594" t="s">
        <v>82</v>
      </c>
      <c r="C5594">
        <v>1185732</v>
      </c>
      <c r="D5594" s="9">
        <v>44486</v>
      </c>
      <c r="E5594" s="8" t="str">
        <f>TEXT(Table1[[#This Row],[Invoice Date]],"dd-mm-yyyy")</f>
        <v>17-10-2021</v>
      </c>
      <c r="F5594" s="1" t="str">
        <f t="shared" si="348"/>
        <v>October</v>
      </c>
      <c r="G5594" s="1" t="str">
        <f t="shared" si="349"/>
        <v>2021</v>
      </c>
      <c r="H5594" s="1" t="str">
        <f t="shared" si="350"/>
        <v>Sunday</v>
      </c>
      <c r="I5594" s="1" t="str">
        <f t="shared" si="351"/>
        <v>17</v>
      </c>
      <c r="J5594" t="s">
        <v>35</v>
      </c>
      <c r="K5594" t="s">
        <v>73</v>
      </c>
      <c r="L5594" t="s">
        <v>74</v>
      </c>
      <c r="M5594" t="s">
        <v>20</v>
      </c>
      <c r="N5594">
        <v>38</v>
      </c>
      <c r="O5594">
        <v>116</v>
      </c>
      <c r="P5594">
        <v>4408</v>
      </c>
      <c r="Q5594">
        <v>2204</v>
      </c>
      <c r="R5594">
        <v>0.5</v>
      </c>
      <c r="S5594" t="s">
        <v>82</v>
      </c>
      <c r="T5594" t="str">
        <f>IF(Table1[[#This Row],[Units Sold]]&gt; 700,"High Units","low Units")</f>
        <v>low Units</v>
      </c>
      <c r="U5594">
        <f>SUM(Table1[[#This Row],[Operating Profit]])/SUM(Table1[Operating Profit])*100</f>
        <v>6.6358534644824461E-4</v>
      </c>
      <c r="V5594">
        <f>SUM(Table1[[#This Row],[Price per Unit]]*Table1[[#This Row],[Units Sold]])</f>
        <v>4408</v>
      </c>
      <c r="W5594">
        <f>SUM(Table1[[#This Row],[Total Sales]]-Table1[[#This Row],[Operating Profit]])</f>
        <v>2204</v>
      </c>
      <c r="X5594">
        <f>SUM(Table1[[#This Row],[Total Sales]]-Table1[[#This Row],[Cost]])</f>
        <v>2204</v>
      </c>
      <c r="Y5594">
        <f>SUM(Table1[[#This Row],[profit/loss]])/SUM(Table1[profit/loss])</f>
        <v>6.6358534644824463E-6</v>
      </c>
    </row>
    <row r="5595" spans="1:25" x14ac:dyDescent="0.3">
      <c r="A5595" t="s">
        <v>25</v>
      </c>
      <c r="B5595" t="s">
        <v>82</v>
      </c>
      <c r="C5595">
        <v>1185732</v>
      </c>
      <c r="D5595" s="9">
        <v>44486</v>
      </c>
      <c r="E5595" s="8" t="str">
        <f>TEXT(Table1[[#This Row],[Invoice Date]],"dd-mm-yyyy")</f>
        <v>17-10-2021</v>
      </c>
      <c r="F5595" s="1" t="str">
        <f t="shared" si="348"/>
        <v>October</v>
      </c>
      <c r="G5595" s="1" t="str">
        <f t="shared" si="349"/>
        <v>2021</v>
      </c>
      <c r="H5595" s="1" t="str">
        <f t="shared" si="350"/>
        <v>Sunday</v>
      </c>
      <c r="I5595" s="1" t="str">
        <f t="shared" si="351"/>
        <v>17</v>
      </c>
      <c r="J5595" t="s">
        <v>35</v>
      </c>
      <c r="K5595" t="s">
        <v>73</v>
      </c>
      <c r="L5595" t="s">
        <v>74</v>
      </c>
      <c r="M5595" t="s">
        <v>21</v>
      </c>
      <c r="N5595">
        <v>48</v>
      </c>
      <c r="O5595">
        <v>112</v>
      </c>
      <c r="P5595">
        <v>5376</v>
      </c>
      <c r="Q5595">
        <v>2957</v>
      </c>
      <c r="R5595">
        <v>0.55000000000000004</v>
      </c>
      <c r="S5595" t="s">
        <v>82</v>
      </c>
      <c r="T5595" t="str">
        <f>IF(Table1[[#This Row],[Units Sold]]&gt; 700,"High Units","low Units")</f>
        <v>low Units</v>
      </c>
      <c r="U5595">
        <f>SUM(Table1[[#This Row],[Operating Profit]])/SUM(Table1[Operating Profit])*100</f>
        <v>8.9030030374204151E-4</v>
      </c>
      <c r="V5595">
        <f>SUM(Table1[[#This Row],[Price per Unit]]*Table1[[#This Row],[Units Sold]])</f>
        <v>5376</v>
      </c>
      <c r="W5595">
        <f>SUM(Table1[[#This Row],[Total Sales]]-Table1[[#This Row],[Operating Profit]])</f>
        <v>2419</v>
      </c>
      <c r="X5595">
        <f>SUM(Table1[[#This Row],[Total Sales]]-Table1[[#This Row],[Cost]])</f>
        <v>2957</v>
      </c>
      <c r="Y5595">
        <f>SUM(Table1[[#This Row],[profit/loss]])/SUM(Table1[profit/loss])</f>
        <v>8.9030030374204155E-6</v>
      </c>
    </row>
    <row r="5596" spans="1:25" x14ac:dyDescent="0.3">
      <c r="A5596" t="s">
        <v>25</v>
      </c>
      <c r="B5596" t="s">
        <v>82</v>
      </c>
      <c r="C5596">
        <v>1185732</v>
      </c>
      <c r="D5596" s="9">
        <v>44486</v>
      </c>
      <c r="E5596" s="8" t="str">
        <f>TEXT(Table1[[#This Row],[Invoice Date]],"dd-mm-yyyy")</f>
        <v>17-10-2021</v>
      </c>
      <c r="F5596" s="1" t="str">
        <f t="shared" si="348"/>
        <v>October</v>
      </c>
      <c r="G5596" s="1" t="str">
        <f t="shared" si="349"/>
        <v>2021</v>
      </c>
      <c r="H5596" s="1" t="str">
        <f t="shared" si="350"/>
        <v>Sunday</v>
      </c>
      <c r="I5596" s="1" t="str">
        <f t="shared" si="351"/>
        <v>17</v>
      </c>
      <c r="J5596" t="s">
        <v>35</v>
      </c>
      <c r="K5596" t="s">
        <v>73</v>
      </c>
      <c r="L5596" t="s">
        <v>74</v>
      </c>
      <c r="M5596" t="s">
        <v>22</v>
      </c>
      <c r="N5596">
        <v>52</v>
      </c>
      <c r="O5596">
        <v>137</v>
      </c>
      <c r="P5596">
        <v>7124</v>
      </c>
      <c r="Q5596">
        <v>4987</v>
      </c>
      <c r="R5596">
        <v>0.7</v>
      </c>
      <c r="S5596" t="s">
        <v>82</v>
      </c>
      <c r="T5596" t="str">
        <f>IF(Table1[[#This Row],[Units Sold]]&gt; 700,"High Units","low Units")</f>
        <v>low Units</v>
      </c>
      <c r="U5596">
        <f>SUM(Table1[[#This Row],[Operating Profit]])/SUM(Table1[Operating Profit])*100</f>
        <v>1.5014973333654247E-3</v>
      </c>
      <c r="V5596">
        <f>SUM(Table1[[#This Row],[Price per Unit]]*Table1[[#This Row],[Units Sold]])</f>
        <v>7124</v>
      </c>
      <c r="W5596">
        <f>SUM(Table1[[#This Row],[Total Sales]]-Table1[[#This Row],[Operating Profit]])</f>
        <v>2137</v>
      </c>
      <c r="X5596">
        <f>SUM(Table1[[#This Row],[Total Sales]]-Table1[[#This Row],[Cost]])</f>
        <v>4987</v>
      </c>
      <c r="Y5596">
        <f>SUM(Table1[[#This Row],[profit/loss]])/SUM(Table1[profit/loss])</f>
        <v>1.5014973333654247E-5</v>
      </c>
    </row>
    <row r="5597" spans="1:25" x14ac:dyDescent="0.3">
      <c r="A5597" t="s">
        <v>25</v>
      </c>
      <c r="B5597" t="s">
        <v>82</v>
      </c>
      <c r="C5597">
        <v>1185732</v>
      </c>
      <c r="D5597" s="9">
        <v>44516</v>
      </c>
      <c r="E5597" s="8" t="str">
        <f>TEXT(Table1[[#This Row],[Invoice Date]],"dd-mm-yyyy")</f>
        <v>16-11-2021</v>
      </c>
      <c r="F5597" s="1" t="str">
        <f t="shared" si="348"/>
        <v>November</v>
      </c>
      <c r="G5597" s="1" t="str">
        <f t="shared" si="349"/>
        <v>2021</v>
      </c>
      <c r="H5597" s="1" t="str">
        <f t="shared" si="350"/>
        <v>Tuesday</v>
      </c>
      <c r="I5597" s="1" t="str">
        <f t="shared" si="351"/>
        <v>16</v>
      </c>
      <c r="J5597" t="s">
        <v>35</v>
      </c>
      <c r="K5597" t="s">
        <v>73</v>
      </c>
      <c r="L5597" t="s">
        <v>74</v>
      </c>
      <c r="M5597" t="s">
        <v>16</v>
      </c>
      <c r="N5597">
        <v>49</v>
      </c>
      <c r="O5597">
        <v>196</v>
      </c>
      <c r="P5597">
        <v>9604</v>
      </c>
      <c r="Q5597">
        <v>6051</v>
      </c>
      <c r="R5597">
        <v>0.63</v>
      </c>
      <c r="S5597" t="s">
        <v>82</v>
      </c>
      <c r="T5597" t="str">
        <f>IF(Table1[[#This Row],[Units Sold]]&gt; 700,"High Units","low Units")</f>
        <v>low Units</v>
      </c>
      <c r="U5597">
        <f>SUM(Table1[[#This Row],[Operating Profit]])/SUM(Table1[Operating Profit])*100</f>
        <v>1.8218488799266461E-3</v>
      </c>
      <c r="V5597">
        <f>SUM(Table1[[#This Row],[Price per Unit]]*Table1[[#This Row],[Units Sold]])</f>
        <v>9604</v>
      </c>
      <c r="W5597">
        <f>SUM(Table1[[#This Row],[Total Sales]]-Table1[[#This Row],[Operating Profit]])</f>
        <v>3553</v>
      </c>
      <c r="X5597">
        <f>SUM(Table1[[#This Row],[Total Sales]]-Table1[[#This Row],[Cost]])</f>
        <v>6051</v>
      </c>
      <c r="Y5597">
        <f>SUM(Table1[[#This Row],[profit/loss]])/SUM(Table1[profit/loss])</f>
        <v>1.8218488799266461E-5</v>
      </c>
    </row>
    <row r="5598" spans="1:25" x14ac:dyDescent="0.3">
      <c r="A5598" t="s">
        <v>25</v>
      </c>
      <c r="B5598" t="s">
        <v>82</v>
      </c>
      <c r="C5598">
        <v>1185732</v>
      </c>
      <c r="D5598" s="9">
        <v>44516</v>
      </c>
      <c r="E5598" s="8" t="str">
        <f>TEXT(Table1[[#This Row],[Invoice Date]],"dd-mm-yyyy")</f>
        <v>16-11-2021</v>
      </c>
      <c r="F5598" s="1" t="str">
        <f t="shared" si="348"/>
        <v>November</v>
      </c>
      <c r="G5598" s="1" t="str">
        <f t="shared" si="349"/>
        <v>2021</v>
      </c>
      <c r="H5598" s="1" t="str">
        <f t="shared" si="350"/>
        <v>Tuesday</v>
      </c>
      <c r="I5598" s="1" t="str">
        <f t="shared" si="351"/>
        <v>16</v>
      </c>
      <c r="J5598" t="s">
        <v>35</v>
      </c>
      <c r="K5598" t="s">
        <v>73</v>
      </c>
      <c r="L5598" t="s">
        <v>74</v>
      </c>
      <c r="M5598" t="s">
        <v>18</v>
      </c>
      <c r="N5598">
        <v>42</v>
      </c>
      <c r="O5598">
        <v>145</v>
      </c>
      <c r="P5598">
        <v>6090</v>
      </c>
      <c r="Q5598">
        <v>3350</v>
      </c>
      <c r="R5598">
        <v>0.55000000000000004</v>
      </c>
      <c r="S5598" t="s">
        <v>82</v>
      </c>
      <c r="T5598" t="str">
        <f>IF(Table1[[#This Row],[Units Sold]]&gt; 700,"High Units","low Units")</f>
        <v>low Units</v>
      </c>
      <c r="U5598">
        <f>SUM(Table1[[#This Row],[Operating Profit]])/SUM(Table1[Operating Profit])*100</f>
        <v>1.0086256400188838E-3</v>
      </c>
      <c r="V5598">
        <f>SUM(Table1[[#This Row],[Price per Unit]]*Table1[[#This Row],[Units Sold]])</f>
        <v>6090</v>
      </c>
      <c r="W5598">
        <f>SUM(Table1[[#This Row],[Total Sales]]-Table1[[#This Row],[Operating Profit]])</f>
        <v>2740</v>
      </c>
      <c r="X5598">
        <f>SUM(Table1[[#This Row],[Total Sales]]-Table1[[#This Row],[Cost]])</f>
        <v>3350</v>
      </c>
      <c r="Y5598">
        <f>SUM(Table1[[#This Row],[profit/loss]])/SUM(Table1[profit/loss])</f>
        <v>1.0086256400188837E-5</v>
      </c>
    </row>
    <row r="5599" spans="1:25" x14ac:dyDescent="0.3">
      <c r="A5599" t="s">
        <v>25</v>
      </c>
      <c r="B5599" t="s">
        <v>82</v>
      </c>
      <c r="C5599">
        <v>1185732</v>
      </c>
      <c r="D5599" s="9">
        <v>44516</v>
      </c>
      <c r="E5599" s="8" t="str">
        <f>TEXT(Table1[[#This Row],[Invoice Date]],"dd-mm-yyyy")</f>
        <v>16-11-2021</v>
      </c>
      <c r="F5599" s="1" t="str">
        <f t="shared" si="348"/>
        <v>November</v>
      </c>
      <c r="G5599" s="1" t="str">
        <f t="shared" si="349"/>
        <v>2021</v>
      </c>
      <c r="H5599" s="1" t="str">
        <f t="shared" si="350"/>
        <v>Tuesday</v>
      </c>
      <c r="I5599" s="1" t="str">
        <f t="shared" si="351"/>
        <v>16</v>
      </c>
      <c r="J5599" t="s">
        <v>35</v>
      </c>
      <c r="K5599" t="s">
        <v>73</v>
      </c>
      <c r="L5599" t="s">
        <v>74</v>
      </c>
      <c r="M5599" t="s">
        <v>19</v>
      </c>
      <c r="N5599">
        <v>43</v>
      </c>
      <c r="O5599">
        <v>120</v>
      </c>
      <c r="P5599">
        <v>5160</v>
      </c>
      <c r="Q5599">
        <v>2322</v>
      </c>
      <c r="R5599">
        <v>0.45</v>
      </c>
      <c r="S5599" t="s">
        <v>82</v>
      </c>
      <c r="T5599" t="str">
        <f>IF(Table1[[#This Row],[Units Sold]]&gt; 700,"High Units","low Units")</f>
        <v>low Units</v>
      </c>
      <c r="U5599">
        <f>SUM(Table1[[#This Row],[Operating Profit]])/SUM(Table1[Operating Profit])*100</f>
        <v>6.9911305555935758E-4</v>
      </c>
      <c r="V5599">
        <f>SUM(Table1[[#This Row],[Price per Unit]]*Table1[[#This Row],[Units Sold]])</f>
        <v>5160</v>
      </c>
      <c r="W5599">
        <f>SUM(Table1[[#This Row],[Total Sales]]-Table1[[#This Row],[Operating Profit]])</f>
        <v>2838</v>
      </c>
      <c r="X5599">
        <f>SUM(Table1[[#This Row],[Total Sales]]-Table1[[#This Row],[Cost]])</f>
        <v>2322</v>
      </c>
      <c r="Y5599">
        <f>SUM(Table1[[#This Row],[profit/loss]])/SUM(Table1[profit/loss])</f>
        <v>6.991130555593576E-6</v>
      </c>
    </row>
    <row r="5600" spans="1:25" x14ac:dyDescent="0.3">
      <c r="A5600" t="s">
        <v>25</v>
      </c>
      <c r="B5600" t="s">
        <v>82</v>
      </c>
      <c r="C5600">
        <v>1185732</v>
      </c>
      <c r="D5600" s="9">
        <v>44516</v>
      </c>
      <c r="E5600" s="8" t="str">
        <f>TEXT(Table1[[#This Row],[Invoice Date]],"dd-mm-yyyy")</f>
        <v>16-11-2021</v>
      </c>
      <c r="F5600" s="1" t="str">
        <f t="shared" si="348"/>
        <v>November</v>
      </c>
      <c r="G5600" s="1" t="str">
        <f t="shared" si="349"/>
        <v>2021</v>
      </c>
      <c r="H5600" s="1" t="str">
        <f t="shared" si="350"/>
        <v>Tuesday</v>
      </c>
      <c r="I5600" s="1" t="str">
        <f t="shared" si="351"/>
        <v>16</v>
      </c>
      <c r="J5600" t="s">
        <v>35</v>
      </c>
      <c r="K5600" t="s">
        <v>73</v>
      </c>
      <c r="L5600" t="s">
        <v>74</v>
      </c>
      <c r="M5600" t="s">
        <v>20</v>
      </c>
      <c r="N5600">
        <v>41</v>
      </c>
      <c r="O5600">
        <v>138</v>
      </c>
      <c r="P5600">
        <v>5658</v>
      </c>
      <c r="Q5600">
        <v>2772</v>
      </c>
      <c r="R5600">
        <v>0.49</v>
      </c>
      <c r="S5600" t="s">
        <v>82</v>
      </c>
      <c r="T5600" t="str">
        <f>IF(Table1[[#This Row],[Units Sold]]&gt; 700,"High Units","low Units")</f>
        <v>low Units</v>
      </c>
      <c r="U5600">
        <f>SUM(Table1[[#This Row],[Operating Profit]])/SUM(Table1[Operating Profit])*100</f>
        <v>8.3460008183055092E-4</v>
      </c>
      <c r="V5600">
        <f>SUM(Table1[[#This Row],[Price per Unit]]*Table1[[#This Row],[Units Sold]])</f>
        <v>5658</v>
      </c>
      <c r="W5600">
        <f>SUM(Table1[[#This Row],[Total Sales]]-Table1[[#This Row],[Operating Profit]])</f>
        <v>2886</v>
      </c>
      <c r="X5600">
        <f>SUM(Table1[[#This Row],[Total Sales]]-Table1[[#This Row],[Cost]])</f>
        <v>2772</v>
      </c>
      <c r="Y5600">
        <f>SUM(Table1[[#This Row],[profit/loss]])/SUM(Table1[profit/loss])</f>
        <v>8.3460008183055091E-6</v>
      </c>
    </row>
    <row r="5601" spans="1:25" x14ac:dyDescent="0.3">
      <c r="A5601" t="s">
        <v>25</v>
      </c>
      <c r="B5601" t="s">
        <v>82</v>
      </c>
      <c r="C5601">
        <v>1185732</v>
      </c>
      <c r="D5601" s="9">
        <v>44516</v>
      </c>
      <c r="E5601" s="8" t="str">
        <f>TEXT(Table1[[#This Row],[Invoice Date]],"dd-mm-yyyy")</f>
        <v>16-11-2021</v>
      </c>
      <c r="F5601" s="1" t="str">
        <f t="shared" si="348"/>
        <v>November</v>
      </c>
      <c r="G5601" s="1" t="str">
        <f t="shared" si="349"/>
        <v>2021</v>
      </c>
      <c r="H5601" s="1" t="str">
        <f t="shared" si="350"/>
        <v>Tuesday</v>
      </c>
      <c r="I5601" s="1" t="str">
        <f t="shared" si="351"/>
        <v>16</v>
      </c>
      <c r="J5601" t="s">
        <v>35</v>
      </c>
      <c r="K5601" t="s">
        <v>73</v>
      </c>
      <c r="L5601" t="s">
        <v>74</v>
      </c>
      <c r="M5601" t="s">
        <v>21</v>
      </c>
      <c r="N5601">
        <v>59</v>
      </c>
      <c r="O5601">
        <v>126</v>
      </c>
      <c r="P5601">
        <v>7434</v>
      </c>
      <c r="Q5601">
        <v>4089</v>
      </c>
      <c r="R5601">
        <v>0.55000000000000004</v>
      </c>
      <c r="S5601" t="s">
        <v>82</v>
      </c>
      <c r="T5601" t="str">
        <f>IF(Table1[[#This Row],[Units Sold]]&gt; 700,"High Units","low Units")</f>
        <v>low Units</v>
      </c>
      <c r="U5601">
        <f>SUM(Table1[[#This Row],[Operating Profit]])/SUM(Table1[Operating Profit])*100</f>
        <v>1.2311254453842432E-3</v>
      </c>
      <c r="V5601">
        <f>SUM(Table1[[#This Row],[Price per Unit]]*Table1[[#This Row],[Units Sold]])</f>
        <v>7434</v>
      </c>
      <c r="W5601">
        <f>SUM(Table1[[#This Row],[Total Sales]]-Table1[[#This Row],[Operating Profit]])</f>
        <v>3345</v>
      </c>
      <c r="X5601">
        <f>SUM(Table1[[#This Row],[Total Sales]]-Table1[[#This Row],[Cost]])</f>
        <v>4089</v>
      </c>
      <c r="Y5601">
        <f>SUM(Table1[[#This Row],[profit/loss]])/SUM(Table1[profit/loss])</f>
        <v>1.2311254453842433E-5</v>
      </c>
    </row>
    <row r="5602" spans="1:25" x14ac:dyDescent="0.3">
      <c r="A5602" t="s">
        <v>25</v>
      </c>
      <c r="B5602" t="s">
        <v>82</v>
      </c>
      <c r="C5602">
        <v>1185732</v>
      </c>
      <c r="D5602" s="9">
        <v>44516</v>
      </c>
      <c r="E5602" s="8" t="str">
        <f>TEXT(Table1[[#This Row],[Invoice Date]],"dd-mm-yyyy")</f>
        <v>16-11-2021</v>
      </c>
      <c r="F5602" s="1" t="str">
        <f t="shared" si="348"/>
        <v>November</v>
      </c>
      <c r="G5602" s="1" t="str">
        <f t="shared" si="349"/>
        <v>2021</v>
      </c>
      <c r="H5602" s="1" t="str">
        <f t="shared" si="350"/>
        <v>Tuesday</v>
      </c>
      <c r="I5602" s="1" t="str">
        <f t="shared" si="351"/>
        <v>16</v>
      </c>
      <c r="J5602" t="s">
        <v>35</v>
      </c>
      <c r="K5602" t="s">
        <v>73</v>
      </c>
      <c r="L5602" t="s">
        <v>74</v>
      </c>
      <c r="M5602" t="s">
        <v>22</v>
      </c>
      <c r="N5602">
        <v>59</v>
      </c>
      <c r="O5602">
        <v>169</v>
      </c>
      <c r="P5602">
        <v>9971</v>
      </c>
      <c r="Q5602">
        <v>6880</v>
      </c>
      <c r="R5602">
        <v>0.69</v>
      </c>
      <c r="S5602" t="s">
        <v>82</v>
      </c>
      <c r="T5602" t="str">
        <f>IF(Table1[[#This Row],[Units Sold]]&gt; 700,"High Units","low Units")</f>
        <v>low Units</v>
      </c>
      <c r="U5602">
        <f>SUM(Table1[[#This Row],[Operating Profit]])/SUM(Table1[Operating Profit])*100</f>
        <v>2.0714460905462448E-3</v>
      </c>
      <c r="V5602">
        <f>SUM(Table1[[#This Row],[Price per Unit]]*Table1[[#This Row],[Units Sold]])</f>
        <v>9971</v>
      </c>
      <c r="W5602">
        <f>SUM(Table1[[#This Row],[Total Sales]]-Table1[[#This Row],[Operating Profit]])</f>
        <v>3091</v>
      </c>
      <c r="X5602">
        <f>SUM(Table1[[#This Row],[Total Sales]]-Table1[[#This Row],[Cost]])</f>
        <v>6880</v>
      </c>
      <c r="Y5602">
        <f>SUM(Table1[[#This Row],[profit/loss]])/SUM(Table1[profit/loss])</f>
        <v>2.0714460905462446E-5</v>
      </c>
    </row>
    <row r="5603" spans="1:25" x14ac:dyDescent="0.3">
      <c r="A5603" t="s">
        <v>25</v>
      </c>
      <c r="B5603" t="s">
        <v>82</v>
      </c>
      <c r="C5603">
        <v>1185732</v>
      </c>
      <c r="D5603" s="9">
        <v>44545</v>
      </c>
      <c r="E5603" s="8" t="str">
        <f>TEXT(Table1[[#This Row],[Invoice Date]],"dd-mm-yyyy")</f>
        <v>15-12-2021</v>
      </c>
      <c r="F5603" s="1" t="str">
        <f t="shared" si="348"/>
        <v>December</v>
      </c>
      <c r="G5603" s="1" t="str">
        <f t="shared" si="349"/>
        <v>2021</v>
      </c>
      <c r="H5603" s="1" t="str">
        <f t="shared" si="350"/>
        <v>Wednesday</v>
      </c>
      <c r="I5603" s="1" t="str">
        <f t="shared" si="351"/>
        <v>15</v>
      </c>
      <c r="J5603" t="s">
        <v>35</v>
      </c>
      <c r="K5603" t="s">
        <v>73</v>
      </c>
      <c r="L5603" t="s">
        <v>74</v>
      </c>
      <c r="M5603" t="s">
        <v>16</v>
      </c>
      <c r="N5603">
        <v>55</v>
      </c>
      <c r="O5603">
        <v>255</v>
      </c>
      <c r="P5603">
        <v>14025</v>
      </c>
      <c r="Q5603">
        <v>8555</v>
      </c>
      <c r="R5603">
        <v>0.61</v>
      </c>
      <c r="S5603" t="s">
        <v>82</v>
      </c>
      <c r="T5603" t="str">
        <f>IF(Table1[[#This Row],[Units Sold]]&gt; 700,"High Units","low Units")</f>
        <v>low Units</v>
      </c>
      <c r="U5603">
        <f>SUM(Table1[[#This Row],[Operating Profit]])/SUM(Table1[Operating Profit])*100</f>
        <v>2.5757589105556864E-3</v>
      </c>
      <c r="V5603">
        <f>SUM(Table1[[#This Row],[Price per Unit]]*Table1[[#This Row],[Units Sold]])</f>
        <v>14025</v>
      </c>
      <c r="W5603">
        <f>SUM(Table1[[#This Row],[Total Sales]]-Table1[[#This Row],[Operating Profit]])</f>
        <v>5470</v>
      </c>
      <c r="X5603">
        <f>SUM(Table1[[#This Row],[Total Sales]]-Table1[[#This Row],[Cost]])</f>
        <v>8555</v>
      </c>
      <c r="Y5603">
        <f>SUM(Table1[[#This Row],[profit/loss]])/SUM(Table1[profit/loss])</f>
        <v>2.5757589105556865E-5</v>
      </c>
    </row>
    <row r="5604" spans="1:25" x14ac:dyDescent="0.3">
      <c r="A5604" t="s">
        <v>25</v>
      </c>
      <c r="B5604" t="s">
        <v>82</v>
      </c>
      <c r="C5604">
        <v>1185732</v>
      </c>
      <c r="D5604" s="9">
        <v>44545</v>
      </c>
      <c r="E5604" s="8" t="str">
        <f>TEXT(Table1[[#This Row],[Invoice Date]],"dd-mm-yyyy")</f>
        <v>15-12-2021</v>
      </c>
      <c r="F5604" s="1" t="str">
        <f t="shared" si="348"/>
        <v>December</v>
      </c>
      <c r="G5604" s="1" t="str">
        <f t="shared" si="349"/>
        <v>2021</v>
      </c>
      <c r="H5604" s="1" t="str">
        <f t="shared" si="350"/>
        <v>Wednesday</v>
      </c>
      <c r="I5604" s="1" t="str">
        <f t="shared" si="351"/>
        <v>15</v>
      </c>
      <c r="J5604" t="s">
        <v>35</v>
      </c>
      <c r="K5604" t="s">
        <v>73</v>
      </c>
      <c r="L5604" t="s">
        <v>74</v>
      </c>
      <c r="M5604" t="s">
        <v>18</v>
      </c>
      <c r="N5604">
        <v>46</v>
      </c>
      <c r="O5604">
        <v>176</v>
      </c>
      <c r="P5604">
        <v>8096</v>
      </c>
      <c r="Q5604">
        <v>4291</v>
      </c>
      <c r="R5604">
        <v>0.53</v>
      </c>
      <c r="S5604" t="s">
        <v>82</v>
      </c>
      <c r="T5604" t="str">
        <f>IF(Table1[[#This Row],[Units Sold]]&gt; 700,"High Units","low Units")</f>
        <v>low Units</v>
      </c>
      <c r="U5604">
        <f>SUM(Table1[[#This Row],[Operating Profit]])/SUM(Table1[Operating Profit])*100</f>
        <v>1.291944066065979E-3</v>
      </c>
      <c r="V5604">
        <f>SUM(Table1[[#This Row],[Price per Unit]]*Table1[[#This Row],[Units Sold]])</f>
        <v>8096</v>
      </c>
      <c r="W5604">
        <f>SUM(Table1[[#This Row],[Total Sales]]-Table1[[#This Row],[Operating Profit]])</f>
        <v>3805</v>
      </c>
      <c r="X5604">
        <f>SUM(Table1[[#This Row],[Total Sales]]-Table1[[#This Row],[Cost]])</f>
        <v>4291</v>
      </c>
      <c r="Y5604">
        <f>SUM(Table1[[#This Row],[profit/loss]])/SUM(Table1[profit/loss])</f>
        <v>1.291944066065979E-5</v>
      </c>
    </row>
    <row r="5605" spans="1:25" x14ac:dyDescent="0.3">
      <c r="A5605" t="s">
        <v>13</v>
      </c>
      <c r="B5605" t="s">
        <v>82</v>
      </c>
      <c r="C5605">
        <v>1185732</v>
      </c>
      <c r="D5605" s="9">
        <v>44545</v>
      </c>
      <c r="E5605" s="8" t="str">
        <f>TEXT(Table1[[#This Row],[Invoice Date]],"dd-mm-yyyy")</f>
        <v>15-12-2021</v>
      </c>
      <c r="F5605" s="1" t="str">
        <f t="shared" si="348"/>
        <v>December</v>
      </c>
      <c r="G5605" s="1" t="str">
        <f t="shared" si="349"/>
        <v>2021</v>
      </c>
      <c r="H5605" s="1" t="str">
        <f t="shared" si="350"/>
        <v>Wednesday</v>
      </c>
      <c r="I5605" s="1" t="str">
        <f t="shared" si="351"/>
        <v>15</v>
      </c>
      <c r="J5605" t="s">
        <v>35</v>
      </c>
      <c r="K5605" t="s">
        <v>73</v>
      </c>
      <c r="L5605" t="s">
        <v>74</v>
      </c>
      <c r="M5605" t="s">
        <v>19</v>
      </c>
      <c r="N5605">
        <v>48</v>
      </c>
      <c r="O5605">
        <v>168</v>
      </c>
      <c r="P5605">
        <v>8064</v>
      </c>
      <c r="Q5605">
        <v>3629</v>
      </c>
      <c r="R5605">
        <v>0.45</v>
      </c>
      <c r="S5605" t="s">
        <v>82</v>
      </c>
      <c r="T5605" t="str">
        <f>IF(Table1[[#This Row],[Units Sold]]&gt; 700,"High Units","low Units")</f>
        <v>low Units</v>
      </c>
      <c r="U5605">
        <f>SUM(Table1[[#This Row],[Operating Profit]])/SUM(Table1[Operating Profit])*100</f>
        <v>1.0926275963070234E-3</v>
      </c>
      <c r="V5605">
        <f>SUM(Table1[[#This Row],[Price per Unit]]*Table1[[#This Row],[Units Sold]])</f>
        <v>8064</v>
      </c>
      <c r="W5605">
        <f>SUM(Table1[[#This Row],[Total Sales]]-Table1[[#This Row],[Operating Profit]])</f>
        <v>4435</v>
      </c>
      <c r="X5605">
        <f>SUM(Table1[[#This Row],[Total Sales]]-Table1[[#This Row],[Cost]])</f>
        <v>3629</v>
      </c>
      <c r="Y5605">
        <f>SUM(Table1[[#This Row],[profit/loss]])/SUM(Table1[profit/loss])</f>
        <v>1.0926275963070234E-5</v>
      </c>
    </row>
    <row r="5606" spans="1:25" x14ac:dyDescent="0.3">
      <c r="A5606" t="s">
        <v>13</v>
      </c>
      <c r="B5606" t="s">
        <v>82</v>
      </c>
      <c r="C5606">
        <v>1185732</v>
      </c>
      <c r="D5606" s="9">
        <v>44545</v>
      </c>
      <c r="E5606" s="8" t="str">
        <f>TEXT(Table1[[#This Row],[Invoice Date]],"dd-mm-yyyy")</f>
        <v>15-12-2021</v>
      </c>
      <c r="F5606" s="1" t="str">
        <f t="shared" si="348"/>
        <v>December</v>
      </c>
      <c r="G5606" s="1" t="str">
        <f t="shared" si="349"/>
        <v>2021</v>
      </c>
      <c r="H5606" s="1" t="str">
        <f t="shared" si="350"/>
        <v>Wednesday</v>
      </c>
      <c r="I5606" s="1" t="str">
        <f t="shared" si="351"/>
        <v>15</v>
      </c>
      <c r="J5606" t="s">
        <v>35</v>
      </c>
      <c r="K5606" t="s">
        <v>73</v>
      </c>
      <c r="L5606" t="s">
        <v>74</v>
      </c>
      <c r="M5606" t="s">
        <v>20</v>
      </c>
      <c r="N5606">
        <v>48</v>
      </c>
      <c r="O5606">
        <v>138</v>
      </c>
      <c r="P5606">
        <v>6624</v>
      </c>
      <c r="Q5606">
        <v>3180</v>
      </c>
      <c r="R5606">
        <v>0.48</v>
      </c>
      <c r="S5606" t="s">
        <v>82</v>
      </c>
      <c r="T5606" t="str">
        <f>IF(Table1[[#This Row],[Units Sold]]&gt; 700,"High Units","low Units")</f>
        <v>low Units</v>
      </c>
      <c r="U5606">
        <f>SUM(Table1[[#This Row],[Operating Profit]])/SUM(Table1[Operating Profit])*100</f>
        <v>9.5744165231643281E-4</v>
      </c>
      <c r="V5606">
        <f>SUM(Table1[[#This Row],[Price per Unit]]*Table1[[#This Row],[Units Sold]])</f>
        <v>6624</v>
      </c>
      <c r="W5606">
        <f>SUM(Table1[[#This Row],[Total Sales]]-Table1[[#This Row],[Operating Profit]])</f>
        <v>3444</v>
      </c>
      <c r="X5606">
        <f>SUM(Table1[[#This Row],[Total Sales]]-Table1[[#This Row],[Cost]])</f>
        <v>3180</v>
      </c>
      <c r="Y5606">
        <f>SUM(Table1[[#This Row],[profit/loss]])/SUM(Table1[profit/loss])</f>
        <v>9.5744165231643279E-6</v>
      </c>
    </row>
    <row r="5607" spans="1:25" x14ac:dyDescent="0.3">
      <c r="A5607" t="s">
        <v>13</v>
      </c>
      <c r="B5607" t="s">
        <v>82</v>
      </c>
      <c r="C5607">
        <v>1185732</v>
      </c>
      <c r="D5607" s="9">
        <v>44545</v>
      </c>
      <c r="E5607" s="8" t="str">
        <f>TEXT(Table1[[#This Row],[Invoice Date]],"dd-mm-yyyy")</f>
        <v>15-12-2021</v>
      </c>
      <c r="F5607" s="1" t="str">
        <f t="shared" si="348"/>
        <v>December</v>
      </c>
      <c r="G5607" s="1" t="str">
        <f t="shared" si="349"/>
        <v>2021</v>
      </c>
      <c r="H5607" s="1" t="str">
        <f t="shared" si="350"/>
        <v>Wednesday</v>
      </c>
      <c r="I5607" s="1" t="str">
        <f t="shared" si="351"/>
        <v>15</v>
      </c>
      <c r="J5607" t="s">
        <v>35</v>
      </c>
      <c r="K5607" t="s">
        <v>73</v>
      </c>
      <c r="L5607" t="s">
        <v>74</v>
      </c>
      <c r="M5607" t="s">
        <v>21</v>
      </c>
      <c r="N5607">
        <v>55</v>
      </c>
      <c r="O5607">
        <v>143</v>
      </c>
      <c r="P5607">
        <v>7865</v>
      </c>
      <c r="Q5607">
        <v>4090</v>
      </c>
      <c r="R5607">
        <v>0.52</v>
      </c>
      <c r="S5607" t="s">
        <v>82</v>
      </c>
      <c r="T5607" t="str">
        <f>IF(Table1[[#This Row],[Units Sold]]&gt; 700,"High Units","low Units")</f>
        <v>low Units</v>
      </c>
      <c r="U5607">
        <f>SUM(Table1[[#This Row],[Operating Profit]])/SUM(Table1[Operating Profit])*100</f>
        <v>1.2314265276648459E-3</v>
      </c>
      <c r="V5607">
        <f>SUM(Table1[[#This Row],[Price per Unit]]*Table1[[#This Row],[Units Sold]])</f>
        <v>7865</v>
      </c>
      <c r="W5607">
        <f>SUM(Table1[[#This Row],[Total Sales]]-Table1[[#This Row],[Operating Profit]])</f>
        <v>3775</v>
      </c>
      <c r="X5607">
        <f>SUM(Table1[[#This Row],[Total Sales]]-Table1[[#This Row],[Cost]])</f>
        <v>4090</v>
      </c>
      <c r="Y5607">
        <f>SUM(Table1[[#This Row],[profit/loss]])/SUM(Table1[profit/loss])</f>
        <v>1.2314265276648459E-5</v>
      </c>
    </row>
    <row r="5608" spans="1:25" x14ac:dyDescent="0.3">
      <c r="A5608" t="s">
        <v>13</v>
      </c>
      <c r="B5608" t="s">
        <v>82</v>
      </c>
      <c r="C5608">
        <v>1185732</v>
      </c>
      <c r="D5608" s="9">
        <v>44545</v>
      </c>
      <c r="E5608" s="8" t="str">
        <f>TEXT(Table1[[#This Row],[Invoice Date]],"dd-mm-yyyy")</f>
        <v>15-12-2021</v>
      </c>
      <c r="F5608" s="1" t="str">
        <f t="shared" si="348"/>
        <v>December</v>
      </c>
      <c r="G5608" s="1" t="str">
        <f t="shared" si="349"/>
        <v>2021</v>
      </c>
      <c r="H5608" s="1" t="str">
        <f t="shared" si="350"/>
        <v>Wednesday</v>
      </c>
      <c r="I5608" s="1" t="str">
        <f t="shared" si="351"/>
        <v>15</v>
      </c>
      <c r="J5608" t="s">
        <v>35</v>
      </c>
      <c r="K5608" t="s">
        <v>73</v>
      </c>
      <c r="L5608" t="s">
        <v>74</v>
      </c>
      <c r="M5608" t="s">
        <v>22</v>
      </c>
      <c r="N5608">
        <v>59</v>
      </c>
      <c r="O5608">
        <v>163</v>
      </c>
      <c r="P5608">
        <v>9617</v>
      </c>
      <c r="Q5608">
        <v>6251</v>
      </c>
      <c r="R5608">
        <v>0.65</v>
      </c>
      <c r="S5608" t="s">
        <v>82</v>
      </c>
      <c r="T5608" t="str">
        <f>IF(Table1[[#This Row],[Units Sold]]&gt; 700,"High Units","low Units")</f>
        <v>low Units</v>
      </c>
      <c r="U5608">
        <f>SUM(Table1[[#This Row],[Operating Profit]])/SUM(Table1[Operating Profit])*100</f>
        <v>1.8820653360471767E-3</v>
      </c>
      <c r="V5608">
        <f>SUM(Table1[[#This Row],[Price per Unit]]*Table1[[#This Row],[Units Sold]])</f>
        <v>9617</v>
      </c>
      <c r="W5608">
        <f>SUM(Table1[[#This Row],[Total Sales]]-Table1[[#This Row],[Operating Profit]])</f>
        <v>3366</v>
      </c>
      <c r="X5608">
        <f>SUM(Table1[[#This Row],[Total Sales]]-Table1[[#This Row],[Cost]])</f>
        <v>6251</v>
      </c>
      <c r="Y5608">
        <f>SUM(Table1[[#This Row],[profit/loss]])/SUM(Table1[profit/loss])</f>
        <v>1.8820653360471766E-5</v>
      </c>
    </row>
    <row r="5609" spans="1:25" x14ac:dyDescent="0.3">
      <c r="A5609" t="s">
        <v>13</v>
      </c>
      <c r="B5609" t="s">
        <v>82</v>
      </c>
      <c r="C5609">
        <v>1185732</v>
      </c>
      <c r="D5609" s="9">
        <v>44214</v>
      </c>
      <c r="E5609" s="8" t="str">
        <f>TEXT(Table1[[#This Row],[Invoice Date]],"dd-mm-yyyy")</f>
        <v>18-01-2021</v>
      </c>
      <c r="F5609" s="1" t="str">
        <f t="shared" si="348"/>
        <v>January</v>
      </c>
      <c r="G5609" s="1" t="str">
        <f t="shared" si="349"/>
        <v>2021</v>
      </c>
      <c r="H5609" s="1" t="str">
        <f t="shared" si="350"/>
        <v>Monday</v>
      </c>
      <c r="I5609" s="1" t="str">
        <f t="shared" si="351"/>
        <v>18</v>
      </c>
      <c r="J5609" t="s">
        <v>35</v>
      </c>
      <c r="K5609" t="s">
        <v>73</v>
      </c>
      <c r="L5609" t="s">
        <v>74</v>
      </c>
      <c r="M5609" t="s">
        <v>16</v>
      </c>
      <c r="N5609">
        <v>27</v>
      </c>
      <c r="O5609">
        <v>156</v>
      </c>
      <c r="P5609">
        <v>4212</v>
      </c>
      <c r="Q5609">
        <v>2106</v>
      </c>
      <c r="R5609">
        <v>0.5</v>
      </c>
      <c r="S5609" t="s">
        <v>82</v>
      </c>
      <c r="T5609" t="str">
        <f>IF(Table1[[#This Row],[Units Sold]]&gt; 700,"High Units","low Units")</f>
        <v>low Units</v>
      </c>
      <c r="U5609">
        <f>SUM(Table1[[#This Row],[Operating Profit]])/SUM(Table1[Operating Profit])*100</f>
        <v>6.3407928294918476E-4</v>
      </c>
      <c r="V5609">
        <f>SUM(Table1[[#This Row],[Price per Unit]]*Table1[[#This Row],[Units Sold]])</f>
        <v>4212</v>
      </c>
      <c r="W5609">
        <f>SUM(Table1[[#This Row],[Total Sales]]-Table1[[#This Row],[Operating Profit]])</f>
        <v>2106</v>
      </c>
      <c r="X5609">
        <f>SUM(Table1[[#This Row],[Total Sales]]-Table1[[#This Row],[Cost]])</f>
        <v>2106</v>
      </c>
      <c r="Y5609">
        <f>SUM(Table1[[#This Row],[profit/loss]])/SUM(Table1[profit/loss])</f>
        <v>6.340792829491848E-6</v>
      </c>
    </row>
    <row r="5610" spans="1:25" x14ac:dyDescent="0.3">
      <c r="A5610" t="s">
        <v>13</v>
      </c>
      <c r="B5610" t="s">
        <v>82</v>
      </c>
      <c r="C5610">
        <v>1185732</v>
      </c>
      <c r="D5610" s="9">
        <v>44214</v>
      </c>
      <c r="E5610" s="8" t="str">
        <f>TEXT(Table1[[#This Row],[Invoice Date]],"dd-mm-yyyy")</f>
        <v>18-01-2021</v>
      </c>
      <c r="F5610" s="1" t="str">
        <f t="shared" si="348"/>
        <v>January</v>
      </c>
      <c r="G5610" s="1" t="str">
        <f t="shared" si="349"/>
        <v>2021</v>
      </c>
      <c r="H5610" s="1" t="str">
        <f t="shared" si="350"/>
        <v>Monday</v>
      </c>
      <c r="I5610" s="1" t="str">
        <f t="shared" si="351"/>
        <v>18</v>
      </c>
      <c r="J5610" t="s">
        <v>35</v>
      </c>
      <c r="K5610" t="s">
        <v>73</v>
      </c>
      <c r="L5610" t="s">
        <v>74</v>
      </c>
      <c r="M5610" t="s">
        <v>18</v>
      </c>
      <c r="N5610">
        <v>29</v>
      </c>
      <c r="O5610">
        <v>123</v>
      </c>
      <c r="P5610">
        <v>3567</v>
      </c>
      <c r="Q5610">
        <v>1676</v>
      </c>
      <c r="R5610">
        <v>0.47</v>
      </c>
      <c r="S5610" t="s">
        <v>82</v>
      </c>
      <c r="T5610" t="str">
        <f>IF(Table1[[#This Row],[Units Sold]]&gt; 700,"High Units","low Units")</f>
        <v>low Units</v>
      </c>
      <c r="U5610">
        <f>SUM(Table1[[#This Row],[Operating Profit]])/SUM(Table1[Operating Profit])*100</f>
        <v>5.0461390229004444E-4</v>
      </c>
      <c r="V5610">
        <f>SUM(Table1[[#This Row],[Price per Unit]]*Table1[[#This Row],[Units Sold]])</f>
        <v>3567</v>
      </c>
      <c r="W5610">
        <f>SUM(Table1[[#This Row],[Total Sales]]-Table1[[#This Row],[Operating Profit]])</f>
        <v>1891</v>
      </c>
      <c r="X5610">
        <f>SUM(Table1[[#This Row],[Total Sales]]-Table1[[#This Row],[Cost]])</f>
        <v>1676</v>
      </c>
      <c r="Y5610">
        <f>SUM(Table1[[#This Row],[profit/loss]])/SUM(Table1[profit/loss])</f>
        <v>5.0461390229004445E-6</v>
      </c>
    </row>
    <row r="5611" spans="1:25" x14ac:dyDescent="0.3">
      <c r="A5611" t="s">
        <v>13</v>
      </c>
      <c r="B5611" t="s">
        <v>82</v>
      </c>
      <c r="C5611">
        <v>1185732</v>
      </c>
      <c r="D5611" s="9">
        <v>44214</v>
      </c>
      <c r="E5611" s="8" t="str">
        <f>TEXT(Table1[[#This Row],[Invoice Date]],"dd-mm-yyyy")</f>
        <v>18-01-2021</v>
      </c>
      <c r="F5611" s="1" t="str">
        <f t="shared" si="348"/>
        <v>January</v>
      </c>
      <c r="G5611" s="1" t="str">
        <f t="shared" si="349"/>
        <v>2021</v>
      </c>
      <c r="H5611" s="1" t="str">
        <f t="shared" si="350"/>
        <v>Monday</v>
      </c>
      <c r="I5611" s="1" t="str">
        <f t="shared" si="351"/>
        <v>18</v>
      </c>
      <c r="J5611" t="s">
        <v>35</v>
      </c>
      <c r="K5611" t="s">
        <v>73</v>
      </c>
      <c r="L5611" t="s">
        <v>74</v>
      </c>
      <c r="M5611" t="s">
        <v>19</v>
      </c>
      <c r="N5611">
        <v>19</v>
      </c>
      <c r="O5611">
        <v>123</v>
      </c>
      <c r="P5611">
        <v>2337</v>
      </c>
      <c r="Q5611">
        <v>1052</v>
      </c>
      <c r="R5611">
        <v>0.45</v>
      </c>
      <c r="S5611" t="s">
        <v>82</v>
      </c>
      <c r="T5611" t="str">
        <f>IF(Table1[[#This Row],[Units Sold]]&gt; 700,"High Units","low Units")</f>
        <v>low Units</v>
      </c>
      <c r="U5611">
        <f>SUM(Table1[[#This Row],[Operating Profit]])/SUM(Table1[Operating Profit])*100</f>
        <v>3.1673855919398973E-4</v>
      </c>
      <c r="V5611">
        <f>SUM(Table1[[#This Row],[Price per Unit]]*Table1[[#This Row],[Units Sold]])</f>
        <v>2337</v>
      </c>
      <c r="W5611">
        <f>SUM(Table1[[#This Row],[Total Sales]]-Table1[[#This Row],[Operating Profit]])</f>
        <v>1285</v>
      </c>
      <c r="X5611">
        <f>SUM(Table1[[#This Row],[Total Sales]]-Table1[[#This Row],[Cost]])</f>
        <v>1052</v>
      </c>
      <c r="Y5611">
        <f>SUM(Table1[[#This Row],[profit/loss]])/SUM(Table1[profit/loss])</f>
        <v>3.1673855919398973E-6</v>
      </c>
    </row>
    <row r="5612" spans="1:25" x14ac:dyDescent="0.3">
      <c r="A5612" t="s">
        <v>13</v>
      </c>
      <c r="B5612" t="s">
        <v>82</v>
      </c>
      <c r="C5612">
        <v>1185732</v>
      </c>
      <c r="D5612" s="9">
        <v>44214</v>
      </c>
      <c r="E5612" s="8" t="str">
        <f>TEXT(Table1[[#This Row],[Invoice Date]],"dd-mm-yyyy")</f>
        <v>18-01-2021</v>
      </c>
      <c r="F5612" s="1" t="str">
        <f t="shared" si="348"/>
        <v>January</v>
      </c>
      <c r="G5612" s="1" t="str">
        <f t="shared" si="349"/>
        <v>2021</v>
      </c>
      <c r="H5612" s="1" t="str">
        <f t="shared" si="350"/>
        <v>Monday</v>
      </c>
      <c r="I5612" s="1" t="str">
        <f t="shared" si="351"/>
        <v>18</v>
      </c>
      <c r="J5612" t="s">
        <v>35</v>
      </c>
      <c r="K5612" t="s">
        <v>73</v>
      </c>
      <c r="L5612" t="s">
        <v>74</v>
      </c>
      <c r="M5612" t="s">
        <v>20</v>
      </c>
      <c r="N5612">
        <v>24</v>
      </c>
      <c r="O5612">
        <v>77</v>
      </c>
      <c r="P5612">
        <v>1848</v>
      </c>
      <c r="Q5612">
        <v>961</v>
      </c>
      <c r="R5612">
        <v>0.52</v>
      </c>
      <c r="S5612" t="s">
        <v>82</v>
      </c>
      <c r="T5612" t="str">
        <f>IF(Table1[[#This Row],[Units Sold]]&gt; 700,"High Units","low Units")</f>
        <v>low Units</v>
      </c>
      <c r="U5612">
        <f>SUM(Table1[[#This Row],[Operating Profit]])/SUM(Table1[Operating Profit])*100</f>
        <v>2.8934007165914841E-4</v>
      </c>
      <c r="V5612">
        <f>SUM(Table1[[#This Row],[Price per Unit]]*Table1[[#This Row],[Units Sold]])</f>
        <v>1848</v>
      </c>
      <c r="W5612">
        <f>SUM(Table1[[#This Row],[Total Sales]]-Table1[[#This Row],[Operating Profit]])</f>
        <v>887</v>
      </c>
      <c r="X5612">
        <f>SUM(Table1[[#This Row],[Total Sales]]-Table1[[#This Row],[Cost]])</f>
        <v>961</v>
      </c>
      <c r="Y5612">
        <f>SUM(Table1[[#This Row],[profit/loss]])/SUM(Table1[profit/loss])</f>
        <v>2.8934007165914841E-6</v>
      </c>
    </row>
    <row r="5613" spans="1:25" x14ac:dyDescent="0.3">
      <c r="A5613" t="s">
        <v>13</v>
      </c>
      <c r="B5613" t="s">
        <v>82</v>
      </c>
      <c r="C5613">
        <v>1185732</v>
      </c>
      <c r="D5613" s="9">
        <v>44214</v>
      </c>
      <c r="E5613" s="8" t="str">
        <f>TEXT(Table1[[#This Row],[Invoice Date]],"dd-mm-yyyy")</f>
        <v>18-01-2021</v>
      </c>
      <c r="F5613" s="1" t="str">
        <f t="shared" si="348"/>
        <v>January</v>
      </c>
      <c r="G5613" s="1" t="str">
        <f t="shared" si="349"/>
        <v>2021</v>
      </c>
      <c r="H5613" s="1" t="str">
        <f t="shared" si="350"/>
        <v>Monday</v>
      </c>
      <c r="I5613" s="1" t="str">
        <f t="shared" si="351"/>
        <v>18</v>
      </c>
      <c r="J5613" t="s">
        <v>35</v>
      </c>
      <c r="K5613" t="s">
        <v>73</v>
      </c>
      <c r="L5613" t="s">
        <v>74</v>
      </c>
      <c r="M5613" t="s">
        <v>21</v>
      </c>
      <c r="N5613">
        <v>39</v>
      </c>
      <c r="O5613">
        <v>98</v>
      </c>
      <c r="P5613">
        <v>3822</v>
      </c>
      <c r="Q5613">
        <v>1873</v>
      </c>
      <c r="R5613">
        <v>0.49</v>
      </c>
      <c r="S5613" t="s">
        <v>82</v>
      </c>
      <c r="T5613" t="str">
        <f>IF(Table1[[#This Row],[Units Sold]]&gt; 700,"High Units","low Units")</f>
        <v>low Units</v>
      </c>
      <c r="U5613">
        <f>SUM(Table1[[#This Row],[Operating Profit]])/SUM(Table1[Operating Profit])*100</f>
        <v>5.639271115687669E-4</v>
      </c>
      <c r="V5613">
        <f>SUM(Table1[[#This Row],[Price per Unit]]*Table1[[#This Row],[Units Sold]])</f>
        <v>3822</v>
      </c>
      <c r="W5613">
        <f>SUM(Table1[[#This Row],[Total Sales]]-Table1[[#This Row],[Operating Profit]])</f>
        <v>1949</v>
      </c>
      <c r="X5613">
        <f>SUM(Table1[[#This Row],[Total Sales]]-Table1[[#This Row],[Cost]])</f>
        <v>1873</v>
      </c>
      <c r="Y5613">
        <f>SUM(Table1[[#This Row],[profit/loss]])/SUM(Table1[profit/loss])</f>
        <v>5.6392711156876687E-6</v>
      </c>
    </row>
    <row r="5614" spans="1:25" x14ac:dyDescent="0.3">
      <c r="A5614" t="s">
        <v>13</v>
      </c>
      <c r="B5614" t="s">
        <v>82</v>
      </c>
      <c r="C5614">
        <v>1185732</v>
      </c>
      <c r="D5614" s="9">
        <v>44214</v>
      </c>
      <c r="E5614" s="8" t="str">
        <f>TEXT(Table1[[#This Row],[Invoice Date]],"dd-mm-yyyy")</f>
        <v>18-01-2021</v>
      </c>
      <c r="F5614" s="1" t="str">
        <f t="shared" si="348"/>
        <v>January</v>
      </c>
      <c r="G5614" s="1" t="str">
        <f t="shared" si="349"/>
        <v>2021</v>
      </c>
      <c r="H5614" s="1" t="str">
        <f t="shared" si="350"/>
        <v>Monday</v>
      </c>
      <c r="I5614" s="1" t="str">
        <f t="shared" si="351"/>
        <v>18</v>
      </c>
      <c r="J5614" t="s">
        <v>35</v>
      </c>
      <c r="K5614" t="s">
        <v>73</v>
      </c>
      <c r="L5614" t="s">
        <v>74</v>
      </c>
      <c r="M5614" t="s">
        <v>22</v>
      </c>
      <c r="N5614">
        <v>29</v>
      </c>
      <c r="O5614">
        <v>123</v>
      </c>
      <c r="P5614">
        <v>3567</v>
      </c>
      <c r="Q5614">
        <v>2247</v>
      </c>
      <c r="R5614">
        <v>0.63</v>
      </c>
      <c r="S5614" t="s">
        <v>82</v>
      </c>
      <c r="T5614" t="str">
        <f>IF(Table1[[#This Row],[Units Sold]]&gt; 700,"High Units","low Units")</f>
        <v>low Units</v>
      </c>
      <c r="U5614">
        <f>SUM(Table1[[#This Row],[Operating Profit]])/SUM(Table1[Operating Profit])*100</f>
        <v>6.765318845141586E-4</v>
      </c>
      <c r="V5614">
        <f>SUM(Table1[[#This Row],[Price per Unit]]*Table1[[#This Row],[Units Sold]])</f>
        <v>3567</v>
      </c>
      <c r="W5614">
        <f>SUM(Table1[[#This Row],[Total Sales]]-Table1[[#This Row],[Operating Profit]])</f>
        <v>1320</v>
      </c>
      <c r="X5614">
        <f>SUM(Table1[[#This Row],[Total Sales]]-Table1[[#This Row],[Cost]])</f>
        <v>2247</v>
      </c>
      <c r="Y5614">
        <f>SUM(Table1[[#This Row],[profit/loss]])/SUM(Table1[profit/loss])</f>
        <v>6.7653188451415865E-6</v>
      </c>
    </row>
    <row r="5615" spans="1:25" x14ac:dyDescent="0.3">
      <c r="A5615" t="s">
        <v>13</v>
      </c>
      <c r="B5615" t="s">
        <v>82</v>
      </c>
      <c r="C5615">
        <v>1185732</v>
      </c>
      <c r="D5615" s="9">
        <v>44245</v>
      </c>
      <c r="E5615" s="8" t="str">
        <f>TEXT(Table1[[#This Row],[Invoice Date]],"dd-mm-yyyy")</f>
        <v>18-02-2021</v>
      </c>
      <c r="F5615" s="1" t="str">
        <f t="shared" si="348"/>
        <v>February</v>
      </c>
      <c r="G5615" s="1" t="str">
        <f t="shared" si="349"/>
        <v>2021</v>
      </c>
      <c r="H5615" s="1" t="str">
        <f t="shared" si="350"/>
        <v>Thursday</v>
      </c>
      <c r="I5615" s="1" t="str">
        <f t="shared" si="351"/>
        <v>18</v>
      </c>
      <c r="J5615" t="s">
        <v>35</v>
      </c>
      <c r="K5615" t="s">
        <v>73</v>
      </c>
      <c r="L5615" t="s">
        <v>74</v>
      </c>
      <c r="M5615" t="s">
        <v>16</v>
      </c>
      <c r="N5615">
        <v>29</v>
      </c>
      <c r="O5615">
        <v>182</v>
      </c>
      <c r="P5615">
        <v>5278</v>
      </c>
      <c r="Q5615">
        <v>2797</v>
      </c>
      <c r="R5615">
        <v>0.53</v>
      </c>
      <c r="S5615" t="s">
        <v>82</v>
      </c>
      <c r="T5615" t="str">
        <f>IF(Table1[[#This Row],[Units Sold]]&gt; 700,"High Units","low Units")</f>
        <v>low Units</v>
      </c>
      <c r="U5615">
        <f>SUM(Table1[[#This Row],[Operating Profit]])/SUM(Table1[Operating Profit])*100</f>
        <v>8.421271388456171E-4</v>
      </c>
      <c r="V5615">
        <f>SUM(Table1[[#This Row],[Price per Unit]]*Table1[[#This Row],[Units Sold]])</f>
        <v>5278</v>
      </c>
      <c r="W5615">
        <f>SUM(Table1[[#This Row],[Total Sales]]-Table1[[#This Row],[Operating Profit]])</f>
        <v>2481</v>
      </c>
      <c r="X5615">
        <f>SUM(Table1[[#This Row],[Total Sales]]-Table1[[#This Row],[Cost]])</f>
        <v>2797</v>
      </c>
      <c r="Y5615">
        <f>SUM(Table1[[#This Row],[profit/loss]])/SUM(Table1[profit/loss])</f>
        <v>8.4212713884561714E-6</v>
      </c>
    </row>
    <row r="5616" spans="1:25" x14ac:dyDescent="0.3">
      <c r="A5616" t="s">
        <v>13</v>
      </c>
      <c r="B5616" t="s">
        <v>82</v>
      </c>
      <c r="C5616">
        <v>1185732</v>
      </c>
      <c r="D5616" s="9">
        <v>44245</v>
      </c>
      <c r="E5616" s="8" t="str">
        <f>TEXT(Table1[[#This Row],[Invoice Date]],"dd-mm-yyyy")</f>
        <v>18-02-2021</v>
      </c>
      <c r="F5616" s="1" t="str">
        <f t="shared" si="348"/>
        <v>February</v>
      </c>
      <c r="G5616" s="1" t="str">
        <f t="shared" si="349"/>
        <v>2021</v>
      </c>
      <c r="H5616" s="1" t="str">
        <f t="shared" si="350"/>
        <v>Thursday</v>
      </c>
      <c r="I5616" s="1" t="str">
        <f t="shared" si="351"/>
        <v>18</v>
      </c>
      <c r="J5616" t="s">
        <v>35</v>
      </c>
      <c r="K5616" t="s">
        <v>73</v>
      </c>
      <c r="L5616" t="s">
        <v>74</v>
      </c>
      <c r="M5616" t="s">
        <v>18</v>
      </c>
      <c r="N5616">
        <v>28</v>
      </c>
      <c r="O5616">
        <v>94</v>
      </c>
      <c r="P5616">
        <v>2632</v>
      </c>
      <c r="Q5616">
        <v>1290</v>
      </c>
      <c r="R5616">
        <v>0.49</v>
      </c>
      <c r="S5616" t="s">
        <v>82</v>
      </c>
      <c r="T5616" t="str">
        <f>IF(Table1[[#This Row],[Units Sold]]&gt; 700,"High Units","low Units")</f>
        <v>low Units</v>
      </c>
      <c r="U5616">
        <f>SUM(Table1[[#This Row],[Operating Profit]])/SUM(Table1[Operating Profit])*100</f>
        <v>3.8839614197742087E-4</v>
      </c>
      <c r="V5616">
        <f>SUM(Table1[[#This Row],[Price per Unit]]*Table1[[#This Row],[Units Sold]])</f>
        <v>2632</v>
      </c>
      <c r="W5616">
        <f>SUM(Table1[[#This Row],[Total Sales]]-Table1[[#This Row],[Operating Profit]])</f>
        <v>1342</v>
      </c>
      <c r="X5616">
        <f>SUM(Table1[[#This Row],[Total Sales]]-Table1[[#This Row],[Cost]])</f>
        <v>1290</v>
      </c>
      <c r="Y5616">
        <f>SUM(Table1[[#This Row],[profit/loss]])/SUM(Table1[profit/loss])</f>
        <v>3.8839614197742088E-6</v>
      </c>
    </row>
    <row r="5617" spans="1:25" x14ac:dyDescent="0.3">
      <c r="A5617" t="s">
        <v>13</v>
      </c>
      <c r="B5617" t="s">
        <v>82</v>
      </c>
      <c r="C5617">
        <v>1185732</v>
      </c>
      <c r="D5617" s="9">
        <v>44245</v>
      </c>
      <c r="E5617" s="8" t="str">
        <f>TEXT(Table1[[#This Row],[Invoice Date]],"dd-mm-yyyy")</f>
        <v>18-02-2021</v>
      </c>
      <c r="F5617" s="1" t="str">
        <f t="shared" si="348"/>
        <v>February</v>
      </c>
      <c r="G5617" s="1" t="str">
        <f t="shared" si="349"/>
        <v>2021</v>
      </c>
      <c r="H5617" s="1" t="str">
        <f t="shared" si="350"/>
        <v>Thursday</v>
      </c>
      <c r="I5617" s="1" t="str">
        <f t="shared" si="351"/>
        <v>18</v>
      </c>
      <c r="J5617" t="s">
        <v>35</v>
      </c>
      <c r="K5617" t="s">
        <v>73</v>
      </c>
      <c r="L5617" t="s">
        <v>74</v>
      </c>
      <c r="M5617" t="s">
        <v>19</v>
      </c>
      <c r="N5617">
        <v>19</v>
      </c>
      <c r="O5617">
        <v>113</v>
      </c>
      <c r="P5617">
        <v>2147</v>
      </c>
      <c r="Q5617">
        <v>966</v>
      </c>
      <c r="R5617">
        <v>0.45</v>
      </c>
      <c r="S5617" t="s">
        <v>82</v>
      </c>
      <c r="T5617" t="str">
        <f>IF(Table1[[#This Row],[Units Sold]]&gt; 700,"High Units","low Units")</f>
        <v>low Units</v>
      </c>
      <c r="U5617">
        <f>SUM(Table1[[#This Row],[Operating Profit]])/SUM(Table1[Operating Profit])*100</f>
        <v>2.9084548306216169E-4</v>
      </c>
      <c r="V5617">
        <f>SUM(Table1[[#This Row],[Price per Unit]]*Table1[[#This Row],[Units Sold]])</f>
        <v>2147</v>
      </c>
      <c r="W5617">
        <f>SUM(Table1[[#This Row],[Total Sales]]-Table1[[#This Row],[Operating Profit]])</f>
        <v>1181</v>
      </c>
      <c r="X5617">
        <f>SUM(Table1[[#This Row],[Total Sales]]-Table1[[#This Row],[Cost]])</f>
        <v>966</v>
      </c>
      <c r="Y5617">
        <f>SUM(Table1[[#This Row],[profit/loss]])/SUM(Table1[profit/loss])</f>
        <v>2.9084548306216168E-6</v>
      </c>
    </row>
    <row r="5618" spans="1:25" x14ac:dyDescent="0.3">
      <c r="A5618" t="s">
        <v>13</v>
      </c>
      <c r="B5618" t="s">
        <v>82</v>
      </c>
      <c r="C5618">
        <v>1185732</v>
      </c>
      <c r="D5618" s="9">
        <v>44245</v>
      </c>
      <c r="E5618" s="8" t="str">
        <f>TEXT(Table1[[#This Row],[Invoice Date]],"dd-mm-yyyy")</f>
        <v>18-02-2021</v>
      </c>
      <c r="F5618" s="1" t="str">
        <f t="shared" si="348"/>
        <v>February</v>
      </c>
      <c r="G5618" s="1" t="str">
        <f t="shared" si="349"/>
        <v>2021</v>
      </c>
      <c r="H5618" s="1" t="str">
        <f t="shared" si="350"/>
        <v>Thursday</v>
      </c>
      <c r="I5618" s="1" t="str">
        <f t="shared" si="351"/>
        <v>18</v>
      </c>
      <c r="J5618" t="s">
        <v>35</v>
      </c>
      <c r="K5618" t="s">
        <v>75</v>
      </c>
      <c r="L5618" t="s">
        <v>76</v>
      </c>
      <c r="M5618" t="s">
        <v>20</v>
      </c>
      <c r="N5618">
        <v>24</v>
      </c>
      <c r="O5618">
        <v>70</v>
      </c>
      <c r="P5618">
        <v>1680</v>
      </c>
      <c r="Q5618">
        <v>874</v>
      </c>
      <c r="R5618">
        <v>0.52</v>
      </c>
      <c r="S5618" t="s">
        <v>82</v>
      </c>
      <c r="T5618" t="str">
        <f>IF(Table1[[#This Row],[Units Sold]]&gt; 700,"High Units","low Units")</f>
        <v>low Units</v>
      </c>
      <c r="U5618">
        <f>SUM(Table1[[#This Row],[Operating Profit]])/SUM(Table1[Operating Profit])*100</f>
        <v>2.6314591324671767E-4</v>
      </c>
      <c r="V5618">
        <f>SUM(Table1[[#This Row],[Price per Unit]]*Table1[[#This Row],[Units Sold]])</f>
        <v>1680</v>
      </c>
      <c r="W5618">
        <f>SUM(Table1[[#This Row],[Total Sales]]-Table1[[#This Row],[Operating Profit]])</f>
        <v>806</v>
      </c>
      <c r="X5618">
        <f>SUM(Table1[[#This Row],[Total Sales]]-Table1[[#This Row],[Cost]])</f>
        <v>874</v>
      </c>
      <c r="Y5618">
        <f>SUM(Table1[[#This Row],[profit/loss]])/SUM(Table1[profit/loss])</f>
        <v>2.6314591324671769E-6</v>
      </c>
    </row>
    <row r="5619" spans="1:25" x14ac:dyDescent="0.3">
      <c r="A5619" t="s">
        <v>13</v>
      </c>
      <c r="B5619" t="s">
        <v>82</v>
      </c>
      <c r="C5619">
        <v>1185732</v>
      </c>
      <c r="D5619" s="9">
        <v>44245</v>
      </c>
      <c r="E5619" s="8" t="str">
        <f>TEXT(Table1[[#This Row],[Invoice Date]],"dd-mm-yyyy")</f>
        <v>18-02-2021</v>
      </c>
      <c r="F5619" s="1" t="str">
        <f t="shared" si="348"/>
        <v>February</v>
      </c>
      <c r="G5619" s="1" t="str">
        <f t="shared" si="349"/>
        <v>2021</v>
      </c>
      <c r="H5619" s="1" t="str">
        <f t="shared" si="350"/>
        <v>Thursday</v>
      </c>
      <c r="I5619" s="1" t="str">
        <f t="shared" si="351"/>
        <v>18</v>
      </c>
      <c r="J5619" t="s">
        <v>35</v>
      </c>
      <c r="K5619" t="s">
        <v>75</v>
      </c>
      <c r="L5619" t="s">
        <v>76</v>
      </c>
      <c r="M5619" t="s">
        <v>21</v>
      </c>
      <c r="N5619">
        <v>38</v>
      </c>
      <c r="O5619">
        <v>88</v>
      </c>
      <c r="P5619">
        <v>3344</v>
      </c>
      <c r="Q5619">
        <v>1505</v>
      </c>
      <c r="R5619">
        <v>0.45</v>
      </c>
      <c r="S5619" t="s">
        <v>82</v>
      </c>
      <c r="T5619" t="str">
        <f>IF(Table1[[#This Row],[Units Sold]]&gt; 700,"High Units","low Units")</f>
        <v>low Units</v>
      </c>
      <c r="U5619">
        <f>SUM(Table1[[#This Row],[Operating Profit]])/SUM(Table1[Operating Profit])*100</f>
        <v>4.5312883230699103E-4</v>
      </c>
      <c r="V5619">
        <f>SUM(Table1[[#This Row],[Price per Unit]]*Table1[[#This Row],[Units Sold]])</f>
        <v>3344</v>
      </c>
      <c r="W5619">
        <f>SUM(Table1[[#This Row],[Total Sales]]-Table1[[#This Row],[Operating Profit]])</f>
        <v>1839</v>
      </c>
      <c r="X5619">
        <f>SUM(Table1[[#This Row],[Total Sales]]-Table1[[#This Row],[Cost]])</f>
        <v>1505</v>
      </c>
      <c r="Y5619">
        <f>SUM(Table1[[#This Row],[profit/loss]])/SUM(Table1[profit/loss])</f>
        <v>4.5312883230699101E-6</v>
      </c>
    </row>
    <row r="5620" spans="1:25" x14ac:dyDescent="0.3">
      <c r="A5620" t="s">
        <v>13</v>
      </c>
      <c r="B5620" t="s">
        <v>82</v>
      </c>
      <c r="C5620">
        <v>1185732</v>
      </c>
      <c r="D5620" s="9">
        <v>44245</v>
      </c>
      <c r="E5620" s="8" t="str">
        <f>TEXT(Table1[[#This Row],[Invoice Date]],"dd-mm-yyyy")</f>
        <v>18-02-2021</v>
      </c>
      <c r="F5620" s="1" t="str">
        <f t="shared" si="348"/>
        <v>February</v>
      </c>
      <c r="G5620" s="1" t="str">
        <f t="shared" si="349"/>
        <v>2021</v>
      </c>
      <c r="H5620" s="1" t="str">
        <f t="shared" si="350"/>
        <v>Thursday</v>
      </c>
      <c r="I5620" s="1" t="str">
        <f t="shared" si="351"/>
        <v>18</v>
      </c>
      <c r="J5620" t="s">
        <v>35</v>
      </c>
      <c r="K5620" t="s">
        <v>75</v>
      </c>
      <c r="L5620" t="s">
        <v>76</v>
      </c>
      <c r="M5620" t="s">
        <v>22</v>
      </c>
      <c r="N5620">
        <v>28</v>
      </c>
      <c r="O5620">
        <v>120</v>
      </c>
      <c r="P5620">
        <v>3360</v>
      </c>
      <c r="Q5620">
        <v>2117</v>
      </c>
      <c r="R5620">
        <v>0.63</v>
      </c>
      <c r="S5620" t="s">
        <v>82</v>
      </c>
      <c r="T5620" t="str">
        <f>IF(Table1[[#This Row],[Units Sold]]&gt; 700,"High Units","low Units")</f>
        <v>low Units</v>
      </c>
      <c r="U5620">
        <f>SUM(Table1[[#This Row],[Operating Profit]])/SUM(Table1[Operating Profit])*100</f>
        <v>6.3739118803581387E-4</v>
      </c>
      <c r="V5620">
        <f>SUM(Table1[[#This Row],[Price per Unit]]*Table1[[#This Row],[Units Sold]])</f>
        <v>3360</v>
      </c>
      <c r="W5620">
        <f>SUM(Table1[[#This Row],[Total Sales]]-Table1[[#This Row],[Operating Profit]])</f>
        <v>1243</v>
      </c>
      <c r="X5620">
        <f>SUM(Table1[[#This Row],[Total Sales]]-Table1[[#This Row],[Cost]])</f>
        <v>2117</v>
      </c>
      <c r="Y5620">
        <f>SUM(Table1[[#This Row],[profit/loss]])/SUM(Table1[profit/loss])</f>
        <v>6.3739118803581391E-6</v>
      </c>
    </row>
    <row r="5621" spans="1:25" x14ac:dyDescent="0.3">
      <c r="A5621" t="s">
        <v>13</v>
      </c>
      <c r="B5621" t="s">
        <v>82</v>
      </c>
      <c r="C5621">
        <v>1185732</v>
      </c>
      <c r="D5621" s="9">
        <v>44272</v>
      </c>
      <c r="E5621" s="8" t="str">
        <f>TEXT(Table1[[#This Row],[Invoice Date]],"dd-mm-yyyy")</f>
        <v>17-03-2021</v>
      </c>
      <c r="F5621" s="1" t="str">
        <f t="shared" si="348"/>
        <v>March</v>
      </c>
      <c r="G5621" s="1" t="str">
        <f t="shared" si="349"/>
        <v>2021</v>
      </c>
      <c r="H5621" s="1" t="str">
        <f t="shared" si="350"/>
        <v>Wednesday</v>
      </c>
      <c r="I5621" s="1" t="str">
        <f t="shared" si="351"/>
        <v>17</v>
      </c>
      <c r="J5621" t="s">
        <v>35</v>
      </c>
      <c r="K5621" t="s">
        <v>75</v>
      </c>
      <c r="L5621" t="s">
        <v>76</v>
      </c>
      <c r="M5621" t="s">
        <v>16</v>
      </c>
      <c r="N5621">
        <v>34</v>
      </c>
      <c r="O5621">
        <v>186</v>
      </c>
      <c r="P5621">
        <v>6324</v>
      </c>
      <c r="Q5621">
        <v>3225</v>
      </c>
      <c r="R5621">
        <v>0.51</v>
      </c>
      <c r="S5621" t="s">
        <v>82</v>
      </c>
      <c r="T5621" t="str">
        <f>IF(Table1[[#This Row],[Units Sold]]&gt; 700,"High Units","low Units")</f>
        <v>low Units</v>
      </c>
      <c r="U5621">
        <f>SUM(Table1[[#This Row],[Operating Profit]])/SUM(Table1[Operating Profit])*100</f>
        <v>9.7099035494355222E-4</v>
      </c>
      <c r="V5621">
        <f>SUM(Table1[[#This Row],[Price per Unit]]*Table1[[#This Row],[Units Sold]])</f>
        <v>6324</v>
      </c>
      <c r="W5621">
        <f>SUM(Table1[[#This Row],[Total Sales]]-Table1[[#This Row],[Operating Profit]])</f>
        <v>3099</v>
      </c>
      <c r="X5621">
        <f>SUM(Table1[[#This Row],[Total Sales]]-Table1[[#This Row],[Cost]])</f>
        <v>3225</v>
      </c>
      <c r="Y5621">
        <f>SUM(Table1[[#This Row],[profit/loss]])/SUM(Table1[profit/loss])</f>
        <v>9.7099035494355224E-6</v>
      </c>
    </row>
    <row r="5622" spans="1:25" x14ac:dyDescent="0.3">
      <c r="A5622" t="s">
        <v>13</v>
      </c>
      <c r="B5622" t="s">
        <v>82</v>
      </c>
      <c r="C5622">
        <v>1185732</v>
      </c>
      <c r="D5622" s="9">
        <v>44272</v>
      </c>
      <c r="E5622" s="8" t="str">
        <f>TEXT(Table1[[#This Row],[Invoice Date]],"dd-mm-yyyy")</f>
        <v>17-03-2021</v>
      </c>
      <c r="F5622" s="1" t="str">
        <f t="shared" si="348"/>
        <v>March</v>
      </c>
      <c r="G5622" s="1" t="str">
        <f t="shared" si="349"/>
        <v>2021</v>
      </c>
      <c r="H5622" s="1" t="str">
        <f t="shared" si="350"/>
        <v>Wednesday</v>
      </c>
      <c r="I5622" s="1" t="str">
        <f t="shared" si="351"/>
        <v>17</v>
      </c>
      <c r="J5622" t="s">
        <v>35</v>
      </c>
      <c r="K5622" t="s">
        <v>75</v>
      </c>
      <c r="L5622" t="s">
        <v>76</v>
      </c>
      <c r="M5622" t="s">
        <v>18</v>
      </c>
      <c r="N5622">
        <v>34</v>
      </c>
      <c r="O5622">
        <v>87</v>
      </c>
      <c r="P5622">
        <v>2958</v>
      </c>
      <c r="Q5622">
        <v>1331</v>
      </c>
      <c r="R5622">
        <v>0.45</v>
      </c>
      <c r="S5622" t="s">
        <v>82</v>
      </c>
      <c r="T5622" t="str">
        <f>IF(Table1[[#This Row],[Units Sold]]&gt; 700,"High Units","low Units")</f>
        <v>low Units</v>
      </c>
      <c r="U5622">
        <f>SUM(Table1[[#This Row],[Operating Profit]])/SUM(Table1[Operating Profit])*100</f>
        <v>4.0074051548212954E-4</v>
      </c>
      <c r="V5622">
        <f>SUM(Table1[[#This Row],[Price per Unit]]*Table1[[#This Row],[Units Sold]])</f>
        <v>2958</v>
      </c>
      <c r="W5622">
        <f>SUM(Table1[[#This Row],[Total Sales]]-Table1[[#This Row],[Operating Profit]])</f>
        <v>1627</v>
      </c>
      <c r="X5622">
        <f>SUM(Table1[[#This Row],[Total Sales]]-Table1[[#This Row],[Cost]])</f>
        <v>1331</v>
      </c>
      <c r="Y5622">
        <f>SUM(Table1[[#This Row],[profit/loss]])/SUM(Table1[profit/loss])</f>
        <v>4.0074051548212957E-6</v>
      </c>
    </row>
    <row r="5623" spans="1:25" x14ac:dyDescent="0.3">
      <c r="A5623" t="s">
        <v>13</v>
      </c>
      <c r="B5623" t="s">
        <v>82</v>
      </c>
      <c r="C5623">
        <v>1185732</v>
      </c>
      <c r="D5623" s="9">
        <v>44272</v>
      </c>
      <c r="E5623" s="8" t="str">
        <f>TEXT(Table1[[#This Row],[Invoice Date]],"dd-mm-yyyy")</f>
        <v>17-03-2021</v>
      </c>
      <c r="F5623" s="1" t="str">
        <f t="shared" si="348"/>
        <v>March</v>
      </c>
      <c r="G5623" s="1" t="str">
        <f t="shared" si="349"/>
        <v>2021</v>
      </c>
      <c r="H5623" s="1" t="str">
        <f t="shared" si="350"/>
        <v>Wednesday</v>
      </c>
      <c r="I5623" s="1" t="str">
        <f t="shared" si="351"/>
        <v>17</v>
      </c>
      <c r="J5623" t="s">
        <v>35</v>
      </c>
      <c r="K5623" t="s">
        <v>75</v>
      </c>
      <c r="L5623" t="s">
        <v>76</v>
      </c>
      <c r="M5623" t="s">
        <v>19</v>
      </c>
      <c r="N5623">
        <v>23</v>
      </c>
      <c r="O5623">
        <v>95</v>
      </c>
      <c r="P5623">
        <v>2185</v>
      </c>
      <c r="Q5623">
        <v>1005</v>
      </c>
      <c r="R5623">
        <v>0.46</v>
      </c>
      <c r="S5623" t="s">
        <v>82</v>
      </c>
      <c r="T5623" t="str">
        <f>IF(Table1[[#This Row],[Units Sold]]&gt; 700,"High Units","low Units")</f>
        <v>low Units</v>
      </c>
      <c r="U5623">
        <f>SUM(Table1[[#This Row],[Operating Profit]])/SUM(Table1[Operating Profit])*100</f>
        <v>3.0258769200566511E-4</v>
      </c>
      <c r="V5623">
        <f>SUM(Table1[[#This Row],[Price per Unit]]*Table1[[#This Row],[Units Sold]])</f>
        <v>2185</v>
      </c>
      <c r="W5623">
        <f>SUM(Table1[[#This Row],[Total Sales]]-Table1[[#This Row],[Operating Profit]])</f>
        <v>1180</v>
      </c>
      <c r="X5623">
        <f>SUM(Table1[[#This Row],[Total Sales]]-Table1[[#This Row],[Cost]])</f>
        <v>1005</v>
      </c>
      <c r="Y5623">
        <f>SUM(Table1[[#This Row],[profit/loss]])/SUM(Table1[profit/loss])</f>
        <v>3.0258769200566511E-6</v>
      </c>
    </row>
    <row r="5624" spans="1:25" x14ac:dyDescent="0.3">
      <c r="A5624" t="s">
        <v>13</v>
      </c>
      <c r="B5624" t="s">
        <v>82</v>
      </c>
      <c r="C5624">
        <v>1185732</v>
      </c>
      <c r="D5624" s="9">
        <v>44272</v>
      </c>
      <c r="E5624" s="8" t="str">
        <f>TEXT(Table1[[#This Row],[Invoice Date]],"dd-mm-yyyy")</f>
        <v>17-03-2021</v>
      </c>
      <c r="F5624" s="1" t="str">
        <f t="shared" si="348"/>
        <v>March</v>
      </c>
      <c r="G5624" s="1" t="str">
        <f t="shared" si="349"/>
        <v>2021</v>
      </c>
      <c r="H5624" s="1" t="str">
        <f t="shared" si="350"/>
        <v>Wednesday</v>
      </c>
      <c r="I5624" s="1" t="str">
        <f t="shared" si="351"/>
        <v>17</v>
      </c>
      <c r="J5624" t="s">
        <v>35</v>
      </c>
      <c r="K5624" t="s">
        <v>75</v>
      </c>
      <c r="L5624" t="s">
        <v>76</v>
      </c>
      <c r="M5624" t="s">
        <v>20</v>
      </c>
      <c r="N5624">
        <v>28</v>
      </c>
      <c r="O5624">
        <v>54</v>
      </c>
      <c r="P5624">
        <v>1512</v>
      </c>
      <c r="Q5624">
        <v>771</v>
      </c>
      <c r="R5624">
        <v>0.51</v>
      </c>
      <c r="S5624" t="s">
        <v>82</v>
      </c>
      <c r="T5624" t="str">
        <f>IF(Table1[[#This Row],[Units Sold]]&gt; 700,"High Units","low Units")</f>
        <v>low Units</v>
      </c>
      <c r="U5624">
        <f>SUM(Table1[[#This Row],[Operating Profit]])/SUM(Table1[Operating Profit])*100</f>
        <v>2.3213443834464454E-4</v>
      </c>
      <c r="V5624">
        <f>SUM(Table1[[#This Row],[Price per Unit]]*Table1[[#This Row],[Units Sold]])</f>
        <v>1512</v>
      </c>
      <c r="W5624">
        <f>SUM(Table1[[#This Row],[Total Sales]]-Table1[[#This Row],[Operating Profit]])</f>
        <v>741</v>
      </c>
      <c r="X5624">
        <f>SUM(Table1[[#This Row],[Total Sales]]-Table1[[#This Row],[Cost]])</f>
        <v>771</v>
      </c>
      <c r="Y5624">
        <f>SUM(Table1[[#This Row],[profit/loss]])/SUM(Table1[profit/loss])</f>
        <v>2.3213443834464455E-6</v>
      </c>
    </row>
    <row r="5625" spans="1:25" x14ac:dyDescent="0.3">
      <c r="A5625" t="s">
        <v>13</v>
      </c>
      <c r="B5625" t="s">
        <v>82</v>
      </c>
      <c r="C5625">
        <v>1185732</v>
      </c>
      <c r="D5625" s="9">
        <v>44272</v>
      </c>
      <c r="E5625" s="8" t="str">
        <f>TEXT(Table1[[#This Row],[Invoice Date]],"dd-mm-yyyy")</f>
        <v>17-03-2021</v>
      </c>
      <c r="F5625" s="1" t="str">
        <f t="shared" si="348"/>
        <v>March</v>
      </c>
      <c r="G5625" s="1" t="str">
        <f t="shared" si="349"/>
        <v>2021</v>
      </c>
      <c r="H5625" s="1" t="str">
        <f t="shared" si="350"/>
        <v>Wednesday</v>
      </c>
      <c r="I5625" s="1" t="str">
        <f t="shared" si="351"/>
        <v>17</v>
      </c>
      <c r="J5625" t="s">
        <v>35</v>
      </c>
      <c r="K5625" t="s">
        <v>75</v>
      </c>
      <c r="L5625" t="s">
        <v>76</v>
      </c>
      <c r="M5625" t="s">
        <v>21</v>
      </c>
      <c r="N5625">
        <v>41</v>
      </c>
      <c r="O5625">
        <v>75</v>
      </c>
      <c r="P5625">
        <v>3075</v>
      </c>
      <c r="Q5625">
        <v>1507</v>
      </c>
      <c r="R5625">
        <v>0.49</v>
      </c>
      <c r="S5625" t="s">
        <v>82</v>
      </c>
      <c r="T5625" t="str">
        <f>IF(Table1[[#This Row],[Units Sold]]&gt; 700,"High Units","low Units")</f>
        <v>low Units</v>
      </c>
      <c r="U5625">
        <f>SUM(Table1[[#This Row],[Operating Profit]])/SUM(Table1[Operating Profit])*100</f>
        <v>4.5373099686819634E-4</v>
      </c>
      <c r="V5625">
        <f>SUM(Table1[[#This Row],[Price per Unit]]*Table1[[#This Row],[Units Sold]])</f>
        <v>3075</v>
      </c>
      <c r="W5625">
        <f>SUM(Table1[[#This Row],[Total Sales]]-Table1[[#This Row],[Operating Profit]])</f>
        <v>1568</v>
      </c>
      <c r="X5625">
        <f>SUM(Table1[[#This Row],[Total Sales]]-Table1[[#This Row],[Cost]])</f>
        <v>1507</v>
      </c>
      <c r="Y5625">
        <f>SUM(Table1[[#This Row],[profit/loss]])/SUM(Table1[profit/loss])</f>
        <v>4.5373099686819635E-6</v>
      </c>
    </row>
    <row r="5626" spans="1:25" x14ac:dyDescent="0.3">
      <c r="A5626" t="s">
        <v>13</v>
      </c>
      <c r="B5626" t="s">
        <v>82</v>
      </c>
      <c r="C5626">
        <v>1185732</v>
      </c>
      <c r="D5626" s="9">
        <v>44272</v>
      </c>
      <c r="E5626" s="8" t="str">
        <f>TEXT(Table1[[#This Row],[Invoice Date]],"dd-mm-yyyy")</f>
        <v>17-03-2021</v>
      </c>
      <c r="F5626" s="1" t="str">
        <f t="shared" si="348"/>
        <v>March</v>
      </c>
      <c r="G5626" s="1" t="str">
        <f t="shared" si="349"/>
        <v>2021</v>
      </c>
      <c r="H5626" s="1" t="str">
        <f t="shared" si="350"/>
        <v>Wednesday</v>
      </c>
      <c r="I5626" s="1" t="str">
        <f t="shared" si="351"/>
        <v>17</v>
      </c>
      <c r="J5626" t="s">
        <v>35</v>
      </c>
      <c r="K5626" t="s">
        <v>75</v>
      </c>
      <c r="L5626" t="s">
        <v>76</v>
      </c>
      <c r="M5626" t="s">
        <v>22</v>
      </c>
      <c r="N5626">
        <v>34</v>
      </c>
      <c r="O5626">
        <v>102</v>
      </c>
      <c r="P5626">
        <v>3468</v>
      </c>
      <c r="Q5626">
        <v>2254</v>
      </c>
      <c r="R5626">
        <v>0.65</v>
      </c>
      <c r="S5626" t="s">
        <v>82</v>
      </c>
      <c r="T5626" t="str">
        <f>IF(Table1[[#This Row],[Units Sold]]&gt; 700,"High Units","low Units")</f>
        <v>low Units</v>
      </c>
      <c r="U5626">
        <f>SUM(Table1[[#This Row],[Operating Profit]])/SUM(Table1[Operating Profit])*100</f>
        <v>6.786394604783773E-4</v>
      </c>
      <c r="V5626">
        <f>SUM(Table1[[#This Row],[Price per Unit]]*Table1[[#This Row],[Units Sold]])</f>
        <v>3468</v>
      </c>
      <c r="W5626">
        <f>SUM(Table1[[#This Row],[Total Sales]]-Table1[[#This Row],[Operating Profit]])</f>
        <v>1214</v>
      </c>
      <c r="X5626">
        <f>SUM(Table1[[#This Row],[Total Sales]]-Table1[[#This Row],[Cost]])</f>
        <v>2254</v>
      </c>
      <c r="Y5626">
        <f>SUM(Table1[[#This Row],[profit/loss]])/SUM(Table1[profit/loss])</f>
        <v>6.7863946047837726E-6</v>
      </c>
    </row>
    <row r="5627" spans="1:25" x14ac:dyDescent="0.3">
      <c r="A5627" t="s">
        <v>13</v>
      </c>
      <c r="B5627" t="s">
        <v>82</v>
      </c>
      <c r="C5627">
        <v>1185732</v>
      </c>
      <c r="D5627" s="9">
        <v>44304</v>
      </c>
      <c r="E5627" s="8" t="str">
        <f>TEXT(Table1[[#This Row],[Invoice Date]],"dd-mm-yyyy")</f>
        <v>18-04-2021</v>
      </c>
      <c r="F5627" s="1" t="str">
        <f t="shared" si="348"/>
        <v>April</v>
      </c>
      <c r="G5627" s="1" t="str">
        <f t="shared" si="349"/>
        <v>2021</v>
      </c>
      <c r="H5627" s="1" t="str">
        <f t="shared" si="350"/>
        <v>Sunday</v>
      </c>
      <c r="I5627" s="1" t="str">
        <f t="shared" si="351"/>
        <v>18</v>
      </c>
      <c r="J5627" t="s">
        <v>35</v>
      </c>
      <c r="K5627" t="s">
        <v>75</v>
      </c>
      <c r="L5627" t="s">
        <v>76</v>
      </c>
      <c r="M5627" t="s">
        <v>16</v>
      </c>
      <c r="N5627">
        <v>33</v>
      </c>
      <c r="O5627">
        <v>144</v>
      </c>
      <c r="P5627">
        <v>4752</v>
      </c>
      <c r="Q5627">
        <v>2471</v>
      </c>
      <c r="R5627">
        <v>0.52</v>
      </c>
      <c r="S5627" t="s">
        <v>82</v>
      </c>
      <c r="T5627" t="str">
        <f>IF(Table1[[#This Row],[Units Sold]]&gt; 700,"High Units","low Units")</f>
        <v>low Units</v>
      </c>
      <c r="U5627">
        <f>SUM(Table1[[#This Row],[Operating Profit]])/SUM(Table1[Operating Profit])*100</f>
        <v>7.4397431536915267E-4</v>
      </c>
      <c r="V5627">
        <f>SUM(Table1[[#This Row],[Price per Unit]]*Table1[[#This Row],[Units Sold]])</f>
        <v>4752</v>
      </c>
      <c r="W5627">
        <f>SUM(Table1[[#This Row],[Total Sales]]-Table1[[#This Row],[Operating Profit]])</f>
        <v>2281</v>
      </c>
      <c r="X5627">
        <f>SUM(Table1[[#This Row],[Total Sales]]-Table1[[#This Row],[Cost]])</f>
        <v>2471</v>
      </c>
      <c r="Y5627">
        <f>SUM(Table1[[#This Row],[profit/loss]])/SUM(Table1[profit/loss])</f>
        <v>7.4397431536915264E-6</v>
      </c>
    </row>
    <row r="5628" spans="1:25" x14ac:dyDescent="0.3">
      <c r="A5628" t="s">
        <v>13</v>
      </c>
      <c r="B5628" t="s">
        <v>82</v>
      </c>
      <c r="C5628">
        <v>1185732</v>
      </c>
      <c r="D5628" s="9">
        <v>44304</v>
      </c>
      <c r="E5628" s="8" t="str">
        <f>TEXT(Table1[[#This Row],[Invoice Date]],"dd-mm-yyyy")</f>
        <v>18-04-2021</v>
      </c>
      <c r="F5628" s="1" t="str">
        <f t="shared" si="348"/>
        <v>April</v>
      </c>
      <c r="G5628" s="1" t="str">
        <f t="shared" si="349"/>
        <v>2021</v>
      </c>
      <c r="H5628" s="1" t="str">
        <f t="shared" si="350"/>
        <v>Sunday</v>
      </c>
      <c r="I5628" s="1" t="str">
        <f t="shared" si="351"/>
        <v>18</v>
      </c>
      <c r="J5628" t="s">
        <v>35</v>
      </c>
      <c r="K5628" t="s">
        <v>75</v>
      </c>
      <c r="L5628" t="s">
        <v>76</v>
      </c>
      <c r="M5628" t="s">
        <v>18</v>
      </c>
      <c r="N5628">
        <v>27</v>
      </c>
      <c r="O5628">
        <v>72</v>
      </c>
      <c r="P5628">
        <v>1944</v>
      </c>
      <c r="Q5628">
        <v>953</v>
      </c>
      <c r="R5628">
        <v>0.49</v>
      </c>
      <c r="S5628" t="s">
        <v>82</v>
      </c>
      <c r="T5628" t="str">
        <f>IF(Table1[[#This Row],[Units Sold]]&gt; 700,"High Units","low Units")</f>
        <v>low Units</v>
      </c>
      <c r="U5628">
        <f>SUM(Table1[[#This Row],[Operating Profit]])/SUM(Table1[Operating Profit])*100</f>
        <v>2.8693141341432717E-4</v>
      </c>
      <c r="V5628">
        <f>SUM(Table1[[#This Row],[Price per Unit]]*Table1[[#This Row],[Units Sold]])</f>
        <v>1944</v>
      </c>
      <c r="W5628">
        <f>SUM(Table1[[#This Row],[Total Sales]]-Table1[[#This Row],[Operating Profit]])</f>
        <v>991</v>
      </c>
      <c r="X5628">
        <f>SUM(Table1[[#This Row],[Total Sales]]-Table1[[#This Row],[Cost]])</f>
        <v>953</v>
      </c>
      <c r="Y5628">
        <f>SUM(Table1[[#This Row],[profit/loss]])/SUM(Table1[profit/loss])</f>
        <v>2.8693141341432718E-6</v>
      </c>
    </row>
    <row r="5629" spans="1:25" x14ac:dyDescent="0.3">
      <c r="A5629" t="s">
        <v>13</v>
      </c>
      <c r="B5629" t="s">
        <v>82</v>
      </c>
      <c r="C5629">
        <v>1185732</v>
      </c>
      <c r="D5629" s="9">
        <v>44304</v>
      </c>
      <c r="E5629" s="8" t="str">
        <f>TEXT(Table1[[#This Row],[Invoice Date]],"dd-mm-yyyy")</f>
        <v>18-04-2021</v>
      </c>
      <c r="F5629" s="1" t="str">
        <f t="shared" si="348"/>
        <v>April</v>
      </c>
      <c r="G5629" s="1" t="str">
        <f t="shared" si="349"/>
        <v>2021</v>
      </c>
      <c r="H5629" s="1" t="str">
        <f t="shared" si="350"/>
        <v>Sunday</v>
      </c>
      <c r="I5629" s="1" t="str">
        <f t="shared" si="351"/>
        <v>18</v>
      </c>
      <c r="J5629" t="s">
        <v>35</v>
      </c>
      <c r="K5629" t="s">
        <v>75</v>
      </c>
      <c r="L5629" t="s">
        <v>76</v>
      </c>
      <c r="M5629" t="s">
        <v>19</v>
      </c>
      <c r="N5629">
        <v>18</v>
      </c>
      <c r="O5629">
        <v>83</v>
      </c>
      <c r="P5629">
        <v>1494</v>
      </c>
      <c r="Q5629">
        <v>732</v>
      </c>
      <c r="R5629">
        <v>0.49</v>
      </c>
      <c r="S5629" t="s">
        <v>82</v>
      </c>
      <c r="T5629" t="str">
        <f>IF(Table1[[#This Row],[Units Sold]]&gt; 700,"High Units","low Units")</f>
        <v>low Units</v>
      </c>
      <c r="U5629">
        <f>SUM(Table1[[#This Row],[Operating Profit]])/SUM(Table1[Operating Profit])*100</f>
        <v>2.2039222940114115E-4</v>
      </c>
      <c r="V5629">
        <f>SUM(Table1[[#This Row],[Price per Unit]]*Table1[[#This Row],[Units Sold]])</f>
        <v>1494</v>
      </c>
      <c r="W5629">
        <f>SUM(Table1[[#This Row],[Total Sales]]-Table1[[#This Row],[Operating Profit]])</f>
        <v>762</v>
      </c>
      <c r="X5629">
        <f>SUM(Table1[[#This Row],[Total Sales]]-Table1[[#This Row],[Cost]])</f>
        <v>732</v>
      </c>
      <c r="Y5629">
        <f>SUM(Table1[[#This Row],[profit/loss]])/SUM(Table1[profit/loss])</f>
        <v>2.2039222940114116E-6</v>
      </c>
    </row>
    <row r="5630" spans="1:25" x14ac:dyDescent="0.3">
      <c r="A5630" t="s">
        <v>13</v>
      </c>
      <c r="B5630" t="s">
        <v>82</v>
      </c>
      <c r="C5630">
        <v>1185732</v>
      </c>
      <c r="D5630" s="9">
        <v>44304</v>
      </c>
      <c r="E5630" s="8" t="str">
        <f>TEXT(Table1[[#This Row],[Invoice Date]],"dd-mm-yyyy")</f>
        <v>18-04-2021</v>
      </c>
      <c r="F5630" s="1" t="str">
        <f t="shared" si="348"/>
        <v>April</v>
      </c>
      <c r="G5630" s="1" t="str">
        <f t="shared" si="349"/>
        <v>2021</v>
      </c>
      <c r="H5630" s="1" t="str">
        <f t="shared" si="350"/>
        <v>Sunday</v>
      </c>
      <c r="I5630" s="1" t="str">
        <f t="shared" si="351"/>
        <v>18</v>
      </c>
      <c r="J5630" t="s">
        <v>35</v>
      </c>
      <c r="K5630" t="s">
        <v>75</v>
      </c>
      <c r="L5630" t="s">
        <v>76</v>
      </c>
      <c r="M5630" t="s">
        <v>20</v>
      </c>
      <c r="N5630">
        <v>23</v>
      </c>
      <c r="O5630">
        <v>52</v>
      </c>
      <c r="P5630">
        <v>1196</v>
      </c>
      <c r="Q5630">
        <v>622</v>
      </c>
      <c r="R5630">
        <v>0.52</v>
      </c>
      <c r="S5630" t="s">
        <v>82</v>
      </c>
      <c r="T5630" t="str">
        <f>IF(Table1[[#This Row],[Units Sold]]&gt; 700,"High Units","low Units")</f>
        <v>low Units</v>
      </c>
      <c r="U5630">
        <f>SUM(Table1[[#This Row],[Operating Profit]])/SUM(Table1[Operating Profit])*100</f>
        <v>1.8727317853484946E-4</v>
      </c>
      <c r="V5630">
        <f>SUM(Table1[[#This Row],[Price per Unit]]*Table1[[#This Row],[Units Sold]])</f>
        <v>1196</v>
      </c>
      <c r="W5630">
        <f>SUM(Table1[[#This Row],[Total Sales]]-Table1[[#This Row],[Operating Profit]])</f>
        <v>574</v>
      </c>
      <c r="X5630">
        <f>SUM(Table1[[#This Row],[Total Sales]]-Table1[[#This Row],[Cost]])</f>
        <v>622</v>
      </c>
      <c r="Y5630">
        <f>SUM(Table1[[#This Row],[profit/loss]])/SUM(Table1[profit/loss])</f>
        <v>1.8727317853484944E-6</v>
      </c>
    </row>
    <row r="5631" spans="1:25" x14ac:dyDescent="0.3">
      <c r="A5631" t="s">
        <v>13</v>
      </c>
      <c r="B5631" t="s">
        <v>82</v>
      </c>
      <c r="C5631">
        <v>1185732</v>
      </c>
      <c r="D5631" s="9">
        <v>44304</v>
      </c>
      <c r="E5631" s="8" t="str">
        <f>TEXT(Table1[[#This Row],[Invoice Date]],"dd-mm-yyyy")</f>
        <v>18-04-2021</v>
      </c>
      <c r="F5631" s="1" t="str">
        <f t="shared" si="348"/>
        <v>April</v>
      </c>
      <c r="G5631" s="1" t="str">
        <f t="shared" si="349"/>
        <v>2021</v>
      </c>
      <c r="H5631" s="1" t="str">
        <f t="shared" si="350"/>
        <v>Sunday</v>
      </c>
      <c r="I5631" s="1" t="str">
        <f t="shared" si="351"/>
        <v>18</v>
      </c>
      <c r="J5631" t="s">
        <v>35</v>
      </c>
      <c r="K5631" t="s">
        <v>75</v>
      </c>
      <c r="L5631" t="s">
        <v>76</v>
      </c>
      <c r="M5631" t="s">
        <v>21</v>
      </c>
      <c r="N5631">
        <v>36</v>
      </c>
      <c r="O5631">
        <v>65</v>
      </c>
      <c r="P5631">
        <v>2340</v>
      </c>
      <c r="Q5631">
        <v>1053</v>
      </c>
      <c r="R5631">
        <v>0.45</v>
      </c>
      <c r="S5631" t="s">
        <v>82</v>
      </c>
      <c r="T5631" t="str">
        <f>IF(Table1[[#This Row],[Units Sold]]&gt; 700,"High Units","low Units")</f>
        <v>low Units</v>
      </c>
      <c r="U5631">
        <f>SUM(Table1[[#This Row],[Operating Profit]])/SUM(Table1[Operating Profit])*100</f>
        <v>3.1703964147459238E-4</v>
      </c>
      <c r="V5631">
        <f>SUM(Table1[[#This Row],[Price per Unit]]*Table1[[#This Row],[Units Sold]])</f>
        <v>2340</v>
      </c>
      <c r="W5631">
        <f>SUM(Table1[[#This Row],[Total Sales]]-Table1[[#This Row],[Operating Profit]])</f>
        <v>1287</v>
      </c>
      <c r="X5631">
        <f>SUM(Table1[[#This Row],[Total Sales]]-Table1[[#This Row],[Cost]])</f>
        <v>1053</v>
      </c>
      <c r="Y5631">
        <f>SUM(Table1[[#This Row],[profit/loss]])/SUM(Table1[profit/loss])</f>
        <v>3.170396414745924E-6</v>
      </c>
    </row>
    <row r="5632" spans="1:25" x14ac:dyDescent="0.3">
      <c r="A5632" t="s">
        <v>13</v>
      </c>
      <c r="B5632" t="s">
        <v>82</v>
      </c>
      <c r="C5632">
        <v>1185732</v>
      </c>
      <c r="D5632" s="9">
        <v>44304</v>
      </c>
      <c r="E5632" s="8" t="str">
        <f>TEXT(Table1[[#This Row],[Invoice Date]],"dd-mm-yyyy")</f>
        <v>18-04-2021</v>
      </c>
      <c r="F5632" s="1" t="str">
        <f t="shared" si="348"/>
        <v>April</v>
      </c>
      <c r="G5632" s="1" t="str">
        <f t="shared" si="349"/>
        <v>2021</v>
      </c>
      <c r="H5632" s="1" t="str">
        <f t="shared" si="350"/>
        <v>Sunday</v>
      </c>
      <c r="I5632" s="1" t="str">
        <f t="shared" si="351"/>
        <v>18</v>
      </c>
      <c r="J5632" t="s">
        <v>35</v>
      </c>
      <c r="K5632" t="s">
        <v>75</v>
      </c>
      <c r="L5632" t="s">
        <v>76</v>
      </c>
      <c r="M5632" t="s">
        <v>22</v>
      </c>
      <c r="N5632">
        <v>28</v>
      </c>
      <c r="O5632">
        <v>105</v>
      </c>
      <c r="P5632">
        <v>2940</v>
      </c>
      <c r="Q5632">
        <v>1793</v>
      </c>
      <c r="R5632">
        <v>0.61</v>
      </c>
      <c r="S5632" t="s">
        <v>82</v>
      </c>
      <c r="T5632" t="str">
        <f>IF(Table1[[#This Row],[Units Sold]]&gt; 700,"High Units","low Units")</f>
        <v>low Units</v>
      </c>
      <c r="U5632">
        <f>SUM(Table1[[#This Row],[Operating Profit]])/SUM(Table1[Operating Profit])*100</f>
        <v>5.3984052912055475E-4</v>
      </c>
      <c r="V5632">
        <f>SUM(Table1[[#This Row],[Price per Unit]]*Table1[[#This Row],[Units Sold]])</f>
        <v>2940</v>
      </c>
      <c r="W5632">
        <f>SUM(Table1[[#This Row],[Total Sales]]-Table1[[#This Row],[Operating Profit]])</f>
        <v>1147</v>
      </c>
      <c r="X5632">
        <f>SUM(Table1[[#This Row],[Total Sales]]-Table1[[#This Row],[Cost]])</f>
        <v>1793</v>
      </c>
      <c r="Y5632">
        <f>SUM(Table1[[#This Row],[profit/loss]])/SUM(Table1[profit/loss])</f>
        <v>5.3984052912055475E-6</v>
      </c>
    </row>
    <row r="5633" spans="1:25" x14ac:dyDescent="0.3">
      <c r="A5633" t="s">
        <v>13</v>
      </c>
      <c r="B5633" t="s">
        <v>82</v>
      </c>
      <c r="C5633">
        <v>1185732</v>
      </c>
      <c r="D5633" s="9">
        <v>44335</v>
      </c>
      <c r="E5633" s="8" t="str">
        <f>TEXT(Table1[[#This Row],[Invoice Date]],"dd-mm-yyyy")</f>
        <v>19-05-2021</v>
      </c>
      <c r="F5633" s="1" t="str">
        <f t="shared" si="348"/>
        <v>May</v>
      </c>
      <c r="G5633" s="1" t="str">
        <f t="shared" si="349"/>
        <v>2021</v>
      </c>
      <c r="H5633" s="1" t="str">
        <f t="shared" si="350"/>
        <v>Wednesday</v>
      </c>
      <c r="I5633" s="1" t="str">
        <f t="shared" si="351"/>
        <v>19</v>
      </c>
      <c r="J5633" t="s">
        <v>35</v>
      </c>
      <c r="K5633" t="s">
        <v>75</v>
      </c>
      <c r="L5633" t="s">
        <v>76</v>
      </c>
      <c r="M5633" t="s">
        <v>16</v>
      </c>
      <c r="N5633">
        <v>39</v>
      </c>
      <c r="O5633">
        <v>180</v>
      </c>
      <c r="P5633">
        <v>7020</v>
      </c>
      <c r="Q5633">
        <v>3580</v>
      </c>
      <c r="R5633">
        <v>0.51</v>
      </c>
      <c r="S5633" t="s">
        <v>82</v>
      </c>
      <c r="T5633" t="str">
        <f>IF(Table1[[#This Row],[Units Sold]]&gt; 700,"High Units","low Units")</f>
        <v>low Units</v>
      </c>
      <c r="U5633">
        <f>SUM(Table1[[#This Row],[Operating Profit]])/SUM(Table1[Operating Profit])*100</f>
        <v>1.0778745645574936E-3</v>
      </c>
      <c r="V5633">
        <f>SUM(Table1[[#This Row],[Price per Unit]]*Table1[[#This Row],[Units Sold]])</f>
        <v>7020</v>
      </c>
      <c r="W5633">
        <f>SUM(Table1[[#This Row],[Total Sales]]-Table1[[#This Row],[Operating Profit]])</f>
        <v>3440</v>
      </c>
      <c r="X5633">
        <f>SUM(Table1[[#This Row],[Total Sales]]-Table1[[#This Row],[Cost]])</f>
        <v>3580</v>
      </c>
      <c r="Y5633">
        <f>SUM(Table1[[#This Row],[profit/loss]])/SUM(Table1[profit/loss])</f>
        <v>1.0778745645574936E-5</v>
      </c>
    </row>
    <row r="5634" spans="1:25" x14ac:dyDescent="0.3">
      <c r="A5634" t="s">
        <v>13</v>
      </c>
      <c r="B5634" t="s">
        <v>82</v>
      </c>
      <c r="C5634">
        <v>1185732</v>
      </c>
      <c r="D5634" s="9">
        <v>44335</v>
      </c>
      <c r="E5634" s="8" t="str">
        <f>TEXT(Table1[[#This Row],[Invoice Date]],"dd-mm-yyyy")</f>
        <v>19-05-2021</v>
      </c>
      <c r="F5634" s="1" t="str">
        <f t="shared" si="348"/>
        <v>May</v>
      </c>
      <c r="G5634" s="1" t="str">
        <f t="shared" si="349"/>
        <v>2021</v>
      </c>
      <c r="H5634" s="1" t="str">
        <f t="shared" si="350"/>
        <v>Wednesday</v>
      </c>
      <c r="I5634" s="1" t="str">
        <f t="shared" si="351"/>
        <v>19</v>
      </c>
      <c r="J5634" t="s">
        <v>35</v>
      </c>
      <c r="K5634" t="s">
        <v>75</v>
      </c>
      <c r="L5634" t="s">
        <v>76</v>
      </c>
      <c r="M5634" t="s">
        <v>18</v>
      </c>
      <c r="N5634">
        <v>34</v>
      </c>
      <c r="O5634">
        <v>88</v>
      </c>
      <c r="P5634">
        <v>2992</v>
      </c>
      <c r="Q5634">
        <v>1406</v>
      </c>
      <c r="R5634">
        <v>0.47</v>
      </c>
      <c r="S5634" t="s">
        <v>82</v>
      </c>
      <c r="T5634" t="str">
        <f>IF(Table1[[#This Row],[Units Sold]]&gt; 700,"High Units","low Units")</f>
        <v>low Units</v>
      </c>
      <c r="U5634">
        <f>SUM(Table1[[#This Row],[Operating Profit]])/SUM(Table1[Operating Profit])*100</f>
        <v>4.2332168652732852E-4</v>
      </c>
      <c r="V5634">
        <f>SUM(Table1[[#This Row],[Price per Unit]]*Table1[[#This Row],[Units Sold]])</f>
        <v>2992</v>
      </c>
      <c r="W5634">
        <f>SUM(Table1[[#This Row],[Total Sales]]-Table1[[#This Row],[Operating Profit]])</f>
        <v>1586</v>
      </c>
      <c r="X5634">
        <f>SUM(Table1[[#This Row],[Total Sales]]-Table1[[#This Row],[Cost]])</f>
        <v>1406</v>
      </c>
      <c r="Y5634">
        <f>SUM(Table1[[#This Row],[profit/loss]])/SUM(Table1[profit/loss])</f>
        <v>4.2332168652732851E-6</v>
      </c>
    </row>
    <row r="5635" spans="1:25" x14ac:dyDescent="0.3">
      <c r="A5635" t="s">
        <v>13</v>
      </c>
      <c r="B5635" t="s">
        <v>82</v>
      </c>
      <c r="C5635">
        <v>1185732</v>
      </c>
      <c r="D5635" s="9">
        <v>44335</v>
      </c>
      <c r="E5635" s="8" t="str">
        <f>TEXT(Table1[[#This Row],[Invoice Date]],"dd-mm-yyyy")</f>
        <v>19-05-2021</v>
      </c>
      <c r="F5635" s="1" t="str">
        <f t="shared" ref="F5635:F5698" si="352">TEXT(D5635,"mmmm")</f>
        <v>May</v>
      </c>
      <c r="G5635" s="1" t="str">
        <f t="shared" ref="G5635:G5698" si="353">TEXT(D5635,"YYYY")</f>
        <v>2021</v>
      </c>
      <c r="H5635" s="1" t="str">
        <f t="shared" ref="H5635:H5698" si="354">TEXT(D5635,"dddd")</f>
        <v>Wednesday</v>
      </c>
      <c r="I5635" s="1" t="str">
        <f t="shared" ref="I5635:I5698" si="355">TEXT(D5635,"dd")</f>
        <v>19</v>
      </c>
      <c r="J5635" t="s">
        <v>35</v>
      </c>
      <c r="K5635" t="s">
        <v>75</v>
      </c>
      <c r="L5635" t="s">
        <v>76</v>
      </c>
      <c r="M5635" t="s">
        <v>19</v>
      </c>
      <c r="N5635">
        <v>29</v>
      </c>
      <c r="O5635">
        <v>87</v>
      </c>
      <c r="P5635">
        <v>2523</v>
      </c>
      <c r="Q5635">
        <v>1161</v>
      </c>
      <c r="R5635">
        <v>0.46</v>
      </c>
      <c r="S5635" t="s">
        <v>82</v>
      </c>
      <c r="T5635" t="str">
        <f>IF(Table1[[#This Row],[Units Sold]]&gt; 700,"High Units","low Units")</f>
        <v>low Units</v>
      </c>
      <c r="U5635">
        <f>SUM(Table1[[#This Row],[Operating Profit]])/SUM(Table1[Operating Profit])*100</f>
        <v>3.4955652777967879E-4</v>
      </c>
      <c r="V5635">
        <f>SUM(Table1[[#This Row],[Price per Unit]]*Table1[[#This Row],[Units Sold]])</f>
        <v>2523</v>
      </c>
      <c r="W5635">
        <f>SUM(Table1[[#This Row],[Total Sales]]-Table1[[#This Row],[Operating Profit]])</f>
        <v>1362</v>
      </c>
      <c r="X5635">
        <f>SUM(Table1[[#This Row],[Total Sales]]-Table1[[#This Row],[Cost]])</f>
        <v>1161</v>
      </c>
      <c r="Y5635">
        <f>SUM(Table1[[#This Row],[profit/loss]])/SUM(Table1[profit/loss])</f>
        <v>3.495565277796788E-6</v>
      </c>
    </row>
    <row r="5636" spans="1:25" x14ac:dyDescent="0.3">
      <c r="A5636" t="s">
        <v>13</v>
      </c>
      <c r="B5636" t="s">
        <v>82</v>
      </c>
      <c r="C5636">
        <v>1185732</v>
      </c>
      <c r="D5636" s="9">
        <v>44335</v>
      </c>
      <c r="E5636" s="8" t="str">
        <f>TEXT(Table1[[#This Row],[Invoice Date]],"dd-mm-yyyy")</f>
        <v>19-05-2021</v>
      </c>
      <c r="F5636" s="1" t="str">
        <f t="shared" si="352"/>
        <v>May</v>
      </c>
      <c r="G5636" s="1" t="str">
        <f t="shared" si="353"/>
        <v>2021</v>
      </c>
      <c r="H5636" s="1" t="str">
        <f t="shared" si="354"/>
        <v>Wednesday</v>
      </c>
      <c r="I5636" s="1" t="str">
        <f t="shared" si="355"/>
        <v>19</v>
      </c>
      <c r="J5636" t="s">
        <v>35</v>
      </c>
      <c r="K5636" t="s">
        <v>75</v>
      </c>
      <c r="L5636" t="s">
        <v>76</v>
      </c>
      <c r="M5636" t="s">
        <v>20</v>
      </c>
      <c r="N5636">
        <v>29</v>
      </c>
      <c r="O5636">
        <v>65</v>
      </c>
      <c r="P5636">
        <v>1885</v>
      </c>
      <c r="Q5636">
        <v>1037</v>
      </c>
      <c r="R5636">
        <v>0.55000000000000004</v>
      </c>
      <c r="S5636" t="s">
        <v>82</v>
      </c>
      <c r="T5636" t="str">
        <f>IF(Table1[[#This Row],[Units Sold]]&gt; 700,"High Units","low Units")</f>
        <v>low Units</v>
      </c>
      <c r="U5636">
        <f>SUM(Table1[[#This Row],[Operating Profit]])/SUM(Table1[Operating Profit])*100</f>
        <v>3.1222232498494994E-4</v>
      </c>
      <c r="V5636">
        <f>SUM(Table1[[#This Row],[Price per Unit]]*Table1[[#This Row],[Units Sold]])</f>
        <v>1885</v>
      </c>
      <c r="W5636">
        <f>SUM(Table1[[#This Row],[Total Sales]]-Table1[[#This Row],[Operating Profit]])</f>
        <v>848</v>
      </c>
      <c r="X5636">
        <f>SUM(Table1[[#This Row],[Total Sales]]-Table1[[#This Row],[Cost]])</f>
        <v>1037</v>
      </c>
      <c r="Y5636">
        <f>SUM(Table1[[#This Row],[profit/loss]])/SUM(Table1[profit/loss])</f>
        <v>3.1222232498494994E-6</v>
      </c>
    </row>
    <row r="5637" spans="1:25" x14ac:dyDescent="0.3">
      <c r="A5637" t="s">
        <v>13</v>
      </c>
      <c r="B5637" t="s">
        <v>82</v>
      </c>
      <c r="C5637">
        <v>1185732</v>
      </c>
      <c r="D5637" s="9">
        <v>44335</v>
      </c>
      <c r="E5637" s="8" t="str">
        <f>TEXT(Table1[[#This Row],[Invoice Date]],"dd-mm-yyyy")</f>
        <v>19-05-2021</v>
      </c>
      <c r="F5637" s="1" t="str">
        <f t="shared" si="352"/>
        <v>May</v>
      </c>
      <c r="G5637" s="1" t="str">
        <f t="shared" si="353"/>
        <v>2021</v>
      </c>
      <c r="H5637" s="1" t="str">
        <f t="shared" si="354"/>
        <v>Wednesday</v>
      </c>
      <c r="I5637" s="1" t="str">
        <f t="shared" si="355"/>
        <v>19</v>
      </c>
      <c r="J5637" t="s">
        <v>35</v>
      </c>
      <c r="K5637" t="s">
        <v>75</v>
      </c>
      <c r="L5637" t="s">
        <v>76</v>
      </c>
      <c r="M5637" t="s">
        <v>21</v>
      </c>
      <c r="N5637">
        <v>44</v>
      </c>
      <c r="O5637">
        <v>70</v>
      </c>
      <c r="P5637">
        <v>3080</v>
      </c>
      <c r="Q5637">
        <v>1478</v>
      </c>
      <c r="R5637">
        <v>0.48</v>
      </c>
      <c r="S5637" t="s">
        <v>82</v>
      </c>
      <c r="T5637" t="str">
        <f>IF(Table1[[#This Row],[Units Sold]]&gt; 700,"High Units","low Units")</f>
        <v>low Units</v>
      </c>
      <c r="U5637">
        <f>SUM(Table1[[#This Row],[Operating Profit]])/SUM(Table1[Operating Profit])*100</f>
        <v>4.4499961073071943E-4</v>
      </c>
      <c r="V5637">
        <f>SUM(Table1[[#This Row],[Price per Unit]]*Table1[[#This Row],[Units Sold]])</f>
        <v>3080</v>
      </c>
      <c r="W5637">
        <f>SUM(Table1[[#This Row],[Total Sales]]-Table1[[#This Row],[Operating Profit]])</f>
        <v>1602</v>
      </c>
      <c r="X5637">
        <f>SUM(Table1[[#This Row],[Total Sales]]-Table1[[#This Row],[Cost]])</f>
        <v>1478</v>
      </c>
      <c r="Y5637">
        <f>SUM(Table1[[#This Row],[profit/loss]])/SUM(Table1[profit/loss])</f>
        <v>4.4499961073071944E-6</v>
      </c>
    </row>
    <row r="5638" spans="1:25" x14ac:dyDescent="0.3">
      <c r="A5638" t="s">
        <v>13</v>
      </c>
      <c r="B5638" t="s">
        <v>82</v>
      </c>
      <c r="C5638">
        <v>1185732</v>
      </c>
      <c r="D5638" s="9">
        <v>44335</v>
      </c>
      <c r="E5638" s="8" t="str">
        <f>TEXT(Table1[[#This Row],[Invoice Date]],"dd-mm-yyyy")</f>
        <v>19-05-2021</v>
      </c>
      <c r="F5638" s="1" t="str">
        <f t="shared" si="352"/>
        <v>May</v>
      </c>
      <c r="G5638" s="1" t="str">
        <f t="shared" si="353"/>
        <v>2021</v>
      </c>
      <c r="H5638" s="1" t="str">
        <f t="shared" si="354"/>
        <v>Wednesday</v>
      </c>
      <c r="I5638" s="1" t="str">
        <f t="shared" si="355"/>
        <v>19</v>
      </c>
      <c r="J5638" t="s">
        <v>35</v>
      </c>
      <c r="K5638" t="s">
        <v>75</v>
      </c>
      <c r="L5638" t="s">
        <v>76</v>
      </c>
      <c r="M5638" t="s">
        <v>22</v>
      </c>
      <c r="N5638">
        <v>45</v>
      </c>
      <c r="O5638">
        <v>105</v>
      </c>
      <c r="P5638">
        <v>4725</v>
      </c>
      <c r="Q5638">
        <v>2835</v>
      </c>
      <c r="R5638">
        <v>0.6</v>
      </c>
      <c r="S5638" t="s">
        <v>82</v>
      </c>
      <c r="T5638" t="str">
        <f>IF(Table1[[#This Row],[Units Sold]]&gt; 700,"High Units","low Units")</f>
        <v>low Units</v>
      </c>
      <c r="U5638">
        <f>SUM(Table1[[#This Row],[Operating Profit]])/SUM(Table1[Operating Profit])*100</f>
        <v>8.5356826550851792E-4</v>
      </c>
      <c r="V5638">
        <f>SUM(Table1[[#This Row],[Price per Unit]]*Table1[[#This Row],[Units Sold]])</f>
        <v>4725</v>
      </c>
      <c r="W5638">
        <f>SUM(Table1[[#This Row],[Total Sales]]-Table1[[#This Row],[Operating Profit]])</f>
        <v>1890</v>
      </c>
      <c r="X5638">
        <f>SUM(Table1[[#This Row],[Total Sales]]-Table1[[#This Row],[Cost]])</f>
        <v>2835</v>
      </c>
      <c r="Y5638">
        <f>SUM(Table1[[#This Row],[profit/loss]])/SUM(Table1[profit/loss])</f>
        <v>8.5356826550851791E-6</v>
      </c>
    </row>
    <row r="5639" spans="1:25" x14ac:dyDescent="0.3">
      <c r="A5639" t="s">
        <v>13</v>
      </c>
      <c r="B5639" t="s">
        <v>82</v>
      </c>
      <c r="C5639">
        <v>1185732</v>
      </c>
      <c r="D5639" s="9">
        <v>44365</v>
      </c>
      <c r="E5639" s="8" t="str">
        <f>TEXT(Table1[[#This Row],[Invoice Date]],"dd-mm-yyyy")</f>
        <v>18-06-2021</v>
      </c>
      <c r="F5639" s="1" t="str">
        <f t="shared" si="352"/>
        <v>June</v>
      </c>
      <c r="G5639" s="1" t="str">
        <f t="shared" si="353"/>
        <v>2021</v>
      </c>
      <c r="H5639" s="1" t="str">
        <f t="shared" si="354"/>
        <v>Friday</v>
      </c>
      <c r="I5639" s="1" t="str">
        <f t="shared" si="355"/>
        <v>18</v>
      </c>
      <c r="J5639" t="s">
        <v>35</v>
      </c>
      <c r="K5639" t="s">
        <v>75</v>
      </c>
      <c r="L5639" t="s">
        <v>76</v>
      </c>
      <c r="M5639" t="s">
        <v>16</v>
      </c>
      <c r="N5639">
        <v>32</v>
      </c>
      <c r="O5639">
        <v>168</v>
      </c>
      <c r="P5639">
        <v>5376</v>
      </c>
      <c r="Q5639">
        <v>2903</v>
      </c>
      <c r="R5639">
        <v>0.54</v>
      </c>
      <c r="S5639" t="s">
        <v>82</v>
      </c>
      <c r="T5639" t="str">
        <f>IF(Table1[[#This Row],[Units Sold]]&gt; 700,"High Units","low Units")</f>
        <v>low Units</v>
      </c>
      <c r="U5639">
        <f>SUM(Table1[[#This Row],[Operating Profit]])/SUM(Table1[Operating Profit])*100</f>
        <v>8.740418605894982E-4</v>
      </c>
      <c r="V5639">
        <f>SUM(Table1[[#This Row],[Price per Unit]]*Table1[[#This Row],[Units Sold]])</f>
        <v>5376</v>
      </c>
      <c r="W5639">
        <f>SUM(Table1[[#This Row],[Total Sales]]-Table1[[#This Row],[Operating Profit]])</f>
        <v>2473</v>
      </c>
      <c r="X5639">
        <f>SUM(Table1[[#This Row],[Total Sales]]-Table1[[#This Row],[Cost]])</f>
        <v>2903</v>
      </c>
      <c r="Y5639">
        <f>SUM(Table1[[#This Row],[profit/loss]])/SUM(Table1[profit/loss])</f>
        <v>8.7404186058949825E-6</v>
      </c>
    </row>
    <row r="5640" spans="1:25" x14ac:dyDescent="0.3">
      <c r="A5640" t="s">
        <v>13</v>
      </c>
      <c r="B5640" t="s">
        <v>82</v>
      </c>
      <c r="C5640">
        <v>1185732</v>
      </c>
      <c r="D5640" s="9">
        <v>44365</v>
      </c>
      <c r="E5640" s="8" t="str">
        <f>TEXT(Table1[[#This Row],[Invoice Date]],"dd-mm-yyyy")</f>
        <v>18-06-2021</v>
      </c>
      <c r="F5640" s="1" t="str">
        <f t="shared" si="352"/>
        <v>June</v>
      </c>
      <c r="G5640" s="1" t="str">
        <f t="shared" si="353"/>
        <v>2021</v>
      </c>
      <c r="H5640" s="1" t="str">
        <f t="shared" si="354"/>
        <v>Friday</v>
      </c>
      <c r="I5640" s="1" t="str">
        <f t="shared" si="355"/>
        <v>18</v>
      </c>
      <c r="J5640" t="s">
        <v>35</v>
      </c>
      <c r="K5640" t="s">
        <v>75</v>
      </c>
      <c r="L5640" t="s">
        <v>76</v>
      </c>
      <c r="M5640" t="s">
        <v>18</v>
      </c>
      <c r="N5640">
        <v>27</v>
      </c>
      <c r="O5640">
        <v>91</v>
      </c>
      <c r="P5640">
        <v>2457</v>
      </c>
      <c r="Q5640">
        <v>1130</v>
      </c>
      <c r="R5640">
        <v>0.46</v>
      </c>
      <c r="S5640" t="s">
        <v>82</v>
      </c>
      <c r="T5640" t="str">
        <f>IF(Table1[[#This Row],[Units Sold]]&gt; 700,"High Units","low Units")</f>
        <v>low Units</v>
      </c>
      <c r="U5640">
        <f>SUM(Table1[[#This Row],[Operating Profit]])/SUM(Table1[Operating Profit])*100</f>
        <v>3.4022297708099657E-4</v>
      </c>
      <c r="V5640">
        <f>SUM(Table1[[#This Row],[Price per Unit]]*Table1[[#This Row],[Units Sold]])</f>
        <v>2457</v>
      </c>
      <c r="W5640">
        <f>SUM(Table1[[#This Row],[Total Sales]]-Table1[[#This Row],[Operating Profit]])</f>
        <v>1327</v>
      </c>
      <c r="X5640">
        <f>SUM(Table1[[#This Row],[Total Sales]]-Table1[[#This Row],[Cost]])</f>
        <v>1130</v>
      </c>
      <c r="Y5640">
        <f>SUM(Table1[[#This Row],[profit/loss]])/SUM(Table1[profit/loss])</f>
        <v>3.4022297708099655E-6</v>
      </c>
    </row>
    <row r="5641" spans="1:25" x14ac:dyDescent="0.3">
      <c r="A5641" t="s">
        <v>13</v>
      </c>
      <c r="B5641" t="s">
        <v>82</v>
      </c>
      <c r="C5641">
        <v>1185732</v>
      </c>
      <c r="D5641" s="9">
        <v>44365</v>
      </c>
      <c r="E5641" s="8" t="str">
        <f>TEXT(Table1[[#This Row],[Invoice Date]],"dd-mm-yyyy")</f>
        <v>18-06-2021</v>
      </c>
      <c r="F5641" s="1" t="str">
        <f t="shared" si="352"/>
        <v>June</v>
      </c>
      <c r="G5641" s="1" t="str">
        <f t="shared" si="353"/>
        <v>2021</v>
      </c>
      <c r="H5641" s="1" t="str">
        <f t="shared" si="354"/>
        <v>Friday</v>
      </c>
      <c r="I5641" s="1" t="str">
        <f t="shared" si="355"/>
        <v>18</v>
      </c>
      <c r="J5641" t="s">
        <v>35</v>
      </c>
      <c r="K5641" t="s">
        <v>75</v>
      </c>
      <c r="L5641" t="s">
        <v>76</v>
      </c>
      <c r="M5641" t="s">
        <v>19</v>
      </c>
      <c r="N5641">
        <v>23</v>
      </c>
      <c r="O5641">
        <v>113</v>
      </c>
      <c r="P5641">
        <v>2599</v>
      </c>
      <c r="Q5641">
        <v>1274</v>
      </c>
      <c r="R5641">
        <v>0.49</v>
      </c>
      <c r="S5641" t="s">
        <v>82</v>
      </c>
      <c r="T5641" t="str">
        <f>IF(Table1[[#This Row],[Units Sold]]&gt; 700,"High Units","low Units")</f>
        <v>low Units</v>
      </c>
      <c r="U5641">
        <f>SUM(Table1[[#This Row],[Operating Profit]])/SUM(Table1[Operating Profit])*100</f>
        <v>3.8357882548777843E-4</v>
      </c>
      <c r="V5641">
        <f>SUM(Table1[[#This Row],[Price per Unit]]*Table1[[#This Row],[Units Sold]])</f>
        <v>2599</v>
      </c>
      <c r="W5641">
        <f>SUM(Table1[[#This Row],[Total Sales]]-Table1[[#This Row],[Operating Profit]])</f>
        <v>1325</v>
      </c>
      <c r="X5641">
        <f>SUM(Table1[[#This Row],[Total Sales]]-Table1[[#This Row],[Cost]])</f>
        <v>1274</v>
      </c>
      <c r="Y5641">
        <f>SUM(Table1[[#This Row],[profit/loss]])/SUM(Table1[profit/loss])</f>
        <v>3.8357882548777842E-6</v>
      </c>
    </row>
    <row r="5642" spans="1:25" x14ac:dyDescent="0.3">
      <c r="A5642" t="s">
        <v>13</v>
      </c>
      <c r="B5642" t="s">
        <v>82</v>
      </c>
      <c r="C5642">
        <v>1185732</v>
      </c>
      <c r="D5642" s="9">
        <v>44365</v>
      </c>
      <c r="E5642" s="8" t="str">
        <f>TEXT(Table1[[#This Row],[Invoice Date]],"dd-mm-yyyy")</f>
        <v>18-06-2021</v>
      </c>
      <c r="F5642" s="1" t="str">
        <f t="shared" si="352"/>
        <v>June</v>
      </c>
      <c r="G5642" s="1" t="str">
        <f t="shared" si="353"/>
        <v>2021</v>
      </c>
      <c r="H5642" s="1" t="str">
        <f t="shared" si="354"/>
        <v>Friday</v>
      </c>
      <c r="I5642" s="1" t="str">
        <f t="shared" si="355"/>
        <v>18</v>
      </c>
      <c r="J5642" t="s">
        <v>35</v>
      </c>
      <c r="K5642" t="s">
        <v>75</v>
      </c>
      <c r="L5642" t="s">
        <v>76</v>
      </c>
      <c r="M5642" t="s">
        <v>20</v>
      </c>
      <c r="N5642">
        <v>23</v>
      </c>
      <c r="O5642">
        <v>91</v>
      </c>
      <c r="P5642">
        <v>2093</v>
      </c>
      <c r="Q5642">
        <v>1047</v>
      </c>
      <c r="R5642">
        <v>0.5</v>
      </c>
      <c r="S5642" t="s">
        <v>82</v>
      </c>
      <c r="T5642" t="str">
        <f>IF(Table1[[#This Row],[Units Sold]]&gt; 700,"High Units","low Units")</f>
        <v>low Units</v>
      </c>
      <c r="U5642">
        <f>SUM(Table1[[#This Row],[Operating Profit]])/SUM(Table1[Operating Profit])*100</f>
        <v>3.1523314779097645E-4</v>
      </c>
      <c r="V5642">
        <f>SUM(Table1[[#This Row],[Price per Unit]]*Table1[[#This Row],[Units Sold]])</f>
        <v>2093</v>
      </c>
      <c r="W5642">
        <f>SUM(Table1[[#This Row],[Total Sales]]-Table1[[#This Row],[Operating Profit]])</f>
        <v>1046</v>
      </c>
      <c r="X5642">
        <f>SUM(Table1[[#This Row],[Total Sales]]-Table1[[#This Row],[Cost]])</f>
        <v>1047</v>
      </c>
      <c r="Y5642">
        <f>SUM(Table1[[#This Row],[profit/loss]])/SUM(Table1[profit/loss])</f>
        <v>3.1523314779097647E-6</v>
      </c>
    </row>
    <row r="5643" spans="1:25" x14ac:dyDescent="0.3">
      <c r="A5643" t="s">
        <v>13</v>
      </c>
      <c r="B5643" t="s">
        <v>82</v>
      </c>
      <c r="C5643">
        <v>1185732</v>
      </c>
      <c r="D5643" s="9">
        <v>44365</v>
      </c>
      <c r="E5643" s="8" t="str">
        <f>TEXT(Table1[[#This Row],[Invoice Date]],"dd-mm-yyyy")</f>
        <v>18-06-2021</v>
      </c>
      <c r="F5643" s="1" t="str">
        <f t="shared" si="352"/>
        <v>June</v>
      </c>
      <c r="G5643" s="1" t="str">
        <f t="shared" si="353"/>
        <v>2021</v>
      </c>
      <c r="H5643" s="1" t="str">
        <f t="shared" si="354"/>
        <v>Friday</v>
      </c>
      <c r="I5643" s="1" t="str">
        <f t="shared" si="355"/>
        <v>18</v>
      </c>
      <c r="J5643" t="s">
        <v>35</v>
      </c>
      <c r="K5643" t="s">
        <v>75</v>
      </c>
      <c r="L5643" t="s">
        <v>76</v>
      </c>
      <c r="M5643" t="s">
        <v>21</v>
      </c>
      <c r="N5643">
        <v>38</v>
      </c>
      <c r="O5643">
        <v>102</v>
      </c>
      <c r="P5643">
        <v>3876</v>
      </c>
      <c r="Q5643">
        <v>1744</v>
      </c>
      <c r="R5643">
        <v>0.45</v>
      </c>
      <c r="S5643" t="s">
        <v>82</v>
      </c>
      <c r="T5643" t="str">
        <f>IF(Table1[[#This Row],[Units Sold]]&gt; 700,"High Units","low Units")</f>
        <v>low Units</v>
      </c>
      <c r="U5643">
        <f>SUM(Table1[[#This Row],[Operating Profit]])/SUM(Table1[Operating Profit])*100</f>
        <v>5.2508749737102483E-4</v>
      </c>
      <c r="V5643">
        <f>SUM(Table1[[#This Row],[Price per Unit]]*Table1[[#This Row],[Units Sold]])</f>
        <v>3876</v>
      </c>
      <c r="W5643">
        <f>SUM(Table1[[#This Row],[Total Sales]]-Table1[[#This Row],[Operating Profit]])</f>
        <v>2132</v>
      </c>
      <c r="X5643">
        <f>SUM(Table1[[#This Row],[Total Sales]]-Table1[[#This Row],[Cost]])</f>
        <v>1744</v>
      </c>
      <c r="Y5643">
        <f>SUM(Table1[[#This Row],[profit/loss]])/SUM(Table1[profit/loss])</f>
        <v>5.2508749737102479E-6</v>
      </c>
    </row>
    <row r="5644" spans="1:25" x14ac:dyDescent="0.3">
      <c r="A5644" t="s">
        <v>13</v>
      </c>
      <c r="B5644" t="s">
        <v>82</v>
      </c>
      <c r="C5644">
        <v>1185732</v>
      </c>
      <c r="D5644" s="9">
        <v>44365</v>
      </c>
      <c r="E5644" s="8" t="str">
        <f>TEXT(Table1[[#This Row],[Invoice Date]],"dd-mm-yyyy")</f>
        <v>18-06-2021</v>
      </c>
      <c r="F5644" s="1" t="str">
        <f t="shared" si="352"/>
        <v>June</v>
      </c>
      <c r="G5644" s="1" t="str">
        <f t="shared" si="353"/>
        <v>2021</v>
      </c>
      <c r="H5644" s="1" t="str">
        <f t="shared" si="354"/>
        <v>Friday</v>
      </c>
      <c r="I5644" s="1" t="str">
        <f t="shared" si="355"/>
        <v>18</v>
      </c>
      <c r="J5644" t="s">
        <v>35</v>
      </c>
      <c r="K5644" t="s">
        <v>75</v>
      </c>
      <c r="L5644" t="s">
        <v>76</v>
      </c>
      <c r="M5644" t="s">
        <v>22</v>
      </c>
      <c r="N5644">
        <v>42</v>
      </c>
      <c r="O5644">
        <v>142</v>
      </c>
      <c r="P5644">
        <v>5964</v>
      </c>
      <c r="Q5644">
        <v>3877</v>
      </c>
      <c r="R5644">
        <v>0.65</v>
      </c>
      <c r="S5644" t="s">
        <v>82</v>
      </c>
      <c r="T5644" t="str">
        <f>IF(Table1[[#This Row],[Units Sold]]&gt; 700,"High Units","low Units")</f>
        <v>low Units</v>
      </c>
      <c r="U5644">
        <f>SUM(Table1[[#This Row],[Operating Profit]])/SUM(Table1[Operating Profit])*100</f>
        <v>1.1672960018964812E-3</v>
      </c>
      <c r="V5644">
        <f>SUM(Table1[[#This Row],[Price per Unit]]*Table1[[#This Row],[Units Sold]])</f>
        <v>5964</v>
      </c>
      <c r="W5644">
        <f>SUM(Table1[[#This Row],[Total Sales]]-Table1[[#This Row],[Operating Profit]])</f>
        <v>2087</v>
      </c>
      <c r="X5644">
        <f>SUM(Table1[[#This Row],[Total Sales]]-Table1[[#This Row],[Cost]])</f>
        <v>3877</v>
      </c>
      <c r="Y5644">
        <f>SUM(Table1[[#This Row],[profit/loss]])/SUM(Table1[profit/loss])</f>
        <v>1.1672960018964812E-5</v>
      </c>
    </row>
    <row r="5645" spans="1:25" x14ac:dyDescent="0.3">
      <c r="A5645" t="s">
        <v>13</v>
      </c>
      <c r="B5645" t="s">
        <v>82</v>
      </c>
      <c r="C5645">
        <v>1185732</v>
      </c>
      <c r="D5645" s="9">
        <v>44394</v>
      </c>
      <c r="E5645" s="8" t="str">
        <f>TEXT(Table1[[#This Row],[Invoice Date]],"dd-mm-yyyy")</f>
        <v>17-07-2021</v>
      </c>
      <c r="F5645" s="1" t="str">
        <f t="shared" si="352"/>
        <v>July</v>
      </c>
      <c r="G5645" s="1" t="str">
        <f t="shared" si="353"/>
        <v>2021</v>
      </c>
      <c r="H5645" s="1" t="str">
        <f t="shared" si="354"/>
        <v>Saturday</v>
      </c>
      <c r="I5645" s="1" t="str">
        <f t="shared" si="355"/>
        <v>17</v>
      </c>
      <c r="J5645" t="s">
        <v>35</v>
      </c>
      <c r="K5645" t="s">
        <v>75</v>
      </c>
      <c r="L5645" t="s">
        <v>76</v>
      </c>
      <c r="M5645" t="s">
        <v>16</v>
      </c>
      <c r="N5645">
        <v>36</v>
      </c>
      <c r="O5645">
        <v>203</v>
      </c>
      <c r="P5645">
        <v>7308</v>
      </c>
      <c r="Q5645">
        <v>4019</v>
      </c>
      <c r="R5645">
        <v>0.55000000000000004</v>
      </c>
      <c r="S5645" t="s">
        <v>82</v>
      </c>
      <c r="T5645" t="str">
        <f>IF(Table1[[#This Row],[Units Sold]]&gt; 700,"High Units","low Units")</f>
        <v>low Units</v>
      </c>
      <c r="U5645">
        <f>SUM(Table1[[#This Row],[Operating Profit]])/SUM(Table1[Operating Profit])*100</f>
        <v>1.2100496857420577E-3</v>
      </c>
      <c r="V5645">
        <f>SUM(Table1[[#This Row],[Price per Unit]]*Table1[[#This Row],[Units Sold]])</f>
        <v>7308</v>
      </c>
      <c r="W5645">
        <f>SUM(Table1[[#This Row],[Total Sales]]-Table1[[#This Row],[Operating Profit]])</f>
        <v>3289</v>
      </c>
      <c r="X5645">
        <f>SUM(Table1[[#This Row],[Total Sales]]-Table1[[#This Row],[Cost]])</f>
        <v>4019</v>
      </c>
      <c r="Y5645">
        <f>SUM(Table1[[#This Row],[profit/loss]])/SUM(Table1[profit/loss])</f>
        <v>1.2100496857420578E-5</v>
      </c>
    </row>
    <row r="5646" spans="1:25" x14ac:dyDescent="0.3">
      <c r="A5646" t="s">
        <v>13</v>
      </c>
      <c r="B5646" t="s">
        <v>82</v>
      </c>
      <c r="C5646">
        <v>1185732</v>
      </c>
      <c r="D5646" s="9">
        <v>44394</v>
      </c>
      <c r="E5646" s="8" t="str">
        <f>TEXT(Table1[[#This Row],[Invoice Date]],"dd-mm-yyyy")</f>
        <v>17-07-2021</v>
      </c>
      <c r="F5646" s="1" t="str">
        <f t="shared" si="352"/>
        <v>July</v>
      </c>
      <c r="G5646" s="1" t="str">
        <f t="shared" si="353"/>
        <v>2021</v>
      </c>
      <c r="H5646" s="1" t="str">
        <f t="shared" si="354"/>
        <v>Saturday</v>
      </c>
      <c r="I5646" s="1" t="str">
        <f t="shared" si="355"/>
        <v>17</v>
      </c>
      <c r="J5646" t="s">
        <v>35</v>
      </c>
      <c r="K5646" t="s">
        <v>75</v>
      </c>
      <c r="L5646" t="s">
        <v>76</v>
      </c>
      <c r="M5646" t="s">
        <v>18</v>
      </c>
      <c r="N5646">
        <v>33</v>
      </c>
      <c r="O5646">
        <v>130</v>
      </c>
      <c r="P5646">
        <v>4290</v>
      </c>
      <c r="Q5646">
        <v>2016</v>
      </c>
      <c r="R5646">
        <v>0.47</v>
      </c>
      <c r="S5646" t="s">
        <v>82</v>
      </c>
      <c r="T5646" t="str">
        <f>IF(Table1[[#This Row],[Units Sold]]&gt; 700,"High Units","low Units")</f>
        <v>low Units</v>
      </c>
      <c r="U5646">
        <f>SUM(Table1[[#This Row],[Operating Profit]])/SUM(Table1[Operating Profit])*100</f>
        <v>6.0698187769494605E-4</v>
      </c>
      <c r="V5646">
        <f>SUM(Table1[[#This Row],[Price per Unit]]*Table1[[#This Row],[Units Sold]])</f>
        <v>4290</v>
      </c>
      <c r="W5646">
        <f>SUM(Table1[[#This Row],[Total Sales]]-Table1[[#This Row],[Operating Profit]])</f>
        <v>2274</v>
      </c>
      <c r="X5646">
        <f>SUM(Table1[[#This Row],[Total Sales]]-Table1[[#This Row],[Cost]])</f>
        <v>2016</v>
      </c>
      <c r="Y5646">
        <f>SUM(Table1[[#This Row],[profit/loss]])/SUM(Table1[profit/loss])</f>
        <v>6.0698187769494606E-6</v>
      </c>
    </row>
    <row r="5647" spans="1:25" x14ac:dyDescent="0.3">
      <c r="A5647" t="s">
        <v>13</v>
      </c>
      <c r="B5647" t="s">
        <v>82</v>
      </c>
      <c r="C5647">
        <v>1185732</v>
      </c>
      <c r="D5647" s="9">
        <v>44394</v>
      </c>
      <c r="E5647" s="8" t="str">
        <f>TEXT(Table1[[#This Row],[Invoice Date]],"dd-mm-yyyy")</f>
        <v>17-07-2021</v>
      </c>
      <c r="F5647" s="1" t="str">
        <f t="shared" si="352"/>
        <v>July</v>
      </c>
      <c r="G5647" s="1" t="str">
        <f t="shared" si="353"/>
        <v>2021</v>
      </c>
      <c r="H5647" s="1" t="str">
        <f t="shared" si="354"/>
        <v>Saturday</v>
      </c>
      <c r="I5647" s="1" t="str">
        <f t="shared" si="355"/>
        <v>17</v>
      </c>
      <c r="J5647" t="s">
        <v>35</v>
      </c>
      <c r="K5647" t="s">
        <v>75</v>
      </c>
      <c r="L5647" t="s">
        <v>76</v>
      </c>
      <c r="M5647" t="s">
        <v>19</v>
      </c>
      <c r="N5647">
        <v>29</v>
      </c>
      <c r="O5647">
        <v>128</v>
      </c>
      <c r="P5647">
        <v>3712</v>
      </c>
      <c r="Q5647">
        <v>1708</v>
      </c>
      <c r="R5647">
        <v>0.46</v>
      </c>
      <c r="S5647" t="s">
        <v>82</v>
      </c>
      <c r="T5647" t="str">
        <f>IF(Table1[[#This Row],[Units Sold]]&gt; 700,"High Units","low Units")</f>
        <v>low Units</v>
      </c>
      <c r="U5647">
        <f>SUM(Table1[[#This Row],[Operating Profit]])/SUM(Table1[Operating Profit])*100</f>
        <v>5.1424853526932932E-4</v>
      </c>
      <c r="V5647">
        <f>SUM(Table1[[#This Row],[Price per Unit]]*Table1[[#This Row],[Units Sold]])</f>
        <v>3712</v>
      </c>
      <c r="W5647">
        <f>SUM(Table1[[#This Row],[Total Sales]]-Table1[[#This Row],[Operating Profit]])</f>
        <v>2004</v>
      </c>
      <c r="X5647">
        <f>SUM(Table1[[#This Row],[Total Sales]]-Table1[[#This Row],[Cost]])</f>
        <v>1708</v>
      </c>
      <c r="Y5647">
        <f>SUM(Table1[[#This Row],[profit/loss]])/SUM(Table1[profit/loss])</f>
        <v>5.1424853526932936E-6</v>
      </c>
    </row>
    <row r="5648" spans="1:25" x14ac:dyDescent="0.3">
      <c r="A5648" t="s">
        <v>13</v>
      </c>
      <c r="B5648" t="s">
        <v>82</v>
      </c>
      <c r="C5648">
        <v>1185732</v>
      </c>
      <c r="D5648" s="9">
        <v>44394</v>
      </c>
      <c r="E5648" s="8" t="str">
        <f>TEXT(Table1[[#This Row],[Invoice Date]],"dd-mm-yyyy")</f>
        <v>17-07-2021</v>
      </c>
      <c r="F5648" s="1" t="str">
        <f t="shared" si="352"/>
        <v>July</v>
      </c>
      <c r="G5648" s="1" t="str">
        <f t="shared" si="353"/>
        <v>2021</v>
      </c>
      <c r="H5648" s="1" t="str">
        <f t="shared" si="354"/>
        <v>Saturday</v>
      </c>
      <c r="I5648" s="1" t="str">
        <f t="shared" si="355"/>
        <v>17</v>
      </c>
      <c r="J5648" t="s">
        <v>35</v>
      </c>
      <c r="K5648" t="s">
        <v>75</v>
      </c>
      <c r="L5648" t="s">
        <v>76</v>
      </c>
      <c r="M5648" t="s">
        <v>20</v>
      </c>
      <c r="N5648">
        <v>29</v>
      </c>
      <c r="O5648">
        <v>101</v>
      </c>
      <c r="P5648">
        <v>2929</v>
      </c>
      <c r="Q5648">
        <v>1552</v>
      </c>
      <c r="R5648">
        <v>0.53</v>
      </c>
      <c r="S5648" t="s">
        <v>82</v>
      </c>
      <c r="T5648" t="str">
        <f>IF(Table1[[#This Row],[Units Sold]]&gt; 700,"High Units","low Units")</f>
        <v>low Units</v>
      </c>
      <c r="U5648">
        <f>SUM(Table1[[#This Row],[Operating Profit]])/SUM(Table1[Operating Profit])*100</f>
        <v>4.6727969949531564E-4</v>
      </c>
      <c r="V5648">
        <f>SUM(Table1[[#This Row],[Price per Unit]]*Table1[[#This Row],[Units Sold]])</f>
        <v>2929</v>
      </c>
      <c r="W5648">
        <f>SUM(Table1[[#This Row],[Total Sales]]-Table1[[#This Row],[Operating Profit]])</f>
        <v>1377</v>
      </c>
      <c r="X5648">
        <f>SUM(Table1[[#This Row],[Total Sales]]-Table1[[#This Row],[Cost]])</f>
        <v>1552</v>
      </c>
      <c r="Y5648">
        <f>SUM(Table1[[#This Row],[profit/loss]])/SUM(Table1[profit/loss])</f>
        <v>4.6727969949531563E-6</v>
      </c>
    </row>
    <row r="5649" spans="1:25" x14ac:dyDescent="0.3">
      <c r="A5649" t="s">
        <v>13</v>
      </c>
      <c r="B5649" t="s">
        <v>82</v>
      </c>
      <c r="C5649">
        <v>1185732</v>
      </c>
      <c r="D5649" s="9">
        <v>44394</v>
      </c>
      <c r="E5649" s="8" t="str">
        <f>TEXT(Table1[[#This Row],[Invoice Date]],"dd-mm-yyyy")</f>
        <v>17-07-2021</v>
      </c>
      <c r="F5649" s="1" t="str">
        <f t="shared" si="352"/>
        <v>July</v>
      </c>
      <c r="G5649" s="1" t="str">
        <f t="shared" si="353"/>
        <v>2021</v>
      </c>
      <c r="H5649" s="1" t="str">
        <f t="shared" si="354"/>
        <v>Saturday</v>
      </c>
      <c r="I5649" s="1" t="str">
        <f t="shared" si="355"/>
        <v>17</v>
      </c>
      <c r="J5649" t="s">
        <v>35</v>
      </c>
      <c r="K5649" t="s">
        <v>75</v>
      </c>
      <c r="L5649" t="s">
        <v>76</v>
      </c>
      <c r="M5649" t="s">
        <v>21</v>
      </c>
      <c r="N5649">
        <v>37</v>
      </c>
      <c r="O5649">
        <v>94</v>
      </c>
      <c r="P5649">
        <v>3478</v>
      </c>
      <c r="Q5649">
        <v>1704</v>
      </c>
      <c r="R5649">
        <v>0.49</v>
      </c>
      <c r="S5649" t="s">
        <v>82</v>
      </c>
      <c r="T5649" t="str">
        <f>IF(Table1[[#This Row],[Units Sold]]&gt; 700,"High Units","low Units")</f>
        <v>low Units</v>
      </c>
      <c r="U5649">
        <f>SUM(Table1[[#This Row],[Operating Profit]])/SUM(Table1[Operating Profit])*100</f>
        <v>5.130442061469187E-4</v>
      </c>
      <c r="V5649">
        <f>SUM(Table1[[#This Row],[Price per Unit]]*Table1[[#This Row],[Units Sold]])</f>
        <v>3478</v>
      </c>
      <c r="W5649">
        <f>SUM(Table1[[#This Row],[Total Sales]]-Table1[[#This Row],[Operating Profit]])</f>
        <v>1774</v>
      </c>
      <c r="X5649">
        <f>SUM(Table1[[#This Row],[Total Sales]]-Table1[[#This Row],[Cost]])</f>
        <v>1704</v>
      </c>
      <c r="Y5649">
        <f>SUM(Table1[[#This Row],[profit/loss]])/SUM(Table1[profit/loss])</f>
        <v>5.1304420614691868E-6</v>
      </c>
    </row>
    <row r="5650" spans="1:25" x14ac:dyDescent="0.3">
      <c r="A5650" t="s">
        <v>13</v>
      </c>
      <c r="B5650" t="s">
        <v>82</v>
      </c>
      <c r="C5650">
        <v>1185732</v>
      </c>
      <c r="D5650" s="9">
        <v>44394</v>
      </c>
      <c r="E5650" s="8" t="str">
        <f>TEXT(Table1[[#This Row],[Invoice Date]],"dd-mm-yyyy")</f>
        <v>17-07-2021</v>
      </c>
      <c r="F5650" s="1" t="str">
        <f t="shared" si="352"/>
        <v>July</v>
      </c>
      <c r="G5650" s="1" t="str">
        <f t="shared" si="353"/>
        <v>2021</v>
      </c>
      <c r="H5650" s="1" t="str">
        <f t="shared" si="354"/>
        <v>Saturday</v>
      </c>
      <c r="I5650" s="1" t="str">
        <f t="shared" si="355"/>
        <v>17</v>
      </c>
      <c r="J5650" t="s">
        <v>35</v>
      </c>
      <c r="K5650" t="s">
        <v>75</v>
      </c>
      <c r="L5650" t="s">
        <v>76</v>
      </c>
      <c r="M5650" t="s">
        <v>22</v>
      </c>
      <c r="N5650">
        <v>41</v>
      </c>
      <c r="O5650">
        <v>160</v>
      </c>
      <c r="P5650">
        <v>6560</v>
      </c>
      <c r="Q5650">
        <v>4002</v>
      </c>
      <c r="R5650">
        <v>0.61</v>
      </c>
      <c r="S5650" t="s">
        <v>82</v>
      </c>
      <c r="T5650" t="str">
        <f>IF(Table1[[#This Row],[Units Sold]]&gt; 700,"High Units","low Units")</f>
        <v>low Units</v>
      </c>
      <c r="U5650">
        <f>SUM(Table1[[#This Row],[Operating Profit]])/SUM(Table1[Operating Profit])*100</f>
        <v>1.2049312869718126E-3</v>
      </c>
      <c r="V5650">
        <f>SUM(Table1[[#This Row],[Price per Unit]]*Table1[[#This Row],[Units Sold]])</f>
        <v>6560</v>
      </c>
      <c r="W5650">
        <f>SUM(Table1[[#This Row],[Total Sales]]-Table1[[#This Row],[Operating Profit]])</f>
        <v>2558</v>
      </c>
      <c r="X5650">
        <f>SUM(Table1[[#This Row],[Total Sales]]-Table1[[#This Row],[Cost]])</f>
        <v>4002</v>
      </c>
      <c r="Y5650">
        <f>SUM(Table1[[#This Row],[profit/loss]])/SUM(Table1[profit/loss])</f>
        <v>1.2049312869718126E-5</v>
      </c>
    </row>
    <row r="5651" spans="1:25" x14ac:dyDescent="0.3">
      <c r="A5651" t="s">
        <v>13</v>
      </c>
      <c r="B5651" t="s">
        <v>82</v>
      </c>
      <c r="C5651">
        <v>1185732</v>
      </c>
      <c r="D5651" s="9">
        <v>44426</v>
      </c>
      <c r="E5651" s="8" t="str">
        <f>TEXT(Table1[[#This Row],[Invoice Date]],"dd-mm-yyyy")</f>
        <v>18-08-2021</v>
      </c>
      <c r="F5651" s="1" t="str">
        <f t="shared" si="352"/>
        <v>August</v>
      </c>
      <c r="G5651" s="1" t="str">
        <f t="shared" si="353"/>
        <v>2021</v>
      </c>
      <c r="H5651" s="1" t="str">
        <f t="shared" si="354"/>
        <v>Wednesday</v>
      </c>
      <c r="I5651" s="1" t="str">
        <f t="shared" si="355"/>
        <v>18</v>
      </c>
      <c r="J5651" t="s">
        <v>35</v>
      </c>
      <c r="K5651" t="s">
        <v>75</v>
      </c>
      <c r="L5651" t="s">
        <v>76</v>
      </c>
      <c r="M5651" t="s">
        <v>16</v>
      </c>
      <c r="N5651">
        <v>38</v>
      </c>
      <c r="O5651">
        <v>203</v>
      </c>
      <c r="P5651">
        <v>7714</v>
      </c>
      <c r="Q5651">
        <v>3857</v>
      </c>
      <c r="R5651">
        <v>0.5</v>
      </c>
      <c r="S5651" t="s">
        <v>82</v>
      </c>
      <c r="T5651" t="str">
        <f>IF(Table1[[#This Row],[Units Sold]]&gt; 700,"High Units","low Units")</f>
        <v>low Units</v>
      </c>
      <c r="U5651">
        <f>SUM(Table1[[#This Row],[Operating Profit]])/SUM(Table1[Operating Profit])*100</f>
        <v>1.1612743562844281E-3</v>
      </c>
      <c r="V5651">
        <f>SUM(Table1[[#This Row],[Price per Unit]]*Table1[[#This Row],[Units Sold]])</f>
        <v>7714</v>
      </c>
      <c r="W5651">
        <f>SUM(Table1[[#This Row],[Total Sales]]-Table1[[#This Row],[Operating Profit]])</f>
        <v>3857</v>
      </c>
      <c r="X5651">
        <f>SUM(Table1[[#This Row],[Total Sales]]-Table1[[#This Row],[Cost]])</f>
        <v>3857</v>
      </c>
      <c r="Y5651">
        <f>SUM(Table1[[#This Row],[profit/loss]])/SUM(Table1[profit/loss])</f>
        <v>1.1612743562844282E-5</v>
      </c>
    </row>
    <row r="5652" spans="1:25" x14ac:dyDescent="0.3">
      <c r="A5652" t="s">
        <v>13</v>
      </c>
      <c r="B5652" t="s">
        <v>82</v>
      </c>
      <c r="C5652">
        <v>1185732</v>
      </c>
      <c r="D5652" s="9">
        <v>44426</v>
      </c>
      <c r="E5652" s="8" t="str">
        <f>TEXT(Table1[[#This Row],[Invoice Date]],"dd-mm-yyyy")</f>
        <v>18-08-2021</v>
      </c>
      <c r="F5652" s="1" t="str">
        <f t="shared" si="352"/>
        <v>August</v>
      </c>
      <c r="G5652" s="1" t="str">
        <f t="shared" si="353"/>
        <v>2021</v>
      </c>
      <c r="H5652" s="1" t="str">
        <f t="shared" si="354"/>
        <v>Wednesday</v>
      </c>
      <c r="I5652" s="1" t="str">
        <f t="shared" si="355"/>
        <v>18</v>
      </c>
      <c r="J5652" t="s">
        <v>35</v>
      </c>
      <c r="K5652" t="s">
        <v>75</v>
      </c>
      <c r="L5652" t="s">
        <v>76</v>
      </c>
      <c r="M5652" t="s">
        <v>18</v>
      </c>
      <c r="N5652">
        <v>38</v>
      </c>
      <c r="O5652">
        <v>143</v>
      </c>
      <c r="P5652">
        <v>5434</v>
      </c>
      <c r="Q5652">
        <v>2500</v>
      </c>
      <c r="R5652">
        <v>0.46</v>
      </c>
      <c r="S5652" t="s">
        <v>82</v>
      </c>
      <c r="T5652" t="str">
        <f>IF(Table1[[#This Row],[Units Sold]]&gt; 700,"High Units","low Units")</f>
        <v>low Units</v>
      </c>
      <c r="U5652">
        <f>SUM(Table1[[#This Row],[Operating Profit]])/SUM(Table1[Operating Profit])*100</f>
        <v>7.5270570150662958E-4</v>
      </c>
      <c r="V5652">
        <f>SUM(Table1[[#This Row],[Price per Unit]]*Table1[[#This Row],[Units Sold]])</f>
        <v>5434</v>
      </c>
      <c r="W5652">
        <f>SUM(Table1[[#This Row],[Total Sales]]-Table1[[#This Row],[Operating Profit]])</f>
        <v>2934</v>
      </c>
      <c r="X5652">
        <f>SUM(Table1[[#This Row],[Total Sales]]-Table1[[#This Row],[Cost]])</f>
        <v>2500</v>
      </c>
      <c r="Y5652">
        <f>SUM(Table1[[#This Row],[profit/loss]])/SUM(Table1[profit/loss])</f>
        <v>7.5270570150662955E-6</v>
      </c>
    </row>
    <row r="5653" spans="1:25" x14ac:dyDescent="0.3">
      <c r="A5653" t="s">
        <v>13</v>
      </c>
      <c r="B5653" t="s">
        <v>82</v>
      </c>
      <c r="C5653">
        <v>1185732</v>
      </c>
      <c r="D5653" s="9">
        <v>44426</v>
      </c>
      <c r="E5653" s="8" t="str">
        <f>TEXT(Table1[[#This Row],[Invoice Date]],"dd-mm-yyyy")</f>
        <v>18-08-2021</v>
      </c>
      <c r="F5653" s="1" t="str">
        <f t="shared" si="352"/>
        <v>August</v>
      </c>
      <c r="G5653" s="1" t="str">
        <f t="shared" si="353"/>
        <v>2021</v>
      </c>
      <c r="H5653" s="1" t="str">
        <f t="shared" si="354"/>
        <v>Wednesday</v>
      </c>
      <c r="I5653" s="1" t="str">
        <f t="shared" si="355"/>
        <v>18</v>
      </c>
      <c r="J5653" t="s">
        <v>35</v>
      </c>
      <c r="K5653" t="s">
        <v>75</v>
      </c>
      <c r="L5653" t="s">
        <v>76</v>
      </c>
      <c r="M5653" t="s">
        <v>19</v>
      </c>
      <c r="N5653">
        <v>32</v>
      </c>
      <c r="O5653">
        <v>120</v>
      </c>
      <c r="P5653">
        <v>3840</v>
      </c>
      <c r="Q5653">
        <v>1766</v>
      </c>
      <c r="R5653">
        <v>0.46</v>
      </c>
      <c r="S5653" t="s">
        <v>82</v>
      </c>
      <c r="T5653" t="str">
        <f>IF(Table1[[#This Row],[Units Sold]]&gt; 700,"High Units","low Units")</f>
        <v>low Units</v>
      </c>
      <c r="U5653">
        <f>SUM(Table1[[#This Row],[Operating Profit]])/SUM(Table1[Operating Profit])*100</f>
        <v>5.3171130754428315E-4</v>
      </c>
      <c r="V5653">
        <f>SUM(Table1[[#This Row],[Price per Unit]]*Table1[[#This Row],[Units Sold]])</f>
        <v>3840</v>
      </c>
      <c r="W5653">
        <f>SUM(Table1[[#This Row],[Total Sales]]-Table1[[#This Row],[Operating Profit]])</f>
        <v>2074</v>
      </c>
      <c r="X5653">
        <f>SUM(Table1[[#This Row],[Total Sales]]-Table1[[#This Row],[Cost]])</f>
        <v>1766</v>
      </c>
      <c r="Y5653">
        <f>SUM(Table1[[#This Row],[profit/loss]])/SUM(Table1[profit/loss])</f>
        <v>5.3171130754428318E-6</v>
      </c>
    </row>
    <row r="5654" spans="1:25" x14ac:dyDescent="0.3">
      <c r="A5654" t="s">
        <v>13</v>
      </c>
      <c r="B5654" t="s">
        <v>82</v>
      </c>
      <c r="C5654">
        <v>1185732</v>
      </c>
      <c r="D5654" s="9">
        <v>44426</v>
      </c>
      <c r="E5654" s="8" t="str">
        <f>TEXT(Table1[[#This Row],[Invoice Date]],"dd-mm-yyyy")</f>
        <v>18-08-2021</v>
      </c>
      <c r="F5654" s="1" t="str">
        <f t="shared" si="352"/>
        <v>August</v>
      </c>
      <c r="G5654" s="1" t="str">
        <f t="shared" si="353"/>
        <v>2021</v>
      </c>
      <c r="H5654" s="1" t="str">
        <f t="shared" si="354"/>
        <v>Wednesday</v>
      </c>
      <c r="I5654" s="1" t="str">
        <f t="shared" si="355"/>
        <v>18</v>
      </c>
      <c r="J5654" t="s">
        <v>35</v>
      </c>
      <c r="K5654" t="s">
        <v>75</v>
      </c>
      <c r="L5654" t="s">
        <v>76</v>
      </c>
      <c r="M5654" t="s">
        <v>20</v>
      </c>
      <c r="N5654">
        <v>24</v>
      </c>
      <c r="O5654">
        <v>91</v>
      </c>
      <c r="P5654">
        <v>2184</v>
      </c>
      <c r="Q5654">
        <v>1201</v>
      </c>
      <c r="R5654">
        <v>0.55000000000000004</v>
      </c>
      <c r="S5654" t="s">
        <v>82</v>
      </c>
      <c r="T5654" t="str">
        <f>IF(Table1[[#This Row],[Units Sold]]&gt; 700,"High Units","low Units")</f>
        <v>low Units</v>
      </c>
      <c r="U5654">
        <f>SUM(Table1[[#This Row],[Operating Profit]])/SUM(Table1[Operating Profit])*100</f>
        <v>3.6159981900378487E-4</v>
      </c>
      <c r="V5654">
        <f>SUM(Table1[[#This Row],[Price per Unit]]*Table1[[#This Row],[Units Sold]])</f>
        <v>2184</v>
      </c>
      <c r="W5654">
        <f>SUM(Table1[[#This Row],[Total Sales]]-Table1[[#This Row],[Operating Profit]])</f>
        <v>983</v>
      </c>
      <c r="X5654">
        <f>SUM(Table1[[#This Row],[Total Sales]]-Table1[[#This Row],[Cost]])</f>
        <v>1201</v>
      </c>
      <c r="Y5654">
        <f>SUM(Table1[[#This Row],[profit/loss]])/SUM(Table1[profit/loss])</f>
        <v>3.6159981900378486E-6</v>
      </c>
    </row>
    <row r="5655" spans="1:25" x14ac:dyDescent="0.3">
      <c r="A5655" t="s">
        <v>13</v>
      </c>
      <c r="B5655" t="s">
        <v>82</v>
      </c>
      <c r="C5655">
        <v>1185732</v>
      </c>
      <c r="D5655" s="9">
        <v>44426</v>
      </c>
      <c r="E5655" s="8" t="str">
        <f>TEXT(Table1[[#This Row],[Invoice Date]],"dd-mm-yyyy")</f>
        <v>18-08-2021</v>
      </c>
      <c r="F5655" s="1" t="str">
        <f t="shared" si="352"/>
        <v>August</v>
      </c>
      <c r="G5655" s="1" t="str">
        <f t="shared" si="353"/>
        <v>2021</v>
      </c>
      <c r="H5655" s="1" t="str">
        <f t="shared" si="354"/>
        <v>Wednesday</v>
      </c>
      <c r="I5655" s="1" t="str">
        <f t="shared" si="355"/>
        <v>18</v>
      </c>
      <c r="J5655" t="s">
        <v>35</v>
      </c>
      <c r="K5655" t="s">
        <v>75</v>
      </c>
      <c r="L5655" t="s">
        <v>76</v>
      </c>
      <c r="M5655" t="s">
        <v>21</v>
      </c>
      <c r="N5655">
        <v>34</v>
      </c>
      <c r="O5655">
        <v>81</v>
      </c>
      <c r="P5655">
        <v>2754</v>
      </c>
      <c r="Q5655">
        <v>1294</v>
      </c>
      <c r="R5655">
        <v>0.47</v>
      </c>
      <c r="S5655" t="s">
        <v>82</v>
      </c>
      <c r="T5655" t="str">
        <f>IF(Table1[[#This Row],[Units Sold]]&gt; 700,"High Units","low Units")</f>
        <v>low Units</v>
      </c>
      <c r="U5655">
        <f>SUM(Table1[[#This Row],[Operating Profit]])/SUM(Table1[Operating Profit])*100</f>
        <v>3.8960047109983149E-4</v>
      </c>
      <c r="V5655">
        <f>SUM(Table1[[#This Row],[Price per Unit]]*Table1[[#This Row],[Units Sold]])</f>
        <v>2754</v>
      </c>
      <c r="W5655">
        <f>SUM(Table1[[#This Row],[Total Sales]]-Table1[[#This Row],[Operating Profit]])</f>
        <v>1460</v>
      </c>
      <c r="X5655">
        <f>SUM(Table1[[#This Row],[Total Sales]]-Table1[[#This Row],[Cost]])</f>
        <v>1294</v>
      </c>
      <c r="Y5655">
        <f>SUM(Table1[[#This Row],[profit/loss]])/SUM(Table1[profit/loss])</f>
        <v>3.8960047109983147E-6</v>
      </c>
    </row>
    <row r="5656" spans="1:25" x14ac:dyDescent="0.3">
      <c r="A5656" t="s">
        <v>13</v>
      </c>
      <c r="B5656" t="s">
        <v>82</v>
      </c>
      <c r="C5656">
        <v>1185732</v>
      </c>
      <c r="D5656" s="9">
        <v>44426</v>
      </c>
      <c r="E5656" s="8" t="str">
        <f>TEXT(Table1[[#This Row],[Invoice Date]],"dd-mm-yyyy")</f>
        <v>18-08-2021</v>
      </c>
      <c r="F5656" s="1" t="str">
        <f t="shared" si="352"/>
        <v>August</v>
      </c>
      <c r="G5656" s="1" t="str">
        <f t="shared" si="353"/>
        <v>2021</v>
      </c>
      <c r="H5656" s="1" t="str">
        <f t="shared" si="354"/>
        <v>Wednesday</v>
      </c>
      <c r="I5656" s="1" t="str">
        <f t="shared" si="355"/>
        <v>18</v>
      </c>
      <c r="J5656" t="s">
        <v>35</v>
      </c>
      <c r="K5656" t="s">
        <v>75</v>
      </c>
      <c r="L5656" t="s">
        <v>76</v>
      </c>
      <c r="M5656" t="s">
        <v>22</v>
      </c>
      <c r="N5656">
        <v>36</v>
      </c>
      <c r="O5656">
        <v>128</v>
      </c>
      <c r="P5656">
        <v>4608</v>
      </c>
      <c r="Q5656">
        <v>2995</v>
      </c>
      <c r="R5656">
        <v>0.65</v>
      </c>
      <c r="S5656" t="s">
        <v>82</v>
      </c>
      <c r="T5656" t="str">
        <f>IF(Table1[[#This Row],[Units Sold]]&gt; 700,"High Units","low Units")</f>
        <v>low Units</v>
      </c>
      <c r="U5656">
        <f>SUM(Table1[[#This Row],[Operating Profit]])/SUM(Table1[Operating Profit])*100</f>
        <v>9.0174143040494233E-4</v>
      </c>
      <c r="V5656">
        <f>SUM(Table1[[#This Row],[Price per Unit]]*Table1[[#This Row],[Units Sold]])</f>
        <v>4608</v>
      </c>
      <c r="W5656">
        <f>SUM(Table1[[#This Row],[Total Sales]]-Table1[[#This Row],[Operating Profit]])</f>
        <v>1613</v>
      </c>
      <c r="X5656">
        <f>SUM(Table1[[#This Row],[Total Sales]]-Table1[[#This Row],[Cost]])</f>
        <v>2995</v>
      </c>
      <c r="Y5656">
        <f>SUM(Table1[[#This Row],[profit/loss]])/SUM(Table1[profit/loss])</f>
        <v>9.0174143040494232E-6</v>
      </c>
    </row>
    <row r="5657" spans="1:25" x14ac:dyDescent="0.3">
      <c r="A5657" t="s">
        <v>13</v>
      </c>
      <c r="B5657" t="s">
        <v>82</v>
      </c>
      <c r="C5657">
        <v>1185732</v>
      </c>
      <c r="D5657" s="9">
        <v>44458</v>
      </c>
      <c r="E5657" s="8" t="str">
        <f>TEXT(Table1[[#This Row],[Invoice Date]],"dd-mm-yyyy")</f>
        <v>19-09-2021</v>
      </c>
      <c r="F5657" s="1" t="str">
        <f t="shared" si="352"/>
        <v>September</v>
      </c>
      <c r="G5657" s="1" t="str">
        <f t="shared" si="353"/>
        <v>2021</v>
      </c>
      <c r="H5657" s="1" t="str">
        <f t="shared" si="354"/>
        <v>Sunday</v>
      </c>
      <c r="I5657" s="1" t="str">
        <f t="shared" si="355"/>
        <v>19</v>
      </c>
      <c r="J5657" t="s">
        <v>35</v>
      </c>
      <c r="K5657" t="s">
        <v>75</v>
      </c>
      <c r="L5657" t="s">
        <v>76</v>
      </c>
      <c r="M5657" t="s">
        <v>16</v>
      </c>
      <c r="N5657">
        <v>32</v>
      </c>
      <c r="O5657">
        <v>174</v>
      </c>
      <c r="P5657">
        <v>5568</v>
      </c>
      <c r="Q5657">
        <v>2784</v>
      </c>
      <c r="R5657">
        <v>0.5</v>
      </c>
      <c r="S5657" t="s">
        <v>82</v>
      </c>
      <c r="T5657" t="str">
        <f>IF(Table1[[#This Row],[Units Sold]]&gt; 700,"High Units","low Units")</f>
        <v>low Units</v>
      </c>
      <c r="U5657">
        <f>SUM(Table1[[#This Row],[Operating Profit]])/SUM(Table1[Operating Profit])*100</f>
        <v>8.3821306919778279E-4</v>
      </c>
      <c r="V5657">
        <f>SUM(Table1[[#This Row],[Price per Unit]]*Table1[[#This Row],[Units Sold]])</f>
        <v>5568</v>
      </c>
      <c r="W5657">
        <f>SUM(Table1[[#This Row],[Total Sales]]-Table1[[#This Row],[Operating Profit]])</f>
        <v>2784</v>
      </c>
      <c r="X5657">
        <f>SUM(Table1[[#This Row],[Total Sales]]-Table1[[#This Row],[Cost]])</f>
        <v>2784</v>
      </c>
      <c r="Y5657">
        <f>SUM(Table1[[#This Row],[profit/loss]])/SUM(Table1[profit/loss])</f>
        <v>8.3821306919778278E-6</v>
      </c>
    </row>
    <row r="5658" spans="1:25" x14ac:dyDescent="0.3">
      <c r="A5658" t="s">
        <v>13</v>
      </c>
      <c r="B5658" t="s">
        <v>82</v>
      </c>
      <c r="C5658">
        <v>1185732</v>
      </c>
      <c r="D5658" s="9">
        <v>44458</v>
      </c>
      <c r="E5658" s="8" t="str">
        <f>TEXT(Table1[[#This Row],[Invoice Date]],"dd-mm-yyyy")</f>
        <v>19-09-2021</v>
      </c>
      <c r="F5658" s="1" t="str">
        <f t="shared" si="352"/>
        <v>September</v>
      </c>
      <c r="G5658" s="1" t="str">
        <f t="shared" si="353"/>
        <v>2021</v>
      </c>
      <c r="H5658" s="1" t="str">
        <f t="shared" si="354"/>
        <v>Sunday</v>
      </c>
      <c r="I5658" s="1" t="str">
        <f t="shared" si="355"/>
        <v>19</v>
      </c>
      <c r="J5658" t="s">
        <v>35</v>
      </c>
      <c r="K5658" t="s">
        <v>75</v>
      </c>
      <c r="L5658" t="s">
        <v>76</v>
      </c>
      <c r="M5658" t="s">
        <v>18</v>
      </c>
      <c r="N5658">
        <v>28</v>
      </c>
      <c r="O5658">
        <v>100</v>
      </c>
      <c r="P5658">
        <v>2800</v>
      </c>
      <c r="Q5658">
        <v>1316</v>
      </c>
      <c r="R5658">
        <v>0.47</v>
      </c>
      <c r="S5658" t="s">
        <v>82</v>
      </c>
      <c r="T5658" t="str">
        <f>IF(Table1[[#This Row],[Units Sold]]&gt; 700,"High Units","low Units")</f>
        <v>low Units</v>
      </c>
      <c r="U5658">
        <f>SUM(Table1[[#This Row],[Operating Profit]])/SUM(Table1[Operating Profit])*100</f>
        <v>3.9622428127308976E-4</v>
      </c>
      <c r="V5658">
        <f>SUM(Table1[[#This Row],[Price per Unit]]*Table1[[#This Row],[Units Sold]])</f>
        <v>2800</v>
      </c>
      <c r="W5658">
        <f>SUM(Table1[[#This Row],[Total Sales]]-Table1[[#This Row],[Operating Profit]])</f>
        <v>1484</v>
      </c>
      <c r="X5658">
        <f>SUM(Table1[[#This Row],[Total Sales]]-Table1[[#This Row],[Cost]])</f>
        <v>1316</v>
      </c>
      <c r="Y5658">
        <f>SUM(Table1[[#This Row],[profit/loss]])/SUM(Table1[profit/loss])</f>
        <v>3.9622428127308978E-6</v>
      </c>
    </row>
    <row r="5659" spans="1:25" x14ac:dyDescent="0.3">
      <c r="A5659" t="s">
        <v>13</v>
      </c>
      <c r="B5659" t="s">
        <v>82</v>
      </c>
      <c r="C5659">
        <v>1185732</v>
      </c>
      <c r="D5659" s="9">
        <v>44458</v>
      </c>
      <c r="E5659" s="8" t="str">
        <f>TEXT(Table1[[#This Row],[Invoice Date]],"dd-mm-yyyy")</f>
        <v>19-09-2021</v>
      </c>
      <c r="F5659" s="1" t="str">
        <f t="shared" si="352"/>
        <v>September</v>
      </c>
      <c r="G5659" s="1" t="str">
        <f t="shared" si="353"/>
        <v>2021</v>
      </c>
      <c r="H5659" s="1" t="str">
        <f t="shared" si="354"/>
        <v>Sunday</v>
      </c>
      <c r="I5659" s="1" t="str">
        <f t="shared" si="355"/>
        <v>19</v>
      </c>
      <c r="J5659" t="s">
        <v>35</v>
      </c>
      <c r="K5659" t="s">
        <v>75</v>
      </c>
      <c r="L5659" t="s">
        <v>76</v>
      </c>
      <c r="M5659" t="s">
        <v>19</v>
      </c>
      <c r="N5659">
        <v>14</v>
      </c>
      <c r="O5659">
        <v>75</v>
      </c>
      <c r="P5659">
        <v>1050</v>
      </c>
      <c r="Q5659">
        <v>515</v>
      </c>
      <c r="R5659">
        <v>0.49</v>
      </c>
      <c r="S5659" t="s">
        <v>82</v>
      </c>
      <c r="T5659" t="str">
        <f>IF(Table1[[#This Row],[Units Sold]]&gt; 700,"High Units","low Units")</f>
        <v>low Units</v>
      </c>
      <c r="U5659">
        <f>SUM(Table1[[#This Row],[Operating Profit]])/SUM(Table1[Operating Profit])*100</f>
        <v>1.550573745103657E-4</v>
      </c>
      <c r="V5659">
        <f>SUM(Table1[[#This Row],[Price per Unit]]*Table1[[#This Row],[Units Sold]])</f>
        <v>1050</v>
      </c>
      <c r="W5659">
        <f>SUM(Table1[[#This Row],[Total Sales]]-Table1[[#This Row],[Operating Profit]])</f>
        <v>535</v>
      </c>
      <c r="X5659">
        <f>SUM(Table1[[#This Row],[Total Sales]]-Table1[[#This Row],[Cost]])</f>
        <v>515</v>
      </c>
      <c r="Y5659">
        <f>SUM(Table1[[#This Row],[profit/loss]])/SUM(Table1[profit/loss])</f>
        <v>1.5505737451036569E-6</v>
      </c>
    </row>
    <row r="5660" spans="1:25" x14ac:dyDescent="0.3">
      <c r="A5660" t="s">
        <v>13</v>
      </c>
      <c r="B5660" t="s">
        <v>82</v>
      </c>
      <c r="C5660">
        <v>1185732</v>
      </c>
      <c r="D5660" s="9">
        <v>44458</v>
      </c>
      <c r="E5660" s="8" t="str">
        <f>TEXT(Table1[[#This Row],[Invoice Date]],"dd-mm-yyyy")</f>
        <v>19-09-2021</v>
      </c>
      <c r="F5660" s="1" t="str">
        <f t="shared" si="352"/>
        <v>September</v>
      </c>
      <c r="G5660" s="1" t="str">
        <f t="shared" si="353"/>
        <v>2021</v>
      </c>
      <c r="H5660" s="1" t="str">
        <f t="shared" si="354"/>
        <v>Sunday</v>
      </c>
      <c r="I5660" s="1" t="str">
        <f t="shared" si="355"/>
        <v>19</v>
      </c>
      <c r="J5660" t="s">
        <v>35</v>
      </c>
      <c r="K5660" t="s">
        <v>75</v>
      </c>
      <c r="L5660" t="s">
        <v>76</v>
      </c>
      <c r="M5660" t="s">
        <v>20</v>
      </c>
      <c r="N5660">
        <v>14</v>
      </c>
      <c r="O5660">
        <v>83</v>
      </c>
      <c r="P5660">
        <v>1162</v>
      </c>
      <c r="Q5660">
        <v>616</v>
      </c>
      <c r="R5660">
        <v>0.53</v>
      </c>
      <c r="S5660" t="s">
        <v>82</v>
      </c>
      <c r="T5660" t="str">
        <f>IF(Table1[[#This Row],[Units Sold]]&gt; 700,"High Units","low Units")</f>
        <v>low Units</v>
      </c>
      <c r="U5660">
        <f>SUM(Table1[[#This Row],[Operating Profit]])/SUM(Table1[Operating Profit])*100</f>
        <v>1.8546668485123352E-4</v>
      </c>
      <c r="V5660">
        <f>SUM(Table1[[#This Row],[Price per Unit]]*Table1[[#This Row],[Units Sold]])</f>
        <v>1162</v>
      </c>
      <c r="W5660">
        <f>SUM(Table1[[#This Row],[Total Sales]]-Table1[[#This Row],[Operating Profit]])</f>
        <v>546</v>
      </c>
      <c r="X5660">
        <f>SUM(Table1[[#This Row],[Total Sales]]-Table1[[#This Row],[Cost]])</f>
        <v>616</v>
      </c>
      <c r="Y5660">
        <f>SUM(Table1[[#This Row],[profit/loss]])/SUM(Table1[profit/loss])</f>
        <v>1.8546668485123353E-6</v>
      </c>
    </row>
    <row r="5661" spans="1:25" x14ac:dyDescent="0.3">
      <c r="A5661" t="s">
        <v>13</v>
      </c>
      <c r="B5661" t="s">
        <v>82</v>
      </c>
      <c r="C5661">
        <v>1185732</v>
      </c>
      <c r="D5661" s="9">
        <v>44458</v>
      </c>
      <c r="E5661" s="8" t="str">
        <f>TEXT(Table1[[#This Row],[Invoice Date]],"dd-mm-yyyy")</f>
        <v>19-09-2021</v>
      </c>
      <c r="F5661" s="1" t="str">
        <f t="shared" si="352"/>
        <v>September</v>
      </c>
      <c r="G5661" s="1" t="str">
        <f t="shared" si="353"/>
        <v>2021</v>
      </c>
      <c r="H5661" s="1" t="str">
        <f t="shared" si="354"/>
        <v>Sunday</v>
      </c>
      <c r="I5661" s="1" t="str">
        <f t="shared" si="355"/>
        <v>19</v>
      </c>
      <c r="J5661" t="s">
        <v>35</v>
      </c>
      <c r="K5661" t="s">
        <v>75</v>
      </c>
      <c r="L5661" t="s">
        <v>76</v>
      </c>
      <c r="M5661" t="s">
        <v>21</v>
      </c>
      <c r="N5661">
        <v>23</v>
      </c>
      <c r="O5661">
        <v>77</v>
      </c>
      <c r="P5661">
        <v>1771</v>
      </c>
      <c r="Q5661">
        <v>832</v>
      </c>
      <c r="R5661">
        <v>0.47</v>
      </c>
      <c r="S5661" t="s">
        <v>82</v>
      </c>
      <c r="T5661" t="str">
        <f>IF(Table1[[#This Row],[Units Sold]]&gt; 700,"High Units","low Units")</f>
        <v>low Units</v>
      </c>
      <c r="U5661">
        <f>SUM(Table1[[#This Row],[Operating Profit]])/SUM(Table1[Operating Profit])*100</f>
        <v>2.5050045746140634E-4</v>
      </c>
      <c r="V5661">
        <f>SUM(Table1[[#This Row],[Price per Unit]]*Table1[[#This Row],[Units Sold]])</f>
        <v>1771</v>
      </c>
      <c r="W5661">
        <f>SUM(Table1[[#This Row],[Total Sales]]-Table1[[#This Row],[Operating Profit]])</f>
        <v>939</v>
      </c>
      <c r="X5661">
        <f>SUM(Table1[[#This Row],[Total Sales]]-Table1[[#This Row],[Cost]])</f>
        <v>832</v>
      </c>
      <c r="Y5661">
        <f>SUM(Table1[[#This Row],[profit/loss]])/SUM(Table1[profit/loss])</f>
        <v>2.5050045746140633E-6</v>
      </c>
    </row>
    <row r="5662" spans="1:25" x14ac:dyDescent="0.3">
      <c r="A5662" t="s">
        <v>13</v>
      </c>
      <c r="B5662" t="s">
        <v>82</v>
      </c>
      <c r="C5662">
        <v>1185732</v>
      </c>
      <c r="D5662" s="9">
        <v>44458</v>
      </c>
      <c r="E5662" s="8" t="str">
        <f>TEXT(Table1[[#This Row],[Invoice Date]],"dd-mm-yyyy")</f>
        <v>19-09-2021</v>
      </c>
      <c r="F5662" s="1" t="str">
        <f t="shared" si="352"/>
        <v>September</v>
      </c>
      <c r="G5662" s="1" t="str">
        <f t="shared" si="353"/>
        <v>2021</v>
      </c>
      <c r="H5662" s="1" t="str">
        <f t="shared" si="354"/>
        <v>Sunday</v>
      </c>
      <c r="I5662" s="1" t="str">
        <f t="shared" si="355"/>
        <v>19</v>
      </c>
      <c r="J5662" t="s">
        <v>35</v>
      </c>
      <c r="K5662" t="s">
        <v>75</v>
      </c>
      <c r="L5662" t="s">
        <v>76</v>
      </c>
      <c r="M5662" t="s">
        <v>22</v>
      </c>
      <c r="N5662">
        <v>28</v>
      </c>
      <c r="O5662">
        <v>95</v>
      </c>
      <c r="P5662">
        <v>2660</v>
      </c>
      <c r="Q5662">
        <v>1702</v>
      </c>
      <c r="R5662">
        <v>0.64</v>
      </c>
      <c r="S5662" t="s">
        <v>82</v>
      </c>
      <c r="T5662" t="str">
        <f>IF(Table1[[#This Row],[Units Sold]]&gt; 700,"High Units","low Units")</f>
        <v>low Units</v>
      </c>
      <c r="U5662">
        <f>SUM(Table1[[#This Row],[Operating Profit]])/SUM(Table1[Operating Profit])*100</f>
        <v>5.1244204158571339E-4</v>
      </c>
      <c r="V5662">
        <f>SUM(Table1[[#This Row],[Price per Unit]]*Table1[[#This Row],[Units Sold]])</f>
        <v>2660</v>
      </c>
      <c r="W5662">
        <f>SUM(Table1[[#This Row],[Total Sales]]-Table1[[#This Row],[Operating Profit]])</f>
        <v>958</v>
      </c>
      <c r="X5662">
        <f>SUM(Table1[[#This Row],[Total Sales]]-Table1[[#This Row],[Cost]])</f>
        <v>1702</v>
      </c>
      <c r="Y5662">
        <f>SUM(Table1[[#This Row],[profit/loss]])/SUM(Table1[profit/loss])</f>
        <v>5.1244204158571343E-6</v>
      </c>
    </row>
    <row r="5663" spans="1:25" x14ac:dyDescent="0.3">
      <c r="A5663" t="s">
        <v>13</v>
      </c>
      <c r="B5663" t="s">
        <v>82</v>
      </c>
      <c r="C5663">
        <v>1185732</v>
      </c>
      <c r="D5663" s="9">
        <v>44487</v>
      </c>
      <c r="E5663" s="8" t="str">
        <f>TEXT(Table1[[#This Row],[Invoice Date]],"dd-mm-yyyy")</f>
        <v>18-10-2021</v>
      </c>
      <c r="F5663" s="1" t="str">
        <f t="shared" si="352"/>
        <v>October</v>
      </c>
      <c r="G5663" s="1" t="str">
        <f t="shared" si="353"/>
        <v>2021</v>
      </c>
      <c r="H5663" s="1" t="str">
        <f t="shared" si="354"/>
        <v>Monday</v>
      </c>
      <c r="I5663" s="1" t="str">
        <f t="shared" si="355"/>
        <v>18</v>
      </c>
      <c r="J5663" t="s">
        <v>35</v>
      </c>
      <c r="K5663" t="s">
        <v>75</v>
      </c>
      <c r="L5663" t="s">
        <v>76</v>
      </c>
      <c r="M5663" t="s">
        <v>16</v>
      </c>
      <c r="N5663">
        <v>34</v>
      </c>
      <c r="O5663">
        <v>131</v>
      </c>
      <c r="P5663">
        <v>4454</v>
      </c>
      <c r="Q5663">
        <v>2272</v>
      </c>
      <c r="R5663">
        <v>0.51</v>
      </c>
      <c r="S5663" t="s">
        <v>82</v>
      </c>
      <c r="T5663" t="str">
        <f>IF(Table1[[#This Row],[Units Sold]]&gt; 700,"High Units","low Units")</f>
        <v>low Units</v>
      </c>
      <c r="U5663">
        <f>SUM(Table1[[#This Row],[Operating Profit]])/SUM(Table1[Operating Profit])*100</f>
        <v>6.84058941529225E-4</v>
      </c>
      <c r="V5663">
        <f>SUM(Table1[[#This Row],[Price per Unit]]*Table1[[#This Row],[Units Sold]])</f>
        <v>4454</v>
      </c>
      <c r="W5663">
        <f>SUM(Table1[[#This Row],[Total Sales]]-Table1[[#This Row],[Operating Profit]])</f>
        <v>2182</v>
      </c>
      <c r="X5663">
        <f>SUM(Table1[[#This Row],[Total Sales]]-Table1[[#This Row],[Cost]])</f>
        <v>2272</v>
      </c>
      <c r="Y5663">
        <f>SUM(Table1[[#This Row],[profit/loss]])/SUM(Table1[profit/loss])</f>
        <v>6.8405894152922497E-6</v>
      </c>
    </row>
    <row r="5664" spans="1:25" x14ac:dyDescent="0.3">
      <c r="A5664" t="s">
        <v>13</v>
      </c>
      <c r="B5664" t="s">
        <v>82</v>
      </c>
      <c r="C5664">
        <v>1185732</v>
      </c>
      <c r="D5664" s="9">
        <v>44487</v>
      </c>
      <c r="E5664" s="8" t="str">
        <f>TEXT(Table1[[#This Row],[Invoice Date]],"dd-mm-yyyy")</f>
        <v>18-10-2021</v>
      </c>
      <c r="F5664" s="1" t="str">
        <f t="shared" si="352"/>
        <v>October</v>
      </c>
      <c r="G5664" s="1" t="str">
        <f t="shared" si="353"/>
        <v>2021</v>
      </c>
      <c r="H5664" s="1" t="str">
        <f t="shared" si="354"/>
        <v>Monday</v>
      </c>
      <c r="I5664" s="1" t="str">
        <f t="shared" si="355"/>
        <v>18</v>
      </c>
      <c r="J5664" t="s">
        <v>35</v>
      </c>
      <c r="K5664" t="s">
        <v>75</v>
      </c>
      <c r="L5664" t="s">
        <v>76</v>
      </c>
      <c r="M5664" t="s">
        <v>18</v>
      </c>
      <c r="N5664">
        <v>24</v>
      </c>
      <c r="O5664">
        <v>91</v>
      </c>
      <c r="P5664">
        <v>2184</v>
      </c>
      <c r="Q5664">
        <v>1092</v>
      </c>
      <c r="R5664">
        <v>0.5</v>
      </c>
      <c r="S5664" t="s">
        <v>82</v>
      </c>
      <c r="T5664" t="str">
        <f>IF(Table1[[#This Row],[Units Sold]]&gt; 700,"High Units","low Units")</f>
        <v>low Units</v>
      </c>
      <c r="U5664">
        <f>SUM(Table1[[#This Row],[Operating Profit]])/SUM(Table1[Operating Profit])*100</f>
        <v>3.287818504180958E-4</v>
      </c>
      <c r="V5664">
        <f>SUM(Table1[[#This Row],[Price per Unit]]*Table1[[#This Row],[Units Sold]])</f>
        <v>2184</v>
      </c>
      <c r="W5664">
        <f>SUM(Table1[[#This Row],[Total Sales]]-Table1[[#This Row],[Operating Profit]])</f>
        <v>1092</v>
      </c>
      <c r="X5664">
        <f>SUM(Table1[[#This Row],[Total Sales]]-Table1[[#This Row],[Cost]])</f>
        <v>1092</v>
      </c>
      <c r="Y5664">
        <f>SUM(Table1[[#This Row],[profit/loss]])/SUM(Table1[profit/loss])</f>
        <v>3.2878185041809579E-6</v>
      </c>
    </row>
    <row r="5665" spans="1:25" x14ac:dyDescent="0.3">
      <c r="A5665" t="s">
        <v>13</v>
      </c>
      <c r="B5665" t="s">
        <v>82</v>
      </c>
      <c r="C5665">
        <v>1185732</v>
      </c>
      <c r="D5665" s="9">
        <v>44487</v>
      </c>
      <c r="E5665" s="8" t="str">
        <f>TEXT(Table1[[#This Row],[Invoice Date]],"dd-mm-yyyy")</f>
        <v>18-10-2021</v>
      </c>
      <c r="F5665" s="1" t="str">
        <f t="shared" si="352"/>
        <v>October</v>
      </c>
      <c r="G5665" s="1" t="str">
        <f t="shared" si="353"/>
        <v>2021</v>
      </c>
      <c r="H5665" s="1" t="str">
        <f t="shared" si="354"/>
        <v>Monday</v>
      </c>
      <c r="I5665" s="1" t="str">
        <f t="shared" si="355"/>
        <v>18</v>
      </c>
      <c r="J5665" t="s">
        <v>35</v>
      </c>
      <c r="K5665" t="s">
        <v>75</v>
      </c>
      <c r="L5665" t="s">
        <v>76</v>
      </c>
      <c r="M5665" t="s">
        <v>19</v>
      </c>
      <c r="N5665">
        <v>23</v>
      </c>
      <c r="O5665">
        <v>73</v>
      </c>
      <c r="P5665">
        <v>1679</v>
      </c>
      <c r="Q5665">
        <v>806</v>
      </c>
      <c r="R5665">
        <v>0.48</v>
      </c>
      <c r="S5665" t="s">
        <v>82</v>
      </c>
      <c r="T5665" t="str">
        <f>IF(Table1[[#This Row],[Units Sold]]&gt; 700,"High Units","low Units")</f>
        <v>low Units</v>
      </c>
      <c r="U5665">
        <f>SUM(Table1[[#This Row],[Operating Profit]])/SUM(Table1[Operating Profit])*100</f>
        <v>2.4267231816573739E-4</v>
      </c>
      <c r="V5665">
        <f>SUM(Table1[[#This Row],[Price per Unit]]*Table1[[#This Row],[Units Sold]])</f>
        <v>1679</v>
      </c>
      <c r="W5665">
        <f>SUM(Table1[[#This Row],[Total Sales]]-Table1[[#This Row],[Operating Profit]])</f>
        <v>873</v>
      </c>
      <c r="X5665">
        <f>SUM(Table1[[#This Row],[Total Sales]]-Table1[[#This Row],[Cost]])</f>
        <v>806</v>
      </c>
      <c r="Y5665">
        <f>SUM(Table1[[#This Row],[profit/loss]])/SUM(Table1[profit/loss])</f>
        <v>2.4267231816573739E-6</v>
      </c>
    </row>
    <row r="5666" spans="1:25" x14ac:dyDescent="0.3">
      <c r="A5666" t="s">
        <v>13</v>
      </c>
      <c r="B5666" t="s">
        <v>82</v>
      </c>
      <c r="C5666">
        <v>1185732</v>
      </c>
      <c r="D5666" s="9">
        <v>44487</v>
      </c>
      <c r="E5666" s="8" t="str">
        <f>TEXT(Table1[[#This Row],[Invoice Date]],"dd-mm-yyyy")</f>
        <v>18-10-2021</v>
      </c>
      <c r="F5666" s="1" t="str">
        <f t="shared" si="352"/>
        <v>October</v>
      </c>
      <c r="G5666" s="1" t="str">
        <f t="shared" si="353"/>
        <v>2021</v>
      </c>
      <c r="H5666" s="1" t="str">
        <f t="shared" si="354"/>
        <v>Monday</v>
      </c>
      <c r="I5666" s="1" t="str">
        <f t="shared" si="355"/>
        <v>18</v>
      </c>
      <c r="J5666" t="s">
        <v>35</v>
      </c>
      <c r="K5666" t="s">
        <v>75</v>
      </c>
      <c r="L5666" t="s">
        <v>76</v>
      </c>
      <c r="M5666" t="s">
        <v>20</v>
      </c>
      <c r="N5666">
        <v>23</v>
      </c>
      <c r="O5666">
        <v>59</v>
      </c>
      <c r="P5666">
        <v>1357</v>
      </c>
      <c r="Q5666">
        <v>679</v>
      </c>
      <c r="R5666">
        <v>0.5</v>
      </c>
      <c r="S5666" t="s">
        <v>82</v>
      </c>
      <c r="T5666" t="str">
        <f>IF(Table1[[#This Row],[Units Sold]]&gt; 700,"High Units","low Units")</f>
        <v>low Units</v>
      </c>
      <c r="U5666">
        <f>SUM(Table1[[#This Row],[Operating Profit]])/SUM(Table1[Operating Profit])*100</f>
        <v>2.044348685292006E-4</v>
      </c>
      <c r="V5666">
        <f>SUM(Table1[[#This Row],[Price per Unit]]*Table1[[#This Row],[Units Sold]])</f>
        <v>1357</v>
      </c>
      <c r="W5666">
        <f>SUM(Table1[[#This Row],[Total Sales]]-Table1[[#This Row],[Operating Profit]])</f>
        <v>678</v>
      </c>
      <c r="X5666">
        <f>SUM(Table1[[#This Row],[Total Sales]]-Table1[[#This Row],[Cost]])</f>
        <v>679</v>
      </c>
      <c r="Y5666">
        <f>SUM(Table1[[#This Row],[profit/loss]])/SUM(Table1[profit/loss])</f>
        <v>2.0443486852920061E-6</v>
      </c>
    </row>
    <row r="5667" spans="1:25" x14ac:dyDescent="0.3">
      <c r="A5667" t="s">
        <v>13</v>
      </c>
      <c r="B5667" t="s">
        <v>82</v>
      </c>
      <c r="C5667">
        <v>1185732</v>
      </c>
      <c r="D5667" s="9">
        <v>44487</v>
      </c>
      <c r="E5667" s="8" t="str">
        <f>TEXT(Table1[[#This Row],[Invoice Date]],"dd-mm-yyyy")</f>
        <v>18-10-2021</v>
      </c>
      <c r="F5667" s="1" t="str">
        <f t="shared" si="352"/>
        <v>October</v>
      </c>
      <c r="G5667" s="1" t="str">
        <f t="shared" si="353"/>
        <v>2021</v>
      </c>
      <c r="H5667" s="1" t="str">
        <f t="shared" si="354"/>
        <v>Monday</v>
      </c>
      <c r="I5667" s="1" t="str">
        <f t="shared" si="355"/>
        <v>18</v>
      </c>
      <c r="J5667" t="s">
        <v>35</v>
      </c>
      <c r="K5667" t="s">
        <v>75</v>
      </c>
      <c r="L5667" t="s">
        <v>76</v>
      </c>
      <c r="M5667" t="s">
        <v>21</v>
      </c>
      <c r="N5667">
        <v>32</v>
      </c>
      <c r="O5667">
        <v>68</v>
      </c>
      <c r="P5667">
        <v>2176</v>
      </c>
      <c r="Q5667">
        <v>1023</v>
      </c>
      <c r="R5667">
        <v>0.47</v>
      </c>
      <c r="S5667" t="s">
        <v>82</v>
      </c>
      <c r="T5667" t="str">
        <f>IF(Table1[[#This Row],[Units Sold]]&gt; 700,"High Units","low Units")</f>
        <v>low Units</v>
      </c>
      <c r="U5667">
        <f>SUM(Table1[[#This Row],[Operating Profit]])/SUM(Table1[Operating Profit])*100</f>
        <v>3.0800717305651281E-4</v>
      </c>
      <c r="V5667">
        <f>SUM(Table1[[#This Row],[Price per Unit]]*Table1[[#This Row],[Units Sold]])</f>
        <v>2176</v>
      </c>
      <c r="W5667">
        <f>SUM(Table1[[#This Row],[Total Sales]]-Table1[[#This Row],[Operating Profit]])</f>
        <v>1153</v>
      </c>
      <c r="X5667">
        <f>SUM(Table1[[#This Row],[Total Sales]]-Table1[[#This Row],[Cost]])</f>
        <v>1023</v>
      </c>
      <c r="Y5667">
        <f>SUM(Table1[[#This Row],[profit/loss]])/SUM(Table1[profit/loss])</f>
        <v>3.0800717305651282E-6</v>
      </c>
    </row>
    <row r="5668" spans="1:25" x14ac:dyDescent="0.3">
      <c r="A5668" t="s">
        <v>13</v>
      </c>
      <c r="B5668" t="s">
        <v>82</v>
      </c>
      <c r="C5668">
        <v>1185732</v>
      </c>
      <c r="D5668" s="9">
        <v>44487</v>
      </c>
      <c r="E5668" s="8" t="str">
        <f>TEXT(Table1[[#This Row],[Invoice Date]],"dd-mm-yyyy")</f>
        <v>18-10-2021</v>
      </c>
      <c r="F5668" s="1" t="str">
        <f t="shared" si="352"/>
        <v>October</v>
      </c>
      <c r="G5668" s="1" t="str">
        <f t="shared" si="353"/>
        <v>2021</v>
      </c>
      <c r="H5668" s="1" t="str">
        <f t="shared" si="354"/>
        <v>Monday</v>
      </c>
      <c r="I5668" s="1" t="str">
        <f t="shared" si="355"/>
        <v>18</v>
      </c>
      <c r="J5668" t="s">
        <v>35</v>
      </c>
      <c r="K5668" t="s">
        <v>75</v>
      </c>
      <c r="L5668" t="s">
        <v>76</v>
      </c>
      <c r="M5668" t="s">
        <v>22</v>
      </c>
      <c r="N5668">
        <v>38</v>
      </c>
      <c r="O5668">
        <v>88</v>
      </c>
      <c r="P5668">
        <v>3344</v>
      </c>
      <c r="Q5668">
        <v>2140</v>
      </c>
      <c r="R5668">
        <v>0.64</v>
      </c>
      <c r="S5668" t="s">
        <v>82</v>
      </c>
      <c r="T5668" t="str">
        <f>IF(Table1[[#This Row],[Units Sold]]&gt; 700,"High Units","low Units")</f>
        <v>low Units</v>
      </c>
      <c r="U5668">
        <f>SUM(Table1[[#This Row],[Operating Profit]])/SUM(Table1[Operating Profit])*100</f>
        <v>6.4431608048967485E-4</v>
      </c>
      <c r="V5668">
        <f>SUM(Table1[[#This Row],[Price per Unit]]*Table1[[#This Row],[Units Sold]])</f>
        <v>3344</v>
      </c>
      <c r="W5668">
        <f>SUM(Table1[[#This Row],[Total Sales]]-Table1[[#This Row],[Operating Profit]])</f>
        <v>1204</v>
      </c>
      <c r="X5668">
        <f>SUM(Table1[[#This Row],[Total Sales]]-Table1[[#This Row],[Cost]])</f>
        <v>2140</v>
      </c>
      <c r="Y5668">
        <f>SUM(Table1[[#This Row],[profit/loss]])/SUM(Table1[profit/loss])</f>
        <v>6.4431608048967488E-6</v>
      </c>
    </row>
    <row r="5669" spans="1:25" x14ac:dyDescent="0.3">
      <c r="A5669" t="s">
        <v>13</v>
      </c>
      <c r="B5669" t="s">
        <v>82</v>
      </c>
      <c r="C5669">
        <v>1185732</v>
      </c>
      <c r="D5669" s="9">
        <v>44518</v>
      </c>
      <c r="E5669" s="8" t="str">
        <f>TEXT(Table1[[#This Row],[Invoice Date]],"dd-mm-yyyy")</f>
        <v>18-11-2021</v>
      </c>
      <c r="F5669" s="1" t="str">
        <f t="shared" si="352"/>
        <v>November</v>
      </c>
      <c r="G5669" s="1" t="str">
        <f t="shared" si="353"/>
        <v>2021</v>
      </c>
      <c r="H5669" s="1" t="str">
        <f t="shared" si="354"/>
        <v>Thursday</v>
      </c>
      <c r="I5669" s="1" t="str">
        <f t="shared" si="355"/>
        <v>18</v>
      </c>
      <c r="J5669" t="s">
        <v>35</v>
      </c>
      <c r="K5669" t="s">
        <v>75</v>
      </c>
      <c r="L5669" t="s">
        <v>76</v>
      </c>
      <c r="M5669" t="s">
        <v>16</v>
      </c>
      <c r="N5669">
        <v>34</v>
      </c>
      <c r="O5669">
        <v>150</v>
      </c>
      <c r="P5669">
        <v>5100</v>
      </c>
      <c r="Q5669">
        <v>2601</v>
      </c>
      <c r="R5669">
        <v>0.51</v>
      </c>
      <c r="S5669" t="s">
        <v>82</v>
      </c>
      <c r="T5669" t="str">
        <f>IF(Table1[[#This Row],[Units Sold]]&gt; 700,"High Units","low Units")</f>
        <v>low Units</v>
      </c>
      <c r="U5669">
        <f>SUM(Table1[[#This Row],[Operating Profit]])/SUM(Table1[Operating Profit])*100</f>
        <v>7.8311501184749751E-4</v>
      </c>
      <c r="V5669">
        <f>SUM(Table1[[#This Row],[Price per Unit]]*Table1[[#This Row],[Units Sold]])</f>
        <v>5100</v>
      </c>
      <c r="W5669">
        <f>SUM(Table1[[#This Row],[Total Sales]]-Table1[[#This Row],[Operating Profit]])</f>
        <v>2499</v>
      </c>
      <c r="X5669">
        <f>SUM(Table1[[#This Row],[Total Sales]]-Table1[[#This Row],[Cost]])</f>
        <v>2601</v>
      </c>
      <c r="Y5669">
        <f>SUM(Table1[[#This Row],[profit/loss]])/SUM(Table1[profit/loss])</f>
        <v>7.8311501184749748E-6</v>
      </c>
    </row>
    <row r="5670" spans="1:25" x14ac:dyDescent="0.3">
      <c r="A5670" t="s">
        <v>13</v>
      </c>
      <c r="B5670" t="s">
        <v>82</v>
      </c>
      <c r="C5670">
        <v>1185732</v>
      </c>
      <c r="D5670" s="9">
        <v>44518</v>
      </c>
      <c r="E5670" s="8" t="str">
        <f>TEXT(Table1[[#This Row],[Invoice Date]],"dd-mm-yyyy")</f>
        <v>18-11-2021</v>
      </c>
      <c r="F5670" s="1" t="str">
        <f t="shared" si="352"/>
        <v>November</v>
      </c>
      <c r="G5670" s="1" t="str">
        <f t="shared" si="353"/>
        <v>2021</v>
      </c>
      <c r="H5670" s="1" t="str">
        <f t="shared" si="354"/>
        <v>Thursday</v>
      </c>
      <c r="I5670" s="1" t="str">
        <f t="shared" si="355"/>
        <v>18</v>
      </c>
      <c r="J5670" t="s">
        <v>35</v>
      </c>
      <c r="K5670" t="s">
        <v>75</v>
      </c>
      <c r="L5670" t="s">
        <v>76</v>
      </c>
      <c r="M5670" t="s">
        <v>18</v>
      </c>
      <c r="N5670">
        <v>23</v>
      </c>
      <c r="O5670">
        <v>88</v>
      </c>
      <c r="P5670">
        <v>2024</v>
      </c>
      <c r="Q5670">
        <v>911</v>
      </c>
      <c r="R5670">
        <v>0.45</v>
      </c>
      <c r="S5670" t="s">
        <v>82</v>
      </c>
      <c r="T5670" t="str">
        <f>IF(Table1[[#This Row],[Units Sold]]&gt; 700,"High Units","low Units")</f>
        <v>low Units</v>
      </c>
      <c r="U5670">
        <f>SUM(Table1[[#This Row],[Operating Profit]])/SUM(Table1[Operating Profit])*100</f>
        <v>2.7428595762901583E-4</v>
      </c>
      <c r="V5670">
        <f>SUM(Table1[[#This Row],[Price per Unit]]*Table1[[#This Row],[Units Sold]])</f>
        <v>2024</v>
      </c>
      <c r="W5670">
        <f>SUM(Table1[[#This Row],[Total Sales]]-Table1[[#This Row],[Operating Profit]])</f>
        <v>1113</v>
      </c>
      <c r="X5670">
        <f>SUM(Table1[[#This Row],[Total Sales]]-Table1[[#This Row],[Cost]])</f>
        <v>911</v>
      </c>
      <c r="Y5670">
        <f>SUM(Table1[[#This Row],[profit/loss]])/SUM(Table1[profit/loss])</f>
        <v>2.7428595762901583E-6</v>
      </c>
    </row>
    <row r="5671" spans="1:25" x14ac:dyDescent="0.3">
      <c r="A5671" t="s">
        <v>13</v>
      </c>
      <c r="B5671" t="s">
        <v>82</v>
      </c>
      <c r="C5671">
        <v>1185732</v>
      </c>
      <c r="D5671" s="9">
        <v>44518</v>
      </c>
      <c r="E5671" s="8" t="str">
        <f>TEXT(Table1[[#This Row],[Invoice Date]],"dd-mm-yyyy")</f>
        <v>18-11-2021</v>
      </c>
      <c r="F5671" s="1" t="str">
        <f t="shared" si="352"/>
        <v>November</v>
      </c>
      <c r="G5671" s="1" t="str">
        <f t="shared" si="353"/>
        <v>2021</v>
      </c>
      <c r="H5671" s="1" t="str">
        <f t="shared" si="354"/>
        <v>Thursday</v>
      </c>
      <c r="I5671" s="1" t="str">
        <f t="shared" si="355"/>
        <v>18</v>
      </c>
      <c r="J5671" t="s">
        <v>35</v>
      </c>
      <c r="K5671" t="s">
        <v>75</v>
      </c>
      <c r="L5671" t="s">
        <v>76</v>
      </c>
      <c r="M5671" t="s">
        <v>19</v>
      </c>
      <c r="N5671">
        <v>23</v>
      </c>
      <c r="O5671">
        <v>80</v>
      </c>
      <c r="P5671">
        <v>1840</v>
      </c>
      <c r="Q5671">
        <v>902</v>
      </c>
      <c r="R5671">
        <v>0.49</v>
      </c>
      <c r="S5671" t="s">
        <v>82</v>
      </c>
      <c r="T5671" t="str">
        <f>IF(Table1[[#This Row],[Units Sold]]&gt; 700,"High Units","low Units")</f>
        <v>low Units</v>
      </c>
      <c r="U5671">
        <f>SUM(Table1[[#This Row],[Operating Profit]])/SUM(Table1[Operating Profit])*100</f>
        <v>2.7157621710359198E-4</v>
      </c>
      <c r="V5671">
        <f>SUM(Table1[[#This Row],[Price per Unit]]*Table1[[#This Row],[Units Sold]])</f>
        <v>1840</v>
      </c>
      <c r="W5671">
        <f>SUM(Table1[[#This Row],[Total Sales]]-Table1[[#This Row],[Operating Profit]])</f>
        <v>938</v>
      </c>
      <c r="X5671">
        <f>SUM(Table1[[#This Row],[Total Sales]]-Table1[[#This Row],[Cost]])</f>
        <v>902</v>
      </c>
      <c r="Y5671">
        <f>SUM(Table1[[#This Row],[profit/loss]])/SUM(Table1[profit/loss])</f>
        <v>2.7157621710359197E-6</v>
      </c>
    </row>
    <row r="5672" spans="1:25" x14ac:dyDescent="0.3">
      <c r="A5672" t="s">
        <v>13</v>
      </c>
      <c r="B5672" t="s">
        <v>82</v>
      </c>
      <c r="C5672">
        <v>1185732</v>
      </c>
      <c r="D5672" s="9">
        <v>44518</v>
      </c>
      <c r="E5672" s="8" t="str">
        <f>TEXT(Table1[[#This Row],[Invoice Date]],"dd-mm-yyyy")</f>
        <v>18-11-2021</v>
      </c>
      <c r="F5672" s="1" t="str">
        <f t="shared" si="352"/>
        <v>November</v>
      </c>
      <c r="G5672" s="1" t="str">
        <f t="shared" si="353"/>
        <v>2021</v>
      </c>
      <c r="H5672" s="1" t="str">
        <f t="shared" si="354"/>
        <v>Thursday</v>
      </c>
      <c r="I5672" s="1" t="str">
        <f t="shared" si="355"/>
        <v>18</v>
      </c>
      <c r="J5672" t="s">
        <v>35</v>
      </c>
      <c r="K5672" t="s">
        <v>75</v>
      </c>
      <c r="L5672" t="s">
        <v>76</v>
      </c>
      <c r="M5672" t="s">
        <v>20</v>
      </c>
      <c r="N5672">
        <v>23</v>
      </c>
      <c r="O5672">
        <v>88</v>
      </c>
      <c r="P5672">
        <v>2024</v>
      </c>
      <c r="Q5672">
        <v>1052</v>
      </c>
      <c r="R5672">
        <v>0.52</v>
      </c>
      <c r="S5672" t="s">
        <v>82</v>
      </c>
      <c r="T5672" t="str">
        <f>IF(Table1[[#This Row],[Units Sold]]&gt; 700,"High Units","low Units")</f>
        <v>low Units</v>
      </c>
      <c r="U5672">
        <f>SUM(Table1[[#This Row],[Operating Profit]])/SUM(Table1[Operating Profit])*100</f>
        <v>3.1673855919398973E-4</v>
      </c>
      <c r="V5672">
        <f>SUM(Table1[[#This Row],[Price per Unit]]*Table1[[#This Row],[Units Sold]])</f>
        <v>2024</v>
      </c>
      <c r="W5672">
        <f>SUM(Table1[[#This Row],[Total Sales]]-Table1[[#This Row],[Operating Profit]])</f>
        <v>972</v>
      </c>
      <c r="X5672">
        <f>SUM(Table1[[#This Row],[Total Sales]]-Table1[[#This Row],[Cost]])</f>
        <v>1052</v>
      </c>
      <c r="Y5672">
        <f>SUM(Table1[[#This Row],[profit/loss]])/SUM(Table1[profit/loss])</f>
        <v>3.1673855919398973E-6</v>
      </c>
    </row>
    <row r="5673" spans="1:25" x14ac:dyDescent="0.3">
      <c r="A5673" t="s">
        <v>13</v>
      </c>
      <c r="B5673" t="s">
        <v>82</v>
      </c>
      <c r="C5673">
        <v>1185732</v>
      </c>
      <c r="D5673" s="9">
        <v>44518</v>
      </c>
      <c r="E5673" s="8" t="str">
        <f>TEXT(Table1[[#This Row],[Invoice Date]],"dd-mm-yyyy")</f>
        <v>18-11-2021</v>
      </c>
      <c r="F5673" s="1" t="str">
        <f t="shared" si="352"/>
        <v>November</v>
      </c>
      <c r="G5673" s="1" t="str">
        <f t="shared" si="353"/>
        <v>2021</v>
      </c>
      <c r="H5673" s="1" t="str">
        <f t="shared" si="354"/>
        <v>Thursday</v>
      </c>
      <c r="I5673" s="1" t="str">
        <f t="shared" si="355"/>
        <v>18</v>
      </c>
      <c r="J5673" t="s">
        <v>35</v>
      </c>
      <c r="K5673" t="s">
        <v>75</v>
      </c>
      <c r="L5673" t="s">
        <v>76</v>
      </c>
      <c r="M5673" t="s">
        <v>21</v>
      </c>
      <c r="N5673">
        <v>43</v>
      </c>
      <c r="O5673">
        <v>81</v>
      </c>
      <c r="P5673">
        <v>3483</v>
      </c>
      <c r="Q5673">
        <v>1672</v>
      </c>
      <c r="R5673">
        <v>0.48</v>
      </c>
      <c r="S5673" t="s">
        <v>82</v>
      </c>
      <c r="T5673" t="str">
        <f>IF(Table1[[#This Row],[Units Sold]]&gt; 700,"High Units","low Units")</f>
        <v>low Units</v>
      </c>
      <c r="U5673">
        <f>SUM(Table1[[#This Row],[Operating Profit]])/SUM(Table1[Operating Profit])*100</f>
        <v>5.0340957316763382E-4</v>
      </c>
      <c r="V5673">
        <f>SUM(Table1[[#This Row],[Price per Unit]]*Table1[[#This Row],[Units Sold]])</f>
        <v>3483</v>
      </c>
      <c r="W5673">
        <f>SUM(Table1[[#This Row],[Total Sales]]-Table1[[#This Row],[Operating Profit]])</f>
        <v>1811</v>
      </c>
      <c r="X5673">
        <f>SUM(Table1[[#This Row],[Total Sales]]-Table1[[#This Row],[Cost]])</f>
        <v>1672</v>
      </c>
      <c r="Y5673">
        <f>SUM(Table1[[#This Row],[profit/loss]])/SUM(Table1[profit/loss])</f>
        <v>5.0340957316763385E-6</v>
      </c>
    </row>
    <row r="5674" spans="1:25" x14ac:dyDescent="0.3">
      <c r="A5674" t="s">
        <v>13</v>
      </c>
      <c r="B5674" t="s">
        <v>82</v>
      </c>
      <c r="C5674">
        <v>1185732</v>
      </c>
      <c r="D5674" s="9">
        <v>44518</v>
      </c>
      <c r="E5674" s="8" t="str">
        <f>TEXT(Table1[[#This Row],[Invoice Date]],"dd-mm-yyyy")</f>
        <v>18-11-2021</v>
      </c>
      <c r="F5674" s="1" t="str">
        <f t="shared" si="352"/>
        <v>November</v>
      </c>
      <c r="G5674" s="1" t="str">
        <f t="shared" si="353"/>
        <v>2021</v>
      </c>
      <c r="H5674" s="1" t="str">
        <f t="shared" si="354"/>
        <v>Thursday</v>
      </c>
      <c r="I5674" s="1" t="str">
        <f t="shared" si="355"/>
        <v>18</v>
      </c>
      <c r="J5674" t="s">
        <v>35</v>
      </c>
      <c r="K5674" t="s">
        <v>75</v>
      </c>
      <c r="L5674" t="s">
        <v>76</v>
      </c>
      <c r="M5674" t="s">
        <v>22</v>
      </c>
      <c r="N5674">
        <v>48</v>
      </c>
      <c r="O5674">
        <v>108</v>
      </c>
      <c r="P5674">
        <v>5184</v>
      </c>
      <c r="Q5674">
        <v>3266</v>
      </c>
      <c r="R5674">
        <v>0.63</v>
      </c>
      <c r="S5674" t="s">
        <v>82</v>
      </c>
      <c r="T5674" t="str">
        <f>IF(Table1[[#This Row],[Units Sold]]&gt; 700,"High Units","low Units")</f>
        <v>low Units</v>
      </c>
      <c r="U5674">
        <f>SUM(Table1[[#This Row],[Operating Profit]])/SUM(Table1[Operating Profit])*100</f>
        <v>9.833347284482609E-4</v>
      </c>
      <c r="V5674">
        <f>SUM(Table1[[#This Row],[Price per Unit]]*Table1[[#This Row],[Units Sold]])</f>
        <v>5184</v>
      </c>
      <c r="W5674">
        <f>SUM(Table1[[#This Row],[Total Sales]]-Table1[[#This Row],[Operating Profit]])</f>
        <v>1918</v>
      </c>
      <c r="X5674">
        <f>SUM(Table1[[#This Row],[Total Sales]]-Table1[[#This Row],[Cost]])</f>
        <v>3266</v>
      </c>
      <c r="Y5674">
        <f>SUM(Table1[[#This Row],[profit/loss]])/SUM(Table1[profit/loss])</f>
        <v>9.8333472844826084E-6</v>
      </c>
    </row>
    <row r="5675" spans="1:25" x14ac:dyDescent="0.3">
      <c r="A5675" t="s">
        <v>13</v>
      </c>
      <c r="B5675" t="s">
        <v>82</v>
      </c>
      <c r="C5675">
        <v>1185732</v>
      </c>
      <c r="D5675" s="9">
        <v>44547</v>
      </c>
      <c r="E5675" s="8" t="str">
        <f>TEXT(Table1[[#This Row],[Invoice Date]],"dd-mm-yyyy")</f>
        <v>17-12-2021</v>
      </c>
      <c r="F5675" s="1" t="str">
        <f t="shared" si="352"/>
        <v>December</v>
      </c>
      <c r="G5675" s="1" t="str">
        <f t="shared" si="353"/>
        <v>2021</v>
      </c>
      <c r="H5675" s="1" t="str">
        <f t="shared" si="354"/>
        <v>Friday</v>
      </c>
      <c r="I5675" s="1" t="str">
        <f t="shared" si="355"/>
        <v>17</v>
      </c>
      <c r="J5675" t="s">
        <v>35</v>
      </c>
      <c r="K5675" t="s">
        <v>75</v>
      </c>
      <c r="L5675" t="s">
        <v>76</v>
      </c>
      <c r="M5675" t="s">
        <v>16</v>
      </c>
      <c r="N5675">
        <v>41</v>
      </c>
      <c r="O5675">
        <v>163</v>
      </c>
      <c r="P5675">
        <v>6683</v>
      </c>
      <c r="Q5675">
        <v>3475</v>
      </c>
      <c r="R5675">
        <v>0.52</v>
      </c>
      <c r="S5675" t="s">
        <v>82</v>
      </c>
      <c r="T5675" t="str">
        <f>IF(Table1[[#This Row],[Units Sold]]&gt; 700,"High Units","low Units")</f>
        <v>low Units</v>
      </c>
      <c r="U5675">
        <f>SUM(Table1[[#This Row],[Operating Profit]])/SUM(Table1[Operating Profit])*100</f>
        <v>1.046260925094215E-3</v>
      </c>
      <c r="V5675">
        <f>SUM(Table1[[#This Row],[Price per Unit]]*Table1[[#This Row],[Units Sold]])</f>
        <v>6683</v>
      </c>
      <c r="W5675">
        <f>SUM(Table1[[#This Row],[Total Sales]]-Table1[[#This Row],[Operating Profit]])</f>
        <v>3208</v>
      </c>
      <c r="X5675">
        <f>SUM(Table1[[#This Row],[Total Sales]]-Table1[[#This Row],[Cost]])</f>
        <v>3475</v>
      </c>
      <c r="Y5675">
        <f>SUM(Table1[[#This Row],[profit/loss]])/SUM(Table1[profit/loss])</f>
        <v>1.046260925094215E-5</v>
      </c>
    </row>
    <row r="5676" spans="1:25" x14ac:dyDescent="0.3">
      <c r="A5676" t="s">
        <v>13</v>
      </c>
      <c r="B5676" t="s">
        <v>82</v>
      </c>
      <c r="C5676">
        <v>1185732</v>
      </c>
      <c r="D5676" s="9">
        <v>44547</v>
      </c>
      <c r="E5676" s="8" t="str">
        <f>TEXT(Table1[[#This Row],[Invoice Date]],"dd-mm-yyyy")</f>
        <v>17-12-2021</v>
      </c>
      <c r="F5676" s="1" t="str">
        <f t="shared" si="352"/>
        <v>December</v>
      </c>
      <c r="G5676" s="1" t="str">
        <f t="shared" si="353"/>
        <v>2021</v>
      </c>
      <c r="H5676" s="1" t="str">
        <f t="shared" si="354"/>
        <v>Friday</v>
      </c>
      <c r="I5676" s="1" t="str">
        <f t="shared" si="355"/>
        <v>17</v>
      </c>
      <c r="J5676" t="s">
        <v>35</v>
      </c>
      <c r="K5676" t="s">
        <v>75</v>
      </c>
      <c r="L5676" t="s">
        <v>76</v>
      </c>
      <c r="M5676" t="s">
        <v>18</v>
      </c>
      <c r="N5676">
        <v>32</v>
      </c>
      <c r="O5676">
        <v>113</v>
      </c>
      <c r="P5676">
        <v>3616</v>
      </c>
      <c r="Q5676">
        <v>1736</v>
      </c>
      <c r="R5676">
        <v>0.48</v>
      </c>
      <c r="S5676" t="s">
        <v>82</v>
      </c>
      <c r="T5676" t="str">
        <f>IF(Table1[[#This Row],[Units Sold]]&gt; 700,"High Units","low Units")</f>
        <v>low Units</v>
      </c>
      <c r="U5676">
        <f>SUM(Table1[[#This Row],[Operating Profit]])/SUM(Table1[Operating Profit])*100</f>
        <v>5.2267883912620358E-4</v>
      </c>
      <c r="V5676">
        <f>SUM(Table1[[#This Row],[Price per Unit]]*Table1[[#This Row],[Units Sold]])</f>
        <v>3616</v>
      </c>
      <c r="W5676">
        <f>SUM(Table1[[#This Row],[Total Sales]]-Table1[[#This Row],[Operating Profit]])</f>
        <v>1880</v>
      </c>
      <c r="X5676">
        <f>SUM(Table1[[#This Row],[Total Sales]]-Table1[[#This Row],[Cost]])</f>
        <v>1736</v>
      </c>
      <c r="Y5676">
        <f>SUM(Table1[[#This Row],[profit/loss]])/SUM(Table1[profit/loss])</f>
        <v>5.226788391262036E-6</v>
      </c>
    </row>
    <row r="5677" spans="1:25" x14ac:dyDescent="0.3">
      <c r="A5677" t="s">
        <v>29</v>
      </c>
      <c r="B5677" t="s">
        <v>82</v>
      </c>
      <c r="C5677">
        <v>1185732</v>
      </c>
      <c r="D5677" s="9">
        <v>44547</v>
      </c>
      <c r="E5677" s="8" t="str">
        <f>TEXT(Table1[[#This Row],[Invoice Date]],"dd-mm-yyyy")</f>
        <v>17-12-2021</v>
      </c>
      <c r="F5677" s="1" t="str">
        <f t="shared" si="352"/>
        <v>December</v>
      </c>
      <c r="G5677" s="1" t="str">
        <f t="shared" si="353"/>
        <v>2021</v>
      </c>
      <c r="H5677" s="1" t="str">
        <f t="shared" si="354"/>
        <v>Friday</v>
      </c>
      <c r="I5677" s="1" t="str">
        <f t="shared" si="355"/>
        <v>17</v>
      </c>
      <c r="J5677" t="s">
        <v>35</v>
      </c>
      <c r="K5677" t="s">
        <v>75</v>
      </c>
      <c r="L5677" t="s">
        <v>76</v>
      </c>
      <c r="M5677" t="s">
        <v>19</v>
      </c>
      <c r="N5677">
        <v>32</v>
      </c>
      <c r="O5677">
        <v>120</v>
      </c>
      <c r="P5677">
        <v>3840</v>
      </c>
      <c r="Q5677">
        <v>1805</v>
      </c>
      <c r="R5677">
        <v>0.47</v>
      </c>
      <c r="S5677" t="s">
        <v>82</v>
      </c>
      <c r="T5677" t="str">
        <f>IF(Table1[[#This Row],[Units Sold]]&gt; 700,"High Units","low Units")</f>
        <v>low Units</v>
      </c>
      <c r="U5677">
        <f>SUM(Table1[[#This Row],[Operating Profit]])/SUM(Table1[Operating Profit])*100</f>
        <v>5.4345351648778652E-4</v>
      </c>
      <c r="V5677">
        <f>SUM(Table1[[#This Row],[Price per Unit]]*Table1[[#This Row],[Units Sold]])</f>
        <v>3840</v>
      </c>
      <c r="W5677">
        <f>SUM(Table1[[#This Row],[Total Sales]]-Table1[[#This Row],[Operating Profit]])</f>
        <v>2035</v>
      </c>
      <c r="X5677">
        <f>SUM(Table1[[#This Row],[Total Sales]]-Table1[[#This Row],[Cost]])</f>
        <v>1805</v>
      </c>
      <c r="Y5677">
        <f>SUM(Table1[[#This Row],[profit/loss]])/SUM(Table1[profit/loss])</f>
        <v>5.4345351648778653E-6</v>
      </c>
    </row>
    <row r="5678" spans="1:25" x14ac:dyDescent="0.3">
      <c r="A5678" t="s">
        <v>29</v>
      </c>
      <c r="B5678" t="s">
        <v>82</v>
      </c>
      <c r="C5678">
        <v>1185732</v>
      </c>
      <c r="D5678" s="9">
        <v>44547</v>
      </c>
      <c r="E5678" s="8" t="str">
        <f>TEXT(Table1[[#This Row],[Invoice Date]],"dd-mm-yyyy")</f>
        <v>17-12-2021</v>
      </c>
      <c r="F5678" s="1" t="str">
        <f t="shared" si="352"/>
        <v>December</v>
      </c>
      <c r="G5678" s="1" t="str">
        <f t="shared" si="353"/>
        <v>2021</v>
      </c>
      <c r="H5678" s="1" t="str">
        <f t="shared" si="354"/>
        <v>Friday</v>
      </c>
      <c r="I5678" s="1" t="str">
        <f t="shared" si="355"/>
        <v>17</v>
      </c>
      <c r="J5678" t="s">
        <v>35</v>
      </c>
      <c r="K5678" t="s">
        <v>75</v>
      </c>
      <c r="L5678" t="s">
        <v>76</v>
      </c>
      <c r="M5678" t="s">
        <v>20</v>
      </c>
      <c r="N5678">
        <v>34</v>
      </c>
      <c r="O5678">
        <v>88</v>
      </c>
      <c r="P5678">
        <v>2992</v>
      </c>
      <c r="Q5678">
        <v>1556</v>
      </c>
      <c r="R5678">
        <v>0.52</v>
      </c>
      <c r="S5678" t="s">
        <v>82</v>
      </c>
      <c r="T5678" t="str">
        <f>IF(Table1[[#This Row],[Units Sold]]&gt; 700,"High Units","low Units")</f>
        <v>low Units</v>
      </c>
      <c r="U5678">
        <f>SUM(Table1[[#This Row],[Operating Profit]])/SUM(Table1[Operating Profit])*100</f>
        <v>4.6848402861772621E-4</v>
      </c>
      <c r="V5678">
        <f>SUM(Table1[[#This Row],[Price per Unit]]*Table1[[#This Row],[Units Sold]])</f>
        <v>2992</v>
      </c>
      <c r="W5678">
        <f>SUM(Table1[[#This Row],[Total Sales]]-Table1[[#This Row],[Operating Profit]])</f>
        <v>1436</v>
      </c>
      <c r="X5678">
        <f>SUM(Table1[[#This Row],[Total Sales]]-Table1[[#This Row],[Cost]])</f>
        <v>1556</v>
      </c>
      <c r="Y5678">
        <f>SUM(Table1[[#This Row],[profit/loss]])/SUM(Table1[profit/loss])</f>
        <v>4.6848402861772622E-6</v>
      </c>
    </row>
    <row r="5679" spans="1:25" x14ac:dyDescent="0.3">
      <c r="A5679" t="s">
        <v>29</v>
      </c>
      <c r="B5679" t="s">
        <v>82</v>
      </c>
      <c r="C5679">
        <v>1185732</v>
      </c>
      <c r="D5679" s="9">
        <v>44547</v>
      </c>
      <c r="E5679" s="8" t="str">
        <f>TEXT(Table1[[#This Row],[Invoice Date]],"dd-mm-yyyy")</f>
        <v>17-12-2021</v>
      </c>
      <c r="F5679" s="1" t="str">
        <f t="shared" si="352"/>
        <v>December</v>
      </c>
      <c r="G5679" s="1" t="str">
        <f t="shared" si="353"/>
        <v>2021</v>
      </c>
      <c r="H5679" s="1" t="str">
        <f t="shared" si="354"/>
        <v>Friday</v>
      </c>
      <c r="I5679" s="1" t="str">
        <f t="shared" si="355"/>
        <v>17</v>
      </c>
      <c r="J5679" t="s">
        <v>35</v>
      </c>
      <c r="K5679" t="s">
        <v>75</v>
      </c>
      <c r="L5679" t="s">
        <v>76</v>
      </c>
      <c r="M5679" t="s">
        <v>21</v>
      </c>
      <c r="N5679">
        <v>42</v>
      </c>
      <c r="O5679">
        <v>88</v>
      </c>
      <c r="P5679">
        <v>3696</v>
      </c>
      <c r="Q5679">
        <v>1848</v>
      </c>
      <c r="R5679">
        <v>0.5</v>
      </c>
      <c r="S5679" t="s">
        <v>82</v>
      </c>
      <c r="T5679" t="str">
        <f>IF(Table1[[#This Row],[Units Sold]]&gt; 700,"High Units","low Units")</f>
        <v>low Units</v>
      </c>
      <c r="U5679">
        <f>SUM(Table1[[#This Row],[Operating Profit]])/SUM(Table1[Operating Profit])*100</f>
        <v>5.564000545537005E-4</v>
      </c>
      <c r="V5679">
        <f>SUM(Table1[[#This Row],[Price per Unit]]*Table1[[#This Row],[Units Sold]])</f>
        <v>3696</v>
      </c>
      <c r="W5679">
        <f>SUM(Table1[[#This Row],[Total Sales]]-Table1[[#This Row],[Operating Profit]])</f>
        <v>1848</v>
      </c>
      <c r="X5679">
        <f>SUM(Table1[[#This Row],[Total Sales]]-Table1[[#This Row],[Cost]])</f>
        <v>1848</v>
      </c>
      <c r="Y5679">
        <f>SUM(Table1[[#This Row],[profit/loss]])/SUM(Table1[profit/loss])</f>
        <v>5.5640005455370055E-6</v>
      </c>
    </row>
    <row r="5680" spans="1:25" x14ac:dyDescent="0.3">
      <c r="A5680" t="s">
        <v>29</v>
      </c>
      <c r="B5680" t="s">
        <v>82</v>
      </c>
      <c r="C5680">
        <v>1185732</v>
      </c>
      <c r="D5680" s="9">
        <v>44547</v>
      </c>
      <c r="E5680" s="8" t="str">
        <f>TEXT(Table1[[#This Row],[Invoice Date]],"dd-mm-yyyy")</f>
        <v>17-12-2021</v>
      </c>
      <c r="F5680" s="1" t="str">
        <f t="shared" si="352"/>
        <v>December</v>
      </c>
      <c r="G5680" s="1" t="str">
        <f t="shared" si="353"/>
        <v>2021</v>
      </c>
      <c r="H5680" s="1" t="str">
        <f t="shared" si="354"/>
        <v>Friday</v>
      </c>
      <c r="I5680" s="1" t="str">
        <f t="shared" si="355"/>
        <v>17</v>
      </c>
      <c r="J5680" t="s">
        <v>35</v>
      </c>
      <c r="K5680" t="s">
        <v>75</v>
      </c>
      <c r="L5680" t="s">
        <v>76</v>
      </c>
      <c r="M5680" t="s">
        <v>22</v>
      </c>
      <c r="N5680">
        <v>47</v>
      </c>
      <c r="O5680">
        <v>126</v>
      </c>
      <c r="P5680">
        <v>5922</v>
      </c>
      <c r="Q5680">
        <v>3612</v>
      </c>
      <c r="R5680">
        <v>0.61</v>
      </c>
      <c r="S5680" t="s">
        <v>82</v>
      </c>
      <c r="T5680" t="str">
        <f>IF(Table1[[#This Row],[Units Sold]]&gt; 700,"High Units","low Units")</f>
        <v>low Units</v>
      </c>
      <c r="U5680">
        <f>SUM(Table1[[#This Row],[Operating Profit]])/SUM(Table1[Operating Profit])*100</f>
        <v>1.0875091975367783E-3</v>
      </c>
      <c r="V5680">
        <f>SUM(Table1[[#This Row],[Price per Unit]]*Table1[[#This Row],[Units Sold]])</f>
        <v>5922</v>
      </c>
      <c r="W5680">
        <f>SUM(Table1[[#This Row],[Total Sales]]-Table1[[#This Row],[Operating Profit]])</f>
        <v>2310</v>
      </c>
      <c r="X5680">
        <f>SUM(Table1[[#This Row],[Total Sales]]-Table1[[#This Row],[Cost]])</f>
        <v>3612</v>
      </c>
      <c r="Y5680">
        <f>SUM(Table1[[#This Row],[profit/loss]])/SUM(Table1[profit/loss])</f>
        <v>1.0875091975367784E-5</v>
      </c>
    </row>
    <row r="5681" spans="1:25" x14ac:dyDescent="0.3">
      <c r="A5681" t="s">
        <v>29</v>
      </c>
      <c r="B5681" t="s">
        <v>82</v>
      </c>
      <c r="C5681">
        <v>1185732</v>
      </c>
      <c r="D5681" s="9">
        <v>44207</v>
      </c>
      <c r="E5681" s="8" t="str">
        <f>TEXT(Table1[[#This Row],[Invoice Date]],"dd-mm-yyyy")</f>
        <v>11-01-2021</v>
      </c>
      <c r="F5681" s="1" t="str">
        <f t="shared" si="352"/>
        <v>January</v>
      </c>
      <c r="G5681" s="1" t="str">
        <f t="shared" si="353"/>
        <v>2021</v>
      </c>
      <c r="H5681" s="1" t="str">
        <f t="shared" si="354"/>
        <v>Monday</v>
      </c>
      <c r="I5681" s="1" t="str">
        <f t="shared" si="355"/>
        <v>11</v>
      </c>
      <c r="J5681" t="s">
        <v>35</v>
      </c>
      <c r="K5681" t="s">
        <v>75</v>
      </c>
      <c r="L5681" t="s">
        <v>76</v>
      </c>
      <c r="M5681" t="s">
        <v>16</v>
      </c>
      <c r="N5681">
        <v>23</v>
      </c>
      <c r="O5681">
        <v>196</v>
      </c>
      <c r="P5681">
        <v>4508</v>
      </c>
      <c r="Q5681">
        <v>2479</v>
      </c>
      <c r="R5681">
        <v>0.55000000000000004</v>
      </c>
      <c r="S5681" t="s">
        <v>82</v>
      </c>
      <c r="T5681" t="str">
        <f>IF(Table1[[#This Row],[Units Sold]]&gt; 700,"High Units","low Units")</f>
        <v>low Units</v>
      </c>
      <c r="U5681">
        <f>SUM(Table1[[#This Row],[Operating Profit]])/SUM(Table1[Operating Profit])*100</f>
        <v>7.4638297361397392E-4</v>
      </c>
      <c r="V5681">
        <f>SUM(Table1[[#This Row],[Price per Unit]]*Table1[[#This Row],[Units Sold]])</f>
        <v>4508</v>
      </c>
      <c r="W5681">
        <f>SUM(Table1[[#This Row],[Total Sales]]-Table1[[#This Row],[Operating Profit]])</f>
        <v>2029</v>
      </c>
      <c r="X5681">
        <f>SUM(Table1[[#This Row],[Total Sales]]-Table1[[#This Row],[Cost]])</f>
        <v>2479</v>
      </c>
      <c r="Y5681">
        <f>SUM(Table1[[#This Row],[profit/loss]])/SUM(Table1[profit/loss])</f>
        <v>7.4638297361397391E-6</v>
      </c>
    </row>
    <row r="5682" spans="1:25" x14ac:dyDescent="0.3">
      <c r="A5682" t="s">
        <v>29</v>
      </c>
      <c r="B5682" t="s">
        <v>82</v>
      </c>
      <c r="C5682">
        <v>1185732</v>
      </c>
      <c r="D5682" s="9">
        <v>44207</v>
      </c>
      <c r="E5682" s="8" t="str">
        <f>TEXT(Table1[[#This Row],[Invoice Date]],"dd-mm-yyyy")</f>
        <v>11-01-2021</v>
      </c>
      <c r="F5682" s="1" t="str">
        <f t="shared" si="352"/>
        <v>January</v>
      </c>
      <c r="G5682" s="1" t="str">
        <f t="shared" si="353"/>
        <v>2021</v>
      </c>
      <c r="H5682" s="1" t="str">
        <f t="shared" si="354"/>
        <v>Monday</v>
      </c>
      <c r="I5682" s="1" t="str">
        <f t="shared" si="355"/>
        <v>11</v>
      </c>
      <c r="J5682" t="s">
        <v>35</v>
      </c>
      <c r="K5682" t="s">
        <v>75</v>
      </c>
      <c r="L5682" t="s">
        <v>76</v>
      </c>
      <c r="M5682" t="s">
        <v>18</v>
      </c>
      <c r="N5682">
        <v>23</v>
      </c>
      <c r="O5682">
        <v>133</v>
      </c>
      <c r="P5682">
        <v>3059</v>
      </c>
      <c r="Q5682">
        <v>1438</v>
      </c>
      <c r="R5682">
        <v>0.47</v>
      </c>
      <c r="S5682" t="s">
        <v>82</v>
      </c>
      <c r="T5682" t="str">
        <f>IF(Table1[[#This Row],[Units Sold]]&gt; 700,"High Units","low Units")</f>
        <v>low Units</v>
      </c>
      <c r="U5682">
        <f>SUM(Table1[[#This Row],[Operating Profit]])/SUM(Table1[Operating Profit])*100</f>
        <v>4.3295631950661335E-4</v>
      </c>
      <c r="V5682">
        <f>SUM(Table1[[#This Row],[Price per Unit]]*Table1[[#This Row],[Units Sold]])</f>
        <v>3059</v>
      </c>
      <c r="W5682">
        <f>SUM(Table1[[#This Row],[Total Sales]]-Table1[[#This Row],[Operating Profit]])</f>
        <v>1621</v>
      </c>
      <c r="X5682">
        <f>SUM(Table1[[#This Row],[Total Sales]]-Table1[[#This Row],[Cost]])</f>
        <v>1438</v>
      </c>
      <c r="Y5682">
        <f>SUM(Table1[[#This Row],[profit/loss]])/SUM(Table1[profit/loss])</f>
        <v>4.3295631950661334E-6</v>
      </c>
    </row>
    <row r="5683" spans="1:25" x14ac:dyDescent="0.3">
      <c r="A5683" t="s">
        <v>29</v>
      </c>
      <c r="B5683" t="s">
        <v>82</v>
      </c>
      <c r="C5683">
        <v>1185732</v>
      </c>
      <c r="D5683" s="9">
        <v>44207</v>
      </c>
      <c r="E5683" s="8" t="str">
        <f>TEXT(Table1[[#This Row],[Invoice Date]],"dd-mm-yyyy")</f>
        <v>11-01-2021</v>
      </c>
      <c r="F5683" s="1" t="str">
        <f t="shared" si="352"/>
        <v>January</v>
      </c>
      <c r="G5683" s="1" t="str">
        <f t="shared" si="353"/>
        <v>2021</v>
      </c>
      <c r="H5683" s="1" t="str">
        <f t="shared" si="354"/>
        <v>Monday</v>
      </c>
      <c r="I5683" s="1" t="str">
        <f t="shared" si="355"/>
        <v>11</v>
      </c>
      <c r="J5683" t="s">
        <v>35</v>
      </c>
      <c r="K5683" t="s">
        <v>75</v>
      </c>
      <c r="L5683" t="s">
        <v>76</v>
      </c>
      <c r="M5683" t="s">
        <v>19</v>
      </c>
      <c r="N5683">
        <v>14</v>
      </c>
      <c r="O5683">
        <v>143</v>
      </c>
      <c r="P5683">
        <v>2002</v>
      </c>
      <c r="Q5683">
        <v>941</v>
      </c>
      <c r="R5683">
        <v>0.47</v>
      </c>
      <c r="S5683" t="s">
        <v>82</v>
      </c>
      <c r="T5683" t="str">
        <f>IF(Table1[[#This Row],[Units Sold]]&gt; 700,"High Units","low Units")</f>
        <v>low Units</v>
      </c>
      <c r="U5683">
        <f>SUM(Table1[[#This Row],[Operating Profit]])/SUM(Table1[Operating Profit])*100</f>
        <v>2.8331842604709535E-4</v>
      </c>
      <c r="V5683">
        <f>SUM(Table1[[#This Row],[Price per Unit]]*Table1[[#This Row],[Units Sold]])</f>
        <v>2002</v>
      </c>
      <c r="W5683">
        <f>SUM(Table1[[#This Row],[Total Sales]]-Table1[[#This Row],[Operating Profit]])</f>
        <v>1061</v>
      </c>
      <c r="X5683">
        <f>SUM(Table1[[#This Row],[Total Sales]]-Table1[[#This Row],[Cost]])</f>
        <v>941</v>
      </c>
      <c r="Y5683">
        <f>SUM(Table1[[#This Row],[profit/loss]])/SUM(Table1[profit/loss])</f>
        <v>2.8331842604709536E-6</v>
      </c>
    </row>
    <row r="5684" spans="1:25" x14ac:dyDescent="0.3">
      <c r="A5684" t="s">
        <v>29</v>
      </c>
      <c r="B5684" t="s">
        <v>82</v>
      </c>
      <c r="C5684">
        <v>1185732</v>
      </c>
      <c r="D5684" s="9">
        <v>44207</v>
      </c>
      <c r="E5684" s="8" t="str">
        <f>TEXT(Table1[[#This Row],[Invoice Date]],"dd-mm-yyyy")</f>
        <v>11-01-2021</v>
      </c>
      <c r="F5684" s="1" t="str">
        <f t="shared" si="352"/>
        <v>January</v>
      </c>
      <c r="G5684" s="1" t="str">
        <f t="shared" si="353"/>
        <v>2021</v>
      </c>
      <c r="H5684" s="1" t="str">
        <f t="shared" si="354"/>
        <v>Monday</v>
      </c>
      <c r="I5684" s="1" t="str">
        <f t="shared" si="355"/>
        <v>11</v>
      </c>
      <c r="J5684" t="s">
        <v>35</v>
      </c>
      <c r="K5684" t="s">
        <v>75</v>
      </c>
      <c r="L5684" t="s">
        <v>76</v>
      </c>
      <c r="M5684" t="s">
        <v>20</v>
      </c>
      <c r="N5684">
        <v>18</v>
      </c>
      <c r="O5684">
        <v>88</v>
      </c>
      <c r="P5684">
        <v>1584</v>
      </c>
      <c r="Q5684">
        <v>824</v>
      </c>
      <c r="R5684">
        <v>0.52</v>
      </c>
      <c r="S5684" t="s">
        <v>82</v>
      </c>
      <c r="T5684" t="str">
        <f>IF(Table1[[#This Row],[Units Sold]]&gt; 700,"High Units","low Units")</f>
        <v>low Units</v>
      </c>
      <c r="U5684">
        <f>SUM(Table1[[#This Row],[Operating Profit]])/SUM(Table1[Operating Profit])*100</f>
        <v>2.4809179921658509E-4</v>
      </c>
      <c r="V5684">
        <f>SUM(Table1[[#This Row],[Price per Unit]]*Table1[[#This Row],[Units Sold]])</f>
        <v>1584</v>
      </c>
      <c r="W5684">
        <f>SUM(Table1[[#This Row],[Total Sales]]-Table1[[#This Row],[Operating Profit]])</f>
        <v>760</v>
      </c>
      <c r="X5684">
        <f>SUM(Table1[[#This Row],[Total Sales]]-Table1[[#This Row],[Cost]])</f>
        <v>824</v>
      </c>
      <c r="Y5684">
        <f>SUM(Table1[[#This Row],[profit/loss]])/SUM(Table1[profit/loss])</f>
        <v>2.480917992165851E-6</v>
      </c>
    </row>
    <row r="5685" spans="1:25" x14ac:dyDescent="0.3">
      <c r="A5685" t="s">
        <v>29</v>
      </c>
      <c r="B5685" t="s">
        <v>82</v>
      </c>
      <c r="C5685">
        <v>1185732</v>
      </c>
      <c r="D5685" s="9">
        <v>44207</v>
      </c>
      <c r="E5685" s="8" t="str">
        <f>TEXT(Table1[[#This Row],[Invoice Date]],"dd-mm-yyyy")</f>
        <v>11-01-2021</v>
      </c>
      <c r="F5685" s="1" t="str">
        <f t="shared" si="352"/>
        <v>January</v>
      </c>
      <c r="G5685" s="1" t="str">
        <f t="shared" si="353"/>
        <v>2021</v>
      </c>
      <c r="H5685" s="1" t="str">
        <f t="shared" si="354"/>
        <v>Monday</v>
      </c>
      <c r="I5685" s="1" t="str">
        <f t="shared" si="355"/>
        <v>11</v>
      </c>
      <c r="J5685" t="s">
        <v>35</v>
      </c>
      <c r="K5685" t="s">
        <v>75</v>
      </c>
      <c r="L5685" t="s">
        <v>76</v>
      </c>
      <c r="M5685" t="s">
        <v>21</v>
      </c>
      <c r="N5685">
        <v>33</v>
      </c>
      <c r="O5685">
        <v>98</v>
      </c>
      <c r="P5685">
        <v>3234</v>
      </c>
      <c r="Q5685">
        <v>1520</v>
      </c>
      <c r="R5685">
        <v>0.47</v>
      </c>
      <c r="S5685" t="s">
        <v>82</v>
      </c>
      <c r="T5685" t="str">
        <f>IF(Table1[[#This Row],[Units Sold]]&gt; 700,"High Units","low Units")</f>
        <v>low Units</v>
      </c>
      <c r="U5685">
        <f>SUM(Table1[[#This Row],[Operating Profit]])/SUM(Table1[Operating Profit])*100</f>
        <v>4.5764506651603082E-4</v>
      </c>
      <c r="V5685">
        <f>SUM(Table1[[#This Row],[Price per Unit]]*Table1[[#This Row],[Units Sold]])</f>
        <v>3234</v>
      </c>
      <c r="W5685">
        <f>SUM(Table1[[#This Row],[Total Sales]]-Table1[[#This Row],[Operating Profit]])</f>
        <v>1714</v>
      </c>
      <c r="X5685">
        <f>SUM(Table1[[#This Row],[Total Sales]]-Table1[[#This Row],[Cost]])</f>
        <v>1520</v>
      </c>
      <c r="Y5685">
        <f>SUM(Table1[[#This Row],[profit/loss]])/SUM(Table1[profit/loss])</f>
        <v>4.576450665160308E-6</v>
      </c>
    </row>
    <row r="5686" spans="1:25" x14ac:dyDescent="0.3">
      <c r="A5686" t="s">
        <v>29</v>
      </c>
      <c r="B5686" t="s">
        <v>82</v>
      </c>
      <c r="C5686">
        <v>1185732</v>
      </c>
      <c r="D5686" s="9">
        <v>44207</v>
      </c>
      <c r="E5686" s="8" t="str">
        <f>TEXT(Table1[[#This Row],[Invoice Date]],"dd-mm-yyyy")</f>
        <v>11-01-2021</v>
      </c>
      <c r="F5686" s="1" t="str">
        <f t="shared" si="352"/>
        <v>January</v>
      </c>
      <c r="G5686" s="1" t="str">
        <f t="shared" si="353"/>
        <v>2021</v>
      </c>
      <c r="H5686" s="1" t="str">
        <f t="shared" si="354"/>
        <v>Monday</v>
      </c>
      <c r="I5686" s="1" t="str">
        <f t="shared" si="355"/>
        <v>11</v>
      </c>
      <c r="J5686" t="s">
        <v>35</v>
      </c>
      <c r="K5686" t="s">
        <v>75</v>
      </c>
      <c r="L5686" t="s">
        <v>76</v>
      </c>
      <c r="M5686" t="s">
        <v>22</v>
      </c>
      <c r="N5686">
        <v>24</v>
      </c>
      <c r="O5686">
        <v>138</v>
      </c>
      <c r="P5686">
        <v>3312</v>
      </c>
      <c r="Q5686">
        <v>2120</v>
      </c>
      <c r="R5686">
        <v>0.64</v>
      </c>
      <c r="S5686" t="s">
        <v>82</v>
      </c>
      <c r="T5686" t="str">
        <f>IF(Table1[[#This Row],[Units Sold]]&gt; 700,"High Units","low Units")</f>
        <v>low Units</v>
      </c>
      <c r="U5686">
        <f>SUM(Table1[[#This Row],[Operating Profit]])/SUM(Table1[Operating Profit])*100</f>
        <v>6.3829443487762195E-4</v>
      </c>
      <c r="V5686">
        <f>SUM(Table1[[#This Row],[Price per Unit]]*Table1[[#This Row],[Units Sold]])</f>
        <v>3312</v>
      </c>
      <c r="W5686">
        <f>SUM(Table1[[#This Row],[Total Sales]]-Table1[[#This Row],[Operating Profit]])</f>
        <v>1192</v>
      </c>
      <c r="X5686">
        <f>SUM(Table1[[#This Row],[Total Sales]]-Table1[[#This Row],[Cost]])</f>
        <v>2120</v>
      </c>
      <c r="Y5686">
        <f>SUM(Table1[[#This Row],[profit/loss]])/SUM(Table1[profit/loss])</f>
        <v>6.3829443487762191E-6</v>
      </c>
    </row>
    <row r="5687" spans="1:25" x14ac:dyDescent="0.3">
      <c r="A5687" t="s">
        <v>29</v>
      </c>
      <c r="B5687" t="s">
        <v>82</v>
      </c>
      <c r="C5687">
        <v>1185732</v>
      </c>
      <c r="D5687" s="9">
        <v>44238</v>
      </c>
      <c r="E5687" s="8" t="str">
        <f>TEXT(Table1[[#This Row],[Invoice Date]],"dd-mm-yyyy")</f>
        <v>11-02-2021</v>
      </c>
      <c r="F5687" s="1" t="str">
        <f t="shared" si="352"/>
        <v>February</v>
      </c>
      <c r="G5687" s="1" t="str">
        <f t="shared" si="353"/>
        <v>2021</v>
      </c>
      <c r="H5687" s="1" t="str">
        <f t="shared" si="354"/>
        <v>Thursday</v>
      </c>
      <c r="I5687" s="1" t="str">
        <f t="shared" si="355"/>
        <v>11</v>
      </c>
      <c r="J5687" t="s">
        <v>35</v>
      </c>
      <c r="K5687" t="s">
        <v>75</v>
      </c>
      <c r="L5687" t="s">
        <v>76</v>
      </c>
      <c r="M5687" t="s">
        <v>16</v>
      </c>
      <c r="N5687">
        <v>25</v>
      </c>
      <c r="O5687">
        <v>218</v>
      </c>
      <c r="P5687">
        <v>5450</v>
      </c>
      <c r="Q5687">
        <v>2889</v>
      </c>
      <c r="R5687">
        <v>0.53</v>
      </c>
      <c r="S5687" t="s">
        <v>82</v>
      </c>
      <c r="T5687" t="str">
        <f>IF(Table1[[#This Row],[Units Sold]]&gt; 700,"High Units","low Units")</f>
        <v>low Units</v>
      </c>
      <c r="U5687">
        <f>SUM(Table1[[#This Row],[Operating Profit]])/SUM(Table1[Operating Profit])*100</f>
        <v>8.6982670866106123E-4</v>
      </c>
      <c r="V5687">
        <f>SUM(Table1[[#This Row],[Price per Unit]]*Table1[[#This Row],[Units Sold]])</f>
        <v>5450</v>
      </c>
      <c r="W5687">
        <f>SUM(Table1[[#This Row],[Total Sales]]-Table1[[#This Row],[Operating Profit]])</f>
        <v>2561</v>
      </c>
      <c r="X5687">
        <f>SUM(Table1[[#This Row],[Total Sales]]-Table1[[#This Row],[Cost]])</f>
        <v>2889</v>
      </c>
      <c r="Y5687">
        <f>SUM(Table1[[#This Row],[profit/loss]])/SUM(Table1[profit/loss])</f>
        <v>8.6982670866106121E-6</v>
      </c>
    </row>
    <row r="5688" spans="1:25" x14ac:dyDescent="0.3">
      <c r="A5688" t="s">
        <v>29</v>
      </c>
      <c r="B5688" t="s">
        <v>82</v>
      </c>
      <c r="C5688">
        <v>1185732</v>
      </c>
      <c r="D5688" s="9">
        <v>44238</v>
      </c>
      <c r="E5688" s="8" t="str">
        <f>TEXT(Table1[[#This Row],[Invoice Date]],"dd-mm-yyyy")</f>
        <v>11-02-2021</v>
      </c>
      <c r="F5688" s="1" t="str">
        <f t="shared" si="352"/>
        <v>February</v>
      </c>
      <c r="G5688" s="1" t="str">
        <f t="shared" si="353"/>
        <v>2021</v>
      </c>
      <c r="H5688" s="1" t="str">
        <f t="shared" si="354"/>
        <v>Thursday</v>
      </c>
      <c r="I5688" s="1" t="str">
        <f t="shared" si="355"/>
        <v>11</v>
      </c>
      <c r="J5688" t="s">
        <v>35</v>
      </c>
      <c r="K5688" t="s">
        <v>75</v>
      </c>
      <c r="L5688" t="s">
        <v>76</v>
      </c>
      <c r="M5688" t="s">
        <v>18</v>
      </c>
      <c r="N5688">
        <v>24</v>
      </c>
      <c r="O5688">
        <v>101</v>
      </c>
      <c r="P5688">
        <v>2424</v>
      </c>
      <c r="Q5688">
        <v>1139</v>
      </c>
      <c r="R5688">
        <v>0.47</v>
      </c>
      <c r="S5688" t="s">
        <v>82</v>
      </c>
      <c r="T5688" t="str">
        <f>IF(Table1[[#This Row],[Units Sold]]&gt; 700,"High Units","low Units")</f>
        <v>low Units</v>
      </c>
      <c r="U5688">
        <f>SUM(Table1[[#This Row],[Operating Profit]])/SUM(Table1[Operating Profit])*100</f>
        <v>3.4293271760642047E-4</v>
      </c>
      <c r="V5688">
        <f>SUM(Table1[[#This Row],[Price per Unit]]*Table1[[#This Row],[Units Sold]])</f>
        <v>2424</v>
      </c>
      <c r="W5688">
        <f>SUM(Table1[[#This Row],[Total Sales]]-Table1[[#This Row],[Operating Profit]])</f>
        <v>1285</v>
      </c>
      <c r="X5688">
        <f>SUM(Table1[[#This Row],[Total Sales]]-Table1[[#This Row],[Cost]])</f>
        <v>1139</v>
      </c>
      <c r="Y5688">
        <f>SUM(Table1[[#This Row],[profit/loss]])/SUM(Table1[profit/loss])</f>
        <v>3.4293271760642045E-6</v>
      </c>
    </row>
    <row r="5689" spans="1:25" x14ac:dyDescent="0.3">
      <c r="A5689" t="s">
        <v>29</v>
      </c>
      <c r="B5689" t="s">
        <v>82</v>
      </c>
      <c r="C5689">
        <v>1185732</v>
      </c>
      <c r="D5689" s="9">
        <v>44238</v>
      </c>
      <c r="E5689" s="8" t="str">
        <f>TEXT(Table1[[#This Row],[Invoice Date]],"dd-mm-yyyy")</f>
        <v>11-02-2021</v>
      </c>
      <c r="F5689" s="1" t="str">
        <f t="shared" si="352"/>
        <v>February</v>
      </c>
      <c r="G5689" s="1" t="str">
        <f t="shared" si="353"/>
        <v>2021</v>
      </c>
      <c r="H5689" s="1" t="str">
        <f t="shared" si="354"/>
        <v>Thursday</v>
      </c>
      <c r="I5689" s="1" t="str">
        <f t="shared" si="355"/>
        <v>11</v>
      </c>
      <c r="J5689" t="s">
        <v>35</v>
      </c>
      <c r="K5689" t="s">
        <v>75</v>
      </c>
      <c r="L5689" t="s">
        <v>76</v>
      </c>
      <c r="M5689" t="s">
        <v>19</v>
      </c>
      <c r="N5689">
        <v>14</v>
      </c>
      <c r="O5689">
        <v>115</v>
      </c>
      <c r="P5689">
        <v>1610</v>
      </c>
      <c r="Q5689">
        <v>725</v>
      </c>
      <c r="R5689">
        <v>0.45</v>
      </c>
      <c r="S5689" t="s">
        <v>82</v>
      </c>
      <c r="T5689" t="str">
        <f>IF(Table1[[#This Row],[Units Sold]]&gt; 700,"High Units","low Units")</f>
        <v>low Units</v>
      </c>
      <c r="U5689">
        <f>SUM(Table1[[#This Row],[Operating Profit]])/SUM(Table1[Operating Profit])*100</f>
        <v>2.1828465343692256E-4</v>
      </c>
      <c r="V5689">
        <f>SUM(Table1[[#This Row],[Price per Unit]]*Table1[[#This Row],[Units Sold]])</f>
        <v>1610</v>
      </c>
      <c r="W5689">
        <f>SUM(Table1[[#This Row],[Total Sales]]-Table1[[#This Row],[Operating Profit]])</f>
        <v>885</v>
      </c>
      <c r="X5689">
        <f>SUM(Table1[[#This Row],[Total Sales]]-Table1[[#This Row],[Cost]])</f>
        <v>725</v>
      </c>
      <c r="Y5689">
        <f>SUM(Table1[[#This Row],[profit/loss]])/SUM(Table1[profit/loss])</f>
        <v>2.1828465343692256E-6</v>
      </c>
    </row>
    <row r="5690" spans="1:25" x14ac:dyDescent="0.3">
      <c r="A5690" t="s">
        <v>29</v>
      </c>
      <c r="B5690" t="s">
        <v>82</v>
      </c>
      <c r="C5690">
        <v>1185732</v>
      </c>
      <c r="D5690" s="9">
        <v>44238</v>
      </c>
      <c r="E5690" s="8" t="str">
        <f>TEXT(Table1[[#This Row],[Invoice Date]],"dd-mm-yyyy")</f>
        <v>11-02-2021</v>
      </c>
      <c r="F5690" s="1" t="str">
        <f t="shared" si="352"/>
        <v>February</v>
      </c>
      <c r="G5690" s="1" t="str">
        <f t="shared" si="353"/>
        <v>2021</v>
      </c>
      <c r="H5690" s="1" t="str">
        <f t="shared" si="354"/>
        <v>Thursday</v>
      </c>
      <c r="I5690" s="1" t="str">
        <f t="shared" si="355"/>
        <v>11</v>
      </c>
      <c r="J5690" t="s">
        <v>30</v>
      </c>
      <c r="K5690" t="s">
        <v>77</v>
      </c>
      <c r="L5690" t="s">
        <v>78</v>
      </c>
      <c r="M5690" t="s">
        <v>20</v>
      </c>
      <c r="N5690">
        <v>19</v>
      </c>
      <c r="O5690">
        <v>87</v>
      </c>
      <c r="P5690">
        <v>1653</v>
      </c>
      <c r="Q5690">
        <v>827</v>
      </c>
      <c r="R5690">
        <v>0.5</v>
      </c>
      <c r="S5690" t="s">
        <v>82</v>
      </c>
      <c r="T5690" t="str">
        <f>IF(Table1[[#This Row],[Units Sold]]&gt; 700,"High Units","low Units")</f>
        <v>low Units</v>
      </c>
      <c r="U5690">
        <f>SUM(Table1[[#This Row],[Operating Profit]])/SUM(Table1[Operating Profit])*100</f>
        <v>2.4899504605839306E-4</v>
      </c>
      <c r="V5690">
        <f>SUM(Table1[[#This Row],[Price per Unit]]*Table1[[#This Row],[Units Sold]])</f>
        <v>1653</v>
      </c>
      <c r="W5690">
        <f>SUM(Table1[[#This Row],[Total Sales]]-Table1[[#This Row],[Operating Profit]])</f>
        <v>826</v>
      </c>
      <c r="X5690">
        <f>SUM(Table1[[#This Row],[Total Sales]]-Table1[[#This Row],[Cost]])</f>
        <v>827</v>
      </c>
      <c r="Y5690">
        <f>SUM(Table1[[#This Row],[profit/loss]])/SUM(Table1[profit/loss])</f>
        <v>2.4899504605839307E-6</v>
      </c>
    </row>
    <row r="5691" spans="1:25" x14ac:dyDescent="0.3">
      <c r="A5691" t="s">
        <v>29</v>
      </c>
      <c r="B5691" t="s">
        <v>82</v>
      </c>
      <c r="C5691">
        <v>1185732</v>
      </c>
      <c r="D5691" s="9">
        <v>44238</v>
      </c>
      <c r="E5691" s="8" t="str">
        <f>TEXT(Table1[[#This Row],[Invoice Date]],"dd-mm-yyyy")</f>
        <v>11-02-2021</v>
      </c>
      <c r="F5691" s="1" t="str">
        <f t="shared" si="352"/>
        <v>February</v>
      </c>
      <c r="G5691" s="1" t="str">
        <f t="shared" si="353"/>
        <v>2021</v>
      </c>
      <c r="H5691" s="1" t="str">
        <f t="shared" si="354"/>
        <v>Thursday</v>
      </c>
      <c r="I5691" s="1" t="str">
        <f t="shared" si="355"/>
        <v>11</v>
      </c>
      <c r="J5691" t="s">
        <v>30</v>
      </c>
      <c r="K5691" t="s">
        <v>77</v>
      </c>
      <c r="L5691" t="s">
        <v>78</v>
      </c>
      <c r="M5691" t="s">
        <v>21</v>
      </c>
      <c r="N5691">
        <v>32</v>
      </c>
      <c r="O5691">
        <v>101</v>
      </c>
      <c r="P5691">
        <v>3232</v>
      </c>
      <c r="Q5691">
        <v>1454</v>
      </c>
      <c r="R5691">
        <v>0.45</v>
      </c>
      <c r="S5691" t="s">
        <v>82</v>
      </c>
      <c r="T5691" t="str">
        <f>IF(Table1[[#This Row],[Units Sold]]&gt; 700,"High Units","low Units")</f>
        <v>low Units</v>
      </c>
      <c r="U5691">
        <f>SUM(Table1[[#This Row],[Operating Profit]])/SUM(Table1[Operating Profit])*100</f>
        <v>4.3777363599625579E-4</v>
      </c>
      <c r="V5691">
        <f>SUM(Table1[[#This Row],[Price per Unit]]*Table1[[#This Row],[Units Sold]])</f>
        <v>3232</v>
      </c>
      <c r="W5691">
        <f>SUM(Table1[[#This Row],[Total Sales]]-Table1[[#This Row],[Operating Profit]])</f>
        <v>1778</v>
      </c>
      <c r="X5691">
        <f>SUM(Table1[[#This Row],[Total Sales]]-Table1[[#This Row],[Cost]])</f>
        <v>1454</v>
      </c>
      <c r="Y5691">
        <f>SUM(Table1[[#This Row],[profit/loss]])/SUM(Table1[profit/loss])</f>
        <v>4.377736359962558E-6</v>
      </c>
    </row>
    <row r="5692" spans="1:25" x14ac:dyDescent="0.3">
      <c r="A5692" t="s">
        <v>29</v>
      </c>
      <c r="B5692" t="s">
        <v>82</v>
      </c>
      <c r="C5692">
        <v>1185732</v>
      </c>
      <c r="D5692" s="9">
        <v>44238</v>
      </c>
      <c r="E5692" s="8" t="str">
        <f>TEXT(Table1[[#This Row],[Invoice Date]],"dd-mm-yyyy")</f>
        <v>11-02-2021</v>
      </c>
      <c r="F5692" s="1" t="str">
        <f t="shared" si="352"/>
        <v>February</v>
      </c>
      <c r="G5692" s="1" t="str">
        <f t="shared" si="353"/>
        <v>2021</v>
      </c>
      <c r="H5692" s="1" t="str">
        <f t="shared" si="354"/>
        <v>Thursday</v>
      </c>
      <c r="I5692" s="1" t="str">
        <f t="shared" si="355"/>
        <v>11</v>
      </c>
      <c r="J5692" t="s">
        <v>30</v>
      </c>
      <c r="K5692" t="s">
        <v>77</v>
      </c>
      <c r="L5692" t="s">
        <v>78</v>
      </c>
      <c r="M5692" t="s">
        <v>22</v>
      </c>
      <c r="N5692">
        <v>24</v>
      </c>
      <c r="O5692">
        <v>131</v>
      </c>
      <c r="P5692">
        <v>3144</v>
      </c>
      <c r="Q5692">
        <v>1949</v>
      </c>
      <c r="R5692">
        <v>0.62</v>
      </c>
      <c r="S5692" t="s">
        <v>82</v>
      </c>
      <c r="T5692" t="str">
        <f>IF(Table1[[#This Row],[Units Sold]]&gt; 700,"High Units","low Units")</f>
        <v>low Units</v>
      </c>
      <c r="U5692">
        <f>SUM(Table1[[#This Row],[Operating Profit]])/SUM(Table1[Operating Profit])*100</f>
        <v>5.8680936489456843E-4</v>
      </c>
      <c r="V5692">
        <f>SUM(Table1[[#This Row],[Price per Unit]]*Table1[[#This Row],[Units Sold]])</f>
        <v>3144</v>
      </c>
      <c r="W5692">
        <f>SUM(Table1[[#This Row],[Total Sales]]-Table1[[#This Row],[Operating Profit]])</f>
        <v>1195</v>
      </c>
      <c r="X5692">
        <f>SUM(Table1[[#This Row],[Total Sales]]-Table1[[#This Row],[Cost]])</f>
        <v>1949</v>
      </c>
      <c r="Y5692">
        <f>SUM(Table1[[#This Row],[profit/loss]])/SUM(Table1[profit/loss])</f>
        <v>5.8680936489456839E-6</v>
      </c>
    </row>
    <row r="5693" spans="1:25" x14ac:dyDescent="0.3">
      <c r="A5693" t="s">
        <v>29</v>
      </c>
      <c r="B5693" t="s">
        <v>82</v>
      </c>
      <c r="C5693">
        <v>1185732</v>
      </c>
      <c r="D5693" s="9">
        <v>44265</v>
      </c>
      <c r="E5693" s="8" t="str">
        <f>TEXT(Table1[[#This Row],[Invoice Date]],"dd-mm-yyyy")</f>
        <v>10-03-2021</v>
      </c>
      <c r="F5693" s="1" t="str">
        <f t="shared" si="352"/>
        <v>March</v>
      </c>
      <c r="G5693" s="1" t="str">
        <f t="shared" si="353"/>
        <v>2021</v>
      </c>
      <c r="H5693" s="1" t="str">
        <f t="shared" si="354"/>
        <v>Wednesday</v>
      </c>
      <c r="I5693" s="1" t="str">
        <f t="shared" si="355"/>
        <v>10</v>
      </c>
      <c r="J5693" t="s">
        <v>30</v>
      </c>
      <c r="K5693" t="s">
        <v>77</v>
      </c>
      <c r="L5693" t="s">
        <v>78</v>
      </c>
      <c r="M5693" t="s">
        <v>16</v>
      </c>
      <c r="N5693">
        <v>29</v>
      </c>
      <c r="O5693">
        <v>168</v>
      </c>
      <c r="P5693">
        <v>4872</v>
      </c>
      <c r="Q5693">
        <v>2533</v>
      </c>
      <c r="R5693">
        <v>0.52</v>
      </c>
      <c r="S5693" t="s">
        <v>82</v>
      </c>
      <c r="T5693" t="str">
        <f>IF(Table1[[#This Row],[Units Sold]]&gt; 700,"High Units","low Units")</f>
        <v>low Units</v>
      </c>
      <c r="U5693">
        <f>SUM(Table1[[#This Row],[Operating Profit]])/SUM(Table1[Operating Profit])*100</f>
        <v>7.6264141676651701E-4</v>
      </c>
      <c r="V5693">
        <f>SUM(Table1[[#This Row],[Price per Unit]]*Table1[[#This Row],[Units Sold]])</f>
        <v>4872</v>
      </c>
      <c r="W5693">
        <f>SUM(Table1[[#This Row],[Total Sales]]-Table1[[#This Row],[Operating Profit]])</f>
        <v>2339</v>
      </c>
      <c r="X5693">
        <f>SUM(Table1[[#This Row],[Total Sales]]-Table1[[#This Row],[Cost]])</f>
        <v>2533</v>
      </c>
      <c r="Y5693">
        <f>SUM(Table1[[#This Row],[profit/loss]])/SUM(Table1[profit/loss])</f>
        <v>7.6264141676651705E-6</v>
      </c>
    </row>
    <row r="5694" spans="1:25" x14ac:dyDescent="0.3">
      <c r="A5694" t="s">
        <v>29</v>
      </c>
      <c r="B5694" t="s">
        <v>82</v>
      </c>
      <c r="C5694">
        <v>1185732</v>
      </c>
      <c r="D5694" s="9">
        <v>44265</v>
      </c>
      <c r="E5694" s="8" t="str">
        <f>TEXT(Table1[[#This Row],[Invoice Date]],"dd-mm-yyyy")</f>
        <v>10-03-2021</v>
      </c>
      <c r="F5694" s="1" t="str">
        <f t="shared" si="352"/>
        <v>March</v>
      </c>
      <c r="G5694" s="1" t="str">
        <f t="shared" si="353"/>
        <v>2021</v>
      </c>
      <c r="H5694" s="1" t="str">
        <f t="shared" si="354"/>
        <v>Wednesday</v>
      </c>
      <c r="I5694" s="1" t="str">
        <f t="shared" si="355"/>
        <v>10</v>
      </c>
      <c r="J5694" t="s">
        <v>30</v>
      </c>
      <c r="K5694" t="s">
        <v>77</v>
      </c>
      <c r="L5694" t="s">
        <v>78</v>
      </c>
      <c r="M5694" t="s">
        <v>18</v>
      </c>
      <c r="N5694">
        <v>28</v>
      </c>
      <c r="O5694">
        <v>102</v>
      </c>
      <c r="P5694">
        <v>2856</v>
      </c>
      <c r="Q5694">
        <v>1428</v>
      </c>
      <c r="R5694">
        <v>0.5</v>
      </c>
      <c r="S5694" t="s">
        <v>82</v>
      </c>
      <c r="T5694" t="str">
        <f>IF(Table1[[#This Row],[Units Sold]]&gt; 700,"High Units","low Units")</f>
        <v>low Units</v>
      </c>
      <c r="U5694">
        <f>SUM(Table1[[#This Row],[Operating Profit]])/SUM(Table1[Operating Profit])*100</f>
        <v>4.2994549670058679E-4</v>
      </c>
      <c r="V5694">
        <f>SUM(Table1[[#This Row],[Price per Unit]]*Table1[[#This Row],[Units Sold]])</f>
        <v>2856</v>
      </c>
      <c r="W5694">
        <f>SUM(Table1[[#This Row],[Total Sales]]-Table1[[#This Row],[Operating Profit]])</f>
        <v>1428</v>
      </c>
      <c r="X5694">
        <f>SUM(Table1[[#This Row],[Total Sales]]-Table1[[#This Row],[Cost]])</f>
        <v>1428</v>
      </c>
      <c r="Y5694">
        <f>SUM(Table1[[#This Row],[profit/loss]])/SUM(Table1[profit/loss])</f>
        <v>4.2994549670058681E-6</v>
      </c>
    </row>
    <row r="5695" spans="1:25" x14ac:dyDescent="0.3">
      <c r="A5695" t="s">
        <v>29</v>
      </c>
      <c r="B5695" t="s">
        <v>82</v>
      </c>
      <c r="C5695">
        <v>1185732</v>
      </c>
      <c r="D5695" s="9">
        <v>44265</v>
      </c>
      <c r="E5695" s="8" t="str">
        <f>TEXT(Table1[[#This Row],[Invoice Date]],"dd-mm-yyyy")</f>
        <v>10-03-2021</v>
      </c>
      <c r="F5695" s="1" t="str">
        <f t="shared" si="352"/>
        <v>March</v>
      </c>
      <c r="G5695" s="1" t="str">
        <f t="shared" si="353"/>
        <v>2021</v>
      </c>
      <c r="H5695" s="1" t="str">
        <f t="shared" si="354"/>
        <v>Wednesday</v>
      </c>
      <c r="I5695" s="1" t="str">
        <f t="shared" si="355"/>
        <v>10</v>
      </c>
      <c r="J5695" t="s">
        <v>30</v>
      </c>
      <c r="K5695" t="s">
        <v>77</v>
      </c>
      <c r="L5695" t="s">
        <v>78</v>
      </c>
      <c r="M5695" t="s">
        <v>19</v>
      </c>
      <c r="N5695">
        <v>18</v>
      </c>
      <c r="O5695">
        <v>112</v>
      </c>
      <c r="P5695">
        <v>2016</v>
      </c>
      <c r="Q5695">
        <v>1008</v>
      </c>
      <c r="R5695">
        <v>0.5</v>
      </c>
      <c r="S5695" t="s">
        <v>82</v>
      </c>
      <c r="T5695" t="str">
        <f>IF(Table1[[#This Row],[Units Sold]]&gt; 700,"High Units","low Units")</f>
        <v>low Units</v>
      </c>
      <c r="U5695">
        <f>SUM(Table1[[#This Row],[Operating Profit]])/SUM(Table1[Operating Profit])*100</f>
        <v>3.0349093884747303E-4</v>
      </c>
      <c r="V5695">
        <f>SUM(Table1[[#This Row],[Price per Unit]]*Table1[[#This Row],[Units Sold]])</f>
        <v>2016</v>
      </c>
      <c r="W5695">
        <f>SUM(Table1[[#This Row],[Total Sales]]-Table1[[#This Row],[Operating Profit]])</f>
        <v>1008</v>
      </c>
      <c r="X5695">
        <f>SUM(Table1[[#This Row],[Total Sales]]-Table1[[#This Row],[Cost]])</f>
        <v>1008</v>
      </c>
      <c r="Y5695">
        <f>SUM(Table1[[#This Row],[profit/loss]])/SUM(Table1[profit/loss])</f>
        <v>3.0349093884747303E-6</v>
      </c>
    </row>
    <row r="5696" spans="1:25" x14ac:dyDescent="0.3">
      <c r="A5696" t="s">
        <v>29</v>
      </c>
      <c r="B5696" t="s">
        <v>82</v>
      </c>
      <c r="C5696">
        <v>1185732</v>
      </c>
      <c r="D5696" s="9">
        <v>44265</v>
      </c>
      <c r="E5696" s="8" t="str">
        <f>TEXT(Table1[[#This Row],[Invoice Date]],"dd-mm-yyyy")</f>
        <v>10-03-2021</v>
      </c>
      <c r="F5696" s="1" t="str">
        <f t="shared" si="352"/>
        <v>March</v>
      </c>
      <c r="G5696" s="1" t="str">
        <f t="shared" si="353"/>
        <v>2021</v>
      </c>
      <c r="H5696" s="1" t="str">
        <f t="shared" si="354"/>
        <v>Wednesday</v>
      </c>
      <c r="I5696" s="1" t="str">
        <f t="shared" si="355"/>
        <v>10</v>
      </c>
      <c r="J5696" t="s">
        <v>30</v>
      </c>
      <c r="K5696" t="s">
        <v>77</v>
      </c>
      <c r="L5696" t="s">
        <v>78</v>
      </c>
      <c r="M5696" t="s">
        <v>20</v>
      </c>
      <c r="N5696">
        <v>23</v>
      </c>
      <c r="O5696">
        <v>73</v>
      </c>
      <c r="P5696">
        <v>1679</v>
      </c>
      <c r="Q5696">
        <v>890</v>
      </c>
      <c r="R5696">
        <v>0.53</v>
      </c>
      <c r="S5696" t="s">
        <v>82</v>
      </c>
      <c r="T5696" t="str">
        <f>IF(Table1[[#This Row],[Units Sold]]&gt; 700,"High Units","low Units")</f>
        <v>low Units</v>
      </c>
      <c r="U5696">
        <f>SUM(Table1[[#This Row],[Operating Profit]])/SUM(Table1[Operating Profit])*100</f>
        <v>2.6796322973636017E-4</v>
      </c>
      <c r="V5696">
        <f>SUM(Table1[[#This Row],[Price per Unit]]*Table1[[#This Row],[Units Sold]])</f>
        <v>1679</v>
      </c>
      <c r="W5696">
        <f>SUM(Table1[[#This Row],[Total Sales]]-Table1[[#This Row],[Operating Profit]])</f>
        <v>789</v>
      </c>
      <c r="X5696">
        <f>SUM(Table1[[#This Row],[Total Sales]]-Table1[[#This Row],[Cost]])</f>
        <v>890</v>
      </c>
      <c r="Y5696">
        <f>SUM(Table1[[#This Row],[profit/loss]])/SUM(Table1[profit/loss])</f>
        <v>2.6796322973636015E-6</v>
      </c>
    </row>
    <row r="5697" spans="1:25" x14ac:dyDescent="0.3">
      <c r="A5697" t="s">
        <v>29</v>
      </c>
      <c r="B5697" t="s">
        <v>82</v>
      </c>
      <c r="C5697">
        <v>1185732</v>
      </c>
      <c r="D5697" s="9">
        <v>44265</v>
      </c>
      <c r="E5697" s="8" t="str">
        <f>TEXT(Table1[[#This Row],[Invoice Date]],"dd-mm-yyyy")</f>
        <v>10-03-2021</v>
      </c>
      <c r="F5697" s="1" t="str">
        <f t="shared" si="352"/>
        <v>March</v>
      </c>
      <c r="G5697" s="1" t="str">
        <f t="shared" si="353"/>
        <v>2021</v>
      </c>
      <c r="H5697" s="1" t="str">
        <f t="shared" si="354"/>
        <v>Wednesday</v>
      </c>
      <c r="I5697" s="1" t="str">
        <f t="shared" si="355"/>
        <v>10</v>
      </c>
      <c r="J5697" t="s">
        <v>30</v>
      </c>
      <c r="K5697" t="s">
        <v>77</v>
      </c>
      <c r="L5697" t="s">
        <v>78</v>
      </c>
      <c r="M5697" t="s">
        <v>21</v>
      </c>
      <c r="N5697">
        <v>38</v>
      </c>
      <c r="O5697">
        <v>75</v>
      </c>
      <c r="P5697">
        <v>2850</v>
      </c>
      <c r="Q5697">
        <v>1425</v>
      </c>
      <c r="R5697">
        <v>0.5</v>
      </c>
      <c r="S5697" t="s">
        <v>82</v>
      </c>
      <c r="T5697" t="str">
        <f>IF(Table1[[#This Row],[Units Sold]]&gt; 700,"High Units","low Units")</f>
        <v>low Units</v>
      </c>
      <c r="U5697">
        <f>SUM(Table1[[#This Row],[Operating Profit]])/SUM(Table1[Operating Profit])*100</f>
        <v>4.2904224985877888E-4</v>
      </c>
      <c r="V5697">
        <f>SUM(Table1[[#This Row],[Price per Unit]]*Table1[[#This Row],[Units Sold]])</f>
        <v>2850</v>
      </c>
      <c r="W5697">
        <f>SUM(Table1[[#This Row],[Total Sales]]-Table1[[#This Row],[Operating Profit]])</f>
        <v>1425</v>
      </c>
      <c r="X5697">
        <f>SUM(Table1[[#This Row],[Total Sales]]-Table1[[#This Row],[Cost]])</f>
        <v>1425</v>
      </c>
      <c r="Y5697">
        <f>SUM(Table1[[#This Row],[profit/loss]])/SUM(Table1[profit/loss])</f>
        <v>4.2904224985877889E-6</v>
      </c>
    </row>
    <row r="5698" spans="1:25" x14ac:dyDescent="0.3">
      <c r="A5698" t="s">
        <v>29</v>
      </c>
      <c r="B5698" t="s">
        <v>82</v>
      </c>
      <c r="C5698">
        <v>1185732</v>
      </c>
      <c r="D5698" s="9">
        <v>44265</v>
      </c>
      <c r="E5698" s="8" t="str">
        <f>TEXT(Table1[[#This Row],[Invoice Date]],"dd-mm-yyyy")</f>
        <v>10-03-2021</v>
      </c>
      <c r="F5698" s="1" t="str">
        <f t="shared" si="352"/>
        <v>March</v>
      </c>
      <c r="G5698" s="1" t="str">
        <f t="shared" si="353"/>
        <v>2021</v>
      </c>
      <c r="H5698" s="1" t="str">
        <f t="shared" si="354"/>
        <v>Wednesday</v>
      </c>
      <c r="I5698" s="1" t="str">
        <f t="shared" si="355"/>
        <v>10</v>
      </c>
      <c r="J5698" t="s">
        <v>30</v>
      </c>
      <c r="K5698" t="s">
        <v>77</v>
      </c>
      <c r="L5698" t="s">
        <v>78</v>
      </c>
      <c r="M5698" t="s">
        <v>22</v>
      </c>
      <c r="N5698">
        <v>29</v>
      </c>
      <c r="O5698">
        <v>100</v>
      </c>
      <c r="P5698">
        <v>2900</v>
      </c>
      <c r="Q5698">
        <v>1856</v>
      </c>
      <c r="R5698">
        <v>0.64</v>
      </c>
      <c r="S5698" t="s">
        <v>82</v>
      </c>
      <c r="T5698" t="str">
        <f>IF(Table1[[#This Row],[Units Sold]]&gt; 700,"High Units","low Units")</f>
        <v>low Units</v>
      </c>
      <c r="U5698">
        <f>SUM(Table1[[#This Row],[Operating Profit]])/SUM(Table1[Operating Profit])*100</f>
        <v>5.5880871279852186E-4</v>
      </c>
      <c r="V5698">
        <f>SUM(Table1[[#This Row],[Price per Unit]]*Table1[[#This Row],[Units Sold]])</f>
        <v>2900</v>
      </c>
      <c r="W5698">
        <f>SUM(Table1[[#This Row],[Total Sales]]-Table1[[#This Row],[Operating Profit]])</f>
        <v>1044</v>
      </c>
      <c r="X5698">
        <f>SUM(Table1[[#This Row],[Total Sales]]-Table1[[#This Row],[Cost]])</f>
        <v>1856</v>
      </c>
      <c r="Y5698">
        <f>SUM(Table1[[#This Row],[profit/loss]])/SUM(Table1[profit/loss])</f>
        <v>5.5880871279852182E-6</v>
      </c>
    </row>
    <row r="5699" spans="1:25" x14ac:dyDescent="0.3">
      <c r="A5699" t="s">
        <v>29</v>
      </c>
      <c r="B5699" t="s">
        <v>82</v>
      </c>
      <c r="C5699">
        <v>1185732</v>
      </c>
      <c r="D5699" s="9">
        <v>44297</v>
      </c>
      <c r="E5699" s="8" t="str">
        <f>TEXT(Table1[[#This Row],[Invoice Date]],"dd-mm-yyyy")</f>
        <v>11-04-2021</v>
      </c>
      <c r="F5699" s="1" t="str">
        <f t="shared" ref="F5699:F5762" si="356">TEXT(D5699,"mmmm")</f>
        <v>April</v>
      </c>
      <c r="G5699" s="1" t="str">
        <f t="shared" ref="G5699:G5762" si="357">TEXT(D5699,"YYYY")</f>
        <v>2021</v>
      </c>
      <c r="H5699" s="1" t="str">
        <f t="shared" ref="H5699:H5762" si="358">TEXT(D5699,"dddd")</f>
        <v>Sunday</v>
      </c>
      <c r="I5699" s="1" t="str">
        <f t="shared" ref="I5699:I5762" si="359">TEXT(D5699,"dd")</f>
        <v>11</v>
      </c>
      <c r="J5699" t="s">
        <v>30</v>
      </c>
      <c r="K5699" t="s">
        <v>77</v>
      </c>
      <c r="L5699" t="s">
        <v>78</v>
      </c>
      <c r="M5699" t="s">
        <v>16</v>
      </c>
      <c r="N5699">
        <v>27</v>
      </c>
      <c r="O5699">
        <v>181</v>
      </c>
      <c r="P5699">
        <v>4887</v>
      </c>
      <c r="Q5699">
        <v>2444</v>
      </c>
      <c r="R5699">
        <v>0.5</v>
      </c>
      <c r="S5699" t="s">
        <v>82</v>
      </c>
      <c r="T5699" t="str">
        <f>IF(Table1[[#This Row],[Units Sold]]&gt; 700,"High Units","low Units")</f>
        <v>low Units</v>
      </c>
      <c r="U5699">
        <f>SUM(Table1[[#This Row],[Operating Profit]])/SUM(Table1[Operating Profit])*100</f>
        <v>7.3584509379288107E-4</v>
      </c>
      <c r="V5699">
        <f>SUM(Table1[[#This Row],[Price per Unit]]*Table1[[#This Row],[Units Sold]])</f>
        <v>4887</v>
      </c>
      <c r="W5699">
        <f>SUM(Table1[[#This Row],[Total Sales]]-Table1[[#This Row],[Operating Profit]])</f>
        <v>2443</v>
      </c>
      <c r="X5699">
        <f>SUM(Table1[[#This Row],[Total Sales]]-Table1[[#This Row],[Cost]])</f>
        <v>2444</v>
      </c>
      <c r="Y5699">
        <f>SUM(Table1[[#This Row],[profit/loss]])/SUM(Table1[profit/loss])</f>
        <v>7.3584509379288107E-6</v>
      </c>
    </row>
    <row r="5700" spans="1:25" x14ac:dyDescent="0.3">
      <c r="A5700" t="s">
        <v>29</v>
      </c>
      <c r="B5700" t="s">
        <v>82</v>
      </c>
      <c r="C5700">
        <v>1185732</v>
      </c>
      <c r="D5700" s="9">
        <v>44297</v>
      </c>
      <c r="E5700" s="8" t="str">
        <f>TEXT(Table1[[#This Row],[Invoice Date]],"dd-mm-yyyy")</f>
        <v>11-04-2021</v>
      </c>
      <c r="F5700" s="1" t="str">
        <f t="shared" si="356"/>
        <v>April</v>
      </c>
      <c r="G5700" s="1" t="str">
        <f t="shared" si="357"/>
        <v>2021</v>
      </c>
      <c r="H5700" s="1" t="str">
        <f t="shared" si="358"/>
        <v>Sunday</v>
      </c>
      <c r="I5700" s="1" t="str">
        <f t="shared" si="359"/>
        <v>11</v>
      </c>
      <c r="J5700" t="s">
        <v>30</v>
      </c>
      <c r="K5700" t="s">
        <v>77</v>
      </c>
      <c r="L5700" t="s">
        <v>78</v>
      </c>
      <c r="M5700" t="s">
        <v>18</v>
      </c>
      <c r="N5700">
        <v>25</v>
      </c>
      <c r="O5700">
        <v>94</v>
      </c>
      <c r="P5700">
        <v>2350</v>
      </c>
      <c r="Q5700">
        <v>1058</v>
      </c>
      <c r="R5700">
        <v>0.45</v>
      </c>
      <c r="S5700" t="s">
        <v>82</v>
      </c>
      <c r="T5700" t="str">
        <f>IF(Table1[[#This Row],[Units Sold]]&gt; 700,"High Units","low Units")</f>
        <v>low Units</v>
      </c>
      <c r="U5700">
        <f>SUM(Table1[[#This Row],[Operating Profit]])/SUM(Table1[Operating Profit])*100</f>
        <v>3.1854505287760561E-4</v>
      </c>
      <c r="V5700">
        <f>SUM(Table1[[#This Row],[Price per Unit]]*Table1[[#This Row],[Units Sold]])</f>
        <v>2350</v>
      </c>
      <c r="W5700">
        <f>SUM(Table1[[#This Row],[Total Sales]]-Table1[[#This Row],[Operating Profit]])</f>
        <v>1292</v>
      </c>
      <c r="X5700">
        <f>SUM(Table1[[#This Row],[Total Sales]]-Table1[[#This Row],[Cost]])</f>
        <v>1058</v>
      </c>
      <c r="Y5700">
        <f>SUM(Table1[[#This Row],[profit/loss]])/SUM(Table1[profit/loss])</f>
        <v>3.1854505287760562E-6</v>
      </c>
    </row>
    <row r="5701" spans="1:25" x14ac:dyDescent="0.3">
      <c r="A5701" t="s">
        <v>29</v>
      </c>
      <c r="B5701" t="s">
        <v>82</v>
      </c>
      <c r="C5701">
        <v>1185732</v>
      </c>
      <c r="D5701" s="9">
        <v>44297</v>
      </c>
      <c r="E5701" s="8" t="str">
        <f>TEXT(Table1[[#This Row],[Invoice Date]],"dd-mm-yyyy")</f>
        <v>11-04-2021</v>
      </c>
      <c r="F5701" s="1" t="str">
        <f t="shared" si="356"/>
        <v>April</v>
      </c>
      <c r="G5701" s="1" t="str">
        <f t="shared" si="357"/>
        <v>2021</v>
      </c>
      <c r="H5701" s="1" t="str">
        <f t="shared" si="358"/>
        <v>Sunday</v>
      </c>
      <c r="I5701" s="1" t="str">
        <f t="shared" si="359"/>
        <v>11</v>
      </c>
      <c r="J5701" t="s">
        <v>30</v>
      </c>
      <c r="K5701" t="s">
        <v>77</v>
      </c>
      <c r="L5701" t="s">
        <v>78</v>
      </c>
      <c r="M5701" t="s">
        <v>19</v>
      </c>
      <c r="N5701">
        <v>14</v>
      </c>
      <c r="O5701">
        <v>98</v>
      </c>
      <c r="P5701">
        <v>1372</v>
      </c>
      <c r="Q5701">
        <v>631</v>
      </c>
      <c r="R5701">
        <v>0.46</v>
      </c>
      <c r="S5701" t="s">
        <v>82</v>
      </c>
      <c r="T5701" t="str">
        <f>IF(Table1[[#This Row],[Units Sold]]&gt; 700,"High Units","low Units")</f>
        <v>low Units</v>
      </c>
      <c r="U5701">
        <f>SUM(Table1[[#This Row],[Operating Profit]])/SUM(Table1[Operating Profit])*100</f>
        <v>1.899829190602733E-4</v>
      </c>
      <c r="V5701">
        <f>SUM(Table1[[#This Row],[Price per Unit]]*Table1[[#This Row],[Units Sold]])</f>
        <v>1372</v>
      </c>
      <c r="W5701">
        <f>SUM(Table1[[#This Row],[Total Sales]]-Table1[[#This Row],[Operating Profit]])</f>
        <v>741</v>
      </c>
      <c r="X5701">
        <f>SUM(Table1[[#This Row],[Total Sales]]-Table1[[#This Row],[Cost]])</f>
        <v>631</v>
      </c>
      <c r="Y5701">
        <f>SUM(Table1[[#This Row],[profit/loss]])/SUM(Table1[profit/loss])</f>
        <v>1.899829190602733E-6</v>
      </c>
    </row>
    <row r="5702" spans="1:25" x14ac:dyDescent="0.3">
      <c r="A5702" t="s">
        <v>29</v>
      </c>
      <c r="B5702" t="s">
        <v>82</v>
      </c>
      <c r="C5702">
        <v>1185732</v>
      </c>
      <c r="D5702" s="9">
        <v>44297</v>
      </c>
      <c r="E5702" s="8" t="str">
        <f>TEXT(Table1[[#This Row],[Invoice Date]],"dd-mm-yyyy")</f>
        <v>11-04-2021</v>
      </c>
      <c r="F5702" s="1" t="str">
        <f t="shared" si="356"/>
        <v>April</v>
      </c>
      <c r="G5702" s="1" t="str">
        <f t="shared" si="357"/>
        <v>2021</v>
      </c>
      <c r="H5702" s="1" t="str">
        <f t="shared" si="358"/>
        <v>Sunday</v>
      </c>
      <c r="I5702" s="1" t="str">
        <f t="shared" si="359"/>
        <v>11</v>
      </c>
      <c r="J5702" t="s">
        <v>30</v>
      </c>
      <c r="K5702" t="s">
        <v>77</v>
      </c>
      <c r="L5702" t="s">
        <v>78</v>
      </c>
      <c r="M5702" t="s">
        <v>20</v>
      </c>
      <c r="N5702">
        <v>18</v>
      </c>
      <c r="O5702">
        <v>70</v>
      </c>
      <c r="P5702">
        <v>1260</v>
      </c>
      <c r="Q5702">
        <v>668</v>
      </c>
      <c r="R5702">
        <v>0.53</v>
      </c>
      <c r="S5702" t="s">
        <v>82</v>
      </c>
      <c r="T5702" t="str">
        <f>IF(Table1[[#This Row],[Units Sold]]&gt; 700,"High Units","low Units")</f>
        <v>low Units</v>
      </c>
      <c r="U5702">
        <f>SUM(Table1[[#This Row],[Operating Profit]])/SUM(Table1[Operating Profit])*100</f>
        <v>2.0112296344257141E-4</v>
      </c>
      <c r="V5702">
        <f>SUM(Table1[[#This Row],[Price per Unit]]*Table1[[#This Row],[Units Sold]])</f>
        <v>1260</v>
      </c>
      <c r="W5702">
        <f>SUM(Table1[[#This Row],[Total Sales]]-Table1[[#This Row],[Operating Profit]])</f>
        <v>592</v>
      </c>
      <c r="X5702">
        <f>SUM(Table1[[#This Row],[Total Sales]]-Table1[[#This Row],[Cost]])</f>
        <v>668</v>
      </c>
      <c r="Y5702">
        <f>SUM(Table1[[#This Row],[profit/loss]])/SUM(Table1[profit/loss])</f>
        <v>2.0112296344257141E-6</v>
      </c>
    </row>
    <row r="5703" spans="1:25" x14ac:dyDescent="0.3">
      <c r="A5703" t="s">
        <v>29</v>
      </c>
      <c r="B5703" t="s">
        <v>82</v>
      </c>
      <c r="C5703">
        <v>1185732</v>
      </c>
      <c r="D5703" s="9">
        <v>44297</v>
      </c>
      <c r="E5703" s="8" t="str">
        <f>TEXT(Table1[[#This Row],[Invoice Date]],"dd-mm-yyyy")</f>
        <v>11-04-2021</v>
      </c>
      <c r="F5703" s="1" t="str">
        <f t="shared" si="356"/>
        <v>April</v>
      </c>
      <c r="G5703" s="1" t="str">
        <f t="shared" si="357"/>
        <v>2021</v>
      </c>
      <c r="H5703" s="1" t="str">
        <f t="shared" si="358"/>
        <v>Sunday</v>
      </c>
      <c r="I5703" s="1" t="str">
        <f t="shared" si="359"/>
        <v>11</v>
      </c>
      <c r="J5703" t="s">
        <v>30</v>
      </c>
      <c r="K5703" t="s">
        <v>77</v>
      </c>
      <c r="L5703" t="s">
        <v>78</v>
      </c>
      <c r="M5703" t="s">
        <v>21</v>
      </c>
      <c r="N5703">
        <v>33</v>
      </c>
      <c r="O5703">
        <v>74</v>
      </c>
      <c r="P5703">
        <v>2442</v>
      </c>
      <c r="Q5703">
        <v>1123</v>
      </c>
      <c r="R5703">
        <v>0.46</v>
      </c>
      <c r="S5703" t="s">
        <v>82</v>
      </c>
      <c r="T5703" t="str">
        <f>IF(Table1[[#This Row],[Units Sold]]&gt; 700,"High Units","low Units")</f>
        <v>low Units</v>
      </c>
      <c r="U5703">
        <f>SUM(Table1[[#This Row],[Operating Profit]])/SUM(Table1[Operating Profit])*100</f>
        <v>3.3811540111677797E-4</v>
      </c>
      <c r="V5703">
        <f>SUM(Table1[[#This Row],[Price per Unit]]*Table1[[#This Row],[Units Sold]])</f>
        <v>2442</v>
      </c>
      <c r="W5703">
        <f>SUM(Table1[[#This Row],[Total Sales]]-Table1[[#This Row],[Operating Profit]])</f>
        <v>1319</v>
      </c>
      <c r="X5703">
        <f>SUM(Table1[[#This Row],[Total Sales]]-Table1[[#This Row],[Cost]])</f>
        <v>1123</v>
      </c>
      <c r="Y5703">
        <f>SUM(Table1[[#This Row],[profit/loss]])/SUM(Table1[profit/loss])</f>
        <v>3.3811540111677799E-6</v>
      </c>
    </row>
    <row r="5704" spans="1:25" x14ac:dyDescent="0.3">
      <c r="A5704" t="s">
        <v>29</v>
      </c>
      <c r="B5704" t="s">
        <v>82</v>
      </c>
      <c r="C5704">
        <v>1185732</v>
      </c>
      <c r="D5704" s="9">
        <v>44297</v>
      </c>
      <c r="E5704" s="8" t="str">
        <f>TEXT(Table1[[#This Row],[Invoice Date]],"dd-mm-yyyy")</f>
        <v>11-04-2021</v>
      </c>
      <c r="F5704" s="1" t="str">
        <f t="shared" si="356"/>
        <v>April</v>
      </c>
      <c r="G5704" s="1" t="str">
        <f t="shared" si="357"/>
        <v>2021</v>
      </c>
      <c r="H5704" s="1" t="str">
        <f t="shared" si="358"/>
        <v>Sunday</v>
      </c>
      <c r="I5704" s="1" t="str">
        <f t="shared" si="359"/>
        <v>11</v>
      </c>
      <c r="J5704" t="s">
        <v>30</v>
      </c>
      <c r="K5704" t="s">
        <v>77</v>
      </c>
      <c r="L5704" t="s">
        <v>78</v>
      </c>
      <c r="M5704" t="s">
        <v>22</v>
      </c>
      <c r="N5704">
        <v>24</v>
      </c>
      <c r="O5704">
        <v>112</v>
      </c>
      <c r="P5704">
        <v>2688</v>
      </c>
      <c r="Q5704">
        <v>1613</v>
      </c>
      <c r="R5704">
        <v>0.6</v>
      </c>
      <c r="S5704" t="s">
        <v>82</v>
      </c>
      <c r="T5704" t="str">
        <f>IF(Table1[[#This Row],[Units Sold]]&gt; 700,"High Units","low Units")</f>
        <v>low Units</v>
      </c>
      <c r="U5704">
        <f>SUM(Table1[[#This Row],[Operating Profit]])/SUM(Table1[Operating Profit])*100</f>
        <v>4.8564571861207739E-4</v>
      </c>
      <c r="V5704">
        <f>SUM(Table1[[#This Row],[Price per Unit]]*Table1[[#This Row],[Units Sold]])</f>
        <v>2688</v>
      </c>
      <c r="W5704">
        <f>SUM(Table1[[#This Row],[Total Sales]]-Table1[[#This Row],[Operating Profit]])</f>
        <v>1075</v>
      </c>
      <c r="X5704">
        <f>SUM(Table1[[#This Row],[Total Sales]]-Table1[[#This Row],[Cost]])</f>
        <v>1613</v>
      </c>
      <c r="Y5704">
        <f>SUM(Table1[[#This Row],[profit/loss]])/SUM(Table1[profit/loss])</f>
        <v>4.8564571861207737E-6</v>
      </c>
    </row>
    <row r="5705" spans="1:25" x14ac:dyDescent="0.3">
      <c r="A5705" t="s">
        <v>29</v>
      </c>
      <c r="B5705" t="s">
        <v>82</v>
      </c>
      <c r="C5705">
        <v>1185732</v>
      </c>
      <c r="D5705" s="9">
        <v>44328</v>
      </c>
      <c r="E5705" s="8" t="str">
        <f>TEXT(Table1[[#This Row],[Invoice Date]],"dd-mm-yyyy")</f>
        <v>12-05-2021</v>
      </c>
      <c r="F5705" s="1" t="str">
        <f t="shared" si="356"/>
        <v>May</v>
      </c>
      <c r="G5705" s="1" t="str">
        <f t="shared" si="357"/>
        <v>2021</v>
      </c>
      <c r="H5705" s="1" t="str">
        <f t="shared" si="358"/>
        <v>Wednesday</v>
      </c>
      <c r="I5705" s="1" t="str">
        <f t="shared" si="359"/>
        <v>12</v>
      </c>
      <c r="J5705" t="s">
        <v>30</v>
      </c>
      <c r="K5705" t="s">
        <v>77</v>
      </c>
      <c r="L5705" t="s">
        <v>78</v>
      </c>
      <c r="M5705" t="s">
        <v>16</v>
      </c>
      <c r="N5705">
        <v>32</v>
      </c>
      <c r="O5705">
        <v>174</v>
      </c>
      <c r="P5705">
        <v>5568</v>
      </c>
      <c r="Q5705">
        <v>2840</v>
      </c>
      <c r="R5705">
        <v>0.51</v>
      </c>
      <c r="S5705" t="s">
        <v>82</v>
      </c>
      <c r="T5705" t="str">
        <f>IF(Table1[[#This Row],[Units Sold]]&gt; 700,"High Units","low Units")</f>
        <v>low Units</v>
      </c>
      <c r="U5705">
        <f>SUM(Table1[[#This Row],[Operating Profit]])/SUM(Table1[Operating Profit])*100</f>
        <v>8.550736769115312E-4</v>
      </c>
      <c r="V5705">
        <f>SUM(Table1[[#This Row],[Price per Unit]]*Table1[[#This Row],[Units Sold]])</f>
        <v>5568</v>
      </c>
      <c r="W5705">
        <f>SUM(Table1[[#This Row],[Total Sales]]-Table1[[#This Row],[Operating Profit]])</f>
        <v>2728</v>
      </c>
      <c r="X5705">
        <f>SUM(Table1[[#This Row],[Total Sales]]-Table1[[#This Row],[Cost]])</f>
        <v>2840</v>
      </c>
      <c r="Y5705">
        <f>SUM(Table1[[#This Row],[profit/loss]])/SUM(Table1[profit/loss])</f>
        <v>8.5507367691153125E-6</v>
      </c>
    </row>
    <row r="5706" spans="1:25" x14ac:dyDescent="0.3">
      <c r="A5706" t="s">
        <v>29</v>
      </c>
      <c r="B5706" t="s">
        <v>82</v>
      </c>
      <c r="C5706">
        <v>1185732</v>
      </c>
      <c r="D5706" s="9">
        <v>44328</v>
      </c>
      <c r="E5706" s="8" t="str">
        <f>TEXT(Table1[[#This Row],[Invoice Date]],"dd-mm-yyyy")</f>
        <v>12-05-2021</v>
      </c>
      <c r="F5706" s="1" t="str">
        <f t="shared" si="356"/>
        <v>May</v>
      </c>
      <c r="G5706" s="1" t="str">
        <f t="shared" si="357"/>
        <v>2021</v>
      </c>
      <c r="H5706" s="1" t="str">
        <f t="shared" si="358"/>
        <v>Wednesday</v>
      </c>
      <c r="I5706" s="1" t="str">
        <f t="shared" si="359"/>
        <v>12</v>
      </c>
      <c r="J5706" t="s">
        <v>30</v>
      </c>
      <c r="K5706" t="s">
        <v>77</v>
      </c>
      <c r="L5706" t="s">
        <v>78</v>
      </c>
      <c r="M5706" t="s">
        <v>18</v>
      </c>
      <c r="N5706">
        <v>29</v>
      </c>
      <c r="O5706">
        <v>101</v>
      </c>
      <c r="P5706">
        <v>2929</v>
      </c>
      <c r="Q5706">
        <v>1435</v>
      </c>
      <c r="R5706">
        <v>0.49</v>
      </c>
      <c r="S5706" t="s">
        <v>82</v>
      </c>
      <c r="T5706" t="str">
        <f>IF(Table1[[#This Row],[Units Sold]]&gt; 700,"High Units","low Units")</f>
        <v>low Units</v>
      </c>
      <c r="U5706">
        <f>SUM(Table1[[#This Row],[Operating Profit]])/SUM(Table1[Operating Profit])*100</f>
        <v>4.3205307266480544E-4</v>
      </c>
      <c r="V5706">
        <f>SUM(Table1[[#This Row],[Price per Unit]]*Table1[[#This Row],[Units Sold]])</f>
        <v>2929</v>
      </c>
      <c r="W5706">
        <f>SUM(Table1[[#This Row],[Total Sales]]-Table1[[#This Row],[Operating Profit]])</f>
        <v>1494</v>
      </c>
      <c r="X5706">
        <f>SUM(Table1[[#This Row],[Total Sales]]-Table1[[#This Row],[Cost]])</f>
        <v>1435</v>
      </c>
      <c r="Y5706">
        <f>SUM(Table1[[#This Row],[profit/loss]])/SUM(Table1[profit/loss])</f>
        <v>4.3205307266480542E-6</v>
      </c>
    </row>
    <row r="5707" spans="1:25" x14ac:dyDescent="0.3">
      <c r="A5707" t="s">
        <v>29</v>
      </c>
      <c r="B5707" t="s">
        <v>82</v>
      </c>
      <c r="C5707">
        <v>1185732</v>
      </c>
      <c r="D5707" s="9">
        <v>44328</v>
      </c>
      <c r="E5707" s="8" t="str">
        <f>TEXT(Table1[[#This Row],[Invoice Date]],"dd-mm-yyyy")</f>
        <v>12-05-2021</v>
      </c>
      <c r="F5707" s="1" t="str">
        <f t="shared" si="356"/>
        <v>May</v>
      </c>
      <c r="G5707" s="1" t="str">
        <f t="shared" si="357"/>
        <v>2021</v>
      </c>
      <c r="H5707" s="1" t="str">
        <f t="shared" si="358"/>
        <v>Wednesday</v>
      </c>
      <c r="I5707" s="1" t="str">
        <f t="shared" si="359"/>
        <v>12</v>
      </c>
      <c r="J5707" t="s">
        <v>30</v>
      </c>
      <c r="K5707" t="s">
        <v>77</v>
      </c>
      <c r="L5707" t="s">
        <v>78</v>
      </c>
      <c r="M5707" t="s">
        <v>19</v>
      </c>
      <c r="N5707">
        <v>25</v>
      </c>
      <c r="O5707">
        <v>98</v>
      </c>
      <c r="P5707">
        <v>2450</v>
      </c>
      <c r="Q5707">
        <v>1225</v>
      </c>
      <c r="R5707">
        <v>0.5</v>
      </c>
      <c r="S5707" t="s">
        <v>82</v>
      </c>
      <c r="T5707" t="str">
        <f>IF(Table1[[#This Row],[Units Sold]]&gt; 700,"High Units","low Units")</f>
        <v>low Units</v>
      </c>
      <c r="U5707">
        <f>SUM(Table1[[#This Row],[Operating Profit]])/SUM(Table1[Operating Profit])*100</f>
        <v>3.688257937382485E-4</v>
      </c>
      <c r="V5707">
        <f>SUM(Table1[[#This Row],[Price per Unit]]*Table1[[#This Row],[Units Sold]])</f>
        <v>2450</v>
      </c>
      <c r="W5707">
        <f>SUM(Table1[[#This Row],[Total Sales]]-Table1[[#This Row],[Operating Profit]])</f>
        <v>1225</v>
      </c>
      <c r="X5707">
        <f>SUM(Table1[[#This Row],[Total Sales]]-Table1[[#This Row],[Cost]])</f>
        <v>1225</v>
      </c>
      <c r="Y5707">
        <f>SUM(Table1[[#This Row],[profit/loss]])/SUM(Table1[profit/loss])</f>
        <v>3.688257937382485E-6</v>
      </c>
    </row>
    <row r="5708" spans="1:25" x14ac:dyDescent="0.3">
      <c r="A5708" t="s">
        <v>29</v>
      </c>
      <c r="B5708" t="s">
        <v>82</v>
      </c>
      <c r="C5708">
        <v>1185732</v>
      </c>
      <c r="D5708" s="9">
        <v>44328</v>
      </c>
      <c r="E5708" s="8" t="str">
        <f>TEXT(Table1[[#This Row],[Invoice Date]],"dd-mm-yyyy")</f>
        <v>12-05-2021</v>
      </c>
      <c r="F5708" s="1" t="str">
        <f t="shared" si="356"/>
        <v>May</v>
      </c>
      <c r="G5708" s="1" t="str">
        <f t="shared" si="357"/>
        <v>2021</v>
      </c>
      <c r="H5708" s="1" t="str">
        <f t="shared" si="358"/>
        <v>Wednesday</v>
      </c>
      <c r="I5708" s="1" t="str">
        <f t="shared" si="359"/>
        <v>12</v>
      </c>
      <c r="J5708" t="s">
        <v>30</v>
      </c>
      <c r="K5708" t="s">
        <v>77</v>
      </c>
      <c r="L5708" t="s">
        <v>78</v>
      </c>
      <c r="M5708" t="s">
        <v>20</v>
      </c>
      <c r="N5708">
        <v>23</v>
      </c>
      <c r="O5708">
        <v>72</v>
      </c>
      <c r="P5708">
        <v>1656</v>
      </c>
      <c r="Q5708">
        <v>911</v>
      </c>
      <c r="R5708">
        <v>0.55000000000000004</v>
      </c>
      <c r="S5708" t="s">
        <v>82</v>
      </c>
      <c r="T5708" t="str">
        <f>IF(Table1[[#This Row],[Units Sold]]&gt; 700,"High Units","low Units")</f>
        <v>low Units</v>
      </c>
      <c r="U5708">
        <f>SUM(Table1[[#This Row],[Operating Profit]])/SUM(Table1[Operating Profit])*100</f>
        <v>2.7428595762901583E-4</v>
      </c>
      <c r="V5708">
        <f>SUM(Table1[[#This Row],[Price per Unit]]*Table1[[#This Row],[Units Sold]])</f>
        <v>1656</v>
      </c>
      <c r="W5708">
        <f>SUM(Table1[[#This Row],[Total Sales]]-Table1[[#This Row],[Operating Profit]])</f>
        <v>745</v>
      </c>
      <c r="X5708">
        <f>SUM(Table1[[#This Row],[Total Sales]]-Table1[[#This Row],[Cost]])</f>
        <v>911</v>
      </c>
      <c r="Y5708">
        <f>SUM(Table1[[#This Row],[profit/loss]])/SUM(Table1[profit/loss])</f>
        <v>2.7428595762901583E-6</v>
      </c>
    </row>
    <row r="5709" spans="1:25" x14ac:dyDescent="0.3">
      <c r="A5709" t="s">
        <v>29</v>
      </c>
      <c r="B5709" t="s">
        <v>82</v>
      </c>
      <c r="C5709">
        <v>1185732</v>
      </c>
      <c r="D5709" s="9">
        <v>44328</v>
      </c>
      <c r="E5709" s="8" t="str">
        <f>TEXT(Table1[[#This Row],[Invoice Date]],"dd-mm-yyyy")</f>
        <v>12-05-2021</v>
      </c>
      <c r="F5709" s="1" t="str">
        <f t="shared" si="356"/>
        <v>May</v>
      </c>
      <c r="G5709" s="1" t="str">
        <f t="shared" si="357"/>
        <v>2021</v>
      </c>
      <c r="H5709" s="1" t="str">
        <f t="shared" si="358"/>
        <v>Wednesday</v>
      </c>
      <c r="I5709" s="1" t="str">
        <f t="shared" si="359"/>
        <v>12</v>
      </c>
      <c r="J5709" t="s">
        <v>30</v>
      </c>
      <c r="K5709" t="s">
        <v>77</v>
      </c>
      <c r="L5709" t="s">
        <v>78</v>
      </c>
      <c r="M5709" t="s">
        <v>21</v>
      </c>
      <c r="N5709">
        <v>39</v>
      </c>
      <c r="O5709">
        <v>75</v>
      </c>
      <c r="P5709">
        <v>2925</v>
      </c>
      <c r="Q5709">
        <v>1463</v>
      </c>
      <c r="R5709">
        <v>0.5</v>
      </c>
      <c r="S5709" t="s">
        <v>82</v>
      </c>
      <c r="T5709" t="str">
        <f>IF(Table1[[#This Row],[Units Sold]]&gt; 700,"High Units","low Units")</f>
        <v>low Units</v>
      </c>
      <c r="U5709">
        <f>SUM(Table1[[#This Row],[Operating Profit]])/SUM(Table1[Operating Profit])*100</f>
        <v>4.4048337652167964E-4</v>
      </c>
      <c r="V5709">
        <f>SUM(Table1[[#This Row],[Price per Unit]]*Table1[[#This Row],[Units Sold]])</f>
        <v>2925</v>
      </c>
      <c r="W5709">
        <f>SUM(Table1[[#This Row],[Total Sales]]-Table1[[#This Row],[Operating Profit]])</f>
        <v>1462</v>
      </c>
      <c r="X5709">
        <f>SUM(Table1[[#This Row],[Total Sales]]-Table1[[#This Row],[Cost]])</f>
        <v>1463</v>
      </c>
      <c r="Y5709">
        <f>SUM(Table1[[#This Row],[profit/loss]])/SUM(Table1[profit/loss])</f>
        <v>4.4048337652167965E-6</v>
      </c>
    </row>
    <row r="5710" spans="1:25" x14ac:dyDescent="0.3">
      <c r="A5710" t="s">
        <v>29</v>
      </c>
      <c r="B5710" t="s">
        <v>82</v>
      </c>
      <c r="C5710">
        <v>1185732</v>
      </c>
      <c r="D5710" s="9">
        <v>44328</v>
      </c>
      <c r="E5710" s="8" t="str">
        <f>TEXT(Table1[[#This Row],[Invoice Date]],"dd-mm-yyyy")</f>
        <v>12-05-2021</v>
      </c>
      <c r="F5710" s="1" t="str">
        <f t="shared" si="356"/>
        <v>May</v>
      </c>
      <c r="G5710" s="1" t="str">
        <f t="shared" si="357"/>
        <v>2021</v>
      </c>
      <c r="H5710" s="1" t="str">
        <f t="shared" si="358"/>
        <v>Wednesday</v>
      </c>
      <c r="I5710" s="1" t="str">
        <f t="shared" si="359"/>
        <v>12</v>
      </c>
      <c r="J5710" t="s">
        <v>30</v>
      </c>
      <c r="K5710" t="s">
        <v>77</v>
      </c>
      <c r="L5710" t="s">
        <v>78</v>
      </c>
      <c r="M5710" t="s">
        <v>22</v>
      </c>
      <c r="N5710">
        <v>44</v>
      </c>
      <c r="O5710">
        <v>120</v>
      </c>
      <c r="P5710">
        <v>5280</v>
      </c>
      <c r="Q5710">
        <v>3432</v>
      </c>
      <c r="R5710">
        <v>0.65</v>
      </c>
      <c r="S5710" t="s">
        <v>82</v>
      </c>
      <c r="T5710" t="str">
        <f>IF(Table1[[#This Row],[Units Sold]]&gt; 700,"High Units","low Units")</f>
        <v>low Units</v>
      </c>
      <c r="U5710">
        <f>SUM(Table1[[#This Row],[Operating Profit]])/SUM(Table1[Operating Profit])*100</f>
        <v>1.0333143870283011E-3</v>
      </c>
      <c r="V5710">
        <f>SUM(Table1[[#This Row],[Price per Unit]]*Table1[[#This Row],[Units Sold]])</f>
        <v>5280</v>
      </c>
      <c r="W5710">
        <f>SUM(Table1[[#This Row],[Total Sales]]-Table1[[#This Row],[Operating Profit]])</f>
        <v>1848</v>
      </c>
      <c r="X5710">
        <f>SUM(Table1[[#This Row],[Total Sales]]-Table1[[#This Row],[Cost]])</f>
        <v>3432</v>
      </c>
      <c r="Y5710">
        <f>SUM(Table1[[#This Row],[profit/loss]])/SUM(Table1[profit/loss])</f>
        <v>1.0333143870283011E-5</v>
      </c>
    </row>
    <row r="5711" spans="1:25" x14ac:dyDescent="0.3">
      <c r="A5711" t="s">
        <v>29</v>
      </c>
      <c r="B5711" t="s">
        <v>82</v>
      </c>
      <c r="C5711">
        <v>1185732</v>
      </c>
      <c r="D5711" s="9">
        <v>44358</v>
      </c>
      <c r="E5711" s="8" t="str">
        <f>TEXT(Table1[[#This Row],[Invoice Date]],"dd-mm-yyyy")</f>
        <v>11-06-2021</v>
      </c>
      <c r="F5711" s="1" t="str">
        <f t="shared" si="356"/>
        <v>June</v>
      </c>
      <c r="G5711" s="1" t="str">
        <f t="shared" si="357"/>
        <v>2021</v>
      </c>
      <c r="H5711" s="1" t="str">
        <f t="shared" si="358"/>
        <v>Friday</v>
      </c>
      <c r="I5711" s="1" t="str">
        <f t="shared" si="359"/>
        <v>11</v>
      </c>
      <c r="J5711" t="s">
        <v>30</v>
      </c>
      <c r="K5711" t="s">
        <v>77</v>
      </c>
      <c r="L5711" t="s">
        <v>78</v>
      </c>
      <c r="M5711" t="s">
        <v>16</v>
      </c>
      <c r="N5711">
        <v>28</v>
      </c>
      <c r="O5711">
        <v>182</v>
      </c>
      <c r="P5711">
        <v>5096</v>
      </c>
      <c r="Q5711">
        <v>2599</v>
      </c>
      <c r="R5711">
        <v>0.51</v>
      </c>
      <c r="S5711" t="s">
        <v>82</v>
      </c>
      <c r="T5711" t="str">
        <f>IF(Table1[[#This Row],[Units Sold]]&gt; 700,"High Units","low Units")</f>
        <v>low Units</v>
      </c>
      <c r="U5711">
        <f>SUM(Table1[[#This Row],[Operating Profit]])/SUM(Table1[Operating Profit])*100</f>
        <v>7.8251284728629209E-4</v>
      </c>
      <c r="V5711">
        <f>SUM(Table1[[#This Row],[Price per Unit]]*Table1[[#This Row],[Units Sold]])</f>
        <v>5096</v>
      </c>
      <c r="W5711">
        <f>SUM(Table1[[#This Row],[Total Sales]]-Table1[[#This Row],[Operating Profit]])</f>
        <v>2497</v>
      </c>
      <c r="X5711">
        <f>SUM(Table1[[#This Row],[Total Sales]]-Table1[[#This Row],[Cost]])</f>
        <v>2599</v>
      </c>
      <c r="Y5711">
        <f>SUM(Table1[[#This Row],[profit/loss]])/SUM(Table1[profit/loss])</f>
        <v>7.8251284728629214E-6</v>
      </c>
    </row>
    <row r="5712" spans="1:25" x14ac:dyDescent="0.3">
      <c r="A5712" t="s">
        <v>29</v>
      </c>
      <c r="B5712" t="s">
        <v>82</v>
      </c>
      <c r="C5712">
        <v>1185732</v>
      </c>
      <c r="D5712" s="9">
        <v>44358</v>
      </c>
      <c r="E5712" s="8" t="str">
        <f>TEXT(Table1[[#This Row],[Invoice Date]],"dd-mm-yyyy")</f>
        <v>11-06-2021</v>
      </c>
      <c r="F5712" s="1" t="str">
        <f t="shared" si="356"/>
        <v>June</v>
      </c>
      <c r="G5712" s="1" t="str">
        <f t="shared" si="357"/>
        <v>2021</v>
      </c>
      <c r="H5712" s="1" t="str">
        <f t="shared" si="358"/>
        <v>Friday</v>
      </c>
      <c r="I5712" s="1" t="str">
        <f t="shared" si="359"/>
        <v>11</v>
      </c>
      <c r="J5712" t="s">
        <v>30</v>
      </c>
      <c r="K5712" t="s">
        <v>77</v>
      </c>
      <c r="L5712" t="s">
        <v>78</v>
      </c>
      <c r="M5712" t="s">
        <v>18</v>
      </c>
      <c r="N5712">
        <v>24</v>
      </c>
      <c r="O5712">
        <v>112</v>
      </c>
      <c r="P5712">
        <v>2688</v>
      </c>
      <c r="Q5712">
        <v>1317</v>
      </c>
      <c r="R5712">
        <v>0.49</v>
      </c>
      <c r="S5712" t="s">
        <v>82</v>
      </c>
      <c r="T5712" t="str">
        <f>IF(Table1[[#This Row],[Units Sold]]&gt; 700,"High Units","low Units")</f>
        <v>low Units</v>
      </c>
      <c r="U5712">
        <f>SUM(Table1[[#This Row],[Operating Profit]])/SUM(Table1[Operating Profit])*100</f>
        <v>3.9652536355369247E-4</v>
      </c>
      <c r="V5712">
        <f>SUM(Table1[[#This Row],[Price per Unit]]*Table1[[#This Row],[Units Sold]])</f>
        <v>2688</v>
      </c>
      <c r="W5712">
        <f>SUM(Table1[[#This Row],[Total Sales]]-Table1[[#This Row],[Operating Profit]])</f>
        <v>1371</v>
      </c>
      <c r="X5712">
        <f>SUM(Table1[[#This Row],[Total Sales]]-Table1[[#This Row],[Cost]])</f>
        <v>1317</v>
      </c>
      <c r="Y5712">
        <f>SUM(Table1[[#This Row],[profit/loss]])/SUM(Table1[profit/loss])</f>
        <v>3.9652536355369245E-6</v>
      </c>
    </row>
    <row r="5713" spans="1:25" x14ac:dyDescent="0.3">
      <c r="A5713" t="s">
        <v>29</v>
      </c>
      <c r="B5713" t="s">
        <v>82</v>
      </c>
      <c r="C5713">
        <v>1185732</v>
      </c>
      <c r="D5713" s="9">
        <v>44358</v>
      </c>
      <c r="E5713" s="8" t="str">
        <f>TEXT(Table1[[#This Row],[Invoice Date]],"dd-mm-yyyy")</f>
        <v>11-06-2021</v>
      </c>
      <c r="F5713" s="1" t="str">
        <f t="shared" si="356"/>
        <v>June</v>
      </c>
      <c r="G5713" s="1" t="str">
        <f t="shared" si="357"/>
        <v>2021</v>
      </c>
      <c r="H5713" s="1" t="str">
        <f t="shared" si="358"/>
        <v>Friday</v>
      </c>
      <c r="I5713" s="1" t="str">
        <f t="shared" si="359"/>
        <v>11</v>
      </c>
      <c r="J5713" t="s">
        <v>30</v>
      </c>
      <c r="K5713" t="s">
        <v>77</v>
      </c>
      <c r="L5713" t="s">
        <v>78</v>
      </c>
      <c r="M5713" t="s">
        <v>19</v>
      </c>
      <c r="N5713">
        <v>19</v>
      </c>
      <c r="O5713">
        <v>115</v>
      </c>
      <c r="P5713">
        <v>2185</v>
      </c>
      <c r="Q5713">
        <v>1071</v>
      </c>
      <c r="R5713">
        <v>0.49</v>
      </c>
      <c r="S5713" t="s">
        <v>82</v>
      </c>
      <c r="T5713" t="str">
        <f>IF(Table1[[#This Row],[Units Sold]]&gt; 700,"High Units","low Units")</f>
        <v>low Units</v>
      </c>
      <c r="U5713">
        <f>SUM(Table1[[#This Row],[Operating Profit]])/SUM(Table1[Operating Profit])*100</f>
        <v>3.2245912252544014E-4</v>
      </c>
      <c r="V5713">
        <f>SUM(Table1[[#This Row],[Price per Unit]]*Table1[[#This Row],[Units Sold]])</f>
        <v>2185</v>
      </c>
      <c r="W5713">
        <f>SUM(Table1[[#This Row],[Total Sales]]-Table1[[#This Row],[Operating Profit]])</f>
        <v>1114</v>
      </c>
      <c r="X5713">
        <f>SUM(Table1[[#This Row],[Total Sales]]-Table1[[#This Row],[Cost]])</f>
        <v>1071</v>
      </c>
      <c r="Y5713">
        <f>SUM(Table1[[#This Row],[profit/loss]])/SUM(Table1[profit/loss])</f>
        <v>3.2245912252544011E-6</v>
      </c>
    </row>
    <row r="5714" spans="1:25" x14ac:dyDescent="0.3">
      <c r="A5714" t="s">
        <v>29</v>
      </c>
      <c r="B5714" t="s">
        <v>82</v>
      </c>
      <c r="C5714">
        <v>1185732</v>
      </c>
      <c r="D5714" s="9">
        <v>44358</v>
      </c>
      <c r="E5714" s="8" t="str">
        <f>TEXT(Table1[[#This Row],[Invoice Date]],"dd-mm-yyyy")</f>
        <v>11-06-2021</v>
      </c>
      <c r="F5714" s="1" t="str">
        <f t="shared" si="356"/>
        <v>June</v>
      </c>
      <c r="G5714" s="1" t="str">
        <f t="shared" si="357"/>
        <v>2021</v>
      </c>
      <c r="H5714" s="1" t="str">
        <f t="shared" si="358"/>
        <v>Friday</v>
      </c>
      <c r="I5714" s="1" t="str">
        <f t="shared" si="359"/>
        <v>11</v>
      </c>
      <c r="J5714" t="s">
        <v>30</v>
      </c>
      <c r="K5714" t="s">
        <v>77</v>
      </c>
      <c r="L5714" t="s">
        <v>78</v>
      </c>
      <c r="M5714" t="s">
        <v>20</v>
      </c>
      <c r="N5714">
        <v>19</v>
      </c>
      <c r="O5714">
        <v>108</v>
      </c>
      <c r="P5714">
        <v>2052</v>
      </c>
      <c r="Q5714">
        <v>1047</v>
      </c>
      <c r="R5714">
        <v>0.51</v>
      </c>
      <c r="S5714" t="s">
        <v>82</v>
      </c>
      <c r="T5714" t="str">
        <f>IF(Table1[[#This Row],[Units Sold]]&gt; 700,"High Units","low Units")</f>
        <v>low Units</v>
      </c>
      <c r="U5714">
        <f>SUM(Table1[[#This Row],[Operating Profit]])/SUM(Table1[Operating Profit])*100</f>
        <v>3.1523314779097645E-4</v>
      </c>
      <c r="V5714">
        <f>SUM(Table1[[#This Row],[Price per Unit]]*Table1[[#This Row],[Units Sold]])</f>
        <v>2052</v>
      </c>
      <c r="W5714">
        <f>SUM(Table1[[#This Row],[Total Sales]]-Table1[[#This Row],[Operating Profit]])</f>
        <v>1005</v>
      </c>
      <c r="X5714">
        <f>SUM(Table1[[#This Row],[Total Sales]]-Table1[[#This Row],[Cost]])</f>
        <v>1047</v>
      </c>
      <c r="Y5714">
        <f>SUM(Table1[[#This Row],[profit/loss]])/SUM(Table1[profit/loss])</f>
        <v>3.1523314779097647E-6</v>
      </c>
    </row>
    <row r="5715" spans="1:25" x14ac:dyDescent="0.3">
      <c r="A5715" t="s">
        <v>29</v>
      </c>
      <c r="B5715" t="s">
        <v>82</v>
      </c>
      <c r="C5715">
        <v>1185732</v>
      </c>
      <c r="D5715" s="9">
        <v>44358</v>
      </c>
      <c r="E5715" s="8" t="str">
        <f>TEXT(Table1[[#This Row],[Invoice Date]],"dd-mm-yyyy")</f>
        <v>11-06-2021</v>
      </c>
      <c r="F5715" s="1" t="str">
        <f t="shared" si="356"/>
        <v>June</v>
      </c>
      <c r="G5715" s="1" t="str">
        <f t="shared" si="357"/>
        <v>2021</v>
      </c>
      <c r="H5715" s="1" t="str">
        <f t="shared" si="358"/>
        <v>Friday</v>
      </c>
      <c r="I5715" s="1" t="str">
        <f t="shared" si="359"/>
        <v>11</v>
      </c>
      <c r="J5715" t="s">
        <v>30</v>
      </c>
      <c r="K5715" t="s">
        <v>77</v>
      </c>
      <c r="L5715" t="s">
        <v>78</v>
      </c>
      <c r="M5715" t="s">
        <v>21</v>
      </c>
      <c r="N5715">
        <v>34</v>
      </c>
      <c r="O5715">
        <v>108</v>
      </c>
      <c r="P5715">
        <v>3672</v>
      </c>
      <c r="Q5715">
        <v>1652</v>
      </c>
      <c r="R5715">
        <v>0.45</v>
      </c>
      <c r="S5715" t="s">
        <v>82</v>
      </c>
      <c r="T5715" t="str">
        <f>IF(Table1[[#This Row],[Units Sold]]&gt; 700,"High Units","low Units")</f>
        <v>low Units</v>
      </c>
      <c r="U5715">
        <f>SUM(Table1[[#This Row],[Operating Profit]])/SUM(Table1[Operating Profit])*100</f>
        <v>4.973879275555808E-4</v>
      </c>
      <c r="V5715">
        <f>SUM(Table1[[#This Row],[Price per Unit]]*Table1[[#This Row],[Units Sold]])</f>
        <v>3672</v>
      </c>
      <c r="W5715">
        <f>SUM(Table1[[#This Row],[Total Sales]]-Table1[[#This Row],[Operating Profit]])</f>
        <v>2020</v>
      </c>
      <c r="X5715">
        <f>SUM(Table1[[#This Row],[Total Sales]]-Table1[[#This Row],[Cost]])</f>
        <v>1652</v>
      </c>
      <c r="Y5715">
        <f>SUM(Table1[[#This Row],[profit/loss]])/SUM(Table1[profit/loss])</f>
        <v>4.973879275555808E-6</v>
      </c>
    </row>
    <row r="5716" spans="1:25" x14ac:dyDescent="0.3">
      <c r="A5716" t="s">
        <v>29</v>
      </c>
      <c r="B5716" t="s">
        <v>82</v>
      </c>
      <c r="C5716">
        <v>1185732</v>
      </c>
      <c r="D5716" s="9">
        <v>44358</v>
      </c>
      <c r="E5716" s="8" t="str">
        <f>TEXT(Table1[[#This Row],[Invoice Date]],"dd-mm-yyyy")</f>
        <v>11-06-2021</v>
      </c>
      <c r="F5716" s="1" t="str">
        <f t="shared" si="356"/>
        <v>June</v>
      </c>
      <c r="G5716" s="1" t="str">
        <f t="shared" si="357"/>
        <v>2021</v>
      </c>
      <c r="H5716" s="1" t="str">
        <f t="shared" si="358"/>
        <v>Friday</v>
      </c>
      <c r="I5716" s="1" t="str">
        <f t="shared" si="359"/>
        <v>11</v>
      </c>
      <c r="J5716" t="s">
        <v>30</v>
      </c>
      <c r="K5716" t="s">
        <v>77</v>
      </c>
      <c r="L5716" t="s">
        <v>78</v>
      </c>
      <c r="M5716" t="s">
        <v>22</v>
      </c>
      <c r="N5716">
        <v>38</v>
      </c>
      <c r="O5716">
        <v>150</v>
      </c>
      <c r="P5716">
        <v>5700</v>
      </c>
      <c r="Q5716">
        <v>3420</v>
      </c>
      <c r="R5716">
        <v>0.6</v>
      </c>
      <c r="S5716" t="s">
        <v>82</v>
      </c>
      <c r="T5716" t="str">
        <f>IF(Table1[[#This Row],[Units Sold]]&gt; 700,"High Units","low Units")</f>
        <v>low Units</v>
      </c>
      <c r="U5716">
        <f>SUM(Table1[[#This Row],[Operating Profit]])/SUM(Table1[Operating Profit])*100</f>
        <v>1.0297013996610693E-3</v>
      </c>
      <c r="V5716">
        <f>SUM(Table1[[#This Row],[Price per Unit]]*Table1[[#This Row],[Units Sold]])</f>
        <v>5700</v>
      </c>
      <c r="W5716">
        <f>SUM(Table1[[#This Row],[Total Sales]]-Table1[[#This Row],[Operating Profit]])</f>
        <v>2280</v>
      </c>
      <c r="X5716">
        <f>SUM(Table1[[#This Row],[Total Sales]]-Table1[[#This Row],[Cost]])</f>
        <v>3420</v>
      </c>
      <c r="Y5716">
        <f>SUM(Table1[[#This Row],[profit/loss]])/SUM(Table1[profit/loss])</f>
        <v>1.0297013996610692E-5</v>
      </c>
    </row>
    <row r="5717" spans="1:25" x14ac:dyDescent="0.3">
      <c r="A5717" t="s">
        <v>29</v>
      </c>
      <c r="B5717" t="s">
        <v>82</v>
      </c>
      <c r="C5717">
        <v>1185732</v>
      </c>
      <c r="D5717" s="9">
        <v>44387</v>
      </c>
      <c r="E5717" s="8" t="str">
        <f>TEXT(Table1[[#This Row],[Invoice Date]],"dd-mm-yyyy")</f>
        <v>10-07-2021</v>
      </c>
      <c r="F5717" s="1" t="str">
        <f t="shared" si="356"/>
        <v>July</v>
      </c>
      <c r="G5717" s="1" t="str">
        <f t="shared" si="357"/>
        <v>2021</v>
      </c>
      <c r="H5717" s="1" t="str">
        <f t="shared" si="358"/>
        <v>Saturday</v>
      </c>
      <c r="I5717" s="1" t="str">
        <f t="shared" si="359"/>
        <v>10</v>
      </c>
      <c r="J5717" t="s">
        <v>30</v>
      </c>
      <c r="K5717" t="s">
        <v>77</v>
      </c>
      <c r="L5717" t="s">
        <v>78</v>
      </c>
      <c r="M5717" t="s">
        <v>16</v>
      </c>
      <c r="N5717">
        <v>34</v>
      </c>
      <c r="O5717">
        <v>224</v>
      </c>
      <c r="P5717">
        <v>7616</v>
      </c>
      <c r="Q5717">
        <v>3960</v>
      </c>
      <c r="R5717">
        <v>0.52</v>
      </c>
      <c r="S5717" t="s">
        <v>82</v>
      </c>
      <c r="T5717" t="str">
        <f>IF(Table1[[#This Row],[Units Sold]]&gt; 700,"High Units","low Units")</f>
        <v>low Units</v>
      </c>
      <c r="U5717">
        <f>SUM(Table1[[#This Row],[Operating Profit]])/SUM(Table1[Operating Profit])*100</f>
        <v>1.1922858311865013E-3</v>
      </c>
      <c r="V5717">
        <f>SUM(Table1[[#This Row],[Price per Unit]]*Table1[[#This Row],[Units Sold]])</f>
        <v>7616</v>
      </c>
      <c r="W5717">
        <f>SUM(Table1[[#This Row],[Total Sales]]-Table1[[#This Row],[Operating Profit]])</f>
        <v>3656</v>
      </c>
      <c r="X5717">
        <f>SUM(Table1[[#This Row],[Total Sales]]-Table1[[#This Row],[Cost]])</f>
        <v>3960</v>
      </c>
      <c r="Y5717">
        <f>SUM(Table1[[#This Row],[profit/loss]])/SUM(Table1[profit/loss])</f>
        <v>1.1922858311865013E-5</v>
      </c>
    </row>
    <row r="5718" spans="1:25" x14ac:dyDescent="0.3">
      <c r="A5718" t="s">
        <v>29</v>
      </c>
      <c r="B5718" t="s">
        <v>82</v>
      </c>
      <c r="C5718">
        <v>1185732</v>
      </c>
      <c r="D5718" s="9">
        <v>44387</v>
      </c>
      <c r="E5718" s="8" t="str">
        <f>TEXT(Table1[[#This Row],[Invoice Date]],"dd-mm-yyyy")</f>
        <v>10-07-2021</v>
      </c>
      <c r="F5718" s="1" t="str">
        <f t="shared" si="356"/>
        <v>July</v>
      </c>
      <c r="G5718" s="1" t="str">
        <f t="shared" si="357"/>
        <v>2021</v>
      </c>
      <c r="H5718" s="1" t="str">
        <f t="shared" si="358"/>
        <v>Saturday</v>
      </c>
      <c r="I5718" s="1" t="str">
        <f t="shared" si="359"/>
        <v>10</v>
      </c>
      <c r="J5718" t="s">
        <v>30</v>
      </c>
      <c r="K5718" t="s">
        <v>77</v>
      </c>
      <c r="L5718" t="s">
        <v>78</v>
      </c>
      <c r="M5718" t="s">
        <v>18</v>
      </c>
      <c r="N5718">
        <v>29</v>
      </c>
      <c r="O5718">
        <v>160</v>
      </c>
      <c r="P5718">
        <v>4640</v>
      </c>
      <c r="Q5718">
        <v>2227</v>
      </c>
      <c r="R5718">
        <v>0.48</v>
      </c>
      <c r="S5718" t="s">
        <v>82</v>
      </c>
      <c r="T5718" t="str">
        <f>IF(Table1[[#This Row],[Units Sold]]&gt; 700,"High Units","low Units")</f>
        <v>low Units</v>
      </c>
      <c r="U5718">
        <f>SUM(Table1[[#This Row],[Operating Profit]])/SUM(Table1[Operating Profit])*100</f>
        <v>6.7051023890210559E-4</v>
      </c>
      <c r="V5718">
        <f>SUM(Table1[[#This Row],[Price per Unit]]*Table1[[#This Row],[Units Sold]])</f>
        <v>4640</v>
      </c>
      <c r="W5718">
        <f>SUM(Table1[[#This Row],[Total Sales]]-Table1[[#This Row],[Operating Profit]])</f>
        <v>2413</v>
      </c>
      <c r="X5718">
        <f>SUM(Table1[[#This Row],[Total Sales]]-Table1[[#This Row],[Cost]])</f>
        <v>2227</v>
      </c>
      <c r="Y5718">
        <f>SUM(Table1[[#This Row],[profit/loss]])/SUM(Table1[profit/loss])</f>
        <v>6.705102389021056E-6</v>
      </c>
    </row>
    <row r="5719" spans="1:25" x14ac:dyDescent="0.3">
      <c r="A5719" t="s">
        <v>29</v>
      </c>
      <c r="B5719" t="s">
        <v>82</v>
      </c>
      <c r="C5719">
        <v>1185732</v>
      </c>
      <c r="D5719" s="9">
        <v>44387</v>
      </c>
      <c r="E5719" s="8" t="str">
        <f>TEXT(Table1[[#This Row],[Invoice Date]],"dd-mm-yyyy")</f>
        <v>10-07-2021</v>
      </c>
      <c r="F5719" s="1" t="str">
        <f t="shared" si="356"/>
        <v>July</v>
      </c>
      <c r="G5719" s="1" t="str">
        <f t="shared" si="357"/>
        <v>2021</v>
      </c>
      <c r="H5719" s="1" t="str">
        <f t="shared" si="358"/>
        <v>Saturday</v>
      </c>
      <c r="I5719" s="1" t="str">
        <f t="shared" si="359"/>
        <v>10</v>
      </c>
      <c r="J5719" t="s">
        <v>30</v>
      </c>
      <c r="K5719" t="s">
        <v>77</v>
      </c>
      <c r="L5719" t="s">
        <v>78</v>
      </c>
      <c r="M5719" t="s">
        <v>19</v>
      </c>
      <c r="N5719">
        <v>24</v>
      </c>
      <c r="O5719">
        <v>138</v>
      </c>
      <c r="P5719">
        <v>3312</v>
      </c>
      <c r="Q5719">
        <v>1590</v>
      </c>
      <c r="R5719">
        <v>0.48</v>
      </c>
      <c r="S5719" t="s">
        <v>82</v>
      </c>
      <c r="T5719" t="str">
        <f>IF(Table1[[#This Row],[Units Sold]]&gt; 700,"High Units","low Units")</f>
        <v>low Units</v>
      </c>
      <c r="U5719">
        <f>SUM(Table1[[#This Row],[Operating Profit]])/SUM(Table1[Operating Profit])*100</f>
        <v>4.7872082615821641E-4</v>
      </c>
      <c r="V5719">
        <f>SUM(Table1[[#This Row],[Price per Unit]]*Table1[[#This Row],[Units Sold]])</f>
        <v>3312</v>
      </c>
      <c r="W5719">
        <f>SUM(Table1[[#This Row],[Total Sales]]-Table1[[#This Row],[Operating Profit]])</f>
        <v>1722</v>
      </c>
      <c r="X5719">
        <f>SUM(Table1[[#This Row],[Total Sales]]-Table1[[#This Row],[Cost]])</f>
        <v>1590</v>
      </c>
      <c r="Y5719">
        <f>SUM(Table1[[#This Row],[profit/loss]])/SUM(Table1[profit/loss])</f>
        <v>4.7872082615821639E-6</v>
      </c>
    </row>
    <row r="5720" spans="1:25" x14ac:dyDescent="0.3">
      <c r="A5720" t="s">
        <v>29</v>
      </c>
      <c r="B5720" t="s">
        <v>82</v>
      </c>
      <c r="C5720">
        <v>1185732</v>
      </c>
      <c r="D5720" s="9">
        <v>44387</v>
      </c>
      <c r="E5720" s="8" t="str">
        <f>TEXT(Table1[[#This Row],[Invoice Date]],"dd-mm-yyyy")</f>
        <v>10-07-2021</v>
      </c>
      <c r="F5720" s="1" t="str">
        <f t="shared" si="356"/>
        <v>July</v>
      </c>
      <c r="G5720" s="1" t="str">
        <f t="shared" si="357"/>
        <v>2021</v>
      </c>
      <c r="H5720" s="1" t="str">
        <f t="shared" si="358"/>
        <v>Saturday</v>
      </c>
      <c r="I5720" s="1" t="str">
        <f t="shared" si="359"/>
        <v>10</v>
      </c>
      <c r="J5720" t="s">
        <v>30</v>
      </c>
      <c r="K5720" t="s">
        <v>77</v>
      </c>
      <c r="L5720" t="s">
        <v>78</v>
      </c>
      <c r="M5720" t="s">
        <v>20</v>
      </c>
      <c r="N5720">
        <v>23</v>
      </c>
      <c r="O5720">
        <v>115</v>
      </c>
      <c r="P5720">
        <v>2645</v>
      </c>
      <c r="Q5720">
        <v>1323</v>
      </c>
      <c r="R5720">
        <v>0.5</v>
      </c>
      <c r="S5720" t="s">
        <v>82</v>
      </c>
      <c r="T5720" t="str">
        <f>IF(Table1[[#This Row],[Units Sold]]&gt; 700,"High Units","low Units")</f>
        <v>low Units</v>
      </c>
      <c r="U5720">
        <f>SUM(Table1[[#This Row],[Operating Profit]])/SUM(Table1[Operating Profit])*100</f>
        <v>3.9833185723730841E-4</v>
      </c>
      <c r="V5720">
        <f>SUM(Table1[[#This Row],[Price per Unit]]*Table1[[#This Row],[Units Sold]])</f>
        <v>2645</v>
      </c>
      <c r="W5720">
        <f>SUM(Table1[[#This Row],[Total Sales]]-Table1[[#This Row],[Operating Profit]])</f>
        <v>1322</v>
      </c>
      <c r="X5720">
        <f>SUM(Table1[[#This Row],[Total Sales]]-Table1[[#This Row],[Cost]])</f>
        <v>1323</v>
      </c>
      <c r="Y5720">
        <f>SUM(Table1[[#This Row],[profit/loss]])/SUM(Table1[profit/loss])</f>
        <v>3.9833185723730838E-6</v>
      </c>
    </row>
    <row r="5721" spans="1:25" x14ac:dyDescent="0.3">
      <c r="A5721" t="s">
        <v>29</v>
      </c>
      <c r="B5721" t="s">
        <v>82</v>
      </c>
      <c r="C5721">
        <v>1185732</v>
      </c>
      <c r="D5721" s="9">
        <v>44387</v>
      </c>
      <c r="E5721" s="8" t="str">
        <f>TEXT(Table1[[#This Row],[Invoice Date]],"dd-mm-yyyy")</f>
        <v>10-07-2021</v>
      </c>
      <c r="F5721" s="1" t="str">
        <f t="shared" si="356"/>
        <v>July</v>
      </c>
      <c r="G5721" s="1" t="str">
        <f t="shared" si="357"/>
        <v>2021</v>
      </c>
      <c r="H5721" s="1" t="str">
        <f t="shared" si="358"/>
        <v>Saturday</v>
      </c>
      <c r="I5721" s="1" t="str">
        <f t="shared" si="359"/>
        <v>10</v>
      </c>
      <c r="J5721" t="s">
        <v>30</v>
      </c>
      <c r="K5721" t="s">
        <v>77</v>
      </c>
      <c r="L5721" t="s">
        <v>78</v>
      </c>
      <c r="M5721" t="s">
        <v>21</v>
      </c>
      <c r="N5721">
        <v>32</v>
      </c>
      <c r="O5721">
        <v>128</v>
      </c>
      <c r="P5721">
        <v>4096</v>
      </c>
      <c r="Q5721">
        <v>1884</v>
      </c>
      <c r="R5721">
        <v>0.46</v>
      </c>
      <c r="S5721" t="s">
        <v>82</v>
      </c>
      <c r="T5721" t="str">
        <f>IF(Table1[[#This Row],[Units Sold]]&gt; 700,"High Units","low Units")</f>
        <v>low Units</v>
      </c>
      <c r="U5721">
        <f>SUM(Table1[[#This Row],[Operating Profit]])/SUM(Table1[Operating Profit])*100</f>
        <v>5.6723901665539601E-4</v>
      </c>
      <c r="V5721">
        <f>SUM(Table1[[#This Row],[Price per Unit]]*Table1[[#This Row],[Units Sold]])</f>
        <v>4096</v>
      </c>
      <c r="W5721">
        <f>SUM(Table1[[#This Row],[Total Sales]]-Table1[[#This Row],[Operating Profit]])</f>
        <v>2212</v>
      </c>
      <c r="X5721">
        <f>SUM(Table1[[#This Row],[Total Sales]]-Table1[[#This Row],[Cost]])</f>
        <v>1884</v>
      </c>
      <c r="Y5721">
        <f>SUM(Table1[[#This Row],[profit/loss]])/SUM(Table1[profit/loss])</f>
        <v>5.6723901665539606E-6</v>
      </c>
    </row>
    <row r="5722" spans="1:25" x14ac:dyDescent="0.3">
      <c r="A5722" t="s">
        <v>29</v>
      </c>
      <c r="B5722" t="s">
        <v>82</v>
      </c>
      <c r="C5722">
        <v>1185732</v>
      </c>
      <c r="D5722" s="9">
        <v>44387</v>
      </c>
      <c r="E5722" s="8" t="str">
        <f>TEXT(Table1[[#This Row],[Invoice Date]],"dd-mm-yyyy")</f>
        <v>10-07-2021</v>
      </c>
      <c r="F5722" s="1" t="str">
        <f t="shared" si="356"/>
        <v>July</v>
      </c>
      <c r="G5722" s="1" t="str">
        <f t="shared" si="357"/>
        <v>2021</v>
      </c>
      <c r="H5722" s="1" t="str">
        <f t="shared" si="358"/>
        <v>Saturday</v>
      </c>
      <c r="I5722" s="1" t="str">
        <f t="shared" si="359"/>
        <v>10</v>
      </c>
      <c r="J5722" t="s">
        <v>30</v>
      </c>
      <c r="K5722" t="s">
        <v>77</v>
      </c>
      <c r="L5722" t="s">
        <v>78</v>
      </c>
      <c r="M5722" t="s">
        <v>22</v>
      </c>
      <c r="N5722">
        <v>38</v>
      </c>
      <c r="O5722">
        <v>150</v>
      </c>
      <c r="P5722">
        <v>5700</v>
      </c>
      <c r="Q5722">
        <v>3705</v>
      </c>
      <c r="R5722">
        <v>0.65</v>
      </c>
      <c r="S5722" t="s">
        <v>82</v>
      </c>
      <c r="T5722" t="str">
        <f>IF(Table1[[#This Row],[Units Sold]]&gt; 700,"High Units","low Units")</f>
        <v>low Units</v>
      </c>
      <c r="U5722">
        <f>SUM(Table1[[#This Row],[Operating Profit]])/SUM(Table1[Operating Profit])*100</f>
        <v>1.115509849632825E-3</v>
      </c>
      <c r="V5722">
        <f>SUM(Table1[[#This Row],[Price per Unit]]*Table1[[#This Row],[Units Sold]])</f>
        <v>5700</v>
      </c>
      <c r="W5722">
        <f>SUM(Table1[[#This Row],[Total Sales]]-Table1[[#This Row],[Operating Profit]])</f>
        <v>1995</v>
      </c>
      <c r="X5722">
        <f>SUM(Table1[[#This Row],[Total Sales]]-Table1[[#This Row],[Cost]])</f>
        <v>3705</v>
      </c>
      <c r="Y5722">
        <f>SUM(Table1[[#This Row],[profit/loss]])/SUM(Table1[profit/loss])</f>
        <v>1.115509849632825E-5</v>
      </c>
    </row>
    <row r="5723" spans="1:25" x14ac:dyDescent="0.3">
      <c r="A5723" t="s">
        <v>29</v>
      </c>
      <c r="B5723" t="s">
        <v>82</v>
      </c>
      <c r="C5723">
        <v>1185732</v>
      </c>
      <c r="D5723" s="9">
        <v>44419</v>
      </c>
      <c r="E5723" s="8" t="str">
        <f>TEXT(Table1[[#This Row],[Invoice Date]],"dd-mm-yyyy")</f>
        <v>11-08-2021</v>
      </c>
      <c r="F5723" s="1" t="str">
        <f t="shared" si="356"/>
        <v>August</v>
      </c>
      <c r="G5723" s="1" t="str">
        <f t="shared" si="357"/>
        <v>2021</v>
      </c>
      <c r="H5723" s="1" t="str">
        <f t="shared" si="358"/>
        <v>Wednesday</v>
      </c>
      <c r="I5723" s="1" t="str">
        <f t="shared" si="359"/>
        <v>11</v>
      </c>
      <c r="J5723" t="s">
        <v>30</v>
      </c>
      <c r="K5723" t="s">
        <v>77</v>
      </c>
      <c r="L5723" t="s">
        <v>78</v>
      </c>
      <c r="M5723" t="s">
        <v>16</v>
      </c>
      <c r="N5723">
        <v>33</v>
      </c>
      <c r="O5723">
        <v>203</v>
      </c>
      <c r="P5723">
        <v>6699</v>
      </c>
      <c r="Q5723">
        <v>3350</v>
      </c>
      <c r="R5723">
        <v>0.5</v>
      </c>
      <c r="S5723" t="s">
        <v>82</v>
      </c>
      <c r="T5723" t="str">
        <f>IF(Table1[[#This Row],[Units Sold]]&gt; 700,"High Units","low Units")</f>
        <v>low Units</v>
      </c>
      <c r="U5723">
        <f>SUM(Table1[[#This Row],[Operating Profit]])/SUM(Table1[Operating Profit])*100</f>
        <v>1.0086256400188838E-3</v>
      </c>
      <c r="V5723">
        <f>SUM(Table1[[#This Row],[Price per Unit]]*Table1[[#This Row],[Units Sold]])</f>
        <v>6699</v>
      </c>
      <c r="W5723">
        <f>SUM(Table1[[#This Row],[Total Sales]]-Table1[[#This Row],[Operating Profit]])</f>
        <v>3349</v>
      </c>
      <c r="X5723">
        <f>SUM(Table1[[#This Row],[Total Sales]]-Table1[[#This Row],[Cost]])</f>
        <v>3350</v>
      </c>
      <c r="Y5723">
        <f>SUM(Table1[[#This Row],[profit/loss]])/SUM(Table1[profit/loss])</f>
        <v>1.0086256400188837E-5</v>
      </c>
    </row>
    <row r="5724" spans="1:25" x14ac:dyDescent="0.3">
      <c r="A5724" t="s">
        <v>29</v>
      </c>
      <c r="B5724" t="s">
        <v>82</v>
      </c>
      <c r="C5724">
        <v>1185732</v>
      </c>
      <c r="D5724" s="9">
        <v>44419</v>
      </c>
      <c r="E5724" s="8" t="str">
        <f>TEXT(Table1[[#This Row],[Invoice Date]],"dd-mm-yyyy")</f>
        <v>11-08-2021</v>
      </c>
      <c r="F5724" s="1" t="str">
        <f t="shared" si="356"/>
        <v>August</v>
      </c>
      <c r="G5724" s="1" t="str">
        <f t="shared" si="357"/>
        <v>2021</v>
      </c>
      <c r="H5724" s="1" t="str">
        <f t="shared" si="358"/>
        <v>Wednesday</v>
      </c>
      <c r="I5724" s="1" t="str">
        <f t="shared" si="359"/>
        <v>11</v>
      </c>
      <c r="J5724" t="s">
        <v>30</v>
      </c>
      <c r="K5724" t="s">
        <v>77</v>
      </c>
      <c r="L5724" t="s">
        <v>78</v>
      </c>
      <c r="M5724" t="s">
        <v>18</v>
      </c>
      <c r="N5724">
        <v>34</v>
      </c>
      <c r="O5724">
        <v>131</v>
      </c>
      <c r="P5724">
        <v>4454</v>
      </c>
      <c r="Q5724">
        <v>2093</v>
      </c>
      <c r="R5724">
        <v>0.47</v>
      </c>
      <c r="S5724" t="s">
        <v>82</v>
      </c>
      <c r="T5724" t="str">
        <f>IF(Table1[[#This Row],[Units Sold]]&gt; 700,"High Units","low Units")</f>
        <v>low Units</v>
      </c>
      <c r="U5724">
        <f>SUM(Table1[[#This Row],[Operating Profit]])/SUM(Table1[Operating Profit])*100</f>
        <v>6.3016521330135024E-4</v>
      </c>
      <c r="V5724">
        <f>SUM(Table1[[#This Row],[Price per Unit]]*Table1[[#This Row],[Units Sold]])</f>
        <v>4454</v>
      </c>
      <c r="W5724">
        <f>SUM(Table1[[#This Row],[Total Sales]]-Table1[[#This Row],[Operating Profit]])</f>
        <v>2361</v>
      </c>
      <c r="X5724">
        <f>SUM(Table1[[#This Row],[Total Sales]]-Table1[[#This Row],[Cost]])</f>
        <v>2093</v>
      </c>
      <c r="Y5724">
        <f>SUM(Table1[[#This Row],[profit/loss]])/SUM(Table1[profit/loss])</f>
        <v>6.3016521330135026E-6</v>
      </c>
    </row>
    <row r="5725" spans="1:25" x14ac:dyDescent="0.3">
      <c r="A5725" t="s">
        <v>29</v>
      </c>
      <c r="B5725" t="s">
        <v>82</v>
      </c>
      <c r="C5725">
        <v>1185732</v>
      </c>
      <c r="D5725" s="9">
        <v>44419</v>
      </c>
      <c r="E5725" s="8" t="str">
        <f>TEXT(Table1[[#This Row],[Invoice Date]],"dd-mm-yyyy")</f>
        <v>11-08-2021</v>
      </c>
      <c r="F5725" s="1" t="str">
        <f t="shared" si="356"/>
        <v>August</v>
      </c>
      <c r="G5725" s="1" t="str">
        <f t="shared" si="357"/>
        <v>2021</v>
      </c>
      <c r="H5725" s="1" t="str">
        <f t="shared" si="358"/>
        <v>Wednesday</v>
      </c>
      <c r="I5725" s="1" t="str">
        <f t="shared" si="359"/>
        <v>11</v>
      </c>
      <c r="J5725" t="s">
        <v>30</v>
      </c>
      <c r="K5725" t="s">
        <v>77</v>
      </c>
      <c r="L5725" t="s">
        <v>78</v>
      </c>
      <c r="M5725" t="s">
        <v>19</v>
      </c>
      <c r="N5725">
        <v>29</v>
      </c>
      <c r="O5725">
        <v>113</v>
      </c>
      <c r="P5725">
        <v>3277</v>
      </c>
      <c r="Q5725">
        <v>1606</v>
      </c>
      <c r="R5725">
        <v>0.49</v>
      </c>
      <c r="S5725" t="s">
        <v>82</v>
      </c>
      <c r="T5725" t="str">
        <f>IF(Table1[[#This Row],[Units Sold]]&gt; 700,"High Units","low Units")</f>
        <v>low Units</v>
      </c>
      <c r="U5725">
        <f>SUM(Table1[[#This Row],[Operating Profit]])/SUM(Table1[Operating Profit])*100</f>
        <v>4.8353814264785885E-4</v>
      </c>
      <c r="V5725">
        <f>SUM(Table1[[#This Row],[Price per Unit]]*Table1[[#This Row],[Units Sold]])</f>
        <v>3277</v>
      </c>
      <c r="W5725">
        <f>SUM(Table1[[#This Row],[Total Sales]]-Table1[[#This Row],[Operating Profit]])</f>
        <v>1671</v>
      </c>
      <c r="X5725">
        <f>SUM(Table1[[#This Row],[Total Sales]]-Table1[[#This Row],[Cost]])</f>
        <v>1606</v>
      </c>
      <c r="Y5725">
        <f>SUM(Table1[[#This Row],[profit/loss]])/SUM(Table1[profit/loss])</f>
        <v>4.8353814264785885E-6</v>
      </c>
    </row>
    <row r="5726" spans="1:25" x14ac:dyDescent="0.3">
      <c r="A5726" t="s">
        <v>29</v>
      </c>
      <c r="B5726" t="s">
        <v>82</v>
      </c>
      <c r="C5726">
        <v>1185732</v>
      </c>
      <c r="D5726" s="9">
        <v>44419</v>
      </c>
      <c r="E5726" s="8" t="str">
        <f>TEXT(Table1[[#This Row],[Invoice Date]],"dd-mm-yyyy")</f>
        <v>11-08-2021</v>
      </c>
      <c r="F5726" s="1" t="str">
        <f t="shared" si="356"/>
        <v>August</v>
      </c>
      <c r="G5726" s="1" t="str">
        <f t="shared" si="357"/>
        <v>2021</v>
      </c>
      <c r="H5726" s="1" t="str">
        <f t="shared" si="358"/>
        <v>Wednesday</v>
      </c>
      <c r="I5726" s="1" t="str">
        <f t="shared" si="359"/>
        <v>11</v>
      </c>
      <c r="J5726" t="s">
        <v>30</v>
      </c>
      <c r="K5726" t="s">
        <v>77</v>
      </c>
      <c r="L5726" t="s">
        <v>78</v>
      </c>
      <c r="M5726" t="s">
        <v>20</v>
      </c>
      <c r="N5726">
        <v>19</v>
      </c>
      <c r="O5726">
        <v>101</v>
      </c>
      <c r="P5726">
        <v>1919</v>
      </c>
      <c r="Q5726">
        <v>1017</v>
      </c>
      <c r="R5726">
        <v>0.53</v>
      </c>
      <c r="S5726" t="s">
        <v>82</v>
      </c>
      <c r="T5726" t="str">
        <f>IF(Table1[[#This Row],[Units Sold]]&gt; 700,"High Units","low Units")</f>
        <v>low Units</v>
      </c>
      <c r="U5726">
        <f>SUM(Table1[[#This Row],[Operating Profit]])/SUM(Table1[Operating Profit])*100</f>
        <v>3.0620067937289693E-4</v>
      </c>
      <c r="V5726">
        <f>SUM(Table1[[#This Row],[Price per Unit]]*Table1[[#This Row],[Units Sold]])</f>
        <v>1919</v>
      </c>
      <c r="W5726">
        <f>SUM(Table1[[#This Row],[Total Sales]]-Table1[[#This Row],[Operating Profit]])</f>
        <v>902</v>
      </c>
      <c r="X5726">
        <f>SUM(Table1[[#This Row],[Total Sales]]-Table1[[#This Row],[Cost]])</f>
        <v>1017</v>
      </c>
      <c r="Y5726">
        <f>SUM(Table1[[#This Row],[profit/loss]])/SUM(Table1[profit/loss])</f>
        <v>3.0620067937289693E-6</v>
      </c>
    </row>
    <row r="5727" spans="1:25" x14ac:dyDescent="0.3">
      <c r="A5727" t="s">
        <v>29</v>
      </c>
      <c r="B5727" t="s">
        <v>82</v>
      </c>
      <c r="C5727">
        <v>1185732</v>
      </c>
      <c r="D5727" s="9">
        <v>44419</v>
      </c>
      <c r="E5727" s="8" t="str">
        <f>TEXT(Table1[[#This Row],[Invoice Date]],"dd-mm-yyyy")</f>
        <v>11-08-2021</v>
      </c>
      <c r="F5727" s="1" t="str">
        <f t="shared" si="356"/>
        <v>August</v>
      </c>
      <c r="G5727" s="1" t="str">
        <f t="shared" si="357"/>
        <v>2021</v>
      </c>
      <c r="H5727" s="1" t="str">
        <f t="shared" si="358"/>
        <v>Wednesday</v>
      </c>
      <c r="I5727" s="1" t="str">
        <f t="shared" si="359"/>
        <v>11</v>
      </c>
      <c r="J5727" t="s">
        <v>30</v>
      </c>
      <c r="K5727" t="s">
        <v>77</v>
      </c>
      <c r="L5727" t="s">
        <v>78</v>
      </c>
      <c r="M5727" t="s">
        <v>21</v>
      </c>
      <c r="N5727">
        <v>29</v>
      </c>
      <c r="O5727">
        <v>105</v>
      </c>
      <c r="P5727">
        <v>3045</v>
      </c>
      <c r="Q5727">
        <v>1401</v>
      </c>
      <c r="R5727">
        <v>0.46</v>
      </c>
      <c r="S5727" t="s">
        <v>82</v>
      </c>
      <c r="T5727" t="str">
        <f>IF(Table1[[#This Row],[Units Sold]]&gt; 700,"High Units","low Units")</f>
        <v>low Units</v>
      </c>
      <c r="U5727">
        <f>SUM(Table1[[#This Row],[Operating Profit]])/SUM(Table1[Operating Profit])*100</f>
        <v>4.2181627512431524E-4</v>
      </c>
      <c r="V5727">
        <f>SUM(Table1[[#This Row],[Price per Unit]]*Table1[[#This Row],[Units Sold]])</f>
        <v>3045</v>
      </c>
      <c r="W5727">
        <f>SUM(Table1[[#This Row],[Total Sales]]-Table1[[#This Row],[Operating Profit]])</f>
        <v>1644</v>
      </c>
      <c r="X5727">
        <f>SUM(Table1[[#This Row],[Total Sales]]-Table1[[#This Row],[Cost]])</f>
        <v>1401</v>
      </c>
      <c r="Y5727">
        <f>SUM(Table1[[#This Row],[profit/loss]])/SUM(Table1[profit/loss])</f>
        <v>4.2181627512431524E-6</v>
      </c>
    </row>
    <row r="5728" spans="1:25" x14ac:dyDescent="0.3">
      <c r="A5728" t="s">
        <v>29</v>
      </c>
      <c r="B5728" t="s">
        <v>82</v>
      </c>
      <c r="C5728">
        <v>1185732</v>
      </c>
      <c r="D5728" s="9">
        <v>44419</v>
      </c>
      <c r="E5728" s="8" t="str">
        <f>TEXT(Table1[[#This Row],[Invoice Date]],"dd-mm-yyyy")</f>
        <v>11-08-2021</v>
      </c>
      <c r="F5728" s="1" t="str">
        <f t="shared" si="356"/>
        <v>August</v>
      </c>
      <c r="G5728" s="1" t="str">
        <f t="shared" si="357"/>
        <v>2021</v>
      </c>
      <c r="H5728" s="1" t="str">
        <f t="shared" si="358"/>
        <v>Wednesday</v>
      </c>
      <c r="I5728" s="1" t="str">
        <f t="shared" si="359"/>
        <v>11</v>
      </c>
      <c r="J5728" t="s">
        <v>30</v>
      </c>
      <c r="K5728" t="s">
        <v>77</v>
      </c>
      <c r="L5728" t="s">
        <v>78</v>
      </c>
      <c r="M5728" t="s">
        <v>22</v>
      </c>
      <c r="N5728">
        <v>32</v>
      </c>
      <c r="O5728">
        <v>152</v>
      </c>
      <c r="P5728">
        <v>4864</v>
      </c>
      <c r="Q5728">
        <v>2918</v>
      </c>
      <c r="R5728">
        <v>0.6</v>
      </c>
      <c r="S5728" t="s">
        <v>82</v>
      </c>
      <c r="T5728" t="str">
        <f>IF(Table1[[#This Row],[Units Sold]]&gt; 700,"High Units","low Units")</f>
        <v>low Units</v>
      </c>
      <c r="U5728">
        <f>SUM(Table1[[#This Row],[Operating Profit]])/SUM(Table1[Operating Profit])*100</f>
        <v>8.7855809479853815E-4</v>
      </c>
      <c r="V5728">
        <f>SUM(Table1[[#This Row],[Price per Unit]]*Table1[[#This Row],[Units Sold]])</f>
        <v>4864</v>
      </c>
      <c r="W5728">
        <f>SUM(Table1[[#This Row],[Total Sales]]-Table1[[#This Row],[Operating Profit]])</f>
        <v>1946</v>
      </c>
      <c r="X5728">
        <f>SUM(Table1[[#This Row],[Total Sales]]-Table1[[#This Row],[Cost]])</f>
        <v>2918</v>
      </c>
      <c r="Y5728">
        <f>SUM(Table1[[#This Row],[profit/loss]])/SUM(Table1[profit/loss])</f>
        <v>8.7855809479853812E-6</v>
      </c>
    </row>
    <row r="5729" spans="1:25" x14ac:dyDescent="0.3">
      <c r="A5729" t="s">
        <v>29</v>
      </c>
      <c r="B5729" t="s">
        <v>82</v>
      </c>
      <c r="C5729">
        <v>1185732</v>
      </c>
      <c r="D5729" s="9">
        <v>44451</v>
      </c>
      <c r="E5729" s="8" t="str">
        <f>TEXT(Table1[[#This Row],[Invoice Date]],"dd-mm-yyyy")</f>
        <v>12-09-2021</v>
      </c>
      <c r="F5729" s="1" t="str">
        <f t="shared" si="356"/>
        <v>September</v>
      </c>
      <c r="G5729" s="1" t="str">
        <f t="shared" si="357"/>
        <v>2021</v>
      </c>
      <c r="H5729" s="1" t="str">
        <f t="shared" si="358"/>
        <v>Sunday</v>
      </c>
      <c r="I5729" s="1" t="str">
        <f t="shared" si="359"/>
        <v>12</v>
      </c>
      <c r="J5729" t="s">
        <v>30</v>
      </c>
      <c r="K5729" t="s">
        <v>77</v>
      </c>
      <c r="L5729" t="s">
        <v>78</v>
      </c>
      <c r="M5729" t="s">
        <v>16</v>
      </c>
      <c r="N5729">
        <v>29</v>
      </c>
      <c r="O5729">
        <v>169</v>
      </c>
      <c r="P5729">
        <v>4901</v>
      </c>
      <c r="Q5729">
        <v>2549</v>
      </c>
      <c r="R5729">
        <v>0.52</v>
      </c>
      <c r="S5729" t="s">
        <v>82</v>
      </c>
      <c r="T5729" t="str">
        <f>IF(Table1[[#This Row],[Units Sold]]&gt; 700,"High Units","low Units")</f>
        <v>low Units</v>
      </c>
      <c r="U5729">
        <f>SUM(Table1[[#This Row],[Operating Profit]])/SUM(Table1[Operating Profit])*100</f>
        <v>7.6745873325615951E-4</v>
      </c>
      <c r="V5729">
        <f>SUM(Table1[[#This Row],[Price per Unit]]*Table1[[#This Row],[Units Sold]])</f>
        <v>4901</v>
      </c>
      <c r="W5729">
        <f>SUM(Table1[[#This Row],[Total Sales]]-Table1[[#This Row],[Operating Profit]])</f>
        <v>2352</v>
      </c>
      <c r="X5729">
        <f>SUM(Table1[[#This Row],[Total Sales]]-Table1[[#This Row],[Cost]])</f>
        <v>2549</v>
      </c>
      <c r="Y5729">
        <f>SUM(Table1[[#This Row],[profit/loss]])/SUM(Table1[profit/loss])</f>
        <v>7.6745873325615951E-6</v>
      </c>
    </row>
    <row r="5730" spans="1:25" x14ac:dyDescent="0.3">
      <c r="A5730" t="s">
        <v>29</v>
      </c>
      <c r="B5730" t="s">
        <v>82</v>
      </c>
      <c r="C5730">
        <v>1185732</v>
      </c>
      <c r="D5730" s="9">
        <v>44451</v>
      </c>
      <c r="E5730" s="8" t="str">
        <f>TEXT(Table1[[#This Row],[Invoice Date]],"dd-mm-yyyy")</f>
        <v>12-09-2021</v>
      </c>
      <c r="F5730" s="1" t="str">
        <f t="shared" si="356"/>
        <v>September</v>
      </c>
      <c r="G5730" s="1" t="str">
        <f t="shared" si="357"/>
        <v>2021</v>
      </c>
      <c r="H5730" s="1" t="str">
        <f t="shared" si="358"/>
        <v>Sunday</v>
      </c>
      <c r="I5730" s="1" t="str">
        <f t="shared" si="359"/>
        <v>12</v>
      </c>
      <c r="J5730" t="s">
        <v>30</v>
      </c>
      <c r="K5730" t="s">
        <v>77</v>
      </c>
      <c r="L5730" t="s">
        <v>78</v>
      </c>
      <c r="M5730" t="s">
        <v>18</v>
      </c>
      <c r="N5730">
        <v>23</v>
      </c>
      <c r="O5730">
        <v>122</v>
      </c>
      <c r="P5730">
        <v>2806</v>
      </c>
      <c r="Q5730">
        <v>1263</v>
      </c>
      <c r="R5730">
        <v>0.45</v>
      </c>
      <c r="S5730" t="s">
        <v>82</v>
      </c>
      <c r="T5730" t="str">
        <f>IF(Table1[[#This Row],[Units Sold]]&gt; 700,"High Units","low Units")</f>
        <v>low Units</v>
      </c>
      <c r="U5730">
        <f>SUM(Table1[[#This Row],[Operating Profit]])/SUM(Table1[Operating Profit])*100</f>
        <v>3.8026692040114927E-4</v>
      </c>
      <c r="V5730">
        <f>SUM(Table1[[#This Row],[Price per Unit]]*Table1[[#This Row],[Units Sold]])</f>
        <v>2806</v>
      </c>
      <c r="W5730">
        <f>SUM(Table1[[#This Row],[Total Sales]]-Table1[[#This Row],[Operating Profit]])</f>
        <v>1543</v>
      </c>
      <c r="X5730">
        <f>SUM(Table1[[#This Row],[Total Sales]]-Table1[[#This Row],[Cost]])</f>
        <v>1263</v>
      </c>
      <c r="Y5730">
        <f>SUM(Table1[[#This Row],[profit/loss]])/SUM(Table1[profit/loss])</f>
        <v>3.8026692040114927E-6</v>
      </c>
    </row>
    <row r="5731" spans="1:25" x14ac:dyDescent="0.3">
      <c r="A5731" t="s">
        <v>29</v>
      </c>
      <c r="B5731" t="s">
        <v>82</v>
      </c>
      <c r="C5731">
        <v>1185732</v>
      </c>
      <c r="D5731" s="9">
        <v>44451</v>
      </c>
      <c r="E5731" s="8" t="str">
        <f>TEXT(Table1[[#This Row],[Invoice Date]],"dd-mm-yyyy")</f>
        <v>12-09-2021</v>
      </c>
      <c r="F5731" s="1" t="str">
        <f t="shared" si="356"/>
        <v>September</v>
      </c>
      <c r="G5731" s="1" t="str">
        <f t="shared" si="357"/>
        <v>2021</v>
      </c>
      <c r="H5731" s="1" t="str">
        <f t="shared" si="358"/>
        <v>Sunday</v>
      </c>
      <c r="I5731" s="1" t="str">
        <f t="shared" si="359"/>
        <v>12</v>
      </c>
      <c r="J5731" t="s">
        <v>30</v>
      </c>
      <c r="K5731" t="s">
        <v>77</v>
      </c>
      <c r="L5731" t="s">
        <v>78</v>
      </c>
      <c r="M5731" t="s">
        <v>19</v>
      </c>
      <c r="N5731">
        <v>9</v>
      </c>
      <c r="O5731">
        <v>91</v>
      </c>
      <c r="P5731">
        <v>819</v>
      </c>
      <c r="Q5731">
        <v>410</v>
      </c>
      <c r="R5731">
        <v>0.5</v>
      </c>
      <c r="S5731" t="s">
        <v>82</v>
      </c>
      <c r="T5731" t="str">
        <f>IF(Table1[[#This Row],[Units Sold]]&gt; 700,"High Units","low Units")</f>
        <v>low Units</v>
      </c>
      <c r="U5731">
        <f>SUM(Table1[[#This Row],[Operating Profit]])/SUM(Table1[Operating Profit])*100</f>
        <v>1.2344373504708726E-4</v>
      </c>
      <c r="V5731">
        <f>SUM(Table1[[#This Row],[Price per Unit]]*Table1[[#This Row],[Units Sold]])</f>
        <v>819</v>
      </c>
      <c r="W5731">
        <f>SUM(Table1[[#This Row],[Total Sales]]-Table1[[#This Row],[Operating Profit]])</f>
        <v>409</v>
      </c>
      <c r="X5731">
        <f>SUM(Table1[[#This Row],[Total Sales]]-Table1[[#This Row],[Cost]])</f>
        <v>410</v>
      </c>
      <c r="Y5731">
        <f>SUM(Table1[[#This Row],[profit/loss]])/SUM(Table1[profit/loss])</f>
        <v>1.2344373504708726E-6</v>
      </c>
    </row>
    <row r="5732" spans="1:25" x14ac:dyDescent="0.3">
      <c r="A5732" t="s">
        <v>29</v>
      </c>
      <c r="B5732" t="s">
        <v>82</v>
      </c>
      <c r="C5732">
        <v>1185732</v>
      </c>
      <c r="D5732" s="9">
        <v>44451</v>
      </c>
      <c r="E5732" s="8" t="str">
        <f>TEXT(Table1[[#This Row],[Invoice Date]],"dd-mm-yyyy")</f>
        <v>12-09-2021</v>
      </c>
      <c r="F5732" s="1" t="str">
        <f t="shared" si="356"/>
        <v>September</v>
      </c>
      <c r="G5732" s="1" t="str">
        <f t="shared" si="357"/>
        <v>2021</v>
      </c>
      <c r="H5732" s="1" t="str">
        <f t="shared" si="358"/>
        <v>Sunday</v>
      </c>
      <c r="I5732" s="1" t="str">
        <f t="shared" si="359"/>
        <v>12</v>
      </c>
      <c r="J5732" t="s">
        <v>30</v>
      </c>
      <c r="K5732" t="s">
        <v>77</v>
      </c>
      <c r="L5732" t="s">
        <v>78</v>
      </c>
      <c r="M5732" t="s">
        <v>20</v>
      </c>
      <c r="N5732">
        <v>10</v>
      </c>
      <c r="O5732">
        <v>88</v>
      </c>
      <c r="P5732">
        <v>880</v>
      </c>
      <c r="Q5732">
        <v>449</v>
      </c>
      <c r="R5732">
        <v>0.51</v>
      </c>
      <c r="S5732" t="s">
        <v>82</v>
      </c>
      <c r="T5732" t="str">
        <f>IF(Table1[[#This Row],[Units Sold]]&gt; 700,"High Units","low Units")</f>
        <v>low Units</v>
      </c>
      <c r="U5732">
        <f>SUM(Table1[[#This Row],[Operating Profit]])/SUM(Table1[Operating Profit])*100</f>
        <v>1.3518594399059068E-4</v>
      </c>
      <c r="V5732">
        <f>SUM(Table1[[#This Row],[Price per Unit]]*Table1[[#This Row],[Units Sold]])</f>
        <v>880</v>
      </c>
      <c r="W5732">
        <f>SUM(Table1[[#This Row],[Total Sales]]-Table1[[#This Row],[Operating Profit]])</f>
        <v>431</v>
      </c>
      <c r="X5732">
        <f>SUM(Table1[[#This Row],[Total Sales]]-Table1[[#This Row],[Cost]])</f>
        <v>449</v>
      </c>
      <c r="Y5732">
        <f>SUM(Table1[[#This Row],[profit/loss]])/SUM(Table1[profit/loss])</f>
        <v>1.3518594399059067E-6</v>
      </c>
    </row>
    <row r="5733" spans="1:25" x14ac:dyDescent="0.3">
      <c r="A5733" t="s">
        <v>29</v>
      </c>
      <c r="B5733" t="s">
        <v>82</v>
      </c>
      <c r="C5733">
        <v>1185732</v>
      </c>
      <c r="D5733" s="9">
        <v>44451</v>
      </c>
      <c r="E5733" s="8" t="str">
        <f>TEXT(Table1[[#This Row],[Invoice Date]],"dd-mm-yyyy")</f>
        <v>12-09-2021</v>
      </c>
      <c r="F5733" s="1" t="str">
        <f t="shared" si="356"/>
        <v>September</v>
      </c>
      <c r="G5733" s="1" t="str">
        <f t="shared" si="357"/>
        <v>2021</v>
      </c>
      <c r="H5733" s="1" t="str">
        <f t="shared" si="358"/>
        <v>Sunday</v>
      </c>
      <c r="I5733" s="1" t="str">
        <f t="shared" si="359"/>
        <v>12</v>
      </c>
      <c r="J5733" t="s">
        <v>30</v>
      </c>
      <c r="K5733" t="s">
        <v>77</v>
      </c>
      <c r="L5733" t="s">
        <v>78</v>
      </c>
      <c r="M5733" t="s">
        <v>21</v>
      </c>
      <c r="N5733">
        <v>19</v>
      </c>
      <c r="O5733">
        <v>88</v>
      </c>
      <c r="P5733">
        <v>1672</v>
      </c>
      <c r="Q5733">
        <v>836</v>
      </c>
      <c r="R5733">
        <v>0.5</v>
      </c>
      <c r="S5733" t="s">
        <v>82</v>
      </c>
      <c r="T5733" t="str">
        <f>IF(Table1[[#This Row],[Units Sold]]&gt; 700,"High Units","low Units")</f>
        <v>low Units</v>
      </c>
      <c r="U5733">
        <f>SUM(Table1[[#This Row],[Operating Profit]])/SUM(Table1[Operating Profit])*100</f>
        <v>2.5170478658381691E-4</v>
      </c>
      <c r="V5733">
        <f>SUM(Table1[[#This Row],[Price per Unit]]*Table1[[#This Row],[Units Sold]])</f>
        <v>1672</v>
      </c>
      <c r="W5733">
        <f>SUM(Table1[[#This Row],[Total Sales]]-Table1[[#This Row],[Operating Profit]])</f>
        <v>836</v>
      </c>
      <c r="X5733">
        <f>SUM(Table1[[#This Row],[Total Sales]]-Table1[[#This Row],[Cost]])</f>
        <v>836</v>
      </c>
      <c r="Y5733">
        <f>SUM(Table1[[#This Row],[profit/loss]])/SUM(Table1[profit/loss])</f>
        <v>2.5170478658381693E-6</v>
      </c>
    </row>
    <row r="5734" spans="1:25" x14ac:dyDescent="0.3">
      <c r="A5734" t="s">
        <v>29</v>
      </c>
      <c r="B5734" t="s">
        <v>82</v>
      </c>
      <c r="C5734">
        <v>1185732</v>
      </c>
      <c r="D5734" s="9">
        <v>44451</v>
      </c>
      <c r="E5734" s="8" t="str">
        <f>TEXT(Table1[[#This Row],[Invoice Date]],"dd-mm-yyyy")</f>
        <v>12-09-2021</v>
      </c>
      <c r="F5734" s="1" t="str">
        <f t="shared" si="356"/>
        <v>September</v>
      </c>
      <c r="G5734" s="1" t="str">
        <f t="shared" si="357"/>
        <v>2021</v>
      </c>
      <c r="H5734" s="1" t="str">
        <f t="shared" si="358"/>
        <v>Sunday</v>
      </c>
      <c r="I5734" s="1" t="str">
        <f t="shared" si="359"/>
        <v>12</v>
      </c>
      <c r="J5734" t="s">
        <v>30</v>
      </c>
      <c r="K5734" t="s">
        <v>77</v>
      </c>
      <c r="L5734" t="s">
        <v>78</v>
      </c>
      <c r="M5734" t="s">
        <v>22</v>
      </c>
      <c r="N5734">
        <v>24</v>
      </c>
      <c r="O5734">
        <v>120</v>
      </c>
      <c r="P5734">
        <v>2880</v>
      </c>
      <c r="Q5734">
        <v>1843</v>
      </c>
      <c r="R5734">
        <v>0.64</v>
      </c>
      <c r="S5734" t="s">
        <v>82</v>
      </c>
      <c r="T5734" t="str">
        <f>IF(Table1[[#This Row],[Units Sold]]&gt; 700,"High Units","low Units")</f>
        <v>low Units</v>
      </c>
      <c r="U5734">
        <f>SUM(Table1[[#This Row],[Operating Profit]])/SUM(Table1[Operating Profit])*100</f>
        <v>5.5489464315068733E-4</v>
      </c>
      <c r="V5734">
        <f>SUM(Table1[[#This Row],[Price per Unit]]*Table1[[#This Row],[Units Sold]])</f>
        <v>2880</v>
      </c>
      <c r="W5734">
        <f>SUM(Table1[[#This Row],[Total Sales]]-Table1[[#This Row],[Operating Profit]])</f>
        <v>1037</v>
      </c>
      <c r="X5734">
        <f>SUM(Table1[[#This Row],[Total Sales]]-Table1[[#This Row],[Cost]])</f>
        <v>1843</v>
      </c>
      <c r="Y5734">
        <f>SUM(Table1[[#This Row],[profit/loss]])/SUM(Table1[profit/loss])</f>
        <v>5.5489464315068729E-6</v>
      </c>
    </row>
    <row r="5735" spans="1:25" x14ac:dyDescent="0.3">
      <c r="A5735" t="s">
        <v>29</v>
      </c>
      <c r="B5735" t="s">
        <v>82</v>
      </c>
      <c r="C5735">
        <v>1185732</v>
      </c>
      <c r="D5735" s="9">
        <v>44480</v>
      </c>
      <c r="E5735" s="8" t="str">
        <f>TEXT(Table1[[#This Row],[Invoice Date]],"dd-mm-yyyy")</f>
        <v>11-10-2021</v>
      </c>
      <c r="F5735" s="1" t="str">
        <f t="shared" si="356"/>
        <v>October</v>
      </c>
      <c r="G5735" s="1" t="str">
        <f t="shared" si="357"/>
        <v>2021</v>
      </c>
      <c r="H5735" s="1" t="str">
        <f t="shared" si="358"/>
        <v>Monday</v>
      </c>
      <c r="I5735" s="1" t="str">
        <f t="shared" si="359"/>
        <v>11</v>
      </c>
      <c r="J5735" t="s">
        <v>30</v>
      </c>
      <c r="K5735" t="s">
        <v>77</v>
      </c>
      <c r="L5735" t="s">
        <v>78</v>
      </c>
      <c r="M5735" t="s">
        <v>16</v>
      </c>
      <c r="N5735">
        <v>28</v>
      </c>
      <c r="O5735">
        <v>173</v>
      </c>
      <c r="P5735">
        <v>4844</v>
      </c>
      <c r="Q5735">
        <v>2470</v>
      </c>
      <c r="R5735">
        <v>0.51</v>
      </c>
      <c r="S5735" t="s">
        <v>82</v>
      </c>
      <c r="T5735" t="str">
        <f>IF(Table1[[#This Row],[Units Sold]]&gt; 700,"High Units","low Units")</f>
        <v>low Units</v>
      </c>
      <c r="U5735">
        <f>SUM(Table1[[#This Row],[Operating Profit]])/SUM(Table1[Operating Profit])*100</f>
        <v>7.4367323308855001E-4</v>
      </c>
      <c r="V5735">
        <f>SUM(Table1[[#This Row],[Price per Unit]]*Table1[[#This Row],[Units Sold]])</f>
        <v>4844</v>
      </c>
      <c r="W5735">
        <f>SUM(Table1[[#This Row],[Total Sales]]-Table1[[#This Row],[Operating Profit]])</f>
        <v>2374</v>
      </c>
      <c r="X5735">
        <f>SUM(Table1[[#This Row],[Total Sales]]-Table1[[#This Row],[Cost]])</f>
        <v>2470</v>
      </c>
      <c r="Y5735">
        <f>SUM(Table1[[#This Row],[profit/loss]])/SUM(Table1[profit/loss])</f>
        <v>7.4367323308855006E-6</v>
      </c>
    </row>
    <row r="5736" spans="1:25" x14ac:dyDescent="0.3">
      <c r="A5736" t="s">
        <v>29</v>
      </c>
      <c r="B5736" t="s">
        <v>82</v>
      </c>
      <c r="C5736">
        <v>1185732</v>
      </c>
      <c r="D5736" s="9">
        <v>44480</v>
      </c>
      <c r="E5736" s="8" t="str">
        <f>TEXT(Table1[[#This Row],[Invoice Date]],"dd-mm-yyyy")</f>
        <v>11-10-2021</v>
      </c>
      <c r="F5736" s="1" t="str">
        <f t="shared" si="356"/>
        <v>October</v>
      </c>
      <c r="G5736" s="1" t="str">
        <f t="shared" si="357"/>
        <v>2021</v>
      </c>
      <c r="H5736" s="1" t="str">
        <f t="shared" si="358"/>
        <v>Monday</v>
      </c>
      <c r="I5736" s="1" t="str">
        <f t="shared" si="359"/>
        <v>11</v>
      </c>
      <c r="J5736" t="s">
        <v>30</v>
      </c>
      <c r="K5736" t="s">
        <v>77</v>
      </c>
      <c r="L5736" t="s">
        <v>78</v>
      </c>
      <c r="M5736" t="s">
        <v>18</v>
      </c>
      <c r="N5736">
        <v>19</v>
      </c>
      <c r="O5736">
        <v>100</v>
      </c>
      <c r="P5736">
        <v>1900</v>
      </c>
      <c r="Q5736">
        <v>950</v>
      </c>
      <c r="R5736">
        <v>0.5</v>
      </c>
      <c r="S5736" t="s">
        <v>82</v>
      </c>
      <c r="T5736" t="str">
        <f>IF(Table1[[#This Row],[Units Sold]]&gt; 700,"High Units","low Units")</f>
        <v>low Units</v>
      </c>
      <c r="U5736">
        <f>SUM(Table1[[#This Row],[Operating Profit]])/SUM(Table1[Operating Profit])*100</f>
        <v>2.8602816657251925E-4</v>
      </c>
      <c r="V5736">
        <f>SUM(Table1[[#This Row],[Price per Unit]]*Table1[[#This Row],[Units Sold]])</f>
        <v>1900</v>
      </c>
      <c r="W5736">
        <f>SUM(Table1[[#This Row],[Total Sales]]-Table1[[#This Row],[Operating Profit]])</f>
        <v>950</v>
      </c>
      <c r="X5736">
        <f>SUM(Table1[[#This Row],[Total Sales]]-Table1[[#This Row],[Cost]])</f>
        <v>950</v>
      </c>
      <c r="Y5736">
        <f>SUM(Table1[[#This Row],[profit/loss]])/SUM(Table1[profit/loss])</f>
        <v>2.8602816657251926E-6</v>
      </c>
    </row>
    <row r="5737" spans="1:25" x14ac:dyDescent="0.3">
      <c r="A5737" t="s">
        <v>29</v>
      </c>
      <c r="B5737" t="s">
        <v>82</v>
      </c>
      <c r="C5737">
        <v>1185732</v>
      </c>
      <c r="D5737" s="9">
        <v>44480</v>
      </c>
      <c r="E5737" s="8" t="str">
        <f>TEXT(Table1[[#This Row],[Invoice Date]],"dd-mm-yyyy")</f>
        <v>11-10-2021</v>
      </c>
      <c r="F5737" s="1" t="str">
        <f t="shared" si="356"/>
        <v>October</v>
      </c>
      <c r="G5737" s="1" t="str">
        <f t="shared" si="357"/>
        <v>2021</v>
      </c>
      <c r="H5737" s="1" t="str">
        <f t="shared" si="358"/>
        <v>Monday</v>
      </c>
      <c r="I5737" s="1" t="str">
        <f t="shared" si="359"/>
        <v>11</v>
      </c>
      <c r="J5737" t="s">
        <v>30</v>
      </c>
      <c r="K5737" t="s">
        <v>77</v>
      </c>
      <c r="L5737" t="s">
        <v>78</v>
      </c>
      <c r="M5737" t="s">
        <v>19</v>
      </c>
      <c r="N5737">
        <v>19</v>
      </c>
      <c r="O5737">
        <v>87</v>
      </c>
      <c r="P5737">
        <v>1653</v>
      </c>
      <c r="Q5737">
        <v>810</v>
      </c>
      <c r="R5737">
        <v>0.49</v>
      </c>
      <c r="S5737" t="s">
        <v>82</v>
      </c>
      <c r="T5737" t="str">
        <f>IF(Table1[[#This Row],[Units Sold]]&gt; 700,"High Units","low Units")</f>
        <v>low Units</v>
      </c>
      <c r="U5737">
        <f>SUM(Table1[[#This Row],[Operating Profit]])/SUM(Table1[Operating Profit])*100</f>
        <v>2.4387664728814799E-4</v>
      </c>
      <c r="V5737">
        <f>SUM(Table1[[#This Row],[Price per Unit]]*Table1[[#This Row],[Units Sold]])</f>
        <v>1653</v>
      </c>
      <c r="W5737">
        <f>SUM(Table1[[#This Row],[Total Sales]]-Table1[[#This Row],[Operating Profit]])</f>
        <v>843</v>
      </c>
      <c r="X5737">
        <f>SUM(Table1[[#This Row],[Total Sales]]-Table1[[#This Row],[Cost]])</f>
        <v>810</v>
      </c>
      <c r="Y5737">
        <f>SUM(Table1[[#This Row],[profit/loss]])/SUM(Table1[profit/loss])</f>
        <v>2.4387664728814799E-6</v>
      </c>
    </row>
    <row r="5738" spans="1:25" x14ac:dyDescent="0.3">
      <c r="A5738" t="s">
        <v>29</v>
      </c>
      <c r="B5738" t="s">
        <v>82</v>
      </c>
      <c r="C5738">
        <v>1185732</v>
      </c>
      <c r="D5738" s="9">
        <v>44480</v>
      </c>
      <c r="E5738" s="8" t="str">
        <f>TEXT(Table1[[#This Row],[Invoice Date]],"dd-mm-yyyy")</f>
        <v>11-10-2021</v>
      </c>
      <c r="F5738" s="1" t="str">
        <f t="shared" si="356"/>
        <v>October</v>
      </c>
      <c r="G5738" s="1" t="str">
        <f t="shared" si="357"/>
        <v>2021</v>
      </c>
      <c r="H5738" s="1" t="str">
        <f t="shared" si="358"/>
        <v>Monday</v>
      </c>
      <c r="I5738" s="1" t="str">
        <f t="shared" si="359"/>
        <v>11</v>
      </c>
      <c r="J5738" t="s">
        <v>30</v>
      </c>
      <c r="K5738" t="s">
        <v>77</v>
      </c>
      <c r="L5738" t="s">
        <v>78</v>
      </c>
      <c r="M5738" t="s">
        <v>20</v>
      </c>
      <c r="N5738">
        <v>19</v>
      </c>
      <c r="O5738">
        <v>72</v>
      </c>
      <c r="P5738">
        <v>1368</v>
      </c>
      <c r="Q5738">
        <v>752</v>
      </c>
      <c r="R5738">
        <v>0.55000000000000004</v>
      </c>
      <c r="S5738" t="s">
        <v>82</v>
      </c>
      <c r="T5738" t="str">
        <f>IF(Table1[[#This Row],[Units Sold]]&gt; 700,"High Units","low Units")</f>
        <v>low Units</v>
      </c>
      <c r="U5738">
        <f>SUM(Table1[[#This Row],[Operating Profit]])/SUM(Table1[Operating Profit])*100</f>
        <v>2.2641387501319416E-4</v>
      </c>
      <c r="V5738">
        <f>SUM(Table1[[#This Row],[Price per Unit]]*Table1[[#This Row],[Units Sold]])</f>
        <v>1368</v>
      </c>
      <c r="W5738">
        <f>SUM(Table1[[#This Row],[Total Sales]]-Table1[[#This Row],[Operating Profit]])</f>
        <v>616</v>
      </c>
      <c r="X5738">
        <f>SUM(Table1[[#This Row],[Total Sales]]-Table1[[#This Row],[Cost]])</f>
        <v>752</v>
      </c>
      <c r="Y5738">
        <f>SUM(Table1[[#This Row],[profit/loss]])/SUM(Table1[profit/loss])</f>
        <v>2.2641387501319417E-6</v>
      </c>
    </row>
    <row r="5739" spans="1:25" x14ac:dyDescent="0.3">
      <c r="A5739" t="s">
        <v>29</v>
      </c>
      <c r="B5739" t="s">
        <v>82</v>
      </c>
      <c r="C5739">
        <v>1185732</v>
      </c>
      <c r="D5739" s="9">
        <v>44480</v>
      </c>
      <c r="E5739" s="8" t="str">
        <f>TEXT(Table1[[#This Row],[Invoice Date]],"dd-mm-yyyy")</f>
        <v>11-10-2021</v>
      </c>
      <c r="F5739" s="1" t="str">
        <f t="shared" si="356"/>
        <v>October</v>
      </c>
      <c r="G5739" s="1" t="str">
        <f t="shared" si="357"/>
        <v>2021</v>
      </c>
      <c r="H5739" s="1" t="str">
        <f t="shared" si="358"/>
        <v>Monday</v>
      </c>
      <c r="I5739" s="1" t="str">
        <f t="shared" si="359"/>
        <v>11</v>
      </c>
      <c r="J5739" t="s">
        <v>30</v>
      </c>
      <c r="K5739" t="s">
        <v>77</v>
      </c>
      <c r="L5739" t="s">
        <v>78</v>
      </c>
      <c r="M5739" t="s">
        <v>21</v>
      </c>
      <c r="N5739">
        <v>29</v>
      </c>
      <c r="O5739">
        <v>83</v>
      </c>
      <c r="P5739">
        <v>2407</v>
      </c>
      <c r="Q5739">
        <v>1204</v>
      </c>
      <c r="R5739">
        <v>0.5</v>
      </c>
      <c r="S5739" t="s">
        <v>82</v>
      </c>
      <c r="T5739" t="str">
        <f>IF(Table1[[#This Row],[Units Sold]]&gt; 700,"High Units","low Units")</f>
        <v>low Units</v>
      </c>
      <c r="U5739">
        <f>SUM(Table1[[#This Row],[Operating Profit]])/SUM(Table1[Operating Profit])*100</f>
        <v>3.6250306584559284E-4</v>
      </c>
      <c r="V5739">
        <f>SUM(Table1[[#This Row],[Price per Unit]]*Table1[[#This Row],[Units Sold]])</f>
        <v>2407</v>
      </c>
      <c r="W5739">
        <f>SUM(Table1[[#This Row],[Total Sales]]-Table1[[#This Row],[Operating Profit]])</f>
        <v>1203</v>
      </c>
      <c r="X5739">
        <f>SUM(Table1[[#This Row],[Total Sales]]-Table1[[#This Row],[Cost]])</f>
        <v>1204</v>
      </c>
      <c r="Y5739">
        <f>SUM(Table1[[#This Row],[profit/loss]])/SUM(Table1[profit/loss])</f>
        <v>3.6250306584559282E-6</v>
      </c>
    </row>
    <row r="5740" spans="1:25" x14ac:dyDescent="0.3">
      <c r="A5740" t="s">
        <v>29</v>
      </c>
      <c r="B5740" t="s">
        <v>82</v>
      </c>
      <c r="C5740">
        <v>1185732</v>
      </c>
      <c r="D5740" s="9">
        <v>44480</v>
      </c>
      <c r="E5740" s="8" t="str">
        <f>TEXT(Table1[[#This Row],[Invoice Date]],"dd-mm-yyyy")</f>
        <v>11-10-2021</v>
      </c>
      <c r="F5740" s="1" t="str">
        <f t="shared" si="356"/>
        <v>October</v>
      </c>
      <c r="G5740" s="1" t="str">
        <f t="shared" si="357"/>
        <v>2021</v>
      </c>
      <c r="H5740" s="1" t="str">
        <f t="shared" si="358"/>
        <v>Monday</v>
      </c>
      <c r="I5740" s="1" t="str">
        <f t="shared" si="359"/>
        <v>11</v>
      </c>
      <c r="J5740" t="s">
        <v>30</v>
      </c>
      <c r="K5740" t="s">
        <v>77</v>
      </c>
      <c r="L5740" t="s">
        <v>78</v>
      </c>
      <c r="M5740" t="s">
        <v>22</v>
      </c>
      <c r="N5740">
        <v>32</v>
      </c>
      <c r="O5740">
        <v>104</v>
      </c>
      <c r="P5740">
        <v>3328</v>
      </c>
      <c r="Q5740">
        <v>2063</v>
      </c>
      <c r="R5740">
        <v>0.62</v>
      </c>
      <c r="S5740" t="s">
        <v>82</v>
      </c>
      <c r="T5740" t="str">
        <f>IF(Table1[[#This Row],[Units Sold]]&gt; 700,"High Units","low Units")</f>
        <v>low Units</v>
      </c>
      <c r="U5740">
        <f>SUM(Table1[[#This Row],[Operating Profit]])/SUM(Table1[Operating Profit])*100</f>
        <v>6.2113274488327078E-4</v>
      </c>
      <c r="V5740">
        <f>SUM(Table1[[#This Row],[Price per Unit]]*Table1[[#This Row],[Units Sold]])</f>
        <v>3328</v>
      </c>
      <c r="W5740">
        <f>SUM(Table1[[#This Row],[Total Sales]]-Table1[[#This Row],[Operating Profit]])</f>
        <v>1265</v>
      </c>
      <c r="X5740">
        <f>SUM(Table1[[#This Row],[Total Sales]]-Table1[[#This Row],[Cost]])</f>
        <v>2063</v>
      </c>
      <c r="Y5740">
        <f>SUM(Table1[[#This Row],[profit/loss]])/SUM(Table1[profit/loss])</f>
        <v>6.2113274488327077E-6</v>
      </c>
    </row>
    <row r="5741" spans="1:25" x14ac:dyDescent="0.3">
      <c r="A5741" t="s">
        <v>29</v>
      </c>
      <c r="B5741" t="s">
        <v>82</v>
      </c>
      <c r="C5741">
        <v>1185732</v>
      </c>
      <c r="D5741" s="9">
        <v>44511</v>
      </c>
      <c r="E5741" s="8" t="str">
        <f>TEXT(Table1[[#This Row],[Invoice Date]],"dd-mm-yyyy")</f>
        <v>11-11-2021</v>
      </c>
      <c r="F5741" s="1" t="str">
        <f t="shared" si="356"/>
        <v>November</v>
      </c>
      <c r="G5741" s="1" t="str">
        <f t="shared" si="357"/>
        <v>2021</v>
      </c>
      <c r="H5741" s="1" t="str">
        <f t="shared" si="358"/>
        <v>Thursday</v>
      </c>
      <c r="I5741" s="1" t="str">
        <f t="shared" si="359"/>
        <v>11</v>
      </c>
      <c r="J5741" t="s">
        <v>30</v>
      </c>
      <c r="K5741" t="s">
        <v>77</v>
      </c>
      <c r="L5741" t="s">
        <v>78</v>
      </c>
      <c r="M5741" t="s">
        <v>16</v>
      </c>
      <c r="N5741">
        <v>29</v>
      </c>
      <c r="O5741">
        <v>149</v>
      </c>
      <c r="P5741">
        <v>4321</v>
      </c>
      <c r="Q5741">
        <v>2161</v>
      </c>
      <c r="R5741">
        <v>0.5</v>
      </c>
      <c r="S5741" t="s">
        <v>82</v>
      </c>
      <c r="T5741" t="str">
        <f>IF(Table1[[#This Row],[Units Sold]]&gt; 700,"High Units","low Units")</f>
        <v>low Units</v>
      </c>
      <c r="U5741">
        <f>SUM(Table1[[#This Row],[Operating Profit]])/SUM(Table1[Operating Profit])*100</f>
        <v>6.5063880838233063E-4</v>
      </c>
      <c r="V5741">
        <f>SUM(Table1[[#This Row],[Price per Unit]]*Table1[[#This Row],[Units Sold]])</f>
        <v>4321</v>
      </c>
      <c r="W5741">
        <f>SUM(Table1[[#This Row],[Total Sales]]-Table1[[#This Row],[Operating Profit]])</f>
        <v>2160</v>
      </c>
      <c r="X5741">
        <f>SUM(Table1[[#This Row],[Total Sales]]-Table1[[#This Row],[Cost]])</f>
        <v>2161</v>
      </c>
      <c r="Y5741">
        <f>SUM(Table1[[#This Row],[profit/loss]])/SUM(Table1[profit/loss])</f>
        <v>6.506388083823306E-6</v>
      </c>
    </row>
    <row r="5742" spans="1:25" x14ac:dyDescent="0.3">
      <c r="A5742" t="s">
        <v>29</v>
      </c>
      <c r="B5742" t="s">
        <v>82</v>
      </c>
      <c r="C5742">
        <v>1185732</v>
      </c>
      <c r="D5742" s="9">
        <v>44511</v>
      </c>
      <c r="E5742" s="8" t="str">
        <f>TEXT(Table1[[#This Row],[Invoice Date]],"dd-mm-yyyy")</f>
        <v>11-11-2021</v>
      </c>
      <c r="F5742" s="1" t="str">
        <f t="shared" si="356"/>
        <v>November</v>
      </c>
      <c r="G5742" s="1" t="str">
        <f t="shared" si="357"/>
        <v>2021</v>
      </c>
      <c r="H5742" s="1" t="str">
        <f t="shared" si="358"/>
        <v>Thursday</v>
      </c>
      <c r="I5742" s="1" t="str">
        <f t="shared" si="359"/>
        <v>11</v>
      </c>
      <c r="J5742" t="s">
        <v>30</v>
      </c>
      <c r="K5742" t="s">
        <v>77</v>
      </c>
      <c r="L5742" t="s">
        <v>78</v>
      </c>
      <c r="M5742" t="s">
        <v>18</v>
      </c>
      <c r="N5742">
        <v>20</v>
      </c>
      <c r="O5742">
        <v>108</v>
      </c>
      <c r="P5742">
        <v>2160</v>
      </c>
      <c r="Q5742">
        <v>994</v>
      </c>
      <c r="R5742">
        <v>0.46</v>
      </c>
      <c r="S5742" t="s">
        <v>82</v>
      </c>
      <c r="T5742" t="str">
        <f>IF(Table1[[#This Row],[Units Sold]]&gt; 700,"High Units","low Units")</f>
        <v>low Units</v>
      </c>
      <c r="U5742">
        <f>SUM(Table1[[#This Row],[Operating Profit]])/SUM(Table1[Operating Profit])*100</f>
        <v>2.992757869190359E-4</v>
      </c>
      <c r="V5742">
        <f>SUM(Table1[[#This Row],[Price per Unit]]*Table1[[#This Row],[Units Sold]])</f>
        <v>2160</v>
      </c>
      <c r="W5742">
        <f>SUM(Table1[[#This Row],[Total Sales]]-Table1[[#This Row],[Operating Profit]])</f>
        <v>1166</v>
      </c>
      <c r="X5742">
        <f>SUM(Table1[[#This Row],[Total Sales]]-Table1[[#This Row],[Cost]])</f>
        <v>994</v>
      </c>
      <c r="Y5742">
        <f>SUM(Table1[[#This Row],[profit/loss]])/SUM(Table1[profit/loss])</f>
        <v>2.9927578691903591E-6</v>
      </c>
    </row>
    <row r="5743" spans="1:25" x14ac:dyDescent="0.3">
      <c r="A5743" t="s">
        <v>29</v>
      </c>
      <c r="B5743" t="s">
        <v>82</v>
      </c>
      <c r="C5743">
        <v>1185732</v>
      </c>
      <c r="D5743" s="9">
        <v>44511</v>
      </c>
      <c r="E5743" s="8" t="str">
        <f>TEXT(Table1[[#This Row],[Invoice Date]],"dd-mm-yyyy")</f>
        <v>11-11-2021</v>
      </c>
      <c r="F5743" s="1" t="str">
        <f t="shared" si="356"/>
        <v>November</v>
      </c>
      <c r="G5743" s="1" t="str">
        <f t="shared" si="357"/>
        <v>2021</v>
      </c>
      <c r="H5743" s="1" t="str">
        <f t="shared" si="358"/>
        <v>Thursday</v>
      </c>
      <c r="I5743" s="1" t="str">
        <f t="shared" si="359"/>
        <v>11</v>
      </c>
      <c r="J5743" t="s">
        <v>30</v>
      </c>
      <c r="K5743" t="s">
        <v>77</v>
      </c>
      <c r="L5743" t="s">
        <v>78</v>
      </c>
      <c r="M5743" t="s">
        <v>19</v>
      </c>
      <c r="N5743">
        <v>19</v>
      </c>
      <c r="O5743">
        <v>93</v>
      </c>
      <c r="P5743">
        <v>1767</v>
      </c>
      <c r="Q5743">
        <v>848</v>
      </c>
      <c r="R5743">
        <v>0.48</v>
      </c>
      <c r="S5743" t="s">
        <v>82</v>
      </c>
      <c r="T5743" t="str">
        <f>IF(Table1[[#This Row],[Units Sold]]&gt; 700,"High Units","low Units")</f>
        <v>low Units</v>
      </c>
      <c r="U5743">
        <f>SUM(Table1[[#This Row],[Operating Profit]])/SUM(Table1[Operating Profit])*100</f>
        <v>2.5531777395104873E-4</v>
      </c>
      <c r="V5743">
        <f>SUM(Table1[[#This Row],[Price per Unit]]*Table1[[#This Row],[Units Sold]])</f>
        <v>1767</v>
      </c>
      <c r="W5743">
        <f>SUM(Table1[[#This Row],[Total Sales]]-Table1[[#This Row],[Operating Profit]])</f>
        <v>919</v>
      </c>
      <c r="X5743">
        <f>SUM(Table1[[#This Row],[Total Sales]]-Table1[[#This Row],[Cost]])</f>
        <v>848</v>
      </c>
      <c r="Y5743">
        <f>SUM(Table1[[#This Row],[profit/loss]])/SUM(Table1[profit/loss])</f>
        <v>2.5531777395104875E-6</v>
      </c>
    </row>
    <row r="5744" spans="1:25" x14ac:dyDescent="0.3">
      <c r="A5744" t="s">
        <v>29</v>
      </c>
      <c r="B5744" t="s">
        <v>82</v>
      </c>
      <c r="C5744">
        <v>1185732</v>
      </c>
      <c r="D5744" s="9">
        <v>44511</v>
      </c>
      <c r="E5744" s="8" t="str">
        <f>TEXT(Table1[[#This Row],[Invoice Date]],"dd-mm-yyyy")</f>
        <v>11-11-2021</v>
      </c>
      <c r="F5744" s="1" t="str">
        <f t="shared" si="356"/>
        <v>November</v>
      </c>
      <c r="G5744" s="1" t="str">
        <f t="shared" si="357"/>
        <v>2021</v>
      </c>
      <c r="H5744" s="1" t="str">
        <f t="shared" si="358"/>
        <v>Thursday</v>
      </c>
      <c r="I5744" s="1" t="str">
        <f t="shared" si="359"/>
        <v>11</v>
      </c>
      <c r="J5744" t="s">
        <v>30</v>
      </c>
      <c r="K5744" t="s">
        <v>77</v>
      </c>
      <c r="L5744" t="s">
        <v>78</v>
      </c>
      <c r="M5744" t="s">
        <v>20</v>
      </c>
      <c r="N5744">
        <v>19</v>
      </c>
      <c r="O5744">
        <v>113</v>
      </c>
      <c r="P5744">
        <v>2147</v>
      </c>
      <c r="Q5744">
        <v>1095</v>
      </c>
      <c r="R5744">
        <v>0.51</v>
      </c>
      <c r="S5744" t="s">
        <v>82</v>
      </c>
      <c r="T5744" t="str">
        <f>IF(Table1[[#This Row],[Units Sold]]&gt; 700,"High Units","low Units")</f>
        <v>low Units</v>
      </c>
      <c r="U5744">
        <f>SUM(Table1[[#This Row],[Operating Profit]])/SUM(Table1[Operating Profit])*100</f>
        <v>3.2968509725990377E-4</v>
      </c>
      <c r="V5744">
        <f>SUM(Table1[[#This Row],[Price per Unit]]*Table1[[#This Row],[Units Sold]])</f>
        <v>2147</v>
      </c>
      <c r="W5744">
        <f>SUM(Table1[[#This Row],[Total Sales]]-Table1[[#This Row],[Operating Profit]])</f>
        <v>1052</v>
      </c>
      <c r="X5744">
        <f>SUM(Table1[[#This Row],[Total Sales]]-Table1[[#This Row],[Cost]])</f>
        <v>1095</v>
      </c>
      <c r="Y5744">
        <f>SUM(Table1[[#This Row],[profit/loss]])/SUM(Table1[profit/loss])</f>
        <v>3.2968509725990375E-6</v>
      </c>
    </row>
    <row r="5745" spans="1:25" x14ac:dyDescent="0.3">
      <c r="A5745" t="s">
        <v>29</v>
      </c>
      <c r="B5745" t="s">
        <v>82</v>
      </c>
      <c r="C5745">
        <v>1185732</v>
      </c>
      <c r="D5745" s="9">
        <v>44511</v>
      </c>
      <c r="E5745" s="8" t="str">
        <f>TEXT(Table1[[#This Row],[Invoice Date]],"dd-mm-yyyy")</f>
        <v>11-11-2021</v>
      </c>
      <c r="F5745" s="1" t="str">
        <f t="shared" si="356"/>
        <v>November</v>
      </c>
      <c r="G5745" s="1" t="str">
        <f t="shared" si="357"/>
        <v>2021</v>
      </c>
      <c r="H5745" s="1" t="str">
        <f t="shared" si="358"/>
        <v>Thursday</v>
      </c>
      <c r="I5745" s="1" t="str">
        <f t="shared" si="359"/>
        <v>11</v>
      </c>
      <c r="J5745" t="s">
        <v>30</v>
      </c>
      <c r="K5745" t="s">
        <v>77</v>
      </c>
      <c r="L5745" t="s">
        <v>78</v>
      </c>
      <c r="M5745" t="s">
        <v>21</v>
      </c>
      <c r="N5745">
        <v>39</v>
      </c>
      <c r="O5745">
        <v>91</v>
      </c>
      <c r="P5745">
        <v>3549</v>
      </c>
      <c r="Q5745">
        <v>1739</v>
      </c>
      <c r="R5745">
        <v>0.49</v>
      </c>
      <c r="S5745" t="s">
        <v>82</v>
      </c>
      <c r="T5745" t="str">
        <f>IF(Table1[[#This Row],[Units Sold]]&gt; 700,"High Units","low Units")</f>
        <v>low Units</v>
      </c>
      <c r="U5745">
        <f>SUM(Table1[[#This Row],[Operating Profit]])/SUM(Table1[Operating Profit])*100</f>
        <v>5.2358208596801155E-4</v>
      </c>
      <c r="V5745">
        <f>SUM(Table1[[#This Row],[Price per Unit]]*Table1[[#This Row],[Units Sold]])</f>
        <v>3549</v>
      </c>
      <c r="W5745">
        <f>SUM(Table1[[#This Row],[Total Sales]]-Table1[[#This Row],[Operating Profit]])</f>
        <v>1810</v>
      </c>
      <c r="X5745">
        <f>SUM(Table1[[#This Row],[Total Sales]]-Table1[[#This Row],[Cost]])</f>
        <v>1739</v>
      </c>
      <c r="Y5745">
        <f>SUM(Table1[[#This Row],[profit/loss]])/SUM(Table1[profit/loss])</f>
        <v>5.2358208596801152E-6</v>
      </c>
    </row>
    <row r="5746" spans="1:25" x14ac:dyDescent="0.3">
      <c r="A5746" t="s">
        <v>29</v>
      </c>
      <c r="B5746" t="s">
        <v>82</v>
      </c>
      <c r="C5746">
        <v>1185732</v>
      </c>
      <c r="D5746" s="9">
        <v>44511</v>
      </c>
      <c r="E5746" s="8" t="str">
        <f>TEXT(Table1[[#This Row],[Invoice Date]],"dd-mm-yyyy")</f>
        <v>11-11-2021</v>
      </c>
      <c r="F5746" s="1" t="str">
        <f t="shared" si="356"/>
        <v>November</v>
      </c>
      <c r="G5746" s="1" t="str">
        <f t="shared" si="357"/>
        <v>2021</v>
      </c>
      <c r="H5746" s="1" t="str">
        <f t="shared" si="358"/>
        <v>Thursday</v>
      </c>
      <c r="I5746" s="1" t="str">
        <f t="shared" si="359"/>
        <v>11</v>
      </c>
      <c r="J5746" t="s">
        <v>30</v>
      </c>
      <c r="K5746" t="s">
        <v>77</v>
      </c>
      <c r="L5746" t="s">
        <v>78</v>
      </c>
      <c r="M5746" t="s">
        <v>22</v>
      </c>
      <c r="N5746">
        <v>43</v>
      </c>
      <c r="O5746">
        <v>113</v>
      </c>
      <c r="P5746">
        <v>4859</v>
      </c>
      <c r="Q5746">
        <v>3158</v>
      </c>
      <c r="R5746">
        <v>0.65</v>
      </c>
      <c r="S5746" t="s">
        <v>82</v>
      </c>
      <c r="T5746" t="str">
        <f>IF(Table1[[#This Row],[Units Sold]]&gt; 700,"High Units","low Units")</f>
        <v>low Units</v>
      </c>
      <c r="U5746">
        <f>SUM(Table1[[#This Row],[Operating Profit]])/SUM(Table1[Operating Profit])*100</f>
        <v>9.508178421431746E-4</v>
      </c>
      <c r="V5746">
        <f>SUM(Table1[[#This Row],[Price per Unit]]*Table1[[#This Row],[Units Sold]])</f>
        <v>4859</v>
      </c>
      <c r="W5746">
        <f>SUM(Table1[[#This Row],[Total Sales]]-Table1[[#This Row],[Operating Profit]])</f>
        <v>1701</v>
      </c>
      <c r="X5746">
        <f>SUM(Table1[[#This Row],[Total Sales]]-Table1[[#This Row],[Cost]])</f>
        <v>3158</v>
      </c>
      <c r="Y5746">
        <f>SUM(Table1[[#This Row],[profit/loss]])/SUM(Table1[profit/loss])</f>
        <v>9.5081784214317457E-6</v>
      </c>
    </row>
    <row r="5747" spans="1:25" x14ac:dyDescent="0.3">
      <c r="A5747" t="s">
        <v>29</v>
      </c>
      <c r="B5747" t="s">
        <v>82</v>
      </c>
      <c r="C5747">
        <v>1185732</v>
      </c>
      <c r="D5747" s="9">
        <v>44540</v>
      </c>
      <c r="E5747" s="8" t="str">
        <f>TEXT(Table1[[#This Row],[Invoice Date]],"dd-mm-yyyy")</f>
        <v>10-12-2021</v>
      </c>
      <c r="F5747" s="1" t="str">
        <f t="shared" si="356"/>
        <v>December</v>
      </c>
      <c r="G5747" s="1" t="str">
        <f t="shared" si="357"/>
        <v>2021</v>
      </c>
      <c r="H5747" s="1" t="str">
        <f t="shared" si="358"/>
        <v>Friday</v>
      </c>
      <c r="I5747" s="1" t="str">
        <f t="shared" si="359"/>
        <v>10</v>
      </c>
      <c r="J5747" t="s">
        <v>30</v>
      </c>
      <c r="K5747" t="s">
        <v>77</v>
      </c>
      <c r="L5747" t="s">
        <v>78</v>
      </c>
      <c r="M5747" t="s">
        <v>16</v>
      </c>
      <c r="N5747">
        <v>39</v>
      </c>
      <c r="O5747">
        <v>203</v>
      </c>
      <c r="P5747">
        <v>7917</v>
      </c>
      <c r="Q5747">
        <v>4354</v>
      </c>
      <c r="R5747">
        <v>0.55000000000000004</v>
      </c>
      <c r="S5747" t="s">
        <v>82</v>
      </c>
      <c r="T5747" t="str">
        <f>IF(Table1[[#This Row],[Units Sold]]&gt; 700,"High Units","low Units")</f>
        <v>low Units</v>
      </c>
      <c r="U5747">
        <f>SUM(Table1[[#This Row],[Operating Profit]])/SUM(Table1[Operating Profit])*100</f>
        <v>1.310912249743946E-3</v>
      </c>
      <c r="V5747">
        <f>SUM(Table1[[#This Row],[Price per Unit]]*Table1[[#This Row],[Units Sold]])</f>
        <v>7917</v>
      </c>
      <c r="W5747">
        <f>SUM(Table1[[#This Row],[Total Sales]]-Table1[[#This Row],[Operating Profit]])</f>
        <v>3563</v>
      </c>
      <c r="X5747">
        <f>SUM(Table1[[#This Row],[Total Sales]]-Table1[[#This Row],[Cost]])</f>
        <v>4354</v>
      </c>
      <c r="Y5747">
        <f>SUM(Table1[[#This Row],[profit/loss]])/SUM(Table1[profit/loss])</f>
        <v>1.3109122497439461E-5</v>
      </c>
    </row>
    <row r="5748" spans="1:25" x14ac:dyDescent="0.3">
      <c r="A5748" t="s">
        <v>29</v>
      </c>
      <c r="B5748" t="s">
        <v>82</v>
      </c>
      <c r="C5748">
        <v>1185732</v>
      </c>
      <c r="D5748" s="9">
        <v>44540</v>
      </c>
      <c r="E5748" s="8" t="str">
        <f>TEXT(Table1[[#This Row],[Invoice Date]],"dd-mm-yyyy")</f>
        <v>10-12-2021</v>
      </c>
      <c r="F5748" s="1" t="str">
        <f t="shared" si="356"/>
        <v>December</v>
      </c>
      <c r="G5748" s="1" t="str">
        <f t="shared" si="357"/>
        <v>2021</v>
      </c>
      <c r="H5748" s="1" t="str">
        <f t="shared" si="358"/>
        <v>Friday</v>
      </c>
      <c r="I5748" s="1" t="str">
        <f t="shared" si="359"/>
        <v>10</v>
      </c>
      <c r="J5748" t="s">
        <v>30</v>
      </c>
      <c r="K5748" t="s">
        <v>77</v>
      </c>
      <c r="L5748" t="s">
        <v>78</v>
      </c>
      <c r="M5748" t="s">
        <v>18</v>
      </c>
      <c r="N5748">
        <v>28</v>
      </c>
      <c r="O5748">
        <v>145</v>
      </c>
      <c r="P5748">
        <v>4060</v>
      </c>
      <c r="Q5748">
        <v>1989</v>
      </c>
      <c r="R5748">
        <v>0.49</v>
      </c>
      <c r="S5748" t="s">
        <v>82</v>
      </c>
      <c r="T5748" t="str">
        <f>IF(Table1[[#This Row],[Units Sold]]&gt; 700,"High Units","low Units")</f>
        <v>low Units</v>
      </c>
      <c r="U5748">
        <f>SUM(Table1[[#This Row],[Operating Profit]])/SUM(Table1[Operating Profit])*100</f>
        <v>5.9885265611867445E-4</v>
      </c>
      <c r="V5748">
        <f>SUM(Table1[[#This Row],[Price per Unit]]*Table1[[#This Row],[Units Sold]])</f>
        <v>4060</v>
      </c>
      <c r="W5748">
        <f>SUM(Table1[[#This Row],[Total Sales]]-Table1[[#This Row],[Operating Profit]])</f>
        <v>2071</v>
      </c>
      <c r="X5748">
        <f>SUM(Table1[[#This Row],[Total Sales]]-Table1[[#This Row],[Cost]])</f>
        <v>1989</v>
      </c>
      <c r="Y5748">
        <f>SUM(Table1[[#This Row],[profit/loss]])/SUM(Table1[profit/loss])</f>
        <v>5.988526561186745E-6</v>
      </c>
    </row>
    <row r="5749" spans="1:25" x14ac:dyDescent="0.3">
      <c r="A5749" t="s">
        <v>29</v>
      </c>
      <c r="B5749" t="s">
        <v>82</v>
      </c>
      <c r="C5749">
        <v>1185732</v>
      </c>
      <c r="D5749" s="9">
        <v>44540</v>
      </c>
      <c r="E5749" s="8" t="str">
        <f>TEXT(Table1[[#This Row],[Invoice Date]],"dd-mm-yyyy")</f>
        <v>10-12-2021</v>
      </c>
      <c r="F5749" s="1" t="str">
        <f t="shared" si="356"/>
        <v>December</v>
      </c>
      <c r="G5749" s="1" t="str">
        <f t="shared" si="357"/>
        <v>2021</v>
      </c>
      <c r="H5749" s="1" t="str">
        <f t="shared" si="358"/>
        <v>Friday</v>
      </c>
      <c r="I5749" s="1" t="str">
        <f t="shared" si="359"/>
        <v>10</v>
      </c>
      <c r="J5749" t="s">
        <v>30</v>
      </c>
      <c r="K5749" t="s">
        <v>77</v>
      </c>
      <c r="L5749" t="s">
        <v>78</v>
      </c>
      <c r="M5749" t="s">
        <v>19</v>
      </c>
      <c r="N5749">
        <v>29</v>
      </c>
      <c r="O5749">
        <v>113</v>
      </c>
      <c r="P5749">
        <v>3277</v>
      </c>
      <c r="Q5749">
        <v>1540</v>
      </c>
      <c r="R5749">
        <v>0.47</v>
      </c>
      <c r="S5749" t="s">
        <v>82</v>
      </c>
      <c r="T5749" t="str">
        <f>IF(Table1[[#This Row],[Units Sold]]&gt; 700,"High Units","low Units")</f>
        <v>low Units</v>
      </c>
      <c r="U5749">
        <f>SUM(Table1[[#This Row],[Operating Profit]])/SUM(Table1[Operating Profit])*100</f>
        <v>4.6366671212808383E-4</v>
      </c>
      <c r="V5749">
        <f>SUM(Table1[[#This Row],[Price per Unit]]*Table1[[#This Row],[Units Sold]])</f>
        <v>3277</v>
      </c>
      <c r="W5749">
        <f>SUM(Table1[[#This Row],[Total Sales]]-Table1[[#This Row],[Operating Profit]])</f>
        <v>1737</v>
      </c>
      <c r="X5749">
        <f>SUM(Table1[[#This Row],[Total Sales]]-Table1[[#This Row],[Cost]])</f>
        <v>1540</v>
      </c>
      <c r="Y5749">
        <f>SUM(Table1[[#This Row],[profit/loss]])/SUM(Table1[profit/loss])</f>
        <v>4.6366671212808385E-6</v>
      </c>
    </row>
    <row r="5750" spans="1:25" x14ac:dyDescent="0.3">
      <c r="A5750" t="s">
        <v>29</v>
      </c>
      <c r="B5750" t="s">
        <v>82</v>
      </c>
      <c r="C5750">
        <v>1185732</v>
      </c>
      <c r="D5750" s="9">
        <v>44540</v>
      </c>
      <c r="E5750" s="8" t="str">
        <f>TEXT(Table1[[#This Row],[Invoice Date]],"dd-mm-yyyy")</f>
        <v>10-12-2021</v>
      </c>
      <c r="F5750" s="1" t="str">
        <f t="shared" si="356"/>
        <v>December</v>
      </c>
      <c r="G5750" s="1" t="str">
        <f t="shared" si="357"/>
        <v>2021</v>
      </c>
      <c r="H5750" s="1" t="str">
        <f t="shared" si="358"/>
        <v>Friday</v>
      </c>
      <c r="I5750" s="1" t="str">
        <f t="shared" si="359"/>
        <v>10</v>
      </c>
      <c r="J5750" t="s">
        <v>30</v>
      </c>
      <c r="K5750" t="s">
        <v>77</v>
      </c>
      <c r="L5750" t="s">
        <v>78</v>
      </c>
      <c r="M5750" t="s">
        <v>20</v>
      </c>
      <c r="N5750">
        <v>27</v>
      </c>
      <c r="O5750">
        <v>112</v>
      </c>
      <c r="P5750">
        <v>3024</v>
      </c>
      <c r="Q5750">
        <v>1542</v>
      </c>
      <c r="R5750">
        <v>0.51</v>
      </c>
      <c r="S5750" t="s">
        <v>82</v>
      </c>
      <c r="T5750" t="str">
        <f>IF(Table1[[#This Row],[Units Sold]]&gt; 700,"High Units","low Units")</f>
        <v>low Units</v>
      </c>
      <c r="U5750">
        <f>SUM(Table1[[#This Row],[Operating Profit]])/SUM(Table1[Operating Profit])*100</f>
        <v>4.6426887668928908E-4</v>
      </c>
      <c r="V5750">
        <f>SUM(Table1[[#This Row],[Price per Unit]]*Table1[[#This Row],[Units Sold]])</f>
        <v>3024</v>
      </c>
      <c r="W5750">
        <f>SUM(Table1[[#This Row],[Total Sales]]-Table1[[#This Row],[Operating Profit]])</f>
        <v>1482</v>
      </c>
      <c r="X5750">
        <f>SUM(Table1[[#This Row],[Total Sales]]-Table1[[#This Row],[Cost]])</f>
        <v>1542</v>
      </c>
      <c r="Y5750">
        <f>SUM(Table1[[#This Row],[profit/loss]])/SUM(Table1[profit/loss])</f>
        <v>4.642688766892891E-6</v>
      </c>
    </row>
    <row r="5751" spans="1:25" x14ac:dyDescent="0.3">
      <c r="A5751" t="s">
        <v>29</v>
      </c>
      <c r="B5751" t="s">
        <v>82</v>
      </c>
      <c r="C5751">
        <v>1185732</v>
      </c>
      <c r="D5751" s="9">
        <v>44540</v>
      </c>
      <c r="E5751" s="8" t="str">
        <f>TEXT(Table1[[#This Row],[Invoice Date]],"dd-mm-yyyy")</f>
        <v>10-12-2021</v>
      </c>
      <c r="F5751" s="1" t="str">
        <f t="shared" si="356"/>
        <v>December</v>
      </c>
      <c r="G5751" s="1" t="str">
        <f t="shared" si="357"/>
        <v>2021</v>
      </c>
      <c r="H5751" s="1" t="str">
        <f t="shared" si="358"/>
        <v>Friday</v>
      </c>
      <c r="I5751" s="1" t="str">
        <f t="shared" si="359"/>
        <v>10</v>
      </c>
      <c r="J5751" t="s">
        <v>30</v>
      </c>
      <c r="K5751" t="s">
        <v>77</v>
      </c>
      <c r="L5751" t="s">
        <v>78</v>
      </c>
      <c r="M5751" t="s">
        <v>21</v>
      </c>
      <c r="N5751">
        <v>38</v>
      </c>
      <c r="O5751">
        <v>112</v>
      </c>
      <c r="P5751">
        <v>4256</v>
      </c>
      <c r="Q5751">
        <v>2128</v>
      </c>
      <c r="R5751">
        <v>0.5</v>
      </c>
      <c r="S5751" t="s">
        <v>82</v>
      </c>
      <c r="T5751" t="str">
        <f>IF(Table1[[#This Row],[Units Sold]]&gt; 700,"High Units","low Units")</f>
        <v>low Units</v>
      </c>
      <c r="U5751">
        <f>SUM(Table1[[#This Row],[Operating Profit]])/SUM(Table1[Operating Profit])*100</f>
        <v>6.4070309312244309E-4</v>
      </c>
      <c r="V5751">
        <f>SUM(Table1[[#This Row],[Price per Unit]]*Table1[[#This Row],[Units Sold]])</f>
        <v>4256</v>
      </c>
      <c r="W5751">
        <f>SUM(Table1[[#This Row],[Total Sales]]-Table1[[#This Row],[Operating Profit]])</f>
        <v>2128</v>
      </c>
      <c r="X5751">
        <f>SUM(Table1[[#This Row],[Total Sales]]-Table1[[#This Row],[Cost]])</f>
        <v>2128</v>
      </c>
      <c r="Y5751">
        <f>SUM(Table1[[#This Row],[profit/loss]])/SUM(Table1[profit/loss])</f>
        <v>6.407030931224431E-6</v>
      </c>
    </row>
    <row r="5752" spans="1:25" x14ac:dyDescent="0.3">
      <c r="A5752" t="s">
        <v>29</v>
      </c>
      <c r="B5752" t="s">
        <v>82</v>
      </c>
      <c r="C5752">
        <v>1185732</v>
      </c>
      <c r="D5752" s="9">
        <v>44540</v>
      </c>
      <c r="E5752" s="8" t="str">
        <f>TEXT(Table1[[#This Row],[Invoice Date]],"dd-mm-yyyy")</f>
        <v>10-12-2021</v>
      </c>
      <c r="F5752" s="1" t="str">
        <f t="shared" si="356"/>
        <v>December</v>
      </c>
      <c r="G5752" s="1" t="str">
        <f t="shared" si="357"/>
        <v>2021</v>
      </c>
      <c r="H5752" s="1" t="str">
        <f t="shared" si="358"/>
        <v>Friday</v>
      </c>
      <c r="I5752" s="1" t="str">
        <f t="shared" si="359"/>
        <v>10</v>
      </c>
      <c r="J5752" t="s">
        <v>30</v>
      </c>
      <c r="K5752" t="s">
        <v>77</v>
      </c>
      <c r="L5752" t="s">
        <v>78</v>
      </c>
      <c r="M5752" t="s">
        <v>22</v>
      </c>
      <c r="N5752">
        <v>42</v>
      </c>
      <c r="O5752">
        <v>125</v>
      </c>
      <c r="P5752">
        <v>5250</v>
      </c>
      <c r="Q5752">
        <v>3203</v>
      </c>
      <c r="R5752">
        <v>0.61</v>
      </c>
      <c r="S5752" t="s">
        <v>82</v>
      </c>
      <c r="T5752" t="str">
        <f>IF(Table1[[#This Row],[Units Sold]]&gt; 700,"High Units","low Units")</f>
        <v>low Units</v>
      </c>
      <c r="U5752">
        <f>SUM(Table1[[#This Row],[Operating Profit]])/SUM(Table1[Operating Profit])*100</f>
        <v>9.643665447702939E-4</v>
      </c>
      <c r="V5752">
        <f>SUM(Table1[[#This Row],[Price per Unit]]*Table1[[#This Row],[Units Sold]])</f>
        <v>5250</v>
      </c>
      <c r="W5752">
        <f>SUM(Table1[[#This Row],[Total Sales]]-Table1[[#This Row],[Operating Profit]])</f>
        <v>2047</v>
      </c>
      <c r="X5752">
        <f>SUM(Table1[[#This Row],[Total Sales]]-Table1[[#This Row],[Cost]])</f>
        <v>3203</v>
      </c>
      <c r="Y5752">
        <f>SUM(Table1[[#This Row],[profit/loss]])/SUM(Table1[profit/loss])</f>
        <v>9.6436654477029385E-6</v>
      </c>
    </row>
    <row r="5753" spans="1:25" x14ac:dyDescent="0.3">
      <c r="A5753" t="s">
        <v>29</v>
      </c>
      <c r="B5753" t="s">
        <v>82</v>
      </c>
      <c r="C5753">
        <v>1128299</v>
      </c>
      <c r="D5753" s="9">
        <v>44220</v>
      </c>
      <c r="E5753" s="8" t="str">
        <f>TEXT(Table1[[#This Row],[Invoice Date]],"dd-mm-yyyy")</f>
        <v>24-01-2021</v>
      </c>
      <c r="F5753" s="1" t="str">
        <f t="shared" si="356"/>
        <v>January</v>
      </c>
      <c r="G5753" s="1" t="str">
        <f t="shared" si="357"/>
        <v>2021</v>
      </c>
      <c r="H5753" s="1" t="str">
        <f t="shared" si="358"/>
        <v>Sunday</v>
      </c>
      <c r="I5753" s="1" t="str">
        <f t="shared" si="359"/>
        <v>24</v>
      </c>
      <c r="J5753" t="s">
        <v>30</v>
      </c>
      <c r="K5753" t="s">
        <v>77</v>
      </c>
      <c r="L5753" t="s">
        <v>78</v>
      </c>
      <c r="M5753" t="s">
        <v>16</v>
      </c>
      <c r="N5753">
        <v>27</v>
      </c>
      <c r="O5753">
        <v>98</v>
      </c>
      <c r="P5753">
        <v>2646</v>
      </c>
      <c r="Q5753">
        <v>1270</v>
      </c>
      <c r="R5753">
        <v>0.48</v>
      </c>
      <c r="S5753" t="s">
        <v>82</v>
      </c>
      <c r="T5753" t="str">
        <f>IF(Table1[[#This Row],[Units Sold]]&gt; 700,"High Units","low Units")</f>
        <v>low Units</v>
      </c>
      <c r="U5753">
        <f>SUM(Table1[[#This Row],[Operating Profit]])/SUM(Table1[Operating Profit])*100</f>
        <v>3.823744963653678E-4</v>
      </c>
      <c r="V5753">
        <f>SUM(Table1[[#This Row],[Price per Unit]]*Table1[[#This Row],[Units Sold]])</f>
        <v>2646</v>
      </c>
      <c r="W5753">
        <f>SUM(Table1[[#This Row],[Total Sales]]-Table1[[#This Row],[Operating Profit]])</f>
        <v>1376</v>
      </c>
      <c r="X5753">
        <f>SUM(Table1[[#This Row],[Total Sales]]-Table1[[#This Row],[Cost]])</f>
        <v>1270</v>
      </c>
      <c r="Y5753">
        <f>SUM(Table1[[#This Row],[profit/loss]])/SUM(Table1[profit/loss])</f>
        <v>3.8237449636536783E-6</v>
      </c>
    </row>
    <row r="5754" spans="1:25" x14ac:dyDescent="0.3">
      <c r="A5754" t="s">
        <v>29</v>
      </c>
      <c r="B5754" t="s">
        <v>82</v>
      </c>
      <c r="C5754">
        <v>1128299</v>
      </c>
      <c r="D5754" s="9">
        <v>44220</v>
      </c>
      <c r="E5754" s="8" t="str">
        <f>TEXT(Table1[[#This Row],[Invoice Date]],"dd-mm-yyyy")</f>
        <v>24-01-2021</v>
      </c>
      <c r="F5754" s="1" t="str">
        <f t="shared" si="356"/>
        <v>January</v>
      </c>
      <c r="G5754" s="1" t="str">
        <f t="shared" si="357"/>
        <v>2021</v>
      </c>
      <c r="H5754" s="1" t="str">
        <f t="shared" si="358"/>
        <v>Sunday</v>
      </c>
      <c r="I5754" s="1" t="str">
        <f t="shared" si="359"/>
        <v>24</v>
      </c>
      <c r="J5754" t="s">
        <v>30</v>
      </c>
      <c r="K5754" t="s">
        <v>77</v>
      </c>
      <c r="L5754" t="s">
        <v>78</v>
      </c>
      <c r="M5754" t="s">
        <v>18</v>
      </c>
      <c r="N5754">
        <v>39</v>
      </c>
      <c r="O5754">
        <v>105</v>
      </c>
      <c r="P5754">
        <v>4095</v>
      </c>
      <c r="Q5754">
        <v>2007</v>
      </c>
      <c r="R5754">
        <v>0.49</v>
      </c>
      <c r="S5754" t="s">
        <v>82</v>
      </c>
      <c r="T5754" t="str">
        <f>IF(Table1[[#This Row],[Units Sold]]&gt; 700,"High Units","low Units")</f>
        <v>low Units</v>
      </c>
      <c r="U5754">
        <f>SUM(Table1[[#This Row],[Operating Profit]])/SUM(Table1[Operating Profit])*100</f>
        <v>6.0427213716952226E-4</v>
      </c>
      <c r="V5754">
        <f>SUM(Table1[[#This Row],[Price per Unit]]*Table1[[#This Row],[Units Sold]])</f>
        <v>4095</v>
      </c>
      <c r="W5754">
        <f>SUM(Table1[[#This Row],[Total Sales]]-Table1[[#This Row],[Operating Profit]])</f>
        <v>2088</v>
      </c>
      <c r="X5754">
        <f>SUM(Table1[[#This Row],[Total Sales]]-Table1[[#This Row],[Cost]])</f>
        <v>2007</v>
      </c>
      <c r="Y5754">
        <f>SUM(Table1[[#This Row],[profit/loss]])/SUM(Table1[profit/loss])</f>
        <v>6.0427213716952221E-6</v>
      </c>
    </row>
    <row r="5755" spans="1:25" x14ac:dyDescent="0.3">
      <c r="A5755" t="s">
        <v>29</v>
      </c>
      <c r="B5755" t="s">
        <v>82</v>
      </c>
      <c r="C5755">
        <v>1128299</v>
      </c>
      <c r="D5755" s="9">
        <v>44220</v>
      </c>
      <c r="E5755" s="8" t="str">
        <f>TEXT(Table1[[#This Row],[Invoice Date]],"dd-mm-yyyy")</f>
        <v>24-01-2021</v>
      </c>
      <c r="F5755" s="1" t="str">
        <f t="shared" si="356"/>
        <v>January</v>
      </c>
      <c r="G5755" s="1" t="str">
        <f t="shared" si="357"/>
        <v>2021</v>
      </c>
      <c r="H5755" s="1" t="str">
        <f t="shared" si="358"/>
        <v>Sunday</v>
      </c>
      <c r="I5755" s="1" t="str">
        <f t="shared" si="359"/>
        <v>24</v>
      </c>
      <c r="J5755" t="s">
        <v>30</v>
      </c>
      <c r="K5755" t="s">
        <v>77</v>
      </c>
      <c r="L5755" t="s">
        <v>78</v>
      </c>
      <c r="M5755" t="s">
        <v>19</v>
      </c>
      <c r="N5755">
        <v>39</v>
      </c>
      <c r="O5755">
        <v>105</v>
      </c>
      <c r="P5755">
        <v>4095</v>
      </c>
      <c r="Q5755">
        <v>1966</v>
      </c>
      <c r="R5755">
        <v>0.48</v>
      </c>
      <c r="S5755" t="s">
        <v>82</v>
      </c>
      <c r="T5755" t="str">
        <f>IF(Table1[[#This Row],[Units Sold]]&gt; 700,"High Units","low Units")</f>
        <v>low Units</v>
      </c>
      <c r="U5755">
        <f>SUM(Table1[[#This Row],[Operating Profit]])/SUM(Table1[Operating Profit])*100</f>
        <v>5.9192776366481347E-4</v>
      </c>
      <c r="V5755">
        <f>SUM(Table1[[#This Row],[Price per Unit]]*Table1[[#This Row],[Units Sold]])</f>
        <v>4095</v>
      </c>
      <c r="W5755">
        <f>SUM(Table1[[#This Row],[Total Sales]]-Table1[[#This Row],[Operating Profit]])</f>
        <v>2129</v>
      </c>
      <c r="X5755">
        <f>SUM(Table1[[#This Row],[Total Sales]]-Table1[[#This Row],[Cost]])</f>
        <v>1966</v>
      </c>
      <c r="Y5755">
        <f>SUM(Table1[[#This Row],[profit/loss]])/SUM(Table1[profit/loss])</f>
        <v>5.9192776366481352E-6</v>
      </c>
    </row>
    <row r="5756" spans="1:25" x14ac:dyDescent="0.3">
      <c r="A5756" t="s">
        <v>29</v>
      </c>
      <c r="B5756" t="s">
        <v>82</v>
      </c>
      <c r="C5756">
        <v>1128299</v>
      </c>
      <c r="D5756" s="9">
        <v>44220</v>
      </c>
      <c r="E5756" s="8" t="str">
        <f>TEXT(Table1[[#This Row],[Invoice Date]],"dd-mm-yyyy")</f>
        <v>24-01-2021</v>
      </c>
      <c r="F5756" s="1" t="str">
        <f t="shared" si="356"/>
        <v>January</v>
      </c>
      <c r="G5756" s="1" t="str">
        <f t="shared" si="357"/>
        <v>2021</v>
      </c>
      <c r="H5756" s="1" t="str">
        <f t="shared" si="358"/>
        <v>Sunday</v>
      </c>
      <c r="I5756" s="1" t="str">
        <f t="shared" si="359"/>
        <v>24</v>
      </c>
      <c r="J5756" t="s">
        <v>30</v>
      </c>
      <c r="K5756" t="s">
        <v>77</v>
      </c>
      <c r="L5756" t="s">
        <v>78</v>
      </c>
      <c r="M5756" t="s">
        <v>20</v>
      </c>
      <c r="N5756">
        <v>39</v>
      </c>
      <c r="O5756">
        <v>58</v>
      </c>
      <c r="P5756">
        <v>2262</v>
      </c>
      <c r="Q5756">
        <v>1041</v>
      </c>
      <c r="R5756">
        <v>0.46</v>
      </c>
      <c r="S5756" t="s">
        <v>82</v>
      </c>
      <c r="T5756" t="str">
        <f>IF(Table1[[#This Row],[Units Sold]]&gt; 700,"High Units","low Units")</f>
        <v>low Units</v>
      </c>
      <c r="U5756">
        <f>SUM(Table1[[#This Row],[Operating Profit]])/SUM(Table1[Operating Profit])*100</f>
        <v>3.1342665410736057E-4</v>
      </c>
      <c r="V5756">
        <f>SUM(Table1[[#This Row],[Price per Unit]]*Table1[[#This Row],[Units Sold]])</f>
        <v>2262</v>
      </c>
      <c r="W5756">
        <f>SUM(Table1[[#This Row],[Total Sales]]-Table1[[#This Row],[Operating Profit]])</f>
        <v>1221</v>
      </c>
      <c r="X5756">
        <f>SUM(Table1[[#This Row],[Total Sales]]-Table1[[#This Row],[Cost]])</f>
        <v>1041</v>
      </c>
      <c r="Y5756">
        <f>SUM(Table1[[#This Row],[profit/loss]])/SUM(Table1[profit/loss])</f>
        <v>3.1342665410736058E-6</v>
      </c>
    </row>
    <row r="5757" spans="1:25" x14ac:dyDescent="0.3">
      <c r="A5757" t="s">
        <v>29</v>
      </c>
      <c r="B5757" t="s">
        <v>82</v>
      </c>
      <c r="C5757">
        <v>1128299</v>
      </c>
      <c r="D5757" s="9">
        <v>44220</v>
      </c>
      <c r="E5757" s="8" t="str">
        <f>TEXT(Table1[[#This Row],[Invoice Date]],"dd-mm-yyyy")</f>
        <v>24-01-2021</v>
      </c>
      <c r="F5757" s="1" t="str">
        <f t="shared" si="356"/>
        <v>January</v>
      </c>
      <c r="G5757" s="1" t="str">
        <f t="shared" si="357"/>
        <v>2021</v>
      </c>
      <c r="H5757" s="1" t="str">
        <f t="shared" si="358"/>
        <v>Sunday</v>
      </c>
      <c r="I5757" s="1" t="str">
        <f t="shared" si="359"/>
        <v>24</v>
      </c>
      <c r="J5757" t="s">
        <v>30</v>
      </c>
      <c r="K5757" t="s">
        <v>77</v>
      </c>
      <c r="L5757" t="s">
        <v>78</v>
      </c>
      <c r="M5757" t="s">
        <v>21</v>
      </c>
      <c r="N5757">
        <v>42</v>
      </c>
      <c r="O5757">
        <v>44</v>
      </c>
      <c r="P5757">
        <v>1848</v>
      </c>
      <c r="Q5757">
        <v>1016</v>
      </c>
      <c r="R5757">
        <v>0.55000000000000004</v>
      </c>
      <c r="S5757" t="s">
        <v>82</v>
      </c>
      <c r="T5757" t="str">
        <f>IF(Table1[[#This Row],[Units Sold]]&gt; 700,"High Units","low Units")</f>
        <v>low Units</v>
      </c>
      <c r="U5757">
        <f>SUM(Table1[[#This Row],[Operating Profit]])/SUM(Table1[Operating Profit])*100</f>
        <v>3.0589959709229427E-4</v>
      </c>
      <c r="V5757">
        <f>SUM(Table1[[#This Row],[Price per Unit]]*Table1[[#This Row],[Units Sold]])</f>
        <v>1848</v>
      </c>
      <c r="W5757">
        <f>SUM(Table1[[#This Row],[Total Sales]]-Table1[[#This Row],[Operating Profit]])</f>
        <v>832</v>
      </c>
      <c r="X5757">
        <f>SUM(Table1[[#This Row],[Total Sales]]-Table1[[#This Row],[Cost]])</f>
        <v>1016</v>
      </c>
      <c r="Y5757">
        <f>SUM(Table1[[#This Row],[profit/loss]])/SUM(Table1[profit/loss])</f>
        <v>3.0589959709229426E-6</v>
      </c>
    </row>
    <row r="5758" spans="1:25" x14ac:dyDescent="0.3">
      <c r="A5758" t="s">
        <v>29</v>
      </c>
      <c r="B5758" t="s">
        <v>82</v>
      </c>
      <c r="C5758">
        <v>1128299</v>
      </c>
      <c r="D5758" s="9">
        <v>44220</v>
      </c>
      <c r="E5758" s="8" t="str">
        <f>TEXT(Table1[[#This Row],[Invoice Date]],"dd-mm-yyyy")</f>
        <v>24-01-2021</v>
      </c>
      <c r="F5758" s="1" t="str">
        <f t="shared" si="356"/>
        <v>January</v>
      </c>
      <c r="G5758" s="1" t="str">
        <f t="shared" si="357"/>
        <v>2021</v>
      </c>
      <c r="H5758" s="1" t="str">
        <f t="shared" si="358"/>
        <v>Sunday</v>
      </c>
      <c r="I5758" s="1" t="str">
        <f t="shared" si="359"/>
        <v>24</v>
      </c>
      <c r="J5758" t="s">
        <v>30</v>
      </c>
      <c r="K5758" t="s">
        <v>77</v>
      </c>
      <c r="L5758" t="s">
        <v>78</v>
      </c>
      <c r="M5758" t="s">
        <v>22</v>
      </c>
      <c r="N5758">
        <v>39</v>
      </c>
      <c r="O5758">
        <v>108</v>
      </c>
      <c r="P5758">
        <v>4212</v>
      </c>
      <c r="Q5758">
        <v>1811</v>
      </c>
      <c r="R5758">
        <v>0.43</v>
      </c>
      <c r="S5758" t="s">
        <v>82</v>
      </c>
      <c r="T5758" t="str">
        <f>IF(Table1[[#This Row],[Units Sold]]&gt; 700,"High Units","low Units")</f>
        <v>low Units</v>
      </c>
      <c r="U5758">
        <f>SUM(Table1[[#This Row],[Operating Profit]])/SUM(Table1[Operating Profit])*100</f>
        <v>5.4526001017140245E-4</v>
      </c>
      <c r="V5758">
        <f>SUM(Table1[[#This Row],[Price per Unit]]*Table1[[#This Row],[Units Sold]])</f>
        <v>4212</v>
      </c>
      <c r="W5758">
        <f>SUM(Table1[[#This Row],[Total Sales]]-Table1[[#This Row],[Operating Profit]])</f>
        <v>2401</v>
      </c>
      <c r="X5758">
        <f>SUM(Table1[[#This Row],[Total Sales]]-Table1[[#This Row],[Cost]])</f>
        <v>1811</v>
      </c>
      <c r="Y5758">
        <f>SUM(Table1[[#This Row],[profit/loss]])/SUM(Table1[profit/loss])</f>
        <v>5.4526001017140246E-6</v>
      </c>
    </row>
    <row r="5759" spans="1:25" x14ac:dyDescent="0.3">
      <c r="A5759" t="s">
        <v>29</v>
      </c>
      <c r="B5759" t="s">
        <v>82</v>
      </c>
      <c r="C5759">
        <v>1128299</v>
      </c>
      <c r="D5759" s="9">
        <v>44251</v>
      </c>
      <c r="E5759" s="8" t="str">
        <f>TEXT(Table1[[#This Row],[Invoice Date]],"dd-mm-yyyy")</f>
        <v>24-02-2021</v>
      </c>
      <c r="F5759" s="1" t="str">
        <f t="shared" si="356"/>
        <v>February</v>
      </c>
      <c r="G5759" s="1" t="str">
        <f t="shared" si="357"/>
        <v>2021</v>
      </c>
      <c r="H5759" s="1" t="str">
        <f t="shared" si="358"/>
        <v>Wednesday</v>
      </c>
      <c r="I5759" s="1" t="str">
        <f t="shared" si="359"/>
        <v>24</v>
      </c>
      <c r="J5759" t="s">
        <v>30</v>
      </c>
      <c r="K5759" t="s">
        <v>77</v>
      </c>
      <c r="L5759" t="s">
        <v>78</v>
      </c>
      <c r="M5759" t="s">
        <v>16</v>
      </c>
      <c r="N5759">
        <v>29</v>
      </c>
      <c r="O5759">
        <v>117</v>
      </c>
      <c r="P5759">
        <v>3393</v>
      </c>
      <c r="Q5759">
        <v>1527</v>
      </c>
      <c r="R5759">
        <v>0.45</v>
      </c>
      <c r="S5759" t="s">
        <v>82</v>
      </c>
      <c r="T5759" t="str">
        <f>IF(Table1[[#This Row],[Units Sold]]&gt; 700,"High Units","low Units")</f>
        <v>low Units</v>
      </c>
      <c r="U5759">
        <f>SUM(Table1[[#This Row],[Operating Profit]])/SUM(Table1[Operating Profit])*100</f>
        <v>4.597526424802493E-4</v>
      </c>
      <c r="V5759">
        <f>SUM(Table1[[#This Row],[Price per Unit]]*Table1[[#This Row],[Units Sold]])</f>
        <v>3393</v>
      </c>
      <c r="W5759">
        <f>SUM(Table1[[#This Row],[Total Sales]]-Table1[[#This Row],[Operating Profit]])</f>
        <v>1866</v>
      </c>
      <c r="X5759">
        <f>SUM(Table1[[#This Row],[Total Sales]]-Table1[[#This Row],[Cost]])</f>
        <v>1527</v>
      </c>
      <c r="Y5759">
        <f>SUM(Table1[[#This Row],[profit/loss]])/SUM(Table1[profit/loss])</f>
        <v>4.5975264248024932E-6</v>
      </c>
    </row>
    <row r="5760" spans="1:25" x14ac:dyDescent="0.3">
      <c r="A5760" t="s">
        <v>29</v>
      </c>
      <c r="B5760" t="s">
        <v>82</v>
      </c>
      <c r="C5760">
        <v>1128299</v>
      </c>
      <c r="D5760" s="9">
        <v>44251</v>
      </c>
      <c r="E5760" s="8" t="str">
        <f>TEXT(Table1[[#This Row],[Invoice Date]],"dd-mm-yyyy")</f>
        <v>24-02-2021</v>
      </c>
      <c r="F5760" s="1" t="str">
        <f t="shared" si="356"/>
        <v>February</v>
      </c>
      <c r="G5760" s="1" t="str">
        <f t="shared" si="357"/>
        <v>2021</v>
      </c>
      <c r="H5760" s="1" t="str">
        <f t="shared" si="358"/>
        <v>Wednesday</v>
      </c>
      <c r="I5760" s="1" t="str">
        <f t="shared" si="359"/>
        <v>24</v>
      </c>
      <c r="J5760" t="s">
        <v>30</v>
      </c>
      <c r="K5760" t="s">
        <v>77</v>
      </c>
      <c r="L5760" t="s">
        <v>78</v>
      </c>
      <c r="M5760" t="s">
        <v>18</v>
      </c>
      <c r="N5760">
        <v>39</v>
      </c>
      <c r="O5760">
        <v>91</v>
      </c>
      <c r="P5760">
        <v>3549</v>
      </c>
      <c r="Q5760">
        <v>1704</v>
      </c>
      <c r="R5760">
        <v>0.48</v>
      </c>
      <c r="S5760" t="s">
        <v>82</v>
      </c>
      <c r="T5760" t="str">
        <f>IF(Table1[[#This Row],[Units Sold]]&gt; 700,"High Units","low Units")</f>
        <v>low Units</v>
      </c>
      <c r="U5760">
        <f>SUM(Table1[[#This Row],[Operating Profit]])/SUM(Table1[Operating Profit])*100</f>
        <v>5.130442061469187E-4</v>
      </c>
      <c r="V5760">
        <f>SUM(Table1[[#This Row],[Price per Unit]]*Table1[[#This Row],[Units Sold]])</f>
        <v>3549</v>
      </c>
      <c r="W5760">
        <f>SUM(Table1[[#This Row],[Total Sales]]-Table1[[#This Row],[Operating Profit]])</f>
        <v>1845</v>
      </c>
      <c r="X5760">
        <f>SUM(Table1[[#This Row],[Total Sales]]-Table1[[#This Row],[Cost]])</f>
        <v>1704</v>
      </c>
      <c r="Y5760">
        <f>SUM(Table1[[#This Row],[profit/loss]])/SUM(Table1[profit/loss])</f>
        <v>5.1304420614691868E-6</v>
      </c>
    </row>
    <row r="5761" spans="1:25" x14ac:dyDescent="0.3">
      <c r="A5761" t="s">
        <v>29</v>
      </c>
      <c r="B5761" t="s">
        <v>82</v>
      </c>
      <c r="C5761">
        <v>1128299</v>
      </c>
      <c r="D5761" s="9">
        <v>44251</v>
      </c>
      <c r="E5761" s="8" t="str">
        <f>TEXT(Table1[[#This Row],[Invoice Date]],"dd-mm-yyyy")</f>
        <v>24-02-2021</v>
      </c>
      <c r="F5761" s="1" t="str">
        <f t="shared" si="356"/>
        <v>February</v>
      </c>
      <c r="G5761" s="1" t="str">
        <f t="shared" si="357"/>
        <v>2021</v>
      </c>
      <c r="H5761" s="1" t="str">
        <f t="shared" si="358"/>
        <v>Wednesday</v>
      </c>
      <c r="I5761" s="1" t="str">
        <f t="shared" si="359"/>
        <v>24</v>
      </c>
      <c r="J5761" t="s">
        <v>30</v>
      </c>
      <c r="K5761" t="s">
        <v>77</v>
      </c>
      <c r="L5761" t="s">
        <v>78</v>
      </c>
      <c r="M5761" t="s">
        <v>19</v>
      </c>
      <c r="N5761">
        <v>36</v>
      </c>
      <c r="O5761">
        <v>88</v>
      </c>
      <c r="P5761">
        <v>3168</v>
      </c>
      <c r="Q5761">
        <v>1426</v>
      </c>
      <c r="R5761">
        <v>0.45</v>
      </c>
      <c r="S5761" t="s">
        <v>82</v>
      </c>
      <c r="T5761" t="str">
        <f>IF(Table1[[#This Row],[Units Sold]]&gt; 700,"High Units","low Units")</f>
        <v>low Units</v>
      </c>
      <c r="U5761">
        <f>SUM(Table1[[#This Row],[Operating Profit]])/SUM(Table1[Operating Profit])*100</f>
        <v>4.2934333213938148E-4</v>
      </c>
      <c r="V5761">
        <f>SUM(Table1[[#This Row],[Price per Unit]]*Table1[[#This Row],[Units Sold]])</f>
        <v>3168</v>
      </c>
      <c r="W5761">
        <f>SUM(Table1[[#This Row],[Total Sales]]-Table1[[#This Row],[Operating Profit]])</f>
        <v>1742</v>
      </c>
      <c r="X5761">
        <f>SUM(Table1[[#This Row],[Total Sales]]-Table1[[#This Row],[Cost]])</f>
        <v>1426</v>
      </c>
      <c r="Y5761">
        <f>SUM(Table1[[#This Row],[profit/loss]])/SUM(Table1[profit/loss])</f>
        <v>4.2934333213938147E-6</v>
      </c>
    </row>
    <row r="5762" spans="1:25" x14ac:dyDescent="0.3">
      <c r="A5762" t="s">
        <v>29</v>
      </c>
      <c r="B5762" t="s">
        <v>82</v>
      </c>
      <c r="C5762">
        <v>1128299</v>
      </c>
      <c r="D5762" s="9">
        <v>44251</v>
      </c>
      <c r="E5762" s="8" t="str">
        <f>TEXT(Table1[[#This Row],[Invoice Date]],"dd-mm-yyyy")</f>
        <v>24-02-2021</v>
      </c>
      <c r="F5762" s="1" t="str">
        <f t="shared" si="356"/>
        <v>February</v>
      </c>
      <c r="G5762" s="1" t="str">
        <f t="shared" si="357"/>
        <v>2021</v>
      </c>
      <c r="H5762" s="1" t="str">
        <f t="shared" si="358"/>
        <v>Wednesday</v>
      </c>
      <c r="I5762" s="1" t="str">
        <f t="shared" si="359"/>
        <v>24</v>
      </c>
      <c r="J5762" t="s">
        <v>30</v>
      </c>
      <c r="K5762" t="s">
        <v>79</v>
      </c>
      <c r="L5762" t="s">
        <v>62</v>
      </c>
      <c r="M5762" t="s">
        <v>20</v>
      </c>
      <c r="N5762">
        <v>39</v>
      </c>
      <c r="O5762">
        <v>58</v>
      </c>
      <c r="P5762">
        <v>2262</v>
      </c>
      <c r="Q5762">
        <v>1086</v>
      </c>
      <c r="R5762">
        <v>0.48</v>
      </c>
      <c r="S5762" t="s">
        <v>82</v>
      </c>
      <c r="T5762" t="str">
        <f>IF(Table1[[#This Row],[Units Sold]]&gt; 700,"High Units","low Units")</f>
        <v>low Units</v>
      </c>
      <c r="U5762">
        <f>SUM(Table1[[#This Row],[Operating Profit]])/SUM(Table1[Operating Profit])*100</f>
        <v>3.2697535673447992E-4</v>
      </c>
      <c r="V5762">
        <f>SUM(Table1[[#This Row],[Price per Unit]]*Table1[[#This Row],[Units Sold]])</f>
        <v>2262</v>
      </c>
      <c r="W5762">
        <f>SUM(Table1[[#This Row],[Total Sales]]-Table1[[#This Row],[Operating Profit]])</f>
        <v>1176</v>
      </c>
      <c r="X5762">
        <f>SUM(Table1[[#This Row],[Total Sales]]-Table1[[#This Row],[Cost]])</f>
        <v>1086</v>
      </c>
      <c r="Y5762">
        <f>SUM(Table1[[#This Row],[profit/loss]])/SUM(Table1[profit/loss])</f>
        <v>3.269753567344799E-6</v>
      </c>
    </row>
    <row r="5763" spans="1:25" x14ac:dyDescent="0.3">
      <c r="A5763" t="s">
        <v>29</v>
      </c>
      <c r="B5763" t="s">
        <v>82</v>
      </c>
      <c r="C5763">
        <v>1128299</v>
      </c>
      <c r="D5763" s="9">
        <v>44251</v>
      </c>
      <c r="E5763" s="8" t="str">
        <f>TEXT(Table1[[#This Row],[Invoice Date]],"dd-mm-yyyy")</f>
        <v>24-02-2021</v>
      </c>
      <c r="F5763" s="1" t="str">
        <f t="shared" ref="F5763:F5826" si="360">TEXT(D5763,"mmmm")</f>
        <v>February</v>
      </c>
      <c r="G5763" s="1" t="str">
        <f t="shared" ref="G5763:G5826" si="361">TEXT(D5763,"YYYY")</f>
        <v>2021</v>
      </c>
      <c r="H5763" s="1" t="str">
        <f t="shared" ref="H5763:H5826" si="362">TEXT(D5763,"dddd")</f>
        <v>Wednesday</v>
      </c>
      <c r="I5763" s="1" t="str">
        <f t="shared" ref="I5763:I5826" si="363">TEXT(D5763,"dd")</f>
        <v>24</v>
      </c>
      <c r="J5763" t="s">
        <v>30</v>
      </c>
      <c r="K5763" t="s">
        <v>79</v>
      </c>
      <c r="L5763" t="s">
        <v>62</v>
      </c>
      <c r="M5763" t="s">
        <v>21</v>
      </c>
      <c r="N5763">
        <v>42</v>
      </c>
      <c r="O5763">
        <v>38</v>
      </c>
      <c r="P5763">
        <v>1596</v>
      </c>
      <c r="Q5763">
        <v>830</v>
      </c>
      <c r="R5763">
        <v>0.52</v>
      </c>
      <c r="S5763" t="s">
        <v>82</v>
      </c>
      <c r="T5763" t="str">
        <f>IF(Table1[[#This Row],[Units Sold]]&gt; 700,"High Units","low Units")</f>
        <v>low Units</v>
      </c>
      <c r="U5763">
        <f>SUM(Table1[[#This Row],[Operating Profit]])/SUM(Table1[Operating Profit])*100</f>
        <v>2.4989829290020103E-4</v>
      </c>
      <c r="V5763">
        <f>SUM(Table1[[#This Row],[Price per Unit]]*Table1[[#This Row],[Units Sold]])</f>
        <v>1596</v>
      </c>
      <c r="W5763">
        <f>SUM(Table1[[#This Row],[Total Sales]]-Table1[[#This Row],[Operating Profit]])</f>
        <v>766</v>
      </c>
      <c r="X5763">
        <f>SUM(Table1[[#This Row],[Total Sales]]-Table1[[#This Row],[Cost]])</f>
        <v>830</v>
      </c>
      <c r="Y5763">
        <f>SUM(Table1[[#This Row],[profit/loss]])/SUM(Table1[profit/loss])</f>
        <v>2.4989829290020104E-6</v>
      </c>
    </row>
    <row r="5764" spans="1:25" x14ac:dyDescent="0.3">
      <c r="A5764" t="s">
        <v>29</v>
      </c>
      <c r="B5764" t="s">
        <v>82</v>
      </c>
      <c r="C5764">
        <v>1128299</v>
      </c>
      <c r="D5764" s="9">
        <v>44251</v>
      </c>
      <c r="E5764" s="8" t="str">
        <f>TEXT(Table1[[#This Row],[Invoice Date]],"dd-mm-yyyy")</f>
        <v>24-02-2021</v>
      </c>
      <c r="F5764" s="1" t="str">
        <f t="shared" si="360"/>
        <v>February</v>
      </c>
      <c r="G5764" s="1" t="str">
        <f t="shared" si="361"/>
        <v>2021</v>
      </c>
      <c r="H5764" s="1" t="str">
        <f t="shared" si="362"/>
        <v>Wednesday</v>
      </c>
      <c r="I5764" s="1" t="str">
        <f t="shared" si="363"/>
        <v>24</v>
      </c>
      <c r="J5764" t="s">
        <v>30</v>
      </c>
      <c r="K5764" t="s">
        <v>79</v>
      </c>
      <c r="L5764" t="s">
        <v>62</v>
      </c>
      <c r="M5764" t="s">
        <v>22</v>
      </c>
      <c r="N5764">
        <v>37</v>
      </c>
      <c r="O5764">
        <v>85</v>
      </c>
      <c r="P5764">
        <v>3145</v>
      </c>
      <c r="Q5764">
        <v>1258</v>
      </c>
      <c r="R5764">
        <v>0.4</v>
      </c>
      <c r="S5764" t="s">
        <v>82</v>
      </c>
      <c r="T5764" t="str">
        <f>IF(Table1[[#This Row],[Units Sold]]&gt; 700,"High Units","low Units")</f>
        <v>low Units</v>
      </c>
      <c r="U5764">
        <f>SUM(Table1[[#This Row],[Operating Profit]])/SUM(Table1[Operating Profit])*100</f>
        <v>3.7876150899813599E-4</v>
      </c>
      <c r="V5764">
        <f>SUM(Table1[[#This Row],[Price per Unit]]*Table1[[#This Row],[Units Sold]])</f>
        <v>3145</v>
      </c>
      <c r="W5764">
        <f>SUM(Table1[[#This Row],[Total Sales]]-Table1[[#This Row],[Operating Profit]])</f>
        <v>1887</v>
      </c>
      <c r="X5764">
        <f>SUM(Table1[[#This Row],[Total Sales]]-Table1[[#This Row],[Cost]])</f>
        <v>1258</v>
      </c>
      <c r="Y5764">
        <f>SUM(Table1[[#This Row],[profit/loss]])/SUM(Table1[profit/loss])</f>
        <v>3.78761508998136E-6</v>
      </c>
    </row>
    <row r="5765" spans="1:25" x14ac:dyDescent="0.3">
      <c r="A5765" t="s">
        <v>29</v>
      </c>
      <c r="B5765" t="s">
        <v>82</v>
      </c>
      <c r="C5765">
        <v>1128299</v>
      </c>
      <c r="D5765" s="9">
        <v>44278</v>
      </c>
      <c r="E5765" s="8" t="str">
        <f>TEXT(Table1[[#This Row],[Invoice Date]],"dd-mm-yyyy")</f>
        <v>23-03-2021</v>
      </c>
      <c r="F5765" s="1" t="str">
        <f t="shared" si="360"/>
        <v>March</v>
      </c>
      <c r="G5765" s="1" t="str">
        <f t="shared" si="361"/>
        <v>2021</v>
      </c>
      <c r="H5765" s="1" t="str">
        <f t="shared" si="362"/>
        <v>Tuesday</v>
      </c>
      <c r="I5765" s="1" t="str">
        <f t="shared" si="363"/>
        <v>23</v>
      </c>
      <c r="J5765" t="s">
        <v>30</v>
      </c>
      <c r="K5765" t="s">
        <v>79</v>
      </c>
      <c r="L5765" t="s">
        <v>62</v>
      </c>
      <c r="M5765" t="s">
        <v>16</v>
      </c>
      <c r="N5765">
        <v>38</v>
      </c>
      <c r="O5765">
        <v>128</v>
      </c>
      <c r="P5765">
        <v>4864</v>
      </c>
      <c r="Q5765">
        <v>2383</v>
      </c>
      <c r="R5765">
        <v>0.49</v>
      </c>
      <c r="S5765" t="s">
        <v>82</v>
      </c>
      <c r="T5765" t="str">
        <f>IF(Table1[[#This Row],[Units Sold]]&gt; 700,"High Units","low Units")</f>
        <v>low Units</v>
      </c>
      <c r="U5765">
        <f>SUM(Table1[[#This Row],[Operating Profit]])/SUM(Table1[Operating Profit])*100</f>
        <v>7.1747907467611938E-4</v>
      </c>
      <c r="V5765">
        <f>SUM(Table1[[#This Row],[Price per Unit]]*Table1[[#This Row],[Units Sold]])</f>
        <v>4864</v>
      </c>
      <c r="W5765">
        <f>SUM(Table1[[#This Row],[Total Sales]]-Table1[[#This Row],[Operating Profit]])</f>
        <v>2481</v>
      </c>
      <c r="X5765">
        <f>SUM(Table1[[#This Row],[Total Sales]]-Table1[[#This Row],[Cost]])</f>
        <v>2383</v>
      </c>
      <c r="Y5765">
        <f>SUM(Table1[[#This Row],[profit/loss]])/SUM(Table1[profit/loss])</f>
        <v>7.1747907467611934E-6</v>
      </c>
    </row>
    <row r="5766" spans="1:25" x14ac:dyDescent="0.3">
      <c r="A5766" t="s">
        <v>29</v>
      </c>
      <c r="B5766" t="s">
        <v>82</v>
      </c>
      <c r="C5766">
        <v>1128299</v>
      </c>
      <c r="D5766" s="9">
        <v>44278</v>
      </c>
      <c r="E5766" s="8" t="str">
        <f>TEXT(Table1[[#This Row],[Invoice Date]],"dd-mm-yyyy")</f>
        <v>23-03-2021</v>
      </c>
      <c r="F5766" s="1" t="str">
        <f t="shared" si="360"/>
        <v>March</v>
      </c>
      <c r="G5766" s="1" t="str">
        <f t="shared" si="361"/>
        <v>2021</v>
      </c>
      <c r="H5766" s="1" t="str">
        <f t="shared" si="362"/>
        <v>Tuesday</v>
      </c>
      <c r="I5766" s="1" t="str">
        <f t="shared" si="363"/>
        <v>23</v>
      </c>
      <c r="J5766" t="s">
        <v>30</v>
      </c>
      <c r="K5766" t="s">
        <v>79</v>
      </c>
      <c r="L5766" t="s">
        <v>62</v>
      </c>
      <c r="M5766" t="s">
        <v>18</v>
      </c>
      <c r="N5766">
        <v>45</v>
      </c>
      <c r="O5766">
        <v>85</v>
      </c>
      <c r="P5766">
        <v>3825</v>
      </c>
      <c r="Q5766">
        <v>1836</v>
      </c>
      <c r="R5766">
        <v>0.48</v>
      </c>
      <c r="S5766" t="s">
        <v>82</v>
      </c>
      <c r="T5766" t="str">
        <f>IF(Table1[[#This Row],[Units Sold]]&gt; 700,"High Units","low Units")</f>
        <v>low Units</v>
      </c>
      <c r="U5766">
        <f>SUM(Table1[[#This Row],[Operating Profit]])/SUM(Table1[Operating Profit])*100</f>
        <v>5.5278706718646874E-4</v>
      </c>
      <c r="V5766">
        <f>SUM(Table1[[#This Row],[Price per Unit]]*Table1[[#This Row],[Units Sold]])</f>
        <v>3825</v>
      </c>
      <c r="W5766">
        <f>SUM(Table1[[#This Row],[Total Sales]]-Table1[[#This Row],[Operating Profit]])</f>
        <v>1989</v>
      </c>
      <c r="X5766">
        <f>SUM(Table1[[#This Row],[Total Sales]]-Table1[[#This Row],[Cost]])</f>
        <v>1836</v>
      </c>
      <c r="Y5766">
        <f>SUM(Table1[[#This Row],[profit/loss]])/SUM(Table1[profit/loss])</f>
        <v>5.5278706718646877E-6</v>
      </c>
    </row>
    <row r="5767" spans="1:25" x14ac:dyDescent="0.3">
      <c r="A5767" t="s">
        <v>29</v>
      </c>
      <c r="B5767" t="s">
        <v>82</v>
      </c>
      <c r="C5767">
        <v>1128299</v>
      </c>
      <c r="D5767" s="9">
        <v>44278</v>
      </c>
      <c r="E5767" s="8" t="str">
        <f>TEXT(Table1[[#This Row],[Invoice Date]],"dd-mm-yyyy")</f>
        <v>23-03-2021</v>
      </c>
      <c r="F5767" s="1" t="str">
        <f t="shared" si="360"/>
        <v>March</v>
      </c>
      <c r="G5767" s="1" t="str">
        <f t="shared" si="361"/>
        <v>2021</v>
      </c>
      <c r="H5767" s="1" t="str">
        <f t="shared" si="362"/>
        <v>Tuesday</v>
      </c>
      <c r="I5767" s="1" t="str">
        <f t="shared" si="363"/>
        <v>23</v>
      </c>
      <c r="J5767" t="s">
        <v>30</v>
      </c>
      <c r="K5767" t="s">
        <v>79</v>
      </c>
      <c r="L5767" t="s">
        <v>62</v>
      </c>
      <c r="M5767" t="s">
        <v>19</v>
      </c>
      <c r="N5767">
        <v>54</v>
      </c>
      <c r="O5767">
        <v>88</v>
      </c>
      <c r="P5767">
        <v>4752</v>
      </c>
      <c r="Q5767">
        <v>2138</v>
      </c>
      <c r="R5767">
        <v>0.45</v>
      </c>
      <c r="S5767" t="s">
        <v>82</v>
      </c>
      <c r="T5767" t="str">
        <f>IF(Table1[[#This Row],[Units Sold]]&gt; 700,"High Units","low Units")</f>
        <v>low Units</v>
      </c>
      <c r="U5767">
        <f>SUM(Table1[[#This Row],[Operating Profit]])/SUM(Table1[Operating Profit])*100</f>
        <v>6.4371391592846965E-4</v>
      </c>
      <c r="V5767">
        <f>SUM(Table1[[#This Row],[Price per Unit]]*Table1[[#This Row],[Units Sold]])</f>
        <v>4752</v>
      </c>
      <c r="W5767">
        <f>SUM(Table1[[#This Row],[Total Sales]]-Table1[[#This Row],[Operating Profit]])</f>
        <v>2614</v>
      </c>
      <c r="X5767">
        <f>SUM(Table1[[#This Row],[Total Sales]]-Table1[[#This Row],[Cost]])</f>
        <v>2138</v>
      </c>
      <c r="Y5767">
        <f>SUM(Table1[[#This Row],[profit/loss]])/SUM(Table1[profit/loss])</f>
        <v>6.4371391592846963E-6</v>
      </c>
    </row>
    <row r="5768" spans="1:25" x14ac:dyDescent="0.3">
      <c r="A5768" t="s">
        <v>29</v>
      </c>
      <c r="B5768" t="s">
        <v>82</v>
      </c>
      <c r="C5768">
        <v>1128299</v>
      </c>
      <c r="D5768" s="9">
        <v>44278</v>
      </c>
      <c r="E5768" s="8" t="str">
        <f>TEXT(Table1[[#This Row],[Invoice Date]],"dd-mm-yyyy")</f>
        <v>23-03-2021</v>
      </c>
      <c r="F5768" s="1" t="str">
        <f t="shared" si="360"/>
        <v>March</v>
      </c>
      <c r="G5768" s="1" t="str">
        <f t="shared" si="361"/>
        <v>2021</v>
      </c>
      <c r="H5768" s="1" t="str">
        <f t="shared" si="362"/>
        <v>Tuesday</v>
      </c>
      <c r="I5768" s="1" t="str">
        <f t="shared" si="363"/>
        <v>23</v>
      </c>
      <c r="J5768" t="s">
        <v>30</v>
      </c>
      <c r="K5768" t="s">
        <v>79</v>
      </c>
      <c r="L5768" t="s">
        <v>62</v>
      </c>
      <c r="M5768" t="s">
        <v>20</v>
      </c>
      <c r="N5768">
        <v>49</v>
      </c>
      <c r="O5768">
        <v>65</v>
      </c>
      <c r="P5768">
        <v>3185</v>
      </c>
      <c r="Q5768">
        <v>1529</v>
      </c>
      <c r="R5768">
        <v>0.48</v>
      </c>
      <c r="S5768" t="s">
        <v>82</v>
      </c>
      <c r="T5768" t="str">
        <f>IF(Table1[[#This Row],[Units Sold]]&gt; 700,"High Units","low Units")</f>
        <v>low Units</v>
      </c>
      <c r="U5768">
        <f>SUM(Table1[[#This Row],[Operating Profit]])/SUM(Table1[Operating Profit])*100</f>
        <v>4.6035480704145466E-4</v>
      </c>
      <c r="V5768">
        <f>SUM(Table1[[#This Row],[Price per Unit]]*Table1[[#This Row],[Units Sold]])</f>
        <v>3185</v>
      </c>
      <c r="W5768">
        <f>SUM(Table1[[#This Row],[Total Sales]]-Table1[[#This Row],[Operating Profit]])</f>
        <v>1656</v>
      </c>
      <c r="X5768">
        <f>SUM(Table1[[#This Row],[Total Sales]]-Table1[[#This Row],[Cost]])</f>
        <v>1529</v>
      </c>
      <c r="Y5768">
        <f>SUM(Table1[[#This Row],[profit/loss]])/SUM(Table1[profit/loss])</f>
        <v>4.6035480704145465E-6</v>
      </c>
    </row>
    <row r="5769" spans="1:25" x14ac:dyDescent="0.3">
      <c r="A5769" t="s">
        <v>29</v>
      </c>
      <c r="B5769" t="s">
        <v>82</v>
      </c>
      <c r="C5769">
        <v>1128299</v>
      </c>
      <c r="D5769" s="9">
        <v>44278</v>
      </c>
      <c r="E5769" s="8" t="str">
        <f>TEXT(Table1[[#This Row],[Invoice Date]],"dd-mm-yyyy")</f>
        <v>23-03-2021</v>
      </c>
      <c r="F5769" s="1" t="str">
        <f t="shared" si="360"/>
        <v>March</v>
      </c>
      <c r="G5769" s="1" t="str">
        <f t="shared" si="361"/>
        <v>2021</v>
      </c>
      <c r="H5769" s="1" t="str">
        <f t="shared" si="362"/>
        <v>Tuesday</v>
      </c>
      <c r="I5769" s="1" t="str">
        <f t="shared" si="363"/>
        <v>23</v>
      </c>
      <c r="J5769" t="s">
        <v>30</v>
      </c>
      <c r="K5769" t="s">
        <v>79</v>
      </c>
      <c r="L5769" t="s">
        <v>62</v>
      </c>
      <c r="M5769" t="s">
        <v>21</v>
      </c>
      <c r="N5769">
        <v>54</v>
      </c>
      <c r="O5769">
        <v>26</v>
      </c>
      <c r="P5769">
        <v>1404</v>
      </c>
      <c r="Q5769">
        <v>744</v>
      </c>
      <c r="R5769">
        <v>0.53</v>
      </c>
      <c r="S5769" t="s">
        <v>82</v>
      </c>
      <c r="T5769" t="str">
        <f>IF(Table1[[#This Row],[Units Sold]]&gt; 700,"High Units","low Units")</f>
        <v>low Units</v>
      </c>
      <c r="U5769">
        <f>SUM(Table1[[#This Row],[Operating Profit]])/SUM(Table1[Operating Profit])*100</f>
        <v>2.2400521676837299E-4</v>
      </c>
      <c r="V5769">
        <f>SUM(Table1[[#This Row],[Price per Unit]]*Table1[[#This Row],[Units Sold]])</f>
        <v>1404</v>
      </c>
      <c r="W5769">
        <f>SUM(Table1[[#This Row],[Total Sales]]-Table1[[#This Row],[Operating Profit]])</f>
        <v>660</v>
      </c>
      <c r="X5769">
        <f>SUM(Table1[[#This Row],[Total Sales]]-Table1[[#This Row],[Cost]])</f>
        <v>744</v>
      </c>
      <c r="Y5769">
        <f>SUM(Table1[[#This Row],[profit/loss]])/SUM(Table1[profit/loss])</f>
        <v>2.2400521676837298E-6</v>
      </c>
    </row>
    <row r="5770" spans="1:25" x14ac:dyDescent="0.3">
      <c r="A5770" t="s">
        <v>29</v>
      </c>
      <c r="B5770" t="s">
        <v>82</v>
      </c>
      <c r="C5770">
        <v>1128299</v>
      </c>
      <c r="D5770" s="9">
        <v>44278</v>
      </c>
      <c r="E5770" s="8" t="str">
        <f>TEXT(Table1[[#This Row],[Invoice Date]],"dd-mm-yyyy")</f>
        <v>23-03-2021</v>
      </c>
      <c r="F5770" s="1" t="str">
        <f t="shared" si="360"/>
        <v>March</v>
      </c>
      <c r="G5770" s="1" t="str">
        <f t="shared" si="361"/>
        <v>2021</v>
      </c>
      <c r="H5770" s="1" t="str">
        <f t="shared" si="362"/>
        <v>Tuesday</v>
      </c>
      <c r="I5770" s="1" t="str">
        <f t="shared" si="363"/>
        <v>23</v>
      </c>
      <c r="J5770" t="s">
        <v>30</v>
      </c>
      <c r="K5770" t="s">
        <v>79</v>
      </c>
      <c r="L5770" t="s">
        <v>62</v>
      </c>
      <c r="M5770" t="s">
        <v>22</v>
      </c>
      <c r="N5770">
        <v>49</v>
      </c>
      <c r="O5770">
        <v>87</v>
      </c>
      <c r="P5770">
        <v>4263</v>
      </c>
      <c r="Q5770">
        <v>1790</v>
      </c>
      <c r="R5770">
        <v>0.42</v>
      </c>
      <c r="S5770" t="s">
        <v>82</v>
      </c>
      <c r="T5770" t="str">
        <f>IF(Table1[[#This Row],[Units Sold]]&gt; 700,"High Units","low Units")</f>
        <v>low Units</v>
      </c>
      <c r="U5770">
        <f>SUM(Table1[[#This Row],[Operating Profit]])/SUM(Table1[Operating Profit])*100</f>
        <v>5.3893728227874678E-4</v>
      </c>
      <c r="V5770">
        <f>SUM(Table1[[#This Row],[Price per Unit]]*Table1[[#This Row],[Units Sold]])</f>
        <v>4263</v>
      </c>
      <c r="W5770">
        <f>SUM(Table1[[#This Row],[Total Sales]]-Table1[[#This Row],[Operating Profit]])</f>
        <v>2473</v>
      </c>
      <c r="X5770">
        <f>SUM(Table1[[#This Row],[Total Sales]]-Table1[[#This Row],[Cost]])</f>
        <v>1790</v>
      </c>
      <c r="Y5770">
        <f>SUM(Table1[[#This Row],[profit/loss]])/SUM(Table1[profit/loss])</f>
        <v>5.3893728227874682E-6</v>
      </c>
    </row>
    <row r="5771" spans="1:25" x14ac:dyDescent="0.3">
      <c r="A5771" t="s">
        <v>29</v>
      </c>
      <c r="B5771" t="s">
        <v>82</v>
      </c>
      <c r="C5771">
        <v>1128299</v>
      </c>
      <c r="D5771" s="9">
        <v>44310</v>
      </c>
      <c r="E5771" s="8" t="str">
        <f>TEXT(Table1[[#This Row],[Invoice Date]],"dd-mm-yyyy")</f>
        <v>24-04-2021</v>
      </c>
      <c r="F5771" s="1" t="str">
        <f t="shared" si="360"/>
        <v>April</v>
      </c>
      <c r="G5771" s="1" t="str">
        <f t="shared" si="361"/>
        <v>2021</v>
      </c>
      <c r="H5771" s="1" t="str">
        <f t="shared" si="362"/>
        <v>Saturday</v>
      </c>
      <c r="I5771" s="1" t="str">
        <f t="shared" si="363"/>
        <v>24</v>
      </c>
      <c r="J5771" t="s">
        <v>30</v>
      </c>
      <c r="K5771" t="s">
        <v>79</v>
      </c>
      <c r="L5771" t="s">
        <v>62</v>
      </c>
      <c r="M5771" t="s">
        <v>16</v>
      </c>
      <c r="N5771">
        <v>51</v>
      </c>
      <c r="O5771">
        <v>124</v>
      </c>
      <c r="P5771">
        <v>6324</v>
      </c>
      <c r="Q5771">
        <v>2909</v>
      </c>
      <c r="R5771">
        <v>0.46</v>
      </c>
      <c r="S5771" t="s">
        <v>82</v>
      </c>
      <c r="T5771" t="str">
        <f>IF(Table1[[#This Row],[Units Sold]]&gt; 700,"High Units","low Units")</f>
        <v>low Units</v>
      </c>
      <c r="U5771">
        <f>SUM(Table1[[#This Row],[Operating Profit]])/SUM(Table1[Operating Profit])*100</f>
        <v>8.7584835427311424E-4</v>
      </c>
      <c r="V5771">
        <f>SUM(Table1[[#This Row],[Price per Unit]]*Table1[[#This Row],[Units Sold]])</f>
        <v>6324</v>
      </c>
      <c r="W5771">
        <f>SUM(Table1[[#This Row],[Total Sales]]-Table1[[#This Row],[Operating Profit]])</f>
        <v>3415</v>
      </c>
      <c r="X5771">
        <f>SUM(Table1[[#This Row],[Total Sales]]-Table1[[#This Row],[Cost]])</f>
        <v>2909</v>
      </c>
      <c r="Y5771">
        <f>SUM(Table1[[#This Row],[profit/loss]])/SUM(Table1[profit/loss])</f>
        <v>8.7584835427311426E-6</v>
      </c>
    </row>
    <row r="5772" spans="1:25" x14ac:dyDescent="0.3">
      <c r="A5772" t="s">
        <v>29</v>
      </c>
      <c r="B5772" t="s">
        <v>82</v>
      </c>
      <c r="C5772">
        <v>1128299</v>
      </c>
      <c r="D5772" s="9">
        <v>44310</v>
      </c>
      <c r="E5772" s="8" t="str">
        <f>TEXT(Table1[[#This Row],[Invoice Date]],"dd-mm-yyyy")</f>
        <v>24-04-2021</v>
      </c>
      <c r="F5772" s="1" t="str">
        <f t="shared" si="360"/>
        <v>April</v>
      </c>
      <c r="G5772" s="1" t="str">
        <f t="shared" si="361"/>
        <v>2021</v>
      </c>
      <c r="H5772" s="1" t="str">
        <f t="shared" si="362"/>
        <v>Saturday</v>
      </c>
      <c r="I5772" s="1" t="str">
        <f t="shared" si="363"/>
        <v>24</v>
      </c>
      <c r="J5772" t="s">
        <v>30</v>
      </c>
      <c r="K5772" t="s">
        <v>79</v>
      </c>
      <c r="L5772" t="s">
        <v>62</v>
      </c>
      <c r="M5772" t="s">
        <v>18</v>
      </c>
      <c r="N5772">
        <v>54</v>
      </c>
      <c r="O5772">
        <v>83</v>
      </c>
      <c r="P5772">
        <v>4482</v>
      </c>
      <c r="Q5772">
        <v>2196</v>
      </c>
      <c r="R5772">
        <v>0.49</v>
      </c>
      <c r="S5772" t="s">
        <v>82</v>
      </c>
      <c r="T5772" t="str">
        <f>IF(Table1[[#This Row],[Units Sold]]&gt; 700,"High Units","low Units")</f>
        <v>low Units</v>
      </c>
      <c r="U5772">
        <f>SUM(Table1[[#This Row],[Operating Profit]])/SUM(Table1[Operating Profit])*100</f>
        <v>6.6117668820342348E-4</v>
      </c>
      <c r="V5772">
        <f>SUM(Table1[[#This Row],[Price per Unit]]*Table1[[#This Row],[Units Sold]])</f>
        <v>4482</v>
      </c>
      <c r="W5772">
        <f>SUM(Table1[[#This Row],[Total Sales]]-Table1[[#This Row],[Operating Profit]])</f>
        <v>2286</v>
      </c>
      <c r="X5772">
        <f>SUM(Table1[[#This Row],[Total Sales]]-Table1[[#This Row],[Cost]])</f>
        <v>2196</v>
      </c>
      <c r="Y5772">
        <f>SUM(Table1[[#This Row],[profit/loss]])/SUM(Table1[profit/loss])</f>
        <v>6.6117668820342344E-6</v>
      </c>
    </row>
    <row r="5773" spans="1:25" x14ac:dyDescent="0.3">
      <c r="A5773" t="s">
        <v>29</v>
      </c>
      <c r="B5773" t="s">
        <v>82</v>
      </c>
      <c r="C5773">
        <v>1128299</v>
      </c>
      <c r="D5773" s="9">
        <v>44310</v>
      </c>
      <c r="E5773" s="8" t="str">
        <f>TEXT(Table1[[#This Row],[Invoice Date]],"dd-mm-yyyy")</f>
        <v>24-04-2021</v>
      </c>
      <c r="F5773" s="1" t="str">
        <f t="shared" si="360"/>
        <v>April</v>
      </c>
      <c r="G5773" s="1" t="str">
        <f t="shared" si="361"/>
        <v>2021</v>
      </c>
      <c r="H5773" s="1" t="str">
        <f t="shared" si="362"/>
        <v>Saturday</v>
      </c>
      <c r="I5773" s="1" t="str">
        <f t="shared" si="363"/>
        <v>24</v>
      </c>
      <c r="J5773" t="s">
        <v>30</v>
      </c>
      <c r="K5773" t="s">
        <v>79</v>
      </c>
      <c r="L5773" t="s">
        <v>62</v>
      </c>
      <c r="M5773" t="s">
        <v>19</v>
      </c>
      <c r="N5773">
        <v>55</v>
      </c>
      <c r="O5773">
        <v>85</v>
      </c>
      <c r="P5773">
        <v>4675</v>
      </c>
      <c r="Q5773">
        <v>2244</v>
      </c>
      <c r="R5773">
        <v>0.48</v>
      </c>
      <c r="S5773" t="s">
        <v>82</v>
      </c>
      <c r="T5773" t="str">
        <f>IF(Table1[[#This Row],[Units Sold]]&gt; 700,"High Units","low Units")</f>
        <v>low Units</v>
      </c>
      <c r="U5773">
        <f>SUM(Table1[[#This Row],[Operating Profit]])/SUM(Table1[Operating Profit])*100</f>
        <v>6.7562863767235074E-4</v>
      </c>
      <c r="V5773">
        <f>SUM(Table1[[#This Row],[Price per Unit]]*Table1[[#This Row],[Units Sold]])</f>
        <v>4675</v>
      </c>
      <c r="W5773">
        <f>SUM(Table1[[#This Row],[Total Sales]]-Table1[[#This Row],[Operating Profit]])</f>
        <v>2431</v>
      </c>
      <c r="X5773">
        <f>SUM(Table1[[#This Row],[Total Sales]]-Table1[[#This Row],[Cost]])</f>
        <v>2244</v>
      </c>
      <c r="Y5773">
        <f>SUM(Table1[[#This Row],[profit/loss]])/SUM(Table1[profit/loss])</f>
        <v>6.7562863767235073E-6</v>
      </c>
    </row>
    <row r="5774" spans="1:25" x14ac:dyDescent="0.3">
      <c r="A5774" t="s">
        <v>29</v>
      </c>
      <c r="B5774" t="s">
        <v>82</v>
      </c>
      <c r="C5774">
        <v>1128299</v>
      </c>
      <c r="D5774" s="9">
        <v>44310</v>
      </c>
      <c r="E5774" s="8" t="str">
        <f>TEXT(Table1[[#This Row],[Invoice Date]],"dd-mm-yyyy")</f>
        <v>24-04-2021</v>
      </c>
      <c r="F5774" s="1" t="str">
        <f t="shared" si="360"/>
        <v>April</v>
      </c>
      <c r="G5774" s="1" t="str">
        <f t="shared" si="361"/>
        <v>2021</v>
      </c>
      <c r="H5774" s="1" t="str">
        <f t="shared" si="362"/>
        <v>Saturday</v>
      </c>
      <c r="I5774" s="1" t="str">
        <f t="shared" si="363"/>
        <v>24</v>
      </c>
      <c r="J5774" t="s">
        <v>30</v>
      </c>
      <c r="K5774" t="s">
        <v>79</v>
      </c>
      <c r="L5774" t="s">
        <v>62</v>
      </c>
      <c r="M5774" t="s">
        <v>20</v>
      </c>
      <c r="N5774">
        <v>41</v>
      </c>
      <c r="O5774">
        <v>63</v>
      </c>
      <c r="P5774">
        <v>2583</v>
      </c>
      <c r="Q5774">
        <v>1292</v>
      </c>
      <c r="R5774">
        <v>0.5</v>
      </c>
      <c r="S5774" t="s">
        <v>82</v>
      </c>
      <c r="T5774" t="str">
        <f>IF(Table1[[#This Row],[Units Sold]]&gt; 700,"High Units","low Units")</f>
        <v>low Units</v>
      </c>
      <c r="U5774">
        <f>SUM(Table1[[#This Row],[Operating Profit]])/SUM(Table1[Operating Profit])*100</f>
        <v>3.8899830653862613E-4</v>
      </c>
      <c r="V5774">
        <f>SUM(Table1[[#This Row],[Price per Unit]]*Table1[[#This Row],[Units Sold]])</f>
        <v>2583</v>
      </c>
      <c r="W5774">
        <f>SUM(Table1[[#This Row],[Total Sales]]-Table1[[#This Row],[Operating Profit]])</f>
        <v>1291</v>
      </c>
      <c r="X5774">
        <f>SUM(Table1[[#This Row],[Total Sales]]-Table1[[#This Row],[Cost]])</f>
        <v>1292</v>
      </c>
      <c r="Y5774">
        <f>SUM(Table1[[#This Row],[profit/loss]])/SUM(Table1[profit/loss])</f>
        <v>3.8899830653862613E-6</v>
      </c>
    </row>
    <row r="5775" spans="1:25" x14ac:dyDescent="0.3">
      <c r="A5775" t="s">
        <v>29</v>
      </c>
      <c r="B5775" t="s">
        <v>82</v>
      </c>
      <c r="C5775">
        <v>1128299</v>
      </c>
      <c r="D5775" s="9">
        <v>44310</v>
      </c>
      <c r="E5775" s="8" t="str">
        <f>TEXT(Table1[[#This Row],[Invoice Date]],"dd-mm-yyyy")</f>
        <v>24-04-2021</v>
      </c>
      <c r="F5775" s="1" t="str">
        <f t="shared" si="360"/>
        <v>April</v>
      </c>
      <c r="G5775" s="1" t="str">
        <f t="shared" si="361"/>
        <v>2021</v>
      </c>
      <c r="H5775" s="1" t="str">
        <f t="shared" si="362"/>
        <v>Saturday</v>
      </c>
      <c r="I5775" s="1" t="str">
        <f t="shared" si="363"/>
        <v>24</v>
      </c>
      <c r="J5775" t="s">
        <v>30</v>
      </c>
      <c r="K5775" t="s">
        <v>79</v>
      </c>
      <c r="L5775" t="s">
        <v>62</v>
      </c>
      <c r="M5775" t="s">
        <v>21</v>
      </c>
      <c r="N5775">
        <v>48</v>
      </c>
      <c r="O5775">
        <v>36</v>
      </c>
      <c r="P5775">
        <v>1728</v>
      </c>
      <c r="Q5775">
        <v>864</v>
      </c>
      <c r="R5775">
        <v>0.5</v>
      </c>
      <c r="S5775" t="s">
        <v>82</v>
      </c>
      <c r="T5775" t="str">
        <f>IF(Table1[[#This Row],[Units Sold]]&gt; 700,"High Units","low Units")</f>
        <v>low Units</v>
      </c>
      <c r="U5775">
        <f>SUM(Table1[[#This Row],[Operating Profit]])/SUM(Table1[Operating Profit])*100</f>
        <v>2.6013509044069117E-4</v>
      </c>
      <c r="V5775">
        <f>SUM(Table1[[#This Row],[Price per Unit]]*Table1[[#This Row],[Units Sold]])</f>
        <v>1728</v>
      </c>
      <c r="W5775">
        <f>SUM(Table1[[#This Row],[Total Sales]]-Table1[[#This Row],[Operating Profit]])</f>
        <v>864</v>
      </c>
      <c r="X5775">
        <f>SUM(Table1[[#This Row],[Total Sales]]-Table1[[#This Row],[Cost]])</f>
        <v>864</v>
      </c>
      <c r="Y5775">
        <f>SUM(Table1[[#This Row],[profit/loss]])/SUM(Table1[profit/loss])</f>
        <v>2.6013509044069116E-6</v>
      </c>
    </row>
    <row r="5776" spans="1:25" x14ac:dyDescent="0.3">
      <c r="A5776" t="s">
        <v>29</v>
      </c>
      <c r="B5776" t="s">
        <v>82</v>
      </c>
      <c r="C5776">
        <v>1128299</v>
      </c>
      <c r="D5776" s="9">
        <v>44310</v>
      </c>
      <c r="E5776" s="8" t="str">
        <f>TEXT(Table1[[#This Row],[Invoice Date]],"dd-mm-yyyy")</f>
        <v>24-04-2021</v>
      </c>
      <c r="F5776" s="1" t="str">
        <f t="shared" si="360"/>
        <v>April</v>
      </c>
      <c r="G5776" s="1" t="str">
        <f t="shared" si="361"/>
        <v>2021</v>
      </c>
      <c r="H5776" s="1" t="str">
        <f t="shared" si="362"/>
        <v>Saturday</v>
      </c>
      <c r="I5776" s="1" t="str">
        <f t="shared" si="363"/>
        <v>24</v>
      </c>
      <c r="J5776" t="s">
        <v>30</v>
      </c>
      <c r="K5776" t="s">
        <v>79</v>
      </c>
      <c r="L5776" t="s">
        <v>62</v>
      </c>
      <c r="M5776" t="s">
        <v>22</v>
      </c>
      <c r="N5776">
        <v>59</v>
      </c>
      <c r="O5776">
        <v>84</v>
      </c>
      <c r="P5776">
        <v>4956</v>
      </c>
      <c r="Q5776">
        <v>2230</v>
      </c>
      <c r="R5776">
        <v>0.45</v>
      </c>
      <c r="S5776" t="s">
        <v>82</v>
      </c>
      <c r="T5776" t="str">
        <f>IF(Table1[[#This Row],[Units Sold]]&gt; 700,"High Units","low Units")</f>
        <v>low Units</v>
      </c>
      <c r="U5776">
        <f>SUM(Table1[[#This Row],[Operating Profit]])/SUM(Table1[Operating Profit])*100</f>
        <v>6.7141348574391356E-4</v>
      </c>
      <c r="V5776">
        <f>SUM(Table1[[#This Row],[Price per Unit]]*Table1[[#This Row],[Units Sold]])</f>
        <v>4956</v>
      </c>
      <c r="W5776">
        <f>SUM(Table1[[#This Row],[Total Sales]]-Table1[[#This Row],[Operating Profit]])</f>
        <v>2726</v>
      </c>
      <c r="X5776">
        <f>SUM(Table1[[#This Row],[Total Sales]]-Table1[[#This Row],[Cost]])</f>
        <v>2230</v>
      </c>
      <c r="Y5776">
        <f>SUM(Table1[[#This Row],[profit/loss]])/SUM(Table1[profit/loss])</f>
        <v>6.7141348574391361E-6</v>
      </c>
    </row>
    <row r="5777" spans="1:25" x14ac:dyDescent="0.3">
      <c r="A5777" t="s">
        <v>29</v>
      </c>
      <c r="B5777" t="s">
        <v>82</v>
      </c>
      <c r="C5777">
        <v>1128299</v>
      </c>
      <c r="D5777" s="9">
        <v>44341</v>
      </c>
      <c r="E5777" s="8" t="str">
        <f>TEXT(Table1[[#This Row],[Invoice Date]],"dd-mm-yyyy")</f>
        <v>25-05-2021</v>
      </c>
      <c r="F5777" s="1" t="str">
        <f t="shared" si="360"/>
        <v>May</v>
      </c>
      <c r="G5777" s="1" t="str">
        <f t="shared" si="361"/>
        <v>2021</v>
      </c>
      <c r="H5777" s="1" t="str">
        <f t="shared" si="362"/>
        <v>Tuesday</v>
      </c>
      <c r="I5777" s="1" t="str">
        <f t="shared" si="363"/>
        <v>25</v>
      </c>
      <c r="J5777" t="s">
        <v>30</v>
      </c>
      <c r="K5777" t="s">
        <v>79</v>
      </c>
      <c r="L5777" t="s">
        <v>62</v>
      </c>
      <c r="M5777" t="s">
        <v>16</v>
      </c>
      <c r="N5777">
        <v>48</v>
      </c>
      <c r="O5777">
        <v>145</v>
      </c>
      <c r="P5777">
        <v>6960</v>
      </c>
      <c r="Q5777">
        <v>3132</v>
      </c>
      <c r="R5777">
        <v>0.45</v>
      </c>
      <c r="S5777" t="s">
        <v>82</v>
      </c>
      <c r="T5777" t="str">
        <f>IF(Table1[[#This Row],[Units Sold]]&gt; 700,"High Units","low Units")</f>
        <v>low Units</v>
      </c>
      <c r="U5777">
        <f>SUM(Table1[[#This Row],[Operating Profit]])/SUM(Table1[Operating Profit])*100</f>
        <v>9.4298970284750554E-4</v>
      </c>
      <c r="V5777">
        <f>SUM(Table1[[#This Row],[Price per Unit]]*Table1[[#This Row],[Units Sold]])</f>
        <v>6960</v>
      </c>
      <c r="W5777">
        <f>SUM(Table1[[#This Row],[Total Sales]]-Table1[[#This Row],[Operating Profit]])</f>
        <v>3828</v>
      </c>
      <c r="X5777">
        <f>SUM(Table1[[#This Row],[Total Sales]]-Table1[[#This Row],[Cost]])</f>
        <v>3132</v>
      </c>
      <c r="Y5777">
        <f>SUM(Table1[[#This Row],[profit/loss]])/SUM(Table1[profit/loss])</f>
        <v>9.429897028475055E-6</v>
      </c>
    </row>
    <row r="5778" spans="1:25" x14ac:dyDescent="0.3">
      <c r="A5778" t="s">
        <v>29</v>
      </c>
      <c r="B5778" t="s">
        <v>82</v>
      </c>
      <c r="C5778">
        <v>1128299</v>
      </c>
      <c r="D5778" s="9">
        <v>44341</v>
      </c>
      <c r="E5778" s="8" t="str">
        <f>TEXT(Table1[[#This Row],[Invoice Date]],"dd-mm-yyyy")</f>
        <v>25-05-2021</v>
      </c>
      <c r="F5778" s="1" t="str">
        <f t="shared" si="360"/>
        <v>May</v>
      </c>
      <c r="G5778" s="1" t="str">
        <f t="shared" si="361"/>
        <v>2021</v>
      </c>
      <c r="H5778" s="1" t="str">
        <f t="shared" si="362"/>
        <v>Tuesday</v>
      </c>
      <c r="I5778" s="1" t="str">
        <f t="shared" si="363"/>
        <v>25</v>
      </c>
      <c r="J5778" t="s">
        <v>30</v>
      </c>
      <c r="K5778" t="s">
        <v>79</v>
      </c>
      <c r="L5778" t="s">
        <v>62</v>
      </c>
      <c r="M5778" t="s">
        <v>18</v>
      </c>
      <c r="N5778">
        <v>50</v>
      </c>
      <c r="O5778">
        <v>105</v>
      </c>
      <c r="P5778">
        <v>5250</v>
      </c>
      <c r="Q5778">
        <v>2415</v>
      </c>
      <c r="R5778">
        <v>0.46</v>
      </c>
      <c r="S5778" t="s">
        <v>82</v>
      </c>
      <c r="T5778" t="str">
        <f>IF(Table1[[#This Row],[Units Sold]]&gt; 700,"High Units","low Units")</f>
        <v>low Units</v>
      </c>
      <c r="U5778">
        <f>SUM(Table1[[#This Row],[Operating Profit]])/SUM(Table1[Operating Profit])*100</f>
        <v>7.2711370765540415E-4</v>
      </c>
      <c r="V5778">
        <f>SUM(Table1[[#This Row],[Price per Unit]]*Table1[[#This Row],[Units Sold]])</f>
        <v>5250</v>
      </c>
      <c r="W5778">
        <f>SUM(Table1[[#This Row],[Total Sales]]-Table1[[#This Row],[Operating Profit]])</f>
        <v>2835</v>
      </c>
      <c r="X5778">
        <f>SUM(Table1[[#This Row],[Total Sales]]-Table1[[#This Row],[Cost]])</f>
        <v>2415</v>
      </c>
      <c r="Y5778">
        <f>SUM(Table1[[#This Row],[profit/loss]])/SUM(Table1[profit/loss])</f>
        <v>7.2711370765540417E-6</v>
      </c>
    </row>
    <row r="5779" spans="1:25" x14ac:dyDescent="0.3">
      <c r="A5779" t="s">
        <v>29</v>
      </c>
      <c r="B5779" t="s">
        <v>82</v>
      </c>
      <c r="C5779">
        <v>1128299</v>
      </c>
      <c r="D5779" s="9">
        <v>44341</v>
      </c>
      <c r="E5779" s="8" t="str">
        <f>TEXT(Table1[[#This Row],[Invoice Date]],"dd-mm-yyyy")</f>
        <v>25-05-2021</v>
      </c>
      <c r="F5779" s="1" t="str">
        <f t="shared" si="360"/>
        <v>May</v>
      </c>
      <c r="G5779" s="1" t="str">
        <f t="shared" si="361"/>
        <v>2021</v>
      </c>
      <c r="H5779" s="1" t="str">
        <f t="shared" si="362"/>
        <v>Tuesday</v>
      </c>
      <c r="I5779" s="1" t="str">
        <f t="shared" si="363"/>
        <v>25</v>
      </c>
      <c r="J5779" t="s">
        <v>30</v>
      </c>
      <c r="K5779" t="s">
        <v>79</v>
      </c>
      <c r="L5779" t="s">
        <v>62</v>
      </c>
      <c r="M5779" t="s">
        <v>19</v>
      </c>
      <c r="N5779">
        <v>50</v>
      </c>
      <c r="O5779">
        <v>95</v>
      </c>
      <c r="P5779">
        <v>4750</v>
      </c>
      <c r="Q5779">
        <v>2375</v>
      </c>
      <c r="R5779">
        <v>0.5</v>
      </c>
      <c r="S5779" t="s">
        <v>82</v>
      </c>
      <c r="T5779" t="str">
        <f>IF(Table1[[#This Row],[Units Sold]]&gt; 700,"High Units","low Units")</f>
        <v>low Units</v>
      </c>
      <c r="U5779">
        <f>SUM(Table1[[#This Row],[Operating Profit]])/SUM(Table1[Operating Profit])*100</f>
        <v>7.1507041643129802E-4</v>
      </c>
      <c r="V5779">
        <f>SUM(Table1[[#This Row],[Price per Unit]]*Table1[[#This Row],[Units Sold]])</f>
        <v>4750</v>
      </c>
      <c r="W5779">
        <f>SUM(Table1[[#This Row],[Total Sales]]-Table1[[#This Row],[Operating Profit]])</f>
        <v>2375</v>
      </c>
      <c r="X5779">
        <f>SUM(Table1[[#This Row],[Total Sales]]-Table1[[#This Row],[Cost]])</f>
        <v>2375</v>
      </c>
      <c r="Y5779">
        <f>SUM(Table1[[#This Row],[profit/loss]])/SUM(Table1[profit/loss])</f>
        <v>7.1507041643129806E-6</v>
      </c>
    </row>
    <row r="5780" spans="1:25" x14ac:dyDescent="0.3">
      <c r="A5780" t="s">
        <v>29</v>
      </c>
      <c r="B5780" t="s">
        <v>82</v>
      </c>
      <c r="C5780">
        <v>1128299</v>
      </c>
      <c r="D5780" s="9">
        <v>44341</v>
      </c>
      <c r="E5780" s="8" t="str">
        <f>TEXT(Table1[[#This Row],[Invoice Date]],"dd-mm-yyyy")</f>
        <v>25-05-2021</v>
      </c>
      <c r="F5780" s="1" t="str">
        <f t="shared" si="360"/>
        <v>May</v>
      </c>
      <c r="G5780" s="1" t="str">
        <f t="shared" si="361"/>
        <v>2021</v>
      </c>
      <c r="H5780" s="1" t="str">
        <f t="shared" si="362"/>
        <v>Tuesday</v>
      </c>
      <c r="I5780" s="1" t="str">
        <f t="shared" si="363"/>
        <v>25</v>
      </c>
      <c r="J5780" t="s">
        <v>30</v>
      </c>
      <c r="K5780" t="s">
        <v>79</v>
      </c>
      <c r="L5780" t="s">
        <v>62</v>
      </c>
      <c r="M5780" t="s">
        <v>20</v>
      </c>
      <c r="N5780">
        <v>49</v>
      </c>
      <c r="O5780">
        <v>83</v>
      </c>
      <c r="P5780">
        <v>4067</v>
      </c>
      <c r="Q5780">
        <v>1952</v>
      </c>
      <c r="R5780">
        <v>0.48</v>
      </c>
      <c r="S5780" t="s">
        <v>82</v>
      </c>
      <c r="T5780" t="str">
        <f>IF(Table1[[#This Row],[Units Sold]]&gt; 700,"High Units","low Units")</f>
        <v>low Units</v>
      </c>
      <c r="U5780">
        <f>SUM(Table1[[#This Row],[Operating Profit]])/SUM(Table1[Operating Profit])*100</f>
        <v>5.877126117363764E-4</v>
      </c>
      <c r="V5780">
        <f>SUM(Table1[[#This Row],[Price per Unit]]*Table1[[#This Row],[Units Sold]])</f>
        <v>4067</v>
      </c>
      <c r="W5780">
        <f>SUM(Table1[[#This Row],[Total Sales]]-Table1[[#This Row],[Operating Profit]])</f>
        <v>2115</v>
      </c>
      <c r="X5780">
        <f>SUM(Table1[[#This Row],[Total Sales]]-Table1[[#This Row],[Cost]])</f>
        <v>1952</v>
      </c>
      <c r="Y5780">
        <f>SUM(Table1[[#This Row],[profit/loss]])/SUM(Table1[profit/loss])</f>
        <v>5.877126117363764E-6</v>
      </c>
    </row>
    <row r="5781" spans="1:25" x14ac:dyDescent="0.3">
      <c r="A5781" t="s">
        <v>29</v>
      </c>
      <c r="B5781" t="s">
        <v>82</v>
      </c>
      <c r="C5781">
        <v>1128299</v>
      </c>
      <c r="D5781" s="9">
        <v>44341</v>
      </c>
      <c r="E5781" s="8" t="str">
        <f>TEXT(Table1[[#This Row],[Invoice Date]],"dd-mm-yyyy")</f>
        <v>25-05-2021</v>
      </c>
      <c r="F5781" s="1" t="str">
        <f t="shared" si="360"/>
        <v>May</v>
      </c>
      <c r="G5781" s="1" t="str">
        <f t="shared" si="361"/>
        <v>2021</v>
      </c>
      <c r="H5781" s="1" t="str">
        <f t="shared" si="362"/>
        <v>Tuesday</v>
      </c>
      <c r="I5781" s="1" t="str">
        <f t="shared" si="363"/>
        <v>25</v>
      </c>
      <c r="J5781" t="s">
        <v>30</v>
      </c>
      <c r="K5781" t="s">
        <v>79</v>
      </c>
      <c r="L5781" t="s">
        <v>62</v>
      </c>
      <c r="M5781" t="s">
        <v>21</v>
      </c>
      <c r="N5781">
        <v>41</v>
      </c>
      <c r="O5781">
        <v>44</v>
      </c>
      <c r="P5781">
        <v>1804</v>
      </c>
      <c r="Q5781">
        <v>992</v>
      </c>
      <c r="R5781">
        <v>0.55000000000000004</v>
      </c>
      <c r="S5781" t="s">
        <v>82</v>
      </c>
      <c r="T5781" t="str">
        <f>IF(Table1[[#This Row],[Units Sold]]&gt; 700,"High Units","low Units")</f>
        <v>low Units</v>
      </c>
      <c r="U5781">
        <f>SUM(Table1[[#This Row],[Operating Profit]])/SUM(Table1[Operating Profit])*100</f>
        <v>2.9867362235783064E-4</v>
      </c>
      <c r="V5781">
        <f>SUM(Table1[[#This Row],[Price per Unit]]*Table1[[#This Row],[Units Sold]])</f>
        <v>1804</v>
      </c>
      <c r="W5781">
        <f>SUM(Table1[[#This Row],[Total Sales]]-Table1[[#This Row],[Operating Profit]])</f>
        <v>812</v>
      </c>
      <c r="X5781">
        <f>SUM(Table1[[#This Row],[Total Sales]]-Table1[[#This Row],[Cost]])</f>
        <v>992</v>
      </c>
      <c r="Y5781">
        <f>SUM(Table1[[#This Row],[profit/loss]])/SUM(Table1[profit/loss])</f>
        <v>2.9867362235783062E-6</v>
      </c>
    </row>
    <row r="5782" spans="1:25" x14ac:dyDescent="0.3">
      <c r="A5782" t="s">
        <v>29</v>
      </c>
      <c r="B5782" t="s">
        <v>82</v>
      </c>
      <c r="C5782">
        <v>1128299</v>
      </c>
      <c r="D5782" s="9">
        <v>44341</v>
      </c>
      <c r="E5782" s="8" t="str">
        <f>TEXT(Table1[[#This Row],[Invoice Date]],"dd-mm-yyyy")</f>
        <v>25-05-2021</v>
      </c>
      <c r="F5782" s="1" t="str">
        <f t="shared" si="360"/>
        <v>May</v>
      </c>
      <c r="G5782" s="1" t="str">
        <f t="shared" si="361"/>
        <v>2021</v>
      </c>
      <c r="H5782" s="1" t="str">
        <f t="shared" si="362"/>
        <v>Tuesday</v>
      </c>
      <c r="I5782" s="1" t="str">
        <f t="shared" si="363"/>
        <v>25</v>
      </c>
      <c r="J5782" t="s">
        <v>30</v>
      </c>
      <c r="K5782" t="s">
        <v>79</v>
      </c>
      <c r="L5782" t="s">
        <v>62</v>
      </c>
      <c r="M5782" t="s">
        <v>22</v>
      </c>
      <c r="N5782">
        <v>54</v>
      </c>
      <c r="O5782">
        <v>158</v>
      </c>
      <c r="P5782">
        <v>8532</v>
      </c>
      <c r="Q5782">
        <v>3839</v>
      </c>
      <c r="R5782">
        <v>0.45</v>
      </c>
      <c r="S5782" t="s">
        <v>82</v>
      </c>
      <c r="T5782" t="str">
        <f>IF(Table1[[#This Row],[Units Sold]]&gt; 700,"High Units","low Units")</f>
        <v>low Units</v>
      </c>
      <c r="U5782">
        <f>SUM(Table1[[#This Row],[Operating Profit]])/SUM(Table1[Operating Profit])*100</f>
        <v>1.1558548752335803E-3</v>
      </c>
      <c r="V5782">
        <f>SUM(Table1[[#This Row],[Price per Unit]]*Table1[[#This Row],[Units Sold]])</f>
        <v>8532</v>
      </c>
      <c r="W5782">
        <f>SUM(Table1[[#This Row],[Total Sales]]-Table1[[#This Row],[Operating Profit]])</f>
        <v>4693</v>
      </c>
      <c r="X5782">
        <f>SUM(Table1[[#This Row],[Total Sales]]-Table1[[#This Row],[Cost]])</f>
        <v>3839</v>
      </c>
      <c r="Y5782">
        <f>SUM(Table1[[#This Row],[profit/loss]])/SUM(Table1[profit/loss])</f>
        <v>1.1558548752335803E-5</v>
      </c>
    </row>
    <row r="5783" spans="1:25" x14ac:dyDescent="0.3">
      <c r="A5783" t="s">
        <v>29</v>
      </c>
      <c r="B5783" t="s">
        <v>82</v>
      </c>
      <c r="C5783">
        <v>1128299</v>
      </c>
      <c r="D5783" s="9">
        <v>44371</v>
      </c>
      <c r="E5783" s="8" t="str">
        <f>TEXT(Table1[[#This Row],[Invoice Date]],"dd-mm-yyyy")</f>
        <v>24-06-2021</v>
      </c>
      <c r="F5783" s="1" t="str">
        <f t="shared" si="360"/>
        <v>June</v>
      </c>
      <c r="G5783" s="1" t="str">
        <f t="shared" si="361"/>
        <v>2021</v>
      </c>
      <c r="H5783" s="1" t="str">
        <f t="shared" si="362"/>
        <v>Thursday</v>
      </c>
      <c r="I5783" s="1" t="str">
        <f t="shared" si="363"/>
        <v>24</v>
      </c>
      <c r="J5783" t="s">
        <v>30</v>
      </c>
      <c r="K5783" t="s">
        <v>79</v>
      </c>
      <c r="L5783" t="s">
        <v>62</v>
      </c>
      <c r="M5783" t="s">
        <v>16</v>
      </c>
      <c r="N5783">
        <v>51</v>
      </c>
      <c r="O5783">
        <v>225</v>
      </c>
      <c r="P5783">
        <v>11475</v>
      </c>
      <c r="Q5783">
        <v>5623</v>
      </c>
      <c r="R5783">
        <v>0.49</v>
      </c>
      <c r="S5783" t="s">
        <v>82</v>
      </c>
      <c r="T5783" t="str">
        <f>IF(Table1[[#This Row],[Units Sold]]&gt; 700,"High Units","low Units")</f>
        <v>low Units</v>
      </c>
      <c r="U5783">
        <f>SUM(Table1[[#This Row],[Operating Profit]])/SUM(Table1[Operating Profit])*100</f>
        <v>1.6929856638287113E-3</v>
      </c>
      <c r="V5783">
        <f>SUM(Table1[[#This Row],[Price per Unit]]*Table1[[#This Row],[Units Sold]])</f>
        <v>11475</v>
      </c>
      <c r="W5783">
        <f>SUM(Table1[[#This Row],[Total Sales]]-Table1[[#This Row],[Operating Profit]])</f>
        <v>5852</v>
      </c>
      <c r="X5783">
        <f>SUM(Table1[[#This Row],[Total Sales]]-Table1[[#This Row],[Cost]])</f>
        <v>5623</v>
      </c>
      <c r="Y5783">
        <f>SUM(Table1[[#This Row],[profit/loss]])/SUM(Table1[profit/loss])</f>
        <v>1.6929856638287114E-5</v>
      </c>
    </row>
    <row r="5784" spans="1:25" x14ac:dyDescent="0.3">
      <c r="A5784" t="s">
        <v>29</v>
      </c>
      <c r="B5784" t="s">
        <v>82</v>
      </c>
      <c r="C5784">
        <v>1128299</v>
      </c>
      <c r="D5784" s="9">
        <v>44371</v>
      </c>
      <c r="E5784" s="8" t="str">
        <f>TEXT(Table1[[#This Row],[Invoice Date]],"dd-mm-yyyy")</f>
        <v>24-06-2021</v>
      </c>
      <c r="F5784" s="1" t="str">
        <f t="shared" si="360"/>
        <v>June</v>
      </c>
      <c r="G5784" s="1" t="str">
        <f t="shared" si="361"/>
        <v>2021</v>
      </c>
      <c r="H5784" s="1" t="str">
        <f t="shared" si="362"/>
        <v>Thursday</v>
      </c>
      <c r="I5784" s="1" t="str">
        <f t="shared" si="363"/>
        <v>24</v>
      </c>
      <c r="J5784" t="s">
        <v>30</v>
      </c>
      <c r="K5784" t="s">
        <v>79</v>
      </c>
      <c r="L5784" t="s">
        <v>62</v>
      </c>
      <c r="M5784" t="s">
        <v>18</v>
      </c>
      <c r="N5784">
        <v>62</v>
      </c>
      <c r="O5784">
        <v>169</v>
      </c>
      <c r="P5784">
        <v>10478</v>
      </c>
      <c r="Q5784">
        <v>5134</v>
      </c>
      <c r="R5784">
        <v>0.49</v>
      </c>
      <c r="S5784" t="s">
        <v>82</v>
      </c>
      <c r="T5784" t="str">
        <f>IF(Table1[[#This Row],[Units Sold]]&gt; 700,"High Units","low Units")</f>
        <v>low Units</v>
      </c>
      <c r="U5784">
        <f>SUM(Table1[[#This Row],[Operating Profit]])/SUM(Table1[Operating Profit])*100</f>
        <v>1.5457564286140144E-3</v>
      </c>
      <c r="V5784">
        <f>SUM(Table1[[#This Row],[Price per Unit]]*Table1[[#This Row],[Units Sold]])</f>
        <v>10478</v>
      </c>
      <c r="W5784">
        <f>SUM(Table1[[#This Row],[Total Sales]]-Table1[[#This Row],[Operating Profit]])</f>
        <v>5344</v>
      </c>
      <c r="X5784">
        <f>SUM(Table1[[#This Row],[Total Sales]]-Table1[[#This Row],[Cost]])</f>
        <v>5134</v>
      </c>
      <c r="Y5784">
        <f>SUM(Table1[[#This Row],[profit/loss]])/SUM(Table1[profit/loss])</f>
        <v>1.5457564286140144E-5</v>
      </c>
    </row>
    <row r="5785" spans="1:25" x14ac:dyDescent="0.3">
      <c r="A5785" t="s">
        <v>29</v>
      </c>
      <c r="B5785" t="s">
        <v>82</v>
      </c>
      <c r="C5785">
        <v>1128299</v>
      </c>
      <c r="D5785" s="9">
        <v>44371</v>
      </c>
      <c r="E5785" s="8" t="str">
        <f>TEXT(Table1[[#This Row],[Invoice Date]],"dd-mm-yyyy")</f>
        <v>24-06-2021</v>
      </c>
      <c r="F5785" s="1" t="str">
        <f t="shared" si="360"/>
        <v>June</v>
      </c>
      <c r="G5785" s="1" t="str">
        <f t="shared" si="361"/>
        <v>2021</v>
      </c>
      <c r="H5785" s="1" t="str">
        <f t="shared" si="362"/>
        <v>Thursday</v>
      </c>
      <c r="I5785" s="1" t="str">
        <f t="shared" si="363"/>
        <v>24</v>
      </c>
      <c r="J5785" t="s">
        <v>30</v>
      </c>
      <c r="K5785" t="s">
        <v>79</v>
      </c>
      <c r="L5785" t="s">
        <v>62</v>
      </c>
      <c r="M5785" t="s">
        <v>19</v>
      </c>
      <c r="N5785">
        <v>78</v>
      </c>
      <c r="O5785">
        <v>189</v>
      </c>
      <c r="P5785">
        <v>14742</v>
      </c>
      <c r="Q5785">
        <v>6781</v>
      </c>
      <c r="R5785">
        <v>0.46</v>
      </c>
      <c r="S5785" t="s">
        <v>82</v>
      </c>
      <c r="T5785" t="str">
        <f>IF(Table1[[#This Row],[Units Sold]]&gt; 700,"High Units","low Units")</f>
        <v>low Units</v>
      </c>
      <c r="U5785">
        <f>SUM(Table1[[#This Row],[Operating Profit]])/SUM(Table1[Operating Profit])*100</f>
        <v>2.0416389447665819E-3</v>
      </c>
      <c r="V5785">
        <f>SUM(Table1[[#This Row],[Price per Unit]]*Table1[[#This Row],[Units Sold]])</f>
        <v>14742</v>
      </c>
      <c r="W5785">
        <f>SUM(Table1[[#This Row],[Total Sales]]-Table1[[#This Row],[Operating Profit]])</f>
        <v>7961</v>
      </c>
      <c r="X5785">
        <f>SUM(Table1[[#This Row],[Total Sales]]-Table1[[#This Row],[Cost]])</f>
        <v>6781</v>
      </c>
      <c r="Y5785">
        <f>SUM(Table1[[#This Row],[profit/loss]])/SUM(Table1[profit/loss])</f>
        <v>2.041638944766582E-5</v>
      </c>
    </row>
    <row r="5786" spans="1:25" x14ac:dyDescent="0.3">
      <c r="A5786" t="s">
        <v>29</v>
      </c>
      <c r="B5786" t="s">
        <v>82</v>
      </c>
      <c r="C5786">
        <v>1128299</v>
      </c>
      <c r="D5786" s="9">
        <v>44371</v>
      </c>
      <c r="E5786" s="8" t="str">
        <f>TEXT(Table1[[#This Row],[Invoice Date]],"dd-mm-yyyy")</f>
        <v>24-06-2021</v>
      </c>
      <c r="F5786" s="1" t="str">
        <f t="shared" si="360"/>
        <v>June</v>
      </c>
      <c r="G5786" s="1" t="str">
        <f t="shared" si="361"/>
        <v>2021</v>
      </c>
      <c r="H5786" s="1" t="str">
        <f t="shared" si="362"/>
        <v>Thursday</v>
      </c>
      <c r="I5786" s="1" t="str">
        <f t="shared" si="363"/>
        <v>24</v>
      </c>
      <c r="J5786" t="s">
        <v>30</v>
      </c>
      <c r="K5786" t="s">
        <v>79</v>
      </c>
      <c r="L5786" t="s">
        <v>62</v>
      </c>
      <c r="M5786" t="s">
        <v>20</v>
      </c>
      <c r="N5786">
        <v>74</v>
      </c>
      <c r="O5786">
        <v>158</v>
      </c>
      <c r="P5786">
        <v>11692</v>
      </c>
      <c r="Q5786">
        <v>5846</v>
      </c>
      <c r="R5786">
        <v>0.5</v>
      </c>
      <c r="S5786" t="s">
        <v>82</v>
      </c>
      <c r="T5786" t="str">
        <f>IF(Table1[[#This Row],[Units Sold]]&gt; 700,"High Units","low Units")</f>
        <v>low Units</v>
      </c>
      <c r="U5786">
        <f>SUM(Table1[[#This Row],[Operating Profit]])/SUM(Table1[Operating Profit])*100</f>
        <v>1.7601270124031026E-3</v>
      </c>
      <c r="V5786">
        <f>SUM(Table1[[#This Row],[Price per Unit]]*Table1[[#This Row],[Units Sold]])</f>
        <v>11692</v>
      </c>
      <c r="W5786">
        <f>SUM(Table1[[#This Row],[Total Sales]]-Table1[[#This Row],[Operating Profit]])</f>
        <v>5846</v>
      </c>
      <c r="X5786">
        <f>SUM(Table1[[#This Row],[Total Sales]]-Table1[[#This Row],[Cost]])</f>
        <v>5846</v>
      </c>
      <c r="Y5786">
        <f>SUM(Table1[[#This Row],[profit/loss]])/SUM(Table1[profit/loss])</f>
        <v>1.7601270124031026E-5</v>
      </c>
    </row>
    <row r="5787" spans="1:25" x14ac:dyDescent="0.3">
      <c r="A5787" t="s">
        <v>29</v>
      </c>
      <c r="B5787" t="s">
        <v>82</v>
      </c>
      <c r="C5787">
        <v>1128299</v>
      </c>
      <c r="D5787" s="9">
        <v>44371</v>
      </c>
      <c r="E5787" s="8" t="str">
        <f>TEXT(Table1[[#This Row],[Invoice Date]],"dd-mm-yyyy")</f>
        <v>24-06-2021</v>
      </c>
      <c r="F5787" s="1" t="str">
        <f t="shared" si="360"/>
        <v>June</v>
      </c>
      <c r="G5787" s="1" t="str">
        <f t="shared" si="361"/>
        <v>2021</v>
      </c>
      <c r="H5787" s="1" t="str">
        <f t="shared" si="362"/>
        <v>Thursday</v>
      </c>
      <c r="I5787" s="1" t="str">
        <f t="shared" si="363"/>
        <v>24</v>
      </c>
      <c r="J5787" t="s">
        <v>30</v>
      </c>
      <c r="K5787" t="s">
        <v>79</v>
      </c>
      <c r="L5787" t="s">
        <v>62</v>
      </c>
      <c r="M5787" t="s">
        <v>21</v>
      </c>
      <c r="N5787">
        <v>86</v>
      </c>
      <c r="O5787">
        <v>108</v>
      </c>
      <c r="P5787">
        <v>9288</v>
      </c>
      <c r="Q5787">
        <v>4923</v>
      </c>
      <c r="R5787">
        <v>0.53</v>
      </c>
      <c r="S5787" t="s">
        <v>82</v>
      </c>
      <c r="T5787" t="str">
        <f>IF(Table1[[#This Row],[Units Sold]]&gt; 700,"High Units","low Units")</f>
        <v>low Units</v>
      </c>
      <c r="U5787">
        <f>SUM(Table1[[#This Row],[Operating Profit]])/SUM(Table1[Operating Profit])*100</f>
        <v>1.482228067406855E-3</v>
      </c>
      <c r="V5787">
        <f>SUM(Table1[[#This Row],[Price per Unit]]*Table1[[#This Row],[Units Sold]])</f>
        <v>9288</v>
      </c>
      <c r="W5787">
        <f>SUM(Table1[[#This Row],[Total Sales]]-Table1[[#This Row],[Operating Profit]])</f>
        <v>4365</v>
      </c>
      <c r="X5787">
        <f>SUM(Table1[[#This Row],[Total Sales]]-Table1[[#This Row],[Cost]])</f>
        <v>4923</v>
      </c>
      <c r="Y5787">
        <f>SUM(Table1[[#This Row],[profit/loss]])/SUM(Table1[profit/loss])</f>
        <v>1.4822280674068549E-5</v>
      </c>
    </row>
    <row r="5788" spans="1:25" x14ac:dyDescent="0.3">
      <c r="A5788" t="s">
        <v>29</v>
      </c>
      <c r="B5788" t="s">
        <v>82</v>
      </c>
      <c r="C5788">
        <v>1128299</v>
      </c>
      <c r="D5788" s="9">
        <v>44371</v>
      </c>
      <c r="E5788" s="8" t="str">
        <f>TEXT(Table1[[#This Row],[Invoice Date]],"dd-mm-yyyy")</f>
        <v>24-06-2021</v>
      </c>
      <c r="F5788" s="1" t="str">
        <f t="shared" si="360"/>
        <v>June</v>
      </c>
      <c r="G5788" s="1" t="str">
        <f t="shared" si="361"/>
        <v>2021</v>
      </c>
      <c r="H5788" s="1" t="str">
        <f t="shared" si="362"/>
        <v>Thursday</v>
      </c>
      <c r="I5788" s="1" t="str">
        <f t="shared" si="363"/>
        <v>24</v>
      </c>
      <c r="J5788" t="s">
        <v>30</v>
      </c>
      <c r="K5788" t="s">
        <v>79</v>
      </c>
      <c r="L5788" t="s">
        <v>62</v>
      </c>
      <c r="M5788" t="s">
        <v>22</v>
      </c>
      <c r="N5788">
        <v>95</v>
      </c>
      <c r="O5788">
        <v>189</v>
      </c>
      <c r="P5788">
        <v>17955</v>
      </c>
      <c r="Q5788">
        <v>8080</v>
      </c>
      <c r="R5788">
        <v>0.45</v>
      </c>
      <c r="S5788" t="s">
        <v>82</v>
      </c>
      <c r="T5788" t="str">
        <f>IF(Table1[[#This Row],[Units Sold]]&gt; 700,"High Units","low Units")</f>
        <v>low Units</v>
      </c>
      <c r="U5788">
        <f>SUM(Table1[[#This Row],[Operating Profit]])/SUM(Table1[Operating Profit])*100</f>
        <v>2.4327448272694271E-3</v>
      </c>
      <c r="V5788">
        <f>SUM(Table1[[#This Row],[Price per Unit]]*Table1[[#This Row],[Units Sold]])</f>
        <v>17955</v>
      </c>
      <c r="W5788">
        <f>SUM(Table1[[#This Row],[Total Sales]]-Table1[[#This Row],[Operating Profit]])</f>
        <v>9875</v>
      </c>
      <c r="X5788">
        <f>SUM(Table1[[#This Row],[Total Sales]]-Table1[[#This Row],[Cost]])</f>
        <v>8080</v>
      </c>
      <c r="Y5788">
        <f>SUM(Table1[[#This Row],[profit/loss]])/SUM(Table1[profit/loss])</f>
        <v>2.432744827269427E-5</v>
      </c>
    </row>
    <row r="5789" spans="1:25" x14ac:dyDescent="0.3">
      <c r="A5789" t="s">
        <v>29</v>
      </c>
      <c r="B5789" t="s">
        <v>82</v>
      </c>
      <c r="C5789">
        <v>1128299</v>
      </c>
      <c r="D5789" s="9">
        <v>44400</v>
      </c>
      <c r="E5789" s="8" t="str">
        <f>TEXT(Table1[[#This Row],[Invoice Date]],"dd-mm-yyyy")</f>
        <v>23-07-2021</v>
      </c>
      <c r="F5789" s="1" t="str">
        <f t="shared" si="360"/>
        <v>July</v>
      </c>
      <c r="G5789" s="1" t="str">
        <f t="shared" si="361"/>
        <v>2021</v>
      </c>
      <c r="H5789" s="1" t="str">
        <f t="shared" si="362"/>
        <v>Friday</v>
      </c>
      <c r="I5789" s="1" t="str">
        <f t="shared" si="363"/>
        <v>23</v>
      </c>
      <c r="J5789" t="s">
        <v>30</v>
      </c>
      <c r="K5789" t="s">
        <v>79</v>
      </c>
      <c r="L5789" t="s">
        <v>62</v>
      </c>
      <c r="M5789" t="s">
        <v>16</v>
      </c>
      <c r="N5789">
        <v>79</v>
      </c>
      <c r="O5789">
        <v>255</v>
      </c>
      <c r="P5789">
        <v>20145</v>
      </c>
      <c r="Q5789">
        <v>9670</v>
      </c>
      <c r="R5789">
        <v>0.48</v>
      </c>
      <c r="S5789" t="s">
        <v>82</v>
      </c>
      <c r="T5789" t="str">
        <f>IF(Table1[[#This Row],[Units Sold]]&gt; 700,"High Units","low Units")</f>
        <v>low Units</v>
      </c>
      <c r="U5789">
        <f>SUM(Table1[[#This Row],[Operating Profit]])/SUM(Table1[Operating Profit])*100</f>
        <v>2.9114656534276434E-3</v>
      </c>
      <c r="V5789">
        <f>SUM(Table1[[#This Row],[Price per Unit]]*Table1[[#This Row],[Units Sold]])</f>
        <v>20145</v>
      </c>
      <c r="W5789">
        <f>SUM(Table1[[#This Row],[Total Sales]]-Table1[[#This Row],[Operating Profit]])</f>
        <v>10475</v>
      </c>
      <c r="X5789">
        <f>SUM(Table1[[#This Row],[Total Sales]]-Table1[[#This Row],[Cost]])</f>
        <v>9670</v>
      </c>
      <c r="Y5789">
        <f>SUM(Table1[[#This Row],[profit/loss]])/SUM(Table1[profit/loss])</f>
        <v>2.9114656534276434E-5</v>
      </c>
    </row>
    <row r="5790" spans="1:25" x14ac:dyDescent="0.3">
      <c r="A5790" t="s">
        <v>29</v>
      </c>
      <c r="B5790" t="s">
        <v>82</v>
      </c>
      <c r="C5790">
        <v>1128299</v>
      </c>
      <c r="D5790" s="9">
        <v>44400</v>
      </c>
      <c r="E5790" s="8" t="str">
        <f>TEXT(Table1[[#This Row],[Invoice Date]],"dd-mm-yyyy")</f>
        <v>23-07-2021</v>
      </c>
      <c r="F5790" s="1" t="str">
        <f t="shared" si="360"/>
        <v>July</v>
      </c>
      <c r="G5790" s="1" t="str">
        <f t="shared" si="361"/>
        <v>2021</v>
      </c>
      <c r="H5790" s="1" t="str">
        <f t="shared" si="362"/>
        <v>Friday</v>
      </c>
      <c r="I5790" s="1" t="str">
        <f t="shared" si="363"/>
        <v>23</v>
      </c>
      <c r="J5790" t="s">
        <v>30</v>
      </c>
      <c r="K5790" t="s">
        <v>79</v>
      </c>
      <c r="L5790" t="s">
        <v>62</v>
      </c>
      <c r="M5790" t="s">
        <v>18</v>
      </c>
      <c r="N5790">
        <v>85</v>
      </c>
      <c r="O5790">
        <v>196</v>
      </c>
      <c r="P5790">
        <v>16660</v>
      </c>
      <c r="Q5790">
        <v>7830</v>
      </c>
      <c r="R5790">
        <v>0.47</v>
      </c>
      <c r="S5790" t="s">
        <v>82</v>
      </c>
      <c r="T5790" t="str">
        <f>IF(Table1[[#This Row],[Units Sold]]&gt; 700,"High Units","low Units")</f>
        <v>low Units</v>
      </c>
      <c r="U5790">
        <f>SUM(Table1[[#This Row],[Operating Profit]])/SUM(Table1[Operating Profit])*100</f>
        <v>2.3574742571187638E-3</v>
      </c>
      <c r="V5790">
        <f>SUM(Table1[[#This Row],[Price per Unit]]*Table1[[#This Row],[Units Sold]])</f>
        <v>16660</v>
      </c>
      <c r="W5790">
        <f>SUM(Table1[[#This Row],[Total Sales]]-Table1[[#This Row],[Operating Profit]])</f>
        <v>8830</v>
      </c>
      <c r="X5790">
        <f>SUM(Table1[[#This Row],[Total Sales]]-Table1[[#This Row],[Cost]])</f>
        <v>7830</v>
      </c>
      <c r="Y5790">
        <f>SUM(Table1[[#This Row],[profit/loss]])/SUM(Table1[profit/loss])</f>
        <v>2.357474257118764E-5</v>
      </c>
    </row>
    <row r="5791" spans="1:25" x14ac:dyDescent="0.3">
      <c r="A5791" t="s">
        <v>29</v>
      </c>
      <c r="B5791" t="s">
        <v>82</v>
      </c>
      <c r="C5791">
        <v>1128299</v>
      </c>
      <c r="D5791" s="9">
        <v>44400</v>
      </c>
      <c r="E5791" s="8" t="str">
        <f>TEXT(Table1[[#This Row],[Invoice Date]],"dd-mm-yyyy")</f>
        <v>23-07-2021</v>
      </c>
      <c r="F5791" s="1" t="str">
        <f t="shared" si="360"/>
        <v>July</v>
      </c>
      <c r="G5791" s="1" t="str">
        <f t="shared" si="361"/>
        <v>2021</v>
      </c>
      <c r="H5791" s="1" t="str">
        <f t="shared" si="362"/>
        <v>Friday</v>
      </c>
      <c r="I5791" s="1" t="str">
        <f t="shared" si="363"/>
        <v>23</v>
      </c>
      <c r="J5791" t="s">
        <v>30</v>
      </c>
      <c r="K5791" t="s">
        <v>79</v>
      </c>
      <c r="L5791" t="s">
        <v>62</v>
      </c>
      <c r="M5791" t="s">
        <v>19</v>
      </c>
      <c r="N5791">
        <v>86</v>
      </c>
      <c r="O5791">
        <v>163</v>
      </c>
      <c r="P5791">
        <v>14018</v>
      </c>
      <c r="Q5791">
        <v>6588</v>
      </c>
      <c r="R5791">
        <v>0.47</v>
      </c>
      <c r="S5791" t="s">
        <v>82</v>
      </c>
      <c r="T5791" t="str">
        <f>IF(Table1[[#This Row],[Units Sold]]&gt; 700,"High Units","low Units")</f>
        <v>low Units</v>
      </c>
      <c r="U5791">
        <f>SUM(Table1[[#This Row],[Operating Profit]])/SUM(Table1[Operating Profit])*100</f>
        <v>1.9835300646102701E-3</v>
      </c>
      <c r="V5791">
        <f>SUM(Table1[[#This Row],[Price per Unit]]*Table1[[#This Row],[Units Sold]])</f>
        <v>14018</v>
      </c>
      <c r="W5791">
        <f>SUM(Table1[[#This Row],[Total Sales]]-Table1[[#This Row],[Operating Profit]])</f>
        <v>7430</v>
      </c>
      <c r="X5791">
        <f>SUM(Table1[[#This Row],[Total Sales]]-Table1[[#This Row],[Cost]])</f>
        <v>6588</v>
      </c>
      <c r="Y5791">
        <f>SUM(Table1[[#This Row],[profit/loss]])/SUM(Table1[profit/loss])</f>
        <v>1.9835300646102702E-5</v>
      </c>
    </row>
    <row r="5792" spans="1:25" x14ac:dyDescent="0.3">
      <c r="A5792" t="s">
        <v>29</v>
      </c>
      <c r="B5792" t="s">
        <v>82</v>
      </c>
      <c r="C5792">
        <v>1128299</v>
      </c>
      <c r="D5792" s="9">
        <v>44400</v>
      </c>
      <c r="E5792" s="8" t="str">
        <f>TEXT(Table1[[#This Row],[Invoice Date]],"dd-mm-yyyy")</f>
        <v>23-07-2021</v>
      </c>
      <c r="F5792" s="1" t="str">
        <f t="shared" si="360"/>
        <v>July</v>
      </c>
      <c r="G5792" s="1" t="str">
        <f t="shared" si="361"/>
        <v>2021</v>
      </c>
      <c r="H5792" s="1" t="str">
        <f t="shared" si="362"/>
        <v>Friday</v>
      </c>
      <c r="I5792" s="1" t="str">
        <f t="shared" si="363"/>
        <v>23</v>
      </c>
      <c r="J5792" t="s">
        <v>30</v>
      </c>
      <c r="K5792" t="s">
        <v>79</v>
      </c>
      <c r="L5792" t="s">
        <v>62</v>
      </c>
      <c r="M5792" t="s">
        <v>20</v>
      </c>
      <c r="N5792">
        <v>82</v>
      </c>
      <c r="O5792">
        <v>165</v>
      </c>
      <c r="P5792">
        <v>13530</v>
      </c>
      <c r="Q5792">
        <v>6494</v>
      </c>
      <c r="R5792">
        <v>0.48</v>
      </c>
      <c r="S5792" t="s">
        <v>82</v>
      </c>
      <c r="T5792" t="str">
        <f>IF(Table1[[#This Row],[Units Sold]]&gt; 700,"High Units","low Units")</f>
        <v>low Units</v>
      </c>
      <c r="U5792">
        <f>SUM(Table1[[#This Row],[Operating Profit]])/SUM(Table1[Operating Profit])*100</f>
        <v>1.9552283302336211E-3</v>
      </c>
      <c r="V5792">
        <f>SUM(Table1[[#This Row],[Price per Unit]]*Table1[[#This Row],[Units Sold]])</f>
        <v>13530</v>
      </c>
      <c r="W5792">
        <f>SUM(Table1[[#This Row],[Total Sales]]-Table1[[#This Row],[Operating Profit]])</f>
        <v>7036</v>
      </c>
      <c r="X5792">
        <f>SUM(Table1[[#This Row],[Total Sales]]-Table1[[#This Row],[Cost]])</f>
        <v>6494</v>
      </c>
      <c r="Y5792">
        <f>SUM(Table1[[#This Row],[profit/loss]])/SUM(Table1[profit/loss])</f>
        <v>1.9552283302336209E-5</v>
      </c>
    </row>
    <row r="5793" spans="1:25" x14ac:dyDescent="0.3">
      <c r="A5793" t="s">
        <v>29</v>
      </c>
      <c r="B5793" t="s">
        <v>82</v>
      </c>
      <c r="C5793">
        <v>1128299</v>
      </c>
      <c r="D5793" s="9">
        <v>44400</v>
      </c>
      <c r="E5793" s="8" t="str">
        <f>TEXT(Table1[[#This Row],[Invoice Date]],"dd-mm-yyyy")</f>
        <v>23-07-2021</v>
      </c>
      <c r="F5793" s="1" t="str">
        <f t="shared" si="360"/>
        <v>July</v>
      </c>
      <c r="G5793" s="1" t="str">
        <f t="shared" si="361"/>
        <v>2021</v>
      </c>
      <c r="H5793" s="1" t="str">
        <f t="shared" si="362"/>
        <v>Friday</v>
      </c>
      <c r="I5793" s="1" t="str">
        <f t="shared" si="363"/>
        <v>23</v>
      </c>
      <c r="J5793" t="s">
        <v>30</v>
      </c>
      <c r="K5793" t="s">
        <v>79</v>
      </c>
      <c r="L5793" t="s">
        <v>62</v>
      </c>
      <c r="M5793" t="s">
        <v>21</v>
      </c>
      <c r="N5793">
        <v>84</v>
      </c>
      <c r="O5793">
        <v>156</v>
      </c>
      <c r="P5793">
        <v>13104</v>
      </c>
      <c r="Q5793">
        <v>6552</v>
      </c>
      <c r="R5793">
        <v>0.5</v>
      </c>
      <c r="S5793" t="s">
        <v>82</v>
      </c>
      <c r="T5793" t="str">
        <f>IF(Table1[[#This Row],[Units Sold]]&gt; 700,"High Units","low Units")</f>
        <v>low Units</v>
      </c>
      <c r="U5793">
        <f>SUM(Table1[[#This Row],[Operating Profit]])/SUM(Table1[Operating Profit])*100</f>
        <v>1.9726911025085749E-3</v>
      </c>
      <c r="V5793">
        <f>SUM(Table1[[#This Row],[Price per Unit]]*Table1[[#This Row],[Units Sold]])</f>
        <v>13104</v>
      </c>
      <c r="W5793">
        <f>SUM(Table1[[#This Row],[Total Sales]]-Table1[[#This Row],[Operating Profit]])</f>
        <v>6552</v>
      </c>
      <c r="X5793">
        <f>SUM(Table1[[#This Row],[Total Sales]]-Table1[[#This Row],[Cost]])</f>
        <v>6552</v>
      </c>
      <c r="Y5793">
        <f>SUM(Table1[[#This Row],[profit/loss]])/SUM(Table1[profit/loss])</f>
        <v>1.9726911025085747E-5</v>
      </c>
    </row>
    <row r="5794" spans="1:25" x14ac:dyDescent="0.3">
      <c r="A5794" t="s">
        <v>29</v>
      </c>
      <c r="B5794" t="s">
        <v>82</v>
      </c>
      <c r="C5794">
        <v>1128299</v>
      </c>
      <c r="D5794" s="9">
        <v>44400</v>
      </c>
      <c r="E5794" s="8" t="str">
        <f>TEXT(Table1[[#This Row],[Invoice Date]],"dd-mm-yyyy")</f>
        <v>23-07-2021</v>
      </c>
      <c r="F5794" s="1" t="str">
        <f t="shared" si="360"/>
        <v>July</v>
      </c>
      <c r="G5794" s="1" t="str">
        <f t="shared" si="361"/>
        <v>2021</v>
      </c>
      <c r="H5794" s="1" t="str">
        <f t="shared" si="362"/>
        <v>Friday</v>
      </c>
      <c r="I5794" s="1" t="str">
        <f t="shared" si="363"/>
        <v>23</v>
      </c>
      <c r="J5794" t="s">
        <v>30</v>
      </c>
      <c r="K5794" t="s">
        <v>79</v>
      </c>
      <c r="L5794" t="s">
        <v>62</v>
      </c>
      <c r="M5794" t="s">
        <v>22</v>
      </c>
      <c r="N5794">
        <v>97</v>
      </c>
      <c r="O5794">
        <v>150</v>
      </c>
      <c r="P5794">
        <v>14550</v>
      </c>
      <c r="Q5794">
        <v>6111</v>
      </c>
      <c r="R5794">
        <v>0.42</v>
      </c>
      <c r="S5794" t="s">
        <v>82</v>
      </c>
      <c r="T5794" t="str">
        <f>IF(Table1[[#This Row],[Units Sold]]&gt; 700,"High Units","low Units")</f>
        <v>low Units</v>
      </c>
      <c r="U5794">
        <f>SUM(Table1[[#This Row],[Operating Profit]])/SUM(Table1[Operating Profit])*100</f>
        <v>1.8399138167628053E-3</v>
      </c>
      <c r="V5794">
        <f>SUM(Table1[[#This Row],[Price per Unit]]*Table1[[#This Row],[Units Sold]])</f>
        <v>14550</v>
      </c>
      <c r="W5794">
        <f>SUM(Table1[[#This Row],[Total Sales]]-Table1[[#This Row],[Operating Profit]])</f>
        <v>8439</v>
      </c>
      <c r="X5794">
        <f>SUM(Table1[[#This Row],[Total Sales]]-Table1[[#This Row],[Cost]])</f>
        <v>6111</v>
      </c>
      <c r="Y5794">
        <f>SUM(Table1[[#This Row],[profit/loss]])/SUM(Table1[profit/loss])</f>
        <v>1.8399138167628053E-5</v>
      </c>
    </row>
    <row r="5795" spans="1:25" x14ac:dyDescent="0.3">
      <c r="A5795" t="s">
        <v>29</v>
      </c>
      <c r="B5795" t="s">
        <v>82</v>
      </c>
      <c r="C5795">
        <v>1128299</v>
      </c>
      <c r="D5795" s="9">
        <v>44432</v>
      </c>
      <c r="E5795" s="8" t="str">
        <f>TEXT(Table1[[#This Row],[Invoice Date]],"dd-mm-yyyy")</f>
        <v>24-08-2021</v>
      </c>
      <c r="F5795" s="1" t="str">
        <f t="shared" si="360"/>
        <v>August</v>
      </c>
      <c r="G5795" s="1" t="str">
        <f t="shared" si="361"/>
        <v>2021</v>
      </c>
      <c r="H5795" s="1" t="str">
        <f t="shared" si="362"/>
        <v>Tuesday</v>
      </c>
      <c r="I5795" s="1" t="str">
        <f t="shared" si="363"/>
        <v>24</v>
      </c>
      <c r="J5795" t="s">
        <v>30</v>
      </c>
      <c r="K5795" t="s">
        <v>79</v>
      </c>
      <c r="L5795" t="s">
        <v>62</v>
      </c>
      <c r="M5795" t="s">
        <v>16</v>
      </c>
      <c r="N5795">
        <v>81</v>
      </c>
      <c r="O5795">
        <v>200</v>
      </c>
      <c r="P5795">
        <v>16200</v>
      </c>
      <c r="Q5795">
        <v>7776</v>
      </c>
      <c r="R5795">
        <v>0.48</v>
      </c>
      <c r="S5795" t="s">
        <v>82</v>
      </c>
      <c r="T5795" t="str">
        <f>IF(Table1[[#This Row],[Units Sold]]&gt; 700,"High Units","low Units")</f>
        <v>low Units</v>
      </c>
      <c r="U5795">
        <f>SUM(Table1[[#This Row],[Operating Profit]])/SUM(Table1[Operating Profit])*100</f>
        <v>2.3412158139662206E-3</v>
      </c>
      <c r="V5795">
        <f>SUM(Table1[[#This Row],[Price per Unit]]*Table1[[#This Row],[Units Sold]])</f>
        <v>16200</v>
      </c>
      <c r="W5795">
        <f>SUM(Table1[[#This Row],[Total Sales]]-Table1[[#This Row],[Operating Profit]])</f>
        <v>8424</v>
      </c>
      <c r="X5795">
        <f>SUM(Table1[[#This Row],[Total Sales]]-Table1[[#This Row],[Cost]])</f>
        <v>7776</v>
      </c>
      <c r="Y5795">
        <f>SUM(Table1[[#This Row],[profit/loss]])/SUM(Table1[profit/loss])</f>
        <v>2.3412158139662205E-5</v>
      </c>
    </row>
    <row r="5796" spans="1:25" x14ac:dyDescent="0.3">
      <c r="A5796" t="s">
        <v>29</v>
      </c>
      <c r="B5796" t="s">
        <v>82</v>
      </c>
      <c r="C5796">
        <v>1128299</v>
      </c>
      <c r="D5796" s="9">
        <v>44432</v>
      </c>
      <c r="E5796" s="8" t="str">
        <f>TEXT(Table1[[#This Row],[Invoice Date]],"dd-mm-yyyy")</f>
        <v>24-08-2021</v>
      </c>
      <c r="F5796" s="1" t="str">
        <f t="shared" si="360"/>
        <v>August</v>
      </c>
      <c r="G5796" s="1" t="str">
        <f t="shared" si="361"/>
        <v>2021</v>
      </c>
      <c r="H5796" s="1" t="str">
        <f t="shared" si="362"/>
        <v>Tuesday</v>
      </c>
      <c r="I5796" s="1" t="str">
        <f t="shared" si="363"/>
        <v>24</v>
      </c>
      <c r="J5796" t="s">
        <v>30</v>
      </c>
      <c r="K5796" t="s">
        <v>79</v>
      </c>
      <c r="L5796" t="s">
        <v>62</v>
      </c>
      <c r="M5796" t="s">
        <v>18</v>
      </c>
      <c r="N5796">
        <v>76</v>
      </c>
      <c r="O5796">
        <v>233</v>
      </c>
      <c r="P5796">
        <v>17708</v>
      </c>
      <c r="Q5796">
        <v>8677</v>
      </c>
      <c r="R5796">
        <v>0.49</v>
      </c>
      <c r="S5796" t="s">
        <v>82</v>
      </c>
      <c r="T5796" t="str">
        <f>IF(Table1[[#This Row],[Units Sold]]&gt; 700,"High Units","low Units")</f>
        <v>low Units</v>
      </c>
      <c r="U5796">
        <f>SUM(Table1[[#This Row],[Operating Profit]])/SUM(Table1[Operating Profit])*100</f>
        <v>2.6124909487892098E-3</v>
      </c>
      <c r="V5796">
        <f>SUM(Table1[[#This Row],[Price per Unit]]*Table1[[#This Row],[Units Sold]])</f>
        <v>17708</v>
      </c>
      <c r="W5796">
        <f>SUM(Table1[[#This Row],[Total Sales]]-Table1[[#This Row],[Operating Profit]])</f>
        <v>9031</v>
      </c>
      <c r="X5796">
        <f>SUM(Table1[[#This Row],[Total Sales]]-Table1[[#This Row],[Cost]])</f>
        <v>8677</v>
      </c>
      <c r="Y5796">
        <f>SUM(Table1[[#This Row],[profit/loss]])/SUM(Table1[profit/loss])</f>
        <v>2.6124909487892098E-5</v>
      </c>
    </row>
    <row r="5797" spans="1:25" x14ac:dyDescent="0.3">
      <c r="A5797" t="s">
        <v>29</v>
      </c>
      <c r="B5797" t="s">
        <v>82</v>
      </c>
      <c r="C5797">
        <v>1128299</v>
      </c>
      <c r="D5797" s="9">
        <v>44432</v>
      </c>
      <c r="E5797" s="8" t="str">
        <f>TEXT(Table1[[#This Row],[Invoice Date]],"dd-mm-yyyy")</f>
        <v>24-08-2021</v>
      </c>
      <c r="F5797" s="1" t="str">
        <f t="shared" si="360"/>
        <v>August</v>
      </c>
      <c r="G5797" s="1" t="str">
        <f t="shared" si="361"/>
        <v>2021</v>
      </c>
      <c r="H5797" s="1" t="str">
        <f t="shared" si="362"/>
        <v>Tuesday</v>
      </c>
      <c r="I5797" s="1" t="str">
        <f t="shared" si="363"/>
        <v>24</v>
      </c>
      <c r="J5797" t="s">
        <v>30</v>
      </c>
      <c r="K5797" t="s">
        <v>79</v>
      </c>
      <c r="L5797" t="s">
        <v>62</v>
      </c>
      <c r="M5797" t="s">
        <v>19</v>
      </c>
      <c r="N5797">
        <v>68</v>
      </c>
      <c r="O5797">
        <v>195</v>
      </c>
      <c r="P5797">
        <v>13260</v>
      </c>
      <c r="Q5797">
        <v>6497</v>
      </c>
      <c r="R5797">
        <v>0.49</v>
      </c>
      <c r="S5797" t="s">
        <v>82</v>
      </c>
      <c r="T5797" t="str">
        <f>IF(Table1[[#This Row],[Units Sold]]&gt; 700,"High Units","low Units")</f>
        <v>low Units</v>
      </c>
      <c r="U5797">
        <f>SUM(Table1[[#This Row],[Operating Profit]])/SUM(Table1[Operating Profit])*100</f>
        <v>1.956131577075429E-3</v>
      </c>
      <c r="V5797">
        <f>SUM(Table1[[#This Row],[Price per Unit]]*Table1[[#This Row],[Units Sold]])</f>
        <v>13260</v>
      </c>
      <c r="W5797">
        <f>SUM(Table1[[#This Row],[Total Sales]]-Table1[[#This Row],[Operating Profit]])</f>
        <v>6763</v>
      </c>
      <c r="X5797">
        <f>SUM(Table1[[#This Row],[Total Sales]]-Table1[[#This Row],[Cost]])</f>
        <v>6497</v>
      </c>
      <c r="Y5797">
        <f>SUM(Table1[[#This Row],[profit/loss]])/SUM(Table1[profit/loss])</f>
        <v>1.9561315770754289E-5</v>
      </c>
    </row>
    <row r="5798" spans="1:25" x14ac:dyDescent="0.3">
      <c r="A5798" t="s">
        <v>29</v>
      </c>
      <c r="B5798" t="s">
        <v>82</v>
      </c>
      <c r="C5798">
        <v>1128299</v>
      </c>
      <c r="D5798" s="9">
        <v>44432</v>
      </c>
      <c r="E5798" s="8" t="str">
        <f>TEXT(Table1[[#This Row],[Invoice Date]],"dd-mm-yyyy")</f>
        <v>24-08-2021</v>
      </c>
      <c r="F5798" s="1" t="str">
        <f t="shared" si="360"/>
        <v>August</v>
      </c>
      <c r="G5798" s="1" t="str">
        <f t="shared" si="361"/>
        <v>2021</v>
      </c>
      <c r="H5798" s="1" t="str">
        <f t="shared" si="362"/>
        <v>Tuesday</v>
      </c>
      <c r="I5798" s="1" t="str">
        <f t="shared" si="363"/>
        <v>24</v>
      </c>
      <c r="J5798" t="s">
        <v>30</v>
      </c>
      <c r="K5798" t="s">
        <v>79</v>
      </c>
      <c r="L5798" t="s">
        <v>62</v>
      </c>
      <c r="M5798" t="s">
        <v>20</v>
      </c>
      <c r="N5798">
        <v>68</v>
      </c>
      <c r="O5798">
        <v>119</v>
      </c>
      <c r="P5798">
        <v>8092</v>
      </c>
      <c r="Q5798">
        <v>3722</v>
      </c>
      <c r="R5798">
        <v>0.46</v>
      </c>
      <c r="S5798" t="s">
        <v>82</v>
      </c>
      <c r="T5798" t="str">
        <f>IF(Table1[[#This Row],[Units Sold]]&gt; 700,"High Units","low Units")</f>
        <v>low Units</v>
      </c>
      <c r="U5798">
        <f>SUM(Table1[[#This Row],[Operating Profit]])/SUM(Table1[Operating Profit])*100</f>
        <v>1.1206282484030701E-3</v>
      </c>
      <c r="V5798">
        <f>SUM(Table1[[#This Row],[Price per Unit]]*Table1[[#This Row],[Units Sold]])</f>
        <v>8092</v>
      </c>
      <c r="W5798">
        <f>SUM(Table1[[#This Row],[Total Sales]]-Table1[[#This Row],[Operating Profit]])</f>
        <v>4370</v>
      </c>
      <c r="X5798">
        <f>SUM(Table1[[#This Row],[Total Sales]]-Table1[[#This Row],[Cost]])</f>
        <v>3722</v>
      </c>
      <c r="Y5798">
        <f>SUM(Table1[[#This Row],[profit/loss]])/SUM(Table1[profit/loss])</f>
        <v>1.1206282484030702E-5</v>
      </c>
    </row>
    <row r="5799" spans="1:25" x14ac:dyDescent="0.3">
      <c r="A5799" t="s">
        <v>29</v>
      </c>
      <c r="B5799" t="s">
        <v>82</v>
      </c>
      <c r="C5799">
        <v>1128299</v>
      </c>
      <c r="D5799" s="9">
        <v>44432</v>
      </c>
      <c r="E5799" s="8" t="str">
        <f>TEXT(Table1[[#This Row],[Invoice Date]],"dd-mm-yyyy")</f>
        <v>24-08-2021</v>
      </c>
      <c r="F5799" s="1" t="str">
        <f t="shared" si="360"/>
        <v>August</v>
      </c>
      <c r="G5799" s="1" t="str">
        <f t="shared" si="361"/>
        <v>2021</v>
      </c>
      <c r="H5799" s="1" t="str">
        <f t="shared" si="362"/>
        <v>Tuesday</v>
      </c>
      <c r="I5799" s="1" t="str">
        <f t="shared" si="363"/>
        <v>24</v>
      </c>
      <c r="J5799" t="s">
        <v>30</v>
      </c>
      <c r="K5799" t="s">
        <v>79</v>
      </c>
      <c r="L5799" t="s">
        <v>62</v>
      </c>
      <c r="M5799" t="s">
        <v>21</v>
      </c>
      <c r="N5799">
        <v>65</v>
      </c>
      <c r="O5799">
        <v>128</v>
      </c>
      <c r="P5799">
        <v>8320</v>
      </c>
      <c r="Q5799">
        <v>4410</v>
      </c>
      <c r="R5799">
        <v>0.53</v>
      </c>
      <c r="S5799" t="s">
        <v>82</v>
      </c>
      <c r="T5799" t="str">
        <f>IF(Table1[[#This Row],[Units Sold]]&gt; 700,"High Units","low Units")</f>
        <v>low Units</v>
      </c>
      <c r="U5799">
        <f>SUM(Table1[[#This Row],[Operating Profit]])/SUM(Table1[Operating Profit])*100</f>
        <v>1.3277728574576945E-3</v>
      </c>
      <c r="V5799">
        <f>SUM(Table1[[#This Row],[Price per Unit]]*Table1[[#This Row],[Units Sold]])</f>
        <v>8320</v>
      </c>
      <c r="W5799">
        <f>SUM(Table1[[#This Row],[Total Sales]]-Table1[[#This Row],[Operating Profit]])</f>
        <v>3910</v>
      </c>
      <c r="X5799">
        <f>SUM(Table1[[#This Row],[Total Sales]]-Table1[[#This Row],[Cost]])</f>
        <v>4410</v>
      </c>
      <c r="Y5799">
        <f>SUM(Table1[[#This Row],[profit/loss]])/SUM(Table1[profit/loss])</f>
        <v>1.3277728574576946E-5</v>
      </c>
    </row>
    <row r="5800" spans="1:25" x14ac:dyDescent="0.3">
      <c r="A5800" t="s">
        <v>29</v>
      </c>
      <c r="B5800" t="s">
        <v>82</v>
      </c>
      <c r="C5800">
        <v>1128299</v>
      </c>
      <c r="D5800" s="9">
        <v>44432</v>
      </c>
      <c r="E5800" s="8" t="str">
        <f>TEXT(Table1[[#This Row],[Invoice Date]],"dd-mm-yyyy")</f>
        <v>24-08-2021</v>
      </c>
      <c r="F5800" s="1" t="str">
        <f t="shared" si="360"/>
        <v>August</v>
      </c>
      <c r="G5800" s="1" t="str">
        <f t="shared" si="361"/>
        <v>2021</v>
      </c>
      <c r="H5800" s="1" t="str">
        <f t="shared" si="362"/>
        <v>Tuesday</v>
      </c>
      <c r="I5800" s="1" t="str">
        <f t="shared" si="363"/>
        <v>24</v>
      </c>
      <c r="J5800" t="s">
        <v>30</v>
      </c>
      <c r="K5800" t="s">
        <v>79</v>
      </c>
      <c r="L5800" t="s">
        <v>62</v>
      </c>
      <c r="M5800" t="s">
        <v>22</v>
      </c>
      <c r="N5800">
        <v>69</v>
      </c>
      <c r="O5800">
        <v>73</v>
      </c>
      <c r="P5800">
        <v>5037</v>
      </c>
      <c r="Q5800">
        <v>2216</v>
      </c>
      <c r="R5800">
        <v>0.44</v>
      </c>
      <c r="S5800" t="s">
        <v>82</v>
      </c>
      <c r="T5800" t="str">
        <f>IF(Table1[[#This Row],[Units Sold]]&gt; 700,"High Units","low Units")</f>
        <v>low Units</v>
      </c>
      <c r="U5800">
        <f>SUM(Table1[[#This Row],[Operating Profit]])/SUM(Table1[Operating Profit])*100</f>
        <v>6.6719833381547649E-4</v>
      </c>
      <c r="V5800">
        <f>SUM(Table1[[#This Row],[Price per Unit]]*Table1[[#This Row],[Units Sold]])</f>
        <v>5037</v>
      </c>
      <c r="W5800">
        <f>SUM(Table1[[#This Row],[Total Sales]]-Table1[[#This Row],[Operating Profit]])</f>
        <v>2821</v>
      </c>
      <c r="X5800">
        <f>SUM(Table1[[#This Row],[Total Sales]]-Table1[[#This Row],[Cost]])</f>
        <v>2216</v>
      </c>
      <c r="Y5800">
        <f>SUM(Table1[[#This Row],[profit/loss]])/SUM(Table1[profit/loss])</f>
        <v>6.6719833381547649E-6</v>
      </c>
    </row>
    <row r="5801" spans="1:25" x14ac:dyDescent="0.3">
      <c r="A5801" t="s">
        <v>29</v>
      </c>
      <c r="B5801" t="s">
        <v>82</v>
      </c>
      <c r="C5801">
        <v>1128299</v>
      </c>
      <c r="D5801" s="9">
        <v>44464</v>
      </c>
      <c r="E5801" s="8" t="str">
        <f>TEXT(Table1[[#This Row],[Invoice Date]],"dd-mm-yyyy")</f>
        <v>25-09-2021</v>
      </c>
      <c r="F5801" s="1" t="str">
        <f t="shared" si="360"/>
        <v>September</v>
      </c>
      <c r="G5801" s="1" t="str">
        <f t="shared" si="361"/>
        <v>2021</v>
      </c>
      <c r="H5801" s="1" t="str">
        <f t="shared" si="362"/>
        <v>Saturday</v>
      </c>
      <c r="I5801" s="1" t="str">
        <f t="shared" si="363"/>
        <v>25</v>
      </c>
      <c r="J5801" t="s">
        <v>30</v>
      </c>
      <c r="K5801" t="s">
        <v>79</v>
      </c>
      <c r="L5801" t="s">
        <v>62</v>
      </c>
      <c r="M5801" t="s">
        <v>16</v>
      </c>
      <c r="N5801">
        <v>46</v>
      </c>
      <c r="O5801">
        <v>122</v>
      </c>
      <c r="P5801">
        <v>5612</v>
      </c>
      <c r="Q5801">
        <v>2525</v>
      </c>
      <c r="R5801">
        <v>0.45</v>
      </c>
      <c r="S5801" t="s">
        <v>82</v>
      </c>
      <c r="T5801" t="str">
        <f>IF(Table1[[#This Row],[Units Sold]]&gt; 700,"High Units","low Units")</f>
        <v>low Units</v>
      </c>
      <c r="U5801">
        <f>SUM(Table1[[#This Row],[Operating Profit]])/SUM(Table1[Operating Profit])*100</f>
        <v>7.6023275852169587E-4</v>
      </c>
      <c r="V5801">
        <f>SUM(Table1[[#This Row],[Price per Unit]]*Table1[[#This Row],[Units Sold]])</f>
        <v>5612</v>
      </c>
      <c r="W5801">
        <f>SUM(Table1[[#This Row],[Total Sales]]-Table1[[#This Row],[Operating Profit]])</f>
        <v>3087</v>
      </c>
      <c r="X5801">
        <f>SUM(Table1[[#This Row],[Total Sales]]-Table1[[#This Row],[Cost]])</f>
        <v>2525</v>
      </c>
      <c r="Y5801">
        <f>SUM(Table1[[#This Row],[profit/loss]])/SUM(Table1[profit/loss])</f>
        <v>7.6023275852169586E-6</v>
      </c>
    </row>
    <row r="5802" spans="1:25" x14ac:dyDescent="0.3">
      <c r="A5802" t="s">
        <v>29</v>
      </c>
      <c r="B5802" t="s">
        <v>82</v>
      </c>
      <c r="C5802">
        <v>1128299</v>
      </c>
      <c r="D5802" s="9">
        <v>44464</v>
      </c>
      <c r="E5802" s="8" t="str">
        <f>TEXT(Table1[[#This Row],[Invoice Date]],"dd-mm-yyyy")</f>
        <v>25-09-2021</v>
      </c>
      <c r="F5802" s="1" t="str">
        <f t="shared" si="360"/>
        <v>September</v>
      </c>
      <c r="G5802" s="1" t="str">
        <f t="shared" si="361"/>
        <v>2021</v>
      </c>
      <c r="H5802" s="1" t="str">
        <f t="shared" si="362"/>
        <v>Saturday</v>
      </c>
      <c r="I5802" s="1" t="str">
        <f t="shared" si="363"/>
        <v>25</v>
      </c>
      <c r="J5802" t="s">
        <v>30</v>
      </c>
      <c r="K5802" t="s">
        <v>79</v>
      </c>
      <c r="L5802" t="s">
        <v>62</v>
      </c>
      <c r="M5802" t="s">
        <v>18</v>
      </c>
      <c r="N5802">
        <v>51</v>
      </c>
      <c r="O5802">
        <v>122</v>
      </c>
      <c r="P5802">
        <v>6222</v>
      </c>
      <c r="Q5802">
        <v>2862</v>
      </c>
      <c r="R5802">
        <v>0.46</v>
      </c>
      <c r="S5802" t="s">
        <v>82</v>
      </c>
      <c r="T5802" t="str">
        <f>IF(Table1[[#This Row],[Units Sold]]&gt; 700,"High Units","low Units")</f>
        <v>low Units</v>
      </c>
      <c r="U5802">
        <f>SUM(Table1[[#This Row],[Operating Profit]])/SUM(Table1[Operating Profit])*100</f>
        <v>8.6169748708478952E-4</v>
      </c>
      <c r="V5802">
        <f>SUM(Table1[[#This Row],[Price per Unit]]*Table1[[#This Row],[Units Sold]])</f>
        <v>6222</v>
      </c>
      <c r="W5802">
        <f>SUM(Table1[[#This Row],[Total Sales]]-Table1[[#This Row],[Operating Profit]])</f>
        <v>3360</v>
      </c>
      <c r="X5802">
        <f>SUM(Table1[[#This Row],[Total Sales]]-Table1[[#This Row],[Cost]])</f>
        <v>2862</v>
      </c>
      <c r="Y5802">
        <f>SUM(Table1[[#This Row],[profit/loss]])/SUM(Table1[profit/loss])</f>
        <v>8.6169748708478947E-6</v>
      </c>
    </row>
    <row r="5803" spans="1:25" x14ac:dyDescent="0.3">
      <c r="A5803" t="s">
        <v>29</v>
      </c>
      <c r="B5803" t="s">
        <v>82</v>
      </c>
      <c r="C5803">
        <v>1128299</v>
      </c>
      <c r="D5803" s="9">
        <v>44464</v>
      </c>
      <c r="E5803" s="8" t="str">
        <f>TEXT(Table1[[#This Row],[Invoice Date]],"dd-mm-yyyy")</f>
        <v>25-09-2021</v>
      </c>
      <c r="F5803" s="1" t="str">
        <f t="shared" si="360"/>
        <v>September</v>
      </c>
      <c r="G5803" s="1" t="str">
        <f t="shared" si="361"/>
        <v>2021</v>
      </c>
      <c r="H5803" s="1" t="str">
        <f t="shared" si="362"/>
        <v>Saturday</v>
      </c>
      <c r="I5803" s="1" t="str">
        <f t="shared" si="363"/>
        <v>25</v>
      </c>
      <c r="J5803" t="s">
        <v>30</v>
      </c>
      <c r="K5803" t="s">
        <v>79</v>
      </c>
      <c r="L5803" t="s">
        <v>62</v>
      </c>
      <c r="M5803" t="s">
        <v>19</v>
      </c>
      <c r="N5803">
        <v>49</v>
      </c>
      <c r="O5803">
        <v>75</v>
      </c>
      <c r="P5803">
        <v>3675</v>
      </c>
      <c r="Q5803">
        <v>1654</v>
      </c>
      <c r="R5803">
        <v>0.45</v>
      </c>
      <c r="S5803" t="s">
        <v>82</v>
      </c>
      <c r="T5803" t="str">
        <f>IF(Table1[[#This Row],[Units Sold]]&gt; 700,"High Units","low Units")</f>
        <v>low Units</v>
      </c>
      <c r="U5803">
        <f>SUM(Table1[[#This Row],[Operating Profit]])/SUM(Table1[Operating Profit])*100</f>
        <v>4.9799009211678612E-4</v>
      </c>
      <c r="V5803">
        <f>SUM(Table1[[#This Row],[Price per Unit]]*Table1[[#This Row],[Units Sold]])</f>
        <v>3675</v>
      </c>
      <c r="W5803">
        <f>SUM(Table1[[#This Row],[Total Sales]]-Table1[[#This Row],[Operating Profit]])</f>
        <v>2021</v>
      </c>
      <c r="X5803">
        <f>SUM(Table1[[#This Row],[Total Sales]]-Table1[[#This Row],[Cost]])</f>
        <v>1654</v>
      </c>
      <c r="Y5803">
        <f>SUM(Table1[[#This Row],[profit/loss]])/SUM(Table1[profit/loss])</f>
        <v>4.9799009211678614E-6</v>
      </c>
    </row>
    <row r="5804" spans="1:25" x14ac:dyDescent="0.3">
      <c r="A5804" t="s">
        <v>29</v>
      </c>
      <c r="B5804" t="s">
        <v>82</v>
      </c>
      <c r="C5804">
        <v>1128299</v>
      </c>
      <c r="D5804" s="9">
        <v>44464</v>
      </c>
      <c r="E5804" s="8" t="str">
        <f>TEXT(Table1[[#This Row],[Invoice Date]],"dd-mm-yyyy")</f>
        <v>25-09-2021</v>
      </c>
      <c r="F5804" s="1" t="str">
        <f t="shared" si="360"/>
        <v>September</v>
      </c>
      <c r="G5804" s="1" t="str">
        <f t="shared" si="361"/>
        <v>2021</v>
      </c>
      <c r="H5804" s="1" t="str">
        <f t="shared" si="362"/>
        <v>Saturday</v>
      </c>
      <c r="I5804" s="1" t="str">
        <f t="shared" si="363"/>
        <v>25</v>
      </c>
      <c r="J5804" t="s">
        <v>30</v>
      </c>
      <c r="K5804" t="s">
        <v>79</v>
      </c>
      <c r="L5804" t="s">
        <v>62</v>
      </c>
      <c r="M5804" t="s">
        <v>20</v>
      </c>
      <c r="N5804">
        <v>49</v>
      </c>
      <c r="O5804">
        <v>52</v>
      </c>
      <c r="P5804">
        <v>2548</v>
      </c>
      <c r="Q5804">
        <v>1172</v>
      </c>
      <c r="R5804">
        <v>0.46</v>
      </c>
      <c r="S5804" t="s">
        <v>82</v>
      </c>
      <c r="T5804" t="str">
        <f>IF(Table1[[#This Row],[Units Sold]]&gt; 700,"High Units","low Units")</f>
        <v>low Units</v>
      </c>
      <c r="U5804">
        <f>SUM(Table1[[#This Row],[Operating Profit]])/SUM(Table1[Operating Profit])*100</f>
        <v>3.5286843286630795E-4</v>
      </c>
      <c r="V5804">
        <f>SUM(Table1[[#This Row],[Price per Unit]]*Table1[[#This Row],[Units Sold]])</f>
        <v>2548</v>
      </c>
      <c r="W5804">
        <f>SUM(Table1[[#This Row],[Total Sales]]-Table1[[#This Row],[Operating Profit]])</f>
        <v>1376</v>
      </c>
      <c r="X5804">
        <f>SUM(Table1[[#This Row],[Total Sales]]-Table1[[#This Row],[Cost]])</f>
        <v>1172</v>
      </c>
      <c r="Y5804">
        <f>SUM(Table1[[#This Row],[profit/loss]])/SUM(Table1[profit/loss])</f>
        <v>3.5286843286630795E-6</v>
      </c>
    </row>
    <row r="5805" spans="1:25" x14ac:dyDescent="0.3">
      <c r="A5805" t="s">
        <v>29</v>
      </c>
      <c r="B5805" t="s">
        <v>82</v>
      </c>
      <c r="C5805">
        <v>1128299</v>
      </c>
      <c r="D5805" s="9">
        <v>44464</v>
      </c>
      <c r="E5805" s="8" t="str">
        <f>TEXT(Table1[[#This Row],[Invoice Date]],"dd-mm-yyyy")</f>
        <v>25-09-2021</v>
      </c>
      <c r="F5805" s="1" t="str">
        <f t="shared" si="360"/>
        <v>September</v>
      </c>
      <c r="G5805" s="1" t="str">
        <f t="shared" si="361"/>
        <v>2021</v>
      </c>
      <c r="H5805" s="1" t="str">
        <f t="shared" si="362"/>
        <v>Saturday</v>
      </c>
      <c r="I5805" s="1" t="str">
        <f t="shared" si="363"/>
        <v>25</v>
      </c>
      <c r="J5805" t="s">
        <v>30</v>
      </c>
      <c r="K5805" t="s">
        <v>79</v>
      </c>
      <c r="L5805" t="s">
        <v>62</v>
      </c>
      <c r="M5805" t="s">
        <v>21</v>
      </c>
      <c r="N5805">
        <v>58</v>
      </c>
      <c r="O5805">
        <v>59</v>
      </c>
      <c r="P5805">
        <v>3422</v>
      </c>
      <c r="Q5805">
        <v>1814</v>
      </c>
      <c r="R5805">
        <v>0.53</v>
      </c>
      <c r="S5805" t="s">
        <v>82</v>
      </c>
      <c r="T5805" t="str">
        <f>IF(Table1[[#This Row],[Units Sold]]&gt; 700,"High Units","low Units")</f>
        <v>low Units</v>
      </c>
      <c r="U5805">
        <f>SUM(Table1[[#This Row],[Operating Profit]])/SUM(Table1[Operating Profit])*100</f>
        <v>5.4616325701321042E-4</v>
      </c>
      <c r="V5805">
        <f>SUM(Table1[[#This Row],[Price per Unit]]*Table1[[#This Row],[Units Sold]])</f>
        <v>3422</v>
      </c>
      <c r="W5805">
        <f>SUM(Table1[[#This Row],[Total Sales]]-Table1[[#This Row],[Operating Profit]])</f>
        <v>1608</v>
      </c>
      <c r="X5805">
        <f>SUM(Table1[[#This Row],[Total Sales]]-Table1[[#This Row],[Cost]])</f>
        <v>1814</v>
      </c>
      <c r="Y5805">
        <f>SUM(Table1[[#This Row],[profit/loss]])/SUM(Table1[profit/loss])</f>
        <v>5.4616325701321047E-6</v>
      </c>
    </row>
    <row r="5806" spans="1:25" x14ac:dyDescent="0.3">
      <c r="A5806" t="s">
        <v>29</v>
      </c>
      <c r="B5806" t="s">
        <v>82</v>
      </c>
      <c r="C5806">
        <v>1128299</v>
      </c>
      <c r="D5806" s="9">
        <v>44464</v>
      </c>
      <c r="E5806" s="8" t="str">
        <f>TEXT(Table1[[#This Row],[Invoice Date]],"dd-mm-yyyy")</f>
        <v>25-09-2021</v>
      </c>
      <c r="F5806" s="1" t="str">
        <f t="shared" si="360"/>
        <v>September</v>
      </c>
      <c r="G5806" s="1" t="str">
        <f t="shared" si="361"/>
        <v>2021</v>
      </c>
      <c r="H5806" s="1" t="str">
        <f t="shared" si="362"/>
        <v>Saturday</v>
      </c>
      <c r="I5806" s="1" t="str">
        <f t="shared" si="363"/>
        <v>25</v>
      </c>
      <c r="J5806" t="s">
        <v>30</v>
      </c>
      <c r="K5806" t="s">
        <v>79</v>
      </c>
      <c r="L5806" t="s">
        <v>62</v>
      </c>
      <c r="M5806" t="s">
        <v>22</v>
      </c>
      <c r="N5806">
        <v>41</v>
      </c>
      <c r="O5806">
        <v>73</v>
      </c>
      <c r="P5806">
        <v>2993</v>
      </c>
      <c r="Q5806">
        <v>1257</v>
      </c>
      <c r="R5806">
        <v>0.42</v>
      </c>
      <c r="S5806" t="s">
        <v>82</v>
      </c>
      <c r="T5806" t="str">
        <f>IF(Table1[[#This Row],[Units Sold]]&gt; 700,"High Units","low Units")</f>
        <v>low Units</v>
      </c>
      <c r="U5806">
        <f>SUM(Table1[[#This Row],[Operating Profit]])/SUM(Table1[Operating Profit])*100</f>
        <v>3.7846042671753333E-4</v>
      </c>
      <c r="V5806">
        <f>SUM(Table1[[#This Row],[Price per Unit]]*Table1[[#This Row],[Units Sold]])</f>
        <v>2993</v>
      </c>
      <c r="W5806">
        <f>SUM(Table1[[#This Row],[Total Sales]]-Table1[[#This Row],[Operating Profit]])</f>
        <v>1736</v>
      </c>
      <c r="X5806">
        <f>SUM(Table1[[#This Row],[Total Sales]]-Table1[[#This Row],[Cost]])</f>
        <v>1257</v>
      </c>
      <c r="Y5806">
        <f>SUM(Table1[[#This Row],[profit/loss]])/SUM(Table1[profit/loss])</f>
        <v>3.7846042671753333E-6</v>
      </c>
    </row>
    <row r="5807" spans="1:25" x14ac:dyDescent="0.3">
      <c r="A5807" t="s">
        <v>29</v>
      </c>
      <c r="B5807" t="s">
        <v>82</v>
      </c>
      <c r="C5807">
        <v>1128299</v>
      </c>
      <c r="D5807" s="9">
        <v>44493</v>
      </c>
      <c r="E5807" s="8" t="str">
        <f>TEXT(Table1[[#This Row],[Invoice Date]],"dd-mm-yyyy")</f>
        <v>24-10-2021</v>
      </c>
      <c r="F5807" s="1" t="str">
        <f t="shared" si="360"/>
        <v>October</v>
      </c>
      <c r="G5807" s="1" t="str">
        <f t="shared" si="361"/>
        <v>2021</v>
      </c>
      <c r="H5807" s="1" t="str">
        <f t="shared" si="362"/>
        <v>Sunday</v>
      </c>
      <c r="I5807" s="1" t="str">
        <f t="shared" si="363"/>
        <v>24</v>
      </c>
      <c r="J5807" t="s">
        <v>30</v>
      </c>
      <c r="K5807" t="s">
        <v>79</v>
      </c>
      <c r="L5807" t="s">
        <v>62</v>
      </c>
      <c r="M5807" t="s">
        <v>16</v>
      </c>
      <c r="N5807">
        <v>38</v>
      </c>
      <c r="O5807">
        <v>102</v>
      </c>
      <c r="P5807">
        <v>3876</v>
      </c>
      <c r="Q5807">
        <v>1822</v>
      </c>
      <c r="R5807">
        <v>0.47</v>
      </c>
      <c r="S5807" t="s">
        <v>82</v>
      </c>
      <c r="T5807" t="str">
        <f>IF(Table1[[#This Row],[Units Sold]]&gt; 700,"High Units","low Units")</f>
        <v>low Units</v>
      </c>
      <c r="U5807">
        <f>SUM(Table1[[#This Row],[Operating Profit]])/SUM(Table1[Operating Profit])*100</f>
        <v>5.4857191525803167E-4</v>
      </c>
      <c r="V5807">
        <f>SUM(Table1[[#This Row],[Price per Unit]]*Table1[[#This Row],[Units Sold]])</f>
        <v>3876</v>
      </c>
      <c r="W5807">
        <f>SUM(Table1[[#This Row],[Total Sales]]-Table1[[#This Row],[Operating Profit]])</f>
        <v>2054</v>
      </c>
      <c r="X5807">
        <f>SUM(Table1[[#This Row],[Total Sales]]-Table1[[#This Row],[Cost]])</f>
        <v>1822</v>
      </c>
      <c r="Y5807">
        <f>SUM(Table1[[#This Row],[profit/loss]])/SUM(Table1[profit/loss])</f>
        <v>5.4857191525803165E-6</v>
      </c>
    </row>
    <row r="5808" spans="1:25" x14ac:dyDescent="0.3">
      <c r="A5808" t="s">
        <v>29</v>
      </c>
      <c r="B5808" t="s">
        <v>82</v>
      </c>
      <c r="C5808">
        <v>1128299</v>
      </c>
      <c r="D5808" s="9">
        <v>44493</v>
      </c>
      <c r="E5808" s="8" t="str">
        <f>TEXT(Table1[[#This Row],[Invoice Date]],"dd-mm-yyyy")</f>
        <v>24-10-2021</v>
      </c>
      <c r="F5808" s="1" t="str">
        <f t="shared" si="360"/>
        <v>October</v>
      </c>
      <c r="G5808" s="1" t="str">
        <f t="shared" si="361"/>
        <v>2021</v>
      </c>
      <c r="H5808" s="1" t="str">
        <f t="shared" si="362"/>
        <v>Sunday</v>
      </c>
      <c r="I5808" s="1" t="str">
        <f t="shared" si="363"/>
        <v>24</v>
      </c>
      <c r="J5808" t="s">
        <v>30</v>
      </c>
      <c r="K5808" t="s">
        <v>79</v>
      </c>
      <c r="L5808" t="s">
        <v>62</v>
      </c>
      <c r="M5808" t="s">
        <v>18</v>
      </c>
      <c r="N5808">
        <v>50</v>
      </c>
      <c r="O5808">
        <v>142</v>
      </c>
      <c r="P5808">
        <v>7100</v>
      </c>
      <c r="Q5808">
        <v>3266</v>
      </c>
      <c r="R5808">
        <v>0.46</v>
      </c>
      <c r="S5808" t="s">
        <v>82</v>
      </c>
      <c r="T5808" t="str">
        <f>IF(Table1[[#This Row],[Units Sold]]&gt; 700,"High Units","low Units")</f>
        <v>low Units</v>
      </c>
      <c r="U5808">
        <f>SUM(Table1[[#This Row],[Operating Profit]])/SUM(Table1[Operating Profit])*100</f>
        <v>9.833347284482609E-4</v>
      </c>
      <c r="V5808">
        <f>SUM(Table1[[#This Row],[Price per Unit]]*Table1[[#This Row],[Units Sold]])</f>
        <v>7100</v>
      </c>
      <c r="W5808">
        <f>SUM(Table1[[#This Row],[Total Sales]]-Table1[[#This Row],[Operating Profit]])</f>
        <v>3834</v>
      </c>
      <c r="X5808">
        <f>SUM(Table1[[#This Row],[Total Sales]]-Table1[[#This Row],[Cost]])</f>
        <v>3266</v>
      </c>
      <c r="Y5808">
        <f>SUM(Table1[[#This Row],[profit/loss]])/SUM(Table1[profit/loss])</f>
        <v>9.8333472844826084E-6</v>
      </c>
    </row>
    <row r="5809" spans="1:25" x14ac:dyDescent="0.3">
      <c r="A5809" t="s">
        <v>29</v>
      </c>
      <c r="B5809" t="s">
        <v>82</v>
      </c>
      <c r="C5809">
        <v>1128299</v>
      </c>
      <c r="D5809" s="9">
        <v>44493</v>
      </c>
      <c r="E5809" s="8" t="str">
        <f>TEXT(Table1[[#This Row],[Invoice Date]],"dd-mm-yyyy")</f>
        <v>24-10-2021</v>
      </c>
      <c r="F5809" s="1" t="str">
        <f t="shared" si="360"/>
        <v>October</v>
      </c>
      <c r="G5809" s="1" t="str">
        <f t="shared" si="361"/>
        <v>2021</v>
      </c>
      <c r="H5809" s="1" t="str">
        <f t="shared" si="362"/>
        <v>Sunday</v>
      </c>
      <c r="I5809" s="1" t="str">
        <f t="shared" si="363"/>
        <v>24</v>
      </c>
      <c r="J5809" t="s">
        <v>30</v>
      </c>
      <c r="K5809" t="s">
        <v>79</v>
      </c>
      <c r="L5809" t="s">
        <v>62</v>
      </c>
      <c r="M5809" t="s">
        <v>19</v>
      </c>
      <c r="N5809">
        <v>46</v>
      </c>
      <c r="O5809">
        <v>91</v>
      </c>
      <c r="P5809">
        <v>4186</v>
      </c>
      <c r="Q5809">
        <v>2051</v>
      </c>
      <c r="R5809">
        <v>0.49</v>
      </c>
      <c r="S5809" t="s">
        <v>82</v>
      </c>
      <c r="T5809" t="str">
        <f>IF(Table1[[#This Row],[Units Sold]]&gt; 700,"High Units","low Units")</f>
        <v>low Units</v>
      </c>
      <c r="U5809">
        <f>SUM(Table1[[#This Row],[Operating Profit]])/SUM(Table1[Operating Profit])*100</f>
        <v>6.175197575160389E-4</v>
      </c>
      <c r="V5809">
        <f>SUM(Table1[[#This Row],[Price per Unit]]*Table1[[#This Row],[Units Sold]])</f>
        <v>4186</v>
      </c>
      <c r="W5809">
        <f>SUM(Table1[[#This Row],[Total Sales]]-Table1[[#This Row],[Operating Profit]])</f>
        <v>2135</v>
      </c>
      <c r="X5809">
        <f>SUM(Table1[[#This Row],[Total Sales]]-Table1[[#This Row],[Cost]])</f>
        <v>2051</v>
      </c>
      <c r="Y5809">
        <f>SUM(Table1[[#This Row],[profit/loss]])/SUM(Table1[profit/loss])</f>
        <v>6.175197575160389E-6</v>
      </c>
    </row>
    <row r="5810" spans="1:25" x14ac:dyDescent="0.3">
      <c r="A5810" t="s">
        <v>29</v>
      </c>
      <c r="B5810" t="s">
        <v>82</v>
      </c>
      <c r="C5810">
        <v>1128299</v>
      </c>
      <c r="D5810" s="9">
        <v>44493</v>
      </c>
      <c r="E5810" s="8" t="str">
        <f>TEXT(Table1[[#This Row],[Invoice Date]],"dd-mm-yyyy")</f>
        <v>24-10-2021</v>
      </c>
      <c r="F5810" s="1" t="str">
        <f t="shared" si="360"/>
        <v>October</v>
      </c>
      <c r="G5810" s="1" t="str">
        <f t="shared" si="361"/>
        <v>2021</v>
      </c>
      <c r="H5810" s="1" t="str">
        <f t="shared" si="362"/>
        <v>Sunday</v>
      </c>
      <c r="I5810" s="1" t="str">
        <f t="shared" si="363"/>
        <v>24</v>
      </c>
      <c r="J5810" t="s">
        <v>30</v>
      </c>
      <c r="K5810" t="s">
        <v>79</v>
      </c>
      <c r="L5810" t="s">
        <v>62</v>
      </c>
      <c r="M5810" t="s">
        <v>20</v>
      </c>
      <c r="N5810">
        <v>44</v>
      </c>
      <c r="O5810">
        <v>81</v>
      </c>
      <c r="P5810">
        <v>3564</v>
      </c>
      <c r="Q5810">
        <v>1711</v>
      </c>
      <c r="R5810">
        <v>0.48</v>
      </c>
      <c r="S5810" t="s">
        <v>82</v>
      </c>
      <c r="T5810" t="str">
        <f>IF(Table1[[#This Row],[Units Sold]]&gt; 700,"High Units","low Units")</f>
        <v>low Units</v>
      </c>
      <c r="U5810">
        <f>SUM(Table1[[#This Row],[Operating Profit]])/SUM(Table1[Operating Profit])*100</f>
        <v>5.1515178211113729E-4</v>
      </c>
      <c r="V5810">
        <f>SUM(Table1[[#This Row],[Price per Unit]]*Table1[[#This Row],[Units Sold]])</f>
        <v>3564</v>
      </c>
      <c r="W5810">
        <f>SUM(Table1[[#This Row],[Total Sales]]-Table1[[#This Row],[Operating Profit]])</f>
        <v>1853</v>
      </c>
      <c r="X5810">
        <f>SUM(Table1[[#This Row],[Total Sales]]-Table1[[#This Row],[Cost]])</f>
        <v>1711</v>
      </c>
      <c r="Y5810">
        <f>SUM(Table1[[#This Row],[profit/loss]])/SUM(Table1[profit/loss])</f>
        <v>5.1515178211113729E-6</v>
      </c>
    </row>
    <row r="5811" spans="1:25" x14ac:dyDescent="0.3">
      <c r="A5811" t="s">
        <v>29</v>
      </c>
      <c r="B5811" t="s">
        <v>82</v>
      </c>
      <c r="C5811">
        <v>1128299</v>
      </c>
      <c r="D5811" s="9">
        <v>44493</v>
      </c>
      <c r="E5811" s="8" t="str">
        <f>TEXT(Table1[[#This Row],[Invoice Date]],"dd-mm-yyyy")</f>
        <v>24-10-2021</v>
      </c>
      <c r="F5811" s="1" t="str">
        <f t="shared" si="360"/>
        <v>October</v>
      </c>
      <c r="G5811" s="1" t="str">
        <f t="shared" si="361"/>
        <v>2021</v>
      </c>
      <c r="H5811" s="1" t="str">
        <f t="shared" si="362"/>
        <v>Sunday</v>
      </c>
      <c r="I5811" s="1" t="str">
        <f t="shared" si="363"/>
        <v>24</v>
      </c>
      <c r="J5811" t="s">
        <v>30</v>
      </c>
      <c r="K5811" t="s">
        <v>79</v>
      </c>
      <c r="L5811" t="s">
        <v>62</v>
      </c>
      <c r="M5811" t="s">
        <v>21</v>
      </c>
      <c r="N5811">
        <v>51</v>
      </c>
      <c r="O5811">
        <v>75</v>
      </c>
      <c r="P5811">
        <v>3825</v>
      </c>
      <c r="Q5811">
        <v>2066</v>
      </c>
      <c r="R5811">
        <v>0.54</v>
      </c>
      <c r="S5811" t="s">
        <v>82</v>
      </c>
      <c r="T5811" t="str">
        <f>IF(Table1[[#This Row],[Units Sold]]&gt; 700,"High Units","low Units")</f>
        <v>low Units</v>
      </c>
      <c r="U5811">
        <f>SUM(Table1[[#This Row],[Operating Profit]])/SUM(Table1[Operating Profit])*100</f>
        <v>6.2203599172507874E-4</v>
      </c>
      <c r="V5811">
        <f>SUM(Table1[[#This Row],[Price per Unit]]*Table1[[#This Row],[Units Sold]])</f>
        <v>3825</v>
      </c>
      <c r="W5811">
        <f>SUM(Table1[[#This Row],[Total Sales]]-Table1[[#This Row],[Operating Profit]])</f>
        <v>1759</v>
      </c>
      <c r="X5811">
        <f>SUM(Table1[[#This Row],[Total Sales]]-Table1[[#This Row],[Cost]])</f>
        <v>2066</v>
      </c>
      <c r="Y5811">
        <f>SUM(Table1[[#This Row],[profit/loss]])/SUM(Table1[profit/loss])</f>
        <v>6.2203599172507869E-6</v>
      </c>
    </row>
    <row r="5812" spans="1:25" x14ac:dyDescent="0.3">
      <c r="A5812" t="s">
        <v>29</v>
      </c>
      <c r="B5812" t="s">
        <v>82</v>
      </c>
      <c r="C5812">
        <v>1128299</v>
      </c>
      <c r="D5812" s="9">
        <v>44493</v>
      </c>
      <c r="E5812" s="8" t="str">
        <f>TEXT(Table1[[#This Row],[Invoice Date]],"dd-mm-yyyy")</f>
        <v>24-10-2021</v>
      </c>
      <c r="F5812" s="1" t="str">
        <f t="shared" si="360"/>
        <v>October</v>
      </c>
      <c r="G5812" s="1" t="str">
        <f t="shared" si="361"/>
        <v>2021</v>
      </c>
      <c r="H5812" s="1" t="str">
        <f t="shared" si="362"/>
        <v>Sunday</v>
      </c>
      <c r="I5812" s="1" t="str">
        <f t="shared" si="363"/>
        <v>24</v>
      </c>
      <c r="J5812" t="s">
        <v>30</v>
      </c>
      <c r="K5812" t="s">
        <v>79</v>
      </c>
      <c r="L5812" t="s">
        <v>62</v>
      </c>
      <c r="M5812" t="s">
        <v>22</v>
      </c>
      <c r="N5812">
        <v>58</v>
      </c>
      <c r="O5812">
        <v>105</v>
      </c>
      <c r="P5812">
        <v>6090</v>
      </c>
      <c r="Q5812">
        <v>2619</v>
      </c>
      <c r="R5812">
        <v>0.43</v>
      </c>
      <c r="S5812" t="s">
        <v>82</v>
      </c>
      <c r="T5812" t="str">
        <f>IF(Table1[[#This Row],[Units Sold]]&gt; 700,"High Units","low Units")</f>
        <v>low Units</v>
      </c>
      <c r="U5812">
        <f>SUM(Table1[[#This Row],[Operating Profit]])/SUM(Table1[Operating Profit])*100</f>
        <v>7.8853449289834521E-4</v>
      </c>
      <c r="V5812">
        <f>SUM(Table1[[#This Row],[Price per Unit]]*Table1[[#This Row],[Units Sold]])</f>
        <v>6090</v>
      </c>
      <c r="W5812">
        <f>SUM(Table1[[#This Row],[Total Sales]]-Table1[[#This Row],[Operating Profit]])</f>
        <v>3471</v>
      </c>
      <c r="X5812">
        <f>SUM(Table1[[#This Row],[Total Sales]]-Table1[[#This Row],[Cost]])</f>
        <v>2619</v>
      </c>
      <c r="Y5812">
        <f>SUM(Table1[[#This Row],[profit/loss]])/SUM(Table1[profit/loss])</f>
        <v>7.8853449289834519E-6</v>
      </c>
    </row>
    <row r="5813" spans="1:25" x14ac:dyDescent="0.3">
      <c r="A5813" t="s">
        <v>29</v>
      </c>
      <c r="B5813" t="s">
        <v>82</v>
      </c>
      <c r="C5813">
        <v>1128299</v>
      </c>
      <c r="D5813" s="9">
        <v>44524</v>
      </c>
      <c r="E5813" s="8" t="str">
        <f>TEXT(Table1[[#This Row],[Invoice Date]],"dd-mm-yyyy")</f>
        <v>24-11-2021</v>
      </c>
      <c r="F5813" s="1" t="str">
        <f t="shared" si="360"/>
        <v>November</v>
      </c>
      <c r="G5813" s="1" t="str">
        <f t="shared" si="361"/>
        <v>2021</v>
      </c>
      <c r="H5813" s="1" t="str">
        <f t="shared" si="362"/>
        <v>Wednesday</v>
      </c>
      <c r="I5813" s="1" t="str">
        <f t="shared" si="363"/>
        <v>24</v>
      </c>
      <c r="J5813" t="s">
        <v>30</v>
      </c>
      <c r="K5813" t="s">
        <v>79</v>
      </c>
      <c r="L5813" t="s">
        <v>62</v>
      </c>
      <c r="M5813" t="s">
        <v>16</v>
      </c>
      <c r="N5813">
        <v>44</v>
      </c>
      <c r="O5813">
        <v>173</v>
      </c>
      <c r="P5813">
        <v>7612</v>
      </c>
      <c r="Q5813">
        <v>3502</v>
      </c>
      <c r="R5813">
        <v>0.46</v>
      </c>
      <c r="S5813" t="s">
        <v>82</v>
      </c>
      <c r="T5813" t="str">
        <f>IF(Table1[[#This Row],[Units Sold]]&gt; 700,"High Units","low Units")</f>
        <v>low Units</v>
      </c>
      <c r="U5813">
        <f>SUM(Table1[[#This Row],[Operating Profit]])/SUM(Table1[Operating Profit])*100</f>
        <v>1.0543901466704868E-3</v>
      </c>
      <c r="V5813">
        <f>SUM(Table1[[#This Row],[Price per Unit]]*Table1[[#This Row],[Units Sold]])</f>
        <v>7612</v>
      </c>
      <c r="W5813">
        <f>SUM(Table1[[#This Row],[Total Sales]]-Table1[[#This Row],[Operating Profit]])</f>
        <v>4110</v>
      </c>
      <c r="X5813">
        <f>SUM(Table1[[#This Row],[Total Sales]]-Table1[[#This Row],[Cost]])</f>
        <v>3502</v>
      </c>
      <c r="Y5813">
        <f>SUM(Table1[[#This Row],[profit/loss]])/SUM(Table1[profit/loss])</f>
        <v>1.0543901466704868E-5</v>
      </c>
    </row>
    <row r="5814" spans="1:25" x14ac:dyDescent="0.3">
      <c r="A5814" t="s">
        <v>29</v>
      </c>
      <c r="B5814" t="s">
        <v>82</v>
      </c>
      <c r="C5814">
        <v>1128299</v>
      </c>
      <c r="D5814" s="9">
        <v>44524</v>
      </c>
      <c r="E5814" s="8" t="str">
        <f>TEXT(Table1[[#This Row],[Invoice Date]],"dd-mm-yyyy")</f>
        <v>24-11-2021</v>
      </c>
      <c r="F5814" s="1" t="str">
        <f t="shared" si="360"/>
        <v>November</v>
      </c>
      <c r="G5814" s="1" t="str">
        <f t="shared" si="361"/>
        <v>2021</v>
      </c>
      <c r="H5814" s="1" t="str">
        <f t="shared" si="362"/>
        <v>Wednesday</v>
      </c>
      <c r="I5814" s="1" t="str">
        <f t="shared" si="363"/>
        <v>24</v>
      </c>
      <c r="J5814" t="s">
        <v>30</v>
      </c>
      <c r="K5814" t="s">
        <v>79</v>
      </c>
      <c r="L5814" t="s">
        <v>62</v>
      </c>
      <c r="M5814" t="s">
        <v>18</v>
      </c>
      <c r="N5814">
        <v>48</v>
      </c>
      <c r="O5814">
        <v>195</v>
      </c>
      <c r="P5814">
        <v>9360</v>
      </c>
      <c r="Q5814">
        <v>4680</v>
      </c>
      <c r="R5814">
        <v>0.5</v>
      </c>
      <c r="S5814" t="s">
        <v>82</v>
      </c>
      <c r="T5814" t="str">
        <f>IF(Table1[[#This Row],[Units Sold]]&gt; 700,"High Units","low Units")</f>
        <v>low Units</v>
      </c>
      <c r="U5814">
        <f>SUM(Table1[[#This Row],[Operating Profit]])/SUM(Table1[Operating Profit])*100</f>
        <v>1.4090650732204106E-3</v>
      </c>
      <c r="V5814">
        <f>SUM(Table1[[#This Row],[Price per Unit]]*Table1[[#This Row],[Units Sold]])</f>
        <v>9360</v>
      </c>
      <c r="W5814">
        <f>SUM(Table1[[#This Row],[Total Sales]]-Table1[[#This Row],[Operating Profit]])</f>
        <v>4680</v>
      </c>
      <c r="X5814">
        <f>SUM(Table1[[#This Row],[Total Sales]]-Table1[[#This Row],[Cost]])</f>
        <v>4680</v>
      </c>
      <c r="Y5814">
        <f>SUM(Table1[[#This Row],[profit/loss]])/SUM(Table1[profit/loss])</f>
        <v>1.4090650732204106E-5</v>
      </c>
    </row>
    <row r="5815" spans="1:25" x14ac:dyDescent="0.3">
      <c r="A5815" t="s">
        <v>29</v>
      </c>
      <c r="B5815" t="s">
        <v>82</v>
      </c>
      <c r="C5815">
        <v>1128299</v>
      </c>
      <c r="D5815" s="9">
        <v>44524</v>
      </c>
      <c r="E5815" s="8" t="str">
        <f>TEXT(Table1[[#This Row],[Invoice Date]],"dd-mm-yyyy")</f>
        <v>24-11-2021</v>
      </c>
      <c r="F5815" s="1" t="str">
        <f t="shared" si="360"/>
        <v>November</v>
      </c>
      <c r="G5815" s="1" t="str">
        <f t="shared" si="361"/>
        <v>2021</v>
      </c>
      <c r="H5815" s="1" t="str">
        <f t="shared" si="362"/>
        <v>Wednesday</v>
      </c>
      <c r="I5815" s="1" t="str">
        <f t="shared" si="363"/>
        <v>24</v>
      </c>
      <c r="J5815" t="s">
        <v>30</v>
      </c>
      <c r="K5815" t="s">
        <v>79</v>
      </c>
      <c r="L5815" t="s">
        <v>62</v>
      </c>
      <c r="M5815" t="s">
        <v>19</v>
      </c>
      <c r="N5815">
        <v>42</v>
      </c>
      <c r="O5815">
        <v>128</v>
      </c>
      <c r="P5815">
        <v>5376</v>
      </c>
      <c r="Q5815">
        <v>2688</v>
      </c>
      <c r="R5815">
        <v>0.5</v>
      </c>
      <c r="S5815" t="s">
        <v>82</v>
      </c>
      <c r="T5815" t="str">
        <f>IF(Table1[[#This Row],[Units Sold]]&gt; 700,"High Units","low Units")</f>
        <v>low Units</v>
      </c>
      <c r="U5815">
        <f>SUM(Table1[[#This Row],[Operating Profit]])/SUM(Table1[Operating Profit])*100</f>
        <v>8.0930917025992814E-4</v>
      </c>
      <c r="V5815">
        <f>SUM(Table1[[#This Row],[Price per Unit]]*Table1[[#This Row],[Units Sold]])</f>
        <v>5376</v>
      </c>
      <c r="W5815">
        <f>SUM(Table1[[#This Row],[Total Sales]]-Table1[[#This Row],[Operating Profit]])</f>
        <v>2688</v>
      </c>
      <c r="X5815">
        <f>SUM(Table1[[#This Row],[Total Sales]]-Table1[[#This Row],[Cost]])</f>
        <v>2688</v>
      </c>
      <c r="Y5815">
        <f>SUM(Table1[[#This Row],[profit/loss]])/SUM(Table1[profit/loss])</f>
        <v>8.093091702599282E-6</v>
      </c>
    </row>
    <row r="5816" spans="1:25" x14ac:dyDescent="0.3">
      <c r="A5816" t="s">
        <v>29</v>
      </c>
      <c r="B5816" t="s">
        <v>82</v>
      </c>
      <c r="C5816">
        <v>1128299</v>
      </c>
      <c r="D5816" s="9">
        <v>44524</v>
      </c>
      <c r="E5816" s="8" t="str">
        <f>TEXT(Table1[[#This Row],[Invoice Date]],"dd-mm-yyyy")</f>
        <v>24-11-2021</v>
      </c>
      <c r="F5816" s="1" t="str">
        <f t="shared" si="360"/>
        <v>November</v>
      </c>
      <c r="G5816" s="1" t="str">
        <f t="shared" si="361"/>
        <v>2021</v>
      </c>
      <c r="H5816" s="1" t="str">
        <f t="shared" si="362"/>
        <v>Wednesday</v>
      </c>
      <c r="I5816" s="1" t="str">
        <f t="shared" si="363"/>
        <v>24</v>
      </c>
      <c r="J5816" t="s">
        <v>30</v>
      </c>
      <c r="K5816" t="s">
        <v>79</v>
      </c>
      <c r="L5816" t="s">
        <v>62</v>
      </c>
      <c r="M5816" t="s">
        <v>20</v>
      </c>
      <c r="N5816">
        <v>51</v>
      </c>
      <c r="O5816">
        <v>131</v>
      </c>
      <c r="P5816">
        <v>6681</v>
      </c>
      <c r="Q5816">
        <v>3073</v>
      </c>
      <c r="R5816">
        <v>0.46</v>
      </c>
      <c r="S5816" t="s">
        <v>82</v>
      </c>
      <c r="T5816" t="str">
        <f>IF(Table1[[#This Row],[Units Sold]]&gt; 700,"High Units","low Units")</f>
        <v>low Units</v>
      </c>
      <c r="U5816">
        <f>SUM(Table1[[#This Row],[Operating Profit]])/SUM(Table1[Operating Profit])*100</f>
        <v>9.2522584829194906E-4</v>
      </c>
      <c r="V5816">
        <f>SUM(Table1[[#This Row],[Price per Unit]]*Table1[[#This Row],[Units Sold]])</f>
        <v>6681</v>
      </c>
      <c r="W5816">
        <f>SUM(Table1[[#This Row],[Total Sales]]-Table1[[#This Row],[Operating Profit]])</f>
        <v>3608</v>
      </c>
      <c r="X5816">
        <f>SUM(Table1[[#This Row],[Total Sales]]-Table1[[#This Row],[Cost]])</f>
        <v>3073</v>
      </c>
      <c r="Y5816">
        <f>SUM(Table1[[#This Row],[profit/loss]])/SUM(Table1[profit/loss])</f>
        <v>9.2522584829194901E-6</v>
      </c>
    </row>
    <row r="5817" spans="1:25" x14ac:dyDescent="0.3">
      <c r="A5817" t="s">
        <v>29</v>
      </c>
      <c r="B5817" t="s">
        <v>82</v>
      </c>
      <c r="C5817">
        <v>1128299</v>
      </c>
      <c r="D5817" s="9">
        <v>44524</v>
      </c>
      <c r="E5817" s="8" t="str">
        <f>TEXT(Table1[[#This Row],[Invoice Date]],"dd-mm-yyyy")</f>
        <v>24-11-2021</v>
      </c>
      <c r="F5817" s="1" t="str">
        <f t="shared" si="360"/>
        <v>November</v>
      </c>
      <c r="G5817" s="1" t="str">
        <f t="shared" si="361"/>
        <v>2021</v>
      </c>
      <c r="H5817" s="1" t="str">
        <f t="shared" si="362"/>
        <v>Wednesday</v>
      </c>
      <c r="I5817" s="1" t="str">
        <f t="shared" si="363"/>
        <v>24</v>
      </c>
      <c r="J5817" t="s">
        <v>30</v>
      </c>
      <c r="K5817" t="s">
        <v>79</v>
      </c>
      <c r="L5817" t="s">
        <v>62</v>
      </c>
      <c r="M5817" t="s">
        <v>21</v>
      </c>
      <c r="N5817">
        <v>68</v>
      </c>
      <c r="O5817">
        <v>111</v>
      </c>
      <c r="P5817">
        <v>7548</v>
      </c>
      <c r="Q5817">
        <v>4076</v>
      </c>
      <c r="R5817">
        <v>0.54</v>
      </c>
      <c r="S5817" t="s">
        <v>82</v>
      </c>
      <c r="T5817" t="str">
        <f>IF(Table1[[#This Row],[Units Sold]]&gt; 700,"High Units","low Units")</f>
        <v>low Units</v>
      </c>
      <c r="U5817">
        <f>SUM(Table1[[#This Row],[Operating Profit]])/SUM(Table1[Operating Profit])*100</f>
        <v>1.227211375736409E-3</v>
      </c>
      <c r="V5817">
        <f>SUM(Table1[[#This Row],[Price per Unit]]*Table1[[#This Row],[Units Sold]])</f>
        <v>7548</v>
      </c>
      <c r="W5817">
        <f>SUM(Table1[[#This Row],[Total Sales]]-Table1[[#This Row],[Operating Profit]])</f>
        <v>3472</v>
      </c>
      <c r="X5817">
        <f>SUM(Table1[[#This Row],[Total Sales]]-Table1[[#This Row],[Cost]])</f>
        <v>4076</v>
      </c>
      <c r="Y5817">
        <f>SUM(Table1[[#This Row],[profit/loss]])/SUM(Table1[profit/loss])</f>
        <v>1.2272113757364089E-5</v>
      </c>
    </row>
    <row r="5818" spans="1:25" x14ac:dyDescent="0.3">
      <c r="A5818" t="s">
        <v>29</v>
      </c>
      <c r="B5818" t="s">
        <v>82</v>
      </c>
      <c r="C5818">
        <v>1128299</v>
      </c>
      <c r="D5818" s="9">
        <v>44524</v>
      </c>
      <c r="E5818" s="8" t="str">
        <f>TEXT(Table1[[#This Row],[Invoice Date]],"dd-mm-yyyy")</f>
        <v>24-11-2021</v>
      </c>
      <c r="F5818" s="1" t="str">
        <f t="shared" si="360"/>
        <v>November</v>
      </c>
      <c r="G5818" s="1" t="str">
        <f t="shared" si="361"/>
        <v>2021</v>
      </c>
      <c r="H5818" s="1" t="str">
        <f t="shared" si="362"/>
        <v>Wednesday</v>
      </c>
      <c r="I5818" s="1" t="str">
        <f t="shared" si="363"/>
        <v>24</v>
      </c>
      <c r="J5818" t="s">
        <v>30</v>
      </c>
      <c r="K5818" t="s">
        <v>79</v>
      </c>
      <c r="L5818" t="s">
        <v>62</v>
      </c>
      <c r="M5818" t="s">
        <v>22</v>
      </c>
      <c r="N5818">
        <v>76</v>
      </c>
      <c r="O5818">
        <v>149</v>
      </c>
      <c r="P5818">
        <v>11324</v>
      </c>
      <c r="Q5818">
        <v>4756</v>
      </c>
      <c r="R5818">
        <v>0.42</v>
      </c>
      <c r="S5818" t="s">
        <v>82</v>
      </c>
      <c r="T5818" t="str">
        <f>IF(Table1[[#This Row],[Units Sold]]&gt; 700,"High Units","low Units")</f>
        <v>low Units</v>
      </c>
      <c r="U5818">
        <f>SUM(Table1[[#This Row],[Operating Profit]])/SUM(Table1[Operating Profit])*100</f>
        <v>1.4319473265462122E-3</v>
      </c>
      <c r="V5818">
        <f>SUM(Table1[[#This Row],[Price per Unit]]*Table1[[#This Row],[Units Sold]])</f>
        <v>11324</v>
      </c>
      <c r="W5818">
        <f>SUM(Table1[[#This Row],[Total Sales]]-Table1[[#This Row],[Operating Profit]])</f>
        <v>6568</v>
      </c>
      <c r="X5818">
        <f>SUM(Table1[[#This Row],[Total Sales]]-Table1[[#This Row],[Cost]])</f>
        <v>4756</v>
      </c>
      <c r="Y5818">
        <f>SUM(Table1[[#This Row],[profit/loss]])/SUM(Table1[profit/loss])</f>
        <v>1.4319473265462121E-5</v>
      </c>
    </row>
    <row r="5819" spans="1:25" x14ac:dyDescent="0.3">
      <c r="A5819" t="s">
        <v>29</v>
      </c>
      <c r="B5819" t="s">
        <v>82</v>
      </c>
      <c r="C5819">
        <v>1128299</v>
      </c>
      <c r="D5819" s="9">
        <v>44553</v>
      </c>
      <c r="E5819" s="8" t="str">
        <f>TEXT(Table1[[#This Row],[Invoice Date]],"dd-mm-yyyy")</f>
        <v>23-12-2021</v>
      </c>
      <c r="F5819" s="1" t="str">
        <f t="shared" si="360"/>
        <v>December</v>
      </c>
      <c r="G5819" s="1" t="str">
        <f t="shared" si="361"/>
        <v>2021</v>
      </c>
      <c r="H5819" s="1" t="str">
        <f t="shared" si="362"/>
        <v>Thursday</v>
      </c>
      <c r="I5819" s="1" t="str">
        <f t="shared" si="363"/>
        <v>23</v>
      </c>
      <c r="J5819" t="s">
        <v>30</v>
      </c>
      <c r="K5819" t="s">
        <v>79</v>
      </c>
      <c r="L5819" t="s">
        <v>62</v>
      </c>
      <c r="M5819" t="s">
        <v>16</v>
      </c>
      <c r="N5819">
        <v>61</v>
      </c>
      <c r="O5819">
        <v>188</v>
      </c>
      <c r="P5819">
        <v>11468</v>
      </c>
      <c r="Q5819">
        <v>5505</v>
      </c>
      <c r="R5819">
        <v>0.48</v>
      </c>
      <c r="S5819" t="s">
        <v>82</v>
      </c>
      <c r="T5819" t="str">
        <f>IF(Table1[[#This Row],[Units Sold]]&gt; 700,"High Units","low Units")</f>
        <v>low Units</v>
      </c>
      <c r="U5819">
        <f>SUM(Table1[[#This Row],[Operating Profit]])/SUM(Table1[Operating Profit])*100</f>
        <v>1.6574579547175984E-3</v>
      </c>
      <c r="V5819">
        <f>SUM(Table1[[#This Row],[Price per Unit]]*Table1[[#This Row],[Units Sold]])</f>
        <v>11468</v>
      </c>
      <c r="W5819">
        <f>SUM(Table1[[#This Row],[Total Sales]]-Table1[[#This Row],[Operating Profit]])</f>
        <v>5963</v>
      </c>
      <c r="X5819">
        <f>SUM(Table1[[#This Row],[Total Sales]]-Table1[[#This Row],[Cost]])</f>
        <v>5505</v>
      </c>
      <c r="Y5819">
        <f>SUM(Table1[[#This Row],[profit/loss]])/SUM(Table1[profit/loss])</f>
        <v>1.6574579547175984E-5</v>
      </c>
    </row>
    <row r="5820" spans="1:25" x14ac:dyDescent="0.3">
      <c r="A5820" t="s">
        <v>29</v>
      </c>
      <c r="B5820" t="s">
        <v>82</v>
      </c>
      <c r="C5820">
        <v>1128299</v>
      </c>
      <c r="D5820" s="9">
        <v>44553</v>
      </c>
      <c r="E5820" s="8" t="str">
        <f>TEXT(Table1[[#This Row],[Invoice Date]],"dd-mm-yyyy")</f>
        <v>23-12-2021</v>
      </c>
      <c r="F5820" s="1" t="str">
        <f t="shared" si="360"/>
        <v>December</v>
      </c>
      <c r="G5820" s="1" t="str">
        <f t="shared" si="361"/>
        <v>2021</v>
      </c>
      <c r="H5820" s="1" t="str">
        <f t="shared" si="362"/>
        <v>Thursday</v>
      </c>
      <c r="I5820" s="1" t="str">
        <f t="shared" si="363"/>
        <v>23</v>
      </c>
      <c r="J5820" t="s">
        <v>30</v>
      </c>
      <c r="K5820" t="s">
        <v>79</v>
      </c>
      <c r="L5820" t="s">
        <v>62</v>
      </c>
      <c r="M5820" t="s">
        <v>18</v>
      </c>
      <c r="N5820">
        <v>72</v>
      </c>
      <c r="O5820">
        <v>218</v>
      </c>
      <c r="P5820">
        <v>15696</v>
      </c>
      <c r="Q5820">
        <v>7377</v>
      </c>
      <c r="R5820">
        <v>0.47</v>
      </c>
      <c r="S5820" t="s">
        <v>82</v>
      </c>
      <c r="T5820" t="str">
        <f>IF(Table1[[#This Row],[Units Sold]]&gt; 700,"High Units","low Units")</f>
        <v>low Units</v>
      </c>
      <c r="U5820">
        <f>SUM(Table1[[#This Row],[Operating Profit]])/SUM(Table1[Operating Profit])*100</f>
        <v>2.2210839840057627E-3</v>
      </c>
      <c r="V5820">
        <f>SUM(Table1[[#This Row],[Price per Unit]]*Table1[[#This Row],[Units Sold]])</f>
        <v>15696</v>
      </c>
      <c r="W5820">
        <f>SUM(Table1[[#This Row],[Total Sales]]-Table1[[#This Row],[Operating Profit]])</f>
        <v>8319</v>
      </c>
      <c r="X5820">
        <f>SUM(Table1[[#This Row],[Total Sales]]-Table1[[#This Row],[Cost]])</f>
        <v>7377</v>
      </c>
      <c r="Y5820">
        <f>SUM(Table1[[#This Row],[profit/loss]])/SUM(Table1[profit/loss])</f>
        <v>2.2210839840057625E-5</v>
      </c>
    </row>
    <row r="5821" spans="1:25" x14ac:dyDescent="0.3">
      <c r="A5821" t="s">
        <v>29</v>
      </c>
      <c r="B5821" t="s">
        <v>82</v>
      </c>
      <c r="C5821">
        <v>1128299</v>
      </c>
      <c r="D5821" s="9">
        <v>44553</v>
      </c>
      <c r="E5821" s="8" t="str">
        <f>TEXT(Table1[[#This Row],[Invoice Date]],"dd-mm-yyyy")</f>
        <v>23-12-2021</v>
      </c>
      <c r="F5821" s="1" t="str">
        <f t="shared" si="360"/>
        <v>December</v>
      </c>
      <c r="G5821" s="1" t="str">
        <f t="shared" si="361"/>
        <v>2021</v>
      </c>
      <c r="H5821" s="1" t="str">
        <f t="shared" si="362"/>
        <v>Thursday</v>
      </c>
      <c r="I5821" s="1" t="str">
        <f t="shared" si="363"/>
        <v>23</v>
      </c>
      <c r="J5821" t="s">
        <v>30</v>
      </c>
      <c r="K5821" t="s">
        <v>79</v>
      </c>
      <c r="L5821" t="s">
        <v>62</v>
      </c>
      <c r="M5821" t="s">
        <v>19</v>
      </c>
      <c r="N5821">
        <v>67</v>
      </c>
      <c r="O5821">
        <v>165</v>
      </c>
      <c r="P5821">
        <v>11055</v>
      </c>
      <c r="Q5821">
        <v>4975</v>
      </c>
      <c r="R5821">
        <v>0.45</v>
      </c>
      <c r="S5821" t="s">
        <v>82</v>
      </c>
      <c r="T5821" t="str">
        <f>IF(Table1[[#This Row],[Units Sold]]&gt; 700,"High Units","low Units")</f>
        <v>low Units</v>
      </c>
      <c r="U5821">
        <f>SUM(Table1[[#This Row],[Operating Profit]])/SUM(Table1[Operating Profit])*100</f>
        <v>1.4978843459981929E-3</v>
      </c>
      <c r="V5821">
        <f>SUM(Table1[[#This Row],[Price per Unit]]*Table1[[#This Row],[Units Sold]])</f>
        <v>11055</v>
      </c>
      <c r="W5821">
        <f>SUM(Table1[[#This Row],[Total Sales]]-Table1[[#This Row],[Operating Profit]])</f>
        <v>6080</v>
      </c>
      <c r="X5821">
        <f>SUM(Table1[[#This Row],[Total Sales]]-Table1[[#This Row],[Cost]])</f>
        <v>4975</v>
      </c>
      <c r="Y5821">
        <f>SUM(Table1[[#This Row],[profit/loss]])/SUM(Table1[profit/loss])</f>
        <v>1.4978843459981929E-5</v>
      </c>
    </row>
    <row r="5822" spans="1:25" x14ac:dyDescent="0.3">
      <c r="A5822" t="s">
        <v>29</v>
      </c>
      <c r="B5822" t="s">
        <v>82</v>
      </c>
      <c r="C5822">
        <v>1128299</v>
      </c>
      <c r="D5822" s="9">
        <v>44553</v>
      </c>
      <c r="E5822" s="8" t="str">
        <f>TEXT(Table1[[#This Row],[Invoice Date]],"dd-mm-yyyy")</f>
        <v>23-12-2021</v>
      </c>
      <c r="F5822" s="1" t="str">
        <f t="shared" si="360"/>
        <v>December</v>
      </c>
      <c r="G5822" s="1" t="str">
        <f t="shared" si="361"/>
        <v>2021</v>
      </c>
      <c r="H5822" s="1" t="str">
        <f t="shared" si="362"/>
        <v>Thursday</v>
      </c>
      <c r="I5822" s="1" t="str">
        <f t="shared" si="363"/>
        <v>23</v>
      </c>
      <c r="J5822" t="s">
        <v>30</v>
      </c>
      <c r="K5822" t="s">
        <v>79</v>
      </c>
      <c r="L5822" t="s">
        <v>62</v>
      </c>
      <c r="M5822" t="s">
        <v>20</v>
      </c>
      <c r="N5822">
        <v>67</v>
      </c>
      <c r="O5822">
        <v>143</v>
      </c>
      <c r="P5822">
        <v>9581</v>
      </c>
      <c r="Q5822">
        <v>4311</v>
      </c>
      <c r="R5822">
        <v>0.45</v>
      </c>
      <c r="S5822" t="s">
        <v>82</v>
      </c>
      <c r="T5822" t="str">
        <f>IF(Table1[[#This Row],[Units Sold]]&gt; 700,"High Units","low Units")</f>
        <v>low Units</v>
      </c>
      <c r="U5822">
        <f>SUM(Table1[[#This Row],[Operating Profit]])/SUM(Table1[Operating Profit])*100</f>
        <v>1.2979657116780319E-3</v>
      </c>
      <c r="V5822">
        <f>SUM(Table1[[#This Row],[Price per Unit]]*Table1[[#This Row],[Units Sold]])</f>
        <v>9581</v>
      </c>
      <c r="W5822">
        <f>SUM(Table1[[#This Row],[Total Sales]]-Table1[[#This Row],[Operating Profit]])</f>
        <v>5270</v>
      </c>
      <c r="X5822">
        <f>SUM(Table1[[#This Row],[Total Sales]]-Table1[[#This Row],[Cost]])</f>
        <v>4311</v>
      </c>
      <c r="Y5822">
        <f>SUM(Table1[[#This Row],[profit/loss]])/SUM(Table1[profit/loss])</f>
        <v>1.297965711678032E-5</v>
      </c>
    </row>
    <row r="5823" spans="1:25" x14ac:dyDescent="0.3">
      <c r="A5823" t="s">
        <v>29</v>
      </c>
      <c r="B5823" t="s">
        <v>82</v>
      </c>
      <c r="C5823">
        <v>1128299</v>
      </c>
      <c r="D5823" s="9">
        <v>44553</v>
      </c>
      <c r="E5823" s="8" t="str">
        <f>TEXT(Table1[[#This Row],[Invoice Date]],"dd-mm-yyyy")</f>
        <v>23-12-2021</v>
      </c>
      <c r="F5823" s="1" t="str">
        <f t="shared" si="360"/>
        <v>December</v>
      </c>
      <c r="G5823" s="1" t="str">
        <f t="shared" si="361"/>
        <v>2021</v>
      </c>
      <c r="H5823" s="1" t="str">
        <f t="shared" si="362"/>
        <v>Thursday</v>
      </c>
      <c r="I5823" s="1" t="str">
        <f t="shared" si="363"/>
        <v>23</v>
      </c>
      <c r="J5823" t="s">
        <v>30</v>
      </c>
      <c r="K5823" t="s">
        <v>79</v>
      </c>
      <c r="L5823" t="s">
        <v>62</v>
      </c>
      <c r="M5823" t="s">
        <v>21</v>
      </c>
      <c r="N5823">
        <v>72</v>
      </c>
      <c r="O5823">
        <v>133</v>
      </c>
      <c r="P5823">
        <v>9576</v>
      </c>
      <c r="Q5823">
        <v>4788</v>
      </c>
      <c r="R5823">
        <v>0.5</v>
      </c>
      <c r="S5823" t="s">
        <v>82</v>
      </c>
      <c r="T5823" t="str">
        <f>IF(Table1[[#This Row],[Units Sold]]&gt; 700,"High Units","low Units")</f>
        <v>low Units</v>
      </c>
      <c r="U5823">
        <f>SUM(Table1[[#This Row],[Operating Profit]])/SUM(Table1[Operating Profit])*100</f>
        <v>1.441581959525497E-3</v>
      </c>
      <c r="V5823">
        <f>SUM(Table1[[#This Row],[Price per Unit]]*Table1[[#This Row],[Units Sold]])</f>
        <v>9576</v>
      </c>
      <c r="W5823">
        <f>SUM(Table1[[#This Row],[Total Sales]]-Table1[[#This Row],[Operating Profit]])</f>
        <v>4788</v>
      </c>
      <c r="X5823">
        <f>SUM(Table1[[#This Row],[Total Sales]]-Table1[[#This Row],[Cost]])</f>
        <v>4788</v>
      </c>
      <c r="Y5823">
        <f>SUM(Table1[[#This Row],[profit/loss]])/SUM(Table1[profit/loss])</f>
        <v>1.4415819595254969E-5</v>
      </c>
    </row>
    <row r="5824" spans="1:25" x14ac:dyDescent="0.3">
      <c r="A5824" t="s">
        <v>29</v>
      </c>
      <c r="B5824" t="s">
        <v>82</v>
      </c>
      <c r="C5824">
        <v>1128299</v>
      </c>
      <c r="D5824" s="9">
        <v>44553</v>
      </c>
      <c r="E5824" s="8" t="str">
        <f>TEXT(Table1[[#This Row],[Invoice Date]],"dd-mm-yyyy")</f>
        <v>23-12-2021</v>
      </c>
      <c r="F5824" s="1" t="str">
        <f t="shared" si="360"/>
        <v>December</v>
      </c>
      <c r="G5824" s="1" t="str">
        <f t="shared" si="361"/>
        <v>2021</v>
      </c>
      <c r="H5824" s="1" t="str">
        <f t="shared" si="362"/>
        <v>Thursday</v>
      </c>
      <c r="I5824" s="1" t="str">
        <f t="shared" si="363"/>
        <v>23</v>
      </c>
      <c r="J5824" t="s">
        <v>30</v>
      </c>
      <c r="K5824" t="s">
        <v>79</v>
      </c>
      <c r="L5824" t="s">
        <v>62</v>
      </c>
      <c r="M5824" t="s">
        <v>22</v>
      </c>
      <c r="N5824">
        <v>77</v>
      </c>
      <c r="O5824">
        <v>173</v>
      </c>
      <c r="P5824">
        <v>13321</v>
      </c>
      <c r="Q5824">
        <v>5328</v>
      </c>
      <c r="R5824">
        <v>0.4</v>
      </c>
      <c r="S5824" t="s">
        <v>82</v>
      </c>
      <c r="T5824" t="str">
        <f>IF(Table1[[#This Row],[Units Sold]]&gt; 700,"High Units","low Units")</f>
        <v>low Units</v>
      </c>
      <c r="U5824">
        <f>SUM(Table1[[#This Row],[Operating Profit]])/SUM(Table1[Operating Profit])*100</f>
        <v>1.604166391050929E-3</v>
      </c>
      <c r="V5824">
        <f>SUM(Table1[[#This Row],[Price per Unit]]*Table1[[#This Row],[Units Sold]])</f>
        <v>13321</v>
      </c>
      <c r="W5824">
        <f>SUM(Table1[[#This Row],[Total Sales]]-Table1[[#This Row],[Operating Profit]])</f>
        <v>7993</v>
      </c>
      <c r="X5824">
        <f>SUM(Table1[[#This Row],[Total Sales]]-Table1[[#This Row],[Cost]])</f>
        <v>5328</v>
      </c>
      <c r="Y5824">
        <f>SUM(Table1[[#This Row],[profit/loss]])/SUM(Table1[profit/loss])</f>
        <v>1.6041663910509289E-5</v>
      </c>
    </row>
    <row r="5825" spans="1:25" x14ac:dyDescent="0.3">
      <c r="A5825" t="s">
        <v>29</v>
      </c>
      <c r="B5825" t="s">
        <v>82</v>
      </c>
      <c r="C5825">
        <v>1128299</v>
      </c>
      <c r="D5825" s="9">
        <v>44213</v>
      </c>
      <c r="E5825" s="8" t="str">
        <f>TEXT(Table1[[#This Row],[Invoice Date]],"dd-mm-yyyy")</f>
        <v>17-01-2021</v>
      </c>
      <c r="F5825" s="1" t="str">
        <f t="shared" si="360"/>
        <v>January</v>
      </c>
      <c r="G5825" s="1" t="str">
        <f t="shared" si="361"/>
        <v>2021</v>
      </c>
      <c r="H5825" s="1" t="str">
        <f t="shared" si="362"/>
        <v>Sunday</v>
      </c>
      <c r="I5825" s="1" t="str">
        <f t="shared" si="363"/>
        <v>17</v>
      </c>
      <c r="J5825" t="s">
        <v>30</v>
      </c>
      <c r="K5825" t="s">
        <v>79</v>
      </c>
      <c r="L5825" t="s">
        <v>62</v>
      </c>
      <c r="M5825" t="s">
        <v>16</v>
      </c>
      <c r="N5825">
        <v>33</v>
      </c>
      <c r="O5825">
        <v>100</v>
      </c>
      <c r="P5825">
        <v>3300</v>
      </c>
      <c r="Q5825">
        <v>1683</v>
      </c>
      <c r="R5825">
        <v>0.51</v>
      </c>
      <c r="S5825" t="s">
        <v>82</v>
      </c>
      <c r="T5825" t="str">
        <f>IF(Table1[[#This Row],[Units Sold]]&gt; 700,"High Units","low Units")</f>
        <v>low Units</v>
      </c>
      <c r="U5825">
        <f>SUM(Table1[[#This Row],[Operating Profit]])/SUM(Table1[Operating Profit])*100</f>
        <v>5.0672147825426303E-4</v>
      </c>
      <c r="V5825">
        <f>SUM(Table1[[#This Row],[Price per Unit]]*Table1[[#This Row],[Units Sold]])</f>
        <v>3300</v>
      </c>
      <c r="W5825">
        <f>SUM(Table1[[#This Row],[Total Sales]]-Table1[[#This Row],[Operating Profit]])</f>
        <v>1617</v>
      </c>
      <c r="X5825">
        <f>SUM(Table1[[#This Row],[Total Sales]]-Table1[[#This Row],[Cost]])</f>
        <v>1683</v>
      </c>
      <c r="Y5825">
        <f>SUM(Table1[[#This Row],[profit/loss]])/SUM(Table1[profit/loss])</f>
        <v>5.0672147825426305E-6</v>
      </c>
    </row>
    <row r="5826" spans="1:25" x14ac:dyDescent="0.3">
      <c r="A5826" t="s">
        <v>29</v>
      </c>
      <c r="B5826" t="s">
        <v>82</v>
      </c>
      <c r="C5826">
        <v>1128299</v>
      </c>
      <c r="D5826" s="9">
        <v>44213</v>
      </c>
      <c r="E5826" s="8" t="str">
        <f>TEXT(Table1[[#This Row],[Invoice Date]],"dd-mm-yyyy")</f>
        <v>17-01-2021</v>
      </c>
      <c r="F5826" s="1" t="str">
        <f t="shared" si="360"/>
        <v>January</v>
      </c>
      <c r="G5826" s="1" t="str">
        <f t="shared" si="361"/>
        <v>2021</v>
      </c>
      <c r="H5826" s="1" t="str">
        <f t="shared" si="362"/>
        <v>Sunday</v>
      </c>
      <c r="I5826" s="1" t="str">
        <f t="shared" si="363"/>
        <v>17</v>
      </c>
      <c r="J5826" t="s">
        <v>30</v>
      </c>
      <c r="K5826" t="s">
        <v>79</v>
      </c>
      <c r="L5826" t="s">
        <v>62</v>
      </c>
      <c r="M5826" t="s">
        <v>18</v>
      </c>
      <c r="N5826">
        <v>42</v>
      </c>
      <c r="O5826">
        <v>100</v>
      </c>
      <c r="P5826">
        <v>4200</v>
      </c>
      <c r="Q5826">
        <v>2268</v>
      </c>
      <c r="R5826">
        <v>0.54</v>
      </c>
      <c r="S5826" t="s">
        <v>82</v>
      </c>
      <c r="T5826" t="str">
        <f>IF(Table1[[#This Row],[Units Sold]]&gt; 700,"High Units","low Units")</f>
        <v>low Units</v>
      </c>
      <c r="U5826">
        <f>SUM(Table1[[#This Row],[Operating Profit]])/SUM(Table1[Operating Profit])*100</f>
        <v>6.8285461240681438E-4</v>
      </c>
      <c r="V5826">
        <f>SUM(Table1[[#This Row],[Price per Unit]]*Table1[[#This Row],[Units Sold]])</f>
        <v>4200</v>
      </c>
      <c r="W5826">
        <f>SUM(Table1[[#This Row],[Total Sales]]-Table1[[#This Row],[Operating Profit]])</f>
        <v>1932</v>
      </c>
      <c r="X5826">
        <f>SUM(Table1[[#This Row],[Total Sales]]-Table1[[#This Row],[Cost]])</f>
        <v>2268</v>
      </c>
      <c r="Y5826">
        <f>SUM(Table1[[#This Row],[profit/loss]])/SUM(Table1[profit/loss])</f>
        <v>6.8285461240681438E-6</v>
      </c>
    </row>
    <row r="5827" spans="1:25" x14ac:dyDescent="0.3">
      <c r="A5827" t="s">
        <v>29</v>
      </c>
      <c r="B5827" t="s">
        <v>82</v>
      </c>
      <c r="C5827">
        <v>1128299</v>
      </c>
      <c r="D5827" s="9">
        <v>44213</v>
      </c>
      <c r="E5827" s="8" t="str">
        <f>TEXT(Table1[[#This Row],[Invoice Date]],"dd-mm-yyyy")</f>
        <v>17-01-2021</v>
      </c>
      <c r="F5827" s="1" t="str">
        <f t="shared" ref="F5827:F5890" si="364">TEXT(D5827,"mmmm")</f>
        <v>January</v>
      </c>
      <c r="G5827" s="1" t="str">
        <f t="shared" ref="G5827:G5890" si="365">TEXT(D5827,"YYYY")</f>
        <v>2021</v>
      </c>
      <c r="H5827" s="1" t="str">
        <f t="shared" ref="H5827:H5890" si="366">TEXT(D5827,"dddd")</f>
        <v>Sunday</v>
      </c>
      <c r="I5827" s="1" t="str">
        <f t="shared" ref="I5827:I5890" si="367">TEXT(D5827,"dd")</f>
        <v>17</v>
      </c>
      <c r="J5827" t="s">
        <v>30</v>
      </c>
      <c r="K5827" t="s">
        <v>79</v>
      </c>
      <c r="L5827" t="s">
        <v>62</v>
      </c>
      <c r="M5827" t="s">
        <v>19</v>
      </c>
      <c r="N5827">
        <v>43</v>
      </c>
      <c r="O5827">
        <v>112</v>
      </c>
      <c r="P5827">
        <v>4816</v>
      </c>
      <c r="Q5827">
        <v>2601</v>
      </c>
      <c r="R5827">
        <v>0.54</v>
      </c>
      <c r="S5827" t="s">
        <v>82</v>
      </c>
      <c r="T5827" t="str">
        <f>IF(Table1[[#This Row],[Units Sold]]&gt; 700,"High Units","low Units")</f>
        <v>low Units</v>
      </c>
      <c r="U5827">
        <f>SUM(Table1[[#This Row],[Operating Profit]])/SUM(Table1[Operating Profit])*100</f>
        <v>7.8311501184749751E-4</v>
      </c>
      <c r="V5827">
        <f>SUM(Table1[[#This Row],[Price per Unit]]*Table1[[#This Row],[Units Sold]])</f>
        <v>4816</v>
      </c>
      <c r="W5827">
        <f>SUM(Table1[[#This Row],[Total Sales]]-Table1[[#This Row],[Operating Profit]])</f>
        <v>2215</v>
      </c>
      <c r="X5827">
        <f>SUM(Table1[[#This Row],[Total Sales]]-Table1[[#This Row],[Cost]])</f>
        <v>2601</v>
      </c>
      <c r="Y5827">
        <f>SUM(Table1[[#This Row],[profit/loss]])/SUM(Table1[profit/loss])</f>
        <v>7.8311501184749748E-6</v>
      </c>
    </row>
    <row r="5828" spans="1:25" x14ac:dyDescent="0.3">
      <c r="A5828" t="s">
        <v>29</v>
      </c>
      <c r="B5828" t="s">
        <v>82</v>
      </c>
      <c r="C5828">
        <v>1128299</v>
      </c>
      <c r="D5828" s="9">
        <v>44213</v>
      </c>
      <c r="E5828" s="8" t="str">
        <f>TEXT(Table1[[#This Row],[Invoice Date]],"dd-mm-yyyy")</f>
        <v>17-01-2021</v>
      </c>
      <c r="F5828" s="1" t="str">
        <f t="shared" si="364"/>
        <v>January</v>
      </c>
      <c r="G5828" s="1" t="str">
        <f t="shared" si="365"/>
        <v>2021</v>
      </c>
      <c r="H5828" s="1" t="str">
        <f t="shared" si="366"/>
        <v>Sunday</v>
      </c>
      <c r="I5828" s="1" t="str">
        <f t="shared" si="367"/>
        <v>17</v>
      </c>
      <c r="J5828" t="s">
        <v>30</v>
      </c>
      <c r="K5828" t="s">
        <v>79</v>
      </c>
      <c r="L5828" t="s">
        <v>62</v>
      </c>
      <c r="M5828" t="s">
        <v>20</v>
      </c>
      <c r="N5828">
        <v>41</v>
      </c>
      <c r="O5828">
        <v>68</v>
      </c>
      <c r="P5828">
        <v>2788</v>
      </c>
      <c r="Q5828">
        <v>1533</v>
      </c>
      <c r="R5828">
        <v>0.55000000000000004</v>
      </c>
      <c r="S5828" t="s">
        <v>82</v>
      </c>
      <c r="T5828" t="str">
        <f>IF(Table1[[#This Row],[Units Sold]]&gt; 700,"High Units","low Units")</f>
        <v>low Units</v>
      </c>
      <c r="U5828">
        <f>SUM(Table1[[#This Row],[Operating Profit]])/SUM(Table1[Operating Profit])*100</f>
        <v>4.6155913616386523E-4</v>
      </c>
      <c r="V5828">
        <f>SUM(Table1[[#This Row],[Price per Unit]]*Table1[[#This Row],[Units Sold]])</f>
        <v>2788</v>
      </c>
      <c r="W5828">
        <f>SUM(Table1[[#This Row],[Total Sales]]-Table1[[#This Row],[Operating Profit]])</f>
        <v>1255</v>
      </c>
      <c r="X5828">
        <f>SUM(Table1[[#This Row],[Total Sales]]-Table1[[#This Row],[Cost]])</f>
        <v>1533</v>
      </c>
      <c r="Y5828">
        <f>SUM(Table1[[#This Row],[profit/loss]])/SUM(Table1[profit/loss])</f>
        <v>4.6155913616386525E-6</v>
      </c>
    </row>
    <row r="5829" spans="1:25" x14ac:dyDescent="0.3">
      <c r="A5829" t="s">
        <v>29</v>
      </c>
      <c r="B5829" t="s">
        <v>82</v>
      </c>
      <c r="C5829">
        <v>1128299</v>
      </c>
      <c r="D5829" s="9">
        <v>44213</v>
      </c>
      <c r="E5829" s="8" t="str">
        <f>TEXT(Table1[[#This Row],[Invoice Date]],"dd-mm-yyyy")</f>
        <v>17-01-2021</v>
      </c>
      <c r="F5829" s="1" t="str">
        <f t="shared" si="364"/>
        <v>January</v>
      </c>
      <c r="G5829" s="1" t="str">
        <f t="shared" si="365"/>
        <v>2021</v>
      </c>
      <c r="H5829" s="1" t="str">
        <f t="shared" si="366"/>
        <v>Sunday</v>
      </c>
      <c r="I5829" s="1" t="str">
        <f t="shared" si="367"/>
        <v>17</v>
      </c>
      <c r="J5829" t="s">
        <v>30</v>
      </c>
      <c r="K5829" t="s">
        <v>79</v>
      </c>
      <c r="L5829" t="s">
        <v>62</v>
      </c>
      <c r="M5829" t="s">
        <v>21</v>
      </c>
      <c r="N5829">
        <v>46</v>
      </c>
      <c r="O5829">
        <v>58</v>
      </c>
      <c r="P5829">
        <v>2668</v>
      </c>
      <c r="Q5829">
        <v>1574</v>
      </c>
      <c r="R5829">
        <v>0.59</v>
      </c>
      <c r="S5829" t="s">
        <v>82</v>
      </c>
      <c r="T5829" t="str">
        <f>IF(Table1[[#This Row],[Units Sold]]&gt; 700,"High Units","low Units")</f>
        <v>low Units</v>
      </c>
      <c r="U5829">
        <f>SUM(Table1[[#This Row],[Operating Profit]])/SUM(Table1[Operating Profit])*100</f>
        <v>4.7390350966857402E-4</v>
      </c>
      <c r="V5829">
        <f>SUM(Table1[[#This Row],[Price per Unit]]*Table1[[#This Row],[Units Sold]])</f>
        <v>2668</v>
      </c>
      <c r="W5829">
        <f>SUM(Table1[[#This Row],[Total Sales]]-Table1[[#This Row],[Operating Profit]])</f>
        <v>1094</v>
      </c>
      <c r="X5829">
        <f>SUM(Table1[[#This Row],[Total Sales]]-Table1[[#This Row],[Cost]])</f>
        <v>1574</v>
      </c>
      <c r="Y5829">
        <f>SUM(Table1[[#This Row],[profit/loss]])/SUM(Table1[profit/loss])</f>
        <v>4.7390350966857402E-6</v>
      </c>
    </row>
    <row r="5830" spans="1:25" x14ac:dyDescent="0.3">
      <c r="A5830" t="s">
        <v>29</v>
      </c>
      <c r="B5830" t="s">
        <v>82</v>
      </c>
      <c r="C5830">
        <v>1128299</v>
      </c>
      <c r="D5830" s="9">
        <v>44213</v>
      </c>
      <c r="E5830" s="8" t="str">
        <f>TEXT(Table1[[#This Row],[Invoice Date]],"dd-mm-yyyy")</f>
        <v>17-01-2021</v>
      </c>
      <c r="F5830" s="1" t="str">
        <f t="shared" si="364"/>
        <v>January</v>
      </c>
      <c r="G5830" s="1" t="str">
        <f t="shared" si="365"/>
        <v>2021</v>
      </c>
      <c r="H5830" s="1" t="str">
        <f t="shared" si="366"/>
        <v>Sunday</v>
      </c>
      <c r="I5830" s="1" t="str">
        <f t="shared" si="367"/>
        <v>17</v>
      </c>
      <c r="J5830" t="s">
        <v>30</v>
      </c>
      <c r="K5830" t="s">
        <v>79</v>
      </c>
      <c r="L5830" t="s">
        <v>62</v>
      </c>
      <c r="M5830" t="s">
        <v>22</v>
      </c>
      <c r="N5830">
        <v>41</v>
      </c>
      <c r="O5830">
        <v>122</v>
      </c>
      <c r="P5830">
        <v>5002</v>
      </c>
      <c r="Q5830">
        <v>2401</v>
      </c>
      <c r="R5830">
        <v>0.48</v>
      </c>
      <c r="S5830" t="s">
        <v>82</v>
      </c>
      <c r="T5830" t="str">
        <f>IF(Table1[[#This Row],[Units Sold]]&gt; 700,"High Units","low Units")</f>
        <v>low Units</v>
      </c>
      <c r="U5830">
        <f>SUM(Table1[[#This Row],[Operating Profit]])/SUM(Table1[Operating Profit])*100</f>
        <v>7.2289855572696708E-4</v>
      </c>
      <c r="V5830">
        <f>SUM(Table1[[#This Row],[Price per Unit]]*Table1[[#This Row],[Units Sold]])</f>
        <v>5002</v>
      </c>
      <c r="W5830">
        <f>SUM(Table1[[#This Row],[Total Sales]]-Table1[[#This Row],[Operating Profit]])</f>
        <v>2601</v>
      </c>
      <c r="X5830">
        <f>SUM(Table1[[#This Row],[Total Sales]]-Table1[[#This Row],[Cost]])</f>
        <v>2401</v>
      </c>
      <c r="Y5830">
        <f>SUM(Table1[[#This Row],[profit/loss]])/SUM(Table1[profit/loss])</f>
        <v>7.2289855572696705E-6</v>
      </c>
    </row>
    <row r="5831" spans="1:25" x14ac:dyDescent="0.3">
      <c r="A5831" t="s">
        <v>29</v>
      </c>
      <c r="B5831" t="s">
        <v>82</v>
      </c>
      <c r="C5831">
        <v>1128299</v>
      </c>
      <c r="D5831" s="9">
        <v>44244</v>
      </c>
      <c r="E5831" s="8" t="str">
        <f>TEXT(Table1[[#This Row],[Invoice Date]],"dd-mm-yyyy")</f>
        <v>17-02-2021</v>
      </c>
      <c r="F5831" s="1" t="str">
        <f t="shared" si="364"/>
        <v>February</v>
      </c>
      <c r="G5831" s="1" t="str">
        <f t="shared" si="365"/>
        <v>2021</v>
      </c>
      <c r="H5831" s="1" t="str">
        <f t="shared" si="366"/>
        <v>Wednesday</v>
      </c>
      <c r="I5831" s="1" t="str">
        <f t="shared" si="367"/>
        <v>17</v>
      </c>
      <c r="J5831" t="s">
        <v>30</v>
      </c>
      <c r="K5831" t="s">
        <v>79</v>
      </c>
      <c r="L5831" t="s">
        <v>62</v>
      </c>
      <c r="M5831" t="s">
        <v>16</v>
      </c>
      <c r="N5831">
        <v>33</v>
      </c>
      <c r="O5831">
        <v>140</v>
      </c>
      <c r="P5831">
        <v>4620</v>
      </c>
      <c r="Q5831">
        <v>2449</v>
      </c>
      <c r="R5831">
        <v>0.53</v>
      </c>
      <c r="S5831" t="s">
        <v>82</v>
      </c>
      <c r="T5831" t="str">
        <f>IF(Table1[[#This Row],[Units Sold]]&gt; 700,"High Units","low Units")</f>
        <v>low Units</v>
      </c>
      <c r="U5831">
        <f>SUM(Table1[[#This Row],[Operating Profit]])/SUM(Table1[Operating Profit])*100</f>
        <v>7.3735050519589435E-4</v>
      </c>
      <c r="V5831">
        <f>SUM(Table1[[#This Row],[Price per Unit]]*Table1[[#This Row],[Units Sold]])</f>
        <v>4620</v>
      </c>
      <c r="W5831">
        <f>SUM(Table1[[#This Row],[Total Sales]]-Table1[[#This Row],[Operating Profit]])</f>
        <v>2171</v>
      </c>
      <c r="X5831">
        <f>SUM(Table1[[#This Row],[Total Sales]]-Table1[[#This Row],[Cost]])</f>
        <v>2449</v>
      </c>
      <c r="Y5831">
        <f>SUM(Table1[[#This Row],[profit/loss]])/SUM(Table1[profit/loss])</f>
        <v>7.3735050519589434E-6</v>
      </c>
    </row>
    <row r="5832" spans="1:25" x14ac:dyDescent="0.3">
      <c r="A5832" t="s">
        <v>29</v>
      </c>
      <c r="B5832" t="s">
        <v>82</v>
      </c>
      <c r="C5832">
        <v>1128299</v>
      </c>
      <c r="D5832" s="9">
        <v>44244</v>
      </c>
      <c r="E5832" s="8" t="str">
        <f>TEXT(Table1[[#This Row],[Invoice Date]],"dd-mm-yyyy")</f>
        <v>17-02-2021</v>
      </c>
      <c r="F5832" s="1" t="str">
        <f t="shared" si="364"/>
        <v>February</v>
      </c>
      <c r="G5832" s="1" t="str">
        <f t="shared" si="365"/>
        <v>2021</v>
      </c>
      <c r="H5832" s="1" t="str">
        <f t="shared" si="366"/>
        <v>Wednesday</v>
      </c>
      <c r="I5832" s="1" t="str">
        <f t="shared" si="367"/>
        <v>17</v>
      </c>
      <c r="J5832" t="s">
        <v>30</v>
      </c>
      <c r="K5832" t="s">
        <v>79</v>
      </c>
      <c r="L5832" t="s">
        <v>62</v>
      </c>
      <c r="M5832" t="s">
        <v>18</v>
      </c>
      <c r="N5832">
        <v>41</v>
      </c>
      <c r="O5832">
        <v>116</v>
      </c>
      <c r="P5832">
        <v>4756</v>
      </c>
      <c r="Q5832">
        <v>2426</v>
      </c>
      <c r="R5832">
        <v>0.51</v>
      </c>
      <c r="S5832" t="s">
        <v>82</v>
      </c>
      <c r="T5832" t="str">
        <f>IF(Table1[[#This Row],[Units Sold]]&gt; 700,"High Units","low Units")</f>
        <v>low Units</v>
      </c>
      <c r="U5832">
        <f>SUM(Table1[[#This Row],[Operating Profit]])/SUM(Table1[Operating Profit])*100</f>
        <v>7.3042561274203337E-4</v>
      </c>
      <c r="V5832">
        <f>SUM(Table1[[#This Row],[Price per Unit]]*Table1[[#This Row],[Units Sold]])</f>
        <v>4756</v>
      </c>
      <c r="W5832">
        <f>SUM(Table1[[#This Row],[Total Sales]]-Table1[[#This Row],[Operating Profit]])</f>
        <v>2330</v>
      </c>
      <c r="X5832">
        <f>SUM(Table1[[#This Row],[Total Sales]]-Table1[[#This Row],[Cost]])</f>
        <v>2426</v>
      </c>
      <c r="Y5832">
        <f>SUM(Table1[[#This Row],[profit/loss]])/SUM(Table1[profit/loss])</f>
        <v>7.3042561274203336E-6</v>
      </c>
    </row>
    <row r="5833" spans="1:25" x14ac:dyDescent="0.3">
      <c r="A5833" t="s">
        <v>29</v>
      </c>
      <c r="B5833" t="s">
        <v>82</v>
      </c>
      <c r="C5833">
        <v>1128299</v>
      </c>
      <c r="D5833" s="9">
        <v>44244</v>
      </c>
      <c r="E5833" s="8" t="str">
        <f>TEXT(Table1[[#This Row],[Invoice Date]],"dd-mm-yyyy")</f>
        <v>17-02-2021</v>
      </c>
      <c r="F5833" s="1" t="str">
        <f t="shared" si="364"/>
        <v>February</v>
      </c>
      <c r="G5833" s="1" t="str">
        <f t="shared" si="365"/>
        <v>2021</v>
      </c>
      <c r="H5833" s="1" t="str">
        <f t="shared" si="366"/>
        <v>Wednesday</v>
      </c>
      <c r="I5833" s="1" t="str">
        <f t="shared" si="367"/>
        <v>17</v>
      </c>
      <c r="J5833" t="s">
        <v>30</v>
      </c>
      <c r="K5833" t="s">
        <v>79</v>
      </c>
      <c r="L5833" t="s">
        <v>62</v>
      </c>
      <c r="M5833" t="s">
        <v>19</v>
      </c>
      <c r="N5833">
        <v>41</v>
      </c>
      <c r="O5833">
        <v>120</v>
      </c>
      <c r="P5833">
        <v>4920</v>
      </c>
      <c r="Q5833">
        <v>2558</v>
      </c>
      <c r="R5833">
        <v>0.52</v>
      </c>
      <c r="S5833" t="s">
        <v>82</v>
      </c>
      <c r="T5833" t="str">
        <f>IF(Table1[[#This Row],[Units Sold]]&gt; 700,"High Units","low Units")</f>
        <v>low Units</v>
      </c>
      <c r="U5833">
        <f>SUM(Table1[[#This Row],[Operating Profit]])/SUM(Table1[Operating Profit])*100</f>
        <v>7.7016847378158341E-4</v>
      </c>
      <c r="V5833">
        <f>SUM(Table1[[#This Row],[Price per Unit]]*Table1[[#This Row],[Units Sold]])</f>
        <v>4920</v>
      </c>
      <c r="W5833">
        <f>SUM(Table1[[#This Row],[Total Sales]]-Table1[[#This Row],[Operating Profit]])</f>
        <v>2362</v>
      </c>
      <c r="X5833">
        <f>SUM(Table1[[#This Row],[Total Sales]]-Table1[[#This Row],[Cost]])</f>
        <v>2558</v>
      </c>
      <c r="Y5833">
        <f>SUM(Table1[[#This Row],[profit/loss]])/SUM(Table1[profit/loss])</f>
        <v>7.7016847378158337E-6</v>
      </c>
    </row>
    <row r="5834" spans="1:25" x14ac:dyDescent="0.3">
      <c r="A5834" t="s">
        <v>29</v>
      </c>
      <c r="B5834" t="s">
        <v>82</v>
      </c>
      <c r="C5834">
        <v>1128299</v>
      </c>
      <c r="D5834" s="9">
        <v>44244</v>
      </c>
      <c r="E5834" s="8" t="str">
        <f>TEXT(Table1[[#This Row],[Invoice Date]],"dd-mm-yyyy")</f>
        <v>17-02-2021</v>
      </c>
      <c r="F5834" s="1" t="str">
        <f t="shared" si="364"/>
        <v>February</v>
      </c>
      <c r="G5834" s="1" t="str">
        <f t="shared" si="365"/>
        <v>2021</v>
      </c>
      <c r="H5834" s="1" t="str">
        <f t="shared" si="366"/>
        <v>Wednesday</v>
      </c>
      <c r="I5834" s="1" t="str">
        <f t="shared" si="367"/>
        <v>17</v>
      </c>
      <c r="J5834" t="s">
        <v>26</v>
      </c>
      <c r="K5834" t="s">
        <v>80</v>
      </c>
      <c r="L5834" t="s">
        <v>81</v>
      </c>
      <c r="M5834" t="s">
        <v>20</v>
      </c>
      <c r="N5834">
        <v>44</v>
      </c>
      <c r="O5834">
        <v>73</v>
      </c>
      <c r="P5834">
        <v>3212</v>
      </c>
      <c r="Q5834">
        <v>1767</v>
      </c>
      <c r="R5834">
        <v>0.55000000000000004</v>
      </c>
      <c r="S5834" t="s">
        <v>82</v>
      </c>
      <c r="T5834" t="str">
        <f>IF(Table1[[#This Row],[Units Sold]]&gt; 700,"High Units","low Units")</f>
        <v>low Units</v>
      </c>
      <c r="U5834">
        <f>SUM(Table1[[#This Row],[Operating Profit]])/SUM(Table1[Operating Profit])*100</f>
        <v>5.3201238982488581E-4</v>
      </c>
      <c r="V5834">
        <f>SUM(Table1[[#This Row],[Price per Unit]]*Table1[[#This Row],[Units Sold]])</f>
        <v>3212</v>
      </c>
      <c r="W5834">
        <f>SUM(Table1[[#This Row],[Total Sales]]-Table1[[#This Row],[Operating Profit]])</f>
        <v>1445</v>
      </c>
      <c r="X5834">
        <f>SUM(Table1[[#This Row],[Total Sales]]-Table1[[#This Row],[Cost]])</f>
        <v>1767</v>
      </c>
      <c r="Y5834">
        <f>SUM(Table1[[#This Row],[profit/loss]])/SUM(Table1[profit/loss])</f>
        <v>5.3201238982488576E-6</v>
      </c>
    </row>
    <row r="5835" spans="1:25" x14ac:dyDescent="0.3">
      <c r="A5835" t="s">
        <v>29</v>
      </c>
      <c r="B5835" t="s">
        <v>82</v>
      </c>
      <c r="C5835">
        <v>1128299</v>
      </c>
      <c r="D5835" s="9">
        <v>44244</v>
      </c>
      <c r="E5835" s="8" t="str">
        <f>TEXT(Table1[[#This Row],[Invoice Date]],"dd-mm-yyyy")</f>
        <v>17-02-2021</v>
      </c>
      <c r="F5835" s="1" t="str">
        <f t="shared" si="364"/>
        <v>February</v>
      </c>
      <c r="G5835" s="1" t="str">
        <f t="shared" si="365"/>
        <v>2021</v>
      </c>
      <c r="H5835" s="1" t="str">
        <f t="shared" si="366"/>
        <v>Wednesday</v>
      </c>
      <c r="I5835" s="1" t="str">
        <f t="shared" si="367"/>
        <v>17</v>
      </c>
      <c r="J5835" t="s">
        <v>26</v>
      </c>
      <c r="K5835" t="s">
        <v>80</v>
      </c>
      <c r="L5835" t="s">
        <v>81</v>
      </c>
      <c r="M5835" t="s">
        <v>21</v>
      </c>
      <c r="N5835">
        <v>48</v>
      </c>
      <c r="O5835">
        <v>51</v>
      </c>
      <c r="P5835">
        <v>2448</v>
      </c>
      <c r="Q5835">
        <v>1469</v>
      </c>
      <c r="R5835">
        <v>0.6</v>
      </c>
      <c r="S5835" t="s">
        <v>82</v>
      </c>
      <c r="T5835" t="str">
        <f>IF(Table1[[#This Row],[Units Sold]]&gt; 700,"High Units","low Units")</f>
        <v>low Units</v>
      </c>
      <c r="U5835">
        <f>SUM(Table1[[#This Row],[Operating Profit]])/SUM(Table1[Operating Profit])*100</f>
        <v>4.4228987020529552E-4</v>
      </c>
      <c r="V5835">
        <f>SUM(Table1[[#This Row],[Price per Unit]]*Table1[[#This Row],[Units Sold]])</f>
        <v>2448</v>
      </c>
      <c r="W5835">
        <f>SUM(Table1[[#This Row],[Total Sales]]-Table1[[#This Row],[Operating Profit]])</f>
        <v>979</v>
      </c>
      <c r="X5835">
        <f>SUM(Table1[[#This Row],[Total Sales]]-Table1[[#This Row],[Cost]])</f>
        <v>1469</v>
      </c>
      <c r="Y5835">
        <f>SUM(Table1[[#This Row],[profit/loss]])/SUM(Table1[profit/loss])</f>
        <v>4.422898702052955E-6</v>
      </c>
    </row>
    <row r="5836" spans="1:25" x14ac:dyDescent="0.3">
      <c r="A5836" t="s">
        <v>29</v>
      </c>
      <c r="B5836" t="s">
        <v>82</v>
      </c>
      <c r="C5836">
        <v>1128299</v>
      </c>
      <c r="D5836" s="9">
        <v>44244</v>
      </c>
      <c r="E5836" s="8" t="str">
        <f>TEXT(Table1[[#This Row],[Invoice Date]],"dd-mm-yyyy")</f>
        <v>17-02-2021</v>
      </c>
      <c r="F5836" s="1" t="str">
        <f t="shared" si="364"/>
        <v>February</v>
      </c>
      <c r="G5836" s="1" t="str">
        <f t="shared" si="365"/>
        <v>2021</v>
      </c>
      <c r="H5836" s="1" t="str">
        <f t="shared" si="366"/>
        <v>Wednesday</v>
      </c>
      <c r="I5836" s="1" t="str">
        <f t="shared" si="367"/>
        <v>17</v>
      </c>
      <c r="J5836" t="s">
        <v>26</v>
      </c>
      <c r="K5836" t="s">
        <v>80</v>
      </c>
      <c r="L5836" t="s">
        <v>81</v>
      </c>
      <c r="M5836" t="s">
        <v>22</v>
      </c>
      <c r="N5836">
        <v>44</v>
      </c>
      <c r="O5836">
        <v>105</v>
      </c>
      <c r="P5836">
        <v>4620</v>
      </c>
      <c r="Q5836">
        <v>2218</v>
      </c>
      <c r="R5836">
        <v>0.48</v>
      </c>
      <c r="S5836" t="s">
        <v>82</v>
      </c>
      <c r="T5836" t="str">
        <f>IF(Table1[[#This Row],[Units Sold]]&gt; 700,"High Units","low Units")</f>
        <v>low Units</v>
      </c>
      <c r="U5836">
        <f>SUM(Table1[[#This Row],[Operating Profit]])/SUM(Table1[Operating Profit])*100</f>
        <v>6.678004983766818E-4</v>
      </c>
      <c r="V5836">
        <f>SUM(Table1[[#This Row],[Price per Unit]]*Table1[[#This Row],[Units Sold]])</f>
        <v>4620</v>
      </c>
      <c r="W5836">
        <f>SUM(Table1[[#This Row],[Total Sales]]-Table1[[#This Row],[Operating Profit]])</f>
        <v>2402</v>
      </c>
      <c r="X5836">
        <f>SUM(Table1[[#This Row],[Total Sales]]-Table1[[#This Row],[Cost]])</f>
        <v>2218</v>
      </c>
      <c r="Y5836">
        <f>SUM(Table1[[#This Row],[profit/loss]])/SUM(Table1[profit/loss])</f>
        <v>6.6780049837668175E-6</v>
      </c>
    </row>
    <row r="5837" spans="1:25" x14ac:dyDescent="0.3">
      <c r="A5837" t="s">
        <v>29</v>
      </c>
      <c r="B5837" t="s">
        <v>82</v>
      </c>
      <c r="C5837">
        <v>1128299</v>
      </c>
      <c r="D5837" s="9">
        <v>44271</v>
      </c>
      <c r="E5837" s="8" t="str">
        <f>TEXT(Table1[[#This Row],[Invoice Date]],"dd-mm-yyyy")</f>
        <v>16-03-2021</v>
      </c>
      <c r="F5837" s="1" t="str">
        <f t="shared" si="364"/>
        <v>March</v>
      </c>
      <c r="G5837" s="1" t="str">
        <f t="shared" si="365"/>
        <v>2021</v>
      </c>
      <c r="H5837" s="1" t="str">
        <f t="shared" si="366"/>
        <v>Tuesday</v>
      </c>
      <c r="I5837" s="1" t="str">
        <f t="shared" si="367"/>
        <v>16</v>
      </c>
      <c r="J5837" t="s">
        <v>26</v>
      </c>
      <c r="K5837" t="s">
        <v>80</v>
      </c>
      <c r="L5837" t="s">
        <v>81</v>
      </c>
      <c r="M5837" t="s">
        <v>16</v>
      </c>
      <c r="N5837">
        <v>44</v>
      </c>
      <c r="O5837">
        <v>147</v>
      </c>
      <c r="P5837">
        <v>6468</v>
      </c>
      <c r="Q5837">
        <v>3299</v>
      </c>
      <c r="R5837">
        <v>0.51</v>
      </c>
      <c r="S5837" t="s">
        <v>82</v>
      </c>
      <c r="T5837" t="str">
        <f>IF(Table1[[#This Row],[Units Sold]]&gt; 700,"High Units","low Units")</f>
        <v>low Units</v>
      </c>
      <c r="U5837">
        <f>SUM(Table1[[#This Row],[Operating Profit]])/SUM(Table1[Operating Profit])*100</f>
        <v>9.9327044370814844E-4</v>
      </c>
      <c r="V5837">
        <f>SUM(Table1[[#This Row],[Price per Unit]]*Table1[[#This Row],[Units Sold]])</f>
        <v>6468</v>
      </c>
      <c r="W5837">
        <f>SUM(Table1[[#This Row],[Total Sales]]-Table1[[#This Row],[Operating Profit]])</f>
        <v>3169</v>
      </c>
      <c r="X5837">
        <f>SUM(Table1[[#This Row],[Total Sales]]-Table1[[#This Row],[Cost]])</f>
        <v>3299</v>
      </c>
      <c r="Y5837">
        <f>SUM(Table1[[#This Row],[profit/loss]])/SUM(Table1[profit/loss])</f>
        <v>9.9327044370814843E-6</v>
      </c>
    </row>
    <row r="5838" spans="1:25" x14ac:dyDescent="0.3">
      <c r="A5838" t="s">
        <v>29</v>
      </c>
      <c r="B5838" t="s">
        <v>82</v>
      </c>
      <c r="C5838">
        <v>1128299</v>
      </c>
      <c r="D5838" s="9">
        <v>44271</v>
      </c>
      <c r="E5838" s="8" t="str">
        <f>TEXT(Table1[[#This Row],[Invoice Date]],"dd-mm-yyyy")</f>
        <v>16-03-2021</v>
      </c>
      <c r="F5838" s="1" t="str">
        <f t="shared" si="364"/>
        <v>March</v>
      </c>
      <c r="G5838" s="1" t="str">
        <f t="shared" si="365"/>
        <v>2021</v>
      </c>
      <c r="H5838" s="1" t="str">
        <f t="shared" si="366"/>
        <v>Tuesday</v>
      </c>
      <c r="I5838" s="1" t="str">
        <f t="shared" si="367"/>
        <v>16</v>
      </c>
      <c r="J5838" t="s">
        <v>26</v>
      </c>
      <c r="K5838" t="s">
        <v>80</v>
      </c>
      <c r="L5838" t="s">
        <v>81</v>
      </c>
      <c r="M5838" t="s">
        <v>18</v>
      </c>
      <c r="N5838">
        <v>51</v>
      </c>
      <c r="O5838">
        <v>101</v>
      </c>
      <c r="P5838">
        <v>5151</v>
      </c>
      <c r="Q5838">
        <v>2833</v>
      </c>
      <c r="R5838">
        <v>0.55000000000000004</v>
      </c>
      <c r="S5838" t="s">
        <v>82</v>
      </c>
      <c r="T5838" t="str">
        <f>IF(Table1[[#This Row],[Units Sold]]&gt; 700,"High Units","low Units")</f>
        <v>low Units</v>
      </c>
      <c r="U5838">
        <f>SUM(Table1[[#This Row],[Operating Profit]])/SUM(Table1[Operating Profit])*100</f>
        <v>8.5296610094731261E-4</v>
      </c>
      <c r="V5838">
        <f>SUM(Table1[[#This Row],[Price per Unit]]*Table1[[#This Row],[Units Sold]])</f>
        <v>5151</v>
      </c>
      <c r="W5838">
        <f>SUM(Table1[[#This Row],[Total Sales]]-Table1[[#This Row],[Operating Profit]])</f>
        <v>2318</v>
      </c>
      <c r="X5838">
        <f>SUM(Table1[[#This Row],[Total Sales]]-Table1[[#This Row],[Cost]])</f>
        <v>2833</v>
      </c>
      <c r="Y5838">
        <f>SUM(Table1[[#This Row],[profit/loss]])/SUM(Table1[profit/loss])</f>
        <v>8.5296610094731257E-6</v>
      </c>
    </row>
    <row r="5839" spans="1:25" x14ac:dyDescent="0.3">
      <c r="A5839" t="s">
        <v>29</v>
      </c>
      <c r="B5839" t="s">
        <v>82</v>
      </c>
      <c r="C5839">
        <v>1128299</v>
      </c>
      <c r="D5839" s="9">
        <v>44271</v>
      </c>
      <c r="E5839" s="8" t="str">
        <f>TEXT(Table1[[#This Row],[Invoice Date]],"dd-mm-yyyy")</f>
        <v>16-03-2021</v>
      </c>
      <c r="F5839" s="1" t="str">
        <f t="shared" si="364"/>
        <v>March</v>
      </c>
      <c r="G5839" s="1" t="str">
        <f t="shared" si="365"/>
        <v>2021</v>
      </c>
      <c r="H5839" s="1" t="str">
        <f t="shared" si="366"/>
        <v>Tuesday</v>
      </c>
      <c r="I5839" s="1" t="str">
        <f t="shared" si="367"/>
        <v>16</v>
      </c>
      <c r="J5839" t="s">
        <v>26</v>
      </c>
      <c r="K5839" t="s">
        <v>80</v>
      </c>
      <c r="L5839" t="s">
        <v>81</v>
      </c>
      <c r="M5839" t="s">
        <v>19</v>
      </c>
      <c r="N5839">
        <v>56</v>
      </c>
      <c r="O5839">
        <v>116</v>
      </c>
      <c r="P5839">
        <v>6496</v>
      </c>
      <c r="Q5839">
        <v>3573</v>
      </c>
      <c r="R5839">
        <v>0.55000000000000004</v>
      </c>
      <c r="S5839" t="s">
        <v>82</v>
      </c>
      <c r="T5839" t="str">
        <f>IF(Table1[[#This Row],[Units Sold]]&gt; 700,"High Units","low Units")</f>
        <v>low Units</v>
      </c>
      <c r="U5839">
        <f>SUM(Table1[[#This Row],[Operating Profit]])/SUM(Table1[Operating Profit])*100</f>
        <v>1.0757669885932749E-3</v>
      </c>
      <c r="V5839">
        <f>SUM(Table1[[#This Row],[Price per Unit]]*Table1[[#This Row],[Units Sold]])</f>
        <v>6496</v>
      </c>
      <c r="W5839">
        <f>SUM(Table1[[#This Row],[Total Sales]]-Table1[[#This Row],[Operating Profit]])</f>
        <v>2923</v>
      </c>
      <c r="X5839">
        <f>SUM(Table1[[#This Row],[Total Sales]]-Table1[[#This Row],[Cost]])</f>
        <v>3573</v>
      </c>
      <c r="Y5839">
        <f>SUM(Table1[[#This Row],[profit/loss]])/SUM(Table1[profit/loss])</f>
        <v>1.075766988593275E-5</v>
      </c>
    </row>
    <row r="5840" spans="1:25" x14ac:dyDescent="0.3">
      <c r="A5840" t="s">
        <v>29</v>
      </c>
      <c r="B5840" t="s">
        <v>82</v>
      </c>
      <c r="C5840">
        <v>1128299</v>
      </c>
      <c r="D5840" s="9">
        <v>44271</v>
      </c>
      <c r="E5840" s="8" t="str">
        <f>TEXT(Table1[[#This Row],[Invoice Date]],"dd-mm-yyyy")</f>
        <v>16-03-2021</v>
      </c>
      <c r="F5840" s="1" t="str">
        <f t="shared" si="364"/>
        <v>March</v>
      </c>
      <c r="G5840" s="1" t="str">
        <f t="shared" si="365"/>
        <v>2021</v>
      </c>
      <c r="H5840" s="1" t="str">
        <f t="shared" si="366"/>
        <v>Tuesday</v>
      </c>
      <c r="I5840" s="1" t="str">
        <f t="shared" si="367"/>
        <v>16</v>
      </c>
      <c r="J5840" t="s">
        <v>26</v>
      </c>
      <c r="K5840" t="s">
        <v>80</v>
      </c>
      <c r="L5840" t="s">
        <v>81</v>
      </c>
      <c r="M5840" t="s">
        <v>20</v>
      </c>
      <c r="N5840">
        <v>50</v>
      </c>
      <c r="O5840">
        <v>84</v>
      </c>
      <c r="P5840">
        <v>4200</v>
      </c>
      <c r="Q5840">
        <v>2310</v>
      </c>
      <c r="R5840">
        <v>0.55000000000000004</v>
      </c>
      <c r="S5840" t="s">
        <v>82</v>
      </c>
      <c r="T5840" t="str">
        <f>IF(Table1[[#This Row],[Units Sold]]&gt; 700,"High Units","low Units")</f>
        <v>low Units</v>
      </c>
      <c r="U5840">
        <f>SUM(Table1[[#This Row],[Operating Profit]])/SUM(Table1[Operating Profit])*100</f>
        <v>6.9550006819212571E-4</v>
      </c>
      <c r="V5840">
        <f>SUM(Table1[[#This Row],[Price per Unit]]*Table1[[#This Row],[Units Sold]])</f>
        <v>4200</v>
      </c>
      <c r="W5840">
        <f>SUM(Table1[[#This Row],[Total Sales]]-Table1[[#This Row],[Operating Profit]])</f>
        <v>1890</v>
      </c>
      <c r="X5840">
        <f>SUM(Table1[[#This Row],[Total Sales]]-Table1[[#This Row],[Cost]])</f>
        <v>2310</v>
      </c>
      <c r="Y5840">
        <f>SUM(Table1[[#This Row],[profit/loss]])/SUM(Table1[profit/loss])</f>
        <v>6.9550006819212573E-6</v>
      </c>
    </row>
    <row r="5841" spans="1:25" x14ac:dyDescent="0.3">
      <c r="A5841" t="s">
        <v>29</v>
      </c>
      <c r="B5841" t="s">
        <v>82</v>
      </c>
      <c r="C5841">
        <v>1128299</v>
      </c>
      <c r="D5841" s="9">
        <v>44271</v>
      </c>
      <c r="E5841" s="8" t="str">
        <f>TEXT(Table1[[#This Row],[Invoice Date]],"dd-mm-yyyy")</f>
        <v>16-03-2021</v>
      </c>
      <c r="F5841" s="1" t="str">
        <f t="shared" si="364"/>
        <v>March</v>
      </c>
      <c r="G5841" s="1" t="str">
        <f t="shared" si="365"/>
        <v>2021</v>
      </c>
      <c r="H5841" s="1" t="str">
        <f t="shared" si="366"/>
        <v>Tuesday</v>
      </c>
      <c r="I5841" s="1" t="str">
        <f t="shared" si="367"/>
        <v>16</v>
      </c>
      <c r="J5841" t="s">
        <v>26</v>
      </c>
      <c r="K5841" t="s">
        <v>80</v>
      </c>
      <c r="L5841" t="s">
        <v>81</v>
      </c>
      <c r="M5841" t="s">
        <v>21</v>
      </c>
      <c r="N5841">
        <v>56</v>
      </c>
      <c r="O5841">
        <v>39</v>
      </c>
      <c r="P5841">
        <v>2184</v>
      </c>
      <c r="Q5841">
        <v>1310</v>
      </c>
      <c r="R5841">
        <v>0.6</v>
      </c>
      <c r="S5841" t="s">
        <v>82</v>
      </c>
      <c r="T5841" t="str">
        <f>IF(Table1[[#This Row],[Units Sold]]&gt; 700,"High Units","low Units")</f>
        <v>low Units</v>
      </c>
      <c r="U5841">
        <f>SUM(Table1[[#This Row],[Operating Profit]])/SUM(Table1[Operating Profit])*100</f>
        <v>3.9441778758947393E-4</v>
      </c>
      <c r="V5841">
        <f>SUM(Table1[[#This Row],[Price per Unit]]*Table1[[#This Row],[Units Sold]])</f>
        <v>2184</v>
      </c>
      <c r="W5841">
        <f>SUM(Table1[[#This Row],[Total Sales]]-Table1[[#This Row],[Operating Profit]])</f>
        <v>874</v>
      </c>
      <c r="X5841">
        <f>SUM(Table1[[#This Row],[Total Sales]]-Table1[[#This Row],[Cost]])</f>
        <v>1310</v>
      </c>
      <c r="Y5841">
        <f>SUM(Table1[[#This Row],[profit/loss]])/SUM(Table1[profit/loss])</f>
        <v>3.9441778758947393E-6</v>
      </c>
    </row>
    <row r="5842" spans="1:25" x14ac:dyDescent="0.3">
      <c r="A5842" t="s">
        <v>29</v>
      </c>
      <c r="B5842" t="s">
        <v>82</v>
      </c>
      <c r="C5842">
        <v>1128299</v>
      </c>
      <c r="D5842" s="9">
        <v>44271</v>
      </c>
      <c r="E5842" s="8" t="str">
        <f>TEXT(Table1[[#This Row],[Invoice Date]],"dd-mm-yyyy")</f>
        <v>16-03-2021</v>
      </c>
      <c r="F5842" s="1" t="str">
        <f t="shared" si="364"/>
        <v>March</v>
      </c>
      <c r="G5842" s="1" t="str">
        <f t="shared" si="365"/>
        <v>2021</v>
      </c>
      <c r="H5842" s="1" t="str">
        <f t="shared" si="366"/>
        <v>Tuesday</v>
      </c>
      <c r="I5842" s="1" t="str">
        <f t="shared" si="367"/>
        <v>16</v>
      </c>
      <c r="J5842" t="s">
        <v>26</v>
      </c>
      <c r="K5842" t="s">
        <v>80</v>
      </c>
      <c r="L5842" t="s">
        <v>81</v>
      </c>
      <c r="M5842" t="s">
        <v>22</v>
      </c>
      <c r="N5842">
        <v>41</v>
      </c>
      <c r="O5842">
        <v>95</v>
      </c>
      <c r="P5842">
        <v>3895</v>
      </c>
      <c r="Q5842">
        <v>1753</v>
      </c>
      <c r="R5842">
        <v>0.45</v>
      </c>
      <c r="S5842" t="s">
        <v>82</v>
      </c>
      <c r="T5842" t="str">
        <f>IF(Table1[[#This Row],[Units Sold]]&gt; 700,"High Units","low Units")</f>
        <v>low Units</v>
      </c>
      <c r="U5842">
        <f>SUM(Table1[[#This Row],[Operating Profit]])/SUM(Table1[Operating Profit])*100</f>
        <v>5.2779723789644862E-4</v>
      </c>
      <c r="V5842">
        <f>SUM(Table1[[#This Row],[Price per Unit]]*Table1[[#This Row],[Units Sold]])</f>
        <v>3895</v>
      </c>
      <c r="W5842">
        <f>SUM(Table1[[#This Row],[Total Sales]]-Table1[[#This Row],[Operating Profit]])</f>
        <v>2142</v>
      </c>
      <c r="X5842">
        <f>SUM(Table1[[#This Row],[Total Sales]]-Table1[[#This Row],[Cost]])</f>
        <v>1753</v>
      </c>
      <c r="Y5842">
        <f>SUM(Table1[[#This Row],[profit/loss]])/SUM(Table1[profit/loss])</f>
        <v>5.2779723789644864E-6</v>
      </c>
    </row>
    <row r="5843" spans="1:25" x14ac:dyDescent="0.3">
      <c r="A5843" t="s">
        <v>29</v>
      </c>
      <c r="B5843" t="s">
        <v>82</v>
      </c>
      <c r="C5843">
        <v>1128299</v>
      </c>
      <c r="D5843" s="9">
        <v>44303</v>
      </c>
      <c r="E5843" s="8" t="str">
        <f>TEXT(Table1[[#This Row],[Invoice Date]],"dd-mm-yyyy")</f>
        <v>17-04-2021</v>
      </c>
      <c r="F5843" s="1" t="str">
        <f t="shared" si="364"/>
        <v>April</v>
      </c>
      <c r="G5843" s="1" t="str">
        <f t="shared" si="365"/>
        <v>2021</v>
      </c>
      <c r="H5843" s="1" t="str">
        <f t="shared" si="366"/>
        <v>Saturday</v>
      </c>
      <c r="I5843" s="1" t="str">
        <f t="shared" si="367"/>
        <v>17</v>
      </c>
      <c r="J5843" t="s">
        <v>26</v>
      </c>
      <c r="K5843" t="s">
        <v>80</v>
      </c>
      <c r="L5843" t="s">
        <v>81</v>
      </c>
      <c r="M5843" t="s">
        <v>16</v>
      </c>
      <c r="N5843">
        <v>48</v>
      </c>
      <c r="O5843">
        <v>142</v>
      </c>
      <c r="P5843">
        <v>6816</v>
      </c>
      <c r="Q5843">
        <v>3544</v>
      </c>
      <c r="R5843">
        <v>0.52</v>
      </c>
      <c r="S5843" t="s">
        <v>82</v>
      </c>
      <c r="T5843" t="str">
        <f>IF(Table1[[#This Row],[Units Sold]]&gt; 700,"High Units","low Units")</f>
        <v>low Units</v>
      </c>
      <c r="U5843">
        <f>SUM(Table1[[#This Row],[Operating Profit]])/SUM(Table1[Operating Profit])*100</f>
        <v>1.067035602455798E-3</v>
      </c>
      <c r="V5843">
        <f>SUM(Table1[[#This Row],[Price per Unit]]*Table1[[#This Row],[Units Sold]])</f>
        <v>6816</v>
      </c>
      <c r="W5843">
        <f>SUM(Table1[[#This Row],[Total Sales]]-Table1[[#This Row],[Operating Profit]])</f>
        <v>3272</v>
      </c>
      <c r="X5843">
        <f>SUM(Table1[[#This Row],[Total Sales]]-Table1[[#This Row],[Cost]])</f>
        <v>3544</v>
      </c>
      <c r="Y5843">
        <f>SUM(Table1[[#This Row],[profit/loss]])/SUM(Table1[profit/loss])</f>
        <v>1.067035602455798E-5</v>
      </c>
    </row>
    <row r="5844" spans="1:25" x14ac:dyDescent="0.3">
      <c r="A5844" t="s">
        <v>29</v>
      </c>
      <c r="B5844" t="s">
        <v>82</v>
      </c>
      <c r="C5844">
        <v>1128299</v>
      </c>
      <c r="D5844" s="9">
        <v>44303</v>
      </c>
      <c r="E5844" s="8" t="str">
        <f>TEXT(Table1[[#This Row],[Invoice Date]],"dd-mm-yyyy")</f>
        <v>17-04-2021</v>
      </c>
      <c r="F5844" s="1" t="str">
        <f t="shared" si="364"/>
        <v>April</v>
      </c>
      <c r="G5844" s="1" t="str">
        <f t="shared" si="365"/>
        <v>2021</v>
      </c>
      <c r="H5844" s="1" t="str">
        <f t="shared" si="366"/>
        <v>Saturday</v>
      </c>
      <c r="I5844" s="1" t="str">
        <f t="shared" si="367"/>
        <v>17</v>
      </c>
      <c r="J5844" t="s">
        <v>26</v>
      </c>
      <c r="K5844" t="s">
        <v>80</v>
      </c>
      <c r="L5844" t="s">
        <v>81</v>
      </c>
      <c r="M5844" t="s">
        <v>18</v>
      </c>
      <c r="N5844">
        <v>52</v>
      </c>
      <c r="O5844">
        <v>88</v>
      </c>
      <c r="P5844">
        <v>4576</v>
      </c>
      <c r="Q5844">
        <v>2288</v>
      </c>
      <c r="R5844">
        <v>0.5</v>
      </c>
      <c r="S5844" t="s">
        <v>82</v>
      </c>
      <c r="T5844" t="str">
        <f>IF(Table1[[#This Row],[Units Sold]]&gt; 700,"High Units","low Units")</f>
        <v>low Units</v>
      </c>
      <c r="U5844">
        <f>SUM(Table1[[#This Row],[Operating Profit]])/SUM(Table1[Operating Profit])*100</f>
        <v>6.8887625801886739E-4</v>
      </c>
      <c r="V5844">
        <f>SUM(Table1[[#This Row],[Price per Unit]]*Table1[[#This Row],[Units Sold]])</f>
        <v>4576</v>
      </c>
      <c r="W5844">
        <f>SUM(Table1[[#This Row],[Total Sales]]-Table1[[#This Row],[Operating Profit]])</f>
        <v>2288</v>
      </c>
      <c r="X5844">
        <f>SUM(Table1[[#This Row],[Total Sales]]-Table1[[#This Row],[Cost]])</f>
        <v>2288</v>
      </c>
      <c r="Y5844">
        <f>SUM(Table1[[#This Row],[profit/loss]])/SUM(Table1[profit/loss])</f>
        <v>6.8887625801886743E-6</v>
      </c>
    </row>
    <row r="5845" spans="1:25" x14ac:dyDescent="0.3">
      <c r="A5845" t="s">
        <v>29</v>
      </c>
      <c r="B5845" t="s">
        <v>82</v>
      </c>
      <c r="C5845">
        <v>1128299</v>
      </c>
      <c r="D5845" s="9">
        <v>44303</v>
      </c>
      <c r="E5845" s="8" t="str">
        <f>TEXT(Table1[[#This Row],[Invoice Date]],"dd-mm-yyyy")</f>
        <v>17-04-2021</v>
      </c>
      <c r="F5845" s="1" t="str">
        <f t="shared" si="364"/>
        <v>April</v>
      </c>
      <c r="G5845" s="1" t="str">
        <f t="shared" si="365"/>
        <v>2021</v>
      </c>
      <c r="H5845" s="1" t="str">
        <f t="shared" si="366"/>
        <v>Saturday</v>
      </c>
      <c r="I5845" s="1" t="str">
        <f t="shared" si="367"/>
        <v>17</v>
      </c>
      <c r="J5845" t="s">
        <v>26</v>
      </c>
      <c r="K5845" t="s">
        <v>80</v>
      </c>
      <c r="L5845" t="s">
        <v>81</v>
      </c>
      <c r="M5845" t="s">
        <v>19</v>
      </c>
      <c r="N5845">
        <v>52</v>
      </c>
      <c r="O5845">
        <v>105</v>
      </c>
      <c r="P5845">
        <v>5460</v>
      </c>
      <c r="Q5845">
        <v>2785</v>
      </c>
      <c r="R5845">
        <v>0.51</v>
      </c>
      <c r="S5845" t="s">
        <v>82</v>
      </c>
      <c r="T5845" t="str">
        <f>IF(Table1[[#This Row],[Units Sold]]&gt; 700,"High Units","low Units")</f>
        <v>low Units</v>
      </c>
      <c r="U5845">
        <f>SUM(Table1[[#This Row],[Operating Profit]])/SUM(Table1[Operating Profit])*100</f>
        <v>8.3851415147838523E-4</v>
      </c>
      <c r="V5845">
        <f>SUM(Table1[[#This Row],[Price per Unit]]*Table1[[#This Row],[Units Sold]])</f>
        <v>5460</v>
      </c>
      <c r="W5845">
        <f>SUM(Table1[[#This Row],[Total Sales]]-Table1[[#This Row],[Operating Profit]])</f>
        <v>2675</v>
      </c>
      <c r="X5845">
        <f>SUM(Table1[[#This Row],[Total Sales]]-Table1[[#This Row],[Cost]])</f>
        <v>2785</v>
      </c>
      <c r="Y5845">
        <f>SUM(Table1[[#This Row],[profit/loss]])/SUM(Table1[profit/loss])</f>
        <v>8.3851415147838528E-6</v>
      </c>
    </row>
    <row r="5846" spans="1:25" x14ac:dyDescent="0.3">
      <c r="A5846" t="s">
        <v>29</v>
      </c>
      <c r="B5846" t="s">
        <v>82</v>
      </c>
      <c r="C5846">
        <v>1128299</v>
      </c>
      <c r="D5846" s="9">
        <v>44303</v>
      </c>
      <c r="E5846" s="8" t="str">
        <f>TEXT(Table1[[#This Row],[Invoice Date]],"dd-mm-yyyy")</f>
        <v>17-04-2021</v>
      </c>
      <c r="F5846" s="1" t="str">
        <f t="shared" si="364"/>
        <v>April</v>
      </c>
      <c r="G5846" s="1" t="str">
        <f t="shared" si="365"/>
        <v>2021</v>
      </c>
      <c r="H5846" s="1" t="str">
        <f t="shared" si="366"/>
        <v>Saturday</v>
      </c>
      <c r="I5846" s="1" t="str">
        <f t="shared" si="367"/>
        <v>17</v>
      </c>
      <c r="J5846" t="s">
        <v>26</v>
      </c>
      <c r="K5846" t="s">
        <v>80</v>
      </c>
      <c r="L5846" t="s">
        <v>81</v>
      </c>
      <c r="M5846" t="s">
        <v>20</v>
      </c>
      <c r="N5846">
        <v>39</v>
      </c>
      <c r="O5846">
        <v>74</v>
      </c>
      <c r="P5846">
        <v>2886</v>
      </c>
      <c r="Q5846">
        <v>1530</v>
      </c>
      <c r="R5846">
        <v>0.53</v>
      </c>
      <c r="S5846" t="s">
        <v>82</v>
      </c>
      <c r="T5846" t="str">
        <f>IF(Table1[[#This Row],[Units Sold]]&gt; 700,"High Units","low Units")</f>
        <v>low Units</v>
      </c>
      <c r="U5846">
        <f>SUM(Table1[[#This Row],[Operating Profit]])/SUM(Table1[Operating Profit])*100</f>
        <v>4.6065588932205732E-4</v>
      </c>
      <c r="V5846">
        <f>SUM(Table1[[#This Row],[Price per Unit]]*Table1[[#This Row],[Units Sold]])</f>
        <v>2886</v>
      </c>
      <c r="W5846">
        <f>SUM(Table1[[#This Row],[Total Sales]]-Table1[[#This Row],[Operating Profit]])</f>
        <v>1356</v>
      </c>
      <c r="X5846">
        <f>SUM(Table1[[#This Row],[Total Sales]]-Table1[[#This Row],[Cost]])</f>
        <v>1530</v>
      </c>
      <c r="Y5846">
        <f>SUM(Table1[[#This Row],[profit/loss]])/SUM(Table1[profit/loss])</f>
        <v>4.6065588932205732E-6</v>
      </c>
    </row>
    <row r="5847" spans="1:25" x14ac:dyDescent="0.3">
      <c r="A5847" t="s">
        <v>29</v>
      </c>
      <c r="B5847" t="s">
        <v>82</v>
      </c>
      <c r="C5847">
        <v>1128299</v>
      </c>
      <c r="D5847" s="9">
        <v>44303</v>
      </c>
      <c r="E5847" s="8" t="str">
        <f>TEXT(Table1[[#This Row],[Invoice Date]],"dd-mm-yyyy")</f>
        <v>17-04-2021</v>
      </c>
      <c r="F5847" s="1" t="str">
        <f t="shared" si="364"/>
        <v>April</v>
      </c>
      <c r="G5847" s="1" t="str">
        <f t="shared" si="365"/>
        <v>2021</v>
      </c>
      <c r="H5847" s="1" t="str">
        <f t="shared" si="366"/>
        <v>Saturday</v>
      </c>
      <c r="I5847" s="1" t="str">
        <f t="shared" si="367"/>
        <v>17</v>
      </c>
      <c r="J5847" t="s">
        <v>26</v>
      </c>
      <c r="K5847" t="s">
        <v>80</v>
      </c>
      <c r="L5847" t="s">
        <v>81</v>
      </c>
      <c r="M5847" t="s">
        <v>21</v>
      </c>
      <c r="N5847">
        <v>43</v>
      </c>
      <c r="O5847">
        <v>53</v>
      </c>
      <c r="P5847">
        <v>2279</v>
      </c>
      <c r="Q5847">
        <v>1299</v>
      </c>
      <c r="R5847">
        <v>0.56999999999999995</v>
      </c>
      <c r="S5847" t="s">
        <v>82</v>
      </c>
      <c r="T5847" t="str">
        <f>IF(Table1[[#This Row],[Units Sold]]&gt; 700,"High Units","low Units")</f>
        <v>low Units</v>
      </c>
      <c r="U5847">
        <f>SUM(Table1[[#This Row],[Operating Profit]])/SUM(Table1[Operating Profit])*100</f>
        <v>3.9110588250284472E-4</v>
      </c>
      <c r="V5847">
        <f>SUM(Table1[[#This Row],[Price per Unit]]*Table1[[#This Row],[Units Sold]])</f>
        <v>2279</v>
      </c>
      <c r="W5847">
        <f>SUM(Table1[[#This Row],[Total Sales]]-Table1[[#This Row],[Operating Profit]])</f>
        <v>980</v>
      </c>
      <c r="X5847">
        <f>SUM(Table1[[#This Row],[Total Sales]]-Table1[[#This Row],[Cost]])</f>
        <v>1299</v>
      </c>
      <c r="Y5847">
        <f>SUM(Table1[[#This Row],[profit/loss]])/SUM(Table1[profit/loss])</f>
        <v>3.9110588250284473E-6</v>
      </c>
    </row>
    <row r="5848" spans="1:25" x14ac:dyDescent="0.3">
      <c r="A5848" t="s">
        <v>29</v>
      </c>
      <c r="B5848" t="s">
        <v>82</v>
      </c>
      <c r="C5848">
        <v>1128299</v>
      </c>
      <c r="D5848" s="9">
        <v>44303</v>
      </c>
      <c r="E5848" s="8" t="str">
        <f>TEXT(Table1[[#This Row],[Invoice Date]],"dd-mm-yyyy")</f>
        <v>17-04-2021</v>
      </c>
      <c r="F5848" s="1" t="str">
        <f t="shared" si="364"/>
        <v>April</v>
      </c>
      <c r="G5848" s="1" t="str">
        <f t="shared" si="365"/>
        <v>2021</v>
      </c>
      <c r="H5848" s="1" t="str">
        <f t="shared" si="366"/>
        <v>Saturday</v>
      </c>
      <c r="I5848" s="1" t="str">
        <f t="shared" si="367"/>
        <v>17</v>
      </c>
      <c r="J5848" t="s">
        <v>26</v>
      </c>
      <c r="K5848" t="s">
        <v>80</v>
      </c>
      <c r="L5848" t="s">
        <v>81</v>
      </c>
      <c r="M5848" t="s">
        <v>22</v>
      </c>
      <c r="N5848">
        <v>55</v>
      </c>
      <c r="O5848">
        <v>105</v>
      </c>
      <c r="P5848">
        <v>5775</v>
      </c>
      <c r="Q5848">
        <v>2888</v>
      </c>
      <c r="R5848">
        <v>0.5</v>
      </c>
      <c r="S5848" t="s">
        <v>82</v>
      </c>
      <c r="T5848" t="str">
        <f>IF(Table1[[#This Row],[Units Sold]]&gt; 700,"High Units","low Units")</f>
        <v>low Units</v>
      </c>
      <c r="U5848">
        <f>SUM(Table1[[#This Row],[Operating Profit]])/SUM(Table1[Operating Profit])*100</f>
        <v>8.6952562638045858E-4</v>
      </c>
      <c r="V5848">
        <f>SUM(Table1[[#This Row],[Price per Unit]]*Table1[[#This Row],[Units Sold]])</f>
        <v>5775</v>
      </c>
      <c r="W5848">
        <f>SUM(Table1[[#This Row],[Total Sales]]-Table1[[#This Row],[Operating Profit]])</f>
        <v>2887</v>
      </c>
      <c r="X5848">
        <f>SUM(Table1[[#This Row],[Total Sales]]-Table1[[#This Row],[Cost]])</f>
        <v>2888</v>
      </c>
      <c r="Y5848">
        <f>SUM(Table1[[#This Row],[profit/loss]])/SUM(Table1[profit/loss])</f>
        <v>8.6952562638045854E-6</v>
      </c>
    </row>
    <row r="5849" spans="1:25" x14ac:dyDescent="0.3">
      <c r="A5849" t="s">
        <v>29</v>
      </c>
      <c r="B5849" t="s">
        <v>82</v>
      </c>
      <c r="C5849">
        <v>1128299</v>
      </c>
      <c r="D5849" s="9">
        <v>44334</v>
      </c>
      <c r="E5849" s="8" t="str">
        <f>TEXT(Table1[[#This Row],[Invoice Date]],"dd-mm-yyyy")</f>
        <v>18-05-2021</v>
      </c>
      <c r="F5849" s="1" t="str">
        <f t="shared" si="364"/>
        <v>May</v>
      </c>
      <c r="G5849" s="1" t="str">
        <f t="shared" si="365"/>
        <v>2021</v>
      </c>
      <c r="H5849" s="1" t="str">
        <f t="shared" si="366"/>
        <v>Tuesday</v>
      </c>
      <c r="I5849" s="1" t="str">
        <f t="shared" si="367"/>
        <v>18</v>
      </c>
      <c r="J5849" t="s">
        <v>26</v>
      </c>
      <c r="K5849" t="s">
        <v>80</v>
      </c>
      <c r="L5849" t="s">
        <v>81</v>
      </c>
      <c r="M5849" t="s">
        <v>16</v>
      </c>
      <c r="N5849">
        <v>43</v>
      </c>
      <c r="O5849">
        <v>160</v>
      </c>
      <c r="P5849">
        <v>6880</v>
      </c>
      <c r="Q5849">
        <v>3646</v>
      </c>
      <c r="R5849">
        <v>0.53</v>
      </c>
      <c r="S5849" t="s">
        <v>82</v>
      </c>
      <c r="T5849" t="str">
        <f>IF(Table1[[#This Row],[Units Sold]]&gt; 700,"High Units","low Units")</f>
        <v>low Units</v>
      </c>
      <c r="U5849">
        <f>SUM(Table1[[#This Row],[Operating Profit]])/SUM(Table1[Operating Profit])*100</f>
        <v>1.0977459950772686E-3</v>
      </c>
      <c r="V5849">
        <f>SUM(Table1[[#This Row],[Price per Unit]]*Table1[[#This Row],[Units Sold]])</f>
        <v>6880</v>
      </c>
      <c r="W5849">
        <f>SUM(Table1[[#This Row],[Total Sales]]-Table1[[#This Row],[Operating Profit]])</f>
        <v>3234</v>
      </c>
      <c r="X5849">
        <f>SUM(Table1[[#This Row],[Total Sales]]-Table1[[#This Row],[Cost]])</f>
        <v>3646</v>
      </c>
      <c r="Y5849">
        <f>SUM(Table1[[#This Row],[profit/loss]])/SUM(Table1[profit/loss])</f>
        <v>1.0977459950772686E-5</v>
      </c>
    </row>
    <row r="5850" spans="1:25" x14ac:dyDescent="0.3">
      <c r="A5850" t="s">
        <v>29</v>
      </c>
      <c r="B5850" t="s">
        <v>82</v>
      </c>
      <c r="C5850">
        <v>1128299</v>
      </c>
      <c r="D5850" s="9">
        <v>44334</v>
      </c>
      <c r="E5850" s="8" t="str">
        <f>TEXT(Table1[[#This Row],[Invoice Date]],"dd-mm-yyyy")</f>
        <v>18-05-2021</v>
      </c>
      <c r="F5850" s="1" t="str">
        <f t="shared" si="364"/>
        <v>May</v>
      </c>
      <c r="G5850" s="1" t="str">
        <f t="shared" si="365"/>
        <v>2021</v>
      </c>
      <c r="H5850" s="1" t="str">
        <f t="shared" si="366"/>
        <v>Tuesday</v>
      </c>
      <c r="I5850" s="1" t="str">
        <f t="shared" si="367"/>
        <v>18</v>
      </c>
      <c r="J5850" t="s">
        <v>26</v>
      </c>
      <c r="K5850" t="s">
        <v>80</v>
      </c>
      <c r="L5850" t="s">
        <v>81</v>
      </c>
      <c r="M5850" t="s">
        <v>18</v>
      </c>
      <c r="N5850">
        <v>47</v>
      </c>
      <c r="O5850">
        <v>100</v>
      </c>
      <c r="P5850">
        <v>4700</v>
      </c>
      <c r="Q5850">
        <v>2444</v>
      </c>
      <c r="R5850">
        <v>0.52</v>
      </c>
      <c r="S5850" t="s">
        <v>82</v>
      </c>
      <c r="T5850" t="str">
        <f>IF(Table1[[#This Row],[Units Sold]]&gt; 700,"High Units","low Units")</f>
        <v>low Units</v>
      </c>
      <c r="U5850">
        <f>SUM(Table1[[#This Row],[Operating Profit]])/SUM(Table1[Operating Profit])*100</f>
        <v>7.3584509379288107E-4</v>
      </c>
      <c r="V5850">
        <f>SUM(Table1[[#This Row],[Price per Unit]]*Table1[[#This Row],[Units Sold]])</f>
        <v>4700</v>
      </c>
      <c r="W5850">
        <f>SUM(Table1[[#This Row],[Total Sales]]-Table1[[#This Row],[Operating Profit]])</f>
        <v>2256</v>
      </c>
      <c r="X5850">
        <f>SUM(Table1[[#This Row],[Total Sales]]-Table1[[#This Row],[Cost]])</f>
        <v>2444</v>
      </c>
      <c r="Y5850">
        <f>SUM(Table1[[#This Row],[profit/loss]])/SUM(Table1[profit/loss])</f>
        <v>7.3584509379288107E-6</v>
      </c>
    </row>
    <row r="5851" spans="1:25" x14ac:dyDescent="0.3">
      <c r="A5851" t="s">
        <v>29</v>
      </c>
      <c r="B5851" t="s">
        <v>82</v>
      </c>
      <c r="C5851">
        <v>1128299</v>
      </c>
      <c r="D5851" s="9">
        <v>44334</v>
      </c>
      <c r="E5851" s="8" t="str">
        <f>TEXT(Table1[[#This Row],[Invoice Date]],"dd-mm-yyyy")</f>
        <v>18-05-2021</v>
      </c>
      <c r="F5851" s="1" t="str">
        <f t="shared" si="364"/>
        <v>May</v>
      </c>
      <c r="G5851" s="1" t="str">
        <f t="shared" si="365"/>
        <v>2021</v>
      </c>
      <c r="H5851" s="1" t="str">
        <f t="shared" si="366"/>
        <v>Tuesday</v>
      </c>
      <c r="I5851" s="1" t="str">
        <f t="shared" si="367"/>
        <v>18</v>
      </c>
      <c r="J5851" t="s">
        <v>26</v>
      </c>
      <c r="K5851" t="s">
        <v>80</v>
      </c>
      <c r="L5851" t="s">
        <v>81</v>
      </c>
      <c r="M5851" t="s">
        <v>19</v>
      </c>
      <c r="N5851">
        <v>49</v>
      </c>
      <c r="O5851">
        <v>112</v>
      </c>
      <c r="P5851">
        <v>5488</v>
      </c>
      <c r="Q5851">
        <v>2799</v>
      </c>
      <c r="R5851">
        <v>0.51</v>
      </c>
      <c r="S5851" t="s">
        <v>82</v>
      </c>
      <c r="T5851" t="str">
        <f>IF(Table1[[#This Row],[Units Sold]]&gt; 700,"High Units","low Units")</f>
        <v>low Units</v>
      </c>
      <c r="U5851">
        <f>SUM(Table1[[#This Row],[Operating Profit]])/SUM(Table1[Operating Profit])*100</f>
        <v>8.4272930340682252E-4</v>
      </c>
      <c r="V5851">
        <f>SUM(Table1[[#This Row],[Price per Unit]]*Table1[[#This Row],[Units Sold]])</f>
        <v>5488</v>
      </c>
      <c r="W5851">
        <f>SUM(Table1[[#This Row],[Total Sales]]-Table1[[#This Row],[Operating Profit]])</f>
        <v>2689</v>
      </c>
      <c r="X5851">
        <f>SUM(Table1[[#This Row],[Total Sales]]-Table1[[#This Row],[Cost]])</f>
        <v>2799</v>
      </c>
      <c r="Y5851">
        <f>SUM(Table1[[#This Row],[profit/loss]])/SUM(Table1[profit/loss])</f>
        <v>8.4272930340682248E-6</v>
      </c>
    </row>
    <row r="5852" spans="1:25" x14ac:dyDescent="0.3">
      <c r="A5852" t="s">
        <v>29</v>
      </c>
      <c r="B5852" t="s">
        <v>82</v>
      </c>
      <c r="C5852">
        <v>1128299</v>
      </c>
      <c r="D5852" s="9">
        <v>44334</v>
      </c>
      <c r="E5852" s="8" t="str">
        <f>TEXT(Table1[[#This Row],[Invoice Date]],"dd-mm-yyyy")</f>
        <v>18-05-2021</v>
      </c>
      <c r="F5852" s="1" t="str">
        <f t="shared" si="364"/>
        <v>May</v>
      </c>
      <c r="G5852" s="1" t="str">
        <f t="shared" si="365"/>
        <v>2021</v>
      </c>
      <c r="H5852" s="1" t="str">
        <f t="shared" si="366"/>
        <v>Tuesday</v>
      </c>
      <c r="I5852" s="1" t="str">
        <f t="shared" si="367"/>
        <v>18</v>
      </c>
      <c r="J5852" t="s">
        <v>26</v>
      </c>
      <c r="K5852" t="s">
        <v>80</v>
      </c>
      <c r="L5852" t="s">
        <v>81</v>
      </c>
      <c r="M5852" t="s">
        <v>20</v>
      </c>
      <c r="N5852">
        <v>44</v>
      </c>
      <c r="O5852">
        <v>85</v>
      </c>
      <c r="P5852">
        <v>3740</v>
      </c>
      <c r="Q5852">
        <v>1907</v>
      </c>
      <c r="R5852">
        <v>0.51</v>
      </c>
      <c r="S5852" t="s">
        <v>82</v>
      </c>
      <c r="T5852" t="str">
        <f>IF(Table1[[#This Row],[Units Sold]]&gt; 700,"High Units","low Units")</f>
        <v>low Units</v>
      </c>
      <c r="U5852">
        <f>SUM(Table1[[#This Row],[Operating Profit]])/SUM(Table1[Operating Profit])*100</f>
        <v>5.7416390910925699E-4</v>
      </c>
      <c r="V5852">
        <f>SUM(Table1[[#This Row],[Price per Unit]]*Table1[[#This Row],[Units Sold]])</f>
        <v>3740</v>
      </c>
      <c r="W5852">
        <f>SUM(Table1[[#This Row],[Total Sales]]-Table1[[#This Row],[Operating Profit]])</f>
        <v>1833</v>
      </c>
      <c r="X5852">
        <f>SUM(Table1[[#This Row],[Total Sales]]-Table1[[#This Row],[Cost]])</f>
        <v>1907</v>
      </c>
      <c r="Y5852">
        <f>SUM(Table1[[#This Row],[profit/loss]])/SUM(Table1[profit/loss])</f>
        <v>5.7416390910925704E-6</v>
      </c>
    </row>
    <row r="5853" spans="1:25" x14ac:dyDescent="0.3">
      <c r="A5853" t="s">
        <v>29</v>
      </c>
      <c r="B5853" t="s">
        <v>82</v>
      </c>
      <c r="C5853">
        <v>1128299</v>
      </c>
      <c r="D5853" s="9">
        <v>44334</v>
      </c>
      <c r="E5853" s="8" t="str">
        <f>TEXT(Table1[[#This Row],[Invoice Date]],"dd-mm-yyyy")</f>
        <v>18-05-2021</v>
      </c>
      <c r="F5853" s="1" t="str">
        <f t="shared" si="364"/>
        <v>May</v>
      </c>
      <c r="G5853" s="1" t="str">
        <f t="shared" si="365"/>
        <v>2021</v>
      </c>
      <c r="H5853" s="1" t="str">
        <f t="shared" si="366"/>
        <v>Tuesday</v>
      </c>
      <c r="I5853" s="1" t="str">
        <f t="shared" si="367"/>
        <v>18</v>
      </c>
      <c r="J5853" t="s">
        <v>26</v>
      </c>
      <c r="K5853" t="s">
        <v>80</v>
      </c>
      <c r="L5853" t="s">
        <v>81</v>
      </c>
      <c r="M5853" t="s">
        <v>21</v>
      </c>
      <c r="N5853">
        <v>36</v>
      </c>
      <c r="O5853">
        <v>65</v>
      </c>
      <c r="P5853">
        <v>2340</v>
      </c>
      <c r="Q5853">
        <v>1381</v>
      </c>
      <c r="R5853">
        <v>0.59</v>
      </c>
      <c r="S5853" t="s">
        <v>82</v>
      </c>
      <c r="T5853" t="str">
        <f>IF(Table1[[#This Row],[Units Sold]]&gt; 700,"High Units","low Units")</f>
        <v>low Units</v>
      </c>
      <c r="U5853">
        <f>SUM(Table1[[#This Row],[Operating Profit]])/SUM(Table1[Operating Profit])*100</f>
        <v>4.1579462951226218E-4</v>
      </c>
      <c r="V5853">
        <f>SUM(Table1[[#This Row],[Price per Unit]]*Table1[[#This Row],[Units Sold]])</f>
        <v>2340</v>
      </c>
      <c r="W5853">
        <f>SUM(Table1[[#This Row],[Total Sales]]-Table1[[#This Row],[Operating Profit]])</f>
        <v>959</v>
      </c>
      <c r="X5853">
        <f>SUM(Table1[[#This Row],[Total Sales]]-Table1[[#This Row],[Cost]])</f>
        <v>1381</v>
      </c>
      <c r="Y5853">
        <f>SUM(Table1[[#This Row],[profit/loss]])/SUM(Table1[profit/loss])</f>
        <v>4.1579462951226219E-6</v>
      </c>
    </row>
    <row r="5854" spans="1:25" x14ac:dyDescent="0.3">
      <c r="A5854" t="s">
        <v>29</v>
      </c>
      <c r="B5854" t="s">
        <v>82</v>
      </c>
      <c r="C5854">
        <v>1128299</v>
      </c>
      <c r="D5854" s="9">
        <v>44334</v>
      </c>
      <c r="E5854" s="8" t="str">
        <f>TEXT(Table1[[#This Row],[Invoice Date]],"dd-mm-yyyy")</f>
        <v>18-05-2021</v>
      </c>
      <c r="F5854" s="1" t="str">
        <f t="shared" si="364"/>
        <v>May</v>
      </c>
      <c r="G5854" s="1" t="str">
        <f t="shared" si="365"/>
        <v>2021</v>
      </c>
      <c r="H5854" s="1" t="str">
        <f t="shared" si="366"/>
        <v>Tuesday</v>
      </c>
      <c r="I5854" s="1" t="str">
        <f t="shared" si="367"/>
        <v>18</v>
      </c>
      <c r="J5854" t="s">
        <v>26</v>
      </c>
      <c r="K5854" t="s">
        <v>80</v>
      </c>
      <c r="L5854" t="s">
        <v>81</v>
      </c>
      <c r="M5854" t="s">
        <v>22</v>
      </c>
      <c r="N5854">
        <v>59</v>
      </c>
      <c r="O5854">
        <v>167</v>
      </c>
      <c r="P5854">
        <v>9853</v>
      </c>
      <c r="Q5854">
        <v>4434</v>
      </c>
      <c r="R5854">
        <v>0.45</v>
      </c>
      <c r="S5854" t="s">
        <v>82</v>
      </c>
      <c r="T5854" t="str">
        <f>IF(Table1[[#This Row],[Units Sold]]&gt; 700,"High Units","low Units")</f>
        <v>low Units</v>
      </c>
      <c r="U5854">
        <f>SUM(Table1[[#This Row],[Operating Profit]])/SUM(Table1[Operating Profit])*100</f>
        <v>1.3349988321921581E-3</v>
      </c>
      <c r="V5854">
        <f>SUM(Table1[[#This Row],[Price per Unit]]*Table1[[#This Row],[Units Sold]])</f>
        <v>9853</v>
      </c>
      <c r="W5854">
        <f>SUM(Table1[[#This Row],[Total Sales]]-Table1[[#This Row],[Operating Profit]])</f>
        <v>5419</v>
      </c>
      <c r="X5854">
        <f>SUM(Table1[[#This Row],[Total Sales]]-Table1[[#This Row],[Cost]])</f>
        <v>4434</v>
      </c>
      <c r="Y5854">
        <f>SUM(Table1[[#This Row],[profit/loss]])/SUM(Table1[profit/loss])</f>
        <v>1.3349988321921582E-5</v>
      </c>
    </row>
    <row r="5855" spans="1:25" x14ac:dyDescent="0.3">
      <c r="A5855" t="s">
        <v>29</v>
      </c>
      <c r="B5855" t="s">
        <v>82</v>
      </c>
      <c r="C5855">
        <v>1128299</v>
      </c>
      <c r="D5855" s="9">
        <v>44364</v>
      </c>
      <c r="E5855" s="8" t="str">
        <f>TEXT(Table1[[#This Row],[Invoice Date]],"dd-mm-yyyy")</f>
        <v>17-06-2021</v>
      </c>
      <c r="F5855" s="1" t="str">
        <f t="shared" si="364"/>
        <v>June</v>
      </c>
      <c r="G5855" s="1" t="str">
        <f t="shared" si="365"/>
        <v>2021</v>
      </c>
      <c r="H5855" s="1" t="str">
        <f t="shared" si="366"/>
        <v>Thursday</v>
      </c>
      <c r="I5855" s="1" t="str">
        <f t="shared" si="367"/>
        <v>17</v>
      </c>
      <c r="J5855" t="s">
        <v>26</v>
      </c>
      <c r="K5855" t="s">
        <v>80</v>
      </c>
      <c r="L5855" t="s">
        <v>81</v>
      </c>
      <c r="M5855" t="s">
        <v>16</v>
      </c>
      <c r="N5855">
        <v>58</v>
      </c>
      <c r="O5855">
        <v>248</v>
      </c>
      <c r="P5855">
        <v>14384</v>
      </c>
      <c r="Q5855">
        <v>7336</v>
      </c>
      <c r="R5855">
        <v>0.51</v>
      </c>
      <c r="S5855" t="s">
        <v>82</v>
      </c>
      <c r="T5855" t="str">
        <f>IF(Table1[[#This Row],[Units Sold]]&gt; 700,"High Units","low Units")</f>
        <v>low Units</v>
      </c>
      <c r="U5855">
        <f>SUM(Table1[[#This Row],[Operating Profit]])/SUM(Table1[Operating Profit])*100</f>
        <v>2.2087396105010537E-3</v>
      </c>
      <c r="V5855">
        <f>SUM(Table1[[#This Row],[Price per Unit]]*Table1[[#This Row],[Units Sold]])</f>
        <v>14384</v>
      </c>
      <c r="W5855">
        <f>SUM(Table1[[#This Row],[Total Sales]]-Table1[[#This Row],[Operating Profit]])</f>
        <v>7048</v>
      </c>
      <c r="X5855">
        <f>SUM(Table1[[#This Row],[Total Sales]]-Table1[[#This Row],[Cost]])</f>
        <v>7336</v>
      </c>
      <c r="Y5855">
        <f>SUM(Table1[[#This Row],[profit/loss]])/SUM(Table1[profit/loss])</f>
        <v>2.2087396105010537E-5</v>
      </c>
    </row>
    <row r="5856" spans="1:25" x14ac:dyDescent="0.3">
      <c r="A5856" t="s">
        <v>29</v>
      </c>
      <c r="B5856" t="s">
        <v>82</v>
      </c>
      <c r="C5856">
        <v>1128299</v>
      </c>
      <c r="D5856" s="9">
        <v>44364</v>
      </c>
      <c r="E5856" s="8" t="str">
        <f>TEXT(Table1[[#This Row],[Invoice Date]],"dd-mm-yyyy")</f>
        <v>17-06-2021</v>
      </c>
      <c r="F5856" s="1" t="str">
        <f t="shared" si="364"/>
        <v>June</v>
      </c>
      <c r="G5856" s="1" t="str">
        <f t="shared" si="365"/>
        <v>2021</v>
      </c>
      <c r="H5856" s="1" t="str">
        <f t="shared" si="366"/>
        <v>Thursday</v>
      </c>
      <c r="I5856" s="1" t="str">
        <f t="shared" si="367"/>
        <v>17</v>
      </c>
      <c r="J5856" t="s">
        <v>26</v>
      </c>
      <c r="K5856" t="s">
        <v>80</v>
      </c>
      <c r="L5856" t="s">
        <v>81</v>
      </c>
      <c r="M5856" t="s">
        <v>18</v>
      </c>
      <c r="N5856">
        <v>65</v>
      </c>
      <c r="O5856">
        <v>210</v>
      </c>
      <c r="P5856">
        <v>13650</v>
      </c>
      <c r="Q5856">
        <v>7098</v>
      </c>
      <c r="R5856">
        <v>0.52</v>
      </c>
      <c r="S5856" t="s">
        <v>82</v>
      </c>
      <c r="T5856" t="str">
        <f>IF(Table1[[#This Row],[Units Sold]]&gt; 700,"High Units","low Units")</f>
        <v>low Units</v>
      </c>
      <c r="U5856">
        <f>SUM(Table1[[#This Row],[Operating Profit]])/SUM(Table1[Operating Profit])*100</f>
        <v>2.1370820277176227E-3</v>
      </c>
      <c r="V5856">
        <f>SUM(Table1[[#This Row],[Price per Unit]]*Table1[[#This Row],[Units Sold]])</f>
        <v>13650</v>
      </c>
      <c r="W5856">
        <f>SUM(Table1[[#This Row],[Total Sales]]-Table1[[#This Row],[Operating Profit]])</f>
        <v>6552</v>
      </c>
      <c r="X5856">
        <f>SUM(Table1[[#This Row],[Total Sales]]-Table1[[#This Row],[Cost]])</f>
        <v>7098</v>
      </c>
      <c r="Y5856">
        <f>SUM(Table1[[#This Row],[profit/loss]])/SUM(Table1[profit/loss])</f>
        <v>2.1370820277176228E-5</v>
      </c>
    </row>
    <row r="5857" spans="1:25" x14ac:dyDescent="0.3">
      <c r="A5857" t="s">
        <v>29</v>
      </c>
      <c r="B5857" t="s">
        <v>82</v>
      </c>
      <c r="C5857">
        <v>1128299</v>
      </c>
      <c r="D5857" s="9">
        <v>44364</v>
      </c>
      <c r="E5857" s="8" t="str">
        <f>TEXT(Table1[[#This Row],[Invoice Date]],"dd-mm-yyyy")</f>
        <v>17-06-2021</v>
      </c>
      <c r="F5857" s="1" t="str">
        <f t="shared" si="364"/>
        <v>June</v>
      </c>
      <c r="G5857" s="1" t="str">
        <f t="shared" si="365"/>
        <v>2021</v>
      </c>
      <c r="H5857" s="1" t="str">
        <f t="shared" si="366"/>
        <v>Thursday</v>
      </c>
      <c r="I5857" s="1" t="str">
        <f t="shared" si="367"/>
        <v>17</v>
      </c>
      <c r="J5857" t="s">
        <v>26</v>
      </c>
      <c r="K5857" t="s">
        <v>80</v>
      </c>
      <c r="L5857" t="s">
        <v>81</v>
      </c>
      <c r="M5857" t="s">
        <v>19</v>
      </c>
      <c r="N5857">
        <v>83</v>
      </c>
      <c r="O5857">
        <v>203</v>
      </c>
      <c r="P5857">
        <v>16849</v>
      </c>
      <c r="Q5857">
        <v>9267</v>
      </c>
      <c r="R5857">
        <v>0.55000000000000004</v>
      </c>
      <c r="S5857" t="s">
        <v>82</v>
      </c>
      <c r="T5857" t="str">
        <f>IF(Table1[[#This Row],[Units Sold]]&gt; 700,"High Units","low Units")</f>
        <v>low Units</v>
      </c>
      <c r="U5857">
        <f>SUM(Table1[[#This Row],[Operating Profit]])/SUM(Table1[Operating Profit])*100</f>
        <v>2.7901294943447749E-3</v>
      </c>
      <c r="V5857">
        <f>SUM(Table1[[#This Row],[Price per Unit]]*Table1[[#This Row],[Units Sold]])</f>
        <v>16849</v>
      </c>
      <c r="W5857">
        <f>SUM(Table1[[#This Row],[Total Sales]]-Table1[[#This Row],[Operating Profit]])</f>
        <v>7582</v>
      </c>
      <c r="X5857">
        <f>SUM(Table1[[#This Row],[Total Sales]]-Table1[[#This Row],[Cost]])</f>
        <v>9267</v>
      </c>
      <c r="Y5857">
        <f>SUM(Table1[[#This Row],[profit/loss]])/SUM(Table1[profit/loss])</f>
        <v>2.7901294943447747E-5</v>
      </c>
    </row>
    <row r="5858" spans="1:25" x14ac:dyDescent="0.3">
      <c r="A5858" t="s">
        <v>29</v>
      </c>
      <c r="B5858" t="s">
        <v>82</v>
      </c>
      <c r="C5858">
        <v>1128299</v>
      </c>
      <c r="D5858" s="9">
        <v>44364</v>
      </c>
      <c r="E5858" s="8" t="str">
        <f>TEXT(Table1[[#This Row],[Invoice Date]],"dd-mm-yyyy")</f>
        <v>17-06-2021</v>
      </c>
      <c r="F5858" s="1" t="str">
        <f t="shared" si="364"/>
        <v>June</v>
      </c>
      <c r="G5858" s="1" t="str">
        <f t="shared" si="365"/>
        <v>2021</v>
      </c>
      <c r="H5858" s="1" t="str">
        <f t="shared" si="366"/>
        <v>Thursday</v>
      </c>
      <c r="I5858" s="1" t="str">
        <f t="shared" si="367"/>
        <v>17</v>
      </c>
      <c r="J5858" t="s">
        <v>26</v>
      </c>
      <c r="K5858" t="s">
        <v>80</v>
      </c>
      <c r="L5858" t="s">
        <v>81</v>
      </c>
      <c r="M5858" t="s">
        <v>20</v>
      </c>
      <c r="N5858">
        <v>82</v>
      </c>
      <c r="O5858">
        <v>161</v>
      </c>
      <c r="P5858">
        <v>13202</v>
      </c>
      <c r="Q5858">
        <v>7261</v>
      </c>
      <c r="R5858">
        <v>0.55000000000000004</v>
      </c>
      <c r="S5858" t="s">
        <v>82</v>
      </c>
      <c r="T5858" t="str">
        <f>IF(Table1[[#This Row],[Units Sold]]&gt; 700,"High Units","low Units")</f>
        <v>low Units</v>
      </c>
      <c r="U5858">
        <f>SUM(Table1[[#This Row],[Operating Profit]])/SUM(Table1[Operating Profit])*100</f>
        <v>2.1861584394558551E-3</v>
      </c>
      <c r="V5858">
        <f>SUM(Table1[[#This Row],[Price per Unit]]*Table1[[#This Row],[Units Sold]])</f>
        <v>13202</v>
      </c>
      <c r="W5858">
        <f>SUM(Table1[[#This Row],[Total Sales]]-Table1[[#This Row],[Operating Profit]])</f>
        <v>5941</v>
      </c>
      <c r="X5858">
        <f>SUM(Table1[[#This Row],[Total Sales]]-Table1[[#This Row],[Cost]])</f>
        <v>7261</v>
      </c>
      <c r="Y5858">
        <f>SUM(Table1[[#This Row],[profit/loss]])/SUM(Table1[profit/loss])</f>
        <v>2.1861584394558549E-5</v>
      </c>
    </row>
    <row r="5859" spans="1:25" x14ac:dyDescent="0.3">
      <c r="A5859" t="s">
        <v>29</v>
      </c>
      <c r="B5859" t="s">
        <v>82</v>
      </c>
      <c r="C5859">
        <v>1128299</v>
      </c>
      <c r="D5859" s="9">
        <v>44364</v>
      </c>
      <c r="E5859" s="8" t="str">
        <f>TEXT(Table1[[#This Row],[Invoice Date]],"dd-mm-yyyy")</f>
        <v>17-06-2021</v>
      </c>
      <c r="F5859" s="1" t="str">
        <f t="shared" si="364"/>
        <v>June</v>
      </c>
      <c r="G5859" s="1" t="str">
        <f t="shared" si="365"/>
        <v>2021</v>
      </c>
      <c r="H5859" s="1" t="str">
        <f t="shared" si="366"/>
        <v>Thursday</v>
      </c>
      <c r="I5859" s="1" t="str">
        <f t="shared" si="367"/>
        <v>17</v>
      </c>
      <c r="J5859" t="s">
        <v>26</v>
      </c>
      <c r="K5859" t="s">
        <v>80</v>
      </c>
      <c r="L5859" t="s">
        <v>81</v>
      </c>
      <c r="M5859" t="s">
        <v>21</v>
      </c>
      <c r="N5859">
        <v>92</v>
      </c>
      <c r="O5859">
        <v>117</v>
      </c>
      <c r="P5859">
        <v>10764</v>
      </c>
      <c r="Q5859">
        <v>6135</v>
      </c>
      <c r="R5859">
        <v>0.56999999999999995</v>
      </c>
      <c r="S5859" t="s">
        <v>82</v>
      </c>
      <c r="T5859" t="str">
        <f>IF(Table1[[#This Row],[Units Sold]]&gt; 700,"High Units","low Units")</f>
        <v>low Units</v>
      </c>
      <c r="U5859">
        <f>SUM(Table1[[#This Row],[Operating Profit]])/SUM(Table1[Operating Profit])*100</f>
        <v>1.847139791497269E-3</v>
      </c>
      <c r="V5859">
        <f>SUM(Table1[[#This Row],[Price per Unit]]*Table1[[#This Row],[Units Sold]])</f>
        <v>10764</v>
      </c>
      <c r="W5859">
        <f>SUM(Table1[[#This Row],[Total Sales]]-Table1[[#This Row],[Operating Profit]])</f>
        <v>4629</v>
      </c>
      <c r="X5859">
        <f>SUM(Table1[[#This Row],[Total Sales]]-Table1[[#This Row],[Cost]])</f>
        <v>6135</v>
      </c>
      <c r="Y5859">
        <f>SUM(Table1[[#This Row],[profit/loss]])/SUM(Table1[profit/loss])</f>
        <v>1.847139791497269E-5</v>
      </c>
    </row>
    <row r="5860" spans="1:25" x14ac:dyDescent="0.3">
      <c r="A5860" t="s">
        <v>29</v>
      </c>
      <c r="B5860" t="s">
        <v>82</v>
      </c>
      <c r="C5860">
        <v>1128299</v>
      </c>
      <c r="D5860" s="9">
        <v>44364</v>
      </c>
      <c r="E5860" s="8" t="str">
        <f>TEXT(Table1[[#This Row],[Invoice Date]],"dd-mm-yyyy")</f>
        <v>17-06-2021</v>
      </c>
      <c r="F5860" s="1" t="str">
        <f t="shared" si="364"/>
        <v>June</v>
      </c>
      <c r="G5860" s="1" t="str">
        <f t="shared" si="365"/>
        <v>2021</v>
      </c>
      <c r="H5860" s="1" t="str">
        <f t="shared" si="366"/>
        <v>Thursday</v>
      </c>
      <c r="I5860" s="1" t="str">
        <f t="shared" si="367"/>
        <v>17</v>
      </c>
      <c r="J5860" t="s">
        <v>26</v>
      </c>
      <c r="K5860" t="s">
        <v>80</v>
      </c>
      <c r="L5860" t="s">
        <v>81</v>
      </c>
      <c r="M5860" t="s">
        <v>22</v>
      </c>
      <c r="N5860">
        <v>100</v>
      </c>
      <c r="O5860">
        <v>195</v>
      </c>
      <c r="P5860">
        <v>19500</v>
      </c>
      <c r="Q5860">
        <v>9360</v>
      </c>
      <c r="R5860">
        <v>0.48</v>
      </c>
      <c r="S5860" t="s">
        <v>82</v>
      </c>
      <c r="T5860" t="str">
        <f>IF(Table1[[#This Row],[Units Sold]]&gt; 700,"High Units","low Units")</f>
        <v>low Units</v>
      </c>
      <c r="U5860">
        <f>SUM(Table1[[#This Row],[Operating Profit]])/SUM(Table1[Operating Profit])*100</f>
        <v>2.8181301464408211E-3</v>
      </c>
      <c r="V5860">
        <f>SUM(Table1[[#This Row],[Price per Unit]]*Table1[[#This Row],[Units Sold]])</f>
        <v>19500</v>
      </c>
      <c r="W5860">
        <f>SUM(Table1[[#This Row],[Total Sales]]-Table1[[#This Row],[Operating Profit]])</f>
        <v>10140</v>
      </c>
      <c r="X5860">
        <f>SUM(Table1[[#This Row],[Total Sales]]-Table1[[#This Row],[Cost]])</f>
        <v>9360</v>
      </c>
      <c r="Y5860">
        <f>SUM(Table1[[#This Row],[profit/loss]])/SUM(Table1[profit/loss])</f>
        <v>2.8181301464408212E-5</v>
      </c>
    </row>
    <row r="5861" spans="1:25" x14ac:dyDescent="0.3">
      <c r="A5861" t="s">
        <v>29</v>
      </c>
      <c r="B5861" t="s">
        <v>82</v>
      </c>
      <c r="C5861">
        <v>1128299</v>
      </c>
      <c r="D5861" s="9">
        <v>44393</v>
      </c>
      <c r="E5861" s="8" t="str">
        <f>TEXT(Table1[[#This Row],[Invoice Date]],"dd-mm-yyyy")</f>
        <v>16-07-2021</v>
      </c>
      <c r="F5861" s="1" t="str">
        <f t="shared" si="364"/>
        <v>July</v>
      </c>
      <c r="G5861" s="1" t="str">
        <f t="shared" si="365"/>
        <v>2021</v>
      </c>
      <c r="H5861" s="1" t="str">
        <f t="shared" si="366"/>
        <v>Friday</v>
      </c>
      <c r="I5861" s="1" t="str">
        <f t="shared" si="367"/>
        <v>16</v>
      </c>
      <c r="J5861" t="s">
        <v>26</v>
      </c>
      <c r="K5861" t="s">
        <v>80</v>
      </c>
      <c r="L5861" t="s">
        <v>81</v>
      </c>
      <c r="M5861" t="s">
        <v>16</v>
      </c>
      <c r="N5861">
        <v>86</v>
      </c>
      <c r="O5861">
        <v>270</v>
      </c>
      <c r="P5861">
        <v>23220</v>
      </c>
      <c r="Q5861">
        <v>12307</v>
      </c>
      <c r="R5861">
        <v>0.53</v>
      </c>
      <c r="S5861" t="s">
        <v>82</v>
      </c>
      <c r="T5861" t="str">
        <f>IF(Table1[[#This Row],[Units Sold]]&gt; 700,"High Units","low Units")</f>
        <v>low Units</v>
      </c>
      <c r="U5861">
        <f>SUM(Table1[[#This Row],[Operating Profit]])/SUM(Table1[Operating Profit])*100</f>
        <v>3.7054196273768364E-3</v>
      </c>
      <c r="V5861">
        <f>SUM(Table1[[#This Row],[Price per Unit]]*Table1[[#This Row],[Units Sold]])</f>
        <v>23220</v>
      </c>
      <c r="W5861">
        <f>SUM(Table1[[#This Row],[Total Sales]]-Table1[[#This Row],[Operating Profit]])</f>
        <v>10913</v>
      </c>
      <c r="X5861">
        <f>SUM(Table1[[#This Row],[Total Sales]]-Table1[[#This Row],[Cost]])</f>
        <v>12307</v>
      </c>
      <c r="Y5861">
        <f>SUM(Table1[[#This Row],[profit/loss]])/SUM(Table1[profit/loss])</f>
        <v>3.7054196273768364E-5</v>
      </c>
    </row>
    <row r="5862" spans="1:25" x14ac:dyDescent="0.3">
      <c r="A5862" t="s">
        <v>29</v>
      </c>
      <c r="B5862" t="s">
        <v>82</v>
      </c>
      <c r="C5862">
        <v>1128299</v>
      </c>
      <c r="D5862" s="9">
        <v>44393</v>
      </c>
      <c r="E5862" s="8" t="str">
        <f>TEXT(Table1[[#This Row],[Invoice Date]],"dd-mm-yyyy")</f>
        <v>16-07-2021</v>
      </c>
      <c r="F5862" s="1" t="str">
        <f t="shared" si="364"/>
        <v>July</v>
      </c>
      <c r="G5862" s="1" t="str">
        <f t="shared" si="365"/>
        <v>2021</v>
      </c>
      <c r="H5862" s="1" t="str">
        <f t="shared" si="366"/>
        <v>Friday</v>
      </c>
      <c r="I5862" s="1" t="str">
        <f t="shared" si="367"/>
        <v>16</v>
      </c>
      <c r="J5862" t="s">
        <v>26</v>
      </c>
      <c r="K5862" t="s">
        <v>80</v>
      </c>
      <c r="L5862" t="s">
        <v>81</v>
      </c>
      <c r="M5862" t="s">
        <v>18</v>
      </c>
      <c r="N5862">
        <v>92</v>
      </c>
      <c r="O5862">
        <v>203</v>
      </c>
      <c r="P5862">
        <v>18676</v>
      </c>
      <c r="Q5862">
        <v>10272</v>
      </c>
      <c r="R5862">
        <v>0.55000000000000004</v>
      </c>
      <c r="S5862" t="s">
        <v>82</v>
      </c>
      <c r="T5862" t="str">
        <f>IF(Table1[[#This Row],[Units Sold]]&gt; 700,"High Units","low Units")</f>
        <v>low Units</v>
      </c>
      <c r="U5862">
        <f>SUM(Table1[[#This Row],[Operating Profit]])/SUM(Table1[Operating Profit])*100</f>
        <v>3.0927171863504395E-3</v>
      </c>
      <c r="V5862">
        <f>SUM(Table1[[#This Row],[Price per Unit]]*Table1[[#This Row],[Units Sold]])</f>
        <v>18676</v>
      </c>
      <c r="W5862">
        <f>SUM(Table1[[#This Row],[Total Sales]]-Table1[[#This Row],[Operating Profit]])</f>
        <v>8404</v>
      </c>
      <c r="X5862">
        <f>SUM(Table1[[#This Row],[Total Sales]]-Table1[[#This Row],[Cost]])</f>
        <v>10272</v>
      </c>
      <c r="Y5862">
        <f>SUM(Table1[[#This Row],[profit/loss]])/SUM(Table1[profit/loss])</f>
        <v>3.0927171863504396E-5</v>
      </c>
    </row>
    <row r="5863" spans="1:25" x14ac:dyDescent="0.3">
      <c r="A5863" t="s">
        <v>29</v>
      </c>
      <c r="B5863" t="s">
        <v>82</v>
      </c>
      <c r="C5863">
        <v>1128299</v>
      </c>
      <c r="D5863" s="9">
        <v>44393</v>
      </c>
      <c r="E5863" s="8" t="str">
        <f>TEXT(Table1[[#This Row],[Invoice Date]],"dd-mm-yyyy")</f>
        <v>16-07-2021</v>
      </c>
      <c r="F5863" s="1" t="str">
        <f t="shared" si="364"/>
        <v>July</v>
      </c>
      <c r="G5863" s="1" t="str">
        <f t="shared" si="365"/>
        <v>2021</v>
      </c>
      <c r="H5863" s="1" t="str">
        <f t="shared" si="366"/>
        <v>Friday</v>
      </c>
      <c r="I5863" s="1" t="str">
        <f t="shared" si="367"/>
        <v>16</v>
      </c>
      <c r="J5863" t="s">
        <v>26</v>
      </c>
      <c r="K5863" t="s">
        <v>80</v>
      </c>
      <c r="L5863" t="s">
        <v>81</v>
      </c>
      <c r="M5863" t="s">
        <v>19</v>
      </c>
      <c r="N5863">
        <v>90</v>
      </c>
      <c r="O5863">
        <v>196</v>
      </c>
      <c r="P5863">
        <v>17640</v>
      </c>
      <c r="Q5863">
        <v>9526</v>
      </c>
      <c r="R5863">
        <v>0.54</v>
      </c>
      <c r="S5863" t="s">
        <v>82</v>
      </c>
      <c r="T5863" t="str">
        <f>IF(Table1[[#This Row],[Units Sold]]&gt; 700,"High Units","low Units")</f>
        <v>low Units</v>
      </c>
      <c r="U5863">
        <f>SUM(Table1[[#This Row],[Operating Profit]])/SUM(Table1[Operating Profit])*100</f>
        <v>2.8681098050208614E-3</v>
      </c>
      <c r="V5863">
        <f>SUM(Table1[[#This Row],[Price per Unit]]*Table1[[#This Row],[Units Sold]])</f>
        <v>17640</v>
      </c>
      <c r="W5863">
        <f>SUM(Table1[[#This Row],[Total Sales]]-Table1[[#This Row],[Operating Profit]])</f>
        <v>8114</v>
      </c>
      <c r="X5863">
        <f>SUM(Table1[[#This Row],[Total Sales]]-Table1[[#This Row],[Cost]])</f>
        <v>9526</v>
      </c>
      <c r="Y5863">
        <f>SUM(Table1[[#This Row],[profit/loss]])/SUM(Table1[profit/loss])</f>
        <v>2.8681098050208613E-5</v>
      </c>
    </row>
    <row r="5864" spans="1:25" x14ac:dyDescent="0.3">
      <c r="A5864" t="s">
        <v>29</v>
      </c>
      <c r="B5864" t="s">
        <v>82</v>
      </c>
      <c r="C5864">
        <v>1128299</v>
      </c>
      <c r="D5864" s="9">
        <v>44393</v>
      </c>
      <c r="E5864" s="8" t="str">
        <f>TEXT(Table1[[#This Row],[Invoice Date]],"dd-mm-yyyy")</f>
        <v>16-07-2021</v>
      </c>
      <c r="F5864" s="1" t="str">
        <f t="shared" si="364"/>
        <v>July</v>
      </c>
      <c r="G5864" s="1" t="str">
        <f t="shared" si="365"/>
        <v>2021</v>
      </c>
      <c r="H5864" s="1" t="str">
        <f t="shared" si="366"/>
        <v>Friday</v>
      </c>
      <c r="I5864" s="1" t="str">
        <f t="shared" si="367"/>
        <v>16</v>
      </c>
      <c r="J5864" t="s">
        <v>26</v>
      </c>
      <c r="K5864" t="s">
        <v>80</v>
      </c>
      <c r="L5864" t="s">
        <v>81</v>
      </c>
      <c r="M5864" t="s">
        <v>20</v>
      </c>
      <c r="N5864">
        <v>86</v>
      </c>
      <c r="O5864">
        <v>168</v>
      </c>
      <c r="P5864">
        <v>14448</v>
      </c>
      <c r="Q5864">
        <v>7802</v>
      </c>
      <c r="R5864">
        <v>0.54</v>
      </c>
      <c r="S5864" t="s">
        <v>82</v>
      </c>
      <c r="T5864" t="str">
        <f>IF(Table1[[#This Row],[Units Sold]]&gt; 700,"High Units","low Units")</f>
        <v>low Units</v>
      </c>
      <c r="U5864">
        <f>SUM(Table1[[#This Row],[Operating Profit]])/SUM(Table1[Operating Profit])*100</f>
        <v>2.3490439532618894E-3</v>
      </c>
      <c r="V5864">
        <f>SUM(Table1[[#This Row],[Price per Unit]]*Table1[[#This Row],[Units Sold]])</f>
        <v>14448</v>
      </c>
      <c r="W5864">
        <f>SUM(Table1[[#This Row],[Total Sales]]-Table1[[#This Row],[Operating Profit]])</f>
        <v>6646</v>
      </c>
      <c r="X5864">
        <f>SUM(Table1[[#This Row],[Total Sales]]-Table1[[#This Row],[Cost]])</f>
        <v>7802</v>
      </c>
      <c r="Y5864">
        <f>SUM(Table1[[#This Row],[profit/loss]])/SUM(Table1[profit/loss])</f>
        <v>2.3490439532618896E-5</v>
      </c>
    </row>
    <row r="5865" spans="1:25" x14ac:dyDescent="0.3">
      <c r="A5865" t="s">
        <v>29</v>
      </c>
      <c r="B5865" t="s">
        <v>82</v>
      </c>
      <c r="C5865">
        <v>1128299</v>
      </c>
      <c r="D5865" s="9">
        <v>44393</v>
      </c>
      <c r="E5865" s="8" t="str">
        <f>TEXT(Table1[[#This Row],[Invoice Date]],"dd-mm-yyyy")</f>
        <v>16-07-2021</v>
      </c>
      <c r="F5865" s="1" t="str">
        <f t="shared" si="364"/>
        <v>July</v>
      </c>
      <c r="G5865" s="1" t="str">
        <f t="shared" si="365"/>
        <v>2021</v>
      </c>
      <c r="H5865" s="1" t="str">
        <f t="shared" si="366"/>
        <v>Friday</v>
      </c>
      <c r="I5865" s="1" t="str">
        <f t="shared" si="367"/>
        <v>16</v>
      </c>
      <c r="J5865" t="s">
        <v>26</v>
      </c>
      <c r="K5865" t="s">
        <v>80</v>
      </c>
      <c r="L5865" t="s">
        <v>81</v>
      </c>
      <c r="M5865" t="s">
        <v>21</v>
      </c>
      <c r="N5865">
        <v>86</v>
      </c>
      <c r="O5865">
        <v>189</v>
      </c>
      <c r="P5865">
        <v>16254</v>
      </c>
      <c r="Q5865">
        <v>9427</v>
      </c>
      <c r="R5865">
        <v>0.57999999999999996</v>
      </c>
      <c r="S5865" t="s">
        <v>82</v>
      </c>
      <c r="T5865" t="str">
        <f>IF(Table1[[#This Row],[Units Sold]]&gt; 700,"High Units","low Units")</f>
        <v>low Units</v>
      </c>
      <c r="U5865">
        <f>SUM(Table1[[#This Row],[Operating Profit]])/SUM(Table1[Operating Profit])*100</f>
        <v>2.8383026592411985E-3</v>
      </c>
      <c r="V5865">
        <f>SUM(Table1[[#This Row],[Price per Unit]]*Table1[[#This Row],[Units Sold]])</f>
        <v>16254</v>
      </c>
      <c r="W5865">
        <f>SUM(Table1[[#This Row],[Total Sales]]-Table1[[#This Row],[Operating Profit]])</f>
        <v>6827</v>
      </c>
      <c r="X5865">
        <f>SUM(Table1[[#This Row],[Total Sales]]-Table1[[#This Row],[Cost]])</f>
        <v>9427</v>
      </c>
      <c r="Y5865">
        <f>SUM(Table1[[#This Row],[profit/loss]])/SUM(Table1[profit/loss])</f>
        <v>2.8383026592411987E-5</v>
      </c>
    </row>
    <row r="5866" spans="1:25" x14ac:dyDescent="0.3">
      <c r="A5866" t="s">
        <v>29</v>
      </c>
      <c r="B5866" t="s">
        <v>82</v>
      </c>
      <c r="C5866">
        <v>1128299</v>
      </c>
      <c r="D5866" s="9">
        <v>44393</v>
      </c>
      <c r="E5866" s="8" t="str">
        <f>TEXT(Table1[[#This Row],[Invoice Date]],"dd-mm-yyyy")</f>
        <v>16-07-2021</v>
      </c>
      <c r="F5866" s="1" t="str">
        <f t="shared" si="364"/>
        <v>July</v>
      </c>
      <c r="G5866" s="1" t="str">
        <f t="shared" si="365"/>
        <v>2021</v>
      </c>
      <c r="H5866" s="1" t="str">
        <f t="shared" si="366"/>
        <v>Friday</v>
      </c>
      <c r="I5866" s="1" t="str">
        <f t="shared" si="367"/>
        <v>16</v>
      </c>
      <c r="J5866" t="s">
        <v>26</v>
      </c>
      <c r="K5866" t="s">
        <v>80</v>
      </c>
      <c r="L5866" t="s">
        <v>81</v>
      </c>
      <c r="M5866" t="s">
        <v>22</v>
      </c>
      <c r="N5866">
        <v>103</v>
      </c>
      <c r="O5866">
        <v>163</v>
      </c>
      <c r="P5866">
        <v>16789</v>
      </c>
      <c r="Q5866">
        <v>8059</v>
      </c>
      <c r="R5866">
        <v>0.48</v>
      </c>
      <c r="S5866" t="s">
        <v>82</v>
      </c>
      <c r="T5866" t="str">
        <f>IF(Table1[[#This Row],[Units Sold]]&gt; 700,"High Units","low Units")</f>
        <v>low Units</v>
      </c>
      <c r="U5866">
        <f>SUM(Table1[[#This Row],[Operating Profit]])/SUM(Table1[Operating Profit])*100</f>
        <v>2.4264220993767713E-3</v>
      </c>
      <c r="V5866">
        <f>SUM(Table1[[#This Row],[Price per Unit]]*Table1[[#This Row],[Units Sold]])</f>
        <v>16789</v>
      </c>
      <c r="W5866">
        <f>SUM(Table1[[#This Row],[Total Sales]]-Table1[[#This Row],[Operating Profit]])</f>
        <v>8730</v>
      </c>
      <c r="X5866">
        <f>SUM(Table1[[#This Row],[Total Sales]]-Table1[[#This Row],[Cost]])</f>
        <v>8059</v>
      </c>
      <c r="Y5866">
        <f>SUM(Table1[[#This Row],[profit/loss]])/SUM(Table1[profit/loss])</f>
        <v>2.4264220993767712E-5</v>
      </c>
    </row>
    <row r="5867" spans="1:25" x14ac:dyDescent="0.3">
      <c r="A5867" t="s">
        <v>29</v>
      </c>
      <c r="B5867" t="s">
        <v>82</v>
      </c>
      <c r="C5867">
        <v>1128299</v>
      </c>
      <c r="D5867" s="9">
        <v>44425</v>
      </c>
      <c r="E5867" s="8" t="str">
        <f>TEXT(Table1[[#This Row],[Invoice Date]],"dd-mm-yyyy")</f>
        <v>17-08-2021</v>
      </c>
      <c r="F5867" s="1" t="str">
        <f t="shared" si="364"/>
        <v>August</v>
      </c>
      <c r="G5867" s="1" t="str">
        <f t="shared" si="365"/>
        <v>2021</v>
      </c>
      <c r="H5867" s="1" t="str">
        <f t="shared" si="366"/>
        <v>Tuesday</v>
      </c>
      <c r="I5867" s="1" t="str">
        <f t="shared" si="367"/>
        <v>17</v>
      </c>
      <c r="J5867" t="s">
        <v>26</v>
      </c>
      <c r="K5867" t="s">
        <v>80</v>
      </c>
      <c r="L5867" t="s">
        <v>81</v>
      </c>
      <c r="M5867" t="s">
        <v>16</v>
      </c>
      <c r="N5867">
        <v>86</v>
      </c>
      <c r="O5867">
        <v>255</v>
      </c>
      <c r="P5867">
        <v>21930</v>
      </c>
      <c r="Q5867">
        <v>11184</v>
      </c>
      <c r="R5867">
        <v>0.51</v>
      </c>
      <c r="S5867" t="s">
        <v>82</v>
      </c>
      <c r="T5867" t="str">
        <f>IF(Table1[[#This Row],[Units Sold]]&gt; 700,"High Units","low Units")</f>
        <v>low Units</v>
      </c>
      <c r="U5867">
        <f>SUM(Table1[[#This Row],[Operating Profit]])/SUM(Table1[Operating Profit])*100</f>
        <v>3.3673042262600578E-3</v>
      </c>
      <c r="V5867">
        <f>SUM(Table1[[#This Row],[Price per Unit]]*Table1[[#This Row],[Units Sold]])</f>
        <v>21930</v>
      </c>
      <c r="W5867">
        <f>SUM(Table1[[#This Row],[Total Sales]]-Table1[[#This Row],[Operating Profit]])</f>
        <v>10746</v>
      </c>
      <c r="X5867">
        <f>SUM(Table1[[#This Row],[Total Sales]]-Table1[[#This Row],[Cost]])</f>
        <v>11184</v>
      </c>
      <c r="Y5867">
        <f>SUM(Table1[[#This Row],[profit/loss]])/SUM(Table1[profit/loss])</f>
        <v>3.3673042262600579E-5</v>
      </c>
    </row>
    <row r="5868" spans="1:25" x14ac:dyDescent="0.3">
      <c r="A5868" t="s">
        <v>29</v>
      </c>
      <c r="B5868" t="s">
        <v>82</v>
      </c>
      <c r="C5868">
        <v>1128299</v>
      </c>
      <c r="D5868" s="9">
        <v>44425</v>
      </c>
      <c r="E5868" s="8" t="str">
        <f>TEXT(Table1[[#This Row],[Invoice Date]],"dd-mm-yyyy")</f>
        <v>17-08-2021</v>
      </c>
      <c r="F5868" s="1" t="str">
        <f t="shared" si="364"/>
        <v>August</v>
      </c>
      <c r="G5868" s="1" t="str">
        <f t="shared" si="365"/>
        <v>2021</v>
      </c>
      <c r="H5868" s="1" t="str">
        <f t="shared" si="366"/>
        <v>Tuesday</v>
      </c>
      <c r="I5868" s="1" t="str">
        <f t="shared" si="367"/>
        <v>17</v>
      </c>
      <c r="J5868" t="s">
        <v>26</v>
      </c>
      <c r="K5868" t="s">
        <v>80</v>
      </c>
      <c r="L5868" t="s">
        <v>81</v>
      </c>
      <c r="M5868" t="s">
        <v>18</v>
      </c>
      <c r="N5868">
        <v>77</v>
      </c>
      <c r="O5868">
        <v>239</v>
      </c>
      <c r="P5868">
        <v>18403</v>
      </c>
      <c r="Q5868">
        <v>9386</v>
      </c>
      <c r="R5868">
        <v>0.51</v>
      </c>
      <c r="S5868" t="s">
        <v>82</v>
      </c>
      <c r="T5868" t="str">
        <f>IF(Table1[[#This Row],[Units Sold]]&gt; 700,"High Units","low Units")</f>
        <v>low Units</v>
      </c>
      <c r="U5868">
        <f>SUM(Table1[[#This Row],[Operating Profit]])/SUM(Table1[Operating Profit])*100</f>
        <v>2.82595828573649E-3</v>
      </c>
      <c r="V5868">
        <f>SUM(Table1[[#This Row],[Price per Unit]]*Table1[[#This Row],[Units Sold]])</f>
        <v>18403</v>
      </c>
      <c r="W5868">
        <f>SUM(Table1[[#This Row],[Total Sales]]-Table1[[#This Row],[Operating Profit]])</f>
        <v>9017</v>
      </c>
      <c r="X5868">
        <f>SUM(Table1[[#This Row],[Total Sales]]-Table1[[#This Row],[Cost]])</f>
        <v>9386</v>
      </c>
      <c r="Y5868">
        <f>SUM(Table1[[#This Row],[profit/loss]])/SUM(Table1[profit/loss])</f>
        <v>2.82595828573649E-5</v>
      </c>
    </row>
    <row r="5869" spans="1:25" x14ac:dyDescent="0.3">
      <c r="A5869" t="s">
        <v>29</v>
      </c>
      <c r="B5869" t="s">
        <v>82</v>
      </c>
      <c r="C5869">
        <v>1128299</v>
      </c>
      <c r="D5869" s="9">
        <v>44425</v>
      </c>
      <c r="E5869" s="8" t="str">
        <f>TEXT(Table1[[#This Row],[Invoice Date]],"dd-mm-yyyy")</f>
        <v>17-08-2021</v>
      </c>
      <c r="F5869" s="1" t="str">
        <f t="shared" si="364"/>
        <v>August</v>
      </c>
      <c r="G5869" s="1" t="str">
        <f t="shared" si="365"/>
        <v>2021</v>
      </c>
      <c r="H5869" s="1" t="str">
        <f t="shared" si="366"/>
        <v>Tuesday</v>
      </c>
      <c r="I5869" s="1" t="str">
        <f t="shared" si="367"/>
        <v>17</v>
      </c>
      <c r="J5869" t="s">
        <v>26</v>
      </c>
      <c r="K5869" t="s">
        <v>80</v>
      </c>
      <c r="L5869" t="s">
        <v>81</v>
      </c>
      <c r="M5869" t="s">
        <v>19</v>
      </c>
      <c r="N5869">
        <v>70</v>
      </c>
      <c r="O5869">
        <v>189</v>
      </c>
      <c r="P5869">
        <v>13230</v>
      </c>
      <c r="Q5869">
        <v>7277</v>
      </c>
      <c r="R5869">
        <v>0.55000000000000004</v>
      </c>
      <c r="S5869" t="s">
        <v>82</v>
      </c>
      <c r="T5869" t="str">
        <f>IF(Table1[[#This Row],[Units Sold]]&gt; 700,"High Units","low Units")</f>
        <v>low Units</v>
      </c>
      <c r="U5869">
        <f>SUM(Table1[[#This Row],[Operating Profit]])/SUM(Table1[Operating Profit])*100</f>
        <v>2.1909757559454971E-3</v>
      </c>
      <c r="V5869">
        <f>SUM(Table1[[#This Row],[Price per Unit]]*Table1[[#This Row],[Units Sold]])</f>
        <v>13230</v>
      </c>
      <c r="W5869">
        <f>SUM(Table1[[#This Row],[Total Sales]]-Table1[[#This Row],[Operating Profit]])</f>
        <v>5953</v>
      </c>
      <c r="X5869">
        <f>SUM(Table1[[#This Row],[Total Sales]]-Table1[[#This Row],[Cost]])</f>
        <v>7277</v>
      </c>
      <c r="Y5869">
        <f>SUM(Table1[[#This Row],[profit/loss]])/SUM(Table1[profit/loss])</f>
        <v>2.1909757559454972E-5</v>
      </c>
    </row>
    <row r="5870" spans="1:25" x14ac:dyDescent="0.3">
      <c r="A5870" t="s">
        <v>29</v>
      </c>
      <c r="B5870" t="s">
        <v>82</v>
      </c>
      <c r="C5870">
        <v>1128299</v>
      </c>
      <c r="D5870" s="9">
        <v>44425</v>
      </c>
      <c r="E5870" s="8" t="str">
        <f>TEXT(Table1[[#This Row],[Invoice Date]],"dd-mm-yyyy")</f>
        <v>17-08-2021</v>
      </c>
      <c r="F5870" s="1" t="str">
        <f t="shared" si="364"/>
        <v>August</v>
      </c>
      <c r="G5870" s="1" t="str">
        <f t="shared" si="365"/>
        <v>2021</v>
      </c>
      <c r="H5870" s="1" t="str">
        <f t="shared" si="366"/>
        <v>Tuesday</v>
      </c>
      <c r="I5870" s="1" t="str">
        <f t="shared" si="367"/>
        <v>17</v>
      </c>
      <c r="J5870" t="s">
        <v>26</v>
      </c>
      <c r="K5870" t="s">
        <v>80</v>
      </c>
      <c r="L5870" t="s">
        <v>81</v>
      </c>
      <c r="M5870" t="s">
        <v>20</v>
      </c>
      <c r="N5870">
        <v>74</v>
      </c>
      <c r="O5870">
        <v>128</v>
      </c>
      <c r="P5870">
        <v>9472</v>
      </c>
      <c r="Q5870">
        <v>5020</v>
      </c>
      <c r="R5870">
        <v>0.53</v>
      </c>
      <c r="S5870" t="s">
        <v>82</v>
      </c>
      <c r="T5870" t="str">
        <f>IF(Table1[[#This Row],[Units Sold]]&gt; 700,"High Units","low Units")</f>
        <v>low Units</v>
      </c>
      <c r="U5870">
        <f>SUM(Table1[[#This Row],[Operating Profit]])/SUM(Table1[Operating Profit])*100</f>
        <v>1.5114330486253121E-3</v>
      </c>
      <c r="V5870">
        <f>SUM(Table1[[#This Row],[Price per Unit]]*Table1[[#This Row],[Units Sold]])</f>
        <v>9472</v>
      </c>
      <c r="W5870">
        <f>SUM(Table1[[#This Row],[Total Sales]]-Table1[[#This Row],[Operating Profit]])</f>
        <v>4452</v>
      </c>
      <c r="X5870">
        <f>SUM(Table1[[#This Row],[Total Sales]]-Table1[[#This Row],[Cost]])</f>
        <v>5020</v>
      </c>
      <c r="Y5870">
        <f>SUM(Table1[[#This Row],[profit/loss]])/SUM(Table1[profit/loss])</f>
        <v>1.5114330486253122E-5</v>
      </c>
    </row>
    <row r="5871" spans="1:25" x14ac:dyDescent="0.3">
      <c r="A5871" t="s">
        <v>29</v>
      </c>
      <c r="B5871" t="s">
        <v>82</v>
      </c>
      <c r="C5871">
        <v>1128299</v>
      </c>
      <c r="D5871" s="9">
        <v>44425</v>
      </c>
      <c r="E5871" s="8" t="str">
        <f>TEXT(Table1[[#This Row],[Invoice Date]],"dd-mm-yyyy")</f>
        <v>17-08-2021</v>
      </c>
      <c r="F5871" s="1" t="str">
        <f t="shared" si="364"/>
        <v>August</v>
      </c>
      <c r="G5871" s="1" t="str">
        <f t="shared" si="365"/>
        <v>2021</v>
      </c>
      <c r="H5871" s="1" t="str">
        <f t="shared" si="366"/>
        <v>Tuesday</v>
      </c>
      <c r="I5871" s="1" t="str">
        <f t="shared" si="367"/>
        <v>17</v>
      </c>
      <c r="J5871" t="s">
        <v>26</v>
      </c>
      <c r="K5871" t="s">
        <v>80</v>
      </c>
      <c r="L5871" t="s">
        <v>81</v>
      </c>
      <c r="M5871" t="s">
        <v>21</v>
      </c>
      <c r="N5871">
        <v>64</v>
      </c>
      <c r="O5871">
        <v>138</v>
      </c>
      <c r="P5871">
        <v>8832</v>
      </c>
      <c r="Q5871">
        <v>5211</v>
      </c>
      <c r="R5871">
        <v>0.59</v>
      </c>
      <c r="S5871" t="s">
        <v>82</v>
      </c>
      <c r="T5871" t="str">
        <f>IF(Table1[[#This Row],[Units Sold]]&gt; 700,"High Units","low Units")</f>
        <v>low Units</v>
      </c>
      <c r="U5871">
        <f>SUM(Table1[[#This Row],[Operating Profit]])/SUM(Table1[Operating Profit])*100</f>
        <v>1.5689397642204186E-3</v>
      </c>
      <c r="V5871">
        <f>SUM(Table1[[#This Row],[Price per Unit]]*Table1[[#This Row],[Units Sold]])</f>
        <v>8832</v>
      </c>
      <c r="W5871">
        <f>SUM(Table1[[#This Row],[Total Sales]]-Table1[[#This Row],[Operating Profit]])</f>
        <v>3621</v>
      </c>
      <c r="X5871">
        <f>SUM(Table1[[#This Row],[Total Sales]]-Table1[[#This Row],[Cost]])</f>
        <v>5211</v>
      </c>
      <c r="Y5871">
        <f>SUM(Table1[[#This Row],[profit/loss]])/SUM(Table1[profit/loss])</f>
        <v>1.5689397642204186E-5</v>
      </c>
    </row>
    <row r="5872" spans="1:25" x14ac:dyDescent="0.3">
      <c r="A5872" t="s">
        <v>29</v>
      </c>
      <c r="B5872" t="s">
        <v>82</v>
      </c>
      <c r="C5872">
        <v>1128299</v>
      </c>
      <c r="D5872" s="9">
        <v>44425</v>
      </c>
      <c r="E5872" s="8" t="str">
        <f>TEXT(Table1[[#This Row],[Invoice Date]],"dd-mm-yyyy")</f>
        <v>17-08-2021</v>
      </c>
      <c r="F5872" s="1" t="str">
        <f t="shared" si="364"/>
        <v>August</v>
      </c>
      <c r="G5872" s="1" t="str">
        <f t="shared" si="365"/>
        <v>2021</v>
      </c>
      <c r="H5872" s="1" t="str">
        <f t="shared" si="366"/>
        <v>Tuesday</v>
      </c>
      <c r="I5872" s="1" t="str">
        <f t="shared" si="367"/>
        <v>17</v>
      </c>
      <c r="J5872" t="s">
        <v>26</v>
      </c>
      <c r="K5872" t="s">
        <v>80</v>
      </c>
      <c r="L5872" t="s">
        <v>81</v>
      </c>
      <c r="M5872" t="s">
        <v>22</v>
      </c>
      <c r="N5872">
        <v>63</v>
      </c>
      <c r="O5872">
        <v>90</v>
      </c>
      <c r="P5872">
        <v>5670</v>
      </c>
      <c r="Q5872">
        <v>2778</v>
      </c>
      <c r="R5872">
        <v>0.49</v>
      </c>
      <c r="S5872" t="s">
        <v>82</v>
      </c>
      <c r="T5872" t="str">
        <f>IF(Table1[[#This Row],[Units Sold]]&gt; 700,"High Units","low Units")</f>
        <v>low Units</v>
      </c>
      <c r="U5872">
        <f>SUM(Table1[[#This Row],[Operating Profit]])/SUM(Table1[Operating Profit])*100</f>
        <v>8.3640657551416675E-4</v>
      </c>
      <c r="V5872">
        <f>SUM(Table1[[#This Row],[Price per Unit]]*Table1[[#This Row],[Units Sold]])</f>
        <v>5670</v>
      </c>
      <c r="W5872">
        <f>SUM(Table1[[#This Row],[Total Sales]]-Table1[[#This Row],[Operating Profit]])</f>
        <v>2892</v>
      </c>
      <c r="X5872">
        <f>SUM(Table1[[#This Row],[Total Sales]]-Table1[[#This Row],[Cost]])</f>
        <v>2778</v>
      </c>
      <c r="Y5872">
        <f>SUM(Table1[[#This Row],[profit/loss]])/SUM(Table1[profit/loss])</f>
        <v>8.3640657551416676E-6</v>
      </c>
    </row>
    <row r="5873" spans="1:25" x14ac:dyDescent="0.3">
      <c r="A5873" t="s">
        <v>29</v>
      </c>
      <c r="B5873" t="s">
        <v>82</v>
      </c>
      <c r="C5873">
        <v>1128299</v>
      </c>
      <c r="D5873" s="9">
        <v>44457</v>
      </c>
      <c r="E5873" s="8" t="str">
        <f>TEXT(Table1[[#This Row],[Invoice Date]],"dd-mm-yyyy")</f>
        <v>18-09-2021</v>
      </c>
      <c r="F5873" s="1" t="str">
        <f t="shared" si="364"/>
        <v>September</v>
      </c>
      <c r="G5873" s="1" t="str">
        <f t="shared" si="365"/>
        <v>2021</v>
      </c>
      <c r="H5873" s="1" t="str">
        <f t="shared" si="366"/>
        <v>Saturday</v>
      </c>
      <c r="I5873" s="1" t="str">
        <f t="shared" si="367"/>
        <v>18</v>
      </c>
      <c r="J5873" t="s">
        <v>26</v>
      </c>
      <c r="K5873" t="s">
        <v>80</v>
      </c>
      <c r="L5873" t="s">
        <v>81</v>
      </c>
      <c r="M5873" t="s">
        <v>16</v>
      </c>
      <c r="N5873">
        <v>43</v>
      </c>
      <c r="O5873">
        <v>145</v>
      </c>
      <c r="P5873">
        <v>6235</v>
      </c>
      <c r="Q5873">
        <v>3429</v>
      </c>
      <c r="R5873">
        <v>0.55000000000000004</v>
      </c>
      <c r="S5873" t="s">
        <v>82</v>
      </c>
      <c r="T5873" t="str">
        <f>IF(Table1[[#This Row],[Units Sold]]&gt; 700,"High Units","low Units")</f>
        <v>low Units</v>
      </c>
      <c r="U5873">
        <f>SUM(Table1[[#This Row],[Operating Profit]])/SUM(Table1[Operating Profit])*100</f>
        <v>1.0324111401864931E-3</v>
      </c>
      <c r="V5873">
        <f>SUM(Table1[[#This Row],[Price per Unit]]*Table1[[#This Row],[Units Sold]])</f>
        <v>6235</v>
      </c>
      <c r="W5873">
        <f>SUM(Table1[[#This Row],[Total Sales]]-Table1[[#This Row],[Operating Profit]])</f>
        <v>2806</v>
      </c>
      <c r="X5873">
        <f>SUM(Table1[[#This Row],[Total Sales]]-Table1[[#This Row],[Cost]])</f>
        <v>3429</v>
      </c>
      <c r="Y5873">
        <f>SUM(Table1[[#This Row],[profit/loss]])/SUM(Table1[profit/loss])</f>
        <v>1.0324111401864931E-5</v>
      </c>
    </row>
    <row r="5874" spans="1:25" x14ac:dyDescent="0.3">
      <c r="A5874" t="s">
        <v>29</v>
      </c>
      <c r="B5874" t="s">
        <v>82</v>
      </c>
      <c r="C5874">
        <v>1128299</v>
      </c>
      <c r="D5874" s="9">
        <v>44457</v>
      </c>
      <c r="E5874" s="8" t="str">
        <f>TEXT(Table1[[#This Row],[Invoice Date]],"dd-mm-yyyy")</f>
        <v>18-09-2021</v>
      </c>
      <c r="F5874" s="1" t="str">
        <f t="shared" si="364"/>
        <v>September</v>
      </c>
      <c r="G5874" s="1" t="str">
        <f t="shared" si="365"/>
        <v>2021</v>
      </c>
      <c r="H5874" s="1" t="str">
        <f t="shared" si="366"/>
        <v>Saturday</v>
      </c>
      <c r="I5874" s="1" t="str">
        <f t="shared" si="367"/>
        <v>18</v>
      </c>
      <c r="J5874" t="s">
        <v>26</v>
      </c>
      <c r="K5874" t="s">
        <v>80</v>
      </c>
      <c r="L5874" t="s">
        <v>81</v>
      </c>
      <c r="M5874" t="s">
        <v>18</v>
      </c>
      <c r="N5874">
        <v>46</v>
      </c>
      <c r="O5874">
        <v>125</v>
      </c>
      <c r="P5874">
        <v>5750</v>
      </c>
      <c r="Q5874">
        <v>2933</v>
      </c>
      <c r="R5874">
        <v>0.51</v>
      </c>
      <c r="S5874" t="s">
        <v>82</v>
      </c>
      <c r="T5874" t="str">
        <f>IF(Table1[[#This Row],[Units Sold]]&gt; 700,"High Units","low Units")</f>
        <v>low Units</v>
      </c>
      <c r="U5874">
        <f>SUM(Table1[[#This Row],[Operating Profit]])/SUM(Table1[Operating Profit])*100</f>
        <v>8.8307432900757788E-4</v>
      </c>
      <c r="V5874">
        <f>SUM(Table1[[#This Row],[Price per Unit]]*Table1[[#This Row],[Units Sold]])</f>
        <v>5750</v>
      </c>
      <c r="W5874">
        <f>SUM(Table1[[#This Row],[Total Sales]]-Table1[[#This Row],[Operating Profit]])</f>
        <v>2817</v>
      </c>
      <c r="X5874">
        <f>SUM(Table1[[#This Row],[Total Sales]]-Table1[[#This Row],[Cost]])</f>
        <v>2933</v>
      </c>
      <c r="Y5874">
        <f>SUM(Table1[[#This Row],[profit/loss]])/SUM(Table1[profit/loss])</f>
        <v>8.8307432900757782E-6</v>
      </c>
    </row>
    <row r="5875" spans="1:25" x14ac:dyDescent="0.3">
      <c r="A5875" t="s">
        <v>29</v>
      </c>
      <c r="B5875" t="s">
        <v>82</v>
      </c>
      <c r="C5875">
        <v>1128299</v>
      </c>
      <c r="D5875" s="9">
        <v>44457</v>
      </c>
      <c r="E5875" s="8" t="str">
        <f>TEXT(Table1[[#This Row],[Invoice Date]],"dd-mm-yyyy")</f>
        <v>18-09-2021</v>
      </c>
      <c r="F5875" s="1" t="str">
        <f t="shared" si="364"/>
        <v>September</v>
      </c>
      <c r="G5875" s="1" t="str">
        <f t="shared" si="365"/>
        <v>2021</v>
      </c>
      <c r="H5875" s="1" t="str">
        <f t="shared" si="366"/>
        <v>Saturday</v>
      </c>
      <c r="I5875" s="1" t="str">
        <f t="shared" si="367"/>
        <v>18</v>
      </c>
      <c r="J5875" t="s">
        <v>26</v>
      </c>
      <c r="K5875" t="s">
        <v>80</v>
      </c>
      <c r="L5875" t="s">
        <v>81</v>
      </c>
      <c r="M5875" t="s">
        <v>19</v>
      </c>
      <c r="N5875">
        <v>43</v>
      </c>
      <c r="O5875">
        <v>78</v>
      </c>
      <c r="P5875">
        <v>3354</v>
      </c>
      <c r="Q5875">
        <v>1744</v>
      </c>
      <c r="R5875">
        <v>0.52</v>
      </c>
      <c r="S5875" t="s">
        <v>82</v>
      </c>
      <c r="T5875" t="str">
        <f>IF(Table1[[#This Row],[Units Sold]]&gt; 700,"High Units","low Units")</f>
        <v>low Units</v>
      </c>
      <c r="U5875">
        <f>SUM(Table1[[#This Row],[Operating Profit]])/SUM(Table1[Operating Profit])*100</f>
        <v>5.2508749737102483E-4</v>
      </c>
      <c r="V5875">
        <f>SUM(Table1[[#This Row],[Price per Unit]]*Table1[[#This Row],[Units Sold]])</f>
        <v>3354</v>
      </c>
      <c r="W5875">
        <f>SUM(Table1[[#This Row],[Total Sales]]-Table1[[#This Row],[Operating Profit]])</f>
        <v>1610</v>
      </c>
      <c r="X5875">
        <f>SUM(Table1[[#This Row],[Total Sales]]-Table1[[#This Row],[Cost]])</f>
        <v>1744</v>
      </c>
      <c r="Y5875">
        <f>SUM(Table1[[#This Row],[profit/loss]])/SUM(Table1[profit/loss])</f>
        <v>5.2508749737102479E-6</v>
      </c>
    </row>
    <row r="5876" spans="1:25" x14ac:dyDescent="0.3">
      <c r="A5876" t="s">
        <v>29</v>
      </c>
      <c r="B5876" t="s">
        <v>82</v>
      </c>
      <c r="C5876">
        <v>1128299</v>
      </c>
      <c r="D5876" s="9">
        <v>44457</v>
      </c>
      <c r="E5876" s="8" t="str">
        <f>TEXT(Table1[[#This Row],[Invoice Date]],"dd-mm-yyyy")</f>
        <v>18-09-2021</v>
      </c>
      <c r="F5876" s="1" t="str">
        <f t="shared" si="364"/>
        <v>September</v>
      </c>
      <c r="G5876" s="1" t="str">
        <f t="shared" si="365"/>
        <v>2021</v>
      </c>
      <c r="H5876" s="1" t="str">
        <f t="shared" si="366"/>
        <v>Saturday</v>
      </c>
      <c r="I5876" s="1" t="str">
        <f t="shared" si="367"/>
        <v>18</v>
      </c>
      <c r="J5876" t="s">
        <v>26</v>
      </c>
      <c r="K5876" t="s">
        <v>80</v>
      </c>
      <c r="L5876" t="s">
        <v>81</v>
      </c>
      <c r="M5876" t="s">
        <v>20</v>
      </c>
      <c r="N5876">
        <v>41</v>
      </c>
      <c r="O5876">
        <v>63</v>
      </c>
      <c r="P5876">
        <v>2583</v>
      </c>
      <c r="Q5876">
        <v>1317</v>
      </c>
      <c r="R5876">
        <v>0.51</v>
      </c>
      <c r="S5876" t="s">
        <v>82</v>
      </c>
      <c r="T5876" t="str">
        <f>IF(Table1[[#This Row],[Units Sold]]&gt; 700,"High Units","low Units")</f>
        <v>low Units</v>
      </c>
      <c r="U5876">
        <f>SUM(Table1[[#This Row],[Operating Profit]])/SUM(Table1[Operating Profit])*100</f>
        <v>3.9652536355369247E-4</v>
      </c>
      <c r="V5876">
        <f>SUM(Table1[[#This Row],[Price per Unit]]*Table1[[#This Row],[Units Sold]])</f>
        <v>2583</v>
      </c>
      <c r="W5876">
        <f>SUM(Table1[[#This Row],[Total Sales]]-Table1[[#This Row],[Operating Profit]])</f>
        <v>1266</v>
      </c>
      <c r="X5876">
        <f>SUM(Table1[[#This Row],[Total Sales]]-Table1[[#This Row],[Cost]])</f>
        <v>1317</v>
      </c>
      <c r="Y5876">
        <f>SUM(Table1[[#This Row],[profit/loss]])/SUM(Table1[profit/loss])</f>
        <v>3.9652536355369245E-6</v>
      </c>
    </row>
    <row r="5877" spans="1:25" x14ac:dyDescent="0.3">
      <c r="A5877" t="s">
        <v>29</v>
      </c>
      <c r="B5877" t="s">
        <v>82</v>
      </c>
      <c r="C5877">
        <v>1128299</v>
      </c>
      <c r="D5877" s="9">
        <v>44457</v>
      </c>
      <c r="E5877" s="8" t="str">
        <f>TEXT(Table1[[#This Row],[Invoice Date]],"dd-mm-yyyy")</f>
        <v>18-09-2021</v>
      </c>
      <c r="F5877" s="1" t="str">
        <f t="shared" si="364"/>
        <v>September</v>
      </c>
      <c r="G5877" s="1" t="str">
        <f t="shared" si="365"/>
        <v>2021</v>
      </c>
      <c r="H5877" s="1" t="str">
        <f t="shared" si="366"/>
        <v>Saturday</v>
      </c>
      <c r="I5877" s="1" t="str">
        <f t="shared" si="367"/>
        <v>18</v>
      </c>
      <c r="J5877" t="s">
        <v>26</v>
      </c>
      <c r="K5877" t="s">
        <v>80</v>
      </c>
      <c r="L5877" t="s">
        <v>81</v>
      </c>
      <c r="M5877" t="s">
        <v>21</v>
      </c>
      <c r="N5877">
        <v>51</v>
      </c>
      <c r="O5877">
        <v>77</v>
      </c>
      <c r="P5877">
        <v>3927</v>
      </c>
      <c r="Q5877">
        <v>2160</v>
      </c>
      <c r="R5877">
        <v>0.55000000000000004</v>
      </c>
      <c r="S5877" t="s">
        <v>82</v>
      </c>
      <c r="T5877" t="str">
        <f>IF(Table1[[#This Row],[Units Sold]]&gt; 700,"High Units","low Units")</f>
        <v>low Units</v>
      </c>
      <c r="U5877">
        <f>SUM(Table1[[#This Row],[Operating Profit]])/SUM(Table1[Operating Profit])*100</f>
        <v>6.5033772610172797E-4</v>
      </c>
      <c r="V5877">
        <f>SUM(Table1[[#This Row],[Price per Unit]]*Table1[[#This Row],[Units Sold]])</f>
        <v>3927</v>
      </c>
      <c r="W5877">
        <f>SUM(Table1[[#This Row],[Total Sales]]-Table1[[#This Row],[Operating Profit]])</f>
        <v>1767</v>
      </c>
      <c r="X5877">
        <f>SUM(Table1[[#This Row],[Total Sales]]-Table1[[#This Row],[Cost]])</f>
        <v>2160</v>
      </c>
      <c r="Y5877">
        <f>SUM(Table1[[#This Row],[profit/loss]])/SUM(Table1[profit/loss])</f>
        <v>6.5033772610172793E-6</v>
      </c>
    </row>
    <row r="5878" spans="1:25" x14ac:dyDescent="0.3">
      <c r="A5878" t="s">
        <v>29</v>
      </c>
      <c r="B5878" t="s">
        <v>82</v>
      </c>
      <c r="C5878">
        <v>1128299</v>
      </c>
      <c r="D5878" s="9">
        <v>44457</v>
      </c>
      <c r="E5878" s="8" t="str">
        <f>TEXT(Table1[[#This Row],[Invoice Date]],"dd-mm-yyyy")</f>
        <v>18-09-2021</v>
      </c>
      <c r="F5878" s="1" t="str">
        <f t="shared" si="364"/>
        <v>September</v>
      </c>
      <c r="G5878" s="1" t="str">
        <f t="shared" si="365"/>
        <v>2021</v>
      </c>
      <c r="H5878" s="1" t="str">
        <f t="shared" si="366"/>
        <v>Saturday</v>
      </c>
      <c r="I5878" s="1" t="str">
        <f t="shared" si="367"/>
        <v>18</v>
      </c>
      <c r="J5878" t="s">
        <v>26</v>
      </c>
      <c r="K5878" t="s">
        <v>80</v>
      </c>
      <c r="L5878" t="s">
        <v>81</v>
      </c>
      <c r="M5878" t="s">
        <v>22</v>
      </c>
      <c r="N5878">
        <v>39</v>
      </c>
      <c r="O5878">
        <v>75</v>
      </c>
      <c r="P5878">
        <v>2925</v>
      </c>
      <c r="Q5878">
        <v>1463</v>
      </c>
      <c r="R5878">
        <v>0.5</v>
      </c>
      <c r="S5878" t="s">
        <v>82</v>
      </c>
      <c r="T5878" t="str">
        <f>IF(Table1[[#This Row],[Units Sold]]&gt; 700,"High Units","low Units")</f>
        <v>low Units</v>
      </c>
      <c r="U5878">
        <f>SUM(Table1[[#This Row],[Operating Profit]])/SUM(Table1[Operating Profit])*100</f>
        <v>4.4048337652167964E-4</v>
      </c>
      <c r="V5878">
        <f>SUM(Table1[[#This Row],[Price per Unit]]*Table1[[#This Row],[Units Sold]])</f>
        <v>2925</v>
      </c>
      <c r="W5878">
        <f>SUM(Table1[[#This Row],[Total Sales]]-Table1[[#This Row],[Operating Profit]])</f>
        <v>1462</v>
      </c>
      <c r="X5878">
        <f>SUM(Table1[[#This Row],[Total Sales]]-Table1[[#This Row],[Cost]])</f>
        <v>1463</v>
      </c>
      <c r="Y5878">
        <f>SUM(Table1[[#This Row],[profit/loss]])/SUM(Table1[profit/loss])</f>
        <v>4.4048337652167965E-6</v>
      </c>
    </row>
    <row r="5879" spans="1:25" x14ac:dyDescent="0.3">
      <c r="A5879" t="s">
        <v>29</v>
      </c>
      <c r="B5879" t="s">
        <v>82</v>
      </c>
      <c r="C5879">
        <v>1128299</v>
      </c>
      <c r="D5879" s="9">
        <v>44486</v>
      </c>
      <c r="E5879" s="8" t="str">
        <f>TEXT(Table1[[#This Row],[Invoice Date]],"dd-mm-yyyy")</f>
        <v>17-10-2021</v>
      </c>
      <c r="F5879" s="1" t="str">
        <f t="shared" si="364"/>
        <v>October</v>
      </c>
      <c r="G5879" s="1" t="str">
        <f t="shared" si="365"/>
        <v>2021</v>
      </c>
      <c r="H5879" s="1" t="str">
        <f t="shared" si="366"/>
        <v>Sunday</v>
      </c>
      <c r="I5879" s="1" t="str">
        <f t="shared" si="367"/>
        <v>17</v>
      </c>
      <c r="J5879" t="s">
        <v>26</v>
      </c>
      <c r="K5879" t="s">
        <v>80</v>
      </c>
      <c r="L5879" t="s">
        <v>81</v>
      </c>
      <c r="M5879" t="s">
        <v>16</v>
      </c>
      <c r="N5879">
        <v>34</v>
      </c>
      <c r="O5879">
        <v>112</v>
      </c>
      <c r="P5879">
        <v>3808</v>
      </c>
      <c r="Q5879">
        <v>2056</v>
      </c>
      <c r="R5879">
        <v>0.54</v>
      </c>
      <c r="S5879" t="s">
        <v>82</v>
      </c>
      <c r="T5879" t="str">
        <f>IF(Table1[[#This Row],[Units Sold]]&gt; 700,"High Units","low Units")</f>
        <v>low Units</v>
      </c>
      <c r="U5879">
        <f>SUM(Table1[[#This Row],[Operating Profit]])/SUM(Table1[Operating Profit])*100</f>
        <v>6.1902516891905218E-4</v>
      </c>
      <c r="V5879">
        <f>SUM(Table1[[#This Row],[Price per Unit]]*Table1[[#This Row],[Units Sold]])</f>
        <v>3808</v>
      </c>
      <c r="W5879">
        <f>SUM(Table1[[#This Row],[Total Sales]]-Table1[[#This Row],[Operating Profit]])</f>
        <v>1752</v>
      </c>
      <c r="X5879">
        <f>SUM(Table1[[#This Row],[Total Sales]]-Table1[[#This Row],[Cost]])</f>
        <v>2056</v>
      </c>
      <c r="Y5879">
        <f>SUM(Table1[[#This Row],[profit/loss]])/SUM(Table1[profit/loss])</f>
        <v>6.1902516891905217E-6</v>
      </c>
    </row>
    <row r="5880" spans="1:25" x14ac:dyDescent="0.3">
      <c r="A5880" t="s">
        <v>29</v>
      </c>
      <c r="B5880" t="s">
        <v>82</v>
      </c>
      <c r="C5880">
        <v>1128299</v>
      </c>
      <c r="D5880" s="9">
        <v>44486</v>
      </c>
      <c r="E5880" s="8" t="str">
        <f>TEXT(Table1[[#This Row],[Invoice Date]],"dd-mm-yyyy")</f>
        <v>17-10-2021</v>
      </c>
      <c r="F5880" s="1" t="str">
        <f t="shared" si="364"/>
        <v>October</v>
      </c>
      <c r="G5880" s="1" t="str">
        <f t="shared" si="365"/>
        <v>2021</v>
      </c>
      <c r="H5880" s="1" t="str">
        <f t="shared" si="366"/>
        <v>Sunday</v>
      </c>
      <c r="I5880" s="1" t="str">
        <f t="shared" si="367"/>
        <v>17</v>
      </c>
      <c r="J5880" t="s">
        <v>26</v>
      </c>
      <c r="K5880" t="s">
        <v>80</v>
      </c>
      <c r="L5880" t="s">
        <v>81</v>
      </c>
      <c r="M5880" t="s">
        <v>18</v>
      </c>
      <c r="N5880">
        <v>45</v>
      </c>
      <c r="O5880">
        <v>155</v>
      </c>
      <c r="P5880">
        <v>6975</v>
      </c>
      <c r="Q5880">
        <v>3836</v>
      </c>
      <c r="R5880">
        <v>0.55000000000000004</v>
      </c>
      <c r="S5880" t="s">
        <v>82</v>
      </c>
      <c r="T5880" t="str">
        <f>IF(Table1[[#This Row],[Units Sold]]&gt; 700,"High Units","low Units")</f>
        <v>low Units</v>
      </c>
      <c r="U5880">
        <f>SUM(Table1[[#This Row],[Operating Profit]])/SUM(Table1[Operating Profit])*100</f>
        <v>1.1549516283917724E-3</v>
      </c>
      <c r="V5880">
        <f>SUM(Table1[[#This Row],[Price per Unit]]*Table1[[#This Row],[Units Sold]])</f>
        <v>6975</v>
      </c>
      <c r="W5880">
        <f>SUM(Table1[[#This Row],[Total Sales]]-Table1[[#This Row],[Operating Profit]])</f>
        <v>3139</v>
      </c>
      <c r="X5880">
        <f>SUM(Table1[[#This Row],[Total Sales]]-Table1[[#This Row],[Cost]])</f>
        <v>3836</v>
      </c>
      <c r="Y5880">
        <f>SUM(Table1[[#This Row],[profit/loss]])/SUM(Table1[profit/loss])</f>
        <v>1.1549516283917725E-5</v>
      </c>
    </row>
    <row r="5881" spans="1:25" x14ac:dyDescent="0.3">
      <c r="A5881" t="s">
        <v>29</v>
      </c>
      <c r="B5881" t="s">
        <v>82</v>
      </c>
      <c r="C5881">
        <v>1128299</v>
      </c>
      <c r="D5881" s="9">
        <v>44486</v>
      </c>
      <c r="E5881" s="8" t="str">
        <f>TEXT(Table1[[#This Row],[Invoice Date]],"dd-mm-yyyy")</f>
        <v>17-10-2021</v>
      </c>
      <c r="F5881" s="1" t="str">
        <f t="shared" si="364"/>
        <v>October</v>
      </c>
      <c r="G5881" s="1" t="str">
        <f t="shared" si="365"/>
        <v>2021</v>
      </c>
      <c r="H5881" s="1" t="str">
        <f t="shared" si="366"/>
        <v>Sunday</v>
      </c>
      <c r="I5881" s="1" t="str">
        <f t="shared" si="367"/>
        <v>17</v>
      </c>
      <c r="J5881" t="s">
        <v>26</v>
      </c>
      <c r="K5881" t="s">
        <v>80</v>
      </c>
      <c r="L5881" t="s">
        <v>81</v>
      </c>
      <c r="M5881" t="s">
        <v>19</v>
      </c>
      <c r="N5881">
        <v>42</v>
      </c>
      <c r="O5881">
        <v>100</v>
      </c>
      <c r="P5881">
        <v>4200</v>
      </c>
      <c r="Q5881">
        <v>2100</v>
      </c>
      <c r="R5881">
        <v>0.5</v>
      </c>
      <c r="S5881" t="s">
        <v>82</v>
      </c>
      <c r="T5881" t="str">
        <f>IF(Table1[[#This Row],[Units Sold]]&gt; 700,"High Units","low Units")</f>
        <v>low Units</v>
      </c>
      <c r="U5881">
        <f>SUM(Table1[[#This Row],[Operating Profit]])/SUM(Table1[Operating Profit])*100</f>
        <v>6.3227278926556883E-4</v>
      </c>
      <c r="V5881">
        <f>SUM(Table1[[#This Row],[Price per Unit]]*Table1[[#This Row],[Units Sold]])</f>
        <v>4200</v>
      </c>
      <c r="W5881">
        <f>SUM(Table1[[#This Row],[Total Sales]]-Table1[[#This Row],[Operating Profit]])</f>
        <v>2100</v>
      </c>
      <c r="X5881">
        <f>SUM(Table1[[#This Row],[Total Sales]]-Table1[[#This Row],[Cost]])</f>
        <v>2100</v>
      </c>
      <c r="Y5881">
        <f>SUM(Table1[[#This Row],[profit/loss]])/SUM(Table1[profit/loss])</f>
        <v>6.3227278926556886E-6</v>
      </c>
    </row>
    <row r="5882" spans="1:25" x14ac:dyDescent="0.3">
      <c r="A5882" t="s">
        <v>29</v>
      </c>
      <c r="B5882" t="s">
        <v>82</v>
      </c>
      <c r="C5882">
        <v>1128299</v>
      </c>
      <c r="D5882" s="9">
        <v>44486</v>
      </c>
      <c r="E5882" s="8" t="str">
        <f>TEXT(Table1[[#This Row],[Invoice Date]],"dd-mm-yyyy")</f>
        <v>17-10-2021</v>
      </c>
      <c r="F5882" s="1" t="str">
        <f t="shared" si="364"/>
        <v>October</v>
      </c>
      <c r="G5882" s="1" t="str">
        <f t="shared" si="365"/>
        <v>2021</v>
      </c>
      <c r="H5882" s="1" t="str">
        <f t="shared" si="366"/>
        <v>Sunday</v>
      </c>
      <c r="I5882" s="1" t="str">
        <f t="shared" si="367"/>
        <v>17</v>
      </c>
      <c r="J5882" t="s">
        <v>26</v>
      </c>
      <c r="K5882" t="s">
        <v>80</v>
      </c>
      <c r="L5882" t="s">
        <v>81</v>
      </c>
      <c r="M5882" t="s">
        <v>20</v>
      </c>
      <c r="N5882">
        <v>36</v>
      </c>
      <c r="O5882">
        <v>105</v>
      </c>
      <c r="P5882">
        <v>3780</v>
      </c>
      <c r="Q5882">
        <v>1890</v>
      </c>
      <c r="R5882">
        <v>0.5</v>
      </c>
      <c r="S5882" t="s">
        <v>82</v>
      </c>
      <c r="T5882" t="str">
        <f>IF(Table1[[#This Row],[Units Sold]]&gt; 700,"High Units","low Units")</f>
        <v>low Units</v>
      </c>
      <c r="U5882">
        <f>SUM(Table1[[#This Row],[Operating Profit]])/SUM(Table1[Operating Profit])*100</f>
        <v>5.6904551033901195E-4</v>
      </c>
      <c r="V5882">
        <f>SUM(Table1[[#This Row],[Price per Unit]]*Table1[[#This Row],[Units Sold]])</f>
        <v>3780</v>
      </c>
      <c r="W5882">
        <f>SUM(Table1[[#This Row],[Total Sales]]-Table1[[#This Row],[Operating Profit]])</f>
        <v>1890</v>
      </c>
      <c r="X5882">
        <f>SUM(Table1[[#This Row],[Total Sales]]-Table1[[#This Row],[Cost]])</f>
        <v>1890</v>
      </c>
      <c r="Y5882">
        <f>SUM(Table1[[#This Row],[profit/loss]])/SUM(Table1[profit/loss])</f>
        <v>5.6904551033901199E-6</v>
      </c>
    </row>
    <row r="5883" spans="1:25" x14ac:dyDescent="0.3">
      <c r="A5883" t="s">
        <v>29</v>
      </c>
      <c r="B5883" t="s">
        <v>82</v>
      </c>
      <c r="C5883">
        <v>1128299</v>
      </c>
      <c r="D5883" s="9">
        <v>44486</v>
      </c>
      <c r="E5883" s="8" t="str">
        <f>TEXT(Table1[[#This Row],[Invoice Date]],"dd-mm-yyyy")</f>
        <v>17-10-2021</v>
      </c>
      <c r="F5883" s="1" t="str">
        <f t="shared" si="364"/>
        <v>October</v>
      </c>
      <c r="G5883" s="1" t="str">
        <f t="shared" si="365"/>
        <v>2021</v>
      </c>
      <c r="H5883" s="1" t="str">
        <f t="shared" si="366"/>
        <v>Sunday</v>
      </c>
      <c r="I5883" s="1" t="str">
        <f t="shared" si="367"/>
        <v>17</v>
      </c>
      <c r="J5883" t="s">
        <v>26</v>
      </c>
      <c r="K5883" t="s">
        <v>80</v>
      </c>
      <c r="L5883" t="s">
        <v>81</v>
      </c>
      <c r="M5883" t="s">
        <v>21</v>
      </c>
      <c r="N5883">
        <v>47</v>
      </c>
      <c r="O5883">
        <v>95</v>
      </c>
      <c r="P5883">
        <v>4465</v>
      </c>
      <c r="Q5883">
        <v>2634</v>
      </c>
      <c r="R5883">
        <v>0.59</v>
      </c>
      <c r="S5883" t="s">
        <v>82</v>
      </c>
      <c r="T5883" t="str">
        <f>IF(Table1[[#This Row],[Units Sold]]&gt; 700,"High Units","low Units")</f>
        <v>low Units</v>
      </c>
      <c r="U5883">
        <f>SUM(Table1[[#This Row],[Operating Profit]])/SUM(Table1[Operating Profit])*100</f>
        <v>7.9305072710738494E-4</v>
      </c>
      <c r="V5883">
        <f>SUM(Table1[[#This Row],[Price per Unit]]*Table1[[#This Row],[Units Sold]])</f>
        <v>4465</v>
      </c>
      <c r="W5883">
        <f>SUM(Table1[[#This Row],[Total Sales]]-Table1[[#This Row],[Operating Profit]])</f>
        <v>1831</v>
      </c>
      <c r="X5883">
        <f>SUM(Table1[[#This Row],[Total Sales]]-Table1[[#This Row],[Cost]])</f>
        <v>2634</v>
      </c>
      <c r="Y5883">
        <f>SUM(Table1[[#This Row],[profit/loss]])/SUM(Table1[profit/loss])</f>
        <v>7.9305072710738489E-6</v>
      </c>
    </row>
    <row r="5884" spans="1:25" x14ac:dyDescent="0.3">
      <c r="A5884" t="s">
        <v>29</v>
      </c>
      <c r="B5884" t="s">
        <v>82</v>
      </c>
      <c r="C5884">
        <v>1128299</v>
      </c>
      <c r="D5884" s="9">
        <v>44486</v>
      </c>
      <c r="E5884" s="8" t="str">
        <f>TEXT(Table1[[#This Row],[Invoice Date]],"dd-mm-yyyy")</f>
        <v>17-10-2021</v>
      </c>
      <c r="F5884" s="1" t="str">
        <f t="shared" si="364"/>
        <v>October</v>
      </c>
      <c r="G5884" s="1" t="str">
        <f t="shared" si="365"/>
        <v>2021</v>
      </c>
      <c r="H5884" s="1" t="str">
        <f t="shared" si="366"/>
        <v>Sunday</v>
      </c>
      <c r="I5884" s="1" t="str">
        <f t="shared" si="367"/>
        <v>17</v>
      </c>
      <c r="J5884" t="s">
        <v>26</v>
      </c>
      <c r="K5884" t="s">
        <v>80</v>
      </c>
      <c r="L5884" t="s">
        <v>81</v>
      </c>
      <c r="M5884" t="s">
        <v>22</v>
      </c>
      <c r="N5884">
        <v>50</v>
      </c>
      <c r="O5884">
        <v>108</v>
      </c>
      <c r="P5884">
        <v>5400</v>
      </c>
      <c r="Q5884">
        <v>2538</v>
      </c>
      <c r="R5884">
        <v>0.47</v>
      </c>
      <c r="S5884" t="s">
        <v>82</v>
      </c>
      <c r="T5884" t="str">
        <f>IF(Table1[[#This Row],[Units Sold]]&gt; 700,"High Units","low Units")</f>
        <v>low Units</v>
      </c>
      <c r="U5884">
        <f>SUM(Table1[[#This Row],[Operating Profit]])/SUM(Table1[Operating Profit])*100</f>
        <v>7.6414682816953029E-4</v>
      </c>
      <c r="V5884">
        <f>SUM(Table1[[#This Row],[Price per Unit]]*Table1[[#This Row],[Units Sold]])</f>
        <v>5400</v>
      </c>
      <c r="W5884">
        <f>SUM(Table1[[#This Row],[Total Sales]]-Table1[[#This Row],[Operating Profit]])</f>
        <v>2862</v>
      </c>
      <c r="X5884">
        <f>SUM(Table1[[#This Row],[Total Sales]]-Table1[[#This Row],[Cost]])</f>
        <v>2538</v>
      </c>
      <c r="Y5884">
        <f>SUM(Table1[[#This Row],[profit/loss]])/SUM(Table1[profit/loss])</f>
        <v>7.6414682816953031E-6</v>
      </c>
    </row>
    <row r="5885" spans="1:25" x14ac:dyDescent="0.3">
      <c r="A5885" t="s">
        <v>29</v>
      </c>
      <c r="B5885" t="s">
        <v>82</v>
      </c>
      <c r="C5885">
        <v>1128299</v>
      </c>
      <c r="D5885" s="9">
        <v>44517</v>
      </c>
      <c r="E5885" s="8" t="str">
        <f>TEXT(Table1[[#This Row],[Invoice Date]],"dd-mm-yyyy")</f>
        <v>17-11-2021</v>
      </c>
      <c r="F5885" s="1" t="str">
        <f t="shared" si="364"/>
        <v>November</v>
      </c>
      <c r="G5885" s="1" t="str">
        <f t="shared" si="365"/>
        <v>2021</v>
      </c>
      <c r="H5885" s="1" t="str">
        <f t="shared" si="366"/>
        <v>Wednesday</v>
      </c>
      <c r="I5885" s="1" t="str">
        <f t="shared" si="367"/>
        <v>17</v>
      </c>
      <c r="J5885" t="s">
        <v>26</v>
      </c>
      <c r="K5885" t="s">
        <v>80</v>
      </c>
      <c r="L5885" t="s">
        <v>81</v>
      </c>
      <c r="M5885" t="s">
        <v>16</v>
      </c>
      <c r="N5885">
        <v>39</v>
      </c>
      <c r="O5885">
        <v>188</v>
      </c>
      <c r="P5885">
        <v>7332</v>
      </c>
      <c r="Q5885">
        <v>3666</v>
      </c>
      <c r="R5885">
        <v>0.5</v>
      </c>
      <c r="S5885" t="s">
        <v>82</v>
      </c>
      <c r="T5885" t="str">
        <f>IF(Table1[[#This Row],[Units Sold]]&gt; 700,"High Units","low Units")</f>
        <v>low Units</v>
      </c>
      <c r="U5885">
        <f>SUM(Table1[[#This Row],[Operating Profit]])/SUM(Table1[Operating Profit])*100</f>
        <v>1.1037676406893218E-3</v>
      </c>
      <c r="V5885">
        <f>SUM(Table1[[#This Row],[Price per Unit]]*Table1[[#This Row],[Units Sold]])</f>
        <v>7332</v>
      </c>
      <c r="W5885">
        <f>SUM(Table1[[#This Row],[Total Sales]]-Table1[[#This Row],[Operating Profit]])</f>
        <v>3666</v>
      </c>
      <c r="X5885">
        <f>SUM(Table1[[#This Row],[Total Sales]]-Table1[[#This Row],[Cost]])</f>
        <v>3666</v>
      </c>
      <c r="Y5885">
        <f>SUM(Table1[[#This Row],[profit/loss]])/SUM(Table1[profit/loss])</f>
        <v>1.1037676406893217E-5</v>
      </c>
    </row>
    <row r="5886" spans="1:25" x14ac:dyDescent="0.3">
      <c r="A5886" t="s">
        <v>29</v>
      </c>
      <c r="B5886" t="s">
        <v>82</v>
      </c>
      <c r="C5886">
        <v>1128299</v>
      </c>
      <c r="D5886" s="9">
        <v>44517</v>
      </c>
      <c r="E5886" s="8" t="str">
        <f>TEXT(Table1[[#This Row],[Invoice Date]],"dd-mm-yyyy")</f>
        <v>17-11-2021</v>
      </c>
      <c r="F5886" s="1" t="str">
        <f t="shared" si="364"/>
        <v>November</v>
      </c>
      <c r="G5886" s="1" t="str">
        <f t="shared" si="365"/>
        <v>2021</v>
      </c>
      <c r="H5886" s="1" t="str">
        <f t="shared" si="366"/>
        <v>Wednesday</v>
      </c>
      <c r="I5886" s="1" t="str">
        <f t="shared" si="367"/>
        <v>17</v>
      </c>
      <c r="J5886" t="s">
        <v>26</v>
      </c>
      <c r="K5886" t="s">
        <v>80</v>
      </c>
      <c r="L5886" t="s">
        <v>81</v>
      </c>
      <c r="M5886" t="s">
        <v>18</v>
      </c>
      <c r="N5886">
        <v>42</v>
      </c>
      <c r="O5886">
        <v>210</v>
      </c>
      <c r="P5886">
        <v>8820</v>
      </c>
      <c r="Q5886">
        <v>4586</v>
      </c>
      <c r="R5886">
        <v>0.52</v>
      </c>
      <c r="S5886" t="s">
        <v>82</v>
      </c>
      <c r="T5886" t="str">
        <f>IF(Table1[[#This Row],[Units Sold]]&gt; 700,"High Units","low Units")</f>
        <v>low Units</v>
      </c>
      <c r="U5886">
        <f>SUM(Table1[[#This Row],[Operating Profit]])/SUM(Table1[Operating Profit])*100</f>
        <v>1.3807633388437613E-3</v>
      </c>
      <c r="V5886">
        <f>SUM(Table1[[#This Row],[Price per Unit]]*Table1[[#This Row],[Units Sold]])</f>
        <v>8820</v>
      </c>
      <c r="W5886">
        <f>SUM(Table1[[#This Row],[Total Sales]]-Table1[[#This Row],[Operating Profit]])</f>
        <v>4234</v>
      </c>
      <c r="X5886">
        <f>SUM(Table1[[#This Row],[Total Sales]]-Table1[[#This Row],[Cost]])</f>
        <v>4586</v>
      </c>
      <c r="Y5886">
        <f>SUM(Table1[[#This Row],[profit/loss]])/SUM(Table1[profit/loss])</f>
        <v>1.3807633388437614E-5</v>
      </c>
    </row>
    <row r="5887" spans="1:25" x14ac:dyDescent="0.3">
      <c r="A5887" t="s">
        <v>29</v>
      </c>
      <c r="B5887" t="s">
        <v>82</v>
      </c>
      <c r="C5887">
        <v>1128299</v>
      </c>
      <c r="D5887" s="9">
        <v>44517</v>
      </c>
      <c r="E5887" s="8" t="str">
        <f>TEXT(Table1[[#This Row],[Invoice Date]],"dd-mm-yyyy")</f>
        <v>17-11-2021</v>
      </c>
      <c r="F5887" s="1" t="str">
        <f t="shared" si="364"/>
        <v>November</v>
      </c>
      <c r="G5887" s="1" t="str">
        <f t="shared" si="365"/>
        <v>2021</v>
      </c>
      <c r="H5887" s="1" t="str">
        <f t="shared" si="366"/>
        <v>Wednesday</v>
      </c>
      <c r="I5887" s="1" t="str">
        <f t="shared" si="367"/>
        <v>17</v>
      </c>
      <c r="J5887" t="s">
        <v>26</v>
      </c>
      <c r="K5887" t="s">
        <v>80</v>
      </c>
      <c r="L5887" t="s">
        <v>81</v>
      </c>
      <c r="M5887" t="s">
        <v>19</v>
      </c>
      <c r="N5887">
        <v>38</v>
      </c>
      <c r="O5887">
        <v>137</v>
      </c>
      <c r="P5887">
        <v>5206</v>
      </c>
      <c r="Q5887">
        <v>2707</v>
      </c>
      <c r="R5887">
        <v>0.52</v>
      </c>
      <c r="S5887" t="s">
        <v>82</v>
      </c>
      <c r="T5887" t="str">
        <f>IF(Table1[[#This Row],[Units Sold]]&gt; 700,"High Units","low Units")</f>
        <v>low Units</v>
      </c>
      <c r="U5887">
        <f>SUM(Table1[[#This Row],[Operating Profit]])/SUM(Table1[Operating Profit])*100</f>
        <v>8.1502973359137861E-4</v>
      </c>
      <c r="V5887">
        <f>SUM(Table1[[#This Row],[Price per Unit]]*Table1[[#This Row],[Units Sold]])</f>
        <v>5206</v>
      </c>
      <c r="W5887">
        <f>SUM(Table1[[#This Row],[Total Sales]]-Table1[[#This Row],[Operating Profit]])</f>
        <v>2499</v>
      </c>
      <c r="X5887">
        <f>SUM(Table1[[#This Row],[Total Sales]]-Table1[[#This Row],[Cost]])</f>
        <v>2707</v>
      </c>
      <c r="Y5887">
        <f>SUM(Table1[[#This Row],[profit/loss]])/SUM(Table1[profit/loss])</f>
        <v>8.1502973359137858E-6</v>
      </c>
    </row>
    <row r="5888" spans="1:25" x14ac:dyDescent="0.3">
      <c r="A5888" t="s">
        <v>29</v>
      </c>
      <c r="B5888" t="s">
        <v>82</v>
      </c>
      <c r="C5888">
        <v>1128299</v>
      </c>
      <c r="D5888" s="9">
        <v>44517</v>
      </c>
      <c r="E5888" s="8" t="str">
        <f>TEXT(Table1[[#This Row],[Invoice Date]],"dd-mm-yyyy")</f>
        <v>17-11-2021</v>
      </c>
      <c r="F5888" s="1" t="str">
        <f t="shared" si="364"/>
        <v>November</v>
      </c>
      <c r="G5888" s="1" t="str">
        <f t="shared" si="365"/>
        <v>2021</v>
      </c>
      <c r="H5888" s="1" t="str">
        <f t="shared" si="366"/>
        <v>Wednesday</v>
      </c>
      <c r="I5888" s="1" t="str">
        <f t="shared" si="367"/>
        <v>17</v>
      </c>
      <c r="J5888" t="s">
        <v>26</v>
      </c>
      <c r="K5888" t="s">
        <v>80</v>
      </c>
      <c r="L5888" t="s">
        <v>81</v>
      </c>
      <c r="M5888" t="s">
        <v>20</v>
      </c>
      <c r="N5888">
        <v>48</v>
      </c>
      <c r="O5888">
        <v>125</v>
      </c>
      <c r="P5888">
        <v>6000</v>
      </c>
      <c r="Q5888">
        <v>3000</v>
      </c>
      <c r="R5888">
        <v>0.5</v>
      </c>
      <c r="S5888" t="s">
        <v>82</v>
      </c>
      <c r="T5888" t="str">
        <f>IF(Table1[[#This Row],[Units Sold]]&gt; 700,"High Units","low Units")</f>
        <v>low Units</v>
      </c>
      <c r="U5888">
        <f>SUM(Table1[[#This Row],[Operating Profit]])/SUM(Table1[Operating Profit])*100</f>
        <v>9.032468418079555E-4</v>
      </c>
      <c r="V5888">
        <f>SUM(Table1[[#This Row],[Price per Unit]]*Table1[[#This Row],[Units Sold]])</f>
        <v>6000</v>
      </c>
      <c r="W5888">
        <f>SUM(Table1[[#This Row],[Total Sales]]-Table1[[#This Row],[Operating Profit]])</f>
        <v>3000</v>
      </c>
      <c r="X5888">
        <f>SUM(Table1[[#This Row],[Total Sales]]-Table1[[#This Row],[Cost]])</f>
        <v>3000</v>
      </c>
      <c r="Y5888">
        <f>SUM(Table1[[#This Row],[profit/loss]])/SUM(Table1[profit/loss])</f>
        <v>9.0324684180795549E-6</v>
      </c>
    </row>
    <row r="5889" spans="1:25" x14ac:dyDescent="0.3">
      <c r="A5889" t="s">
        <v>29</v>
      </c>
      <c r="B5889" t="s">
        <v>82</v>
      </c>
      <c r="C5889">
        <v>1128299</v>
      </c>
      <c r="D5889" s="9">
        <v>44517</v>
      </c>
      <c r="E5889" s="8" t="str">
        <f>TEXT(Table1[[#This Row],[Invoice Date]],"dd-mm-yyyy")</f>
        <v>17-11-2021</v>
      </c>
      <c r="F5889" s="1" t="str">
        <f t="shared" si="364"/>
        <v>November</v>
      </c>
      <c r="G5889" s="1" t="str">
        <f t="shared" si="365"/>
        <v>2021</v>
      </c>
      <c r="H5889" s="1" t="str">
        <f t="shared" si="366"/>
        <v>Wednesday</v>
      </c>
      <c r="I5889" s="1" t="str">
        <f t="shared" si="367"/>
        <v>17</v>
      </c>
      <c r="J5889" t="s">
        <v>26</v>
      </c>
      <c r="K5889" t="s">
        <v>80</v>
      </c>
      <c r="L5889" t="s">
        <v>81</v>
      </c>
      <c r="M5889" t="s">
        <v>21</v>
      </c>
      <c r="N5889">
        <v>68</v>
      </c>
      <c r="O5889">
        <v>119</v>
      </c>
      <c r="P5889">
        <v>8092</v>
      </c>
      <c r="Q5889">
        <v>4451</v>
      </c>
      <c r="R5889">
        <v>0.55000000000000004</v>
      </c>
      <c r="S5889" t="s">
        <v>82</v>
      </c>
      <c r="T5889" t="str">
        <f>IF(Table1[[#This Row],[Units Sold]]&gt; 700,"High Units","low Units")</f>
        <v>low Units</v>
      </c>
      <c r="U5889">
        <f>SUM(Table1[[#This Row],[Operating Profit]])/SUM(Table1[Operating Profit])*100</f>
        <v>1.3401172309624033E-3</v>
      </c>
      <c r="V5889">
        <f>SUM(Table1[[#This Row],[Price per Unit]]*Table1[[#This Row],[Units Sold]])</f>
        <v>8092</v>
      </c>
      <c r="W5889">
        <f>SUM(Table1[[#This Row],[Total Sales]]-Table1[[#This Row],[Operating Profit]])</f>
        <v>3641</v>
      </c>
      <c r="X5889">
        <f>SUM(Table1[[#This Row],[Total Sales]]-Table1[[#This Row],[Cost]])</f>
        <v>4451</v>
      </c>
      <c r="Y5889">
        <f>SUM(Table1[[#This Row],[profit/loss]])/SUM(Table1[profit/loss])</f>
        <v>1.3401172309624034E-5</v>
      </c>
    </row>
    <row r="5890" spans="1:25" x14ac:dyDescent="0.3">
      <c r="A5890" t="s">
        <v>29</v>
      </c>
      <c r="B5890" t="s">
        <v>82</v>
      </c>
      <c r="C5890">
        <v>1128299</v>
      </c>
      <c r="D5890" s="9">
        <v>44517</v>
      </c>
      <c r="E5890" s="8" t="str">
        <f>TEXT(Table1[[#This Row],[Invoice Date]],"dd-mm-yyyy")</f>
        <v>17-11-2021</v>
      </c>
      <c r="F5890" s="1" t="str">
        <f t="shared" si="364"/>
        <v>November</v>
      </c>
      <c r="G5890" s="1" t="str">
        <f t="shared" si="365"/>
        <v>2021</v>
      </c>
      <c r="H5890" s="1" t="str">
        <f t="shared" si="366"/>
        <v>Wednesday</v>
      </c>
      <c r="I5890" s="1" t="str">
        <f t="shared" si="367"/>
        <v>17</v>
      </c>
      <c r="J5890" t="s">
        <v>26</v>
      </c>
      <c r="K5890" t="s">
        <v>80</v>
      </c>
      <c r="L5890" t="s">
        <v>81</v>
      </c>
      <c r="M5890" t="s">
        <v>22</v>
      </c>
      <c r="N5890">
        <v>81</v>
      </c>
      <c r="O5890">
        <v>174</v>
      </c>
      <c r="P5890">
        <v>14094</v>
      </c>
      <c r="Q5890">
        <v>6765</v>
      </c>
      <c r="R5890">
        <v>0.48</v>
      </c>
      <c r="S5890" t="s">
        <v>82</v>
      </c>
      <c r="T5890" t="str">
        <f>IF(Table1[[#This Row],[Units Sold]]&gt; 700,"High Units","low Units")</f>
        <v>low Units</v>
      </c>
      <c r="U5890">
        <f>SUM(Table1[[#This Row],[Operating Profit]])/SUM(Table1[Operating Profit])*100</f>
        <v>2.0368216282769394E-3</v>
      </c>
      <c r="V5890">
        <f>SUM(Table1[[#This Row],[Price per Unit]]*Table1[[#This Row],[Units Sold]])</f>
        <v>14094</v>
      </c>
      <c r="W5890">
        <f>SUM(Table1[[#This Row],[Total Sales]]-Table1[[#This Row],[Operating Profit]])</f>
        <v>7329</v>
      </c>
      <c r="X5890">
        <f>SUM(Table1[[#This Row],[Total Sales]]-Table1[[#This Row],[Cost]])</f>
        <v>6765</v>
      </c>
      <c r="Y5890">
        <f>SUM(Table1[[#This Row],[profit/loss]])/SUM(Table1[profit/loss])</f>
        <v>2.0368216282769396E-5</v>
      </c>
    </row>
    <row r="5891" spans="1:25" x14ac:dyDescent="0.3">
      <c r="A5891" t="s">
        <v>29</v>
      </c>
      <c r="B5891" t="s">
        <v>82</v>
      </c>
      <c r="C5891">
        <v>1128299</v>
      </c>
      <c r="D5891" s="9">
        <v>44546</v>
      </c>
      <c r="E5891" s="8" t="str">
        <f>TEXT(Table1[[#This Row],[Invoice Date]],"dd-mm-yyyy")</f>
        <v>16-12-2021</v>
      </c>
      <c r="F5891" s="1" t="str">
        <f t="shared" ref="F5891:F5954" si="368">TEXT(D5891,"mmmm")</f>
        <v>December</v>
      </c>
      <c r="G5891" s="1" t="str">
        <f t="shared" ref="G5891:G5954" si="369">TEXT(D5891,"YYYY")</f>
        <v>2021</v>
      </c>
      <c r="H5891" s="1" t="str">
        <f t="shared" ref="H5891:H5954" si="370">TEXT(D5891,"dddd")</f>
        <v>Thursday</v>
      </c>
      <c r="I5891" s="1" t="str">
        <f t="shared" ref="I5891:I5954" si="371">TEXT(D5891,"dd")</f>
        <v>16</v>
      </c>
      <c r="J5891" t="s">
        <v>26</v>
      </c>
      <c r="K5891" t="s">
        <v>80</v>
      </c>
      <c r="L5891" t="s">
        <v>81</v>
      </c>
      <c r="M5891" t="s">
        <v>16</v>
      </c>
      <c r="N5891">
        <v>69</v>
      </c>
      <c r="O5891">
        <v>240</v>
      </c>
      <c r="P5891">
        <v>16560</v>
      </c>
      <c r="Q5891">
        <v>8611</v>
      </c>
      <c r="R5891">
        <v>0.52</v>
      </c>
      <c r="S5891" t="s">
        <v>82</v>
      </c>
      <c r="T5891" t="str">
        <f>IF(Table1[[#This Row],[Units Sold]]&gt; 700,"High Units","low Units")</f>
        <v>low Units</v>
      </c>
      <c r="U5891">
        <f>SUM(Table1[[#This Row],[Operating Profit]])/SUM(Table1[Operating Profit])*100</f>
        <v>2.5926195182694352E-3</v>
      </c>
      <c r="V5891">
        <f>SUM(Table1[[#This Row],[Price per Unit]]*Table1[[#This Row],[Units Sold]])</f>
        <v>16560</v>
      </c>
      <c r="W5891">
        <f>SUM(Table1[[#This Row],[Total Sales]]-Table1[[#This Row],[Operating Profit]])</f>
        <v>7949</v>
      </c>
      <c r="X5891">
        <f>SUM(Table1[[#This Row],[Total Sales]]-Table1[[#This Row],[Cost]])</f>
        <v>8611</v>
      </c>
      <c r="Y5891">
        <f>SUM(Table1[[#This Row],[profit/loss]])/SUM(Table1[profit/loss])</f>
        <v>2.592619518269435E-5</v>
      </c>
    </row>
    <row r="5892" spans="1:25" x14ac:dyDescent="0.3">
      <c r="A5892" t="s">
        <v>29</v>
      </c>
      <c r="B5892" t="s">
        <v>82</v>
      </c>
      <c r="C5892">
        <v>1128299</v>
      </c>
      <c r="D5892" s="9">
        <v>44546</v>
      </c>
      <c r="E5892" s="8" t="str">
        <f>TEXT(Table1[[#This Row],[Invoice Date]],"dd-mm-yyyy")</f>
        <v>16-12-2021</v>
      </c>
      <c r="F5892" s="1" t="str">
        <f t="shared" si="368"/>
        <v>December</v>
      </c>
      <c r="G5892" s="1" t="str">
        <f t="shared" si="369"/>
        <v>2021</v>
      </c>
      <c r="H5892" s="1" t="str">
        <f t="shared" si="370"/>
        <v>Thursday</v>
      </c>
      <c r="I5892" s="1" t="str">
        <f t="shared" si="371"/>
        <v>16</v>
      </c>
      <c r="J5892" t="s">
        <v>26</v>
      </c>
      <c r="K5892" t="s">
        <v>80</v>
      </c>
      <c r="L5892" t="s">
        <v>81</v>
      </c>
      <c r="M5892" t="s">
        <v>18</v>
      </c>
      <c r="N5892">
        <v>72</v>
      </c>
      <c r="O5892">
        <v>216</v>
      </c>
      <c r="P5892">
        <v>15552</v>
      </c>
      <c r="Q5892">
        <v>7776</v>
      </c>
      <c r="R5892">
        <v>0.5</v>
      </c>
      <c r="S5892" t="s">
        <v>82</v>
      </c>
      <c r="T5892" t="str">
        <f>IF(Table1[[#This Row],[Units Sold]]&gt; 700,"High Units","low Units")</f>
        <v>low Units</v>
      </c>
      <c r="U5892">
        <f>SUM(Table1[[#This Row],[Operating Profit]])/SUM(Table1[Operating Profit])*100</f>
        <v>2.3412158139662206E-3</v>
      </c>
      <c r="V5892">
        <f>SUM(Table1[[#This Row],[Price per Unit]]*Table1[[#This Row],[Units Sold]])</f>
        <v>15552</v>
      </c>
      <c r="W5892">
        <f>SUM(Table1[[#This Row],[Total Sales]]-Table1[[#This Row],[Operating Profit]])</f>
        <v>7776</v>
      </c>
      <c r="X5892">
        <f>SUM(Table1[[#This Row],[Total Sales]]-Table1[[#This Row],[Cost]])</f>
        <v>7776</v>
      </c>
      <c r="Y5892">
        <f>SUM(Table1[[#This Row],[profit/loss]])/SUM(Table1[profit/loss])</f>
        <v>2.3412158139662205E-5</v>
      </c>
    </row>
    <row r="5893" spans="1:25" x14ac:dyDescent="0.3">
      <c r="A5893" t="s">
        <v>13</v>
      </c>
      <c r="B5893" t="s">
        <v>82</v>
      </c>
      <c r="C5893">
        <v>1128299</v>
      </c>
      <c r="D5893" s="9">
        <v>44546</v>
      </c>
      <c r="E5893" s="8" t="str">
        <f>TEXT(Table1[[#This Row],[Invoice Date]],"dd-mm-yyyy")</f>
        <v>16-12-2021</v>
      </c>
      <c r="F5893" s="1" t="str">
        <f t="shared" si="368"/>
        <v>December</v>
      </c>
      <c r="G5893" s="1" t="str">
        <f t="shared" si="369"/>
        <v>2021</v>
      </c>
      <c r="H5893" s="1" t="str">
        <f t="shared" si="370"/>
        <v>Thursday</v>
      </c>
      <c r="I5893" s="1" t="str">
        <f t="shared" si="371"/>
        <v>16</v>
      </c>
      <c r="J5893" t="s">
        <v>26</v>
      </c>
      <c r="K5893" t="s">
        <v>80</v>
      </c>
      <c r="L5893" t="s">
        <v>81</v>
      </c>
      <c r="M5893" t="s">
        <v>19</v>
      </c>
      <c r="N5893">
        <v>69</v>
      </c>
      <c r="O5893">
        <v>162</v>
      </c>
      <c r="P5893">
        <v>11178</v>
      </c>
      <c r="Q5893">
        <v>5813</v>
      </c>
      <c r="R5893">
        <v>0.52</v>
      </c>
      <c r="S5893" t="s">
        <v>82</v>
      </c>
      <c r="T5893" t="str">
        <f>IF(Table1[[#This Row],[Units Sold]]&gt; 700,"High Units","low Units")</f>
        <v>low Units</v>
      </c>
      <c r="U5893">
        <f>SUM(Table1[[#This Row],[Operating Profit]])/SUM(Table1[Operating Profit])*100</f>
        <v>1.7501912971432151E-3</v>
      </c>
      <c r="V5893">
        <f>SUM(Table1[[#This Row],[Price per Unit]]*Table1[[#This Row],[Units Sold]])</f>
        <v>11178</v>
      </c>
      <c r="W5893">
        <f>SUM(Table1[[#This Row],[Total Sales]]-Table1[[#This Row],[Operating Profit]])</f>
        <v>5365</v>
      </c>
      <c r="X5893">
        <f>SUM(Table1[[#This Row],[Total Sales]]-Table1[[#This Row],[Cost]])</f>
        <v>5813</v>
      </c>
      <c r="Y5893">
        <f>SUM(Table1[[#This Row],[profit/loss]])/SUM(Table1[profit/loss])</f>
        <v>1.7501912971432152E-5</v>
      </c>
    </row>
    <row r="5894" spans="1:25" x14ac:dyDescent="0.3">
      <c r="A5894" t="s">
        <v>13</v>
      </c>
      <c r="B5894" t="s">
        <v>82</v>
      </c>
      <c r="C5894">
        <v>1128299</v>
      </c>
      <c r="D5894" s="9">
        <v>44546</v>
      </c>
      <c r="E5894" s="8" t="str">
        <f>TEXT(Table1[[#This Row],[Invoice Date]],"dd-mm-yyyy")</f>
        <v>16-12-2021</v>
      </c>
      <c r="F5894" s="1" t="str">
        <f t="shared" si="368"/>
        <v>December</v>
      </c>
      <c r="G5894" s="1" t="str">
        <f t="shared" si="369"/>
        <v>2021</v>
      </c>
      <c r="H5894" s="1" t="str">
        <f t="shared" si="370"/>
        <v>Thursday</v>
      </c>
      <c r="I5894" s="1" t="str">
        <f t="shared" si="371"/>
        <v>16</v>
      </c>
      <c r="J5894" t="s">
        <v>26</v>
      </c>
      <c r="K5894" t="s">
        <v>80</v>
      </c>
      <c r="L5894" t="s">
        <v>81</v>
      </c>
      <c r="M5894" t="s">
        <v>20</v>
      </c>
      <c r="N5894">
        <v>72</v>
      </c>
      <c r="O5894">
        <v>156</v>
      </c>
      <c r="P5894">
        <v>11232</v>
      </c>
      <c r="Q5894">
        <v>6065</v>
      </c>
      <c r="R5894">
        <v>0.54</v>
      </c>
      <c r="S5894" t="s">
        <v>82</v>
      </c>
      <c r="T5894" t="str">
        <f>IF(Table1[[#This Row],[Units Sold]]&gt; 700,"High Units","low Units")</f>
        <v>low Units</v>
      </c>
      <c r="U5894">
        <f>SUM(Table1[[#This Row],[Operating Profit]])/SUM(Table1[Operating Profit])*100</f>
        <v>1.8260640318550835E-3</v>
      </c>
      <c r="V5894">
        <f>SUM(Table1[[#This Row],[Price per Unit]]*Table1[[#This Row],[Units Sold]])</f>
        <v>11232</v>
      </c>
      <c r="W5894">
        <f>SUM(Table1[[#This Row],[Total Sales]]-Table1[[#This Row],[Operating Profit]])</f>
        <v>5167</v>
      </c>
      <c r="X5894">
        <f>SUM(Table1[[#This Row],[Total Sales]]-Table1[[#This Row],[Cost]])</f>
        <v>6065</v>
      </c>
      <c r="Y5894">
        <f>SUM(Table1[[#This Row],[profit/loss]])/SUM(Table1[profit/loss])</f>
        <v>1.8260640318550835E-5</v>
      </c>
    </row>
    <row r="5895" spans="1:25" x14ac:dyDescent="0.3">
      <c r="A5895" t="s">
        <v>13</v>
      </c>
      <c r="B5895" t="s">
        <v>82</v>
      </c>
      <c r="C5895">
        <v>1128299</v>
      </c>
      <c r="D5895" s="9">
        <v>44546</v>
      </c>
      <c r="E5895" s="8" t="str">
        <f>TEXT(Table1[[#This Row],[Invoice Date]],"dd-mm-yyyy")</f>
        <v>16-12-2021</v>
      </c>
      <c r="F5895" s="1" t="str">
        <f t="shared" si="368"/>
        <v>December</v>
      </c>
      <c r="G5895" s="1" t="str">
        <f t="shared" si="369"/>
        <v>2021</v>
      </c>
      <c r="H5895" s="1" t="str">
        <f t="shared" si="370"/>
        <v>Thursday</v>
      </c>
      <c r="I5895" s="1" t="str">
        <f t="shared" si="371"/>
        <v>16</v>
      </c>
      <c r="J5895" t="s">
        <v>26</v>
      </c>
      <c r="K5895" t="s">
        <v>80</v>
      </c>
      <c r="L5895" t="s">
        <v>81</v>
      </c>
      <c r="M5895" t="s">
        <v>21</v>
      </c>
      <c r="N5895">
        <v>82</v>
      </c>
      <c r="O5895">
        <v>131</v>
      </c>
      <c r="P5895">
        <v>10742</v>
      </c>
      <c r="Q5895">
        <v>6230</v>
      </c>
      <c r="R5895">
        <v>0.57999999999999996</v>
      </c>
      <c r="S5895" t="s">
        <v>82</v>
      </c>
      <c r="T5895" t="str">
        <f>IF(Table1[[#This Row],[Units Sold]]&gt; 700,"High Units","low Units")</f>
        <v>low Units</v>
      </c>
      <c r="U5895">
        <f>SUM(Table1[[#This Row],[Operating Profit]])/SUM(Table1[Operating Profit])*100</f>
        <v>1.875742608154521E-3</v>
      </c>
      <c r="V5895">
        <f>SUM(Table1[[#This Row],[Price per Unit]]*Table1[[#This Row],[Units Sold]])</f>
        <v>10742</v>
      </c>
      <c r="W5895">
        <f>SUM(Table1[[#This Row],[Total Sales]]-Table1[[#This Row],[Operating Profit]])</f>
        <v>4512</v>
      </c>
      <c r="X5895">
        <f>SUM(Table1[[#This Row],[Total Sales]]-Table1[[#This Row],[Cost]])</f>
        <v>6230</v>
      </c>
      <c r="Y5895">
        <f>SUM(Table1[[#This Row],[profit/loss]])/SUM(Table1[profit/loss])</f>
        <v>1.8757426081545209E-5</v>
      </c>
    </row>
    <row r="5896" spans="1:25" x14ac:dyDescent="0.3">
      <c r="A5896" t="s">
        <v>13</v>
      </c>
      <c r="B5896" t="s">
        <v>82</v>
      </c>
      <c r="C5896">
        <v>1128299</v>
      </c>
      <c r="D5896" s="9">
        <v>44546</v>
      </c>
      <c r="E5896" s="8" t="str">
        <f>TEXT(Table1[[#This Row],[Invoice Date]],"dd-mm-yyyy")</f>
        <v>16-12-2021</v>
      </c>
      <c r="F5896" s="1" t="str">
        <f t="shared" si="368"/>
        <v>December</v>
      </c>
      <c r="G5896" s="1" t="str">
        <f t="shared" si="369"/>
        <v>2021</v>
      </c>
      <c r="H5896" s="1" t="str">
        <f t="shared" si="370"/>
        <v>Thursday</v>
      </c>
      <c r="I5896" s="1" t="str">
        <f t="shared" si="371"/>
        <v>16</v>
      </c>
      <c r="J5896" t="s">
        <v>26</v>
      </c>
      <c r="K5896" t="s">
        <v>80</v>
      </c>
      <c r="L5896" t="s">
        <v>81</v>
      </c>
      <c r="M5896" t="s">
        <v>22</v>
      </c>
      <c r="N5896">
        <v>87</v>
      </c>
      <c r="O5896">
        <v>175</v>
      </c>
      <c r="P5896">
        <v>15225</v>
      </c>
      <c r="Q5896">
        <v>6851</v>
      </c>
      <c r="R5896">
        <v>0.45</v>
      </c>
      <c r="S5896" t="s">
        <v>82</v>
      </c>
      <c r="T5896" t="str">
        <f>IF(Table1[[#This Row],[Units Sold]]&gt; 700,"High Units","low Units")</f>
        <v>low Units</v>
      </c>
      <c r="U5896">
        <f>SUM(Table1[[#This Row],[Operating Profit]])/SUM(Table1[Operating Profit])*100</f>
        <v>2.0627147044087676E-3</v>
      </c>
      <c r="V5896">
        <f>SUM(Table1[[#This Row],[Price per Unit]]*Table1[[#This Row],[Units Sold]])</f>
        <v>15225</v>
      </c>
      <c r="W5896">
        <f>SUM(Table1[[#This Row],[Total Sales]]-Table1[[#This Row],[Operating Profit]])</f>
        <v>8374</v>
      </c>
      <c r="X5896">
        <f>SUM(Table1[[#This Row],[Total Sales]]-Table1[[#This Row],[Cost]])</f>
        <v>6851</v>
      </c>
      <c r="Y5896">
        <f>SUM(Table1[[#This Row],[profit/loss]])/SUM(Table1[profit/loss])</f>
        <v>2.0627147044087678E-5</v>
      </c>
    </row>
    <row r="5897" spans="1:25" x14ac:dyDescent="0.3">
      <c r="A5897" t="s">
        <v>13</v>
      </c>
      <c r="B5897" t="s">
        <v>82</v>
      </c>
      <c r="C5897">
        <v>1197831</v>
      </c>
      <c r="D5897" s="9">
        <v>44201</v>
      </c>
      <c r="E5897" s="8" t="str">
        <f>TEXT(Table1[[#This Row],[Invoice Date]],"dd-mm-yyyy")</f>
        <v>05-01-2021</v>
      </c>
      <c r="F5897" s="1" t="str">
        <f t="shared" si="368"/>
        <v>January</v>
      </c>
      <c r="G5897" s="1" t="str">
        <f t="shared" si="369"/>
        <v>2021</v>
      </c>
      <c r="H5897" s="1" t="str">
        <f t="shared" si="370"/>
        <v>Tuesday</v>
      </c>
      <c r="I5897" s="1" t="str">
        <f t="shared" si="371"/>
        <v>05</v>
      </c>
      <c r="J5897" t="s">
        <v>26</v>
      </c>
      <c r="K5897" t="s">
        <v>80</v>
      </c>
      <c r="L5897" t="s">
        <v>81</v>
      </c>
      <c r="M5897" t="s">
        <v>16</v>
      </c>
      <c r="N5897">
        <v>19</v>
      </c>
      <c r="O5897">
        <v>182</v>
      </c>
      <c r="P5897">
        <v>3458</v>
      </c>
      <c r="Q5897">
        <v>1487</v>
      </c>
      <c r="R5897">
        <v>0.43</v>
      </c>
      <c r="S5897" t="s">
        <v>82</v>
      </c>
      <c r="T5897" t="str">
        <f>IF(Table1[[#This Row],[Units Sold]]&gt; 700,"High Units","low Units")</f>
        <v>low Units</v>
      </c>
      <c r="U5897">
        <f>SUM(Table1[[#This Row],[Operating Profit]])/SUM(Table1[Operating Profit])*100</f>
        <v>4.4770935125614328E-4</v>
      </c>
      <c r="V5897">
        <f>SUM(Table1[[#This Row],[Price per Unit]]*Table1[[#This Row],[Units Sold]])</f>
        <v>3458</v>
      </c>
      <c r="W5897">
        <f>SUM(Table1[[#This Row],[Total Sales]]-Table1[[#This Row],[Operating Profit]])</f>
        <v>1971</v>
      </c>
      <c r="X5897">
        <f>SUM(Table1[[#This Row],[Total Sales]]-Table1[[#This Row],[Cost]])</f>
        <v>1487</v>
      </c>
      <c r="Y5897">
        <f>SUM(Table1[[#This Row],[profit/loss]])/SUM(Table1[profit/loss])</f>
        <v>4.477093512561433E-6</v>
      </c>
    </row>
    <row r="5898" spans="1:25" x14ac:dyDescent="0.3">
      <c r="A5898" t="s">
        <v>13</v>
      </c>
      <c r="B5898" t="s">
        <v>82</v>
      </c>
      <c r="C5898">
        <v>1197831</v>
      </c>
      <c r="D5898" s="9">
        <v>44201</v>
      </c>
      <c r="E5898" s="8" t="str">
        <f>TEXT(Table1[[#This Row],[Invoice Date]],"dd-mm-yyyy")</f>
        <v>05-01-2021</v>
      </c>
      <c r="F5898" s="1" t="str">
        <f t="shared" si="368"/>
        <v>January</v>
      </c>
      <c r="G5898" s="1" t="str">
        <f t="shared" si="369"/>
        <v>2021</v>
      </c>
      <c r="H5898" s="1" t="str">
        <f t="shared" si="370"/>
        <v>Tuesday</v>
      </c>
      <c r="I5898" s="1" t="str">
        <f t="shared" si="371"/>
        <v>05</v>
      </c>
      <c r="J5898" t="s">
        <v>26</v>
      </c>
      <c r="K5898" t="s">
        <v>80</v>
      </c>
      <c r="L5898" t="s">
        <v>81</v>
      </c>
      <c r="M5898" t="s">
        <v>18</v>
      </c>
      <c r="N5898">
        <v>28</v>
      </c>
      <c r="O5898">
        <v>196</v>
      </c>
      <c r="P5898">
        <v>5488</v>
      </c>
      <c r="Q5898">
        <v>2470</v>
      </c>
      <c r="R5898">
        <v>0.45</v>
      </c>
      <c r="S5898" t="s">
        <v>82</v>
      </c>
      <c r="T5898" t="str">
        <f>IF(Table1[[#This Row],[Units Sold]]&gt; 700,"High Units","low Units")</f>
        <v>low Units</v>
      </c>
      <c r="U5898">
        <f>SUM(Table1[[#This Row],[Operating Profit]])/SUM(Table1[Operating Profit])*100</f>
        <v>7.4367323308855001E-4</v>
      </c>
      <c r="V5898">
        <f>SUM(Table1[[#This Row],[Price per Unit]]*Table1[[#This Row],[Units Sold]])</f>
        <v>5488</v>
      </c>
      <c r="W5898">
        <f>SUM(Table1[[#This Row],[Total Sales]]-Table1[[#This Row],[Operating Profit]])</f>
        <v>3018</v>
      </c>
      <c r="X5898">
        <f>SUM(Table1[[#This Row],[Total Sales]]-Table1[[#This Row],[Cost]])</f>
        <v>2470</v>
      </c>
      <c r="Y5898">
        <f>SUM(Table1[[#This Row],[profit/loss]])/SUM(Table1[profit/loss])</f>
        <v>7.4367323308855006E-6</v>
      </c>
    </row>
    <row r="5899" spans="1:25" x14ac:dyDescent="0.3">
      <c r="A5899" t="s">
        <v>13</v>
      </c>
      <c r="B5899" t="s">
        <v>82</v>
      </c>
      <c r="C5899">
        <v>1197831</v>
      </c>
      <c r="D5899" s="9">
        <v>44201</v>
      </c>
      <c r="E5899" s="8" t="str">
        <f>TEXT(Table1[[#This Row],[Invoice Date]],"dd-mm-yyyy")</f>
        <v>05-01-2021</v>
      </c>
      <c r="F5899" s="1" t="str">
        <f t="shared" si="368"/>
        <v>January</v>
      </c>
      <c r="G5899" s="1" t="str">
        <f t="shared" si="369"/>
        <v>2021</v>
      </c>
      <c r="H5899" s="1" t="str">
        <f t="shared" si="370"/>
        <v>Tuesday</v>
      </c>
      <c r="I5899" s="1" t="str">
        <f t="shared" si="371"/>
        <v>05</v>
      </c>
      <c r="J5899" t="s">
        <v>26</v>
      </c>
      <c r="K5899" t="s">
        <v>80</v>
      </c>
      <c r="L5899" t="s">
        <v>81</v>
      </c>
      <c r="M5899" t="s">
        <v>19</v>
      </c>
      <c r="N5899">
        <v>28</v>
      </c>
      <c r="O5899">
        <v>119</v>
      </c>
      <c r="P5899">
        <v>3332</v>
      </c>
      <c r="Q5899">
        <v>1333</v>
      </c>
      <c r="R5899">
        <v>0.4</v>
      </c>
      <c r="S5899" t="s">
        <v>82</v>
      </c>
      <c r="T5899" t="str">
        <f>IF(Table1[[#This Row],[Units Sold]]&gt; 700,"High Units","low Units")</f>
        <v>low Units</v>
      </c>
      <c r="U5899">
        <f>SUM(Table1[[#This Row],[Operating Profit]])/SUM(Table1[Operating Profit])*100</f>
        <v>4.0134268004333491E-4</v>
      </c>
      <c r="V5899">
        <f>SUM(Table1[[#This Row],[Price per Unit]]*Table1[[#This Row],[Units Sold]])</f>
        <v>3332</v>
      </c>
      <c r="W5899">
        <f>SUM(Table1[[#This Row],[Total Sales]]-Table1[[#This Row],[Operating Profit]])</f>
        <v>1999</v>
      </c>
      <c r="X5899">
        <f>SUM(Table1[[#This Row],[Total Sales]]-Table1[[#This Row],[Cost]])</f>
        <v>1333</v>
      </c>
      <c r="Y5899">
        <f>SUM(Table1[[#This Row],[profit/loss]])/SUM(Table1[profit/loss])</f>
        <v>4.013426800433349E-6</v>
      </c>
    </row>
    <row r="5900" spans="1:25" x14ac:dyDescent="0.3">
      <c r="A5900" t="s">
        <v>13</v>
      </c>
      <c r="B5900" t="s">
        <v>82</v>
      </c>
      <c r="C5900">
        <v>1197831</v>
      </c>
      <c r="D5900" s="9">
        <v>44201</v>
      </c>
      <c r="E5900" s="8" t="str">
        <f>TEXT(Table1[[#This Row],[Invoice Date]],"dd-mm-yyyy")</f>
        <v>05-01-2021</v>
      </c>
      <c r="F5900" s="1" t="str">
        <f t="shared" si="368"/>
        <v>January</v>
      </c>
      <c r="G5900" s="1" t="str">
        <f t="shared" si="369"/>
        <v>2021</v>
      </c>
      <c r="H5900" s="1" t="str">
        <f t="shared" si="370"/>
        <v>Tuesday</v>
      </c>
      <c r="I5900" s="1" t="str">
        <f t="shared" si="371"/>
        <v>05</v>
      </c>
      <c r="J5900" t="s">
        <v>26</v>
      </c>
      <c r="K5900" t="s">
        <v>80</v>
      </c>
      <c r="L5900" t="s">
        <v>81</v>
      </c>
      <c r="M5900" t="s">
        <v>20</v>
      </c>
      <c r="N5900">
        <v>33</v>
      </c>
      <c r="O5900">
        <v>133</v>
      </c>
      <c r="P5900">
        <v>4389</v>
      </c>
      <c r="Q5900">
        <v>2326</v>
      </c>
      <c r="R5900">
        <v>0.53</v>
      </c>
      <c r="S5900" t="s">
        <v>82</v>
      </c>
      <c r="T5900" t="str">
        <f>IF(Table1[[#This Row],[Units Sold]]&gt; 700,"High Units","low Units")</f>
        <v>low Units</v>
      </c>
      <c r="U5900">
        <f>SUM(Table1[[#This Row],[Operating Profit]])/SUM(Table1[Operating Profit])*100</f>
        <v>7.0031738468176821E-4</v>
      </c>
      <c r="V5900">
        <f>SUM(Table1[[#This Row],[Price per Unit]]*Table1[[#This Row],[Units Sold]])</f>
        <v>4389</v>
      </c>
      <c r="W5900">
        <f>SUM(Table1[[#This Row],[Total Sales]]-Table1[[#This Row],[Operating Profit]])</f>
        <v>2063</v>
      </c>
      <c r="X5900">
        <f>SUM(Table1[[#This Row],[Total Sales]]-Table1[[#This Row],[Cost]])</f>
        <v>2326</v>
      </c>
      <c r="Y5900">
        <f>SUM(Table1[[#This Row],[profit/loss]])/SUM(Table1[profit/loss])</f>
        <v>7.0031738468176819E-6</v>
      </c>
    </row>
    <row r="5901" spans="1:25" x14ac:dyDescent="0.3">
      <c r="A5901" t="s">
        <v>13</v>
      </c>
      <c r="B5901" t="s">
        <v>82</v>
      </c>
      <c r="C5901">
        <v>1197831</v>
      </c>
      <c r="D5901" s="9">
        <v>44201</v>
      </c>
      <c r="E5901" s="8" t="str">
        <f>TEXT(Table1[[#This Row],[Invoice Date]],"dd-mm-yyyy")</f>
        <v>05-01-2021</v>
      </c>
      <c r="F5901" s="1" t="str">
        <f t="shared" si="368"/>
        <v>January</v>
      </c>
      <c r="G5901" s="1" t="str">
        <f t="shared" si="369"/>
        <v>2021</v>
      </c>
      <c r="H5901" s="1" t="str">
        <f t="shared" si="370"/>
        <v>Tuesday</v>
      </c>
      <c r="I5901" s="1" t="str">
        <f t="shared" si="371"/>
        <v>05</v>
      </c>
      <c r="J5901" t="s">
        <v>26</v>
      </c>
      <c r="K5901" t="s">
        <v>80</v>
      </c>
      <c r="L5901" t="s">
        <v>81</v>
      </c>
      <c r="M5901" t="s">
        <v>21</v>
      </c>
      <c r="N5901">
        <v>36</v>
      </c>
      <c r="O5901">
        <v>85</v>
      </c>
      <c r="P5901">
        <v>3060</v>
      </c>
      <c r="Q5901">
        <v>1132</v>
      </c>
      <c r="R5901">
        <v>0.37</v>
      </c>
      <c r="S5901" t="s">
        <v>82</v>
      </c>
      <c r="T5901" t="str">
        <f>IF(Table1[[#This Row],[Units Sold]]&gt; 700,"High Units","low Units")</f>
        <v>low Units</v>
      </c>
      <c r="U5901">
        <f>SUM(Table1[[#This Row],[Operating Profit]])/SUM(Table1[Operating Profit])*100</f>
        <v>3.4082514164220188E-4</v>
      </c>
      <c r="V5901">
        <f>SUM(Table1[[#This Row],[Price per Unit]]*Table1[[#This Row],[Units Sold]])</f>
        <v>3060</v>
      </c>
      <c r="W5901">
        <f>SUM(Table1[[#This Row],[Total Sales]]-Table1[[#This Row],[Operating Profit]])</f>
        <v>1928</v>
      </c>
      <c r="X5901">
        <f>SUM(Table1[[#This Row],[Total Sales]]-Table1[[#This Row],[Cost]])</f>
        <v>1132</v>
      </c>
      <c r="Y5901">
        <f>SUM(Table1[[#This Row],[profit/loss]])/SUM(Table1[profit/loss])</f>
        <v>3.4082514164220189E-6</v>
      </c>
    </row>
    <row r="5902" spans="1:25" x14ac:dyDescent="0.3">
      <c r="A5902" t="s">
        <v>29</v>
      </c>
      <c r="B5902" t="s">
        <v>82</v>
      </c>
      <c r="C5902">
        <v>1197831</v>
      </c>
      <c r="D5902" s="9">
        <v>44201</v>
      </c>
      <c r="E5902" s="8" t="str">
        <f>TEXT(Table1[[#This Row],[Invoice Date]],"dd-mm-yyyy")</f>
        <v>05-01-2021</v>
      </c>
      <c r="F5902" s="1" t="str">
        <f t="shared" si="368"/>
        <v>January</v>
      </c>
      <c r="G5902" s="1" t="str">
        <f t="shared" si="369"/>
        <v>2021</v>
      </c>
      <c r="H5902" s="1" t="str">
        <f t="shared" si="370"/>
        <v>Tuesday</v>
      </c>
      <c r="I5902" s="1" t="str">
        <f t="shared" si="371"/>
        <v>05</v>
      </c>
      <c r="J5902" t="s">
        <v>26</v>
      </c>
      <c r="K5902" t="s">
        <v>80</v>
      </c>
      <c r="L5902" t="s">
        <v>81</v>
      </c>
      <c r="M5902" t="s">
        <v>22</v>
      </c>
      <c r="N5902">
        <v>34</v>
      </c>
      <c r="O5902">
        <v>143</v>
      </c>
      <c r="P5902">
        <v>4862</v>
      </c>
      <c r="Q5902">
        <v>2917</v>
      </c>
      <c r="R5902">
        <v>0.6</v>
      </c>
      <c r="S5902" t="s">
        <v>82</v>
      </c>
      <c r="T5902" t="str">
        <f>IF(Table1[[#This Row],[Units Sold]]&gt; 700,"High Units","low Units")</f>
        <v>low Units</v>
      </c>
      <c r="U5902">
        <f>SUM(Table1[[#This Row],[Operating Profit]])/SUM(Table1[Operating Profit])*100</f>
        <v>8.7825701251793549E-4</v>
      </c>
      <c r="V5902">
        <f>SUM(Table1[[#This Row],[Price per Unit]]*Table1[[#This Row],[Units Sold]])</f>
        <v>4862</v>
      </c>
      <c r="W5902">
        <f>SUM(Table1[[#This Row],[Total Sales]]-Table1[[#This Row],[Operating Profit]])</f>
        <v>1945</v>
      </c>
      <c r="X5902">
        <f>SUM(Table1[[#This Row],[Total Sales]]-Table1[[#This Row],[Cost]])</f>
        <v>2917</v>
      </c>
      <c r="Y5902">
        <f>SUM(Table1[[#This Row],[profit/loss]])/SUM(Table1[profit/loss])</f>
        <v>8.7825701251793545E-6</v>
      </c>
    </row>
    <row r="5903" spans="1:25" x14ac:dyDescent="0.3">
      <c r="A5903" t="s">
        <v>13</v>
      </c>
      <c r="B5903" t="s">
        <v>82</v>
      </c>
      <c r="C5903">
        <v>1197831</v>
      </c>
      <c r="D5903" s="9">
        <v>44231</v>
      </c>
      <c r="E5903" s="8" t="str">
        <f>TEXT(Table1[[#This Row],[Invoice Date]],"dd-mm-yyyy")</f>
        <v>04-02-2021</v>
      </c>
      <c r="F5903" s="1" t="str">
        <f t="shared" si="368"/>
        <v>February</v>
      </c>
      <c r="G5903" s="1" t="str">
        <f t="shared" si="369"/>
        <v>2021</v>
      </c>
      <c r="H5903" s="1" t="str">
        <f t="shared" si="370"/>
        <v>Thursday</v>
      </c>
      <c r="I5903" s="1" t="str">
        <f t="shared" si="371"/>
        <v>04</v>
      </c>
      <c r="J5903" t="s">
        <v>26</v>
      </c>
      <c r="K5903" t="s">
        <v>80</v>
      </c>
      <c r="L5903" t="s">
        <v>81</v>
      </c>
      <c r="M5903" t="s">
        <v>16</v>
      </c>
      <c r="N5903">
        <v>23</v>
      </c>
      <c r="O5903">
        <v>163</v>
      </c>
      <c r="P5903">
        <v>3749</v>
      </c>
      <c r="Q5903">
        <v>1500</v>
      </c>
      <c r="R5903">
        <v>0.4</v>
      </c>
      <c r="S5903" t="s">
        <v>82</v>
      </c>
      <c r="T5903" t="str">
        <f>IF(Table1[[#This Row],[Units Sold]]&gt; 700,"High Units","low Units")</f>
        <v>low Units</v>
      </c>
      <c r="U5903">
        <f>SUM(Table1[[#This Row],[Operating Profit]])/SUM(Table1[Operating Profit])*100</f>
        <v>4.5162342090397775E-4</v>
      </c>
      <c r="V5903">
        <f>SUM(Table1[[#This Row],[Price per Unit]]*Table1[[#This Row],[Units Sold]])</f>
        <v>3749</v>
      </c>
      <c r="W5903">
        <f>SUM(Table1[[#This Row],[Total Sales]]-Table1[[#This Row],[Operating Profit]])</f>
        <v>2249</v>
      </c>
      <c r="X5903">
        <f>SUM(Table1[[#This Row],[Total Sales]]-Table1[[#This Row],[Cost]])</f>
        <v>1500</v>
      </c>
      <c r="Y5903">
        <f>SUM(Table1[[#This Row],[profit/loss]])/SUM(Table1[profit/loss])</f>
        <v>4.5162342090397775E-6</v>
      </c>
    </row>
    <row r="5904" spans="1:25" x14ac:dyDescent="0.3">
      <c r="A5904" t="s">
        <v>13</v>
      </c>
      <c r="B5904" t="s">
        <v>82</v>
      </c>
      <c r="C5904">
        <v>1197831</v>
      </c>
      <c r="D5904" s="9">
        <v>44231</v>
      </c>
      <c r="E5904" s="8" t="str">
        <f>TEXT(Table1[[#This Row],[Invoice Date]],"dd-mm-yyyy")</f>
        <v>04-02-2021</v>
      </c>
      <c r="F5904" s="1" t="str">
        <f t="shared" si="368"/>
        <v>February</v>
      </c>
      <c r="G5904" s="1" t="str">
        <f t="shared" si="369"/>
        <v>2021</v>
      </c>
      <c r="H5904" s="1" t="str">
        <f t="shared" si="370"/>
        <v>Thursday</v>
      </c>
      <c r="I5904" s="1" t="str">
        <f t="shared" si="371"/>
        <v>04</v>
      </c>
      <c r="J5904" t="s">
        <v>26</v>
      </c>
      <c r="K5904" t="s">
        <v>80</v>
      </c>
      <c r="L5904" t="s">
        <v>81</v>
      </c>
      <c r="M5904" t="s">
        <v>18</v>
      </c>
      <c r="N5904">
        <v>32</v>
      </c>
      <c r="O5904">
        <v>174</v>
      </c>
      <c r="P5904">
        <v>5568</v>
      </c>
      <c r="Q5904">
        <v>2339</v>
      </c>
      <c r="R5904">
        <v>0.42</v>
      </c>
      <c r="S5904" t="s">
        <v>82</v>
      </c>
      <c r="T5904" t="str">
        <f>IF(Table1[[#This Row],[Units Sold]]&gt; 700,"High Units","low Units")</f>
        <v>low Units</v>
      </c>
      <c r="U5904">
        <f>SUM(Table1[[#This Row],[Operating Profit]])/SUM(Table1[Operating Profit])*100</f>
        <v>7.0423145432960263E-4</v>
      </c>
      <c r="V5904">
        <f>SUM(Table1[[#This Row],[Price per Unit]]*Table1[[#This Row],[Units Sold]])</f>
        <v>5568</v>
      </c>
      <c r="W5904">
        <f>SUM(Table1[[#This Row],[Total Sales]]-Table1[[#This Row],[Operating Profit]])</f>
        <v>3229</v>
      </c>
      <c r="X5904">
        <f>SUM(Table1[[#This Row],[Total Sales]]-Table1[[#This Row],[Cost]])</f>
        <v>2339</v>
      </c>
      <c r="Y5904">
        <f>SUM(Table1[[#This Row],[profit/loss]])/SUM(Table1[profit/loss])</f>
        <v>7.0423145432960264E-6</v>
      </c>
    </row>
    <row r="5905" spans="1:25" x14ac:dyDescent="0.3">
      <c r="A5905" t="s">
        <v>13</v>
      </c>
      <c r="B5905" t="s">
        <v>82</v>
      </c>
      <c r="C5905">
        <v>1197831</v>
      </c>
      <c r="D5905" s="9">
        <v>44231</v>
      </c>
      <c r="E5905" s="8" t="str">
        <f>TEXT(Table1[[#This Row],[Invoice Date]],"dd-mm-yyyy")</f>
        <v>04-02-2021</v>
      </c>
      <c r="F5905" s="1" t="str">
        <f t="shared" si="368"/>
        <v>February</v>
      </c>
      <c r="G5905" s="1" t="str">
        <f t="shared" si="369"/>
        <v>2021</v>
      </c>
      <c r="H5905" s="1" t="str">
        <f t="shared" si="370"/>
        <v>Thursday</v>
      </c>
      <c r="I5905" s="1" t="str">
        <f t="shared" si="371"/>
        <v>04</v>
      </c>
      <c r="J5905" t="s">
        <v>26</v>
      </c>
      <c r="K5905" t="s">
        <v>80</v>
      </c>
      <c r="L5905" t="s">
        <v>81</v>
      </c>
      <c r="M5905" t="s">
        <v>19</v>
      </c>
      <c r="N5905">
        <v>34</v>
      </c>
      <c r="O5905">
        <v>128</v>
      </c>
      <c r="P5905">
        <v>4352</v>
      </c>
      <c r="Q5905">
        <v>1784</v>
      </c>
      <c r="R5905">
        <v>0.41</v>
      </c>
      <c r="S5905" t="s">
        <v>82</v>
      </c>
      <c r="T5905" t="str">
        <f>IF(Table1[[#This Row],[Units Sold]]&gt; 700,"High Units","low Units")</f>
        <v>low Units</v>
      </c>
      <c r="U5905">
        <f>SUM(Table1[[#This Row],[Operating Profit]])/SUM(Table1[Operating Profit])*100</f>
        <v>5.3713078859513085E-4</v>
      </c>
      <c r="V5905">
        <f>SUM(Table1[[#This Row],[Price per Unit]]*Table1[[#This Row],[Units Sold]])</f>
        <v>4352</v>
      </c>
      <c r="W5905">
        <f>SUM(Table1[[#This Row],[Total Sales]]-Table1[[#This Row],[Operating Profit]])</f>
        <v>2568</v>
      </c>
      <c r="X5905">
        <f>SUM(Table1[[#This Row],[Total Sales]]-Table1[[#This Row],[Cost]])</f>
        <v>1784</v>
      </c>
      <c r="Y5905">
        <f>SUM(Table1[[#This Row],[profit/loss]])/SUM(Table1[profit/loss])</f>
        <v>5.3713078859513089E-6</v>
      </c>
    </row>
    <row r="5906" spans="1:25" x14ac:dyDescent="0.3">
      <c r="A5906" t="s">
        <v>13</v>
      </c>
      <c r="B5906" t="s">
        <v>82</v>
      </c>
      <c r="C5906">
        <v>1197831</v>
      </c>
      <c r="D5906" s="9">
        <v>44231</v>
      </c>
      <c r="E5906" s="8" t="str">
        <f>TEXT(Table1[[#This Row],[Invoice Date]],"dd-mm-yyyy")</f>
        <v>04-02-2021</v>
      </c>
      <c r="F5906" s="1" t="str">
        <f t="shared" si="368"/>
        <v>February</v>
      </c>
      <c r="G5906" s="1" t="str">
        <f t="shared" si="369"/>
        <v>2021</v>
      </c>
      <c r="H5906" s="1" t="str">
        <f t="shared" si="370"/>
        <v>Thursday</v>
      </c>
      <c r="I5906" s="1" t="str">
        <f t="shared" si="371"/>
        <v>04</v>
      </c>
      <c r="J5906" t="s">
        <v>30</v>
      </c>
      <c r="K5906" t="s">
        <v>83</v>
      </c>
      <c r="L5906" t="s">
        <v>84</v>
      </c>
      <c r="M5906" t="s">
        <v>20</v>
      </c>
      <c r="N5906">
        <v>32</v>
      </c>
      <c r="O5906">
        <v>109</v>
      </c>
      <c r="P5906">
        <v>3488</v>
      </c>
      <c r="Q5906">
        <v>1884</v>
      </c>
      <c r="R5906">
        <v>0.54</v>
      </c>
      <c r="S5906" t="s">
        <v>82</v>
      </c>
      <c r="T5906" t="str">
        <f>IF(Table1[[#This Row],[Units Sold]]&gt; 700,"High Units","low Units")</f>
        <v>low Units</v>
      </c>
      <c r="U5906">
        <f>SUM(Table1[[#This Row],[Operating Profit]])/SUM(Table1[Operating Profit])*100</f>
        <v>5.6723901665539601E-4</v>
      </c>
      <c r="V5906">
        <f>SUM(Table1[[#This Row],[Price per Unit]]*Table1[[#This Row],[Units Sold]])</f>
        <v>3488</v>
      </c>
      <c r="W5906">
        <f>SUM(Table1[[#This Row],[Total Sales]]-Table1[[#This Row],[Operating Profit]])</f>
        <v>1604</v>
      </c>
      <c r="X5906">
        <f>SUM(Table1[[#This Row],[Total Sales]]-Table1[[#This Row],[Cost]])</f>
        <v>1884</v>
      </c>
      <c r="Y5906">
        <f>SUM(Table1[[#This Row],[profit/loss]])/SUM(Table1[profit/loss])</f>
        <v>5.6723901665539606E-6</v>
      </c>
    </row>
    <row r="5907" spans="1:25" x14ac:dyDescent="0.3">
      <c r="A5907" t="s">
        <v>13</v>
      </c>
      <c r="B5907" t="s">
        <v>82</v>
      </c>
      <c r="C5907">
        <v>1197831</v>
      </c>
      <c r="D5907" s="9">
        <v>44231</v>
      </c>
      <c r="E5907" s="8" t="str">
        <f>TEXT(Table1[[#This Row],[Invoice Date]],"dd-mm-yyyy")</f>
        <v>04-02-2021</v>
      </c>
      <c r="F5907" s="1" t="str">
        <f t="shared" si="368"/>
        <v>February</v>
      </c>
      <c r="G5907" s="1" t="str">
        <f t="shared" si="369"/>
        <v>2021</v>
      </c>
      <c r="H5907" s="1" t="str">
        <f t="shared" si="370"/>
        <v>Thursday</v>
      </c>
      <c r="I5907" s="1" t="str">
        <f t="shared" si="371"/>
        <v>04</v>
      </c>
      <c r="J5907" t="s">
        <v>30</v>
      </c>
      <c r="K5907" t="s">
        <v>83</v>
      </c>
      <c r="L5907" t="s">
        <v>84</v>
      </c>
      <c r="M5907" t="s">
        <v>21</v>
      </c>
      <c r="N5907">
        <v>39</v>
      </c>
      <c r="O5907">
        <v>70</v>
      </c>
      <c r="P5907">
        <v>2730</v>
      </c>
      <c r="Q5907">
        <v>956</v>
      </c>
      <c r="R5907">
        <v>0.35</v>
      </c>
      <c r="S5907" t="s">
        <v>82</v>
      </c>
      <c r="T5907" t="str">
        <f>IF(Table1[[#This Row],[Units Sold]]&gt; 700,"High Units","low Units")</f>
        <v>low Units</v>
      </c>
      <c r="U5907">
        <f>SUM(Table1[[#This Row],[Operating Profit]])/SUM(Table1[Operating Profit])*100</f>
        <v>2.8783466025613513E-4</v>
      </c>
      <c r="V5907">
        <f>SUM(Table1[[#This Row],[Price per Unit]]*Table1[[#This Row],[Units Sold]])</f>
        <v>2730</v>
      </c>
      <c r="W5907">
        <f>SUM(Table1[[#This Row],[Total Sales]]-Table1[[#This Row],[Operating Profit]])</f>
        <v>1774</v>
      </c>
      <c r="X5907">
        <f>SUM(Table1[[#This Row],[Total Sales]]-Table1[[#This Row],[Cost]])</f>
        <v>956</v>
      </c>
      <c r="Y5907">
        <f>SUM(Table1[[#This Row],[profit/loss]])/SUM(Table1[profit/loss])</f>
        <v>2.8783466025613515E-6</v>
      </c>
    </row>
    <row r="5908" spans="1:25" x14ac:dyDescent="0.3">
      <c r="A5908" t="s">
        <v>13</v>
      </c>
      <c r="B5908" t="s">
        <v>82</v>
      </c>
      <c r="C5908">
        <v>1197831</v>
      </c>
      <c r="D5908" s="9">
        <v>44231</v>
      </c>
      <c r="E5908" s="8" t="str">
        <f>TEXT(Table1[[#This Row],[Invoice Date]],"dd-mm-yyyy")</f>
        <v>04-02-2021</v>
      </c>
      <c r="F5908" s="1" t="str">
        <f t="shared" si="368"/>
        <v>February</v>
      </c>
      <c r="G5908" s="1" t="str">
        <f t="shared" si="369"/>
        <v>2021</v>
      </c>
      <c r="H5908" s="1" t="str">
        <f t="shared" si="370"/>
        <v>Thursday</v>
      </c>
      <c r="I5908" s="1" t="str">
        <f t="shared" si="371"/>
        <v>04</v>
      </c>
      <c r="J5908" t="s">
        <v>30</v>
      </c>
      <c r="K5908" t="s">
        <v>83</v>
      </c>
      <c r="L5908" t="s">
        <v>84</v>
      </c>
      <c r="M5908" t="s">
        <v>22</v>
      </c>
      <c r="N5908">
        <v>34</v>
      </c>
      <c r="O5908">
        <v>131</v>
      </c>
      <c r="P5908">
        <v>4454</v>
      </c>
      <c r="Q5908">
        <v>2450</v>
      </c>
      <c r="R5908">
        <v>0.55000000000000004</v>
      </c>
      <c r="S5908" t="s">
        <v>82</v>
      </c>
      <c r="T5908" t="str">
        <f>IF(Table1[[#This Row],[Units Sold]]&gt; 700,"High Units","low Units")</f>
        <v>low Units</v>
      </c>
      <c r="U5908">
        <f>SUM(Table1[[#This Row],[Operating Profit]])/SUM(Table1[Operating Profit])*100</f>
        <v>7.37651587476497E-4</v>
      </c>
      <c r="V5908">
        <f>SUM(Table1[[#This Row],[Price per Unit]]*Table1[[#This Row],[Units Sold]])</f>
        <v>4454</v>
      </c>
      <c r="W5908">
        <f>SUM(Table1[[#This Row],[Total Sales]]-Table1[[#This Row],[Operating Profit]])</f>
        <v>2004</v>
      </c>
      <c r="X5908">
        <f>SUM(Table1[[#This Row],[Total Sales]]-Table1[[#This Row],[Cost]])</f>
        <v>2450</v>
      </c>
      <c r="Y5908">
        <f>SUM(Table1[[#This Row],[profit/loss]])/SUM(Table1[profit/loss])</f>
        <v>7.3765158747649701E-6</v>
      </c>
    </row>
    <row r="5909" spans="1:25" x14ac:dyDescent="0.3">
      <c r="A5909" t="s">
        <v>13</v>
      </c>
      <c r="B5909" t="s">
        <v>82</v>
      </c>
      <c r="C5909">
        <v>1197831</v>
      </c>
      <c r="D5909" s="9">
        <v>44261</v>
      </c>
      <c r="E5909" s="8" t="str">
        <f>TEXT(Table1[[#This Row],[Invoice Date]],"dd-mm-yyyy")</f>
        <v>06-03-2021</v>
      </c>
      <c r="F5909" s="1" t="str">
        <f t="shared" si="368"/>
        <v>March</v>
      </c>
      <c r="G5909" s="1" t="str">
        <f t="shared" si="369"/>
        <v>2021</v>
      </c>
      <c r="H5909" s="1" t="str">
        <f t="shared" si="370"/>
        <v>Saturday</v>
      </c>
      <c r="I5909" s="1" t="str">
        <f t="shared" si="371"/>
        <v>06</v>
      </c>
      <c r="J5909" t="s">
        <v>30</v>
      </c>
      <c r="K5909" t="s">
        <v>83</v>
      </c>
      <c r="L5909" t="s">
        <v>84</v>
      </c>
      <c r="M5909" t="s">
        <v>16</v>
      </c>
      <c r="N5909">
        <v>28</v>
      </c>
      <c r="O5909">
        <v>156</v>
      </c>
      <c r="P5909">
        <v>4368</v>
      </c>
      <c r="Q5909">
        <v>1966</v>
      </c>
      <c r="R5909">
        <v>0.45</v>
      </c>
      <c r="S5909" t="s">
        <v>82</v>
      </c>
      <c r="T5909" t="str">
        <f>IF(Table1[[#This Row],[Units Sold]]&gt; 700,"High Units","low Units")</f>
        <v>low Units</v>
      </c>
      <c r="U5909">
        <f>SUM(Table1[[#This Row],[Operating Profit]])/SUM(Table1[Operating Profit])*100</f>
        <v>5.9192776366481347E-4</v>
      </c>
      <c r="V5909">
        <f>SUM(Table1[[#This Row],[Price per Unit]]*Table1[[#This Row],[Units Sold]])</f>
        <v>4368</v>
      </c>
      <c r="W5909">
        <f>SUM(Table1[[#This Row],[Total Sales]]-Table1[[#This Row],[Operating Profit]])</f>
        <v>2402</v>
      </c>
      <c r="X5909">
        <f>SUM(Table1[[#This Row],[Total Sales]]-Table1[[#This Row],[Cost]])</f>
        <v>1966</v>
      </c>
      <c r="Y5909">
        <f>SUM(Table1[[#This Row],[profit/loss]])/SUM(Table1[profit/loss])</f>
        <v>5.9192776366481352E-6</v>
      </c>
    </row>
    <row r="5910" spans="1:25" x14ac:dyDescent="0.3">
      <c r="A5910" t="s">
        <v>13</v>
      </c>
      <c r="B5910" t="s">
        <v>82</v>
      </c>
      <c r="C5910">
        <v>1197831</v>
      </c>
      <c r="D5910" s="9">
        <v>44261</v>
      </c>
      <c r="E5910" s="8" t="str">
        <f>TEXT(Table1[[#This Row],[Invoice Date]],"dd-mm-yyyy")</f>
        <v>06-03-2021</v>
      </c>
      <c r="F5910" s="1" t="str">
        <f t="shared" si="368"/>
        <v>March</v>
      </c>
      <c r="G5910" s="1" t="str">
        <f t="shared" si="369"/>
        <v>2021</v>
      </c>
      <c r="H5910" s="1" t="str">
        <f t="shared" si="370"/>
        <v>Saturday</v>
      </c>
      <c r="I5910" s="1" t="str">
        <f t="shared" si="371"/>
        <v>06</v>
      </c>
      <c r="J5910" t="s">
        <v>30</v>
      </c>
      <c r="K5910" t="s">
        <v>83</v>
      </c>
      <c r="L5910" t="s">
        <v>84</v>
      </c>
      <c r="M5910" t="s">
        <v>18</v>
      </c>
      <c r="N5910">
        <v>36</v>
      </c>
      <c r="O5910">
        <v>169</v>
      </c>
      <c r="P5910">
        <v>6084</v>
      </c>
      <c r="Q5910">
        <v>2799</v>
      </c>
      <c r="R5910">
        <v>0.46</v>
      </c>
      <c r="S5910" t="s">
        <v>82</v>
      </c>
      <c r="T5910" t="str">
        <f>IF(Table1[[#This Row],[Units Sold]]&gt; 700,"High Units","low Units")</f>
        <v>low Units</v>
      </c>
      <c r="U5910">
        <f>SUM(Table1[[#This Row],[Operating Profit]])/SUM(Table1[Operating Profit])*100</f>
        <v>8.4272930340682252E-4</v>
      </c>
      <c r="V5910">
        <f>SUM(Table1[[#This Row],[Price per Unit]]*Table1[[#This Row],[Units Sold]])</f>
        <v>6084</v>
      </c>
      <c r="W5910">
        <f>SUM(Table1[[#This Row],[Total Sales]]-Table1[[#This Row],[Operating Profit]])</f>
        <v>3285</v>
      </c>
      <c r="X5910">
        <f>SUM(Table1[[#This Row],[Total Sales]]-Table1[[#This Row],[Cost]])</f>
        <v>2799</v>
      </c>
      <c r="Y5910">
        <f>SUM(Table1[[#This Row],[profit/loss]])/SUM(Table1[profit/loss])</f>
        <v>8.4272930340682248E-6</v>
      </c>
    </row>
    <row r="5911" spans="1:25" x14ac:dyDescent="0.3">
      <c r="A5911" t="s">
        <v>13</v>
      </c>
      <c r="B5911" t="s">
        <v>82</v>
      </c>
      <c r="C5911">
        <v>1197831</v>
      </c>
      <c r="D5911" s="9">
        <v>44261</v>
      </c>
      <c r="E5911" s="8" t="str">
        <f>TEXT(Table1[[#This Row],[Invoice Date]],"dd-mm-yyyy")</f>
        <v>06-03-2021</v>
      </c>
      <c r="F5911" s="1" t="str">
        <f t="shared" si="368"/>
        <v>March</v>
      </c>
      <c r="G5911" s="1" t="str">
        <f t="shared" si="369"/>
        <v>2021</v>
      </c>
      <c r="H5911" s="1" t="str">
        <f t="shared" si="370"/>
        <v>Saturday</v>
      </c>
      <c r="I5911" s="1" t="str">
        <f t="shared" si="371"/>
        <v>06</v>
      </c>
      <c r="J5911" t="s">
        <v>30</v>
      </c>
      <c r="K5911" t="s">
        <v>83</v>
      </c>
      <c r="L5911" t="s">
        <v>84</v>
      </c>
      <c r="M5911" t="s">
        <v>19</v>
      </c>
      <c r="N5911">
        <v>28</v>
      </c>
      <c r="O5911">
        <v>113</v>
      </c>
      <c r="P5911">
        <v>3164</v>
      </c>
      <c r="Q5911">
        <v>1550</v>
      </c>
      <c r="R5911">
        <v>0.49</v>
      </c>
      <c r="S5911" t="s">
        <v>82</v>
      </c>
      <c r="T5911" t="str">
        <f>IF(Table1[[#This Row],[Units Sold]]&gt; 700,"High Units","low Units")</f>
        <v>low Units</v>
      </c>
      <c r="U5911">
        <f>SUM(Table1[[#This Row],[Operating Profit]])/SUM(Table1[Operating Profit])*100</f>
        <v>4.6667753493411039E-4</v>
      </c>
      <c r="V5911">
        <f>SUM(Table1[[#This Row],[Price per Unit]]*Table1[[#This Row],[Units Sold]])</f>
        <v>3164</v>
      </c>
      <c r="W5911">
        <f>SUM(Table1[[#This Row],[Total Sales]]-Table1[[#This Row],[Operating Profit]])</f>
        <v>1614</v>
      </c>
      <c r="X5911">
        <f>SUM(Table1[[#This Row],[Total Sales]]-Table1[[#This Row],[Cost]])</f>
        <v>1550</v>
      </c>
      <c r="Y5911">
        <f>SUM(Table1[[#This Row],[profit/loss]])/SUM(Table1[profit/loss])</f>
        <v>4.6667753493411038E-6</v>
      </c>
    </row>
    <row r="5912" spans="1:25" x14ac:dyDescent="0.3">
      <c r="A5912" t="s">
        <v>13</v>
      </c>
      <c r="B5912" t="s">
        <v>82</v>
      </c>
      <c r="C5912">
        <v>1197831</v>
      </c>
      <c r="D5912" s="9">
        <v>44261</v>
      </c>
      <c r="E5912" s="8" t="str">
        <f>TEXT(Table1[[#This Row],[Invoice Date]],"dd-mm-yyyy")</f>
        <v>06-03-2021</v>
      </c>
      <c r="F5912" s="1" t="str">
        <f t="shared" si="368"/>
        <v>March</v>
      </c>
      <c r="G5912" s="1" t="str">
        <f t="shared" si="369"/>
        <v>2021</v>
      </c>
      <c r="H5912" s="1" t="str">
        <f t="shared" si="370"/>
        <v>Saturday</v>
      </c>
      <c r="I5912" s="1" t="str">
        <f t="shared" si="371"/>
        <v>06</v>
      </c>
      <c r="J5912" t="s">
        <v>30</v>
      </c>
      <c r="K5912" t="s">
        <v>83</v>
      </c>
      <c r="L5912" t="s">
        <v>84</v>
      </c>
      <c r="M5912" t="s">
        <v>20</v>
      </c>
      <c r="N5912">
        <v>33</v>
      </c>
      <c r="O5912">
        <v>105</v>
      </c>
      <c r="P5912">
        <v>3465</v>
      </c>
      <c r="Q5912">
        <v>2010</v>
      </c>
      <c r="R5912">
        <v>0.57999999999999996</v>
      </c>
      <c r="S5912" t="s">
        <v>82</v>
      </c>
      <c r="T5912" t="str">
        <f>IF(Table1[[#This Row],[Units Sold]]&gt; 700,"High Units","low Units")</f>
        <v>low Units</v>
      </c>
      <c r="U5912">
        <f>SUM(Table1[[#This Row],[Operating Profit]])/SUM(Table1[Operating Profit])*100</f>
        <v>6.0517538401133023E-4</v>
      </c>
      <c r="V5912">
        <f>SUM(Table1[[#This Row],[Price per Unit]]*Table1[[#This Row],[Units Sold]])</f>
        <v>3465</v>
      </c>
      <c r="W5912">
        <f>SUM(Table1[[#This Row],[Total Sales]]-Table1[[#This Row],[Operating Profit]])</f>
        <v>1455</v>
      </c>
      <c r="X5912">
        <f>SUM(Table1[[#This Row],[Total Sales]]-Table1[[#This Row],[Cost]])</f>
        <v>2010</v>
      </c>
      <c r="Y5912">
        <f>SUM(Table1[[#This Row],[profit/loss]])/SUM(Table1[profit/loss])</f>
        <v>6.0517538401133022E-6</v>
      </c>
    </row>
    <row r="5913" spans="1:25" x14ac:dyDescent="0.3">
      <c r="A5913" t="s">
        <v>29</v>
      </c>
      <c r="B5913" t="s">
        <v>82</v>
      </c>
      <c r="C5913">
        <v>1197831</v>
      </c>
      <c r="D5913" s="9">
        <v>44261</v>
      </c>
      <c r="E5913" s="8" t="str">
        <f>TEXT(Table1[[#This Row],[Invoice Date]],"dd-mm-yyyy")</f>
        <v>06-03-2021</v>
      </c>
      <c r="F5913" s="1" t="str">
        <f t="shared" si="368"/>
        <v>March</v>
      </c>
      <c r="G5913" s="1" t="str">
        <f t="shared" si="369"/>
        <v>2021</v>
      </c>
      <c r="H5913" s="1" t="str">
        <f t="shared" si="370"/>
        <v>Saturday</v>
      </c>
      <c r="I5913" s="1" t="str">
        <f t="shared" si="371"/>
        <v>06</v>
      </c>
      <c r="J5913" t="s">
        <v>30</v>
      </c>
      <c r="K5913" t="s">
        <v>83</v>
      </c>
      <c r="L5913" t="s">
        <v>84</v>
      </c>
      <c r="M5913" t="s">
        <v>21</v>
      </c>
      <c r="N5913">
        <v>37</v>
      </c>
      <c r="O5913">
        <v>75</v>
      </c>
      <c r="P5913">
        <v>2775</v>
      </c>
      <c r="Q5913">
        <v>1249</v>
      </c>
      <c r="R5913">
        <v>0.45</v>
      </c>
      <c r="S5913" t="s">
        <v>82</v>
      </c>
      <c r="T5913" t="str">
        <f>IF(Table1[[#This Row],[Units Sold]]&gt; 700,"High Units","low Units")</f>
        <v>low Units</v>
      </c>
      <c r="U5913">
        <f>SUM(Table1[[#This Row],[Operating Profit]])/SUM(Table1[Operating Profit])*100</f>
        <v>3.7605176847271214E-4</v>
      </c>
      <c r="V5913">
        <f>SUM(Table1[[#This Row],[Price per Unit]]*Table1[[#This Row],[Units Sold]])</f>
        <v>2775</v>
      </c>
      <c r="W5913">
        <f>SUM(Table1[[#This Row],[Total Sales]]-Table1[[#This Row],[Operating Profit]])</f>
        <v>1526</v>
      </c>
      <c r="X5913">
        <f>SUM(Table1[[#This Row],[Total Sales]]-Table1[[#This Row],[Cost]])</f>
        <v>1249</v>
      </c>
      <c r="Y5913">
        <f>SUM(Table1[[#This Row],[profit/loss]])/SUM(Table1[profit/loss])</f>
        <v>3.7605176847271215E-6</v>
      </c>
    </row>
    <row r="5914" spans="1:25" x14ac:dyDescent="0.3">
      <c r="A5914" t="s">
        <v>29</v>
      </c>
      <c r="B5914" t="s">
        <v>82</v>
      </c>
      <c r="C5914">
        <v>1197831</v>
      </c>
      <c r="D5914" s="9">
        <v>44261</v>
      </c>
      <c r="E5914" s="8" t="str">
        <f>TEXT(Table1[[#This Row],[Invoice Date]],"dd-mm-yyyy")</f>
        <v>06-03-2021</v>
      </c>
      <c r="F5914" s="1" t="str">
        <f t="shared" si="368"/>
        <v>March</v>
      </c>
      <c r="G5914" s="1" t="str">
        <f t="shared" si="369"/>
        <v>2021</v>
      </c>
      <c r="H5914" s="1" t="str">
        <f t="shared" si="370"/>
        <v>Saturday</v>
      </c>
      <c r="I5914" s="1" t="str">
        <f t="shared" si="371"/>
        <v>06</v>
      </c>
      <c r="J5914" t="s">
        <v>30</v>
      </c>
      <c r="K5914" t="s">
        <v>83</v>
      </c>
      <c r="L5914" t="s">
        <v>84</v>
      </c>
      <c r="M5914" t="s">
        <v>22</v>
      </c>
      <c r="N5914">
        <v>33</v>
      </c>
      <c r="O5914">
        <v>116</v>
      </c>
      <c r="P5914">
        <v>3828</v>
      </c>
      <c r="Q5914">
        <v>2488</v>
      </c>
      <c r="R5914">
        <v>0.65</v>
      </c>
      <c r="S5914" t="s">
        <v>82</v>
      </c>
      <c r="T5914" t="str">
        <f>IF(Table1[[#This Row],[Units Sold]]&gt; 700,"High Units","low Units")</f>
        <v>low Units</v>
      </c>
      <c r="U5914">
        <f>SUM(Table1[[#This Row],[Operating Profit]])/SUM(Table1[Operating Profit])*100</f>
        <v>7.4909271413939782E-4</v>
      </c>
      <c r="V5914">
        <f>SUM(Table1[[#This Row],[Price per Unit]]*Table1[[#This Row],[Units Sold]])</f>
        <v>3828</v>
      </c>
      <c r="W5914">
        <f>SUM(Table1[[#This Row],[Total Sales]]-Table1[[#This Row],[Operating Profit]])</f>
        <v>1340</v>
      </c>
      <c r="X5914">
        <f>SUM(Table1[[#This Row],[Total Sales]]-Table1[[#This Row],[Cost]])</f>
        <v>2488</v>
      </c>
      <c r="Y5914">
        <f>SUM(Table1[[#This Row],[profit/loss]])/SUM(Table1[profit/loss])</f>
        <v>7.4909271413939777E-6</v>
      </c>
    </row>
    <row r="5915" spans="1:25" x14ac:dyDescent="0.3">
      <c r="A5915" t="s">
        <v>29</v>
      </c>
      <c r="B5915" t="s">
        <v>82</v>
      </c>
      <c r="C5915">
        <v>1197831</v>
      </c>
      <c r="D5915" s="9">
        <v>44291</v>
      </c>
      <c r="E5915" s="8" t="str">
        <f>TEXT(Table1[[#This Row],[Invoice Date]],"dd-mm-yyyy")</f>
        <v>05-04-2021</v>
      </c>
      <c r="F5915" s="1" t="str">
        <f t="shared" si="368"/>
        <v>April</v>
      </c>
      <c r="G5915" s="1" t="str">
        <f t="shared" si="369"/>
        <v>2021</v>
      </c>
      <c r="H5915" s="1" t="str">
        <f t="shared" si="370"/>
        <v>Monday</v>
      </c>
      <c r="I5915" s="1" t="str">
        <f t="shared" si="371"/>
        <v>05</v>
      </c>
      <c r="J5915" t="s">
        <v>30</v>
      </c>
      <c r="K5915" t="s">
        <v>83</v>
      </c>
      <c r="L5915" t="s">
        <v>84</v>
      </c>
      <c r="M5915" t="s">
        <v>16</v>
      </c>
      <c r="N5915">
        <v>19</v>
      </c>
      <c r="O5915">
        <v>195</v>
      </c>
      <c r="P5915">
        <v>3705</v>
      </c>
      <c r="Q5915">
        <v>1741</v>
      </c>
      <c r="R5915">
        <v>0.47</v>
      </c>
      <c r="S5915" t="s">
        <v>82</v>
      </c>
      <c r="T5915" t="str">
        <f>IF(Table1[[#This Row],[Units Sold]]&gt; 700,"High Units","low Units")</f>
        <v>low Units</v>
      </c>
      <c r="U5915">
        <f>SUM(Table1[[#This Row],[Operating Profit]])/SUM(Table1[Operating Profit])*100</f>
        <v>5.2418425052921686E-4</v>
      </c>
      <c r="V5915">
        <f>SUM(Table1[[#This Row],[Price per Unit]]*Table1[[#This Row],[Units Sold]])</f>
        <v>3705</v>
      </c>
      <c r="W5915">
        <f>SUM(Table1[[#This Row],[Total Sales]]-Table1[[#This Row],[Operating Profit]])</f>
        <v>1964</v>
      </c>
      <c r="X5915">
        <f>SUM(Table1[[#This Row],[Total Sales]]-Table1[[#This Row],[Cost]])</f>
        <v>1741</v>
      </c>
      <c r="Y5915">
        <f>SUM(Table1[[#This Row],[profit/loss]])/SUM(Table1[profit/loss])</f>
        <v>5.2418425052921686E-6</v>
      </c>
    </row>
    <row r="5916" spans="1:25" x14ac:dyDescent="0.3">
      <c r="A5916" t="s">
        <v>29</v>
      </c>
      <c r="B5916" t="s">
        <v>82</v>
      </c>
      <c r="C5916">
        <v>1197831</v>
      </c>
      <c r="D5916" s="9">
        <v>44291</v>
      </c>
      <c r="E5916" s="8" t="str">
        <f>TEXT(Table1[[#This Row],[Invoice Date]],"dd-mm-yyyy")</f>
        <v>05-04-2021</v>
      </c>
      <c r="F5916" s="1" t="str">
        <f t="shared" si="368"/>
        <v>April</v>
      </c>
      <c r="G5916" s="1" t="str">
        <f t="shared" si="369"/>
        <v>2021</v>
      </c>
      <c r="H5916" s="1" t="str">
        <f t="shared" si="370"/>
        <v>Monday</v>
      </c>
      <c r="I5916" s="1" t="str">
        <f t="shared" si="371"/>
        <v>05</v>
      </c>
      <c r="J5916" t="s">
        <v>30</v>
      </c>
      <c r="K5916" t="s">
        <v>83</v>
      </c>
      <c r="L5916" t="s">
        <v>84</v>
      </c>
      <c r="M5916" t="s">
        <v>18</v>
      </c>
      <c r="N5916">
        <v>29</v>
      </c>
      <c r="O5916">
        <v>195</v>
      </c>
      <c r="P5916">
        <v>5655</v>
      </c>
      <c r="Q5916">
        <v>2714</v>
      </c>
      <c r="R5916">
        <v>0.48</v>
      </c>
      <c r="S5916" t="s">
        <v>82</v>
      </c>
      <c r="T5916" t="str">
        <f>IF(Table1[[#This Row],[Units Sold]]&gt; 700,"High Units","low Units")</f>
        <v>low Units</v>
      </c>
      <c r="U5916">
        <f>SUM(Table1[[#This Row],[Operating Profit]])/SUM(Table1[Operating Profit])*100</f>
        <v>8.1713730955559709E-4</v>
      </c>
      <c r="V5916">
        <f>SUM(Table1[[#This Row],[Price per Unit]]*Table1[[#This Row],[Units Sold]])</f>
        <v>5655</v>
      </c>
      <c r="W5916">
        <f>SUM(Table1[[#This Row],[Total Sales]]-Table1[[#This Row],[Operating Profit]])</f>
        <v>2941</v>
      </c>
      <c r="X5916">
        <f>SUM(Table1[[#This Row],[Total Sales]]-Table1[[#This Row],[Cost]])</f>
        <v>2714</v>
      </c>
      <c r="Y5916">
        <f>SUM(Table1[[#This Row],[profit/loss]])/SUM(Table1[profit/loss])</f>
        <v>8.171373095555971E-6</v>
      </c>
    </row>
    <row r="5917" spans="1:25" x14ac:dyDescent="0.3">
      <c r="A5917" t="s">
        <v>29</v>
      </c>
      <c r="B5917" t="s">
        <v>82</v>
      </c>
      <c r="C5917">
        <v>1197831</v>
      </c>
      <c r="D5917" s="9">
        <v>44291</v>
      </c>
      <c r="E5917" s="8" t="str">
        <f>TEXT(Table1[[#This Row],[Invoice Date]],"dd-mm-yyyy")</f>
        <v>05-04-2021</v>
      </c>
      <c r="F5917" s="1" t="str">
        <f t="shared" si="368"/>
        <v>April</v>
      </c>
      <c r="G5917" s="1" t="str">
        <f t="shared" si="369"/>
        <v>2021</v>
      </c>
      <c r="H5917" s="1" t="str">
        <f t="shared" si="370"/>
        <v>Monday</v>
      </c>
      <c r="I5917" s="1" t="str">
        <f t="shared" si="371"/>
        <v>05</v>
      </c>
      <c r="J5917" t="s">
        <v>30</v>
      </c>
      <c r="K5917" t="s">
        <v>83</v>
      </c>
      <c r="L5917" t="s">
        <v>84</v>
      </c>
      <c r="M5917" t="s">
        <v>19</v>
      </c>
      <c r="N5917">
        <v>24</v>
      </c>
      <c r="O5917">
        <v>138</v>
      </c>
      <c r="P5917">
        <v>3312</v>
      </c>
      <c r="Q5917">
        <v>1557</v>
      </c>
      <c r="R5917">
        <v>0.47</v>
      </c>
      <c r="S5917" t="s">
        <v>82</v>
      </c>
      <c r="T5917" t="str">
        <f>IF(Table1[[#This Row],[Units Sold]]&gt; 700,"High Units","low Units")</f>
        <v>low Units</v>
      </c>
      <c r="U5917">
        <f>SUM(Table1[[#This Row],[Operating Profit]])/SUM(Table1[Operating Profit])*100</f>
        <v>4.6878511089832887E-4</v>
      </c>
      <c r="V5917">
        <f>SUM(Table1[[#This Row],[Price per Unit]]*Table1[[#This Row],[Units Sold]])</f>
        <v>3312</v>
      </c>
      <c r="W5917">
        <f>SUM(Table1[[#This Row],[Total Sales]]-Table1[[#This Row],[Operating Profit]])</f>
        <v>1755</v>
      </c>
      <c r="X5917">
        <f>SUM(Table1[[#This Row],[Total Sales]]-Table1[[#This Row],[Cost]])</f>
        <v>1557</v>
      </c>
      <c r="Y5917">
        <f>SUM(Table1[[#This Row],[profit/loss]])/SUM(Table1[profit/loss])</f>
        <v>4.6878511089832889E-6</v>
      </c>
    </row>
    <row r="5918" spans="1:25" x14ac:dyDescent="0.3">
      <c r="A5918" t="s">
        <v>29</v>
      </c>
      <c r="B5918" t="s">
        <v>82</v>
      </c>
      <c r="C5918">
        <v>1197831</v>
      </c>
      <c r="D5918" s="9">
        <v>44291</v>
      </c>
      <c r="E5918" s="8" t="str">
        <f>TEXT(Table1[[#This Row],[Invoice Date]],"dd-mm-yyyy")</f>
        <v>05-04-2021</v>
      </c>
      <c r="F5918" s="1" t="str">
        <f t="shared" si="368"/>
        <v>April</v>
      </c>
      <c r="G5918" s="1" t="str">
        <f t="shared" si="369"/>
        <v>2021</v>
      </c>
      <c r="H5918" s="1" t="str">
        <f t="shared" si="370"/>
        <v>Monday</v>
      </c>
      <c r="I5918" s="1" t="str">
        <f t="shared" si="371"/>
        <v>05</v>
      </c>
      <c r="J5918" t="s">
        <v>30</v>
      </c>
      <c r="K5918" t="s">
        <v>83</v>
      </c>
      <c r="L5918" t="s">
        <v>84</v>
      </c>
      <c r="M5918" t="s">
        <v>20</v>
      </c>
      <c r="N5918">
        <v>29</v>
      </c>
      <c r="O5918">
        <v>113</v>
      </c>
      <c r="P5918">
        <v>3277</v>
      </c>
      <c r="Q5918">
        <v>1802</v>
      </c>
      <c r="R5918">
        <v>0.55000000000000004</v>
      </c>
      <c r="S5918" t="s">
        <v>82</v>
      </c>
      <c r="T5918" t="str">
        <f>IF(Table1[[#This Row],[Units Sold]]&gt; 700,"High Units","low Units")</f>
        <v>low Units</v>
      </c>
      <c r="U5918">
        <f>SUM(Table1[[#This Row],[Operating Profit]])/SUM(Table1[Operating Profit])*100</f>
        <v>5.4255026964597866E-4</v>
      </c>
      <c r="V5918">
        <f>SUM(Table1[[#This Row],[Price per Unit]]*Table1[[#This Row],[Units Sold]])</f>
        <v>3277</v>
      </c>
      <c r="W5918">
        <f>SUM(Table1[[#This Row],[Total Sales]]-Table1[[#This Row],[Operating Profit]])</f>
        <v>1475</v>
      </c>
      <c r="X5918">
        <f>SUM(Table1[[#This Row],[Total Sales]]-Table1[[#This Row],[Cost]])</f>
        <v>1802</v>
      </c>
      <c r="Y5918">
        <f>SUM(Table1[[#This Row],[profit/loss]])/SUM(Table1[profit/loss])</f>
        <v>5.425502696459786E-6</v>
      </c>
    </row>
    <row r="5919" spans="1:25" x14ac:dyDescent="0.3">
      <c r="A5919" t="s">
        <v>29</v>
      </c>
      <c r="B5919" t="s">
        <v>82</v>
      </c>
      <c r="C5919">
        <v>1197831</v>
      </c>
      <c r="D5919" s="9">
        <v>44291</v>
      </c>
      <c r="E5919" s="8" t="str">
        <f>TEXT(Table1[[#This Row],[Invoice Date]],"dd-mm-yyyy")</f>
        <v>05-04-2021</v>
      </c>
      <c r="F5919" s="1" t="str">
        <f t="shared" si="368"/>
        <v>April</v>
      </c>
      <c r="G5919" s="1" t="str">
        <f t="shared" si="369"/>
        <v>2021</v>
      </c>
      <c r="H5919" s="1" t="str">
        <f t="shared" si="370"/>
        <v>Monday</v>
      </c>
      <c r="I5919" s="1" t="str">
        <f t="shared" si="371"/>
        <v>05</v>
      </c>
      <c r="J5919" t="s">
        <v>30</v>
      </c>
      <c r="K5919" t="s">
        <v>83</v>
      </c>
      <c r="L5919" t="s">
        <v>84</v>
      </c>
      <c r="M5919" t="s">
        <v>21</v>
      </c>
      <c r="N5919">
        <v>34</v>
      </c>
      <c r="O5919">
        <v>72</v>
      </c>
      <c r="P5919">
        <v>2448</v>
      </c>
      <c r="Q5919">
        <v>1053</v>
      </c>
      <c r="R5919">
        <v>0.43</v>
      </c>
      <c r="S5919" t="s">
        <v>82</v>
      </c>
      <c r="T5919" t="str">
        <f>IF(Table1[[#This Row],[Units Sold]]&gt; 700,"High Units","low Units")</f>
        <v>low Units</v>
      </c>
      <c r="U5919">
        <f>SUM(Table1[[#This Row],[Operating Profit]])/SUM(Table1[Operating Profit])*100</f>
        <v>3.1703964147459238E-4</v>
      </c>
      <c r="V5919">
        <f>SUM(Table1[[#This Row],[Price per Unit]]*Table1[[#This Row],[Units Sold]])</f>
        <v>2448</v>
      </c>
      <c r="W5919">
        <f>SUM(Table1[[#This Row],[Total Sales]]-Table1[[#This Row],[Operating Profit]])</f>
        <v>1395</v>
      </c>
      <c r="X5919">
        <f>SUM(Table1[[#This Row],[Total Sales]]-Table1[[#This Row],[Cost]])</f>
        <v>1053</v>
      </c>
      <c r="Y5919">
        <f>SUM(Table1[[#This Row],[profit/loss]])/SUM(Table1[profit/loss])</f>
        <v>3.170396414745924E-6</v>
      </c>
    </row>
    <row r="5920" spans="1:25" x14ac:dyDescent="0.3">
      <c r="A5920" t="s">
        <v>29</v>
      </c>
      <c r="B5920" t="s">
        <v>82</v>
      </c>
      <c r="C5920">
        <v>1197831</v>
      </c>
      <c r="D5920" s="9">
        <v>44291</v>
      </c>
      <c r="E5920" s="8" t="str">
        <f>TEXT(Table1[[#This Row],[Invoice Date]],"dd-mm-yyyy")</f>
        <v>05-04-2021</v>
      </c>
      <c r="F5920" s="1" t="str">
        <f t="shared" si="368"/>
        <v>April</v>
      </c>
      <c r="G5920" s="1" t="str">
        <f t="shared" si="369"/>
        <v>2021</v>
      </c>
      <c r="H5920" s="1" t="str">
        <f t="shared" si="370"/>
        <v>Monday</v>
      </c>
      <c r="I5920" s="1" t="str">
        <f t="shared" si="371"/>
        <v>05</v>
      </c>
      <c r="J5920" t="s">
        <v>30</v>
      </c>
      <c r="K5920" t="s">
        <v>83</v>
      </c>
      <c r="L5920" t="s">
        <v>84</v>
      </c>
      <c r="M5920" t="s">
        <v>22</v>
      </c>
      <c r="N5920">
        <v>28</v>
      </c>
      <c r="O5920">
        <v>138</v>
      </c>
      <c r="P5920">
        <v>3864</v>
      </c>
      <c r="Q5920">
        <v>2357</v>
      </c>
      <c r="R5920">
        <v>0.61</v>
      </c>
      <c r="S5920" t="s">
        <v>82</v>
      </c>
      <c r="T5920" t="str">
        <f>IF(Table1[[#This Row],[Units Sold]]&gt; 700,"High Units","low Units")</f>
        <v>low Units</v>
      </c>
      <c r="U5920">
        <f>SUM(Table1[[#This Row],[Operating Profit]])/SUM(Table1[Operating Profit])*100</f>
        <v>7.0965093538045032E-4</v>
      </c>
      <c r="V5920">
        <f>SUM(Table1[[#This Row],[Price per Unit]]*Table1[[#This Row],[Units Sold]])</f>
        <v>3864</v>
      </c>
      <c r="W5920">
        <f>SUM(Table1[[#This Row],[Total Sales]]-Table1[[#This Row],[Operating Profit]])</f>
        <v>1507</v>
      </c>
      <c r="X5920">
        <f>SUM(Table1[[#This Row],[Total Sales]]-Table1[[#This Row],[Cost]])</f>
        <v>2357</v>
      </c>
      <c r="Y5920">
        <f>SUM(Table1[[#This Row],[profit/loss]])/SUM(Table1[profit/loss])</f>
        <v>7.0965093538045035E-6</v>
      </c>
    </row>
    <row r="5921" spans="1:25" x14ac:dyDescent="0.3">
      <c r="A5921" t="s">
        <v>29</v>
      </c>
      <c r="B5921" t="s">
        <v>82</v>
      </c>
      <c r="C5921">
        <v>1197831</v>
      </c>
      <c r="D5921" s="9">
        <v>44321</v>
      </c>
      <c r="E5921" s="8" t="str">
        <f>TEXT(Table1[[#This Row],[Invoice Date]],"dd-mm-yyyy")</f>
        <v>05-05-2021</v>
      </c>
      <c r="F5921" s="1" t="str">
        <f t="shared" si="368"/>
        <v>May</v>
      </c>
      <c r="G5921" s="1" t="str">
        <f t="shared" si="369"/>
        <v>2021</v>
      </c>
      <c r="H5921" s="1" t="str">
        <f t="shared" si="370"/>
        <v>Wednesday</v>
      </c>
      <c r="I5921" s="1" t="str">
        <f t="shared" si="371"/>
        <v>05</v>
      </c>
      <c r="J5921" t="s">
        <v>30</v>
      </c>
      <c r="K5921" t="s">
        <v>83</v>
      </c>
      <c r="L5921" t="s">
        <v>84</v>
      </c>
      <c r="M5921" t="s">
        <v>16</v>
      </c>
      <c r="N5921">
        <v>18</v>
      </c>
      <c r="O5921">
        <v>203</v>
      </c>
      <c r="P5921">
        <v>3654</v>
      </c>
      <c r="Q5921">
        <v>1827</v>
      </c>
      <c r="R5921">
        <v>0.5</v>
      </c>
      <c r="S5921" t="s">
        <v>82</v>
      </c>
      <c r="T5921" t="str">
        <f>IF(Table1[[#This Row],[Units Sold]]&gt; 700,"High Units","low Units")</f>
        <v>low Units</v>
      </c>
      <c r="U5921">
        <f>SUM(Table1[[#This Row],[Operating Profit]])/SUM(Table1[Operating Profit])*100</f>
        <v>5.5007732666104495E-4</v>
      </c>
      <c r="V5921">
        <f>SUM(Table1[[#This Row],[Price per Unit]]*Table1[[#This Row],[Units Sold]])</f>
        <v>3654</v>
      </c>
      <c r="W5921">
        <f>SUM(Table1[[#This Row],[Total Sales]]-Table1[[#This Row],[Operating Profit]])</f>
        <v>1827</v>
      </c>
      <c r="X5921">
        <f>SUM(Table1[[#This Row],[Total Sales]]-Table1[[#This Row],[Cost]])</f>
        <v>1827</v>
      </c>
      <c r="Y5921">
        <f>SUM(Table1[[#This Row],[profit/loss]])/SUM(Table1[profit/loss])</f>
        <v>5.5007732666104492E-6</v>
      </c>
    </row>
    <row r="5922" spans="1:25" x14ac:dyDescent="0.3">
      <c r="A5922" t="s">
        <v>29</v>
      </c>
      <c r="B5922" t="s">
        <v>82</v>
      </c>
      <c r="C5922">
        <v>1197831</v>
      </c>
      <c r="D5922" s="9">
        <v>44321</v>
      </c>
      <c r="E5922" s="8" t="str">
        <f>TEXT(Table1[[#This Row],[Invoice Date]],"dd-mm-yyyy")</f>
        <v>05-05-2021</v>
      </c>
      <c r="F5922" s="1" t="str">
        <f t="shared" si="368"/>
        <v>May</v>
      </c>
      <c r="G5922" s="1" t="str">
        <f t="shared" si="369"/>
        <v>2021</v>
      </c>
      <c r="H5922" s="1" t="str">
        <f t="shared" si="370"/>
        <v>Wednesday</v>
      </c>
      <c r="I5922" s="1" t="str">
        <f t="shared" si="371"/>
        <v>05</v>
      </c>
      <c r="J5922" t="s">
        <v>30</v>
      </c>
      <c r="K5922" t="s">
        <v>83</v>
      </c>
      <c r="L5922" t="s">
        <v>84</v>
      </c>
      <c r="M5922" t="s">
        <v>18</v>
      </c>
      <c r="N5922">
        <v>28</v>
      </c>
      <c r="O5922">
        <v>196</v>
      </c>
      <c r="P5922">
        <v>5488</v>
      </c>
      <c r="Q5922">
        <v>2634</v>
      </c>
      <c r="R5922">
        <v>0.48</v>
      </c>
      <c r="S5922" t="s">
        <v>82</v>
      </c>
      <c r="T5922" t="str">
        <f>IF(Table1[[#This Row],[Units Sold]]&gt; 700,"High Units","low Units")</f>
        <v>low Units</v>
      </c>
      <c r="U5922">
        <f>SUM(Table1[[#This Row],[Operating Profit]])/SUM(Table1[Operating Profit])*100</f>
        <v>7.9305072710738494E-4</v>
      </c>
      <c r="V5922">
        <f>SUM(Table1[[#This Row],[Price per Unit]]*Table1[[#This Row],[Units Sold]])</f>
        <v>5488</v>
      </c>
      <c r="W5922">
        <f>SUM(Table1[[#This Row],[Total Sales]]-Table1[[#This Row],[Operating Profit]])</f>
        <v>2854</v>
      </c>
      <c r="X5922">
        <f>SUM(Table1[[#This Row],[Total Sales]]-Table1[[#This Row],[Cost]])</f>
        <v>2634</v>
      </c>
      <c r="Y5922">
        <f>SUM(Table1[[#This Row],[profit/loss]])/SUM(Table1[profit/loss])</f>
        <v>7.9305072710738489E-6</v>
      </c>
    </row>
    <row r="5923" spans="1:25" x14ac:dyDescent="0.3">
      <c r="A5923" t="s">
        <v>29</v>
      </c>
      <c r="B5923" t="s">
        <v>82</v>
      </c>
      <c r="C5923">
        <v>1197831</v>
      </c>
      <c r="D5923" s="9">
        <v>44321</v>
      </c>
      <c r="E5923" s="8" t="str">
        <f>TEXT(Table1[[#This Row],[Invoice Date]],"dd-mm-yyyy")</f>
        <v>05-05-2021</v>
      </c>
      <c r="F5923" s="1" t="str">
        <f t="shared" si="368"/>
        <v>May</v>
      </c>
      <c r="G5923" s="1" t="str">
        <f t="shared" si="369"/>
        <v>2021</v>
      </c>
      <c r="H5923" s="1" t="str">
        <f t="shared" si="370"/>
        <v>Wednesday</v>
      </c>
      <c r="I5923" s="1" t="str">
        <f t="shared" si="371"/>
        <v>05</v>
      </c>
      <c r="J5923" t="s">
        <v>30</v>
      </c>
      <c r="K5923" t="s">
        <v>83</v>
      </c>
      <c r="L5923" t="s">
        <v>84</v>
      </c>
      <c r="M5923" t="s">
        <v>19</v>
      </c>
      <c r="N5923">
        <v>23</v>
      </c>
      <c r="O5923">
        <v>167</v>
      </c>
      <c r="P5923">
        <v>3841</v>
      </c>
      <c r="Q5923">
        <v>1805</v>
      </c>
      <c r="R5923">
        <v>0.47</v>
      </c>
      <c r="S5923" t="s">
        <v>82</v>
      </c>
      <c r="T5923" t="str">
        <f>IF(Table1[[#This Row],[Units Sold]]&gt; 700,"High Units","low Units")</f>
        <v>low Units</v>
      </c>
      <c r="U5923">
        <f>SUM(Table1[[#This Row],[Operating Profit]])/SUM(Table1[Operating Profit])*100</f>
        <v>5.4345351648778652E-4</v>
      </c>
      <c r="V5923">
        <f>SUM(Table1[[#This Row],[Price per Unit]]*Table1[[#This Row],[Units Sold]])</f>
        <v>3841</v>
      </c>
      <c r="W5923">
        <f>SUM(Table1[[#This Row],[Total Sales]]-Table1[[#This Row],[Operating Profit]])</f>
        <v>2036</v>
      </c>
      <c r="X5923">
        <f>SUM(Table1[[#This Row],[Total Sales]]-Table1[[#This Row],[Cost]])</f>
        <v>1805</v>
      </c>
      <c r="Y5923">
        <f>SUM(Table1[[#This Row],[profit/loss]])/SUM(Table1[profit/loss])</f>
        <v>5.4345351648778653E-6</v>
      </c>
    </row>
    <row r="5924" spans="1:25" x14ac:dyDescent="0.3">
      <c r="A5924" t="s">
        <v>29</v>
      </c>
      <c r="B5924" t="s">
        <v>82</v>
      </c>
      <c r="C5924">
        <v>1197831</v>
      </c>
      <c r="D5924" s="9">
        <v>44321</v>
      </c>
      <c r="E5924" s="8" t="str">
        <f>TEXT(Table1[[#This Row],[Invoice Date]],"dd-mm-yyyy")</f>
        <v>05-05-2021</v>
      </c>
      <c r="F5924" s="1" t="str">
        <f t="shared" si="368"/>
        <v>May</v>
      </c>
      <c r="G5924" s="1" t="str">
        <f t="shared" si="369"/>
        <v>2021</v>
      </c>
      <c r="H5924" s="1" t="str">
        <f t="shared" si="370"/>
        <v>Wednesday</v>
      </c>
      <c r="I5924" s="1" t="str">
        <f t="shared" si="371"/>
        <v>05</v>
      </c>
      <c r="J5924" t="s">
        <v>30</v>
      </c>
      <c r="K5924" t="s">
        <v>83</v>
      </c>
      <c r="L5924" t="s">
        <v>84</v>
      </c>
      <c r="M5924" t="s">
        <v>20</v>
      </c>
      <c r="N5924">
        <v>33</v>
      </c>
      <c r="O5924">
        <v>130</v>
      </c>
      <c r="P5924">
        <v>4290</v>
      </c>
      <c r="Q5924">
        <v>2360</v>
      </c>
      <c r="R5924">
        <v>0.55000000000000004</v>
      </c>
      <c r="S5924" t="s">
        <v>82</v>
      </c>
      <c r="T5924" t="str">
        <f>IF(Table1[[#This Row],[Units Sold]]&gt; 700,"High Units","low Units")</f>
        <v>low Units</v>
      </c>
      <c r="U5924">
        <f>SUM(Table1[[#This Row],[Operating Profit]])/SUM(Table1[Operating Profit])*100</f>
        <v>7.105541822222584E-4</v>
      </c>
      <c r="V5924">
        <f>SUM(Table1[[#This Row],[Price per Unit]]*Table1[[#This Row],[Units Sold]])</f>
        <v>4290</v>
      </c>
      <c r="W5924">
        <f>SUM(Table1[[#This Row],[Total Sales]]-Table1[[#This Row],[Operating Profit]])</f>
        <v>1930</v>
      </c>
      <c r="X5924">
        <f>SUM(Table1[[#This Row],[Total Sales]]-Table1[[#This Row],[Cost]])</f>
        <v>2360</v>
      </c>
      <c r="Y5924">
        <f>SUM(Table1[[#This Row],[profit/loss]])/SUM(Table1[profit/loss])</f>
        <v>7.1055418222225836E-6</v>
      </c>
    </row>
    <row r="5925" spans="1:25" x14ac:dyDescent="0.3">
      <c r="A5925" t="s">
        <v>29</v>
      </c>
      <c r="B5925" t="s">
        <v>82</v>
      </c>
      <c r="C5925">
        <v>1197831</v>
      </c>
      <c r="D5925" s="9">
        <v>44321</v>
      </c>
      <c r="E5925" s="8" t="str">
        <f>TEXT(Table1[[#This Row],[Invoice Date]],"dd-mm-yyyy")</f>
        <v>05-05-2021</v>
      </c>
      <c r="F5925" s="1" t="str">
        <f t="shared" si="368"/>
        <v>May</v>
      </c>
      <c r="G5925" s="1" t="str">
        <f t="shared" si="369"/>
        <v>2021</v>
      </c>
      <c r="H5925" s="1" t="str">
        <f t="shared" si="370"/>
        <v>Wednesday</v>
      </c>
      <c r="I5925" s="1" t="str">
        <f t="shared" si="371"/>
        <v>05</v>
      </c>
      <c r="J5925" t="s">
        <v>30</v>
      </c>
      <c r="K5925" t="s">
        <v>83</v>
      </c>
      <c r="L5925" t="s">
        <v>84</v>
      </c>
      <c r="M5925" t="s">
        <v>21</v>
      </c>
      <c r="N5925">
        <v>47</v>
      </c>
      <c r="O5925">
        <v>120</v>
      </c>
      <c r="P5925">
        <v>5640</v>
      </c>
      <c r="Q5925">
        <v>2256</v>
      </c>
      <c r="R5925">
        <v>0.4</v>
      </c>
      <c r="S5925" t="s">
        <v>82</v>
      </c>
      <c r="T5925" t="str">
        <f>IF(Table1[[#This Row],[Units Sold]]&gt; 700,"High Units","low Units")</f>
        <v>low Units</v>
      </c>
      <c r="U5925">
        <f>SUM(Table1[[#This Row],[Operating Profit]])/SUM(Table1[Operating Profit])*100</f>
        <v>6.7924162503958251E-4</v>
      </c>
      <c r="V5925">
        <f>SUM(Table1[[#This Row],[Price per Unit]]*Table1[[#This Row],[Units Sold]])</f>
        <v>5640</v>
      </c>
      <c r="W5925">
        <f>SUM(Table1[[#This Row],[Total Sales]]-Table1[[#This Row],[Operating Profit]])</f>
        <v>3384</v>
      </c>
      <c r="X5925">
        <f>SUM(Table1[[#This Row],[Total Sales]]-Table1[[#This Row],[Cost]])</f>
        <v>2256</v>
      </c>
      <c r="Y5925">
        <f>SUM(Table1[[#This Row],[profit/loss]])/SUM(Table1[profit/loss])</f>
        <v>6.7924162503958251E-6</v>
      </c>
    </row>
    <row r="5926" spans="1:25" x14ac:dyDescent="0.3">
      <c r="A5926" t="s">
        <v>29</v>
      </c>
      <c r="B5926" t="s">
        <v>82</v>
      </c>
      <c r="C5926">
        <v>1197831</v>
      </c>
      <c r="D5926" s="9">
        <v>44321</v>
      </c>
      <c r="E5926" s="8" t="str">
        <f>TEXT(Table1[[#This Row],[Invoice Date]],"dd-mm-yyyy")</f>
        <v>05-05-2021</v>
      </c>
      <c r="F5926" s="1" t="str">
        <f t="shared" si="368"/>
        <v>May</v>
      </c>
      <c r="G5926" s="1" t="str">
        <f t="shared" si="369"/>
        <v>2021</v>
      </c>
      <c r="H5926" s="1" t="str">
        <f t="shared" si="370"/>
        <v>Wednesday</v>
      </c>
      <c r="I5926" s="1" t="str">
        <f t="shared" si="371"/>
        <v>05</v>
      </c>
      <c r="J5926" t="s">
        <v>30</v>
      </c>
      <c r="K5926" t="s">
        <v>83</v>
      </c>
      <c r="L5926" t="s">
        <v>84</v>
      </c>
      <c r="M5926" t="s">
        <v>22</v>
      </c>
      <c r="N5926">
        <v>42</v>
      </c>
      <c r="O5926">
        <v>218</v>
      </c>
      <c r="P5926">
        <v>9156</v>
      </c>
      <c r="Q5926">
        <v>5768</v>
      </c>
      <c r="R5926">
        <v>0.63</v>
      </c>
      <c r="S5926" t="s">
        <v>82</v>
      </c>
      <c r="T5926" t="str">
        <f>IF(Table1[[#This Row],[Units Sold]]&gt; 700,"High Units","low Units")</f>
        <v>low Units</v>
      </c>
      <c r="U5926">
        <f>SUM(Table1[[#This Row],[Operating Profit]])/SUM(Table1[Operating Profit])*100</f>
        <v>1.7366425945160957E-3</v>
      </c>
      <c r="V5926">
        <f>SUM(Table1[[#This Row],[Price per Unit]]*Table1[[#This Row],[Units Sold]])</f>
        <v>9156</v>
      </c>
      <c r="W5926">
        <f>SUM(Table1[[#This Row],[Total Sales]]-Table1[[#This Row],[Operating Profit]])</f>
        <v>3388</v>
      </c>
      <c r="X5926">
        <f>SUM(Table1[[#This Row],[Total Sales]]-Table1[[#This Row],[Cost]])</f>
        <v>5768</v>
      </c>
      <c r="Y5926">
        <f>SUM(Table1[[#This Row],[profit/loss]])/SUM(Table1[profit/loss])</f>
        <v>1.7366425945160957E-5</v>
      </c>
    </row>
    <row r="5927" spans="1:25" x14ac:dyDescent="0.3">
      <c r="A5927" t="s">
        <v>29</v>
      </c>
      <c r="B5927" t="s">
        <v>82</v>
      </c>
      <c r="C5927">
        <v>1197831</v>
      </c>
      <c r="D5927" s="9">
        <v>44351</v>
      </c>
      <c r="E5927" s="8" t="str">
        <f>TEXT(Table1[[#This Row],[Invoice Date]],"dd-mm-yyyy")</f>
        <v>04-06-2021</v>
      </c>
      <c r="F5927" s="1" t="str">
        <f t="shared" si="368"/>
        <v>June</v>
      </c>
      <c r="G5927" s="1" t="str">
        <f t="shared" si="369"/>
        <v>2021</v>
      </c>
      <c r="H5927" s="1" t="str">
        <f t="shared" si="370"/>
        <v>Friday</v>
      </c>
      <c r="I5927" s="1" t="str">
        <f t="shared" si="371"/>
        <v>04</v>
      </c>
      <c r="J5927" t="s">
        <v>30</v>
      </c>
      <c r="K5927" t="s">
        <v>83</v>
      </c>
      <c r="L5927" t="s">
        <v>84</v>
      </c>
      <c r="M5927" t="s">
        <v>16</v>
      </c>
      <c r="N5927">
        <v>42</v>
      </c>
      <c r="O5927">
        <v>195</v>
      </c>
      <c r="P5927">
        <v>8190</v>
      </c>
      <c r="Q5927">
        <v>4013</v>
      </c>
      <c r="R5927">
        <v>0.49</v>
      </c>
      <c r="S5927" t="s">
        <v>82</v>
      </c>
      <c r="T5927" t="str">
        <f>IF(Table1[[#This Row],[Units Sold]]&gt; 700,"High Units","low Units")</f>
        <v>low Units</v>
      </c>
      <c r="U5927">
        <f>SUM(Table1[[#This Row],[Operating Profit]])/SUM(Table1[Operating Profit])*100</f>
        <v>1.2082431920584418E-3</v>
      </c>
      <c r="V5927">
        <f>SUM(Table1[[#This Row],[Price per Unit]]*Table1[[#This Row],[Units Sold]])</f>
        <v>8190</v>
      </c>
      <c r="W5927">
        <f>SUM(Table1[[#This Row],[Total Sales]]-Table1[[#This Row],[Operating Profit]])</f>
        <v>4177</v>
      </c>
      <c r="X5927">
        <f>SUM(Table1[[#This Row],[Total Sales]]-Table1[[#This Row],[Cost]])</f>
        <v>4013</v>
      </c>
      <c r="Y5927">
        <f>SUM(Table1[[#This Row],[profit/loss]])/SUM(Table1[profit/loss])</f>
        <v>1.2082431920584417E-5</v>
      </c>
    </row>
    <row r="5928" spans="1:25" x14ac:dyDescent="0.3">
      <c r="A5928" t="s">
        <v>29</v>
      </c>
      <c r="B5928" t="s">
        <v>82</v>
      </c>
      <c r="C5928">
        <v>1197831</v>
      </c>
      <c r="D5928" s="9">
        <v>44351</v>
      </c>
      <c r="E5928" s="8" t="str">
        <f>TEXT(Table1[[#This Row],[Invoice Date]],"dd-mm-yyyy")</f>
        <v>04-06-2021</v>
      </c>
      <c r="F5928" s="1" t="str">
        <f t="shared" si="368"/>
        <v>June</v>
      </c>
      <c r="G5928" s="1" t="str">
        <f t="shared" si="369"/>
        <v>2021</v>
      </c>
      <c r="H5928" s="1" t="str">
        <f t="shared" si="370"/>
        <v>Friday</v>
      </c>
      <c r="I5928" s="1" t="str">
        <f t="shared" si="371"/>
        <v>04</v>
      </c>
      <c r="J5928" t="s">
        <v>30</v>
      </c>
      <c r="K5928" t="s">
        <v>83</v>
      </c>
      <c r="L5928" t="s">
        <v>84</v>
      </c>
      <c r="M5928" t="s">
        <v>18</v>
      </c>
      <c r="N5928">
        <v>46</v>
      </c>
      <c r="O5928">
        <v>188</v>
      </c>
      <c r="P5928">
        <v>8648</v>
      </c>
      <c r="Q5928">
        <v>4151</v>
      </c>
      <c r="R5928">
        <v>0.48</v>
      </c>
      <c r="S5928" t="s">
        <v>82</v>
      </c>
      <c r="T5928" t="str">
        <f>IF(Table1[[#This Row],[Units Sold]]&gt; 700,"High Units","low Units")</f>
        <v>low Units</v>
      </c>
      <c r="U5928">
        <f>SUM(Table1[[#This Row],[Operating Profit]])/SUM(Table1[Operating Profit])*100</f>
        <v>1.2497925467816078E-3</v>
      </c>
      <c r="V5928">
        <f>SUM(Table1[[#This Row],[Price per Unit]]*Table1[[#This Row],[Units Sold]])</f>
        <v>8648</v>
      </c>
      <c r="W5928">
        <f>SUM(Table1[[#This Row],[Total Sales]]-Table1[[#This Row],[Operating Profit]])</f>
        <v>4497</v>
      </c>
      <c r="X5928">
        <f>SUM(Table1[[#This Row],[Total Sales]]-Table1[[#This Row],[Cost]])</f>
        <v>4151</v>
      </c>
      <c r="Y5928">
        <f>SUM(Table1[[#This Row],[profit/loss]])/SUM(Table1[profit/loss])</f>
        <v>1.2497925467816078E-5</v>
      </c>
    </row>
    <row r="5929" spans="1:25" x14ac:dyDescent="0.3">
      <c r="A5929" t="s">
        <v>29</v>
      </c>
      <c r="B5929" t="s">
        <v>82</v>
      </c>
      <c r="C5929">
        <v>1197831</v>
      </c>
      <c r="D5929" s="9">
        <v>44351</v>
      </c>
      <c r="E5929" s="8" t="str">
        <f>TEXT(Table1[[#This Row],[Invoice Date]],"dd-mm-yyyy")</f>
        <v>04-06-2021</v>
      </c>
      <c r="F5929" s="1" t="str">
        <f t="shared" si="368"/>
        <v>June</v>
      </c>
      <c r="G5929" s="1" t="str">
        <f t="shared" si="369"/>
        <v>2021</v>
      </c>
      <c r="H5929" s="1" t="str">
        <f t="shared" si="370"/>
        <v>Friday</v>
      </c>
      <c r="I5929" s="1" t="str">
        <f t="shared" si="371"/>
        <v>04</v>
      </c>
      <c r="J5929" t="s">
        <v>30</v>
      </c>
      <c r="K5929" t="s">
        <v>83</v>
      </c>
      <c r="L5929" t="s">
        <v>84</v>
      </c>
      <c r="M5929" t="s">
        <v>19</v>
      </c>
      <c r="N5929">
        <v>47</v>
      </c>
      <c r="O5929">
        <v>174</v>
      </c>
      <c r="P5929">
        <v>8178</v>
      </c>
      <c r="Q5929">
        <v>3925</v>
      </c>
      <c r="R5929">
        <v>0.48</v>
      </c>
      <c r="S5929" t="s">
        <v>82</v>
      </c>
      <c r="T5929" t="str">
        <f>IF(Table1[[#This Row],[Units Sold]]&gt; 700,"High Units","low Units")</f>
        <v>low Units</v>
      </c>
      <c r="U5929">
        <f>SUM(Table1[[#This Row],[Operating Profit]])/SUM(Table1[Operating Profit])*100</f>
        <v>1.1817479513654085E-3</v>
      </c>
      <c r="V5929">
        <f>SUM(Table1[[#This Row],[Price per Unit]]*Table1[[#This Row],[Units Sold]])</f>
        <v>8178</v>
      </c>
      <c r="W5929">
        <f>SUM(Table1[[#This Row],[Total Sales]]-Table1[[#This Row],[Operating Profit]])</f>
        <v>4253</v>
      </c>
      <c r="X5929">
        <f>SUM(Table1[[#This Row],[Total Sales]]-Table1[[#This Row],[Cost]])</f>
        <v>3925</v>
      </c>
      <c r="Y5929">
        <f>SUM(Table1[[#This Row],[profit/loss]])/SUM(Table1[profit/loss])</f>
        <v>1.1817479513654085E-5</v>
      </c>
    </row>
    <row r="5930" spans="1:25" x14ac:dyDescent="0.3">
      <c r="A5930" t="s">
        <v>29</v>
      </c>
      <c r="B5930" t="s">
        <v>82</v>
      </c>
      <c r="C5930">
        <v>1197831</v>
      </c>
      <c r="D5930" s="9">
        <v>44351</v>
      </c>
      <c r="E5930" s="8" t="str">
        <f>TEXT(Table1[[#This Row],[Invoice Date]],"dd-mm-yyyy")</f>
        <v>04-06-2021</v>
      </c>
      <c r="F5930" s="1" t="str">
        <f t="shared" si="368"/>
        <v>June</v>
      </c>
      <c r="G5930" s="1" t="str">
        <f t="shared" si="369"/>
        <v>2021</v>
      </c>
      <c r="H5930" s="1" t="str">
        <f t="shared" si="370"/>
        <v>Friday</v>
      </c>
      <c r="I5930" s="1" t="str">
        <f t="shared" si="371"/>
        <v>04</v>
      </c>
      <c r="J5930" t="s">
        <v>30</v>
      </c>
      <c r="K5930" t="s">
        <v>83</v>
      </c>
      <c r="L5930" t="s">
        <v>84</v>
      </c>
      <c r="M5930" t="s">
        <v>20</v>
      </c>
      <c r="N5930">
        <v>48</v>
      </c>
      <c r="O5930">
        <v>143</v>
      </c>
      <c r="P5930">
        <v>6864</v>
      </c>
      <c r="Q5930">
        <v>4050</v>
      </c>
      <c r="R5930">
        <v>0.59</v>
      </c>
      <c r="S5930" t="s">
        <v>82</v>
      </c>
      <c r="T5930" t="str">
        <f>IF(Table1[[#This Row],[Units Sold]]&gt; 700,"High Units","low Units")</f>
        <v>low Units</v>
      </c>
      <c r="U5930">
        <f>SUM(Table1[[#This Row],[Operating Profit]])/SUM(Table1[Operating Profit])*100</f>
        <v>1.2193832364407399E-3</v>
      </c>
      <c r="V5930">
        <f>SUM(Table1[[#This Row],[Price per Unit]]*Table1[[#This Row],[Units Sold]])</f>
        <v>6864</v>
      </c>
      <c r="W5930">
        <f>SUM(Table1[[#This Row],[Total Sales]]-Table1[[#This Row],[Operating Profit]])</f>
        <v>2814</v>
      </c>
      <c r="X5930">
        <f>SUM(Table1[[#This Row],[Total Sales]]-Table1[[#This Row],[Cost]])</f>
        <v>4050</v>
      </c>
      <c r="Y5930">
        <f>SUM(Table1[[#This Row],[profit/loss]])/SUM(Table1[profit/loss])</f>
        <v>1.2193832364407398E-5</v>
      </c>
    </row>
    <row r="5931" spans="1:25" x14ac:dyDescent="0.3">
      <c r="A5931" t="s">
        <v>29</v>
      </c>
      <c r="B5931" t="s">
        <v>82</v>
      </c>
      <c r="C5931">
        <v>1197831</v>
      </c>
      <c r="D5931" s="9">
        <v>44351</v>
      </c>
      <c r="E5931" s="8" t="str">
        <f>TEXT(Table1[[#This Row],[Invoice Date]],"dd-mm-yyyy")</f>
        <v>04-06-2021</v>
      </c>
      <c r="F5931" s="1" t="str">
        <f t="shared" si="368"/>
        <v>June</v>
      </c>
      <c r="G5931" s="1" t="str">
        <f t="shared" si="369"/>
        <v>2021</v>
      </c>
      <c r="H5931" s="1" t="str">
        <f t="shared" si="370"/>
        <v>Friday</v>
      </c>
      <c r="I5931" s="1" t="str">
        <f t="shared" si="371"/>
        <v>04</v>
      </c>
      <c r="J5931" t="s">
        <v>30</v>
      </c>
      <c r="K5931" t="s">
        <v>83</v>
      </c>
      <c r="L5931" t="s">
        <v>84</v>
      </c>
      <c r="M5931" t="s">
        <v>21</v>
      </c>
      <c r="N5931">
        <v>52</v>
      </c>
      <c r="O5931">
        <v>117</v>
      </c>
      <c r="P5931">
        <v>6084</v>
      </c>
      <c r="Q5931">
        <v>2616</v>
      </c>
      <c r="R5931">
        <v>0.43</v>
      </c>
      <c r="S5931" t="s">
        <v>82</v>
      </c>
      <c r="T5931" t="str">
        <f>IF(Table1[[#This Row],[Units Sold]]&gt; 700,"High Units","low Units")</f>
        <v>low Units</v>
      </c>
      <c r="U5931">
        <f>SUM(Table1[[#This Row],[Operating Profit]])/SUM(Table1[Operating Profit])*100</f>
        <v>7.8763124605653713E-4</v>
      </c>
      <c r="V5931">
        <f>SUM(Table1[[#This Row],[Price per Unit]]*Table1[[#This Row],[Units Sold]])</f>
        <v>6084</v>
      </c>
      <c r="W5931">
        <f>SUM(Table1[[#This Row],[Total Sales]]-Table1[[#This Row],[Operating Profit]])</f>
        <v>3468</v>
      </c>
      <c r="X5931">
        <f>SUM(Table1[[#This Row],[Total Sales]]-Table1[[#This Row],[Cost]])</f>
        <v>2616</v>
      </c>
      <c r="Y5931">
        <f>SUM(Table1[[#This Row],[profit/loss]])/SUM(Table1[profit/loss])</f>
        <v>7.8763124605653718E-6</v>
      </c>
    </row>
    <row r="5932" spans="1:25" x14ac:dyDescent="0.3">
      <c r="A5932" t="s">
        <v>29</v>
      </c>
      <c r="B5932" t="s">
        <v>82</v>
      </c>
      <c r="C5932">
        <v>1197831</v>
      </c>
      <c r="D5932" s="9">
        <v>44351</v>
      </c>
      <c r="E5932" s="8" t="str">
        <f>TEXT(Table1[[#This Row],[Invoice Date]],"dd-mm-yyyy")</f>
        <v>04-06-2021</v>
      </c>
      <c r="F5932" s="1" t="str">
        <f t="shared" si="368"/>
        <v>June</v>
      </c>
      <c r="G5932" s="1" t="str">
        <f t="shared" si="369"/>
        <v>2021</v>
      </c>
      <c r="H5932" s="1" t="str">
        <f t="shared" si="370"/>
        <v>Friday</v>
      </c>
      <c r="I5932" s="1" t="str">
        <f t="shared" si="371"/>
        <v>04</v>
      </c>
      <c r="J5932" t="s">
        <v>30</v>
      </c>
      <c r="K5932" t="s">
        <v>83</v>
      </c>
      <c r="L5932" t="s">
        <v>84</v>
      </c>
      <c r="M5932" t="s">
        <v>22</v>
      </c>
      <c r="N5932">
        <v>55</v>
      </c>
      <c r="O5932">
        <v>231</v>
      </c>
      <c r="P5932">
        <v>12705</v>
      </c>
      <c r="Q5932">
        <v>7750</v>
      </c>
      <c r="R5932">
        <v>0.61</v>
      </c>
      <c r="S5932" t="s">
        <v>82</v>
      </c>
      <c r="T5932" t="str">
        <f>IF(Table1[[#This Row],[Units Sold]]&gt; 700,"High Units","low Units")</f>
        <v>low Units</v>
      </c>
      <c r="U5932">
        <f>SUM(Table1[[#This Row],[Operating Profit]])/SUM(Table1[Operating Profit])*100</f>
        <v>2.3333876746705518E-3</v>
      </c>
      <c r="V5932">
        <f>SUM(Table1[[#This Row],[Price per Unit]]*Table1[[#This Row],[Units Sold]])</f>
        <v>12705</v>
      </c>
      <c r="W5932">
        <f>SUM(Table1[[#This Row],[Total Sales]]-Table1[[#This Row],[Operating Profit]])</f>
        <v>4955</v>
      </c>
      <c r="X5932">
        <f>SUM(Table1[[#This Row],[Total Sales]]-Table1[[#This Row],[Cost]])</f>
        <v>7750</v>
      </c>
      <c r="Y5932">
        <f>SUM(Table1[[#This Row],[profit/loss]])/SUM(Table1[profit/loss])</f>
        <v>2.3333876746705518E-5</v>
      </c>
    </row>
    <row r="5933" spans="1:25" x14ac:dyDescent="0.3">
      <c r="A5933" t="s">
        <v>29</v>
      </c>
      <c r="B5933" t="s">
        <v>82</v>
      </c>
      <c r="C5933">
        <v>1197831</v>
      </c>
      <c r="D5933" s="9">
        <v>44383</v>
      </c>
      <c r="E5933" s="8" t="str">
        <f>TEXT(Table1[[#This Row],[Invoice Date]],"dd-mm-yyyy")</f>
        <v>06-07-2021</v>
      </c>
      <c r="F5933" s="1" t="str">
        <f t="shared" si="368"/>
        <v>July</v>
      </c>
      <c r="G5933" s="1" t="str">
        <f t="shared" si="369"/>
        <v>2021</v>
      </c>
      <c r="H5933" s="1" t="str">
        <f t="shared" si="370"/>
        <v>Tuesday</v>
      </c>
      <c r="I5933" s="1" t="str">
        <f t="shared" si="371"/>
        <v>06</v>
      </c>
      <c r="J5933" t="s">
        <v>30</v>
      </c>
      <c r="K5933" t="s">
        <v>83</v>
      </c>
      <c r="L5933" t="s">
        <v>84</v>
      </c>
      <c r="M5933" t="s">
        <v>16</v>
      </c>
      <c r="N5933">
        <v>48</v>
      </c>
      <c r="O5933">
        <v>217</v>
      </c>
      <c r="P5933">
        <v>10416</v>
      </c>
      <c r="Q5933">
        <v>5208</v>
      </c>
      <c r="R5933">
        <v>0.5</v>
      </c>
      <c r="S5933" t="s">
        <v>82</v>
      </c>
      <c r="T5933" t="str">
        <f>IF(Table1[[#This Row],[Units Sold]]&gt; 700,"High Units","low Units")</f>
        <v>low Units</v>
      </c>
      <c r="U5933">
        <f>SUM(Table1[[#This Row],[Operating Profit]])/SUM(Table1[Operating Profit])*100</f>
        <v>1.5680365173786105E-3</v>
      </c>
      <c r="V5933">
        <f>SUM(Table1[[#This Row],[Price per Unit]]*Table1[[#This Row],[Units Sold]])</f>
        <v>10416</v>
      </c>
      <c r="W5933">
        <f>SUM(Table1[[#This Row],[Total Sales]]-Table1[[#This Row],[Operating Profit]])</f>
        <v>5208</v>
      </c>
      <c r="X5933">
        <f>SUM(Table1[[#This Row],[Total Sales]]-Table1[[#This Row],[Cost]])</f>
        <v>5208</v>
      </c>
      <c r="Y5933">
        <f>SUM(Table1[[#This Row],[profit/loss]])/SUM(Table1[profit/loss])</f>
        <v>1.5680365173786106E-5</v>
      </c>
    </row>
    <row r="5934" spans="1:25" x14ac:dyDescent="0.3">
      <c r="A5934" t="s">
        <v>29</v>
      </c>
      <c r="B5934" t="s">
        <v>82</v>
      </c>
      <c r="C5934">
        <v>1197831</v>
      </c>
      <c r="D5934" s="9">
        <v>44383</v>
      </c>
      <c r="E5934" s="8" t="str">
        <f>TEXT(Table1[[#This Row],[Invoice Date]],"dd-mm-yyyy")</f>
        <v>06-07-2021</v>
      </c>
      <c r="F5934" s="1" t="str">
        <f t="shared" si="368"/>
        <v>July</v>
      </c>
      <c r="G5934" s="1" t="str">
        <f t="shared" si="369"/>
        <v>2021</v>
      </c>
      <c r="H5934" s="1" t="str">
        <f t="shared" si="370"/>
        <v>Tuesday</v>
      </c>
      <c r="I5934" s="1" t="str">
        <f t="shared" si="371"/>
        <v>06</v>
      </c>
      <c r="J5934" t="s">
        <v>30</v>
      </c>
      <c r="K5934" t="s">
        <v>83</v>
      </c>
      <c r="L5934" t="s">
        <v>84</v>
      </c>
      <c r="M5934" t="s">
        <v>18</v>
      </c>
      <c r="N5934">
        <v>52</v>
      </c>
      <c r="O5934">
        <v>202</v>
      </c>
      <c r="P5934">
        <v>10504</v>
      </c>
      <c r="Q5934">
        <v>5462</v>
      </c>
      <c r="R5934">
        <v>0.52</v>
      </c>
      <c r="S5934" t="s">
        <v>82</v>
      </c>
      <c r="T5934" t="str">
        <f>IF(Table1[[#This Row],[Units Sold]]&gt; 700,"High Units","low Units")</f>
        <v>low Units</v>
      </c>
      <c r="U5934">
        <f>SUM(Table1[[#This Row],[Operating Profit]])/SUM(Table1[Operating Profit])*100</f>
        <v>1.6445114166516843E-3</v>
      </c>
      <c r="V5934">
        <f>SUM(Table1[[#This Row],[Price per Unit]]*Table1[[#This Row],[Units Sold]])</f>
        <v>10504</v>
      </c>
      <c r="W5934">
        <f>SUM(Table1[[#This Row],[Total Sales]]-Table1[[#This Row],[Operating Profit]])</f>
        <v>5042</v>
      </c>
      <c r="X5934">
        <f>SUM(Table1[[#This Row],[Total Sales]]-Table1[[#This Row],[Cost]])</f>
        <v>5462</v>
      </c>
      <c r="Y5934">
        <f>SUM(Table1[[#This Row],[profit/loss]])/SUM(Table1[profit/loss])</f>
        <v>1.6445114166516843E-5</v>
      </c>
    </row>
    <row r="5935" spans="1:25" x14ac:dyDescent="0.3">
      <c r="A5935" t="s">
        <v>29</v>
      </c>
      <c r="B5935" t="s">
        <v>82</v>
      </c>
      <c r="C5935">
        <v>1197831</v>
      </c>
      <c r="D5935" s="9">
        <v>44383</v>
      </c>
      <c r="E5935" s="8" t="str">
        <f>TEXT(Table1[[#This Row],[Invoice Date]],"dd-mm-yyyy")</f>
        <v>06-07-2021</v>
      </c>
      <c r="F5935" s="1" t="str">
        <f t="shared" si="368"/>
        <v>July</v>
      </c>
      <c r="G5935" s="1" t="str">
        <f t="shared" si="369"/>
        <v>2021</v>
      </c>
      <c r="H5935" s="1" t="str">
        <f t="shared" si="370"/>
        <v>Tuesday</v>
      </c>
      <c r="I5935" s="1" t="str">
        <f t="shared" si="371"/>
        <v>06</v>
      </c>
      <c r="J5935" t="s">
        <v>30</v>
      </c>
      <c r="K5935" t="s">
        <v>83</v>
      </c>
      <c r="L5935" t="s">
        <v>84</v>
      </c>
      <c r="M5935" t="s">
        <v>19</v>
      </c>
      <c r="N5935">
        <v>46</v>
      </c>
      <c r="O5935">
        <v>241</v>
      </c>
      <c r="P5935">
        <v>11086</v>
      </c>
      <c r="Q5935">
        <v>6097</v>
      </c>
      <c r="R5935">
        <v>0.55000000000000004</v>
      </c>
      <c r="S5935" t="s">
        <v>82</v>
      </c>
      <c r="T5935" t="str">
        <f>IF(Table1[[#This Row],[Units Sold]]&gt; 700,"High Units","low Units")</f>
        <v>low Units</v>
      </c>
      <c r="U5935">
        <f>SUM(Table1[[#This Row],[Operating Profit]])/SUM(Table1[Operating Profit])*100</f>
        <v>1.8356986648343683E-3</v>
      </c>
      <c r="V5935">
        <f>SUM(Table1[[#This Row],[Price per Unit]]*Table1[[#This Row],[Units Sold]])</f>
        <v>11086</v>
      </c>
      <c r="W5935">
        <f>SUM(Table1[[#This Row],[Total Sales]]-Table1[[#This Row],[Operating Profit]])</f>
        <v>4989</v>
      </c>
      <c r="X5935">
        <f>SUM(Table1[[#This Row],[Total Sales]]-Table1[[#This Row],[Cost]])</f>
        <v>6097</v>
      </c>
      <c r="Y5935">
        <f>SUM(Table1[[#This Row],[profit/loss]])/SUM(Table1[profit/loss])</f>
        <v>1.8356986648343682E-5</v>
      </c>
    </row>
    <row r="5936" spans="1:25" x14ac:dyDescent="0.3">
      <c r="A5936" t="s">
        <v>29</v>
      </c>
      <c r="B5936" t="s">
        <v>82</v>
      </c>
      <c r="C5936">
        <v>1197831</v>
      </c>
      <c r="D5936" s="9">
        <v>44383</v>
      </c>
      <c r="E5936" s="8" t="str">
        <f>TEXT(Table1[[#This Row],[Invoice Date]],"dd-mm-yyyy")</f>
        <v>06-07-2021</v>
      </c>
      <c r="F5936" s="1" t="str">
        <f t="shared" si="368"/>
        <v>July</v>
      </c>
      <c r="G5936" s="1" t="str">
        <f t="shared" si="369"/>
        <v>2021</v>
      </c>
      <c r="H5936" s="1" t="str">
        <f t="shared" si="370"/>
        <v>Tuesday</v>
      </c>
      <c r="I5936" s="1" t="str">
        <f t="shared" si="371"/>
        <v>06</v>
      </c>
      <c r="J5936" t="s">
        <v>30</v>
      </c>
      <c r="K5936" t="s">
        <v>83</v>
      </c>
      <c r="L5936" t="s">
        <v>84</v>
      </c>
      <c r="M5936" t="s">
        <v>20</v>
      </c>
      <c r="N5936">
        <v>47</v>
      </c>
      <c r="O5936">
        <v>137</v>
      </c>
      <c r="P5936">
        <v>6439</v>
      </c>
      <c r="Q5936">
        <v>4121</v>
      </c>
      <c r="R5936">
        <v>0.64</v>
      </c>
      <c r="S5936" t="s">
        <v>82</v>
      </c>
      <c r="T5936" t="str">
        <f>IF(Table1[[#This Row],[Units Sold]]&gt; 700,"High Units","low Units")</f>
        <v>low Units</v>
      </c>
      <c r="U5936">
        <f>SUM(Table1[[#This Row],[Operating Profit]])/SUM(Table1[Operating Profit])*100</f>
        <v>1.2407600783635282E-3</v>
      </c>
      <c r="V5936">
        <f>SUM(Table1[[#This Row],[Price per Unit]]*Table1[[#This Row],[Units Sold]])</f>
        <v>6439</v>
      </c>
      <c r="W5936">
        <f>SUM(Table1[[#This Row],[Total Sales]]-Table1[[#This Row],[Operating Profit]])</f>
        <v>2318</v>
      </c>
      <c r="X5936">
        <f>SUM(Table1[[#This Row],[Total Sales]]-Table1[[#This Row],[Cost]])</f>
        <v>4121</v>
      </c>
      <c r="Y5936">
        <f>SUM(Table1[[#This Row],[profit/loss]])/SUM(Table1[profit/loss])</f>
        <v>1.2407600783635282E-5</v>
      </c>
    </row>
    <row r="5937" spans="1:25" x14ac:dyDescent="0.3">
      <c r="A5937" t="s">
        <v>29</v>
      </c>
      <c r="B5937" t="s">
        <v>82</v>
      </c>
      <c r="C5937">
        <v>1197831</v>
      </c>
      <c r="D5937" s="9">
        <v>44383</v>
      </c>
      <c r="E5937" s="8" t="str">
        <f>TEXT(Table1[[#This Row],[Invoice Date]],"dd-mm-yyyy")</f>
        <v>06-07-2021</v>
      </c>
      <c r="F5937" s="1" t="str">
        <f t="shared" si="368"/>
        <v>July</v>
      </c>
      <c r="G5937" s="1" t="str">
        <f t="shared" si="369"/>
        <v>2021</v>
      </c>
      <c r="H5937" s="1" t="str">
        <f t="shared" si="370"/>
        <v>Tuesday</v>
      </c>
      <c r="I5937" s="1" t="str">
        <f t="shared" si="371"/>
        <v>06</v>
      </c>
      <c r="J5937" t="s">
        <v>30</v>
      </c>
      <c r="K5937" t="s">
        <v>83</v>
      </c>
      <c r="L5937" t="s">
        <v>84</v>
      </c>
      <c r="M5937" t="s">
        <v>21</v>
      </c>
      <c r="N5937">
        <v>53</v>
      </c>
      <c r="O5937">
        <v>131</v>
      </c>
      <c r="P5937">
        <v>6943</v>
      </c>
      <c r="Q5937">
        <v>3333</v>
      </c>
      <c r="R5937">
        <v>0.48</v>
      </c>
      <c r="S5937" t="s">
        <v>82</v>
      </c>
      <c r="T5937" t="str">
        <f>IF(Table1[[#This Row],[Units Sold]]&gt; 700,"High Units","low Units")</f>
        <v>low Units</v>
      </c>
      <c r="U5937">
        <f>SUM(Table1[[#This Row],[Operating Profit]])/SUM(Table1[Operating Profit])*100</f>
        <v>1.0035072412486385E-3</v>
      </c>
      <c r="V5937">
        <f>SUM(Table1[[#This Row],[Price per Unit]]*Table1[[#This Row],[Units Sold]])</f>
        <v>6943</v>
      </c>
      <c r="W5937">
        <f>SUM(Table1[[#This Row],[Total Sales]]-Table1[[#This Row],[Operating Profit]])</f>
        <v>3610</v>
      </c>
      <c r="X5937">
        <f>SUM(Table1[[#This Row],[Total Sales]]-Table1[[#This Row],[Cost]])</f>
        <v>3333</v>
      </c>
      <c r="Y5937">
        <f>SUM(Table1[[#This Row],[profit/loss]])/SUM(Table1[profit/loss])</f>
        <v>1.0035072412486385E-5</v>
      </c>
    </row>
    <row r="5938" spans="1:25" x14ac:dyDescent="0.3">
      <c r="A5938" t="s">
        <v>13</v>
      </c>
      <c r="B5938" t="s">
        <v>82</v>
      </c>
      <c r="C5938">
        <v>1197831</v>
      </c>
      <c r="D5938" s="9">
        <v>44383</v>
      </c>
      <c r="E5938" s="8" t="str">
        <f>TEXT(Table1[[#This Row],[Invoice Date]],"dd-mm-yyyy")</f>
        <v>06-07-2021</v>
      </c>
      <c r="F5938" s="1" t="str">
        <f t="shared" si="368"/>
        <v>July</v>
      </c>
      <c r="G5938" s="1" t="str">
        <f t="shared" si="369"/>
        <v>2021</v>
      </c>
      <c r="H5938" s="1" t="str">
        <f t="shared" si="370"/>
        <v>Tuesday</v>
      </c>
      <c r="I5938" s="1" t="str">
        <f t="shared" si="371"/>
        <v>06</v>
      </c>
      <c r="J5938" t="s">
        <v>30</v>
      </c>
      <c r="K5938" t="s">
        <v>83</v>
      </c>
      <c r="L5938" t="s">
        <v>84</v>
      </c>
      <c r="M5938" t="s">
        <v>22</v>
      </c>
      <c r="N5938">
        <v>64</v>
      </c>
      <c r="O5938">
        <v>208</v>
      </c>
      <c r="P5938">
        <v>13312</v>
      </c>
      <c r="Q5938">
        <v>9185</v>
      </c>
      <c r="R5938">
        <v>0.69</v>
      </c>
      <c r="S5938" t="s">
        <v>82</v>
      </c>
      <c r="T5938" t="str">
        <f>IF(Table1[[#This Row],[Units Sold]]&gt; 700,"High Units","low Units")</f>
        <v>low Units</v>
      </c>
      <c r="U5938">
        <f>SUM(Table1[[#This Row],[Operating Profit]])/SUM(Table1[Operating Profit])*100</f>
        <v>2.7654407473353573E-3</v>
      </c>
      <c r="V5938">
        <f>SUM(Table1[[#This Row],[Price per Unit]]*Table1[[#This Row],[Units Sold]])</f>
        <v>13312</v>
      </c>
      <c r="W5938">
        <f>SUM(Table1[[#This Row],[Total Sales]]-Table1[[#This Row],[Operating Profit]])</f>
        <v>4127</v>
      </c>
      <c r="X5938">
        <f>SUM(Table1[[#This Row],[Total Sales]]-Table1[[#This Row],[Cost]])</f>
        <v>9185</v>
      </c>
      <c r="Y5938">
        <f>SUM(Table1[[#This Row],[profit/loss]])/SUM(Table1[profit/loss])</f>
        <v>2.7654407473353571E-5</v>
      </c>
    </row>
    <row r="5939" spans="1:25" x14ac:dyDescent="0.3">
      <c r="A5939" t="s">
        <v>13</v>
      </c>
      <c r="B5939" t="s">
        <v>82</v>
      </c>
      <c r="C5939">
        <v>1197831</v>
      </c>
      <c r="D5939" s="9">
        <v>44416</v>
      </c>
      <c r="E5939" s="8" t="str">
        <f>TEXT(Table1[[#This Row],[Invoice Date]],"dd-mm-yyyy")</f>
        <v>08-08-2021</v>
      </c>
      <c r="F5939" s="1" t="str">
        <f t="shared" si="368"/>
        <v>August</v>
      </c>
      <c r="G5939" s="1" t="str">
        <f t="shared" si="369"/>
        <v>2021</v>
      </c>
      <c r="H5939" s="1" t="str">
        <f t="shared" si="370"/>
        <v>Sunday</v>
      </c>
      <c r="I5939" s="1" t="str">
        <f t="shared" si="371"/>
        <v>08</v>
      </c>
      <c r="J5939" t="s">
        <v>30</v>
      </c>
      <c r="K5939" t="s">
        <v>83</v>
      </c>
      <c r="L5939" t="s">
        <v>84</v>
      </c>
      <c r="M5939" t="s">
        <v>16</v>
      </c>
      <c r="N5939">
        <v>46</v>
      </c>
      <c r="O5939">
        <v>210</v>
      </c>
      <c r="P5939">
        <v>9660</v>
      </c>
      <c r="Q5939">
        <v>5313</v>
      </c>
      <c r="R5939">
        <v>0.55000000000000004</v>
      </c>
      <c r="S5939" t="s">
        <v>82</v>
      </c>
      <c r="T5939" t="str">
        <f>IF(Table1[[#This Row],[Units Sold]]&gt; 700,"High Units","low Units")</f>
        <v>low Units</v>
      </c>
      <c r="U5939">
        <f>SUM(Table1[[#This Row],[Operating Profit]])/SUM(Table1[Operating Profit])*100</f>
        <v>1.5996501568418893E-3</v>
      </c>
      <c r="V5939">
        <f>SUM(Table1[[#This Row],[Price per Unit]]*Table1[[#This Row],[Units Sold]])</f>
        <v>9660</v>
      </c>
      <c r="W5939">
        <f>SUM(Table1[[#This Row],[Total Sales]]-Table1[[#This Row],[Operating Profit]])</f>
        <v>4347</v>
      </c>
      <c r="X5939">
        <f>SUM(Table1[[#This Row],[Total Sales]]-Table1[[#This Row],[Cost]])</f>
        <v>5313</v>
      </c>
      <c r="Y5939">
        <f>SUM(Table1[[#This Row],[profit/loss]])/SUM(Table1[profit/loss])</f>
        <v>1.5996501568418892E-5</v>
      </c>
    </row>
    <row r="5940" spans="1:25" x14ac:dyDescent="0.3">
      <c r="A5940" t="s">
        <v>13</v>
      </c>
      <c r="B5940" t="s">
        <v>82</v>
      </c>
      <c r="C5940">
        <v>1197831</v>
      </c>
      <c r="D5940" s="9">
        <v>44416</v>
      </c>
      <c r="E5940" s="8" t="str">
        <f>TEXT(Table1[[#This Row],[Invoice Date]],"dd-mm-yyyy")</f>
        <v>08-08-2021</v>
      </c>
      <c r="F5940" s="1" t="str">
        <f t="shared" si="368"/>
        <v>August</v>
      </c>
      <c r="G5940" s="1" t="str">
        <f t="shared" si="369"/>
        <v>2021</v>
      </c>
      <c r="H5940" s="1" t="str">
        <f t="shared" si="370"/>
        <v>Sunday</v>
      </c>
      <c r="I5940" s="1" t="str">
        <f t="shared" si="371"/>
        <v>08</v>
      </c>
      <c r="J5940" t="s">
        <v>30</v>
      </c>
      <c r="K5940" t="s">
        <v>83</v>
      </c>
      <c r="L5940" t="s">
        <v>84</v>
      </c>
      <c r="M5940" t="s">
        <v>18</v>
      </c>
      <c r="N5940">
        <v>53</v>
      </c>
      <c r="O5940">
        <v>195</v>
      </c>
      <c r="P5940">
        <v>10335</v>
      </c>
      <c r="Q5940">
        <v>5478</v>
      </c>
      <c r="R5940">
        <v>0.53</v>
      </c>
      <c r="S5940" t="s">
        <v>82</v>
      </c>
      <c r="T5940" t="str">
        <f>IF(Table1[[#This Row],[Units Sold]]&gt; 700,"High Units","low Units")</f>
        <v>low Units</v>
      </c>
      <c r="U5940">
        <f>SUM(Table1[[#This Row],[Operating Profit]])/SUM(Table1[Operating Profit])*100</f>
        <v>1.6493287331413265E-3</v>
      </c>
      <c r="V5940">
        <f>SUM(Table1[[#This Row],[Price per Unit]]*Table1[[#This Row],[Units Sold]])</f>
        <v>10335</v>
      </c>
      <c r="W5940">
        <f>SUM(Table1[[#This Row],[Total Sales]]-Table1[[#This Row],[Operating Profit]])</f>
        <v>4857</v>
      </c>
      <c r="X5940">
        <f>SUM(Table1[[#This Row],[Total Sales]]-Table1[[#This Row],[Cost]])</f>
        <v>5478</v>
      </c>
      <c r="Y5940">
        <f>SUM(Table1[[#This Row],[profit/loss]])/SUM(Table1[profit/loss])</f>
        <v>1.6493287331413267E-5</v>
      </c>
    </row>
    <row r="5941" spans="1:25" x14ac:dyDescent="0.3">
      <c r="A5941" t="s">
        <v>13</v>
      </c>
      <c r="B5941" t="s">
        <v>82</v>
      </c>
      <c r="C5941">
        <v>1197831</v>
      </c>
      <c r="D5941" s="9">
        <v>44416</v>
      </c>
      <c r="E5941" s="8" t="str">
        <f>TEXT(Table1[[#This Row],[Invoice Date]],"dd-mm-yyyy")</f>
        <v>08-08-2021</v>
      </c>
      <c r="F5941" s="1" t="str">
        <f t="shared" si="368"/>
        <v>August</v>
      </c>
      <c r="G5941" s="1" t="str">
        <f t="shared" si="369"/>
        <v>2021</v>
      </c>
      <c r="H5941" s="1" t="str">
        <f t="shared" si="370"/>
        <v>Sunday</v>
      </c>
      <c r="I5941" s="1" t="str">
        <f t="shared" si="371"/>
        <v>08</v>
      </c>
      <c r="J5941" t="s">
        <v>30</v>
      </c>
      <c r="K5941" t="s">
        <v>83</v>
      </c>
      <c r="L5941" t="s">
        <v>84</v>
      </c>
      <c r="M5941" t="s">
        <v>19</v>
      </c>
      <c r="N5941">
        <v>46</v>
      </c>
      <c r="O5941">
        <v>250</v>
      </c>
      <c r="P5941">
        <v>11500</v>
      </c>
      <c r="Q5941">
        <v>6095</v>
      </c>
      <c r="R5941">
        <v>0.53</v>
      </c>
      <c r="S5941" t="s">
        <v>82</v>
      </c>
      <c r="T5941" t="str">
        <f>IF(Table1[[#This Row],[Units Sold]]&gt; 700,"High Units","low Units")</f>
        <v>low Units</v>
      </c>
      <c r="U5941">
        <f>SUM(Table1[[#This Row],[Operating Profit]])/SUM(Table1[Operating Profit])*100</f>
        <v>1.835096500273163E-3</v>
      </c>
      <c r="V5941">
        <f>SUM(Table1[[#This Row],[Price per Unit]]*Table1[[#This Row],[Units Sold]])</f>
        <v>11500</v>
      </c>
      <c r="W5941">
        <f>SUM(Table1[[#This Row],[Total Sales]]-Table1[[#This Row],[Operating Profit]])</f>
        <v>5405</v>
      </c>
      <c r="X5941">
        <f>SUM(Table1[[#This Row],[Total Sales]]-Table1[[#This Row],[Cost]])</f>
        <v>6095</v>
      </c>
      <c r="Y5941">
        <f>SUM(Table1[[#This Row],[profit/loss]])/SUM(Table1[profit/loss])</f>
        <v>1.8350965002731629E-5</v>
      </c>
    </row>
    <row r="5942" spans="1:25" x14ac:dyDescent="0.3">
      <c r="A5942" t="s">
        <v>13</v>
      </c>
      <c r="B5942" t="s">
        <v>82</v>
      </c>
      <c r="C5942">
        <v>1197831</v>
      </c>
      <c r="D5942" s="9">
        <v>44416</v>
      </c>
      <c r="E5942" s="8" t="str">
        <f>TEXT(Table1[[#This Row],[Invoice Date]],"dd-mm-yyyy")</f>
        <v>08-08-2021</v>
      </c>
      <c r="F5942" s="1" t="str">
        <f t="shared" si="368"/>
        <v>August</v>
      </c>
      <c r="G5942" s="1" t="str">
        <f t="shared" si="369"/>
        <v>2021</v>
      </c>
      <c r="H5942" s="1" t="str">
        <f t="shared" si="370"/>
        <v>Sunday</v>
      </c>
      <c r="I5942" s="1" t="str">
        <f t="shared" si="371"/>
        <v>08</v>
      </c>
      <c r="J5942" t="s">
        <v>30</v>
      </c>
      <c r="K5942" t="s">
        <v>83</v>
      </c>
      <c r="L5942" t="s">
        <v>84</v>
      </c>
      <c r="M5942" t="s">
        <v>20</v>
      </c>
      <c r="N5942">
        <v>48</v>
      </c>
      <c r="O5942">
        <v>124</v>
      </c>
      <c r="P5942">
        <v>5952</v>
      </c>
      <c r="Q5942">
        <v>3869</v>
      </c>
      <c r="R5942">
        <v>0.65</v>
      </c>
      <c r="S5942" t="s">
        <v>82</v>
      </c>
      <c r="T5942" t="str">
        <f>IF(Table1[[#This Row],[Units Sold]]&gt; 700,"High Units","low Units")</f>
        <v>low Units</v>
      </c>
      <c r="U5942">
        <f>SUM(Table1[[#This Row],[Operating Profit]])/SUM(Table1[Operating Profit])*100</f>
        <v>1.1648873436516599E-3</v>
      </c>
      <c r="V5942">
        <f>SUM(Table1[[#This Row],[Price per Unit]]*Table1[[#This Row],[Units Sold]])</f>
        <v>5952</v>
      </c>
      <c r="W5942">
        <f>SUM(Table1[[#This Row],[Total Sales]]-Table1[[#This Row],[Operating Profit]])</f>
        <v>2083</v>
      </c>
      <c r="X5942">
        <f>SUM(Table1[[#This Row],[Total Sales]]-Table1[[#This Row],[Cost]])</f>
        <v>3869</v>
      </c>
      <c r="Y5942">
        <f>SUM(Table1[[#This Row],[profit/loss]])/SUM(Table1[profit/loss])</f>
        <v>1.1648873436516599E-5</v>
      </c>
    </row>
    <row r="5943" spans="1:25" x14ac:dyDescent="0.3">
      <c r="A5943" t="s">
        <v>25</v>
      </c>
      <c r="B5943" t="s">
        <v>82</v>
      </c>
      <c r="C5943">
        <v>1197831</v>
      </c>
      <c r="D5943" s="9">
        <v>44416</v>
      </c>
      <c r="E5943" s="8" t="str">
        <f>TEXT(Table1[[#This Row],[Invoice Date]],"dd-mm-yyyy")</f>
        <v>08-08-2021</v>
      </c>
      <c r="F5943" s="1" t="str">
        <f t="shared" si="368"/>
        <v>August</v>
      </c>
      <c r="G5943" s="1" t="str">
        <f t="shared" si="369"/>
        <v>2021</v>
      </c>
      <c r="H5943" s="1" t="str">
        <f t="shared" si="370"/>
        <v>Sunday</v>
      </c>
      <c r="I5943" s="1" t="str">
        <f t="shared" si="371"/>
        <v>08</v>
      </c>
      <c r="J5943" t="s">
        <v>30</v>
      </c>
      <c r="K5943" t="s">
        <v>83</v>
      </c>
      <c r="L5943" t="s">
        <v>84</v>
      </c>
      <c r="M5943" t="s">
        <v>21</v>
      </c>
      <c r="N5943">
        <v>52</v>
      </c>
      <c r="O5943">
        <v>133</v>
      </c>
      <c r="P5943">
        <v>6916</v>
      </c>
      <c r="Q5943">
        <v>3181</v>
      </c>
      <c r="R5943">
        <v>0.46</v>
      </c>
      <c r="S5943" t="s">
        <v>82</v>
      </c>
      <c r="T5943" t="str">
        <f>IF(Table1[[#This Row],[Units Sold]]&gt; 700,"High Units","low Units")</f>
        <v>low Units</v>
      </c>
      <c r="U5943">
        <f>SUM(Table1[[#This Row],[Operating Profit]])/SUM(Table1[Operating Profit])*100</f>
        <v>9.5774273459703547E-4</v>
      </c>
      <c r="V5943">
        <f>SUM(Table1[[#This Row],[Price per Unit]]*Table1[[#This Row],[Units Sold]])</f>
        <v>6916</v>
      </c>
      <c r="W5943">
        <f>SUM(Table1[[#This Row],[Total Sales]]-Table1[[#This Row],[Operating Profit]])</f>
        <v>3735</v>
      </c>
      <c r="X5943">
        <f>SUM(Table1[[#This Row],[Total Sales]]-Table1[[#This Row],[Cost]])</f>
        <v>3181</v>
      </c>
      <c r="Y5943">
        <f>SUM(Table1[[#This Row],[profit/loss]])/SUM(Table1[profit/loss])</f>
        <v>9.5774273459703546E-6</v>
      </c>
    </row>
    <row r="5944" spans="1:25" x14ac:dyDescent="0.3">
      <c r="A5944" t="s">
        <v>25</v>
      </c>
      <c r="B5944" t="s">
        <v>82</v>
      </c>
      <c r="C5944">
        <v>1197831</v>
      </c>
      <c r="D5944" s="9">
        <v>44416</v>
      </c>
      <c r="E5944" s="8" t="str">
        <f>TEXT(Table1[[#This Row],[Invoice Date]],"dd-mm-yyyy")</f>
        <v>08-08-2021</v>
      </c>
      <c r="F5944" s="1" t="str">
        <f t="shared" si="368"/>
        <v>August</v>
      </c>
      <c r="G5944" s="1" t="str">
        <f t="shared" si="369"/>
        <v>2021</v>
      </c>
      <c r="H5944" s="1" t="str">
        <f t="shared" si="370"/>
        <v>Sunday</v>
      </c>
      <c r="I5944" s="1" t="str">
        <f t="shared" si="371"/>
        <v>08</v>
      </c>
      <c r="J5944" t="s">
        <v>30</v>
      </c>
      <c r="K5944" t="s">
        <v>83</v>
      </c>
      <c r="L5944" t="s">
        <v>84</v>
      </c>
      <c r="M5944" t="s">
        <v>22</v>
      </c>
      <c r="N5944">
        <v>54</v>
      </c>
      <c r="O5944">
        <v>196</v>
      </c>
      <c r="P5944">
        <v>10584</v>
      </c>
      <c r="Q5944">
        <v>7197</v>
      </c>
      <c r="R5944">
        <v>0.68</v>
      </c>
      <c r="S5944" t="s">
        <v>82</v>
      </c>
      <c r="T5944" t="str">
        <f>IF(Table1[[#This Row],[Units Sold]]&gt; 700,"High Units","low Units")</f>
        <v>low Units</v>
      </c>
      <c r="U5944">
        <f>SUM(Table1[[#This Row],[Operating Profit]])/SUM(Table1[Operating Profit])*100</f>
        <v>2.1668891734972855E-3</v>
      </c>
      <c r="V5944">
        <f>SUM(Table1[[#This Row],[Price per Unit]]*Table1[[#This Row],[Units Sold]])</f>
        <v>10584</v>
      </c>
      <c r="W5944">
        <f>SUM(Table1[[#This Row],[Total Sales]]-Table1[[#This Row],[Operating Profit]])</f>
        <v>3387</v>
      </c>
      <c r="X5944">
        <f>SUM(Table1[[#This Row],[Total Sales]]-Table1[[#This Row],[Cost]])</f>
        <v>7197</v>
      </c>
      <c r="Y5944">
        <f>SUM(Table1[[#This Row],[profit/loss]])/SUM(Table1[profit/loss])</f>
        <v>2.1668891734972854E-5</v>
      </c>
    </row>
    <row r="5945" spans="1:25" x14ac:dyDescent="0.3">
      <c r="A5945" t="s">
        <v>25</v>
      </c>
      <c r="B5945" t="s">
        <v>82</v>
      </c>
      <c r="C5945">
        <v>1197831</v>
      </c>
      <c r="D5945" s="9">
        <v>44444</v>
      </c>
      <c r="E5945" s="8" t="str">
        <f>TEXT(Table1[[#This Row],[Invoice Date]],"dd-mm-yyyy")</f>
        <v>05-09-2021</v>
      </c>
      <c r="F5945" s="1" t="str">
        <f t="shared" si="368"/>
        <v>September</v>
      </c>
      <c r="G5945" s="1" t="str">
        <f t="shared" si="369"/>
        <v>2021</v>
      </c>
      <c r="H5945" s="1" t="str">
        <f t="shared" si="370"/>
        <v>Sunday</v>
      </c>
      <c r="I5945" s="1" t="str">
        <f t="shared" si="371"/>
        <v>05</v>
      </c>
      <c r="J5945" t="s">
        <v>30</v>
      </c>
      <c r="K5945" t="s">
        <v>83</v>
      </c>
      <c r="L5945" t="s">
        <v>84</v>
      </c>
      <c r="M5945" t="s">
        <v>16</v>
      </c>
      <c r="N5945">
        <v>50</v>
      </c>
      <c r="O5945">
        <v>176</v>
      </c>
      <c r="P5945">
        <v>8800</v>
      </c>
      <c r="Q5945">
        <v>4400</v>
      </c>
      <c r="R5945">
        <v>0.5</v>
      </c>
      <c r="S5945" t="s">
        <v>82</v>
      </c>
      <c r="T5945" t="str">
        <f>IF(Table1[[#This Row],[Units Sold]]&gt; 700,"High Units","low Units")</f>
        <v>low Units</v>
      </c>
      <c r="U5945">
        <f>SUM(Table1[[#This Row],[Operating Profit]])/SUM(Table1[Operating Profit])*100</f>
        <v>1.324762034651668E-3</v>
      </c>
      <c r="V5945">
        <f>SUM(Table1[[#This Row],[Price per Unit]]*Table1[[#This Row],[Units Sold]])</f>
        <v>8800</v>
      </c>
      <c r="W5945">
        <f>SUM(Table1[[#This Row],[Total Sales]]-Table1[[#This Row],[Operating Profit]])</f>
        <v>4400</v>
      </c>
      <c r="X5945">
        <f>SUM(Table1[[#This Row],[Total Sales]]-Table1[[#This Row],[Cost]])</f>
        <v>4400</v>
      </c>
      <c r="Y5945">
        <f>SUM(Table1[[#This Row],[profit/loss]])/SUM(Table1[profit/loss])</f>
        <v>1.3247620346516681E-5</v>
      </c>
    </row>
    <row r="5946" spans="1:25" x14ac:dyDescent="0.3">
      <c r="A5946" t="s">
        <v>25</v>
      </c>
      <c r="B5946" t="s">
        <v>82</v>
      </c>
      <c r="C5946">
        <v>1197831</v>
      </c>
      <c r="D5946" s="9">
        <v>44444</v>
      </c>
      <c r="E5946" s="8" t="str">
        <f>TEXT(Table1[[#This Row],[Invoice Date]],"dd-mm-yyyy")</f>
        <v>05-09-2021</v>
      </c>
      <c r="F5946" s="1" t="str">
        <f t="shared" si="368"/>
        <v>September</v>
      </c>
      <c r="G5946" s="1" t="str">
        <f t="shared" si="369"/>
        <v>2021</v>
      </c>
      <c r="H5946" s="1" t="str">
        <f t="shared" si="370"/>
        <v>Sunday</v>
      </c>
      <c r="I5946" s="1" t="str">
        <f t="shared" si="371"/>
        <v>05</v>
      </c>
      <c r="J5946" t="s">
        <v>30</v>
      </c>
      <c r="K5946" t="s">
        <v>83</v>
      </c>
      <c r="L5946" t="s">
        <v>84</v>
      </c>
      <c r="M5946" t="s">
        <v>18</v>
      </c>
      <c r="N5946">
        <v>50</v>
      </c>
      <c r="O5946">
        <v>188</v>
      </c>
      <c r="P5946">
        <v>9400</v>
      </c>
      <c r="Q5946">
        <v>4888</v>
      </c>
      <c r="R5946">
        <v>0.52</v>
      </c>
      <c r="S5946" t="s">
        <v>82</v>
      </c>
      <c r="T5946" t="str">
        <f>IF(Table1[[#This Row],[Units Sold]]&gt; 700,"High Units","low Units")</f>
        <v>low Units</v>
      </c>
      <c r="U5946">
        <f>SUM(Table1[[#This Row],[Operating Profit]])/SUM(Table1[Operating Profit])*100</f>
        <v>1.4716901875857621E-3</v>
      </c>
      <c r="V5946">
        <f>SUM(Table1[[#This Row],[Price per Unit]]*Table1[[#This Row],[Units Sold]])</f>
        <v>9400</v>
      </c>
      <c r="W5946">
        <f>SUM(Table1[[#This Row],[Total Sales]]-Table1[[#This Row],[Operating Profit]])</f>
        <v>4512</v>
      </c>
      <c r="X5946">
        <f>SUM(Table1[[#This Row],[Total Sales]]-Table1[[#This Row],[Cost]])</f>
        <v>4888</v>
      </c>
      <c r="Y5946">
        <f>SUM(Table1[[#This Row],[profit/loss]])/SUM(Table1[profit/loss])</f>
        <v>1.4716901875857621E-5</v>
      </c>
    </row>
    <row r="5947" spans="1:25" x14ac:dyDescent="0.3">
      <c r="A5947" t="s">
        <v>25</v>
      </c>
      <c r="B5947" t="s">
        <v>82</v>
      </c>
      <c r="C5947">
        <v>1197831</v>
      </c>
      <c r="D5947" s="9">
        <v>44444</v>
      </c>
      <c r="E5947" s="8" t="str">
        <f>TEXT(Table1[[#This Row],[Invoice Date]],"dd-mm-yyyy")</f>
        <v>05-09-2021</v>
      </c>
      <c r="F5947" s="1" t="str">
        <f t="shared" si="368"/>
        <v>September</v>
      </c>
      <c r="G5947" s="1" t="str">
        <f t="shared" si="369"/>
        <v>2021</v>
      </c>
      <c r="H5947" s="1" t="str">
        <f t="shared" si="370"/>
        <v>Sunday</v>
      </c>
      <c r="I5947" s="1" t="str">
        <f t="shared" si="371"/>
        <v>05</v>
      </c>
      <c r="J5947" t="s">
        <v>30</v>
      </c>
      <c r="K5947" t="s">
        <v>83</v>
      </c>
      <c r="L5947" t="s">
        <v>84</v>
      </c>
      <c r="M5947" t="s">
        <v>19</v>
      </c>
      <c r="N5947">
        <v>56</v>
      </c>
      <c r="O5947">
        <v>182</v>
      </c>
      <c r="P5947">
        <v>10192</v>
      </c>
      <c r="Q5947">
        <v>5300</v>
      </c>
      <c r="R5947">
        <v>0.52</v>
      </c>
      <c r="S5947" t="s">
        <v>82</v>
      </c>
      <c r="T5947" t="str">
        <f>IF(Table1[[#This Row],[Units Sold]]&gt; 700,"High Units","low Units")</f>
        <v>low Units</v>
      </c>
      <c r="U5947">
        <f>SUM(Table1[[#This Row],[Operating Profit]])/SUM(Table1[Operating Profit])*100</f>
        <v>1.5957360871940549E-3</v>
      </c>
      <c r="V5947">
        <f>SUM(Table1[[#This Row],[Price per Unit]]*Table1[[#This Row],[Units Sold]])</f>
        <v>10192</v>
      </c>
      <c r="W5947">
        <f>SUM(Table1[[#This Row],[Total Sales]]-Table1[[#This Row],[Operating Profit]])</f>
        <v>4892</v>
      </c>
      <c r="X5947">
        <f>SUM(Table1[[#This Row],[Total Sales]]-Table1[[#This Row],[Cost]])</f>
        <v>5300</v>
      </c>
      <c r="Y5947">
        <f>SUM(Table1[[#This Row],[profit/loss]])/SUM(Table1[profit/loss])</f>
        <v>1.5957360871940549E-5</v>
      </c>
    </row>
    <row r="5948" spans="1:25" x14ac:dyDescent="0.3">
      <c r="A5948" t="s">
        <v>25</v>
      </c>
      <c r="B5948" t="s">
        <v>82</v>
      </c>
      <c r="C5948">
        <v>1197831</v>
      </c>
      <c r="D5948" s="9">
        <v>44444</v>
      </c>
      <c r="E5948" s="8" t="str">
        <f>TEXT(Table1[[#This Row],[Invoice Date]],"dd-mm-yyyy")</f>
        <v>05-09-2021</v>
      </c>
      <c r="F5948" s="1" t="str">
        <f t="shared" si="368"/>
        <v>September</v>
      </c>
      <c r="G5948" s="1" t="str">
        <f t="shared" si="369"/>
        <v>2021</v>
      </c>
      <c r="H5948" s="1" t="str">
        <f t="shared" si="370"/>
        <v>Sunday</v>
      </c>
      <c r="I5948" s="1" t="str">
        <f t="shared" si="371"/>
        <v>05</v>
      </c>
      <c r="J5948" t="s">
        <v>30</v>
      </c>
      <c r="K5948" t="s">
        <v>83</v>
      </c>
      <c r="L5948" t="s">
        <v>84</v>
      </c>
      <c r="M5948" t="s">
        <v>20</v>
      </c>
      <c r="N5948">
        <v>55</v>
      </c>
      <c r="O5948">
        <v>116</v>
      </c>
      <c r="P5948">
        <v>6380</v>
      </c>
      <c r="Q5948">
        <v>4019</v>
      </c>
      <c r="R5948">
        <v>0.63</v>
      </c>
      <c r="S5948" t="s">
        <v>82</v>
      </c>
      <c r="T5948" t="str">
        <f>IF(Table1[[#This Row],[Units Sold]]&gt; 700,"High Units","low Units")</f>
        <v>low Units</v>
      </c>
      <c r="U5948">
        <f>SUM(Table1[[#This Row],[Operating Profit]])/SUM(Table1[Operating Profit])*100</f>
        <v>1.2100496857420577E-3</v>
      </c>
      <c r="V5948">
        <f>SUM(Table1[[#This Row],[Price per Unit]]*Table1[[#This Row],[Units Sold]])</f>
        <v>6380</v>
      </c>
      <c r="W5948">
        <f>SUM(Table1[[#This Row],[Total Sales]]-Table1[[#This Row],[Operating Profit]])</f>
        <v>2361</v>
      </c>
      <c r="X5948">
        <f>SUM(Table1[[#This Row],[Total Sales]]-Table1[[#This Row],[Cost]])</f>
        <v>4019</v>
      </c>
      <c r="Y5948">
        <f>SUM(Table1[[#This Row],[profit/loss]])/SUM(Table1[profit/loss])</f>
        <v>1.2100496857420578E-5</v>
      </c>
    </row>
    <row r="5949" spans="1:25" x14ac:dyDescent="0.3">
      <c r="A5949" t="s">
        <v>25</v>
      </c>
      <c r="B5949" t="s">
        <v>82</v>
      </c>
      <c r="C5949">
        <v>1197831</v>
      </c>
      <c r="D5949" s="9">
        <v>44444</v>
      </c>
      <c r="E5949" s="8" t="str">
        <f>TEXT(Table1[[#This Row],[Invoice Date]],"dd-mm-yyyy")</f>
        <v>05-09-2021</v>
      </c>
      <c r="F5949" s="1" t="str">
        <f t="shared" si="368"/>
        <v>September</v>
      </c>
      <c r="G5949" s="1" t="str">
        <f t="shared" si="369"/>
        <v>2021</v>
      </c>
      <c r="H5949" s="1" t="str">
        <f t="shared" si="370"/>
        <v>Sunday</v>
      </c>
      <c r="I5949" s="1" t="str">
        <f t="shared" si="371"/>
        <v>05</v>
      </c>
      <c r="J5949" t="s">
        <v>30</v>
      </c>
      <c r="K5949" t="s">
        <v>83</v>
      </c>
      <c r="L5949" t="s">
        <v>84</v>
      </c>
      <c r="M5949" t="s">
        <v>21</v>
      </c>
      <c r="N5949">
        <v>50</v>
      </c>
      <c r="O5949">
        <v>104</v>
      </c>
      <c r="P5949">
        <v>5200</v>
      </c>
      <c r="Q5949">
        <v>2392</v>
      </c>
      <c r="R5949">
        <v>0.46</v>
      </c>
      <c r="S5949" t="s">
        <v>82</v>
      </c>
      <c r="T5949" t="str">
        <f>IF(Table1[[#This Row],[Units Sold]]&gt; 700,"High Units","low Units")</f>
        <v>low Units</v>
      </c>
      <c r="U5949">
        <f>SUM(Table1[[#This Row],[Operating Profit]])/SUM(Table1[Operating Profit])*100</f>
        <v>7.2018881520154317E-4</v>
      </c>
      <c r="V5949">
        <f>SUM(Table1[[#This Row],[Price per Unit]]*Table1[[#This Row],[Units Sold]])</f>
        <v>5200</v>
      </c>
      <c r="W5949">
        <f>SUM(Table1[[#This Row],[Total Sales]]-Table1[[#This Row],[Operating Profit]])</f>
        <v>2808</v>
      </c>
      <c r="X5949">
        <f>SUM(Table1[[#This Row],[Total Sales]]-Table1[[#This Row],[Cost]])</f>
        <v>2392</v>
      </c>
      <c r="Y5949">
        <f>SUM(Table1[[#This Row],[profit/loss]])/SUM(Table1[profit/loss])</f>
        <v>7.2018881520154319E-6</v>
      </c>
    </row>
    <row r="5950" spans="1:25" x14ac:dyDescent="0.3">
      <c r="A5950" t="s">
        <v>25</v>
      </c>
      <c r="B5950" t="s">
        <v>82</v>
      </c>
      <c r="C5950">
        <v>1197831</v>
      </c>
      <c r="D5950" s="9">
        <v>44444</v>
      </c>
      <c r="E5950" s="8" t="str">
        <f>TEXT(Table1[[#This Row],[Invoice Date]],"dd-mm-yyyy")</f>
        <v>05-09-2021</v>
      </c>
      <c r="F5950" s="1" t="str">
        <f t="shared" si="368"/>
        <v>September</v>
      </c>
      <c r="G5950" s="1" t="str">
        <f t="shared" si="369"/>
        <v>2021</v>
      </c>
      <c r="H5950" s="1" t="str">
        <f t="shared" si="370"/>
        <v>Sunday</v>
      </c>
      <c r="I5950" s="1" t="str">
        <f t="shared" si="371"/>
        <v>05</v>
      </c>
      <c r="J5950" t="s">
        <v>30</v>
      </c>
      <c r="K5950" t="s">
        <v>83</v>
      </c>
      <c r="L5950" t="s">
        <v>84</v>
      </c>
      <c r="M5950" t="s">
        <v>22</v>
      </c>
      <c r="N5950">
        <v>49</v>
      </c>
      <c r="O5950">
        <v>181</v>
      </c>
      <c r="P5950">
        <v>8869</v>
      </c>
      <c r="Q5950">
        <v>5942</v>
      </c>
      <c r="R5950">
        <v>0.67</v>
      </c>
      <c r="S5950" t="s">
        <v>82</v>
      </c>
      <c r="T5950" t="str">
        <f>IF(Table1[[#This Row],[Units Sold]]&gt; 700,"High Units","low Units")</f>
        <v>low Units</v>
      </c>
      <c r="U5950">
        <f>SUM(Table1[[#This Row],[Operating Profit]])/SUM(Table1[Operating Profit])*100</f>
        <v>1.7890309113409572E-3</v>
      </c>
      <c r="V5950">
        <f>SUM(Table1[[#This Row],[Price per Unit]]*Table1[[#This Row],[Units Sold]])</f>
        <v>8869</v>
      </c>
      <c r="W5950">
        <f>SUM(Table1[[#This Row],[Total Sales]]-Table1[[#This Row],[Operating Profit]])</f>
        <v>2927</v>
      </c>
      <c r="X5950">
        <f>SUM(Table1[[#This Row],[Total Sales]]-Table1[[#This Row],[Cost]])</f>
        <v>5942</v>
      </c>
      <c r="Y5950">
        <f>SUM(Table1[[#This Row],[profit/loss]])/SUM(Table1[profit/loss])</f>
        <v>1.7890309113409572E-5</v>
      </c>
    </row>
    <row r="5951" spans="1:25" x14ac:dyDescent="0.3">
      <c r="A5951" t="s">
        <v>25</v>
      </c>
      <c r="B5951" t="s">
        <v>82</v>
      </c>
      <c r="C5951">
        <v>1197831</v>
      </c>
      <c r="D5951" s="9">
        <v>44473</v>
      </c>
      <c r="E5951" s="8" t="str">
        <f>TEXT(Table1[[#This Row],[Invoice Date]],"dd-mm-yyyy")</f>
        <v>04-10-2021</v>
      </c>
      <c r="F5951" s="1" t="str">
        <f t="shared" si="368"/>
        <v>October</v>
      </c>
      <c r="G5951" s="1" t="str">
        <f t="shared" si="369"/>
        <v>2021</v>
      </c>
      <c r="H5951" s="1" t="str">
        <f t="shared" si="370"/>
        <v>Monday</v>
      </c>
      <c r="I5951" s="1" t="str">
        <f t="shared" si="371"/>
        <v>04</v>
      </c>
      <c r="J5951" t="s">
        <v>30</v>
      </c>
      <c r="K5951" t="s">
        <v>83</v>
      </c>
      <c r="L5951" t="s">
        <v>84</v>
      </c>
      <c r="M5951" t="s">
        <v>16</v>
      </c>
      <c r="N5951">
        <v>36</v>
      </c>
      <c r="O5951">
        <v>167</v>
      </c>
      <c r="P5951">
        <v>6012</v>
      </c>
      <c r="Q5951">
        <v>3066</v>
      </c>
      <c r="R5951">
        <v>0.51</v>
      </c>
      <c r="S5951" t="s">
        <v>82</v>
      </c>
      <c r="T5951" t="str">
        <f>IF(Table1[[#This Row],[Units Sold]]&gt; 700,"High Units","low Units")</f>
        <v>low Units</v>
      </c>
      <c r="U5951">
        <f>SUM(Table1[[#This Row],[Operating Profit]])/SUM(Table1[Operating Profit])*100</f>
        <v>9.2311827232773047E-4</v>
      </c>
      <c r="V5951">
        <f>SUM(Table1[[#This Row],[Price per Unit]]*Table1[[#This Row],[Units Sold]])</f>
        <v>6012</v>
      </c>
      <c r="W5951">
        <f>SUM(Table1[[#This Row],[Total Sales]]-Table1[[#This Row],[Operating Profit]])</f>
        <v>2946</v>
      </c>
      <c r="X5951">
        <f>SUM(Table1[[#This Row],[Total Sales]]-Table1[[#This Row],[Cost]])</f>
        <v>3066</v>
      </c>
      <c r="Y5951">
        <f>SUM(Table1[[#This Row],[profit/loss]])/SUM(Table1[profit/loss])</f>
        <v>9.231182723277305E-6</v>
      </c>
    </row>
    <row r="5952" spans="1:25" x14ac:dyDescent="0.3">
      <c r="A5952" t="s">
        <v>25</v>
      </c>
      <c r="B5952" t="s">
        <v>82</v>
      </c>
      <c r="C5952">
        <v>1197831</v>
      </c>
      <c r="D5952" s="9">
        <v>44473</v>
      </c>
      <c r="E5952" s="8" t="str">
        <f>TEXT(Table1[[#This Row],[Invoice Date]],"dd-mm-yyyy")</f>
        <v>04-10-2021</v>
      </c>
      <c r="F5952" s="1" t="str">
        <f t="shared" si="368"/>
        <v>October</v>
      </c>
      <c r="G5952" s="1" t="str">
        <f t="shared" si="369"/>
        <v>2021</v>
      </c>
      <c r="H5952" s="1" t="str">
        <f t="shared" si="370"/>
        <v>Monday</v>
      </c>
      <c r="I5952" s="1" t="str">
        <f t="shared" si="371"/>
        <v>04</v>
      </c>
      <c r="J5952" t="s">
        <v>30</v>
      </c>
      <c r="K5952" t="s">
        <v>83</v>
      </c>
      <c r="L5952" t="s">
        <v>84</v>
      </c>
      <c r="M5952" t="s">
        <v>18</v>
      </c>
      <c r="N5952">
        <v>37</v>
      </c>
      <c r="O5952">
        <v>173</v>
      </c>
      <c r="P5952">
        <v>6401</v>
      </c>
      <c r="Q5952">
        <v>3457</v>
      </c>
      <c r="R5952">
        <v>0.54</v>
      </c>
      <c r="S5952" t="s">
        <v>82</v>
      </c>
      <c r="T5952" t="str">
        <f>IF(Table1[[#This Row],[Units Sold]]&gt; 700,"High Units","low Units")</f>
        <v>low Units</v>
      </c>
      <c r="U5952">
        <f>SUM(Table1[[#This Row],[Operating Profit]])/SUM(Table1[Operating Profit])*100</f>
        <v>1.0408414440433674E-3</v>
      </c>
      <c r="V5952">
        <f>SUM(Table1[[#This Row],[Price per Unit]]*Table1[[#This Row],[Units Sold]])</f>
        <v>6401</v>
      </c>
      <c r="W5952">
        <f>SUM(Table1[[#This Row],[Total Sales]]-Table1[[#This Row],[Operating Profit]])</f>
        <v>2944</v>
      </c>
      <c r="X5952">
        <f>SUM(Table1[[#This Row],[Total Sales]]-Table1[[#This Row],[Cost]])</f>
        <v>3457</v>
      </c>
      <c r="Y5952">
        <f>SUM(Table1[[#This Row],[profit/loss]])/SUM(Table1[profit/loss])</f>
        <v>1.0408414440433673E-5</v>
      </c>
    </row>
    <row r="5953" spans="1:25" x14ac:dyDescent="0.3">
      <c r="A5953" t="s">
        <v>25</v>
      </c>
      <c r="B5953" t="s">
        <v>82</v>
      </c>
      <c r="C5953">
        <v>1197831</v>
      </c>
      <c r="D5953" s="9">
        <v>44473</v>
      </c>
      <c r="E5953" s="8" t="str">
        <f>TEXT(Table1[[#This Row],[Invoice Date]],"dd-mm-yyyy")</f>
        <v>04-10-2021</v>
      </c>
      <c r="F5953" s="1" t="str">
        <f t="shared" si="368"/>
        <v>October</v>
      </c>
      <c r="G5953" s="1" t="str">
        <f t="shared" si="369"/>
        <v>2021</v>
      </c>
      <c r="H5953" s="1" t="str">
        <f t="shared" si="370"/>
        <v>Monday</v>
      </c>
      <c r="I5953" s="1" t="str">
        <f t="shared" si="371"/>
        <v>04</v>
      </c>
      <c r="J5953" t="s">
        <v>30</v>
      </c>
      <c r="K5953" t="s">
        <v>83</v>
      </c>
      <c r="L5953" t="s">
        <v>84</v>
      </c>
      <c r="M5953" t="s">
        <v>19</v>
      </c>
      <c r="N5953">
        <v>41</v>
      </c>
      <c r="O5953">
        <v>131</v>
      </c>
      <c r="P5953">
        <v>5371</v>
      </c>
      <c r="Q5953">
        <v>2739</v>
      </c>
      <c r="R5953">
        <v>0.51</v>
      </c>
      <c r="S5953" t="s">
        <v>82</v>
      </c>
      <c r="T5953" t="str">
        <f>IF(Table1[[#This Row],[Units Sold]]&gt; 700,"High Units","low Units")</f>
        <v>low Units</v>
      </c>
      <c r="U5953">
        <f>SUM(Table1[[#This Row],[Operating Profit]])/SUM(Table1[Operating Profit])*100</f>
        <v>8.2466436657066327E-4</v>
      </c>
      <c r="V5953">
        <f>SUM(Table1[[#This Row],[Price per Unit]]*Table1[[#This Row],[Units Sold]])</f>
        <v>5371</v>
      </c>
      <c r="W5953">
        <f>SUM(Table1[[#This Row],[Total Sales]]-Table1[[#This Row],[Operating Profit]])</f>
        <v>2632</v>
      </c>
      <c r="X5953">
        <f>SUM(Table1[[#This Row],[Total Sales]]-Table1[[#This Row],[Cost]])</f>
        <v>2739</v>
      </c>
      <c r="Y5953">
        <f>SUM(Table1[[#This Row],[profit/loss]])/SUM(Table1[profit/loss])</f>
        <v>8.2466436657066333E-6</v>
      </c>
    </row>
    <row r="5954" spans="1:25" x14ac:dyDescent="0.3">
      <c r="A5954" t="s">
        <v>25</v>
      </c>
      <c r="B5954" t="s">
        <v>82</v>
      </c>
      <c r="C5954">
        <v>1197831</v>
      </c>
      <c r="D5954" s="9">
        <v>44473</v>
      </c>
      <c r="E5954" s="8" t="str">
        <f>TEXT(Table1[[#This Row],[Invoice Date]],"dd-mm-yyyy")</f>
        <v>04-10-2021</v>
      </c>
      <c r="F5954" s="1" t="str">
        <f t="shared" si="368"/>
        <v>October</v>
      </c>
      <c r="G5954" s="1" t="str">
        <f t="shared" si="369"/>
        <v>2021</v>
      </c>
      <c r="H5954" s="1" t="str">
        <f t="shared" si="370"/>
        <v>Monday</v>
      </c>
      <c r="I5954" s="1" t="str">
        <f t="shared" si="371"/>
        <v>04</v>
      </c>
      <c r="J5954" t="s">
        <v>30</v>
      </c>
      <c r="K5954" t="s">
        <v>83</v>
      </c>
      <c r="L5954" t="s">
        <v>84</v>
      </c>
      <c r="M5954" t="s">
        <v>20</v>
      </c>
      <c r="N5954">
        <v>44</v>
      </c>
      <c r="O5954">
        <v>101</v>
      </c>
      <c r="P5954">
        <v>4444</v>
      </c>
      <c r="Q5954">
        <v>2889</v>
      </c>
      <c r="R5954">
        <v>0.65</v>
      </c>
      <c r="S5954" t="s">
        <v>82</v>
      </c>
      <c r="T5954" t="str">
        <f>IF(Table1[[#This Row],[Units Sold]]&gt; 700,"High Units","low Units")</f>
        <v>low Units</v>
      </c>
      <c r="U5954">
        <f>SUM(Table1[[#This Row],[Operating Profit]])/SUM(Table1[Operating Profit])*100</f>
        <v>8.6982670866106123E-4</v>
      </c>
      <c r="V5954">
        <f>SUM(Table1[[#This Row],[Price per Unit]]*Table1[[#This Row],[Units Sold]])</f>
        <v>4444</v>
      </c>
      <c r="W5954">
        <f>SUM(Table1[[#This Row],[Total Sales]]-Table1[[#This Row],[Operating Profit]])</f>
        <v>1555</v>
      </c>
      <c r="X5954">
        <f>SUM(Table1[[#This Row],[Total Sales]]-Table1[[#This Row],[Cost]])</f>
        <v>2889</v>
      </c>
      <c r="Y5954">
        <f>SUM(Table1[[#This Row],[profit/loss]])/SUM(Table1[profit/loss])</f>
        <v>8.6982670866106121E-6</v>
      </c>
    </row>
    <row r="5955" spans="1:25" x14ac:dyDescent="0.3">
      <c r="A5955" t="s">
        <v>25</v>
      </c>
      <c r="B5955" t="s">
        <v>82</v>
      </c>
      <c r="C5955">
        <v>1197831</v>
      </c>
      <c r="D5955" s="9">
        <v>44473</v>
      </c>
      <c r="E5955" s="8" t="str">
        <f>TEXT(Table1[[#This Row],[Invoice Date]],"dd-mm-yyyy")</f>
        <v>04-10-2021</v>
      </c>
      <c r="F5955" s="1" t="str">
        <f t="shared" ref="F5955:F6018" si="372">TEXT(D5955,"mmmm")</f>
        <v>October</v>
      </c>
      <c r="G5955" s="1" t="str">
        <f t="shared" ref="G5955:G6018" si="373">TEXT(D5955,"YYYY")</f>
        <v>2021</v>
      </c>
      <c r="H5955" s="1" t="str">
        <f t="shared" ref="H5955:H6018" si="374">TEXT(D5955,"dddd")</f>
        <v>Monday</v>
      </c>
      <c r="I5955" s="1" t="str">
        <f t="shared" ref="I5955:I6018" si="375">TEXT(D5955,"dd")</f>
        <v>04</v>
      </c>
      <c r="J5955" t="s">
        <v>30</v>
      </c>
      <c r="K5955" t="s">
        <v>83</v>
      </c>
      <c r="L5955" t="s">
        <v>84</v>
      </c>
      <c r="M5955" t="s">
        <v>21</v>
      </c>
      <c r="N5955">
        <v>32</v>
      </c>
      <c r="O5955">
        <v>91</v>
      </c>
      <c r="P5955">
        <v>2912</v>
      </c>
      <c r="Q5955">
        <v>1398</v>
      </c>
      <c r="R5955">
        <v>0.48</v>
      </c>
      <c r="S5955" t="s">
        <v>82</v>
      </c>
      <c r="T5955" t="str">
        <f>IF(Table1[[#This Row],[Units Sold]]&gt; 700,"High Units","low Units")</f>
        <v>low Units</v>
      </c>
      <c r="U5955">
        <f>SUM(Table1[[#This Row],[Operating Profit]])/SUM(Table1[Operating Profit])*100</f>
        <v>4.2091302828250722E-4</v>
      </c>
      <c r="V5955">
        <f>SUM(Table1[[#This Row],[Price per Unit]]*Table1[[#This Row],[Units Sold]])</f>
        <v>2912</v>
      </c>
      <c r="W5955">
        <f>SUM(Table1[[#This Row],[Total Sales]]-Table1[[#This Row],[Operating Profit]])</f>
        <v>1514</v>
      </c>
      <c r="X5955">
        <f>SUM(Table1[[#This Row],[Total Sales]]-Table1[[#This Row],[Cost]])</f>
        <v>1398</v>
      </c>
      <c r="Y5955">
        <f>SUM(Table1[[#This Row],[profit/loss]])/SUM(Table1[profit/loss])</f>
        <v>4.2091302828250724E-6</v>
      </c>
    </row>
    <row r="5956" spans="1:25" x14ac:dyDescent="0.3">
      <c r="A5956" t="s">
        <v>25</v>
      </c>
      <c r="B5956" t="s">
        <v>82</v>
      </c>
      <c r="C5956">
        <v>1197831</v>
      </c>
      <c r="D5956" s="9">
        <v>44473</v>
      </c>
      <c r="E5956" s="8" t="str">
        <f>TEXT(Table1[[#This Row],[Invoice Date]],"dd-mm-yyyy")</f>
        <v>04-10-2021</v>
      </c>
      <c r="F5956" s="1" t="str">
        <f t="shared" si="372"/>
        <v>October</v>
      </c>
      <c r="G5956" s="1" t="str">
        <f t="shared" si="373"/>
        <v>2021</v>
      </c>
      <c r="H5956" s="1" t="str">
        <f t="shared" si="374"/>
        <v>Monday</v>
      </c>
      <c r="I5956" s="1" t="str">
        <f t="shared" si="375"/>
        <v>04</v>
      </c>
      <c r="J5956" t="s">
        <v>30</v>
      </c>
      <c r="K5956" t="s">
        <v>83</v>
      </c>
      <c r="L5956" t="s">
        <v>84</v>
      </c>
      <c r="M5956" t="s">
        <v>22</v>
      </c>
      <c r="N5956">
        <v>42</v>
      </c>
      <c r="O5956">
        <v>142</v>
      </c>
      <c r="P5956">
        <v>5964</v>
      </c>
      <c r="Q5956">
        <v>3936</v>
      </c>
      <c r="R5956">
        <v>0.66</v>
      </c>
      <c r="S5956" t="s">
        <v>82</v>
      </c>
      <c r="T5956" t="str">
        <f>IF(Table1[[#This Row],[Units Sold]]&gt; 700,"High Units","low Units")</f>
        <v>low Units</v>
      </c>
      <c r="U5956">
        <f>SUM(Table1[[#This Row],[Operating Profit]])/SUM(Table1[Operating Profit])*100</f>
        <v>1.1850598564520376E-3</v>
      </c>
      <c r="V5956">
        <f>SUM(Table1[[#This Row],[Price per Unit]]*Table1[[#This Row],[Units Sold]])</f>
        <v>5964</v>
      </c>
      <c r="W5956">
        <f>SUM(Table1[[#This Row],[Total Sales]]-Table1[[#This Row],[Operating Profit]])</f>
        <v>2028</v>
      </c>
      <c r="X5956">
        <f>SUM(Table1[[#This Row],[Total Sales]]-Table1[[#This Row],[Cost]])</f>
        <v>3936</v>
      </c>
      <c r="Y5956">
        <f>SUM(Table1[[#This Row],[profit/loss]])/SUM(Table1[profit/loss])</f>
        <v>1.1850598564520376E-5</v>
      </c>
    </row>
    <row r="5957" spans="1:25" x14ac:dyDescent="0.3">
      <c r="A5957" t="s">
        <v>25</v>
      </c>
      <c r="B5957" t="s">
        <v>82</v>
      </c>
      <c r="C5957">
        <v>1197831</v>
      </c>
      <c r="D5957" s="9">
        <v>44505</v>
      </c>
      <c r="E5957" s="8" t="str">
        <f>TEXT(Table1[[#This Row],[Invoice Date]],"dd-mm-yyyy")</f>
        <v>05-11-2021</v>
      </c>
      <c r="F5957" s="1" t="str">
        <f t="shared" si="372"/>
        <v>November</v>
      </c>
      <c r="G5957" s="1" t="str">
        <f t="shared" si="373"/>
        <v>2021</v>
      </c>
      <c r="H5957" s="1" t="str">
        <f t="shared" si="374"/>
        <v>Friday</v>
      </c>
      <c r="I5957" s="1" t="str">
        <f t="shared" si="375"/>
        <v>05</v>
      </c>
      <c r="J5957" t="s">
        <v>30</v>
      </c>
      <c r="K5957" t="s">
        <v>83</v>
      </c>
      <c r="L5957" t="s">
        <v>84</v>
      </c>
      <c r="M5957" t="s">
        <v>16</v>
      </c>
      <c r="N5957">
        <v>33</v>
      </c>
      <c r="O5957">
        <v>182</v>
      </c>
      <c r="P5957">
        <v>6006</v>
      </c>
      <c r="Q5957">
        <v>3303</v>
      </c>
      <c r="R5957">
        <v>0.55000000000000004</v>
      </c>
      <c r="S5957" t="s">
        <v>82</v>
      </c>
      <c r="T5957" t="str">
        <f>IF(Table1[[#This Row],[Units Sold]]&gt; 700,"High Units","low Units")</f>
        <v>low Units</v>
      </c>
      <c r="U5957">
        <f>SUM(Table1[[#This Row],[Operating Profit]])/SUM(Table1[Operating Profit])*100</f>
        <v>9.9447477283055885E-4</v>
      </c>
      <c r="V5957">
        <f>SUM(Table1[[#This Row],[Price per Unit]]*Table1[[#This Row],[Units Sold]])</f>
        <v>6006</v>
      </c>
      <c r="W5957">
        <f>SUM(Table1[[#This Row],[Total Sales]]-Table1[[#This Row],[Operating Profit]])</f>
        <v>2703</v>
      </c>
      <c r="X5957">
        <f>SUM(Table1[[#This Row],[Total Sales]]-Table1[[#This Row],[Cost]])</f>
        <v>3303</v>
      </c>
      <c r="Y5957">
        <f>SUM(Table1[[#This Row],[profit/loss]])/SUM(Table1[profit/loss])</f>
        <v>9.9447477283055893E-6</v>
      </c>
    </row>
    <row r="5958" spans="1:25" x14ac:dyDescent="0.3">
      <c r="A5958" t="s">
        <v>25</v>
      </c>
      <c r="B5958" t="s">
        <v>82</v>
      </c>
      <c r="C5958">
        <v>1197831</v>
      </c>
      <c r="D5958" s="9">
        <v>44505</v>
      </c>
      <c r="E5958" s="8" t="str">
        <f>TEXT(Table1[[#This Row],[Invoice Date]],"dd-mm-yyyy")</f>
        <v>05-11-2021</v>
      </c>
      <c r="F5958" s="1" t="str">
        <f t="shared" si="372"/>
        <v>November</v>
      </c>
      <c r="G5958" s="1" t="str">
        <f t="shared" si="373"/>
        <v>2021</v>
      </c>
      <c r="H5958" s="1" t="str">
        <f t="shared" si="374"/>
        <v>Friday</v>
      </c>
      <c r="I5958" s="1" t="str">
        <f t="shared" si="375"/>
        <v>05</v>
      </c>
      <c r="J5958" t="s">
        <v>30</v>
      </c>
      <c r="K5958" t="s">
        <v>83</v>
      </c>
      <c r="L5958" t="s">
        <v>84</v>
      </c>
      <c r="M5958" t="s">
        <v>18</v>
      </c>
      <c r="N5958">
        <v>32</v>
      </c>
      <c r="O5958">
        <v>189</v>
      </c>
      <c r="P5958">
        <v>6048</v>
      </c>
      <c r="Q5958">
        <v>3145</v>
      </c>
      <c r="R5958">
        <v>0.52</v>
      </c>
      <c r="S5958" t="s">
        <v>82</v>
      </c>
      <c r="T5958" t="str">
        <f>IF(Table1[[#This Row],[Units Sold]]&gt; 700,"High Units","low Units")</f>
        <v>low Units</v>
      </c>
      <c r="U5958">
        <f>SUM(Table1[[#This Row],[Operating Profit]])/SUM(Table1[Operating Profit])*100</f>
        <v>9.4690377249534007E-4</v>
      </c>
      <c r="V5958">
        <f>SUM(Table1[[#This Row],[Price per Unit]]*Table1[[#This Row],[Units Sold]])</f>
        <v>6048</v>
      </c>
      <c r="W5958">
        <f>SUM(Table1[[#This Row],[Total Sales]]-Table1[[#This Row],[Operating Profit]])</f>
        <v>2903</v>
      </c>
      <c r="X5958">
        <f>SUM(Table1[[#This Row],[Total Sales]]-Table1[[#This Row],[Cost]])</f>
        <v>3145</v>
      </c>
      <c r="Y5958">
        <f>SUM(Table1[[#This Row],[profit/loss]])/SUM(Table1[profit/loss])</f>
        <v>9.4690377249534003E-6</v>
      </c>
    </row>
    <row r="5959" spans="1:25" x14ac:dyDescent="0.3">
      <c r="A5959" t="s">
        <v>25</v>
      </c>
      <c r="B5959" t="s">
        <v>82</v>
      </c>
      <c r="C5959">
        <v>1197831</v>
      </c>
      <c r="D5959" s="9">
        <v>44505</v>
      </c>
      <c r="E5959" s="8" t="str">
        <f>TEXT(Table1[[#This Row],[Invoice Date]],"dd-mm-yyyy")</f>
        <v>05-11-2021</v>
      </c>
      <c r="F5959" s="1" t="str">
        <f t="shared" si="372"/>
        <v>November</v>
      </c>
      <c r="G5959" s="1" t="str">
        <f t="shared" si="373"/>
        <v>2021</v>
      </c>
      <c r="H5959" s="1" t="str">
        <f t="shared" si="374"/>
        <v>Friday</v>
      </c>
      <c r="I5959" s="1" t="str">
        <f t="shared" si="375"/>
        <v>05</v>
      </c>
      <c r="J5959" t="s">
        <v>30</v>
      </c>
      <c r="K5959" t="s">
        <v>83</v>
      </c>
      <c r="L5959" t="s">
        <v>84</v>
      </c>
      <c r="M5959" t="s">
        <v>19</v>
      </c>
      <c r="N5959">
        <v>58</v>
      </c>
      <c r="O5959">
        <v>150</v>
      </c>
      <c r="P5959">
        <v>8700</v>
      </c>
      <c r="Q5959">
        <v>4698</v>
      </c>
      <c r="R5959">
        <v>0.54</v>
      </c>
      <c r="S5959" t="s">
        <v>82</v>
      </c>
      <c r="T5959" t="str">
        <f>IF(Table1[[#This Row],[Units Sold]]&gt; 700,"High Units","low Units")</f>
        <v>low Units</v>
      </c>
      <c r="U5959">
        <f>SUM(Table1[[#This Row],[Operating Profit]])/SUM(Table1[Operating Profit])*100</f>
        <v>1.4144845542712584E-3</v>
      </c>
      <c r="V5959">
        <f>SUM(Table1[[#This Row],[Price per Unit]]*Table1[[#This Row],[Units Sold]])</f>
        <v>8700</v>
      </c>
      <c r="W5959">
        <f>SUM(Table1[[#This Row],[Total Sales]]-Table1[[#This Row],[Operating Profit]])</f>
        <v>4002</v>
      </c>
      <c r="X5959">
        <f>SUM(Table1[[#This Row],[Total Sales]]-Table1[[#This Row],[Cost]])</f>
        <v>4698</v>
      </c>
      <c r="Y5959">
        <f>SUM(Table1[[#This Row],[profit/loss]])/SUM(Table1[profit/loss])</f>
        <v>1.4144845542712583E-5</v>
      </c>
    </row>
    <row r="5960" spans="1:25" x14ac:dyDescent="0.3">
      <c r="A5960" t="s">
        <v>25</v>
      </c>
      <c r="B5960" t="s">
        <v>82</v>
      </c>
      <c r="C5960">
        <v>1197831</v>
      </c>
      <c r="D5960" s="9">
        <v>44505</v>
      </c>
      <c r="E5960" s="8" t="str">
        <f>TEXT(Table1[[#This Row],[Invoice Date]],"dd-mm-yyyy")</f>
        <v>05-11-2021</v>
      </c>
      <c r="F5960" s="1" t="str">
        <f t="shared" si="372"/>
        <v>November</v>
      </c>
      <c r="G5960" s="1" t="str">
        <f t="shared" si="373"/>
        <v>2021</v>
      </c>
      <c r="H5960" s="1" t="str">
        <f t="shared" si="374"/>
        <v>Friday</v>
      </c>
      <c r="I5960" s="1" t="str">
        <f t="shared" si="375"/>
        <v>05</v>
      </c>
      <c r="J5960" t="s">
        <v>30</v>
      </c>
      <c r="K5960" t="s">
        <v>83</v>
      </c>
      <c r="L5960" t="s">
        <v>84</v>
      </c>
      <c r="M5960" t="s">
        <v>20</v>
      </c>
      <c r="N5960">
        <v>54</v>
      </c>
      <c r="O5960">
        <v>122</v>
      </c>
      <c r="P5960">
        <v>6588</v>
      </c>
      <c r="Q5960">
        <v>4019</v>
      </c>
      <c r="R5960">
        <v>0.61</v>
      </c>
      <c r="S5960" t="s">
        <v>82</v>
      </c>
      <c r="T5960" t="str">
        <f>IF(Table1[[#This Row],[Units Sold]]&gt; 700,"High Units","low Units")</f>
        <v>low Units</v>
      </c>
      <c r="U5960">
        <f>SUM(Table1[[#This Row],[Operating Profit]])/SUM(Table1[Operating Profit])*100</f>
        <v>1.2100496857420577E-3</v>
      </c>
      <c r="V5960">
        <f>SUM(Table1[[#This Row],[Price per Unit]]*Table1[[#This Row],[Units Sold]])</f>
        <v>6588</v>
      </c>
      <c r="W5960">
        <f>SUM(Table1[[#This Row],[Total Sales]]-Table1[[#This Row],[Operating Profit]])</f>
        <v>2569</v>
      </c>
      <c r="X5960">
        <f>SUM(Table1[[#This Row],[Total Sales]]-Table1[[#This Row],[Cost]])</f>
        <v>4019</v>
      </c>
      <c r="Y5960">
        <f>SUM(Table1[[#This Row],[profit/loss]])/SUM(Table1[profit/loss])</f>
        <v>1.2100496857420578E-5</v>
      </c>
    </row>
    <row r="5961" spans="1:25" x14ac:dyDescent="0.3">
      <c r="A5961" t="s">
        <v>25</v>
      </c>
      <c r="B5961" t="s">
        <v>82</v>
      </c>
      <c r="C5961">
        <v>1197831</v>
      </c>
      <c r="D5961" s="9">
        <v>44505</v>
      </c>
      <c r="E5961" s="8" t="str">
        <f>TEXT(Table1[[#This Row],[Invoice Date]],"dd-mm-yyyy")</f>
        <v>05-11-2021</v>
      </c>
      <c r="F5961" s="1" t="str">
        <f t="shared" si="372"/>
        <v>November</v>
      </c>
      <c r="G5961" s="1" t="str">
        <f t="shared" si="373"/>
        <v>2021</v>
      </c>
      <c r="H5961" s="1" t="str">
        <f t="shared" si="374"/>
        <v>Friday</v>
      </c>
      <c r="I5961" s="1" t="str">
        <f t="shared" si="375"/>
        <v>05</v>
      </c>
      <c r="J5961" t="s">
        <v>30</v>
      </c>
      <c r="K5961" t="s">
        <v>83</v>
      </c>
      <c r="L5961" t="s">
        <v>84</v>
      </c>
      <c r="M5961" t="s">
        <v>21</v>
      </c>
      <c r="N5961">
        <v>54</v>
      </c>
      <c r="O5961">
        <v>106</v>
      </c>
      <c r="P5961">
        <v>5724</v>
      </c>
      <c r="Q5961">
        <v>2862</v>
      </c>
      <c r="R5961">
        <v>0.5</v>
      </c>
      <c r="S5961" t="s">
        <v>82</v>
      </c>
      <c r="T5961" t="str">
        <f>IF(Table1[[#This Row],[Units Sold]]&gt; 700,"High Units","low Units")</f>
        <v>low Units</v>
      </c>
      <c r="U5961">
        <f>SUM(Table1[[#This Row],[Operating Profit]])/SUM(Table1[Operating Profit])*100</f>
        <v>8.6169748708478952E-4</v>
      </c>
      <c r="V5961">
        <f>SUM(Table1[[#This Row],[Price per Unit]]*Table1[[#This Row],[Units Sold]])</f>
        <v>5724</v>
      </c>
      <c r="W5961">
        <f>SUM(Table1[[#This Row],[Total Sales]]-Table1[[#This Row],[Operating Profit]])</f>
        <v>2862</v>
      </c>
      <c r="X5961">
        <f>SUM(Table1[[#This Row],[Total Sales]]-Table1[[#This Row],[Cost]])</f>
        <v>2862</v>
      </c>
      <c r="Y5961">
        <f>SUM(Table1[[#This Row],[profit/loss]])/SUM(Table1[profit/loss])</f>
        <v>8.6169748708478947E-6</v>
      </c>
    </row>
    <row r="5962" spans="1:25" x14ac:dyDescent="0.3">
      <c r="A5962" t="s">
        <v>25</v>
      </c>
      <c r="B5962" t="s">
        <v>82</v>
      </c>
      <c r="C5962">
        <v>1197831</v>
      </c>
      <c r="D5962" s="9">
        <v>44505</v>
      </c>
      <c r="E5962" s="8" t="str">
        <f>TEXT(Table1[[#This Row],[Invoice Date]],"dd-mm-yyyy")</f>
        <v>05-11-2021</v>
      </c>
      <c r="F5962" s="1" t="str">
        <f t="shared" si="372"/>
        <v>November</v>
      </c>
      <c r="G5962" s="1" t="str">
        <f t="shared" si="373"/>
        <v>2021</v>
      </c>
      <c r="H5962" s="1" t="str">
        <f t="shared" si="374"/>
        <v>Friday</v>
      </c>
      <c r="I5962" s="1" t="str">
        <f t="shared" si="375"/>
        <v>05</v>
      </c>
      <c r="J5962" t="s">
        <v>30</v>
      </c>
      <c r="K5962" t="s">
        <v>83</v>
      </c>
      <c r="L5962" t="s">
        <v>84</v>
      </c>
      <c r="M5962" t="s">
        <v>22</v>
      </c>
      <c r="N5962">
        <v>63</v>
      </c>
      <c r="O5962">
        <v>163</v>
      </c>
      <c r="P5962">
        <v>10269</v>
      </c>
      <c r="Q5962">
        <v>6880</v>
      </c>
      <c r="R5962">
        <v>0.67</v>
      </c>
      <c r="S5962" t="s">
        <v>82</v>
      </c>
      <c r="T5962" t="str">
        <f>IF(Table1[[#This Row],[Units Sold]]&gt; 700,"High Units","low Units")</f>
        <v>low Units</v>
      </c>
      <c r="U5962">
        <f>SUM(Table1[[#This Row],[Operating Profit]])/SUM(Table1[Operating Profit])*100</f>
        <v>2.0714460905462448E-3</v>
      </c>
      <c r="V5962">
        <f>SUM(Table1[[#This Row],[Price per Unit]]*Table1[[#This Row],[Units Sold]])</f>
        <v>10269</v>
      </c>
      <c r="W5962">
        <f>SUM(Table1[[#This Row],[Total Sales]]-Table1[[#This Row],[Operating Profit]])</f>
        <v>3389</v>
      </c>
      <c r="X5962">
        <f>SUM(Table1[[#This Row],[Total Sales]]-Table1[[#This Row],[Cost]])</f>
        <v>6880</v>
      </c>
      <c r="Y5962">
        <f>SUM(Table1[[#This Row],[profit/loss]])/SUM(Table1[profit/loss])</f>
        <v>2.0714460905462446E-5</v>
      </c>
    </row>
    <row r="5963" spans="1:25" x14ac:dyDescent="0.3">
      <c r="A5963" t="s">
        <v>13</v>
      </c>
      <c r="B5963" t="s">
        <v>82</v>
      </c>
      <c r="C5963">
        <v>1197831</v>
      </c>
      <c r="D5963" s="9">
        <v>44534</v>
      </c>
      <c r="E5963" s="8" t="str">
        <f>TEXT(Table1[[#This Row],[Invoice Date]],"dd-mm-yyyy")</f>
        <v>04-12-2021</v>
      </c>
      <c r="F5963" s="1" t="str">
        <f t="shared" si="372"/>
        <v>December</v>
      </c>
      <c r="G5963" s="1" t="str">
        <f t="shared" si="373"/>
        <v>2021</v>
      </c>
      <c r="H5963" s="1" t="str">
        <f t="shared" si="374"/>
        <v>Saturday</v>
      </c>
      <c r="I5963" s="1" t="str">
        <f t="shared" si="375"/>
        <v>04</v>
      </c>
      <c r="J5963" t="s">
        <v>30</v>
      </c>
      <c r="K5963" t="s">
        <v>83</v>
      </c>
      <c r="L5963" t="s">
        <v>84</v>
      </c>
      <c r="M5963" t="s">
        <v>16</v>
      </c>
      <c r="N5963">
        <v>54</v>
      </c>
      <c r="O5963">
        <v>233</v>
      </c>
      <c r="P5963">
        <v>12582</v>
      </c>
      <c r="Q5963">
        <v>6794</v>
      </c>
      <c r="R5963">
        <v>0.54</v>
      </c>
      <c r="S5963" t="s">
        <v>82</v>
      </c>
      <c r="T5963" t="str">
        <f>IF(Table1[[#This Row],[Units Sold]]&gt; 700,"High Units","low Units")</f>
        <v>low Units</v>
      </c>
      <c r="U5963">
        <f>SUM(Table1[[#This Row],[Operating Profit]])/SUM(Table1[Operating Profit])*100</f>
        <v>2.0455530144144166E-3</v>
      </c>
      <c r="V5963">
        <f>SUM(Table1[[#This Row],[Price per Unit]]*Table1[[#This Row],[Units Sold]])</f>
        <v>12582</v>
      </c>
      <c r="W5963">
        <f>SUM(Table1[[#This Row],[Total Sales]]-Table1[[#This Row],[Operating Profit]])</f>
        <v>5788</v>
      </c>
      <c r="X5963">
        <f>SUM(Table1[[#This Row],[Total Sales]]-Table1[[#This Row],[Cost]])</f>
        <v>6794</v>
      </c>
      <c r="Y5963">
        <f>SUM(Table1[[#This Row],[profit/loss]])/SUM(Table1[profit/loss])</f>
        <v>2.0455530144144167E-5</v>
      </c>
    </row>
    <row r="5964" spans="1:25" x14ac:dyDescent="0.3">
      <c r="A5964" t="s">
        <v>13</v>
      </c>
      <c r="B5964" t="s">
        <v>82</v>
      </c>
      <c r="C5964">
        <v>1197831</v>
      </c>
      <c r="D5964" s="9">
        <v>44534</v>
      </c>
      <c r="E5964" s="8" t="str">
        <f>TEXT(Table1[[#This Row],[Invoice Date]],"dd-mm-yyyy")</f>
        <v>04-12-2021</v>
      </c>
      <c r="F5964" s="1" t="str">
        <f t="shared" si="372"/>
        <v>December</v>
      </c>
      <c r="G5964" s="1" t="str">
        <f t="shared" si="373"/>
        <v>2021</v>
      </c>
      <c r="H5964" s="1" t="str">
        <f t="shared" si="374"/>
        <v>Saturday</v>
      </c>
      <c r="I5964" s="1" t="str">
        <f t="shared" si="375"/>
        <v>04</v>
      </c>
      <c r="J5964" t="s">
        <v>30</v>
      </c>
      <c r="K5964" t="s">
        <v>83</v>
      </c>
      <c r="L5964" t="s">
        <v>84</v>
      </c>
      <c r="M5964" t="s">
        <v>18</v>
      </c>
      <c r="N5964">
        <v>51</v>
      </c>
      <c r="O5964">
        <v>209</v>
      </c>
      <c r="P5964">
        <v>10659</v>
      </c>
      <c r="Q5964">
        <v>5756</v>
      </c>
      <c r="R5964">
        <v>0.54</v>
      </c>
      <c r="S5964" t="s">
        <v>82</v>
      </c>
      <c r="T5964" t="str">
        <f>IF(Table1[[#This Row],[Units Sold]]&gt; 700,"High Units","low Units")</f>
        <v>low Units</v>
      </c>
      <c r="U5964">
        <f>SUM(Table1[[#This Row],[Operating Profit]])/SUM(Table1[Operating Profit])*100</f>
        <v>1.733029607148864E-3</v>
      </c>
      <c r="V5964">
        <f>SUM(Table1[[#This Row],[Price per Unit]]*Table1[[#This Row],[Units Sold]])</f>
        <v>10659</v>
      </c>
      <c r="W5964">
        <f>SUM(Table1[[#This Row],[Total Sales]]-Table1[[#This Row],[Operating Profit]])</f>
        <v>4903</v>
      </c>
      <c r="X5964">
        <f>SUM(Table1[[#This Row],[Total Sales]]-Table1[[#This Row],[Cost]])</f>
        <v>5756</v>
      </c>
      <c r="Y5964">
        <f>SUM(Table1[[#This Row],[profit/loss]])/SUM(Table1[profit/loss])</f>
        <v>1.733029607148864E-5</v>
      </c>
    </row>
    <row r="5965" spans="1:25" x14ac:dyDescent="0.3">
      <c r="A5965" t="s">
        <v>13</v>
      </c>
      <c r="B5965" t="s">
        <v>82</v>
      </c>
      <c r="C5965">
        <v>1197831</v>
      </c>
      <c r="D5965" s="9">
        <v>44534</v>
      </c>
      <c r="E5965" s="8" t="str">
        <f>TEXT(Table1[[#This Row],[Invoice Date]],"dd-mm-yyyy")</f>
        <v>04-12-2021</v>
      </c>
      <c r="F5965" s="1" t="str">
        <f t="shared" si="372"/>
        <v>December</v>
      </c>
      <c r="G5965" s="1" t="str">
        <f t="shared" si="373"/>
        <v>2021</v>
      </c>
      <c r="H5965" s="1" t="str">
        <f t="shared" si="374"/>
        <v>Saturday</v>
      </c>
      <c r="I5965" s="1" t="str">
        <f t="shared" si="375"/>
        <v>04</v>
      </c>
      <c r="J5965" t="s">
        <v>30</v>
      </c>
      <c r="K5965" t="s">
        <v>83</v>
      </c>
      <c r="L5965" t="s">
        <v>84</v>
      </c>
      <c r="M5965" t="s">
        <v>19</v>
      </c>
      <c r="N5965">
        <v>56</v>
      </c>
      <c r="O5965">
        <v>176</v>
      </c>
      <c r="P5965">
        <v>9856</v>
      </c>
      <c r="Q5965">
        <v>5125</v>
      </c>
      <c r="R5965">
        <v>0.52</v>
      </c>
      <c r="S5965" t="s">
        <v>82</v>
      </c>
      <c r="T5965" t="str">
        <f>IF(Table1[[#This Row],[Units Sold]]&gt; 700,"High Units","low Units")</f>
        <v>low Units</v>
      </c>
      <c r="U5965">
        <f>SUM(Table1[[#This Row],[Operating Profit]])/SUM(Table1[Operating Profit])*100</f>
        <v>1.5430466880885908E-3</v>
      </c>
      <c r="V5965">
        <f>SUM(Table1[[#This Row],[Price per Unit]]*Table1[[#This Row],[Units Sold]])</f>
        <v>9856</v>
      </c>
      <c r="W5965">
        <f>SUM(Table1[[#This Row],[Total Sales]]-Table1[[#This Row],[Operating Profit]])</f>
        <v>4731</v>
      </c>
      <c r="X5965">
        <f>SUM(Table1[[#This Row],[Total Sales]]-Table1[[#This Row],[Cost]])</f>
        <v>5125</v>
      </c>
      <c r="Y5965">
        <f>SUM(Table1[[#This Row],[profit/loss]])/SUM(Table1[profit/loss])</f>
        <v>1.5430466880885908E-5</v>
      </c>
    </row>
    <row r="5966" spans="1:25" x14ac:dyDescent="0.3">
      <c r="A5966" t="s">
        <v>13</v>
      </c>
      <c r="B5966" t="s">
        <v>82</v>
      </c>
      <c r="C5966">
        <v>1197831</v>
      </c>
      <c r="D5966" s="9">
        <v>44534</v>
      </c>
      <c r="E5966" s="8" t="str">
        <f>TEXT(Table1[[#This Row],[Invoice Date]],"dd-mm-yyyy")</f>
        <v>04-12-2021</v>
      </c>
      <c r="F5966" s="1" t="str">
        <f t="shared" si="372"/>
        <v>December</v>
      </c>
      <c r="G5966" s="1" t="str">
        <f t="shared" si="373"/>
        <v>2021</v>
      </c>
      <c r="H5966" s="1" t="str">
        <f t="shared" si="374"/>
        <v>Saturday</v>
      </c>
      <c r="I5966" s="1" t="str">
        <f t="shared" si="375"/>
        <v>04</v>
      </c>
      <c r="J5966" t="s">
        <v>30</v>
      </c>
      <c r="K5966" t="s">
        <v>83</v>
      </c>
      <c r="L5966" t="s">
        <v>84</v>
      </c>
      <c r="M5966" t="s">
        <v>20</v>
      </c>
      <c r="N5966">
        <v>59</v>
      </c>
      <c r="O5966">
        <v>142</v>
      </c>
      <c r="P5966">
        <v>8378</v>
      </c>
      <c r="Q5966">
        <v>5446</v>
      </c>
      <c r="R5966">
        <v>0.65</v>
      </c>
      <c r="S5966" t="s">
        <v>82</v>
      </c>
      <c r="T5966" t="str">
        <f>IF(Table1[[#This Row],[Units Sold]]&gt; 700,"High Units","low Units")</f>
        <v>low Units</v>
      </c>
      <c r="U5966">
        <f>SUM(Table1[[#This Row],[Operating Profit]])/SUM(Table1[Operating Profit])*100</f>
        <v>1.639694100162042E-3</v>
      </c>
      <c r="V5966">
        <f>SUM(Table1[[#This Row],[Price per Unit]]*Table1[[#This Row],[Units Sold]])</f>
        <v>8378</v>
      </c>
      <c r="W5966">
        <f>SUM(Table1[[#This Row],[Total Sales]]-Table1[[#This Row],[Operating Profit]])</f>
        <v>2932</v>
      </c>
      <c r="X5966">
        <f>SUM(Table1[[#This Row],[Total Sales]]-Table1[[#This Row],[Cost]])</f>
        <v>5446</v>
      </c>
      <c r="Y5966">
        <f>SUM(Table1[[#This Row],[profit/loss]])/SUM(Table1[profit/loss])</f>
        <v>1.6396941001620419E-5</v>
      </c>
    </row>
    <row r="5967" spans="1:25" x14ac:dyDescent="0.3">
      <c r="A5967" t="s">
        <v>13</v>
      </c>
      <c r="B5967" t="s">
        <v>82</v>
      </c>
      <c r="C5967">
        <v>1197831</v>
      </c>
      <c r="D5967" s="9">
        <v>44534</v>
      </c>
      <c r="E5967" s="8" t="str">
        <f>TEXT(Table1[[#This Row],[Invoice Date]],"dd-mm-yyyy")</f>
        <v>04-12-2021</v>
      </c>
      <c r="F5967" s="1" t="str">
        <f t="shared" si="372"/>
        <v>December</v>
      </c>
      <c r="G5967" s="1" t="str">
        <f t="shared" si="373"/>
        <v>2021</v>
      </c>
      <c r="H5967" s="1" t="str">
        <f t="shared" si="374"/>
        <v>Saturday</v>
      </c>
      <c r="I5967" s="1" t="str">
        <f t="shared" si="375"/>
        <v>04</v>
      </c>
      <c r="J5967" t="s">
        <v>30</v>
      </c>
      <c r="K5967" t="s">
        <v>83</v>
      </c>
      <c r="L5967" t="s">
        <v>84</v>
      </c>
      <c r="M5967" t="s">
        <v>21</v>
      </c>
      <c r="N5967">
        <v>50</v>
      </c>
      <c r="O5967">
        <v>133</v>
      </c>
      <c r="P5967">
        <v>6650</v>
      </c>
      <c r="Q5967">
        <v>3259</v>
      </c>
      <c r="R5967">
        <v>0.49</v>
      </c>
      <c r="S5967" t="s">
        <v>82</v>
      </c>
      <c r="T5967" t="str">
        <f>IF(Table1[[#This Row],[Units Sold]]&gt; 700,"High Units","low Units")</f>
        <v>low Units</v>
      </c>
      <c r="U5967">
        <f>SUM(Table1[[#This Row],[Operating Profit]])/SUM(Table1[Operating Profit])*100</f>
        <v>9.8122715248404242E-4</v>
      </c>
      <c r="V5967">
        <f>SUM(Table1[[#This Row],[Price per Unit]]*Table1[[#This Row],[Units Sold]])</f>
        <v>6650</v>
      </c>
      <c r="W5967">
        <f>SUM(Table1[[#This Row],[Total Sales]]-Table1[[#This Row],[Operating Profit]])</f>
        <v>3391</v>
      </c>
      <c r="X5967">
        <f>SUM(Table1[[#This Row],[Total Sales]]-Table1[[#This Row],[Cost]])</f>
        <v>3259</v>
      </c>
      <c r="Y5967">
        <f>SUM(Table1[[#This Row],[profit/loss]])/SUM(Table1[profit/loss])</f>
        <v>9.8122715248404232E-6</v>
      </c>
    </row>
    <row r="5968" spans="1:25" x14ac:dyDescent="0.3">
      <c r="A5968" t="s">
        <v>13</v>
      </c>
      <c r="B5968" t="s">
        <v>82</v>
      </c>
      <c r="C5968">
        <v>1197831</v>
      </c>
      <c r="D5968" s="9">
        <v>44534</v>
      </c>
      <c r="E5968" s="8" t="str">
        <f>TEXT(Table1[[#This Row],[Invoice Date]],"dd-mm-yyyy")</f>
        <v>04-12-2021</v>
      </c>
      <c r="F5968" s="1" t="str">
        <f t="shared" si="372"/>
        <v>December</v>
      </c>
      <c r="G5968" s="1" t="str">
        <f t="shared" si="373"/>
        <v>2021</v>
      </c>
      <c r="H5968" s="1" t="str">
        <f t="shared" si="374"/>
        <v>Saturday</v>
      </c>
      <c r="I5968" s="1" t="str">
        <f t="shared" si="375"/>
        <v>04</v>
      </c>
      <c r="J5968" t="s">
        <v>30</v>
      </c>
      <c r="K5968" t="s">
        <v>83</v>
      </c>
      <c r="L5968" t="s">
        <v>84</v>
      </c>
      <c r="M5968" t="s">
        <v>22</v>
      </c>
      <c r="N5968">
        <v>60</v>
      </c>
      <c r="O5968">
        <v>196</v>
      </c>
      <c r="P5968">
        <v>11760</v>
      </c>
      <c r="Q5968">
        <v>8114</v>
      </c>
      <c r="R5968">
        <v>0.69</v>
      </c>
      <c r="S5968" t="s">
        <v>82</v>
      </c>
      <c r="T5968" t="str">
        <f>IF(Table1[[#This Row],[Units Sold]]&gt; 700,"High Units","low Units")</f>
        <v>low Units</v>
      </c>
      <c r="U5968">
        <f>SUM(Table1[[#This Row],[Operating Profit]])/SUM(Table1[Operating Profit])*100</f>
        <v>2.4429816248099172E-3</v>
      </c>
      <c r="V5968">
        <f>SUM(Table1[[#This Row],[Price per Unit]]*Table1[[#This Row],[Units Sold]])</f>
        <v>11760</v>
      </c>
      <c r="W5968">
        <f>SUM(Table1[[#This Row],[Total Sales]]-Table1[[#This Row],[Operating Profit]])</f>
        <v>3646</v>
      </c>
      <c r="X5968">
        <f>SUM(Table1[[#This Row],[Total Sales]]-Table1[[#This Row],[Cost]])</f>
        <v>8114</v>
      </c>
      <c r="Y5968">
        <f>SUM(Table1[[#This Row],[profit/loss]])/SUM(Table1[profit/loss])</f>
        <v>2.4429816248099171E-5</v>
      </c>
    </row>
    <row r="5969" spans="1:25" x14ac:dyDescent="0.3">
      <c r="A5969" t="s">
        <v>13</v>
      </c>
      <c r="B5969" t="s">
        <v>82</v>
      </c>
      <c r="C5969">
        <v>1128299</v>
      </c>
      <c r="D5969" s="9">
        <v>44219</v>
      </c>
      <c r="E5969" s="8" t="str">
        <f>TEXT(Table1[[#This Row],[Invoice Date]],"dd-mm-yyyy")</f>
        <v>23-01-2021</v>
      </c>
      <c r="F5969" s="1" t="str">
        <f t="shared" si="372"/>
        <v>January</v>
      </c>
      <c r="G5969" s="1" t="str">
        <f t="shared" si="373"/>
        <v>2021</v>
      </c>
      <c r="H5969" s="1" t="str">
        <f t="shared" si="374"/>
        <v>Saturday</v>
      </c>
      <c r="I5969" s="1" t="str">
        <f t="shared" si="375"/>
        <v>23</v>
      </c>
      <c r="J5969" t="s">
        <v>30</v>
      </c>
      <c r="K5969" t="s">
        <v>83</v>
      </c>
      <c r="L5969" t="s">
        <v>84</v>
      </c>
      <c r="M5969" t="s">
        <v>16</v>
      </c>
      <c r="N5969">
        <v>29</v>
      </c>
      <c r="O5969">
        <v>119</v>
      </c>
      <c r="P5969">
        <v>3451</v>
      </c>
      <c r="Q5969">
        <v>1656</v>
      </c>
      <c r="R5969">
        <v>0.48</v>
      </c>
      <c r="S5969" t="s">
        <v>82</v>
      </c>
      <c r="T5969" t="str">
        <f>IF(Table1[[#This Row],[Units Sold]]&gt; 700,"High Units","low Units")</f>
        <v>low Units</v>
      </c>
      <c r="U5969">
        <f>SUM(Table1[[#This Row],[Operating Profit]])/SUM(Table1[Operating Profit])*100</f>
        <v>4.9859225667799143E-4</v>
      </c>
      <c r="V5969">
        <f>SUM(Table1[[#This Row],[Price per Unit]]*Table1[[#This Row],[Units Sold]])</f>
        <v>3451</v>
      </c>
      <c r="W5969">
        <f>SUM(Table1[[#This Row],[Total Sales]]-Table1[[#This Row],[Operating Profit]])</f>
        <v>1795</v>
      </c>
      <c r="X5969">
        <f>SUM(Table1[[#This Row],[Total Sales]]-Table1[[#This Row],[Cost]])</f>
        <v>1656</v>
      </c>
      <c r="Y5969">
        <f>SUM(Table1[[#This Row],[profit/loss]])/SUM(Table1[profit/loss])</f>
        <v>4.9859225667799139E-6</v>
      </c>
    </row>
    <row r="5970" spans="1:25" x14ac:dyDescent="0.3">
      <c r="A5970" t="s">
        <v>13</v>
      </c>
      <c r="B5970" t="s">
        <v>82</v>
      </c>
      <c r="C5970">
        <v>1128299</v>
      </c>
      <c r="D5970" s="9">
        <v>44219</v>
      </c>
      <c r="E5970" s="8" t="str">
        <f>TEXT(Table1[[#This Row],[Invoice Date]],"dd-mm-yyyy")</f>
        <v>23-01-2021</v>
      </c>
      <c r="F5970" s="1" t="str">
        <f t="shared" si="372"/>
        <v>January</v>
      </c>
      <c r="G5970" s="1" t="str">
        <f t="shared" si="373"/>
        <v>2021</v>
      </c>
      <c r="H5970" s="1" t="str">
        <f t="shared" si="374"/>
        <v>Saturday</v>
      </c>
      <c r="I5970" s="1" t="str">
        <f t="shared" si="375"/>
        <v>23</v>
      </c>
      <c r="J5970" t="s">
        <v>30</v>
      </c>
      <c r="K5970" t="s">
        <v>83</v>
      </c>
      <c r="L5970" t="s">
        <v>84</v>
      </c>
      <c r="M5970" t="s">
        <v>18</v>
      </c>
      <c r="N5970">
        <v>37</v>
      </c>
      <c r="O5970">
        <v>106</v>
      </c>
      <c r="P5970">
        <v>3922</v>
      </c>
      <c r="Q5970">
        <v>2000</v>
      </c>
      <c r="R5970">
        <v>0.51</v>
      </c>
      <c r="S5970" t="s">
        <v>82</v>
      </c>
      <c r="T5970" t="str">
        <f>IF(Table1[[#This Row],[Units Sold]]&gt; 700,"High Units","low Units")</f>
        <v>low Units</v>
      </c>
      <c r="U5970">
        <f>SUM(Table1[[#This Row],[Operating Profit]])/SUM(Table1[Operating Profit])*100</f>
        <v>6.0216456120530367E-4</v>
      </c>
      <c r="V5970">
        <f>SUM(Table1[[#This Row],[Price per Unit]]*Table1[[#This Row],[Units Sold]])</f>
        <v>3922</v>
      </c>
      <c r="W5970">
        <f>SUM(Table1[[#This Row],[Total Sales]]-Table1[[#This Row],[Operating Profit]])</f>
        <v>1922</v>
      </c>
      <c r="X5970">
        <f>SUM(Table1[[#This Row],[Total Sales]]-Table1[[#This Row],[Cost]])</f>
        <v>2000</v>
      </c>
      <c r="Y5970">
        <f>SUM(Table1[[#This Row],[profit/loss]])/SUM(Table1[profit/loss])</f>
        <v>6.0216456120530369E-6</v>
      </c>
    </row>
    <row r="5971" spans="1:25" x14ac:dyDescent="0.3">
      <c r="A5971" t="s">
        <v>13</v>
      </c>
      <c r="B5971" t="s">
        <v>82</v>
      </c>
      <c r="C5971">
        <v>1128299</v>
      </c>
      <c r="D5971" s="9">
        <v>44219</v>
      </c>
      <c r="E5971" s="8" t="str">
        <f>TEXT(Table1[[#This Row],[Invoice Date]],"dd-mm-yyyy")</f>
        <v>23-01-2021</v>
      </c>
      <c r="F5971" s="1" t="str">
        <f t="shared" si="372"/>
        <v>January</v>
      </c>
      <c r="G5971" s="1" t="str">
        <f t="shared" si="373"/>
        <v>2021</v>
      </c>
      <c r="H5971" s="1" t="str">
        <f t="shared" si="374"/>
        <v>Saturday</v>
      </c>
      <c r="I5971" s="1" t="str">
        <f t="shared" si="375"/>
        <v>23</v>
      </c>
      <c r="J5971" t="s">
        <v>30</v>
      </c>
      <c r="K5971" t="s">
        <v>83</v>
      </c>
      <c r="L5971" t="s">
        <v>84</v>
      </c>
      <c r="M5971" t="s">
        <v>19</v>
      </c>
      <c r="N5971">
        <v>37</v>
      </c>
      <c r="O5971">
        <v>106</v>
      </c>
      <c r="P5971">
        <v>3922</v>
      </c>
      <c r="Q5971">
        <v>1922</v>
      </c>
      <c r="R5971">
        <v>0.49</v>
      </c>
      <c r="S5971" t="s">
        <v>82</v>
      </c>
      <c r="T5971" t="str">
        <f>IF(Table1[[#This Row],[Units Sold]]&gt; 700,"High Units","low Units")</f>
        <v>low Units</v>
      </c>
      <c r="U5971">
        <f>SUM(Table1[[#This Row],[Operating Profit]])/SUM(Table1[Operating Profit])*100</f>
        <v>5.7868014331829683E-4</v>
      </c>
      <c r="V5971">
        <f>SUM(Table1[[#This Row],[Price per Unit]]*Table1[[#This Row],[Units Sold]])</f>
        <v>3922</v>
      </c>
      <c r="W5971">
        <f>SUM(Table1[[#This Row],[Total Sales]]-Table1[[#This Row],[Operating Profit]])</f>
        <v>2000</v>
      </c>
      <c r="X5971">
        <f>SUM(Table1[[#This Row],[Total Sales]]-Table1[[#This Row],[Cost]])</f>
        <v>1922</v>
      </c>
      <c r="Y5971">
        <f>SUM(Table1[[#This Row],[profit/loss]])/SUM(Table1[profit/loss])</f>
        <v>5.7868014331829682E-6</v>
      </c>
    </row>
    <row r="5972" spans="1:25" x14ac:dyDescent="0.3">
      <c r="A5972" t="s">
        <v>13</v>
      </c>
      <c r="B5972" t="s">
        <v>82</v>
      </c>
      <c r="C5972">
        <v>1128299</v>
      </c>
      <c r="D5972" s="9">
        <v>44219</v>
      </c>
      <c r="E5972" s="8" t="str">
        <f>TEXT(Table1[[#This Row],[Invoice Date]],"dd-mm-yyyy")</f>
        <v>23-01-2021</v>
      </c>
      <c r="F5972" s="1" t="str">
        <f t="shared" si="372"/>
        <v>January</v>
      </c>
      <c r="G5972" s="1" t="str">
        <f t="shared" si="373"/>
        <v>2021</v>
      </c>
      <c r="H5972" s="1" t="str">
        <f t="shared" si="374"/>
        <v>Saturday</v>
      </c>
      <c r="I5972" s="1" t="str">
        <f t="shared" si="375"/>
        <v>23</v>
      </c>
      <c r="J5972" t="s">
        <v>30</v>
      </c>
      <c r="K5972" t="s">
        <v>83</v>
      </c>
      <c r="L5972" t="s">
        <v>84</v>
      </c>
      <c r="M5972" t="s">
        <v>20</v>
      </c>
      <c r="N5972">
        <v>38</v>
      </c>
      <c r="O5972">
        <v>77</v>
      </c>
      <c r="P5972">
        <v>2926</v>
      </c>
      <c r="Q5972">
        <v>1346</v>
      </c>
      <c r="R5972">
        <v>0.46</v>
      </c>
      <c r="S5972" t="s">
        <v>82</v>
      </c>
      <c r="T5972" t="str">
        <f>IF(Table1[[#This Row],[Units Sold]]&gt; 700,"High Units","low Units")</f>
        <v>low Units</v>
      </c>
      <c r="U5972">
        <f>SUM(Table1[[#This Row],[Operating Profit]])/SUM(Table1[Operating Profit])*100</f>
        <v>4.0525674969116933E-4</v>
      </c>
      <c r="V5972">
        <f>SUM(Table1[[#This Row],[Price per Unit]]*Table1[[#This Row],[Units Sold]])</f>
        <v>2926</v>
      </c>
      <c r="W5972">
        <f>SUM(Table1[[#This Row],[Total Sales]]-Table1[[#This Row],[Operating Profit]])</f>
        <v>1580</v>
      </c>
      <c r="X5972">
        <f>SUM(Table1[[#This Row],[Total Sales]]-Table1[[#This Row],[Cost]])</f>
        <v>1346</v>
      </c>
      <c r="Y5972">
        <f>SUM(Table1[[#This Row],[profit/loss]])/SUM(Table1[profit/loss])</f>
        <v>4.0525674969116935E-6</v>
      </c>
    </row>
    <row r="5973" spans="1:25" x14ac:dyDescent="0.3">
      <c r="A5973" t="s">
        <v>13</v>
      </c>
      <c r="B5973" t="s">
        <v>82</v>
      </c>
      <c r="C5973">
        <v>1128299</v>
      </c>
      <c r="D5973" s="9">
        <v>44219</v>
      </c>
      <c r="E5973" s="8" t="str">
        <f>TEXT(Table1[[#This Row],[Invoice Date]],"dd-mm-yyyy")</f>
        <v>23-01-2021</v>
      </c>
      <c r="F5973" s="1" t="str">
        <f t="shared" si="372"/>
        <v>January</v>
      </c>
      <c r="G5973" s="1" t="str">
        <f t="shared" si="373"/>
        <v>2021</v>
      </c>
      <c r="H5973" s="1" t="str">
        <f t="shared" si="374"/>
        <v>Saturday</v>
      </c>
      <c r="I5973" s="1" t="str">
        <f t="shared" si="375"/>
        <v>23</v>
      </c>
      <c r="J5973" t="s">
        <v>30</v>
      </c>
      <c r="K5973" t="s">
        <v>83</v>
      </c>
      <c r="L5973" t="s">
        <v>84</v>
      </c>
      <c r="M5973" t="s">
        <v>21</v>
      </c>
      <c r="N5973">
        <v>42</v>
      </c>
      <c r="O5973">
        <v>63</v>
      </c>
      <c r="P5973">
        <v>2646</v>
      </c>
      <c r="Q5973">
        <v>1191</v>
      </c>
      <c r="R5973">
        <v>0.45</v>
      </c>
      <c r="S5973" t="s">
        <v>82</v>
      </c>
      <c r="T5973" t="str">
        <f>IF(Table1[[#This Row],[Units Sold]]&gt; 700,"High Units","low Units")</f>
        <v>low Units</v>
      </c>
      <c r="U5973">
        <f>SUM(Table1[[#This Row],[Operating Profit]])/SUM(Table1[Operating Profit])*100</f>
        <v>3.5858899619775831E-4</v>
      </c>
      <c r="V5973">
        <f>SUM(Table1[[#This Row],[Price per Unit]]*Table1[[#This Row],[Units Sold]])</f>
        <v>2646</v>
      </c>
      <c r="W5973">
        <f>SUM(Table1[[#This Row],[Total Sales]]-Table1[[#This Row],[Operating Profit]])</f>
        <v>1455</v>
      </c>
      <c r="X5973">
        <f>SUM(Table1[[#This Row],[Total Sales]]-Table1[[#This Row],[Cost]])</f>
        <v>1191</v>
      </c>
      <c r="Y5973">
        <f>SUM(Table1[[#This Row],[profit/loss]])/SUM(Table1[profit/loss])</f>
        <v>3.5858899619775833E-6</v>
      </c>
    </row>
    <row r="5974" spans="1:25" x14ac:dyDescent="0.3">
      <c r="A5974" t="s">
        <v>13</v>
      </c>
      <c r="B5974" t="s">
        <v>82</v>
      </c>
      <c r="C5974">
        <v>1128299</v>
      </c>
      <c r="D5974" s="9">
        <v>44219</v>
      </c>
      <c r="E5974" s="8" t="str">
        <f>TEXT(Table1[[#This Row],[Invoice Date]],"dd-mm-yyyy")</f>
        <v>23-01-2021</v>
      </c>
      <c r="F5974" s="1" t="str">
        <f t="shared" si="372"/>
        <v>January</v>
      </c>
      <c r="G5974" s="1" t="str">
        <f t="shared" si="373"/>
        <v>2021</v>
      </c>
      <c r="H5974" s="1" t="str">
        <f t="shared" si="374"/>
        <v>Saturday</v>
      </c>
      <c r="I5974" s="1" t="str">
        <f t="shared" si="375"/>
        <v>23</v>
      </c>
      <c r="J5974" t="s">
        <v>30</v>
      </c>
      <c r="K5974" t="s">
        <v>83</v>
      </c>
      <c r="L5974" t="s">
        <v>84</v>
      </c>
      <c r="M5974" t="s">
        <v>22</v>
      </c>
      <c r="N5974">
        <v>36</v>
      </c>
      <c r="O5974">
        <v>111</v>
      </c>
      <c r="P5974">
        <v>3996</v>
      </c>
      <c r="Q5974">
        <v>1399</v>
      </c>
      <c r="R5974">
        <v>0.35</v>
      </c>
      <c r="S5974" t="s">
        <v>82</v>
      </c>
      <c r="T5974" t="str">
        <f>IF(Table1[[#This Row],[Units Sold]]&gt; 700,"High Units","low Units")</f>
        <v>low Units</v>
      </c>
      <c r="U5974">
        <f>SUM(Table1[[#This Row],[Operating Profit]])/SUM(Table1[Operating Profit])*100</f>
        <v>4.2121411056310993E-4</v>
      </c>
      <c r="V5974">
        <f>SUM(Table1[[#This Row],[Price per Unit]]*Table1[[#This Row],[Units Sold]])</f>
        <v>3996</v>
      </c>
      <c r="W5974">
        <f>SUM(Table1[[#This Row],[Total Sales]]-Table1[[#This Row],[Operating Profit]])</f>
        <v>2597</v>
      </c>
      <c r="X5974">
        <f>SUM(Table1[[#This Row],[Total Sales]]-Table1[[#This Row],[Cost]])</f>
        <v>1399</v>
      </c>
      <c r="Y5974">
        <f>SUM(Table1[[#This Row],[profit/loss]])/SUM(Table1[profit/loss])</f>
        <v>4.2121411056310991E-6</v>
      </c>
    </row>
    <row r="5975" spans="1:25" x14ac:dyDescent="0.3">
      <c r="A5975" t="s">
        <v>13</v>
      </c>
      <c r="B5975" t="s">
        <v>82</v>
      </c>
      <c r="C5975">
        <v>1128299</v>
      </c>
      <c r="D5975" s="9">
        <v>44250</v>
      </c>
      <c r="E5975" s="8" t="str">
        <f>TEXT(Table1[[#This Row],[Invoice Date]],"dd-mm-yyyy")</f>
        <v>23-02-2021</v>
      </c>
      <c r="F5975" s="1" t="str">
        <f t="shared" si="372"/>
        <v>February</v>
      </c>
      <c r="G5975" s="1" t="str">
        <f t="shared" si="373"/>
        <v>2021</v>
      </c>
      <c r="H5975" s="1" t="str">
        <f t="shared" si="374"/>
        <v>Tuesday</v>
      </c>
      <c r="I5975" s="1" t="str">
        <f t="shared" si="375"/>
        <v>23</v>
      </c>
      <c r="J5975" t="s">
        <v>30</v>
      </c>
      <c r="K5975" t="s">
        <v>83</v>
      </c>
      <c r="L5975" t="s">
        <v>84</v>
      </c>
      <c r="M5975" t="s">
        <v>16</v>
      </c>
      <c r="N5975">
        <v>29</v>
      </c>
      <c r="O5975">
        <v>143</v>
      </c>
      <c r="P5975">
        <v>4147</v>
      </c>
      <c r="Q5975">
        <v>2074</v>
      </c>
      <c r="R5975">
        <v>0.5</v>
      </c>
      <c r="S5975" t="s">
        <v>82</v>
      </c>
      <c r="T5975" t="str">
        <f>IF(Table1[[#This Row],[Units Sold]]&gt; 700,"High Units","low Units")</f>
        <v>low Units</v>
      </c>
      <c r="U5975">
        <f>SUM(Table1[[#This Row],[Operating Profit]])/SUM(Table1[Operating Profit])*100</f>
        <v>6.2444464996989988E-4</v>
      </c>
      <c r="V5975">
        <f>SUM(Table1[[#This Row],[Price per Unit]]*Table1[[#This Row],[Units Sold]])</f>
        <v>4147</v>
      </c>
      <c r="W5975">
        <f>SUM(Table1[[#This Row],[Total Sales]]-Table1[[#This Row],[Operating Profit]])</f>
        <v>2073</v>
      </c>
      <c r="X5975">
        <f>SUM(Table1[[#This Row],[Total Sales]]-Table1[[#This Row],[Cost]])</f>
        <v>2074</v>
      </c>
      <c r="Y5975">
        <f>SUM(Table1[[#This Row],[profit/loss]])/SUM(Table1[profit/loss])</f>
        <v>6.2444464996989988E-6</v>
      </c>
    </row>
    <row r="5976" spans="1:25" x14ac:dyDescent="0.3">
      <c r="A5976" t="s">
        <v>13</v>
      </c>
      <c r="B5976" t="s">
        <v>82</v>
      </c>
      <c r="C5976">
        <v>1128299</v>
      </c>
      <c r="D5976" s="9">
        <v>44250</v>
      </c>
      <c r="E5976" s="8" t="str">
        <f>TEXT(Table1[[#This Row],[Invoice Date]],"dd-mm-yyyy")</f>
        <v>23-02-2021</v>
      </c>
      <c r="F5976" s="1" t="str">
        <f t="shared" si="372"/>
        <v>February</v>
      </c>
      <c r="G5976" s="1" t="str">
        <f t="shared" si="373"/>
        <v>2021</v>
      </c>
      <c r="H5976" s="1" t="str">
        <f t="shared" si="374"/>
        <v>Tuesday</v>
      </c>
      <c r="I5976" s="1" t="str">
        <f t="shared" si="375"/>
        <v>23</v>
      </c>
      <c r="J5976" t="s">
        <v>30</v>
      </c>
      <c r="K5976" t="s">
        <v>83</v>
      </c>
      <c r="L5976" t="s">
        <v>84</v>
      </c>
      <c r="M5976" t="s">
        <v>18</v>
      </c>
      <c r="N5976">
        <v>38</v>
      </c>
      <c r="O5976">
        <v>113</v>
      </c>
      <c r="P5976">
        <v>4294</v>
      </c>
      <c r="Q5976">
        <v>2319</v>
      </c>
      <c r="R5976">
        <v>0.54</v>
      </c>
      <c r="S5976" t="s">
        <v>82</v>
      </c>
      <c r="T5976" t="str">
        <f>IF(Table1[[#This Row],[Units Sold]]&gt; 700,"High Units","low Units")</f>
        <v>low Units</v>
      </c>
      <c r="U5976">
        <f>SUM(Table1[[#This Row],[Operating Profit]])/SUM(Table1[Operating Profit])*100</f>
        <v>6.9820980871754962E-4</v>
      </c>
      <c r="V5976">
        <f>SUM(Table1[[#This Row],[Price per Unit]]*Table1[[#This Row],[Units Sold]])</f>
        <v>4294</v>
      </c>
      <c r="W5976">
        <f>SUM(Table1[[#This Row],[Total Sales]]-Table1[[#This Row],[Operating Profit]])</f>
        <v>1975</v>
      </c>
      <c r="X5976">
        <f>SUM(Table1[[#This Row],[Total Sales]]-Table1[[#This Row],[Cost]])</f>
        <v>2319</v>
      </c>
      <c r="Y5976">
        <f>SUM(Table1[[#This Row],[profit/loss]])/SUM(Table1[profit/loss])</f>
        <v>6.9820980871754959E-6</v>
      </c>
    </row>
    <row r="5977" spans="1:25" x14ac:dyDescent="0.3">
      <c r="A5977" t="s">
        <v>13</v>
      </c>
      <c r="B5977" t="s">
        <v>82</v>
      </c>
      <c r="C5977">
        <v>1128299</v>
      </c>
      <c r="D5977" s="9">
        <v>44250</v>
      </c>
      <c r="E5977" s="8" t="str">
        <f>TEXT(Table1[[#This Row],[Invoice Date]],"dd-mm-yyyy")</f>
        <v>23-02-2021</v>
      </c>
      <c r="F5977" s="1" t="str">
        <f t="shared" si="372"/>
        <v>February</v>
      </c>
      <c r="G5977" s="1" t="str">
        <f t="shared" si="373"/>
        <v>2021</v>
      </c>
      <c r="H5977" s="1" t="str">
        <f t="shared" si="374"/>
        <v>Tuesday</v>
      </c>
      <c r="I5977" s="1" t="str">
        <f t="shared" si="375"/>
        <v>23</v>
      </c>
      <c r="J5977" t="s">
        <v>30</v>
      </c>
      <c r="K5977" t="s">
        <v>83</v>
      </c>
      <c r="L5977" t="s">
        <v>84</v>
      </c>
      <c r="M5977" t="s">
        <v>19</v>
      </c>
      <c r="N5977">
        <v>38</v>
      </c>
      <c r="O5977">
        <v>105</v>
      </c>
      <c r="P5977">
        <v>3990</v>
      </c>
      <c r="Q5977">
        <v>1875</v>
      </c>
      <c r="R5977">
        <v>0.47</v>
      </c>
      <c r="S5977" t="s">
        <v>82</v>
      </c>
      <c r="T5977" t="str">
        <f>IF(Table1[[#This Row],[Units Sold]]&gt; 700,"High Units","low Units")</f>
        <v>low Units</v>
      </c>
      <c r="U5977">
        <f>SUM(Table1[[#This Row],[Operating Profit]])/SUM(Table1[Operating Profit])*100</f>
        <v>5.6452927612997222E-4</v>
      </c>
      <c r="V5977">
        <f>SUM(Table1[[#This Row],[Price per Unit]]*Table1[[#This Row],[Units Sold]])</f>
        <v>3990</v>
      </c>
      <c r="W5977">
        <f>SUM(Table1[[#This Row],[Total Sales]]-Table1[[#This Row],[Operating Profit]])</f>
        <v>2115</v>
      </c>
      <c r="X5977">
        <f>SUM(Table1[[#This Row],[Total Sales]]-Table1[[#This Row],[Cost]])</f>
        <v>1875</v>
      </c>
      <c r="Y5977">
        <f>SUM(Table1[[#This Row],[profit/loss]])/SUM(Table1[profit/loss])</f>
        <v>5.6452927612997221E-6</v>
      </c>
    </row>
    <row r="5978" spans="1:25" x14ac:dyDescent="0.3">
      <c r="A5978" t="s">
        <v>13</v>
      </c>
      <c r="B5978" t="s">
        <v>82</v>
      </c>
      <c r="C5978">
        <v>1128299</v>
      </c>
      <c r="D5978" s="9">
        <v>44250</v>
      </c>
      <c r="E5978" s="8" t="str">
        <f>TEXT(Table1[[#This Row],[Invoice Date]],"dd-mm-yyyy")</f>
        <v>23-02-2021</v>
      </c>
      <c r="F5978" s="1" t="str">
        <f t="shared" si="372"/>
        <v>February</v>
      </c>
      <c r="G5978" s="1" t="str">
        <f t="shared" si="373"/>
        <v>2021</v>
      </c>
      <c r="H5978" s="1" t="str">
        <f t="shared" si="374"/>
        <v>Tuesday</v>
      </c>
      <c r="I5978" s="1" t="str">
        <f t="shared" si="375"/>
        <v>23</v>
      </c>
      <c r="J5978" t="s">
        <v>30</v>
      </c>
      <c r="K5978" t="s">
        <v>85</v>
      </c>
      <c r="L5978" t="s">
        <v>86</v>
      </c>
      <c r="M5978" t="s">
        <v>20</v>
      </c>
      <c r="N5978">
        <v>38</v>
      </c>
      <c r="O5978">
        <v>63</v>
      </c>
      <c r="P5978">
        <v>2394</v>
      </c>
      <c r="Q5978">
        <v>1149</v>
      </c>
      <c r="R5978">
        <v>0.48</v>
      </c>
      <c r="S5978" t="s">
        <v>82</v>
      </c>
      <c r="T5978" t="str">
        <f>IF(Table1[[#This Row],[Units Sold]]&gt; 700,"High Units","low Units")</f>
        <v>low Units</v>
      </c>
      <c r="U5978">
        <f>SUM(Table1[[#This Row],[Operating Profit]])/SUM(Table1[Operating Profit])*100</f>
        <v>3.4594354041244697E-4</v>
      </c>
      <c r="V5978">
        <f>SUM(Table1[[#This Row],[Price per Unit]]*Table1[[#This Row],[Units Sold]])</f>
        <v>2394</v>
      </c>
      <c r="W5978">
        <f>SUM(Table1[[#This Row],[Total Sales]]-Table1[[#This Row],[Operating Profit]])</f>
        <v>1245</v>
      </c>
      <c r="X5978">
        <f>SUM(Table1[[#This Row],[Total Sales]]-Table1[[#This Row],[Cost]])</f>
        <v>1149</v>
      </c>
      <c r="Y5978">
        <f>SUM(Table1[[#This Row],[profit/loss]])/SUM(Table1[profit/loss])</f>
        <v>3.4594354041244698E-6</v>
      </c>
    </row>
    <row r="5979" spans="1:25" x14ac:dyDescent="0.3">
      <c r="A5979" t="s">
        <v>13</v>
      </c>
      <c r="B5979" t="s">
        <v>82</v>
      </c>
      <c r="C5979">
        <v>1128299</v>
      </c>
      <c r="D5979" s="9">
        <v>44250</v>
      </c>
      <c r="E5979" s="8" t="str">
        <f>TEXT(Table1[[#This Row],[Invoice Date]],"dd-mm-yyyy")</f>
        <v>23-02-2021</v>
      </c>
      <c r="F5979" s="1" t="str">
        <f t="shared" si="372"/>
        <v>February</v>
      </c>
      <c r="G5979" s="1" t="str">
        <f t="shared" si="373"/>
        <v>2021</v>
      </c>
      <c r="H5979" s="1" t="str">
        <f t="shared" si="374"/>
        <v>Tuesday</v>
      </c>
      <c r="I5979" s="1" t="str">
        <f t="shared" si="375"/>
        <v>23</v>
      </c>
      <c r="J5979" t="s">
        <v>30</v>
      </c>
      <c r="K5979" t="s">
        <v>85</v>
      </c>
      <c r="L5979" t="s">
        <v>86</v>
      </c>
      <c r="M5979" t="s">
        <v>21</v>
      </c>
      <c r="N5979">
        <v>42</v>
      </c>
      <c r="O5979">
        <v>44</v>
      </c>
      <c r="P5979">
        <v>1848</v>
      </c>
      <c r="Q5979">
        <v>813</v>
      </c>
      <c r="R5979">
        <v>0.44</v>
      </c>
      <c r="S5979" t="s">
        <v>82</v>
      </c>
      <c r="T5979" t="str">
        <f>IF(Table1[[#This Row],[Units Sold]]&gt; 700,"High Units","low Units")</f>
        <v>low Units</v>
      </c>
      <c r="U5979">
        <f>SUM(Table1[[#This Row],[Operating Profit]])/SUM(Table1[Operating Profit])*100</f>
        <v>2.4477989412995593E-4</v>
      </c>
      <c r="V5979">
        <f>SUM(Table1[[#This Row],[Price per Unit]]*Table1[[#This Row],[Units Sold]])</f>
        <v>1848</v>
      </c>
      <c r="W5979">
        <f>SUM(Table1[[#This Row],[Total Sales]]-Table1[[#This Row],[Operating Profit]])</f>
        <v>1035</v>
      </c>
      <c r="X5979">
        <f>SUM(Table1[[#This Row],[Total Sales]]-Table1[[#This Row],[Cost]])</f>
        <v>813</v>
      </c>
      <c r="Y5979">
        <f>SUM(Table1[[#This Row],[profit/loss]])/SUM(Table1[profit/loss])</f>
        <v>2.4477989412995595E-6</v>
      </c>
    </row>
    <row r="5980" spans="1:25" x14ac:dyDescent="0.3">
      <c r="A5980" t="s">
        <v>13</v>
      </c>
      <c r="B5980" t="s">
        <v>82</v>
      </c>
      <c r="C5980">
        <v>1128299</v>
      </c>
      <c r="D5980" s="9">
        <v>44250</v>
      </c>
      <c r="E5980" s="8" t="str">
        <f>TEXT(Table1[[#This Row],[Invoice Date]],"dd-mm-yyyy")</f>
        <v>23-02-2021</v>
      </c>
      <c r="F5980" s="1" t="str">
        <f t="shared" si="372"/>
        <v>February</v>
      </c>
      <c r="G5980" s="1" t="str">
        <f t="shared" si="373"/>
        <v>2021</v>
      </c>
      <c r="H5980" s="1" t="str">
        <f t="shared" si="374"/>
        <v>Tuesday</v>
      </c>
      <c r="I5980" s="1" t="str">
        <f t="shared" si="375"/>
        <v>23</v>
      </c>
      <c r="J5980" t="s">
        <v>30</v>
      </c>
      <c r="K5980" t="s">
        <v>85</v>
      </c>
      <c r="L5980" t="s">
        <v>86</v>
      </c>
      <c r="M5980" t="s">
        <v>22</v>
      </c>
      <c r="N5980">
        <v>38</v>
      </c>
      <c r="O5980">
        <v>88</v>
      </c>
      <c r="P5980">
        <v>3344</v>
      </c>
      <c r="Q5980">
        <v>1204</v>
      </c>
      <c r="R5980">
        <v>0.36</v>
      </c>
      <c r="S5980" t="s">
        <v>82</v>
      </c>
      <c r="T5980" t="str">
        <f>IF(Table1[[#This Row],[Units Sold]]&gt; 700,"High Units","low Units")</f>
        <v>low Units</v>
      </c>
      <c r="U5980">
        <f>SUM(Table1[[#This Row],[Operating Profit]])/SUM(Table1[Operating Profit])*100</f>
        <v>3.6250306584559284E-4</v>
      </c>
      <c r="V5980">
        <f>SUM(Table1[[#This Row],[Price per Unit]]*Table1[[#This Row],[Units Sold]])</f>
        <v>3344</v>
      </c>
      <c r="W5980">
        <f>SUM(Table1[[#This Row],[Total Sales]]-Table1[[#This Row],[Operating Profit]])</f>
        <v>2140</v>
      </c>
      <c r="X5980">
        <f>SUM(Table1[[#This Row],[Total Sales]]-Table1[[#This Row],[Cost]])</f>
        <v>1204</v>
      </c>
      <c r="Y5980">
        <f>SUM(Table1[[#This Row],[profit/loss]])/SUM(Table1[profit/loss])</f>
        <v>3.6250306584559282E-6</v>
      </c>
    </row>
    <row r="5981" spans="1:25" x14ac:dyDescent="0.3">
      <c r="A5981" t="s">
        <v>13</v>
      </c>
      <c r="B5981" t="s">
        <v>82</v>
      </c>
      <c r="C5981">
        <v>1128299</v>
      </c>
      <c r="D5981" s="9">
        <v>44277</v>
      </c>
      <c r="E5981" s="8" t="str">
        <f>TEXT(Table1[[#This Row],[Invoice Date]],"dd-mm-yyyy")</f>
        <v>22-03-2021</v>
      </c>
      <c r="F5981" s="1" t="str">
        <f t="shared" si="372"/>
        <v>March</v>
      </c>
      <c r="G5981" s="1" t="str">
        <f t="shared" si="373"/>
        <v>2021</v>
      </c>
      <c r="H5981" s="1" t="str">
        <f t="shared" si="374"/>
        <v>Monday</v>
      </c>
      <c r="I5981" s="1" t="str">
        <f t="shared" si="375"/>
        <v>22</v>
      </c>
      <c r="J5981" t="s">
        <v>30</v>
      </c>
      <c r="K5981" t="s">
        <v>85</v>
      </c>
      <c r="L5981" t="s">
        <v>86</v>
      </c>
      <c r="M5981" t="s">
        <v>16</v>
      </c>
      <c r="N5981">
        <v>37</v>
      </c>
      <c r="O5981">
        <v>145</v>
      </c>
      <c r="P5981">
        <v>5365</v>
      </c>
      <c r="Q5981">
        <v>2522</v>
      </c>
      <c r="R5981">
        <v>0.47</v>
      </c>
      <c r="S5981" t="s">
        <v>82</v>
      </c>
      <c r="T5981" t="str">
        <f>IF(Table1[[#This Row],[Units Sold]]&gt; 700,"High Units","low Units")</f>
        <v>low Units</v>
      </c>
      <c r="U5981">
        <f>SUM(Table1[[#This Row],[Operating Profit]])/SUM(Table1[Operating Profit])*100</f>
        <v>7.5932951167988791E-4</v>
      </c>
      <c r="V5981">
        <f>SUM(Table1[[#This Row],[Price per Unit]]*Table1[[#This Row],[Units Sold]])</f>
        <v>5365</v>
      </c>
      <c r="W5981">
        <f>SUM(Table1[[#This Row],[Total Sales]]-Table1[[#This Row],[Operating Profit]])</f>
        <v>2843</v>
      </c>
      <c r="X5981">
        <f>SUM(Table1[[#This Row],[Total Sales]]-Table1[[#This Row],[Cost]])</f>
        <v>2522</v>
      </c>
      <c r="Y5981">
        <f>SUM(Table1[[#This Row],[profit/loss]])/SUM(Table1[profit/loss])</f>
        <v>7.5932951167988794E-6</v>
      </c>
    </row>
    <row r="5982" spans="1:25" x14ac:dyDescent="0.3">
      <c r="A5982" t="s">
        <v>13</v>
      </c>
      <c r="B5982" t="s">
        <v>82</v>
      </c>
      <c r="C5982">
        <v>1128299</v>
      </c>
      <c r="D5982" s="9">
        <v>44277</v>
      </c>
      <c r="E5982" s="8" t="str">
        <f>TEXT(Table1[[#This Row],[Invoice Date]],"dd-mm-yyyy")</f>
        <v>22-03-2021</v>
      </c>
      <c r="F5982" s="1" t="str">
        <f t="shared" si="372"/>
        <v>March</v>
      </c>
      <c r="G5982" s="1" t="str">
        <f t="shared" si="373"/>
        <v>2021</v>
      </c>
      <c r="H5982" s="1" t="str">
        <f t="shared" si="374"/>
        <v>Monday</v>
      </c>
      <c r="I5982" s="1" t="str">
        <f t="shared" si="375"/>
        <v>22</v>
      </c>
      <c r="J5982" t="s">
        <v>30</v>
      </c>
      <c r="K5982" t="s">
        <v>85</v>
      </c>
      <c r="L5982" t="s">
        <v>86</v>
      </c>
      <c r="M5982" t="s">
        <v>18</v>
      </c>
      <c r="N5982">
        <v>48</v>
      </c>
      <c r="O5982">
        <v>95</v>
      </c>
      <c r="P5982">
        <v>4560</v>
      </c>
      <c r="Q5982">
        <v>2508</v>
      </c>
      <c r="R5982">
        <v>0.55000000000000004</v>
      </c>
      <c r="S5982" t="s">
        <v>82</v>
      </c>
      <c r="T5982" t="str">
        <f>IF(Table1[[#This Row],[Units Sold]]&gt; 700,"High Units","low Units")</f>
        <v>low Units</v>
      </c>
      <c r="U5982">
        <f>SUM(Table1[[#This Row],[Operating Profit]])/SUM(Table1[Operating Profit])*100</f>
        <v>7.5511435975145083E-4</v>
      </c>
      <c r="V5982">
        <f>SUM(Table1[[#This Row],[Price per Unit]]*Table1[[#This Row],[Units Sold]])</f>
        <v>4560</v>
      </c>
      <c r="W5982">
        <f>SUM(Table1[[#This Row],[Total Sales]]-Table1[[#This Row],[Operating Profit]])</f>
        <v>2052</v>
      </c>
      <c r="X5982">
        <f>SUM(Table1[[#This Row],[Total Sales]]-Table1[[#This Row],[Cost]])</f>
        <v>2508</v>
      </c>
      <c r="Y5982">
        <f>SUM(Table1[[#This Row],[profit/loss]])/SUM(Table1[profit/loss])</f>
        <v>7.5511435975145082E-6</v>
      </c>
    </row>
    <row r="5983" spans="1:25" x14ac:dyDescent="0.3">
      <c r="A5983" t="s">
        <v>13</v>
      </c>
      <c r="B5983" t="s">
        <v>82</v>
      </c>
      <c r="C5983">
        <v>1128299</v>
      </c>
      <c r="D5983" s="9">
        <v>44277</v>
      </c>
      <c r="E5983" s="8" t="str">
        <f>TEXT(Table1[[#This Row],[Invoice Date]],"dd-mm-yyyy")</f>
        <v>22-03-2021</v>
      </c>
      <c r="F5983" s="1" t="str">
        <f t="shared" si="372"/>
        <v>March</v>
      </c>
      <c r="G5983" s="1" t="str">
        <f t="shared" si="373"/>
        <v>2021</v>
      </c>
      <c r="H5983" s="1" t="str">
        <f t="shared" si="374"/>
        <v>Monday</v>
      </c>
      <c r="I5983" s="1" t="str">
        <f t="shared" si="375"/>
        <v>22</v>
      </c>
      <c r="J5983" t="s">
        <v>30</v>
      </c>
      <c r="K5983" t="s">
        <v>85</v>
      </c>
      <c r="L5983" t="s">
        <v>86</v>
      </c>
      <c r="M5983" t="s">
        <v>19</v>
      </c>
      <c r="N5983">
        <v>49</v>
      </c>
      <c r="O5983">
        <v>91</v>
      </c>
      <c r="P5983">
        <v>4459</v>
      </c>
      <c r="Q5983">
        <v>2230</v>
      </c>
      <c r="R5983">
        <v>0.5</v>
      </c>
      <c r="S5983" t="s">
        <v>82</v>
      </c>
      <c r="T5983" t="str">
        <f>IF(Table1[[#This Row],[Units Sold]]&gt; 700,"High Units","low Units")</f>
        <v>low Units</v>
      </c>
      <c r="U5983">
        <f>SUM(Table1[[#This Row],[Operating Profit]])/SUM(Table1[Operating Profit])*100</f>
        <v>6.7141348574391356E-4</v>
      </c>
      <c r="V5983">
        <f>SUM(Table1[[#This Row],[Price per Unit]]*Table1[[#This Row],[Units Sold]])</f>
        <v>4459</v>
      </c>
      <c r="W5983">
        <f>SUM(Table1[[#This Row],[Total Sales]]-Table1[[#This Row],[Operating Profit]])</f>
        <v>2229</v>
      </c>
      <c r="X5983">
        <f>SUM(Table1[[#This Row],[Total Sales]]-Table1[[#This Row],[Cost]])</f>
        <v>2230</v>
      </c>
      <c r="Y5983">
        <f>SUM(Table1[[#This Row],[profit/loss]])/SUM(Table1[profit/loss])</f>
        <v>6.7141348574391361E-6</v>
      </c>
    </row>
    <row r="5984" spans="1:25" x14ac:dyDescent="0.3">
      <c r="A5984" t="s">
        <v>13</v>
      </c>
      <c r="B5984" t="s">
        <v>82</v>
      </c>
      <c r="C5984">
        <v>1128299</v>
      </c>
      <c r="D5984" s="9">
        <v>44277</v>
      </c>
      <c r="E5984" s="8" t="str">
        <f>TEXT(Table1[[#This Row],[Invoice Date]],"dd-mm-yyyy")</f>
        <v>22-03-2021</v>
      </c>
      <c r="F5984" s="1" t="str">
        <f t="shared" si="372"/>
        <v>March</v>
      </c>
      <c r="G5984" s="1" t="str">
        <f t="shared" si="373"/>
        <v>2021</v>
      </c>
      <c r="H5984" s="1" t="str">
        <f t="shared" si="374"/>
        <v>Monday</v>
      </c>
      <c r="I5984" s="1" t="str">
        <f t="shared" si="375"/>
        <v>22</v>
      </c>
      <c r="J5984" t="s">
        <v>30</v>
      </c>
      <c r="K5984" t="s">
        <v>85</v>
      </c>
      <c r="L5984" t="s">
        <v>86</v>
      </c>
      <c r="M5984" t="s">
        <v>20</v>
      </c>
      <c r="N5984">
        <v>47</v>
      </c>
      <c r="O5984">
        <v>68</v>
      </c>
      <c r="P5984">
        <v>3196</v>
      </c>
      <c r="Q5984">
        <v>1470</v>
      </c>
      <c r="R5984">
        <v>0.46</v>
      </c>
      <c r="S5984" t="s">
        <v>82</v>
      </c>
      <c r="T5984" t="str">
        <f>IF(Table1[[#This Row],[Units Sold]]&gt; 700,"High Units","low Units")</f>
        <v>low Units</v>
      </c>
      <c r="U5984">
        <f>SUM(Table1[[#This Row],[Operating Profit]])/SUM(Table1[Operating Profit])*100</f>
        <v>4.4259095248589818E-4</v>
      </c>
      <c r="V5984">
        <f>SUM(Table1[[#This Row],[Price per Unit]]*Table1[[#This Row],[Units Sold]])</f>
        <v>3196</v>
      </c>
      <c r="W5984">
        <f>SUM(Table1[[#This Row],[Total Sales]]-Table1[[#This Row],[Operating Profit]])</f>
        <v>1726</v>
      </c>
      <c r="X5984">
        <f>SUM(Table1[[#This Row],[Total Sales]]-Table1[[#This Row],[Cost]])</f>
        <v>1470</v>
      </c>
      <c r="Y5984">
        <f>SUM(Table1[[#This Row],[profit/loss]])/SUM(Table1[profit/loss])</f>
        <v>4.4259095248589817E-6</v>
      </c>
    </row>
    <row r="5985" spans="1:25" x14ac:dyDescent="0.3">
      <c r="A5985" t="s">
        <v>13</v>
      </c>
      <c r="B5985" t="s">
        <v>82</v>
      </c>
      <c r="C5985">
        <v>1128299</v>
      </c>
      <c r="D5985" s="9">
        <v>44277</v>
      </c>
      <c r="E5985" s="8" t="str">
        <f>TEXT(Table1[[#This Row],[Invoice Date]],"dd-mm-yyyy")</f>
        <v>22-03-2021</v>
      </c>
      <c r="F5985" s="1" t="str">
        <f t="shared" si="372"/>
        <v>March</v>
      </c>
      <c r="G5985" s="1" t="str">
        <f t="shared" si="373"/>
        <v>2021</v>
      </c>
      <c r="H5985" s="1" t="str">
        <f t="shared" si="374"/>
        <v>Monday</v>
      </c>
      <c r="I5985" s="1" t="str">
        <f t="shared" si="375"/>
        <v>22</v>
      </c>
      <c r="J5985" t="s">
        <v>30</v>
      </c>
      <c r="K5985" t="s">
        <v>85</v>
      </c>
      <c r="L5985" t="s">
        <v>86</v>
      </c>
      <c r="M5985" t="s">
        <v>21</v>
      </c>
      <c r="N5985">
        <v>54</v>
      </c>
      <c r="O5985">
        <v>31</v>
      </c>
      <c r="P5985">
        <v>1674</v>
      </c>
      <c r="Q5985">
        <v>686</v>
      </c>
      <c r="R5985">
        <v>0.41</v>
      </c>
      <c r="S5985" t="s">
        <v>82</v>
      </c>
      <c r="T5985" t="str">
        <f>IF(Table1[[#This Row],[Units Sold]]&gt; 700,"High Units","low Units")</f>
        <v>low Units</v>
      </c>
      <c r="U5985">
        <f>SUM(Table1[[#This Row],[Operating Profit]])/SUM(Table1[Operating Profit])*100</f>
        <v>2.0654244449341917E-4</v>
      </c>
      <c r="V5985">
        <f>SUM(Table1[[#This Row],[Price per Unit]]*Table1[[#This Row],[Units Sold]])</f>
        <v>1674</v>
      </c>
      <c r="W5985">
        <f>SUM(Table1[[#This Row],[Total Sales]]-Table1[[#This Row],[Operating Profit]])</f>
        <v>988</v>
      </c>
      <c r="X5985">
        <f>SUM(Table1[[#This Row],[Total Sales]]-Table1[[#This Row],[Cost]])</f>
        <v>686</v>
      </c>
      <c r="Y5985">
        <f>SUM(Table1[[#This Row],[profit/loss]])/SUM(Table1[profit/loss])</f>
        <v>2.0654244449341917E-6</v>
      </c>
    </row>
    <row r="5986" spans="1:25" x14ac:dyDescent="0.3">
      <c r="A5986" t="s">
        <v>13</v>
      </c>
      <c r="B5986" t="s">
        <v>82</v>
      </c>
      <c r="C5986">
        <v>1128299</v>
      </c>
      <c r="D5986" s="9">
        <v>44277</v>
      </c>
      <c r="E5986" s="8" t="str">
        <f>TEXT(Table1[[#This Row],[Invoice Date]],"dd-mm-yyyy")</f>
        <v>22-03-2021</v>
      </c>
      <c r="F5986" s="1" t="str">
        <f t="shared" si="372"/>
        <v>March</v>
      </c>
      <c r="G5986" s="1" t="str">
        <f t="shared" si="373"/>
        <v>2021</v>
      </c>
      <c r="H5986" s="1" t="str">
        <f t="shared" si="374"/>
        <v>Monday</v>
      </c>
      <c r="I5986" s="1" t="str">
        <f t="shared" si="375"/>
        <v>22</v>
      </c>
      <c r="J5986" t="s">
        <v>30</v>
      </c>
      <c r="K5986" t="s">
        <v>85</v>
      </c>
      <c r="L5986" t="s">
        <v>86</v>
      </c>
      <c r="M5986" t="s">
        <v>22</v>
      </c>
      <c r="N5986">
        <v>47</v>
      </c>
      <c r="O5986">
        <v>88</v>
      </c>
      <c r="P5986">
        <v>4136</v>
      </c>
      <c r="Q5986">
        <v>1654</v>
      </c>
      <c r="R5986">
        <v>0.4</v>
      </c>
      <c r="S5986" t="s">
        <v>82</v>
      </c>
      <c r="T5986" t="str">
        <f>IF(Table1[[#This Row],[Units Sold]]&gt; 700,"High Units","low Units")</f>
        <v>low Units</v>
      </c>
      <c r="U5986">
        <f>SUM(Table1[[#This Row],[Operating Profit]])/SUM(Table1[Operating Profit])*100</f>
        <v>4.9799009211678612E-4</v>
      </c>
      <c r="V5986">
        <f>SUM(Table1[[#This Row],[Price per Unit]]*Table1[[#This Row],[Units Sold]])</f>
        <v>4136</v>
      </c>
      <c r="W5986">
        <f>SUM(Table1[[#This Row],[Total Sales]]-Table1[[#This Row],[Operating Profit]])</f>
        <v>2482</v>
      </c>
      <c r="X5986">
        <f>SUM(Table1[[#This Row],[Total Sales]]-Table1[[#This Row],[Cost]])</f>
        <v>1654</v>
      </c>
      <c r="Y5986">
        <f>SUM(Table1[[#This Row],[profit/loss]])/SUM(Table1[profit/loss])</f>
        <v>4.9799009211678614E-6</v>
      </c>
    </row>
    <row r="5987" spans="1:25" x14ac:dyDescent="0.3">
      <c r="A5987" t="s">
        <v>13</v>
      </c>
      <c r="B5987" t="s">
        <v>82</v>
      </c>
      <c r="C5987">
        <v>1128299</v>
      </c>
      <c r="D5987" s="9">
        <v>44309</v>
      </c>
      <c r="E5987" s="8" t="str">
        <f>TEXT(Table1[[#This Row],[Invoice Date]],"dd-mm-yyyy")</f>
        <v>23-04-2021</v>
      </c>
      <c r="F5987" s="1" t="str">
        <f t="shared" si="372"/>
        <v>April</v>
      </c>
      <c r="G5987" s="1" t="str">
        <f t="shared" si="373"/>
        <v>2021</v>
      </c>
      <c r="H5987" s="1" t="str">
        <f t="shared" si="374"/>
        <v>Friday</v>
      </c>
      <c r="I5987" s="1" t="str">
        <f t="shared" si="375"/>
        <v>23</v>
      </c>
      <c r="J5987" t="s">
        <v>30</v>
      </c>
      <c r="K5987" t="s">
        <v>85</v>
      </c>
      <c r="L5987" t="s">
        <v>86</v>
      </c>
      <c r="M5987" t="s">
        <v>16</v>
      </c>
      <c r="N5987">
        <v>48</v>
      </c>
      <c r="O5987">
        <v>130</v>
      </c>
      <c r="P5987">
        <v>6240</v>
      </c>
      <c r="Q5987">
        <v>2808</v>
      </c>
      <c r="R5987">
        <v>0.45</v>
      </c>
      <c r="S5987" t="s">
        <v>82</v>
      </c>
      <c r="T5987" t="str">
        <f>IF(Table1[[#This Row],[Units Sold]]&gt; 700,"High Units","low Units")</f>
        <v>low Units</v>
      </c>
      <c r="U5987">
        <f>SUM(Table1[[#This Row],[Operating Profit]])/SUM(Table1[Operating Profit])*100</f>
        <v>8.4543904393224632E-4</v>
      </c>
      <c r="V5987">
        <f>SUM(Table1[[#This Row],[Price per Unit]]*Table1[[#This Row],[Units Sold]])</f>
        <v>6240</v>
      </c>
      <c r="W5987">
        <f>SUM(Table1[[#This Row],[Total Sales]]-Table1[[#This Row],[Operating Profit]])</f>
        <v>3432</v>
      </c>
      <c r="X5987">
        <f>SUM(Table1[[#This Row],[Total Sales]]-Table1[[#This Row],[Cost]])</f>
        <v>2808</v>
      </c>
      <c r="Y5987">
        <f>SUM(Table1[[#This Row],[profit/loss]])/SUM(Table1[profit/loss])</f>
        <v>8.4543904393224634E-6</v>
      </c>
    </row>
    <row r="5988" spans="1:25" x14ac:dyDescent="0.3">
      <c r="A5988" t="s">
        <v>13</v>
      </c>
      <c r="B5988" t="s">
        <v>82</v>
      </c>
      <c r="C5988">
        <v>1128299</v>
      </c>
      <c r="D5988" s="9">
        <v>44309</v>
      </c>
      <c r="E5988" s="8" t="str">
        <f>TEXT(Table1[[#This Row],[Invoice Date]],"dd-mm-yyyy")</f>
        <v>23-04-2021</v>
      </c>
      <c r="F5988" s="1" t="str">
        <f t="shared" si="372"/>
        <v>April</v>
      </c>
      <c r="G5988" s="1" t="str">
        <f t="shared" si="373"/>
        <v>2021</v>
      </c>
      <c r="H5988" s="1" t="str">
        <f t="shared" si="374"/>
        <v>Friday</v>
      </c>
      <c r="I5988" s="1" t="str">
        <f t="shared" si="375"/>
        <v>23</v>
      </c>
      <c r="J5988" t="s">
        <v>30</v>
      </c>
      <c r="K5988" t="s">
        <v>85</v>
      </c>
      <c r="L5988" t="s">
        <v>86</v>
      </c>
      <c r="M5988" t="s">
        <v>18</v>
      </c>
      <c r="N5988">
        <v>53</v>
      </c>
      <c r="O5988">
        <v>90</v>
      </c>
      <c r="P5988">
        <v>4770</v>
      </c>
      <c r="Q5988">
        <v>2385</v>
      </c>
      <c r="R5988">
        <v>0.5</v>
      </c>
      <c r="S5988" t="s">
        <v>82</v>
      </c>
      <c r="T5988" t="str">
        <f>IF(Table1[[#This Row],[Units Sold]]&gt; 700,"High Units","low Units")</f>
        <v>low Units</v>
      </c>
      <c r="U5988">
        <f>SUM(Table1[[#This Row],[Operating Profit]])/SUM(Table1[Operating Profit])*100</f>
        <v>7.1808123923732458E-4</v>
      </c>
      <c r="V5988">
        <f>SUM(Table1[[#This Row],[Price per Unit]]*Table1[[#This Row],[Units Sold]])</f>
        <v>4770</v>
      </c>
      <c r="W5988">
        <f>SUM(Table1[[#This Row],[Total Sales]]-Table1[[#This Row],[Operating Profit]])</f>
        <v>2385</v>
      </c>
      <c r="X5988">
        <f>SUM(Table1[[#This Row],[Total Sales]]-Table1[[#This Row],[Cost]])</f>
        <v>2385</v>
      </c>
      <c r="Y5988">
        <f>SUM(Table1[[#This Row],[profit/loss]])/SUM(Table1[profit/loss])</f>
        <v>7.1808123923732459E-6</v>
      </c>
    </row>
    <row r="5989" spans="1:25" x14ac:dyDescent="0.3">
      <c r="A5989" t="s">
        <v>13</v>
      </c>
      <c r="B5989" t="s">
        <v>82</v>
      </c>
      <c r="C5989">
        <v>1128299</v>
      </c>
      <c r="D5989" s="9">
        <v>44309</v>
      </c>
      <c r="E5989" s="8" t="str">
        <f>TEXT(Table1[[#This Row],[Invoice Date]],"dd-mm-yyyy")</f>
        <v>23-04-2021</v>
      </c>
      <c r="F5989" s="1" t="str">
        <f t="shared" si="372"/>
        <v>April</v>
      </c>
      <c r="G5989" s="1" t="str">
        <f t="shared" si="373"/>
        <v>2021</v>
      </c>
      <c r="H5989" s="1" t="str">
        <f t="shared" si="374"/>
        <v>Friday</v>
      </c>
      <c r="I5989" s="1" t="str">
        <f t="shared" si="375"/>
        <v>23</v>
      </c>
      <c r="J5989" t="s">
        <v>30</v>
      </c>
      <c r="K5989" t="s">
        <v>85</v>
      </c>
      <c r="L5989" t="s">
        <v>86</v>
      </c>
      <c r="M5989" t="s">
        <v>19</v>
      </c>
      <c r="N5989">
        <v>50</v>
      </c>
      <c r="O5989">
        <v>102</v>
      </c>
      <c r="P5989">
        <v>5100</v>
      </c>
      <c r="Q5989">
        <v>2550</v>
      </c>
      <c r="R5989">
        <v>0.5</v>
      </c>
      <c r="S5989" t="s">
        <v>82</v>
      </c>
      <c r="T5989" t="str">
        <f>IF(Table1[[#This Row],[Units Sold]]&gt; 700,"High Units","low Units")</f>
        <v>low Units</v>
      </c>
      <c r="U5989">
        <f>SUM(Table1[[#This Row],[Operating Profit]])/SUM(Table1[Operating Profit])*100</f>
        <v>7.6775981553676217E-4</v>
      </c>
      <c r="V5989">
        <f>SUM(Table1[[#This Row],[Price per Unit]]*Table1[[#This Row],[Units Sold]])</f>
        <v>5100</v>
      </c>
      <c r="W5989">
        <f>SUM(Table1[[#This Row],[Total Sales]]-Table1[[#This Row],[Operating Profit]])</f>
        <v>2550</v>
      </c>
      <c r="X5989">
        <f>SUM(Table1[[#This Row],[Total Sales]]-Table1[[#This Row],[Cost]])</f>
        <v>2550</v>
      </c>
      <c r="Y5989">
        <f>SUM(Table1[[#This Row],[profit/loss]])/SUM(Table1[profit/loss])</f>
        <v>7.6775981553676218E-6</v>
      </c>
    </row>
    <row r="5990" spans="1:25" x14ac:dyDescent="0.3">
      <c r="A5990" t="s">
        <v>13</v>
      </c>
      <c r="B5990" t="s">
        <v>82</v>
      </c>
      <c r="C5990">
        <v>1128299</v>
      </c>
      <c r="D5990" s="9">
        <v>44309</v>
      </c>
      <c r="E5990" s="8" t="str">
        <f>TEXT(Table1[[#This Row],[Invoice Date]],"dd-mm-yyyy")</f>
        <v>23-04-2021</v>
      </c>
      <c r="F5990" s="1" t="str">
        <f t="shared" si="372"/>
        <v>April</v>
      </c>
      <c r="G5990" s="1" t="str">
        <f t="shared" si="373"/>
        <v>2021</v>
      </c>
      <c r="H5990" s="1" t="str">
        <f t="shared" si="374"/>
        <v>Friday</v>
      </c>
      <c r="I5990" s="1" t="str">
        <f t="shared" si="375"/>
        <v>23</v>
      </c>
      <c r="J5990" t="s">
        <v>30</v>
      </c>
      <c r="K5990" t="s">
        <v>85</v>
      </c>
      <c r="L5990" t="s">
        <v>86</v>
      </c>
      <c r="M5990" t="s">
        <v>20</v>
      </c>
      <c r="N5990">
        <v>46</v>
      </c>
      <c r="O5990">
        <v>75</v>
      </c>
      <c r="P5990">
        <v>3450</v>
      </c>
      <c r="Q5990">
        <v>1725</v>
      </c>
      <c r="R5990">
        <v>0.5</v>
      </c>
      <c r="S5990" t="s">
        <v>82</v>
      </c>
      <c r="T5990" t="str">
        <f>IF(Table1[[#This Row],[Units Sold]]&gt; 700,"High Units","low Units")</f>
        <v>low Units</v>
      </c>
      <c r="U5990">
        <f>SUM(Table1[[#This Row],[Operating Profit]])/SUM(Table1[Operating Profit])*100</f>
        <v>5.1936693403957436E-4</v>
      </c>
      <c r="V5990">
        <f>SUM(Table1[[#This Row],[Price per Unit]]*Table1[[#This Row],[Units Sold]])</f>
        <v>3450</v>
      </c>
      <c r="W5990">
        <f>SUM(Table1[[#This Row],[Total Sales]]-Table1[[#This Row],[Operating Profit]])</f>
        <v>1725</v>
      </c>
      <c r="X5990">
        <f>SUM(Table1[[#This Row],[Total Sales]]-Table1[[#This Row],[Cost]])</f>
        <v>1725</v>
      </c>
      <c r="Y5990">
        <f>SUM(Table1[[#This Row],[profit/loss]])/SUM(Table1[profit/loss])</f>
        <v>5.193669340395744E-6</v>
      </c>
    </row>
    <row r="5991" spans="1:25" x14ac:dyDescent="0.3">
      <c r="A5991" t="s">
        <v>13</v>
      </c>
      <c r="B5991" t="s">
        <v>82</v>
      </c>
      <c r="C5991">
        <v>1128299</v>
      </c>
      <c r="D5991" s="9">
        <v>44309</v>
      </c>
      <c r="E5991" s="8" t="str">
        <f>TEXT(Table1[[#This Row],[Invoice Date]],"dd-mm-yyyy")</f>
        <v>23-04-2021</v>
      </c>
      <c r="F5991" s="1" t="str">
        <f t="shared" si="372"/>
        <v>April</v>
      </c>
      <c r="G5991" s="1" t="str">
        <f t="shared" si="373"/>
        <v>2021</v>
      </c>
      <c r="H5991" s="1" t="str">
        <f t="shared" si="374"/>
        <v>Friday</v>
      </c>
      <c r="I5991" s="1" t="str">
        <f t="shared" si="375"/>
        <v>23</v>
      </c>
      <c r="J5991" t="s">
        <v>30</v>
      </c>
      <c r="K5991" t="s">
        <v>85</v>
      </c>
      <c r="L5991" t="s">
        <v>86</v>
      </c>
      <c r="M5991" t="s">
        <v>21</v>
      </c>
      <c r="N5991">
        <v>50</v>
      </c>
      <c r="O5991">
        <v>39</v>
      </c>
      <c r="P5991">
        <v>1950</v>
      </c>
      <c r="Q5991">
        <v>819</v>
      </c>
      <c r="R5991">
        <v>0.42</v>
      </c>
      <c r="S5991" t="s">
        <v>82</v>
      </c>
      <c r="T5991" t="str">
        <f>IF(Table1[[#This Row],[Units Sold]]&gt; 700,"High Units","low Units")</f>
        <v>low Units</v>
      </c>
      <c r="U5991">
        <f>SUM(Table1[[#This Row],[Operating Profit]])/SUM(Table1[Operating Profit])*100</f>
        <v>2.4658638781357187E-4</v>
      </c>
      <c r="V5991">
        <f>SUM(Table1[[#This Row],[Price per Unit]]*Table1[[#This Row],[Units Sold]])</f>
        <v>1950</v>
      </c>
      <c r="W5991">
        <f>SUM(Table1[[#This Row],[Total Sales]]-Table1[[#This Row],[Operating Profit]])</f>
        <v>1131</v>
      </c>
      <c r="X5991">
        <f>SUM(Table1[[#This Row],[Total Sales]]-Table1[[#This Row],[Cost]])</f>
        <v>819</v>
      </c>
      <c r="Y5991">
        <f>SUM(Table1[[#This Row],[profit/loss]])/SUM(Table1[profit/loss])</f>
        <v>2.4658638781357184E-6</v>
      </c>
    </row>
    <row r="5992" spans="1:25" x14ac:dyDescent="0.3">
      <c r="A5992" t="s">
        <v>13</v>
      </c>
      <c r="B5992" t="s">
        <v>82</v>
      </c>
      <c r="C5992">
        <v>1128299</v>
      </c>
      <c r="D5992" s="9">
        <v>44309</v>
      </c>
      <c r="E5992" s="8" t="str">
        <f>TEXT(Table1[[#This Row],[Invoice Date]],"dd-mm-yyyy")</f>
        <v>23-04-2021</v>
      </c>
      <c r="F5992" s="1" t="str">
        <f t="shared" si="372"/>
        <v>April</v>
      </c>
      <c r="G5992" s="1" t="str">
        <f t="shared" si="373"/>
        <v>2021</v>
      </c>
      <c r="H5992" s="1" t="str">
        <f t="shared" si="374"/>
        <v>Friday</v>
      </c>
      <c r="I5992" s="1" t="str">
        <f t="shared" si="375"/>
        <v>23</v>
      </c>
      <c r="J5992" t="s">
        <v>30</v>
      </c>
      <c r="K5992" t="s">
        <v>85</v>
      </c>
      <c r="L5992" t="s">
        <v>86</v>
      </c>
      <c r="M5992" t="s">
        <v>22</v>
      </c>
      <c r="N5992">
        <v>67</v>
      </c>
      <c r="O5992">
        <v>94</v>
      </c>
      <c r="P5992">
        <v>6298</v>
      </c>
      <c r="Q5992">
        <v>2267</v>
      </c>
      <c r="R5992">
        <v>0.36</v>
      </c>
      <c r="S5992" t="s">
        <v>82</v>
      </c>
      <c r="T5992" t="str">
        <f>IF(Table1[[#This Row],[Units Sold]]&gt; 700,"High Units","low Units")</f>
        <v>low Units</v>
      </c>
      <c r="U5992">
        <f>SUM(Table1[[#This Row],[Operating Profit]])/SUM(Table1[Operating Profit])*100</f>
        <v>6.8255353012621172E-4</v>
      </c>
      <c r="V5992">
        <f>SUM(Table1[[#This Row],[Price per Unit]]*Table1[[#This Row],[Units Sold]])</f>
        <v>6298</v>
      </c>
      <c r="W5992">
        <f>SUM(Table1[[#This Row],[Total Sales]]-Table1[[#This Row],[Operating Profit]])</f>
        <v>4031</v>
      </c>
      <c r="X5992">
        <f>SUM(Table1[[#This Row],[Total Sales]]-Table1[[#This Row],[Cost]])</f>
        <v>2267</v>
      </c>
      <c r="Y5992">
        <f>SUM(Table1[[#This Row],[profit/loss]])/SUM(Table1[profit/loss])</f>
        <v>6.8255353012621171E-6</v>
      </c>
    </row>
    <row r="5993" spans="1:25" x14ac:dyDescent="0.3">
      <c r="A5993" t="s">
        <v>13</v>
      </c>
      <c r="B5993" t="s">
        <v>82</v>
      </c>
      <c r="C5993">
        <v>1128299</v>
      </c>
      <c r="D5993" s="9">
        <v>44340</v>
      </c>
      <c r="E5993" s="8" t="str">
        <f>TEXT(Table1[[#This Row],[Invoice Date]],"dd-mm-yyyy")</f>
        <v>24-05-2021</v>
      </c>
      <c r="F5993" s="1" t="str">
        <f t="shared" si="372"/>
        <v>May</v>
      </c>
      <c r="G5993" s="1" t="str">
        <f t="shared" si="373"/>
        <v>2021</v>
      </c>
      <c r="H5993" s="1" t="str">
        <f t="shared" si="374"/>
        <v>Monday</v>
      </c>
      <c r="I5993" s="1" t="str">
        <f t="shared" si="375"/>
        <v>24</v>
      </c>
      <c r="J5993" t="s">
        <v>30</v>
      </c>
      <c r="K5993" t="s">
        <v>85</v>
      </c>
      <c r="L5993" t="s">
        <v>86</v>
      </c>
      <c r="M5993" t="s">
        <v>16</v>
      </c>
      <c r="N5993">
        <v>47</v>
      </c>
      <c r="O5993">
        <v>147</v>
      </c>
      <c r="P5993">
        <v>6909</v>
      </c>
      <c r="Q5993">
        <v>3247</v>
      </c>
      <c r="R5993">
        <v>0.47</v>
      </c>
      <c r="S5993" t="s">
        <v>82</v>
      </c>
      <c r="T5993" t="str">
        <f>IF(Table1[[#This Row],[Units Sold]]&gt; 700,"High Units","low Units")</f>
        <v>low Units</v>
      </c>
      <c r="U5993">
        <f>SUM(Table1[[#This Row],[Operating Profit]])/SUM(Table1[Operating Profit])*100</f>
        <v>9.7761416511681055E-4</v>
      </c>
      <c r="V5993">
        <f>SUM(Table1[[#This Row],[Price per Unit]]*Table1[[#This Row],[Units Sold]])</f>
        <v>6909</v>
      </c>
      <c r="W5993">
        <f>SUM(Table1[[#This Row],[Total Sales]]-Table1[[#This Row],[Operating Profit]])</f>
        <v>3662</v>
      </c>
      <c r="X5993">
        <f>SUM(Table1[[#This Row],[Total Sales]]-Table1[[#This Row],[Cost]])</f>
        <v>3247</v>
      </c>
      <c r="Y5993">
        <f>SUM(Table1[[#This Row],[profit/loss]])/SUM(Table1[profit/loss])</f>
        <v>9.7761416511681046E-6</v>
      </c>
    </row>
    <row r="5994" spans="1:25" x14ac:dyDescent="0.3">
      <c r="A5994" t="s">
        <v>13</v>
      </c>
      <c r="B5994" t="s">
        <v>82</v>
      </c>
      <c r="C5994">
        <v>1128299</v>
      </c>
      <c r="D5994" s="9">
        <v>44340</v>
      </c>
      <c r="E5994" s="8" t="str">
        <f>TEXT(Table1[[#This Row],[Invoice Date]],"dd-mm-yyyy")</f>
        <v>24-05-2021</v>
      </c>
      <c r="F5994" s="1" t="str">
        <f t="shared" si="372"/>
        <v>May</v>
      </c>
      <c r="G5994" s="1" t="str">
        <f t="shared" si="373"/>
        <v>2021</v>
      </c>
      <c r="H5994" s="1" t="str">
        <f t="shared" si="374"/>
        <v>Monday</v>
      </c>
      <c r="I5994" s="1" t="str">
        <f t="shared" si="375"/>
        <v>24</v>
      </c>
      <c r="J5994" t="s">
        <v>30</v>
      </c>
      <c r="K5994" t="s">
        <v>85</v>
      </c>
      <c r="L5994" t="s">
        <v>86</v>
      </c>
      <c r="M5994" t="s">
        <v>18</v>
      </c>
      <c r="N5994">
        <v>53</v>
      </c>
      <c r="O5994">
        <v>113</v>
      </c>
      <c r="P5994">
        <v>5989</v>
      </c>
      <c r="Q5994">
        <v>3234</v>
      </c>
      <c r="R5994">
        <v>0.54</v>
      </c>
      <c r="S5994" t="s">
        <v>82</v>
      </c>
      <c r="T5994" t="str">
        <f>IF(Table1[[#This Row],[Units Sold]]&gt; 700,"High Units","low Units")</f>
        <v>low Units</v>
      </c>
      <c r="U5994">
        <f>SUM(Table1[[#This Row],[Operating Profit]])/SUM(Table1[Operating Profit])*100</f>
        <v>9.7370009546897613E-4</v>
      </c>
      <c r="V5994">
        <f>SUM(Table1[[#This Row],[Price per Unit]]*Table1[[#This Row],[Units Sold]])</f>
        <v>5989</v>
      </c>
      <c r="W5994">
        <f>SUM(Table1[[#This Row],[Total Sales]]-Table1[[#This Row],[Operating Profit]])</f>
        <v>2755</v>
      </c>
      <c r="X5994">
        <f>SUM(Table1[[#This Row],[Total Sales]]-Table1[[#This Row],[Cost]])</f>
        <v>3234</v>
      </c>
      <c r="Y5994">
        <f>SUM(Table1[[#This Row],[profit/loss]])/SUM(Table1[profit/loss])</f>
        <v>9.7370009546897609E-6</v>
      </c>
    </row>
    <row r="5995" spans="1:25" x14ac:dyDescent="0.3">
      <c r="A5995" t="s">
        <v>13</v>
      </c>
      <c r="B5995" t="s">
        <v>82</v>
      </c>
      <c r="C5995">
        <v>1128299</v>
      </c>
      <c r="D5995" s="9">
        <v>44340</v>
      </c>
      <c r="E5995" s="8" t="str">
        <f>TEXT(Table1[[#This Row],[Invoice Date]],"dd-mm-yyyy")</f>
        <v>24-05-2021</v>
      </c>
      <c r="F5995" s="1" t="str">
        <f t="shared" si="372"/>
        <v>May</v>
      </c>
      <c r="G5995" s="1" t="str">
        <f t="shared" si="373"/>
        <v>2021</v>
      </c>
      <c r="H5995" s="1" t="str">
        <f t="shared" si="374"/>
        <v>Monday</v>
      </c>
      <c r="I5995" s="1" t="str">
        <f t="shared" si="375"/>
        <v>24</v>
      </c>
      <c r="J5995" t="s">
        <v>30</v>
      </c>
      <c r="K5995" t="s">
        <v>85</v>
      </c>
      <c r="L5995" t="s">
        <v>86</v>
      </c>
      <c r="M5995" t="s">
        <v>19</v>
      </c>
      <c r="N5995">
        <v>50</v>
      </c>
      <c r="O5995">
        <v>120</v>
      </c>
      <c r="P5995">
        <v>6000</v>
      </c>
      <c r="Q5995">
        <v>2820</v>
      </c>
      <c r="R5995">
        <v>0.47</v>
      </c>
      <c r="S5995" t="s">
        <v>82</v>
      </c>
      <c r="T5995" t="str">
        <f>IF(Table1[[#This Row],[Units Sold]]&gt; 700,"High Units","low Units")</f>
        <v>low Units</v>
      </c>
      <c r="U5995">
        <f>SUM(Table1[[#This Row],[Operating Profit]])/SUM(Table1[Operating Profit])*100</f>
        <v>8.4905203129947819E-4</v>
      </c>
      <c r="V5995">
        <f>SUM(Table1[[#This Row],[Price per Unit]]*Table1[[#This Row],[Units Sold]])</f>
        <v>6000</v>
      </c>
      <c r="W5995">
        <f>SUM(Table1[[#This Row],[Total Sales]]-Table1[[#This Row],[Operating Profit]])</f>
        <v>3180</v>
      </c>
      <c r="X5995">
        <f>SUM(Table1[[#This Row],[Total Sales]]-Table1[[#This Row],[Cost]])</f>
        <v>2820</v>
      </c>
      <c r="Y5995">
        <f>SUM(Table1[[#This Row],[profit/loss]])/SUM(Table1[profit/loss])</f>
        <v>8.490520312994782E-6</v>
      </c>
    </row>
    <row r="5996" spans="1:25" x14ac:dyDescent="0.3">
      <c r="A5996" t="s">
        <v>13</v>
      </c>
      <c r="B5996" t="s">
        <v>82</v>
      </c>
      <c r="C5996">
        <v>1128299</v>
      </c>
      <c r="D5996" s="9">
        <v>44340</v>
      </c>
      <c r="E5996" s="8" t="str">
        <f>TEXT(Table1[[#This Row],[Invoice Date]],"dd-mm-yyyy")</f>
        <v>24-05-2021</v>
      </c>
      <c r="F5996" s="1" t="str">
        <f t="shared" si="372"/>
        <v>May</v>
      </c>
      <c r="G5996" s="1" t="str">
        <f t="shared" si="373"/>
        <v>2021</v>
      </c>
      <c r="H5996" s="1" t="str">
        <f t="shared" si="374"/>
        <v>Monday</v>
      </c>
      <c r="I5996" s="1" t="str">
        <f t="shared" si="375"/>
        <v>24</v>
      </c>
      <c r="J5996" t="s">
        <v>30</v>
      </c>
      <c r="K5996" t="s">
        <v>85</v>
      </c>
      <c r="L5996" t="s">
        <v>86</v>
      </c>
      <c r="M5996" t="s">
        <v>20</v>
      </c>
      <c r="N5996">
        <v>49</v>
      </c>
      <c r="O5996">
        <v>90</v>
      </c>
      <c r="P5996">
        <v>4410</v>
      </c>
      <c r="Q5996">
        <v>2205</v>
      </c>
      <c r="R5996">
        <v>0.5</v>
      </c>
      <c r="S5996" t="s">
        <v>82</v>
      </c>
      <c r="T5996" t="str">
        <f>IF(Table1[[#This Row],[Units Sold]]&gt; 700,"High Units","low Units")</f>
        <v>low Units</v>
      </c>
      <c r="U5996">
        <f>SUM(Table1[[#This Row],[Operating Profit]])/SUM(Table1[Operating Profit])*100</f>
        <v>6.6388642872884727E-4</v>
      </c>
      <c r="V5996">
        <f>SUM(Table1[[#This Row],[Price per Unit]]*Table1[[#This Row],[Units Sold]])</f>
        <v>4410</v>
      </c>
      <c r="W5996">
        <f>SUM(Table1[[#This Row],[Total Sales]]-Table1[[#This Row],[Operating Profit]])</f>
        <v>2205</v>
      </c>
      <c r="X5996">
        <f>SUM(Table1[[#This Row],[Total Sales]]-Table1[[#This Row],[Cost]])</f>
        <v>2205</v>
      </c>
      <c r="Y5996">
        <f>SUM(Table1[[#This Row],[profit/loss]])/SUM(Table1[profit/loss])</f>
        <v>6.638864287288473E-6</v>
      </c>
    </row>
    <row r="5997" spans="1:25" x14ac:dyDescent="0.3">
      <c r="A5997" t="s">
        <v>13</v>
      </c>
      <c r="B5997" t="s">
        <v>82</v>
      </c>
      <c r="C5997">
        <v>1128299</v>
      </c>
      <c r="D5997" s="9">
        <v>44340</v>
      </c>
      <c r="E5997" s="8" t="str">
        <f>TEXT(Table1[[#This Row],[Invoice Date]],"dd-mm-yyyy")</f>
        <v>24-05-2021</v>
      </c>
      <c r="F5997" s="1" t="str">
        <f t="shared" si="372"/>
        <v>May</v>
      </c>
      <c r="G5997" s="1" t="str">
        <f t="shared" si="373"/>
        <v>2021</v>
      </c>
      <c r="H5997" s="1" t="str">
        <f t="shared" si="374"/>
        <v>Monday</v>
      </c>
      <c r="I5997" s="1" t="str">
        <f t="shared" si="375"/>
        <v>24</v>
      </c>
      <c r="J5997" t="s">
        <v>30</v>
      </c>
      <c r="K5997" t="s">
        <v>85</v>
      </c>
      <c r="L5997" t="s">
        <v>86</v>
      </c>
      <c r="M5997" t="s">
        <v>21</v>
      </c>
      <c r="N5997">
        <v>51</v>
      </c>
      <c r="O5997">
        <v>58</v>
      </c>
      <c r="P5997">
        <v>2958</v>
      </c>
      <c r="Q5997">
        <v>1213</v>
      </c>
      <c r="R5997">
        <v>0.41</v>
      </c>
      <c r="S5997" t="s">
        <v>82</v>
      </c>
      <c r="T5997" t="str">
        <f>IF(Table1[[#This Row],[Units Sold]]&gt; 700,"High Units","low Units")</f>
        <v>low Units</v>
      </c>
      <c r="U5997">
        <f>SUM(Table1[[#This Row],[Operating Profit]])/SUM(Table1[Operating Profit])*100</f>
        <v>3.6521280637101668E-4</v>
      </c>
      <c r="V5997">
        <f>SUM(Table1[[#This Row],[Price per Unit]]*Table1[[#This Row],[Units Sold]])</f>
        <v>2958</v>
      </c>
      <c r="W5997">
        <f>SUM(Table1[[#This Row],[Total Sales]]-Table1[[#This Row],[Operating Profit]])</f>
        <v>1745</v>
      </c>
      <c r="X5997">
        <f>SUM(Table1[[#This Row],[Total Sales]]-Table1[[#This Row],[Cost]])</f>
        <v>1213</v>
      </c>
      <c r="Y5997">
        <f>SUM(Table1[[#This Row],[profit/loss]])/SUM(Table1[profit/loss])</f>
        <v>3.6521280637101668E-6</v>
      </c>
    </row>
    <row r="5998" spans="1:25" x14ac:dyDescent="0.3">
      <c r="A5998" t="s">
        <v>13</v>
      </c>
      <c r="B5998" t="s">
        <v>82</v>
      </c>
      <c r="C5998">
        <v>1128299</v>
      </c>
      <c r="D5998" s="9">
        <v>44340</v>
      </c>
      <c r="E5998" s="8" t="str">
        <f>TEXT(Table1[[#This Row],[Invoice Date]],"dd-mm-yyyy")</f>
        <v>24-05-2021</v>
      </c>
      <c r="F5998" s="1" t="str">
        <f t="shared" si="372"/>
        <v>May</v>
      </c>
      <c r="G5998" s="1" t="str">
        <f t="shared" si="373"/>
        <v>2021</v>
      </c>
      <c r="H5998" s="1" t="str">
        <f t="shared" si="374"/>
        <v>Monday</v>
      </c>
      <c r="I5998" s="1" t="str">
        <f t="shared" si="375"/>
        <v>24</v>
      </c>
      <c r="J5998" t="s">
        <v>30</v>
      </c>
      <c r="K5998" t="s">
        <v>85</v>
      </c>
      <c r="L5998" t="s">
        <v>86</v>
      </c>
      <c r="M5998" t="s">
        <v>22</v>
      </c>
      <c r="N5998">
        <v>64</v>
      </c>
      <c r="O5998">
        <v>98</v>
      </c>
      <c r="P5998">
        <v>6272</v>
      </c>
      <c r="Q5998">
        <v>2258</v>
      </c>
      <c r="R5998">
        <v>0.36</v>
      </c>
      <c r="S5998" t="s">
        <v>82</v>
      </c>
      <c r="T5998" t="str">
        <f>IF(Table1[[#This Row],[Units Sold]]&gt; 700,"High Units","low Units")</f>
        <v>low Units</v>
      </c>
      <c r="U5998">
        <f>SUM(Table1[[#This Row],[Operating Profit]])/SUM(Table1[Operating Profit])*100</f>
        <v>6.7984378960078782E-4</v>
      </c>
      <c r="V5998">
        <f>SUM(Table1[[#This Row],[Price per Unit]]*Table1[[#This Row],[Units Sold]])</f>
        <v>6272</v>
      </c>
      <c r="W5998">
        <f>SUM(Table1[[#This Row],[Total Sales]]-Table1[[#This Row],[Operating Profit]])</f>
        <v>4014</v>
      </c>
      <c r="X5998">
        <f>SUM(Table1[[#This Row],[Total Sales]]-Table1[[#This Row],[Cost]])</f>
        <v>2258</v>
      </c>
      <c r="Y5998">
        <f>SUM(Table1[[#This Row],[profit/loss]])/SUM(Table1[profit/loss])</f>
        <v>6.7984378960078785E-6</v>
      </c>
    </row>
    <row r="5999" spans="1:25" x14ac:dyDescent="0.3">
      <c r="A5999" t="s">
        <v>13</v>
      </c>
      <c r="B5999" t="s">
        <v>82</v>
      </c>
      <c r="C5999">
        <v>1128299</v>
      </c>
      <c r="D5999" s="9">
        <v>44370</v>
      </c>
      <c r="E5999" s="8" t="str">
        <f>TEXT(Table1[[#This Row],[Invoice Date]],"dd-mm-yyyy")</f>
        <v>23-06-2021</v>
      </c>
      <c r="F5999" s="1" t="str">
        <f t="shared" si="372"/>
        <v>June</v>
      </c>
      <c r="G5999" s="1" t="str">
        <f t="shared" si="373"/>
        <v>2021</v>
      </c>
      <c r="H5999" s="1" t="str">
        <f t="shared" si="374"/>
        <v>Wednesday</v>
      </c>
      <c r="I5999" s="1" t="str">
        <f t="shared" si="375"/>
        <v>23</v>
      </c>
      <c r="J5999" t="s">
        <v>30</v>
      </c>
      <c r="K5999" t="s">
        <v>85</v>
      </c>
      <c r="L5999" t="s">
        <v>86</v>
      </c>
      <c r="M5999" t="s">
        <v>16</v>
      </c>
      <c r="N5999">
        <v>48</v>
      </c>
      <c r="O5999">
        <v>156</v>
      </c>
      <c r="P5999">
        <v>7488</v>
      </c>
      <c r="Q5999">
        <v>3669</v>
      </c>
      <c r="R5999">
        <v>0.49</v>
      </c>
      <c r="S5999" t="s">
        <v>82</v>
      </c>
      <c r="T5999" t="str">
        <f>IF(Table1[[#This Row],[Units Sold]]&gt; 700,"High Units","low Units")</f>
        <v>low Units</v>
      </c>
      <c r="U5999">
        <f>SUM(Table1[[#This Row],[Operating Profit]])/SUM(Table1[Operating Profit])*100</f>
        <v>1.1046708875311296E-3</v>
      </c>
      <c r="V5999">
        <f>SUM(Table1[[#This Row],[Price per Unit]]*Table1[[#This Row],[Units Sold]])</f>
        <v>7488</v>
      </c>
      <c r="W5999">
        <f>SUM(Table1[[#This Row],[Total Sales]]-Table1[[#This Row],[Operating Profit]])</f>
        <v>3819</v>
      </c>
      <c r="X5999">
        <f>SUM(Table1[[#This Row],[Total Sales]]-Table1[[#This Row],[Cost]])</f>
        <v>3669</v>
      </c>
      <c r="Y5999">
        <f>SUM(Table1[[#This Row],[profit/loss]])/SUM(Table1[profit/loss])</f>
        <v>1.1046708875311295E-5</v>
      </c>
    </row>
    <row r="6000" spans="1:25" x14ac:dyDescent="0.3">
      <c r="A6000" t="s">
        <v>13</v>
      </c>
      <c r="B6000" t="s">
        <v>82</v>
      </c>
      <c r="C6000">
        <v>1128299</v>
      </c>
      <c r="D6000" s="9">
        <v>44370</v>
      </c>
      <c r="E6000" s="8" t="str">
        <f>TEXT(Table1[[#This Row],[Invoice Date]],"dd-mm-yyyy")</f>
        <v>23-06-2021</v>
      </c>
      <c r="F6000" s="1" t="str">
        <f t="shared" si="372"/>
        <v>June</v>
      </c>
      <c r="G6000" s="1" t="str">
        <f t="shared" si="373"/>
        <v>2021</v>
      </c>
      <c r="H6000" s="1" t="str">
        <f t="shared" si="374"/>
        <v>Wednesday</v>
      </c>
      <c r="I6000" s="1" t="str">
        <f t="shared" si="375"/>
        <v>23</v>
      </c>
      <c r="J6000" t="s">
        <v>30</v>
      </c>
      <c r="K6000" t="s">
        <v>85</v>
      </c>
      <c r="L6000" t="s">
        <v>86</v>
      </c>
      <c r="M6000" t="s">
        <v>18</v>
      </c>
      <c r="N6000">
        <v>51</v>
      </c>
      <c r="O6000">
        <v>138</v>
      </c>
      <c r="P6000">
        <v>7038</v>
      </c>
      <c r="Q6000">
        <v>3660</v>
      </c>
      <c r="R6000">
        <v>0.52</v>
      </c>
      <c r="S6000" t="s">
        <v>82</v>
      </c>
      <c r="T6000" t="str">
        <f>IF(Table1[[#This Row],[Units Sold]]&gt; 700,"High Units","low Units")</f>
        <v>low Units</v>
      </c>
      <c r="U6000">
        <f>SUM(Table1[[#This Row],[Operating Profit]])/SUM(Table1[Operating Profit])*100</f>
        <v>1.1019611470057056E-3</v>
      </c>
      <c r="V6000">
        <f>SUM(Table1[[#This Row],[Price per Unit]]*Table1[[#This Row],[Units Sold]])</f>
        <v>7038</v>
      </c>
      <c r="W6000">
        <f>SUM(Table1[[#This Row],[Total Sales]]-Table1[[#This Row],[Operating Profit]])</f>
        <v>3378</v>
      </c>
      <c r="X6000">
        <f>SUM(Table1[[#This Row],[Total Sales]]-Table1[[#This Row],[Cost]])</f>
        <v>3660</v>
      </c>
      <c r="Y6000">
        <f>SUM(Table1[[#This Row],[profit/loss]])/SUM(Table1[profit/loss])</f>
        <v>1.1019611470057057E-5</v>
      </c>
    </row>
    <row r="6001" spans="1:25" x14ac:dyDescent="0.3">
      <c r="A6001" t="s">
        <v>13</v>
      </c>
      <c r="B6001" t="s">
        <v>82</v>
      </c>
      <c r="C6001">
        <v>1128299</v>
      </c>
      <c r="D6001" s="9">
        <v>44370</v>
      </c>
      <c r="E6001" s="8" t="str">
        <f>TEXT(Table1[[#This Row],[Invoice Date]],"dd-mm-yyyy")</f>
        <v>23-06-2021</v>
      </c>
      <c r="F6001" s="1" t="str">
        <f t="shared" si="372"/>
        <v>June</v>
      </c>
      <c r="G6001" s="1" t="str">
        <f t="shared" si="373"/>
        <v>2021</v>
      </c>
      <c r="H6001" s="1" t="str">
        <f t="shared" si="374"/>
        <v>Wednesday</v>
      </c>
      <c r="I6001" s="1" t="str">
        <f t="shared" si="375"/>
        <v>23</v>
      </c>
      <c r="J6001" t="s">
        <v>30</v>
      </c>
      <c r="K6001" t="s">
        <v>85</v>
      </c>
      <c r="L6001" t="s">
        <v>86</v>
      </c>
      <c r="M6001" t="s">
        <v>19</v>
      </c>
      <c r="N6001">
        <v>51</v>
      </c>
      <c r="O6001">
        <v>138</v>
      </c>
      <c r="P6001">
        <v>7038</v>
      </c>
      <c r="Q6001">
        <v>3167</v>
      </c>
      <c r="R6001">
        <v>0.45</v>
      </c>
      <c r="S6001" t="s">
        <v>82</v>
      </c>
      <c r="T6001" t="str">
        <f>IF(Table1[[#This Row],[Units Sold]]&gt; 700,"High Units","low Units")</f>
        <v>low Units</v>
      </c>
      <c r="U6001">
        <f>SUM(Table1[[#This Row],[Operating Profit]])/SUM(Table1[Operating Profit])*100</f>
        <v>9.5352758266859839E-4</v>
      </c>
      <c r="V6001">
        <f>SUM(Table1[[#This Row],[Price per Unit]]*Table1[[#This Row],[Units Sold]])</f>
        <v>7038</v>
      </c>
      <c r="W6001">
        <f>SUM(Table1[[#This Row],[Total Sales]]-Table1[[#This Row],[Operating Profit]])</f>
        <v>3871</v>
      </c>
      <c r="X6001">
        <f>SUM(Table1[[#This Row],[Total Sales]]-Table1[[#This Row],[Cost]])</f>
        <v>3167</v>
      </c>
      <c r="Y6001">
        <f>SUM(Table1[[#This Row],[profit/loss]])/SUM(Table1[profit/loss])</f>
        <v>9.5352758266859842E-6</v>
      </c>
    </row>
    <row r="6002" spans="1:25" x14ac:dyDescent="0.3">
      <c r="A6002" t="s">
        <v>13</v>
      </c>
      <c r="B6002" t="s">
        <v>82</v>
      </c>
      <c r="C6002">
        <v>1128299</v>
      </c>
      <c r="D6002" s="9">
        <v>44370</v>
      </c>
      <c r="E6002" s="8" t="str">
        <f>TEXT(Table1[[#This Row],[Invoice Date]],"dd-mm-yyyy")</f>
        <v>23-06-2021</v>
      </c>
      <c r="F6002" s="1" t="str">
        <f t="shared" si="372"/>
        <v>June</v>
      </c>
      <c r="G6002" s="1" t="str">
        <f t="shared" si="373"/>
        <v>2021</v>
      </c>
      <c r="H6002" s="1" t="str">
        <f t="shared" si="374"/>
        <v>Wednesday</v>
      </c>
      <c r="I6002" s="1" t="str">
        <f t="shared" si="375"/>
        <v>23</v>
      </c>
      <c r="J6002" t="s">
        <v>30</v>
      </c>
      <c r="K6002" t="s">
        <v>85</v>
      </c>
      <c r="L6002" t="s">
        <v>86</v>
      </c>
      <c r="M6002" t="s">
        <v>20</v>
      </c>
      <c r="N6002">
        <v>46</v>
      </c>
      <c r="O6002">
        <v>95</v>
      </c>
      <c r="P6002">
        <v>4370</v>
      </c>
      <c r="Q6002">
        <v>2185</v>
      </c>
      <c r="R6002">
        <v>0.5</v>
      </c>
      <c r="S6002" t="s">
        <v>82</v>
      </c>
      <c r="T6002" t="str">
        <f>IF(Table1[[#This Row],[Units Sold]]&gt; 700,"High Units","low Units")</f>
        <v>low Units</v>
      </c>
      <c r="U6002">
        <f>SUM(Table1[[#This Row],[Operating Profit]])/SUM(Table1[Operating Profit])*100</f>
        <v>6.5786478311679426E-4</v>
      </c>
      <c r="V6002">
        <f>SUM(Table1[[#This Row],[Price per Unit]]*Table1[[#This Row],[Units Sold]])</f>
        <v>4370</v>
      </c>
      <c r="W6002">
        <f>SUM(Table1[[#This Row],[Total Sales]]-Table1[[#This Row],[Operating Profit]])</f>
        <v>2185</v>
      </c>
      <c r="X6002">
        <f>SUM(Table1[[#This Row],[Total Sales]]-Table1[[#This Row],[Cost]])</f>
        <v>2185</v>
      </c>
      <c r="Y6002">
        <f>SUM(Table1[[#This Row],[profit/loss]])/SUM(Table1[profit/loss])</f>
        <v>6.5786478311679425E-6</v>
      </c>
    </row>
    <row r="6003" spans="1:25" x14ac:dyDescent="0.3">
      <c r="A6003" t="s">
        <v>13</v>
      </c>
      <c r="B6003" t="s">
        <v>82</v>
      </c>
      <c r="C6003">
        <v>1128299</v>
      </c>
      <c r="D6003" s="9">
        <v>44370</v>
      </c>
      <c r="E6003" s="8" t="str">
        <f>TEXT(Table1[[#This Row],[Invoice Date]],"dd-mm-yyyy")</f>
        <v>23-06-2021</v>
      </c>
      <c r="F6003" s="1" t="str">
        <f t="shared" si="372"/>
        <v>June</v>
      </c>
      <c r="G6003" s="1" t="str">
        <f t="shared" si="373"/>
        <v>2021</v>
      </c>
      <c r="H6003" s="1" t="str">
        <f t="shared" si="374"/>
        <v>Wednesday</v>
      </c>
      <c r="I6003" s="1" t="str">
        <f t="shared" si="375"/>
        <v>23</v>
      </c>
      <c r="J6003" t="s">
        <v>30</v>
      </c>
      <c r="K6003" t="s">
        <v>85</v>
      </c>
      <c r="L6003" t="s">
        <v>86</v>
      </c>
      <c r="M6003" t="s">
        <v>21</v>
      </c>
      <c r="N6003">
        <v>51</v>
      </c>
      <c r="O6003">
        <v>68</v>
      </c>
      <c r="P6003">
        <v>3468</v>
      </c>
      <c r="Q6003">
        <v>1457</v>
      </c>
      <c r="R6003">
        <v>0.42</v>
      </c>
      <c r="S6003" t="s">
        <v>82</v>
      </c>
      <c r="T6003" t="str">
        <f>IF(Table1[[#This Row],[Units Sold]]&gt; 700,"High Units","low Units")</f>
        <v>low Units</v>
      </c>
      <c r="U6003">
        <f>SUM(Table1[[#This Row],[Operating Profit]])/SUM(Table1[Operating Profit])*100</f>
        <v>4.3867688283806371E-4</v>
      </c>
      <c r="V6003">
        <f>SUM(Table1[[#This Row],[Price per Unit]]*Table1[[#This Row],[Units Sold]])</f>
        <v>3468</v>
      </c>
      <c r="W6003">
        <f>SUM(Table1[[#This Row],[Total Sales]]-Table1[[#This Row],[Operating Profit]])</f>
        <v>2011</v>
      </c>
      <c r="X6003">
        <f>SUM(Table1[[#This Row],[Total Sales]]-Table1[[#This Row],[Cost]])</f>
        <v>1457</v>
      </c>
      <c r="Y6003">
        <f>SUM(Table1[[#This Row],[profit/loss]])/SUM(Table1[profit/loss])</f>
        <v>4.3867688283806372E-6</v>
      </c>
    </row>
    <row r="6004" spans="1:25" x14ac:dyDescent="0.3">
      <c r="A6004" t="s">
        <v>13</v>
      </c>
      <c r="B6004" t="s">
        <v>82</v>
      </c>
      <c r="C6004">
        <v>1128299</v>
      </c>
      <c r="D6004" s="9">
        <v>44370</v>
      </c>
      <c r="E6004" s="8" t="str">
        <f>TEXT(Table1[[#This Row],[Invoice Date]],"dd-mm-yyyy")</f>
        <v>23-06-2021</v>
      </c>
      <c r="F6004" s="1" t="str">
        <f t="shared" si="372"/>
        <v>June</v>
      </c>
      <c r="G6004" s="1" t="str">
        <f t="shared" si="373"/>
        <v>2021</v>
      </c>
      <c r="H6004" s="1" t="str">
        <f t="shared" si="374"/>
        <v>Wednesday</v>
      </c>
      <c r="I6004" s="1" t="str">
        <f t="shared" si="375"/>
        <v>23</v>
      </c>
      <c r="J6004" t="s">
        <v>30</v>
      </c>
      <c r="K6004" t="s">
        <v>85</v>
      </c>
      <c r="L6004" t="s">
        <v>86</v>
      </c>
      <c r="M6004" t="s">
        <v>22</v>
      </c>
      <c r="N6004">
        <v>69</v>
      </c>
      <c r="O6004">
        <v>131</v>
      </c>
      <c r="P6004">
        <v>9039</v>
      </c>
      <c r="Q6004">
        <v>3525</v>
      </c>
      <c r="R6004">
        <v>0.39</v>
      </c>
      <c r="S6004" t="s">
        <v>82</v>
      </c>
      <c r="T6004" t="str">
        <f>IF(Table1[[#This Row],[Units Sold]]&gt; 700,"High Units","low Units")</f>
        <v>low Units</v>
      </c>
      <c r="U6004">
        <f>SUM(Table1[[#This Row],[Operating Profit]])/SUM(Table1[Operating Profit])*100</f>
        <v>1.0613150391243476E-3</v>
      </c>
      <c r="V6004">
        <f>SUM(Table1[[#This Row],[Price per Unit]]*Table1[[#This Row],[Units Sold]])</f>
        <v>9039</v>
      </c>
      <c r="W6004">
        <f>SUM(Table1[[#This Row],[Total Sales]]-Table1[[#This Row],[Operating Profit]])</f>
        <v>5514</v>
      </c>
      <c r="X6004">
        <f>SUM(Table1[[#This Row],[Total Sales]]-Table1[[#This Row],[Cost]])</f>
        <v>3525</v>
      </c>
      <c r="Y6004">
        <f>SUM(Table1[[#This Row],[profit/loss]])/SUM(Table1[profit/loss])</f>
        <v>1.0613150391243477E-5</v>
      </c>
    </row>
    <row r="6005" spans="1:25" x14ac:dyDescent="0.3">
      <c r="A6005" t="s">
        <v>13</v>
      </c>
      <c r="B6005" t="s">
        <v>82</v>
      </c>
      <c r="C6005">
        <v>1128299</v>
      </c>
      <c r="D6005" s="9">
        <v>44399</v>
      </c>
      <c r="E6005" s="8" t="str">
        <f>TEXT(Table1[[#This Row],[Invoice Date]],"dd-mm-yyyy")</f>
        <v>22-07-2021</v>
      </c>
      <c r="F6005" s="1" t="str">
        <f t="shared" si="372"/>
        <v>July</v>
      </c>
      <c r="G6005" s="1" t="str">
        <f t="shared" si="373"/>
        <v>2021</v>
      </c>
      <c r="H6005" s="1" t="str">
        <f t="shared" si="374"/>
        <v>Thursday</v>
      </c>
      <c r="I6005" s="1" t="str">
        <f t="shared" si="375"/>
        <v>22</v>
      </c>
      <c r="J6005" t="s">
        <v>30</v>
      </c>
      <c r="K6005" t="s">
        <v>85</v>
      </c>
      <c r="L6005" t="s">
        <v>86</v>
      </c>
      <c r="M6005" t="s">
        <v>16</v>
      </c>
      <c r="N6005">
        <v>49</v>
      </c>
      <c r="O6005">
        <v>196</v>
      </c>
      <c r="P6005">
        <v>9604</v>
      </c>
      <c r="Q6005">
        <v>4706</v>
      </c>
      <c r="R6005">
        <v>0.49</v>
      </c>
      <c r="S6005" t="s">
        <v>82</v>
      </c>
      <c r="T6005" t="str">
        <f>IF(Table1[[#This Row],[Units Sold]]&gt; 700,"High Units","low Units")</f>
        <v>low Units</v>
      </c>
      <c r="U6005">
        <f>SUM(Table1[[#This Row],[Operating Profit]])/SUM(Table1[Operating Profit])*100</f>
        <v>1.4168932125160796E-3</v>
      </c>
      <c r="V6005">
        <f>SUM(Table1[[#This Row],[Price per Unit]]*Table1[[#This Row],[Units Sold]])</f>
        <v>9604</v>
      </c>
      <c r="W6005">
        <f>SUM(Table1[[#This Row],[Total Sales]]-Table1[[#This Row],[Operating Profit]])</f>
        <v>4898</v>
      </c>
      <c r="X6005">
        <f>SUM(Table1[[#This Row],[Total Sales]]-Table1[[#This Row],[Cost]])</f>
        <v>4706</v>
      </c>
      <c r="Y6005">
        <f>SUM(Table1[[#This Row],[profit/loss]])/SUM(Table1[profit/loss])</f>
        <v>1.4168932125160795E-5</v>
      </c>
    </row>
    <row r="6006" spans="1:25" x14ac:dyDescent="0.3">
      <c r="A6006" t="s">
        <v>13</v>
      </c>
      <c r="B6006" t="s">
        <v>82</v>
      </c>
      <c r="C6006">
        <v>1128299</v>
      </c>
      <c r="D6006" s="9">
        <v>44399</v>
      </c>
      <c r="E6006" s="8" t="str">
        <f>TEXT(Table1[[#This Row],[Invoice Date]],"dd-mm-yyyy")</f>
        <v>22-07-2021</v>
      </c>
      <c r="F6006" s="1" t="str">
        <f t="shared" si="372"/>
        <v>July</v>
      </c>
      <c r="G6006" s="1" t="str">
        <f t="shared" si="373"/>
        <v>2021</v>
      </c>
      <c r="H6006" s="1" t="str">
        <f t="shared" si="374"/>
        <v>Thursday</v>
      </c>
      <c r="I6006" s="1" t="str">
        <f t="shared" si="375"/>
        <v>22</v>
      </c>
      <c r="J6006" t="s">
        <v>30</v>
      </c>
      <c r="K6006" t="s">
        <v>85</v>
      </c>
      <c r="L6006" t="s">
        <v>86</v>
      </c>
      <c r="M6006" t="s">
        <v>18</v>
      </c>
      <c r="N6006">
        <v>50</v>
      </c>
      <c r="O6006">
        <v>142</v>
      </c>
      <c r="P6006">
        <v>7100</v>
      </c>
      <c r="Q6006">
        <v>3621</v>
      </c>
      <c r="R6006">
        <v>0.51</v>
      </c>
      <c r="S6006" t="s">
        <v>82</v>
      </c>
      <c r="T6006" t="str">
        <f>IF(Table1[[#This Row],[Units Sold]]&gt; 700,"High Units","low Units")</f>
        <v>low Units</v>
      </c>
      <c r="U6006">
        <f>SUM(Table1[[#This Row],[Operating Profit]])/SUM(Table1[Operating Profit])*100</f>
        <v>1.0902189380622021E-3</v>
      </c>
      <c r="V6006">
        <f>SUM(Table1[[#This Row],[Price per Unit]]*Table1[[#This Row],[Units Sold]])</f>
        <v>7100</v>
      </c>
      <c r="W6006">
        <f>SUM(Table1[[#This Row],[Total Sales]]-Table1[[#This Row],[Operating Profit]])</f>
        <v>3479</v>
      </c>
      <c r="X6006">
        <f>SUM(Table1[[#This Row],[Total Sales]]-Table1[[#This Row],[Cost]])</f>
        <v>3621</v>
      </c>
      <c r="Y6006">
        <f>SUM(Table1[[#This Row],[profit/loss]])/SUM(Table1[profit/loss])</f>
        <v>1.0902189380622022E-5</v>
      </c>
    </row>
    <row r="6007" spans="1:25" x14ac:dyDescent="0.3">
      <c r="A6007" t="s">
        <v>13</v>
      </c>
      <c r="B6007" t="s">
        <v>82</v>
      </c>
      <c r="C6007">
        <v>1128299</v>
      </c>
      <c r="D6007" s="9">
        <v>44399</v>
      </c>
      <c r="E6007" s="8" t="str">
        <f>TEXT(Table1[[#This Row],[Invoice Date]],"dd-mm-yyyy")</f>
        <v>22-07-2021</v>
      </c>
      <c r="F6007" s="1" t="str">
        <f t="shared" si="372"/>
        <v>July</v>
      </c>
      <c r="G6007" s="1" t="str">
        <f t="shared" si="373"/>
        <v>2021</v>
      </c>
      <c r="H6007" s="1" t="str">
        <f t="shared" si="374"/>
        <v>Thursday</v>
      </c>
      <c r="I6007" s="1" t="str">
        <f t="shared" si="375"/>
        <v>22</v>
      </c>
      <c r="J6007" t="s">
        <v>30</v>
      </c>
      <c r="K6007" t="s">
        <v>85</v>
      </c>
      <c r="L6007" t="s">
        <v>86</v>
      </c>
      <c r="M6007" t="s">
        <v>19</v>
      </c>
      <c r="N6007">
        <v>51</v>
      </c>
      <c r="O6007">
        <v>133</v>
      </c>
      <c r="P6007">
        <v>6783</v>
      </c>
      <c r="Q6007">
        <v>3188</v>
      </c>
      <c r="R6007">
        <v>0.47</v>
      </c>
      <c r="S6007" t="s">
        <v>82</v>
      </c>
      <c r="T6007" t="str">
        <f>IF(Table1[[#This Row],[Units Sold]]&gt; 700,"High Units","low Units")</f>
        <v>low Units</v>
      </c>
      <c r="U6007">
        <f>SUM(Table1[[#This Row],[Operating Profit]])/SUM(Table1[Operating Profit])*100</f>
        <v>9.5985031056125395E-4</v>
      </c>
      <c r="V6007">
        <f>SUM(Table1[[#This Row],[Price per Unit]]*Table1[[#This Row],[Units Sold]])</f>
        <v>6783</v>
      </c>
      <c r="W6007">
        <f>SUM(Table1[[#This Row],[Total Sales]]-Table1[[#This Row],[Operating Profit]])</f>
        <v>3595</v>
      </c>
      <c r="X6007">
        <f>SUM(Table1[[#This Row],[Total Sales]]-Table1[[#This Row],[Cost]])</f>
        <v>3188</v>
      </c>
      <c r="Y6007">
        <f>SUM(Table1[[#This Row],[profit/loss]])/SUM(Table1[profit/loss])</f>
        <v>9.5985031056125397E-6</v>
      </c>
    </row>
    <row r="6008" spans="1:25" x14ac:dyDescent="0.3">
      <c r="A6008" t="s">
        <v>13</v>
      </c>
      <c r="B6008" t="s">
        <v>82</v>
      </c>
      <c r="C6008">
        <v>1128299</v>
      </c>
      <c r="D6008" s="9">
        <v>44399</v>
      </c>
      <c r="E6008" s="8" t="str">
        <f>TEXT(Table1[[#This Row],[Invoice Date]],"dd-mm-yyyy")</f>
        <v>22-07-2021</v>
      </c>
      <c r="F6008" s="1" t="str">
        <f t="shared" si="372"/>
        <v>July</v>
      </c>
      <c r="G6008" s="1" t="str">
        <f t="shared" si="373"/>
        <v>2021</v>
      </c>
      <c r="H6008" s="1" t="str">
        <f t="shared" si="374"/>
        <v>Thursday</v>
      </c>
      <c r="I6008" s="1" t="str">
        <f t="shared" si="375"/>
        <v>22</v>
      </c>
      <c r="J6008" t="s">
        <v>30</v>
      </c>
      <c r="K6008" t="s">
        <v>85</v>
      </c>
      <c r="L6008" t="s">
        <v>86</v>
      </c>
      <c r="M6008" t="s">
        <v>20</v>
      </c>
      <c r="N6008">
        <v>48</v>
      </c>
      <c r="O6008">
        <v>101</v>
      </c>
      <c r="P6008">
        <v>4848</v>
      </c>
      <c r="Q6008">
        <v>2182</v>
      </c>
      <c r="R6008">
        <v>0.45</v>
      </c>
      <c r="S6008" t="s">
        <v>82</v>
      </c>
      <c r="T6008" t="str">
        <f>IF(Table1[[#This Row],[Units Sold]]&gt; 700,"High Units","low Units")</f>
        <v>low Units</v>
      </c>
      <c r="U6008">
        <f>SUM(Table1[[#This Row],[Operating Profit]])/SUM(Table1[Operating Profit])*100</f>
        <v>6.5696153627498629E-4</v>
      </c>
      <c r="V6008">
        <f>SUM(Table1[[#This Row],[Price per Unit]]*Table1[[#This Row],[Units Sold]])</f>
        <v>4848</v>
      </c>
      <c r="W6008">
        <f>SUM(Table1[[#This Row],[Total Sales]]-Table1[[#This Row],[Operating Profit]])</f>
        <v>2666</v>
      </c>
      <c r="X6008">
        <f>SUM(Table1[[#This Row],[Total Sales]]-Table1[[#This Row],[Cost]])</f>
        <v>2182</v>
      </c>
      <c r="Y6008">
        <f>SUM(Table1[[#This Row],[profit/loss]])/SUM(Table1[profit/loss])</f>
        <v>6.5696153627498632E-6</v>
      </c>
    </row>
    <row r="6009" spans="1:25" x14ac:dyDescent="0.3">
      <c r="A6009" t="s">
        <v>13</v>
      </c>
      <c r="B6009" t="s">
        <v>82</v>
      </c>
      <c r="C6009">
        <v>1128299</v>
      </c>
      <c r="D6009" s="9">
        <v>44399</v>
      </c>
      <c r="E6009" s="8" t="str">
        <f>TEXT(Table1[[#This Row],[Invoice Date]],"dd-mm-yyyy")</f>
        <v>22-07-2021</v>
      </c>
      <c r="F6009" s="1" t="str">
        <f t="shared" si="372"/>
        <v>July</v>
      </c>
      <c r="G6009" s="1" t="str">
        <f t="shared" si="373"/>
        <v>2021</v>
      </c>
      <c r="H6009" s="1" t="str">
        <f t="shared" si="374"/>
        <v>Thursday</v>
      </c>
      <c r="I6009" s="1" t="str">
        <f t="shared" si="375"/>
        <v>22</v>
      </c>
      <c r="J6009" t="s">
        <v>30</v>
      </c>
      <c r="K6009" t="s">
        <v>85</v>
      </c>
      <c r="L6009" t="s">
        <v>86</v>
      </c>
      <c r="M6009" t="s">
        <v>21</v>
      </c>
      <c r="N6009">
        <v>52</v>
      </c>
      <c r="O6009">
        <v>128</v>
      </c>
      <c r="P6009">
        <v>6656</v>
      </c>
      <c r="Q6009">
        <v>2862</v>
      </c>
      <c r="R6009">
        <v>0.43</v>
      </c>
      <c r="S6009" t="s">
        <v>82</v>
      </c>
      <c r="T6009" t="str">
        <f>IF(Table1[[#This Row],[Units Sold]]&gt; 700,"High Units","low Units")</f>
        <v>low Units</v>
      </c>
      <c r="U6009">
        <f>SUM(Table1[[#This Row],[Operating Profit]])/SUM(Table1[Operating Profit])*100</f>
        <v>8.6169748708478952E-4</v>
      </c>
      <c r="V6009">
        <f>SUM(Table1[[#This Row],[Price per Unit]]*Table1[[#This Row],[Units Sold]])</f>
        <v>6656</v>
      </c>
      <c r="W6009">
        <f>SUM(Table1[[#This Row],[Total Sales]]-Table1[[#This Row],[Operating Profit]])</f>
        <v>3794</v>
      </c>
      <c r="X6009">
        <f>SUM(Table1[[#This Row],[Total Sales]]-Table1[[#This Row],[Cost]])</f>
        <v>2862</v>
      </c>
      <c r="Y6009">
        <f>SUM(Table1[[#This Row],[profit/loss]])/SUM(Table1[profit/loss])</f>
        <v>8.6169748708478947E-6</v>
      </c>
    </row>
    <row r="6010" spans="1:25" x14ac:dyDescent="0.3">
      <c r="A6010" t="s">
        <v>13</v>
      </c>
      <c r="B6010" t="s">
        <v>82</v>
      </c>
      <c r="C6010">
        <v>1128299</v>
      </c>
      <c r="D6010" s="9">
        <v>44399</v>
      </c>
      <c r="E6010" s="8" t="str">
        <f>TEXT(Table1[[#This Row],[Invoice Date]],"dd-mm-yyyy")</f>
        <v>22-07-2021</v>
      </c>
      <c r="F6010" s="1" t="str">
        <f t="shared" si="372"/>
        <v>July</v>
      </c>
      <c r="G6010" s="1" t="str">
        <f t="shared" si="373"/>
        <v>2021</v>
      </c>
      <c r="H6010" s="1" t="str">
        <f t="shared" si="374"/>
        <v>Thursday</v>
      </c>
      <c r="I6010" s="1" t="str">
        <f t="shared" si="375"/>
        <v>22</v>
      </c>
      <c r="J6010" t="s">
        <v>30</v>
      </c>
      <c r="K6010" t="s">
        <v>85</v>
      </c>
      <c r="L6010" t="s">
        <v>86</v>
      </c>
      <c r="M6010" t="s">
        <v>22</v>
      </c>
      <c r="N6010">
        <v>67</v>
      </c>
      <c r="O6010">
        <v>123</v>
      </c>
      <c r="P6010">
        <v>8241</v>
      </c>
      <c r="Q6010">
        <v>3132</v>
      </c>
      <c r="R6010">
        <v>0.38</v>
      </c>
      <c r="S6010" t="s">
        <v>82</v>
      </c>
      <c r="T6010" t="str">
        <f>IF(Table1[[#This Row],[Units Sold]]&gt; 700,"High Units","low Units")</f>
        <v>low Units</v>
      </c>
      <c r="U6010">
        <f>SUM(Table1[[#This Row],[Operating Profit]])/SUM(Table1[Operating Profit])*100</f>
        <v>9.4298970284750554E-4</v>
      </c>
      <c r="V6010">
        <f>SUM(Table1[[#This Row],[Price per Unit]]*Table1[[#This Row],[Units Sold]])</f>
        <v>8241</v>
      </c>
      <c r="W6010">
        <f>SUM(Table1[[#This Row],[Total Sales]]-Table1[[#This Row],[Operating Profit]])</f>
        <v>5109</v>
      </c>
      <c r="X6010">
        <f>SUM(Table1[[#This Row],[Total Sales]]-Table1[[#This Row],[Cost]])</f>
        <v>3132</v>
      </c>
      <c r="Y6010">
        <f>SUM(Table1[[#This Row],[profit/loss]])/SUM(Table1[profit/loss])</f>
        <v>9.429897028475055E-6</v>
      </c>
    </row>
    <row r="6011" spans="1:25" x14ac:dyDescent="0.3">
      <c r="A6011" t="s">
        <v>13</v>
      </c>
      <c r="B6011" t="s">
        <v>82</v>
      </c>
      <c r="C6011">
        <v>1128299</v>
      </c>
      <c r="D6011" s="9">
        <v>44431</v>
      </c>
      <c r="E6011" s="8" t="str">
        <f>TEXT(Table1[[#This Row],[Invoice Date]],"dd-mm-yyyy")</f>
        <v>23-08-2021</v>
      </c>
      <c r="F6011" s="1" t="str">
        <f t="shared" si="372"/>
        <v>August</v>
      </c>
      <c r="G6011" s="1" t="str">
        <f t="shared" si="373"/>
        <v>2021</v>
      </c>
      <c r="H6011" s="1" t="str">
        <f t="shared" si="374"/>
        <v>Monday</v>
      </c>
      <c r="I6011" s="1" t="str">
        <f t="shared" si="375"/>
        <v>23</v>
      </c>
      <c r="J6011" t="s">
        <v>30</v>
      </c>
      <c r="K6011" t="s">
        <v>85</v>
      </c>
      <c r="L6011" t="s">
        <v>86</v>
      </c>
      <c r="M6011" t="s">
        <v>16</v>
      </c>
      <c r="N6011">
        <v>50</v>
      </c>
      <c r="O6011">
        <v>163</v>
      </c>
      <c r="P6011">
        <v>8150</v>
      </c>
      <c r="Q6011">
        <v>4075</v>
      </c>
      <c r="R6011">
        <v>0.5</v>
      </c>
      <c r="S6011" t="s">
        <v>82</v>
      </c>
      <c r="T6011" t="str">
        <f>IF(Table1[[#This Row],[Units Sold]]&gt; 700,"High Units","low Units")</f>
        <v>low Units</v>
      </c>
      <c r="U6011">
        <f>SUM(Table1[[#This Row],[Operating Profit]])/SUM(Table1[Operating Profit])*100</f>
        <v>1.2269102934558062E-3</v>
      </c>
      <c r="V6011">
        <f>SUM(Table1[[#This Row],[Price per Unit]]*Table1[[#This Row],[Units Sold]])</f>
        <v>8150</v>
      </c>
      <c r="W6011">
        <f>SUM(Table1[[#This Row],[Total Sales]]-Table1[[#This Row],[Operating Profit]])</f>
        <v>4075</v>
      </c>
      <c r="X6011">
        <f>SUM(Table1[[#This Row],[Total Sales]]-Table1[[#This Row],[Cost]])</f>
        <v>4075</v>
      </c>
      <c r="Y6011">
        <f>SUM(Table1[[#This Row],[profit/loss]])/SUM(Table1[profit/loss])</f>
        <v>1.2269102934558062E-5</v>
      </c>
    </row>
    <row r="6012" spans="1:25" x14ac:dyDescent="0.3">
      <c r="A6012" t="s">
        <v>13</v>
      </c>
      <c r="B6012" t="s">
        <v>82</v>
      </c>
      <c r="C6012">
        <v>1128299</v>
      </c>
      <c r="D6012" s="9">
        <v>44431</v>
      </c>
      <c r="E6012" s="8" t="str">
        <f>TEXT(Table1[[#This Row],[Invoice Date]],"dd-mm-yyyy")</f>
        <v>23-08-2021</v>
      </c>
      <c r="F6012" s="1" t="str">
        <f t="shared" si="372"/>
        <v>August</v>
      </c>
      <c r="G6012" s="1" t="str">
        <f t="shared" si="373"/>
        <v>2021</v>
      </c>
      <c r="H6012" s="1" t="str">
        <f t="shared" si="374"/>
        <v>Monday</v>
      </c>
      <c r="I6012" s="1" t="str">
        <f t="shared" si="375"/>
        <v>23</v>
      </c>
      <c r="J6012" t="s">
        <v>30</v>
      </c>
      <c r="K6012" t="s">
        <v>85</v>
      </c>
      <c r="L6012" t="s">
        <v>86</v>
      </c>
      <c r="M6012" t="s">
        <v>18</v>
      </c>
      <c r="N6012">
        <v>57</v>
      </c>
      <c r="O6012">
        <v>161</v>
      </c>
      <c r="P6012">
        <v>9177</v>
      </c>
      <c r="Q6012">
        <v>4589</v>
      </c>
      <c r="R6012">
        <v>0.5</v>
      </c>
      <c r="S6012" t="s">
        <v>82</v>
      </c>
      <c r="T6012" t="str">
        <f>IF(Table1[[#This Row],[Units Sold]]&gt; 700,"High Units","low Units")</f>
        <v>low Units</v>
      </c>
      <c r="U6012">
        <f>SUM(Table1[[#This Row],[Operating Profit]])/SUM(Table1[Operating Profit])*100</f>
        <v>1.3816665856855692E-3</v>
      </c>
      <c r="V6012">
        <f>SUM(Table1[[#This Row],[Price per Unit]]*Table1[[#This Row],[Units Sold]])</f>
        <v>9177</v>
      </c>
      <c r="W6012">
        <f>SUM(Table1[[#This Row],[Total Sales]]-Table1[[#This Row],[Operating Profit]])</f>
        <v>4588</v>
      </c>
      <c r="X6012">
        <f>SUM(Table1[[#This Row],[Total Sales]]-Table1[[#This Row],[Cost]])</f>
        <v>4589</v>
      </c>
      <c r="Y6012">
        <f>SUM(Table1[[#This Row],[profit/loss]])/SUM(Table1[profit/loss])</f>
        <v>1.3816665856855692E-5</v>
      </c>
    </row>
    <row r="6013" spans="1:25" x14ac:dyDescent="0.3">
      <c r="A6013" t="s">
        <v>13</v>
      </c>
      <c r="B6013" t="s">
        <v>82</v>
      </c>
      <c r="C6013">
        <v>1128299</v>
      </c>
      <c r="D6013" s="9">
        <v>44431</v>
      </c>
      <c r="E6013" s="8" t="str">
        <f>TEXT(Table1[[#This Row],[Invoice Date]],"dd-mm-yyyy")</f>
        <v>23-08-2021</v>
      </c>
      <c r="F6013" s="1" t="str">
        <f t="shared" si="372"/>
        <v>August</v>
      </c>
      <c r="G6013" s="1" t="str">
        <f t="shared" si="373"/>
        <v>2021</v>
      </c>
      <c r="H6013" s="1" t="str">
        <f t="shared" si="374"/>
        <v>Monday</v>
      </c>
      <c r="I6013" s="1" t="str">
        <f t="shared" si="375"/>
        <v>23</v>
      </c>
      <c r="J6013" t="s">
        <v>30</v>
      </c>
      <c r="K6013" t="s">
        <v>85</v>
      </c>
      <c r="L6013" t="s">
        <v>86</v>
      </c>
      <c r="M6013" t="s">
        <v>19</v>
      </c>
      <c r="N6013">
        <v>54</v>
      </c>
      <c r="O6013">
        <v>113</v>
      </c>
      <c r="P6013">
        <v>6102</v>
      </c>
      <c r="Q6013">
        <v>2990</v>
      </c>
      <c r="R6013">
        <v>0.49</v>
      </c>
      <c r="S6013" t="s">
        <v>82</v>
      </c>
      <c r="T6013" t="str">
        <f>IF(Table1[[#This Row],[Units Sold]]&gt; 700,"High Units","low Units")</f>
        <v>low Units</v>
      </c>
      <c r="U6013">
        <f>SUM(Table1[[#This Row],[Operating Profit]])/SUM(Table1[Operating Profit])*100</f>
        <v>9.0023601900192894E-4</v>
      </c>
      <c r="V6013">
        <f>SUM(Table1[[#This Row],[Price per Unit]]*Table1[[#This Row],[Units Sold]])</f>
        <v>6102</v>
      </c>
      <c r="W6013">
        <f>SUM(Table1[[#This Row],[Total Sales]]-Table1[[#This Row],[Operating Profit]])</f>
        <v>3112</v>
      </c>
      <c r="X6013">
        <f>SUM(Table1[[#This Row],[Total Sales]]-Table1[[#This Row],[Cost]])</f>
        <v>2990</v>
      </c>
      <c r="Y6013">
        <f>SUM(Table1[[#This Row],[profit/loss]])/SUM(Table1[profit/loss])</f>
        <v>9.0023601900192897E-6</v>
      </c>
    </row>
    <row r="6014" spans="1:25" x14ac:dyDescent="0.3">
      <c r="A6014" t="s">
        <v>13</v>
      </c>
      <c r="B6014" t="s">
        <v>82</v>
      </c>
      <c r="C6014">
        <v>1128299</v>
      </c>
      <c r="D6014" s="9">
        <v>44431</v>
      </c>
      <c r="E6014" s="8" t="str">
        <f>TEXT(Table1[[#This Row],[Invoice Date]],"dd-mm-yyyy")</f>
        <v>23-08-2021</v>
      </c>
      <c r="F6014" s="1" t="str">
        <f t="shared" si="372"/>
        <v>August</v>
      </c>
      <c r="G6014" s="1" t="str">
        <f t="shared" si="373"/>
        <v>2021</v>
      </c>
      <c r="H6014" s="1" t="str">
        <f t="shared" si="374"/>
        <v>Monday</v>
      </c>
      <c r="I6014" s="1" t="str">
        <f t="shared" si="375"/>
        <v>23</v>
      </c>
      <c r="J6014" t="s">
        <v>30</v>
      </c>
      <c r="K6014" t="s">
        <v>85</v>
      </c>
      <c r="L6014" t="s">
        <v>86</v>
      </c>
      <c r="M6014" t="s">
        <v>20</v>
      </c>
      <c r="N6014">
        <v>52</v>
      </c>
      <c r="O6014">
        <v>112</v>
      </c>
      <c r="P6014">
        <v>5824</v>
      </c>
      <c r="Q6014">
        <v>2854</v>
      </c>
      <c r="R6014">
        <v>0.49</v>
      </c>
      <c r="S6014" t="s">
        <v>82</v>
      </c>
      <c r="T6014" t="str">
        <f>IF(Table1[[#This Row],[Units Sold]]&gt; 700,"High Units","low Units")</f>
        <v>low Units</v>
      </c>
      <c r="U6014">
        <f>SUM(Table1[[#This Row],[Operating Profit]])/SUM(Table1[Operating Profit])*100</f>
        <v>8.5928882883996827E-4</v>
      </c>
      <c r="V6014">
        <f>SUM(Table1[[#This Row],[Price per Unit]]*Table1[[#This Row],[Units Sold]])</f>
        <v>5824</v>
      </c>
      <c r="W6014">
        <f>SUM(Table1[[#This Row],[Total Sales]]-Table1[[#This Row],[Operating Profit]])</f>
        <v>2970</v>
      </c>
      <c r="X6014">
        <f>SUM(Table1[[#This Row],[Total Sales]]-Table1[[#This Row],[Cost]])</f>
        <v>2854</v>
      </c>
      <c r="Y6014">
        <f>SUM(Table1[[#This Row],[profit/loss]])/SUM(Table1[profit/loss])</f>
        <v>8.5928882883996829E-6</v>
      </c>
    </row>
    <row r="6015" spans="1:25" x14ac:dyDescent="0.3">
      <c r="A6015" t="s">
        <v>13</v>
      </c>
      <c r="B6015" t="s">
        <v>82</v>
      </c>
      <c r="C6015">
        <v>1128299</v>
      </c>
      <c r="D6015" s="9">
        <v>44431</v>
      </c>
      <c r="E6015" s="8" t="str">
        <f>TEXT(Table1[[#This Row],[Invoice Date]],"dd-mm-yyyy")</f>
        <v>23-08-2021</v>
      </c>
      <c r="F6015" s="1" t="str">
        <f t="shared" si="372"/>
        <v>August</v>
      </c>
      <c r="G6015" s="1" t="str">
        <f t="shared" si="373"/>
        <v>2021</v>
      </c>
      <c r="H6015" s="1" t="str">
        <f t="shared" si="374"/>
        <v>Monday</v>
      </c>
      <c r="I6015" s="1" t="str">
        <f t="shared" si="375"/>
        <v>23</v>
      </c>
      <c r="J6015" t="s">
        <v>30</v>
      </c>
      <c r="K6015" t="s">
        <v>85</v>
      </c>
      <c r="L6015" t="s">
        <v>86</v>
      </c>
      <c r="M6015" t="s">
        <v>21</v>
      </c>
      <c r="N6015">
        <v>59</v>
      </c>
      <c r="O6015">
        <v>116</v>
      </c>
      <c r="P6015">
        <v>6844</v>
      </c>
      <c r="Q6015">
        <v>2806</v>
      </c>
      <c r="R6015">
        <v>0.41</v>
      </c>
      <c r="S6015" t="s">
        <v>82</v>
      </c>
      <c r="T6015" t="str">
        <f>IF(Table1[[#This Row],[Units Sold]]&gt; 700,"High Units","low Units")</f>
        <v>low Units</v>
      </c>
      <c r="U6015">
        <f>SUM(Table1[[#This Row],[Operating Profit]])/SUM(Table1[Operating Profit])*100</f>
        <v>8.4483687937104101E-4</v>
      </c>
      <c r="V6015">
        <f>SUM(Table1[[#This Row],[Price per Unit]]*Table1[[#This Row],[Units Sold]])</f>
        <v>6844</v>
      </c>
      <c r="W6015">
        <f>SUM(Table1[[#This Row],[Total Sales]]-Table1[[#This Row],[Operating Profit]])</f>
        <v>4038</v>
      </c>
      <c r="X6015">
        <f>SUM(Table1[[#This Row],[Total Sales]]-Table1[[#This Row],[Cost]])</f>
        <v>2806</v>
      </c>
      <c r="Y6015">
        <f>SUM(Table1[[#This Row],[profit/loss]])/SUM(Table1[profit/loss])</f>
        <v>8.44836879371041E-6</v>
      </c>
    </row>
    <row r="6016" spans="1:25" x14ac:dyDescent="0.3">
      <c r="A6016" t="s">
        <v>13</v>
      </c>
      <c r="B6016" t="s">
        <v>82</v>
      </c>
      <c r="C6016">
        <v>1128299</v>
      </c>
      <c r="D6016" s="9">
        <v>44431</v>
      </c>
      <c r="E6016" s="8" t="str">
        <f>TEXT(Table1[[#This Row],[Invoice Date]],"dd-mm-yyyy")</f>
        <v>23-08-2021</v>
      </c>
      <c r="F6016" s="1" t="str">
        <f t="shared" si="372"/>
        <v>August</v>
      </c>
      <c r="G6016" s="1" t="str">
        <f t="shared" si="373"/>
        <v>2021</v>
      </c>
      <c r="H6016" s="1" t="str">
        <f t="shared" si="374"/>
        <v>Monday</v>
      </c>
      <c r="I6016" s="1" t="str">
        <f t="shared" si="375"/>
        <v>23</v>
      </c>
      <c r="J6016" t="s">
        <v>30</v>
      </c>
      <c r="K6016" t="s">
        <v>85</v>
      </c>
      <c r="L6016" t="s">
        <v>86</v>
      </c>
      <c r="M6016" t="s">
        <v>22</v>
      </c>
      <c r="N6016">
        <v>65</v>
      </c>
      <c r="O6016">
        <v>94</v>
      </c>
      <c r="P6016">
        <v>6110</v>
      </c>
      <c r="Q6016">
        <v>2444</v>
      </c>
      <c r="R6016">
        <v>0.4</v>
      </c>
      <c r="S6016" t="s">
        <v>82</v>
      </c>
      <c r="T6016" t="str">
        <f>IF(Table1[[#This Row],[Units Sold]]&gt; 700,"High Units","low Units")</f>
        <v>low Units</v>
      </c>
      <c r="U6016">
        <f>SUM(Table1[[#This Row],[Operating Profit]])/SUM(Table1[Operating Profit])*100</f>
        <v>7.3584509379288107E-4</v>
      </c>
      <c r="V6016">
        <f>SUM(Table1[[#This Row],[Price per Unit]]*Table1[[#This Row],[Units Sold]])</f>
        <v>6110</v>
      </c>
      <c r="W6016">
        <f>SUM(Table1[[#This Row],[Total Sales]]-Table1[[#This Row],[Operating Profit]])</f>
        <v>3666</v>
      </c>
      <c r="X6016">
        <f>SUM(Table1[[#This Row],[Total Sales]]-Table1[[#This Row],[Cost]])</f>
        <v>2444</v>
      </c>
      <c r="Y6016">
        <f>SUM(Table1[[#This Row],[profit/loss]])/SUM(Table1[profit/loss])</f>
        <v>7.3584509379288107E-6</v>
      </c>
    </row>
    <row r="6017" spans="1:25" x14ac:dyDescent="0.3">
      <c r="A6017" t="s">
        <v>13</v>
      </c>
      <c r="B6017" t="s">
        <v>82</v>
      </c>
      <c r="C6017">
        <v>1128299</v>
      </c>
      <c r="D6017" s="9">
        <v>44463</v>
      </c>
      <c r="E6017" s="8" t="str">
        <f>TEXT(Table1[[#This Row],[Invoice Date]],"dd-mm-yyyy")</f>
        <v>24-09-2021</v>
      </c>
      <c r="F6017" s="1" t="str">
        <f t="shared" si="372"/>
        <v>September</v>
      </c>
      <c r="G6017" s="1" t="str">
        <f t="shared" si="373"/>
        <v>2021</v>
      </c>
      <c r="H6017" s="1" t="str">
        <f t="shared" si="374"/>
        <v>Friday</v>
      </c>
      <c r="I6017" s="1" t="str">
        <f t="shared" si="375"/>
        <v>24</v>
      </c>
      <c r="J6017" t="s">
        <v>30</v>
      </c>
      <c r="K6017" t="s">
        <v>85</v>
      </c>
      <c r="L6017" t="s">
        <v>86</v>
      </c>
      <c r="M6017" t="s">
        <v>16</v>
      </c>
      <c r="N6017">
        <v>41</v>
      </c>
      <c r="O6017">
        <v>167</v>
      </c>
      <c r="P6017">
        <v>6847</v>
      </c>
      <c r="Q6017">
        <v>3355</v>
      </c>
      <c r="R6017">
        <v>0.49</v>
      </c>
      <c r="S6017" t="s">
        <v>82</v>
      </c>
      <c r="T6017" t="str">
        <f>IF(Table1[[#This Row],[Units Sold]]&gt; 700,"High Units","low Units")</f>
        <v>low Units</v>
      </c>
      <c r="U6017">
        <f>SUM(Table1[[#This Row],[Operating Profit]])/SUM(Table1[Operating Profit])*100</f>
        <v>1.010131051421897E-3</v>
      </c>
      <c r="V6017">
        <f>SUM(Table1[[#This Row],[Price per Unit]]*Table1[[#This Row],[Units Sold]])</f>
        <v>6847</v>
      </c>
      <c r="W6017">
        <f>SUM(Table1[[#This Row],[Total Sales]]-Table1[[#This Row],[Operating Profit]])</f>
        <v>3492</v>
      </c>
      <c r="X6017">
        <f>SUM(Table1[[#This Row],[Total Sales]]-Table1[[#This Row],[Cost]])</f>
        <v>3355</v>
      </c>
      <c r="Y6017">
        <f>SUM(Table1[[#This Row],[profit/loss]])/SUM(Table1[profit/loss])</f>
        <v>1.0101310514218969E-5</v>
      </c>
    </row>
    <row r="6018" spans="1:25" x14ac:dyDescent="0.3">
      <c r="A6018" t="s">
        <v>13</v>
      </c>
      <c r="B6018" t="s">
        <v>82</v>
      </c>
      <c r="C6018">
        <v>1128299</v>
      </c>
      <c r="D6018" s="9">
        <v>44463</v>
      </c>
      <c r="E6018" s="8" t="str">
        <f>TEXT(Table1[[#This Row],[Invoice Date]],"dd-mm-yyyy")</f>
        <v>24-09-2021</v>
      </c>
      <c r="F6018" s="1" t="str">
        <f t="shared" si="372"/>
        <v>September</v>
      </c>
      <c r="G6018" s="1" t="str">
        <f t="shared" si="373"/>
        <v>2021</v>
      </c>
      <c r="H6018" s="1" t="str">
        <f t="shared" si="374"/>
        <v>Friday</v>
      </c>
      <c r="I6018" s="1" t="str">
        <f t="shared" si="375"/>
        <v>24</v>
      </c>
      <c r="J6018" t="s">
        <v>30</v>
      </c>
      <c r="K6018" t="s">
        <v>85</v>
      </c>
      <c r="L6018" t="s">
        <v>86</v>
      </c>
      <c r="M6018" t="s">
        <v>18</v>
      </c>
      <c r="N6018">
        <v>45</v>
      </c>
      <c r="O6018">
        <v>161</v>
      </c>
      <c r="P6018">
        <v>7245</v>
      </c>
      <c r="Q6018">
        <v>3840</v>
      </c>
      <c r="R6018">
        <v>0.53</v>
      </c>
      <c r="S6018" t="s">
        <v>82</v>
      </c>
      <c r="T6018" t="str">
        <f>IF(Table1[[#This Row],[Units Sold]]&gt; 700,"High Units","low Units")</f>
        <v>low Units</v>
      </c>
      <c r="U6018">
        <f>SUM(Table1[[#This Row],[Operating Profit]])/SUM(Table1[Operating Profit])*100</f>
        <v>1.156155957514183E-3</v>
      </c>
      <c r="V6018">
        <f>SUM(Table1[[#This Row],[Price per Unit]]*Table1[[#This Row],[Units Sold]])</f>
        <v>7245</v>
      </c>
      <c r="W6018">
        <f>SUM(Table1[[#This Row],[Total Sales]]-Table1[[#This Row],[Operating Profit]])</f>
        <v>3405</v>
      </c>
      <c r="X6018">
        <f>SUM(Table1[[#This Row],[Total Sales]]-Table1[[#This Row],[Cost]])</f>
        <v>3840</v>
      </c>
      <c r="Y6018">
        <f>SUM(Table1[[#This Row],[profit/loss]])/SUM(Table1[profit/loss])</f>
        <v>1.156155957514183E-5</v>
      </c>
    </row>
    <row r="6019" spans="1:25" x14ac:dyDescent="0.3">
      <c r="A6019" t="s">
        <v>13</v>
      </c>
      <c r="B6019" t="s">
        <v>82</v>
      </c>
      <c r="C6019">
        <v>1128299</v>
      </c>
      <c r="D6019" s="9">
        <v>44463</v>
      </c>
      <c r="E6019" s="8" t="str">
        <f>TEXT(Table1[[#This Row],[Invoice Date]],"dd-mm-yyyy")</f>
        <v>24-09-2021</v>
      </c>
      <c r="F6019" s="1" t="str">
        <f t="shared" ref="F6019:F6082" si="376">TEXT(D6019,"mmmm")</f>
        <v>September</v>
      </c>
      <c r="G6019" s="1" t="str">
        <f t="shared" ref="G6019:G6082" si="377">TEXT(D6019,"YYYY")</f>
        <v>2021</v>
      </c>
      <c r="H6019" s="1" t="str">
        <f t="shared" ref="H6019:H6082" si="378">TEXT(D6019,"dddd")</f>
        <v>Friday</v>
      </c>
      <c r="I6019" s="1" t="str">
        <f t="shared" ref="I6019:I6082" si="379">TEXT(D6019,"dd")</f>
        <v>24</v>
      </c>
      <c r="J6019" t="s">
        <v>30</v>
      </c>
      <c r="K6019" t="s">
        <v>85</v>
      </c>
      <c r="L6019" t="s">
        <v>86</v>
      </c>
      <c r="M6019" t="s">
        <v>19</v>
      </c>
      <c r="N6019">
        <v>43</v>
      </c>
      <c r="O6019">
        <v>128</v>
      </c>
      <c r="P6019">
        <v>5504</v>
      </c>
      <c r="Q6019">
        <v>2477</v>
      </c>
      <c r="R6019">
        <v>0.45</v>
      </c>
      <c r="S6019" t="s">
        <v>82</v>
      </c>
      <c r="T6019" t="str">
        <f>IF(Table1[[#This Row],[Units Sold]]&gt; 700,"High Units","low Units")</f>
        <v>low Units</v>
      </c>
      <c r="U6019">
        <f>SUM(Table1[[#This Row],[Operating Profit]])/SUM(Table1[Operating Profit])*100</f>
        <v>7.4578080905276861E-4</v>
      </c>
      <c r="V6019">
        <f>SUM(Table1[[#This Row],[Price per Unit]]*Table1[[#This Row],[Units Sold]])</f>
        <v>5504</v>
      </c>
      <c r="W6019">
        <f>SUM(Table1[[#This Row],[Total Sales]]-Table1[[#This Row],[Operating Profit]])</f>
        <v>3027</v>
      </c>
      <c r="X6019">
        <f>SUM(Table1[[#This Row],[Total Sales]]-Table1[[#This Row],[Cost]])</f>
        <v>2477</v>
      </c>
      <c r="Y6019">
        <f>SUM(Table1[[#This Row],[profit/loss]])/SUM(Table1[profit/loss])</f>
        <v>7.4578080905276858E-6</v>
      </c>
    </row>
    <row r="6020" spans="1:25" x14ac:dyDescent="0.3">
      <c r="A6020" t="s">
        <v>13</v>
      </c>
      <c r="B6020" t="s">
        <v>82</v>
      </c>
      <c r="C6020">
        <v>1128299</v>
      </c>
      <c r="D6020" s="9">
        <v>44463</v>
      </c>
      <c r="E6020" s="8" t="str">
        <f>TEXT(Table1[[#This Row],[Invoice Date]],"dd-mm-yyyy")</f>
        <v>24-09-2021</v>
      </c>
      <c r="F6020" s="1" t="str">
        <f t="shared" si="376"/>
        <v>September</v>
      </c>
      <c r="G6020" s="1" t="str">
        <f t="shared" si="377"/>
        <v>2021</v>
      </c>
      <c r="H6020" s="1" t="str">
        <f t="shared" si="378"/>
        <v>Friday</v>
      </c>
      <c r="I6020" s="1" t="str">
        <f t="shared" si="379"/>
        <v>24</v>
      </c>
      <c r="J6020" t="s">
        <v>30</v>
      </c>
      <c r="K6020" t="s">
        <v>85</v>
      </c>
      <c r="L6020" t="s">
        <v>86</v>
      </c>
      <c r="M6020" t="s">
        <v>20</v>
      </c>
      <c r="N6020">
        <v>41</v>
      </c>
      <c r="O6020">
        <v>113</v>
      </c>
      <c r="P6020">
        <v>4633</v>
      </c>
      <c r="Q6020">
        <v>2178</v>
      </c>
      <c r="R6020">
        <v>0.47</v>
      </c>
      <c r="S6020" t="s">
        <v>82</v>
      </c>
      <c r="T6020" t="str">
        <f>IF(Table1[[#This Row],[Units Sold]]&gt; 700,"High Units","low Units")</f>
        <v>low Units</v>
      </c>
      <c r="U6020">
        <f>SUM(Table1[[#This Row],[Operating Profit]])/SUM(Table1[Operating Profit])*100</f>
        <v>6.5575720715257578E-4</v>
      </c>
      <c r="V6020">
        <f>SUM(Table1[[#This Row],[Price per Unit]]*Table1[[#This Row],[Units Sold]])</f>
        <v>4633</v>
      </c>
      <c r="W6020">
        <f>SUM(Table1[[#This Row],[Total Sales]]-Table1[[#This Row],[Operating Profit]])</f>
        <v>2455</v>
      </c>
      <c r="X6020">
        <f>SUM(Table1[[#This Row],[Total Sales]]-Table1[[#This Row],[Cost]])</f>
        <v>2178</v>
      </c>
      <c r="Y6020">
        <f>SUM(Table1[[#This Row],[profit/loss]])/SUM(Table1[profit/loss])</f>
        <v>6.5575720715257573E-6</v>
      </c>
    </row>
    <row r="6021" spans="1:25" x14ac:dyDescent="0.3">
      <c r="A6021" t="s">
        <v>13</v>
      </c>
      <c r="B6021" t="s">
        <v>82</v>
      </c>
      <c r="C6021">
        <v>1128299</v>
      </c>
      <c r="D6021" s="9">
        <v>44463</v>
      </c>
      <c r="E6021" s="8" t="str">
        <f>TEXT(Table1[[#This Row],[Invoice Date]],"dd-mm-yyyy")</f>
        <v>24-09-2021</v>
      </c>
      <c r="F6021" s="1" t="str">
        <f t="shared" si="376"/>
        <v>September</v>
      </c>
      <c r="G6021" s="1" t="str">
        <f t="shared" si="377"/>
        <v>2021</v>
      </c>
      <c r="H6021" s="1" t="str">
        <f t="shared" si="378"/>
        <v>Friday</v>
      </c>
      <c r="I6021" s="1" t="str">
        <f t="shared" si="379"/>
        <v>24</v>
      </c>
      <c r="J6021" t="s">
        <v>30</v>
      </c>
      <c r="K6021" t="s">
        <v>85</v>
      </c>
      <c r="L6021" t="s">
        <v>86</v>
      </c>
      <c r="M6021" t="s">
        <v>21</v>
      </c>
      <c r="N6021">
        <v>54</v>
      </c>
      <c r="O6021">
        <v>105</v>
      </c>
      <c r="P6021">
        <v>5670</v>
      </c>
      <c r="Q6021">
        <v>2495</v>
      </c>
      <c r="R6021">
        <v>0.44</v>
      </c>
      <c r="S6021" t="s">
        <v>82</v>
      </c>
      <c r="T6021" t="str">
        <f>IF(Table1[[#This Row],[Units Sold]]&gt; 700,"High Units","low Units")</f>
        <v>low Units</v>
      </c>
      <c r="U6021">
        <f>SUM(Table1[[#This Row],[Operating Profit]])/SUM(Table1[Operating Profit])*100</f>
        <v>7.512002901036163E-4</v>
      </c>
      <c r="V6021">
        <f>SUM(Table1[[#This Row],[Price per Unit]]*Table1[[#This Row],[Units Sold]])</f>
        <v>5670</v>
      </c>
      <c r="W6021">
        <f>SUM(Table1[[#This Row],[Total Sales]]-Table1[[#This Row],[Operating Profit]])</f>
        <v>3175</v>
      </c>
      <c r="X6021">
        <f>SUM(Table1[[#This Row],[Total Sales]]-Table1[[#This Row],[Cost]])</f>
        <v>2495</v>
      </c>
      <c r="Y6021">
        <f>SUM(Table1[[#This Row],[profit/loss]])/SUM(Table1[profit/loss])</f>
        <v>7.5120029010361629E-6</v>
      </c>
    </row>
    <row r="6022" spans="1:25" x14ac:dyDescent="0.3">
      <c r="A6022" t="s">
        <v>13</v>
      </c>
      <c r="B6022" t="s">
        <v>82</v>
      </c>
      <c r="C6022">
        <v>1128299</v>
      </c>
      <c r="D6022" s="9">
        <v>44463</v>
      </c>
      <c r="E6022" s="8" t="str">
        <f>TEXT(Table1[[#This Row],[Invoice Date]],"dd-mm-yyyy")</f>
        <v>24-09-2021</v>
      </c>
      <c r="F6022" s="1" t="str">
        <f t="shared" si="376"/>
        <v>September</v>
      </c>
      <c r="G6022" s="1" t="str">
        <f t="shared" si="377"/>
        <v>2021</v>
      </c>
      <c r="H6022" s="1" t="str">
        <f t="shared" si="378"/>
        <v>Friday</v>
      </c>
      <c r="I6022" s="1" t="str">
        <f t="shared" si="379"/>
        <v>24</v>
      </c>
      <c r="J6022" t="s">
        <v>30</v>
      </c>
      <c r="K6022" t="s">
        <v>85</v>
      </c>
      <c r="L6022" t="s">
        <v>86</v>
      </c>
      <c r="M6022" t="s">
        <v>22</v>
      </c>
      <c r="N6022">
        <v>56</v>
      </c>
      <c r="O6022">
        <v>119</v>
      </c>
      <c r="P6022">
        <v>6664</v>
      </c>
      <c r="Q6022">
        <v>2466</v>
      </c>
      <c r="R6022">
        <v>0.37</v>
      </c>
      <c r="S6022" t="s">
        <v>82</v>
      </c>
      <c r="T6022" t="str">
        <f>IF(Table1[[#This Row],[Units Sold]]&gt; 700,"High Units","low Units")</f>
        <v>low Units</v>
      </c>
      <c r="U6022">
        <f>SUM(Table1[[#This Row],[Operating Profit]])/SUM(Table1[Operating Profit])*100</f>
        <v>7.4246890396613939E-4</v>
      </c>
      <c r="V6022">
        <f>SUM(Table1[[#This Row],[Price per Unit]]*Table1[[#This Row],[Units Sold]])</f>
        <v>6664</v>
      </c>
      <c r="W6022">
        <f>SUM(Table1[[#This Row],[Total Sales]]-Table1[[#This Row],[Operating Profit]])</f>
        <v>4198</v>
      </c>
      <c r="X6022">
        <f>SUM(Table1[[#This Row],[Total Sales]]-Table1[[#This Row],[Cost]])</f>
        <v>2466</v>
      </c>
      <c r="Y6022">
        <f>SUM(Table1[[#This Row],[profit/loss]])/SUM(Table1[profit/loss])</f>
        <v>7.4246890396613938E-6</v>
      </c>
    </row>
    <row r="6023" spans="1:25" x14ac:dyDescent="0.3">
      <c r="A6023" t="s">
        <v>13</v>
      </c>
      <c r="B6023" t="s">
        <v>82</v>
      </c>
      <c r="C6023">
        <v>1128299</v>
      </c>
      <c r="D6023" s="9">
        <v>44492</v>
      </c>
      <c r="E6023" s="8" t="str">
        <f>TEXT(Table1[[#This Row],[Invoice Date]],"dd-mm-yyyy")</f>
        <v>23-10-2021</v>
      </c>
      <c r="F6023" s="1" t="str">
        <f t="shared" si="376"/>
        <v>October</v>
      </c>
      <c r="G6023" s="1" t="str">
        <f t="shared" si="377"/>
        <v>2021</v>
      </c>
      <c r="H6023" s="1" t="str">
        <f t="shared" si="378"/>
        <v>Saturday</v>
      </c>
      <c r="I6023" s="1" t="str">
        <f t="shared" si="379"/>
        <v>23</v>
      </c>
      <c r="J6023" t="s">
        <v>30</v>
      </c>
      <c r="K6023" t="s">
        <v>85</v>
      </c>
      <c r="L6023" t="s">
        <v>86</v>
      </c>
      <c r="M6023" t="s">
        <v>16</v>
      </c>
      <c r="N6023">
        <v>41</v>
      </c>
      <c r="O6023">
        <v>135</v>
      </c>
      <c r="P6023">
        <v>5535</v>
      </c>
      <c r="Q6023">
        <v>2657</v>
      </c>
      <c r="R6023">
        <v>0.48</v>
      </c>
      <c r="S6023" t="s">
        <v>82</v>
      </c>
      <c r="T6023" t="str">
        <f>IF(Table1[[#This Row],[Units Sold]]&gt; 700,"High Units","low Units")</f>
        <v>low Units</v>
      </c>
      <c r="U6023">
        <f>SUM(Table1[[#This Row],[Operating Profit]])/SUM(Table1[Operating Profit])*100</f>
        <v>7.9997561956124592E-4</v>
      </c>
      <c r="V6023">
        <f>SUM(Table1[[#This Row],[Price per Unit]]*Table1[[#This Row],[Units Sold]])</f>
        <v>5535</v>
      </c>
      <c r="W6023">
        <f>SUM(Table1[[#This Row],[Total Sales]]-Table1[[#This Row],[Operating Profit]])</f>
        <v>2878</v>
      </c>
      <c r="X6023">
        <f>SUM(Table1[[#This Row],[Total Sales]]-Table1[[#This Row],[Cost]])</f>
        <v>2657</v>
      </c>
      <c r="Y6023">
        <f>SUM(Table1[[#This Row],[profit/loss]])/SUM(Table1[profit/loss])</f>
        <v>7.9997561956124595E-6</v>
      </c>
    </row>
    <row r="6024" spans="1:25" x14ac:dyDescent="0.3">
      <c r="A6024" t="s">
        <v>13</v>
      </c>
      <c r="B6024" t="s">
        <v>82</v>
      </c>
      <c r="C6024">
        <v>1128299</v>
      </c>
      <c r="D6024" s="9">
        <v>44492</v>
      </c>
      <c r="E6024" s="8" t="str">
        <f>TEXT(Table1[[#This Row],[Invoice Date]],"dd-mm-yyyy")</f>
        <v>23-10-2021</v>
      </c>
      <c r="F6024" s="1" t="str">
        <f t="shared" si="376"/>
        <v>October</v>
      </c>
      <c r="G6024" s="1" t="str">
        <f t="shared" si="377"/>
        <v>2021</v>
      </c>
      <c r="H6024" s="1" t="str">
        <f t="shared" si="378"/>
        <v>Saturday</v>
      </c>
      <c r="I6024" s="1" t="str">
        <f t="shared" si="379"/>
        <v>23</v>
      </c>
      <c r="J6024" t="s">
        <v>30</v>
      </c>
      <c r="K6024" t="s">
        <v>85</v>
      </c>
      <c r="L6024" t="s">
        <v>86</v>
      </c>
      <c r="M6024" t="s">
        <v>18</v>
      </c>
      <c r="N6024">
        <v>47</v>
      </c>
      <c r="O6024">
        <v>145</v>
      </c>
      <c r="P6024">
        <v>6815</v>
      </c>
      <c r="Q6024">
        <v>3612</v>
      </c>
      <c r="R6024">
        <v>0.53</v>
      </c>
      <c r="S6024" t="s">
        <v>82</v>
      </c>
      <c r="T6024" t="str">
        <f>IF(Table1[[#This Row],[Units Sold]]&gt; 700,"High Units","low Units")</f>
        <v>low Units</v>
      </c>
      <c r="U6024">
        <f>SUM(Table1[[#This Row],[Operating Profit]])/SUM(Table1[Operating Profit])*100</f>
        <v>1.0875091975367783E-3</v>
      </c>
      <c r="V6024">
        <f>SUM(Table1[[#This Row],[Price per Unit]]*Table1[[#This Row],[Units Sold]])</f>
        <v>6815</v>
      </c>
      <c r="W6024">
        <f>SUM(Table1[[#This Row],[Total Sales]]-Table1[[#This Row],[Operating Profit]])</f>
        <v>3203</v>
      </c>
      <c r="X6024">
        <f>SUM(Table1[[#This Row],[Total Sales]]-Table1[[#This Row],[Cost]])</f>
        <v>3612</v>
      </c>
      <c r="Y6024">
        <f>SUM(Table1[[#This Row],[profit/loss]])/SUM(Table1[profit/loss])</f>
        <v>1.0875091975367784E-5</v>
      </c>
    </row>
    <row r="6025" spans="1:25" x14ac:dyDescent="0.3">
      <c r="A6025" t="s">
        <v>13</v>
      </c>
      <c r="B6025" t="s">
        <v>82</v>
      </c>
      <c r="C6025">
        <v>1128299</v>
      </c>
      <c r="D6025" s="9">
        <v>44492</v>
      </c>
      <c r="E6025" s="8" t="str">
        <f>TEXT(Table1[[#This Row],[Invoice Date]],"dd-mm-yyyy")</f>
        <v>23-10-2021</v>
      </c>
      <c r="F6025" s="1" t="str">
        <f t="shared" si="376"/>
        <v>October</v>
      </c>
      <c r="G6025" s="1" t="str">
        <f t="shared" si="377"/>
        <v>2021</v>
      </c>
      <c r="H6025" s="1" t="str">
        <f t="shared" si="378"/>
        <v>Saturday</v>
      </c>
      <c r="I6025" s="1" t="str">
        <f t="shared" si="379"/>
        <v>23</v>
      </c>
      <c r="J6025" t="s">
        <v>30</v>
      </c>
      <c r="K6025" t="s">
        <v>85</v>
      </c>
      <c r="L6025" t="s">
        <v>86</v>
      </c>
      <c r="M6025" t="s">
        <v>19</v>
      </c>
      <c r="N6025">
        <v>44</v>
      </c>
      <c r="O6025">
        <v>91</v>
      </c>
      <c r="P6025">
        <v>4004</v>
      </c>
      <c r="Q6025">
        <v>1922</v>
      </c>
      <c r="R6025">
        <v>0.48</v>
      </c>
      <c r="S6025" t="s">
        <v>82</v>
      </c>
      <c r="T6025" t="str">
        <f>IF(Table1[[#This Row],[Units Sold]]&gt; 700,"High Units","low Units")</f>
        <v>low Units</v>
      </c>
      <c r="U6025">
        <f>SUM(Table1[[#This Row],[Operating Profit]])/SUM(Table1[Operating Profit])*100</f>
        <v>5.7868014331829683E-4</v>
      </c>
      <c r="V6025">
        <f>SUM(Table1[[#This Row],[Price per Unit]]*Table1[[#This Row],[Units Sold]])</f>
        <v>4004</v>
      </c>
      <c r="W6025">
        <f>SUM(Table1[[#This Row],[Total Sales]]-Table1[[#This Row],[Operating Profit]])</f>
        <v>2082</v>
      </c>
      <c r="X6025">
        <f>SUM(Table1[[#This Row],[Total Sales]]-Table1[[#This Row],[Cost]])</f>
        <v>1922</v>
      </c>
      <c r="Y6025">
        <f>SUM(Table1[[#This Row],[profit/loss]])/SUM(Table1[profit/loss])</f>
        <v>5.7868014331829682E-6</v>
      </c>
    </row>
    <row r="6026" spans="1:25" x14ac:dyDescent="0.3">
      <c r="A6026" t="s">
        <v>13</v>
      </c>
      <c r="B6026" t="s">
        <v>82</v>
      </c>
      <c r="C6026">
        <v>1128299</v>
      </c>
      <c r="D6026" s="9">
        <v>44492</v>
      </c>
      <c r="E6026" s="8" t="str">
        <f>TEXT(Table1[[#This Row],[Invoice Date]],"dd-mm-yyyy")</f>
        <v>23-10-2021</v>
      </c>
      <c r="F6026" s="1" t="str">
        <f t="shared" si="376"/>
        <v>October</v>
      </c>
      <c r="G6026" s="1" t="str">
        <f t="shared" si="377"/>
        <v>2021</v>
      </c>
      <c r="H6026" s="1" t="str">
        <f t="shared" si="378"/>
        <v>Saturday</v>
      </c>
      <c r="I6026" s="1" t="str">
        <f t="shared" si="379"/>
        <v>23</v>
      </c>
      <c r="J6026" t="s">
        <v>30</v>
      </c>
      <c r="K6026" t="s">
        <v>85</v>
      </c>
      <c r="L6026" t="s">
        <v>86</v>
      </c>
      <c r="M6026" t="s">
        <v>20</v>
      </c>
      <c r="N6026">
        <v>43</v>
      </c>
      <c r="O6026">
        <v>90</v>
      </c>
      <c r="P6026">
        <v>3870</v>
      </c>
      <c r="Q6026">
        <v>1896</v>
      </c>
      <c r="R6026">
        <v>0.49</v>
      </c>
      <c r="S6026" t="s">
        <v>82</v>
      </c>
      <c r="T6026" t="str">
        <f>IF(Table1[[#This Row],[Units Sold]]&gt; 700,"High Units","low Units")</f>
        <v>low Units</v>
      </c>
      <c r="U6026">
        <f>SUM(Table1[[#This Row],[Operating Profit]])/SUM(Table1[Operating Profit])*100</f>
        <v>5.7085200402262788E-4</v>
      </c>
      <c r="V6026">
        <f>SUM(Table1[[#This Row],[Price per Unit]]*Table1[[#This Row],[Units Sold]])</f>
        <v>3870</v>
      </c>
      <c r="W6026">
        <f>SUM(Table1[[#This Row],[Total Sales]]-Table1[[#This Row],[Operating Profit]])</f>
        <v>1974</v>
      </c>
      <c r="X6026">
        <f>SUM(Table1[[#This Row],[Total Sales]]-Table1[[#This Row],[Cost]])</f>
        <v>1896</v>
      </c>
      <c r="Y6026">
        <f>SUM(Table1[[#This Row],[profit/loss]])/SUM(Table1[profit/loss])</f>
        <v>5.7085200402262784E-6</v>
      </c>
    </row>
    <row r="6027" spans="1:25" x14ac:dyDescent="0.3">
      <c r="A6027" t="s">
        <v>13</v>
      </c>
      <c r="B6027" t="s">
        <v>82</v>
      </c>
      <c r="C6027">
        <v>1128299</v>
      </c>
      <c r="D6027" s="9">
        <v>44492</v>
      </c>
      <c r="E6027" s="8" t="str">
        <f>TEXT(Table1[[#This Row],[Invoice Date]],"dd-mm-yyyy")</f>
        <v>23-10-2021</v>
      </c>
      <c r="F6027" s="1" t="str">
        <f t="shared" si="376"/>
        <v>October</v>
      </c>
      <c r="G6027" s="1" t="str">
        <f t="shared" si="377"/>
        <v>2021</v>
      </c>
      <c r="H6027" s="1" t="str">
        <f t="shared" si="378"/>
        <v>Saturday</v>
      </c>
      <c r="I6027" s="1" t="str">
        <f t="shared" si="379"/>
        <v>23</v>
      </c>
      <c r="J6027" t="s">
        <v>30</v>
      </c>
      <c r="K6027" t="s">
        <v>85</v>
      </c>
      <c r="L6027" t="s">
        <v>86</v>
      </c>
      <c r="M6027" t="s">
        <v>21</v>
      </c>
      <c r="N6027">
        <v>53</v>
      </c>
      <c r="O6027">
        <v>69</v>
      </c>
      <c r="P6027">
        <v>3657</v>
      </c>
      <c r="Q6027">
        <v>1463</v>
      </c>
      <c r="R6027">
        <v>0.4</v>
      </c>
      <c r="S6027" t="s">
        <v>82</v>
      </c>
      <c r="T6027" t="str">
        <f>IF(Table1[[#This Row],[Units Sold]]&gt; 700,"High Units","low Units")</f>
        <v>low Units</v>
      </c>
      <c r="U6027">
        <f>SUM(Table1[[#This Row],[Operating Profit]])/SUM(Table1[Operating Profit])*100</f>
        <v>4.4048337652167964E-4</v>
      </c>
      <c r="V6027">
        <f>SUM(Table1[[#This Row],[Price per Unit]]*Table1[[#This Row],[Units Sold]])</f>
        <v>3657</v>
      </c>
      <c r="W6027">
        <f>SUM(Table1[[#This Row],[Total Sales]]-Table1[[#This Row],[Operating Profit]])</f>
        <v>2194</v>
      </c>
      <c r="X6027">
        <f>SUM(Table1[[#This Row],[Total Sales]]-Table1[[#This Row],[Cost]])</f>
        <v>1463</v>
      </c>
      <c r="Y6027">
        <f>SUM(Table1[[#This Row],[profit/loss]])/SUM(Table1[profit/loss])</f>
        <v>4.4048337652167965E-6</v>
      </c>
    </row>
    <row r="6028" spans="1:25" x14ac:dyDescent="0.3">
      <c r="A6028" t="s">
        <v>13</v>
      </c>
      <c r="B6028" t="s">
        <v>82</v>
      </c>
      <c r="C6028">
        <v>1128299</v>
      </c>
      <c r="D6028" s="9">
        <v>44492</v>
      </c>
      <c r="E6028" s="8" t="str">
        <f>TEXT(Table1[[#This Row],[Invoice Date]],"dd-mm-yyyy")</f>
        <v>23-10-2021</v>
      </c>
      <c r="F6028" s="1" t="str">
        <f t="shared" si="376"/>
        <v>October</v>
      </c>
      <c r="G6028" s="1" t="str">
        <f t="shared" si="377"/>
        <v>2021</v>
      </c>
      <c r="H6028" s="1" t="str">
        <f t="shared" si="378"/>
        <v>Saturday</v>
      </c>
      <c r="I6028" s="1" t="str">
        <f t="shared" si="379"/>
        <v>23</v>
      </c>
      <c r="J6028" t="s">
        <v>30</v>
      </c>
      <c r="K6028" t="s">
        <v>85</v>
      </c>
      <c r="L6028" t="s">
        <v>86</v>
      </c>
      <c r="M6028" t="s">
        <v>22</v>
      </c>
      <c r="N6028">
        <v>56</v>
      </c>
      <c r="O6028">
        <v>85</v>
      </c>
      <c r="P6028">
        <v>4760</v>
      </c>
      <c r="Q6028">
        <v>1809</v>
      </c>
      <c r="R6028">
        <v>0.38</v>
      </c>
      <c r="S6028" t="s">
        <v>82</v>
      </c>
      <c r="T6028" t="str">
        <f>IF(Table1[[#This Row],[Units Sold]]&gt; 700,"High Units","low Units")</f>
        <v>low Units</v>
      </c>
      <c r="U6028">
        <f>SUM(Table1[[#This Row],[Operating Profit]])/SUM(Table1[Operating Profit])*100</f>
        <v>5.4465784561019725E-4</v>
      </c>
      <c r="V6028">
        <f>SUM(Table1[[#This Row],[Price per Unit]]*Table1[[#This Row],[Units Sold]])</f>
        <v>4760</v>
      </c>
      <c r="W6028">
        <f>SUM(Table1[[#This Row],[Total Sales]]-Table1[[#This Row],[Operating Profit]])</f>
        <v>2951</v>
      </c>
      <c r="X6028">
        <f>SUM(Table1[[#This Row],[Total Sales]]-Table1[[#This Row],[Cost]])</f>
        <v>1809</v>
      </c>
      <c r="Y6028">
        <f>SUM(Table1[[#This Row],[profit/loss]])/SUM(Table1[profit/loss])</f>
        <v>5.446578456101972E-6</v>
      </c>
    </row>
    <row r="6029" spans="1:25" x14ac:dyDescent="0.3">
      <c r="A6029" t="s">
        <v>13</v>
      </c>
      <c r="B6029" t="s">
        <v>82</v>
      </c>
      <c r="C6029">
        <v>1128299</v>
      </c>
      <c r="D6029" s="9">
        <v>44523</v>
      </c>
      <c r="E6029" s="8" t="str">
        <f>TEXT(Table1[[#This Row],[Invoice Date]],"dd-mm-yyyy")</f>
        <v>23-11-2021</v>
      </c>
      <c r="F6029" s="1" t="str">
        <f t="shared" si="376"/>
        <v>November</v>
      </c>
      <c r="G6029" s="1" t="str">
        <f t="shared" si="377"/>
        <v>2021</v>
      </c>
      <c r="H6029" s="1" t="str">
        <f t="shared" si="378"/>
        <v>Tuesday</v>
      </c>
      <c r="I6029" s="1" t="str">
        <f t="shared" si="379"/>
        <v>23</v>
      </c>
      <c r="J6029" t="s">
        <v>30</v>
      </c>
      <c r="K6029" t="s">
        <v>85</v>
      </c>
      <c r="L6029" t="s">
        <v>86</v>
      </c>
      <c r="M6029" t="s">
        <v>16</v>
      </c>
      <c r="N6029">
        <v>42</v>
      </c>
      <c r="O6029">
        <v>135</v>
      </c>
      <c r="P6029">
        <v>5670</v>
      </c>
      <c r="Q6029">
        <v>2665</v>
      </c>
      <c r="R6029">
        <v>0.47</v>
      </c>
      <c r="S6029" t="s">
        <v>82</v>
      </c>
      <c r="T6029" t="str">
        <f>IF(Table1[[#This Row],[Units Sold]]&gt; 700,"High Units","low Units")</f>
        <v>low Units</v>
      </c>
      <c r="U6029">
        <f>SUM(Table1[[#This Row],[Operating Profit]])/SUM(Table1[Operating Profit])*100</f>
        <v>8.0238427780606717E-4</v>
      </c>
      <c r="V6029">
        <f>SUM(Table1[[#This Row],[Price per Unit]]*Table1[[#This Row],[Units Sold]])</f>
        <v>5670</v>
      </c>
      <c r="W6029">
        <f>SUM(Table1[[#This Row],[Total Sales]]-Table1[[#This Row],[Operating Profit]])</f>
        <v>3005</v>
      </c>
      <c r="X6029">
        <f>SUM(Table1[[#This Row],[Total Sales]]-Table1[[#This Row],[Cost]])</f>
        <v>2665</v>
      </c>
      <c r="Y6029">
        <f>SUM(Table1[[#This Row],[profit/loss]])/SUM(Table1[profit/loss])</f>
        <v>8.0238427780606714E-6</v>
      </c>
    </row>
    <row r="6030" spans="1:25" x14ac:dyDescent="0.3">
      <c r="A6030" t="s">
        <v>13</v>
      </c>
      <c r="B6030" t="s">
        <v>82</v>
      </c>
      <c r="C6030">
        <v>1128299</v>
      </c>
      <c r="D6030" s="9">
        <v>44523</v>
      </c>
      <c r="E6030" s="8" t="str">
        <f>TEXT(Table1[[#This Row],[Invoice Date]],"dd-mm-yyyy")</f>
        <v>23-11-2021</v>
      </c>
      <c r="F6030" s="1" t="str">
        <f t="shared" si="376"/>
        <v>November</v>
      </c>
      <c r="G6030" s="1" t="str">
        <f t="shared" si="377"/>
        <v>2021</v>
      </c>
      <c r="H6030" s="1" t="str">
        <f t="shared" si="378"/>
        <v>Tuesday</v>
      </c>
      <c r="I6030" s="1" t="str">
        <f t="shared" si="379"/>
        <v>23</v>
      </c>
      <c r="J6030" t="s">
        <v>30</v>
      </c>
      <c r="K6030" t="s">
        <v>85</v>
      </c>
      <c r="L6030" t="s">
        <v>86</v>
      </c>
      <c r="M6030" t="s">
        <v>18</v>
      </c>
      <c r="N6030">
        <v>46</v>
      </c>
      <c r="O6030">
        <v>147</v>
      </c>
      <c r="P6030">
        <v>6762</v>
      </c>
      <c r="Q6030">
        <v>3516</v>
      </c>
      <c r="R6030">
        <v>0.52</v>
      </c>
      <c r="S6030" t="s">
        <v>82</v>
      </c>
      <c r="T6030" t="str">
        <f>IF(Table1[[#This Row],[Units Sold]]&gt; 700,"High Units","low Units")</f>
        <v>low Units</v>
      </c>
      <c r="U6030">
        <f>SUM(Table1[[#This Row],[Operating Profit]])/SUM(Table1[Operating Profit])*100</f>
        <v>1.0586052985989238E-3</v>
      </c>
      <c r="V6030">
        <f>SUM(Table1[[#This Row],[Price per Unit]]*Table1[[#This Row],[Units Sold]])</f>
        <v>6762</v>
      </c>
      <c r="W6030">
        <f>SUM(Table1[[#This Row],[Total Sales]]-Table1[[#This Row],[Operating Profit]])</f>
        <v>3246</v>
      </c>
      <c r="X6030">
        <f>SUM(Table1[[#This Row],[Total Sales]]-Table1[[#This Row],[Cost]])</f>
        <v>3516</v>
      </c>
      <c r="Y6030">
        <f>SUM(Table1[[#This Row],[profit/loss]])/SUM(Table1[profit/loss])</f>
        <v>1.0586052985989238E-5</v>
      </c>
    </row>
    <row r="6031" spans="1:25" x14ac:dyDescent="0.3">
      <c r="A6031" t="s">
        <v>13</v>
      </c>
      <c r="B6031" t="s">
        <v>82</v>
      </c>
      <c r="C6031">
        <v>1128299</v>
      </c>
      <c r="D6031" s="9">
        <v>44523</v>
      </c>
      <c r="E6031" s="8" t="str">
        <f>TEXT(Table1[[#This Row],[Invoice Date]],"dd-mm-yyyy")</f>
        <v>23-11-2021</v>
      </c>
      <c r="F6031" s="1" t="str">
        <f t="shared" si="376"/>
        <v>November</v>
      </c>
      <c r="G6031" s="1" t="str">
        <f t="shared" si="377"/>
        <v>2021</v>
      </c>
      <c r="H6031" s="1" t="str">
        <f t="shared" si="378"/>
        <v>Tuesday</v>
      </c>
      <c r="I6031" s="1" t="str">
        <f t="shared" si="379"/>
        <v>23</v>
      </c>
      <c r="J6031" t="s">
        <v>30</v>
      </c>
      <c r="K6031" t="s">
        <v>85</v>
      </c>
      <c r="L6031" t="s">
        <v>86</v>
      </c>
      <c r="M6031" t="s">
        <v>19</v>
      </c>
      <c r="N6031">
        <v>44</v>
      </c>
      <c r="O6031">
        <v>105</v>
      </c>
      <c r="P6031">
        <v>4620</v>
      </c>
      <c r="Q6031">
        <v>2125</v>
      </c>
      <c r="R6031">
        <v>0.46</v>
      </c>
      <c r="S6031" t="s">
        <v>82</v>
      </c>
      <c r="T6031" t="str">
        <f>IF(Table1[[#This Row],[Units Sold]]&gt; 700,"High Units","low Units")</f>
        <v>low Units</v>
      </c>
      <c r="U6031">
        <f>SUM(Table1[[#This Row],[Operating Profit]])/SUM(Table1[Operating Profit])*100</f>
        <v>6.3979984628063523E-4</v>
      </c>
      <c r="V6031">
        <f>SUM(Table1[[#This Row],[Price per Unit]]*Table1[[#This Row],[Units Sold]])</f>
        <v>4620</v>
      </c>
      <c r="W6031">
        <f>SUM(Table1[[#This Row],[Total Sales]]-Table1[[#This Row],[Operating Profit]])</f>
        <v>2495</v>
      </c>
      <c r="X6031">
        <f>SUM(Table1[[#This Row],[Total Sales]]-Table1[[#This Row],[Cost]])</f>
        <v>2125</v>
      </c>
      <c r="Y6031">
        <f>SUM(Table1[[#This Row],[profit/loss]])/SUM(Table1[profit/loss])</f>
        <v>6.3979984628063518E-6</v>
      </c>
    </row>
    <row r="6032" spans="1:25" x14ac:dyDescent="0.3">
      <c r="A6032" t="s">
        <v>13</v>
      </c>
      <c r="B6032" t="s">
        <v>82</v>
      </c>
      <c r="C6032">
        <v>1128299</v>
      </c>
      <c r="D6032" s="9">
        <v>44523</v>
      </c>
      <c r="E6032" s="8" t="str">
        <f>TEXT(Table1[[#This Row],[Invoice Date]],"dd-mm-yyyy")</f>
        <v>23-11-2021</v>
      </c>
      <c r="F6032" s="1" t="str">
        <f t="shared" si="376"/>
        <v>November</v>
      </c>
      <c r="G6032" s="1" t="str">
        <f t="shared" si="377"/>
        <v>2021</v>
      </c>
      <c r="H6032" s="1" t="str">
        <f t="shared" si="378"/>
        <v>Tuesday</v>
      </c>
      <c r="I6032" s="1" t="str">
        <f t="shared" si="379"/>
        <v>23</v>
      </c>
      <c r="J6032" t="s">
        <v>30</v>
      </c>
      <c r="K6032" t="s">
        <v>85</v>
      </c>
      <c r="L6032" t="s">
        <v>86</v>
      </c>
      <c r="M6032" t="s">
        <v>20</v>
      </c>
      <c r="N6032">
        <v>42</v>
      </c>
      <c r="O6032">
        <v>98</v>
      </c>
      <c r="P6032">
        <v>4116</v>
      </c>
      <c r="Q6032">
        <v>1935</v>
      </c>
      <c r="R6032">
        <v>0.47</v>
      </c>
      <c r="S6032" t="s">
        <v>82</v>
      </c>
      <c r="T6032" t="str">
        <f>IF(Table1[[#This Row],[Units Sold]]&gt; 700,"High Units","low Units")</f>
        <v>low Units</v>
      </c>
      <c r="U6032">
        <f>SUM(Table1[[#This Row],[Operating Profit]])/SUM(Table1[Operating Profit])*100</f>
        <v>5.8259421296613125E-4</v>
      </c>
      <c r="V6032">
        <f>SUM(Table1[[#This Row],[Price per Unit]]*Table1[[#This Row],[Units Sold]])</f>
        <v>4116</v>
      </c>
      <c r="W6032">
        <f>SUM(Table1[[#This Row],[Total Sales]]-Table1[[#This Row],[Operating Profit]])</f>
        <v>2181</v>
      </c>
      <c r="X6032">
        <f>SUM(Table1[[#This Row],[Total Sales]]-Table1[[#This Row],[Cost]])</f>
        <v>1935</v>
      </c>
      <c r="Y6032">
        <f>SUM(Table1[[#This Row],[profit/loss]])/SUM(Table1[profit/loss])</f>
        <v>5.8259421296613127E-6</v>
      </c>
    </row>
    <row r="6033" spans="1:25" x14ac:dyDescent="0.3">
      <c r="A6033" t="s">
        <v>13</v>
      </c>
      <c r="B6033" t="s">
        <v>82</v>
      </c>
      <c r="C6033">
        <v>1128299</v>
      </c>
      <c r="D6033" s="9">
        <v>44523</v>
      </c>
      <c r="E6033" s="8" t="str">
        <f>TEXT(Table1[[#This Row],[Invoice Date]],"dd-mm-yyyy")</f>
        <v>23-11-2021</v>
      </c>
      <c r="F6033" s="1" t="str">
        <f t="shared" si="376"/>
        <v>November</v>
      </c>
      <c r="G6033" s="1" t="str">
        <f t="shared" si="377"/>
        <v>2021</v>
      </c>
      <c r="H6033" s="1" t="str">
        <f t="shared" si="378"/>
        <v>Tuesday</v>
      </c>
      <c r="I6033" s="1" t="str">
        <f t="shared" si="379"/>
        <v>23</v>
      </c>
      <c r="J6033" t="s">
        <v>30</v>
      </c>
      <c r="K6033" t="s">
        <v>85</v>
      </c>
      <c r="L6033" t="s">
        <v>86</v>
      </c>
      <c r="M6033" t="s">
        <v>21</v>
      </c>
      <c r="N6033">
        <v>53</v>
      </c>
      <c r="O6033">
        <v>87</v>
      </c>
      <c r="P6033">
        <v>4611</v>
      </c>
      <c r="Q6033">
        <v>1891</v>
      </c>
      <c r="R6033">
        <v>0.41</v>
      </c>
      <c r="S6033" t="s">
        <v>82</v>
      </c>
      <c r="T6033" t="str">
        <f>IF(Table1[[#This Row],[Units Sold]]&gt; 700,"High Units","low Units")</f>
        <v>low Units</v>
      </c>
      <c r="U6033">
        <f>SUM(Table1[[#This Row],[Operating Profit]])/SUM(Table1[Operating Profit])*100</f>
        <v>5.693465926196146E-4</v>
      </c>
      <c r="V6033">
        <f>SUM(Table1[[#This Row],[Price per Unit]]*Table1[[#This Row],[Units Sold]])</f>
        <v>4611</v>
      </c>
      <c r="W6033">
        <f>SUM(Table1[[#This Row],[Total Sales]]-Table1[[#This Row],[Operating Profit]])</f>
        <v>2720</v>
      </c>
      <c r="X6033">
        <f>SUM(Table1[[#This Row],[Total Sales]]-Table1[[#This Row],[Cost]])</f>
        <v>1891</v>
      </c>
      <c r="Y6033">
        <f>SUM(Table1[[#This Row],[profit/loss]])/SUM(Table1[profit/loss])</f>
        <v>5.6934659261961458E-6</v>
      </c>
    </row>
    <row r="6034" spans="1:25" x14ac:dyDescent="0.3">
      <c r="A6034" t="s">
        <v>13</v>
      </c>
      <c r="B6034" t="s">
        <v>82</v>
      </c>
      <c r="C6034">
        <v>1128299</v>
      </c>
      <c r="D6034" s="9">
        <v>44523</v>
      </c>
      <c r="E6034" s="8" t="str">
        <f>TEXT(Table1[[#This Row],[Invoice Date]],"dd-mm-yyyy")</f>
        <v>23-11-2021</v>
      </c>
      <c r="F6034" s="1" t="str">
        <f t="shared" si="376"/>
        <v>November</v>
      </c>
      <c r="G6034" s="1" t="str">
        <f t="shared" si="377"/>
        <v>2021</v>
      </c>
      <c r="H6034" s="1" t="str">
        <f t="shared" si="378"/>
        <v>Tuesday</v>
      </c>
      <c r="I6034" s="1" t="str">
        <f t="shared" si="379"/>
        <v>23</v>
      </c>
      <c r="J6034" t="s">
        <v>30</v>
      </c>
      <c r="K6034" t="s">
        <v>85</v>
      </c>
      <c r="L6034" t="s">
        <v>86</v>
      </c>
      <c r="M6034" t="s">
        <v>22</v>
      </c>
      <c r="N6034">
        <v>55</v>
      </c>
      <c r="O6034">
        <v>111</v>
      </c>
      <c r="P6034">
        <v>6105</v>
      </c>
      <c r="Q6034">
        <v>2259</v>
      </c>
      <c r="R6034">
        <v>0.37</v>
      </c>
      <c r="S6034" t="s">
        <v>82</v>
      </c>
      <c r="T6034" t="str">
        <f>IF(Table1[[#This Row],[Units Sold]]&gt; 700,"High Units","low Units")</f>
        <v>low Units</v>
      </c>
      <c r="U6034">
        <f>SUM(Table1[[#This Row],[Operating Profit]])/SUM(Table1[Operating Profit])*100</f>
        <v>6.8014487188139048E-4</v>
      </c>
      <c r="V6034">
        <f>SUM(Table1[[#This Row],[Price per Unit]]*Table1[[#This Row],[Units Sold]])</f>
        <v>6105</v>
      </c>
      <c r="W6034">
        <f>SUM(Table1[[#This Row],[Total Sales]]-Table1[[#This Row],[Operating Profit]])</f>
        <v>3846</v>
      </c>
      <c r="X6034">
        <f>SUM(Table1[[#This Row],[Total Sales]]-Table1[[#This Row],[Cost]])</f>
        <v>2259</v>
      </c>
      <c r="Y6034">
        <f>SUM(Table1[[#This Row],[profit/loss]])/SUM(Table1[profit/loss])</f>
        <v>6.8014487188139052E-6</v>
      </c>
    </row>
    <row r="6035" spans="1:25" x14ac:dyDescent="0.3">
      <c r="A6035" t="s">
        <v>13</v>
      </c>
      <c r="B6035" t="s">
        <v>82</v>
      </c>
      <c r="C6035">
        <v>1128299</v>
      </c>
      <c r="D6035" s="9">
        <v>44552</v>
      </c>
      <c r="E6035" s="8" t="str">
        <f>TEXT(Table1[[#This Row],[Invoice Date]],"dd-mm-yyyy")</f>
        <v>22-12-2021</v>
      </c>
      <c r="F6035" s="1" t="str">
        <f t="shared" si="376"/>
        <v>December</v>
      </c>
      <c r="G6035" s="1" t="str">
        <f t="shared" si="377"/>
        <v>2021</v>
      </c>
      <c r="H6035" s="1" t="str">
        <f t="shared" si="378"/>
        <v>Wednesday</v>
      </c>
      <c r="I6035" s="1" t="str">
        <f t="shared" si="379"/>
        <v>22</v>
      </c>
      <c r="J6035" t="s">
        <v>30</v>
      </c>
      <c r="K6035" t="s">
        <v>85</v>
      </c>
      <c r="L6035" t="s">
        <v>86</v>
      </c>
      <c r="M6035" t="s">
        <v>16</v>
      </c>
      <c r="N6035">
        <v>44</v>
      </c>
      <c r="O6035">
        <v>181</v>
      </c>
      <c r="P6035">
        <v>7964</v>
      </c>
      <c r="Q6035">
        <v>3663</v>
      </c>
      <c r="R6035">
        <v>0.46</v>
      </c>
      <c r="S6035" t="s">
        <v>82</v>
      </c>
      <c r="T6035" t="str">
        <f>IF(Table1[[#This Row],[Units Sold]]&gt; 700,"High Units","low Units")</f>
        <v>low Units</v>
      </c>
      <c r="U6035">
        <f>SUM(Table1[[#This Row],[Operating Profit]])/SUM(Table1[Operating Profit])*100</f>
        <v>1.1028643938475137E-3</v>
      </c>
      <c r="V6035">
        <f>SUM(Table1[[#This Row],[Price per Unit]]*Table1[[#This Row],[Units Sold]])</f>
        <v>7964</v>
      </c>
      <c r="W6035">
        <f>SUM(Table1[[#This Row],[Total Sales]]-Table1[[#This Row],[Operating Profit]])</f>
        <v>4301</v>
      </c>
      <c r="X6035">
        <f>SUM(Table1[[#This Row],[Total Sales]]-Table1[[#This Row],[Cost]])</f>
        <v>3663</v>
      </c>
      <c r="Y6035">
        <f>SUM(Table1[[#This Row],[profit/loss]])/SUM(Table1[profit/loss])</f>
        <v>1.1028643938475137E-5</v>
      </c>
    </row>
    <row r="6036" spans="1:25" x14ac:dyDescent="0.3">
      <c r="A6036" t="s">
        <v>13</v>
      </c>
      <c r="B6036" t="s">
        <v>82</v>
      </c>
      <c r="C6036">
        <v>1128299</v>
      </c>
      <c r="D6036" s="9">
        <v>44552</v>
      </c>
      <c r="E6036" s="8" t="str">
        <f>TEXT(Table1[[#This Row],[Invoice Date]],"dd-mm-yyyy")</f>
        <v>22-12-2021</v>
      </c>
      <c r="F6036" s="1" t="str">
        <f t="shared" si="376"/>
        <v>December</v>
      </c>
      <c r="G6036" s="1" t="str">
        <f t="shared" si="377"/>
        <v>2021</v>
      </c>
      <c r="H6036" s="1" t="str">
        <f t="shared" si="378"/>
        <v>Wednesday</v>
      </c>
      <c r="I6036" s="1" t="str">
        <f t="shared" si="379"/>
        <v>22</v>
      </c>
      <c r="J6036" t="s">
        <v>30</v>
      </c>
      <c r="K6036" t="s">
        <v>85</v>
      </c>
      <c r="L6036" t="s">
        <v>86</v>
      </c>
      <c r="M6036" t="s">
        <v>18</v>
      </c>
      <c r="N6036">
        <v>49</v>
      </c>
      <c r="O6036">
        <v>175</v>
      </c>
      <c r="P6036">
        <v>8575</v>
      </c>
      <c r="Q6036">
        <v>4631</v>
      </c>
      <c r="R6036">
        <v>0.54</v>
      </c>
      <c r="S6036" t="s">
        <v>82</v>
      </c>
      <c r="T6036" t="str">
        <f>IF(Table1[[#This Row],[Units Sold]]&gt; 700,"High Units","low Units")</f>
        <v>low Units</v>
      </c>
      <c r="U6036">
        <f>SUM(Table1[[#This Row],[Operating Profit]])/SUM(Table1[Operating Profit])*100</f>
        <v>1.3943120414708807E-3</v>
      </c>
      <c r="V6036">
        <f>SUM(Table1[[#This Row],[Price per Unit]]*Table1[[#This Row],[Units Sold]])</f>
        <v>8575</v>
      </c>
      <c r="W6036">
        <f>SUM(Table1[[#This Row],[Total Sales]]-Table1[[#This Row],[Operating Profit]])</f>
        <v>3944</v>
      </c>
      <c r="X6036">
        <f>SUM(Table1[[#This Row],[Total Sales]]-Table1[[#This Row],[Cost]])</f>
        <v>4631</v>
      </c>
      <c r="Y6036">
        <f>SUM(Table1[[#This Row],[profit/loss]])/SUM(Table1[profit/loss])</f>
        <v>1.3943120414708807E-5</v>
      </c>
    </row>
    <row r="6037" spans="1:25" x14ac:dyDescent="0.3">
      <c r="A6037" t="s">
        <v>33</v>
      </c>
      <c r="B6037" t="s">
        <v>82</v>
      </c>
      <c r="C6037">
        <v>1128299</v>
      </c>
      <c r="D6037" s="9">
        <v>44552</v>
      </c>
      <c r="E6037" s="8" t="str">
        <f>TEXT(Table1[[#This Row],[Invoice Date]],"dd-mm-yyyy")</f>
        <v>22-12-2021</v>
      </c>
      <c r="F6037" s="1" t="str">
        <f t="shared" si="376"/>
        <v>December</v>
      </c>
      <c r="G6037" s="1" t="str">
        <f t="shared" si="377"/>
        <v>2021</v>
      </c>
      <c r="H6037" s="1" t="str">
        <f t="shared" si="378"/>
        <v>Wednesday</v>
      </c>
      <c r="I6037" s="1" t="str">
        <f t="shared" si="379"/>
        <v>22</v>
      </c>
      <c r="J6037" t="s">
        <v>30</v>
      </c>
      <c r="K6037" t="s">
        <v>85</v>
      </c>
      <c r="L6037" t="s">
        <v>86</v>
      </c>
      <c r="M6037" t="s">
        <v>19</v>
      </c>
      <c r="N6037">
        <v>43</v>
      </c>
      <c r="O6037">
        <v>123</v>
      </c>
      <c r="P6037">
        <v>5289</v>
      </c>
      <c r="Q6037">
        <v>2539</v>
      </c>
      <c r="R6037">
        <v>0.48</v>
      </c>
      <c r="S6037" t="s">
        <v>82</v>
      </c>
      <c r="T6037" t="str">
        <f>IF(Table1[[#This Row],[Units Sold]]&gt; 700,"High Units","low Units")</f>
        <v>low Units</v>
      </c>
      <c r="U6037">
        <f>SUM(Table1[[#This Row],[Operating Profit]])/SUM(Table1[Operating Profit])*100</f>
        <v>7.6444791045013295E-4</v>
      </c>
      <c r="V6037">
        <f>SUM(Table1[[#This Row],[Price per Unit]]*Table1[[#This Row],[Units Sold]])</f>
        <v>5289</v>
      </c>
      <c r="W6037">
        <f>SUM(Table1[[#This Row],[Total Sales]]-Table1[[#This Row],[Operating Profit]])</f>
        <v>2750</v>
      </c>
      <c r="X6037">
        <f>SUM(Table1[[#This Row],[Total Sales]]-Table1[[#This Row],[Cost]])</f>
        <v>2539</v>
      </c>
      <c r="Y6037">
        <f>SUM(Table1[[#This Row],[profit/loss]])/SUM(Table1[profit/loss])</f>
        <v>7.6444791045013298E-6</v>
      </c>
    </row>
    <row r="6038" spans="1:25" x14ac:dyDescent="0.3">
      <c r="A6038" t="s">
        <v>33</v>
      </c>
      <c r="B6038" t="s">
        <v>82</v>
      </c>
      <c r="C6038">
        <v>1128299</v>
      </c>
      <c r="D6038" s="9">
        <v>44552</v>
      </c>
      <c r="E6038" s="8" t="str">
        <f>TEXT(Table1[[#This Row],[Invoice Date]],"dd-mm-yyyy")</f>
        <v>22-12-2021</v>
      </c>
      <c r="F6038" s="1" t="str">
        <f t="shared" si="376"/>
        <v>December</v>
      </c>
      <c r="G6038" s="1" t="str">
        <f t="shared" si="377"/>
        <v>2021</v>
      </c>
      <c r="H6038" s="1" t="str">
        <f t="shared" si="378"/>
        <v>Wednesday</v>
      </c>
      <c r="I6038" s="1" t="str">
        <f t="shared" si="379"/>
        <v>22</v>
      </c>
      <c r="J6038" t="s">
        <v>30</v>
      </c>
      <c r="K6038" t="s">
        <v>85</v>
      </c>
      <c r="L6038" t="s">
        <v>86</v>
      </c>
      <c r="M6038" t="s">
        <v>20</v>
      </c>
      <c r="N6038">
        <v>44</v>
      </c>
      <c r="O6038">
        <v>115</v>
      </c>
      <c r="P6038">
        <v>5060</v>
      </c>
      <c r="Q6038">
        <v>2277</v>
      </c>
      <c r="R6038">
        <v>0.45</v>
      </c>
      <c r="S6038" t="s">
        <v>82</v>
      </c>
      <c r="T6038" t="str">
        <f>IF(Table1[[#This Row],[Units Sold]]&gt; 700,"High Units","low Units")</f>
        <v>low Units</v>
      </c>
      <c r="U6038">
        <f>SUM(Table1[[#This Row],[Operating Profit]])/SUM(Table1[Operating Profit])*100</f>
        <v>6.8556435293223828E-4</v>
      </c>
      <c r="V6038">
        <f>SUM(Table1[[#This Row],[Price per Unit]]*Table1[[#This Row],[Units Sold]])</f>
        <v>5060</v>
      </c>
      <c r="W6038">
        <f>SUM(Table1[[#This Row],[Total Sales]]-Table1[[#This Row],[Operating Profit]])</f>
        <v>2783</v>
      </c>
      <c r="X6038">
        <f>SUM(Table1[[#This Row],[Total Sales]]-Table1[[#This Row],[Cost]])</f>
        <v>2277</v>
      </c>
      <c r="Y6038">
        <f>SUM(Table1[[#This Row],[profit/loss]])/SUM(Table1[profit/loss])</f>
        <v>6.8556435293223823E-6</v>
      </c>
    </row>
    <row r="6039" spans="1:25" x14ac:dyDescent="0.3">
      <c r="A6039" t="s">
        <v>33</v>
      </c>
      <c r="B6039" t="s">
        <v>82</v>
      </c>
      <c r="C6039">
        <v>1128299</v>
      </c>
      <c r="D6039" s="9">
        <v>44552</v>
      </c>
      <c r="E6039" s="8" t="str">
        <f>TEXT(Table1[[#This Row],[Invoice Date]],"dd-mm-yyyy")</f>
        <v>22-12-2021</v>
      </c>
      <c r="F6039" s="1" t="str">
        <f t="shared" si="376"/>
        <v>December</v>
      </c>
      <c r="G6039" s="1" t="str">
        <f t="shared" si="377"/>
        <v>2021</v>
      </c>
      <c r="H6039" s="1" t="str">
        <f t="shared" si="378"/>
        <v>Wednesday</v>
      </c>
      <c r="I6039" s="1" t="str">
        <f t="shared" si="379"/>
        <v>22</v>
      </c>
      <c r="J6039" t="s">
        <v>30</v>
      </c>
      <c r="K6039" t="s">
        <v>85</v>
      </c>
      <c r="L6039" t="s">
        <v>86</v>
      </c>
      <c r="M6039" t="s">
        <v>21</v>
      </c>
      <c r="N6039">
        <v>52</v>
      </c>
      <c r="O6039">
        <v>88</v>
      </c>
      <c r="P6039">
        <v>4576</v>
      </c>
      <c r="Q6039">
        <v>1968</v>
      </c>
      <c r="R6039">
        <v>0.43</v>
      </c>
      <c r="S6039" t="s">
        <v>82</v>
      </c>
      <c r="T6039" t="str">
        <f>IF(Table1[[#This Row],[Units Sold]]&gt; 700,"High Units","low Units")</f>
        <v>low Units</v>
      </c>
      <c r="U6039">
        <f>SUM(Table1[[#This Row],[Operating Profit]])/SUM(Table1[Operating Profit])*100</f>
        <v>5.9252992822601879E-4</v>
      </c>
      <c r="V6039">
        <f>SUM(Table1[[#This Row],[Price per Unit]]*Table1[[#This Row],[Units Sold]])</f>
        <v>4576</v>
      </c>
      <c r="W6039">
        <f>SUM(Table1[[#This Row],[Total Sales]]-Table1[[#This Row],[Operating Profit]])</f>
        <v>2608</v>
      </c>
      <c r="X6039">
        <f>SUM(Table1[[#This Row],[Total Sales]]-Table1[[#This Row],[Cost]])</f>
        <v>1968</v>
      </c>
      <c r="Y6039">
        <f>SUM(Table1[[#This Row],[profit/loss]])/SUM(Table1[profit/loss])</f>
        <v>5.9252992822601878E-6</v>
      </c>
    </row>
    <row r="6040" spans="1:25" x14ac:dyDescent="0.3">
      <c r="A6040" t="s">
        <v>33</v>
      </c>
      <c r="B6040" t="s">
        <v>82</v>
      </c>
      <c r="C6040">
        <v>1128299</v>
      </c>
      <c r="D6040" s="9">
        <v>44552</v>
      </c>
      <c r="E6040" s="8" t="str">
        <f>TEXT(Table1[[#This Row],[Invoice Date]],"dd-mm-yyyy")</f>
        <v>22-12-2021</v>
      </c>
      <c r="F6040" s="1" t="str">
        <f t="shared" si="376"/>
        <v>December</v>
      </c>
      <c r="G6040" s="1" t="str">
        <f t="shared" si="377"/>
        <v>2021</v>
      </c>
      <c r="H6040" s="1" t="str">
        <f t="shared" si="378"/>
        <v>Wednesday</v>
      </c>
      <c r="I6040" s="1" t="str">
        <f t="shared" si="379"/>
        <v>22</v>
      </c>
      <c r="J6040" t="s">
        <v>30</v>
      </c>
      <c r="K6040" t="s">
        <v>85</v>
      </c>
      <c r="L6040" t="s">
        <v>86</v>
      </c>
      <c r="M6040" t="s">
        <v>22</v>
      </c>
      <c r="N6040">
        <v>58</v>
      </c>
      <c r="O6040">
        <v>135</v>
      </c>
      <c r="P6040">
        <v>7830</v>
      </c>
      <c r="Q6040">
        <v>2897</v>
      </c>
      <c r="R6040">
        <v>0.37</v>
      </c>
      <c r="S6040" t="s">
        <v>82</v>
      </c>
      <c r="T6040" t="str">
        <f>IF(Table1[[#This Row],[Units Sold]]&gt; 700,"High Units","low Units")</f>
        <v>low Units</v>
      </c>
      <c r="U6040">
        <f>SUM(Table1[[#This Row],[Operating Profit]])/SUM(Table1[Operating Profit])*100</f>
        <v>8.7223536690588237E-4</v>
      </c>
      <c r="V6040">
        <f>SUM(Table1[[#This Row],[Price per Unit]]*Table1[[#This Row],[Units Sold]])</f>
        <v>7830</v>
      </c>
      <c r="W6040">
        <f>SUM(Table1[[#This Row],[Total Sales]]-Table1[[#This Row],[Operating Profit]])</f>
        <v>4933</v>
      </c>
      <c r="X6040">
        <f>SUM(Table1[[#This Row],[Total Sales]]-Table1[[#This Row],[Cost]])</f>
        <v>2897</v>
      </c>
      <c r="Y6040">
        <f>SUM(Table1[[#This Row],[profit/loss]])/SUM(Table1[profit/loss])</f>
        <v>8.722353669058824E-6</v>
      </c>
    </row>
    <row r="6041" spans="1:25" x14ac:dyDescent="0.3">
      <c r="A6041" t="s">
        <v>33</v>
      </c>
      <c r="B6041" t="s">
        <v>82</v>
      </c>
      <c r="C6041">
        <v>1128299</v>
      </c>
      <c r="D6041" s="9">
        <v>44222</v>
      </c>
      <c r="E6041" s="8" t="str">
        <f>TEXT(Table1[[#This Row],[Invoice Date]],"dd-mm-yyyy")</f>
        <v>26-01-2021</v>
      </c>
      <c r="F6041" s="1" t="str">
        <f t="shared" si="376"/>
        <v>January</v>
      </c>
      <c r="G6041" s="1" t="str">
        <f t="shared" si="377"/>
        <v>2021</v>
      </c>
      <c r="H6041" s="1" t="str">
        <f t="shared" si="378"/>
        <v>Tuesday</v>
      </c>
      <c r="I6041" s="1" t="str">
        <f t="shared" si="379"/>
        <v>26</v>
      </c>
      <c r="J6041" t="s">
        <v>30</v>
      </c>
      <c r="K6041" t="s">
        <v>85</v>
      </c>
      <c r="L6041" t="s">
        <v>86</v>
      </c>
      <c r="M6041" t="s">
        <v>16</v>
      </c>
      <c r="N6041">
        <v>33</v>
      </c>
      <c r="O6041">
        <v>133</v>
      </c>
      <c r="P6041">
        <v>4389</v>
      </c>
      <c r="Q6041">
        <v>2151</v>
      </c>
      <c r="R6041">
        <v>0.49</v>
      </c>
      <c r="S6041" t="s">
        <v>82</v>
      </c>
      <c r="T6041" t="str">
        <f>IF(Table1[[#This Row],[Units Sold]]&gt; 700,"High Units","low Units")</f>
        <v>low Units</v>
      </c>
      <c r="U6041">
        <f>SUM(Table1[[#This Row],[Operating Profit]])/SUM(Table1[Operating Profit])*100</f>
        <v>6.4762798557630407E-4</v>
      </c>
      <c r="V6041">
        <f>SUM(Table1[[#This Row],[Price per Unit]]*Table1[[#This Row],[Units Sold]])</f>
        <v>4389</v>
      </c>
      <c r="W6041">
        <f>SUM(Table1[[#This Row],[Total Sales]]-Table1[[#This Row],[Operating Profit]])</f>
        <v>2238</v>
      </c>
      <c r="X6041">
        <f>SUM(Table1[[#This Row],[Total Sales]]-Table1[[#This Row],[Cost]])</f>
        <v>2151</v>
      </c>
      <c r="Y6041">
        <f>SUM(Table1[[#This Row],[profit/loss]])/SUM(Table1[profit/loss])</f>
        <v>6.4762798557630408E-6</v>
      </c>
    </row>
    <row r="6042" spans="1:25" x14ac:dyDescent="0.3">
      <c r="A6042" t="s">
        <v>33</v>
      </c>
      <c r="B6042" t="s">
        <v>82</v>
      </c>
      <c r="C6042">
        <v>1128299</v>
      </c>
      <c r="D6042" s="9">
        <v>44222</v>
      </c>
      <c r="E6042" s="8" t="str">
        <f>TEXT(Table1[[#This Row],[Invoice Date]],"dd-mm-yyyy")</f>
        <v>26-01-2021</v>
      </c>
      <c r="F6042" s="1" t="str">
        <f t="shared" si="376"/>
        <v>January</v>
      </c>
      <c r="G6042" s="1" t="str">
        <f t="shared" si="377"/>
        <v>2021</v>
      </c>
      <c r="H6042" s="1" t="str">
        <f t="shared" si="378"/>
        <v>Tuesday</v>
      </c>
      <c r="I6042" s="1" t="str">
        <f t="shared" si="379"/>
        <v>26</v>
      </c>
      <c r="J6042" t="s">
        <v>30</v>
      </c>
      <c r="K6042" t="s">
        <v>85</v>
      </c>
      <c r="L6042" t="s">
        <v>86</v>
      </c>
      <c r="M6042" t="s">
        <v>18</v>
      </c>
      <c r="N6042">
        <v>42</v>
      </c>
      <c r="O6042">
        <v>138</v>
      </c>
      <c r="P6042">
        <v>5796</v>
      </c>
      <c r="Q6042">
        <v>3072</v>
      </c>
      <c r="R6042">
        <v>0.53</v>
      </c>
      <c r="S6042" t="s">
        <v>82</v>
      </c>
      <c r="T6042" t="str">
        <f>IF(Table1[[#This Row],[Units Sold]]&gt; 700,"High Units","low Units")</f>
        <v>low Units</v>
      </c>
      <c r="U6042">
        <f>SUM(Table1[[#This Row],[Operating Profit]])/SUM(Table1[Operating Profit])*100</f>
        <v>9.2492476601134651E-4</v>
      </c>
      <c r="V6042">
        <f>SUM(Table1[[#This Row],[Price per Unit]]*Table1[[#This Row],[Units Sold]])</f>
        <v>5796</v>
      </c>
      <c r="W6042">
        <f>SUM(Table1[[#This Row],[Total Sales]]-Table1[[#This Row],[Operating Profit]])</f>
        <v>2724</v>
      </c>
      <c r="X6042">
        <f>SUM(Table1[[#This Row],[Total Sales]]-Table1[[#This Row],[Cost]])</f>
        <v>3072</v>
      </c>
      <c r="Y6042">
        <f>SUM(Table1[[#This Row],[profit/loss]])/SUM(Table1[profit/loss])</f>
        <v>9.2492476601134651E-6</v>
      </c>
    </row>
    <row r="6043" spans="1:25" x14ac:dyDescent="0.3">
      <c r="A6043" t="s">
        <v>33</v>
      </c>
      <c r="B6043" t="s">
        <v>82</v>
      </c>
      <c r="C6043">
        <v>1128299</v>
      </c>
      <c r="D6043" s="9">
        <v>44222</v>
      </c>
      <c r="E6043" s="8" t="str">
        <f>TEXT(Table1[[#This Row],[Invoice Date]],"dd-mm-yyyy")</f>
        <v>26-01-2021</v>
      </c>
      <c r="F6043" s="1" t="str">
        <f t="shared" si="376"/>
        <v>January</v>
      </c>
      <c r="G6043" s="1" t="str">
        <f t="shared" si="377"/>
        <v>2021</v>
      </c>
      <c r="H6043" s="1" t="str">
        <f t="shared" si="378"/>
        <v>Tuesday</v>
      </c>
      <c r="I6043" s="1" t="str">
        <f t="shared" si="379"/>
        <v>26</v>
      </c>
      <c r="J6043" t="s">
        <v>30</v>
      </c>
      <c r="K6043" t="s">
        <v>85</v>
      </c>
      <c r="L6043" t="s">
        <v>86</v>
      </c>
      <c r="M6043" t="s">
        <v>19</v>
      </c>
      <c r="N6043">
        <v>42</v>
      </c>
      <c r="O6043">
        <v>138</v>
      </c>
      <c r="P6043">
        <v>5796</v>
      </c>
      <c r="Q6043">
        <v>2666</v>
      </c>
      <c r="R6043">
        <v>0.46</v>
      </c>
      <c r="S6043" t="s">
        <v>82</v>
      </c>
      <c r="T6043" t="str">
        <f>IF(Table1[[#This Row],[Units Sold]]&gt; 700,"High Units","low Units")</f>
        <v>low Units</v>
      </c>
      <c r="U6043">
        <f>SUM(Table1[[#This Row],[Operating Profit]])/SUM(Table1[Operating Profit])*100</f>
        <v>8.0268536008666982E-4</v>
      </c>
      <c r="V6043">
        <f>SUM(Table1[[#This Row],[Price per Unit]]*Table1[[#This Row],[Units Sold]])</f>
        <v>5796</v>
      </c>
      <c r="W6043">
        <f>SUM(Table1[[#This Row],[Total Sales]]-Table1[[#This Row],[Operating Profit]])</f>
        <v>3130</v>
      </c>
      <c r="X6043">
        <f>SUM(Table1[[#This Row],[Total Sales]]-Table1[[#This Row],[Cost]])</f>
        <v>2666</v>
      </c>
      <c r="Y6043">
        <f>SUM(Table1[[#This Row],[profit/loss]])/SUM(Table1[profit/loss])</f>
        <v>8.0268536008666981E-6</v>
      </c>
    </row>
    <row r="6044" spans="1:25" x14ac:dyDescent="0.3">
      <c r="A6044" t="s">
        <v>33</v>
      </c>
      <c r="B6044" t="s">
        <v>82</v>
      </c>
      <c r="C6044">
        <v>1128299</v>
      </c>
      <c r="D6044" s="9">
        <v>44222</v>
      </c>
      <c r="E6044" s="8" t="str">
        <f>TEXT(Table1[[#This Row],[Invoice Date]],"dd-mm-yyyy")</f>
        <v>26-01-2021</v>
      </c>
      <c r="F6044" s="1" t="str">
        <f t="shared" si="376"/>
        <v>January</v>
      </c>
      <c r="G6044" s="1" t="str">
        <f t="shared" si="377"/>
        <v>2021</v>
      </c>
      <c r="H6044" s="1" t="str">
        <f t="shared" si="378"/>
        <v>Tuesday</v>
      </c>
      <c r="I6044" s="1" t="str">
        <f t="shared" si="379"/>
        <v>26</v>
      </c>
      <c r="J6044" t="s">
        <v>30</v>
      </c>
      <c r="K6044" t="s">
        <v>85</v>
      </c>
      <c r="L6044" t="s">
        <v>86</v>
      </c>
      <c r="M6044" t="s">
        <v>20</v>
      </c>
      <c r="N6044">
        <v>43</v>
      </c>
      <c r="O6044">
        <v>85</v>
      </c>
      <c r="P6044">
        <v>3655</v>
      </c>
      <c r="Q6044">
        <v>1791</v>
      </c>
      <c r="R6044">
        <v>0.49</v>
      </c>
      <c r="S6044" t="s">
        <v>82</v>
      </c>
      <c r="T6044" t="str">
        <f>IF(Table1[[#This Row],[Units Sold]]&gt; 700,"High Units","low Units")</f>
        <v>low Units</v>
      </c>
      <c r="U6044">
        <f>SUM(Table1[[#This Row],[Operating Profit]])/SUM(Table1[Operating Profit])*100</f>
        <v>5.3923836455934944E-4</v>
      </c>
      <c r="V6044">
        <f>SUM(Table1[[#This Row],[Price per Unit]]*Table1[[#This Row],[Units Sold]])</f>
        <v>3655</v>
      </c>
      <c r="W6044">
        <f>SUM(Table1[[#This Row],[Total Sales]]-Table1[[#This Row],[Operating Profit]])</f>
        <v>1864</v>
      </c>
      <c r="X6044">
        <f>SUM(Table1[[#This Row],[Total Sales]]-Table1[[#This Row],[Cost]])</f>
        <v>1791</v>
      </c>
      <c r="Y6044">
        <f>SUM(Table1[[#This Row],[profit/loss]])/SUM(Table1[profit/loss])</f>
        <v>5.3923836455934941E-6</v>
      </c>
    </row>
    <row r="6045" spans="1:25" x14ac:dyDescent="0.3">
      <c r="A6045" t="s">
        <v>33</v>
      </c>
      <c r="B6045" t="s">
        <v>82</v>
      </c>
      <c r="C6045">
        <v>1128299</v>
      </c>
      <c r="D6045" s="9">
        <v>44222</v>
      </c>
      <c r="E6045" s="8" t="str">
        <f>TEXT(Table1[[#This Row],[Invoice Date]],"dd-mm-yyyy")</f>
        <v>26-01-2021</v>
      </c>
      <c r="F6045" s="1" t="str">
        <f t="shared" si="376"/>
        <v>January</v>
      </c>
      <c r="G6045" s="1" t="str">
        <f t="shared" si="377"/>
        <v>2021</v>
      </c>
      <c r="H6045" s="1" t="str">
        <f t="shared" si="378"/>
        <v>Tuesday</v>
      </c>
      <c r="I6045" s="1" t="str">
        <f t="shared" si="379"/>
        <v>26</v>
      </c>
      <c r="J6045" t="s">
        <v>30</v>
      </c>
      <c r="K6045" t="s">
        <v>85</v>
      </c>
      <c r="L6045" t="s">
        <v>86</v>
      </c>
      <c r="M6045" t="s">
        <v>21</v>
      </c>
      <c r="N6045">
        <v>45</v>
      </c>
      <c r="O6045">
        <v>80</v>
      </c>
      <c r="P6045">
        <v>3600</v>
      </c>
      <c r="Q6045">
        <v>1476</v>
      </c>
      <c r="R6045">
        <v>0.41</v>
      </c>
      <c r="S6045" t="s">
        <v>82</v>
      </c>
      <c r="T6045" t="str">
        <f>IF(Table1[[#This Row],[Units Sold]]&gt; 700,"High Units","low Units")</f>
        <v>low Units</v>
      </c>
      <c r="U6045">
        <f>SUM(Table1[[#This Row],[Operating Profit]])/SUM(Table1[Operating Profit])*100</f>
        <v>4.4439744616951412E-4</v>
      </c>
      <c r="V6045">
        <f>SUM(Table1[[#This Row],[Price per Unit]]*Table1[[#This Row],[Units Sold]])</f>
        <v>3600</v>
      </c>
      <c r="W6045">
        <f>SUM(Table1[[#This Row],[Total Sales]]-Table1[[#This Row],[Operating Profit]])</f>
        <v>2124</v>
      </c>
      <c r="X6045">
        <f>SUM(Table1[[#This Row],[Total Sales]]-Table1[[#This Row],[Cost]])</f>
        <v>1476</v>
      </c>
      <c r="Y6045">
        <f>SUM(Table1[[#This Row],[profit/loss]])/SUM(Table1[profit/loss])</f>
        <v>4.443974461695141E-6</v>
      </c>
    </row>
    <row r="6046" spans="1:25" x14ac:dyDescent="0.3">
      <c r="A6046" t="s">
        <v>33</v>
      </c>
      <c r="B6046" t="s">
        <v>82</v>
      </c>
      <c r="C6046">
        <v>1128299</v>
      </c>
      <c r="D6046" s="9">
        <v>44222</v>
      </c>
      <c r="E6046" s="8" t="str">
        <f>TEXT(Table1[[#This Row],[Invoice Date]],"dd-mm-yyyy")</f>
        <v>26-01-2021</v>
      </c>
      <c r="F6046" s="1" t="str">
        <f t="shared" si="376"/>
        <v>January</v>
      </c>
      <c r="G6046" s="1" t="str">
        <f t="shared" si="377"/>
        <v>2021</v>
      </c>
      <c r="H6046" s="1" t="str">
        <f t="shared" si="378"/>
        <v>Tuesday</v>
      </c>
      <c r="I6046" s="1" t="str">
        <f t="shared" si="379"/>
        <v>26</v>
      </c>
      <c r="J6046" t="s">
        <v>30</v>
      </c>
      <c r="K6046" t="s">
        <v>85</v>
      </c>
      <c r="L6046" t="s">
        <v>86</v>
      </c>
      <c r="M6046" t="s">
        <v>22</v>
      </c>
      <c r="N6046">
        <v>42</v>
      </c>
      <c r="O6046">
        <v>128</v>
      </c>
      <c r="P6046">
        <v>5376</v>
      </c>
      <c r="Q6046">
        <v>1935</v>
      </c>
      <c r="R6046">
        <v>0.36</v>
      </c>
      <c r="S6046" t="s">
        <v>82</v>
      </c>
      <c r="T6046" t="str">
        <f>IF(Table1[[#This Row],[Units Sold]]&gt; 700,"High Units","low Units")</f>
        <v>low Units</v>
      </c>
      <c r="U6046">
        <f>SUM(Table1[[#This Row],[Operating Profit]])/SUM(Table1[Operating Profit])*100</f>
        <v>5.8259421296613125E-4</v>
      </c>
      <c r="V6046">
        <f>SUM(Table1[[#This Row],[Price per Unit]]*Table1[[#This Row],[Units Sold]])</f>
        <v>5376</v>
      </c>
      <c r="W6046">
        <f>SUM(Table1[[#This Row],[Total Sales]]-Table1[[#This Row],[Operating Profit]])</f>
        <v>3441</v>
      </c>
      <c r="X6046">
        <f>SUM(Table1[[#This Row],[Total Sales]]-Table1[[#This Row],[Cost]])</f>
        <v>1935</v>
      </c>
      <c r="Y6046">
        <f>SUM(Table1[[#This Row],[profit/loss]])/SUM(Table1[profit/loss])</f>
        <v>5.8259421296613127E-6</v>
      </c>
    </row>
    <row r="6047" spans="1:25" x14ac:dyDescent="0.3">
      <c r="A6047" t="s">
        <v>33</v>
      </c>
      <c r="B6047" t="s">
        <v>82</v>
      </c>
      <c r="C6047">
        <v>1128299</v>
      </c>
      <c r="D6047" s="9">
        <v>44253</v>
      </c>
      <c r="E6047" s="8" t="str">
        <f>TEXT(Table1[[#This Row],[Invoice Date]],"dd-mm-yyyy")</f>
        <v>26-02-2021</v>
      </c>
      <c r="F6047" s="1" t="str">
        <f t="shared" si="376"/>
        <v>February</v>
      </c>
      <c r="G6047" s="1" t="str">
        <f t="shared" si="377"/>
        <v>2021</v>
      </c>
      <c r="H6047" s="1" t="str">
        <f t="shared" si="378"/>
        <v>Friday</v>
      </c>
      <c r="I6047" s="1" t="str">
        <f t="shared" si="379"/>
        <v>26</v>
      </c>
      <c r="J6047" t="s">
        <v>30</v>
      </c>
      <c r="K6047" t="s">
        <v>85</v>
      </c>
      <c r="L6047" t="s">
        <v>86</v>
      </c>
      <c r="M6047" t="s">
        <v>16</v>
      </c>
      <c r="N6047">
        <v>33</v>
      </c>
      <c r="O6047">
        <v>147</v>
      </c>
      <c r="P6047">
        <v>4851</v>
      </c>
      <c r="Q6047">
        <v>2377</v>
      </c>
      <c r="R6047">
        <v>0.49</v>
      </c>
      <c r="S6047" t="s">
        <v>82</v>
      </c>
      <c r="T6047" t="str">
        <f>IF(Table1[[#This Row],[Units Sold]]&gt; 700,"High Units","low Units")</f>
        <v>low Units</v>
      </c>
      <c r="U6047">
        <f>SUM(Table1[[#This Row],[Operating Profit]])/SUM(Table1[Operating Profit])*100</f>
        <v>7.1567258099250344E-4</v>
      </c>
      <c r="V6047">
        <f>SUM(Table1[[#This Row],[Price per Unit]]*Table1[[#This Row],[Units Sold]])</f>
        <v>4851</v>
      </c>
      <c r="W6047">
        <f>SUM(Table1[[#This Row],[Total Sales]]-Table1[[#This Row],[Operating Profit]])</f>
        <v>2474</v>
      </c>
      <c r="X6047">
        <f>SUM(Table1[[#This Row],[Total Sales]]-Table1[[#This Row],[Cost]])</f>
        <v>2377</v>
      </c>
      <c r="Y6047">
        <f>SUM(Table1[[#This Row],[profit/loss]])/SUM(Table1[profit/loss])</f>
        <v>7.156725809925034E-6</v>
      </c>
    </row>
    <row r="6048" spans="1:25" x14ac:dyDescent="0.3">
      <c r="A6048" t="s">
        <v>33</v>
      </c>
      <c r="B6048" t="s">
        <v>82</v>
      </c>
      <c r="C6048">
        <v>1128299</v>
      </c>
      <c r="D6048" s="9">
        <v>44253</v>
      </c>
      <c r="E6048" s="8" t="str">
        <f>TEXT(Table1[[#This Row],[Invoice Date]],"dd-mm-yyyy")</f>
        <v>26-02-2021</v>
      </c>
      <c r="F6048" s="1" t="str">
        <f t="shared" si="376"/>
        <v>February</v>
      </c>
      <c r="G6048" s="1" t="str">
        <f t="shared" si="377"/>
        <v>2021</v>
      </c>
      <c r="H6048" s="1" t="str">
        <f t="shared" si="378"/>
        <v>Friday</v>
      </c>
      <c r="I6048" s="1" t="str">
        <f t="shared" si="379"/>
        <v>26</v>
      </c>
      <c r="J6048" t="s">
        <v>30</v>
      </c>
      <c r="K6048" t="s">
        <v>85</v>
      </c>
      <c r="L6048" t="s">
        <v>86</v>
      </c>
      <c r="M6048" t="s">
        <v>18</v>
      </c>
      <c r="N6048">
        <v>44</v>
      </c>
      <c r="O6048">
        <v>106</v>
      </c>
      <c r="P6048">
        <v>4664</v>
      </c>
      <c r="Q6048">
        <v>2565</v>
      </c>
      <c r="R6048">
        <v>0.55000000000000004</v>
      </c>
      <c r="S6048" t="s">
        <v>82</v>
      </c>
      <c r="T6048" t="str">
        <f>IF(Table1[[#This Row],[Units Sold]]&gt; 700,"High Units","low Units")</f>
        <v>low Units</v>
      </c>
      <c r="U6048">
        <f>SUM(Table1[[#This Row],[Operating Profit]])/SUM(Table1[Operating Profit])*100</f>
        <v>7.722760497458019E-4</v>
      </c>
      <c r="V6048">
        <f>SUM(Table1[[#This Row],[Price per Unit]]*Table1[[#This Row],[Units Sold]])</f>
        <v>4664</v>
      </c>
      <c r="W6048">
        <f>SUM(Table1[[#This Row],[Total Sales]]-Table1[[#This Row],[Operating Profit]])</f>
        <v>2099</v>
      </c>
      <c r="X6048">
        <f>SUM(Table1[[#This Row],[Total Sales]]-Table1[[#This Row],[Cost]])</f>
        <v>2565</v>
      </c>
      <c r="Y6048">
        <f>SUM(Table1[[#This Row],[profit/loss]])/SUM(Table1[profit/loss])</f>
        <v>7.7227604974580188E-6</v>
      </c>
    </row>
    <row r="6049" spans="1:25" x14ac:dyDescent="0.3">
      <c r="A6049" t="s">
        <v>33</v>
      </c>
      <c r="B6049" t="s">
        <v>82</v>
      </c>
      <c r="C6049">
        <v>1128299</v>
      </c>
      <c r="D6049" s="9">
        <v>44253</v>
      </c>
      <c r="E6049" s="8" t="str">
        <f>TEXT(Table1[[#This Row],[Invoice Date]],"dd-mm-yyyy")</f>
        <v>26-02-2021</v>
      </c>
      <c r="F6049" s="1" t="str">
        <f t="shared" si="376"/>
        <v>February</v>
      </c>
      <c r="G6049" s="1" t="str">
        <f t="shared" si="377"/>
        <v>2021</v>
      </c>
      <c r="H6049" s="1" t="str">
        <f t="shared" si="378"/>
        <v>Friday</v>
      </c>
      <c r="I6049" s="1" t="str">
        <f t="shared" si="379"/>
        <v>26</v>
      </c>
      <c r="J6049" t="s">
        <v>30</v>
      </c>
      <c r="K6049" t="s">
        <v>85</v>
      </c>
      <c r="L6049" t="s">
        <v>86</v>
      </c>
      <c r="M6049" t="s">
        <v>19</v>
      </c>
      <c r="N6049">
        <v>41</v>
      </c>
      <c r="O6049">
        <v>111</v>
      </c>
      <c r="P6049">
        <v>4551</v>
      </c>
      <c r="Q6049">
        <v>2093</v>
      </c>
      <c r="R6049">
        <v>0.46</v>
      </c>
      <c r="S6049" t="s">
        <v>82</v>
      </c>
      <c r="T6049" t="str">
        <f>IF(Table1[[#This Row],[Units Sold]]&gt; 700,"High Units","low Units")</f>
        <v>low Units</v>
      </c>
      <c r="U6049">
        <f>SUM(Table1[[#This Row],[Operating Profit]])/SUM(Table1[Operating Profit])*100</f>
        <v>6.3016521330135024E-4</v>
      </c>
      <c r="V6049">
        <f>SUM(Table1[[#This Row],[Price per Unit]]*Table1[[#This Row],[Units Sold]])</f>
        <v>4551</v>
      </c>
      <c r="W6049">
        <f>SUM(Table1[[#This Row],[Total Sales]]-Table1[[#This Row],[Operating Profit]])</f>
        <v>2458</v>
      </c>
      <c r="X6049">
        <f>SUM(Table1[[#This Row],[Total Sales]]-Table1[[#This Row],[Cost]])</f>
        <v>2093</v>
      </c>
      <c r="Y6049">
        <f>SUM(Table1[[#This Row],[profit/loss]])/SUM(Table1[profit/loss])</f>
        <v>6.3016521330135026E-6</v>
      </c>
    </row>
    <row r="6050" spans="1:25" x14ac:dyDescent="0.3">
      <c r="A6050" t="s">
        <v>33</v>
      </c>
      <c r="B6050" t="s">
        <v>82</v>
      </c>
      <c r="C6050">
        <v>1128299</v>
      </c>
      <c r="D6050" s="9">
        <v>44253</v>
      </c>
      <c r="E6050" s="8" t="str">
        <f>TEXT(Table1[[#This Row],[Invoice Date]],"dd-mm-yyyy")</f>
        <v>26-02-2021</v>
      </c>
      <c r="F6050" s="1" t="str">
        <f t="shared" si="376"/>
        <v>February</v>
      </c>
      <c r="G6050" s="1" t="str">
        <f t="shared" si="377"/>
        <v>2021</v>
      </c>
      <c r="H6050" s="1" t="str">
        <f t="shared" si="378"/>
        <v>Friday</v>
      </c>
      <c r="I6050" s="1" t="str">
        <f t="shared" si="379"/>
        <v>26</v>
      </c>
      <c r="J6050" t="s">
        <v>30</v>
      </c>
      <c r="K6050" t="s">
        <v>87</v>
      </c>
      <c r="L6050" t="s">
        <v>88</v>
      </c>
      <c r="M6050" t="s">
        <v>20</v>
      </c>
      <c r="N6050">
        <v>43</v>
      </c>
      <c r="O6050">
        <v>74</v>
      </c>
      <c r="P6050">
        <v>3182</v>
      </c>
      <c r="Q6050">
        <v>1559</v>
      </c>
      <c r="R6050">
        <v>0.49</v>
      </c>
      <c r="S6050" t="s">
        <v>82</v>
      </c>
      <c r="T6050" t="str">
        <f>IF(Table1[[#This Row],[Units Sold]]&gt; 700,"High Units","low Units")</f>
        <v>low Units</v>
      </c>
      <c r="U6050">
        <f>SUM(Table1[[#This Row],[Operating Profit]])/SUM(Table1[Operating Profit])*100</f>
        <v>4.6938727545953423E-4</v>
      </c>
      <c r="V6050">
        <f>SUM(Table1[[#This Row],[Price per Unit]]*Table1[[#This Row],[Units Sold]])</f>
        <v>3182</v>
      </c>
      <c r="W6050">
        <f>SUM(Table1[[#This Row],[Total Sales]]-Table1[[#This Row],[Operating Profit]])</f>
        <v>1623</v>
      </c>
      <c r="X6050">
        <f>SUM(Table1[[#This Row],[Total Sales]]-Table1[[#This Row],[Cost]])</f>
        <v>1559</v>
      </c>
      <c r="Y6050">
        <f>SUM(Table1[[#This Row],[profit/loss]])/SUM(Table1[profit/loss])</f>
        <v>4.6938727545953423E-6</v>
      </c>
    </row>
    <row r="6051" spans="1:25" x14ac:dyDescent="0.3">
      <c r="A6051" t="s">
        <v>33</v>
      </c>
      <c r="B6051" t="s">
        <v>82</v>
      </c>
      <c r="C6051">
        <v>1128299</v>
      </c>
      <c r="D6051" s="9">
        <v>44253</v>
      </c>
      <c r="E6051" s="8" t="str">
        <f>TEXT(Table1[[#This Row],[Invoice Date]],"dd-mm-yyyy")</f>
        <v>26-02-2021</v>
      </c>
      <c r="F6051" s="1" t="str">
        <f t="shared" si="376"/>
        <v>February</v>
      </c>
      <c r="G6051" s="1" t="str">
        <f t="shared" si="377"/>
        <v>2021</v>
      </c>
      <c r="H6051" s="1" t="str">
        <f t="shared" si="378"/>
        <v>Friday</v>
      </c>
      <c r="I6051" s="1" t="str">
        <f t="shared" si="379"/>
        <v>26</v>
      </c>
      <c r="J6051" t="s">
        <v>30</v>
      </c>
      <c r="K6051" t="s">
        <v>87</v>
      </c>
      <c r="L6051" t="s">
        <v>88</v>
      </c>
      <c r="M6051" t="s">
        <v>21</v>
      </c>
      <c r="N6051">
        <v>45</v>
      </c>
      <c r="O6051">
        <v>54</v>
      </c>
      <c r="P6051">
        <v>2430</v>
      </c>
      <c r="Q6051">
        <v>1069</v>
      </c>
      <c r="R6051">
        <v>0.44</v>
      </c>
      <c r="S6051" t="s">
        <v>82</v>
      </c>
      <c r="T6051" t="str">
        <f>IF(Table1[[#This Row],[Units Sold]]&gt; 700,"High Units","low Units")</f>
        <v>low Units</v>
      </c>
      <c r="U6051">
        <f>SUM(Table1[[#This Row],[Operating Profit]])/SUM(Table1[Operating Profit])*100</f>
        <v>3.2185695796423482E-4</v>
      </c>
      <c r="V6051">
        <f>SUM(Table1[[#This Row],[Price per Unit]]*Table1[[#This Row],[Units Sold]])</f>
        <v>2430</v>
      </c>
      <c r="W6051">
        <f>SUM(Table1[[#This Row],[Total Sales]]-Table1[[#This Row],[Operating Profit]])</f>
        <v>1361</v>
      </c>
      <c r="X6051">
        <f>SUM(Table1[[#This Row],[Total Sales]]-Table1[[#This Row],[Cost]])</f>
        <v>1069</v>
      </c>
      <c r="Y6051">
        <f>SUM(Table1[[#This Row],[profit/loss]])/SUM(Table1[profit/loss])</f>
        <v>3.2185695796423481E-6</v>
      </c>
    </row>
    <row r="6052" spans="1:25" x14ac:dyDescent="0.3">
      <c r="A6052" t="s">
        <v>33</v>
      </c>
      <c r="B6052" t="s">
        <v>82</v>
      </c>
      <c r="C6052">
        <v>1128299</v>
      </c>
      <c r="D6052" s="9">
        <v>44253</v>
      </c>
      <c r="E6052" s="8" t="str">
        <f>TEXT(Table1[[#This Row],[Invoice Date]],"dd-mm-yyyy")</f>
        <v>26-02-2021</v>
      </c>
      <c r="F6052" s="1" t="str">
        <f t="shared" si="376"/>
        <v>February</v>
      </c>
      <c r="G6052" s="1" t="str">
        <f t="shared" si="377"/>
        <v>2021</v>
      </c>
      <c r="H6052" s="1" t="str">
        <f t="shared" si="378"/>
        <v>Friday</v>
      </c>
      <c r="I6052" s="1" t="str">
        <f t="shared" si="379"/>
        <v>26</v>
      </c>
      <c r="J6052" t="s">
        <v>30</v>
      </c>
      <c r="K6052" t="s">
        <v>87</v>
      </c>
      <c r="L6052" t="s">
        <v>88</v>
      </c>
      <c r="M6052" t="s">
        <v>22</v>
      </c>
      <c r="N6052">
        <v>41</v>
      </c>
      <c r="O6052">
        <v>104</v>
      </c>
      <c r="P6052">
        <v>4264</v>
      </c>
      <c r="Q6052">
        <v>1620</v>
      </c>
      <c r="R6052">
        <v>0.38</v>
      </c>
      <c r="S6052" t="s">
        <v>82</v>
      </c>
      <c r="T6052" t="str">
        <f>IF(Table1[[#This Row],[Units Sold]]&gt; 700,"High Units","low Units")</f>
        <v>low Units</v>
      </c>
      <c r="U6052">
        <f>SUM(Table1[[#This Row],[Operating Profit]])/SUM(Table1[Operating Profit])*100</f>
        <v>4.8775329457629598E-4</v>
      </c>
      <c r="V6052">
        <f>SUM(Table1[[#This Row],[Price per Unit]]*Table1[[#This Row],[Units Sold]])</f>
        <v>4264</v>
      </c>
      <c r="W6052">
        <f>SUM(Table1[[#This Row],[Total Sales]]-Table1[[#This Row],[Operating Profit]])</f>
        <v>2644</v>
      </c>
      <c r="X6052">
        <f>SUM(Table1[[#This Row],[Total Sales]]-Table1[[#This Row],[Cost]])</f>
        <v>1620</v>
      </c>
      <c r="Y6052">
        <f>SUM(Table1[[#This Row],[profit/loss]])/SUM(Table1[profit/loss])</f>
        <v>4.8775329457629597E-6</v>
      </c>
    </row>
    <row r="6053" spans="1:25" x14ac:dyDescent="0.3">
      <c r="A6053" t="s">
        <v>33</v>
      </c>
      <c r="B6053" t="s">
        <v>82</v>
      </c>
      <c r="C6053">
        <v>1128299</v>
      </c>
      <c r="D6053" s="9">
        <v>44280</v>
      </c>
      <c r="E6053" s="8" t="str">
        <f>TEXT(Table1[[#This Row],[Invoice Date]],"dd-mm-yyyy")</f>
        <v>25-03-2021</v>
      </c>
      <c r="F6053" s="1" t="str">
        <f t="shared" si="376"/>
        <v>March</v>
      </c>
      <c r="G6053" s="1" t="str">
        <f t="shared" si="377"/>
        <v>2021</v>
      </c>
      <c r="H6053" s="1" t="str">
        <f t="shared" si="378"/>
        <v>Thursday</v>
      </c>
      <c r="I6053" s="1" t="str">
        <f t="shared" si="379"/>
        <v>25</v>
      </c>
      <c r="J6053" t="s">
        <v>30</v>
      </c>
      <c r="K6053" t="s">
        <v>87</v>
      </c>
      <c r="L6053" t="s">
        <v>88</v>
      </c>
      <c r="M6053" t="s">
        <v>16</v>
      </c>
      <c r="N6053">
        <v>44</v>
      </c>
      <c r="O6053">
        <v>165</v>
      </c>
      <c r="P6053">
        <v>7260</v>
      </c>
      <c r="Q6053">
        <v>3630</v>
      </c>
      <c r="R6053">
        <v>0.5</v>
      </c>
      <c r="S6053" t="s">
        <v>82</v>
      </c>
      <c r="T6053" t="str">
        <f>IF(Table1[[#This Row],[Units Sold]]&gt; 700,"High Units","low Units")</f>
        <v>low Units</v>
      </c>
      <c r="U6053">
        <f>SUM(Table1[[#This Row],[Operating Profit]])/SUM(Table1[Operating Profit])*100</f>
        <v>1.0929286785876261E-3</v>
      </c>
      <c r="V6053">
        <f>SUM(Table1[[#This Row],[Price per Unit]]*Table1[[#This Row],[Units Sold]])</f>
        <v>7260</v>
      </c>
      <c r="W6053">
        <f>SUM(Table1[[#This Row],[Total Sales]]-Table1[[#This Row],[Operating Profit]])</f>
        <v>3630</v>
      </c>
      <c r="X6053">
        <f>SUM(Table1[[#This Row],[Total Sales]]-Table1[[#This Row],[Cost]])</f>
        <v>3630</v>
      </c>
      <c r="Y6053">
        <f>SUM(Table1[[#This Row],[profit/loss]])/SUM(Table1[profit/loss])</f>
        <v>1.0929286785876261E-5</v>
      </c>
    </row>
    <row r="6054" spans="1:25" x14ac:dyDescent="0.3">
      <c r="A6054" t="s">
        <v>33</v>
      </c>
      <c r="B6054" t="s">
        <v>82</v>
      </c>
      <c r="C6054">
        <v>1128299</v>
      </c>
      <c r="D6054" s="9">
        <v>44280</v>
      </c>
      <c r="E6054" s="8" t="str">
        <f>TEXT(Table1[[#This Row],[Invoice Date]],"dd-mm-yyyy")</f>
        <v>25-03-2021</v>
      </c>
      <c r="F6054" s="1" t="str">
        <f t="shared" si="376"/>
        <v>March</v>
      </c>
      <c r="G6054" s="1" t="str">
        <f t="shared" si="377"/>
        <v>2021</v>
      </c>
      <c r="H6054" s="1" t="str">
        <f t="shared" si="378"/>
        <v>Thursday</v>
      </c>
      <c r="I6054" s="1" t="str">
        <f t="shared" si="379"/>
        <v>25</v>
      </c>
      <c r="J6054" t="s">
        <v>30</v>
      </c>
      <c r="K6054" t="s">
        <v>87</v>
      </c>
      <c r="L6054" t="s">
        <v>88</v>
      </c>
      <c r="M6054" t="s">
        <v>18</v>
      </c>
      <c r="N6054">
        <v>51</v>
      </c>
      <c r="O6054">
        <v>112</v>
      </c>
      <c r="P6054">
        <v>5712</v>
      </c>
      <c r="Q6054">
        <v>3027</v>
      </c>
      <c r="R6054">
        <v>0.53</v>
      </c>
      <c r="S6054" t="s">
        <v>82</v>
      </c>
      <c r="T6054" t="str">
        <f>IF(Table1[[#This Row],[Units Sold]]&gt; 700,"High Units","low Units")</f>
        <v>low Units</v>
      </c>
      <c r="U6054">
        <f>SUM(Table1[[#This Row],[Operating Profit]])/SUM(Table1[Operating Profit])*100</f>
        <v>9.113760633842271E-4</v>
      </c>
      <c r="V6054">
        <f>SUM(Table1[[#This Row],[Price per Unit]]*Table1[[#This Row],[Units Sold]])</f>
        <v>5712</v>
      </c>
      <c r="W6054">
        <f>SUM(Table1[[#This Row],[Total Sales]]-Table1[[#This Row],[Operating Profit]])</f>
        <v>2685</v>
      </c>
      <c r="X6054">
        <f>SUM(Table1[[#This Row],[Total Sales]]-Table1[[#This Row],[Cost]])</f>
        <v>3027</v>
      </c>
      <c r="Y6054">
        <f>SUM(Table1[[#This Row],[profit/loss]])/SUM(Table1[profit/loss])</f>
        <v>9.1137606338422706E-6</v>
      </c>
    </row>
    <row r="6055" spans="1:25" x14ac:dyDescent="0.3">
      <c r="A6055" t="s">
        <v>33</v>
      </c>
      <c r="B6055" t="s">
        <v>82</v>
      </c>
      <c r="C6055">
        <v>1128299</v>
      </c>
      <c r="D6055" s="9">
        <v>44280</v>
      </c>
      <c r="E6055" s="8" t="str">
        <f>TEXT(Table1[[#This Row],[Invoice Date]],"dd-mm-yyyy")</f>
        <v>25-03-2021</v>
      </c>
      <c r="F6055" s="1" t="str">
        <f t="shared" si="376"/>
        <v>March</v>
      </c>
      <c r="G6055" s="1" t="str">
        <f t="shared" si="377"/>
        <v>2021</v>
      </c>
      <c r="H6055" s="1" t="str">
        <f t="shared" si="378"/>
        <v>Thursday</v>
      </c>
      <c r="I6055" s="1" t="str">
        <f t="shared" si="379"/>
        <v>25</v>
      </c>
      <c r="J6055" t="s">
        <v>30</v>
      </c>
      <c r="K6055" t="s">
        <v>87</v>
      </c>
      <c r="L6055" t="s">
        <v>88</v>
      </c>
      <c r="M6055" t="s">
        <v>19</v>
      </c>
      <c r="N6055">
        <v>52</v>
      </c>
      <c r="O6055">
        <v>112</v>
      </c>
      <c r="P6055">
        <v>5824</v>
      </c>
      <c r="Q6055">
        <v>2854</v>
      </c>
      <c r="R6055">
        <v>0.49</v>
      </c>
      <c r="S6055" t="s">
        <v>82</v>
      </c>
      <c r="T6055" t="str">
        <f>IF(Table1[[#This Row],[Units Sold]]&gt; 700,"High Units","low Units")</f>
        <v>low Units</v>
      </c>
      <c r="U6055">
        <f>SUM(Table1[[#This Row],[Operating Profit]])/SUM(Table1[Operating Profit])*100</f>
        <v>8.5928882883996827E-4</v>
      </c>
      <c r="V6055">
        <f>SUM(Table1[[#This Row],[Price per Unit]]*Table1[[#This Row],[Units Sold]])</f>
        <v>5824</v>
      </c>
      <c r="W6055">
        <f>SUM(Table1[[#This Row],[Total Sales]]-Table1[[#This Row],[Operating Profit]])</f>
        <v>2970</v>
      </c>
      <c r="X6055">
        <f>SUM(Table1[[#This Row],[Total Sales]]-Table1[[#This Row],[Cost]])</f>
        <v>2854</v>
      </c>
      <c r="Y6055">
        <f>SUM(Table1[[#This Row],[profit/loss]])/SUM(Table1[profit/loss])</f>
        <v>8.5928882883996829E-6</v>
      </c>
    </row>
    <row r="6056" spans="1:25" x14ac:dyDescent="0.3">
      <c r="A6056" t="s">
        <v>33</v>
      </c>
      <c r="B6056" t="s">
        <v>82</v>
      </c>
      <c r="C6056">
        <v>1128299</v>
      </c>
      <c r="D6056" s="9">
        <v>44280</v>
      </c>
      <c r="E6056" s="8" t="str">
        <f>TEXT(Table1[[#This Row],[Invoice Date]],"dd-mm-yyyy")</f>
        <v>25-03-2021</v>
      </c>
      <c r="F6056" s="1" t="str">
        <f t="shared" si="376"/>
        <v>March</v>
      </c>
      <c r="G6056" s="1" t="str">
        <f t="shared" si="377"/>
        <v>2021</v>
      </c>
      <c r="H6056" s="1" t="str">
        <f t="shared" si="378"/>
        <v>Thursday</v>
      </c>
      <c r="I6056" s="1" t="str">
        <f t="shared" si="379"/>
        <v>25</v>
      </c>
      <c r="J6056" t="s">
        <v>30</v>
      </c>
      <c r="K6056" t="s">
        <v>87</v>
      </c>
      <c r="L6056" t="s">
        <v>88</v>
      </c>
      <c r="M6056" t="s">
        <v>20</v>
      </c>
      <c r="N6056">
        <v>50</v>
      </c>
      <c r="O6056">
        <v>83</v>
      </c>
      <c r="P6056">
        <v>4150</v>
      </c>
      <c r="Q6056">
        <v>1909</v>
      </c>
      <c r="R6056">
        <v>0.46</v>
      </c>
      <c r="S6056" t="s">
        <v>82</v>
      </c>
      <c r="T6056" t="str">
        <f>IF(Table1[[#This Row],[Units Sold]]&gt; 700,"High Units","low Units")</f>
        <v>low Units</v>
      </c>
      <c r="U6056">
        <f>SUM(Table1[[#This Row],[Operating Profit]])/SUM(Table1[Operating Profit])*100</f>
        <v>5.7476607367046241E-4</v>
      </c>
      <c r="V6056">
        <f>SUM(Table1[[#This Row],[Price per Unit]]*Table1[[#This Row],[Units Sold]])</f>
        <v>4150</v>
      </c>
      <c r="W6056">
        <f>SUM(Table1[[#This Row],[Total Sales]]-Table1[[#This Row],[Operating Profit]])</f>
        <v>2241</v>
      </c>
      <c r="X6056">
        <f>SUM(Table1[[#This Row],[Total Sales]]-Table1[[#This Row],[Cost]])</f>
        <v>1909</v>
      </c>
      <c r="Y6056">
        <f>SUM(Table1[[#This Row],[profit/loss]])/SUM(Table1[profit/loss])</f>
        <v>5.7476607367046238E-6</v>
      </c>
    </row>
    <row r="6057" spans="1:25" x14ac:dyDescent="0.3">
      <c r="A6057" t="s">
        <v>33</v>
      </c>
      <c r="B6057" t="s">
        <v>82</v>
      </c>
      <c r="C6057">
        <v>1128299</v>
      </c>
      <c r="D6057" s="9">
        <v>44280</v>
      </c>
      <c r="E6057" s="8" t="str">
        <f>TEXT(Table1[[#This Row],[Invoice Date]],"dd-mm-yyyy")</f>
        <v>25-03-2021</v>
      </c>
      <c r="F6057" s="1" t="str">
        <f t="shared" si="376"/>
        <v>March</v>
      </c>
      <c r="G6057" s="1" t="str">
        <f t="shared" si="377"/>
        <v>2021</v>
      </c>
      <c r="H6057" s="1" t="str">
        <f t="shared" si="378"/>
        <v>Thursday</v>
      </c>
      <c r="I6057" s="1" t="str">
        <f t="shared" si="379"/>
        <v>25</v>
      </c>
      <c r="J6057" t="s">
        <v>30</v>
      </c>
      <c r="K6057" t="s">
        <v>87</v>
      </c>
      <c r="L6057" t="s">
        <v>88</v>
      </c>
      <c r="M6057" t="s">
        <v>21</v>
      </c>
      <c r="N6057">
        <v>55</v>
      </c>
      <c r="O6057">
        <v>53</v>
      </c>
      <c r="P6057">
        <v>2915</v>
      </c>
      <c r="Q6057">
        <v>1253</v>
      </c>
      <c r="R6057">
        <v>0.43</v>
      </c>
      <c r="S6057" t="s">
        <v>82</v>
      </c>
      <c r="T6057" t="str">
        <f>IF(Table1[[#This Row],[Units Sold]]&gt; 700,"High Units","low Units")</f>
        <v>low Units</v>
      </c>
      <c r="U6057">
        <f>SUM(Table1[[#This Row],[Operating Profit]])/SUM(Table1[Operating Profit])*100</f>
        <v>3.7725609759512276E-4</v>
      </c>
      <c r="V6057">
        <f>SUM(Table1[[#This Row],[Price per Unit]]*Table1[[#This Row],[Units Sold]])</f>
        <v>2915</v>
      </c>
      <c r="W6057">
        <f>SUM(Table1[[#This Row],[Total Sales]]-Table1[[#This Row],[Operating Profit]])</f>
        <v>1662</v>
      </c>
      <c r="X6057">
        <f>SUM(Table1[[#This Row],[Total Sales]]-Table1[[#This Row],[Cost]])</f>
        <v>1253</v>
      </c>
      <c r="Y6057">
        <f>SUM(Table1[[#This Row],[profit/loss]])/SUM(Table1[profit/loss])</f>
        <v>3.7725609759512274E-6</v>
      </c>
    </row>
    <row r="6058" spans="1:25" x14ac:dyDescent="0.3">
      <c r="A6058" t="s">
        <v>33</v>
      </c>
      <c r="B6058" t="s">
        <v>82</v>
      </c>
      <c r="C6058">
        <v>1128299</v>
      </c>
      <c r="D6058" s="9">
        <v>44280</v>
      </c>
      <c r="E6058" s="8" t="str">
        <f>TEXT(Table1[[#This Row],[Invoice Date]],"dd-mm-yyyy")</f>
        <v>25-03-2021</v>
      </c>
      <c r="F6058" s="1" t="str">
        <f t="shared" si="376"/>
        <v>March</v>
      </c>
      <c r="G6058" s="1" t="str">
        <f t="shared" si="377"/>
        <v>2021</v>
      </c>
      <c r="H6058" s="1" t="str">
        <f t="shared" si="378"/>
        <v>Thursday</v>
      </c>
      <c r="I6058" s="1" t="str">
        <f t="shared" si="379"/>
        <v>25</v>
      </c>
      <c r="J6058" t="s">
        <v>30</v>
      </c>
      <c r="K6058" t="s">
        <v>87</v>
      </c>
      <c r="L6058" t="s">
        <v>88</v>
      </c>
      <c r="M6058" t="s">
        <v>22</v>
      </c>
      <c r="N6058">
        <v>50</v>
      </c>
      <c r="O6058">
        <v>98</v>
      </c>
      <c r="P6058">
        <v>4900</v>
      </c>
      <c r="Q6058">
        <v>1862</v>
      </c>
      <c r="R6058">
        <v>0.38</v>
      </c>
      <c r="S6058" t="s">
        <v>82</v>
      </c>
      <c r="T6058" t="str">
        <f>IF(Table1[[#This Row],[Units Sold]]&gt; 700,"High Units","low Units")</f>
        <v>low Units</v>
      </c>
      <c r="U6058">
        <f>SUM(Table1[[#This Row],[Operating Profit]])/SUM(Table1[Operating Profit])*100</f>
        <v>5.6061520648213769E-4</v>
      </c>
      <c r="V6058">
        <f>SUM(Table1[[#This Row],[Price per Unit]]*Table1[[#This Row],[Units Sold]])</f>
        <v>4900</v>
      </c>
      <c r="W6058">
        <f>SUM(Table1[[#This Row],[Total Sales]]-Table1[[#This Row],[Operating Profit]])</f>
        <v>3038</v>
      </c>
      <c r="X6058">
        <f>SUM(Table1[[#This Row],[Total Sales]]-Table1[[#This Row],[Cost]])</f>
        <v>1862</v>
      </c>
      <c r="Y6058">
        <f>SUM(Table1[[#This Row],[profit/loss]])/SUM(Table1[profit/loss])</f>
        <v>5.6061520648213767E-6</v>
      </c>
    </row>
    <row r="6059" spans="1:25" x14ac:dyDescent="0.3">
      <c r="A6059" t="s">
        <v>33</v>
      </c>
      <c r="B6059" t="s">
        <v>82</v>
      </c>
      <c r="C6059">
        <v>1128299</v>
      </c>
      <c r="D6059" s="9">
        <v>44312</v>
      </c>
      <c r="E6059" s="8" t="str">
        <f>TEXT(Table1[[#This Row],[Invoice Date]],"dd-mm-yyyy")</f>
        <v>26-04-2021</v>
      </c>
      <c r="F6059" s="1" t="str">
        <f t="shared" si="376"/>
        <v>April</v>
      </c>
      <c r="G6059" s="1" t="str">
        <f t="shared" si="377"/>
        <v>2021</v>
      </c>
      <c r="H6059" s="1" t="str">
        <f t="shared" si="378"/>
        <v>Monday</v>
      </c>
      <c r="I6059" s="1" t="str">
        <f t="shared" si="379"/>
        <v>26</v>
      </c>
      <c r="J6059" t="s">
        <v>30</v>
      </c>
      <c r="K6059" t="s">
        <v>87</v>
      </c>
      <c r="L6059" t="s">
        <v>88</v>
      </c>
      <c r="M6059" t="s">
        <v>16</v>
      </c>
      <c r="N6059">
        <v>51</v>
      </c>
      <c r="O6059">
        <v>154</v>
      </c>
      <c r="P6059">
        <v>7854</v>
      </c>
      <c r="Q6059">
        <v>3534</v>
      </c>
      <c r="R6059">
        <v>0.45</v>
      </c>
      <c r="S6059" t="s">
        <v>82</v>
      </c>
      <c r="T6059" t="str">
        <f>IF(Table1[[#This Row],[Units Sold]]&gt; 700,"High Units","low Units")</f>
        <v>low Units</v>
      </c>
      <c r="U6059">
        <f>SUM(Table1[[#This Row],[Operating Profit]])/SUM(Table1[Operating Profit])*100</f>
        <v>1.0640247796497716E-3</v>
      </c>
      <c r="V6059">
        <f>SUM(Table1[[#This Row],[Price per Unit]]*Table1[[#This Row],[Units Sold]])</f>
        <v>7854</v>
      </c>
      <c r="W6059">
        <f>SUM(Table1[[#This Row],[Total Sales]]-Table1[[#This Row],[Operating Profit]])</f>
        <v>4320</v>
      </c>
      <c r="X6059">
        <f>SUM(Table1[[#This Row],[Total Sales]]-Table1[[#This Row],[Cost]])</f>
        <v>3534</v>
      </c>
      <c r="Y6059">
        <f>SUM(Table1[[#This Row],[profit/loss]])/SUM(Table1[profit/loss])</f>
        <v>1.0640247796497715E-5</v>
      </c>
    </row>
    <row r="6060" spans="1:25" x14ac:dyDescent="0.3">
      <c r="A6060" t="s">
        <v>33</v>
      </c>
      <c r="B6060" t="s">
        <v>82</v>
      </c>
      <c r="C6060">
        <v>1128299</v>
      </c>
      <c r="D6060" s="9">
        <v>44312</v>
      </c>
      <c r="E6060" s="8" t="str">
        <f>TEXT(Table1[[#This Row],[Invoice Date]],"dd-mm-yyyy")</f>
        <v>26-04-2021</v>
      </c>
      <c r="F6060" s="1" t="str">
        <f t="shared" si="376"/>
        <v>April</v>
      </c>
      <c r="G6060" s="1" t="str">
        <f t="shared" si="377"/>
        <v>2021</v>
      </c>
      <c r="H6060" s="1" t="str">
        <f t="shared" si="378"/>
        <v>Monday</v>
      </c>
      <c r="I6060" s="1" t="str">
        <f t="shared" si="379"/>
        <v>26</v>
      </c>
      <c r="J6060" t="s">
        <v>30</v>
      </c>
      <c r="K6060" t="s">
        <v>87</v>
      </c>
      <c r="L6060" t="s">
        <v>88</v>
      </c>
      <c r="M6060" t="s">
        <v>18</v>
      </c>
      <c r="N6060">
        <v>59</v>
      </c>
      <c r="O6060">
        <v>98</v>
      </c>
      <c r="P6060">
        <v>5782</v>
      </c>
      <c r="Q6060">
        <v>2891</v>
      </c>
      <c r="R6060">
        <v>0.5</v>
      </c>
      <c r="S6060" t="s">
        <v>82</v>
      </c>
      <c r="T6060" t="str">
        <f>IF(Table1[[#This Row],[Units Sold]]&gt; 700,"High Units","low Units")</f>
        <v>low Units</v>
      </c>
      <c r="U6060">
        <f>SUM(Table1[[#This Row],[Operating Profit]])/SUM(Table1[Operating Profit])*100</f>
        <v>8.7042887322226633E-4</v>
      </c>
      <c r="V6060">
        <f>SUM(Table1[[#This Row],[Price per Unit]]*Table1[[#This Row],[Units Sold]])</f>
        <v>5782</v>
      </c>
      <c r="W6060">
        <f>SUM(Table1[[#This Row],[Total Sales]]-Table1[[#This Row],[Operating Profit]])</f>
        <v>2891</v>
      </c>
      <c r="X6060">
        <f>SUM(Table1[[#This Row],[Total Sales]]-Table1[[#This Row],[Cost]])</f>
        <v>2891</v>
      </c>
      <c r="Y6060">
        <f>SUM(Table1[[#This Row],[profit/loss]])/SUM(Table1[profit/loss])</f>
        <v>8.7042887322226638E-6</v>
      </c>
    </row>
    <row r="6061" spans="1:25" x14ac:dyDescent="0.3">
      <c r="A6061" t="s">
        <v>33</v>
      </c>
      <c r="B6061" t="s">
        <v>82</v>
      </c>
      <c r="C6061">
        <v>1128299</v>
      </c>
      <c r="D6061" s="9">
        <v>44312</v>
      </c>
      <c r="E6061" s="8" t="str">
        <f>TEXT(Table1[[#This Row],[Invoice Date]],"dd-mm-yyyy")</f>
        <v>26-04-2021</v>
      </c>
      <c r="F6061" s="1" t="str">
        <f t="shared" si="376"/>
        <v>April</v>
      </c>
      <c r="G6061" s="1" t="str">
        <f t="shared" si="377"/>
        <v>2021</v>
      </c>
      <c r="H6061" s="1" t="str">
        <f t="shared" si="378"/>
        <v>Monday</v>
      </c>
      <c r="I6061" s="1" t="str">
        <f t="shared" si="379"/>
        <v>26</v>
      </c>
      <c r="J6061" t="s">
        <v>30</v>
      </c>
      <c r="K6061" t="s">
        <v>87</v>
      </c>
      <c r="L6061" t="s">
        <v>88</v>
      </c>
      <c r="M6061" t="s">
        <v>19</v>
      </c>
      <c r="N6061">
        <v>55</v>
      </c>
      <c r="O6061">
        <v>116</v>
      </c>
      <c r="P6061">
        <v>6380</v>
      </c>
      <c r="Q6061">
        <v>3190</v>
      </c>
      <c r="R6061">
        <v>0.5</v>
      </c>
      <c r="S6061" t="s">
        <v>82</v>
      </c>
      <c r="T6061" t="str">
        <f>IF(Table1[[#This Row],[Units Sold]]&gt; 700,"High Units","low Units")</f>
        <v>low Units</v>
      </c>
      <c r="U6061">
        <f>SUM(Table1[[#This Row],[Operating Profit]])/SUM(Table1[Operating Profit])*100</f>
        <v>9.6045247512245926E-4</v>
      </c>
      <c r="V6061">
        <f>SUM(Table1[[#This Row],[Price per Unit]]*Table1[[#This Row],[Units Sold]])</f>
        <v>6380</v>
      </c>
      <c r="W6061">
        <f>SUM(Table1[[#This Row],[Total Sales]]-Table1[[#This Row],[Operating Profit]])</f>
        <v>3190</v>
      </c>
      <c r="X6061">
        <f>SUM(Table1[[#This Row],[Total Sales]]-Table1[[#This Row],[Cost]])</f>
        <v>3190</v>
      </c>
      <c r="Y6061">
        <f>SUM(Table1[[#This Row],[profit/loss]])/SUM(Table1[profit/loss])</f>
        <v>9.6045247512245931E-6</v>
      </c>
    </row>
    <row r="6062" spans="1:25" x14ac:dyDescent="0.3">
      <c r="A6062" t="s">
        <v>33</v>
      </c>
      <c r="B6062" t="s">
        <v>82</v>
      </c>
      <c r="C6062">
        <v>1128299</v>
      </c>
      <c r="D6062" s="9">
        <v>44312</v>
      </c>
      <c r="E6062" s="8" t="str">
        <f>TEXT(Table1[[#This Row],[Invoice Date]],"dd-mm-yyyy")</f>
        <v>26-04-2021</v>
      </c>
      <c r="F6062" s="1" t="str">
        <f t="shared" si="376"/>
        <v>April</v>
      </c>
      <c r="G6062" s="1" t="str">
        <f t="shared" si="377"/>
        <v>2021</v>
      </c>
      <c r="H6062" s="1" t="str">
        <f t="shared" si="378"/>
        <v>Monday</v>
      </c>
      <c r="I6062" s="1" t="str">
        <f t="shared" si="379"/>
        <v>26</v>
      </c>
      <c r="J6062" t="s">
        <v>30</v>
      </c>
      <c r="K6062" t="s">
        <v>87</v>
      </c>
      <c r="L6062" t="s">
        <v>88</v>
      </c>
      <c r="M6062" t="s">
        <v>20</v>
      </c>
      <c r="N6062">
        <v>54</v>
      </c>
      <c r="O6062">
        <v>87</v>
      </c>
      <c r="P6062">
        <v>4698</v>
      </c>
      <c r="Q6062">
        <v>2161</v>
      </c>
      <c r="R6062">
        <v>0.46</v>
      </c>
      <c r="S6062" t="s">
        <v>82</v>
      </c>
      <c r="T6062" t="str">
        <f>IF(Table1[[#This Row],[Units Sold]]&gt; 700,"High Units","low Units")</f>
        <v>low Units</v>
      </c>
      <c r="U6062">
        <f>SUM(Table1[[#This Row],[Operating Profit]])/SUM(Table1[Operating Profit])*100</f>
        <v>6.5063880838233063E-4</v>
      </c>
      <c r="V6062">
        <f>SUM(Table1[[#This Row],[Price per Unit]]*Table1[[#This Row],[Units Sold]])</f>
        <v>4698</v>
      </c>
      <c r="W6062">
        <f>SUM(Table1[[#This Row],[Total Sales]]-Table1[[#This Row],[Operating Profit]])</f>
        <v>2537</v>
      </c>
      <c r="X6062">
        <f>SUM(Table1[[#This Row],[Total Sales]]-Table1[[#This Row],[Cost]])</f>
        <v>2161</v>
      </c>
      <c r="Y6062">
        <f>SUM(Table1[[#This Row],[profit/loss]])/SUM(Table1[profit/loss])</f>
        <v>6.506388083823306E-6</v>
      </c>
    </row>
    <row r="6063" spans="1:25" x14ac:dyDescent="0.3">
      <c r="A6063" t="s">
        <v>33</v>
      </c>
      <c r="B6063" t="s">
        <v>82</v>
      </c>
      <c r="C6063">
        <v>1128299</v>
      </c>
      <c r="D6063" s="9">
        <v>44312</v>
      </c>
      <c r="E6063" s="8" t="str">
        <f>TEXT(Table1[[#This Row],[Invoice Date]],"dd-mm-yyyy")</f>
        <v>26-04-2021</v>
      </c>
      <c r="F6063" s="1" t="str">
        <f t="shared" si="376"/>
        <v>April</v>
      </c>
      <c r="G6063" s="1" t="str">
        <f t="shared" si="377"/>
        <v>2021</v>
      </c>
      <c r="H6063" s="1" t="str">
        <f t="shared" si="378"/>
        <v>Monday</v>
      </c>
      <c r="I6063" s="1" t="str">
        <f t="shared" si="379"/>
        <v>26</v>
      </c>
      <c r="J6063" t="s">
        <v>30</v>
      </c>
      <c r="K6063" t="s">
        <v>87</v>
      </c>
      <c r="L6063" t="s">
        <v>88</v>
      </c>
      <c r="M6063" t="s">
        <v>21</v>
      </c>
      <c r="N6063">
        <v>56</v>
      </c>
      <c r="O6063">
        <v>58</v>
      </c>
      <c r="P6063">
        <v>3248</v>
      </c>
      <c r="Q6063">
        <v>1332</v>
      </c>
      <c r="R6063">
        <v>0.41</v>
      </c>
      <c r="S6063" t="s">
        <v>82</v>
      </c>
      <c r="T6063" t="str">
        <f>IF(Table1[[#This Row],[Units Sold]]&gt; 700,"High Units","low Units")</f>
        <v>low Units</v>
      </c>
      <c r="U6063">
        <f>SUM(Table1[[#This Row],[Operating Profit]])/SUM(Table1[Operating Profit])*100</f>
        <v>4.0104159776273226E-4</v>
      </c>
      <c r="V6063">
        <f>SUM(Table1[[#This Row],[Price per Unit]]*Table1[[#This Row],[Units Sold]])</f>
        <v>3248</v>
      </c>
      <c r="W6063">
        <f>SUM(Table1[[#This Row],[Total Sales]]-Table1[[#This Row],[Operating Profit]])</f>
        <v>1916</v>
      </c>
      <c r="X6063">
        <f>SUM(Table1[[#This Row],[Total Sales]]-Table1[[#This Row],[Cost]])</f>
        <v>1332</v>
      </c>
      <c r="Y6063">
        <f>SUM(Table1[[#This Row],[profit/loss]])/SUM(Table1[profit/loss])</f>
        <v>4.0104159776273223E-6</v>
      </c>
    </row>
    <row r="6064" spans="1:25" x14ac:dyDescent="0.3">
      <c r="A6064" t="s">
        <v>33</v>
      </c>
      <c r="B6064" t="s">
        <v>82</v>
      </c>
      <c r="C6064">
        <v>1128299</v>
      </c>
      <c r="D6064" s="9">
        <v>44312</v>
      </c>
      <c r="E6064" s="8" t="str">
        <f>TEXT(Table1[[#This Row],[Invoice Date]],"dd-mm-yyyy")</f>
        <v>26-04-2021</v>
      </c>
      <c r="F6064" s="1" t="str">
        <f t="shared" si="376"/>
        <v>April</v>
      </c>
      <c r="G6064" s="1" t="str">
        <f t="shared" si="377"/>
        <v>2021</v>
      </c>
      <c r="H6064" s="1" t="str">
        <f t="shared" si="378"/>
        <v>Monday</v>
      </c>
      <c r="I6064" s="1" t="str">
        <f t="shared" si="379"/>
        <v>26</v>
      </c>
      <c r="J6064" t="s">
        <v>30</v>
      </c>
      <c r="K6064" t="s">
        <v>87</v>
      </c>
      <c r="L6064" t="s">
        <v>88</v>
      </c>
      <c r="M6064" t="s">
        <v>22</v>
      </c>
      <c r="N6064">
        <v>69</v>
      </c>
      <c r="O6064">
        <v>101</v>
      </c>
      <c r="P6064">
        <v>6969</v>
      </c>
      <c r="Q6064">
        <v>2648</v>
      </c>
      <c r="R6064">
        <v>0.38</v>
      </c>
      <c r="S6064" t="s">
        <v>82</v>
      </c>
      <c r="T6064" t="str">
        <f>IF(Table1[[#This Row],[Units Sold]]&gt; 700,"High Units","low Units")</f>
        <v>low Units</v>
      </c>
      <c r="U6064">
        <f>SUM(Table1[[#This Row],[Operating Profit]])/SUM(Table1[Operating Profit])*100</f>
        <v>7.9726587903582212E-4</v>
      </c>
      <c r="V6064">
        <f>SUM(Table1[[#This Row],[Price per Unit]]*Table1[[#This Row],[Units Sold]])</f>
        <v>6969</v>
      </c>
      <c r="W6064">
        <f>SUM(Table1[[#This Row],[Total Sales]]-Table1[[#This Row],[Operating Profit]])</f>
        <v>4321</v>
      </c>
      <c r="X6064">
        <f>SUM(Table1[[#This Row],[Total Sales]]-Table1[[#This Row],[Cost]])</f>
        <v>2648</v>
      </c>
      <c r="Y6064">
        <f>SUM(Table1[[#This Row],[profit/loss]])/SUM(Table1[profit/loss])</f>
        <v>7.972658790358221E-6</v>
      </c>
    </row>
    <row r="6065" spans="1:25" x14ac:dyDescent="0.3">
      <c r="A6065" t="s">
        <v>33</v>
      </c>
      <c r="B6065" t="s">
        <v>82</v>
      </c>
      <c r="C6065">
        <v>1128299</v>
      </c>
      <c r="D6065" s="9">
        <v>44343</v>
      </c>
      <c r="E6065" s="8" t="str">
        <f>TEXT(Table1[[#This Row],[Invoice Date]],"dd-mm-yyyy")</f>
        <v>27-05-2021</v>
      </c>
      <c r="F6065" s="1" t="str">
        <f t="shared" si="376"/>
        <v>May</v>
      </c>
      <c r="G6065" s="1" t="str">
        <f t="shared" si="377"/>
        <v>2021</v>
      </c>
      <c r="H6065" s="1" t="str">
        <f t="shared" si="378"/>
        <v>Thursday</v>
      </c>
      <c r="I6065" s="1" t="str">
        <f t="shared" si="379"/>
        <v>27</v>
      </c>
      <c r="J6065" t="s">
        <v>30</v>
      </c>
      <c r="K6065" t="s">
        <v>87</v>
      </c>
      <c r="L6065" t="s">
        <v>88</v>
      </c>
      <c r="M6065" t="s">
        <v>16</v>
      </c>
      <c r="N6065">
        <v>51</v>
      </c>
      <c r="O6065">
        <v>150</v>
      </c>
      <c r="P6065">
        <v>7650</v>
      </c>
      <c r="Q6065">
        <v>3443</v>
      </c>
      <c r="R6065">
        <v>0.45</v>
      </c>
      <c r="S6065" t="s">
        <v>82</v>
      </c>
      <c r="T6065" t="str">
        <f>IF(Table1[[#This Row],[Units Sold]]&gt; 700,"High Units","low Units")</f>
        <v>low Units</v>
      </c>
      <c r="U6065">
        <f>SUM(Table1[[#This Row],[Operating Profit]])/SUM(Table1[Operating Profit])*100</f>
        <v>1.0366262921149302E-3</v>
      </c>
      <c r="V6065">
        <f>SUM(Table1[[#This Row],[Price per Unit]]*Table1[[#This Row],[Units Sold]])</f>
        <v>7650</v>
      </c>
      <c r="W6065">
        <f>SUM(Table1[[#This Row],[Total Sales]]-Table1[[#This Row],[Operating Profit]])</f>
        <v>4207</v>
      </c>
      <c r="X6065">
        <f>SUM(Table1[[#This Row],[Total Sales]]-Table1[[#This Row],[Cost]])</f>
        <v>3443</v>
      </c>
      <c r="Y6065">
        <f>SUM(Table1[[#This Row],[profit/loss]])/SUM(Table1[profit/loss])</f>
        <v>1.0366262921149303E-5</v>
      </c>
    </row>
    <row r="6066" spans="1:25" x14ac:dyDescent="0.3">
      <c r="A6066" t="s">
        <v>33</v>
      </c>
      <c r="B6066" t="s">
        <v>82</v>
      </c>
      <c r="C6066">
        <v>1128299</v>
      </c>
      <c r="D6066" s="9">
        <v>44343</v>
      </c>
      <c r="E6066" s="8" t="str">
        <f>TEXT(Table1[[#This Row],[Invoice Date]],"dd-mm-yyyy")</f>
        <v>27-05-2021</v>
      </c>
      <c r="F6066" s="1" t="str">
        <f t="shared" si="376"/>
        <v>May</v>
      </c>
      <c r="G6066" s="1" t="str">
        <f t="shared" si="377"/>
        <v>2021</v>
      </c>
      <c r="H6066" s="1" t="str">
        <f t="shared" si="378"/>
        <v>Thursday</v>
      </c>
      <c r="I6066" s="1" t="str">
        <f t="shared" si="379"/>
        <v>27</v>
      </c>
      <c r="J6066" t="s">
        <v>30</v>
      </c>
      <c r="K6066" t="s">
        <v>87</v>
      </c>
      <c r="L6066" t="s">
        <v>88</v>
      </c>
      <c r="M6066" t="s">
        <v>18</v>
      </c>
      <c r="N6066">
        <v>58</v>
      </c>
      <c r="O6066">
        <v>111</v>
      </c>
      <c r="P6066">
        <v>6438</v>
      </c>
      <c r="Q6066">
        <v>3283</v>
      </c>
      <c r="R6066">
        <v>0.51</v>
      </c>
      <c r="S6066" t="s">
        <v>82</v>
      </c>
      <c r="T6066" t="str">
        <f>IF(Table1[[#This Row],[Units Sold]]&gt; 700,"High Units","low Units")</f>
        <v>low Units</v>
      </c>
      <c r="U6066">
        <f>SUM(Table1[[#This Row],[Operating Profit]])/SUM(Table1[Operating Profit])*100</f>
        <v>9.8845312721850594E-4</v>
      </c>
      <c r="V6066">
        <f>SUM(Table1[[#This Row],[Price per Unit]]*Table1[[#This Row],[Units Sold]])</f>
        <v>6438</v>
      </c>
      <c r="W6066">
        <f>SUM(Table1[[#This Row],[Total Sales]]-Table1[[#This Row],[Operating Profit]])</f>
        <v>3155</v>
      </c>
      <c r="X6066">
        <f>SUM(Table1[[#This Row],[Total Sales]]-Table1[[#This Row],[Cost]])</f>
        <v>3283</v>
      </c>
      <c r="Y6066">
        <f>SUM(Table1[[#This Row],[profit/loss]])/SUM(Table1[profit/loss])</f>
        <v>9.8845312721850588E-6</v>
      </c>
    </row>
    <row r="6067" spans="1:25" x14ac:dyDescent="0.3">
      <c r="A6067" t="s">
        <v>33</v>
      </c>
      <c r="B6067" t="s">
        <v>82</v>
      </c>
      <c r="C6067">
        <v>1128299</v>
      </c>
      <c r="D6067" s="9">
        <v>44343</v>
      </c>
      <c r="E6067" s="8" t="str">
        <f>TEXT(Table1[[#This Row],[Invoice Date]],"dd-mm-yyyy")</f>
        <v>27-05-2021</v>
      </c>
      <c r="F6067" s="1" t="str">
        <f t="shared" si="376"/>
        <v>May</v>
      </c>
      <c r="G6067" s="1" t="str">
        <f t="shared" si="377"/>
        <v>2021</v>
      </c>
      <c r="H6067" s="1" t="str">
        <f t="shared" si="378"/>
        <v>Thursday</v>
      </c>
      <c r="I6067" s="1" t="str">
        <f t="shared" si="379"/>
        <v>27</v>
      </c>
      <c r="J6067" t="s">
        <v>30</v>
      </c>
      <c r="K6067" t="s">
        <v>87</v>
      </c>
      <c r="L6067" t="s">
        <v>88</v>
      </c>
      <c r="M6067" t="s">
        <v>19</v>
      </c>
      <c r="N6067">
        <v>56</v>
      </c>
      <c r="O6067">
        <v>126</v>
      </c>
      <c r="P6067">
        <v>7056</v>
      </c>
      <c r="Q6067">
        <v>3316</v>
      </c>
      <c r="R6067">
        <v>0.47</v>
      </c>
      <c r="S6067" t="s">
        <v>82</v>
      </c>
      <c r="T6067" t="str">
        <f>IF(Table1[[#This Row],[Units Sold]]&gt; 700,"High Units","low Units")</f>
        <v>low Units</v>
      </c>
      <c r="U6067">
        <f>SUM(Table1[[#This Row],[Operating Profit]])/SUM(Table1[Operating Profit])*100</f>
        <v>9.9838884247839348E-4</v>
      </c>
      <c r="V6067">
        <f>SUM(Table1[[#This Row],[Price per Unit]]*Table1[[#This Row],[Units Sold]])</f>
        <v>7056</v>
      </c>
      <c r="W6067">
        <f>SUM(Table1[[#This Row],[Total Sales]]-Table1[[#This Row],[Operating Profit]])</f>
        <v>3740</v>
      </c>
      <c r="X6067">
        <f>SUM(Table1[[#This Row],[Total Sales]]-Table1[[#This Row],[Cost]])</f>
        <v>3316</v>
      </c>
      <c r="Y6067">
        <f>SUM(Table1[[#This Row],[profit/loss]])/SUM(Table1[profit/loss])</f>
        <v>9.9838884247839347E-6</v>
      </c>
    </row>
    <row r="6068" spans="1:25" x14ac:dyDescent="0.3">
      <c r="A6068" t="s">
        <v>33</v>
      </c>
      <c r="B6068" t="s">
        <v>82</v>
      </c>
      <c r="C6068">
        <v>1128299</v>
      </c>
      <c r="D6068" s="9">
        <v>44343</v>
      </c>
      <c r="E6068" s="8" t="str">
        <f>TEXT(Table1[[#This Row],[Invoice Date]],"dd-mm-yyyy")</f>
        <v>27-05-2021</v>
      </c>
      <c r="F6068" s="1" t="str">
        <f t="shared" si="376"/>
        <v>May</v>
      </c>
      <c r="G6068" s="1" t="str">
        <f t="shared" si="377"/>
        <v>2021</v>
      </c>
      <c r="H6068" s="1" t="str">
        <f t="shared" si="378"/>
        <v>Thursday</v>
      </c>
      <c r="I6068" s="1" t="str">
        <f t="shared" si="379"/>
        <v>27</v>
      </c>
      <c r="J6068" t="s">
        <v>30</v>
      </c>
      <c r="K6068" t="s">
        <v>87</v>
      </c>
      <c r="L6068" t="s">
        <v>88</v>
      </c>
      <c r="M6068" t="s">
        <v>20</v>
      </c>
      <c r="N6068">
        <v>51</v>
      </c>
      <c r="O6068">
        <v>91</v>
      </c>
      <c r="P6068">
        <v>4641</v>
      </c>
      <c r="Q6068">
        <v>2135</v>
      </c>
      <c r="R6068">
        <v>0.46</v>
      </c>
      <c r="S6068" t="s">
        <v>82</v>
      </c>
      <c r="T6068" t="str">
        <f>IF(Table1[[#This Row],[Units Sold]]&gt; 700,"High Units","low Units")</f>
        <v>low Units</v>
      </c>
      <c r="U6068">
        <f>SUM(Table1[[#This Row],[Operating Profit]])/SUM(Table1[Operating Profit])*100</f>
        <v>6.4281066908666168E-4</v>
      </c>
      <c r="V6068">
        <f>SUM(Table1[[#This Row],[Price per Unit]]*Table1[[#This Row],[Units Sold]])</f>
        <v>4641</v>
      </c>
      <c r="W6068">
        <f>SUM(Table1[[#This Row],[Total Sales]]-Table1[[#This Row],[Operating Profit]])</f>
        <v>2506</v>
      </c>
      <c r="X6068">
        <f>SUM(Table1[[#This Row],[Total Sales]]-Table1[[#This Row],[Cost]])</f>
        <v>2135</v>
      </c>
      <c r="Y6068">
        <f>SUM(Table1[[#This Row],[profit/loss]])/SUM(Table1[profit/loss])</f>
        <v>6.428106690866617E-6</v>
      </c>
    </row>
    <row r="6069" spans="1:25" x14ac:dyDescent="0.3">
      <c r="A6069" t="s">
        <v>33</v>
      </c>
      <c r="B6069" t="s">
        <v>82</v>
      </c>
      <c r="C6069">
        <v>1128299</v>
      </c>
      <c r="D6069" s="9">
        <v>44343</v>
      </c>
      <c r="E6069" s="8" t="str">
        <f>TEXT(Table1[[#This Row],[Invoice Date]],"dd-mm-yyyy")</f>
        <v>27-05-2021</v>
      </c>
      <c r="F6069" s="1" t="str">
        <f t="shared" si="376"/>
        <v>May</v>
      </c>
      <c r="G6069" s="1" t="str">
        <f t="shared" si="377"/>
        <v>2021</v>
      </c>
      <c r="H6069" s="1" t="str">
        <f t="shared" si="378"/>
        <v>Thursday</v>
      </c>
      <c r="I6069" s="1" t="str">
        <f t="shared" si="379"/>
        <v>27</v>
      </c>
      <c r="J6069" t="s">
        <v>30</v>
      </c>
      <c r="K6069" t="s">
        <v>87</v>
      </c>
      <c r="L6069" t="s">
        <v>88</v>
      </c>
      <c r="M6069" t="s">
        <v>21</v>
      </c>
      <c r="N6069">
        <v>56</v>
      </c>
      <c r="O6069">
        <v>65</v>
      </c>
      <c r="P6069">
        <v>3640</v>
      </c>
      <c r="Q6069">
        <v>1529</v>
      </c>
      <c r="R6069">
        <v>0.42</v>
      </c>
      <c r="S6069" t="s">
        <v>82</v>
      </c>
      <c r="T6069" t="str">
        <f>IF(Table1[[#This Row],[Units Sold]]&gt; 700,"High Units","low Units")</f>
        <v>low Units</v>
      </c>
      <c r="U6069">
        <f>SUM(Table1[[#This Row],[Operating Profit]])/SUM(Table1[Operating Profit])*100</f>
        <v>4.6035480704145466E-4</v>
      </c>
      <c r="V6069">
        <f>SUM(Table1[[#This Row],[Price per Unit]]*Table1[[#This Row],[Units Sold]])</f>
        <v>3640</v>
      </c>
      <c r="W6069">
        <f>SUM(Table1[[#This Row],[Total Sales]]-Table1[[#This Row],[Operating Profit]])</f>
        <v>2111</v>
      </c>
      <c r="X6069">
        <f>SUM(Table1[[#This Row],[Total Sales]]-Table1[[#This Row],[Cost]])</f>
        <v>1529</v>
      </c>
      <c r="Y6069">
        <f>SUM(Table1[[#This Row],[profit/loss]])/SUM(Table1[profit/loss])</f>
        <v>4.6035480704145465E-6</v>
      </c>
    </row>
    <row r="6070" spans="1:25" x14ac:dyDescent="0.3">
      <c r="A6070" t="s">
        <v>33</v>
      </c>
      <c r="B6070" t="s">
        <v>82</v>
      </c>
      <c r="C6070">
        <v>1128299</v>
      </c>
      <c r="D6070" s="9">
        <v>44343</v>
      </c>
      <c r="E6070" s="8" t="str">
        <f>TEXT(Table1[[#This Row],[Invoice Date]],"dd-mm-yyyy")</f>
        <v>27-05-2021</v>
      </c>
      <c r="F6070" s="1" t="str">
        <f t="shared" si="376"/>
        <v>May</v>
      </c>
      <c r="G6070" s="1" t="str">
        <f t="shared" si="377"/>
        <v>2021</v>
      </c>
      <c r="H6070" s="1" t="str">
        <f t="shared" si="378"/>
        <v>Thursday</v>
      </c>
      <c r="I6070" s="1" t="str">
        <f t="shared" si="379"/>
        <v>27</v>
      </c>
      <c r="J6070" t="s">
        <v>30</v>
      </c>
      <c r="K6070" t="s">
        <v>87</v>
      </c>
      <c r="L6070" t="s">
        <v>88</v>
      </c>
      <c r="M6070" t="s">
        <v>22</v>
      </c>
      <c r="N6070">
        <v>69</v>
      </c>
      <c r="O6070">
        <v>115</v>
      </c>
      <c r="P6070">
        <v>7935</v>
      </c>
      <c r="Q6070">
        <v>3095</v>
      </c>
      <c r="R6070">
        <v>0.39</v>
      </c>
      <c r="S6070" t="s">
        <v>82</v>
      </c>
      <c r="T6070" t="str">
        <f>IF(Table1[[#This Row],[Units Sold]]&gt; 700,"High Units","low Units")</f>
        <v>low Units</v>
      </c>
      <c r="U6070">
        <f>SUM(Table1[[#This Row],[Operating Profit]])/SUM(Table1[Operating Profit])*100</f>
        <v>9.3184965846520738E-4</v>
      </c>
      <c r="V6070">
        <f>SUM(Table1[[#This Row],[Price per Unit]]*Table1[[#This Row],[Units Sold]])</f>
        <v>7935</v>
      </c>
      <c r="W6070">
        <f>SUM(Table1[[#This Row],[Total Sales]]-Table1[[#This Row],[Operating Profit]])</f>
        <v>4840</v>
      </c>
      <c r="X6070">
        <f>SUM(Table1[[#This Row],[Total Sales]]-Table1[[#This Row],[Cost]])</f>
        <v>3095</v>
      </c>
      <c r="Y6070">
        <f>SUM(Table1[[#This Row],[profit/loss]])/SUM(Table1[profit/loss])</f>
        <v>9.318496584652074E-6</v>
      </c>
    </row>
    <row r="6071" spans="1:25" x14ac:dyDescent="0.3">
      <c r="A6071" t="s">
        <v>33</v>
      </c>
      <c r="B6071" t="s">
        <v>82</v>
      </c>
      <c r="C6071">
        <v>1128299</v>
      </c>
      <c r="D6071" s="9">
        <v>44373</v>
      </c>
      <c r="E6071" s="8" t="str">
        <f>TEXT(Table1[[#This Row],[Invoice Date]],"dd-mm-yyyy")</f>
        <v>26-06-2021</v>
      </c>
      <c r="F6071" s="1" t="str">
        <f t="shared" si="376"/>
        <v>June</v>
      </c>
      <c r="G6071" s="1" t="str">
        <f t="shared" si="377"/>
        <v>2021</v>
      </c>
      <c r="H6071" s="1" t="str">
        <f t="shared" si="378"/>
        <v>Saturday</v>
      </c>
      <c r="I6071" s="1" t="str">
        <f t="shared" si="379"/>
        <v>26</v>
      </c>
      <c r="J6071" t="s">
        <v>30</v>
      </c>
      <c r="K6071" t="s">
        <v>87</v>
      </c>
      <c r="L6071" t="s">
        <v>88</v>
      </c>
      <c r="M6071" t="s">
        <v>16</v>
      </c>
      <c r="N6071">
        <v>52</v>
      </c>
      <c r="O6071">
        <v>203</v>
      </c>
      <c r="P6071">
        <v>10556</v>
      </c>
      <c r="Q6071">
        <v>5067</v>
      </c>
      <c r="R6071">
        <v>0.48</v>
      </c>
      <c r="S6071" t="s">
        <v>82</v>
      </c>
      <c r="T6071" t="str">
        <f>IF(Table1[[#This Row],[Units Sold]]&gt; 700,"High Units","low Units")</f>
        <v>low Units</v>
      </c>
      <c r="U6071">
        <f>SUM(Table1[[#This Row],[Operating Profit]])/SUM(Table1[Operating Profit])*100</f>
        <v>1.5255839158136368E-3</v>
      </c>
      <c r="V6071">
        <f>SUM(Table1[[#This Row],[Price per Unit]]*Table1[[#This Row],[Units Sold]])</f>
        <v>10556</v>
      </c>
      <c r="W6071">
        <f>SUM(Table1[[#This Row],[Total Sales]]-Table1[[#This Row],[Operating Profit]])</f>
        <v>5489</v>
      </c>
      <c r="X6071">
        <f>SUM(Table1[[#This Row],[Total Sales]]-Table1[[#This Row],[Cost]])</f>
        <v>5067</v>
      </c>
      <c r="Y6071">
        <f>SUM(Table1[[#This Row],[profit/loss]])/SUM(Table1[profit/loss])</f>
        <v>1.5255839158136368E-5</v>
      </c>
    </row>
    <row r="6072" spans="1:25" x14ac:dyDescent="0.3">
      <c r="A6072" t="s">
        <v>33</v>
      </c>
      <c r="B6072" t="s">
        <v>82</v>
      </c>
      <c r="C6072">
        <v>1128299</v>
      </c>
      <c r="D6072" s="9">
        <v>44373</v>
      </c>
      <c r="E6072" s="8" t="str">
        <f>TEXT(Table1[[#This Row],[Invoice Date]],"dd-mm-yyyy")</f>
        <v>26-06-2021</v>
      </c>
      <c r="F6072" s="1" t="str">
        <f t="shared" si="376"/>
        <v>June</v>
      </c>
      <c r="G6072" s="1" t="str">
        <f t="shared" si="377"/>
        <v>2021</v>
      </c>
      <c r="H6072" s="1" t="str">
        <f t="shared" si="378"/>
        <v>Saturday</v>
      </c>
      <c r="I6072" s="1" t="str">
        <f t="shared" si="379"/>
        <v>26</v>
      </c>
      <c r="J6072" t="s">
        <v>30</v>
      </c>
      <c r="K6072" t="s">
        <v>87</v>
      </c>
      <c r="L6072" t="s">
        <v>88</v>
      </c>
      <c r="M6072" t="s">
        <v>18</v>
      </c>
      <c r="N6072">
        <v>54</v>
      </c>
      <c r="O6072">
        <v>154</v>
      </c>
      <c r="P6072">
        <v>8316</v>
      </c>
      <c r="Q6072">
        <v>4324</v>
      </c>
      <c r="R6072">
        <v>0.52</v>
      </c>
      <c r="S6072" t="s">
        <v>82</v>
      </c>
      <c r="T6072" t="str">
        <f>IF(Table1[[#This Row],[Units Sold]]&gt; 700,"High Units","low Units")</f>
        <v>low Units</v>
      </c>
      <c r="U6072">
        <f>SUM(Table1[[#This Row],[Operating Profit]])/SUM(Table1[Operating Profit])*100</f>
        <v>1.3018797813258666E-3</v>
      </c>
      <c r="V6072">
        <f>SUM(Table1[[#This Row],[Price per Unit]]*Table1[[#This Row],[Units Sold]])</f>
        <v>8316</v>
      </c>
      <c r="W6072">
        <f>SUM(Table1[[#This Row],[Total Sales]]-Table1[[#This Row],[Operating Profit]])</f>
        <v>3992</v>
      </c>
      <c r="X6072">
        <f>SUM(Table1[[#This Row],[Total Sales]]-Table1[[#This Row],[Cost]])</f>
        <v>4324</v>
      </c>
      <c r="Y6072">
        <f>SUM(Table1[[#This Row],[profit/loss]])/SUM(Table1[profit/loss])</f>
        <v>1.3018797813258665E-5</v>
      </c>
    </row>
    <row r="6073" spans="1:25" x14ac:dyDescent="0.3">
      <c r="A6073" t="s">
        <v>33</v>
      </c>
      <c r="B6073" t="s">
        <v>82</v>
      </c>
      <c r="C6073">
        <v>1128299</v>
      </c>
      <c r="D6073" s="9">
        <v>44373</v>
      </c>
      <c r="E6073" s="8" t="str">
        <f>TEXT(Table1[[#This Row],[Invoice Date]],"dd-mm-yyyy")</f>
        <v>26-06-2021</v>
      </c>
      <c r="F6073" s="1" t="str">
        <f t="shared" si="376"/>
        <v>June</v>
      </c>
      <c r="G6073" s="1" t="str">
        <f t="shared" si="377"/>
        <v>2021</v>
      </c>
      <c r="H6073" s="1" t="str">
        <f t="shared" si="378"/>
        <v>Saturday</v>
      </c>
      <c r="I6073" s="1" t="str">
        <f t="shared" si="379"/>
        <v>26</v>
      </c>
      <c r="J6073" t="s">
        <v>30</v>
      </c>
      <c r="K6073" t="s">
        <v>87</v>
      </c>
      <c r="L6073" t="s">
        <v>88</v>
      </c>
      <c r="M6073" t="s">
        <v>19</v>
      </c>
      <c r="N6073">
        <v>54</v>
      </c>
      <c r="O6073">
        <v>149</v>
      </c>
      <c r="P6073">
        <v>8046</v>
      </c>
      <c r="Q6073">
        <v>4023</v>
      </c>
      <c r="R6073">
        <v>0.5</v>
      </c>
      <c r="S6073" t="s">
        <v>82</v>
      </c>
      <c r="T6073" t="str">
        <f>IF(Table1[[#This Row],[Units Sold]]&gt; 700,"High Units","low Units")</f>
        <v>low Units</v>
      </c>
      <c r="U6073">
        <f>SUM(Table1[[#This Row],[Operating Profit]])/SUM(Table1[Operating Profit])*100</f>
        <v>1.2112540148644683E-3</v>
      </c>
      <c r="V6073">
        <f>SUM(Table1[[#This Row],[Price per Unit]]*Table1[[#This Row],[Units Sold]])</f>
        <v>8046</v>
      </c>
      <c r="W6073">
        <f>SUM(Table1[[#This Row],[Total Sales]]-Table1[[#This Row],[Operating Profit]])</f>
        <v>4023</v>
      </c>
      <c r="X6073">
        <f>SUM(Table1[[#This Row],[Total Sales]]-Table1[[#This Row],[Cost]])</f>
        <v>4023</v>
      </c>
      <c r="Y6073">
        <f>SUM(Table1[[#This Row],[profit/loss]])/SUM(Table1[profit/loss])</f>
        <v>1.2112540148644683E-5</v>
      </c>
    </row>
    <row r="6074" spans="1:25" x14ac:dyDescent="0.3">
      <c r="A6074" t="s">
        <v>33</v>
      </c>
      <c r="B6074" t="s">
        <v>82</v>
      </c>
      <c r="C6074">
        <v>1128299</v>
      </c>
      <c r="D6074" s="9">
        <v>44373</v>
      </c>
      <c r="E6074" s="8" t="str">
        <f>TEXT(Table1[[#This Row],[Invoice Date]],"dd-mm-yyyy")</f>
        <v>26-06-2021</v>
      </c>
      <c r="F6074" s="1" t="str">
        <f t="shared" si="376"/>
        <v>June</v>
      </c>
      <c r="G6074" s="1" t="str">
        <f t="shared" si="377"/>
        <v>2021</v>
      </c>
      <c r="H6074" s="1" t="str">
        <f t="shared" si="378"/>
        <v>Saturday</v>
      </c>
      <c r="I6074" s="1" t="str">
        <f t="shared" si="379"/>
        <v>26</v>
      </c>
      <c r="J6074" t="s">
        <v>30</v>
      </c>
      <c r="K6074" t="s">
        <v>87</v>
      </c>
      <c r="L6074" t="s">
        <v>88</v>
      </c>
      <c r="M6074" t="s">
        <v>20</v>
      </c>
      <c r="N6074">
        <v>54</v>
      </c>
      <c r="O6074">
        <v>106</v>
      </c>
      <c r="P6074">
        <v>5724</v>
      </c>
      <c r="Q6074">
        <v>2576</v>
      </c>
      <c r="R6074">
        <v>0.45</v>
      </c>
      <c r="S6074" t="s">
        <v>82</v>
      </c>
      <c r="T6074" t="str">
        <f>IF(Table1[[#This Row],[Units Sold]]&gt; 700,"High Units","low Units")</f>
        <v>low Units</v>
      </c>
      <c r="U6074">
        <f>SUM(Table1[[#This Row],[Operating Profit]])/SUM(Table1[Operating Profit])*100</f>
        <v>7.7558795483243111E-4</v>
      </c>
      <c r="V6074">
        <f>SUM(Table1[[#This Row],[Price per Unit]]*Table1[[#This Row],[Units Sold]])</f>
        <v>5724</v>
      </c>
      <c r="W6074">
        <f>SUM(Table1[[#This Row],[Total Sales]]-Table1[[#This Row],[Operating Profit]])</f>
        <v>3148</v>
      </c>
      <c r="X6074">
        <f>SUM(Table1[[#This Row],[Total Sales]]-Table1[[#This Row],[Cost]])</f>
        <v>2576</v>
      </c>
      <c r="Y6074">
        <f>SUM(Table1[[#This Row],[profit/loss]])/SUM(Table1[profit/loss])</f>
        <v>7.7558795483243108E-6</v>
      </c>
    </row>
    <row r="6075" spans="1:25" x14ac:dyDescent="0.3">
      <c r="A6075" t="s">
        <v>33</v>
      </c>
      <c r="B6075" t="s">
        <v>82</v>
      </c>
      <c r="C6075">
        <v>1128299</v>
      </c>
      <c r="D6075" s="9">
        <v>44373</v>
      </c>
      <c r="E6075" s="8" t="str">
        <f>TEXT(Table1[[#This Row],[Invoice Date]],"dd-mm-yyyy")</f>
        <v>26-06-2021</v>
      </c>
      <c r="F6075" s="1" t="str">
        <f t="shared" si="376"/>
        <v>June</v>
      </c>
      <c r="G6075" s="1" t="str">
        <f t="shared" si="377"/>
        <v>2021</v>
      </c>
      <c r="H6075" s="1" t="str">
        <f t="shared" si="378"/>
        <v>Saturday</v>
      </c>
      <c r="I6075" s="1" t="str">
        <f t="shared" si="379"/>
        <v>26</v>
      </c>
      <c r="J6075" t="s">
        <v>30</v>
      </c>
      <c r="K6075" t="s">
        <v>87</v>
      </c>
      <c r="L6075" t="s">
        <v>88</v>
      </c>
      <c r="M6075" t="s">
        <v>21</v>
      </c>
      <c r="N6075">
        <v>56</v>
      </c>
      <c r="O6075">
        <v>87</v>
      </c>
      <c r="P6075">
        <v>4872</v>
      </c>
      <c r="Q6075">
        <v>2095</v>
      </c>
      <c r="R6075">
        <v>0.43</v>
      </c>
      <c r="S6075" t="s">
        <v>82</v>
      </c>
      <c r="T6075" t="str">
        <f>IF(Table1[[#This Row],[Units Sold]]&gt; 700,"High Units","low Units")</f>
        <v>low Units</v>
      </c>
      <c r="U6075">
        <f>SUM(Table1[[#This Row],[Operating Profit]])/SUM(Table1[Operating Profit])*100</f>
        <v>6.3076737786255555E-4</v>
      </c>
      <c r="V6075">
        <f>SUM(Table1[[#This Row],[Price per Unit]]*Table1[[#This Row],[Units Sold]])</f>
        <v>4872</v>
      </c>
      <c r="W6075">
        <f>SUM(Table1[[#This Row],[Total Sales]]-Table1[[#This Row],[Operating Profit]])</f>
        <v>2777</v>
      </c>
      <c r="X6075">
        <f>SUM(Table1[[#This Row],[Total Sales]]-Table1[[#This Row],[Cost]])</f>
        <v>2095</v>
      </c>
      <c r="Y6075">
        <f>SUM(Table1[[#This Row],[profit/loss]])/SUM(Table1[profit/loss])</f>
        <v>6.307673778625556E-6</v>
      </c>
    </row>
    <row r="6076" spans="1:25" x14ac:dyDescent="0.3">
      <c r="A6076" t="s">
        <v>33</v>
      </c>
      <c r="B6076" t="s">
        <v>82</v>
      </c>
      <c r="C6076">
        <v>1128299</v>
      </c>
      <c r="D6076" s="9">
        <v>44373</v>
      </c>
      <c r="E6076" s="8" t="str">
        <f>TEXT(Table1[[#This Row],[Invoice Date]],"dd-mm-yyyy")</f>
        <v>26-06-2021</v>
      </c>
      <c r="F6076" s="1" t="str">
        <f t="shared" si="376"/>
        <v>June</v>
      </c>
      <c r="G6076" s="1" t="str">
        <f t="shared" si="377"/>
        <v>2021</v>
      </c>
      <c r="H6076" s="1" t="str">
        <f t="shared" si="378"/>
        <v>Saturday</v>
      </c>
      <c r="I6076" s="1" t="str">
        <f t="shared" si="379"/>
        <v>26</v>
      </c>
      <c r="J6076" t="s">
        <v>30</v>
      </c>
      <c r="K6076" t="s">
        <v>87</v>
      </c>
      <c r="L6076" t="s">
        <v>88</v>
      </c>
      <c r="M6076" t="s">
        <v>22</v>
      </c>
      <c r="N6076">
        <v>74</v>
      </c>
      <c r="O6076">
        <v>162</v>
      </c>
      <c r="P6076">
        <v>11988</v>
      </c>
      <c r="Q6076">
        <v>4316</v>
      </c>
      <c r="R6076">
        <v>0.36</v>
      </c>
      <c r="S6076" t="s">
        <v>82</v>
      </c>
      <c r="T6076" t="str">
        <f>IF(Table1[[#This Row],[Units Sold]]&gt; 700,"High Units","low Units")</f>
        <v>low Units</v>
      </c>
      <c r="U6076">
        <f>SUM(Table1[[#This Row],[Operating Profit]])/SUM(Table1[Operating Profit])*100</f>
        <v>1.2994711230810453E-3</v>
      </c>
      <c r="V6076">
        <f>SUM(Table1[[#This Row],[Price per Unit]]*Table1[[#This Row],[Units Sold]])</f>
        <v>11988</v>
      </c>
      <c r="W6076">
        <f>SUM(Table1[[#This Row],[Total Sales]]-Table1[[#This Row],[Operating Profit]])</f>
        <v>7672</v>
      </c>
      <c r="X6076">
        <f>SUM(Table1[[#This Row],[Total Sales]]-Table1[[#This Row],[Cost]])</f>
        <v>4316</v>
      </c>
      <c r="Y6076">
        <f>SUM(Table1[[#This Row],[profit/loss]])/SUM(Table1[profit/loss])</f>
        <v>1.2994711230810454E-5</v>
      </c>
    </row>
    <row r="6077" spans="1:25" x14ac:dyDescent="0.3">
      <c r="A6077" t="s">
        <v>33</v>
      </c>
      <c r="B6077" t="s">
        <v>82</v>
      </c>
      <c r="C6077">
        <v>1128299</v>
      </c>
      <c r="D6077" s="9">
        <v>44402</v>
      </c>
      <c r="E6077" s="8" t="str">
        <f>TEXT(Table1[[#This Row],[Invoice Date]],"dd-mm-yyyy")</f>
        <v>25-07-2021</v>
      </c>
      <c r="F6077" s="1" t="str">
        <f t="shared" si="376"/>
        <v>July</v>
      </c>
      <c r="G6077" s="1" t="str">
        <f t="shared" si="377"/>
        <v>2021</v>
      </c>
      <c r="H6077" s="1" t="str">
        <f t="shared" si="378"/>
        <v>Sunday</v>
      </c>
      <c r="I6077" s="1" t="str">
        <f t="shared" si="379"/>
        <v>25</v>
      </c>
      <c r="J6077" t="s">
        <v>30</v>
      </c>
      <c r="K6077" t="s">
        <v>87</v>
      </c>
      <c r="L6077" t="s">
        <v>88</v>
      </c>
      <c r="M6077" t="s">
        <v>16</v>
      </c>
      <c r="N6077">
        <v>54</v>
      </c>
      <c r="O6077">
        <v>203</v>
      </c>
      <c r="P6077">
        <v>10962</v>
      </c>
      <c r="Q6077">
        <v>5152</v>
      </c>
      <c r="R6077">
        <v>0.47</v>
      </c>
      <c r="S6077" t="s">
        <v>82</v>
      </c>
      <c r="T6077" t="str">
        <f>IF(Table1[[#This Row],[Units Sold]]&gt; 700,"High Units","low Units")</f>
        <v>low Units</v>
      </c>
      <c r="U6077">
        <f>SUM(Table1[[#This Row],[Operating Profit]])/SUM(Table1[Operating Profit])*100</f>
        <v>1.5511759096648622E-3</v>
      </c>
      <c r="V6077">
        <f>SUM(Table1[[#This Row],[Price per Unit]]*Table1[[#This Row],[Units Sold]])</f>
        <v>10962</v>
      </c>
      <c r="W6077">
        <f>SUM(Table1[[#This Row],[Total Sales]]-Table1[[#This Row],[Operating Profit]])</f>
        <v>5810</v>
      </c>
      <c r="X6077">
        <f>SUM(Table1[[#This Row],[Total Sales]]-Table1[[#This Row],[Cost]])</f>
        <v>5152</v>
      </c>
      <c r="Y6077">
        <f>SUM(Table1[[#This Row],[profit/loss]])/SUM(Table1[profit/loss])</f>
        <v>1.5511759096648622E-5</v>
      </c>
    </row>
    <row r="6078" spans="1:25" x14ac:dyDescent="0.3">
      <c r="A6078" t="s">
        <v>33</v>
      </c>
      <c r="B6078" t="s">
        <v>82</v>
      </c>
      <c r="C6078">
        <v>1128299</v>
      </c>
      <c r="D6078" s="9">
        <v>44402</v>
      </c>
      <c r="E6078" s="8" t="str">
        <f>TEXT(Table1[[#This Row],[Invoice Date]],"dd-mm-yyyy")</f>
        <v>25-07-2021</v>
      </c>
      <c r="F6078" s="1" t="str">
        <f t="shared" si="376"/>
        <v>July</v>
      </c>
      <c r="G6078" s="1" t="str">
        <f t="shared" si="377"/>
        <v>2021</v>
      </c>
      <c r="H6078" s="1" t="str">
        <f t="shared" si="378"/>
        <v>Sunday</v>
      </c>
      <c r="I6078" s="1" t="str">
        <f t="shared" si="379"/>
        <v>25</v>
      </c>
      <c r="J6078" t="s">
        <v>30</v>
      </c>
      <c r="K6078" t="s">
        <v>87</v>
      </c>
      <c r="L6078" t="s">
        <v>88</v>
      </c>
      <c r="M6078" t="s">
        <v>18</v>
      </c>
      <c r="N6078">
        <v>56</v>
      </c>
      <c r="O6078">
        <v>180</v>
      </c>
      <c r="P6078">
        <v>10080</v>
      </c>
      <c r="Q6078">
        <v>5443</v>
      </c>
      <c r="R6078">
        <v>0.54</v>
      </c>
      <c r="S6078" t="s">
        <v>82</v>
      </c>
      <c r="T6078" t="str">
        <f>IF(Table1[[#This Row],[Units Sold]]&gt; 700,"High Units","low Units")</f>
        <v>low Units</v>
      </c>
      <c r="U6078">
        <f>SUM(Table1[[#This Row],[Operating Profit]])/SUM(Table1[Operating Profit])*100</f>
        <v>1.6387908533202339E-3</v>
      </c>
      <c r="V6078">
        <f>SUM(Table1[[#This Row],[Price per Unit]]*Table1[[#This Row],[Units Sold]])</f>
        <v>10080</v>
      </c>
      <c r="W6078">
        <f>SUM(Table1[[#This Row],[Total Sales]]-Table1[[#This Row],[Operating Profit]])</f>
        <v>4637</v>
      </c>
      <c r="X6078">
        <f>SUM(Table1[[#This Row],[Total Sales]]-Table1[[#This Row],[Cost]])</f>
        <v>5443</v>
      </c>
      <c r="Y6078">
        <f>SUM(Table1[[#This Row],[profit/loss]])/SUM(Table1[profit/loss])</f>
        <v>1.6387908533202339E-5</v>
      </c>
    </row>
    <row r="6079" spans="1:25" x14ac:dyDescent="0.3">
      <c r="A6079" t="s">
        <v>33</v>
      </c>
      <c r="B6079" t="s">
        <v>82</v>
      </c>
      <c r="C6079">
        <v>1128299</v>
      </c>
      <c r="D6079" s="9">
        <v>44402</v>
      </c>
      <c r="E6079" s="8" t="str">
        <f>TEXT(Table1[[#This Row],[Invoice Date]],"dd-mm-yyyy")</f>
        <v>25-07-2021</v>
      </c>
      <c r="F6079" s="1" t="str">
        <f t="shared" si="376"/>
        <v>July</v>
      </c>
      <c r="G6079" s="1" t="str">
        <f t="shared" si="377"/>
        <v>2021</v>
      </c>
      <c r="H6079" s="1" t="str">
        <f t="shared" si="378"/>
        <v>Sunday</v>
      </c>
      <c r="I6079" s="1" t="str">
        <f t="shared" si="379"/>
        <v>25</v>
      </c>
      <c r="J6079" t="s">
        <v>30</v>
      </c>
      <c r="K6079" t="s">
        <v>87</v>
      </c>
      <c r="L6079" t="s">
        <v>88</v>
      </c>
      <c r="M6079" t="s">
        <v>19</v>
      </c>
      <c r="N6079">
        <v>58</v>
      </c>
      <c r="O6079">
        <v>160</v>
      </c>
      <c r="P6079">
        <v>9280</v>
      </c>
      <c r="Q6079">
        <v>4454</v>
      </c>
      <c r="R6079">
        <v>0.48</v>
      </c>
      <c r="S6079" t="s">
        <v>82</v>
      </c>
      <c r="T6079" t="str">
        <f>IF(Table1[[#This Row],[Units Sold]]&gt; 700,"High Units","low Units")</f>
        <v>low Units</v>
      </c>
      <c r="U6079">
        <f>SUM(Table1[[#This Row],[Operating Profit]])/SUM(Table1[Operating Profit])*100</f>
        <v>1.3410204778042112E-3</v>
      </c>
      <c r="V6079">
        <f>SUM(Table1[[#This Row],[Price per Unit]]*Table1[[#This Row],[Units Sold]])</f>
        <v>9280</v>
      </c>
      <c r="W6079">
        <f>SUM(Table1[[#This Row],[Total Sales]]-Table1[[#This Row],[Operating Profit]])</f>
        <v>4826</v>
      </c>
      <c r="X6079">
        <f>SUM(Table1[[#This Row],[Total Sales]]-Table1[[#This Row],[Cost]])</f>
        <v>4454</v>
      </c>
      <c r="Y6079">
        <f>SUM(Table1[[#This Row],[profit/loss]])/SUM(Table1[profit/loss])</f>
        <v>1.3410204778042112E-5</v>
      </c>
    </row>
    <row r="6080" spans="1:25" x14ac:dyDescent="0.3">
      <c r="A6080" t="s">
        <v>33</v>
      </c>
      <c r="B6080" t="s">
        <v>82</v>
      </c>
      <c r="C6080">
        <v>1128299</v>
      </c>
      <c r="D6080" s="9">
        <v>44402</v>
      </c>
      <c r="E6080" s="8" t="str">
        <f>TEXT(Table1[[#This Row],[Invoice Date]],"dd-mm-yyyy")</f>
        <v>25-07-2021</v>
      </c>
      <c r="F6080" s="1" t="str">
        <f t="shared" si="376"/>
        <v>July</v>
      </c>
      <c r="G6080" s="1" t="str">
        <f t="shared" si="377"/>
        <v>2021</v>
      </c>
      <c r="H6080" s="1" t="str">
        <f t="shared" si="378"/>
        <v>Sunday</v>
      </c>
      <c r="I6080" s="1" t="str">
        <f t="shared" si="379"/>
        <v>25</v>
      </c>
      <c r="J6080" t="s">
        <v>30</v>
      </c>
      <c r="K6080" t="s">
        <v>87</v>
      </c>
      <c r="L6080" t="s">
        <v>88</v>
      </c>
      <c r="M6080" t="s">
        <v>20</v>
      </c>
      <c r="N6080">
        <v>54</v>
      </c>
      <c r="O6080">
        <v>135</v>
      </c>
      <c r="P6080">
        <v>7290</v>
      </c>
      <c r="Q6080">
        <v>3281</v>
      </c>
      <c r="R6080">
        <v>0.45</v>
      </c>
      <c r="S6080" t="s">
        <v>82</v>
      </c>
      <c r="T6080" t="str">
        <f>IF(Table1[[#This Row],[Units Sold]]&gt; 700,"High Units","low Units")</f>
        <v>low Units</v>
      </c>
      <c r="U6080">
        <f>SUM(Table1[[#This Row],[Operating Profit]])/SUM(Table1[Operating Profit])*100</f>
        <v>9.8785096265730063E-4</v>
      </c>
      <c r="V6080">
        <f>SUM(Table1[[#This Row],[Price per Unit]]*Table1[[#This Row],[Units Sold]])</f>
        <v>7290</v>
      </c>
      <c r="W6080">
        <f>SUM(Table1[[#This Row],[Total Sales]]-Table1[[#This Row],[Operating Profit]])</f>
        <v>4009</v>
      </c>
      <c r="X6080">
        <f>SUM(Table1[[#This Row],[Total Sales]]-Table1[[#This Row],[Cost]])</f>
        <v>3281</v>
      </c>
      <c r="Y6080">
        <f>SUM(Table1[[#This Row],[profit/loss]])/SUM(Table1[profit/loss])</f>
        <v>9.8785096265730071E-6</v>
      </c>
    </row>
    <row r="6081" spans="1:25" x14ac:dyDescent="0.3">
      <c r="A6081" t="s">
        <v>33</v>
      </c>
      <c r="B6081" t="s">
        <v>82</v>
      </c>
      <c r="C6081">
        <v>1128299</v>
      </c>
      <c r="D6081" s="9">
        <v>44402</v>
      </c>
      <c r="E6081" s="8" t="str">
        <f>TEXT(Table1[[#This Row],[Invoice Date]],"dd-mm-yyyy")</f>
        <v>25-07-2021</v>
      </c>
      <c r="F6081" s="1" t="str">
        <f t="shared" si="376"/>
        <v>July</v>
      </c>
      <c r="G6081" s="1" t="str">
        <f t="shared" si="377"/>
        <v>2021</v>
      </c>
      <c r="H6081" s="1" t="str">
        <f t="shared" si="378"/>
        <v>Sunday</v>
      </c>
      <c r="I6081" s="1" t="str">
        <f t="shared" si="379"/>
        <v>25</v>
      </c>
      <c r="J6081" t="s">
        <v>30</v>
      </c>
      <c r="K6081" t="s">
        <v>87</v>
      </c>
      <c r="L6081" t="s">
        <v>88</v>
      </c>
      <c r="M6081" t="s">
        <v>21</v>
      </c>
      <c r="N6081">
        <v>57</v>
      </c>
      <c r="O6081">
        <v>145</v>
      </c>
      <c r="P6081">
        <v>8265</v>
      </c>
      <c r="Q6081">
        <v>3554</v>
      </c>
      <c r="R6081">
        <v>0.43</v>
      </c>
      <c r="S6081" t="s">
        <v>82</v>
      </c>
      <c r="T6081" t="str">
        <f>IF(Table1[[#This Row],[Units Sold]]&gt; 700,"High Units","low Units")</f>
        <v>low Units</v>
      </c>
      <c r="U6081">
        <f>SUM(Table1[[#This Row],[Operating Profit]])/SUM(Table1[Operating Profit])*100</f>
        <v>1.0700464252618245E-3</v>
      </c>
      <c r="V6081">
        <f>SUM(Table1[[#This Row],[Price per Unit]]*Table1[[#This Row],[Units Sold]])</f>
        <v>8265</v>
      </c>
      <c r="W6081">
        <f>SUM(Table1[[#This Row],[Total Sales]]-Table1[[#This Row],[Operating Profit]])</f>
        <v>4711</v>
      </c>
      <c r="X6081">
        <f>SUM(Table1[[#This Row],[Total Sales]]-Table1[[#This Row],[Cost]])</f>
        <v>3554</v>
      </c>
      <c r="Y6081">
        <f>SUM(Table1[[#This Row],[profit/loss]])/SUM(Table1[profit/loss])</f>
        <v>1.0700464252618246E-5</v>
      </c>
    </row>
    <row r="6082" spans="1:25" x14ac:dyDescent="0.3">
      <c r="A6082" t="s">
        <v>33</v>
      </c>
      <c r="B6082" t="s">
        <v>82</v>
      </c>
      <c r="C6082">
        <v>1128299</v>
      </c>
      <c r="D6082" s="9">
        <v>44402</v>
      </c>
      <c r="E6082" s="8" t="str">
        <f>TEXT(Table1[[#This Row],[Invoice Date]],"dd-mm-yyyy")</f>
        <v>25-07-2021</v>
      </c>
      <c r="F6082" s="1" t="str">
        <f t="shared" si="376"/>
        <v>July</v>
      </c>
      <c r="G6082" s="1" t="str">
        <f t="shared" si="377"/>
        <v>2021</v>
      </c>
      <c r="H6082" s="1" t="str">
        <f t="shared" si="378"/>
        <v>Sunday</v>
      </c>
      <c r="I6082" s="1" t="str">
        <f t="shared" si="379"/>
        <v>25</v>
      </c>
      <c r="J6082" t="s">
        <v>30</v>
      </c>
      <c r="K6082" t="s">
        <v>87</v>
      </c>
      <c r="L6082" t="s">
        <v>88</v>
      </c>
      <c r="M6082" t="s">
        <v>22</v>
      </c>
      <c r="N6082">
        <v>69</v>
      </c>
      <c r="O6082">
        <v>140</v>
      </c>
      <c r="P6082">
        <v>9660</v>
      </c>
      <c r="Q6082">
        <v>3671</v>
      </c>
      <c r="R6082">
        <v>0.38</v>
      </c>
      <c r="S6082" t="s">
        <v>82</v>
      </c>
      <c r="T6082" t="str">
        <f>IF(Table1[[#This Row],[Units Sold]]&gt; 700,"High Units","low Units")</f>
        <v>low Units</v>
      </c>
      <c r="U6082">
        <f>SUM(Table1[[#This Row],[Operating Profit]])/SUM(Table1[Operating Profit])*100</f>
        <v>1.1052730520923349E-3</v>
      </c>
      <c r="V6082">
        <f>SUM(Table1[[#This Row],[Price per Unit]]*Table1[[#This Row],[Units Sold]])</f>
        <v>9660</v>
      </c>
      <c r="W6082">
        <f>SUM(Table1[[#This Row],[Total Sales]]-Table1[[#This Row],[Operating Profit]])</f>
        <v>5989</v>
      </c>
      <c r="X6082">
        <f>SUM(Table1[[#This Row],[Total Sales]]-Table1[[#This Row],[Cost]])</f>
        <v>3671</v>
      </c>
      <c r="Y6082">
        <f>SUM(Table1[[#This Row],[profit/loss]])/SUM(Table1[profit/loss])</f>
        <v>1.1052730520923349E-5</v>
      </c>
    </row>
    <row r="6083" spans="1:25" x14ac:dyDescent="0.3">
      <c r="A6083" t="s">
        <v>33</v>
      </c>
      <c r="B6083" t="s">
        <v>82</v>
      </c>
      <c r="C6083">
        <v>1128299</v>
      </c>
      <c r="D6083" s="9">
        <v>44434</v>
      </c>
      <c r="E6083" s="8" t="str">
        <f>TEXT(Table1[[#This Row],[Invoice Date]],"dd-mm-yyyy")</f>
        <v>26-08-2021</v>
      </c>
      <c r="F6083" s="1" t="str">
        <f t="shared" ref="F6083:F6146" si="380">TEXT(D6083,"mmmm")</f>
        <v>August</v>
      </c>
      <c r="G6083" s="1" t="str">
        <f t="shared" ref="G6083:G6146" si="381">TEXT(D6083,"YYYY")</f>
        <v>2021</v>
      </c>
      <c r="H6083" s="1" t="str">
        <f t="shared" ref="H6083:H6146" si="382">TEXT(D6083,"dddd")</f>
        <v>Thursday</v>
      </c>
      <c r="I6083" s="1" t="str">
        <f t="shared" ref="I6083:I6146" si="383">TEXT(D6083,"dd")</f>
        <v>26</v>
      </c>
      <c r="J6083" t="s">
        <v>30</v>
      </c>
      <c r="K6083" t="s">
        <v>87</v>
      </c>
      <c r="L6083" t="s">
        <v>88</v>
      </c>
      <c r="M6083" t="s">
        <v>16</v>
      </c>
      <c r="N6083">
        <v>56</v>
      </c>
      <c r="O6083">
        <v>175</v>
      </c>
      <c r="P6083">
        <v>9800</v>
      </c>
      <c r="Q6083">
        <v>4900</v>
      </c>
      <c r="R6083">
        <v>0.5</v>
      </c>
      <c r="S6083" t="s">
        <v>82</v>
      </c>
      <c r="T6083" t="str">
        <f>IF(Table1[[#This Row],[Units Sold]]&gt; 700,"High Units","low Units")</f>
        <v>low Units</v>
      </c>
      <c r="U6083">
        <f>SUM(Table1[[#This Row],[Operating Profit]])/SUM(Table1[Operating Profit])*100</f>
        <v>1.475303174952994E-3</v>
      </c>
      <c r="V6083">
        <f>SUM(Table1[[#This Row],[Price per Unit]]*Table1[[#This Row],[Units Sold]])</f>
        <v>9800</v>
      </c>
      <c r="W6083">
        <f>SUM(Table1[[#This Row],[Total Sales]]-Table1[[#This Row],[Operating Profit]])</f>
        <v>4900</v>
      </c>
      <c r="X6083">
        <f>SUM(Table1[[#This Row],[Total Sales]]-Table1[[#This Row],[Cost]])</f>
        <v>4900</v>
      </c>
      <c r="Y6083">
        <f>SUM(Table1[[#This Row],[profit/loss]])/SUM(Table1[profit/loss])</f>
        <v>1.475303174952994E-5</v>
      </c>
    </row>
    <row r="6084" spans="1:25" x14ac:dyDescent="0.3">
      <c r="A6084" t="s">
        <v>33</v>
      </c>
      <c r="B6084" t="s">
        <v>82</v>
      </c>
      <c r="C6084">
        <v>1128299</v>
      </c>
      <c r="D6084" s="9">
        <v>44434</v>
      </c>
      <c r="E6084" s="8" t="str">
        <f>TEXT(Table1[[#This Row],[Invoice Date]],"dd-mm-yyyy")</f>
        <v>26-08-2021</v>
      </c>
      <c r="F6084" s="1" t="str">
        <f t="shared" si="380"/>
        <v>August</v>
      </c>
      <c r="G6084" s="1" t="str">
        <f t="shared" si="381"/>
        <v>2021</v>
      </c>
      <c r="H6084" s="1" t="str">
        <f t="shared" si="382"/>
        <v>Thursday</v>
      </c>
      <c r="I6084" s="1" t="str">
        <f t="shared" si="383"/>
        <v>26</v>
      </c>
      <c r="J6084" t="s">
        <v>30</v>
      </c>
      <c r="K6084" t="s">
        <v>87</v>
      </c>
      <c r="L6084" t="s">
        <v>88</v>
      </c>
      <c r="M6084" t="s">
        <v>18</v>
      </c>
      <c r="N6084">
        <v>60</v>
      </c>
      <c r="O6084">
        <v>176</v>
      </c>
      <c r="P6084">
        <v>10560</v>
      </c>
      <c r="Q6084">
        <v>5491</v>
      </c>
      <c r="R6084">
        <v>0.52</v>
      </c>
      <c r="S6084" t="s">
        <v>82</v>
      </c>
      <c r="T6084" t="str">
        <f>IF(Table1[[#This Row],[Units Sold]]&gt; 700,"High Units","low Units")</f>
        <v>low Units</v>
      </c>
      <c r="U6084">
        <f>SUM(Table1[[#This Row],[Operating Profit]])/SUM(Table1[Operating Profit])*100</f>
        <v>1.6532428027891614E-3</v>
      </c>
      <c r="V6084">
        <f>SUM(Table1[[#This Row],[Price per Unit]]*Table1[[#This Row],[Units Sold]])</f>
        <v>10560</v>
      </c>
      <c r="W6084">
        <f>SUM(Table1[[#This Row],[Total Sales]]-Table1[[#This Row],[Operating Profit]])</f>
        <v>5069</v>
      </c>
      <c r="X6084">
        <f>SUM(Table1[[#This Row],[Total Sales]]-Table1[[#This Row],[Cost]])</f>
        <v>5491</v>
      </c>
      <c r="Y6084">
        <f>SUM(Table1[[#This Row],[profit/loss]])/SUM(Table1[profit/loss])</f>
        <v>1.6532428027891614E-5</v>
      </c>
    </row>
    <row r="6085" spans="1:25" x14ac:dyDescent="0.3">
      <c r="A6085" t="s">
        <v>33</v>
      </c>
      <c r="B6085" t="s">
        <v>82</v>
      </c>
      <c r="C6085">
        <v>1128299</v>
      </c>
      <c r="D6085" s="9">
        <v>44434</v>
      </c>
      <c r="E6085" s="8" t="str">
        <f>TEXT(Table1[[#This Row],[Invoice Date]],"dd-mm-yyyy")</f>
        <v>26-08-2021</v>
      </c>
      <c r="F6085" s="1" t="str">
        <f t="shared" si="380"/>
        <v>August</v>
      </c>
      <c r="G6085" s="1" t="str">
        <f t="shared" si="381"/>
        <v>2021</v>
      </c>
      <c r="H6085" s="1" t="str">
        <f t="shared" si="382"/>
        <v>Thursday</v>
      </c>
      <c r="I6085" s="1" t="str">
        <f t="shared" si="383"/>
        <v>26</v>
      </c>
      <c r="J6085" t="s">
        <v>30</v>
      </c>
      <c r="K6085" t="s">
        <v>87</v>
      </c>
      <c r="L6085" t="s">
        <v>88</v>
      </c>
      <c r="M6085" t="s">
        <v>19</v>
      </c>
      <c r="N6085">
        <v>58</v>
      </c>
      <c r="O6085">
        <v>142</v>
      </c>
      <c r="P6085">
        <v>8236</v>
      </c>
      <c r="Q6085">
        <v>3789</v>
      </c>
      <c r="R6085">
        <v>0.46</v>
      </c>
      <c r="S6085" t="s">
        <v>82</v>
      </c>
      <c r="T6085" t="str">
        <f>IF(Table1[[#This Row],[Units Sold]]&gt; 700,"High Units","low Units")</f>
        <v>low Units</v>
      </c>
      <c r="U6085">
        <f>SUM(Table1[[#This Row],[Operating Profit]])/SUM(Table1[Operating Profit])*100</f>
        <v>1.1408007612034479E-3</v>
      </c>
      <c r="V6085">
        <f>SUM(Table1[[#This Row],[Price per Unit]]*Table1[[#This Row],[Units Sold]])</f>
        <v>8236</v>
      </c>
      <c r="W6085">
        <f>SUM(Table1[[#This Row],[Total Sales]]-Table1[[#This Row],[Operating Profit]])</f>
        <v>4447</v>
      </c>
      <c r="X6085">
        <f>SUM(Table1[[#This Row],[Total Sales]]-Table1[[#This Row],[Cost]])</f>
        <v>3789</v>
      </c>
      <c r="Y6085">
        <f>SUM(Table1[[#This Row],[profit/loss]])/SUM(Table1[profit/loss])</f>
        <v>1.1408007612034478E-5</v>
      </c>
    </row>
    <row r="6086" spans="1:25" x14ac:dyDescent="0.3">
      <c r="A6086" t="s">
        <v>33</v>
      </c>
      <c r="B6086" t="s">
        <v>82</v>
      </c>
      <c r="C6086">
        <v>1128299</v>
      </c>
      <c r="D6086" s="9">
        <v>44434</v>
      </c>
      <c r="E6086" s="8" t="str">
        <f>TEXT(Table1[[#This Row],[Invoice Date]],"dd-mm-yyyy")</f>
        <v>26-08-2021</v>
      </c>
      <c r="F6086" s="1" t="str">
        <f t="shared" si="380"/>
        <v>August</v>
      </c>
      <c r="G6086" s="1" t="str">
        <f t="shared" si="381"/>
        <v>2021</v>
      </c>
      <c r="H6086" s="1" t="str">
        <f t="shared" si="382"/>
        <v>Thursday</v>
      </c>
      <c r="I6086" s="1" t="str">
        <f t="shared" si="383"/>
        <v>26</v>
      </c>
      <c r="J6086" t="s">
        <v>30</v>
      </c>
      <c r="K6086" t="s">
        <v>87</v>
      </c>
      <c r="L6086" t="s">
        <v>88</v>
      </c>
      <c r="M6086" t="s">
        <v>20</v>
      </c>
      <c r="N6086">
        <v>55</v>
      </c>
      <c r="O6086">
        <v>143</v>
      </c>
      <c r="P6086">
        <v>7865</v>
      </c>
      <c r="Q6086">
        <v>3697</v>
      </c>
      <c r="R6086">
        <v>0.47</v>
      </c>
      <c r="S6086" t="s">
        <v>82</v>
      </c>
      <c r="T6086" t="str">
        <f>IF(Table1[[#This Row],[Units Sold]]&gt; 700,"High Units","low Units")</f>
        <v>low Units</v>
      </c>
      <c r="U6086">
        <f>SUM(Table1[[#This Row],[Operating Profit]])/SUM(Table1[Operating Profit])*100</f>
        <v>1.1131011913880038E-3</v>
      </c>
      <c r="V6086">
        <f>SUM(Table1[[#This Row],[Price per Unit]]*Table1[[#This Row],[Units Sold]])</f>
        <v>7865</v>
      </c>
      <c r="W6086">
        <f>SUM(Table1[[#This Row],[Total Sales]]-Table1[[#This Row],[Operating Profit]])</f>
        <v>4168</v>
      </c>
      <c r="X6086">
        <f>SUM(Table1[[#This Row],[Total Sales]]-Table1[[#This Row],[Cost]])</f>
        <v>3697</v>
      </c>
      <c r="Y6086">
        <f>SUM(Table1[[#This Row],[profit/loss]])/SUM(Table1[profit/loss])</f>
        <v>1.1131011913880038E-5</v>
      </c>
    </row>
    <row r="6087" spans="1:25" x14ac:dyDescent="0.3">
      <c r="A6087" t="s">
        <v>33</v>
      </c>
      <c r="B6087" t="s">
        <v>82</v>
      </c>
      <c r="C6087">
        <v>1128299</v>
      </c>
      <c r="D6087" s="9">
        <v>44434</v>
      </c>
      <c r="E6087" s="8" t="str">
        <f>TEXT(Table1[[#This Row],[Invoice Date]],"dd-mm-yyyy")</f>
        <v>26-08-2021</v>
      </c>
      <c r="F6087" s="1" t="str">
        <f t="shared" si="380"/>
        <v>August</v>
      </c>
      <c r="G6087" s="1" t="str">
        <f t="shared" si="381"/>
        <v>2021</v>
      </c>
      <c r="H6087" s="1" t="str">
        <f t="shared" si="382"/>
        <v>Thursday</v>
      </c>
      <c r="I6087" s="1" t="str">
        <f t="shared" si="383"/>
        <v>26</v>
      </c>
      <c r="J6087" t="s">
        <v>30</v>
      </c>
      <c r="K6087" t="s">
        <v>87</v>
      </c>
      <c r="L6087" t="s">
        <v>88</v>
      </c>
      <c r="M6087" t="s">
        <v>21</v>
      </c>
      <c r="N6087">
        <v>67</v>
      </c>
      <c r="O6087">
        <v>124</v>
      </c>
      <c r="P6087">
        <v>8308</v>
      </c>
      <c r="Q6087">
        <v>3323</v>
      </c>
      <c r="R6087">
        <v>0.4</v>
      </c>
      <c r="S6087" t="s">
        <v>82</v>
      </c>
      <c r="T6087" t="str">
        <f>IF(Table1[[#This Row],[Units Sold]]&gt; 700,"High Units","low Units")</f>
        <v>low Units</v>
      </c>
      <c r="U6087">
        <f>SUM(Table1[[#This Row],[Operating Profit]])/SUM(Table1[Operating Profit])*100</f>
        <v>1.000496418442612E-3</v>
      </c>
      <c r="V6087">
        <f>SUM(Table1[[#This Row],[Price per Unit]]*Table1[[#This Row],[Units Sold]])</f>
        <v>8308</v>
      </c>
      <c r="W6087">
        <f>SUM(Table1[[#This Row],[Total Sales]]-Table1[[#This Row],[Operating Profit]])</f>
        <v>4985</v>
      </c>
      <c r="X6087">
        <f>SUM(Table1[[#This Row],[Total Sales]]-Table1[[#This Row],[Cost]])</f>
        <v>3323</v>
      </c>
      <c r="Y6087">
        <f>SUM(Table1[[#This Row],[profit/loss]])/SUM(Table1[profit/loss])</f>
        <v>1.000496418442612E-5</v>
      </c>
    </row>
    <row r="6088" spans="1:25" x14ac:dyDescent="0.3">
      <c r="A6088" t="s">
        <v>33</v>
      </c>
      <c r="B6088" t="s">
        <v>82</v>
      </c>
      <c r="C6088">
        <v>1128299</v>
      </c>
      <c r="D6088" s="9">
        <v>44434</v>
      </c>
      <c r="E6088" s="8" t="str">
        <f>TEXT(Table1[[#This Row],[Invoice Date]],"dd-mm-yyyy")</f>
        <v>26-08-2021</v>
      </c>
      <c r="F6088" s="1" t="str">
        <f t="shared" si="380"/>
        <v>August</v>
      </c>
      <c r="G6088" s="1" t="str">
        <f t="shared" si="381"/>
        <v>2021</v>
      </c>
      <c r="H6088" s="1" t="str">
        <f t="shared" si="382"/>
        <v>Thursday</v>
      </c>
      <c r="I6088" s="1" t="str">
        <f t="shared" si="383"/>
        <v>26</v>
      </c>
      <c r="J6088" t="s">
        <v>30</v>
      </c>
      <c r="K6088" t="s">
        <v>87</v>
      </c>
      <c r="L6088" t="s">
        <v>88</v>
      </c>
      <c r="M6088" t="s">
        <v>22</v>
      </c>
      <c r="N6088">
        <v>70</v>
      </c>
      <c r="O6088">
        <v>126</v>
      </c>
      <c r="P6088">
        <v>8820</v>
      </c>
      <c r="Q6088">
        <v>3352</v>
      </c>
      <c r="R6088">
        <v>0.38</v>
      </c>
      <c r="S6088" t="s">
        <v>82</v>
      </c>
      <c r="T6088" t="str">
        <f>IF(Table1[[#This Row],[Units Sold]]&gt; 700,"High Units","low Units")</f>
        <v>low Units</v>
      </c>
      <c r="U6088">
        <f>SUM(Table1[[#This Row],[Operating Profit]])/SUM(Table1[Operating Profit])*100</f>
        <v>1.0092278045800889E-3</v>
      </c>
      <c r="V6088">
        <f>SUM(Table1[[#This Row],[Price per Unit]]*Table1[[#This Row],[Units Sold]])</f>
        <v>8820</v>
      </c>
      <c r="W6088">
        <f>SUM(Table1[[#This Row],[Total Sales]]-Table1[[#This Row],[Operating Profit]])</f>
        <v>5468</v>
      </c>
      <c r="X6088">
        <f>SUM(Table1[[#This Row],[Total Sales]]-Table1[[#This Row],[Cost]])</f>
        <v>3352</v>
      </c>
      <c r="Y6088">
        <f>SUM(Table1[[#This Row],[profit/loss]])/SUM(Table1[profit/loss])</f>
        <v>1.0092278045800889E-5</v>
      </c>
    </row>
    <row r="6089" spans="1:25" x14ac:dyDescent="0.3">
      <c r="A6089" t="s">
        <v>33</v>
      </c>
      <c r="B6089" t="s">
        <v>82</v>
      </c>
      <c r="C6089">
        <v>1128299</v>
      </c>
      <c r="D6089" s="9">
        <v>44466</v>
      </c>
      <c r="E6089" s="8" t="str">
        <f>TEXT(Table1[[#This Row],[Invoice Date]],"dd-mm-yyyy")</f>
        <v>27-09-2021</v>
      </c>
      <c r="F6089" s="1" t="str">
        <f t="shared" si="380"/>
        <v>September</v>
      </c>
      <c r="G6089" s="1" t="str">
        <f t="shared" si="381"/>
        <v>2021</v>
      </c>
      <c r="H6089" s="1" t="str">
        <f t="shared" si="382"/>
        <v>Monday</v>
      </c>
      <c r="I6089" s="1" t="str">
        <f t="shared" si="383"/>
        <v>27</v>
      </c>
      <c r="J6089" t="s">
        <v>30</v>
      </c>
      <c r="K6089" t="s">
        <v>87</v>
      </c>
      <c r="L6089" t="s">
        <v>88</v>
      </c>
      <c r="M6089" t="s">
        <v>16</v>
      </c>
      <c r="N6089">
        <v>49</v>
      </c>
      <c r="O6089">
        <v>163</v>
      </c>
      <c r="P6089">
        <v>7987</v>
      </c>
      <c r="Q6089">
        <v>3594</v>
      </c>
      <c r="R6089">
        <v>0.45</v>
      </c>
      <c r="S6089" t="s">
        <v>82</v>
      </c>
      <c r="T6089" t="str">
        <f>IF(Table1[[#This Row],[Units Sold]]&gt; 700,"High Units","low Units")</f>
        <v>low Units</v>
      </c>
      <c r="U6089">
        <f>SUM(Table1[[#This Row],[Operating Profit]])/SUM(Table1[Operating Profit])*100</f>
        <v>1.0820897164859308E-3</v>
      </c>
      <c r="V6089">
        <f>SUM(Table1[[#This Row],[Price per Unit]]*Table1[[#This Row],[Units Sold]])</f>
        <v>7987</v>
      </c>
      <c r="W6089">
        <f>SUM(Table1[[#This Row],[Total Sales]]-Table1[[#This Row],[Operating Profit]])</f>
        <v>4393</v>
      </c>
      <c r="X6089">
        <f>SUM(Table1[[#This Row],[Total Sales]]-Table1[[#This Row],[Cost]])</f>
        <v>3594</v>
      </c>
      <c r="Y6089">
        <f>SUM(Table1[[#This Row],[profit/loss]])/SUM(Table1[profit/loss])</f>
        <v>1.0820897164859307E-5</v>
      </c>
    </row>
    <row r="6090" spans="1:25" x14ac:dyDescent="0.3">
      <c r="A6090" t="s">
        <v>33</v>
      </c>
      <c r="B6090" t="s">
        <v>82</v>
      </c>
      <c r="C6090">
        <v>1128299</v>
      </c>
      <c r="D6090" s="9">
        <v>44466</v>
      </c>
      <c r="E6090" s="8" t="str">
        <f>TEXT(Table1[[#This Row],[Invoice Date]],"dd-mm-yyyy")</f>
        <v>27-09-2021</v>
      </c>
      <c r="F6090" s="1" t="str">
        <f t="shared" si="380"/>
        <v>September</v>
      </c>
      <c r="G6090" s="1" t="str">
        <f t="shared" si="381"/>
        <v>2021</v>
      </c>
      <c r="H6090" s="1" t="str">
        <f t="shared" si="382"/>
        <v>Monday</v>
      </c>
      <c r="I6090" s="1" t="str">
        <f t="shared" si="383"/>
        <v>27</v>
      </c>
      <c r="J6090" t="s">
        <v>30</v>
      </c>
      <c r="K6090" t="s">
        <v>87</v>
      </c>
      <c r="L6090" t="s">
        <v>88</v>
      </c>
      <c r="M6090" t="s">
        <v>18</v>
      </c>
      <c r="N6090">
        <v>51</v>
      </c>
      <c r="O6090">
        <v>156</v>
      </c>
      <c r="P6090">
        <v>7956</v>
      </c>
      <c r="Q6090">
        <v>4058</v>
      </c>
      <c r="R6090">
        <v>0.51</v>
      </c>
      <c r="S6090" t="s">
        <v>82</v>
      </c>
      <c r="T6090" t="str">
        <f>IF(Table1[[#This Row],[Units Sold]]&gt; 700,"High Units","low Units")</f>
        <v>low Units</v>
      </c>
      <c r="U6090">
        <f>SUM(Table1[[#This Row],[Operating Profit]])/SUM(Table1[Operating Profit])*100</f>
        <v>1.2217918946855612E-3</v>
      </c>
      <c r="V6090">
        <f>SUM(Table1[[#This Row],[Price per Unit]]*Table1[[#This Row],[Units Sold]])</f>
        <v>7956</v>
      </c>
      <c r="W6090">
        <f>SUM(Table1[[#This Row],[Total Sales]]-Table1[[#This Row],[Operating Profit]])</f>
        <v>3898</v>
      </c>
      <c r="X6090">
        <f>SUM(Table1[[#This Row],[Total Sales]]-Table1[[#This Row],[Cost]])</f>
        <v>4058</v>
      </c>
      <c r="Y6090">
        <f>SUM(Table1[[#This Row],[profit/loss]])/SUM(Table1[profit/loss])</f>
        <v>1.2217918946855612E-5</v>
      </c>
    </row>
    <row r="6091" spans="1:25" x14ac:dyDescent="0.3">
      <c r="A6091" t="s">
        <v>33</v>
      </c>
      <c r="B6091" t="s">
        <v>82</v>
      </c>
      <c r="C6091">
        <v>1128299</v>
      </c>
      <c r="D6091" s="9">
        <v>44466</v>
      </c>
      <c r="E6091" s="8" t="str">
        <f>TEXT(Table1[[#This Row],[Invoice Date]],"dd-mm-yyyy")</f>
        <v>27-09-2021</v>
      </c>
      <c r="F6091" s="1" t="str">
        <f t="shared" si="380"/>
        <v>September</v>
      </c>
      <c r="G6091" s="1" t="str">
        <f t="shared" si="381"/>
        <v>2021</v>
      </c>
      <c r="H6091" s="1" t="str">
        <f t="shared" si="382"/>
        <v>Monday</v>
      </c>
      <c r="I6091" s="1" t="str">
        <f t="shared" si="383"/>
        <v>27</v>
      </c>
      <c r="J6091" t="s">
        <v>30</v>
      </c>
      <c r="K6091" t="s">
        <v>87</v>
      </c>
      <c r="L6091" t="s">
        <v>88</v>
      </c>
      <c r="M6091" t="s">
        <v>19</v>
      </c>
      <c r="N6091">
        <v>46</v>
      </c>
      <c r="O6091">
        <v>143</v>
      </c>
      <c r="P6091">
        <v>6578</v>
      </c>
      <c r="Q6091">
        <v>3092</v>
      </c>
      <c r="R6091">
        <v>0.47</v>
      </c>
      <c r="S6091" t="s">
        <v>82</v>
      </c>
      <c r="T6091" t="str">
        <f>IF(Table1[[#This Row],[Units Sold]]&gt; 700,"High Units","low Units")</f>
        <v>low Units</v>
      </c>
      <c r="U6091">
        <f>SUM(Table1[[#This Row],[Operating Profit]])/SUM(Table1[Operating Profit])*100</f>
        <v>9.3094641162339942E-4</v>
      </c>
      <c r="V6091">
        <f>SUM(Table1[[#This Row],[Price per Unit]]*Table1[[#This Row],[Units Sold]])</f>
        <v>6578</v>
      </c>
      <c r="W6091">
        <f>SUM(Table1[[#This Row],[Total Sales]]-Table1[[#This Row],[Operating Profit]])</f>
        <v>3486</v>
      </c>
      <c r="X6091">
        <f>SUM(Table1[[#This Row],[Total Sales]]-Table1[[#This Row],[Cost]])</f>
        <v>3092</v>
      </c>
      <c r="Y6091">
        <f>SUM(Table1[[#This Row],[profit/loss]])/SUM(Table1[profit/loss])</f>
        <v>9.3094641162339939E-6</v>
      </c>
    </row>
    <row r="6092" spans="1:25" x14ac:dyDescent="0.3">
      <c r="A6092" t="s">
        <v>33</v>
      </c>
      <c r="B6092" t="s">
        <v>82</v>
      </c>
      <c r="C6092">
        <v>1128299</v>
      </c>
      <c r="D6092" s="9">
        <v>44466</v>
      </c>
      <c r="E6092" s="8" t="str">
        <f>TEXT(Table1[[#This Row],[Invoice Date]],"dd-mm-yyyy")</f>
        <v>27-09-2021</v>
      </c>
      <c r="F6092" s="1" t="str">
        <f t="shared" si="380"/>
        <v>September</v>
      </c>
      <c r="G6092" s="1" t="str">
        <f t="shared" si="381"/>
        <v>2021</v>
      </c>
      <c r="H6092" s="1" t="str">
        <f t="shared" si="382"/>
        <v>Monday</v>
      </c>
      <c r="I6092" s="1" t="str">
        <f t="shared" si="383"/>
        <v>27</v>
      </c>
      <c r="J6092" t="s">
        <v>30</v>
      </c>
      <c r="K6092" t="s">
        <v>87</v>
      </c>
      <c r="L6092" t="s">
        <v>88</v>
      </c>
      <c r="M6092" t="s">
        <v>20</v>
      </c>
      <c r="N6092">
        <v>49</v>
      </c>
      <c r="O6092">
        <v>123</v>
      </c>
      <c r="P6092">
        <v>6027</v>
      </c>
      <c r="Q6092">
        <v>2833</v>
      </c>
      <c r="R6092">
        <v>0.47</v>
      </c>
      <c r="S6092" t="s">
        <v>82</v>
      </c>
      <c r="T6092" t="str">
        <f>IF(Table1[[#This Row],[Units Sold]]&gt; 700,"High Units","low Units")</f>
        <v>low Units</v>
      </c>
      <c r="U6092">
        <f>SUM(Table1[[#This Row],[Operating Profit]])/SUM(Table1[Operating Profit])*100</f>
        <v>8.5296610094731261E-4</v>
      </c>
      <c r="V6092">
        <f>SUM(Table1[[#This Row],[Price per Unit]]*Table1[[#This Row],[Units Sold]])</f>
        <v>6027</v>
      </c>
      <c r="W6092">
        <f>SUM(Table1[[#This Row],[Total Sales]]-Table1[[#This Row],[Operating Profit]])</f>
        <v>3194</v>
      </c>
      <c r="X6092">
        <f>SUM(Table1[[#This Row],[Total Sales]]-Table1[[#This Row],[Cost]])</f>
        <v>2833</v>
      </c>
      <c r="Y6092">
        <f>SUM(Table1[[#This Row],[profit/loss]])/SUM(Table1[profit/loss])</f>
        <v>8.5296610094731257E-6</v>
      </c>
    </row>
    <row r="6093" spans="1:25" x14ac:dyDescent="0.3">
      <c r="A6093" t="s">
        <v>33</v>
      </c>
      <c r="B6093" t="s">
        <v>82</v>
      </c>
      <c r="C6093">
        <v>1128299</v>
      </c>
      <c r="D6093" s="9">
        <v>44466</v>
      </c>
      <c r="E6093" s="8" t="str">
        <f>TEXT(Table1[[#This Row],[Invoice Date]],"dd-mm-yyyy")</f>
        <v>27-09-2021</v>
      </c>
      <c r="F6093" s="1" t="str">
        <f t="shared" si="380"/>
        <v>September</v>
      </c>
      <c r="G6093" s="1" t="str">
        <f t="shared" si="381"/>
        <v>2021</v>
      </c>
      <c r="H6093" s="1" t="str">
        <f t="shared" si="382"/>
        <v>Monday</v>
      </c>
      <c r="I6093" s="1" t="str">
        <f t="shared" si="383"/>
        <v>27</v>
      </c>
      <c r="J6093" t="s">
        <v>30</v>
      </c>
      <c r="K6093" t="s">
        <v>87</v>
      </c>
      <c r="L6093" t="s">
        <v>88</v>
      </c>
      <c r="M6093" t="s">
        <v>21</v>
      </c>
      <c r="N6093">
        <v>54</v>
      </c>
      <c r="O6093">
        <v>111</v>
      </c>
      <c r="P6093">
        <v>5994</v>
      </c>
      <c r="Q6093">
        <v>2398</v>
      </c>
      <c r="R6093">
        <v>0.4</v>
      </c>
      <c r="S6093" t="s">
        <v>82</v>
      </c>
      <c r="T6093" t="str">
        <f>IF(Table1[[#This Row],[Units Sold]]&gt; 700,"High Units","low Units")</f>
        <v>low Units</v>
      </c>
      <c r="U6093">
        <f>SUM(Table1[[#This Row],[Operating Profit]])/SUM(Table1[Operating Profit])*100</f>
        <v>7.2199530888515911E-4</v>
      </c>
      <c r="V6093">
        <f>SUM(Table1[[#This Row],[Price per Unit]]*Table1[[#This Row],[Units Sold]])</f>
        <v>5994</v>
      </c>
      <c r="W6093">
        <f>SUM(Table1[[#This Row],[Total Sales]]-Table1[[#This Row],[Operating Profit]])</f>
        <v>3596</v>
      </c>
      <c r="X6093">
        <f>SUM(Table1[[#This Row],[Total Sales]]-Table1[[#This Row],[Cost]])</f>
        <v>2398</v>
      </c>
      <c r="Y6093">
        <f>SUM(Table1[[#This Row],[profit/loss]])/SUM(Table1[profit/loss])</f>
        <v>7.2199530888515912E-6</v>
      </c>
    </row>
    <row r="6094" spans="1:25" x14ac:dyDescent="0.3">
      <c r="A6094" t="s">
        <v>33</v>
      </c>
      <c r="B6094" t="s">
        <v>82</v>
      </c>
      <c r="C6094">
        <v>1128299</v>
      </c>
      <c r="D6094" s="9">
        <v>44466</v>
      </c>
      <c r="E6094" s="8" t="str">
        <f>TEXT(Table1[[#This Row],[Invoice Date]],"dd-mm-yyyy")</f>
        <v>27-09-2021</v>
      </c>
      <c r="F6094" s="1" t="str">
        <f t="shared" si="380"/>
        <v>September</v>
      </c>
      <c r="G6094" s="1" t="str">
        <f t="shared" si="381"/>
        <v>2021</v>
      </c>
      <c r="H6094" s="1" t="str">
        <f t="shared" si="382"/>
        <v>Monday</v>
      </c>
      <c r="I6094" s="1" t="str">
        <f t="shared" si="383"/>
        <v>27</v>
      </c>
      <c r="J6094" t="s">
        <v>30</v>
      </c>
      <c r="K6094" t="s">
        <v>87</v>
      </c>
      <c r="L6094" t="s">
        <v>88</v>
      </c>
      <c r="M6094" t="s">
        <v>22</v>
      </c>
      <c r="N6094">
        <v>59</v>
      </c>
      <c r="O6094">
        <v>133</v>
      </c>
      <c r="P6094">
        <v>7847</v>
      </c>
      <c r="Q6094">
        <v>2825</v>
      </c>
      <c r="R6094">
        <v>0.36</v>
      </c>
      <c r="S6094" t="s">
        <v>82</v>
      </c>
      <c r="T6094" t="str">
        <f>IF(Table1[[#This Row],[Units Sold]]&gt; 700,"High Units","low Units")</f>
        <v>low Units</v>
      </c>
      <c r="U6094">
        <f>SUM(Table1[[#This Row],[Operating Profit]])/SUM(Table1[Operating Profit])*100</f>
        <v>8.5055744270249136E-4</v>
      </c>
      <c r="V6094">
        <f>SUM(Table1[[#This Row],[Price per Unit]]*Table1[[#This Row],[Units Sold]])</f>
        <v>7847</v>
      </c>
      <c r="W6094">
        <f>SUM(Table1[[#This Row],[Total Sales]]-Table1[[#This Row],[Operating Profit]])</f>
        <v>5022</v>
      </c>
      <c r="X6094">
        <f>SUM(Table1[[#This Row],[Total Sales]]-Table1[[#This Row],[Cost]])</f>
        <v>2825</v>
      </c>
      <c r="Y6094">
        <f>SUM(Table1[[#This Row],[profit/loss]])/SUM(Table1[profit/loss])</f>
        <v>8.5055744270249138E-6</v>
      </c>
    </row>
    <row r="6095" spans="1:25" x14ac:dyDescent="0.3">
      <c r="A6095" t="s">
        <v>33</v>
      </c>
      <c r="B6095" t="s">
        <v>82</v>
      </c>
      <c r="C6095">
        <v>1128299</v>
      </c>
      <c r="D6095" s="9">
        <v>44495</v>
      </c>
      <c r="E6095" s="8" t="str">
        <f>TEXT(Table1[[#This Row],[Invoice Date]],"dd-mm-yyyy")</f>
        <v>26-10-2021</v>
      </c>
      <c r="F6095" s="1" t="str">
        <f t="shared" si="380"/>
        <v>October</v>
      </c>
      <c r="G6095" s="1" t="str">
        <f t="shared" si="381"/>
        <v>2021</v>
      </c>
      <c r="H6095" s="1" t="str">
        <f t="shared" si="382"/>
        <v>Tuesday</v>
      </c>
      <c r="I6095" s="1" t="str">
        <f t="shared" si="383"/>
        <v>26</v>
      </c>
      <c r="J6095" t="s">
        <v>30</v>
      </c>
      <c r="K6095" t="s">
        <v>87</v>
      </c>
      <c r="L6095" t="s">
        <v>88</v>
      </c>
      <c r="M6095" t="s">
        <v>16</v>
      </c>
      <c r="N6095">
        <v>48</v>
      </c>
      <c r="O6095">
        <v>165</v>
      </c>
      <c r="P6095">
        <v>7920</v>
      </c>
      <c r="Q6095">
        <v>3960</v>
      </c>
      <c r="R6095">
        <v>0.5</v>
      </c>
      <c r="S6095" t="s">
        <v>82</v>
      </c>
      <c r="T6095" t="str">
        <f>IF(Table1[[#This Row],[Units Sold]]&gt; 700,"High Units","low Units")</f>
        <v>low Units</v>
      </c>
      <c r="U6095">
        <f>SUM(Table1[[#This Row],[Operating Profit]])/SUM(Table1[Operating Profit])*100</f>
        <v>1.1922858311865013E-3</v>
      </c>
      <c r="V6095">
        <f>SUM(Table1[[#This Row],[Price per Unit]]*Table1[[#This Row],[Units Sold]])</f>
        <v>7920</v>
      </c>
      <c r="W6095">
        <f>SUM(Table1[[#This Row],[Total Sales]]-Table1[[#This Row],[Operating Profit]])</f>
        <v>3960</v>
      </c>
      <c r="X6095">
        <f>SUM(Table1[[#This Row],[Total Sales]]-Table1[[#This Row],[Cost]])</f>
        <v>3960</v>
      </c>
      <c r="Y6095">
        <f>SUM(Table1[[#This Row],[profit/loss]])/SUM(Table1[profit/loss])</f>
        <v>1.1922858311865013E-5</v>
      </c>
    </row>
    <row r="6096" spans="1:25" x14ac:dyDescent="0.3">
      <c r="A6096" t="s">
        <v>33</v>
      </c>
      <c r="B6096" t="s">
        <v>82</v>
      </c>
      <c r="C6096">
        <v>1128299</v>
      </c>
      <c r="D6096" s="9">
        <v>44495</v>
      </c>
      <c r="E6096" s="8" t="str">
        <f>TEXT(Table1[[#This Row],[Invoice Date]],"dd-mm-yyyy")</f>
        <v>26-10-2021</v>
      </c>
      <c r="F6096" s="1" t="str">
        <f t="shared" si="380"/>
        <v>October</v>
      </c>
      <c r="G6096" s="1" t="str">
        <f t="shared" si="381"/>
        <v>2021</v>
      </c>
      <c r="H6096" s="1" t="str">
        <f t="shared" si="382"/>
        <v>Tuesday</v>
      </c>
      <c r="I6096" s="1" t="str">
        <f t="shared" si="383"/>
        <v>26</v>
      </c>
      <c r="J6096" t="s">
        <v>30</v>
      </c>
      <c r="K6096" t="s">
        <v>87</v>
      </c>
      <c r="L6096" t="s">
        <v>88</v>
      </c>
      <c r="M6096" t="s">
        <v>18</v>
      </c>
      <c r="N6096">
        <v>50</v>
      </c>
      <c r="O6096">
        <v>149</v>
      </c>
      <c r="P6096">
        <v>7450</v>
      </c>
      <c r="Q6096">
        <v>3949</v>
      </c>
      <c r="R6096">
        <v>0.53</v>
      </c>
      <c r="S6096" t="s">
        <v>82</v>
      </c>
      <c r="T6096" t="str">
        <f>IF(Table1[[#This Row],[Units Sold]]&gt; 700,"High Units","low Units")</f>
        <v>low Units</v>
      </c>
      <c r="U6096">
        <f>SUM(Table1[[#This Row],[Operating Profit]])/SUM(Table1[Operating Profit])*100</f>
        <v>1.188973926099872E-3</v>
      </c>
      <c r="V6096">
        <f>SUM(Table1[[#This Row],[Price per Unit]]*Table1[[#This Row],[Units Sold]])</f>
        <v>7450</v>
      </c>
      <c r="W6096">
        <f>SUM(Table1[[#This Row],[Total Sales]]-Table1[[#This Row],[Operating Profit]])</f>
        <v>3501</v>
      </c>
      <c r="X6096">
        <f>SUM(Table1[[#This Row],[Total Sales]]-Table1[[#This Row],[Cost]])</f>
        <v>3949</v>
      </c>
      <c r="Y6096">
        <f>SUM(Table1[[#This Row],[profit/loss]])/SUM(Table1[profit/loss])</f>
        <v>1.1889739260998721E-5</v>
      </c>
    </row>
    <row r="6097" spans="1:25" x14ac:dyDescent="0.3">
      <c r="A6097" t="s">
        <v>33</v>
      </c>
      <c r="B6097" t="s">
        <v>82</v>
      </c>
      <c r="C6097">
        <v>1128299</v>
      </c>
      <c r="D6097" s="9">
        <v>44495</v>
      </c>
      <c r="E6097" s="8" t="str">
        <f>TEXT(Table1[[#This Row],[Invoice Date]],"dd-mm-yyyy")</f>
        <v>26-10-2021</v>
      </c>
      <c r="F6097" s="1" t="str">
        <f t="shared" si="380"/>
        <v>October</v>
      </c>
      <c r="G6097" s="1" t="str">
        <f t="shared" si="381"/>
        <v>2021</v>
      </c>
      <c r="H6097" s="1" t="str">
        <f t="shared" si="382"/>
        <v>Tuesday</v>
      </c>
      <c r="I6097" s="1" t="str">
        <f t="shared" si="383"/>
        <v>26</v>
      </c>
      <c r="J6097" t="s">
        <v>30</v>
      </c>
      <c r="K6097" t="s">
        <v>87</v>
      </c>
      <c r="L6097" t="s">
        <v>88</v>
      </c>
      <c r="M6097" t="s">
        <v>19</v>
      </c>
      <c r="N6097">
        <v>48</v>
      </c>
      <c r="O6097">
        <v>105</v>
      </c>
      <c r="P6097">
        <v>5040</v>
      </c>
      <c r="Q6097">
        <v>2369</v>
      </c>
      <c r="R6097">
        <v>0.47</v>
      </c>
      <c r="S6097" t="s">
        <v>82</v>
      </c>
      <c r="T6097" t="str">
        <f>IF(Table1[[#This Row],[Units Sold]]&gt; 700,"High Units","low Units")</f>
        <v>low Units</v>
      </c>
      <c r="U6097">
        <f>SUM(Table1[[#This Row],[Operating Profit]])/SUM(Table1[Operating Profit])*100</f>
        <v>7.132639227476822E-4</v>
      </c>
      <c r="V6097">
        <f>SUM(Table1[[#This Row],[Price per Unit]]*Table1[[#This Row],[Units Sold]])</f>
        <v>5040</v>
      </c>
      <c r="W6097">
        <f>SUM(Table1[[#This Row],[Total Sales]]-Table1[[#This Row],[Operating Profit]])</f>
        <v>2671</v>
      </c>
      <c r="X6097">
        <f>SUM(Table1[[#This Row],[Total Sales]]-Table1[[#This Row],[Cost]])</f>
        <v>2369</v>
      </c>
      <c r="Y6097">
        <f>SUM(Table1[[#This Row],[profit/loss]])/SUM(Table1[profit/loss])</f>
        <v>7.1326392274768222E-6</v>
      </c>
    </row>
    <row r="6098" spans="1:25" x14ac:dyDescent="0.3">
      <c r="A6098" t="s">
        <v>33</v>
      </c>
      <c r="B6098" t="s">
        <v>82</v>
      </c>
      <c r="C6098">
        <v>1128299</v>
      </c>
      <c r="D6098" s="9">
        <v>44495</v>
      </c>
      <c r="E6098" s="8" t="str">
        <f>TEXT(Table1[[#This Row],[Invoice Date]],"dd-mm-yyyy")</f>
        <v>26-10-2021</v>
      </c>
      <c r="F6098" s="1" t="str">
        <f t="shared" si="380"/>
        <v>October</v>
      </c>
      <c r="G6098" s="1" t="str">
        <f t="shared" si="381"/>
        <v>2021</v>
      </c>
      <c r="H6098" s="1" t="str">
        <f t="shared" si="382"/>
        <v>Tuesday</v>
      </c>
      <c r="I6098" s="1" t="str">
        <f t="shared" si="383"/>
        <v>26</v>
      </c>
      <c r="J6098" t="s">
        <v>30</v>
      </c>
      <c r="K6098" t="s">
        <v>87</v>
      </c>
      <c r="L6098" t="s">
        <v>88</v>
      </c>
      <c r="M6098" t="s">
        <v>20</v>
      </c>
      <c r="N6098">
        <v>46</v>
      </c>
      <c r="O6098">
        <v>95</v>
      </c>
      <c r="P6098">
        <v>4370</v>
      </c>
      <c r="Q6098">
        <v>2141</v>
      </c>
      <c r="R6098">
        <v>0.49</v>
      </c>
      <c r="S6098" t="s">
        <v>82</v>
      </c>
      <c r="T6098" t="str">
        <f>IF(Table1[[#This Row],[Units Sold]]&gt; 700,"High Units","low Units")</f>
        <v>low Units</v>
      </c>
      <c r="U6098">
        <f>SUM(Table1[[#This Row],[Operating Profit]])/SUM(Table1[Operating Profit])*100</f>
        <v>6.4461716277027751E-4</v>
      </c>
      <c r="V6098">
        <f>SUM(Table1[[#This Row],[Price per Unit]]*Table1[[#This Row],[Units Sold]])</f>
        <v>4370</v>
      </c>
      <c r="W6098">
        <f>SUM(Table1[[#This Row],[Total Sales]]-Table1[[#This Row],[Operating Profit]])</f>
        <v>2229</v>
      </c>
      <c r="X6098">
        <f>SUM(Table1[[#This Row],[Total Sales]]-Table1[[#This Row],[Cost]])</f>
        <v>2141</v>
      </c>
      <c r="Y6098">
        <f>SUM(Table1[[#This Row],[profit/loss]])/SUM(Table1[profit/loss])</f>
        <v>6.4461716277027755E-6</v>
      </c>
    </row>
    <row r="6099" spans="1:25" x14ac:dyDescent="0.3">
      <c r="A6099" t="s">
        <v>33</v>
      </c>
      <c r="B6099" t="s">
        <v>82</v>
      </c>
      <c r="C6099">
        <v>1128299</v>
      </c>
      <c r="D6099" s="9">
        <v>44495</v>
      </c>
      <c r="E6099" s="8" t="str">
        <f>TEXT(Table1[[#This Row],[Invoice Date]],"dd-mm-yyyy")</f>
        <v>26-10-2021</v>
      </c>
      <c r="F6099" s="1" t="str">
        <f t="shared" si="380"/>
        <v>October</v>
      </c>
      <c r="G6099" s="1" t="str">
        <f t="shared" si="381"/>
        <v>2021</v>
      </c>
      <c r="H6099" s="1" t="str">
        <f t="shared" si="382"/>
        <v>Tuesday</v>
      </c>
      <c r="I6099" s="1" t="str">
        <f t="shared" si="383"/>
        <v>26</v>
      </c>
      <c r="J6099" t="s">
        <v>30</v>
      </c>
      <c r="K6099" t="s">
        <v>87</v>
      </c>
      <c r="L6099" t="s">
        <v>88</v>
      </c>
      <c r="M6099" t="s">
        <v>21</v>
      </c>
      <c r="N6099">
        <v>56</v>
      </c>
      <c r="O6099">
        <v>91</v>
      </c>
      <c r="P6099">
        <v>5096</v>
      </c>
      <c r="Q6099">
        <v>2242</v>
      </c>
      <c r="R6099">
        <v>0.44</v>
      </c>
      <c r="S6099" t="s">
        <v>82</v>
      </c>
      <c r="T6099" t="str">
        <f>IF(Table1[[#This Row],[Units Sold]]&gt; 700,"High Units","low Units")</f>
        <v>low Units</v>
      </c>
      <c r="U6099">
        <f>SUM(Table1[[#This Row],[Operating Profit]])/SUM(Table1[Operating Profit])*100</f>
        <v>6.7502647311114543E-4</v>
      </c>
      <c r="V6099">
        <f>SUM(Table1[[#This Row],[Price per Unit]]*Table1[[#This Row],[Units Sold]])</f>
        <v>5096</v>
      </c>
      <c r="W6099">
        <f>SUM(Table1[[#This Row],[Total Sales]]-Table1[[#This Row],[Operating Profit]])</f>
        <v>2854</v>
      </c>
      <c r="X6099">
        <f>SUM(Table1[[#This Row],[Total Sales]]-Table1[[#This Row],[Cost]])</f>
        <v>2242</v>
      </c>
      <c r="Y6099">
        <f>SUM(Table1[[#This Row],[profit/loss]])/SUM(Table1[profit/loss])</f>
        <v>6.7502647311114539E-6</v>
      </c>
    </row>
    <row r="6100" spans="1:25" x14ac:dyDescent="0.3">
      <c r="A6100" t="s">
        <v>33</v>
      </c>
      <c r="B6100" t="s">
        <v>82</v>
      </c>
      <c r="C6100">
        <v>1128299</v>
      </c>
      <c r="D6100" s="9">
        <v>44495</v>
      </c>
      <c r="E6100" s="8" t="str">
        <f>TEXT(Table1[[#This Row],[Invoice Date]],"dd-mm-yyyy")</f>
        <v>26-10-2021</v>
      </c>
      <c r="F6100" s="1" t="str">
        <f t="shared" si="380"/>
        <v>October</v>
      </c>
      <c r="G6100" s="1" t="str">
        <f t="shared" si="381"/>
        <v>2021</v>
      </c>
      <c r="H6100" s="1" t="str">
        <f t="shared" si="382"/>
        <v>Tuesday</v>
      </c>
      <c r="I6100" s="1" t="str">
        <f t="shared" si="383"/>
        <v>26</v>
      </c>
      <c r="J6100" t="s">
        <v>30</v>
      </c>
      <c r="K6100" t="s">
        <v>87</v>
      </c>
      <c r="L6100" t="s">
        <v>88</v>
      </c>
      <c r="M6100" t="s">
        <v>22</v>
      </c>
      <c r="N6100">
        <v>68</v>
      </c>
      <c r="O6100">
        <v>105</v>
      </c>
      <c r="P6100">
        <v>7140</v>
      </c>
      <c r="Q6100">
        <v>2642</v>
      </c>
      <c r="R6100">
        <v>0.37</v>
      </c>
      <c r="S6100" t="s">
        <v>82</v>
      </c>
      <c r="T6100" t="str">
        <f>IF(Table1[[#This Row],[Units Sold]]&gt; 700,"High Units","low Units")</f>
        <v>low Units</v>
      </c>
      <c r="U6100">
        <f>SUM(Table1[[#This Row],[Operating Profit]])/SUM(Table1[Operating Profit])*100</f>
        <v>7.9545938535220608E-4</v>
      </c>
      <c r="V6100">
        <f>SUM(Table1[[#This Row],[Price per Unit]]*Table1[[#This Row],[Units Sold]])</f>
        <v>7140</v>
      </c>
      <c r="W6100">
        <f>SUM(Table1[[#This Row],[Total Sales]]-Table1[[#This Row],[Operating Profit]])</f>
        <v>4498</v>
      </c>
      <c r="X6100">
        <f>SUM(Table1[[#This Row],[Total Sales]]-Table1[[#This Row],[Cost]])</f>
        <v>2642</v>
      </c>
      <c r="Y6100">
        <f>SUM(Table1[[#This Row],[profit/loss]])/SUM(Table1[profit/loss])</f>
        <v>7.9545938535220608E-6</v>
      </c>
    </row>
    <row r="6101" spans="1:25" x14ac:dyDescent="0.3">
      <c r="A6101" t="s">
        <v>33</v>
      </c>
      <c r="B6101" t="s">
        <v>82</v>
      </c>
      <c r="C6101">
        <v>1128299</v>
      </c>
      <c r="D6101" s="9">
        <v>44526</v>
      </c>
      <c r="E6101" s="8" t="str">
        <f>TEXT(Table1[[#This Row],[Invoice Date]],"dd-mm-yyyy")</f>
        <v>26-11-2021</v>
      </c>
      <c r="F6101" s="1" t="str">
        <f t="shared" si="380"/>
        <v>November</v>
      </c>
      <c r="G6101" s="1" t="str">
        <f t="shared" si="381"/>
        <v>2021</v>
      </c>
      <c r="H6101" s="1" t="str">
        <f t="shared" si="382"/>
        <v>Friday</v>
      </c>
      <c r="I6101" s="1" t="str">
        <f t="shared" si="383"/>
        <v>26</v>
      </c>
      <c r="J6101" t="s">
        <v>30</v>
      </c>
      <c r="K6101" t="s">
        <v>87</v>
      </c>
      <c r="L6101" t="s">
        <v>88</v>
      </c>
      <c r="M6101" t="s">
        <v>16</v>
      </c>
      <c r="N6101">
        <v>58</v>
      </c>
      <c r="O6101">
        <v>160</v>
      </c>
      <c r="P6101">
        <v>9280</v>
      </c>
      <c r="Q6101">
        <v>4547</v>
      </c>
      <c r="R6101">
        <v>0.49</v>
      </c>
      <c r="S6101" t="s">
        <v>82</v>
      </c>
      <c r="T6101" t="str">
        <f>IF(Table1[[#This Row],[Units Sold]]&gt; 700,"High Units","low Units")</f>
        <v>low Units</v>
      </c>
      <c r="U6101">
        <f>SUM(Table1[[#This Row],[Operating Profit]])/SUM(Table1[Operating Profit])*100</f>
        <v>1.3690211299002579E-3</v>
      </c>
      <c r="V6101">
        <f>SUM(Table1[[#This Row],[Price per Unit]]*Table1[[#This Row],[Units Sold]])</f>
        <v>9280</v>
      </c>
      <c r="W6101">
        <f>SUM(Table1[[#This Row],[Total Sales]]-Table1[[#This Row],[Operating Profit]])</f>
        <v>4733</v>
      </c>
      <c r="X6101">
        <f>SUM(Table1[[#This Row],[Total Sales]]-Table1[[#This Row],[Cost]])</f>
        <v>4547</v>
      </c>
      <c r="Y6101">
        <f>SUM(Table1[[#This Row],[profit/loss]])/SUM(Table1[profit/loss])</f>
        <v>1.3690211299002579E-5</v>
      </c>
    </row>
    <row r="6102" spans="1:25" x14ac:dyDescent="0.3">
      <c r="A6102" t="s">
        <v>33</v>
      </c>
      <c r="B6102" t="s">
        <v>82</v>
      </c>
      <c r="C6102">
        <v>1128299</v>
      </c>
      <c r="D6102" s="9">
        <v>44526</v>
      </c>
      <c r="E6102" s="8" t="str">
        <f>TEXT(Table1[[#This Row],[Invoice Date]],"dd-mm-yyyy")</f>
        <v>26-11-2021</v>
      </c>
      <c r="F6102" s="1" t="str">
        <f t="shared" si="380"/>
        <v>November</v>
      </c>
      <c r="G6102" s="1" t="str">
        <f t="shared" si="381"/>
        <v>2021</v>
      </c>
      <c r="H6102" s="1" t="str">
        <f t="shared" si="382"/>
        <v>Friday</v>
      </c>
      <c r="I6102" s="1" t="str">
        <f t="shared" si="383"/>
        <v>26</v>
      </c>
      <c r="J6102" t="s">
        <v>30</v>
      </c>
      <c r="K6102" t="s">
        <v>87</v>
      </c>
      <c r="L6102" t="s">
        <v>88</v>
      </c>
      <c r="M6102" t="s">
        <v>18</v>
      </c>
      <c r="N6102">
        <v>59</v>
      </c>
      <c r="O6102">
        <v>150</v>
      </c>
      <c r="P6102">
        <v>8850</v>
      </c>
      <c r="Q6102">
        <v>4779</v>
      </c>
      <c r="R6102">
        <v>0.54</v>
      </c>
      <c r="S6102" t="s">
        <v>82</v>
      </c>
      <c r="T6102" t="str">
        <f>IF(Table1[[#This Row],[Units Sold]]&gt; 700,"High Units","low Units")</f>
        <v>low Units</v>
      </c>
      <c r="U6102">
        <f>SUM(Table1[[#This Row],[Operating Profit]])/SUM(Table1[Operating Profit])*100</f>
        <v>1.438872219000073E-3</v>
      </c>
      <c r="V6102">
        <f>SUM(Table1[[#This Row],[Price per Unit]]*Table1[[#This Row],[Units Sold]])</f>
        <v>8850</v>
      </c>
      <c r="W6102">
        <f>SUM(Table1[[#This Row],[Total Sales]]-Table1[[#This Row],[Operating Profit]])</f>
        <v>4071</v>
      </c>
      <c r="X6102">
        <f>SUM(Table1[[#This Row],[Total Sales]]-Table1[[#This Row],[Cost]])</f>
        <v>4779</v>
      </c>
      <c r="Y6102">
        <f>SUM(Table1[[#This Row],[profit/loss]])/SUM(Table1[profit/loss])</f>
        <v>1.438872219000073E-5</v>
      </c>
    </row>
    <row r="6103" spans="1:25" x14ac:dyDescent="0.3">
      <c r="A6103" t="s">
        <v>33</v>
      </c>
      <c r="B6103" t="s">
        <v>82</v>
      </c>
      <c r="C6103">
        <v>1128299</v>
      </c>
      <c r="D6103" s="9">
        <v>44526</v>
      </c>
      <c r="E6103" s="8" t="str">
        <f>TEXT(Table1[[#This Row],[Invoice Date]],"dd-mm-yyyy")</f>
        <v>26-11-2021</v>
      </c>
      <c r="F6103" s="1" t="str">
        <f t="shared" si="380"/>
        <v>November</v>
      </c>
      <c r="G6103" s="1" t="str">
        <f t="shared" si="381"/>
        <v>2021</v>
      </c>
      <c r="H6103" s="1" t="str">
        <f t="shared" si="382"/>
        <v>Friday</v>
      </c>
      <c r="I6103" s="1" t="str">
        <f t="shared" si="383"/>
        <v>26</v>
      </c>
      <c r="J6103" t="s">
        <v>30</v>
      </c>
      <c r="K6103" t="s">
        <v>87</v>
      </c>
      <c r="L6103" t="s">
        <v>88</v>
      </c>
      <c r="M6103" t="s">
        <v>19</v>
      </c>
      <c r="N6103">
        <v>54</v>
      </c>
      <c r="O6103">
        <v>117</v>
      </c>
      <c r="P6103">
        <v>6318</v>
      </c>
      <c r="Q6103">
        <v>3033</v>
      </c>
      <c r="R6103">
        <v>0.48</v>
      </c>
      <c r="S6103" t="s">
        <v>82</v>
      </c>
      <c r="T6103" t="str">
        <f>IF(Table1[[#This Row],[Units Sold]]&gt; 700,"High Units","low Units")</f>
        <v>low Units</v>
      </c>
      <c r="U6103">
        <f>SUM(Table1[[#This Row],[Operating Profit]])/SUM(Table1[Operating Profit])*100</f>
        <v>9.1318255706784304E-4</v>
      </c>
      <c r="V6103">
        <f>SUM(Table1[[#This Row],[Price per Unit]]*Table1[[#This Row],[Units Sold]])</f>
        <v>6318</v>
      </c>
      <c r="W6103">
        <f>SUM(Table1[[#This Row],[Total Sales]]-Table1[[#This Row],[Operating Profit]])</f>
        <v>3285</v>
      </c>
      <c r="X6103">
        <f>SUM(Table1[[#This Row],[Total Sales]]-Table1[[#This Row],[Cost]])</f>
        <v>3033</v>
      </c>
      <c r="Y6103">
        <f>SUM(Table1[[#This Row],[profit/loss]])/SUM(Table1[profit/loss])</f>
        <v>9.1318255706784308E-6</v>
      </c>
    </row>
    <row r="6104" spans="1:25" x14ac:dyDescent="0.3">
      <c r="A6104" t="s">
        <v>33</v>
      </c>
      <c r="B6104" t="s">
        <v>82</v>
      </c>
      <c r="C6104">
        <v>1128299</v>
      </c>
      <c r="D6104" s="9">
        <v>44526</v>
      </c>
      <c r="E6104" s="8" t="str">
        <f>TEXT(Table1[[#This Row],[Invoice Date]],"dd-mm-yyyy")</f>
        <v>26-11-2021</v>
      </c>
      <c r="F6104" s="1" t="str">
        <f t="shared" si="380"/>
        <v>November</v>
      </c>
      <c r="G6104" s="1" t="str">
        <f t="shared" si="381"/>
        <v>2021</v>
      </c>
      <c r="H6104" s="1" t="str">
        <f t="shared" si="382"/>
        <v>Friday</v>
      </c>
      <c r="I6104" s="1" t="str">
        <f t="shared" si="383"/>
        <v>26</v>
      </c>
      <c r="J6104" t="s">
        <v>30</v>
      </c>
      <c r="K6104" t="s">
        <v>87</v>
      </c>
      <c r="L6104" t="s">
        <v>88</v>
      </c>
      <c r="M6104" t="s">
        <v>20</v>
      </c>
      <c r="N6104">
        <v>55</v>
      </c>
      <c r="O6104">
        <v>115</v>
      </c>
      <c r="P6104">
        <v>6325</v>
      </c>
      <c r="Q6104">
        <v>2973</v>
      </c>
      <c r="R6104">
        <v>0.47</v>
      </c>
      <c r="S6104" t="s">
        <v>82</v>
      </c>
      <c r="T6104" t="str">
        <f>IF(Table1[[#This Row],[Units Sold]]&gt; 700,"High Units","low Units")</f>
        <v>low Units</v>
      </c>
      <c r="U6104">
        <f>SUM(Table1[[#This Row],[Operating Profit]])/SUM(Table1[Operating Profit])*100</f>
        <v>8.951176202316839E-4</v>
      </c>
      <c r="V6104">
        <f>SUM(Table1[[#This Row],[Price per Unit]]*Table1[[#This Row],[Units Sold]])</f>
        <v>6325</v>
      </c>
      <c r="W6104">
        <f>SUM(Table1[[#This Row],[Total Sales]]-Table1[[#This Row],[Operating Profit]])</f>
        <v>3352</v>
      </c>
      <c r="X6104">
        <f>SUM(Table1[[#This Row],[Total Sales]]-Table1[[#This Row],[Cost]])</f>
        <v>2973</v>
      </c>
      <c r="Y6104">
        <f>SUM(Table1[[#This Row],[profit/loss]])/SUM(Table1[profit/loss])</f>
        <v>8.9511762023168393E-6</v>
      </c>
    </row>
    <row r="6105" spans="1:25" x14ac:dyDescent="0.3">
      <c r="A6105" t="s">
        <v>33</v>
      </c>
      <c r="B6105" t="s">
        <v>82</v>
      </c>
      <c r="C6105">
        <v>1128299</v>
      </c>
      <c r="D6105" s="9">
        <v>44526</v>
      </c>
      <c r="E6105" s="8" t="str">
        <f>TEXT(Table1[[#This Row],[Invoice Date]],"dd-mm-yyyy")</f>
        <v>26-11-2021</v>
      </c>
      <c r="F6105" s="1" t="str">
        <f t="shared" si="380"/>
        <v>November</v>
      </c>
      <c r="G6105" s="1" t="str">
        <f t="shared" si="381"/>
        <v>2021</v>
      </c>
      <c r="H6105" s="1" t="str">
        <f t="shared" si="382"/>
        <v>Friday</v>
      </c>
      <c r="I6105" s="1" t="str">
        <f t="shared" si="383"/>
        <v>26</v>
      </c>
      <c r="J6105" t="s">
        <v>30</v>
      </c>
      <c r="K6105" t="s">
        <v>87</v>
      </c>
      <c r="L6105" t="s">
        <v>88</v>
      </c>
      <c r="M6105" t="s">
        <v>21</v>
      </c>
      <c r="N6105">
        <v>65</v>
      </c>
      <c r="O6105">
        <v>113</v>
      </c>
      <c r="P6105">
        <v>7345</v>
      </c>
      <c r="Q6105">
        <v>3232</v>
      </c>
      <c r="R6105">
        <v>0.44</v>
      </c>
      <c r="S6105" t="s">
        <v>82</v>
      </c>
      <c r="T6105" t="str">
        <f>IF(Table1[[#This Row],[Units Sold]]&gt; 700,"High Units","low Units")</f>
        <v>low Units</v>
      </c>
      <c r="U6105">
        <f>SUM(Table1[[#This Row],[Operating Profit]])/SUM(Table1[Operating Profit])*100</f>
        <v>9.7309793090777071E-4</v>
      </c>
      <c r="V6105">
        <f>SUM(Table1[[#This Row],[Price per Unit]]*Table1[[#This Row],[Units Sold]])</f>
        <v>7345</v>
      </c>
      <c r="W6105">
        <f>SUM(Table1[[#This Row],[Total Sales]]-Table1[[#This Row],[Operating Profit]])</f>
        <v>4113</v>
      </c>
      <c r="X6105">
        <f>SUM(Table1[[#This Row],[Total Sales]]-Table1[[#This Row],[Cost]])</f>
        <v>3232</v>
      </c>
      <c r="Y6105">
        <f>SUM(Table1[[#This Row],[profit/loss]])/SUM(Table1[profit/loss])</f>
        <v>9.7309793090777075E-6</v>
      </c>
    </row>
    <row r="6106" spans="1:25" x14ac:dyDescent="0.3">
      <c r="A6106" t="s">
        <v>33</v>
      </c>
      <c r="B6106" t="s">
        <v>82</v>
      </c>
      <c r="C6106">
        <v>1128299</v>
      </c>
      <c r="D6106" s="9">
        <v>44526</v>
      </c>
      <c r="E6106" s="8" t="str">
        <f>TEXT(Table1[[#This Row],[Invoice Date]],"dd-mm-yyyy")</f>
        <v>26-11-2021</v>
      </c>
      <c r="F6106" s="1" t="str">
        <f t="shared" si="380"/>
        <v>November</v>
      </c>
      <c r="G6106" s="1" t="str">
        <f t="shared" si="381"/>
        <v>2021</v>
      </c>
      <c r="H6106" s="1" t="str">
        <f t="shared" si="382"/>
        <v>Friday</v>
      </c>
      <c r="I6106" s="1" t="str">
        <f t="shared" si="383"/>
        <v>26</v>
      </c>
      <c r="J6106" t="s">
        <v>30</v>
      </c>
      <c r="K6106" t="s">
        <v>87</v>
      </c>
      <c r="L6106" t="s">
        <v>88</v>
      </c>
      <c r="M6106" t="s">
        <v>22</v>
      </c>
      <c r="N6106">
        <v>72</v>
      </c>
      <c r="O6106">
        <v>140</v>
      </c>
      <c r="P6106">
        <v>10080</v>
      </c>
      <c r="Q6106">
        <v>3931</v>
      </c>
      <c r="R6106">
        <v>0.39</v>
      </c>
      <c r="S6106" t="s">
        <v>82</v>
      </c>
      <c r="T6106" t="str">
        <f>IF(Table1[[#This Row],[Units Sold]]&gt; 700,"High Units","low Units")</f>
        <v>low Units</v>
      </c>
      <c r="U6106">
        <f>SUM(Table1[[#This Row],[Operating Profit]])/SUM(Table1[Operating Profit])*100</f>
        <v>1.1835544450490244E-3</v>
      </c>
      <c r="V6106">
        <f>SUM(Table1[[#This Row],[Price per Unit]]*Table1[[#This Row],[Units Sold]])</f>
        <v>10080</v>
      </c>
      <c r="W6106">
        <f>SUM(Table1[[#This Row],[Total Sales]]-Table1[[#This Row],[Operating Profit]])</f>
        <v>6149</v>
      </c>
      <c r="X6106">
        <f>SUM(Table1[[#This Row],[Total Sales]]-Table1[[#This Row],[Cost]])</f>
        <v>3931</v>
      </c>
      <c r="Y6106">
        <f>SUM(Table1[[#This Row],[profit/loss]])/SUM(Table1[profit/loss])</f>
        <v>1.1835544450490244E-5</v>
      </c>
    </row>
    <row r="6107" spans="1:25" x14ac:dyDescent="0.3">
      <c r="A6107" t="s">
        <v>33</v>
      </c>
      <c r="B6107" t="s">
        <v>82</v>
      </c>
      <c r="C6107">
        <v>1128299</v>
      </c>
      <c r="D6107" s="9">
        <v>44555</v>
      </c>
      <c r="E6107" s="8" t="str">
        <f>TEXT(Table1[[#This Row],[Invoice Date]],"dd-mm-yyyy")</f>
        <v>25-12-2021</v>
      </c>
      <c r="F6107" s="1" t="str">
        <f t="shared" si="380"/>
        <v>December</v>
      </c>
      <c r="G6107" s="1" t="str">
        <f t="shared" si="381"/>
        <v>2021</v>
      </c>
      <c r="H6107" s="1" t="str">
        <f t="shared" si="382"/>
        <v>Saturday</v>
      </c>
      <c r="I6107" s="1" t="str">
        <f t="shared" si="383"/>
        <v>25</v>
      </c>
      <c r="J6107" t="s">
        <v>30</v>
      </c>
      <c r="K6107" t="s">
        <v>87</v>
      </c>
      <c r="L6107" t="s">
        <v>88</v>
      </c>
      <c r="M6107" t="s">
        <v>16</v>
      </c>
      <c r="N6107">
        <v>55</v>
      </c>
      <c r="O6107">
        <v>210</v>
      </c>
      <c r="P6107">
        <v>11550</v>
      </c>
      <c r="Q6107">
        <v>5313</v>
      </c>
      <c r="R6107">
        <v>0.46</v>
      </c>
      <c r="S6107" t="s">
        <v>82</v>
      </c>
      <c r="T6107" t="str">
        <f>IF(Table1[[#This Row],[Units Sold]]&gt; 700,"High Units","low Units")</f>
        <v>low Units</v>
      </c>
      <c r="U6107">
        <f>SUM(Table1[[#This Row],[Operating Profit]])/SUM(Table1[Operating Profit])*100</f>
        <v>1.5996501568418893E-3</v>
      </c>
      <c r="V6107">
        <f>SUM(Table1[[#This Row],[Price per Unit]]*Table1[[#This Row],[Units Sold]])</f>
        <v>11550</v>
      </c>
      <c r="W6107">
        <f>SUM(Table1[[#This Row],[Total Sales]]-Table1[[#This Row],[Operating Profit]])</f>
        <v>6237</v>
      </c>
      <c r="X6107">
        <f>SUM(Table1[[#This Row],[Total Sales]]-Table1[[#This Row],[Cost]])</f>
        <v>5313</v>
      </c>
      <c r="Y6107">
        <f>SUM(Table1[[#This Row],[profit/loss]])/SUM(Table1[profit/loss])</f>
        <v>1.5996501568418892E-5</v>
      </c>
    </row>
    <row r="6108" spans="1:25" x14ac:dyDescent="0.3">
      <c r="A6108" t="s">
        <v>33</v>
      </c>
      <c r="B6108" t="s">
        <v>82</v>
      </c>
      <c r="C6108">
        <v>1128299</v>
      </c>
      <c r="D6108" s="9">
        <v>44555</v>
      </c>
      <c r="E6108" s="8" t="str">
        <f>TEXT(Table1[[#This Row],[Invoice Date]],"dd-mm-yyyy")</f>
        <v>25-12-2021</v>
      </c>
      <c r="F6108" s="1" t="str">
        <f t="shared" si="380"/>
        <v>December</v>
      </c>
      <c r="G6108" s="1" t="str">
        <f t="shared" si="381"/>
        <v>2021</v>
      </c>
      <c r="H6108" s="1" t="str">
        <f t="shared" si="382"/>
        <v>Saturday</v>
      </c>
      <c r="I6108" s="1" t="str">
        <f t="shared" si="383"/>
        <v>25</v>
      </c>
      <c r="J6108" t="s">
        <v>30</v>
      </c>
      <c r="K6108" t="s">
        <v>87</v>
      </c>
      <c r="L6108" t="s">
        <v>88</v>
      </c>
      <c r="M6108" t="s">
        <v>18</v>
      </c>
      <c r="N6108">
        <v>61</v>
      </c>
      <c r="O6108">
        <v>182</v>
      </c>
      <c r="P6108">
        <v>11102</v>
      </c>
      <c r="Q6108">
        <v>5551</v>
      </c>
      <c r="R6108">
        <v>0.5</v>
      </c>
      <c r="S6108" t="s">
        <v>82</v>
      </c>
      <c r="T6108" t="str">
        <f>IF(Table1[[#This Row],[Units Sold]]&gt; 700,"High Units","low Units")</f>
        <v>low Units</v>
      </c>
      <c r="U6108">
        <f>SUM(Table1[[#This Row],[Operating Profit]])/SUM(Table1[Operating Profit])*100</f>
        <v>1.6713077396253201E-3</v>
      </c>
      <c r="V6108">
        <f>SUM(Table1[[#This Row],[Price per Unit]]*Table1[[#This Row],[Units Sold]])</f>
        <v>11102</v>
      </c>
      <c r="W6108">
        <f>SUM(Table1[[#This Row],[Total Sales]]-Table1[[#This Row],[Operating Profit]])</f>
        <v>5551</v>
      </c>
      <c r="X6108">
        <f>SUM(Table1[[#This Row],[Total Sales]]-Table1[[#This Row],[Cost]])</f>
        <v>5551</v>
      </c>
      <c r="Y6108">
        <f>SUM(Table1[[#This Row],[profit/loss]])/SUM(Table1[profit/loss])</f>
        <v>1.6713077396253202E-5</v>
      </c>
    </row>
    <row r="6109" spans="1:25" x14ac:dyDescent="0.3">
      <c r="A6109" t="s">
        <v>25</v>
      </c>
      <c r="B6109" t="s">
        <v>82</v>
      </c>
      <c r="C6109">
        <v>1128299</v>
      </c>
      <c r="D6109" s="9">
        <v>44555</v>
      </c>
      <c r="E6109" s="8" t="str">
        <f>TEXT(Table1[[#This Row],[Invoice Date]],"dd-mm-yyyy")</f>
        <v>25-12-2021</v>
      </c>
      <c r="F6109" s="1" t="str">
        <f t="shared" si="380"/>
        <v>December</v>
      </c>
      <c r="G6109" s="1" t="str">
        <f t="shared" si="381"/>
        <v>2021</v>
      </c>
      <c r="H6109" s="1" t="str">
        <f t="shared" si="382"/>
        <v>Saturday</v>
      </c>
      <c r="I6109" s="1" t="str">
        <f t="shared" si="383"/>
        <v>25</v>
      </c>
      <c r="J6109" t="s">
        <v>30</v>
      </c>
      <c r="K6109" t="s">
        <v>87</v>
      </c>
      <c r="L6109" t="s">
        <v>88</v>
      </c>
      <c r="M6109" t="s">
        <v>19</v>
      </c>
      <c r="N6109">
        <v>59</v>
      </c>
      <c r="O6109">
        <v>130</v>
      </c>
      <c r="P6109">
        <v>7670</v>
      </c>
      <c r="Q6109">
        <v>3758</v>
      </c>
      <c r="R6109">
        <v>0.49</v>
      </c>
      <c r="S6109" t="s">
        <v>82</v>
      </c>
      <c r="T6109" t="str">
        <f>IF(Table1[[#This Row],[Units Sold]]&gt; 700,"High Units","low Units")</f>
        <v>low Units</v>
      </c>
      <c r="U6109">
        <f>SUM(Table1[[#This Row],[Operating Profit]])/SUM(Table1[Operating Profit])*100</f>
        <v>1.1314672105047657E-3</v>
      </c>
      <c r="V6109">
        <f>SUM(Table1[[#This Row],[Price per Unit]]*Table1[[#This Row],[Units Sold]])</f>
        <v>7670</v>
      </c>
      <c r="W6109">
        <f>SUM(Table1[[#This Row],[Total Sales]]-Table1[[#This Row],[Operating Profit]])</f>
        <v>3912</v>
      </c>
      <c r="X6109">
        <f>SUM(Table1[[#This Row],[Total Sales]]-Table1[[#This Row],[Cost]])</f>
        <v>3758</v>
      </c>
      <c r="Y6109">
        <f>SUM(Table1[[#This Row],[profit/loss]])/SUM(Table1[profit/loss])</f>
        <v>1.1314672105047656E-5</v>
      </c>
    </row>
    <row r="6110" spans="1:25" x14ac:dyDescent="0.3">
      <c r="A6110" t="s">
        <v>25</v>
      </c>
      <c r="B6110" t="s">
        <v>82</v>
      </c>
      <c r="C6110">
        <v>1128299</v>
      </c>
      <c r="D6110" s="9">
        <v>44555</v>
      </c>
      <c r="E6110" s="8" t="str">
        <f>TEXT(Table1[[#This Row],[Invoice Date]],"dd-mm-yyyy")</f>
        <v>25-12-2021</v>
      </c>
      <c r="F6110" s="1" t="str">
        <f t="shared" si="380"/>
        <v>December</v>
      </c>
      <c r="G6110" s="1" t="str">
        <f t="shared" si="381"/>
        <v>2021</v>
      </c>
      <c r="H6110" s="1" t="str">
        <f t="shared" si="382"/>
        <v>Saturday</v>
      </c>
      <c r="I6110" s="1" t="str">
        <f t="shared" si="383"/>
        <v>25</v>
      </c>
      <c r="J6110" t="s">
        <v>30</v>
      </c>
      <c r="K6110" t="s">
        <v>87</v>
      </c>
      <c r="L6110" t="s">
        <v>88</v>
      </c>
      <c r="M6110" t="s">
        <v>20</v>
      </c>
      <c r="N6110">
        <v>55</v>
      </c>
      <c r="O6110">
        <v>145</v>
      </c>
      <c r="P6110">
        <v>7975</v>
      </c>
      <c r="Q6110">
        <v>3669</v>
      </c>
      <c r="R6110">
        <v>0.46</v>
      </c>
      <c r="S6110" t="s">
        <v>82</v>
      </c>
      <c r="T6110" t="str">
        <f>IF(Table1[[#This Row],[Units Sold]]&gt; 700,"High Units","low Units")</f>
        <v>low Units</v>
      </c>
      <c r="U6110">
        <f>SUM(Table1[[#This Row],[Operating Profit]])/SUM(Table1[Operating Profit])*100</f>
        <v>1.1046708875311296E-3</v>
      </c>
      <c r="V6110">
        <f>SUM(Table1[[#This Row],[Price per Unit]]*Table1[[#This Row],[Units Sold]])</f>
        <v>7975</v>
      </c>
      <c r="W6110">
        <f>SUM(Table1[[#This Row],[Total Sales]]-Table1[[#This Row],[Operating Profit]])</f>
        <v>4306</v>
      </c>
      <c r="X6110">
        <f>SUM(Table1[[#This Row],[Total Sales]]-Table1[[#This Row],[Cost]])</f>
        <v>3669</v>
      </c>
      <c r="Y6110">
        <f>SUM(Table1[[#This Row],[profit/loss]])/SUM(Table1[profit/loss])</f>
        <v>1.1046708875311295E-5</v>
      </c>
    </row>
    <row r="6111" spans="1:25" x14ac:dyDescent="0.3">
      <c r="A6111" t="s">
        <v>25</v>
      </c>
      <c r="B6111" t="s">
        <v>82</v>
      </c>
      <c r="C6111">
        <v>1128299</v>
      </c>
      <c r="D6111" s="9">
        <v>44555</v>
      </c>
      <c r="E6111" s="8" t="str">
        <f>TEXT(Table1[[#This Row],[Invoice Date]],"dd-mm-yyyy")</f>
        <v>25-12-2021</v>
      </c>
      <c r="F6111" s="1" t="str">
        <f t="shared" si="380"/>
        <v>December</v>
      </c>
      <c r="G6111" s="1" t="str">
        <f t="shared" si="381"/>
        <v>2021</v>
      </c>
      <c r="H6111" s="1" t="str">
        <f t="shared" si="382"/>
        <v>Saturday</v>
      </c>
      <c r="I6111" s="1" t="str">
        <f t="shared" si="383"/>
        <v>25</v>
      </c>
      <c r="J6111" t="s">
        <v>30</v>
      </c>
      <c r="K6111" t="s">
        <v>87</v>
      </c>
      <c r="L6111" t="s">
        <v>88</v>
      </c>
      <c r="M6111" t="s">
        <v>21</v>
      </c>
      <c r="N6111">
        <v>64</v>
      </c>
      <c r="O6111">
        <v>119</v>
      </c>
      <c r="P6111">
        <v>7616</v>
      </c>
      <c r="Q6111">
        <v>3427</v>
      </c>
      <c r="R6111">
        <v>0.45</v>
      </c>
      <c r="S6111" t="s">
        <v>82</v>
      </c>
      <c r="T6111" t="str">
        <f>IF(Table1[[#This Row],[Units Sold]]&gt; 700,"High Units","low Units")</f>
        <v>low Units</v>
      </c>
      <c r="U6111">
        <f>SUM(Table1[[#This Row],[Operating Profit]])/SUM(Table1[Operating Profit])*100</f>
        <v>1.0318089756252878E-3</v>
      </c>
      <c r="V6111">
        <f>SUM(Table1[[#This Row],[Price per Unit]]*Table1[[#This Row],[Units Sold]])</f>
        <v>7616</v>
      </c>
      <c r="W6111">
        <f>SUM(Table1[[#This Row],[Total Sales]]-Table1[[#This Row],[Operating Profit]])</f>
        <v>4189</v>
      </c>
      <c r="X6111">
        <f>SUM(Table1[[#This Row],[Total Sales]]-Table1[[#This Row],[Cost]])</f>
        <v>3427</v>
      </c>
      <c r="Y6111">
        <f>SUM(Table1[[#This Row],[profit/loss]])/SUM(Table1[profit/loss])</f>
        <v>1.0318089756252878E-5</v>
      </c>
    </row>
    <row r="6112" spans="1:25" x14ac:dyDescent="0.3">
      <c r="A6112" t="s">
        <v>25</v>
      </c>
      <c r="B6112" t="s">
        <v>82</v>
      </c>
      <c r="C6112">
        <v>1128299</v>
      </c>
      <c r="D6112" s="9">
        <v>44555</v>
      </c>
      <c r="E6112" s="8" t="str">
        <f>TEXT(Table1[[#This Row],[Invoice Date]],"dd-mm-yyyy")</f>
        <v>25-12-2021</v>
      </c>
      <c r="F6112" s="1" t="str">
        <f t="shared" si="380"/>
        <v>December</v>
      </c>
      <c r="G6112" s="1" t="str">
        <f t="shared" si="381"/>
        <v>2021</v>
      </c>
      <c r="H6112" s="1" t="str">
        <f t="shared" si="382"/>
        <v>Saturday</v>
      </c>
      <c r="I6112" s="1" t="str">
        <f t="shared" si="383"/>
        <v>25</v>
      </c>
      <c r="J6112" t="s">
        <v>30</v>
      </c>
      <c r="K6112" t="s">
        <v>87</v>
      </c>
      <c r="L6112" t="s">
        <v>88</v>
      </c>
      <c r="M6112" t="s">
        <v>22</v>
      </c>
      <c r="N6112">
        <v>72</v>
      </c>
      <c r="O6112">
        <v>131</v>
      </c>
      <c r="P6112">
        <v>9432</v>
      </c>
      <c r="Q6112">
        <v>3301</v>
      </c>
      <c r="R6112">
        <v>0.35</v>
      </c>
      <c r="S6112" t="s">
        <v>82</v>
      </c>
      <c r="T6112" t="str">
        <f>IF(Table1[[#This Row],[Units Sold]]&gt; 700,"High Units","low Units")</f>
        <v>low Units</v>
      </c>
      <c r="U6112">
        <f>SUM(Table1[[#This Row],[Operating Profit]])/SUM(Table1[Operating Profit])*100</f>
        <v>9.9387260826935375E-4</v>
      </c>
      <c r="V6112">
        <f>SUM(Table1[[#This Row],[Price per Unit]]*Table1[[#This Row],[Units Sold]])</f>
        <v>9432</v>
      </c>
      <c r="W6112">
        <f>SUM(Table1[[#This Row],[Total Sales]]-Table1[[#This Row],[Operating Profit]])</f>
        <v>6131</v>
      </c>
      <c r="X6112">
        <f>SUM(Table1[[#This Row],[Total Sales]]-Table1[[#This Row],[Cost]])</f>
        <v>3301</v>
      </c>
      <c r="Y6112">
        <f>SUM(Table1[[#This Row],[profit/loss]])/SUM(Table1[profit/loss])</f>
        <v>9.9387260826935376E-6</v>
      </c>
    </row>
    <row r="6113" spans="1:25" x14ac:dyDescent="0.3">
      <c r="A6113" t="s">
        <v>25</v>
      </c>
      <c r="B6113" t="s">
        <v>82</v>
      </c>
      <c r="C6113">
        <v>1128299</v>
      </c>
      <c r="D6113" s="9">
        <v>44209</v>
      </c>
      <c r="E6113" s="8" t="str">
        <f>TEXT(Table1[[#This Row],[Invoice Date]],"dd-mm-yyyy")</f>
        <v>13-01-2021</v>
      </c>
      <c r="F6113" s="1" t="str">
        <f t="shared" si="380"/>
        <v>January</v>
      </c>
      <c r="G6113" s="1" t="str">
        <f t="shared" si="381"/>
        <v>2021</v>
      </c>
      <c r="H6113" s="1" t="str">
        <f t="shared" si="382"/>
        <v>Wednesday</v>
      </c>
      <c r="I6113" s="1" t="str">
        <f t="shared" si="383"/>
        <v>13</v>
      </c>
      <c r="J6113" t="s">
        <v>30</v>
      </c>
      <c r="K6113" t="s">
        <v>87</v>
      </c>
      <c r="L6113" t="s">
        <v>88</v>
      </c>
      <c r="M6113" t="s">
        <v>16</v>
      </c>
      <c r="N6113">
        <v>29</v>
      </c>
      <c r="O6113">
        <v>131</v>
      </c>
      <c r="P6113">
        <v>3799</v>
      </c>
      <c r="Q6113">
        <v>1937</v>
      </c>
      <c r="R6113">
        <v>0.51</v>
      </c>
      <c r="S6113" t="s">
        <v>82</v>
      </c>
      <c r="T6113" t="str">
        <f>IF(Table1[[#This Row],[Units Sold]]&gt; 700,"High Units","low Units")</f>
        <v>low Units</v>
      </c>
      <c r="U6113">
        <f>SUM(Table1[[#This Row],[Operating Profit]])/SUM(Table1[Operating Profit])*100</f>
        <v>5.8319637752733667E-4</v>
      </c>
      <c r="V6113">
        <f>SUM(Table1[[#This Row],[Price per Unit]]*Table1[[#This Row],[Units Sold]])</f>
        <v>3799</v>
      </c>
      <c r="W6113">
        <f>SUM(Table1[[#This Row],[Total Sales]]-Table1[[#This Row],[Operating Profit]])</f>
        <v>1862</v>
      </c>
      <c r="X6113">
        <f>SUM(Table1[[#This Row],[Total Sales]]-Table1[[#This Row],[Cost]])</f>
        <v>1937</v>
      </c>
      <c r="Y6113">
        <f>SUM(Table1[[#This Row],[profit/loss]])/SUM(Table1[profit/loss])</f>
        <v>5.8319637752733661E-6</v>
      </c>
    </row>
    <row r="6114" spans="1:25" x14ac:dyDescent="0.3">
      <c r="A6114" t="s">
        <v>25</v>
      </c>
      <c r="B6114" t="s">
        <v>82</v>
      </c>
      <c r="C6114">
        <v>1128299</v>
      </c>
      <c r="D6114" s="9">
        <v>44209</v>
      </c>
      <c r="E6114" s="8" t="str">
        <f>TEXT(Table1[[#This Row],[Invoice Date]],"dd-mm-yyyy")</f>
        <v>13-01-2021</v>
      </c>
      <c r="F6114" s="1" t="str">
        <f t="shared" si="380"/>
        <v>January</v>
      </c>
      <c r="G6114" s="1" t="str">
        <f t="shared" si="381"/>
        <v>2021</v>
      </c>
      <c r="H6114" s="1" t="str">
        <f t="shared" si="382"/>
        <v>Wednesday</v>
      </c>
      <c r="I6114" s="1" t="str">
        <f t="shared" si="383"/>
        <v>13</v>
      </c>
      <c r="J6114" t="s">
        <v>30</v>
      </c>
      <c r="K6114" t="s">
        <v>87</v>
      </c>
      <c r="L6114" t="s">
        <v>88</v>
      </c>
      <c r="M6114" t="s">
        <v>18</v>
      </c>
      <c r="N6114">
        <v>39</v>
      </c>
      <c r="O6114">
        <v>135</v>
      </c>
      <c r="P6114">
        <v>5265</v>
      </c>
      <c r="Q6114">
        <v>2685</v>
      </c>
      <c r="R6114">
        <v>0.51</v>
      </c>
      <c r="S6114" t="s">
        <v>82</v>
      </c>
      <c r="T6114" t="str">
        <f>IF(Table1[[#This Row],[Units Sold]]&gt; 700,"High Units","low Units")</f>
        <v>low Units</v>
      </c>
      <c r="U6114">
        <f>SUM(Table1[[#This Row],[Operating Profit]])/SUM(Table1[Operating Profit])*100</f>
        <v>8.0840592341812018E-4</v>
      </c>
      <c r="V6114">
        <f>SUM(Table1[[#This Row],[Price per Unit]]*Table1[[#This Row],[Units Sold]])</f>
        <v>5265</v>
      </c>
      <c r="W6114">
        <f>SUM(Table1[[#This Row],[Total Sales]]-Table1[[#This Row],[Operating Profit]])</f>
        <v>2580</v>
      </c>
      <c r="X6114">
        <f>SUM(Table1[[#This Row],[Total Sales]]-Table1[[#This Row],[Cost]])</f>
        <v>2685</v>
      </c>
      <c r="Y6114">
        <f>SUM(Table1[[#This Row],[profit/loss]])/SUM(Table1[profit/loss])</f>
        <v>8.0840592341812019E-6</v>
      </c>
    </row>
    <row r="6115" spans="1:25" x14ac:dyDescent="0.3">
      <c r="A6115" t="s">
        <v>25</v>
      </c>
      <c r="B6115" t="s">
        <v>82</v>
      </c>
      <c r="C6115">
        <v>1128299</v>
      </c>
      <c r="D6115" s="9">
        <v>44209</v>
      </c>
      <c r="E6115" s="8" t="str">
        <f>TEXT(Table1[[#This Row],[Invoice Date]],"dd-mm-yyyy")</f>
        <v>13-01-2021</v>
      </c>
      <c r="F6115" s="1" t="str">
        <f t="shared" si="380"/>
        <v>January</v>
      </c>
      <c r="G6115" s="1" t="str">
        <f t="shared" si="381"/>
        <v>2021</v>
      </c>
      <c r="H6115" s="1" t="str">
        <f t="shared" si="382"/>
        <v>Wednesday</v>
      </c>
      <c r="I6115" s="1" t="str">
        <f t="shared" si="383"/>
        <v>13</v>
      </c>
      <c r="J6115" t="s">
        <v>30</v>
      </c>
      <c r="K6115" t="s">
        <v>87</v>
      </c>
      <c r="L6115" t="s">
        <v>88</v>
      </c>
      <c r="M6115" t="s">
        <v>19</v>
      </c>
      <c r="N6115">
        <v>38</v>
      </c>
      <c r="O6115">
        <v>126</v>
      </c>
      <c r="P6115">
        <v>4788</v>
      </c>
      <c r="Q6115">
        <v>2155</v>
      </c>
      <c r="R6115">
        <v>0.45</v>
      </c>
      <c r="S6115" t="s">
        <v>82</v>
      </c>
      <c r="T6115" t="str">
        <f>IF(Table1[[#This Row],[Units Sold]]&gt; 700,"High Units","low Units")</f>
        <v>low Units</v>
      </c>
      <c r="U6115">
        <f>SUM(Table1[[#This Row],[Operating Profit]])/SUM(Table1[Operating Profit])*100</f>
        <v>6.4883231469871469E-4</v>
      </c>
      <c r="V6115">
        <f>SUM(Table1[[#This Row],[Price per Unit]]*Table1[[#This Row],[Units Sold]])</f>
        <v>4788</v>
      </c>
      <c r="W6115">
        <f>SUM(Table1[[#This Row],[Total Sales]]-Table1[[#This Row],[Operating Profit]])</f>
        <v>2633</v>
      </c>
      <c r="X6115">
        <f>SUM(Table1[[#This Row],[Total Sales]]-Table1[[#This Row],[Cost]])</f>
        <v>2155</v>
      </c>
      <c r="Y6115">
        <f>SUM(Table1[[#This Row],[profit/loss]])/SUM(Table1[profit/loss])</f>
        <v>6.4883231469871467E-6</v>
      </c>
    </row>
    <row r="6116" spans="1:25" x14ac:dyDescent="0.3">
      <c r="A6116" t="s">
        <v>25</v>
      </c>
      <c r="B6116" t="s">
        <v>82</v>
      </c>
      <c r="C6116">
        <v>1128299</v>
      </c>
      <c r="D6116" s="9">
        <v>44209</v>
      </c>
      <c r="E6116" s="8" t="str">
        <f>TEXT(Table1[[#This Row],[Invoice Date]],"dd-mm-yyyy")</f>
        <v>13-01-2021</v>
      </c>
      <c r="F6116" s="1" t="str">
        <f t="shared" si="380"/>
        <v>January</v>
      </c>
      <c r="G6116" s="1" t="str">
        <f t="shared" si="381"/>
        <v>2021</v>
      </c>
      <c r="H6116" s="1" t="str">
        <f t="shared" si="382"/>
        <v>Wednesday</v>
      </c>
      <c r="I6116" s="1" t="str">
        <f t="shared" si="383"/>
        <v>13</v>
      </c>
      <c r="J6116" t="s">
        <v>30</v>
      </c>
      <c r="K6116" t="s">
        <v>87</v>
      </c>
      <c r="L6116" t="s">
        <v>88</v>
      </c>
      <c r="M6116" t="s">
        <v>20</v>
      </c>
      <c r="N6116">
        <v>39</v>
      </c>
      <c r="O6116">
        <v>75</v>
      </c>
      <c r="P6116">
        <v>2925</v>
      </c>
      <c r="Q6116">
        <v>1463</v>
      </c>
      <c r="R6116">
        <v>0.5</v>
      </c>
      <c r="S6116" t="s">
        <v>82</v>
      </c>
      <c r="T6116" t="str">
        <f>IF(Table1[[#This Row],[Units Sold]]&gt; 700,"High Units","low Units")</f>
        <v>low Units</v>
      </c>
      <c r="U6116">
        <f>SUM(Table1[[#This Row],[Operating Profit]])/SUM(Table1[Operating Profit])*100</f>
        <v>4.4048337652167964E-4</v>
      </c>
      <c r="V6116">
        <f>SUM(Table1[[#This Row],[Price per Unit]]*Table1[[#This Row],[Units Sold]])</f>
        <v>2925</v>
      </c>
      <c r="W6116">
        <f>SUM(Table1[[#This Row],[Total Sales]]-Table1[[#This Row],[Operating Profit]])</f>
        <v>1462</v>
      </c>
      <c r="X6116">
        <f>SUM(Table1[[#This Row],[Total Sales]]-Table1[[#This Row],[Cost]])</f>
        <v>1463</v>
      </c>
      <c r="Y6116">
        <f>SUM(Table1[[#This Row],[profit/loss]])/SUM(Table1[profit/loss])</f>
        <v>4.4048337652167965E-6</v>
      </c>
    </row>
    <row r="6117" spans="1:25" x14ac:dyDescent="0.3">
      <c r="A6117" t="s">
        <v>25</v>
      </c>
      <c r="B6117" t="s">
        <v>82</v>
      </c>
      <c r="C6117">
        <v>1128299</v>
      </c>
      <c r="D6117" s="9">
        <v>44209</v>
      </c>
      <c r="E6117" s="8" t="str">
        <f>TEXT(Table1[[#This Row],[Invoice Date]],"dd-mm-yyyy")</f>
        <v>13-01-2021</v>
      </c>
      <c r="F6117" s="1" t="str">
        <f t="shared" si="380"/>
        <v>January</v>
      </c>
      <c r="G6117" s="1" t="str">
        <f t="shared" si="381"/>
        <v>2021</v>
      </c>
      <c r="H6117" s="1" t="str">
        <f t="shared" si="382"/>
        <v>Wednesday</v>
      </c>
      <c r="I6117" s="1" t="str">
        <f t="shared" si="383"/>
        <v>13</v>
      </c>
      <c r="J6117" t="s">
        <v>30</v>
      </c>
      <c r="K6117" t="s">
        <v>87</v>
      </c>
      <c r="L6117" t="s">
        <v>88</v>
      </c>
      <c r="M6117" t="s">
        <v>21</v>
      </c>
      <c r="N6117">
        <v>41</v>
      </c>
      <c r="O6117">
        <v>63</v>
      </c>
      <c r="P6117">
        <v>2583</v>
      </c>
      <c r="Q6117">
        <v>1162</v>
      </c>
      <c r="R6117">
        <v>0.45</v>
      </c>
      <c r="S6117" t="s">
        <v>82</v>
      </c>
      <c r="T6117" t="str">
        <f>IF(Table1[[#This Row],[Units Sold]]&gt; 700,"High Units","low Units")</f>
        <v>low Units</v>
      </c>
      <c r="U6117">
        <f>SUM(Table1[[#This Row],[Operating Profit]])/SUM(Table1[Operating Profit])*100</f>
        <v>3.4985761006028145E-4</v>
      </c>
      <c r="V6117">
        <f>SUM(Table1[[#This Row],[Price per Unit]]*Table1[[#This Row],[Units Sold]])</f>
        <v>2583</v>
      </c>
      <c r="W6117">
        <f>SUM(Table1[[#This Row],[Total Sales]]-Table1[[#This Row],[Operating Profit]])</f>
        <v>1421</v>
      </c>
      <c r="X6117">
        <f>SUM(Table1[[#This Row],[Total Sales]]-Table1[[#This Row],[Cost]])</f>
        <v>1162</v>
      </c>
      <c r="Y6117">
        <f>SUM(Table1[[#This Row],[profit/loss]])/SUM(Table1[profit/loss])</f>
        <v>3.4985761006028143E-6</v>
      </c>
    </row>
    <row r="6118" spans="1:25" x14ac:dyDescent="0.3">
      <c r="A6118" t="s">
        <v>25</v>
      </c>
      <c r="B6118" t="s">
        <v>82</v>
      </c>
      <c r="C6118">
        <v>1128299</v>
      </c>
      <c r="D6118" s="9">
        <v>44209</v>
      </c>
      <c r="E6118" s="8" t="str">
        <f>TEXT(Table1[[#This Row],[Invoice Date]],"dd-mm-yyyy")</f>
        <v>13-01-2021</v>
      </c>
      <c r="F6118" s="1" t="str">
        <f t="shared" si="380"/>
        <v>January</v>
      </c>
      <c r="G6118" s="1" t="str">
        <f t="shared" si="381"/>
        <v>2021</v>
      </c>
      <c r="H6118" s="1" t="str">
        <f t="shared" si="382"/>
        <v>Wednesday</v>
      </c>
      <c r="I6118" s="1" t="str">
        <f t="shared" si="383"/>
        <v>13</v>
      </c>
      <c r="J6118" t="s">
        <v>30</v>
      </c>
      <c r="K6118" t="s">
        <v>87</v>
      </c>
      <c r="L6118" t="s">
        <v>88</v>
      </c>
      <c r="M6118" t="s">
        <v>22</v>
      </c>
      <c r="N6118">
        <v>36</v>
      </c>
      <c r="O6118">
        <v>117</v>
      </c>
      <c r="P6118">
        <v>4212</v>
      </c>
      <c r="Q6118">
        <v>1643</v>
      </c>
      <c r="R6118">
        <v>0.39</v>
      </c>
      <c r="S6118" t="s">
        <v>82</v>
      </c>
      <c r="T6118" t="str">
        <f>IF(Table1[[#This Row],[Units Sold]]&gt; 700,"High Units","low Units")</f>
        <v>low Units</v>
      </c>
      <c r="U6118">
        <f>SUM(Table1[[#This Row],[Operating Profit]])/SUM(Table1[Operating Profit])*100</f>
        <v>4.946781870301569E-4</v>
      </c>
      <c r="V6118">
        <f>SUM(Table1[[#This Row],[Price per Unit]]*Table1[[#This Row],[Units Sold]])</f>
        <v>4212</v>
      </c>
      <c r="W6118">
        <f>SUM(Table1[[#This Row],[Total Sales]]-Table1[[#This Row],[Operating Profit]])</f>
        <v>2569</v>
      </c>
      <c r="X6118">
        <f>SUM(Table1[[#This Row],[Total Sales]]-Table1[[#This Row],[Cost]])</f>
        <v>1643</v>
      </c>
      <c r="Y6118">
        <f>SUM(Table1[[#This Row],[profit/loss]])/SUM(Table1[profit/loss])</f>
        <v>4.9467818703015695E-6</v>
      </c>
    </row>
    <row r="6119" spans="1:25" x14ac:dyDescent="0.3">
      <c r="A6119" t="s">
        <v>25</v>
      </c>
      <c r="B6119" t="s">
        <v>82</v>
      </c>
      <c r="C6119">
        <v>1128299</v>
      </c>
      <c r="D6119" s="9">
        <v>44240</v>
      </c>
      <c r="E6119" s="8" t="str">
        <f>TEXT(Table1[[#This Row],[Invoice Date]],"dd-mm-yyyy")</f>
        <v>13-02-2021</v>
      </c>
      <c r="F6119" s="1" t="str">
        <f t="shared" si="380"/>
        <v>February</v>
      </c>
      <c r="G6119" s="1" t="str">
        <f t="shared" si="381"/>
        <v>2021</v>
      </c>
      <c r="H6119" s="1" t="str">
        <f t="shared" si="382"/>
        <v>Saturday</v>
      </c>
      <c r="I6119" s="1" t="str">
        <f t="shared" si="383"/>
        <v>13</v>
      </c>
      <c r="J6119" t="s">
        <v>30</v>
      </c>
      <c r="K6119" t="s">
        <v>87</v>
      </c>
      <c r="L6119" t="s">
        <v>88</v>
      </c>
      <c r="M6119" t="s">
        <v>16</v>
      </c>
      <c r="N6119">
        <v>29</v>
      </c>
      <c r="O6119">
        <v>145</v>
      </c>
      <c r="P6119">
        <v>4205</v>
      </c>
      <c r="Q6119">
        <v>2229</v>
      </c>
      <c r="R6119">
        <v>0.53</v>
      </c>
      <c r="S6119" t="s">
        <v>82</v>
      </c>
      <c r="T6119" t="str">
        <f>IF(Table1[[#This Row],[Units Sold]]&gt; 700,"High Units","low Units")</f>
        <v>low Units</v>
      </c>
      <c r="U6119">
        <f>SUM(Table1[[#This Row],[Operating Profit]])/SUM(Table1[Operating Profit])*100</f>
        <v>6.711124034633109E-4</v>
      </c>
      <c r="V6119">
        <f>SUM(Table1[[#This Row],[Price per Unit]]*Table1[[#This Row],[Units Sold]])</f>
        <v>4205</v>
      </c>
      <c r="W6119">
        <f>SUM(Table1[[#This Row],[Total Sales]]-Table1[[#This Row],[Operating Profit]])</f>
        <v>1976</v>
      </c>
      <c r="X6119">
        <f>SUM(Table1[[#This Row],[Total Sales]]-Table1[[#This Row],[Cost]])</f>
        <v>2229</v>
      </c>
      <c r="Y6119">
        <f>SUM(Table1[[#This Row],[profit/loss]])/SUM(Table1[profit/loss])</f>
        <v>6.7111240346331094E-6</v>
      </c>
    </row>
    <row r="6120" spans="1:25" x14ac:dyDescent="0.3">
      <c r="A6120" t="s">
        <v>25</v>
      </c>
      <c r="B6120" t="s">
        <v>82</v>
      </c>
      <c r="C6120">
        <v>1128299</v>
      </c>
      <c r="D6120" s="9">
        <v>44240</v>
      </c>
      <c r="E6120" s="8" t="str">
        <f>TEXT(Table1[[#This Row],[Invoice Date]],"dd-mm-yyyy")</f>
        <v>13-02-2021</v>
      </c>
      <c r="F6120" s="1" t="str">
        <f t="shared" si="380"/>
        <v>February</v>
      </c>
      <c r="G6120" s="1" t="str">
        <f t="shared" si="381"/>
        <v>2021</v>
      </c>
      <c r="H6120" s="1" t="str">
        <f t="shared" si="382"/>
        <v>Saturday</v>
      </c>
      <c r="I6120" s="1" t="str">
        <f t="shared" si="383"/>
        <v>13</v>
      </c>
      <c r="J6120" t="s">
        <v>30</v>
      </c>
      <c r="K6120" t="s">
        <v>87</v>
      </c>
      <c r="L6120" t="s">
        <v>88</v>
      </c>
      <c r="M6120" t="s">
        <v>18</v>
      </c>
      <c r="N6120">
        <v>37</v>
      </c>
      <c r="O6120">
        <v>112</v>
      </c>
      <c r="P6120">
        <v>4144</v>
      </c>
      <c r="Q6120">
        <v>2279</v>
      </c>
      <c r="R6120">
        <v>0.55000000000000004</v>
      </c>
      <c r="S6120" t="s">
        <v>82</v>
      </c>
      <c r="T6120" t="str">
        <f>IF(Table1[[#This Row],[Units Sold]]&gt; 700,"High Units","low Units")</f>
        <v>low Units</v>
      </c>
      <c r="U6120">
        <f>SUM(Table1[[#This Row],[Operating Profit]])/SUM(Table1[Operating Profit])*100</f>
        <v>6.8616651749344349E-4</v>
      </c>
      <c r="V6120">
        <f>SUM(Table1[[#This Row],[Price per Unit]]*Table1[[#This Row],[Units Sold]])</f>
        <v>4144</v>
      </c>
      <c r="W6120">
        <f>SUM(Table1[[#This Row],[Total Sales]]-Table1[[#This Row],[Operating Profit]])</f>
        <v>1865</v>
      </c>
      <c r="X6120">
        <f>SUM(Table1[[#This Row],[Total Sales]]-Table1[[#This Row],[Cost]])</f>
        <v>2279</v>
      </c>
      <c r="Y6120">
        <f>SUM(Table1[[#This Row],[profit/loss]])/SUM(Table1[profit/loss])</f>
        <v>6.8616651749344349E-6</v>
      </c>
    </row>
    <row r="6121" spans="1:25" x14ac:dyDescent="0.3">
      <c r="A6121" t="s">
        <v>25</v>
      </c>
      <c r="B6121" t="s">
        <v>82</v>
      </c>
      <c r="C6121">
        <v>1128299</v>
      </c>
      <c r="D6121" s="9">
        <v>44240</v>
      </c>
      <c r="E6121" s="8" t="str">
        <f>TEXT(Table1[[#This Row],[Invoice Date]],"dd-mm-yyyy")</f>
        <v>13-02-2021</v>
      </c>
      <c r="F6121" s="1" t="str">
        <f t="shared" si="380"/>
        <v>February</v>
      </c>
      <c r="G6121" s="1" t="str">
        <f t="shared" si="381"/>
        <v>2021</v>
      </c>
      <c r="H6121" s="1" t="str">
        <f t="shared" si="382"/>
        <v>Saturday</v>
      </c>
      <c r="I6121" s="1" t="str">
        <f t="shared" si="383"/>
        <v>13</v>
      </c>
      <c r="J6121" t="s">
        <v>30</v>
      </c>
      <c r="K6121" t="s">
        <v>87</v>
      </c>
      <c r="L6121" t="s">
        <v>88</v>
      </c>
      <c r="M6121" t="s">
        <v>19</v>
      </c>
      <c r="N6121">
        <v>37</v>
      </c>
      <c r="O6121">
        <v>104</v>
      </c>
      <c r="P6121">
        <v>3848</v>
      </c>
      <c r="Q6121">
        <v>1924</v>
      </c>
      <c r="R6121">
        <v>0.5</v>
      </c>
      <c r="S6121" t="s">
        <v>82</v>
      </c>
      <c r="T6121" t="str">
        <f>IF(Table1[[#This Row],[Units Sold]]&gt; 700,"High Units","low Units")</f>
        <v>low Units</v>
      </c>
      <c r="U6121">
        <f>SUM(Table1[[#This Row],[Operating Profit]])/SUM(Table1[Operating Profit])*100</f>
        <v>5.7928230787950214E-4</v>
      </c>
      <c r="V6121">
        <f>SUM(Table1[[#This Row],[Price per Unit]]*Table1[[#This Row],[Units Sold]])</f>
        <v>3848</v>
      </c>
      <c r="W6121">
        <f>SUM(Table1[[#This Row],[Total Sales]]-Table1[[#This Row],[Operating Profit]])</f>
        <v>1924</v>
      </c>
      <c r="X6121">
        <f>SUM(Table1[[#This Row],[Total Sales]]-Table1[[#This Row],[Cost]])</f>
        <v>1924</v>
      </c>
      <c r="Y6121">
        <f>SUM(Table1[[#This Row],[profit/loss]])/SUM(Table1[profit/loss])</f>
        <v>5.7928230787950216E-6</v>
      </c>
    </row>
    <row r="6122" spans="1:25" x14ac:dyDescent="0.3">
      <c r="A6122" t="s">
        <v>25</v>
      </c>
      <c r="B6122" t="s">
        <v>82</v>
      </c>
      <c r="C6122">
        <v>1128299</v>
      </c>
      <c r="D6122" s="9">
        <v>44240</v>
      </c>
      <c r="E6122" s="8" t="str">
        <f>TEXT(Table1[[#This Row],[Invoice Date]],"dd-mm-yyyy")</f>
        <v>13-02-2021</v>
      </c>
      <c r="F6122" s="1" t="str">
        <f t="shared" si="380"/>
        <v>February</v>
      </c>
      <c r="G6122" s="1" t="str">
        <f t="shared" si="381"/>
        <v>2021</v>
      </c>
      <c r="H6122" s="1" t="str">
        <f t="shared" si="382"/>
        <v>Saturday</v>
      </c>
      <c r="I6122" s="1" t="str">
        <f t="shared" si="383"/>
        <v>13</v>
      </c>
      <c r="J6122" t="s">
        <v>47</v>
      </c>
      <c r="K6122" t="s">
        <v>89</v>
      </c>
      <c r="L6122" t="s">
        <v>90</v>
      </c>
      <c r="M6122" t="s">
        <v>20</v>
      </c>
      <c r="N6122">
        <v>36</v>
      </c>
      <c r="O6122">
        <v>63</v>
      </c>
      <c r="P6122">
        <v>2268</v>
      </c>
      <c r="Q6122">
        <v>1179</v>
      </c>
      <c r="R6122">
        <v>0.52</v>
      </c>
      <c r="S6122" t="s">
        <v>82</v>
      </c>
      <c r="T6122" t="str">
        <f>IF(Table1[[#This Row],[Units Sold]]&gt; 700,"High Units","low Units")</f>
        <v>low Units</v>
      </c>
      <c r="U6122">
        <f>SUM(Table1[[#This Row],[Operating Profit]])/SUM(Table1[Operating Profit])*100</f>
        <v>3.5497600883052649E-4</v>
      </c>
      <c r="V6122">
        <f>SUM(Table1[[#This Row],[Price per Unit]]*Table1[[#This Row],[Units Sold]])</f>
        <v>2268</v>
      </c>
      <c r="W6122">
        <f>SUM(Table1[[#This Row],[Total Sales]]-Table1[[#This Row],[Operating Profit]])</f>
        <v>1089</v>
      </c>
      <c r="X6122">
        <f>SUM(Table1[[#This Row],[Total Sales]]-Table1[[#This Row],[Cost]])</f>
        <v>1179</v>
      </c>
      <c r="Y6122">
        <f>SUM(Table1[[#This Row],[profit/loss]])/SUM(Table1[profit/loss])</f>
        <v>3.5497600883052651E-6</v>
      </c>
    </row>
    <row r="6123" spans="1:25" x14ac:dyDescent="0.3">
      <c r="A6123" t="s">
        <v>25</v>
      </c>
      <c r="B6123" t="s">
        <v>82</v>
      </c>
      <c r="C6123">
        <v>1128299</v>
      </c>
      <c r="D6123" s="9">
        <v>44240</v>
      </c>
      <c r="E6123" s="8" t="str">
        <f>TEXT(Table1[[#This Row],[Invoice Date]],"dd-mm-yyyy")</f>
        <v>13-02-2021</v>
      </c>
      <c r="F6123" s="1" t="str">
        <f t="shared" si="380"/>
        <v>February</v>
      </c>
      <c r="G6123" s="1" t="str">
        <f t="shared" si="381"/>
        <v>2021</v>
      </c>
      <c r="H6123" s="1" t="str">
        <f t="shared" si="382"/>
        <v>Saturday</v>
      </c>
      <c r="I6123" s="1" t="str">
        <f t="shared" si="383"/>
        <v>13</v>
      </c>
      <c r="J6123" t="s">
        <v>47</v>
      </c>
      <c r="K6123" t="s">
        <v>89</v>
      </c>
      <c r="L6123" t="s">
        <v>90</v>
      </c>
      <c r="M6123" t="s">
        <v>21</v>
      </c>
      <c r="N6123">
        <v>41</v>
      </c>
      <c r="O6123">
        <v>51</v>
      </c>
      <c r="P6123">
        <v>2091</v>
      </c>
      <c r="Q6123">
        <v>1004</v>
      </c>
      <c r="R6123">
        <v>0.48</v>
      </c>
      <c r="S6123" t="s">
        <v>82</v>
      </c>
      <c r="T6123" t="str">
        <f>IF(Table1[[#This Row],[Units Sold]]&gt; 700,"High Units","low Units")</f>
        <v>low Units</v>
      </c>
      <c r="U6123">
        <f>SUM(Table1[[#This Row],[Operating Profit]])/SUM(Table1[Operating Profit])*100</f>
        <v>3.0228660972506246E-4</v>
      </c>
      <c r="V6123">
        <f>SUM(Table1[[#This Row],[Price per Unit]]*Table1[[#This Row],[Units Sold]])</f>
        <v>2091</v>
      </c>
      <c r="W6123">
        <f>SUM(Table1[[#This Row],[Total Sales]]-Table1[[#This Row],[Operating Profit]])</f>
        <v>1087</v>
      </c>
      <c r="X6123">
        <f>SUM(Table1[[#This Row],[Total Sales]]-Table1[[#This Row],[Cost]])</f>
        <v>1004</v>
      </c>
      <c r="Y6123">
        <f>SUM(Table1[[#This Row],[profit/loss]])/SUM(Table1[profit/loss])</f>
        <v>3.0228660972506244E-6</v>
      </c>
    </row>
    <row r="6124" spans="1:25" x14ac:dyDescent="0.3">
      <c r="A6124" t="s">
        <v>25</v>
      </c>
      <c r="B6124" t="s">
        <v>82</v>
      </c>
      <c r="C6124">
        <v>1128299</v>
      </c>
      <c r="D6124" s="9">
        <v>44240</v>
      </c>
      <c r="E6124" s="8" t="str">
        <f>TEXT(Table1[[#This Row],[Invoice Date]],"dd-mm-yyyy")</f>
        <v>13-02-2021</v>
      </c>
      <c r="F6124" s="1" t="str">
        <f t="shared" si="380"/>
        <v>February</v>
      </c>
      <c r="G6124" s="1" t="str">
        <f t="shared" si="381"/>
        <v>2021</v>
      </c>
      <c r="H6124" s="1" t="str">
        <f t="shared" si="382"/>
        <v>Saturday</v>
      </c>
      <c r="I6124" s="1" t="str">
        <f t="shared" si="383"/>
        <v>13</v>
      </c>
      <c r="J6124" t="s">
        <v>47</v>
      </c>
      <c r="K6124" t="s">
        <v>89</v>
      </c>
      <c r="L6124" t="s">
        <v>90</v>
      </c>
      <c r="M6124" t="s">
        <v>22</v>
      </c>
      <c r="N6124">
        <v>37</v>
      </c>
      <c r="O6124">
        <v>98</v>
      </c>
      <c r="P6124">
        <v>3626</v>
      </c>
      <c r="Q6124">
        <v>1305</v>
      </c>
      <c r="R6124">
        <v>0.36</v>
      </c>
      <c r="S6124" t="s">
        <v>82</v>
      </c>
      <c r="T6124" t="str">
        <f>IF(Table1[[#This Row],[Units Sold]]&gt; 700,"High Units","low Units")</f>
        <v>low Units</v>
      </c>
      <c r="U6124">
        <f>SUM(Table1[[#This Row],[Operating Profit]])/SUM(Table1[Operating Profit])*100</f>
        <v>3.9291237618646065E-4</v>
      </c>
      <c r="V6124">
        <f>SUM(Table1[[#This Row],[Price per Unit]]*Table1[[#This Row],[Units Sold]])</f>
        <v>3626</v>
      </c>
      <c r="W6124">
        <f>SUM(Table1[[#This Row],[Total Sales]]-Table1[[#This Row],[Operating Profit]])</f>
        <v>2321</v>
      </c>
      <c r="X6124">
        <f>SUM(Table1[[#This Row],[Total Sales]]-Table1[[#This Row],[Cost]])</f>
        <v>1305</v>
      </c>
      <c r="Y6124">
        <f>SUM(Table1[[#This Row],[profit/loss]])/SUM(Table1[profit/loss])</f>
        <v>3.9291237618646067E-6</v>
      </c>
    </row>
    <row r="6125" spans="1:25" x14ac:dyDescent="0.3">
      <c r="A6125" t="s">
        <v>25</v>
      </c>
      <c r="B6125" t="s">
        <v>82</v>
      </c>
      <c r="C6125">
        <v>1128299</v>
      </c>
      <c r="D6125" s="9">
        <v>44267</v>
      </c>
      <c r="E6125" s="8" t="str">
        <f>TEXT(Table1[[#This Row],[Invoice Date]],"dd-mm-yyyy")</f>
        <v>12-03-2021</v>
      </c>
      <c r="F6125" s="1" t="str">
        <f t="shared" si="380"/>
        <v>March</v>
      </c>
      <c r="G6125" s="1" t="str">
        <f t="shared" si="381"/>
        <v>2021</v>
      </c>
      <c r="H6125" s="1" t="str">
        <f t="shared" si="382"/>
        <v>Friday</v>
      </c>
      <c r="I6125" s="1" t="str">
        <f t="shared" si="383"/>
        <v>12</v>
      </c>
      <c r="J6125" t="s">
        <v>47</v>
      </c>
      <c r="K6125" t="s">
        <v>89</v>
      </c>
      <c r="L6125" t="s">
        <v>90</v>
      </c>
      <c r="M6125" t="s">
        <v>16</v>
      </c>
      <c r="N6125">
        <v>37</v>
      </c>
      <c r="O6125">
        <v>137</v>
      </c>
      <c r="P6125">
        <v>5069</v>
      </c>
      <c r="Q6125">
        <v>2535</v>
      </c>
      <c r="R6125">
        <v>0.5</v>
      </c>
      <c r="S6125" t="s">
        <v>82</v>
      </c>
      <c r="T6125" t="str">
        <f>IF(Table1[[#This Row],[Units Sold]]&gt; 700,"High Units","low Units")</f>
        <v>low Units</v>
      </c>
      <c r="U6125">
        <f>SUM(Table1[[#This Row],[Operating Profit]])/SUM(Table1[Operating Profit])*100</f>
        <v>7.6324358132772243E-4</v>
      </c>
      <c r="V6125">
        <f>SUM(Table1[[#This Row],[Price per Unit]]*Table1[[#This Row],[Units Sold]])</f>
        <v>5069</v>
      </c>
      <c r="W6125">
        <f>SUM(Table1[[#This Row],[Total Sales]]-Table1[[#This Row],[Operating Profit]])</f>
        <v>2534</v>
      </c>
      <c r="X6125">
        <f>SUM(Table1[[#This Row],[Total Sales]]-Table1[[#This Row],[Cost]])</f>
        <v>2535</v>
      </c>
      <c r="Y6125">
        <f>SUM(Table1[[#This Row],[profit/loss]])/SUM(Table1[profit/loss])</f>
        <v>7.6324358132772247E-6</v>
      </c>
    </row>
    <row r="6126" spans="1:25" x14ac:dyDescent="0.3">
      <c r="A6126" t="s">
        <v>25</v>
      </c>
      <c r="B6126" t="s">
        <v>82</v>
      </c>
      <c r="C6126">
        <v>1128299</v>
      </c>
      <c r="D6126" s="9">
        <v>44267</v>
      </c>
      <c r="E6126" s="8" t="str">
        <f>TEXT(Table1[[#This Row],[Invoice Date]],"dd-mm-yyyy")</f>
        <v>12-03-2021</v>
      </c>
      <c r="F6126" s="1" t="str">
        <f t="shared" si="380"/>
        <v>March</v>
      </c>
      <c r="G6126" s="1" t="str">
        <f t="shared" si="381"/>
        <v>2021</v>
      </c>
      <c r="H6126" s="1" t="str">
        <f t="shared" si="382"/>
        <v>Friday</v>
      </c>
      <c r="I6126" s="1" t="str">
        <f t="shared" si="383"/>
        <v>12</v>
      </c>
      <c r="J6126" t="s">
        <v>47</v>
      </c>
      <c r="K6126" t="s">
        <v>89</v>
      </c>
      <c r="L6126" t="s">
        <v>90</v>
      </c>
      <c r="M6126" t="s">
        <v>18</v>
      </c>
      <c r="N6126">
        <v>46</v>
      </c>
      <c r="O6126">
        <v>101</v>
      </c>
      <c r="P6126">
        <v>4646</v>
      </c>
      <c r="Q6126">
        <v>2462</v>
      </c>
      <c r="R6126">
        <v>0.53</v>
      </c>
      <c r="S6126" t="s">
        <v>82</v>
      </c>
      <c r="T6126" t="str">
        <f>IF(Table1[[#This Row],[Units Sold]]&gt; 700,"High Units","low Units")</f>
        <v>low Units</v>
      </c>
      <c r="U6126">
        <f>SUM(Table1[[#This Row],[Operating Profit]])/SUM(Table1[Operating Profit])*100</f>
        <v>7.4126457484372877E-4</v>
      </c>
      <c r="V6126">
        <f>SUM(Table1[[#This Row],[Price per Unit]]*Table1[[#This Row],[Units Sold]])</f>
        <v>4646</v>
      </c>
      <c r="W6126">
        <f>SUM(Table1[[#This Row],[Total Sales]]-Table1[[#This Row],[Operating Profit]])</f>
        <v>2184</v>
      </c>
      <c r="X6126">
        <f>SUM(Table1[[#This Row],[Total Sales]]-Table1[[#This Row],[Cost]])</f>
        <v>2462</v>
      </c>
      <c r="Y6126">
        <f>SUM(Table1[[#This Row],[profit/loss]])/SUM(Table1[profit/loss])</f>
        <v>7.4126457484372879E-6</v>
      </c>
    </row>
    <row r="6127" spans="1:25" x14ac:dyDescent="0.3">
      <c r="A6127" t="s">
        <v>25</v>
      </c>
      <c r="B6127" t="s">
        <v>82</v>
      </c>
      <c r="C6127">
        <v>1128299</v>
      </c>
      <c r="D6127" s="9">
        <v>44267</v>
      </c>
      <c r="E6127" s="8" t="str">
        <f>TEXT(Table1[[#This Row],[Invoice Date]],"dd-mm-yyyy")</f>
        <v>12-03-2021</v>
      </c>
      <c r="F6127" s="1" t="str">
        <f t="shared" si="380"/>
        <v>March</v>
      </c>
      <c r="G6127" s="1" t="str">
        <f t="shared" si="381"/>
        <v>2021</v>
      </c>
      <c r="H6127" s="1" t="str">
        <f t="shared" si="382"/>
        <v>Friday</v>
      </c>
      <c r="I6127" s="1" t="str">
        <f t="shared" si="383"/>
        <v>12</v>
      </c>
      <c r="J6127" t="s">
        <v>47</v>
      </c>
      <c r="K6127" t="s">
        <v>89</v>
      </c>
      <c r="L6127" t="s">
        <v>90</v>
      </c>
      <c r="M6127" t="s">
        <v>19</v>
      </c>
      <c r="N6127">
        <v>49</v>
      </c>
      <c r="O6127">
        <v>113</v>
      </c>
      <c r="P6127">
        <v>5537</v>
      </c>
      <c r="Q6127">
        <v>2713</v>
      </c>
      <c r="R6127">
        <v>0.49</v>
      </c>
      <c r="S6127" t="s">
        <v>82</v>
      </c>
      <c r="T6127" t="str">
        <f>IF(Table1[[#This Row],[Units Sold]]&gt; 700,"High Units","low Units")</f>
        <v>low Units</v>
      </c>
      <c r="U6127">
        <f>SUM(Table1[[#This Row],[Operating Profit]])/SUM(Table1[Operating Profit])*100</f>
        <v>8.1683622727499443E-4</v>
      </c>
      <c r="V6127">
        <f>SUM(Table1[[#This Row],[Price per Unit]]*Table1[[#This Row],[Units Sold]])</f>
        <v>5537</v>
      </c>
      <c r="W6127">
        <f>SUM(Table1[[#This Row],[Total Sales]]-Table1[[#This Row],[Operating Profit]])</f>
        <v>2824</v>
      </c>
      <c r="X6127">
        <f>SUM(Table1[[#This Row],[Total Sales]]-Table1[[#This Row],[Cost]])</f>
        <v>2713</v>
      </c>
      <c r="Y6127">
        <f>SUM(Table1[[#This Row],[profit/loss]])/SUM(Table1[profit/loss])</f>
        <v>8.1683622727499443E-6</v>
      </c>
    </row>
    <row r="6128" spans="1:25" x14ac:dyDescent="0.3">
      <c r="A6128" t="s">
        <v>25</v>
      </c>
      <c r="B6128" t="s">
        <v>82</v>
      </c>
      <c r="C6128">
        <v>1128299</v>
      </c>
      <c r="D6128" s="9">
        <v>44267</v>
      </c>
      <c r="E6128" s="8" t="str">
        <f>TEXT(Table1[[#This Row],[Invoice Date]],"dd-mm-yyyy")</f>
        <v>12-03-2021</v>
      </c>
      <c r="F6128" s="1" t="str">
        <f t="shared" si="380"/>
        <v>March</v>
      </c>
      <c r="G6128" s="1" t="str">
        <f t="shared" si="381"/>
        <v>2021</v>
      </c>
      <c r="H6128" s="1" t="str">
        <f t="shared" si="382"/>
        <v>Friday</v>
      </c>
      <c r="I6128" s="1" t="str">
        <f t="shared" si="383"/>
        <v>12</v>
      </c>
      <c r="J6128" t="s">
        <v>47</v>
      </c>
      <c r="K6128" t="s">
        <v>89</v>
      </c>
      <c r="L6128" t="s">
        <v>90</v>
      </c>
      <c r="M6128" t="s">
        <v>20</v>
      </c>
      <c r="N6128">
        <v>47</v>
      </c>
      <c r="O6128">
        <v>73</v>
      </c>
      <c r="P6128">
        <v>3431</v>
      </c>
      <c r="Q6128">
        <v>1784</v>
      </c>
      <c r="R6128">
        <v>0.52</v>
      </c>
      <c r="S6128" t="s">
        <v>82</v>
      </c>
      <c r="T6128" t="str">
        <f>IF(Table1[[#This Row],[Units Sold]]&gt; 700,"High Units","low Units")</f>
        <v>low Units</v>
      </c>
      <c r="U6128">
        <f>SUM(Table1[[#This Row],[Operating Profit]])/SUM(Table1[Operating Profit])*100</f>
        <v>5.3713078859513085E-4</v>
      </c>
      <c r="V6128">
        <f>SUM(Table1[[#This Row],[Price per Unit]]*Table1[[#This Row],[Units Sold]])</f>
        <v>3431</v>
      </c>
      <c r="W6128">
        <f>SUM(Table1[[#This Row],[Total Sales]]-Table1[[#This Row],[Operating Profit]])</f>
        <v>1647</v>
      </c>
      <c r="X6128">
        <f>SUM(Table1[[#This Row],[Total Sales]]-Table1[[#This Row],[Cost]])</f>
        <v>1784</v>
      </c>
      <c r="Y6128">
        <f>SUM(Table1[[#This Row],[profit/loss]])/SUM(Table1[profit/loss])</f>
        <v>5.3713078859513089E-6</v>
      </c>
    </row>
    <row r="6129" spans="1:25" x14ac:dyDescent="0.3">
      <c r="A6129" t="s">
        <v>25</v>
      </c>
      <c r="B6129" t="s">
        <v>82</v>
      </c>
      <c r="C6129">
        <v>1128299</v>
      </c>
      <c r="D6129" s="9">
        <v>44267</v>
      </c>
      <c r="E6129" s="8" t="str">
        <f>TEXT(Table1[[#This Row],[Invoice Date]],"dd-mm-yyyy")</f>
        <v>12-03-2021</v>
      </c>
      <c r="F6129" s="1" t="str">
        <f t="shared" si="380"/>
        <v>March</v>
      </c>
      <c r="G6129" s="1" t="str">
        <f t="shared" si="381"/>
        <v>2021</v>
      </c>
      <c r="H6129" s="1" t="str">
        <f t="shared" si="382"/>
        <v>Friday</v>
      </c>
      <c r="I6129" s="1" t="str">
        <f t="shared" si="383"/>
        <v>12</v>
      </c>
      <c r="J6129" t="s">
        <v>47</v>
      </c>
      <c r="K6129" t="s">
        <v>89</v>
      </c>
      <c r="L6129" t="s">
        <v>90</v>
      </c>
      <c r="M6129" t="s">
        <v>21</v>
      </c>
      <c r="N6129">
        <v>51</v>
      </c>
      <c r="O6129">
        <v>39</v>
      </c>
      <c r="P6129">
        <v>1989</v>
      </c>
      <c r="Q6129">
        <v>935</v>
      </c>
      <c r="R6129">
        <v>0.47</v>
      </c>
      <c r="S6129" t="s">
        <v>82</v>
      </c>
      <c r="T6129" t="str">
        <f>IF(Table1[[#This Row],[Units Sold]]&gt; 700,"High Units","low Units")</f>
        <v>low Units</v>
      </c>
      <c r="U6129">
        <f>SUM(Table1[[#This Row],[Operating Profit]])/SUM(Table1[Operating Profit])*100</f>
        <v>2.8151193236347947E-4</v>
      </c>
      <c r="V6129">
        <f>SUM(Table1[[#This Row],[Price per Unit]]*Table1[[#This Row],[Units Sold]])</f>
        <v>1989</v>
      </c>
      <c r="W6129">
        <f>SUM(Table1[[#This Row],[Total Sales]]-Table1[[#This Row],[Operating Profit]])</f>
        <v>1054</v>
      </c>
      <c r="X6129">
        <f>SUM(Table1[[#This Row],[Total Sales]]-Table1[[#This Row],[Cost]])</f>
        <v>935</v>
      </c>
      <c r="Y6129">
        <f>SUM(Table1[[#This Row],[profit/loss]])/SUM(Table1[profit/loss])</f>
        <v>2.8151193236347947E-6</v>
      </c>
    </row>
    <row r="6130" spans="1:25" x14ac:dyDescent="0.3">
      <c r="A6130" t="s">
        <v>25</v>
      </c>
      <c r="B6130" t="s">
        <v>82</v>
      </c>
      <c r="C6130">
        <v>1128299</v>
      </c>
      <c r="D6130" s="9">
        <v>44267</v>
      </c>
      <c r="E6130" s="8" t="str">
        <f>TEXT(Table1[[#This Row],[Invoice Date]],"dd-mm-yyyy")</f>
        <v>12-03-2021</v>
      </c>
      <c r="F6130" s="1" t="str">
        <f t="shared" si="380"/>
        <v>March</v>
      </c>
      <c r="G6130" s="1" t="str">
        <f t="shared" si="381"/>
        <v>2021</v>
      </c>
      <c r="H6130" s="1" t="str">
        <f t="shared" si="382"/>
        <v>Friday</v>
      </c>
      <c r="I6130" s="1" t="str">
        <f t="shared" si="383"/>
        <v>12</v>
      </c>
      <c r="J6130" t="s">
        <v>47</v>
      </c>
      <c r="K6130" t="s">
        <v>89</v>
      </c>
      <c r="L6130" t="s">
        <v>90</v>
      </c>
      <c r="M6130" t="s">
        <v>22</v>
      </c>
      <c r="N6130">
        <v>48</v>
      </c>
      <c r="O6130">
        <v>95</v>
      </c>
      <c r="P6130">
        <v>4560</v>
      </c>
      <c r="Q6130">
        <v>1642</v>
      </c>
      <c r="R6130">
        <v>0.36</v>
      </c>
      <c r="S6130" t="s">
        <v>82</v>
      </c>
      <c r="T6130" t="str">
        <f>IF(Table1[[#This Row],[Units Sold]]&gt; 700,"High Units","low Units")</f>
        <v>low Units</v>
      </c>
      <c r="U6130">
        <f>SUM(Table1[[#This Row],[Operating Profit]])/SUM(Table1[Operating Profit])*100</f>
        <v>4.9437710474955425E-4</v>
      </c>
      <c r="V6130">
        <f>SUM(Table1[[#This Row],[Price per Unit]]*Table1[[#This Row],[Units Sold]])</f>
        <v>4560</v>
      </c>
      <c r="W6130">
        <f>SUM(Table1[[#This Row],[Total Sales]]-Table1[[#This Row],[Operating Profit]])</f>
        <v>2918</v>
      </c>
      <c r="X6130">
        <f>SUM(Table1[[#This Row],[Total Sales]]-Table1[[#This Row],[Cost]])</f>
        <v>1642</v>
      </c>
      <c r="Y6130">
        <f>SUM(Table1[[#This Row],[profit/loss]])/SUM(Table1[profit/loss])</f>
        <v>4.9437710474955428E-6</v>
      </c>
    </row>
    <row r="6131" spans="1:25" x14ac:dyDescent="0.3">
      <c r="A6131" t="s">
        <v>25</v>
      </c>
      <c r="B6131" t="s">
        <v>82</v>
      </c>
      <c r="C6131">
        <v>1128299</v>
      </c>
      <c r="D6131" s="9">
        <v>44299</v>
      </c>
      <c r="E6131" s="8" t="str">
        <f>TEXT(Table1[[#This Row],[Invoice Date]],"dd-mm-yyyy")</f>
        <v>13-04-2021</v>
      </c>
      <c r="F6131" s="1" t="str">
        <f t="shared" si="380"/>
        <v>April</v>
      </c>
      <c r="G6131" s="1" t="str">
        <f t="shared" si="381"/>
        <v>2021</v>
      </c>
      <c r="H6131" s="1" t="str">
        <f t="shared" si="382"/>
        <v>Tuesday</v>
      </c>
      <c r="I6131" s="1" t="str">
        <f t="shared" si="383"/>
        <v>13</v>
      </c>
      <c r="J6131" t="s">
        <v>47</v>
      </c>
      <c r="K6131" t="s">
        <v>89</v>
      </c>
      <c r="L6131" t="s">
        <v>90</v>
      </c>
      <c r="M6131" t="s">
        <v>16</v>
      </c>
      <c r="N6131">
        <v>45</v>
      </c>
      <c r="O6131">
        <v>142</v>
      </c>
      <c r="P6131">
        <v>6390</v>
      </c>
      <c r="Q6131">
        <v>3259</v>
      </c>
      <c r="R6131">
        <v>0.51</v>
      </c>
      <c r="S6131" t="s">
        <v>82</v>
      </c>
      <c r="T6131" t="str">
        <f>IF(Table1[[#This Row],[Units Sold]]&gt; 700,"High Units","low Units")</f>
        <v>low Units</v>
      </c>
      <c r="U6131">
        <f>SUM(Table1[[#This Row],[Operating Profit]])/SUM(Table1[Operating Profit])*100</f>
        <v>9.8122715248404242E-4</v>
      </c>
      <c r="V6131">
        <f>SUM(Table1[[#This Row],[Price per Unit]]*Table1[[#This Row],[Units Sold]])</f>
        <v>6390</v>
      </c>
      <c r="W6131">
        <f>SUM(Table1[[#This Row],[Total Sales]]-Table1[[#This Row],[Operating Profit]])</f>
        <v>3131</v>
      </c>
      <c r="X6131">
        <f>SUM(Table1[[#This Row],[Total Sales]]-Table1[[#This Row],[Cost]])</f>
        <v>3259</v>
      </c>
      <c r="Y6131">
        <f>SUM(Table1[[#This Row],[profit/loss]])/SUM(Table1[profit/loss])</f>
        <v>9.8122715248404232E-6</v>
      </c>
    </row>
    <row r="6132" spans="1:25" x14ac:dyDescent="0.3">
      <c r="A6132" t="s">
        <v>25</v>
      </c>
      <c r="B6132" t="s">
        <v>82</v>
      </c>
      <c r="C6132">
        <v>1128299</v>
      </c>
      <c r="D6132" s="9">
        <v>44299</v>
      </c>
      <c r="E6132" s="8" t="str">
        <f>TEXT(Table1[[#This Row],[Invoice Date]],"dd-mm-yyyy")</f>
        <v>13-04-2021</v>
      </c>
      <c r="F6132" s="1" t="str">
        <f t="shared" si="380"/>
        <v>April</v>
      </c>
      <c r="G6132" s="1" t="str">
        <f t="shared" si="381"/>
        <v>2021</v>
      </c>
      <c r="H6132" s="1" t="str">
        <f t="shared" si="382"/>
        <v>Tuesday</v>
      </c>
      <c r="I6132" s="1" t="str">
        <f t="shared" si="383"/>
        <v>13</v>
      </c>
      <c r="J6132" t="s">
        <v>47</v>
      </c>
      <c r="K6132" t="s">
        <v>89</v>
      </c>
      <c r="L6132" t="s">
        <v>90</v>
      </c>
      <c r="M6132" t="s">
        <v>18</v>
      </c>
      <c r="N6132">
        <v>51</v>
      </c>
      <c r="O6132">
        <v>88</v>
      </c>
      <c r="P6132">
        <v>4488</v>
      </c>
      <c r="Q6132">
        <v>2244</v>
      </c>
      <c r="R6132">
        <v>0.5</v>
      </c>
      <c r="S6132" t="s">
        <v>82</v>
      </c>
      <c r="T6132" t="str">
        <f>IF(Table1[[#This Row],[Units Sold]]&gt; 700,"High Units","low Units")</f>
        <v>low Units</v>
      </c>
      <c r="U6132">
        <f>SUM(Table1[[#This Row],[Operating Profit]])/SUM(Table1[Operating Profit])*100</f>
        <v>6.7562863767235074E-4</v>
      </c>
      <c r="V6132">
        <f>SUM(Table1[[#This Row],[Price per Unit]]*Table1[[#This Row],[Units Sold]])</f>
        <v>4488</v>
      </c>
      <c r="W6132">
        <f>SUM(Table1[[#This Row],[Total Sales]]-Table1[[#This Row],[Operating Profit]])</f>
        <v>2244</v>
      </c>
      <c r="X6132">
        <f>SUM(Table1[[#This Row],[Total Sales]]-Table1[[#This Row],[Cost]])</f>
        <v>2244</v>
      </c>
      <c r="Y6132">
        <f>SUM(Table1[[#This Row],[profit/loss]])/SUM(Table1[profit/loss])</f>
        <v>6.7562863767235073E-6</v>
      </c>
    </row>
    <row r="6133" spans="1:25" x14ac:dyDescent="0.3">
      <c r="A6133" t="s">
        <v>25</v>
      </c>
      <c r="B6133" t="s">
        <v>82</v>
      </c>
      <c r="C6133">
        <v>1128299</v>
      </c>
      <c r="D6133" s="9">
        <v>44299</v>
      </c>
      <c r="E6133" s="8" t="str">
        <f>TEXT(Table1[[#This Row],[Invoice Date]],"dd-mm-yyyy")</f>
        <v>13-04-2021</v>
      </c>
      <c r="F6133" s="1" t="str">
        <f t="shared" si="380"/>
        <v>April</v>
      </c>
      <c r="G6133" s="1" t="str">
        <f t="shared" si="381"/>
        <v>2021</v>
      </c>
      <c r="H6133" s="1" t="str">
        <f t="shared" si="382"/>
        <v>Tuesday</v>
      </c>
      <c r="I6133" s="1" t="str">
        <f t="shared" si="383"/>
        <v>13</v>
      </c>
      <c r="J6133" t="s">
        <v>47</v>
      </c>
      <c r="K6133" t="s">
        <v>89</v>
      </c>
      <c r="L6133" t="s">
        <v>90</v>
      </c>
      <c r="M6133" t="s">
        <v>19</v>
      </c>
      <c r="N6133">
        <v>50</v>
      </c>
      <c r="O6133">
        <v>94</v>
      </c>
      <c r="P6133">
        <v>4700</v>
      </c>
      <c r="Q6133">
        <v>2350</v>
      </c>
      <c r="R6133">
        <v>0.5</v>
      </c>
      <c r="S6133" t="s">
        <v>82</v>
      </c>
      <c r="T6133" t="str">
        <f>IF(Table1[[#This Row],[Units Sold]]&gt; 700,"High Units","low Units")</f>
        <v>low Units</v>
      </c>
      <c r="U6133">
        <f>SUM(Table1[[#This Row],[Operating Profit]])/SUM(Table1[Operating Profit])*100</f>
        <v>7.0754335941623184E-4</v>
      </c>
      <c r="V6133">
        <f>SUM(Table1[[#This Row],[Price per Unit]]*Table1[[#This Row],[Units Sold]])</f>
        <v>4700</v>
      </c>
      <c r="W6133">
        <f>SUM(Table1[[#This Row],[Total Sales]]-Table1[[#This Row],[Operating Profit]])</f>
        <v>2350</v>
      </c>
      <c r="X6133">
        <f>SUM(Table1[[#This Row],[Total Sales]]-Table1[[#This Row],[Cost]])</f>
        <v>2350</v>
      </c>
      <c r="Y6133">
        <f>SUM(Table1[[#This Row],[profit/loss]])/SUM(Table1[profit/loss])</f>
        <v>7.0754335941623183E-6</v>
      </c>
    </row>
    <row r="6134" spans="1:25" x14ac:dyDescent="0.3">
      <c r="A6134" t="s">
        <v>25</v>
      </c>
      <c r="B6134" t="s">
        <v>82</v>
      </c>
      <c r="C6134">
        <v>1128299</v>
      </c>
      <c r="D6134" s="9">
        <v>44299</v>
      </c>
      <c r="E6134" s="8" t="str">
        <f>TEXT(Table1[[#This Row],[Invoice Date]],"dd-mm-yyyy")</f>
        <v>13-04-2021</v>
      </c>
      <c r="F6134" s="1" t="str">
        <f t="shared" si="380"/>
        <v>April</v>
      </c>
      <c r="G6134" s="1" t="str">
        <f t="shared" si="381"/>
        <v>2021</v>
      </c>
      <c r="H6134" s="1" t="str">
        <f t="shared" si="382"/>
        <v>Tuesday</v>
      </c>
      <c r="I6134" s="1" t="str">
        <f t="shared" si="383"/>
        <v>13</v>
      </c>
      <c r="J6134" t="s">
        <v>47</v>
      </c>
      <c r="K6134" t="s">
        <v>89</v>
      </c>
      <c r="L6134" t="s">
        <v>90</v>
      </c>
      <c r="M6134" t="s">
        <v>20</v>
      </c>
      <c r="N6134">
        <v>48</v>
      </c>
      <c r="O6134">
        <v>69</v>
      </c>
      <c r="P6134">
        <v>3312</v>
      </c>
      <c r="Q6134">
        <v>1822</v>
      </c>
      <c r="R6134">
        <v>0.55000000000000004</v>
      </c>
      <c r="S6134" t="s">
        <v>82</v>
      </c>
      <c r="T6134" t="str">
        <f>IF(Table1[[#This Row],[Units Sold]]&gt; 700,"High Units","low Units")</f>
        <v>low Units</v>
      </c>
      <c r="U6134">
        <f>SUM(Table1[[#This Row],[Operating Profit]])/SUM(Table1[Operating Profit])*100</f>
        <v>5.4857191525803167E-4</v>
      </c>
      <c r="V6134">
        <f>SUM(Table1[[#This Row],[Price per Unit]]*Table1[[#This Row],[Units Sold]])</f>
        <v>3312</v>
      </c>
      <c r="W6134">
        <f>SUM(Table1[[#This Row],[Total Sales]]-Table1[[#This Row],[Operating Profit]])</f>
        <v>1490</v>
      </c>
      <c r="X6134">
        <f>SUM(Table1[[#This Row],[Total Sales]]-Table1[[#This Row],[Cost]])</f>
        <v>1822</v>
      </c>
      <c r="Y6134">
        <f>SUM(Table1[[#This Row],[profit/loss]])/SUM(Table1[profit/loss])</f>
        <v>5.4857191525803165E-6</v>
      </c>
    </row>
    <row r="6135" spans="1:25" x14ac:dyDescent="0.3">
      <c r="A6135" t="s">
        <v>25</v>
      </c>
      <c r="B6135" t="s">
        <v>82</v>
      </c>
      <c r="C6135">
        <v>1128299</v>
      </c>
      <c r="D6135" s="9">
        <v>44299</v>
      </c>
      <c r="E6135" s="8" t="str">
        <f>TEXT(Table1[[#This Row],[Invoice Date]],"dd-mm-yyyy")</f>
        <v>13-04-2021</v>
      </c>
      <c r="F6135" s="1" t="str">
        <f t="shared" si="380"/>
        <v>April</v>
      </c>
      <c r="G6135" s="1" t="str">
        <f t="shared" si="381"/>
        <v>2021</v>
      </c>
      <c r="H6135" s="1" t="str">
        <f t="shared" si="382"/>
        <v>Tuesday</v>
      </c>
      <c r="I6135" s="1" t="str">
        <f t="shared" si="383"/>
        <v>13</v>
      </c>
      <c r="J6135" t="s">
        <v>47</v>
      </c>
      <c r="K6135" t="s">
        <v>89</v>
      </c>
      <c r="L6135" t="s">
        <v>90</v>
      </c>
      <c r="M6135" t="s">
        <v>21</v>
      </c>
      <c r="N6135">
        <v>52</v>
      </c>
      <c r="O6135">
        <v>53</v>
      </c>
      <c r="P6135">
        <v>2756</v>
      </c>
      <c r="Q6135">
        <v>1323</v>
      </c>
      <c r="R6135">
        <v>0.48</v>
      </c>
      <c r="S6135" t="s">
        <v>82</v>
      </c>
      <c r="T6135" t="str">
        <f>IF(Table1[[#This Row],[Units Sold]]&gt; 700,"High Units","low Units")</f>
        <v>low Units</v>
      </c>
      <c r="U6135">
        <f>SUM(Table1[[#This Row],[Operating Profit]])/SUM(Table1[Operating Profit])*100</f>
        <v>3.9833185723730841E-4</v>
      </c>
      <c r="V6135">
        <f>SUM(Table1[[#This Row],[Price per Unit]]*Table1[[#This Row],[Units Sold]])</f>
        <v>2756</v>
      </c>
      <c r="W6135">
        <f>SUM(Table1[[#This Row],[Total Sales]]-Table1[[#This Row],[Operating Profit]])</f>
        <v>1433</v>
      </c>
      <c r="X6135">
        <f>SUM(Table1[[#This Row],[Total Sales]]-Table1[[#This Row],[Cost]])</f>
        <v>1323</v>
      </c>
      <c r="Y6135">
        <f>SUM(Table1[[#This Row],[profit/loss]])/SUM(Table1[profit/loss])</f>
        <v>3.9833185723730838E-6</v>
      </c>
    </row>
    <row r="6136" spans="1:25" x14ac:dyDescent="0.3">
      <c r="A6136" t="s">
        <v>25</v>
      </c>
      <c r="B6136" t="s">
        <v>82</v>
      </c>
      <c r="C6136">
        <v>1128299</v>
      </c>
      <c r="D6136" s="9">
        <v>44299</v>
      </c>
      <c r="E6136" s="8" t="str">
        <f>TEXT(Table1[[#This Row],[Invoice Date]],"dd-mm-yyyy")</f>
        <v>13-04-2021</v>
      </c>
      <c r="F6136" s="1" t="str">
        <f t="shared" si="380"/>
        <v>April</v>
      </c>
      <c r="G6136" s="1" t="str">
        <f t="shared" si="381"/>
        <v>2021</v>
      </c>
      <c r="H6136" s="1" t="str">
        <f t="shared" si="382"/>
        <v>Tuesday</v>
      </c>
      <c r="I6136" s="1" t="str">
        <f t="shared" si="383"/>
        <v>13</v>
      </c>
      <c r="J6136" t="s">
        <v>47</v>
      </c>
      <c r="K6136" t="s">
        <v>89</v>
      </c>
      <c r="L6136" t="s">
        <v>90</v>
      </c>
      <c r="M6136" t="s">
        <v>22</v>
      </c>
      <c r="N6136">
        <v>63</v>
      </c>
      <c r="O6136">
        <v>105</v>
      </c>
      <c r="P6136">
        <v>6615</v>
      </c>
      <c r="Q6136">
        <v>2646</v>
      </c>
      <c r="R6136">
        <v>0.4</v>
      </c>
      <c r="S6136" t="s">
        <v>82</v>
      </c>
      <c r="T6136" t="str">
        <f>IF(Table1[[#This Row],[Units Sold]]&gt; 700,"High Units","low Units")</f>
        <v>low Units</v>
      </c>
      <c r="U6136">
        <f>SUM(Table1[[#This Row],[Operating Profit]])/SUM(Table1[Operating Profit])*100</f>
        <v>7.9666371447461681E-4</v>
      </c>
      <c r="V6136">
        <f>SUM(Table1[[#This Row],[Price per Unit]]*Table1[[#This Row],[Units Sold]])</f>
        <v>6615</v>
      </c>
      <c r="W6136">
        <f>SUM(Table1[[#This Row],[Total Sales]]-Table1[[#This Row],[Operating Profit]])</f>
        <v>3969</v>
      </c>
      <c r="X6136">
        <f>SUM(Table1[[#This Row],[Total Sales]]-Table1[[#This Row],[Cost]])</f>
        <v>2646</v>
      </c>
      <c r="Y6136">
        <f>SUM(Table1[[#This Row],[profit/loss]])/SUM(Table1[profit/loss])</f>
        <v>7.9666371447461676E-6</v>
      </c>
    </row>
    <row r="6137" spans="1:25" x14ac:dyDescent="0.3">
      <c r="A6137" t="s">
        <v>25</v>
      </c>
      <c r="B6137" t="s">
        <v>82</v>
      </c>
      <c r="C6137">
        <v>1128299</v>
      </c>
      <c r="D6137" s="9">
        <v>44330</v>
      </c>
      <c r="E6137" s="8" t="str">
        <f>TEXT(Table1[[#This Row],[Invoice Date]],"dd-mm-yyyy")</f>
        <v>14-05-2021</v>
      </c>
      <c r="F6137" s="1" t="str">
        <f t="shared" si="380"/>
        <v>May</v>
      </c>
      <c r="G6137" s="1" t="str">
        <f t="shared" si="381"/>
        <v>2021</v>
      </c>
      <c r="H6137" s="1" t="str">
        <f t="shared" si="382"/>
        <v>Friday</v>
      </c>
      <c r="I6137" s="1" t="str">
        <f t="shared" si="383"/>
        <v>14</v>
      </c>
      <c r="J6137" t="s">
        <v>47</v>
      </c>
      <c r="K6137" t="s">
        <v>89</v>
      </c>
      <c r="L6137" t="s">
        <v>90</v>
      </c>
      <c r="M6137" t="s">
        <v>16</v>
      </c>
      <c r="N6137">
        <v>47</v>
      </c>
      <c r="O6137">
        <v>160</v>
      </c>
      <c r="P6137">
        <v>7520</v>
      </c>
      <c r="Q6137">
        <v>4061</v>
      </c>
      <c r="R6137">
        <v>0.54</v>
      </c>
      <c r="S6137" t="s">
        <v>82</v>
      </c>
      <c r="T6137" t="str">
        <f>IF(Table1[[#This Row],[Units Sold]]&gt; 700,"High Units","low Units")</f>
        <v>low Units</v>
      </c>
      <c r="U6137">
        <f>SUM(Table1[[#This Row],[Operating Profit]])/SUM(Table1[Operating Profit])*100</f>
        <v>1.222695141527369E-3</v>
      </c>
      <c r="V6137">
        <f>SUM(Table1[[#This Row],[Price per Unit]]*Table1[[#This Row],[Units Sold]])</f>
        <v>7520</v>
      </c>
      <c r="W6137">
        <f>SUM(Table1[[#This Row],[Total Sales]]-Table1[[#This Row],[Operating Profit]])</f>
        <v>3459</v>
      </c>
      <c r="X6137">
        <f>SUM(Table1[[#This Row],[Total Sales]]-Table1[[#This Row],[Cost]])</f>
        <v>4061</v>
      </c>
      <c r="Y6137">
        <f>SUM(Table1[[#This Row],[profit/loss]])/SUM(Table1[profit/loss])</f>
        <v>1.222695141527369E-5</v>
      </c>
    </row>
    <row r="6138" spans="1:25" x14ac:dyDescent="0.3">
      <c r="A6138" t="s">
        <v>25</v>
      </c>
      <c r="B6138" t="s">
        <v>82</v>
      </c>
      <c r="C6138">
        <v>1128299</v>
      </c>
      <c r="D6138" s="9">
        <v>44330</v>
      </c>
      <c r="E6138" s="8" t="str">
        <f>TEXT(Table1[[#This Row],[Invoice Date]],"dd-mm-yyyy")</f>
        <v>14-05-2021</v>
      </c>
      <c r="F6138" s="1" t="str">
        <f t="shared" si="380"/>
        <v>May</v>
      </c>
      <c r="G6138" s="1" t="str">
        <f t="shared" si="381"/>
        <v>2021</v>
      </c>
      <c r="H6138" s="1" t="str">
        <f t="shared" si="382"/>
        <v>Friday</v>
      </c>
      <c r="I6138" s="1" t="str">
        <f t="shared" si="383"/>
        <v>14</v>
      </c>
      <c r="J6138" t="s">
        <v>47</v>
      </c>
      <c r="K6138" t="s">
        <v>89</v>
      </c>
      <c r="L6138" t="s">
        <v>90</v>
      </c>
      <c r="M6138" t="s">
        <v>18</v>
      </c>
      <c r="N6138">
        <v>52</v>
      </c>
      <c r="O6138">
        <v>108</v>
      </c>
      <c r="P6138">
        <v>5616</v>
      </c>
      <c r="Q6138">
        <v>2920</v>
      </c>
      <c r="R6138">
        <v>0.52</v>
      </c>
      <c r="S6138" t="s">
        <v>82</v>
      </c>
      <c r="T6138" t="str">
        <f>IF(Table1[[#This Row],[Units Sold]]&gt; 700,"High Units","low Units")</f>
        <v>low Units</v>
      </c>
      <c r="U6138">
        <f>SUM(Table1[[#This Row],[Operating Profit]])/SUM(Table1[Operating Profit])*100</f>
        <v>8.7916025935974324E-4</v>
      </c>
      <c r="V6138">
        <f>SUM(Table1[[#This Row],[Price per Unit]]*Table1[[#This Row],[Units Sold]])</f>
        <v>5616</v>
      </c>
      <c r="W6138">
        <f>SUM(Table1[[#This Row],[Total Sales]]-Table1[[#This Row],[Operating Profit]])</f>
        <v>2696</v>
      </c>
      <c r="X6138">
        <f>SUM(Table1[[#This Row],[Total Sales]]-Table1[[#This Row],[Cost]])</f>
        <v>2920</v>
      </c>
      <c r="Y6138">
        <f>SUM(Table1[[#This Row],[profit/loss]])/SUM(Table1[profit/loss])</f>
        <v>8.7916025935974329E-6</v>
      </c>
    </row>
    <row r="6139" spans="1:25" x14ac:dyDescent="0.3">
      <c r="A6139" t="s">
        <v>25</v>
      </c>
      <c r="B6139" t="s">
        <v>82</v>
      </c>
      <c r="C6139">
        <v>1128299</v>
      </c>
      <c r="D6139" s="9">
        <v>44330</v>
      </c>
      <c r="E6139" s="8" t="str">
        <f>TEXT(Table1[[#This Row],[Invoice Date]],"dd-mm-yyyy")</f>
        <v>14-05-2021</v>
      </c>
      <c r="F6139" s="1" t="str">
        <f t="shared" si="380"/>
        <v>May</v>
      </c>
      <c r="G6139" s="1" t="str">
        <f t="shared" si="381"/>
        <v>2021</v>
      </c>
      <c r="H6139" s="1" t="str">
        <f t="shared" si="382"/>
        <v>Friday</v>
      </c>
      <c r="I6139" s="1" t="str">
        <f t="shared" si="383"/>
        <v>14</v>
      </c>
      <c r="J6139" t="s">
        <v>47</v>
      </c>
      <c r="K6139" t="s">
        <v>89</v>
      </c>
      <c r="L6139" t="s">
        <v>90</v>
      </c>
      <c r="M6139" t="s">
        <v>19</v>
      </c>
      <c r="N6139">
        <v>52</v>
      </c>
      <c r="O6139">
        <v>123</v>
      </c>
      <c r="P6139">
        <v>6396</v>
      </c>
      <c r="Q6139">
        <v>3198</v>
      </c>
      <c r="R6139">
        <v>0.5</v>
      </c>
      <c r="S6139" t="s">
        <v>82</v>
      </c>
      <c r="T6139" t="str">
        <f>IF(Table1[[#This Row],[Units Sold]]&gt; 700,"High Units","low Units")</f>
        <v>low Units</v>
      </c>
      <c r="U6139">
        <f>SUM(Table1[[#This Row],[Operating Profit]])/SUM(Table1[Operating Profit])*100</f>
        <v>9.6286113336728051E-4</v>
      </c>
      <c r="V6139">
        <f>SUM(Table1[[#This Row],[Price per Unit]]*Table1[[#This Row],[Units Sold]])</f>
        <v>6396</v>
      </c>
      <c r="W6139">
        <f>SUM(Table1[[#This Row],[Total Sales]]-Table1[[#This Row],[Operating Profit]])</f>
        <v>3198</v>
      </c>
      <c r="X6139">
        <f>SUM(Table1[[#This Row],[Total Sales]]-Table1[[#This Row],[Cost]])</f>
        <v>3198</v>
      </c>
      <c r="Y6139">
        <f>SUM(Table1[[#This Row],[profit/loss]])/SUM(Table1[profit/loss])</f>
        <v>9.628611333672805E-6</v>
      </c>
    </row>
    <row r="6140" spans="1:25" x14ac:dyDescent="0.3">
      <c r="A6140" t="s">
        <v>25</v>
      </c>
      <c r="B6140" t="s">
        <v>82</v>
      </c>
      <c r="C6140">
        <v>1128299</v>
      </c>
      <c r="D6140" s="9">
        <v>44330</v>
      </c>
      <c r="E6140" s="8" t="str">
        <f>TEXT(Table1[[#This Row],[Invoice Date]],"dd-mm-yyyy")</f>
        <v>14-05-2021</v>
      </c>
      <c r="F6140" s="1" t="str">
        <f t="shared" si="380"/>
        <v>May</v>
      </c>
      <c r="G6140" s="1" t="str">
        <f t="shared" si="381"/>
        <v>2021</v>
      </c>
      <c r="H6140" s="1" t="str">
        <f t="shared" si="382"/>
        <v>Friday</v>
      </c>
      <c r="I6140" s="1" t="str">
        <f t="shared" si="383"/>
        <v>14</v>
      </c>
      <c r="J6140" t="s">
        <v>47</v>
      </c>
      <c r="K6140" t="s">
        <v>89</v>
      </c>
      <c r="L6140" t="s">
        <v>90</v>
      </c>
      <c r="M6140" t="s">
        <v>20</v>
      </c>
      <c r="N6140">
        <v>47</v>
      </c>
      <c r="O6140">
        <v>91</v>
      </c>
      <c r="P6140">
        <v>4277</v>
      </c>
      <c r="Q6140">
        <v>2310</v>
      </c>
      <c r="R6140">
        <v>0.54</v>
      </c>
      <c r="S6140" t="s">
        <v>82</v>
      </c>
      <c r="T6140" t="str">
        <f>IF(Table1[[#This Row],[Units Sold]]&gt; 700,"High Units","low Units")</f>
        <v>low Units</v>
      </c>
      <c r="U6140">
        <f>SUM(Table1[[#This Row],[Operating Profit]])/SUM(Table1[Operating Profit])*100</f>
        <v>6.9550006819212571E-4</v>
      </c>
      <c r="V6140">
        <f>SUM(Table1[[#This Row],[Price per Unit]]*Table1[[#This Row],[Units Sold]])</f>
        <v>4277</v>
      </c>
      <c r="W6140">
        <f>SUM(Table1[[#This Row],[Total Sales]]-Table1[[#This Row],[Operating Profit]])</f>
        <v>1967</v>
      </c>
      <c r="X6140">
        <f>SUM(Table1[[#This Row],[Total Sales]]-Table1[[#This Row],[Cost]])</f>
        <v>2310</v>
      </c>
      <c r="Y6140">
        <f>SUM(Table1[[#This Row],[profit/loss]])/SUM(Table1[profit/loss])</f>
        <v>6.9550006819212573E-6</v>
      </c>
    </row>
    <row r="6141" spans="1:25" x14ac:dyDescent="0.3">
      <c r="A6141" t="s">
        <v>25</v>
      </c>
      <c r="B6141" t="s">
        <v>82</v>
      </c>
      <c r="C6141">
        <v>1128299</v>
      </c>
      <c r="D6141" s="9">
        <v>44330</v>
      </c>
      <c r="E6141" s="8" t="str">
        <f>TEXT(Table1[[#This Row],[Invoice Date]],"dd-mm-yyyy")</f>
        <v>14-05-2021</v>
      </c>
      <c r="F6141" s="1" t="str">
        <f t="shared" si="380"/>
        <v>May</v>
      </c>
      <c r="G6141" s="1" t="str">
        <f t="shared" si="381"/>
        <v>2021</v>
      </c>
      <c r="H6141" s="1" t="str">
        <f t="shared" si="382"/>
        <v>Friday</v>
      </c>
      <c r="I6141" s="1" t="str">
        <f t="shared" si="383"/>
        <v>14</v>
      </c>
      <c r="J6141" t="s">
        <v>47</v>
      </c>
      <c r="K6141" t="s">
        <v>89</v>
      </c>
      <c r="L6141" t="s">
        <v>90</v>
      </c>
      <c r="M6141" t="s">
        <v>21</v>
      </c>
      <c r="N6141">
        <v>50</v>
      </c>
      <c r="O6141">
        <v>56</v>
      </c>
      <c r="P6141">
        <v>2800</v>
      </c>
      <c r="Q6141">
        <v>1344</v>
      </c>
      <c r="R6141">
        <v>0.48</v>
      </c>
      <c r="S6141" t="s">
        <v>82</v>
      </c>
      <c r="T6141" t="str">
        <f>IF(Table1[[#This Row],[Units Sold]]&gt; 700,"High Units","low Units")</f>
        <v>low Units</v>
      </c>
      <c r="U6141">
        <f>SUM(Table1[[#This Row],[Operating Profit]])/SUM(Table1[Operating Profit])*100</f>
        <v>4.0465458512996407E-4</v>
      </c>
      <c r="V6141">
        <f>SUM(Table1[[#This Row],[Price per Unit]]*Table1[[#This Row],[Units Sold]])</f>
        <v>2800</v>
      </c>
      <c r="W6141">
        <f>SUM(Table1[[#This Row],[Total Sales]]-Table1[[#This Row],[Operating Profit]])</f>
        <v>1456</v>
      </c>
      <c r="X6141">
        <f>SUM(Table1[[#This Row],[Total Sales]]-Table1[[#This Row],[Cost]])</f>
        <v>1344</v>
      </c>
      <c r="Y6141">
        <f>SUM(Table1[[#This Row],[profit/loss]])/SUM(Table1[profit/loss])</f>
        <v>4.046545851299641E-6</v>
      </c>
    </row>
    <row r="6142" spans="1:25" x14ac:dyDescent="0.3">
      <c r="A6142" t="s">
        <v>25</v>
      </c>
      <c r="B6142" t="s">
        <v>82</v>
      </c>
      <c r="C6142">
        <v>1128299</v>
      </c>
      <c r="D6142" s="9">
        <v>44330</v>
      </c>
      <c r="E6142" s="8" t="str">
        <f>TEXT(Table1[[#This Row],[Invoice Date]],"dd-mm-yyyy")</f>
        <v>14-05-2021</v>
      </c>
      <c r="F6142" s="1" t="str">
        <f t="shared" si="380"/>
        <v>May</v>
      </c>
      <c r="G6142" s="1" t="str">
        <f t="shared" si="381"/>
        <v>2021</v>
      </c>
      <c r="H6142" s="1" t="str">
        <f t="shared" si="382"/>
        <v>Friday</v>
      </c>
      <c r="I6142" s="1" t="str">
        <f t="shared" si="383"/>
        <v>14</v>
      </c>
      <c r="J6142" t="s">
        <v>47</v>
      </c>
      <c r="K6142" t="s">
        <v>89</v>
      </c>
      <c r="L6142" t="s">
        <v>90</v>
      </c>
      <c r="M6142" t="s">
        <v>22</v>
      </c>
      <c r="N6142">
        <v>64</v>
      </c>
      <c r="O6142">
        <v>120</v>
      </c>
      <c r="P6142">
        <v>7680</v>
      </c>
      <c r="Q6142">
        <v>3072</v>
      </c>
      <c r="R6142">
        <v>0.4</v>
      </c>
      <c r="S6142" t="s">
        <v>82</v>
      </c>
      <c r="T6142" t="str">
        <f>IF(Table1[[#This Row],[Units Sold]]&gt; 700,"High Units","low Units")</f>
        <v>low Units</v>
      </c>
      <c r="U6142">
        <f>SUM(Table1[[#This Row],[Operating Profit]])/SUM(Table1[Operating Profit])*100</f>
        <v>9.2492476601134651E-4</v>
      </c>
      <c r="V6142">
        <f>SUM(Table1[[#This Row],[Price per Unit]]*Table1[[#This Row],[Units Sold]])</f>
        <v>7680</v>
      </c>
      <c r="W6142">
        <f>SUM(Table1[[#This Row],[Total Sales]]-Table1[[#This Row],[Operating Profit]])</f>
        <v>4608</v>
      </c>
      <c r="X6142">
        <f>SUM(Table1[[#This Row],[Total Sales]]-Table1[[#This Row],[Cost]])</f>
        <v>3072</v>
      </c>
      <c r="Y6142">
        <f>SUM(Table1[[#This Row],[profit/loss]])/SUM(Table1[profit/loss])</f>
        <v>9.2492476601134651E-6</v>
      </c>
    </row>
    <row r="6143" spans="1:25" x14ac:dyDescent="0.3">
      <c r="A6143" t="s">
        <v>25</v>
      </c>
      <c r="B6143" t="s">
        <v>82</v>
      </c>
      <c r="C6143">
        <v>1128299</v>
      </c>
      <c r="D6143" s="9">
        <v>44360</v>
      </c>
      <c r="E6143" s="8" t="str">
        <f>TEXT(Table1[[#This Row],[Invoice Date]],"dd-mm-yyyy")</f>
        <v>13-06-2021</v>
      </c>
      <c r="F6143" s="1" t="str">
        <f t="shared" si="380"/>
        <v>June</v>
      </c>
      <c r="G6143" s="1" t="str">
        <f t="shared" si="381"/>
        <v>2021</v>
      </c>
      <c r="H6143" s="1" t="str">
        <f t="shared" si="382"/>
        <v>Sunday</v>
      </c>
      <c r="I6143" s="1" t="str">
        <f t="shared" si="383"/>
        <v>13</v>
      </c>
      <c r="J6143" t="s">
        <v>47</v>
      </c>
      <c r="K6143" t="s">
        <v>89</v>
      </c>
      <c r="L6143" t="s">
        <v>90</v>
      </c>
      <c r="M6143" t="s">
        <v>16</v>
      </c>
      <c r="N6143">
        <v>46</v>
      </c>
      <c r="O6143">
        <v>176</v>
      </c>
      <c r="P6143">
        <v>8096</v>
      </c>
      <c r="Q6143">
        <v>4291</v>
      </c>
      <c r="R6143">
        <v>0.53</v>
      </c>
      <c r="S6143" t="s">
        <v>82</v>
      </c>
      <c r="T6143" t="str">
        <f>IF(Table1[[#This Row],[Units Sold]]&gt; 700,"High Units","low Units")</f>
        <v>low Units</v>
      </c>
      <c r="U6143">
        <f>SUM(Table1[[#This Row],[Operating Profit]])/SUM(Table1[Operating Profit])*100</f>
        <v>1.291944066065979E-3</v>
      </c>
      <c r="V6143">
        <f>SUM(Table1[[#This Row],[Price per Unit]]*Table1[[#This Row],[Units Sold]])</f>
        <v>8096</v>
      </c>
      <c r="W6143">
        <f>SUM(Table1[[#This Row],[Total Sales]]-Table1[[#This Row],[Operating Profit]])</f>
        <v>3805</v>
      </c>
      <c r="X6143">
        <f>SUM(Table1[[#This Row],[Total Sales]]-Table1[[#This Row],[Cost]])</f>
        <v>4291</v>
      </c>
      <c r="Y6143">
        <f>SUM(Table1[[#This Row],[profit/loss]])/SUM(Table1[profit/loss])</f>
        <v>1.291944066065979E-5</v>
      </c>
    </row>
    <row r="6144" spans="1:25" x14ac:dyDescent="0.3">
      <c r="A6144" t="s">
        <v>25</v>
      </c>
      <c r="B6144" t="s">
        <v>82</v>
      </c>
      <c r="C6144">
        <v>1128299</v>
      </c>
      <c r="D6144" s="9">
        <v>44360</v>
      </c>
      <c r="E6144" s="8" t="str">
        <f>TEXT(Table1[[#This Row],[Invoice Date]],"dd-mm-yyyy")</f>
        <v>13-06-2021</v>
      </c>
      <c r="F6144" s="1" t="str">
        <f t="shared" si="380"/>
        <v>June</v>
      </c>
      <c r="G6144" s="1" t="str">
        <f t="shared" si="381"/>
        <v>2021</v>
      </c>
      <c r="H6144" s="1" t="str">
        <f t="shared" si="382"/>
        <v>Sunday</v>
      </c>
      <c r="I6144" s="1" t="str">
        <f t="shared" si="383"/>
        <v>13</v>
      </c>
      <c r="J6144" t="s">
        <v>47</v>
      </c>
      <c r="K6144" t="s">
        <v>89</v>
      </c>
      <c r="L6144" t="s">
        <v>90</v>
      </c>
      <c r="M6144" t="s">
        <v>18</v>
      </c>
      <c r="N6144">
        <v>54</v>
      </c>
      <c r="O6144">
        <v>147</v>
      </c>
      <c r="P6144">
        <v>7938</v>
      </c>
      <c r="Q6144">
        <v>4048</v>
      </c>
      <c r="R6144">
        <v>0.51</v>
      </c>
      <c r="S6144" t="s">
        <v>82</v>
      </c>
      <c r="T6144" t="str">
        <f>IF(Table1[[#This Row],[Units Sold]]&gt; 700,"High Units","low Units")</f>
        <v>low Units</v>
      </c>
      <c r="U6144">
        <f>SUM(Table1[[#This Row],[Operating Profit]])/SUM(Table1[Operating Profit])*100</f>
        <v>1.2187810718795346E-3</v>
      </c>
      <c r="V6144">
        <f>SUM(Table1[[#This Row],[Price per Unit]]*Table1[[#This Row],[Units Sold]])</f>
        <v>7938</v>
      </c>
      <c r="W6144">
        <f>SUM(Table1[[#This Row],[Total Sales]]-Table1[[#This Row],[Operating Profit]])</f>
        <v>3890</v>
      </c>
      <c r="X6144">
        <f>SUM(Table1[[#This Row],[Total Sales]]-Table1[[#This Row],[Cost]])</f>
        <v>4048</v>
      </c>
      <c r="Y6144">
        <f>SUM(Table1[[#This Row],[profit/loss]])/SUM(Table1[profit/loss])</f>
        <v>1.2187810718795347E-5</v>
      </c>
    </row>
    <row r="6145" spans="1:25" x14ac:dyDescent="0.3">
      <c r="A6145" t="s">
        <v>25</v>
      </c>
      <c r="B6145" t="s">
        <v>82</v>
      </c>
      <c r="C6145">
        <v>1128299</v>
      </c>
      <c r="D6145" s="9">
        <v>44360</v>
      </c>
      <c r="E6145" s="8" t="str">
        <f>TEXT(Table1[[#This Row],[Invoice Date]],"dd-mm-yyyy")</f>
        <v>13-06-2021</v>
      </c>
      <c r="F6145" s="1" t="str">
        <f t="shared" si="380"/>
        <v>June</v>
      </c>
      <c r="G6145" s="1" t="str">
        <f t="shared" si="381"/>
        <v>2021</v>
      </c>
      <c r="H6145" s="1" t="str">
        <f t="shared" si="382"/>
        <v>Sunday</v>
      </c>
      <c r="I6145" s="1" t="str">
        <f t="shared" si="383"/>
        <v>13</v>
      </c>
      <c r="J6145" t="s">
        <v>47</v>
      </c>
      <c r="K6145" t="s">
        <v>89</v>
      </c>
      <c r="L6145" t="s">
        <v>90</v>
      </c>
      <c r="M6145" t="s">
        <v>19</v>
      </c>
      <c r="N6145">
        <v>52</v>
      </c>
      <c r="O6145">
        <v>142</v>
      </c>
      <c r="P6145">
        <v>7384</v>
      </c>
      <c r="Q6145">
        <v>3544</v>
      </c>
      <c r="R6145">
        <v>0.48</v>
      </c>
      <c r="S6145" t="s">
        <v>82</v>
      </c>
      <c r="T6145" t="str">
        <f>IF(Table1[[#This Row],[Units Sold]]&gt; 700,"High Units","low Units")</f>
        <v>low Units</v>
      </c>
      <c r="U6145">
        <f>SUM(Table1[[#This Row],[Operating Profit]])/SUM(Table1[Operating Profit])*100</f>
        <v>1.067035602455798E-3</v>
      </c>
      <c r="V6145">
        <f>SUM(Table1[[#This Row],[Price per Unit]]*Table1[[#This Row],[Units Sold]])</f>
        <v>7384</v>
      </c>
      <c r="W6145">
        <f>SUM(Table1[[#This Row],[Total Sales]]-Table1[[#This Row],[Operating Profit]])</f>
        <v>3840</v>
      </c>
      <c r="X6145">
        <f>SUM(Table1[[#This Row],[Total Sales]]-Table1[[#This Row],[Cost]])</f>
        <v>3544</v>
      </c>
      <c r="Y6145">
        <f>SUM(Table1[[#This Row],[profit/loss]])/SUM(Table1[profit/loss])</f>
        <v>1.067035602455798E-5</v>
      </c>
    </row>
    <row r="6146" spans="1:25" x14ac:dyDescent="0.3">
      <c r="A6146" t="s">
        <v>25</v>
      </c>
      <c r="B6146" t="s">
        <v>82</v>
      </c>
      <c r="C6146">
        <v>1128299</v>
      </c>
      <c r="D6146" s="9">
        <v>44360</v>
      </c>
      <c r="E6146" s="8" t="str">
        <f>TEXT(Table1[[#This Row],[Invoice Date]],"dd-mm-yyyy")</f>
        <v>13-06-2021</v>
      </c>
      <c r="F6146" s="1" t="str">
        <f t="shared" si="380"/>
        <v>June</v>
      </c>
      <c r="G6146" s="1" t="str">
        <f t="shared" si="381"/>
        <v>2021</v>
      </c>
      <c r="H6146" s="1" t="str">
        <f t="shared" si="382"/>
        <v>Sunday</v>
      </c>
      <c r="I6146" s="1" t="str">
        <f t="shared" si="383"/>
        <v>13</v>
      </c>
      <c r="J6146" t="s">
        <v>47</v>
      </c>
      <c r="K6146" t="s">
        <v>89</v>
      </c>
      <c r="L6146" t="s">
        <v>90</v>
      </c>
      <c r="M6146" t="s">
        <v>20</v>
      </c>
      <c r="N6146">
        <v>49</v>
      </c>
      <c r="O6146">
        <v>120</v>
      </c>
      <c r="P6146">
        <v>5880</v>
      </c>
      <c r="Q6146">
        <v>2999</v>
      </c>
      <c r="R6146">
        <v>0.51</v>
      </c>
      <c r="S6146" t="s">
        <v>82</v>
      </c>
      <c r="T6146" t="str">
        <f>IF(Table1[[#This Row],[Units Sold]]&gt; 700,"High Units","low Units")</f>
        <v>low Units</v>
      </c>
      <c r="U6146">
        <f>SUM(Table1[[#This Row],[Operating Profit]])/SUM(Table1[Operating Profit])*100</f>
        <v>9.0294575952735285E-4</v>
      </c>
      <c r="V6146">
        <f>SUM(Table1[[#This Row],[Price per Unit]]*Table1[[#This Row],[Units Sold]])</f>
        <v>5880</v>
      </c>
      <c r="W6146">
        <f>SUM(Table1[[#This Row],[Total Sales]]-Table1[[#This Row],[Operating Profit]])</f>
        <v>2881</v>
      </c>
      <c r="X6146">
        <f>SUM(Table1[[#This Row],[Total Sales]]-Table1[[#This Row],[Cost]])</f>
        <v>2999</v>
      </c>
      <c r="Y6146">
        <f>SUM(Table1[[#This Row],[profit/loss]])/SUM(Table1[profit/loss])</f>
        <v>9.0294575952735282E-6</v>
      </c>
    </row>
    <row r="6147" spans="1:25" x14ac:dyDescent="0.3">
      <c r="A6147" t="s">
        <v>25</v>
      </c>
      <c r="B6147" t="s">
        <v>82</v>
      </c>
      <c r="C6147">
        <v>1128299</v>
      </c>
      <c r="D6147" s="9">
        <v>44360</v>
      </c>
      <c r="E6147" s="8" t="str">
        <f>TEXT(Table1[[#This Row],[Invoice Date]],"dd-mm-yyyy")</f>
        <v>13-06-2021</v>
      </c>
      <c r="F6147" s="1" t="str">
        <f t="shared" ref="F6147:F6210" si="384">TEXT(D6147,"mmmm")</f>
        <v>June</v>
      </c>
      <c r="G6147" s="1" t="str">
        <f t="shared" ref="G6147:G6210" si="385">TEXT(D6147,"YYYY")</f>
        <v>2021</v>
      </c>
      <c r="H6147" s="1" t="str">
        <f t="shared" ref="H6147:H6210" si="386">TEXT(D6147,"dddd")</f>
        <v>Sunday</v>
      </c>
      <c r="I6147" s="1" t="str">
        <f t="shared" ref="I6147:I6210" si="387">TEXT(D6147,"dd")</f>
        <v>13</v>
      </c>
      <c r="J6147" t="s">
        <v>47</v>
      </c>
      <c r="K6147" t="s">
        <v>89</v>
      </c>
      <c r="L6147" t="s">
        <v>90</v>
      </c>
      <c r="M6147" t="s">
        <v>21</v>
      </c>
      <c r="N6147">
        <v>51</v>
      </c>
      <c r="O6147">
        <v>72</v>
      </c>
      <c r="P6147">
        <v>3672</v>
      </c>
      <c r="Q6147">
        <v>1763</v>
      </c>
      <c r="R6147">
        <v>0.48</v>
      </c>
      <c r="S6147" t="s">
        <v>82</v>
      </c>
      <c r="T6147" t="str">
        <f>IF(Table1[[#This Row],[Units Sold]]&gt; 700,"High Units","low Units")</f>
        <v>low Units</v>
      </c>
      <c r="U6147">
        <f>SUM(Table1[[#This Row],[Operating Profit]])/SUM(Table1[Operating Profit])*100</f>
        <v>5.3080806070247518E-4</v>
      </c>
      <c r="V6147">
        <f>SUM(Table1[[#This Row],[Price per Unit]]*Table1[[#This Row],[Units Sold]])</f>
        <v>3672</v>
      </c>
      <c r="W6147">
        <f>SUM(Table1[[#This Row],[Total Sales]]-Table1[[#This Row],[Operating Profit]])</f>
        <v>1909</v>
      </c>
      <c r="X6147">
        <f>SUM(Table1[[#This Row],[Total Sales]]-Table1[[#This Row],[Cost]])</f>
        <v>1763</v>
      </c>
      <c r="Y6147">
        <f>SUM(Table1[[#This Row],[profit/loss]])/SUM(Table1[profit/loss])</f>
        <v>5.3080806070247517E-6</v>
      </c>
    </row>
    <row r="6148" spans="1:25" x14ac:dyDescent="0.3">
      <c r="A6148" t="s">
        <v>25</v>
      </c>
      <c r="B6148" t="s">
        <v>82</v>
      </c>
      <c r="C6148">
        <v>1128299</v>
      </c>
      <c r="D6148" s="9">
        <v>44360</v>
      </c>
      <c r="E6148" s="8" t="str">
        <f>TEXT(Table1[[#This Row],[Invoice Date]],"dd-mm-yyyy")</f>
        <v>13-06-2021</v>
      </c>
      <c r="F6148" s="1" t="str">
        <f t="shared" si="384"/>
        <v>June</v>
      </c>
      <c r="G6148" s="1" t="str">
        <f t="shared" si="385"/>
        <v>2021</v>
      </c>
      <c r="H6148" s="1" t="str">
        <f t="shared" si="386"/>
        <v>Sunday</v>
      </c>
      <c r="I6148" s="1" t="str">
        <f t="shared" si="387"/>
        <v>13</v>
      </c>
      <c r="J6148" t="s">
        <v>47</v>
      </c>
      <c r="K6148" t="s">
        <v>89</v>
      </c>
      <c r="L6148" t="s">
        <v>90</v>
      </c>
      <c r="M6148" t="s">
        <v>22</v>
      </c>
      <c r="N6148">
        <v>67</v>
      </c>
      <c r="O6148">
        <v>150</v>
      </c>
      <c r="P6148">
        <v>10050</v>
      </c>
      <c r="Q6148">
        <v>3518</v>
      </c>
      <c r="R6148">
        <v>0.35</v>
      </c>
      <c r="S6148" t="s">
        <v>82</v>
      </c>
      <c r="T6148" t="str">
        <f>IF(Table1[[#This Row],[Units Sold]]&gt; 700,"High Units","low Units")</f>
        <v>low Units</v>
      </c>
      <c r="U6148">
        <f>SUM(Table1[[#This Row],[Operating Profit]])/SUM(Table1[Operating Profit])*100</f>
        <v>1.0592074631601291E-3</v>
      </c>
      <c r="V6148">
        <f>SUM(Table1[[#This Row],[Price per Unit]]*Table1[[#This Row],[Units Sold]])</f>
        <v>10050</v>
      </c>
      <c r="W6148">
        <f>SUM(Table1[[#This Row],[Total Sales]]-Table1[[#This Row],[Operating Profit]])</f>
        <v>6532</v>
      </c>
      <c r="X6148">
        <f>SUM(Table1[[#This Row],[Total Sales]]-Table1[[#This Row],[Cost]])</f>
        <v>3518</v>
      </c>
      <c r="Y6148">
        <f>SUM(Table1[[#This Row],[profit/loss]])/SUM(Table1[profit/loss])</f>
        <v>1.0592074631601292E-5</v>
      </c>
    </row>
    <row r="6149" spans="1:25" x14ac:dyDescent="0.3">
      <c r="A6149" t="s">
        <v>25</v>
      </c>
      <c r="B6149" t="s">
        <v>82</v>
      </c>
      <c r="C6149">
        <v>1128299</v>
      </c>
      <c r="D6149" s="9">
        <v>44389</v>
      </c>
      <c r="E6149" s="8" t="str">
        <f>TEXT(Table1[[#This Row],[Invoice Date]],"dd-mm-yyyy")</f>
        <v>12-07-2021</v>
      </c>
      <c r="F6149" s="1" t="str">
        <f t="shared" si="384"/>
        <v>July</v>
      </c>
      <c r="G6149" s="1" t="str">
        <f t="shared" si="385"/>
        <v>2021</v>
      </c>
      <c r="H6149" s="1" t="str">
        <f t="shared" si="386"/>
        <v>Monday</v>
      </c>
      <c r="I6149" s="1" t="str">
        <f t="shared" si="387"/>
        <v>12</v>
      </c>
      <c r="J6149" t="s">
        <v>47</v>
      </c>
      <c r="K6149" t="s">
        <v>89</v>
      </c>
      <c r="L6149" t="s">
        <v>90</v>
      </c>
      <c r="M6149" t="s">
        <v>16</v>
      </c>
      <c r="N6149">
        <v>47</v>
      </c>
      <c r="O6149">
        <v>196</v>
      </c>
      <c r="P6149">
        <v>9212</v>
      </c>
      <c r="Q6149">
        <v>4606</v>
      </c>
      <c r="R6149">
        <v>0.5</v>
      </c>
      <c r="S6149" t="s">
        <v>82</v>
      </c>
      <c r="T6149" t="str">
        <f>IF(Table1[[#This Row],[Units Sold]]&gt; 700,"High Units","low Units")</f>
        <v>low Units</v>
      </c>
      <c r="U6149">
        <f>SUM(Table1[[#This Row],[Operating Profit]])/SUM(Table1[Operating Profit])*100</f>
        <v>1.3867849844558142E-3</v>
      </c>
      <c r="V6149">
        <f>SUM(Table1[[#This Row],[Price per Unit]]*Table1[[#This Row],[Units Sold]])</f>
        <v>9212</v>
      </c>
      <c r="W6149">
        <f>SUM(Table1[[#This Row],[Total Sales]]-Table1[[#This Row],[Operating Profit]])</f>
        <v>4606</v>
      </c>
      <c r="X6149">
        <f>SUM(Table1[[#This Row],[Total Sales]]-Table1[[#This Row],[Cost]])</f>
        <v>4606</v>
      </c>
      <c r="Y6149">
        <f>SUM(Table1[[#This Row],[profit/loss]])/SUM(Table1[profit/loss])</f>
        <v>1.3867849844558143E-5</v>
      </c>
    </row>
    <row r="6150" spans="1:25" x14ac:dyDescent="0.3">
      <c r="A6150" t="s">
        <v>25</v>
      </c>
      <c r="B6150" t="s">
        <v>82</v>
      </c>
      <c r="C6150">
        <v>1128299</v>
      </c>
      <c r="D6150" s="9">
        <v>44389</v>
      </c>
      <c r="E6150" s="8" t="str">
        <f>TEXT(Table1[[#This Row],[Invoice Date]],"dd-mm-yyyy")</f>
        <v>12-07-2021</v>
      </c>
      <c r="F6150" s="1" t="str">
        <f t="shared" si="384"/>
        <v>July</v>
      </c>
      <c r="G6150" s="1" t="str">
        <f t="shared" si="385"/>
        <v>2021</v>
      </c>
      <c r="H6150" s="1" t="str">
        <f t="shared" si="386"/>
        <v>Monday</v>
      </c>
      <c r="I6150" s="1" t="str">
        <f t="shared" si="387"/>
        <v>12</v>
      </c>
      <c r="J6150" t="s">
        <v>47</v>
      </c>
      <c r="K6150" t="s">
        <v>89</v>
      </c>
      <c r="L6150" t="s">
        <v>90</v>
      </c>
      <c r="M6150" t="s">
        <v>18</v>
      </c>
      <c r="N6150">
        <v>51</v>
      </c>
      <c r="O6150">
        <v>173</v>
      </c>
      <c r="P6150">
        <v>8823</v>
      </c>
      <c r="Q6150">
        <v>4500</v>
      </c>
      <c r="R6150">
        <v>0.51</v>
      </c>
      <c r="S6150" t="s">
        <v>82</v>
      </c>
      <c r="T6150" t="str">
        <f>IF(Table1[[#This Row],[Units Sold]]&gt; 700,"High Units","low Units")</f>
        <v>low Units</v>
      </c>
      <c r="U6150">
        <f>SUM(Table1[[#This Row],[Operating Profit]])/SUM(Table1[Operating Profit])*100</f>
        <v>1.3548702627119334E-3</v>
      </c>
      <c r="V6150">
        <f>SUM(Table1[[#This Row],[Price per Unit]]*Table1[[#This Row],[Units Sold]])</f>
        <v>8823</v>
      </c>
      <c r="W6150">
        <f>SUM(Table1[[#This Row],[Total Sales]]-Table1[[#This Row],[Operating Profit]])</f>
        <v>4323</v>
      </c>
      <c r="X6150">
        <f>SUM(Table1[[#This Row],[Total Sales]]-Table1[[#This Row],[Cost]])</f>
        <v>4500</v>
      </c>
      <c r="Y6150">
        <f>SUM(Table1[[#This Row],[profit/loss]])/SUM(Table1[profit/loss])</f>
        <v>1.3548702627119333E-5</v>
      </c>
    </row>
    <row r="6151" spans="1:25" x14ac:dyDescent="0.3">
      <c r="A6151" t="s">
        <v>25</v>
      </c>
      <c r="B6151" t="s">
        <v>82</v>
      </c>
      <c r="C6151">
        <v>1128299</v>
      </c>
      <c r="D6151" s="9">
        <v>44389</v>
      </c>
      <c r="E6151" s="8" t="str">
        <f>TEXT(Table1[[#This Row],[Invoice Date]],"dd-mm-yyyy")</f>
        <v>12-07-2021</v>
      </c>
      <c r="F6151" s="1" t="str">
        <f t="shared" si="384"/>
        <v>July</v>
      </c>
      <c r="G6151" s="1" t="str">
        <f t="shared" si="385"/>
        <v>2021</v>
      </c>
      <c r="H6151" s="1" t="str">
        <f t="shared" si="386"/>
        <v>Monday</v>
      </c>
      <c r="I6151" s="1" t="str">
        <f t="shared" si="387"/>
        <v>12</v>
      </c>
      <c r="J6151" t="s">
        <v>47</v>
      </c>
      <c r="K6151" t="s">
        <v>89</v>
      </c>
      <c r="L6151" t="s">
        <v>90</v>
      </c>
      <c r="M6151" t="s">
        <v>19</v>
      </c>
      <c r="N6151">
        <v>50</v>
      </c>
      <c r="O6151">
        <v>137</v>
      </c>
      <c r="P6151">
        <v>6850</v>
      </c>
      <c r="Q6151">
        <v>3425</v>
      </c>
      <c r="R6151">
        <v>0.5</v>
      </c>
      <c r="S6151" t="s">
        <v>82</v>
      </c>
      <c r="T6151" t="str">
        <f>IF(Table1[[#This Row],[Units Sold]]&gt; 700,"High Units","low Units")</f>
        <v>low Units</v>
      </c>
      <c r="U6151">
        <f>SUM(Table1[[#This Row],[Operating Profit]])/SUM(Table1[Operating Profit])*100</f>
        <v>1.0312068110640827E-3</v>
      </c>
      <c r="V6151">
        <f>SUM(Table1[[#This Row],[Price per Unit]]*Table1[[#This Row],[Units Sold]])</f>
        <v>6850</v>
      </c>
      <c r="W6151">
        <f>SUM(Table1[[#This Row],[Total Sales]]-Table1[[#This Row],[Operating Profit]])</f>
        <v>3425</v>
      </c>
      <c r="X6151">
        <f>SUM(Table1[[#This Row],[Total Sales]]-Table1[[#This Row],[Cost]])</f>
        <v>3425</v>
      </c>
      <c r="Y6151">
        <f>SUM(Table1[[#This Row],[profit/loss]])/SUM(Table1[profit/loss])</f>
        <v>1.0312068110640826E-5</v>
      </c>
    </row>
    <row r="6152" spans="1:25" x14ac:dyDescent="0.3">
      <c r="A6152" t="s">
        <v>25</v>
      </c>
      <c r="B6152" t="s">
        <v>82</v>
      </c>
      <c r="C6152">
        <v>1128299</v>
      </c>
      <c r="D6152" s="9">
        <v>44389</v>
      </c>
      <c r="E6152" s="8" t="str">
        <f>TEXT(Table1[[#This Row],[Invoice Date]],"dd-mm-yyyy")</f>
        <v>12-07-2021</v>
      </c>
      <c r="F6152" s="1" t="str">
        <f t="shared" si="384"/>
        <v>July</v>
      </c>
      <c r="G6152" s="1" t="str">
        <f t="shared" si="385"/>
        <v>2021</v>
      </c>
      <c r="H6152" s="1" t="str">
        <f t="shared" si="386"/>
        <v>Monday</v>
      </c>
      <c r="I6152" s="1" t="str">
        <f t="shared" si="387"/>
        <v>12</v>
      </c>
      <c r="J6152" t="s">
        <v>47</v>
      </c>
      <c r="K6152" t="s">
        <v>89</v>
      </c>
      <c r="L6152" t="s">
        <v>90</v>
      </c>
      <c r="M6152" t="s">
        <v>20</v>
      </c>
      <c r="N6152">
        <v>46</v>
      </c>
      <c r="O6152">
        <v>128</v>
      </c>
      <c r="P6152">
        <v>5888</v>
      </c>
      <c r="Q6152">
        <v>3003</v>
      </c>
      <c r="R6152">
        <v>0.51</v>
      </c>
      <c r="S6152" t="s">
        <v>82</v>
      </c>
      <c r="T6152" t="str">
        <f>IF(Table1[[#This Row],[Units Sold]]&gt; 700,"High Units","low Units")</f>
        <v>low Units</v>
      </c>
      <c r="U6152">
        <f>SUM(Table1[[#This Row],[Operating Profit]])/SUM(Table1[Operating Profit])*100</f>
        <v>9.0415008864976347E-4</v>
      </c>
      <c r="V6152">
        <f>SUM(Table1[[#This Row],[Price per Unit]]*Table1[[#This Row],[Units Sold]])</f>
        <v>5888</v>
      </c>
      <c r="W6152">
        <f>SUM(Table1[[#This Row],[Total Sales]]-Table1[[#This Row],[Operating Profit]])</f>
        <v>2885</v>
      </c>
      <c r="X6152">
        <f>SUM(Table1[[#This Row],[Total Sales]]-Table1[[#This Row],[Cost]])</f>
        <v>3003</v>
      </c>
      <c r="Y6152">
        <f>SUM(Table1[[#This Row],[profit/loss]])/SUM(Table1[profit/loss])</f>
        <v>9.041500886497635E-6</v>
      </c>
    </row>
    <row r="6153" spans="1:25" x14ac:dyDescent="0.3">
      <c r="A6153" t="s">
        <v>25</v>
      </c>
      <c r="B6153" t="s">
        <v>82</v>
      </c>
      <c r="C6153">
        <v>1128299</v>
      </c>
      <c r="D6153" s="9">
        <v>44389</v>
      </c>
      <c r="E6153" s="8" t="str">
        <f>TEXT(Table1[[#This Row],[Invoice Date]],"dd-mm-yyyy")</f>
        <v>12-07-2021</v>
      </c>
      <c r="F6153" s="1" t="str">
        <f t="shared" si="384"/>
        <v>July</v>
      </c>
      <c r="G6153" s="1" t="str">
        <f t="shared" si="385"/>
        <v>2021</v>
      </c>
      <c r="H6153" s="1" t="str">
        <f t="shared" si="386"/>
        <v>Monday</v>
      </c>
      <c r="I6153" s="1" t="str">
        <f t="shared" si="387"/>
        <v>12</v>
      </c>
      <c r="J6153" t="s">
        <v>47</v>
      </c>
      <c r="K6153" t="s">
        <v>89</v>
      </c>
      <c r="L6153" t="s">
        <v>90</v>
      </c>
      <c r="M6153" t="s">
        <v>21</v>
      </c>
      <c r="N6153">
        <v>54</v>
      </c>
      <c r="O6153">
        <v>138</v>
      </c>
      <c r="P6153">
        <v>7452</v>
      </c>
      <c r="Q6153">
        <v>3577</v>
      </c>
      <c r="R6153">
        <v>0.48</v>
      </c>
      <c r="S6153" t="s">
        <v>82</v>
      </c>
      <c r="T6153" t="str">
        <f>IF(Table1[[#This Row],[Units Sold]]&gt; 700,"High Units","low Units")</f>
        <v>low Units</v>
      </c>
      <c r="U6153">
        <f>SUM(Table1[[#This Row],[Operating Profit]])/SUM(Table1[Operating Profit])*100</f>
        <v>1.0769713177156857E-3</v>
      </c>
      <c r="V6153">
        <f>SUM(Table1[[#This Row],[Price per Unit]]*Table1[[#This Row],[Units Sold]])</f>
        <v>7452</v>
      </c>
      <c r="W6153">
        <f>SUM(Table1[[#This Row],[Total Sales]]-Table1[[#This Row],[Operating Profit]])</f>
        <v>3875</v>
      </c>
      <c r="X6153">
        <f>SUM(Table1[[#This Row],[Total Sales]]-Table1[[#This Row],[Cost]])</f>
        <v>3577</v>
      </c>
      <c r="Y6153">
        <f>SUM(Table1[[#This Row],[profit/loss]])/SUM(Table1[profit/loss])</f>
        <v>1.0769713177156856E-5</v>
      </c>
    </row>
    <row r="6154" spans="1:25" x14ac:dyDescent="0.3">
      <c r="A6154" t="s">
        <v>25</v>
      </c>
      <c r="B6154" t="s">
        <v>82</v>
      </c>
      <c r="C6154">
        <v>1128299</v>
      </c>
      <c r="D6154" s="9">
        <v>44389</v>
      </c>
      <c r="E6154" s="8" t="str">
        <f>TEXT(Table1[[#This Row],[Invoice Date]],"dd-mm-yyyy")</f>
        <v>12-07-2021</v>
      </c>
      <c r="F6154" s="1" t="str">
        <f t="shared" si="384"/>
        <v>July</v>
      </c>
      <c r="G6154" s="1" t="str">
        <f t="shared" si="385"/>
        <v>2021</v>
      </c>
      <c r="H6154" s="1" t="str">
        <f t="shared" si="386"/>
        <v>Monday</v>
      </c>
      <c r="I6154" s="1" t="str">
        <f t="shared" si="387"/>
        <v>12</v>
      </c>
      <c r="J6154" t="s">
        <v>47</v>
      </c>
      <c r="K6154" t="s">
        <v>89</v>
      </c>
      <c r="L6154" t="s">
        <v>90</v>
      </c>
      <c r="M6154" t="s">
        <v>22</v>
      </c>
      <c r="N6154">
        <v>67</v>
      </c>
      <c r="O6154">
        <v>143</v>
      </c>
      <c r="P6154">
        <v>9581</v>
      </c>
      <c r="Q6154">
        <v>3641</v>
      </c>
      <c r="R6154">
        <v>0.38</v>
      </c>
      <c r="S6154" t="s">
        <v>82</v>
      </c>
      <c r="T6154" t="str">
        <f>IF(Table1[[#This Row],[Units Sold]]&gt; 700,"High Units","low Units")</f>
        <v>low Units</v>
      </c>
      <c r="U6154">
        <f>SUM(Table1[[#This Row],[Operating Profit]])/SUM(Table1[Operating Profit])*100</f>
        <v>1.0962405836742553E-3</v>
      </c>
      <c r="V6154">
        <f>SUM(Table1[[#This Row],[Price per Unit]]*Table1[[#This Row],[Units Sold]])</f>
        <v>9581</v>
      </c>
      <c r="W6154">
        <f>SUM(Table1[[#This Row],[Total Sales]]-Table1[[#This Row],[Operating Profit]])</f>
        <v>5940</v>
      </c>
      <c r="X6154">
        <f>SUM(Table1[[#This Row],[Total Sales]]-Table1[[#This Row],[Cost]])</f>
        <v>3641</v>
      </c>
      <c r="Y6154">
        <f>SUM(Table1[[#This Row],[profit/loss]])/SUM(Table1[profit/loss])</f>
        <v>1.0962405836742553E-5</v>
      </c>
    </row>
    <row r="6155" spans="1:25" x14ac:dyDescent="0.3">
      <c r="A6155" t="s">
        <v>25</v>
      </c>
      <c r="B6155" t="s">
        <v>82</v>
      </c>
      <c r="C6155">
        <v>1128299</v>
      </c>
      <c r="D6155" s="9">
        <v>44421</v>
      </c>
      <c r="E6155" s="8" t="str">
        <f>TEXT(Table1[[#This Row],[Invoice Date]],"dd-mm-yyyy")</f>
        <v>13-08-2021</v>
      </c>
      <c r="F6155" s="1" t="str">
        <f t="shared" si="384"/>
        <v>August</v>
      </c>
      <c r="G6155" s="1" t="str">
        <f t="shared" si="385"/>
        <v>2021</v>
      </c>
      <c r="H6155" s="1" t="str">
        <f t="shared" si="386"/>
        <v>Friday</v>
      </c>
      <c r="I6155" s="1" t="str">
        <f t="shared" si="387"/>
        <v>13</v>
      </c>
      <c r="J6155" t="s">
        <v>47</v>
      </c>
      <c r="K6155" t="s">
        <v>89</v>
      </c>
      <c r="L6155" t="s">
        <v>90</v>
      </c>
      <c r="M6155" t="s">
        <v>16</v>
      </c>
      <c r="N6155">
        <v>53</v>
      </c>
      <c r="O6155">
        <v>182</v>
      </c>
      <c r="P6155">
        <v>9646</v>
      </c>
      <c r="Q6155">
        <v>4919</v>
      </c>
      <c r="R6155">
        <v>0.51</v>
      </c>
      <c r="S6155" t="s">
        <v>82</v>
      </c>
      <c r="T6155" t="str">
        <f>IF(Table1[[#This Row],[Units Sold]]&gt; 700,"High Units","low Units")</f>
        <v>low Units</v>
      </c>
      <c r="U6155">
        <f>SUM(Table1[[#This Row],[Operating Profit]])/SUM(Table1[Operating Profit])*100</f>
        <v>1.4810237382844444E-3</v>
      </c>
      <c r="V6155">
        <f>SUM(Table1[[#This Row],[Price per Unit]]*Table1[[#This Row],[Units Sold]])</f>
        <v>9646</v>
      </c>
      <c r="W6155">
        <f>SUM(Table1[[#This Row],[Total Sales]]-Table1[[#This Row],[Operating Profit]])</f>
        <v>4727</v>
      </c>
      <c r="X6155">
        <f>SUM(Table1[[#This Row],[Total Sales]]-Table1[[#This Row],[Cost]])</f>
        <v>4919</v>
      </c>
      <c r="Y6155">
        <f>SUM(Table1[[#This Row],[profit/loss]])/SUM(Table1[profit/loss])</f>
        <v>1.4810237382844444E-5</v>
      </c>
    </row>
    <row r="6156" spans="1:25" x14ac:dyDescent="0.3">
      <c r="A6156" t="s">
        <v>25</v>
      </c>
      <c r="B6156" t="s">
        <v>82</v>
      </c>
      <c r="C6156">
        <v>1128299</v>
      </c>
      <c r="D6156" s="9">
        <v>44421</v>
      </c>
      <c r="E6156" s="8" t="str">
        <f>TEXT(Table1[[#This Row],[Invoice Date]],"dd-mm-yyyy")</f>
        <v>13-08-2021</v>
      </c>
      <c r="F6156" s="1" t="str">
        <f t="shared" si="384"/>
        <v>August</v>
      </c>
      <c r="G6156" s="1" t="str">
        <f t="shared" si="385"/>
        <v>2021</v>
      </c>
      <c r="H6156" s="1" t="str">
        <f t="shared" si="386"/>
        <v>Friday</v>
      </c>
      <c r="I6156" s="1" t="str">
        <f t="shared" si="387"/>
        <v>13</v>
      </c>
      <c r="J6156" t="s">
        <v>47</v>
      </c>
      <c r="K6156" t="s">
        <v>89</v>
      </c>
      <c r="L6156" t="s">
        <v>90</v>
      </c>
      <c r="M6156" t="s">
        <v>18</v>
      </c>
      <c r="N6156">
        <v>58</v>
      </c>
      <c r="O6156">
        <v>175</v>
      </c>
      <c r="P6156">
        <v>10150</v>
      </c>
      <c r="Q6156">
        <v>5278</v>
      </c>
      <c r="R6156">
        <v>0.52</v>
      </c>
      <c r="S6156" t="s">
        <v>82</v>
      </c>
      <c r="T6156" t="str">
        <f>IF(Table1[[#This Row],[Units Sold]]&gt; 700,"High Units","low Units")</f>
        <v>low Units</v>
      </c>
      <c r="U6156">
        <f>SUM(Table1[[#This Row],[Operating Profit]])/SUM(Table1[Operating Profit])*100</f>
        <v>1.5891122770207964E-3</v>
      </c>
      <c r="V6156">
        <f>SUM(Table1[[#This Row],[Price per Unit]]*Table1[[#This Row],[Units Sold]])</f>
        <v>10150</v>
      </c>
      <c r="W6156">
        <f>SUM(Table1[[#This Row],[Total Sales]]-Table1[[#This Row],[Operating Profit]])</f>
        <v>4872</v>
      </c>
      <c r="X6156">
        <f>SUM(Table1[[#This Row],[Total Sales]]-Table1[[#This Row],[Cost]])</f>
        <v>5278</v>
      </c>
      <c r="Y6156">
        <f>SUM(Table1[[#This Row],[profit/loss]])/SUM(Table1[profit/loss])</f>
        <v>1.5891122770207965E-5</v>
      </c>
    </row>
    <row r="6157" spans="1:25" x14ac:dyDescent="0.3">
      <c r="A6157" t="s">
        <v>25</v>
      </c>
      <c r="B6157" t="s">
        <v>82</v>
      </c>
      <c r="C6157">
        <v>1128299</v>
      </c>
      <c r="D6157" s="9">
        <v>44421</v>
      </c>
      <c r="E6157" s="8" t="str">
        <f>TEXT(Table1[[#This Row],[Invoice Date]],"dd-mm-yyyy")</f>
        <v>13-08-2021</v>
      </c>
      <c r="F6157" s="1" t="str">
        <f t="shared" si="384"/>
        <v>August</v>
      </c>
      <c r="G6157" s="1" t="str">
        <f t="shared" si="385"/>
        <v>2021</v>
      </c>
      <c r="H6157" s="1" t="str">
        <f t="shared" si="386"/>
        <v>Friday</v>
      </c>
      <c r="I6157" s="1" t="str">
        <f t="shared" si="387"/>
        <v>13</v>
      </c>
      <c r="J6157" t="s">
        <v>47</v>
      </c>
      <c r="K6157" t="s">
        <v>89</v>
      </c>
      <c r="L6157" t="s">
        <v>90</v>
      </c>
      <c r="M6157" t="s">
        <v>19</v>
      </c>
      <c r="N6157">
        <v>54</v>
      </c>
      <c r="O6157">
        <v>150</v>
      </c>
      <c r="P6157">
        <v>8100</v>
      </c>
      <c r="Q6157">
        <v>3726</v>
      </c>
      <c r="R6157">
        <v>0.46</v>
      </c>
      <c r="S6157" t="s">
        <v>82</v>
      </c>
      <c r="T6157" t="str">
        <f>IF(Table1[[#This Row],[Units Sold]]&gt; 700,"High Units","low Units")</f>
        <v>low Units</v>
      </c>
      <c r="U6157">
        <f>SUM(Table1[[#This Row],[Operating Profit]])/SUM(Table1[Operating Profit])*100</f>
        <v>1.1218325775254807E-3</v>
      </c>
      <c r="V6157">
        <f>SUM(Table1[[#This Row],[Price per Unit]]*Table1[[#This Row],[Units Sold]])</f>
        <v>8100</v>
      </c>
      <c r="W6157">
        <f>SUM(Table1[[#This Row],[Total Sales]]-Table1[[#This Row],[Operating Profit]])</f>
        <v>4374</v>
      </c>
      <c r="X6157">
        <f>SUM(Table1[[#This Row],[Total Sales]]-Table1[[#This Row],[Cost]])</f>
        <v>3726</v>
      </c>
      <c r="Y6157">
        <f>SUM(Table1[[#This Row],[profit/loss]])/SUM(Table1[profit/loss])</f>
        <v>1.1218325775254807E-5</v>
      </c>
    </row>
    <row r="6158" spans="1:25" x14ac:dyDescent="0.3">
      <c r="A6158" t="s">
        <v>25</v>
      </c>
      <c r="B6158" t="s">
        <v>82</v>
      </c>
      <c r="C6158">
        <v>1128299</v>
      </c>
      <c r="D6158" s="9">
        <v>44421</v>
      </c>
      <c r="E6158" s="8" t="str">
        <f>TEXT(Table1[[#This Row],[Invoice Date]],"dd-mm-yyyy")</f>
        <v>13-08-2021</v>
      </c>
      <c r="F6158" s="1" t="str">
        <f t="shared" si="384"/>
        <v>August</v>
      </c>
      <c r="G6158" s="1" t="str">
        <f t="shared" si="385"/>
        <v>2021</v>
      </c>
      <c r="H6158" s="1" t="str">
        <f t="shared" si="386"/>
        <v>Friday</v>
      </c>
      <c r="I6158" s="1" t="str">
        <f t="shared" si="387"/>
        <v>13</v>
      </c>
      <c r="J6158" t="s">
        <v>47</v>
      </c>
      <c r="K6158" t="s">
        <v>89</v>
      </c>
      <c r="L6158" t="s">
        <v>90</v>
      </c>
      <c r="M6158" t="s">
        <v>20</v>
      </c>
      <c r="N6158">
        <v>53</v>
      </c>
      <c r="O6158">
        <v>113</v>
      </c>
      <c r="P6158">
        <v>5989</v>
      </c>
      <c r="Q6158">
        <v>3114</v>
      </c>
      <c r="R6158">
        <v>0.52</v>
      </c>
      <c r="S6158" t="s">
        <v>82</v>
      </c>
      <c r="T6158" t="str">
        <f>IF(Table1[[#This Row],[Units Sold]]&gt; 700,"High Units","low Units")</f>
        <v>low Units</v>
      </c>
      <c r="U6158">
        <f>SUM(Table1[[#This Row],[Operating Profit]])/SUM(Table1[Operating Profit])*100</f>
        <v>9.3757022179665774E-4</v>
      </c>
      <c r="V6158">
        <f>SUM(Table1[[#This Row],[Price per Unit]]*Table1[[#This Row],[Units Sold]])</f>
        <v>5989</v>
      </c>
      <c r="W6158">
        <f>SUM(Table1[[#This Row],[Total Sales]]-Table1[[#This Row],[Operating Profit]])</f>
        <v>2875</v>
      </c>
      <c r="X6158">
        <f>SUM(Table1[[#This Row],[Total Sales]]-Table1[[#This Row],[Cost]])</f>
        <v>3114</v>
      </c>
      <c r="Y6158">
        <f>SUM(Table1[[#This Row],[profit/loss]])/SUM(Table1[profit/loss])</f>
        <v>9.3757022179665779E-6</v>
      </c>
    </row>
    <row r="6159" spans="1:25" x14ac:dyDescent="0.3">
      <c r="A6159" t="s">
        <v>25</v>
      </c>
      <c r="B6159" t="s">
        <v>82</v>
      </c>
      <c r="C6159">
        <v>1128299</v>
      </c>
      <c r="D6159" s="9">
        <v>44421</v>
      </c>
      <c r="E6159" s="8" t="str">
        <f>TEXT(Table1[[#This Row],[Invoice Date]],"dd-mm-yyyy")</f>
        <v>13-08-2021</v>
      </c>
      <c r="F6159" s="1" t="str">
        <f t="shared" si="384"/>
        <v>August</v>
      </c>
      <c r="G6159" s="1" t="str">
        <f t="shared" si="385"/>
        <v>2021</v>
      </c>
      <c r="H6159" s="1" t="str">
        <f t="shared" si="386"/>
        <v>Friday</v>
      </c>
      <c r="I6159" s="1" t="str">
        <f t="shared" si="387"/>
        <v>13</v>
      </c>
      <c r="J6159" t="s">
        <v>47</v>
      </c>
      <c r="K6159" t="s">
        <v>89</v>
      </c>
      <c r="L6159" t="s">
        <v>90</v>
      </c>
      <c r="M6159" t="s">
        <v>21</v>
      </c>
      <c r="N6159">
        <v>60</v>
      </c>
      <c r="O6159">
        <v>126</v>
      </c>
      <c r="P6159">
        <v>7560</v>
      </c>
      <c r="Q6159">
        <v>3629</v>
      </c>
      <c r="R6159">
        <v>0.48</v>
      </c>
      <c r="S6159" t="s">
        <v>82</v>
      </c>
      <c r="T6159" t="str">
        <f>IF(Table1[[#This Row],[Units Sold]]&gt; 700,"High Units","low Units")</f>
        <v>low Units</v>
      </c>
      <c r="U6159">
        <f>SUM(Table1[[#This Row],[Operating Profit]])/SUM(Table1[Operating Profit])*100</f>
        <v>1.0926275963070234E-3</v>
      </c>
      <c r="V6159">
        <f>SUM(Table1[[#This Row],[Price per Unit]]*Table1[[#This Row],[Units Sold]])</f>
        <v>7560</v>
      </c>
      <c r="W6159">
        <f>SUM(Table1[[#This Row],[Total Sales]]-Table1[[#This Row],[Operating Profit]])</f>
        <v>3931</v>
      </c>
      <c r="X6159">
        <f>SUM(Table1[[#This Row],[Total Sales]]-Table1[[#This Row],[Cost]])</f>
        <v>3629</v>
      </c>
      <c r="Y6159">
        <f>SUM(Table1[[#This Row],[profit/loss]])/SUM(Table1[profit/loss])</f>
        <v>1.0926275963070234E-5</v>
      </c>
    </row>
    <row r="6160" spans="1:25" x14ac:dyDescent="0.3">
      <c r="A6160" t="s">
        <v>25</v>
      </c>
      <c r="B6160" t="s">
        <v>82</v>
      </c>
      <c r="C6160">
        <v>1128299</v>
      </c>
      <c r="D6160" s="9">
        <v>44421</v>
      </c>
      <c r="E6160" s="8" t="str">
        <f>TEXT(Table1[[#This Row],[Invoice Date]],"dd-mm-yyyy")</f>
        <v>13-08-2021</v>
      </c>
      <c r="F6160" s="1" t="str">
        <f t="shared" si="384"/>
        <v>August</v>
      </c>
      <c r="G6160" s="1" t="str">
        <f t="shared" si="385"/>
        <v>2021</v>
      </c>
      <c r="H6160" s="1" t="str">
        <f t="shared" si="386"/>
        <v>Friday</v>
      </c>
      <c r="I6160" s="1" t="str">
        <f t="shared" si="387"/>
        <v>13</v>
      </c>
      <c r="J6160" t="s">
        <v>47</v>
      </c>
      <c r="K6160" t="s">
        <v>89</v>
      </c>
      <c r="L6160" t="s">
        <v>90</v>
      </c>
      <c r="M6160" t="s">
        <v>22</v>
      </c>
      <c r="N6160">
        <v>68</v>
      </c>
      <c r="O6160">
        <v>119</v>
      </c>
      <c r="P6160">
        <v>8092</v>
      </c>
      <c r="Q6160">
        <v>2832</v>
      </c>
      <c r="R6160">
        <v>0.35</v>
      </c>
      <c r="S6160" t="s">
        <v>82</v>
      </c>
      <c r="T6160" t="str">
        <f>IF(Table1[[#This Row],[Units Sold]]&gt; 700,"High Units","low Units")</f>
        <v>low Units</v>
      </c>
      <c r="U6160">
        <f>SUM(Table1[[#This Row],[Operating Profit]])/SUM(Table1[Operating Profit])*100</f>
        <v>8.5266501866671006E-4</v>
      </c>
      <c r="V6160">
        <f>SUM(Table1[[#This Row],[Price per Unit]]*Table1[[#This Row],[Units Sold]])</f>
        <v>8092</v>
      </c>
      <c r="W6160">
        <f>SUM(Table1[[#This Row],[Total Sales]]-Table1[[#This Row],[Operating Profit]])</f>
        <v>5260</v>
      </c>
      <c r="X6160">
        <f>SUM(Table1[[#This Row],[Total Sales]]-Table1[[#This Row],[Cost]])</f>
        <v>2832</v>
      </c>
      <c r="Y6160">
        <f>SUM(Table1[[#This Row],[profit/loss]])/SUM(Table1[profit/loss])</f>
        <v>8.5266501866671007E-6</v>
      </c>
    </row>
    <row r="6161" spans="1:25" x14ac:dyDescent="0.3">
      <c r="A6161" t="s">
        <v>25</v>
      </c>
      <c r="B6161" t="s">
        <v>82</v>
      </c>
      <c r="C6161">
        <v>1128299</v>
      </c>
      <c r="D6161" s="9">
        <v>44453</v>
      </c>
      <c r="E6161" s="8" t="str">
        <f>TEXT(Table1[[#This Row],[Invoice Date]],"dd-mm-yyyy")</f>
        <v>14-09-2021</v>
      </c>
      <c r="F6161" s="1" t="str">
        <f t="shared" si="384"/>
        <v>September</v>
      </c>
      <c r="G6161" s="1" t="str">
        <f t="shared" si="385"/>
        <v>2021</v>
      </c>
      <c r="H6161" s="1" t="str">
        <f t="shared" si="386"/>
        <v>Tuesday</v>
      </c>
      <c r="I6161" s="1" t="str">
        <f t="shared" si="387"/>
        <v>14</v>
      </c>
      <c r="J6161" t="s">
        <v>47</v>
      </c>
      <c r="K6161" t="s">
        <v>89</v>
      </c>
      <c r="L6161" t="s">
        <v>90</v>
      </c>
      <c r="M6161" t="s">
        <v>16</v>
      </c>
      <c r="N6161">
        <v>43</v>
      </c>
      <c r="O6161">
        <v>180</v>
      </c>
      <c r="P6161">
        <v>7740</v>
      </c>
      <c r="Q6161">
        <v>4180</v>
      </c>
      <c r="R6161">
        <v>0.54</v>
      </c>
      <c r="S6161" t="s">
        <v>82</v>
      </c>
      <c r="T6161" t="str">
        <f>IF(Table1[[#This Row],[Units Sold]]&gt; 700,"High Units","low Units")</f>
        <v>low Units</v>
      </c>
      <c r="U6161">
        <f>SUM(Table1[[#This Row],[Operating Profit]])/SUM(Table1[Operating Profit])*100</f>
        <v>1.2585239329190848E-3</v>
      </c>
      <c r="V6161">
        <f>SUM(Table1[[#This Row],[Price per Unit]]*Table1[[#This Row],[Units Sold]])</f>
        <v>7740</v>
      </c>
      <c r="W6161">
        <f>SUM(Table1[[#This Row],[Total Sales]]-Table1[[#This Row],[Operating Profit]])</f>
        <v>3560</v>
      </c>
      <c r="X6161">
        <f>SUM(Table1[[#This Row],[Total Sales]]-Table1[[#This Row],[Cost]])</f>
        <v>4180</v>
      </c>
      <c r="Y6161">
        <f>SUM(Table1[[#This Row],[profit/loss]])/SUM(Table1[profit/loss])</f>
        <v>1.2585239329190847E-5</v>
      </c>
    </row>
    <row r="6162" spans="1:25" x14ac:dyDescent="0.3">
      <c r="A6162" t="s">
        <v>25</v>
      </c>
      <c r="B6162" t="s">
        <v>82</v>
      </c>
      <c r="C6162">
        <v>1128299</v>
      </c>
      <c r="D6162" s="9">
        <v>44453</v>
      </c>
      <c r="E6162" s="8" t="str">
        <f>TEXT(Table1[[#This Row],[Invoice Date]],"dd-mm-yyyy")</f>
        <v>14-09-2021</v>
      </c>
      <c r="F6162" s="1" t="str">
        <f t="shared" si="384"/>
        <v>September</v>
      </c>
      <c r="G6162" s="1" t="str">
        <f t="shared" si="385"/>
        <v>2021</v>
      </c>
      <c r="H6162" s="1" t="str">
        <f t="shared" si="386"/>
        <v>Tuesday</v>
      </c>
      <c r="I6162" s="1" t="str">
        <f t="shared" si="387"/>
        <v>14</v>
      </c>
      <c r="J6162" t="s">
        <v>47</v>
      </c>
      <c r="K6162" t="s">
        <v>89</v>
      </c>
      <c r="L6162" t="s">
        <v>90</v>
      </c>
      <c r="M6162" t="s">
        <v>18</v>
      </c>
      <c r="N6162">
        <v>47</v>
      </c>
      <c r="O6162">
        <v>156</v>
      </c>
      <c r="P6162">
        <v>7332</v>
      </c>
      <c r="Q6162">
        <v>4033</v>
      </c>
      <c r="R6162">
        <v>0.55000000000000004</v>
      </c>
      <c r="S6162" t="s">
        <v>82</v>
      </c>
      <c r="T6162" t="str">
        <f>IF(Table1[[#This Row],[Units Sold]]&gt; 700,"High Units","low Units")</f>
        <v>low Units</v>
      </c>
      <c r="U6162">
        <f>SUM(Table1[[#This Row],[Operating Profit]])/SUM(Table1[Operating Profit])*100</f>
        <v>1.2142648376704949E-3</v>
      </c>
      <c r="V6162">
        <f>SUM(Table1[[#This Row],[Price per Unit]]*Table1[[#This Row],[Units Sold]])</f>
        <v>7332</v>
      </c>
      <c r="W6162">
        <f>SUM(Table1[[#This Row],[Total Sales]]-Table1[[#This Row],[Operating Profit]])</f>
        <v>3299</v>
      </c>
      <c r="X6162">
        <f>SUM(Table1[[#This Row],[Total Sales]]-Table1[[#This Row],[Cost]])</f>
        <v>4033</v>
      </c>
      <c r="Y6162">
        <f>SUM(Table1[[#This Row],[profit/loss]])/SUM(Table1[profit/loss])</f>
        <v>1.2142648376704948E-5</v>
      </c>
    </row>
    <row r="6163" spans="1:25" x14ac:dyDescent="0.3">
      <c r="A6163" t="s">
        <v>25</v>
      </c>
      <c r="B6163" t="s">
        <v>82</v>
      </c>
      <c r="C6163">
        <v>1128299</v>
      </c>
      <c r="D6163" s="9">
        <v>44453</v>
      </c>
      <c r="E6163" s="8" t="str">
        <f>TEXT(Table1[[#This Row],[Invoice Date]],"dd-mm-yyyy")</f>
        <v>14-09-2021</v>
      </c>
      <c r="F6163" s="1" t="str">
        <f t="shared" si="384"/>
        <v>September</v>
      </c>
      <c r="G6163" s="1" t="str">
        <f t="shared" si="385"/>
        <v>2021</v>
      </c>
      <c r="H6163" s="1" t="str">
        <f t="shared" si="386"/>
        <v>Tuesday</v>
      </c>
      <c r="I6163" s="1" t="str">
        <f t="shared" si="387"/>
        <v>14</v>
      </c>
      <c r="J6163" t="s">
        <v>47</v>
      </c>
      <c r="K6163" t="s">
        <v>89</v>
      </c>
      <c r="L6163" t="s">
        <v>90</v>
      </c>
      <c r="M6163" t="s">
        <v>19</v>
      </c>
      <c r="N6163">
        <v>42</v>
      </c>
      <c r="O6163">
        <v>135</v>
      </c>
      <c r="P6163">
        <v>5670</v>
      </c>
      <c r="Q6163">
        <v>2665</v>
      </c>
      <c r="R6163">
        <v>0.47</v>
      </c>
      <c r="S6163" t="s">
        <v>82</v>
      </c>
      <c r="T6163" t="str">
        <f>IF(Table1[[#This Row],[Units Sold]]&gt; 700,"High Units","low Units")</f>
        <v>low Units</v>
      </c>
      <c r="U6163">
        <f>SUM(Table1[[#This Row],[Operating Profit]])/SUM(Table1[Operating Profit])*100</f>
        <v>8.0238427780606717E-4</v>
      </c>
      <c r="V6163">
        <f>SUM(Table1[[#This Row],[Price per Unit]]*Table1[[#This Row],[Units Sold]])</f>
        <v>5670</v>
      </c>
      <c r="W6163">
        <f>SUM(Table1[[#This Row],[Total Sales]]-Table1[[#This Row],[Operating Profit]])</f>
        <v>3005</v>
      </c>
      <c r="X6163">
        <f>SUM(Table1[[#This Row],[Total Sales]]-Table1[[#This Row],[Cost]])</f>
        <v>2665</v>
      </c>
      <c r="Y6163">
        <f>SUM(Table1[[#This Row],[profit/loss]])/SUM(Table1[profit/loss])</f>
        <v>8.0238427780606714E-6</v>
      </c>
    </row>
    <row r="6164" spans="1:25" x14ac:dyDescent="0.3">
      <c r="A6164" t="s">
        <v>25</v>
      </c>
      <c r="B6164" t="s">
        <v>82</v>
      </c>
      <c r="C6164">
        <v>1128299</v>
      </c>
      <c r="D6164" s="9">
        <v>44453</v>
      </c>
      <c r="E6164" s="8" t="str">
        <f>TEXT(Table1[[#This Row],[Invoice Date]],"dd-mm-yyyy")</f>
        <v>14-09-2021</v>
      </c>
      <c r="F6164" s="1" t="str">
        <f t="shared" si="384"/>
        <v>September</v>
      </c>
      <c r="G6164" s="1" t="str">
        <f t="shared" si="385"/>
        <v>2021</v>
      </c>
      <c r="H6164" s="1" t="str">
        <f t="shared" si="386"/>
        <v>Tuesday</v>
      </c>
      <c r="I6164" s="1" t="str">
        <f t="shared" si="387"/>
        <v>14</v>
      </c>
      <c r="J6164" t="s">
        <v>47</v>
      </c>
      <c r="K6164" t="s">
        <v>89</v>
      </c>
      <c r="L6164" t="s">
        <v>90</v>
      </c>
      <c r="M6164" t="s">
        <v>20</v>
      </c>
      <c r="N6164">
        <v>43</v>
      </c>
      <c r="O6164">
        <v>120</v>
      </c>
      <c r="P6164">
        <v>5160</v>
      </c>
      <c r="Q6164">
        <v>2786</v>
      </c>
      <c r="R6164">
        <v>0.54</v>
      </c>
      <c r="S6164" t="s">
        <v>82</v>
      </c>
      <c r="T6164" t="str">
        <f>IF(Table1[[#This Row],[Units Sold]]&gt; 700,"High Units","low Units")</f>
        <v>low Units</v>
      </c>
      <c r="U6164">
        <f>SUM(Table1[[#This Row],[Operating Profit]])/SUM(Table1[Operating Profit])*100</f>
        <v>8.3881523375898799E-4</v>
      </c>
      <c r="V6164">
        <f>SUM(Table1[[#This Row],[Price per Unit]]*Table1[[#This Row],[Units Sold]])</f>
        <v>5160</v>
      </c>
      <c r="W6164">
        <f>SUM(Table1[[#This Row],[Total Sales]]-Table1[[#This Row],[Operating Profit]])</f>
        <v>2374</v>
      </c>
      <c r="X6164">
        <f>SUM(Table1[[#This Row],[Total Sales]]-Table1[[#This Row],[Cost]])</f>
        <v>2786</v>
      </c>
      <c r="Y6164">
        <f>SUM(Table1[[#This Row],[profit/loss]])/SUM(Table1[profit/loss])</f>
        <v>8.3881523375898795E-6</v>
      </c>
    </row>
    <row r="6165" spans="1:25" x14ac:dyDescent="0.3">
      <c r="A6165" t="s">
        <v>25</v>
      </c>
      <c r="B6165" t="s">
        <v>82</v>
      </c>
      <c r="C6165">
        <v>1128299</v>
      </c>
      <c r="D6165" s="9">
        <v>44453</v>
      </c>
      <c r="E6165" s="8" t="str">
        <f>TEXT(Table1[[#This Row],[Invoice Date]],"dd-mm-yyyy")</f>
        <v>14-09-2021</v>
      </c>
      <c r="F6165" s="1" t="str">
        <f t="shared" si="384"/>
        <v>September</v>
      </c>
      <c r="G6165" s="1" t="str">
        <f t="shared" si="385"/>
        <v>2021</v>
      </c>
      <c r="H6165" s="1" t="str">
        <f t="shared" si="386"/>
        <v>Tuesday</v>
      </c>
      <c r="I6165" s="1" t="str">
        <f t="shared" si="387"/>
        <v>14</v>
      </c>
      <c r="J6165" t="s">
        <v>47</v>
      </c>
      <c r="K6165" t="s">
        <v>89</v>
      </c>
      <c r="L6165" t="s">
        <v>90</v>
      </c>
      <c r="M6165" t="s">
        <v>21</v>
      </c>
      <c r="N6165">
        <v>54</v>
      </c>
      <c r="O6165">
        <v>100</v>
      </c>
      <c r="P6165">
        <v>5400</v>
      </c>
      <c r="Q6165">
        <v>2592</v>
      </c>
      <c r="R6165">
        <v>0.48</v>
      </c>
      <c r="S6165" t="s">
        <v>82</v>
      </c>
      <c r="T6165" t="str">
        <f>IF(Table1[[#This Row],[Units Sold]]&gt; 700,"High Units","low Units")</f>
        <v>low Units</v>
      </c>
      <c r="U6165">
        <f>SUM(Table1[[#This Row],[Operating Profit]])/SUM(Table1[Operating Profit])*100</f>
        <v>7.8040527132207361E-4</v>
      </c>
      <c r="V6165">
        <f>SUM(Table1[[#This Row],[Price per Unit]]*Table1[[#This Row],[Units Sold]])</f>
        <v>5400</v>
      </c>
      <c r="W6165">
        <f>SUM(Table1[[#This Row],[Total Sales]]-Table1[[#This Row],[Operating Profit]])</f>
        <v>2808</v>
      </c>
      <c r="X6165">
        <f>SUM(Table1[[#This Row],[Total Sales]]-Table1[[#This Row],[Cost]])</f>
        <v>2592</v>
      </c>
      <c r="Y6165">
        <f>SUM(Table1[[#This Row],[profit/loss]])/SUM(Table1[profit/loss])</f>
        <v>7.8040527132207362E-6</v>
      </c>
    </row>
    <row r="6166" spans="1:25" x14ac:dyDescent="0.3">
      <c r="A6166" t="s">
        <v>25</v>
      </c>
      <c r="B6166" t="s">
        <v>82</v>
      </c>
      <c r="C6166">
        <v>1128299</v>
      </c>
      <c r="D6166" s="9">
        <v>44453</v>
      </c>
      <c r="E6166" s="8" t="str">
        <f>TEXT(Table1[[#This Row],[Invoice Date]],"dd-mm-yyyy")</f>
        <v>14-09-2021</v>
      </c>
      <c r="F6166" s="1" t="str">
        <f t="shared" si="384"/>
        <v>September</v>
      </c>
      <c r="G6166" s="1" t="str">
        <f t="shared" si="385"/>
        <v>2021</v>
      </c>
      <c r="H6166" s="1" t="str">
        <f t="shared" si="386"/>
        <v>Tuesday</v>
      </c>
      <c r="I6166" s="1" t="str">
        <f t="shared" si="387"/>
        <v>14</v>
      </c>
      <c r="J6166" t="s">
        <v>47</v>
      </c>
      <c r="K6166" t="s">
        <v>89</v>
      </c>
      <c r="L6166" t="s">
        <v>90</v>
      </c>
      <c r="M6166" t="s">
        <v>22</v>
      </c>
      <c r="N6166">
        <v>59</v>
      </c>
      <c r="O6166">
        <v>131</v>
      </c>
      <c r="P6166">
        <v>7729</v>
      </c>
      <c r="Q6166">
        <v>3092</v>
      </c>
      <c r="R6166">
        <v>0.4</v>
      </c>
      <c r="S6166" t="s">
        <v>82</v>
      </c>
      <c r="T6166" t="str">
        <f>IF(Table1[[#This Row],[Units Sold]]&gt; 700,"High Units","low Units")</f>
        <v>low Units</v>
      </c>
      <c r="U6166">
        <f>SUM(Table1[[#This Row],[Operating Profit]])/SUM(Table1[Operating Profit])*100</f>
        <v>9.3094641162339942E-4</v>
      </c>
      <c r="V6166">
        <f>SUM(Table1[[#This Row],[Price per Unit]]*Table1[[#This Row],[Units Sold]])</f>
        <v>7729</v>
      </c>
      <c r="W6166">
        <f>SUM(Table1[[#This Row],[Total Sales]]-Table1[[#This Row],[Operating Profit]])</f>
        <v>4637</v>
      </c>
      <c r="X6166">
        <f>SUM(Table1[[#This Row],[Total Sales]]-Table1[[#This Row],[Cost]])</f>
        <v>3092</v>
      </c>
      <c r="Y6166">
        <f>SUM(Table1[[#This Row],[profit/loss]])/SUM(Table1[profit/loss])</f>
        <v>9.3094641162339939E-6</v>
      </c>
    </row>
    <row r="6167" spans="1:25" x14ac:dyDescent="0.3">
      <c r="A6167" t="s">
        <v>25</v>
      </c>
      <c r="B6167" t="s">
        <v>82</v>
      </c>
      <c r="C6167">
        <v>1128299</v>
      </c>
      <c r="D6167" s="9">
        <v>44482</v>
      </c>
      <c r="E6167" s="8" t="str">
        <f>TEXT(Table1[[#This Row],[Invoice Date]],"dd-mm-yyyy")</f>
        <v>13-10-2021</v>
      </c>
      <c r="F6167" s="1" t="str">
        <f t="shared" si="384"/>
        <v>October</v>
      </c>
      <c r="G6167" s="1" t="str">
        <f t="shared" si="385"/>
        <v>2021</v>
      </c>
      <c r="H6167" s="1" t="str">
        <f t="shared" si="386"/>
        <v>Wednesday</v>
      </c>
      <c r="I6167" s="1" t="str">
        <f t="shared" si="387"/>
        <v>13</v>
      </c>
      <c r="J6167" t="s">
        <v>47</v>
      </c>
      <c r="K6167" t="s">
        <v>89</v>
      </c>
      <c r="L6167" t="s">
        <v>90</v>
      </c>
      <c r="M6167" t="s">
        <v>16</v>
      </c>
      <c r="N6167">
        <v>42</v>
      </c>
      <c r="O6167">
        <v>131</v>
      </c>
      <c r="P6167">
        <v>5502</v>
      </c>
      <c r="Q6167">
        <v>2806</v>
      </c>
      <c r="R6167">
        <v>0.51</v>
      </c>
      <c r="S6167" t="s">
        <v>82</v>
      </c>
      <c r="T6167" t="str">
        <f>IF(Table1[[#This Row],[Units Sold]]&gt; 700,"High Units","low Units")</f>
        <v>low Units</v>
      </c>
      <c r="U6167">
        <f>SUM(Table1[[#This Row],[Operating Profit]])/SUM(Table1[Operating Profit])*100</f>
        <v>8.4483687937104101E-4</v>
      </c>
      <c r="V6167">
        <f>SUM(Table1[[#This Row],[Price per Unit]]*Table1[[#This Row],[Units Sold]])</f>
        <v>5502</v>
      </c>
      <c r="W6167">
        <f>SUM(Table1[[#This Row],[Total Sales]]-Table1[[#This Row],[Operating Profit]])</f>
        <v>2696</v>
      </c>
      <c r="X6167">
        <f>SUM(Table1[[#This Row],[Total Sales]]-Table1[[#This Row],[Cost]])</f>
        <v>2806</v>
      </c>
      <c r="Y6167">
        <f>SUM(Table1[[#This Row],[profit/loss]])/SUM(Table1[profit/loss])</f>
        <v>8.44836879371041E-6</v>
      </c>
    </row>
    <row r="6168" spans="1:25" x14ac:dyDescent="0.3">
      <c r="A6168" t="s">
        <v>25</v>
      </c>
      <c r="B6168" t="s">
        <v>82</v>
      </c>
      <c r="C6168">
        <v>1128299</v>
      </c>
      <c r="D6168" s="9">
        <v>44482</v>
      </c>
      <c r="E6168" s="8" t="str">
        <f>TEXT(Table1[[#This Row],[Invoice Date]],"dd-mm-yyyy")</f>
        <v>13-10-2021</v>
      </c>
      <c r="F6168" s="1" t="str">
        <f t="shared" si="384"/>
        <v>October</v>
      </c>
      <c r="G6168" s="1" t="str">
        <f t="shared" si="385"/>
        <v>2021</v>
      </c>
      <c r="H6168" s="1" t="str">
        <f t="shared" si="386"/>
        <v>Wednesday</v>
      </c>
      <c r="I6168" s="1" t="str">
        <f t="shared" si="387"/>
        <v>13</v>
      </c>
      <c r="J6168" t="s">
        <v>47</v>
      </c>
      <c r="K6168" t="s">
        <v>89</v>
      </c>
      <c r="L6168" t="s">
        <v>90</v>
      </c>
      <c r="M6168" t="s">
        <v>18</v>
      </c>
      <c r="N6168">
        <v>47</v>
      </c>
      <c r="O6168">
        <v>142</v>
      </c>
      <c r="P6168">
        <v>6674</v>
      </c>
      <c r="Q6168">
        <v>3470</v>
      </c>
      <c r="R6168">
        <v>0.52</v>
      </c>
      <c r="S6168" t="s">
        <v>82</v>
      </c>
      <c r="T6168" t="str">
        <f>IF(Table1[[#This Row],[Units Sold]]&gt; 700,"High Units","low Units")</f>
        <v>low Units</v>
      </c>
      <c r="U6168">
        <f>SUM(Table1[[#This Row],[Operating Profit]])/SUM(Table1[Operating Profit])*100</f>
        <v>1.0447555136912018E-3</v>
      </c>
      <c r="V6168">
        <f>SUM(Table1[[#This Row],[Price per Unit]]*Table1[[#This Row],[Units Sold]])</f>
        <v>6674</v>
      </c>
      <c r="W6168">
        <f>SUM(Table1[[#This Row],[Total Sales]]-Table1[[#This Row],[Operating Profit]])</f>
        <v>3204</v>
      </c>
      <c r="X6168">
        <f>SUM(Table1[[#This Row],[Total Sales]]-Table1[[#This Row],[Cost]])</f>
        <v>3470</v>
      </c>
      <c r="Y6168">
        <f>SUM(Table1[[#This Row],[profit/loss]])/SUM(Table1[profit/loss])</f>
        <v>1.0447555136912019E-5</v>
      </c>
    </row>
    <row r="6169" spans="1:25" x14ac:dyDescent="0.3">
      <c r="A6169" t="s">
        <v>25</v>
      </c>
      <c r="B6169" t="s">
        <v>82</v>
      </c>
      <c r="C6169">
        <v>1128299</v>
      </c>
      <c r="D6169" s="9">
        <v>44482</v>
      </c>
      <c r="E6169" s="8" t="str">
        <f>TEXT(Table1[[#This Row],[Invoice Date]],"dd-mm-yyyy")</f>
        <v>13-10-2021</v>
      </c>
      <c r="F6169" s="1" t="str">
        <f t="shared" si="384"/>
        <v>October</v>
      </c>
      <c r="G6169" s="1" t="str">
        <f t="shared" si="385"/>
        <v>2021</v>
      </c>
      <c r="H6169" s="1" t="str">
        <f t="shared" si="386"/>
        <v>Wednesday</v>
      </c>
      <c r="I6169" s="1" t="str">
        <f t="shared" si="387"/>
        <v>13</v>
      </c>
      <c r="J6169" t="s">
        <v>47</v>
      </c>
      <c r="K6169" t="s">
        <v>89</v>
      </c>
      <c r="L6169" t="s">
        <v>90</v>
      </c>
      <c r="M6169" t="s">
        <v>19</v>
      </c>
      <c r="N6169">
        <v>42</v>
      </c>
      <c r="O6169">
        <v>105</v>
      </c>
      <c r="P6169">
        <v>4410</v>
      </c>
      <c r="Q6169">
        <v>2073</v>
      </c>
      <c r="R6169">
        <v>0.47</v>
      </c>
      <c r="S6169" t="s">
        <v>82</v>
      </c>
      <c r="T6169" t="str">
        <f>IF(Table1[[#This Row],[Units Sold]]&gt; 700,"High Units","low Units")</f>
        <v>low Units</v>
      </c>
      <c r="U6169">
        <f>SUM(Table1[[#This Row],[Operating Profit]])/SUM(Table1[Operating Profit])*100</f>
        <v>6.2414356768929723E-4</v>
      </c>
      <c r="V6169">
        <f>SUM(Table1[[#This Row],[Price per Unit]]*Table1[[#This Row],[Units Sold]])</f>
        <v>4410</v>
      </c>
      <c r="W6169">
        <f>SUM(Table1[[#This Row],[Total Sales]]-Table1[[#This Row],[Operating Profit]])</f>
        <v>2337</v>
      </c>
      <c r="X6169">
        <f>SUM(Table1[[#This Row],[Total Sales]]-Table1[[#This Row],[Cost]])</f>
        <v>2073</v>
      </c>
      <c r="Y6169">
        <f>SUM(Table1[[#This Row],[profit/loss]])/SUM(Table1[profit/loss])</f>
        <v>6.2414356768929721E-6</v>
      </c>
    </row>
    <row r="6170" spans="1:25" x14ac:dyDescent="0.3">
      <c r="A6170" t="s">
        <v>25</v>
      </c>
      <c r="B6170" t="s">
        <v>82</v>
      </c>
      <c r="C6170">
        <v>1128299</v>
      </c>
      <c r="D6170" s="9">
        <v>44482</v>
      </c>
      <c r="E6170" s="8" t="str">
        <f>TEXT(Table1[[#This Row],[Invoice Date]],"dd-mm-yyyy")</f>
        <v>13-10-2021</v>
      </c>
      <c r="F6170" s="1" t="str">
        <f t="shared" si="384"/>
        <v>October</v>
      </c>
      <c r="G6170" s="1" t="str">
        <f t="shared" si="385"/>
        <v>2021</v>
      </c>
      <c r="H6170" s="1" t="str">
        <f t="shared" si="386"/>
        <v>Wednesday</v>
      </c>
      <c r="I6170" s="1" t="str">
        <f t="shared" si="387"/>
        <v>13</v>
      </c>
      <c r="J6170" t="s">
        <v>47</v>
      </c>
      <c r="K6170" t="s">
        <v>89</v>
      </c>
      <c r="L6170" t="s">
        <v>90</v>
      </c>
      <c r="M6170" t="s">
        <v>20</v>
      </c>
      <c r="N6170">
        <v>44</v>
      </c>
      <c r="O6170">
        <v>88</v>
      </c>
      <c r="P6170">
        <v>3872</v>
      </c>
      <c r="Q6170">
        <v>1936</v>
      </c>
      <c r="R6170">
        <v>0.5</v>
      </c>
      <c r="S6170" t="s">
        <v>82</v>
      </c>
      <c r="T6170" t="str">
        <f>IF(Table1[[#This Row],[Units Sold]]&gt; 700,"High Units","low Units")</f>
        <v>low Units</v>
      </c>
      <c r="U6170">
        <f>SUM(Table1[[#This Row],[Operating Profit]])/SUM(Table1[Operating Profit])*100</f>
        <v>5.828952952467339E-4</v>
      </c>
      <c r="V6170">
        <f>SUM(Table1[[#This Row],[Price per Unit]]*Table1[[#This Row],[Units Sold]])</f>
        <v>3872</v>
      </c>
      <c r="W6170">
        <f>SUM(Table1[[#This Row],[Total Sales]]-Table1[[#This Row],[Operating Profit]])</f>
        <v>1936</v>
      </c>
      <c r="X6170">
        <f>SUM(Table1[[#This Row],[Total Sales]]-Table1[[#This Row],[Cost]])</f>
        <v>1936</v>
      </c>
      <c r="Y6170">
        <f>SUM(Table1[[#This Row],[profit/loss]])/SUM(Table1[profit/loss])</f>
        <v>5.8289529524673394E-6</v>
      </c>
    </row>
    <row r="6171" spans="1:25" x14ac:dyDescent="0.3">
      <c r="A6171" t="s">
        <v>25</v>
      </c>
      <c r="B6171" t="s">
        <v>82</v>
      </c>
      <c r="C6171">
        <v>1128299</v>
      </c>
      <c r="D6171" s="9">
        <v>44482</v>
      </c>
      <c r="E6171" s="8" t="str">
        <f>TEXT(Table1[[#This Row],[Invoice Date]],"dd-mm-yyyy")</f>
        <v>13-10-2021</v>
      </c>
      <c r="F6171" s="1" t="str">
        <f t="shared" si="384"/>
        <v>October</v>
      </c>
      <c r="G6171" s="1" t="str">
        <f t="shared" si="385"/>
        <v>2021</v>
      </c>
      <c r="H6171" s="1" t="str">
        <f t="shared" si="386"/>
        <v>Wednesday</v>
      </c>
      <c r="I6171" s="1" t="str">
        <f t="shared" si="387"/>
        <v>13</v>
      </c>
      <c r="J6171" t="s">
        <v>47</v>
      </c>
      <c r="K6171" t="s">
        <v>89</v>
      </c>
      <c r="L6171" t="s">
        <v>90</v>
      </c>
      <c r="M6171" t="s">
        <v>21</v>
      </c>
      <c r="N6171">
        <v>50</v>
      </c>
      <c r="O6171">
        <v>90</v>
      </c>
      <c r="P6171">
        <v>4500</v>
      </c>
      <c r="Q6171">
        <v>2070</v>
      </c>
      <c r="R6171">
        <v>0.46</v>
      </c>
      <c r="S6171" t="s">
        <v>82</v>
      </c>
      <c r="T6171" t="str">
        <f>IF(Table1[[#This Row],[Units Sold]]&gt; 700,"High Units","low Units")</f>
        <v>low Units</v>
      </c>
      <c r="U6171">
        <f>SUM(Table1[[#This Row],[Operating Profit]])/SUM(Table1[Operating Profit])*100</f>
        <v>6.2324032084748926E-4</v>
      </c>
      <c r="V6171">
        <f>SUM(Table1[[#This Row],[Price per Unit]]*Table1[[#This Row],[Units Sold]])</f>
        <v>4500</v>
      </c>
      <c r="W6171">
        <f>SUM(Table1[[#This Row],[Total Sales]]-Table1[[#This Row],[Operating Profit]])</f>
        <v>2430</v>
      </c>
      <c r="X6171">
        <f>SUM(Table1[[#This Row],[Total Sales]]-Table1[[#This Row],[Cost]])</f>
        <v>2070</v>
      </c>
      <c r="Y6171">
        <f>SUM(Table1[[#This Row],[profit/loss]])/SUM(Table1[profit/loss])</f>
        <v>6.2324032084748929E-6</v>
      </c>
    </row>
    <row r="6172" spans="1:25" x14ac:dyDescent="0.3">
      <c r="A6172" t="s">
        <v>25</v>
      </c>
      <c r="B6172" t="s">
        <v>82</v>
      </c>
      <c r="C6172">
        <v>1128299</v>
      </c>
      <c r="D6172" s="9">
        <v>44482</v>
      </c>
      <c r="E6172" s="8" t="str">
        <f>TEXT(Table1[[#This Row],[Invoice Date]],"dd-mm-yyyy")</f>
        <v>13-10-2021</v>
      </c>
      <c r="F6172" s="1" t="str">
        <f t="shared" si="384"/>
        <v>October</v>
      </c>
      <c r="G6172" s="1" t="str">
        <f t="shared" si="385"/>
        <v>2021</v>
      </c>
      <c r="H6172" s="1" t="str">
        <f t="shared" si="386"/>
        <v>Wednesday</v>
      </c>
      <c r="I6172" s="1" t="str">
        <f t="shared" si="387"/>
        <v>13</v>
      </c>
      <c r="J6172" t="s">
        <v>47</v>
      </c>
      <c r="K6172" t="s">
        <v>89</v>
      </c>
      <c r="L6172" t="s">
        <v>90</v>
      </c>
      <c r="M6172" t="s">
        <v>22</v>
      </c>
      <c r="N6172">
        <v>64</v>
      </c>
      <c r="O6172">
        <v>102</v>
      </c>
      <c r="P6172">
        <v>6528</v>
      </c>
      <c r="Q6172">
        <v>2546</v>
      </c>
      <c r="R6172">
        <v>0.39</v>
      </c>
      <c r="S6172" t="s">
        <v>82</v>
      </c>
      <c r="T6172" t="str">
        <f>IF(Table1[[#This Row],[Units Sold]]&gt; 700,"High Units","low Units")</f>
        <v>low Units</v>
      </c>
      <c r="U6172">
        <f>SUM(Table1[[#This Row],[Operating Profit]])/SUM(Table1[Operating Profit])*100</f>
        <v>7.6655548641435154E-4</v>
      </c>
      <c r="V6172">
        <f>SUM(Table1[[#This Row],[Price per Unit]]*Table1[[#This Row],[Units Sold]])</f>
        <v>6528</v>
      </c>
      <c r="W6172">
        <f>SUM(Table1[[#This Row],[Total Sales]]-Table1[[#This Row],[Operating Profit]])</f>
        <v>3982</v>
      </c>
      <c r="X6172">
        <f>SUM(Table1[[#This Row],[Total Sales]]-Table1[[#This Row],[Cost]])</f>
        <v>2546</v>
      </c>
      <c r="Y6172">
        <f>SUM(Table1[[#This Row],[profit/loss]])/SUM(Table1[profit/loss])</f>
        <v>7.665554864143515E-6</v>
      </c>
    </row>
    <row r="6173" spans="1:25" x14ac:dyDescent="0.3">
      <c r="A6173" t="s">
        <v>25</v>
      </c>
      <c r="B6173" t="s">
        <v>82</v>
      </c>
      <c r="C6173">
        <v>1128299</v>
      </c>
      <c r="D6173" s="9">
        <v>44513</v>
      </c>
      <c r="E6173" s="8" t="str">
        <f>TEXT(Table1[[#This Row],[Invoice Date]],"dd-mm-yyyy")</f>
        <v>13-11-2021</v>
      </c>
      <c r="F6173" s="1" t="str">
        <f t="shared" si="384"/>
        <v>November</v>
      </c>
      <c r="G6173" s="1" t="str">
        <f t="shared" si="385"/>
        <v>2021</v>
      </c>
      <c r="H6173" s="1" t="str">
        <f t="shared" si="386"/>
        <v>Saturday</v>
      </c>
      <c r="I6173" s="1" t="str">
        <f t="shared" si="387"/>
        <v>13</v>
      </c>
      <c r="J6173" t="s">
        <v>47</v>
      </c>
      <c r="K6173" t="s">
        <v>89</v>
      </c>
      <c r="L6173" t="s">
        <v>90</v>
      </c>
      <c r="M6173" t="s">
        <v>16</v>
      </c>
      <c r="N6173">
        <v>51</v>
      </c>
      <c r="O6173">
        <v>137</v>
      </c>
      <c r="P6173">
        <v>6987</v>
      </c>
      <c r="Q6173">
        <v>3563</v>
      </c>
      <c r="R6173">
        <v>0.51</v>
      </c>
      <c r="S6173" t="s">
        <v>82</v>
      </c>
      <c r="T6173" t="str">
        <f>IF(Table1[[#This Row],[Units Sold]]&gt; 700,"High Units","low Units")</f>
        <v>low Units</v>
      </c>
      <c r="U6173">
        <f>SUM(Table1[[#This Row],[Operating Profit]])/SUM(Table1[Operating Profit])*100</f>
        <v>1.0727561657872485E-3</v>
      </c>
      <c r="V6173">
        <f>SUM(Table1[[#This Row],[Price per Unit]]*Table1[[#This Row],[Units Sold]])</f>
        <v>6987</v>
      </c>
      <c r="W6173">
        <f>SUM(Table1[[#This Row],[Total Sales]]-Table1[[#This Row],[Operating Profit]])</f>
        <v>3424</v>
      </c>
      <c r="X6173">
        <f>SUM(Table1[[#This Row],[Total Sales]]-Table1[[#This Row],[Cost]])</f>
        <v>3563</v>
      </c>
      <c r="Y6173">
        <f>SUM(Table1[[#This Row],[profit/loss]])/SUM(Table1[profit/loss])</f>
        <v>1.0727561657872484E-5</v>
      </c>
    </row>
    <row r="6174" spans="1:25" x14ac:dyDescent="0.3">
      <c r="A6174" t="s">
        <v>25</v>
      </c>
      <c r="B6174" t="s">
        <v>82</v>
      </c>
      <c r="C6174">
        <v>1128299</v>
      </c>
      <c r="D6174" s="9">
        <v>44513</v>
      </c>
      <c r="E6174" s="8" t="str">
        <f>TEXT(Table1[[#This Row],[Invoice Date]],"dd-mm-yyyy")</f>
        <v>13-11-2021</v>
      </c>
      <c r="F6174" s="1" t="str">
        <f t="shared" si="384"/>
        <v>November</v>
      </c>
      <c r="G6174" s="1" t="str">
        <f t="shared" si="385"/>
        <v>2021</v>
      </c>
      <c r="H6174" s="1" t="str">
        <f t="shared" si="386"/>
        <v>Saturday</v>
      </c>
      <c r="I6174" s="1" t="str">
        <f t="shared" si="387"/>
        <v>13</v>
      </c>
      <c r="J6174" t="s">
        <v>47</v>
      </c>
      <c r="K6174" t="s">
        <v>89</v>
      </c>
      <c r="L6174" t="s">
        <v>90</v>
      </c>
      <c r="M6174" t="s">
        <v>18</v>
      </c>
      <c r="N6174">
        <v>58</v>
      </c>
      <c r="O6174">
        <v>173</v>
      </c>
      <c r="P6174">
        <v>10034</v>
      </c>
      <c r="Q6174">
        <v>5418</v>
      </c>
      <c r="R6174">
        <v>0.54</v>
      </c>
      <c r="S6174" t="s">
        <v>82</v>
      </c>
      <c r="T6174" t="str">
        <f>IF(Table1[[#This Row],[Units Sold]]&gt; 700,"High Units","low Units")</f>
        <v>low Units</v>
      </c>
      <c r="U6174">
        <f>SUM(Table1[[#This Row],[Operating Profit]])/SUM(Table1[Operating Profit])*100</f>
        <v>1.6312637963051674E-3</v>
      </c>
      <c r="V6174">
        <f>SUM(Table1[[#This Row],[Price per Unit]]*Table1[[#This Row],[Units Sold]])</f>
        <v>10034</v>
      </c>
      <c r="W6174">
        <f>SUM(Table1[[#This Row],[Total Sales]]-Table1[[#This Row],[Operating Profit]])</f>
        <v>4616</v>
      </c>
      <c r="X6174">
        <f>SUM(Table1[[#This Row],[Total Sales]]-Table1[[#This Row],[Cost]])</f>
        <v>5418</v>
      </c>
      <c r="Y6174">
        <f>SUM(Table1[[#This Row],[profit/loss]])/SUM(Table1[profit/loss])</f>
        <v>1.6312637963051675E-5</v>
      </c>
    </row>
    <row r="6175" spans="1:25" x14ac:dyDescent="0.3">
      <c r="A6175" t="s">
        <v>25</v>
      </c>
      <c r="B6175" t="s">
        <v>82</v>
      </c>
      <c r="C6175">
        <v>1128299</v>
      </c>
      <c r="D6175" s="9">
        <v>44513</v>
      </c>
      <c r="E6175" s="8" t="str">
        <f>TEXT(Table1[[#This Row],[Invoice Date]],"dd-mm-yyyy")</f>
        <v>13-11-2021</v>
      </c>
      <c r="F6175" s="1" t="str">
        <f t="shared" si="384"/>
        <v>November</v>
      </c>
      <c r="G6175" s="1" t="str">
        <f t="shared" si="385"/>
        <v>2021</v>
      </c>
      <c r="H6175" s="1" t="str">
        <f t="shared" si="386"/>
        <v>Saturday</v>
      </c>
      <c r="I6175" s="1" t="str">
        <f t="shared" si="387"/>
        <v>13</v>
      </c>
      <c r="J6175" t="s">
        <v>47</v>
      </c>
      <c r="K6175" t="s">
        <v>89</v>
      </c>
      <c r="L6175" t="s">
        <v>90</v>
      </c>
      <c r="M6175" t="s">
        <v>19</v>
      </c>
      <c r="N6175">
        <v>54</v>
      </c>
      <c r="O6175">
        <v>115</v>
      </c>
      <c r="P6175">
        <v>6210</v>
      </c>
      <c r="Q6175">
        <v>2919</v>
      </c>
      <c r="R6175">
        <v>0.47</v>
      </c>
      <c r="S6175" t="s">
        <v>82</v>
      </c>
      <c r="T6175" t="str">
        <f>IF(Table1[[#This Row],[Units Sold]]&gt; 700,"High Units","low Units")</f>
        <v>low Units</v>
      </c>
      <c r="U6175">
        <f>SUM(Table1[[#This Row],[Operating Profit]])/SUM(Table1[Operating Profit])*100</f>
        <v>8.7885917707914059E-4</v>
      </c>
      <c r="V6175">
        <f>SUM(Table1[[#This Row],[Price per Unit]]*Table1[[#This Row],[Units Sold]])</f>
        <v>6210</v>
      </c>
      <c r="W6175">
        <f>SUM(Table1[[#This Row],[Total Sales]]-Table1[[#This Row],[Operating Profit]])</f>
        <v>3291</v>
      </c>
      <c r="X6175">
        <f>SUM(Table1[[#This Row],[Total Sales]]-Table1[[#This Row],[Cost]])</f>
        <v>2919</v>
      </c>
      <c r="Y6175">
        <f>SUM(Table1[[#This Row],[profit/loss]])/SUM(Table1[profit/loss])</f>
        <v>8.7885917707914062E-6</v>
      </c>
    </row>
    <row r="6176" spans="1:25" x14ac:dyDescent="0.3">
      <c r="A6176" t="s">
        <v>25</v>
      </c>
      <c r="B6176" t="s">
        <v>82</v>
      </c>
      <c r="C6176">
        <v>1128299</v>
      </c>
      <c r="D6176" s="9">
        <v>44513</v>
      </c>
      <c r="E6176" s="8" t="str">
        <f>TEXT(Table1[[#This Row],[Invoice Date]],"dd-mm-yyyy")</f>
        <v>13-11-2021</v>
      </c>
      <c r="F6176" s="1" t="str">
        <f t="shared" si="384"/>
        <v>November</v>
      </c>
      <c r="G6176" s="1" t="str">
        <f t="shared" si="385"/>
        <v>2021</v>
      </c>
      <c r="H6176" s="1" t="str">
        <f t="shared" si="386"/>
        <v>Saturday</v>
      </c>
      <c r="I6176" s="1" t="str">
        <f t="shared" si="387"/>
        <v>13</v>
      </c>
      <c r="J6176" t="s">
        <v>47</v>
      </c>
      <c r="K6176" t="s">
        <v>89</v>
      </c>
      <c r="L6176" t="s">
        <v>90</v>
      </c>
      <c r="M6176" t="s">
        <v>20</v>
      </c>
      <c r="N6176">
        <v>51</v>
      </c>
      <c r="O6176">
        <v>116</v>
      </c>
      <c r="P6176">
        <v>5916</v>
      </c>
      <c r="Q6176">
        <v>3076</v>
      </c>
      <c r="R6176">
        <v>0.52</v>
      </c>
      <c r="S6176" t="s">
        <v>82</v>
      </c>
      <c r="T6176" t="str">
        <f>IF(Table1[[#This Row],[Units Sold]]&gt; 700,"High Units","low Units")</f>
        <v>low Units</v>
      </c>
      <c r="U6176">
        <f>SUM(Table1[[#This Row],[Operating Profit]])/SUM(Table1[Operating Profit])*100</f>
        <v>9.2612909513375703E-4</v>
      </c>
      <c r="V6176">
        <f>SUM(Table1[[#This Row],[Price per Unit]]*Table1[[#This Row],[Units Sold]])</f>
        <v>5916</v>
      </c>
      <c r="W6176">
        <f>SUM(Table1[[#This Row],[Total Sales]]-Table1[[#This Row],[Operating Profit]])</f>
        <v>2840</v>
      </c>
      <c r="X6176">
        <f>SUM(Table1[[#This Row],[Total Sales]]-Table1[[#This Row],[Cost]])</f>
        <v>3076</v>
      </c>
      <c r="Y6176">
        <f>SUM(Table1[[#This Row],[profit/loss]])/SUM(Table1[profit/loss])</f>
        <v>9.2612909513375702E-6</v>
      </c>
    </row>
    <row r="6177" spans="1:25" x14ac:dyDescent="0.3">
      <c r="A6177" t="s">
        <v>25</v>
      </c>
      <c r="B6177" t="s">
        <v>82</v>
      </c>
      <c r="C6177">
        <v>1128299</v>
      </c>
      <c r="D6177" s="9">
        <v>44513</v>
      </c>
      <c r="E6177" s="8" t="str">
        <f>TEXT(Table1[[#This Row],[Invoice Date]],"dd-mm-yyyy")</f>
        <v>13-11-2021</v>
      </c>
      <c r="F6177" s="1" t="str">
        <f t="shared" si="384"/>
        <v>November</v>
      </c>
      <c r="G6177" s="1" t="str">
        <f t="shared" si="385"/>
        <v>2021</v>
      </c>
      <c r="H6177" s="1" t="str">
        <f t="shared" si="386"/>
        <v>Saturday</v>
      </c>
      <c r="I6177" s="1" t="str">
        <f t="shared" si="387"/>
        <v>13</v>
      </c>
      <c r="J6177" t="s">
        <v>47</v>
      </c>
      <c r="K6177" t="s">
        <v>89</v>
      </c>
      <c r="L6177" t="s">
        <v>90</v>
      </c>
      <c r="M6177" t="s">
        <v>21</v>
      </c>
      <c r="N6177">
        <v>60</v>
      </c>
      <c r="O6177">
        <v>102</v>
      </c>
      <c r="P6177">
        <v>6120</v>
      </c>
      <c r="Q6177">
        <v>2876</v>
      </c>
      <c r="R6177">
        <v>0.47</v>
      </c>
      <c r="S6177" t="s">
        <v>82</v>
      </c>
      <c r="T6177" t="str">
        <f>IF(Table1[[#This Row],[Units Sold]]&gt; 700,"High Units","low Units")</f>
        <v>low Units</v>
      </c>
      <c r="U6177">
        <f>SUM(Table1[[#This Row],[Operating Profit]])/SUM(Table1[Operating Profit])*100</f>
        <v>8.659126390132267E-4</v>
      </c>
      <c r="V6177">
        <f>SUM(Table1[[#This Row],[Price per Unit]]*Table1[[#This Row],[Units Sold]])</f>
        <v>6120</v>
      </c>
      <c r="W6177">
        <f>SUM(Table1[[#This Row],[Total Sales]]-Table1[[#This Row],[Operating Profit]])</f>
        <v>3244</v>
      </c>
      <c r="X6177">
        <f>SUM(Table1[[#This Row],[Total Sales]]-Table1[[#This Row],[Cost]])</f>
        <v>2876</v>
      </c>
      <c r="Y6177">
        <f>SUM(Table1[[#This Row],[profit/loss]])/SUM(Table1[profit/loss])</f>
        <v>8.6591263901322668E-6</v>
      </c>
    </row>
    <row r="6178" spans="1:25" x14ac:dyDescent="0.3">
      <c r="A6178" t="s">
        <v>25</v>
      </c>
      <c r="B6178" t="s">
        <v>82</v>
      </c>
      <c r="C6178">
        <v>1128299</v>
      </c>
      <c r="D6178" s="9">
        <v>44513</v>
      </c>
      <c r="E6178" s="8" t="str">
        <f>TEXT(Table1[[#This Row],[Invoice Date]],"dd-mm-yyyy")</f>
        <v>13-11-2021</v>
      </c>
      <c r="F6178" s="1" t="str">
        <f t="shared" si="384"/>
        <v>November</v>
      </c>
      <c r="G6178" s="1" t="str">
        <f t="shared" si="385"/>
        <v>2021</v>
      </c>
      <c r="H6178" s="1" t="str">
        <f t="shared" si="386"/>
        <v>Saturday</v>
      </c>
      <c r="I6178" s="1" t="str">
        <f t="shared" si="387"/>
        <v>13</v>
      </c>
      <c r="J6178" t="s">
        <v>47</v>
      </c>
      <c r="K6178" t="s">
        <v>89</v>
      </c>
      <c r="L6178" t="s">
        <v>90</v>
      </c>
      <c r="M6178" t="s">
        <v>22</v>
      </c>
      <c r="N6178">
        <v>65</v>
      </c>
      <c r="O6178">
        <v>124</v>
      </c>
      <c r="P6178">
        <v>8060</v>
      </c>
      <c r="Q6178">
        <v>2821</v>
      </c>
      <c r="R6178">
        <v>0.35</v>
      </c>
      <c r="S6178" t="s">
        <v>82</v>
      </c>
      <c r="T6178" t="str">
        <f>IF(Table1[[#This Row],[Units Sold]]&gt; 700,"High Units","low Units")</f>
        <v>low Units</v>
      </c>
      <c r="U6178">
        <f>SUM(Table1[[#This Row],[Operating Profit]])/SUM(Table1[Operating Profit])*100</f>
        <v>8.4935311358008084E-4</v>
      </c>
      <c r="V6178">
        <f>SUM(Table1[[#This Row],[Price per Unit]]*Table1[[#This Row],[Units Sold]])</f>
        <v>8060</v>
      </c>
      <c r="W6178">
        <f>SUM(Table1[[#This Row],[Total Sales]]-Table1[[#This Row],[Operating Profit]])</f>
        <v>5239</v>
      </c>
      <c r="X6178">
        <f>SUM(Table1[[#This Row],[Total Sales]]-Table1[[#This Row],[Cost]])</f>
        <v>2821</v>
      </c>
      <c r="Y6178">
        <f>SUM(Table1[[#This Row],[profit/loss]])/SUM(Table1[profit/loss])</f>
        <v>8.4935311358008087E-6</v>
      </c>
    </row>
    <row r="6179" spans="1:25" x14ac:dyDescent="0.3">
      <c r="A6179" t="s">
        <v>25</v>
      </c>
      <c r="B6179" t="s">
        <v>82</v>
      </c>
      <c r="C6179">
        <v>1128299</v>
      </c>
      <c r="D6179" s="9">
        <v>44542</v>
      </c>
      <c r="E6179" s="8" t="str">
        <f>TEXT(Table1[[#This Row],[Invoice Date]],"dd-mm-yyyy")</f>
        <v>12-12-2021</v>
      </c>
      <c r="F6179" s="1" t="str">
        <f t="shared" si="384"/>
        <v>December</v>
      </c>
      <c r="G6179" s="1" t="str">
        <f t="shared" si="385"/>
        <v>2021</v>
      </c>
      <c r="H6179" s="1" t="str">
        <f t="shared" si="386"/>
        <v>Sunday</v>
      </c>
      <c r="I6179" s="1" t="str">
        <f t="shared" si="387"/>
        <v>12</v>
      </c>
      <c r="J6179" t="s">
        <v>47</v>
      </c>
      <c r="K6179" t="s">
        <v>89</v>
      </c>
      <c r="L6179" t="s">
        <v>90</v>
      </c>
      <c r="M6179" t="s">
        <v>16</v>
      </c>
      <c r="N6179">
        <v>50</v>
      </c>
      <c r="O6179">
        <v>203</v>
      </c>
      <c r="P6179">
        <v>10150</v>
      </c>
      <c r="Q6179">
        <v>5583</v>
      </c>
      <c r="R6179">
        <v>0.55000000000000004</v>
      </c>
      <c r="S6179" t="s">
        <v>82</v>
      </c>
      <c r="T6179" t="str">
        <f>IF(Table1[[#This Row],[Units Sold]]&gt; 700,"High Units","low Units")</f>
        <v>low Units</v>
      </c>
      <c r="U6179">
        <f>SUM(Table1[[#This Row],[Operating Profit]])/SUM(Table1[Operating Profit])*100</f>
        <v>1.6809423726046053E-3</v>
      </c>
      <c r="V6179">
        <f>SUM(Table1[[#This Row],[Price per Unit]]*Table1[[#This Row],[Units Sold]])</f>
        <v>10150</v>
      </c>
      <c r="W6179">
        <f>SUM(Table1[[#This Row],[Total Sales]]-Table1[[#This Row],[Operating Profit]])</f>
        <v>4567</v>
      </c>
      <c r="X6179">
        <f>SUM(Table1[[#This Row],[Total Sales]]-Table1[[#This Row],[Cost]])</f>
        <v>5583</v>
      </c>
      <c r="Y6179">
        <f>SUM(Table1[[#This Row],[profit/loss]])/SUM(Table1[profit/loss])</f>
        <v>1.6809423726046053E-5</v>
      </c>
    </row>
    <row r="6180" spans="1:25" x14ac:dyDescent="0.3">
      <c r="A6180" t="s">
        <v>25</v>
      </c>
      <c r="B6180" t="s">
        <v>82</v>
      </c>
      <c r="C6180">
        <v>1128299</v>
      </c>
      <c r="D6180" s="9">
        <v>44542</v>
      </c>
      <c r="E6180" s="8" t="str">
        <f>TEXT(Table1[[#This Row],[Invoice Date]],"dd-mm-yyyy")</f>
        <v>12-12-2021</v>
      </c>
      <c r="F6180" s="1" t="str">
        <f t="shared" si="384"/>
        <v>December</v>
      </c>
      <c r="G6180" s="1" t="str">
        <f t="shared" si="385"/>
        <v>2021</v>
      </c>
      <c r="H6180" s="1" t="str">
        <f t="shared" si="386"/>
        <v>Sunday</v>
      </c>
      <c r="I6180" s="1" t="str">
        <f t="shared" si="387"/>
        <v>12</v>
      </c>
      <c r="J6180" t="s">
        <v>47</v>
      </c>
      <c r="K6180" t="s">
        <v>89</v>
      </c>
      <c r="L6180" t="s">
        <v>90</v>
      </c>
      <c r="M6180" t="s">
        <v>18</v>
      </c>
      <c r="N6180">
        <v>58</v>
      </c>
      <c r="O6180">
        <v>189</v>
      </c>
      <c r="P6180">
        <v>10962</v>
      </c>
      <c r="Q6180">
        <v>5810</v>
      </c>
      <c r="R6180">
        <v>0.53</v>
      </c>
      <c r="S6180" t="s">
        <v>82</v>
      </c>
      <c r="T6180" t="str">
        <f>IF(Table1[[#This Row],[Units Sold]]&gt; 700,"High Units","low Units")</f>
        <v>low Units</v>
      </c>
      <c r="U6180">
        <f>SUM(Table1[[#This Row],[Operating Profit]])/SUM(Table1[Operating Profit])*100</f>
        <v>1.7492880503014072E-3</v>
      </c>
      <c r="V6180">
        <f>SUM(Table1[[#This Row],[Price per Unit]]*Table1[[#This Row],[Units Sold]])</f>
        <v>10962</v>
      </c>
      <c r="W6180">
        <f>SUM(Table1[[#This Row],[Total Sales]]-Table1[[#This Row],[Operating Profit]])</f>
        <v>5152</v>
      </c>
      <c r="X6180">
        <f>SUM(Table1[[#This Row],[Total Sales]]-Table1[[#This Row],[Cost]])</f>
        <v>5810</v>
      </c>
      <c r="Y6180">
        <f>SUM(Table1[[#This Row],[profit/loss]])/SUM(Table1[profit/loss])</f>
        <v>1.7492880503014072E-5</v>
      </c>
    </row>
    <row r="6181" spans="1:25" x14ac:dyDescent="0.3">
      <c r="A6181" t="s">
        <v>13</v>
      </c>
      <c r="B6181" t="s">
        <v>82</v>
      </c>
      <c r="C6181">
        <v>1128299</v>
      </c>
      <c r="D6181" s="9">
        <v>44542</v>
      </c>
      <c r="E6181" s="8" t="str">
        <f>TEXT(Table1[[#This Row],[Invoice Date]],"dd-mm-yyyy")</f>
        <v>12-12-2021</v>
      </c>
      <c r="F6181" s="1" t="str">
        <f t="shared" si="384"/>
        <v>December</v>
      </c>
      <c r="G6181" s="1" t="str">
        <f t="shared" si="385"/>
        <v>2021</v>
      </c>
      <c r="H6181" s="1" t="str">
        <f t="shared" si="386"/>
        <v>Sunday</v>
      </c>
      <c r="I6181" s="1" t="str">
        <f t="shared" si="387"/>
        <v>12</v>
      </c>
      <c r="J6181" t="s">
        <v>47</v>
      </c>
      <c r="K6181" t="s">
        <v>89</v>
      </c>
      <c r="L6181" t="s">
        <v>90</v>
      </c>
      <c r="M6181" t="s">
        <v>19</v>
      </c>
      <c r="N6181">
        <v>53</v>
      </c>
      <c r="O6181">
        <v>138</v>
      </c>
      <c r="P6181">
        <v>7314</v>
      </c>
      <c r="Q6181">
        <v>3657</v>
      </c>
      <c r="R6181">
        <v>0.5</v>
      </c>
      <c r="S6181" t="s">
        <v>82</v>
      </c>
      <c r="T6181" t="str">
        <f>IF(Table1[[#This Row],[Units Sold]]&gt; 700,"High Units","low Units")</f>
        <v>low Units</v>
      </c>
      <c r="U6181">
        <f>SUM(Table1[[#This Row],[Operating Profit]])/SUM(Table1[Operating Profit])*100</f>
        <v>1.1010579001638978E-3</v>
      </c>
      <c r="V6181">
        <f>SUM(Table1[[#This Row],[Price per Unit]]*Table1[[#This Row],[Units Sold]])</f>
        <v>7314</v>
      </c>
      <c r="W6181">
        <f>SUM(Table1[[#This Row],[Total Sales]]-Table1[[#This Row],[Operating Profit]])</f>
        <v>3657</v>
      </c>
      <c r="X6181">
        <f>SUM(Table1[[#This Row],[Total Sales]]-Table1[[#This Row],[Cost]])</f>
        <v>3657</v>
      </c>
      <c r="Y6181">
        <f>SUM(Table1[[#This Row],[profit/loss]])/SUM(Table1[profit/loss])</f>
        <v>1.1010579001638977E-5</v>
      </c>
    </row>
    <row r="6182" spans="1:25" x14ac:dyDescent="0.3">
      <c r="A6182" t="s">
        <v>13</v>
      </c>
      <c r="B6182" t="s">
        <v>82</v>
      </c>
      <c r="C6182">
        <v>1128299</v>
      </c>
      <c r="D6182" s="9">
        <v>44542</v>
      </c>
      <c r="E6182" s="8" t="str">
        <f>TEXT(Table1[[#This Row],[Invoice Date]],"dd-mm-yyyy")</f>
        <v>12-12-2021</v>
      </c>
      <c r="F6182" s="1" t="str">
        <f t="shared" si="384"/>
        <v>December</v>
      </c>
      <c r="G6182" s="1" t="str">
        <f t="shared" si="385"/>
        <v>2021</v>
      </c>
      <c r="H6182" s="1" t="str">
        <f t="shared" si="386"/>
        <v>Sunday</v>
      </c>
      <c r="I6182" s="1" t="str">
        <f t="shared" si="387"/>
        <v>12</v>
      </c>
      <c r="J6182" t="s">
        <v>47</v>
      </c>
      <c r="K6182" t="s">
        <v>89</v>
      </c>
      <c r="L6182" t="s">
        <v>90</v>
      </c>
      <c r="M6182" t="s">
        <v>20</v>
      </c>
      <c r="N6182">
        <v>51</v>
      </c>
      <c r="O6182">
        <v>128</v>
      </c>
      <c r="P6182">
        <v>6528</v>
      </c>
      <c r="Q6182">
        <v>3264</v>
      </c>
      <c r="R6182">
        <v>0.5</v>
      </c>
      <c r="S6182" t="s">
        <v>82</v>
      </c>
      <c r="T6182" t="str">
        <f>IF(Table1[[#This Row],[Units Sold]]&gt; 700,"High Units","low Units")</f>
        <v>low Units</v>
      </c>
      <c r="U6182">
        <f>SUM(Table1[[#This Row],[Operating Profit]])/SUM(Table1[Operating Profit])*100</f>
        <v>9.8273256388705559E-4</v>
      </c>
      <c r="V6182">
        <f>SUM(Table1[[#This Row],[Price per Unit]]*Table1[[#This Row],[Units Sold]])</f>
        <v>6528</v>
      </c>
      <c r="W6182">
        <f>SUM(Table1[[#This Row],[Total Sales]]-Table1[[#This Row],[Operating Profit]])</f>
        <v>3264</v>
      </c>
      <c r="X6182">
        <f>SUM(Table1[[#This Row],[Total Sales]]-Table1[[#This Row],[Cost]])</f>
        <v>3264</v>
      </c>
      <c r="Y6182">
        <f>SUM(Table1[[#This Row],[profit/loss]])/SUM(Table1[profit/loss])</f>
        <v>9.827325638870555E-6</v>
      </c>
    </row>
    <row r="6183" spans="1:25" x14ac:dyDescent="0.3">
      <c r="A6183" t="s">
        <v>13</v>
      </c>
      <c r="B6183" t="s">
        <v>82</v>
      </c>
      <c r="C6183">
        <v>1128299</v>
      </c>
      <c r="D6183" s="9">
        <v>44542</v>
      </c>
      <c r="E6183" s="8" t="str">
        <f>TEXT(Table1[[#This Row],[Invoice Date]],"dd-mm-yyyy")</f>
        <v>12-12-2021</v>
      </c>
      <c r="F6183" s="1" t="str">
        <f t="shared" si="384"/>
        <v>December</v>
      </c>
      <c r="G6183" s="1" t="str">
        <f t="shared" si="385"/>
        <v>2021</v>
      </c>
      <c r="H6183" s="1" t="str">
        <f t="shared" si="386"/>
        <v>Sunday</v>
      </c>
      <c r="I6183" s="1" t="str">
        <f t="shared" si="387"/>
        <v>12</v>
      </c>
      <c r="J6183" t="s">
        <v>47</v>
      </c>
      <c r="K6183" t="s">
        <v>89</v>
      </c>
      <c r="L6183" t="s">
        <v>90</v>
      </c>
      <c r="M6183" t="s">
        <v>21</v>
      </c>
      <c r="N6183">
        <v>64</v>
      </c>
      <c r="O6183">
        <v>116</v>
      </c>
      <c r="P6183">
        <v>7424</v>
      </c>
      <c r="Q6183">
        <v>3712</v>
      </c>
      <c r="R6183">
        <v>0.5</v>
      </c>
      <c r="S6183" t="s">
        <v>82</v>
      </c>
      <c r="T6183" t="str">
        <f>IF(Table1[[#This Row],[Units Sold]]&gt; 700,"High Units","low Units")</f>
        <v>low Units</v>
      </c>
      <c r="U6183">
        <f>SUM(Table1[[#This Row],[Operating Profit]])/SUM(Table1[Operating Profit])*100</f>
        <v>1.1176174255970437E-3</v>
      </c>
      <c r="V6183">
        <f>SUM(Table1[[#This Row],[Price per Unit]]*Table1[[#This Row],[Units Sold]])</f>
        <v>7424</v>
      </c>
      <c r="W6183">
        <f>SUM(Table1[[#This Row],[Total Sales]]-Table1[[#This Row],[Operating Profit]])</f>
        <v>3712</v>
      </c>
      <c r="X6183">
        <f>SUM(Table1[[#This Row],[Total Sales]]-Table1[[#This Row],[Cost]])</f>
        <v>3712</v>
      </c>
      <c r="Y6183">
        <f>SUM(Table1[[#This Row],[profit/loss]])/SUM(Table1[profit/loss])</f>
        <v>1.1176174255970436E-5</v>
      </c>
    </row>
    <row r="6184" spans="1:25" x14ac:dyDescent="0.3">
      <c r="A6184" t="s">
        <v>13</v>
      </c>
      <c r="B6184" t="s">
        <v>82</v>
      </c>
      <c r="C6184">
        <v>1128299</v>
      </c>
      <c r="D6184" s="9">
        <v>44542</v>
      </c>
      <c r="E6184" s="8" t="str">
        <f>TEXT(Table1[[#This Row],[Invoice Date]],"dd-mm-yyyy")</f>
        <v>12-12-2021</v>
      </c>
      <c r="F6184" s="1" t="str">
        <f t="shared" si="384"/>
        <v>December</v>
      </c>
      <c r="G6184" s="1" t="str">
        <f t="shared" si="385"/>
        <v>2021</v>
      </c>
      <c r="H6184" s="1" t="str">
        <f t="shared" si="386"/>
        <v>Sunday</v>
      </c>
      <c r="I6184" s="1" t="str">
        <f t="shared" si="387"/>
        <v>12</v>
      </c>
      <c r="J6184" t="s">
        <v>47</v>
      </c>
      <c r="K6184" t="s">
        <v>89</v>
      </c>
      <c r="L6184" t="s">
        <v>90</v>
      </c>
      <c r="M6184" t="s">
        <v>22</v>
      </c>
      <c r="N6184">
        <v>64</v>
      </c>
      <c r="O6184">
        <v>135</v>
      </c>
      <c r="P6184">
        <v>8640</v>
      </c>
      <c r="Q6184">
        <v>3024</v>
      </c>
      <c r="R6184">
        <v>0.35</v>
      </c>
      <c r="S6184" t="s">
        <v>82</v>
      </c>
      <c r="T6184" t="str">
        <f>IF(Table1[[#This Row],[Units Sold]]&gt; 700,"High Units","low Units")</f>
        <v>low Units</v>
      </c>
      <c r="U6184">
        <f>SUM(Table1[[#This Row],[Operating Profit]])/SUM(Table1[Operating Profit])*100</f>
        <v>9.1047281654241924E-4</v>
      </c>
      <c r="V6184">
        <f>SUM(Table1[[#This Row],[Price per Unit]]*Table1[[#This Row],[Units Sold]])</f>
        <v>8640</v>
      </c>
      <c r="W6184">
        <f>SUM(Table1[[#This Row],[Total Sales]]-Table1[[#This Row],[Operating Profit]])</f>
        <v>5616</v>
      </c>
      <c r="X6184">
        <f>SUM(Table1[[#This Row],[Total Sales]]-Table1[[#This Row],[Cost]])</f>
        <v>3024</v>
      </c>
      <c r="Y6184">
        <f>SUM(Table1[[#This Row],[profit/loss]])/SUM(Table1[profit/loss])</f>
        <v>9.1047281654241922E-6</v>
      </c>
    </row>
    <row r="6185" spans="1:25" x14ac:dyDescent="0.3">
      <c r="A6185" t="s">
        <v>13</v>
      </c>
      <c r="B6185" t="s">
        <v>82</v>
      </c>
      <c r="C6185">
        <v>1185732</v>
      </c>
      <c r="D6185" s="9">
        <v>44205</v>
      </c>
      <c r="E6185" s="8" t="str">
        <f>TEXT(Table1[[#This Row],[Invoice Date]],"dd-mm-yyyy")</f>
        <v>09-01-2021</v>
      </c>
      <c r="F6185" s="1" t="str">
        <f t="shared" si="384"/>
        <v>January</v>
      </c>
      <c r="G6185" s="1" t="str">
        <f t="shared" si="385"/>
        <v>2021</v>
      </c>
      <c r="H6185" s="1" t="str">
        <f t="shared" si="386"/>
        <v>Saturday</v>
      </c>
      <c r="I6185" s="1" t="str">
        <f t="shared" si="387"/>
        <v>09</v>
      </c>
      <c r="J6185" t="s">
        <v>47</v>
      </c>
      <c r="K6185" t="s">
        <v>89</v>
      </c>
      <c r="L6185" t="s">
        <v>90</v>
      </c>
      <c r="M6185" t="s">
        <v>16</v>
      </c>
      <c r="N6185">
        <v>39</v>
      </c>
      <c r="O6185">
        <v>256</v>
      </c>
      <c r="P6185">
        <v>9984</v>
      </c>
      <c r="Q6185">
        <v>5791</v>
      </c>
      <c r="R6185">
        <v>0.57999999999999996</v>
      </c>
      <c r="S6185" t="s">
        <v>82</v>
      </c>
      <c r="T6185" t="str">
        <f>IF(Table1[[#This Row],[Units Sold]]&gt; 700,"High Units","low Units")</f>
        <v>low Units</v>
      </c>
      <c r="U6185">
        <f>SUM(Table1[[#This Row],[Operating Profit]])/SUM(Table1[Operating Profit])*100</f>
        <v>1.7435674869699569E-3</v>
      </c>
      <c r="V6185">
        <f>SUM(Table1[[#This Row],[Price per Unit]]*Table1[[#This Row],[Units Sold]])</f>
        <v>9984</v>
      </c>
      <c r="W6185">
        <f>SUM(Table1[[#This Row],[Total Sales]]-Table1[[#This Row],[Operating Profit]])</f>
        <v>4193</v>
      </c>
      <c r="X6185">
        <f>SUM(Table1[[#This Row],[Total Sales]]-Table1[[#This Row],[Cost]])</f>
        <v>5791</v>
      </c>
      <c r="Y6185">
        <f>SUM(Table1[[#This Row],[profit/loss]])/SUM(Table1[profit/loss])</f>
        <v>1.7435674869699568E-5</v>
      </c>
    </row>
    <row r="6186" spans="1:25" x14ac:dyDescent="0.3">
      <c r="A6186" t="s">
        <v>13</v>
      </c>
      <c r="B6186" t="s">
        <v>82</v>
      </c>
      <c r="C6186">
        <v>1185732</v>
      </c>
      <c r="D6186" s="9">
        <v>44205</v>
      </c>
      <c r="E6186" s="8" t="str">
        <f>TEXT(Table1[[#This Row],[Invoice Date]],"dd-mm-yyyy")</f>
        <v>09-01-2021</v>
      </c>
      <c r="F6186" s="1" t="str">
        <f t="shared" si="384"/>
        <v>January</v>
      </c>
      <c r="G6186" s="1" t="str">
        <f t="shared" si="385"/>
        <v>2021</v>
      </c>
      <c r="H6186" s="1" t="str">
        <f t="shared" si="386"/>
        <v>Saturday</v>
      </c>
      <c r="I6186" s="1" t="str">
        <f t="shared" si="387"/>
        <v>09</v>
      </c>
      <c r="J6186" t="s">
        <v>47</v>
      </c>
      <c r="K6186" t="s">
        <v>89</v>
      </c>
      <c r="L6186" t="s">
        <v>90</v>
      </c>
      <c r="M6186" t="s">
        <v>18</v>
      </c>
      <c r="N6186">
        <v>37</v>
      </c>
      <c r="O6186">
        <v>206</v>
      </c>
      <c r="P6186">
        <v>7622</v>
      </c>
      <c r="Q6186">
        <v>3430</v>
      </c>
      <c r="R6186">
        <v>0.45</v>
      </c>
      <c r="S6186" t="s">
        <v>82</v>
      </c>
      <c r="T6186" t="str">
        <f>IF(Table1[[#This Row],[Units Sold]]&gt; 700,"High Units","low Units")</f>
        <v>low Units</v>
      </c>
      <c r="U6186">
        <f>SUM(Table1[[#This Row],[Operating Profit]])/SUM(Table1[Operating Profit])*100</f>
        <v>1.0327122224670958E-3</v>
      </c>
      <c r="V6186">
        <f>SUM(Table1[[#This Row],[Price per Unit]]*Table1[[#This Row],[Units Sold]])</f>
        <v>7622</v>
      </c>
      <c r="W6186">
        <f>SUM(Table1[[#This Row],[Total Sales]]-Table1[[#This Row],[Operating Profit]])</f>
        <v>4192</v>
      </c>
      <c r="X6186">
        <f>SUM(Table1[[#This Row],[Total Sales]]-Table1[[#This Row],[Cost]])</f>
        <v>3430</v>
      </c>
      <c r="Y6186">
        <f>SUM(Table1[[#This Row],[profit/loss]])/SUM(Table1[profit/loss])</f>
        <v>1.0327122224670958E-5</v>
      </c>
    </row>
    <row r="6187" spans="1:25" x14ac:dyDescent="0.3">
      <c r="A6187" t="s">
        <v>13</v>
      </c>
      <c r="B6187" t="s">
        <v>82</v>
      </c>
      <c r="C6187">
        <v>1185732</v>
      </c>
      <c r="D6187" s="9">
        <v>44205</v>
      </c>
      <c r="E6187" s="8" t="str">
        <f>TEXT(Table1[[#This Row],[Invoice Date]],"dd-mm-yyyy")</f>
        <v>09-01-2021</v>
      </c>
      <c r="F6187" s="1" t="str">
        <f t="shared" si="384"/>
        <v>January</v>
      </c>
      <c r="G6187" s="1" t="str">
        <f t="shared" si="385"/>
        <v>2021</v>
      </c>
      <c r="H6187" s="1" t="str">
        <f t="shared" si="386"/>
        <v>Saturday</v>
      </c>
      <c r="I6187" s="1" t="str">
        <f t="shared" si="387"/>
        <v>09</v>
      </c>
      <c r="J6187" t="s">
        <v>47</v>
      </c>
      <c r="K6187" t="s">
        <v>89</v>
      </c>
      <c r="L6187" t="s">
        <v>90</v>
      </c>
      <c r="M6187" t="s">
        <v>19</v>
      </c>
      <c r="N6187">
        <v>29</v>
      </c>
      <c r="O6187">
        <v>248</v>
      </c>
      <c r="P6187">
        <v>7192</v>
      </c>
      <c r="Q6187">
        <v>2805</v>
      </c>
      <c r="R6187">
        <v>0.39</v>
      </c>
      <c r="S6187" t="s">
        <v>82</v>
      </c>
      <c r="T6187" t="str">
        <f>IF(Table1[[#This Row],[Units Sold]]&gt; 700,"High Units","low Units")</f>
        <v>low Units</v>
      </c>
      <c r="U6187">
        <f>SUM(Table1[[#This Row],[Operating Profit]])/SUM(Table1[Operating Profit])*100</f>
        <v>8.4453579709043835E-4</v>
      </c>
      <c r="V6187">
        <f>SUM(Table1[[#This Row],[Price per Unit]]*Table1[[#This Row],[Units Sold]])</f>
        <v>7192</v>
      </c>
      <c r="W6187">
        <f>SUM(Table1[[#This Row],[Total Sales]]-Table1[[#This Row],[Operating Profit]])</f>
        <v>4387</v>
      </c>
      <c r="X6187">
        <f>SUM(Table1[[#This Row],[Total Sales]]-Table1[[#This Row],[Cost]])</f>
        <v>2805</v>
      </c>
      <c r="Y6187">
        <f>SUM(Table1[[#This Row],[profit/loss]])/SUM(Table1[profit/loss])</f>
        <v>8.4453579709043833E-6</v>
      </c>
    </row>
    <row r="6188" spans="1:25" x14ac:dyDescent="0.3">
      <c r="A6188" t="s">
        <v>13</v>
      </c>
      <c r="B6188" t="s">
        <v>82</v>
      </c>
      <c r="C6188">
        <v>1185732</v>
      </c>
      <c r="D6188" s="9">
        <v>44205</v>
      </c>
      <c r="E6188" s="8" t="str">
        <f>TEXT(Table1[[#This Row],[Invoice Date]],"dd-mm-yyyy")</f>
        <v>09-01-2021</v>
      </c>
      <c r="F6188" s="1" t="str">
        <f t="shared" si="384"/>
        <v>January</v>
      </c>
      <c r="G6188" s="1" t="str">
        <f t="shared" si="385"/>
        <v>2021</v>
      </c>
      <c r="H6188" s="1" t="str">
        <f t="shared" si="386"/>
        <v>Saturday</v>
      </c>
      <c r="I6188" s="1" t="str">
        <f t="shared" si="387"/>
        <v>09</v>
      </c>
      <c r="J6188" t="s">
        <v>47</v>
      </c>
      <c r="K6188" t="s">
        <v>89</v>
      </c>
      <c r="L6188" t="s">
        <v>90</v>
      </c>
      <c r="M6188" t="s">
        <v>20</v>
      </c>
      <c r="N6188">
        <v>34</v>
      </c>
      <c r="O6188">
        <v>203</v>
      </c>
      <c r="P6188">
        <v>6902</v>
      </c>
      <c r="Q6188">
        <v>3037</v>
      </c>
      <c r="R6188">
        <v>0.44</v>
      </c>
      <c r="S6188" t="s">
        <v>82</v>
      </c>
      <c r="T6188" t="str">
        <f>IF(Table1[[#This Row],[Units Sold]]&gt; 700,"High Units","low Units")</f>
        <v>low Units</v>
      </c>
      <c r="U6188">
        <f>SUM(Table1[[#This Row],[Operating Profit]])/SUM(Table1[Operating Profit])*100</f>
        <v>9.1438688619025355E-4</v>
      </c>
      <c r="V6188">
        <f>SUM(Table1[[#This Row],[Price per Unit]]*Table1[[#This Row],[Units Sold]])</f>
        <v>6902</v>
      </c>
      <c r="W6188">
        <f>SUM(Table1[[#This Row],[Total Sales]]-Table1[[#This Row],[Operating Profit]])</f>
        <v>3865</v>
      </c>
      <c r="X6188">
        <f>SUM(Table1[[#This Row],[Total Sales]]-Table1[[#This Row],[Cost]])</f>
        <v>3037</v>
      </c>
      <c r="Y6188">
        <f>SUM(Table1[[#This Row],[profit/loss]])/SUM(Table1[profit/loss])</f>
        <v>9.1438688619025359E-6</v>
      </c>
    </row>
    <row r="6189" spans="1:25" x14ac:dyDescent="0.3">
      <c r="A6189" t="s">
        <v>13</v>
      </c>
      <c r="B6189" t="s">
        <v>82</v>
      </c>
      <c r="C6189">
        <v>1185732</v>
      </c>
      <c r="D6189" s="9">
        <v>44205</v>
      </c>
      <c r="E6189" s="8" t="str">
        <f>TEXT(Table1[[#This Row],[Invoice Date]],"dd-mm-yyyy")</f>
        <v>09-01-2021</v>
      </c>
      <c r="F6189" s="1" t="str">
        <f t="shared" si="384"/>
        <v>January</v>
      </c>
      <c r="G6189" s="1" t="str">
        <f t="shared" si="385"/>
        <v>2021</v>
      </c>
      <c r="H6189" s="1" t="str">
        <f t="shared" si="386"/>
        <v>Saturday</v>
      </c>
      <c r="I6189" s="1" t="str">
        <f t="shared" si="387"/>
        <v>09</v>
      </c>
      <c r="J6189" t="s">
        <v>47</v>
      </c>
      <c r="K6189" t="s">
        <v>89</v>
      </c>
      <c r="L6189" t="s">
        <v>90</v>
      </c>
      <c r="M6189" t="s">
        <v>21</v>
      </c>
      <c r="N6189">
        <v>47</v>
      </c>
      <c r="O6189">
        <v>189</v>
      </c>
      <c r="P6189">
        <v>8883</v>
      </c>
      <c r="Q6189">
        <v>4175</v>
      </c>
      <c r="R6189">
        <v>0.47</v>
      </c>
      <c r="S6189" t="s">
        <v>82</v>
      </c>
      <c r="T6189" t="str">
        <f>IF(Table1[[#This Row],[Units Sold]]&gt; 700,"High Units","low Units")</f>
        <v>low Units</v>
      </c>
      <c r="U6189">
        <f>SUM(Table1[[#This Row],[Operating Profit]])/SUM(Table1[Operating Profit])*100</f>
        <v>1.2570185215160714E-3</v>
      </c>
      <c r="V6189">
        <f>SUM(Table1[[#This Row],[Price per Unit]]*Table1[[#This Row],[Units Sold]])</f>
        <v>8883</v>
      </c>
      <c r="W6189">
        <f>SUM(Table1[[#This Row],[Total Sales]]-Table1[[#This Row],[Operating Profit]])</f>
        <v>4708</v>
      </c>
      <c r="X6189">
        <f>SUM(Table1[[#This Row],[Total Sales]]-Table1[[#This Row],[Cost]])</f>
        <v>4175</v>
      </c>
      <c r="Y6189">
        <f>SUM(Table1[[#This Row],[profit/loss]])/SUM(Table1[profit/loss])</f>
        <v>1.2570185215160713E-5</v>
      </c>
    </row>
    <row r="6190" spans="1:25" x14ac:dyDescent="0.3">
      <c r="A6190" t="s">
        <v>13</v>
      </c>
      <c r="B6190" t="s">
        <v>82</v>
      </c>
      <c r="C6190">
        <v>1185732</v>
      </c>
      <c r="D6190" s="9">
        <v>44205</v>
      </c>
      <c r="E6190" s="8" t="str">
        <f>TEXT(Table1[[#This Row],[Invoice Date]],"dd-mm-yyyy")</f>
        <v>09-01-2021</v>
      </c>
      <c r="F6190" s="1" t="str">
        <f t="shared" si="384"/>
        <v>January</v>
      </c>
      <c r="G6190" s="1" t="str">
        <f t="shared" si="385"/>
        <v>2021</v>
      </c>
      <c r="H6190" s="1" t="str">
        <f t="shared" si="386"/>
        <v>Saturday</v>
      </c>
      <c r="I6190" s="1" t="str">
        <f t="shared" si="387"/>
        <v>09</v>
      </c>
      <c r="J6190" t="s">
        <v>47</v>
      </c>
      <c r="K6190" t="s">
        <v>89</v>
      </c>
      <c r="L6190" t="s">
        <v>90</v>
      </c>
      <c r="M6190" t="s">
        <v>22</v>
      </c>
      <c r="N6190">
        <v>37</v>
      </c>
      <c r="O6190">
        <v>239</v>
      </c>
      <c r="P6190">
        <v>8843</v>
      </c>
      <c r="Q6190">
        <v>5306</v>
      </c>
      <c r="R6190">
        <v>0.6</v>
      </c>
      <c r="S6190" t="s">
        <v>82</v>
      </c>
      <c r="T6190" t="str">
        <f>IF(Table1[[#This Row],[Units Sold]]&gt; 700,"High Units","low Units")</f>
        <v>low Units</v>
      </c>
      <c r="U6190">
        <f>SUM(Table1[[#This Row],[Operating Profit]])/SUM(Table1[Operating Profit])*100</f>
        <v>1.5975425808776706E-3</v>
      </c>
      <c r="V6190">
        <f>SUM(Table1[[#This Row],[Price per Unit]]*Table1[[#This Row],[Units Sold]])</f>
        <v>8843</v>
      </c>
      <c r="W6190">
        <f>SUM(Table1[[#This Row],[Total Sales]]-Table1[[#This Row],[Operating Profit]])</f>
        <v>3537</v>
      </c>
      <c r="X6190">
        <f>SUM(Table1[[#This Row],[Total Sales]]-Table1[[#This Row],[Cost]])</f>
        <v>5306</v>
      </c>
      <c r="Y6190">
        <f>SUM(Table1[[#This Row],[profit/loss]])/SUM(Table1[profit/loss])</f>
        <v>1.5975425808776705E-5</v>
      </c>
    </row>
    <row r="6191" spans="1:25" x14ac:dyDescent="0.3">
      <c r="A6191" t="s">
        <v>13</v>
      </c>
      <c r="B6191" t="s">
        <v>82</v>
      </c>
      <c r="C6191">
        <v>1185732</v>
      </c>
      <c r="D6191" s="9">
        <v>44234</v>
      </c>
      <c r="E6191" s="8" t="str">
        <f>TEXT(Table1[[#This Row],[Invoice Date]],"dd-mm-yyyy")</f>
        <v>07-02-2021</v>
      </c>
      <c r="F6191" s="1" t="str">
        <f t="shared" si="384"/>
        <v>February</v>
      </c>
      <c r="G6191" s="1" t="str">
        <f t="shared" si="385"/>
        <v>2021</v>
      </c>
      <c r="H6191" s="1" t="str">
        <f t="shared" si="386"/>
        <v>Sunday</v>
      </c>
      <c r="I6191" s="1" t="str">
        <f t="shared" si="387"/>
        <v>07</v>
      </c>
      <c r="J6191" t="s">
        <v>47</v>
      </c>
      <c r="K6191" t="s">
        <v>89</v>
      </c>
      <c r="L6191" t="s">
        <v>90</v>
      </c>
      <c r="M6191" t="s">
        <v>16</v>
      </c>
      <c r="N6191">
        <v>38</v>
      </c>
      <c r="O6191">
        <v>312</v>
      </c>
      <c r="P6191">
        <v>11856</v>
      </c>
      <c r="Q6191">
        <v>6995</v>
      </c>
      <c r="R6191">
        <v>0.59</v>
      </c>
      <c r="S6191" t="s">
        <v>82</v>
      </c>
      <c r="T6191" t="str">
        <f>IF(Table1[[#This Row],[Units Sold]]&gt; 700,"High Units","low Units")</f>
        <v>low Units</v>
      </c>
      <c r="U6191">
        <f>SUM(Table1[[#This Row],[Operating Profit]])/SUM(Table1[Operating Profit])*100</f>
        <v>2.1060705528155497E-3</v>
      </c>
      <c r="V6191">
        <f>SUM(Table1[[#This Row],[Price per Unit]]*Table1[[#This Row],[Units Sold]])</f>
        <v>11856</v>
      </c>
      <c r="W6191">
        <f>SUM(Table1[[#This Row],[Total Sales]]-Table1[[#This Row],[Operating Profit]])</f>
        <v>4861</v>
      </c>
      <c r="X6191">
        <f>SUM(Table1[[#This Row],[Total Sales]]-Table1[[#This Row],[Cost]])</f>
        <v>6995</v>
      </c>
      <c r="Y6191">
        <f>SUM(Table1[[#This Row],[profit/loss]])/SUM(Table1[profit/loss])</f>
        <v>2.1060705528155495E-5</v>
      </c>
    </row>
    <row r="6192" spans="1:25" x14ac:dyDescent="0.3">
      <c r="A6192" t="s">
        <v>13</v>
      </c>
      <c r="B6192" t="s">
        <v>82</v>
      </c>
      <c r="C6192">
        <v>1185732</v>
      </c>
      <c r="D6192" s="9">
        <v>44234</v>
      </c>
      <c r="E6192" s="8" t="str">
        <f>TEXT(Table1[[#This Row],[Invoice Date]],"dd-mm-yyyy")</f>
        <v>07-02-2021</v>
      </c>
      <c r="F6192" s="1" t="str">
        <f t="shared" si="384"/>
        <v>February</v>
      </c>
      <c r="G6192" s="1" t="str">
        <f t="shared" si="385"/>
        <v>2021</v>
      </c>
      <c r="H6192" s="1" t="str">
        <f t="shared" si="386"/>
        <v>Sunday</v>
      </c>
      <c r="I6192" s="1" t="str">
        <f t="shared" si="387"/>
        <v>07</v>
      </c>
      <c r="J6192" t="s">
        <v>47</v>
      </c>
      <c r="K6192" t="s">
        <v>89</v>
      </c>
      <c r="L6192" t="s">
        <v>90</v>
      </c>
      <c r="M6192" t="s">
        <v>18</v>
      </c>
      <c r="N6192">
        <v>39</v>
      </c>
      <c r="O6192">
        <v>218</v>
      </c>
      <c r="P6192">
        <v>8502</v>
      </c>
      <c r="Q6192">
        <v>3911</v>
      </c>
      <c r="R6192">
        <v>0.46</v>
      </c>
      <c r="S6192" t="s">
        <v>82</v>
      </c>
      <c r="T6192" t="str">
        <f>IF(Table1[[#This Row],[Units Sold]]&gt; 700,"High Units","low Units")</f>
        <v>low Units</v>
      </c>
      <c r="U6192">
        <f>SUM(Table1[[#This Row],[Operating Profit]])/SUM(Table1[Operating Profit])*100</f>
        <v>1.1775327994369713E-3</v>
      </c>
      <c r="V6192">
        <f>SUM(Table1[[#This Row],[Price per Unit]]*Table1[[#This Row],[Units Sold]])</f>
        <v>8502</v>
      </c>
      <c r="W6192">
        <f>SUM(Table1[[#This Row],[Total Sales]]-Table1[[#This Row],[Operating Profit]])</f>
        <v>4591</v>
      </c>
      <c r="X6192">
        <f>SUM(Table1[[#This Row],[Total Sales]]-Table1[[#This Row],[Cost]])</f>
        <v>3911</v>
      </c>
      <c r="Y6192">
        <f>SUM(Table1[[#This Row],[profit/loss]])/SUM(Table1[profit/loss])</f>
        <v>1.1775327994369713E-5</v>
      </c>
    </row>
    <row r="6193" spans="1:25" x14ac:dyDescent="0.3">
      <c r="A6193" t="s">
        <v>13</v>
      </c>
      <c r="B6193" t="s">
        <v>82</v>
      </c>
      <c r="C6193">
        <v>1185732</v>
      </c>
      <c r="D6193" s="9">
        <v>44234</v>
      </c>
      <c r="E6193" s="8" t="str">
        <f>TEXT(Table1[[#This Row],[Invoice Date]],"dd-mm-yyyy")</f>
        <v>07-02-2021</v>
      </c>
      <c r="F6193" s="1" t="str">
        <f t="shared" si="384"/>
        <v>February</v>
      </c>
      <c r="G6193" s="1" t="str">
        <f t="shared" si="385"/>
        <v>2021</v>
      </c>
      <c r="H6193" s="1" t="str">
        <f t="shared" si="386"/>
        <v>Sunday</v>
      </c>
      <c r="I6193" s="1" t="str">
        <f t="shared" si="387"/>
        <v>07</v>
      </c>
      <c r="J6193" t="s">
        <v>47</v>
      </c>
      <c r="K6193" t="s">
        <v>89</v>
      </c>
      <c r="L6193" t="s">
        <v>90</v>
      </c>
      <c r="M6193" t="s">
        <v>19</v>
      </c>
      <c r="N6193">
        <v>29</v>
      </c>
      <c r="O6193">
        <v>217</v>
      </c>
      <c r="P6193">
        <v>6293</v>
      </c>
      <c r="Q6193">
        <v>2328</v>
      </c>
      <c r="R6193">
        <v>0.37</v>
      </c>
      <c r="S6193" t="s">
        <v>82</v>
      </c>
      <c r="T6193" t="str">
        <f>IF(Table1[[#This Row],[Units Sold]]&gt; 700,"High Units","low Units")</f>
        <v>low Units</v>
      </c>
      <c r="U6193">
        <f>SUM(Table1[[#This Row],[Operating Profit]])/SUM(Table1[Operating Profit])*100</f>
        <v>7.0091954924297341E-4</v>
      </c>
      <c r="V6193">
        <f>SUM(Table1[[#This Row],[Price per Unit]]*Table1[[#This Row],[Units Sold]])</f>
        <v>6293</v>
      </c>
      <c r="W6193">
        <f>SUM(Table1[[#This Row],[Total Sales]]-Table1[[#This Row],[Operating Profit]])</f>
        <v>3965</v>
      </c>
      <c r="X6193">
        <f>SUM(Table1[[#This Row],[Total Sales]]-Table1[[#This Row],[Cost]])</f>
        <v>2328</v>
      </c>
      <c r="Y6193">
        <f>SUM(Table1[[#This Row],[profit/loss]])/SUM(Table1[profit/loss])</f>
        <v>7.0091954924297344E-6</v>
      </c>
    </row>
    <row r="6194" spans="1:25" x14ac:dyDescent="0.3">
      <c r="A6194" t="s">
        <v>13</v>
      </c>
      <c r="B6194" t="s">
        <v>82</v>
      </c>
      <c r="C6194">
        <v>1185732</v>
      </c>
      <c r="D6194" s="9">
        <v>44234</v>
      </c>
      <c r="E6194" s="8" t="str">
        <f>TEXT(Table1[[#This Row],[Invoice Date]],"dd-mm-yyyy")</f>
        <v>07-02-2021</v>
      </c>
      <c r="F6194" s="1" t="str">
        <f t="shared" si="384"/>
        <v>February</v>
      </c>
      <c r="G6194" s="1" t="str">
        <f t="shared" si="385"/>
        <v>2021</v>
      </c>
      <c r="H6194" s="1" t="str">
        <f t="shared" si="386"/>
        <v>Sunday</v>
      </c>
      <c r="I6194" s="1" t="str">
        <f t="shared" si="387"/>
        <v>07</v>
      </c>
      <c r="J6194" t="s">
        <v>47</v>
      </c>
      <c r="K6194" t="s">
        <v>91</v>
      </c>
      <c r="L6194" t="s">
        <v>92</v>
      </c>
      <c r="M6194" t="s">
        <v>20</v>
      </c>
      <c r="N6194">
        <v>33</v>
      </c>
      <c r="O6194">
        <v>169</v>
      </c>
      <c r="P6194">
        <v>5577</v>
      </c>
      <c r="Q6194">
        <v>2510</v>
      </c>
      <c r="R6194">
        <v>0.45</v>
      </c>
      <c r="S6194" t="s">
        <v>82</v>
      </c>
      <c r="T6194" t="str">
        <f>IF(Table1[[#This Row],[Units Sold]]&gt; 700,"High Units","low Units")</f>
        <v>low Units</v>
      </c>
      <c r="U6194">
        <f>SUM(Table1[[#This Row],[Operating Profit]])/SUM(Table1[Operating Profit])*100</f>
        <v>7.5571652431265604E-4</v>
      </c>
      <c r="V6194">
        <f>SUM(Table1[[#This Row],[Price per Unit]]*Table1[[#This Row],[Units Sold]])</f>
        <v>5577</v>
      </c>
      <c r="W6194">
        <f>SUM(Table1[[#This Row],[Total Sales]]-Table1[[#This Row],[Operating Profit]])</f>
        <v>3067</v>
      </c>
      <c r="X6194">
        <f>SUM(Table1[[#This Row],[Total Sales]]-Table1[[#This Row],[Cost]])</f>
        <v>2510</v>
      </c>
      <c r="Y6194">
        <f>SUM(Table1[[#This Row],[profit/loss]])/SUM(Table1[profit/loss])</f>
        <v>7.5571652431265608E-6</v>
      </c>
    </row>
    <row r="6195" spans="1:25" x14ac:dyDescent="0.3">
      <c r="A6195" t="s">
        <v>13</v>
      </c>
      <c r="B6195" t="s">
        <v>82</v>
      </c>
      <c r="C6195">
        <v>1185732</v>
      </c>
      <c r="D6195" s="9">
        <v>44234</v>
      </c>
      <c r="E6195" s="8" t="str">
        <f>TEXT(Table1[[#This Row],[Invoice Date]],"dd-mm-yyyy")</f>
        <v>07-02-2021</v>
      </c>
      <c r="F6195" s="1" t="str">
        <f t="shared" si="384"/>
        <v>February</v>
      </c>
      <c r="G6195" s="1" t="str">
        <f t="shared" si="385"/>
        <v>2021</v>
      </c>
      <c r="H6195" s="1" t="str">
        <f t="shared" si="386"/>
        <v>Sunday</v>
      </c>
      <c r="I6195" s="1" t="str">
        <f t="shared" si="387"/>
        <v>07</v>
      </c>
      <c r="J6195" t="s">
        <v>47</v>
      </c>
      <c r="K6195" t="s">
        <v>91</v>
      </c>
      <c r="L6195" t="s">
        <v>92</v>
      </c>
      <c r="M6195" t="s">
        <v>21</v>
      </c>
      <c r="N6195">
        <v>49</v>
      </c>
      <c r="O6195">
        <v>189</v>
      </c>
      <c r="P6195">
        <v>9261</v>
      </c>
      <c r="Q6195">
        <v>4353</v>
      </c>
      <c r="R6195">
        <v>0.47</v>
      </c>
      <c r="S6195" t="s">
        <v>82</v>
      </c>
      <c r="T6195" t="str">
        <f>IF(Table1[[#This Row],[Units Sold]]&gt; 700,"High Units","low Units")</f>
        <v>low Units</v>
      </c>
      <c r="U6195">
        <f>SUM(Table1[[#This Row],[Operating Profit]])/SUM(Table1[Operating Profit])*100</f>
        <v>1.3106111674633435E-3</v>
      </c>
      <c r="V6195">
        <f>SUM(Table1[[#This Row],[Price per Unit]]*Table1[[#This Row],[Units Sold]])</f>
        <v>9261</v>
      </c>
      <c r="W6195">
        <f>SUM(Table1[[#This Row],[Total Sales]]-Table1[[#This Row],[Operating Profit]])</f>
        <v>4908</v>
      </c>
      <c r="X6195">
        <f>SUM(Table1[[#This Row],[Total Sales]]-Table1[[#This Row],[Cost]])</f>
        <v>4353</v>
      </c>
      <c r="Y6195">
        <f>SUM(Table1[[#This Row],[profit/loss]])/SUM(Table1[profit/loss])</f>
        <v>1.3106111674633434E-5</v>
      </c>
    </row>
    <row r="6196" spans="1:25" x14ac:dyDescent="0.3">
      <c r="A6196" t="s">
        <v>13</v>
      </c>
      <c r="B6196" t="s">
        <v>82</v>
      </c>
      <c r="C6196">
        <v>1185732</v>
      </c>
      <c r="D6196" s="9">
        <v>44234</v>
      </c>
      <c r="E6196" s="8" t="str">
        <f>TEXT(Table1[[#This Row],[Invoice Date]],"dd-mm-yyyy")</f>
        <v>07-02-2021</v>
      </c>
      <c r="F6196" s="1" t="str">
        <f t="shared" si="384"/>
        <v>February</v>
      </c>
      <c r="G6196" s="1" t="str">
        <f t="shared" si="385"/>
        <v>2021</v>
      </c>
      <c r="H6196" s="1" t="str">
        <f t="shared" si="386"/>
        <v>Sunday</v>
      </c>
      <c r="I6196" s="1" t="str">
        <f t="shared" si="387"/>
        <v>07</v>
      </c>
      <c r="J6196" t="s">
        <v>47</v>
      </c>
      <c r="K6196" t="s">
        <v>91</v>
      </c>
      <c r="L6196" t="s">
        <v>92</v>
      </c>
      <c r="M6196" t="s">
        <v>22</v>
      </c>
      <c r="N6196">
        <v>34</v>
      </c>
      <c r="O6196">
        <v>216</v>
      </c>
      <c r="P6196">
        <v>7344</v>
      </c>
      <c r="Q6196">
        <v>4774</v>
      </c>
      <c r="R6196">
        <v>0.65</v>
      </c>
      <c r="S6196" t="s">
        <v>82</v>
      </c>
      <c r="T6196" t="str">
        <f>IF(Table1[[#This Row],[Units Sold]]&gt; 700,"High Units","low Units")</f>
        <v>low Units</v>
      </c>
      <c r="U6196">
        <f>SUM(Table1[[#This Row],[Operating Profit]])/SUM(Table1[Operating Profit])*100</f>
        <v>1.4373668075970598E-3</v>
      </c>
      <c r="V6196">
        <f>SUM(Table1[[#This Row],[Price per Unit]]*Table1[[#This Row],[Units Sold]])</f>
        <v>7344</v>
      </c>
      <c r="W6196">
        <f>SUM(Table1[[#This Row],[Total Sales]]-Table1[[#This Row],[Operating Profit]])</f>
        <v>2570</v>
      </c>
      <c r="X6196">
        <f>SUM(Table1[[#This Row],[Total Sales]]-Table1[[#This Row],[Cost]])</f>
        <v>4774</v>
      </c>
      <c r="Y6196">
        <f>SUM(Table1[[#This Row],[profit/loss]])/SUM(Table1[profit/loss])</f>
        <v>1.4373668075970599E-5</v>
      </c>
    </row>
    <row r="6197" spans="1:25" x14ac:dyDescent="0.3">
      <c r="A6197" t="s">
        <v>13</v>
      </c>
      <c r="B6197" t="s">
        <v>82</v>
      </c>
      <c r="C6197">
        <v>1185732</v>
      </c>
      <c r="D6197" s="9">
        <v>44260</v>
      </c>
      <c r="E6197" s="8" t="str">
        <f>TEXT(Table1[[#This Row],[Invoice Date]],"dd-mm-yyyy")</f>
        <v>05-03-2021</v>
      </c>
      <c r="F6197" s="1" t="str">
        <f t="shared" si="384"/>
        <v>March</v>
      </c>
      <c r="G6197" s="1" t="str">
        <f t="shared" si="385"/>
        <v>2021</v>
      </c>
      <c r="H6197" s="1" t="str">
        <f t="shared" si="386"/>
        <v>Friday</v>
      </c>
      <c r="I6197" s="1" t="str">
        <f t="shared" si="387"/>
        <v>05</v>
      </c>
      <c r="J6197" t="s">
        <v>47</v>
      </c>
      <c r="K6197" t="s">
        <v>91</v>
      </c>
      <c r="L6197" t="s">
        <v>92</v>
      </c>
      <c r="M6197" t="s">
        <v>16</v>
      </c>
      <c r="N6197">
        <v>33</v>
      </c>
      <c r="O6197">
        <v>265</v>
      </c>
      <c r="P6197">
        <v>8745</v>
      </c>
      <c r="Q6197">
        <v>5072</v>
      </c>
      <c r="R6197">
        <v>0.57999999999999996</v>
      </c>
      <c r="S6197" t="s">
        <v>82</v>
      </c>
      <c r="T6197" t="str">
        <f>IF(Table1[[#This Row],[Units Sold]]&gt; 700,"High Units","low Units")</f>
        <v>low Units</v>
      </c>
      <c r="U6197">
        <f>SUM(Table1[[#This Row],[Operating Profit]])/SUM(Table1[Operating Profit])*100</f>
        <v>1.52708932721665E-3</v>
      </c>
      <c r="V6197">
        <f>SUM(Table1[[#This Row],[Price per Unit]]*Table1[[#This Row],[Units Sold]])</f>
        <v>8745</v>
      </c>
      <c r="W6197">
        <f>SUM(Table1[[#This Row],[Total Sales]]-Table1[[#This Row],[Operating Profit]])</f>
        <v>3673</v>
      </c>
      <c r="X6197">
        <f>SUM(Table1[[#This Row],[Total Sales]]-Table1[[#This Row],[Cost]])</f>
        <v>5072</v>
      </c>
      <c r="Y6197">
        <f>SUM(Table1[[#This Row],[profit/loss]])/SUM(Table1[profit/loss])</f>
        <v>1.5270893272166499E-5</v>
      </c>
    </row>
    <row r="6198" spans="1:25" x14ac:dyDescent="0.3">
      <c r="A6198" t="s">
        <v>13</v>
      </c>
      <c r="B6198" t="s">
        <v>82</v>
      </c>
      <c r="C6198">
        <v>1185732</v>
      </c>
      <c r="D6198" s="9">
        <v>44260</v>
      </c>
      <c r="E6198" s="8" t="str">
        <f>TEXT(Table1[[#This Row],[Invoice Date]],"dd-mm-yyyy")</f>
        <v>05-03-2021</v>
      </c>
      <c r="F6198" s="1" t="str">
        <f t="shared" si="384"/>
        <v>March</v>
      </c>
      <c r="G6198" s="1" t="str">
        <f t="shared" si="385"/>
        <v>2021</v>
      </c>
      <c r="H6198" s="1" t="str">
        <f t="shared" si="386"/>
        <v>Friday</v>
      </c>
      <c r="I6198" s="1" t="str">
        <f t="shared" si="387"/>
        <v>05</v>
      </c>
      <c r="J6198" t="s">
        <v>47</v>
      </c>
      <c r="K6198" t="s">
        <v>91</v>
      </c>
      <c r="L6198" t="s">
        <v>92</v>
      </c>
      <c r="M6198" t="s">
        <v>18</v>
      </c>
      <c r="N6198">
        <v>32</v>
      </c>
      <c r="O6198">
        <v>210</v>
      </c>
      <c r="P6198">
        <v>6720</v>
      </c>
      <c r="Q6198">
        <v>3293</v>
      </c>
      <c r="R6198">
        <v>0.49</v>
      </c>
      <c r="S6198" t="s">
        <v>82</v>
      </c>
      <c r="T6198" t="str">
        <f>IF(Table1[[#This Row],[Units Sold]]&gt; 700,"High Units","low Units")</f>
        <v>low Units</v>
      </c>
      <c r="U6198">
        <f>SUM(Table1[[#This Row],[Operating Profit]])/SUM(Table1[Operating Profit])*100</f>
        <v>9.914639500245325E-4</v>
      </c>
      <c r="V6198">
        <f>SUM(Table1[[#This Row],[Price per Unit]]*Table1[[#This Row],[Units Sold]])</f>
        <v>6720</v>
      </c>
      <c r="W6198">
        <f>SUM(Table1[[#This Row],[Total Sales]]-Table1[[#This Row],[Operating Profit]])</f>
        <v>3427</v>
      </c>
      <c r="X6198">
        <f>SUM(Table1[[#This Row],[Total Sales]]-Table1[[#This Row],[Cost]])</f>
        <v>3293</v>
      </c>
      <c r="Y6198">
        <f>SUM(Table1[[#This Row],[profit/loss]])/SUM(Table1[profit/loss])</f>
        <v>9.9146395002453241E-6</v>
      </c>
    </row>
    <row r="6199" spans="1:25" x14ac:dyDescent="0.3">
      <c r="A6199" t="s">
        <v>13</v>
      </c>
      <c r="B6199" t="s">
        <v>82</v>
      </c>
      <c r="C6199">
        <v>1185732</v>
      </c>
      <c r="D6199" s="9">
        <v>44260</v>
      </c>
      <c r="E6199" s="8" t="str">
        <f>TEXT(Table1[[#This Row],[Invoice Date]],"dd-mm-yyyy")</f>
        <v>05-03-2021</v>
      </c>
      <c r="F6199" s="1" t="str">
        <f t="shared" si="384"/>
        <v>March</v>
      </c>
      <c r="G6199" s="1" t="str">
        <f t="shared" si="385"/>
        <v>2021</v>
      </c>
      <c r="H6199" s="1" t="str">
        <f t="shared" si="386"/>
        <v>Friday</v>
      </c>
      <c r="I6199" s="1" t="str">
        <f t="shared" si="387"/>
        <v>05</v>
      </c>
      <c r="J6199" t="s">
        <v>47</v>
      </c>
      <c r="K6199" t="s">
        <v>91</v>
      </c>
      <c r="L6199" t="s">
        <v>92</v>
      </c>
      <c r="M6199" t="s">
        <v>19</v>
      </c>
      <c r="N6199">
        <v>24</v>
      </c>
      <c r="O6199">
        <v>181</v>
      </c>
      <c r="P6199">
        <v>4344</v>
      </c>
      <c r="Q6199">
        <v>1651</v>
      </c>
      <c r="R6199">
        <v>0.38</v>
      </c>
      <c r="S6199" t="s">
        <v>82</v>
      </c>
      <c r="T6199" t="str">
        <f>IF(Table1[[#This Row],[Units Sold]]&gt; 700,"High Units","low Units")</f>
        <v>low Units</v>
      </c>
      <c r="U6199">
        <f>SUM(Table1[[#This Row],[Operating Profit]])/SUM(Table1[Operating Profit])*100</f>
        <v>4.9708684527497826E-4</v>
      </c>
      <c r="V6199">
        <f>SUM(Table1[[#This Row],[Price per Unit]]*Table1[[#This Row],[Units Sold]])</f>
        <v>4344</v>
      </c>
      <c r="W6199">
        <f>SUM(Table1[[#This Row],[Total Sales]]-Table1[[#This Row],[Operating Profit]])</f>
        <v>2693</v>
      </c>
      <c r="X6199">
        <f>SUM(Table1[[#This Row],[Total Sales]]-Table1[[#This Row],[Cost]])</f>
        <v>1651</v>
      </c>
      <c r="Y6199">
        <f>SUM(Table1[[#This Row],[profit/loss]])/SUM(Table1[profit/loss])</f>
        <v>4.9708684527497822E-6</v>
      </c>
    </row>
    <row r="6200" spans="1:25" x14ac:dyDescent="0.3">
      <c r="A6200" t="s">
        <v>13</v>
      </c>
      <c r="B6200" t="s">
        <v>82</v>
      </c>
      <c r="C6200">
        <v>1185732</v>
      </c>
      <c r="D6200" s="9">
        <v>44260</v>
      </c>
      <c r="E6200" s="8" t="str">
        <f>TEXT(Table1[[#This Row],[Invoice Date]],"dd-mm-yyyy")</f>
        <v>05-03-2021</v>
      </c>
      <c r="F6200" s="1" t="str">
        <f t="shared" si="384"/>
        <v>March</v>
      </c>
      <c r="G6200" s="1" t="str">
        <f t="shared" si="385"/>
        <v>2021</v>
      </c>
      <c r="H6200" s="1" t="str">
        <f t="shared" si="386"/>
        <v>Friday</v>
      </c>
      <c r="I6200" s="1" t="str">
        <f t="shared" si="387"/>
        <v>05</v>
      </c>
      <c r="J6200" t="s">
        <v>47</v>
      </c>
      <c r="K6200" t="s">
        <v>91</v>
      </c>
      <c r="L6200" t="s">
        <v>92</v>
      </c>
      <c r="M6200" t="s">
        <v>20</v>
      </c>
      <c r="N6200">
        <v>27</v>
      </c>
      <c r="O6200">
        <v>144</v>
      </c>
      <c r="P6200">
        <v>3888</v>
      </c>
      <c r="Q6200">
        <v>1633</v>
      </c>
      <c r="R6200">
        <v>0.42</v>
      </c>
      <c r="S6200" t="s">
        <v>82</v>
      </c>
      <c r="T6200" t="str">
        <f>IF(Table1[[#This Row],[Units Sold]]&gt; 700,"High Units","low Units")</f>
        <v>low Units</v>
      </c>
      <c r="U6200">
        <f>SUM(Table1[[#This Row],[Operating Profit]])/SUM(Table1[Operating Profit])*100</f>
        <v>4.9166736422413045E-4</v>
      </c>
      <c r="V6200">
        <f>SUM(Table1[[#This Row],[Price per Unit]]*Table1[[#This Row],[Units Sold]])</f>
        <v>3888</v>
      </c>
      <c r="W6200">
        <f>SUM(Table1[[#This Row],[Total Sales]]-Table1[[#This Row],[Operating Profit]])</f>
        <v>2255</v>
      </c>
      <c r="X6200">
        <f>SUM(Table1[[#This Row],[Total Sales]]-Table1[[#This Row],[Cost]])</f>
        <v>1633</v>
      </c>
      <c r="Y6200">
        <f>SUM(Table1[[#This Row],[profit/loss]])/SUM(Table1[profit/loss])</f>
        <v>4.9166736422413042E-6</v>
      </c>
    </row>
    <row r="6201" spans="1:25" x14ac:dyDescent="0.3">
      <c r="A6201" t="s">
        <v>13</v>
      </c>
      <c r="B6201" t="s">
        <v>82</v>
      </c>
      <c r="C6201">
        <v>1185732</v>
      </c>
      <c r="D6201" s="9">
        <v>44260</v>
      </c>
      <c r="E6201" s="8" t="str">
        <f>TEXT(Table1[[#This Row],[Invoice Date]],"dd-mm-yyyy")</f>
        <v>05-03-2021</v>
      </c>
      <c r="F6201" s="1" t="str">
        <f t="shared" si="384"/>
        <v>March</v>
      </c>
      <c r="G6201" s="1" t="str">
        <f t="shared" si="385"/>
        <v>2021</v>
      </c>
      <c r="H6201" s="1" t="str">
        <f t="shared" si="386"/>
        <v>Friday</v>
      </c>
      <c r="I6201" s="1" t="str">
        <f t="shared" si="387"/>
        <v>05</v>
      </c>
      <c r="J6201" t="s">
        <v>47</v>
      </c>
      <c r="K6201" t="s">
        <v>91</v>
      </c>
      <c r="L6201" t="s">
        <v>92</v>
      </c>
      <c r="M6201" t="s">
        <v>21</v>
      </c>
      <c r="N6201">
        <v>41</v>
      </c>
      <c r="O6201">
        <v>181</v>
      </c>
      <c r="P6201">
        <v>7421</v>
      </c>
      <c r="Q6201">
        <v>3562</v>
      </c>
      <c r="R6201">
        <v>0.48</v>
      </c>
      <c r="S6201" t="s">
        <v>82</v>
      </c>
      <c r="T6201" t="str">
        <f>IF(Table1[[#This Row],[Units Sold]]&gt; 700,"High Units","low Units")</f>
        <v>low Units</v>
      </c>
      <c r="U6201">
        <f>SUM(Table1[[#This Row],[Operating Profit]])/SUM(Table1[Operating Profit])*100</f>
        <v>1.0724550835066458E-3</v>
      </c>
      <c r="V6201">
        <f>SUM(Table1[[#This Row],[Price per Unit]]*Table1[[#This Row],[Units Sold]])</f>
        <v>7421</v>
      </c>
      <c r="W6201">
        <f>SUM(Table1[[#This Row],[Total Sales]]-Table1[[#This Row],[Operating Profit]])</f>
        <v>3859</v>
      </c>
      <c r="X6201">
        <f>SUM(Table1[[#This Row],[Total Sales]]-Table1[[#This Row],[Cost]])</f>
        <v>3562</v>
      </c>
      <c r="Y6201">
        <f>SUM(Table1[[#This Row],[profit/loss]])/SUM(Table1[profit/loss])</f>
        <v>1.0724550835066458E-5</v>
      </c>
    </row>
    <row r="6202" spans="1:25" x14ac:dyDescent="0.3">
      <c r="A6202" t="s">
        <v>13</v>
      </c>
      <c r="B6202" t="s">
        <v>82</v>
      </c>
      <c r="C6202">
        <v>1185732</v>
      </c>
      <c r="D6202" s="9">
        <v>44260</v>
      </c>
      <c r="E6202" s="8" t="str">
        <f>TEXT(Table1[[#This Row],[Invoice Date]],"dd-mm-yyyy")</f>
        <v>05-03-2021</v>
      </c>
      <c r="F6202" s="1" t="str">
        <f t="shared" si="384"/>
        <v>March</v>
      </c>
      <c r="G6202" s="1" t="str">
        <f t="shared" si="385"/>
        <v>2021</v>
      </c>
      <c r="H6202" s="1" t="str">
        <f t="shared" si="386"/>
        <v>Friday</v>
      </c>
      <c r="I6202" s="1" t="str">
        <f t="shared" si="387"/>
        <v>05</v>
      </c>
      <c r="J6202" t="s">
        <v>47</v>
      </c>
      <c r="K6202" t="s">
        <v>91</v>
      </c>
      <c r="L6202" t="s">
        <v>92</v>
      </c>
      <c r="M6202" t="s">
        <v>22</v>
      </c>
      <c r="N6202">
        <v>32</v>
      </c>
      <c r="O6202">
        <v>189</v>
      </c>
      <c r="P6202">
        <v>6048</v>
      </c>
      <c r="Q6202">
        <v>3810</v>
      </c>
      <c r="R6202">
        <v>0.63</v>
      </c>
      <c r="S6202" t="s">
        <v>82</v>
      </c>
      <c r="T6202" t="str">
        <f>IF(Table1[[#This Row],[Units Sold]]&gt; 700,"High Units","low Units")</f>
        <v>low Units</v>
      </c>
      <c r="U6202">
        <f>SUM(Table1[[#This Row],[Operating Profit]])/SUM(Table1[Operating Profit])*100</f>
        <v>1.1471234890961036E-3</v>
      </c>
      <c r="V6202">
        <f>SUM(Table1[[#This Row],[Price per Unit]]*Table1[[#This Row],[Units Sold]])</f>
        <v>6048</v>
      </c>
      <c r="W6202">
        <f>SUM(Table1[[#This Row],[Total Sales]]-Table1[[#This Row],[Operating Profit]])</f>
        <v>2238</v>
      </c>
      <c r="X6202">
        <f>SUM(Table1[[#This Row],[Total Sales]]-Table1[[#This Row],[Cost]])</f>
        <v>3810</v>
      </c>
      <c r="Y6202">
        <f>SUM(Table1[[#This Row],[profit/loss]])/SUM(Table1[profit/loss])</f>
        <v>1.1471234890961036E-5</v>
      </c>
    </row>
    <row r="6203" spans="1:25" x14ac:dyDescent="0.3">
      <c r="A6203" t="s">
        <v>13</v>
      </c>
      <c r="B6203" t="s">
        <v>82</v>
      </c>
      <c r="C6203">
        <v>1185732</v>
      </c>
      <c r="D6203" s="9">
        <v>44292</v>
      </c>
      <c r="E6203" s="8" t="str">
        <f>TEXT(Table1[[#This Row],[Invoice Date]],"dd-mm-yyyy")</f>
        <v>06-04-2021</v>
      </c>
      <c r="F6203" s="1" t="str">
        <f t="shared" si="384"/>
        <v>April</v>
      </c>
      <c r="G6203" s="1" t="str">
        <f t="shared" si="385"/>
        <v>2021</v>
      </c>
      <c r="H6203" s="1" t="str">
        <f t="shared" si="386"/>
        <v>Tuesday</v>
      </c>
      <c r="I6203" s="1" t="str">
        <f t="shared" si="387"/>
        <v>06</v>
      </c>
      <c r="J6203" t="s">
        <v>47</v>
      </c>
      <c r="K6203" t="s">
        <v>91</v>
      </c>
      <c r="L6203" t="s">
        <v>92</v>
      </c>
      <c r="M6203" t="s">
        <v>16</v>
      </c>
      <c r="N6203">
        <v>33</v>
      </c>
      <c r="O6203">
        <v>283</v>
      </c>
      <c r="P6203">
        <v>9339</v>
      </c>
      <c r="Q6203">
        <v>5323</v>
      </c>
      <c r="R6203">
        <v>0.56999999999999995</v>
      </c>
      <c r="S6203" t="s">
        <v>82</v>
      </c>
      <c r="T6203" t="str">
        <f>IF(Table1[[#This Row],[Units Sold]]&gt; 700,"High Units","low Units")</f>
        <v>low Units</v>
      </c>
      <c r="U6203">
        <f>SUM(Table1[[#This Row],[Operating Profit]])/SUM(Table1[Operating Profit])*100</f>
        <v>1.6026609796479156E-3</v>
      </c>
      <c r="V6203">
        <f>SUM(Table1[[#This Row],[Price per Unit]]*Table1[[#This Row],[Units Sold]])</f>
        <v>9339</v>
      </c>
      <c r="W6203">
        <f>SUM(Table1[[#This Row],[Total Sales]]-Table1[[#This Row],[Operating Profit]])</f>
        <v>4016</v>
      </c>
      <c r="X6203">
        <f>SUM(Table1[[#This Row],[Total Sales]]-Table1[[#This Row],[Cost]])</f>
        <v>5323</v>
      </c>
      <c r="Y6203">
        <f>SUM(Table1[[#This Row],[profit/loss]])/SUM(Table1[profit/loss])</f>
        <v>1.6026609796479156E-5</v>
      </c>
    </row>
    <row r="6204" spans="1:25" x14ac:dyDescent="0.3">
      <c r="A6204" t="s">
        <v>13</v>
      </c>
      <c r="B6204" t="s">
        <v>82</v>
      </c>
      <c r="C6204">
        <v>1185732</v>
      </c>
      <c r="D6204" s="9">
        <v>44292</v>
      </c>
      <c r="E6204" s="8" t="str">
        <f>TEXT(Table1[[#This Row],[Invoice Date]],"dd-mm-yyyy")</f>
        <v>06-04-2021</v>
      </c>
      <c r="F6204" s="1" t="str">
        <f t="shared" si="384"/>
        <v>April</v>
      </c>
      <c r="G6204" s="1" t="str">
        <f t="shared" si="385"/>
        <v>2021</v>
      </c>
      <c r="H6204" s="1" t="str">
        <f t="shared" si="386"/>
        <v>Tuesday</v>
      </c>
      <c r="I6204" s="1" t="str">
        <f t="shared" si="387"/>
        <v>06</v>
      </c>
      <c r="J6204" t="s">
        <v>47</v>
      </c>
      <c r="K6204" t="s">
        <v>91</v>
      </c>
      <c r="L6204" t="s">
        <v>92</v>
      </c>
      <c r="M6204" t="s">
        <v>18</v>
      </c>
      <c r="N6204">
        <v>34</v>
      </c>
      <c r="O6204">
        <v>182</v>
      </c>
      <c r="P6204">
        <v>6188</v>
      </c>
      <c r="Q6204">
        <v>2846</v>
      </c>
      <c r="R6204">
        <v>0.46</v>
      </c>
      <c r="S6204" t="s">
        <v>82</v>
      </c>
      <c r="T6204" t="str">
        <f>IF(Table1[[#This Row],[Units Sold]]&gt; 700,"High Units","low Units")</f>
        <v>low Units</v>
      </c>
      <c r="U6204">
        <f>SUM(Table1[[#This Row],[Operating Profit]])/SUM(Table1[Operating Profit])*100</f>
        <v>8.5688017059514713E-4</v>
      </c>
      <c r="V6204">
        <f>SUM(Table1[[#This Row],[Price per Unit]]*Table1[[#This Row],[Units Sold]])</f>
        <v>6188</v>
      </c>
      <c r="W6204">
        <f>SUM(Table1[[#This Row],[Total Sales]]-Table1[[#This Row],[Operating Profit]])</f>
        <v>3342</v>
      </c>
      <c r="X6204">
        <f>SUM(Table1[[#This Row],[Total Sales]]-Table1[[#This Row],[Cost]])</f>
        <v>2846</v>
      </c>
      <c r="Y6204">
        <f>SUM(Table1[[#This Row],[profit/loss]])/SUM(Table1[profit/loss])</f>
        <v>8.568801705951471E-6</v>
      </c>
    </row>
    <row r="6205" spans="1:25" x14ac:dyDescent="0.3">
      <c r="A6205" t="s">
        <v>13</v>
      </c>
      <c r="B6205" t="s">
        <v>82</v>
      </c>
      <c r="C6205">
        <v>1185732</v>
      </c>
      <c r="D6205" s="9">
        <v>44292</v>
      </c>
      <c r="E6205" s="8" t="str">
        <f>TEXT(Table1[[#This Row],[Invoice Date]],"dd-mm-yyyy")</f>
        <v>06-04-2021</v>
      </c>
      <c r="F6205" s="1" t="str">
        <f t="shared" si="384"/>
        <v>April</v>
      </c>
      <c r="G6205" s="1" t="str">
        <f t="shared" si="385"/>
        <v>2021</v>
      </c>
      <c r="H6205" s="1" t="str">
        <f t="shared" si="386"/>
        <v>Tuesday</v>
      </c>
      <c r="I6205" s="1" t="str">
        <f t="shared" si="387"/>
        <v>06</v>
      </c>
      <c r="J6205" t="s">
        <v>47</v>
      </c>
      <c r="K6205" t="s">
        <v>91</v>
      </c>
      <c r="L6205" t="s">
        <v>92</v>
      </c>
      <c r="M6205" t="s">
        <v>19</v>
      </c>
      <c r="N6205">
        <v>24</v>
      </c>
      <c r="O6205">
        <v>182</v>
      </c>
      <c r="P6205">
        <v>4368</v>
      </c>
      <c r="Q6205">
        <v>1660</v>
      </c>
      <c r="R6205">
        <v>0.38</v>
      </c>
      <c r="S6205" t="s">
        <v>82</v>
      </c>
      <c r="T6205" t="str">
        <f>IF(Table1[[#This Row],[Units Sold]]&gt; 700,"High Units","low Units")</f>
        <v>low Units</v>
      </c>
      <c r="U6205">
        <f>SUM(Table1[[#This Row],[Operating Profit]])/SUM(Table1[Operating Profit])*100</f>
        <v>4.9979658580040205E-4</v>
      </c>
      <c r="V6205">
        <f>SUM(Table1[[#This Row],[Price per Unit]]*Table1[[#This Row],[Units Sold]])</f>
        <v>4368</v>
      </c>
      <c r="W6205">
        <f>SUM(Table1[[#This Row],[Total Sales]]-Table1[[#This Row],[Operating Profit]])</f>
        <v>2708</v>
      </c>
      <c r="X6205">
        <f>SUM(Table1[[#This Row],[Total Sales]]-Table1[[#This Row],[Cost]])</f>
        <v>1660</v>
      </c>
      <c r="Y6205">
        <f>SUM(Table1[[#This Row],[profit/loss]])/SUM(Table1[profit/loss])</f>
        <v>4.9979658580040207E-6</v>
      </c>
    </row>
    <row r="6206" spans="1:25" x14ac:dyDescent="0.3">
      <c r="A6206" t="s">
        <v>13</v>
      </c>
      <c r="B6206" t="s">
        <v>82</v>
      </c>
      <c r="C6206">
        <v>1185732</v>
      </c>
      <c r="D6206" s="9">
        <v>44292</v>
      </c>
      <c r="E6206" s="8" t="str">
        <f>TEXT(Table1[[#This Row],[Invoice Date]],"dd-mm-yyyy")</f>
        <v>06-04-2021</v>
      </c>
      <c r="F6206" s="1" t="str">
        <f t="shared" si="384"/>
        <v>April</v>
      </c>
      <c r="G6206" s="1" t="str">
        <f t="shared" si="385"/>
        <v>2021</v>
      </c>
      <c r="H6206" s="1" t="str">
        <f t="shared" si="386"/>
        <v>Tuesday</v>
      </c>
      <c r="I6206" s="1" t="str">
        <f t="shared" si="387"/>
        <v>06</v>
      </c>
      <c r="J6206" t="s">
        <v>47</v>
      </c>
      <c r="K6206" t="s">
        <v>91</v>
      </c>
      <c r="L6206" t="s">
        <v>92</v>
      </c>
      <c r="M6206" t="s">
        <v>20</v>
      </c>
      <c r="N6206">
        <v>27</v>
      </c>
      <c r="O6206">
        <v>180</v>
      </c>
      <c r="P6206">
        <v>4860</v>
      </c>
      <c r="Q6206">
        <v>2090</v>
      </c>
      <c r="R6206">
        <v>0.43</v>
      </c>
      <c r="S6206" t="s">
        <v>82</v>
      </c>
      <c r="T6206" t="str">
        <f>IF(Table1[[#This Row],[Units Sold]]&gt; 700,"High Units","low Units")</f>
        <v>low Units</v>
      </c>
      <c r="U6206">
        <f>SUM(Table1[[#This Row],[Operating Profit]])/SUM(Table1[Operating Profit])*100</f>
        <v>6.2926196645954238E-4</v>
      </c>
      <c r="V6206">
        <f>SUM(Table1[[#This Row],[Price per Unit]]*Table1[[#This Row],[Units Sold]])</f>
        <v>4860</v>
      </c>
      <c r="W6206">
        <f>SUM(Table1[[#This Row],[Total Sales]]-Table1[[#This Row],[Operating Profit]])</f>
        <v>2770</v>
      </c>
      <c r="X6206">
        <f>SUM(Table1[[#This Row],[Total Sales]]-Table1[[#This Row],[Cost]])</f>
        <v>2090</v>
      </c>
      <c r="Y6206">
        <f>SUM(Table1[[#This Row],[profit/loss]])/SUM(Table1[profit/loss])</f>
        <v>6.2926196645954234E-6</v>
      </c>
    </row>
    <row r="6207" spans="1:25" x14ac:dyDescent="0.3">
      <c r="A6207" t="s">
        <v>13</v>
      </c>
      <c r="B6207" t="s">
        <v>82</v>
      </c>
      <c r="C6207">
        <v>1185732</v>
      </c>
      <c r="D6207" s="9">
        <v>44292</v>
      </c>
      <c r="E6207" s="8" t="str">
        <f>TEXT(Table1[[#This Row],[Invoice Date]],"dd-mm-yyyy")</f>
        <v>06-04-2021</v>
      </c>
      <c r="F6207" s="1" t="str">
        <f t="shared" si="384"/>
        <v>April</v>
      </c>
      <c r="G6207" s="1" t="str">
        <f t="shared" si="385"/>
        <v>2021</v>
      </c>
      <c r="H6207" s="1" t="str">
        <f t="shared" si="386"/>
        <v>Tuesday</v>
      </c>
      <c r="I6207" s="1" t="str">
        <f t="shared" si="387"/>
        <v>06</v>
      </c>
      <c r="J6207" t="s">
        <v>47</v>
      </c>
      <c r="K6207" t="s">
        <v>91</v>
      </c>
      <c r="L6207" t="s">
        <v>92</v>
      </c>
      <c r="M6207" t="s">
        <v>21</v>
      </c>
      <c r="N6207">
        <v>47</v>
      </c>
      <c r="O6207">
        <v>188</v>
      </c>
      <c r="P6207">
        <v>8836</v>
      </c>
      <c r="Q6207">
        <v>4418</v>
      </c>
      <c r="R6207">
        <v>0.5</v>
      </c>
      <c r="S6207" t="s">
        <v>82</v>
      </c>
      <c r="T6207" t="str">
        <f>IF(Table1[[#This Row],[Units Sold]]&gt; 700,"High Units","low Units")</f>
        <v>low Units</v>
      </c>
      <c r="U6207">
        <f>SUM(Table1[[#This Row],[Operating Profit]])/SUM(Table1[Operating Profit])*100</f>
        <v>1.3301815157025158E-3</v>
      </c>
      <c r="V6207">
        <f>SUM(Table1[[#This Row],[Price per Unit]]*Table1[[#This Row],[Units Sold]])</f>
        <v>8836</v>
      </c>
      <c r="W6207">
        <f>SUM(Table1[[#This Row],[Total Sales]]-Table1[[#This Row],[Operating Profit]])</f>
        <v>4418</v>
      </c>
      <c r="X6207">
        <f>SUM(Table1[[#This Row],[Total Sales]]-Table1[[#This Row],[Cost]])</f>
        <v>4418</v>
      </c>
      <c r="Y6207">
        <f>SUM(Table1[[#This Row],[profit/loss]])/SUM(Table1[profit/loss])</f>
        <v>1.3301815157025158E-5</v>
      </c>
    </row>
    <row r="6208" spans="1:25" x14ac:dyDescent="0.3">
      <c r="A6208" t="s">
        <v>13</v>
      </c>
      <c r="B6208" t="s">
        <v>82</v>
      </c>
      <c r="C6208">
        <v>1185732</v>
      </c>
      <c r="D6208" s="9">
        <v>44292</v>
      </c>
      <c r="E6208" s="8" t="str">
        <f>TEXT(Table1[[#This Row],[Invoice Date]],"dd-mm-yyyy")</f>
        <v>06-04-2021</v>
      </c>
      <c r="F6208" s="1" t="str">
        <f t="shared" si="384"/>
        <v>April</v>
      </c>
      <c r="G6208" s="1" t="str">
        <f t="shared" si="385"/>
        <v>2021</v>
      </c>
      <c r="H6208" s="1" t="str">
        <f t="shared" si="386"/>
        <v>Tuesday</v>
      </c>
      <c r="I6208" s="1" t="str">
        <f t="shared" si="387"/>
        <v>06</v>
      </c>
      <c r="J6208" t="s">
        <v>47</v>
      </c>
      <c r="K6208" t="s">
        <v>91</v>
      </c>
      <c r="L6208" t="s">
        <v>92</v>
      </c>
      <c r="M6208" t="s">
        <v>22</v>
      </c>
      <c r="N6208">
        <v>39</v>
      </c>
      <c r="O6208">
        <v>209</v>
      </c>
      <c r="P6208">
        <v>8151</v>
      </c>
      <c r="Q6208">
        <v>5135</v>
      </c>
      <c r="R6208">
        <v>0.63</v>
      </c>
      <c r="S6208" t="s">
        <v>82</v>
      </c>
      <c r="T6208" t="str">
        <f>IF(Table1[[#This Row],[Units Sold]]&gt; 700,"High Units","low Units")</f>
        <v>low Units</v>
      </c>
      <c r="U6208">
        <f>SUM(Table1[[#This Row],[Operating Profit]])/SUM(Table1[Operating Profit])*100</f>
        <v>1.5460575108946172E-3</v>
      </c>
      <c r="V6208">
        <f>SUM(Table1[[#This Row],[Price per Unit]]*Table1[[#This Row],[Units Sold]])</f>
        <v>8151</v>
      </c>
      <c r="W6208">
        <f>SUM(Table1[[#This Row],[Total Sales]]-Table1[[#This Row],[Operating Profit]])</f>
        <v>3016</v>
      </c>
      <c r="X6208">
        <f>SUM(Table1[[#This Row],[Total Sales]]-Table1[[#This Row],[Cost]])</f>
        <v>5135</v>
      </c>
      <c r="Y6208">
        <f>SUM(Table1[[#This Row],[profit/loss]])/SUM(Table1[profit/loss])</f>
        <v>1.5460575108946171E-5</v>
      </c>
    </row>
    <row r="6209" spans="1:25" x14ac:dyDescent="0.3">
      <c r="A6209" t="s">
        <v>13</v>
      </c>
      <c r="B6209" t="s">
        <v>82</v>
      </c>
      <c r="C6209">
        <v>1185732</v>
      </c>
      <c r="D6209" s="9">
        <v>44321</v>
      </c>
      <c r="E6209" s="8" t="str">
        <f>TEXT(Table1[[#This Row],[Invoice Date]],"dd-mm-yyyy")</f>
        <v>05-05-2021</v>
      </c>
      <c r="F6209" s="1" t="str">
        <f t="shared" si="384"/>
        <v>May</v>
      </c>
      <c r="G6209" s="1" t="str">
        <f t="shared" si="385"/>
        <v>2021</v>
      </c>
      <c r="H6209" s="1" t="str">
        <f t="shared" si="386"/>
        <v>Wednesday</v>
      </c>
      <c r="I6209" s="1" t="str">
        <f t="shared" si="387"/>
        <v>05</v>
      </c>
      <c r="J6209" t="s">
        <v>47</v>
      </c>
      <c r="K6209" t="s">
        <v>91</v>
      </c>
      <c r="L6209" t="s">
        <v>92</v>
      </c>
      <c r="M6209" t="s">
        <v>16</v>
      </c>
      <c r="N6209">
        <v>48</v>
      </c>
      <c r="O6209">
        <v>282</v>
      </c>
      <c r="P6209">
        <v>13536</v>
      </c>
      <c r="Q6209">
        <v>7445</v>
      </c>
      <c r="R6209">
        <v>0.55000000000000004</v>
      </c>
      <c r="S6209" t="s">
        <v>82</v>
      </c>
      <c r="T6209" t="str">
        <f>IF(Table1[[#This Row],[Units Sold]]&gt; 700,"High Units","low Units")</f>
        <v>low Units</v>
      </c>
      <c r="U6209">
        <f>SUM(Table1[[#This Row],[Operating Profit]])/SUM(Table1[Operating Profit])*100</f>
        <v>2.2415575790867429E-3</v>
      </c>
      <c r="V6209">
        <f>SUM(Table1[[#This Row],[Price per Unit]]*Table1[[#This Row],[Units Sold]])</f>
        <v>13536</v>
      </c>
      <c r="W6209">
        <f>SUM(Table1[[#This Row],[Total Sales]]-Table1[[#This Row],[Operating Profit]])</f>
        <v>6091</v>
      </c>
      <c r="X6209">
        <f>SUM(Table1[[#This Row],[Total Sales]]-Table1[[#This Row],[Cost]])</f>
        <v>7445</v>
      </c>
      <c r="Y6209">
        <f>SUM(Table1[[#This Row],[profit/loss]])/SUM(Table1[profit/loss])</f>
        <v>2.241557579086743E-5</v>
      </c>
    </row>
    <row r="6210" spans="1:25" x14ac:dyDescent="0.3">
      <c r="A6210" t="s">
        <v>13</v>
      </c>
      <c r="B6210" t="s">
        <v>82</v>
      </c>
      <c r="C6210">
        <v>1185732</v>
      </c>
      <c r="D6210" s="9">
        <v>44321</v>
      </c>
      <c r="E6210" s="8" t="str">
        <f>TEXT(Table1[[#This Row],[Invoice Date]],"dd-mm-yyyy")</f>
        <v>05-05-2021</v>
      </c>
      <c r="F6210" s="1" t="str">
        <f t="shared" si="384"/>
        <v>May</v>
      </c>
      <c r="G6210" s="1" t="str">
        <f t="shared" si="385"/>
        <v>2021</v>
      </c>
      <c r="H6210" s="1" t="str">
        <f t="shared" si="386"/>
        <v>Wednesday</v>
      </c>
      <c r="I6210" s="1" t="str">
        <f t="shared" si="387"/>
        <v>05</v>
      </c>
      <c r="J6210" t="s">
        <v>47</v>
      </c>
      <c r="K6210" t="s">
        <v>91</v>
      </c>
      <c r="L6210" t="s">
        <v>92</v>
      </c>
      <c r="M6210" t="s">
        <v>18</v>
      </c>
      <c r="N6210">
        <v>45</v>
      </c>
      <c r="O6210">
        <v>188</v>
      </c>
      <c r="P6210">
        <v>8460</v>
      </c>
      <c r="Q6210">
        <v>3807</v>
      </c>
      <c r="R6210">
        <v>0.45</v>
      </c>
      <c r="S6210" t="s">
        <v>82</v>
      </c>
      <c r="T6210" t="str">
        <f>IF(Table1[[#This Row],[Units Sold]]&gt; 700,"High Units","low Units")</f>
        <v>low Units</v>
      </c>
      <c r="U6210">
        <f>SUM(Table1[[#This Row],[Operating Profit]])/SUM(Table1[Operating Profit])*100</f>
        <v>1.1462202422542955E-3</v>
      </c>
      <c r="V6210">
        <f>SUM(Table1[[#This Row],[Price per Unit]]*Table1[[#This Row],[Units Sold]])</f>
        <v>8460</v>
      </c>
      <c r="W6210">
        <f>SUM(Table1[[#This Row],[Total Sales]]-Table1[[#This Row],[Operating Profit]])</f>
        <v>4653</v>
      </c>
      <c r="X6210">
        <f>SUM(Table1[[#This Row],[Total Sales]]-Table1[[#This Row],[Cost]])</f>
        <v>3807</v>
      </c>
      <c r="Y6210">
        <f>SUM(Table1[[#This Row],[profit/loss]])/SUM(Table1[profit/loss])</f>
        <v>1.1462202422542956E-5</v>
      </c>
    </row>
    <row r="6211" spans="1:25" x14ac:dyDescent="0.3">
      <c r="A6211" t="s">
        <v>13</v>
      </c>
      <c r="B6211" t="s">
        <v>82</v>
      </c>
      <c r="C6211">
        <v>1185732</v>
      </c>
      <c r="D6211" s="9">
        <v>44321</v>
      </c>
      <c r="E6211" s="8" t="str">
        <f>TEXT(Table1[[#This Row],[Invoice Date]],"dd-mm-yyyy")</f>
        <v>05-05-2021</v>
      </c>
      <c r="F6211" s="1" t="str">
        <f t="shared" ref="F6211:F6274" si="388">TEXT(D6211,"mmmm")</f>
        <v>May</v>
      </c>
      <c r="G6211" s="1" t="str">
        <f t="shared" ref="G6211:G6274" si="389">TEXT(D6211,"YYYY")</f>
        <v>2021</v>
      </c>
      <c r="H6211" s="1" t="str">
        <f t="shared" ref="H6211:H6274" si="390">TEXT(D6211,"dddd")</f>
        <v>Wednesday</v>
      </c>
      <c r="I6211" s="1" t="str">
        <f t="shared" ref="I6211:I6274" si="391">TEXT(D6211,"dd")</f>
        <v>05</v>
      </c>
      <c r="J6211" t="s">
        <v>47</v>
      </c>
      <c r="K6211" t="s">
        <v>91</v>
      </c>
      <c r="L6211" t="s">
        <v>92</v>
      </c>
      <c r="M6211" t="s">
        <v>19</v>
      </c>
      <c r="N6211">
        <v>41</v>
      </c>
      <c r="O6211">
        <v>210</v>
      </c>
      <c r="P6211">
        <v>8610</v>
      </c>
      <c r="Q6211">
        <v>3186</v>
      </c>
      <c r="R6211">
        <v>0.37</v>
      </c>
      <c r="S6211" t="s">
        <v>82</v>
      </c>
      <c r="T6211" t="str">
        <f>IF(Table1[[#This Row],[Units Sold]]&gt; 700,"High Units","low Units")</f>
        <v>low Units</v>
      </c>
      <c r="U6211">
        <f>SUM(Table1[[#This Row],[Operating Profit]])/SUM(Table1[Operating Profit])*100</f>
        <v>9.5924814600004886E-4</v>
      </c>
      <c r="V6211">
        <f>SUM(Table1[[#This Row],[Price per Unit]]*Table1[[#This Row],[Units Sold]])</f>
        <v>8610</v>
      </c>
      <c r="W6211">
        <f>SUM(Table1[[#This Row],[Total Sales]]-Table1[[#This Row],[Operating Profit]])</f>
        <v>5424</v>
      </c>
      <c r="X6211">
        <f>SUM(Table1[[#This Row],[Total Sales]]-Table1[[#This Row],[Cost]])</f>
        <v>3186</v>
      </c>
      <c r="Y6211">
        <f>SUM(Table1[[#This Row],[profit/loss]])/SUM(Table1[profit/loss])</f>
        <v>9.592481460000488E-6</v>
      </c>
    </row>
    <row r="6212" spans="1:25" x14ac:dyDescent="0.3">
      <c r="A6212" t="s">
        <v>13</v>
      </c>
      <c r="B6212" t="s">
        <v>82</v>
      </c>
      <c r="C6212">
        <v>1185732</v>
      </c>
      <c r="D6212" s="9">
        <v>44321</v>
      </c>
      <c r="E6212" s="8" t="str">
        <f>TEXT(Table1[[#This Row],[Invoice Date]],"dd-mm-yyyy")</f>
        <v>05-05-2021</v>
      </c>
      <c r="F6212" s="1" t="str">
        <f t="shared" si="388"/>
        <v>May</v>
      </c>
      <c r="G6212" s="1" t="str">
        <f t="shared" si="389"/>
        <v>2021</v>
      </c>
      <c r="H6212" s="1" t="str">
        <f t="shared" si="390"/>
        <v>Wednesday</v>
      </c>
      <c r="I6212" s="1" t="str">
        <f t="shared" si="391"/>
        <v>05</v>
      </c>
      <c r="J6212" t="s">
        <v>47</v>
      </c>
      <c r="K6212" t="s">
        <v>91</v>
      </c>
      <c r="L6212" t="s">
        <v>92</v>
      </c>
      <c r="M6212" t="s">
        <v>20</v>
      </c>
      <c r="N6212">
        <v>43</v>
      </c>
      <c r="O6212">
        <v>182</v>
      </c>
      <c r="P6212">
        <v>7826</v>
      </c>
      <c r="Q6212">
        <v>3287</v>
      </c>
      <c r="R6212">
        <v>0.42</v>
      </c>
      <c r="S6212" t="s">
        <v>82</v>
      </c>
      <c r="T6212" t="str">
        <f>IF(Table1[[#This Row],[Units Sold]]&gt; 700,"High Units","low Units")</f>
        <v>low Units</v>
      </c>
      <c r="U6212">
        <f>SUM(Table1[[#This Row],[Operating Profit]])/SUM(Table1[Operating Profit])*100</f>
        <v>9.8965745634091657E-4</v>
      </c>
      <c r="V6212">
        <f>SUM(Table1[[#This Row],[Price per Unit]]*Table1[[#This Row],[Units Sold]])</f>
        <v>7826</v>
      </c>
      <c r="W6212">
        <f>SUM(Table1[[#This Row],[Total Sales]]-Table1[[#This Row],[Operating Profit]])</f>
        <v>4539</v>
      </c>
      <c r="X6212">
        <f>SUM(Table1[[#This Row],[Total Sales]]-Table1[[#This Row],[Cost]])</f>
        <v>3287</v>
      </c>
      <c r="Y6212">
        <f>SUM(Table1[[#This Row],[profit/loss]])/SUM(Table1[profit/loss])</f>
        <v>9.8965745634091656E-6</v>
      </c>
    </row>
    <row r="6213" spans="1:25" x14ac:dyDescent="0.3">
      <c r="A6213" t="s">
        <v>13</v>
      </c>
      <c r="B6213" t="s">
        <v>82</v>
      </c>
      <c r="C6213">
        <v>1185732</v>
      </c>
      <c r="D6213" s="9">
        <v>44321</v>
      </c>
      <c r="E6213" s="8" t="str">
        <f>TEXT(Table1[[#This Row],[Invoice Date]],"dd-mm-yyyy")</f>
        <v>05-05-2021</v>
      </c>
      <c r="F6213" s="1" t="str">
        <f t="shared" si="388"/>
        <v>May</v>
      </c>
      <c r="G6213" s="1" t="str">
        <f t="shared" si="389"/>
        <v>2021</v>
      </c>
      <c r="H6213" s="1" t="str">
        <f t="shared" si="390"/>
        <v>Wednesday</v>
      </c>
      <c r="I6213" s="1" t="str">
        <f t="shared" si="391"/>
        <v>05</v>
      </c>
      <c r="J6213" t="s">
        <v>47</v>
      </c>
      <c r="K6213" t="s">
        <v>91</v>
      </c>
      <c r="L6213" t="s">
        <v>92</v>
      </c>
      <c r="M6213" t="s">
        <v>21</v>
      </c>
      <c r="N6213">
        <v>53</v>
      </c>
      <c r="O6213">
        <v>196</v>
      </c>
      <c r="P6213">
        <v>10388</v>
      </c>
      <c r="Q6213">
        <v>5194</v>
      </c>
      <c r="R6213">
        <v>0.5</v>
      </c>
      <c r="S6213" t="s">
        <v>82</v>
      </c>
      <c r="T6213" t="str">
        <f>IF(Table1[[#This Row],[Units Sold]]&gt; 700,"High Units","low Units")</f>
        <v>low Units</v>
      </c>
      <c r="U6213">
        <f>SUM(Table1[[#This Row],[Operating Profit]])/SUM(Table1[Operating Profit])*100</f>
        <v>1.5638213654501736E-3</v>
      </c>
      <c r="V6213">
        <f>SUM(Table1[[#This Row],[Price per Unit]]*Table1[[#This Row],[Units Sold]])</f>
        <v>10388</v>
      </c>
      <c r="W6213">
        <f>SUM(Table1[[#This Row],[Total Sales]]-Table1[[#This Row],[Operating Profit]])</f>
        <v>5194</v>
      </c>
      <c r="X6213">
        <f>SUM(Table1[[#This Row],[Total Sales]]-Table1[[#This Row],[Cost]])</f>
        <v>5194</v>
      </c>
      <c r="Y6213">
        <f>SUM(Table1[[#This Row],[profit/loss]])/SUM(Table1[profit/loss])</f>
        <v>1.5638213654501736E-5</v>
      </c>
    </row>
    <row r="6214" spans="1:25" x14ac:dyDescent="0.3">
      <c r="A6214" t="s">
        <v>13</v>
      </c>
      <c r="B6214" t="s">
        <v>82</v>
      </c>
      <c r="C6214">
        <v>1185732</v>
      </c>
      <c r="D6214" s="9">
        <v>44321</v>
      </c>
      <c r="E6214" s="8" t="str">
        <f>TEXT(Table1[[#This Row],[Invoice Date]],"dd-mm-yyyy")</f>
        <v>05-05-2021</v>
      </c>
      <c r="F6214" s="1" t="str">
        <f t="shared" si="388"/>
        <v>May</v>
      </c>
      <c r="G6214" s="1" t="str">
        <f t="shared" si="389"/>
        <v>2021</v>
      </c>
      <c r="H6214" s="1" t="str">
        <f t="shared" si="390"/>
        <v>Wednesday</v>
      </c>
      <c r="I6214" s="1" t="str">
        <f t="shared" si="391"/>
        <v>05</v>
      </c>
      <c r="J6214" t="s">
        <v>47</v>
      </c>
      <c r="K6214" t="s">
        <v>91</v>
      </c>
      <c r="L6214" t="s">
        <v>92</v>
      </c>
      <c r="M6214" t="s">
        <v>22</v>
      </c>
      <c r="N6214">
        <v>59</v>
      </c>
      <c r="O6214">
        <v>200</v>
      </c>
      <c r="P6214">
        <v>11800</v>
      </c>
      <c r="Q6214">
        <v>7080</v>
      </c>
      <c r="R6214">
        <v>0.6</v>
      </c>
      <c r="S6214" t="s">
        <v>82</v>
      </c>
      <c r="T6214" t="str">
        <f>IF(Table1[[#This Row],[Units Sold]]&gt; 700,"High Units","low Units")</f>
        <v>low Units</v>
      </c>
      <c r="U6214">
        <f>SUM(Table1[[#This Row],[Operating Profit]])/SUM(Table1[Operating Profit])*100</f>
        <v>2.1316625466667751E-3</v>
      </c>
      <c r="V6214">
        <f>SUM(Table1[[#This Row],[Price per Unit]]*Table1[[#This Row],[Units Sold]])</f>
        <v>11800</v>
      </c>
      <c r="W6214">
        <f>SUM(Table1[[#This Row],[Total Sales]]-Table1[[#This Row],[Operating Profit]])</f>
        <v>4720</v>
      </c>
      <c r="X6214">
        <f>SUM(Table1[[#This Row],[Total Sales]]-Table1[[#This Row],[Cost]])</f>
        <v>7080</v>
      </c>
      <c r="Y6214">
        <f>SUM(Table1[[#This Row],[profit/loss]])/SUM(Table1[profit/loss])</f>
        <v>2.1316625466667751E-5</v>
      </c>
    </row>
    <row r="6215" spans="1:25" x14ac:dyDescent="0.3">
      <c r="A6215" t="s">
        <v>13</v>
      </c>
      <c r="B6215" t="s">
        <v>82</v>
      </c>
      <c r="C6215">
        <v>1185732</v>
      </c>
      <c r="D6215" s="9">
        <v>44354</v>
      </c>
      <c r="E6215" s="8" t="str">
        <f>TEXT(Table1[[#This Row],[Invoice Date]],"dd-mm-yyyy")</f>
        <v>07-06-2021</v>
      </c>
      <c r="F6215" s="1" t="str">
        <f t="shared" si="388"/>
        <v>June</v>
      </c>
      <c r="G6215" s="1" t="str">
        <f t="shared" si="389"/>
        <v>2021</v>
      </c>
      <c r="H6215" s="1" t="str">
        <f t="shared" si="390"/>
        <v>Monday</v>
      </c>
      <c r="I6215" s="1" t="str">
        <f t="shared" si="391"/>
        <v>07</v>
      </c>
      <c r="J6215" t="s">
        <v>47</v>
      </c>
      <c r="K6215" t="s">
        <v>91</v>
      </c>
      <c r="L6215" t="s">
        <v>92</v>
      </c>
      <c r="M6215" t="s">
        <v>16</v>
      </c>
      <c r="N6215">
        <v>51</v>
      </c>
      <c r="O6215">
        <v>273</v>
      </c>
      <c r="P6215">
        <v>13923</v>
      </c>
      <c r="Q6215">
        <v>7797</v>
      </c>
      <c r="R6215">
        <v>0.56000000000000005</v>
      </c>
      <c r="S6215" t="s">
        <v>82</v>
      </c>
      <c r="T6215" t="str">
        <f>IF(Table1[[#This Row],[Units Sold]]&gt; 700,"High Units","low Units")</f>
        <v>low Units</v>
      </c>
      <c r="U6215">
        <f>SUM(Table1[[#This Row],[Operating Profit]])/SUM(Table1[Operating Profit])*100</f>
        <v>2.3475385418588761E-3</v>
      </c>
      <c r="V6215">
        <f>SUM(Table1[[#This Row],[Price per Unit]]*Table1[[#This Row],[Units Sold]])</f>
        <v>13923</v>
      </c>
      <c r="W6215">
        <f>SUM(Table1[[#This Row],[Total Sales]]-Table1[[#This Row],[Operating Profit]])</f>
        <v>6126</v>
      </c>
      <c r="X6215">
        <f>SUM(Table1[[#This Row],[Total Sales]]-Table1[[#This Row],[Cost]])</f>
        <v>7797</v>
      </c>
      <c r="Y6215">
        <f>SUM(Table1[[#This Row],[profit/loss]])/SUM(Table1[profit/loss])</f>
        <v>2.3475385418588762E-5</v>
      </c>
    </row>
    <row r="6216" spans="1:25" x14ac:dyDescent="0.3">
      <c r="A6216" t="s">
        <v>13</v>
      </c>
      <c r="B6216" t="s">
        <v>82</v>
      </c>
      <c r="C6216">
        <v>1185732</v>
      </c>
      <c r="D6216" s="9">
        <v>44354</v>
      </c>
      <c r="E6216" s="8" t="str">
        <f>TEXT(Table1[[#This Row],[Invoice Date]],"dd-mm-yyyy")</f>
        <v>07-06-2021</v>
      </c>
      <c r="F6216" s="1" t="str">
        <f t="shared" si="388"/>
        <v>June</v>
      </c>
      <c r="G6216" s="1" t="str">
        <f t="shared" si="389"/>
        <v>2021</v>
      </c>
      <c r="H6216" s="1" t="str">
        <f t="shared" si="390"/>
        <v>Monday</v>
      </c>
      <c r="I6216" s="1" t="str">
        <f t="shared" si="391"/>
        <v>07</v>
      </c>
      <c r="J6216" t="s">
        <v>47</v>
      </c>
      <c r="K6216" t="s">
        <v>91</v>
      </c>
      <c r="L6216" t="s">
        <v>92</v>
      </c>
      <c r="M6216" t="s">
        <v>18</v>
      </c>
      <c r="N6216">
        <v>49</v>
      </c>
      <c r="O6216">
        <v>200</v>
      </c>
      <c r="P6216">
        <v>9800</v>
      </c>
      <c r="Q6216">
        <v>4410</v>
      </c>
      <c r="R6216">
        <v>0.45</v>
      </c>
      <c r="S6216" t="s">
        <v>82</v>
      </c>
      <c r="T6216" t="str">
        <f>IF(Table1[[#This Row],[Units Sold]]&gt; 700,"High Units","low Units")</f>
        <v>low Units</v>
      </c>
      <c r="U6216">
        <f>SUM(Table1[[#This Row],[Operating Profit]])/SUM(Table1[Operating Profit])*100</f>
        <v>1.3277728574576945E-3</v>
      </c>
      <c r="V6216">
        <f>SUM(Table1[[#This Row],[Price per Unit]]*Table1[[#This Row],[Units Sold]])</f>
        <v>9800</v>
      </c>
      <c r="W6216">
        <f>SUM(Table1[[#This Row],[Total Sales]]-Table1[[#This Row],[Operating Profit]])</f>
        <v>5390</v>
      </c>
      <c r="X6216">
        <f>SUM(Table1[[#This Row],[Total Sales]]-Table1[[#This Row],[Cost]])</f>
        <v>4410</v>
      </c>
      <c r="Y6216">
        <f>SUM(Table1[[#This Row],[profit/loss]])/SUM(Table1[profit/loss])</f>
        <v>1.3277728574576946E-5</v>
      </c>
    </row>
    <row r="6217" spans="1:25" x14ac:dyDescent="0.3">
      <c r="A6217" t="s">
        <v>13</v>
      </c>
      <c r="B6217" t="s">
        <v>82</v>
      </c>
      <c r="C6217">
        <v>1185732</v>
      </c>
      <c r="D6217" s="9">
        <v>44354</v>
      </c>
      <c r="E6217" s="8" t="str">
        <f>TEXT(Table1[[#This Row],[Invoice Date]],"dd-mm-yyyy")</f>
        <v>07-06-2021</v>
      </c>
      <c r="F6217" s="1" t="str">
        <f t="shared" si="388"/>
        <v>June</v>
      </c>
      <c r="G6217" s="1" t="str">
        <f t="shared" si="389"/>
        <v>2021</v>
      </c>
      <c r="H6217" s="1" t="str">
        <f t="shared" si="390"/>
        <v>Monday</v>
      </c>
      <c r="I6217" s="1" t="str">
        <f t="shared" si="391"/>
        <v>07</v>
      </c>
      <c r="J6217" t="s">
        <v>47</v>
      </c>
      <c r="K6217" t="s">
        <v>91</v>
      </c>
      <c r="L6217" t="s">
        <v>92</v>
      </c>
      <c r="M6217" t="s">
        <v>19</v>
      </c>
      <c r="N6217">
        <v>47</v>
      </c>
      <c r="O6217">
        <v>209</v>
      </c>
      <c r="P6217">
        <v>9823</v>
      </c>
      <c r="Q6217">
        <v>3536</v>
      </c>
      <c r="R6217">
        <v>0.36</v>
      </c>
      <c r="S6217" t="s">
        <v>82</v>
      </c>
      <c r="T6217" t="str">
        <f>IF(Table1[[#This Row],[Units Sold]]&gt; 700,"High Units","low Units")</f>
        <v>low Units</v>
      </c>
      <c r="U6217">
        <f>SUM(Table1[[#This Row],[Operating Profit]])/SUM(Table1[Operating Profit])*100</f>
        <v>1.0646269442109769E-3</v>
      </c>
      <c r="V6217">
        <f>SUM(Table1[[#This Row],[Price per Unit]]*Table1[[#This Row],[Units Sold]])</f>
        <v>9823</v>
      </c>
      <c r="W6217">
        <f>SUM(Table1[[#This Row],[Total Sales]]-Table1[[#This Row],[Operating Profit]])</f>
        <v>6287</v>
      </c>
      <c r="X6217">
        <f>SUM(Table1[[#This Row],[Total Sales]]-Table1[[#This Row],[Cost]])</f>
        <v>3536</v>
      </c>
      <c r="Y6217">
        <f>SUM(Table1[[#This Row],[profit/loss]])/SUM(Table1[profit/loss])</f>
        <v>1.0646269442109769E-5</v>
      </c>
    </row>
    <row r="6218" spans="1:25" x14ac:dyDescent="0.3">
      <c r="A6218" t="s">
        <v>13</v>
      </c>
      <c r="B6218" t="s">
        <v>82</v>
      </c>
      <c r="C6218">
        <v>1185732</v>
      </c>
      <c r="D6218" s="9">
        <v>44354</v>
      </c>
      <c r="E6218" s="8" t="str">
        <f>TEXT(Table1[[#This Row],[Invoice Date]],"dd-mm-yyyy")</f>
        <v>07-06-2021</v>
      </c>
      <c r="F6218" s="1" t="str">
        <f t="shared" si="388"/>
        <v>June</v>
      </c>
      <c r="G6218" s="1" t="str">
        <f t="shared" si="389"/>
        <v>2021</v>
      </c>
      <c r="H6218" s="1" t="str">
        <f t="shared" si="390"/>
        <v>Monday</v>
      </c>
      <c r="I6218" s="1" t="str">
        <f t="shared" si="391"/>
        <v>07</v>
      </c>
      <c r="J6218" t="s">
        <v>47</v>
      </c>
      <c r="K6218" t="s">
        <v>91</v>
      </c>
      <c r="L6218" t="s">
        <v>92</v>
      </c>
      <c r="M6218" t="s">
        <v>20</v>
      </c>
      <c r="N6218">
        <v>47</v>
      </c>
      <c r="O6218">
        <v>218</v>
      </c>
      <c r="P6218">
        <v>10246</v>
      </c>
      <c r="Q6218">
        <v>4611</v>
      </c>
      <c r="R6218">
        <v>0.45</v>
      </c>
      <c r="S6218" t="s">
        <v>82</v>
      </c>
      <c r="T6218" t="str">
        <f>IF(Table1[[#This Row],[Units Sold]]&gt; 700,"High Units","low Units")</f>
        <v>low Units</v>
      </c>
      <c r="U6218">
        <f>SUM(Table1[[#This Row],[Operating Profit]])/SUM(Table1[Operating Profit])*100</f>
        <v>1.3882903958588276E-3</v>
      </c>
      <c r="V6218">
        <f>SUM(Table1[[#This Row],[Price per Unit]]*Table1[[#This Row],[Units Sold]])</f>
        <v>10246</v>
      </c>
      <c r="W6218">
        <f>SUM(Table1[[#This Row],[Total Sales]]-Table1[[#This Row],[Operating Profit]])</f>
        <v>5635</v>
      </c>
      <c r="X6218">
        <f>SUM(Table1[[#This Row],[Total Sales]]-Table1[[#This Row],[Cost]])</f>
        <v>4611</v>
      </c>
      <c r="Y6218">
        <f>SUM(Table1[[#This Row],[profit/loss]])/SUM(Table1[profit/loss])</f>
        <v>1.3882903958588276E-5</v>
      </c>
    </row>
    <row r="6219" spans="1:25" x14ac:dyDescent="0.3">
      <c r="A6219" t="s">
        <v>13</v>
      </c>
      <c r="B6219" t="s">
        <v>82</v>
      </c>
      <c r="C6219">
        <v>1185732</v>
      </c>
      <c r="D6219" s="9">
        <v>44354</v>
      </c>
      <c r="E6219" s="8" t="str">
        <f>TEXT(Table1[[#This Row],[Invoice Date]],"dd-mm-yyyy")</f>
        <v>07-06-2021</v>
      </c>
      <c r="F6219" s="1" t="str">
        <f t="shared" si="388"/>
        <v>June</v>
      </c>
      <c r="G6219" s="1" t="str">
        <f t="shared" si="389"/>
        <v>2021</v>
      </c>
      <c r="H6219" s="1" t="str">
        <f t="shared" si="390"/>
        <v>Monday</v>
      </c>
      <c r="I6219" s="1" t="str">
        <f t="shared" si="391"/>
        <v>07</v>
      </c>
      <c r="J6219" t="s">
        <v>47</v>
      </c>
      <c r="K6219" t="s">
        <v>91</v>
      </c>
      <c r="L6219" t="s">
        <v>92</v>
      </c>
      <c r="M6219" t="s">
        <v>21</v>
      </c>
      <c r="N6219">
        <v>62</v>
      </c>
      <c r="O6219">
        <v>195</v>
      </c>
      <c r="P6219">
        <v>12090</v>
      </c>
      <c r="Q6219">
        <v>5441</v>
      </c>
      <c r="R6219">
        <v>0.45</v>
      </c>
      <c r="S6219" t="s">
        <v>82</v>
      </c>
      <c r="T6219" t="str">
        <f>IF(Table1[[#This Row],[Units Sold]]&gt; 700,"High Units","low Units")</f>
        <v>low Units</v>
      </c>
      <c r="U6219">
        <f>SUM(Table1[[#This Row],[Operating Profit]])/SUM(Table1[Operating Profit])*100</f>
        <v>1.6381886887590286E-3</v>
      </c>
      <c r="V6219">
        <f>SUM(Table1[[#This Row],[Price per Unit]]*Table1[[#This Row],[Units Sold]])</f>
        <v>12090</v>
      </c>
      <c r="W6219">
        <f>SUM(Table1[[#This Row],[Total Sales]]-Table1[[#This Row],[Operating Profit]])</f>
        <v>6649</v>
      </c>
      <c r="X6219">
        <f>SUM(Table1[[#This Row],[Total Sales]]-Table1[[#This Row],[Cost]])</f>
        <v>5441</v>
      </c>
      <c r="Y6219">
        <f>SUM(Table1[[#This Row],[profit/loss]])/SUM(Table1[profit/loss])</f>
        <v>1.6381886887590286E-5</v>
      </c>
    </row>
    <row r="6220" spans="1:25" x14ac:dyDescent="0.3">
      <c r="A6220" t="s">
        <v>13</v>
      </c>
      <c r="B6220" t="s">
        <v>82</v>
      </c>
      <c r="C6220">
        <v>1185732</v>
      </c>
      <c r="D6220" s="9">
        <v>44354</v>
      </c>
      <c r="E6220" s="8" t="str">
        <f>TEXT(Table1[[#This Row],[Invoice Date]],"dd-mm-yyyy")</f>
        <v>07-06-2021</v>
      </c>
      <c r="F6220" s="1" t="str">
        <f t="shared" si="388"/>
        <v>June</v>
      </c>
      <c r="G6220" s="1" t="str">
        <f t="shared" si="389"/>
        <v>2021</v>
      </c>
      <c r="H6220" s="1" t="str">
        <f t="shared" si="390"/>
        <v>Monday</v>
      </c>
      <c r="I6220" s="1" t="str">
        <f t="shared" si="391"/>
        <v>07</v>
      </c>
      <c r="J6220" t="s">
        <v>47</v>
      </c>
      <c r="K6220" t="s">
        <v>91</v>
      </c>
      <c r="L6220" t="s">
        <v>92</v>
      </c>
      <c r="M6220" t="s">
        <v>22</v>
      </c>
      <c r="N6220">
        <v>65</v>
      </c>
      <c r="O6220">
        <v>250</v>
      </c>
      <c r="P6220">
        <v>16250</v>
      </c>
      <c r="Q6220">
        <v>10400</v>
      </c>
      <c r="R6220">
        <v>0.64</v>
      </c>
      <c r="S6220" t="s">
        <v>82</v>
      </c>
      <c r="T6220" t="str">
        <f>IF(Table1[[#This Row],[Units Sold]]&gt; 700,"High Units","low Units")</f>
        <v>low Units</v>
      </c>
      <c r="U6220">
        <f>SUM(Table1[[#This Row],[Operating Profit]])/SUM(Table1[Operating Profit])*100</f>
        <v>3.1312557182675794E-3</v>
      </c>
      <c r="V6220">
        <f>SUM(Table1[[#This Row],[Price per Unit]]*Table1[[#This Row],[Units Sold]])</f>
        <v>16250</v>
      </c>
      <c r="W6220">
        <f>SUM(Table1[[#This Row],[Total Sales]]-Table1[[#This Row],[Operating Profit]])</f>
        <v>5850</v>
      </c>
      <c r="X6220">
        <f>SUM(Table1[[#This Row],[Total Sales]]-Table1[[#This Row],[Cost]])</f>
        <v>10400</v>
      </c>
      <c r="Y6220">
        <f>SUM(Table1[[#This Row],[profit/loss]])/SUM(Table1[profit/loss])</f>
        <v>3.1312557182675792E-5</v>
      </c>
    </row>
    <row r="6221" spans="1:25" x14ac:dyDescent="0.3">
      <c r="A6221" t="s">
        <v>13</v>
      </c>
      <c r="B6221" t="s">
        <v>82</v>
      </c>
      <c r="C6221">
        <v>1185732</v>
      </c>
      <c r="D6221" s="9">
        <v>44382</v>
      </c>
      <c r="E6221" s="8" t="str">
        <f>TEXT(Table1[[#This Row],[Invoice Date]],"dd-mm-yyyy")</f>
        <v>05-07-2021</v>
      </c>
      <c r="F6221" s="1" t="str">
        <f t="shared" si="388"/>
        <v>July</v>
      </c>
      <c r="G6221" s="1" t="str">
        <f t="shared" si="389"/>
        <v>2021</v>
      </c>
      <c r="H6221" s="1" t="str">
        <f t="shared" si="390"/>
        <v>Monday</v>
      </c>
      <c r="I6221" s="1" t="str">
        <f t="shared" si="391"/>
        <v>05</v>
      </c>
      <c r="J6221" t="s">
        <v>47</v>
      </c>
      <c r="K6221" t="s">
        <v>91</v>
      </c>
      <c r="L6221" t="s">
        <v>92</v>
      </c>
      <c r="M6221" t="s">
        <v>16</v>
      </c>
      <c r="N6221">
        <v>63</v>
      </c>
      <c r="O6221">
        <v>311</v>
      </c>
      <c r="P6221">
        <v>19593</v>
      </c>
      <c r="Q6221">
        <v>11560</v>
      </c>
      <c r="R6221">
        <v>0.59</v>
      </c>
      <c r="S6221" t="s">
        <v>82</v>
      </c>
      <c r="T6221" t="str">
        <f>IF(Table1[[#This Row],[Units Sold]]&gt; 700,"High Units","low Units")</f>
        <v>low Units</v>
      </c>
      <c r="U6221">
        <f>SUM(Table1[[#This Row],[Operating Profit]])/SUM(Table1[Operating Profit])*100</f>
        <v>3.4805111637666547E-3</v>
      </c>
      <c r="V6221">
        <f>SUM(Table1[[#This Row],[Price per Unit]]*Table1[[#This Row],[Units Sold]])</f>
        <v>19593</v>
      </c>
      <c r="W6221">
        <f>SUM(Table1[[#This Row],[Total Sales]]-Table1[[#This Row],[Operating Profit]])</f>
        <v>8033</v>
      </c>
      <c r="X6221">
        <f>SUM(Table1[[#This Row],[Total Sales]]-Table1[[#This Row],[Cost]])</f>
        <v>11560</v>
      </c>
      <c r="Y6221">
        <f>SUM(Table1[[#This Row],[profit/loss]])/SUM(Table1[profit/loss])</f>
        <v>3.4805111637666548E-5</v>
      </c>
    </row>
    <row r="6222" spans="1:25" x14ac:dyDescent="0.3">
      <c r="A6222" t="s">
        <v>13</v>
      </c>
      <c r="B6222" t="s">
        <v>82</v>
      </c>
      <c r="C6222">
        <v>1185732</v>
      </c>
      <c r="D6222" s="9">
        <v>44382</v>
      </c>
      <c r="E6222" s="8" t="str">
        <f>TEXT(Table1[[#This Row],[Invoice Date]],"dd-mm-yyyy")</f>
        <v>05-07-2021</v>
      </c>
      <c r="F6222" s="1" t="str">
        <f t="shared" si="388"/>
        <v>July</v>
      </c>
      <c r="G6222" s="1" t="str">
        <f t="shared" si="389"/>
        <v>2021</v>
      </c>
      <c r="H6222" s="1" t="str">
        <f t="shared" si="390"/>
        <v>Monday</v>
      </c>
      <c r="I6222" s="1" t="str">
        <f t="shared" si="391"/>
        <v>05</v>
      </c>
      <c r="J6222" t="s">
        <v>47</v>
      </c>
      <c r="K6222" t="s">
        <v>91</v>
      </c>
      <c r="L6222" t="s">
        <v>92</v>
      </c>
      <c r="M6222" t="s">
        <v>18</v>
      </c>
      <c r="N6222">
        <v>58</v>
      </c>
      <c r="O6222">
        <v>270</v>
      </c>
      <c r="P6222">
        <v>15660</v>
      </c>
      <c r="Q6222">
        <v>7673</v>
      </c>
      <c r="R6222">
        <v>0.49</v>
      </c>
      <c r="S6222" t="s">
        <v>82</v>
      </c>
      <c r="T6222" t="str">
        <f>IF(Table1[[#This Row],[Units Sold]]&gt; 700,"High Units","low Units")</f>
        <v>low Units</v>
      </c>
      <c r="U6222">
        <f>SUM(Table1[[#This Row],[Operating Profit]])/SUM(Table1[Operating Profit])*100</f>
        <v>2.3102043390641476E-3</v>
      </c>
      <c r="V6222">
        <f>SUM(Table1[[#This Row],[Price per Unit]]*Table1[[#This Row],[Units Sold]])</f>
        <v>15660</v>
      </c>
      <c r="W6222">
        <f>SUM(Table1[[#This Row],[Total Sales]]-Table1[[#This Row],[Operating Profit]])</f>
        <v>7987</v>
      </c>
      <c r="X6222">
        <f>SUM(Table1[[#This Row],[Total Sales]]-Table1[[#This Row],[Cost]])</f>
        <v>7673</v>
      </c>
      <c r="Y6222">
        <f>SUM(Table1[[#This Row],[profit/loss]])/SUM(Table1[profit/loss])</f>
        <v>2.3102043390641476E-5</v>
      </c>
    </row>
    <row r="6223" spans="1:25" x14ac:dyDescent="0.3">
      <c r="A6223" t="s">
        <v>13</v>
      </c>
      <c r="B6223" t="s">
        <v>82</v>
      </c>
      <c r="C6223">
        <v>1185732</v>
      </c>
      <c r="D6223" s="9">
        <v>44382</v>
      </c>
      <c r="E6223" s="8" t="str">
        <f>TEXT(Table1[[#This Row],[Invoice Date]],"dd-mm-yyyy")</f>
        <v>05-07-2021</v>
      </c>
      <c r="F6223" s="1" t="str">
        <f t="shared" si="388"/>
        <v>July</v>
      </c>
      <c r="G6223" s="1" t="str">
        <f t="shared" si="389"/>
        <v>2021</v>
      </c>
      <c r="H6223" s="1" t="str">
        <f t="shared" si="390"/>
        <v>Monday</v>
      </c>
      <c r="I6223" s="1" t="str">
        <f t="shared" si="391"/>
        <v>05</v>
      </c>
      <c r="J6223" t="s">
        <v>47</v>
      </c>
      <c r="K6223" t="s">
        <v>91</v>
      </c>
      <c r="L6223" t="s">
        <v>92</v>
      </c>
      <c r="M6223" t="s">
        <v>19</v>
      </c>
      <c r="N6223">
        <v>51</v>
      </c>
      <c r="O6223">
        <v>248</v>
      </c>
      <c r="P6223">
        <v>12648</v>
      </c>
      <c r="Q6223">
        <v>4553</v>
      </c>
      <c r="R6223">
        <v>0.36</v>
      </c>
      <c r="S6223" t="s">
        <v>82</v>
      </c>
      <c r="T6223" t="str">
        <f>IF(Table1[[#This Row],[Units Sold]]&gt; 700,"High Units","low Units")</f>
        <v>low Units</v>
      </c>
      <c r="U6223">
        <f>SUM(Table1[[#This Row],[Operating Profit]])/SUM(Table1[Operating Profit])*100</f>
        <v>1.3708276235838738E-3</v>
      </c>
      <c r="V6223">
        <f>SUM(Table1[[#This Row],[Price per Unit]]*Table1[[#This Row],[Units Sold]])</f>
        <v>12648</v>
      </c>
      <c r="W6223">
        <f>SUM(Table1[[#This Row],[Total Sales]]-Table1[[#This Row],[Operating Profit]])</f>
        <v>8095</v>
      </c>
      <c r="X6223">
        <f>SUM(Table1[[#This Row],[Total Sales]]-Table1[[#This Row],[Cost]])</f>
        <v>4553</v>
      </c>
      <c r="Y6223">
        <f>SUM(Table1[[#This Row],[profit/loss]])/SUM(Table1[profit/loss])</f>
        <v>1.3708276235838738E-5</v>
      </c>
    </row>
    <row r="6224" spans="1:25" x14ac:dyDescent="0.3">
      <c r="A6224" t="s">
        <v>13</v>
      </c>
      <c r="B6224" t="s">
        <v>82</v>
      </c>
      <c r="C6224">
        <v>1185732</v>
      </c>
      <c r="D6224" s="9">
        <v>44382</v>
      </c>
      <c r="E6224" s="8" t="str">
        <f>TEXT(Table1[[#This Row],[Invoice Date]],"dd-mm-yyyy")</f>
        <v>05-07-2021</v>
      </c>
      <c r="F6224" s="1" t="str">
        <f t="shared" si="388"/>
        <v>July</v>
      </c>
      <c r="G6224" s="1" t="str">
        <f t="shared" si="389"/>
        <v>2021</v>
      </c>
      <c r="H6224" s="1" t="str">
        <f t="shared" si="390"/>
        <v>Monday</v>
      </c>
      <c r="I6224" s="1" t="str">
        <f t="shared" si="391"/>
        <v>05</v>
      </c>
      <c r="J6224" t="s">
        <v>47</v>
      </c>
      <c r="K6224" t="s">
        <v>91</v>
      </c>
      <c r="L6224" t="s">
        <v>92</v>
      </c>
      <c r="M6224" t="s">
        <v>20</v>
      </c>
      <c r="N6224">
        <v>52</v>
      </c>
      <c r="O6224">
        <v>202</v>
      </c>
      <c r="P6224">
        <v>10504</v>
      </c>
      <c r="Q6224">
        <v>4412</v>
      </c>
      <c r="R6224">
        <v>0.42</v>
      </c>
      <c r="S6224" t="s">
        <v>82</v>
      </c>
      <c r="T6224" t="str">
        <f>IF(Table1[[#This Row],[Units Sold]]&gt; 700,"High Units","low Units")</f>
        <v>low Units</v>
      </c>
      <c r="U6224">
        <f>SUM(Table1[[#This Row],[Operating Profit]])/SUM(Table1[Operating Profit])*100</f>
        <v>1.3283750220188999E-3</v>
      </c>
      <c r="V6224">
        <f>SUM(Table1[[#This Row],[Price per Unit]]*Table1[[#This Row],[Units Sold]])</f>
        <v>10504</v>
      </c>
      <c r="W6224">
        <f>SUM(Table1[[#This Row],[Total Sales]]-Table1[[#This Row],[Operating Profit]])</f>
        <v>6092</v>
      </c>
      <c r="X6224">
        <f>SUM(Table1[[#This Row],[Total Sales]]-Table1[[#This Row],[Cost]])</f>
        <v>4412</v>
      </c>
      <c r="Y6224">
        <f>SUM(Table1[[#This Row],[profit/loss]])/SUM(Table1[profit/loss])</f>
        <v>1.3283750220188999E-5</v>
      </c>
    </row>
    <row r="6225" spans="1:25" x14ac:dyDescent="0.3">
      <c r="A6225" t="s">
        <v>13</v>
      </c>
      <c r="B6225" t="s">
        <v>82</v>
      </c>
      <c r="C6225">
        <v>1185732</v>
      </c>
      <c r="D6225" s="9">
        <v>44382</v>
      </c>
      <c r="E6225" s="8" t="str">
        <f>TEXT(Table1[[#This Row],[Invoice Date]],"dd-mm-yyyy")</f>
        <v>05-07-2021</v>
      </c>
      <c r="F6225" s="1" t="str">
        <f t="shared" si="388"/>
        <v>July</v>
      </c>
      <c r="G6225" s="1" t="str">
        <f t="shared" si="389"/>
        <v>2021</v>
      </c>
      <c r="H6225" s="1" t="str">
        <f t="shared" si="390"/>
        <v>Monday</v>
      </c>
      <c r="I6225" s="1" t="str">
        <f t="shared" si="391"/>
        <v>05</v>
      </c>
      <c r="J6225" t="s">
        <v>47</v>
      </c>
      <c r="K6225" t="s">
        <v>91</v>
      </c>
      <c r="L6225" t="s">
        <v>92</v>
      </c>
      <c r="M6225" t="s">
        <v>21</v>
      </c>
      <c r="N6225">
        <v>64</v>
      </c>
      <c r="O6225">
        <v>240</v>
      </c>
      <c r="P6225">
        <v>15360</v>
      </c>
      <c r="Q6225">
        <v>6912</v>
      </c>
      <c r="R6225">
        <v>0.45</v>
      </c>
      <c r="S6225" t="s">
        <v>82</v>
      </c>
      <c r="T6225" t="str">
        <f>IF(Table1[[#This Row],[Units Sold]]&gt; 700,"High Units","low Units")</f>
        <v>low Units</v>
      </c>
      <c r="U6225">
        <f>SUM(Table1[[#This Row],[Operating Profit]])/SUM(Table1[Operating Profit])*100</f>
        <v>2.0810807235255293E-3</v>
      </c>
      <c r="V6225">
        <f>SUM(Table1[[#This Row],[Price per Unit]]*Table1[[#This Row],[Units Sold]])</f>
        <v>15360</v>
      </c>
      <c r="W6225">
        <f>SUM(Table1[[#This Row],[Total Sales]]-Table1[[#This Row],[Operating Profit]])</f>
        <v>8448</v>
      </c>
      <c r="X6225">
        <f>SUM(Table1[[#This Row],[Total Sales]]-Table1[[#This Row],[Cost]])</f>
        <v>6912</v>
      </c>
      <c r="Y6225">
        <f>SUM(Table1[[#This Row],[profit/loss]])/SUM(Table1[profit/loss])</f>
        <v>2.0810807235255293E-5</v>
      </c>
    </row>
    <row r="6226" spans="1:25" x14ac:dyDescent="0.3">
      <c r="A6226" t="s">
        <v>13</v>
      </c>
      <c r="B6226" t="s">
        <v>82</v>
      </c>
      <c r="C6226">
        <v>1185732</v>
      </c>
      <c r="D6226" s="9">
        <v>44382</v>
      </c>
      <c r="E6226" s="8" t="str">
        <f>TEXT(Table1[[#This Row],[Invoice Date]],"dd-mm-yyyy")</f>
        <v>05-07-2021</v>
      </c>
      <c r="F6226" s="1" t="str">
        <f t="shared" si="388"/>
        <v>July</v>
      </c>
      <c r="G6226" s="1" t="str">
        <f t="shared" si="389"/>
        <v>2021</v>
      </c>
      <c r="H6226" s="1" t="str">
        <f t="shared" si="390"/>
        <v>Monday</v>
      </c>
      <c r="I6226" s="1" t="str">
        <f t="shared" si="391"/>
        <v>05</v>
      </c>
      <c r="J6226" t="s">
        <v>47</v>
      </c>
      <c r="K6226" t="s">
        <v>91</v>
      </c>
      <c r="L6226" t="s">
        <v>92</v>
      </c>
      <c r="M6226" t="s">
        <v>22</v>
      </c>
      <c r="N6226">
        <v>66</v>
      </c>
      <c r="O6226">
        <v>244</v>
      </c>
      <c r="P6226">
        <v>16104</v>
      </c>
      <c r="Q6226">
        <v>10468</v>
      </c>
      <c r="R6226">
        <v>0.65</v>
      </c>
      <c r="S6226" t="s">
        <v>82</v>
      </c>
      <c r="T6226" t="str">
        <f>IF(Table1[[#This Row],[Units Sold]]&gt; 700,"High Units","low Units")</f>
        <v>low Units</v>
      </c>
      <c r="U6226">
        <f>SUM(Table1[[#This Row],[Operating Profit]])/SUM(Table1[Operating Profit])*100</f>
        <v>3.1517293133485596E-3</v>
      </c>
      <c r="V6226">
        <f>SUM(Table1[[#This Row],[Price per Unit]]*Table1[[#This Row],[Units Sold]])</f>
        <v>16104</v>
      </c>
      <c r="W6226">
        <f>SUM(Table1[[#This Row],[Total Sales]]-Table1[[#This Row],[Operating Profit]])</f>
        <v>5636</v>
      </c>
      <c r="X6226">
        <f>SUM(Table1[[#This Row],[Total Sales]]-Table1[[#This Row],[Cost]])</f>
        <v>10468</v>
      </c>
      <c r="Y6226">
        <f>SUM(Table1[[#This Row],[profit/loss]])/SUM(Table1[profit/loss])</f>
        <v>3.1517293133485594E-5</v>
      </c>
    </row>
    <row r="6227" spans="1:25" x14ac:dyDescent="0.3">
      <c r="A6227" t="s">
        <v>13</v>
      </c>
      <c r="B6227" t="s">
        <v>82</v>
      </c>
      <c r="C6227">
        <v>1185732</v>
      </c>
      <c r="D6227" s="9">
        <v>44414</v>
      </c>
      <c r="E6227" s="8" t="str">
        <f>TEXT(Table1[[#This Row],[Invoice Date]],"dd-mm-yyyy")</f>
        <v>06-08-2021</v>
      </c>
      <c r="F6227" s="1" t="str">
        <f t="shared" si="388"/>
        <v>August</v>
      </c>
      <c r="G6227" s="1" t="str">
        <f t="shared" si="389"/>
        <v>2021</v>
      </c>
      <c r="H6227" s="1" t="str">
        <f t="shared" si="390"/>
        <v>Friday</v>
      </c>
      <c r="I6227" s="1" t="str">
        <f t="shared" si="391"/>
        <v>06</v>
      </c>
      <c r="J6227" t="s">
        <v>47</v>
      </c>
      <c r="K6227" t="s">
        <v>91</v>
      </c>
      <c r="L6227" t="s">
        <v>92</v>
      </c>
      <c r="M6227" t="s">
        <v>16</v>
      </c>
      <c r="N6227">
        <v>62</v>
      </c>
      <c r="O6227">
        <v>326</v>
      </c>
      <c r="P6227">
        <v>20212</v>
      </c>
      <c r="Q6227">
        <v>11521</v>
      </c>
      <c r="R6227">
        <v>0.56999999999999995</v>
      </c>
      <c r="S6227" t="s">
        <v>82</v>
      </c>
      <c r="T6227" t="str">
        <f>IF(Table1[[#This Row],[Units Sold]]&gt; 700,"High Units","low Units")</f>
        <v>low Units</v>
      </c>
      <c r="U6227">
        <f>SUM(Table1[[#This Row],[Operating Profit]])/SUM(Table1[Operating Profit])*100</f>
        <v>3.4687689548231516E-3</v>
      </c>
      <c r="V6227">
        <f>SUM(Table1[[#This Row],[Price per Unit]]*Table1[[#This Row],[Units Sold]])</f>
        <v>20212</v>
      </c>
      <c r="W6227">
        <f>SUM(Table1[[#This Row],[Total Sales]]-Table1[[#This Row],[Operating Profit]])</f>
        <v>8691</v>
      </c>
      <c r="X6227">
        <f>SUM(Table1[[#This Row],[Total Sales]]-Table1[[#This Row],[Cost]])</f>
        <v>11521</v>
      </c>
      <c r="Y6227">
        <f>SUM(Table1[[#This Row],[profit/loss]])/SUM(Table1[profit/loss])</f>
        <v>3.4687689548231518E-5</v>
      </c>
    </row>
    <row r="6228" spans="1:25" x14ac:dyDescent="0.3">
      <c r="A6228" t="s">
        <v>13</v>
      </c>
      <c r="B6228" t="s">
        <v>82</v>
      </c>
      <c r="C6228">
        <v>1185732</v>
      </c>
      <c r="D6228" s="9">
        <v>44414</v>
      </c>
      <c r="E6228" s="8" t="str">
        <f>TEXT(Table1[[#This Row],[Invoice Date]],"dd-mm-yyyy")</f>
        <v>06-08-2021</v>
      </c>
      <c r="F6228" s="1" t="str">
        <f t="shared" si="388"/>
        <v>August</v>
      </c>
      <c r="G6228" s="1" t="str">
        <f t="shared" si="389"/>
        <v>2021</v>
      </c>
      <c r="H6228" s="1" t="str">
        <f t="shared" si="390"/>
        <v>Friday</v>
      </c>
      <c r="I6228" s="1" t="str">
        <f t="shared" si="391"/>
        <v>06</v>
      </c>
      <c r="J6228" t="s">
        <v>47</v>
      </c>
      <c r="K6228" t="s">
        <v>91</v>
      </c>
      <c r="L6228" t="s">
        <v>92</v>
      </c>
      <c r="M6228" t="s">
        <v>18</v>
      </c>
      <c r="N6228">
        <v>54</v>
      </c>
      <c r="O6228">
        <v>243</v>
      </c>
      <c r="P6228">
        <v>13122</v>
      </c>
      <c r="Q6228">
        <v>6430</v>
      </c>
      <c r="R6228">
        <v>0.49</v>
      </c>
      <c r="S6228" t="s">
        <v>82</v>
      </c>
      <c r="T6228" t="str">
        <f>IF(Table1[[#This Row],[Units Sold]]&gt; 700,"High Units","low Units")</f>
        <v>low Units</v>
      </c>
      <c r="U6228">
        <f>SUM(Table1[[#This Row],[Operating Profit]])/SUM(Table1[Operating Profit])*100</f>
        <v>1.9359590642750513E-3</v>
      </c>
      <c r="V6228">
        <f>SUM(Table1[[#This Row],[Price per Unit]]*Table1[[#This Row],[Units Sold]])</f>
        <v>13122</v>
      </c>
      <c r="W6228">
        <f>SUM(Table1[[#This Row],[Total Sales]]-Table1[[#This Row],[Operating Profit]])</f>
        <v>6692</v>
      </c>
      <c r="X6228">
        <f>SUM(Table1[[#This Row],[Total Sales]]-Table1[[#This Row],[Cost]])</f>
        <v>6430</v>
      </c>
      <c r="Y6228">
        <f>SUM(Table1[[#This Row],[profit/loss]])/SUM(Table1[profit/loss])</f>
        <v>1.9359590642750514E-5</v>
      </c>
    </row>
    <row r="6229" spans="1:25" x14ac:dyDescent="0.3">
      <c r="A6229" t="s">
        <v>13</v>
      </c>
      <c r="B6229" t="s">
        <v>82</v>
      </c>
      <c r="C6229">
        <v>1185732</v>
      </c>
      <c r="D6229" s="9">
        <v>44414</v>
      </c>
      <c r="E6229" s="8" t="str">
        <f>TEXT(Table1[[#This Row],[Invoice Date]],"dd-mm-yyyy")</f>
        <v>06-08-2021</v>
      </c>
      <c r="F6229" s="1" t="str">
        <f t="shared" si="388"/>
        <v>August</v>
      </c>
      <c r="G6229" s="1" t="str">
        <f t="shared" si="389"/>
        <v>2021</v>
      </c>
      <c r="H6229" s="1" t="str">
        <f t="shared" si="390"/>
        <v>Friday</v>
      </c>
      <c r="I6229" s="1" t="str">
        <f t="shared" si="391"/>
        <v>06</v>
      </c>
      <c r="J6229" t="s">
        <v>47</v>
      </c>
      <c r="K6229" t="s">
        <v>91</v>
      </c>
      <c r="L6229" t="s">
        <v>92</v>
      </c>
      <c r="M6229" t="s">
        <v>19</v>
      </c>
      <c r="N6229">
        <v>50</v>
      </c>
      <c r="O6229">
        <v>231</v>
      </c>
      <c r="P6229">
        <v>11550</v>
      </c>
      <c r="Q6229">
        <v>4620</v>
      </c>
      <c r="R6229">
        <v>0.4</v>
      </c>
      <c r="S6229" t="s">
        <v>82</v>
      </c>
      <c r="T6229" t="str">
        <f>IF(Table1[[#This Row],[Units Sold]]&gt; 700,"High Units","low Units")</f>
        <v>low Units</v>
      </c>
      <c r="U6229">
        <f>SUM(Table1[[#This Row],[Operating Profit]])/SUM(Table1[Operating Profit])*100</f>
        <v>1.3910001363842514E-3</v>
      </c>
      <c r="V6229">
        <f>SUM(Table1[[#This Row],[Price per Unit]]*Table1[[#This Row],[Units Sold]])</f>
        <v>11550</v>
      </c>
      <c r="W6229">
        <f>SUM(Table1[[#This Row],[Total Sales]]-Table1[[#This Row],[Operating Profit]])</f>
        <v>6930</v>
      </c>
      <c r="X6229">
        <f>SUM(Table1[[#This Row],[Total Sales]]-Table1[[#This Row],[Cost]])</f>
        <v>4620</v>
      </c>
      <c r="Y6229">
        <f>SUM(Table1[[#This Row],[profit/loss]])/SUM(Table1[profit/loss])</f>
        <v>1.3910001363842515E-5</v>
      </c>
    </row>
    <row r="6230" spans="1:25" x14ac:dyDescent="0.3">
      <c r="A6230" t="s">
        <v>13</v>
      </c>
      <c r="B6230" t="s">
        <v>82</v>
      </c>
      <c r="C6230">
        <v>1185732</v>
      </c>
      <c r="D6230" s="9">
        <v>44414</v>
      </c>
      <c r="E6230" s="8" t="str">
        <f>TEXT(Table1[[#This Row],[Invoice Date]],"dd-mm-yyyy")</f>
        <v>06-08-2021</v>
      </c>
      <c r="F6230" s="1" t="str">
        <f t="shared" si="388"/>
        <v>August</v>
      </c>
      <c r="G6230" s="1" t="str">
        <f t="shared" si="389"/>
        <v>2021</v>
      </c>
      <c r="H6230" s="1" t="str">
        <f t="shared" si="390"/>
        <v>Friday</v>
      </c>
      <c r="I6230" s="1" t="str">
        <f t="shared" si="391"/>
        <v>06</v>
      </c>
      <c r="J6230" t="s">
        <v>47</v>
      </c>
      <c r="K6230" t="s">
        <v>91</v>
      </c>
      <c r="L6230" t="s">
        <v>92</v>
      </c>
      <c r="M6230" t="s">
        <v>20</v>
      </c>
      <c r="N6230">
        <v>44</v>
      </c>
      <c r="O6230">
        <v>233</v>
      </c>
      <c r="P6230">
        <v>10252</v>
      </c>
      <c r="Q6230">
        <v>4203</v>
      </c>
      <c r="R6230">
        <v>0.41</v>
      </c>
      <c r="S6230" t="s">
        <v>82</v>
      </c>
      <c r="T6230" t="str">
        <f>IF(Table1[[#This Row],[Units Sold]]&gt; 700,"High Units","low Units")</f>
        <v>low Units</v>
      </c>
      <c r="U6230">
        <f>SUM(Table1[[#This Row],[Operating Profit]])/SUM(Table1[Operating Profit])*100</f>
        <v>1.2654488253729457E-3</v>
      </c>
      <c r="V6230">
        <f>SUM(Table1[[#This Row],[Price per Unit]]*Table1[[#This Row],[Units Sold]])</f>
        <v>10252</v>
      </c>
      <c r="W6230">
        <f>SUM(Table1[[#This Row],[Total Sales]]-Table1[[#This Row],[Operating Profit]])</f>
        <v>6049</v>
      </c>
      <c r="X6230">
        <f>SUM(Table1[[#This Row],[Total Sales]]-Table1[[#This Row],[Cost]])</f>
        <v>4203</v>
      </c>
      <c r="Y6230">
        <f>SUM(Table1[[#This Row],[profit/loss]])/SUM(Table1[profit/loss])</f>
        <v>1.2654488253729457E-5</v>
      </c>
    </row>
    <row r="6231" spans="1:25" x14ac:dyDescent="0.3">
      <c r="A6231" t="s">
        <v>13</v>
      </c>
      <c r="B6231" t="s">
        <v>82</v>
      </c>
      <c r="C6231">
        <v>1185732</v>
      </c>
      <c r="D6231" s="9">
        <v>44414</v>
      </c>
      <c r="E6231" s="8" t="str">
        <f>TEXT(Table1[[#This Row],[Invoice Date]],"dd-mm-yyyy")</f>
        <v>06-08-2021</v>
      </c>
      <c r="F6231" s="1" t="str">
        <f t="shared" si="388"/>
        <v>August</v>
      </c>
      <c r="G6231" s="1" t="str">
        <f t="shared" si="389"/>
        <v>2021</v>
      </c>
      <c r="H6231" s="1" t="str">
        <f t="shared" si="390"/>
        <v>Friday</v>
      </c>
      <c r="I6231" s="1" t="str">
        <f t="shared" si="391"/>
        <v>06</v>
      </c>
      <c r="J6231" t="s">
        <v>47</v>
      </c>
      <c r="K6231" t="s">
        <v>91</v>
      </c>
      <c r="L6231" t="s">
        <v>92</v>
      </c>
      <c r="M6231" t="s">
        <v>21</v>
      </c>
      <c r="N6231">
        <v>51</v>
      </c>
      <c r="O6231">
        <v>225</v>
      </c>
      <c r="P6231">
        <v>11475</v>
      </c>
      <c r="Q6231">
        <v>5279</v>
      </c>
      <c r="R6231">
        <v>0.46</v>
      </c>
      <c r="S6231" t="s">
        <v>82</v>
      </c>
      <c r="T6231" t="str">
        <f>IF(Table1[[#This Row],[Units Sold]]&gt; 700,"High Units","low Units")</f>
        <v>low Units</v>
      </c>
      <c r="U6231">
        <f>SUM(Table1[[#This Row],[Operating Profit]])/SUM(Table1[Operating Profit])*100</f>
        <v>1.5894133593013992E-3</v>
      </c>
      <c r="V6231">
        <f>SUM(Table1[[#This Row],[Price per Unit]]*Table1[[#This Row],[Units Sold]])</f>
        <v>11475</v>
      </c>
      <c r="W6231">
        <f>SUM(Table1[[#This Row],[Total Sales]]-Table1[[#This Row],[Operating Profit]])</f>
        <v>6196</v>
      </c>
      <c r="X6231">
        <f>SUM(Table1[[#This Row],[Total Sales]]-Table1[[#This Row],[Cost]])</f>
        <v>5279</v>
      </c>
      <c r="Y6231">
        <f>SUM(Table1[[#This Row],[profit/loss]])/SUM(Table1[profit/loss])</f>
        <v>1.5894133593013991E-5</v>
      </c>
    </row>
    <row r="6232" spans="1:25" x14ac:dyDescent="0.3">
      <c r="A6232" t="s">
        <v>13</v>
      </c>
      <c r="B6232" t="s">
        <v>82</v>
      </c>
      <c r="C6232">
        <v>1185732</v>
      </c>
      <c r="D6232" s="9">
        <v>44414</v>
      </c>
      <c r="E6232" s="8" t="str">
        <f>TEXT(Table1[[#This Row],[Invoice Date]],"dd-mm-yyyy")</f>
        <v>06-08-2021</v>
      </c>
      <c r="F6232" s="1" t="str">
        <f t="shared" si="388"/>
        <v>August</v>
      </c>
      <c r="G6232" s="1" t="str">
        <f t="shared" si="389"/>
        <v>2021</v>
      </c>
      <c r="H6232" s="1" t="str">
        <f t="shared" si="390"/>
        <v>Friday</v>
      </c>
      <c r="I6232" s="1" t="str">
        <f t="shared" si="391"/>
        <v>06</v>
      </c>
      <c r="J6232" t="s">
        <v>47</v>
      </c>
      <c r="K6232" t="s">
        <v>91</v>
      </c>
      <c r="L6232" t="s">
        <v>92</v>
      </c>
      <c r="M6232" t="s">
        <v>22</v>
      </c>
      <c r="N6232">
        <v>58</v>
      </c>
      <c r="O6232">
        <v>278</v>
      </c>
      <c r="P6232">
        <v>16124</v>
      </c>
      <c r="Q6232">
        <v>9836</v>
      </c>
      <c r="R6232">
        <v>0.61</v>
      </c>
      <c r="S6232" t="s">
        <v>82</v>
      </c>
      <c r="T6232" t="str">
        <f>IF(Table1[[#This Row],[Units Sold]]&gt; 700,"High Units","low Units")</f>
        <v>low Units</v>
      </c>
      <c r="U6232">
        <f>SUM(Table1[[#This Row],[Operating Profit]])/SUM(Table1[Operating Profit])*100</f>
        <v>2.9614453120076836E-3</v>
      </c>
      <c r="V6232">
        <f>SUM(Table1[[#This Row],[Price per Unit]]*Table1[[#This Row],[Units Sold]])</f>
        <v>16124</v>
      </c>
      <c r="W6232">
        <f>SUM(Table1[[#This Row],[Total Sales]]-Table1[[#This Row],[Operating Profit]])</f>
        <v>6288</v>
      </c>
      <c r="X6232">
        <f>SUM(Table1[[#This Row],[Total Sales]]-Table1[[#This Row],[Cost]])</f>
        <v>9836</v>
      </c>
      <c r="Y6232">
        <f>SUM(Table1[[#This Row],[profit/loss]])/SUM(Table1[profit/loss])</f>
        <v>2.9614453120076835E-5</v>
      </c>
    </row>
    <row r="6233" spans="1:25" x14ac:dyDescent="0.3">
      <c r="A6233" t="s">
        <v>13</v>
      </c>
      <c r="B6233" t="s">
        <v>82</v>
      </c>
      <c r="C6233">
        <v>1185732</v>
      </c>
      <c r="D6233" s="9">
        <v>44444</v>
      </c>
      <c r="E6233" s="8" t="str">
        <f>TEXT(Table1[[#This Row],[Invoice Date]],"dd-mm-yyyy")</f>
        <v>05-09-2021</v>
      </c>
      <c r="F6233" s="1" t="str">
        <f t="shared" si="388"/>
        <v>September</v>
      </c>
      <c r="G6233" s="1" t="str">
        <f t="shared" si="389"/>
        <v>2021</v>
      </c>
      <c r="H6233" s="1" t="str">
        <f t="shared" si="390"/>
        <v>Sunday</v>
      </c>
      <c r="I6233" s="1" t="str">
        <f t="shared" si="391"/>
        <v>05</v>
      </c>
      <c r="J6233" t="s">
        <v>47</v>
      </c>
      <c r="K6233" t="s">
        <v>91</v>
      </c>
      <c r="L6233" t="s">
        <v>92</v>
      </c>
      <c r="M6233" t="s">
        <v>16</v>
      </c>
      <c r="N6233">
        <v>51</v>
      </c>
      <c r="O6233">
        <v>287</v>
      </c>
      <c r="P6233">
        <v>14637</v>
      </c>
      <c r="Q6233">
        <v>8489</v>
      </c>
      <c r="R6233">
        <v>0.57999999999999996</v>
      </c>
      <c r="S6233" t="s">
        <v>82</v>
      </c>
      <c r="T6233" t="str">
        <f>IF(Table1[[#This Row],[Units Sold]]&gt; 700,"High Units","low Units")</f>
        <v>low Units</v>
      </c>
      <c r="U6233">
        <f>SUM(Table1[[#This Row],[Operating Profit]])/SUM(Table1[Operating Profit])*100</f>
        <v>2.5558874800359114E-3</v>
      </c>
      <c r="V6233">
        <f>SUM(Table1[[#This Row],[Price per Unit]]*Table1[[#This Row],[Units Sold]])</f>
        <v>14637</v>
      </c>
      <c r="W6233">
        <f>SUM(Table1[[#This Row],[Total Sales]]-Table1[[#This Row],[Operating Profit]])</f>
        <v>6148</v>
      </c>
      <c r="X6233">
        <f>SUM(Table1[[#This Row],[Total Sales]]-Table1[[#This Row],[Cost]])</f>
        <v>8489</v>
      </c>
      <c r="Y6233">
        <f>SUM(Table1[[#This Row],[profit/loss]])/SUM(Table1[profit/loss])</f>
        <v>2.5558874800359113E-5</v>
      </c>
    </row>
    <row r="6234" spans="1:25" x14ac:dyDescent="0.3">
      <c r="A6234" t="s">
        <v>13</v>
      </c>
      <c r="B6234" t="s">
        <v>82</v>
      </c>
      <c r="C6234">
        <v>1185732</v>
      </c>
      <c r="D6234" s="9">
        <v>44444</v>
      </c>
      <c r="E6234" s="8" t="str">
        <f>TEXT(Table1[[#This Row],[Invoice Date]],"dd-mm-yyyy")</f>
        <v>05-09-2021</v>
      </c>
      <c r="F6234" s="1" t="str">
        <f t="shared" si="388"/>
        <v>September</v>
      </c>
      <c r="G6234" s="1" t="str">
        <f t="shared" si="389"/>
        <v>2021</v>
      </c>
      <c r="H6234" s="1" t="str">
        <f t="shared" si="390"/>
        <v>Sunday</v>
      </c>
      <c r="I6234" s="1" t="str">
        <f t="shared" si="391"/>
        <v>05</v>
      </c>
      <c r="J6234" t="s">
        <v>47</v>
      </c>
      <c r="K6234" t="s">
        <v>91</v>
      </c>
      <c r="L6234" t="s">
        <v>92</v>
      </c>
      <c r="M6234" t="s">
        <v>18</v>
      </c>
      <c r="N6234">
        <v>48</v>
      </c>
      <c r="O6234">
        <v>223</v>
      </c>
      <c r="P6234">
        <v>10704</v>
      </c>
      <c r="Q6234">
        <v>5138</v>
      </c>
      <c r="R6234">
        <v>0.48</v>
      </c>
      <c r="S6234" t="s">
        <v>82</v>
      </c>
      <c r="T6234" t="str">
        <f>IF(Table1[[#This Row],[Units Sold]]&gt; 700,"High Units","low Units")</f>
        <v>low Units</v>
      </c>
      <c r="U6234">
        <f>SUM(Table1[[#This Row],[Operating Profit]])/SUM(Table1[Operating Profit])*100</f>
        <v>1.546960757736425E-3</v>
      </c>
      <c r="V6234">
        <f>SUM(Table1[[#This Row],[Price per Unit]]*Table1[[#This Row],[Units Sold]])</f>
        <v>10704</v>
      </c>
      <c r="W6234">
        <f>SUM(Table1[[#This Row],[Total Sales]]-Table1[[#This Row],[Operating Profit]])</f>
        <v>5566</v>
      </c>
      <c r="X6234">
        <f>SUM(Table1[[#This Row],[Total Sales]]-Table1[[#This Row],[Cost]])</f>
        <v>5138</v>
      </c>
      <c r="Y6234">
        <f>SUM(Table1[[#This Row],[profit/loss]])/SUM(Table1[profit/loss])</f>
        <v>1.5469607577364251E-5</v>
      </c>
    </row>
    <row r="6235" spans="1:25" x14ac:dyDescent="0.3">
      <c r="A6235" t="s">
        <v>13</v>
      </c>
      <c r="B6235" t="s">
        <v>82</v>
      </c>
      <c r="C6235">
        <v>1185732</v>
      </c>
      <c r="D6235" s="9">
        <v>44444</v>
      </c>
      <c r="E6235" s="8" t="str">
        <f>TEXT(Table1[[#This Row],[Invoice Date]],"dd-mm-yyyy")</f>
        <v>05-09-2021</v>
      </c>
      <c r="F6235" s="1" t="str">
        <f t="shared" si="388"/>
        <v>September</v>
      </c>
      <c r="G6235" s="1" t="str">
        <f t="shared" si="389"/>
        <v>2021</v>
      </c>
      <c r="H6235" s="1" t="str">
        <f t="shared" si="390"/>
        <v>Sunday</v>
      </c>
      <c r="I6235" s="1" t="str">
        <f t="shared" si="391"/>
        <v>05</v>
      </c>
      <c r="J6235" t="s">
        <v>47</v>
      </c>
      <c r="K6235" t="s">
        <v>91</v>
      </c>
      <c r="L6235" t="s">
        <v>92</v>
      </c>
      <c r="M6235" t="s">
        <v>19</v>
      </c>
      <c r="N6235">
        <v>38</v>
      </c>
      <c r="O6235">
        <v>196</v>
      </c>
      <c r="P6235">
        <v>7448</v>
      </c>
      <c r="Q6235">
        <v>2905</v>
      </c>
      <c r="R6235">
        <v>0.39</v>
      </c>
      <c r="S6235" t="s">
        <v>82</v>
      </c>
      <c r="T6235" t="str">
        <f>IF(Table1[[#This Row],[Units Sold]]&gt; 700,"High Units","low Units")</f>
        <v>low Units</v>
      </c>
      <c r="U6235">
        <f>SUM(Table1[[#This Row],[Operating Profit]])/SUM(Table1[Operating Profit])*100</f>
        <v>8.7464402515070362E-4</v>
      </c>
      <c r="V6235">
        <f>SUM(Table1[[#This Row],[Price per Unit]]*Table1[[#This Row],[Units Sold]])</f>
        <v>7448</v>
      </c>
      <c r="W6235">
        <f>SUM(Table1[[#This Row],[Total Sales]]-Table1[[#This Row],[Operating Profit]])</f>
        <v>4543</v>
      </c>
      <c r="X6235">
        <f>SUM(Table1[[#This Row],[Total Sales]]-Table1[[#This Row],[Cost]])</f>
        <v>2905</v>
      </c>
      <c r="Y6235">
        <f>SUM(Table1[[#This Row],[profit/loss]])/SUM(Table1[profit/loss])</f>
        <v>8.7464402515070359E-6</v>
      </c>
    </row>
    <row r="6236" spans="1:25" x14ac:dyDescent="0.3">
      <c r="A6236" t="s">
        <v>13</v>
      </c>
      <c r="B6236" t="s">
        <v>82</v>
      </c>
      <c r="C6236">
        <v>1185732</v>
      </c>
      <c r="D6236" s="9">
        <v>44444</v>
      </c>
      <c r="E6236" s="8" t="str">
        <f>TEXT(Table1[[#This Row],[Invoice Date]],"dd-mm-yyyy")</f>
        <v>05-09-2021</v>
      </c>
      <c r="F6236" s="1" t="str">
        <f t="shared" si="388"/>
        <v>September</v>
      </c>
      <c r="G6236" s="1" t="str">
        <f t="shared" si="389"/>
        <v>2021</v>
      </c>
      <c r="H6236" s="1" t="str">
        <f t="shared" si="390"/>
        <v>Sunday</v>
      </c>
      <c r="I6236" s="1" t="str">
        <f t="shared" si="391"/>
        <v>05</v>
      </c>
      <c r="J6236" t="s">
        <v>47</v>
      </c>
      <c r="K6236" t="s">
        <v>91</v>
      </c>
      <c r="L6236" t="s">
        <v>92</v>
      </c>
      <c r="M6236" t="s">
        <v>20</v>
      </c>
      <c r="N6236">
        <v>39</v>
      </c>
      <c r="O6236">
        <v>210</v>
      </c>
      <c r="P6236">
        <v>8190</v>
      </c>
      <c r="Q6236">
        <v>3276</v>
      </c>
      <c r="R6236">
        <v>0.4</v>
      </c>
      <c r="S6236" t="s">
        <v>82</v>
      </c>
      <c r="T6236" t="str">
        <f>IF(Table1[[#This Row],[Units Sold]]&gt; 700,"High Units","low Units")</f>
        <v>low Units</v>
      </c>
      <c r="U6236">
        <f>SUM(Table1[[#This Row],[Operating Profit]])/SUM(Table1[Operating Profit])*100</f>
        <v>9.8634555125428746E-4</v>
      </c>
      <c r="V6236">
        <f>SUM(Table1[[#This Row],[Price per Unit]]*Table1[[#This Row],[Units Sold]])</f>
        <v>8190</v>
      </c>
      <c r="W6236">
        <f>SUM(Table1[[#This Row],[Total Sales]]-Table1[[#This Row],[Operating Profit]])</f>
        <v>4914</v>
      </c>
      <c r="X6236">
        <f>SUM(Table1[[#This Row],[Total Sales]]-Table1[[#This Row],[Cost]])</f>
        <v>3276</v>
      </c>
      <c r="Y6236">
        <f>SUM(Table1[[#This Row],[profit/loss]])/SUM(Table1[profit/loss])</f>
        <v>9.8634555125428737E-6</v>
      </c>
    </row>
    <row r="6237" spans="1:25" x14ac:dyDescent="0.3">
      <c r="A6237" t="s">
        <v>13</v>
      </c>
      <c r="B6237" t="s">
        <v>82</v>
      </c>
      <c r="C6237">
        <v>1185732</v>
      </c>
      <c r="D6237" s="9">
        <v>44444</v>
      </c>
      <c r="E6237" s="8" t="str">
        <f>TEXT(Table1[[#This Row],[Invoice Date]],"dd-mm-yyyy")</f>
        <v>05-09-2021</v>
      </c>
      <c r="F6237" s="1" t="str">
        <f t="shared" si="388"/>
        <v>September</v>
      </c>
      <c r="G6237" s="1" t="str">
        <f t="shared" si="389"/>
        <v>2021</v>
      </c>
      <c r="H6237" s="1" t="str">
        <f t="shared" si="390"/>
        <v>Sunday</v>
      </c>
      <c r="I6237" s="1" t="str">
        <f t="shared" si="391"/>
        <v>05</v>
      </c>
      <c r="J6237" t="s">
        <v>47</v>
      </c>
      <c r="K6237" t="s">
        <v>91</v>
      </c>
      <c r="L6237" t="s">
        <v>92</v>
      </c>
      <c r="M6237" t="s">
        <v>21</v>
      </c>
      <c r="N6237">
        <v>48</v>
      </c>
      <c r="O6237">
        <v>175</v>
      </c>
      <c r="P6237">
        <v>8400</v>
      </c>
      <c r="Q6237">
        <v>3864</v>
      </c>
      <c r="R6237">
        <v>0.46</v>
      </c>
      <c r="S6237" t="s">
        <v>82</v>
      </c>
      <c r="T6237" t="str">
        <f>IF(Table1[[#This Row],[Units Sold]]&gt; 700,"High Units","low Units")</f>
        <v>low Units</v>
      </c>
      <c r="U6237">
        <f>SUM(Table1[[#This Row],[Operating Profit]])/SUM(Table1[Operating Profit])*100</f>
        <v>1.1633819322486468E-3</v>
      </c>
      <c r="V6237">
        <f>SUM(Table1[[#This Row],[Price per Unit]]*Table1[[#This Row],[Units Sold]])</f>
        <v>8400</v>
      </c>
      <c r="W6237">
        <f>SUM(Table1[[#This Row],[Total Sales]]-Table1[[#This Row],[Operating Profit]])</f>
        <v>4536</v>
      </c>
      <c r="X6237">
        <f>SUM(Table1[[#This Row],[Total Sales]]-Table1[[#This Row],[Cost]])</f>
        <v>3864</v>
      </c>
      <c r="Y6237">
        <f>SUM(Table1[[#This Row],[profit/loss]])/SUM(Table1[profit/loss])</f>
        <v>1.1633819322486467E-5</v>
      </c>
    </row>
    <row r="6238" spans="1:25" x14ac:dyDescent="0.3">
      <c r="A6238" t="s">
        <v>13</v>
      </c>
      <c r="B6238" t="s">
        <v>82</v>
      </c>
      <c r="C6238">
        <v>1185732</v>
      </c>
      <c r="D6238" s="9">
        <v>44444</v>
      </c>
      <c r="E6238" s="8" t="str">
        <f>TEXT(Table1[[#This Row],[Invoice Date]],"dd-mm-yyyy")</f>
        <v>05-09-2021</v>
      </c>
      <c r="F6238" s="1" t="str">
        <f t="shared" si="388"/>
        <v>September</v>
      </c>
      <c r="G6238" s="1" t="str">
        <f t="shared" si="389"/>
        <v>2021</v>
      </c>
      <c r="H6238" s="1" t="str">
        <f t="shared" si="390"/>
        <v>Sunday</v>
      </c>
      <c r="I6238" s="1" t="str">
        <f t="shared" si="391"/>
        <v>05</v>
      </c>
      <c r="J6238" t="s">
        <v>47</v>
      </c>
      <c r="K6238" t="s">
        <v>91</v>
      </c>
      <c r="L6238" t="s">
        <v>92</v>
      </c>
      <c r="M6238" t="s">
        <v>22</v>
      </c>
      <c r="N6238">
        <v>52</v>
      </c>
      <c r="O6238">
        <v>232</v>
      </c>
      <c r="P6238">
        <v>12064</v>
      </c>
      <c r="Q6238">
        <v>7238</v>
      </c>
      <c r="R6238">
        <v>0.6</v>
      </c>
      <c r="S6238" t="s">
        <v>82</v>
      </c>
      <c r="T6238" t="str">
        <f>IF(Table1[[#This Row],[Units Sold]]&gt; 700,"High Units","low Units")</f>
        <v>low Units</v>
      </c>
      <c r="U6238">
        <f>SUM(Table1[[#This Row],[Operating Profit]])/SUM(Table1[Operating Profit])*100</f>
        <v>2.1792335470019937E-3</v>
      </c>
      <c r="V6238">
        <f>SUM(Table1[[#This Row],[Price per Unit]]*Table1[[#This Row],[Units Sold]])</f>
        <v>12064</v>
      </c>
      <c r="W6238">
        <f>SUM(Table1[[#This Row],[Total Sales]]-Table1[[#This Row],[Operating Profit]])</f>
        <v>4826</v>
      </c>
      <c r="X6238">
        <f>SUM(Table1[[#This Row],[Total Sales]]-Table1[[#This Row],[Cost]])</f>
        <v>7238</v>
      </c>
      <c r="Y6238">
        <f>SUM(Table1[[#This Row],[profit/loss]])/SUM(Table1[profit/loss])</f>
        <v>2.1792335470019938E-5</v>
      </c>
    </row>
    <row r="6239" spans="1:25" x14ac:dyDescent="0.3">
      <c r="A6239" t="s">
        <v>13</v>
      </c>
      <c r="B6239" t="s">
        <v>82</v>
      </c>
      <c r="C6239">
        <v>1185732</v>
      </c>
      <c r="D6239" s="9">
        <v>44476</v>
      </c>
      <c r="E6239" s="8" t="str">
        <f>TEXT(Table1[[#This Row],[Invoice Date]],"dd-mm-yyyy")</f>
        <v>07-10-2021</v>
      </c>
      <c r="F6239" s="1" t="str">
        <f t="shared" si="388"/>
        <v>October</v>
      </c>
      <c r="G6239" s="1" t="str">
        <f t="shared" si="389"/>
        <v>2021</v>
      </c>
      <c r="H6239" s="1" t="str">
        <f t="shared" si="390"/>
        <v>Thursday</v>
      </c>
      <c r="I6239" s="1" t="str">
        <f t="shared" si="391"/>
        <v>07</v>
      </c>
      <c r="J6239" t="s">
        <v>47</v>
      </c>
      <c r="K6239" t="s">
        <v>91</v>
      </c>
      <c r="L6239" t="s">
        <v>92</v>
      </c>
      <c r="M6239" t="s">
        <v>16</v>
      </c>
      <c r="N6239">
        <v>50</v>
      </c>
      <c r="O6239">
        <v>244</v>
      </c>
      <c r="P6239">
        <v>12200</v>
      </c>
      <c r="Q6239">
        <v>7320</v>
      </c>
      <c r="R6239">
        <v>0.6</v>
      </c>
      <c r="S6239" t="s">
        <v>82</v>
      </c>
      <c r="T6239" t="str">
        <f>IF(Table1[[#This Row],[Units Sold]]&gt; 700,"High Units","low Units")</f>
        <v>low Units</v>
      </c>
      <c r="U6239">
        <f>SUM(Table1[[#This Row],[Operating Profit]])/SUM(Table1[Operating Profit])*100</f>
        <v>2.2039222940114112E-3</v>
      </c>
      <c r="V6239">
        <f>SUM(Table1[[#This Row],[Price per Unit]]*Table1[[#This Row],[Units Sold]])</f>
        <v>12200</v>
      </c>
      <c r="W6239">
        <f>SUM(Table1[[#This Row],[Total Sales]]-Table1[[#This Row],[Operating Profit]])</f>
        <v>4880</v>
      </c>
      <c r="X6239">
        <f>SUM(Table1[[#This Row],[Total Sales]]-Table1[[#This Row],[Cost]])</f>
        <v>7320</v>
      </c>
      <c r="Y6239">
        <f>SUM(Table1[[#This Row],[profit/loss]])/SUM(Table1[profit/loss])</f>
        <v>2.2039222940114114E-5</v>
      </c>
    </row>
    <row r="6240" spans="1:25" x14ac:dyDescent="0.3">
      <c r="A6240" t="s">
        <v>13</v>
      </c>
      <c r="B6240" t="s">
        <v>82</v>
      </c>
      <c r="C6240">
        <v>1185732</v>
      </c>
      <c r="D6240" s="9">
        <v>44476</v>
      </c>
      <c r="E6240" s="8" t="str">
        <f>TEXT(Table1[[#This Row],[Invoice Date]],"dd-mm-yyyy")</f>
        <v>07-10-2021</v>
      </c>
      <c r="F6240" s="1" t="str">
        <f t="shared" si="388"/>
        <v>October</v>
      </c>
      <c r="G6240" s="1" t="str">
        <f t="shared" si="389"/>
        <v>2021</v>
      </c>
      <c r="H6240" s="1" t="str">
        <f t="shared" si="390"/>
        <v>Thursday</v>
      </c>
      <c r="I6240" s="1" t="str">
        <f t="shared" si="391"/>
        <v>07</v>
      </c>
      <c r="J6240" t="s">
        <v>47</v>
      </c>
      <c r="K6240" t="s">
        <v>91</v>
      </c>
      <c r="L6240" t="s">
        <v>92</v>
      </c>
      <c r="M6240" t="s">
        <v>18</v>
      </c>
      <c r="N6240">
        <v>42</v>
      </c>
      <c r="O6240">
        <v>208</v>
      </c>
      <c r="P6240">
        <v>8736</v>
      </c>
      <c r="Q6240">
        <v>4368</v>
      </c>
      <c r="R6240">
        <v>0.5</v>
      </c>
      <c r="S6240" t="s">
        <v>82</v>
      </c>
      <c r="T6240" t="str">
        <f>IF(Table1[[#This Row],[Units Sold]]&gt; 700,"High Units","low Units")</f>
        <v>low Units</v>
      </c>
      <c r="U6240">
        <f>SUM(Table1[[#This Row],[Operating Profit]])/SUM(Table1[Operating Profit])*100</f>
        <v>1.3151274016723832E-3</v>
      </c>
      <c r="V6240">
        <f>SUM(Table1[[#This Row],[Price per Unit]]*Table1[[#This Row],[Units Sold]])</f>
        <v>8736</v>
      </c>
      <c r="W6240">
        <f>SUM(Table1[[#This Row],[Total Sales]]-Table1[[#This Row],[Operating Profit]])</f>
        <v>4368</v>
      </c>
      <c r="X6240">
        <f>SUM(Table1[[#This Row],[Total Sales]]-Table1[[#This Row],[Cost]])</f>
        <v>4368</v>
      </c>
      <c r="Y6240">
        <f>SUM(Table1[[#This Row],[profit/loss]])/SUM(Table1[profit/loss])</f>
        <v>1.3151274016723832E-5</v>
      </c>
    </row>
    <row r="6241" spans="1:25" x14ac:dyDescent="0.3">
      <c r="A6241" t="s">
        <v>13</v>
      </c>
      <c r="B6241" t="s">
        <v>82</v>
      </c>
      <c r="C6241">
        <v>1185732</v>
      </c>
      <c r="D6241" s="9">
        <v>44476</v>
      </c>
      <c r="E6241" s="8" t="str">
        <f>TEXT(Table1[[#This Row],[Invoice Date]],"dd-mm-yyyy")</f>
        <v>07-10-2021</v>
      </c>
      <c r="F6241" s="1" t="str">
        <f t="shared" si="388"/>
        <v>October</v>
      </c>
      <c r="G6241" s="1" t="str">
        <f t="shared" si="389"/>
        <v>2021</v>
      </c>
      <c r="H6241" s="1" t="str">
        <f t="shared" si="390"/>
        <v>Thursday</v>
      </c>
      <c r="I6241" s="1" t="str">
        <f t="shared" si="391"/>
        <v>07</v>
      </c>
      <c r="J6241" t="s">
        <v>47</v>
      </c>
      <c r="K6241" t="s">
        <v>91</v>
      </c>
      <c r="L6241" t="s">
        <v>92</v>
      </c>
      <c r="M6241" t="s">
        <v>19</v>
      </c>
      <c r="N6241">
        <v>41</v>
      </c>
      <c r="O6241">
        <v>176</v>
      </c>
      <c r="P6241">
        <v>7216</v>
      </c>
      <c r="Q6241">
        <v>2814</v>
      </c>
      <c r="R6241">
        <v>0.39</v>
      </c>
      <c r="S6241" t="s">
        <v>82</v>
      </c>
      <c r="T6241" t="str">
        <f>IF(Table1[[#This Row],[Units Sold]]&gt; 700,"High Units","low Units")</f>
        <v>low Units</v>
      </c>
      <c r="U6241">
        <f>SUM(Table1[[#This Row],[Operating Profit]])/SUM(Table1[Operating Profit])*100</f>
        <v>8.4724553761586214E-4</v>
      </c>
      <c r="V6241">
        <f>SUM(Table1[[#This Row],[Price per Unit]]*Table1[[#This Row],[Units Sold]])</f>
        <v>7216</v>
      </c>
      <c r="W6241">
        <f>SUM(Table1[[#This Row],[Total Sales]]-Table1[[#This Row],[Operating Profit]])</f>
        <v>4402</v>
      </c>
      <c r="X6241">
        <f>SUM(Table1[[#This Row],[Total Sales]]-Table1[[#This Row],[Cost]])</f>
        <v>2814</v>
      </c>
      <c r="Y6241">
        <f>SUM(Table1[[#This Row],[profit/loss]])/SUM(Table1[profit/loss])</f>
        <v>8.4724553761586218E-6</v>
      </c>
    </row>
    <row r="6242" spans="1:25" x14ac:dyDescent="0.3">
      <c r="A6242" t="s">
        <v>13</v>
      </c>
      <c r="B6242" t="s">
        <v>82</v>
      </c>
      <c r="C6242">
        <v>1185732</v>
      </c>
      <c r="D6242" s="9">
        <v>44476</v>
      </c>
      <c r="E6242" s="8" t="str">
        <f>TEXT(Table1[[#This Row],[Invoice Date]],"dd-mm-yyyy")</f>
        <v>07-10-2021</v>
      </c>
      <c r="F6242" s="1" t="str">
        <f t="shared" si="388"/>
        <v>October</v>
      </c>
      <c r="G6242" s="1" t="str">
        <f t="shared" si="389"/>
        <v>2021</v>
      </c>
      <c r="H6242" s="1" t="str">
        <f t="shared" si="390"/>
        <v>Thursday</v>
      </c>
      <c r="I6242" s="1" t="str">
        <f t="shared" si="391"/>
        <v>07</v>
      </c>
      <c r="J6242" t="s">
        <v>47</v>
      </c>
      <c r="K6242" t="s">
        <v>91</v>
      </c>
      <c r="L6242" t="s">
        <v>92</v>
      </c>
      <c r="M6242" t="s">
        <v>20</v>
      </c>
      <c r="N6242">
        <v>41</v>
      </c>
      <c r="O6242">
        <v>176</v>
      </c>
      <c r="P6242">
        <v>7216</v>
      </c>
      <c r="Q6242">
        <v>2886</v>
      </c>
      <c r="R6242">
        <v>0.4</v>
      </c>
      <c r="S6242" t="s">
        <v>82</v>
      </c>
      <c r="T6242" t="str">
        <f>IF(Table1[[#This Row],[Units Sold]]&gt; 700,"High Units","low Units")</f>
        <v>low Units</v>
      </c>
      <c r="U6242">
        <f>SUM(Table1[[#This Row],[Operating Profit]])/SUM(Table1[Operating Profit])*100</f>
        <v>8.6892346181925316E-4</v>
      </c>
      <c r="V6242">
        <f>SUM(Table1[[#This Row],[Price per Unit]]*Table1[[#This Row],[Units Sold]])</f>
        <v>7216</v>
      </c>
      <c r="W6242">
        <f>SUM(Table1[[#This Row],[Total Sales]]-Table1[[#This Row],[Operating Profit]])</f>
        <v>4330</v>
      </c>
      <c r="X6242">
        <f>SUM(Table1[[#This Row],[Total Sales]]-Table1[[#This Row],[Cost]])</f>
        <v>2886</v>
      </c>
      <c r="Y6242">
        <f>SUM(Table1[[#This Row],[profit/loss]])/SUM(Table1[profit/loss])</f>
        <v>8.689234618192532E-6</v>
      </c>
    </row>
    <row r="6243" spans="1:25" x14ac:dyDescent="0.3">
      <c r="A6243" t="s">
        <v>13</v>
      </c>
      <c r="B6243" t="s">
        <v>82</v>
      </c>
      <c r="C6243">
        <v>1185732</v>
      </c>
      <c r="D6243" s="9">
        <v>44476</v>
      </c>
      <c r="E6243" s="8" t="str">
        <f>TEXT(Table1[[#This Row],[Invoice Date]],"dd-mm-yyyy")</f>
        <v>07-10-2021</v>
      </c>
      <c r="F6243" s="1" t="str">
        <f t="shared" si="388"/>
        <v>October</v>
      </c>
      <c r="G6243" s="1" t="str">
        <f t="shared" si="389"/>
        <v>2021</v>
      </c>
      <c r="H6243" s="1" t="str">
        <f t="shared" si="390"/>
        <v>Thursday</v>
      </c>
      <c r="I6243" s="1" t="str">
        <f t="shared" si="391"/>
        <v>07</v>
      </c>
      <c r="J6243" t="s">
        <v>47</v>
      </c>
      <c r="K6243" t="s">
        <v>91</v>
      </c>
      <c r="L6243" t="s">
        <v>92</v>
      </c>
      <c r="M6243" t="s">
        <v>21</v>
      </c>
      <c r="N6243">
        <v>52</v>
      </c>
      <c r="O6243">
        <v>189</v>
      </c>
      <c r="P6243">
        <v>9828</v>
      </c>
      <c r="Q6243">
        <v>4717</v>
      </c>
      <c r="R6243">
        <v>0.48</v>
      </c>
      <c r="S6243" t="s">
        <v>82</v>
      </c>
      <c r="T6243" t="str">
        <f>IF(Table1[[#This Row],[Units Sold]]&gt; 700,"High Units","low Units")</f>
        <v>low Units</v>
      </c>
      <c r="U6243">
        <f>SUM(Table1[[#This Row],[Operating Profit]])/SUM(Table1[Operating Profit])*100</f>
        <v>1.4202051176027087E-3</v>
      </c>
      <c r="V6243">
        <f>SUM(Table1[[#This Row],[Price per Unit]]*Table1[[#This Row],[Units Sold]])</f>
        <v>9828</v>
      </c>
      <c r="W6243">
        <f>SUM(Table1[[#This Row],[Total Sales]]-Table1[[#This Row],[Operating Profit]])</f>
        <v>5111</v>
      </c>
      <c r="X6243">
        <f>SUM(Table1[[#This Row],[Total Sales]]-Table1[[#This Row],[Cost]])</f>
        <v>4717</v>
      </c>
      <c r="Y6243">
        <f>SUM(Table1[[#This Row],[profit/loss]])/SUM(Table1[profit/loss])</f>
        <v>1.4202051176027087E-5</v>
      </c>
    </row>
    <row r="6244" spans="1:25" x14ac:dyDescent="0.3">
      <c r="A6244" t="s">
        <v>13</v>
      </c>
      <c r="B6244" t="s">
        <v>82</v>
      </c>
      <c r="C6244">
        <v>1185732</v>
      </c>
      <c r="D6244" s="9">
        <v>44476</v>
      </c>
      <c r="E6244" s="8" t="str">
        <f>TEXT(Table1[[#This Row],[Invoice Date]],"dd-mm-yyyy")</f>
        <v>07-10-2021</v>
      </c>
      <c r="F6244" s="1" t="str">
        <f t="shared" si="388"/>
        <v>October</v>
      </c>
      <c r="G6244" s="1" t="str">
        <f t="shared" si="389"/>
        <v>2021</v>
      </c>
      <c r="H6244" s="1" t="str">
        <f t="shared" si="390"/>
        <v>Thursday</v>
      </c>
      <c r="I6244" s="1" t="str">
        <f t="shared" si="391"/>
        <v>07</v>
      </c>
      <c r="J6244" t="s">
        <v>47</v>
      </c>
      <c r="K6244" t="s">
        <v>91</v>
      </c>
      <c r="L6244" t="s">
        <v>92</v>
      </c>
      <c r="M6244" t="s">
        <v>22</v>
      </c>
      <c r="N6244">
        <v>56</v>
      </c>
      <c r="O6244">
        <v>225</v>
      </c>
      <c r="P6244">
        <v>12600</v>
      </c>
      <c r="Q6244">
        <v>8190</v>
      </c>
      <c r="R6244">
        <v>0.65</v>
      </c>
      <c r="S6244" t="s">
        <v>82</v>
      </c>
      <c r="T6244" t="str">
        <f>IF(Table1[[#This Row],[Units Sold]]&gt; 700,"High Units","low Units")</f>
        <v>low Units</v>
      </c>
      <c r="U6244">
        <f>SUM(Table1[[#This Row],[Operating Profit]])/SUM(Table1[Operating Profit])*100</f>
        <v>2.4658638781357187E-3</v>
      </c>
      <c r="V6244">
        <f>SUM(Table1[[#This Row],[Price per Unit]]*Table1[[#This Row],[Units Sold]])</f>
        <v>12600</v>
      </c>
      <c r="W6244">
        <f>SUM(Table1[[#This Row],[Total Sales]]-Table1[[#This Row],[Operating Profit]])</f>
        <v>4410</v>
      </c>
      <c r="X6244">
        <f>SUM(Table1[[#This Row],[Total Sales]]-Table1[[#This Row],[Cost]])</f>
        <v>8190</v>
      </c>
      <c r="Y6244">
        <f>SUM(Table1[[#This Row],[profit/loss]])/SUM(Table1[profit/loss])</f>
        <v>2.4658638781357186E-5</v>
      </c>
    </row>
    <row r="6245" spans="1:25" x14ac:dyDescent="0.3">
      <c r="A6245" t="s">
        <v>13</v>
      </c>
      <c r="B6245" t="s">
        <v>82</v>
      </c>
      <c r="C6245">
        <v>1185732</v>
      </c>
      <c r="D6245" s="9">
        <v>44506</v>
      </c>
      <c r="E6245" s="8" t="str">
        <f>TEXT(Table1[[#This Row],[Invoice Date]],"dd-mm-yyyy")</f>
        <v>06-11-2021</v>
      </c>
      <c r="F6245" s="1" t="str">
        <f t="shared" si="388"/>
        <v>November</v>
      </c>
      <c r="G6245" s="1" t="str">
        <f t="shared" si="389"/>
        <v>2021</v>
      </c>
      <c r="H6245" s="1" t="str">
        <f t="shared" si="390"/>
        <v>Saturday</v>
      </c>
      <c r="I6245" s="1" t="str">
        <f t="shared" si="391"/>
        <v>06</v>
      </c>
      <c r="J6245" t="s">
        <v>47</v>
      </c>
      <c r="K6245" t="s">
        <v>91</v>
      </c>
      <c r="L6245" t="s">
        <v>92</v>
      </c>
      <c r="M6245" t="s">
        <v>16</v>
      </c>
      <c r="N6245">
        <v>50</v>
      </c>
      <c r="O6245">
        <v>278</v>
      </c>
      <c r="P6245">
        <v>13900</v>
      </c>
      <c r="Q6245">
        <v>7923</v>
      </c>
      <c r="R6245">
        <v>0.56999999999999995</v>
      </c>
      <c r="S6245" t="s">
        <v>82</v>
      </c>
      <c r="T6245" t="str">
        <f>IF(Table1[[#This Row],[Units Sold]]&gt; 700,"High Units","low Units")</f>
        <v>low Units</v>
      </c>
      <c r="U6245">
        <f>SUM(Table1[[#This Row],[Operating Profit]])/SUM(Table1[Operating Profit])*100</f>
        <v>2.3854749092148105E-3</v>
      </c>
      <c r="V6245">
        <f>SUM(Table1[[#This Row],[Price per Unit]]*Table1[[#This Row],[Units Sold]])</f>
        <v>13900</v>
      </c>
      <c r="W6245">
        <f>SUM(Table1[[#This Row],[Total Sales]]-Table1[[#This Row],[Operating Profit]])</f>
        <v>5977</v>
      </c>
      <c r="X6245">
        <f>SUM(Table1[[#This Row],[Total Sales]]-Table1[[#This Row],[Cost]])</f>
        <v>7923</v>
      </c>
      <c r="Y6245">
        <f>SUM(Table1[[#This Row],[profit/loss]])/SUM(Table1[profit/loss])</f>
        <v>2.3854749092148106E-5</v>
      </c>
    </row>
    <row r="6246" spans="1:25" x14ac:dyDescent="0.3">
      <c r="A6246" t="s">
        <v>13</v>
      </c>
      <c r="B6246" t="s">
        <v>82</v>
      </c>
      <c r="C6246">
        <v>1185732</v>
      </c>
      <c r="D6246" s="9">
        <v>44506</v>
      </c>
      <c r="E6246" s="8" t="str">
        <f>TEXT(Table1[[#This Row],[Invoice Date]],"dd-mm-yyyy")</f>
        <v>06-11-2021</v>
      </c>
      <c r="F6246" s="1" t="str">
        <f t="shared" si="388"/>
        <v>November</v>
      </c>
      <c r="G6246" s="1" t="str">
        <f t="shared" si="389"/>
        <v>2021</v>
      </c>
      <c r="H6246" s="1" t="str">
        <f t="shared" si="390"/>
        <v>Saturday</v>
      </c>
      <c r="I6246" s="1" t="str">
        <f t="shared" si="391"/>
        <v>06</v>
      </c>
      <c r="J6246" t="s">
        <v>47</v>
      </c>
      <c r="K6246" t="s">
        <v>91</v>
      </c>
      <c r="L6246" t="s">
        <v>92</v>
      </c>
      <c r="M6246" t="s">
        <v>18</v>
      </c>
      <c r="N6246">
        <v>44</v>
      </c>
      <c r="O6246">
        <v>188</v>
      </c>
      <c r="P6246">
        <v>8272</v>
      </c>
      <c r="Q6246">
        <v>3722</v>
      </c>
      <c r="R6246">
        <v>0.45</v>
      </c>
      <c r="S6246" t="s">
        <v>82</v>
      </c>
      <c r="T6246" t="str">
        <f>IF(Table1[[#This Row],[Units Sold]]&gt; 700,"High Units","low Units")</f>
        <v>low Units</v>
      </c>
      <c r="U6246">
        <f>SUM(Table1[[#This Row],[Operating Profit]])/SUM(Table1[Operating Profit])*100</f>
        <v>1.1206282484030701E-3</v>
      </c>
      <c r="V6246">
        <f>SUM(Table1[[#This Row],[Price per Unit]]*Table1[[#This Row],[Units Sold]])</f>
        <v>8272</v>
      </c>
      <c r="W6246">
        <f>SUM(Table1[[#This Row],[Total Sales]]-Table1[[#This Row],[Operating Profit]])</f>
        <v>4550</v>
      </c>
      <c r="X6246">
        <f>SUM(Table1[[#This Row],[Total Sales]]-Table1[[#This Row],[Cost]])</f>
        <v>3722</v>
      </c>
      <c r="Y6246">
        <f>SUM(Table1[[#This Row],[profit/loss]])/SUM(Table1[profit/loss])</f>
        <v>1.1206282484030702E-5</v>
      </c>
    </row>
    <row r="6247" spans="1:25" x14ac:dyDescent="0.3">
      <c r="A6247" t="s">
        <v>13</v>
      </c>
      <c r="B6247" t="s">
        <v>82</v>
      </c>
      <c r="C6247">
        <v>1185732</v>
      </c>
      <c r="D6247" s="9">
        <v>44506</v>
      </c>
      <c r="E6247" s="8" t="str">
        <f>TEXT(Table1[[#This Row],[Invoice Date]],"dd-mm-yyyy")</f>
        <v>06-11-2021</v>
      </c>
      <c r="F6247" s="1" t="str">
        <f t="shared" si="388"/>
        <v>November</v>
      </c>
      <c r="G6247" s="1" t="str">
        <f t="shared" si="389"/>
        <v>2021</v>
      </c>
      <c r="H6247" s="1" t="str">
        <f t="shared" si="390"/>
        <v>Saturday</v>
      </c>
      <c r="I6247" s="1" t="str">
        <f t="shared" si="391"/>
        <v>06</v>
      </c>
      <c r="J6247" t="s">
        <v>47</v>
      </c>
      <c r="K6247" t="s">
        <v>91</v>
      </c>
      <c r="L6247" t="s">
        <v>92</v>
      </c>
      <c r="M6247" t="s">
        <v>19</v>
      </c>
      <c r="N6247">
        <v>43</v>
      </c>
      <c r="O6247">
        <v>202</v>
      </c>
      <c r="P6247">
        <v>8686</v>
      </c>
      <c r="Q6247">
        <v>3040</v>
      </c>
      <c r="R6247">
        <v>0.35</v>
      </c>
      <c r="S6247" t="s">
        <v>82</v>
      </c>
      <c r="T6247" t="str">
        <f>IF(Table1[[#This Row],[Units Sold]]&gt; 700,"High Units","low Units")</f>
        <v>low Units</v>
      </c>
      <c r="U6247">
        <f>SUM(Table1[[#This Row],[Operating Profit]])/SUM(Table1[Operating Profit])*100</f>
        <v>9.1529013303206163E-4</v>
      </c>
      <c r="V6247">
        <f>SUM(Table1[[#This Row],[Price per Unit]]*Table1[[#This Row],[Units Sold]])</f>
        <v>8686</v>
      </c>
      <c r="W6247">
        <f>SUM(Table1[[#This Row],[Total Sales]]-Table1[[#This Row],[Operating Profit]])</f>
        <v>5646</v>
      </c>
      <c r="X6247">
        <f>SUM(Table1[[#This Row],[Total Sales]]-Table1[[#This Row],[Cost]])</f>
        <v>3040</v>
      </c>
      <c r="Y6247">
        <f>SUM(Table1[[#This Row],[profit/loss]])/SUM(Table1[profit/loss])</f>
        <v>9.152901330320616E-6</v>
      </c>
    </row>
    <row r="6248" spans="1:25" x14ac:dyDescent="0.3">
      <c r="A6248" t="s">
        <v>13</v>
      </c>
      <c r="B6248" t="s">
        <v>82</v>
      </c>
      <c r="C6248">
        <v>1185732</v>
      </c>
      <c r="D6248" s="9">
        <v>44506</v>
      </c>
      <c r="E6248" s="8" t="str">
        <f>TEXT(Table1[[#This Row],[Invoice Date]],"dd-mm-yyyy")</f>
        <v>06-11-2021</v>
      </c>
      <c r="F6248" s="1" t="str">
        <f t="shared" si="388"/>
        <v>November</v>
      </c>
      <c r="G6248" s="1" t="str">
        <f t="shared" si="389"/>
        <v>2021</v>
      </c>
      <c r="H6248" s="1" t="str">
        <f t="shared" si="390"/>
        <v>Saturday</v>
      </c>
      <c r="I6248" s="1" t="str">
        <f t="shared" si="391"/>
        <v>06</v>
      </c>
      <c r="J6248" t="s">
        <v>47</v>
      </c>
      <c r="K6248" t="s">
        <v>91</v>
      </c>
      <c r="L6248" t="s">
        <v>92</v>
      </c>
      <c r="M6248" t="s">
        <v>20</v>
      </c>
      <c r="N6248">
        <v>53</v>
      </c>
      <c r="O6248">
        <v>225</v>
      </c>
      <c r="P6248">
        <v>11925</v>
      </c>
      <c r="Q6248">
        <v>5009</v>
      </c>
      <c r="R6248">
        <v>0.42</v>
      </c>
      <c r="S6248" t="s">
        <v>82</v>
      </c>
      <c r="T6248" t="str">
        <f>IF(Table1[[#This Row],[Units Sold]]&gt; 700,"High Units","low Units")</f>
        <v>low Units</v>
      </c>
      <c r="U6248">
        <f>SUM(Table1[[#This Row],[Operating Profit]])/SUM(Table1[Operating Profit])*100</f>
        <v>1.508121143538683E-3</v>
      </c>
      <c r="V6248">
        <f>SUM(Table1[[#This Row],[Price per Unit]]*Table1[[#This Row],[Units Sold]])</f>
        <v>11925</v>
      </c>
      <c r="W6248">
        <f>SUM(Table1[[#This Row],[Total Sales]]-Table1[[#This Row],[Operating Profit]])</f>
        <v>6916</v>
      </c>
      <c r="X6248">
        <f>SUM(Table1[[#This Row],[Total Sales]]-Table1[[#This Row],[Cost]])</f>
        <v>5009</v>
      </c>
      <c r="Y6248">
        <f>SUM(Table1[[#This Row],[profit/loss]])/SUM(Table1[profit/loss])</f>
        <v>1.508121143538683E-5</v>
      </c>
    </row>
    <row r="6249" spans="1:25" x14ac:dyDescent="0.3">
      <c r="A6249" t="s">
        <v>13</v>
      </c>
      <c r="B6249" t="s">
        <v>82</v>
      </c>
      <c r="C6249">
        <v>1185732</v>
      </c>
      <c r="D6249" s="9">
        <v>44506</v>
      </c>
      <c r="E6249" s="8" t="str">
        <f>TEXT(Table1[[#This Row],[Invoice Date]],"dd-mm-yyyy")</f>
        <v>06-11-2021</v>
      </c>
      <c r="F6249" s="1" t="str">
        <f t="shared" si="388"/>
        <v>November</v>
      </c>
      <c r="G6249" s="1" t="str">
        <f t="shared" si="389"/>
        <v>2021</v>
      </c>
      <c r="H6249" s="1" t="str">
        <f t="shared" si="390"/>
        <v>Saturday</v>
      </c>
      <c r="I6249" s="1" t="str">
        <f t="shared" si="391"/>
        <v>06</v>
      </c>
      <c r="J6249" t="s">
        <v>47</v>
      </c>
      <c r="K6249" t="s">
        <v>91</v>
      </c>
      <c r="L6249" t="s">
        <v>92</v>
      </c>
      <c r="M6249" t="s">
        <v>21</v>
      </c>
      <c r="N6249">
        <v>66</v>
      </c>
      <c r="O6249">
        <v>196</v>
      </c>
      <c r="P6249">
        <v>12936</v>
      </c>
      <c r="Q6249">
        <v>6080</v>
      </c>
      <c r="R6249">
        <v>0.47</v>
      </c>
      <c r="S6249" t="s">
        <v>82</v>
      </c>
      <c r="T6249" t="str">
        <f>IF(Table1[[#This Row],[Units Sold]]&gt; 700,"High Units","low Units")</f>
        <v>low Units</v>
      </c>
      <c r="U6249">
        <f>SUM(Table1[[#This Row],[Operating Profit]])/SUM(Table1[Operating Profit])*100</f>
        <v>1.8305802660641233E-3</v>
      </c>
      <c r="V6249">
        <f>SUM(Table1[[#This Row],[Price per Unit]]*Table1[[#This Row],[Units Sold]])</f>
        <v>12936</v>
      </c>
      <c r="W6249">
        <f>SUM(Table1[[#This Row],[Total Sales]]-Table1[[#This Row],[Operating Profit]])</f>
        <v>6856</v>
      </c>
      <c r="X6249">
        <f>SUM(Table1[[#This Row],[Total Sales]]-Table1[[#This Row],[Cost]])</f>
        <v>6080</v>
      </c>
      <c r="Y6249">
        <f>SUM(Table1[[#This Row],[profit/loss]])/SUM(Table1[profit/loss])</f>
        <v>1.8305802660641232E-5</v>
      </c>
    </row>
    <row r="6250" spans="1:25" x14ac:dyDescent="0.3">
      <c r="A6250" t="s">
        <v>13</v>
      </c>
      <c r="B6250" t="s">
        <v>82</v>
      </c>
      <c r="C6250">
        <v>1185732</v>
      </c>
      <c r="D6250" s="9">
        <v>44506</v>
      </c>
      <c r="E6250" s="8" t="str">
        <f>TEXT(Table1[[#This Row],[Invoice Date]],"dd-mm-yyyy")</f>
        <v>06-11-2021</v>
      </c>
      <c r="F6250" s="1" t="str">
        <f t="shared" si="388"/>
        <v>November</v>
      </c>
      <c r="G6250" s="1" t="str">
        <f t="shared" si="389"/>
        <v>2021</v>
      </c>
      <c r="H6250" s="1" t="str">
        <f t="shared" si="390"/>
        <v>Saturday</v>
      </c>
      <c r="I6250" s="1" t="str">
        <f t="shared" si="391"/>
        <v>06</v>
      </c>
      <c r="J6250" t="s">
        <v>47</v>
      </c>
      <c r="K6250" t="s">
        <v>91</v>
      </c>
      <c r="L6250" t="s">
        <v>92</v>
      </c>
      <c r="M6250" t="s">
        <v>22</v>
      </c>
      <c r="N6250">
        <v>74</v>
      </c>
      <c r="O6250">
        <v>206</v>
      </c>
      <c r="P6250">
        <v>15244</v>
      </c>
      <c r="Q6250">
        <v>9604</v>
      </c>
      <c r="R6250">
        <v>0.63</v>
      </c>
      <c r="S6250" t="s">
        <v>82</v>
      </c>
      <c r="T6250" t="str">
        <f>IF(Table1[[#This Row],[Units Sold]]&gt; 700,"High Units","low Units")</f>
        <v>low Units</v>
      </c>
      <c r="U6250">
        <f>SUM(Table1[[#This Row],[Operating Profit]])/SUM(Table1[Operating Profit])*100</f>
        <v>2.8915942229078683E-3</v>
      </c>
      <c r="V6250">
        <f>SUM(Table1[[#This Row],[Price per Unit]]*Table1[[#This Row],[Units Sold]])</f>
        <v>15244</v>
      </c>
      <c r="W6250">
        <f>SUM(Table1[[#This Row],[Total Sales]]-Table1[[#This Row],[Operating Profit]])</f>
        <v>5640</v>
      </c>
      <c r="X6250">
        <f>SUM(Table1[[#This Row],[Total Sales]]-Table1[[#This Row],[Cost]])</f>
        <v>9604</v>
      </c>
      <c r="Y6250">
        <f>SUM(Table1[[#This Row],[profit/loss]])/SUM(Table1[profit/loss])</f>
        <v>2.8915942229078682E-5</v>
      </c>
    </row>
    <row r="6251" spans="1:25" x14ac:dyDescent="0.3">
      <c r="A6251" t="s">
        <v>13</v>
      </c>
      <c r="B6251" t="s">
        <v>82</v>
      </c>
      <c r="C6251">
        <v>1185732</v>
      </c>
      <c r="D6251" s="9">
        <v>44535</v>
      </c>
      <c r="E6251" s="8" t="str">
        <f>TEXT(Table1[[#This Row],[Invoice Date]],"dd-mm-yyyy")</f>
        <v>05-12-2021</v>
      </c>
      <c r="F6251" s="1" t="str">
        <f t="shared" si="388"/>
        <v>December</v>
      </c>
      <c r="G6251" s="1" t="str">
        <f t="shared" si="389"/>
        <v>2021</v>
      </c>
      <c r="H6251" s="1" t="str">
        <f t="shared" si="390"/>
        <v>Sunday</v>
      </c>
      <c r="I6251" s="1" t="str">
        <f t="shared" si="391"/>
        <v>05</v>
      </c>
      <c r="J6251" t="s">
        <v>47</v>
      </c>
      <c r="K6251" t="s">
        <v>91</v>
      </c>
      <c r="L6251" t="s">
        <v>92</v>
      </c>
      <c r="M6251" t="s">
        <v>16</v>
      </c>
      <c r="N6251">
        <v>67</v>
      </c>
      <c r="O6251">
        <v>290</v>
      </c>
      <c r="P6251">
        <v>19430</v>
      </c>
      <c r="Q6251">
        <v>11658</v>
      </c>
      <c r="R6251">
        <v>0.6</v>
      </c>
      <c r="S6251" t="s">
        <v>82</v>
      </c>
      <c r="T6251" t="str">
        <f>IF(Table1[[#This Row],[Units Sold]]&gt; 700,"High Units","low Units")</f>
        <v>low Units</v>
      </c>
      <c r="U6251">
        <f>SUM(Table1[[#This Row],[Operating Profit]])/SUM(Table1[Operating Profit])*100</f>
        <v>3.5100172272657152E-3</v>
      </c>
      <c r="V6251">
        <f>SUM(Table1[[#This Row],[Price per Unit]]*Table1[[#This Row],[Units Sold]])</f>
        <v>19430</v>
      </c>
      <c r="W6251">
        <f>SUM(Table1[[#This Row],[Total Sales]]-Table1[[#This Row],[Operating Profit]])</f>
        <v>7772</v>
      </c>
      <c r="X6251">
        <f>SUM(Table1[[#This Row],[Total Sales]]-Table1[[#This Row],[Cost]])</f>
        <v>11658</v>
      </c>
      <c r="Y6251">
        <f>SUM(Table1[[#This Row],[profit/loss]])/SUM(Table1[profit/loss])</f>
        <v>3.5100172272657151E-5</v>
      </c>
    </row>
    <row r="6252" spans="1:25" x14ac:dyDescent="0.3">
      <c r="A6252" t="s">
        <v>13</v>
      </c>
      <c r="B6252" t="s">
        <v>82</v>
      </c>
      <c r="C6252">
        <v>1185732</v>
      </c>
      <c r="D6252" s="9">
        <v>44535</v>
      </c>
      <c r="E6252" s="8" t="str">
        <f>TEXT(Table1[[#This Row],[Invoice Date]],"dd-mm-yyyy")</f>
        <v>05-12-2021</v>
      </c>
      <c r="F6252" s="1" t="str">
        <f t="shared" si="388"/>
        <v>December</v>
      </c>
      <c r="G6252" s="1" t="str">
        <f t="shared" si="389"/>
        <v>2021</v>
      </c>
      <c r="H6252" s="1" t="str">
        <f t="shared" si="390"/>
        <v>Sunday</v>
      </c>
      <c r="I6252" s="1" t="str">
        <f t="shared" si="391"/>
        <v>05</v>
      </c>
      <c r="J6252" t="s">
        <v>47</v>
      </c>
      <c r="K6252" t="s">
        <v>91</v>
      </c>
      <c r="L6252" t="s">
        <v>92</v>
      </c>
      <c r="M6252" t="s">
        <v>18</v>
      </c>
      <c r="N6252">
        <v>58</v>
      </c>
      <c r="O6252">
        <v>219</v>
      </c>
      <c r="P6252">
        <v>12702</v>
      </c>
      <c r="Q6252">
        <v>5716</v>
      </c>
      <c r="R6252">
        <v>0.45</v>
      </c>
      <c r="S6252" t="s">
        <v>82</v>
      </c>
      <c r="T6252" t="str">
        <f>IF(Table1[[#This Row],[Units Sold]]&gt; 700,"High Units","low Units")</f>
        <v>low Units</v>
      </c>
      <c r="U6252">
        <f>SUM(Table1[[#This Row],[Operating Profit]])/SUM(Table1[Operating Profit])*100</f>
        <v>1.720986315924758E-3</v>
      </c>
      <c r="V6252">
        <f>SUM(Table1[[#This Row],[Price per Unit]]*Table1[[#This Row],[Units Sold]])</f>
        <v>12702</v>
      </c>
      <c r="W6252">
        <f>SUM(Table1[[#This Row],[Total Sales]]-Table1[[#This Row],[Operating Profit]])</f>
        <v>6986</v>
      </c>
      <c r="X6252">
        <f>SUM(Table1[[#This Row],[Total Sales]]-Table1[[#This Row],[Cost]])</f>
        <v>5716</v>
      </c>
      <c r="Y6252">
        <f>SUM(Table1[[#This Row],[profit/loss]])/SUM(Table1[profit/loss])</f>
        <v>1.7209863159247579E-5</v>
      </c>
    </row>
    <row r="6253" spans="1:25" x14ac:dyDescent="0.3">
      <c r="A6253" t="s">
        <v>25</v>
      </c>
      <c r="B6253" t="s">
        <v>82</v>
      </c>
      <c r="C6253">
        <v>1185732</v>
      </c>
      <c r="D6253" s="9">
        <v>44535</v>
      </c>
      <c r="E6253" s="8" t="str">
        <f>TEXT(Table1[[#This Row],[Invoice Date]],"dd-mm-yyyy")</f>
        <v>05-12-2021</v>
      </c>
      <c r="F6253" s="1" t="str">
        <f t="shared" si="388"/>
        <v>December</v>
      </c>
      <c r="G6253" s="1" t="str">
        <f t="shared" si="389"/>
        <v>2021</v>
      </c>
      <c r="H6253" s="1" t="str">
        <f t="shared" si="390"/>
        <v>Sunday</v>
      </c>
      <c r="I6253" s="1" t="str">
        <f t="shared" si="391"/>
        <v>05</v>
      </c>
      <c r="J6253" t="s">
        <v>47</v>
      </c>
      <c r="K6253" t="s">
        <v>91</v>
      </c>
      <c r="L6253" t="s">
        <v>92</v>
      </c>
      <c r="M6253" t="s">
        <v>19</v>
      </c>
      <c r="N6253">
        <v>56</v>
      </c>
      <c r="O6253">
        <v>215</v>
      </c>
      <c r="P6253">
        <v>12040</v>
      </c>
      <c r="Q6253">
        <v>4214</v>
      </c>
      <c r="R6253">
        <v>0.35</v>
      </c>
      <c r="S6253" t="s">
        <v>82</v>
      </c>
      <c r="T6253" t="str">
        <f>IF(Table1[[#This Row],[Units Sold]]&gt; 700,"High Units","low Units")</f>
        <v>low Units</v>
      </c>
      <c r="U6253">
        <f>SUM(Table1[[#This Row],[Operating Profit]])/SUM(Table1[Operating Profit])*100</f>
        <v>1.2687607304595748E-3</v>
      </c>
      <c r="V6253">
        <f>SUM(Table1[[#This Row],[Price per Unit]]*Table1[[#This Row],[Units Sold]])</f>
        <v>12040</v>
      </c>
      <c r="W6253">
        <f>SUM(Table1[[#This Row],[Total Sales]]-Table1[[#This Row],[Operating Profit]])</f>
        <v>7826</v>
      </c>
      <c r="X6253">
        <f>SUM(Table1[[#This Row],[Total Sales]]-Table1[[#This Row],[Cost]])</f>
        <v>4214</v>
      </c>
      <c r="Y6253">
        <f>SUM(Table1[[#This Row],[profit/loss]])/SUM(Table1[profit/loss])</f>
        <v>1.2687607304595748E-5</v>
      </c>
    </row>
    <row r="6254" spans="1:25" x14ac:dyDescent="0.3">
      <c r="A6254" t="s">
        <v>25</v>
      </c>
      <c r="B6254" t="s">
        <v>82</v>
      </c>
      <c r="C6254">
        <v>1185732</v>
      </c>
      <c r="D6254" s="9">
        <v>44535</v>
      </c>
      <c r="E6254" s="8" t="str">
        <f>TEXT(Table1[[#This Row],[Invoice Date]],"dd-mm-yyyy")</f>
        <v>05-12-2021</v>
      </c>
      <c r="F6254" s="1" t="str">
        <f t="shared" si="388"/>
        <v>December</v>
      </c>
      <c r="G6254" s="1" t="str">
        <f t="shared" si="389"/>
        <v>2021</v>
      </c>
      <c r="H6254" s="1" t="str">
        <f t="shared" si="390"/>
        <v>Sunday</v>
      </c>
      <c r="I6254" s="1" t="str">
        <f t="shared" si="391"/>
        <v>05</v>
      </c>
      <c r="J6254" t="s">
        <v>47</v>
      </c>
      <c r="K6254" t="s">
        <v>91</v>
      </c>
      <c r="L6254" t="s">
        <v>92</v>
      </c>
      <c r="M6254" t="s">
        <v>20</v>
      </c>
      <c r="N6254">
        <v>59</v>
      </c>
      <c r="O6254">
        <v>194</v>
      </c>
      <c r="P6254">
        <v>11446</v>
      </c>
      <c r="Q6254">
        <v>5151</v>
      </c>
      <c r="R6254">
        <v>0.45</v>
      </c>
      <c r="S6254" t="s">
        <v>82</v>
      </c>
      <c r="T6254" t="str">
        <f>IF(Table1[[#This Row],[Units Sold]]&gt; 700,"High Units","low Units")</f>
        <v>low Units</v>
      </c>
      <c r="U6254">
        <f>SUM(Table1[[#This Row],[Operating Profit]])/SUM(Table1[Operating Profit])*100</f>
        <v>1.5508748273842595E-3</v>
      </c>
      <c r="V6254">
        <f>SUM(Table1[[#This Row],[Price per Unit]]*Table1[[#This Row],[Units Sold]])</f>
        <v>11446</v>
      </c>
      <c r="W6254">
        <f>SUM(Table1[[#This Row],[Total Sales]]-Table1[[#This Row],[Operating Profit]])</f>
        <v>6295</v>
      </c>
      <c r="X6254">
        <f>SUM(Table1[[#This Row],[Total Sales]]-Table1[[#This Row],[Cost]])</f>
        <v>5151</v>
      </c>
      <c r="Y6254">
        <f>SUM(Table1[[#This Row],[profit/loss]])/SUM(Table1[profit/loss])</f>
        <v>1.5508748273842595E-5</v>
      </c>
    </row>
    <row r="6255" spans="1:25" x14ac:dyDescent="0.3">
      <c r="A6255" t="s">
        <v>25</v>
      </c>
      <c r="B6255" t="s">
        <v>82</v>
      </c>
      <c r="C6255">
        <v>1185732</v>
      </c>
      <c r="D6255" s="9">
        <v>44535</v>
      </c>
      <c r="E6255" s="8" t="str">
        <f>TEXT(Table1[[#This Row],[Invoice Date]],"dd-mm-yyyy")</f>
        <v>05-12-2021</v>
      </c>
      <c r="F6255" s="1" t="str">
        <f t="shared" si="388"/>
        <v>December</v>
      </c>
      <c r="G6255" s="1" t="str">
        <f t="shared" si="389"/>
        <v>2021</v>
      </c>
      <c r="H6255" s="1" t="str">
        <f t="shared" si="390"/>
        <v>Sunday</v>
      </c>
      <c r="I6255" s="1" t="str">
        <f t="shared" si="391"/>
        <v>05</v>
      </c>
      <c r="J6255" t="s">
        <v>47</v>
      </c>
      <c r="K6255" t="s">
        <v>91</v>
      </c>
      <c r="L6255" t="s">
        <v>92</v>
      </c>
      <c r="M6255" t="s">
        <v>21</v>
      </c>
      <c r="N6255">
        <v>66</v>
      </c>
      <c r="O6255">
        <v>225</v>
      </c>
      <c r="P6255">
        <v>14850</v>
      </c>
      <c r="Q6255">
        <v>6683</v>
      </c>
      <c r="R6255">
        <v>0.45</v>
      </c>
      <c r="S6255" t="s">
        <v>82</v>
      </c>
      <c r="T6255" t="str">
        <f>IF(Table1[[#This Row],[Units Sold]]&gt; 700,"High Units","low Units")</f>
        <v>low Units</v>
      </c>
      <c r="U6255">
        <f>SUM(Table1[[#This Row],[Operating Profit]])/SUM(Table1[Operating Profit])*100</f>
        <v>2.0121328812675219E-3</v>
      </c>
      <c r="V6255">
        <f>SUM(Table1[[#This Row],[Price per Unit]]*Table1[[#This Row],[Units Sold]])</f>
        <v>14850</v>
      </c>
      <c r="W6255">
        <f>SUM(Table1[[#This Row],[Total Sales]]-Table1[[#This Row],[Operating Profit]])</f>
        <v>8167</v>
      </c>
      <c r="X6255">
        <f>SUM(Table1[[#This Row],[Total Sales]]-Table1[[#This Row],[Cost]])</f>
        <v>6683</v>
      </c>
      <c r="Y6255">
        <f>SUM(Table1[[#This Row],[profit/loss]])/SUM(Table1[profit/loss])</f>
        <v>2.0121328812675221E-5</v>
      </c>
    </row>
    <row r="6256" spans="1:25" x14ac:dyDescent="0.3">
      <c r="A6256" t="s">
        <v>25</v>
      </c>
      <c r="B6256" t="s">
        <v>82</v>
      </c>
      <c r="C6256">
        <v>1185732</v>
      </c>
      <c r="D6256" s="9">
        <v>44535</v>
      </c>
      <c r="E6256" s="8" t="str">
        <f>TEXT(Table1[[#This Row],[Invoice Date]],"dd-mm-yyyy")</f>
        <v>05-12-2021</v>
      </c>
      <c r="F6256" s="1" t="str">
        <f t="shared" si="388"/>
        <v>December</v>
      </c>
      <c r="G6256" s="1" t="str">
        <f t="shared" si="389"/>
        <v>2021</v>
      </c>
      <c r="H6256" s="1" t="str">
        <f t="shared" si="390"/>
        <v>Sunday</v>
      </c>
      <c r="I6256" s="1" t="str">
        <f t="shared" si="391"/>
        <v>05</v>
      </c>
      <c r="J6256" t="s">
        <v>47</v>
      </c>
      <c r="K6256" t="s">
        <v>91</v>
      </c>
      <c r="L6256" t="s">
        <v>92</v>
      </c>
      <c r="M6256" t="s">
        <v>22</v>
      </c>
      <c r="N6256">
        <v>68</v>
      </c>
      <c r="O6256">
        <v>228</v>
      </c>
      <c r="P6256">
        <v>15504</v>
      </c>
      <c r="Q6256">
        <v>9302</v>
      </c>
      <c r="R6256">
        <v>0.6</v>
      </c>
      <c r="S6256" t="s">
        <v>82</v>
      </c>
      <c r="T6256" t="str">
        <f>IF(Table1[[#This Row],[Units Sold]]&gt; 700,"High Units","low Units")</f>
        <v>low Units</v>
      </c>
      <c r="U6256">
        <f>SUM(Table1[[#This Row],[Operating Profit]])/SUM(Table1[Operating Profit])*100</f>
        <v>2.8006673741658673E-3</v>
      </c>
      <c r="V6256">
        <f>SUM(Table1[[#This Row],[Price per Unit]]*Table1[[#This Row],[Units Sold]])</f>
        <v>15504</v>
      </c>
      <c r="W6256">
        <f>SUM(Table1[[#This Row],[Total Sales]]-Table1[[#This Row],[Operating Profit]])</f>
        <v>6202</v>
      </c>
      <c r="X6256">
        <f>SUM(Table1[[#This Row],[Total Sales]]-Table1[[#This Row],[Cost]])</f>
        <v>9302</v>
      </c>
      <c r="Y6256">
        <f>SUM(Table1[[#This Row],[profit/loss]])/SUM(Table1[profit/loss])</f>
        <v>2.8006673741658674E-5</v>
      </c>
    </row>
    <row r="6257" spans="1:25" x14ac:dyDescent="0.3">
      <c r="A6257" t="s">
        <v>25</v>
      </c>
      <c r="B6257" t="s">
        <v>82</v>
      </c>
      <c r="C6257">
        <v>1185732</v>
      </c>
      <c r="D6257" s="9">
        <v>44202</v>
      </c>
      <c r="E6257" s="8" t="str">
        <f>TEXT(Table1[[#This Row],[Invoice Date]],"dd-mm-yyyy")</f>
        <v>06-01-2021</v>
      </c>
      <c r="F6257" s="1" t="str">
        <f t="shared" si="388"/>
        <v>January</v>
      </c>
      <c r="G6257" s="1" t="str">
        <f t="shared" si="389"/>
        <v>2021</v>
      </c>
      <c r="H6257" s="1" t="str">
        <f t="shared" si="390"/>
        <v>Wednesday</v>
      </c>
      <c r="I6257" s="1" t="str">
        <f t="shared" si="391"/>
        <v>06</v>
      </c>
      <c r="J6257" t="s">
        <v>47</v>
      </c>
      <c r="K6257" t="s">
        <v>91</v>
      </c>
      <c r="L6257" t="s">
        <v>92</v>
      </c>
      <c r="M6257" t="s">
        <v>16</v>
      </c>
      <c r="N6257">
        <v>33</v>
      </c>
      <c r="O6257">
        <v>231</v>
      </c>
      <c r="P6257">
        <v>7623</v>
      </c>
      <c r="Q6257">
        <v>3812</v>
      </c>
      <c r="R6257">
        <v>0.5</v>
      </c>
      <c r="S6257" t="s">
        <v>82</v>
      </c>
      <c r="T6257" t="str">
        <f>IF(Table1[[#This Row],[Units Sold]]&gt; 700,"High Units","low Units")</f>
        <v>low Units</v>
      </c>
      <c r="U6257">
        <f>SUM(Table1[[#This Row],[Operating Profit]])/SUM(Table1[Operating Profit])*100</f>
        <v>1.1477256536573087E-3</v>
      </c>
      <c r="V6257">
        <f>SUM(Table1[[#This Row],[Price per Unit]]*Table1[[#This Row],[Units Sold]])</f>
        <v>7623</v>
      </c>
      <c r="W6257">
        <f>SUM(Table1[[#This Row],[Total Sales]]-Table1[[#This Row],[Operating Profit]])</f>
        <v>3811</v>
      </c>
      <c r="X6257">
        <f>SUM(Table1[[#This Row],[Total Sales]]-Table1[[#This Row],[Cost]])</f>
        <v>3812</v>
      </c>
      <c r="Y6257">
        <f>SUM(Table1[[#This Row],[profit/loss]])/SUM(Table1[profit/loss])</f>
        <v>1.1477256536573087E-5</v>
      </c>
    </row>
    <row r="6258" spans="1:25" x14ac:dyDescent="0.3">
      <c r="A6258" t="s">
        <v>25</v>
      </c>
      <c r="B6258" t="s">
        <v>82</v>
      </c>
      <c r="C6258">
        <v>1185732</v>
      </c>
      <c r="D6258" s="9">
        <v>44202</v>
      </c>
      <c r="E6258" s="8" t="str">
        <f>TEXT(Table1[[#This Row],[Invoice Date]],"dd-mm-yyyy")</f>
        <v>06-01-2021</v>
      </c>
      <c r="F6258" s="1" t="str">
        <f t="shared" si="388"/>
        <v>January</v>
      </c>
      <c r="G6258" s="1" t="str">
        <f t="shared" si="389"/>
        <v>2021</v>
      </c>
      <c r="H6258" s="1" t="str">
        <f t="shared" si="390"/>
        <v>Wednesday</v>
      </c>
      <c r="I6258" s="1" t="str">
        <f t="shared" si="391"/>
        <v>06</v>
      </c>
      <c r="J6258" t="s">
        <v>47</v>
      </c>
      <c r="K6258" t="s">
        <v>91</v>
      </c>
      <c r="L6258" t="s">
        <v>92</v>
      </c>
      <c r="M6258" t="s">
        <v>18</v>
      </c>
      <c r="N6258">
        <v>34</v>
      </c>
      <c r="O6258">
        <v>181</v>
      </c>
      <c r="P6258">
        <v>6154</v>
      </c>
      <c r="Q6258">
        <v>3077</v>
      </c>
      <c r="R6258">
        <v>0.5</v>
      </c>
      <c r="S6258" t="s">
        <v>82</v>
      </c>
      <c r="T6258" t="str">
        <f>IF(Table1[[#This Row],[Units Sold]]&gt; 700,"High Units","low Units")</f>
        <v>low Units</v>
      </c>
      <c r="U6258">
        <f>SUM(Table1[[#This Row],[Operating Profit]])/SUM(Table1[Operating Profit])*100</f>
        <v>9.2643017741435968E-4</v>
      </c>
      <c r="V6258">
        <f>SUM(Table1[[#This Row],[Price per Unit]]*Table1[[#This Row],[Units Sold]])</f>
        <v>6154</v>
      </c>
      <c r="W6258">
        <f>SUM(Table1[[#This Row],[Total Sales]]-Table1[[#This Row],[Operating Profit]])</f>
        <v>3077</v>
      </c>
      <c r="X6258">
        <f>SUM(Table1[[#This Row],[Total Sales]]-Table1[[#This Row],[Cost]])</f>
        <v>3077</v>
      </c>
      <c r="Y6258">
        <f>SUM(Table1[[#This Row],[profit/loss]])/SUM(Table1[profit/loss])</f>
        <v>9.2643017741435969E-6</v>
      </c>
    </row>
    <row r="6259" spans="1:25" x14ac:dyDescent="0.3">
      <c r="A6259" t="s">
        <v>25</v>
      </c>
      <c r="B6259" t="s">
        <v>82</v>
      </c>
      <c r="C6259">
        <v>1185732</v>
      </c>
      <c r="D6259" s="9">
        <v>44202</v>
      </c>
      <c r="E6259" s="8" t="str">
        <f>TEXT(Table1[[#This Row],[Invoice Date]],"dd-mm-yyyy")</f>
        <v>06-01-2021</v>
      </c>
      <c r="F6259" s="1" t="str">
        <f t="shared" si="388"/>
        <v>January</v>
      </c>
      <c r="G6259" s="1" t="str">
        <f t="shared" si="389"/>
        <v>2021</v>
      </c>
      <c r="H6259" s="1" t="str">
        <f t="shared" si="390"/>
        <v>Wednesday</v>
      </c>
      <c r="I6259" s="1" t="str">
        <f t="shared" si="391"/>
        <v>06</v>
      </c>
      <c r="J6259" t="s">
        <v>47</v>
      </c>
      <c r="K6259" t="s">
        <v>91</v>
      </c>
      <c r="L6259" t="s">
        <v>92</v>
      </c>
      <c r="M6259" t="s">
        <v>19</v>
      </c>
      <c r="N6259">
        <v>24</v>
      </c>
      <c r="O6259">
        <v>189</v>
      </c>
      <c r="P6259">
        <v>4536</v>
      </c>
      <c r="Q6259">
        <v>2449</v>
      </c>
      <c r="R6259">
        <v>0.54</v>
      </c>
      <c r="S6259" t="s">
        <v>82</v>
      </c>
      <c r="T6259" t="str">
        <f>IF(Table1[[#This Row],[Units Sold]]&gt; 700,"High Units","low Units")</f>
        <v>low Units</v>
      </c>
      <c r="U6259">
        <f>SUM(Table1[[#This Row],[Operating Profit]])/SUM(Table1[Operating Profit])*100</f>
        <v>7.3735050519589435E-4</v>
      </c>
      <c r="V6259">
        <f>SUM(Table1[[#This Row],[Price per Unit]]*Table1[[#This Row],[Units Sold]])</f>
        <v>4536</v>
      </c>
      <c r="W6259">
        <f>SUM(Table1[[#This Row],[Total Sales]]-Table1[[#This Row],[Operating Profit]])</f>
        <v>2087</v>
      </c>
      <c r="X6259">
        <f>SUM(Table1[[#This Row],[Total Sales]]-Table1[[#This Row],[Cost]])</f>
        <v>2449</v>
      </c>
      <c r="Y6259">
        <f>SUM(Table1[[#This Row],[profit/loss]])/SUM(Table1[profit/loss])</f>
        <v>7.3735050519589434E-6</v>
      </c>
    </row>
    <row r="6260" spans="1:25" x14ac:dyDescent="0.3">
      <c r="A6260" t="s">
        <v>25</v>
      </c>
      <c r="B6260" t="s">
        <v>82</v>
      </c>
      <c r="C6260">
        <v>1185732</v>
      </c>
      <c r="D6260" s="9">
        <v>44202</v>
      </c>
      <c r="E6260" s="8" t="str">
        <f>TEXT(Table1[[#This Row],[Invoice Date]],"dd-mm-yyyy")</f>
        <v>06-01-2021</v>
      </c>
      <c r="F6260" s="1" t="str">
        <f t="shared" si="388"/>
        <v>January</v>
      </c>
      <c r="G6260" s="1" t="str">
        <f t="shared" si="389"/>
        <v>2021</v>
      </c>
      <c r="H6260" s="1" t="str">
        <f t="shared" si="390"/>
        <v>Wednesday</v>
      </c>
      <c r="I6260" s="1" t="str">
        <f t="shared" si="391"/>
        <v>06</v>
      </c>
      <c r="J6260" t="s">
        <v>47</v>
      </c>
      <c r="K6260" t="s">
        <v>91</v>
      </c>
      <c r="L6260" t="s">
        <v>92</v>
      </c>
      <c r="M6260" t="s">
        <v>20</v>
      </c>
      <c r="N6260">
        <v>29</v>
      </c>
      <c r="O6260">
        <v>173</v>
      </c>
      <c r="P6260">
        <v>5017</v>
      </c>
      <c r="Q6260">
        <v>2759</v>
      </c>
      <c r="R6260">
        <v>0.55000000000000004</v>
      </c>
      <c r="S6260" t="s">
        <v>82</v>
      </c>
      <c r="T6260" t="str">
        <f>IF(Table1[[#This Row],[Units Sold]]&gt; 700,"High Units","low Units")</f>
        <v>low Units</v>
      </c>
      <c r="U6260">
        <f>SUM(Table1[[#This Row],[Operating Profit]])/SUM(Table1[Operating Profit])*100</f>
        <v>8.3068601218271639E-4</v>
      </c>
      <c r="V6260">
        <f>SUM(Table1[[#This Row],[Price per Unit]]*Table1[[#This Row],[Units Sold]])</f>
        <v>5017</v>
      </c>
      <c r="W6260">
        <f>SUM(Table1[[#This Row],[Total Sales]]-Table1[[#This Row],[Operating Profit]])</f>
        <v>2258</v>
      </c>
      <c r="X6260">
        <f>SUM(Table1[[#This Row],[Total Sales]]-Table1[[#This Row],[Cost]])</f>
        <v>2759</v>
      </c>
      <c r="Y6260">
        <f>SUM(Table1[[#This Row],[profit/loss]])/SUM(Table1[profit/loss])</f>
        <v>8.3068601218271638E-6</v>
      </c>
    </row>
    <row r="6261" spans="1:25" x14ac:dyDescent="0.3">
      <c r="A6261" t="s">
        <v>25</v>
      </c>
      <c r="B6261" t="s">
        <v>82</v>
      </c>
      <c r="C6261">
        <v>1185732</v>
      </c>
      <c r="D6261" s="9">
        <v>44202</v>
      </c>
      <c r="E6261" s="8" t="str">
        <f>TEXT(Table1[[#This Row],[Invoice Date]],"dd-mm-yyyy")</f>
        <v>06-01-2021</v>
      </c>
      <c r="F6261" s="1" t="str">
        <f t="shared" si="388"/>
        <v>January</v>
      </c>
      <c r="G6261" s="1" t="str">
        <f t="shared" si="389"/>
        <v>2021</v>
      </c>
      <c r="H6261" s="1" t="str">
        <f t="shared" si="390"/>
        <v>Wednesday</v>
      </c>
      <c r="I6261" s="1" t="str">
        <f t="shared" si="391"/>
        <v>06</v>
      </c>
      <c r="J6261" t="s">
        <v>47</v>
      </c>
      <c r="K6261" t="s">
        <v>91</v>
      </c>
      <c r="L6261" t="s">
        <v>92</v>
      </c>
      <c r="M6261" t="s">
        <v>21</v>
      </c>
      <c r="N6261">
        <v>42</v>
      </c>
      <c r="O6261">
        <v>156</v>
      </c>
      <c r="P6261">
        <v>6552</v>
      </c>
      <c r="Q6261">
        <v>3014</v>
      </c>
      <c r="R6261">
        <v>0.46</v>
      </c>
      <c r="S6261" t="s">
        <v>82</v>
      </c>
      <c r="T6261" t="str">
        <f>IF(Table1[[#This Row],[Units Sold]]&gt; 700,"High Units","low Units")</f>
        <v>low Units</v>
      </c>
      <c r="U6261">
        <f>SUM(Table1[[#This Row],[Operating Profit]])/SUM(Table1[Operating Profit])*100</f>
        <v>9.0746199373639268E-4</v>
      </c>
      <c r="V6261">
        <f>SUM(Table1[[#This Row],[Price per Unit]]*Table1[[#This Row],[Units Sold]])</f>
        <v>6552</v>
      </c>
      <c r="W6261">
        <f>SUM(Table1[[#This Row],[Total Sales]]-Table1[[#This Row],[Operating Profit]])</f>
        <v>3538</v>
      </c>
      <c r="X6261">
        <f>SUM(Table1[[#This Row],[Total Sales]]-Table1[[#This Row],[Cost]])</f>
        <v>3014</v>
      </c>
      <c r="Y6261">
        <f>SUM(Table1[[#This Row],[profit/loss]])/SUM(Table1[profit/loss])</f>
        <v>9.074619937363927E-6</v>
      </c>
    </row>
    <row r="6262" spans="1:25" x14ac:dyDescent="0.3">
      <c r="A6262" t="s">
        <v>25</v>
      </c>
      <c r="B6262" t="s">
        <v>82</v>
      </c>
      <c r="C6262">
        <v>1185732</v>
      </c>
      <c r="D6262" s="9">
        <v>44202</v>
      </c>
      <c r="E6262" s="8" t="str">
        <f>TEXT(Table1[[#This Row],[Invoice Date]],"dd-mm-yyyy")</f>
        <v>06-01-2021</v>
      </c>
      <c r="F6262" s="1" t="str">
        <f t="shared" si="388"/>
        <v>January</v>
      </c>
      <c r="G6262" s="1" t="str">
        <f t="shared" si="389"/>
        <v>2021</v>
      </c>
      <c r="H6262" s="1" t="str">
        <f t="shared" si="390"/>
        <v>Wednesday</v>
      </c>
      <c r="I6262" s="1" t="str">
        <f t="shared" si="391"/>
        <v>06</v>
      </c>
      <c r="J6262" t="s">
        <v>47</v>
      </c>
      <c r="K6262" t="s">
        <v>91</v>
      </c>
      <c r="L6262" t="s">
        <v>92</v>
      </c>
      <c r="M6262" t="s">
        <v>22</v>
      </c>
      <c r="N6262">
        <v>34</v>
      </c>
      <c r="O6262">
        <v>196</v>
      </c>
      <c r="P6262">
        <v>6664</v>
      </c>
      <c r="Q6262">
        <v>4265</v>
      </c>
      <c r="R6262">
        <v>0.64</v>
      </c>
      <c r="S6262" t="s">
        <v>82</v>
      </c>
      <c r="T6262" t="str">
        <f>IF(Table1[[#This Row],[Units Sold]]&gt; 700,"High Units","low Units")</f>
        <v>low Units</v>
      </c>
      <c r="U6262">
        <f>SUM(Table1[[#This Row],[Operating Profit]])/SUM(Table1[Operating Profit])*100</f>
        <v>1.28411592677031E-3</v>
      </c>
      <c r="V6262">
        <f>SUM(Table1[[#This Row],[Price per Unit]]*Table1[[#This Row],[Units Sold]])</f>
        <v>6664</v>
      </c>
      <c r="W6262">
        <f>SUM(Table1[[#This Row],[Total Sales]]-Table1[[#This Row],[Operating Profit]])</f>
        <v>2399</v>
      </c>
      <c r="X6262">
        <f>SUM(Table1[[#This Row],[Total Sales]]-Table1[[#This Row],[Cost]])</f>
        <v>4265</v>
      </c>
      <c r="Y6262">
        <f>SUM(Table1[[#This Row],[profit/loss]])/SUM(Table1[profit/loss])</f>
        <v>1.2841159267703101E-5</v>
      </c>
    </row>
    <row r="6263" spans="1:25" x14ac:dyDescent="0.3">
      <c r="A6263" t="s">
        <v>25</v>
      </c>
      <c r="B6263" t="s">
        <v>82</v>
      </c>
      <c r="C6263">
        <v>1185732</v>
      </c>
      <c r="D6263" s="9">
        <v>44231</v>
      </c>
      <c r="E6263" s="8" t="str">
        <f>TEXT(Table1[[#This Row],[Invoice Date]],"dd-mm-yyyy")</f>
        <v>04-02-2021</v>
      </c>
      <c r="F6263" s="1" t="str">
        <f t="shared" si="388"/>
        <v>February</v>
      </c>
      <c r="G6263" s="1" t="str">
        <f t="shared" si="389"/>
        <v>2021</v>
      </c>
      <c r="H6263" s="1" t="str">
        <f t="shared" si="390"/>
        <v>Thursday</v>
      </c>
      <c r="I6263" s="1" t="str">
        <f t="shared" si="391"/>
        <v>04</v>
      </c>
      <c r="J6263" t="s">
        <v>47</v>
      </c>
      <c r="K6263" t="s">
        <v>91</v>
      </c>
      <c r="L6263" t="s">
        <v>92</v>
      </c>
      <c r="M6263" t="s">
        <v>16</v>
      </c>
      <c r="N6263">
        <v>34</v>
      </c>
      <c r="O6263">
        <v>263</v>
      </c>
      <c r="P6263">
        <v>8942</v>
      </c>
      <c r="Q6263">
        <v>4471</v>
      </c>
      <c r="R6263">
        <v>0.5</v>
      </c>
      <c r="S6263" t="s">
        <v>82</v>
      </c>
      <c r="T6263" t="str">
        <f>IF(Table1[[#This Row],[Units Sold]]&gt; 700,"High Units","low Units")</f>
        <v>low Units</v>
      </c>
      <c r="U6263">
        <f>SUM(Table1[[#This Row],[Operating Profit]])/SUM(Table1[Operating Profit])*100</f>
        <v>1.3461388765744564E-3</v>
      </c>
      <c r="V6263">
        <f>SUM(Table1[[#This Row],[Price per Unit]]*Table1[[#This Row],[Units Sold]])</f>
        <v>8942</v>
      </c>
      <c r="W6263">
        <f>SUM(Table1[[#This Row],[Total Sales]]-Table1[[#This Row],[Operating Profit]])</f>
        <v>4471</v>
      </c>
      <c r="X6263">
        <f>SUM(Table1[[#This Row],[Total Sales]]-Table1[[#This Row],[Cost]])</f>
        <v>4471</v>
      </c>
      <c r="Y6263">
        <f>SUM(Table1[[#This Row],[profit/loss]])/SUM(Table1[profit/loss])</f>
        <v>1.3461388765744564E-5</v>
      </c>
    </row>
    <row r="6264" spans="1:25" x14ac:dyDescent="0.3">
      <c r="A6264" t="s">
        <v>25</v>
      </c>
      <c r="B6264" t="s">
        <v>82</v>
      </c>
      <c r="C6264">
        <v>1185732</v>
      </c>
      <c r="D6264" s="9">
        <v>44231</v>
      </c>
      <c r="E6264" s="8" t="str">
        <f>TEXT(Table1[[#This Row],[Invoice Date]],"dd-mm-yyyy")</f>
        <v>04-02-2021</v>
      </c>
      <c r="F6264" s="1" t="str">
        <f t="shared" si="388"/>
        <v>February</v>
      </c>
      <c r="G6264" s="1" t="str">
        <f t="shared" si="389"/>
        <v>2021</v>
      </c>
      <c r="H6264" s="1" t="str">
        <f t="shared" si="390"/>
        <v>Thursday</v>
      </c>
      <c r="I6264" s="1" t="str">
        <f t="shared" si="391"/>
        <v>04</v>
      </c>
      <c r="J6264" t="s">
        <v>47</v>
      </c>
      <c r="K6264" t="s">
        <v>91</v>
      </c>
      <c r="L6264" t="s">
        <v>92</v>
      </c>
      <c r="M6264" t="s">
        <v>18</v>
      </c>
      <c r="N6264">
        <v>34</v>
      </c>
      <c r="O6264">
        <v>188</v>
      </c>
      <c r="P6264">
        <v>6392</v>
      </c>
      <c r="Q6264">
        <v>3068</v>
      </c>
      <c r="R6264">
        <v>0.48</v>
      </c>
      <c r="S6264" t="s">
        <v>82</v>
      </c>
      <c r="T6264" t="str">
        <f>IF(Table1[[#This Row],[Units Sold]]&gt; 700,"High Units","low Units")</f>
        <v>low Units</v>
      </c>
      <c r="U6264">
        <f>SUM(Table1[[#This Row],[Operating Profit]])/SUM(Table1[Operating Profit])*100</f>
        <v>9.2372043688893589E-4</v>
      </c>
      <c r="V6264">
        <f>SUM(Table1[[#This Row],[Price per Unit]]*Table1[[#This Row],[Units Sold]])</f>
        <v>6392</v>
      </c>
      <c r="W6264">
        <f>SUM(Table1[[#This Row],[Total Sales]]-Table1[[#This Row],[Operating Profit]])</f>
        <v>3324</v>
      </c>
      <c r="X6264">
        <f>SUM(Table1[[#This Row],[Total Sales]]-Table1[[#This Row],[Cost]])</f>
        <v>3068</v>
      </c>
      <c r="Y6264">
        <f>SUM(Table1[[#This Row],[profit/loss]])/SUM(Table1[profit/loss])</f>
        <v>9.2372043688893583E-6</v>
      </c>
    </row>
    <row r="6265" spans="1:25" x14ac:dyDescent="0.3">
      <c r="A6265" t="s">
        <v>25</v>
      </c>
      <c r="B6265" t="s">
        <v>82</v>
      </c>
      <c r="C6265">
        <v>1185732</v>
      </c>
      <c r="D6265" s="9">
        <v>44231</v>
      </c>
      <c r="E6265" s="8" t="str">
        <f>TEXT(Table1[[#This Row],[Invoice Date]],"dd-mm-yyyy")</f>
        <v>04-02-2021</v>
      </c>
      <c r="F6265" s="1" t="str">
        <f t="shared" si="388"/>
        <v>February</v>
      </c>
      <c r="G6265" s="1" t="str">
        <f t="shared" si="389"/>
        <v>2021</v>
      </c>
      <c r="H6265" s="1" t="str">
        <f t="shared" si="390"/>
        <v>Thursday</v>
      </c>
      <c r="I6265" s="1" t="str">
        <f t="shared" si="391"/>
        <v>04</v>
      </c>
      <c r="J6265" t="s">
        <v>47</v>
      </c>
      <c r="K6265" t="s">
        <v>91</v>
      </c>
      <c r="L6265" t="s">
        <v>92</v>
      </c>
      <c r="M6265" t="s">
        <v>19</v>
      </c>
      <c r="N6265">
        <v>23</v>
      </c>
      <c r="O6265">
        <v>169</v>
      </c>
      <c r="P6265">
        <v>3887</v>
      </c>
      <c r="Q6265">
        <v>2138</v>
      </c>
      <c r="R6265">
        <v>0.55000000000000004</v>
      </c>
      <c r="S6265" t="s">
        <v>82</v>
      </c>
      <c r="T6265" t="str">
        <f>IF(Table1[[#This Row],[Units Sold]]&gt; 700,"High Units","low Units")</f>
        <v>low Units</v>
      </c>
      <c r="U6265">
        <f>SUM(Table1[[#This Row],[Operating Profit]])/SUM(Table1[Operating Profit])*100</f>
        <v>6.4371391592846965E-4</v>
      </c>
      <c r="V6265">
        <f>SUM(Table1[[#This Row],[Price per Unit]]*Table1[[#This Row],[Units Sold]])</f>
        <v>3887</v>
      </c>
      <c r="W6265">
        <f>SUM(Table1[[#This Row],[Total Sales]]-Table1[[#This Row],[Operating Profit]])</f>
        <v>1749</v>
      </c>
      <c r="X6265">
        <f>SUM(Table1[[#This Row],[Total Sales]]-Table1[[#This Row],[Cost]])</f>
        <v>2138</v>
      </c>
      <c r="Y6265">
        <f>SUM(Table1[[#This Row],[profit/loss]])/SUM(Table1[profit/loss])</f>
        <v>6.4371391592846963E-6</v>
      </c>
    </row>
    <row r="6266" spans="1:25" x14ac:dyDescent="0.3">
      <c r="A6266" t="s">
        <v>25</v>
      </c>
      <c r="B6266" t="s">
        <v>82</v>
      </c>
      <c r="C6266">
        <v>1185732</v>
      </c>
      <c r="D6266" s="9">
        <v>44231</v>
      </c>
      <c r="E6266" s="8" t="str">
        <f>TEXT(Table1[[#This Row],[Invoice Date]],"dd-mm-yyyy")</f>
        <v>04-02-2021</v>
      </c>
      <c r="F6266" s="1" t="str">
        <f t="shared" si="388"/>
        <v>February</v>
      </c>
      <c r="G6266" s="1" t="str">
        <f t="shared" si="389"/>
        <v>2021</v>
      </c>
      <c r="H6266" s="1" t="str">
        <f t="shared" si="390"/>
        <v>Thursday</v>
      </c>
      <c r="I6266" s="1" t="str">
        <f t="shared" si="391"/>
        <v>04</v>
      </c>
      <c r="J6266" t="s">
        <v>47</v>
      </c>
      <c r="K6266" t="s">
        <v>93</v>
      </c>
      <c r="L6266" t="s">
        <v>94</v>
      </c>
      <c r="M6266" t="s">
        <v>20</v>
      </c>
      <c r="N6266">
        <v>29</v>
      </c>
      <c r="O6266">
        <v>142</v>
      </c>
      <c r="P6266">
        <v>4118</v>
      </c>
      <c r="Q6266">
        <v>2059</v>
      </c>
      <c r="R6266">
        <v>0.5</v>
      </c>
      <c r="S6266" t="s">
        <v>82</v>
      </c>
      <c r="T6266" t="str">
        <f>IF(Table1[[#This Row],[Units Sold]]&gt; 700,"High Units","low Units")</f>
        <v>low Units</v>
      </c>
      <c r="U6266">
        <f>SUM(Table1[[#This Row],[Operating Profit]])/SUM(Table1[Operating Profit])*100</f>
        <v>6.1992841576086004E-4</v>
      </c>
      <c r="V6266">
        <f>SUM(Table1[[#This Row],[Price per Unit]]*Table1[[#This Row],[Units Sold]])</f>
        <v>4118</v>
      </c>
      <c r="W6266">
        <f>SUM(Table1[[#This Row],[Total Sales]]-Table1[[#This Row],[Operating Profit]])</f>
        <v>2059</v>
      </c>
      <c r="X6266">
        <f>SUM(Table1[[#This Row],[Total Sales]]-Table1[[#This Row],[Cost]])</f>
        <v>2059</v>
      </c>
      <c r="Y6266">
        <f>SUM(Table1[[#This Row],[profit/loss]])/SUM(Table1[profit/loss])</f>
        <v>6.1992841576086009E-6</v>
      </c>
    </row>
    <row r="6267" spans="1:25" x14ac:dyDescent="0.3">
      <c r="A6267" t="s">
        <v>25</v>
      </c>
      <c r="B6267" t="s">
        <v>82</v>
      </c>
      <c r="C6267">
        <v>1185732</v>
      </c>
      <c r="D6267" s="9">
        <v>44231</v>
      </c>
      <c r="E6267" s="8" t="str">
        <f>TEXT(Table1[[#This Row],[Invoice Date]],"dd-mm-yyyy")</f>
        <v>04-02-2021</v>
      </c>
      <c r="F6267" s="1" t="str">
        <f t="shared" si="388"/>
        <v>February</v>
      </c>
      <c r="G6267" s="1" t="str">
        <f t="shared" si="389"/>
        <v>2021</v>
      </c>
      <c r="H6267" s="1" t="str">
        <f t="shared" si="390"/>
        <v>Thursday</v>
      </c>
      <c r="I6267" s="1" t="str">
        <f t="shared" si="391"/>
        <v>04</v>
      </c>
      <c r="J6267" t="s">
        <v>47</v>
      </c>
      <c r="K6267" t="s">
        <v>93</v>
      </c>
      <c r="L6267" t="s">
        <v>94</v>
      </c>
      <c r="M6267" t="s">
        <v>21</v>
      </c>
      <c r="N6267">
        <v>44</v>
      </c>
      <c r="O6267">
        <v>180</v>
      </c>
      <c r="P6267">
        <v>7920</v>
      </c>
      <c r="Q6267">
        <v>3960</v>
      </c>
      <c r="R6267">
        <v>0.5</v>
      </c>
      <c r="S6267" t="s">
        <v>82</v>
      </c>
      <c r="T6267" t="str">
        <f>IF(Table1[[#This Row],[Units Sold]]&gt; 700,"High Units","low Units")</f>
        <v>low Units</v>
      </c>
      <c r="U6267">
        <f>SUM(Table1[[#This Row],[Operating Profit]])/SUM(Table1[Operating Profit])*100</f>
        <v>1.1922858311865013E-3</v>
      </c>
      <c r="V6267">
        <f>SUM(Table1[[#This Row],[Price per Unit]]*Table1[[#This Row],[Units Sold]])</f>
        <v>7920</v>
      </c>
      <c r="W6267">
        <f>SUM(Table1[[#This Row],[Total Sales]]-Table1[[#This Row],[Operating Profit]])</f>
        <v>3960</v>
      </c>
      <c r="X6267">
        <f>SUM(Table1[[#This Row],[Total Sales]]-Table1[[#This Row],[Cost]])</f>
        <v>3960</v>
      </c>
      <c r="Y6267">
        <f>SUM(Table1[[#This Row],[profit/loss]])/SUM(Table1[profit/loss])</f>
        <v>1.1922858311865013E-5</v>
      </c>
    </row>
    <row r="6268" spans="1:25" x14ac:dyDescent="0.3">
      <c r="A6268" t="s">
        <v>25</v>
      </c>
      <c r="B6268" t="s">
        <v>82</v>
      </c>
      <c r="C6268">
        <v>1185732</v>
      </c>
      <c r="D6268" s="9">
        <v>44231</v>
      </c>
      <c r="E6268" s="8" t="str">
        <f>TEXT(Table1[[#This Row],[Invoice Date]],"dd-mm-yyyy")</f>
        <v>04-02-2021</v>
      </c>
      <c r="F6268" s="1" t="str">
        <f t="shared" si="388"/>
        <v>February</v>
      </c>
      <c r="G6268" s="1" t="str">
        <f t="shared" si="389"/>
        <v>2021</v>
      </c>
      <c r="H6268" s="1" t="str">
        <f t="shared" si="390"/>
        <v>Thursday</v>
      </c>
      <c r="I6268" s="1" t="str">
        <f t="shared" si="391"/>
        <v>04</v>
      </c>
      <c r="J6268" t="s">
        <v>47</v>
      </c>
      <c r="K6268" t="s">
        <v>93</v>
      </c>
      <c r="L6268" t="s">
        <v>94</v>
      </c>
      <c r="M6268" t="s">
        <v>22</v>
      </c>
      <c r="N6268">
        <v>29</v>
      </c>
      <c r="O6268">
        <v>203</v>
      </c>
      <c r="P6268">
        <v>5887</v>
      </c>
      <c r="Q6268">
        <v>3532</v>
      </c>
      <c r="R6268">
        <v>0.6</v>
      </c>
      <c r="S6268" t="s">
        <v>82</v>
      </c>
      <c r="T6268" t="str">
        <f>IF(Table1[[#This Row],[Units Sold]]&gt; 700,"High Units","low Units")</f>
        <v>low Units</v>
      </c>
      <c r="U6268">
        <f>SUM(Table1[[#This Row],[Operating Profit]])/SUM(Table1[Operating Profit])*100</f>
        <v>1.0634226150885663E-3</v>
      </c>
      <c r="V6268">
        <f>SUM(Table1[[#This Row],[Price per Unit]]*Table1[[#This Row],[Units Sold]])</f>
        <v>5887</v>
      </c>
      <c r="W6268">
        <f>SUM(Table1[[#This Row],[Total Sales]]-Table1[[#This Row],[Operating Profit]])</f>
        <v>2355</v>
      </c>
      <c r="X6268">
        <f>SUM(Table1[[#This Row],[Total Sales]]-Table1[[#This Row],[Cost]])</f>
        <v>3532</v>
      </c>
      <c r="Y6268">
        <f>SUM(Table1[[#This Row],[profit/loss]])/SUM(Table1[profit/loss])</f>
        <v>1.0634226150885664E-5</v>
      </c>
    </row>
    <row r="6269" spans="1:25" x14ac:dyDescent="0.3">
      <c r="A6269" t="s">
        <v>25</v>
      </c>
      <c r="B6269" t="s">
        <v>82</v>
      </c>
      <c r="C6269">
        <v>1185732</v>
      </c>
      <c r="D6269" s="9">
        <v>44257</v>
      </c>
      <c r="E6269" s="8" t="str">
        <f>TEXT(Table1[[#This Row],[Invoice Date]],"dd-mm-yyyy")</f>
        <v>02-03-2021</v>
      </c>
      <c r="F6269" s="1" t="str">
        <f t="shared" si="388"/>
        <v>March</v>
      </c>
      <c r="G6269" s="1" t="str">
        <f t="shared" si="389"/>
        <v>2021</v>
      </c>
      <c r="H6269" s="1" t="str">
        <f t="shared" si="390"/>
        <v>Tuesday</v>
      </c>
      <c r="I6269" s="1" t="str">
        <f t="shared" si="391"/>
        <v>02</v>
      </c>
      <c r="J6269" t="s">
        <v>47</v>
      </c>
      <c r="K6269" t="s">
        <v>93</v>
      </c>
      <c r="L6269" t="s">
        <v>94</v>
      </c>
      <c r="M6269" t="s">
        <v>16</v>
      </c>
      <c r="N6269">
        <v>28</v>
      </c>
      <c r="O6269">
        <v>276</v>
      </c>
      <c r="P6269">
        <v>7728</v>
      </c>
      <c r="Q6269">
        <v>4173</v>
      </c>
      <c r="R6269">
        <v>0.54</v>
      </c>
      <c r="S6269" t="s">
        <v>82</v>
      </c>
      <c r="T6269" t="str">
        <f>IF(Table1[[#This Row],[Units Sold]]&gt; 700,"High Units","low Units")</f>
        <v>low Units</v>
      </c>
      <c r="U6269">
        <f>SUM(Table1[[#This Row],[Operating Profit]])/SUM(Table1[Operating Profit])*100</f>
        <v>1.2564163569548661E-3</v>
      </c>
      <c r="V6269">
        <f>SUM(Table1[[#This Row],[Price per Unit]]*Table1[[#This Row],[Units Sold]])</f>
        <v>7728</v>
      </c>
      <c r="W6269">
        <f>SUM(Table1[[#This Row],[Total Sales]]-Table1[[#This Row],[Operating Profit]])</f>
        <v>3555</v>
      </c>
      <c r="X6269">
        <f>SUM(Table1[[#This Row],[Total Sales]]-Table1[[#This Row],[Cost]])</f>
        <v>4173</v>
      </c>
      <c r="Y6269">
        <f>SUM(Table1[[#This Row],[profit/loss]])/SUM(Table1[profit/loss])</f>
        <v>1.2564163569548662E-5</v>
      </c>
    </row>
    <row r="6270" spans="1:25" x14ac:dyDescent="0.3">
      <c r="A6270" t="s">
        <v>25</v>
      </c>
      <c r="B6270" t="s">
        <v>82</v>
      </c>
      <c r="C6270">
        <v>1185732</v>
      </c>
      <c r="D6270" s="9">
        <v>44257</v>
      </c>
      <c r="E6270" s="8" t="str">
        <f>TEXT(Table1[[#This Row],[Invoice Date]],"dd-mm-yyyy")</f>
        <v>02-03-2021</v>
      </c>
      <c r="F6270" s="1" t="str">
        <f t="shared" si="388"/>
        <v>March</v>
      </c>
      <c r="G6270" s="1" t="str">
        <f t="shared" si="389"/>
        <v>2021</v>
      </c>
      <c r="H6270" s="1" t="str">
        <f t="shared" si="390"/>
        <v>Tuesday</v>
      </c>
      <c r="I6270" s="1" t="str">
        <f t="shared" si="391"/>
        <v>02</v>
      </c>
      <c r="J6270" t="s">
        <v>47</v>
      </c>
      <c r="K6270" t="s">
        <v>93</v>
      </c>
      <c r="L6270" t="s">
        <v>94</v>
      </c>
      <c r="M6270" t="s">
        <v>18</v>
      </c>
      <c r="N6270">
        <v>29</v>
      </c>
      <c r="O6270">
        <v>150</v>
      </c>
      <c r="P6270">
        <v>4350</v>
      </c>
      <c r="Q6270">
        <v>1958</v>
      </c>
      <c r="R6270">
        <v>0.45</v>
      </c>
      <c r="S6270" t="s">
        <v>82</v>
      </c>
      <c r="T6270" t="str">
        <f>IF(Table1[[#This Row],[Units Sold]]&gt; 700,"High Units","low Units")</f>
        <v>low Units</v>
      </c>
      <c r="U6270">
        <f>SUM(Table1[[#This Row],[Operating Profit]])/SUM(Table1[Operating Profit])*100</f>
        <v>5.8951910541999223E-4</v>
      </c>
      <c r="V6270">
        <f>SUM(Table1[[#This Row],[Price per Unit]]*Table1[[#This Row],[Units Sold]])</f>
        <v>4350</v>
      </c>
      <c r="W6270">
        <f>SUM(Table1[[#This Row],[Total Sales]]-Table1[[#This Row],[Operating Profit]])</f>
        <v>2392</v>
      </c>
      <c r="X6270">
        <f>SUM(Table1[[#This Row],[Total Sales]]-Table1[[#This Row],[Cost]])</f>
        <v>1958</v>
      </c>
      <c r="Y6270">
        <f>SUM(Table1[[#This Row],[profit/loss]])/SUM(Table1[profit/loss])</f>
        <v>5.8951910541999225E-6</v>
      </c>
    </row>
    <row r="6271" spans="1:25" x14ac:dyDescent="0.3">
      <c r="A6271" t="s">
        <v>25</v>
      </c>
      <c r="B6271" t="s">
        <v>82</v>
      </c>
      <c r="C6271">
        <v>1185732</v>
      </c>
      <c r="D6271" s="9">
        <v>44257</v>
      </c>
      <c r="E6271" s="8" t="str">
        <f>TEXT(Table1[[#This Row],[Invoice Date]],"dd-mm-yyyy")</f>
        <v>02-03-2021</v>
      </c>
      <c r="F6271" s="1" t="str">
        <f t="shared" si="388"/>
        <v>March</v>
      </c>
      <c r="G6271" s="1" t="str">
        <f t="shared" si="389"/>
        <v>2021</v>
      </c>
      <c r="H6271" s="1" t="str">
        <f t="shared" si="390"/>
        <v>Tuesday</v>
      </c>
      <c r="I6271" s="1" t="str">
        <f t="shared" si="391"/>
        <v>02</v>
      </c>
      <c r="J6271" t="s">
        <v>47</v>
      </c>
      <c r="K6271" t="s">
        <v>93</v>
      </c>
      <c r="L6271" t="s">
        <v>94</v>
      </c>
      <c r="M6271" t="s">
        <v>19</v>
      </c>
      <c r="N6271">
        <v>19</v>
      </c>
      <c r="O6271">
        <v>181</v>
      </c>
      <c r="P6271">
        <v>3439</v>
      </c>
      <c r="Q6271">
        <v>1788</v>
      </c>
      <c r="R6271">
        <v>0.52</v>
      </c>
      <c r="S6271" t="s">
        <v>82</v>
      </c>
      <c r="T6271" t="str">
        <f>IF(Table1[[#This Row],[Units Sold]]&gt; 700,"High Units","low Units")</f>
        <v>low Units</v>
      </c>
      <c r="U6271">
        <f>SUM(Table1[[#This Row],[Operating Profit]])/SUM(Table1[Operating Profit])*100</f>
        <v>5.3833511771754147E-4</v>
      </c>
      <c r="V6271">
        <f>SUM(Table1[[#This Row],[Price per Unit]]*Table1[[#This Row],[Units Sold]])</f>
        <v>3439</v>
      </c>
      <c r="W6271">
        <f>SUM(Table1[[#This Row],[Total Sales]]-Table1[[#This Row],[Operating Profit]])</f>
        <v>1651</v>
      </c>
      <c r="X6271">
        <f>SUM(Table1[[#This Row],[Total Sales]]-Table1[[#This Row],[Cost]])</f>
        <v>1788</v>
      </c>
      <c r="Y6271">
        <f>SUM(Table1[[#This Row],[profit/loss]])/SUM(Table1[profit/loss])</f>
        <v>5.3833511771754148E-6</v>
      </c>
    </row>
    <row r="6272" spans="1:25" x14ac:dyDescent="0.3">
      <c r="A6272" t="s">
        <v>25</v>
      </c>
      <c r="B6272" t="s">
        <v>82</v>
      </c>
      <c r="C6272">
        <v>1185732</v>
      </c>
      <c r="D6272" s="9">
        <v>44257</v>
      </c>
      <c r="E6272" s="8" t="str">
        <f>TEXT(Table1[[#This Row],[Invoice Date]],"dd-mm-yyyy")</f>
        <v>02-03-2021</v>
      </c>
      <c r="F6272" s="1" t="str">
        <f t="shared" si="388"/>
        <v>March</v>
      </c>
      <c r="G6272" s="1" t="str">
        <f t="shared" si="389"/>
        <v>2021</v>
      </c>
      <c r="H6272" s="1" t="str">
        <f t="shared" si="390"/>
        <v>Tuesday</v>
      </c>
      <c r="I6272" s="1" t="str">
        <f t="shared" si="391"/>
        <v>02</v>
      </c>
      <c r="J6272" t="s">
        <v>47</v>
      </c>
      <c r="K6272" t="s">
        <v>93</v>
      </c>
      <c r="L6272" t="s">
        <v>94</v>
      </c>
      <c r="M6272" t="s">
        <v>20</v>
      </c>
      <c r="N6272">
        <v>25</v>
      </c>
      <c r="O6272">
        <v>124</v>
      </c>
      <c r="P6272">
        <v>3100</v>
      </c>
      <c r="Q6272">
        <v>1674</v>
      </c>
      <c r="R6272">
        <v>0.54</v>
      </c>
      <c r="S6272" t="s">
        <v>82</v>
      </c>
      <c r="T6272" t="str">
        <f>IF(Table1[[#This Row],[Units Sold]]&gt; 700,"High Units","low Units")</f>
        <v>low Units</v>
      </c>
      <c r="U6272">
        <f>SUM(Table1[[#This Row],[Operating Profit]])/SUM(Table1[Operating Profit])*100</f>
        <v>5.0401173772883924E-4</v>
      </c>
      <c r="V6272">
        <f>SUM(Table1[[#This Row],[Price per Unit]]*Table1[[#This Row],[Units Sold]])</f>
        <v>3100</v>
      </c>
      <c r="W6272">
        <f>SUM(Table1[[#This Row],[Total Sales]]-Table1[[#This Row],[Operating Profit]])</f>
        <v>1426</v>
      </c>
      <c r="X6272">
        <f>SUM(Table1[[#This Row],[Total Sales]]-Table1[[#This Row],[Cost]])</f>
        <v>1674</v>
      </c>
      <c r="Y6272">
        <f>SUM(Table1[[#This Row],[profit/loss]])/SUM(Table1[profit/loss])</f>
        <v>5.0401173772883919E-6</v>
      </c>
    </row>
    <row r="6273" spans="1:25" x14ac:dyDescent="0.3">
      <c r="A6273" t="s">
        <v>25</v>
      </c>
      <c r="B6273" t="s">
        <v>82</v>
      </c>
      <c r="C6273">
        <v>1185732</v>
      </c>
      <c r="D6273" s="9">
        <v>44257</v>
      </c>
      <c r="E6273" s="8" t="str">
        <f>TEXT(Table1[[#This Row],[Invoice Date]],"dd-mm-yyyy")</f>
        <v>02-03-2021</v>
      </c>
      <c r="F6273" s="1" t="str">
        <f t="shared" si="388"/>
        <v>March</v>
      </c>
      <c r="G6273" s="1" t="str">
        <f t="shared" si="389"/>
        <v>2021</v>
      </c>
      <c r="H6273" s="1" t="str">
        <f t="shared" si="390"/>
        <v>Tuesday</v>
      </c>
      <c r="I6273" s="1" t="str">
        <f t="shared" si="391"/>
        <v>02</v>
      </c>
      <c r="J6273" t="s">
        <v>47</v>
      </c>
      <c r="K6273" t="s">
        <v>93</v>
      </c>
      <c r="L6273" t="s">
        <v>94</v>
      </c>
      <c r="M6273" t="s">
        <v>21</v>
      </c>
      <c r="N6273">
        <v>37</v>
      </c>
      <c r="O6273">
        <v>158</v>
      </c>
      <c r="P6273">
        <v>5846</v>
      </c>
      <c r="Q6273">
        <v>2631</v>
      </c>
      <c r="R6273">
        <v>0.45</v>
      </c>
      <c r="S6273" t="s">
        <v>82</v>
      </c>
      <c r="T6273" t="str">
        <f>IF(Table1[[#This Row],[Units Sold]]&gt; 700,"High Units","low Units")</f>
        <v>low Units</v>
      </c>
      <c r="U6273">
        <f>SUM(Table1[[#This Row],[Operating Profit]])/SUM(Table1[Operating Profit])*100</f>
        <v>7.9214748026557708E-4</v>
      </c>
      <c r="V6273">
        <f>SUM(Table1[[#This Row],[Price per Unit]]*Table1[[#This Row],[Units Sold]])</f>
        <v>5846</v>
      </c>
      <c r="W6273">
        <f>SUM(Table1[[#This Row],[Total Sales]]-Table1[[#This Row],[Operating Profit]])</f>
        <v>3215</v>
      </c>
      <c r="X6273">
        <f>SUM(Table1[[#This Row],[Total Sales]]-Table1[[#This Row],[Cost]])</f>
        <v>2631</v>
      </c>
      <c r="Y6273">
        <f>SUM(Table1[[#This Row],[profit/loss]])/SUM(Table1[profit/loss])</f>
        <v>7.9214748026557705E-6</v>
      </c>
    </row>
    <row r="6274" spans="1:25" x14ac:dyDescent="0.3">
      <c r="A6274" t="s">
        <v>25</v>
      </c>
      <c r="B6274" t="s">
        <v>82</v>
      </c>
      <c r="C6274">
        <v>1185732</v>
      </c>
      <c r="D6274" s="9">
        <v>44257</v>
      </c>
      <c r="E6274" s="8" t="str">
        <f>TEXT(Table1[[#This Row],[Invoice Date]],"dd-mm-yyyy")</f>
        <v>02-03-2021</v>
      </c>
      <c r="F6274" s="1" t="str">
        <f t="shared" si="388"/>
        <v>March</v>
      </c>
      <c r="G6274" s="1" t="str">
        <f t="shared" si="389"/>
        <v>2021</v>
      </c>
      <c r="H6274" s="1" t="str">
        <f t="shared" si="390"/>
        <v>Tuesday</v>
      </c>
      <c r="I6274" s="1" t="str">
        <f t="shared" si="391"/>
        <v>02</v>
      </c>
      <c r="J6274" t="s">
        <v>47</v>
      </c>
      <c r="K6274" t="s">
        <v>93</v>
      </c>
      <c r="L6274" t="s">
        <v>94</v>
      </c>
      <c r="M6274" t="s">
        <v>22</v>
      </c>
      <c r="N6274">
        <v>27</v>
      </c>
      <c r="O6274">
        <v>169</v>
      </c>
      <c r="P6274">
        <v>4563</v>
      </c>
      <c r="Q6274">
        <v>2829</v>
      </c>
      <c r="R6274">
        <v>0.62</v>
      </c>
      <c r="S6274" t="s">
        <v>82</v>
      </c>
      <c r="T6274" t="str">
        <f>IF(Table1[[#This Row],[Units Sold]]&gt; 700,"High Units","low Units")</f>
        <v>low Units</v>
      </c>
      <c r="U6274">
        <f>SUM(Table1[[#This Row],[Operating Profit]])/SUM(Table1[Operating Profit])*100</f>
        <v>8.5176177182490209E-4</v>
      </c>
      <c r="V6274">
        <f>SUM(Table1[[#This Row],[Price per Unit]]*Table1[[#This Row],[Units Sold]])</f>
        <v>4563</v>
      </c>
      <c r="W6274">
        <f>SUM(Table1[[#This Row],[Total Sales]]-Table1[[#This Row],[Operating Profit]])</f>
        <v>1734</v>
      </c>
      <c r="X6274">
        <f>SUM(Table1[[#This Row],[Total Sales]]-Table1[[#This Row],[Cost]])</f>
        <v>2829</v>
      </c>
      <c r="Y6274">
        <f>SUM(Table1[[#This Row],[profit/loss]])/SUM(Table1[profit/loss])</f>
        <v>8.5176177182490206E-6</v>
      </c>
    </row>
    <row r="6275" spans="1:25" x14ac:dyDescent="0.3">
      <c r="A6275" t="s">
        <v>25</v>
      </c>
      <c r="B6275" t="s">
        <v>82</v>
      </c>
      <c r="C6275">
        <v>1185732</v>
      </c>
      <c r="D6275" s="9">
        <v>44289</v>
      </c>
      <c r="E6275" s="8" t="str">
        <f>TEXT(Table1[[#This Row],[Invoice Date]],"dd-mm-yyyy")</f>
        <v>03-04-2021</v>
      </c>
      <c r="F6275" s="1" t="str">
        <f t="shared" ref="F6275:F6338" si="392">TEXT(D6275,"mmmm")</f>
        <v>April</v>
      </c>
      <c r="G6275" s="1" t="str">
        <f t="shared" ref="G6275:G6338" si="393">TEXT(D6275,"YYYY")</f>
        <v>2021</v>
      </c>
      <c r="H6275" s="1" t="str">
        <f t="shared" ref="H6275:H6338" si="394">TEXT(D6275,"dddd")</f>
        <v>Saturday</v>
      </c>
      <c r="I6275" s="1" t="str">
        <f t="shared" ref="I6275:I6338" si="395">TEXT(D6275,"dd")</f>
        <v>03</v>
      </c>
      <c r="J6275" t="s">
        <v>47</v>
      </c>
      <c r="K6275" t="s">
        <v>93</v>
      </c>
      <c r="L6275" t="s">
        <v>94</v>
      </c>
      <c r="M6275" t="s">
        <v>16</v>
      </c>
      <c r="N6275">
        <v>27</v>
      </c>
      <c r="O6275">
        <v>263</v>
      </c>
      <c r="P6275">
        <v>7101</v>
      </c>
      <c r="Q6275">
        <v>3835</v>
      </c>
      <c r="R6275">
        <v>0.54</v>
      </c>
      <c r="S6275" t="s">
        <v>82</v>
      </c>
      <c r="T6275" t="str">
        <f>IF(Table1[[#This Row],[Units Sold]]&gt; 700,"High Units","low Units")</f>
        <v>low Units</v>
      </c>
      <c r="U6275">
        <f>SUM(Table1[[#This Row],[Operating Profit]])/SUM(Table1[Operating Profit])*100</f>
        <v>1.1546505461111699E-3</v>
      </c>
      <c r="V6275">
        <f>SUM(Table1[[#This Row],[Price per Unit]]*Table1[[#This Row],[Units Sold]])</f>
        <v>7101</v>
      </c>
      <c r="W6275">
        <f>SUM(Table1[[#This Row],[Total Sales]]-Table1[[#This Row],[Operating Profit]])</f>
        <v>3266</v>
      </c>
      <c r="X6275">
        <f>SUM(Table1[[#This Row],[Total Sales]]-Table1[[#This Row],[Cost]])</f>
        <v>3835</v>
      </c>
      <c r="Y6275">
        <f>SUM(Table1[[#This Row],[profit/loss]])/SUM(Table1[profit/loss])</f>
        <v>1.1546505461111698E-5</v>
      </c>
    </row>
    <row r="6276" spans="1:25" x14ac:dyDescent="0.3">
      <c r="A6276" t="s">
        <v>25</v>
      </c>
      <c r="B6276" t="s">
        <v>82</v>
      </c>
      <c r="C6276">
        <v>1185732</v>
      </c>
      <c r="D6276" s="9">
        <v>44289</v>
      </c>
      <c r="E6276" s="8" t="str">
        <f>TEXT(Table1[[#This Row],[Invoice Date]],"dd-mm-yyyy")</f>
        <v>03-04-2021</v>
      </c>
      <c r="F6276" s="1" t="str">
        <f t="shared" si="392"/>
        <v>April</v>
      </c>
      <c r="G6276" s="1" t="str">
        <f t="shared" si="393"/>
        <v>2021</v>
      </c>
      <c r="H6276" s="1" t="str">
        <f t="shared" si="394"/>
        <v>Saturday</v>
      </c>
      <c r="I6276" s="1" t="str">
        <f t="shared" si="395"/>
        <v>03</v>
      </c>
      <c r="J6276" t="s">
        <v>47</v>
      </c>
      <c r="K6276" t="s">
        <v>93</v>
      </c>
      <c r="L6276" t="s">
        <v>94</v>
      </c>
      <c r="M6276" t="s">
        <v>18</v>
      </c>
      <c r="N6276">
        <v>28</v>
      </c>
      <c r="O6276">
        <v>155</v>
      </c>
      <c r="P6276">
        <v>4340</v>
      </c>
      <c r="Q6276">
        <v>2040</v>
      </c>
      <c r="R6276">
        <v>0.47</v>
      </c>
      <c r="S6276" t="s">
        <v>82</v>
      </c>
      <c r="T6276" t="str">
        <f>IF(Table1[[#This Row],[Units Sold]]&gt; 700,"High Units","low Units")</f>
        <v>low Units</v>
      </c>
      <c r="U6276">
        <f>SUM(Table1[[#This Row],[Operating Profit]])/SUM(Table1[Operating Profit])*100</f>
        <v>6.1420785242940969E-4</v>
      </c>
      <c r="V6276">
        <f>SUM(Table1[[#This Row],[Price per Unit]]*Table1[[#This Row],[Units Sold]])</f>
        <v>4340</v>
      </c>
      <c r="W6276">
        <f>SUM(Table1[[#This Row],[Total Sales]]-Table1[[#This Row],[Operating Profit]])</f>
        <v>2300</v>
      </c>
      <c r="X6276">
        <f>SUM(Table1[[#This Row],[Total Sales]]-Table1[[#This Row],[Cost]])</f>
        <v>2040</v>
      </c>
      <c r="Y6276">
        <f>SUM(Table1[[#This Row],[profit/loss]])/SUM(Table1[profit/loss])</f>
        <v>6.1420785242940971E-6</v>
      </c>
    </row>
    <row r="6277" spans="1:25" x14ac:dyDescent="0.3">
      <c r="A6277" t="s">
        <v>25</v>
      </c>
      <c r="B6277" t="s">
        <v>82</v>
      </c>
      <c r="C6277">
        <v>1185732</v>
      </c>
      <c r="D6277" s="9">
        <v>44289</v>
      </c>
      <c r="E6277" s="8" t="str">
        <f>TEXT(Table1[[#This Row],[Invoice Date]],"dd-mm-yyyy")</f>
        <v>03-04-2021</v>
      </c>
      <c r="F6277" s="1" t="str">
        <f t="shared" si="392"/>
        <v>April</v>
      </c>
      <c r="G6277" s="1" t="str">
        <f t="shared" si="393"/>
        <v>2021</v>
      </c>
      <c r="H6277" s="1" t="str">
        <f t="shared" si="394"/>
        <v>Saturday</v>
      </c>
      <c r="I6277" s="1" t="str">
        <f t="shared" si="395"/>
        <v>03</v>
      </c>
      <c r="J6277" t="s">
        <v>47</v>
      </c>
      <c r="K6277" t="s">
        <v>93</v>
      </c>
      <c r="L6277" t="s">
        <v>94</v>
      </c>
      <c r="M6277" t="s">
        <v>19</v>
      </c>
      <c r="N6277">
        <v>20</v>
      </c>
      <c r="O6277">
        <v>144</v>
      </c>
      <c r="P6277">
        <v>2880</v>
      </c>
      <c r="Q6277">
        <v>1584</v>
      </c>
      <c r="R6277">
        <v>0.55000000000000004</v>
      </c>
      <c r="S6277" t="s">
        <v>82</v>
      </c>
      <c r="T6277" t="str">
        <f>IF(Table1[[#This Row],[Units Sold]]&gt; 700,"High Units","low Units")</f>
        <v>low Units</v>
      </c>
      <c r="U6277">
        <f>SUM(Table1[[#This Row],[Operating Profit]])/SUM(Table1[Operating Profit])*100</f>
        <v>4.7691433247460047E-4</v>
      </c>
      <c r="V6277">
        <f>SUM(Table1[[#This Row],[Price per Unit]]*Table1[[#This Row],[Units Sold]])</f>
        <v>2880</v>
      </c>
      <c r="W6277">
        <f>SUM(Table1[[#This Row],[Total Sales]]-Table1[[#This Row],[Operating Profit]])</f>
        <v>1296</v>
      </c>
      <c r="X6277">
        <f>SUM(Table1[[#This Row],[Total Sales]]-Table1[[#This Row],[Cost]])</f>
        <v>1584</v>
      </c>
      <c r="Y6277">
        <f>SUM(Table1[[#This Row],[profit/loss]])/SUM(Table1[profit/loss])</f>
        <v>4.7691433247460046E-6</v>
      </c>
    </row>
    <row r="6278" spans="1:25" x14ac:dyDescent="0.3">
      <c r="A6278" t="s">
        <v>25</v>
      </c>
      <c r="B6278" t="s">
        <v>82</v>
      </c>
      <c r="C6278">
        <v>1185732</v>
      </c>
      <c r="D6278" s="9">
        <v>44289</v>
      </c>
      <c r="E6278" s="8" t="str">
        <f>TEXT(Table1[[#This Row],[Invoice Date]],"dd-mm-yyyy")</f>
        <v>03-04-2021</v>
      </c>
      <c r="F6278" s="1" t="str">
        <f t="shared" si="392"/>
        <v>April</v>
      </c>
      <c r="G6278" s="1" t="str">
        <f t="shared" si="393"/>
        <v>2021</v>
      </c>
      <c r="H6278" s="1" t="str">
        <f t="shared" si="394"/>
        <v>Saturday</v>
      </c>
      <c r="I6278" s="1" t="str">
        <f t="shared" si="395"/>
        <v>03</v>
      </c>
      <c r="J6278" t="s">
        <v>47</v>
      </c>
      <c r="K6278" t="s">
        <v>93</v>
      </c>
      <c r="L6278" t="s">
        <v>94</v>
      </c>
      <c r="M6278" t="s">
        <v>20</v>
      </c>
      <c r="N6278">
        <v>24</v>
      </c>
      <c r="O6278">
        <v>140</v>
      </c>
      <c r="P6278">
        <v>3360</v>
      </c>
      <c r="Q6278">
        <v>1814</v>
      </c>
      <c r="R6278">
        <v>0.54</v>
      </c>
      <c r="S6278" t="s">
        <v>82</v>
      </c>
      <c r="T6278" t="str">
        <f>IF(Table1[[#This Row],[Units Sold]]&gt; 700,"High Units","low Units")</f>
        <v>low Units</v>
      </c>
      <c r="U6278">
        <f>SUM(Table1[[#This Row],[Operating Profit]])/SUM(Table1[Operating Profit])*100</f>
        <v>5.4616325701321042E-4</v>
      </c>
      <c r="V6278">
        <f>SUM(Table1[[#This Row],[Price per Unit]]*Table1[[#This Row],[Units Sold]])</f>
        <v>3360</v>
      </c>
      <c r="W6278">
        <f>SUM(Table1[[#This Row],[Total Sales]]-Table1[[#This Row],[Operating Profit]])</f>
        <v>1546</v>
      </c>
      <c r="X6278">
        <f>SUM(Table1[[#This Row],[Total Sales]]-Table1[[#This Row],[Cost]])</f>
        <v>1814</v>
      </c>
      <c r="Y6278">
        <f>SUM(Table1[[#This Row],[profit/loss]])/SUM(Table1[profit/loss])</f>
        <v>5.4616325701321047E-6</v>
      </c>
    </row>
    <row r="6279" spans="1:25" x14ac:dyDescent="0.3">
      <c r="A6279" t="s">
        <v>25</v>
      </c>
      <c r="B6279" t="s">
        <v>82</v>
      </c>
      <c r="C6279">
        <v>1185732</v>
      </c>
      <c r="D6279" s="9">
        <v>44289</v>
      </c>
      <c r="E6279" s="8" t="str">
        <f>TEXT(Table1[[#This Row],[Invoice Date]],"dd-mm-yyyy")</f>
        <v>03-04-2021</v>
      </c>
      <c r="F6279" s="1" t="str">
        <f t="shared" si="392"/>
        <v>April</v>
      </c>
      <c r="G6279" s="1" t="str">
        <f t="shared" si="393"/>
        <v>2021</v>
      </c>
      <c r="H6279" s="1" t="str">
        <f t="shared" si="394"/>
        <v>Saturday</v>
      </c>
      <c r="I6279" s="1" t="str">
        <f t="shared" si="395"/>
        <v>03</v>
      </c>
      <c r="J6279" t="s">
        <v>47</v>
      </c>
      <c r="K6279" t="s">
        <v>93</v>
      </c>
      <c r="L6279" t="s">
        <v>94</v>
      </c>
      <c r="M6279" t="s">
        <v>21</v>
      </c>
      <c r="N6279">
        <v>42</v>
      </c>
      <c r="O6279">
        <v>131</v>
      </c>
      <c r="P6279">
        <v>5502</v>
      </c>
      <c r="Q6279">
        <v>2751</v>
      </c>
      <c r="R6279">
        <v>0.5</v>
      </c>
      <c r="S6279" t="s">
        <v>82</v>
      </c>
      <c r="T6279" t="str">
        <f>IF(Table1[[#This Row],[Units Sold]]&gt; 700,"High Units","low Units")</f>
        <v>low Units</v>
      </c>
      <c r="U6279">
        <f>SUM(Table1[[#This Row],[Operating Profit]])/SUM(Table1[Operating Profit])*100</f>
        <v>8.2827735393789514E-4</v>
      </c>
      <c r="V6279">
        <f>SUM(Table1[[#This Row],[Price per Unit]]*Table1[[#This Row],[Units Sold]])</f>
        <v>5502</v>
      </c>
      <c r="W6279">
        <f>SUM(Table1[[#This Row],[Total Sales]]-Table1[[#This Row],[Operating Profit]])</f>
        <v>2751</v>
      </c>
      <c r="X6279">
        <f>SUM(Table1[[#This Row],[Total Sales]]-Table1[[#This Row],[Cost]])</f>
        <v>2751</v>
      </c>
      <c r="Y6279">
        <f>SUM(Table1[[#This Row],[profit/loss]])/SUM(Table1[profit/loss])</f>
        <v>8.2827735393789519E-6</v>
      </c>
    </row>
    <row r="6280" spans="1:25" x14ac:dyDescent="0.3">
      <c r="A6280" t="s">
        <v>25</v>
      </c>
      <c r="B6280" t="s">
        <v>82</v>
      </c>
      <c r="C6280">
        <v>1185732</v>
      </c>
      <c r="D6280" s="9">
        <v>44289</v>
      </c>
      <c r="E6280" s="8" t="str">
        <f>TEXT(Table1[[#This Row],[Invoice Date]],"dd-mm-yyyy")</f>
        <v>03-04-2021</v>
      </c>
      <c r="F6280" s="1" t="str">
        <f t="shared" si="392"/>
        <v>April</v>
      </c>
      <c r="G6280" s="1" t="str">
        <f t="shared" si="393"/>
        <v>2021</v>
      </c>
      <c r="H6280" s="1" t="str">
        <f t="shared" si="394"/>
        <v>Saturday</v>
      </c>
      <c r="I6280" s="1" t="str">
        <f t="shared" si="395"/>
        <v>03</v>
      </c>
      <c r="J6280" t="s">
        <v>47</v>
      </c>
      <c r="K6280" t="s">
        <v>93</v>
      </c>
      <c r="L6280" t="s">
        <v>94</v>
      </c>
      <c r="M6280" t="s">
        <v>22</v>
      </c>
      <c r="N6280">
        <v>32</v>
      </c>
      <c r="O6280">
        <v>189</v>
      </c>
      <c r="P6280">
        <v>6048</v>
      </c>
      <c r="Q6280">
        <v>3689</v>
      </c>
      <c r="R6280">
        <v>0.61</v>
      </c>
      <c r="S6280" t="s">
        <v>82</v>
      </c>
      <c r="T6280" t="str">
        <f>IF(Table1[[#This Row],[Units Sold]]&gt; 700,"High Units","low Units")</f>
        <v>low Units</v>
      </c>
      <c r="U6280">
        <f>SUM(Table1[[#This Row],[Operating Profit]])/SUM(Table1[Operating Profit])*100</f>
        <v>1.1106925331431825E-3</v>
      </c>
      <c r="V6280">
        <f>SUM(Table1[[#This Row],[Price per Unit]]*Table1[[#This Row],[Units Sold]])</f>
        <v>6048</v>
      </c>
      <c r="W6280">
        <f>SUM(Table1[[#This Row],[Total Sales]]-Table1[[#This Row],[Operating Profit]])</f>
        <v>2359</v>
      </c>
      <c r="X6280">
        <f>SUM(Table1[[#This Row],[Total Sales]]-Table1[[#This Row],[Cost]])</f>
        <v>3689</v>
      </c>
      <c r="Y6280">
        <f>SUM(Table1[[#This Row],[profit/loss]])/SUM(Table1[profit/loss])</f>
        <v>1.1106925331431826E-5</v>
      </c>
    </row>
    <row r="6281" spans="1:25" x14ac:dyDescent="0.3">
      <c r="A6281" t="s">
        <v>25</v>
      </c>
      <c r="B6281" t="s">
        <v>82</v>
      </c>
      <c r="C6281">
        <v>1185732</v>
      </c>
      <c r="D6281" s="9">
        <v>44318</v>
      </c>
      <c r="E6281" s="8" t="str">
        <f>TEXT(Table1[[#This Row],[Invoice Date]],"dd-mm-yyyy")</f>
        <v>02-05-2021</v>
      </c>
      <c r="F6281" s="1" t="str">
        <f t="shared" si="392"/>
        <v>May</v>
      </c>
      <c r="G6281" s="1" t="str">
        <f t="shared" si="393"/>
        <v>2021</v>
      </c>
      <c r="H6281" s="1" t="str">
        <f t="shared" si="394"/>
        <v>Sunday</v>
      </c>
      <c r="I6281" s="1" t="str">
        <f t="shared" si="395"/>
        <v>02</v>
      </c>
      <c r="J6281" t="s">
        <v>47</v>
      </c>
      <c r="K6281" t="s">
        <v>93</v>
      </c>
      <c r="L6281" t="s">
        <v>94</v>
      </c>
      <c r="M6281" t="s">
        <v>16</v>
      </c>
      <c r="N6281">
        <v>41</v>
      </c>
      <c r="O6281">
        <v>246</v>
      </c>
      <c r="P6281">
        <v>10086</v>
      </c>
      <c r="Q6281">
        <v>5547</v>
      </c>
      <c r="R6281">
        <v>0.55000000000000004</v>
      </c>
      <c r="S6281" t="s">
        <v>82</v>
      </c>
      <c r="T6281" t="str">
        <f>IF(Table1[[#This Row],[Units Sold]]&gt; 700,"High Units","low Units")</f>
        <v>low Units</v>
      </c>
      <c r="U6281">
        <f>SUM(Table1[[#This Row],[Operating Profit]])/SUM(Table1[Operating Profit])*100</f>
        <v>1.6701034105029099E-3</v>
      </c>
      <c r="V6281">
        <f>SUM(Table1[[#This Row],[Price per Unit]]*Table1[[#This Row],[Units Sold]])</f>
        <v>10086</v>
      </c>
      <c r="W6281">
        <f>SUM(Table1[[#This Row],[Total Sales]]-Table1[[#This Row],[Operating Profit]])</f>
        <v>4539</v>
      </c>
      <c r="X6281">
        <f>SUM(Table1[[#This Row],[Total Sales]]-Table1[[#This Row],[Cost]])</f>
        <v>5547</v>
      </c>
      <c r="Y6281">
        <f>SUM(Table1[[#This Row],[profit/loss]])/SUM(Table1[profit/loss])</f>
        <v>1.6701034105029098E-5</v>
      </c>
    </row>
    <row r="6282" spans="1:25" x14ac:dyDescent="0.3">
      <c r="A6282" t="s">
        <v>25</v>
      </c>
      <c r="B6282" t="s">
        <v>82</v>
      </c>
      <c r="C6282">
        <v>1185732</v>
      </c>
      <c r="D6282" s="9">
        <v>44318</v>
      </c>
      <c r="E6282" s="8" t="str">
        <f>TEXT(Table1[[#This Row],[Invoice Date]],"dd-mm-yyyy")</f>
        <v>02-05-2021</v>
      </c>
      <c r="F6282" s="1" t="str">
        <f t="shared" si="392"/>
        <v>May</v>
      </c>
      <c r="G6282" s="1" t="str">
        <f t="shared" si="393"/>
        <v>2021</v>
      </c>
      <c r="H6282" s="1" t="str">
        <f t="shared" si="394"/>
        <v>Sunday</v>
      </c>
      <c r="I6282" s="1" t="str">
        <f t="shared" si="395"/>
        <v>02</v>
      </c>
      <c r="J6282" t="s">
        <v>47</v>
      </c>
      <c r="K6282" t="s">
        <v>93</v>
      </c>
      <c r="L6282" t="s">
        <v>94</v>
      </c>
      <c r="M6282" t="s">
        <v>18</v>
      </c>
      <c r="N6282">
        <v>42</v>
      </c>
      <c r="O6282">
        <v>182</v>
      </c>
      <c r="P6282">
        <v>7644</v>
      </c>
      <c r="Q6282">
        <v>3516</v>
      </c>
      <c r="R6282">
        <v>0.46</v>
      </c>
      <c r="S6282" t="s">
        <v>82</v>
      </c>
      <c r="T6282" t="str">
        <f>IF(Table1[[#This Row],[Units Sold]]&gt; 700,"High Units","low Units")</f>
        <v>low Units</v>
      </c>
      <c r="U6282">
        <f>SUM(Table1[[#This Row],[Operating Profit]])/SUM(Table1[Operating Profit])*100</f>
        <v>1.0586052985989238E-3</v>
      </c>
      <c r="V6282">
        <f>SUM(Table1[[#This Row],[Price per Unit]]*Table1[[#This Row],[Units Sold]])</f>
        <v>7644</v>
      </c>
      <c r="W6282">
        <f>SUM(Table1[[#This Row],[Total Sales]]-Table1[[#This Row],[Operating Profit]])</f>
        <v>4128</v>
      </c>
      <c r="X6282">
        <f>SUM(Table1[[#This Row],[Total Sales]]-Table1[[#This Row],[Cost]])</f>
        <v>3516</v>
      </c>
      <c r="Y6282">
        <f>SUM(Table1[[#This Row],[profit/loss]])/SUM(Table1[profit/loss])</f>
        <v>1.0586052985989238E-5</v>
      </c>
    </row>
    <row r="6283" spans="1:25" x14ac:dyDescent="0.3">
      <c r="A6283" t="s">
        <v>25</v>
      </c>
      <c r="B6283" t="s">
        <v>82</v>
      </c>
      <c r="C6283">
        <v>1185732</v>
      </c>
      <c r="D6283" s="9">
        <v>44318</v>
      </c>
      <c r="E6283" s="8" t="str">
        <f>TEXT(Table1[[#This Row],[Invoice Date]],"dd-mm-yyyy")</f>
        <v>02-05-2021</v>
      </c>
      <c r="F6283" s="1" t="str">
        <f t="shared" si="392"/>
        <v>May</v>
      </c>
      <c r="G6283" s="1" t="str">
        <f t="shared" si="393"/>
        <v>2021</v>
      </c>
      <c r="H6283" s="1" t="str">
        <f t="shared" si="394"/>
        <v>Sunday</v>
      </c>
      <c r="I6283" s="1" t="str">
        <f t="shared" si="395"/>
        <v>02</v>
      </c>
      <c r="J6283" t="s">
        <v>47</v>
      </c>
      <c r="K6283" t="s">
        <v>93</v>
      </c>
      <c r="L6283" t="s">
        <v>94</v>
      </c>
      <c r="M6283" t="s">
        <v>19</v>
      </c>
      <c r="N6283">
        <v>37</v>
      </c>
      <c r="O6283">
        <v>169</v>
      </c>
      <c r="P6283">
        <v>6253</v>
      </c>
      <c r="Q6283">
        <v>3314</v>
      </c>
      <c r="R6283">
        <v>0.53</v>
      </c>
      <c r="S6283" t="s">
        <v>82</v>
      </c>
      <c r="T6283" t="str">
        <f>IF(Table1[[#This Row],[Units Sold]]&gt; 700,"High Units","low Units")</f>
        <v>low Units</v>
      </c>
      <c r="U6283">
        <f>SUM(Table1[[#This Row],[Operating Profit]])/SUM(Table1[Operating Profit])*100</f>
        <v>9.9778667791718817E-4</v>
      </c>
      <c r="V6283">
        <f>SUM(Table1[[#This Row],[Price per Unit]]*Table1[[#This Row],[Units Sold]])</f>
        <v>6253</v>
      </c>
      <c r="W6283">
        <f>SUM(Table1[[#This Row],[Total Sales]]-Table1[[#This Row],[Operating Profit]])</f>
        <v>2939</v>
      </c>
      <c r="X6283">
        <f>SUM(Table1[[#This Row],[Total Sales]]-Table1[[#This Row],[Cost]])</f>
        <v>3314</v>
      </c>
      <c r="Y6283">
        <f>SUM(Table1[[#This Row],[profit/loss]])/SUM(Table1[profit/loss])</f>
        <v>9.9778667791718813E-6</v>
      </c>
    </row>
    <row r="6284" spans="1:25" x14ac:dyDescent="0.3">
      <c r="A6284" t="s">
        <v>25</v>
      </c>
      <c r="B6284" t="s">
        <v>82</v>
      </c>
      <c r="C6284">
        <v>1185732</v>
      </c>
      <c r="D6284" s="9">
        <v>44318</v>
      </c>
      <c r="E6284" s="8" t="str">
        <f>TEXT(Table1[[#This Row],[Invoice Date]],"dd-mm-yyyy")</f>
        <v>02-05-2021</v>
      </c>
      <c r="F6284" s="1" t="str">
        <f t="shared" si="392"/>
        <v>May</v>
      </c>
      <c r="G6284" s="1" t="str">
        <f t="shared" si="393"/>
        <v>2021</v>
      </c>
      <c r="H6284" s="1" t="str">
        <f t="shared" si="394"/>
        <v>Sunday</v>
      </c>
      <c r="I6284" s="1" t="str">
        <f t="shared" si="395"/>
        <v>02</v>
      </c>
      <c r="J6284" t="s">
        <v>47</v>
      </c>
      <c r="K6284" t="s">
        <v>93</v>
      </c>
      <c r="L6284" t="s">
        <v>94</v>
      </c>
      <c r="M6284" t="s">
        <v>20</v>
      </c>
      <c r="N6284">
        <v>38</v>
      </c>
      <c r="O6284">
        <v>150</v>
      </c>
      <c r="P6284">
        <v>5700</v>
      </c>
      <c r="Q6284">
        <v>3078</v>
      </c>
      <c r="R6284">
        <v>0.54</v>
      </c>
      <c r="S6284" t="s">
        <v>82</v>
      </c>
      <c r="T6284" t="str">
        <f>IF(Table1[[#This Row],[Units Sold]]&gt; 700,"High Units","low Units")</f>
        <v>low Units</v>
      </c>
      <c r="U6284">
        <f>SUM(Table1[[#This Row],[Operating Profit]])/SUM(Table1[Operating Profit])*100</f>
        <v>9.2673125969496234E-4</v>
      </c>
      <c r="V6284">
        <f>SUM(Table1[[#This Row],[Price per Unit]]*Table1[[#This Row],[Units Sold]])</f>
        <v>5700</v>
      </c>
      <c r="W6284">
        <f>SUM(Table1[[#This Row],[Total Sales]]-Table1[[#This Row],[Operating Profit]])</f>
        <v>2622</v>
      </c>
      <c r="X6284">
        <f>SUM(Table1[[#This Row],[Total Sales]]-Table1[[#This Row],[Cost]])</f>
        <v>3078</v>
      </c>
      <c r="Y6284">
        <f>SUM(Table1[[#This Row],[profit/loss]])/SUM(Table1[profit/loss])</f>
        <v>9.2673125969496236E-6</v>
      </c>
    </row>
    <row r="6285" spans="1:25" x14ac:dyDescent="0.3">
      <c r="A6285" t="s">
        <v>25</v>
      </c>
      <c r="B6285" t="s">
        <v>82</v>
      </c>
      <c r="C6285">
        <v>1185732</v>
      </c>
      <c r="D6285" s="9">
        <v>44318</v>
      </c>
      <c r="E6285" s="8" t="str">
        <f>TEXT(Table1[[#This Row],[Invoice Date]],"dd-mm-yyyy")</f>
        <v>02-05-2021</v>
      </c>
      <c r="F6285" s="1" t="str">
        <f t="shared" si="392"/>
        <v>May</v>
      </c>
      <c r="G6285" s="1" t="str">
        <f t="shared" si="393"/>
        <v>2021</v>
      </c>
      <c r="H6285" s="1" t="str">
        <f t="shared" si="394"/>
        <v>Sunday</v>
      </c>
      <c r="I6285" s="1" t="str">
        <f t="shared" si="395"/>
        <v>02</v>
      </c>
      <c r="J6285" t="s">
        <v>47</v>
      </c>
      <c r="K6285" t="s">
        <v>93</v>
      </c>
      <c r="L6285" t="s">
        <v>94</v>
      </c>
      <c r="M6285" t="s">
        <v>21</v>
      </c>
      <c r="N6285">
        <v>46</v>
      </c>
      <c r="O6285">
        <v>150</v>
      </c>
      <c r="P6285">
        <v>6900</v>
      </c>
      <c r="Q6285">
        <v>3381</v>
      </c>
      <c r="R6285">
        <v>0.49</v>
      </c>
      <c r="S6285" t="s">
        <v>82</v>
      </c>
      <c r="T6285" t="str">
        <f>IF(Table1[[#This Row],[Units Sold]]&gt; 700,"High Units","low Units")</f>
        <v>low Units</v>
      </c>
      <c r="U6285">
        <f>SUM(Table1[[#This Row],[Operating Profit]])/SUM(Table1[Operating Profit])*100</f>
        <v>1.0179591907175658E-3</v>
      </c>
      <c r="V6285">
        <f>SUM(Table1[[#This Row],[Price per Unit]]*Table1[[#This Row],[Units Sold]])</f>
        <v>6900</v>
      </c>
      <c r="W6285">
        <f>SUM(Table1[[#This Row],[Total Sales]]-Table1[[#This Row],[Operating Profit]])</f>
        <v>3519</v>
      </c>
      <c r="X6285">
        <f>SUM(Table1[[#This Row],[Total Sales]]-Table1[[#This Row],[Cost]])</f>
        <v>3381</v>
      </c>
      <c r="Y6285">
        <f>SUM(Table1[[#This Row],[profit/loss]])/SUM(Table1[profit/loss])</f>
        <v>1.0179591907175658E-5</v>
      </c>
    </row>
    <row r="6286" spans="1:25" x14ac:dyDescent="0.3">
      <c r="A6286" t="s">
        <v>25</v>
      </c>
      <c r="B6286" t="s">
        <v>82</v>
      </c>
      <c r="C6286">
        <v>1185732</v>
      </c>
      <c r="D6286" s="9">
        <v>44318</v>
      </c>
      <c r="E6286" s="8" t="str">
        <f>TEXT(Table1[[#This Row],[Invoice Date]],"dd-mm-yyyy")</f>
        <v>02-05-2021</v>
      </c>
      <c r="F6286" s="1" t="str">
        <f t="shared" si="392"/>
        <v>May</v>
      </c>
      <c r="G6286" s="1" t="str">
        <f t="shared" si="393"/>
        <v>2021</v>
      </c>
      <c r="H6286" s="1" t="str">
        <f t="shared" si="394"/>
        <v>Sunday</v>
      </c>
      <c r="I6286" s="1" t="str">
        <f t="shared" si="395"/>
        <v>02</v>
      </c>
      <c r="J6286" t="s">
        <v>47</v>
      </c>
      <c r="K6286" t="s">
        <v>93</v>
      </c>
      <c r="L6286" t="s">
        <v>94</v>
      </c>
      <c r="M6286" t="s">
        <v>22</v>
      </c>
      <c r="N6286">
        <v>51</v>
      </c>
      <c r="O6286">
        <v>203</v>
      </c>
      <c r="P6286">
        <v>10353</v>
      </c>
      <c r="Q6286">
        <v>6419</v>
      </c>
      <c r="R6286">
        <v>0.62</v>
      </c>
      <c r="S6286" t="s">
        <v>82</v>
      </c>
      <c r="T6286" t="str">
        <f>IF(Table1[[#This Row],[Units Sold]]&gt; 700,"High Units","low Units")</f>
        <v>low Units</v>
      </c>
      <c r="U6286">
        <f>SUM(Table1[[#This Row],[Operating Profit]])/SUM(Table1[Operating Profit])*100</f>
        <v>1.932647159188422E-3</v>
      </c>
      <c r="V6286">
        <f>SUM(Table1[[#This Row],[Price per Unit]]*Table1[[#This Row],[Units Sold]])</f>
        <v>10353</v>
      </c>
      <c r="W6286">
        <f>SUM(Table1[[#This Row],[Total Sales]]-Table1[[#This Row],[Operating Profit]])</f>
        <v>3934</v>
      </c>
      <c r="X6286">
        <f>SUM(Table1[[#This Row],[Total Sales]]-Table1[[#This Row],[Cost]])</f>
        <v>6419</v>
      </c>
      <c r="Y6286">
        <f>SUM(Table1[[#This Row],[profit/loss]])/SUM(Table1[profit/loss])</f>
        <v>1.9326471591884221E-5</v>
      </c>
    </row>
    <row r="6287" spans="1:25" x14ac:dyDescent="0.3">
      <c r="A6287" t="s">
        <v>25</v>
      </c>
      <c r="B6287" t="s">
        <v>82</v>
      </c>
      <c r="C6287">
        <v>1185732</v>
      </c>
      <c r="D6287" s="9">
        <v>44351</v>
      </c>
      <c r="E6287" s="8" t="str">
        <f>TEXT(Table1[[#This Row],[Invoice Date]],"dd-mm-yyyy")</f>
        <v>04-06-2021</v>
      </c>
      <c r="F6287" s="1" t="str">
        <f t="shared" si="392"/>
        <v>June</v>
      </c>
      <c r="G6287" s="1" t="str">
        <f t="shared" si="393"/>
        <v>2021</v>
      </c>
      <c r="H6287" s="1" t="str">
        <f t="shared" si="394"/>
        <v>Friday</v>
      </c>
      <c r="I6287" s="1" t="str">
        <f t="shared" si="395"/>
        <v>04</v>
      </c>
      <c r="J6287" t="s">
        <v>47</v>
      </c>
      <c r="K6287" t="s">
        <v>93</v>
      </c>
      <c r="L6287" t="s">
        <v>94</v>
      </c>
      <c r="M6287" t="s">
        <v>16</v>
      </c>
      <c r="N6287">
        <v>46</v>
      </c>
      <c r="O6287">
        <v>238</v>
      </c>
      <c r="P6287">
        <v>10948</v>
      </c>
      <c r="Q6287">
        <v>6021</v>
      </c>
      <c r="R6287">
        <v>0.55000000000000004</v>
      </c>
      <c r="S6287" t="s">
        <v>82</v>
      </c>
      <c r="T6287" t="str">
        <f>IF(Table1[[#This Row],[Units Sold]]&gt; 700,"High Units","low Units")</f>
        <v>low Units</v>
      </c>
      <c r="U6287">
        <f>SUM(Table1[[#This Row],[Operating Profit]])/SUM(Table1[Operating Profit])*100</f>
        <v>1.8128164115085667E-3</v>
      </c>
      <c r="V6287">
        <f>SUM(Table1[[#This Row],[Price per Unit]]*Table1[[#This Row],[Units Sold]])</f>
        <v>10948</v>
      </c>
      <c r="W6287">
        <f>SUM(Table1[[#This Row],[Total Sales]]-Table1[[#This Row],[Operating Profit]])</f>
        <v>4927</v>
      </c>
      <c r="X6287">
        <f>SUM(Table1[[#This Row],[Total Sales]]-Table1[[#This Row],[Cost]])</f>
        <v>6021</v>
      </c>
      <c r="Y6287">
        <f>SUM(Table1[[#This Row],[profit/loss]])/SUM(Table1[profit/loss])</f>
        <v>1.8128164115085667E-5</v>
      </c>
    </row>
    <row r="6288" spans="1:25" x14ac:dyDescent="0.3">
      <c r="A6288" t="s">
        <v>25</v>
      </c>
      <c r="B6288" t="s">
        <v>82</v>
      </c>
      <c r="C6288">
        <v>1185732</v>
      </c>
      <c r="D6288" s="9">
        <v>44351</v>
      </c>
      <c r="E6288" s="8" t="str">
        <f>TEXT(Table1[[#This Row],[Invoice Date]],"dd-mm-yyyy")</f>
        <v>04-06-2021</v>
      </c>
      <c r="F6288" s="1" t="str">
        <f t="shared" si="392"/>
        <v>June</v>
      </c>
      <c r="G6288" s="1" t="str">
        <f t="shared" si="393"/>
        <v>2021</v>
      </c>
      <c r="H6288" s="1" t="str">
        <f t="shared" si="394"/>
        <v>Friday</v>
      </c>
      <c r="I6288" s="1" t="str">
        <f t="shared" si="395"/>
        <v>04</v>
      </c>
      <c r="J6288" t="s">
        <v>47</v>
      </c>
      <c r="K6288" t="s">
        <v>93</v>
      </c>
      <c r="L6288" t="s">
        <v>94</v>
      </c>
      <c r="M6288" t="s">
        <v>18</v>
      </c>
      <c r="N6288">
        <v>42</v>
      </c>
      <c r="O6288">
        <v>182</v>
      </c>
      <c r="P6288">
        <v>7644</v>
      </c>
      <c r="Q6288">
        <v>3593</v>
      </c>
      <c r="R6288">
        <v>0.47</v>
      </c>
      <c r="S6288" t="s">
        <v>82</v>
      </c>
      <c r="T6288" t="str">
        <f>IF(Table1[[#This Row],[Units Sold]]&gt; 700,"High Units","low Units")</f>
        <v>low Units</v>
      </c>
      <c r="U6288">
        <f>SUM(Table1[[#This Row],[Operating Profit]])/SUM(Table1[Operating Profit])*100</f>
        <v>1.081788634205328E-3</v>
      </c>
      <c r="V6288">
        <f>SUM(Table1[[#This Row],[Price per Unit]]*Table1[[#This Row],[Units Sold]])</f>
        <v>7644</v>
      </c>
      <c r="W6288">
        <f>SUM(Table1[[#This Row],[Total Sales]]-Table1[[#This Row],[Operating Profit]])</f>
        <v>4051</v>
      </c>
      <c r="X6288">
        <f>SUM(Table1[[#This Row],[Total Sales]]-Table1[[#This Row],[Cost]])</f>
        <v>3593</v>
      </c>
      <c r="Y6288">
        <f>SUM(Table1[[#This Row],[profit/loss]])/SUM(Table1[profit/loss])</f>
        <v>1.081788634205328E-5</v>
      </c>
    </row>
    <row r="6289" spans="1:25" x14ac:dyDescent="0.3">
      <c r="A6289" t="s">
        <v>25</v>
      </c>
      <c r="B6289" t="s">
        <v>82</v>
      </c>
      <c r="C6289">
        <v>1185732</v>
      </c>
      <c r="D6289" s="9">
        <v>44351</v>
      </c>
      <c r="E6289" s="8" t="str">
        <f>TEXT(Table1[[#This Row],[Invoice Date]],"dd-mm-yyyy")</f>
        <v>04-06-2021</v>
      </c>
      <c r="F6289" s="1" t="str">
        <f t="shared" si="392"/>
        <v>June</v>
      </c>
      <c r="G6289" s="1" t="str">
        <f t="shared" si="393"/>
        <v>2021</v>
      </c>
      <c r="H6289" s="1" t="str">
        <f t="shared" si="394"/>
        <v>Friday</v>
      </c>
      <c r="I6289" s="1" t="str">
        <f t="shared" si="395"/>
        <v>04</v>
      </c>
      <c r="J6289" t="s">
        <v>47</v>
      </c>
      <c r="K6289" t="s">
        <v>93</v>
      </c>
      <c r="L6289" t="s">
        <v>94</v>
      </c>
      <c r="M6289" t="s">
        <v>19</v>
      </c>
      <c r="N6289">
        <v>47</v>
      </c>
      <c r="O6289">
        <v>169</v>
      </c>
      <c r="P6289">
        <v>7943</v>
      </c>
      <c r="Q6289">
        <v>4289</v>
      </c>
      <c r="R6289">
        <v>0.54</v>
      </c>
      <c r="S6289" t="s">
        <v>82</v>
      </c>
      <c r="T6289" t="str">
        <f>IF(Table1[[#This Row],[Units Sold]]&gt; 700,"High Units","low Units")</f>
        <v>low Units</v>
      </c>
      <c r="U6289">
        <f>SUM(Table1[[#This Row],[Operating Profit]])/SUM(Table1[Operating Profit])*100</f>
        <v>1.2913419015047737E-3</v>
      </c>
      <c r="V6289">
        <f>SUM(Table1[[#This Row],[Price per Unit]]*Table1[[#This Row],[Units Sold]])</f>
        <v>7943</v>
      </c>
      <c r="W6289">
        <f>SUM(Table1[[#This Row],[Total Sales]]-Table1[[#This Row],[Operating Profit]])</f>
        <v>3654</v>
      </c>
      <c r="X6289">
        <f>SUM(Table1[[#This Row],[Total Sales]]-Table1[[#This Row],[Cost]])</f>
        <v>4289</v>
      </c>
      <c r="Y6289">
        <f>SUM(Table1[[#This Row],[profit/loss]])/SUM(Table1[profit/loss])</f>
        <v>1.2913419015047738E-5</v>
      </c>
    </row>
    <row r="6290" spans="1:25" x14ac:dyDescent="0.3">
      <c r="A6290" t="s">
        <v>25</v>
      </c>
      <c r="B6290" t="s">
        <v>82</v>
      </c>
      <c r="C6290">
        <v>1185732</v>
      </c>
      <c r="D6290" s="9">
        <v>44351</v>
      </c>
      <c r="E6290" s="8" t="str">
        <f>TEXT(Table1[[#This Row],[Invoice Date]],"dd-mm-yyyy")</f>
        <v>04-06-2021</v>
      </c>
      <c r="F6290" s="1" t="str">
        <f t="shared" si="392"/>
        <v>June</v>
      </c>
      <c r="G6290" s="1" t="str">
        <f t="shared" si="393"/>
        <v>2021</v>
      </c>
      <c r="H6290" s="1" t="str">
        <f t="shared" si="394"/>
        <v>Friday</v>
      </c>
      <c r="I6290" s="1" t="str">
        <f t="shared" si="395"/>
        <v>04</v>
      </c>
      <c r="J6290" t="s">
        <v>47</v>
      </c>
      <c r="K6290" t="s">
        <v>93</v>
      </c>
      <c r="L6290" t="s">
        <v>94</v>
      </c>
      <c r="M6290" t="s">
        <v>20</v>
      </c>
      <c r="N6290">
        <v>49</v>
      </c>
      <c r="O6290">
        <v>169</v>
      </c>
      <c r="P6290">
        <v>8281</v>
      </c>
      <c r="Q6290">
        <v>4223</v>
      </c>
      <c r="R6290">
        <v>0.51</v>
      </c>
      <c r="S6290" t="s">
        <v>82</v>
      </c>
      <c r="T6290" t="str">
        <f>IF(Table1[[#This Row],[Units Sold]]&gt; 700,"High Units","low Units")</f>
        <v>low Units</v>
      </c>
      <c r="U6290">
        <f>SUM(Table1[[#This Row],[Operating Profit]])/SUM(Table1[Operating Profit])*100</f>
        <v>1.2714704709849986E-3</v>
      </c>
      <c r="V6290">
        <f>SUM(Table1[[#This Row],[Price per Unit]]*Table1[[#This Row],[Units Sold]])</f>
        <v>8281</v>
      </c>
      <c r="W6290">
        <f>SUM(Table1[[#This Row],[Total Sales]]-Table1[[#This Row],[Operating Profit]])</f>
        <v>4058</v>
      </c>
      <c r="X6290">
        <f>SUM(Table1[[#This Row],[Total Sales]]-Table1[[#This Row],[Cost]])</f>
        <v>4223</v>
      </c>
      <c r="Y6290">
        <f>SUM(Table1[[#This Row],[profit/loss]])/SUM(Table1[profit/loss])</f>
        <v>1.2714704709849986E-5</v>
      </c>
    </row>
    <row r="6291" spans="1:25" x14ac:dyDescent="0.3">
      <c r="A6291" t="s">
        <v>25</v>
      </c>
      <c r="B6291" t="s">
        <v>82</v>
      </c>
      <c r="C6291">
        <v>1185732</v>
      </c>
      <c r="D6291" s="9">
        <v>44351</v>
      </c>
      <c r="E6291" s="8" t="str">
        <f>TEXT(Table1[[#This Row],[Invoice Date]],"dd-mm-yyyy")</f>
        <v>04-06-2021</v>
      </c>
      <c r="F6291" s="1" t="str">
        <f t="shared" si="392"/>
        <v>June</v>
      </c>
      <c r="G6291" s="1" t="str">
        <f t="shared" si="393"/>
        <v>2021</v>
      </c>
      <c r="H6291" s="1" t="str">
        <f t="shared" si="394"/>
        <v>Friday</v>
      </c>
      <c r="I6291" s="1" t="str">
        <f t="shared" si="395"/>
        <v>04</v>
      </c>
      <c r="J6291" t="s">
        <v>47</v>
      </c>
      <c r="K6291" t="s">
        <v>93</v>
      </c>
      <c r="L6291" t="s">
        <v>94</v>
      </c>
      <c r="M6291" t="s">
        <v>21</v>
      </c>
      <c r="N6291">
        <v>61</v>
      </c>
      <c r="O6291">
        <v>163</v>
      </c>
      <c r="P6291">
        <v>9943</v>
      </c>
      <c r="Q6291">
        <v>4872</v>
      </c>
      <c r="R6291">
        <v>0.49</v>
      </c>
      <c r="S6291" t="s">
        <v>82</v>
      </c>
      <c r="T6291" t="str">
        <f>IF(Table1[[#This Row],[Units Sold]]&gt; 700,"High Units","low Units")</f>
        <v>low Units</v>
      </c>
      <c r="U6291">
        <f>SUM(Table1[[#This Row],[Operating Profit]])/SUM(Table1[Operating Profit])*100</f>
        <v>1.4668728710961199E-3</v>
      </c>
      <c r="V6291">
        <f>SUM(Table1[[#This Row],[Price per Unit]]*Table1[[#This Row],[Units Sold]])</f>
        <v>9943</v>
      </c>
      <c r="W6291">
        <f>SUM(Table1[[#This Row],[Total Sales]]-Table1[[#This Row],[Operating Profit]])</f>
        <v>5071</v>
      </c>
      <c r="X6291">
        <f>SUM(Table1[[#This Row],[Total Sales]]-Table1[[#This Row],[Cost]])</f>
        <v>4872</v>
      </c>
      <c r="Y6291">
        <f>SUM(Table1[[#This Row],[profit/loss]])/SUM(Table1[profit/loss])</f>
        <v>1.4668728710961198E-5</v>
      </c>
    </row>
    <row r="6292" spans="1:25" x14ac:dyDescent="0.3">
      <c r="A6292" t="s">
        <v>25</v>
      </c>
      <c r="B6292" t="s">
        <v>82</v>
      </c>
      <c r="C6292">
        <v>1185732</v>
      </c>
      <c r="D6292" s="9">
        <v>44351</v>
      </c>
      <c r="E6292" s="8" t="str">
        <f>TEXT(Table1[[#This Row],[Invoice Date]],"dd-mm-yyyy")</f>
        <v>04-06-2021</v>
      </c>
      <c r="F6292" s="1" t="str">
        <f t="shared" si="392"/>
        <v>June</v>
      </c>
      <c r="G6292" s="1" t="str">
        <f t="shared" si="393"/>
        <v>2021</v>
      </c>
      <c r="H6292" s="1" t="str">
        <f t="shared" si="394"/>
        <v>Friday</v>
      </c>
      <c r="I6292" s="1" t="str">
        <f t="shared" si="395"/>
        <v>04</v>
      </c>
      <c r="J6292" t="s">
        <v>47</v>
      </c>
      <c r="K6292" t="s">
        <v>93</v>
      </c>
      <c r="L6292" t="s">
        <v>94</v>
      </c>
      <c r="M6292" t="s">
        <v>22</v>
      </c>
      <c r="N6292">
        <v>67</v>
      </c>
      <c r="O6292">
        <v>231</v>
      </c>
      <c r="P6292">
        <v>15477</v>
      </c>
      <c r="Q6292">
        <v>9286</v>
      </c>
      <c r="R6292">
        <v>0.6</v>
      </c>
      <c r="S6292" t="s">
        <v>82</v>
      </c>
      <c r="T6292" t="str">
        <f>IF(Table1[[#This Row],[Units Sold]]&gt; 700,"High Units","low Units")</f>
        <v>low Units</v>
      </c>
      <c r="U6292">
        <f>SUM(Table1[[#This Row],[Operating Profit]])/SUM(Table1[Operating Profit])*100</f>
        <v>2.7958500576762252E-3</v>
      </c>
      <c r="V6292">
        <f>SUM(Table1[[#This Row],[Price per Unit]]*Table1[[#This Row],[Units Sold]])</f>
        <v>15477</v>
      </c>
      <c r="W6292">
        <f>SUM(Table1[[#This Row],[Total Sales]]-Table1[[#This Row],[Operating Profit]])</f>
        <v>6191</v>
      </c>
      <c r="X6292">
        <f>SUM(Table1[[#This Row],[Total Sales]]-Table1[[#This Row],[Cost]])</f>
        <v>9286</v>
      </c>
      <c r="Y6292">
        <f>SUM(Table1[[#This Row],[profit/loss]])/SUM(Table1[profit/loss])</f>
        <v>2.795850057676225E-5</v>
      </c>
    </row>
    <row r="6293" spans="1:25" x14ac:dyDescent="0.3">
      <c r="A6293" t="s">
        <v>25</v>
      </c>
      <c r="B6293" t="s">
        <v>82</v>
      </c>
      <c r="C6293">
        <v>1185732</v>
      </c>
      <c r="D6293" s="9">
        <v>44379</v>
      </c>
      <c r="E6293" s="8" t="str">
        <f>TEXT(Table1[[#This Row],[Invoice Date]],"dd-mm-yyyy")</f>
        <v>02-07-2021</v>
      </c>
      <c r="F6293" s="1" t="str">
        <f t="shared" si="392"/>
        <v>July</v>
      </c>
      <c r="G6293" s="1" t="str">
        <f t="shared" si="393"/>
        <v>2021</v>
      </c>
      <c r="H6293" s="1" t="str">
        <f t="shared" si="394"/>
        <v>Friday</v>
      </c>
      <c r="I6293" s="1" t="str">
        <f t="shared" si="395"/>
        <v>02</v>
      </c>
      <c r="J6293" t="s">
        <v>47</v>
      </c>
      <c r="K6293" t="s">
        <v>93</v>
      </c>
      <c r="L6293" t="s">
        <v>94</v>
      </c>
      <c r="M6293" t="s">
        <v>16</v>
      </c>
      <c r="N6293">
        <v>60</v>
      </c>
      <c r="O6293">
        <v>294</v>
      </c>
      <c r="P6293">
        <v>17640</v>
      </c>
      <c r="Q6293">
        <v>8820</v>
      </c>
      <c r="R6293">
        <v>0.5</v>
      </c>
      <c r="S6293" t="s">
        <v>82</v>
      </c>
      <c r="T6293" t="str">
        <f>IF(Table1[[#This Row],[Units Sold]]&gt; 700,"High Units","low Units")</f>
        <v>low Units</v>
      </c>
      <c r="U6293">
        <f>SUM(Table1[[#This Row],[Operating Profit]])/SUM(Table1[Operating Profit])*100</f>
        <v>2.6555457149153891E-3</v>
      </c>
      <c r="V6293">
        <f>SUM(Table1[[#This Row],[Price per Unit]]*Table1[[#This Row],[Units Sold]])</f>
        <v>17640</v>
      </c>
      <c r="W6293">
        <f>SUM(Table1[[#This Row],[Total Sales]]-Table1[[#This Row],[Operating Profit]])</f>
        <v>8820</v>
      </c>
      <c r="X6293">
        <f>SUM(Table1[[#This Row],[Total Sales]]-Table1[[#This Row],[Cost]])</f>
        <v>8820</v>
      </c>
      <c r="Y6293">
        <f>SUM(Table1[[#This Row],[profit/loss]])/SUM(Table1[profit/loss])</f>
        <v>2.6555457149153892E-5</v>
      </c>
    </row>
    <row r="6294" spans="1:25" x14ac:dyDescent="0.3">
      <c r="A6294" t="s">
        <v>25</v>
      </c>
      <c r="B6294" t="s">
        <v>82</v>
      </c>
      <c r="C6294">
        <v>1185732</v>
      </c>
      <c r="D6294" s="9">
        <v>44379</v>
      </c>
      <c r="E6294" s="8" t="str">
        <f>TEXT(Table1[[#This Row],[Invoice Date]],"dd-mm-yyyy")</f>
        <v>02-07-2021</v>
      </c>
      <c r="F6294" s="1" t="str">
        <f t="shared" si="392"/>
        <v>July</v>
      </c>
      <c r="G6294" s="1" t="str">
        <f t="shared" si="393"/>
        <v>2021</v>
      </c>
      <c r="H6294" s="1" t="str">
        <f t="shared" si="394"/>
        <v>Friday</v>
      </c>
      <c r="I6294" s="1" t="str">
        <f t="shared" si="395"/>
        <v>02</v>
      </c>
      <c r="J6294" t="s">
        <v>47</v>
      </c>
      <c r="K6294" t="s">
        <v>93</v>
      </c>
      <c r="L6294" t="s">
        <v>94</v>
      </c>
      <c r="M6294" t="s">
        <v>18</v>
      </c>
      <c r="N6294">
        <v>58</v>
      </c>
      <c r="O6294">
        <v>224</v>
      </c>
      <c r="P6294">
        <v>12992</v>
      </c>
      <c r="Q6294">
        <v>6496</v>
      </c>
      <c r="R6294">
        <v>0.5</v>
      </c>
      <c r="S6294" t="s">
        <v>82</v>
      </c>
      <c r="T6294" t="str">
        <f>IF(Table1[[#This Row],[Units Sold]]&gt; 700,"High Units","low Units")</f>
        <v>low Units</v>
      </c>
      <c r="U6294">
        <f>SUM(Table1[[#This Row],[Operating Profit]])/SUM(Table1[Operating Profit])*100</f>
        <v>1.9558304947948262E-3</v>
      </c>
      <c r="V6294">
        <f>SUM(Table1[[#This Row],[Price per Unit]]*Table1[[#This Row],[Units Sold]])</f>
        <v>12992</v>
      </c>
      <c r="W6294">
        <f>SUM(Table1[[#This Row],[Total Sales]]-Table1[[#This Row],[Operating Profit]])</f>
        <v>6496</v>
      </c>
      <c r="X6294">
        <f>SUM(Table1[[#This Row],[Total Sales]]-Table1[[#This Row],[Cost]])</f>
        <v>6496</v>
      </c>
      <c r="Y6294">
        <f>SUM(Table1[[#This Row],[profit/loss]])/SUM(Table1[profit/loss])</f>
        <v>1.9558304947948263E-5</v>
      </c>
    </row>
    <row r="6295" spans="1:25" x14ac:dyDescent="0.3">
      <c r="A6295" t="s">
        <v>25</v>
      </c>
      <c r="B6295" t="s">
        <v>82</v>
      </c>
      <c r="C6295">
        <v>1185732</v>
      </c>
      <c r="D6295" s="9">
        <v>44379</v>
      </c>
      <c r="E6295" s="8" t="str">
        <f>TEXT(Table1[[#This Row],[Invoice Date]],"dd-mm-yyyy")</f>
        <v>02-07-2021</v>
      </c>
      <c r="F6295" s="1" t="str">
        <f t="shared" si="392"/>
        <v>July</v>
      </c>
      <c r="G6295" s="1" t="str">
        <f t="shared" si="393"/>
        <v>2021</v>
      </c>
      <c r="H6295" s="1" t="str">
        <f t="shared" si="394"/>
        <v>Friday</v>
      </c>
      <c r="I6295" s="1" t="str">
        <f t="shared" si="395"/>
        <v>02</v>
      </c>
      <c r="J6295" t="s">
        <v>47</v>
      </c>
      <c r="K6295" t="s">
        <v>93</v>
      </c>
      <c r="L6295" t="s">
        <v>94</v>
      </c>
      <c r="M6295" t="s">
        <v>19</v>
      </c>
      <c r="N6295">
        <v>53</v>
      </c>
      <c r="O6295">
        <v>196</v>
      </c>
      <c r="P6295">
        <v>10388</v>
      </c>
      <c r="Q6295">
        <v>5713</v>
      </c>
      <c r="R6295">
        <v>0.55000000000000004</v>
      </c>
      <c r="S6295" t="s">
        <v>82</v>
      </c>
      <c r="T6295" t="str">
        <f>IF(Table1[[#This Row],[Units Sold]]&gt; 700,"High Units","low Units")</f>
        <v>low Units</v>
      </c>
      <c r="U6295">
        <f>SUM(Table1[[#This Row],[Operating Profit]])/SUM(Table1[Operating Profit])*100</f>
        <v>1.7200830690829499E-3</v>
      </c>
      <c r="V6295">
        <f>SUM(Table1[[#This Row],[Price per Unit]]*Table1[[#This Row],[Units Sold]])</f>
        <v>10388</v>
      </c>
      <c r="W6295">
        <f>SUM(Table1[[#This Row],[Total Sales]]-Table1[[#This Row],[Operating Profit]])</f>
        <v>4675</v>
      </c>
      <c r="X6295">
        <f>SUM(Table1[[#This Row],[Total Sales]]-Table1[[#This Row],[Cost]])</f>
        <v>5713</v>
      </c>
      <c r="Y6295">
        <f>SUM(Table1[[#This Row],[profit/loss]])/SUM(Table1[profit/loss])</f>
        <v>1.7200830690829499E-5</v>
      </c>
    </row>
    <row r="6296" spans="1:25" x14ac:dyDescent="0.3">
      <c r="A6296" t="s">
        <v>25</v>
      </c>
      <c r="B6296" t="s">
        <v>82</v>
      </c>
      <c r="C6296">
        <v>1185732</v>
      </c>
      <c r="D6296" s="9">
        <v>44379</v>
      </c>
      <c r="E6296" s="8" t="str">
        <f>TEXT(Table1[[#This Row],[Invoice Date]],"dd-mm-yyyy")</f>
        <v>02-07-2021</v>
      </c>
      <c r="F6296" s="1" t="str">
        <f t="shared" si="392"/>
        <v>July</v>
      </c>
      <c r="G6296" s="1" t="str">
        <f t="shared" si="393"/>
        <v>2021</v>
      </c>
      <c r="H6296" s="1" t="str">
        <f t="shared" si="394"/>
        <v>Friday</v>
      </c>
      <c r="I6296" s="1" t="str">
        <f t="shared" si="395"/>
        <v>02</v>
      </c>
      <c r="J6296" t="s">
        <v>47</v>
      </c>
      <c r="K6296" t="s">
        <v>93</v>
      </c>
      <c r="L6296" t="s">
        <v>94</v>
      </c>
      <c r="M6296" t="s">
        <v>20</v>
      </c>
      <c r="N6296">
        <v>52</v>
      </c>
      <c r="O6296">
        <v>203</v>
      </c>
      <c r="P6296">
        <v>10556</v>
      </c>
      <c r="Q6296">
        <v>5384</v>
      </c>
      <c r="R6296">
        <v>0.51</v>
      </c>
      <c r="S6296" t="s">
        <v>82</v>
      </c>
      <c r="T6296" t="str">
        <f>IF(Table1[[#This Row],[Units Sold]]&gt; 700,"High Units","low Units")</f>
        <v>low Units</v>
      </c>
      <c r="U6296">
        <f>SUM(Table1[[#This Row],[Operating Profit]])/SUM(Table1[Operating Profit])*100</f>
        <v>1.6210269987646773E-3</v>
      </c>
      <c r="V6296">
        <f>SUM(Table1[[#This Row],[Price per Unit]]*Table1[[#This Row],[Units Sold]])</f>
        <v>10556</v>
      </c>
      <c r="W6296">
        <f>SUM(Table1[[#This Row],[Total Sales]]-Table1[[#This Row],[Operating Profit]])</f>
        <v>5172</v>
      </c>
      <c r="X6296">
        <f>SUM(Table1[[#This Row],[Total Sales]]-Table1[[#This Row],[Cost]])</f>
        <v>5384</v>
      </c>
      <c r="Y6296">
        <f>SUM(Table1[[#This Row],[profit/loss]])/SUM(Table1[profit/loss])</f>
        <v>1.6210269987646774E-5</v>
      </c>
    </row>
    <row r="6297" spans="1:25" x14ac:dyDescent="0.3">
      <c r="A6297" t="s">
        <v>25</v>
      </c>
      <c r="B6297" t="s">
        <v>82</v>
      </c>
      <c r="C6297">
        <v>1185732</v>
      </c>
      <c r="D6297" s="9">
        <v>44379</v>
      </c>
      <c r="E6297" s="8" t="str">
        <f>TEXT(Table1[[#This Row],[Invoice Date]],"dd-mm-yyyy")</f>
        <v>02-07-2021</v>
      </c>
      <c r="F6297" s="1" t="str">
        <f t="shared" si="392"/>
        <v>July</v>
      </c>
      <c r="G6297" s="1" t="str">
        <f t="shared" si="393"/>
        <v>2021</v>
      </c>
      <c r="H6297" s="1" t="str">
        <f t="shared" si="394"/>
        <v>Friday</v>
      </c>
      <c r="I6297" s="1" t="str">
        <f t="shared" si="395"/>
        <v>02</v>
      </c>
      <c r="J6297" t="s">
        <v>47</v>
      </c>
      <c r="K6297" t="s">
        <v>93</v>
      </c>
      <c r="L6297" t="s">
        <v>94</v>
      </c>
      <c r="M6297" t="s">
        <v>21</v>
      </c>
      <c r="N6297">
        <v>59</v>
      </c>
      <c r="O6297">
        <v>182</v>
      </c>
      <c r="P6297">
        <v>10738</v>
      </c>
      <c r="Q6297">
        <v>5262</v>
      </c>
      <c r="R6297">
        <v>0.49</v>
      </c>
      <c r="S6297" t="s">
        <v>82</v>
      </c>
      <c r="T6297" t="str">
        <f>IF(Table1[[#This Row],[Units Sold]]&gt; 700,"High Units","low Units")</f>
        <v>low Units</v>
      </c>
      <c r="U6297">
        <f>SUM(Table1[[#This Row],[Operating Profit]])/SUM(Table1[Operating Profit])*100</f>
        <v>1.5842949605311542E-3</v>
      </c>
      <c r="V6297">
        <f>SUM(Table1[[#This Row],[Price per Unit]]*Table1[[#This Row],[Units Sold]])</f>
        <v>10738</v>
      </c>
      <c r="W6297">
        <f>SUM(Table1[[#This Row],[Total Sales]]-Table1[[#This Row],[Operating Profit]])</f>
        <v>5476</v>
      </c>
      <c r="X6297">
        <f>SUM(Table1[[#This Row],[Total Sales]]-Table1[[#This Row],[Cost]])</f>
        <v>5262</v>
      </c>
      <c r="Y6297">
        <f>SUM(Table1[[#This Row],[profit/loss]])/SUM(Table1[profit/loss])</f>
        <v>1.5842949605311541E-5</v>
      </c>
    </row>
    <row r="6298" spans="1:25" x14ac:dyDescent="0.3">
      <c r="A6298" t="s">
        <v>25</v>
      </c>
      <c r="B6298" t="s">
        <v>82</v>
      </c>
      <c r="C6298">
        <v>1185732</v>
      </c>
      <c r="D6298" s="9">
        <v>44379</v>
      </c>
      <c r="E6298" s="8" t="str">
        <f>TEXT(Table1[[#This Row],[Invoice Date]],"dd-mm-yyyy")</f>
        <v>02-07-2021</v>
      </c>
      <c r="F6298" s="1" t="str">
        <f t="shared" si="392"/>
        <v>July</v>
      </c>
      <c r="G6298" s="1" t="str">
        <f t="shared" si="393"/>
        <v>2021</v>
      </c>
      <c r="H6298" s="1" t="str">
        <f t="shared" si="394"/>
        <v>Friday</v>
      </c>
      <c r="I6298" s="1" t="str">
        <f t="shared" si="395"/>
        <v>02</v>
      </c>
      <c r="J6298" t="s">
        <v>47</v>
      </c>
      <c r="K6298" t="s">
        <v>93</v>
      </c>
      <c r="L6298" t="s">
        <v>94</v>
      </c>
      <c r="M6298" t="s">
        <v>22</v>
      </c>
      <c r="N6298">
        <v>64</v>
      </c>
      <c r="O6298">
        <v>263</v>
      </c>
      <c r="P6298">
        <v>16832</v>
      </c>
      <c r="Q6298">
        <v>10604</v>
      </c>
      <c r="R6298">
        <v>0.63</v>
      </c>
      <c r="S6298" t="s">
        <v>82</v>
      </c>
      <c r="T6298" t="str">
        <f>IF(Table1[[#This Row],[Units Sold]]&gt; 700,"High Units","low Units")</f>
        <v>low Units</v>
      </c>
      <c r="U6298">
        <f>SUM(Table1[[#This Row],[Operating Profit]])/SUM(Table1[Operating Profit])*100</f>
        <v>3.1926765035105199E-3</v>
      </c>
      <c r="V6298">
        <f>SUM(Table1[[#This Row],[Price per Unit]]*Table1[[#This Row],[Units Sold]])</f>
        <v>16832</v>
      </c>
      <c r="W6298">
        <f>SUM(Table1[[#This Row],[Total Sales]]-Table1[[#This Row],[Operating Profit]])</f>
        <v>6228</v>
      </c>
      <c r="X6298">
        <f>SUM(Table1[[#This Row],[Total Sales]]-Table1[[#This Row],[Cost]])</f>
        <v>10604</v>
      </c>
      <c r="Y6298">
        <f>SUM(Table1[[#This Row],[profit/loss]])/SUM(Table1[profit/loss])</f>
        <v>3.1926765035105197E-5</v>
      </c>
    </row>
    <row r="6299" spans="1:25" x14ac:dyDescent="0.3">
      <c r="A6299" t="s">
        <v>25</v>
      </c>
      <c r="B6299" t="s">
        <v>82</v>
      </c>
      <c r="C6299">
        <v>1185732</v>
      </c>
      <c r="D6299" s="9">
        <v>44411</v>
      </c>
      <c r="E6299" s="8" t="str">
        <f>TEXT(Table1[[#This Row],[Invoice Date]],"dd-mm-yyyy")</f>
        <v>03-08-2021</v>
      </c>
      <c r="F6299" s="1" t="str">
        <f t="shared" si="392"/>
        <v>August</v>
      </c>
      <c r="G6299" s="1" t="str">
        <f t="shared" si="393"/>
        <v>2021</v>
      </c>
      <c r="H6299" s="1" t="str">
        <f t="shared" si="394"/>
        <v>Tuesday</v>
      </c>
      <c r="I6299" s="1" t="str">
        <f t="shared" si="395"/>
        <v>03</v>
      </c>
      <c r="J6299" t="s">
        <v>47</v>
      </c>
      <c r="K6299" t="s">
        <v>93</v>
      </c>
      <c r="L6299" t="s">
        <v>94</v>
      </c>
      <c r="M6299" t="s">
        <v>16</v>
      </c>
      <c r="N6299">
        <v>61</v>
      </c>
      <c r="O6299">
        <v>308</v>
      </c>
      <c r="P6299">
        <v>18788</v>
      </c>
      <c r="Q6299">
        <v>9958</v>
      </c>
      <c r="R6299">
        <v>0.53</v>
      </c>
      <c r="S6299" t="s">
        <v>82</v>
      </c>
      <c r="T6299" t="str">
        <f>IF(Table1[[#This Row],[Units Sold]]&gt; 700,"High Units","low Units")</f>
        <v>low Units</v>
      </c>
      <c r="U6299">
        <f>SUM(Table1[[#This Row],[Operating Profit]])/SUM(Table1[Operating Profit])*100</f>
        <v>2.998177350241207E-3</v>
      </c>
      <c r="V6299">
        <f>SUM(Table1[[#This Row],[Price per Unit]]*Table1[[#This Row],[Units Sold]])</f>
        <v>18788</v>
      </c>
      <c r="W6299">
        <f>SUM(Table1[[#This Row],[Total Sales]]-Table1[[#This Row],[Operating Profit]])</f>
        <v>8830</v>
      </c>
      <c r="X6299">
        <f>SUM(Table1[[#This Row],[Total Sales]]-Table1[[#This Row],[Cost]])</f>
        <v>9958</v>
      </c>
      <c r="Y6299">
        <f>SUM(Table1[[#This Row],[profit/loss]])/SUM(Table1[profit/loss])</f>
        <v>2.9981773502412071E-5</v>
      </c>
    </row>
    <row r="6300" spans="1:25" x14ac:dyDescent="0.3">
      <c r="A6300" t="s">
        <v>25</v>
      </c>
      <c r="B6300" t="s">
        <v>82</v>
      </c>
      <c r="C6300">
        <v>1185732</v>
      </c>
      <c r="D6300" s="9">
        <v>44411</v>
      </c>
      <c r="E6300" s="8" t="str">
        <f>TEXT(Table1[[#This Row],[Invoice Date]],"dd-mm-yyyy")</f>
        <v>03-08-2021</v>
      </c>
      <c r="F6300" s="1" t="str">
        <f t="shared" si="392"/>
        <v>August</v>
      </c>
      <c r="G6300" s="1" t="str">
        <f t="shared" si="393"/>
        <v>2021</v>
      </c>
      <c r="H6300" s="1" t="str">
        <f t="shared" si="394"/>
        <v>Tuesday</v>
      </c>
      <c r="I6300" s="1" t="str">
        <f t="shared" si="395"/>
        <v>03</v>
      </c>
      <c r="J6300" t="s">
        <v>47</v>
      </c>
      <c r="K6300" t="s">
        <v>93</v>
      </c>
      <c r="L6300" t="s">
        <v>94</v>
      </c>
      <c r="M6300" t="s">
        <v>18</v>
      </c>
      <c r="N6300">
        <v>58</v>
      </c>
      <c r="O6300">
        <v>200</v>
      </c>
      <c r="P6300">
        <v>11600</v>
      </c>
      <c r="Q6300">
        <v>5220</v>
      </c>
      <c r="R6300">
        <v>0.45</v>
      </c>
      <c r="S6300" t="s">
        <v>82</v>
      </c>
      <c r="T6300" t="str">
        <f>IF(Table1[[#This Row],[Units Sold]]&gt; 700,"High Units","low Units")</f>
        <v>low Units</v>
      </c>
      <c r="U6300">
        <f>SUM(Table1[[#This Row],[Operating Profit]])/SUM(Table1[Operating Profit])*100</f>
        <v>1.5716495047458426E-3</v>
      </c>
      <c r="V6300">
        <f>SUM(Table1[[#This Row],[Price per Unit]]*Table1[[#This Row],[Units Sold]])</f>
        <v>11600</v>
      </c>
      <c r="W6300">
        <f>SUM(Table1[[#This Row],[Total Sales]]-Table1[[#This Row],[Operating Profit]])</f>
        <v>6380</v>
      </c>
      <c r="X6300">
        <f>SUM(Table1[[#This Row],[Total Sales]]-Table1[[#This Row],[Cost]])</f>
        <v>5220</v>
      </c>
      <c r="Y6300">
        <f>SUM(Table1[[#This Row],[profit/loss]])/SUM(Table1[profit/loss])</f>
        <v>1.5716495047458427E-5</v>
      </c>
    </row>
    <row r="6301" spans="1:25" x14ac:dyDescent="0.3">
      <c r="A6301" t="s">
        <v>25</v>
      </c>
      <c r="B6301" t="s">
        <v>82</v>
      </c>
      <c r="C6301">
        <v>1185732</v>
      </c>
      <c r="D6301" s="9">
        <v>44411</v>
      </c>
      <c r="E6301" s="8" t="str">
        <f>TEXT(Table1[[#This Row],[Invoice Date]],"dd-mm-yyyy")</f>
        <v>03-08-2021</v>
      </c>
      <c r="F6301" s="1" t="str">
        <f t="shared" si="392"/>
        <v>August</v>
      </c>
      <c r="G6301" s="1" t="str">
        <f t="shared" si="393"/>
        <v>2021</v>
      </c>
      <c r="H6301" s="1" t="str">
        <f t="shared" si="394"/>
        <v>Tuesday</v>
      </c>
      <c r="I6301" s="1" t="str">
        <f t="shared" si="395"/>
        <v>03</v>
      </c>
      <c r="J6301" t="s">
        <v>47</v>
      </c>
      <c r="K6301" t="s">
        <v>93</v>
      </c>
      <c r="L6301" t="s">
        <v>94</v>
      </c>
      <c r="M6301" t="s">
        <v>19</v>
      </c>
      <c r="N6301">
        <v>54</v>
      </c>
      <c r="O6301">
        <v>210</v>
      </c>
      <c r="P6301">
        <v>11340</v>
      </c>
      <c r="Q6301">
        <v>6010</v>
      </c>
      <c r="R6301">
        <v>0.53</v>
      </c>
      <c r="S6301" t="s">
        <v>82</v>
      </c>
      <c r="T6301" t="str">
        <f>IF(Table1[[#This Row],[Units Sold]]&gt; 700,"High Units","low Units")</f>
        <v>low Units</v>
      </c>
      <c r="U6301">
        <f>SUM(Table1[[#This Row],[Operating Profit]])/SUM(Table1[Operating Profit])*100</f>
        <v>1.8095045064219378E-3</v>
      </c>
      <c r="V6301">
        <f>SUM(Table1[[#This Row],[Price per Unit]]*Table1[[#This Row],[Units Sold]])</f>
        <v>11340</v>
      </c>
      <c r="W6301">
        <f>SUM(Table1[[#This Row],[Total Sales]]-Table1[[#This Row],[Operating Profit]])</f>
        <v>5330</v>
      </c>
      <c r="X6301">
        <f>SUM(Table1[[#This Row],[Total Sales]]-Table1[[#This Row],[Cost]])</f>
        <v>6010</v>
      </c>
      <c r="Y6301">
        <f>SUM(Table1[[#This Row],[profit/loss]])/SUM(Table1[profit/loss])</f>
        <v>1.8095045064219377E-5</v>
      </c>
    </row>
    <row r="6302" spans="1:25" x14ac:dyDescent="0.3">
      <c r="A6302" t="s">
        <v>25</v>
      </c>
      <c r="B6302" t="s">
        <v>82</v>
      </c>
      <c r="C6302">
        <v>1185732</v>
      </c>
      <c r="D6302" s="9">
        <v>44411</v>
      </c>
      <c r="E6302" s="8" t="str">
        <f>TEXT(Table1[[#This Row],[Invoice Date]],"dd-mm-yyyy")</f>
        <v>03-08-2021</v>
      </c>
      <c r="F6302" s="1" t="str">
        <f t="shared" si="392"/>
        <v>August</v>
      </c>
      <c r="G6302" s="1" t="str">
        <f t="shared" si="393"/>
        <v>2021</v>
      </c>
      <c r="H6302" s="1" t="str">
        <f t="shared" si="394"/>
        <v>Tuesday</v>
      </c>
      <c r="I6302" s="1" t="str">
        <f t="shared" si="395"/>
        <v>03</v>
      </c>
      <c r="J6302" t="s">
        <v>47</v>
      </c>
      <c r="K6302" t="s">
        <v>93</v>
      </c>
      <c r="L6302" t="s">
        <v>94</v>
      </c>
      <c r="M6302" t="s">
        <v>20</v>
      </c>
      <c r="N6302">
        <v>44</v>
      </c>
      <c r="O6302">
        <v>182</v>
      </c>
      <c r="P6302">
        <v>8008</v>
      </c>
      <c r="Q6302">
        <v>4244</v>
      </c>
      <c r="R6302">
        <v>0.53</v>
      </c>
      <c r="S6302" t="s">
        <v>82</v>
      </c>
      <c r="T6302" t="str">
        <f>IF(Table1[[#This Row],[Units Sold]]&gt; 700,"High Units","low Units")</f>
        <v>low Units</v>
      </c>
      <c r="U6302">
        <f>SUM(Table1[[#This Row],[Operating Profit]])/SUM(Table1[Operating Profit])*100</f>
        <v>1.2777931988776543E-3</v>
      </c>
      <c r="V6302">
        <f>SUM(Table1[[#This Row],[Price per Unit]]*Table1[[#This Row],[Units Sold]])</f>
        <v>8008</v>
      </c>
      <c r="W6302">
        <f>SUM(Table1[[#This Row],[Total Sales]]-Table1[[#This Row],[Operating Profit]])</f>
        <v>3764</v>
      </c>
      <c r="X6302">
        <f>SUM(Table1[[#This Row],[Total Sales]]-Table1[[#This Row],[Cost]])</f>
        <v>4244</v>
      </c>
      <c r="Y6302">
        <f>SUM(Table1[[#This Row],[profit/loss]])/SUM(Table1[profit/loss])</f>
        <v>1.2777931988776543E-5</v>
      </c>
    </row>
    <row r="6303" spans="1:25" x14ac:dyDescent="0.3">
      <c r="A6303" t="s">
        <v>25</v>
      </c>
      <c r="B6303" t="s">
        <v>82</v>
      </c>
      <c r="C6303">
        <v>1185732</v>
      </c>
      <c r="D6303" s="9">
        <v>44411</v>
      </c>
      <c r="E6303" s="8" t="str">
        <f>TEXT(Table1[[#This Row],[Invoice Date]],"dd-mm-yyyy")</f>
        <v>03-08-2021</v>
      </c>
      <c r="F6303" s="1" t="str">
        <f t="shared" si="392"/>
        <v>August</v>
      </c>
      <c r="G6303" s="1" t="str">
        <f t="shared" si="393"/>
        <v>2021</v>
      </c>
      <c r="H6303" s="1" t="str">
        <f t="shared" si="394"/>
        <v>Tuesday</v>
      </c>
      <c r="I6303" s="1" t="str">
        <f t="shared" si="395"/>
        <v>03</v>
      </c>
      <c r="J6303" t="s">
        <v>47</v>
      </c>
      <c r="K6303" t="s">
        <v>93</v>
      </c>
      <c r="L6303" t="s">
        <v>94</v>
      </c>
      <c r="M6303" t="s">
        <v>21</v>
      </c>
      <c r="N6303">
        <v>53</v>
      </c>
      <c r="O6303">
        <v>176</v>
      </c>
      <c r="P6303">
        <v>9328</v>
      </c>
      <c r="Q6303">
        <v>4477</v>
      </c>
      <c r="R6303">
        <v>0.48</v>
      </c>
      <c r="S6303" t="s">
        <v>82</v>
      </c>
      <c r="T6303" t="str">
        <f>IF(Table1[[#This Row],[Units Sold]]&gt; 700,"High Units","low Units")</f>
        <v>low Units</v>
      </c>
      <c r="U6303">
        <f>SUM(Table1[[#This Row],[Operating Profit]])/SUM(Table1[Operating Profit])*100</f>
        <v>1.3479453702580722E-3</v>
      </c>
      <c r="V6303">
        <f>SUM(Table1[[#This Row],[Price per Unit]]*Table1[[#This Row],[Units Sold]])</f>
        <v>9328</v>
      </c>
      <c r="W6303">
        <f>SUM(Table1[[#This Row],[Total Sales]]-Table1[[#This Row],[Operating Profit]])</f>
        <v>4851</v>
      </c>
      <c r="X6303">
        <f>SUM(Table1[[#This Row],[Total Sales]]-Table1[[#This Row],[Cost]])</f>
        <v>4477</v>
      </c>
      <c r="Y6303">
        <f>SUM(Table1[[#This Row],[profit/loss]])/SUM(Table1[profit/loss])</f>
        <v>1.3479453702580723E-5</v>
      </c>
    </row>
    <row r="6304" spans="1:25" x14ac:dyDescent="0.3">
      <c r="A6304" t="s">
        <v>25</v>
      </c>
      <c r="B6304" t="s">
        <v>82</v>
      </c>
      <c r="C6304">
        <v>1185732</v>
      </c>
      <c r="D6304" s="9">
        <v>44411</v>
      </c>
      <c r="E6304" s="8" t="str">
        <f>TEXT(Table1[[#This Row],[Invoice Date]],"dd-mm-yyyy")</f>
        <v>03-08-2021</v>
      </c>
      <c r="F6304" s="1" t="str">
        <f t="shared" si="392"/>
        <v>August</v>
      </c>
      <c r="G6304" s="1" t="str">
        <f t="shared" si="393"/>
        <v>2021</v>
      </c>
      <c r="H6304" s="1" t="str">
        <f t="shared" si="394"/>
        <v>Tuesday</v>
      </c>
      <c r="I6304" s="1" t="str">
        <f t="shared" si="395"/>
        <v>03</v>
      </c>
      <c r="J6304" t="s">
        <v>47</v>
      </c>
      <c r="K6304" t="s">
        <v>93</v>
      </c>
      <c r="L6304" t="s">
        <v>94</v>
      </c>
      <c r="M6304" t="s">
        <v>22</v>
      </c>
      <c r="N6304">
        <v>54</v>
      </c>
      <c r="O6304">
        <v>231</v>
      </c>
      <c r="P6304">
        <v>12474</v>
      </c>
      <c r="Q6304">
        <v>7983</v>
      </c>
      <c r="R6304">
        <v>0.64</v>
      </c>
      <c r="S6304" t="s">
        <v>82</v>
      </c>
      <c r="T6304" t="str">
        <f>IF(Table1[[#This Row],[Units Sold]]&gt; 700,"High Units","low Units")</f>
        <v>low Units</v>
      </c>
      <c r="U6304">
        <f>SUM(Table1[[#This Row],[Operating Profit]])/SUM(Table1[Operating Profit])*100</f>
        <v>2.4035398460509698E-3</v>
      </c>
      <c r="V6304">
        <f>SUM(Table1[[#This Row],[Price per Unit]]*Table1[[#This Row],[Units Sold]])</f>
        <v>12474</v>
      </c>
      <c r="W6304">
        <f>SUM(Table1[[#This Row],[Total Sales]]-Table1[[#This Row],[Operating Profit]])</f>
        <v>4491</v>
      </c>
      <c r="X6304">
        <f>SUM(Table1[[#This Row],[Total Sales]]-Table1[[#This Row],[Cost]])</f>
        <v>7983</v>
      </c>
      <c r="Y6304">
        <f>SUM(Table1[[#This Row],[profit/loss]])/SUM(Table1[profit/loss])</f>
        <v>2.4035398460509697E-5</v>
      </c>
    </row>
    <row r="6305" spans="1:25" x14ac:dyDescent="0.3">
      <c r="A6305" t="s">
        <v>25</v>
      </c>
      <c r="B6305" t="s">
        <v>82</v>
      </c>
      <c r="C6305">
        <v>1185732</v>
      </c>
      <c r="D6305" s="9">
        <v>44441</v>
      </c>
      <c r="E6305" s="8" t="str">
        <f>TEXT(Table1[[#This Row],[Invoice Date]],"dd-mm-yyyy")</f>
        <v>02-09-2021</v>
      </c>
      <c r="F6305" s="1" t="str">
        <f t="shared" si="392"/>
        <v>September</v>
      </c>
      <c r="G6305" s="1" t="str">
        <f t="shared" si="393"/>
        <v>2021</v>
      </c>
      <c r="H6305" s="1" t="str">
        <f t="shared" si="394"/>
        <v>Thursday</v>
      </c>
      <c r="I6305" s="1" t="str">
        <f t="shared" si="395"/>
        <v>02</v>
      </c>
      <c r="J6305" t="s">
        <v>47</v>
      </c>
      <c r="K6305" t="s">
        <v>93</v>
      </c>
      <c r="L6305" t="s">
        <v>94</v>
      </c>
      <c r="M6305" t="s">
        <v>16</v>
      </c>
      <c r="N6305">
        <v>53</v>
      </c>
      <c r="O6305">
        <v>250</v>
      </c>
      <c r="P6305">
        <v>13250</v>
      </c>
      <c r="Q6305">
        <v>6890</v>
      </c>
      <c r="R6305">
        <v>0.52</v>
      </c>
      <c r="S6305" t="s">
        <v>82</v>
      </c>
      <c r="T6305" t="str">
        <f>IF(Table1[[#This Row],[Units Sold]]&gt; 700,"High Units","low Units")</f>
        <v>low Units</v>
      </c>
      <c r="U6305">
        <f>SUM(Table1[[#This Row],[Operating Profit]])/SUM(Table1[Operating Profit])*100</f>
        <v>2.0744569133522711E-3</v>
      </c>
      <c r="V6305">
        <f>SUM(Table1[[#This Row],[Price per Unit]]*Table1[[#This Row],[Units Sold]])</f>
        <v>13250</v>
      </c>
      <c r="W6305">
        <f>SUM(Table1[[#This Row],[Total Sales]]-Table1[[#This Row],[Operating Profit]])</f>
        <v>6360</v>
      </c>
      <c r="X6305">
        <f>SUM(Table1[[#This Row],[Total Sales]]-Table1[[#This Row],[Cost]])</f>
        <v>6890</v>
      </c>
      <c r="Y6305">
        <f>SUM(Table1[[#This Row],[profit/loss]])/SUM(Table1[profit/loss])</f>
        <v>2.0744569133522713E-5</v>
      </c>
    </row>
    <row r="6306" spans="1:25" x14ac:dyDescent="0.3">
      <c r="A6306" t="s">
        <v>25</v>
      </c>
      <c r="B6306" t="s">
        <v>82</v>
      </c>
      <c r="C6306">
        <v>1185732</v>
      </c>
      <c r="D6306" s="9">
        <v>44441</v>
      </c>
      <c r="E6306" s="8" t="str">
        <f>TEXT(Table1[[#This Row],[Invoice Date]],"dd-mm-yyyy")</f>
        <v>02-09-2021</v>
      </c>
      <c r="F6306" s="1" t="str">
        <f t="shared" si="392"/>
        <v>September</v>
      </c>
      <c r="G6306" s="1" t="str">
        <f t="shared" si="393"/>
        <v>2021</v>
      </c>
      <c r="H6306" s="1" t="str">
        <f t="shared" si="394"/>
        <v>Thursday</v>
      </c>
      <c r="I6306" s="1" t="str">
        <f t="shared" si="395"/>
        <v>02</v>
      </c>
      <c r="J6306" t="s">
        <v>47</v>
      </c>
      <c r="K6306" t="s">
        <v>93</v>
      </c>
      <c r="L6306" t="s">
        <v>94</v>
      </c>
      <c r="M6306" t="s">
        <v>18</v>
      </c>
      <c r="N6306">
        <v>49</v>
      </c>
      <c r="O6306">
        <v>181</v>
      </c>
      <c r="P6306">
        <v>8869</v>
      </c>
      <c r="Q6306">
        <v>4435</v>
      </c>
      <c r="R6306">
        <v>0.5</v>
      </c>
      <c r="S6306" t="s">
        <v>82</v>
      </c>
      <c r="T6306" t="str">
        <f>IF(Table1[[#This Row],[Units Sold]]&gt; 700,"High Units","low Units")</f>
        <v>low Units</v>
      </c>
      <c r="U6306">
        <f>SUM(Table1[[#This Row],[Operating Profit]])/SUM(Table1[Operating Profit])*100</f>
        <v>1.3352999144727608E-3</v>
      </c>
      <c r="V6306">
        <f>SUM(Table1[[#This Row],[Price per Unit]]*Table1[[#This Row],[Units Sold]])</f>
        <v>8869</v>
      </c>
      <c r="W6306">
        <f>SUM(Table1[[#This Row],[Total Sales]]-Table1[[#This Row],[Operating Profit]])</f>
        <v>4434</v>
      </c>
      <c r="X6306">
        <f>SUM(Table1[[#This Row],[Total Sales]]-Table1[[#This Row],[Cost]])</f>
        <v>4435</v>
      </c>
      <c r="Y6306">
        <f>SUM(Table1[[#This Row],[profit/loss]])/SUM(Table1[profit/loss])</f>
        <v>1.3352999144727608E-5</v>
      </c>
    </row>
    <row r="6307" spans="1:25" x14ac:dyDescent="0.3">
      <c r="A6307" t="s">
        <v>25</v>
      </c>
      <c r="B6307" t="s">
        <v>82</v>
      </c>
      <c r="C6307">
        <v>1185732</v>
      </c>
      <c r="D6307" s="9">
        <v>44441</v>
      </c>
      <c r="E6307" s="8" t="str">
        <f>TEXT(Table1[[#This Row],[Invoice Date]],"dd-mm-yyyy")</f>
        <v>02-09-2021</v>
      </c>
      <c r="F6307" s="1" t="str">
        <f t="shared" si="392"/>
        <v>September</v>
      </c>
      <c r="G6307" s="1" t="str">
        <f t="shared" si="393"/>
        <v>2021</v>
      </c>
      <c r="H6307" s="1" t="str">
        <f t="shared" si="394"/>
        <v>Thursday</v>
      </c>
      <c r="I6307" s="1" t="str">
        <f t="shared" si="395"/>
        <v>02</v>
      </c>
      <c r="J6307" t="s">
        <v>47</v>
      </c>
      <c r="K6307" t="s">
        <v>93</v>
      </c>
      <c r="L6307" t="s">
        <v>94</v>
      </c>
      <c r="M6307" t="s">
        <v>19</v>
      </c>
      <c r="N6307">
        <v>28</v>
      </c>
      <c r="O6307">
        <v>175</v>
      </c>
      <c r="P6307">
        <v>4900</v>
      </c>
      <c r="Q6307">
        <v>2499</v>
      </c>
      <c r="R6307">
        <v>0.51</v>
      </c>
      <c r="S6307" t="s">
        <v>82</v>
      </c>
      <c r="T6307" t="str">
        <f>IF(Table1[[#This Row],[Units Sold]]&gt; 700,"High Units","low Units")</f>
        <v>low Units</v>
      </c>
      <c r="U6307">
        <f>SUM(Table1[[#This Row],[Operating Profit]])/SUM(Table1[Operating Profit])*100</f>
        <v>7.5240461922602693E-4</v>
      </c>
      <c r="V6307">
        <f>SUM(Table1[[#This Row],[Price per Unit]]*Table1[[#This Row],[Units Sold]])</f>
        <v>4900</v>
      </c>
      <c r="W6307">
        <f>SUM(Table1[[#This Row],[Total Sales]]-Table1[[#This Row],[Operating Profit]])</f>
        <v>2401</v>
      </c>
      <c r="X6307">
        <f>SUM(Table1[[#This Row],[Total Sales]]-Table1[[#This Row],[Cost]])</f>
        <v>2499</v>
      </c>
      <c r="Y6307">
        <f>SUM(Table1[[#This Row],[profit/loss]])/SUM(Table1[profit/loss])</f>
        <v>7.5240461922602697E-6</v>
      </c>
    </row>
    <row r="6308" spans="1:25" x14ac:dyDescent="0.3">
      <c r="A6308" t="s">
        <v>25</v>
      </c>
      <c r="B6308" t="s">
        <v>82</v>
      </c>
      <c r="C6308">
        <v>1185732</v>
      </c>
      <c r="D6308" s="9">
        <v>44441</v>
      </c>
      <c r="E6308" s="8" t="str">
        <f>TEXT(Table1[[#This Row],[Invoice Date]],"dd-mm-yyyy")</f>
        <v>02-09-2021</v>
      </c>
      <c r="F6308" s="1" t="str">
        <f t="shared" si="392"/>
        <v>September</v>
      </c>
      <c r="G6308" s="1" t="str">
        <f t="shared" si="393"/>
        <v>2021</v>
      </c>
      <c r="H6308" s="1" t="str">
        <f t="shared" si="394"/>
        <v>Thursday</v>
      </c>
      <c r="I6308" s="1" t="str">
        <f t="shared" si="395"/>
        <v>02</v>
      </c>
      <c r="J6308" t="s">
        <v>47</v>
      </c>
      <c r="K6308" t="s">
        <v>93</v>
      </c>
      <c r="L6308" t="s">
        <v>94</v>
      </c>
      <c r="M6308" t="s">
        <v>20</v>
      </c>
      <c r="N6308">
        <v>28</v>
      </c>
      <c r="O6308">
        <v>150</v>
      </c>
      <c r="P6308">
        <v>4200</v>
      </c>
      <c r="Q6308">
        <v>2100</v>
      </c>
      <c r="R6308">
        <v>0.5</v>
      </c>
      <c r="S6308" t="s">
        <v>82</v>
      </c>
      <c r="T6308" t="str">
        <f>IF(Table1[[#This Row],[Units Sold]]&gt; 700,"High Units","low Units")</f>
        <v>low Units</v>
      </c>
      <c r="U6308">
        <f>SUM(Table1[[#This Row],[Operating Profit]])/SUM(Table1[Operating Profit])*100</f>
        <v>6.3227278926556883E-4</v>
      </c>
      <c r="V6308">
        <f>SUM(Table1[[#This Row],[Price per Unit]]*Table1[[#This Row],[Units Sold]])</f>
        <v>4200</v>
      </c>
      <c r="W6308">
        <f>SUM(Table1[[#This Row],[Total Sales]]-Table1[[#This Row],[Operating Profit]])</f>
        <v>2100</v>
      </c>
      <c r="X6308">
        <f>SUM(Table1[[#This Row],[Total Sales]]-Table1[[#This Row],[Cost]])</f>
        <v>2100</v>
      </c>
      <c r="Y6308">
        <f>SUM(Table1[[#This Row],[profit/loss]])/SUM(Table1[profit/loss])</f>
        <v>6.3227278926556886E-6</v>
      </c>
    </row>
    <row r="6309" spans="1:25" x14ac:dyDescent="0.3">
      <c r="A6309" t="s">
        <v>25</v>
      </c>
      <c r="B6309" t="s">
        <v>82</v>
      </c>
      <c r="C6309">
        <v>1185732</v>
      </c>
      <c r="D6309" s="9">
        <v>44441</v>
      </c>
      <c r="E6309" s="8" t="str">
        <f>TEXT(Table1[[#This Row],[Invoice Date]],"dd-mm-yyyy")</f>
        <v>02-09-2021</v>
      </c>
      <c r="F6309" s="1" t="str">
        <f t="shared" si="392"/>
        <v>September</v>
      </c>
      <c r="G6309" s="1" t="str">
        <f t="shared" si="393"/>
        <v>2021</v>
      </c>
      <c r="H6309" s="1" t="str">
        <f t="shared" si="394"/>
        <v>Thursday</v>
      </c>
      <c r="I6309" s="1" t="str">
        <f t="shared" si="395"/>
        <v>02</v>
      </c>
      <c r="J6309" t="s">
        <v>47</v>
      </c>
      <c r="K6309" t="s">
        <v>93</v>
      </c>
      <c r="L6309" t="s">
        <v>94</v>
      </c>
      <c r="M6309" t="s">
        <v>21</v>
      </c>
      <c r="N6309">
        <v>38</v>
      </c>
      <c r="O6309">
        <v>156</v>
      </c>
      <c r="P6309">
        <v>5928</v>
      </c>
      <c r="Q6309">
        <v>2727</v>
      </c>
      <c r="R6309">
        <v>0.46</v>
      </c>
      <c r="S6309" t="s">
        <v>82</v>
      </c>
      <c r="T6309" t="str">
        <f>IF(Table1[[#This Row],[Units Sold]]&gt; 700,"High Units","low Units")</f>
        <v>low Units</v>
      </c>
      <c r="U6309">
        <f>SUM(Table1[[#This Row],[Operating Profit]])/SUM(Table1[Operating Profit])*100</f>
        <v>8.2105137920343162E-4</v>
      </c>
      <c r="V6309">
        <f>SUM(Table1[[#This Row],[Price per Unit]]*Table1[[#This Row],[Units Sold]])</f>
        <v>5928</v>
      </c>
      <c r="W6309">
        <f>SUM(Table1[[#This Row],[Total Sales]]-Table1[[#This Row],[Operating Profit]])</f>
        <v>3201</v>
      </c>
      <c r="X6309">
        <f>SUM(Table1[[#This Row],[Total Sales]]-Table1[[#This Row],[Cost]])</f>
        <v>2727</v>
      </c>
      <c r="Y6309">
        <f>SUM(Table1[[#This Row],[profit/loss]])/SUM(Table1[profit/loss])</f>
        <v>8.2105137920343163E-6</v>
      </c>
    </row>
    <row r="6310" spans="1:25" x14ac:dyDescent="0.3">
      <c r="A6310" t="s">
        <v>25</v>
      </c>
      <c r="B6310" t="s">
        <v>82</v>
      </c>
      <c r="C6310">
        <v>1185732</v>
      </c>
      <c r="D6310" s="9">
        <v>44441</v>
      </c>
      <c r="E6310" s="8" t="str">
        <f>TEXT(Table1[[#This Row],[Invoice Date]],"dd-mm-yyyy")</f>
        <v>02-09-2021</v>
      </c>
      <c r="F6310" s="1" t="str">
        <f t="shared" si="392"/>
        <v>September</v>
      </c>
      <c r="G6310" s="1" t="str">
        <f t="shared" si="393"/>
        <v>2021</v>
      </c>
      <c r="H6310" s="1" t="str">
        <f t="shared" si="394"/>
        <v>Thursday</v>
      </c>
      <c r="I6310" s="1" t="str">
        <f t="shared" si="395"/>
        <v>02</v>
      </c>
      <c r="J6310" t="s">
        <v>47</v>
      </c>
      <c r="K6310" t="s">
        <v>93</v>
      </c>
      <c r="L6310" t="s">
        <v>94</v>
      </c>
      <c r="M6310" t="s">
        <v>22</v>
      </c>
      <c r="N6310">
        <v>41</v>
      </c>
      <c r="O6310">
        <v>203</v>
      </c>
      <c r="P6310">
        <v>8323</v>
      </c>
      <c r="Q6310">
        <v>5077</v>
      </c>
      <c r="R6310">
        <v>0.61</v>
      </c>
      <c r="S6310" t="s">
        <v>82</v>
      </c>
      <c r="T6310" t="str">
        <f>IF(Table1[[#This Row],[Units Sold]]&gt; 700,"High Units","low Units")</f>
        <v>low Units</v>
      </c>
      <c r="U6310">
        <f>SUM(Table1[[#This Row],[Operating Profit]])/SUM(Table1[Operating Profit])*100</f>
        <v>1.5285947386196634E-3</v>
      </c>
      <c r="V6310">
        <f>SUM(Table1[[#This Row],[Price per Unit]]*Table1[[#This Row],[Units Sold]])</f>
        <v>8323</v>
      </c>
      <c r="W6310">
        <f>SUM(Table1[[#This Row],[Total Sales]]-Table1[[#This Row],[Operating Profit]])</f>
        <v>3246</v>
      </c>
      <c r="X6310">
        <f>SUM(Table1[[#This Row],[Total Sales]]-Table1[[#This Row],[Cost]])</f>
        <v>5077</v>
      </c>
      <c r="Y6310">
        <f>SUM(Table1[[#This Row],[profit/loss]])/SUM(Table1[profit/loss])</f>
        <v>1.5285947386196633E-5</v>
      </c>
    </row>
    <row r="6311" spans="1:25" x14ac:dyDescent="0.3">
      <c r="A6311" t="s">
        <v>25</v>
      </c>
      <c r="B6311" t="s">
        <v>82</v>
      </c>
      <c r="C6311">
        <v>1185732</v>
      </c>
      <c r="D6311" s="9">
        <v>44473</v>
      </c>
      <c r="E6311" s="8" t="str">
        <f>TEXT(Table1[[#This Row],[Invoice Date]],"dd-mm-yyyy")</f>
        <v>04-10-2021</v>
      </c>
      <c r="F6311" s="1" t="str">
        <f t="shared" si="392"/>
        <v>October</v>
      </c>
      <c r="G6311" s="1" t="str">
        <f t="shared" si="393"/>
        <v>2021</v>
      </c>
      <c r="H6311" s="1" t="str">
        <f t="shared" si="394"/>
        <v>Monday</v>
      </c>
      <c r="I6311" s="1" t="str">
        <f t="shared" si="395"/>
        <v>04</v>
      </c>
      <c r="J6311" t="s">
        <v>47</v>
      </c>
      <c r="K6311" t="s">
        <v>93</v>
      </c>
      <c r="L6311" t="s">
        <v>94</v>
      </c>
      <c r="M6311" t="s">
        <v>16</v>
      </c>
      <c r="N6311">
        <v>42</v>
      </c>
      <c r="O6311">
        <v>245</v>
      </c>
      <c r="P6311">
        <v>10290</v>
      </c>
      <c r="Q6311">
        <v>5557</v>
      </c>
      <c r="R6311">
        <v>0.54</v>
      </c>
      <c r="S6311" t="s">
        <v>82</v>
      </c>
      <c r="T6311" t="str">
        <f>IF(Table1[[#This Row],[Units Sold]]&gt; 700,"High Units","low Units")</f>
        <v>low Units</v>
      </c>
      <c r="U6311">
        <f>SUM(Table1[[#This Row],[Operating Profit]])/SUM(Table1[Operating Profit])*100</f>
        <v>1.6731142333089363E-3</v>
      </c>
      <c r="V6311">
        <f>SUM(Table1[[#This Row],[Price per Unit]]*Table1[[#This Row],[Units Sold]])</f>
        <v>10290</v>
      </c>
      <c r="W6311">
        <f>SUM(Table1[[#This Row],[Total Sales]]-Table1[[#This Row],[Operating Profit]])</f>
        <v>4733</v>
      </c>
      <c r="X6311">
        <f>SUM(Table1[[#This Row],[Total Sales]]-Table1[[#This Row],[Cost]])</f>
        <v>5557</v>
      </c>
      <c r="Y6311">
        <f>SUM(Table1[[#This Row],[profit/loss]])/SUM(Table1[profit/loss])</f>
        <v>1.6731142333089362E-5</v>
      </c>
    </row>
    <row r="6312" spans="1:25" x14ac:dyDescent="0.3">
      <c r="A6312" t="s">
        <v>25</v>
      </c>
      <c r="B6312" t="s">
        <v>82</v>
      </c>
      <c r="C6312">
        <v>1185732</v>
      </c>
      <c r="D6312" s="9">
        <v>44473</v>
      </c>
      <c r="E6312" s="8" t="str">
        <f>TEXT(Table1[[#This Row],[Invoice Date]],"dd-mm-yyyy")</f>
        <v>04-10-2021</v>
      </c>
      <c r="F6312" s="1" t="str">
        <f t="shared" si="392"/>
        <v>October</v>
      </c>
      <c r="G6312" s="1" t="str">
        <f t="shared" si="393"/>
        <v>2021</v>
      </c>
      <c r="H6312" s="1" t="str">
        <f t="shared" si="394"/>
        <v>Monday</v>
      </c>
      <c r="I6312" s="1" t="str">
        <f t="shared" si="395"/>
        <v>04</v>
      </c>
      <c r="J6312" t="s">
        <v>47</v>
      </c>
      <c r="K6312" t="s">
        <v>93</v>
      </c>
      <c r="L6312" t="s">
        <v>94</v>
      </c>
      <c r="M6312" t="s">
        <v>18</v>
      </c>
      <c r="N6312">
        <v>33</v>
      </c>
      <c r="O6312">
        <v>196</v>
      </c>
      <c r="P6312">
        <v>6468</v>
      </c>
      <c r="Q6312">
        <v>2975</v>
      </c>
      <c r="R6312">
        <v>0.46</v>
      </c>
      <c r="S6312" t="s">
        <v>82</v>
      </c>
      <c r="T6312" t="str">
        <f>IF(Table1[[#This Row],[Units Sold]]&gt; 700,"High Units","low Units")</f>
        <v>low Units</v>
      </c>
      <c r="U6312">
        <f>SUM(Table1[[#This Row],[Operating Profit]])/SUM(Table1[Operating Profit])*100</f>
        <v>8.9571978479288921E-4</v>
      </c>
      <c r="V6312">
        <f>SUM(Table1[[#This Row],[Price per Unit]]*Table1[[#This Row],[Units Sold]])</f>
        <v>6468</v>
      </c>
      <c r="W6312">
        <f>SUM(Table1[[#This Row],[Total Sales]]-Table1[[#This Row],[Operating Profit]])</f>
        <v>3493</v>
      </c>
      <c r="X6312">
        <f>SUM(Table1[[#This Row],[Total Sales]]-Table1[[#This Row],[Cost]])</f>
        <v>2975</v>
      </c>
      <c r="Y6312">
        <f>SUM(Table1[[#This Row],[profit/loss]])/SUM(Table1[profit/loss])</f>
        <v>8.9571978479288926E-6</v>
      </c>
    </row>
    <row r="6313" spans="1:25" x14ac:dyDescent="0.3">
      <c r="A6313" t="s">
        <v>25</v>
      </c>
      <c r="B6313" t="s">
        <v>82</v>
      </c>
      <c r="C6313">
        <v>1185732</v>
      </c>
      <c r="D6313" s="9">
        <v>44473</v>
      </c>
      <c r="E6313" s="8" t="str">
        <f>TEXT(Table1[[#This Row],[Invoice Date]],"dd-mm-yyyy")</f>
        <v>04-10-2021</v>
      </c>
      <c r="F6313" s="1" t="str">
        <f t="shared" si="392"/>
        <v>October</v>
      </c>
      <c r="G6313" s="1" t="str">
        <f t="shared" si="393"/>
        <v>2021</v>
      </c>
      <c r="H6313" s="1" t="str">
        <f t="shared" si="394"/>
        <v>Monday</v>
      </c>
      <c r="I6313" s="1" t="str">
        <f t="shared" si="395"/>
        <v>04</v>
      </c>
      <c r="J6313" t="s">
        <v>47</v>
      </c>
      <c r="K6313" t="s">
        <v>93</v>
      </c>
      <c r="L6313" t="s">
        <v>94</v>
      </c>
      <c r="M6313" t="s">
        <v>19</v>
      </c>
      <c r="N6313">
        <v>34</v>
      </c>
      <c r="O6313">
        <v>150</v>
      </c>
      <c r="P6313">
        <v>5100</v>
      </c>
      <c r="Q6313">
        <v>2601</v>
      </c>
      <c r="R6313">
        <v>0.51</v>
      </c>
      <c r="S6313" t="s">
        <v>82</v>
      </c>
      <c r="T6313" t="str">
        <f>IF(Table1[[#This Row],[Units Sold]]&gt; 700,"High Units","low Units")</f>
        <v>low Units</v>
      </c>
      <c r="U6313">
        <f>SUM(Table1[[#This Row],[Operating Profit]])/SUM(Table1[Operating Profit])*100</f>
        <v>7.8311501184749751E-4</v>
      </c>
      <c r="V6313">
        <f>SUM(Table1[[#This Row],[Price per Unit]]*Table1[[#This Row],[Units Sold]])</f>
        <v>5100</v>
      </c>
      <c r="W6313">
        <f>SUM(Table1[[#This Row],[Total Sales]]-Table1[[#This Row],[Operating Profit]])</f>
        <v>2499</v>
      </c>
      <c r="X6313">
        <f>SUM(Table1[[#This Row],[Total Sales]]-Table1[[#This Row],[Cost]])</f>
        <v>2601</v>
      </c>
      <c r="Y6313">
        <f>SUM(Table1[[#This Row],[profit/loss]])/SUM(Table1[profit/loss])</f>
        <v>7.8311501184749748E-6</v>
      </c>
    </row>
    <row r="6314" spans="1:25" x14ac:dyDescent="0.3">
      <c r="A6314" t="s">
        <v>25</v>
      </c>
      <c r="B6314" t="s">
        <v>82</v>
      </c>
      <c r="C6314">
        <v>1185732</v>
      </c>
      <c r="D6314" s="9">
        <v>44473</v>
      </c>
      <c r="E6314" s="8" t="str">
        <f>TEXT(Table1[[#This Row],[Invoice Date]],"dd-mm-yyyy")</f>
        <v>04-10-2021</v>
      </c>
      <c r="F6314" s="1" t="str">
        <f t="shared" si="392"/>
        <v>October</v>
      </c>
      <c r="G6314" s="1" t="str">
        <f t="shared" si="393"/>
        <v>2021</v>
      </c>
      <c r="H6314" s="1" t="str">
        <f t="shared" si="394"/>
        <v>Monday</v>
      </c>
      <c r="I6314" s="1" t="str">
        <f t="shared" si="395"/>
        <v>04</v>
      </c>
      <c r="J6314" t="s">
        <v>47</v>
      </c>
      <c r="K6314" t="s">
        <v>93</v>
      </c>
      <c r="L6314" t="s">
        <v>94</v>
      </c>
      <c r="M6314" t="s">
        <v>20</v>
      </c>
      <c r="N6314">
        <v>34</v>
      </c>
      <c r="O6314">
        <v>160</v>
      </c>
      <c r="P6314">
        <v>5440</v>
      </c>
      <c r="Q6314">
        <v>2938</v>
      </c>
      <c r="R6314">
        <v>0.54</v>
      </c>
      <c r="S6314" t="s">
        <v>82</v>
      </c>
      <c r="T6314" t="str">
        <f>IF(Table1[[#This Row],[Units Sold]]&gt; 700,"High Units","low Units")</f>
        <v>low Units</v>
      </c>
      <c r="U6314">
        <f>SUM(Table1[[#This Row],[Operating Profit]])/SUM(Table1[Operating Profit])*100</f>
        <v>8.8457974041059105E-4</v>
      </c>
      <c r="V6314">
        <f>SUM(Table1[[#This Row],[Price per Unit]]*Table1[[#This Row],[Units Sold]])</f>
        <v>5440</v>
      </c>
      <c r="W6314">
        <f>SUM(Table1[[#This Row],[Total Sales]]-Table1[[#This Row],[Operating Profit]])</f>
        <v>2502</v>
      </c>
      <c r="X6314">
        <f>SUM(Table1[[#This Row],[Total Sales]]-Table1[[#This Row],[Cost]])</f>
        <v>2938</v>
      </c>
      <c r="Y6314">
        <f>SUM(Table1[[#This Row],[profit/loss]])/SUM(Table1[profit/loss])</f>
        <v>8.84579740410591E-6</v>
      </c>
    </row>
    <row r="6315" spans="1:25" x14ac:dyDescent="0.3">
      <c r="A6315" t="s">
        <v>25</v>
      </c>
      <c r="B6315" t="s">
        <v>82</v>
      </c>
      <c r="C6315">
        <v>1185732</v>
      </c>
      <c r="D6315" s="9">
        <v>44473</v>
      </c>
      <c r="E6315" s="8" t="str">
        <f>TEXT(Table1[[#This Row],[Invoice Date]],"dd-mm-yyyy")</f>
        <v>04-10-2021</v>
      </c>
      <c r="F6315" s="1" t="str">
        <f t="shared" si="392"/>
        <v>October</v>
      </c>
      <c r="G6315" s="1" t="str">
        <f t="shared" si="393"/>
        <v>2021</v>
      </c>
      <c r="H6315" s="1" t="str">
        <f t="shared" si="394"/>
        <v>Monday</v>
      </c>
      <c r="I6315" s="1" t="str">
        <f t="shared" si="395"/>
        <v>04</v>
      </c>
      <c r="J6315" t="s">
        <v>47</v>
      </c>
      <c r="K6315" t="s">
        <v>93</v>
      </c>
      <c r="L6315" t="s">
        <v>94</v>
      </c>
      <c r="M6315" t="s">
        <v>21</v>
      </c>
      <c r="N6315">
        <v>42</v>
      </c>
      <c r="O6315">
        <v>149</v>
      </c>
      <c r="P6315">
        <v>6258</v>
      </c>
      <c r="Q6315">
        <v>2941</v>
      </c>
      <c r="R6315">
        <v>0.47</v>
      </c>
      <c r="S6315" t="s">
        <v>82</v>
      </c>
      <c r="T6315" t="str">
        <f>IF(Table1[[#This Row],[Units Sold]]&gt; 700,"High Units","low Units")</f>
        <v>low Units</v>
      </c>
      <c r="U6315">
        <f>SUM(Table1[[#This Row],[Operating Profit]])/SUM(Table1[Operating Profit])*100</f>
        <v>8.8548298725239902E-4</v>
      </c>
      <c r="V6315">
        <f>SUM(Table1[[#This Row],[Price per Unit]]*Table1[[#This Row],[Units Sold]])</f>
        <v>6258</v>
      </c>
      <c r="W6315">
        <f>SUM(Table1[[#This Row],[Total Sales]]-Table1[[#This Row],[Operating Profit]])</f>
        <v>3317</v>
      </c>
      <c r="X6315">
        <f>SUM(Table1[[#This Row],[Total Sales]]-Table1[[#This Row],[Cost]])</f>
        <v>2941</v>
      </c>
      <c r="Y6315">
        <f>SUM(Table1[[#This Row],[profit/loss]])/SUM(Table1[profit/loss])</f>
        <v>8.8548298725239901E-6</v>
      </c>
    </row>
    <row r="6316" spans="1:25" x14ac:dyDescent="0.3">
      <c r="A6316" t="s">
        <v>25</v>
      </c>
      <c r="B6316" t="s">
        <v>82</v>
      </c>
      <c r="C6316">
        <v>1185732</v>
      </c>
      <c r="D6316" s="9">
        <v>44473</v>
      </c>
      <c r="E6316" s="8" t="str">
        <f>TEXT(Table1[[#This Row],[Invoice Date]],"dd-mm-yyyy")</f>
        <v>04-10-2021</v>
      </c>
      <c r="F6316" s="1" t="str">
        <f t="shared" si="392"/>
        <v>October</v>
      </c>
      <c r="G6316" s="1" t="str">
        <f t="shared" si="393"/>
        <v>2021</v>
      </c>
      <c r="H6316" s="1" t="str">
        <f t="shared" si="394"/>
        <v>Monday</v>
      </c>
      <c r="I6316" s="1" t="str">
        <f t="shared" si="395"/>
        <v>04</v>
      </c>
      <c r="J6316" t="s">
        <v>47</v>
      </c>
      <c r="K6316" t="s">
        <v>93</v>
      </c>
      <c r="L6316" t="s">
        <v>94</v>
      </c>
      <c r="M6316" t="s">
        <v>22</v>
      </c>
      <c r="N6316">
        <v>48</v>
      </c>
      <c r="O6316">
        <v>176</v>
      </c>
      <c r="P6316">
        <v>8448</v>
      </c>
      <c r="Q6316">
        <v>5322</v>
      </c>
      <c r="R6316">
        <v>0.63</v>
      </c>
      <c r="S6316" t="s">
        <v>82</v>
      </c>
      <c r="T6316" t="str">
        <f>IF(Table1[[#This Row],[Units Sold]]&gt; 700,"High Units","low Units")</f>
        <v>low Units</v>
      </c>
      <c r="U6316">
        <f>SUM(Table1[[#This Row],[Operating Profit]])/SUM(Table1[Operating Profit])*100</f>
        <v>1.6023598973673129E-3</v>
      </c>
      <c r="V6316">
        <f>SUM(Table1[[#This Row],[Price per Unit]]*Table1[[#This Row],[Units Sold]])</f>
        <v>8448</v>
      </c>
      <c r="W6316">
        <f>SUM(Table1[[#This Row],[Total Sales]]-Table1[[#This Row],[Operating Profit]])</f>
        <v>3126</v>
      </c>
      <c r="X6316">
        <f>SUM(Table1[[#This Row],[Total Sales]]-Table1[[#This Row],[Cost]])</f>
        <v>5322</v>
      </c>
      <c r="Y6316">
        <f>SUM(Table1[[#This Row],[profit/loss]])/SUM(Table1[profit/loss])</f>
        <v>1.6023598973673129E-5</v>
      </c>
    </row>
    <row r="6317" spans="1:25" x14ac:dyDescent="0.3">
      <c r="A6317" t="s">
        <v>25</v>
      </c>
      <c r="B6317" t="s">
        <v>82</v>
      </c>
      <c r="C6317">
        <v>1185732</v>
      </c>
      <c r="D6317" s="9">
        <v>44503</v>
      </c>
      <c r="E6317" s="8" t="str">
        <f>TEXT(Table1[[#This Row],[Invoice Date]],"dd-mm-yyyy")</f>
        <v>03-11-2021</v>
      </c>
      <c r="F6317" s="1" t="str">
        <f t="shared" si="392"/>
        <v>November</v>
      </c>
      <c r="G6317" s="1" t="str">
        <f t="shared" si="393"/>
        <v>2021</v>
      </c>
      <c r="H6317" s="1" t="str">
        <f t="shared" si="394"/>
        <v>Wednesday</v>
      </c>
      <c r="I6317" s="1" t="str">
        <f t="shared" si="395"/>
        <v>03</v>
      </c>
      <c r="J6317" t="s">
        <v>47</v>
      </c>
      <c r="K6317" t="s">
        <v>93</v>
      </c>
      <c r="L6317" t="s">
        <v>94</v>
      </c>
      <c r="M6317" t="s">
        <v>16</v>
      </c>
      <c r="N6317">
        <v>44</v>
      </c>
      <c r="O6317">
        <v>215</v>
      </c>
      <c r="P6317">
        <v>9460</v>
      </c>
      <c r="Q6317">
        <v>5203</v>
      </c>
      <c r="R6317">
        <v>0.55000000000000004</v>
      </c>
      <c r="S6317" t="s">
        <v>82</v>
      </c>
      <c r="T6317" t="str">
        <f>IF(Table1[[#This Row],[Units Sold]]&gt; 700,"High Units","low Units")</f>
        <v>low Units</v>
      </c>
      <c r="U6317">
        <f>SUM(Table1[[#This Row],[Operating Profit]])/SUM(Table1[Operating Profit])*100</f>
        <v>1.5665311059755976E-3</v>
      </c>
      <c r="V6317">
        <f>SUM(Table1[[#This Row],[Price per Unit]]*Table1[[#This Row],[Units Sold]])</f>
        <v>9460</v>
      </c>
      <c r="W6317">
        <f>SUM(Table1[[#This Row],[Total Sales]]-Table1[[#This Row],[Operating Profit]])</f>
        <v>4257</v>
      </c>
      <c r="X6317">
        <f>SUM(Table1[[#This Row],[Total Sales]]-Table1[[#This Row],[Cost]])</f>
        <v>5203</v>
      </c>
      <c r="Y6317">
        <f>SUM(Table1[[#This Row],[profit/loss]])/SUM(Table1[profit/loss])</f>
        <v>1.5665311059755976E-5</v>
      </c>
    </row>
    <row r="6318" spans="1:25" x14ac:dyDescent="0.3">
      <c r="A6318" t="s">
        <v>25</v>
      </c>
      <c r="B6318" t="s">
        <v>82</v>
      </c>
      <c r="C6318">
        <v>1185732</v>
      </c>
      <c r="D6318" s="9">
        <v>44503</v>
      </c>
      <c r="E6318" s="8" t="str">
        <f>TEXT(Table1[[#This Row],[Invoice Date]],"dd-mm-yyyy")</f>
        <v>03-11-2021</v>
      </c>
      <c r="F6318" s="1" t="str">
        <f t="shared" si="392"/>
        <v>November</v>
      </c>
      <c r="G6318" s="1" t="str">
        <f t="shared" si="393"/>
        <v>2021</v>
      </c>
      <c r="H6318" s="1" t="str">
        <f t="shared" si="394"/>
        <v>Wednesday</v>
      </c>
      <c r="I6318" s="1" t="str">
        <f t="shared" si="395"/>
        <v>03</v>
      </c>
      <c r="J6318" t="s">
        <v>47</v>
      </c>
      <c r="K6318" t="s">
        <v>93</v>
      </c>
      <c r="L6318" t="s">
        <v>94</v>
      </c>
      <c r="M6318" t="s">
        <v>18</v>
      </c>
      <c r="N6318">
        <v>32</v>
      </c>
      <c r="O6318">
        <v>195</v>
      </c>
      <c r="P6318">
        <v>6240</v>
      </c>
      <c r="Q6318">
        <v>2933</v>
      </c>
      <c r="R6318">
        <v>0.47</v>
      </c>
      <c r="S6318" t="s">
        <v>82</v>
      </c>
      <c r="T6318" t="str">
        <f>IF(Table1[[#This Row],[Units Sold]]&gt; 700,"High Units","low Units")</f>
        <v>low Units</v>
      </c>
      <c r="U6318">
        <f>SUM(Table1[[#This Row],[Operating Profit]])/SUM(Table1[Operating Profit])*100</f>
        <v>8.8307432900757788E-4</v>
      </c>
      <c r="V6318">
        <f>SUM(Table1[[#This Row],[Price per Unit]]*Table1[[#This Row],[Units Sold]])</f>
        <v>6240</v>
      </c>
      <c r="W6318">
        <f>SUM(Table1[[#This Row],[Total Sales]]-Table1[[#This Row],[Operating Profit]])</f>
        <v>3307</v>
      </c>
      <c r="X6318">
        <f>SUM(Table1[[#This Row],[Total Sales]]-Table1[[#This Row],[Cost]])</f>
        <v>2933</v>
      </c>
      <c r="Y6318">
        <f>SUM(Table1[[#This Row],[profit/loss]])/SUM(Table1[profit/loss])</f>
        <v>8.8307432900757782E-6</v>
      </c>
    </row>
    <row r="6319" spans="1:25" x14ac:dyDescent="0.3">
      <c r="A6319" t="s">
        <v>25</v>
      </c>
      <c r="B6319" t="s">
        <v>82</v>
      </c>
      <c r="C6319">
        <v>1185732</v>
      </c>
      <c r="D6319" s="9">
        <v>44503</v>
      </c>
      <c r="E6319" s="8" t="str">
        <f>TEXT(Table1[[#This Row],[Invoice Date]],"dd-mm-yyyy")</f>
        <v>03-11-2021</v>
      </c>
      <c r="F6319" s="1" t="str">
        <f t="shared" si="392"/>
        <v>November</v>
      </c>
      <c r="G6319" s="1" t="str">
        <f t="shared" si="393"/>
        <v>2021</v>
      </c>
      <c r="H6319" s="1" t="str">
        <f t="shared" si="394"/>
        <v>Wednesday</v>
      </c>
      <c r="I6319" s="1" t="str">
        <f t="shared" si="395"/>
        <v>03</v>
      </c>
      <c r="J6319" t="s">
        <v>47</v>
      </c>
      <c r="K6319" t="s">
        <v>93</v>
      </c>
      <c r="L6319" t="s">
        <v>94</v>
      </c>
      <c r="M6319" t="s">
        <v>19</v>
      </c>
      <c r="N6319">
        <v>38</v>
      </c>
      <c r="O6319">
        <v>167</v>
      </c>
      <c r="P6319">
        <v>6346</v>
      </c>
      <c r="Q6319">
        <v>3427</v>
      </c>
      <c r="R6319">
        <v>0.54</v>
      </c>
      <c r="S6319" t="s">
        <v>82</v>
      </c>
      <c r="T6319" t="str">
        <f>IF(Table1[[#This Row],[Units Sold]]&gt; 700,"High Units","low Units")</f>
        <v>low Units</v>
      </c>
      <c r="U6319">
        <f>SUM(Table1[[#This Row],[Operating Profit]])/SUM(Table1[Operating Profit])*100</f>
        <v>1.0318089756252878E-3</v>
      </c>
      <c r="V6319">
        <f>SUM(Table1[[#This Row],[Price per Unit]]*Table1[[#This Row],[Units Sold]])</f>
        <v>6346</v>
      </c>
      <c r="W6319">
        <f>SUM(Table1[[#This Row],[Total Sales]]-Table1[[#This Row],[Operating Profit]])</f>
        <v>2919</v>
      </c>
      <c r="X6319">
        <f>SUM(Table1[[#This Row],[Total Sales]]-Table1[[#This Row],[Cost]])</f>
        <v>3427</v>
      </c>
      <c r="Y6319">
        <f>SUM(Table1[[#This Row],[profit/loss]])/SUM(Table1[profit/loss])</f>
        <v>1.0318089756252878E-5</v>
      </c>
    </row>
    <row r="6320" spans="1:25" x14ac:dyDescent="0.3">
      <c r="A6320" t="s">
        <v>25</v>
      </c>
      <c r="B6320" t="s">
        <v>82</v>
      </c>
      <c r="C6320">
        <v>1185732</v>
      </c>
      <c r="D6320" s="9">
        <v>44503</v>
      </c>
      <c r="E6320" s="8" t="str">
        <f>TEXT(Table1[[#This Row],[Invoice Date]],"dd-mm-yyyy")</f>
        <v>03-11-2021</v>
      </c>
      <c r="F6320" s="1" t="str">
        <f t="shared" si="392"/>
        <v>November</v>
      </c>
      <c r="G6320" s="1" t="str">
        <f t="shared" si="393"/>
        <v>2021</v>
      </c>
      <c r="H6320" s="1" t="str">
        <f t="shared" si="394"/>
        <v>Wednesday</v>
      </c>
      <c r="I6320" s="1" t="str">
        <f t="shared" si="395"/>
        <v>03</v>
      </c>
      <c r="J6320" t="s">
        <v>47</v>
      </c>
      <c r="K6320" t="s">
        <v>93</v>
      </c>
      <c r="L6320" t="s">
        <v>94</v>
      </c>
      <c r="M6320" t="s">
        <v>20</v>
      </c>
      <c r="N6320">
        <v>55</v>
      </c>
      <c r="O6320">
        <v>163</v>
      </c>
      <c r="P6320">
        <v>8965</v>
      </c>
      <c r="Q6320">
        <v>4572</v>
      </c>
      <c r="R6320">
        <v>0.51</v>
      </c>
      <c r="S6320" t="s">
        <v>82</v>
      </c>
      <c r="T6320" t="str">
        <f>IF(Table1[[#This Row],[Units Sold]]&gt; 700,"High Units","low Units")</f>
        <v>low Units</v>
      </c>
      <c r="U6320">
        <f>SUM(Table1[[#This Row],[Operating Profit]])/SUM(Table1[Operating Profit])*100</f>
        <v>1.3765481869153242E-3</v>
      </c>
      <c r="V6320">
        <f>SUM(Table1[[#This Row],[Price per Unit]]*Table1[[#This Row],[Units Sold]])</f>
        <v>8965</v>
      </c>
      <c r="W6320">
        <f>SUM(Table1[[#This Row],[Total Sales]]-Table1[[#This Row],[Operating Profit]])</f>
        <v>4393</v>
      </c>
      <c r="X6320">
        <f>SUM(Table1[[#This Row],[Total Sales]]-Table1[[#This Row],[Cost]])</f>
        <v>4572</v>
      </c>
      <c r="Y6320">
        <f>SUM(Table1[[#This Row],[profit/loss]])/SUM(Table1[profit/loss])</f>
        <v>1.3765481869153242E-5</v>
      </c>
    </row>
    <row r="6321" spans="1:25" x14ac:dyDescent="0.3">
      <c r="A6321" t="s">
        <v>25</v>
      </c>
      <c r="B6321" t="s">
        <v>82</v>
      </c>
      <c r="C6321">
        <v>1185732</v>
      </c>
      <c r="D6321" s="9">
        <v>44503</v>
      </c>
      <c r="E6321" s="8" t="str">
        <f>TEXT(Table1[[#This Row],[Invoice Date]],"dd-mm-yyyy")</f>
        <v>03-11-2021</v>
      </c>
      <c r="F6321" s="1" t="str">
        <f t="shared" si="392"/>
        <v>November</v>
      </c>
      <c r="G6321" s="1" t="str">
        <f t="shared" si="393"/>
        <v>2021</v>
      </c>
      <c r="H6321" s="1" t="str">
        <f t="shared" si="394"/>
        <v>Wednesday</v>
      </c>
      <c r="I6321" s="1" t="str">
        <f t="shared" si="395"/>
        <v>03</v>
      </c>
      <c r="J6321" t="s">
        <v>47</v>
      </c>
      <c r="K6321" t="s">
        <v>93</v>
      </c>
      <c r="L6321" t="s">
        <v>94</v>
      </c>
      <c r="M6321" t="s">
        <v>21</v>
      </c>
      <c r="N6321">
        <v>72</v>
      </c>
      <c r="O6321">
        <v>163</v>
      </c>
      <c r="P6321">
        <v>11736</v>
      </c>
      <c r="Q6321">
        <v>5751</v>
      </c>
      <c r="R6321">
        <v>0.49</v>
      </c>
      <c r="S6321" t="s">
        <v>82</v>
      </c>
      <c r="T6321" t="str">
        <f>IF(Table1[[#This Row],[Units Sold]]&gt; 700,"High Units","low Units")</f>
        <v>low Units</v>
      </c>
      <c r="U6321">
        <f>SUM(Table1[[#This Row],[Operating Profit]])/SUM(Table1[Operating Profit])*100</f>
        <v>1.7315241957458506E-3</v>
      </c>
      <c r="V6321">
        <f>SUM(Table1[[#This Row],[Price per Unit]]*Table1[[#This Row],[Units Sold]])</f>
        <v>11736</v>
      </c>
      <c r="W6321">
        <f>SUM(Table1[[#This Row],[Total Sales]]-Table1[[#This Row],[Operating Profit]])</f>
        <v>5985</v>
      </c>
      <c r="X6321">
        <f>SUM(Table1[[#This Row],[Total Sales]]-Table1[[#This Row],[Cost]])</f>
        <v>5751</v>
      </c>
      <c r="Y6321">
        <f>SUM(Table1[[#This Row],[profit/loss]])/SUM(Table1[profit/loss])</f>
        <v>1.7315241957458507E-5</v>
      </c>
    </row>
    <row r="6322" spans="1:25" x14ac:dyDescent="0.3">
      <c r="A6322" t="s">
        <v>25</v>
      </c>
      <c r="B6322" t="s">
        <v>82</v>
      </c>
      <c r="C6322">
        <v>1185732</v>
      </c>
      <c r="D6322" s="9">
        <v>44503</v>
      </c>
      <c r="E6322" s="8" t="str">
        <f>TEXT(Table1[[#This Row],[Invoice Date]],"dd-mm-yyyy")</f>
        <v>03-11-2021</v>
      </c>
      <c r="F6322" s="1" t="str">
        <f t="shared" si="392"/>
        <v>November</v>
      </c>
      <c r="G6322" s="1" t="str">
        <f t="shared" si="393"/>
        <v>2021</v>
      </c>
      <c r="H6322" s="1" t="str">
        <f t="shared" si="394"/>
        <v>Wednesday</v>
      </c>
      <c r="I6322" s="1" t="str">
        <f t="shared" si="395"/>
        <v>03</v>
      </c>
      <c r="J6322" t="s">
        <v>47</v>
      </c>
      <c r="K6322" t="s">
        <v>93</v>
      </c>
      <c r="L6322" t="s">
        <v>94</v>
      </c>
      <c r="M6322" t="s">
        <v>22</v>
      </c>
      <c r="N6322">
        <v>72</v>
      </c>
      <c r="O6322">
        <v>210</v>
      </c>
      <c r="P6322">
        <v>15120</v>
      </c>
      <c r="Q6322">
        <v>9677</v>
      </c>
      <c r="R6322">
        <v>0.64</v>
      </c>
      <c r="S6322" t="s">
        <v>82</v>
      </c>
      <c r="T6322" t="str">
        <f>IF(Table1[[#This Row],[Units Sold]]&gt; 700,"High Units","low Units")</f>
        <v>low Units</v>
      </c>
      <c r="U6322">
        <f>SUM(Table1[[#This Row],[Operating Profit]])/SUM(Table1[Operating Profit])*100</f>
        <v>2.9135732293918619E-3</v>
      </c>
      <c r="V6322">
        <f>SUM(Table1[[#This Row],[Price per Unit]]*Table1[[#This Row],[Units Sold]])</f>
        <v>15120</v>
      </c>
      <c r="W6322">
        <f>SUM(Table1[[#This Row],[Total Sales]]-Table1[[#This Row],[Operating Profit]])</f>
        <v>5443</v>
      </c>
      <c r="X6322">
        <f>SUM(Table1[[#This Row],[Total Sales]]-Table1[[#This Row],[Cost]])</f>
        <v>9677</v>
      </c>
      <c r="Y6322">
        <f>SUM(Table1[[#This Row],[profit/loss]])/SUM(Table1[profit/loss])</f>
        <v>2.9135732293918617E-5</v>
      </c>
    </row>
    <row r="6323" spans="1:25" x14ac:dyDescent="0.3">
      <c r="A6323" t="s">
        <v>25</v>
      </c>
      <c r="B6323" t="s">
        <v>82</v>
      </c>
      <c r="C6323">
        <v>1185732</v>
      </c>
      <c r="D6323" s="9">
        <v>44532</v>
      </c>
      <c r="E6323" s="8" t="str">
        <f>TEXT(Table1[[#This Row],[Invoice Date]],"dd-mm-yyyy")</f>
        <v>02-12-2021</v>
      </c>
      <c r="F6323" s="1" t="str">
        <f t="shared" si="392"/>
        <v>December</v>
      </c>
      <c r="G6323" s="1" t="str">
        <f t="shared" si="393"/>
        <v>2021</v>
      </c>
      <c r="H6323" s="1" t="str">
        <f t="shared" si="394"/>
        <v>Thursday</v>
      </c>
      <c r="I6323" s="1" t="str">
        <f t="shared" si="395"/>
        <v>02</v>
      </c>
      <c r="J6323" t="s">
        <v>47</v>
      </c>
      <c r="K6323" t="s">
        <v>93</v>
      </c>
      <c r="L6323" t="s">
        <v>94</v>
      </c>
      <c r="M6323" t="s">
        <v>16</v>
      </c>
      <c r="N6323">
        <v>64</v>
      </c>
      <c r="O6323">
        <v>244</v>
      </c>
      <c r="P6323">
        <v>15616</v>
      </c>
      <c r="Q6323">
        <v>7964</v>
      </c>
      <c r="R6323">
        <v>0.51</v>
      </c>
      <c r="S6323" t="s">
        <v>82</v>
      </c>
      <c r="T6323" t="str">
        <f>IF(Table1[[#This Row],[Units Sold]]&gt; 700,"High Units","low Units")</f>
        <v>low Units</v>
      </c>
      <c r="U6323">
        <f>SUM(Table1[[#This Row],[Operating Profit]])/SUM(Table1[Operating Profit])*100</f>
        <v>2.3978192827195195E-3</v>
      </c>
      <c r="V6323">
        <f>SUM(Table1[[#This Row],[Price per Unit]]*Table1[[#This Row],[Units Sold]])</f>
        <v>15616</v>
      </c>
      <c r="W6323">
        <f>SUM(Table1[[#This Row],[Total Sales]]-Table1[[#This Row],[Operating Profit]])</f>
        <v>7652</v>
      </c>
      <c r="X6323">
        <f>SUM(Table1[[#This Row],[Total Sales]]-Table1[[#This Row],[Cost]])</f>
        <v>7964</v>
      </c>
      <c r="Y6323">
        <f>SUM(Table1[[#This Row],[profit/loss]])/SUM(Table1[profit/loss])</f>
        <v>2.3978192827195193E-5</v>
      </c>
    </row>
    <row r="6324" spans="1:25" x14ac:dyDescent="0.3">
      <c r="A6324" t="s">
        <v>25</v>
      </c>
      <c r="B6324" t="s">
        <v>82</v>
      </c>
      <c r="C6324">
        <v>1185732</v>
      </c>
      <c r="D6324" s="9">
        <v>44532</v>
      </c>
      <c r="E6324" s="8" t="str">
        <f>TEXT(Table1[[#This Row],[Invoice Date]],"dd-mm-yyyy")</f>
        <v>02-12-2021</v>
      </c>
      <c r="F6324" s="1" t="str">
        <f t="shared" si="392"/>
        <v>December</v>
      </c>
      <c r="G6324" s="1" t="str">
        <f t="shared" si="393"/>
        <v>2021</v>
      </c>
      <c r="H6324" s="1" t="str">
        <f t="shared" si="394"/>
        <v>Thursday</v>
      </c>
      <c r="I6324" s="1" t="str">
        <f t="shared" si="395"/>
        <v>02</v>
      </c>
      <c r="J6324" t="s">
        <v>47</v>
      </c>
      <c r="K6324" t="s">
        <v>93</v>
      </c>
      <c r="L6324" t="s">
        <v>94</v>
      </c>
      <c r="M6324" t="s">
        <v>18</v>
      </c>
      <c r="N6324">
        <v>55</v>
      </c>
      <c r="O6324">
        <v>202</v>
      </c>
      <c r="P6324">
        <v>11110</v>
      </c>
      <c r="Q6324">
        <v>5000</v>
      </c>
      <c r="R6324">
        <v>0.45</v>
      </c>
      <c r="S6324" t="s">
        <v>82</v>
      </c>
      <c r="T6324" t="str">
        <f>IF(Table1[[#This Row],[Units Sold]]&gt; 700,"High Units","low Units")</f>
        <v>low Units</v>
      </c>
      <c r="U6324">
        <f>SUM(Table1[[#This Row],[Operating Profit]])/SUM(Table1[Operating Profit])*100</f>
        <v>1.5054114030132592E-3</v>
      </c>
      <c r="V6324">
        <f>SUM(Table1[[#This Row],[Price per Unit]]*Table1[[#This Row],[Units Sold]])</f>
        <v>11110</v>
      </c>
      <c r="W6324">
        <f>SUM(Table1[[#This Row],[Total Sales]]-Table1[[#This Row],[Operating Profit]])</f>
        <v>6110</v>
      </c>
      <c r="X6324">
        <f>SUM(Table1[[#This Row],[Total Sales]]-Table1[[#This Row],[Cost]])</f>
        <v>5000</v>
      </c>
      <c r="Y6324">
        <f>SUM(Table1[[#This Row],[profit/loss]])/SUM(Table1[profit/loss])</f>
        <v>1.5054114030132591E-5</v>
      </c>
    </row>
    <row r="6325" spans="1:25" x14ac:dyDescent="0.3">
      <c r="A6325" t="s">
        <v>60</v>
      </c>
      <c r="B6325" t="s">
        <v>82</v>
      </c>
      <c r="C6325">
        <v>1185732</v>
      </c>
      <c r="D6325" s="9">
        <v>44532</v>
      </c>
      <c r="E6325" s="8" t="str">
        <f>TEXT(Table1[[#This Row],[Invoice Date]],"dd-mm-yyyy")</f>
        <v>02-12-2021</v>
      </c>
      <c r="F6325" s="1" t="str">
        <f t="shared" si="392"/>
        <v>December</v>
      </c>
      <c r="G6325" s="1" t="str">
        <f t="shared" si="393"/>
        <v>2021</v>
      </c>
      <c r="H6325" s="1" t="str">
        <f t="shared" si="394"/>
        <v>Thursday</v>
      </c>
      <c r="I6325" s="1" t="str">
        <f t="shared" si="395"/>
        <v>02</v>
      </c>
      <c r="J6325" t="s">
        <v>47</v>
      </c>
      <c r="K6325" t="s">
        <v>93</v>
      </c>
      <c r="L6325" t="s">
        <v>94</v>
      </c>
      <c r="M6325" t="s">
        <v>19</v>
      </c>
      <c r="N6325">
        <v>55</v>
      </c>
      <c r="O6325">
        <v>218</v>
      </c>
      <c r="P6325">
        <v>11990</v>
      </c>
      <c r="Q6325">
        <v>6115</v>
      </c>
      <c r="R6325">
        <v>0.51</v>
      </c>
      <c r="S6325" t="s">
        <v>82</v>
      </c>
      <c r="T6325" t="str">
        <f>IF(Table1[[#This Row],[Units Sold]]&gt; 700,"High Units","low Units")</f>
        <v>low Units</v>
      </c>
      <c r="U6325">
        <f>SUM(Table1[[#This Row],[Operating Profit]])/SUM(Table1[Operating Profit])*100</f>
        <v>1.8411181458852159E-3</v>
      </c>
      <c r="V6325">
        <f>SUM(Table1[[#This Row],[Price per Unit]]*Table1[[#This Row],[Units Sold]])</f>
        <v>11990</v>
      </c>
      <c r="W6325">
        <f>SUM(Table1[[#This Row],[Total Sales]]-Table1[[#This Row],[Operating Profit]])</f>
        <v>5875</v>
      </c>
      <c r="X6325">
        <f>SUM(Table1[[#This Row],[Total Sales]]-Table1[[#This Row],[Cost]])</f>
        <v>6115</v>
      </c>
      <c r="Y6325">
        <f>SUM(Table1[[#This Row],[profit/loss]])/SUM(Table1[profit/loss])</f>
        <v>1.8411181458852159E-5</v>
      </c>
    </row>
    <row r="6326" spans="1:25" x14ac:dyDescent="0.3">
      <c r="A6326" t="s">
        <v>60</v>
      </c>
      <c r="B6326" t="s">
        <v>82</v>
      </c>
      <c r="C6326">
        <v>1185732</v>
      </c>
      <c r="D6326" s="9">
        <v>44532</v>
      </c>
      <c r="E6326" s="8" t="str">
        <f>TEXT(Table1[[#This Row],[Invoice Date]],"dd-mm-yyyy")</f>
        <v>02-12-2021</v>
      </c>
      <c r="F6326" s="1" t="str">
        <f t="shared" si="392"/>
        <v>December</v>
      </c>
      <c r="G6326" s="1" t="str">
        <f t="shared" si="393"/>
        <v>2021</v>
      </c>
      <c r="H6326" s="1" t="str">
        <f t="shared" si="394"/>
        <v>Thursday</v>
      </c>
      <c r="I6326" s="1" t="str">
        <f t="shared" si="395"/>
        <v>02</v>
      </c>
      <c r="J6326" t="s">
        <v>47</v>
      </c>
      <c r="K6326" t="s">
        <v>93</v>
      </c>
      <c r="L6326" t="s">
        <v>94</v>
      </c>
      <c r="M6326" t="s">
        <v>20</v>
      </c>
      <c r="N6326">
        <v>55</v>
      </c>
      <c r="O6326">
        <v>196</v>
      </c>
      <c r="P6326">
        <v>10780</v>
      </c>
      <c r="Q6326">
        <v>5821</v>
      </c>
      <c r="R6326">
        <v>0.54</v>
      </c>
      <c r="S6326" t="s">
        <v>82</v>
      </c>
      <c r="T6326" t="str">
        <f>IF(Table1[[#This Row],[Units Sold]]&gt; 700,"High Units","low Units")</f>
        <v>low Units</v>
      </c>
      <c r="U6326">
        <f>SUM(Table1[[#This Row],[Operating Profit]])/SUM(Table1[Operating Profit])*100</f>
        <v>1.7525999553880361E-3</v>
      </c>
      <c r="V6326">
        <f>SUM(Table1[[#This Row],[Price per Unit]]*Table1[[#This Row],[Units Sold]])</f>
        <v>10780</v>
      </c>
      <c r="W6326">
        <f>SUM(Table1[[#This Row],[Total Sales]]-Table1[[#This Row],[Operating Profit]])</f>
        <v>4959</v>
      </c>
      <c r="X6326">
        <f>SUM(Table1[[#This Row],[Total Sales]]-Table1[[#This Row],[Cost]])</f>
        <v>5821</v>
      </c>
      <c r="Y6326">
        <f>SUM(Table1[[#This Row],[profit/loss]])/SUM(Table1[profit/loss])</f>
        <v>1.7525999553880362E-5</v>
      </c>
    </row>
    <row r="6327" spans="1:25" x14ac:dyDescent="0.3">
      <c r="A6327" t="s">
        <v>60</v>
      </c>
      <c r="B6327" t="s">
        <v>82</v>
      </c>
      <c r="C6327">
        <v>1185732</v>
      </c>
      <c r="D6327" s="9">
        <v>44532</v>
      </c>
      <c r="E6327" s="8" t="str">
        <f>TEXT(Table1[[#This Row],[Invoice Date]],"dd-mm-yyyy")</f>
        <v>02-12-2021</v>
      </c>
      <c r="F6327" s="1" t="str">
        <f t="shared" si="392"/>
        <v>December</v>
      </c>
      <c r="G6327" s="1" t="str">
        <f t="shared" si="393"/>
        <v>2021</v>
      </c>
      <c r="H6327" s="1" t="str">
        <f t="shared" si="394"/>
        <v>Thursday</v>
      </c>
      <c r="I6327" s="1" t="str">
        <f t="shared" si="395"/>
        <v>02</v>
      </c>
      <c r="J6327" t="s">
        <v>47</v>
      </c>
      <c r="K6327" t="s">
        <v>93</v>
      </c>
      <c r="L6327" t="s">
        <v>94</v>
      </c>
      <c r="M6327" t="s">
        <v>21</v>
      </c>
      <c r="N6327">
        <v>65</v>
      </c>
      <c r="O6327">
        <v>169</v>
      </c>
      <c r="P6327">
        <v>10985</v>
      </c>
      <c r="Q6327">
        <v>5383</v>
      </c>
      <c r="R6327">
        <v>0.49</v>
      </c>
      <c r="S6327" t="s">
        <v>82</v>
      </c>
      <c r="T6327" t="str">
        <f>IF(Table1[[#This Row],[Units Sold]]&gt; 700,"High Units","low Units")</f>
        <v>low Units</v>
      </c>
      <c r="U6327">
        <f>SUM(Table1[[#This Row],[Operating Profit]])/SUM(Table1[Operating Profit])*100</f>
        <v>1.6207259164840748E-3</v>
      </c>
      <c r="V6327">
        <f>SUM(Table1[[#This Row],[Price per Unit]]*Table1[[#This Row],[Units Sold]])</f>
        <v>10985</v>
      </c>
      <c r="W6327">
        <f>SUM(Table1[[#This Row],[Total Sales]]-Table1[[#This Row],[Operating Profit]])</f>
        <v>5602</v>
      </c>
      <c r="X6327">
        <f>SUM(Table1[[#This Row],[Total Sales]]-Table1[[#This Row],[Cost]])</f>
        <v>5383</v>
      </c>
      <c r="Y6327">
        <f>SUM(Table1[[#This Row],[profit/loss]])/SUM(Table1[profit/loss])</f>
        <v>1.6207259164840747E-5</v>
      </c>
    </row>
    <row r="6328" spans="1:25" x14ac:dyDescent="0.3">
      <c r="A6328" t="s">
        <v>60</v>
      </c>
      <c r="B6328" t="s">
        <v>82</v>
      </c>
      <c r="C6328">
        <v>1185732</v>
      </c>
      <c r="D6328" s="9">
        <v>44532</v>
      </c>
      <c r="E6328" s="8" t="str">
        <f>TEXT(Table1[[#This Row],[Invoice Date]],"dd-mm-yyyy")</f>
        <v>02-12-2021</v>
      </c>
      <c r="F6328" s="1" t="str">
        <f t="shared" si="392"/>
        <v>December</v>
      </c>
      <c r="G6328" s="1" t="str">
        <f t="shared" si="393"/>
        <v>2021</v>
      </c>
      <c r="H6328" s="1" t="str">
        <f t="shared" si="394"/>
        <v>Thursday</v>
      </c>
      <c r="I6328" s="1" t="str">
        <f t="shared" si="395"/>
        <v>02</v>
      </c>
      <c r="J6328" t="s">
        <v>47</v>
      </c>
      <c r="K6328" t="s">
        <v>93</v>
      </c>
      <c r="L6328" t="s">
        <v>94</v>
      </c>
      <c r="M6328" t="s">
        <v>22</v>
      </c>
      <c r="N6328">
        <v>69</v>
      </c>
      <c r="O6328">
        <v>225</v>
      </c>
      <c r="P6328">
        <v>15525</v>
      </c>
      <c r="Q6328">
        <v>10091</v>
      </c>
      <c r="R6328">
        <v>0.65</v>
      </c>
      <c r="S6328" t="s">
        <v>82</v>
      </c>
      <c r="T6328" t="str">
        <f>IF(Table1[[#This Row],[Units Sold]]&gt; 700,"High Units","low Units")</f>
        <v>low Units</v>
      </c>
      <c r="U6328">
        <f>SUM(Table1[[#This Row],[Operating Profit]])/SUM(Table1[Operating Profit])*100</f>
        <v>3.0382212935613599E-3</v>
      </c>
      <c r="V6328">
        <f>SUM(Table1[[#This Row],[Price per Unit]]*Table1[[#This Row],[Units Sold]])</f>
        <v>15525</v>
      </c>
      <c r="W6328">
        <f>SUM(Table1[[#This Row],[Total Sales]]-Table1[[#This Row],[Operating Profit]])</f>
        <v>5434</v>
      </c>
      <c r="X6328">
        <f>SUM(Table1[[#This Row],[Total Sales]]-Table1[[#This Row],[Cost]])</f>
        <v>10091</v>
      </c>
      <c r="Y6328">
        <f>SUM(Table1[[#This Row],[profit/loss]])/SUM(Table1[profit/loss])</f>
        <v>3.0382212935613598E-5</v>
      </c>
    </row>
    <row r="6329" spans="1:25" x14ac:dyDescent="0.3">
      <c r="A6329" t="s">
        <v>60</v>
      </c>
      <c r="B6329" t="s">
        <v>82</v>
      </c>
      <c r="C6329">
        <v>1185732</v>
      </c>
      <c r="D6329" s="9">
        <v>44209</v>
      </c>
      <c r="E6329" s="8" t="str">
        <f>TEXT(Table1[[#This Row],[Invoice Date]],"dd-mm-yyyy")</f>
        <v>13-01-2021</v>
      </c>
      <c r="F6329" s="1" t="str">
        <f t="shared" si="392"/>
        <v>January</v>
      </c>
      <c r="G6329" s="1" t="str">
        <f t="shared" si="393"/>
        <v>2021</v>
      </c>
      <c r="H6329" s="1" t="str">
        <f t="shared" si="394"/>
        <v>Wednesday</v>
      </c>
      <c r="I6329" s="1" t="str">
        <f t="shared" si="395"/>
        <v>13</v>
      </c>
      <c r="J6329" t="s">
        <v>47</v>
      </c>
      <c r="K6329" t="s">
        <v>93</v>
      </c>
      <c r="L6329" t="s">
        <v>94</v>
      </c>
      <c r="M6329" t="s">
        <v>16</v>
      </c>
      <c r="N6329">
        <v>32</v>
      </c>
      <c r="O6329">
        <v>194</v>
      </c>
      <c r="P6329">
        <v>6208</v>
      </c>
      <c r="Q6329">
        <v>3228</v>
      </c>
      <c r="R6329">
        <v>0.52</v>
      </c>
      <c r="S6329" t="s">
        <v>82</v>
      </c>
      <c r="T6329" t="str">
        <f>IF(Table1[[#This Row],[Units Sold]]&gt; 700,"High Units","low Units")</f>
        <v>low Units</v>
      </c>
      <c r="U6329">
        <f>SUM(Table1[[#This Row],[Operating Profit]])/SUM(Table1[Operating Profit])*100</f>
        <v>9.7189360178536008E-4</v>
      </c>
      <c r="V6329">
        <f>SUM(Table1[[#This Row],[Price per Unit]]*Table1[[#This Row],[Units Sold]])</f>
        <v>6208</v>
      </c>
      <c r="W6329">
        <f>SUM(Table1[[#This Row],[Total Sales]]-Table1[[#This Row],[Operating Profit]])</f>
        <v>2980</v>
      </c>
      <c r="X6329">
        <f>SUM(Table1[[#This Row],[Total Sales]]-Table1[[#This Row],[Cost]])</f>
        <v>3228</v>
      </c>
      <c r="Y6329">
        <f>SUM(Table1[[#This Row],[profit/loss]])/SUM(Table1[profit/loss])</f>
        <v>9.7189360178536008E-6</v>
      </c>
    </row>
    <row r="6330" spans="1:25" x14ac:dyDescent="0.3">
      <c r="A6330" t="s">
        <v>60</v>
      </c>
      <c r="B6330" t="s">
        <v>82</v>
      </c>
      <c r="C6330">
        <v>1185732</v>
      </c>
      <c r="D6330" s="9">
        <v>44209</v>
      </c>
      <c r="E6330" s="8" t="str">
        <f>TEXT(Table1[[#This Row],[Invoice Date]],"dd-mm-yyyy")</f>
        <v>13-01-2021</v>
      </c>
      <c r="F6330" s="1" t="str">
        <f t="shared" si="392"/>
        <v>January</v>
      </c>
      <c r="G6330" s="1" t="str">
        <f t="shared" si="393"/>
        <v>2021</v>
      </c>
      <c r="H6330" s="1" t="str">
        <f t="shared" si="394"/>
        <v>Wednesday</v>
      </c>
      <c r="I6330" s="1" t="str">
        <f t="shared" si="395"/>
        <v>13</v>
      </c>
      <c r="J6330" t="s">
        <v>47</v>
      </c>
      <c r="K6330" t="s">
        <v>93</v>
      </c>
      <c r="L6330" t="s">
        <v>94</v>
      </c>
      <c r="M6330" t="s">
        <v>18</v>
      </c>
      <c r="N6330">
        <v>33</v>
      </c>
      <c r="O6330">
        <v>150</v>
      </c>
      <c r="P6330">
        <v>4950</v>
      </c>
      <c r="Q6330">
        <v>2475</v>
      </c>
      <c r="R6330">
        <v>0.5</v>
      </c>
      <c r="S6330" t="s">
        <v>82</v>
      </c>
      <c r="T6330" t="str">
        <f>IF(Table1[[#This Row],[Units Sold]]&gt; 700,"High Units","low Units")</f>
        <v>low Units</v>
      </c>
      <c r="U6330">
        <f>SUM(Table1[[#This Row],[Operating Profit]])/SUM(Table1[Operating Profit])*100</f>
        <v>7.4517864449156329E-4</v>
      </c>
      <c r="V6330">
        <f>SUM(Table1[[#This Row],[Price per Unit]]*Table1[[#This Row],[Units Sold]])</f>
        <v>4950</v>
      </c>
      <c r="W6330">
        <f>SUM(Table1[[#This Row],[Total Sales]]-Table1[[#This Row],[Operating Profit]])</f>
        <v>2475</v>
      </c>
      <c r="X6330">
        <f>SUM(Table1[[#This Row],[Total Sales]]-Table1[[#This Row],[Cost]])</f>
        <v>2475</v>
      </c>
      <c r="Y6330">
        <f>SUM(Table1[[#This Row],[profit/loss]])/SUM(Table1[profit/loss])</f>
        <v>7.4517864449156332E-6</v>
      </c>
    </row>
    <row r="6331" spans="1:25" x14ac:dyDescent="0.3">
      <c r="A6331" t="s">
        <v>60</v>
      </c>
      <c r="B6331" t="s">
        <v>82</v>
      </c>
      <c r="C6331">
        <v>1185732</v>
      </c>
      <c r="D6331" s="9">
        <v>44209</v>
      </c>
      <c r="E6331" s="8" t="str">
        <f>TEXT(Table1[[#This Row],[Invoice Date]],"dd-mm-yyyy")</f>
        <v>13-01-2021</v>
      </c>
      <c r="F6331" s="1" t="str">
        <f t="shared" si="392"/>
        <v>January</v>
      </c>
      <c r="G6331" s="1" t="str">
        <f t="shared" si="393"/>
        <v>2021</v>
      </c>
      <c r="H6331" s="1" t="str">
        <f t="shared" si="394"/>
        <v>Wednesday</v>
      </c>
      <c r="I6331" s="1" t="str">
        <f t="shared" si="395"/>
        <v>13</v>
      </c>
      <c r="J6331" t="s">
        <v>47</v>
      </c>
      <c r="K6331" t="s">
        <v>93</v>
      </c>
      <c r="L6331" t="s">
        <v>94</v>
      </c>
      <c r="M6331" t="s">
        <v>19</v>
      </c>
      <c r="N6331">
        <v>24</v>
      </c>
      <c r="O6331">
        <v>167</v>
      </c>
      <c r="P6331">
        <v>4008</v>
      </c>
      <c r="Q6331">
        <v>2164</v>
      </c>
      <c r="R6331">
        <v>0.54</v>
      </c>
      <c r="S6331" t="s">
        <v>82</v>
      </c>
      <c r="T6331" t="str">
        <f>IF(Table1[[#This Row],[Units Sold]]&gt; 700,"High Units","low Units")</f>
        <v>low Units</v>
      </c>
      <c r="U6331">
        <f>SUM(Table1[[#This Row],[Operating Profit]])/SUM(Table1[Operating Profit])*100</f>
        <v>6.5154205522413848E-4</v>
      </c>
      <c r="V6331">
        <f>SUM(Table1[[#This Row],[Price per Unit]]*Table1[[#This Row],[Units Sold]])</f>
        <v>4008</v>
      </c>
      <c r="W6331">
        <f>SUM(Table1[[#This Row],[Total Sales]]-Table1[[#This Row],[Operating Profit]])</f>
        <v>1844</v>
      </c>
      <c r="X6331">
        <f>SUM(Table1[[#This Row],[Total Sales]]-Table1[[#This Row],[Cost]])</f>
        <v>2164</v>
      </c>
      <c r="Y6331">
        <f>SUM(Table1[[#This Row],[profit/loss]])/SUM(Table1[profit/loss])</f>
        <v>6.5154205522413853E-6</v>
      </c>
    </row>
    <row r="6332" spans="1:25" x14ac:dyDescent="0.3">
      <c r="A6332" t="s">
        <v>60</v>
      </c>
      <c r="B6332" t="s">
        <v>82</v>
      </c>
      <c r="C6332">
        <v>1185732</v>
      </c>
      <c r="D6332" s="9">
        <v>44209</v>
      </c>
      <c r="E6332" s="8" t="str">
        <f>TEXT(Table1[[#This Row],[Invoice Date]],"dd-mm-yyyy")</f>
        <v>13-01-2021</v>
      </c>
      <c r="F6332" s="1" t="str">
        <f t="shared" si="392"/>
        <v>January</v>
      </c>
      <c r="G6332" s="1" t="str">
        <f t="shared" si="393"/>
        <v>2021</v>
      </c>
      <c r="H6332" s="1" t="str">
        <f t="shared" si="394"/>
        <v>Wednesday</v>
      </c>
      <c r="I6332" s="1" t="str">
        <f t="shared" si="395"/>
        <v>13</v>
      </c>
      <c r="J6332" t="s">
        <v>47</v>
      </c>
      <c r="K6332" t="s">
        <v>93</v>
      </c>
      <c r="L6332" t="s">
        <v>94</v>
      </c>
      <c r="M6332" t="s">
        <v>20</v>
      </c>
      <c r="N6332">
        <v>29</v>
      </c>
      <c r="O6332">
        <v>123</v>
      </c>
      <c r="P6332">
        <v>3567</v>
      </c>
      <c r="Q6332">
        <v>1855</v>
      </c>
      <c r="R6332">
        <v>0.52</v>
      </c>
      <c r="S6332" t="s">
        <v>82</v>
      </c>
      <c r="T6332" t="str">
        <f>IF(Table1[[#This Row],[Units Sold]]&gt; 700,"High Units","low Units")</f>
        <v>low Units</v>
      </c>
      <c r="U6332">
        <f>SUM(Table1[[#This Row],[Operating Profit]])/SUM(Table1[Operating Profit])*100</f>
        <v>5.585076305179192E-4</v>
      </c>
      <c r="V6332">
        <f>SUM(Table1[[#This Row],[Price per Unit]]*Table1[[#This Row],[Units Sold]])</f>
        <v>3567</v>
      </c>
      <c r="W6332">
        <f>SUM(Table1[[#This Row],[Total Sales]]-Table1[[#This Row],[Operating Profit]])</f>
        <v>1712</v>
      </c>
      <c r="X6332">
        <f>SUM(Table1[[#This Row],[Total Sales]]-Table1[[#This Row],[Cost]])</f>
        <v>1855</v>
      </c>
      <c r="Y6332">
        <f>SUM(Table1[[#This Row],[profit/loss]])/SUM(Table1[profit/loss])</f>
        <v>5.5850763051791915E-6</v>
      </c>
    </row>
    <row r="6333" spans="1:25" x14ac:dyDescent="0.3">
      <c r="A6333" t="s">
        <v>60</v>
      </c>
      <c r="B6333" t="s">
        <v>82</v>
      </c>
      <c r="C6333">
        <v>1185732</v>
      </c>
      <c r="D6333" s="9">
        <v>44209</v>
      </c>
      <c r="E6333" s="8" t="str">
        <f>TEXT(Table1[[#This Row],[Invoice Date]],"dd-mm-yyyy")</f>
        <v>13-01-2021</v>
      </c>
      <c r="F6333" s="1" t="str">
        <f t="shared" si="392"/>
        <v>January</v>
      </c>
      <c r="G6333" s="1" t="str">
        <f t="shared" si="393"/>
        <v>2021</v>
      </c>
      <c r="H6333" s="1" t="str">
        <f t="shared" si="394"/>
        <v>Wednesday</v>
      </c>
      <c r="I6333" s="1" t="str">
        <f t="shared" si="395"/>
        <v>13</v>
      </c>
      <c r="J6333" t="s">
        <v>47</v>
      </c>
      <c r="K6333" t="s">
        <v>93</v>
      </c>
      <c r="L6333" t="s">
        <v>94</v>
      </c>
      <c r="M6333" t="s">
        <v>21</v>
      </c>
      <c r="N6333">
        <v>44</v>
      </c>
      <c r="O6333">
        <v>128</v>
      </c>
      <c r="P6333">
        <v>5632</v>
      </c>
      <c r="Q6333">
        <v>2816</v>
      </c>
      <c r="R6333">
        <v>0.5</v>
      </c>
      <c r="S6333" t="s">
        <v>82</v>
      </c>
      <c r="T6333" t="str">
        <f>IF(Table1[[#This Row],[Units Sold]]&gt; 700,"High Units","low Units")</f>
        <v>low Units</v>
      </c>
      <c r="U6333">
        <f>SUM(Table1[[#This Row],[Operating Profit]])/SUM(Table1[Operating Profit])*100</f>
        <v>8.4784770217706756E-4</v>
      </c>
      <c r="V6333">
        <f>SUM(Table1[[#This Row],[Price per Unit]]*Table1[[#This Row],[Units Sold]])</f>
        <v>5632</v>
      </c>
      <c r="W6333">
        <f>SUM(Table1[[#This Row],[Total Sales]]-Table1[[#This Row],[Operating Profit]])</f>
        <v>2816</v>
      </c>
      <c r="X6333">
        <f>SUM(Table1[[#This Row],[Total Sales]]-Table1[[#This Row],[Cost]])</f>
        <v>2816</v>
      </c>
      <c r="Y6333">
        <f>SUM(Table1[[#This Row],[profit/loss]])/SUM(Table1[profit/loss])</f>
        <v>8.4784770217706752E-6</v>
      </c>
    </row>
    <row r="6334" spans="1:25" x14ac:dyDescent="0.3">
      <c r="A6334" t="s">
        <v>60</v>
      </c>
      <c r="B6334" t="s">
        <v>82</v>
      </c>
      <c r="C6334">
        <v>1185732</v>
      </c>
      <c r="D6334" s="9">
        <v>44209</v>
      </c>
      <c r="E6334" s="8" t="str">
        <f>TEXT(Table1[[#This Row],[Invoice Date]],"dd-mm-yyyy")</f>
        <v>13-01-2021</v>
      </c>
      <c r="F6334" s="1" t="str">
        <f t="shared" si="392"/>
        <v>January</v>
      </c>
      <c r="G6334" s="1" t="str">
        <f t="shared" si="393"/>
        <v>2021</v>
      </c>
      <c r="H6334" s="1" t="str">
        <f t="shared" si="394"/>
        <v>Wednesday</v>
      </c>
      <c r="I6334" s="1" t="str">
        <f t="shared" si="395"/>
        <v>13</v>
      </c>
      <c r="J6334" t="s">
        <v>47</v>
      </c>
      <c r="K6334" t="s">
        <v>93</v>
      </c>
      <c r="L6334" t="s">
        <v>94</v>
      </c>
      <c r="M6334" t="s">
        <v>22</v>
      </c>
      <c r="N6334">
        <v>32</v>
      </c>
      <c r="O6334">
        <v>173</v>
      </c>
      <c r="P6334">
        <v>5536</v>
      </c>
      <c r="Q6334">
        <v>3598</v>
      </c>
      <c r="R6334">
        <v>0.65</v>
      </c>
      <c r="S6334" t="s">
        <v>82</v>
      </c>
      <c r="T6334" t="str">
        <f>IF(Table1[[#This Row],[Units Sold]]&gt; 700,"High Units","low Units")</f>
        <v>low Units</v>
      </c>
      <c r="U6334">
        <f>SUM(Table1[[#This Row],[Operating Profit]])/SUM(Table1[Operating Profit])*100</f>
        <v>1.0832940456083414E-3</v>
      </c>
      <c r="V6334">
        <f>SUM(Table1[[#This Row],[Price per Unit]]*Table1[[#This Row],[Units Sold]])</f>
        <v>5536</v>
      </c>
      <c r="W6334">
        <f>SUM(Table1[[#This Row],[Total Sales]]-Table1[[#This Row],[Operating Profit]])</f>
        <v>1938</v>
      </c>
      <c r="X6334">
        <f>SUM(Table1[[#This Row],[Total Sales]]-Table1[[#This Row],[Cost]])</f>
        <v>3598</v>
      </c>
      <c r="Y6334">
        <f>SUM(Table1[[#This Row],[profit/loss]])/SUM(Table1[profit/loss])</f>
        <v>1.0832940456083414E-5</v>
      </c>
    </row>
    <row r="6335" spans="1:25" x14ac:dyDescent="0.3">
      <c r="A6335" t="s">
        <v>60</v>
      </c>
      <c r="B6335" t="s">
        <v>82</v>
      </c>
      <c r="C6335">
        <v>1185732</v>
      </c>
      <c r="D6335" s="9">
        <v>44238</v>
      </c>
      <c r="E6335" s="8" t="str">
        <f>TEXT(Table1[[#This Row],[Invoice Date]],"dd-mm-yyyy")</f>
        <v>11-02-2021</v>
      </c>
      <c r="F6335" s="1" t="str">
        <f t="shared" si="392"/>
        <v>February</v>
      </c>
      <c r="G6335" s="1" t="str">
        <f t="shared" si="393"/>
        <v>2021</v>
      </c>
      <c r="H6335" s="1" t="str">
        <f t="shared" si="394"/>
        <v>Thursday</v>
      </c>
      <c r="I6335" s="1" t="str">
        <f t="shared" si="395"/>
        <v>11</v>
      </c>
      <c r="J6335" t="s">
        <v>47</v>
      </c>
      <c r="K6335" t="s">
        <v>93</v>
      </c>
      <c r="L6335" t="s">
        <v>94</v>
      </c>
      <c r="M6335" t="s">
        <v>16</v>
      </c>
      <c r="N6335">
        <v>32</v>
      </c>
      <c r="O6335">
        <v>231</v>
      </c>
      <c r="P6335">
        <v>7392</v>
      </c>
      <c r="Q6335">
        <v>3696</v>
      </c>
      <c r="R6335">
        <v>0.5</v>
      </c>
      <c r="S6335" t="s">
        <v>82</v>
      </c>
      <c r="T6335" t="str">
        <f>IF(Table1[[#This Row],[Units Sold]]&gt; 700,"High Units","low Units")</f>
        <v>low Units</v>
      </c>
      <c r="U6335">
        <f>SUM(Table1[[#This Row],[Operating Profit]])/SUM(Table1[Operating Profit])*100</f>
        <v>1.112800109107401E-3</v>
      </c>
      <c r="V6335">
        <f>SUM(Table1[[#This Row],[Price per Unit]]*Table1[[#This Row],[Units Sold]])</f>
        <v>7392</v>
      </c>
      <c r="W6335">
        <f>SUM(Table1[[#This Row],[Total Sales]]-Table1[[#This Row],[Operating Profit]])</f>
        <v>3696</v>
      </c>
      <c r="X6335">
        <f>SUM(Table1[[#This Row],[Total Sales]]-Table1[[#This Row],[Cost]])</f>
        <v>3696</v>
      </c>
      <c r="Y6335">
        <f>SUM(Table1[[#This Row],[profit/loss]])/SUM(Table1[profit/loss])</f>
        <v>1.1128001091074011E-5</v>
      </c>
    </row>
    <row r="6336" spans="1:25" x14ac:dyDescent="0.3">
      <c r="A6336" t="s">
        <v>60</v>
      </c>
      <c r="B6336" t="s">
        <v>82</v>
      </c>
      <c r="C6336">
        <v>1185732</v>
      </c>
      <c r="D6336" s="9">
        <v>44238</v>
      </c>
      <c r="E6336" s="8" t="str">
        <f>TEXT(Table1[[#This Row],[Invoice Date]],"dd-mm-yyyy")</f>
        <v>11-02-2021</v>
      </c>
      <c r="F6336" s="1" t="str">
        <f t="shared" si="392"/>
        <v>February</v>
      </c>
      <c r="G6336" s="1" t="str">
        <f t="shared" si="393"/>
        <v>2021</v>
      </c>
      <c r="H6336" s="1" t="str">
        <f t="shared" si="394"/>
        <v>Thursday</v>
      </c>
      <c r="I6336" s="1" t="str">
        <f t="shared" si="395"/>
        <v>11</v>
      </c>
      <c r="J6336" t="s">
        <v>47</v>
      </c>
      <c r="K6336" t="s">
        <v>93</v>
      </c>
      <c r="L6336" t="s">
        <v>94</v>
      </c>
      <c r="M6336" t="s">
        <v>18</v>
      </c>
      <c r="N6336">
        <v>33</v>
      </c>
      <c r="O6336">
        <v>143</v>
      </c>
      <c r="P6336">
        <v>4719</v>
      </c>
      <c r="Q6336">
        <v>2360</v>
      </c>
      <c r="R6336">
        <v>0.5</v>
      </c>
      <c r="S6336" t="s">
        <v>82</v>
      </c>
      <c r="T6336" t="str">
        <f>IF(Table1[[#This Row],[Units Sold]]&gt; 700,"High Units","low Units")</f>
        <v>low Units</v>
      </c>
      <c r="U6336">
        <f>SUM(Table1[[#This Row],[Operating Profit]])/SUM(Table1[Operating Profit])*100</f>
        <v>7.105541822222584E-4</v>
      </c>
      <c r="V6336">
        <f>SUM(Table1[[#This Row],[Price per Unit]]*Table1[[#This Row],[Units Sold]])</f>
        <v>4719</v>
      </c>
      <c r="W6336">
        <f>SUM(Table1[[#This Row],[Total Sales]]-Table1[[#This Row],[Operating Profit]])</f>
        <v>2359</v>
      </c>
      <c r="X6336">
        <f>SUM(Table1[[#This Row],[Total Sales]]-Table1[[#This Row],[Cost]])</f>
        <v>2360</v>
      </c>
      <c r="Y6336">
        <f>SUM(Table1[[#This Row],[profit/loss]])/SUM(Table1[profit/loss])</f>
        <v>7.1055418222225836E-6</v>
      </c>
    </row>
    <row r="6337" spans="1:25" x14ac:dyDescent="0.3">
      <c r="A6337" t="s">
        <v>60</v>
      </c>
      <c r="B6337" t="s">
        <v>82</v>
      </c>
      <c r="C6337">
        <v>1185732</v>
      </c>
      <c r="D6337" s="9">
        <v>44238</v>
      </c>
      <c r="E6337" s="8" t="str">
        <f>TEXT(Table1[[#This Row],[Invoice Date]],"dd-mm-yyyy")</f>
        <v>11-02-2021</v>
      </c>
      <c r="F6337" s="1" t="str">
        <f t="shared" si="392"/>
        <v>February</v>
      </c>
      <c r="G6337" s="1" t="str">
        <f t="shared" si="393"/>
        <v>2021</v>
      </c>
      <c r="H6337" s="1" t="str">
        <f t="shared" si="394"/>
        <v>Thursday</v>
      </c>
      <c r="I6337" s="1" t="str">
        <f t="shared" si="395"/>
        <v>11</v>
      </c>
      <c r="J6337" t="s">
        <v>47</v>
      </c>
      <c r="K6337" t="s">
        <v>93</v>
      </c>
      <c r="L6337" t="s">
        <v>94</v>
      </c>
      <c r="M6337" t="s">
        <v>19</v>
      </c>
      <c r="N6337">
        <v>23</v>
      </c>
      <c r="O6337">
        <v>158</v>
      </c>
      <c r="P6337">
        <v>3634</v>
      </c>
      <c r="Q6337">
        <v>1817</v>
      </c>
      <c r="R6337">
        <v>0.5</v>
      </c>
      <c r="S6337" t="s">
        <v>82</v>
      </c>
      <c r="T6337" t="str">
        <f>IF(Table1[[#This Row],[Units Sold]]&gt; 700,"High Units","low Units")</f>
        <v>low Units</v>
      </c>
      <c r="U6337">
        <f>SUM(Table1[[#This Row],[Operating Profit]])/SUM(Table1[Operating Profit])*100</f>
        <v>5.4706650385501839E-4</v>
      </c>
      <c r="V6337">
        <f>SUM(Table1[[#This Row],[Price per Unit]]*Table1[[#This Row],[Units Sold]])</f>
        <v>3634</v>
      </c>
      <c r="W6337">
        <f>SUM(Table1[[#This Row],[Total Sales]]-Table1[[#This Row],[Operating Profit]])</f>
        <v>1817</v>
      </c>
      <c r="X6337">
        <f>SUM(Table1[[#This Row],[Total Sales]]-Table1[[#This Row],[Cost]])</f>
        <v>1817</v>
      </c>
      <c r="Y6337">
        <f>SUM(Table1[[#This Row],[profit/loss]])/SUM(Table1[profit/loss])</f>
        <v>5.4706650385501839E-6</v>
      </c>
    </row>
    <row r="6338" spans="1:25" x14ac:dyDescent="0.3">
      <c r="A6338" t="s">
        <v>60</v>
      </c>
      <c r="B6338" t="s">
        <v>82</v>
      </c>
      <c r="C6338">
        <v>1185732</v>
      </c>
      <c r="D6338" s="9">
        <v>44238</v>
      </c>
      <c r="E6338" s="8" t="str">
        <f>TEXT(Table1[[#This Row],[Invoice Date]],"dd-mm-yyyy")</f>
        <v>11-02-2021</v>
      </c>
      <c r="F6338" s="1" t="str">
        <f t="shared" si="392"/>
        <v>February</v>
      </c>
      <c r="G6338" s="1" t="str">
        <f t="shared" si="393"/>
        <v>2021</v>
      </c>
      <c r="H6338" s="1" t="str">
        <f t="shared" si="394"/>
        <v>Thursday</v>
      </c>
      <c r="I6338" s="1" t="str">
        <f t="shared" si="395"/>
        <v>11</v>
      </c>
      <c r="J6338" t="s">
        <v>35</v>
      </c>
      <c r="K6338" t="s">
        <v>95</v>
      </c>
      <c r="L6338" t="s">
        <v>96</v>
      </c>
      <c r="M6338" t="s">
        <v>20</v>
      </c>
      <c r="N6338">
        <v>29</v>
      </c>
      <c r="O6338">
        <v>101</v>
      </c>
      <c r="P6338">
        <v>2929</v>
      </c>
      <c r="Q6338">
        <v>1465</v>
      </c>
      <c r="R6338">
        <v>0.5</v>
      </c>
      <c r="S6338" t="s">
        <v>82</v>
      </c>
      <c r="T6338" t="str">
        <f>IF(Table1[[#This Row],[Units Sold]]&gt; 700,"High Units","low Units")</f>
        <v>low Units</v>
      </c>
      <c r="U6338">
        <f>SUM(Table1[[#This Row],[Operating Profit]])/SUM(Table1[Operating Profit])*100</f>
        <v>4.410855410828849E-4</v>
      </c>
      <c r="V6338">
        <f>SUM(Table1[[#This Row],[Price per Unit]]*Table1[[#This Row],[Units Sold]])</f>
        <v>2929</v>
      </c>
      <c r="W6338">
        <f>SUM(Table1[[#This Row],[Total Sales]]-Table1[[#This Row],[Operating Profit]])</f>
        <v>1464</v>
      </c>
      <c r="X6338">
        <f>SUM(Table1[[#This Row],[Total Sales]]-Table1[[#This Row],[Cost]])</f>
        <v>1465</v>
      </c>
      <c r="Y6338">
        <f>SUM(Table1[[#This Row],[profit/loss]])/SUM(Table1[profit/loss])</f>
        <v>4.4108554108288491E-6</v>
      </c>
    </row>
    <row r="6339" spans="1:25" x14ac:dyDescent="0.3">
      <c r="A6339" t="s">
        <v>60</v>
      </c>
      <c r="B6339" t="s">
        <v>82</v>
      </c>
      <c r="C6339">
        <v>1185732</v>
      </c>
      <c r="D6339" s="9">
        <v>44238</v>
      </c>
      <c r="E6339" s="8" t="str">
        <f>TEXT(Table1[[#This Row],[Invoice Date]],"dd-mm-yyyy")</f>
        <v>11-02-2021</v>
      </c>
      <c r="F6339" s="1" t="str">
        <f t="shared" ref="F6339:F6402" si="396">TEXT(D6339,"mmmm")</f>
        <v>February</v>
      </c>
      <c r="G6339" s="1" t="str">
        <f t="shared" ref="G6339:G6402" si="397">TEXT(D6339,"YYYY")</f>
        <v>2021</v>
      </c>
      <c r="H6339" s="1" t="str">
        <f t="shared" ref="H6339:H6402" si="398">TEXT(D6339,"dddd")</f>
        <v>Thursday</v>
      </c>
      <c r="I6339" s="1" t="str">
        <f t="shared" ref="I6339:I6402" si="399">TEXT(D6339,"dd")</f>
        <v>11</v>
      </c>
      <c r="J6339" t="s">
        <v>35</v>
      </c>
      <c r="K6339" t="s">
        <v>95</v>
      </c>
      <c r="L6339" t="s">
        <v>96</v>
      </c>
      <c r="M6339" t="s">
        <v>21</v>
      </c>
      <c r="N6339">
        <v>41</v>
      </c>
      <c r="O6339">
        <v>122</v>
      </c>
      <c r="P6339">
        <v>5002</v>
      </c>
      <c r="Q6339">
        <v>2301</v>
      </c>
      <c r="R6339">
        <v>0.46</v>
      </c>
      <c r="S6339" t="s">
        <v>82</v>
      </c>
      <c r="T6339" t="str">
        <f>IF(Table1[[#This Row],[Units Sold]]&gt; 700,"High Units","low Units")</f>
        <v>low Units</v>
      </c>
      <c r="U6339">
        <f>SUM(Table1[[#This Row],[Operating Profit]])/SUM(Table1[Operating Profit])*100</f>
        <v>6.9279032766670192E-4</v>
      </c>
      <c r="V6339">
        <f>SUM(Table1[[#This Row],[Price per Unit]]*Table1[[#This Row],[Units Sold]])</f>
        <v>5002</v>
      </c>
      <c r="W6339">
        <f>SUM(Table1[[#This Row],[Total Sales]]-Table1[[#This Row],[Operating Profit]])</f>
        <v>2701</v>
      </c>
      <c r="X6339">
        <f>SUM(Table1[[#This Row],[Total Sales]]-Table1[[#This Row],[Cost]])</f>
        <v>2301</v>
      </c>
      <c r="Y6339">
        <f>SUM(Table1[[#This Row],[profit/loss]])/SUM(Table1[profit/loss])</f>
        <v>6.9279032766670188E-6</v>
      </c>
    </row>
    <row r="6340" spans="1:25" x14ac:dyDescent="0.3">
      <c r="A6340" t="s">
        <v>60</v>
      </c>
      <c r="B6340" t="s">
        <v>82</v>
      </c>
      <c r="C6340">
        <v>1185732</v>
      </c>
      <c r="D6340" s="9">
        <v>44238</v>
      </c>
      <c r="E6340" s="8" t="str">
        <f>TEXT(Table1[[#This Row],[Invoice Date]],"dd-mm-yyyy")</f>
        <v>11-02-2021</v>
      </c>
      <c r="F6340" s="1" t="str">
        <f t="shared" si="396"/>
        <v>February</v>
      </c>
      <c r="G6340" s="1" t="str">
        <f t="shared" si="397"/>
        <v>2021</v>
      </c>
      <c r="H6340" s="1" t="str">
        <f t="shared" si="398"/>
        <v>Thursday</v>
      </c>
      <c r="I6340" s="1" t="str">
        <f t="shared" si="399"/>
        <v>11</v>
      </c>
      <c r="J6340" t="s">
        <v>35</v>
      </c>
      <c r="K6340" t="s">
        <v>95</v>
      </c>
      <c r="L6340" t="s">
        <v>96</v>
      </c>
      <c r="M6340" t="s">
        <v>22</v>
      </c>
      <c r="N6340">
        <v>29</v>
      </c>
      <c r="O6340">
        <v>143</v>
      </c>
      <c r="P6340">
        <v>4147</v>
      </c>
      <c r="Q6340">
        <v>2530</v>
      </c>
      <c r="R6340">
        <v>0.61</v>
      </c>
      <c r="S6340" t="s">
        <v>82</v>
      </c>
      <c r="T6340" t="str">
        <f>IF(Table1[[#This Row],[Units Sold]]&gt; 700,"High Units","low Units")</f>
        <v>low Units</v>
      </c>
      <c r="U6340">
        <f>SUM(Table1[[#This Row],[Operating Profit]])/SUM(Table1[Operating Profit])*100</f>
        <v>7.6173816992470915E-4</v>
      </c>
      <c r="V6340">
        <f>SUM(Table1[[#This Row],[Price per Unit]]*Table1[[#This Row],[Units Sold]])</f>
        <v>4147</v>
      </c>
      <c r="W6340">
        <f>SUM(Table1[[#This Row],[Total Sales]]-Table1[[#This Row],[Operating Profit]])</f>
        <v>1617</v>
      </c>
      <c r="X6340">
        <f>SUM(Table1[[#This Row],[Total Sales]]-Table1[[#This Row],[Cost]])</f>
        <v>2530</v>
      </c>
      <c r="Y6340">
        <f>SUM(Table1[[#This Row],[profit/loss]])/SUM(Table1[profit/loss])</f>
        <v>7.6173816992470913E-6</v>
      </c>
    </row>
    <row r="6341" spans="1:25" x14ac:dyDescent="0.3">
      <c r="A6341" t="s">
        <v>60</v>
      </c>
      <c r="B6341" t="s">
        <v>82</v>
      </c>
      <c r="C6341">
        <v>1185732</v>
      </c>
      <c r="D6341" s="9">
        <v>44264</v>
      </c>
      <c r="E6341" s="8" t="str">
        <f>TEXT(Table1[[#This Row],[Invoice Date]],"dd-mm-yyyy")</f>
        <v>09-03-2021</v>
      </c>
      <c r="F6341" s="1" t="str">
        <f t="shared" si="396"/>
        <v>March</v>
      </c>
      <c r="G6341" s="1" t="str">
        <f t="shared" si="397"/>
        <v>2021</v>
      </c>
      <c r="H6341" s="1" t="str">
        <f t="shared" si="398"/>
        <v>Tuesday</v>
      </c>
      <c r="I6341" s="1" t="str">
        <f t="shared" si="399"/>
        <v>09</v>
      </c>
      <c r="J6341" t="s">
        <v>35</v>
      </c>
      <c r="K6341" t="s">
        <v>95</v>
      </c>
      <c r="L6341" t="s">
        <v>96</v>
      </c>
      <c r="M6341" t="s">
        <v>16</v>
      </c>
      <c r="N6341">
        <v>27</v>
      </c>
      <c r="O6341">
        <v>231</v>
      </c>
      <c r="P6341">
        <v>6237</v>
      </c>
      <c r="Q6341">
        <v>3243</v>
      </c>
      <c r="R6341">
        <v>0.52</v>
      </c>
      <c r="S6341" t="s">
        <v>82</v>
      </c>
      <c r="T6341" t="str">
        <f>IF(Table1[[#This Row],[Units Sold]]&gt; 700,"High Units","low Units")</f>
        <v>low Units</v>
      </c>
      <c r="U6341">
        <f>SUM(Table1[[#This Row],[Operating Profit]])/SUM(Table1[Operating Profit])*100</f>
        <v>9.7640983599439992E-4</v>
      </c>
      <c r="V6341">
        <f>SUM(Table1[[#This Row],[Price per Unit]]*Table1[[#This Row],[Units Sold]])</f>
        <v>6237</v>
      </c>
      <c r="W6341">
        <f>SUM(Table1[[#This Row],[Total Sales]]-Table1[[#This Row],[Operating Profit]])</f>
        <v>2994</v>
      </c>
      <c r="X6341">
        <f>SUM(Table1[[#This Row],[Total Sales]]-Table1[[#This Row],[Cost]])</f>
        <v>3243</v>
      </c>
      <c r="Y6341">
        <f>SUM(Table1[[#This Row],[profit/loss]])/SUM(Table1[profit/loss])</f>
        <v>9.7640983599439995E-6</v>
      </c>
    </row>
    <row r="6342" spans="1:25" x14ac:dyDescent="0.3">
      <c r="A6342" t="s">
        <v>60</v>
      </c>
      <c r="B6342" t="s">
        <v>82</v>
      </c>
      <c r="C6342">
        <v>1185732</v>
      </c>
      <c r="D6342" s="9">
        <v>44264</v>
      </c>
      <c r="E6342" s="8" t="str">
        <f>TEXT(Table1[[#This Row],[Invoice Date]],"dd-mm-yyyy")</f>
        <v>09-03-2021</v>
      </c>
      <c r="F6342" s="1" t="str">
        <f t="shared" si="396"/>
        <v>March</v>
      </c>
      <c r="G6342" s="1" t="str">
        <f t="shared" si="397"/>
        <v>2021</v>
      </c>
      <c r="H6342" s="1" t="str">
        <f t="shared" si="398"/>
        <v>Tuesday</v>
      </c>
      <c r="I6342" s="1" t="str">
        <f t="shared" si="399"/>
        <v>09</v>
      </c>
      <c r="J6342" t="s">
        <v>35</v>
      </c>
      <c r="K6342" t="s">
        <v>95</v>
      </c>
      <c r="L6342" t="s">
        <v>96</v>
      </c>
      <c r="M6342" t="s">
        <v>18</v>
      </c>
      <c r="N6342">
        <v>27</v>
      </c>
      <c r="O6342">
        <v>126</v>
      </c>
      <c r="P6342">
        <v>3402</v>
      </c>
      <c r="Q6342">
        <v>1531</v>
      </c>
      <c r="R6342">
        <v>0.45</v>
      </c>
      <c r="S6342" t="s">
        <v>82</v>
      </c>
      <c r="T6342" t="str">
        <f>IF(Table1[[#This Row],[Units Sold]]&gt; 700,"High Units","low Units")</f>
        <v>low Units</v>
      </c>
      <c r="U6342">
        <f>SUM(Table1[[#This Row],[Operating Profit]])/SUM(Table1[Operating Profit])*100</f>
        <v>4.6095697160265998E-4</v>
      </c>
      <c r="V6342">
        <f>SUM(Table1[[#This Row],[Price per Unit]]*Table1[[#This Row],[Units Sold]])</f>
        <v>3402</v>
      </c>
      <c r="W6342">
        <f>SUM(Table1[[#This Row],[Total Sales]]-Table1[[#This Row],[Operating Profit]])</f>
        <v>1871</v>
      </c>
      <c r="X6342">
        <f>SUM(Table1[[#This Row],[Total Sales]]-Table1[[#This Row],[Cost]])</f>
        <v>1531</v>
      </c>
      <c r="Y6342">
        <f>SUM(Table1[[#This Row],[profit/loss]])/SUM(Table1[profit/loss])</f>
        <v>4.6095697160265999E-6</v>
      </c>
    </row>
    <row r="6343" spans="1:25" x14ac:dyDescent="0.3">
      <c r="A6343" t="s">
        <v>60</v>
      </c>
      <c r="B6343" t="s">
        <v>82</v>
      </c>
      <c r="C6343">
        <v>1185732</v>
      </c>
      <c r="D6343" s="9">
        <v>44264</v>
      </c>
      <c r="E6343" s="8" t="str">
        <f>TEXT(Table1[[#This Row],[Invoice Date]],"dd-mm-yyyy")</f>
        <v>09-03-2021</v>
      </c>
      <c r="F6343" s="1" t="str">
        <f t="shared" si="396"/>
        <v>March</v>
      </c>
      <c r="G6343" s="1" t="str">
        <f t="shared" si="397"/>
        <v>2021</v>
      </c>
      <c r="H6343" s="1" t="str">
        <f t="shared" si="398"/>
        <v>Tuesday</v>
      </c>
      <c r="I6343" s="1" t="str">
        <f t="shared" si="399"/>
        <v>09</v>
      </c>
      <c r="J6343" t="s">
        <v>35</v>
      </c>
      <c r="K6343" t="s">
        <v>95</v>
      </c>
      <c r="L6343" t="s">
        <v>96</v>
      </c>
      <c r="M6343" t="s">
        <v>19</v>
      </c>
      <c r="N6343">
        <v>20</v>
      </c>
      <c r="O6343">
        <v>124</v>
      </c>
      <c r="P6343">
        <v>2480</v>
      </c>
      <c r="Q6343">
        <v>1314</v>
      </c>
      <c r="R6343">
        <v>0.53</v>
      </c>
      <c r="S6343" t="s">
        <v>82</v>
      </c>
      <c r="T6343" t="str">
        <f>IF(Table1[[#This Row],[Units Sold]]&gt; 700,"High Units","low Units")</f>
        <v>low Units</v>
      </c>
      <c r="U6343">
        <f>SUM(Table1[[#This Row],[Operating Profit]])/SUM(Table1[Operating Profit])*100</f>
        <v>3.956221167118845E-4</v>
      </c>
      <c r="V6343">
        <f>SUM(Table1[[#This Row],[Price per Unit]]*Table1[[#This Row],[Units Sold]])</f>
        <v>2480</v>
      </c>
      <c r="W6343">
        <f>SUM(Table1[[#This Row],[Total Sales]]-Table1[[#This Row],[Operating Profit]])</f>
        <v>1166</v>
      </c>
      <c r="X6343">
        <f>SUM(Table1[[#This Row],[Total Sales]]-Table1[[#This Row],[Cost]])</f>
        <v>1314</v>
      </c>
      <c r="Y6343">
        <f>SUM(Table1[[#This Row],[profit/loss]])/SUM(Table1[profit/loss])</f>
        <v>3.9562211671188452E-6</v>
      </c>
    </row>
    <row r="6344" spans="1:25" x14ac:dyDescent="0.3">
      <c r="A6344" t="s">
        <v>60</v>
      </c>
      <c r="B6344" t="s">
        <v>82</v>
      </c>
      <c r="C6344">
        <v>1185732</v>
      </c>
      <c r="D6344" s="9">
        <v>44264</v>
      </c>
      <c r="E6344" s="8" t="str">
        <f>TEXT(Table1[[#This Row],[Invoice Date]],"dd-mm-yyyy")</f>
        <v>09-03-2021</v>
      </c>
      <c r="F6344" s="1" t="str">
        <f t="shared" si="396"/>
        <v>March</v>
      </c>
      <c r="G6344" s="1" t="str">
        <f t="shared" si="397"/>
        <v>2021</v>
      </c>
      <c r="H6344" s="1" t="str">
        <f t="shared" si="398"/>
        <v>Tuesday</v>
      </c>
      <c r="I6344" s="1" t="str">
        <f t="shared" si="399"/>
        <v>09</v>
      </c>
      <c r="J6344" t="s">
        <v>35</v>
      </c>
      <c r="K6344" t="s">
        <v>95</v>
      </c>
      <c r="L6344" t="s">
        <v>96</v>
      </c>
      <c r="M6344" t="s">
        <v>20</v>
      </c>
      <c r="N6344">
        <v>24</v>
      </c>
      <c r="O6344">
        <v>98</v>
      </c>
      <c r="P6344">
        <v>2352</v>
      </c>
      <c r="Q6344">
        <v>1223</v>
      </c>
      <c r="R6344">
        <v>0.52</v>
      </c>
      <c r="S6344" t="s">
        <v>82</v>
      </c>
      <c r="T6344" t="str">
        <f>IF(Table1[[#This Row],[Units Sold]]&gt; 700,"High Units","low Units")</f>
        <v>low Units</v>
      </c>
      <c r="U6344">
        <f>SUM(Table1[[#This Row],[Operating Profit]])/SUM(Table1[Operating Profit])*100</f>
        <v>3.6822362917704319E-4</v>
      </c>
      <c r="V6344">
        <f>SUM(Table1[[#This Row],[Price per Unit]]*Table1[[#This Row],[Units Sold]])</f>
        <v>2352</v>
      </c>
      <c r="W6344">
        <f>SUM(Table1[[#This Row],[Total Sales]]-Table1[[#This Row],[Operating Profit]])</f>
        <v>1129</v>
      </c>
      <c r="X6344">
        <f>SUM(Table1[[#This Row],[Total Sales]]-Table1[[#This Row],[Cost]])</f>
        <v>1223</v>
      </c>
      <c r="Y6344">
        <f>SUM(Table1[[#This Row],[profit/loss]])/SUM(Table1[profit/loss])</f>
        <v>3.6822362917704321E-6</v>
      </c>
    </row>
    <row r="6345" spans="1:25" x14ac:dyDescent="0.3">
      <c r="A6345" t="s">
        <v>60</v>
      </c>
      <c r="B6345" t="s">
        <v>82</v>
      </c>
      <c r="C6345">
        <v>1185732</v>
      </c>
      <c r="D6345" s="9">
        <v>44264</v>
      </c>
      <c r="E6345" s="8" t="str">
        <f>TEXT(Table1[[#This Row],[Invoice Date]],"dd-mm-yyyy")</f>
        <v>09-03-2021</v>
      </c>
      <c r="F6345" s="1" t="str">
        <f t="shared" si="396"/>
        <v>March</v>
      </c>
      <c r="G6345" s="1" t="str">
        <f t="shared" si="397"/>
        <v>2021</v>
      </c>
      <c r="H6345" s="1" t="str">
        <f t="shared" si="398"/>
        <v>Tuesday</v>
      </c>
      <c r="I6345" s="1" t="str">
        <f t="shared" si="399"/>
        <v>09</v>
      </c>
      <c r="J6345" t="s">
        <v>35</v>
      </c>
      <c r="K6345" t="s">
        <v>95</v>
      </c>
      <c r="L6345" t="s">
        <v>96</v>
      </c>
      <c r="M6345" t="s">
        <v>21</v>
      </c>
      <c r="N6345">
        <v>37</v>
      </c>
      <c r="O6345">
        <v>113</v>
      </c>
      <c r="P6345">
        <v>4181</v>
      </c>
      <c r="Q6345">
        <v>2049</v>
      </c>
      <c r="R6345">
        <v>0.49</v>
      </c>
      <c r="S6345" t="s">
        <v>82</v>
      </c>
      <c r="T6345" t="str">
        <f>IF(Table1[[#This Row],[Units Sold]]&gt; 700,"High Units","low Units")</f>
        <v>low Units</v>
      </c>
      <c r="U6345">
        <f>SUM(Table1[[#This Row],[Operating Profit]])/SUM(Table1[Operating Profit])*100</f>
        <v>6.1691759295483359E-4</v>
      </c>
      <c r="V6345">
        <f>SUM(Table1[[#This Row],[Price per Unit]]*Table1[[#This Row],[Units Sold]])</f>
        <v>4181</v>
      </c>
      <c r="W6345">
        <f>SUM(Table1[[#This Row],[Total Sales]]-Table1[[#This Row],[Operating Profit]])</f>
        <v>2132</v>
      </c>
      <c r="X6345">
        <f>SUM(Table1[[#This Row],[Total Sales]]-Table1[[#This Row],[Cost]])</f>
        <v>2049</v>
      </c>
      <c r="Y6345">
        <f>SUM(Table1[[#This Row],[profit/loss]])/SUM(Table1[profit/loss])</f>
        <v>6.1691759295483357E-6</v>
      </c>
    </row>
    <row r="6346" spans="1:25" x14ac:dyDescent="0.3">
      <c r="A6346" t="s">
        <v>60</v>
      </c>
      <c r="B6346" t="s">
        <v>82</v>
      </c>
      <c r="C6346">
        <v>1185732</v>
      </c>
      <c r="D6346" s="9">
        <v>44264</v>
      </c>
      <c r="E6346" s="8" t="str">
        <f>TEXT(Table1[[#This Row],[Invoice Date]],"dd-mm-yyyy")</f>
        <v>09-03-2021</v>
      </c>
      <c r="F6346" s="1" t="str">
        <f t="shared" si="396"/>
        <v>March</v>
      </c>
      <c r="G6346" s="1" t="str">
        <f t="shared" si="397"/>
        <v>2021</v>
      </c>
      <c r="H6346" s="1" t="str">
        <f t="shared" si="398"/>
        <v>Tuesday</v>
      </c>
      <c r="I6346" s="1" t="str">
        <f t="shared" si="399"/>
        <v>09</v>
      </c>
      <c r="J6346" t="s">
        <v>35</v>
      </c>
      <c r="K6346" t="s">
        <v>95</v>
      </c>
      <c r="L6346" t="s">
        <v>96</v>
      </c>
      <c r="M6346" t="s">
        <v>22</v>
      </c>
      <c r="N6346">
        <v>28</v>
      </c>
      <c r="O6346">
        <v>128</v>
      </c>
      <c r="P6346">
        <v>3584</v>
      </c>
      <c r="Q6346">
        <v>2186</v>
      </c>
      <c r="R6346">
        <v>0.61</v>
      </c>
      <c r="S6346" t="s">
        <v>82</v>
      </c>
      <c r="T6346" t="str">
        <f>IF(Table1[[#This Row],[Units Sold]]&gt; 700,"High Units","low Units")</f>
        <v>low Units</v>
      </c>
      <c r="U6346">
        <f>SUM(Table1[[#This Row],[Operating Profit]])/SUM(Table1[Operating Profit])*100</f>
        <v>6.5816586539739692E-4</v>
      </c>
      <c r="V6346">
        <f>SUM(Table1[[#This Row],[Price per Unit]]*Table1[[#This Row],[Units Sold]])</f>
        <v>3584</v>
      </c>
      <c r="W6346">
        <f>SUM(Table1[[#This Row],[Total Sales]]-Table1[[#This Row],[Operating Profit]])</f>
        <v>1398</v>
      </c>
      <c r="X6346">
        <f>SUM(Table1[[#This Row],[Total Sales]]-Table1[[#This Row],[Cost]])</f>
        <v>2186</v>
      </c>
      <c r="Y6346">
        <f>SUM(Table1[[#This Row],[profit/loss]])/SUM(Table1[profit/loss])</f>
        <v>6.5816586539739692E-6</v>
      </c>
    </row>
    <row r="6347" spans="1:25" x14ac:dyDescent="0.3">
      <c r="A6347" t="s">
        <v>60</v>
      </c>
      <c r="B6347" t="s">
        <v>82</v>
      </c>
      <c r="C6347">
        <v>1185732</v>
      </c>
      <c r="D6347" s="9">
        <v>44296</v>
      </c>
      <c r="E6347" s="8" t="str">
        <f>TEXT(Table1[[#This Row],[Invoice Date]],"dd-mm-yyyy")</f>
        <v>10-04-2021</v>
      </c>
      <c r="F6347" s="1" t="str">
        <f t="shared" si="396"/>
        <v>April</v>
      </c>
      <c r="G6347" s="1" t="str">
        <f t="shared" si="397"/>
        <v>2021</v>
      </c>
      <c r="H6347" s="1" t="str">
        <f t="shared" si="398"/>
        <v>Saturday</v>
      </c>
      <c r="I6347" s="1" t="str">
        <f t="shared" si="399"/>
        <v>10</v>
      </c>
      <c r="J6347" t="s">
        <v>35</v>
      </c>
      <c r="K6347" t="s">
        <v>95</v>
      </c>
      <c r="L6347" t="s">
        <v>96</v>
      </c>
      <c r="M6347" t="s">
        <v>16</v>
      </c>
      <c r="N6347">
        <v>28</v>
      </c>
      <c r="O6347">
        <v>218</v>
      </c>
      <c r="P6347">
        <v>6104</v>
      </c>
      <c r="Q6347">
        <v>3357</v>
      </c>
      <c r="R6347">
        <v>0.55000000000000004</v>
      </c>
      <c r="S6347" t="s">
        <v>82</v>
      </c>
      <c r="T6347" t="str">
        <f>IF(Table1[[#This Row],[Units Sold]]&gt; 700,"High Units","low Units")</f>
        <v>low Units</v>
      </c>
      <c r="U6347">
        <f>SUM(Table1[[#This Row],[Operating Profit]])/SUM(Table1[Operating Profit])*100</f>
        <v>1.0107332159831023E-3</v>
      </c>
      <c r="V6347">
        <f>SUM(Table1[[#This Row],[Price per Unit]]*Table1[[#This Row],[Units Sold]])</f>
        <v>6104</v>
      </c>
      <c r="W6347">
        <f>SUM(Table1[[#This Row],[Total Sales]]-Table1[[#This Row],[Operating Profit]])</f>
        <v>2747</v>
      </c>
      <c r="X6347">
        <f>SUM(Table1[[#This Row],[Total Sales]]-Table1[[#This Row],[Cost]])</f>
        <v>3357</v>
      </c>
      <c r="Y6347">
        <f>SUM(Table1[[#This Row],[profit/loss]])/SUM(Table1[profit/loss])</f>
        <v>1.0107332159831022E-5</v>
      </c>
    </row>
    <row r="6348" spans="1:25" x14ac:dyDescent="0.3">
      <c r="A6348" t="s">
        <v>60</v>
      </c>
      <c r="B6348" t="s">
        <v>82</v>
      </c>
      <c r="C6348">
        <v>1185732</v>
      </c>
      <c r="D6348" s="9">
        <v>44296</v>
      </c>
      <c r="E6348" s="8" t="str">
        <f>TEXT(Table1[[#This Row],[Invoice Date]],"dd-mm-yyyy")</f>
        <v>10-04-2021</v>
      </c>
      <c r="F6348" s="1" t="str">
        <f t="shared" si="396"/>
        <v>April</v>
      </c>
      <c r="G6348" s="1" t="str">
        <f t="shared" si="397"/>
        <v>2021</v>
      </c>
      <c r="H6348" s="1" t="str">
        <f t="shared" si="398"/>
        <v>Saturday</v>
      </c>
      <c r="I6348" s="1" t="str">
        <f t="shared" si="399"/>
        <v>10</v>
      </c>
      <c r="J6348" t="s">
        <v>35</v>
      </c>
      <c r="K6348" t="s">
        <v>95</v>
      </c>
      <c r="L6348" t="s">
        <v>96</v>
      </c>
      <c r="M6348" t="s">
        <v>18</v>
      </c>
      <c r="N6348">
        <v>28</v>
      </c>
      <c r="O6348">
        <v>111</v>
      </c>
      <c r="P6348">
        <v>3108</v>
      </c>
      <c r="Q6348">
        <v>1523</v>
      </c>
      <c r="R6348">
        <v>0.49</v>
      </c>
      <c r="S6348" t="s">
        <v>82</v>
      </c>
      <c r="T6348" t="str">
        <f>IF(Table1[[#This Row],[Units Sold]]&gt; 700,"High Units","low Units")</f>
        <v>low Units</v>
      </c>
      <c r="U6348">
        <f>SUM(Table1[[#This Row],[Operating Profit]])/SUM(Table1[Operating Profit])*100</f>
        <v>4.5854831335783873E-4</v>
      </c>
      <c r="V6348">
        <f>SUM(Table1[[#This Row],[Price per Unit]]*Table1[[#This Row],[Units Sold]])</f>
        <v>3108</v>
      </c>
      <c r="W6348">
        <f>SUM(Table1[[#This Row],[Total Sales]]-Table1[[#This Row],[Operating Profit]])</f>
        <v>1585</v>
      </c>
      <c r="X6348">
        <f>SUM(Table1[[#This Row],[Total Sales]]-Table1[[#This Row],[Cost]])</f>
        <v>1523</v>
      </c>
      <c r="Y6348">
        <f>SUM(Table1[[#This Row],[profit/loss]])/SUM(Table1[profit/loss])</f>
        <v>4.5854831335783872E-6</v>
      </c>
    </row>
    <row r="6349" spans="1:25" x14ac:dyDescent="0.3">
      <c r="A6349" t="s">
        <v>60</v>
      </c>
      <c r="B6349" t="s">
        <v>82</v>
      </c>
      <c r="C6349">
        <v>1185732</v>
      </c>
      <c r="D6349" s="9">
        <v>44296</v>
      </c>
      <c r="E6349" s="8" t="str">
        <f>TEXT(Table1[[#This Row],[Invoice Date]],"dd-mm-yyyy")</f>
        <v>10-04-2021</v>
      </c>
      <c r="F6349" s="1" t="str">
        <f t="shared" si="396"/>
        <v>April</v>
      </c>
      <c r="G6349" s="1" t="str">
        <f t="shared" si="397"/>
        <v>2021</v>
      </c>
      <c r="H6349" s="1" t="str">
        <f t="shared" si="398"/>
        <v>Saturday</v>
      </c>
      <c r="I6349" s="1" t="str">
        <f t="shared" si="399"/>
        <v>10</v>
      </c>
      <c r="J6349" t="s">
        <v>35</v>
      </c>
      <c r="K6349" t="s">
        <v>95</v>
      </c>
      <c r="L6349" t="s">
        <v>96</v>
      </c>
      <c r="M6349" t="s">
        <v>19</v>
      </c>
      <c r="N6349">
        <v>19</v>
      </c>
      <c r="O6349">
        <v>106</v>
      </c>
      <c r="P6349">
        <v>2014</v>
      </c>
      <c r="Q6349">
        <v>1067</v>
      </c>
      <c r="R6349">
        <v>0.53</v>
      </c>
      <c r="S6349" t="s">
        <v>82</v>
      </c>
      <c r="T6349" t="str">
        <f>IF(Table1[[#This Row],[Units Sold]]&gt; 700,"High Units","low Units")</f>
        <v>low Units</v>
      </c>
      <c r="U6349">
        <f>SUM(Table1[[#This Row],[Operating Profit]])/SUM(Table1[Operating Profit])*100</f>
        <v>3.2125479340302951E-4</v>
      </c>
      <c r="V6349">
        <f>SUM(Table1[[#This Row],[Price per Unit]]*Table1[[#This Row],[Units Sold]])</f>
        <v>2014</v>
      </c>
      <c r="W6349">
        <f>SUM(Table1[[#This Row],[Total Sales]]-Table1[[#This Row],[Operating Profit]])</f>
        <v>947</v>
      </c>
      <c r="X6349">
        <f>SUM(Table1[[#This Row],[Total Sales]]-Table1[[#This Row],[Cost]])</f>
        <v>1067</v>
      </c>
      <c r="Y6349">
        <f>SUM(Table1[[#This Row],[profit/loss]])/SUM(Table1[profit/loss])</f>
        <v>3.2125479340302952E-6</v>
      </c>
    </row>
    <row r="6350" spans="1:25" x14ac:dyDescent="0.3">
      <c r="A6350" t="s">
        <v>60</v>
      </c>
      <c r="B6350" t="s">
        <v>82</v>
      </c>
      <c r="C6350">
        <v>1185732</v>
      </c>
      <c r="D6350" s="9">
        <v>44296</v>
      </c>
      <c r="E6350" s="8" t="str">
        <f>TEXT(Table1[[#This Row],[Invoice Date]],"dd-mm-yyyy")</f>
        <v>10-04-2021</v>
      </c>
      <c r="F6350" s="1" t="str">
        <f t="shared" si="396"/>
        <v>April</v>
      </c>
      <c r="G6350" s="1" t="str">
        <f t="shared" si="397"/>
        <v>2021</v>
      </c>
      <c r="H6350" s="1" t="str">
        <f t="shared" si="398"/>
        <v>Saturday</v>
      </c>
      <c r="I6350" s="1" t="str">
        <f t="shared" si="399"/>
        <v>10</v>
      </c>
      <c r="J6350" t="s">
        <v>35</v>
      </c>
      <c r="K6350" t="s">
        <v>95</v>
      </c>
      <c r="L6350" t="s">
        <v>96</v>
      </c>
      <c r="M6350" t="s">
        <v>20</v>
      </c>
      <c r="N6350">
        <v>24</v>
      </c>
      <c r="O6350">
        <v>102</v>
      </c>
      <c r="P6350">
        <v>2448</v>
      </c>
      <c r="Q6350">
        <v>1224</v>
      </c>
      <c r="R6350">
        <v>0.5</v>
      </c>
      <c r="S6350" t="s">
        <v>82</v>
      </c>
      <c r="T6350" t="str">
        <f>IF(Table1[[#This Row],[Units Sold]]&gt; 700,"High Units","low Units")</f>
        <v>low Units</v>
      </c>
      <c r="U6350">
        <f>SUM(Table1[[#This Row],[Operating Profit]])/SUM(Table1[Operating Profit])*100</f>
        <v>3.6852471145764585E-4</v>
      </c>
      <c r="V6350">
        <f>SUM(Table1[[#This Row],[Price per Unit]]*Table1[[#This Row],[Units Sold]])</f>
        <v>2448</v>
      </c>
      <c r="W6350">
        <f>SUM(Table1[[#This Row],[Total Sales]]-Table1[[#This Row],[Operating Profit]])</f>
        <v>1224</v>
      </c>
      <c r="X6350">
        <f>SUM(Table1[[#This Row],[Total Sales]]-Table1[[#This Row],[Cost]])</f>
        <v>1224</v>
      </c>
      <c r="Y6350">
        <f>SUM(Table1[[#This Row],[profit/loss]])/SUM(Table1[profit/loss])</f>
        <v>3.6852471145764583E-6</v>
      </c>
    </row>
    <row r="6351" spans="1:25" x14ac:dyDescent="0.3">
      <c r="A6351" t="s">
        <v>60</v>
      </c>
      <c r="B6351" t="s">
        <v>82</v>
      </c>
      <c r="C6351">
        <v>1185732</v>
      </c>
      <c r="D6351" s="9">
        <v>44296</v>
      </c>
      <c r="E6351" s="8" t="str">
        <f>TEXT(Table1[[#This Row],[Invoice Date]],"dd-mm-yyyy")</f>
        <v>10-04-2021</v>
      </c>
      <c r="F6351" s="1" t="str">
        <f t="shared" si="396"/>
        <v>April</v>
      </c>
      <c r="G6351" s="1" t="str">
        <f t="shared" si="397"/>
        <v>2021</v>
      </c>
      <c r="H6351" s="1" t="str">
        <f t="shared" si="398"/>
        <v>Saturday</v>
      </c>
      <c r="I6351" s="1" t="str">
        <f t="shared" si="399"/>
        <v>10</v>
      </c>
      <c r="J6351" t="s">
        <v>35</v>
      </c>
      <c r="K6351" t="s">
        <v>95</v>
      </c>
      <c r="L6351" t="s">
        <v>96</v>
      </c>
      <c r="M6351" t="s">
        <v>21</v>
      </c>
      <c r="N6351">
        <v>42</v>
      </c>
      <c r="O6351">
        <v>101</v>
      </c>
      <c r="P6351">
        <v>4242</v>
      </c>
      <c r="Q6351">
        <v>1994</v>
      </c>
      <c r="R6351">
        <v>0.47</v>
      </c>
      <c r="S6351" t="s">
        <v>82</v>
      </c>
      <c r="T6351" t="str">
        <f>IF(Table1[[#This Row],[Units Sold]]&gt; 700,"High Units","low Units")</f>
        <v>low Units</v>
      </c>
      <c r="U6351">
        <f>SUM(Table1[[#This Row],[Operating Profit]])/SUM(Table1[Operating Profit])*100</f>
        <v>6.0035806752168773E-4</v>
      </c>
      <c r="V6351">
        <f>SUM(Table1[[#This Row],[Price per Unit]]*Table1[[#This Row],[Units Sold]])</f>
        <v>4242</v>
      </c>
      <c r="W6351">
        <f>SUM(Table1[[#This Row],[Total Sales]]-Table1[[#This Row],[Operating Profit]])</f>
        <v>2248</v>
      </c>
      <c r="X6351">
        <f>SUM(Table1[[#This Row],[Total Sales]]-Table1[[#This Row],[Cost]])</f>
        <v>1994</v>
      </c>
      <c r="Y6351">
        <f>SUM(Table1[[#This Row],[profit/loss]])/SUM(Table1[profit/loss])</f>
        <v>6.0035806752168776E-6</v>
      </c>
    </row>
    <row r="6352" spans="1:25" x14ac:dyDescent="0.3">
      <c r="A6352" t="s">
        <v>60</v>
      </c>
      <c r="B6352" t="s">
        <v>82</v>
      </c>
      <c r="C6352">
        <v>1185732</v>
      </c>
      <c r="D6352" s="9">
        <v>44296</v>
      </c>
      <c r="E6352" s="8" t="str">
        <f>TEXT(Table1[[#This Row],[Invoice Date]],"dd-mm-yyyy")</f>
        <v>10-04-2021</v>
      </c>
      <c r="F6352" s="1" t="str">
        <f t="shared" si="396"/>
        <v>April</v>
      </c>
      <c r="G6352" s="1" t="str">
        <f t="shared" si="397"/>
        <v>2021</v>
      </c>
      <c r="H6352" s="1" t="str">
        <f t="shared" si="398"/>
        <v>Saturday</v>
      </c>
      <c r="I6352" s="1" t="str">
        <f t="shared" si="399"/>
        <v>10</v>
      </c>
      <c r="J6352" t="s">
        <v>35</v>
      </c>
      <c r="K6352" t="s">
        <v>95</v>
      </c>
      <c r="L6352" t="s">
        <v>96</v>
      </c>
      <c r="M6352" t="s">
        <v>22</v>
      </c>
      <c r="N6352">
        <v>34</v>
      </c>
      <c r="O6352">
        <v>137</v>
      </c>
      <c r="P6352">
        <v>4658</v>
      </c>
      <c r="Q6352">
        <v>3028</v>
      </c>
      <c r="R6352">
        <v>0.65</v>
      </c>
      <c r="S6352" t="s">
        <v>82</v>
      </c>
      <c r="T6352" t="str">
        <f>IF(Table1[[#This Row],[Units Sold]]&gt; 700,"High Units","low Units")</f>
        <v>low Units</v>
      </c>
      <c r="U6352">
        <f>SUM(Table1[[#This Row],[Operating Profit]])/SUM(Table1[Operating Profit])*100</f>
        <v>9.1167714566482976E-4</v>
      </c>
      <c r="V6352">
        <f>SUM(Table1[[#This Row],[Price per Unit]]*Table1[[#This Row],[Units Sold]])</f>
        <v>4658</v>
      </c>
      <c r="W6352">
        <f>SUM(Table1[[#This Row],[Total Sales]]-Table1[[#This Row],[Operating Profit]])</f>
        <v>1630</v>
      </c>
      <c r="X6352">
        <f>SUM(Table1[[#This Row],[Total Sales]]-Table1[[#This Row],[Cost]])</f>
        <v>3028</v>
      </c>
      <c r="Y6352">
        <f>SUM(Table1[[#This Row],[profit/loss]])/SUM(Table1[profit/loss])</f>
        <v>9.1167714566482973E-6</v>
      </c>
    </row>
    <row r="6353" spans="1:25" x14ac:dyDescent="0.3">
      <c r="A6353" t="s">
        <v>60</v>
      </c>
      <c r="B6353" t="s">
        <v>82</v>
      </c>
      <c r="C6353">
        <v>1185732</v>
      </c>
      <c r="D6353" s="9">
        <v>44325</v>
      </c>
      <c r="E6353" s="8" t="str">
        <f>TEXT(Table1[[#This Row],[Invoice Date]],"dd-mm-yyyy")</f>
        <v>09-05-2021</v>
      </c>
      <c r="F6353" s="1" t="str">
        <f t="shared" si="396"/>
        <v>May</v>
      </c>
      <c r="G6353" s="1" t="str">
        <f t="shared" si="397"/>
        <v>2021</v>
      </c>
      <c r="H6353" s="1" t="str">
        <f t="shared" si="398"/>
        <v>Sunday</v>
      </c>
      <c r="I6353" s="1" t="str">
        <f t="shared" si="399"/>
        <v>09</v>
      </c>
      <c r="J6353" t="s">
        <v>35</v>
      </c>
      <c r="K6353" t="s">
        <v>95</v>
      </c>
      <c r="L6353" t="s">
        <v>96</v>
      </c>
      <c r="M6353" t="s">
        <v>16</v>
      </c>
      <c r="N6353">
        <v>42</v>
      </c>
      <c r="O6353">
        <v>207</v>
      </c>
      <c r="P6353">
        <v>8694</v>
      </c>
      <c r="Q6353">
        <v>4347</v>
      </c>
      <c r="R6353">
        <v>0.5</v>
      </c>
      <c r="S6353" t="s">
        <v>82</v>
      </c>
      <c r="T6353" t="str">
        <f>IF(Table1[[#This Row],[Units Sold]]&gt; 700,"High Units","low Units")</f>
        <v>low Units</v>
      </c>
      <c r="U6353">
        <f>SUM(Table1[[#This Row],[Operating Profit]])/SUM(Table1[Operating Profit])*100</f>
        <v>1.3088046737797275E-3</v>
      </c>
      <c r="V6353">
        <f>SUM(Table1[[#This Row],[Price per Unit]]*Table1[[#This Row],[Units Sold]])</f>
        <v>8694</v>
      </c>
      <c r="W6353">
        <f>SUM(Table1[[#This Row],[Total Sales]]-Table1[[#This Row],[Operating Profit]])</f>
        <v>4347</v>
      </c>
      <c r="X6353">
        <f>SUM(Table1[[#This Row],[Total Sales]]-Table1[[#This Row],[Cost]])</f>
        <v>4347</v>
      </c>
      <c r="Y6353">
        <f>SUM(Table1[[#This Row],[profit/loss]])/SUM(Table1[profit/loss])</f>
        <v>1.3088046737797274E-5</v>
      </c>
    </row>
    <row r="6354" spans="1:25" x14ac:dyDescent="0.3">
      <c r="A6354" t="s">
        <v>60</v>
      </c>
      <c r="B6354" t="s">
        <v>82</v>
      </c>
      <c r="C6354">
        <v>1185732</v>
      </c>
      <c r="D6354" s="9">
        <v>44325</v>
      </c>
      <c r="E6354" s="8" t="str">
        <f>TEXT(Table1[[#This Row],[Invoice Date]],"dd-mm-yyyy")</f>
        <v>09-05-2021</v>
      </c>
      <c r="F6354" s="1" t="str">
        <f t="shared" si="396"/>
        <v>May</v>
      </c>
      <c r="G6354" s="1" t="str">
        <f t="shared" si="397"/>
        <v>2021</v>
      </c>
      <c r="H6354" s="1" t="str">
        <f t="shared" si="398"/>
        <v>Sunday</v>
      </c>
      <c r="I6354" s="1" t="str">
        <f t="shared" si="399"/>
        <v>09</v>
      </c>
      <c r="J6354" t="s">
        <v>35</v>
      </c>
      <c r="K6354" t="s">
        <v>95</v>
      </c>
      <c r="L6354" t="s">
        <v>96</v>
      </c>
      <c r="M6354" t="s">
        <v>18</v>
      </c>
      <c r="N6354">
        <v>44</v>
      </c>
      <c r="O6354">
        <v>135</v>
      </c>
      <c r="P6354">
        <v>5940</v>
      </c>
      <c r="Q6354">
        <v>2911</v>
      </c>
      <c r="R6354">
        <v>0.49</v>
      </c>
      <c r="S6354" t="s">
        <v>82</v>
      </c>
      <c r="T6354" t="str">
        <f>IF(Table1[[#This Row],[Units Sold]]&gt; 700,"High Units","low Units")</f>
        <v>low Units</v>
      </c>
      <c r="U6354">
        <f>SUM(Table1[[#This Row],[Operating Profit]])/SUM(Table1[Operating Profit])*100</f>
        <v>8.7645051883431945E-4</v>
      </c>
      <c r="V6354">
        <f>SUM(Table1[[#This Row],[Price per Unit]]*Table1[[#This Row],[Units Sold]])</f>
        <v>5940</v>
      </c>
      <c r="W6354">
        <f>SUM(Table1[[#This Row],[Total Sales]]-Table1[[#This Row],[Operating Profit]])</f>
        <v>3029</v>
      </c>
      <c r="X6354">
        <f>SUM(Table1[[#This Row],[Total Sales]]-Table1[[#This Row],[Cost]])</f>
        <v>2911</v>
      </c>
      <c r="Y6354">
        <f>SUM(Table1[[#This Row],[profit/loss]])/SUM(Table1[profit/loss])</f>
        <v>8.7645051883431943E-6</v>
      </c>
    </row>
    <row r="6355" spans="1:25" x14ac:dyDescent="0.3">
      <c r="A6355" t="s">
        <v>60</v>
      </c>
      <c r="B6355" t="s">
        <v>82</v>
      </c>
      <c r="C6355">
        <v>1185732</v>
      </c>
      <c r="D6355" s="9">
        <v>44325</v>
      </c>
      <c r="E6355" s="8" t="str">
        <f>TEXT(Table1[[#This Row],[Invoice Date]],"dd-mm-yyyy")</f>
        <v>09-05-2021</v>
      </c>
      <c r="F6355" s="1" t="str">
        <f t="shared" si="396"/>
        <v>May</v>
      </c>
      <c r="G6355" s="1" t="str">
        <f t="shared" si="397"/>
        <v>2021</v>
      </c>
      <c r="H6355" s="1" t="str">
        <f t="shared" si="398"/>
        <v>Sunday</v>
      </c>
      <c r="I6355" s="1" t="str">
        <f t="shared" si="399"/>
        <v>09</v>
      </c>
      <c r="J6355" t="s">
        <v>35</v>
      </c>
      <c r="K6355" t="s">
        <v>95</v>
      </c>
      <c r="L6355" t="s">
        <v>96</v>
      </c>
      <c r="M6355" t="s">
        <v>19</v>
      </c>
      <c r="N6355">
        <v>39</v>
      </c>
      <c r="O6355">
        <v>143</v>
      </c>
      <c r="P6355">
        <v>5577</v>
      </c>
      <c r="Q6355">
        <v>2844</v>
      </c>
      <c r="R6355">
        <v>0.51</v>
      </c>
      <c r="S6355" t="s">
        <v>82</v>
      </c>
      <c r="T6355" t="str">
        <f>IF(Table1[[#This Row],[Units Sold]]&gt; 700,"High Units","low Units")</f>
        <v>low Units</v>
      </c>
      <c r="U6355">
        <f>SUM(Table1[[#This Row],[Operating Profit]])/SUM(Table1[Operating Profit])*100</f>
        <v>8.5627800603394171E-4</v>
      </c>
      <c r="V6355">
        <f>SUM(Table1[[#This Row],[Price per Unit]]*Table1[[#This Row],[Units Sold]])</f>
        <v>5577</v>
      </c>
      <c r="W6355">
        <f>SUM(Table1[[#This Row],[Total Sales]]-Table1[[#This Row],[Operating Profit]])</f>
        <v>2733</v>
      </c>
      <c r="X6355">
        <f>SUM(Table1[[#This Row],[Total Sales]]-Table1[[#This Row],[Cost]])</f>
        <v>2844</v>
      </c>
      <c r="Y6355">
        <f>SUM(Table1[[#This Row],[profit/loss]])/SUM(Table1[profit/loss])</f>
        <v>8.5627800603394176E-6</v>
      </c>
    </row>
    <row r="6356" spans="1:25" x14ac:dyDescent="0.3">
      <c r="A6356" t="s">
        <v>60</v>
      </c>
      <c r="B6356" t="s">
        <v>82</v>
      </c>
      <c r="C6356">
        <v>1185732</v>
      </c>
      <c r="D6356" s="9">
        <v>44325</v>
      </c>
      <c r="E6356" s="8" t="str">
        <f>TEXT(Table1[[#This Row],[Invoice Date]],"dd-mm-yyyy")</f>
        <v>09-05-2021</v>
      </c>
      <c r="F6356" s="1" t="str">
        <f t="shared" si="396"/>
        <v>May</v>
      </c>
      <c r="G6356" s="1" t="str">
        <f t="shared" si="397"/>
        <v>2021</v>
      </c>
      <c r="H6356" s="1" t="str">
        <f t="shared" si="398"/>
        <v>Sunday</v>
      </c>
      <c r="I6356" s="1" t="str">
        <f t="shared" si="399"/>
        <v>09</v>
      </c>
      <c r="J6356" t="s">
        <v>35</v>
      </c>
      <c r="K6356" t="s">
        <v>95</v>
      </c>
      <c r="L6356" t="s">
        <v>96</v>
      </c>
      <c r="M6356" t="s">
        <v>20</v>
      </c>
      <c r="N6356">
        <v>38</v>
      </c>
      <c r="O6356">
        <v>123</v>
      </c>
      <c r="P6356">
        <v>4674</v>
      </c>
      <c r="Q6356">
        <v>2571</v>
      </c>
      <c r="R6356">
        <v>0.55000000000000004</v>
      </c>
      <c r="S6356" t="s">
        <v>82</v>
      </c>
      <c r="T6356" t="str">
        <f>IF(Table1[[#This Row],[Units Sold]]&gt; 700,"High Units","low Units")</f>
        <v>low Units</v>
      </c>
      <c r="U6356">
        <f>SUM(Table1[[#This Row],[Operating Profit]])/SUM(Table1[Operating Profit])*100</f>
        <v>7.7408254342941794E-4</v>
      </c>
      <c r="V6356">
        <f>SUM(Table1[[#This Row],[Price per Unit]]*Table1[[#This Row],[Units Sold]])</f>
        <v>4674</v>
      </c>
      <c r="W6356">
        <f>SUM(Table1[[#This Row],[Total Sales]]-Table1[[#This Row],[Operating Profit]])</f>
        <v>2103</v>
      </c>
      <c r="X6356">
        <f>SUM(Table1[[#This Row],[Total Sales]]-Table1[[#This Row],[Cost]])</f>
        <v>2571</v>
      </c>
      <c r="Y6356">
        <f>SUM(Table1[[#This Row],[profit/loss]])/SUM(Table1[profit/loss])</f>
        <v>7.740825434294179E-6</v>
      </c>
    </row>
    <row r="6357" spans="1:25" x14ac:dyDescent="0.3">
      <c r="A6357" t="s">
        <v>60</v>
      </c>
      <c r="B6357" t="s">
        <v>82</v>
      </c>
      <c r="C6357">
        <v>1185732</v>
      </c>
      <c r="D6357" s="9">
        <v>44325</v>
      </c>
      <c r="E6357" s="8" t="str">
        <f>TEXT(Table1[[#This Row],[Invoice Date]],"dd-mm-yyyy")</f>
        <v>09-05-2021</v>
      </c>
      <c r="F6357" s="1" t="str">
        <f t="shared" si="396"/>
        <v>May</v>
      </c>
      <c r="G6357" s="1" t="str">
        <f t="shared" si="397"/>
        <v>2021</v>
      </c>
      <c r="H6357" s="1" t="str">
        <f t="shared" si="398"/>
        <v>Sunday</v>
      </c>
      <c r="I6357" s="1" t="str">
        <f t="shared" si="399"/>
        <v>09</v>
      </c>
      <c r="J6357" t="s">
        <v>35</v>
      </c>
      <c r="K6357" t="s">
        <v>95</v>
      </c>
      <c r="L6357" t="s">
        <v>96</v>
      </c>
      <c r="M6357" t="s">
        <v>21</v>
      </c>
      <c r="N6357">
        <v>49</v>
      </c>
      <c r="O6357">
        <v>126</v>
      </c>
      <c r="P6357">
        <v>6174</v>
      </c>
      <c r="Q6357">
        <v>2840</v>
      </c>
      <c r="R6357">
        <v>0.46</v>
      </c>
      <c r="S6357" t="s">
        <v>82</v>
      </c>
      <c r="T6357" t="str">
        <f>IF(Table1[[#This Row],[Units Sold]]&gt; 700,"High Units","low Units")</f>
        <v>low Units</v>
      </c>
      <c r="U6357">
        <f>SUM(Table1[[#This Row],[Operating Profit]])/SUM(Table1[Operating Profit])*100</f>
        <v>8.550736769115312E-4</v>
      </c>
      <c r="V6357">
        <f>SUM(Table1[[#This Row],[Price per Unit]]*Table1[[#This Row],[Units Sold]])</f>
        <v>6174</v>
      </c>
      <c r="W6357">
        <f>SUM(Table1[[#This Row],[Total Sales]]-Table1[[#This Row],[Operating Profit]])</f>
        <v>3334</v>
      </c>
      <c r="X6357">
        <f>SUM(Table1[[#This Row],[Total Sales]]-Table1[[#This Row],[Cost]])</f>
        <v>2840</v>
      </c>
      <c r="Y6357">
        <f>SUM(Table1[[#This Row],[profit/loss]])/SUM(Table1[profit/loss])</f>
        <v>8.5507367691153125E-6</v>
      </c>
    </row>
    <row r="6358" spans="1:25" x14ac:dyDescent="0.3">
      <c r="A6358" t="s">
        <v>60</v>
      </c>
      <c r="B6358" t="s">
        <v>82</v>
      </c>
      <c r="C6358">
        <v>1185732</v>
      </c>
      <c r="D6358" s="9">
        <v>44325</v>
      </c>
      <c r="E6358" s="8" t="str">
        <f>TEXT(Table1[[#This Row],[Invoice Date]],"dd-mm-yyyy")</f>
        <v>09-05-2021</v>
      </c>
      <c r="F6358" s="1" t="str">
        <f t="shared" si="396"/>
        <v>May</v>
      </c>
      <c r="G6358" s="1" t="str">
        <f t="shared" si="397"/>
        <v>2021</v>
      </c>
      <c r="H6358" s="1" t="str">
        <f t="shared" si="398"/>
        <v>Sunday</v>
      </c>
      <c r="I6358" s="1" t="str">
        <f t="shared" si="399"/>
        <v>09</v>
      </c>
      <c r="J6358" t="s">
        <v>35</v>
      </c>
      <c r="K6358" t="s">
        <v>95</v>
      </c>
      <c r="L6358" t="s">
        <v>96</v>
      </c>
      <c r="M6358" t="s">
        <v>22</v>
      </c>
      <c r="N6358">
        <v>53</v>
      </c>
      <c r="O6358">
        <v>143</v>
      </c>
      <c r="P6358">
        <v>7579</v>
      </c>
      <c r="Q6358">
        <v>4851</v>
      </c>
      <c r="R6358">
        <v>0.64</v>
      </c>
      <c r="S6358" t="s">
        <v>82</v>
      </c>
      <c r="T6358" t="str">
        <f>IF(Table1[[#This Row],[Units Sold]]&gt; 700,"High Units","low Units")</f>
        <v>low Units</v>
      </c>
      <c r="U6358">
        <f>SUM(Table1[[#This Row],[Operating Profit]])/SUM(Table1[Operating Profit])*100</f>
        <v>1.460550143203464E-3</v>
      </c>
      <c r="V6358">
        <f>SUM(Table1[[#This Row],[Price per Unit]]*Table1[[#This Row],[Units Sold]])</f>
        <v>7579</v>
      </c>
      <c r="W6358">
        <f>SUM(Table1[[#This Row],[Total Sales]]-Table1[[#This Row],[Operating Profit]])</f>
        <v>2728</v>
      </c>
      <c r="X6358">
        <f>SUM(Table1[[#This Row],[Total Sales]]-Table1[[#This Row],[Cost]])</f>
        <v>4851</v>
      </c>
      <c r="Y6358">
        <f>SUM(Table1[[#This Row],[profit/loss]])/SUM(Table1[profit/loss])</f>
        <v>1.4605501432034641E-5</v>
      </c>
    </row>
    <row r="6359" spans="1:25" x14ac:dyDescent="0.3">
      <c r="A6359" t="s">
        <v>60</v>
      </c>
      <c r="B6359" t="s">
        <v>82</v>
      </c>
      <c r="C6359">
        <v>1185732</v>
      </c>
      <c r="D6359" s="9">
        <v>44358</v>
      </c>
      <c r="E6359" s="8" t="str">
        <f>TEXT(Table1[[#This Row],[Invoice Date]],"dd-mm-yyyy")</f>
        <v>11-06-2021</v>
      </c>
      <c r="F6359" s="1" t="str">
        <f t="shared" si="396"/>
        <v>June</v>
      </c>
      <c r="G6359" s="1" t="str">
        <f t="shared" si="397"/>
        <v>2021</v>
      </c>
      <c r="H6359" s="1" t="str">
        <f t="shared" si="398"/>
        <v>Friday</v>
      </c>
      <c r="I6359" s="1" t="str">
        <f t="shared" si="399"/>
        <v>11</v>
      </c>
      <c r="J6359" t="s">
        <v>35</v>
      </c>
      <c r="K6359" t="s">
        <v>95</v>
      </c>
      <c r="L6359" t="s">
        <v>96</v>
      </c>
      <c r="M6359" t="s">
        <v>16</v>
      </c>
      <c r="N6359">
        <v>49</v>
      </c>
      <c r="O6359">
        <v>232</v>
      </c>
      <c r="P6359">
        <v>11368</v>
      </c>
      <c r="Q6359">
        <v>6025</v>
      </c>
      <c r="R6359">
        <v>0.53</v>
      </c>
      <c r="S6359" t="s">
        <v>82</v>
      </c>
      <c r="T6359" t="str">
        <f>IF(Table1[[#This Row],[Units Sold]]&gt; 700,"High Units","low Units")</f>
        <v>low Units</v>
      </c>
      <c r="U6359">
        <f>SUM(Table1[[#This Row],[Operating Profit]])/SUM(Table1[Operating Profit])*100</f>
        <v>1.8140207406309773E-3</v>
      </c>
      <c r="V6359">
        <f>SUM(Table1[[#This Row],[Price per Unit]]*Table1[[#This Row],[Units Sold]])</f>
        <v>11368</v>
      </c>
      <c r="W6359">
        <f>SUM(Table1[[#This Row],[Total Sales]]-Table1[[#This Row],[Operating Profit]])</f>
        <v>5343</v>
      </c>
      <c r="X6359">
        <f>SUM(Table1[[#This Row],[Total Sales]]-Table1[[#This Row],[Cost]])</f>
        <v>6025</v>
      </c>
      <c r="Y6359">
        <f>SUM(Table1[[#This Row],[profit/loss]])/SUM(Table1[profit/loss])</f>
        <v>1.8140207406309774E-5</v>
      </c>
    </row>
    <row r="6360" spans="1:25" x14ac:dyDescent="0.3">
      <c r="A6360" t="s">
        <v>60</v>
      </c>
      <c r="B6360" t="s">
        <v>82</v>
      </c>
      <c r="C6360">
        <v>1185732</v>
      </c>
      <c r="D6360" s="9">
        <v>44358</v>
      </c>
      <c r="E6360" s="8" t="str">
        <f>TEXT(Table1[[#This Row],[Invoice Date]],"dd-mm-yyyy")</f>
        <v>11-06-2021</v>
      </c>
      <c r="F6360" s="1" t="str">
        <f t="shared" si="396"/>
        <v>June</v>
      </c>
      <c r="G6360" s="1" t="str">
        <f t="shared" si="397"/>
        <v>2021</v>
      </c>
      <c r="H6360" s="1" t="str">
        <f t="shared" si="398"/>
        <v>Friday</v>
      </c>
      <c r="I6360" s="1" t="str">
        <f t="shared" si="399"/>
        <v>11</v>
      </c>
      <c r="J6360" t="s">
        <v>35</v>
      </c>
      <c r="K6360" t="s">
        <v>95</v>
      </c>
      <c r="L6360" t="s">
        <v>96</v>
      </c>
      <c r="M6360" t="s">
        <v>18</v>
      </c>
      <c r="N6360">
        <v>41</v>
      </c>
      <c r="O6360">
        <v>138</v>
      </c>
      <c r="P6360">
        <v>5658</v>
      </c>
      <c r="Q6360">
        <v>2603</v>
      </c>
      <c r="R6360">
        <v>0.46</v>
      </c>
      <c r="S6360" t="s">
        <v>82</v>
      </c>
      <c r="T6360" t="str">
        <f>IF(Table1[[#This Row],[Units Sold]]&gt; 700,"High Units","low Units")</f>
        <v>low Units</v>
      </c>
      <c r="U6360">
        <f>SUM(Table1[[#This Row],[Operating Profit]])/SUM(Table1[Operating Profit])*100</f>
        <v>7.8371717640870261E-4</v>
      </c>
      <c r="V6360">
        <f>SUM(Table1[[#This Row],[Price per Unit]]*Table1[[#This Row],[Units Sold]])</f>
        <v>5658</v>
      </c>
      <c r="W6360">
        <f>SUM(Table1[[#This Row],[Total Sales]]-Table1[[#This Row],[Operating Profit]])</f>
        <v>3055</v>
      </c>
      <c r="X6360">
        <f>SUM(Table1[[#This Row],[Total Sales]]-Table1[[#This Row],[Cost]])</f>
        <v>2603</v>
      </c>
      <c r="Y6360">
        <f>SUM(Table1[[#This Row],[profit/loss]])/SUM(Table1[profit/loss])</f>
        <v>7.8371717640870265E-6</v>
      </c>
    </row>
    <row r="6361" spans="1:25" x14ac:dyDescent="0.3">
      <c r="A6361" t="s">
        <v>60</v>
      </c>
      <c r="B6361" t="s">
        <v>82</v>
      </c>
      <c r="C6361">
        <v>1185732</v>
      </c>
      <c r="D6361" s="9">
        <v>44358</v>
      </c>
      <c r="E6361" s="8" t="str">
        <f>TEXT(Table1[[#This Row],[Invoice Date]],"dd-mm-yyyy")</f>
        <v>11-06-2021</v>
      </c>
      <c r="F6361" s="1" t="str">
        <f t="shared" si="396"/>
        <v>June</v>
      </c>
      <c r="G6361" s="1" t="str">
        <f t="shared" si="397"/>
        <v>2021</v>
      </c>
      <c r="H6361" s="1" t="str">
        <f t="shared" si="398"/>
        <v>Friday</v>
      </c>
      <c r="I6361" s="1" t="str">
        <f t="shared" si="399"/>
        <v>11</v>
      </c>
      <c r="J6361" t="s">
        <v>35</v>
      </c>
      <c r="K6361" t="s">
        <v>95</v>
      </c>
      <c r="L6361" t="s">
        <v>96</v>
      </c>
      <c r="M6361" t="s">
        <v>19</v>
      </c>
      <c r="N6361">
        <v>49</v>
      </c>
      <c r="O6361">
        <v>142</v>
      </c>
      <c r="P6361">
        <v>6958</v>
      </c>
      <c r="Q6361">
        <v>3757</v>
      </c>
      <c r="R6361">
        <v>0.54</v>
      </c>
      <c r="S6361" t="s">
        <v>82</v>
      </c>
      <c r="T6361" t="str">
        <f>IF(Table1[[#This Row],[Units Sold]]&gt; 700,"High Units","low Units")</f>
        <v>low Units</v>
      </c>
      <c r="U6361">
        <f>SUM(Table1[[#This Row],[Operating Profit]])/SUM(Table1[Operating Profit])*100</f>
        <v>1.1311661282241629E-3</v>
      </c>
      <c r="V6361">
        <f>SUM(Table1[[#This Row],[Price per Unit]]*Table1[[#This Row],[Units Sold]])</f>
        <v>6958</v>
      </c>
      <c r="W6361">
        <f>SUM(Table1[[#This Row],[Total Sales]]-Table1[[#This Row],[Operating Profit]])</f>
        <v>3201</v>
      </c>
      <c r="X6361">
        <f>SUM(Table1[[#This Row],[Total Sales]]-Table1[[#This Row],[Cost]])</f>
        <v>3757</v>
      </c>
      <c r="Y6361">
        <f>SUM(Table1[[#This Row],[profit/loss]])/SUM(Table1[profit/loss])</f>
        <v>1.1311661282241629E-5</v>
      </c>
    </row>
    <row r="6362" spans="1:25" x14ac:dyDescent="0.3">
      <c r="A6362" t="s">
        <v>60</v>
      </c>
      <c r="B6362" t="s">
        <v>82</v>
      </c>
      <c r="C6362">
        <v>1185732</v>
      </c>
      <c r="D6362" s="9">
        <v>44358</v>
      </c>
      <c r="E6362" s="8" t="str">
        <f>TEXT(Table1[[#This Row],[Invoice Date]],"dd-mm-yyyy")</f>
        <v>11-06-2021</v>
      </c>
      <c r="F6362" s="1" t="str">
        <f t="shared" si="396"/>
        <v>June</v>
      </c>
      <c r="G6362" s="1" t="str">
        <f t="shared" si="397"/>
        <v>2021</v>
      </c>
      <c r="H6362" s="1" t="str">
        <f t="shared" si="398"/>
        <v>Friday</v>
      </c>
      <c r="I6362" s="1" t="str">
        <f t="shared" si="399"/>
        <v>11</v>
      </c>
      <c r="J6362" t="s">
        <v>35</v>
      </c>
      <c r="K6362" t="s">
        <v>95</v>
      </c>
      <c r="L6362" t="s">
        <v>96</v>
      </c>
      <c r="M6362" t="s">
        <v>20</v>
      </c>
      <c r="N6362">
        <v>49</v>
      </c>
      <c r="O6362">
        <v>140</v>
      </c>
      <c r="P6362">
        <v>6860</v>
      </c>
      <c r="Q6362">
        <v>3499</v>
      </c>
      <c r="R6362">
        <v>0.51</v>
      </c>
      <c r="S6362" t="s">
        <v>82</v>
      </c>
      <c r="T6362" t="str">
        <f>IF(Table1[[#This Row],[Units Sold]]&gt; 700,"High Units","low Units")</f>
        <v>low Units</v>
      </c>
      <c r="U6362">
        <f>SUM(Table1[[#This Row],[Operating Profit]])/SUM(Table1[Operating Profit])*100</f>
        <v>1.0534868998286788E-3</v>
      </c>
      <c r="V6362">
        <f>SUM(Table1[[#This Row],[Price per Unit]]*Table1[[#This Row],[Units Sold]])</f>
        <v>6860</v>
      </c>
      <c r="W6362">
        <f>SUM(Table1[[#This Row],[Total Sales]]-Table1[[#This Row],[Operating Profit]])</f>
        <v>3361</v>
      </c>
      <c r="X6362">
        <f>SUM(Table1[[#This Row],[Total Sales]]-Table1[[#This Row],[Cost]])</f>
        <v>3499</v>
      </c>
      <c r="Y6362">
        <f>SUM(Table1[[#This Row],[profit/loss]])/SUM(Table1[profit/loss])</f>
        <v>1.0534868998286788E-5</v>
      </c>
    </row>
    <row r="6363" spans="1:25" x14ac:dyDescent="0.3">
      <c r="A6363" t="s">
        <v>60</v>
      </c>
      <c r="B6363" t="s">
        <v>82</v>
      </c>
      <c r="C6363">
        <v>1185732</v>
      </c>
      <c r="D6363" s="9">
        <v>44358</v>
      </c>
      <c r="E6363" s="8" t="str">
        <f>TEXT(Table1[[#This Row],[Invoice Date]],"dd-mm-yyyy")</f>
        <v>11-06-2021</v>
      </c>
      <c r="F6363" s="1" t="str">
        <f t="shared" si="396"/>
        <v>June</v>
      </c>
      <c r="G6363" s="1" t="str">
        <f t="shared" si="397"/>
        <v>2021</v>
      </c>
      <c r="H6363" s="1" t="str">
        <f t="shared" si="398"/>
        <v>Friday</v>
      </c>
      <c r="I6363" s="1" t="str">
        <f t="shared" si="399"/>
        <v>11</v>
      </c>
      <c r="J6363" t="s">
        <v>35</v>
      </c>
      <c r="K6363" t="s">
        <v>95</v>
      </c>
      <c r="L6363" t="s">
        <v>96</v>
      </c>
      <c r="M6363" t="s">
        <v>21</v>
      </c>
      <c r="N6363">
        <v>62</v>
      </c>
      <c r="O6363">
        <v>150</v>
      </c>
      <c r="P6363">
        <v>9300</v>
      </c>
      <c r="Q6363">
        <v>4371</v>
      </c>
      <c r="R6363">
        <v>0.47</v>
      </c>
      <c r="S6363" t="s">
        <v>82</v>
      </c>
      <c r="T6363" t="str">
        <f>IF(Table1[[#This Row],[Units Sold]]&gt; 700,"High Units","low Units")</f>
        <v>low Units</v>
      </c>
      <c r="U6363">
        <f>SUM(Table1[[#This Row],[Operating Profit]])/SUM(Table1[Operating Profit])*100</f>
        <v>1.3160306485141911E-3</v>
      </c>
      <c r="V6363">
        <f>SUM(Table1[[#This Row],[Price per Unit]]*Table1[[#This Row],[Units Sold]])</f>
        <v>9300</v>
      </c>
      <c r="W6363">
        <f>SUM(Table1[[#This Row],[Total Sales]]-Table1[[#This Row],[Operating Profit]])</f>
        <v>4929</v>
      </c>
      <c r="X6363">
        <f>SUM(Table1[[#This Row],[Total Sales]]-Table1[[#This Row],[Cost]])</f>
        <v>4371</v>
      </c>
      <c r="Y6363">
        <f>SUM(Table1[[#This Row],[profit/loss]])/SUM(Table1[profit/loss])</f>
        <v>1.3160306485141912E-5</v>
      </c>
    </row>
    <row r="6364" spans="1:25" x14ac:dyDescent="0.3">
      <c r="A6364" t="s">
        <v>60</v>
      </c>
      <c r="B6364" t="s">
        <v>82</v>
      </c>
      <c r="C6364">
        <v>1185732</v>
      </c>
      <c r="D6364" s="9">
        <v>44358</v>
      </c>
      <c r="E6364" s="8" t="str">
        <f>TEXT(Table1[[#This Row],[Invoice Date]],"dd-mm-yyyy")</f>
        <v>11-06-2021</v>
      </c>
      <c r="F6364" s="1" t="str">
        <f t="shared" si="396"/>
        <v>June</v>
      </c>
      <c r="G6364" s="1" t="str">
        <f t="shared" si="397"/>
        <v>2021</v>
      </c>
      <c r="H6364" s="1" t="str">
        <f t="shared" si="398"/>
        <v>Friday</v>
      </c>
      <c r="I6364" s="1" t="str">
        <f t="shared" si="399"/>
        <v>11</v>
      </c>
      <c r="J6364" t="s">
        <v>35</v>
      </c>
      <c r="K6364" t="s">
        <v>95</v>
      </c>
      <c r="L6364" t="s">
        <v>96</v>
      </c>
      <c r="M6364" t="s">
        <v>22</v>
      </c>
      <c r="N6364">
        <v>64</v>
      </c>
      <c r="O6364">
        <v>196</v>
      </c>
      <c r="P6364">
        <v>12544</v>
      </c>
      <c r="Q6364">
        <v>7777</v>
      </c>
      <c r="R6364">
        <v>0.62</v>
      </c>
      <c r="S6364" t="s">
        <v>82</v>
      </c>
      <c r="T6364" t="str">
        <f>IF(Table1[[#This Row],[Units Sold]]&gt; 700,"High Units","low Units")</f>
        <v>low Units</v>
      </c>
      <c r="U6364">
        <f>SUM(Table1[[#This Row],[Operating Profit]])/SUM(Table1[Operating Profit])*100</f>
        <v>2.3415168962468234E-3</v>
      </c>
      <c r="V6364">
        <f>SUM(Table1[[#This Row],[Price per Unit]]*Table1[[#This Row],[Units Sold]])</f>
        <v>12544</v>
      </c>
      <c r="W6364">
        <f>SUM(Table1[[#This Row],[Total Sales]]-Table1[[#This Row],[Operating Profit]])</f>
        <v>4767</v>
      </c>
      <c r="X6364">
        <f>SUM(Table1[[#This Row],[Total Sales]]-Table1[[#This Row],[Cost]])</f>
        <v>7777</v>
      </c>
      <c r="Y6364">
        <f>SUM(Table1[[#This Row],[profit/loss]])/SUM(Table1[profit/loss])</f>
        <v>2.3415168962468232E-5</v>
      </c>
    </row>
    <row r="6365" spans="1:25" x14ac:dyDescent="0.3">
      <c r="A6365" t="s">
        <v>60</v>
      </c>
      <c r="B6365" t="s">
        <v>82</v>
      </c>
      <c r="C6365">
        <v>1185732</v>
      </c>
      <c r="D6365" s="9">
        <v>44386</v>
      </c>
      <c r="E6365" s="8" t="str">
        <f>TEXT(Table1[[#This Row],[Invoice Date]],"dd-mm-yyyy")</f>
        <v>09-07-2021</v>
      </c>
      <c r="F6365" s="1" t="str">
        <f t="shared" si="396"/>
        <v>July</v>
      </c>
      <c r="G6365" s="1" t="str">
        <f t="shared" si="397"/>
        <v>2021</v>
      </c>
      <c r="H6365" s="1" t="str">
        <f t="shared" si="398"/>
        <v>Friday</v>
      </c>
      <c r="I6365" s="1" t="str">
        <f t="shared" si="399"/>
        <v>09</v>
      </c>
      <c r="J6365" t="s">
        <v>35</v>
      </c>
      <c r="K6365" t="s">
        <v>95</v>
      </c>
      <c r="L6365" t="s">
        <v>96</v>
      </c>
      <c r="M6365" t="s">
        <v>16</v>
      </c>
      <c r="N6365">
        <v>63</v>
      </c>
      <c r="O6365">
        <v>252</v>
      </c>
      <c r="P6365">
        <v>15876</v>
      </c>
      <c r="Q6365">
        <v>8256</v>
      </c>
      <c r="R6365">
        <v>0.52</v>
      </c>
      <c r="S6365" t="s">
        <v>82</v>
      </c>
      <c r="T6365" t="str">
        <f>IF(Table1[[#This Row],[Units Sold]]&gt; 700,"High Units","low Units")</f>
        <v>low Units</v>
      </c>
      <c r="U6365">
        <f>SUM(Table1[[#This Row],[Operating Profit]])/SUM(Table1[Operating Profit])*100</f>
        <v>2.4857353086554933E-3</v>
      </c>
      <c r="V6365">
        <f>SUM(Table1[[#This Row],[Price per Unit]]*Table1[[#This Row],[Units Sold]])</f>
        <v>15876</v>
      </c>
      <c r="W6365">
        <f>SUM(Table1[[#This Row],[Total Sales]]-Table1[[#This Row],[Operating Profit]])</f>
        <v>7620</v>
      </c>
      <c r="X6365">
        <f>SUM(Table1[[#This Row],[Total Sales]]-Table1[[#This Row],[Cost]])</f>
        <v>8256</v>
      </c>
      <c r="Y6365">
        <f>SUM(Table1[[#This Row],[profit/loss]])/SUM(Table1[profit/loss])</f>
        <v>2.4857353086554934E-5</v>
      </c>
    </row>
    <row r="6366" spans="1:25" x14ac:dyDescent="0.3">
      <c r="A6366" t="s">
        <v>60</v>
      </c>
      <c r="B6366" t="s">
        <v>82</v>
      </c>
      <c r="C6366">
        <v>1185732</v>
      </c>
      <c r="D6366" s="9">
        <v>44386</v>
      </c>
      <c r="E6366" s="8" t="str">
        <f>TEXT(Table1[[#This Row],[Invoice Date]],"dd-mm-yyyy")</f>
        <v>09-07-2021</v>
      </c>
      <c r="F6366" s="1" t="str">
        <f t="shared" si="396"/>
        <v>July</v>
      </c>
      <c r="G6366" s="1" t="str">
        <f t="shared" si="397"/>
        <v>2021</v>
      </c>
      <c r="H6366" s="1" t="str">
        <f t="shared" si="398"/>
        <v>Friday</v>
      </c>
      <c r="I6366" s="1" t="str">
        <f t="shared" si="399"/>
        <v>09</v>
      </c>
      <c r="J6366" t="s">
        <v>35</v>
      </c>
      <c r="K6366" t="s">
        <v>95</v>
      </c>
      <c r="L6366" t="s">
        <v>96</v>
      </c>
      <c r="M6366" t="s">
        <v>18</v>
      </c>
      <c r="N6366">
        <v>56</v>
      </c>
      <c r="O6366">
        <v>195</v>
      </c>
      <c r="P6366">
        <v>10920</v>
      </c>
      <c r="Q6366">
        <v>5132</v>
      </c>
      <c r="R6366">
        <v>0.47</v>
      </c>
      <c r="S6366" t="s">
        <v>82</v>
      </c>
      <c r="T6366" t="str">
        <f>IF(Table1[[#This Row],[Units Sold]]&gt; 700,"High Units","low Units")</f>
        <v>low Units</v>
      </c>
      <c r="U6366">
        <f>SUM(Table1[[#This Row],[Operating Profit]])/SUM(Table1[Operating Profit])*100</f>
        <v>1.5451542640528091E-3</v>
      </c>
      <c r="V6366">
        <f>SUM(Table1[[#This Row],[Price per Unit]]*Table1[[#This Row],[Units Sold]])</f>
        <v>10920</v>
      </c>
      <c r="W6366">
        <f>SUM(Table1[[#This Row],[Total Sales]]-Table1[[#This Row],[Operating Profit]])</f>
        <v>5788</v>
      </c>
      <c r="X6366">
        <f>SUM(Table1[[#This Row],[Total Sales]]-Table1[[#This Row],[Cost]])</f>
        <v>5132</v>
      </c>
      <c r="Y6366">
        <f>SUM(Table1[[#This Row],[profit/loss]])/SUM(Table1[profit/loss])</f>
        <v>1.5451542640528091E-5</v>
      </c>
    </row>
    <row r="6367" spans="1:25" x14ac:dyDescent="0.3">
      <c r="A6367" t="s">
        <v>60</v>
      </c>
      <c r="B6367" t="s">
        <v>82</v>
      </c>
      <c r="C6367">
        <v>1185732</v>
      </c>
      <c r="D6367" s="9">
        <v>44386</v>
      </c>
      <c r="E6367" s="8" t="str">
        <f>TEXT(Table1[[#This Row],[Invoice Date]],"dd-mm-yyyy")</f>
        <v>09-07-2021</v>
      </c>
      <c r="F6367" s="1" t="str">
        <f t="shared" si="396"/>
        <v>July</v>
      </c>
      <c r="G6367" s="1" t="str">
        <f t="shared" si="397"/>
        <v>2021</v>
      </c>
      <c r="H6367" s="1" t="str">
        <f t="shared" si="398"/>
        <v>Friday</v>
      </c>
      <c r="I6367" s="1" t="str">
        <f t="shared" si="399"/>
        <v>09</v>
      </c>
      <c r="J6367" t="s">
        <v>35</v>
      </c>
      <c r="K6367" t="s">
        <v>95</v>
      </c>
      <c r="L6367" t="s">
        <v>96</v>
      </c>
      <c r="M6367" t="s">
        <v>19</v>
      </c>
      <c r="N6367">
        <v>51</v>
      </c>
      <c r="O6367">
        <v>173</v>
      </c>
      <c r="P6367">
        <v>8823</v>
      </c>
      <c r="Q6367">
        <v>4500</v>
      </c>
      <c r="R6367">
        <v>0.51</v>
      </c>
      <c r="S6367" t="s">
        <v>82</v>
      </c>
      <c r="T6367" t="str">
        <f>IF(Table1[[#This Row],[Units Sold]]&gt; 700,"High Units","low Units")</f>
        <v>low Units</v>
      </c>
      <c r="U6367">
        <f>SUM(Table1[[#This Row],[Operating Profit]])/SUM(Table1[Operating Profit])*100</f>
        <v>1.3548702627119334E-3</v>
      </c>
      <c r="V6367">
        <f>SUM(Table1[[#This Row],[Price per Unit]]*Table1[[#This Row],[Units Sold]])</f>
        <v>8823</v>
      </c>
      <c r="W6367">
        <f>SUM(Table1[[#This Row],[Total Sales]]-Table1[[#This Row],[Operating Profit]])</f>
        <v>4323</v>
      </c>
      <c r="X6367">
        <f>SUM(Table1[[#This Row],[Total Sales]]-Table1[[#This Row],[Cost]])</f>
        <v>4500</v>
      </c>
      <c r="Y6367">
        <f>SUM(Table1[[#This Row],[profit/loss]])/SUM(Table1[profit/loss])</f>
        <v>1.3548702627119333E-5</v>
      </c>
    </row>
    <row r="6368" spans="1:25" x14ac:dyDescent="0.3">
      <c r="A6368" t="s">
        <v>60</v>
      </c>
      <c r="B6368" t="s">
        <v>82</v>
      </c>
      <c r="C6368">
        <v>1185732</v>
      </c>
      <c r="D6368" s="9">
        <v>44386</v>
      </c>
      <c r="E6368" s="8" t="str">
        <f>TEXT(Table1[[#This Row],[Invoice Date]],"dd-mm-yyyy")</f>
        <v>09-07-2021</v>
      </c>
      <c r="F6368" s="1" t="str">
        <f t="shared" si="396"/>
        <v>July</v>
      </c>
      <c r="G6368" s="1" t="str">
        <f t="shared" si="397"/>
        <v>2021</v>
      </c>
      <c r="H6368" s="1" t="str">
        <f t="shared" si="398"/>
        <v>Friday</v>
      </c>
      <c r="I6368" s="1" t="str">
        <f t="shared" si="399"/>
        <v>09</v>
      </c>
      <c r="J6368" t="s">
        <v>35</v>
      </c>
      <c r="K6368" t="s">
        <v>95</v>
      </c>
      <c r="L6368" t="s">
        <v>96</v>
      </c>
      <c r="M6368" t="s">
        <v>20</v>
      </c>
      <c r="N6368">
        <v>53</v>
      </c>
      <c r="O6368">
        <v>152</v>
      </c>
      <c r="P6368">
        <v>8056</v>
      </c>
      <c r="Q6368">
        <v>4350</v>
      </c>
      <c r="R6368">
        <v>0.54</v>
      </c>
      <c r="S6368" t="s">
        <v>82</v>
      </c>
      <c r="T6368" t="str">
        <f>IF(Table1[[#This Row],[Units Sold]]&gt; 700,"High Units","low Units")</f>
        <v>low Units</v>
      </c>
      <c r="U6368">
        <f>SUM(Table1[[#This Row],[Operating Profit]])/SUM(Table1[Operating Profit])*100</f>
        <v>1.3097079206215354E-3</v>
      </c>
      <c r="V6368">
        <f>SUM(Table1[[#This Row],[Price per Unit]]*Table1[[#This Row],[Units Sold]])</f>
        <v>8056</v>
      </c>
      <c r="W6368">
        <f>SUM(Table1[[#This Row],[Total Sales]]-Table1[[#This Row],[Operating Profit]])</f>
        <v>3706</v>
      </c>
      <c r="X6368">
        <f>SUM(Table1[[#This Row],[Total Sales]]-Table1[[#This Row],[Cost]])</f>
        <v>4350</v>
      </c>
      <c r="Y6368">
        <f>SUM(Table1[[#This Row],[profit/loss]])/SUM(Table1[profit/loss])</f>
        <v>1.3097079206215354E-5</v>
      </c>
    </row>
    <row r="6369" spans="1:25" x14ac:dyDescent="0.3">
      <c r="A6369" t="s">
        <v>60</v>
      </c>
      <c r="B6369" t="s">
        <v>82</v>
      </c>
      <c r="C6369">
        <v>1185732</v>
      </c>
      <c r="D6369" s="9">
        <v>44386</v>
      </c>
      <c r="E6369" s="8" t="str">
        <f>TEXT(Table1[[#This Row],[Invoice Date]],"dd-mm-yyyy")</f>
        <v>09-07-2021</v>
      </c>
      <c r="F6369" s="1" t="str">
        <f t="shared" si="396"/>
        <v>July</v>
      </c>
      <c r="G6369" s="1" t="str">
        <f t="shared" si="397"/>
        <v>2021</v>
      </c>
      <c r="H6369" s="1" t="str">
        <f t="shared" si="398"/>
        <v>Friday</v>
      </c>
      <c r="I6369" s="1" t="str">
        <f t="shared" si="399"/>
        <v>09</v>
      </c>
      <c r="J6369" t="s">
        <v>35</v>
      </c>
      <c r="K6369" t="s">
        <v>95</v>
      </c>
      <c r="L6369" t="s">
        <v>96</v>
      </c>
      <c r="M6369" t="s">
        <v>21</v>
      </c>
      <c r="N6369">
        <v>59</v>
      </c>
      <c r="O6369">
        <v>154</v>
      </c>
      <c r="P6369">
        <v>9086</v>
      </c>
      <c r="Q6369">
        <v>4180</v>
      </c>
      <c r="R6369">
        <v>0.46</v>
      </c>
      <c r="S6369" t="s">
        <v>82</v>
      </c>
      <c r="T6369" t="str">
        <f>IF(Table1[[#This Row],[Units Sold]]&gt; 700,"High Units","low Units")</f>
        <v>low Units</v>
      </c>
      <c r="U6369">
        <f>SUM(Table1[[#This Row],[Operating Profit]])/SUM(Table1[Operating Profit])*100</f>
        <v>1.2585239329190848E-3</v>
      </c>
      <c r="V6369">
        <f>SUM(Table1[[#This Row],[Price per Unit]]*Table1[[#This Row],[Units Sold]])</f>
        <v>9086</v>
      </c>
      <c r="W6369">
        <f>SUM(Table1[[#This Row],[Total Sales]]-Table1[[#This Row],[Operating Profit]])</f>
        <v>4906</v>
      </c>
      <c r="X6369">
        <f>SUM(Table1[[#This Row],[Total Sales]]-Table1[[#This Row],[Cost]])</f>
        <v>4180</v>
      </c>
      <c r="Y6369">
        <f>SUM(Table1[[#This Row],[profit/loss]])/SUM(Table1[profit/loss])</f>
        <v>1.2585239329190847E-5</v>
      </c>
    </row>
    <row r="6370" spans="1:25" x14ac:dyDescent="0.3">
      <c r="A6370" t="s">
        <v>60</v>
      </c>
      <c r="B6370" t="s">
        <v>82</v>
      </c>
      <c r="C6370">
        <v>1185732</v>
      </c>
      <c r="D6370" s="9">
        <v>44386</v>
      </c>
      <c r="E6370" s="8" t="str">
        <f>TEXT(Table1[[#This Row],[Invoice Date]],"dd-mm-yyyy")</f>
        <v>09-07-2021</v>
      </c>
      <c r="F6370" s="1" t="str">
        <f t="shared" si="396"/>
        <v>July</v>
      </c>
      <c r="G6370" s="1" t="str">
        <f t="shared" si="397"/>
        <v>2021</v>
      </c>
      <c r="H6370" s="1" t="str">
        <f t="shared" si="398"/>
        <v>Friday</v>
      </c>
      <c r="I6370" s="1" t="str">
        <f t="shared" si="399"/>
        <v>09</v>
      </c>
      <c r="J6370" t="s">
        <v>35</v>
      </c>
      <c r="K6370" t="s">
        <v>95</v>
      </c>
      <c r="L6370" t="s">
        <v>96</v>
      </c>
      <c r="M6370" t="s">
        <v>22</v>
      </c>
      <c r="N6370">
        <v>69</v>
      </c>
      <c r="O6370">
        <v>181</v>
      </c>
      <c r="P6370">
        <v>12489</v>
      </c>
      <c r="Q6370">
        <v>7868</v>
      </c>
      <c r="R6370">
        <v>0.63</v>
      </c>
      <c r="S6370" t="s">
        <v>82</v>
      </c>
      <c r="T6370" t="str">
        <f>IF(Table1[[#This Row],[Units Sold]]&gt; 700,"High Units","low Units")</f>
        <v>low Units</v>
      </c>
      <c r="U6370">
        <f>SUM(Table1[[#This Row],[Operating Profit]])/SUM(Table1[Operating Profit])*100</f>
        <v>2.368915383781665E-3</v>
      </c>
      <c r="V6370">
        <f>SUM(Table1[[#This Row],[Price per Unit]]*Table1[[#This Row],[Units Sold]])</f>
        <v>12489</v>
      </c>
      <c r="W6370">
        <f>SUM(Table1[[#This Row],[Total Sales]]-Table1[[#This Row],[Operating Profit]])</f>
        <v>4621</v>
      </c>
      <c r="X6370">
        <f>SUM(Table1[[#This Row],[Total Sales]]-Table1[[#This Row],[Cost]])</f>
        <v>7868</v>
      </c>
      <c r="Y6370">
        <f>SUM(Table1[[#This Row],[profit/loss]])/SUM(Table1[profit/loss])</f>
        <v>2.3689153837816648E-5</v>
      </c>
    </row>
    <row r="6371" spans="1:25" x14ac:dyDescent="0.3">
      <c r="A6371" t="s">
        <v>60</v>
      </c>
      <c r="B6371" t="s">
        <v>82</v>
      </c>
      <c r="C6371">
        <v>1185732</v>
      </c>
      <c r="D6371" s="9">
        <v>44418</v>
      </c>
      <c r="E6371" s="8" t="str">
        <f>TEXT(Table1[[#This Row],[Invoice Date]],"dd-mm-yyyy")</f>
        <v>10-08-2021</v>
      </c>
      <c r="F6371" s="1" t="str">
        <f t="shared" si="396"/>
        <v>August</v>
      </c>
      <c r="G6371" s="1" t="str">
        <f t="shared" si="397"/>
        <v>2021</v>
      </c>
      <c r="H6371" s="1" t="str">
        <f t="shared" si="398"/>
        <v>Tuesday</v>
      </c>
      <c r="I6371" s="1" t="str">
        <f t="shared" si="399"/>
        <v>10</v>
      </c>
      <c r="J6371" t="s">
        <v>35</v>
      </c>
      <c r="K6371" t="s">
        <v>95</v>
      </c>
      <c r="L6371" t="s">
        <v>96</v>
      </c>
      <c r="M6371" t="s">
        <v>16</v>
      </c>
      <c r="N6371">
        <v>61</v>
      </c>
      <c r="O6371">
        <v>228</v>
      </c>
      <c r="P6371">
        <v>13908</v>
      </c>
      <c r="Q6371">
        <v>6954</v>
      </c>
      <c r="R6371">
        <v>0.5</v>
      </c>
      <c r="S6371" t="s">
        <v>82</v>
      </c>
      <c r="T6371" t="str">
        <f>IF(Table1[[#This Row],[Units Sold]]&gt; 700,"High Units","low Units")</f>
        <v>low Units</v>
      </c>
      <c r="U6371">
        <f>SUM(Table1[[#This Row],[Operating Profit]])/SUM(Table1[Operating Profit])*100</f>
        <v>2.0937261793108407E-3</v>
      </c>
      <c r="V6371">
        <f>SUM(Table1[[#This Row],[Price per Unit]]*Table1[[#This Row],[Units Sold]])</f>
        <v>13908</v>
      </c>
      <c r="W6371">
        <f>SUM(Table1[[#This Row],[Total Sales]]-Table1[[#This Row],[Operating Profit]])</f>
        <v>6954</v>
      </c>
      <c r="X6371">
        <f>SUM(Table1[[#This Row],[Total Sales]]-Table1[[#This Row],[Cost]])</f>
        <v>6954</v>
      </c>
      <c r="Y6371">
        <f>SUM(Table1[[#This Row],[profit/loss]])/SUM(Table1[profit/loss])</f>
        <v>2.0937261793108408E-5</v>
      </c>
    </row>
    <row r="6372" spans="1:25" x14ac:dyDescent="0.3">
      <c r="A6372" t="s">
        <v>60</v>
      </c>
      <c r="B6372" t="s">
        <v>82</v>
      </c>
      <c r="C6372">
        <v>1185732</v>
      </c>
      <c r="D6372" s="9">
        <v>44418</v>
      </c>
      <c r="E6372" s="8" t="str">
        <f>TEXT(Table1[[#This Row],[Invoice Date]],"dd-mm-yyyy")</f>
        <v>10-08-2021</v>
      </c>
      <c r="F6372" s="1" t="str">
        <f t="shared" si="396"/>
        <v>August</v>
      </c>
      <c r="G6372" s="1" t="str">
        <f t="shared" si="397"/>
        <v>2021</v>
      </c>
      <c r="H6372" s="1" t="str">
        <f t="shared" si="398"/>
        <v>Tuesday</v>
      </c>
      <c r="I6372" s="1" t="str">
        <f t="shared" si="399"/>
        <v>10</v>
      </c>
      <c r="J6372" t="s">
        <v>35</v>
      </c>
      <c r="K6372" t="s">
        <v>95</v>
      </c>
      <c r="L6372" t="s">
        <v>96</v>
      </c>
      <c r="M6372" t="s">
        <v>18</v>
      </c>
      <c r="N6372">
        <v>58</v>
      </c>
      <c r="O6372">
        <v>195</v>
      </c>
      <c r="P6372">
        <v>11310</v>
      </c>
      <c r="Q6372">
        <v>5203</v>
      </c>
      <c r="R6372">
        <v>0.46</v>
      </c>
      <c r="S6372" t="s">
        <v>82</v>
      </c>
      <c r="T6372" t="str">
        <f>IF(Table1[[#This Row],[Units Sold]]&gt; 700,"High Units","low Units")</f>
        <v>low Units</v>
      </c>
      <c r="U6372">
        <f>SUM(Table1[[#This Row],[Operating Profit]])/SUM(Table1[Operating Profit])*100</f>
        <v>1.5665311059755976E-3</v>
      </c>
      <c r="V6372">
        <f>SUM(Table1[[#This Row],[Price per Unit]]*Table1[[#This Row],[Units Sold]])</f>
        <v>11310</v>
      </c>
      <c r="W6372">
        <f>SUM(Table1[[#This Row],[Total Sales]]-Table1[[#This Row],[Operating Profit]])</f>
        <v>6107</v>
      </c>
      <c r="X6372">
        <f>SUM(Table1[[#This Row],[Total Sales]]-Table1[[#This Row],[Cost]])</f>
        <v>5203</v>
      </c>
      <c r="Y6372">
        <f>SUM(Table1[[#This Row],[profit/loss]])/SUM(Table1[profit/loss])</f>
        <v>1.5665311059755976E-5</v>
      </c>
    </row>
    <row r="6373" spans="1:25" x14ac:dyDescent="0.3">
      <c r="A6373" t="s">
        <v>60</v>
      </c>
      <c r="B6373" t="s">
        <v>82</v>
      </c>
      <c r="C6373">
        <v>1185732</v>
      </c>
      <c r="D6373" s="9">
        <v>44418</v>
      </c>
      <c r="E6373" s="8" t="str">
        <f>TEXT(Table1[[#This Row],[Invoice Date]],"dd-mm-yyyy")</f>
        <v>10-08-2021</v>
      </c>
      <c r="F6373" s="1" t="str">
        <f t="shared" si="396"/>
        <v>August</v>
      </c>
      <c r="G6373" s="1" t="str">
        <f t="shared" si="397"/>
        <v>2021</v>
      </c>
      <c r="H6373" s="1" t="str">
        <f t="shared" si="398"/>
        <v>Tuesday</v>
      </c>
      <c r="I6373" s="1" t="str">
        <f t="shared" si="399"/>
        <v>10</v>
      </c>
      <c r="J6373" t="s">
        <v>35</v>
      </c>
      <c r="K6373" t="s">
        <v>95</v>
      </c>
      <c r="L6373" t="s">
        <v>96</v>
      </c>
      <c r="M6373" t="s">
        <v>19</v>
      </c>
      <c r="N6373">
        <v>53</v>
      </c>
      <c r="O6373">
        <v>150</v>
      </c>
      <c r="P6373">
        <v>7950</v>
      </c>
      <c r="Q6373">
        <v>4055</v>
      </c>
      <c r="R6373">
        <v>0.51</v>
      </c>
      <c r="S6373" t="s">
        <v>82</v>
      </c>
      <c r="T6373" t="str">
        <f>IF(Table1[[#This Row],[Units Sold]]&gt; 700,"High Units","low Units")</f>
        <v>low Units</v>
      </c>
      <c r="U6373">
        <f>SUM(Table1[[#This Row],[Operating Profit]])/SUM(Table1[Operating Profit])*100</f>
        <v>1.2208886478437531E-3</v>
      </c>
      <c r="V6373">
        <f>SUM(Table1[[#This Row],[Price per Unit]]*Table1[[#This Row],[Units Sold]])</f>
        <v>7950</v>
      </c>
      <c r="W6373">
        <f>SUM(Table1[[#This Row],[Total Sales]]-Table1[[#This Row],[Operating Profit]])</f>
        <v>3895</v>
      </c>
      <c r="X6373">
        <f>SUM(Table1[[#This Row],[Total Sales]]-Table1[[#This Row],[Cost]])</f>
        <v>4055</v>
      </c>
      <c r="Y6373">
        <f>SUM(Table1[[#This Row],[profit/loss]])/SUM(Table1[profit/loss])</f>
        <v>1.2208886478437532E-5</v>
      </c>
    </row>
    <row r="6374" spans="1:25" x14ac:dyDescent="0.3">
      <c r="A6374" t="s">
        <v>60</v>
      </c>
      <c r="B6374" t="s">
        <v>82</v>
      </c>
      <c r="C6374">
        <v>1185732</v>
      </c>
      <c r="D6374" s="9">
        <v>44418</v>
      </c>
      <c r="E6374" s="8" t="str">
        <f>TEXT(Table1[[#This Row],[Invoice Date]],"dd-mm-yyyy")</f>
        <v>10-08-2021</v>
      </c>
      <c r="F6374" s="1" t="str">
        <f t="shared" si="396"/>
        <v>August</v>
      </c>
      <c r="G6374" s="1" t="str">
        <f t="shared" si="397"/>
        <v>2021</v>
      </c>
      <c r="H6374" s="1" t="str">
        <f t="shared" si="398"/>
        <v>Tuesday</v>
      </c>
      <c r="I6374" s="1" t="str">
        <f t="shared" si="399"/>
        <v>10</v>
      </c>
      <c r="J6374" t="s">
        <v>35</v>
      </c>
      <c r="K6374" t="s">
        <v>95</v>
      </c>
      <c r="L6374" t="s">
        <v>96</v>
      </c>
      <c r="M6374" t="s">
        <v>20</v>
      </c>
      <c r="N6374">
        <v>41</v>
      </c>
      <c r="O6374">
        <v>158</v>
      </c>
      <c r="P6374">
        <v>6478</v>
      </c>
      <c r="Q6374">
        <v>3304</v>
      </c>
      <c r="R6374">
        <v>0.51</v>
      </c>
      <c r="S6374" t="s">
        <v>82</v>
      </c>
      <c r="T6374" t="str">
        <f>IF(Table1[[#This Row],[Units Sold]]&gt; 700,"High Units","low Units")</f>
        <v>low Units</v>
      </c>
      <c r="U6374">
        <f>SUM(Table1[[#This Row],[Operating Profit]])/SUM(Table1[Operating Profit])*100</f>
        <v>9.9477585511116161E-4</v>
      </c>
      <c r="V6374">
        <f>SUM(Table1[[#This Row],[Price per Unit]]*Table1[[#This Row],[Units Sold]])</f>
        <v>6478</v>
      </c>
      <c r="W6374">
        <f>SUM(Table1[[#This Row],[Total Sales]]-Table1[[#This Row],[Operating Profit]])</f>
        <v>3174</v>
      </c>
      <c r="X6374">
        <f>SUM(Table1[[#This Row],[Total Sales]]-Table1[[#This Row],[Cost]])</f>
        <v>3304</v>
      </c>
      <c r="Y6374">
        <f>SUM(Table1[[#This Row],[profit/loss]])/SUM(Table1[profit/loss])</f>
        <v>9.947758551111616E-6</v>
      </c>
    </row>
    <row r="6375" spans="1:25" x14ac:dyDescent="0.3">
      <c r="A6375" t="s">
        <v>60</v>
      </c>
      <c r="B6375" t="s">
        <v>82</v>
      </c>
      <c r="C6375">
        <v>1185732</v>
      </c>
      <c r="D6375" s="9">
        <v>44418</v>
      </c>
      <c r="E6375" s="8" t="str">
        <f>TEXT(Table1[[#This Row],[Invoice Date]],"dd-mm-yyyy")</f>
        <v>10-08-2021</v>
      </c>
      <c r="F6375" s="1" t="str">
        <f t="shared" si="396"/>
        <v>August</v>
      </c>
      <c r="G6375" s="1" t="str">
        <f t="shared" si="397"/>
        <v>2021</v>
      </c>
      <c r="H6375" s="1" t="str">
        <f t="shared" si="398"/>
        <v>Tuesday</v>
      </c>
      <c r="I6375" s="1" t="str">
        <f t="shared" si="399"/>
        <v>10</v>
      </c>
      <c r="J6375" t="s">
        <v>35</v>
      </c>
      <c r="K6375" t="s">
        <v>95</v>
      </c>
      <c r="L6375" t="s">
        <v>96</v>
      </c>
      <c r="M6375" t="s">
        <v>21</v>
      </c>
      <c r="N6375">
        <v>50</v>
      </c>
      <c r="O6375">
        <v>135</v>
      </c>
      <c r="P6375">
        <v>6750</v>
      </c>
      <c r="Q6375">
        <v>3308</v>
      </c>
      <c r="R6375">
        <v>0.49</v>
      </c>
      <c r="S6375" t="s">
        <v>82</v>
      </c>
      <c r="T6375" t="str">
        <f>IF(Table1[[#This Row],[Units Sold]]&gt; 700,"High Units","low Units")</f>
        <v>low Units</v>
      </c>
      <c r="U6375">
        <f>SUM(Table1[[#This Row],[Operating Profit]])/SUM(Table1[Operating Profit])*100</f>
        <v>9.9598018423357223E-4</v>
      </c>
      <c r="V6375">
        <f>SUM(Table1[[#This Row],[Price per Unit]]*Table1[[#This Row],[Units Sold]])</f>
        <v>6750</v>
      </c>
      <c r="W6375">
        <f>SUM(Table1[[#This Row],[Total Sales]]-Table1[[#This Row],[Operating Profit]])</f>
        <v>3442</v>
      </c>
      <c r="X6375">
        <f>SUM(Table1[[#This Row],[Total Sales]]-Table1[[#This Row],[Cost]])</f>
        <v>3308</v>
      </c>
      <c r="Y6375">
        <f>SUM(Table1[[#This Row],[profit/loss]])/SUM(Table1[profit/loss])</f>
        <v>9.9598018423357228E-6</v>
      </c>
    </row>
    <row r="6376" spans="1:25" x14ac:dyDescent="0.3">
      <c r="A6376" t="s">
        <v>60</v>
      </c>
      <c r="B6376" t="s">
        <v>82</v>
      </c>
      <c r="C6376">
        <v>1185732</v>
      </c>
      <c r="D6376" s="9">
        <v>44418</v>
      </c>
      <c r="E6376" s="8" t="str">
        <f>TEXT(Table1[[#This Row],[Invoice Date]],"dd-mm-yyyy")</f>
        <v>10-08-2021</v>
      </c>
      <c r="F6376" s="1" t="str">
        <f t="shared" si="396"/>
        <v>August</v>
      </c>
      <c r="G6376" s="1" t="str">
        <f t="shared" si="397"/>
        <v>2021</v>
      </c>
      <c r="H6376" s="1" t="str">
        <f t="shared" si="398"/>
        <v>Tuesday</v>
      </c>
      <c r="I6376" s="1" t="str">
        <f t="shared" si="399"/>
        <v>10</v>
      </c>
      <c r="J6376" t="s">
        <v>35</v>
      </c>
      <c r="K6376" t="s">
        <v>95</v>
      </c>
      <c r="L6376" t="s">
        <v>96</v>
      </c>
      <c r="M6376" t="s">
        <v>22</v>
      </c>
      <c r="N6376">
        <v>54</v>
      </c>
      <c r="O6376">
        <v>169</v>
      </c>
      <c r="P6376">
        <v>9126</v>
      </c>
      <c r="Q6376">
        <v>5567</v>
      </c>
      <c r="R6376">
        <v>0.61</v>
      </c>
      <c r="S6376" t="s">
        <v>82</v>
      </c>
      <c r="T6376" t="str">
        <f>IF(Table1[[#This Row],[Units Sold]]&gt; 700,"High Units","low Units")</f>
        <v>low Units</v>
      </c>
      <c r="U6376">
        <f>SUM(Table1[[#This Row],[Operating Profit]])/SUM(Table1[Operating Profit])*100</f>
        <v>1.6761250561149628E-3</v>
      </c>
      <c r="V6376">
        <f>SUM(Table1[[#This Row],[Price per Unit]]*Table1[[#This Row],[Units Sold]])</f>
        <v>9126</v>
      </c>
      <c r="W6376">
        <f>SUM(Table1[[#This Row],[Total Sales]]-Table1[[#This Row],[Operating Profit]])</f>
        <v>3559</v>
      </c>
      <c r="X6376">
        <f>SUM(Table1[[#This Row],[Total Sales]]-Table1[[#This Row],[Cost]])</f>
        <v>5567</v>
      </c>
      <c r="Y6376">
        <f>SUM(Table1[[#This Row],[profit/loss]])/SUM(Table1[profit/loss])</f>
        <v>1.6761250561149629E-5</v>
      </c>
    </row>
    <row r="6377" spans="1:25" x14ac:dyDescent="0.3">
      <c r="A6377" t="s">
        <v>60</v>
      </c>
      <c r="B6377" t="s">
        <v>82</v>
      </c>
      <c r="C6377">
        <v>1185732</v>
      </c>
      <c r="D6377" s="9">
        <v>44448</v>
      </c>
      <c r="E6377" s="8" t="str">
        <f>TEXT(Table1[[#This Row],[Invoice Date]],"dd-mm-yyyy")</f>
        <v>09-09-2021</v>
      </c>
      <c r="F6377" s="1" t="str">
        <f t="shared" si="396"/>
        <v>September</v>
      </c>
      <c r="G6377" s="1" t="str">
        <f t="shared" si="397"/>
        <v>2021</v>
      </c>
      <c r="H6377" s="1" t="str">
        <f t="shared" si="398"/>
        <v>Thursday</v>
      </c>
      <c r="I6377" s="1" t="str">
        <f t="shared" si="399"/>
        <v>09</v>
      </c>
      <c r="J6377" t="s">
        <v>35</v>
      </c>
      <c r="K6377" t="s">
        <v>95</v>
      </c>
      <c r="L6377" t="s">
        <v>96</v>
      </c>
      <c r="M6377" t="s">
        <v>16</v>
      </c>
      <c r="N6377">
        <v>50</v>
      </c>
      <c r="O6377">
        <v>225</v>
      </c>
      <c r="P6377">
        <v>11250</v>
      </c>
      <c r="Q6377">
        <v>6075</v>
      </c>
      <c r="R6377">
        <v>0.54</v>
      </c>
      <c r="S6377" t="s">
        <v>82</v>
      </c>
      <c r="T6377" t="str">
        <f>IF(Table1[[#This Row],[Units Sold]]&gt; 700,"High Units","low Units")</f>
        <v>low Units</v>
      </c>
      <c r="U6377">
        <f>SUM(Table1[[#This Row],[Operating Profit]])/SUM(Table1[Operating Profit])*100</f>
        <v>1.8290748546611099E-3</v>
      </c>
      <c r="V6377">
        <f>SUM(Table1[[#This Row],[Price per Unit]]*Table1[[#This Row],[Units Sold]])</f>
        <v>11250</v>
      </c>
      <c r="W6377">
        <f>SUM(Table1[[#This Row],[Total Sales]]-Table1[[#This Row],[Operating Profit]])</f>
        <v>5175</v>
      </c>
      <c r="X6377">
        <f>SUM(Table1[[#This Row],[Total Sales]]-Table1[[#This Row],[Cost]])</f>
        <v>6075</v>
      </c>
      <c r="Y6377">
        <f>SUM(Table1[[#This Row],[profit/loss]])/SUM(Table1[profit/loss])</f>
        <v>1.8290748546611098E-5</v>
      </c>
    </row>
    <row r="6378" spans="1:25" x14ac:dyDescent="0.3">
      <c r="A6378" t="s">
        <v>60</v>
      </c>
      <c r="B6378" t="s">
        <v>82</v>
      </c>
      <c r="C6378">
        <v>1185732</v>
      </c>
      <c r="D6378" s="9">
        <v>44448</v>
      </c>
      <c r="E6378" s="8" t="str">
        <f>TEXT(Table1[[#This Row],[Invoice Date]],"dd-mm-yyyy")</f>
        <v>09-09-2021</v>
      </c>
      <c r="F6378" s="1" t="str">
        <f t="shared" si="396"/>
        <v>September</v>
      </c>
      <c r="G6378" s="1" t="str">
        <f t="shared" si="397"/>
        <v>2021</v>
      </c>
      <c r="H6378" s="1" t="str">
        <f t="shared" si="398"/>
        <v>Thursday</v>
      </c>
      <c r="I6378" s="1" t="str">
        <f t="shared" si="399"/>
        <v>09</v>
      </c>
      <c r="J6378" t="s">
        <v>35</v>
      </c>
      <c r="K6378" t="s">
        <v>95</v>
      </c>
      <c r="L6378" t="s">
        <v>96</v>
      </c>
      <c r="M6378" t="s">
        <v>18</v>
      </c>
      <c r="N6378">
        <v>47</v>
      </c>
      <c r="O6378">
        <v>173</v>
      </c>
      <c r="P6378">
        <v>8131</v>
      </c>
      <c r="Q6378">
        <v>3822</v>
      </c>
      <c r="R6378">
        <v>0.47</v>
      </c>
      <c r="S6378" t="s">
        <v>82</v>
      </c>
      <c r="T6378" t="str">
        <f>IF(Table1[[#This Row],[Units Sold]]&gt; 700,"High Units","low Units")</f>
        <v>low Units</v>
      </c>
      <c r="U6378">
        <f>SUM(Table1[[#This Row],[Operating Profit]])/SUM(Table1[Operating Profit])*100</f>
        <v>1.1507364764633352E-3</v>
      </c>
      <c r="V6378">
        <f>SUM(Table1[[#This Row],[Price per Unit]]*Table1[[#This Row],[Units Sold]])</f>
        <v>8131</v>
      </c>
      <c r="W6378">
        <f>SUM(Table1[[#This Row],[Total Sales]]-Table1[[#This Row],[Operating Profit]])</f>
        <v>4309</v>
      </c>
      <c r="X6378">
        <f>SUM(Table1[[#This Row],[Total Sales]]-Table1[[#This Row],[Cost]])</f>
        <v>3822</v>
      </c>
      <c r="Y6378">
        <f>SUM(Table1[[#This Row],[profit/loss]])/SUM(Table1[profit/loss])</f>
        <v>1.1507364764633353E-5</v>
      </c>
    </row>
    <row r="6379" spans="1:25" x14ac:dyDescent="0.3">
      <c r="A6379" t="s">
        <v>60</v>
      </c>
      <c r="B6379" t="s">
        <v>82</v>
      </c>
      <c r="C6379">
        <v>1185732</v>
      </c>
      <c r="D6379" s="9">
        <v>44448</v>
      </c>
      <c r="E6379" s="8" t="str">
        <f>TEXT(Table1[[#This Row],[Invoice Date]],"dd-mm-yyyy")</f>
        <v>09-09-2021</v>
      </c>
      <c r="F6379" s="1" t="str">
        <f t="shared" si="396"/>
        <v>September</v>
      </c>
      <c r="G6379" s="1" t="str">
        <f t="shared" si="397"/>
        <v>2021</v>
      </c>
      <c r="H6379" s="1" t="str">
        <f t="shared" si="398"/>
        <v>Thursday</v>
      </c>
      <c r="I6379" s="1" t="str">
        <f t="shared" si="399"/>
        <v>09</v>
      </c>
      <c r="J6379" t="s">
        <v>35</v>
      </c>
      <c r="K6379" t="s">
        <v>95</v>
      </c>
      <c r="L6379" t="s">
        <v>96</v>
      </c>
      <c r="M6379" t="s">
        <v>19</v>
      </c>
      <c r="N6379">
        <v>23</v>
      </c>
      <c r="O6379">
        <v>138</v>
      </c>
      <c r="P6379">
        <v>3174</v>
      </c>
      <c r="Q6379">
        <v>1746</v>
      </c>
      <c r="R6379">
        <v>0.55000000000000004</v>
      </c>
      <c r="S6379" t="s">
        <v>82</v>
      </c>
      <c r="T6379" t="str">
        <f>IF(Table1[[#This Row],[Units Sold]]&gt; 700,"High Units","low Units")</f>
        <v>low Units</v>
      </c>
      <c r="U6379">
        <f>SUM(Table1[[#This Row],[Operating Profit]])/SUM(Table1[Operating Profit])*100</f>
        <v>5.2568966193223014E-4</v>
      </c>
      <c r="V6379">
        <f>SUM(Table1[[#This Row],[Price per Unit]]*Table1[[#This Row],[Units Sold]])</f>
        <v>3174</v>
      </c>
      <c r="W6379">
        <f>SUM(Table1[[#This Row],[Total Sales]]-Table1[[#This Row],[Operating Profit]])</f>
        <v>1428</v>
      </c>
      <c r="X6379">
        <f>SUM(Table1[[#This Row],[Total Sales]]-Table1[[#This Row],[Cost]])</f>
        <v>1746</v>
      </c>
      <c r="Y6379">
        <f>SUM(Table1[[#This Row],[profit/loss]])/SUM(Table1[profit/loss])</f>
        <v>5.2568966193223013E-6</v>
      </c>
    </row>
    <row r="6380" spans="1:25" x14ac:dyDescent="0.3">
      <c r="A6380" t="s">
        <v>60</v>
      </c>
      <c r="B6380" t="s">
        <v>82</v>
      </c>
      <c r="C6380">
        <v>1185732</v>
      </c>
      <c r="D6380" s="9">
        <v>44448</v>
      </c>
      <c r="E6380" s="8" t="str">
        <f>TEXT(Table1[[#This Row],[Invoice Date]],"dd-mm-yyyy")</f>
        <v>09-09-2021</v>
      </c>
      <c r="F6380" s="1" t="str">
        <f t="shared" si="396"/>
        <v>September</v>
      </c>
      <c r="G6380" s="1" t="str">
        <f t="shared" si="397"/>
        <v>2021</v>
      </c>
      <c r="H6380" s="1" t="str">
        <f t="shared" si="398"/>
        <v>Thursday</v>
      </c>
      <c r="I6380" s="1" t="str">
        <f t="shared" si="399"/>
        <v>09</v>
      </c>
      <c r="J6380" t="s">
        <v>35</v>
      </c>
      <c r="K6380" t="s">
        <v>95</v>
      </c>
      <c r="L6380" t="s">
        <v>96</v>
      </c>
      <c r="M6380" t="s">
        <v>20</v>
      </c>
      <c r="N6380">
        <v>24</v>
      </c>
      <c r="O6380">
        <v>113</v>
      </c>
      <c r="P6380">
        <v>2712</v>
      </c>
      <c r="Q6380">
        <v>1383</v>
      </c>
      <c r="R6380">
        <v>0.51</v>
      </c>
      <c r="S6380" t="s">
        <v>82</v>
      </c>
      <c r="T6380" t="str">
        <f>IF(Table1[[#This Row],[Units Sold]]&gt; 700,"High Units","low Units")</f>
        <v>low Units</v>
      </c>
      <c r="U6380">
        <f>SUM(Table1[[#This Row],[Operating Profit]])/SUM(Table1[Operating Profit])*100</f>
        <v>4.1639679407346744E-4</v>
      </c>
      <c r="V6380">
        <f>SUM(Table1[[#This Row],[Price per Unit]]*Table1[[#This Row],[Units Sold]])</f>
        <v>2712</v>
      </c>
      <c r="W6380">
        <f>SUM(Table1[[#This Row],[Total Sales]]-Table1[[#This Row],[Operating Profit]])</f>
        <v>1329</v>
      </c>
      <c r="X6380">
        <f>SUM(Table1[[#This Row],[Total Sales]]-Table1[[#This Row],[Cost]])</f>
        <v>1383</v>
      </c>
      <c r="Y6380">
        <f>SUM(Table1[[#This Row],[profit/loss]])/SUM(Table1[profit/loss])</f>
        <v>4.1639679407346745E-6</v>
      </c>
    </row>
    <row r="6381" spans="1:25" x14ac:dyDescent="0.3">
      <c r="A6381" t="s">
        <v>60</v>
      </c>
      <c r="B6381" t="s">
        <v>82</v>
      </c>
      <c r="C6381">
        <v>1185732</v>
      </c>
      <c r="D6381" s="9">
        <v>44448</v>
      </c>
      <c r="E6381" s="8" t="str">
        <f>TEXT(Table1[[#This Row],[Invoice Date]],"dd-mm-yyyy")</f>
        <v>09-09-2021</v>
      </c>
      <c r="F6381" s="1" t="str">
        <f t="shared" si="396"/>
        <v>September</v>
      </c>
      <c r="G6381" s="1" t="str">
        <f t="shared" si="397"/>
        <v>2021</v>
      </c>
      <c r="H6381" s="1" t="str">
        <f t="shared" si="398"/>
        <v>Thursday</v>
      </c>
      <c r="I6381" s="1" t="str">
        <f t="shared" si="399"/>
        <v>09</v>
      </c>
      <c r="J6381" t="s">
        <v>35</v>
      </c>
      <c r="K6381" t="s">
        <v>95</v>
      </c>
      <c r="L6381" t="s">
        <v>96</v>
      </c>
      <c r="M6381" t="s">
        <v>21</v>
      </c>
      <c r="N6381">
        <v>32</v>
      </c>
      <c r="O6381">
        <v>122</v>
      </c>
      <c r="P6381">
        <v>3904</v>
      </c>
      <c r="Q6381">
        <v>1874</v>
      </c>
      <c r="R6381">
        <v>0.48</v>
      </c>
      <c r="S6381" t="s">
        <v>82</v>
      </c>
      <c r="T6381" t="str">
        <f>IF(Table1[[#This Row],[Units Sold]]&gt; 700,"High Units","low Units")</f>
        <v>low Units</v>
      </c>
      <c r="U6381">
        <f>SUM(Table1[[#This Row],[Operating Profit]])/SUM(Table1[Operating Profit])*100</f>
        <v>5.6422819384936956E-4</v>
      </c>
      <c r="V6381">
        <f>SUM(Table1[[#This Row],[Price per Unit]]*Table1[[#This Row],[Units Sold]])</f>
        <v>3904</v>
      </c>
      <c r="W6381">
        <f>SUM(Table1[[#This Row],[Total Sales]]-Table1[[#This Row],[Operating Profit]])</f>
        <v>2030</v>
      </c>
      <c r="X6381">
        <f>SUM(Table1[[#This Row],[Total Sales]]-Table1[[#This Row],[Cost]])</f>
        <v>1874</v>
      </c>
      <c r="Y6381">
        <f>SUM(Table1[[#This Row],[profit/loss]])/SUM(Table1[profit/loss])</f>
        <v>5.6422819384936954E-6</v>
      </c>
    </row>
    <row r="6382" spans="1:25" x14ac:dyDescent="0.3">
      <c r="A6382" t="s">
        <v>60</v>
      </c>
      <c r="B6382" t="s">
        <v>82</v>
      </c>
      <c r="C6382">
        <v>1185732</v>
      </c>
      <c r="D6382" s="9">
        <v>44448</v>
      </c>
      <c r="E6382" s="8" t="str">
        <f>TEXT(Table1[[#This Row],[Invoice Date]],"dd-mm-yyyy")</f>
        <v>09-09-2021</v>
      </c>
      <c r="F6382" s="1" t="str">
        <f t="shared" si="396"/>
        <v>September</v>
      </c>
      <c r="G6382" s="1" t="str">
        <f t="shared" si="397"/>
        <v>2021</v>
      </c>
      <c r="H6382" s="1" t="str">
        <f t="shared" si="398"/>
        <v>Thursday</v>
      </c>
      <c r="I6382" s="1" t="str">
        <f t="shared" si="399"/>
        <v>09</v>
      </c>
      <c r="J6382" t="s">
        <v>35</v>
      </c>
      <c r="K6382" t="s">
        <v>95</v>
      </c>
      <c r="L6382" t="s">
        <v>96</v>
      </c>
      <c r="M6382" t="s">
        <v>22</v>
      </c>
      <c r="N6382">
        <v>37</v>
      </c>
      <c r="O6382">
        <v>138</v>
      </c>
      <c r="P6382">
        <v>5106</v>
      </c>
      <c r="Q6382">
        <v>3166</v>
      </c>
      <c r="R6382">
        <v>0.62</v>
      </c>
      <c r="S6382" t="s">
        <v>82</v>
      </c>
      <c r="T6382" t="str">
        <f>IF(Table1[[#This Row],[Units Sold]]&gt; 700,"High Units","low Units")</f>
        <v>low Units</v>
      </c>
      <c r="U6382">
        <f>SUM(Table1[[#This Row],[Operating Profit]])/SUM(Table1[Operating Profit])*100</f>
        <v>9.5322650038799574E-4</v>
      </c>
      <c r="V6382">
        <f>SUM(Table1[[#This Row],[Price per Unit]]*Table1[[#This Row],[Units Sold]])</f>
        <v>5106</v>
      </c>
      <c r="W6382">
        <f>SUM(Table1[[#This Row],[Total Sales]]-Table1[[#This Row],[Operating Profit]])</f>
        <v>1940</v>
      </c>
      <c r="X6382">
        <f>SUM(Table1[[#This Row],[Total Sales]]-Table1[[#This Row],[Cost]])</f>
        <v>3166</v>
      </c>
      <c r="Y6382">
        <f>SUM(Table1[[#This Row],[profit/loss]])/SUM(Table1[profit/loss])</f>
        <v>9.5322650038799575E-6</v>
      </c>
    </row>
    <row r="6383" spans="1:25" x14ac:dyDescent="0.3">
      <c r="A6383" t="s">
        <v>60</v>
      </c>
      <c r="B6383" t="s">
        <v>82</v>
      </c>
      <c r="C6383">
        <v>1185732</v>
      </c>
      <c r="D6383" s="9">
        <v>44480</v>
      </c>
      <c r="E6383" s="8" t="str">
        <f>TEXT(Table1[[#This Row],[Invoice Date]],"dd-mm-yyyy")</f>
        <v>11-10-2021</v>
      </c>
      <c r="F6383" s="1" t="str">
        <f t="shared" si="396"/>
        <v>October</v>
      </c>
      <c r="G6383" s="1" t="str">
        <f t="shared" si="397"/>
        <v>2021</v>
      </c>
      <c r="H6383" s="1" t="str">
        <f t="shared" si="398"/>
        <v>Monday</v>
      </c>
      <c r="I6383" s="1" t="str">
        <f t="shared" si="399"/>
        <v>11</v>
      </c>
      <c r="J6383" t="s">
        <v>35</v>
      </c>
      <c r="K6383" t="s">
        <v>95</v>
      </c>
      <c r="L6383" t="s">
        <v>96</v>
      </c>
      <c r="M6383" t="s">
        <v>16</v>
      </c>
      <c r="N6383">
        <v>36</v>
      </c>
      <c r="O6383">
        <v>210</v>
      </c>
      <c r="P6383">
        <v>7560</v>
      </c>
      <c r="Q6383">
        <v>3931</v>
      </c>
      <c r="R6383">
        <v>0.52</v>
      </c>
      <c r="S6383" t="s">
        <v>82</v>
      </c>
      <c r="T6383" t="str">
        <f>IF(Table1[[#This Row],[Units Sold]]&gt; 700,"High Units","low Units")</f>
        <v>low Units</v>
      </c>
      <c r="U6383">
        <f>SUM(Table1[[#This Row],[Operating Profit]])/SUM(Table1[Operating Profit])*100</f>
        <v>1.1835544450490244E-3</v>
      </c>
      <c r="V6383">
        <f>SUM(Table1[[#This Row],[Price per Unit]]*Table1[[#This Row],[Units Sold]])</f>
        <v>7560</v>
      </c>
      <c r="W6383">
        <f>SUM(Table1[[#This Row],[Total Sales]]-Table1[[#This Row],[Operating Profit]])</f>
        <v>3629</v>
      </c>
      <c r="X6383">
        <f>SUM(Table1[[#This Row],[Total Sales]]-Table1[[#This Row],[Cost]])</f>
        <v>3931</v>
      </c>
      <c r="Y6383">
        <f>SUM(Table1[[#This Row],[profit/loss]])/SUM(Table1[profit/loss])</f>
        <v>1.1835544450490244E-5</v>
      </c>
    </row>
    <row r="6384" spans="1:25" x14ac:dyDescent="0.3">
      <c r="A6384" t="s">
        <v>60</v>
      </c>
      <c r="B6384" t="s">
        <v>82</v>
      </c>
      <c r="C6384">
        <v>1185732</v>
      </c>
      <c r="D6384" s="9">
        <v>44480</v>
      </c>
      <c r="E6384" s="8" t="str">
        <f>TEXT(Table1[[#This Row],[Invoice Date]],"dd-mm-yyyy")</f>
        <v>11-10-2021</v>
      </c>
      <c r="F6384" s="1" t="str">
        <f t="shared" si="396"/>
        <v>October</v>
      </c>
      <c r="G6384" s="1" t="str">
        <f t="shared" si="397"/>
        <v>2021</v>
      </c>
      <c r="H6384" s="1" t="str">
        <f t="shared" si="398"/>
        <v>Monday</v>
      </c>
      <c r="I6384" s="1" t="str">
        <f t="shared" si="399"/>
        <v>11</v>
      </c>
      <c r="J6384" t="s">
        <v>35</v>
      </c>
      <c r="K6384" t="s">
        <v>95</v>
      </c>
      <c r="L6384" t="s">
        <v>96</v>
      </c>
      <c r="M6384" t="s">
        <v>18</v>
      </c>
      <c r="N6384">
        <v>29</v>
      </c>
      <c r="O6384">
        <v>138</v>
      </c>
      <c r="P6384">
        <v>4002</v>
      </c>
      <c r="Q6384">
        <v>1881</v>
      </c>
      <c r="R6384">
        <v>0.47</v>
      </c>
      <c r="S6384" t="s">
        <v>82</v>
      </c>
      <c r="T6384" t="str">
        <f>IF(Table1[[#This Row],[Units Sold]]&gt; 700,"High Units","low Units")</f>
        <v>low Units</v>
      </c>
      <c r="U6384">
        <f>SUM(Table1[[#This Row],[Operating Profit]])/SUM(Table1[Operating Profit])*100</f>
        <v>5.6633576981358815E-4</v>
      </c>
      <c r="V6384">
        <f>SUM(Table1[[#This Row],[Price per Unit]]*Table1[[#This Row],[Units Sold]])</f>
        <v>4002</v>
      </c>
      <c r="W6384">
        <f>SUM(Table1[[#This Row],[Total Sales]]-Table1[[#This Row],[Operating Profit]])</f>
        <v>2121</v>
      </c>
      <c r="X6384">
        <f>SUM(Table1[[#This Row],[Total Sales]]-Table1[[#This Row],[Cost]])</f>
        <v>1881</v>
      </c>
      <c r="Y6384">
        <f>SUM(Table1[[#This Row],[profit/loss]])/SUM(Table1[profit/loss])</f>
        <v>5.6633576981358814E-6</v>
      </c>
    </row>
    <row r="6385" spans="1:25" x14ac:dyDescent="0.3">
      <c r="A6385" t="s">
        <v>60</v>
      </c>
      <c r="B6385" t="s">
        <v>82</v>
      </c>
      <c r="C6385">
        <v>1185732</v>
      </c>
      <c r="D6385" s="9">
        <v>44480</v>
      </c>
      <c r="E6385" s="8" t="str">
        <f>TEXT(Table1[[#This Row],[Invoice Date]],"dd-mm-yyyy")</f>
        <v>11-10-2021</v>
      </c>
      <c r="F6385" s="1" t="str">
        <f t="shared" si="396"/>
        <v>October</v>
      </c>
      <c r="G6385" s="1" t="str">
        <f t="shared" si="397"/>
        <v>2021</v>
      </c>
      <c r="H6385" s="1" t="str">
        <f t="shared" si="398"/>
        <v>Monday</v>
      </c>
      <c r="I6385" s="1" t="str">
        <f t="shared" si="399"/>
        <v>11</v>
      </c>
      <c r="J6385" t="s">
        <v>35</v>
      </c>
      <c r="K6385" t="s">
        <v>95</v>
      </c>
      <c r="L6385" t="s">
        <v>96</v>
      </c>
      <c r="M6385" t="s">
        <v>19</v>
      </c>
      <c r="N6385">
        <v>27</v>
      </c>
      <c r="O6385">
        <v>106</v>
      </c>
      <c r="P6385">
        <v>2862</v>
      </c>
      <c r="Q6385">
        <v>1517</v>
      </c>
      <c r="R6385">
        <v>0.53</v>
      </c>
      <c r="S6385" t="s">
        <v>82</v>
      </c>
      <c r="T6385" t="str">
        <f>IF(Table1[[#This Row],[Units Sold]]&gt; 700,"High Units","low Units")</f>
        <v>low Units</v>
      </c>
      <c r="U6385">
        <f>SUM(Table1[[#This Row],[Operating Profit]])/SUM(Table1[Operating Profit])*100</f>
        <v>4.5674181967422279E-4</v>
      </c>
      <c r="V6385">
        <f>SUM(Table1[[#This Row],[Price per Unit]]*Table1[[#This Row],[Units Sold]])</f>
        <v>2862</v>
      </c>
      <c r="W6385">
        <f>SUM(Table1[[#This Row],[Total Sales]]-Table1[[#This Row],[Operating Profit]])</f>
        <v>1345</v>
      </c>
      <c r="X6385">
        <f>SUM(Table1[[#This Row],[Total Sales]]-Table1[[#This Row],[Cost]])</f>
        <v>1517</v>
      </c>
      <c r="Y6385">
        <f>SUM(Table1[[#This Row],[profit/loss]])/SUM(Table1[profit/loss])</f>
        <v>4.5674181967422279E-6</v>
      </c>
    </row>
    <row r="6386" spans="1:25" x14ac:dyDescent="0.3">
      <c r="A6386" t="s">
        <v>60</v>
      </c>
      <c r="B6386" t="s">
        <v>82</v>
      </c>
      <c r="C6386">
        <v>1185732</v>
      </c>
      <c r="D6386" s="9">
        <v>44480</v>
      </c>
      <c r="E6386" s="8" t="str">
        <f>TEXT(Table1[[#This Row],[Invoice Date]],"dd-mm-yyyy")</f>
        <v>11-10-2021</v>
      </c>
      <c r="F6386" s="1" t="str">
        <f t="shared" si="396"/>
        <v>October</v>
      </c>
      <c r="G6386" s="1" t="str">
        <f t="shared" si="397"/>
        <v>2021</v>
      </c>
      <c r="H6386" s="1" t="str">
        <f t="shared" si="398"/>
        <v>Monday</v>
      </c>
      <c r="I6386" s="1" t="str">
        <f t="shared" si="399"/>
        <v>11</v>
      </c>
      <c r="J6386" t="s">
        <v>35</v>
      </c>
      <c r="K6386" t="s">
        <v>95</v>
      </c>
      <c r="L6386" t="s">
        <v>96</v>
      </c>
      <c r="M6386" t="s">
        <v>20</v>
      </c>
      <c r="N6386">
        <v>29</v>
      </c>
      <c r="O6386">
        <v>112</v>
      </c>
      <c r="P6386">
        <v>3248</v>
      </c>
      <c r="Q6386">
        <v>1656</v>
      </c>
      <c r="R6386">
        <v>0.51</v>
      </c>
      <c r="S6386" t="s">
        <v>82</v>
      </c>
      <c r="T6386" t="str">
        <f>IF(Table1[[#This Row],[Units Sold]]&gt; 700,"High Units","low Units")</f>
        <v>low Units</v>
      </c>
      <c r="U6386">
        <f>SUM(Table1[[#This Row],[Operating Profit]])/SUM(Table1[Operating Profit])*100</f>
        <v>4.9859225667799143E-4</v>
      </c>
      <c r="V6386">
        <f>SUM(Table1[[#This Row],[Price per Unit]]*Table1[[#This Row],[Units Sold]])</f>
        <v>3248</v>
      </c>
      <c r="W6386">
        <f>SUM(Table1[[#This Row],[Total Sales]]-Table1[[#This Row],[Operating Profit]])</f>
        <v>1592</v>
      </c>
      <c r="X6386">
        <f>SUM(Table1[[#This Row],[Total Sales]]-Table1[[#This Row],[Cost]])</f>
        <v>1656</v>
      </c>
      <c r="Y6386">
        <f>SUM(Table1[[#This Row],[profit/loss]])/SUM(Table1[profit/loss])</f>
        <v>4.9859225667799139E-6</v>
      </c>
    </row>
    <row r="6387" spans="1:25" x14ac:dyDescent="0.3">
      <c r="A6387" t="s">
        <v>60</v>
      </c>
      <c r="B6387" t="s">
        <v>82</v>
      </c>
      <c r="C6387">
        <v>1185732</v>
      </c>
      <c r="D6387" s="9">
        <v>44480</v>
      </c>
      <c r="E6387" s="8" t="str">
        <f>TEXT(Table1[[#This Row],[Invoice Date]],"dd-mm-yyyy")</f>
        <v>11-10-2021</v>
      </c>
      <c r="F6387" s="1" t="str">
        <f t="shared" si="396"/>
        <v>October</v>
      </c>
      <c r="G6387" s="1" t="str">
        <f t="shared" si="397"/>
        <v>2021</v>
      </c>
      <c r="H6387" s="1" t="str">
        <f t="shared" si="398"/>
        <v>Monday</v>
      </c>
      <c r="I6387" s="1" t="str">
        <f t="shared" si="399"/>
        <v>11</v>
      </c>
      <c r="J6387" t="s">
        <v>35</v>
      </c>
      <c r="K6387" t="s">
        <v>95</v>
      </c>
      <c r="L6387" t="s">
        <v>96</v>
      </c>
      <c r="M6387" t="s">
        <v>21</v>
      </c>
      <c r="N6387">
        <v>37</v>
      </c>
      <c r="O6387">
        <v>116</v>
      </c>
      <c r="P6387">
        <v>4292</v>
      </c>
      <c r="Q6387">
        <v>1974</v>
      </c>
      <c r="R6387">
        <v>0.46</v>
      </c>
      <c r="S6387" t="s">
        <v>82</v>
      </c>
      <c r="T6387" t="str">
        <f>IF(Table1[[#This Row],[Units Sold]]&gt; 700,"High Units","low Units")</f>
        <v>low Units</v>
      </c>
      <c r="U6387">
        <f>SUM(Table1[[#This Row],[Operating Profit]])/SUM(Table1[Operating Profit])*100</f>
        <v>5.9433642190963472E-4</v>
      </c>
      <c r="V6387">
        <f>SUM(Table1[[#This Row],[Price per Unit]]*Table1[[#This Row],[Units Sold]])</f>
        <v>4292</v>
      </c>
      <c r="W6387">
        <f>SUM(Table1[[#This Row],[Total Sales]]-Table1[[#This Row],[Operating Profit]])</f>
        <v>2318</v>
      </c>
      <c r="X6387">
        <f>SUM(Table1[[#This Row],[Total Sales]]-Table1[[#This Row],[Cost]])</f>
        <v>1974</v>
      </c>
      <c r="Y6387">
        <f>SUM(Table1[[#This Row],[profit/loss]])/SUM(Table1[profit/loss])</f>
        <v>5.9433642190963471E-6</v>
      </c>
    </row>
    <row r="6388" spans="1:25" x14ac:dyDescent="0.3">
      <c r="A6388" t="s">
        <v>60</v>
      </c>
      <c r="B6388" t="s">
        <v>82</v>
      </c>
      <c r="C6388">
        <v>1185732</v>
      </c>
      <c r="D6388" s="9">
        <v>44480</v>
      </c>
      <c r="E6388" s="8" t="str">
        <f>TEXT(Table1[[#This Row],[Invoice Date]],"dd-mm-yyyy")</f>
        <v>11-10-2021</v>
      </c>
      <c r="F6388" s="1" t="str">
        <f t="shared" si="396"/>
        <v>October</v>
      </c>
      <c r="G6388" s="1" t="str">
        <f t="shared" si="397"/>
        <v>2021</v>
      </c>
      <c r="H6388" s="1" t="str">
        <f t="shared" si="398"/>
        <v>Monday</v>
      </c>
      <c r="I6388" s="1" t="str">
        <f t="shared" si="399"/>
        <v>11</v>
      </c>
      <c r="J6388" t="s">
        <v>35</v>
      </c>
      <c r="K6388" t="s">
        <v>95</v>
      </c>
      <c r="L6388" t="s">
        <v>96</v>
      </c>
      <c r="M6388" t="s">
        <v>22</v>
      </c>
      <c r="N6388">
        <v>38</v>
      </c>
      <c r="O6388">
        <v>147</v>
      </c>
      <c r="P6388">
        <v>5586</v>
      </c>
      <c r="Q6388">
        <v>3519</v>
      </c>
      <c r="R6388">
        <v>0.63</v>
      </c>
      <c r="S6388" t="s">
        <v>82</v>
      </c>
      <c r="T6388" t="str">
        <f>IF(Table1[[#This Row],[Units Sold]]&gt; 700,"High Units","low Units")</f>
        <v>low Units</v>
      </c>
      <c r="U6388">
        <f>SUM(Table1[[#This Row],[Operating Profit]])/SUM(Table1[Operating Profit])*100</f>
        <v>1.0595085454407319E-3</v>
      </c>
      <c r="V6388">
        <f>SUM(Table1[[#This Row],[Price per Unit]]*Table1[[#This Row],[Units Sold]])</f>
        <v>5586</v>
      </c>
      <c r="W6388">
        <f>SUM(Table1[[#This Row],[Total Sales]]-Table1[[#This Row],[Operating Profit]])</f>
        <v>2067</v>
      </c>
      <c r="X6388">
        <f>SUM(Table1[[#This Row],[Total Sales]]-Table1[[#This Row],[Cost]])</f>
        <v>3519</v>
      </c>
      <c r="Y6388">
        <f>SUM(Table1[[#This Row],[profit/loss]])/SUM(Table1[profit/loss])</f>
        <v>1.0595085454407318E-5</v>
      </c>
    </row>
    <row r="6389" spans="1:25" x14ac:dyDescent="0.3">
      <c r="A6389" t="s">
        <v>60</v>
      </c>
      <c r="B6389" t="s">
        <v>82</v>
      </c>
      <c r="C6389">
        <v>1185732</v>
      </c>
      <c r="D6389" s="9">
        <v>44510</v>
      </c>
      <c r="E6389" s="8" t="str">
        <f>TEXT(Table1[[#This Row],[Invoice Date]],"dd-mm-yyyy")</f>
        <v>10-11-2021</v>
      </c>
      <c r="F6389" s="1" t="str">
        <f t="shared" si="396"/>
        <v>November</v>
      </c>
      <c r="G6389" s="1" t="str">
        <f t="shared" si="397"/>
        <v>2021</v>
      </c>
      <c r="H6389" s="1" t="str">
        <f t="shared" si="398"/>
        <v>Wednesday</v>
      </c>
      <c r="I6389" s="1" t="str">
        <f t="shared" si="399"/>
        <v>10</v>
      </c>
      <c r="J6389" t="s">
        <v>35</v>
      </c>
      <c r="K6389" t="s">
        <v>95</v>
      </c>
      <c r="L6389" t="s">
        <v>96</v>
      </c>
      <c r="M6389" t="s">
        <v>16</v>
      </c>
      <c r="N6389">
        <v>34</v>
      </c>
      <c r="O6389">
        <v>169</v>
      </c>
      <c r="P6389">
        <v>5746</v>
      </c>
      <c r="Q6389">
        <v>2988</v>
      </c>
      <c r="R6389">
        <v>0.52</v>
      </c>
      <c r="S6389" t="s">
        <v>82</v>
      </c>
      <c r="T6389" t="str">
        <f>IF(Table1[[#This Row],[Units Sold]]&gt; 700,"High Units","low Units")</f>
        <v>low Units</v>
      </c>
      <c r="U6389">
        <f>SUM(Table1[[#This Row],[Operating Profit]])/SUM(Table1[Operating Profit])*100</f>
        <v>8.9963385444072363E-4</v>
      </c>
      <c r="V6389">
        <f>SUM(Table1[[#This Row],[Price per Unit]]*Table1[[#This Row],[Units Sold]])</f>
        <v>5746</v>
      </c>
      <c r="W6389">
        <f>SUM(Table1[[#This Row],[Total Sales]]-Table1[[#This Row],[Operating Profit]])</f>
        <v>2758</v>
      </c>
      <c r="X6389">
        <f>SUM(Table1[[#This Row],[Total Sales]]-Table1[[#This Row],[Cost]])</f>
        <v>2988</v>
      </c>
      <c r="Y6389">
        <f>SUM(Table1[[#This Row],[profit/loss]])/SUM(Table1[profit/loss])</f>
        <v>8.9963385444072363E-6</v>
      </c>
    </row>
    <row r="6390" spans="1:25" x14ac:dyDescent="0.3">
      <c r="A6390" t="s">
        <v>60</v>
      </c>
      <c r="B6390" t="s">
        <v>82</v>
      </c>
      <c r="C6390">
        <v>1185732</v>
      </c>
      <c r="D6390" s="9">
        <v>44510</v>
      </c>
      <c r="E6390" s="8" t="str">
        <f>TEXT(Table1[[#This Row],[Invoice Date]],"dd-mm-yyyy")</f>
        <v>10-11-2021</v>
      </c>
      <c r="F6390" s="1" t="str">
        <f t="shared" si="396"/>
        <v>November</v>
      </c>
      <c r="G6390" s="1" t="str">
        <f t="shared" si="397"/>
        <v>2021</v>
      </c>
      <c r="H6390" s="1" t="str">
        <f t="shared" si="398"/>
        <v>Wednesday</v>
      </c>
      <c r="I6390" s="1" t="str">
        <f t="shared" si="399"/>
        <v>10</v>
      </c>
      <c r="J6390" t="s">
        <v>35</v>
      </c>
      <c r="K6390" t="s">
        <v>95</v>
      </c>
      <c r="L6390" t="s">
        <v>96</v>
      </c>
      <c r="M6390" t="s">
        <v>18</v>
      </c>
      <c r="N6390">
        <v>24</v>
      </c>
      <c r="O6390">
        <v>140</v>
      </c>
      <c r="P6390">
        <v>3360</v>
      </c>
      <c r="Q6390">
        <v>1512</v>
      </c>
      <c r="R6390">
        <v>0.45</v>
      </c>
      <c r="S6390" t="s">
        <v>82</v>
      </c>
      <c r="T6390" t="str">
        <f>IF(Table1[[#This Row],[Units Sold]]&gt; 700,"High Units","low Units")</f>
        <v>low Units</v>
      </c>
      <c r="U6390">
        <f>SUM(Table1[[#This Row],[Operating Profit]])/SUM(Table1[Operating Profit])*100</f>
        <v>4.5523640827120962E-4</v>
      </c>
      <c r="V6390">
        <f>SUM(Table1[[#This Row],[Price per Unit]]*Table1[[#This Row],[Units Sold]])</f>
        <v>3360</v>
      </c>
      <c r="W6390">
        <f>SUM(Table1[[#This Row],[Total Sales]]-Table1[[#This Row],[Operating Profit]])</f>
        <v>1848</v>
      </c>
      <c r="X6390">
        <f>SUM(Table1[[#This Row],[Total Sales]]-Table1[[#This Row],[Cost]])</f>
        <v>1512</v>
      </c>
      <c r="Y6390">
        <f>SUM(Table1[[#This Row],[profit/loss]])/SUM(Table1[profit/loss])</f>
        <v>4.5523640827120961E-6</v>
      </c>
    </row>
    <row r="6391" spans="1:25" x14ac:dyDescent="0.3">
      <c r="A6391" t="s">
        <v>60</v>
      </c>
      <c r="B6391" t="s">
        <v>82</v>
      </c>
      <c r="C6391">
        <v>1185732</v>
      </c>
      <c r="D6391" s="9">
        <v>44510</v>
      </c>
      <c r="E6391" s="8" t="str">
        <f>TEXT(Table1[[#This Row],[Invoice Date]],"dd-mm-yyyy")</f>
        <v>10-11-2021</v>
      </c>
      <c r="F6391" s="1" t="str">
        <f t="shared" si="396"/>
        <v>November</v>
      </c>
      <c r="G6391" s="1" t="str">
        <f t="shared" si="397"/>
        <v>2021</v>
      </c>
      <c r="H6391" s="1" t="str">
        <f t="shared" si="398"/>
        <v>Wednesday</v>
      </c>
      <c r="I6391" s="1" t="str">
        <f t="shared" si="399"/>
        <v>10</v>
      </c>
      <c r="J6391" t="s">
        <v>35</v>
      </c>
      <c r="K6391" t="s">
        <v>95</v>
      </c>
      <c r="L6391" t="s">
        <v>96</v>
      </c>
      <c r="M6391" t="s">
        <v>19</v>
      </c>
      <c r="N6391">
        <v>32</v>
      </c>
      <c r="O6391">
        <v>116</v>
      </c>
      <c r="P6391">
        <v>3712</v>
      </c>
      <c r="Q6391">
        <v>1856</v>
      </c>
      <c r="R6391">
        <v>0.5</v>
      </c>
      <c r="S6391" t="s">
        <v>82</v>
      </c>
      <c r="T6391" t="str">
        <f>IF(Table1[[#This Row],[Units Sold]]&gt; 700,"High Units","low Units")</f>
        <v>low Units</v>
      </c>
      <c r="U6391">
        <f>SUM(Table1[[#This Row],[Operating Profit]])/SUM(Table1[Operating Profit])*100</f>
        <v>5.5880871279852186E-4</v>
      </c>
      <c r="V6391">
        <f>SUM(Table1[[#This Row],[Price per Unit]]*Table1[[#This Row],[Units Sold]])</f>
        <v>3712</v>
      </c>
      <c r="W6391">
        <f>SUM(Table1[[#This Row],[Total Sales]]-Table1[[#This Row],[Operating Profit]])</f>
        <v>1856</v>
      </c>
      <c r="X6391">
        <f>SUM(Table1[[#This Row],[Total Sales]]-Table1[[#This Row],[Cost]])</f>
        <v>1856</v>
      </c>
      <c r="Y6391">
        <f>SUM(Table1[[#This Row],[profit/loss]])/SUM(Table1[profit/loss])</f>
        <v>5.5880871279852182E-6</v>
      </c>
    </row>
    <row r="6392" spans="1:25" x14ac:dyDescent="0.3">
      <c r="A6392" t="s">
        <v>60</v>
      </c>
      <c r="B6392" t="s">
        <v>82</v>
      </c>
      <c r="C6392">
        <v>1185732</v>
      </c>
      <c r="D6392" s="9">
        <v>44510</v>
      </c>
      <c r="E6392" s="8" t="str">
        <f>TEXT(Table1[[#This Row],[Invoice Date]],"dd-mm-yyyy")</f>
        <v>10-11-2021</v>
      </c>
      <c r="F6392" s="1" t="str">
        <f t="shared" si="396"/>
        <v>November</v>
      </c>
      <c r="G6392" s="1" t="str">
        <f t="shared" si="397"/>
        <v>2021</v>
      </c>
      <c r="H6392" s="1" t="str">
        <f t="shared" si="398"/>
        <v>Wednesday</v>
      </c>
      <c r="I6392" s="1" t="str">
        <f t="shared" si="399"/>
        <v>10</v>
      </c>
      <c r="J6392" t="s">
        <v>35</v>
      </c>
      <c r="K6392" t="s">
        <v>95</v>
      </c>
      <c r="L6392" t="s">
        <v>96</v>
      </c>
      <c r="M6392" t="s">
        <v>20</v>
      </c>
      <c r="N6392">
        <v>59</v>
      </c>
      <c r="O6392">
        <v>135</v>
      </c>
      <c r="P6392">
        <v>7965</v>
      </c>
      <c r="Q6392">
        <v>3983</v>
      </c>
      <c r="R6392">
        <v>0.5</v>
      </c>
      <c r="S6392" t="s">
        <v>82</v>
      </c>
      <c r="T6392" t="str">
        <f>IF(Table1[[#This Row],[Units Sold]]&gt; 700,"High Units","low Units")</f>
        <v>low Units</v>
      </c>
      <c r="U6392">
        <f>SUM(Table1[[#This Row],[Operating Profit]])/SUM(Table1[Operating Profit])*100</f>
        <v>1.1992107236403621E-3</v>
      </c>
      <c r="V6392">
        <f>SUM(Table1[[#This Row],[Price per Unit]]*Table1[[#This Row],[Units Sold]])</f>
        <v>7965</v>
      </c>
      <c r="W6392">
        <f>SUM(Table1[[#This Row],[Total Sales]]-Table1[[#This Row],[Operating Profit]])</f>
        <v>3982</v>
      </c>
      <c r="X6392">
        <f>SUM(Table1[[#This Row],[Total Sales]]-Table1[[#This Row],[Cost]])</f>
        <v>3983</v>
      </c>
      <c r="Y6392">
        <f>SUM(Table1[[#This Row],[profit/loss]])/SUM(Table1[profit/loss])</f>
        <v>1.1992107236403622E-5</v>
      </c>
    </row>
    <row r="6393" spans="1:25" x14ac:dyDescent="0.3">
      <c r="A6393" t="s">
        <v>60</v>
      </c>
      <c r="B6393" t="s">
        <v>82</v>
      </c>
      <c r="C6393">
        <v>1185732</v>
      </c>
      <c r="D6393" s="9">
        <v>44510</v>
      </c>
      <c r="E6393" s="8" t="str">
        <f>TEXT(Table1[[#This Row],[Invoice Date]],"dd-mm-yyyy")</f>
        <v>10-11-2021</v>
      </c>
      <c r="F6393" s="1" t="str">
        <f t="shared" si="396"/>
        <v>November</v>
      </c>
      <c r="G6393" s="1" t="str">
        <f t="shared" si="397"/>
        <v>2021</v>
      </c>
      <c r="H6393" s="1" t="str">
        <f t="shared" si="398"/>
        <v>Wednesday</v>
      </c>
      <c r="I6393" s="1" t="str">
        <f t="shared" si="399"/>
        <v>10</v>
      </c>
      <c r="J6393" t="s">
        <v>35</v>
      </c>
      <c r="K6393" t="s">
        <v>95</v>
      </c>
      <c r="L6393" t="s">
        <v>96</v>
      </c>
      <c r="M6393" t="s">
        <v>21</v>
      </c>
      <c r="N6393">
        <v>76</v>
      </c>
      <c r="O6393">
        <v>138</v>
      </c>
      <c r="P6393">
        <v>10488</v>
      </c>
      <c r="Q6393">
        <v>5139</v>
      </c>
      <c r="R6393">
        <v>0.49</v>
      </c>
      <c r="S6393" t="s">
        <v>82</v>
      </c>
      <c r="T6393" t="str">
        <f>IF(Table1[[#This Row],[Units Sold]]&gt; 700,"High Units","low Units")</f>
        <v>low Units</v>
      </c>
      <c r="U6393">
        <f>SUM(Table1[[#This Row],[Operating Profit]])/SUM(Table1[Operating Profit])*100</f>
        <v>1.5472618400170278E-3</v>
      </c>
      <c r="V6393">
        <f>SUM(Table1[[#This Row],[Price per Unit]]*Table1[[#This Row],[Units Sold]])</f>
        <v>10488</v>
      </c>
      <c r="W6393">
        <f>SUM(Table1[[#This Row],[Total Sales]]-Table1[[#This Row],[Operating Profit]])</f>
        <v>5349</v>
      </c>
      <c r="X6393">
        <f>SUM(Table1[[#This Row],[Total Sales]]-Table1[[#This Row],[Cost]])</f>
        <v>5139</v>
      </c>
      <c r="Y6393">
        <f>SUM(Table1[[#This Row],[profit/loss]])/SUM(Table1[profit/loss])</f>
        <v>1.5472618400170278E-5</v>
      </c>
    </row>
    <row r="6394" spans="1:25" x14ac:dyDescent="0.3">
      <c r="A6394" t="s">
        <v>60</v>
      </c>
      <c r="B6394" t="s">
        <v>82</v>
      </c>
      <c r="C6394">
        <v>1185732</v>
      </c>
      <c r="D6394" s="9">
        <v>44510</v>
      </c>
      <c r="E6394" s="8" t="str">
        <f>TEXT(Table1[[#This Row],[Invoice Date]],"dd-mm-yyyy")</f>
        <v>10-11-2021</v>
      </c>
      <c r="F6394" s="1" t="str">
        <f t="shared" si="396"/>
        <v>November</v>
      </c>
      <c r="G6394" s="1" t="str">
        <f t="shared" si="397"/>
        <v>2021</v>
      </c>
      <c r="H6394" s="1" t="str">
        <f t="shared" si="398"/>
        <v>Wednesday</v>
      </c>
      <c r="I6394" s="1" t="str">
        <f t="shared" si="399"/>
        <v>10</v>
      </c>
      <c r="J6394" t="s">
        <v>35</v>
      </c>
      <c r="K6394" t="s">
        <v>95</v>
      </c>
      <c r="L6394" t="s">
        <v>96</v>
      </c>
      <c r="M6394" t="s">
        <v>22</v>
      </c>
      <c r="N6394">
        <v>74</v>
      </c>
      <c r="O6394">
        <v>167</v>
      </c>
      <c r="P6394">
        <v>12358</v>
      </c>
      <c r="Q6394">
        <v>7909</v>
      </c>
      <c r="R6394">
        <v>0.64</v>
      </c>
      <c r="S6394" t="s">
        <v>82</v>
      </c>
      <c r="T6394" t="str">
        <f>IF(Table1[[#This Row],[Units Sold]]&gt; 700,"High Units","low Units")</f>
        <v>low Units</v>
      </c>
      <c r="U6394">
        <f>SUM(Table1[[#This Row],[Operating Profit]])/SUM(Table1[Operating Profit])*100</f>
        <v>2.3812597572863731E-3</v>
      </c>
      <c r="V6394">
        <f>SUM(Table1[[#This Row],[Price per Unit]]*Table1[[#This Row],[Units Sold]])</f>
        <v>12358</v>
      </c>
      <c r="W6394">
        <f>SUM(Table1[[#This Row],[Total Sales]]-Table1[[#This Row],[Operating Profit]])</f>
        <v>4449</v>
      </c>
      <c r="X6394">
        <f>SUM(Table1[[#This Row],[Total Sales]]-Table1[[#This Row],[Cost]])</f>
        <v>7909</v>
      </c>
      <c r="Y6394">
        <f>SUM(Table1[[#This Row],[profit/loss]])/SUM(Table1[profit/loss])</f>
        <v>2.3812597572863732E-5</v>
      </c>
    </row>
    <row r="6395" spans="1:25" x14ac:dyDescent="0.3">
      <c r="A6395" t="s">
        <v>60</v>
      </c>
      <c r="B6395" t="s">
        <v>82</v>
      </c>
      <c r="C6395">
        <v>1185732</v>
      </c>
      <c r="D6395" s="9">
        <v>44539</v>
      </c>
      <c r="E6395" s="8" t="str">
        <f>TEXT(Table1[[#This Row],[Invoice Date]],"dd-mm-yyyy")</f>
        <v>09-12-2021</v>
      </c>
      <c r="F6395" s="1" t="str">
        <f t="shared" si="396"/>
        <v>December</v>
      </c>
      <c r="G6395" s="1" t="str">
        <f t="shared" si="397"/>
        <v>2021</v>
      </c>
      <c r="H6395" s="1" t="str">
        <f t="shared" si="398"/>
        <v>Thursday</v>
      </c>
      <c r="I6395" s="1" t="str">
        <f t="shared" si="399"/>
        <v>09</v>
      </c>
      <c r="J6395" t="s">
        <v>35</v>
      </c>
      <c r="K6395" t="s">
        <v>95</v>
      </c>
      <c r="L6395" t="s">
        <v>96</v>
      </c>
      <c r="M6395" t="s">
        <v>16</v>
      </c>
      <c r="N6395">
        <v>70</v>
      </c>
      <c r="O6395">
        <v>231</v>
      </c>
      <c r="P6395">
        <v>16170</v>
      </c>
      <c r="Q6395">
        <v>8085</v>
      </c>
      <c r="R6395">
        <v>0.5</v>
      </c>
      <c r="S6395" t="s">
        <v>82</v>
      </c>
      <c r="T6395" t="str">
        <f>IF(Table1[[#This Row],[Units Sold]]&gt; 700,"High Units","low Units")</f>
        <v>low Units</v>
      </c>
      <c r="U6395">
        <f>SUM(Table1[[#This Row],[Operating Profit]])/SUM(Table1[Operating Profit])*100</f>
        <v>2.4342502386724401E-3</v>
      </c>
      <c r="V6395">
        <f>SUM(Table1[[#This Row],[Price per Unit]]*Table1[[#This Row],[Units Sold]])</f>
        <v>16170</v>
      </c>
      <c r="W6395">
        <f>SUM(Table1[[#This Row],[Total Sales]]-Table1[[#This Row],[Operating Profit]])</f>
        <v>8085</v>
      </c>
      <c r="X6395">
        <f>SUM(Table1[[#This Row],[Total Sales]]-Table1[[#This Row],[Cost]])</f>
        <v>8085</v>
      </c>
      <c r="Y6395">
        <f>SUM(Table1[[#This Row],[profit/loss]])/SUM(Table1[profit/loss])</f>
        <v>2.43425023867244E-5</v>
      </c>
    </row>
    <row r="6396" spans="1:25" x14ac:dyDescent="0.3">
      <c r="A6396" t="s">
        <v>60</v>
      </c>
      <c r="B6396" t="s">
        <v>82</v>
      </c>
      <c r="C6396">
        <v>1185732</v>
      </c>
      <c r="D6396" s="9">
        <v>44539</v>
      </c>
      <c r="E6396" s="8" t="str">
        <f>TEXT(Table1[[#This Row],[Invoice Date]],"dd-mm-yyyy")</f>
        <v>09-12-2021</v>
      </c>
      <c r="F6396" s="1" t="str">
        <f t="shared" si="396"/>
        <v>December</v>
      </c>
      <c r="G6396" s="1" t="str">
        <f t="shared" si="397"/>
        <v>2021</v>
      </c>
      <c r="H6396" s="1" t="str">
        <f t="shared" si="398"/>
        <v>Thursday</v>
      </c>
      <c r="I6396" s="1" t="str">
        <f t="shared" si="399"/>
        <v>09</v>
      </c>
      <c r="J6396" t="s">
        <v>35</v>
      </c>
      <c r="K6396" t="s">
        <v>95</v>
      </c>
      <c r="L6396" t="s">
        <v>96</v>
      </c>
      <c r="M6396" t="s">
        <v>18</v>
      </c>
      <c r="N6396">
        <v>60</v>
      </c>
      <c r="O6396">
        <v>181</v>
      </c>
      <c r="P6396">
        <v>10860</v>
      </c>
      <c r="Q6396">
        <v>5104</v>
      </c>
      <c r="R6396">
        <v>0.47</v>
      </c>
      <c r="S6396" t="s">
        <v>82</v>
      </c>
      <c r="T6396" t="str">
        <f>IF(Table1[[#This Row],[Units Sold]]&gt; 700,"High Units","low Units")</f>
        <v>low Units</v>
      </c>
      <c r="U6396">
        <f>SUM(Table1[[#This Row],[Operating Profit]])/SUM(Table1[Operating Profit])*100</f>
        <v>1.536723960195935E-3</v>
      </c>
      <c r="V6396">
        <f>SUM(Table1[[#This Row],[Price per Unit]]*Table1[[#This Row],[Units Sold]])</f>
        <v>10860</v>
      </c>
      <c r="W6396">
        <f>SUM(Table1[[#This Row],[Total Sales]]-Table1[[#This Row],[Operating Profit]])</f>
        <v>5756</v>
      </c>
      <c r="X6396">
        <f>SUM(Table1[[#This Row],[Total Sales]]-Table1[[#This Row],[Cost]])</f>
        <v>5104</v>
      </c>
      <c r="Y6396">
        <f>SUM(Table1[[#This Row],[profit/loss]])/SUM(Table1[profit/loss])</f>
        <v>1.536723960195935E-5</v>
      </c>
    </row>
    <row r="6397" spans="1:25" x14ac:dyDescent="0.3">
      <c r="A6397" t="s">
        <v>29</v>
      </c>
      <c r="B6397" t="s">
        <v>82</v>
      </c>
      <c r="C6397">
        <v>1185732</v>
      </c>
      <c r="D6397" s="9">
        <v>44539</v>
      </c>
      <c r="E6397" s="8" t="str">
        <f>TEXT(Table1[[#This Row],[Invoice Date]],"dd-mm-yyyy")</f>
        <v>09-12-2021</v>
      </c>
      <c r="F6397" s="1" t="str">
        <f t="shared" si="396"/>
        <v>December</v>
      </c>
      <c r="G6397" s="1" t="str">
        <f t="shared" si="397"/>
        <v>2021</v>
      </c>
      <c r="H6397" s="1" t="str">
        <f t="shared" si="398"/>
        <v>Thursday</v>
      </c>
      <c r="I6397" s="1" t="str">
        <f t="shared" si="399"/>
        <v>09</v>
      </c>
      <c r="J6397" t="s">
        <v>35</v>
      </c>
      <c r="K6397" t="s">
        <v>95</v>
      </c>
      <c r="L6397" t="s">
        <v>96</v>
      </c>
      <c r="M6397" t="s">
        <v>19</v>
      </c>
      <c r="N6397">
        <v>59</v>
      </c>
      <c r="O6397">
        <v>161</v>
      </c>
      <c r="P6397">
        <v>9499</v>
      </c>
      <c r="Q6397">
        <v>4939</v>
      </c>
      <c r="R6397">
        <v>0.52</v>
      </c>
      <c r="S6397" t="s">
        <v>82</v>
      </c>
      <c r="T6397" t="str">
        <f>IF(Table1[[#This Row],[Units Sold]]&gt; 700,"High Units","low Units")</f>
        <v>low Units</v>
      </c>
      <c r="U6397">
        <f>SUM(Table1[[#This Row],[Operating Profit]])/SUM(Table1[Operating Profit])*100</f>
        <v>1.4870453838964975E-3</v>
      </c>
      <c r="V6397">
        <f>SUM(Table1[[#This Row],[Price per Unit]]*Table1[[#This Row],[Units Sold]])</f>
        <v>9499</v>
      </c>
      <c r="W6397">
        <f>SUM(Table1[[#This Row],[Total Sales]]-Table1[[#This Row],[Operating Profit]])</f>
        <v>4560</v>
      </c>
      <c r="X6397">
        <f>SUM(Table1[[#This Row],[Total Sales]]-Table1[[#This Row],[Cost]])</f>
        <v>4939</v>
      </c>
      <c r="Y6397">
        <f>SUM(Table1[[#This Row],[profit/loss]])/SUM(Table1[profit/loss])</f>
        <v>1.4870453838964974E-5</v>
      </c>
    </row>
    <row r="6398" spans="1:25" x14ac:dyDescent="0.3">
      <c r="A6398" t="s">
        <v>29</v>
      </c>
      <c r="B6398" t="s">
        <v>82</v>
      </c>
      <c r="C6398">
        <v>1185732</v>
      </c>
      <c r="D6398" s="9">
        <v>44539</v>
      </c>
      <c r="E6398" s="8" t="str">
        <f>TEXT(Table1[[#This Row],[Invoice Date]],"dd-mm-yyyy")</f>
        <v>09-12-2021</v>
      </c>
      <c r="F6398" s="1" t="str">
        <f t="shared" si="396"/>
        <v>December</v>
      </c>
      <c r="G6398" s="1" t="str">
        <f t="shared" si="397"/>
        <v>2021</v>
      </c>
      <c r="H6398" s="1" t="str">
        <f t="shared" si="398"/>
        <v>Thursday</v>
      </c>
      <c r="I6398" s="1" t="str">
        <f t="shared" si="399"/>
        <v>09</v>
      </c>
      <c r="J6398" t="s">
        <v>35</v>
      </c>
      <c r="K6398" t="s">
        <v>95</v>
      </c>
      <c r="L6398" t="s">
        <v>96</v>
      </c>
      <c r="M6398" t="s">
        <v>20</v>
      </c>
      <c r="N6398">
        <v>63</v>
      </c>
      <c r="O6398">
        <v>147</v>
      </c>
      <c r="P6398">
        <v>9261</v>
      </c>
      <c r="Q6398">
        <v>4631</v>
      </c>
      <c r="R6398">
        <v>0.5</v>
      </c>
      <c r="S6398" t="s">
        <v>82</v>
      </c>
      <c r="T6398" t="str">
        <f>IF(Table1[[#This Row],[Units Sold]]&gt; 700,"High Units","low Units")</f>
        <v>low Units</v>
      </c>
      <c r="U6398">
        <f>SUM(Table1[[#This Row],[Operating Profit]])/SUM(Table1[Operating Profit])*100</f>
        <v>1.3943120414708807E-3</v>
      </c>
      <c r="V6398">
        <f>SUM(Table1[[#This Row],[Price per Unit]]*Table1[[#This Row],[Units Sold]])</f>
        <v>9261</v>
      </c>
      <c r="W6398">
        <f>SUM(Table1[[#This Row],[Total Sales]]-Table1[[#This Row],[Operating Profit]])</f>
        <v>4630</v>
      </c>
      <c r="X6398">
        <f>SUM(Table1[[#This Row],[Total Sales]]-Table1[[#This Row],[Cost]])</f>
        <v>4631</v>
      </c>
      <c r="Y6398">
        <f>SUM(Table1[[#This Row],[profit/loss]])/SUM(Table1[profit/loss])</f>
        <v>1.3943120414708807E-5</v>
      </c>
    </row>
    <row r="6399" spans="1:25" x14ac:dyDescent="0.3">
      <c r="A6399" t="s">
        <v>29</v>
      </c>
      <c r="B6399" t="s">
        <v>82</v>
      </c>
      <c r="C6399">
        <v>1185732</v>
      </c>
      <c r="D6399" s="9">
        <v>44539</v>
      </c>
      <c r="E6399" s="8" t="str">
        <f>TEXT(Table1[[#This Row],[Invoice Date]],"dd-mm-yyyy")</f>
        <v>09-12-2021</v>
      </c>
      <c r="F6399" s="1" t="str">
        <f t="shared" si="396"/>
        <v>December</v>
      </c>
      <c r="G6399" s="1" t="str">
        <f t="shared" si="397"/>
        <v>2021</v>
      </c>
      <c r="H6399" s="1" t="str">
        <f t="shared" si="398"/>
        <v>Thursday</v>
      </c>
      <c r="I6399" s="1" t="str">
        <f t="shared" si="399"/>
        <v>09</v>
      </c>
      <c r="J6399" t="s">
        <v>35</v>
      </c>
      <c r="K6399" t="s">
        <v>95</v>
      </c>
      <c r="L6399" t="s">
        <v>96</v>
      </c>
      <c r="M6399" t="s">
        <v>21</v>
      </c>
      <c r="N6399">
        <v>68</v>
      </c>
      <c r="O6399">
        <v>142</v>
      </c>
      <c r="P6399">
        <v>9656</v>
      </c>
      <c r="Q6399">
        <v>4731</v>
      </c>
      <c r="R6399">
        <v>0.49</v>
      </c>
      <c r="S6399" t="s">
        <v>82</v>
      </c>
      <c r="T6399" t="str">
        <f>IF(Table1[[#This Row],[Units Sold]]&gt; 700,"High Units","low Units")</f>
        <v>low Units</v>
      </c>
      <c r="U6399">
        <f>SUM(Table1[[#This Row],[Operating Profit]])/SUM(Table1[Operating Profit])*100</f>
        <v>1.4244202695311457E-3</v>
      </c>
      <c r="V6399">
        <f>SUM(Table1[[#This Row],[Price per Unit]]*Table1[[#This Row],[Units Sold]])</f>
        <v>9656</v>
      </c>
      <c r="W6399">
        <f>SUM(Table1[[#This Row],[Total Sales]]-Table1[[#This Row],[Operating Profit]])</f>
        <v>4925</v>
      </c>
      <c r="X6399">
        <f>SUM(Table1[[#This Row],[Total Sales]]-Table1[[#This Row],[Cost]])</f>
        <v>4731</v>
      </c>
      <c r="Y6399">
        <f>SUM(Table1[[#This Row],[profit/loss]])/SUM(Table1[profit/loss])</f>
        <v>1.4244202695311457E-5</v>
      </c>
    </row>
    <row r="6400" spans="1:25" x14ac:dyDescent="0.3">
      <c r="A6400" t="s">
        <v>29</v>
      </c>
      <c r="B6400" t="s">
        <v>82</v>
      </c>
      <c r="C6400">
        <v>1185732</v>
      </c>
      <c r="D6400" s="9">
        <v>44539</v>
      </c>
      <c r="E6400" s="8" t="str">
        <f>TEXT(Table1[[#This Row],[Invoice Date]],"dd-mm-yyyy")</f>
        <v>09-12-2021</v>
      </c>
      <c r="F6400" s="1" t="str">
        <f t="shared" si="396"/>
        <v>December</v>
      </c>
      <c r="G6400" s="1" t="str">
        <f t="shared" si="397"/>
        <v>2021</v>
      </c>
      <c r="H6400" s="1" t="str">
        <f t="shared" si="398"/>
        <v>Thursday</v>
      </c>
      <c r="I6400" s="1" t="str">
        <f t="shared" si="399"/>
        <v>09</v>
      </c>
      <c r="J6400" t="s">
        <v>35</v>
      </c>
      <c r="K6400" t="s">
        <v>95</v>
      </c>
      <c r="L6400" t="s">
        <v>96</v>
      </c>
      <c r="M6400" t="s">
        <v>22</v>
      </c>
      <c r="N6400">
        <v>74</v>
      </c>
      <c r="O6400">
        <v>156</v>
      </c>
      <c r="P6400">
        <v>11544</v>
      </c>
      <c r="Q6400">
        <v>6926</v>
      </c>
      <c r="R6400">
        <v>0.6</v>
      </c>
      <c r="S6400" t="s">
        <v>82</v>
      </c>
      <c r="T6400" t="str">
        <f>IF(Table1[[#This Row],[Units Sold]]&gt; 700,"High Units","low Units")</f>
        <v>low Units</v>
      </c>
      <c r="U6400">
        <f>SUM(Table1[[#This Row],[Operating Profit]])/SUM(Table1[Operating Profit])*100</f>
        <v>2.0852958754539667E-3</v>
      </c>
      <c r="V6400">
        <f>SUM(Table1[[#This Row],[Price per Unit]]*Table1[[#This Row],[Units Sold]])</f>
        <v>11544</v>
      </c>
      <c r="W6400">
        <f>SUM(Table1[[#This Row],[Total Sales]]-Table1[[#This Row],[Operating Profit]])</f>
        <v>4618</v>
      </c>
      <c r="X6400">
        <f>SUM(Table1[[#This Row],[Total Sales]]-Table1[[#This Row],[Cost]])</f>
        <v>6926</v>
      </c>
      <c r="Y6400">
        <f>SUM(Table1[[#This Row],[profit/loss]])/SUM(Table1[profit/loss])</f>
        <v>2.0852958754539667E-5</v>
      </c>
    </row>
    <row r="6401" spans="1:25" x14ac:dyDescent="0.3">
      <c r="A6401" t="s">
        <v>60</v>
      </c>
      <c r="B6401" t="s">
        <v>82</v>
      </c>
      <c r="C6401">
        <v>1185732</v>
      </c>
      <c r="D6401" s="9">
        <v>44218</v>
      </c>
      <c r="E6401" s="8" t="str">
        <f>TEXT(Table1[[#This Row],[Invoice Date]],"dd-mm-yyyy")</f>
        <v>22-01-2021</v>
      </c>
      <c r="F6401" s="1" t="str">
        <f t="shared" si="396"/>
        <v>January</v>
      </c>
      <c r="G6401" s="1" t="str">
        <f t="shared" si="397"/>
        <v>2021</v>
      </c>
      <c r="H6401" s="1" t="str">
        <f t="shared" si="398"/>
        <v>Friday</v>
      </c>
      <c r="I6401" s="1" t="str">
        <f t="shared" si="399"/>
        <v>22</v>
      </c>
      <c r="J6401" t="s">
        <v>35</v>
      </c>
      <c r="K6401" t="s">
        <v>95</v>
      </c>
      <c r="L6401" t="s">
        <v>96</v>
      </c>
      <c r="M6401" t="s">
        <v>16</v>
      </c>
      <c r="N6401">
        <v>37</v>
      </c>
      <c r="O6401">
        <v>135</v>
      </c>
      <c r="P6401">
        <v>4995</v>
      </c>
      <c r="Q6401">
        <v>2697</v>
      </c>
      <c r="R6401">
        <v>0.54</v>
      </c>
      <c r="S6401" t="s">
        <v>82</v>
      </c>
      <c r="T6401" t="str">
        <f>IF(Table1[[#This Row],[Units Sold]]&gt; 700,"High Units","low Units")</f>
        <v>low Units</v>
      </c>
      <c r="U6401">
        <f>SUM(Table1[[#This Row],[Operating Profit]])/SUM(Table1[Operating Profit])*100</f>
        <v>8.1201891078535205E-4</v>
      </c>
      <c r="V6401">
        <f>SUM(Table1[[#This Row],[Price per Unit]]*Table1[[#This Row],[Units Sold]])</f>
        <v>4995</v>
      </c>
      <c r="W6401">
        <f>SUM(Table1[[#This Row],[Total Sales]]-Table1[[#This Row],[Operating Profit]])</f>
        <v>2298</v>
      </c>
      <c r="X6401">
        <f>SUM(Table1[[#This Row],[Total Sales]]-Table1[[#This Row],[Cost]])</f>
        <v>2697</v>
      </c>
      <c r="Y6401">
        <f>SUM(Table1[[#This Row],[profit/loss]])/SUM(Table1[profit/loss])</f>
        <v>8.1201891078535205E-6</v>
      </c>
    </row>
    <row r="6402" spans="1:25" x14ac:dyDescent="0.3">
      <c r="A6402" t="s">
        <v>60</v>
      </c>
      <c r="B6402" t="s">
        <v>82</v>
      </c>
      <c r="C6402">
        <v>1185732</v>
      </c>
      <c r="D6402" s="9">
        <v>44218</v>
      </c>
      <c r="E6402" s="8" t="str">
        <f>TEXT(Table1[[#This Row],[Invoice Date]],"dd-mm-yyyy")</f>
        <v>22-01-2021</v>
      </c>
      <c r="F6402" s="1" t="str">
        <f t="shared" si="396"/>
        <v>January</v>
      </c>
      <c r="G6402" s="1" t="str">
        <f t="shared" si="397"/>
        <v>2021</v>
      </c>
      <c r="H6402" s="1" t="str">
        <f t="shared" si="398"/>
        <v>Friday</v>
      </c>
      <c r="I6402" s="1" t="str">
        <f t="shared" si="399"/>
        <v>22</v>
      </c>
      <c r="J6402" t="s">
        <v>35</v>
      </c>
      <c r="K6402" t="s">
        <v>95</v>
      </c>
      <c r="L6402" t="s">
        <v>96</v>
      </c>
      <c r="M6402" t="s">
        <v>18</v>
      </c>
      <c r="N6402">
        <v>38</v>
      </c>
      <c r="O6402">
        <v>78</v>
      </c>
      <c r="P6402">
        <v>2964</v>
      </c>
      <c r="Q6402">
        <v>1393</v>
      </c>
      <c r="R6402">
        <v>0.47</v>
      </c>
      <c r="S6402" t="s">
        <v>82</v>
      </c>
      <c r="T6402" t="str">
        <f>IF(Table1[[#This Row],[Units Sold]]&gt; 700,"High Units","low Units")</f>
        <v>low Units</v>
      </c>
      <c r="U6402">
        <f>SUM(Table1[[#This Row],[Operating Profit]])/SUM(Table1[Operating Profit])*100</f>
        <v>4.19407616879494E-4</v>
      </c>
      <c r="V6402">
        <f>SUM(Table1[[#This Row],[Price per Unit]]*Table1[[#This Row],[Units Sold]])</f>
        <v>2964</v>
      </c>
      <c r="W6402">
        <f>SUM(Table1[[#This Row],[Total Sales]]-Table1[[#This Row],[Operating Profit]])</f>
        <v>1571</v>
      </c>
      <c r="X6402">
        <f>SUM(Table1[[#This Row],[Total Sales]]-Table1[[#This Row],[Cost]])</f>
        <v>1393</v>
      </c>
      <c r="Y6402">
        <f>SUM(Table1[[#This Row],[profit/loss]])/SUM(Table1[profit/loss])</f>
        <v>4.1940761687949397E-6</v>
      </c>
    </row>
    <row r="6403" spans="1:25" x14ac:dyDescent="0.3">
      <c r="A6403" t="s">
        <v>60</v>
      </c>
      <c r="B6403" t="s">
        <v>82</v>
      </c>
      <c r="C6403">
        <v>1185732</v>
      </c>
      <c r="D6403" s="9">
        <v>44218</v>
      </c>
      <c r="E6403" s="8" t="str">
        <f>TEXT(Table1[[#This Row],[Invoice Date]],"dd-mm-yyyy")</f>
        <v>22-01-2021</v>
      </c>
      <c r="F6403" s="1" t="str">
        <f t="shared" ref="F6403:F6466" si="400">TEXT(D6403,"mmmm")</f>
        <v>January</v>
      </c>
      <c r="G6403" s="1" t="str">
        <f t="shared" ref="G6403:G6466" si="401">TEXT(D6403,"YYYY")</f>
        <v>2021</v>
      </c>
      <c r="H6403" s="1" t="str">
        <f t="shared" ref="H6403:H6466" si="402">TEXT(D6403,"dddd")</f>
        <v>Friday</v>
      </c>
      <c r="I6403" s="1" t="str">
        <f t="shared" ref="I6403:I6466" si="403">TEXT(D6403,"dd")</f>
        <v>22</v>
      </c>
      <c r="J6403" t="s">
        <v>35</v>
      </c>
      <c r="K6403" t="s">
        <v>95</v>
      </c>
      <c r="L6403" t="s">
        <v>96</v>
      </c>
      <c r="M6403" t="s">
        <v>19</v>
      </c>
      <c r="N6403">
        <v>28</v>
      </c>
      <c r="O6403">
        <v>75</v>
      </c>
      <c r="P6403">
        <v>2100</v>
      </c>
      <c r="Q6403">
        <v>1092</v>
      </c>
      <c r="R6403">
        <v>0.52</v>
      </c>
      <c r="S6403" t="s">
        <v>82</v>
      </c>
      <c r="T6403" t="str">
        <f>IF(Table1[[#This Row],[Units Sold]]&gt; 700,"High Units","low Units")</f>
        <v>low Units</v>
      </c>
      <c r="U6403">
        <f>SUM(Table1[[#This Row],[Operating Profit]])/SUM(Table1[Operating Profit])*100</f>
        <v>3.287818504180958E-4</v>
      </c>
      <c r="V6403">
        <f>SUM(Table1[[#This Row],[Price per Unit]]*Table1[[#This Row],[Units Sold]])</f>
        <v>2100</v>
      </c>
      <c r="W6403">
        <f>SUM(Table1[[#This Row],[Total Sales]]-Table1[[#This Row],[Operating Profit]])</f>
        <v>1008</v>
      </c>
      <c r="X6403">
        <f>SUM(Table1[[#This Row],[Total Sales]]-Table1[[#This Row],[Cost]])</f>
        <v>1092</v>
      </c>
      <c r="Y6403">
        <f>SUM(Table1[[#This Row],[profit/loss]])/SUM(Table1[profit/loss])</f>
        <v>3.2878185041809579E-6</v>
      </c>
    </row>
    <row r="6404" spans="1:25" x14ac:dyDescent="0.3">
      <c r="A6404" t="s">
        <v>60</v>
      </c>
      <c r="B6404" t="s">
        <v>82</v>
      </c>
      <c r="C6404">
        <v>1185732</v>
      </c>
      <c r="D6404" s="9">
        <v>44218</v>
      </c>
      <c r="E6404" s="8" t="str">
        <f>TEXT(Table1[[#This Row],[Invoice Date]],"dd-mm-yyyy")</f>
        <v>22-01-2021</v>
      </c>
      <c r="F6404" s="1" t="str">
        <f t="shared" si="400"/>
        <v>January</v>
      </c>
      <c r="G6404" s="1" t="str">
        <f t="shared" si="401"/>
        <v>2021</v>
      </c>
      <c r="H6404" s="1" t="str">
        <f t="shared" si="402"/>
        <v>Friday</v>
      </c>
      <c r="I6404" s="1" t="str">
        <f t="shared" si="403"/>
        <v>22</v>
      </c>
      <c r="J6404" t="s">
        <v>35</v>
      </c>
      <c r="K6404" t="s">
        <v>95</v>
      </c>
      <c r="L6404" t="s">
        <v>96</v>
      </c>
      <c r="M6404" t="s">
        <v>20</v>
      </c>
      <c r="N6404">
        <v>34</v>
      </c>
      <c r="O6404">
        <v>42</v>
      </c>
      <c r="P6404">
        <v>1428</v>
      </c>
      <c r="Q6404">
        <v>714</v>
      </c>
      <c r="R6404">
        <v>0.5</v>
      </c>
      <c r="S6404" t="s">
        <v>82</v>
      </c>
      <c r="T6404" t="str">
        <f>IF(Table1[[#This Row],[Units Sold]]&gt; 700,"High Units","low Units")</f>
        <v>low Units</v>
      </c>
      <c r="U6404">
        <f>SUM(Table1[[#This Row],[Operating Profit]])/SUM(Table1[Operating Profit])*100</f>
        <v>2.149727483502934E-4</v>
      </c>
      <c r="V6404">
        <f>SUM(Table1[[#This Row],[Price per Unit]]*Table1[[#This Row],[Units Sold]])</f>
        <v>1428</v>
      </c>
      <c r="W6404">
        <f>SUM(Table1[[#This Row],[Total Sales]]-Table1[[#This Row],[Operating Profit]])</f>
        <v>714</v>
      </c>
      <c r="X6404">
        <f>SUM(Table1[[#This Row],[Total Sales]]-Table1[[#This Row],[Cost]])</f>
        <v>714</v>
      </c>
      <c r="Y6404">
        <f>SUM(Table1[[#This Row],[profit/loss]])/SUM(Table1[profit/loss])</f>
        <v>2.1497274835029341E-6</v>
      </c>
    </row>
    <row r="6405" spans="1:25" x14ac:dyDescent="0.3">
      <c r="A6405" t="s">
        <v>60</v>
      </c>
      <c r="B6405" t="s">
        <v>82</v>
      </c>
      <c r="C6405">
        <v>1185732</v>
      </c>
      <c r="D6405" s="9">
        <v>44218</v>
      </c>
      <c r="E6405" s="8" t="str">
        <f>TEXT(Table1[[#This Row],[Invoice Date]],"dd-mm-yyyy")</f>
        <v>22-01-2021</v>
      </c>
      <c r="F6405" s="1" t="str">
        <f t="shared" si="400"/>
        <v>January</v>
      </c>
      <c r="G6405" s="1" t="str">
        <f t="shared" si="401"/>
        <v>2021</v>
      </c>
      <c r="H6405" s="1" t="str">
        <f t="shared" si="402"/>
        <v>Friday</v>
      </c>
      <c r="I6405" s="1" t="str">
        <f t="shared" si="403"/>
        <v>22</v>
      </c>
      <c r="J6405" t="s">
        <v>35</v>
      </c>
      <c r="K6405" t="s">
        <v>95</v>
      </c>
      <c r="L6405" t="s">
        <v>96</v>
      </c>
      <c r="M6405" t="s">
        <v>21</v>
      </c>
      <c r="N6405">
        <v>46</v>
      </c>
      <c r="O6405">
        <v>52</v>
      </c>
      <c r="P6405">
        <v>2392</v>
      </c>
      <c r="Q6405">
        <v>1124</v>
      </c>
      <c r="R6405">
        <v>0.47</v>
      </c>
      <c r="S6405" t="s">
        <v>82</v>
      </c>
      <c r="T6405" t="str">
        <f>IF(Table1[[#This Row],[Units Sold]]&gt; 700,"High Units","low Units")</f>
        <v>low Units</v>
      </c>
      <c r="U6405">
        <f>SUM(Table1[[#This Row],[Operating Profit]])/SUM(Table1[Operating Profit])*100</f>
        <v>3.3841648339738068E-4</v>
      </c>
      <c r="V6405">
        <f>SUM(Table1[[#This Row],[Price per Unit]]*Table1[[#This Row],[Units Sold]])</f>
        <v>2392</v>
      </c>
      <c r="W6405">
        <f>SUM(Table1[[#This Row],[Total Sales]]-Table1[[#This Row],[Operating Profit]])</f>
        <v>1268</v>
      </c>
      <c r="X6405">
        <f>SUM(Table1[[#This Row],[Total Sales]]-Table1[[#This Row],[Cost]])</f>
        <v>1124</v>
      </c>
      <c r="Y6405">
        <f>SUM(Table1[[#This Row],[profit/loss]])/SUM(Table1[profit/loss])</f>
        <v>3.3841648339738066E-6</v>
      </c>
    </row>
    <row r="6406" spans="1:25" x14ac:dyDescent="0.3">
      <c r="A6406" t="s">
        <v>60</v>
      </c>
      <c r="B6406" t="s">
        <v>82</v>
      </c>
      <c r="C6406">
        <v>1185732</v>
      </c>
      <c r="D6406" s="9">
        <v>44218</v>
      </c>
      <c r="E6406" s="8" t="str">
        <f>TEXT(Table1[[#This Row],[Invoice Date]],"dd-mm-yyyy")</f>
        <v>22-01-2021</v>
      </c>
      <c r="F6406" s="1" t="str">
        <f t="shared" si="400"/>
        <v>January</v>
      </c>
      <c r="G6406" s="1" t="str">
        <f t="shared" si="401"/>
        <v>2021</v>
      </c>
      <c r="H6406" s="1" t="str">
        <f t="shared" si="402"/>
        <v>Friday</v>
      </c>
      <c r="I6406" s="1" t="str">
        <f t="shared" si="403"/>
        <v>22</v>
      </c>
      <c r="J6406" t="s">
        <v>35</v>
      </c>
      <c r="K6406" t="s">
        <v>95</v>
      </c>
      <c r="L6406" t="s">
        <v>96</v>
      </c>
      <c r="M6406" t="s">
        <v>22</v>
      </c>
      <c r="N6406">
        <v>37</v>
      </c>
      <c r="O6406">
        <v>81</v>
      </c>
      <c r="P6406">
        <v>2997</v>
      </c>
      <c r="Q6406">
        <v>1618</v>
      </c>
      <c r="R6406">
        <v>0.54</v>
      </c>
      <c r="S6406" t="s">
        <v>82</v>
      </c>
      <c r="T6406" t="str">
        <f>IF(Table1[[#This Row],[Units Sold]]&gt; 700,"High Units","low Units")</f>
        <v>low Units</v>
      </c>
      <c r="U6406">
        <f>SUM(Table1[[#This Row],[Operating Profit]])/SUM(Table1[Operating Profit])*100</f>
        <v>4.8715113001509061E-4</v>
      </c>
      <c r="V6406">
        <f>SUM(Table1[[#This Row],[Price per Unit]]*Table1[[#This Row],[Units Sold]])</f>
        <v>2997</v>
      </c>
      <c r="W6406">
        <f>SUM(Table1[[#This Row],[Total Sales]]-Table1[[#This Row],[Operating Profit]])</f>
        <v>1379</v>
      </c>
      <c r="X6406">
        <f>SUM(Table1[[#This Row],[Total Sales]]-Table1[[#This Row],[Cost]])</f>
        <v>1618</v>
      </c>
      <c r="Y6406">
        <f>SUM(Table1[[#This Row],[profit/loss]])/SUM(Table1[profit/loss])</f>
        <v>4.8715113001509063E-6</v>
      </c>
    </row>
    <row r="6407" spans="1:25" x14ac:dyDescent="0.3">
      <c r="A6407" t="s">
        <v>60</v>
      </c>
      <c r="B6407" t="s">
        <v>82</v>
      </c>
      <c r="C6407">
        <v>1185732</v>
      </c>
      <c r="D6407" s="9">
        <v>44249</v>
      </c>
      <c r="E6407" s="8" t="str">
        <f>TEXT(Table1[[#This Row],[Invoice Date]],"dd-mm-yyyy")</f>
        <v>22-02-2021</v>
      </c>
      <c r="F6407" s="1" t="str">
        <f t="shared" si="400"/>
        <v>February</v>
      </c>
      <c r="G6407" s="1" t="str">
        <f t="shared" si="401"/>
        <v>2021</v>
      </c>
      <c r="H6407" s="1" t="str">
        <f t="shared" si="402"/>
        <v>Monday</v>
      </c>
      <c r="I6407" s="1" t="str">
        <f t="shared" si="403"/>
        <v>22</v>
      </c>
      <c r="J6407" t="s">
        <v>35</v>
      </c>
      <c r="K6407" t="s">
        <v>95</v>
      </c>
      <c r="L6407" t="s">
        <v>96</v>
      </c>
      <c r="M6407" t="s">
        <v>16</v>
      </c>
      <c r="N6407">
        <v>38</v>
      </c>
      <c r="O6407">
        <v>138</v>
      </c>
      <c r="P6407">
        <v>5244</v>
      </c>
      <c r="Q6407">
        <v>2779</v>
      </c>
      <c r="R6407">
        <v>0.53</v>
      </c>
      <c r="S6407" t="s">
        <v>82</v>
      </c>
      <c r="T6407" t="str">
        <f>IF(Table1[[#This Row],[Units Sold]]&gt; 700,"High Units","low Units")</f>
        <v>low Units</v>
      </c>
      <c r="U6407">
        <f>SUM(Table1[[#This Row],[Operating Profit]])/SUM(Table1[Operating Profit])*100</f>
        <v>8.367076577947694E-4</v>
      </c>
      <c r="V6407">
        <f>SUM(Table1[[#This Row],[Price per Unit]]*Table1[[#This Row],[Units Sold]])</f>
        <v>5244</v>
      </c>
      <c r="W6407">
        <f>SUM(Table1[[#This Row],[Total Sales]]-Table1[[#This Row],[Operating Profit]])</f>
        <v>2465</v>
      </c>
      <c r="X6407">
        <f>SUM(Table1[[#This Row],[Total Sales]]-Table1[[#This Row],[Cost]])</f>
        <v>2779</v>
      </c>
      <c r="Y6407">
        <f>SUM(Table1[[#This Row],[profit/loss]])/SUM(Table1[profit/loss])</f>
        <v>8.3670765779476943E-6</v>
      </c>
    </row>
    <row r="6408" spans="1:25" x14ac:dyDescent="0.3">
      <c r="A6408" t="s">
        <v>60</v>
      </c>
      <c r="B6408" t="s">
        <v>82</v>
      </c>
      <c r="C6408">
        <v>1185732</v>
      </c>
      <c r="D6408" s="9">
        <v>44249</v>
      </c>
      <c r="E6408" s="8" t="str">
        <f>TEXT(Table1[[#This Row],[Invoice Date]],"dd-mm-yyyy")</f>
        <v>22-02-2021</v>
      </c>
      <c r="F6408" s="1" t="str">
        <f t="shared" si="400"/>
        <v>February</v>
      </c>
      <c r="G6408" s="1" t="str">
        <f t="shared" si="401"/>
        <v>2021</v>
      </c>
      <c r="H6408" s="1" t="str">
        <f t="shared" si="402"/>
        <v>Monday</v>
      </c>
      <c r="I6408" s="1" t="str">
        <f t="shared" si="403"/>
        <v>22</v>
      </c>
      <c r="J6408" t="s">
        <v>35</v>
      </c>
      <c r="K6408" t="s">
        <v>95</v>
      </c>
      <c r="L6408" t="s">
        <v>96</v>
      </c>
      <c r="M6408" t="s">
        <v>18</v>
      </c>
      <c r="N6408">
        <v>38</v>
      </c>
      <c r="O6408">
        <v>58</v>
      </c>
      <c r="P6408">
        <v>2204</v>
      </c>
      <c r="Q6408">
        <v>1014</v>
      </c>
      <c r="R6408">
        <v>0.46</v>
      </c>
      <c r="S6408" t="s">
        <v>82</v>
      </c>
      <c r="T6408" t="str">
        <f>IF(Table1[[#This Row],[Units Sold]]&gt; 700,"High Units","low Units")</f>
        <v>low Units</v>
      </c>
      <c r="U6408">
        <f>SUM(Table1[[#This Row],[Operating Profit]])/SUM(Table1[Operating Profit])*100</f>
        <v>3.0529743253108896E-4</v>
      </c>
      <c r="V6408">
        <f>SUM(Table1[[#This Row],[Price per Unit]]*Table1[[#This Row],[Units Sold]])</f>
        <v>2204</v>
      </c>
      <c r="W6408">
        <f>SUM(Table1[[#This Row],[Total Sales]]-Table1[[#This Row],[Operating Profit]])</f>
        <v>1190</v>
      </c>
      <c r="X6408">
        <f>SUM(Table1[[#This Row],[Total Sales]]-Table1[[#This Row],[Cost]])</f>
        <v>1014</v>
      </c>
      <c r="Y6408">
        <f>SUM(Table1[[#This Row],[profit/loss]])/SUM(Table1[profit/loss])</f>
        <v>3.0529743253108896E-6</v>
      </c>
    </row>
    <row r="6409" spans="1:25" x14ac:dyDescent="0.3">
      <c r="A6409" t="s">
        <v>60</v>
      </c>
      <c r="B6409" t="s">
        <v>82</v>
      </c>
      <c r="C6409">
        <v>1185732</v>
      </c>
      <c r="D6409" s="9">
        <v>44249</v>
      </c>
      <c r="E6409" s="8" t="str">
        <f>TEXT(Table1[[#This Row],[Invoice Date]],"dd-mm-yyyy")</f>
        <v>22-02-2021</v>
      </c>
      <c r="F6409" s="1" t="str">
        <f t="shared" si="400"/>
        <v>February</v>
      </c>
      <c r="G6409" s="1" t="str">
        <f t="shared" si="401"/>
        <v>2021</v>
      </c>
      <c r="H6409" s="1" t="str">
        <f t="shared" si="402"/>
        <v>Monday</v>
      </c>
      <c r="I6409" s="1" t="str">
        <f t="shared" si="403"/>
        <v>22</v>
      </c>
      <c r="J6409" t="s">
        <v>35</v>
      </c>
      <c r="K6409" t="s">
        <v>95</v>
      </c>
      <c r="L6409" t="s">
        <v>96</v>
      </c>
      <c r="M6409" t="s">
        <v>19</v>
      </c>
      <c r="N6409">
        <v>29</v>
      </c>
      <c r="O6409">
        <v>63</v>
      </c>
      <c r="P6409">
        <v>1827</v>
      </c>
      <c r="Q6409">
        <v>968</v>
      </c>
      <c r="R6409">
        <v>0.53</v>
      </c>
      <c r="S6409" t="s">
        <v>82</v>
      </c>
      <c r="T6409" t="str">
        <f>IF(Table1[[#This Row],[Units Sold]]&gt; 700,"High Units","low Units")</f>
        <v>low Units</v>
      </c>
      <c r="U6409">
        <f>SUM(Table1[[#This Row],[Operating Profit]])/SUM(Table1[Operating Profit])*100</f>
        <v>2.9144764762336695E-4</v>
      </c>
      <c r="V6409">
        <f>SUM(Table1[[#This Row],[Price per Unit]]*Table1[[#This Row],[Units Sold]])</f>
        <v>1827</v>
      </c>
      <c r="W6409">
        <f>SUM(Table1[[#This Row],[Total Sales]]-Table1[[#This Row],[Operating Profit]])</f>
        <v>859</v>
      </c>
      <c r="X6409">
        <f>SUM(Table1[[#This Row],[Total Sales]]-Table1[[#This Row],[Cost]])</f>
        <v>968</v>
      </c>
      <c r="Y6409">
        <f>SUM(Table1[[#This Row],[profit/loss]])/SUM(Table1[profit/loss])</f>
        <v>2.9144764762336697E-6</v>
      </c>
    </row>
    <row r="6410" spans="1:25" x14ac:dyDescent="0.3">
      <c r="A6410" t="s">
        <v>60</v>
      </c>
      <c r="B6410" t="s">
        <v>82</v>
      </c>
      <c r="C6410">
        <v>1185732</v>
      </c>
      <c r="D6410" s="9">
        <v>44249</v>
      </c>
      <c r="E6410" s="8" t="str">
        <f>TEXT(Table1[[#This Row],[Invoice Date]],"dd-mm-yyyy")</f>
        <v>22-02-2021</v>
      </c>
      <c r="F6410" s="1" t="str">
        <f t="shared" si="400"/>
        <v>February</v>
      </c>
      <c r="G6410" s="1" t="str">
        <f t="shared" si="401"/>
        <v>2021</v>
      </c>
      <c r="H6410" s="1" t="str">
        <f t="shared" si="402"/>
        <v>Monday</v>
      </c>
      <c r="I6410" s="1" t="str">
        <f t="shared" si="403"/>
        <v>22</v>
      </c>
      <c r="J6410" t="s">
        <v>47</v>
      </c>
      <c r="K6410" t="s">
        <v>97</v>
      </c>
      <c r="L6410" t="s">
        <v>98</v>
      </c>
      <c r="M6410" t="s">
        <v>20</v>
      </c>
      <c r="N6410">
        <v>34</v>
      </c>
      <c r="O6410">
        <v>34</v>
      </c>
      <c r="P6410">
        <v>1156</v>
      </c>
      <c r="Q6410">
        <v>624</v>
      </c>
      <c r="R6410">
        <v>0.54</v>
      </c>
      <c r="S6410" t="s">
        <v>82</v>
      </c>
      <c r="T6410" t="str">
        <f>IF(Table1[[#This Row],[Units Sold]]&gt; 700,"High Units","low Units")</f>
        <v>low Units</v>
      </c>
      <c r="U6410">
        <f>SUM(Table1[[#This Row],[Operating Profit]])/SUM(Table1[Operating Profit])*100</f>
        <v>1.8787534309605474E-4</v>
      </c>
      <c r="V6410">
        <f>SUM(Table1[[#This Row],[Price per Unit]]*Table1[[#This Row],[Units Sold]])</f>
        <v>1156</v>
      </c>
      <c r="W6410">
        <f>SUM(Table1[[#This Row],[Total Sales]]-Table1[[#This Row],[Operating Profit]])</f>
        <v>532</v>
      </c>
      <c r="X6410">
        <f>SUM(Table1[[#This Row],[Total Sales]]-Table1[[#This Row],[Cost]])</f>
        <v>624</v>
      </c>
      <c r="Y6410">
        <f>SUM(Table1[[#This Row],[profit/loss]])/SUM(Table1[profit/loss])</f>
        <v>1.8787534309605474E-6</v>
      </c>
    </row>
    <row r="6411" spans="1:25" x14ac:dyDescent="0.3">
      <c r="A6411" t="s">
        <v>60</v>
      </c>
      <c r="B6411" t="s">
        <v>82</v>
      </c>
      <c r="C6411">
        <v>1185732</v>
      </c>
      <c r="D6411" s="9">
        <v>44249</v>
      </c>
      <c r="E6411" s="8" t="str">
        <f>TEXT(Table1[[#This Row],[Invoice Date]],"dd-mm-yyyy")</f>
        <v>22-02-2021</v>
      </c>
      <c r="F6411" s="1" t="str">
        <f t="shared" si="400"/>
        <v>February</v>
      </c>
      <c r="G6411" s="1" t="str">
        <f t="shared" si="401"/>
        <v>2021</v>
      </c>
      <c r="H6411" s="1" t="str">
        <f t="shared" si="402"/>
        <v>Monday</v>
      </c>
      <c r="I6411" s="1" t="str">
        <f t="shared" si="403"/>
        <v>22</v>
      </c>
      <c r="J6411" t="s">
        <v>47</v>
      </c>
      <c r="K6411" t="s">
        <v>97</v>
      </c>
      <c r="L6411" t="s">
        <v>98</v>
      </c>
      <c r="M6411" t="s">
        <v>21</v>
      </c>
      <c r="N6411">
        <v>48</v>
      </c>
      <c r="O6411">
        <v>54</v>
      </c>
      <c r="P6411">
        <v>2592</v>
      </c>
      <c r="Q6411">
        <v>1218</v>
      </c>
      <c r="R6411">
        <v>0.47</v>
      </c>
      <c r="S6411" t="s">
        <v>82</v>
      </c>
      <c r="T6411" t="str">
        <f>IF(Table1[[#This Row],[Units Sold]]&gt; 700,"High Units","low Units")</f>
        <v>low Units</v>
      </c>
      <c r="U6411">
        <f>SUM(Table1[[#This Row],[Operating Profit]])/SUM(Table1[Operating Profit])*100</f>
        <v>3.6671821777402996E-4</v>
      </c>
      <c r="V6411">
        <f>SUM(Table1[[#This Row],[Price per Unit]]*Table1[[#This Row],[Units Sold]])</f>
        <v>2592</v>
      </c>
      <c r="W6411">
        <f>SUM(Table1[[#This Row],[Total Sales]]-Table1[[#This Row],[Operating Profit]])</f>
        <v>1374</v>
      </c>
      <c r="X6411">
        <f>SUM(Table1[[#This Row],[Total Sales]]-Table1[[#This Row],[Cost]])</f>
        <v>1218</v>
      </c>
      <c r="Y6411">
        <f>SUM(Table1[[#This Row],[profit/loss]])/SUM(Table1[profit/loss])</f>
        <v>3.6671821777402994E-6</v>
      </c>
    </row>
    <row r="6412" spans="1:25" x14ac:dyDescent="0.3">
      <c r="A6412" t="s">
        <v>60</v>
      </c>
      <c r="B6412" t="s">
        <v>82</v>
      </c>
      <c r="C6412">
        <v>1185732</v>
      </c>
      <c r="D6412" s="9">
        <v>44249</v>
      </c>
      <c r="E6412" s="8" t="str">
        <f>TEXT(Table1[[#This Row],[Invoice Date]],"dd-mm-yyyy")</f>
        <v>22-02-2021</v>
      </c>
      <c r="F6412" s="1" t="str">
        <f t="shared" si="400"/>
        <v>February</v>
      </c>
      <c r="G6412" s="1" t="str">
        <f t="shared" si="401"/>
        <v>2021</v>
      </c>
      <c r="H6412" s="1" t="str">
        <f t="shared" si="402"/>
        <v>Monday</v>
      </c>
      <c r="I6412" s="1" t="str">
        <f t="shared" si="403"/>
        <v>22</v>
      </c>
      <c r="J6412" t="s">
        <v>47</v>
      </c>
      <c r="K6412" t="s">
        <v>97</v>
      </c>
      <c r="L6412" t="s">
        <v>98</v>
      </c>
      <c r="M6412" t="s">
        <v>22</v>
      </c>
      <c r="N6412">
        <v>39</v>
      </c>
      <c r="O6412">
        <v>78</v>
      </c>
      <c r="P6412">
        <v>3042</v>
      </c>
      <c r="Q6412">
        <v>1551</v>
      </c>
      <c r="R6412">
        <v>0.51</v>
      </c>
      <c r="S6412" t="s">
        <v>82</v>
      </c>
      <c r="T6412" t="str">
        <f>IF(Table1[[#This Row],[Units Sold]]&gt; 700,"High Units","low Units")</f>
        <v>low Units</v>
      </c>
      <c r="U6412">
        <f>SUM(Table1[[#This Row],[Operating Profit]])/SUM(Table1[Operating Profit])*100</f>
        <v>4.6697861721471299E-4</v>
      </c>
      <c r="V6412">
        <f>SUM(Table1[[#This Row],[Price per Unit]]*Table1[[#This Row],[Units Sold]])</f>
        <v>3042</v>
      </c>
      <c r="W6412">
        <f>SUM(Table1[[#This Row],[Total Sales]]-Table1[[#This Row],[Operating Profit]])</f>
        <v>1491</v>
      </c>
      <c r="X6412">
        <f>SUM(Table1[[#This Row],[Total Sales]]-Table1[[#This Row],[Cost]])</f>
        <v>1551</v>
      </c>
      <c r="Y6412">
        <f>SUM(Table1[[#This Row],[profit/loss]])/SUM(Table1[profit/loss])</f>
        <v>4.6697861721471296E-6</v>
      </c>
    </row>
    <row r="6413" spans="1:25" x14ac:dyDescent="0.3">
      <c r="A6413" t="s">
        <v>60</v>
      </c>
      <c r="B6413" t="s">
        <v>82</v>
      </c>
      <c r="C6413">
        <v>1185732</v>
      </c>
      <c r="D6413" s="9">
        <v>44276</v>
      </c>
      <c r="E6413" s="8" t="str">
        <f>TEXT(Table1[[#This Row],[Invoice Date]],"dd-mm-yyyy")</f>
        <v>21-03-2021</v>
      </c>
      <c r="F6413" s="1" t="str">
        <f t="shared" si="400"/>
        <v>March</v>
      </c>
      <c r="G6413" s="1" t="str">
        <f t="shared" si="401"/>
        <v>2021</v>
      </c>
      <c r="H6413" s="1" t="str">
        <f t="shared" si="402"/>
        <v>Sunday</v>
      </c>
      <c r="I6413" s="1" t="str">
        <f t="shared" si="403"/>
        <v>21</v>
      </c>
      <c r="J6413" t="s">
        <v>47</v>
      </c>
      <c r="K6413" t="s">
        <v>97</v>
      </c>
      <c r="L6413" t="s">
        <v>98</v>
      </c>
      <c r="M6413" t="s">
        <v>16</v>
      </c>
      <c r="N6413">
        <v>41</v>
      </c>
      <c r="O6413">
        <v>156</v>
      </c>
      <c r="P6413">
        <v>6396</v>
      </c>
      <c r="Q6413">
        <v>3262</v>
      </c>
      <c r="R6413">
        <v>0.51</v>
      </c>
      <c r="S6413" t="s">
        <v>82</v>
      </c>
      <c r="T6413" t="str">
        <f>IF(Table1[[#This Row],[Units Sold]]&gt; 700,"High Units","low Units")</f>
        <v>low Units</v>
      </c>
      <c r="U6413">
        <f>SUM(Table1[[#This Row],[Operating Profit]])/SUM(Table1[Operating Profit])*100</f>
        <v>9.8213039932585028E-4</v>
      </c>
      <c r="V6413">
        <f>SUM(Table1[[#This Row],[Price per Unit]]*Table1[[#This Row],[Units Sold]])</f>
        <v>6396</v>
      </c>
      <c r="W6413">
        <f>SUM(Table1[[#This Row],[Total Sales]]-Table1[[#This Row],[Operating Profit]])</f>
        <v>3134</v>
      </c>
      <c r="X6413">
        <f>SUM(Table1[[#This Row],[Total Sales]]-Table1[[#This Row],[Cost]])</f>
        <v>3262</v>
      </c>
      <c r="Y6413">
        <f>SUM(Table1[[#This Row],[profit/loss]])/SUM(Table1[profit/loss])</f>
        <v>9.8213039932585033E-6</v>
      </c>
    </row>
    <row r="6414" spans="1:25" x14ac:dyDescent="0.3">
      <c r="A6414" t="s">
        <v>60</v>
      </c>
      <c r="B6414" t="s">
        <v>82</v>
      </c>
      <c r="C6414">
        <v>1185732</v>
      </c>
      <c r="D6414" s="9">
        <v>44276</v>
      </c>
      <c r="E6414" s="8" t="str">
        <f>TEXT(Table1[[#This Row],[Invoice Date]],"dd-mm-yyyy")</f>
        <v>21-03-2021</v>
      </c>
      <c r="F6414" s="1" t="str">
        <f t="shared" si="400"/>
        <v>March</v>
      </c>
      <c r="G6414" s="1" t="str">
        <f t="shared" si="401"/>
        <v>2021</v>
      </c>
      <c r="H6414" s="1" t="str">
        <f t="shared" si="402"/>
        <v>Sunday</v>
      </c>
      <c r="I6414" s="1" t="str">
        <f t="shared" si="403"/>
        <v>21</v>
      </c>
      <c r="J6414" t="s">
        <v>47</v>
      </c>
      <c r="K6414" t="s">
        <v>97</v>
      </c>
      <c r="L6414" t="s">
        <v>98</v>
      </c>
      <c r="M6414" t="s">
        <v>18</v>
      </c>
      <c r="N6414">
        <v>41</v>
      </c>
      <c r="O6414">
        <v>59</v>
      </c>
      <c r="P6414">
        <v>2419</v>
      </c>
      <c r="Q6414">
        <v>1185</v>
      </c>
      <c r="R6414">
        <v>0.49</v>
      </c>
      <c r="S6414" t="s">
        <v>82</v>
      </c>
      <c r="T6414" t="str">
        <f>IF(Table1[[#This Row],[Units Sold]]&gt; 700,"High Units","low Units")</f>
        <v>low Units</v>
      </c>
      <c r="U6414">
        <f>SUM(Table1[[#This Row],[Operating Profit]])/SUM(Table1[Operating Profit])*100</f>
        <v>3.5678250251414243E-4</v>
      </c>
      <c r="V6414">
        <f>SUM(Table1[[#This Row],[Price per Unit]]*Table1[[#This Row],[Units Sold]])</f>
        <v>2419</v>
      </c>
      <c r="W6414">
        <f>SUM(Table1[[#This Row],[Total Sales]]-Table1[[#This Row],[Operating Profit]])</f>
        <v>1234</v>
      </c>
      <c r="X6414">
        <f>SUM(Table1[[#This Row],[Total Sales]]-Table1[[#This Row],[Cost]])</f>
        <v>1185</v>
      </c>
      <c r="Y6414">
        <f>SUM(Table1[[#This Row],[profit/loss]])/SUM(Table1[profit/loss])</f>
        <v>3.567825025141424E-6</v>
      </c>
    </row>
    <row r="6415" spans="1:25" x14ac:dyDescent="0.3">
      <c r="A6415" t="s">
        <v>60</v>
      </c>
      <c r="B6415" t="s">
        <v>82</v>
      </c>
      <c r="C6415">
        <v>1185732</v>
      </c>
      <c r="D6415" s="9">
        <v>44276</v>
      </c>
      <c r="E6415" s="8" t="str">
        <f>TEXT(Table1[[#This Row],[Invoice Date]],"dd-mm-yyyy")</f>
        <v>21-03-2021</v>
      </c>
      <c r="F6415" s="1" t="str">
        <f t="shared" si="400"/>
        <v>March</v>
      </c>
      <c r="G6415" s="1" t="str">
        <f t="shared" si="401"/>
        <v>2021</v>
      </c>
      <c r="H6415" s="1" t="str">
        <f t="shared" si="402"/>
        <v>Sunday</v>
      </c>
      <c r="I6415" s="1" t="str">
        <f t="shared" si="403"/>
        <v>21</v>
      </c>
      <c r="J6415" t="s">
        <v>47</v>
      </c>
      <c r="K6415" t="s">
        <v>97</v>
      </c>
      <c r="L6415" t="s">
        <v>98</v>
      </c>
      <c r="M6415" t="s">
        <v>19</v>
      </c>
      <c r="N6415">
        <v>34</v>
      </c>
      <c r="O6415">
        <v>73</v>
      </c>
      <c r="P6415">
        <v>2482</v>
      </c>
      <c r="Q6415">
        <v>1241</v>
      </c>
      <c r="R6415">
        <v>0.5</v>
      </c>
      <c r="S6415" t="s">
        <v>82</v>
      </c>
      <c r="T6415" t="str">
        <f>IF(Table1[[#This Row],[Units Sold]]&gt; 700,"High Units","low Units")</f>
        <v>low Units</v>
      </c>
      <c r="U6415">
        <f>SUM(Table1[[#This Row],[Operating Profit]])/SUM(Table1[Operating Profit])*100</f>
        <v>3.7364311022789094E-4</v>
      </c>
      <c r="V6415">
        <f>SUM(Table1[[#This Row],[Price per Unit]]*Table1[[#This Row],[Units Sold]])</f>
        <v>2482</v>
      </c>
      <c r="W6415">
        <f>SUM(Table1[[#This Row],[Total Sales]]-Table1[[#This Row],[Operating Profit]])</f>
        <v>1241</v>
      </c>
      <c r="X6415">
        <f>SUM(Table1[[#This Row],[Total Sales]]-Table1[[#This Row],[Cost]])</f>
        <v>1241</v>
      </c>
      <c r="Y6415">
        <f>SUM(Table1[[#This Row],[profit/loss]])/SUM(Table1[profit/loss])</f>
        <v>3.7364311022789092E-6</v>
      </c>
    </row>
    <row r="6416" spans="1:25" x14ac:dyDescent="0.3">
      <c r="A6416" t="s">
        <v>60</v>
      </c>
      <c r="B6416" t="s">
        <v>82</v>
      </c>
      <c r="C6416">
        <v>1185732</v>
      </c>
      <c r="D6416" s="9">
        <v>44276</v>
      </c>
      <c r="E6416" s="8" t="str">
        <f>TEXT(Table1[[#This Row],[Invoice Date]],"dd-mm-yyyy")</f>
        <v>21-03-2021</v>
      </c>
      <c r="F6416" s="1" t="str">
        <f t="shared" si="400"/>
        <v>March</v>
      </c>
      <c r="G6416" s="1" t="str">
        <f t="shared" si="401"/>
        <v>2021</v>
      </c>
      <c r="H6416" s="1" t="str">
        <f t="shared" si="402"/>
        <v>Sunday</v>
      </c>
      <c r="I6416" s="1" t="str">
        <f t="shared" si="403"/>
        <v>21</v>
      </c>
      <c r="J6416" t="s">
        <v>47</v>
      </c>
      <c r="K6416" t="s">
        <v>97</v>
      </c>
      <c r="L6416" t="s">
        <v>98</v>
      </c>
      <c r="M6416" t="s">
        <v>20</v>
      </c>
      <c r="N6416">
        <v>36</v>
      </c>
      <c r="O6416">
        <v>27</v>
      </c>
      <c r="P6416">
        <v>972</v>
      </c>
      <c r="Q6416">
        <v>505</v>
      </c>
      <c r="R6416">
        <v>0.52</v>
      </c>
      <c r="S6416" t="s">
        <v>82</v>
      </c>
      <c r="T6416" t="str">
        <f>IF(Table1[[#This Row],[Units Sold]]&gt; 700,"High Units","low Units")</f>
        <v>low Units</v>
      </c>
      <c r="U6416">
        <f>SUM(Table1[[#This Row],[Operating Profit]])/SUM(Table1[Operating Profit])*100</f>
        <v>1.520465517043392E-4</v>
      </c>
      <c r="V6416">
        <f>SUM(Table1[[#This Row],[Price per Unit]]*Table1[[#This Row],[Units Sold]])</f>
        <v>972</v>
      </c>
      <c r="W6416">
        <f>SUM(Table1[[#This Row],[Total Sales]]-Table1[[#This Row],[Operating Profit]])</f>
        <v>467</v>
      </c>
      <c r="X6416">
        <f>SUM(Table1[[#This Row],[Total Sales]]-Table1[[#This Row],[Cost]])</f>
        <v>505</v>
      </c>
      <c r="Y6416">
        <f>SUM(Table1[[#This Row],[profit/loss]])/SUM(Table1[profit/loss])</f>
        <v>1.5204655170433919E-6</v>
      </c>
    </row>
    <row r="6417" spans="1:25" x14ac:dyDescent="0.3">
      <c r="A6417" t="s">
        <v>60</v>
      </c>
      <c r="B6417" t="s">
        <v>82</v>
      </c>
      <c r="C6417">
        <v>1185732</v>
      </c>
      <c r="D6417" s="9">
        <v>44276</v>
      </c>
      <c r="E6417" s="8" t="str">
        <f>TEXT(Table1[[#This Row],[Invoice Date]],"dd-mm-yyyy")</f>
        <v>21-03-2021</v>
      </c>
      <c r="F6417" s="1" t="str">
        <f t="shared" si="400"/>
        <v>March</v>
      </c>
      <c r="G6417" s="1" t="str">
        <f t="shared" si="401"/>
        <v>2021</v>
      </c>
      <c r="H6417" s="1" t="str">
        <f t="shared" si="402"/>
        <v>Sunday</v>
      </c>
      <c r="I6417" s="1" t="str">
        <f t="shared" si="403"/>
        <v>21</v>
      </c>
      <c r="J6417" t="s">
        <v>47</v>
      </c>
      <c r="K6417" t="s">
        <v>97</v>
      </c>
      <c r="L6417" t="s">
        <v>98</v>
      </c>
      <c r="M6417" t="s">
        <v>21</v>
      </c>
      <c r="N6417">
        <v>52</v>
      </c>
      <c r="O6417">
        <v>44</v>
      </c>
      <c r="P6417">
        <v>2288</v>
      </c>
      <c r="Q6417">
        <v>1052</v>
      </c>
      <c r="R6417">
        <v>0.46</v>
      </c>
      <c r="S6417" t="s">
        <v>82</v>
      </c>
      <c r="T6417" t="str">
        <f>IF(Table1[[#This Row],[Units Sold]]&gt; 700,"High Units","low Units")</f>
        <v>low Units</v>
      </c>
      <c r="U6417">
        <f>SUM(Table1[[#This Row],[Operating Profit]])/SUM(Table1[Operating Profit])*100</f>
        <v>3.1673855919398973E-4</v>
      </c>
      <c r="V6417">
        <f>SUM(Table1[[#This Row],[Price per Unit]]*Table1[[#This Row],[Units Sold]])</f>
        <v>2288</v>
      </c>
      <c r="W6417">
        <f>SUM(Table1[[#This Row],[Total Sales]]-Table1[[#This Row],[Operating Profit]])</f>
        <v>1236</v>
      </c>
      <c r="X6417">
        <f>SUM(Table1[[#This Row],[Total Sales]]-Table1[[#This Row],[Cost]])</f>
        <v>1052</v>
      </c>
      <c r="Y6417">
        <f>SUM(Table1[[#This Row],[profit/loss]])/SUM(Table1[profit/loss])</f>
        <v>3.1673855919398973E-6</v>
      </c>
    </row>
    <row r="6418" spans="1:25" x14ac:dyDescent="0.3">
      <c r="A6418" t="s">
        <v>60</v>
      </c>
      <c r="B6418" t="s">
        <v>82</v>
      </c>
      <c r="C6418">
        <v>1185732</v>
      </c>
      <c r="D6418" s="9">
        <v>44276</v>
      </c>
      <c r="E6418" s="8" t="str">
        <f>TEXT(Table1[[#This Row],[Invoice Date]],"dd-mm-yyyy")</f>
        <v>21-03-2021</v>
      </c>
      <c r="F6418" s="1" t="str">
        <f t="shared" si="400"/>
        <v>March</v>
      </c>
      <c r="G6418" s="1" t="str">
        <f t="shared" si="401"/>
        <v>2021</v>
      </c>
      <c r="H6418" s="1" t="str">
        <f t="shared" si="402"/>
        <v>Sunday</v>
      </c>
      <c r="I6418" s="1" t="str">
        <f t="shared" si="403"/>
        <v>21</v>
      </c>
      <c r="J6418" t="s">
        <v>47</v>
      </c>
      <c r="K6418" t="s">
        <v>97</v>
      </c>
      <c r="L6418" t="s">
        <v>98</v>
      </c>
      <c r="M6418" t="s">
        <v>22</v>
      </c>
      <c r="N6418">
        <v>42</v>
      </c>
      <c r="O6418">
        <v>65</v>
      </c>
      <c r="P6418">
        <v>2730</v>
      </c>
      <c r="Q6418">
        <v>1392</v>
      </c>
      <c r="R6418">
        <v>0.51</v>
      </c>
      <c r="S6418" t="s">
        <v>82</v>
      </c>
      <c r="T6418" t="str">
        <f>IF(Table1[[#This Row],[Units Sold]]&gt; 700,"High Units","low Units")</f>
        <v>low Units</v>
      </c>
      <c r="U6418">
        <f>SUM(Table1[[#This Row],[Operating Profit]])/SUM(Table1[Operating Profit])*100</f>
        <v>4.191065345988914E-4</v>
      </c>
      <c r="V6418">
        <f>SUM(Table1[[#This Row],[Price per Unit]]*Table1[[#This Row],[Units Sold]])</f>
        <v>2730</v>
      </c>
      <c r="W6418">
        <f>SUM(Table1[[#This Row],[Total Sales]]-Table1[[#This Row],[Operating Profit]])</f>
        <v>1338</v>
      </c>
      <c r="X6418">
        <f>SUM(Table1[[#This Row],[Total Sales]]-Table1[[#This Row],[Cost]])</f>
        <v>1392</v>
      </c>
      <c r="Y6418">
        <f>SUM(Table1[[#This Row],[profit/loss]])/SUM(Table1[profit/loss])</f>
        <v>4.1910653459889139E-6</v>
      </c>
    </row>
    <row r="6419" spans="1:25" x14ac:dyDescent="0.3">
      <c r="A6419" t="s">
        <v>60</v>
      </c>
      <c r="B6419" t="s">
        <v>82</v>
      </c>
      <c r="C6419">
        <v>1185732</v>
      </c>
      <c r="D6419" s="9">
        <v>44308</v>
      </c>
      <c r="E6419" s="8" t="str">
        <f>TEXT(Table1[[#This Row],[Invoice Date]],"dd-mm-yyyy")</f>
        <v>22-04-2021</v>
      </c>
      <c r="F6419" s="1" t="str">
        <f t="shared" si="400"/>
        <v>April</v>
      </c>
      <c r="G6419" s="1" t="str">
        <f t="shared" si="401"/>
        <v>2021</v>
      </c>
      <c r="H6419" s="1" t="str">
        <f t="shared" si="402"/>
        <v>Thursday</v>
      </c>
      <c r="I6419" s="1" t="str">
        <f t="shared" si="403"/>
        <v>22</v>
      </c>
      <c r="J6419" t="s">
        <v>47</v>
      </c>
      <c r="K6419" t="s">
        <v>97</v>
      </c>
      <c r="L6419" t="s">
        <v>98</v>
      </c>
      <c r="M6419" t="s">
        <v>16</v>
      </c>
      <c r="N6419">
        <v>41</v>
      </c>
      <c r="O6419">
        <v>119</v>
      </c>
      <c r="P6419">
        <v>4879</v>
      </c>
      <c r="Q6419">
        <v>2683</v>
      </c>
      <c r="R6419">
        <v>0.55000000000000004</v>
      </c>
      <c r="S6419" t="s">
        <v>82</v>
      </c>
      <c r="T6419" t="str">
        <f>IF(Table1[[#This Row],[Units Sold]]&gt; 700,"High Units","low Units")</f>
        <v>low Units</v>
      </c>
      <c r="U6419">
        <f>SUM(Table1[[#This Row],[Operating Profit]])/SUM(Table1[Operating Profit])*100</f>
        <v>8.0780375885691486E-4</v>
      </c>
      <c r="V6419">
        <f>SUM(Table1[[#This Row],[Price per Unit]]*Table1[[#This Row],[Units Sold]])</f>
        <v>4879</v>
      </c>
      <c r="W6419">
        <f>SUM(Table1[[#This Row],[Total Sales]]-Table1[[#This Row],[Operating Profit]])</f>
        <v>2196</v>
      </c>
      <c r="X6419">
        <f>SUM(Table1[[#This Row],[Total Sales]]-Table1[[#This Row],[Cost]])</f>
        <v>2683</v>
      </c>
      <c r="Y6419">
        <f>SUM(Table1[[#This Row],[profit/loss]])/SUM(Table1[profit/loss])</f>
        <v>8.0780375885691485E-6</v>
      </c>
    </row>
    <row r="6420" spans="1:25" x14ac:dyDescent="0.3">
      <c r="A6420" t="s">
        <v>60</v>
      </c>
      <c r="B6420" t="s">
        <v>82</v>
      </c>
      <c r="C6420">
        <v>1185732</v>
      </c>
      <c r="D6420" s="9">
        <v>44308</v>
      </c>
      <c r="E6420" s="8" t="str">
        <f>TEXT(Table1[[#This Row],[Invoice Date]],"dd-mm-yyyy")</f>
        <v>22-04-2021</v>
      </c>
      <c r="F6420" s="1" t="str">
        <f t="shared" si="400"/>
        <v>April</v>
      </c>
      <c r="G6420" s="1" t="str">
        <f t="shared" si="401"/>
        <v>2021</v>
      </c>
      <c r="H6420" s="1" t="str">
        <f t="shared" si="402"/>
        <v>Thursday</v>
      </c>
      <c r="I6420" s="1" t="str">
        <f t="shared" si="403"/>
        <v>22</v>
      </c>
      <c r="J6420" t="s">
        <v>47</v>
      </c>
      <c r="K6420" t="s">
        <v>97</v>
      </c>
      <c r="L6420" t="s">
        <v>98</v>
      </c>
      <c r="M6420" t="s">
        <v>18</v>
      </c>
      <c r="N6420">
        <v>41</v>
      </c>
      <c r="O6420">
        <v>49</v>
      </c>
      <c r="P6420">
        <v>2009</v>
      </c>
      <c r="Q6420">
        <v>964</v>
      </c>
      <c r="R6420">
        <v>0.48</v>
      </c>
      <c r="S6420" t="s">
        <v>82</v>
      </c>
      <c r="T6420" t="str">
        <f>IF(Table1[[#This Row],[Units Sold]]&gt; 700,"High Units","low Units")</f>
        <v>low Units</v>
      </c>
      <c r="U6420">
        <f>SUM(Table1[[#This Row],[Operating Profit]])/SUM(Table1[Operating Profit])*100</f>
        <v>2.9024331850095638E-4</v>
      </c>
      <c r="V6420">
        <f>SUM(Table1[[#This Row],[Price per Unit]]*Table1[[#This Row],[Units Sold]])</f>
        <v>2009</v>
      </c>
      <c r="W6420">
        <f>SUM(Table1[[#This Row],[Total Sales]]-Table1[[#This Row],[Operating Profit]])</f>
        <v>1045</v>
      </c>
      <c r="X6420">
        <f>SUM(Table1[[#This Row],[Total Sales]]-Table1[[#This Row],[Cost]])</f>
        <v>964</v>
      </c>
      <c r="Y6420">
        <f>SUM(Table1[[#This Row],[profit/loss]])/SUM(Table1[profit/loss])</f>
        <v>2.9024331850095638E-6</v>
      </c>
    </row>
    <row r="6421" spans="1:25" x14ac:dyDescent="0.3">
      <c r="A6421" t="s">
        <v>60</v>
      </c>
      <c r="B6421" t="s">
        <v>82</v>
      </c>
      <c r="C6421">
        <v>1185732</v>
      </c>
      <c r="D6421" s="9">
        <v>44308</v>
      </c>
      <c r="E6421" s="8" t="str">
        <f>TEXT(Table1[[#This Row],[Invoice Date]],"dd-mm-yyyy")</f>
        <v>22-04-2021</v>
      </c>
      <c r="F6421" s="1" t="str">
        <f t="shared" si="400"/>
        <v>April</v>
      </c>
      <c r="G6421" s="1" t="str">
        <f t="shared" si="401"/>
        <v>2021</v>
      </c>
      <c r="H6421" s="1" t="str">
        <f t="shared" si="402"/>
        <v>Thursday</v>
      </c>
      <c r="I6421" s="1" t="str">
        <f t="shared" si="403"/>
        <v>22</v>
      </c>
      <c r="J6421" t="s">
        <v>47</v>
      </c>
      <c r="K6421" t="s">
        <v>97</v>
      </c>
      <c r="L6421" t="s">
        <v>98</v>
      </c>
      <c r="M6421" t="s">
        <v>19</v>
      </c>
      <c r="N6421">
        <v>38</v>
      </c>
      <c r="O6421">
        <v>49</v>
      </c>
      <c r="P6421">
        <v>1862</v>
      </c>
      <c r="Q6421">
        <v>1024</v>
      </c>
      <c r="R6421">
        <v>0.55000000000000004</v>
      </c>
      <c r="S6421" t="s">
        <v>82</v>
      </c>
      <c r="T6421" t="str">
        <f>IF(Table1[[#This Row],[Units Sold]]&gt; 700,"High Units","low Units")</f>
        <v>low Units</v>
      </c>
      <c r="U6421">
        <f>SUM(Table1[[#This Row],[Operating Profit]])/SUM(Table1[Operating Profit])*100</f>
        <v>3.0830825533711547E-4</v>
      </c>
      <c r="V6421">
        <f>SUM(Table1[[#This Row],[Price per Unit]]*Table1[[#This Row],[Units Sold]])</f>
        <v>1862</v>
      </c>
      <c r="W6421">
        <f>SUM(Table1[[#This Row],[Total Sales]]-Table1[[#This Row],[Operating Profit]])</f>
        <v>838</v>
      </c>
      <c r="X6421">
        <f>SUM(Table1[[#This Row],[Total Sales]]-Table1[[#This Row],[Cost]])</f>
        <v>1024</v>
      </c>
      <c r="Y6421">
        <f>SUM(Table1[[#This Row],[profit/loss]])/SUM(Table1[profit/loss])</f>
        <v>3.0830825533711549E-6</v>
      </c>
    </row>
    <row r="6422" spans="1:25" x14ac:dyDescent="0.3">
      <c r="A6422" t="s">
        <v>60</v>
      </c>
      <c r="B6422" t="s">
        <v>82</v>
      </c>
      <c r="C6422">
        <v>1185732</v>
      </c>
      <c r="D6422" s="9">
        <v>44308</v>
      </c>
      <c r="E6422" s="8" t="str">
        <f>TEXT(Table1[[#This Row],[Invoice Date]],"dd-mm-yyyy")</f>
        <v>22-04-2021</v>
      </c>
      <c r="F6422" s="1" t="str">
        <f t="shared" si="400"/>
        <v>April</v>
      </c>
      <c r="G6422" s="1" t="str">
        <f t="shared" si="401"/>
        <v>2021</v>
      </c>
      <c r="H6422" s="1" t="str">
        <f t="shared" si="402"/>
        <v>Thursday</v>
      </c>
      <c r="I6422" s="1" t="str">
        <f t="shared" si="403"/>
        <v>22</v>
      </c>
      <c r="J6422" t="s">
        <v>47</v>
      </c>
      <c r="K6422" t="s">
        <v>97</v>
      </c>
      <c r="L6422" t="s">
        <v>98</v>
      </c>
      <c r="M6422" t="s">
        <v>20</v>
      </c>
      <c r="N6422">
        <v>42</v>
      </c>
      <c r="O6422">
        <v>29</v>
      </c>
      <c r="P6422">
        <v>1218</v>
      </c>
      <c r="Q6422">
        <v>609</v>
      </c>
      <c r="R6422">
        <v>0.5</v>
      </c>
      <c r="S6422" t="s">
        <v>82</v>
      </c>
      <c r="T6422" t="str">
        <f>IF(Table1[[#This Row],[Units Sold]]&gt; 700,"High Units","low Units")</f>
        <v>low Units</v>
      </c>
      <c r="U6422">
        <f>SUM(Table1[[#This Row],[Operating Profit]])/SUM(Table1[Operating Profit])*100</f>
        <v>1.8335910888701498E-4</v>
      </c>
      <c r="V6422">
        <f>SUM(Table1[[#This Row],[Price per Unit]]*Table1[[#This Row],[Units Sold]])</f>
        <v>1218</v>
      </c>
      <c r="W6422">
        <f>SUM(Table1[[#This Row],[Total Sales]]-Table1[[#This Row],[Operating Profit]])</f>
        <v>609</v>
      </c>
      <c r="X6422">
        <f>SUM(Table1[[#This Row],[Total Sales]]-Table1[[#This Row],[Cost]])</f>
        <v>609</v>
      </c>
      <c r="Y6422">
        <f>SUM(Table1[[#This Row],[profit/loss]])/SUM(Table1[profit/loss])</f>
        <v>1.8335910888701497E-6</v>
      </c>
    </row>
    <row r="6423" spans="1:25" x14ac:dyDescent="0.3">
      <c r="A6423" t="s">
        <v>60</v>
      </c>
      <c r="B6423" t="s">
        <v>82</v>
      </c>
      <c r="C6423">
        <v>1185732</v>
      </c>
      <c r="D6423" s="9">
        <v>44308</v>
      </c>
      <c r="E6423" s="8" t="str">
        <f>TEXT(Table1[[#This Row],[Invoice Date]],"dd-mm-yyyy")</f>
        <v>22-04-2021</v>
      </c>
      <c r="F6423" s="1" t="str">
        <f t="shared" si="400"/>
        <v>April</v>
      </c>
      <c r="G6423" s="1" t="str">
        <f t="shared" si="401"/>
        <v>2021</v>
      </c>
      <c r="H6423" s="1" t="str">
        <f t="shared" si="402"/>
        <v>Thursday</v>
      </c>
      <c r="I6423" s="1" t="str">
        <f t="shared" si="403"/>
        <v>22</v>
      </c>
      <c r="J6423" t="s">
        <v>47</v>
      </c>
      <c r="K6423" t="s">
        <v>97</v>
      </c>
      <c r="L6423" t="s">
        <v>98</v>
      </c>
      <c r="M6423" t="s">
        <v>21</v>
      </c>
      <c r="N6423">
        <v>47</v>
      </c>
      <c r="O6423">
        <v>35</v>
      </c>
      <c r="P6423">
        <v>1645</v>
      </c>
      <c r="Q6423">
        <v>806</v>
      </c>
      <c r="R6423">
        <v>0.49</v>
      </c>
      <c r="S6423" t="s">
        <v>82</v>
      </c>
      <c r="T6423" t="str">
        <f>IF(Table1[[#This Row],[Units Sold]]&gt; 700,"High Units","low Units")</f>
        <v>low Units</v>
      </c>
      <c r="U6423">
        <f>SUM(Table1[[#This Row],[Operating Profit]])/SUM(Table1[Operating Profit])*100</f>
        <v>2.4267231816573739E-4</v>
      </c>
      <c r="V6423">
        <f>SUM(Table1[[#This Row],[Price per Unit]]*Table1[[#This Row],[Units Sold]])</f>
        <v>1645</v>
      </c>
      <c r="W6423">
        <f>SUM(Table1[[#This Row],[Total Sales]]-Table1[[#This Row],[Operating Profit]])</f>
        <v>839</v>
      </c>
      <c r="X6423">
        <f>SUM(Table1[[#This Row],[Total Sales]]-Table1[[#This Row],[Cost]])</f>
        <v>806</v>
      </c>
      <c r="Y6423">
        <f>SUM(Table1[[#This Row],[profit/loss]])/SUM(Table1[profit/loss])</f>
        <v>2.4267231816573739E-6</v>
      </c>
    </row>
    <row r="6424" spans="1:25" x14ac:dyDescent="0.3">
      <c r="A6424" t="s">
        <v>60</v>
      </c>
      <c r="B6424" t="s">
        <v>82</v>
      </c>
      <c r="C6424">
        <v>1185732</v>
      </c>
      <c r="D6424" s="9">
        <v>44308</v>
      </c>
      <c r="E6424" s="8" t="str">
        <f>TEXT(Table1[[#This Row],[Invoice Date]],"dd-mm-yyyy")</f>
        <v>22-04-2021</v>
      </c>
      <c r="F6424" s="1" t="str">
        <f t="shared" si="400"/>
        <v>April</v>
      </c>
      <c r="G6424" s="1" t="str">
        <f t="shared" si="401"/>
        <v>2021</v>
      </c>
      <c r="H6424" s="1" t="str">
        <f t="shared" si="402"/>
        <v>Thursday</v>
      </c>
      <c r="I6424" s="1" t="str">
        <f t="shared" si="403"/>
        <v>22</v>
      </c>
      <c r="J6424" t="s">
        <v>47</v>
      </c>
      <c r="K6424" t="s">
        <v>97</v>
      </c>
      <c r="L6424" t="s">
        <v>98</v>
      </c>
      <c r="M6424" t="s">
        <v>22</v>
      </c>
      <c r="N6424">
        <v>36</v>
      </c>
      <c r="O6424">
        <v>75</v>
      </c>
      <c r="P6424">
        <v>2700</v>
      </c>
      <c r="Q6424">
        <v>1350</v>
      </c>
      <c r="R6424">
        <v>0.5</v>
      </c>
      <c r="S6424" t="s">
        <v>82</v>
      </c>
      <c r="T6424" t="str">
        <f>IF(Table1[[#This Row],[Units Sold]]&gt; 700,"High Units","low Units")</f>
        <v>low Units</v>
      </c>
      <c r="U6424">
        <f>SUM(Table1[[#This Row],[Operating Profit]])/SUM(Table1[Operating Profit])*100</f>
        <v>4.0646107881357995E-4</v>
      </c>
      <c r="V6424">
        <f>SUM(Table1[[#This Row],[Price per Unit]]*Table1[[#This Row],[Units Sold]])</f>
        <v>2700</v>
      </c>
      <c r="W6424">
        <f>SUM(Table1[[#This Row],[Total Sales]]-Table1[[#This Row],[Operating Profit]])</f>
        <v>1350</v>
      </c>
      <c r="X6424">
        <f>SUM(Table1[[#This Row],[Total Sales]]-Table1[[#This Row],[Cost]])</f>
        <v>1350</v>
      </c>
      <c r="Y6424">
        <f>SUM(Table1[[#This Row],[profit/loss]])/SUM(Table1[profit/loss])</f>
        <v>4.0646107881357995E-6</v>
      </c>
    </row>
    <row r="6425" spans="1:25" x14ac:dyDescent="0.3">
      <c r="A6425" t="s">
        <v>60</v>
      </c>
      <c r="B6425" t="s">
        <v>82</v>
      </c>
      <c r="C6425">
        <v>1185732</v>
      </c>
      <c r="D6425" s="9">
        <v>44339</v>
      </c>
      <c r="E6425" s="8" t="str">
        <f>TEXT(Table1[[#This Row],[Invoice Date]],"dd-mm-yyyy")</f>
        <v>23-05-2021</v>
      </c>
      <c r="F6425" s="1" t="str">
        <f t="shared" si="400"/>
        <v>May</v>
      </c>
      <c r="G6425" s="1" t="str">
        <f t="shared" si="401"/>
        <v>2021</v>
      </c>
      <c r="H6425" s="1" t="str">
        <f t="shared" si="402"/>
        <v>Sunday</v>
      </c>
      <c r="I6425" s="1" t="str">
        <f t="shared" si="403"/>
        <v>23</v>
      </c>
      <c r="J6425" t="s">
        <v>47</v>
      </c>
      <c r="K6425" t="s">
        <v>97</v>
      </c>
      <c r="L6425" t="s">
        <v>98</v>
      </c>
      <c r="M6425" t="s">
        <v>16</v>
      </c>
      <c r="N6425">
        <v>49</v>
      </c>
      <c r="O6425">
        <v>156</v>
      </c>
      <c r="P6425">
        <v>7644</v>
      </c>
      <c r="Q6425">
        <v>3898</v>
      </c>
      <c r="R6425">
        <v>0.51</v>
      </c>
      <c r="S6425" t="s">
        <v>82</v>
      </c>
      <c r="T6425" t="str">
        <f>IF(Table1[[#This Row],[Units Sold]]&gt; 700,"High Units","low Units")</f>
        <v>low Units</v>
      </c>
      <c r="U6425">
        <f>SUM(Table1[[#This Row],[Operating Profit]])/SUM(Table1[Operating Profit])*100</f>
        <v>1.1736187297891369E-3</v>
      </c>
      <c r="V6425">
        <f>SUM(Table1[[#This Row],[Price per Unit]]*Table1[[#This Row],[Units Sold]])</f>
        <v>7644</v>
      </c>
      <c r="W6425">
        <f>SUM(Table1[[#This Row],[Total Sales]]-Table1[[#This Row],[Operating Profit]])</f>
        <v>3746</v>
      </c>
      <c r="X6425">
        <f>SUM(Table1[[#This Row],[Total Sales]]-Table1[[#This Row],[Cost]])</f>
        <v>3898</v>
      </c>
      <c r="Y6425">
        <f>SUM(Table1[[#This Row],[profit/loss]])/SUM(Table1[profit/loss])</f>
        <v>1.1736187297891368E-5</v>
      </c>
    </row>
    <row r="6426" spans="1:25" x14ac:dyDescent="0.3">
      <c r="A6426" t="s">
        <v>60</v>
      </c>
      <c r="B6426" t="s">
        <v>82</v>
      </c>
      <c r="C6426">
        <v>1185732</v>
      </c>
      <c r="D6426" s="9">
        <v>44339</v>
      </c>
      <c r="E6426" s="8" t="str">
        <f>TEXT(Table1[[#This Row],[Invoice Date]],"dd-mm-yyyy")</f>
        <v>23-05-2021</v>
      </c>
      <c r="F6426" s="1" t="str">
        <f t="shared" si="400"/>
        <v>May</v>
      </c>
      <c r="G6426" s="1" t="str">
        <f t="shared" si="401"/>
        <v>2021</v>
      </c>
      <c r="H6426" s="1" t="str">
        <f t="shared" si="402"/>
        <v>Sunday</v>
      </c>
      <c r="I6426" s="1" t="str">
        <f t="shared" si="403"/>
        <v>23</v>
      </c>
      <c r="J6426" t="s">
        <v>47</v>
      </c>
      <c r="K6426" t="s">
        <v>97</v>
      </c>
      <c r="L6426" t="s">
        <v>98</v>
      </c>
      <c r="M6426" t="s">
        <v>18</v>
      </c>
      <c r="N6426">
        <v>42</v>
      </c>
      <c r="O6426">
        <v>68</v>
      </c>
      <c r="P6426">
        <v>2856</v>
      </c>
      <c r="Q6426">
        <v>1428</v>
      </c>
      <c r="R6426">
        <v>0.5</v>
      </c>
      <c r="S6426" t="s">
        <v>82</v>
      </c>
      <c r="T6426" t="str">
        <f>IF(Table1[[#This Row],[Units Sold]]&gt; 700,"High Units","low Units")</f>
        <v>low Units</v>
      </c>
      <c r="U6426">
        <f>SUM(Table1[[#This Row],[Operating Profit]])/SUM(Table1[Operating Profit])*100</f>
        <v>4.2994549670058679E-4</v>
      </c>
      <c r="V6426">
        <f>SUM(Table1[[#This Row],[Price per Unit]]*Table1[[#This Row],[Units Sold]])</f>
        <v>2856</v>
      </c>
      <c r="W6426">
        <f>SUM(Table1[[#This Row],[Total Sales]]-Table1[[#This Row],[Operating Profit]])</f>
        <v>1428</v>
      </c>
      <c r="X6426">
        <f>SUM(Table1[[#This Row],[Total Sales]]-Table1[[#This Row],[Cost]])</f>
        <v>1428</v>
      </c>
      <c r="Y6426">
        <f>SUM(Table1[[#This Row],[profit/loss]])/SUM(Table1[profit/loss])</f>
        <v>4.2994549670058681E-6</v>
      </c>
    </row>
    <row r="6427" spans="1:25" x14ac:dyDescent="0.3">
      <c r="A6427" t="s">
        <v>60</v>
      </c>
      <c r="B6427" t="s">
        <v>82</v>
      </c>
      <c r="C6427">
        <v>1185732</v>
      </c>
      <c r="D6427" s="9">
        <v>44339</v>
      </c>
      <c r="E6427" s="8" t="str">
        <f>TEXT(Table1[[#This Row],[Invoice Date]],"dd-mm-yyyy")</f>
        <v>23-05-2021</v>
      </c>
      <c r="F6427" s="1" t="str">
        <f t="shared" si="400"/>
        <v>May</v>
      </c>
      <c r="G6427" s="1" t="str">
        <f t="shared" si="401"/>
        <v>2021</v>
      </c>
      <c r="H6427" s="1" t="str">
        <f t="shared" si="402"/>
        <v>Sunday</v>
      </c>
      <c r="I6427" s="1" t="str">
        <f t="shared" si="403"/>
        <v>23</v>
      </c>
      <c r="J6427" t="s">
        <v>47</v>
      </c>
      <c r="K6427" t="s">
        <v>97</v>
      </c>
      <c r="L6427" t="s">
        <v>98</v>
      </c>
      <c r="M6427" t="s">
        <v>19</v>
      </c>
      <c r="N6427">
        <v>38</v>
      </c>
      <c r="O6427">
        <v>58</v>
      </c>
      <c r="P6427">
        <v>2204</v>
      </c>
      <c r="Q6427">
        <v>1146</v>
      </c>
      <c r="R6427">
        <v>0.52</v>
      </c>
      <c r="S6427" t="s">
        <v>82</v>
      </c>
      <c r="T6427" t="str">
        <f>IF(Table1[[#This Row],[Units Sold]]&gt; 700,"High Units","low Units")</f>
        <v>low Units</v>
      </c>
      <c r="U6427">
        <f>SUM(Table1[[#This Row],[Operating Profit]])/SUM(Table1[Operating Profit])*100</f>
        <v>3.4504029357063901E-4</v>
      </c>
      <c r="V6427">
        <f>SUM(Table1[[#This Row],[Price per Unit]]*Table1[[#This Row],[Units Sold]])</f>
        <v>2204</v>
      </c>
      <c r="W6427">
        <f>SUM(Table1[[#This Row],[Total Sales]]-Table1[[#This Row],[Operating Profit]])</f>
        <v>1058</v>
      </c>
      <c r="X6427">
        <f>SUM(Table1[[#This Row],[Total Sales]]-Table1[[#This Row],[Cost]])</f>
        <v>1146</v>
      </c>
      <c r="Y6427">
        <f>SUM(Table1[[#This Row],[profit/loss]])/SUM(Table1[profit/loss])</f>
        <v>3.4504029357063901E-6</v>
      </c>
    </row>
    <row r="6428" spans="1:25" x14ac:dyDescent="0.3">
      <c r="A6428" t="s">
        <v>60</v>
      </c>
      <c r="B6428" t="s">
        <v>82</v>
      </c>
      <c r="C6428">
        <v>1185732</v>
      </c>
      <c r="D6428" s="9">
        <v>44339</v>
      </c>
      <c r="E6428" s="8" t="str">
        <f>TEXT(Table1[[#This Row],[Invoice Date]],"dd-mm-yyyy")</f>
        <v>23-05-2021</v>
      </c>
      <c r="F6428" s="1" t="str">
        <f t="shared" si="400"/>
        <v>May</v>
      </c>
      <c r="G6428" s="1" t="str">
        <f t="shared" si="401"/>
        <v>2021</v>
      </c>
      <c r="H6428" s="1" t="str">
        <f t="shared" si="402"/>
        <v>Sunday</v>
      </c>
      <c r="I6428" s="1" t="str">
        <f t="shared" si="403"/>
        <v>23</v>
      </c>
      <c r="J6428" t="s">
        <v>47</v>
      </c>
      <c r="K6428" t="s">
        <v>97</v>
      </c>
      <c r="L6428" t="s">
        <v>98</v>
      </c>
      <c r="M6428" t="s">
        <v>20</v>
      </c>
      <c r="N6428">
        <v>38</v>
      </c>
      <c r="O6428">
        <v>38</v>
      </c>
      <c r="P6428">
        <v>1444</v>
      </c>
      <c r="Q6428">
        <v>780</v>
      </c>
      <c r="R6428">
        <v>0.54</v>
      </c>
      <c r="S6428" t="s">
        <v>82</v>
      </c>
      <c r="T6428" t="str">
        <f>IF(Table1[[#This Row],[Units Sold]]&gt; 700,"High Units","low Units")</f>
        <v>low Units</v>
      </c>
      <c r="U6428">
        <f>SUM(Table1[[#This Row],[Operating Profit]])/SUM(Table1[Operating Profit])*100</f>
        <v>2.3484417887006845E-4</v>
      </c>
      <c r="V6428">
        <f>SUM(Table1[[#This Row],[Price per Unit]]*Table1[[#This Row],[Units Sold]])</f>
        <v>1444</v>
      </c>
      <c r="W6428">
        <f>SUM(Table1[[#This Row],[Total Sales]]-Table1[[#This Row],[Operating Profit]])</f>
        <v>664</v>
      </c>
      <c r="X6428">
        <f>SUM(Table1[[#This Row],[Total Sales]]-Table1[[#This Row],[Cost]])</f>
        <v>780</v>
      </c>
      <c r="Y6428">
        <f>SUM(Table1[[#This Row],[profit/loss]])/SUM(Table1[profit/loss])</f>
        <v>2.3484417887006845E-6</v>
      </c>
    </row>
    <row r="6429" spans="1:25" x14ac:dyDescent="0.3">
      <c r="A6429" t="s">
        <v>60</v>
      </c>
      <c r="B6429" t="s">
        <v>82</v>
      </c>
      <c r="C6429">
        <v>1185732</v>
      </c>
      <c r="D6429" s="9">
        <v>44339</v>
      </c>
      <c r="E6429" s="8" t="str">
        <f>TEXT(Table1[[#This Row],[Invoice Date]],"dd-mm-yyyy")</f>
        <v>23-05-2021</v>
      </c>
      <c r="F6429" s="1" t="str">
        <f t="shared" si="400"/>
        <v>May</v>
      </c>
      <c r="G6429" s="1" t="str">
        <f t="shared" si="401"/>
        <v>2021</v>
      </c>
      <c r="H6429" s="1" t="str">
        <f t="shared" si="402"/>
        <v>Sunday</v>
      </c>
      <c r="I6429" s="1" t="str">
        <f t="shared" si="403"/>
        <v>23</v>
      </c>
      <c r="J6429" t="s">
        <v>47</v>
      </c>
      <c r="K6429" t="s">
        <v>97</v>
      </c>
      <c r="L6429" t="s">
        <v>98</v>
      </c>
      <c r="M6429" t="s">
        <v>21</v>
      </c>
      <c r="N6429">
        <v>46</v>
      </c>
      <c r="O6429">
        <v>42</v>
      </c>
      <c r="P6429">
        <v>1932</v>
      </c>
      <c r="Q6429">
        <v>889</v>
      </c>
      <c r="R6429">
        <v>0.46</v>
      </c>
      <c r="S6429" t="s">
        <v>82</v>
      </c>
      <c r="T6429" t="str">
        <f>IF(Table1[[#This Row],[Units Sold]]&gt; 700,"High Units","low Units")</f>
        <v>low Units</v>
      </c>
      <c r="U6429">
        <f>SUM(Table1[[#This Row],[Operating Profit]])/SUM(Table1[Operating Profit])*100</f>
        <v>2.6766214745575746E-4</v>
      </c>
      <c r="V6429">
        <f>SUM(Table1[[#This Row],[Price per Unit]]*Table1[[#This Row],[Units Sold]])</f>
        <v>1932</v>
      </c>
      <c r="W6429">
        <f>SUM(Table1[[#This Row],[Total Sales]]-Table1[[#This Row],[Operating Profit]])</f>
        <v>1043</v>
      </c>
      <c r="X6429">
        <f>SUM(Table1[[#This Row],[Total Sales]]-Table1[[#This Row],[Cost]])</f>
        <v>889</v>
      </c>
      <c r="Y6429">
        <f>SUM(Table1[[#This Row],[profit/loss]])/SUM(Table1[profit/loss])</f>
        <v>2.6766214745575748E-6</v>
      </c>
    </row>
    <row r="6430" spans="1:25" x14ac:dyDescent="0.3">
      <c r="A6430" t="s">
        <v>60</v>
      </c>
      <c r="B6430" t="s">
        <v>82</v>
      </c>
      <c r="C6430">
        <v>1185732</v>
      </c>
      <c r="D6430" s="9">
        <v>44339</v>
      </c>
      <c r="E6430" s="8" t="str">
        <f>TEXT(Table1[[#This Row],[Invoice Date]],"dd-mm-yyyy")</f>
        <v>23-05-2021</v>
      </c>
      <c r="F6430" s="1" t="str">
        <f t="shared" si="400"/>
        <v>May</v>
      </c>
      <c r="G6430" s="1" t="str">
        <f t="shared" si="401"/>
        <v>2021</v>
      </c>
      <c r="H6430" s="1" t="str">
        <f t="shared" si="402"/>
        <v>Sunday</v>
      </c>
      <c r="I6430" s="1" t="str">
        <f t="shared" si="403"/>
        <v>23</v>
      </c>
      <c r="J6430" t="s">
        <v>47</v>
      </c>
      <c r="K6430" t="s">
        <v>97</v>
      </c>
      <c r="L6430" t="s">
        <v>98</v>
      </c>
      <c r="M6430" t="s">
        <v>22</v>
      </c>
      <c r="N6430">
        <v>51</v>
      </c>
      <c r="O6430">
        <v>83</v>
      </c>
      <c r="P6430">
        <v>4233</v>
      </c>
      <c r="Q6430">
        <v>2159</v>
      </c>
      <c r="R6430">
        <v>0.51</v>
      </c>
      <c r="S6430" t="s">
        <v>82</v>
      </c>
      <c r="T6430" t="str">
        <f>IF(Table1[[#This Row],[Units Sold]]&gt; 700,"High Units","low Units")</f>
        <v>low Units</v>
      </c>
      <c r="U6430">
        <f>SUM(Table1[[#This Row],[Operating Profit]])/SUM(Table1[Operating Profit])*100</f>
        <v>6.5003664382112531E-4</v>
      </c>
      <c r="V6430">
        <f>SUM(Table1[[#This Row],[Price per Unit]]*Table1[[#This Row],[Units Sold]])</f>
        <v>4233</v>
      </c>
      <c r="W6430">
        <f>SUM(Table1[[#This Row],[Total Sales]]-Table1[[#This Row],[Operating Profit]])</f>
        <v>2074</v>
      </c>
      <c r="X6430">
        <f>SUM(Table1[[#This Row],[Total Sales]]-Table1[[#This Row],[Cost]])</f>
        <v>2159</v>
      </c>
      <c r="Y6430">
        <f>SUM(Table1[[#This Row],[profit/loss]])/SUM(Table1[profit/loss])</f>
        <v>6.5003664382112535E-6</v>
      </c>
    </row>
    <row r="6431" spans="1:25" x14ac:dyDescent="0.3">
      <c r="A6431" t="s">
        <v>60</v>
      </c>
      <c r="B6431" t="s">
        <v>82</v>
      </c>
      <c r="C6431">
        <v>1185732</v>
      </c>
      <c r="D6431" s="9">
        <v>44369</v>
      </c>
      <c r="E6431" s="8" t="str">
        <f>TEXT(Table1[[#This Row],[Invoice Date]],"dd-mm-yyyy")</f>
        <v>22-06-2021</v>
      </c>
      <c r="F6431" s="1" t="str">
        <f t="shared" si="400"/>
        <v>June</v>
      </c>
      <c r="G6431" s="1" t="str">
        <f t="shared" si="401"/>
        <v>2021</v>
      </c>
      <c r="H6431" s="1" t="str">
        <f t="shared" si="402"/>
        <v>Tuesday</v>
      </c>
      <c r="I6431" s="1" t="str">
        <f t="shared" si="403"/>
        <v>22</v>
      </c>
      <c r="J6431" t="s">
        <v>47</v>
      </c>
      <c r="K6431" t="s">
        <v>97</v>
      </c>
      <c r="L6431" t="s">
        <v>98</v>
      </c>
      <c r="M6431" t="s">
        <v>16</v>
      </c>
      <c r="N6431">
        <v>36</v>
      </c>
      <c r="O6431">
        <v>142</v>
      </c>
      <c r="P6431">
        <v>5112</v>
      </c>
      <c r="Q6431">
        <v>2556</v>
      </c>
      <c r="R6431">
        <v>0.5</v>
      </c>
      <c r="S6431" t="s">
        <v>82</v>
      </c>
      <c r="T6431" t="str">
        <f>IF(Table1[[#This Row],[Units Sold]]&gt; 700,"High Units","low Units")</f>
        <v>low Units</v>
      </c>
      <c r="U6431">
        <f>SUM(Table1[[#This Row],[Operating Profit]])/SUM(Table1[Operating Profit])*100</f>
        <v>7.6956630922037799E-4</v>
      </c>
      <c r="V6431">
        <f>SUM(Table1[[#This Row],[Price per Unit]]*Table1[[#This Row],[Units Sold]])</f>
        <v>5112</v>
      </c>
      <c r="W6431">
        <f>SUM(Table1[[#This Row],[Total Sales]]-Table1[[#This Row],[Operating Profit]])</f>
        <v>2556</v>
      </c>
      <c r="X6431">
        <f>SUM(Table1[[#This Row],[Total Sales]]-Table1[[#This Row],[Cost]])</f>
        <v>2556</v>
      </c>
      <c r="Y6431">
        <f>SUM(Table1[[#This Row],[profit/loss]])/SUM(Table1[profit/loss])</f>
        <v>7.6956630922037803E-6</v>
      </c>
    </row>
    <row r="6432" spans="1:25" x14ac:dyDescent="0.3">
      <c r="A6432" t="s">
        <v>60</v>
      </c>
      <c r="B6432" t="s">
        <v>82</v>
      </c>
      <c r="C6432">
        <v>1185732</v>
      </c>
      <c r="D6432" s="9">
        <v>44369</v>
      </c>
      <c r="E6432" s="8" t="str">
        <f>TEXT(Table1[[#This Row],[Invoice Date]],"dd-mm-yyyy")</f>
        <v>22-06-2021</v>
      </c>
      <c r="F6432" s="1" t="str">
        <f t="shared" si="400"/>
        <v>June</v>
      </c>
      <c r="G6432" s="1" t="str">
        <f t="shared" si="401"/>
        <v>2021</v>
      </c>
      <c r="H6432" s="1" t="str">
        <f t="shared" si="402"/>
        <v>Tuesday</v>
      </c>
      <c r="I6432" s="1" t="str">
        <f t="shared" si="403"/>
        <v>22</v>
      </c>
      <c r="J6432" t="s">
        <v>47</v>
      </c>
      <c r="K6432" t="s">
        <v>97</v>
      </c>
      <c r="L6432" t="s">
        <v>98</v>
      </c>
      <c r="M6432" t="s">
        <v>18</v>
      </c>
      <c r="N6432">
        <v>33</v>
      </c>
      <c r="O6432">
        <v>77</v>
      </c>
      <c r="P6432">
        <v>2541</v>
      </c>
      <c r="Q6432">
        <v>1245</v>
      </c>
      <c r="R6432">
        <v>0.49</v>
      </c>
      <c r="S6432" t="s">
        <v>82</v>
      </c>
      <c r="T6432" t="str">
        <f>IF(Table1[[#This Row],[Units Sold]]&gt; 700,"High Units","low Units")</f>
        <v>low Units</v>
      </c>
      <c r="U6432">
        <f>SUM(Table1[[#This Row],[Operating Profit]])/SUM(Table1[Operating Profit])*100</f>
        <v>3.7484743935030151E-4</v>
      </c>
      <c r="V6432">
        <f>SUM(Table1[[#This Row],[Price per Unit]]*Table1[[#This Row],[Units Sold]])</f>
        <v>2541</v>
      </c>
      <c r="W6432">
        <f>SUM(Table1[[#This Row],[Total Sales]]-Table1[[#This Row],[Operating Profit]])</f>
        <v>1296</v>
      </c>
      <c r="X6432">
        <f>SUM(Table1[[#This Row],[Total Sales]]-Table1[[#This Row],[Cost]])</f>
        <v>1245</v>
      </c>
      <c r="Y6432">
        <f>SUM(Table1[[#This Row],[profit/loss]])/SUM(Table1[profit/loss])</f>
        <v>3.7484743935030151E-6</v>
      </c>
    </row>
    <row r="6433" spans="1:25" x14ac:dyDescent="0.3">
      <c r="A6433" t="s">
        <v>60</v>
      </c>
      <c r="B6433" t="s">
        <v>82</v>
      </c>
      <c r="C6433">
        <v>1185732</v>
      </c>
      <c r="D6433" s="9">
        <v>44369</v>
      </c>
      <c r="E6433" s="8" t="str">
        <f>TEXT(Table1[[#This Row],[Invoice Date]],"dd-mm-yyyy")</f>
        <v>22-06-2021</v>
      </c>
      <c r="F6433" s="1" t="str">
        <f t="shared" si="400"/>
        <v>June</v>
      </c>
      <c r="G6433" s="1" t="str">
        <f t="shared" si="401"/>
        <v>2021</v>
      </c>
      <c r="H6433" s="1" t="str">
        <f t="shared" si="402"/>
        <v>Tuesday</v>
      </c>
      <c r="I6433" s="1" t="str">
        <f t="shared" si="403"/>
        <v>22</v>
      </c>
      <c r="J6433" t="s">
        <v>47</v>
      </c>
      <c r="K6433" t="s">
        <v>97</v>
      </c>
      <c r="L6433" t="s">
        <v>98</v>
      </c>
      <c r="M6433" t="s">
        <v>19</v>
      </c>
      <c r="N6433">
        <v>28</v>
      </c>
      <c r="O6433">
        <v>56</v>
      </c>
      <c r="P6433">
        <v>1568</v>
      </c>
      <c r="Q6433">
        <v>862</v>
      </c>
      <c r="R6433">
        <v>0.55000000000000004</v>
      </c>
      <c r="S6433" t="s">
        <v>82</v>
      </c>
      <c r="T6433" t="str">
        <f>IF(Table1[[#This Row],[Units Sold]]&gt; 700,"High Units","low Units")</f>
        <v>low Units</v>
      </c>
      <c r="U6433">
        <f>SUM(Table1[[#This Row],[Operating Profit]])/SUM(Table1[Operating Profit])*100</f>
        <v>2.5953292587948585E-4</v>
      </c>
      <c r="V6433">
        <f>SUM(Table1[[#This Row],[Price per Unit]]*Table1[[#This Row],[Units Sold]])</f>
        <v>1568</v>
      </c>
      <c r="W6433">
        <f>SUM(Table1[[#This Row],[Total Sales]]-Table1[[#This Row],[Operating Profit]])</f>
        <v>706</v>
      </c>
      <c r="X6433">
        <f>SUM(Table1[[#This Row],[Total Sales]]-Table1[[#This Row],[Cost]])</f>
        <v>862</v>
      </c>
      <c r="Y6433">
        <f>SUM(Table1[[#This Row],[profit/loss]])/SUM(Table1[profit/loss])</f>
        <v>2.5953292587948587E-6</v>
      </c>
    </row>
    <row r="6434" spans="1:25" x14ac:dyDescent="0.3">
      <c r="A6434" t="s">
        <v>60</v>
      </c>
      <c r="B6434" t="s">
        <v>82</v>
      </c>
      <c r="C6434">
        <v>1185732</v>
      </c>
      <c r="D6434" s="9">
        <v>44369</v>
      </c>
      <c r="E6434" s="8" t="str">
        <f>TEXT(Table1[[#This Row],[Invoice Date]],"dd-mm-yyyy")</f>
        <v>22-06-2021</v>
      </c>
      <c r="F6434" s="1" t="str">
        <f t="shared" si="400"/>
        <v>June</v>
      </c>
      <c r="G6434" s="1" t="str">
        <f t="shared" si="401"/>
        <v>2021</v>
      </c>
      <c r="H6434" s="1" t="str">
        <f t="shared" si="402"/>
        <v>Tuesday</v>
      </c>
      <c r="I6434" s="1" t="str">
        <f t="shared" si="403"/>
        <v>22</v>
      </c>
      <c r="J6434" t="s">
        <v>47</v>
      </c>
      <c r="K6434" t="s">
        <v>97</v>
      </c>
      <c r="L6434" t="s">
        <v>98</v>
      </c>
      <c r="M6434" t="s">
        <v>20</v>
      </c>
      <c r="N6434">
        <v>29</v>
      </c>
      <c r="O6434">
        <v>52</v>
      </c>
      <c r="P6434">
        <v>1508</v>
      </c>
      <c r="Q6434">
        <v>829</v>
      </c>
      <c r="R6434">
        <v>0.55000000000000004</v>
      </c>
      <c r="S6434" t="s">
        <v>82</v>
      </c>
      <c r="T6434" t="str">
        <f>IF(Table1[[#This Row],[Units Sold]]&gt; 700,"High Units","low Units")</f>
        <v>low Units</v>
      </c>
      <c r="U6434">
        <f>SUM(Table1[[#This Row],[Operating Profit]])/SUM(Table1[Operating Profit])*100</f>
        <v>2.4959721061959837E-4</v>
      </c>
      <c r="V6434">
        <f>SUM(Table1[[#This Row],[Price per Unit]]*Table1[[#This Row],[Units Sold]])</f>
        <v>1508</v>
      </c>
      <c r="W6434">
        <f>SUM(Table1[[#This Row],[Total Sales]]-Table1[[#This Row],[Operating Profit]])</f>
        <v>679</v>
      </c>
      <c r="X6434">
        <f>SUM(Table1[[#This Row],[Total Sales]]-Table1[[#This Row],[Cost]])</f>
        <v>829</v>
      </c>
      <c r="Y6434">
        <f>SUM(Table1[[#This Row],[profit/loss]])/SUM(Table1[profit/loss])</f>
        <v>2.4959721061959837E-6</v>
      </c>
    </row>
    <row r="6435" spans="1:25" x14ac:dyDescent="0.3">
      <c r="A6435" t="s">
        <v>60</v>
      </c>
      <c r="B6435" t="s">
        <v>82</v>
      </c>
      <c r="C6435">
        <v>1185732</v>
      </c>
      <c r="D6435" s="9">
        <v>44369</v>
      </c>
      <c r="E6435" s="8" t="str">
        <f>TEXT(Table1[[#This Row],[Invoice Date]],"dd-mm-yyyy")</f>
        <v>22-06-2021</v>
      </c>
      <c r="F6435" s="1" t="str">
        <f t="shared" si="400"/>
        <v>June</v>
      </c>
      <c r="G6435" s="1" t="str">
        <f t="shared" si="401"/>
        <v>2021</v>
      </c>
      <c r="H6435" s="1" t="str">
        <f t="shared" si="402"/>
        <v>Tuesday</v>
      </c>
      <c r="I6435" s="1" t="str">
        <f t="shared" si="403"/>
        <v>22</v>
      </c>
      <c r="J6435" t="s">
        <v>47</v>
      </c>
      <c r="K6435" t="s">
        <v>97</v>
      </c>
      <c r="L6435" t="s">
        <v>98</v>
      </c>
      <c r="M6435" t="s">
        <v>21</v>
      </c>
      <c r="N6435">
        <v>49</v>
      </c>
      <c r="O6435">
        <v>54</v>
      </c>
      <c r="P6435">
        <v>2646</v>
      </c>
      <c r="Q6435">
        <v>1297</v>
      </c>
      <c r="R6435">
        <v>0.49</v>
      </c>
      <c r="S6435" t="s">
        <v>82</v>
      </c>
      <c r="T6435" t="str">
        <f>IF(Table1[[#This Row],[Units Sold]]&gt; 700,"High Units","low Units")</f>
        <v>low Units</v>
      </c>
      <c r="U6435">
        <f>SUM(Table1[[#This Row],[Operating Profit]])/SUM(Table1[Operating Profit])*100</f>
        <v>3.9050371794163941E-4</v>
      </c>
      <c r="V6435">
        <f>SUM(Table1[[#This Row],[Price per Unit]]*Table1[[#This Row],[Units Sold]])</f>
        <v>2646</v>
      </c>
      <c r="W6435">
        <f>SUM(Table1[[#This Row],[Total Sales]]-Table1[[#This Row],[Operating Profit]])</f>
        <v>1349</v>
      </c>
      <c r="X6435">
        <f>SUM(Table1[[#This Row],[Total Sales]]-Table1[[#This Row],[Cost]])</f>
        <v>1297</v>
      </c>
      <c r="Y6435">
        <f>SUM(Table1[[#This Row],[profit/loss]])/SUM(Table1[profit/loss])</f>
        <v>3.9050371794163939E-6</v>
      </c>
    </row>
    <row r="6436" spans="1:25" x14ac:dyDescent="0.3">
      <c r="A6436" t="s">
        <v>60</v>
      </c>
      <c r="B6436" t="s">
        <v>82</v>
      </c>
      <c r="C6436">
        <v>1185732</v>
      </c>
      <c r="D6436" s="9">
        <v>44369</v>
      </c>
      <c r="E6436" s="8" t="str">
        <f>TEXT(Table1[[#This Row],[Invoice Date]],"dd-mm-yyyy")</f>
        <v>22-06-2021</v>
      </c>
      <c r="F6436" s="1" t="str">
        <f t="shared" si="400"/>
        <v>June</v>
      </c>
      <c r="G6436" s="1" t="str">
        <f t="shared" si="401"/>
        <v>2021</v>
      </c>
      <c r="H6436" s="1" t="str">
        <f t="shared" si="402"/>
        <v>Tuesday</v>
      </c>
      <c r="I6436" s="1" t="str">
        <f t="shared" si="403"/>
        <v>22</v>
      </c>
      <c r="J6436" t="s">
        <v>47</v>
      </c>
      <c r="K6436" t="s">
        <v>97</v>
      </c>
      <c r="L6436" t="s">
        <v>98</v>
      </c>
      <c r="M6436" t="s">
        <v>22</v>
      </c>
      <c r="N6436">
        <v>52</v>
      </c>
      <c r="O6436">
        <v>101</v>
      </c>
      <c r="P6436">
        <v>5252</v>
      </c>
      <c r="Q6436">
        <v>2731</v>
      </c>
      <c r="R6436">
        <v>0.52</v>
      </c>
      <c r="S6436" t="s">
        <v>82</v>
      </c>
      <c r="T6436" t="str">
        <f>IF(Table1[[#This Row],[Units Sold]]&gt; 700,"High Units","low Units")</f>
        <v>low Units</v>
      </c>
      <c r="U6436">
        <f>SUM(Table1[[#This Row],[Operating Profit]])/SUM(Table1[Operating Profit])*100</f>
        <v>8.2225570832584213E-4</v>
      </c>
      <c r="V6436">
        <f>SUM(Table1[[#This Row],[Price per Unit]]*Table1[[#This Row],[Units Sold]])</f>
        <v>5252</v>
      </c>
      <c r="W6436">
        <f>SUM(Table1[[#This Row],[Total Sales]]-Table1[[#This Row],[Operating Profit]])</f>
        <v>2521</v>
      </c>
      <c r="X6436">
        <f>SUM(Table1[[#This Row],[Total Sales]]-Table1[[#This Row],[Cost]])</f>
        <v>2731</v>
      </c>
      <c r="Y6436">
        <f>SUM(Table1[[#This Row],[profit/loss]])/SUM(Table1[profit/loss])</f>
        <v>8.2225570832584214E-6</v>
      </c>
    </row>
    <row r="6437" spans="1:25" x14ac:dyDescent="0.3">
      <c r="A6437" t="s">
        <v>60</v>
      </c>
      <c r="B6437" t="s">
        <v>82</v>
      </c>
      <c r="C6437">
        <v>1185732</v>
      </c>
      <c r="D6437" s="9">
        <v>44398</v>
      </c>
      <c r="E6437" s="8" t="str">
        <f>TEXT(Table1[[#This Row],[Invoice Date]],"dd-mm-yyyy")</f>
        <v>21-07-2021</v>
      </c>
      <c r="F6437" s="1" t="str">
        <f t="shared" si="400"/>
        <v>July</v>
      </c>
      <c r="G6437" s="1" t="str">
        <f t="shared" si="401"/>
        <v>2021</v>
      </c>
      <c r="H6437" s="1" t="str">
        <f t="shared" si="402"/>
        <v>Wednesday</v>
      </c>
      <c r="I6437" s="1" t="str">
        <f t="shared" si="403"/>
        <v>21</v>
      </c>
      <c r="J6437" t="s">
        <v>47</v>
      </c>
      <c r="K6437" t="s">
        <v>97</v>
      </c>
      <c r="L6437" t="s">
        <v>98</v>
      </c>
      <c r="M6437" t="s">
        <v>16</v>
      </c>
      <c r="N6437">
        <v>47</v>
      </c>
      <c r="O6437">
        <v>168</v>
      </c>
      <c r="P6437">
        <v>7896</v>
      </c>
      <c r="Q6437">
        <v>4343</v>
      </c>
      <c r="R6437">
        <v>0.55000000000000004</v>
      </c>
      <c r="S6437" t="s">
        <v>82</v>
      </c>
      <c r="T6437" t="str">
        <f>IF(Table1[[#This Row],[Units Sold]]&gt; 700,"High Units","low Units")</f>
        <v>low Units</v>
      </c>
      <c r="U6437">
        <f>SUM(Table1[[#This Row],[Operating Profit]])/SUM(Table1[Operating Profit])*100</f>
        <v>1.3076003446573169E-3</v>
      </c>
      <c r="V6437">
        <f>SUM(Table1[[#This Row],[Price per Unit]]*Table1[[#This Row],[Units Sold]])</f>
        <v>7896</v>
      </c>
      <c r="W6437">
        <f>SUM(Table1[[#This Row],[Total Sales]]-Table1[[#This Row],[Operating Profit]])</f>
        <v>3553</v>
      </c>
      <c r="X6437">
        <f>SUM(Table1[[#This Row],[Total Sales]]-Table1[[#This Row],[Cost]])</f>
        <v>4343</v>
      </c>
      <c r="Y6437">
        <f>SUM(Table1[[#This Row],[profit/loss]])/SUM(Table1[profit/loss])</f>
        <v>1.3076003446573169E-5</v>
      </c>
    </row>
    <row r="6438" spans="1:25" x14ac:dyDescent="0.3">
      <c r="A6438" t="s">
        <v>60</v>
      </c>
      <c r="B6438" t="s">
        <v>82</v>
      </c>
      <c r="C6438">
        <v>1185732</v>
      </c>
      <c r="D6438" s="9">
        <v>44398</v>
      </c>
      <c r="E6438" s="8" t="str">
        <f>TEXT(Table1[[#This Row],[Invoice Date]],"dd-mm-yyyy")</f>
        <v>21-07-2021</v>
      </c>
      <c r="F6438" s="1" t="str">
        <f t="shared" si="400"/>
        <v>July</v>
      </c>
      <c r="G6438" s="1" t="str">
        <f t="shared" si="401"/>
        <v>2021</v>
      </c>
      <c r="H6438" s="1" t="str">
        <f t="shared" si="402"/>
        <v>Wednesday</v>
      </c>
      <c r="I6438" s="1" t="str">
        <f t="shared" si="403"/>
        <v>21</v>
      </c>
      <c r="J6438" t="s">
        <v>47</v>
      </c>
      <c r="K6438" t="s">
        <v>97</v>
      </c>
      <c r="L6438" t="s">
        <v>98</v>
      </c>
      <c r="M6438" t="s">
        <v>18</v>
      </c>
      <c r="N6438">
        <v>44</v>
      </c>
      <c r="O6438">
        <v>95</v>
      </c>
      <c r="P6438">
        <v>4180</v>
      </c>
      <c r="Q6438">
        <v>2048</v>
      </c>
      <c r="R6438">
        <v>0.49</v>
      </c>
      <c r="S6438" t="s">
        <v>82</v>
      </c>
      <c r="T6438" t="str">
        <f>IF(Table1[[#This Row],[Units Sold]]&gt; 700,"High Units","low Units")</f>
        <v>low Units</v>
      </c>
      <c r="U6438">
        <f>SUM(Table1[[#This Row],[Operating Profit]])/SUM(Table1[Operating Profit])*100</f>
        <v>6.1661651067423094E-4</v>
      </c>
      <c r="V6438">
        <f>SUM(Table1[[#This Row],[Price per Unit]]*Table1[[#This Row],[Units Sold]])</f>
        <v>4180</v>
      </c>
      <c r="W6438">
        <f>SUM(Table1[[#This Row],[Total Sales]]-Table1[[#This Row],[Operating Profit]])</f>
        <v>2132</v>
      </c>
      <c r="X6438">
        <f>SUM(Table1[[#This Row],[Total Sales]]-Table1[[#This Row],[Cost]])</f>
        <v>2048</v>
      </c>
      <c r="Y6438">
        <f>SUM(Table1[[#This Row],[profit/loss]])/SUM(Table1[profit/loss])</f>
        <v>6.1661651067423098E-6</v>
      </c>
    </row>
    <row r="6439" spans="1:25" x14ac:dyDescent="0.3">
      <c r="A6439" t="s">
        <v>60</v>
      </c>
      <c r="B6439" t="s">
        <v>82</v>
      </c>
      <c r="C6439">
        <v>1185732</v>
      </c>
      <c r="D6439" s="9">
        <v>44398</v>
      </c>
      <c r="E6439" s="8" t="str">
        <f>TEXT(Table1[[#This Row],[Invoice Date]],"dd-mm-yyyy")</f>
        <v>21-07-2021</v>
      </c>
      <c r="F6439" s="1" t="str">
        <f t="shared" si="400"/>
        <v>July</v>
      </c>
      <c r="G6439" s="1" t="str">
        <f t="shared" si="401"/>
        <v>2021</v>
      </c>
      <c r="H6439" s="1" t="str">
        <f t="shared" si="402"/>
        <v>Wednesday</v>
      </c>
      <c r="I6439" s="1" t="str">
        <f t="shared" si="403"/>
        <v>21</v>
      </c>
      <c r="J6439" t="s">
        <v>47</v>
      </c>
      <c r="K6439" t="s">
        <v>97</v>
      </c>
      <c r="L6439" t="s">
        <v>98</v>
      </c>
      <c r="M6439" t="s">
        <v>19</v>
      </c>
      <c r="N6439">
        <v>38</v>
      </c>
      <c r="O6439">
        <v>69</v>
      </c>
      <c r="P6439">
        <v>2622</v>
      </c>
      <c r="Q6439">
        <v>1363</v>
      </c>
      <c r="R6439">
        <v>0.52</v>
      </c>
      <c r="S6439" t="s">
        <v>82</v>
      </c>
      <c r="T6439" t="str">
        <f>IF(Table1[[#This Row],[Units Sold]]&gt; 700,"High Units","low Units")</f>
        <v>low Units</v>
      </c>
      <c r="U6439">
        <f>SUM(Table1[[#This Row],[Operating Profit]])/SUM(Table1[Operating Profit])*100</f>
        <v>4.1037514846141448E-4</v>
      </c>
      <c r="V6439">
        <f>SUM(Table1[[#This Row],[Price per Unit]]*Table1[[#This Row],[Units Sold]])</f>
        <v>2622</v>
      </c>
      <c r="W6439">
        <f>SUM(Table1[[#This Row],[Total Sales]]-Table1[[#This Row],[Operating Profit]])</f>
        <v>1259</v>
      </c>
      <c r="X6439">
        <f>SUM(Table1[[#This Row],[Total Sales]]-Table1[[#This Row],[Cost]])</f>
        <v>1363</v>
      </c>
      <c r="Y6439">
        <f>SUM(Table1[[#This Row],[profit/loss]])/SUM(Table1[profit/loss])</f>
        <v>4.1037514846141448E-6</v>
      </c>
    </row>
    <row r="6440" spans="1:25" x14ac:dyDescent="0.3">
      <c r="A6440" t="s">
        <v>60</v>
      </c>
      <c r="B6440" t="s">
        <v>82</v>
      </c>
      <c r="C6440">
        <v>1185732</v>
      </c>
      <c r="D6440" s="9">
        <v>44398</v>
      </c>
      <c r="E6440" s="8" t="str">
        <f>TEXT(Table1[[#This Row],[Invoice Date]],"dd-mm-yyyy")</f>
        <v>21-07-2021</v>
      </c>
      <c r="F6440" s="1" t="str">
        <f t="shared" si="400"/>
        <v>July</v>
      </c>
      <c r="G6440" s="1" t="str">
        <f t="shared" si="401"/>
        <v>2021</v>
      </c>
      <c r="H6440" s="1" t="str">
        <f t="shared" si="402"/>
        <v>Wednesday</v>
      </c>
      <c r="I6440" s="1" t="str">
        <f t="shared" si="403"/>
        <v>21</v>
      </c>
      <c r="J6440" t="s">
        <v>47</v>
      </c>
      <c r="K6440" t="s">
        <v>97</v>
      </c>
      <c r="L6440" t="s">
        <v>98</v>
      </c>
      <c r="M6440" t="s">
        <v>20</v>
      </c>
      <c r="N6440">
        <v>37</v>
      </c>
      <c r="O6440">
        <v>63</v>
      </c>
      <c r="P6440">
        <v>2331</v>
      </c>
      <c r="Q6440">
        <v>1259</v>
      </c>
      <c r="R6440">
        <v>0.54</v>
      </c>
      <c r="S6440" t="s">
        <v>82</v>
      </c>
      <c r="T6440" t="str">
        <f>IF(Table1[[#This Row],[Units Sold]]&gt; 700,"High Units","low Units")</f>
        <v>low Units</v>
      </c>
      <c r="U6440">
        <f>SUM(Table1[[#This Row],[Operating Profit]])/SUM(Table1[Operating Profit])*100</f>
        <v>3.790625912787387E-4</v>
      </c>
      <c r="V6440">
        <f>SUM(Table1[[#This Row],[Price per Unit]]*Table1[[#This Row],[Units Sold]])</f>
        <v>2331</v>
      </c>
      <c r="W6440">
        <f>SUM(Table1[[#This Row],[Total Sales]]-Table1[[#This Row],[Operating Profit]])</f>
        <v>1072</v>
      </c>
      <c r="X6440">
        <f>SUM(Table1[[#This Row],[Total Sales]]-Table1[[#This Row],[Cost]])</f>
        <v>1259</v>
      </c>
      <c r="Y6440">
        <f>SUM(Table1[[#This Row],[profit/loss]])/SUM(Table1[profit/loss])</f>
        <v>3.7906259127873867E-6</v>
      </c>
    </row>
    <row r="6441" spans="1:25" x14ac:dyDescent="0.3">
      <c r="A6441" t="s">
        <v>60</v>
      </c>
      <c r="B6441" t="s">
        <v>82</v>
      </c>
      <c r="C6441">
        <v>1185732</v>
      </c>
      <c r="D6441" s="9">
        <v>44398</v>
      </c>
      <c r="E6441" s="8" t="str">
        <f>TEXT(Table1[[#This Row],[Invoice Date]],"dd-mm-yyyy")</f>
        <v>21-07-2021</v>
      </c>
      <c r="F6441" s="1" t="str">
        <f t="shared" si="400"/>
        <v>July</v>
      </c>
      <c r="G6441" s="1" t="str">
        <f t="shared" si="401"/>
        <v>2021</v>
      </c>
      <c r="H6441" s="1" t="str">
        <f t="shared" si="402"/>
        <v>Wednesday</v>
      </c>
      <c r="I6441" s="1" t="str">
        <f t="shared" si="403"/>
        <v>21</v>
      </c>
      <c r="J6441" t="s">
        <v>47</v>
      </c>
      <c r="K6441" t="s">
        <v>97</v>
      </c>
      <c r="L6441" t="s">
        <v>98</v>
      </c>
      <c r="M6441" t="s">
        <v>21</v>
      </c>
      <c r="N6441">
        <v>46</v>
      </c>
      <c r="O6441">
        <v>75</v>
      </c>
      <c r="P6441">
        <v>3450</v>
      </c>
      <c r="Q6441">
        <v>1587</v>
      </c>
      <c r="R6441">
        <v>0.46</v>
      </c>
      <c r="S6441" t="s">
        <v>82</v>
      </c>
      <c r="T6441" t="str">
        <f>IF(Table1[[#This Row],[Units Sold]]&gt; 700,"High Units","low Units")</f>
        <v>low Units</v>
      </c>
      <c r="U6441">
        <f>SUM(Table1[[#This Row],[Operating Profit]])/SUM(Table1[Operating Profit])*100</f>
        <v>4.7781757931640849E-4</v>
      </c>
      <c r="V6441">
        <f>SUM(Table1[[#This Row],[Price per Unit]]*Table1[[#This Row],[Units Sold]])</f>
        <v>3450</v>
      </c>
      <c r="W6441">
        <f>SUM(Table1[[#This Row],[Total Sales]]-Table1[[#This Row],[Operating Profit]])</f>
        <v>1863</v>
      </c>
      <c r="X6441">
        <f>SUM(Table1[[#This Row],[Total Sales]]-Table1[[#This Row],[Cost]])</f>
        <v>1587</v>
      </c>
      <c r="Y6441">
        <f>SUM(Table1[[#This Row],[profit/loss]])/SUM(Table1[profit/loss])</f>
        <v>4.7781757931640847E-6</v>
      </c>
    </row>
    <row r="6442" spans="1:25" x14ac:dyDescent="0.3">
      <c r="A6442" t="s">
        <v>60</v>
      </c>
      <c r="B6442" t="s">
        <v>82</v>
      </c>
      <c r="C6442">
        <v>1185732</v>
      </c>
      <c r="D6442" s="9">
        <v>44398</v>
      </c>
      <c r="E6442" s="8" t="str">
        <f>TEXT(Table1[[#This Row],[Invoice Date]],"dd-mm-yyyy")</f>
        <v>21-07-2021</v>
      </c>
      <c r="F6442" s="1" t="str">
        <f t="shared" si="400"/>
        <v>July</v>
      </c>
      <c r="G6442" s="1" t="str">
        <f t="shared" si="401"/>
        <v>2021</v>
      </c>
      <c r="H6442" s="1" t="str">
        <f t="shared" si="402"/>
        <v>Wednesday</v>
      </c>
      <c r="I6442" s="1" t="str">
        <f t="shared" si="403"/>
        <v>21</v>
      </c>
      <c r="J6442" t="s">
        <v>47</v>
      </c>
      <c r="K6442" t="s">
        <v>97</v>
      </c>
      <c r="L6442" t="s">
        <v>98</v>
      </c>
      <c r="M6442" t="s">
        <v>22</v>
      </c>
      <c r="N6442">
        <v>50</v>
      </c>
      <c r="O6442">
        <v>115</v>
      </c>
      <c r="P6442">
        <v>5750</v>
      </c>
      <c r="Q6442">
        <v>3105</v>
      </c>
      <c r="R6442">
        <v>0.54</v>
      </c>
      <c r="S6442" t="s">
        <v>82</v>
      </c>
      <c r="T6442" t="str">
        <f>IF(Table1[[#This Row],[Units Sold]]&gt; 700,"High Units","low Units")</f>
        <v>low Units</v>
      </c>
      <c r="U6442">
        <f>SUM(Table1[[#This Row],[Operating Profit]])/SUM(Table1[Operating Profit])*100</f>
        <v>9.3486048127123394E-4</v>
      </c>
      <c r="V6442">
        <f>SUM(Table1[[#This Row],[Price per Unit]]*Table1[[#This Row],[Units Sold]])</f>
        <v>5750</v>
      </c>
      <c r="W6442">
        <f>SUM(Table1[[#This Row],[Total Sales]]-Table1[[#This Row],[Operating Profit]])</f>
        <v>2645</v>
      </c>
      <c r="X6442">
        <f>SUM(Table1[[#This Row],[Total Sales]]-Table1[[#This Row],[Cost]])</f>
        <v>3105</v>
      </c>
      <c r="Y6442">
        <f>SUM(Table1[[#This Row],[profit/loss]])/SUM(Table1[profit/loss])</f>
        <v>9.3486048127123393E-6</v>
      </c>
    </row>
    <row r="6443" spans="1:25" x14ac:dyDescent="0.3">
      <c r="A6443" t="s">
        <v>60</v>
      </c>
      <c r="B6443" t="s">
        <v>82</v>
      </c>
      <c r="C6443">
        <v>1185732</v>
      </c>
      <c r="D6443" s="9">
        <v>44430</v>
      </c>
      <c r="E6443" s="8" t="str">
        <f>TEXT(Table1[[#This Row],[Invoice Date]],"dd-mm-yyyy")</f>
        <v>22-08-2021</v>
      </c>
      <c r="F6443" s="1" t="str">
        <f t="shared" si="400"/>
        <v>August</v>
      </c>
      <c r="G6443" s="1" t="str">
        <f t="shared" si="401"/>
        <v>2021</v>
      </c>
      <c r="H6443" s="1" t="str">
        <f t="shared" si="402"/>
        <v>Sunday</v>
      </c>
      <c r="I6443" s="1" t="str">
        <f t="shared" si="403"/>
        <v>22</v>
      </c>
      <c r="J6443" t="s">
        <v>47</v>
      </c>
      <c r="K6443" t="s">
        <v>97</v>
      </c>
      <c r="L6443" t="s">
        <v>98</v>
      </c>
      <c r="M6443" t="s">
        <v>16</v>
      </c>
      <c r="N6443">
        <v>46</v>
      </c>
      <c r="O6443">
        <v>167</v>
      </c>
      <c r="P6443">
        <v>7682</v>
      </c>
      <c r="Q6443">
        <v>4148</v>
      </c>
      <c r="R6443">
        <v>0.54</v>
      </c>
      <c r="S6443" t="s">
        <v>82</v>
      </c>
      <c r="T6443" t="str">
        <f>IF(Table1[[#This Row],[Units Sold]]&gt; 700,"High Units","low Units")</f>
        <v>low Units</v>
      </c>
      <c r="U6443">
        <f>SUM(Table1[[#This Row],[Operating Profit]])/SUM(Table1[Operating Profit])*100</f>
        <v>1.2488892999397998E-3</v>
      </c>
      <c r="V6443">
        <f>SUM(Table1[[#This Row],[Price per Unit]]*Table1[[#This Row],[Units Sold]])</f>
        <v>7682</v>
      </c>
      <c r="W6443">
        <f>SUM(Table1[[#This Row],[Total Sales]]-Table1[[#This Row],[Operating Profit]])</f>
        <v>3534</v>
      </c>
      <c r="X6443">
        <f>SUM(Table1[[#This Row],[Total Sales]]-Table1[[#This Row],[Cost]])</f>
        <v>4148</v>
      </c>
      <c r="Y6443">
        <f>SUM(Table1[[#This Row],[profit/loss]])/SUM(Table1[profit/loss])</f>
        <v>1.2488892999397998E-5</v>
      </c>
    </row>
    <row r="6444" spans="1:25" x14ac:dyDescent="0.3">
      <c r="A6444" t="s">
        <v>60</v>
      </c>
      <c r="B6444" t="s">
        <v>82</v>
      </c>
      <c r="C6444">
        <v>1185732</v>
      </c>
      <c r="D6444" s="9">
        <v>44430</v>
      </c>
      <c r="E6444" s="8" t="str">
        <f>TEXT(Table1[[#This Row],[Invoice Date]],"dd-mm-yyyy")</f>
        <v>22-08-2021</v>
      </c>
      <c r="F6444" s="1" t="str">
        <f t="shared" si="400"/>
        <v>August</v>
      </c>
      <c r="G6444" s="1" t="str">
        <f t="shared" si="401"/>
        <v>2021</v>
      </c>
      <c r="H6444" s="1" t="str">
        <f t="shared" si="402"/>
        <v>Sunday</v>
      </c>
      <c r="I6444" s="1" t="str">
        <f t="shared" si="403"/>
        <v>22</v>
      </c>
      <c r="J6444" t="s">
        <v>47</v>
      </c>
      <c r="K6444" t="s">
        <v>97</v>
      </c>
      <c r="L6444" t="s">
        <v>98</v>
      </c>
      <c r="M6444" t="s">
        <v>18</v>
      </c>
      <c r="N6444">
        <v>41</v>
      </c>
      <c r="O6444">
        <v>91</v>
      </c>
      <c r="P6444">
        <v>3731</v>
      </c>
      <c r="Q6444">
        <v>1754</v>
      </c>
      <c r="R6444">
        <v>0.47</v>
      </c>
      <c r="S6444" t="s">
        <v>82</v>
      </c>
      <c r="T6444" t="str">
        <f>IF(Table1[[#This Row],[Units Sold]]&gt; 700,"High Units","low Units")</f>
        <v>low Units</v>
      </c>
      <c r="U6444">
        <f>SUM(Table1[[#This Row],[Operating Profit]])/SUM(Table1[Operating Profit])*100</f>
        <v>5.2809832017705128E-4</v>
      </c>
      <c r="V6444">
        <f>SUM(Table1[[#This Row],[Price per Unit]]*Table1[[#This Row],[Units Sold]])</f>
        <v>3731</v>
      </c>
      <c r="W6444">
        <f>SUM(Table1[[#This Row],[Total Sales]]-Table1[[#This Row],[Operating Profit]])</f>
        <v>1977</v>
      </c>
      <c r="X6444">
        <f>SUM(Table1[[#This Row],[Total Sales]]-Table1[[#This Row],[Cost]])</f>
        <v>1754</v>
      </c>
      <c r="Y6444">
        <f>SUM(Table1[[#This Row],[profit/loss]])/SUM(Table1[profit/loss])</f>
        <v>5.2809832017705131E-6</v>
      </c>
    </row>
    <row r="6445" spans="1:25" x14ac:dyDescent="0.3">
      <c r="A6445" t="s">
        <v>60</v>
      </c>
      <c r="B6445" t="s">
        <v>82</v>
      </c>
      <c r="C6445">
        <v>1185732</v>
      </c>
      <c r="D6445" s="9">
        <v>44430</v>
      </c>
      <c r="E6445" s="8" t="str">
        <f>TEXT(Table1[[#This Row],[Invoice Date]],"dd-mm-yyyy")</f>
        <v>22-08-2021</v>
      </c>
      <c r="F6445" s="1" t="str">
        <f t="shared" si="400"/>
        <v>August</v>
      </c>
      <c r="G6445" s="1" t="str">
        <f t="shared" si="401"/>
        <v>2021</v>
      </c>
      <c r="H6445" s="1" t="str">
        <f t="shared" si="402"/>
        <v>Sunday</v>
      </c>
      <c r="I6445" s="1" t="str">
        <f t="shared" si="403"/>
        <v>22</v>
      </c>
      <c r="J6445" t="s">
        <v>47</v>
      </c>
      <c r="K6445" t="s">
        <v>97</v>
      </c>
      <c r="L6445" t="s">
        <v>98</v>
      </c>
      <c r="M6445" t="s">
        <v>19</v>
      </c>
      <c r="N6445">
        <v>36</v>
      </c>
      <c r="O6445">
        <v>80</v>
      </c>
      <c r="P6445">
        <v>2880</v>
      </c>
      <c r="Q6445">
        <v>1555</v>
      </c>
      <c r="R6445">
        <v>0.54</v>
      </c>
      <c r="S6445" t="s">
        <v>82</v>
      </c>
      <c r="T6445" t="str">
        <f>IF(Table1[[#This Row],[Units Sold]]&gt; 700,"High Units","low Units")</f>
        <v>low Units</v>
      </c>
      <c r="U6445">
        <f>SUM(Table1[[#This Row],[Operating Profit]])/SUM(Table1[Operating Profit])*100</f>
        <v>4.6818294633712361E-4</v>
      </c>
      <c r="V6445">
        <f>SUM(Table1[[#This Row],[Price per Unit]]*Table1[[#This Row],[Units Sold]])</f>
        <v>2880</v>
      </c>
      <c r="W6445">
        <f>SUM(Table1[[#This Row],[Total Sales]]-Table1[[#This Row],[Operating Profit]])</f>
        <v>1325</v>
      </c>
      <c r="X6445">
        <f>SUM(Table1[[#This Row],[Total Sales]]-Table1[[#This Row],[Cost]])</f>
        <v>1555</v>
      </c>
      <c r="Y6445">
        <f>SUM(Table1[[#This Row],[profit/loss]])/SUM(Table1[profit/loss])</f>
        <v>4.6818294633712364E-6</v>
      </c>
    </row>
    <row r="6446" spans="1:25" x14ac:dyDescent="0.3">
      <c r="A6446" t="s">
        <v>60</v>
      </c>
      <c r="B6446" t="s">
        <v>82</v>
      </c>
      <c r="C6446">
        <v>1185732</v>
      </c>
      <c r="D6446" s="9">
        <v>44430</v>
      </c>
      <c r="E6446" s="8" t="str">
        <f>TEXT(Table1[[#This Row],[Invoice Date]],"dd-mm-yyyy")</f>
        <v>22-08-2021</v>
      </c>
      <c r="F6446" s="1" t="str">
        <f t="shared" si="400"/>
        <v>August</v>
      </c>
      <c r="G6446" s="1" t="str">
        <f t="shared" si="401"/>
        <v>2021</v>
      </c>
      <c r="H6446" s="1" t="str">
        <f t="shared" si="402"/>
        <v>Sunday</v>
      </c>
      <c r="I6446" s="1" t="str">
        <f t="shared" si="403"/>
        <v>22</v>
      </c>
      <c r="J6446" t="s">
        <v>47</v>
      </c>
      <c r="K6446" t="s">
        <v>97</v>
      </c>
      <c r="L6446" t="s">
        <v>98</v>
      </c>
      <c r="M6446" t="s">
        <v>20</v>
      </c>
      <c r="N6446">
        <v>38</v>
      </c>
      <c r="O6446">
        <v>75</v>
      </c>
      <c r="P6446">
        <v>2850</v>
      </c>
      <c r="Q6446">
        <v>1425</v>
      </c>
      <c r="R6446">
        <v>0.5</v>
      </c>
      <c r="S6446" t="s">
        <v>82</v>
      </c>
      <c r="T6446" t="str">
        <f>IF(Table1[[#This Row],[Units Sold]]&gt; 700,"High Units","low Units")</f>
        <v>low Units</v>
      </c>
      <c r="U6446">
        <f>SUM(Table1[[#This Row],[Operating Profit]])/SUM(Table1[Operating Profit])*100</f>
        <v>4.2904224985877888E-4</v>
      </c>
      <c r="V6446">
        <f>SUM(Table1[[#This Row],[Price per Unit]]*Table1[[#This Row],[Units Sold]])</f>
        <v>2850</v>
      </c>
      <c r="W6446">
        <f>SUM(Table1[[#This Row],[Total Sales]]-Table1[[#This Row],[Operating Profit]])</f>
        <v>1425</v>
      </c>
      <c r="X6446">
        <f>SUM(Table1[[#This Row],[Total Sales]]-Table1[[#This Row],[Cost]])</f>
        <v>1425</v>
      </c>
      <c r="Y6446">
        <f>SUM(Table1[[#This Row],[profit/loss]])/SUM(Table1[profit/loss])</f>
        <v>4.2904224985877889E-6</v>
      </c>
    </row>
    <row r="6447" spans="1:25" x14ac:dyDescent="0.3">
      <c r="A6447" t="s">
        <v>60</v>
      </c>
      <c r="B6447" t="s">
        <v>82</v>
      </c>
      <c r="C6447">
        <v>1185732</v>
      </c>
      <c r="D6447" s="9">
        <v>44430</v>
      </c>
      <c r="E6447" s="8" t="str">
        <f>TEXT(Table1[[#This Row],[Invoice Date]],"dd-mm-yyyy")</f>
        <v>22-08-2021</v>
      </c>
      <c r="F6447" s="1" t="str">
        <f t="shared" si="400"/>
        <v>August</v>
      </c>
      <c r="G6447" s="1" t="str">
        <f t="shared" si="401"/>
        <v>2021</v>
      </c>
      <c r="H6447" s="1" t="str">
        <f t="shared" si="402"/>
        <v>Sunday</v>
      </c>
      <c r="I6447" s="1" t="str">
        <f t="shared" si="403"/>
        <v>22</v>
      </c>
      <c r="J6447" t="s">
        <v>47</v>
      </c>
      <c r="K6447" t="s">
        <v>97</v>
      </c>
      <c r="L6447" t="s">
        <v>98</v>
      </c>
      <c r="M6447" t="s">
        <v>21</v>
      </c>
      <c r="N6447">
        <v>49</v>
      </c>
      <c r="O6447">
        <v>65</v>
      </c>
      <c r="P6447">
        <v>3185</v>
      </c>
      <c r="Q6447">
        <v>1561</v>
      </c>
      <c r="R6447">
        <v>0.49</v>
      </c>
      <c r="S6447" t="s">
        <v>82</v>
      </c>
      <c r="T6447" t="str">
        <f>IF(Table1[[#This Row],[Units Sold]]&gt; 700,"High Units","low Units")</f>
        <v>low Units</v>
      </c>
      <c r="U6447">
        <f>SUM(Table1[[#This Row],[Operating Profit]])/SUM(Table1[Operating Profit])*100</f>
        <v>4.6998944002073949E-4</v>
      </c>
      <c r="V6447">
        <f>SUM(Table1[[#This Row],[Price per Unit]]*Table1[[#This Row],[Units Sold]])</f>
        <v>3185</v>
      </c>
      <c r="W6447">
        <f>SUM(Table1[[#This Row],[Total Sales]]-Table1[[#This Row],[Operating Profit]])</f>
        <v>1624</v>
      </c>
      <c r="X6447">
        <f>SUM(Table1[[#This Row],[Total Sales]]-Table1[[#This Row],[Cost]])</f>
        <v>1561</v>
      </c>
      <c r="Y6447">
        <f>SUM(Table1[[#This Row],[profit/loss]])/SUM(Table1[profit/loss])</f>
        <v>4.6998944002073949E-6</v>
      </c>
    </row>
    <row r="6448" spans="1:25" x14ac:dyDescent="0.3">
      <c r="A6448" t="s">
        <v>60</v>
      </c>
      <c r="B6448" t="s">
        <v>82</v>
      </c>
      <c r="C6448">
        <v>1185732</v>
      </c>
      <c r="D6448" s="9">
        <v>44430</v>
      </c>
      <c r="E6448" s="8" t="str">
        <f>TEXT(Table1[[#This Row],[Invoice Date]],"dd-mm-yyyy")</f>
        <v>22-08-2021</v>
      </c>
      <c r="F6448" s="1" t="str">
        <f t="shared" si="400"/>
        <v>August</v>
      </c>
      <c r="G6448" s="1" t="str">
        <f t="shared" si="401"/>
        <v>2021</v>
      </c>
      <c r="H6448" s="1" t="str">
        <f t="shared" si="402"/>
        <v>Sunday</v>
      </c>
      <c r="I6448" s="1" t="str">
        <f t="shared" si="403"/>
        <v>22</v>
      </c>
      <c r="J6448" t="s">
        <v>47</v>
      </c>
      <c r="K6448" t="s">
        <v>97</v>
      </c>
      <c r="L6448" t="s">
        <v>98</v>
      </c>
      <c r="M6448" t="s">
        <v>22</v>
      </c>
      <c r="N6448">
        <v>51</v>
      </c>
      <c r="O6448">
        <v>120</v>
      </c>
      <c r="P6448">
        <v>6120</v>
      </c>
      <c r="Q6448">
        <v>3305</v>
      </c>
      <c r="R6448">
        <v>0.54</v>
      </c>
      <c r="S6448" t="s">
        <v>82</v>
      </c>
      <c r="T6448" t="str">
        <f>IF(Table1[[#This Row],[Units Sold]]&gt; 700,"High Units","low Units")</f>
        <v>low Units</v>
      </c>
      <c r="U6448">
        <f>SUM(Table1[[#This Row],[Operating Profit]])/SUM(Table1[Operating Profit])*100</f>
        <v>9.9507693739176437E-4</v>
      </c>
      <c r="V6448">
        <f>SUM(Table1[[#This Row],[Price per Unit]]*Table1[[#This Row],[Units Sold]])</f>
        <v>6120</v>
      </c>
      <c r="W6448">
        <f>SUM(Table1[[#This Row],[Total Sales]]-Table1[[#This Row],[Operating Profit]])</f>
        <v>2815</v>
      </c>
      <c r="X6448">
        <f>SUM(Table1[[#This Row],[Total Sales]]-Table1[[#This Row],[Cost]])</f>
        <v>3305</v>
      </c>
      <c r="Y6448">
        <f>SUM(Table1[[#This Row],[profit/loss]])/SUM(Table1[profit/loss])</f>
        <v>9.9507693739176427E-6</v>
      </c>
    </row>
    <row r="6449" spans="1:25" x14ac:dyDescent="0.3">
      <c r="A6449" t="s">
        <v>60</v>
      </c>
      <c r="B6449" t="s">
        <v>82</v>
      </c>
      <c r="C6449">
        <v>1185732</v>
      </c>
      <c r="D6449" s="9">
        <v>44462</v>
      </c>
      <c r="E6449" s="8" t="str">
        <f>TEXT(Table1[[#This Row],[Invoice Date]],"dd-mm-yyyy")</f>
        <v>23-09-2021</v>
      </c>
      <c r="F6449" s="1" t="str">
        <f t="shared" si="400"/>
        <v>September</v>
      </c>
      <c r="G6449" s="1" t="str">
        <f t="shared" si="401"/>
        <v>2021</v>
      </c>
      <c r="H6449" s="1" t="str">
        <f t="shared" si="402"/>
        <v>Thursday</v>
      </c>
      <c r="I6449" s="1" t="str">
        <f t="shared" si="403"/>
        <v>23</v>
      </c>
      <c r="J6449" t="s">
        <v>47</v>
      </c>
      <c r="K6449" t="s">
        <v>97</v>
      </c>
      <c r="L6449" t="s">
        <v>98</v>
      </c>
      <c r="M6449" t="s">
        <v>16</v>
      </c>
      <c r="N6449">
        <v>48</v>
      </c>
      <c r="O6449">
        <v>137</v>
      </c>
      <c r="P6449">
        <v>6576</v>
      </c>
      <c r="Q6449">
        <v>3485</v>
      </c>
      <c r="R6449">
        <v>0.53</v>
      </c>
      <c r="S6449" t="s">
        <v>82</v>
      </c>
      <c r="T6449" t="str">
        <f>IF(Table1[[#This Row],[Units Sold]]&gt; 700,"High Units","low Units")</f>
        <v>low Units</v>
      </c>
      <c r="U6449">
        <f>SUM(Table1[[#This Row],[Operating Profit]])/SUM(Table1[Operating Profit])*100</f>
        <v>1.0492717479002416E-3</v>
      </c>
      <c r="V6449">
        <f>SUM(Table1[[#This Row],[Price per Unit]]*Table1[[#This Row],[Units Sold]])</f>
        <v>6576</v>
      </c>
      <c r="W6449">
        <f>SUM(Table1[[#This Row],[Total Sales]]-Table1[[#This Row],[Operating Profit]])</f>
        <v>3091</v>
      </c>
      <c r="X6449">
        <f>SUM(Table1[[#This Row],[Total Sales]]-Table1[[#This Row],[Cost]])</f>
        <v>3485</v>
      </c>
      <c r="Y6449">
        <f>SUM(Table1[[#This Row],[profit/loss]])/SUM(Table1[profit/loss])</f>
        <v>1.0492717479002416E-5</v>
      </c>
    </row>
    <row r="6450" spans="1:25" x14ac:dyDescent="0.3">
      <c r="A6450" t="s">
        <v>60</v>
      </c>
      <c r="B6450" t="s">
        <v>82</v>
      </c>
      <c r="C6450">
        <v>1185732</v>
      </c>
      <c r="D6450" s="9">
        <v>44462</v>
      </c>
      <c r="E6450" s="8" t="str">
        <f>TEXT(Table1[[#This Row],[Invoice Date]],"dd-mm-yyyy")</f>
        <v>23-09-2021</v>
      </c>
      <c r="F6450" s="1" t="str">
        <f t="shared" si="400"/>
        <v>September</v>
      </c>
      <c r="G6450" s="1" t="str">
        <f t="shared" si="401"/>
        <v>2021</v>
      </c>
      <c r="H6450" s="1" t="str">
        <f t="shared" si="402"/>
        <v>Thursday</v>
      </c>
      <c r="I6450" s="1" t="str">
        <f t="shared" si="403"/>
        <v>23</v>
      </c>
      <c r="J6450" t="s">
        <v>47</v>
      </c>
      <c r="K6450" t="s">
        <v>97</v>
      </c>
      <c r="L6450" t="s">
        <v>98</v>
      </c>
      <c r="M6450" t="s">
        <v>18</v>
      </c>
      <c r="N6450">
        <v>44</v>
      </c>
      <c r="O6450">
        <v>94</v>
      </c>
      <c r="P6450">
        <v>4136</v>
      </c>
      <c r="Q6450">
        <v>2027</v>
      </c>
      <c r="R6450">
        <v>0.49</v>
      </c>
      <c r="S6450" t="s">
        <v>82</v>
      </c>
      <c r="T6450" t="str">
        <f>IF(Table1[[#This Row],[Units Sold]]&gt; 700,"High Units","low Units")</f>
        <v>low Units</v>
      </c>
      <c r="U6450">
        <f>SUM(Table1[[#This Row],[Operating Profit]])/SUM(Table1[Operating Profit])*100</f>
        <v>6.1029378278157527E-4</v>
      </c>
      <c r="V6450">
        <f>SUM(Table1[[#This Row],[Price per Unit]]*Table1[[#This Row],[Units Sold]])</f>
        <v>4136</v>
      </c>
      <c r="W6450">
        <f>SUM(Table1[[#This Row],[Total Sales]]-Table1[[#This Row],[Operating Profit]])</f>
        <v>2109</v>
      </c>
      <c r="X6450">
        <f>SUM(Table1[[#This Row],[Total Sales]]-Table1[[#This Row],[Cost]])</f>
        <v>2027</v>
      </c>
      <c r="Y6450">
        <f>SUM(Table1[[#This Row],[profit/loss]])/SUM(Table1[profit/loss])</f>
        <v>6.1029378278157526E-6</v>
      </c>
    </row>
    <row r="6451" spans="1:25" x14ac:dyDescent="0.3">
      <c r="A6451" t="s">
        <v>60</v>
      </c>
      <c r="B6451" t="s">
        <v>82</v>
      </c>
      <c r="C6451">
        <v>1185732</v>
      </c>
      <c r="D6451" s="9">
        <v>44462</v>
      </c>
      <c r="E6451" s="8" t="str">
        <f>TEXT(Table1[[#This Row],[Invoice Date]],"dd-mm-yyyy")</f>
        <v>23-09-2021</v>
      </c>
      <c r="F6451" s="1" t="str">
        <f t="shared" si="400"/>
        <v>September</v>
      </c>
      <c r="G6451" s="1" t="str">
        <f t="shared" si="401"/>
        <v>2021</v>
      </c>
      <c r="H6451" s="1" t="str">
        <f t="shared" si="402"/>
        <v>Thursday</v>
      </c>
      <c r="I6451" s="1" t="str">
        <f t="shared" si="403"/>
        <v>23</v>
      </c>
      <c r="J6451" t="s">
        <v>47</v>
      </c>
      <c r="K6451" t="s">
        <v>97</v>
      </c>
      <c r="L6451" t="s">
        <v>98</v>
      </c>
      <c r="M6451" t="s">
        <v>19</v>
      </c>
      <c r="N6451">
        <v>33</v>
      </c>
      <c r="O6451">
        <v>65</v>
      </c>
      <c r="P6451">
        <v>2145</v>
      </c>
      <c r="Q6451">
        <v>1137</v>
      </c>
      <c r="R6451">
        <v>0.53</v>
      </c>
      <c r="S6451" t="s">
        <v>82</v>
      </c>
      <c r="T6451" t="str">
        <f>IF(Table1[[#This Row],[Units Sold]]&gt; 700,"High Units","low Units")</f>
        <v>low Units</v>
      </c>
      <c r="U6451">
        <f>SUM(Table1[[#This Row],[Operating Profit]])/SUM(Table1[Operating Profit])*100</f>
        <v>3.4233055304521516E-4</v>
      </c>
      <c r="V6451">
        <f>SUM(Table1[[#This Row],[Price per Unit]]*Table1[[#This Row],[Units Sold]])</f>
        <v>2145</v>
      </c>
      <c r="W6451">
        <f>SUM(Table1[[#This Row],[Total Sales]]-Table1[[#This Row],[Operating Profit]])</f>
        <v>1008</v>
      </c>
      <c r="X6451">
        <f>SUM(Table1[[#This Row],[Total Sales]]-Table1[[#This Row],[Cost]])</f>
        <v>1137</v>
      </c>
      <c r="Y6451">
        <f>SUM(Table1[[#This Row],[profit/loss]])/SUM(Table1[profit/loss])</f>
        <v>3.4233055304521515E-6</v>
      </c>
    </row>
    <row r="6452" spans="1:25" x14ac:dyDescent="0.3">
      <c r="A6452" t="s">
        <v>60</v>
      </c>
      <c r="B6452" t="s">
        <v>82</v>
      </c>
      <c r="C6452">
        <v>1185732</v>
      </c>
      <c r="D6452" s="9">
        <v>44462</v>
      </c>
      <c r="E6452" s="8" t="str">
        <f>TEXT(Table1[[#This Row],[Invoice Date]],"dd-mm-yyyy")</f>
        <v>23-09-2021</v>
      </c>
      <c r="F6452" s="1" t="str">
        <f t="shared" si="400"/>
        <v>September</v>
      </c>
      <c r="G6452" s="1" t="str">
        <f t="shared" si="401"/>
        <v>2021</v>
      </c>
      <c r="H6452" s="1" t="str">
        <f t="shared" si="402"/>
        <v>Thursday</v>
      </c>
      <c r="I6452" s="1" t="str">
        <f t="shared" si="403"/>
        <v>23</v>
      </c>
      <c r="J6452" t="s">
        <v>47</v>
      </c>
      <c r="K6452" t="s">
        <v>97</v>
      </c>
      <c r="L6452" t="s">
        <v>98</v>
      </c>
      <c r="M6452" t="s">
        <v>20</v>
      </c>
      <c r="N6452">
        <v>32</v>
      </c>
      <c r="O6452">
        <v>54</v>
      </c>
      <c r="P6452">
        <v>1728</v>
      </c>
      <c r="Q6452">
        <v>881</v>
      </c>
      <c r="R6452">
        <v>0.51</v>
      </c>
      <c r="S6452" t="s">
        <v>82</v>
      </c>
      <c r="T6452" t="str">
        <f>IF(Table1[[#This Row],[Units Sold]]&gt; 700,"High Units","low Units")</f>
        <v>low Units</v>
      </c>
      <c r="U6452">
        <f>SUM(Table1[[#This Row],[Operating Profit]])/SUM(Table1[Operating Profit])*100</f>
        <v>2.6525348921093626E-4</v>
      </c>
      <c r="V6452">
        <f>SUM(Table1[[#This Row],[Price per Unit]]*Table1[[#This Row],[Units Sold]])</f>
        <v>1728</v>
      </c>
      <c r="W6452">
        <f>SUM(Table1[[#This Row],[Total Sales]]-Table1[[#This Row],[Operating Profit]])</f>
        <v>847</v>
      </c>
      <c r="X6452">
        <f>SUM(Table1[[#This Row],[Total Sales]]-Table1[[#This Row],[Cost]])</f>
        <v>881</v>
      </c>
      <c r="Y6452">
        <f>SUM(Table1[[#This Row],[profit/loss]])/SUM(Table1[profit/loss])</f>
        <v>2.6525348921093625E-6</v>
      </c>
    </row>
    <row r="6453" spans="1:25" x14ac:dyDescent="0.3">
      <c r="A6453" t="s">
        <v>60</v>
      </c>
      <c r="B6453" t="s">
        <v>82</v>
      </c>
      <c r="C6453">
        <v>1185732</v>
      </c>
      <c r="D6453" s="9">
        <v>44462</v>
      </c>
      <c r="E6453" s="8" t="str">
        <f>TEXT(Table1[[#This Row],[Invoice Date]],"dd-mm-yyyy")</f>
        <v>23-09-2021</v>
      </c>
      <c r="F6453" s="1" t="str">
        <f t="shared" si="400"/>
        <v>September</v>
      </c>
      <c r="G6453" s="1" t="str">
        <f t="shared" si="401"/>
        <v>2021</v>
      </c>
      <c r="H6453" s="1" t="str">
        <f t="shared" si="402"/>
        <v>Thursday</v>
      </c>
      <c r="I6453" s="1" t="str">
        <f t="shared" si="403"/>
        <v>23</v>
      </c>
      <c r="J6453" t="s">
        <v>47</v>
      </c>
      <c r="K6453" t="s">
        <v>97</v>
      </c>
      <c r="L6453" t="s">
        <v>98</v>
      </c>
      <c r="M6453" t="s">
        <v>21</v>
      </c>
      <c r="N6453">
        <v>43</v>
      </c>
      <c r="O6453">
        <v>58</v>
      </c>
      <c r="P6453">
        <v>2494</v>
      </c>
      <c r="Q6453">
        <v>1172</v>
      </c>
      <c r="R6453">
        <v>0.47</v>
      </c>
      <c r="S6453" t="s">
        <v>82</v>
      </c>
      <c r="T6453" t="str">
        <f>IF(Table1[[#This Row],[Units Sold]]&gt; 700,"High Units","low Units")</f>
        <v>low Units</v>
      </c>
      <c r="U6453">
        <f>SUM(Table1[[#This Row],[Operating Profit]])/SUM(Table1[Operating Profit])*100</f>
        <v>3.5286843286630795E-4</v>
      </c>
      <c r="V6453">
        <f>SUM(Table1[[#This Row],[Price per Unit]]*Table1[[#This Row],[Units Sold]])</f>
        <v>2494</v>
      </c>
      <c r="W6453">
        <f>SUM(Table1[[#This Row],[Total Sales]]-Table1[[#This Row],[Operating Profit]])</f>
        <v>1322</v>
      </c>
      <c r="X6453">
        <f>SUM(Table1[[#This Row],[Total Sales]]-Table1[[#This Row],[Cost]])</f>
        <v>1172</v>
      </c>
      <c r="Y6453">
        <f>SUM(Table1[[#This Row],[profit/loss]])/SUM(Table1[profit/loss])</f>
        <v>3.5286843286630795E-6</v>
      </c>
    </row>
    <row r="6454" spans="1:25" x14ac:dyDescent="0.3">
      <c r="A6454" t="s">
        <v>60</v>
      </c>
      <c r="B6454" t="s">
        <v>82</v>
      </c>
      <c r="C6454">
        <v>1185732</v>
      </c>
      <c r="D6454" s="9">
        <v>44462</v>
      </c>
      <c r="E6454" s="8" t="str">
        <f>TEXT(Table1[[#This Row],[Invoice Date]],"dd-mm-yyyy")</f>
        <v>23-09-2021</v>
      </c>
      <c r="F6454" s="1" t="str">
        <f t="shared" si="400"/>
        <v>September</v>
      </c>
      <c r="G6454" s="1" t="str">
        <f t="shared" si="401"/>
        <v>2021</v>
      </c>
      <c r="H6454" s="1" t="str">
        <f t="shared" si="402"/>
        <v>Thursday</v>
      </c>
      <c r="I6454" s="1" t="str">
        <f t="shared" si="403"/>
        <v>23</v>
      </c>
      <c r="J6454" t="s">
        <v>47</v>
      </c>
      <c r="K6454" t="s">
        <v>97</v>
      </c>
      <c r="L6454" t="s">
        <v>98</v>
      </c>
      <c r="M6454" t="s">
        <v>22</v>
      </c>
      <c r="N6454">
        <v>49</v>
      </c>
      <c r="O6454">
        <v>74</v>
      </c>
      <c r="P6454">
        <v>3626</v>
      </c>
      <c r="Q6454">
        <v>1886</v>
      </c>
      <c r="R6454">
        <v>0.52</v>
      </c>
      <c r="S6454" t="s">
        <v>82</v>
      </c>
      <c r="T6454" t="str">
        <f>IF(Table1[[#This Row],[Units Sold]]&gt; 700,"High Units","low Units")</f>
        <v>low Units</v>
      </c>
      <c r="U6454">
        <f>SUM(Table1[[#This Row],[Operating Profit]])/SUM(Table1[Operating Profit])*100</f>
        <v>5.6784118121660132E-4</v>
      </c>
      <c r="V6454">
        <f>SUM(Table1[[#This Row],[Price per Unit]]*Table1[[#This Row],[Units Sold]])</f>
        <v>3626</v>
      </c>
      <c r="W6454">
        <f>SUM(Table1[[#This Row],[Total Sales]]-Table1[[#This Row],[Operating Profit]])</f>
        <v>1740</v>
      </c>
      <c r="X6454">
        <f>SUM(Table1[[#This Row],[Total Sales]]-Table1[[#This Row],[Cost]])</f>
        <v>1886</v>
      </c>
      <c r="Y6454">
        <f>SUM(Table1[[#This Row],[profit/loss]])/SUM(Table1[profit/loss])</f>
        <v>5.6784118121660132E-6</v>
      </c>
    </row>
    <row r="6455" spans="1:25" x14ac:dyDescent="0.3">
      <c r="A6455" t="s">
        <v>60</v>
      </c>
      <c r="B6455" t="s">
        <v>82</v>
      </c>
      <c r="C6455">
        <v>1185732</v>
      </c>
      <c r="D6455" s="9">
        <v>44491</v>
      </c>
      <c r="E6455" s="8" t="str">
        <f>TEXT(Table1[[#This Row],[Invoice Date]],"dd-mm-yyyy")</f>
        <v>22-10-2021</v>
      </c>
      <c r="F6455" s="1" t="str">
        <f t="shared" si="400"/>
        <v>October</v>
      </c>
      <c r="G6455" s="1" t="str">
        <f t="shared" si="401"/>
        <v>2021</v>
      </c>
      <c r="H6455" s="1" t="str">
        <f t="shared" si="402"/>
        <v>Friday</v>
      </c>
      <c r="I6455" s="1" t="str">
        <f t="shared" si="403"/>
        <v>22</v>
      </c>
      <c r="J6455" t="s">
        <v>47</v>
      </c>
      <c r="K6455" t="s">
        <v>97</v>
      </c>
      <c r="L6455" t="s">
        <v>98</v>
      </c>
      <c r="M6455" t="s">
        <v>16</v>
      </c>
      <c r="N6455">
        <v>53</v>
      </c>
      <c r="O6455">
        <v>126</v>
      </c>
      <c r="P6455">
        <v>6678</v>
      </c>
      <c r="Q6455">
        <v>3673</v>
      </c>
      <c r="R6455">
        <v>0.55000000000000004</v>
      </c>
      <c r="S6455" t="s">
        <v>82</v>
      </c>
      <c r="T6455" t="str">
        <f>IF(Table1[[#This Row],[Units Sold]]&gt; 700,"High Units","low Units")</f>
        <v>low Units</v>
      </c>
      <c r="U6455">
        <f>SUM(Table1[[#This Row],[Operating Profit]])/SUM(Table1[Operating Profit])*100</f>
        <v>1.1058752166535402E-3</v>
      </c>
      <c r="V6455">
        <f>SUM(Table1[[#This Row],[Price per Unit]]*Table1[[#This Row],[Units Sold]])</f>
        <v>6678</v>
      </c>
      <c r="W6455">
        <f>SUM(Table1[[#This Row],[Total Sales]]-Table1[[#This Row],[Operating Profit]])</f>
        <v>3005</v>
      </c>
      <c r="X6455">
        <f>SUM(Table1[[#This Row],[Total Sales]]-Table1[[#This Row],[Cost]])</f>
        <v>3673</v>
      </c>
      <c r="Y6455">
        <f>SUM(Table1[[#This Row],[profit/loss]])/SUM(Table1[profit/loss])</f>
        <v>1.1058752166535402E-5</v>
      </c>
    </row>
    <row r="6456" spans="1:25" x14ac:dyDescent="0.3">
      <c r="A6456" t="s">
        <v>60</v>
      </c>
      <c r="B6456" t="s">
        <v>82</v>
      </c>
      <c r="C6456">
        <v>1185732</v>
      </c>
      <c r="D6456" s="9">
        <v>44491</v>
      </c>
      <c r="E6456" s="8" t="str">
        <f>TEXT(Table1[[#This Row],[Invoice Date]],"dd-mm-yyyy")</f>
        <v>22-10-2021</v>
      </c>
      <c r="F6456" s="1" t="str">
        <f t="shared" si="400"/>
        <v>October</v>
      </c>
      <c r="G6456" s="1" t="str">
        <f t="shared" si="401"/>
        <v>2021</v>
      </c>
      <c r="H6456" s="1" t="str">
        <f t="shared" si="402"/>
        <v>Friday</v>
      </c>
      <c r="I6456" s="1" t="str">
        <f t="shared" si="403"/>
        <v>22</v>
      </c>
      <c r="J6456" t="s">
        <v>47</v>
      </c>
      <c r="K6456" t="s">
        <v>97</v>
      </c>
      <c r="L6456" t="s">
        <v>98</v>
      </c>
      <c r="M6456" t="s">
        <v>18</v>
      </c>
      <c r="N6456">
        <v>41</v>
      </c>
      <c r="O6456">
        <v>83</v>
      </c>
      <c r="P6456">
        <v>3403</v>
      </c>
      <c r="Q6456">
        <v>1702</v>
      </c>
      <c r="R6456">
        <v>0.5</v>
      </c>
      <c r="S6456" t="s">
        <v>82</v>
      </c>
      <c r="T6456" t="str">
        <f>IF(Table1[[#This Row],[Units Sold]]&gt; 700,"High Units","low Units")</f>
        <v>low Units</v>
      </c>
      <c r="U6456">
        <f>SUM(Table1[[#This Row],[Operating Profit]])/SUM(Table1[Operating Profit])*100</f>
        <v>5.1244204158571339E-4</v>
      </c>
      <c r="V6456">
        <f>SUM(Table1[[#This Row],[Price per Unit]]*Table1[[#This Row],[Units Sold]])</f>
        <v>3403</v>
      </c>
      <c r="W6456">
        <f>SUM(Table1[[#This Row],[Total Sales]]-Table1[[#This Row],[Operating Profit]])</f>
        <v>1701</v>
      </c>
      <c r="X6456">
        <f>SUM(Table1[[#This Row],[Total Sales]]-Table1[[#This Row],[Cost]])</f>
        <v>1702</v>
      </c>
      <c r="Y6456">
        <f>SUM(Table1[[#This Row],[profit/loss]])/SUM(Table1[profit/loss])</f>
        <v>5.1244204158571343E-6</v>
      </c>
    </row>
    <row r="6457" spans="1:25" x14ac:dyDescent="0.3">
      <c r="A6457" t="s">
        <v>60</v>
      </c>
      <c r="B6457" t="s">
        <v>82</v>
      </c>
      <c r="C6457">
        <v>1185732</v>
      </c>
      <c r="D6457" s="9">
        <v>44491</v>
      </c>
      <c r="E6457" s="8" t="str">
        <f>TEXT(Table1[[#This Row],[Invoice Date]],"dd-mm-yyyy")</f>
        <v>22-10-2021</v>
      </c>
      <c r="F6457" s="1" t="str">
        <f t="shared" si="400"/>
        <v>October</v>
      </c>
      <c r="G6457" s="1" t="str">
        <f t="shared" si="401"/>
        <v>2021</v>
      </c>
      <c r="H6457" s="1" t="str">
        <f t="shared" si="402"/>
        <v>Friday</v>
      </c>
      <c r="I6457" s="1" t="str">
        <f t="shared" si="403"/>
        <v>22</v>
      </c>
      <c r="J6457" t="s">
        <v>47</v>
      </c>
      <c r="K6457" t="s">
        <v>97</v>
      </c>
      <c r="L6457" t="s">
        <v>98</v>
      </c>
      <c r="M6457" t="s">
        <v>19</v>
      </c>
      <c r="N6457">
        <v>43</v>
      </c>
      <c r="O6457">
        <v>47</v>
      </c>
      <c r="P6457">
        <v>2021</v>
      </c>
      <c r="Q6457">
        <v>1091</v>
      </c>
      <c r="R6457">
        <v>0.54</v>
      </c>
      <c r="S6457" t="s">
        <v>82</v>
      </c>
      <c r="T6457" t="str">
        <f>IF(Table1[[#This Row],[Units Sold]]&gt; 700,"High Units","low Units")</f>
        <v>low Units</v>
      </c>
      <c r="U6457">
        <f>SUM(Table1[[#This Row],[Operating Profit]])/SUM(Table1[Operating Profit])*100</f>
        <v>3.2848076813749315E-4</v>
      </c>
      <c r="V6457">
        <f>SUM(Table1[[#This Row],[Price per Unit]]*Table1[[#This Row],[Units Sold]])</f>
        <v>2021</v>
      </c>
      <c r="W6457">
        <f>SUM(Table1[[#This Row],[Total Sales]]-Table1[[#This Row],[Operating Profit]])</f>
        <v>930</v>
      </c>
      <c r="X6457">
        <f>SUM(Table1[[#This Row],[Total Sales]]-Table1[[#This Row],[Cost]])</f>
        <v>1091</v>
      </c>
      <c r="Y6457">
        <f>SUM(Table1[[#This Row],[profit/loss]])/SUM(Table1[profit/loss])</f>
        <v>3.2848076813749316E-6</v>
      </c>
    </row>
    <row r="6458" spans="1:25" x14ac:dyDescent="0.3">
      <c r="A6458" t="s">
        <v>60</v>
      </c>
      <c r="B6458" t="s">
        <v>82</v>
      </c>
      <c r="C6458">
        <v>1185732</v>
      </c>
      <c r="D6458" s="9">
        <v>44491</v>
      </c>
      <c r="E6458" s="8" t="str">
        <f>TEXT(Table1[[#This Row],[Invoice Date]],"dd-mm-yyyy")</f>
        <v>22-10-2021</v>
      </c>
      <c r="F6458" s="1" t="str">
        <f t="shared" si="400"/>
        <v>October</v>
      </c>
      <c r="G6458" s="1" t="str">
        <f t="shared" si="401"/>
        <v>2021</v>
      </c>
      <c r="H6458" s="1" t="str">
        <f t="shared" si="402"/>
        <v>Friday</v>
      </c>
      <c r="I6458" s="1" t="str">
        <f t="shared" si="403"/>
        <v>22</v>
      </c>
      <c r="J6458" t="s">
        <v>47</v>
      </c>
      <c r="K6458" t="s">
        <v>97</v>
      </c>
      <c r="L6458" t="s">
        <v>98</v>
      </c>
      <c r="M6458" t="s">
        <v>20</v>
      </c>
      <c r="N6458">
        <v>41</v>
      </c>
      <c r="O6458">
        <v>42</v>
      </c>
      <c r="P6458">
        <v>1722</v>
      </c>
      <c r="Q6458">
        <v>895</v>
      </c>
      <c r="R6458">
        <v>0.52</v>
      </c>
      <c r="S6458" t="s">
        <v>82</v>
      </c>
      <c r="T6458" t="str">
        <f>IF(Table1[[#This Row],[Units Sold]]&gt; 700,"High Units","low Units")</f>
        <v>low Units</v>
      </c>
      <c r="U6458">
        <f>SUM(Table1[[#This Row],[Operating Profit]])/SUM(Table1[Operating Profit])*100</f>
        <v>2.6946864113937339E-4</v>
      </c>
      <c r="V6458">
        <f>SUM(Table1[[#This Row],[Price per Unit]]*Table1[[#This Row],[Units Sold]])</f>
        <v>1722</v>
      </c>
      <c r="W6458">
        <f>SUM(Table1[[#This Row],[Total Sales]]-Table1[[#This Row],[Operating Profit]])</f>
        <v>827</v>
      </c>
      <c r="X6458">
        <f>SUM(Table1[[#This Row],[Total Sales]]-Table1[[#This Row],[Cost]])</f>
        <v>895</v>
      </c>
      <c r="Y6458">
        <f>SUM(Table1[[#This Row],[profit/loss]])/SUM(Table1[profit/loss])</f>
        <v>2.6946864113937341E-6</v>
      </c>
    </row>
    <row r="6459" spans="1:25" x14ac:dyDescent="0.3">
      <c r="A6459" t="s">
        <v>60</v>
      </c>
      <c r="B6459" t="s">
        <v>82</v>
      </c>
      <c r="C6459">
        <v>1185732</v>
      </c>
      <c r="D6459" s="9">
        <v>44491</v>
      </c>
      <c r="E6459" s="8" t="str">
        <f>TEXT(Table1[[#This Row],[Invoice Date]],"dd-mm-yyyy")</f>
        <v>22-10-2021</v>
      </c>
      <c r="F6459" s="1" t="str">
        <f t="shared" si="400"/>
        <v>October</v>
      </c>
      <c r="G6459" s="1" t="str">
        <f t="shared" si="401"/>
        <v>2021</v>
      </c>
      <c r="H6459" s="1" t="str">
        <f t="shared" si="402"/>
        <v>Friday</v>
      </c>
      <c r="I6459" s="1" t="str">
        <f t="shared" si="403"/>
        <v>22</v>
      </c>
      <c r="J6459" t="s">
        <v>47</v>
      </c>
      <c r="K6459" t="s">
        <v>97</v>
      </c>
      <c r="L6459" t="s">
        <v>98</v>
      </c>
      <c r="M6459" t="s">
        <v>21</v>
      </c>
      <c r="N6459">
        <v>53</v>
      </c>
      <c r="O6459">
        <v>41</v>
      </c>
      <c r="P6459">
        <v>2173</v>
      </c>
      <c r="Q6459">
        <v>1065</v>
      </c>
      <c r="R6459">
        <v>0.49</v>
      </c>
      <c r="S6459" t="s">
        <v>82</v>
      </c>
      <c r="T6459" t="str">
        <f>IF(Table1[[#This Row],[Units Sold]]&gt; 700,"High Units","low Units")</f>
        <v>low Units</v>
      </c>
      <c r="U6459">
        <f>SUM(Table1[[#This Row],[Operating Profit]])/SUM(Table1[Operating Profit])*100</f>
        <v>3.206526288418242E-4</v>
      </c>
      <c r="V6459">
        <f>SUM(Table1[[#This Row],[Price per Unit]]*Table1[[#This Row],[Units Sold]])</f>
        <v>2173</v>
      </c>
      <c r="W6459">
        <f>SUM(Table1[[#This Row],[Total Sales]]-Table1[[#This Row],[Operating Profit]])</f>
        <v>1108</v>
      </c>
      <c r="X6459">
        <f>SUM(Table1[[#This Row],[Total Sales]]-Table1[[#This Row],[Cost]])</f>
        <v>1065</v>
      </c>
      <c r="Y6459">
        <f>SUM(Table1[[#This Row],[profit/loss]])/SUM(Table1[profit/loss])</f>
        <v>3.2065262884182422E-6</v>
      </c>
    </row>
    <row r="6460" spans="1:25" x14ac:dyDescent="0.3">
      <c r="A6460" t="s">
        <v>60</v>
      </c>
      <c r="B6460" t="s">
        <v>82</v>
      </c>
      <c r="C6460">
        <v>1185732</v>
      </c>
      <c r="D6460" s="9">
        <v>44491</v>
      </c>
      <c r="E6460" s="8" t="str">
        <f>TEXT(Table1[[#This Row],[Invoice Date]],"dd-mm-yyyy")</f>
        <v>22-10-2021</v>
      </c>
      <c r="F6460" s="1" t="str">
        <f t="shared" si="400"/>
        <v>October</v>
      </c>
      <c r="G6460" s="1" t="str">
        <f t="shared" si="401"/>
        <v>2021</v>
      </c>
      <c r="H6460" s="1" t="str">
        <f t="shared" si="402"/>
        <v>Friday</v>
      </c>
      <c r="I6460" s="1" t="str">
        <f t="shared" si="403"/>
        <v>22</v>
      </c>
      <c r="J6460" t="s">
        <v>47</v>
      </c>
      <c r="K6460" t="s">
        <v>97</v>
      </c>
      <c r="L6460" t="s">
        <v>98</v>
      </c>
      <c r="M6460" t="s">
        <v>22</v>
      </c>
      <c r="N6460">
        <v>53</v>
      </c>
      <c r="O6460">
        <v>83</v>
      </c>
      <c r="P6460">
        <v>4399</v>
      </c>
      <c r="Q6460">
        <v>2200</v>
      </c>
      <c r="R6460">
        <v>0.5</v>
      </c>
      <c r="S6460" t="s">
        <v>82</v>
      </c>
      <c r="T6460" t="str">
        <f>IF(Table1[[#This Row],[Units Sold]]&gt; 700,"High Units","low Units")</f>
        <v>low Units</v>
      </c>
      <c r="U6460">
        <f>SUM(Table1[[#This Row],[Operating Profit]])/SUM(Table1[Operating Profit])*100</f>
        <v>6.6238101732583399E-4</v>
      </c>
      <c r="V6460">
        <f>SUM(Table1[[#This Row],[Price per Unit]]*Table1[[#This Row],[Units Sold]])</f>
        <v>4399</v>
      </c>
      <c r="W6460">
        <f>SUM(Table1[[#This Row],[Total Sales]]-Table1[[#This Row],[Operating Profit]])</f>
        <v>2199</v>
      </c>
      <c r="X6460">
        <f>SUM(Table1[[#This Row],[Total Sales]]-Table1[[#This Row],[Cost]])</f>
        <v>2200</v>
      </c>
      <c r="Y6460">
        <f>SUM(Table1[[#This Row],[profit/loss]])/SUM(Table1[profit/loss])</f>
        <v>6.6238101732583403E-6</v>
      </c>
    </row>
    <row r="6461" spans="1:25" x14ac:dyDescent="0.3">
      <c r="A6461" t="s">
        <v>60</v>
      </c>
      <c r="B6461" t="s">
        <v>82</v>
      </c>
      <c r="C6461">
        <v>1185732</v>
      </c>
      <c r="D6461" s="9">
        <v>44522</v>
      </c>
      <c r="E6461" s="8" t="str">
        <f>TEXT(Table1[[#This Row],[Invoice Date]],"dd-mm-yyyy")</f>
        <v>22-11-2021</v>
      </c>
      <c r="F6461" s="1" t="str">
        <f t="shared" si="400"/>
        <v>November</v>
      </c>
      <c r="G6461" s="1" t="str">
        <f t="shared" si="401"/>
        <v>2021</v>
      </c>
      <c r="H6461" s="1" t="str">
        <f t="shared" si="402"/>
        <v>Monday</v>
      </c>
      <c r="I6461" s="1" t="str">
        <f t="shared" si="403"/>
        <v>22</v>
      </c>
      <c r="J6461" t="s">
        <v>47</v>
      </c>
      <c r="K6461" t="s">
        <v>97</v>
      </c>
      <c r="L6461" t="s">
        <v>98</v>
      </c>
      <c r="M6461" t="s">
        <v>16</v>
      </c>
      <c r="N6461">
        <v>48</v>
      </c>
      <c r="O6461">
        <v>123</v>
      </c>
      <c r="P6461">
        <v>5904</v>
      </c>
      <c r="Q6461">
        <v>3070</v>
      </c>
      <c r="R6461">
        <v>0.52</v>
      </c>
      <c r="S6461" t="s">
        <v>82</v>
      </c>
      <c r="T6461" t="str">
        <f>IF(Table1[[#This Row],[Units Sold]]&gt; 700,"High Units","low Units")</f>
        <v>low Units</v>
      </c>
      <c r="U6461">
        <f>SUM(Table1[[#This Row],[Operating Profit]])/SUM(Table1[Operating Profit])*100</f>
        <v>9.243226014501412E-4</v>
      </c>
      <c r="V6461">
        <f>SUM(Table1[[#This Row],[Price per Unit]]*Table1[[#This Row],[Units Sold]])</f>
        <v>5904</v>
      </c>
      <c r="W6461">
        <f>SUM(Table1[[#This Row],[Total Sales]]-Table1[[#This Row],[Operating Profit]])</f>
        <v>2834</v>
      </c>
      <c r="X6461">
        <f>SUM(Table1[[#This Row],[Total Sales]]-Table1[[#This Row],[Cost]])</f>
        <v>3070</v>
      </c>
      <c r="Y6461">
        <f>SUM(Table1[[#This Row],[profit/loss]])/SUM(Table1[profit/loss])</f>
        <v>9.2432260145014117E-6</v>
      </c>
    </row>
    <row r="6462" spans="1:25" x14ac:dyDescent="0.3">
      <c r="A6462" t="s">
        <v>60</v>
      </c>
      <c r="B6462" t="s">
        <v>82</v>
      </c>
      <c r="C6462">
        <v>1185732</v>
      </c>
      <c r="D6462" s="9">
        <v>44522</v>
      </c>
      <c r="E6462" s="8" t="str">
        <f>TEXT(Table1[[#This Row],[Invoice Date]],"dd-mm-yyyy")</f>
        <v>22-11-2021</v>
      </c>
      <c r="F6462" s="1" t="str">
        <f t="shared" si="400"/>
        <v>November</v>
      </c>
      <c r="G6462" s="1" t="str">
        <f t="shared" si="401"/>
        <v>2021</v>
      </c>
      <c r="H6462" s="1" t="str">
        <f t="shared" si="402"/>
        <v>Monday</v>
      </c>
      <c r="I6462" s="1" t="str">
        <f t="shared" si="403"/>
        <v>22</v>
      </c>
      <c r="J6462" t="s">
        <v>47</v>
      </c>
      <c r="K6462" t="s">
        <v>97</v>
      </c>
      <c r="L6462" t="s">
        <v>98</v>
      </c>
      <c r="M6462" t="s">
        <v>18</v>
      </c>
      <c r="N6462">
        <v>39</v>
      </c>
      <c r="O6462">
        <v>72</v>
      </c>
      <c r="P6462">
        <v>2808</v>
      </c>
      <c r="Q6462">
        <v>1320</v>
      </c>
      <c r="R6462">
        <v>0.47</v>
      </c>
      <c r="S6462" t="s">
        <v>82</v>
      </c>
      <c r="T6462" t="str">
        <f>IF(Table1[[#This Row],[Units Sold]]&gt; 700,"High Units","low Units")</f>
        <v>low Units</v>
      </c>
      <c r="U6462">
        <f>SUM(Table1[[#This Row],[Operating Profit]])/SUM(Table1[Operating Profit])*100</f>
        <v>3.9742861039550044E-4</v>
      </c>
      <c r="V6462">
        <f>SUM(Table1[[#This Row],[Price per Unit]]*Table1[[#This Row],[Units Sold]])</f>
        <v>2808</v>
      </c>
      <c r="W6462">
        <f>SUM(Table1[[#This Row],[Total Sales]]-Table1[[#This Row],[Operating Profit]])</f>
        <v>1488</v>
      </c>
      <c r="X6462">
        <f>SUM(Table1[[#This Row],[Total Sales]]-Table1[[#This Row],[Cost]])</f>
        <v>1320</v>
      </c>
      <c r="Y6462">
        <f>SUM(Table1[[#This Row],[profit/loss]])/SUM(Table1[profit/loss])</f>
        <v>3.9742861039550045E-6</v>
      </c>
    </row>
    <row r="6463" spans="1:25" x14ac:dyDescent="0.3">
      <c r="A6463" t="s">
        <v>60</v>
      </c>
      <c r="B6463" t="s">
        <v>82</v>
      </c>
      <c r="C6463">
        <v>1185732</v>
      </c>
      <c r="D6463" s="9">
        <v>44522</v>
      </c>
      <c r="E6463" s="8" t="str">
        <f>TEXT(Table1[[#This Row],[Invoice Date]],"dd-mm-yyyy")</f>
        <v>22-11-2021</v>
      </c>
      <c r="F6463" s="1" t="str">
        <f t="shared" si="400"/>
        <v>November</v>
      </c>
      <c r="G6463" s="1" t="str">
        <f t="shared" si="401"/>
        <v>2021</v>
      </c>
      <c r="H6463" s="1" t="str">
        <f t="shared" si="402"/>
        <v>Monday</v>
      </c>
      <c r="I6463" s="1" t="str">
        <f t="shared" si="403"/>
        <v>22</v>
      </c>
      <c r="J6463" t="s">
        <v>47</v>
      </c>
      <c r="K6463" t="s">
        <v>97</v>
      </c>
      <c r="L6463" t="s">
        <v>98</v>
      </c>
      <c r="M6463" t="s">
        <v>19</v>
      </c>
      <c r="N6463">
        <v>41</v>
      </c>
      <c r="O6463">
        <v>57</v>
      </c>
      <c r="P6463">
        <v>2337</v>
      </c>
      <c r="Q6463">
        <v>1192</v>
      </c>
      <c r="R6463">
        <v>0.51</v>
      </c>
      <c r="S6463" t="s">
        <v>82</v>
      </c>
      <c r="T6463" t="str">
        <f>IF(Table1[[#This Row],[Units Sold]]&gt; 700,"High Units","low Units")</f>
        <v>low Units</v>
      </c>
      <c r="U6463">
        <f>SUM(Table1[[#This Row],[Operating Profit]])/SUM(Table1[Operating Profit])*100</f>
        <v>3.5889007847836102E-4</v>
      </c>
      <c r="V6463">
        <f>SUM(Table1[[#This Row],[Price per Unit]]*Table1[[#This Row],[Units Sold]])</f>
        <v>2337</v>
      </c>
      <c r="W6463">
        <f>SUM(Table1[[#This Row],[Total Sales]]-Table1[[#This Row],[Operating Profit]])</f>
        <v>1145</v>
      </c>
      <c r="X6463">
        <f>SUM(Table1[[#This Row],[Total Sales]]-Table1[[#This Row],[Cost]])</f>
        <v>1192</v>
      </c>
      <c r="Y6463">
        <f>SUM(Table1[[#This Row],[profit/loss]])/SUM(Table1[profit/loss])</f>
        <v>3.58890078478361E-6</v>
      </c>
    </row>
    <row r="6464" spans="1:25" x14ac:dyDescent="0.3">
      <c r="A6464" t="s">
        <v>13</v>
      </c>
      <c r="B6464" t="s">
        <v>82</v>
      </c>
      <c r="C6464">
        <v>1185732</v>
      </c>
      <c r="D6464" s="9">
        <v>44522</v>
      </c>
      <c r="E6464" s="8" t="str">
        <f>TEXT(Table1[[#This Row],[Invoice Date]],"dd-mm-yyyy")</f>
        <v>22-11-2021</v>
      </c>
      <c r="F6464" s="1" t="str">
        <f t="shared" si="400"/>
        <v>November</v>
      </c>
      <c r="G6464" s="1" t="str">
        <f t="shared" si="401"/>
        <v>2021</v>
      </c>
      <c r="H6464" s="1" t="str">
        <f t="shared" si="402"/>
        <v>Monday</v>
      </c>
      <c r="I6464" s="1" t="str">
        <f t="shared" si="403"/>
        <v>22</v>
      </c>
      <c r="J6464" t="s">
        <v>47</v>
      </c>
      <c r="K6464" t="s">
        <v>97</v>
      </c>
      <c r="L6464" t="s">
        <v>98</v>
      </c>
      <c r="M6464" t="s">
        <v>20</v>
      </c>
      <c r="N6464">
        <v>52</v>
      </c>
      <c r="O6464">
        <v>52</v>
      </c>
      <c r="P6464">
        <v>2704</v>
      </c>
      <c r="Q6464">
        <v>1352</v>
      </c>
      <c r="R6464">
        <v>0.5</v>
      </c>
      <c r="S6464" t="s">
        <v>82</v>
      </c>
      <c r="T6464" t="str">
        <f>IF(Table1[[#This Row],[Units Sold]]&gt; 700,"High Units","low Units")</f>
        <v>low Units</v>
      </c>
      <c r="U6464">
        <f>SUM(Table1[[#This Row],[Operating Profit]])/SUM(Table1[Operating Profit])*100</f>
        <v>4.0706324337478527E-4</v>
      </c>
      <c r="V6464">
        <f>SUM(Table1[[#This Row],[Price per Unit]]*Table1[[#This Row],[Units Sold]])</f>
        <v>2704</v>
      </c>
      <c r="W6464">
        <f>SUM(Table1[[#This Row],[Total Sales]]-Table1[[#This Row],[Operating Profit]])</f>
        <v>1352</v>
      </c>
      <c r="X6464">
        <f>SUM(Table1[[#This Row],[Total Sales]]-Table1[[#This Row],[Cost]])</f>
        <v>1352</v>
      </c>
      <c r="Y6464">
        <f>SUM(Table1[[#This Row],[profit/loss]])/SUM(Table1[profit/loss])</f>
        <v>4.0706324337478529E-6</v>
      </c>
    </row>
    <row r="6465" spans="1:25" x14ac:dyDescent="0.3">
      <c r="A6465" t="s">
        <v>13</v>
      </c>
      <c r="B6465" t="s">
        <v>82</v>
      </c>
      <c r="C6465">
        <v>1185732</v>
      </c>
      <c r="D6465" s="9">
        <v>44522</v>
      </c>
      <c r="E6465" s="8" t="str">
        <f>TEXT(Table1[[#This Row],[Invoice Date]],"dd-mm-yyyy")</f>
        <v>22-11-2021</v>
      </c>
      <c r="F6465" s="1" t="str">
        <f t="shared" si="400"/>
        <v>November</v>
      </c>
      <c r="G6465" s="1" t="str">
        <f t="shared" si="401"/>
        <v>2021</v>
      </c>
      <c r="H6465" s="1" t="str">
        <f t="shared" si="402"/>
        <v>Monday</v>
      </c>
      <c r="I6465" s="1" t="str">
        <f t="shared" si="403"/>
        <v>22</v>
      </c>
      <c r="J6465" t="s">
        <v>47</v>
      </c>
      <c r="K6465" t="s">
        <v>97</v>
      </c>
      <c r="L6465" t="s">
        <v>98</v>
      </c>
      <c r="M6465" t="s">
        <v>21</v>
      </c>
      <c r="N6465">
        <v>59</v>
      </c>
      <c r="O6465">
        <v>53</v>
      </c>
      <c r="P6465">
        <v>3127</v>
      </c>
      <c r="Q6465">
        <v>1501</v>
      </c>
      <c r="R6465">
        <v>0.48</v>
      </c>
      <c r="S6465" t="s">
        <v>82</v>
      </c>
      <c r="T6465" t="str">
        <f>IF(Table1[[#This Row],[Units Sold]]&gt; 700,"High Units","low Units")</f>
        <v>low Units</v>
      </c>
      <c r="U6465">
        <f>SUM(Table1[[#This Row],[Operating Profit]])/SUM(Table1[Operating Profit])*100</f>
        <v>4.5192450318458041E-4</v>
      </c>
      <c r="V6465">
        <f>SUM(Table1[[#This Row],[Price per Unit]]*Table1[[#This Row],[Units Sold]])</f>
        <v>3127</v>
      </c>
      <c r="W6465">
        <f>SUM(Table1[[#This Row],[Total Sales]]-Table1[[#This Row],[Operating Profit]])</f>
        <v>1626</v>
      </c>
      <c r="X6465">
        <f>SUM(Table1[[#This Row],[Total Sales]]-Table1[[#This Row],[Cost]])</f>
        <v>1501</v>
      </c>
      <c r="Y6465">
        <f>SUM(Table1[[#This Row],[profit/loss]])/SUM(Table1[profit/loss])</f>
        <v>4.5192450318458042E-6</v>
      </c>
    </row>
    <row r="6466" spans="1:25" x14ac:dyDescent="0.3">
      <c r="A6466" t="s">
        <v>13</v>
      </c>
      <c r="B6466" t="s">
        <v>82</v>
      </c>
      <c r="C6466">
        <v>1185732</v>
      </c>
      <c r="D6466" s="9">
        <v>44522</v>
      </c>
      <c r="E6466" s="8" t="str">
        <f>TEXT(Table1[[#This Row],[Invoice Date]],"dd-mm-yyyy")</f>
        <v>22-11-2021</v>
      </c>
      <c r="F6466" s="1" t="str">
        <f t="shared" si="400"/>
        <v>November</v>
      </c>
      <c r="G6466" s="1" t="str">
        <f t="shared" si="401"/>
        <v>2021</v>
      </c>
      <c r="H6466" s="1" t="str">
        <f t="shared" si="402"/>
        <v>Monday</v>
      </c>
      <c r="I6466" s="1" t="str">
        <f t="shared" si="403"/>
        <v>22</v>
      </c>
      <c r="J6466" t="s">
        <v>47</v>
      </c>
      <c r="K6466" t="s">
        <v>97</v>
      </c>
      <c r="L6466" t="s">
        <v>98</v>
      </c>
      <c r="M6466" t="s">
        <v>22</v>
      </c>
      <c r="N6466">
        <v>66</v>
      </c>
      <c r="O6466">
        <v>80</v>
      </c>
      <c r="P6466">
        <v>5280</v>
      </c>
      <c r="Q6466">
        <v>2851</v>
      </c>
      <c r="R6466">
        <v>0.54</v>
      </c>
      <c r="S6466" t="s">
        <v>82</v>
      </c>
      <c r="T6466" t="str">
        <f>IF(Table1[[#This Row],[Units Sold]]&gt; 700,"High Units","low Units")</f>
        <v>low Units</v>
      </c>
      <c r="U6466">
        <f>SUM(Table1[[#This Row],[Operating Profit]])/SUM(Table1[Operating Profit])*100</f>
        <v>8.5838558199816041E-4</v>
      </c>
      <c r="V6466">
        <f>SUM(Table1[[#This Row],[Price per Unit]]*Table1[[#This Row],[Units Sold]])</f>
        <v>5280</v>
      </c>
      <c r="W6466">
        <f>SUM(Table1[[#This Row],[Total Sales]]-Table1[[#This Row],[Operating Profit]])</f>
        <v>2429</v>
      </c>
      <c r="X6466">
        <f>SUM(Table1[[#This Row],[Total Sales]]-Table1[[#This Row],[Cost]])</f>
        <v>2851</v>
      </c>
      <c r="Y6466">
        <f>SUM(Table1[[#This Row],[profit/loss]])/SUM(Table1[profit/loss])</f>
        <v>8.5838558199816045E-6</v>
      </c>
    </row>
    <row r="6467" spans="1:25" x14ac:dyDescent="0.3">
      <c r="A6467" t="s">
        <v>13</v>
      </c>
      <c r="B6467" t="s">
        <v>82</v>
      </c>
      <c r="C6467">
        <v>1185732</v>
      </c>
      <c r="D6467" s="9">
        <v>44551</v>
      </c>
      <c r="E6467" s="8" t="str">
        <f>TEXT(Table1[[#This Row],[Invoice Date]],"dd-mm-yyyy")</f>
        <v>21-12-2021</v>
      </c>
      <c r="F6467" s="1" t="str">
        <f t="shared" ref="F6467:F6530" si="404">TEXT(D6467,"mmmm")</f>
        <v>December</v>
      </c>
      <c r="G6467" s="1" t="str">
        <f t="shared" ref="G6467:G6530" si="405">TEXT(D6467,"YYYY")</f>
        <v>2021</v>
      </c>
      <c r="H6467" s="1" t="str">
        <f t="shared" ref="H6467:H6530" si="406">TEXT(D6467,"dddd")</f>
        <v>Tuesday</v>
      </c>
      <c r="I6467" s="1" t="str">
        <f t="shared" ref="I6467:I6530" si="407">TEXT(D6467,"dd")</f>
        <v>21</v>
      </c>
      <c r="J6467" t="s">
        <v>47</v>
      </c>
      <c r="K6467" t="s">
        <v>97</v>
      </c>
      <c r="L6467" t="s">
        <v>98</v>
      </c>
      <c r="M6467" t="s">
        <v>16</v>
      </c>
      <c r="N6467">
        <v>59</v>
      </c>
      <c r="O6467">
        <v>158</v>
      </c>
      <c r="P6467">
        <v>9322</v>
      </c>
      <c r="Q6467">
        <v>5127</v>
      </c>
      <c r="R6467">
        <v>0.55000000000000004</v>
      </c>
      <c r="S6467" t="s">
        <v>82</v>
      </c>
      <c r="T6467" t="str">
        <f>IF(Table1[[#This Row],[Units Sold]]&gt; 700,"High Units","low Units")</f>
        <v>low Units</v>
      </c>
      <c r="U6467">
        <f>SUM(Table1[[#This Row],[Operating Profit]])/SUM(Table1[Operating Profit])*100</f>
        <v>1.5436488526497961E-3</v>
      </c>
      <c r="V6467">
        <f>SUM(Table1[[#This Row],[Price per Unit]]*Table1[[#This Row],[Units Sold]])</f>
        <v>9322</v>
      </c>
      <c r="W6467">
        <f>SUM(Table1[[#This Row],[Total Sales]]-Table1[[#This Row],[Operating Profit]])</f>
        <v>4195</v>
      </c>
      <c r="X6467">
        <f>SUM(Table1[[#This Row],[Total Sales]]-Table1[[#This Row],[Cost]])</f>
        <v>5127</v>
      </c>
      <c r="Y6467">
        <f>SUM(Table1[[#This Row],[profit/loss]])/SUM(Table1[profit/loss])</f>
        <v>1.5436488526497961E-5</v>
      </c>
    </row>
    <row r="6468" spans="1:25" x14ac:dyDescent="0.3">
      <c r="A6468" t="s">
        <v>13</v>
      </c>
      <c r="B6468" t="s">
        <v>82</v>
      </c>
      <c r="C6468">
        <v>1185732</v>
      </c>
      <c r="D6468" s="9">
        <v>44551</v>
      </c>
      <c r="E6468" s="8" t="str">
        <f>TEXT(Table1[[#This Row],[Invoice Date]],"dd-mm-yyyy")</f>
        <v>21-12-2021</v>
      </c>
      <c r="F6468" s="1" t="str">
        <f t="shared" si="404"/>
        <v>December</v>
      </c>
      <c r="G6468" s="1" t="str">
        <f t="shared" si="405"/>
        <v>2021</v>
      </c>
      <c r="H6468" s="1" t="str">
        <f t="shared" si="406"/>
        <v>Tuesday</v>
      </c>
      <c r="I6468" s="1" t="str">
        <f t="shared" si="407"/>
        <v>21</v>
      </c>
      <c r="J6468" t="s">
        <v>47</v>
      </c>
      <c r="K6468" t="s">
        <v>97</v>
      </c>
      <c r="L6468" t="s">
        <v>98</v>
      </c>
      <c r="M6468" t="s">
        <v>18</v>
      </c>
      <c r="N6468">
        <v>52</v>
      </c>
      <c r="O6468">
        <v>98</v>
      </c>
      <c r="P6468">
        <v>5096</v>
      </c>
      <c r="Q6468">
        <v>2446</v>
      </c>
      <c r="R6468">
        <v>0.48</v>
      </c>
      <c r="S6468" t="s">
        <v>82</v>
      </c>
      <c r="T6468" t="str">
        <f>IF(Table1[[#This Row],[Units Sold]]&gt; 700,"High Units","low Units")</f>
        <v>low Units</v>
      </c>
      <c r="U6468">
        <f>SUM(Table1[[#This Row],[Operating Profit]])/SUM(Table1[Operating Profit])*100</f>
        <v>7.3644725835408638E-4</v>
      </c>
      <c r="V6468">
        <f>SUM(Table1[[#This Row],[Price per Unit]]*Table1[[#This Row],[Units Sold]])</f>
        <v>5096</v>
      </c>
      <c r="W6468">
        <f>SUM(Table1[[#This Row],[Total Sales]]-Table1[[#This Row],[Operating Profit]])</f>
        <v>2650</v>
      </c>
      <c r="X6468">
        <f>SUM(Table1[[#This Row],[Total Sales]]-Table1[[#This Row],[Cost]])</f>
        <v>2446</v>
      </c>
      <c r="Y6468">
        <f>SUM(Table1[[#This Row],[profit/loss]])/SUM(Table1[profit/loss])</f>
        <v>7.3644725835408641E-6</v>
      </c>
    </row>
    <row r="6469" spans="1:25" x14ac:dyDescent="0.3">
      <c r="A6469" t="s">
        <v>13</v>
      </c>
      <c r="B6469" t="s">
        <v>82</v>
      </c>
      <c r="C6469">
        <v>1185732</v>
      </c>
      <c r="D6469" s="9">
        <v>44551</v>
      </c>
      <c r="E6469" s="8" t="str">
        <f>TEXT(Table1[[#This Row],[Invoice Date]],"dd-mm-yyyy")</f>
        <v>21-12-2021</v>
      </c>
      <c r="F6469" s="1" t="str">
        <f t="shared" si="404"/>
        <v>December</v>
      </c>
      <c r="G6469" s="1" t="str">
        <f t="shared" si="405"/>
        <v>2021</v>
      </c>
      <c r="H6469" s="1" t="str">
        <f t="shared" si="406"/>
        <v>Tuesday</v>
      </c>
      <c r="I6469" s="1" t="str">
        <f t="shared" si="407"/>
        <v>21</v>
      </c>
      <c r="J6469" t="s">
        <v>47</v>
      </c>
      <c r="K6469" t="s">
        <v>97</v>
      </c>
      <c r="L6469" t="s">
        <v>98</v>
      </c>
      <c r="M6469" t="s">
        <v>19</v>
      </c>
      <c r="N6469">
        <v>51</v>
      </c>
      <c r="O6469">
        <v>74</v>
      </c>
      <c r="P6469">
        <v>3774</v>
      </c>
      <c r="Q6469">
        <v>2076</v>
      </c>
      <c r="R6469">
        <v>0.55000000000000004</v>
      </c>
      <c r="S6469" t="s">
        <v>82</v>
      </c>
      <c r="T6469" t="str">
        <f>IF(Table1[[#This Row],[Units Sold]]&gt; 700,"High Units","low Units")</f>
        <v>low Units</v>
      </c>
      <c r="U6469">
        <f>SUM(Table1[[#This Row],[Operating Profit]])/SUM(Table1[Operating Profit])*100</f>
        <v>6.2504681453110519E-4</v>
      </c>
      <c r="V6469">
        <f>SUM(Table1[[#This Row],[Price per Unit]]*Table1[[#This Row],[Units Sold]])</f>
        <v>3774</v>
      </c>
      <c r="W6469">
        <f>SUM(Table1[[#This Row],[Total Sales]]-Table1[[#This Row],[Operating Profit]])</f>
        <v>1698</v>
      </c>
      <c r="X6469">
        <f>SUM(Table1[[#This Row],[Total Sales]]-Table1[[#This Row],[Cost]])</f>
        <v>2076</v>
      </c>
      <c r="Y6469">
        <f>SUM(Table1[[#This Row],[profit/loss]])/SUM(Table1[profit/loss])</f>
        <v>6.2504681453110522E-6</v>
      </c>
    </row>
    <row r="6470" spans="1:25" x14ac:dyDescent="0.3">
      <c r="A6470" t="s">
        <v>13</v>
      </c>
      <c r="B6470" t="s">
        <v>82</v>
      </c>
      <c r="C6470">
        <v>1185732</v>
      </c>
      <c r="D6470" s="9">
        <v>44551</v>
      </c>
      <c r="E6470" s="8" t="str">
        <f>TEXT(Table1[[#This Row],[Invoice Date]],"dd-mm-yyyy")</f>
        <v>21-12-2021</v>
      </c>
      <c r="F6470" s="1" t="str">
        <f t="shared" si="404"/>
        <v>December</v>
      </c>
      <c r="G6470" s="1" t="str">
        <f t="shared" si="405"/>
        <v>2021</v>
      </c>
      <c r="H6470" s="1" t="str">
        <f t="shared" si="406"/>
        <v>Tuesday</v>
      </c>
      <c r="I6470" s="1" t="str">
        <f t="shared" si="407"/>
        <v>21</v>
      </c>
      <c r="J6470" t="s">
        <v>47</v>
      </c>
      <c r="K6470" t="s">
        <v>97</v>
      </c>
      <c r="L6470" t="s">
        <v>98</v>
      </c>
      <c r="M6470" t="s">
        <v>20</v>
      </c>
      <c r="N6470">
        <v>49</v>
      </c>
      <c r="O6470">
        <v>68</v>
      </c>
      <c r="P6470">
        <v>3332</v>
      </c>
      <c r="Q6470">
        <v>1766</v>
      </c>
      <c r="R6470">
        <v>0.53</v>
      </c>
      <c r="S6470" t="s">
        <v>82</v>
      </c>
      <c r="T6470" t="str">
        <f>IF(Table1[[#This Row],[Units Sold]]&gt; 700,"High Units","low Units")</f>
        <v>low Units</v>
      </c>
      <c r="U6470">
        <f>SUM(Table1[[#This Row],[Operating Profit]])/SUM(Table1[Operating Profit])*100</f>
        <v>5.3171130754428315E-4</v>
      </c>
      <c r="V6470">
        <f>SUM(Table1[[#This Row],[Price per Unit]]*Table1[[#This Row],[Units Sold]])</f>
        <v>3332</v>
      </c>
      <c r="W6470">
        <f>SUM(Table1[[#This Row],[Total Sales]]-Table1[[#This Row],[Operating Profit]])</f>
        <v>1566</v>
      </c>
      <c r="X6470">
        <f>SUM(Table1[[#This Row],[Total Sales]]-Table1[[#This Row],[Cost]])</f>
        <v>1766</v>
      </c>
      <c r="Y6470">
        <f>SUM(Table1[[#This Row],[profit/loss]])/SUM(Table1[profit/loss])</f>
        <v>5.3171130754428318E-6</v>
      </c>
    </row>
    <row r="6471" spans="1:25" x14ac:dyDescent="0.3">
      <c r="A6471" t="s">
        <v>13</v>
      </c>
      <c r="B6471" t="s">
        <v>82</v>
      </c>
      <c r="C6471">
        <v>1185732</v>
      </c>
      <c r="D6471" s="9">
        <v>44551</v>
      </c>
      <c r="E6471" s="8" t="str">
        <f>TEXT(Table1[[#This Row],[Invoice Date]],"dd-mm-yyyy")</f>
        <v>21-12-2021</v>
      </c>
      <c r="F6471" s="1" t="str">
        <f t="shared" si="404"/>
        <v>December</v>
      </c>
      <c r="G6471" s="1" t="str">
        <f t="shared" si="405"/>
        <v>2021</v>
      </c>
      <c r="H6471" s="1" t="str">
        <f t="shared" si="406"/>
        <v>Tuesday</v>
      </c>
      <c r="I6471" s="1" t="str">
        <f t="shared" si="407"/>
        <v>21</v>
      </c>
      <c r="J6471" t="s">
        <v>47</v>
      </c>
      <c r="K6471" t="s">
        <v>97</v>
      </c>
      <c r="L6471" t="s">
        <v>98</v>
      </c>
      <c r="M6471" t="s">
        <v>21</v>
      </c>
      <c r="N6471">
        <v>54</v>
      </c>
      <c r="O6471">
        <v>68</v>
      </c>
      <c r="P6471">
        <v>3672</v>
      </c>
      <c r="Q6471">
        <v>1726</v>
      </c>
      <c r="R6471">
        <v>0.47</v>
      </c>
      <c r="S6471" t="s">
        <v>82</v>
      </c>
      <c r="T6471" t="str">
        <f>IF(Table1[[#This Row],[Units Sold]]&gt; 700,"High Units","low Units")</f>
        <v>low Units</v>
      </c>
      <c r="U6471">
        <f>SUM(Table1[[#This Row],[Operating Profit]])/SUM(Table1[Operating Profit])*100</f>
        <v>5.1966801632017702E-4</v>
      </c>
      <c r="V6471">
        <f>SUM(Table1[[#This Row],[Price per Unit]]*Table1[[#This Row],[Units Sold]])</f>
        <v>3672</v>
      </c>
      <c r="W6471">
        <f>SUM(Table1[[#This Row],[Total Sales]]-Table1[[#This Row],[Operating Profit]])</f>
        <v>1946</v>
      </c>
      <c r="X6471">
        <f>SUM(Table1[[#This Row],[Total Sales]]-Table1[[#This Row],[Cost]])</f>
        <v>1726</v>
      </c>
      <c r="Y6471">
        <f>SUM(Table1[[#This Row],[profit/loss]])/SUM(Table1[profit/loss])</f>
        <v>5.1966801632017707E-6</v>
      </c>
    </row>
    <row r="6472" spans="1:25" x14ac:dyDescent="0.3">
      <c r="A6472" t="s">
        <v>13</v>
      </c>
      <c r="B6472" t="s">
        <v>82</v>
      </c>
      <c r="C6472">
        <v>1185732</v>
      </c>
      <c r="D6472" s="9">
        <v>44551</v>
      </c>
      <c r="E6472" s="8" t="str">
        <f>TEXT(Table1[[#This Row],[Invoice Date]],"dd-mm-yyyy")</f>
        <v>21-12-2021</v>
      </c>
      <c r="F6472" s="1" t="str">
        <f t="shared" si="404"/>
        <v>December</v>
      </c>
      <c r="G6472" s="1" t="str">
        <f t="shared" si="405"/>
        <v>2021</v>
      </c>
      <c r="H6472" s="1" t="str">
        <f t="shared" si="406"/>
        <v>Tuesday</v>
      </c>
      <c r="I6472" s="1" t="str">
        <f t="shared" si="407"/>
        <v>21</v>
      </c>
      <c r="J6472" t="s">
        <v>47</v>
      </c>
      <c r="K6472" t="s">
        <v>97</v>
      </c>
      <c r="L6472" t="s">
        <v>98</v>
      </c>
      <c r="M6472" t="s">
        <v>22</v>
      </c>
      <c r="N6472">
        <v>64</v>
      </c>
      <c r="O6472">
        <v>98</v>
      </c>
      <c r="P6472">
        <v>6272</v>
      </c>
      <c r="Q6472">
        <v>3324</v>
      </c>
      <c r="R6472">
        <v>0.53</v>
      </c>
      <c r="S6472" t="s">
        <v>82</v>
      </c>
      <c r="T6472" t="str">
        <f>IF(Table1[[#This Row],[Units Sold]]&gt; 700,"High Units","low Units")</f>
        <v>low Units</v>
      </c>
      <c r="U6472">
        <f>SUM(Table1[[#This Row],[Operating Profit]])/SUM(Table1[Operating Profit])*100</f>
        <v>1.0007975007232147E-3</v>
      </c>
      <c r="V6472">
        <f>SUM(Table1[[#This Row],[Price per Unit]]*Table1[[#This Row],[Units Sold]])</f>
        <v>6272</v>
      </c>
      <c r="W6472">
        <f>SUM(Table1[[#This Row],[Total Sales]]-Table1[[#This Row],[Operating Profit]])</f>
        <v>2948</v>
      </c>
      <c r="X6472">
        <f>SUM(Table1[[#This Row],[Total Sales]]-Table1[[#This Row],[Cost]])</f>
        <v>3324</v>
      </c>
      <c r="Y6472">
        <f>SUM(Table1[[#This Row],[profit/loss]])/SUM(Table1[profit/loss])</f>
        <v>1.0007975007232147E-5</v>
      </c>
    </row>
    <row r="6473" spans="1:25" x14ac:dyDescent="0.3">
      <c r="A6473" t="s">
        <v>13</v>
      </c>
      <c r="B6473" t="s">
        <v>82</v>
      </c>
      <c r="C6473">
        <v>1185732</v>
      </c>
      <c r="D6473" s="9">
        <v>44216</v>
      </c>
      <c r="E6473" s="8" t="str">
        <f>TEXT(Table1[[#This Row],[Invoice Date]],"dd-mm-yyyy")</f>
        <v>20-01-2021</v>
      </c>
      <c r="F6473" s="1" t="str">
        <f t="shared" si="404"/>
        <v>January</v>
      </c>
      <c r="G6473" s="1" t="str">
        <f t="shared" si="405"/>
        <v>2021</v>
      </c>
      <c r="H6473" s="1" t="str">
        <f t="shared" si="406"/>
        <v>Wednesday</v>
      </c>
      <c r="I6473" s="1" t="str">
        <f t="shared" si="407"/>
        <v>20</v>
      </c>
      <c r="J6473" t="s">
        <v>47</v>
      </c>
      <c r="K6473" t="s">
        <v>97</v>
      </c>
      <c r="L6473" t="s">
        <v>98</v>
      </c>
      <c r="M6473" t="s">
        <v>16</v>
      </c>
      <c r="N6473">
        <v>29</v>
      </c>
      <c r="O6473">
        <v>189</v>
      </c>
      <c r="P6473">
        <v>5481</v>
      </c>
      <c r="Q6473">
        <v>2960</v>
      </c>
      <c r="R6473">
        <v>0.54</v>
      </c>
      <c r="S6473" t="s">
        <v>82</v>
      </c>
      <c r="T6473" t="str">
        <f>IF(Table1[[#This Row],[Units Sold]]&gt; 700,"High Units","low Units")</f>
        <v>low Units</v>
      </c>
      <c r="U6473">
        <f>SUM(Table1[[#This Row],[Operating Profit]])/SUM(Table1[Operating Profit])*100</f>
        <v>8.9120355058384937E-4</v>
      </c>
      <c r="V6473">
        <f>SUM(Table1[[#This Row],[Price per Unit]]*Table1[[#This Row],[Units Sold]])</f>
        <v>5481</v>
      </c>
      <c r="W6473">
        <f>SUM(Table1[[#This Row],[Total Sales]]-Table1[[#This Row],[Operating Profit]])</f>
        <v>2521</v>
      </c>
      <c r="X6473">
        <f>SUM(Table1[[#This Row],[Total Sales]]-Table1[[#This Row],[Cost]])</f>
        <v>2960</v>
      </c>
      <c r="Y6473">
        <f>SUM(Table1[[#This Row],[profit/loss]])/SUM(Table1[profit/loss])</f>
        <v>8.9120355058384939E-6</v>
      </c>
    </row>
    <row r="6474" spans="1:25" x14ac:dyDescent="0.3">
      <c r="A6474" t="s">
        <v>13</v>
      </c>
      <c r="B6474" t="s">
        <v>82</v>
      </c>
      <c r="C6474">
        <v>1185732</v>
      </c>
      <c r="D6474" s="9">
        <v>44216</v>
      </c>
      <c r="E6474" s="8" t="str">
        <f>TEXT(Table1[[#This Row],[Invoice Date]],"dd-mm-yyyy")</f>
        <v>20-01-2021</v>
      </c>
      <c r="F6474" s="1" t="str">
        <f t="shared" si="404"/>
        <v>January</v>
      </c>
      <c r="G6474" s="1" t="str">
        <f t="shared" si="405"/>
        <v>2021</v>
      </c>
      <c r="H6474" s="1" t="str">
        <f t="shared" si="406"/>
        <v>Wednesday</v>
      </c>
      <c r="I6474" s="1" t="str">
        <f t="shared" si="407"/>
        <v>20</v>
      </c>
      <c r="J6474" t="s">
        <v>47</v>
      </c>
      <c r="K6474" t="s">
        <v>97</v>
      </c>
      <c r="L6474" t="s">
        <v>98</v>
      </c>
      <c r="M6474" t="s">
        <v>18</v>
      </c>
      <c r="N6474">
        <v>29</v>
      </c>
      <c r="O6474">
        <v>142</v>
      </c>
      <c r="P6474">
        <v>4118</v>
      </c>
      <c r="Q6474">
        <v>1853</v>
      </c>
      <c r="R6474">
        <v>0.45</v>
      </c>
      <c r="S6474" t="s">
        <v>82</v>
      </c>
      <c r="T6474" t="str">
        <f>IF(Table1[[#This Row],[Units Sold]]&gt; 700,"High Units","low Units")</f>
        <v>low Units</v>
      </c>
      <c r="U6474">
        <f>SUM(Table1[[#This Row],[Operating Profit]])/SUM(Table1[Operating Profit])*100</f>
        <v>5.5790546595671378E-4</v>
      </c>
      <c r="V6474">
        <f>SUM(Table1[[#This Row],[Price per Unit]]*Table1[[#This Row],[Units Sold]])</f>
        <v>4118</v>
      </c>
      <c r="W6474">
        <f>SUM(Table1[[#This Row],[Total Sales]]-Table1[[#This Row],[Operating Profit]])</f>
        <v>2265</v>
      </c>
      <c r="X6474">
        <f>SUM(Table1[[#This Row],[Total Sales]]-Table1[[#This Row],[Cost]])</f>
        <v>1853</v>
      </c>
      <c r="Y6474">
        <f>SUM(Table1[[#This Row],[profit/loss]])/SUM(Table1[profit/loss])</f>
        <v>5.5790546595671381E-6</v>
      </c>
    </row>
    <row r="6475" spans="1:25" x14ac:dyDescent="0.3">
      <c r="A6475" t="s">
        <v>13</v>
      </c>
      <c r="B6475" t="s">
        <v>82</v>
      </c>
      <c r="C6475">
        <v>1185732</v>
      </c>
      <c r="D6475" s="9">
        <v>44216</v>
      </c>
      <c r="E6475" s="8" t="str">
        <f>TEXT(Table1[[#This Row],[Invoice Date]],"dd-mm-yyyy")</f>
        <v>20-01-2021</v>
      </c>
      <c r="F6475" s="1" t="str">
        <f t="shared" si="404"/>
        <v>January</v>
      </c>
      <c r="G6475" s="1" t="str">
        <f t="shared" si="405"/>
        <v>2021</v>
      </c>
      <c r="H6475" s="1" t="str">
        <f t="shared" si="406"/>
        <v>Wednesday</v>
      </c>
      <c r="I6475" s="1" t="str">
        <f t="shared" si="407"/>
        <v>20</v>
      </c>
      <c r="J6475" t="s">
        <v>47</v>
      </c>
      <c r="K6475" t="s">
        <v>97</v>
      </c>
      <c r="L6475" t="s">
        <v>98</v>
      </c>
      <c r="M6475" t="s">
        <v>19</v>
      </c>
      <c r="N6475">
        <v>18</v>
      </c>
      <c r="O6475">
        <v>158</v>
      </c>
      <c r="P6475">
        <v>2844</v>
      </c>
      <c r="Q6475">
        <v>1564</v>
      </c>
      <c r="R6475">
        <v>0.55000000000000004</v>
      </c>
      <c r="S6475" t="s">
        <v>82</v>
      </c>
      <c r="T6475" t="str">
        <f>IF(Table1[[#This Row],[Units Sold]]&gt; 700,"High Units","low Units")</f>
        <v>low Units</v>
      </c>
      <c r="U6475">
        <f>SUM(Table1[[#This Row],[Operating Profit]])/SUM(Table1[Operating Profit])*100</f>
        <v>4.7089268686254751E-4</v>
      </c>
      <c r="V6475">
        <f>SUM(Table1[[#This Row],[Price per Unit]]*Table1[[#This Row],[Units Sold]])</f>
        <v>2844</v>
      </c>
      <c r="W6475">
        <f>SUM(Table1[[#This Row],[Total Sales]]-Table1[[#This Row],[Operating Profit]])</f>
        <v>1280</v>
      </c>
      <c r="X6475">
        <f>SUM(Table1[[#This Row],[Total Sales]]-Table1[[#This Row],[Cost]])</f>
        <v>1564</v>
      </c>
      <c r="Y6475">
        <f>SUM(Table1[[#This Row],[profit/loss]])/SUM(Table1[profit/loss])</f>
        <v>4.7089268686254749E-6</v>
      </c>
    </row>
    <row r="6476" spans="1:25" x14ac:dyDescent="0.3">
      <c r="A6476" t="s">
        <v>13</v>
      </c>
      <c r="B6476" t="s">
        <v>82</v>
      </c>
      <c r="C6476">
        <v>1185732</v>
      </c>
      <c r="D6476" s="9">
        <v>44216</v>
      </c>
      <c r="E6476" s="8" t="str">
        <f>TEXT(Table1[[#This Row],[Invoice Date]],"dd-mm-yyyy")</f>
        <v>20-01-2021</v>
      </c>
      <c r="F6476" s="1" t="str">
        <f t="shared" si="404"/>
        <v>January</v>
      </c>
      <c r="G6476" s="1" t="str">
        <f t="shared" si="405"/>
        <v>2021</v>
      </c>
      <c r="H6476" s="1" t="str">
        <f t="shared" si="406"/>
        <v>Wednesday</v>
      </c>
      <c r="I6476" s="1" t="str">
        <f t="shared" si="407"/>
        <v>20</v>
      </c>
      <c r="J6476" t="s">
        <v>47</v>
      </c>
      <c r="K6476" t="s">
        <v>97</v>
      </c>
      <c r="L6476" t="s">
        <v>98</v>
      </c>
      <c r="M6476" t="s">
        <v>20</v>
      </c>
      <c r="N6476">
        <v>23</v>
      </c>
      <c r="O6476">
        <v>101</v>
      </c>
      <c r="P6476">
        <v>2323</v>
      </c>
      <c r="Q6476">
        <v>1231</v>
      </c>
      <c r="R6476">
        <v>0.53</v>
      </c>
      <c r="S6476" t="s">
        <v>82</v>
      </c>
      <c r="T6476" t="str">
        <f>IF(Table1[[#This Row],[Units Sold]]&gt; 700,"High Units","low Units")</f>
        <v>low Units</v>
      </c>
      <c r="U6476">
        <f>SUM(Table1[[#This Row],[Operating Profit]])/SUM(Table1[Operating Profit])*100</f>
        <v>3.7063228742186438E-4</v>
      </c>
      <c r="V6476">
        <f>SUM(Table1[[#This Row],[Price per Unit]]*Table1[[#This Row],[Units Sold]])</f>
        <v>2323</v>
      </c>
      <c r="W6476">
        <f>SUM(Table1[[#This Row],[Total Sales]]-Table1[[#This Row],[Operating Profit]])</f>
        <v>1092</v>
      </c>
      <c r="X6476">
        <f>SUM(Table1[[#This Row],[Total Sales]]-Table1[[#This Row],[Cost]])</f>
        <v>1231</v>
      </c>
      <c r="Y6476">
        <f>SUM(Table1[[#This Row],[profit/loss]])/SUM(Table1[profit/loss])</f>
        <v>3.7063228742186439E-6</v>
      </c>
    </row>
    <row r="6477" spans="1:25" x14ac:dyDescent="0.3">
      <c r="A6477" t="s">
        <v>13</v>
      </c>
      <c r="B6477" t="s">
        <v>82</v>
      </c>
      <c r="C6477">
        <v>1185732</v>
      </c>
      <c r="D6477" s="9">
        <v>44216</v>
      </c>
      <c r="E6477" s="8" t="str">
        <f>TEXT(Table1[[#This Row],[Invoice Date]],"dd-mm-yyyy")</f>
        <v>20-01-2021</v>
      </c>
      <c r="F6477" s="1" t="str">
        <f t="shared" si="404"/>
        <v>January</v>
      </c>
      <c r="G6477" s="1" t="str">
        <f t="shared" si="405"/>
        <v>2021</v>
      </c>
      <c r="H6477" s="1" t="str">
        <f t="shared" si="406"/>
        <v>Wednesday</v>
      </c>
      <c r="I6477" s="1" t="str">
        <f t="shared" si="407"/>
        <v>20</v>
      </c>
      <c r="J6477" t="s">
        <v>47</v>
      </c>
      <c r="K6477" t="s">
        <v>97</v>
      </c>
      <c r="L6477" t="s">
        <v>98</v>
      </c>
      <c r="M6477" t="s">
        <v>21</v>
      </c>
      <c r="N6477">
        <v>38</v>
      </c>
      <c r="O6477">
        <v>115</v>
      </c>
      <c r="P6477">
        <v>4370</v>
      </c>
      <c r="Q6477">
        <v>2098</v>
      </c>
      <c r="R6477">
        <v>0.48</v>
      </c>
      <c r="S6477" t="s">
        <v>82</v>
      </c>
      <c r="T6477" t="str">
        <f>IF(Table1[[#This Row],[Units Sold]]&gt; 700,"High Units","low Units")</f>
        <v>low Units</v>
      </c>
      <c r="U6477">
        <f>SUM(Table1[[#This Row],[Operating Profit]])/SUM(Table1[Operating Profit])*100</f>
        <v>6.3167062470436352E-4</v>
      </c>
      <c r="V6477">
        <f>SUM(Table1[[#This Row],[Price per Unit]]*Table1[[#This Row],[Units Sold]])</f>
        <v>4370</v>
      </c>
      <c r="W6477">
        <f>SUM(Table1[[#This Row],[Total Sales]]-Table1[[#This Row],[Operating Profit]])</f>
        <v>2272</v>
      </c>
      <c r="X6477">
        <f>SUM(Table1[[#This Row],[Total Sales]]-Table1[[#This Row],[Cost]])</f>
        <v>2098</v>
      </c>
      <c r="Y6477">
        <f>SUM(Table1[[#This Row],[profit/loss]])/SUM(Table1[profit/loss])</f>
        <v>6.3167062470436352E-6</v>
      </c>
    </row>
    <row r="6478" spans="1:25" x14ac:dyDescent="0.3">
      <c r="A6478" t="s">
        <v>13</v>
      </c>
      <c r="B6478" t="s">
        <v>82</v>
      </c>
      <c r="C6478">
        <v>1185732</v>
      </c>
      <c r="D6478" s="9">
        <v>44216</v>
      </c>
      <c r="E6478" s="8" t="str">
        <f>TEXT(Table1[[#This Row],[Invoice Date]],"dd-mm-yyyy")</f>
        <v>20-01-2021</v>
      </c>
      <c r="F6478" s="1" t="str">
        <f t="shared" si="404"/>
        <v>January</v>
      </c>
      <c r="G6478" s="1" t="str">
        <f t="shared" si="405"/>
        <v>2021</v>
      </c>
      <c r="H6478" s="1" t="str">
        <f t="shared" si="406"/>
        <v>Wednesday</v>
      </c>
      <c r="I6478" s="1" t="str">
        <f t="shared" si="407"/>
        <v>20</v>
      </c>
      <c r="J6478" t="s">
        <v>47</v>
      </c>
      <c r="K6478" t="s">
        <v>97</v>
      </c>
      <c r="L6478" t="s">
        <v>98</v>
      </c>
      <c r="M6478" t="s">
        <v>22</v>
      </c>
      <c r="N6478">
        <v>29</v>
      </c>
      <c r="O6478">
        <v>158</v>
      </c>
      <c r="P6478">
        <v>4582</v>
      </c>
      <c r="Q6478">
        <v>2841</v>
      </c>
      <c r="R6478">
        <v>0.62</v>
      </c>
      <c r="S6478" t="s">
        <v>82</v>
      </c>
      <c r="T6478" t="str">
        <f>IF(Table1[[#This Row],[Units Sold]]&gt; 700,"High Units","low Units")</f>
        <v>low Units</v>
      </c>
      <c r="U6478">
        <f>SUM(Table1[[#This Row],[Operating Profit]])/SUM(Table1[Operating Profit])*100</f>
        <v>8.5537475919213396E-4</v>
      </c>
      <c r="V6478">
        <f>SUM(Table1[[#This Row],[Price per Unit]]*Table1[[#This Row],[Units Sold]])</f>
        <v>4582</v>
      </c>
      <c r="W6478">
        <f>SUM(Table1[[#This Row],[Total Sales]]-Table1[[#This Row],[Operating Profit]])</f>
        <v>1741</v>
      </c>
      <c r="X6478">
        <f>SUM(Table1[[#This Row],[Total Sales]]-Table1[[#This Row],[Cost]])</f>
        <v>2841</v>
      </c>
      <c r="Y6478">
        <f>SUM(Table1[[#This Row],[profit/loss]])/SUM(Table1[profit/loss])</f>
        <v>8.5537475919213392E-6</v>
      </c>
    </row>
    <row r="6479" spans="1:25" x14ac:dyDescent="0.3">
      <c r="A6479" t="s">
        <v>13</v>
      </c>
      <c r="B6479" t="s">
        <v>82</v>
      </c>
      <c r="C6479">
        <v>1185732</v>
      </c>
      <c r="D6479" s="9">
        <v>44245</v>
      </c>
      <c r="E6479" s="8" t="str">
        <f>TEXT(Table1[[#This Row],[Invoice Date]],"dd-mm-yyyy")</f>
        <v>18-02-2021</v>
      </c>
      <c r="F6479" s="1" t="str">
        <f t="shared" si="404"/>
        <v>February</v>
      </c>
      <c r="G6479" s="1" t="str">
        <f t="shared" si="405"/>
        <v>2021</v>
      </c>
      <c r="H6479" s="1" t="str">
        <f t="shared" si="406"/>
        <v>Thursday</v>
      </c>
      <c r="I6479" s="1" t="str">
        <f t="shared" si="407"/>
        <v>18</v>
      </c>
      <c r="J6479" t="s">
        <v>47</v>
      </c>
      <c r="K6479" t="s">
        <v>97</v>
      </c>
      <c r="L6479" t="s">
        <v>98</v>
      </c>
      <c r="M6479" t="s">
        <v>16</v>
      </c>
      <c r="N6479">
        <v>28</v>
      </c>
      <c r="O6479">
        <v>225</v>
      </c>
      <c r="P6479">
        <v>6300</v>
      </c>
      <c r="Q6479">
        <v>3276</v>
      </c>
      <c r="R6479">
        <v>0.52</v>
      </c>
      <c r="S6479" t="s">
        <v>82</v>
      </c>
      <c r="T6479" t="str">
        <f>IF(Table1[[#This Row],[Units Sold]]&gt; 700,"High Units","low Units")</f>
        <v>low Units</v>
      </c>
      <c r="U6479">
        <f>SUM(Table1[[#This Row],[Operating Profit]])/SUM(Table1[Operating Profit])*100</f>
        <v>9.8634555125428746E-4</v>
      </c>
      <c r="V6479">
        <f>SUM(Table1[[#This Row],[Price per Unit]]*Table1[[#This Row],[Units Sold]])</f>
        <v>6300</v>
      </c>
      <c r="W6479">
        <f>SUM(Table1[[#This Row],[Total Sales]]-Table1[[#This Row],[Operating Profit]])</f>
        <v>3024</v>
      </c>
      <c r="X6479">
        <f>SUM(Table1[[#This Row],[Total Sales]]-Table1[[#This Row],[Cost]])</f>
        <v>3276</v>
      </c>
      <c r="Y6479">
        <f>SUM(Table1[[#This Row],[profit/loss]])/SUM(Table1[profit/loss])</f>
        <v>9.8634555125428737E-6</v>
      </c>
    </row>
    <row r="6480" spans="1:25" x14ac:dyDescent="0.3">
      <c r="A6480" t="s">
        <v>13</v>
      </c>
      <c r="B6480" t="s">
        <v>82</v>
      </c>
      <c r="C6480">
        <v>1185732</v>
      </c>
      <c r="D6480" s="9">
        <v>44245</v>
      </c>
      <c r="E6480" s="8" t="str">
        <f>TEXT(Table1[[#This Row],[Invoice Date]],"dd-mm-yyyy")</f>
        <v>18-02-2021</v>
      </c>
      <c r="F6480" s="1" t="str">
        <f t="shared" si="404"/>
        <v>February</v>
      </c>
      <c r="G6480" s="1" t="str">
        <f t="shared" si="405"/>
        <v>2021</v>
      </c>
      <c r="H6480" s="1" t="str">
        <f t="shared" si="406"/>
        <v>Thursday</v>
      </c>
      <c r="I6480" s="1" t="str">
        <f t="shared" si="407"/>
        <v>18</v>
      </c>
      <c r="J6480" t="s">
        <v>47</v>
      </c>
      <c r="K6480" t="s">
        <v>97</v>
      </c>
      <c r="L6480" t="s">
        <v>98</v>
      </c>
      <c r="M6480" t="s">
        <v>18</v>
      </c>
      <c r="N6480">
        <v>27</v>
      </c>
      <c r="O6480">
        <v>106</v>
      </c>
      <c r="P6480">
        <v>2862</v>
      </c>
      <c r="Q6480">
        <v>1374</v>
      </c>
      <c r="R6480">
        <v>0.48</v>
      </c>
      <c r="S6480" t="s">
        <v>82</v>
      </c>
      <c r="T6480" t="str">
        <f>IF(Table1[[#This Row],[Units Sold]]&gt; 700,"High Units","low Units")</f>
        <v>low Units</v>
      </c>
      <c r="U6480">
        <f>SUM(Table1[[#This Row],[Operating Profit]])/SUM(Table1[Operating Profit])*100</f>
        <v>4.1368705354804359E-4</v>
      </c>
      <c r="V6480">
        <f>SUM(Table1[[#This Row],[Price per Unit]]*Table1[[#This Row],[Units Sold]])</f>
        <v>2862</v>
      </c>
      <c r="W6480">
        <f>SUM(Table1[[#This Row],[Total Sales]]-Table1[[#This Row],[Operating Profit]])</f>
        <v>1488</v>
      </c>
      <c r="X6480">
        <f>SUM(Table1[[#This Row],[Total Sales]]-Table1[[#This Row],[Cost]])</f>
        <v>1374</v>
      </c>
      <c r="Y6480">
        <f>SUM(Table1[[#This Row],[profit/loss]])/SUM(Table1[profit/loss])</f>
        <v>4.1368705354804359E-6</v>
      </c>
    </row>
    <row r="6481" spans="1:25" x14ac:dyDescent="0.3">
      <c r="A6481" t="s">
        <v>13</v>
      </c>
      <c r="B6481" t="s">
        <v>82</v>
      </c>
      <c r="C6481">
        <v>1185732</v>
      </c>
      <c r="D6481" s="9">
        <v>44245</v>
      </c>
      <c r="E6481" s="8" t="str">
        <f>TEXT(Table1[[#This Row],[Invoice Date]],"dd-mm-yyyy")</f>
        <v>18-02-2021</v>
      </c>
      <c r="F6481" s="1" t="str">
        <f t="shared" si="404"/>
        <v>February</v>
      </c>
      <c r="G6481" s="1" t="str">
        <f t="shared" si="405"/>
        <v>2021</v>
      </c>
      <c r="H6481" s="1" t="str">
        <f t="shared" si="406"/>
        <v>Thursday</v>
      </c>
      <c r="I6481" s="1" t="str">
        <f t="shared" si="407"/>
        <v>18</v>
      </c>
      <c r="J6481" t="s">
        <v>47</v>
      </c>
      <c r="K6481" t="s">
        <v>97</v>
      </c>
      <c r="L6481" t="s">
        <v>98</v>
      </c>
      <c r="M6481" t="s">
        <v>19</v>
      </c>
      <c r="N6481">
        <v>18</v>
      </c>
      <c r="O6481">
        <v>124</v>
      </c>
      <c r="P6481">
        <v>2232</v>
      </c>
      <c r="Q6481">
        <v>1228</v>
      </c>
      <c r="R6481">
        <v>0.55000000000000004</v>
      </c>
      <c r="S6481" t="s">
        <v>82</v>
      </c>
      <c r="T6481" t="str">
        <f>IF(Table1[[#This Row],[Units Sold]]&gt; 700,"High Units","low Units")</f>
        <v>low Units</v>
      </c>
      <c r="U6481">
        <f>SUM(Table1[[#This Row],[Operating Profit]])/SUM(Table1[Operating Profit])*100</f>
        <v>3.6972904058005647E-4</v>
      </c>
      <c r="V6481">
        <f>SUM(Table1[[#This Row],[Price per Unit]]*Table1[[#This Row],[Units Sold]])</f>
        <v>2232</v>
      </c>
      <c r="W6481">
        <f>SUM(Table1[[#This Row],[Total Sales]]-Table1[[#This Row],[Operating Profit]])</f>
        <v>1004</v>
      </c>
      <c r="X6481">
        <f>SUM(Table1[[#This Row],[Total Sales]]-Table1[[#This Row],[Cost]])</f>
        <v>1228</v>
      </c>
      <c r="Y6481">
        <f>SUM(Table1[[#This Row],[profit/loss]])/SUM(Table1[profit/loss])</f>
        <v>3.6972904058005647E-6</v>
      </c>
    </row>
    <row r="6482" spans="1:25" x14ac:dyDescent="0.3">
      <c r="A6482" t="s">
        <v>13</v>
      </c>
      <c r="B6482" t="s">
        <v>82</v>
      </c>
      <c r="C6482">
        <v>1185732</v>
      </c>
      <c r="D6482" s="9">
        <v>44245</v>
      </c>
      <c r="E6482" s="8" t="str">
        <f>TEXT(Table1[[#This Row],[Invoice Date]],"dd-mm-yyyy")</f>
        <v>18-02-2021</v>
      </c>
      <c r="F6482" s="1" t="str">
        <f t="shared" si="404"/>
        <v>February</v>
      </c>
      <c r="G6482" s="1" t="str">
        <f t="shared" si="405"/>
        <v>2021</v>
      </c>
      <c r="H6482" s="1" t="str">
        <f t="shared" si="406"/>
        <v>Thursday</v>
      </c>
      <c r="I6482" s="1" t="str">
        <f t="shared" si="407"/>
        <v>18</v>
      </c>
      <c r="J6482" t="s">
        <v>26</v>
      </c>
      <c r="K6482" t="s">
        <v>99</v>
      </c>
      <c r="L6482" t="s">
        <v>100</v>
      </c>
      <c r="M6482" t="s">
        <v>20</v>
      </c>
      <c r="N6482">
        <v>25</v>
      </c>
      <c r="O6482">
        <v>91</v>
      </c>
      <c r="P6482">
        <v>2275</v>
      </c>
      <c r="Q6482">
        <v>1138</v>
      </c>
      <c r="R6482">
        <v>0.5</v>
      </c>
      <c r="S6482" t="s">
        <v>82</v>
      </c>
      <c r="T6482" t="str">
        <f>IF(Table1[[#This Row],[Units Sold]]&gt; 700,"High Units","low Units")</f>
        <v>low Units</v>
      </c>
      <c r="U6482">
        <f>SUM(Table1[[#This Row],[Operating Profit]])/SUM(Table1[Operating Profit])*100</f>
        <v>3.4263163532581776E-4</v>
      </c>
      <c r="V6482">
        <f>SUM(Table1[[#This Row],[Price per Unit]]*Table1[[#This Row],[Units Sold]])</f>
        <v>2275</v>
      </c>
      <c r="W6482">
        <f>SUM(Table1[[#This Row],[Total Sales]]-Table1[[#This Row],[Operating Profit]])</f>
        <v>1137</v>
      </c>
      <c r="X6482">
        <f>SUM(Table1[[#This Row],[Total Sales]]-Table1[[#This Row],[Cost]])</f>
        <v>1138</v>
      </c>
      <c r="Y6482">
        <f>SUM(Table1[[#This Row],[profit/loss]])/SUM(Table1[profit/loss])</f>
        <v>3.4263163532581778E-6</v>
      </c>
    </row>
    <row r="6483" spans="1:25" x14ac:dyDescent="0.3">
      <c r="A6483" t="s">
        <v>13</v>
      </c>
      <c r="B6483" t="s">
        <v>82</v>
      </c>
      <c r="C6483">
        <v>1185732</v>
      </c>
      <c r="D6483" s="9">
        <v>44245</v>
      </c>
      <c r="E6483" s="8" t="str">
        <f>TEXT(Table1[[#This Row],[Invoice Date]],"dd-mm-yyyy")</f>
        <v>18-02-2021</v>
      </c>
      <c r="F6483" s="1" t="str">
        <f t="shared" si="404"/>
        <v>February</v>
      </c>
      <c r="G6483" s="1" t="str">
        <f t="shared" si="405"/>
        <v>2021</v>
      </c>
      <c r="H6483" s="1" t="str">
        <f t="shared" si="406"/>
        <v>Thursday</v>
      </c>
      <c r="I6483" s="1" t="str">
        <f t="shared" si="407"/>
        <v>18</v>
      </c>
      <c r="J6483" t="s">
        <v>26</v>
      </c>
      <c r="K6483" t="s">
        <v>99</v>
      </c>
      <c r="L6483" t="s">
        <v>100</v>
      </c>
      <c r="M6483" t="s">
        <v>21</v>
      </c>
      <c r="N6483">
        <v>39</v>
      </c>
      <c r="O6483">
        <v>108</v>
      </c>
      <c r="P6483">
        <v>4212</v>
      </c>
      <c r="Q6483">
        <v>1938</v>
      </c>
      <c r="R6483">
        <v>0.46</v>
      </c>
      <c r="S6483" t="s">
        <v>82</v>
      </c>
      <c r="T6483" t="str">
        <f>IF(Table1[[#This Row],[Units Sold]]&gt; 700,"High Units","low Units")</f>
        <v>low Units</v>
      </c>
      <c r="U6483">
        <f>SUM(Table1[[#This Row],[Operating Profit]])/SUM(Table1[Operating Profit])*100</f>
        <v>5.8349745980793932E-4</v>
      </c>
      <c r="V6483">
        <f>SUM(Table1[[#This Row],[Price per Unit]]*Table1[[#This Row],[Units Sold]])</f>
        <v>4212</v>
      </c>
      <c r="W6483">
        <f>SUM(Table1[[#This Row],[Total Sales]]-Table1[[#This Row],[Operating Profit]])</f>
        <v>2274</v>
      </c>
      <c r="X6483">
        <f>SUM(Table1[[#This Row],[Total Sales]]-Table1[[#This Row],[Cost]])</f>
        <v>1938</v>
      </c>
      <c r="Y6483">
        <f>SUM(Table1[[#This Row],[profit/loss]])/SUM(Table1[profit/loss])</f>
        <v>5.8349745980793928E-6</v>
      </c>
    </row>
    <row r="6484" spans="1:25" x14ac:dyDescent="0.3">
      <c r="A6484" t="s">
        <v>13</v>
      </c>
      <c r="B6484" t="s">
        <v>82</v>
      </c>
      <c r="C6484">
        <v>1185732</v>
      </c>
      <c r="D6484" s="9">
        <v>44245</v>
      </c>
      <c r="E6484" s="8" t="str">
        <f>TEXT(Table1[[#This Row],[Invoice Date]],"dd-mm-yyyy")</f>
        <v>18-02-2021</v>
      </c>
      <c r="F6484" s="1" t="str">
        <f t="shared" si="404"/>
        <v>February</v>
      </c>
      <c r="G6484" s="1" t="str">
        <f t="shared" si="405"/>
        <v>2021</v>
      </c>
      <c r="H6484" s="1" t="str">
        <f t="shared" si="406"/>
        <v>Thursday</v>
      </c>
      <c r="I6484" s="1" t="str">
        <f t="shared" si="407"/>
        <v>18</v>
      </c>
      <c r="J6484" t="s">
        <v>26</v>
      </c>
      <c r="K6484" t="s">
        <v>99</v>
      </c>
      <c r="L6484" t="s">
        <v>100</v>
      </c>
      <c r="M6484" t="s">
        <v>22</v>
      </c>
      <c r="N6484">
        <v>24</v>
      </c>
      <c r="O6484">
        <v>125</v>
      </c>
      <c r="P6484">
        <v>3000</v>
      </c>
      <c r="Q6484">
        <v>1800</v>
      </c>
      <c r="R6484">
        <v>0.6</v>
      </c>
      <c r="S6484" t="s">
        <v>82</v>
      </c>
      <c r="T6484" t="str">
        <f>IF(Table1[[#This Row],[Units Sold]]&gt; 700,"High Units","low Units")</f>
        <v>low Units</v>
      </c>
      <c r="U6484">
        <f>SUM(Table1[[#This Row],[Operating Profit]])/SUM(Table1[Operating Profit])*100</f>
        <v>5.4194810508477324E-4</v>
      </c>
      <c r="V6484">
        <f>SUM(Table1[[#This Row],[Price per Unit]]*Table1[[#This Row],[Units Sold]])</f>
        <v>3000</v>
      </c>
      <c r="W6484">
        <f>SUM(Table1[[#This Row],[Total Sales]]-Table1[[#This Row],[Operating Profit]])</f>
        <v>1200</v>
      </c>
      <c r="X6484">
        <f>SUM(Table1[[#This Row],[Total Sales]]-Table1[[#This Row],[Cost]])</f>
        <v>1800</v>
      </c>
      <c r="Y6484">
        <f>SUM(Table1[[#This Row],[profit/loss]])/SUM(Table1[profit/loss])</f>
        <v>5.4194810508477326E-6</v>
      </c>
    </row>
    <row r="6485" spans="1:25" x14ac:dyDescent="0.3">
      <c r="A6485" t="s">
        <v>13</v>
      </c>
      <c r="B6485" t="s">
        <v>82</v>
      </c>
      <c r="C6485">
        <v>1185732</v>
      </c>
      <c r="D6485" s="9">
        <v>44271</v>
      </c>
      <c r="E6485" s="8" t="str">
        <f>TEXT(Table1[[#This Row],[Invoice Date]],"dd-mm-yyyy")</f>
        <v>16-03-2021</v>
      </c>
      <c r="F6485" s="1" t="str">
        <f t="shared" si="404"/>
        <v>March</v>
      </c>
      <c r="G6485" s="1" t="str">
        <f t="shared" si="405"/>
        <v>2021</v>
      </c>
      <c r="H6485" s="1" t="str">
        <f t="shared" si="406"/>
        <v>Tuesday</v>
      </c>
      <c r="I6485" s="1" t="str">
        <f t="shared" si="407"/>
        <v>16</v>
      </c>
      <c r="J6485" t="s">
        <v>26</v>
      </c>
      <c r="K6485" t="s">
        <v>99</v>
      </c>
      <c r="L6485" t="s">
        <v>100</v>
      </c>
      <c r="M6485" t="s">
        <v>16</v>
      </c>
      <c r="N6485">
        <v>23</v>
      </c>
      <c r="O6485">
        <v>187</v>
      </c>
      <c r="P6485">
        <v>4301</v>
      </c>
      <c r="Q6485">
        <v>2366</v>
      </c>
      <c r="R6485">
        <v>0.55000000000000004</v>
      </c>
      <c r="S6485" t="s">
        <v>82</v>
      </c>
      <c r="T6485" t="str">
        <f>IF(Table1[[#This Row],[Units Sold]]&gt; 700,"High Units","low Units")</f>
        <v>low Units</v>
      </c>
      <c r="U6485">
        <f>SUM(Table1[[#This Row],[Operating Profit]])/SUM(Table1[Operating Profit])*100</f>
        <v>7.1236067590587423E-4</v>
      </c>
      <c r="V6485">
        <f>SUM(Table1[[#This Row],[Price per Unit]]*Table1[[#This Row],[Units Sold]])</f>
        <v>4301</v>
      </c>
      <c r="W6485">
        <f>SUM(Table1[[#This Row],[Total Sales]]-Table1[[#This Row],[Operating Profit]])</f>
        <v>1935</v>
      </c>
      <c r="X6485">
        <f>SUM(Table1[[#This Row],[Total Sales]]-Table1[[#This Row],[Cost]])</f>
        <v>2366</v>
      </c>
      <c r="Y6485">
        <f>SUM(Table1[[#This Row],[profit/loss]])/SUM(Table1[profit/loss])</f>
        <v>7.1236067590587421E-6</v>
      </c>
    </row>
    <row r="6486" spans="1:25" x14ac:dyDescent="0.3">
      <c r="A6486" t="s">
        <v>13</v>
      </c>
      <c r="B6486" t="s">
        <v>82</v>
      </c>
      <c r="C6486">
        <v>1185732</v>
      </c>
      <c r="D6486" s="9">
        <v>44271</v>
      </c>
      <c r="E6486" s="8" t="str">
        <f>TEXT(Table1[[#This Row],[Invoice Date]],"dd-mm-yyyy")</f>
        <v>16-03-2021</v>
      </c>
      <c r="F6486" s="1" t="str">
        <f t="shared" si="404"/>
        <v>March</v>
      </c>
      <c r="G6486" s="1" t="str">
        <f t="shared" si="405"/>
        <v>2021</v>
      </c>
      <c r="H6486" s="1" t="str">
        <f t="shared" si="406"/>
        <v>Tuesday</v>
      </c>
      <c r="I6486" s="1" t="str">
        <f t="shared" si="407"/>
        <v>16</v>
      </c>
      <c r="J6486" t="s">
        <v>26</v>
      </c>
      <c r="K6486" t="s">
        <v>99</v>
      </c>
      <c r="L6486" t="s">
        <v>100</v>
      </c>
      <c r="M6486" t="s">
        <v>18</v>
      </c>
      <c r="N6486">
        <v>24</v>
      </c>
      <c r="O6486">
        <v>100</v>
      </c>
      <c r="P6486">
        <v>2400</v>
      </c>
      <c r="Q6486">
        <v>1128</v>
      </c>
      <c r="R6486">
        <v>0.47</v>
      </c>
      <c r="S6486" t="s">
        <v>82</v>
      </c>
      <c r="T6486" t="str">
        <f>IF(Table1[[#This Row],[Units Sold]]&gt; 700,"High Units","low Units")</f>
        <v>low Units</v>
      </c>
      <c r="U6486">
        <f>SUM(Table1[[#This Row],[Operating Profit]])/SUM(Table1[Operating Profit])*100</f>
        <v>3.3962081251979125E-4</v>
      </c>
      <c r="V6486">
        <f>SUM(Table1[[#This Row],[Price per Unit]]*Table1[[#This Row],[Units Sold]])</f>
        <v>2400</v>
      </c>
      <c r="W6486">
        <f>SUM(Table1[[#This Row],[Total Sales]]-Table1[[#This Row],[Operating Profit]])</f>
        <v>1272</v>
      </c>
      <c r="X6486">
        <f>SUM(Table1[[#This Row],[Total Sales]]-Table1[[#This Row],[Cost]])</f>
        <v>1128</v>
      </c>
      <c r="Y6486">
        <f>SUM(Table1[[#This Row],[profit/loss]])/SUM(Table1[profit/loss])</f>
        <v>3.3962081251979126E-6</v>
      </c>
    </row>
    <row r="6487" spans="1:25" x14ac:dyDescent="0.3">
      <c r="A6487" t="s">
        <v>13</v>
      </c>
      <c r="B6487" t="s">
        <v>82</v>
      </c>
      <c r="C6487">
        <v>1185732</v>
      </c>
      <c r="D6487" s="9">
        <v>44271</v>
      </c>
      <c r="E6487" s="8" t="str">
        <f>TEXT(Table1[[#This Row],[Invoice Date]],"dd-mm-yyyy")</f>
        <v>16-03-2021</v>
      </c>
      <c r="F6487" s="1" t="str">
        <f t="shared" si="404"/>
        <v>March</v>
      </c>
      <c r="G6487" s="1" t="str">
        <f t="shared" si="405"/>
        <v>2021</v>
      </c>
      <c r="H6487" s="1" t="str">
        <f t="shared" si="406"/>
        <v>Tuesday</v>
      </c>
      <c r="I6487" s="1" t="str">
        <f t="shared" si="407"/>
        <v>16</v>
      </c>
      <c r="J6487" t="s">
        <v>26</v>
      </c>
      <c r="K6487" t="s">
        <v>99</v>
      </c>
      <c r="L6487" t="s">
        <v>100</v>
      </c>
      <c r="M6487" t="s">
        <v>19</v>
      </c>
      <c r="N6487">
        <v>14</v>
      </c>
      <c r="O6487">
        <v>128</v>
      </c>
      <c r="P6487">
        <v>1792</v>
      </c>
      <c r="Q6487">
        <v>950</v>
      </c>
      <c r="R6487">
        <v>0.53</v>
      </c>
      <c r="S6487" t="s">
        <v>82</v>
      </c>
      <c r="T6487" t="str">
        <f>IF(Table1[[#This Row],[Units Sold]]&gt; 700,"High Units","low Units")</f>
        <v>low Units</v>
      </c>
      <c r="U6487">
        <f>SUM(Table1[[#This Row],[Operating Profit]])/SUM(Table1[Operating Profit])*100</f>
        <v>2.8602816657251925E-4</v>
      </c>
      <c r="V6487">
        <f>SUM(Table1[[#This Row],[Price per Unit]]*Table1[[#This Row],[Units Sold]])</f>
        <v>1792</v>
      </c>
      <c r="W6487">
        <f>SUM(Table1[[#This Row],[Total Sales]]-Table1[[#This Row],[Operating Profit]])</f>
        <v>842</v>
      </c>
      <c r="X6487">
        <f>SUM(Table1[[#This Row],[Total Sales]]-Table1[[#This Row],[Cost]])</f>
        <v>950</v>
      </c>
      <c r="Y6487">
        <f>SUM(Table1[[#This Row],[profit/loss]])/SUM(Table1[profit/loss])</f>
        <v>2.8602816657251926E-6</v>
      </c>
    </row>
    <row r="6488" spans="1:25" x14ac:dyDescent="0.3">
      <c r="A6488" t="s">
        <v>13</v>
      </c>
      <c r="B6488" t="s">
        <v>82</v>
      </c>
      <c r="C6488">
        <v>1185732</v>
      </c>
      <c r="D6488" s="9">
        <v>44271</v>
      </c>
      <c r="E6488" s="8" t="str">
        <f>TEXT(Table1[[#This Row],[Invoice Date]],"dd-mm-yyyy")</f>
        <v>16-03-2021</v>
      </c>
      <c r="F6488" s="1" t="str">
        <f t="shared" si="404"/>
        <v>March</v>
      </c>
      <c r="G6488" s="1" t="str">
        <f t="shared" si="405"/>
        <v>2021</v>
      </c>
      <c r="H6488" s="1" t="str">
        <f t="shared" si="406"/>
        <v>Tuesday</v>
      </c>
      <c r="I6488" s="1" t="str">
        <f t="shared" si="407"/>
        <v>16</v>
      </c>
      <c r="J6488" t="s">
        <v>26</v>
      </c>
      <c r="K6488" t="s">
        <v>99</v>
      </c>
      <c r="L6488" t="s">
        <v>100</v>
      </c>
      <c r="M6488" t="s">
        <v>20</v>
      </c>
      <c r="N6488">
        <v>19</v>
      </c>
      <c r="O6488">
        <v>80</v>
      </c>
      <c r="P6488">
        <v>1520</v>
      </c>
      <c r="Q6488">
        <v>790</v>
      </c>
      <c r="R6488">
        <v>0.52</v>
      </c>
      <c r="S6488" t="s">
        <v>82</v>
      </c>
      <c r="T6488" t="str">
        <f>IF(Table1[[#This Row],[Units Sold]]&gt; 700,"High Units","low Units")</f>
        <v>low Units</v>
      </c>
      <c r="U6488">
        <f>SUM(Table1[[#This Row],[Operating Profit]])/SUM(Table1[Operating Profit])*100</f>
        <v>2.3785500167609492E-4</v>
      </c>
      <c r="V6488">
        <f>SUM(Table1[[#This Row],[Price per Unit]]*Table1[[#This Row],[Units Sold]])</f>
        <v>1520</v>
      </c>
      <c r="W6488">
        <f>SUM(Table1[[#This Row],[Total Sales]]-Table1[[#This Row],[Operating Profit]])</f>
        <v>730</v>
      </c>
      <c r="X6488">
        <f>SUM(Table1[[#This Row],[Total Sales]]-Table1[[#This Row],[Cost]])</f>
        <v>790</v>
      </c>
      <c r="Y6488">
        <f>SUM(Table1[[#This Row],[profit/loss]])/SUM(Table1[profit/loss])</f>
        <v>2.3785500167609493E-6</v>
      </c>
    </row>
    <row r="6489" spans="1:25" x14ac:dyDescent="0.3">
      <c r="A6489" t="s">
        <v>13</v>
      </c>
      <c r="B6489" t="s">
        <v>82</v>
      </c>
      <c r="C6489">
        <v>1185732</v>
      </c>
      <c r="D6489" s="9">
        <v>44271</v>
      </c>
      <c r="E6489" s="8" t="str">
        <f>TEXT(Table1[[#This Row],[Invoice Date]],"dd-mm-yyyy")</f>
        <v>16-03-2021</v>
      </c>
      <c r="F6489" s="1" t="str">
        <f t="shared" si="404"/>
        <v>March</v>
      </c>
      <c r="G6489" s="1" t="str">
        <f t="shared" si="405"/>
        <v>2021</v>
      </c>
      <c r="H6489" s="1" t="str">
        <f t="shared" si="406"/>
        <v>Tuesday</v>
      </c>
      <c r="I6489" s="1" t="str">
        <f t="shared" si="407"/>
        <v>16</v>
      </c>
      <c r="J6489" t="s">
        <v>26</v>
      </c>
      <c r="K6489" t="s">
        <v>99</v>
      </c>
      <c r="L6489" t="s">
        <v>100</v>
      </c>
      <c r="M6489" t="s">
        <v>21</v>
      </c>
      <c r="N6489">
        <v>32</v>
      </c>
      <c r="O6489">
        <v>81</v>
      </c>
      <c r="P6489">
        <v>2592</v>
      </c>
      <c r="Q6489">
        <v>1192</v>
      </c>
      <c r="R6489">
        <v>0.46</v>
      </c>
      <c r="S6489" t="s">
        <v>82</v>
      </c>
      <c r="T6489" t="str">
        <f>IF(Table1[[#This Row],[Units Sold]]&gt; 700,"High Units","low Units")</f>
        <v>low Units</v>
      </c>
      <c r="U6489">
        <f>SUM(Table1[[#This Row],[Operating Profit]])/SUM(Table1[Operating Profit])*100</f>
        <v>3.5889007847836102E-4</v>
      </c>
      <c r="V6489">
        <f>SUM(Table1[[#This Row],[Price per Unit]]*Table1[[#This Row],[Units Sold]])</f>
        <v>2592</v>
      </c>
      <c r="W6489">
        <f>SUM(Table1[[#This Row],[Total Sales]]-Table1[[#This Row],[Operating Profit]])</f>
        <v>1400</v>
      </c>
      <c r="X6489">
        <f>SUM(Table1[[#This Row],[Total Sales]]-Table1[[#This Row],[Cost]])</f>
        <v>1192</v>
      </c>
      <c r="Y6489">
        <f>SUM(Table1[[#This Row],[profit/loss]])/SUM(Table1[profit/loss])</f>
        <v>3.58890078478361E-6</v>
      </c>
    </row>
    <row r="6490" spans="1:25" x14ac:dyDescent="0.3">
      <c r="A6490" t="s">
        <v>13</v>
      </c>
      <c r="B6490" t="s">
        <v>82</v>
      </c>
      <c r="C6490">
        <v>1185732</v>
      </c>
      <c r="D6490" s="9">
        <v>44271</v>
      </c>
      <c r="E6490" s="8" t="str">
        <f>TEXT(Table1[[#This Row],[Invoice Date]],"dd-mm-yyyy")</f>
        <v>16-03-2021</v>
      </c>
      <c r="F6490" s="1" t="str">
        <f t="shared" si="404"/>
        <v>March</v>
      </c>
      <c r="G6490" s="1" t="str">
        <f t="shared" si="405"/>
        <v>2021</v>
      </c>
      <c r="H6490" s="1" t="str">
        <f t="shared" si="406"/>
        <v>Tuesday</v>
      </c>
      <c r="I6490" s="1" t="str">
        <f t="shared" si="407"/>
        <v>16</v>
      </c>
      <c r="J6490" t="s">
        <v>26</v>
      </c>
      <c r="K6490" t="s">
        <v>99</v>
      </c>
      <c r="L6490" t="s">
        <v>100</v>
      </c>
      <c r="M6490" t="s">
        <v>22</v>
      </c>
      <c r="N6490">
        <v>24</v>
      </c>
      <c r="O6490">
        <v>123</v>
      </c>
      <c r="P6490">
        <v>2952</v>
      </c>
      <c r="Q6490">
        <v>1830</v>
      </c>
      <c r="R6490">
        <v>0.62</v>
      </c>
      <c r="S6490" t="s">
        <v>82</v>
      </c>
      <c r="T6490" t="str">
        <f>IF(Table1[[#This Row],[Units Sold]]&gt; 700,"High Units","low Units")</f>
        <v>low Units</v>
      </c>
      <c r="U6490">
        <f>SUM(Table1[[#This Row],[Operating Profit]])/SUM(Table1[Operating Profit])*100</f>
        <v>5.5098057350285281E-4</v>
      </c>
      <c r="V6490">
        <f>SUM(Table1[[#This Row],[Price per Unit]]*Table1[[#This Row],[Units Sold]])</f>
        <v>2952</v>
      </c>
      <c r="W6490">
        <f>SUM(Table1[[#This Row],[Total Sales]]-Table1[[#This Row],[Operating Profit]])</f>
        <v>1122</v>
      </c>
      <c r="X6490">
        <f>SUM(Table1[[#This Row],[Total Sales]]-Table1[[#This Row],[Cost]])</f>
        <v>1830</v>
      </c>
      <c r="Y6490">
        <f>SUM(Table1[[#This Row],[profit/loss]])/SUM(Table1[profit/loss])</f>
        <v>5.5098057350285284E-6</v>
      </c>
    </row>
    <row r="6491" spans="1:25" x14ac:dyDescent="0.3">
      <c r="A6491" t="s">
        <v>13</v>
      </c>
      <c r="B6491" t="s">
        <v>82</v>
      </c>
      <c r="C6491">
        <v>1185732</v>
      </c>
      <c r="D6491" s="9">
        <v>44303</v>
      </c>
      <c r="E6491" s="8" t="str">
        <f>TEXT(Table1[[#This Row],[Invoice Date]],"dd-mm-yyyy")</f>
        <v>17-04-2021</v>
      </c>
      <c r="F6491" s="1" t="str">
        <f t="shared" si="404"/>
        <v>April</v>
      </c>
      <c r="G6491" s="1" t="str">
        <f t="shared" si="405"/>
        <v>2021</v>
      </c>
      <c r="H6491" s="1" t="str">
        <f t="shared" si="406"/>
        <v>Saturday</v>
      </c>
      <c r="I6491" s="1" t="str">
        <f t="shared" si="407"/>
        <v>17</v>
      </c>
      <c r="J6491" t="s">
        <v>26</v>
      </c>
      <c r="K6491" t="s">
        <v>99</v>
      </c>
      <c r="L6491" t="s">
        <v>100</v>
      </c>
      <c r="M6491" t="s">
        <v>16</v>
      </c>
      <c r="N6491">
        <v>23</v>
      </c>
      <c r="O6491">
        <v>169</v>
      </c>
      <c r="P6491">
        <v>3887</v>
      </c>
      <c r="Q6491">
        <v>2099</v>
      </c>
      <c r="R6491">
        <v>0.54</v>
      </c>
      <c r="S6491" t="s">
        <v>82</v>
      </c>
      <c r="T6491" t="str">
        <f>IF(Table1[[#This Row],[Units Sold]]&gt; 700,"High Units","low Units")</f>
        <v>low Units</v>
      </c>
      <c r="U6491">
        <f>SUM(Table1[[#This Row],[Operating Profit]])/SUM(Table1[Operating Profit])*100</f>
        <v>6.3197170698496617E-4</v>
      </c>
      <c r="V6491">
        <f>SUM(Table1[[#This Row],[Price per Unit]]*Table1[[#This Row],[Units Sold]])</f>
        <v>3887</v>
      </c>
      <c r="W6491">
        <f>SUM(Table1[[#This Row],[Total Sales]]-Table1[[#This Row],[Operating Profit]])</f>
        <v>1788</v>
      </c>
      <c r="X6491">
        <f>SUM(Table1[[#This Row],[Total Sales]]-Table1[[#This Row],[Cost]])</f>
        <v>2099</v>
      </c>
      <c r="Y6491">
        <f>SUM(Table1[[#This Row],[profit/loss]])/SUM(Table1[profit/loss])</f>
        <v>6.3197170698496619E-6</v>
      </c>
    </row>
    <row r="6492" spans="1:25" x14ac:dyDescent="0.3">
      <c r="A6492" t="s">
        <v>13</v>
      </c>
      <c r="B6492" t="s">
        <v>82</v>
      </c>
      <c r="C6492">
        <v>1185732</v>
      </c>
      <c r="D6492" s="9">
        <v>44303</v>
      </c>
      <c r="E6492" s="8" t="str">
        <f>TEXT(Table1[[#This Row],[Invoice Date]],"dd-mm-yyyy")</f>
        <v>17-04-2021</v>
      </c>
      <c r="F6492" s="1" t="str">
        <f t="shared" si="404"/>
        <v>April</v>
      </c>
      <c r="G6492" s="1" t="str">
        <f t="shared" si="405"/>
        <v>2021</v>
      </c>
      <c r="H6492" s="1" t="str">
        <f t="shared" si="406"/>
        <v>Saturday</v>
      </c>
      <c r="I6492" s="1" t="str">
        <f t="shared" si="407"/>
        <v>17</v>
      </c>
      <c r="J6492" t="s">
        <v>26</v>
      </c>
      <c r="K6492" t="s">
        <v>99</v>
      </c>
      <c r="L6492" t="s">
        <v>100</v>
      </c>
      <c r="M6492" t="s">
        <v>18</v>
      </c>
      <c r="N6492">
        <v>23</v>
      </c>
      <c r="O6492">
        <v>109</v>
      </c>
      <c r="P6492">
        <v>2507</v>
      </c>
      <c r="Q6492">
        <v>1254</v>
      </c>
      <c r="R6492">
        <v>0.5</v>
      </c>
      <c r="S6492" t="s">
        <v>82</v>
      </c>
      <c r="T6492" t="str">
        <f>IF(Table1[[#This Row],[Units Sold]]&gt; 700,"High Units","low Units")</f>
        <v>low Units</v>
      </c>
      <c r="U6492">
        <f>SUM(Table1[[#This Row],[Operating Profit]])/SUM(Table1[Operating Profit])*100</f>
        <v>3.7755717987572542E-4</v>
      </c>
      <c r="V6492">
        <f>SUM(Table1[[#This Row],[Price per Unit]]*Table1[[#This Row],[Units Sold]])</f>
        <v>2507</v>
      </c>
      <c r="W6492">
        <f>SUM(Table1[[#This Row],[Total Sales]]-Table1[[#This Row],[Operating Profit]])</f>
        <v>1253</v>
      </c>
      <c r="X6492">
        <f>SUM(Table1[[#This Row],[Total Sales]]-Table1[[#This Row],[Cost]])</f>
        <v>1254</v>
      </c>
      <c r="Y6492">
        <f>SUM(Table1[[#This Row],[profit/loss]])/SUM(Table1[profit/loss])</f>
        <v>3.7755717987572541E-6</v>
      </c>
    </row>
    <row r="6493" spans="1:25" x14ac:dyDescent="0.3">
      <c r="A6493" t="s">
        <v>13</v>
      </c>
      <c r="B6493" t="s">
        <v>82</v>
      </c>
      <c r="C6493">
        <v>1185732</v>
      </c>
      <c r="D6493" s="9">
        <v>44303</v>
      </c>
      <c r="E6493" s="8" t="str">
        <f>TEXT(Table1[[#This Row],[Invoice Date]],"dd-mm-yyyy")</f>
        <v>17-04-2021</v>
      </c>
      <c r="F6493" s="1" t="str">
        <f t="shared" si="404"/>
        <v>April</v>
      </c>
      <c r="G6493" s="1" t="str">
        <f t="shared" si="405"/>
        <v>2021</v>
      </c>
      <c r="H6493" s="1" t="str">
        <f t="shared" si="406"/>
        <v>Saturday</v>
      </c>
      <c r="I6493" s="1" t="str">
        <f t="shared" si="407"/>
        <v>17</v>
      </c>
      <c r="J6493" t="s">
        <v>26</v>
      </c>
      <c r="K6493" t="s">
        <v>99</v>
      </c>
      <c r="L6493" t="s">
        <v>100</v>
      </c>
      <c r="M6493" t="s">
        <v>19</v>
      </c>
      <c r="N6493">
        <v>14</v>
      </c>
      <c r="O6493">
        <v>101</v>
      </c>
      <c r="P6493">
        <v>1414</v>
      </c>
      <c r="Q6493">
        <v>778</v>
      </c>
      <c r="R6493">
        <v>0.55000000000000004</v>
      </c>
      <c r="S6493" t="s">
        <v>82</v>
      </c>
      <c r="T6493" t="str">
        <f>IF(Table1[[#This Row],[Units Sold]]&gt; 700,"High Units","low Units")</f>
        <v>low Units</v>
      </c>
      <c r="U6493">
        <f>SUM(Table1[[#This Row],[Operating Profit]])/SUM(Table1[Operating Profit])*100</f>
        <v>2.3424201430886311E-4</v>
      </c>
      <c r="V6493">
        <f>SUM(Table1[[#This Row],[Price per Unit]]*Table1[[#This Row],[Units Sold]])</f>
        <v>1414</v>
      </c>
      <c r="W6493">
        <f>SUM(Table1[[#This Row],[Total Sales]]-Table1[[#This Row],[Operating Profit]])</f>
        <v>636</v>
      </c>
      <c r="X6493">
        <f>SUM(Table1[[#This Row],[Total Sales]]-Table1[[#This Row],[Cost]])</f>
        <v>778</v>
      </c>
      <c r="Y6493">
        <f>SUM(Table1[[#This Row],[profit/loss]])/SUM(Table1[profit/loss])</f>
        <v>2.3424201430886311E-6</v>
      </c>
    </row>
    <row r="6494" spans="1:25" x14ac:dyDescent="0.3">
      <c r="A6494" t="s">
        <v>13</v>
      </c>
      <c r="B6494" t="s">
        <v>82</v>
      </c>
      <c r="C6494">
        <v>1185732</v>
      </c>
      <c r="D6494" s="9">
        <v>44303</v>
      </c>
      <c r="E6494" s="8" t="str">
        <f>TEXT(Table1[[#This Row],[Invoice Date]],"dd-mm-yyyy")</f>
        <v>17-04-2021</v>
      </c>
      <c r="F6494" s="1" t="str">
        <f t="shared" si="404"/>
        <v>April</v>
      </c>
      <c r="G6494" s="1" t="str">
        <f t="shared" si="405"/>
        <v>2021</v>
      </c>
      <c r="H6494" s="1" t="str">
        <f t="shared" si="406"/>
        <v>Saturday</v>
      </c>
      <c r="I6494" s="1" t="str">
        <f t="shared" si="407"/>
        <v>17</v>
      </c>
      <c r="J6494" t="s">
        <v>26</v>
      </c>
      <c r="K6494" t="s">
        <v>99</v>
      </c>
      <c r="L6494" t="s">
        <v>100</v>
      </c>
      <c r="M6494" t="s">
        <v>20</v>
      </c>
      <c r="N6494">
        <v>19</v>
      </c>
      <c r="O6494">
        <v>75</v>
      </c>
      <c r="P6494">
        <v>1425</v>
      </c>
      <c r="Q6494">
        <v>741</v>
      </c>
      <c r="R6494">
        <v>0.52</v>
      </c>
      <c r="S6494" t="s">
        <v>82</v>
      </c>
      <c r="T6494" t="str">
        <f>IF(Table1[[#This Row],[Units Sold]]&gt; 700,"High Units","low Units")</f>
        <v>low Units</v>
      </c>
      <c r="U6494">
        <f>SUM(Table1[[#This Row],[Operating Profit]])/SUM(Table1[Operating Profit])*100</f>
        <v>2.2310196992656503E-4</v>
      </c>
      <c r="V6494">
        <f>SUM(Table1[[#This Row],[Price per Unit]]*Table1[[#This Row],[Units Sold]])</f>
        <v>1425</v>
      </c>
      <c r="W6494">
        <f>SUM(Table1[[#This Row],[Total Sales]]-Table1[[#This Row],[Operating Profit]])</f>
        <v>684</v>
      </c>
      <c r="X6494">
        <f>SUM(Table1[[#This Row],[Total Sales]]-Table1[[#This Row],[Cost]])</f>
        <v>741</v>
      </c>
      <c r="Y6494">
        <f>SUM(Table1[[#This Row],[profit/loss]])/SUM(Table1[profit/loss])</f>
        <v>2.2310196992656502E-6</v>
      </c>
    </row>
    <row r="6495" spans="1:25" x14ac:dyDescent="0.3">
      <c r="A6495" t="s">
        <v>13</v>
      </c>
      <c r="B6495" t="s">
        <v>82</v>
      </c>
      <c r="C6495">
        <v>1185732</v>
      </c>
      <c r="D6495" s="9">
        <v>44303</v>
      </c>
      <c r="E6495" s="8" t="str">
        <f>TEXT(Table1[[#This Row],[Invoice Date]],"dd-mm-yyyy")</f>
        <v>17-04-2021</v>
      </c>
      <c r="F6495" s="1" t="str">
        <f t="shared" si="404"/>
        <v>April</v>
      </c>
      <c r="G6495" s="1" t="str">
        <f t="shared" si="405"/>
        <v>2021</v>
      </c>
      <c r="H6495" s="1" t="str">
        <f t="shared" si="406"/>
        <v>Saturday</v>
      </c>
      <c r="I6495" s="1" t="str">
        <f t="shared" si="407"/>
        <v>17</v>
      </c>
      <c r="J6495" t="s">
        <v>26</v>
      </c>
      <c r="K6495" t="s">
        <v>99</v>
      </c>
      <c r="L6495" t="s">
        <v>100</v>
      </c>
      <c r="M6495" t="s">
        <v>21</v>
      </c>
      <c r="N6495">
        <v>38</v>
      </c>
      <c r="O6495">
        <v>81</v>
      </c>
      <c r="P6495">
        <v>3078</v>
      </c>
      <c r="Q6495">
        <v>1477</v>
      </c>
      <c r="R6495">
        <v>0.48</v>
      </c>
      <c r="S6495" t="s">
        <v>82</v>
      </c>
      <c r="T6495" t="str">
        <f>IF(Table1[[#This Row],[Units Sold]]&gt; 700,"High Units","low Units")</f>
        <v>low Units</v>
      </c>
      <c r="U6495">
        <f>SUM(Table1[[#This Row],[Operating Profit]])/SUM(Table1[Operating Profit])*100</f>
        <v>4.4469852845011677E-4</v>
      </c>
      <c r="V6495">
        <f>SUM(Table1[[#This Row],[Price per Unit]]*Table1[[#This Row],[Units Sold]])</f>
        <v>3078</v>
      </c>
      <c r="W6495">
        <f>SUM(Table1[[#This Row],[Total Sales]]-Table1[[#This Row],[Operating Profit]])</f>
        <v>1601</v>
      </c>
      <c r="X6495">
        <f>SUM(Table1[[#This Row],[Total Sales]]-Table1[[#This Row],[Cost]])</f>
        <v>1477</v>
      </c>
      <c r="Y6495">
        <f>SUM(Table1[[#This Row],[profit/loss]])/SUM(Table1[profit/loss])</f>
        <v>4.4469852845011677E-6</v>
      </c>
    </row>
    <row r="6496" spans="1:25" x14ac:dyDescent="0.3">
      <c r="A6496" t="s">
        <v>13</v>
      </c>
      <c r="B6496" t="s">
        <v>82</v>
      </c>
      <c r="C6496">
        <v>1185732</v>
      </c>
      <c r="D6496" s="9">
        <v>44303</v>
      </c>
      <c r="E6496" s="8" t="str">
        <f>TEXT(Table1[[#This Row],[Invoice Date]],"dd-mm-yyyy")</f>
        <v>17-04-2021</v>
      </c>
      <c r="F6496" s="1" t="str">
        <f t="shared" si="404"/>
        <v>April</v>
      </c>
      <c r="G6496" s="1" t="str">
        <f t="shared" si="405"/>
        <v>2021</v>
      </c>
      <c r="H6496" s="1" t="str">
        <f t="shared" si="406"/>
        <v>Saturday</v>
      </c>
      <c r="I6496" s="1" t="str">
        <f t="shared" si="407"/>
        <v>17</v>
      </c>
      <c r="J6496" t="s">
        <v>26</v>
      </c>
      <c r="K6496" t="s">
        <v>99</v>
      </c>
      <c r="L6496" t="s">
        <v>100</v>
      </c>
      <c r="M6496" t="s">
        <v>22</v>
      </c>
      <c r="N6496">
        <v>28</v>
      </c>
      <c r="O6496">
        <v>124</v>
      </c>
      <c r="P6496">
        <v>3472</v>
      </c>
      <c r="Q6496">
        <v>2118</v>
      </c>
      <c r="R6496">
        <v>0.61</v>
      </c>
      <c r="S6496" t="s">
        <v>82</v>
      </c>
      <c r="T6496" t="str">
        <f>IF(Table1[[#This Row],[Units Sold]]&gt; 700,"High Units","low Units")</f>
        <v>low Units</v>
      </c>
      <c r="U6496">
        <f>SUM(Table1[[#This Row],[Operating Profit]])/SUM(Table1[Operating Profit])*100</f>
        <v>6.3769227031641653E-4</v>
      </c>
      <c r="V6496">
        <f>SUM(Table1[[#This Row],[Price per Unit]]*Table1[[#This Row],[Units Sold]])</f>
        <v>3472</v>
      </c>
      <c r="W6496">
        <f>SUM(Table1[[#This Row],[Total Sales]]-Table1[[#This Row],[Operating Profit]])</f>
        <v>1354</v>
      </c>
      <c r="X6496">
        <f>SUM(Table1[[#This Row],[Total Sales]]-Table1[[#This Row],[Cost]])</f>
        <v>2118</v>
      </c>
      <c r="Y6496">
        <f>SUM(Table1[[#This Row],[profit/loss]])/SUM(Table1[profit/loss])</f>
        <v>6.3769227031641658E-6</v>
      </c>
    </row>
    <row r="6497" spans="1:25" x14ac:dyDescent="0.3">
      <c r="A6497" t="s">
        <v>13</v>
      </c>
      <c r="B6497" t="s">
        <v>82</v>
      </c>
      <c r="C6497">
        <v>1185732</v>
      </c>
      <c r="D6497" s="9">
        <v>44332</v>
      </c>
      <c r="E6497" s="8" t="str">
        <f>TEXT(Table1[[#This Row],[Invoice Date]],"dd-mm-yyyy")</f>
        <v>16-05-2021</v>
      </c>
      <c r="F6497" s="1" t="str">
        <f t="shared" si="404"/>
        <v>May</v>
      </c>
      <c r="G6497" s="1" t="str">
        <f t="shared" si="405"/>
        <v>2021</v>
      </c>
      <c r="H6497" s="1" t="str">
        <f t="shared" si="406"/>
        <v>Sunday</v>
      </c>
      <c r="I6497" s="1" t="str">
        <f t="shared" si="407"/>
        <v>16</v>
      </c>
      <c r="J6497" t="s">
        <v>26</v>
      </c>
      <c r="K6497" t="s">
        <v>99</v>
      </c>
      <c r="L6497" t="s">
        <v>100</v>
      </c>
      <c r="M6497" t="s">
        <v>16</v>
      </c>
      <c r="N6497">
        <v>39</v>
      </c>
      <c r="O6497">
        <v>194</v>
      </c>
      <c r="P6497">
        <v>7566</v>
      </c>
      <c r="Q6497">
        <v>4161</v>
      </c>
      <c r="R6497">
        <v>0.55000000000000004</v>
      </c>
      <c r="S6497" t="s">
        <v>82</v>
      </c>
      <c r="T6497" t="str">
        <f>IF(Table1[[#This Row],[Units Sold]]&gt; 700,"High Units","low Units")</f>
        <v>low Units</v>
      </c>
      <c r="U6497">
        <f>SUM(Table1[[#This Row],[Operating Profit]])/SUM(Table1[Operating Profit])*100</f>
        <v>1.2528033695876342E-3</v>
      </c>
      <c r="V6497">
        <f>SUM(Table1[[#This Row],[Price per Unit]]*Table1[[#This Row],[Units Sold]])</f>
        <v>7566</v>
      </c>
      <c r="W6497">
        <f>SUM(Table1[[#This Row],[Total Sales]]-Table1[[#This Row],[Operating Profit]])</f>
        <v>3405</v>
      </c>
      <c r="X6497">
        <f>SUM(Table1[[#This Row],[Total Sales]]-Table1[[#This Row],[Cost]])</f>
        <v>4161</v>
      </c>
      <c r="Y6497">
        <f>SUM(Table1[[#This Row],[profit/loss]])/SUM(Table1[profit/loss])</f>
        <v>1.2528033695876343E-5</v>
      </c>
    </row>
    <row r="6498" spans="1:25" x14ac:dyDescent="0.3">
      <c r="A6498" t="s">
        <v>13</v>
      </c>
      <c r="B6498" t="s">
        <v>82</v>
      </c>
      <c r="C6498">
        <v>1185732</v>
      </c>
      <c r="D6498" s="9">
        <v>44332</v>
      </c>
      <c r="E6498" s="8" t="str">
        <f>TEXT(Table1[[#This Row],[Invoice Date]],"dd-mm-yyyy")</f>
        <v>16-05-2021</v>
      </c>
      <c r="F6498" s="1" t="str">
        <f t="shared" si="404"/>
        <v>May</v>
      </c>
      <c r="G6498" s="1" t="str">
        <f t="shared" si="405"/>
        <v>2021</v>
      </c>
      <c r="H6498" s="1" t="str">
        <f t="shared" si="406"/>
        <v>Sunday</v>
      </c>
      <c r="I6498" s="1" t="str">
        <f t="shared" si="407"/>
        <v>16</v>
      </c>
      <c r="J6498" t="s">
        <v>26</v>
      </c>
      <c r="K6498" t="s">
        <v>99</v>
      </c>
      <c r="L6498" t="s">
        <v>100</v>
      </c>
      <c r="M6498" t="s">
        <v>18</v>
      </c>
      <c r="N6498">
        <v>37</v>
      </c>
      <c r="O6498">
        <v>131</v>
      </c>
      <c r="P6498">
        <v>4847</v>
      </c>
      <c r="Q6498">
        <v>2181</v>
      </c>
      <c r="R6498">
        <v>0.45</v>
      </c>
      <c r="S6498" t="s">
        <v>82</v>
      </c>
      <c r="T6498" t="str">
        <f>IF(Table1[[#This Row],[Units Sold]]&gt; 700,"High Units","low Units")</f>
        <v>low Units</v>
      </c>
      <c r="U6498">
        <f>SUM(Table1[[#This Row],[Operating Profit]])/SUM(Table1[Operating Profit])*100</f>
        <v>6.5666045399438364E-4</v>
      </c>
      <c r="V6498">
        <f>SUM(Table1[[#This Row],[Price per Unit]]*Table1[[#This Row],[Units Sold]])</f>
        <v>4847</v>
      </c>
      <c r="W6498">
        <f>SUM(Table1[[#This Row],[Total Sales]]-Table1[[#This Row],[Operating Profit]])</f>
        <v>2666</v>
      </c>
      <c r="X6498">
        <f>SUM(Table1[[#This Row],[Total Sales]]-Table1[[#This Row],[Cost]])</f>
        <v>2181</v>
      </c>
      <c r="Y6498">
        <f>SUM(Table1[[#This Row],[profit/loss]])/SUM(Table1[profit/loss])</f>
        <v>6.5666045399438365E-6</v>
      </c>
    </row>
    <row r="6499" spans="1:25" x14ac:dyDescent="0.3">
      <c r="A6499" t="s">
        <v>13</v>
      </c>
      <c r="B6499" t="s">
        <v>82</v>
      </c>
      <c r="C6499">
        <v>1185732</v>
      </c>
      <c r="D6499" s="9">
        <v>44332</v>
      </c>
      <c r="E6499" s="8" t="str">
        <f>TEXT(Table1[[#This Row],[Invoice Date]],"dd-mm-yyyy")</f>
        <v>16-05-2021</v>
      </c>
      <c r="F6499" s="1" t="str">
        <f t="shared" si="404"/>
        <v>May</v>
      </c>
      <c r="G6499" s="1" t="str">
        <f t="shared" si="405"/>
        <v>2021</v>
      </c>
      <c r="H6499" s="1" t="str">
        <f t="shared" si="406"/>
        <v>Sunday</v>
      </c>
      <c r="I6499" s="1" t="str">
        <f t="shared" si="407"/>
        <v>16</v>
      </c>
      <c r="J6499" t="s">
        <v>26</v>
      </c>
      <c r="K6499" t="s">
        <v>99</v>
      </c>
      <c r="L6499" t="s">
        <v>100</v>
      </c>
      <c r="M6499" t="s">
        <v>19</v>
      </c>
      <c r="N6499">
        <v>33</v>
      </c>
      <c r="O6499">
        <v>119</v>
      </c>
      <c r="P6499">
        <v>3927</v>
      </c>
      <c r="Q6499">
        <v>2121</v>
      </c>
      <c r="R6499">
        <v>0.54</v>
      </c>
      <c r="S6499" t="s">
        <v>82</v>
      </c>
      <c r="T6499" t="str">
        <f>IF(Table1[[#This Row],[Units Sold]]&gt; 700,"High Units","low Units")</f>
        <v>low Units</v>
      </c>
      <c r="U6499">
        <f>SUM(Table1[[#This Row],[Operating Profit]])/SUM(Table1[Operating Profit])*100</f>
        <v>6.385955171582245E-4</v>
      </c>
      <c r="V6499">
        <f>SUM(Table1[[#This Row],[Price per Unit]]*Table1[[#This Row],[Units Sold]])</f>
        <v>3927</v>
      </c>
      <c r="W6499">
        <f>SUM(Table1[[#This Row],[Total Sales]]-Table1[[#This Row],[Operating Profit]])</f>
        <v>1806</v>
      </c>
      <c r="X6499">
        <f>SUM(Table1[[#This Row],[Total Sales]]-Table1[[#This Row],[Cost]])</f>
        <v>2121</v>
      </c>
      <c r="Y6499">
        <f>SUM(Table1[[#This Row],[profit/loss]])/SUM(Table1[profit/loss])</f>
        <v>6.385955171582245E-6</v>
      </c>
    </row>
    <row r="6500" spans="1:25" x14ac:dyDescent="0.3">
      <c r="A6500" t="s">
        <v>13</v>
      </c>
      <c r="B6500" t="s">
        <v>82</v>
      </c>
      <c r="C6500">
        <v>1185732</v>
      </c>
      <c r="D6500" s="9">
        <v>44332</v>
      </c>
      <c r="E6500" s="8" t="str">
        <f>TEXT(Table1[[#This Row],[Invoice Date]],"dd-mm-yyyy")</f>
        <v>16-05-2021</v>
      </c>
      <c r="F6500" s="1" t="str">
        <f t="shared" si="404"/>
        <v>May</v>
      </c>
      <c r="G6500" s="1" t="str">
        <f t="shared" si="405"/>
        <v>2021</v>
      </c>
      <c r="H6500" s="1" t="str">
        <f t="shared" si="406"/>
        <v>Sunday</v>
      </c>
      <c r="I6500" s="1" t="str">
        <f t="shared" si="407"/>
        <v>16</v>
      </c>
      <c r="J6500" t="s">
        <v>26</v>
      </c>
      <c r="K6500" t="s">
        <v>99</v>
      </c>
      <c r="L6500" t="s">
        <v>100</v>
      </c>
      <c r="M6500" t="s">
        <v>20</v>
      </c>
      <c r="N6500">
        <v>33</v>
      </c>
      <c r="O6500">
        <v>101</v>
      </c>
      <c r="P6500">
        <v>3333</v>
      </c>
      <c r="Q6500">
        <v>1700</v>
      </c>
      <c r="R6500">
        <v>0.51</v>
      </c>
      <c r="S6500" t="s">
        <v>82</v>
      </c>
      <c r="T6500" t="str">
        <f>IF(Table1[[#This Row],[Units Sold]]&gt; 700,"High Units","low Units")</f>
        <v>low Units</v>
      </c>
      <c r="U6500">
        <f>SUM(Table1[[#This Row],[Operating Profit]])/SUM(Table1[Operating Profit])*100</f>
        <v>5.1183987702450807E-4</v>
      </c>
      <c r="V6500">
        <f>SUM(Table1[[#This Row],[Price per Unit]]*Table1[[#This Row],[Units Sold]])</f>
        <v>3333</v>
      </c>
      <c r="W6500">
        <f>SUM(Table1[[#This Row],[Total Sales]]-Table1[[#This Row],[Operating Profit]])</f>
        <v>1633</v>
      </c>
      <c r="X6500">
        <f>SUM(Table1[[#This Row],[Total Sales]]-Table1[[#This Row],[Cost]])</f>
        <v>1700</v>
      </c>
      <c r="Y6500">
        <f>SUM(Table1[[#This Row],[profit/loss]])/SUM(Table1[profit/loss])</f>
        <v>5.1183987702450809E-6</v>
      </c>
    </row>
    <row r="6501" spans="1:25" x14ac:dyDescent="0.3">
      <c r="A6501" t="s">
        <v>13</v>
      </c>
      <c r="B6501" t="s">
        <v>82</v>
      </c>
      <c r="C6501">
        <v>1185732</v>
      </c>
      <c r="D6501" s="9">
        <v>44332</v>
      </c>
      <c r="E6501" s="8" t="str">
        <f>TEXT(Table1[[#This Row],[Invoice Date]],"dd-mm-yyyy")</f>
        <v>16-05-2021</v>
      </c>
      <c r="F6501" s="1" t="str">
        <f t="shared" si="404"/>
        <v>May</v>
      </c>
      <c r="G6501" s="1" t="str">
        <f t="shared" si="405"/>
        <v>2021</v>
      </c>
      <c r="H6501" s="1" t="str">
        <f t="shared" si="406"/>
        <v>Sunday</v>
      </c>
      <c r="I6501" s="1" t="str">
        <f t="shared" si="407"/>
        <v>16</v>
      </c>
      <c r="J6501" t="s">
        <v>26</v>
      </c>
      <c r="K6501" t="s">
        <v>99</v>
      </c>
      <c r="L6501" t="s">
        <v>100</v>
      </c>
      <c r="M6501" t="s">
        <v>21</v>
      </c>
      <c r="N6501">
        <v>41</v>
      </c>
      <c r="O6501">
        <v>116</v>
      </c>
      <c r="P6501">
        <v>4756</v>
      </c>
      <c r="Q6501">
        <v>2235</v>
      </c>
      <c r="R6501">
        <v>0.47</v>
      </c>
      <c r="S6501" t="s">
        <v>82</v>
      </c>
      <c r="T6501" t="str">
        <f>IF(Table1[[#This Row],[Units Sold]]&gt; 700,"High Units","low Units")</f>
        <v>low Units</v>
      </c>
      <c r="U6501">
        <f>SUM(Table1[[#This Row],[Operating Profit]])/SUM(Table1[Operating Profit])*100</f>
        <v>6.7291889714692684E-4</v>
      </c>
      <c r="V6501">
        <f>SUM(Table1[[#This Row],[Price per Unit]]*Table1[[#This Row],[Units Sold]])</f>
        <v>4756</v>
      </c>
      <c r="W6501">
        <f>SUM(Table1[[#This Row],[Total Sales]]-Table1[[#This Row],[Operating Profit]])</f>
        <v>2521</v>
      </c>
      <c r="X6501">
        <f>SUM(Table1[[#This Row],[Total Sales]]-Table1[[#This Row],[Cost]])</f>
        <v>2235</v>
      </c>
      <c r="Y6501">
        <f>SUM(Table1[[#This Row],[profit/loss]])/SUM(Table1[profit/loss])</f>
        <v>6.7291889714692687E-6</v>
      </c>
    </row>
    <row r="6502" spans="1:25" x14ac:dyDescent="0.3">
      <c r="A6502" t="s">
        <v>13</v>
      </c>
      <c r="B6502" t="s">
        <v>82</v>
      </c>
      <c r="C6502">
        <v>1185732</v>
      </c>
      <c r="D6502" s="9">
        <v>44332</v>
      </c>
      <c r="E6502" s="8" t="str">
        <f>TEXT(Table1[[#This Row],[Invoice Date]],"dd-mm-yyyy")</f>
        <v>16-05-2021</v>
      </c>
      <c r="F6502" s="1" t="str">
        <f t="shared" si="404"/>
        <v>May</v>
      </c>
      <c r="G6502" s="1" t="str">
        <f t="shared" si="405"/>
        <v>2021</v>
      </c>
      <c r="H6502" s="1" t="str">
        <f t="shared" si="406"/>
        <v>Sunday</v>
      </c>
      <c r="I6502" s="1" t="str">
        <f t="shared" si="407"/>
        <v>16</v>
      </c>
      <c r="J6502" t="s">
        <v>26</v>
      </c>
      <c r="K6502" t="s">
        <v>99</v>
      </c>
      <c r="L6502" t="s">
        <v>100</v>
      </c>
      <c r="M6502" t="s">
        <v>22</v>
      </c>
      <c r="N6502">
        <v>47</v>
      </c>
      <c r="O6502">
        <v>140</v>
      </c>
      <c r="P6502">
        <v>6580</v>
      </c>
      <c r="Q6502">
        <v>4211</v>
      </c>
      <c r="R6502">
        <v>0.64</v>
      </c>
      <c r="S6502" t="s">
        <v>82</v>
      </c>
      <c r="T6502" t="str">
        <f>IF(Table1[[#This Row],[Units Sold]]&gt; 700,"High Units","low Units")</f>
        <v>low Units</v>
      </c>
      <c r="U6502">
        <f>SUM(Table1[[#This Row],[Operating Profit]])/SUM(Table1[Operating Profit])*100</f>
        <v>1.267857483617767E-3</v>
      </c>
      <c r="V6502">
        <f>SUM(Table1[[#This Row],[Price per Unit]]*Table1[[#This Row],[Units Sold]])</f>
        <v>6580</v>
      </c>
      <c r="W6502">
        <f>SUM(Table1[[#This Row],[Total Sales]]-Table1[[#This Row],[Operating Profit]])</f>
        <v>2369</v>
      </c>
      <c r="X6502">
        <f>SUM(Table1[[#This Row],[Total Sales]]-Table1[[#This Row],[Cost]])</f>
        <v>4211</v>
      </c>
      <c r="Y6502">
        <f>SUM(Table1[[#This Row],[profit/loss]])/SUM(Table1[profit/loss])</f>
        <v>1.2678574836177669E-5</v>
      </c>
    </row>
    <row r="6503" spans="1:25" x14ac:dyDescent="0.3">
      <c r="A6503" t="s">
        <v>13</v>
      </c>
      <c r="B6503" t="s">
        <v>82</v>
      </c>
      <c r="C6503">
        <v>1185732</v>
      </c>
      <c r="D6503" s="9">
        <v>44365</v>
      </c>
      <c r="E6503" s="8" t="str">
        <f>TEXT(Table1[[#This Row],[Invoice Date]],"dd-mm-yyyy")</f>
        <v>18-06-2021</v>
      </c>
      <c r="F6503" s="1" t="str">
        <f t="shared" si="404"/>
        <v>June</v>
      </c>
      <c r="G6503" s="1" t="str">
        <f t="shared" si="405"/>
        <v>2021</v>
      </c>
      <c r="H6503" s="1" t="str">
        <f t="shared" si="406"/>
        <v>Friday</v>
      </c>
      <c r="I6503" s="1" t="str">
        <f t="shared" si="407"/>
        <v>18</v>
      </c>
      <c r="J6503" t="s">
        <v>26</v>
      </c>
      <c r="K6503" t="s">
        <v>99</v>
      </c>
      <c r="L6503" t="s">
        <v>100</v>
      </c>
      <c r="M6503" t="s">
        <v>16</v>
      </c>
      <c r="N6503">
        <v>44</v>
      </c>
      <c r="O6503">
        <v>210</v>
      </c>
      <c r="P6503">
        <v>9240</v>
      </c>
      <c r="Q6503">
        <v>4805</v>
      </c>
      <c r="R6503">
        <v>0.52</v>
      </c>
      <c r="S6503" t="s">
        <v>82</v>
      </c>
      <c r="T6503" t="str">
        <f>IF(Table1[[#This Row],[Units Sold]]&gt; 700,"High Units","low Units")</f>
        <v>low Units</v>
      </c>
      <c r="U6503">
        <f>SUM(Table1[[#This Row],[Operating Profit]])/SUM(Table1[Operating Profit])*100</f>
        <v>1.446700358295742E-3</v>
      </c>
      <c r="V6503">
        <f>SUM(Table1[[#This Row],[Price per Unit]]*Table1[[#This Row],[Units Sold]])</f>
        <v>9240</v>
      </c>
      <c r="W6503">
        <f>SUM(Table1[[#This Row],[Total Sales]]-Table1[[#This Row],[Operating Profit]])</f>
        <v>4435</v>
      </c>
      <c r="X6503">
        <f>SUM(Table1[[#This Row],[Total Sales]]-Table1[[#This Row],[Cost]])</f>
        <v>4805</v>
      </c>
      <c r="Y6503">
        <f>SUM(Table1[[#This Row],[profit/loss]])/SUM(Table1[profit/loss])</f>
        <v>1.4467003582957421E-5</v>
      </c>
    </row>
    <row r="6504" spans="1:25" x14ac:dyDescent="0.3">
      <c r="A6504" t="s">
        <v>13</v>
      </c>
      <c r="B6504" t="s">
        <v>82</v>
      </c>
      <c r="C6504">
        <v>1185732</v>
      </c>
      <c r="D6504" s="9">
        <v>44365</v>
      </c>
      <c r="E6504" s="8" t="str">
        <f>TEXT(Table1[[#This Row],[Invoice Date]],"dd-mm-yyyy")</f>
        <v>18-06-2021</v>
      </c>
      <c r="F6504" s="1" t="str">
        <f t="shared" si="404"/>
        <v>June</v>
      </c>
      <c r="G6504" s="1" t="str">
        <f t="shared" si="405"/>
        <v>2021</v>
      </c>
      <c r="H6504" s="1" t="str">
        <f t="shared" si="406"/>
        <v>Friday</v>
      </c>
      <c r="I6504" s="1" t="str">
        <f t="shared" si="407"/>
        <v>18</v>
      </c>
      <c r="J6504" t="s">
        <v>26</v>
      </c>
      <c r="K6504" t="s">
        <v>99</v>
      </c>
      <c r="L6504" t="s">
        <v>100</v>
      </c>
      <c r="M6504" t="s">
        <v>18</v>
      </c>
      <c r="N6504">
        <v>37</v>
      </c>
      <c r="O6504">
        <v>125</v>
      </c>
      <c r="P6504">
        <v>4625</v>
      </c>
      <c r="Q6504">
        <v>2174</v>
      </c>
      <c r="R6504">
        <v>0.47</v>
      </c>
      <c r="S6504" t="s">
        <v>82</v>
      </c>
      <c r="T6504" t="str">
        <f>IF(Table1[[#This Row],[Units Sold]]&gt; 700,"High Units","low Units")</f>
        <v>low Units</v>
      </c>
      <c r="U6504">
        <f>SUM(Table1[[#This Row],[Operating Profit]])/SUM(Table1[Operating Profit])*100</f>
        <v>6.5455287803016504E-4</v>
      </c>
      <c r="V6504">
        <f>SUM(Table1[[#This Row],[Price per Unit]]*Table1[[#This Row],[Units Sold]])</f>
        <v>4625</v>
      </c>
      <c r="W6504">
        <f>SUM(Table1[[#This Row],[Total Sales]]-Table1[[#This Row],[Operating Profit]])</f>
        <v>2451</v>
      </c>
      <c r="X6504">
        <f>SUM(Table1[[#This Row],[Total Sales]]-Table1[[#This Row],[Cost]])</f>
        <v>2174</v>
      </c>
      <c r="Y6504">
        <f>SUM(Table1[[#This Row],[profit/loss]])/SUM(Table1[profit/loss])</f>
        <v>6.5455287803016505E-6</v>
      </c>
    </row>
    <row r="6505" spans="1:25" x14ac:dyDescent="0.3">
      <c r="A6505" t="s">
        <v>13</v>
      </c>
      <c r="B6505" t="s">
        <v>82</v>
      </c>
      <c r="C6505">
        <v>1185732</v>
      </c>
      <c r="D6505" s="9">
        <v>44365</v>
      </c>
      <c r="E6505" s="8" t="str">
        <f>TEXT(Table1[[#This Row],[Invoice Date]],"dd-mm-yyyy")</f>
        <v>18-06-2021</v>
      </c>
      <c r="F6505" s="1" t="str">
        <f t="shared" si="404"/>
        <v>June</v>
      </c>
      <c r="G6505" s="1" t="str">
        <f t="shared" si="405"/>
        <v>2021</v>
      </c>
      <c r="H6505" s="1" t="str">
        <f t="shared" si="406"/>
        <v>Friday</v>
      </c>
      <c r="I6505" s="1" t="str">
        <f t="shared" si="407"/>
        <v>18</v>
      </c>
      <c r="J6505" t="s">
        <v>26</v>
      </c>
      <c r="K6505" t="s">
        <v>99</v>
      </c>
      <c r="L6505" t="s">
        <v>100</v>
      </c>
      <c r="M6505" t="s">
        <v>19</v>
      </c>
      <c r="N6505">
        <v>41</v>
      </c>
      <c r="O6505">
        <v>143</v>
      </c>
      <c r="P6505">
        <v>5863</v>
      </c>
      <c r="Q6505">
        <v>3225</v>
      </c>
      <c r="R6505">
        <v>0.55000000000000004</v>
      </c>
      <c r="S6505" t="s">
        <v>82</v>
      </c>
      <c r="T6505" t="str">
        <f>IF(Table1[[#This Row],[Units Sold]]&gt; 700,"High Units","low Units")</f>
        <v>low Units</v>
      </c>
      <c r="U6505">
        <f>SUM(Table1[[#This Row],[Operating Profit]])/SUM(Table1[Operating Profit])*100</f>
        <v>9.7099035494355222E-4</v>
      </c>
      <c r="V6505">
        <f>SUM(Table1[[#This Row],[Price per Unit]]*Table1[[#This Row],[Units Sold]])</f>
        <v>5863</v>
      </c>
      <c r="W6505">
        <f>SUM(Table1[[#This Row],[Total Sales]]-Table1[[#This Row],[Operating Profit]])</f>
        <v>2638</v>
      </c>
      <c r="X6505">
        <f>SUM(Table1[[#This Row],[Total Sales]]-Table1[[#This Row],[Cost]])</f>
        <v>3225</v>
      </c>
      <c r="Y6505">
        <f>SUM(Table1[[#This Row],[profit/loss]])/SUM(Table1[profit/loss])</f>
        <v>9.7099035494355224E-6</v>
      </c>
    </row>
    <row r="6506" spans="1:25" x14ac:dyDescent="0.3">
      <c r="A6506" t="s">
        <v>13</v>
      </c>
      <c r="B6506" t="s">
        <v>82</v>
      </c>
      <c r="C6506">
        <v>1185732</v>
      </c>
      <c r="D6506" s="9">
        <v>44365</v>
      </c>
      <c r="E6506" s="8" t="str">
        <f>TEXT(Table1[[#This Row],[Invoice Date]],"dd-mm-yyyy")</f>
        <v>18-06-2021</v>
      </c>
      <c r="F6506" s="1" t="str">
        <f t="shared" si="404"/>
        <v>June</v>
      </c>
      <c r="G6506" s="1" t="str">
        <f t="shared" si="405"/>
        <v>2021</v>
      </c>
      <c r="H6506" s="1" t="str">
        <f t="shared" si="406"/>
        <v>Friday</v>
      </c>
      <c r="I6506" s="1" t="str">
        <f t="shared" si="407"/>
        <v>18</v>
      </c>
      <c r="J6506" t="s">
        <v>26</v>
      </c>
      <c r="K6506" t="s">
        <v>99</v>
      </c>
      <c r="L6506" t="s">
        <v>100</v>
      </c>
      <c r="M6506" t="s">
        <v>20</v>
      </c>
      <c r="N6506">
        <v>43</v>
      </c>
      <c r="O6506">
        <v>117</v>
      </c>
      <c r="P6506">
        <v>5031</v>
      </c>
      <c r="Q6506">
        <v>2516</v>
      </c>
      <c r="R6506">
        <v>0.5</v>
      </c>
      <c r="S6506" t="s">
        <v>82</v>
      </c>
      <c r="T6506" t="str">
        <f>IF(Table1[[#This Row],[Units Sold]]&gt; 700,"High Units","low Units")</f>
        <v>low Units</v>
      </c>
      <c r="U6506">
        <f>SUM(Table1[[#This Row],[Operating Profit]])/SUM(Table1[Operating Profit])*100</f>
        <v>7.5752301799627197E-4</v>
      </c>
      <c r="V6506">
        <f>SUM(Table1[[#This Row],[Price per Unit]]*Table1[[#This Row],[Units Sold]])</f>
        <v>5031</v>
      </c>
      <c r="W6506">
        <f>SUM(Table1[[#This Row],[Total Sales]]-Table1[[#This Row],[Operating Profit]])</f>
        <v>2515</v>
      </c>
      <c r="X6506">
        <f>SUM(Table1[[#This Row],[Total Sales]]-Table1[[#This Row],[Cost]])</f>
        <v>2516</v>
      </c>
      <c r="Y6506">
        <f>SUM(Table1[[#This Row],[profit/loss]])/SUM(Table1[profit/loss])</f>
        <v>7.5752301799627201E-6</v>
      </c>
    </row>
    <row r="6507" spans="1:25" x14ac:dyDescent="0.3">
      <c r="A6507" t="s">
        <v>13</v>
      </c>
      <c r="B6507" t="s">
        <v>82</v>
      </c>
      <c r="C6507">
        <v>1185732</v>
      </c>
      <c r="D6507" s="9">
        <v>44365</v>
      </c>
      <c r="E6507" s="8" t="str">
        <f>TEXT(Table1[[#This Row],[Invoice Date]],"dd-mm-yyyy")</f>
        <v>18-06-2021</v>
      </c>
      <c r="F6507" s="1" t="str">
        <f t="shared" si="404"/>
        <v>June</v>
      </c>
      <c r="G6507" s="1" t="str">
        <f t="shared" si="405"/>
        <v>2021</v>
      </c>
      <c r="H6507" s="1" t="str">
        <f t="shared" si="406"/>
        <v>Friday</v>
      </c>
      <c r="I6507" s="1" t="str">
        <f t="shared" si="407"/>
        <v>18</v>
      </c>
      <c r="J6507" t="s">
        <v>26</v>
      </c>
      <c r="K6507" t="s">
        <v>99</v>
      </c>
      <c r="L6507" t="s">
        <v>100</v>
      </c>
      <c r="M6507" t="s">
        <v>21</v>
      </c>
      <c r="N6507">
        <v>57</v>
      </c>
      <c r="O6507">
        <v>135</v>
      </c>
      <c r="P6507">
        <v>7695</v>
      </c>
      <c r="Q6507">
        <v>3463</v>
      </c>
      <c r="R6507">
        <v>0.45</v>
      </c>
      <c r="S6507" t="s">
        <v>82</v>
      </c>
      <c r="T6507" t="str">
        <f>IF(Table1[[#This Row],[Units Sold]]&gt; 700,"High Units","low Units")</f>
        <v>low Units</v>
      </c>
      <c r="U6507">
        <f>SUM(Table1[[#This Row],[Operating Profit]])/SUM(Table1[Operating Profit])*100</f>
        <v>1.0426479377269834E-3</v>
      </c>
      <c r="V6507">
        <f>SUM(Table1[[#This Row],[Price per Unit]]*Table1[[#This Row],[Units Sold]])</f>
        <v>7695</v>
      </c>
      <c r="W6507">
        <f>SUM(Table1[[#This Row],[Total Sales]]-Table1[[#This Row],[Operating Profit]])</f>
        <v>4232</v>
      </c>
      <c r="X6507">
        <f>SUM(Table1[[#This Row],[Total Sales]]-Table1[[#This Row],[Cost]])</f>
        <v>3463</v>
      </c>
      <c r="Y6507">
        <f>SUM(Table1[[#This Row],[profit/loss]])/SUM(Table1[profit/loss])</f>
        <v>1.0426479377269833E-5</v>
      </c>
    </row>
    <row r="6508" spans="1:25" x14ac:dyDescent="0.3">
      <c r="A6508" t="s">
        <v>13</v>
      </c>
      <c r="B6508" t="s">
        <v>82</v>
      </c>
      <c r="C6508">
        <v>1185732</v>
      </c>
      <c r="D6508" s="9">
        <v>44365</v>
      </c>
      <c r="E6508" s="8" t="str">
        <f>TEXT(Table1[[#This Row],[Invoice Date]],"dd-mm-yyyy")</f>
        <v>18-06-2021</v>
      </c>
      <c r="F6508" s="1" t="str">
        <f t="shared" si="404"/>
        <v>June</v>
      </c>
      <c r="G6508" s="1" t="str">
        <f t="shared" si="405"/>
        <v>2021</v>
      </c>
      <c r="H6508" s="1" t="str">
        <f t="shared" si="406"/>
        <v>Friday</v>
      </c>
      <c r="I6508" s="1" t="str">
        <f t="shared" si="407"/>
        <v>18</v>
      </c>
      <c r="J6508" t="s">
        <v>26</v>
      </c>
      <c r="K6508" t="s">
        <v>99</v>
      </c>
      <c r="L6508" t="s">
        <v>100</v>
      </c>
      <c r="M6508" t="s">
        <v>22</v>
      </c>
      <c r="N6508">
        <v>60</v>
      </c>
      <c r="O6508">
        <v>188</v>
      </c>
      <c r="P6508">
        <v>11280</v>
      </c>
      <c r="Q6508">
        <v>7106</v>
      </c>
      <c r="R6508">
        <v>0.63</v>
      </c>
      <c r="S6508" t="s">
        <v>82</v>
      </c>
      <c r="T6508" t="str">
        <f>IF(Table1[[#This Row],[Units Sold]]&gt; 700,"High Units","low Units")</f>
        <v>low Units</v>
      </c>
      <c r="U6508">
        <f>SUM(Table1[[#This Row],[Operating Profit]])/SUM(Table1[Operating Profit])*100</f>
        <v>2.1394906859624439E-3</v>
      </c>
      <c r="V6508">
        <f>SUM(Table1[[#This Row],[Price per Unit]]*Table1[[#This Row],[Units Sold]])</f>
        <v>11280</v>
      </c>
      <c r="W6508">
        <f>SUM(Table1[[#This Row],[Total Sales]]-Table1[[#This Row],[Operating Profit]])</f>
        <v>4174</v>
      </c>
      <c r="X6508">
        <f>SUM(Table1[[#This Row],[Total Sales]]-Table1[[#This Row],[Cost]])</f>
        <v>7106</v>
      </c>
      <c r="Y6508">
        <f>SUM(Table1[[#This Row],[profit/loss]])/SUM(Table1[profit/loss])</f>
        <v>2.1394906859624438E-5</v>
      </c>
    </row>
    <row r="6509" spans="1:25" x14ac:dyDescent="0.3">
      <c r="A6509" t="s">
        <v>13</v>
      </c>
      <c r="B6509" t="s">
        <v>82</v>
      </c>
      <c r="C6509">
        <v>1185732</v>
      </c>
      <c r="D6509" s="9">
        <v>44393</v>
      </c>
      <c r="E6509" s="8" t="str">
        <f>TEXT(Table1[[#This Row],[Invoice Date]],"dd-mm-yyyy")</f>
        <v>16-07-2021</v>
      </c>
      <c r="F6509" s="1" t="str">
        <f t="shared" si="404"/>
        <v>July</v>
      </c>
      <c r="G6509" s="1" t="str">
        <f t="shared" si="405"/>
        <v>2021</v>
      </c>
      <c r="H6509" s="1" t="str">
        <f t="shared" si="406"/>
        <v>Friday</v>
      </c>
      <c r="I6509" s="1" t="str">
        <f t="shared" si="407"/>
        <v>16</v>
      </c>
      <c r="J6509" t="s">
        <v>26</v>
      </c>
      <c r="K6509" t="s">
        <v>99</v>
      </c>
      <c r="L6509" t="s">
        <v>100</v>
      </c>
      <c r="M6509" t="s">
        <v>16</v>
      </c>
      <c r="N6509">
        <v>58</v>
      </c>
      <c r="O6509">
        <v>221</v>
      </c>
      <c r="P6509">
        <v>12818</v>
      </c>
      <c r="Q6509">
        <v>6537</v>
      </c>
      <c r="R6509">
        <v>0.51</v>
      </c>
      <c r="S6509" t="s">
        <v>82</v>
      </c>
      <c r="T6509" t="str">
        <f>IF(Table1[[#This Row],[Units Sold]]&gt; 700,"High Units","low Units")</f>
        <v>low Units</v>
      </c>
      <c r="U6509">
        <f>SUM(Table1[[#This Row],[Operating Profit]])/SUM(Table1[Operating Profit])*100</f>
        <v>1.9681748682995352E-3</v>
      </c>
      <c r="V6509">
        <f>SUM(Table1[[#This Row],[Price per Unit]]*Table1[[#This Row],[Units Sold]])</f>
        <v>12818</v>
      </c>
      <c r="W6509">
        <f>SUM(Table1[[#This Row],[Total Sales]]-Table1[[#This Row],[Operating Profit]])</f>
        <v>6281</v>
      </c>
      <c r="X6509">
        <f>SUM(Table1[[#This Row],[Total Sales]]-Table1[[#This Row],[Cost]])</f>
        <v>6537</v>
      </c>
      <c r="Y6509">
        <f>SUM(Table1[[#This Row],[profit/loss]])/SUM(Table1[profit/loss])</f>
        <v>1.968174868299535E-5</v>
      </c>
    </row>
    <row r="6510" spans="1:25" x14ac:dyDescent="0.3">
      <c r="A6510" t="s">
        <v>24</v>
      </c>
      <c r="B6510" t="s">
        <v>82</v>
      </c>
      <c r="C6510">
        <v>1185732</v>
      </c>
      <c r="D6510" s="9">
        <v>44393</v>
      </c>
      <c r="E6510" s="8" t="str">
        <f>TEXT(Table1[[#This Row],[Invoice Date]],"dd-mm-yyyy")</f>
        <v>16-07-2021</v>
      </c>
      <c r="F6510" s="1" t="str">
        <f t="shared" si="404"/>
        <v>July</v>
      </c>
      <c r="G6510" s="1" t="str">
        <f t="shared" si="405"/>
        <v>2021</v>
      </c>
      <c r="H6510" s="1" t="str">
        <f t="shared" si="406"/>
        <v>Friday</v>
      </c>
      <c r="I6510" s="1" t="str">
        <f t="shared" si="407"/>
        <v>16</v>
      </c>
      <c r="J6510" t="s">
        <v>26</v>
      </c>
      <c r="K6510" t="s">
        <v>99</v>
      </c>
      <c r="L6510" t="s">
        <v>100</v>
      </c>
      <c r="M6510" t="s">
        <v>18</v>
      </c>
      <c r="N6510">
        <v>53</v>
      </c>
      <c r="O6510">
        <v>156</v>
      </c>
      <c r="P6510">
        <v>8268</v>
      </c>
      <c r="Q6510">
        <v>3721</v>
      </c>
      <c r="R6510">
        <v>0.45</v>
      </c>
      <c r="S6510" t="s">
        <v>82</v>
      </c>
      <c r="T6510" t="str">
        <f>IF(Table1[[#This Row],[Units Sold]]&gt; 700,"High Units","low Units")</f>
        <v>low Units</v>
      </c>
      <c r="U6510">
        <f>SUM(Table1[[#This Row],[Operating Profit]])/SUM(Table1[Operating Profit])*100</f>
        <v>1.1203271661224675E-3</v>
      </c>
      <c r="V6510">
        <f>SUM(Table1[[#This Row],[Price per Unit]]*Table1[[#This Row],[Units Sold]])</f>
        <v>8268</v>
      </c>
      <c r="W6510">
        <f>SUM(Table1[[#This Row],[Total Sales]]-Table1[[#This Row],[Operating Profit]])</f>
        <v>4547</v>
      </c>
      <c r="X6510">
        <f>SUM(Table1[[#This Row],[Total Sales]]-Table1[[#This Row],[Cost]])</f>
        <v>3721</v>
      </c>
      <c r="Y6510">
        <f>SUM(Table1[[#This Row],[profit/loss]])/SUM(Table1[profit/loss])</f>
        <v>1.1203271661224675E-5</v>
      </c>
    </row>
    <row r="6511" spans="1:25" x14ac:dyDescent="0.3">
      <c r="A6511" t="s">
        <v>24</v>
      </c>
      <c r="B6511" t="s">
        <v>82</v>
      </c>
      <c r="C6511">
        <v>1185732</v>
      </c>
      <c r="D6511" s="9">
        <v>44393</v>
      </c>
      <c r="E6511" s="8" t="str">
        <f>TEXT(Table1[[#This Row],[Invoice Date]],"dd-mm-yyyy")</f>
        <v>16-07-2021</v>
      </c>
      <c r="F6511" s="1" t="str">
        <f t="shared" si="404"/>
        <v>July</v>
      </c>
      <c r="G6511" s="1" t="str">
        <f t="shared" si="405"/>
        <v>2021</v>
      </c>
      <c r="H6511" s="1" t="str">
        <f t="shared" si="406"/>
        <v>Friday</v>
      </c>
      <c r="I6511" s="1" t="str">
        <f t="shared" si="407"/>
        <v>16</v>
      </c>
      <c r="J6511" t="s">
        <v>26</v>
      </c>
      <c r="K6511" t="s">
        <v>99</v>
      </c>
      <c r="L6511" t="s">
        <v>100</v>
      </c>
      <c r="M6511" t="s">
        <v>19</v>
      </c>
      <c r="N6511">
        <v>48</v>
      </c>
      <c r="O6511">
        <v>142</v>
      </c>
      <c r="P6511">
        <v>6816</v>
      </c>
      <c r="Q6511">
        <v>3408</v>
      </c>
      <c r="R6511">
        <v>0.5</v>
      </c>
      <c r="S6511" t="s">
        <v>82</v>
      </c>
      <c r="T6511" t="str">
        <f>IF(Table1[[#This Row],[Units Sold]]&gt; 700,"High Units","low Units")</f>
        <v>low Units</v>
      </c>
      <c r="U6511">
        <f>SUM(Table1[[#This Row],[Operating Profit]])/SUM(Table1[Operating Profit])*100</f>
        <v>1.0260884122938374E-3</v>
      </c>
      <c r="V6511">
        <f>SUM(Table1[[#This Row],[Price per Unit]]*Table1[[#This Row],[Units Sold]])</f>
        <v>6816</v>
      </c>
      <c r="W6511">
        <f>SUM(Table1[[#This Row],[Total Sales]]-Table1[[#This Row],[Operating Profit]])</f>
        <v>3408</v>
      </c>
      <c r="X6511">
        <f>SUM(Table1[[#This Row],[Total Sales]]-Table1[[#This Row],[Cost]])</f>
        <v>3408</v>
      </c>
      <c r="Y6511">
        <f>SUM(Table1[[#This Row],[profit/loss]])/SUM(Table1[profit/loss])</f>
        <v>1.0260884122938374E-5</v>
      </c>
    </row>
    <row r="6512" spans="1:25" x14ac:dyDescent="0.3">
      <c r="A6512" t="s">
        <v>24</v>
      </c>
      <c r="B6512" t="s">
        <v>82</v>
      </c>
      <c r="C6512">
        <v>1185732</v>
      </c>
      <c r="D6512" s="9">
        <v>44393</v>
      </c>
      <c r="E6512" s="8" t="str">
        <f>TEXT(Table1[[#This Row],[Invoice Date]],"dd-mm-yyyy")</f>
        <v>16-07-2021</v>
      </c>
      <c r="F6512" s="1" t="str">
        <f t="shared" si="404"/>
        <v>July</v>
      </c>
      <c r="G6512" s="1" t="str">
        <f t="shared" si="405"/>
        <v>2021</v>
      </c>
      <c r="H6512" s="1" t="str">
        <f t="shared" si="406"/>
        <v>Friday</v>
      </c>
      <c r="I6512" s="1" t="str">
        <f t="shared" si="407"/>
        <v>16</v>
      </c>
      <c r="J6512" t="s">
        <v>26</v>
      </c>
      <c r="K6512" t="s">
        <v>99</v>
      </c>
      <c r="L6512" t="s">
        <v>100</v>
      </c>
      <c r="M6512" t="s">
        <v>20</v>
      </c>
      <c r="N6512">
        <v>48</v>
      </c>
      <c r="O6512">
        <v>124</v>
      </c>
      <c r="P6512">
        <v>5952</v>
      </c>
      <c r="Q6512">
        <v>3155</v>
      </c>
      <c r="R6512">
        <v>0.53</v>
      </c>
      <c r="S6512" t="s">
        <v>82</v>
      </c>
      <c r="T6512" t="str">
        <f>IF(Table1[[#This Row],[Units Sold]]&gt; 700,"High Units","low Units")</f>
        <v>low Units</v>
      </c>
      <c r="U6512">
        <f>SUM(Table1[[#This Row],[Operating Profit]])/SUM(Table1[Operating Profit])*100</f>
        <v>9.4991459530136652E-4</v>
      </c>
      <c r="V6512">
        <f>SUM(Table1[[#This Row],[Price per Unit]]*Table1[[#This Row],[Units Sold]])</f>
        <v>5952</v>
      </c>
      <c r="W6512">
        <f>SUM(Table1[[#This Row],[Total Sales]]-Table1[[#This Row],[Operating Profit]])</f>
        <v>2797</v>
      </c>
      <c r="X6512">
        <f>SUM(Table1[[#This Row],[Total Sales]]-Table1[[#This Row],[Cost]])</f>
        <v>3155</v>
      </c>
      <c r="Y6512">
        <f>SUM(Table1[[#This Row],[profit/loss]])/SUM(Table1[profit/loss])</f>
        <v>9.4991459530136656E-6</v>
      </c>
    </row>
    <row r="6513" spans="1:25" x14ac:dyDescent="0.3">
      <c r="A6513" t="s">
        <v>24</v>
      </c>
      <c r="B6513" t="s">
        <v>82</v>
      </c>
      <c r="C6513">
        <v>1185732</v>
      </c>
      <c r="D6513" s="9">
        <v>44393</v>
      </c>
      <c r="E6513" s="8" t="str">
        <f>TEXT(Table1[[#This Row],[Invoice Date]],"dd-mm-yyyy")</f>
        <v>16-07-2021</v>
      </c>
      <c r="F6513" s="1" t="str">
        <f t="shared" si="404"/>
        <v>July</v>
      </c>
      <c r="G6513" s="1" t="str">
        <f t="shared" si="405"/>
        <v>2021</v>
      </c>
      <c r="H6513" s="1" t="str">
        <f t="shared" si="406"/>
        <v>Friday</v>
      </c>
      <c r="I6513" s="1" t="str">
        <f t="shared" si="407"/>
        <v>16</v>
      </c>
      <c r="J6513" t="s">
        <v>26</v>
      </c>
      <c r="K6513" t="s">
        <v>99</v>
      </c>
      <c r="L6513" t="s">
        <v>100</v>
      </c>
      <c r="M6513" t="s">
        <v>21</v>
      </c>
      <c r="N6513">
        <v>59</v>
      </c>
      <c r="O6513">
        <v>150</v>
      </c>
      <c r="P6513">
        <v>8850</v>
      </c>
      <c r="Q6513">
        <v>4248</v>
      </c>
      <c r="R6513">
        <v>0.48</v>
      </c>
      <c r="S6513" t="s">
        <v>82</v>
      </c>
      <c r="T6513" t="str">
        <f>IF(Table1[[#This Row],[Units Sold]]&gt; 700,"High Units","low Units")</f>
        <v>low Units</v>
      </c>
      <c r="U6513">
        <f>SUM(Table1[[#This Row],[Operating Profit]])/SUM(Table1[Operating Profit])*100</f>
        <v>1.2789975280000649E-3</v>
      </c>
      <c r="V6513">
        <f>SUM(Table1[[#This Row],[Price per Unit]]*Table1[[#This Row],[Units Sold]])</f>
        <v>8850</v>
      </c>
      <c r="W6513">
        <f>SUM(Table1[[#This Row],[Total Sales]]-Table1[[#This Row],[Operating Profit]])</f>
        <v>4602</v>
      </c>
      <c r="X6513">
        <f>SUM(Table1[[#This Row],[Total Sales]]-Table1[[#This Row],[Cost]])</f>
        <v>4248</v>
      </c>
      <c r="Y6513">
        <f>SUM(Table1[[#This Row],[profit/loss]])/SUM(Table1[profit/loss])</f>
        <v>1.278997528000065E-5</v>
      </c>
    </row>
    <row r="6514" spans="1:25" x14ac:dyDescent="0.3">
      <c r="A6514" t="s">
        <v>24</v>
      </c>
      <c r="B6514" t="s">
        <v>82</v>
      </c>
      <c r="C6514">
        <v>1185732</v>
      </c>
      <c r="D6514" s="9">
        <v>44393</v>
      </c>
      <c r="E6514" s="8" t="str">
        <f>TEXT(Table1[[#This Row],[Invoice Date]],"dd-mm-yyyy")</f>
        <v>16-07-2021</v>
      </c>
      <c r="F6514" s="1" t="str">
        <f t="shared" si="404"/>
        <v>July</v>
      </c>
      <c r="G6514" s="1" t="str">
        <f t="shared" si="405"/>
        <v>2021</v>
      </c>
      <c r="H6514" s="1" t="str">
        <f t="shared" si="406"/>
        <v>Friday</v>
      </c>
      <c r="I6514" s="1" t="str">
        <f t="shared" si="407"/>
        <v>16</v>
      </c>
      <c r="J6514" t="s">
        <v>26</v>
      </c>
      <c r="K6514" t="s">
        <v>99</v>
      </c>
      <c r="L6514" t="s">
        <v>100</v>
      </c>
      <c r="M6514" t="s">
        <v>22</v>
      </c>
      <c r="N6514">
        <v>61</v>
      </c>
      <c r="O6514">
        <v>176</v>
      </c>
      <c r="P6514">
        <v>10736</v>
      </c>
      <c r="Q6514">
        <v>6549</v>
      </c>
      <c r="R6514">
        <v>0.61</v>
      </c>
      <c r="S6514" t="s">
        <v>82</v>
      </c>
      <c r="T6514" t="str">
        <f>IF(Table1[[#This Row],[Units Sold]]&gt; 700,"High Units","low Units")</f>
        <v>low Units</v>
      </c>
      <c r="U6514">
        <f>SUM(Table1[[#This Row],[Operating Profit]])/SUM(Table1[Operating Profit])*100</f>
        <v>1.9717878556667666E-3</v>
      </c>
      <c r="V6514">
        <f>SUM(Table1[[#This Row],[Price per Unit]]*Table1[[#This Row],[Units Sold]])</f>
        <v>10736</v>
      </c>
      <c r="W6514">
        <f>SUM(Table1[[#This Row],[Total Sales]]-Table1[[#This Row],[Operating Profit]])</f>
        <v>4187</v>
      </c>
      <c r="X6514">
        <f>SUM(Table1[[#This Row],[Total Sales]]-Table1[[#This Row],[Cost]])</f>
        <v>6549</v>
      </c>
      <c r="Y6514">
        <f>SUM(Table1[[#This Row],[profit/loss]])/SUM(Table1[profit/loss])</f>
        <v>1.9717878556667667E-5</v>
      </c>
    </row>
    <row r="6515" spans="1:25" x14ac:dyDescent="0.3">
      <c r="A6515" t="s">
        <v>24</v>
      </c>
      <c r="B6515" t="s">
        <v>82</v>
      </c>
      <c r="C6515">
        <v>1185732</v>
      </c>
      <c r="D6515" s="9">
        <v>44425</v>
      </c>
      <c r="E6515" s="8" t="str">
        <f>TEXT(Table1[[#This Row],[Invoice Date]],"dd-mm-yyyy")</f>
        <v>17-08-2021</v>
      </c>
      <c r="F6515" s="1" t="str">
        <f t="shared" si="404"/>
        <v>August</v>
      </c>
      <c r="G6515" s="1" t="str">
        <f t="shared" si="405"/>
        <v>2021</v>
      </c>
      <c r="H6515" s="1" t="str">
        <f t="shared" si="406"/>
        <v>Tuesday</v>
      </c>
      <c r="I6515" s="1" t="str">
        <f t="shared" si="407"/>
        <v>17</v>
      </c>
      <c r="J6515" t="s">
        <v>26</v>
      </c>
      <c r="K6515" t="s">
        <v>99</v>
      </c>
      <c r="L6515" t="s">
        <v>100</v>
      </c>
      <c r="M6515" t="s">
        <v>16</v>
      </c>
      <c r="N6515">
        <v>56</v>
      </c>
      <c r="O6515">
        <v>215</v>
      </c>
      <c r="P6515">
        <v>12040</v>
      </c>
      <c r="Q6515">
        <v>6502</v>
      </c>
      <c r="R6515">
        <v>0.54</v>
      </c>
      <c r="S6515" t="s">
        <v>82</v>
      </c>
      <c r="T6515" t="str">
        <f>IF(Table1[[#This Row],[Units Sold]]&gt; 700,"High Units","low Units")</f>
        <v>low Units</v>
      </c>
      <c r="U6515">
        <f>SUM(Table1[[#This Row],[Operating Profit]])/SUM(Table1[Operating Profit])*100</f>
        <v>1.9576369884784423E-3</v>
      </c>
      <c r="V6515">
        <f>SUM(Table1[[#This Row],[Price per Unit]]*Table1[[#This Row],[Units Sold]])</f>
        <v>12040</v>
      </c>
      <c r="W6515">
        <f>SUM(Table1[[#This Row],[Total Sales]]-Table1[[#This Row],[Operating Profit]])</f>
        <v>5538</v>
      </c>
      <c r="X6515">
        <f>SUM(Table1[[#This Row],[Total Sales]]-Table1[[#This Row],[Cost]])</f>
        <v>6502</v>
      </c>
      <c r="Y6515">
        <f>SUM(Table1[[#This Row],[profit/loss]])/SUM(Table1[profit/loss])</f>
        <v>1.9576369884784423E-5</v>
      </c>
    </row>
    <row r="6516" spans="1:25" x14ac:dyDescent="0.3">
      <c r="A6516" t="s">
        <v>24</v>
      </c>
      <c r="B6516" t="s">
        <v>82</v>
      </c>
      <c r="C6516">
        <v>1185732</v>
      </c>
      <c r="D6516" s="9">
        <v>44425</v>
      </c>
      <c r="E6516" s="8" t="str">
        <f>TEXT(Table1[[#This Row],[Invoice Date]],"dd-mm-yyyy")</f>
        <v>17-08-2021</v>
      </c>
      <c r="F6516" s="1" t="str">
        <f t="shared" si="404"/>
        <v>August</v>
      </c>
      <c r="G6516" s="1" t="str">
        <f t="shared" si="405"/>
        <v>2021</v>
      </c>
      <c r="H6516" s="1" t="str">
        <f t="shared" si="406"/>
        <v>Tuesday</v>
      </c>
      <c r="I6516" s="1" t="str">
        <f t="shared" si="407"/>
        <v>17</v>
      </c>
      <c r="J6516" t="s">
        <v>26</v>
      </c>
      <c r="K6516" t="s">
        <v>99</v>
      </c>
      <c r="L6516" t="s">
        <v>100</v>
      </c>
      <c r="M6516" t="s">
        <v>18</v>
      </c>
      <c r="N6516">
        <v>50</v>
      </c>
      <c r="O6516">
        <v>168</v>
      </c>
      <c r="P6516">
        <v>8400</v>
      </c>
      <c r="Q6516">
        <v>4032</v>
      </c>
      <c r="R6516">
        <v>0.48</v>
      </c>
      <c r="S6516" t="s">
        <v>82</v>
      </c>
      <c r="T6516" t="str">
        <f>IF(Table1[[#This Row],[Units Sold]]&gt; 700,"High Units","low Units")</f>
        <v>low Units</v>
      </c>
      <c r="U6516">
        <f>SUM(Table1[[#This Row],[Operating Profit]])/SUM(Table1[Operating Profit])*100</f>
        <v>1.2139637553898921E-3</v>
      </c>
      <c r="V6516">
        <f>SUM(Table1[[#This Row],[Price per Unit]]*Table1[[#This Row],[Units Sold]])</f>
        <v>8400</v>
      </c>
      <c r="W6516">
        <f>SUM(Table1[[#This Row],[Total Sales]]-Table1[[#This Row],[Operating Profit]])</f>
        <v>4368</v>
      </c>
      <c r="X6516">
        <f>SUM(Table1[[#This Row],[Total Sales]]-Table1[[#This Row],[Cost]])</f>
        <v>4032</v>
      </c>
      <c r="Y6516">
        <f>SUM(Table1[[#This Row],[profit/loss]])/SUM(Table1[profit/loss])</f>
        <v>1.2139637553898921E-5</v>
      </c>
    </row>
    <row r="6517" spans="1:25" x14ac:dyDescent="0.3">
      <c r="A6517" t="s">
        <v>24</v>
      </c>
      <c r="B6517" t="s">
        <v>82</v>
      </c>
      <c r="C6517">
        <v>1185732</v>
      </c>
      <c r="D6517" s="9">
        <v>44425</v>
      </c>
      <c r="E6517" s="8" t="str">
        <f>TEXT(Table1[[#This Row],[Invoice Date]],"dd-mm-yyyy")</f>
        <v>17-08-2021</v>
      </c>
      <c r="F6517" s="1" t="str">
        <f t="shared" si="404"/>
        <v>August</v>
      </c>
      <c r="G6517" s="1" t="str">
        <f t="shared" si="405"/>
        <v>2021</v>
      </c>
      <c r="H6517" s="1" t="str">
        <f t="shared" si="406"/>
        <v>Tuesday</v>
      </c>
      <c r="I6517" s="1" t="str">
        <f t="shared" si="407"/>
        <v>17</v>
      </c>
      <c r="J6517" t="s">
        <v>26</v>
      </c>
      <c r="K6517" t="s">
        <v>99</v>
      </c>
      <c r="L6517" t="s">
        <v>100</v>
      </c>
      <c r="M6517" t="s">
        <v>19</v>
      </c>
      <c r="N6517">
        <v>48</v>
      </c>
      <c r="O6517">
        <v>147</v>
      </c>
      <c r="P6517">
        <v>7056</v>
      </c>
      <c r="Q6517">
        <v>3669</v>
      </c>
      <c r="R6517">
        <v>0.52</v>
      </c>
      <c r="S6517" t="s">
        <v>82</v>
      </c>
      <c r="T6517" t="str">
        <f>IF(Table1[[#This Row],[Units Sold]]&gt; 700,"High Units","low Units")</f>
        <v>low Units</v>
      </c>
      <c r="U6517">
        <f>SUM(Table1[[#This Row],[Operating Profit]])/SUM(Table1[Operating Profit])*100</f>
        <v>1.1046708875311296E-3</v>
      </c>
      <c r="V6517">
        <f>SUM(Table1[[#This Row],[Price per Unit]]*Table1[[#This Row],[Units Sold]])</f>
        <v>7056</v>
      </c>
      <c r="W6517">
        <f>SUM(Table1[[#This Row],[Total Sales]]-Table1[[#This Row],[Operating Profit]])</f>
        <v>3387</v>
      </c>
      <c r="X6517">
        <f>SUM(Table1[[#This Row],[Total Sales]]-Table1[[#This Row],[Cost]])</f>
        <v>3669</v>
      </c>
      <c r="Y6517">
        <f>SUM(Table1[[#This Row],[profit/loss]])/SUM(Table1[profit/loss])</f>
        <v>1.1046708875311295E-5</v>
      </c>
    </row>
    <row r="6518" spans="1:25" x14ac:dyDescent="0.3">
      <c r="A6518" t="s">
        <v>24</v>
      </c>
      <c r="B6518" t="s">
        <v>82</v>
      </c>
      <c r="C6518">
        <v>1185732</v>
      </c>
      <c r="D6518" s="9">
        <v>44425</v>
      </c>
      <c r="E6518" s="8" t="str">
        <f>TEXT(Table1[[#This Row],[Invoice Date]],"dd-mm-yyyy")</f>
        <v>17-08-2021</v>
      </c>
      <c r="F6518" s="1" t="str">
        <f t="shared" si="404"/>
        <v>August</v>
      </c>
      <c r="G6518" s="1" t="str">
        <f t="shared" si="405"/>
        <v>2021</v>
      </c>
      <c r="H6518" s="1" t="str">
        <f t="shared" si="406"/>
        <v>Tuesday</v>
      </c>
      <c r="I6518" s="1" t="str">
        <f t="shared" si="407"/>
        <v>17</v>
      </c>
      <c r="J6518" t="s">
        <v>26</v>
      </c>
      <c r="K6518" t="s">
        <v>99</v>
      </c>
      <c r="L6518" t="s">
        <v>100</v>
      </c>
      <c r="M6518" t="s">
        <v>20</v>
      </c>
      <c r="N6518">
        <v>39</v>
      </c>
      <c r="O6518">
        <v>128</v>
      </c>
      <c r="P6518">
        <v>4992</v>
      </c>
      <c r="Q6518">
        <v>2596</v>
      </c>
      <c r="R6518">
        <v>0.52</v>
      </c>
      <c r="S6518" t="s">
        <v>82</v>
      </c>
      <c r="T6518" t="str">
        <f>IF(Table1[[#This Row],[Units Sold]]&gt; 700,"High Units","low Units")</f>
        <v>low Units</v>
      </c>
      <c r="U6518">
        <f>SUM(Table1[[#This Row],[Operating Profit]])/SUM(Table1[Operating Profit])*100</f>
        <v>7.8160960044448412E-4</v>
      </c>
      <c r="V6518">
        <f>SUM(Table1[[#This Row],[Price per Unit]]*Table1[[#This Row],[Units Sold]])</f>
        <v>4992</v>
      </c>
      <c r="W6518">
        <f>SUM(Table1[[#This Row],[Total Sales]]-Table1[[#This Row],[Operating Profit]])</f>
        <v>2396</v>
      </c>
      <c r="X6518">
        <f>SUM(Table1[[#This Row],[Total Sales]]-Table1[[#This Row],[Cost]])</f>
        <v>2596</v>
      </c>
      <c r="Y6518">
        <f>SUM(Table1[[#This Row],[profit/loss]])/SUM(Table1[profit/loss])</f>
        <v>7.8160960044448413E-6</v>
      </c>
    </row>
    <row r="6519" spans="1:25" x14ac:dyDescent="0.3">
      <c r="A6519" t="s">
        <v>24</v>
      </c>
      <c r="B6519" t="s">
        <v>82</v>
      </c>
      <c r="C6519">
        <v>1185732</v>
      </c>
      <c r="D6519" s="9">
        <v>44425</v>
      </c>
      <c r="E6519" s="8" t="str">
        <f>TEXT(Table1[[#This Row],[Invoice Date]],"dd-mm-yyyy")</f>
        <v>17-08-2021</v>
      </c>
      <c r="F6519" s="1" t="str">
        <f t="shared" si="404"/>
        <v>August</v>
      </c>
      <c r="G6519" s="1" t="str">
        <f t="shared" si="405"/>
        <v>2021</v>
      </c>
      <c r="H6519" s="1" t="str">
        <f t="shared" si="406"/>
        <v>Tuesday</v>
      </c>
      <c r="I6519" s="1" t="str">
        <f t="shared" si="407"/>
        <v>17</v>
      </c>
      <c r="J6519" t="s">
        <v>26</v>
      </c>
      <c r="K6519" t="s">
        <v>99</v>
      </c>
      <c r="L6519" t="s">
        <v>100</v>
      </c>
      <c r="M6519" t="s">
        <v>21</v>
      </c>
      <c r="N6519">
        <v>46</v>
      </c>
      <c r="O6519">
        <v>122</v>
      </c>
      <c r="P6519">
        <v>5612</v>
      </c>
      <c r="Q6519">
        <v>2525</v>
      </c>
      <c r="R6519">
        <v>0.45</v>
      </c>
      <c r="S6519" t="s">
        <v>82</v>
      </c>
      <c r="T6519" t="str">
        <f>IF(Table1[[#This Row],[Units Sold]]&gt; 700,"High Units","low Units")</f>
        <v>low Units</v>
      </c>
      <c r="U6519">
        <f>SUM(Table1[[#This Row],[Operating Profit]])/SUM(Table1[Operating Profit])*100</f>
        <v>7.6023275852169587E-4</v>
      </c>
      <c r="V6519">
        <f>SUM(Table1[[#This Row],[Price per Unit]]*Table1[[#This Row],[Units Sold]])</f>
        <v>5612</v>
      </c>
      <c r="W6519">
        <f>SUM(Table1[[#This Row],[Total Sales]]-Table1[[#This Row],[Operating Profit]])</f>
        <v>3087</v>
      </c>
      <c r="X6519">
        <f>SUM(Table1[[#This Row],[Total Sales]]-Table1[[#This Row],[Cost]])</f>
        <v>2525</v>
      </c>
      <c r="Y6519">
        <f>SUM(Table1[[#This Row],[profit/loss]])/SUM(Table1[profit/loss])</f>
        <v>7.6023275852169586E-6</v>
      </c>
    </row>
    <row r="6520" spans="1:25" x14ac:dyDescent="0.3">
      <c r="A6520" t="s">
        <v>24</v>
      </c>
      <c r="B6520" t="s">
        <v>82</v>
      </c>
      <c r="C6520">
        <v>1185732</v>
      </c>
      <c r="D6520" s="9">
        <v>44425</v>
      </c>
      <c r="E6520" s="8" t="str">
        <f>TEXT(Table1[[#This Row],[Invoice Date]],"dd-mm-yyyy")</f>
        <v>17-08-2021</v>
      </c>
      <c r="F6520" s="1" t="str">
        <f t="shared" si="404"/>
        <v>August</v>
      </c>
      <c r="G6520" s="1" t="str">
        <f t="shared" si="405"/>
        <v>2021</v>
      </c>
      <c r="H6520" s="1" t="str">
        <f t="shared" si="406"/>
        <v>Tuesday</v>
      </c>
      <c r="I6520" s="1" t="str">
        <f t="shared" si="407"/>
        <v>17</v>
      </c>
      <c r="J6520" t="s">
        <v>26</v>
      </c>
      <c r="K6520" t="s">
        <v>99</v>
      </c>
      <c r="L6520" t="s">
        <v>100</v>
      </c>
      <c r="M6520" t="s">
        <v>22</v>
      </c>
      <c r="N6520">
        <v>53</v>
      </c>
      <c r="O6520">
        <v>169</v>
      </c>
      <c r="P6520">
        <v>8957</v>
      </c>
      <c r="Q6520">
        <v>5822</v>
      </c>
      <c r="R6520">
        <v>0.65</v>
      </c>
      <c r="S6520" t="s">
        <v>82</v>
      </c>
      <c r="T6520" t="str">
        <f>IF(Table1[[#This Row],[Units Sold]]&gt; 700,"High Units","low Units")</f>
        <v>low Units</v>
      </c>
      <c r="U6520">
        <f>SUM(Table1[[#This Row],[Operating Profit]])/SUM(Table1[Operating Profit])*100</f>
        <v>1.7529010376686389E-3</v>
      </c>
      <c r="V6520">
        <f>SUM(Table1[[#This Row],[Price per Unit]]*Table1[[#This Row],[Units Sold]])</f>
        <v>8957</v>
      </c>
      <c r="W6520">
        <f>SUM(Table1[[#This Row],[Total Sales]]-Table1[[#This Row],[Operating Profit]])</f>
        <v>3135</v>
      </c>
      <c r="X6520">
        <f>SUM(Table1[[#This Row],[Total Sales]]-Table1[[#This Row],[Cost]])</f>
        <v>5822</v>
      </c>
      <c r="Y6520">
        <f>SUM(Table1[[#This Row],[profit/loss]])/SUM(Table1[profit/loss])</f>
        <v>1.7529010376686389E-5</v>
      </c>
    </row>
    <row r="6521" spans="1:25" x14ac:dyDescent="0.3">
      <c r="A6521" t="s">
        <v>24</v>
      </c>
      <c r="B6521" t="s">
        <v>82</v>
      </c>
      <c r="C6521">
        <v>1185732</v>
      </c>
      <c r="D6521" s="9">
        <v>44455</v>
      </c>
      <c r="E6521" s="8" t="str">
        <f>TEXT(Table1[[#This Row],[Invoice Date]],"dd-mm-yyyy")</f>
        <v>16-09-2021</v>
      </c>
      <c r="F6521" s="1" t="str">
        <f t="shared" si="404"/>
        <v>September</v>
      </c>
      <c r="G6521" s="1" t="str">
        <f t="shared" si="405"/>
        <v>2021</v>
      </c>
      <c r="H6521" s="1" t="str">
        <f t="shared" si="406"/>
        <v>Thursday</v>
      </c>
      <c r="I6521" s="1" t="str">
        <f t="shared" si="407"/>
        <v>16</v>
      </c>
      <c r="J6521" t="s">
        <v>26</v>
      </c>
      <c r="K6521" t="s">
        <v>99</v>
      </c>
      <c r="L6521" t="s">
        <v>100</v>
      </c>
      <c r="M6521" t="s">
        <v>16</v>
      </c>
      <c r="N6521">
        <v>47</v>
      </c>
      <c r="O6521">
        <v>203</v>
      </c>
      <c r="P6521">
        <v>9541</v>
      </c>
      <c r="Q6521">
        <v>5152</v>
      </c>
      <c r="R6521">
        <v>0.54</v>
      </c>
      <c r="S6521" t="s">
        <v>82</v>
      </c>
      <c r="T6521" t="str">
        <f>IF(Table1[[#This Row],[Units Sold]]&gt; 700,"High Units","low Units")</f>
        <v>low Units</v>
      </c>
      <c r="U6521">
        <f>SUM(Table1[[#This Row],[Operating Profit]])/SUM(Table1[Operating Profit])*100</f>
        <v>1.5511759096648622E-3</v>
      </c>
      <c r="V6521">
        <f>SUM(Table1[[#This Row],[Price per Unit]]*Table1[[#This Row],[Units Sold]])</f>
        <v>9541</v>
      </c>
      <c r="W6521">
        <f>SUM(Table1[[#This Row],[Total Sales]]-Table1[[#This Row],[Operating Profit]])</f>
        <v>4389</v>
      </c>
      <c r="X6521">
        <f>SUM(Table1[[#This Row],[Total Sales]]-Table1[[#This Row],[Cost]])</f>
        <v>5152</v>
      </c>
      <c r="Y6521">
        <f>SUM(Table1[[#This Row],[profit/loss]])/SUM(Table1[profit/loss])</f>
        <v>1.5511759096648622E-5</v>
      </c>
    </row>
    <row r="6522" spans="1:25" x14ac:dyDescent="0.3">
      <c r="A6522" t="s">
        <v>24</v>
      </c>
      <c r="B6522" t="s">
        <v>82</v>
      </c>
      <c r="C6522">
        <v>1185732</v>
      </c>
      <c r="D6522" s="9">
        <v>44455</v>
      </c>
      <c r="E6522" s="8" t="str">
        <f>TEXT(Table1[[#This Row],[Invoice Date]],"dd-mm-yyyy")</f>
        <v>16-09-2021</v>
      </c>
      <c r="F6522" s="1" t="str">
        <f t="shared" si="404"/>
        <v>September</v>
      </c>
      <c r="G6522" s="1" t="str">
        <f t="shared" si="405"/>
        <v>2021</v>
      </c>
      <c r="H6522" s="1" t="str">
        <f t="shared" si="406"/>
        <v>Thursday</v>
      </c>
      <c r="I6522" s="1" t="str">
        <f t="shared" si="407"/>
        <v>16</v>
      </c>
      <c r="J6522" t="s">
        <v>26</v>
      </c>
      <c r="K6522" t="s">
        <v>99</v>
      </c>
      <c r="L6522" t="s">
        <v>100</v>
      </c>
      <c r="M6522" t="s">
        <v>18</v>
      </c>
      <c r="N6522">
        <v>42</v>
      </c>
      <c r="O6522">
        <v>147</v>
      </c>
      <c r="P6522">
        <v>6174</v>
      </c>
      <c r="Q6522">
        <v>2778</v>
      </c>
      <c r="R6522">
        <v>0.45</v>
      </c>
      <c r="S6522" t="s">
        <v>82</v>
      </c>
      <c r="T6522" t="str">
        <f>IF(Table1[[#This Row],[Units Sold]]&gt; 700,"High Units","low Units")</f>
        <v>low Units</v>
      </c>
      <c r="U6522">
        <f>SUM(Table1[[#This Row],[Operating Profit]])/SUM(Table1[Operating Profit])*100</f>
        <v>8.3640657551416675E-4</v>
      </c>
      <c r="V6522">
        <f>SUM(Table1[[#This Row],[Price per Unit]]*Table1[[#This Row],[Units Sold]])</f>
        <v>6174</v>
      </c>
      <c r="W6522">
        <f>SUM(Table1[[#This Row],[Total Sales]]-Table1[[#This Row],[Operating Profit]])</f>
        <v>3396</v>
      </c>
      <c r="X6522">
        <f>SUM(Table1[[#This Row],[Total Sales]]-Table1[[#This Row],[Cost]])</f>
        <v>2778</v>
      </c>
      <c r="Y6522">
        <f>SUM(Table1[[#This Row],[profit/loss]])/SUM(Table1[profit/loss])</f>
        <v>8.3640657551416676E-6</v>
      </c>
    </row>
    <row r="6523" spans="1:25" x14ac:dyDescent="0.3">
      <c r="A6523" t="s">
        <v>24</v>
      </c>
      <c r="B6523" t="s">
        <v>82</v>
      </c>
      <c r="C6523">
        <v>1185732</v>
      </c>
      <c r="D6523" s="9">
        <v>44455</v>
      </c>
      <c r="E6523" s="8" t="str">
        <f>TEXT(Table1[[#This Row],[Invoice Date]],"dd-mm-yyyy")</f>
        <v>16-09-2021</v>
      </c>
      <c r="F6523" s="1" t="str">
        <f t="shared" si="404"/>
        <v>September</v>
      </c>
      <c r="G6523" s="1" t="str">
        <f t="shared" si="405"/>
        <v>2021</v>
      </c>
      <c r="H6523" s="1" t="str">
        <f t="shared" si="406"/>
        <v>Thursday</v>
      </c>
      <c r="I6523" s="1" t="str">
        <f t="shared" si="407"/>
        <v>16</v>
      </c>
      <c r="J6523" t="s">
        <v>26</v>
      </c>
      <c r="K6523" t="s">
        <v>99</v>
      </c>
      <c r="L6523" t="s">
        <v>100</v>
      </c>
      <c r="M6523" t="s">
        <v>19</v>
      </c>
      <c r="N6523">
        <v>19</v>
      </c>
      <c r="O6523">
        <v>123</v>
      </c>
      <c r="P6523">
        <v>2337</v>
      </c>
      <c r="Q6523">
        <v>1169</v>
      </c>
      <c r="R6523">
        <v>0.5</v>
      </c>
      <c r="S6523" t="s">
        <v>82</v>
      </c>
      <c r="T6523" t="str">
        <f>IF(Table1[[#This Row],[Units Sold]]&gt; 700,"High Units","low Units")</f>
        <v>low Units</v>
      </c>
      <c r="U6523">
        <f>SUM(Table1[[#This Row],[Operating Profit]])/SUM(Table1[Operating Profit])*100</f>
        <v>3.5196518602449999E-4</v>
      </c>
      <c r="V6523">
        <f>SUM(Table1[[#This Row],[Price per Unit]]*Table1[[#This Row],[Units Sold]])</f>
        <v>2337</v>
      </c>
      <c r="W6523">
        <f>SUM(Table1[[#This Row],[Total Sales]]-Table1[[#This Row],[Operating Profit]])</f>
        <v>1168</v>
      </c>
      <c r="X6523">
        <f>SUM(Table1[[#This Row],[Total Sales]]-Table1[[#This Row],[Cost]])</f>
        <v>1169</v>
      </c>
      <c r="Y6523">
        <f>SUM(Table1[[#This Row],[profit/loss]])/SUM(Table1[profit/loss])</f>
        <v>3.5196518602449999E-6</v>
      </c>
    </row>
    <row r="6524" spans="1:25" x14ac:dyDescent="0.3">
      <c r="A6524" t="s">
        <v>24</v>
      </c>
      <c r="B6524" t="s">
        <v>82</v>
      </c>
      <c r="C6524">
        <v>1185732</v>
      </c>
      <c r="D6524" s="9">
        <v>44455</v>
      </c>
      <c r="E6524" s="8" t="str">
        <f>TEXT(Table1[[#This Row],[Invoice Date]],"dd-mm-yyyy")</f>
        <v>16-09-2021</v>
      </c>
      <c r="F6524" s="1" t="str">
        <f t="shared" si="404"/>
        <v>September</v>
      </c>
      <c r="G6524" s="1" t="str">
        <f t="shared" si="405"/>
        <v>2021</v>
      </c>
      <c r="H6524" s="1" t="str">
        <f t="shared" si="406"/>
        <v>Thursday</v>
      </c>
      <c r="I6524" s="1" t="str">
        <f t="shared" si="407"/>
        <v>16</v>
      </c>
      <c r="J6524" t="s">
        <v>26</v>
      </c>
      <c r="K6524" t="s">
        <v>99</v>
      </c>
      <c r="L6524" t="s">
        <v>100</v>
      </c>
      <c r="M6524" t="s">
        <v>20</v>
      </c>
      <c r="N6524">
        <v>19</v>
      </c>
      <c r="O6524">
        <v>100</v>
      </c>
      <c r="P6524">
        <v>1900</v>
      </c>
      <c r="Q6524">
        <v>1045</v>
      </c>
      <c r="R6524">
        <v>0.55000000000000004</v>
      </c>
      <c r="S6524" t="s">
        <v>82</v>
      </c>
      <c r="T6524" t="str">
        <f>IF(Table1[[#This Row],[Units Sold]]&gt; 700,"High Units","low Units")</f>
        <v>low Units</v>
      </c>
      <c r="U6524">
        <f>SUM(Table1[[#This Row],[Operating Profit]])/SUM(Table1[Operating Profit])*100</f>
        <v>3.1463098322977119E-4</v>
      </c>
      <c r="V6524">
        <f>SUM(Table1[[#This Row],[Price per Unit]]*Table1[[#This Row],[Units Sold]])</f>
        <v>1900</v>
      </c>
      <c r="W6524">
        <f>SUM(Table1[[#This Row],[Total Sales]]-Table1[[#This Row],[Operating Profit]])</f>
        <v>855</v>
      </c>
      <c r="X6524">
        <f>SUM(Table1[[#This Row],[Total Sales]]-Table1[[#This Row],[Cost]])</f>
        <v>1045</v>
      </c>
      <c r="Y6524">
        <f>SUM(Table1[[#This Row],[profit/loss]])/SUM(Table1[profit/loss])</f>
        <v>3.1463098322977117E-6</v>
      </c>
    </row>
    <row r="6525" spans="1:25" x14ac:dyDescent="0.3">
      <c r="A6525" t="s">
        <v>24</v>
      </c>
      <c r="B6525" t="s">
        <v>82</v>
      </c>
      <c r="C6525">
        <v>1185732</v>
      </c>
      <c r="D6525" s="9">
        <v>44455</v>
      </c>
      <c r="E6525" s="8" t="str">
        <f>TEXT(Table1[[#This Row],[Invoice Date]],"dd-mm-yyyy")</f>
        <v>16-09-2021</v>
      </c>
      <c r="F6525" s="1" t="str">
        <f t="shared" si="404"/>
        <v>September</v>
      </c>
      <c r="G6525" s="1" t="str">
        <f t="shared" si="405"/>
        <v>2021</v>
      </c>
      <c r="H6525" s="1" t="str">
        <f t="shared" si="406"/>
        <v>Thursday</v>
      </c>
      <c r="I6525" s="1" t="str">
        <f t="shared" si="407"/>
        <v>16</v>
      </c>
      <c r="J6525" t="s">
        <v>26</v>
      </c>
      <c r="K6525" t="s">
        <v>99</v>
      </c>
      <c r="L6525" t="s">
        <v>100</v>
      </c>
      <c r="M6525" t="s">
        <v>21</v>
      </c>
      <c r="N6525">
        <v>29</v>
      </c>
      <c r="O6525">
        <v>108</v>
      </c>
      <c r="P6525">
        <v>3132</v>
      </c>
      <c r="Q6525">
        <v>1503</v>
      </c>
      <c r="R6525">
        <v>0.48</v>
      </c>
      <c r="S6525" t="s">
        <v>82</v>
      </c>
      <c r="T6525" t="str">
        <f>IF(Table1[[#This Row],[Units Sold]]&gt; 700,"High Units","low Units")</f>
        <v>low Units</v>
      </c>
      <c r="U6525">
        <f>SUM(Table1[[#This Row],[Operating Profit]])/SUM(Table1[Operating Profit])*100</f>
        <v>4.5252666774578566E-4</v>
      </c>
      <c r="V6525">
        <f>SUM(Table1[[#This Row],[Price per Unit]]*Table1[[#This Row],[Units Sold]])</f>
        <v>3132</v>
      </c>
      <c r="W6525">
        <f>SUM(Table1[[#This Row],[Total Sales]]-Table1[[#This Row],[Operating Profit]])</f>
        <v>1629</v>
      </c>
      <c r="X6525">
        <f>SUM(Table1[[#This Row],[Total Sales]]-Table1[[#This Row],[Cost]])</f>
        <v>1503</v>
      </c>
      <c r="Y6525">
        <f>SUM(Table1[[#This Row],[profit/loss]])/SUM(Table1[profit/loss])</f>
        <v>4.5252666774578567E-6</v>
      </c>
    </row>
    <row r="6526" spans="1:25" x14ac:dyDescent="0.3">
      <c r="A6526" t="s">
        <v>24</v>
      </c>
      <c r="B6526" t="s">
        <v>82</v>
      </c>
      <c r="C6526">
        <v>1185732</v>
      </c>
      <c r="D6526" s="9">
        <v>44455</v>
      </c>
      <c r="E6526" s="8" t="str">
        <f>TEXT(Table1[[#This Row],[Invoice Date]],"dd-mm-yyyy")</f>
        <v>16-09-2021</v>
      </c>
      <c r="F6526" s="1" t="str">
        <f t="shared" si="404"/>
        <v>September</v>
      </c>
      <c r="G6526" s="1" t="str">
        <f t="shared" si="405"/>
        <v>2021</v>
      </c>
      <c r="H6526" s="1" t="str">
        <f t="shared" si="406"/>
        <v>Thursday</v>
      </c>
      <c r="I6526" s="1" t="str">
        <f t="shared" si="407"/>
        <v>16</v>
      </c>
      <c r="J6526" t="s">
        <v>26</v>
      </c>
      <c r="K6526" t="s">
        <v>99</v>
      </c>
      <c r="L6526" t="s">
        <v>100</v>
      </c>
      <c r="M6526" t="s">
        <v>22</v>
      </c>
      <c r="N6526">
        <v>32</v>
      </c>
      <c r="O6526">
        <v>130</v>
      </c>
      <c r="P6526">
        <v>4160</v>
      </c>
      <c r="Q6526">
        <v>2579</v>
      </c>
      <c r="R6526">
        <v>0.62</v>
      </c>
      <c r="S6526" t="s">
        <v>82</v>
      </c>
      <c r="T6526" t="str">
        <f>IF(Table1[[#This Row],[Units Sold]]&gt; 700,"High Units","low Units")</f>
        <v>low Units</v>
      </c>
      <c r="U6526">
        <f>SUM(Table1[[#This Row],[Operating Profit]])/SUM(Table1[Operating Profit])*100</f>
        <v>7.7649120167423908E-4</v>
      </c>
      <c r="V6526">
        <f>SUM(Table1[[#This Row],[Price per Unit]]*Table1[[#This Row],[Units Sold]])</f>
        <v>4160</v>
      </c>
      <c r="W6526">
        <f>SUM(Table1[[#This Row],[Total Sales]]-Table1[[#This Row],[Operating Profit]])</f>
        <v>1581</v>
      </c>
      <c r="X6526">
        <f>SUM(Table1[[#This Row],[Total Sales]]-Table1[[#This Row],[Cost]])</f>
        <v>2579</v>
      </c>
      <c r="Y6526">
        <f>SUM(Table1[[#This Row],[profit/loss]])/SUM(Table1[profit/loss])</f>
        <v>7.7649120167423909E-6</v>
      </c>
    </row>
    <row r="6527" spans="1:25" x14ac:dyDescent="0.3">
      <c r="A6527" t="s">
        <v>24</v>
      </c>
      <c r="B6527" t="s">
        <v>82</v>
      </c>
      <c r="C6527">
        <v>1185732</v>
      </c>
      <c r="D6527" s="9">
        <v>44487</v>
      </c>
      <c r="E6527" s="8" t="str">
        <f>TEXT(Table1[[#This Row],[Invoice Date]],"dd-mm-yyyy")</f>
        <v>18-10-2021</v>
      </c>
      <c r="F6527" s="1" t="str">
        <f t="shared" si="404"/>
        <v>October</v>
      </c>
      <c r="G6527" s="1" t="str">
        <f t="shared" si="405"/>
        <v>2021</v>
      </c>
      <c r="H6527" s="1" t="str">
        <f t="shared" si="406"/>
        <v>Monday</v>
      </c>
      <c r="I6527" s="1" t="str">
        <f t="shared" si="407"/>
        <v>18</v>
      </c>
      <c r="J6527" t="s">
        <v>26</v>
      </c>
      <c r="K6527" t="s">
        <v>99</v>
      </c>
      <c r="L6527" t="s">
        <v>100</v>
      </c>
      <c r="M6527" t="s">
        <v>16</v>
      </c>
      <c r="N6527">
        <v>32</v>
      </c>
      <c r="O6527">
        <v>176</v>
      </c>
      <c r="P6527">
        <v>5632</v>
      </c>
      <c r="Q6527">
        <v>3041</v>
      </c>
      <c r="R6527">
        <v>0.54</v>
      </c>
      <c r="S6527" t="s">
        <v>82</v>
      </c>
      <c r="T6527" t="str">
        <f>IF(Table1[[#This Row],[Units Sold]]&gt; 700,"High Units","low Units")</f>
        <v>low Units</v>
      </c>
      <c r="U6527">
        <f>SUM(Table1[[#This Row],[Operating Profit]])/SUM(Table1[Operating Profit])*100</f>
        <v>9.1559121531266429E-4</v>
      </c>
      <c r="V6527">
        <f>SUM(Table1[[#This Row],[Price per Unit]]*Table1[[#This Row],[Units Sold]])</f>
        <v>5632</v>
      </c>
      <c r="W6527">
        <f>SUM(Table1[[#This Row],[Total Sales]]-Table1[[#This Row],[Operating Profit]])</f>
        <v>2591</v>
      </c>
      <c r="X6527">
        <f>SUM(Table1[[#This Row],[Total Sales]]-Table1[[#This Row],[Cost]])</f>
        <v>3041</v>
      </c>
      <c r="Y6527">
        <f>SUM(Table1[[#This Row],[profit/loss]])/SUM(Table1[profit/loss])</f>
        <v>9.1559121531266427E-6</v>
      </c>
    </row>
    <row r="6528" spans="1:25" x14ac:dyDescent="0.3">
      <c r="A6528" t="s">
        <v>24</v>
      </c>
      <c r="B6528" t="s">
        <v>82</v>
      </c>
      <c r="C6528">
        <v>1185732</v>
      </c>
      <c r="D6528" s="9">
        <v>44487</v>
      </c>
      <c r="E6528" s="8" t="str">
        <f>TEXT(Table1[[#This Row],[Invoice Date]],"dd-mm-yyyy")</f>
        <v>18-10-2021</v>
      </c>
      <c r="F6528" s="1" t="str">
        <f t="shared" si="404"/>
        <v>October</v>
      </c>
      <c r="G6528" s="1" t="str">
        <f t="shared" si="405"/>
        <v>2021</v>
      </c>
      <c r="H6528" s="1" t="str">
        <f t="shared" si="406"/>
        <v>Monday</v>
      </c>
      <c r="I6528" s="1" t="str">
        <f t="shared" si="407"/>
        <v>18</v>
      </c>
      <c r="J6528" t="s">
        <v>26</v>
      </c>
      <c r="K6528" t="s">
        <v>99</v>
      </c>
      <c r="L6528" t="s">
        <v>100</v>
      </c>
      <c r="M6528" t="s">
        <v>18</v>
      </c>
      <c r="N6528">
        <v>25</v>
      </c>
      <c r="O6528">
        <v>145</v>
      </c>
      <c r="P6528">
        <v>3625</v>
      </c>
      <c r="Q6528">
        <v>1631</v>
      </c>
      <c r="R6528">
        <v>0.45</v>
      </c>
      <c r="S6528" t="s">
        <v>82</v>
      </c>
      <c r="T6528" t="str">
        <f>IF(Table1[[#This Row],[Units Sold]]&gt; 700,"High Units","low Units")</f>
        <v>low Units</v>
      </c>
      <c r="U6528">
        <f>SUM(Table1[[#This Row],[Operating Profit]])/SUM(Table1[Operating Profit])*100</f>
        <v>4.9106519966292514E-4</v>
      </c>
      <c r="V6528">
        <f>SUM(Table1[[#This Row],[Price per Unit]]*Table1[[#This Row],[Units Sold]])</f>
        <v>3625</v>
      </c>
      <c r="W6528">
        <f>SUM(Table1[[#This Row],[Total Sales]]-Table1[[#This Row],[Operating Profit]])</f>
        <v>1994</v>
      </c>
      <c r="X6528">
        <f>SUM(Table1[[#This Row],[Total Sales]]-Table1[[#This Row],[Cost]])</f>
        <v>1631</v>
      </c>
      <c r="Y6528">
        <f>SUM(Table1[[#This Row],[profit/loss]])/SUM(Table1[profit/loss])</f>
        <v>4.9106519966292517E-6</v>
      </c>
    </row>
    <row r="6529" spans="1:25" x14ac:dyDescent="0.3">
      <c r="A6529" t="s">
        <v>24</v>
      </c>
      <c r="B6529" t="s">
        <v>82</v>
      </c>
      <c r="C6529">
        <v>1185732</v>
      </c>
      <c r="D6529" s="9">
        <v>44487</v>
      </c>
      <c r="E6529" s="8" t="str">
        <f>TEXT(Table1[[#This Row],[Invoice Date]],"dd-mm-yyyy")</f>
        <v>18-10-2021</v>
      </c>
      <c r="F6529" s="1" t="str">
        <f t="shared" si="404"/>
        <v>October</v>
      </c>
      <c r="G6529" s="1" t="str">
        <f t="shared" si="405"/>
        <v>2021</v>
      </c>
      <c r="H6529" s="1" t="str">
        <f t="shared" si="406"/>
        <v>Monday</v>
      </c>
      <c r="I6529" s="1" t="str">
        <f t="shared" si="407"/>
        <v>18</v>
      </c>
      <c r="J6529" t="s">
        <v>26</v>
      </c>
      <c r="K6529" t="s">
        <v>99</v>
      </c>
      <c r="L6529" t="s">
        <v>100</v>
      </c>
      <c r="M6529" t="s">
        <v>19</v>
      </c>
      <c r="N6529">
        <v>24</v>
      </c>
      <c r="O6529">
        <v>98</v>
      </c>
      <c r="P6529">
        <v>2352</v>
      </c>
      <c r="Q6529">
        <v>1270</v>
      </c>
      <c r="R6529">
        <v>0.54</v>
      </c>
      <c r="S6529" t="s">
        <v>82</v>
      </c>
      <c r="T6529" t="str">
        <f>IF(Table1[[#This Row],[Units Sold]]&gt; 700,"High Units","low Units")</f>
        <v>low Units</v>
      </c>
      <c r="U6529">
        <f>SUM(Table1[[#This Row],[Operating Profit]])/SUM(Table1[Operating Profit])*100</f>
        <v>3.823744963653678E-4</v>
      </c>
      <c r="V6529">
        <f>SUM(Table1[[#This Row],[Price per Unit]]*Table1[[#This Row],[Units Sold]])</f>
        <v>2352</v>
      </c>
      <c r="W6529">
        <f>SUM(Table1[[#This Row],[Total Sales]]-Table1[[#This Row],[Operating Profit]])</f>
        <v>1082</v>
      </c>
      <c r="X6529">
        <f>SUM(Table1[[#This Row],[Total Sales]]-Table1[[#This Row],[Cost]])</f>
        <v>1270</v>
      </c>
      <c r="Y6529">
        <f>SUM(Table1[[#This Row],[profit/loss]])/SUM(Table1[profit/loss])</f>
        <v>3.8237449636536783E-6</v>
      </c>
    </row>
    <row r="6530" spans="1:25" x14ac:dyDescent="0.3">
      <c r="A6530" t="s">
        <v>24</v>
      </c>
      <c r="B6530" t="s">
        <v>82</v>
      </c>
      <c r="C6530">
        <v>1185732</v>
      </c>
      <c r="D6530" s="9">
        <v>44487</v>
      </c>
      <c r="E6530" s="8" t="str">
        <f>TEXT(Table1[[#This Row],[Invoice Date]],"dd-mm-yyyy")</f>
        <v>18-10-2021</v>
      </c>
      <c r="F6530" s="1" t="str">
        <f t="shared" si="404"/>
        <v>October</v>
      </c>
      <c r="G6530" s="1" t="str">
        <f t="shared" si="405"/>
        <v>2021</v>
      </c>
      <c r="H6530" s="1" t="str">
        <f t="shared" si="406"/>
        <v>Monday</v>
      </c>
      <c r="I6530" s="1" t="str">
        <f t="shared" si="407"/>
        <v>18</v>
      </c>
      <c r="J6530" t="s">
        <v>26</v>
      </c>
      <c r="K6530" t="s">
        <v>99</v>
      </c>
      <c r="L6530" t="s">
        <v>100</v>
      </c>
      <c r="M6530" t="s">
        <v>20</v>
      </c>
      <c r="N6530">
        <v>23</v>
      </c>
      <c r="O6530">
        <v>105</v>
      </c>
      <c r="P6530">
        <v>2415</v>
      </c>
      <c r="Q6530">
        <v>1208</v>
      </c>
      <c r="R6530">
        <v>0.5</v>
      </c>
      <c r="S6530" t="s">
        <v>82</v>
      </c>
      <c r="T6530" t="str">
        <f>IF(Table1[[#This Row],[Units Sold]]&gt; 700,"High Units","low Units")</f>
        <v>low Units</v>
      </c>
      <c r="U6530">
        <f>SUM(Table1[[#This Row],[Operating Profit]])/SUM(Table1[Operating Profit])*100</f>
        <v>3.637073949680034E-4</v>
      </c>
      <c r="V6530">
        <f>SUM(Table1[[#This Row],[Price per Unit]]*Table1[[#This Row],[Units Sold]])</f>
        <v>2415</v>
      </c>
      <c r="W6530">
        <f>SUM(Table1[[#This Row],[Total Sales]]-Table1[[#This Row],[Operating Profit]])</f>
        <v>1207</v>
      </c>
      <c r="X6530">
        <f>SUM(Table1[[#This Row],[Total Sales]]-Table1[[#This Row],[Cost]])</f>
        <v>1208</v>
      </c>
      <c r="Y6530">
        <f>SUM(Table1[[#This Row],[profit/loss]])/SUM(Table1[profit/loss])</f>
        <v>3.6370739496800342E-6</v>
      </c>
    </row>
    <row r="6531" spans="1:25" x14ac:dyDescent="0.3">
      <c r="A6531" t="s">
        <v>24</v>
      </c>
      <c r="B6531" t="s">
        <v>82</v>
      </c>
      <c r="C6531">
        <v>1185732</v>
      </c>
      <c r="D6531" s="9">
        <v>44487</v>
      </c>
      <c r="E6531" s="8" t="str">
        <f>TEXT(Table1[[#This Row],[Invoice Date]],"dd-mm-yyyy")</f>
        <v>18-10-2021</v>
      </c>
      <c r="F6531" s="1" t="str">
        <f t="shared" ref="F6531:F6594" si="408">TEXT(D6531,"mmmm")</f>
        <v>October</v>
      </c>
      <c r="G6531" s="1" t="str">
        <f t="shared" ref="G6531:G6594" si="409">TEXT(D6531,"YYYY")</f>
        <v>2021</v>
      </c>
      <c r="H6531" s="1" t="str">
        <f t="shared" ref="H6531:H6594" si="410">TEXT(D6531,"dddd")</f>
        <v>Monday</v>
      </c>
      <c r="I6531" s="1" t="str">
        <f t="shared" ref="I6531:I6594" si="411">TEXT(D6531,"dd")</f>
        <v>18</v>
      </c>
      <c r="J6531" t="s">
        <v>26</v>
      </c>
      <c r="K6531" t="s">
        <v>99</v>
      </c>
      <c r="L6531" t="s">
        <v>100</v>
      </c>
      <c r="M6531" t="s">
        <v>21</v>
      </c>
      <c r="N6531">
        <v>32</v>
      </c>
      <c r="O6531">
        <v>98</v>
      </c>
      <c r="P6531">
        <v>3136</v>
      </c>
      <c r="Q6531">
        <v>1568</v>
      </c>
      <c r="R6531">
        <v>0.5</v>
      </c>
      <c r="S6531" t="s">
        <v>82</v>
      </c>
      <c r="T6531" t="str">
        <f>IF(Table1[[#This Row],[Units Sold]]&gt; 700,"High Units","low Units")</f>
        <v>low Units</v>
      </c>
      <c r="U6531">
        <f>SUM(Table1[[#This Row],[Operating Profit]])/SUM(Table1[Operating Profit])*100</f>
        <v>4.7209701598495808E-4</v>
      </c>
      <c r="V6531">
        <f>SUM(Table1[[#This Row],[Price per Unit]]*Table1[[#This Row],[Units Sold]])</f>
        <v>3136</v>
      </c>
      <c r="W6531">
        <f>SUM(Table1[[#This Row],[Total Sales]]-Table1[[#This Row],[Operating Profit]])</f>
        <v>1568</v>
      </c>
      <c r="X6531">
        <f>SUM(Table1[[#This Row],[Total Sales]]-Table1[[#This Row],[Cost]])</f>
        <v>1568</v>
      </c>
      <c r="Y6531">
        <f>SUM(Table1[[#This Row],[profit/loss]])/SUM(Table1[profit/loss])</f>
        <v>4.7209701598495809E-6</v>
      </c>
    </row>
    <row r="6532" spans="1:25" x14ac:dyDescent="0.3">
      <c r="A6532" t="s">
        <v>25</v>
      </c>
      <c r="B6532" t="s">
        <v>82</v>
      </c>
      <c r="C6532">
        <v>1185732</v>
      </c>
      <c r="D6532" s="9">
        <v>44487</v>
      </c>
      <c r="E6532" s="8" t="str">
        <f>TEXT(Table1[[#This Row],[Invoice Date]],"dd-mm-yyyy")</f>
        <v>18-10-2021</v>
      </c>
      <c r="F6532" s="1" t="str">
        <f t="shared" si="408"/>
        <v>October</v>
      </c>
      <c r="G6532" s="1" t="str">
        <f t="shared" si="409"/>
        <v>2021</v>
      </c>
      <c r="H6532" s="1" t="str">
        <f t="shared" si="410"/>
        <v>Monday</v>
      </c>
      <c r="I6532" s="1" t="str">
        <f t="shared" si="411"/>
        <v>18</v>
      </c>
      <c r="J6532" t="s">
        <v>26</v>
      </c>
      <c r="K6532" t="s">
        <v>99</v>
      </c>
      <c r="L6532" t="s">
        <v>100</v>
      </c>
      <c r="M6532" t="s">
        <v>22</v>
      </c>
      <c r="N6532">
        <v>33</v>
      </c>
      <c r="O6532">
        <v>124</v>
      </c>
      <c r="P6532">
        <v>4092</v>
      </c>
      <c r="Q6532">
        <v>2619</v>
      </c>
      <c r="R6532">
        <v>0.64</v>
      </c>
      <c r="S6532" t="s">
        <v>82</v>
      </c>
      <c r="T6532" t="str">
        <f>IF(Table1[[#This Row],[Units Sold]]&gt; 700,"High Units","low Units")</f>
        <v>low Units</v>
      </c>
      <c r="U6532">
        <f>SUM(Table1[[#This Row],[Operating Profit]])/SUM(Table1[Operating Profit])*100</f>
        <v>7.8853449289834521E-4</v>
      </c>
      <c r="V6532">
        <f>SUM(Table1[[#This Row],[Price per Unit]]*Table1[[#This Row],[Units Sold]])</f>
        <v>4092</v>
      </c>
      <c r="W6532">
        <f>SUM(Table1[[#This Row],[Total Sales]]-Table1[[#This Row],[Operating Profit]])</f>
        <v>1473</v>
      </c>
      <c r="X6532">
        <f>SUM(Table1[[#This Row],[Total Sales]]-Table1[[#This Row],[Cost]])</f>
        <v>2619</v>
      </c>
      <c r="Y6532">
        <f>SUM(Table1[[#This Row],[profit/loss]])/SUM(Table1[profit/loss])</f>
        <v>7.8853449289834519E-6</v>
      </c>
    </row>
    <row r="6533" spans="1:25" x14ac:dyDescent="0.3">
      <c r="A6533" t="s">
        <v>25</v>
      </c>
      <c r="B6533" t="s">
        <v>82</v>
      </c>
      <c r="C6533">
        <v>1185732</v>
      </c>
      <c r="D6533" s="9">
        <v>44517</v>
      </c>
      <c r="E6533" s="8" t="str">
        <f>TEXT(Table1[[#This Row],[Invoice Date]],"dd-mm-yyyy")</f>
        <v>17-11-2021</v>
      </c>
      <c r="F6533" s="1" t="str">
        <f t="shared" si="408"/>
        <v>November</v>
      </c>
      <c r="G6533" s="1" t="str">
        <f t="shared" si="409"/>
        <v>2021</v>
      </c>
      <c r="H6533" s="1" t="str">
        <f t="shared" si="410"/>
        <v>Wednesday</v>
      </c>
      <c r="I6533" s="1" t="str">
        <f t="shared" si="411"/>
        <v>17</v>
      </c>
      <c r="J6533" t="s">
        <v>26</v>
      </c>
      <c r="K6533" t="s">
        <v>99</v>
      </c>
      <c r="L6533" t="s">
        <v>100</v>
      </c>
      <c r="M6533" t="s">
        <v>16</v>
      </c>
      <c r="N6533">
        <v>28</v>
      </c>
      <c r="O6533">
        <v>163</v>
      </c>
      <c r="P6533">
        <v>4564</v>
      </c>
      <c r="Q6533">
        <v>2465</v>
      </c>
      <c r="R6533">
        <v>0.54</v>
      </c>
      <c r="S6533" t="s">
        <v>82</v>
      </c>
      <c r="T6533" t="str">
        <f>IF(Table1[[#This Row],[Units Sold]]&gt; 700,"High Units","low Units")</f>
        <v>low Units</v>
      </c>
      <c r="U6533">
        <f>SUM(Table1[[#This Row],[Operating Profit]])/SUM(Table1[Operating Profit])*100</f>
        <v>7.4216782168553684E-4</v>
      </c>
      <c r="V6533">
        <f>SUM(Table1[[#This Row],[Price per Unit]]*Table1[[#This Row],[Units Sold]])</f>
        <v>4564</v>
      </c>
      <c r="W6533">
        <f>SUM(Table1[[#This Row],[Total Sales]]-Table1[[#This Row],[Operating Profit]])</f>
        <v>2099</v>
      </c>
      <c r="X6533">
        <f>SUM(Table1[[#This Row],[Total Sales]]-Table1[[#This Row],[Cost]])</f>
        <v>2465</v>
      </c>
      <c r="Y6533">
        <f>SUM(Table1[[#This Row],[profit/loss]])/SUM(Table1[profit/loss])</f>
        <v>7.421678216855368E-6</v>
      </c>
    </row>
    <row r="6534" spans="1:25" x14ac:dyDescent="0.3">
      <c r="A6534" t="s">
        <v>25</v>
      </c>
      <c r="B6534" t="s">
        <v>82</v>
      </c>
      <c r="C6534">
        <v>1185732</v>
      </c>
      <c r="D6534" s="9">
        <v>44517</v>
      </c>
      <c r="E6534" s="8" t="str">
        <f>TEXT(Table1[[#This Row],[Invoice Date]],"dd-mm-yyyy")</f>
        <v>17-11-2021</v>
      </c>
      <c r="F6534" s="1" t="str">
        <f t="shared" si="408"/>
        <v>November</v>
      </c>
      <c r="G6534" s="1" t="str">
        <f t="shared" si="409"/>
        <v>2021</v>
      </c>
      <c r="H6534" s="1" t="str">
        <f t="shared" si="410"/>
        <v>Wednesday</v>
      </c>
      <c r="I6534" s="1" t="str">
        <f t="shared" si="411"/>
        <v>17</v>
      </c>
      <c r="J6534" t="s">
        <v>26</v>
      </c>
      <c r="K6534" t="s">
        <v>99</v>
      </c>
      <c r="L6534" t="s">
        <v>100</v>
      </c>
      <c r="M6534" t="s">
        <v>18</v>
      </c>
      <c r="N6534">
        <v>18</v>
      </c>
      <c r="O6534">
        <v>117</v>
      </c>
      <c r="P6534">
        <v>2106</v>
      </c>
      <c r="Q6534">
        <v>948</v>
      </c>
      <c r="R6534">
        <v>0.45</v>
      </c>
      <c r="S6534" t="s">
        <v>82</v>
      </c>
      <c r="T6534" t="str">
        <f>IF(Table1[[#This Row],[Units Sold]]&gt; 700,"High Units","low Units")</f>
        <v>low Units</v>
      </c>
      <c r="U6534">
        <f>SUM(Table1[[#This Row],[Operating Profit]])/SUM(Table1[Operating Profit])*100</f>
        <v>2.8542600201131394E-4</v>
      </c>
      <c r="V6534">
        <f>SUM(Table1[[#This Row],[Price per Unit]]*Table1[[#This Row],[Units Sold]])</f>
        <v>2106</v>
      </c>
      <c r="W6534">
        <f>SUM(Table1[[#This Row],[Total Sales]]-Table1[[#This Row],[Operating Profit]])</f>
        <v>1158</v>
      </c>
      <c r="X6534">
        <f>SUM(Table1[[#This Row],[Total Sales]]-Table1[[#This Row],[Cost]])</f>
        <v>948</v>
      </c>
      <c r="Y6534">
        <f>SUM(Table1[[#This Row],[profit/loss]])/SUM(Table1[profit/loss])</f>
        <v>2.8542600201131392E-6</v>
      </c>
    </row>
    <row r="6535" spans="1:25" x14ac:dyDescent="0.3">
      <c r="A6535" t="s">
        <v>25</v>
      </c>
      <c r="B6535" t="s">
        <v>82</v>
      </c>
      <c r="C6535">
        <v>1185732</v>
      </c>
      <c r="D6535" s="9">
        <v>44517</v>
      </c>
      <c r="E6535" s="8" t="str">
        <f>TEXT(Table1[[#This Row],[Invoice Date]],"dd-mm-yyyy")</f>
        <v>17-11-2021</v>
      </c>
      <c r="F6535" s="1" t="str">
        <f t="shared" si="408"/>
        <v>November</v>
      </c>
      <c r="G6535" s="1" t="str">
        <f t="shared" si="409"/>
        <v>2021</v>
      </c>
      <c r="H6535" s="1" t="str">
        <f t="shared" si="410"/>
        <v>Wednesday</v>
      </c>
      <c r="I6535" s="1" t="str">
        <f t="shared" si="411"/>
        <v>17</v>
      </c>
      <c r="J6535" t="s">
        <v>26</v>
      </c>
      <c r="K6535" t="s">
        <v>99</v>
      </c>
      <c r="L6535" t="s">
        <v>100</v>
      </c>
      <c r="M6535" t="s">
        <v>19</v>
      </c>
      <c r="N6535">
        <v>28</v>
      </c>
      <c r="O6535">
        <v>111</v>
      </c>
      <c r="P6535">
        <v>3108</v>
      </c>
      <c r="Q6535">
        <v>1678</v>
      </c>
      <c r="R6535">
        <v>0.54</v>
      </c>
      <c r="S6535" t="s">
        <v>82</v>
      </c>
      <c r="T6535" t="str">
        <f>IF(Table1[[#This Row],[Units Sold]]&gt; 700,"High Units","low Units")</f>
        <v>low Units</v>
      </c>
      <c r="U6535">
        <f>SUM(Table1[[#This Row],[Operating Profit]])/SUM(Table1[Operating Profit])*100</f>
        <v>5.0521606685124975E-4</v>
      </c>
      <c r="V6535">
        <f>SUM(Table1[[#This Row],[Price per Unit]]*Table1[[#This Row],[Units Sold]])</f>
        <v>3108</v>
      </c>
      <c r="W6535">
        <f>SUM(Table1[[#This Row],[Total Sales]]-Table1[[#This Row],[Operating Profit]])</f>
        <v>1430</v>
      </c>
      <c r="X6535">
        <f>SUM(Table1[[#This Row],[Total Sales]]-Table1[[#This Row],[Cost]])</f>
        <v>1678</v>
      </c>
      <c r="Y6535">
        <f>SUM(Table1[[#This Row],[profit/loss]])/SUM(Table1[profit/loss])</f>
        <v>5.0521606685124979E-6</v>
      </c>
    </row>
    <row r="6536" spans="1:25" x14ac:dyDescent="0.3">
      <c r="A6536" t="s">
        <v>25</v>
      </c>
      <c r="B6536" t="s">
        <v>82</v>
      </c>
      <c r="C6536">
        <v>1185732</v>
      </c>
      <c r="D6536" s="9">
        <v>44517</v>
      </c>
      <c r="E6536" s="8" t="str">
        <f>TEXT(Table1[[#This Row],[Invoice Date]],"dd-mm-yyyy")</f>
        <v>17-11-2021</v>
      </c>
      <c r="F6536" s="1" t="str">
        <f t="shared" si="408"/>
        <v>November</v>
      </c>
      <c r="G6536" s="1" t="str">
        <f t="shared" si="409"/>
        <v>2021</v>
      </c>
      <c r="H6536" s="1" t="str">
        <f t="shared" si="410"/>
        <v>Wednesday</v>
      </c>
      <c r="I6536" s="1" t="str">
        <f t="shared" si="411"/>
        <v>17</v>
      </c>
      <c r="J6536" t="s">
        <v>26</v>
      </c>
      <c r="K6536" t="s">
        <v>99</v>
      </c>
      <c r="L6536" t="s">
        <v>100</v>
      </c>
      <c r="M6536" t="s">
        <v>20</v>
      </c>
      <c r="N6536">
        <v>54</v>
      </c>
      <c r="O6536">
        <v>117</v>
      </c>
      <c r="P6536">
        <v>6318</v>
      </c>
      <c r="Q6536">
        <v>3349</v>
      </c>
      <c r="R6536">
        <v>0.53</v>
      </c>
      <c r="S6536" t="s">
        <v>82</v>
      </c>
      <c r="T6536" t="str">
        <f>IF(Table1[[#This Row],[Units Sold]]&gt; 700,"High Units","low Units")</f>
        <v>low Units</v>
      </c>
      <c r="U6536">
        <f>SUM(Table1[[#This Row],[Operating Profit]])/SUM(Table1[Operating Profit])*100</f>
        <v>1.008324557738281E-3</v>
      </c>
      <c r="V6536">
        <f>SUM(Table1[[#This Row],[Price per Unit]]*Table1[[#This Row],[Units Sold]])</f>
        <v>6318</v>
      </c>
      <c r="W6536">
        <f>SUM(Table1[[#This Row],[Total Sales]]-Table1[[#This Row],[Operating Profit]])</f>
        <v>2969</v>
      </c>
      <c r="X6536">
        <f>SUM(Table1[[#This Row],[Total Sales]]-Table1[[#This Row],[Cost]])</f>
        <v>3349</v>
      </c>
      <c r="Y6536">
        <f>SUM(Table1[[#This Row],[profit/loss]])/SUM(Table1[profit/loss])</f>
        <v>1.0083245577382811E-5</v>
      </c>
    </row>
    <row r="6537" spans="1:25" x14ac:dyDescent="0.3">
      <c r="A6537" t="s">
        <v>25</v>
      </c>
      <c r="B6537" t="s">
        <v>82</v>
      </c>
      <c r="C6537">
        <v>1185732</v>
      </c>
      <c r="D6537" s="9">
        <v>44517</v>
      </c>
      <c r="E6537" s="8" t="str">
        <f>TEXT(Table1[[#This Row],[Invoice Date]],"dd-mm-yyyy")</f>
        <v>17-11-2021</v>
      </c>
      <c r="F6537" s="1" t="str">
        <f t="shared" si="408"/>
        <v>November</v>
      </c>
      <c r="G6537" s="1" t="str">
        <f t="shared" si="409"/>
        <v>2021</v>
      </c>
      <c r="H6537" s="1" t="str">
        <f t="shared" si="410"/>
        <v>Wednesday</v>
      </c>
      <c r="I6537" s="1" t="str">
        <f t="shared" si="411"/>
        <v>17</v>
      </c>
      <c r="J6537" t="s">
        <v>26</v>
      </c>
      <c r="K6537" t="s">
        <v>99</v>
      </c>
      <c r="L6537" t="s">
        <v>100</v>
      </c>
      <c r="M6537" t="s">
        <v>21</v>
      </c>
      <c r="N6537">
        <v>71</v>
      </c>
      <c r="O6537">
        <v>123</v>
      </c>
      <c r="P6537">
        <v>8733</v>
      </c>
      <c r="Q6537">
        <v>3930</v>
      </c>
      <c r="R6537">
        <v>0.45</v>
      </c>
      <c r="S6537" t="s">
        <v>82</v>
      </c>
      <c r="T6537" t="str">
        <f>IF(Table1[[#This Row],[Units Sold]]&gt; 700,"High Units","low Units")</f>
        <v>low Units</v>
      </c>
      <c r="U6537">
        <f>SUM(Table1[[#This Row],[Operating Profit]])/SUM(Table1[Operating Profit])*100</f>
        <v>1.1832533627684216E-3</v>
      </c>
      <c r="V6537">
        <f>SUM(Table1[[#This Row],[Price per Unit]]*Table1[[#This Row],[Units Sold]])</f>
        <v>8733</v>
      </c>
      <c r="W6537">
        <f>SUM(Table1[[#This Row],[Total Sales]]-Table1[[#This Row],[Operating Profit]])</f>
        <v>4803</v>
      </c>
      <c r="X6537">
        <f>SUM(Table1[[#This Row],[Total Sales]]-Table1[[#This Row],[Cost]])</f>
        <v>3930</v>
      </c>
      <c r="Y6537">
        <f>SUM(Table1[[#This Row],[profit/loss]])/SUM(Table1[profit/loss])</f>
        <v>1.1832533627684217E-5</v>
      </c>
    </row>
    <row r="6538" spans="1:25" x14ac:dyDescent="0.3">
      <c r="A6538" t="s">
        <v>25</v>
      </c>
      <c r="B6538" t="s">
        <v>82</v>
      </c>
      <c r="C6538">
        <v>1185732</v>
      </c>
      <c r="D6538" s="9">
        <v>44517</v>
      </c>
      <c r="E6538" s="8" t="str">
        <f>TEXT(Table1[[#This Row],[Invoice Date]],"dd-mm-yyyy")</f>
        <v>17-11-2021</v>
      </c>
      <c r="F6538" s="1" t="str">
        <f t="shared" si="408"/>
        <v>November</v>
      </c>
      <c r="G6538" s="1" t="str">
        <f t="shared" si="409"/>
        <v>2021</v>
      </c>
      <c r="H6538" s="1" t="str">
        <f t="shared" si="410"/>
        <v>Wednesday</v>
      </c>
      <c r="I6538" s="1" t="str">
        <f t="shared" si="411"/>
        <v>17</v>
      </c>
      <c r="J6538" t="s">
        <v>26</v>
      </c>
      <c r="K6538" t="s">
        <v>99</v>
      </c>
      <c r="L6538" t="s">
        <v>100</v>
      </c>
      <c r="M6538" t="s">
        <v>22</v>
      </c>
      <c r="N6538">
        <v>68</v>
      </c>
      <c r="O6538">
        <v>158</v>
      </c>
      <c r="P6538">
        <v>10744</v>
      </c>
      <c r="Q6538">
        <v>6554</v>
      </c>
      <c r="R6538">
        <v>0.61</v>
      </c>
      <c r="S6538" t="s">
        <v>82</v>
      </c>
      <c r="T6538" t="str">
        <f>IF(Table1[[#This Row],[Units Sold]]&gt; 700,"High Units","low Units")</f>
        <v>low Units</v>
      </c>
      <c r="U6538">
        <f>SUM(Table1[[#This Row],[Operating Profit]])/SUM(Table1[Operating Profit])*100</f>
        <v>1.97329326706978E-3</v>
      </c>
      <c r="V6538">
        <f>SUM(Table1[[#This Row],[Price per Unit]]*Table1[[#This Row],[Units Sold]])</f>
        <v>10744</v>
      </c>
      <c r="W6538">
        <f>SUM(Table1[[#This Row],[Total Sales]]-Table1[[#This Row],[Operating Profit]])</f>
        <v>4190</v>
      </c>
      <c r="X6538">
        <f>SUM(Table1[[#This Row],[Total Sales]]-Table1[[#This Row],[Cost]])</f>
        <v>6554</v>
      </c>
      <c r="Y6538">
        <f>SUM(Table1[[#This Row],[profit/loss]])/SUM(Table1[profit/loss])</f>
        <v>1.9732932670697801E-5</v>
      </c>
    </row>
    <row r="6539" spans="1:25" x14ac:dyDescent="0.3">
      <c r="A6539" t="s">
        <v>25</v>
      </c>
      <c r="B6539" t="s">
        <v>82</v>
      </c>
      <c r="C6539">
        <v>1185732</v>
      </c>
      <c r="D6539" s="9">
        <v>44546</v>
      </c>
      <c r="E6539" s="8" t="str">
        <f>TEXT(Table1[[#This Row],[Invoice Date]],"dd-mm-yyyy")</f>
        <v>16-12-2021</v>
      </c>
      <c r="F6539" s="1" t="str">
        <f t="shared" si="408"/>
        <v>December</v>
      </c>
      <c r="G6539" s="1" t="str">
        <f t="shared" si="409"/>
        <v>2021</v>
      </c>
      <c r="H6539" s="1" t="str">
        <f t="shared" si="410"/>
        <v>Thursday</v>
      </c>
      <c r="I6539" s="1" t="str">
        <f t="shared" si="411"/>
        <v>16</v>
      </c>
      <c r="J6539" t="s">
        <v>26</v>
      </c>
      <c r="K6539" t="s">
        <v>99</v>
      </c>
      <c r="L6539" t="s">
        <v>100</v>
      </c>
      <c r="M6539" t="s">
        <v>16</v>
      </c>
      <c r="N6539">
        <v>68</v>
      </c>
      <c r="O6539">
        <v>194</v>
      </c>
      <c r="P6539">
        <v>13192</v>
      </c>
      <c r="Q6539">
        <v>6992</v>
      </c>
      <c r="R6539">
        <v>0.53</v>
      </c>
      <c r="S6539" t="s">
        <v>82</v>
      </c>
      <c r="T6539" t="str">
        <f>IF(Table1[[#This Row],[Units Sold]]&gt; 700,"High Units","low Units")</f>
        <v>low Units</v>
      </c>
      <c r="U6539">
        <f>SUM(Table1[[#This Row],[Operating Profit]])/SUM(Table1[Operating Profit])*100</f>
        <v>2.1051673059737414E-3</v>
      </c>
      <c r="V6539">
        <f>SUM(Table1[[#This Row],[Price per Unit]]*Table1[[#This Row],[Units Sold]])</f>
        <v>13192</v>
      </c>
      <c r="W6539">
        <f>SUM(Table1[[#This Row],[Total Sales]]-Table1[[#This Row],[Operating Profit]])</f>
        <v>6200</v>
      </c>
      <c r="X6539">
        <f>SUM(Table1[[#This Row],[Total Sales]]-Table1[[#This Row],[Cost]])</f>
        <v>6992</v>
      </c>
      <c r="Y6539">
        <f>SUM(Table1[[#This Row],[profit/loss]])/SUM(Table1[profit/loss])</f>
        <v>2.1051673059737415E-5</v>
      </c>
    </row>
    <row r="6540" spans="1:25" x14ac:dyDescent="0.3">
      <c r="A6540" t="s">
        <v>25</v>
      </c>
      <c r="B6540" t="s">
        <v>82</v>
      </c>
      <c r="C6540">
        <v>1185732</v>
      </c>
      <c r="D6540" s="9">
        <v>44546</v>
      </c>
      <c r="E6540" s="8" t="str">
        <f>TEXT(Table1[[#This Row],[Invoice Date]],"dd-mm-yyyy")</f>
        <v>16-12-2021</v>
      </c>
      <c r="F6540" s="1" t="str">
        <f t="shared" si="408"/>
        <v>December</v>
      </c>
      <c r="G6540" s="1" t="str">
        <f t="shared" si="409"/>
        <v>2021</v>
      </c>
      <c r="H6540" s="1" t="str">
        <f t="shared" si="410"/>
        <v>Thursday</v>
      </c>
      <c r="I6540" s="1" t="str">
        <f t="shared" si="411"/>
        <v>16</v>
      </c>
      <c r="J6540" t="s">
        <v>26</v>
      </c>
      <c r="K6540" t="s">
        <v>99</v>
      </c>
      <c r="L6540" t="s">
        <v>100</v>
      </c>
      <c r="M6540" t="s">
        <v>18</v>
      </c>
      <c r="N6540">
        <v>58</v>
      </c>
      <c r="O6540">
        <v>155</v>
      </c>
      <c r="P6540">
        <v>8990</v>
      </c>
      <c r="Q6540">
        <v>4405</v>
      </c>
      <c r="R6540">
        <v>0.49</v>
      </c>
      <c r="S6540" t="s">
        <v>82</v>
      </c>
      <c r="T6540" t="str">
        <f>IF(Table1[[#This Row],[Units Sold]]&gt; 700,"High Units","low Units")</f>
        <v>low Units</v>
      </c>
      <c r="U6540">
        <f>SUM(Table1[[#This Row],[Operating Profit]])/SUM(Table1[Operating Profit])*100</f>
        <v>1.3262674460546812E-3</v>
      </c>
      <c r="V6540">
        <f>SUM(Table1[[#This Row],[Price per Unit]]*Table1[[#This Row],[Units Sold]])</f>
        <v>8990</v>
      </c>
      <c r="W6540">
        <f>SUM(Table1[[#This Row],[Total Sales]]-Table1[[#This Row],[Operating Profit]])</f>
        <v>4585</v>
      </c>
      <c r="X6540">
        <f>SUM(Table1[[#This Row],[Total Sales]]-Table1[[#This Row],[Cost]])</f>
        <v>4405</v>
      </c>
      <c r="Y6540">
        <f>SUM(Table1[[#This Row],[profit/loss]])/SUM(Table1[profit/loss])</f>
        <v>1.3262674460546812E-5</v>
      </c>
    </row>
    <row r="6541" spans="1:25" x14ac:dyDescent="0.3">
      <c r="A6541" t="s">
        <v>25</v>
      </c>
      <c r="B6541" t="s">
        <v>82</v>
      </c>
      <c r="C6541">
        <v>1185732</v>
      </c>
      <c r="D6541" s="9">
        <v>44546</v>
      </c>
      <c r="E6541" s="8" t="str">
        <f>TEXT(Table1[[#This Row],[Invoice Date]],"dd-mm-yyyy")</f>
        <v>16-12-2021</v>
      </c>
      <c r="F6541" s="1" t="str">
        <f t="shared" si="408"/>
        <v>December</v>
      </c>
      <c r="G6541" s="1" t="str">
        <f t="shared" si="409"/>
        <v>2021</v>
      </c>
      <c r="H6541" s="1" t="str">
        <f t="shared" si="410"/>
        <v>Thursday</v>
      </c>
      <c r="I6541" s="1" t="str">
        <f t="shared" si="411"/>
        <v>16</v>
      </c>
      <c r="J6541" t="s">
        <v>26</v>
      </c>
      <c r="K6541" t="s">
        <v>99</v>
      </c>
      <c r="L6541" t="s">
        <v>100</v>
      </c>
      <c r="M6541" t="s">
        <v>19</v>
      </c>
      <c r="N6541">
        <v>59</v>
      </c>
      <c r="O6541">
        <v>137</v>
      </c>
      <c r="P6541">
        <v>8083</v>
      </c>
      <c r="Q6541">
        <v>4365</v>
      </c>
      <c r="R6541">
        <v>0.54</v>
      </c>
      <c r="S6541" t="s">
        <v>82</v>
      </c>
      <c r="T6541" t="str">
        <f>IF(Table1[[#This Row],[Units Sold]]&gt; 700,"High Units","low Units")</f>
        <v>low Units</v>
      </c>
      <c r="U6541">
        <f>SUM(Table1[[#This Row],[Operating Profit]])/SUM(Table1[Operating Profit])*100</f>
        <v>1.3142241548305753E-3</v>
      </c>
      <c r="V6541">
        <f>SUM(Table1[[#This Row],[Price per Unit]]*Table1[[#This Row],[Units Sold]])</f>
        <v>8083</v>
      </c>
      <c r="W6541">
        <f>SUM(Table1[[#This Row],[Total Sales]]-Table1[[#This Row],[Operating Profit]])</f>
        <v>3718</v>
      </c>
      <c r="X6541">
        <f>SUM(Table1[[#This Row],[Total Sales]]-Table1[[#This Row],[Cost]])</f>
        <v>4365</v>
      </c>
      <c r="Y6541">
        <f>SUM(Table1[[#This Row],[profit/loss]])/SUM(Table1[profit/loss])</f>
        <v>1.3142241548305753E-5</v>
      </c>
    </row>
    <row r="6542" spans="1:25" x14ac:dyDescent="0.3">
      <c r="A6542" t="s">
        <v>25</v>
      </c>
      <c r="B6542" t="s">
        <v>82</v>
      </c>
      <c r="C6542">
        <v>1185732</v>
      </c>
      <c r="D6542" s="9">
        <v>44546</v>
      </c>
      <c r="E6542" s="8" t="str">
        <f>TEXT(Table1[[#This Row],[Invoice Date]],"dd-mm-yyyy")</f>
        <v>16-12-2021</v>
      </c>
      <c r="F6542" s="1" t="str">
        <f t="shared" si="408"/>
        <v>December</v>
      </c>
      <c r="G6542" s="1" t="str">
        <f t="shared" si="409"/>
        <v>2021</v>
      </c>
      <c r="H6542" s="1" t="str">
        <f t="shared" si="410"/>
        <v>Thursday</v>
      </c>
      <c r="I6542" s="1" t="str">
        <f t="shared" si="411"/>
        <v>16</v>
      </c>
      <c r="J6542" t="s">
        <v>26</v>
      </c>
      <c r="K6542" t="s">
        <v>99</v>
      </c>
      <c r="L6542" t="s">
        <v>100</v>
      </c>
      <c r="M6542" t="s">
        <v>20</v>
      </c>
      <c r="N6542">
        <v>56</v>
      </c>
      <c r="O6542">
        <v>133</v>
      </c>
      <c r="P6542">
        <v>7448</v>
      </c>
      <c r="Q6542">
        <v>3873</v>
      </c>
      <c r="R6542">
        <v>0.52</v>
      </c>
      <c r="S6542" t="s">
        <v>82</v>
      </c>
      <c r="T6542" t="str">
        <f>IF(Table1[[#This Row],[Units Sold]]&gt; 700,"High Units","low Units")</f>
        <v>low Units</v>
      </c>
      <c r="U6542">
        <f>SUM(Table1[[#This Row],[Operating Profit]])/SUM(Table1[Operating Profit])*100</f>
        <v>1.1660916727740706E-3</v>
      </c>
      <c r="V6542">
        <f>SUM(Table1[[#This Row],[Price per Unit]]*Table1[[#This Row],[Units Sold]])</f>
        <v>7448</v>
      </c>
      <c r="W6542">
        <f>SUM(Table1[[#This Row],[Total Sales]]-Table1[[#This Row],[Operating Profit]])</f>
        <v>3575</v>
      </c>
      <c r="X6542">
        <f>SUM(Table1[[#This Row],[Total Sales]]-Table1[[#This Row],[Cost]])</f>
        <v>3873</v>
      </c>
      <c r="Y6542">
        <f>SUM(Table1[[#This Row],[profit/loss]])/SUM(Table1[profit/loss])</f>
        <v>1.1660916727740706E-5</v>
      </c>
    </row>
    <row r="6543" spans="1:25" x14ac:dyDescent="0.3">
      <c r="A6543" t="s">
        <v>25</v>
      </c>
      <c r="B6543" t="s">
        <v>82</v>
      </c>
      <c r="C6543">
        <v>1185732</v>
      </c>
      <c r="D6543" s="9">
        <v>44546</v>
      </c>
      <c r="E6543" s="8" t="str">
        <f>TEXT(Table1[[#This Row],[Invoice Date]],"dd-mm-yyyy")</f>
        <v>16-12-2021</v>
      </c>
      <c r="F6543" s="1" t="str">
        <f t="shared" si="408"/>
        <v>December</v>
      </c>
      <c r="G6543" s="1" t="str">
        <f t="shared" si="409"/>
        <v>2021</v>
      </c>
      <c r="H6543" s="1" t="str">
        <f t="shared" si="410"/>
        <v>Thursday</v>
      </c>
      <c r="I6543" s="1" t="str">
        <f t="shared" si="411"/>
        <v>16</v>
      </c>
      <c r="J6543" t="s">
        <v>26</v>
      </c>
      <c r="K6543" t="s">
        <v>99</v>
      </c>
      <c r="L6543" t="s">
        <v>100</v>
      </c>
      <c r="M6543" t="s">
        <v>21</v>
      </c>
      <c r="N6543">
        <v>65</v>
      </c>
      <c r="O6543">
        <v>124</v>
      </c>
      <c r="P6543">
        <v>8060</v>
      </c>
      <c r="Q6543">
        <v>4030</v>
      </c>
      <c r="R6543">
        <v>0.5</v>
      </c>
      <c r="S6543" t="s">
        <v>82</v>
      </c>
      <c r="T6543" t="str">
        <f>IF(Table1[[#This Row],[Units Sold]]&gt; 700,"High Units","low Units")</f>
        <v>low Units</v>
      </c>
      <c r="U6543">
        <f>SUM(Table1[[#This Row],[Operating Profit]])/SUM(Table1[Operating Profit])*100</f>
        <v>1.213361590828687E-3</v>
      </c>
      <c r="V6543">
        <f>SUM(Table1[[#This Row],[Price per Unit]]*Table1[[#This Row],[Units Sold]])</f>
        <v>8060</v>
      </c>
      <c r="W6543">
        <f>SUM(Table1[[#This Row],[Total Sales]]-Table1[[#This Row],[Operating Profit]])</f>
        <v>4030</v>
      </c>
      <c r="X6543">
        <f>SUM(Table1[[#This Row],[Total Sales]]-Table1[[#This Row],[Cost]])</f>
        <v>4030</v>
      </c>
      <c r="Y6543">
        <f>SUM(Table1[[#This Row],[profit/loss]])/SUM(Table1[profit/loss])</f>
        <v>1.213361590828687E-5</v>
      </c>
    </row>
    <row r="6544" spans="1:25" x14ac:dyDescent="0.3">
      <c r="A6544" t="s">
        <v>25</v>
      </c>
      <c r="B6544" t="s">
        <v>82</v>
      </c>
      <c r="C6544">
        <v>1185732</v>
      </c>
      <c r="D6544" s="9">
        <v>44546</v>
      </c>
      <c r="E6544" s="8" t="str">
        <f>TEXT(Table1[[#This Row],[Invoice Date]],"dd-mm-yyyy")</f>
        <v>16-12-2021</v>
      </c>
      <c r="F6544" s="1" t="str">
        <f t="shared" si="408"/>
        <v>December</v>
      </c>
      <c r="G6544" s="1" t="str">
        <f t="shared" si="409"/>
        <v>2021</v>
      </c>
      <c r="H6544" s="1" t="str">
        <f t="shared" si="410"/>
        <v>Thursday</v>
      </c>
      <c r="I6544" s="1" t="str">
        <f t="shared" si="411"/>
        <v>16</v>
      </c>
      <c r="J6544" t="s">
        <v>26</v>
      </c>
      <c r="K6544" t="s">
        <v>99</v>
      </c>
      <c r="L6544" t="s">
        <v>100</v>
      </c>
      <c r="M6544" t="s">
        <v>22</v>
      </c>
      <c r="N6544">
        <v>71</v>
      </c>
      <c r="O6544">
        <v>144</v>
      </c>
      <c r="P6544">
        <v>10224</v>
      </c>
      <c r="Q6544">
        <v>6237</v>
      </c>
      <c r="R6544">
        <v>0.61</v>
      </c>
      <c r="S6544" t="s">
        <v>82</v>
      </c>
      <c r="T6544" t="str">
        <f>IF(Table1[[#This Row],[Units Sold]]&gt; 700,"High Units","low Units")</f>
        <v>low Units</v>
      </c>
      <c r="U6544">
        <f>SUM(Table1[[#This Row],[Operating Profit]])/SUM(Table1[Operating Profit])*100</f>
        <v>1.8778501841187397E-3</v>
      </c>
      <c r="V6544">
        <f>SUM(Table1[[#This Row],[Price per Unit]]*Table1[[#This Row],[Units Sold]])</f>
        <v>10224</v>
      </c>
      <c r="W6544">
        <f>SUM(Table1[[#This Row],[Total Sales]]-Table1[[#This Row],[Operating Profit]])</f>
        <v>3987</v>
      </c>
      <c r="X6544">
        <f>SUM(Table1[[#This Row],[Total Sales]]-Table1[[#This Row],[Cost]])</f>
        <v>6237</v>
      </c>
      <c r="Y6544">
        <f>SUM(Table1[[#This Row],[profit/loss]])/SUM(Table1[profit/loss])</f>
        <v>1.8778501841187396E-5</v>
      </c>
    </row>
    <row r="6545" spans="1:25" x14ac:dyDescent="0.3">
      <c r="A6545" t="s">
        <v>25</v>
      </c>
      <c r="B6545" t="s">
        <v>82</v>
      </c>
      <c r="C6545">
        <v>1197831</v>
      </c>
      <c r="D6545" s="9">
        <v>44219</v>
      </c>
      <c r="E6545" s="8" t="str">
        <f>TEXT(Table1[[#This Row],[Invoice Date]],"dd-mm-yyyy")</f>
        <v>23-01-2021</v>
      </c>
      <c r="F6545" s="1" t="str">
        <f t="shared" si="408"/>
        <v>January</v>
      </c>
      <c r="G6545" s="1" t="str">
        <f t="shared" si="409"/>
        <v>2021</v>
      </c>
      <c r="H6545" s="1" t="str">
        <f t="shared" si="410"/>
        <v>Saturday</v>
      </c>
      <c r="I6545" s="1" t="str">
        <f t="shared" si="411"/>
        <v>23</v>
      </c>
      <c r="J6545" t="s">
        <v>26</v>
      </c>
      <c r="K6545" t="s">
        <v>99</v>
      </c>
      <c r="L6545" t="s">
        <v>100</v>
      </c>
      <c r="M6545" t="s">
        <v>16</v>
      </c>
      <c r="N6545">
        <v>24</v>
      </c>
      <c r="O6545">
        <v>176</v>
      </c>
      <c r="P6545">
        <v>4224</v>
      </c>
      <c r="Q6545">
        <v>2154</v>
      </c>
      <c r="R6545">
        <v>0.51</v>
      </c>
      <c r="S6545" t="s">
        <v>82</v>
      </c>
      <c r="T6545" t="str">
        <f>IF(Table1[[#This Row],[Units Sold]]&gt; 700,"High Units","low Units")</f>
        <v>low Units</v>
      </c>
      <c r="U6545">
        <f>SUM(Table1[[#This Row],[Operating Profit]])/SUM(Table1[Operating Profit])*100</f>
        <v>6.4853123241811203E-4</v>
      </c>
      <c r="V6545">
        <f>SUM(Table1[[#This Row],[Price per Unit]]*Table1[[#This Row],[Units Sold]])</f>
        <v>4224</v>
      </c>
      <c r="W6545">
        <f>SUM(Table1[[#This Row],[Total Sales]]-Table1[[#This Row],[Operating Profit]])</f>
        <v>2070</v>
      </c>
      <c r="X6545">
        <f>SUM(Table1[[#This Row],[Total Sales]]-Table1[[#This Row],[Cost]])</f>
        <v>2154</v>
      </c>
      <c r="Y6545">
        <f>SUM(Table1[[#This Row],[profit/loss]])/SUM(Table1[profit/loss])</f>
        <v>6.4853123241811208E-6</v>
      </c>
    </row>
    <row r="6546" spans="1:25" x14ac:dyDescent="0.3">
      <c r="A6546" t="s">
        <v>25</v>
      </c>
      <c r="B6546" t="s">
        <v>82</v>
      </c>
      <c r="C6546">
        <v>1197831</v>
      </c>
      <c r="D6546" s="9">
        <v>44219</v>
      </c>
      <c r="E6546" s="8" t="str">
        <f>TEXT(Table1[[#This Row],[Invoice Date]],"dd-mm-yyyy")</f>
        <v>23-01-2021</v>
      </c>
      <c r="F6546" s="1" t="str">
        <f t="shared" si="408"/>
        <v>January</v>
      </c>
      <c r="G6546" s="1" t="str">
        <f t="shared" si="409"/>
        <v>2021</v>
      </c>
      <c r="H6546" s="1" t="str">
        <f t="shared" si="410"/>
        <v>Saturday</v>
      </c>
      <c r="I6546" s="1" t="str">
        <f t="shared" si="411"/>
        <v>23</v>
      </c>
      <c r="J6546" t="s">
        <v>26</v>
      </c>
      <c r="K6546" t="s">
        <v>99</v>
      </c>
      <c r="L6546" t="s">
        <v>100</v>
      </c>
      <c r="M6546" t="s">
        <v>18</v>
      </c>
      <c r="N6546">
        <v>25</v>
      </c>
      <c r="O6546">
        <v>131</v>
      </c>
      <c r="P6546">
        <v>3275</v>
      </c>
      <c r="Q6546">
        <v>1474</v>
      </c>
      <c r="R6546">
        <v>0.45</v>
      </c>
      <c r="S6546" t="s">
        <v>82</v>
      </c>
      <c r="T6546" t="str">
        <f>IF(Table1[[#This Row],[Units Sold]]&gt; 700,"High Units","low Units")</f>
        <v>low Units</v>
      </c>
      <c r="U6546">
        <f>SUM(Table1[[#This Row],[Operating Profit]])/SUM(Table1[Operating Profit])*100</f>
        <v>4.4379528160830875E-4</v>
      </c>
      <c r="V6546">
        <f>SUM(Table1[[#This Row],[Price per Unit]]*Table1[[#This Row],[Units Sold]])</f>
        <v>3275</v>
      </c>
      <c r="W6546">
        <f>SUM(Table1[[#This Row],[Total Sales]]-Table1[[#This Row],[Operating Profit]])</f>
        <v>1801</v>
      </c>
      <c r="X6546">
        <f>SUM(Table1[[#This Row],[Total Sales]]-Table1[[#This Row],[Cost]])</f>
        <v>1474</v>
      </c>
      <c r="Y6546">
        <f>SUM(Table1[[#This Row],[profit/loss]])/SUM(Table1[profit/loss])</f>
        <v>4.4379528160830876E-6</v>
      </c>
    </row>
    <row r="6547" spans="1:25" x14ac:dyDescent="0.3">
      <c r="A6547" t="s">
        <v>25</v>
      </c>
      <c r="B6547" t="s">
        <v>82</v>
      </c>
      <c r="C6547">
        <v>1197831</v>
      </c>
      <c r="D6547" s="9">
        <v>44219</v>
      </c>
      <c r="E6547" s="8" t="str">
        <f>TEXT(Table1[[#This Row],[Invoice Date]],"dd-mm-yyyy")</f>
        <v>23-01-2021</v>
      </c>
      <c r="F6547" s="1" t="str">
        <f t="shared" si="408"/>
        <v>January</v>
      </c>
      <c r="G6547" s="1" t="str">
        <f t="shared" si="409"/>
        <v>2021</v>
      </c>
      <c r="H6547" s="1" t="str">
        <f t="shared" si="410"/>
        <v>Saturday</v>
      </c>
      <c r="I6547" s="1" t="str">
        <f t="shared" si="411"/>
        <v>23</v>
      </c>
      <c r="J6547" t="s">
        <v>26</v>
      </c>
      <c r="K6547" t="s">
        <v>99</v>
      </c>
      <c r="L6547" t="s">
        <v>100</v>
      </c>
      <c r="M6547" t="s">
        <v>19</v>
      </c>
      <c r="N6547">
        <v>14</v>
      </c>
      <c r="O6547">
        <v>117</v>
      </c>
      <c r="P6547">
        <v>1638</v>
      </c>
      <c r="Q6547">
        <v>835</v>
      </c>
      <c r="R6547">
        <v>0.51</v>
      </c>
      <c r="S6547" t="s">
        <v>82</v>
      </c>
      <c r="T6547" t="str">
        <f>IF(Table1[[#This Row],[Units Sold]]&gt; 700,"High Units","low Units")</f>
        <v>low Units</v>
      </c>
      <c r="U6547">
        <f>SUM(Table1[[#This Row],[Operating Profit]])/SUM(Table1[Operating Profit])*100</f>
        <v>2.5140370430321431E-4</v>
      </c>
      <c r="V6547">
        <f>SUM(Table1[[#This Row],[Price per Unit]]*Table1[[#This Row],[Units Sold]])</f>
        <v>1638</v>
      </c>
      <c r="W6547">
        <f>SUM(Table1[[#This Row],[Total Sales]]-Table1[[#This Row],[Operating Profit]])</f>
        <v>803</v>
      </c>
      <c r="X6547">
        <f>SUM(Table1[[#This Row],[Total Sales]]-Table1[[#This Row],[Cost]])</f>
        <v>835</v>
      </c>
      <c r="Y6547">
        <f>SUM(Table1[[#This Row],[profit/loss]])/SUM(Table1[profit/loss])</f>
        <v>2.514037043032143E-6</v>
      </c>
    </row>
    <row r="6548" spans="1:25" x14ac:dyDescent="0.3">
      <c r="A6548" t="s">
        <v>25</v>
      </c>
      <c r="B6548" t="s">
        <v>82</v>
      </c>
      <c r="C6548">
        <v>1197831</v>
      </c>
      <c r="D6548" s="9">
        <v>44219</v>
      </c>
      <c r="E6548" s="8" t="str">
        <f>TEXT(Table1[[#This Row],[Invoice Date]],"dd-mm-yyyy")</f>
        <v>23-01-2021</v>
      </c>
      <c r="F6548" s="1" t="str">
        <f t="shared" si="408"/>
        <v>January</v>
      </c>
      <c r="G6548" s="1" t="str">
        <f t="shared" si="409"/>
        <v>2021</v>
      </c>
      <c r="H6548" s="1" t="str">
        <f t="shared" si="410"/>
        <v>Saturday</v>
      </c>
      <c r="I6548" s="1" t="str">
        <f t="shared" si="411"/>
        <v>23</v>
      </c>
      <c r="J6548" t="s">
        <v>26</v>
      </c>
      <c r="K6548" t="s">
        <v>99</v>
      </c>
      <c r="L6548" t="s">
        <v>100</v>
      </c>
      <c r="M6548" t="s">
        <v>20</v>
      </c>
      <c r="N6548">
        <v>19</v>
      </c>
      <c r="O6548">
        <v>78</v>
      </c>
      <c r="P6548">
        <v>1482</v>
      </c>
      <c r="Q6548">
        <v>785</v>
      </c>
      <c r="R6548">
        <v>0.53</v>
      </c>
      <c r="S6548" t="s">
        <v>82</v>
      </c>
      <c r="T6548" t="str">
        <f>IF(Table1[[#This Row],[Units Sold]]&gt; 700,"High Units","low Units")</f>
        <v>low Units</v>
      </c>
      <c r="U6548">
        <f>SUM(Table1[[#This Row],[Operating Profit]])/SUM(Table1[Operating Profit])*100</f>
        <v>2.3634959027308167E-4</v>
      </c>
      <c r="V6548">
        <f>SUM(Table1[[#This Row],[Price per Unit]]*Table1[[#This Row],[Units Sold]])</f>
        <v>1482</v>
      </c>
      <c r="W6548">
        <f>SUM(Table1[[#This Row],[Total Sales]]-Table1[[#This Row],[Operating Profit]])</f>
        <v>697</v>
      </c>
      <c r="X6548">
        <f>SUM(Table1[[#This Row],[Total Sales]]-Table1[[#This Row],[Cost]])</f>
        <v>785</v>
      </c>
      <c r="Y6548">
        <f>SUM(Table1[[#This Row],[profit/loss]])/SUM(Table1[profit/loss])</f>
        <v>2.3634959027308167E-6</v>
      </c>
    </row>
    <row r="6549" spans="1:25" x14ac:dyDescent="0.3">
      <c r="A6549" t="s">
        <v>25</v>
      </c>
      <c r="B6549" t="s">
        <v>82</v>
      </c>
      <c r="C6549">
        <v>1197831</v>
      </c>
      <c r="D6549" s="9">
        <v>44219</v>
      </c>
      <c r="E6549" s="8" t="str">
        <f>TEXT(Table1[[#This Row],[Invoice Date]],"dd-mm-yyyy")</f>
        <v>23-01-2021</v>
      </c>
      <c r="F6549" s="1" t="str">
        <f t="shared" si="408"/>
        <v>January</v>
      </c>
      <c r="G6549" s="1" t="str">
        <f t="shared" si="409"/>
        <v>2021</v>
      </c>
      <c r="H6549" s="1" t="str">
        <f t="shared" si="410"/>
        <v>Saturday</v>
      </c>
      <c r="I6549" s="1" t="str">
        <f t="shared" si="411"/>
        <v>23</v>
      </c>
      <c r="J6549" t="s">
        <v>26</v>
      </c>
      <c r="K6549" t="s">
        <v>99</v>
      </c>
      <c r="L6549" t="s">
        <v>100</v>
      </c>
      <c r="M6549" t="s">
        <v>21</v>
      </c>
      <c r="N6549">
        <v>34</v>
      </c>
      <c r="O6549">
        <v>95</v>
      </c>
      <c r="P6549">
        <v>3230</v>
      </c>
      <c r="Q6549">
        <v>1550</v>
      </c>
      <c r="R6549">
        <v>0.48</v>
      </c>
      <c r="S6549" t="s">
        <v>82</v>
      </c>
      <c r="T6549" t="str">
        <f>IF(Table1[[#This Row],[Units Sold]]&gt; 700,"High Units","low Units")</f>
        <v>low Units</v>
      </c>
      <c r="U6549">
        <f>SUM(Table1[[#This Row],[Operating Profit]])/SUM(Table1[Operating Profit])*100</f>
        <v>4.6667753493411039E-4</v>
      </c>
      <c r="V6549">
        <f>SUM(Table1[[#This Row],[Price per Unit]]*Table1[[#This Row],[Units Sold]])</f>
        <v>3230</v>
      </c>
      <c r="W6549">
        <f>SUM(Table1[[#This Row],[Total Sales]]-Table1[[#This Row],[Operating Profit]])</f>
        <v>1680</v>
      </c>
      <c r="X6549">
        <f>SUM(Table1[[#This Row],[Total Sales]]-Table1[[#This Row],[Cost]])</f>
        <v>1550</v>
      </c>
      <c r="Y6549">
        <f>SUM(Table1[[#This Row],[profit/loss]])/SUM(Table1[profit/loss])</f>
        <v>4.6667753493411038E-6</v>
      </c>
    </row>
    <row r="6550" spans="1:25" x14ac:dyDescent="0.3">
      <c r="A6550" t="s">
        <v>25</v>
      </c>
      <c r="B6550" t="s">
        <v>82</v>
      </c>
      <c r="C6550">
        <v>1197831</v>
      </c>
      <c r="D6550" s="9">
        <v>44219</v>
      </c>
      <c r="E6550" s="8" t="str">
        <f>TEXT(Table1[[#This Row],[Invoice Date]],"dd-mm-yyyy")</f>
        <v>23-01-2021</v>
      </c>
      <c r="F6550" s="1" t="str">
        <f t="shared" si="408"/>
        <v>January</v>
      </c>
      <c r="G6550" s="1" t="str">
        <f t="shared" si="409"/>
        <v>2021</v>
      </c>
      <c r="H6550" s="1" t="str">
        <f t="shared" si="410"/>
        <v>Saturday</v>
      </c>
      <c r="I6550" s="1" t="str">
        <f t="shared" si="411"/>
        <v>23</v>
      </c>
      <c r="J6550" t="s">
        <v>26</v>
      </c>
      <c r="K6550" t="s">
        <v>99</v>
      </c>
      <c r="L6550" t="s">
        <v>100</v>
      </c>
      <c r="M6550" t="s">
        <v>22</v>
      </c>
      <c r="N6550">
        <v>23</v>
      </c>
      <c r="O6550">
        <v>122</v>
      </c>
      <c r="P6550">
        <v>2806</v>
      </c>
      <c r="Q6550">
        <v>1459</v>
      </c>
      <c r="R6550">
        <v>0.52</v>
      </c>
      <c r="S6550" t="s">
        <v>82</v>
      </c>
      <c r="T6550" t="str">
        <f>IF(Table1[[#This Row],[Units Sold]]&gt; 700,"High Units","low Units")</f>
        <v>low Units</v>
      </c>
      <c r="U6550">
        <f>SUM(Table1[[#This Row],[Operating Profit]])/SUM(Table1[Operating Profit])*100</f>
        <v>4.3927904739926907E-4</v>
      </c>
      <c r="V6550">
        <f>SUM(Table1[[#This Row],[Price per Unit]]*Table1[[#This Row],[Units Sold]])</f>
        <v>2806</v>
      </c>
      <c r="W6550">
        <f>SUM(Table1[[#This Row],[Total Sales]]-Table1[[#This Row],[Operating Profit]])</f>
        <v>1347</v>
      </c>
      <c r="X6550">
        <f>SUM(Table1[[#This Row],[Total Sales]]-Table1[[#This Row],[Cost]])</f>
        <v>1459</v>
      </c>
      <c r="Y6550">
        <f>SUM(Table1[[#This Row],[profit/loss]])/SUM(Table1[profit/loss])</f>
        <v>4.3927904739926906E-6</v>
      </c>
    </row>
    <row r="6551" spans="1:25" x14ac:dyDescent="0.3">
      <c r="A6551" t="s">
        <v>25</v>
      </c>
      <c r="B6551" t="s">
        <v>82</v>
      </c>
      <c r="C6551">
        <v>1197831</v>
      </c>
      <c r="D6551" s="9">
        <v>44248</v>
      </c>
      <c r="E6551" s="8" t="str">
        <f>TEXT(Table1[[#This Row],[Invoice Date]],"dd-mm-yyyy")</f>
        <v>21-02-2021</v>
      </c>
      <c r="F6551" s="1" t="str">
        <f t="shared" si="408"/>
        <v>February</v>
      </c>
      <c r="G6551" s="1" t="str">
        <f t="shared" si="409"/>
        <v>2021</v>
      </c>
      <c r="H6551" s="1" t="str">
        <f t="shared" si="410"/>
        <v>Sunday</v>
      </c>
      <c r="I6551" s="1" t="str">
        <f t="shared" si="411"/>
        <v>21</v>
      </c>
      <c r="J6551" t="s">
        <v>26</v>
      </c>
      <c r="K6551" t="s">
        <v>99</v>
      </c>
      <c r="L6551" t="s">
        <v>100</v>
      </c>
      <c r="M6551" t="s">
        <v>16</v>
      </c>
      <c r="N6551">
        <v>24</v>
      </c>
      <c r="O6551">
        <v>189</v>
      </c>
      <c r="P6551">
        <v>4536</v>
      </c>
      <c r="Q6551">
        <v>2313</v>
      </c>
      <c r="R6551">
        <v>0.51</v>
      </c>
      <c r="S6551" t="s">
        <v>82</v>
      </c>
      <c r="T6551" t="str">
        <f>IF(Table1[[#This Row],[Units Sold]]&gt; 700,"High Units","low Units")</f>
        <v>low Units</v>
      </c>
      <c r="U6551">
        <f>SUM(Table1[[#This Row],[Operating Profit]])/SUM(Table1[Operating Profit])*100</f>
        <v>6.9640331503393368E-4</v>
      </c>
      <c r="V6551">
        <f>SUM(Table1[[#This Row],[Price per Unit]]*Table1[[#This Row],[Units Sold]])</f>
        <v>4536</v>
      </c>
      <c r="W6551">
        <f>SUM(Table1[[#This Row],[Total Sales]]-Table1[[#This Row],[Operating Profit]])</f>
        <v>2223</v>
      </c>
      <c r="X6551">
        <f>SUM(Table1[[#This Row],[Total Sales]]-Table1[[#This Row],[Cost]])</f>
        <v>2313</v>
      </c>
      <c r="Y6551">
        <f>SUM(Table1[[#This Row],[profit/loss]])/SUM(Table1[profit/loss])</f>
        <v>6.9640331503393366E-6</v>
      </c>
    </row>
    <row r="6552" spans="1:25" x14ac:dyDescent="0.3">
      <c r="A6552" t="s">
        <v>25</v>
      </c>
      <c r="B6552" t="s">
        <v>82</v>
      </c>
      <c r="C6552">
        <v>1197831</v>
      </c>
      <c r="D6552" s="9">
        <v>44248</v>
      </c>
      <c r="E6552" s="8" t="str">
        <f>TEXT(Table1[[#This Row],[Invoice Date]],"dd-mm-yyyy")</f>
        <v>21-02-2021</v>
      </c>
      <c r="F6552" s="1" t="str">
        <f t="shared" si="408"/>
        <v>February</v>
      </c>
      <c r="G6552" s="1" t="str">
        <f t="shared" si="409"/>
        <v>2021</v>
      </c>
      <c r="H6552" s="1" t="str">
        <f t="shared" si="410"/>
        <v>Sunday</v>
      </c>
      <c r="I6552" s="1" t="str">
        <f t="shared" si="411"/>
        <v>21</v>
      </c>
      <c r="J6552" t="s">
        <v>26</v>
      </c>
      <c r="K6552" t="s">
        <v>99</v>
      </c>
      <c r="L6552" t="s">
        <v>100</v>
      </c>
      <c r="M6552" t="s">
        <v>18</v>
      </c>
      <c r="N6552">
        <v>24</v>
      </c>
      <c r="O6552">
        <v>105</v>
      </c>
      <c r="P6552">
        <v>2520</v>
      </c>
      <c r="Q6552">
        <v>1134</v>
      </c>
      <c r="R6552">
        <v>0.45</v>
      </c>
      <c r="S6552" t="s">
        <v>82</v>
      </c>
      <c r="T6552" t="str">
        <f>IF(Table1[[#This Row],[Units Sold]]&gt; 700,"High Units","low Units")</f>
        <v>low Units</v>
      </c>
      <c r="U6552">
        <f>SUM(Table1[[#This Row],[Operating Profit]])/SUM(Table1[Operating Profit])*100</f>
        <v>3.4142730620340719E-4</v>
      </c>
      <c r="V6552">
        <f>SUM(Table1[[#This Row],[Price per Unit]]*Table1[[#This Row],[Units Sold]])</f>
        <v>2520</v>
      </c>
      <c r="W6552">
        <f>SUM(Table1[[#This Row],[Total Sales]]-Table1[[#This Row],[Operating Profit]])</f>
        <v>1386</v>
      </c>
      <c r="X6552">
        <f>SUM(Table1[[#This Row],[Total Sales]]-Table1[[#This Row],[Cost]])</f>
        <v>1134</v>
      </c>
      <c r="Y6552">
        <f>SUM(Table1[[#This Row],[profit/loss]])/SUM(Table1[profit/loss])</f>
        <v>3.4142730620340719E-6</v>
      </c>
    </row>
    <row r="6553" spans="1:25" x14ac:dyDescent="0.3">
      <c r="A6553" t="s">
        <v>25</v>
      </c>
      <c r="B6553" t="s">
        <v>82</v>
      </c>
      <c r="C6553">
        <v>1197831</v>
      </c>
      <c r="D6553" s="9">
        <v>44248</v>
      </c>
      <c r="E6553" s="8" t="str">
        <f>TEXT(Table1[[#This Row],[Invoice Date]],"dd-mm-yyyy")</f>
        <v>21-02-2021</v>
      </c>
      <c r="F6553" s="1" t="str">
        <f t="shared" si="408"/>
        <v>February</v>
      </c>
      <c r="G6553" s="1" t="str">
        <f t="shared" si="409"/>
        <v>2021</v>
      </c>
      <c r="H6553" s="1" t="str">
        <f t="shared" si="410"/>
        <v>Sunday</v>
      </c>
      <c r="I6553" s="1" t="str">
        <f t="shared" si="411"/>
        <v>21</v>
      </c>
      <c r="J6553" t="s">
        <v>26</v>
      </c>
      <c r="K6553" t="s">
        <v>99</v>
      </c>
      <c r="L6553" t="s">
        <v>100</v>
      </c>
      <c r="M6553" t="s">
        <v>19</v>
      </c>
      <c r="N6553">
        <v>14</v>
      </c>
      <c r="O6553">
        <v>120</v>
      </c>
      <c r="P6553">
        <v>1680</v>
      </c>
      <c r="Q6553">
        <v>840</v>
      </c>
      <c r="R6553">
        <v>0.5</v>
      </c>
      <c r="S6553" t="s">
        <v>82</v>
      </c>
      <c r="T6553" t="str">
        <f>IF(Table1[[#This Row],[Units Sold]]&gt; 700,"High Units","low Units")</f>
        <v>low Units</v>
      </c>
      <c r="U6553">
        <f>SUM(Table1[[#This Row],[Operating Profit]])/SUM(Table1[Operating Profit])*100</f>
        <v>2.5290911570622753E-4</v>
      </c>
      <c r="V6553">
        <f>SUM(Table1[[#This Row],[Price per Unit]]*Table1[[#This Row],[Units Sold]])</f>
        <v>1680</v>
      </c>
      <c r="W6553">
        <f>SUM(Table1[[#This Row],[Total Sales]]-Table1[[#This Row],[Operating Profit]])</f>
        <v>840</v>
      </c>
      <c r="X6553">
        <f>SUM(Table1[[#This Row],[Total Sales]]-Table1[[#This Row],[Cost]])</f>
        <v>840</v>
      </c>
      <c r="Y6553">
        <f>SUM(Table1[[#This Row],[profit/loss]])/SUM(Table1[profit/loss])</f>
        <v>2.5290911570622752E-6</v>
      </c>
    </row>
    <row r="6554" spans="1:25" x14ac:dyDescent="0.3">
      <c r="A6554" t="s">
        <v>24</v>
      </c>
      <c r="B6554" t="s">
        <v>82</v>
      </c>
      <c r="C6554">
        <v>1197831</v>
      </c>
      <c r="D6554" s="9">
        <v>44248</v>
      </c>
      <c r="E6554" s="8" t="str">
        <f>TEXT(Table1[[#This Row],[Invoice Date]],"dd-mm-yyyy")</f>
        <v>21-02-2021</v>
      </c>
      <c r="F6554" s="1" t="str">
        <f t="shared" si="408"/>
        <v>February</v>
      </c>
      <c r="G6554" s="1" t="str">
        <f t="shared" si="409"/>
        <v>2021</v>
      </c>
      <c r="H6554" s="1" t="str">
        <f t="shared" si="410"/>
        <v>Sunday</v>
      </c>
      <c r="I6554" s="1" t="str">
        <f t="shared" si="411"/>
        <v>21</v>
      </c>
      <c r="J6554" t="s">
        <v>26</v>
      </c>
      <c r="K6554" t="s">
        <v>101</v>
      </c>
      <c r="L6554" t="s">
        <v>102</v>
      </c>
      <c r="M6554" t="s">
        <v>20</v>
      </c>
      <c r="N6554">
        <v>18</v>
      </c>
      <c r="O6554">
        <v>70</v>
      </c>
      <c r="P6554">
        <v>1260</v>
      </c>
      <c r="Q6554">
        <v>630</v>
      </c>
      <c r="R6554">
        <v>0.5</v>
      </c>
      <c r="S6554" t="s">
        <v>82</v>
      </c>
      <c r="T6554" t="str">
        <f>IF(Table1[[#This Row],[Units Sold]]&gt; 700,"High Units","low Units")</f>
        <v>low Units</v>
      </c>
      <c r="U6554">
        <f>SUM(Table1[[#This Row],[Operating Profit]])/SUM(Table1[Operating Profit])*100</f>
        <v>1.8968183677967065E-4</v>
      </c>
      <c r="V6554">
        <f>SUM(Table1[[#This Row],[Price per Unit]]*Table1[[#This Row],[Units Sold]])</f>
        <v>1260</v>
      </c>
      <c r="W6554">
        <f>SUM(Table1[[#This Row],[Total Sales]]-Table1[[#This Row],[Operating Profit]])</f>
        <v>630</v>
      </c>
      <c r="X6554">
        <f>SUM(Table1[[#This Row],[Total Sales]]-Table1[[#This Row],[Cost]])</f>
        <v>630</v>
      </c>
      <c r="Y6554">
        <f>SUM(Table1[[#This Row],[profit/loss]])/SUM(Table1[profit/loss])</f>
        <v>1.8968183677967065E-6</v>
      </c>
    </row>
    <row r="6555" spans="1:25" x14ac:dyDescent="0.3">
      <c r="A6555" t="s">
        <v>24</v>
      </c>
      <c r="B6555" t="s">
        <v>82</v>
      </c>
      <c r="C6555">
        <v>1197831</v>
      </c>
      <c r="D6555" s="9">
        <v>44248</v>
      </c>
      <c r="E6555" s="8" t="str">
        <f>TEXT(Table1[[#This Row],[Invoice Date]],"dd-mm-yyyy")</f>
        <v>21-02-2021</v>
      </c>
      <c r="F6555" s="1" t="str">
        <f t="shared" si="408"/>
        <v>February</v>
      </c>
      <c r="G6555" s="1" t="str">
        <f t="shared" si="409"/>
        <v>2021</v>
      </c>
      <c r="H6555" s="1" t="str">
        <f t="shared" si="410"/>
        <v>Sunday</v>
      </c>
      <c r="I6555" s="1" t="str">
        <f t="shared" si="411"/>
        <v>21</v>
      </c>
      <c r="J6555" t="s">
        <v>26</v>
      </c>
      <c r="K6555" t="s">
        <v>101</v>
      </c>
      <c r="L6555" t="s">
        <v>102</v>
      </c>
      <c r="M6555" t="s">
        <v>21</v>
      </c>
      <c r="N6555">
        <v>34</v>
      </c>
      <c r="O6555">
        <v>98</v>
      </c>
      <c r="P6555">
        <v>3332</v>
      </c>
      <c r="Q6555">
        <v>1499</v>
      </c>
      <c r="R6555">
        <v>0.45</v>
      </c>
      <c r="S6555" t="s">
        <v>82</v>
      </c>
      <c r="T6555" t="str">
        <f>IF(Table1[[#This Row],[Units Sold]]&gt; 700,"High Units","low Units")</f>
        <v>low Units</v>
      </c>
      <c r="U6555">
        <f>SUM(Table1[[#This Row],[Operating Profit]])/SUM(Table1[Operating Profit])*100</f>
        <v>4.5132233862337509E-4</v>
      </c>
      <c r="V6555">
        <f>SUM(Table1[[#This Row],[Price per Unit]]*Table1[[#This Row],[Units Sold]])</f>
        <v>3332</v>
      </c>
      <c r="W6555">
        <f>SUM(Table1[[#This Row],[Total Sales]]-Table1[[#This Row],[Operating Profit]])</f>
        <v>1833</v>
      </c>
      <c r="X6555">
        <f>SUM(Table1[[#This Row],[Total Sales]]-Table1[[#This Row],[Cost]])</f>
        <v>1499</v>
      </c>
      <c r="Y6555">
        <f>SUM(Table1[[#This Row],[profit/loss]])/SUM(Table1[profit/loss])</f>
        <v>4.5132233862337508E-6</v>
      </c>
    </row>
    <row r="6556" spans="1:25" x14ac:dyDescent="0.3">
      <c r="A6556" t="s">
        <v>24</v>
      </c>
      <c r="B6556" t="s">
        <v>82</v>
      </c>
      <c r="C6556">
        <v>1197831</v>
      </c>
      <c r="D6556" s="9">
        <v>44248</v>
      </c>
      <c r="E6556" s="8" t="str">
        <f>TEXT(Table1[[#This Row],[Invoice Date]],"dd-mm-yyyy")</f>
        <v>21-02-2021</v>
      </c>
      <c r="F6556" s="1" t="str">
        <f t="shared" si="408"/>
        <v>February</v>
      </c>
      <c r="G6556" s="1" t="str">
        <f t="shared" si="409"/>
        <v>2021</v>
      </c>
      <c r="H6556" s="1" t="str">
        <f t="shared" si="410"/>
        <v>Sunday</v>
      </c>
      <c r="I6556" s="1" t="str">
        <f t="shared" si="411"/>
        <v>21</v>
      </c>
      <c r="J6556" t="s">
        <v>26</v>
      </c>
      <c r="K6556" t="s">
        <v>101</v>
      </c>
      <c r="L6556" t="s">
        <v>102</v>
      </c>
      <c r="M6556" t="s">
        <v>22</v>
      </c>
      <c r="N6556">
        <v>19</v>
      </c>
      <c r="O6556">
        <v>115</v>
      </c>
      <c r="P6556">
        <v>2185</v>
      </c>
      <c r="Q6556">
        <v>1180</v>
      </c>
      <c r="R6556">
        <v>0.54</v>
      </c>
      <c r="S6556" t="s">
        <v>82</v>
      </c>
      <c r="T6556" t="str">
        <f>IF(Table1[[#This Row],[Units Sold]]&gt; 700,"High Units","low Units")</f>
        <v>low Units</v>
      </c>
      <c r="U6556">
        <f>SUM(Table1[[#This Row],[Operating Profit]])/SUM(Table1[Operating Profit])*100</f>
        <v>3.552770911111292E-4</v>
      </c>
      <c r="V6556">
        <f>SUM(Table1[[#This Row],[Price per Unit]]*Table1[[#This Row],[Units Sold]])</f>
        <v>2185</v>
      </c>
      <c r="W6556">
        <f>SUM(Table1[[#This Row],[Total Sales]]-Table1[[#This Row],[Operating Profit]])</f>
        <v>1005</v>
      </c>
      <c r="X6556">
        <f>SUM(Table1[[#This Row],[Total Sales]]-Table1[[#This Row],[Cost]])</f>
        <v>1180</v>
      </c>
      <c r="Y6556">
        <f>SUM(Table1[[#This Row],[profit/loss]])/SUM(Table1[profit/loss])</f>
        <v>3.5527709111112918E-6</v>
      </c>
    </row>
    <row r="6557" spans="1:25" x14ac:dyDescent="0.3">
      <c r="A6557" t="s">
        <v>24</v>
      </c>
      <c r="B6557" t="s">
        <v>82</v>
      </c>
      <c r="C6557">
        <v>1197831</v>
      </c>
      <c r="D6557" s="9">
        <v>44274</v>
      </c>
      <c r="E6557" s="8" t="str">
        <f>TEXT(Table1[[#This Row],[Invoice Date]],"dd-mm-yyyy")</f>
        <v>19-03-2021</v>
      </c>
      <c r="F6557" s="1" t="str">
        <f t="shared" si="408"/>
        <v>March</v>
      </c>
      <c r="G6557" s="1" t="str">
        <f t="shared" si="409"/>
        <v>2021</v>
      </c>
      <c r="H6557" s="1" t="str">
        <f t="shared" si="410"/>
        <v>Friday</v>
      </c>
      <c r="I6557" s="1" t="str">
        <f t="shared" si="411"/>
        <v>19</v>
      </c>
      <c r="J6557" t="s">
        <v>26</v>
      </c>
      <c r="K6557" t="s">
        <v>101</v>
      </c>
      <c r="L6557" t="s">
        <v>102</v>
      </c>
      <c r="M6557" t="s">
        <v>16</v>
      </c>
      <c r="N6557">
        <v>18</v>
      </c>
      <c r="O6557">
        <v>181</v>
      </c>
      <c r="P6557">
        <v>3258</v>
      </c>
      <c r="Q6557">
        <v>1727</v>
      </c>
      <c r="R6557">
        <v>0.53</v>
      </c>
      <c r="S6557" t="s">
        <v>82</v>
      </c>
      <c r="T6557" t="str">
        <f>IF(Table1[[#This Row],[Units Sold]]&gt; 700,"High Units","low Units")</f>
        <v>low Units</v>
      </c>
      <c r="U6557">
        <f>SUM(Table1[[#This Row],[Operating Profit]])/SUM(Table1[Operating Profit])*100</f>
        <v>5.1996909860077978E-4</v>
      </c>
      <c r="V6557">
        <f>SUM(Table1[[#This Row],[Price per Unit]]*Table1[[#This Row],[Units Sold]])</f>
        <v>3258</v>
      </c>
      <c r="W6557">
        <f>SUM(Table1[[#This Row],[Total Sales]]-Table1[[#This Row],[Operating Profit]])</f>
        <v>1531</v>
      </c>
      <c r="X6557">
        <f>SUM(Table1[[#This Row],[Total Sales]]-Table1[[#This Row],[Cost]])</f>
        <v>1727</v>
      </c>
      <c r="Y6557">
        <f>SUM(Table1[[#This Row],[profit/loss]])/SUM(Table1[profit/loss])</f>
        <v>5.1996909860077974E-6</v>
      </c>
    </row>
    <row r="6558" spans="1:25" x14ac:dyDescent="0.3">
      <c r="A6558" t="s">
        <v>24</v>
      </c>
      <c r="B6558" t="s">
        <v>82</v>
      </c>
      <c r="C6558">
        <v>1197831</v>
      </c>
      <c r="D6558" s="9">
        <v>44274</v>
      </c>
      <c r="E6558" s="8" t="str">
        <f>TEXT(Table1[[#This Row],[Invoice Date]],"dd-mm-yyyy")</f>
        <v>19-03-2021</v>
      </c>
      <c r="F6558" s="1" t="str">
        <f t="shared" si="408"/>
        <v>March</v>
      </c>
      <c r="G6558" s="1" t="str">
        <f t="shared" si="409"/>
        <v>2021</v>
      </c>
      <c r="H6558" s="1" t="str">
        <f t="shared" si="410"/>
        <v>Friday</v>
      </c>
      <c r="I6558" s="1" t="str">
        <f t="shared" si="411"/>
        <v>19</v>
      </c>
      <c r="J6558" t="s">
        <v>26</v>
      </c>
      <c r="K6558" t="s">
        <v>101</v>
      </c>
      <c r="L6558" t="s">
        <v>102</v>
      </c>
      <c r="M6558" t="s">
        <v>18</v>
      </c>
      <c r="N6558">
        <v>20</v>
      </c>
      <c r="O6558">
        <v>98</v>
      </c>
      <c r="P6558">
        <v>1960</v>
      </c>
      <c r="Q6558">
        <v>882</v>
      </c>
      <c r="R6558">
        <v>0.45</v>
      </c>
      <c r="S6558" t="s">
        <v>82</v>
      </c>
      <c r="T6558" t="str">
        <f>IF(Table1[[#This Row],[Units Sold]]&gt; 700,"High Units","low Units")</f>
        <v>low Units</v>
      </c>
      <c r="U6558">
        <f>SUM(Table1[[#This Row],[Operating Profit]])/SUM(Table1[Operating Profit])*100</f>
        <v>2.6555457149153892E-4</v>
      </c>
      <c r="V6558">
        <f>SUM(Table1[[#This Row],[Price per Unit]]*Table1[[#This Row],[Units Sold]])</f>
        <v>1960</v>
      </c>
      <c r="W6558">
        <f>SUM(Table1[[#This Row],[Total Sales]]-Table1[[#This Row],[Operating Profit]])</f>
        <v>1078</v>
      </c>
      <c r="X6558">
        <f>SUM(Table1[[#This Row],[Total Sales]]-Table1[[#This Row],[Cost]])</f>
        <v>882</v>
      </c>
      <c r="Y6558">
        <f>SUM(Table1[[#This Row],[profit/loss]])/SUM(Table1[profit/loss])</f>
        <v>2.6555457149153892E-6</v>
      </c>
    </row>
    <row r="6559" spans="1:25" x14ac:dyDescent="0.3">
      <c r="A6559" t="s">
        <v>24</v>
      </c>
      <c r="B6559" t="s">
        <v>82</v>
      </c>
      <c r="C6559">
        <v>1197831</v>
      </c>
      <c r="D6559" s="9">
        <v>44274</v>
      </c>
      <c r="E6559" s="8" t="str">
        <f>TEXT(Table1[[#This Row],[Invoice Date]],"dd-mm-yyyy")</f>
        <v>19-03-2021</v>
      </c>
      <c r="F6559" s="1" t="str">
        <f t="shared" si="408"/>
        <v>March</v>
      </c>
      <c r="G6559" s="1" t="str">
        <f t="shared" si="409"/>
        <v>2021</v>
      </c>
      <c r="H6559" s="1" t="str">
        <f t="shared" si="410"/>
        <v>Friday</v>
      </c>
      <c r="I6559" s="1" t="str">
        <f t="shared" si="411"/>
        <v>19</v>
      </c>
      <c r="J6559" t="s">
        <v>26</v>
      </c>
      <c r="K6559" t="s">
        <v>101</v>
      </c>
      <c r="L6559" t="s">
        <v>102</v>
      </c>
      <c r="M6559" t="s">
        <v>19</v>
      </c>
      <c r="N6559">
        <v>10</v>
      </c>
      <c r="O6559">
        <v>88</v>
      </c>
      <c r="P6559">
        <v>880</v>
      </c>
      <c r="Q6559">
        <v>475</v>
      </c>
      <c r="R6559">
        <v>0.54</v>
      </c>
      <c r="S6559" t="s">
        <v>82</v>
      </c>
      <c r="T6559" t="str">
        <f>IF(Table1[[#This Row],[Units Sold]]&gt; 700,"High Units","low Units")</f>
        <v>low Units</v>
      </c>
      <c r="U6559">
        <f>SUM(Table1[[#This Row],[Operating Profit]])/SUM(Table1[Operating Profit])*100</f>
        <v>1.4301408328625963E-4</v>
      </c>
      <c r="V6559">
        <f>SUM(Table1[[#This Row],[Price per Unit]]*Table1[[#This Row],[Units Sold]])</f>
        <v>880</v>
      </c>
      <c r="W6559">
        <f>SUM(Table1[[#This Row],[Total Sales]]-Table1[[#This Row],[Operating Profit]])</f>
        <v>405</v>
      </c>
      <c r="X6559">
        <f>SUM(Table1[[#This Row],[Total Sales]]-Table1[[#This Row],[Cost]])</f>
        <v>475</v>
      </c>
      <c r="Y6559">
        <f>SUM(Table1[[#This Row],[profit/loss]])/SUM(Table1[profit/loss])</f>
        <v>1.4301408328625963E-6</v>
      </c>
    </row>
    <row r="6560" spans="1:25" x14ac:dyDescent="0.3">
      <c r="A6560" t="s">
        <v>24</v>
      </c>
      <c r="B6560" t="s">
        <v>82</v>
      </c>
      <c r="C6560">
        <v>1197831</v>
      </c>
      <c r="D6560" s="9">
        <v>44274</v>
      </c>
      <c r="E6560" s="8" t="str">
        <f>TEXT(Table1[[#This Row],[Invoice Date]],"dd-mm-yyyy")</f>
        <v>19-03-2021</v>
      </c>
      <c r="F6560" s="1" t="str">
        <f t="shared" si="408"/>
        <v>March</v>
      </c>
      <c r="G6560" s="1" t="str">
        <f t="shared" si="409"/>
        <v>2021</v>
      </c>
      <c r="H6560" s="1" t="str">
        <f t="shared" si="410"/>
        <v>Friday</v>
      </c>
      <c r="I6560" s="1" t="str">
        <f t="shared" si="411"/>
        <v>19</v>
      </c>
      <c r="J6560" t="s">
        <v>26</v>
      </c>
      <c r="K6560" t="s">
        <v>101</v>
      </c>
      <c r="L6560" t="s">
        <v>102</v>
      </c>
      <c r="M6560" t="s">
        <v>20</v>
      </c>
      <c r="N6560">
        <v>19</v>
      </c>
      <c r="O6560">
        <v>60</v>
      </c>
      <c r="P6560">
        <v>1140</v>
      </c>
      <c r="Q6560">
        <v>593</v>
      </c>
      <c r="R6560">
        <v>0.52</v>
      </c>
      <c r="S6560" t="s">
        <v>82</v>
      </c>
      <c r="T6560" t="str">
        <f>IF(Table1[[#This Row],[Units Sold]]&gt; 700,"High Units","low Units")</f>
        <v>low Units</v>
      </c>
      <c r="U6560">
        <f>SUM(Table1[[#This Row],[Operating Profit]])/SUM(Table1[Operating Profit])*100</f>
        <v>1.7854179239737254E-4</v>
      </c>
      <c r="V6560">
        <f>SUM(Table1[[#This Row],[Price per Unit]]*Table1[[#This Row],[Units Sold]])</f>
        <v>1140</v>
      </c>
      <c r="W6560">
        <f>SUM(Table1[[#This Row],[Total Sales]]-Table1[[#This Row],[Operating Profit]])</f>
        <v>547</v>
      </c>
      <c r="X6560">
        <f>SUM(Table1[[#This Row],[Total Sales]]-Table1[[#This Row],[Cost]])</f>
        <v>593</v>
      </c>
      <c r="Y6560">
        <f>SUM(Table1[[#This Row],[profit/loss]])/SUM(Table1[profit/loss])</f>
        <v>1.7854179239737254E-6</v>
      </c>
    </row>
    <row r="6561" spans="1:25" x14ac:dyDescent="0.3">
      <c r="A6561" t="s">
        <v>24</v>
      </c>
      <c r="B6561" t="s">
        <v>82</v>
      </c>
      <c r="C6561">
        <v>1197831</v>
      </c>
      <c r="D6561" s="9">
        <v>44274</v>
      </c>
      <c r="E6561" s="8" t="str">
        <f>TEXT(Table1[[#This Row],[Invoice Date]],"dd-mm-yyyy")</f>
        <v>19-03-2021</v>
      </c>
      <c r="F6561" s="1" t="str">
        <f t="shared" si="408"/>
        <v>March</v>
      </c>
      <c r="G6561" s="1" t="str">
        <f t="shared" si="409"/>
        <v>2021</v>
      </c>
      <c r="H6561" s="1" t="str">
        <f t="shared" si="410"/>
        <v>Friday</v>
      </c>
      <c r="I6561" s="1" t="str">
        <f t="shared" si="411"/>
        <v>19</v>
      </c>
      <c r="J6561" t="s">
        <v>26</v>
      </c>
      <c r="K6561" t="s">
        <v>101</v>
      </c>
      <c r="L6561" t="s">
        <v>102</v>
      </c>
      <c r="M6561" t="s">
        <v>21</v>
      </c>
      <c r="N6561">
        <v>32</v>
      </c>
      <c r="O6561">
        <v>65</v>
      </c>
      <c r="P6561">
        <v>2080</v>
      </c>
      <c r="Q6561">
        <v>957</v>
      </c>
      <c r="R6561">
        <v>0.46</v>
      </c>
      <c r="S6561" t="s">
        <v>82</v>
      </c>
      <c r="T6561" t="str">
        <f>IF(Table1[[#This Row],[Units Sold]]&gt; 700,"High Units","low Units")</f>
        <v>low Units</v>
      </c>
      <c r="U6561">
        <f>SUM(Table1[[#This Row],[Operating Profit]])/SUM(Table1[Operating Profit])*100</f>
        <v>2.8813574253673784E-4</v>
      </c>
      <c r="V6561">
        <f>SUM(Table1[[#This Row],[Price per Unit]]*Table1[[#This Row],[Units Sold]])</f>
        <v>2080</v>
      </c>
      <c r="W6561">
        <f>SUM(Table1[[#This Row],[Total Sales]]-Table1[[#This Row],[Operating Profit]])</f>
        <v>1123</v>
      </c>
      <c r="X6561">
        <f>SUM(Table1[[#This Row],[Total Sales]]-Table1[[#This Row],[Cost]])</f>
        <v>957</v>
      </c>
      <c r="Y6561">
        <f>SUM(Table1[[#This Row],[profit/loss]])/SUM(Table1[profit/loss])</f>
        <v>2.8813574253673782E-6</v>
      </c>
    </row>
    <row r="6562" spans="1:25" x14ac:dyDescent="0.3">
      <c r="A6562" t="s">
        <v>24</v>
      </c>
      <c r="B6562" t="s">
        <v>82</v>
      </c>
      <c r="C6562">
        <v>1197831</v>
      </c>
      <c r="D6562" s="9">
        <v>44274</v>
      </c>
      <c r="E6562" s="8" t="str">
        <f>TEXT(Table1[[#This Row],[Invoice Date]],"dd-mm-yyyy")</f>
        <v>19-03-2021</v>
      </c>
      <c r="F6562" s="1" t="str">
        <f t="shared" si="408"/>
        <v>March</v>
      </c>
      <c r="G6562" s="1" t="str">
        <f t="shared" si="409"/>
        <v>2021</v>
      </c>
      <c r="H6562" s="1" t="str">
        <f t="shared" si="410"/>
        <v>Friday</v>
      </c>
      <c r="I6562" s="1" t="str">
        <f t="shared" si="411"/>
        <v>19</v>
      </c>
      <c r="J6562" t="s">
        <v>26</v>
      </c>
      <c r="K6562" t="s">
        <v>101</v>
      </c>
      <c r="L6562" t="s">
        <v>102</v>
      </c>
      <c r="M6562" t="s">
        <v>22</v>
      </c>
      <c r="N6562">
        <v>24</v>
      </c>
      <c r="O6562">
        <v>102</v>
      </c>
      <c r="P6562">
        <v>2448</v>
      </c>
      <c r="Q6562">
        <v>1248</v>
      </c>
      <c r="R6562">
        <v>0.51</v>
      </c>
      <c r="S6562" t="s">
        <v>82</v>
      </c>
      <c r="T6562" t="str">
        <f>IF(Table1[[#This Row],[Units Sold]]&gt; 700,"High Units","low Units")</f>
        <v>low Units</v>
      </c>
      <c r="U6562">
        <f>SUM(Table1[[#This Row],[Operating Profit]])/SUM(Table1[Operating Profit])*100</f>
        <v>3.7575068619210948E-4</v>
      </c>
      <c r="V6562">
        <f>SUM(Table1[[#This Row],[Price per Unit]]*Table1[[#This Row],[Units Sold]])</f>
        <v>2448</v>
      </c>
      <c r="W6562">
        <f>SUM(Table1[[#This Row],[Total Sales]]-Table1[[#This Row],[Operating Profit]])</f>
        <v>1200</v>
      </c>
      <c r="X6562">
        <f>SUM(Table1[[#This Row],[Total Sales]]-Table1[[#This Row],[Cost]])</f>
        <v>1248</v>
      </c>
      <c r="Y6562">
        <f>SUM(Table1[[#This Row],[profit/loss]])/SUM(Table1[profit/loss])</f>
        <v>3.7575068619210948E-6</v>
      </c>
    </row>
    <row r="6563" spans="1:25" x14ac:dyDescent="0.3">
      <c r="A6563" t="s">
        <v>24</v>
      </c>
      <c r="B6563" t="s">
        <v>82</v>
      </c>
      <c r="C6563">
        <v>1197831</v>
      </c>
      <c r="D6563" s="9">
        <v>44306</v>
      </c>
      <c r="E6563" s="8" t="str">
        <f>TEXT(Table1[[#This Row],[Invoice Date]],"dd-mm-yyyy")</f>
        <v>20-04-2021</v>
      </c>
      <c r="F6563" s="1" t="str">
        <f t="shared" si="408"/>
        <v>April</v>
      </c>
      <c r="G6563" s="1" t="str">
        <f t="shared" si="409"/>
        <v>2021</v>
      </c>
      <c r="H6563" s="1" t="str">
        <f t="shared" si="410"/>
        <v>Tuesday</v>
      </c>
      <c r="I6563" s="1" t="str">
        <f t="shared" si="411"/>
        <v>20</v>
      </c>
      <c r="J6563" t="s">
        <v>26</v>
      </c>
      <c r="K6563" t="s">
        <v>101</v>
      </c>
      <c r="L6563" t="s">
        <v>102</v>
      </c>
      <c r="M6563" t="s">
        <v>16</v>
      </c>
      <c r="N6563">
        <v>23</v>
      </c>
      <c r="O6563">
        <v>174</v>
      </c>
      <c r="P6563">
        <v>4002</v>
      </c>
      <c r="Q6563">
        <v>2161</v>
      </c>
      <c r="R6563">
        <v>0.54</v>
      </c>
      <c r="S6563" t="s">
        <v>82</v>
      </c>
      <c r="T6563" t="str">
        <f>IF(Table1[[#This Row],[Units Sold]]&gt; 700,"High Units","low Units")</f>
        <v>low Units</v>
      </c>
      <c r="U6563">
        <f>SUM(Table1[[#This Row],[Operating Profit]])/SUM(Table1[Operating Profit])*100</f>
        <v>6.5063880838233063E-4</v>
      </c>
      <c r="V6563">
        <f>SUM(Table1[[#This Row],[Price per Unit]]*Table1[[#This Row],[Units Sold]])</f>
        <v>4002</v>
      </c>
      <c r="W6563">
        <f>SUM(Table1[[#This Row],[Total Sales]]-Table1[[#This Row],[Operating Profit]])</f>
        <v>1841</v>
      </c>
      <c r="X6563">
        <f>SUM(Table1[[#This Row],[Total Sales]]-Table1[[#This Row],[Cost]])</f>
        <v>2161</v>
      </c>
      <c r="Y6563">
        <f>SUM(Table1[[#This Row],[profit/loss]])/SUM(Table1[profit/loss])</f>
        <v>6.506388083823306E-6</v>
      </c>
    </row>
    <row r="6564" spans="1:25" x14ac:dyDescent="0.3">
      <c r="A6564" t="s">
        <v>24</v>
      </c>
      <c r="B6564" t="s">
        <v>82</v>
      </c>
      <c r="C6564">
        <v>1197831</v>
      </c>
      <c r="D6564" s="9">
        <v>44306</v>
      </c>
      <c r="E6564" s="8" t="str">
        <f>TEXT(Table1[[#This Row],[Invoice Date]],"dd-mm-yyyy")</f>
        <v>20-04-2021</v>
      </c>
      <c r="F6564" s="1" t="str">
        <f t="shared" si="408"/>
        <v>April</v>
      </c>
      <c r="G6564" s="1" t="str">
        <f t="shared" si="409"/>
        <v>2021</v>
      </c>
      <c r="H6564" s="1" t="str">
        <f t="shared" si="410"/>
        <v>Tuesday</v>
      </c>
      <c r="I6564" s="1" t="str">
        <f t="shared" si="411"/>
        <v>20</v>
      </c>
      <c r="J6564" t="s">
        <v>26</v>
      </c>
      <c r="K6564" t="s">
        <v>101</v>
      </c>
      <c r="L6564" t="s">
        <v>102</v>
      </c>
      <c r="M6564" t="s">
        <v>18</v>
      </c>
      <c r="N6564">
        <v>24</v>
      </c>
      <c r="O6564">
        <v>81</v>
      </c>
      <c r="P6564">
        <v>1944</v>
      </c>
      <c r="Q6564">
        <v>953</v>
      </c>
      <c r="R6564">
        <v>0.49</v>
      </c>
      <c r="S6564" t="s">
        <v>82</v>
      </c>
      <c r="T6564" t="str">
        <f>IF(Table1[[#This Row],[Units Sold]]&gt; 700,"High Units","low Units")</f>
        <v>low Units</v>
      </c>
      <c r="U6564">
        <f>SUM(Table1[[#This Row],[Operating Profit]])/SUM(Table1[Operating Profit])*100</f>
        <v>2.8693141341432717E-4</v>
      </c>
      <c r="V6564">
        <f>SUM(Table1[[#This Row],[Price per Unit]]*Table1[[#This Row],[Units Sold]])</f>
        <v>1944</v>
      </c>
      <c r="W6564">
        <f>SUM(Table1[[#This Row],[Total Sales]]-Table1[[#This Row],[Operating Profit]])</f>
        <v>991</v>
      </c>
      <c r="X6564">
        <f>SUM(Table1[[#This Row],[Total Sales]]-Table1[[#This Row],[Cost]])</f>
        <v>953</v>
      </c>
      <c r="Y6564">
        <f>SUM(Table1[[#This Row],[profit/loss]])/SUM(Table1[profit/loss])</f>
        <v>2.8693141341432718E-6</v>
      </c>
    </row>
    <row r="6565" spans="1:25" x14ac:dyDescent="0.3">
      <c r="A6565" t="s">
        <v>24</v>
      </c>
      <c r="B6565" t="s">
        <v>82</v>
      </c>
      <c r="C6565">
        <v>1197831</v>
      </c>
      <c r="D6565" s="9">
        <v>44306</v>
      </c>
      <c r="E6565" s="8" t="str">
        <f>TEXT(Table1[[#This Row],[Invoice Date]],"dd-mm-yyyy")</f>
        <v>20-04-2021</v>
      </c>
      <c r="F6565" s="1" t="str">
        <f t="shared" si="408"/>
        <v>April</v>
      </c>
      <c r="G6565" s="1" t="str">
        <f t="shared" si="409"/>
        <v>2021</v>
      </c>
      <c r="H6565" s="1" t="str">
        <f t="shared" si="410"/>
        <v>Tuesday</v>
      </c>
      <c r="I6565" s="1" t="str">
        <f t="shared" si="411"/>
        <v>20</v>
      </c>
      <c r="J6565" t="s">
        <v>26</v>
      </c>
      <c r="K6565" t="s">
        <v>101</v>
      </c>
      <c r="L6565" t="s">
        <v>102</v>
      </c>
      <c r="M6565" t="s">
        <v>19</v>
      </c>
      <c r="N6565">
        <v>14</v>
      </c>
      <c r="O6565">
        <v>75</v>
      </c>
      <c r="P6565">
        <v>1050</v>
      </c>
      <c r="Q6565">
        <v>546</v>
      </c>
      <c r="R6565">
        <v>0.52</v>
      </c>
      <c r="S6565" t="s">
        <v>82</v>
      </c>
      <c r="T6565" t="str">
        <f>IF(Table1[[#This Row],[Units Sold]]&gt; 700,"High Units","low Units")</f>
        <v>low Units</v>
      </c>
      <c r="U6565">
        <f>SUM(Table1[[#This Row],[Operating Profit]])/SUM(Table1[Operating Profit])*100</f>
        <v>1.643909252090479E-4</v>
      </c>
      <c r="V6565">
        <f>SUM(Table1[[#This Row],[Price per Unit]]*Table1[[#This Row],[Units Sold]])</f>
        <v>1050</v>
      </c>
      <c r="W6565">
        <f>SUM(Table1[[#This Row],[Total Sales]]-Table1[[#This Row],[Operating Profit]])</f>
        <v>504</v>
      </c>
      <c r="X6565">
        <f>SUM(Table1[[#This Row],[Total Sales]]-Table1[[#This Row],[Cost]])</f>
        <v>546</v>
      </c>
      <c r="Y6565">
        <f>SUM(Table1[[#This Row],[profit/loss]])/SUM(Table1[profit/loss])</f>
        <v>1.6439092520904789E-6</v>
      </c>
    </row>
    <row r="6566" spans="1:25" x14ac:dyDescent="0.3">
      <c r="A6566" t="s">
        <v>24</v>
      </c>
      <c r="B6566" t="s">
        <v>82</v>
      </c>
      <c r="C6566">
        <v>1197831</v>
      </c>
      <c r="D6566" s="9">
        <v>44306</v>
      </c>
      <c r="E6566" s="8" t="str">
        <f>TEXT(Table1[[#This Row],[Invoice Date]],"dd-mm-yyyy")</f>
        <v>20-04-2021</v>
      </c>
      <c r="F6566" s="1" t="str">
        <f t="shared" si="408"/>
        <v>April</v>
      </c>
      <c r="G6566" s="1" t="str">
        <f t="shared" si="409"/>
        <v>2021</v>
      </c>
      <c r="H6566" s="1" t="str">
        <f t="shared" si="410"/>
        <v>Tuesday</v>
      </c>
      <c r="I6566" s="1" t="str">
        <f t="shared" si="411"/>
        <v>20</v>
      </c>
      <c r="J6566" t="s">
        <v>26</v>
      </c>
      <c r="K6566" t="s">
        <v>101</v>
      </c>
      <c r="L6566" t="s">
        <v>102</v>
      </c>
      <c r="M6566" t="s">
        <v>20</v>
      </c>
      <c r="N6566">
        <v>20</v>
      </c>
      <c r="O6566">
        <v>63</v>
      </c>
      <c r="P6566">
        <v>1260</v>
      </c>
      <c r="Q6566">
        <v>668</v>
      </c>
      <c r="R6566">
        <v>0.53</v>
      </c>
      <c r="S6566" t="s">
        <v>82</v>
      </c>
      <c r="T6566" t="str">
        <f>IF(Table1[[#This Row],[Units Sold]]&gt; 700,"High Units","low Units")</f>
        <v>low Units</v>
      </c>
      <c r="U6566">
        <f>SUM(Table1[[#This Row],[Operating Profit]])/SUM(Table1[Operating Profit])*100</f>
        <v>2.0112296344257141E-4</v>
      </c>
      <c r="V6566">
        <f>SUM(Table1[[#This Row],[Price per Unit]]*Table1[[#This Row],[Units Sold]])</f>
        <v>1260</v>
      </c>
      <c r="W6566">
        <f>SUM(Table1[[#This Row],[Total Sales]]-Table1[[#This Row],[Operating Profit]])</f>
        <v>592</v>
      </c>
      <c r="X6566">
        <f>SUM(Table1[[#This Row],[Total Sales]]-Table1[[#This Row],[Cost]])</f>
        <v>668</v>
      </c>
      <c r="Y6566">
        <f>SUM(Table1[[#This Row],[profit/loss]])/SUM(Table1[profit/loss])</f>
        <v>2.0112296344257141E-6</v>
      </c>
    </row>
    <row r="6567" spans="1:25" x14ac:dyDescent="0.3">
      <c r="A6567" t="s">
        <v>24</v>
      </c>
      <c r="B6567" t="s">
        <v>82</v>
      </c>
      <c r="C6567">
        <v>1197831</v>
      </c>
      <c r="D6567" s="9">
        <v>44306</v>
      </c>
      <c r="E6567" s="8" t="str">
        <f>TEXT(Table1[[#This Row],[Invoice Date]],"dd-mm-yyyy")</f>
        <v>20-04-2021</v>
      </c>
      <c r="F6567" s="1" t="str">
        <f t="shared" si="408"/>
        <v>April</v>
      </c>
      <c r="G6567" s="1" t="str">
        <f t="shared" si="409"/>
        <v>2021</v>
      </c>
      <c r="H6567" s="1" t="str">
        <f t="shared" si="410"/>
        <v>Tuesday</v>
      </c>
      <c r="I6567" s="1" t="str">
        <f t="shared" si="411"/>
        <v>20</v>
      </c>
      <c r="J6567" t="s">
        <v>26</v>
      </c>
      <c r="K6567" t="s">
        <v>101</v>
      </c>
      <c r="L6567" t="s">
        <v>102</v>
      </c>
      <c r="M6567" t="s">
        <v>21</v>
      </c>
      <c r="N6567">
        <v>37</v>
      </c>
      <c r="O6567">
        <v>73</v>
      </c>
      <c r="P6567">
        <v>2701</v>
      </c>
      <c r="Q6567">
        <v>1296</v>
      </c>
      <c r="R6567">
        <v>0.48</v>
      </c>
      <c r="S6567" t="s">
        <v>82</v>
      </c>
      <c r="T6567" t="str">
        <f>IF(Table1[[#This Row],[Units Sold]]&gt; 700,"High Units","low Units")</f>
        <v>low Units</v>
      </c>
      <c r="U6567">
        <f>SUM(Table1[[#This Row],[Operating Profit]])/SUM(Table1[Operating Profit])*100</f>
        <v>3.902026356610368E-4</v>
      </c>
      <c r="V6567">
        <f>SUM(Table1[[#This Row],[Price per Unit]]*Table1[[#This Row],[Units Sold]])</f>
        <v>2701</v>
      </c>
      <c r="W6567">
        <f>SUM(Table1[[#This Row],[Total Sales]]-Table1[[#This Row],[Operating Profit]])</f>
        <v>1405</v>
      </c>
      <c r="X6567">
        <f>SUM(Table1[[#This Row],[Total Sales]]-Table1[[#This Row],[Cost]])</f>
        <v>1296</v>
      </c>
      <c r="Y6567">
        <f>SUM(Table1[[#This Row],[profit/loss]])/SUM(Table1[profit/loss])</f>
        <v>3.9020263566103681E-6</v>
      </c>
    </row>
    <row r="6568" spans="1:25" x14ac:dyDescent="0.3">
      <c r="A6568" t="s">
        <v>24</v>
      </c>
      <c r="B6568" t="s">
        <v>82</v>
      </c>
      <c r="C6568">
        <v>1197831</v>
      </c>
      <c r="D6568" s="9">
        <v>44306</v>
      </c>
      <c r="E6568" s="8" t="str">
        <f>TEXT(Table1[[#This Row],[Invoice Date]],"dd-mm-yyyy")</f>
        <v>20-04-2021</v>
      </c>
      <c r="F6568" s="1" t="str">
        <f t="shared" si="408"/>
        <v>April</v>
      </c>
      <c r="G6568" s="1" t="str">
        <f t="shared" si="409"/>
        <v>2021</v>
      </c>
      <c r="H6568" s="1" t="str">
        <f t="shared" si="410"/>
        <v>Tuesday</v>
      </c>
      <c r="I6568" s="1" t="str">
        <f t="shared" si="411"/>
        <v>20</v>
      </c>
      <c r="J6568" t="s">
        <v>26</v>
      </c>
      <c r="K6568" t="s">
        <v>101</v>
      </c>
      <c r="L6568" t="s">
        <v>102</v>
      </c>
      <c r="M6568" t="s">
        <v>22</v>
      </c>
      <c r="N6568">
        <v>28</v>
      </c>
      <c r="O6568">
        <v>116</v>
      </c>
      <c r="P6568">
        <v>3248</v>
      </c>
      <c r="Q6568">
        <v>1656</v>
      </c>
      <c r="R6568">
        <v>0.51</v>
      </c>
      <c r="S6568" t="s">
        <v>82</v>
      </c>
      <c r="T6568" t="str">
        <f>IF(Table1[[#This Row],[Units Sold]]&gt; 700,"High Units","low Units")</f>
        <v>low Units</v>
      </c>
      <c r="U6568">
        <f>SUM(Table1[[#This Row],[Operating Profit]])/SUM(Table1[Operating Profit])*100</f>
        <v>4.9859225667799143E-4</v>
      </c>
      <c r="V6568">
        <f>SUM(Table1[[#This Row],[Price per Unit]]*Table1[[#This Row],[Units Sold]])</f>
        <v>3248</v>
      </c>
      <c r="W6568">
        <f>SUM(Table1[[#This Row],[Total Sales]]-Table1[[#This Row],[Operating Profit]])</f>
        <v>1592</v>
      </c>
      <c r="X6568">
        <f>SUM(Table1[[#This Row],[Total Sales]]-Table1[[#This Row],[Cost]])</f>
        <v>1656</v>
      </c>
      <c r="Y6568">
        <f>SUM(Table1[[#This Row],[profit/loss]])/SUM(Table1[profit/loss])</f>
        <v>4.9859225667799139E-6</v>
      </c>
    </row>
    <row r="6569" spans="1:25" x14ac:dyDescent="0.3">
      <c r="A6569" t="s">
        <v>24</v>
      </c>
      <c r="B6569" t="s">
        <v>82</v>
      </c>
      <c r="C6569">
        <v>1197831</v>
      </c>
      <c r="D6569" s="9">
        <v>44335</v>
      </c>
      <c r="E6569" s="8" t="str">
        <f>TEXT(Table1[[#This Row],[Invoice Date]],"dd-mm-yyyy")</f>
        <v>19-05-2021</v>
      </c>
      <c r="F6569" s="1" t="str">
        <f t="shared" si="408"/>
        <v>May</v>
      </c>
      <c r="G6569" s="1" t="str">
        <f t="shared" si="409"/>
        <v>2021</v>
      </c>
      <c r="H6569" s="1" t="str">
        <f t="shared" si="410"/>
        <v>Wednesday</v>
      </c>
      <c r="I6569" s="1" t="str">
        <f t="shared" si="411"/>
        <v>19</v>
      </c>
      <c r="J6569" t="s">
        <v>26</v>
      </c>
      <c r="K6569" t="s">
        <v>101</v>
      </c>
      <c r="L6569" t="s">
        <v>102</v>
      </c>
      <c r="M6569" t="s">
        <v>16</v>
      </c>
      <c r="N6569">
        <v>39</v>
      </c>
      <c r="O6569">
        <v>181</v>
      </c>
      <c r="P6569">
        <v>7059</v>
      </c>
      <c r="Q6569">
        <v>3812</v>
      </c>
      <c r="R6569">
        <v>0.54</v>
      </c>
      <c r="S6569" t="s">
        <v>82</v>
      </c>
      <c r="T6569" t="str">
        <f>IF(Table1[[#This Row],[Units Sold]]&gt; 700,"High Units","low Units")</f>
        <v>low Units</v>
      </c>
      <c r="U6569">
        <f>SUM(Table1[[#This Row],[Operating Profit]])/SUM(Table1[Operating Profit])*100</f>
        <v>1.1477256536573087E-3</v>
      </c>
      <c r="V6569">
        <f>SUM(Table1[[#This Row],[Price per Unit]]*Table1[[#This Row],[Units Sold]])</f>
        <v>7059</v>
      </c>
      <c r="W6569">
        <f>SUM(Table1[[#This Row],[Total Sales]]-Table1[[#This Row],[Operating Profit]])</f>
        <v>3247</v>
      </c>
      <c r="X6569">
        <f>SUM(Table1[[#This Row],[Total Sales]]-Table1[[#This Row],[Cost]])</f>
        <v>3812</v>
      </c>
      <c r="Y6569">
        <f>SUM(Table1[[#This Row],[profit/loss]])/SUM(Table1[profit/loss])</f>
        <v>1.1477256536573087E-5</v>
      </c>
    </row>
    <row r="6570" spans="1:25" x14ac:dyDescent="0.3">
      <c r="A6570" t="s">
        <v>24</v>
      </c>
      <c r="B6570" t="s">
        <v>82</v>
      </c>
      <c r="C6570">
        <v>1197831</v>
      </c>
      <c r="D6570" s="9">
        <v>44335</v>
      </c>
      <c r="E6570" s="8" t="str">
        <f>TEXT(Table1[[#This Row],[Invoice Date]],"dd-mm-yyyy")</f>
        <v>19-05-2021</v>
      </c>
      <c r="F6570" s="1" t="str">
        <f t="shared" si="408"/>
        <v>May</v>
      </c>
      <c r="G6570" s="1" t="str">
        <f t="shared" si="409"/>
        <v>2021</v>
      </c>
      <c r="H6570" s="1" t="str">
        <f t="shared" si="410"/>
        <v>Wednesday</v>
      </c>
      <c r="I6570" s="1" t="str">
        <f t="shared" si="411"/>
        <v>19</v>
      </c>
      <c r="J6570" t="s">
        <v>26</v>
      </c>
      <c r="K6570" t="s">
        <v>101</v>
      </c>
      <c r="L6570" t="s">
        <v>102</v>
      </c>
      <c r="M6570" t="s">
        <v>18</v>
      </c>
      <c r="N6570">
        <v>38</v>
      </c>
      <c r="O6570">
        <v>113</v>
      </c>
      <c r="P6570">
        <v>4294</v>
      </c>
      <c r="Q6570">
        <v>2147</v>
      </c>
      <c r="R6570">
        <v>0.5</v>
      </c>
      <c r="S6570" t="s">
        <v>82</v>
      </c>
      <c r="T6570" t="str">
        <f>IF(Table1[[#This Row],[Units Sold]]&gt; 700,"High Units","low Units")</f>
        <v>low Units</v>
      </c>
      <c r="U6570">
        <f>SUM(Table1[[#This Row],[Operating Profit]])/SUM(Table1[Operating Profit])*100</f>
        <v>6.4642365645389344E-4</v>
      </c>
      <c r="V6570">
        <f>SUM(Table1[[#This Row],[Price per Unit]]*Table1[[#This Row],[Units Sold]])</f>
        <v>4294</v>
      </c>
      <c r="W6570">
        <f>SUM(Table1[[#This Row],[Total Sales]]-Table1[[#This Row],[Operating Profit]])</f>
        <v>2147</v>
      </c>
      <c r="X6570">
        <f>SUM(Table1[[#This Row],[Total Sales]]-Table1[[#This Row],[Cost]])</f>
        <v>2147</v>
      </c>
      <c r="Y6570">
        <f>SUM(Table1[[#This Row],[profit/loss]])/SUM(Table1[profit/loss])</f>
        <v>6.4642365645389348E-6</v>
      </c>
    </row>
    <row r="6571" spans="1:25" x14ac:dyDescent="0.3">
      <c r="A6571" t="s">
        <v>24</v>
      </c>
      <c r="B6571" t="s">
        <v>82</v>
      </c>
      <c r="C6571">
        <v>1197831</v>
      </c>
      <c r="D6571" s="9">
        <v>44335</v>
      </c>
      <c r="E6571" s="8" t="str">
        <f>TEXT(Table1[[#This Row],[Invoice Date]],"dd-mm-yyyy")</f>
        <v>19-05-2021</v>
      </c>
      <c r="F6571" s="1" t="str">
        <f t="shared" si="408"/>
        <v>May</v>
      </c>
      <c r="G6571" s="1" t="str">
        <f t="shared" si="409"/>
        <v>2021</v>
      </c>
      <c r="H6571" s="1" t="str">
        <f t="shared" si="410"/>
        <v>Wednesday</v>
      </c>
      <c r="I6571" s="1" t="str">
        <f t="shared" si="411"/>
        <v>19</v>
      </c>
      <c r="J6571" t="s">
        <v>26</v>
      </c>
      <c r="K6571" t="s">
        <v>101</v>
      </c>
      <c r="L6571" t="s">
        <v>102</v>
      </c>
      <c r="M6571" t="s">
        <v>19</v>
      </c>
      <c r="N6571">
        <v>34</v>
      </c>
      <c r="O6571">
        <v>91</v>
      </c>
      <c r="P6571">
        <v>3094</v>
      </c>
      <c r="Q6571">
        <v>1702</v>
      </c>
      <c r="R6571">
        <v>0.55000000000000004</v>
      </c>
      <c r="S6571" t="s">
        <v>82</v>
      </c>
      <c r="T6571" t="str">
        <f>IF(Table1[[#This Row],[Units Sold]]&gt; 700,"High Units","low Units")</f>
        <v>low Units</v>
      </c>
      <c r="U6571">
        <f>SUM(Table1[[#This Row],[Operating Profit]])/SUM(Table1[Operating Profit])*100</f>
        <v>5.1244204158571339E-4</v>
      </c>
      <c r="V6571">
        <f>SUM(Table1[[#This Row],[Price per Unit]]*Table1[[#This Row],[Units Sold]])</f>
        <v>3094</v>
      </c>
      <c r="W6571">
        <f>SUM(Table1[[#This Row],[Total Sales]]-Table1[[#This Row],[Operating Profit]])</f>
        <v>1392</v>
      </c>
      <c r="X6571">
        <f>SUM(Table1[[#This Row],[Total Sales]]-Table1[[#This Row],[Cost]])</f>
        <v>1702</v>
      </c>
      <c r="Y6571">
        <f>SUM(Table1[[#This Row],[profit/loss]])/SUM(Table1[profit/loss])</f>
        <v>5.1244204158571343E-6</v>
      </c>
    </row>
    <row r="6572" spans="1:25" x14ac:dyDescent="0.3">
      <c r="A6572" t="s">
        <v>24</v>
      </c>
      <c r="B6572" t="s">
        <v>82</v>
      </c>
      <c r="C6572">
        <v>1197831</v>
      </c>
      <c r="D6572" s="9">
        <v>44335</v>
      </c>
      <c r="E6572" s="8" t="str">
        <f>TEXT(Table1[[#This Row],[Invoice Date]],"dd-mm-yyyy")</f>
        <v>19-05-2021</v>
      </c>
      <c r="F6572" s="1" t="str">
        <f t="shared" si="408"/>
        <v>May</v>
      </c>
      <c r="G6572" s="1" t="str">
        <f t="shared" si="409"/>
        <v>2021</v>
      </c>
      <c r="H6572" s="1" t="str">
        <f t="shared" si="410"/>
        <v>Wednesday</v>
      </c>
      <c r="I6572" s="1" t="str">
        <f t="shared" si="411"/>
        <v>19</v>
      </c>
      <c r="J6572" t="s">
        <v>26</v>
      </c>
      <c r="K6572" t="s">
        <v>101</v>
      </c>
      <c r="L6572" t="s">
        <v>102</v>
      </c>
      <c r="M6572" t="s">
        <v>20</v>
      </c>
      <c r="N6572">
        <v>34</v>
      </c>
      <c r="O6572">
        <v>78</v>
      </c>
      <c r="P6572">
        <v>2652</v>
      </c>
      <c r="Q6572">
        <v>1406</v>
      </c>
      <c r="R6572">
        <v>0.53</v>
      </c>
      <c r="S6572" t="s">
        <v>82</v>
      </c>
      <c r="T6572" t="str">
        <f>IF(Table1[[#This Row],[Units Sold]]&gt; 700,"High Units","low Units")</f>
        <v>low Units</v>
      </c>
      <c r="U6572">
        <f>SUM(Table1[[#This Row],[Operating Profit]])/SUM(Table1[Operating Profit])*100</f>
        <v>4.2332168652732852E-4</v>
      </c>
      <c r="V6572">
        <f>SUM(Table1[[#This Row],[Price per Unit]]*Table1[[#This Row],[Units Sold]])</f>
        <v>2652</v>
      </c>
      <c r="W6572">
        <f>SUM(Table1[[#This Row],[Total Sales]]-Table1[[#This Row],[Operating Profit]])</f>
        <v>1246</v>
      </c>
      <c r="X6572">
        <f>SUM(Table1[[#This Row],[Total Sales]]-Table1[[#This Row],[Cost]])</f>
        <v>1406</v>
      </c>
      <c r="Y6572">
        <f>SUM(Table1[[#This Row],[profit/loss]])/SUM(Table1[profit/loss])</f>
        <v>4.2332168652732851E-6</v>
      </c>
    </row>
    <row r="6573" spans="1:25" x14ac:dyDescent="0.3">
      <c r="A6573" t="s">
        <v>24</v>
      </c>
      <c r="B6573" t="s">
        <v>82</v>
      </c>
      <c r="C6573">
        <v>1197831</v>
      </c>
      <c r="D6573" s="9">
        <v>44335</v>
      </c>
      <c r="E6573" s="8" t="str">
        <f>TEXT(Table1[[#This Row],[Invoice Date]],"dd-mm-yyyy")</f>
        <v>19-05-2021</v>
      </c>
      <c r="F6573" s="1" t="str">
        <f t="shared" si="408"/>
        <v>May</v>
      </c>
      <c r="G6573" s="1" t="str">
        <f t="shared" si="409"/>
        <v>2021</v>
      </c>
      <c r="H6573" s="1" t="str">
        <f t="shared" si="410"/>
        <v>Wednesday</v>
      </c>
      <c r="I6573" s="1" t="str">
        <f t="shared" si="411"/>
        <v>19</v>
      </c>
      <c r="J6573" t="s">
        <v>26</v>
      </c>
      <c r="K6573" t="s">
        <v>101</v>
      </c>
      <c r="L6573" t="s">
        <v>102</v>
      </c>
      <c r="M6573" t="s">
        <v>21</v>
      </c>
      <c r="N6573">
        <v>42</v>
      </c>
      <c r="O6573">
        <v>85</v>
      </c>
      <c r="P6573">
        <v>3570</v>
      </c>
      <c r="Q6573">
        <v>1678</v>
      </c>
      <c r="R6573">
        <v>0.47</v>
      </c>
      <c r="S6573" t="s">
        <v>82</v>
      </c>
      <c r="T6573" t="str">
        <f>IF(Table1[[#This Row],[Units Sold]]&gt; 700,"High Units","low Units")</f>
        <v>low Units</v>
      </c>
      <c r="U6573">
        <f>SUM(Table1[[#This Row],[Operating Profit]])/SUM(Table1[Operating Profit])*100</f>
        <v>5.0521606685124975E-4</v>
      </c>
      <c r="V6573">
        <f>SUM(Table1[[#This Row],[Price per Unit]]*Table1[[#This Row],[Units Sold]])</f>
        <v>3570</v>
      </c>
      <c r="W6573">
        <f>SUM(Table1[[#This Row],[Total Sales]]-Table1[[#This Row],[Operating Profit]])</f>
        <v>1892</v>
      </c>
      <c r="X6573">
        <f>SUM(Table1[[#This Row],[Total Sales]]-Table1[[#This Row],[Cost]])</f>
        <v>1678</v>
      </c>
      <c r="Y6573">
        <f>SUM(Table1[[#This Row],[profit/loss]])/SUM(Table1[profit/loss])</f>
        <v>5.0521606685124979E-6</v>
      </c>
    </row>
    <row r="6574" spans="1:25" x14ac:dyDescent="0.3">
      <c r="A6574" t="s">
        <v>24</v>
      </c>
      <c r="B6574" t="s">
        <v>82</v>
      </c>
      <c r="C6574">
        <v>1197831</v>
      </c>
      <c r="D6574" s="9">
        <v>44335</v>
      </c>
      <c r="E6574" s="8" t="str">
        <f>TEXT(Table1[[#This Row],[Invoice Date]],"dd-mm-yyyy")</f>
        <v>19-05-2021</v>
      </c>
      <c r="F6574" s="1" t="str">
        <f t="shared" si="408"/>
        <v>May</v>
      </c>
      <c r="G6574" s="1" t="str">
        <f t="shared" si="409"/>
        <v>2021</v>
      </c>
      <c r="H6574" s="1" t="str">
        <f t="shared" si="410"/>
        <v>Wednesday</v>
      </c>
      <c r="I6574" s="1" t="str">
        <f t="shared" si="411"/>
        <v>19</v>
      </c>
      <c r="J6574" t="s">
        <v>26</v>
      </c>
      <c r="K6574" t="s">
        <v>101</v>
      </c>
      <c r="L6574" t="s">
        <v>102</v>
      </c>
      <c r="M6574" t="s">
        <v>22</v>
      </c>
      <c r="N6574">
        <v>44</v>
      </c>
      <c r="O6574">
        <v>111</v>
      </c>
      <c r="P6574">
        <v>4884</v>
      </c>
      <c r="Q6574">
        <v>2686</v>
      </c>
      <c r="R6574">
        <v>0.55000000000000004</v>
      </c>
      <c r="S6574" t="s">
        <v>82</v>
      </c>
      <c r="T6574" t="str">
        <f>IF(Table1[[#This Row],[Units Sold]]&gt; 700,"High Units","low Units")</f>
        <v>low Units</v>
      </c>
      <c r="U6574">
        <f>SUM(Table1[[#This Row],[Operating Profit]])/SUM(Table1[Operating Profit])*100</f>
        <v>8.0870700569872283E-4</v>
      </c>
      <c r="V6574">
        <f>SUM(Table1[[#This Row],[Price per Unit]]*Table1[[#This Row],[Units Sold]])</f>
        <v>4884</v>
      </c>
      <c r="W6574">
        <f>SUM(Table1[[#This Row],[Total Sales]]-Table1[[#This Row],[Operating Profit]])</f>
        <v>2198</v>
      </c>
      <c r="X6574">
        <f>SUM(Table1[[#This Row],[Total Sales]]-Table1[[#This Row],[Cost]])</f>
        <v>2686</v>
      </c>
      <c r="Y6574">
        <f>SUM(Table1[[#This Row],[profit/loss]])/SUM(Table1[profit/loss])</f>
        <v>8.0870700569872286E-6</v>
      </c>
    </row>
    <row r="6575" spans="1:25" x14ac:dyDescent="0.3">
      <c r="A6575" t="s">
        <v>24</v>
      </c>
      <c r="B6575" t="s">
        <v>82</v>
      </c>
      <c r="C6575">
        <v>1197831</v>
      </c>
      <c r="D6575" s="9">
        <v>44368</v>
      </c>
      <c r="E6575" s="8" t="str">
        <f>TEXT(Table1[[#This Row],[Invoice Date]],"dd-mm-yyyy")</f>
        <v>21-06-2021</v>
      </c>
      <c r="F6575" s="1" t="str">
        <f t="shared" si="408"/>
        <v>June</v>
      </c>
      <c r="G6575" s="1" t="str">
        <f t="shared" si="409"/>
        <v>2021</v>
      </c>
      <c r="H6575" s="1" t="str">
        <f t="shared" si="410"/>
        <v>Monday</v>
      </c>
      <c r="I6575" s="1" t="str">
        <f t="shared" si="411"/>
        <v>21</v>
      </c>
      <c r="J6575" t="s">
        <v>26</v>
      </c>
      <c r="K6575" t="s">
        <v>101</v>
      </c>
      <c r="L6575" t="s">
        <v>102</v>
      </c>
      <c r="M6575" t="s">
        <v>16</v>
      </c>
      <c r="N6575">
        <v>36</v>
      </c>
      <c r="O6575">
        <v>203</v>
      </c>
      <c r="P6575">
        <v>7308</v>
      </c>
      <c r="Q6575">
        <v>3654</v>
      </c>
      <c r="R6575">
        <v>0.5</v>
      </c>
      <c r="S6575" t="s">
        <v>82</v>
      </c>
      <c r="T6575" t="str">
        <f>IF(Table1[[#This Row],[Units Sold]]&gt; 700,"High Units","low Units")</f>
        <v>low Units</v>
      </c>
      <c r="U6575">
        <f>SUM(Table1[[#This Row],[Operating Profit]])/SUM(Table1[Operating Profit])*100</f>
        <v>1.1001546533220899E-3</v>
      </c>
      <c r="V6575">
        <f>SUM(Table1[[#This Row],[Price per Unit]]*Table1[[#This Row],[Units Sold]])</f>
        <v>7308</v>
      </c>
      <c r="W6575">
        <f>SUM(Table1[[#This Row],[Total Sales]]-Table1[[#This Row],[Operating Profit]])</f>
        <v>3654</v>
      </c>
      <c r="X6575">
        <f>SUM(Table1[[#This Row],[Total Sales]]-Table1[[#This Row],[Cost]])</f>
        <v>3654</v>
      </c>
      <c r="Y6575">
        <f>SUM(Table1[[#This Row],[profit/loss]])/SUM(Table1[profit/loss])</f>
        <v>1.1001546533220898E-5</v>
      </c>
    </row>
    <row r="6576" spans="1:25" x14ac:dyDescent="0.3">
      <c r="A6576" t="s">
        <v>24</v>
      </c>
      <c r="B6576" t="s">
        <v>82</v>
      </c>
      <c r="C6576">
        <v>1197831</v>
      </c>
      <c r="D6576" s="9">
        <v>44368</v>
      </c>
      <c r="E6576" s="8" t="str">
        <f>TEXT(Table1[[#This Row],[Invoice Date]],"dd-mm-yyyy")</f>
        <v>21-06-2021</v>
      </c>
      <c r="F6576" s="1" t="str">
        <f t="shared" si="408"/>
        <v>June</v>
      </c>
      <c r="G6576" s="1" t="str">
        <f t="shared" si="409"/>
        <v>2021</v>
      </c>
      <c r="H6576" s="1" t="str">
        <f t="shared" si="410"/>
        <v>Monday</v>
      </c>
      <c r="I6576" s="1" t="str">
        <f t="shared" si="411"/>
        <v>21</v>
      </c>
      <c r="J6576" t="s">
        <v>26</v>
      </c>
      <c r="K6576" t="s">
        <v>101</v>
      </c>
      <c r="L6576" t="s">
        <v>102</v>
      </c>
      <c r="M6576" t="s">
        <v>18</v>
      </c>
      <c r="N6576">
        <v>32</v>
      </c>
      <c r="O6576">
        <v>106</v>
      </c>
      <c r="P6576">
        <v>3392</v>
      </c>
      <c r="Q6576">
        <v>1662</v>
      </c>
      <c r="R6576">
        <v>0.49</v>
      </c>
      <c r="S6576" t="s">
        <v>82</v>
      </c>
      <c r="T6576" t="str">
        <f>IF(Table1[[#This Row],[Units Sold]]&gt; 700,"High Units","low Units")</f>
        <v>low Units</v>
      </c>
      <c r="U6576">
        <f>SUM(Table1[[#This Row],[Operating Profit]])/SUM(Table1[Operating Profit])*100</f>
        <v>5.0039875036160736E-4</v>
      </c>
      <c r="V6576">
        <f>SUM(Table1[[#This Row],[Price per Unit]]*Table1[[#This Row],[Units Sold]])</f>
        <v>3392</v>
      </c>
      <c r="W6576">
        <f>SUM(Table1[[#This Row],[Total Sales]]-Table1[[#This Row],[Operating Profit]])</f>
        <v>1730</v>
      </c>
      <c r="X6576">
        <f>SUM(Table1[[#This Row],[Total Sales]]-Table1[[#This Row],[Cost]])</f>
        <v>1662</v>
      </c>
      <c r="Y6576">
        <f>SUM(Table1[[#This Row],[profit/loss]])/SUM(Table1[profit/loss])</f>
        <v>5.0039875036160733E-6</v>
      </c>
    </row>
    <row r="6577" spans="1:25" x14ac:dyDescent="0.3">
      <c r="A6577" t="s">
        <v>24</v>
      </c>
      <c r="B6577" t="s">
        <v>82</v>
      </c>
      <c r="C6577">
        <v>1197831</v>
      </c>
      <c r="D6577" s="9">
        <v>44368</v>
      </c>
      <c r="E6577" s="8" t="str">
        <f>TEXT(Table1[[#This Row],[Invoice Date]],"dd-mm-yyyy")</f>
        <v>21-06-2021</v>
      </c>
      <c r="F6577" s="1" t="str">
        <f t="shared" si="408"/>
        <v>June</v>
      </c>
      <c r="G6577" s="1" t="str">
        <f t="shared" si="409"/>
        <v>2021</v>
      </c>
      <c r="H6577" s="1" t="str">
        <f t="shared" si="410"/>
        <v>Monday</v>
      </c>
      <c r="I6577" s="1" t="str">
        <f t="shared" si="411"/>
        <v>21</v>
      </c>
      <c r="J6577" t="s">
        <v>26</v>
      </c>
      <c r="K6577" t="s">
        <v>101</v>
      </c>
      <c r="L6577" t="s">
        <v>102</v>
      </c>
      <c r="M6577" t="s">
        <v>19</v>
      </c>
      <c r="N6577">
        <v>38</v>
      </c>
      <c r="O6577">
        <v>104</v>
      </c>
      <c r="P6577">
        <v>3952</v>
      </c>
      <c r="Q6577">
        <v>2134</v>
      </c>
      <c r="R6577">
        <v>0.54</v>
      </c>
      <c r="S6577" t="s">
        <v>82</v>
      </c>
      <c r="T6577" t="str">
        <f>IF(Table1[[#This Row],[Units Sold]]&gt; 700,"High Units","low Units")</f>
        <v>low Units</v>
      </c>
      <c r="U6577">
        <f>SUM(Table1[[#This Row],[Operating Profit]])/SUM(Table1[Operating Profit])*100</f>
        <v>6.4250958680605902E-4</v>
      </c>
      <c r="V6577">
        <f>SUM(Table1[[#This Row],[Price per Unit]]*Table1[[#This Row],[Units Sold]])</f>
        <v>3952</v>
      </c>
      <c r="W6577">
        <f>SUM(Table1[[#This Row],[Total Sales]]-Table1[[#This Row],[Operating Profit]])</f>
        <v>1818</v>
      </c>
      <c r="X6577">
        <f>SUM(Table1[[#This Row],[Total Sales]]-Table1[[#This Row],[Cost]])</f>
        <v>2134</v>
      </c>
      <c r="Y6577">
        <f>SUM(Table1[[#This Row],[profit/loss]])/SUM(Table1[profit/loss])</f>
        <v>6.4250958680605903E-6</v>
      </c>
    </row>
    <row r="6578" spans="1:25" x14ac:dyDescent="0.3">
      <c r="A6578" t="s">
        <v>24</v>
      </c>
      <c r="B6578" t="s">
        <v>82</v>
      </c>
      <c r="C6578">
        <v>1197831</v>
      </c>
      <c r="D6578" s="9">
        <v>44368</v>
      </c>
      <c r="E6578" s="8" t="str">
        <f>TEXT(Table1[[#This Row],[Invoice Date]],"dd-mm-yyyy")</f>
        <v>21-06-2021</v>
      </c>
      <c r="F6578" s="1" t="str">
        <f t="shared" si="408"/>
        <v>June</v>
      </c>
      <c r="G6578" s="1" t="str">
        <f t="shared" si="409"/>
        <v>2021</v>
      </c>
      <c r="H6578" s="1" t="str">
        <f t="shared" si="410"/>
        <v>Monday</v>
      </c>
      <c r="I6578" s="1" t="str">
        <f t="shared" si="411"/>
        <v>21</v>
      </c>
      <c r="J6578" t="s">
        <v>26</v>
      </c>
      <c r="K6578" t="s">
        <v>101</v>
      </c>
      <c r="L6578" t="s">
        <v>102</v>
      </c>
      <c r="M6578" t="s">
        <v>20</v>
      </c>
      <c r="N6578">
        <v>37</v>
      </c>
      <c r="O6578">
        <v>98</v>
      </c>
      <c r="P6578">
        <v>3626</v>
      </c>
      <c r="Q6578">
        <v>1886</v>
      </c>
      <c r="R6578">
        <v>0.52</v>
      </c>
      <c r="S6578" t="s">
        <v>82</v>
      </c>
      <c r="T6578" t="str">
        <f>IF(Table1[[#This Row],[Units Sold]]&gt; 700,"High Units","low Units")</f>
        <v>low Units</v>
      </c>
      <c r="U6578">
        <f>SUM(Table1[[#This Row],[Operating Profit]])/SUM(Table1[Operating Profit])*100</f>
        <v>5.6784118121660132E-4</v>
      </c>
      <c r="V6578">
        <f>SUM(Table1[[#This Row],[Price per Unit]]*Table1[[#This Row],[Units Sold]])</f>
        <v>3626</v>
      </c>
      <c r="W6578">
        <f>SUM(Table1[[#This Row],[Total Sales]]-Table1[[#This Row],[Operating Profit]])</f>
        <v>1740</v>
      </c>
      <c r="X6578">
        <f>SUM(Table1[[#This Row],[Total Sales]]-Table1[[#This Row],[Cost]])</f>
        <v>1886</v>
      </c>
      <c r="Y6578">
        <f>SUM(Table1[[#This Row],[profit/loss]])/SUM(Table1[profit/loss])</f>
        <v>5.6784118121660132E-6</v>
      </c>
    </row>
    <row r="6579" spans="1:25" x14ac:dyDescent="0.3">
      <c r="A6579" t="s">
        <v>24</v>
      </c>
      <c r="B6579" t="s">
        <v>82</v>
      </c>
      <c r="C6579">
        <v>1197831</v>
      </c>
      <c r="D6579" s="9">
        <v>44368</v>
      </c>
      <c r="E6579" s="8" t="str">
        <f>TEXT(Table1[[#This Row],[Invoice Date]],"dd-mm-yyyy")</f>
        <v>21-06-2021</v>
      </c>
      <c r="F6579" s="1" t="str">
        <f t="shared" si="408"/>
        <v>June</v>
      </c>
      <c r="G6579" s="1" t="str">
        <f t="shared" si="409"/>
        <v>2021</v>
      </c>
      <c r="H6579" s="1" t="str">
        <f t="shared" si="410"/>
        <v>Monday</v>
      </c>
      <c r="I6579" s="1" t="str">
        <f t="shared" si="411"/>
        <v>21</v>
      </c>
      <c r="J6579" t="s">
        <v>26</v>
      </c>
      <c r="K6579" t="s">
        <v>101</v>
      </c>
      <c r="L6579" t="s">
        <v>102</v>
      </c>
      <c r="M6579" t="s">
        <v>21</v>
      </c>
      <c r="N6579">
        <v>54</v>
      </c>
      <c r="O6579">
        <v>98</v>
      </c>
      <c r="P6579">
        <v>5292</v>
      </c>
      <c r="Q6579">
        <v>2540</v>
      </c>
      <c r="R6579">
        <v>0.48</v>
      </c>
      <c r="S6579" t="s">
        <v>82</v>
      </c>
      <c r="T6579" t="str">
        <f>IF(Table1[[#This Row],[Units Sold]]&gt; 700,"High Units","low Units")</f>
        <v>low Units</v>
      </c>
      <c r="U6579">
        <f>SUM(Table1[[#This Row],[Operating Profit]])/SUM(Table1[Operating Profit])*100</f>
        <v>7.6474899273073561E-4</v>
      </c>
      <c r="V6579">
        <f>SUM(Table1[[#This Row],[Price per Unit]]*Table1[[#This Row],[Units Sold]])</f>
        <v>5292</v>
      </c>
      <c r="W6579">
        <f>SUM(Table1[[#This Row],[Total Sales]]-Table1[[#This Row],[Operating Profit]])</f>
        <v>2752</v>
      </c>
      <c r="X6579">
        <f>SUM(Table1[[#This Row],[Total Sales]]-Table1[[#This Row],[Cost]])</f>
        <v>2540</v>
      </c>
      <c r="Y6579">
        <f>SUM(Table1[[#This Row],[profit/loss]])/SUM(Table1[profit/loss])</f>
        <v>7.6474899273073565E-6</v>
      </c>
    </row>
    <row r="6580" spans="1:25" x14ac:dyDescent="0.3">
      <c r="A6580" t="s">
        <v>24</v>
      </c>
      <c r="B6580" t="s">
        <v>82</v>
      </c>
      <c r="C6580">
        <v>1197831</v>
      </c>
      <c r="D6580" s="9">
        <v>44368</v>
      </c>
      <c r="E6580" s="8" t="str">
        <f>TEXT(Table1[[#This Row],[Invoice Date]],"dd-mm-yyyy")</f>
        <v>21-06-2021</v>
      </c>
      <c r="F6580" s="1" t="str">
        <f t="shared" si="408"/>
        <v>June</v>
      </c>
      <c r="G6580" s="1" t="str">
        <f t="shared" si="409"/>
        <v>2021</v>
      </c>
      <c r="H6580" s="1" t="str">
        <f t="shared" si="410"/>
        <v>Monday</v>
      </c>
      <c r="I6580" s="1" t="str">
        <f t="shared" si="411"/>
        <v>21</v>
      </c>
      <c r="J6580" t="s">
        <v>26</v>
      </c>
      <c r="K6580" t="s">
        <v>101</v>
      </c>
      <c r="L6580" t="s">
        <v>102</v>
      </c>
      <c r="M6580" t="s">
        <v>22</v>
      </c>
      <c r="N6580">
        <v>54</v>
      </c>
      <c r="O6580">
        <v>160</v>
      </c>
      <c r="P6580">
        <v>8640</v>
      </c>
      <c r="Q6580">
        <v>4666</v>
      </c>
      <c r="R6580">
        <v>0.54</v>
      </c>
      <c r="S6580" t="s">
        <v>82</v>
      </c>
      <c r="T6580" t="str">
        <f>IF(Table1[[#This Row],[Units Sold]]&gt; 700,"High Units","low Units")</f>
        <v>low Units</v>
      </c>
      <c r="U6580">
        <f>SUM(Table1[[#This Row],[Operating Profit]])/SUM(Table1[Operating Profit])*100</f>
        <v>1.4048499212919734E-3</v>
      </c>
      <c r="V6580">
        <f>SUM(Table1[[#This Row],[Price per Unit]]*Table1[[#This Row],[Units Sold]])</f>
        <v>8640</v>
      </c>
      <c r="W6580">
        <f>SUM(Table1[[#This Row],[Total Sales]]-Table1[[#This Row],[Operating Profit]])</f>
        <v>3974</v>
      </c>
      <c r="X6580">
        <f>SUM(Table1[[#This Row],[Total Sales]]-Table1[[#This Row],[Cost]])</f>
        <v>4666</v>
      </c>
      <c r="Y6580">
        <f>SUM(Table1[[#This Row],[profit/loss]])/SUM(Table1[profit/loss])</f>
        <v>1.4048499212919734E-5</v>
      </c>
    </row>
    <row r="6581" spans="1:25" x14ac:dyDescent="0.3">
      <c r="A6581" t="s">
        <v>24</v>
      </c>
      <c r="B6581" t="s">
        <v>82</v>
      </c>
      <c r="C6581">
        <v>1197831</v>
      </c>
      <c r="D6581" s="9">
        <v>44396</v>
      </c>
      <c r="E6581" s="8" t="str">
        <f>TEXT(Table1[[#This Row],[Invoice Date]],"dd-mm-yyyy")</f>
        <v>19-07-2021</v>
      </c>
      <c r="F6581" s="1" t="str">
        <f t="shared" si="408"/>
        <v>July</v>
      </c>
      <c r="G6581" s="1" t="str">
        <f t="shared" si="409"/>
        <v>2021</v>
      </c>
      <c r="H6581" s="1" t="str">
        <f t="shared" si="410"/>
        <v>Monday</v>
      </c>
      <c r="I6581" s="1" t="str">
        <f t="shared" si="411"/>
        <v>19</v>
      </c>
      <c r="J6581" t="s">
        <v>26</v>
      </c>
      <c r="K6581" t="s">
        <v>101</v>
      </c>
      <c r="L6581" t="s">
        <v>102</v>
      </c>
      <c r="M6581" t="s">
        <v>16</v>
      </c>
      <c r="N6581">
        <v>50</v>
      </c>
      <c r="O6581">
        <v>233</v>
      </c>
      <c r="P6581">
        <v>11650</v>
      </c>
      <c r="Q6581">
        <v>5825</v>
      </c>
      <c r="R6581">
        <v>0.5</v>
      </c>
      <c r="S6581" t="s">
        <v>82</v>
      </c>
      <c r="T6581" t="str">
        <f>IF(Table1[[#This Row],[Units Sold]]&gt; 700,"High Units","low Units")</f>
        <v>low Units</v>
      </c>
      <c r="U6581">
        <f>SUM(Table1[[#This Row],[Operating Profit]])/SUM(Table1[Operating Profit])*100</f>
        <v>1.753804284510447E-3</v>
      </c>
      <c r="V6581">
        <f>SUM(Table1[[#This Row],[Price per Unit]]*Table1[[#This Row],[Units Sold]])</f>
        <v>11650</v>
      </c>
      <c r="W6581">
        <f>SUM(Table1[[#This Row],[Total Sales]]-Table1[[#This Row],[Operating Profit]])</f>
        <v>5825</v>
      </c>
      <c r="X6581">
        <f>SUM(Table1[[#This Row],[Total Sales]]-Table1[[#This Row],[Cost]])</f>
        <v>5825</v>
      </c>
      <c r="Y6581">
        <f>SUM(Table1[[#This Row],[profit/loss]])/SUM(Table1[profit/loss])</f>
        <v>1.7538042845104469E-5</v>
      </c>
    </row>
    <row r="6582" spans="1:25" x14ac:dyDescent="0.3">
      <c r="A6582" t="s">
        <v>24</v>
      </c>
      <c r="B6582" t="s">
        <v>82</v>
      </c>
      <c r="C6582">
        <v>1197831</v>
      </c>
      <c r="D6582" s="9">
        <v>44396</v>
      </c>
      <c r="E6582" s="8" t="str">
        <f>TEXT(Table1[[#This Row],[Invoice Date]],"dd-mm-yyyy")</f>
        <v>19-07-2021</v>
      </c>
      <c r="F6582" s="1" t="str">
        <f t="shared" si="408"/>
        <v>July</v>
      </c>
      <c r="G6582" s="1" t="str">
        <f t="shared" si="409"/>
        <v>2021</v>
      </c>
      <c r="H6582" s="1" t="str">
        <f t="shared" si="410"/>
        <v>Monday</v>
      </c>
      <c r="I6582" s="1" t="str">
        <f t="shared" si="411"/>
        <v>19</v>
      </c>
      <c r="J6582" t="s">
        <v>26</v>
      </c>
      <c r="K6582" t="s">
        <v>101</v>
      </c>
      <c r="L6582" t="s">
        <v>102</v>
      </c>
      <c r="M6582" t="s">
        <v>18</v>
      </c>
      <c r="N6582">
        <v>47</v>
      </c>
      <c r="O6582">
        <v>147</v>
      </c>
      <c r="P6582">
        <v>6909</v>
      </c>
      <c r="Q6582">
        <v>3109</v>
      </c>
      <c r="R6582">
        <v>0.45</v>
      </c>
      <c r="S6582" t="s">
        <v>82</v>
      </c>
      <c r="T6582" t="str">
        <f>IF(Table1[[#This Row],[Units Sold]]&gt; 700,"High Units","low Units")</f>
        <v>low Units</v>
      </c>
      <c r="U6582">
        <f>SUM(Table1[[#This Row],[Operating Profit]])/SUM(Table1[Operating Profit])*100</f>
        <v>9.3606481039364457E-4</v>
      </c>
      <c r="V6582">
        <f>SUM(Table1[[#This Row],[Price per Unit]]*Table1[[#This Row],[Units Sold]])</f>
        <v>6909</v>
      </c>
      <c r="W6582">
        <f>SUM(Table1[[#This Row],[Total Sales]]-Table1[[#This Row],[Operating Profit]])</f>
        <v>3800</v>
      </c>
      <c r="X6582">
        <f>SUM(Table1[[#This Row],[Total Sales]]-Table1[[#This Row],[Cost]])</f>
        <v>3109</v>
      </c>
      <c r="Y6582">
        <f>SUM(Table1[[#This Row],[profit/loss]])/SUM(Table1[profit/loss])</f>
        <v>9.3606481039364461E-6</v>
      </c>
    </row>
    <row r="6583" spans="1:25" x14ac:dyDescent="0.3">
      <c r="A6583" t="s">
        <v>24</v>
      </c>
      <c r="B6583" t="s">
        <v>82</v>
      </c>
      <c r="C6583">
        <v>1197831</v>
      </c>
      <c r="D6583" s="9">
        <v>44396</v>
      </c>
      <c r="E6583" s="8" t="str">
        <f>TEXT(Table1[[#This Row],[Invoice Date]],"dd-mm-yyyy")</f>
        <v>19-07-2021</v>
      </c>
      <c r="F6583" s="1" t="str">
        <f t="shared" si="408"/>
        <v>July</v>
      </c>
      <c r="G6583" s="1" t="str">
        <f t="shared" si="409"/>
        <v>2021</v>
      </c>
      <c r="H6583" s="1" t="str">
        <f t="shared" si="410"/>
        <v>Monday</v>
      </c>
      <c r="I6583" s="1" t="str">
        <f t="shared" si="411"/>
        <v>19</v>
      </c>
      <c r="J6583" t="s">
        <v>26</v>
      </c>
      <c r="K6583" t="s">
        <v>101</v>
      </c>
      <c r="L6583" t="s">
        <v>102</v>
      </c>
      <c r="M6583" t="s">
        <v>19</v>
      </c>
      <c r="N6583">
        <v>43</v>
      </c>
      <c r="O6583">
        <v>126</v>
      </c>
      <c r="P6583">
        <v>5418</v>
      </c>
      <c r="Q6583">
        <v>2763</v>
      </c>
      <c r="R6583">
        <v>0.51</v>
      </c>
      <c r="S6583" t="s">
        <v>82</v>
      </c>
      <c r="T6583" t="str">
        <f>IF(Table1[[#This Row],[Units Sold]]&gt; 700,"High Units","low Units")</f>
        <v>low Units</v>
      </c>
      <c r="U6583">
        <f>SUM(Table1[[#This Row],[Operating Profit]])/SUM(Table1[Operating Profit])*100</f>
        <v>8.3189034130512702E-4</v>
      </c>
      <c r="V6583">
        <f>SUM(Table1[[#This Row],[Price per Unit]]*Table1[[#This Row],[Units Sold]])</f>
        <v>5418</v>
      </c>
      <c r="W6583">
        <f>SUM(Table1[[#This Row],[Total Sales]]-Table1[[#This Row],[Operating Profit]])</f>
        <v>2655</v>
      </c>
      <c r="X6583">
        <f>SUM(Table1[[#This Row],[Total Sales]]-Table1[[#This Row],[Cost]])</f>
        <v>2763</v>
      </c>
      <c r="Y6583">
        <f>SUM(Table1[[#This Row],[profit/loss]])/SUM(Table1[profit/loss])</f>
        <v>8.3189034130512706E-6</v>
      </c>
    </row>
    <row r="6584" spans="1:25" x14ac:dyDescent="0.3">
      <c r="A6584" t="s">
        <v>24</v>
      </c>
      <c r="B6584" t="s">
        <v>82</v>
      </c>
      <c r="C6584">
        <v>1197831</v>
      </c>
      <c r="D6584" s="9">
        <v>44396</v>
      </c>
      <c r="E6584" s="8" t="str">
        <f>TEXT(Table1[[#This Row],[Invoice Date]],"dd-mm-yyyy")</f>
        <v>19-07-2021</v>
      </c>
      <c r="F6584" s="1" t="str">
        <f t="shared" si="408"/>
        <v>July</v>
      </c>
      <c r="G6584" s="1" t="str">
        <f t="shared" si="409"/>
        <v>2021</v>
      </c>
      <c r="H6584" s="1" t="str">
        <f t="shared" si="410"/>
        <v>Monday</v>
      </c>
      <c r="I6584" s="1" t="str">
        <f t="shared" si="411"/>
        <v>19</v>
      </c>
      <c r="J6584" t="s">
        <v>26</v>
      </c>
      <c r="K6584" t="s">
        <v>101</v>
      </c>
      <c r="L6584" t="s">
        <v>102</v>
      </c>
      <c r="M6584" t="s">
        <v>20</v>
      </c>
      <c r="N6584">
        <v>41</v>
      </c>
      <c r="O6584">
        <v>116</v>
      </c>
      <c r="P6584">
        <v>4756</v>
      </c>
      <c r="Q6584">
        <v>2568</v>
      </c>
      <c r="R6584">
        <v>0.54</v>
      </c>
      <c r="S6584" t="s">
        <v>82</v>
      </c>
      <c r="T6584" t="str">
        <f>IF(Table1[[#This Row],[Units Sold]]&gt; 700,"High Units","low Units")</f>
        <v>low Units</v>
      </c>
      <c r="U6584">
        <f>SUM(Table1[[#This Row],[Operating Profit]])/SUM(Table1[Operating Profit])*100</f>
        <v>7.7317929658760986E-4</v>
      </c>
      <c r="V6584">
        <f>SUM(Table1[[#This Row],[Price per Unit]]*Table1[[#This Row],[Units Sold]])</f>
        <v>4756</v>
      </c>
      <c r="W6584">
        <f>SUM(Table1[[#This Row],[Total Sales]]-Table1[[#This Row],[Operating Profit]])</f>
        <v>2188</v>
      </c>
      <c r="X6584">
        <f>SUM(Table1[[#This Row],[Total Sales]]-Table1[[#This Row],[Cost]])</f>
        <v>2568</v>
      </c>
      <c r="Y6584">
        <f>SUM(Table1[[#This Row],[profit/loss]])/SUM(Table1[profit/loss])</f>
        <v>7.7317929658760989E-6</v>
      </c>
    </row>
    <row r="6585" spans="1:25" x14ac:dyDescent="0.3">
      <c r="A6585" t="s">
        <v>24</v>
      </c>
      <c r="B6585" t="s">
        <v>82</v>
      </c>
      <c r="C6585">
        <v>1197831</v>
      </c>
      <c r="D6585" s="9">
        <v>44396</v>
      </c>
      <c r="E6585" s="8" t="str">
        <f>TEXT(Table1[[#This Row],[Invoice Date]],"dd-mm-yyyy")</f>
        <v>19-07-2021</v>
      </c>
      <c r="F6585" s="1" t="str">
        <f t="shared" si="408"/>
        <v>July</v>
      </c>
      <c r="G6585" s="1" t="str">
        <f t="shared" si="409"/>
        <v>2021</v>
      </c>
      <c r="H6585" s="1" t="str">
        <f t="shared" si="410"/>
        <v>Monday</v>
      </c>
      <c r="I6585" s="1" t="str">
        <f t="shared" si="411"/>
        <v>19</v>
      </c>
      <c r="J6585" t="s">
        <v>26</v>
      </c>
      <c r="K6585" t="s">
        <v>101</v>
      </c>
      <c r="L6585" t="s">
        <v>102</v>
      </c>
      <c r="M6585" t="s">
        <v>21</v>
      </c>
      <c r="N6585">
        <v>55</v>
      </c>
      <c r="O6585">
        <v>119</v>
      </c>
      <c r="P6585">
        <v>6545</v>
      </c>
      <c r="Q6585">
        <v>3207</v>
      </c>
      <c r="R6585">
        <v>0.49</v>
      </c>
      <c r="S6585" t="s">
        <v>82</v>
      </c>
      <c r="T6585" t="str">
        <f>IF(Table1[[#This Row],[Units Sold]]&gt; 700,"High Units","low Units")</f>
        <v>low Units</v>
      </c>
      <c r="U6585">
        <f>SUM(Table1[[#This Row],[Operating Profit]])/SUM(Table1[Operating Profit])*100</f>
        <v>9.6557087389270431E-4</v>
      </c>
      <c r="V6585">
        <f>SUM(Table1[[#This Row],[Price per Unit]]*Table1[[#This Row],[Units Sold]])</f>
        <v>6545</v>
      </c>
      <c r="W6585">
        <f>SUM(Table1[[#This Row],[Total Sales]]-Table1[[#This Row],[Operating Profit]])</f>
        <v>3338</v>
      </c>
      <c r="X6585">
        <f>SUM(Table1[[#This Row],[Total Sales]]-Table1[[#This Row],[Cost]])</f>
        <v>3207</v>
      </c>
      <c r="Y6585">
        <f>SUM(Table1[[#This Row],[profit/loss]])/SUM(Table1[profit/loss])</f>
        <v>9.6557087389270436E-6</v>
      </c>
    </row>
    <row r="6586" spans="1:25" x14ac:dyDescent="0.3">
      <c r="A6586" t="s">
        <v>24</v>
      </c>
      <c r="B6586" t="s">
        <v>82</v>
      </c>
      <c r="C6586">
        <v>1197831</v>
      </c>
      <c r="D6586" s="9">
        <v>44396</v>
      </c>
      <c r="E6586" s="8" t="str">
        <f>TEXT(Table1[[#This Row],[Invoice Date]],"dd-mm-yyyy")</f>
        <v>19-07-2021</v>
      </c>
      <c r="F6586" s="1" t="str">
        <f t="shared" si="408"/>
        <v>July</v>
      </c>
      <c r="G6586" s="1" t="str">
        <f t="shared" si="409"/>
        <v>2021</v>
      </c>
      <c r="H6586" s="1" t="str">
        <f t="shared" si="410"/>
        <v>Monday</v>
      </c>
      <c r="I6586" s="1" t="str">
        <f t="shared" si="411"/>
        <v>19</v>
      </c>
      <c r="J6586" t="s">
        <v>26</v>
      </c>
      <c r="K6586" t="s">
        <v>101</v>
      </c>
      <c r="L6586" t="s">
        <v>102</v>
      </c>
      <c r="M6586" t="s">
        <v>22</v>
      </c>
      <c r="N6586">
        <v>63</v>
      </c>
      <c r="O6586">
        <v>150</v>
      </c>
      <c r="P6586">
        <v>9450</v>
      </c>
      <c r="Q6586">
        <v>5103</v>
      </c>
      <c r="R6586">
        <v>0.54</v>
      </c>
      <c r="S6586" t="s">
        <v>82</v>
      </c>
      <c r="T6586" t="str">
        <f>IF(Table1[[#This Row],[Units Sold]]&gt; 700,"High Units","low Units")</f>
        <v>low Units</v>
      </c>
      <c r="U6586">
        <f>SUM(Table1[[#This Row],[Operating Profit]])/SUM(Table1[Operating Profit])*100</f>
        <v>1.5364228779153324E-3</v>
      </c>
      <c r="V6586">
        <f>SUM(Table1[[#This Row],[Price per Unit]]*Table1[[#This Row],[Units Sold]])</f>
        <v>9450</v>
      </c>
      <c r="W6586">
        <f>SUM(Table1[[#This Row],[Total Sales]]-Table1[[#This Row],[Operating Profit]])</f>
        <v>4347</v>
      </c>
      <c r="X6586">
        <f>SUM(Table1[[#This Row],[Total Sales]]-Table1[[#This Row],[Cost]])</f>
        <v>5103</v>
      </c>
      <c r="Y6586">
        <f>SUM(Table1[[#This Row],[profit/loss]])/SUM(Table1[profit/loss])</f>
        <v>1.5364228779153324E-5</v>
      </c>
    </row>
    <row r="6587" spans="1:25" x14ac:dyDescent="0.3">
      <c r="A6587" t="s">
        <v>24</v>
      </c>
      <c r="B6587" t="s">
        <v>82</v>
      </c>
      <c r="C6587">
        <v>1197831</v>
      </c>
      <c r="D6587" s="9">
        <v>44428</v>
      </c>
      <c r="E6587" s="8" t="str">
        <f>TEXT(Table1[[#This Row],[Invoice Date]],"dd-mm-yyyy")</f>
        <v>20-08-2021</v>
      </c>
      <c r="F6587" s="1" t="str">
        <f t="shared" si="408"/>
        <v>August</v>
      </c>
      <c r="G6587" s="1" t="str">
        <f t="shared" si="409"/>
        <v>2021</v>
      </c>
      <c r="H6587" s="1" t="str">
        <f t="shared" si="410"/>
        <v>Friday</v>
      </c>
      <c r="I6587" s="1" t="str">
        <f t="shared" si="411"/>
        <v>20</v>
      </c>
      <c r="J6587" t="s">
        <v>26</v>
      </c>
      <c r="K6587" t="s">
        <v>101</v>
      </c>
      <c r="L6587" t="s">
        <v>102</v>
      </c>
      <c r="M6587" t="s">
        <v>16</v>
      </c>
      <c r="N6587">
        <v>55</v>
      </c>
      <c r="O6587">
        <v>210</v>
      </c>
      <c r="P6587">
        <v>11550</v>
      </c>
      <c r="Q6587">
        <v>6237</v>
      </c>
      <c r="R6587">
        <v>0.54</v>
      </c>
      <c r="S6587" t="s">
        <v>82</v>
      </c>
      <c r="T6587" t="str">
        <f>IF(Table1[[#This Row],[Units Sold]]&gt; 700,"High Units","low Units")</f>
        <v>low Units</v>
      </c>
      <c r="U6587">
        <f>SUM(Table1[[#This Row],[Operating Profit]])/SUM(Table1[Operating Profit])*100</f>
        <v>1.8778501841187397E-3</v>
      </c>
      <c r="V6587">
        <f>SUM(Table1[[#This Row],[Price per Unit]]*Table1[[#This Row],[Units Sold]])</f>
        <v>11550</v>
      </c>
      <c r="W6587">
        <f>SUM(Table1[[#This Row],[Total Sales]]-Table1[[#This Row],[Operating Profit]])</f>
        <v>5313</v>
      </c>
      <c r="X6587">
        <f>SUM(Table1[[#This Row],[Total Sales]]-Table1[[#This Row],[Cost]])</f>
        <v>6237</v>
      </c>
      <c r="Y6587">
        <f>SUM(Table1[[#This Row],[profit/loss]])/SUM(Table1[profit/loss])</f>
        <v>1.8778501841187396E-5</v>
      </c>
    </row>
    <row r="6588" spans="1:25" x14ac:dyDescent="0.3">
      <c r="A6588" t="s">
        <v>24</v>
      </c>
      <c r="B6588" t="s">
        <v>82</v>
      </c>
      <c r="C6588">
        <v>1197831</v>
      </c>
      <c r="D6588" s="9">
        <v>44428</v>
      </c>
      <c r="E6588" s="8" t="str">
        <f>TEXT(Table1[[#This Row],[Invoice Date]],"dd-mm-yyyy")</f>
        <v>20-08-2021</v>
      </c>
      <c r="F6588" s="1" t="str">
        <f t="shared" si="408"/>
        <v>August</v>
      </c>
      <c r="G6588" s="1" t="str">
        <f t="shared" si="409"/>
        <v>2021</v>
      </c>
      <c r="H6588" s="1" t="str">
        <f t="shared" si="410"/>
        <v>Friday</v>
      </c>
      <c r="I6588" s="1" t="str">
        <f t="shared" si="411"/>
        <v>20</v>
      </c>
      <c r="J6588" t="s">
        <v>26</v>
      </c>
      <c r="K6588" t="s">
        <v>101</v>
      </c>
      <c r="L6588" t="s">
        <v>102</v>
      </c>
      <c r="M6588" t="s">
        <v>18</v>
      </c>
      <c r="N6588">
        <v>50</v>
      </c>
      <c r="O6588">
        <v>152</v>
      </c>
      <c r="P6588">
        <v>7600</v>
      </c>
      <c r="Q6588">
        <v>3648</v>
      </c>
      <c r="R6588">
        <v>0.48</v>
      </c>
      <c r="S6588" t="s">
        <v>82</v>
      </c>
      <c r="T6588" t="str">
        <f>IF(Table1[[#This Row],[Units Sold]]&gt; 700,"High Units","low Units")</f>
        <v>low Units</v>
      </c>
      <c r="U6588">
        <f>SUM(Table1[[#This Row],[Operating Profit]])/SUM(Table1[Operating Profit])*100</f>
        <v>1.0983481596384737E-3</v>
      </c>
      <c r="V6588">
        <f>SUM(Table1[[#This Row],[Price per Unit]]*Table1[[#This Row],[Units Sold]])</f>
        <v>7600</v>
      </c>
      <c r="W6588">
        <f>SUM(Table1[[#This Row],[Total Sales]]-Table1[[#This Row],[Operating Profit]])</f>
        <v>3952</v>
      </c>
      <c r="X6588">
        <f>SUM(Table1[[#This Row],[Total Sales]]-Table1[[#This Row],[Cost]])</f>
        <v>3648</v>
      </c>
      <c r="Y6588">
        <f>SUM(Table1[[#This Row],[profit/loss]])/SUM(Table1[profit/loss])</f>
        <v>1.0983481596384738E-5</v>
      </c>
    </row>
    <row r="6589" spans="1:25" x14ac:dyDescent="0.3">
      <c r="A6589" t="s">
        <v>24</v>
      </c>
      <c r="B6589" t="s">
        <v>82</v>
      </c>
      <c r="C6589">
        <v>1197831</v>
      </c>
      <c r="D6589" s="9">
        <v>44428</v>
      </c>
      <c r="E6589" s="8" t="str">
        <f>TEXT(Table1[[#This Row],[Invoice Date]],"dd-mm-yyyy")</f>
        <v>20-08-2021</v>
      </c>
      <c r="F6589" s="1" t="str">
        <f t="shared" si="408"/>
        <v>August</v>
      </c>
      <c r="G6589" s="1" t="str">
        <f t="shared" si="409"/>
        <v>2021</v>
      </c>
      <c r="H6589" s="1" t="str">
        <f t="shared" si="410"/>
        <v>Friday</v>
      </c>
      <c r="I6589" s="1" t="str">
        <f t="shared" si="411"/>
        <v>20</v>
      </c>
      <c r="J6589" t="s">
        <v>26</v>
      </c>
      <c r="K6589" t="s">
        <v>101</v>
      </c>
      <c r="L6589" t="s">
        <v>102</v>
      </c>
      <c r="M6589" t="s">
        <v>19</v>
      </c>
      <c r="N6589">
        <v>47</v>
      </c>
      <c r="O6589">
        <v>126</v>
      </c>
      <c r="P6589">
        <v>5922</v>
      </c>
      <c r="Q6589">
        <v>3079</v>
      </c>
      <c r="R6589">
        <v>0.52</v>
      </c>
      <c r="S6589" t="s">
        <v>82</v>
      </c>
      <c r="T6589" t="str">
        <f>IF(Table1[[#This Row],[Units Sold]]&gt; 700,"High Units","low Units")</f>
        <v>low Units</v>
      </c>
      <c r="U6589">
        <f>SUM(Table1[[#This Row],[Operating Profit]])/SUM(Table1[Operating Profit])*100</f>
        <v>9.27032341975565E-4</v>
      </c>
      <c r="V6589">
        <f>SUM(Table1[[#This Row],[Price per Unit]]*Table1[[#This Row],[Units Sold]])</f>
        <v>5922</v>
      </c>
      <c r="W6589">
        <f>SUM(Table1[[#This Row],[Total Sales]]-Table1[[#This Row],[Operating Profit]])</f>
        <v>2843</v>
      </c>
      <c r="X6589">
        <f>SUM(Table1[[#This Row],[Total Sales]]-Table1[[#This Row],[Cost]])</f>
        <v>3079</v>
      </c>
      <c r="Y6589">
        <f>SUM(Table1[[#This Row],[profit/loss]])/SUM(Table1[profit/loss])</f>
        <v>9.2703234197556503E-6</v>
      </c>
    </row>
    <row r="6590" spans="1:25" x14ac:dyDescent="0.3">
      <c r="A6590" t="s">
        <v>24</v>
      </c>
      <c r="B6590" t="s">
        <v>82</v>
      </c>
      <c r="C6590">
        <v>1197831</v>
      </c>
      <c r="D6590" s="9">
        <v>44428</v>
      </c>
      <c r="E6590" s="8" t="str">
        <f>TEXT(Table1[[#This Row],[Invoice Date]],"dd-mm-yyyy")</f>
        <v>20-08-2021</v>
      </c>
      <c r="F6590" s="1" t="str">
        <f t="shared" si="408"/>
        <v>August</v>
      </c>
      <c r="G6590" s="1" t="str">
        <f t="shared" si="409"/>
        <v>2021</v>
      </c>
      <c r="H6590" s="1" t="str">
        <f t="shared" si="410"/>
        <v>Friday</v>
      </c>
      <c r="I6590" s="1" t="str">
        <f t="shared" si="411"/>
        <v>20</v>
      </c>
      <c r="J6590" t="s">
        <v>26</v>
      </c>
      <c r="K6590" t="s">
        <v>101</v>
      </c>
      <c r="L6590" t="s">
        <v>102</v>
      </c>
      <c r="M6590" t="s">
        <v>20</v>
      </c>
      <c r="N6590">
        <v>39</v>
      </c>
      <c r="O6590">
        <v>104</v>
      </c>
      <c r="P6590">
        <v>4056</v>
      </c>
      <c r="Q6590">
        <v>2028</v>
      </c>
      <c r="R6590">
        <v>0.5</v>
      </c>
      <c r="S6590" t="s">
        <v>82</v>
      </c>
      <c r="T6590" t="str">
        <f>IF(Table1[[#This Row],[Units Sold]]&gt; 700,"High Units","low Units")</f>
        <v>low Units</v>
      </c>
      <c r="U6590">
        <f>SUM(Table1[[#This Row],[Operating Profit]])/SUM(Table1[Operating Profit])*100</f>
        <v>6.1059486506217793E-4</v>
      </c>
      <c r="V6590">
        <f>SUM(Table1[[#This Row],[Price per Unit]]*Table1[[#This Row],[Units Sold]])</f>
        <v>4056</v>
      </c>
      <c r="W6590">
        <f>SUM(Table1[[#This Row],[Total Sales]]-Table1[[#This Row],[Operating Profit]])</f>
        <v>2028</v>
      </c>
      <c r="X6590">
        <f>SUM(Table1[[#This Row],[Total Sales]]-Table1[[#This Row],[Cost]])</f>
        <v>2028</v>
      </c>
      <c r="Y6590">
        <f>SUM(Table1[[#This Row],[profit/loss]])/SUM(Table1[profit/loss])</f>
        <v>6.1059486506217793E-6</v>
      </c>
    </row>
    <row r="6591" spans="1:25" x14ac:dyDescent="0.3">
      <c r="A6591" t="s">
        <v>24</v>
      </c>
      <c r="B6591" t="s">
        <v>82</v>
      </c>
      <c r="C6591">
        <v>1197831</v>
      </c>
      <c r="D6591" s="9">
        <v>44428</v>
      </c>
      <c r="E6591" s="8" t="str">
        <f>TEXT(Table1[[#This Row],[Invoice Date]],"dd-mm-yyyy")</f>
        <v>20-08-2021</v>
      </c>
      <c r="F6591" s="1" t="str">
        <f t="shared" si="408"/>
        <v>August</v>
      </c>
      <c r="G6591" s="1" t="str">
        <f t="shared" si="409"/>
        <v>2021</v>
      </c>
      <c r="H6591" s="1" t="str">
        <f t="shared" si="410"/>
        <v>Friday</v>
      </c>
      <c r="I6591" s="1" t="str">
        <f t="shared" si="411"/>
        <v>20</v>
      </c>
      <c r="J6591" t="s">
        <v>26</v>
      </c>
      <c r="K6591" t="s">
        <v>101</v>
      </c>
      <c r="L6591" t="s">
        <v>102</v>
      </c>
      <c r="M6591" t="s">
        <v>21</v>
      </c>
      <c r="N6591">
        <v>48</v>
      </c>
      <c r="O6591">
        <v>113</v>
      </c>
      <c r="P6591">
        <v>5424</v>
      </c>
      <c r="Q6591">
        <v>2658</v>
      </c>
      <c r="R6591">
        <v>0.49</v>
      </c>
      <c r="S6591" t="s">
        <v>82</v>
      </c>
      <c r="T6591" t="str">
        <f>IF(Table1[[#This Row],[Units Sold]]&gt; 700,"High Units","low Units")</f>
        <v>low Units</v>
      </c>
      <c r="U6591">
        <f>SUM(Table1[[#This Row],[Operating Profit]])/SUM(Table1[Operating Profit])*100</f>
        <v>8.0027670184184857E-4</v>
      </c>
      <c r="V6591">
        <f>SUM(Table1[[#This Row],[Price per Unit]]*Table1[[#This Row],[Units Sold]])</f>
        <v>5424</v>
      </c>
      <c r="W6591">
        <f>SUM(Table1[[#This Row],[Total Sales]]-Table1[[#This Row],[Operating Profit]])</f>
        <v>2766</v>
      </c>
      <c r="X6591">
        <f>SUM(Table1[[#This Row],[Total Sales]]-Table1[[#This Row],[Cost]])</f>
        <v>2658</v>
      </c>
      <c r="Y6591">
        <f>SUM(Table1[[#This Row],[profit/loss]])/SUM(Table1[profit/loss])</f>
        <v>8.0027670184184862E-6</v>
      </c>
    </row>
    <row r="6592" spans="1:25" x14ac:dyDescent="0.3">
      <c r="A6592" t="s">
        <v>24</v>
      </c>
      <c r="B6592" t="s">
        <v>82</v>
      </c>
      <c r="C6592">
        <v>1197831</v>
      </c>
      <c r="D6592" s="9">
        <v>44428</v>
      </c>
      <c r="E6592" s="8" t="str">
        <f>TEXT(Table1[[#This Row],[Invoice Date]],"dd-mm-yyyy")</f>
        <v>20-08-2021</v>
      </c>
      <c r="F6592" s="1" t="str">
        <f t="shared" si="408"/>
        <v>August</v>
      </c>
      <c r="G6592" s="1" t="str">
        <f t="shared" si="409"/>
        <v>2021</v>
      </c>
      <c r="H6592" s="1" t="str">
        <f t="shared" si="410"/>
        <v>Friday</v>
      </c>
      <c r="I6592" s="1" t="str">
        <f t="shared" si="411"/>
        <v>20</v>
      </c>
      <c r="J6592" t="s">
        <v>26</v>
      </c>
      <c r="K6592" t="s">
        <v>101</v>
      </c>
      <c r="L6592" t="s">
        <v>102</v>
      </c>
      <c r="M6592" t="s">
        <v>22</v>
      </c>
      <c r="N6592">
        <v>50</v>
      </c>
      <c r="O6592">
        <v>143</v>
      </c>
      <c r="P6592">
        <v>7150</v>
      </c>
      <c r="Q6592">
        <v>3718</v>
      </c>
      <c r="R6592">
        <v>0.52</v>
      </c>
      <c r="S6592" t="s">
        <v>82</v>
      </c>
      <c r="T6592" t="str">
        <f>IF(Table1[[#This Row],[Units Sold]]&gt; 700,"High Units","low Units")</f>
        <v>low Units</v>
      </c>
      <c r="U6592">
        <f>SUM(Table1[[#This Row],[Operating Profit]])/SUM(Table1[Operating Profit])*100</f>
        <v>1.1194239192806594E-3</v>
      </c>
      <c r="V6592">
        <f>SUM(Table1[[#This Row],[Price per Unit]]*Table1[[#This Row],[Units Sold]])</f>
        <v>7150</v>
      </c>
      <c r="W6592">
        <f>SUM(Table1[[#This Row],[Total Sales]]-Table1[[#This Row],[Operating Profit]])</f>
        <v>3432</v>
      </c>
      <c r="X6592">
        <f>SUM(Table1[[#This Row],[Total Sales]]-Table1[[#This Row],[Cost]])</f>
        <v>3718</v>
      </c>
      <c r="Y6592">
        <f>SUM(Table1[[#This Row],[profit/loss]])/SUM(Table1[profit/loss])</f>
        <v>1.1194239192806595E-5</v>
      </c>
    </row>
    <row r="6593" spans="1:25" x14ac:dyDescent="0.3">
      <c r="A6593" t="s">
        <v>24</v>
      </c>
      <c r="B6593" t="s">
        <v>82</v>
      </c>
      <c r="C6593">
        <v>1197831</v>
      </c>
      <c r="D6593" s="9">
        <v>44458</v>
      </c>
      <c r="E6593" s="8" t="str">
        <f>TEXT(Table1[[#This Row],[Invoice Date]],"dd-mm-yyyy")</f>
        <v>19-09-2021</v>
      </c>
      <c r="F6593" s="1" t="str">
        <f t="shared" si="408"/>
        <v>September</v>
      </c>
      <c r="G6593" s="1" t="str">
        <f t="shared" si="409"/>
        <v>2021</v>
      </c>
      <c r="H6593" s="1" t="str">
        <f t="shared" si="410"/>
        <v>Sunday</v>
      </c>
      <c r="I6593" s="1" t="str">
        <f t="shared" si="411"/>
        <v>19</v>
      </c>
      <c r="J6593" t="s">
        <v>26</v>
      </c>
      <c r="K6593" t="s">
        <v>101</v>
      </c>
      <c r="L6593" t="s">
        <v>102</v>
      </c>
      <c r="M6593" t="s">
        <v>16</v>
      </c>
      <c r="N6593">
        <v>48</v>
      </c>
      <c r="O6593">
        <v>182</v>
      </c>
      <c r="P6593">
        <v>8736</v>
      </c>
      <c r="Q6593">
        <v>4543</v>
      </c>
      <c r="R6593">
        <v>0.52</v>
      </c>
      <c r="S6593" t="s">
        <v>82</v>
      </c>
      <c r="T6593" t="str">
        <f>IF(Table1[[#This Row],[Units Sold]]&gt; 700,"High Units","low Units")</f>
        <v>low Units</v>
      </c>
      <c r="U6593">
        <f>SUM(Table1[[#This Row],[Operating Profit]])/SUM(Table1[Operating Profit])*100</f>
        <v>1.3678168007778472E-3</v>
      </c>
      <c r="V6593">
        <f>SUM(Table1[[#This Row],[Price per Unit]]*Table1[[#This Row],[Units Sold]])</f>
        <v>8736</v>
      </c>
      <c r="W6593">
        <f>SUM(Table1[[#This Row],[Total Sales]]-Table1[[#This Row],[Operating Profit]])</f>
        <v>4193</v>
      </c>
      <c r="X6593">
        <f>SUM(Table1[[#This Row],[Total Sales]]-Table1[[#This Row],[Cost]])</f>
        <v>4543</v>
      </c>
      <c r="Y6593">
        <f>SUM(Table1[[#This Row],[profit/loss]])/SUM(Table1[profit/loss])</f>
        <v>1.3678168007778473E-5</v>
      </c>
    </row>
    <row r="6594" spans="1:25" x14ac:dyDescent="0.3">
      <c r="A6594" t="s">
        <v>24</v>
      </c>
      <c r="B6594" t="s">
        <v>82</v>
      </c>
      <c r="C6594">
        <v>1197831</v>
      </c>
      <c r="D6594" s="9">
        <v>44458</v>
      </c>
      <c r="E6594" s="8" t="str">
        <f>TEXT(Table1[[#This Row],[Invoice Date]],"dd-mm-yyyy")</f>
        <v>19-09-2021</v>
      </c>
      <c r="F6594" s="1" t="str">
        <f t="shared" si="408"/>
        <v>September</v>
      </c>
      <c r="G6594" s="1" t="str">
        <f t="shared" si="409"/>
        <v>2021</v>
      </c>
      <c r="H6594" s="1" t="str">
        <f t="shared" si="410"/>
        <v>Sunday</v>
      </c>
      <c r="I6594" s="1" t="str">
        <f t="shared" si="411"/>
        <v>19</v>
      </c>
      <c r="J6594" t="s">
        <v>26</v>
      </c>
      <c r="K6594" t="s">
        <v>101</v>
      </c>
      <c r="L6594" t="s">
        <v>102</v>
      </c>
      <c r="M6594" t="s">
        <v>18</v>
      </c>
      <c r="N6594">
        <v>39</v>
      </c>
      <c r="O6594">
        <v>126</v>
      </c>
      <c r="P6594">
        <v>4914</v>
      </c>
      <c r="Q6594">
        <v>2359</v>
      </c>
      <c r="R6594">
        <v>0.48</v>
      </c>
      <c r="S6594" t="s">
        <v>82</v>
      </c>
      <c r="T6594" t="str">
        <f>IF(Table1[[#This Row],[Units Sold]]&gt; 700,"High Units","low Units")</f>
        <v>low Units</v>
      </c>
      <c r="U6594">
        <f>SUM(Table1[[#This Row],[Operating Profit]])/SUM(Table1[Operating Profit])*100</f>
        <v>7.1025309994165575E-4</v>
      </c>
      <c r="V6594">
        <f>SUM(Table1[[#This Row],[Price per Unit]]*Table1[[#This Row],[Units Sold]])</f>
        <v>4914</v>
      </c>
      <c r="W6594">
        <f>SUM(Table1[[#This Row],[Total Sales]]-Table1[[#This Row],[Operating Profit]])</f>
        <v>2555</v>
      </c>
      <c r="X6594">
        <f>SUM(Table1[[#This Row],[Total Sales]]-Table1[[#This Row],[Cost]])</f>
        <v>2359</v>
      </c>
      <c r="Y6594">
        <f>SUM(Table1[[#This Row],[profit/loss]])/SUM(Table1[profit/loss])</f>
        <v>7.1025309994165569E-6</v>
      </c>
    </row>
    <row r="6595" spans="1:25" x14ac:dyDescent="0.3">
      <c r="A6595" t="s">
        <v>24</v>
      </c>
      <c r="B6595" t="s">
        <v>82</v>
      </c>
      <c r="C6595">
        <v>1197831</v>
      </c>
      <c r="D6595" s="9">
        <v>44458</v>
      </c>
      <c r="E6595" s="8" t="str">
        <f>TEXT(Table1[[#This Row],[Invoice Date]],"dd-mm-yyyy")</f>
        <v>19-09-2021</v>
      </c>
      <c r="F6595" s="1" t="str">
        <f t="shared" ref="F6595:F6658" si="412">TEXT(D6595,"mmmm")</f>
        <v>September</v>
      </c>
      <c r="G6595" s="1" t="str">
        <f t="shared" ref="G6595:G6658" si="413">TEXT(D6595,"YYYY")</f>
        <v>2021</v>
      </c>
      <c r="H6595" s="1" t="str">
        <f t="shared" ref="H6595:H6658" si="414">TEXT(D6595,"dddd")</f>
        <v>Sunday</v>
      </c>
      <c r="I6595" s="1" t="str">
        <f t="shared" ref="I6595:I6658" si="415">TEXT(D6595,"dd")</f>
        <v>19</v>
      </c>
      <c r="J6595" t="s">
        <v>26</v>
      </c>
      <c r="K6595" t="s">
        <v>101</v>
      </c>
      <c r="L6595" t="s">
        <v>102</v>
      </c>
      <c r="M6595" t="s">
        <v>19</v>
      </c>
      <c r="N6595">
        <v>14</v>
      </c>
      <c r="O6595">
        <v>88</v>
      </c>
      <c r="P6595">
        <v>1232</v>
      </c>
      <c r="Q6595">
        <v>641</v>
      </c>
      <c r="R6595">
        <v>0.52</v>
      </c>
      <c r="S6595" t="s">
        <v>82</v>
      </c>
      <c r="T6595" t="str">
        <f>IF(Table1[[#This Row],[Units Sold]]&gt; 700,"High Units","low Units")</f>
        <v>low Units</v>
      </c>
      <c r="U6595">
        <f>SUM(Table1[[#This Row],[Operating Profit]])/SUM(Table1[Operating Profit])*100</f>
        <v>1.9299374186629984E-4</v>
      </c>
      <c r="V6595">
        <f>SUM(Table1[[#This Row],[Price per Unit]]*Table1[[#This Row],[Units Sold]])</f>
        <v>1232</v>
      </c>
      <c r="W6595">
        <f>SUM(Table1[[#This Row],[Total Sales]]-Table1[[#This Row],[Operating Profit]])</f>
        <v>591</v>
      </c>
      <c r="X6595">
        <f>SUM(Table1[[#This Row],[Total Sales]]-Table1[[#This Row],[Cost]])</f>
        <v>641</v>
      </c>
      <c r="Y6595">
        <f>SUM(Table1[[#This Row],[profit/loss]])/SUM(Table1[profit/loss])</f>
        <v>1.9299374186629985E-6</v>
      </c>
    </row>
    <row r="6596" spans="1:25" x14ac:dyDescent="0.3">
      <c r="A6596" t="s">
        <v>24</v>
      </c>
      <c r="B6596" t="s">
        <v>82</v>
      </c>
      <c r="C6596">
        <v>1197831</v>
      </c>
      <c r="D6596" s="9">
        <v>44458</v>
      </c>
      <c r="E6596" s="8" t="str">
        <f>TEXT(Table1[[#This Row],[Invoice Date]],"dd-mm-yyyy")</f>
        <v>19-09-2021</v>
      </c>
      <c r="F6596" s="1" t="str">
        <f t="shared" si="412"/>
        <v>September</v>
      </c>
      <c r="G6596" s="1" t="str">
        <f t="shared" si="413"/>
        <v>2021</v>
      </c>
      <c r="H6596" s="1" t="str">
        <f t="shared" si="414"/>
        <v>Sunday</v>
      </c>
      <c r="I6596" s="1" t="str">
        <f t="shared" si="415"/>
        <v>19</v>
      </c>
      <c r="J6596" t="s">
        <v>26</v>
      </c>
      <c r="K6596" t="s">
        <v>101</v>
      </c>
      <c r="L6596" t="s">
        <v>102</v>
      </c>
      <c r="M6596" t="s">
        <v>20</v>
      </c>
      <c r="N6596">
        <v>14</v>
      </c>
      <c r="O6596">
        <v>88</v>
      </c>
      <c r="P6596">
        <v>1232</v>
      </c>
      <c r="Q6596">
        <v>641</v>
      </c>
      <c r="R6596">
        <v>0.52</v>
      </c>
      <c r="S6596" t="s">
        <v>82</v>
      </c>
      <c r="T6596" t="str">
        <f>IF(Table1[[#This Row],[Units Sold]]&gt; 700,"High Units","low Units")</f>
        <v>low Units</v>
      </c>
      <c r="U6596">
        <f>SUM(Table1[[#This Row],[Operating Profit]])/SUM(Table1[Operating Profit])*100</f>
        <v>1.9299374186629984E-4</v>
      </c>
      <c r="V6596">
        <f>SUM(Table1[[#This Row],[Price per Unit]]*Table1[[#This Row],[Units Sold]])</f>
        <v>1232</v>
      </c>
      <c r="W6596">
        <f>SUM(Table1[[#This Row],[Total Sales]]-Table1[[#This Row],[Operating Profit]])</f>
        <v>591</v>
      </c>
      <c r="X6596">
        <f>SUM(Table1[[#This Row],[Total Sales]]-Table1[[#This Row],[Cost]])</f>
        <v>641</v>
      </c>
      <c r="Y6596">
        <f>SUM(Table1[[#This Row],[profit/loss]])/SUM(Table1[profit/loss])</f>
        <v>1.9299374186629985E-6</v>
      </c>
    </row>
    <row r="6597" spans="1:25" x14ac:dyDescent="0.3">
      <c r="A6597" t="s">
        <v>24</v>
      </c>
      <c r="B6597" t="s">
        <v>82</v>
      </c>
      <c r="C6597">
        <v>1197831</v>
      </c>
      <c r="D6597" s="9">
        <v>44458</v>
      </c>
      <c r="E6597" s="8" t="str">
        <f>TEXT(Table1[[#This Row],[Invoice Date]],"dd-mm-yyyy")</f>
        <v>19-09-2021</v>
      </c>
      <c r="F6597" s="1" t="str">
        <f t="shared" si="412"/>
        <v>September</v>
      </c>
      <c r="G6597" s="1" t="str">
        <f t="shared" si="413"/>
        <v>2021</v>
      </c>
      <c r="H6597" s="1" t="str">
        <f t="shared" si="414"/>
        <v>Sunday</v>
      </c>
      <c r="I6597" s="1" t="str">
        <f t="shared" si="415"/>
        <v>19</v>
      </c>
      <c r="J6597" t="s">
        <v>26</v>
      </c>
      <c r="K6597" t="s">
        <v>101</v>
      </c>
      <c r="L6597" t="s">
        <v>102</v>
      </c>
      <c r="M6597" t="s">
        <v>21</v>
      </c>
      <c r="N6597">
        <v>23</v>
      </c>
      <c r="O6597">
        <v>94</v>
      </c>
      <c r="P6597">
        <v>2162</v>
      </c>
      <c r="Q6597">
        <v>1081</v>
      </c>
      <c r="R6597">
        <v>0.5</v>
      </c>
      <c r="S6597" t="s">
        <v>82</v>
      </c>
      <c r="T6597" t="str">
        <f>IF(Table1[[#This Row],[Units Sold]]&gt; 700,"High Units","low Units")</f>
        <v>low Units</v>
      </c>
      <c r="U6597">
        <f>SUM(Table1[[#This Row],[Operating Profit]])/SUM(Table1[Operating Profit])*100</f>
        <v>3.2546994533146664E-4</v>
      </c>
      <c r="V6597">
        <f>SUM(Table1[[#This Row],[Price per Unit]]*Table1[[#This Row],[Units Sold]])</f>
        <v>2162</v>
      </c>
      <c r="W6597">
        <f>SUM(Table1[[#This Row],[Total Sales]]-Table1[[#This Row],[Operating Profit]])</f>
        <v>1081</v>
      </c>
      <c r="X6597">
        <f>SUM(Table1[[#This Row],[Total Sales]]-Table1[[#This Row],[Cost]])</f>
        <v>1081</v>
      </c>
      <c r="Y6597">
        <f>SUM(Table1[[#This Row],[profit/loss]])/SUM(Table1[profit/loss])</f>
        <v>3.2546994533146664E-6</v>
      </c>
    </row>
    <row r="6598" spans="1:25" x14ac:dyDescent="0.3">
      <c r="A6598" t="s">
        <v>24</v>
      </c>
      <c r="B6598" t="s">
        <v>82</v>
      </c>
      <c r="C6598">
        <v>1197831</v>
      </c>
      <c r="D6598" s="9">
        <v>44458</v>
      </c>
      <c r="E6598" s="8" t="str">
        <f>TEXT(Table1[[#This Row],[Invoice Date]],"dd-mm-yyyy")</f>
        <v>19-09-2021</v>
      </c>
      <c r="F6598" s="1" t="str">
        <f t="shared" si="412"/>
        <v>September</v>
      </c>
      <c r="G6598" s="1" t="str">
        <f t="shared" si="413"/>
        <v>2021</v>
      </c>
      <c r="H6598" s="1" t="str">
        <f t="shared" si="414"/>
        <v>Sunday</v>
      </c>
      <c r="I6598" s="1" t="str">
        <f t="shared" si="415"/>
        <v>19</v>
      </c>
      <c r="J6598" t="s">
        <v>26</v>
      </c>
      <c r="K6598" t="s">
        <v>101</v>
      </c>
      <c r="L6598" t="s">
        <v>102</v>
      </c>
      <c r="M6598" t="s">
        <v>22</v>
      </c>
      <c r="N6598">
        <v>29</v>
      </c>
      <c r="O6598">
        <v>119</v>
      </c>
      <c r="P6598">
        <v>3451</v>
      </c>
      <c r="Q6598">
        <v>1864</v>
      </c>
      <c r="R6598">
        <v>0.54</v>
      </c>
      <c r="S6598" t="s">
        <v>82</v>
      </c>
      <c r="T6598" t="str">
        <f>IF(Table1[[#This Row],[Units Sold]]&gt; 700,"High Units","low Units")</f>
        <v>low Units</v>
      </c>
      <c r="U6598">
        <f>SUM(Table1[[#This Row],[Operating Profit]])/SUM(Table1[Operating Profit])*100</f>
        <v>5.61217371043343E-4</v>
      </c>
      <c r="V6598">
        <f>SUM(Table1[[#This Row],[Price per Unit]]*Table1[[#This Row],[Units Sold]])</f>
        <v>3451</v>
      </c>
      <c r="W6598">
        <f>SUM(Table1[[#This Row],[Total Sales]]-Table1[[#This Row],[Operating Profit]])</f>
        <v>1587</v>
      </c>
      <c r="X6598">
        <f>SUM(Table1[[#This Row],[Total Sales]]-Table1[[#This Row],[Cost]])</f>
        <v>1864</v>
      </c>
      <c r="Y6598">
        <f>SUM(Table1[[#This Row],[profit/loss]])/SUM(Table1[profit/loss])</f>
        <v>5.6121737104334301E-6</v>
      </c>
    </row>
    <row r="6599" spans="1:25" x14ac:dyDescent="0.3">
      <c r="A6599" t="s">
        <v>24</v>
      </c>
      <c r="B6599" t="s">
        <v>82</v>
      </c>
      <c r="C6599">
        <v>1197831</v>
      </c>
      <c r="D6599" s="9">
        <v>44490</v>
      </c>
      <c r="E6599" s="8" t="str">
        <f>TEXT(Table1[[#This Row],[Invoice Date]],"dd-mm-yyyy")</f>
        <v>21-10-2021</v>
      </c>
      <c r="F6599" s="1" t="str">
        <f t="shared" si="412"/>
        <v>October</v>
      </c>
      <c r="G6599" s="1" t="str">
        <f t="shared" si="413"/>
        <v>2021</v>
      </c>
      <c r="H6599" s="1" t="str">
        <f t="shared" si="414"/>
        <v>Thursday</v>
      </c>
      <c r="I6599" s="1" t="str">
        <f t="shared" si="415"/>
        <v>21</v>
      </c>
      <c r="J6599" t="s">
        <v>26</v>
      </c>
      <c r="K6599" t="s">
        <v>101</v>
      </c>
      <c r="L6599" t="s">
        <v>102</v>
      </c>
      <c r="M6599" t="s">
        <v>16</v>
      </c>
      <c r="N6599">
        <v>27</v>
      </c>
      <c r="O6599">
        <v>150</v>
      </c>
      <c r="P6599">
        <v>4050</v>
      </c>
      <c r="Q6599">
        <v>2025</v>
      </c>
      <c r="R6599">
        <v>0.5</v>
      </c>
      <c r="S6599" t="s">
        <v>82</v>
      </c>
      <c r="T6599" t="str">
        <f>IF(Table1[[#This Row],[Units Sold]]&gt; 700,"High Units","low Units")</f>
        <v>low Units</v>
      </c>
      <c r="U6599">
        <f>SUM(Table1[[#This Row],[Operating Profit]])/SUM(Table1[Operating Profit])*100</f>
        <v>6.0969161822036996E-4</v>
      </c>
      <c r="V6599">
        <f>SUM(Table1[[#This Row],[Price per Unit]]*Table1[[#This Row],[Units Sold]])</f>
        <v>4050</v>
      </c>
      <c r="W6599">
        <f>SUM(Table1[[#This Row],[Total Sales]]-Table1[[#This Row],[Operating Profit]])</f>
        <v>2025</v>
      </c>
      <c r="X6599">
        <f>SUM(Table1[[#This Row],[Total Sales]]-Table1[[#This Row],[Cost]])</f>
        <v>2025</v>
      </c>
      <c r="Y6599">
        <f>SUM(Table1[[#This Row],[profit/loss]])/SUM(Table1[profit/loss])</f>
        <v>6.0969161822036992E-6</v>
      </c>
    </row>
    <row r="6600" spans="1:25" x14ac:dyDescent="0.3">
      <c r="A6600" t="s">
        <v>24</v>
      </c>
      <c r="B6600" t="s">
        <v>82</v>
      </c>
      <c r="C6600">
        <v>1197831</v>
      </c>
      <c r="D6600" s="9">
        <v>44490</v>
      </c>
      <c r="E6600" s="8" t="str">
        <f>TEXT(Table1[[#This Row],[Invoice Date]],"dd-mm-yyyy")</f>
        <v>21-10-2021</v>
      </c>
      <c r="F6600" s="1" t="str">
        <f t="shared" si="412"/>
        <v>October</v>
      </c>
      <c r="G6600" s="1" t="str">
        <f t="shared" si="413"/>
        <v>2021</v>
      </c>
      <c r="H6600" s="1" t="str">
        <f t="shared" si="414"/>
        <v>Thursday</v>
      </c>
      <c r="I6600" s="1" t="str">
        <f t="shared" si="415"/>
        <v>21</v>
      </c>
      <c r="J6600" t="s">
        <v>26</v>
      </c>
      <c r="K6600" t="s">
        <v>101</v>
      </c>
      <c r="L6600" t="s">
        <v>102</v>
      </c>
      <c r="M6600" t="s">
        <v>18</v>
      </c>
      <c r="N6600">
        <v>19</v>
      </c>
      <c r="O6600">
        <v>106</v>
      </c>
      <c r="P6600">
        <v>2014</v>
      </c>
      <c r="Q6600">
        <v>906</v>
      </c>
      <c r="R6600">
        <v>0.45</v>
      </c>
      <c r="S6600" t="s">
        <v>82</v>
      </c>
      <c r="T6600" t="str">
        <f>IF(Table1[[#This Row],[Units Sold]]&gt; 700,"High Units","low Units")</f>
        <v>low Units</v>
      </c>
      <c r="U6600">
        <f>SUM(Table1[[#This Row],[Operating Profit]])/SUM(Table1[Operating Profit])*100</f>
        <v>2.7278054622600255E-4</v>
      </c>
      <c r="V6600">
        <f>SUM(Table1[[#This Row],[Price per Unit]]*Table1[[#This Row],[Units Sold]])</f>
        <v>2014</v>
      </c>
      <c r="W6600">
        <f>SUM(Table1[[#This Row],[Total Sales]]-Table1[[#This Row],[Operating Profit]])</f>
        <v>1108</v>
      </c>
      <c r="X6600">
        <f>SUM(Table1[[#This Row],[Total Sales]]-Table1[[#This Row],[Cost]])</f>
        <v>906</v>
      </c>
      <c r="Y6600">
        <f>SUM(Table1[[#This Row],[profit/loss]])/SUM(Table1[profit/loss])</f>
        <v>2.7278054622600256E-6</v>
      </c>
    </row>
    <row r="6601" spans="1:25" x14ac:dyDescent="0.3">
      <c r="A6601" t="s">
        <v>24</v>
      </c>
      <c r="B6601" t="s">
        <v>82</v>
      </c>
      <c r="C6601">
        <v>1197831</v>
      </c>
      <c r="D6601" s="9">
        <v>44490</v>
      </c>
      <c r="E6601" s="8" t="str">
        <f>TEXT(Table1[[#This Row],[Invoice Date]],"dd-mm-yyyy")</f>
        <v>21-10-2021</v>
      </c>
      <c r="F6601" s="1" t="str">
        <f t="shared" si="412"/>
        <v>October</v>
      </c>
      <c r="G6601" s="1" t="str">
        <f t="shared" si="413"/>
        <v>2021</v>
      </c>
      <c r="H6601" s="1" t="str">
        <f t="shared" si="414"/>
        <v>Thursday</v>
      </c>
      <c r="I6601" s="1" t="str">
        <f t="shared" si="415"/>
        <v>21</v>
      </c>
      <c r="J6601" t="s">
        <v>26</v>
      </c>
      <c r="K6601" t="s">
        <v>101</v>
      </c>
      <c r="L6601" t="s">
        <v>102</v>
      </c>
      <c r="M6601" t="s">
        <v>19</v>
      </c>
      <c r="N6601">
        <v>19</v>
      </c>
      <c r="O6601">
        <v>78</v>
      </c>
      <c r="P6601">
        <v>1482</v>
      </c>
      <c r="Q6601">
        <v>741</v>
      </c>
      <c r="R6601">
        <v>0.5</v>
      </c>
      <c r="S6601" t="s">
        <v>82</v>
      </c>
      <c r="T6601" t="str">
        <f>IF(Table1[[#This Row],[Units Sold]]&gt; 700,"High Units","low Units")</f>
        <v>low Units</v>
      </c>
      <c r="U6601">
        <f>SUM(Table1[[#This Row],[Operating Profit]])/SUM(Table1[Operating Profit])*100</f>
        <v>2.2310196992656503E-4</v>
      </c>
      <c r="V6601">
        <f>SUM(Table1[[#This Row],[Price per Unit]]*Table1[[#This Row],[Units Sold]])</f>
        <v>1482</v>
      </c>
      <c r="W6601">
        <f>SUM(Table1[[#This Row],[Total Sales]]-Table1[[#This Row],[Operating Profit]])</f>
        <v>741</v>
      </c>
      <c r="X6601">
        <f>SUM(Table1[[#This Row],[Total Sales]]-Table1[[#This Row],[Cost]])</f>
        <v>741</v>
      </c>
      <c r="Y6601">
        <f>SUM(Table1[[#This Row],[profit/loss]])/SUM(Table1[profit/loss])</f>
        <v>2.2310196992656502E-6</v>
      </c>
    </row>
    <row r="6602" spans="1:25" x14ac:dyDescent="0.3">
      <c r="A6602" t="s">
        <v>24</v>
      </c>
      <c r="B6602" t="s">
        <v>82</v>
      </c>
      <c r="C6602">
        <v>1197831</v>
      </c>
      <c r="D6602" s="9">
        <v>44490</v>
      </c>
      <c r="E6602" s="8" t="str">
        <f>TEXT(Table1[[#This Row],[Invoice Date]],"dd-mm-yyyy")</f>
        <v>21-10-2021</v>
      </c>
      <c r="F6602" s="1" t="str">
        <f t="shared" si="412"/>
        <v>October</v>
      </c>
      <c r="G6602" s="1" t="str">
        <f t="shared" si="413"/>
        <v>2021</v>
      </c>
      <c r="H6602" s="1" t="str">
        <f t="shared" si="414"/>
        <v>Thursday</v>
      </c>
      <c r="I6602" s="1" t="str">
        <f t="shared" si="415"/>
        <v>21</v>
      </c>
      <c r="J6602" t="s">
        <v>26</v>
      </c>
      <c r="K6602" t="s">
        <v>101</v>
      </c>
      <c r="L6602" t="s">
        <v>102</v>
      </c>
      <c r="M6602" t="s">
        <v>20</v>
      </c>
      <c r="N6602">
        <v>19</v>
      </c>
      <c r="O6602">
        <v>72</v>
      </c>
      <c r="P6602">
        <v>1368</v>
      </c>
      <c r="Q6602">
        <v>725</v>
      </c>
      <c r="R6602">
        <v>0.53</v>
      </c>
      <c r="S6602" t="s">
        <v>82</v>
      </c>
      <c r="T6602" t="str">
        <f>IF(Table1[[#This Row],[Units Sold]]&gt; 700,"High Units","low Units")</f>
        <v>low Units</v>
      </c>
      <c r="U6602">
        <f>SUM(Table1[[#This Row],[Operating Profit]])/SUM(Table1[Operating Profit])*100</f>
        <v>2.1828465343692256E-4</v>
      </c>
      <c r="V6602">
        <f>SUM(Table1[[#This Row],[Price per Unit]]*Table1[[#This Row],[Units Sold]])</f>
        <v>1368</v>
      </c>
      <c r="W6602">
        <f>SUM(Table1[[#This Row],[Total Sales]]-Table1[[#This Row],[Operating Profit]])</f>
        <v>643</v>
      </c>
      <c r="X6602">
        <f>SUM(Table1[[#This Row],[Total Sales]]-Table1[[#This Row],[Cost]])</f>
        <v>725</v>
      </c>
      <c r="Y6602">
        <f>SUM(Table1[[#This Row],[profit/loss]])/SUM(Table1[profit/loss])</f>
        <v>2.1828465343692256E-6</v>
      </c>
    </row>
    <row r="6603" spans="1:25" x14ac:dyDescent="0.3">
      <c r="A6603" t="s">
        <v>24</v>
      </c>
      <c r="B6603" t="s">
        <v>82</v>
      </c>
      <c r="C6603">
        <v>1197831</v>
      </c>
      <c r="D6603" s="9">
        <v>44490</v>
      </c>
      <c r="E6603" s="8" t="str">
        <f>TEXT(Table1[[#This Row],[Invoice Date]],"dd-mm-yyyy")</f>
        <v>21-10-2021</v>
      </c>
      <c r="F6603" s="1" t="str">
        <f t="shared" si="412"/>
        <v>October</v>
      </c>
      <c r="G6603" s="1" t="str">
        <f t="shared" si="413"/>
        <v>2021</v>
      </c>
      <c r="H6603" s="1" t="str">
        <f t="shared" si="414"/>
        <v>Thursday</v>
      </c>
      <c r="I6603" s="1" t="str">
        <f t="shared" si="415"/>
        <v>21</v>
      </c>
      <c r="J6603" t="s">
        <v>26</v>
      </c>
      <c r="K6603" t="s">
        <v>101</v>
      </c>
      <c r="L6603" t="s">
        <v>102</v>
      </c>
      <c r="M6603" t="s">
        <v>21</v>
      </c>
      <c r="N6603">
        <v>27</v>
      </c>
      <c r="O6603">
        <v>83</v>
      </c>
      <c r="P6603">
        <v>2241</v>
      </c>
      <c r="Q6603">
        <v>1053</v>
      </c>
      <c r="R6603">
        <v>0.47</v>
      </c>
      <c r="S6603" t="s">
        <v>82</v>
      </c>
      <c r="T6603" t="str">
        <f>IF(Table1[[#This Row],[Units Sold]]&gt; 700,"High Units","low Units")</f>
        <v>low Units</v>
      </c>
      <c r="U6603">
        <f>SUM(Table1[[#This Row],[Operating Profit]])/SUM(Table1[Operating Profit])*100</f>
        <v>3.1703964147459238E-4</v>
      </c>
      <c r="V6603">
        <f>SUM(Table1[[#This Row],[Price per Unit]]*Table1[[#This Row],[Units Sold]])</f>
        <v>2241</v>
      </c>
      <c r="W6603">
        <f>SUM(Table1[[#This Row],[Total Sales]]-Table1[[#This Row],[Operating Profit]])</f>
        <v>1188</v>
      </c>
      <c r="X6603">
        <f>SUM(Table1[[#This Row],[Total Sales]]-Table1[[#This Row],[Cost]])</f>
        <v>1053</v>
      </c>
      <c r="Y6603">
        <f>SUM(Table1[[#This Row],[profit/loss]])/SUM(Table1[profit/loss])</f>
        <v>3.170396414745924E-6</v>
      </c>
    </row>
    <row r="6604" spans="1:25" x14ac:dyDescent="0.3">
      <c r="A6604" t="s">
        <v>29</v>
      </c>
      <c r="B6604" t="s">
        <v>82</v>
      </c>
      <c r="C6604">
        <v>1197831</v>
      </c>
      <c r="D6604" s="9">
        <v>44490</v>
      </c>
      <c r="E6604" s="8" t="str">
        <f>TEXT(Table1[[#This Row],[Invoice Date]],"dd-mm-yyyy")</f>
        <v>21-10-2021</v>
      </c>
      <c r="F6604" s="1" t="str">
        <f t="shared" si="412"/>
        <v>October</v>
      </c>
      <c r="G6604" s="1" t="str">
        <f t="shared" si="413"/>
        <v>2021</v>
      </c>
      <c r="H6604" s="1" t="str">
        <f t="shared" si="414"/>
        <v>Thursday</v>
      </c>
      <c r="I6604" s="1" t="str">
        <f t="shared" si="415"/>
        <v>21</v>
      </c>
      <c r="J6604" t="s">
        <v>26</v>
      </c>
      <c r="K6604" t="s">
        <v>101</v>
      </c>
      <c r="L6604" t="s">
        <v>102</v>
      </c>
      <c r="M6604" t="s">
        <v>22</v>
      </c>
      <c r="N6604">
        <v>29</v>
      </c>
      <c r="O6604">
        <v>104</v>
      </c>
      <c r="P6604">
        <v>3016</v>
      </c>
      <c r="Q6604">
        <v>1598</v>
      </c>
      <c r="R6604">
        <v>0.53</v>
      </c>
      <c r="S6604" t="s">
        <v>82</v>
      </c>
      <c r="T6604" t="str">
        <f>IF(Table1[[#This Row],[Units Sold]]&gt; 700,"High Units","low Units")</f>
        <v>low Units</v>
      </c>
      <c r="U6604">
        <f>SUM(Table1[[#This Row],[Operating Profit]])/SUM(Table1[Operating Profit])*100</f>
        <v>4.8112948440303765E-4</v>
      </c>
      <c r="V6604">
        <f>SUM(Table1[[#This Row],[Price per Unit]]*Table1[[#This Row],[Units Sold]])</f>
        <v>3016</v>
      </c>
      <c r="W6604">
        <f>SUM(Table1[[#This Row],[Total Sales]]-Table1[[#This Row],[Operating Profit]])</f>
        <v>1418</v>
      </c>
      <c r="X6604">
        <f>SUM(Table1[[#This Row],[Total Sales]]-Table1[[#This Row],[Cost]])</f>
        <v>1598</v>
      </c>
      <c r="Y6604">
        <f>SUM(Table1[[#This Row],[profit/loss]])/SUM(Table1[profit/loss])</f>
        <v>4.8112948440303766E-6</v>
      </c>
    </row>
    <row r="6605" spans="1:25" x14ac:dyDescent="0.3">
      <c r="A6605" t="s">
        <v>29</v>
      </c>
      <c r="B6605" t="s">
        <v>82</v>
      </c>
      <c r="C6605">
        <v>1197831</v>
      </c>
      <c r="D6605" s="9">
        <v>44520</v>
      </c>
      <c r="E6605" s="8" t="str">
        <f>TEXT(Table1[[#This Row],[Invoice Date]],"dd-mm-yyyy")</f>
        <v>20-11-2021</v>
      </c>
      <c r="F6605" s="1" t="str">
        <f t="shared" si="412"/>
        <v>November</v>
      </c>
      <c r="G6605" s="1" t="str">
        <f t="shared" si="413"/>
        <v>2021</v>
      </c>
      <c r="H6605" s="1" t="str">
        <f t="shared" si="414"/>
        <v>Saturday</v>
      </c>
      <c r="I6605" s="1" t="str">
        <f t="shared" si="415"/>
        <v>20</v>
      </c>
      <c r="J6605" t="s">
        <v>26</v>
      </c>
      <c r="K6605" t="s">
        <v>101</v>
      </c>
      <c r="L6605" t="s">
        <v>102</v>
      </c>
      <c r="M6605" t="s">
        <v>16</v>
      </c>
      <c r="N6605">
        <v>24</v>
      </c>
      <c r="O6605">
        <v>143</v>
      </c>
      <c r="P6605">
        <v>3432</v>
      </c>
      <c r="Q6605">
        <v>1716</v>
      </c>
      <c r="R6605">
        <v>0.5</v>
      </c>
      <c r="S6605" t="s">
        <v>82</v>
      </c>
      <c r="T6605" t="str">
        <f>IF(Table1[[#This Row],[Units Sold]]&gt; 700,"High Units","low Units")</f>
        <v>low Units</v>
      </c>
      <c r="U6605">
        <f>SUM(Table1[[#This Row],[Operating Profit]])/SUM(Table1[Operating Profit])*100</f>
        <v>5.1665719351415057E-4</v>
      </c>
      <c r="V6605">
        <f>SUM(Table1[[#This Row],[Price per Unit]]*Table1[[#This Row],[Units Sold]])</f>
        <v>3432</v>
      </c>
      <c r="W6605">
        <f>SUM(Table1[[#This Row],[Total Sales]]-Table1[[#This Row],[Operating Profit]])</f>
        <v>1716</v>
      </c>
      <c r="X6605">
        <f>SUM(Table1[[#This Row],[Total Sales]]-Table1[[#This Row],[Cost]])</f>
        <v>1716</v>
      </c>
      <c r="Y6605">
        <f>SUM(Table1[[#This Row],[profit/loss]])/SUM(Table1[profit/loss])</f>
        <v>5.1665719351415055E-6</v>
      </c>
    </row>
    <row r="6606" spans="1:25" x14ac:dyDescent="0.3">
      <c r="A6606" t="s">
        <v>29</v>
      </c>
      <c r="B6606" t="s">
        <v>82</v>
      </c>
      <c r="C6606">
        <v>1197831</v>
      </c>
      <c r="D6606" s="9">
        <v>44520</v>
      </c>
      <c r="E6606" s="8" t="str">
        <f>TEXT(Table1[[#This Row],[Invoice Date]],"dd-mm-yyyy")</f>
        <v>20-11-2021</v>
      </c>
      <c r="F6606" s="1" t="str">
        <f t="shared" si="412"/>
        <v>November</v>
      </c>
      <c r="G6606" s="1" t="str">
        <f t="shared" si="413"/>
        <v>2021</v>
      </c>
      <c r="H6606" s="1" t="str">
        <f t="shared" si="414"/>
        <v>Saturday</v>
      </c>
      <c r="I6606" s="1" t="str">
        <f t="shared" si="415"/>
        <v>20</v>
      </c>
      <c r="J6606" t="s">
        <v>26</v>
      </c>
      <c r="K6606" t="s">
        <v>101</v>
      </c>
      <c r="L6606" t="s">
        <v>102</v>
      </c>
      <c r="M6606" t="s">
        <v>18</v>
      </c>
      <c r="N6606">
        <v>14</v>
      </c>
      <c r="O6606">
        <v>94</v>
      </c>
      <c r="P6606">
        <v>1316</v>
      </c>
      <c r="Q6606">
        <v>658</v>
      </c>
      <c r="R6606">
        <v>0.5</v>
      </c>
      <c r="S6606" t="s">
        <v>82</v>
      </c>
      <c r="T6606" t="str">
        <f>IF(Table1[[#This Row],[Units Sold]]&gt; 700,"High Units","low Units")</f>
        <v>low Units</v>
      </c>
      <c r="U6606">
        <f>SUM(Table1[[#This Row],[Operating Profit]])/SUM(Table1[Operating Profit])*100</f>
        <v>1.9811214063654488E-4</v>
      </c>
      <c r="V6606">
        <f>SUM(Table1[[#This Row],[Price per Unit]]*Table1[[#This Row],[Units Sold]])</f>
        <v>1316</v>
      </c>
      <c r="W6606">
        <f>SUM(Table1[[#This Row],[Total Sales]]-Table1[[#This Row],[Operating Profit]])</f>
        <v>658</v>
      </c>
      <c r="X6606">
        <f>SUM(Table1[[#This Row],[Total Sales]]-Table1[[#This Row],[Cost]])</f>
        <v>658</v>
      </c>
      <c r="Y6606">
        <f>SUM(Table1[[#This Row],[profit/loss]])/SUM(Table1[profit/loss])</f>
        <v>1.9811214063654489E-6</v>
      </c>
    </row>
    <row r="6607" spans="1:25" x14ac:dyDescent="0.3">
      <c r="A6607" t="s">
        <v>29</v>
      </c>
      <c r="B6607" t="s">
        <v>82</v>
      </c>
      <c r="C6607">
        <v>1197831</v>
      </c>
      <c r="D6607" s="9">
        <v>44520</v>
      </c>
      <c r="E6607" s="8" t="str">
        <f>TEXT(Table1[[#This Row],[Invoice Date]],"dd-mm-yyyy")</f>
        <v>20-11-2021</v>
      </c>
      <c r="F6607" s="1" t="str">
        <f t="shared" si="412"/>
        <v>November</v>
      </c>
      <c r="G6607" s="1" t="str">
        <f t="shared" si="413"/>
        <v>2021</v>
      </c>
      <c r="H6607" s="1" t="str">
        <f t="shared" si="414"/>
        <v>Saturday</v>
      </c>
      <c r="I6607" s="1" t="str">
        <f t="shared" si="415"/>
        <v>20</v>
      </c>
      <c r="J6607" t="s">
        <v>26</v>
      </c>
      <c r="K6607" t="s">
        <v>101</v>
      </c>
      <c r="L6607" t="s">
        <v>102</v>
      </c>
      <c r="M6607" t="s">
        <v>19</v>
      </c>
      <c r="N6607">
        <v>23</v>
      </c>
      <c r="O6607">
        <v>90</v>
      </c>
      <c r="P6607">
        <v>2070</v>
      </c>
      <c r="Q6607">
        <v>1056</v>
      </c>
      <c r="R6607">
        <v>0.51</v>
      </c>
      <c r="S6607" t="s">
        <v>82</v>
      </c>
      <c r="T6607" t="str">
        <f>IF(Table1[[#This Row],[Units Sold]]&gt; 700,"High Units","low Units")</f>
        <v>low Units</v>
      </c>
      <c r="U6607">
        <f>SUM(Table1[[#This Row],[Operating Profit]])/SUM(Table1[Operating Profit])*100</f>
        <v>3.179428883164003E-4</v>
      </c>
      <c r="V6607">
        <f>SUM(Table1[[#This Row],[Price per Unit]]*Table1[[#This Row],[Units Sold]])</f>
        <v>2070</v>
      </c>
      <c r="W6607">
        <f>SUM(Table1[[#This Row],[Total Sales]]-Table1[[#This Row],[Operating Profit]])</f>
        <v>1014</v>
      </c>
      <c r="X6607">
        <f>SUM(Table1[[#This Row],[Total Sales]]-Table1[[#This Row],[Cost]])</f>
        <v>1056</v>
      </c>
      <c r="Y6607">
        <f>SUM(Table1[[#This Row],[profit/loss]])/SUM(Table1[profit/loss])</f>
        <v>3.1794288831640032E-6</v>
      </c>
    </row>
    <row r="6608" spans="1:25" x14ac:dyDescent="0.3">
      <c r="A6608" t="s">
        <v>29</v>
      </c>
      <c r="B6608" t="s">
        <v>82</v>
      </c>
      <c r="C6608">
        <v>1197831</v>
      </c>
      <c r="D6608" s="9">
        <v>44520</v>
      </c>
      <c r="E6608" s="8" t="str">
        <f>TEXT(Table1[[#This Row],[Invoice Date]],"dd-mm-yyyy")</f>
        <v>20-11-2021</v>
      </c>
      <c r="F6608" s="1" t="str">
        <f t="shared" si="412"/>
        <v>November</v>
      </c>
      <c r="G6608" s="1" t="str">
        <f t="shared" si="413"/>
        <v>2021</v>
      </c>
      <c r="H6608" s="1" t="str">
        <f t="shared" si="414"/>
        <v>Saturday</v>
      </c>
      <c r="I6608" s="1" t="str">
        <f t="shared" si="415"/>
        <v>20</v>
      </c>
      <c r="J6608" t="s">
        <v>26</v>
      </c>
      <c r="K6608" t="s">
        <v>101</v>
      </c>
      <c r="L6608" t="s">
        <v>102</v>
      </c>
      <c r="M6608" t="s">
        <v>20</v>
      </c>
      <c r="N6608">
        <v>51</v>
      </c>
      <c r="O6608">
        <v>109</v>
      </c>
      <c r="P6608">
        <v>5559</v>
      </c>
      <c r="Q6608">
        <v>2780</v>
      </c>
      <c r="R6608">
        <v>0.5</v>
      </c>
      <c r="S6608" t="s">
        <v>82</v>
      </c>
      <c r="T6608" t="str">
        <f>IF(Table1[[#This Row],[Units Sold]]&gt; 700,"High Units","low Units")</f>
        <v>low Units</v>
      </c>
      <c r="U6608">
        <f>SUM(Table1[[#This Row],[Operating Profit]])/SUM(Table1[Operating Profit])*100</f>
        <v>8.3700874007537206E-4</v>
      </c>
      <c r="V6608">
        <f>SUM(Table1[[#This Row],[Price per Unit]]*Table1[[#This Row],[Units Sold]])</f>
        <v>5559</v>
      </c>
      <c r="W6608">
        <f>SUM(Table1[[#This Row],[Total Sales]]-Table1[[#This Row],[Operating Profit]])</f>
        <v>2779</v>
      </c>
      <c r="X6608">
        <f>SUM(Table1[[#This Row],[Total Sales]]-Table1[[#This Row],[Cost]])</f>
        <v>2780</v>
      </c>
      <c r="Y6608">
        <f>SUM(Table1[[#This Row],[profit/loss]])/SUM(Table1[profit/loss])</f>
        <v>8.370087400753721E-6</v>
      </c>
    </row>
    <row r="6609" spans="1:25" x14ac:dyDescent="0.3">
      <c r="A6609" t="s">
        <v>29</v>
      </c>
      <c r="B6609" t="s">
        <v>82</v>
      </c>
      <c r="C6609">
        <v>1197831</v>
      </c>
      <c r="D6609" s="9">
        <v>44520</v>
      </c>
      <c r="E6609" s="8" t="str">
        <f>TEXT(Table1[[#This Row],[Invoice Date]],"dd-mm-yyyy")</f>
        <v>20-11-2021</v>
      </c>
      <c r="F6609" s="1" t="str">
        <f t="shared" si="412"/>
        <v>November</v>
      </c>
      <c r="G6609" s="1" t="str">
        <f t="shared" si="413"/>
        <v>2021</v>
      </c>
      <c r="H6609" s="1" t="str">
        <f t="shared" si="414"/>
        <v>Saturday</v>
      </c>
      <c r="I6609" s="1" t="str">
        <f t="shared" si="415"/>
        <v>20</v>
      </c>
      <c r="J6609" t="s">
        <v>26</v>
      </c>
      <c r="K6609" t="s">
        <v>101</v>
      </c>
      <c r="L6609" t="s">
        <v>102</v>
      </c>
      <c r="M6609" t="s">
        <v>21</v>
      </c>
      <c r="N6609">
        <v>69</v>
      </c>
      <c r="O6609">
        <v>91</v>
      </c>
      <c r="P6609">
        <v>6279</v>
      </c>
      <c r="Q6609">
        <v>2951</v>
      </c>
      <c r="R6609">
        <v>0.47</v>
      </c>
      <c r="S6609" t="s">
        <v>82</v>
      </c>
      <c r="T6609" t="str">
        <f>IF(Table1[[#This Row],[Units Sold]]&gt; 700,"High Units","low Units")</f>
        <v>low Units</v>
      </c>
      <c r="U6609">
        <f>SUM(Table1[[#This Row],[Operating Profit]])/SUM(Table1[Operating Profit])*100</f>
        <v>8.8849381005842558E-4</v>
      </c>
      <c r="V6609">
        <f>SUM(Table1[[#This Row],[Price per Unit]]*Table1[[#This Row],[Units Sold]])</f>
        <v>6279</v>
      </c>
      <c r="W6609">
        <f>SUM(Table1[[#This Row],[Total Sales]]-Table1[[#This Row],[Operating Profit]])</f>
        <v>3328</v>
      </c>
      <c r="X6609">
        <f>SUM(Table1[[#This Row],[Total Sales]]-Table1[[#This Row],[Cost]])</f>
        <v>2951</v>
      </c>
      <c r="Y6609">
        <f>SUM(Table1[[#This Row],[profit/loss]])/SUM(Table1[profit/loss])</f>
        <v>8.8849381005842554E-6</v>
      </c>
    </row>
    <row r="6610" spans="1:25" x14ac:dyDescent="0.3">
      <c r="A6610" t="s">
        <v>29</v>
      </c>
      <c r="B6610" t="s">
        <v>82</v>
      </c>
      <c r="C6610">
        <v>1197831</v>
      </c>
      <c r="D6610" s="9">
        <v>44520</v>
      </c>
      <c r="E6610" s="8" t="str">
        <f>TEXT(Table1[[#This Row],[Invoice Date]],"dd-mm-yyyy")</f>
        <v>20-11-2021</v>
      </c>
      <c r="F6610" s="1" t="str">
        <f t="shared" si="412"/>
        <v>November</v>
      </c>
      <c r="G6610" s="1" t="str">
        <f t="shared" si="413"/>
        <v>2021</v>
      </c>
      <c r="H6610" s="1" t="str">
        <f t="shared" si="414"/>
        <v>Saturday</v>
      </c>
      <c r="I6610" s="1" t="str">
        <f t="shared" si="415"/>
        <v>20</v>
      </c>
      <c r="J6610" t="s">
        <v>26</v>
      </c>
      <c r="K6610" t="s">
        <v>101</v>
      </c>
      <c r="L6610" t="s">
        <v>102</v>
      </c>
      <c r="M6610" t="s">
        <v>22</v>
      </c>
      <c r="N6610">
        <v>73</v>
      </c>
      <c r="O6610">
        <v>117</v>
      </c>
      <c r="P6610">
        <v>8541</v>
      </c>
      <c r="Q6610">
        <v>4527</v>
      </c>
      <c r="R6610">
        <v>0.53</v>
      </c>
      <c r="S6610" t="s">
        <v>82</v>
      </c>
      <c r="T6610" t="str">
        <f>IF(Table1[[#This Row],[Units Sold]]&gt; 700,"High Units","low Units")</f>
        <v>low Units</v>
      </c>
      <c r="U6610">
        <f>SUM(Table1[[#This Row],[Operating Profit]])/SUM(Table1[Operating Profit])*100</f>
        <v>1.362999484288205E-3</v>
      </c>
      <c r="V6610">
        <f>SUM(Table1[[#This Row],[Price per Unit]]*Table1[[#This Row],[Units Sold]])</f>
        <v>8541</v>
      </c>
      <c r="W6610">
        <f>SUM(Table1[[#This Row],[Total Sales]]-Table1[[#This Row],[Operating Profit]])</f>
        <v>4014</v>
      </c>
      <c r="X6610">
        <f>SUM(Table1[[#This Row],[Total Sales]]-Table1[[#This Row],[Cost]])</f>
        <v>4527</v>
      </c>
      <c r="Y6610">
        <f>SUM(Table1[[#This Row],[profit/loss]])/SUM(Table1[profit/loss])</f>
        <v>1.3629994842882049E-5</v>
      </c>
    </row>
    <row r="6611" spans="1:25" x14ac:dyDescent="0.3">
      <c r="A6611" t="s">
        <v>29</v>
      </c>
      <c r="B6611" t="s">
        <v>82</v>
      </c>
      <c r="C6611">
        <v>1197831</v>
      </c>
      <c r="D6611" s="9">
        <v>44549</v>
      </c>
      <c r="E6611" s="8" t="str">
        <f>TEXT(Table1[[#This Row],[Invoice Date]],"dd-mm-yyyy")</f>
        <v>19-12-2021</v>
      </c>
      <c r="F6611" s="1" t="str">
        <f t="shared" si="412"/>
        <v>December</v>
      </c>
      <c r="G6611" s="1" t="str">
        <f t="shared" si="413"/>
        <v>2021</v>
      </c>
      <c r="H6611" s="1" t="str">
        <f t="shared" si="414"/>
        <v>Sunday</v>
      </c>
      <c r="I6611" s="1" t="str">
        <f t="shared" si="415"/>
        <v>19</v>
      </c>
      <c r="J6611" t="s">
        <v>26</v>
      </c>
      <c r="K6611" t="s">
        <v>101</v>
      </c>
      <c r="L6611" t="s">
        <v>102</v>
      </c>
      <c r="M6611" t="s">
        <v>16</v>
      </c>
      <c r="N6611">
        <v>67</v>
      </c>
      <c r="O6611">
        <v>203</v>
      </c>
      <c r="P6611">
        <v>13601</v>
      </c>
      <c r="Q6611">
        <v>7481</v>
      </c>
      <c r="R6611">
        <v>0.55000000000000004</v>
      </c>
      <c r="S6611" t="s">
        <v>82</v>
      </c>
      <c r="T6611" t="str">
        <f>IF(Table1[[#This Row],[Units Sold]]&gt; 700,"High Units","low Units")</f>
        <v>low Units</v>
      </c>
      <c r="U6611">
        <f>SUM(Table1[[#This Row],[Operating Profit]])/SUM(Table1[Operating Profit])*100</f>
        <v>2.2523965411884385E-3</v>
      </c>
      <c r="V6611">
        <f>SUM(Table1[[#This Row],[Price per Unit]]*Table1[[#This Row],[Units Sold]])</f>
        <v>13601</v>
      </c>
      <c r="W6611">
        <f>SUM(Table1[[#This Row],[Total Sales]]-Table1[[#This Row],[Operating Profit]])</f>
        <v>6120</v>
      </c>
      <c r="X6611">
        <f>SUM(Table1[[#This Row],[Total Sales]]-Table1[[#This Row],[Cost]])</f>
        <v>7481</v>
      </c>
      <c r="Y6611">
        <f>SUM(Table1[[#This Row],[profit/loss]])/SUM(Table1[profit/loss])</f>
        <v>2.2523965411884384E-5</v>
      </c>
    </row>
    <row r="6612" spans="1:25" x14ac:dyDescent="0.3">
      <c r="A6612" t="s">
        <v>29</v>
      </c>
      <c r="B6612" t="s">
        <v>82</v>
      </c>
      <c r="C6612">
        <v>1197831</v>
      </c>
      <c r="D6612" s="9">
        <v>44549</v>
      </c>
      <c r="E6612" s="8" t="str">
        <f>TEXT(Table1[[#This Row],[Invoice Date]],"dd-mm-yyyy")</f>
        <v>19-12-2021</v>
      </c>
      <c r="F6612" s="1" t="str">
        <f t="shared" si="412"/>
        <v>December</v>
      </c>
      <c r="G6612" s="1" t="str">
        <f t="shared" si="413"/>
        <v>2021</v>
      </c>
      <c r="H6612" s="1" t="str">
        <f t="shared" si="414"/>
        <v>Sunday</v>
      </c>
      <c r="I6612" s="1" t="str">
        <f t="shared" si="415"/>
        <v>19</v>
      </c>
      <c r="J6612" t="s">
        <v>26</v>
      </c>
      <c r="K6612" t="s">
        <v>101</v>
      </c>
      <c r="L6612" t="s">
        <v>102</v>
      </c>
      <c r="M6612" t="s">
        <v>18</v>
      </c>
      <c r="N6612">
        <v>54</v>
      </c>
      <c r="O6612">
        <v>140</v>
      </c>
      <c r="P6612">
        <v>7560</v>
      </c>
      <c r="Q6612">
        <v>3553</v>
      </c>
      <c r="R6612">
        <v>0.47</v>
      </c>
      <c r="S6612" t="s">
        <v>82</v>
      </c>
      <c r="T6612" t="str">
        <f>IF(Table1[[#This Row],[Units Sold]]&gt; 700,"High Units","low Units")</f>
        <v>low Units</v>
      </c>
      <c r="U6612">
        <f>SUM(Table1[[#This Row],[Operating Profit]])/SUM(Table1[Operating Profit])*100</f>
        <v>1.069745342981222E-3</v>
      </c>
      <c r="V6612">
        <f>SUM(Table1[[#This Row],[Price per Unit]]*Table1[[#This Row],[Units Sold]])</f>
        <v>7560</v>
      </c>
      <c r="W6612">
        <f>SUM(Table1[[#This Row],[Total Sales]]-Table1[[#This Row],[Operating Profit]])</f>
        <v>4007</v>
      </c>
      <c r="X6612">
        <f>SUM(Table1[[#This Row],[Total Sales]]-Table1[[#This Row],[Cost]])</f>
        <v>3553</v>
      </c>
      <c r="Y6612">
        <f>SUM(Table1[[#This Row],[profit/loss]])/SUM(Table1[profit/loss])</f>
        <v>1.0697453429812219E-5</v>
      </c>
    </row>
    <row r="6613" spans="1:25" x14ac:dyDescent="0.3">
      <c r="A6613" t="s">
        <v>29</v>
      </c>
      <c r="B6613" t="s">
        <v>82</v>
      </c>
      <c r="C6613">
        <v>1197831</v>
      </c>
      <c r="D6613" s="9">
        <v>44549</v>
      </c>
      <c r="E6613" s="8" t="str">
        <f>TEXT(Table1[[#This Row],[Invoice Date]],"dd-mm-yyyy")</f>
        <v>19-12-2021</v>
      </c>
      <c r="F6613" s="1" t="str">
        <f t="shared" si="412"/>
        <v>December</v>
      </c>
      <c r="G6613" s="1" t="str">
        <f t="shared" si="413"/>
        <v>2021</v>
      </c>
      <c r="H6613" s="1" t="str">
        <f t="shared" si="414"/>
        <v>Sunday</v>
      </c>
      <c r="I6613" s="1" t="str">
        <f t="shared" si="415"/>
        <v>19</v>
      </c>
      <c r="J6613" t="s">
        <v>26</v>
      </c>
      <c r="K6613" t="s">
        <v>101</v>
      </c>
      <c r="L6613" t="s">
        <v>102</v>
      </c>
      <c r="M6613" t="s">
        <v>19</v>
      </c>
      <c r="N6613">
        <v>55</v>
      </c>
      <c r="O6613">
        <v>126</v>
      </c>
      <c r="P6613">
        <v>6930</v>
      </c>
      <c r="Q6613">
        <v>3742</v>
      </c>
      <c r="R6613">
        <v>0.54</v>
      </c>
      <c r="S6613" t="s">
        <v>82</v>
      </c>
      <c r="T6613" t="str">
        <f>IF(Table1[[#This Row],[Units Sold]]&gt; 700,"High Units","low Units")</f>
        <v>low Units</v>
      </c>
      <c r="U6613">
        <f>SUM(Table1[[#This Row],[Operating Profit]])/SUM(Table1[Operating Profit])*100</f>
        <v>1.1266498940151232E-3</v>
      </c>
      <c r="V6613">
        <f>SUM(Table1[[#This Row],[Price per Unit]]*Table1[[#This Row],[Units Sold]])</f>
        <v>6930</v>
      </c>
      <c r="W6613">
        <f>SUM(Table1[[#This Row],[Total Sales]]-Table1[[#This Row],[Operating Profit]])</f>
        <v>3188</v>
      </c>
      <c r="X6613">
        <f>SUM(Table1[[#This Row],[Total Sales]]-Table1[[#This Row],[Cost]])</f>
        <v>3742</v>
      </c>
      <c r="Y6613">
        <f>SUM(Table1[[#This Row],[profit/loss]])/SUM(Table1[profit/loss])</f>
        <v>1.1266498940151232E-5</v>
      </c>
    </row>
    <row r="6614" spans="1:25" x14ac:dyDescent="0.3">
      <c r="A6614" t="s">
        <v>29</v>
      </c>
      <c r="B6614" t="s">
        <v>82</v>
      </c>
      <c r="C6614">
        <v>1197831</v>
      </c>
      <c r="D6614" s="9">
        <v>44549</v>
      </c>
      <c r="E6614" s="8" t="str">
        <f>TEXT(Table1[[#This Row],[Invoice Date]],"dd-mm-yyyy")</f>
        <v>19-12-2021</v>
      </c>
      <c r="F6614" s="1" t="str">
        <f t="shared" si="412"/>
        <v>December</v>
      </c>
      <c r="G6614" s="1" t="str">
        <f t="shared" si="413"/>
        <v>2021</v>
      </c>
      <c r="H6614" s="1" t="str">
        <f t="shared" si="414"/>
        <v>Sunday</v>
      </c>
      <c r="I6614" s="1" t="str">
        <f t="shared" si="415"/>
        <v>19</v>
      </c>
      <c r="J6614" t="s">
        <v>26</v>
      </c>
      <c r="K6614" t="s">
        <v>101</v>
      </c>
      <c r="L6614" t="s">
        <v>102</v>
      </c>
      <c r="M6614" t="s">
        <v>20</v>
      </c>
      <c r="N6614">
        <v>57</v>
      </c>
      <c r="O6614">
        <v>120</v>
      </c>
      <c r="P6614">
        <v>6840</v>
      </c>
      <c r="Q6614">
        <v>3488</v>
      </c>
      <c r="R6614">
        <v>0.51</v>
      </c>
      <c r="S6614" t="s">
        <v>82</v>
      </c>
      <c r="T6614" t="str">
        <f>IF(Table1[[#This Row],[Units Sold]]&gt; 700,"High Units","low Units")</f>
        <v>low Units</v>
      </c>
      <c r="U6614">
        <f>SUM(Table1[[#This Row],[Operating Profit]])/SUM(Table1[Operating Profit])*100</f>
        <v>1.0501749947420497E-3</v>
      </c>
      <c r="V6614">
        <f>SUM(Table1[[#This Row],[Price per Unit]]*Table1[[#This Row],[Units Sold]])</f>
        <v>6840</v>
      </c>
      <c r="W6614">
        <f>SUM(Table1[[#This Row],[Total Sales]]-Table1[[#This Row],[Operating Profit]])</f>
        <v>3352</v>
      </c>
      <c r="X6614">
        <f>SUM(Table1[[#This Row],[Total Sales]]-Table1[[#This Row],[Cost]])</f>
        <v>3488</v>
      </c>
      <c r="Y6614">
        <f>SUM(Table1[[#This Row],[profit/loss]])/SUM(Table1[profit/loss])</f>
        <v>1.0501749947420496E-5</v>
      </c>
    </row>
    <row r="6615" spans="1:25" x14ac:dyDescent="0.3">
      <c r="A6615" t="s">
        <v>29</v>
      </c>
      <c r="B6615" t="s">
        <v>82</v>
      </c>
      <c r="C6615">
        <v>1197831</v>
      </c>
      <c r="D6615" s="9">
        <v>44549</v>
      </c>
      <c r="E6615" s="8" t="str">
        <f>TEXT(Table1[[#This Row],[Invoice Date]],"dd-mm-yyyy")</f>
        <v>19-12-2021</v>
      </c>
      <c r="F6615" s="1" t="str">
        <f t="shared" si="412"/>
        <v>December</v>
      </c>
      <c r="G6615" s="1" t="str">
        <f t="shared" si="413"/>
        <v>2021</v>
      </c>
      <c r="H6615" s="1" t="str">
        <f t="shared" si="414"/>
        <v>Sunday</v>
      </c>
      <c r="I6615" s="1" t="str">
        <f t="shared" si="415"/>
        <v>19</v>
      </c>
      <c r="J6615" t="s">
        <v>26</v>
      </c>
      <c r="K6615" t="s">
        <v>101</v>
      </c>
      <c r="L6615" t="s">
        <v>102</v>
      </c>
      <c r="M6615" t="s">
        <v>21</v>
      </c>
      <c r="N6615">
        <v>64</v>
      </c>
      <c r="O6615">
        <v>112</v>
      </c>
      <c r="P6615">
        <v>7168</v>
      </c>
      <c r="Q6615">
        <v>3512</v>
      </c>
      <c r="R6615">
        <v>0.49</v>
      </c>
      <c r="S6615" t="s">
        <v>82</v>
      </c>
      <c r="T6615" t="str">
        <f>IF(Table1[[#This Row],[Units Sold]]&gt; 700,"High Units","low Units")</f>
        <v>low Units</v>
      </c>
      <c r="U6615">
        <f>SUM(Table1[[#This Row],[Operating Profit]])/SUM(Table1[Operating Profit])*100</f>
        <v>1.0574009694765134E-3</v>
      </c>
      <c r="V6615">
        <f>SUM(Table1[[#This Row],[Price per Unit]]*Table1[[#This Row],[Units Sold]])</f>
        <v>7168</v>
      </c>
      <c r="W6615">
        <f>SUM(Table1[[#This Row],[Total Sales]]-Table1[[#This Row],[Operating Profit]])</f>
        <v>3656</v>
      </c>
      <c r="X6615">
        <f>SUM(Table1[[#This Row],[Total Sales]]-Table1[[#This Row],[Cost]])</f>
        <v>3512</v>
      </c>
      <c r="Y6615">
        <f>SUM(Table1[[#This Row],[profit/loss]])/SUM(Table1[profit/loss])</f>
        <v>1.0574009694765133E-5</v>
      </c>
    </row>
    <row r="6616" spans="1:25" x14ac:dyDescent="0.3">
      <c r="A6616" t="s">
        <v>29</v>
      </c>
      <c r="B6616" t="s">
        <v>82</v>
      </c>
      <c r="C6616">
        <v>1197831</v>
      </c>
      <c r="D6616" s="9">
        <v>44549</v>
      </c>
      <c r="E6616" s="8" t="str">
        <f>TEXT(Table1[[#This Row],[Invoice Date]],"dd-mm-yyyy")</f>
        <v>19-12-2021</v>
      </c>
      <c r="F6616" s="1" t="str">
        <f t="shared" si="412"/>
        <v>December</v>
      </c>
      <c r="G6616" s="1" t="str">
        <f t="shared" si="413"/>
        <v>2021</v>
      </c>
      <c r="H6616" s="1" t="str">
        <f t="shared" si="414"/>
        <v>Sunday</v>
      </c>
      <c r="I6616" s="1" t="str">
        <f t="shared" si="415"/>
        <v>19</v>
      </c>
      <c r="J6616" t="s">
        <v>26</v>
      </c>
      <c r="K6616" t="s">
        <v>101</v>
      </c>
      <c r="L6616" t="s">
        <v>102</v>
      </c>
      <c r="M6616" t="s">
        <v>22</v>
      </c>
      <c r="N6616">
        <v>70</v>
      </c>
      <c r="O6616">
        <v>150</v>
      </c>
      <c r="P6616">
        <v>10500</v>
      </c>
      <c r="Q6616">
        <v>5355</v>
      </c>
      <c r="R6616">
        <v>0.51</v>
      </c>
      <c r="S6616" t="s">
        <v>82</v>
      </c>
      <c r="T6616" t="str">
        <f>IF(Table1[[#This Row],[Units Sold]]&gt; 700,"High Units","low Units")</f>
        <v>low Units</v>
      </c>
      <c r="U6616">
        <f>SUM(Table1[[#This Row],[Operating Profit]])/SUM(Table1[Operating Profit])*100</f>
        <v>1.6122956126272006E-3</v>
      </c>
      <c r="V6616">
        <f>SUM(Table1[[#This Row],[Price per Unit]]*Table1[[#This Row],[Units Sold]])</f>
        <v>10500</v>
      </c>
      <c r="W6616">
        <f>SUM(Table1[[#This Row],[Total Sales]]-Table1[[#This Row],[Operating Profit]])</f>
        <v>5145</v>
      </c>
      <c r="X6616">
        <f>SUM(Table1[[#This Row],[Total Sales]]-Table1[[#This Row],[Cost]])</f>
        <v>5355</v>
      </c>
      <c r="Y6616">
        <f>SUM(Table1[[#This Row],[profit/loss]])/SUM(Table1[profit/loss])</f>
        <v>1.6122956126272007E-5</v>
      </c>
    </row>
    <row r="6617" spans="1:25" x14ac:dyDescent="0.3">
      <c r="A6617" t="s">
        <v>29</v>
      </c>
      <c r="B6617" t="s">
        <v>82</v>
      </c>
      <c r="C6617">
        <v>1197831</v>
      </c>
      <c r="D6617" s="9">
        <v>44219</v>
      </c>
      <c r="E6617" s="8" t="str">
        <f>TEXT(Table1[[#This Row],[Invoice Date]],"dd-mm-yyyy")</f>
        <v>23-01-2021</v>
      </c>
      <c r="F6617" s="1" t="str">
        <f t="shared" si="412"/>
        <v>January</v>
      </c>
      <c r="G6617" s="1" t="str">
        <f t="shared" si="413"/>
        <v>2021</v>
      </c>
      <c r="H6617" s="1" t="str">
        <f t="shared" si="414"/>
        <v>Saturday</v>
      </c>
      <c r="I6617" s="1" t="str">
        <f t="shared" si="415"/>
        <v>23</v>
      </c>
      <c r="J6617" t="s">
        <v>26</v>
      </c>
      <c r="K6617" t="s">
        <v>101</v>
      </c>
      <c r="L6617" t="s">
        <v>102</v>
      </c>
      <c r="M6617" t="s">
        <v>16</v>
      </c>
      <c r="N6617">
        <v>24</v>
      </c>
      <c r="O6617">
        <v>167</v>
      </c>
      <c r="P6617">
        <v>4008</v>
      </c>
      <c r="Q6617">
        <v>2124</v>
      </c>
      <c r="R6617">
        <v>0.53</v>
      </c>
      <c r="S6617" t="s">
        <v>82</v>
      </c>
      <c r="T6617" t="str">
        <f>IF(Table1[[#This Row],[Units Sold]]&gt; 700,"High Units","low Units")</f>
        <v>low Units</v>
      </c>
      <c r="U6617">
        <f>SUM(Table1[[#This Row],[Operating Profit]])/SUM(Table1[Operating Profit])*100</f>
        <v>6.3949876400003246E-4</v>
      </c>
      <c r="V6617">
        <f>SUM(Table1[[#This Row],[Price per Unit]]*Table1[[#This Row],[Units Sold]])</f>
        <v>4008</v>
      </c>
      <c r="W6617">
        <f>SUM(Table1[[#This Row],[Total Sales]]-Table1[[#This Row],[Operating Profit]])</f>
        <v>1884</v>
      </c>
      <c r="X6617">
        <f>SUM(Table1[[#This Row],[Total Sales]]-Table1[[#This Row],[Cost]])</f>
        <v>2124</v>
      </c>
      <c r="Y6617">
        <f>SUM(Table1[[#This Row],[profit/loss]])/SUM(Table1[profit/loss])</f>
        <v>6.3949876400003251E-6</v>
      </c>
    </row>
    <row r="6618" spans="1:25" x14ac:dyDescent="0.3">
      <c r="A6618" t="s">
        <v>29</v>
      </c>
      <c r="B6618" t="s">
        <v>82</v>
      </c>
      <c r="C6618">
        <v>1197831</v>
      </c>
      <c r="D6618" s="9">
        <v>44219</v>
      </c>
      <c r="E6618" s="8" t="str">
        <f>TEXT(Table1[[#This Row],[Invoice Date]],"dd-mm-yyyy")</f>
        <v>23-01-2021</v>
      </c>
      <c r="F6618" s="1" t="str">
        <f t="shared" si="412"/>
        <v>January</v>
      </c>
      <c r="G6618" s="1" t="str">
        <f t="shared" si="413"/>
        <v>2021</v>
      </c>
      <c r="H6618" s="1" t="str">
        <f t="shared" si="414"/>
        <v>Saturday</v>
      </c>
      <c r="I6618" s="1" t="str">
        <f t="shared" si="415"/>
        <v>23</v>
      </c>
      <c r="J6618" t="s">
        <v>26</v>
      </c>
      <c r="K6618" t="s">
        <v>101</v>
      </c>
      <c r="L6618" t="s">
        <v>102</v>
      </c>
      <c r="M6618" t="s">
        <v>18</v>
      </c>
      <c r="N6618">
        <v>25</v>
      </c>
      <c r="O6618">
        <v>109</v>
      </c>
      <c r="P6618">
        <v>2725</v>
      </c>
      <c r="Q6618">
        <v>1226</v>
      </c>
      <c r="R6618">
        <v>0.45</v>
      </c>
      <c r="S6618" t="s">
        <v>82</v>
      </c>
      <c r="T6618" t="str">
        <f>IF(Table1[[#This Row],[Units Sold]]&gt; 700,"High Units","low Units")</f>
        <v>low Units</v>
      </c>
      <c r="U6618">
        <f>SUM(Table1[[#This Row],[Operating Profit]])/SUM(Table1[Operating Profit])*100</f>
        <v>3.691268760188511E-4</v>
      </c>
      <c r="V6618">
        <f>SUM(Table1[[#This Row],[Price per Unit]]*Table1[[#This Row],[Units Sold]])</f>
        <v>2725</v>
      </c>
      <c r="W6618">
        <f>SUM(Table1[[#This Row],[Total Sales]]-Table1[[#This Row],[Operating Profit]])</f>
        <v>1499</v>
      </c>
      <c r="X6618">
        <f>SUM(Table1[[#This Row],[Total Sales]]-Table1[[#This Row],[Cost]])</f>
        <v>1226</v>
      </c>
      <c r="Y6618">
        <f>SUM(Table1[[#This Row],[profit/loss]])/SUM(Table1[profit/loss])</f>
        <v>3.6912687601885113E-6</v>
      </c>
    </row>
    <row r="6619" spans="1:25" x14ac:dyDescent="0.3">
      <c r="A6619" t="s">
        <v>29</v>
      </c>
      <c r="B6619" t="s">
        <v>82</v>
      </c>
      <c r="C6619">
        <v>1197831</v>
      </c>
      <c r="D6619" s="9">
        <v>44219</v>
      </c>
      <c r="E6619" s="8" t="str">
        <f>TEXT(Table1[[#This Row],[Invoice Date]],"dd-mm-yyyy")</f>
        <v>23-01-2021</v>
      </c>
      <c r="F6619" s="1" t="str">
        <f t="shared" si="412"/>
        <v>January</v>
      </c>
      <c r="G6619" s="1" t="str">
        <f t="shared" si="413"/>
        <v>2021</v>
      </c>
      <c r="H6619" s="1" t="str">
        <f t="shared" si="414"/>
        <v>Saturday</v>
      </c>
      <c r="I6619" s="1" t="str">
        <f t="shared" si="415"/>
        <v>23</v>
      </c>
      <c r="J6619" t="s">
        <v>26</v>
      </c>
      <c r="K6619" t="s">
        <v>101</v>
      </c>
      <c r="L6619" t="s">
        <v>102</v>
      </c>
      <c r="M6619" t="s">
        <v>19</v>
      </c>
      <c r="N6619">
        <v>15</v>
      </c>
      <c r="O6619">
        <v>98</v>
      </c>
      <c r="P6619">
        <v>1470</v>
      </c>
      <c r="Q6619">
        <v>809</v>
      </c>
      <c r="R6619">
        <v>0.55000000000000004</v>
      </c>
      <c r="S6619" t="s">
        <v>82</v>
      </c>
      <c r="T6619" t="str">
        <f>IF(Table1[[#This Row],[Units Sold]]&gt; 700,"High Units","low Units")</f>
        <v>low Units</v>
      </c>
      <c r="U6619">
        <f>SUM(Table1[[#This Row],[Operating Profit]])/SUM(Table1[Operating Profit])*100</f>
        <v>2.4357556500754531E-4</v>
      </c>
      <c r="V6619">
        <f>SUM(Table1[[#This Row],[Price per Unit]]*Table1[[#This Row],[Units Sold]])</f>
        <v>1470</v>
      </c>
      <c r="W6619">
        <f>SUM(Table1[[#This Row],[Total Sales]]-Table1[[#This Row],[Operating Profit]])</f>
        <v>661</v>
      </c>
      <c r="X6619">
        <f>SUM(Table1[[#This Row],[Total Sales]]-Table1[[#This Row],[Cost]])</f>
        <v>809</v>
      </c>
      <c r="Y6619">
        <f>SUM(Table1[[#This Row],[profit/loss]])/SUM(Table1[profit/loss])</f>
        <v>2.4357556500754532E-6</v>
      </c>
    </row>
    <row r="6620" spans="1:25" x14ac:dyDescent="0.3">
      <c r="A6620" t="s">
        <v>29</v>
      </c>
      <c r="B6620" t="s">
        <v>82</v>
      </c>
      <c r="C6620">
        <v>1197831</v>
      </c>
      <c r="D6620" s="9">
        <v>44219</v>
      </c>
      <c r="E6620" s="8" t="str">
        <f>TEXT(Table1[[#This Row],[Invoice Date]],"dd-mm-yyyy")</f>
        <v>23-01-2021</v>
      </c>
      <c r="F6620" s="1" t="str">
        <f t="shared" si="412"/>
        <v>January</v>
      </c>
      <c r="G6620" s="1" t="str">
        <f t="shared" si="413"/>
        <v>2021</v>
      </c>
      <c r="H6620" s="1" t="str">
        <f t="shared" si="414"/>
        <v>Saturday</v>
      </c>
      <c r="I6620" s="1" t="str">
        <f t="shared" si="415"/>
        <v>23</v>
      </c>
      <c r="J6620" t="s">
        <v>26</v>
      </c>
      <c r="K6620" t="s">
        <v>101</v>
      </c>
      <c r="L6620" t="s">
        <v>102</v>
      </c>
      <c r="M6620" t="s">
        <v>20</v>
      </c>
      <c r="N6620">
        <v>18</v>
      </c>
      <c r="O6620">
        <v>65</v>
      </c>
      <c r="P6620">
        <v>1170</v>
      </c>
      <c r="Q6620">
        <v>644</v>
      </c>
      <c r="R6620">
        <v>0.55000000000000004</v>
      </c>
      <c r="S6620" t="s">
        <v>82</v>
      </c>
      <c r="T6620" t="str">
        <f>IF(Table1[[#This Row],[Units Sold]]&gt; 700,"High Units","low Units")</f>
        <v>low Units</v>
      </c>
      <c r="U6620">
        <f>SUM(Table1[[#This Row],[Operating Profit]])/SUM(Table1[Operating Profit])*100</f>
        <v>1.9389698870810778E-4</v>
      </c>
      <c r="V6620">
        <f>SUM(Table1[[#This Row],[Price per Unit]]*Table1[[#This Row],[Units Sold]])</f>
        <v>1170</v>
      </c>
      <c r="W6620">
        <f>SUM(Table1[[#This Row],[Total Sales]]-Table1[[#This Row],[Operating Profit]])</f>
        <v>526</v>
      </c>
      <c r="X6620">
        <f>SUM(Table1[[#This Row],[Total Sales]]-Table1[[#This Row],[Cost]])</f>
        <v>644</v>
      </c>
      <c r="Y6620">
        <f>SUM(Table1[[#This Row],[profit/loss]])/SUM(Table1[profit/loss])</f>
        <v>1.9389698870810777E-6</v>
      </c>
    </row>
    <row r="6621" spans="1:25" x14ac:dyDescent="0.3">
      <c r="A6621" t="s">
        <v>29</v>
      </c>
      <c r="B6621" t="s">
        <v>82</v>
      </c>
      <c r="C6621">
        <v>1197831</v>
      </c>
      <c r="D6621" s="9">
        <v>44219</v>
      </c>
      <c r="E6621" s="8" t="str">
        <f>TEXT(Table1[[#This Row],[Invoice Date]],"dd-mm-yyyy")</f>
        <v>23-01-2021</v>
      </c>
      <c r="F6621" s="1" t="str">
        <f t="shared" si="412"/>
        <v>January</v>
      </c>
      <c r="G6621" s="1" t="str">
        <f t="shared" si="413"/>
        <v>2021</v>
      </c>
      <c r="H6621" s="1" t="str">
        <f t="shared" si="414"/>
        <v>Saturday</v>
      </c>
      <c r="I6621" s="1" t="str">
        <f t="shared" si="415"/>
        <v>23</v>
      </c>
      <c r="J6621" t="s">
        <v>26</v>
      </c>
      <c r="K6621" t="s">
        <v>101</v>
      </c>
      <c r="L6621" t="s">
        <v>102</v>
      </c>
      <c r="M6621" t="s">
        <v>21</v>
      </c>
      <c r="N6621">
        <v>33</v>
      </c>
      <c r="O6621">
        <v>80</v>
      </c>
      <c r="P6621">
        <v>2640</v>
      </c>
      <c r="Q6621">
        <v>1320</v>
      </c>
      <c r="R6621">
        <v>0.5</v>
      </c>
      <c r="S6621" t="s">
        <v>82</v>
      </c>
      <c r="T6621" t="str">
        <f>IF(Table1[[#This Row],[Units Sold]]&gt; 700,"High Units","low Units")</f>
        <v>low Units</v>
      </c>
      <c r="U6621">
        <f>SUM(Table1[[#This Row],[Operating Profit]])/SUM(Table1[Operating Profit])*100</f>
        <v>3.9742861039550044E-4</v>
      </c>
      <c r="V6621">
        <f>SUM(Table1[[#This Row],[Price per Unit]]*Table1[[#This Row],[Units Sold]])</f>
        <v>2640</v>
      </c>
      <c r="W6621">
        <f>SUM(Table1[[#This Row],[Total Sales]]-Table1[[#This Row],[Operating Profit]])</f>
        <v>1320</v>
      </c>
      <c r="X6621">
        <f>SUM(Table1[[#This Row],[Total Sales]]-Table1[[#This Row],[Cost]])</f>
        <v>1320</v>
      </c>
      <c r="Y6621">
        <f>SUM(Table1[[#This Row],[profit/loss]])/SUM(Table1[profit/loss])</f>
        <v>3.9742861039550045E-6</v>
      </c>
    </row>
    <row r="6622" spans="1:25" x14ac:dyDescent="0.3">
      <c r="A6622" t="s">
        <v>29</v>
      </c>
      <c r="B6622" t="s">
        <v>82</v>
      </c>
      <c r="C6622">
        <v>1197831</v>
      </c>
      <c r="D6622" s="9">
        <v>44219</v>
      </c>
      <c r="E6622" s="8" t="str">
        <f>TEXT(Table1[[#This Row],[Invoice Date]],"dd-mm-yyyy")</f>
        <v>23-01-2021</v>
      </c>
      <c r="F6622" s="1" t="str">
        <f t="shared" si="412"/>
        <v>January</v>
      </c>
      <c r="G6622" s="1" t="str">
        <f t="shared" si="413"/>
        <v>2021</v>
      </c>
      <c r="H6622" s="1" t="str">
        <f t="shared" si="414"/>
        <v>Saturday</v>
      </c>
      <c r="I6622" s="1" t="str">
        <f t="shared" si="415"/>
        <v>23</v>
      </c>
      <c r="J6622" t="s">
        <v>26</v>
      </c>
      <c r="K6622" t="s">
        <v>101</v>
      </c>
      <c r="L6622" t="s">
        <v>102</v>
      </c>
      <c r="M6622" t="s">
        <v>22</v>
      </c>
      <c r="N6622">
        <v>23</v>
      </c>
      <c r="O6622">
        <v>101</v>
      </c>
      <c r="P6622">
        <v>2323</v>
      </c>
      <c r="Q6622">
        <v>1208</v>
      </c>
      <c r="R6622">
        <v>0.52</v>
      </c>
      <c r="S6622" t="s">
        <v>82</v>
      </c>
      <c r="T6622" t="str">
        <f>IF(Table1[[#This Row],[Units Sold]]&gt; 700,"High Units","low Units")</f>
        <v>low Units</v>
      </c>
      <c r="U6622">
        <f>SUM(Table1[[#This Row],[Operating Profit]])/SUM(Table1[Operating Profit])*100</f>
        <v>3.637073949680034E-4</v>
      </c>
      <c r="V6622">
        <f>SUM(Table1[[#This Row],[Price per Unit]]*Table1[[#This Row],[Units Sold]])</f>
        <v>2323</v>
      </c>
      <c r="W6622">
        <f>SUM(Table1[[#This Row],[Total Sales]]-Table1[[#This Row],[Operating Profit]])</f>
        <v>1115</v>
      </c>
      <c r="X6622">
        <f>SUM(Table1[[#This Row],[Total Sales]]-Table1[[#This Row],[Cost]])</f>
        <v>1208</v>
      </c>
      <c r="Y6622">
        <f>SUM(Table1[[#This Row],[profit/loss]])/SUM(Table1[profit/loss])</f>
        <v>3.6370739496800342E-6</v>
      </c>
    </row>
    <row r="6623" spans="1:25" x14ac:dyDescent="0.3">
      <c r="A6623" t="s">
        <v>29</v>
      </c>
      <c r="B6623" t="s">
        <v>82</v>
      </c>
      <c r="C6623">
        <v>1197831</v>
      </c>
      <c r="D6623" s="9">
        <v>44248</v>
      </c>
      <c r="E6623" s="8" t="str">
        <f>TEXT(Table1[[#This Row],[Invoice Date]],"dd-mm-yyyy")</f>
        <v>21-02-2021</v>
      </c>
      <c r="F6623" s="1" t="str">
        <f t="shared" si="412"/>
        <v>February</v>
      </c>
      <c r="G6623" s="1" t="str">
        <f t="shared" si="413"/>
        <v>2021</v>
      </c>
      <c r="H6623" s="1" t="str">
        <f t="shared" si="414"/>
        <v>Sunday</v>
      </c>
      <c r="I6623" s="1" t="str">
        <f t="shared" si="415"/>
        <v>21</v>
      </c>
      <c r="J6623" t="s">
        <v>26</v>
      </c>
      <c r="K6623" t="s">
        <v>101</v>
      </c>
      <c r="L6623" t="s">
        <v>102</v>
      </c>
      <c r="M6623" t="s">
        <v>16</v>
      </c>
      <c r="N6623">
        <v>24</v>
      </c>
      <c r="O6623">
        <v>169</v>
      </c>
      <c r="P6623">
        <v>4056</v>
      </c>
      <c r="Q6623">
        <v>2109</v>
      </c>
      <c r="R6623">
        <v>0.52</v>
      </c>
      <c r="S6623" t="s">
        <v>82</v>
      </c>
      <c r="T6623" t="str">
        <f>IF(Table1[[#This Row],[Units Sold]]&gt; 700,"High Units","low Units")</f>
        <v>low Units</v>
      </c>
      <c r="U6623">
        <f>SUM(Table1[[#This Row],[Operating Profit]])/SUM(Table1[Operating Profit])*100</f>
        <v>6.3498252979099273E-4</v>
      </c>
      <c r="V6623">
        <f>SUM(Table1[[#This Row],[Price per Unit]]*Table1[[#This Row],[Units Sold]])</f>
        <v>4056</v>
      </c>
      <c r="W6623">
        <f>SUM(Table1[[#This Row],[Total Sales]]-Table1[[#This Row],[Operating Profit]])</f>
        <v>1947</v>
      </c>
      <c r="X6623">
        <f>SUM(Table1[[#This Row],[Total Sales]]-Table1[[#This Row],[Cost]])</f>
        <v>2109</v>
      </c>
      <c r="Y6623">
        <f>SUM(Table1[[#This Row],[profit/loss]])/SUM(Table1[profit/loss])</f>
        <v>6.3498252979099272E-6</v>
      </c>
    </row>
    <row r="6624" spans="1:25" x14ac:dyDescent="0.3">
      <c r="A6624" t="s">
        <v>29</v>
      </c>
      <c r="B6624" t="s">
        <v>82</v>
      </c>
      <c r="C6624">
        <v>1197831</v>
      </c>
      <c r="D6624" s="9">
        <v>44248</v>
      </c>
      <c r="E6624" s="8" t="str">
        <f>TEXT(Table1[[#This Row],[Invoice Date]],"dd-mm-yyyy")</f>
        <v>21-02-2021</v>
      </c>
      <c r="F6624" s="1" t="str">
        <f t="shared" si="412"/>
        <v>February</v>
      </c>
      <c r="G6624" s="1" t="str">
        <f t="shared" si="413"/>
        <v>2021</v>
      </c>
      <c r="H6624" s="1" t="str">
        <f t="shared" si="414"/>
        <v>Sunday</v>
      </c>
      <c r="I6624" s="1" t="str">
        <f t="shared" si="415"/>
        <v>21</v>
      </c>
      <c r="J6624" t="s">
        <v>26</v>
      </c>
      <c r="K6624" t="s">
        <v>101</v>
      </c>
      <c r="L6624" t="s">
        <v>102</v>
      </c>
      <c r="M6624" t="s">
        <v>18</v>
      </c>
      <c r="N6624">
        <v>23</v>
      </c>
      <c r="O6624">
        <v>80</v>
      </c>
      <c r="P6624">
        <v>1840</v>
      </c>
      <c r="Q6624">
        <v>846</v>
      </c>
      <c r="R6624">
        <v>0.46</v>
      </c>
      <c r="S6624" t="s">
        <v>82</v>
      </c>
      <c r="T6624" t="str">
        <f>IF(Table1[[#This Row],[Units Sold]]&gt; 700,"High Units","low Units")</f>
        <v>low Units</v>
      </c>
      <c r="U6624">
        <f>SUM(Table1[[#This Row],[Operating Profit]])/SUM(Table1[Operating Profit])*100</f>
        <v>2.5471560938984347E-4</v>
      </c>
      <c r="V6624">
        <f>SUM(Table1[[#This Row],[Price per Unit]]*Table1[[#This Row],[Units Sold]])</f>
        <v>1840</v>
      </c>
      <c r="W6624">
        <f>SUM(Table1[[#This Row],[Total Sales]]-Table1[[#This Row],[Operating Profit]])</f>
        <v>994</v>
      </c>
      <c r="X6624">
        <f>SUM(Table1[[#This Row],[Total Sales]]-Table1[[#This Row],[Cost]])</f>
        <v>846</v>
      </c>
      <c r="Y6624">
        <f>SUM(Table1[[#This Row],[profit/loss]])/SUM(Table1[profit/loss])</f>
        <v>2.5471560938984345E-6</v>
      </c>
    </row>
    <row r="6625" spans="1:25" x14ac:dyDescent="0.3">
      <c r="A6625" t="s">
        <v>29</v>
      </c>
      <c r="B6625" t="s">
        <v>82</v>
      </c>
      <c r="C6625">
        <v>1197831</v>
      </c>
      <c r="D6625" s="9">
        <v>44248</v>
      </c>
      <c r="E6625" s="8" t="str">
        <f>TEXT(Table1[[#This Row],[Invoice Date]],"dd-mm-yyyy")</f>
        <v>21-02-2021</v>
      </c>
      <c r="F6625" s="1" t="str">
        <f t="shared" si="412"/>
        <v>February</v>
      </c>
      <c r="G6625" s="1" t="str">
        <f t="shared" si="413"/>
        <v>2021</v>
      </c>
      <c r="H6625" s="1" t="str">
        <f t="shared" si="414"/>
        <v>Sunday</v>
      </c>
      <c r="I6625" s="1" t="str">
        <f t="shared" si="415"/>
        <v>21</v>
      </c>
      <c r="J6625" t="s">
        <v>26</v>
      </c>
      <c r="K6625" t="s">
        <v>101</v>
      </c>
      <c r="L6625" t="s">
        <v>102</v>
      </c>
      <c r="M6625" t="s">
        <v>19</v>
      </c>
      <c r="N6625">
        <v>15</v>
      </c>
      <c r="O6625">
        <v>91</v>
      </c>
      <c r="P6625">
        <v>1365</v>
      </c>
      <c r="Q6625">
        <v>683</v>
      </c>
      <c r="R6625">
        <v>0.5</v>
      </c>
      <c r="S6625" t="s">
        <v>82</v>
      </c>
      <c r="T6625" t="str">
        <f>IF(Table1[[#This Row],[Units Sold]]&gt; 700,"High Units","low Units")</f>
        <v>low Units</v>
      </c>
      <c r="U6625">
        <f>SUM(Table1[[#This Row],[Operating Profit]])/SUM(Table1[Operating Profit])*100</f>
        <v>2.056391976516112E-4</v>
      </c>
      <c r="V6625">
        <f>SUM(Table1[[#This Row],[Price per Unit]]*Table1[[#This Row],[Units Sold]])</f>
        <v>1365</v>
      </c>
      <c r="W6625">
        <f>SUM(Table1[[#This Row],[Total Sales]]-Table1[[#This Row],[Operating Profit]])</f>
        <v>682</v>
      </c>
      <c r="X6625">
        <f>SUM(Table1[[#This Row],[Total Sales]]-Table1[[#This Row],[Cost]])</f>
        <v>683</v>
      </c>
      <c r="Y6625">
        <f>SUM(Table1[[#This Row],[profit/loss]])/SUM(Table1[profit/loss])</f>
        <v>2.056391976516112E-6</v>
      </c>
    </row>
    <row r="6626" spans="1:25" x14ac:dyDescent="0.3">
      <c r="A6626" t="s">
        <v>29</v>
      </c>
      <c r="B6626" t="s">
        <v>82</v>
      </c>
      <c r="C6626">
        <v>1197831</v>
      </c>
      <c r="D6626" s="9">
        <v>44248</v>
      </c>
      <c r="E6626" s="8" t="str">
        <f>TEXT(Table1[[#This Row],[Invoice Date]],"dd-mm-yyyy")</f>
        <v>21-02-2021</v>
      </c>
      <c r="F6626" s="1" t="str">
        <f t="shared" si="412"/>
        <v>February</v>
      </c>
      <c r="G6626" s="1" t="str">
        <f t="shared" si="413"/>
        <v>2021</v>
      </c>
      <c r="H6626" s="1" t="str">
        <f t="shared" si="414"/>
        <v>Sunday</v>
      </c>
      <c r="I6626" s="1" t="str">
        <f t="shared" si="415"/>
        <v>21</v>
      </c>
      <c r="J6626" t="s">
        <v>26</v>
      </c>
      <c r="K6626" t="s">
        <v>103</v>
      </c>
      <c r="L6626" t="s">
        <v>104</v>
      </c>
      <c r="M6626" t="s">
        <v>20</v>
      </c>
      <c r="N6626">
        <v>19</v>
      </c>
      <c r="O6626">
        <v>49</v>
      </c>
      <c r="P6626">
        <v>931</v>
      </c>
      <c r="Q6626">
        <v>475</v>
      </c>
      <c r="R6626">
        <v>0.51</v>
      </c>
      <c r="S6626" t="s">
        <v>82</v>
      </c>
      <c r="T6626" t="str">
        <f>IF(Table1[[#This Row],[Units Sold]]&gt; 700,"High Units","low Units")</f>
        <v>low Units</v>
      </c>
      <c r="U6626">
        <f>SUM(Table1[[#This Row],[Operating Profit]])/SUM(Table1[Operating Profit])*100</f>
        <v>1.4301408328625963E-4</v>
      </c>
      <c r="V6626">
        <f>SUM(Table1[[#This Row],[Price per Unit]]*Table1[[#This Row],[Units Sold]])</f>
        <v>931</v>
      </c>
      <c r="W6626">
        <f>SUM(Table1[[#This Row],[Total Sales]]-Table1[[#This Row],[Operating Profit]])</f>
        <v>456</v>
      </c>
      <c r="X6626">
        <f>SUM(Table1[[#This Row],[Total Sales]]-Table1[[#This Row],[Cost]])</f>
        <v>475</v>
      </c>
      <c r="Y6626">
        <f>SUM(Table1[[#This Row],[profit/loss]])/SUM(Table1[profit/loss])</f>
        <v>1.4301408328625963E-6</v>
      </c>
    </row>
    <row r="6627" spans="1:25" x14ac:dyDescent="0.3">
      <c r="A6627" t="s">
        <v>29</v>
      </c>
      <c r="B6627" t="s">
        <v>82</v>
      </c>
      <c r="C6627">
        <v>1197831</v>
      </c>
      <c r="D6627" s="9">
        <v>44248</v>
      </c>
      <c r="E6627" s="8" t="str">
        <f>TEXT(Table1[[#This Row],[Invoice Date]],"dd-mm-yyyy")</f>
        <v>21-02-2021</v>
      </c>
      <c r="F6627" s="1" t="str">
        <f t="shared" si="412"/>
        <v>February</v>
      </c>
      <c r="G6627" s="1" t="str">
        <f t="shared" si="413"/>
        <v>2021</v>
      </c>
      <c r="H6627" s="1" t="str">
        <f t="shared" si="414"/>
        <v>Sunday</v>
      </c>
      <c r="I6627" s="1" t="str">
        <f t="shared" si="415"/>
        <v>21</v>
      </c>
      <c r="J6627" t="s">
        <v>26</v>
      </c>
      <c r="K6627" t="s">
        <v>103</v>
      </c>
      <c r="L6627" t="s">
        <v>104</v>
      </c>
      <c r="M6627" t="s">
        <v>21</v>
      </c>
      <c r="N6627">
        <v>34</v>
      </c>
      <c r="O6627">
        <v>75</v>
      </c>
      <c r="P6627">
        <v>2550</v>
      </c>
      <c r="Q6627">
        <v>1199</v>
      </c>
      <c r="R6627">
        <v>0.47</v>
      </c>
      <c r="S6627" t="s">
        <v>82</v>
      </c>
      <c r="T6627" t="str">
        <f>IF(Table1[[#This Row],[Units Sold]]&gt; 700,"High Units","low Units")</f>
        <v>low Units</v>
      </c>
      <c r="U6627">
        <f>SUM(Table1[[#This Row],[Operating Profit]])/SUM(Table1[Operating Profit])*100</f>
        <v>3.6099765444257956E-4</v>
      </c>
      <c r="V6627">
        <f>SUM(Table1[[#This Row],[Price per Unit]]*Table1[[#This Row],[Units Sold]])</f>
        <v>2550</v>
      </c>
      <c r="W6627">
        <f>SUM(Table1[[#This Row],[Total Sales]]-Table1[[#This Row],[Operating Profit]])</f>
        <v>1351</v>
      </c>
      <c r="X6627">
        <f>SUM(Table1[[#This Row],[Total Sales]]-Table1[[#This Row],[Cost]])</f>
        <v>1199</v>
      </c>
      <c r="Y6627">
        <f>SUM(Table1[[#This Row],[profit/loss]])/SUM(Table1[profit/loss])</f>
        <v>3.6099765444257956E-6</v>
      </c>
    </row>
    <row r="6628" spans="1:25" x14ac:dyDescent="0.3">
      <c r="A6628" t="s">
        <v>29</v>
      </c>
      <c r="B6628" t="s">
        <v>82</v>
      </c>
      <c r="C6628">
        <v>1197831</v>
      </c>
      <c r="D6628" s="9">
        <v>44248</v>
      </c>
      <c r="E6628" s="8" t="str">
        <f>TEXT(Table1[[#This Row],[Invoice Date]],"dd-mm-yyyy")</f>
        <v>21-02-2021</v>
      </c>
      <c r="F6628" s="1" t="str">
        <f t="shared" si="412"/>
        <v>February</v>
      </c>
      <c r="G6628" s="1" t="str">
        <f t="shared" si="413"/>
        <v>2021</v>
      </c>
      <c r="H6628" s="1" t="str">
        <f t="shared" si="414"/>
        <v>Sunday</v>
      </c>
      <c r="I6628" s="1" t="str">
        <f t="shared" si="415"/>
        <v>21</v>
      </c>
      <c r="J6628" t="s">
        <v>26</v>
      </c>
      <c r="K6628" t="s">
        <v>103</v>
      </c>
      <c r="L6628" t="s">
        <v>104</v>
      </c>
      <c r="M6628" t="s">
        <v>22</v>
      </c>
      <c r="N6628">
        <v>18</v>
      </c>
      <c r="O6628">
        <v>98</v>
      </c>
      <c r="P6628">
        <v>1764</v>
      </c>
      <c r="Q6628">
        <v>900</v>
      </c>
      <c r="R6628">
        <v>0.51</v>
      </c>
      <c r="S6628" t="s">
        <v>82</v>
      </c>
      <c r="T6628" t="str">
        <f>IF(Table1[[#This Row],[Units Sold]]&gt; 700,"High Units","low Units")</f>
        <v>low Units</v>
      </c>
      <c r="U6628">
        <f>SUM(Table1[[#This Row],[Operating Profit]])/SUM(Table1[Operating Profit])*100</f>
        <v>2.7097405254238662E-4</v>
      </c>
      <c r="V6628">
        <f>SUM(Table1[[#This Row],[Price per Unit]]*Table1[[#This Row],[Units Sold]])</f>
        <v>1764</v>
      </c>
      <c r="W6628">
        <f>SUM(Table1[[#This Row],[Total Sales]]-Table1[[#This Row],[Operating Profit]])</f>
        <v>864</v>
      </c>
      <c r="X6628">
        <f>SUM(Table1[[#This Row],[Total Sales]]-Table1[[#This Row],[Cost]])</f>
        <v>900</v>
      </c>
      <c r="Y6628">
        <f>SUM(Table1[[#This Row],[profit/loss]])/SUM(Table1[profit/loss])</f>
        <v>2.7097405254238663E-6</v>
      </c>
    </row>
    <row r="6629" spans="1:25" x14ac:dyDescent="0.3">
      <c r="A6629" t="s">
        <v>29</v>
      </c>
      <c r="B6629" t="s">
        <v>82</v>
      </c>
      <c r="C6629">
        <v>1197831</v>
      </c>
      <c r="D6629" s="9">
        <v>44274</v>
      </c>
      <c r="E6629" s="8" t="str">
        <f>TEXT(Table1[[#This Row],[Invoice Date]],"dd-mm-yyyy")</f>
        <v>19-03-2021</v>
      </c>
      <c r="F6629" s="1" t="str">
        <f t="shared" si="412"/>
        <v>March</v>
      </c>
      <c r="G6629" s="1" t="str">
        <f t="shared" si="413"/>
        <v>2021</v>
      </c>
      <c r="H6629" s="1" t="str">
        <f t="shared" si="414"/>
        <v>Friday</v>
      </c>
      <c r="I6629" s="1" t="str">
        <f t="shared" si="415"/>
        <v>19</v>
      </c>
      <c r="J6629" t="s">
        <v>26</v>
      </c>
      <c r="K6629" t="s">
        <v>103</v>
      </c>
      <c r="L6629" t="s">
        <v>104</v>
      </c>
      <c r="M6629" t="s">
        <v>16</v>
      </c>
      <c r="N6629">
        <v>19</v>
      </c>
      <c r="O6629">
        <v>154</v>
      </c>
      <c r="P6629">
        <v>2926</v>
      </c>
      <c r="Q6629">
        <v>1463</v>
      </c>
      <c r="R6629">
        <v>0.5</v>
      </c>
      <c r="S6629" t="s">
        <v>82</v>
      </c>
      <c r="T6629" t="str">
        <f>IF(Table1[[#This Row],[Units Sold]]&gt; 700,"High Units","low Units")</f>
        <v>low Units</v>
      </c>
      <c r="U6629">
        <f>SUM(Table1[[#This Row],[Operating Profit]])/SUM(Table1[Operating Profit])*100</f>
        <v>4.4048337652167964E-4</v>
      </c>
      <c r="V6629">
        <f>SUM(Table1[[#This Row],[Price per Unit]]*Table1[[#This Row],[Units Sold]])</f>
        <v>2926</v>
      </c>
      <c r="W6629">
        <f>SUM(Table1[[#This Row],[Total Sales]]-Table1[[#This Row],[Operating Profit]])</f>
        <v>1463</v>
      </c>
      <c r="X6629">
        <f>SUM(Table1[[#This Row],[Total Sales]]-Table1[[#This Row],[Cost]])</f>
        <v>1463</v>
      </c>
      <c r="Y6629">
        <f>SUM(Table1[[#This Row],[profit/loss]])/SUM(Table1[profit/loss])</f>
        <v>4.4048337652167965E-6</v>
      </c>
    </row>
    <row r="6630" spans="1:25" x14ac:dyDescent="0.3">
      <c r="A6630" t="s">
        <v>29</v>
      </c>
      <c r="B6630" t="s">
        <v>82</v>
      </c>
      <c r="C6630">
        <v>1197831</v>
      </c>
      <c r="D6630" s="9">
        <v>44274</v>
      </c>
      <c r="E6630" s="8" t="str">
        <f>TEXT(Table1[[#This Row],[Invoice Date]],"dd-mm-yyyy")</f>
        <v>19-03-2021</v>
      </c>
      <c r="F6630" s="1" t="str">
        <f t="shared" si="412"/>
        <v>March</v>
      </c>
      <c r="G6630" s="1" t="str">
        <f t="shared" si="413"/>
        <v>2021</v>
      </c>
      <c r="H6630" s="1" t="str">
        <f t="shared" si="414"/>
        <v>Friday</v>
      </c>
      <c r="I6630" s="1" t="str">
        <f t="shared" si="415"/>
        <v>19</v>
      </c>
      <c r="J6630" t="s">
        <v>26</v>
      </c>
      <c r="K6630" t="s">
        <v>103</v>
      </c>
      <c r="L6630" t="s">
        <v>104</v>
      </c>
      <c r="M6630" t="s">
        <v>18</v>
      </c>
      <c r="N6630">
        <v>19</v>
      </c>
      <c r="O6630">
        <v>73</v>
      </c>
      <c r="P6630">
        <v>1387</v>
      </c>
      <c r="Q6630">
        <v>666</v>
      </c>
      <c r="R6630">
        <v>0.48</v>
      </c>
      <c r="S6630" t="s">
        <v>82</v>
      </c>
      <c r="T6630" t="str">
        <f>IF(Table1[[#This Row],[Units Sold]]&gt; 700,"High Units","low Units")</f>
        <v>low Units</v>
      </c>
      <c r="U6630">
        <f>SUM(Table1[[#This Row],[Operating Profit]])/SUM(Table1[Operating Profit])*100</f>
        <v>2.0052079888136613E-4</v>
      </c>
      <c r="V6630">
        <f>SUM(Table1[[#This Row],[Price per Unit]]*Table1[[#This Row],[Units Sold]])</f>
        <v>1387</v>
      </c>
      <c r="W6630">
        <f>SUM(Table1[[#This Row],[Total Sales]]-Table1[[#This Row],[Operating Profit]])</f>
        <v>721</v>
      </c>
      <c r="X6630">
        <f>SUM(Table1[[#This Row],[Total Sales]]-Table1[[#This Row],[Cost]])</f>
        <v>666</v>
      </c>
      <c r="Y6630">
        <f>SUM(Table1[[#This Row],[profit/loss]])/SUM(Table1[profit/loss])</f>
        <v>2.0052079888136612E-6</v>
      </c>
    </row>
    <row r="6631" spans="1:25" x14ac:dyDescent="0.3">
      <c r="A6631" t="s">
        <v>29</v>
      </c>
      <c r="B6631" t="s">
        <v>82</v>
      </c>
      <c r="C6631">
        <v>1197831</v>
      </c>
      <c r="D6631" s="9">
        <v>44274</v>
      </c>
      <c r="E6631" s="8" t="str">
        <f>TEXT(Table1[[#This Row],[Invoice Date]],"dd-mm-yyyy")</f>
        <v>19-03-2021</v>
      </c>
      <c r="F6631" s="1" t="str">
        <f t="shared" si="412"/>
        <v>March</v>
      </c>
      <c r="G6631" s="1" t="str">
        <f t="shared" si="413"/>
        <v>2021</v>
      </c>
      <c r="H6631" s="1" t="str">
        <f t="shared" si="414"/>
        <v>Friday</v>
      </c>
      <c r="I6631" s="1" t="str">
        <f t="shared" si="415"/>
        <v>19</v>
      </c>
      <c r="J6631" t="s">
        <v>26</v>
      </c>
      <c r="K6631" t="s">
        <v>103</v>
      </c>
      <c r="L6631" t="s">
        <v>104</v>
      </c>
      <c r="M6631" t="s">
        <v>19</v>
      </c>
      <c r="N6631">
        <v>9</v>
      </c>
      <c r="O6631">
        <v>80</v>
      </c>
      <c r="P6631">
        <v>720</v>
      </c>
      <c r="Q6631">
        <v>360</v>
      </c>
      <c r="R6631">
        <v>0.5</v>
      </c>
      <c r="S6631" t="s">
        <v>82</v>
      </c>
      <c r="T6631" t="str">
        <f>IF(Table1[[#This Row],[Units Sold]]&gt; 700,"High Units","low Units")</f>
        <v>low Units</v>
      </c>
      <c r="U6631">
        <f>SUM(Table1[[#This Row],[Operating Profit]])/SUM(Table1[Operating Profit])*100</f>
        <v>1.0838962101695467E-4</v>
      </c>
      <c r="V6631">
        <f>SUM(Table1[[#This Row],[Price per Unit]]*Table1[[#This Row],[Units Sold]])</f>
        <v>720</v>
      </c>
      <c r="W6631">
        <f>SUM(Table1[[#This Row],[Total Sales]]-Table1[[#This Row],[Operating Profit]])</f>
        <v>360</v>
      </c>
      <c r="X6631">
        <f>SUM(Table1[[#This Row],[Total Sales]]-Table1[[#This Row],[Cost]])</f>
        <v>360</v>
      </c>
      <c r="Y6631">
        <f>SUM(Table1[[#This Row],[profit/loss]])/SUM(Table1[profit/loss])</f>
        <v>1.0838962101695467E-6</v>
      </c>
    </row>
    <row r="6632" spans="1:25" x14ac:dyDescent="0.3">
      <c r="A6632" t="s">
        <v>29</v>
      </c>
      <c r="B6632" t="s">
        <v>82</v>
      </c>
      <c r="C6632">
        <v>1197831</v>
      </c>
      <c r="D6632" s="9">
        <v>44274</v>
      </c>
      <c r="E6632" s="8" t="str">
        <f>TEXT(Table1[[#This Row],[Invoice Date]],"dd-mm-yyyy")</f>
        <v>19-03-2021</v>
      </c>
      <c r="F6632" s="1" t="str">
        <f t="shared" si="412"/>
        <v>March</v>
      </c>
      <c r="G6632" s="1" t="str">
        <f t="shared" si="413"/>
        <v>2021</v>
      </c>
      <c r="H6632" s="1" t="str">
        <f t="shared" si="414"/>
        <v>Friday</v>
      </c>
      <c r="I6632" s="1" t="str">
        <f t="shared" si="415"/>
        <v>19</v>
      </c>
      <c r="J6632" t="s">
        <v>26</v>
      </c>
      <c r="K6632" t="s">
        <v>103</v>
      </c>
      <c r="L6632" t="s">
        <v>104</v>
      </c>
      <c r="M6632" t="s">
        <v>20</v>
      </c>
      <c r="N6632">
        <v>20</v>
      </c>
      <c r="O6632">
        <v>34</v>
      </c>
      <c r="P6632">
        <v>680</v>
      </c>
      <c r="Q6632">
        <v>340</v>
      </c>
      <c r="R6632">
        <v>0.5</v>
      </c>
      <c r="S6632" t="s">
        <v>82</v>
      </c>
      <c r="T6632" t="str">
        <f>IF(Table1[[#This Row],[Units Sold]]&gt; 700,"High Units","low Units")</f>
        <v>low Units</v>
      </c>
      <c r="U6632">
        <f>SUM(Table1[[#This Row],[Operating Profit]])/SUM(Table1[Operating Profit])*100</f>
        <v>1.0236797540490161E-4</v>
      </c>
      <c r="V6632">
        <f>SUM(Table1[[#This Row],[Price per Unit]]*Table1[[#This Row],[Units Sold]])</f>
        <v>680</v>
      </c>
      <c r="W6632">
        <f>SUM(Table1[[#This Row],[Total Sales]]-Table1[[#This Row],[Operating Profit]])</f>
        <v>340</v>
      </c>
      <c r="X6632">
        <f>SUM(Table1[[#This Row],[Total Sales]]-Table1[[#This Row],[Cost]])</f>
        <v>340</v>
      </c>
      <c r="Y6632">
        <f>SUM(Table1[[#This Row],[profit/loss]])/SUM(Table1[profit/loss])</f>
        <v>1.0236797540490162E-6</v>
      </c>
    </row>
    <row r="6633" spans="1:25" x14ac:dyDescent="0.3">
      <c r="A6633" t="s">
        <v>29</v>
      </c>
      <c r="B6633" t="s">
        <v>82</v>
      </c>
      <c r="C6633">
        <v>1197831</v>
      </c>
      <c r="D6633" s="9">
        <v>44274</v>
      </c>
      <c r="E6633" s="8" t="str">
        <f>TEXT(Table1[[#This Row],[Invoice Date]],"dd-mm-yyyy")</f>
        <v>19-03-2021</v>
      </c>
      <c r="F6633" s="1" t="str">
        <f t="shared" si="412"/>
        <v>March</v>
      </c>
      <c r="G6633" s="1" t="str">
        <f t="shared" si="413"/>
        <v>2021</v>
      </c>
      <c r="H6633" s="1" t="str">
        <f t="shared" si="414"/>
        <v>Friday</v>
      </c>
      <c r="I6633" s="1" t="str">
        <f t="shared" si="415"/>
        <v>19</v>
      </c>
      <c r="J6633" t="s">
        <v>26</v>
      </c>
      <c r="K6633" t="s">
        <v>103</v>
      </c>
      <c r="L6633" t="s">
        <v>104</v>
      </c>
      <c r="M6633" t="s">
        <v>21</v>
      </c>
      <c r="N6633">
        <v>34</v>
      </c>
      <c r="O6633">
        <v>49</v>
      </c>
      <c r="P6633">
        <v>1666</v>
      </c>
      <c r="Q6633">
        <v>783</v>
      </c>
      <c r="R6633">
        <v>0.47</v>
      </c>
      <c r="S6633" t="s">
        <v>82</v>
      </c>
      <c r="T6633" t="str">
        <f>IF(Table1[[#This Row],[Units Sold]]&gt; 700,"High Units","low Units")</f>
        <v>low Units</v>
      </c>
      <c r="U6633">
        <f>SUM(Table1[[#This Row],[Operating Profit]])/SUM(Table1[Operating Profit])*100</f>
        <v>2.3574742571187639E-4</v>
      </c>
      <c r="V6633">
        <f>SUM(Table1[[#This Row],[Price per Unit]]*Table1[[#This Row],[Units Sold]])</f>
        <v>1666</v>
      </c>
      <c r="W6633">
        <f>SUM(Table1[[#This Row],[Total Sales]]-Table1[[#This Row],[Operating Profit]])</f>
        <v>883</v>
      </c>
      <c r="X6633">
        <f>SUM(Table1[[#This Row],[Total Sales]]-Table1[[#This Row],[Cost]])</f>
        <v>783</v>
      </c>
      <c r="Y6633">
        <f>SUM(Table1[[#This Row],[profit/loss]])/SUM(Table1[profit/loss])</f>
        <v>2.3574742571187637E-6</v>
      </c>
    </row>
    <row r="6634" spans="1:25" x14ac:dyDescent="0.3">
      <c r="A6634" t="s">
        <v>29</v>
      </c>
      <c r="B6634" t="s">
        <v>82</v>
      </c>
      <c r="C6634">
        <v>1197831</v>
      </c>
      <c r="D6634" s="9">
        <v>44274</v>
      </c>
      <c r="E6634" s="8" t="str">
        <f>TEXT(Table1[[#This Row],[Invoice Date]],"dd-mm-yyyy")</f>
        <v>19-03-2021</v>
      </c>
      <c r="F6634" s="1" t="str">
        <f t="shared" si="412"/>
        <v>March</v>
      </c>
      <c r="G6634" s="1" t="str">
        <f t="shared" si="413"/>
        <v>2021</v>
      </c>
      <c r="H6634" s="1" t="str">
        <f t="shared" si="414"/>
        <v>Friday</v>
      </c>
      <c r="I6634" s="1" t="str">
        <f t="shared" si="415"/>
        <v>19</v>
      </c>
      <c r="J6634" t="s">
        <v>26</v>
      </c>
      <c r="K6634" t="s">
        <v>103</v>
      </c>
      <c r="L6634" t="s">
        <v>104</v>
      </c>
      <c r="M6634" t="s">
        <v>22</v>
      </c>
      <c r="N6634">
        <v>23</v>
      </c>
      <c r="O6634">
        <v>69</v>
      </c>
      <c r="P6634">
        <v>1587</v>
      </c>
      <c r="Q6634">
        <v>857</v>
      </c>
      <c r="R6634">
        <v>0.54</v>
      </c>
      <c r="S6634" t="s">
        <v>82</v>
      </c>
      <c r="T6634" t="str">
        <f>IF(Table1[[#This Row],[Units Sold]]&gt; 700,"High Units","low Units")</f>
        <v>low Units</v>
      </c>
      <c r="U6634">
        <f>SUM(Table1[[#This Row],[Operating Profit]])/SUM(Table1[Operating Profit])*100</f>
        <v>2.5802751447647263E-4</v>
      </c>
      <c r="V6634">
        <f>SUM(Table1[[#This Row],[Price per Unit]]*Table1[[#This Row],[Units Sold]])</f>
        <v>1587</v>
      </c>
      <c r="W6634">
        <f>SUM(Table1[[#This Row],[Total Sales]]-Table1[[#This Row],[Operating Profit]])</f>
        <v>730</v>
      </c>
      <c r="X6634">
        <f>SUM(Table1[[#This Row],[Total Sales]]-Table1[[#This Row],[Cost]])</f>
        <v>857</v>
      </c>
      <c r="Y6634">
        <f>SUM(Table1[[#This Row],[profit/loss]])/SUM(Table1[profit/loss])</f>
        <v>2.580275144764726E-6</v>
      </c>
    </row>
    <row r="6635" spans="1:25" x14ac:dyDescent="0.3">
      <c r="A6635" t="s">
        <v>29</v>
      </c>
      <c r="B6635" t="s">
        <v>82</v>
      </c>
      <c r="C6635">
        <v>1197831</v>
      </c>
      <c r="D6635" s="9">
        <v>44306</v>
      </c>
      <c r="E6635" s="8" t="str">
        <f>TEXT(Table1[[#This Row],[Invoice Date]],"dd-mm-yyyy")</f>
        <v>20-04-2021</v>
      </c>
      <c r="F6635" s="1" t="str">
        <f t="shared" si="412"/>
        <v>April</v>
      </c>
      <c r="G6635" s="1" t="str">
        <f t="shared" si="413"/>
        <v>2021</v>
      </c>
      <c r="H6635" s="1" t="str">
        <f t="shared" si="414"/>
        <v>Tuesday</v>
      </c>
      <c r="I6635" s="1" t="str">
        <f t="shared" si="415"/>
        <v>20</v>
      </c>
      <c r="J6635" t="s">
        <v>26</v>
      </c>
      <c r="K6635" t="s">
        <v>103</v>
      </c>
      <c r="L6635" t="s">
        <v>104</v>
      </c>
      <c r="M6635" t="s">
        <v>16</v>
      </c>
      <c r="N6635">
        <v>24</v>
      </c>
      <c r="O6635">
        <v>152</v>
      </c>
      <c r="P6635">
        <v>3648</v>
      </c>
      <c r="Q6635">
        <v>1933</v>
      </c>
      <c r="R6635">
        <v>0.53</v>
      </c>
      <c r="S6635" t="s">
        <v>82</v>
      </c>
      <c r="T6635" t="str">
        <f>IF(Table1[[#This Row],[Units Sold]]&gt; 700,"High Units","low Units")</f>
        <v>low Units</v>
      </c>
      <c r="U6635">
        <f>SUM(Table1[[#This Row],[Operating Profit]])/SUM(Table1[Operating Profit])*100</f>
        <v>5.8199204840492604E-4</v>
      </c>
      <c r="V6635">
        <f>SUM(Table1[[#This Row],[Price per Unit]]*Table1[[#This Row],[Units Sold]])</f>
        <v>3648</v>
      </c>
      <c r="W6635">
        <f>SUM(Table1[[#This Row],[Total Sales]]-Table1[[#This Row],[Operating Profit]])</f>
        <v>1715</v>
      </c>
      <c r="X6635">
        <f>SUM(Table1[[#This Row],[Total Sales]]-Table1[[#This Row],[Cost]])</f>
        <v>1933</v>
      </c>
      <c r="Y6635">
        <f>SUM(Table1[[#This Row],[profit/loss]])/SUM(Table1[profit/loss])</f>
        <v>5.8199204840492602E-6</v>
      </c>
    </row>
    <row r="6636" spans="1:25" x14ac:dyDescent="0.3">
      <c r="A6636" t="s">
        <v>29</v>
      </c>
      <c r="B6636" t="s">
        <v>82</v>
      </c>
      <c r="C6636">
        <v>1197831</v>
      </c>
      <c r="D6636" s="9">
        <v>44306</v>
      </c>
      <c r="E6636" s="8" t="str">
        <f>TEXT(Table1[[#This Row],[Invoice Date]],"dd-mm-yyyy")</f>
        <v>20-04-2021</v>
      </c>
      <c r="F6636" s="1" t="str">
        <f t="shared" si="412"/>
        <v>April</v>
      </c>
      <c r="G6636" s="1" t="str">
        <f t="shared" si="413"/>
        <v>2021</v>
      </c>
      <c r="H6636" s="1" t="str">
        <f t="shared" si="414"/>
        <v>Tuesday</v>
      </c>
      <c r="I6636" s="1" t="str">
        <f t="shared" si="415"/>
        <v>20</v>
      </c>
      <c r="J6636" t="s">
        <v>26</v>
      </c>
      <c r="K6636" t="s">
        <v>103</v>
      </c>
      <c r="L6636" t="s">
        <v>104</v>
      </c>
      <c r="M6636" t="s">
        <v>18</v>
      </c>
      <c r="N6636">
        <v>23</v>
      </c>
      <c r="O6636">
        <v>65</v>
      </c>
      <c r="P6636">
        <v>1495</v>
      </c>
      <c r="Q6636">
        <v>718</v>
      </c>
      <c r="R6636">
        <v>0.48</v>
      </c>
      <c r="S6636" t="s">
        <v>82</v>
      </c>
      <c r="T6636" t="str">
        <f>IF(Table1[[#This Row],[Units Sold]]&gt; 700,"High Units","low Units")</f>
        <v>low Units</v>
      </c>
      <c r="U6636">
        <f>SUM(Table1[[#This Row],[Operating Profit]])/SUM(Table1[Operating Profit])*100</f>
        <v>2.1617707747270399E-4</v>
      </c>
      <c r="V6636">
        <f>SUM(Table1[[#This Row],[Price per Unit]]*Table1[[#This Row],[Units Sold]])</f>
        <v>1495</v>
      </c>
      <c r="W6636">
        <f>SUM(Table1[[#This Row],[Total Sales]]-Table1[[#This Row],[Operating Profit]])</f>
        <v>777</v>
      </c>
      <c r="X6636">
        <f>SUM(Table1[[#This Row],[Total Sales]]-Table1[[#This Row],[Cost]])</f>
        <v>718</v>
      </c>
      <c r="Y6636">
        <f>SUM(Table1[[#This Row],[profit/loss]])/SUM(Table1[profit/loss])</f>
        <v>2.16177077472704E-6</v>
      </c>
    </row>
    <row r="6637" spans="1:25" x14ac:dyDescent="0.3">
      <c r="A6637" t="s">
        <v>29</v>
      </c>
      <c r="B6637" t="s">
        <v>82</v>
      </c>
      <c r="C6637">
        <v>1197831</v>
      </c>
      <c r="D6637" s="9">
        <v>44306</v>
      </c>
      <c r="E6637" s="8" t="str">
        <f>TEXT(Table1[[#This Row],[Invoice Date]],"dd-mm-yyyy")</f>
        <v>20-04-2021</v>
      </c>
      <c r="F6637" s="1" t="str">
        <f t="shared" si="412"/>
        <v>April</v>
      </c>
      <c r="G6637" s="1" t="str">
        <f t="shared" si="413"/>
        <v>2021</v>
      </c>
      <c r="H6637" s="1" t="str">
        <f t="shared" si="414"/>
        <v>Tuesday</v>
      </c>
      <c r="I6637" s="1" t="str">
        <f t="shared" si="415"/>
        <v>20</v>
      </c>
      <c r="J6637" t="s">
        <v>26</v>
      </c>
      <c r="K6637" t="s">
        <v>103</v>
      </c>
      <c r="L6637" t="s">
        <v>104</v>
      </c>
      <c r="M6637" t="s">
        <v>19</v>
      </c>
      <c r="N6637">
        <v>14</v>
      </c>
      <c r="O6637">
        <v>68</v>
      </c>
      <c r="P6637">
        <v>952</v>
      </c>
      <c r="Q6637">
        <v>505</v>
      </c>
      <c r="R6637">
        <v>0.53</v>
      </c>
      <c r="S6637" t="s">
        <v>82</v>
      </c>
      <c r="T6637" t="str">
        <f>IF(Table1[[#This Row],[Units Sold]]&gt; 700,"High Units","low Units")</f>
        <v>low Units</v>
      </c>
      <c r="U6637">
        <f>SUM(Table1[[#This Row],[Operating Profit]])/SUM(Table1[Operating Profit])*100</f>
        <v>1.520465517043392E-4</v>
      </c>
      <c r="V6637">
        <f>SUM(Table1[[#This Row],[Price per Unit]]*Table1[[#This Row],[Units Sold]])</f>
        <v>952</v>
      </c>
      <c r="W6637">
        <f>SUM(Table1[[#This Row],[Total Sales]]-Table1[[#This Row],[Operating Profit]])</f>
        <v>447</v>
      </c>
      <c r="X6637">
        <f>SUM(Table1[[#This Row],[Total Sales]]-Table1[[#This Row],[Cost]])</f>
        <v>505</v>
      </c>
      <c r="Y6637">
        <f>SUM(Table1[[#This Row],[profit/loss]])/SUM(Table1[profit/loss])</f>
        <v>1.5204655170433919E-6</v>
      </c>
    </row>
    <row r="6638" spans="1:25" x14ac:dyDescent="0.3">
      <c r="A6638" t="s">
        <v>29</v>
      </c>
      <c r="B6638" t="s">
        <v>82</v>
      </c>
      <c r="C6638">
        <v>1197831</v>
      </c>
      <c r="D6638" s="9">
        <v>44306</v>
      </c>
      <c r="E6638" s="8" t="str">
        <f>TEXT(Table1[[#This Row],[Invoice Date]],"dd-mm-yyyy")</f>
        <v>20-04-2021</v>
      </c>
      <c r="F6638" s="1" t="str">
        <f t="shared" si="412"/>
        <v>April</v>
      </c>
      <c r="G6638" s="1" t="str">
        <f t="shared" si="413"/>
        <v>2021</v>
      </c>
      <c r="H6638" s="1" t="str">
        <f t="shared" si="414"/>
        <v>Tuesday</v>
      </c>
      <c r="I6638" s="1" t="str">
        <f t="shared" si="415"/>
        <v>20</v>
      </c>
      <c r="J6638" t="s">
        <v>26</v>
      </c>
      <c r="K6638" t="s">
        <v>103</v>
      </c>
      <c r="L6638" t="s">
        <v>104</v>
      </c>
      <c r="M6638" t="s">
        <v>20</v>
      </c>
      <c r="N6638">
        <v>18</v>
      </c>
      <c r="O6638">
        <v>45</v>
      </c>
      <c r="P6638">
        <v>810</v>
      </c>
      <c r="Q6638">
        <v>429</v>
      </c>
      <c r="R6638">
        <v>0.53</v>
      </c>
      <c r="S6638" t="s">
        <v>82</v>
      </c>
      <c r="T6638" t="str">
        <f>IF(Table1[[#This Row],[Units Sold]]&gt; 700,"High Units","low Units")</f>
        <v>low Units</v>
      </c>
      <c r="U6638">
        <f>SUM(Table1[[#This Row],[Operating Profit]])/SUM(Table1[Operating Profit])*100</f>
        <v>1.2916429837853764E-4</v>
      </c>
      <c r="V6638">
        <f>SUM(Table1[[#This Row],[Price per Unit]]*Table1[[#This Row],[Units Sold]])</f>
        <v>810</v>
      </c>
      <c r="W6638">
        <f>SUM(Table1[[#This Row],[Total Sales]]-Table1[[#This Row],[Operating Profit]])</f>
        <v>381</v>
      </c>
      <c r="X6638">
        <f>SUM(Table1[[#This Row],[Total Sales]]-Table1[[#This Row],[Cost]])</f>
        <v>429</v>
      </c>
      <c r="Y6638">
        <f>SUM(Table1[[#This Row],[profit/loss]])/SUM(Table1[profit/loss])</f>
        <v>1.2916429837853764E-6</v>
      </c>
    </row>
    <row r="6639" spans="1:25" x14ac:dyDescent="0.3">
      <c r="A6639" t="s">
        <v>29</v>
      </c>
      <c r="B6639" t="s">
        <v>82</v>
      </c>
      <c r="C6639">
        <v>1197831</v>
      </c>
      <c r="D6639" s="9">
        <v>44306</v>
      </c>
      <c r="E6639" s="8" t="str">
        <f>TEXT(Table1[[#This Row],[Invoice Date]],"dd-mm-yyyy")</f>
        <v>20-04-2021</v>
      </c>
      <c r="F6639" s="1" t="str">
        <f t="shared" si="412"/>
        <v>April</v>
      </c>
      <c r="G6639" s="1" t="str">
        <f t="shared" si="413"/>
        <v>2021</v>
      </c>
      <c r="H6639" s="1" t="str">
        <f t="shared" si="414"/>
        <v>Tuesday</v>
      </c>
      <c r="I6639" s="1" t="str">
        <f t="shared" si="415"/>
        <v>20</v>
      </c>
      <c r="J6639" t="s">
        <v>26</v>
      </c>
      <c r="K6639" t="s">
        <v>103</v>
      </c>
      <c r="L6639" t="s">
        <v>104</v>
      </c>
      <c r="M6639" t="s">
        <v>21</v>
      </c>
      <c r="N6639">
        <v>38</v>
      </c>
      <c r="O6639">
        <v>53</v>
      </c>
      <c r="P6639">
        <v>2014</v>
      </c>
      <c r="Q6639">
        <v>1007</v>
      </c>
      <c r="R6639">
        <v>0.5</v>
      </c>
      <c r="S6639" t="s">
        <v>82</v>
      </c>
      <c r="T6639" t="str">
        <f>IF(Table1[[#This Row],[Units Sold]]&gt; 700,"High Units","low Units")</f>
        <v>low Units</v>
      </c>
      <c r="U6639">
        <f>SUM(Table1[[#This Row],[Operating Profit]])/SUM(Table1[Operating Profit])*100</f>
        <v>3.0318985656687043E-4</v>
      </c>
      <c r="V6639">
        <f>SUM(Table1[[#This Row],[Price per Unit]]*Table1[[#This Row],[Units Sold]])</f>
        <v>2014</v>
      </c>
      <c r="W6639">
        <f>SUM(Table1[[#This Row],[Total Sales]]-Table1[[#This Row],[Operating Profit]])</f>
        <v>1007</v>
      </c>
      <c r="X6639">
        <f>SUM(Table1[[#This Row],[Total Sales]]-Table1[[#This Row],[Cost]])</f>
        <v>1007</v>
      </c>
      <c r="Y6639">
        <f>SUM(Table1[[#This Row],[profit/loss]])/SUM(Table1[profit/loss])</f>
        <v>3.0318985656687041E-6</v>
      </c>
    </row>
    <row r="6640" spans="1:25" x14ac:dyDescent="0.3">
      <c r="A6640" t="s">
        <v>29</v>
      </c>
      <c r="B6640" t="s">
        <v>82</v>
      </c>
      <c r="C6640">
        <v>1197831</v>
      </c>
      <c r="D6640" s="9">
        <v>44306</v>
      </c>
      <c r="E6640" s="8" t="str">
        <f>TEXT(Table1[[#This Row],[Invoice Date]],"dd-mm-yyyy")</f>
        <v>20-04-2021</v>
      </c>
      <c r="F6640" s="1" t="str">
        <f t="shared" si="412"/>
        <v>April</v>
      </c>
      <c r="G6640" s="1" t="str">
        <f t="shared" si="413"/>
        <v>2021</v>
      </c>
      <c r="H6640" s="1" t="str">
        <f t="shared" si="414"/>
        <v>Tuesday</v>
      </c>
      <c r="I6640" s="1" t="str">
        <f t="shared" si="415"/>
        <v>20</v>
      </c>
      <c r="J6640" t="s">
        <v>26</v>
      </c>
      <c r="K6640" t="s">
        <v>103</v>
      </c>
      <c r="L6640" t="s">
        <v>104</v>
      </c>
      <c r="M6640" t="s">
        <v>22</v>
      </c>
      <c r="N6640">
        <v>28</v>
      </c>
      <c r="O6640">
        <v>94</v>
      </c>
      <c r="P6640">
        <v>2632</v>
      </c>
      <c r="Q6640">
        <v>1448</v>
      </c>
      <c r="R6640">
        <v>0.55000000000000004</v>
      </c>
      <c r="S6640" t="s">
        <v>82</v>
      </c>
      <c r="T6640" t="str">
        <f>IF(Table1[[#This Row],[Units Sold]]&gt; 700,"High Units","low Units")</f>
        <v>low Units</v>
      </c>
      <c r="U6640">
        <f>SUM(Table1[[#This Row],[Operating Profit]])/SUM(Table1[Operating Profit])*100</f>
        <v>4.3596714231263986E-4</v>
      </c>
      <c r="V6640">
        <f>SUM(Table1[[#This Row],[Price per Unit]]*Table1[[#This Row],[Units Sold]])</f>
        <v>2632</v>
      </c>
      <c r="W6640">
        <f>SUM(Table1[[#This Row],[Total Sales]]-Table1[[#This Row],[Operating Profit]])</f>
        <v>1184</v>
      </c>
      <c r="X6640">
        <f>SUM(Table1[[#This Row],[Total Sales]]-Table1[[#This Row],[Cost]])</f>
        <v>1448</v>
      </c>
      <c r="Y6640">
        <f>SUM(Table1[[#This Row],[profit/loss]])/SUM(Table1[profit/loss])</f>
        <v>4.3596714231263986E-6</v>
      </c>
    </row>
    <row r="6641" spans="1:25" x14ac:dyDescent="0.3">
      <c r="A6641" t="s">
        <v>29</v>
      </c>
      <c r="B6641" t="s">
        <v>82</v>
      </c>
      <c r="C6641">
        <v>1197831</v>
      </c>
      <c r="D6641" s="9">
        <v>44335</v>
      </c>
      <c r="E6641" s="8" t="str">
        <f>TEXT(Table1[[#This Row],[Invoice Date]],"dd-mm-yyyy")</f>
        <v>19-05-2021</v>
      </c>
      <c r="F6641" s="1" t="str">
        <f t="shared" si="412"/>
        <v>May</v>
      </c>
      <c r="G6641" s="1" t="str">
        <f t="shared" si="413"/>
        <v>2021</v>
      </c>
      <c r="H6641" s="1" t="str">
        <f t="shared" si="414"/>
        <v>Wednesday</v>
      </c>
      <c r="I6641" s="1" t="str">
        <f t="shared" si="415"/>
        <v>19</v>
      </c>
      <c r="J6641" t="s">
        <v>26</v>
      </c>
      <c r="K6641" t="s">
        <v>103</v>
      </c>
      <c r="L6641" t="s">
        <v>104</v>
      </c>
      <c r="M6641" t="s">
        <v>16</v>
      </c>
      <c r="N6641">
        <v>36</v>
      </c>
      <c r="O6641">
        <v>167</v>
      </c>
      <c r="P6641">
        <v>6012</v>
      </c>
      <c r="Q6641">
        <v>3246</v>
      </c>
      <c r="R6641">
        <v>0.54</v>
      </c>
      <c r="S6641" t="s">
        <v>82</v>
      </c>
      <c r="T6641" t="str">
        <f>IF(Table1[[#This Row],[Units Sold]]&gt; 700,"High Units","low Units")</f>
        <v>low Units</v>
      </c>
      <c r="U6641">
        <f>SUM(Table1[[#This Row],[Operating Profit]])/SUM(Table1[Operating Profit])*100</f>
        <v>9.7731308283620778E-4</v>
      </c>
      <c r="V6641">
        <f>SUM(Table1[[#This Row],[Price per Unit]]*Table1[[#This Row],[Units Sold]])</f>
        <v>6012</v>
      </c>
      <c r="W6641">
        <f>SUM(Table1[[#This Row],[Total Sales]]-Table1[[#This Row],[Operating Profit]])</f>
        <v>2766</v>
      </c>
      <c r="X6641">
        <f>SUM(Table1[[#This Row],[Total Sales]]-Table1[[#This Row],[Cost]])</f>
        <v>3246</v>
      </c>
      <c r="Y6641">
        <f>SUM(Table1[[#This Row],[profit/loss]])/SUM(Table1[profit/loss])</f>
        <v>9.7731308283620779E-6</v>
      </c>
    </row>
    <row r="6642" spans="1:25" x14ac:dyDescent="0.3">
      <c r="A6642" t="s">
        <v>29</v>
      </c>
      <c r="B6642" t="s">
        <v>82</v>
      </c>
      <c r="C6642">
        <v>1197831</v>
      </c>
      <c r="D6642" s="9">
        <v>44335</v>
      </c>
      <c r="E6642" s="8" t="str">
        <f>TEXT(Table1[[#This Row],[Invoice Date]],"dd-mm-yyyy")</f>
        <v>19-05-2021</v>
      </c>
      <c r="F6642" s="1" t="str">
        <f t="shared" si="412"/>
        <v>May</v>
      </c>
      <c r="G6642" s="1" t="str">
        <f t="shared" si="413"/>
        <v>2021</v>
      </c>
      <c r="H6642" s="1" t="str">
        <f t="shared" si="414"/>
        <v>Wednesday</v>
      </c>
      <c r="I6642" s="1" t="str">
        <f t="shared" si="415"/>
        <v>19</v>
      </c>
      <c r="J6642" t="s">
        <v>26</v>
      </c>
      <c r="K6642" t="s">
        <v>103</v>
      </c>
      <c r="L6642" t="s">
        <v>104</v>
      </c>
      <c r="M6642" t="s">
        <v>18</v>
      </c>
      <c r="N6642">
        <v>39</v>
      </c>
      <c r="O6642">
        <v>87</v>
      </c>
      <c r="P6642">
        <v>3393</v>
      </c>
      <c r="Q6642">
        <v>1527</v>
      </c>
      <c r="R6642">
        <v>0.45</v>
      </c>
      <c r="S6642" t="s">
        <v>82</v>
      </c>
      <c r="T6642" t="str">
        <f>IF(Table1[[#This Row],[Units Sold]]&gt; 700,"High Units","low Units")</f>
        <v>low Units</v>
      </c>
      <c r="U6642">
        <f>SUM(Table1[[#This Row],[Operating Profit]])/SUM(Table1[Operating Profit])*100</f>
        <v>4.597526424802493E-4</v>
      </c>
      <c r="V6642">
        <f>SUM(Table1[[#This Row],[Price per Unit]]*Table1[[#This Row],[Units Sold]])</f>
        <v>3393</v>
      </c>
      <c r="W6642">
        <f>SUM(Table1[[#This Row],[Total Sales]]-Table1[[#This Row],[Operating Profit]])</f>
        <v>1866</v>
      </c>
      <c r="X6642">
        <f>SUM(Table1[[#This Row],[Total Sales]]-Table1[[#This Row],[Cost]])</f>
        <v>1527</v>
      </c>
      <c r="Y6642">
        <f>SUM(Table1[[#This Row],[profit/loss]])/SUM(Table1[profit/loss])</f>
        <v>4.5975264248024932E-6</v>
      </c>
    </row>
    <row r="6643" spans="1:25" x14ac:dyDescent="0.3">
      <c r="A6643" t="s">
        <v>29</v>
      </c>
      <c r="B6643" t="s">
        <v>82</v>
      </c>
      <c r="C6643">
        <v>1197831</v>
      </c>
      <c r="D6643" s="9">
        <v>44335</v>
      </c>
      <c r="E6643" s="8" t="str">
        <f>TEXT(Table1[[#This Row],[Invoice Date]],"dd-mm-yyyy")</f>
        <v>19-05-2021</v>
      </c>
      <c r="F6643" s="1" t="str">
        <f t="shared" si="412"/>
        <v>May</v>
      </c>
      <c r="G6643" s="1" t="str">
        <f t="shared" si="413"/>
        <v>2021</v>
      </c>
      <c r="H6643" s="1" t="str">
        <f t="shared" si="414"/>
        <v>Wednesday</v>
      </c>
      <c r="I6643" s="1" t="str">
        <f t="shared" si="415"/>
        <v>19</v>
      </c>
      <c r="J6643" t="s">
        <v>26</v>
      </c>
      <c r="K6643" t="s">
        <v>103</v>
      </c>
      <c r="L6643" t="s">
        <v>104</v>
      </c>
      <c r="M6643" t="s">
        <v>19</v>
      </c>
      <c r="N6643">
        <v>34</v>
      </c>
      <c r="O6643">
        <v>72</v>
      </c>
      <c r="P6643">
        <v>2448</v>
      </c>
      <c r="Q6643">
        <v>1273</v>
      </c>
      <c r="R6643">
        <v>0.52</v>
      </c>
      <c r="S6643" t="s">
        <v>82</v>
      </c>
      <c r="T6643" t="str">
        <f>IF(Table1[[#This Row],[Units Sold]]&gt; 700,"High Units","low Units")</f>
        <v>low Units</v>
      </c>
      <c r="U6643">
        <f>SUM(Table1[[#This Row],[Operating Profit]])/SUM(Table1[Operating Profit])*100</f>
        <v>3.8327774320717577E-4</v>
      </c>
      <c r="V6643">
        <f>SUM(Table1[[#This Row],[Price per Unit]]*Table1[[#This Row],[Units Sold]])</f>
        <v>2448</v>
      </c>
      <c r="W6643">
        <f>SUM(Table1[[#This Row],[Total Sales]]-Table1[[#This Row],[Operating Profit]])</f>
        <v>1175</v>
      </c>
      <c r="X6643">
        <f>SUM(Table1[[#This Row],[Total Sales]]-Table1[[#This Row],[Cost]])</f>
        <v>1273</v>
      </c>
      <c r="Y6643">
        <f>SUM(Table1[[#This Row],[profit/loss]])/SUM(Table1[profit/loss])</f>
        <v>3.8327774320717575E-6</v>
      </c>
    </row>
    <row r="6644" spans="1:25" x14ac:dyDescent="0.3">
      <c r="A6644" t="s">
        <v>29</v>
      </c>
      <c r="B6644" t="s">
        <v>82</v>
      </c>
      <c r="C6644">
        <v>1197831</v>
      </c>
      <c r="D6644" s="9">
        <v>44335</v>
      </c>
      <c r="E6644" s="8" t="str">
        <f>TEXT(Table1[[#This Row],[Invoice Date]],"dd-mm-yyyy")</f>
        <v>19-05-2021</v>
      </c>
      <c r="F6644" s="1" t="str">
        <f t="shared" si="412"/>
        <v>May</v>
      </c>
      <c r="G6644" s="1" t="str">
        <f t="shared" si="413"/>
        <v>2021</v>
      </c>
      <c r="H6644" s="1" t="str">
        <f t="shared" si="414"/>
        <v>Wednesday</v>
      </c>
      <c r="I6644" s="1" t="str">
        <f t="shared" si="415"/>
        <v>19</v>
      </c>
      <c r="J6644" t="s">
        <v>26</v>
      </c>
      <c r="K6644" t="s">
        <v>103</v>
      </c>
      <c r="L6644" t="s">
        <v>104</v>
      </c>
      <c r="M6644" t="s">
        <v>20</v>
      </c>
      <c r="N6644">
        <v>34</v>
      </c>
      <c r="O6644">
        <v>59</v>
      </c>
      <c r="P6644">
        <v>2006</v>
      </c>
      <c r="Q6644">
        <v>1103</v>
      </c>
      <c r="R6644">
        <v>0.55000000000000004</v>
      </c>
      <c r="S6644" t="s">
        <v>82</v>
      </c>
      <c r="T6644" t="str">
        <f>IF(Table1[[#This Row],[Units Sold]]&gt; 700,"High Units","low Units")</f>
        <v>low Units</v>
      </c>
      <c r="U6644">
        <f>SUM(Table1[[#This Row],[Operating Profit]])/SUM(Table1[Operating Profit])*100</f>
        <v>3.3209375550472496E-4</v>
      </c>
      <c r="V6644">
        <f>SUM(Table1[[#This Row],[Price per Unit]]*Table1[[#This Row],[Units Sold]])</f>
        <v>2006</v>
      </c>
      <c r="W6644">
        <f>SUM(Table1[[#This Row],[Total Sales]]-Table1[[#This Row],[Operating Profit]])</f>
        <v>903</v>
      </c>
      <c r="X6644">
        <f>SUM(Table1[[#This Row],[Total Sales]]-Table1[[#This Row],[Cost]])</f>
        <v>1103</v>
      </c>
      <c r="Y6644">
        <f>SUM(Table1[[#This Row],[profit/loss]])/SUM(Table1[profit/loss])</f>
        <v>3.3209375550472498E-6</v>
      </c>
    </row>
    <row r="6645" spans="1:25" x14ac:dyDescent="0.3">
      <c r="A6645" t="s">
        <v>29</v>
      </c>
      <c r="B6645" t="s">
        <v>82</v>
      </c>
      <c r="C6645">
        <v>1197831</v>
      </c>
      <c r="D6645" s="9">
        <v>44335</v>
      </c>
      <c r="E6645" s="8" t="str">
        <f>TEXT(Table1[[#This Row],[Invoice Date]],"dd-mm-yyyy")</f>
        <v>19-05-2021</v>
      </c>
      <c r="F6645" s="1" t="str">
        <f t="shared" si="412"/>
        <v>May</v>
      </c>
      <c r="G6645" s="1" t="str">
        <f t="shared" si="413"/>
        <v>2021</v>
      </c>
      <c r="H6645" s="1" t="str">
        <f t="shared" si="414"/>
        <v>Wednesday</v>
      </c>
      <c r="I6645" s="1" t="str">
        <f t="shared" si="415"/>
        <v>19</v>
      </c>
      <c r="J6645" t="s">
        <v>26</v>
      </c>
      <c r="K6645" t="s">
        <v>103</v>
      </c>
      <c r="L6645" t="s">
        <v>104</v>
      </c>
      <c r="M6645" t="s">
        <v>21</v>
      </c>
      <c r="N6645">
        <v>43</v>
      </c>
      <c r="O6645">
        <v>75</v>
      </c>
      <c r="P6645">
        <v>3225</v>
      </c>
      <c r="Q6645">
        <v>1451</v>
      </c>
      <c r="R6645">
        <v>0.45</v>
      </c>
      <c r="S6645" t="s">
        <v>82</v>
      </c>
      <c r="T6645" t="str">
        <f>IF(Table1[[#This Row],[Units Sold]]&gt; 700,"High Units","low Units")</f>
        <v>low Units</v>
      </c>
      <c r="U6645">
        <f>SUM(Table1[[#This Row],[Operating Profit]])/SUM(Table1[Operating Profit])*100</f>
        <v>4.3687038915444777E-4</v>
      </c>
      <c r="V6645">
        <f>SUM(Table1[[#This Row],[Price per Unit]]*Table1[[#This Row],[Units Sold]])</f>
        <v>3225</v>
      </c>
      <c r="W6645">
        <f>SUM(Table1[[#This Row],[Total Sales]]-Table1[[#This Row],[Operating Profit]])</f>
        <v>1774</v>
      </c>
      <c r="X6645">
        <f>SUM(Table1[[#This Row],[Total Sales]]-Table1[[#This Row],[Cost]])</f>
        <v>1451</v>
      </c>
      <c r="Y6645">
        <f>SUM(Table1[[#This Row],[profit/loss]])/SUM(Table1[profit/loss])</f>
        <v>4.3687038915444779E-6</v>
      </c>
    </row>
    <row r="6646" spans="1:25" x14ac:dyDescent="0.3">
      <c r="A6646" t="s">
        <v>29</v>
      </c>
      <c r="B6646" t="s">
        <v>82</v>
      </c>
      <c r="C6646">
        <v>1197831</v>
      </c>
      <c r="D6646" s="9">
        <v>44335</v>
      </c>
      <c r="E6646" s="8" t="str">
        <f>TEXT(Table1[[#This Row],[Invoice Date]],"dd-mm-yyyy")</f>
        <v>19-05-2021</v>
      </c>
      <c r="F6646" s="1" t="str">
        <f t="shared" si="412"/>
        <v>May</v>
      </c>
      <c r="G6646" s="1" t="str">
        <f t="shared" si="413"/>
        <v>2021</v>
      </c>
      <c r="H6646" s="1" t="str">
        <f t="shared" si="414"/>
        <v>Wednesday</v>
      </c>
      <c r="I6646" s="1" t="str">
        <f t="shared" si="415"/>
        <v>19</v>
      </c>
      <c r="J6646" t="s">
        <v>26</v>
      </c>
      <c r="K6646" t="s">
        <v>103</v>
      </c>
      <c r="L6646" t="s">
        <v>104</v>
      </c>
      <c r="M6646" t="s">
        <v>22</v>
      </c>
      <c r="N6646">
        <v>42</v>
      </c>
      <c r="O6646">
        <v>98</v>
      </c>
      <c r="P6646">
        <v>4116</v>
      </c>
      <c r="Q6646">
        <v>2140</v>
      </c>
      <c r="R6646">
        <v>0.52</v>
      </c>
      <c r="S6646" t="s">
        <v>82</v>
      </c>
      <c r="T6646" t="str">
        <f>IF(Table1[[#This Row],[Units Sold]]&gt; 700,"High Units","low Units")</f>
        <v>low Units</v>
      </c>
      <c r="U6646">
        <f>SUM(Table1[[#This Row],[Operating Profit]])/SUM(Table1[Operating Profit])*100</f>
        <v>6.4431608048967485E-4</v>
      </c>
      <c r="V6646">
        <f>SUM(Table1[[#This Row],[Price per Unit]]*Table1[[#This Row],[Units Sold]])</f>
        <v>4116</v>
      </c>
      <c r="W6646">
        <f>SUM(Table1[[#This Row],[Total Sales]]-Table1[[#This Row],[Operating Profit]])</f>
        <v>1976</v>
      </c>
      <c r="X6646">
        <f>SUM(Table1[[#This Row],[Total Sales]]-Table1[[#This Row],[Cost]])</f>
        <v>2140</v>
      </c>
      <c r="Y6646">
        <f>SUM(Table1[[#This Row],[profit/loss]])/SUM(Table1[profit/loss])</f>
        <v>6.4431608048967488E-6</v>
      </c>
    </row>
    <row r="6647" spans="1:25" x14ac:dyDescent="0.3">
      <c r="A6647" t="s">
        <v>29</v>
      </c>
      <c r="B6647" t="s">
        <v>82</v>
      </c>
      <c r="C6647">
        <v>1197831</v>
      </c>
      <c r="D6647" s="9">
        <v>44368</v>
      </c>
      <c r="E6647" s="8" t="str">
        <f>TEXT(Table1[[#This Row],[Invoice Date]],"dd-mm-yyyy")</f>
        <v>21-06-2021</v>
      </c>
      <c r="F6647" s="1" t="str">
        <f t="shared" si="412"/>
        <v>June</v>
      </c>
      <c r="G6647" s="1" t="str">
        <f t="shared" si="413"/>
        <v>2021</v>
      </c>
      <c r="H6647" s="1" t="str">
        <f t="shared" si="414"/>
        <v>Monday</v>
      </c>
      <c r="I6647" s="1" t="str">
        <f t="shared" si="415"/>
        <v>21</v>
      </c>
      <c r="J6647" t="s">
        <v>26</v>
      </c>
      <c r="K6647" t="s">
        <v>103</v>
      </c>
      <c r="L6647" t="s">
        <v>104</v>
      </c>
      <c r="M6647" t="s">
        <v>16</v>
      </c>
      <c r="N6647">
        <v>38</v>
      </c>
      <c r="O6647">
        <v>156</v>
      </c>
      <c r="P6647">
        <v>5928</v>
      </c>
      <c r="Q6647">
        <v>3023</v>
      </c>
      <c r="R6647">
        <v>0.51</v>
      </c>
      <c r="S6647" t="s">
        <v>82</v>
      </c>
      <c r="T6647" t="str">
        <f>IF(Table1[[#This Row],[Units Sold]]&gt; 700,"High Units","low Units")</f>
        <v>low Units</v>
      </c>
      <c r="U6647">
        <f>SUM(Table1[[#This Row],[Operating Profit]])/SUM(Table1[Operating Profit])*100</f>
        <v>9.1017173426181659E-4</v>
      </c>
      <c r="V6647">
        <f>SUM(Table1[[#This Row],[Price per Unit]]*Table1[[#This Row],[Units Sold]])</f>
        <v>5928</v>
      </c>
      <c r="W6647">
        <f>SUM(Table1[[#This Row],[Total Sales]]-Table1[[#This Row],[Operating Profit]])</f>
        <v>2905</v>
      </c>
      <c r="X6647">
        <f>SUM(Table1[[#This Row],[Total Sales]]-Table1[[#This Row],[Cost]])</f>
        <v>3023</v>
      </c>
      <c r="Y6647">
        <f>SUM(Table1[[#This Row],[profit/loss]])/SUM(Table1[profit/loss])</f>
        <v>9.1017173426181655E-6</v>
      </c>
    </row>
    <row r="6648" spans="1:25" x14ac:dyDescent="0.3">
      <c r="A6648" t="s">
        <v>29</v>
      </c>
      <c r="B6648" t="s">
        <v>82</v>
      </c>
      <c r="C6648">
        <v>1197831</v>
      </c>
      <c r="D6648" s="9">
        <v>44368</v>
      </c>
      <c r="E6648" s="8" t="str">
        <f>TEXT(Table1[[#This Row],[Invoice Date]],"dd-mm-yyyy")</f>
        <v>21-06-2021</v>
      </c>
      <c r="F6648" s="1" t="str">
        <f t="shared" si="412"/>
        <v>June</v>
      </c>
      <c r="G6648" s="1" t="str">
        <f t="shared" si="413"/>
        <v>2021</v>
      </c>
      <c r="H6648" s="1" t="str">
        <f t="shared" si="414"/>
        <v>Monday</v>
      </c>
      <c r="I6648" s="1" t="str">
        <f t="shared" si="415"/>
        <v>21</v>
      </c>
      <c r="J6648" t="s">
        <v>26</v>
      </c>
      <c r="K6648" t="s">
        <v>103</v>
      </c>
      <c r="L6648" t="s">
        <v>104</v>
      </c>
      <c r="M6648" t="s">
        <v>18</v>
      </c>
      <c r="N6648">
        <v>33</v>
      </c>
      <c r="O6648">
        <v>88</v>
      </c>
      <c r="P6648">
        <v>2904</v>
      </c>
      <c r="Q6648">
        <v>1307</v>
      </c>
      <c r="R6648">
        <v>0.45</v>
      </c>
      <c r="S6648" t="s">
        <v>82</v>
      </c>
      <c r="T6648" t="str">
        <f>IF(Table1[[#This Row],[Units Sold]]&gt; 700,"High Units","low Units")</f>
        <v>low Units</v>
      </c>
      <c r="U6648">
        <f>SUM(Table1[[#This Row],[Operating Profit]])/SUM(Table1[Operating Profit])*100</f>
        <v>3.9351454074766591E-4</v>
      </c>
      <c r="V6648">
        <f>SUM(Table1[[#This Row],[Price per Unit]]*Table1[[#This Row],[Units Sold]])</f>
        <v>2904</v>
      </c>
      <c r="W6648">
        <f>SUM(Table1[[#This Row],[Total Sales]]-Table1[[#This Row],[Operating Profit]])</f>
        <v>1597</v>
      </c>
      <c r="X6648">
        <f>SUM(Table1[[#This Row],[Total Sales]]-Table1[[#This Row],[Cost]])</f>
        <v>1307</v>
      </c>
      <c r="Y6648">
        <f>SUM(Table1[[#This Row],[profit/loss]])/SUM(Table1[profit/loss])</f>
        <v>3.9351454074766592E-6</v>
      </c>
    </row>
    <row r="6649" spans="1:25" x14ac:dyDescent="0.3">
      <c r="A6649" t="s">
        <v>29</v>
      </c>
      <c r="B6649" t="s">
        <v>82</v>
      </c>
      <c r="C6649">
        <v>1197831</v>
      </c>
      <c r="D6649" s="9">
        <v>44368</v>
      </c>
      <c r="E6649" s="8" t="str">
        <f>TEXT(Table1[[#This Row],[Invoice Date]],"dd-mm-yyyy")</f>
        <v>21-06-2021</v>
      </c>
      <c r="F6649" s="1" t="str">
        <f t="shared" si="412"/>
        <v>June</v>
      </c>
      <c r="G6649" s="1" t="str">
        <f t="shared" si="413"/>
        <v>2021</v>
      </c>
      <c r="H6649" s="1" t="str">
        <f t="shared" si="414"/>
        <v>Monday</v>
      </c>
      <c r="I6649" s="1" t="str">
        <f t="shared" si="415"/>
        <v>21</v>
      </c>
      <c r="J6649" t="s">
        <v>26</v>
      </c>
      <c r="K6649" t="s">
        <v>103</v>
      </c>
      <c r="L6649" t="s">
        <v>104</v>
      </c>
      <c r="M6649" t="s">
        <v>19</v>
      </c>
      <c r="N6649">
        <v>36</v>
      </c>
      <c r="O6649">
        <v>88</v>
      </c>
      <c r="P6649">
        <v>3168</v>
      </c>
      <c r="Q6649">
        <v>1647</v>
      </c>
      <c r="R6649">
        <v>0.52</v>
      </c>
      <c r="S6649" t="s">
        <v>82</v>
      </c>
      <c r="T6649" t="str">
        <f>IF(Table1[[#This Row],[Units Sold]]&gt; 700,"High Units","low Units")</f>
        <v>low Units</v>
      </c>
      <c r="U6649">
        <f>SUM(Table1[[#This Row],[Operating Profit]])/SUM(Table1[Operating Profit])*100</f>
        <v>4.9588251615256753E-4</v>
      </c>
      <c r="V6649">
        <f>SUM(Table1[[#This Row],[Price per Unit]]*Table1[[#This Row],[Units Sold]])</f>
        <v>3168</v>
      </c>
      <c r="W6649">
        <f>SUM(Table1[[#This Row],[Total Sales]]-Table1[[#This Row],[Operating Profit]])</f>
        <v>1521</v>
      </c>
      <c r="X6649">
        <f>SUM(Table1[[#This Row],[Total Sales]]-Table1[[#This Row],[Cost]])</f>
        <v>1647</v>
      </c>
      <c r="Y6649">
        <f>SUM(Table1[[#This Row],[profit/loss]])/SUM(Table1[profit/loss])</f>
        <v>4.9588251615256754E-6</v>
      </c>
    </row>
    <row r="6650" spans="1:25" x14ac:dyDescent="0.3">
      <c r="A6650" t="s">
        <v>29</v>
      </c>
      <c r="B6650" t="s">
        <v>82</v>
      </c>
      <c r="C6650">
        <v>1197831</v>
      </c>
      <c r="D6650" s="9">
        <v>44368</v>
      </c>
      <c r="E6650" s="8" t="str">
        <f>TEXT(Table1[[#This Row],[Invoice Date]],"dd-mm-yyyy")</f>
        <v>21-06-2021</v>
      </c>
      <c r="F6650" s="1" t="str">
        <f t="shared" si="412"/>
        <v>June</v>
      </c>
      <c r="G6650" s="1" t="str">
        <f t="shared" si="413"/>
        <v>2021</v>
      </c>
      <c r="H6650" s="1" t="str">
        <f t="shared" si="414"/>
        <v>Monday</v>
      </c>
      <c r="I6650" s="1" t="str">
        <f t="shared" si="415"/>
        <v>21</v>
      </c>
      <c r="J6650" t="s">
        <v>26</v>
      </c>
      <c r="K6650" t="s">
        <v>103</v>
      </c>
      <c r="L6650" t="s">
        <v>104</v>
      </c>
      <c r="M6650" t="s">
        <v>20</v>
      </c>
      <c r="N6650">
        <v>38</v>
      </c>
      <c r="O6650">
        <v>87</v>
      </c>
      <c r="P6650">
        <v>3306</v>
      </c>
      <c r="Q6650">
        <v>1653</v>
      </c>
      <c r="R6650">
        <v>0.5</v>
      </c>
      <c r="S6650" t="s">
        <v>82</v>
      </c>
      <c r="T6650" t="str">
        <f>IF(Table1[[#This Row],[Units Sold]]&gt; 700,"High Units","low Units")</f>
        <v>low Units</v>
      </c>
      <c r="U6650">
        <f>SUM(Table1[[#This Row],[Operating Profit]])/SUM(Table1[Operating Profit])*100</f>
        <v>4.9768900983618346E-4</v>
      </c>
      <c r="V6650">
        <f>SUM(Table1[[#This Row],[Price per Unit]]*Table1[[#This Row],[Units Sold]])</f>
        <v>3306</v>
      </c>
      <c r="W6650">
        <f>SUM(Table1[[#This Row],[Total Sales]]-Table1[[#This Row],[Operating Profit]])</f>
        <v>1653</v>
      </c>
      <c r="X6650">
        <f>SUM(Table1[[#This Row],[Total Sales]]-Table1[[#This Row],[Cost]])</f>
        <v>1653</v>
      </c>
      <c r="Y6650">
        <f>SUM(Table1[[#This Row],[profit/loss]])/SUM(Table1[profit/loss])</f>
        <v>4.9768900983618347E-6</v>
      </c>
    </row>
    <row r="6651" spans="1:25" x14ac:dyDescent="0.3">
      <c r="A6651" t="s">
        <v>29</v>
      </c>
      <c r="B6651" t="s">
        <v>82</v>
      </c>
      <c r="C6651">
        <v>1197831</v>
      </c>
      <c r="D6651" s="9">
        <v>44368</v>
      </c>
      <c r="E6651" s="8" t="str">
        <f>TEXT(Table1[[#This Row],[Invoice Date]],"dd-mm-yyyy")</f>
        <v>21-06-2021</v>
      </c>
      <c r="F6651" s="1" t="str">
        <f t="shared" si="412"/>
        <v>June</v>
      </c>
      <c r="G6651" s="1" t="str">
        <f t="shared" si="413"/>
        <v>2021</v>
      </c>
      <c r="H6651" s="1" t="str">
        <f t="shared" si="414"/>
        <v>Monday</v>
      </c>
      <c r="I6651" s="1" t="str">
        <f t="shared" si="415"/>
        <v>21</v>
      </c>
      <c r="J6651" t="s">
        <v>26</v>
      </c>
      <c r="K6651" t="s">
        <v>103</v>
      </c>
      <c r="L6651" t="s">
        <v>104</v>
      </c>
      <c r="M6651" t="s">
        <v>21</v>
      </c>
      <c r="N6651">
        <v>51</v>
      </c>
      <c r="O6651">
        <v>87</v>
      </c>
      <c r="P6651">
        <v>4437</v>
      </c>
      <c r="Q6651">
        <v>2085</v>
      </c>
      <c r="R6651">
        <v>0.47</v>
      </c>
      <c r="S6651" t="s">
        <v>82</v>
      </c>
      <c r="T6651" t="str">
        <f>IF(Table1[[#This Row],[Units Sold]]&gt; 700,"High Units","low Units")</f>
        <v>low Units</v>
      </c>
      <c r="U6651">
        <f>SUM(Table1[[#This Row],[Operating Profit]])/SUM(Table1[Operating Profit])*100</f>
        <v>6.277565550565291E-4</v>
      </c>
      <c r="V6651">
        <f>SUM(Table1[[#This Row],[Price per Unit]]*Table1[[#This Row],[Units Sold]])</f>
        <v>4437</v>
      </c>
      <c r="W6651">
        <f>SUM(Table1[[#This Row],[Total Sales]]-Table1[[#This Row],[Operating Profit]])</f>
        <v>2352</v>
      </c>
      <c r="X6651">
        <f>SUM(Table1[[#This Row],[Total Sales]]-Table1[[#This Row],[Cost]])</f>
        <v>2085</v>
      </c>
      <c r="Y6651">
        <f>SUM(Table1[[#This Row],[profit/loss]])/SUM(Table1[profit/loss])</f>
        <v>6.2775655505652907E-6</v>
      </c>
    </row>
    <row r="6652" spans="1:25" x14ac:dyDescent="0.3">
      <c r="A6652" t="s">
        <v>29</v>
      </c>
      <c r="B6652" t="s">
        <v>82</v>
      </c>
      <c r="C6652">
        <v>1197831</v>
      </c>
      <c r="D6652" s="9">
        <v>44368</v>
      </c>
      <c r="E6652" s="8" t="str">
        <f>TEXT(Table1[[#This Row],[Invoice Date]],"dd-mm-yyyy")</f>
        <v>21-06-2021</v>
      </c>
      <c r="F6652" s="1" t="str">
        <f t="shared" si="412"/>
        <v>June</v>
      </c>
      <c r="G6652" s="1" t="str">
        <f t="shared" si="413"/>
        <v>2021</v>
      </c>
      <c r="H6652" s="1" t="str">
        <f t="shared" si="414"/>
        <v>Monday</v>
      </c>
      <c r="I6652" s="1" t="str">
        <f t="shared" si="415"/>
        <v>21</v>
      </c>
      <c r="J6652" t="s">
        <v>26</v>
      </c>
      <c r="K6652" t="s">
        <v>103</v>
      </c>
      <c r="L6652" t="s">
        <v>104</v>
      </c>
      <c r="M6652" t="s">
        <v>22</v>
      </c>
      <c r="N6652">
        <v>55</v>
      </c>
      <c r="O6652">
        <v>124</v>
      </c>
      <c r="P6652">
        <v>6820</v>
      </c>
      <c r="Q6652">
        <v>3478</v>
      </c>
      <c r="R6652">
        <v>0.51</v>
      </c>
      <c r="S6652" t="s">
        <v>82</v>
      </c>
      <c r="T6652" t="str">
        <f>IF(Table1[[#This Row],[Units Sold]]&gt; 700,"High Units","low Units")</f>
        <v>low Units</v>
      </c>
      <c r="U6652">
        <f>SUM(Table1[[#This Row],[Operating Profit]])/SUM(Table1[Operating Profit])*100</f>
        <v>1.0471641719360231E-3</v>
      </c>
      <c r="V6652">
        <f>SUM(Table1[[#This Row],[Price per Unit]]*Table1[[#This Row],[Units Sold]])</f>
        <v>6820</v>
      </c>
      <c r="W6652">
        <f>SUM(Table1[[#This Row],[Total Sales]]-Table1[[#This Row],[Operating Profit]])</f>
        <v>3342</v>
      </c>
      <c r="X6652">
        <f>SUM(Table1[[#This Row],[Total Sales]]-Table1[[#This Row],[Cost]])</f>
        <v>3478</v>
      </c>
      <c r="Y6652">
        <f>SUM(Table1[[#This Row],[profit/loss]])/SUM(Table1[profit/loss])</f>
        <v>1.047164171936023E-5</v>
      </c>
    </row>
    <row r="6653" spans="1:25" x14ac:dyDescent="0.3">
      <c r="A6653" t="s">
        <v>29</v>
      </c>
      <c r="B6653" t="s">
        <v>82</v>
      </c>
      <c r="C6653">
        <v>1197831</v>
      </c>
      <c r="D6653" s="9">
        <v>44396</v>
      </c>
      <c r="E6653" s="8" t="str">
        <f>TEXT(Table1[[#This Row],[Invoice Date]],"dd-mm-yyyy")</f>
        <v>19-07-2021</v>
      </c>
      <c r="F6653" s="1" t="str">
        <f t="shared" si="412"/>
        <v>July</v>
      </c>
      <c r="G6653" s="1" t="str">
        <f t="shared" si="413"/>
        <v>2021</v>
      </c>
      <c r="H6653" s="1" t="str">
        <f t="shared" si="414"/>
        <v>Monday</v>
      </c>
      <c r="I6653" s="1" t="str">
        <f t="shared" si="415"/>
        <v>19</v>
      </c>
      <c r="J6653" t="s">
        <v>26</v>
      </c>
      <c r="K6653" t="s">
        <v>103</v>
      </c>
      <c r="L6653" t="s">
        <v>104</v>
      </c>
      <c r="M6653" t="s">
        <v>16</v>
      </c>
      <c r="N6653">
        <v>50</v>
      </c>
      <c r="O6653">
        <v>182</v>
      </c>
      <c r="P6653">
        <v>9100</v>
      </c>
      <c r="Q6653">
        <v>4732</v>
      </c>
      <c r="R6653">
        <v>0.52</v>
      </c>
      <c r="S6653" t="s">
        <v>82</v>
      </c>
      <c r="T6653" t="str">
        <f>IF(Table1[[#This Row],[Units Sold]]&gt; 700,"High Units","low Units")</f>
        <v>low Units</v>
      </c>
      <c r="U6653">
        <f>SUM(Table1[[#This Row],[Operating Profit]])/SUM(Table1[Operating Profit])*100</f>
        <v>1.4247213518117485E-3</v>
      </c>
      <c r="V6653">
        <f>SUM(Table1[[#This Row],[Price per Unit]]*Table1[[#This Row],[Units Sold]])</f>
        <v>9100</v>
      </c>
      <c r="W6653">
        <f>SUM(Table1[[#This Row],[Total Sales]]-Table1[[#This Row],[Operating Profit]])</f>
        <v>4368</v>
      </c>
      <c r="X6653">
        <f>SUM(Table1[[#This Row],[Total Sales]]-Table1[[#This Row],[Cost]])</f>
        <v>4732</v>
      </c>
      <c r="Y6653">
        <f>SUM(Table1[[#This Row],[profit/loss]])/SUM(Table1[profit/loss])</f>
        <v>1.4247213518117484E-5</v>
      </c>
    </row>
    <row r="6654" spans="1:25" x14ac:dyDescent="0.3">
      <c r="A6654" t="s">
        <v>29</v>
      </c>
      <c r="B6654" t="s">
        <v>82</v>
      </c>
      <c r="C6654">
        <v>1197831</v>
      </c>
      <c r="D6654" s="9">
        <v>44396</v>
      </c>
      <c r="E6654" s="8" t="str">
        <f>TEXT(Table1[[#This Row],[Invoice Date]],"dd-mm-yyyy")</f>
        <v>19-07-2021</v>
      </c>
      <c r="F6654" s="1" t="str">
        <f t="shared" si="412"/>
        <v>July</v>
      </c>
      <c r="G6654" s="1" t="str">
        <f t="shared" si="413"/>
        <v>2021</v>
      </c>
      <c r="H6654" s="1" t="str">
        <f t="shared" si="414"/>
        <v>Monday</v>
      </c>
      <c r="I6654" s="1" t="str">
        <f t="shared" si="415"/>
        <v>19</v>
      </c>
      <c r="J6654" t="s">
        <v>26</v>
      </c>
      <c r="K6654" t="s">
        <v>103</v>
      </c>
      <c r="L6654" t="s">
        <v>104</v>
      </c>
      <c r="M6654" t="s">
        <v>18</v>
      </c>
      <c r="N6654">
        <v>45</v>
      </c>
      <c r="O6654">
        <v>117</v>
      </c>
      <c r="P6654">
        <v>5265</v>
      </c>
      <c r="Q6654">
        <v>2633</v>
      </c>
      <c r="R6654">
        <v>0.5</v>
      </c>
      <c r="S6654" t="s">
        <v>82</v>
      </c>
      <c r="T6654" t="str">
        <f>IF(Table1[[#This Row],[Units Sold]]&gt; 700,"High Units","low Units")</f>
        <v>low Units</v>
      </c>
      <c r="U6654">
        <f>SUM(Table1[[#This Row],[Operating Profit]])/SUM(Table1[Operating Profit])*100</f>
        <v>7.9274964482678218E-4</v>
      </c>
      <c r="V6654">
        <f>SUM(Table1[[#This Row],[Price per Unit]]*Table1[[#This Row],[Units Sold]])</f>
        <v>5265</v>
      </c>
      <c r="W6654">
        <f>SUM(Table1[[#This Row],[Total Sales]]-Table1[[#This Row],[Operating Profit]])</f>
        <v>2632</v>
      </c>
      <c r="X6654">
        <f>SUM(Table1[[#This Row],[Total Sales]]-Table1[[#This Row],[Cost]])</f>
        <v>2633</v>
      </c>
      <c r="Y6654">
        <f>SUM(Table1[[#This Row],[profit/loss]])/SUM(Table1[profit/loss])</f>
        <v>7.9274964482678222E-6</v>
      </c>
    </row>
    <row r="6655" spans="1:25" x14ac:dyDescent="0.3">
      <c r="A6655" t="s">
        <v>29</v>
      </c>
      <c r="B6655" t="s">
        <v>82</v>
      </c>
      <c r="C6655">
        <v>1197831</v>
      </c>
      <c r="D6655" s="9">
        <v>44396</v>
      </c>
      <c r="E6655" s="8" t="str">
        <f>TEXT(Table1[[#This Row],[Invoice Date]],"dd-mm-yyyy")</f>
        <v>19-07-2021</v>
      </c>
      <c r="F6655" s="1" t="str">
        <f t="shared" si="412"/>
        <v>July</v>
      </c>
      <c r="G6655" s="1" t="str">
        <f t="shared" si="413"/>
        <v>2021</v>
      </c>
      <c r="H6655" s="1" t="str">
        <f t="shared" si="414"/>
        <v>Monday</v>
      </c>
      <c r="I6655" s="1" t="str">
        <f t="shared" si="415"/>
        <v>19</v>
      </c>
      <c r="J6655" t="s">
        <v>26</v>
      </c>
      <c r="K6655" t="s">
        <v>103</v>
      </c>
      <c r="L6655" t="s">
        <v>104</v>
      </c>
      <c r="M6655" t="s">
        <v>19</v>
      </c>
      <c r="N6655">
        <v>44</v>
      </c>
      <c r="O6655">
        <v>94</v>
      </c>
      <c r="P6655">
        <v>4136</v>
      </c>
      <c r="Q6655">
        <v>2233</v>
      </c>
      <c r="R6655">
        <v>0.54</v>
      </c>
      <c r="S6655" t="s">
        <v>82</v>
      </c>
      <c r="T6655" t="str">
        <f>IF(Table1[[#This Row],[Units Sold]]&gt; 700,"High Units","low Units")</f>
        <v>low Units</v>
      </c>
      <c r="U6655">
        <f>SUM(Table1[[#This Row],[Operating Profit]])/SUM(Table1[Operating Profit])*100</f>
        <v>6.7231673258572153E-4</v>
      </c>
      <c r="V6655">
        <f>SUM(Table1[[#This Row],[Price per Unit]]*Table1[[#This Row],[Units Sold]])</f>
        <v>4136</v>
      </c>
      <c r="W6655">
        <f>SUM(Table1[[#This Row],[Total Sales]]-Table1[[#This Row],[Operating Profit]])</f>
        <v>1903</v>
      </c>
      <c r="X6655">
        <f>SUM(Table1[[#This Row],[Total Sales]]-Table1[[#This Row],[Cost]])</f>
        <v>2233</v>
      </c>
      <c r="Y6655">
        <f>SUM(Table1[[#This Row],[profit/loss]])/SUM(Table1[profit/loss])</f>
        <v>6.7231673258572154E-6</v>
      </c>
    </row>
    <row r="6656" spans="1:25" x14ac:dyDescent="0.3">
      <c r="A6656" t="s">
        <v>29</v>
      </c>
      <c r="B6656" t="s">
        <v>82</v>
      </c>
      <c r="C6656">
        <v>1197831</v>
      </c>
      <c r="D6656" s="9">
        <v>44396</v>
      </c>
      <c r="E6656" s="8" t="str">
        <f>TEXT(Table1[[#This Row],[Invoice Date]],"dd-mm-yyyy")</f>
        <v>19-07-2021</v>
      </c>
      <c r="F6656" s="1" t="str">
        <f t="shared" si="412"/>
        <v>July</v>
      </c>
      <c r="G6656" s="1" t="str">
        <f t="shared" si="413"/>
        <v>2021</v>
      </c>
      <c r="H6656" s="1" t="str">
        <f t="shared" si="414"/>
        <v>Monday</v>
      </c>
      <c r="I6656" s="1" t="str">
        <f t="shared" si="415"/>
        <v>19</v>
      </c>
      <c r="J6656" t="s">
        <v>26</v>
      </c>
      <c r="K6656" t="s">
        <v>103</v>
      </c>
      <c r="L6656" t="s">
        <v>104</v>
      </c>
      <c r="M6656" t="s">
        <v>20</v>
      </c>
      <c r="N6656">
        <v>41</v>
      </c>
      <c r="O6656">
        <v>85</v>
      </c>
      <c r="P6656">
        <v>3485</v>
      </c>
      <c r="Q6656">
        <v>1847</v>
      </c>
      <c r="R6656">
        <v>0.53</v>
      </c>
      <c r="S6656" t="s">
        <v>82</v>
      </c>
      <c r="T6656" t="str">
        <f>IF(Table1[[#This Row],[Units Sold]]&gt; 700,"High Units","low Units")</f>
        <v>low Units</v>
      </c>
      <c r="U6656">
        <f>SUM(Table1[[#This Row],[Operating Profit]])/SUM(Table1[Operating Profit])*100</f>
        <v>5.5609897227309796E-4</v>
      </c>
      <c r="V6656">
        <f>SUM(Table1[[#This Row],[Price per Unit]]*Table1[[#This Row],[Units Sold]])</f>
        <v>3485</v>
      </c>
      <c r="W6656">
        <f>SUM(Table1[[#This Row],[Total Sales]]-Table1[[#This Row],[Operating Profit]])</f>
        <v>1638</v>
      </c>
      <c r="X6656">
        <f>SUM(Table1[[#This Row],[Total Sales]]-Table1[[#This Row],[Cost]])</f>
        <v>1847</v>
      </c>
      <c r="Y6656">
        <f>SUM(Table1[[#This Row],[profit/loss]])/SUM(Table1[profit/loss])</f>
        <v>5.5609897227309797E-6</v>
      </c>
    </row>
    <row r="6657" spans="1:25" x14ac:dyDescent="0.3">
      <c r="A6657" t="s">
        <v>29</v>
      </c>
      <c r="B6657" t="s">
        <v>82</v>
      </c>
      <c r="C6657">
        <v>1197831</v>
      </c>
      <c r="D6657" s="9">
        <v>44396</v>
      </c>
      <c r="E6657" s="8" t="str">
        <f>TEXT(Table1[[#This Row],[Invoice Date]],"dd-mm-yyyy")</f>
        <v>19-07-2021</v>
      </c>
      <c r="F6657" s="1" t="str">
        <f t="shared" si="412"/>
        <v>July</v>
      </c>
      <c r="G6657" s="1" t="str">
        <f t="shared" si="413"/>
        <v>2021</v>
      </c>
      <c r="H6657" s="1" t="str">
        <f t="shared" si="414"/>
        <v>Monday</v>
      </c>
      <c r="I6657" s="1" t="str">
        <f t="shared" si="415"/>
        <v>19</v>
      </c>
      <c r="J6657" t="s">
        <v>26</v>
      </c>
      <c r="K6657" t="s">
        <v>103</v>
      </c>
      <c r="L6657" t="s">
        <v>104</v>
      </c>
      <c r="M6657" t="s">
        <v>21</v>
      </c>
      <c r="N6657">
        <v>59</v>
      </c>
      <c r="O6657">
        <v>98</v>
      </c>
      <c r="P6657">
        <v>5782</v>
      </c>
      <c r="Q6657">
        <v>2660</v>
      </c>
      <c r="R6657">
        <v>0.46</v>
      </c>
      <c r="S6657" t="s">
        <v>82</v>
      </c>
      <c r="T6657" t="str">
        <f>IF(Table1[[#This Row],[Units Sold]]&gt; 700,"High Units","low Units")</f>
        <v>low Units</v>
      </c>
      <c r="U6657">
        <f>SUM(Table1[[#This Row],[Operating Profit]])/SUM(Table1[Operating Profit])*100</f>
        <v>8.0087886640305378E-4</v>
      </c>
      <c r="V6657">
        <f>SUM(Table1[[#This Row],[Price per Unit]]*Table1[[#This Row],[Units Sold]])</f>
        <v>5782</v>
      </c>
      <c r="W6657">
        <f>SUM(Table1[[#This Row],[Total Sales]]-Table1[[#This Row],[Operating Profit]])</f>
        <v>3122</v>
      </c>
      <c r="X6657">
        <f>SUM(Table1[[#This Row],[Total Sales]]-Table1[[#This Row],[Cost]])</f>
        <v>2660</v>
      </c>
      <c r="Y6657">
        <f>SUM(Table1[[#This Row],[profit/loss]])/SUM(Table1[profit/loss])</f>
        <v>8.0087886640305379E-6</v>
      </c>
    </row>
    <row r="6658" spans="1:25" x14ac:dyDescent="0.3">
      <c r="A6658" t="s">
        <v>29</v>
      </c>
      <c r="B6658" t="s">
        <v>82</v>
      </c>
      <c r="C6658">
        <v>1197831</v>
      </c>
      <c r="D6658" s="9">
        <v>44396</v>
      </c>
      <c r="E6658" s="8" t="str">
        <f>TEXT(Table1[[#This Row],[Invoice Date]],"dd-mm-yyyy")</f>
        <v>19-07-2021</v>
      </c>
      <c r="F6658" s="1" t="str">
        <f t="shared" si="412"/>
        <v>July</v>
      </c>
      <c r="G6658" s="1" t="str">
        <f t="shared" si="413"/>
        <v>2021</v>
      </c>
      <c r="H6658" s="1" t="str">
        <f t="shared" si="414"/>
        <v>Monday</v>
      </c>
      <c r="I6658" s="1" t="str">
        <f t="shared" si="415"/>
        <v>19</v>
      </c>
      <c r="J6658" t="s">
        <v>26</v>
      </c>
      <c r="K6658" t="s">
        <v>103</v>
      </c>
      <c r="L6658" t="s">
        <v>104</v>
      </c>
      <c r="M6658" t="s">
        <v>22</v>
      </c>
      <c r="N6658">
        <v>61</v>
      </c>
      <c r="O6658">
        <v>142</v>
      </c>
      <c r="P6658">
        <v>8662</v>
      </c>
      <c r="Q6658">
        <v>4677</v>
      </c>
      <c r="R6658">
        <v>0.54</v>
      </c>
      <c r="S6658" t="s">
        <v>82</v>
      </c>
      <c r="T6658" t="str">
        <f>IF(Table1[[#This Row],[Units Sold]]&gt; 700,"High Units","low Units")</f>
        <v>low Units</v>
      </c>
      <c r="U6658">
        <f>SUM(Table1[[#This Row],[Operating Profit]])/SUM(Table1[Operating Profit])*100</f>
        <v>1.4081618263786027E-3</v>
      </c>
      <c r="V6658">
        <f>SUM(Table1[[#This Row],[Price per Unit]]*Table1[[#This Row],[Units Sold]])</f>
        <v>8662</v>
      </c>
      <c r="W6658">
        <f>SUM(Table1[[#This Row],[Total Sales]]-Table1[[#This Row],[Operating Profit]])</f>
        <v>3985</v>
      </c>
      <c r="X6658">
        <f>SUM(Table1[[#This Row],[Total Sales]]-Table1[[#This Row],[Cost]])</f>
        <v>4677</v>
      </c>
      <c r="Y6658">
        <f>SUM(Table1[[#This Row],[profit/loss]])/SUM(Table1[profit/loss])</f>
        <v>1.4081618263786026E-5</v>
      </c>
    </row>
    <row r="6659" spans="1:25" x14ac:dyDescent="0.3">
      <c r="A6659" t="s">
        <v>29</v>
      </c>
      <c r="B6659" t="s">
        <v>82</v>
      </c>
      <c r="C6659">
        <v>1197831</v>
      </c>
      <c r="D6659" s="9">
        <v>44428</v>
      </c>
      <c r="E6659" s="8" t="str">
        <f>TEXT(Table1[[#This Row],[Invoice Date]],"dd-mm-yyyy")</f>
        <v>20-08-2021</v>
      </c>
      <c r="F6659" s="1" t="str">
        <f t="shared" ref="F6659:F6722" si="416">TEXT(D6659,"mmmm")</f>
        <v>August</v>
      </c>
      <c r="G6659" s="1" t="str">
        <f t="shared" ref="G6659:G6722" si="417">TEXT(D6659,"YYYY")</f>
        <v>2021</v>
      </c>
      <c r="H6659" s="1" t="str">
        <f t="shared" ref="H6659:H6722" si="418">TEXT(D6659,"dddd")</f>
        <v>Friday</v>
      </c>
      <c r="I6659" s="1" t="str">
        <f t="shared" ref="I6659:I6722" si="419">TEXT(D6659,"dd")</f>
        <v>20</v>
      </c>
      <c r="J6659" t="s">
        <v>26</v>
      </c>
      <c r="K6659" t="s">
        <v>103</v>
      </c>
      <c r="L6659" t="s">
        <v>104</v>
      </c>
      <c r="M6659" t="s">
        <v>16</v>
      </c>
      <c r="N6659">
        <v>56</v>
      </c>
      <c r="O6659">
        <v>189</v>
      </c>
      <c r="P6659">
        <v>10584</v>
      </c>
      <c r="Q6659">
        <v>5398</v>
      </c>
      <c r="R6659">
        <v>0.51</v>
      </c>
      <c r="S6659" t="s">
        <v>82</v>
      </c>
      <c r="T6659" t="str">
        <f>IF(Table1[[#This Row],[Units Sold]]&gt; 700,"High Units","low Units")</f>
        <v>low Units</v>
      </c>
      <c r="U6659">
        <f>SUM(Table1[[#This Row],[Operating Profit]])/SUM(Table1[Operating Profit])*100</f>
        <v>1.6252421506931145E-3</v>
      </c>
      <c r="V6659">
        <f>SUM(Table1[[#This Row],[Price per Unit]]*Table1[[#This Row],[Units Sold]])</f>
        <v>10584</v>
      </c>
      <c r="W6659">
        <f>SUM(Table1[[#This Row],[Total Sales]]-Table1[[#This Row],[Operating Profit]])</f>
        <v>5186</v>
      </c>
      <c r="X6659">
        <f>SUM(Table1[[#This Row],[Total Sales]]-Table1[[#This Row],[Cost]])</f>
        <v>5398</v>
      </c>
      <c r="Y6659">
        <f>SUM(Table1[[#This Row],[profit/loss]])/SUM(Table1[profit/loss])</f>
        <v>1.6252421506931144E-5</v>
      </c>
    </row>
    <row r="6660" spans="1:25" x14ac:dyDescent="0.3">
      <c r="A6660" t="s">
        <v>29</v>
      </c>
      <c r="B6660" t="s">
        <v>82</v>
      </c>
      <c r="C6660">
        <v>1197831</v>
      </c>
      <c r="D6660" s="9">
        <v>44428</v>
      </c>
      <c r="E6660" s="8" t="str">
        <f>TEXT(Table1[[#This Row],[Invoice Date]],"dd-mm-yyyy")</f>
        <v>20-08-2021</v>
      </c>
      <c r="F6660" s="1" t="str">
        <f t="shared" si="416"/>
        <v>August</v>
      </c>
      <c r="G6660" s="1" t="str">
        <f t="shared" si="417"/>
        <v>2021</v>
      </c>
      <c r="H6660" s="1" t="str">
        <f t="shared" si="418"/>
        <v>Friday</v>
      </c>
      <c r="I6660" s="1" t="str">
        <f t="shared" si="419"/>
        <v>20</v>
      </c>
      <c r="J6660" t="s">
        <v>26</v>
      </c>
      <c r="K6660" t="s">
        <v>103</v>
      </c>
      <c r="L6660" t="s">
        <v>104</v>
      </c>
      <c r="M6660" t="s">
        <v>18</v>
      </c>
      <c r="N6660">
        <v>51</v>
      </c>
      <c r="O6660">
        <v>113</v>
      </c>
      <c r="P6660">
        <v>5763</v>
      </c>
      <c r="Q6660">
        <v>2709</v>
      </c>
      <c r="R6660">
        <v>0.47</v>
      </c>
      <c r="S6660" t="s">
        <v>82</v>
      </c>
      <c r="T6660" t="str">
        <f>IF(Table1[[#This Row],[Units Sold]]&gt; 700,"High Units","low Units")</f>
        <v>low Units</v>
      </c>
      <c r="U6660">
        <f>SUM(Table1[[#This Row],[Operating Profit]])/SUM(Table1[Operating Profit])*100</f>
        <v>8.156318981525837E-4</v>
      </c>
      <c r="V6660">
        <f>SUM(Table1[[#This Row],[Price per Unit]]*Table1[[#This Row],[Units Sold]])</f>
        <v>5763</v>
      </c>
      <c r="W6660">
        <f>SUM(Table1[[#This Row],[Total Sales]]-Table1[[#This Row],[Operating Profit]])</f>
        <v>3054</v>
      </c>
      <c r="X6660">
        <f>SUM(Table1[[#This Row],[Total Sales]]-Table1[[#This Row],[Cost]])</f>
        <v>2709</v>
      </c>
      <c r="Y6660">
        <f>SUM(Table1[[#This Row],[profit/loss]])/SUM(Table1[profit/loss])</f>
        <v>8.1563189815258375E-6</v>
      </c>
    </row>
    <row r="6661" spans="1:25" x14ac:dyDescent="0.3">
      <c r="A6661" t="s">
        <v>29</v>
      </c>
      <c r="B6661" t="s">
        <v>82</v>
      </c>
      <c r="C6661">
        <v>1197831</v>
      </c>
      <c r="D6661" s="9">
        <v>44428</v>
      </c>
      <c r="E6661" s="8" t="str">
        <f>TEXT(Table1[[#This Row],[Invoice Date]],"dd-mm-yyyy")</f>
        <v>20-08-2021</v>
      </c>
      <c r="F6661" s="1" t="str">
        <f t="shared" si="416"/>
        <v>August</v>
      </c>
      <c r="G6661" s="1" t="str">
        <f t="shared" si="417"/>
        <v>2021</v>
      </c>
      <c r="H6661" s="1" t="str">
        <f t="shared" si="418"/>
        <v>Friday</v>
      </c>
      <c r="I6661" s="1" t="str">
        <f t="shared" si="419"/>
        <v>20</v>
      </c>
      <c r="J6661" t="s">
        <v>26</v>
      </c>
      <c r="K6661" t="s">
        <v>103</v>
      </c>
      <c r="L6661" t="s">
        <v>104</v>
      </c>
      <c r="M6661" t="s">
        <v>19</v>
      </c>
      <c r="N6661">
        <v>47</v>
      </c>
      <c r="O6661">
        <v>113</v>
      </c>
      <c r="P6661">
        <v>5311</v>
      </c>
      <c r="Q6661">
        <v>2815</v>
      </c>
      <c r="R6661">
        <v>0.53</v>
      </c>
      <c r="S6661" t="s">
        <v>82</v>
      </c>
      <c r="T6661" t="str">
        <f>IF(Table1[[#This Row],[Units Sold]]&gt; 700,"High Units","low Units")</f>
        <v>low Units</v>
      </c>
      <c r="U6661">
        <f>SUM(Table1[[#This Row],[Operating Profit]])/SUM(Table1[Operating Profit])*100</f>
        <v>8.4754661989646491E-4</v>
      </c>
      <c r="V6661">
        <f>SUM(Table1[[#This Row],[Price per Unit]]*Table1[[#This Row],[Units Sold]])</f>
        <v>5311</v>
      </c>
      <c r="W6661">
        <f>SUM(Table1[[#This Row],[Total Sales]]-Table1[[#This Row],[Operating Profit]])</f>
        <v>2496</v>
      </c>
      <c r="X6661">
        <f>SUM(Table1[[#This Row],[Total Sales]]-Table1[[#This Row],[Cost]])</f>
        <v>2815</v>
      </c>
      <c r="Y6661">
        <f>SUM(Table1[[#This Row],[profit/loss]])/SUM(Table1[profit/loss])</f>
        <v>8.4754661989646485E-6</v>
      </c>
    </row>
    <row r="6662" spans="1:25" x14ac:dyDescent="0.3">
      <c r="A6662" t="s">
        <v>29</v>
      </c>
      <c r="B6662" t="s">
        <v>82</v>
      </c>
      <c r="C6662">
        <v>1197831</v>
      </c>
      <c r="D6662" s="9">
        <v>44428</v>
      </c>
      <c r="E6662" s="8" t="str">
        <f>TEXT(Table1[[#This Row],[Invoice Date]],"dd-mm-yyyy")</f>
        <v>20-08-2021</v>
      </c>
      <c r="F6662" s="1" t="str">
        <f t="shared" si="416"/>
        <v>August</v>
      </c>
      <c r="G6662" s="1" t="str">
        <f t="shared" si="417"/>
        <v>2021</v>
      </c>
      <c r="H6662" s="1" t="str">
        <f t="shared" si="418"/>
        <v>Friday</v>
      </c>
      <c r="I6662" s="1" t="str">
        <f t="shared" si="419"/>
        <v>20</v>
      </c>
      <c r="J6662" t="s">
        <v>26</v>
      </c>
      <c r="K6662" t="s">
        <v>103</v>
      </c>
      <c r="L6662" t="s">
        <v>104</v>
      </c>
      <c r="M6662" t="s">
        <v>20</v>
      </c>
      <c r="N6662">
        <v>37</v>
      </c>
      <c r="O6662">
        <v>88</v>
      </c>
      <c r="P6662">
        <v>3256</v>
      </c>
      <c r="Q6662">
        <v>1693</v>
      </c>
      <c r="R6662">
        <v>0.52</v>
      </c>
      <c r="S6662" t="s">
        <v>82</v>
      </c>
      <c r="T6662" t="str">
        <f>IF(Table1[[#This Row],[Units Sold]]&gt; 700,"High Units","low Units")</f>
        <v>low Units</v>
      </c>
      <c r="U6662">
        <f>SUM(Table1[[#This Row],[Operating Profit]])/SUM(Table1[Operating Profit])*100</f>
        <v>5.0973230106028959E-4</v>
      </c>
      <c r="V6662">
        <f>SUM(Table1[[#This Row],[Price per Unit]]*Table1[[#This Row],[Units Sold]])</f>
        <v>3256</v>
      </c>
      <c r="W6662">
        <f>SUM(Table1[[#This Row],[Total Sales]]-Table1[[#This Row],[Operating Profit]])</f>
        <v>1563</v>
      </c>
      <c r="X6662">
        <f>SUM(Table1[[#This Row],[Total Sales]]-Table1[[#This Row],[Cost]])</f>
        <v>1693</v>
      </c>
      <c r="Y6662">
        <f>SUM(Table1[[#This Row],[profit/loss]])/SUM(Table1[profit/loss])</f>
        <v>5.0973230106028957E-6</v>
      </c>
    </row>
    <row r="6663" spans="1:25" x14ac:dyDescent="0.3">
      <c r="A6663" t="s">
        <v>29</v>
      </c>
      <c r="B6663" t="s">
        <v>82</v>
      </c>
      <c r="C6663">
        <v>1197831</v>
      </c>
      <c r="D6663" s="9">
        <v>44428</v>
      </c>
      <c r="E6663" s="8" t="str">
        <f>TEXT(Table1[[#This Row],[Invoice Date]],"dd-mm-yyyy")</f>
        <v>20-08-2021</v>
      </c>
      <c r="F6663" s="1" t="str">
        <f t="shared" si="416"/>
        <v>August</v>
      </c>
      <c r="G6663" s="1" t="str">
        <f t="shared" si="417"/>
        <v>2021</v>
      </c>
      <c r="H6663" s="1" t="str">
        <f t="shared" si="418"/>
        <v>Friday</v>
      </c>
      <c r="I6663" s="1" t="str">
        <f t="shared" si="419"/>
        <v>20</v>
      </c>
      <c r="J6663" t="s">
        <v>26</v>
      </c>
      <c r="K6663" t="s">
        <v>103</v>
      </c>
      <c r="L6663" t="s">
        <v>104</v>
      </c>
      <c r="M6663" t="s">
        <v>21</v>
      </c>
      <c r="N6663">
        <v>47</v>
      </c>
      <c r="O6663">
        <v>81</v>
      </c>
      <c r="P6663">
        <v>3807</v>
      </c>
      <c r="Q6663">
        <v>1713</v>
      </c>
      <c r="R6663">
        <v>0.45</v>
      </c>
      <c r="S6663" t="s">
        <v>82</v>
      </c>
      <c r="T6663" t="str">
        <f>IF(Table1[[#This Row],[Units Sold]]&gt; 700,"High Units","low Units")</f>
        <v>low Units</v>
      </c>
      <c r="U6663">
        <f>SUM(Table1[[#This Row],[Operating Profit]])/SUM(Table1[Operating Profit])*100</f>
        <v>5.157539466723426E-4</v>
      </c>
      <c r="V6663">
        <f>SUM(Table1[[#This Row],[Price per Unit]]*Table1[[#This Row],[Units Sold]])</f>
        <v>3807</v>
      </c>
      <c r="W6663">
        <f>SUM(Table1[[#This Row],[Total Sales]]-Table1[[#This Row],[Operating Profit]])</f>
        <v>2094</v>
      </c>
      <c r="X6663">
        <f>SUM(Table1[[#This Row],[Total Sales]]-Table1[[#This Row],[Cost]])</f>
        <v>1713</v>
      </c>
      <c r="Y6663">
        <f>SUM(Table1[[#This Row],[profit/loss]])/SUM(Table1[profit/loss])</f>
        <v>5.1575394667234263E-6</v>
      </c>
    </row>
    <row r="6664" spans="1:25" x14ac:dyDescent="0.3">
      <c r="A6664" t="s">
        <v>29</v>
      </c>
      <c r="B6664" t="s">
        <v>82</v>
      </c>
      <c r="C6664">
        <v>1197831</v>
      </c>
      <c r="D6664" s="9">
        <v>44428</v>
      </c>
      <c r="E6664" s="8" t="str">
        <f>TEXT(Table1[[#This Row],[Invoice Date]],"dd-mm-yyyy")</f>
        <v>20-08-2021</v>
      </c>
      <c r="F6664" s="1" t="str">
        <f t="shared" si="416"/>
        <v>August</v>
      </c>
      <c r="G6664" s="1" t="str">
        <f t="shared" si="417"/>
        <v>2021</v>
      </c>
      <c r="H6664" s="1" t="str">
        <f t="shared" si="418"/>
        <v>Friday</v>
      </c>
      <c r="I6664" s="1" t="str">
        <f t="shared" si="419"/>
        <v>20</v>
      </c>
      <c r="J6664" t="s">
        <v>26</v>
      </c>
      <c r="K6664" t="s">
        <v>103</v>
      </c>
      <c r="L6664" t="s">
        <v>104</v>
      </c>
      <c r="M6664" t="s">
        <v>22</v>
      </c>
      <c r="N6664">
        <v>50</v>
      </c>
      <c r="O6664">
        <v>124</v>
      </c>
      <c r="P6664">
        <v>6200</v>
      </c>
      <c r="Q6664">
        <v>3224</v>
      </c>
      <c r="R6664">
        <v>0.52</v>
      </c>
      <c r="S6664" t="s">
        <v>82</v>
      </c>
      <c r="T6664" t="str">
        <f>IF(Table1[[#This Row],[Units Sold]]&gt; 700,"High Units","low Units")</f>
        <v>low Units</v>
      </c>
      <c r="U6664">
        <f>SUM(Table1[[#This Row],[Operating Profit]])/SUM(Table1[Operating Profit])*100</f>
        <v>9.7068927266294957E-4</v>
      </c>
      <c r="V6664">
        <f>SUM(Table1[[#This Row],[Price per Unit]]*Table1[[#This Row],[Units Sold]])</f>
        <v>6200</v>
      </c>
      <c r="W6664">
        <f>SUM(Table1[[#This Row],[Total Sales]]-Table1[[#This Row],[Operating Profit]])</f>
        <v>2976</v>
      </c>
      <c r="X6664">
        <f>SUM(Table1[[#This Row],[Total Sales]]-Table1[[#This Row],[Cost]])</f>
        <v>3224</v>
      </c>
      <c r="Y6664">
        <f>SUM(Table1[[#This Row],[profit/loss]])/SUM(Table1[profit/loss])</f>
        <v>9.7068927266294957E-6</v>
      </c>
    </row>
    <row r="6665" spans="1:25" x14ac:dyDescent="0.3">
      <c r="A6665" t="s">
        <v>29</v>
      </c>
      <c r="B6665" t="s">
        <v>82</v>
      </c>
      <c r="C6665">
        <v>1197831</v>
      </c>
      <c r="D6665" s="9">
        <v>44458</v>
      </c>
      <c r="E6665" s="8" t="str">
        <f>TEXT(Table1[[#This Row],[Invoice Date]],"dd-mm-yyyy")</f>
        <v>19-09-2021</v>
      </c>
      <c r="F6665" s="1" t="str">
        <f t="shared" si="416"/>
        <v>September</v>
      </c>
      <c r="G6665" s="1" t="str">
        <f t="shared" si="417"/>
        <v>2021</v>
      </c>
      <c r="H6665" s="1" t="str">
        <f t="shared" si="418"/>
        <v>Sunday</v>
      </c>
      <c r="I6665" s="1" t="str">
        <f t="shared" si="419"/>
        <v>19</v>
      </c>
      <c r="J6665" t="s">
        <v>26</v>
      </c>
      <c r="K6665" t="s">
        <v>103</v>
      </c>
      <c r="L6665" t="s">
        <v>104</v>
      </c>
      <c r="M6665" t="s">
        <v>16</v>
      </c>
      <c r="N6665">
        <v>49</v>
      </c>
      <c r="O6665">
        <v>150</v>
      </c>
      <c r="P6665">
        <v>7350</v>
      </c>
      <c r="Q6665">
        <v>3969</v>
      </c>
      <c r="R6665">
        <v>0.54</v>
      </c>
      <c r="S6665" t="s">
        <v>82</v>
      </c>
      <c r="T6665" t="str">
        <f>IF(Table1[[#This Row],[Units Sold]]&gt; 700,"High Units","low Units")</f>
        <v>low Units</v>
      </c>
      <c r="U6665">
        <f>SUM(Table1[[#This Row],[Operating Profit]])/SUM(Table1[Operating Profit])*100</f>
        <v>1.1949955717119251E-3</v>
      </c>
      <c r="V6665">
        <f>SUM(Table1[[#This Row],[Price per Unit]]*Table1[[#This Row],[Units Sold]])</f>
        <v>7350</v>
      </c>
      <c r="W6665">
        <f>SUM(Table1[[#This Row],[Total Sales]]-Table1[[#This Row],[Operating Profit]])</f>
        <v>3381</v>
      </c>
      <c r="X6665">
        <f>SUM(Table1[[#This Row],[Total Sales]]-Table1[[#This Row],[Cost]])</f>
        <v>3969</v>
      </c>
      <c r="Y6665">
        <f>SUM(Table1[[#This Row],[profit/loss]])/SUM(Table1[profit/loss])</f>
        <v>1.1949955717119251E-5</v>
      </c>
    </row>
    <row r="6666" spans="1:25" x14ac:dyDescent="0.3">
      <c r="A6666" t="s">
        <v>29</v>
      </c>
      <c r="B6666" t="s">
        <v>82</v>
      </c>
      <c r="C6666">
        <v>1197831</v>
      </c>
      <c r="D6666" s="9">
        <v>44458</v>
      </c>
      <c r="E6666" s="8" t="str">
        <f>TEXT(Table1[[#This Row],[Invoice Date]],"dd-mm-yyyy")</f>
        <v>19-09-2021</v>
      </c>
      <c r="F6666" s="1" t="str">
        <f t="shared" si="416"/>
        <v>September</v>
      </c>
      <c r="G6666" s="1" t="str">
        <f t="shared" si="417"/>
        <v>2021</v>
      </c>
      <c r="H6666" s="1" t="str">
        <f t="shared" si="418"/>
        <v>Sunday</v>
      </c>
      <c r="I6666" s="1" t="str">
        <f t="shared" si="419"/>
        <v>19</v>
      </c>
      <c r="J6666" t="s">
        <v>26</v>
      </c>
      <c r="K6666" t="s">
        <v>103</v>
      </c>
      <c r="L6666" t="s">
        <v>104</v>
      </c>
      <c r="M6666" t="s">
        <v>18</v>
      </c>
      <c r="N6666">
        <v>38</v>
      </c>
      <c r="O6666">
        <v>98</v>
      </c>
      <c r="P6666">
        <v>3724</v>
      </c>
      <c r="Q6666">
        <v>1676</v>
      </c>
      <c r="R6666">
        <v>0.45</v>
      </c>
      <c r="S6666" t="s">
        <v>82</v>
      </c>
      <c r="T6666" t="str">
        <f>IF(Table1[[#This Row],[Units Sold]]&gt; 700,"High Units","low Units")</f>
        <v>low Units</v>
      </c>
      <c r="U6666">
        <f>SUM(Table1[[#This Row],[Operating Profit]])/SUM(Table1[Operating Profit])*100</f>
        <v>5.0461390229004444E-4</v>
      </c>
      <c r="V6666">
        <f>SUM(Table1[[#This Row],[Price per Unit]]*Table1[[#This Row],[Units Sold]])</f>
        <v>3724</v>
      </c>
      <c r="W6666">
        <f>SUM(Table1[[#This Row],[Total Sales]]-Table1[[#This Row],[Operating Profit]])</f>
        <v>2048</v>
      </c>
      <c r="X6666">
        <f>SUM(Table1[[#This Row],[Total Sales]]-Table1[[#This Row],[Cost]])</f>
        <v>1676</v>
      </c>
      <c r="Y6666">
        <f>SUM(Table1[[#This Row],[profit/loss]])/SUM(Table1[profit/loss])</f>
        <v>5.0461390229004445E-6</v>
      </c>
    </row>
    <row r="6667" spans="1:25" x14ac:dyDescent="0.3">
      <c r="A6667" t="s">
        <v>29</v>
      </c>
      <c r="B6667" t="s">
        <v>82</v>
      </c>
      <c r="C6667">
        <v>1197831</v>
      </c>
      <c r="D6667" s="9">
        <v>44458</v>
      </c>
      <c r="E6667" s="8" t="str">
        <f>TEXT(Table1[[#This Row],[Invoice Date]],"dd-mm-yyyy")</f>
        <v>19-09-2021</v>
      </c>
      <c r="F6667" s="1" t="str">
        <f t="shared" si="416"/>
        <v>September</v>
      </c>
      <c r="G6667" s="1" t="str">
        <f t="shared" si="417"/>
        <v>2021</v>
      </c>
      <c r="H6667" s="1" t="str">
        <f t="shared" si="418"/>
        <v>Sunday</v>
      </c>
      <c r="I6667" s="1" t="str">
        <f t="shared" si="419"/>
        <v>19</v>
      </c>
      <c r="J6667" t="s">
        <v>26</v>
      </c>
      <c r="K6667" t="s">
        <v>103</v>
      </c>
      <c r="L6667" t="s">
        <v>104</v>
      </c>
      <c r="M6667" t="s">
        <v>19</v>
      </c>
      <c r="N6667">
        <v>14</v>
      </c>
      <c r="O6667">
        <v>69</v>
      </c>
      <c r="P6667">
        <v>966</v>
      </c>
      <c r="Q6667">
        <v>493</v>
      </c>
      <c r="R6667">
        <v>0.51</v>
      </c>
      <c r="S6667" t="s">
        <v>82</v>
      </c>
      <c r="T6667" t="str">
        <f>IF(Table1[[#This Row],[Units Sold]]&gt; 700,"High Units","low Units")</f>
        <v>low Units</v>
      </c>
      <c r="U6667">
        <f>SUM(Table1[[#This Row],[Operating Profit]])/SUM(Table1[Operating Profit])*100</f>
        <v>1.4843356433710735E-4</v>
      </c>
      <c r="V6667">
        <f>SUM(Table1[[#This Row],[Price per Unit]]*Table1[[#This Row],[Units Sold]])</f>
        <v>966</v>
      </c>
      <c r="W6667">
        <f>SUM(Table1[[#This Row],[Total Sales]]-Table1[[#This Row],[Operating Profit]])</f>
        <v>473</v>
      </c>
      <c r="X6667">
        <f>SUM(Table1[[#This Row],[Total Sales]]-Table1[[#This Row],[Cost]])</f>
        <v>493</v>
      </c>
      <c r="Y6667">
        <f>SUM(Table1[[#This Row],[profit/loss]])/SUM(Table1[profit/loss])</f>
        <v>1.4843356433710736E-6</v>
      </c>
    </row>
    <row r="6668" spans="1:25" x14ac:dyDescent="0.3">
      <c r="A6668" t="s">
        <v>29</v>
      </c>
      <c r="B6668" t="s">
        <v>82</v>
      </c>
      <c r="C6668">
        <v>1197831</v>
      </c>
      <c r="D6668" s="9">
        <v>44458</v>
      </c>
      <c r="E6668" s="8" t="str">
        <f>TEXT(Table1[[#This Row],[Invoice Date]],"dd-mm-yyyy")</f>
        <v>19-09-2021</v>
      </c>
      <c r="F6668" s="1" t="str">
        <f t="shared" si="416"/>
        <v>September</v>
      </c>
      <c r="G6668" s="1" t="str">
        <f t="shared" si="417"/>
        <v>2021</v>
      </c>
      <c r="H6668" s="1" t="str">
        <f t="shared" si="418"/>
        <v>Sunday</v>
      </c>
      <c r="I6668" s="1" t="str">
        <f t="shared" si="419"/>
        <v>19</v>
      </c>
      <c r="J6668" t="s">
        <v>26</v>
      </c>
      <c r="K6668" t="s">
        <v>103</v>
      </c>
      <c r="L6668" t="s">
        <v>104</v>
      </c>
      <c r="M6668" t="s">
        <v>20</v>
      </c>
      <c r="N6668">
        <v>14</v>
      </c>
      <c r="O6668">
        <v>63</v>
      </c>
      <c r="P6668">
        <v>882</v>
      </c>
      <c r="Q6668">
        <v>450</v>
      </c>
      <c r="R6668">
        <v>0.51</v>
      </c>
      <c r="S6668" t="s">
        <v>82</v>
      </c>
      <c r="T6668" t="str">
        <f>IF(Table1[[#This Row],[Units Sold]]&gt; 700,"High Units","low Units")</f>
        <v>low Units</v>
      </c>
      <c r="U6668">
        <f>SUM(Table1[[#This Row],[Operating Profit]])/SUM(Table1[Operating Profit])*100</f>
        <v>1.3548702627119331E-4</v>
      </c>
      <c r="V6668">
        <f>SUM(Table1[[#This Row],[Price per Unit]]*Table1[[#This Row],[Units Sold]])</f>
        <v>882</v>
      </c>
      <c r="W6668">
        <f>SUM(Table1[[#This Row],[Total Sales]]-Table1[[#This Row],[Operating Profit]])</f>
        <v>432</v>
      </c>
      <c r="X6668">
        <f>SUM(Table1[[#This Row],[Total Sales]]-Table1[[#This Row],[Cost]])</f>
        <v>450</v>
      </c>
      <c r="Y6668">
        <f>SUM(Table1[[#This Row],[profit/loss]])/SUM(Table1[profit/loss])</f>
        <v>1.3548702627119332E-6</v>
      </c>
    </row>
    <row r="6669" spans="1:25" x14ac:dyDescent="0.3">
      <c r="A6669" t="s">
        <v>29</v>
      </c>
      <c r="B6669" t="s">
        <v>82</v>
      </c>
      <c r="C6669">
        <v>1197831</v>
      </c>
      <c r="D6669" s="9">
        <v>44458</v>
      </c>
      <c r="E6669" s="8" t="str">
        <f>TEXT(Table1[[#This Row],[Invoice Date]],"dd-mm-yyyy")</f>
        <v>19-09-2021</v>
      </c>
      <c r="F6669" s="1" t="str">
        <f t="shared" si="416"/>
        <v>September</v>
      </c>
      <c r="G6669" s="1" t="str">
        <f t="shared" si="417"/>
        <v>2021</v>
      </c>
      <c r="H6669" s="1" t="str">
        <f t="shared" si="418"/>
        <v>Sunday</v>
      </c>
      <c r="I6669" s="1" t="str">
        <f t="shared" si="419"/>
        <v>19</v>
      </c>
      <c r="J6669" t="s">
        <v>26</v>
      </c>
      <c r="K6669" t="s">
        <v>103</v>
      </c>
      <c r="L6669" t="s">
        <v>104</v>
      </c>
      <c r="M6669" t="s">
        <v>21</v>
      </c>
      <c r="N6669">
        <v>23</v>
      </c>
      <c r="O6669">
        <v>68</v>
      </c>
      <c r="P6669">
        <v>1564</v>
      </c>
      <c r="Q6669">
        <v>704</v>
      </c>
      <c r="R6669">
        <v>0.45</v>
      </c>
      <c r="S6669" t="s">
        <v>82</v>
      </c>
      <c r="T6669" t="str">
        <f>IF(Table1[[#This Row],[Units Sold]]&gt; 700,"High Units","low Units")</f>
        <v>low Units</v>
      </c>
      <c r="U6669">
        <f>SUM(Table1[[#This Row],[Operating Profit]])/SUM(Table1[Operating Profit])*100</f>
        <v>2.1196192554426689E-4</v>
      </c>
      <c r="V6669">
        <f>SUM(Table1[[#This Row],[Price per Unit]]*Table1[[#This Row],[Units Sold]])</f>
        <v>1564</v>
      </c>
      <c r="W6669">
        <f>SUM(Table1[[#This Row],[Total Sales]]-Table1[[#This Row],[Operating Profit]])</f>
        <v>860</v>
      </c>
      <c r="X6669">
        <f>SUM(Table1[[#This Row],[Total Sales]]-Table1[[#This Row],[Cost]])</f>
        <v>704</v>
      </c>
      <c r="Y6669">
        <f>SUM(Table1[[#This Row],[profit/loss]])/SUM(Table1[profit/loss])</f>
        <v>2.1196192554426688E-6</v>
      </c>
    </row>
    <row r="6670" spans="1:25" x14ac:dyDescent="0.3">
      <c r="A6670" t="s">
        <v>29</v>
      </c>
      <c r="B6670" t="s">
        <v>82</v>
      </c>
      <c r="C6670">
        <v>1197831</v>
      </c>
      <c r="D6670" s="9">
        <v>44458</v>
      </c>
      <c r="E6670" s="8" t="str">
        <f>TEXT(Table1[[#This Row],[Invoice Date]],"dd-mm-yyyy")</f>
        <v>19-09-2021</v>
      </c>
      <c r="F6670" s="1" t="str">
        <f t="shared" si="416"/>
        <v>September</v>
      </c>
      <c r="G6670" s="1" t="str">
        <f t="shared" si="417"/>
        <v>2021</v>
      </c>
      <c r="H6670" s="1" t="str">
        <f t="shared" si="418"/>
        <v>Sunday</v>
      </c>
      <c r="I6670" s="1" t="str">
        <f t="shared" si="419"/>
        <v>19</v>
      </c>
      <c r="J6670" t="s">
        <v>26</v>
      </c>
      <c r="K6670" t="s">
        <v>103</v>
      </c>
      <c r="L6670" t="s">
        <v>104</v>
      </c>
      <c r="M6670" t="s">
        <v>22</v>
      </c>
      <c r="N6670">
        <v>28</v>
      </c>
      <c r="O6670">
        <v>91</v>
      </c>
      <c r="P6670">
        <v>2548</v>
      </c>
      <c r="Q6670">
        <v>1325</v>
      </c>
      <c r="R6670">
        <v>0.52</v>
      </c>
      <c r="S6670" t="s">
        <v>82</v>
      </c>
      <c r="T6670" t="str">
        <f>IF(Table1[[#This Row],[Units Sold]]&gt; 700,"High Units","low Units")</f>
        <v>low Units</v>
      </c>
      <c r="U6670">
        <f>SUM(Table1[[#This Row],[Operating Profit]])/SUM(Table1[Operating Profit])*100</f>
        <v>3.9893402179851372E-4</v>
      </c>
      <c r="V6670">
        <f>SUM(Table1[[#This Row],[Price per Unit]]*Table1[[#This Row],[Units Sold]])</f>
        <v>2548</v>
      </c>
      <c r="W6670">
        <f>SUM(Table1[[#This Row],[Total Sales]]-Table1[[#This Row],[Operating Profit]])</f>
        <v>1223</v>
      </c>
      <c r="X6670">
        <f>SUM(Table1[[#This Row],[Total Sales]]-Table1[[#This Row],[Cost]])</f>
        <v>1325</v>
      </c>
      <c r="Y6670">
        <f>SUM(Table1[[#This Row],[profit/loss]])/SUM(Table1[profit/loss])</f>
        <v>3.9893402179851372E-6</v>
      </c>
    </row>
    <row r="6671" spans="1:25" x14ac:dyDescent="0.3">
      <c r="A6671" t="s">
        <v>29</v>
      </c>
      <c r="B6671" t="s">
        <v>82</v>
      </c>
      <c r="C6671">
        <v>1197831</v>
      </c>
      <c r="D6671" s="9">
        <v>44490</v>
      </c>
      <c r="E6671" s="8" t="str">
        <f>TEXT(Table1[[#This Row],[Invoice Date]],"dd-mm-yyyy")</f>
        <v>21-10-2021</v>
      </c>
      <c r="F6671" s="1" t="str">
        <f t="shared" si="416"/>
        <v>October</v>
      </c>
      <c r="G6671" s="1" t="str">
        <f t="shared" si="417"/>
        <v>2021</v>
      </c>
      <c r="H6671" s="1" t="str">
        <f t="shared" si="418"/>
        <v>Thursday</v>
      </c>
      <c r="I6671" s="1" t="str">
        <f t="shared" si="419"/>
        <v>21</v>
      </c>
      <c r="J6671" t="s">
        <v>26</v>
      </c>
      <c r="K6671" t="s">
        <v>103</v>
      </c>
      <c r="L6671" t="s">
        <v>104</v>
      </c>
      <c r="M6671" t="s">
        <v>16</v>
      </c>
      <c r="N6671">
        <v>29</v>
      </c>
      <c r="O6671">
        <v>137</v>
      </c>
      <c r="P6671">
        <v>3973</v>
      </c>
      <c r="Q6671">
        <v>2145</v>
      </c>
      <c r="R6671">
        <v>0.54</v>
      </c>
      <c r="S6671" t="s">
        <v>82</v>
      </c>
      <c r="T6671" t="str">
        <f>IF(Table1[[#This Row],[Units Sold]]&gt; 700,"High Units","low Units")</f>
        <v>low Units</v>
      </c>
      <c r="U6671">
        <f>SUM(Table1[[#This Row],[Operating Profit]])/SUM(Table1[Operating Profit])*100</f>
        <v>6.4582149189268813E-4</v>
      </c>
      <c r="V6671">
        <f>SUM(Table1[[#This Row],[Price per Unit]]*Table1[[#This Row],[Units Sold]])</f>
        <v>3973</v>
      </c>
      <c r="W6671">
        <f>SUM(Table1[[#This Row],[Total Sales]]-Table1[[#This Row],[Operating Profit]])</f>
        <v>1828</v>
      </c>
      <c r="X6671">
        <f>SUM(Table1[[#This Row],[Total Sales]]-Table1[[#This Row],[Cost]])</f>
        <v>2145</v>
      </c>
      <c r="Y6671">
        <f>SUM(Table1[[#This Row],[profit/loss]])/SUM(Table1[profit/loss])</f>
        <v>6.4582149189268814E-6</v>
      </c>
    </row>
    <row r="6672" spans="1:25" x14ac:dyDescent="0.3">
      <c r="A6672" t="s">
        <v>29</v>
      </c>
      <c r="B6672" t="s">
        <v>82</v>
      </c>
      <c r="C6672">
        <v>1197831</v>
      </c>
      <c r="D6672" s="9">
        <v>44490</v>
      </c>
      <c r="E6672" s="8" t="str">
        <f>TEXT(Table1[[#This Row],[Invoice Date]],"dd-mm-yyyy")</f>
        <v>21-10-2021</v>
      </c>
      <c r="F6672" s="1" t="str">
        <f t="shared" si="416"/>
        <v>October</v>
      </c>
      <c r="G6672" s="1" t="str">
        <f t="shared" si="417"/>
        <v>2021</v>
      </c>
      <c r="H6672" s="1" t="str">
        <f t="shared" si="418"/>
        <v>Thursday</v>
      </c>
      <c r="I6672" s="1" t="str">
        <f t="shared" si="419"/>
        <v>21</v>
      </c>
      <c r="J6672" t="s">
        <v>26</v>
      </c>
      <c r="K6672" t="s">
        <v>103</v>
      </c>
      <c r="L6672" t="s">
        <v>104</v>
      </c>
      <c r="M6672" t="s">
        <v>18</v>
      </c>
      <c r="N6672">
        <v>19</v>
      </c>
      <c r="O6672">
        <v>88</v>
      </c>
      <c r="P6672">
        <v>1672</v>
      </c>
      <c r="Q6672">
        <v>769</v>
      </c>
      <c r="R6672">
        <v>0.46</v>
      </c>
      <c r="S6672" t="s">
        <v>82</v>
      </c>
      <c r="T6672" t="str">
        <f>IF(Table1[[#This Row],[Units Sold]]&gt; 700,"High Units","low Units")</f>
        <v>low Units</v>
      </c>
      <c r="U6672">
        <f>SUM(Table1[[#This Row],[Operating Profit]])/SUM(Table1[Operating Profit])*100</f>
        <v>2.3153227378343926E-4</v>
      </c>
      <c r="V6672">
        <f>SUM(Table1[[#This Row],[Price per Unit]]*Table1[[#This Row],[Units Sold]])</f>
        <v>1672</v>
      </c>
      <c r="W6672">
        <f>SUM(Table1[[#This Row],[Total Sales]]-Table1[[#This Row],[Operating Profit]])</f>
        <v>903</v>
      </c>
      <c r="X6672">
        <f>SUM(Table1[[#This Row],[Total Sales]]-Table1[[#This Row],[Cost]])</f>
        <v>769</v>
      </c>
      <c r="Y6672">
        <f>SUM(Table1[[#This Row],[profit/loss]])/SUM(Table1[profit/loss])</f>
        <v>2.3153227378343926E-6</v>
      </c>
    </row>
    <row r="6673" spans="1:25" x14ac:dyDescent="0.3">
      <c r="A6673" t="s">
        <v>29</v>
      </c>
      <c r="B6673" t="s">
        <v>82</v>
      </c>
      <c r="C6673">
        <v>1197831</v>
      </c>
      <c r="D6673" s="9">
        <v>44490</v>
      </c>
      <c r="E6673" s="8" t="str">
        <f>TEXT(Table1[[#This Row],[Invoice Date]],"dd-mm-yyyy")</f>
        <v>21-10-2021</v>
      </c>
      <c r="F6673" s="1" t="str">
        <f t="shared" si="416"/>
        <v>October</v>
      </c>
      <c r="G6673" s="1" t="str">
        <f t="shared" si="417"/>
        <v>2021</v>
      </c>
      <c r="H6673" s="1" t="str">
        <f t="shared" si="418"/>
        <v>Thursday</v>
      </c>
      <c r="I6673" s="1" t="str">
        <f t="shared" si="419"/>
        <v>21</v>
      </c>
      <c r="J6673" t="s">
        <v>26</v>
      </c>
      <c r="K6673" t="s">
        <v>103</v>
      </c>
      <c r="L6673" t="s">
        <v>104</v>
      </c>
      <c r="M6673" t="s">
        <v>19</v>
      </c>
      <c r="N6673">
        <v>20</v>
      </c>
      <c r="O6673">
        <v>56</v>
      </c>
      <c r="P6673">
        <v>1120</v>
      </c>
      <c r="Q6673">
        <v>571</v>
      </c>
      <c r="R6673">
        <v>0.51</v>
      </c>
      <c r="S6673" t="s">
        <v>82</v>
      </c>
      <c r="T6673" t="str">
        <f>IF(Table1[[#This Row],[Units Sold]]&gt; 700,"High Units","low Units")</f>
        <v>low Units</v>
      </c>
      <c r="U6673">
        <f>SUM(Table1[[#This Row],[Operating Profit]])/SUM(Table1[Operating Profit])*100</f>
        <v>1.7191798222411419E-4</v>
      </c>
      <c r="V6673">
        <f>SUM(Table1[[#This Row],[Price per Unit]]*Table1[[#This Row],[Units Sold]])</f>
        <v>1120</v>
      </c>
      <c r="W6673">
        <f>SUM(Table1[[#This Row],[Total Sales]]-Table1[[#This Row],[Operating Profit]])</f>
        <v>549</v>
      </c>
      <c r="X6673">
        <f>SUM(Table1[[#This Row],[Total Sales]]-Table1[[#This Row],[Cost]])</f>
        <v>571</v>
      </c>
      <c r="Y6673">
        <f>SUM(Table1[[#This Row],[profit/loss]])/SUM(Table1[profit/loss])</f>
        <v>1.7191798222411419E-6</v>
      </c>
    </row>
    <row r="6674" spans="1:25" x14ac:dyDescent="0.3">
      <c r="A6674" t="s">
        <v>29</v>
      </c>
      <c r="B6674" t="s">
        <v>82</v>
      </c>
      <c r="C6674">
        <v>1197831</v>
      </c>
      <c r="D6674" s="9">
        <v>44490</v>
      </c>
      <c r="E6674" s="8" t="str">
        <f>TEXT(Table1[[#This Row],[Invoice Date]],"dd-mm-yyyy")</f>
        <v>21-10-2021</v>
      </c>
      <c r="F6674" s="1" t="str">
        <f t="shared" si="416"/>
        <v>October</v>
      </c>
      <c r="G6674" s="1" t="str">
        <f t="shared" si="417"/>
        <v>2021</v>
      </c>
      <c r="H6674" s="1" t="str">
        <f t="shared" si="418"/>
        <v>Thursday</v>
      </c>
      <c r="I6674" s="1" t="str">
        <f t="shared" si="419"/>
        <v>21</v>
      </c>
      <c r="J6674" t="s">
        <v>26</v>
      </c>
      <c r="K6674" t="s">
        <v>103</v>
      </c>
      <c r="L6674" t="s">
        <v>104</v>
      </c>
      <c r="M6674" t="s">
        <v>20</v>
      </c>
      <c r="N6674">
        <v>18</v>
      </c>
      <c r="O6674">
        <v>52</v>
      </c>
      <c r="P6674">
        <v>936</v>
      </c>
      <c r="Q6674">
        <v>487</v>
      </c>
      <c r="R6674">
        <v>0.52</v>
      </c>
      <c r="S6674" t="s">
        <v>82</v>
      </c>
      <c r="T6674" t="str">
        <f>IF(Table1[[#This Row],[Units Sold]]&gt; 700,"High Units","low Units")</f>
        <v>low Units</v>
      </c>
      <c r="U6674">
        <f>SUM(Table1[[#This Row],[Operating Profit]])/SUM(Table1[Operating Profit])*100</f>
        <v>1.4662707065349144E-4</v>
      </c>
      <c r="V6674">
        <f>SUM(Table1[[#This Row],[Price per Unit]]*Table1[[#This Row],[Units Sold]])</f>
        <v>936</v>
      </c>
      <c r="W6674">
        <f>SUM(Table1[[#This Row],[Total Sales]]-Table1[[#This Row],[Operating Profit]])</f>
        <v>449</v>
      </c>
      <c r="X6674">
        <f>SUM(Table1[[#This Row],[Total Sales]]-Table1[[#This Row],[Cost]])</f>
        <v>487</v>
      </c>
      <c r="Y6674">
        <f>SUM(Table1[[#This Row],[profit/loss]])/SUM(Table1[profit/loss])</f>
        <v>1.4662707065349145E-6</v>
      </c>
    </row>
    <row r="6675" spans="1:25" x14ac:dyDescent="0.3">
      <c r="A6675" t="s">
        <v>29</v>
      </c>
      <c r="B6675" t="s">
        <v>82</v>
      </c>
      <c r="C6675">
        <v>1197831</v>
      </c>
      <c r="D6675" s="9">
        <v>44490</v>
      </c>
      <c r="E6675" s="8" t="str">
        <f>TEXT(Table1[[#This Row],[Invoice Date]],"dd-mm-yyyy")</f>
        <v>21-10-2021</v>
      </c>
      <c r="F6675" s="1" t="str">
        <f t="shared" si="416"/>
        <v>October</v>
      </c>
      <c r="G6675" s="1" t="str">
        <f t="shared" si="417"/>
        <v>2021</v>
      </c>
      <c r="H6675" s="1" t="str">
        <f t="shared" si="418"/>
        <v>Thursday</v>
      </c>
      <c r="I6675" s="1" t="str">
        <f t="shared" si="419"/>
        <v>21</v>
      </c>
      <c r="J6675" t="s">
        <v>26</v>
      </c>
      <c r="K6675" t="s">
        <v>103</v>
      </c>
      <c r="L6675" t="s">
        <v>104</v>
      </c>
      <c r="M6675" t="s">
        <v>21</v>
      </c>
      <c r="N6675">
        <v>29</v>
      </c>
      <c r="O6675">
        <v>50</v>
      </c>
      <c r="P6675">
        <v>1450</v>
      </c>
      <c r="Q6675">
        <v>696</v>
      </c>
      <c r="R6675">
        <v>0.48</v>
      </c>
      <c r="S6675" t="s">
        <v>82</v>
      </c>
      <c r="T6675" t="str">
        <f>IF(Table1[[#This Row],[Units Sold]]&gt; 700,"High Units","low Units")</f>
        <v>low Units</v>
      </c>
      <c r="U6675">
        <f>SUM(Table1[[#This Row],[Operating Profit]])/SUM(Table1[Operating Profit])*100</f>
        <v>2.095532672994457E-4</v>
      </c>
      <c r="V6675">
        <f>SUM(Table1[[#This Row],[Price per Unit]]*Table1[[#This Row],[Units Sold]])</f>
        <v>1450</v>
      </c>
      <c r="W6675">
        <f>SUM(Table1[[#This Row],[Total Sales]]-Table1[[#This Row],[Operating Profit]])</f>
        <v>754</v>
      </c>
      <c r="X6675">
        <f>SUM(Table1[[#This Row],[Total Sales]]-Table1[[#This Row],[Cost]])</f>
        <v>696</v>
      </c>
      <c r="Y6675">
        <f>SUM(Table1[[#This Row],[profit/loss]])/SUM(Table1[profit/loss])</f>
        <v>2.0955326729944569E-6</v>
      </c>
    </row>
    <row r="6676" spans="1:25" x14ac:dyDescent="0.3">
      <c r="A6676" t="s">
        <v>33</v>
      </c>
      <c r="B6676" t="s">
        <v>82</v>
      </c>
      <c r="C6676">
        <v>1197831</v>
      </c>
      <c r="D6676" s="9">
        <v>44490</v>
      </c>
      <c r="E6676" s="8" t="str">
        <f>TEXT(Table1[[#This Row],[Invoice Date]],"dd-mm-yyyy")</f>
        <v>21-10-2021</v>
      </c>
      <c r="F6676" s="1" t="str">
        <f t="shared" si="416"/>
        <v>October</v>
      </c>
      <c r="G6676" s="1" t="str">
        <f t="shared" si="417"/>
        <v>2021</v>
      </c>
      <c r="H6676" s="1" t="str">
        <f t="shared" si="418"/>
        <v>Thursday</v>
      </c>
      <c r="I6676" s="1" t="str">
        <f t="shared" si="419"/>
        <v>21</v>
      </c>
      <c r="J6676" t="s">
        <v>26</v>
      </c>
      <c r="K6676" t="s">
        <v>103</v>
      </c>
      <c r="L6676" t="s">
        <v>104</v>
      </c>
      <c r="M6676" t="s">
        <v>22</v>
      </c>
      <c r="N6676">
        <v>29</v>
      </c>
      <c r="O6676">
        <v>91</v>
      </c>
      <c r="P6676">
        <v>2639</v>
      </c>
      <c r="Q6676">
        <v>1451</v>
      </c>
      <c r="R6676">
        <v>0.55000000000000004</v>
      </c>
      <c r="S6676" t="s">
        <v>82</v>
      </c>
      <c r="T6676" t="str">
        <f>IF(Table1[[#This Row],[Units Sold]]&gt; 700,"High Units","low Units")</f>
        <v>low Units</v>
      </c>
      <c r="U6676">
        <f>SUM(Table1[[#This Row],[Operating Profit]])/SUM(Table1[Operating Profit])*100</f>
        <v>4.3687038915444777E-4</v>
      </c>
      <c r="V6676">
        <f>SUM(Table1[[#This Row],[Price per Unit]]*Table1[[#This Row],[Units Sold]])</f>
        <v>2639</v>
      </c>
      <c r="W6676">
        <f>SUM(Table1[[#This Row],[Total Sales]]-Table1[[#This Row],[Operating Profit]])</f>
        <v>1188</v>
      </c>
      <c r="X6676">
        <f>SUM(Table1[[#This Row],[Total Sales]]-Table1[[#This Row],[Cost]])</f>
        <v>1451</v>
      </c>
      <c r="Y6676">
        <f>SUM(Table1[[#This Row],[profit/loss]])/SUM(Table1[profit/loss])</f>
        <v>4.3687038915444779E-6</v>
      </c>
    </row>
    <row r="6677" spans="1:25" x14ac:dyDescent="0.3">
      <c r="A6677" t="s">
        <v>33</v>
      </c>
      <c r="B6677" t="s">
        <v>82</v>
      </c>
      <c r="C6677">
        <v>1197831</v>
      </c>
      <c r="D6677" s="9">
        <v>44520</v>
      </c>
      <c r="E6677" s="8" t="str">
        <f>TEXT(Table1[[#This Row],[Invoice Date]],"dd-mm-yyyy")</f>
        <v>20-11-2021</v>
      </c>
      <c r="F6677" s="1" t="str">
        <f t="shared" si="416"/>
        <v>November</v>
      </c>
      <c r="G6677" s="1" t="str">
        <f t="shared" si="417"/>
        <v>2021</v>
      </c>
      <c r="H6677" s="1" t="str">
        <f t="shared" si="418"/>
        <v>Saturday</v>
      </c>
      <c r="I6677" s="1" t="str">
        <f t="shared" si="419"/>
        <v>20</v>
      </c>
      <c r="J6677" t="s">
        <v>26</v>
      </c>
      <c r="K6677" t="s">
        <v>103</v>
      </c>
      <c r="L6677" t="s">
        <v>104</v>
      </c>
      <c r="M6677" t="s">
        <v>16</v>
      </c>
      <c r="N6677">
        <v>23</v>
      </c>
      <c r="O6677">
        <v>133</v>
      </c>
      <c r="P6677">
        <v>3059</v>
      </c>
      <c r="Q6677">
        <v>1652</v>
      </c>
      <c r="R6677">
        <v>0.54</v>
      </c>
      <c r="S6677" t="s">
        <v>82</v>
      </c>
      <c r="T6677" t="str">
        <f>IF(Table1[[#This Row],[Units Sold]]&gt; 700,"High Units","low Units")</f>
        <v>low Units</v>
      </c>
      <c r="U6677">
        <f>SUM(Table1[[#This Row],[Operating Profit]])/SUM(Table1[Operating Profit])*100</f>
        <v>4.973879275555808E-4</v>
      </c>
      <c r="V6677">
        <f>SUM(Table1[[#This Row],[Price per Unit]]*Table1[[#This Row],[Units Sold]])</f>
        <v>3059</v>
      </c>
      <c r="W6677">
        <f>SUM(Table1[[#This Row],[Total Sales]]-Table1[[#This Row],[Operating Profit]])</f>
        <v>1407</v>
      </c>
      <c r="X6677">
        <f>SUM(Table1[[#This Row],[Total Sales]]-Table1[[#This Row],[Cost]])</f>
        <v>1652</v>
      </c>
      <c r="Y6677">
        <f>SUM(Table1[[#This Row],[profit/loss]])/SUM(Table1[profit/loss])</f>
        <v>4.973879275555808E-6</v>
      </c>
    </row>
    <row r="6678" spans="1:25" x14ac:dyDescent="0.3">
      <c r="A6678" t="s">
        <v>33</v>
      </c>
      <c r="B6678" t="s">
        <v>82</v>
      </c>
      <c r="C6678">
        <v>1197831</v>
      </c>
      <c r="D6678" s="9">
        <v>44520</v>
      </c>
      <c r="E6678" s="8" t="str">
        <f>TEXT(Table1[[#This Row],[Invoice Date]],"dd-mm-yyyy")</f>
        <v>20-11-2021</v>
      </c>
      <c r="F6678" s="1" t="str">
        <f t="shared" si="416"/>
        <v>November</v>
      </c>
      <c r="G6678" s="1" t="str">
        <f t="shared" si="417"/>
        <v>2021</v>
      </c>
      <c r="H6678" s="1" t="str">
        <f t="shared" si="418"/>
        <v>Saturday</v>
      </c>
      <c r="I6678" s="1" t="str">
        <f t="shared" si="419"/>
        <v>20</v>
      </c>
      <c r="J6678" t="s">
        <v>26</v>
      </c>
      <c r="K6678" t="s">
        <v>103</v>
      </c>
      <c r="L6678" t="s">
        <v>104</v>
      </c>
      <c r="M6678" t="s">
        <v>18</v>
      </c>
      <c r="N6678">
        <v>14</v>
      </c>
      <c r="O6678">
        <v>78</v>
      </c>
      <c r="P6678">
        <v>1092</v>
      </c>
      <c r="Q6678">
        <v>513</v>
      </c>
      <c r="R6678">
        <v>0.47</v>
      </c>
      <c r="S6678" t="s">
        <v>82</v>
      </c>
      <c r="T6678" t="str">
        <f>IF(Table1[[#This Row],[Units Sold]]&gt; 700,"High Units","low Units")</f>
        <v>low Units</v>
      </c>
      <c r="U6678">
        <f>SUM(Table1[[#This Row],[Operating Profit]])/SUM(Table1[Operating Profit])*100</f>
        <v>1.5445520994916039E-4</v>
      </c>
      <c r="V6678">
        <f>SUM(Table1[[#This Row],[Price per Unit]]*Table1[[#This Row],[Units Sold]])</f>
        <v>1092</v>
      </c>
      <c r="W6678">
        <f>SUM(Table1[[#This Row],[Total Sales]]-Table1[[#This Row],[Operating Profit]])</f>
        <v>579</v>
      </c>
      <c r="X6678">
        <f>SUM(Table1[[#This Row],[Total Sales]]-Table1[[#This Row],[Cost]])</f>
        <v>513</v>
      </c>
      <c r="Y6678">
        <f>SUM(Table1[[#This Row],[profit/loss]])/SUM(Table1[profit/loss])</f>
        <v>1.5445520994916039E-6</v>
      </c>
    </row>
    <row r="6679" spans="1:25" x14ac:dyDescent="0.3">
      <c r="A6679" t="s">
        <v>33</v>
      </c>
      <c r="B6679" t="s">
        <v>82</v>
      </c>
      <c r="C6679">
        <v>1197831</v>
      </c>
      <c r="D6679" s="9">
        <v>44520</v>
      </c>
      <c r="E6679" s="8" t="str">
        <f>TEXT(Table1[[#This Row],[Invoice Date]],"dd-mm-yyyy")</f>
        <v>20-11-2021</v>
      </c>
      <c r="F6679" s="1" t="str">
        <f t="shared" si="416"/>
        <v>November</v>
      </c>
      <c r="G6679" s="1" t="str">
        <f t="shared" si="417"/>
        <v>2021</v>
      </c>
      <c r="H6679" s="1" t="str">
        <f t="shared" si="418"/>
        <v>Saturday</v>
      </c>
      <c r="I6679" s="1" t="str">
        <f t="shared" si="419"/>
        <v>20</v>
      </c>
      <c r="J6679" t="s">
        <v>26</v>
      </c>
      <c r="K6679" t="s">
        <v>103</v>
      </c>
      <c r="L6679" t="s">
        <v>104</v>
      </c>
      <c r="M6679" t="s">
        <v>19</v>
      </c>
      <c r="N6679">
        <v>23</v>
      </c>
      <c r="O6679">
        <v>74</v>
      </c>
      <c r="P6679">
        <v>1702</v>
      </c>
      <c r="Q6679">
        <v>919</v>
      </c>
      <c r="R6679">
        <v>0.54</v>
      </c>
      <c r="S6679" t="s">
        <v>82</v>
      </c>
      <c r="T6679" t="str">
        <f>IF(Table1[[#This Row],[Units Sold]]&gt; 700,"High Units","low Units")</f>
        <v>low Units</v>
      </c>
      <c r="U6679">
        <f>SUM(Table1[[#This Row],[Operating Profit]])/SUM(Table1[Operating Profit])*100</f>
        <v>2.7669461587383703E-4</v>
      </c>
      <c r="V6679">
        <f>SUM(Table1[[#This Row],[Price per Unit]]*Table1[[#This Row],[Units Sold]])</f>
        <v>1702</v>
      </c>
      <c r="W6679">
        <f>SUM(Table1[[#This Row],[Total Sales]]-Table1[[#This Row],[Operating Profit]])</f>
        <v>783</v>
      </c>
      <c r="X6679">
        <f>SUM(Table1[[#This Row],[Total Sales]]-Table1[[#This Row],[Cost]])</f>
        <v>919</v>
      </c>
      <c r="Y6679">
        <f>SUM(Table1[[#This Row],[profit/loss]])/SUM(Table1[profit/loss])</f>
        <v>2.7669461587383701E-6</v>
      </c>
    </row>
    <row r="6680" spans="1:25" x14ac:dyDescent="0.3">
      <c r="A6680" t="s">
        <v>33</v>
      </c>
      <c r="B6680" t="s">
        <v>82</v>
      </c>
      <c r="C6680">
        <v>1197831</v>
      </c>
      <c r="D6680" s="9">
        <v>44520</v>
      </c>
      <c r="E6680" s="8" t="str">
        <f>TEXT(Table1[[#This Row],[Invoice Date]],"dd-mm-yyyy")</f>
        <v>20-11-2021</v>
      </c>
      <c r="F6680" s="1" t="str">
        <f t="shared" si="416"/>
        <v>November</v>
      </c>
      <c r="G6680" s="1" t="str">
        <f t="shared" si="417"/>
        <v>2021</v>
      </c>
      <c r="H6680" s="1" t="str">
        <f t="shared" si="418"/>
        <v>Saturday</v>
      </c>
      <c r="I6680" s="1" t="str">
        <f t="shared" si="419"/>
        <v>20</v>
      </c>
      <c r="J6680" t="s">
        <v>26</v>
      </c>
      <c r="K6680" t="s">
        <v>103</v>
      </c>
      <c r="L6680" t="s">
        <v>104</v>
      </c>
      <c r="M6680" t="s">
        <v>20</v>
      </c>
      <c r="N6680">
        <v>52</v>
      </c>
      <c r="O6680">
        <v>75</v>
      </c>
      <c r="P6680">
        <v>3900</v>
      </c>
      <c r="Q6680">
        <v>2067</v>
      </c>
      <c r="R6680">
        <v>0.53</v>
      </c>
      <c r="S6680" t="s">
        <v>82</v>
      </c>
      <c r="T6680" t="str">
        <f>IF(Table1[[#This Row],[Units Sold]]&gt; 700,"High Units","low Units")</f>
        <v>low Units</v>
      </c>
      <c r="U6680">
        <f>SUM(Table1[[#This Row],[Operating Profit]])/SUM(Table1[Operating Profit])*100</f>
        <v>6.223370740056814E-4</v>
      </c>
      <c r="V6680">
        <f>SUM(Table1[[#This Row],[Price per Unit]]*Table1[[#This Row],[Units Sold]])</f>
        <v>3900</v>
      </c>
      <c r="W6680">
        <f>SUM(Table1[[#This Row],[Total Sales]]-Table1[[#This Row],[Operating Profit]])</f>
        <v>1833</v>
      </c>
      <c r="X6680">
        <f>SUM(Table1[[#This Row],[Total Sales]]-Table1[[#This Row],[Cost]])</f>
        <v>2067</v>
      </c>
      <c r="Y6680">
        <f>SUM(Table1[[#This Row],[profit/loss]])/SUM(Table1[profit/loss])</f>
        <v>6.2233707400568136E-6</v>
      </c>
    </row>
    <row r="6681" spans="1:25" x14ac:dyDescent="0.3">
      <c r="A6681" t="s">
        <v>33</v>
      </c>
      <c r="B6681" t="s">
        <v>82</v>
      </c>
      <c r="C6681">
        <v>1197831</v>
      </c>
      <c r="D6681" s="9">
        <v>44520</v>
      </c>
      <c r="E6681" s="8" t="str">
        <f>TEXT(Table1[[#This Row],[Invoice Date]],"dd-mm-yyyy")</f>
        <v>20-11-2021</v>
      </c>
      <c r="F6681" s="1" t="str">
        <f t="shared" si="416"/>
        <v>November</v>
      </c>
      <c r="G6681" s="1" t="str">
        <f t="shared" si="417"/>
        <v>2021</v>
      </c>
      <c r="H6681" s="1" t="str">
        <f t="shared" si="418"/>
        <v>Saturday</v>
      </c>
      <c r="I6681" s="1" t="str">
        <f t="shared" si="419"/>
        <v>20</v>
      </c>
      <c r="J6681" t="s">
        <v>26</v>
      </c>
      <c r="K6681" t="s">
        <v>103</v>
      </c>
      <c r="L6681" t="s">
        <v>104</v>
      </c>
      <c r="M6681" t="s">
        <v>21</v>
      </c>
      <c r="N6681">
        <v>71</v>
      </c>
      <c r="O6681">
        <v>77</v>
      </c>
      <c r="P6681">
        <v>5467</v>
      </c>
      <c r="Q6681">
        <v>2679</v>
      </c>
      <c r="R6681">
        <v>0.49</v>
      </c>
      <c r="S6681" t="s">
        <v>82</v>
      </c>
      <c r="T6681" t="str">
        <f>IF(Table1[[#This Row],[Units Sold]]&gt; 700,"High Units","low Units")</f>
        <v>low Units</v>
      </c>
      <c r="U6681">
        <f>SUM(Table1[[#This Row],[Operating Profit]])/SUM(Table1[Operating Profit])*100</f>
        <v>8.0659942973450435E-4</v>
      </c>
      <c r="V6681">
        <f>SUM(Table1[[#This Row],[Price per Unit]]*Table1[[#This Row],[Units Sold]])</f>
        <v>5467</v>
      </c>
      <c r="W6681">
        <f>SUM(Table1[[#This Row],[Total Sales]]-Table1[[#This Row],[Operating Profit]])</f>
        <v>2788</v>
      </c>
      <c r="X6681">
        <f>SUM(Table1[[#This Row],[Total Sales]]-Table1[[#This Row],[Cost]])</f>
        <v>2679</v>
      </c>
      <c r="Y6681">
        <f>SUM(Table1[[#This Row],[profit/loss]])/SUM(Table1[profit/loss])</f>
        <v>8.0659942973450434E-6</v>
      </c>
    </row>
    <row r="6682" spans="1:25" x14ac:dyDescent="0.3">
      <c r="A6682" t="s">
        <v>33</v>
      </c>
      <c r="B6682" t="s">
        <v>82</v>
      </c>
      <c r="C6682">
        <v>1197831</v>
      </c>
      <c r="D6682" s="9">
        <v>44520</v>
      </c>
      <c r="E6682" s="8" t="str">
        <f>TEXT(Table1[[#This Row],[Invoice Date]],"dd-mm-yyyy")</f>
        <v>20-11-2021</v>
      </c>
      <c r="F6682" s="1" t="str">
        <f t="shared" si="416"/>
        <v>November</v>
      </c>
      <c r="G6682" s="1" t="str">
        <f t="shared" si="417"/>
        <v>2021</v>
      </c>
      <c r="H6682" s="1" t="str">
        <f t="shared" si="418"/>
        <v>Saturday</v>
      </c>
      <c r="I6682" s="1" t="str">
        <f t="shared" si="419"/>
        <v>20</v>
      </c>
      <c r="J6682" t="s">
        <v>26</v>
      </c>
      <c r="K6682" t="s">
        <v>103</v>
      </c>
      <c r="L6682" t="s">
        <v>104</v>
      </c>
      <c r="M6682" t="s">
        <v>22</v>
      </c>
      <c r="N6682">
        <v>72</v>
      </c>
      <c r="O6682">
        <v>105</v>
      </c>
      <c r="P6682">
        <v>7560</v>
      </c>
      <c r="Q6682">
        <v>3780</v>
      </c>
      <c r="R6682">
        <v>0.5</v>
      </c>
      <c r="S6682" t="s">
        <v>82</v>
      </c>
      <c r="T6682" t="str">
        <f>IF(Table1[[#This Row],[Units Sold]]&gt; 700,"High Units","low Units")</f>
        <v>low Units</v>
      </c>
      <c r="U6682">
        <f>SUM(Table1[[#This Row],[Operating Profit]])/SUM(Table1[Operating Profit])*100</f>
        <v>1.1380910206780239E-3</v>
      </c>
      <c r="V6682">
        <f>SUM(Table1[[#This Row],[Price per Unit]]*Table1[[#This Row],[Units Sold]])</f>
        <v>7560</v>
      </c>
      <c r="W6682">
        <f>SUM(Table1[[#This Row],[Total Sales]]-Table1[[#This Row],[Operating Profit]])</f>
        <v>3780</v>
      </c>
      <c r="X6682">
        <f>SUM(Table1[[#This Row],[Total Sales]]-Table1[[#This Row],[Cost]])</f>
        <v>3780</v>
      </c>
      <c r="Y6682">
        <f>SUM(Table1[[#This Row],[profit/loss]])/SUM(Table1[profit/loss])</f>
        <v>1.138091020678024E-5</v>
      </c>
    </row>
    <row r="6683" spans="1:25" x14ac:dyDescent="0.3">
      <c r="A6683" t="s">
        <v>33</v>
      </c>
      <c r="B6683" t="s">
        <v>82</v>
      </c>
      <c r="C6683">
        <v>1197831</v>
      </c>
      <c r="D6683" s="9">
        <v>44549</v>
      </c>
      <c r="E6683" s="8" t="str">
        <f>TEXT(Table1[[#This Row],[Invoice Date]],"dd-mm-yyyy")</f>
        <v>19-12-2021</v>
      </c>
      <c r="F6683" s="1" t="str">
        <f t="shared" si="416"/>
        <v>December</v>
      </c>
      <c r="G6683" s="1" t="str">
        <f t="shared" si="417"/>
        <v>2021</v>
      </c>
      <c r="H6683" s="1" t="str">
        <f t="shared" si="418"/>
        <v>Sunday</v>
      </c>
      <c r="I6683" s="1" t="str">
        <f t="shared" si="419"/>
        <v>19</v>
      </c>
      <c r="J6683" t="s">
        <v>26</v>
      </c>
      <c r="K6683" t="s">
        <v>103</v>
      </c>
      <c r="L6683" t="s">
        <v>104</v>
      </c>
      <c r="M6683" t="s">
        <v>16</v>
      </c>
      <c r="N6683">
        <v>64</v>
      </c>
      <c r="O6683">
        <v>169</v>
      </c>
      <c r="P6683">
        <v>10816</v>
      </c>
      <c r="Q6683">
        <v>5949</v>
      </c>
      <c r="R6683">
        <v>0.55000000000000004</v>
      </c>
      <c r="S6683" t="s">
        <v>82</v>
      </c>
      <c r="T6683" t="str">
        <f>IF(Table1[[#This Row],[Units Sold]]&gt; 700,"High Units","low Units")</f>
        <v>low Units</v>
      </c>
      <c r="U6683">
        <f>SUM(Table1[[#This Row],[Operating Profit]])/SUM(Table1[Operating Profit])*100</f>
        <v>1.7911384873051759E-3</v>
      </c>
      <c r="V6683">
        <f>SUM(Table1[[#This Row],[Price per Unit]]*Table1[[#This Row],[Units Sold]])</f>
        <v>10816</v>
      </c>
      <c r="W6683">
        <f>SUM(Table1[[#This Row],[Total Sales]]-Table1[[#This Row],[Operating Profit]])</f>
        <v>4867</v>
      </c>
      <c r="X6683">
        <f>SUM(Table1[[#This Row],[Total Sales]]-Table1[[#This Row],[Cost]])</f>
        <v>5949</v>
      </c>
      <c r="Y6683">
        <f>SUM(Table1[[#This Row],[profit/loss]])/SUM(Table1[profit/loss])</f>
        <v>1.7911384873051759E-5</v>
      </c>
    </row>
    <row r="6684" spans="1:25" x14ac:dyDescent="0.3">
      <c r="A6684" t="s">
        <v>33</v>
      </c>
      <c r="B6684" t="s">
        <v>82</v>
      </c>
      <c r="C6684">
        <v>1197831</v>
      </c>
      <c r="D6684" s="9">
        <v>44549</v>
      </c>
      <c r="E6684" s="8" t="str">
        <f>TEXT(Table1[[#This Row],[Invoice Date]],"dd-mm-yyyy")</f>
        <v>19-12-2021</v>
      </c>
      <c r="F6684" s="1" t="str">
        <f t="shared" si="416"/>
        <v>December</v>
      </c>
      <c r="G6684" s="1" t="str">
        <f t="shared" si="417"/>
        <v>2021</v>
      </c>
      <c r="H6684" s="1" t="str">
        <f t="shared" si="418"/>
        <v>Sunday</v>
      </c>
      <c r="I6684" s="1" t="str">
        <f t="shared" si="419"/>
        <v>19</v>
      </c>
      <c r="J6684" t="s">
        <v>26</v>
      </c>
      <c r="K6684" t="s">
        <v>103</v>
      </c>
      <c r="L6684" t="s">
        <v>104</v>
      </c>
      <c r="M6684" t="s">
        <v>18</v>
      </c>
      <c r="N6684">
        <v>58</v>
      </c>
      <c r="O6684">
        <v>119</v>
      </c>
      <c r="P6684">
        <v>6902</v>
      </c>
      <c r="Q6684">
        <v>3106</v>
      </c>
      <c r="R6684">
        <v>0.45</v>
      </c>
      <c r="S6684" t="s">
        <v>82</v>
      </c>
      <c r="T6684" t="str">
        <f>IF(Table1[[#This Row],[Units Sold]]&gt; 700,"High Units","low Units")</f>
        <v>low Units</v>
      </c>
      <c r="U6684">
        <f>SUM(Table1[[#This Row],[Operating Profit]])/SUM(Table1[Operating Profit])*100</f>
        <v>9.351615635518366E-4</v>
      </c>
      <c r="V6684">
        <f>SUM(Table1[[#This Row],[Price per Unit]]*Table1[[#This Row],[Units Sold]])</f>
        <v>6902</v>
      </c>
      <c r="W6684">
        <f>SUM(Table1[[#This Row],[Total Sales]]-Table1[[#This Row],[Operating Profit]])</f>
        <v>3796</v>
      </c>
      <c r="X6684">
        <f>SUM(Table1[[#This Row],[Total Sales]]-Table1[[#This Row],[Cost]])</f>
        <v>3106</v>
      </c>
      <c r="Y6684">
        <f>SUM(Table1[[#This Row],[profit/loss]])/SUM(Table1[profit/loss])</f>
        <v>9.351615635518366E-6</v>
      </c>
    </row>
    <row r="6685" spans="1:25" x14ac:dyDescent="0.3">
      <c r="A6685" t="s">
        <v>33</v>
      </c>
      <c r="B6685" t="s">
        <v>82</v>
      </c>
      <c r="C6685">
        <v>1197831</v>
      </c>
      <c r="D6685" s="9">
        <v>44549</v>
      </c>
      <c r="E6685" s="8" t="str">
        <f>TEXT(Table1[[#This Row],[Invoice Date]],"dd-mm-yyyy")</f>
        <v>19-12-2021</v>
      </c>
      <c r="F6685" s="1" t="str">
        <f t="shared" si="416"/>
        <v>December</v>
      </c>
      <c r="G6685" s="1" t="str">
        <f t="shared" si="417"/>
        <v>2021</v>
      </c>
      <c r="H6685" s="1" t="str">
        <f t="shared" si="418"/>
        <v>Sunday</v>
      </c>
      <c r="I6685" s="1" t="str">
        <f t="shared" si="419"/>
        <v>19</v>
      </c>
      <c r="J6685" t="s">
        <v>26</v>
      </c>
      <c r="K6685" t="s">
        <v>103</v>
      </c>
      <c r="L6685" t="s">
        <v>104</v>
      </c>
      <c r="M6685" t="s">
        <v>19</v>
      </c>
      <c r="N6685">
        <v>55</v>
      </c>
      <c r="O6685">
        <v>101</v>
      </c>
      <c r="P6685">
        <v>5555</v>
      </c>
      <c r="Q6685">
        <v>2778</v>
      </c>
      <c r="R6685">
        <v>0.5</v>
      </c>
      <c r="S6685" t="s">
        <v>82</v>
      </c>
      <c r="T6685" t="str">
        <f>IF(Table1[[#This Row],[Units Sold]]&gt; 700,"High Units","low Units")</f>
        <v>low Units</v>
      </c>
      <c r="U6685">
        <f>SUM(Table1[[#This Row],[Operating Profit]])/SUM(Table1[Operating Profit])*100</f>
        <v>8.3640657551416675E-4</v>
      </c>
      <c r="V6685">
        <f>SUM(Table1[[#This Row],[Price per Unit]]*Table1[[#This Row],[Units Sold]])</f>
        <v>5555</v>
      </c>
      <c r="W6685">
        <f>SUM(Table1[[#This Row],[Total Sales]]-Table1[[#This Row],[Operating Profit]])</f>
        <v>2777</v>
      </c>
      <c r="X6685">
        <f>SUM(Table1[[#This Row],[Total Sales]]-Table1[[#This Row],[Cost]])</f>
        <v>2778</v>
      </c>
      <c r="Y6685">
        <f>SUM(Table1[[#This Row],[profit/loss]])/SUM(Table1[profit/loss])</f>
        <v>8.3640657551416676E-6</v>
      </c>
    </row>
    <row r="6686" spans="1:25" x14ac:dyDescent="0.3">
      <c r="A6686" t="s">
        <v>33</v>
      </c>
      <c r="B6686" t="s">
        <v>82</v>
      </c>
      <c r="C6686">
        <v>1197831</v>
      </c>
      <c r="D6686" s="9">
        <v>44549</v>
      </c>
      <c r="E6686" s="8" t="str">
        <f>TEXT(Table1[[#This Row],[Invoice Date]],"dd-mm-yyyy")</f>
        <v>19-12-2021</v>
      </c>
      <c r="F6686" s="1" t="str">
        <f t="shared" si="416"/>
        <v>December</v>
      </c>
      <c r="G6686" s="1" t="str">
        <f t="shared" si="417"/>
        <v>2021</v>
      </c>
      <c r="H6686" s="1" t="str">
        <f t="shared" si="418"/>
        <v>Sunday</v>
      </c>
      <c r="I6686" s="1" t="str">
        <f t="shared" si="419"/>
        <v>19</v>
      </c>
      <c r="J6686" t="s">
        <v>26</v>
      </c>
      <c r="K6686" t="s">
        <v>103</v>
      </c>
      <c r="L6686" t="s">
        <v>104</v>
      </c>
      <c r="M6686" t="s">
        <v>20</v>
      </c>
      <c r="N6686">
        <v>54</v>
      </c>
      <c r="O6686">
        <v>94</v>
      </c>
      <c r="P6686">
        <v>5076</v>
      </c>
      <c r="Q6686">
        <v>2690</v>
      </c>
      <c r="R6686">
        <v>0.53</v>
      </c>
      <c r="S6686" t="s">
        <v>82</v>
      </c>
      <c r="T6686" t="str">
        <f>IF(Table1[[#This Row],[Units Sold]]&gt; 700,"High Units","low Units")</f>
        <v>low Units</v>
      </c>
      <c r="U6686">
        <f>SUM(Table1[[#This Row],[Operating Profit]])/SUM(Table1[Operating Profit])*100</f>
        <v>8.0991133482113335E-4</v>
      </c>
      <c r="V6686">
        <f>SUM(Table1[[#This Row],[Price per Unit]]*Table1[[#This Row],[Units Sold]])</f>
        <v>5076</v>
      </c>
      <c r="W6686">
        <f>SUM(Table1[[#This Row],[Total Sales]]-Table1[[#This Row],[Operating Profit]])</f>
        <v>2386</v>
      </c>
      <c r="X6686">
        <f>SUM(Table1[[#This Row],[Total Sales]]-Table1[[#This Row],[Cost]])</f>
        <v>2690</v>
      </c>
      <c r="Y6686">
        <f>SUM(Table1[[#This Row],[profit/loss]])/SUM(Table1[profit/loss])</f>
        <v>8.0991133482113337E-6</v>
      </c>
    </row>
    <row r="6687" spans="1:25" x14ac:dyDescent="0.3">
      <c r="A6687" t="s">
        <v>33</v>
      </c>
      <c r="B6687" t="s">
        <v>82</v>
      </c>
      <c r="C6687">
        <v>1197831</v>
      </c>
      <c r="D6687" s="9">
        <v>44549</v>
      </c>
      <c r="E6687" s="8" t="str">
        <f>TEXT(Table1[[#This Row],[Invoice Date]],"dd-mm-yyyy")</f>
        <v>19-12-2021</v>
      </c>
      <c r="F6687" s="1" t="str">
        <f t="shared" si="416"/>
        <v>December</v>
      </c>
      <c r="G6687" s="1" t="str">
        <f t="shared" si="417"/>
        <v>2021</v>
      </c>
      <c r="H6687" s="1" t="str">
        <f t="shared" si="418"/>
        <v>Sunday</v>
      </c>
      <c r="I6687" s="1" t="str">
        <f t="shared" si="419"/>
        <v>19</v>
      </c>
      <c r="J6687" t="s">
        <v>26</v>
      </c>
      <c r="K6687" t="s">
        <v>103</v>
      </c>
      <c r="L6687" t="s">
        <v>104</v>
      </c>
      <c r="M6687" t="s">
        <v>21</v>
      </c>
      <c r="N6687">
        <v>69</v>
      </c>
      <c r="O6687">
        <v>81</v>
      </c>
      <c r="P6687">
        <v>5589</v>
      </c>
      <c r="Q6687">
        <v>2683</v>
      </c>
      <c r="R6687">
        <v>0.48</v>
      </c>
      <c r="S6687" t="s">
        <v>82</v>
      </c>
      <c r="T6687" t="str">
        <f>IF(Table1[[#This Row],[Units Sold]]&gt; 700,"High Units","low Units")</f>
        <v>low Units</v>
      </c>
      <c r="U6687">
        <f>SUM(Table1[[#This Row],[Operating Profit]])/SUM(Table1[Operating Profit])*100</f>
        <v>8.0780375885691486E-4</v>
      </c>
      <c r="V6687">
        <f>SUM(Table1[[#This Row],[Price per Unit]]*Table1[[#This Row],[Units Sold]])</f>
        <v>5589</v>
      </c>
      <c r="W6687">
        <f>SUM(Table1[[#This Row],[Total Sales]]-Table1[[#This Row],[Operating Profit]])</f>
        <v>2906</v>
      </c>
      <c r="X6687">
        <f>SUM(Table1[[#This Row],[Total Sales]]-Table1[[#This Row],[Cost]])</f>
        <v>2683</v>
      </c>
      <c r="Y6687">
        <f>SUM(Table1[[#This Row],[profit/loss]])/SUM(Table1[profit/loss])</f>
        <v>8.0780375885691485E-6</v>
      </c>
    </row>
    <row r="6688" spans="1:25" x14ac:dyDescent="0.3">
      <c r="A6688" t="s">
        <v>33</v>
      </c>
      <c r="B6688" t="s">
        <v>82</v>
      </c>
      <c r="C6688">
        <v>1197831</v>
      </c>
      <c r="D6688" s="9">
        <v>44549</v>
      </c>
      <c r="E6688" s="8" t="str">
        <f>TEXT(Table1[[#This Row],[Invoice Date]],"dd-mm-yyyy")</f>
        <v>19-12-2021</v>
      </c>
      <c r="F6688" s="1" t="str">
        <f t="shared" si="416"/>
        <v>December</v>
      </c>
      <c r="G6688" s="1" t="str">
        <f t="shared" si="417"/>
        <v>2021</v>
      </c>
      <c r="H6688" s="1" t="str">
        <f t="shared" si="418"/>
        <v>Sunday</v>
      </c>
      <c r="I6688" s="1" t="str">
        <f t="shared" si="419"/>
        <v>19</v>
      </c>
      <c r="J6688" t="s">
        <v>26</v>
      </c>
      <c r="K6688" t="s">
        <v>103</v>
      </c>
      <c r="L6688" t="s">
        <v>104</v>
      </c>
      <c r="M6688" t="s">
        <v>22</v>
      </c>
      <c r="N6688">
        <v>68</v>
      </c>
      <c r="O6688">
        <v>123</v>
      </c>
      <c r="P6688">
        <v>8364</v>
      </c>
      <c r="Q6688">
        <v>4182</v>
      </c>
      <c r="R6688">
        <v>0.5</v>
      </c>
      <c r="S6688" t="s">
        <v>82</v>
      </c>
      <c r="T6688" t="str">
        <f>IF(Table1[[#This Row],[Units Sold]]&gt; 700,"High Units","low Units")</f>
        <v>low Units</v>
      </c>
      <c r="U6688">
        <f>SUM(Table1[[#This Row],[Operating Profit]])/SUM(Table1[Operating Profit])*100</f>
        <v>1.2591260974802901E-3</v>
      </c>
      <c r="V6688">
        <f>SUM(Table1[[#This Row],[Price per Unit]]*Table1[[#This Row],[Units Sold]])</f>
        <v>8364</v>
      </c>
      <c r="W6688">
        <f>SUM(Table1[[#This Row],[Total Sales]]-Table1[[#This Row],[Operating Profit]])</f>
        <v>4182</v>
      </c>
      <c r="X6688">
        <f>SUM(Table1[[#This Row],[Total Sales]]-Table1[[#This Row],[Cost]])</f>
        <v>4182</v>
      </c>
      <c r="Y6688">
        <f>SUM(Table1[[#This Row],[profit/loss]])/SUM(Table1[profit/loss])</f>
        <v>1.25912609748029E-5</v>
      </c>
    </row>
    <row r="6689" spans="1:25" x14ac:dyDescent="0.3">
      <c r="A6689" t="s">
        <v>33</v>
      </c>
      <c r="B6689" t="s">
        <v>82</v>
      </c>
      <c r="C6689">
        <v>1197831</v>
      </c>
      <c r="D6689" s="9">
        <v>44212</v>
      </c>
      <c r="E6689" s="8" t="str">
        <f>TEXT(Table1[[#This Row],[Invoice Date]],"dd-mm-yyyy")</f>
        <v>16-01-2021</v>
      </c>
      <c r="F6689" s="1" t="str">
        <f t="shared" si="416"/>
        <v>January</v>
      </c>
      <c r="G6689" s="1" t="str">
        <f t="shared" si="417"/>
        <v>2021</v>
      </c>
      <c r="H6689" s="1" t="str">
        <f t="shared" si="418"/>
        <v>Saturday</v>
      </c>
      <c r="I6689" s="1" t="str">
        <f t="shared" si="419"/>
        <v>16</v>
      </c>
      <c r="J6689" t="s">
        <v>26</v>
      </c>
      <c r="K6689" t="s">
        <v>103</v>
      </c>
      <c r="L6689" t="s">
        <v>104</v>
      </c>
      <c r="M6689" t="s">
        <v>16</v>
      </c>
      <c r="N6689">
        <v>23</v>
      </c>
      <c r="O6689">
        <v>149</v>
      </c>
      <c r="P6689">
        <v>3427</v>
      </c>
      <c r="Q6689">
        <v>1679</v>
      </c>
      <c r="R6689">
        <v>0.49</v>
      </c>
      <c r="S6689" t="s">
        <v>82</v>
      </c>
      <c r="T6689" t="str">
        <f>IF(Table1[[#This Row],[Units Sold]]&gt; 700,"High Units","low Units")</f>
        <v>low Units</v>
      </c>
      <c r="U6689">
        <f>SUM(Table1[[#This Row],[Operating Profit]])/SUM(Table1[Operating Profit])*100</f>
        <v>5.0551714913185241E-4</v>
      </c>
      <c r="V6689">
        <f>SUM(Table1[[#This Row],[Price per Unit]]*Table1[[#This Row],[Units Sold]])</f>
        <v>3427</v>
      </c>
      <c r="W6689">
        <f>SUM(Table1[[#This Row],[Total Sales]]-Table1[[#This Row],[Operating Profit]])</f>
        <v>1748</v>
      </c>
      <c r="X6689">
        <f>SUM(Table1[[#This Row],[Total Sales]]-Table1[[#This Row],[Cost]])</f>
        <v>1679</v>
      </c>
      <c r="Y6689">
        <f>SUM(Table1[[#This Row],[profit/loss]])/SUM(Table1[profit/loss])</f>
        <v>5.0551714913185245E-6</v>
      </c>
    </row>
    <row r="6690" spans="1:25" x14ac:dyDescent="0.3">
      <c r="A6690" t="s">
        <v>33</v>
      </c>
      <c r="B6690" t="s">
        <v>82</v>
      </c>
      <c r="C6690">
        <v>1197831</v>
      </c>
      <c r="D6690" s="9">
        <v>44212</v>
      </c>
      <c r="E6690" s="8" t="str">
        <f>TEXT(Table1[[#This Row],[Invoice Date]],"dd-mm-yyyy")</f>
        <v>16-01-2021</v>
      </c>
      <c r="F6690" s="1" t="str">
        <f t="shared" si="416"/>
        <v>January</v>
      </c>
      <c r="G6690" s="1" t="str">
        <f t="shared" si="417"/>
        <v>2021</v>
      </c>
      <c r="H6690" s="1" t="str">
        <f t="shared" si="418"/>
        <v>Saturday</v>
      </c>
      <c r="I6690" s="1" t="str">
        <f t="shared" si="419"/>
        <v>16</v>
      </c>
      <c r="J6690" t="s">
        <v>26</v>
      </c>
      <c r="K6690" t="s">
        <v>103</v>
      </c>
      <c r="L6690" t="s">
        <v>104</v>
      </c>
      <c r="M6690" t="s">
        <v>18</v>
      </c>
      <c r="N6690">
        <v>23</v>
      </c>
      <c r="O6690">
        <v>91</v>
      </c>
      <c r="P6690">
        <v>2093</v>
      </c>
      <c r="Q6690">
        <v>1026</v>
      </c>
      <c r="R6690">
        <v>0.49</v>
      </c>
      <c r="S6690" t="s">
        <v>82</v>
      </c>
      <c r="T6690" t="str">
        <f>IF(Table1[[#This Row],[Units Sold]]&gt; 700,"High Units","low Units")</f>
        <v>low Units</v>
      </c>
      <c r="U6690">
        <f>SUM(Table1[[#This Row],[Operating Profit]])/SUM(Table1[Operating Profit])*100</f>
        <v>3.0891041989832078E-4</v>
      </c>
      <c r="V6690">
        <f>SUM(Table1[[#This Row],[Price per Unit]]*Table1[[#This Row],[Units Sold]])</f>
        <v>2093</v>
      </c>
      <c r="W6690">
        <f>SUM(Table1[[#This Row],[Total Sales]]-Table1[[#This Row],[Operating Profit]])</f>
        <v>1067</v>
      </c>
      <c r="X6690">
        <f>SUM(Table1[[#This Row],[Total Sales]]-Table1[[#This Row],[Cost]])</f>
        <v>1026</v>
      </c>
      <c r="Y6690">
        <f>SUM(Table1[[#This Row],[profit/loss]])/SUM(Table1[profit/loss])</f>
        <v>3.0891041989832079E-6</v>
      </c>
    </row>
    <row r="6691" spans="1:25" x14ac:dyDescent="0.3">
      <c r="A6691" t="s">
        <v>33</v>
      </c>
      <c r="B6691" t="s">
        <v>82</v>
      </c>
      <c r="C6691">
        <v>1197831</v>
      </c>
      <c r="D6691" s="9">
        <v>44212</v>
      </c>
      <c r="E6691" s="8" t="str">
        <f>TEXT(Table1[[#This Row],[Invoice Date]],"dd-mm-yyyy")</f>
        <v>16-01-2021</v>
      </c>
      <c r="F6691" s="1" t="str">
        <f t="shared" si="416"/>
        <v>January</v>
      </c>
      <c r="G6691" s="1" t="str">
        <f t="shared" si="417"/>
        <v>2021</v>
      </c>
      <c r="H6691" s="1" t="str">
        <f t="shared" si="418"/>
        <v>Saturday</v>
      </c>
      <c r="I6691" s="1" t="str">
        <f t="shared" si="419"/>
        <v>16</v>
      </c>
      <c r="J6691" t="s">
        <v>26</v>
      </c>
      <c r="K6691" t="s">
        <v>103</v>
      </c>
      <c r="L6691" t="s">
        <v>104</v>
      </c>
      <c r="M6691" t="s">
        <v>19</v>
      </c>
      <c r="N6691">
        <v>14</v>
      </c>
      <c r="O6691">
        <v>88</v>
      </c>
      <c r="P6691">
        <v>1232</v>
      </c>
      <c r="Q6691">
        <v>591</v>
      </c>
      <c r="R6691">
        <v>0.48</v>
      </c>
      <c r="S6691" t="s">
        <v>82</v>
      </c>
      <c r="T6691" t="str">
        <f>IF(Table1[[#This Row],[Units Sold]]&gt; 700,"High Units","low Units")</f>
        <v>low Units</v>
      </c>
      <c r="U6691">
        <f>SUM(Table1[[#This Row],[Operating Profit]])/SUM(Table1[Operating Profit])*100</f>
        <v>1.7793962783616723E-4</v>
      </c>
      <c r="V6691">
        <f>SUM(Table1[[#This Row],[Price per Unit]]*Table1[[#This Row],[Units Sold]])</f>
        <v>1232</v>
      </c>
      <c r="W6691">
        <f>SUM(Table1[[#This Row],[Total Sales]]-Table1[[#This Row],[Operating Profit]])</f>
        <v>641</v>
      </c>
      <c r="X6691">
        <f>SUM(Table1[[#This Row],[Total Sales]]-Table1[[#This Row],[Cost]])</f>
        <v>591</v>
      </c>
      <c r="Y6691">
        <f>SUM(Table1[[#This Row],[profit/loss]])/SUM(Table1[profit/loss])</f>
        <v>1.7793962783616724E-6</v>
      </c>
    </row>
    <row r="6692" spans="1:25" x14ac:dyDescent="0.3">
      <c r="A6692" t="s">
        <v>33</v>
      </c>
      <c r="B6692" t="s">
        <v>82</v>
      </c>
      <c r="C6692">
        <v>1197831</v>
      </c>
      <c r="D6692" s="9">
        <v>44212</v>
      </c>
      <c r="E6692" s="8" t="str">
        <f>TEXT(Table1[[#This Row],[Invoice Date]],"dd-mm-yyyy")</f>
        <v>16-01-2021</v>
      </c>
      <c r="F6692" s="1" t="str">
        <f t="shared" si="416"/>
        <v>January</v>
      </c>
      <c r="G6692" s="1" t="str">
        <f t="shared" si="417"/>
        <v>2021</v>
      </c>
      <c r="H6692" s="1" t="str">
        <f t="shared" si="418"/>
        <v>Saturday</v>
      </c>
      <c r="I6692" s="1" t="str">
        <f t="shared" si="419"/>
        <v>16</v>
      </c>
      <c r="J6692" t="s">
        <v>26</v>
      </c>
      <c r="K6692" t="s">
        <v>103</v>
      </c>
      <c r="L6692" t="s">
        <v>104</v>
      </c>
      <c r="M6692" t="s">
        <v>20</v>
      </c>
      <c r="N6692">
        <v>19</v>
      </c>
      <c r="O6692">
        <v>56</v>
      </c>
      <c r="P6692">
        <v>1064</v>
      </c>
      <c r="Q6692">
        <v>521</v>
      </c>
      <c r="R6692">
        <v>0.49</v>
      </c>
      <c r="S6692" t="s">
        <v>82</v>
      </c>
      <c r="T6692" t="str">
        <f>IF(Table1[[#This Row],[Units Sold]]&gt; 700,"High Units","low Units")</f>
        <v>low Units</v>
      </c>
      <c r="U6692">
        <f>SUM(Table1[[#This Row],[Operating Profit]])/SUM(Table1[Operating Profit])*100</f>
        <v>1.5686386819398161E-4</v>
      </c>
      <c r="V6692">
        <f>SUM(Table1[[#This Row],[Price per Unit]]*Table1[[#This Row],[Units Sold]])</f>
        <v>1064</v>
      </c>
      <c r="W6692">
        <f>SUM(Table1[[#This Row],[Total Sales]]-Table1[[#This Row],[Operating Profit]])</f>
        <v>543</v>
      </c>
      <c r="X6692">
        <f>SUM(Table1[[#This Row],[Total Sales]]-Table1[[#This Row],[Cost]])</f>
        <v>521</v>
      </c>
      <c r="Y6692">
        <f>SUM(Table1[[#This Row],[profit/loss]])/SUM(Table1[profit/loss])</f>
        <v>1.568638681939816E-6</v>
      </c>
    </row>
    <row r="6693" spans="1:25" x14ac:dyDescent="0.3">
      <c r="A6693" t="s">
        <v>33</v>
      </c>
      <c r="B6693" t="s">
        <v>82</v>
      </c>
      <c r="C6693">
        <v>1197831</v>
      </c>
      <c r="D6693" s="9">
        <v>44212</v>
      </c>
      <c r="E6693" s="8" t="str">
        <f>TEXT(Table1[[#This Row],[Invoice Date]],"dd-mm-yyyy")</f>
        <v>16-01-2021</v>
      </c>
      <c r="F6693" s="1" t="str">
        <f t="shared" si="416"/>
        <v>January</v>
      </c>
      <c r="G6693" s="1" t="str">
        <f t="shared" si="417"/>
        <v>2021</v>
      </c>
      <c r="H6693" s="1" t="str">
        <f t="shared" si="418"/>
        <v>Saturday</v>
      </c>
      <c r="I6693" s="1" t="str">
        <f t="shared" si="419"/>
        <v>16</v>
      </c>
      <c r="J6693" t="s">
        <v>26</v>
      </c>
      <c r="K6693" t="s">
        <v>103</v>
      </c>
      <c r="L6693" t="s">
        <v>104</v>
      </c>
      <c r="M6693" t="s">
        <v>21</v>
      </c>
      <c r="N6693">
        <v>33</v>
      </c>
      <c r="O6693">
        <v>65</v>
      </c>
      <c r="P6693">
        <v>2145</v>
      </c>
      <c r="Q6693">
        <v>1030</v>
      </c>
      <c r="R6693">
        <v>0.48</v>
      </c>
      <c r="S6693" t="s">
        <v>82</v>
      </c>
      <c r="T6693" t="str">
        <f>IF(Table1[[#This Row],[Units Sold]]&gt; 700,"High Units","low Units")</f>
        <v>low Units</v>
      </c>
      <c r="U6693">
        <f>SUM(Table1[[#This Row],[Operating Profit]])/SUM(Table1[Operating Profit])*100</f>
        <v>3.101147490207314E-4</v>
      </c>
      <c r="V6693">
        <f>SUM(Table1[[#This Row],[Price per Unit]]*Table1[[#This Row],[Units Sold]])</f>
        <v>2145</v>
      </c>
      <c r="W6693">
        <f>SUM(Table1[[#This Row],[Total Sales]]-Table1[[#This Row],[Operating Profit]])</f>
        <v>1115</v>
      </c>
      <c r="X6693">
        <f>SUM(Table1[[#This Row],[Total Sales]]-Table1[[#This Row],[Cost]])</f>
        <v>1030</v>
      </c>
      <c r="Y6693">
        <f>SUM(Table1[[#This Row],[profit/loss]])/SUM(Table1[profit/loss])</f>
        <v>3.1011474902073138E-6</v>
      </c>
    </row>
    <row r="6694" spans="1:25" x14ac:dyDescent="0.3">
      <c r="A6694" t="s">
        <v>33</v>
      </c>
      <c r="B6694" t="s">
        <v>82</v>
      </c>
      <c r="C6694">
        <v>1197831</v>
      </c>
      <c r="D6694" s="9">
        <v>44212</v>
      </c>
      <c r="E6694" s="8" t="str">
        <f>TEXT(Table1[[#This Row],[Invoice Date]],"dd-mm-yyyy")</f>
        <v>16-01-2021</v>
      </c>
      <c r="F6694" s="1" t="str">
        <f t="shared" si="416"/>
        <v>January</v>
      </c>
      <c r="G6694" s="1" t="str">
        <f t="shared" si="417"/>
        <v>2021</v>
      </c>
      <c r="H6694" s="1" t="str">
        <f t="shared" si="418"/>
        <v>Saturday</v>
      </c>
      <c r="I6694" s="1" t="str">
        <f t="shared" si="419"/>
        <v>16</v>
      </c>
      <c r="J6694" t="s">
        <v>26</v>
      </c>
      <c r="K6694" t="s">
        <v>103</v>
      </c>
      <c r="L6694" t="s">
        <v>104</v>
      </c>
      <c r="M6694" t="s">
        <v>22</v>
      </c>
      <c r="N6694">
        <v>23</v>
      </c>
      <c r="O6694">
        <v>102</v>
      </c>
      <c r="P6694">
        <v>2346</v>
      </c>
      <c r="Q6694">
        <v>1173</v>
      </c>
      <c r="R6694">
        <v>0.5</v>
      </c>
      <c r="S6694" t="s">
        <v>82</v>
      </c>
      <c r="T6694" t="str">
        <f>IF(Table1[[#This Row],[Units Sold]]&gt; 700,"High Units","low Units")</f>
        <v>low Units</v>
      </c>
      <c r="U6694">
        <f>SUM(Table1[[#This Row],[Operating Profit]])/SUM(Table1[Operating Profit])*100</f>
        <v>3.5316951514691061E-4</v>
      </c>
      <c r="V6694">
        <f>SUM(Table1[[#This Row],[Price per Unit]]*Table1[[#This Row],[Units Sold]])</f>
        <v>2346</v>
      </c>
      <c r="W6694">
        <f>SUM(Table1[[#This Row],[Total Sales]]-Table1[[#This Row],[Operating Profit]])</f>
        <v>1173</v>
      </c>
      <c r="X6694">
        <f>SUM(Table1[[#This Row],[Total Sales]]-Table1[[#This Row],[Cost]])</f>
        <v>1173</v>
      </c>
      <c r="Y6694">
        <f>SUM(Table1[[#This Row],[profit/loss]])/SUM(Table1[profit/loss])</f>
        <v>3.5316951514691062E-6</v>
      </c>
    </row>
    <row r="6695" spans="1:25" x14ac:dyDescent="0.3">
      <c r="A6695" t="s">
        <v>33</v>
      </c>
      <c r="B6695" t="s">
        <v>82</v>
      </c>
      <c r="C6695">
        <v>1197831</v>
      </c>
      <c r="D6695" s="9">
        <v>44241</v>
      </c>
      <c r="E6695" s="8" t="str">
        <f>TEXT(Table1[[#This Row],[Invoice Date]],"dd-mm-yyyy")</f>
        <v>14-02-2021</v>
      </c>
      <c r="F6695" s="1" t="str">
        <f t="shared" si="416"/>
        <v>February</v>
      </c>
      <c r="G6695" s="1" t="str">
        <f t="shared" si="417"/>
        <v>2021</v>
      </c>
      <c r="H6695" s="1" t="str">
        <f t="shared" si="418"/>
        <v>Sunday</v>
      </c>
      <c r="I6695" s="1" t="str">
        <f t="shared" si="419"/>
        <v>14</v>
      </c>
      <c r="J6695" t="s">
        <v>26</v>
      </c>
      <c r="K6695" t="s">
        <v>103</v>
      </c>
      <c r="L6695" t="s">
        <v>104</v>
      </c>
      <c r="M6695" t="s">
        <v>16</v>
      </c>
      <c r="N6695">
        <v>23</v>
      </c>
      <c r="O6695">
        <v>162</v>
      </c>
      <c r="P6695">
        <v>3726</v>
      </c>
      <c r="Q6695">
        <v>1751</v>
      </c>
      <c r="R6695">
        <v>0.47</v>
      </c>
      <c r="S6695" t="s">
        <v>82</v>
      </c>
      <c r="T6695" t="str">
        <f>IF(Table1[[#This Row],[Units Sold]]&gt; 700,"High Units","low Units")</f>
        <v>low Units</v>
      </c>
      <c r="U6695">
        <f>SUM(Table1[[#This Row],[Operating Profit]])/SUM(Table1[Operating Profit])*100</f>
        <v>5.2719507333524342E-4</v>
      </c>
      <c r="V6695">
        <f>SUM(Table1[[#This Row],[Price per Unit]]*Table1[[#This Row],[Units Sold]])</f>
        <v>3726</v>
      </c>
      <c r="W6695">
        <f>SUM(Table1[[#This Row],[Total Sales]]-Table1[[#This Row],[Operating Profit]])</f>
        <v>1975</v>
      </c>
      <c r="X6695">
        <f>SUM(Table1[[#This Row],[Total Sales]]-Table1[[#This Row],[Cost]])</f>
        <v>1751</v>
      </c>
      <c r="Y6695">
        <f>SUM(Table1[[#This Row],[profit/loss]])/SUM(Table1[profit/loss])</f>
        <v>5.2719507333524339E-6</v>
      </c>
    </row>
    <row r="6696" spans="1:25" x14ac:dyDescent="0.3">
      <c r="A6696" t="s">
        <v>33</v>
      </c>
      <c r="B6696" t="s">
        <v>82</v>
      </c>
      <c r="C6696">
        <v>1197831</v>
      </c>
      <c r="D6696" s="9">
        <v>44241</v>
      </c>
      <c r="E6696" s="8" t="str">
        <f>TEXT(Table1[[#This Row],[Invoice Date]],"dd-mm-yyyy")</f>
        <v>14-02-2021</v>
      </c>
      <c r="F6696" s="1" t="str">
        <f t="shared" si="416"/>
        <v>February</v>
      </c>
      <c r="G6696" s="1" t="str">
        <f t="shared" si="417"/>
        <v>2021</v>
      </c>
      <c r="H6696" s="1" t="str">
        <f t="shared" si="418"/>
        <v>Sunday</v>
      </c>
      <c r="I6696" s="1" t="str">
        <f t="shared" si="419"/>
        <v>14</v>
      </c>
      <c r="J6696" t="s">
        <v>26</v>
      </c>
      <c r="K6696" t="s">
        <v>103</v>
      </c>
      <c r="L6696" t="s">
        <v>104</v>
      </c>
      <c r="M6696" t="s">
        <v>18</v>
      </c>
      <c r="N6696">
        <v>23</v>
      </c>
      <c r="O6696">
        <v>65</v>
      </c>
      <c r="P6696">
        <v>1495</v>
      </c>
      <c r="Q6696">
        <v>748</v>
      </c>
      <c r="R6696">
        <v>0.5</v>
      </c>
      <c r="S6696" t="s">
        <v>82</v>
      </c>
      <c r="T6696" t="str">
        <f>IF(Table1[[#This Row],[Units Sold]]&gt; 700,"High Units","low Units")</f>
        <v>low Units</v>
      </c>
      <c r="U6696">
        <f>SUM(Table1[[#This Row],[Operating Profit]])/SUM(Table1[Operating Profit])*100</f>
        <v>2.2520954589078356E-4</v>
      </c>
      <c r="V6696">
        <f>SUM(Table1[[#This Row],[Price per Unit]]*Table1[[#This Row],[Units Sold]])</f>
        <v>1495</v>
      </c>
      <c r="W6696">
        <f>SUM(Table1[[#This Row],[Total Sales]]-Table1[[#This Row],[Operating Profit]])</f>
        <v>747</v>
      </c>
      <c r="X6696">
        <f>SUM(Table1[[#This Row],[Total Sales]]-Table1[[#This Row],[Cost]])</f>
        <v>748</v>
      </c>
      <c r="Y6696">
        <f>SUM(Table1[[#This Row],[profit/loss]])/SUM(Table1[profit/loss])</f>
        <v>2.2520954589078358E-6</v>
      </c>
    </row>
    <row r="6697" spans="1:25" x14ac:dyDescent="0.3">
      <c r="A6697" t="s">
        <v>33</v>
      </c>
      <c r="B6697" t="s">
        <v>82</v>
      </c>
      <c r="C6697">
        <v>1197831</v>
      </c>
      <c r="D6697" s="9">
        <v>44241</v>
      </c>
      <c r="E6697" s="8" t="str">
        <f>TEXT(Table1[[#This Row],[Invoice Date]],"dd-mm-yyyy")</f>
        <v>14-02-2021</v>
      </c>
      <c r="F6697" s="1" t="str">
        <f t="shared" si="416"/>
        <v>February</v>
      </c>
      <c r="G6697" s="1" t="str">
        <f t="shared" si="417"/>
        <v>2021</v>
      </c>
      <c r="H6697" s="1" t="str">
        <f t="shared" si="418"/>
        <v>Sunday</v>
      </c>
      <c r="I6697" s="1" t="str">
        <f t="shared" si="419"/>
        <v>14</v>
      </c>
      <c r="J6697" t="s">
        <v>26</v>
      </c>
      <c r="K6697" t="s">
        <v>103</v>
      </c>
      <c r="L6697" t="s">
        <v>104</v>
      </c>
      <c r="M6697" t="s">
        <v>19</v>
      </c>
      <c r="N6697">
        <v>14</v>
      </c>
      <c r="O6697">
        <v>75</v>
      </c>
      <c r="P6697">
        <v>1050</v>
      </c>
      <c r="Q6697">
        <v>515</v>
      </c>
      <c r="R6697">
        <v>0.49</v>
      </c>
      <c r="S6697" t="s">
        <v>82</v>
      </c>
      <c r="T6697" t="str">
        <f>IF(Table1[[#This Row],[Units Sold]]&gt; 700,"High Units","low Units")</f>
        <v>low Units</v>
      </c>
      <c r="U6697">
        <f>SUM(Table1[[#This Row],[Operating Profit]])/SUM(Table1[Operating Profit])*100</f>
        <v>1.550573745103657E-4</v>
      </c>
      <c r="V6697">
        <f>SUM(Table1[[#This Row],[Price per Unit]]*Table1[[#This Row],[Units Sold]])</f>
        <v>1050</v>
      </c>
      <c r="W6697">
        <f>SUM(Table1[[#This Row],[Total Sales]]-Table1[[#This Row],[Operating Profit]])</f>
        <v>535</v>
      </c>
      <c r="X6697">
        <f>SUM(Table1[[#This Row],[Total Sales]]-Table1[[#This Row],[Cost]])</f>
        <v>515</v>
      </c>
      <c r="Y6697">
        <f>SUM(Table1[[#This Row],[profit/loss]])/SUM(Table1[profit/loss])</f>
        <v>1.5505737451036569E-6</v>
      </c>
    </row>
    <row r="6698" spans="1:25" x14ac:dyDescent="0.3">
      <c r="A6698" t="s">
        <v>33</v>
      </c>
      <c r="B6698" t="s">
        <v>82</v>
      </c>
      <c r="C6698">
        <v>1197831</v>
      </c>
      <c r="D6698" s="9">
        <v>44241</v>
      </c>
      <c r="E6698" s="8" t="str">
        <f>TEXT(Table1[[#This Row],[Invoice Date]],"dd-mm-yyyy")</f>
        <v>14-02-2021</v>
      </c>
      <c r="F6698" s="1" t="str">
        <f t="shared" si="416"/>
        <v>February</v>
      </c>
      <c r="G6698" s="1" t="str">
        <f t="shared" si="417"/>
        <v>2021</v>
      </c>
      <c r="H6698" s="1" t="str">
        <f t="shared" si="418"/>
        <v>Sunday</v>
      </c>
      <c r="I6698" s="1" t="str">
        <f t="shared" si="419"/>
        <v>14</v>
      </c>
      <c r="J6698" t="s">
        <v>35</v>
      </c>
      <c r="K6698" t="s">
        <v>105</v>
      </c>
      <c r="L6698" t="s">
        <v>106</v>
      </c>
      <c r="M6698" t="s">
        <v>20</v>
      </c>
      <c r="N6698">
        <v>20</v>
      </c>
      <c r="O6698">
        <v>42</v>
      </c>
      <c r="P6698">
        <v>840</v>
      </c>
      <c r="Q6698">
        <v>378</v>
      </c>
      <c r="R6698">
        <v>0.45</v>
      </c>
      <c r="S6698" t="s">
        <v>82</v>
      </c>
      <c r="T6698" t="str">
        <f>IF(Table1[[#This Row],[Units Sold]]&gt; 700,"High Units","low Units")</f>
        <v>low Units</v>
      </c>
      <c r="U6698">
        <f>SUM(Table1[[#This Row],[Operating Profit]])/SUM(Table1[Operating Profit])*100</f>
        <v>1.1380910206780241E-4</v>
      </c>
      <c r="V6698">
        <f>SUM(Table1[[#This Row],[Price per Unit]]*Table1[[#This Row],[Units Sold]])</f>
        <v>840</v>
      </c>
      <c r="W6698">
        <f>SUM(Table1[[#This Row],[Total Sales]]-Table1[[#This Row],[Operating Profit]])</f>
        <v>462</v>
      </c>
      <c r="X6698">
        <f>SUM(Table1[[#This Row],[Total Sales]]-Table1[[#This Row],[Cost]])</f>
        <v>378</v>
      </c>
      <c r="Y6698">
        <f>SUM(Table1[[#This Row],[profit/loss]])/SUM(Table1[profit/loss])</f>
        <v>1.138091020678024E-6</v>
      </c>
    </row>
    <row r="6699" spans="1:25" x14ac:dyDescent="0.3">
      <c r="A6699" t="s">
        <v>33</v>
      </c>
      <c r="B6699" t="s">
        <v>82</v>
      </c>
      <c r="C6699">
        <v>1197831</v>
      </c>
      <c r="D6699" s="9">
        <v>44241</v>
      </c>
      <c r="E6699" s="8" t="str">
        <f>TEXT(Table1[[#This Row],[Invoice Date]],"dd-mm-yyyy")</f>
        <v>14-02-2021</v>
      </c>
      <c r="F6699" s="1" t="str">
        <f t="shared" si="416"/>
        <v>February</v>
      </c>
      <c r="G6699" s="1" t="str">
        <f t="shared" si="417"/>
        <v>2021</v>
      </c>
      <c r="H6699" s="1" t="str">
        <f t="shared" si="418"/>
        <v>Sunday</v>
      </c>
      <c r="I6699" s="1" t="str">
        <f t="shared" si="419"/>
        <v>14</v>
      </c>
      <c r="J6699" t="s">
        <v>35</v>
      </c>
      <c r="K6699" t="s">
        <v>105</v>
      </c>
      <c r="L6699" t="s">
        <v>106</v>
      </c>
      <c r="M6699" t="s">
        <v>21</v>
      </c>
      <c r="N6699">
        <v>32</v>
      </c>
      <c r="O6699">
        <v>68</v>
      </c>
      <c r="P6699">
        <v>2176</v>
      </c>
      <c r="Q6699">
        <v>1044</v>
      </c>
      <c r="R6699">
        <v>0.48</v>
      </c>
      <c r="S6699" t="s">
        <v>82</v>
      </c>
      <c r="T6699" t="str">
        <f>IF(Table1[[#This Row],[Units Sold]]&gt; 700,"High Units","low Units")</f>
        <v>low Units</v>
      </c>
      <c r="U6699">
        <f>SUM(Table1[[#This Row],[Operating Profit]])/SUM(Table1[Operating Profit])*100</f>
        <v>3.1432990094916848E-4</v>
      </c>
      <c r="V6699">
        <f>SUM(Table1[[#This Row],[Price per Unit]]*Table1[[#This Row],[Units Sold]])</f>
        <v>2176</v>
      </c>
      <c r="W6699">
        <f>SUM(Table1[[#This Row],[Total Sales]]-Table1[[#This Row],[Operating Profit]])</f>
        <v>1132</v>
      </c>
      <c r="X6699">
        <f>SUM(Table1[[#This Row],[Total Sales]]-Table1[[#This Row],[Cost]])</f>
        <v>1044</v>
      </c>
      <c r="Y6699">
        <f>SUM(Table1[[#This Row],[profit/loss]])/SUM(Table1[profit/loss])</f>
        <v>3.143299009491685E-6</v>
      </c>
    </row>
    <row r="6700" spans="1:25" x14ac:dyDescent="0.3">
      <c r="A6700" t="s">
        <v>33</v>
      </c>
      <c r="B6700" t="s">
        <v>82</v>
      </c>
      <c r="C6700">
        <v>1197831</v>
      </c>
      <c r="D6700" s="9">
        <v>44241</v>
      </c>
      <c r="E6700" s="8" t="str">
        <f>TEXT(Table1[[#This Row],[Invoice Date]],"dd-mm-yyyy")</f>
        <v>14-02-2021</v>
      </c>
      <c r="F6700" s="1" t="str">
        <f t="shared" si="416"/>
        <v>February</v>
      </c>
      <c r="G6700" s="1" t="str">
        <f t="shared" si="417"/>
        <v>2021</v>
      </c>
      <c r="H6700" s="1" t="str">
        <f t="shared" si="418"/>
        <v>Sunday</v>
      </c>
      <c r="I6700" s="1" t="str">
        <f t="shared" si="419"/>
        <v>14</v>
      </c>
      <c r="J6700" t="s">
        <v>35</v>
      </c>
      <c r="K6700" t="s">
        <v>105</v>
      </c>
      <c r="L6700" t="s">
        <v>106</v>
      </c>
      <c r="M6700" t="s">
        <v>22</v>
      </c>
      <c r="N6700">
        <v>18</v>
      </c>
      <c r="O6700">
        <v>98</v>
      </c>
      <c r="P6700">
        <v>1764</v>
      </c>
      <c r="Q6700">
        <v>864</v>
      </c>
      <c r="R6700">
        <v>0.49</v>
      </c>
      <c r="S6700" t="s">
        <v>82</v>
      </c>
      <c r="T6700" t="str">
        <f>IF(Table1[[#This Row],[Units Sold]]&gt; 700,"High Units","low Units")</f>
        <v>low Units</v>
      </c>
      <c r="U6700">
        <f>SUM(Table1[[#This Row],[Operating Profit]])/SUM(Table1[Operating Profit])*100</f>
        <v>2.6013509044069117E-4</v>
      </c>
      <c r="V6700">
        <f>SUM(Table1[[#This Row],[Price per Unit]]*Table1[[#This Row],[Units Sold]])</f>
        <v>1764</v>
      </c>
      <c r="W6700">
        <f>SUM(Table1[[#This Row],[Total Sales]]-Table1[[#This Row],[Operating Profit]])</f>
        <v>900</v>
      </c>
      <c r="X6700">
        <f>SUM(Table1[[#This Row],[Total Sales]]-Table1[[#This Row],[Cost]])</f>
        <v>864</v>
      </c>
      <c r="Y6700">
        <f>SUM(Table1[[#This Row],[profit/loss]])/SUM(Table1[profit/loss])</f>
        <v>2.6013509044069116E-6</v>
      </c>
    </row>
    <row r="6701" spans="1:25" x14ac:dyDescent="0.3">
      <c r="A6701" t="s">
        <v>33</v>
      </c>
      <c r="B6701" t="s">
        <v>82</v>
      </c>
      <c r="C6701">
        <v>1197831</v>
      </c>
      <c r="D6701" s="9">
        <v>44267</v>
      </c>
      <c r="E6701" s="8" t="str">
        <f>TEXT(Table1[[#This Row],[Invoice Date]],"dd-mm-yyyy")</f>
        <v>12-03-2021</v>
      </c>
      <c r="F6701" s="1" t="str">
        <f t="shared" si="416"/>
        <v>March</v>
      </c>
      <c r="G6701" s="1" t="str">
        <f t="shared" si="417"/>
        <v>2021</v>
      </c>
      <c r="H6701" s="1" t="str">
        <f t="shared" si="418"/>
        <v>Friday</v>
      </c>
      <c r="I6701" s="1" t="str">
        <f t="shared" si="419"/>
        <v>12</v>
      </c>
      <c r="J6701" t="s">
        <v>35</v>
      </c>
      <c r="K6701" t="s">
        <v>105</v>
      </c>
      <c r="L6701" t="s">
        <v>106</v>
      </c>
      <c r="M6701" t="s">
        <v>16</v>
      </c>
      <c r="N6701">
        <v>20</v>
      </c>
      <c r="O6701">
        <v>153</v>
      </c>
      <c r="P6701">
        <v>3060</v>
      </c>
      <c r="Q6701">
        <v>1499</v>
      </c>
      <c r="R6701">
        <v>0.49</v>
      </c>
      <c r="S6701" t="s">
        <v>82</v>
      </c>
      <c r="T6701" t="str">
        <f>IF(Table1[[#This Row],[Units Sold]]&gt; 700,"High Units","low Units")</f>
        <v>low Units</v>
      </c>
      <c r="U6701">
        <f>SUM(Table1[[#This Row],[Operating Profit]])/SUM(Table1[Operating Profit])*100</f>
        <v>4.5132233862337509E-4</v>
      </c>
      <c r="V6701">
        <f>SUM(Table1[[#This Row],[Price per Unit]]*Table1[[#This Row],[Units Sold]])</f>
        <v>3060</v>
      </c>
      <c r="W6701">
        <f>SUM(Table1[[#This Row],[Total Sales]]-Table1[[#This Row],[Operating Profit]])</f>
        <v>1561</v>
      </c>
      <c r="X6701">
        <f>SUM(Table1[[#This Row],[Total Sales]]-Table1[[#This Row],[Cost]])</f>
        <v>1499</v>
      </c>
      <c r="Y6701">
        <f>SUM(Table1[[#This Row],[profit/loss]])/SUM(Table1[profit/loss])</f>
        <v>4.5132233862337508E-6</v>
      </c>
    </row>
    <row r="6702" spans="1:25" x14ac:dyDescent="0.3">
      <c r="A6702" t="s">
        <v>33</v>
      </c>
      <c r="B6702" t="s">
        <v>82</v>
      </c>
      <c r="C6702">
        <v>1197831</v>
      </c>
      <c r="D6702" s="9">
        <v>44267</v>
      </c>
      <c r="E6702" s="8" t="str">
        <f>TEXT(Table1[[#This Row],[Invoice Date]],"dd-mm-yyyy")</f>
        <v>12-03-2021</v>
      </c>
      <c r="F6702" s="1" t="str">
        <f t="shared" si="416"/>
        <v>March</v>
      </c>
      <c r="G6702" s="1" t="str">
        <f t="shared" si="417"/>
        <v>2021</v>
      </c>
      <c r="H6702" s="1" t="str">
        <f t="shared" si="418"/>
        <v>Friday</v>
      </c>
      <c r="I6702" s="1" t="str">
        <f t="shared" si="419"/>
        <v>12</v>
      </c>
      <c r="J6702" t="s">
        <v>35</v>
      </c>
      <c r="K6702" t="s">
        <v>105</v>
      </c>
      <c r="L6702" t="s">
        <v>106</v>
      </c>
      <c r="M6702" t="s">
        <v>18</v>
      </c>
      <c r="N6702">
        <v>19</v>
      </c>
      <c r="O6702">
        <v>59</v>
      </c>
      <c r="P6702">
        <v>1121</v>
      </c>
      <c r="Q6702">
        <v>527</v>
      </c>
      <c r="R6702">
        <v>0.47</v>
      </c>
      <c r="S6702" t="s">
        <v>82</v>
      </c>
      <c r="T6702" t="str">
        <f>IF(Table1[[#This Row],[Units Sold]]&gt; 700,"High Units","low Units")</f>
        <v>low Units</v>
      </c>
      <c r="U6702">
        <f>SUM(Table1[[#This Row],[Operating Profit]])/SUM(Table1[Operating Profit])*100</f>
        <v>1.5867036187759752E-4</v>
      </c>
      <c r="V6702">
        <f>SUM(Table1[[#This Row],[Price per Unit]]*Table1[[#This Row],[Units Sold]])</f>
        <v>1121</v>
      </c>
      <c r="W6702">
        <f>SUM(Table1[[#This Row],[Total Sales]]-Table1[[#This Row],[Operating Profit]])</f>
        <v>594</v>
      </c>
      <c r="X6702">
        <f>SUM(Table1[[#This Row],[Total Sales]]-Table1[[#This Row],[Cost]])</f>
        <v>527</v>
      </c>
      <c r="Y6702">
        <f>SUM(Table1[[#This Row],[profit/loss]])/SUM(Table1[profit/loss])</f>
        <v>1.5867036187759751E-6</v>
      </c>
    </row>
    <row r="6703" spans="1:25" x14ac:dyDescent="0.3">
      <c r="A6703" t="s">
        <v>33</v>
      </c>
      <c r="B6703" t="s">
        <v>82</v>
      </c>
      <c r="C6703">
        <v>1197831</v>
      </c>
      <c r="D6703" s="9">
        <v>44267</v>
      </c>
      <c r="E6703" s="8" t="str">
        <f>TEXT(Table1[[#This Row],[Invoice Date]],"dd-mm-yyyy")</f>
        <v>12-03-2021</v>
      </c>
      <c r="F6703" s="1" t="str">
        <f t="shared" si="416"/>
        <v>March</v>
      </c>
      <c r="G6703" s="1" t="str">
        <f t="shared" si="417"/>
        <v>2021</v>
      </c>
      <c r="H6703" s="1" t="str">
        <f t="shared" si="418"/>
        <v>Friday</v>
      </c>
      <c r="I6703" s="1" t="str">
        <f t="shared" si="419"/>
        <v>12</v>
      </c>
      <c r="J6703" t="s">
        <v>35</v>
      </c>
      <c r="K6703" t="s">
        <v>105</v>
      </c>
      <c r="L6703" t="s">
        <v>106</v>
      </c>
      <c r="M6703" t="s">
        <v>19</v>
      </c>
      <c r="N6703">
        <v>9</v>
      </c>
      <c r="O6703">
        <v>75</v>
      </c>
      <c r="P6703">
        <v>675</v>
      </c>
      <c r="Q6703">
        <v>311</v>
      </c>
      <c r="R6703">
        <v>0.46</v>
      </c>
      <c r="S6703" t="s">
        <v>82</v>
      </c>
      <c r="T6703" t="str">
        <f>IF(Table1[[#This Row],[Units Sold]]&gt; 700,"High Units","low Units")</f>
        <v>low Units</v>
      </c>
      <c r="U6703">
        <f>SUM(Table1[[#This Row],[Operating Profit]])/SUM(Table1[Operating Profit])*100</f>
        <v>9.3636589267424728E-5</v>
      </c>
      <c r="V6703">
        <f>SUM(Table1[[#This Row],[Price per Unit]]*Table1[[#This Row],[Units Sold]])</f>
        <v>675</v>
      </c>
      <c r="W6703">
        <f>SUM(Table1[[#This Row],[Total Sales]]-Table1[[#This Row],[Operating Profit]])</f>
        <v>364</v>
      </c>
      <c r="X6703">
        <f>SUM(Table1[[#This Row],[Total Sales]]-Table1[[#This Row],[Cost]])</f>
        <v>311</v>
      </c>
      <c r="Y6703">
        <f>SUM(Table1[[#This Row],[profit/loss]])/SUM(Table1[profit/loss])</f>
        <v>9.3636589267424721E-7</v>
      </c>
    </row>
    <row r="6704" spans="1:25" x14ac:dyDescent="0.3">
      <c r="A6704" t="s">
        <v>33</v>
      </c>
      <c r="B6704" t="s">
        <v>82</v>
      </c>
      <c r="C6704">
        <v>1197831</v>
      </c>
      <c r="D6704" s="9">
        <v>44267</v>
      </c>
      <c r="E6704" s="8" t="str">
        <f>TEXT(Table1[[#This Row],[Invoice Date]],"dd-mm-yyyy")</f>
        <v>12-03-2021</v>
      </c>
      <c r="F6704" s="1" t="str">
        <f t="shared" si="416"/>
        <v>March</v>
      </c>
      <c r="G6704" s="1" t="str">
        <f t="shared" si="417"/>
        <v>2021</v>
      </c>
      <c r="H6704" s="1" t="str">
        <f t="shared" si="418"/>
        <v>Friday</v>
      </c>
      <c r="I6704" s="1" t="str">
        <f t="shared" si="419"/>
        <v>12</v>
      </c>
      <c r="J6704" t="s">
        <v>35</v>
      </c>
      <c r="K6704" t="s">
        <v>105</v>
      </c>
      <c r="L6704" t="s">
        <v>106</v>
      </c>
      <c r="M6704" t="s">
        <v>20</v>
      </c>
      <c r="N6704">
        <v>20</v>
      </c>
      <c r="O6704">
        <v>26</v>
      </c>
      <c r="P6704">
        <v>520</v>
      </c>
      <c r="Q6704">
        <v>250</v>
      </c>
      <c r="R6704">
        <v>0.48</v>
      </c>
      <c r="S6704" t="s">
        <v>82</v>
      </c>
      <c r="T6704" t="str">
        <f>IF(Table1[[#This Row],[Units Sold]]&gt; 700,"High Units","low Units")</f>
        <v>low Units</v>
      </c>
      <c r="U6704">
        <f>SUM(Table1[[#This Row],[Operating Profit]])/SUM(Table1[Operating Profit])*100</f>
        <v>7.5270570150662958E-5</v>
      </c>
      <c r="V6704">
        <f>SUM(Table1[[#This Row],[Price per Unit]]*Table1[[#This Row],[Units Sold]])</f>
        <v>520</v>
      </c>
      <c r="W6704">
        <f>SUM(Table1[[#This Row],[Total Sales]]-Table1[[#This Row],[Operating Profit]])</f>
        <v>270</v>
      </c>
      <c r="X6704">
        <f>SUM(Table1[[#This Row],[Total Sales]]-Table1[[#This Row],[Cost]])</f>
        <v>250</v>
      </c>
      <c r="Y6704">
        <f>SUM(Table1[[#This Row],[profit/loss]])/SUM(Table1[profit/loss])</f>
        <v>7.5270570150662961E-7</v>
      </c>
    </row>
    <row r="6705" spans="1:25" x14ac:dyDescent="0.3">
      <c r="A6705" t="s">
        <v>33</v>
      </c>
      <c r="B6705" t="s">
        <v>82</v>
      </c>
      <c r="C6705">
        <v>1197831</v>
      </c>
      <c r="D6705" s="9">
        <v>44267</v>
      </c>
      <c r="E6705" s="8" t="str">
        <f>TEXT(Table1[[#This Row],[Invoice Date]],"dd-mm-yyyy")</f>
        <v>12-03-2021</v>
      </c>
      <c r="F6705" s="1" t="str">
        <f t="shared" si="416"/>
        <v>March</v>
      </c>
      <c r="G6705" s="1" t="str">
        <f t="shared" si="417"/>
        <v>2021</v>
      </c>
      <c r="H6705" s="1" t="str">
        <f t="shared" si="418"/>
        <v>Friday</v>
      </c>
      <c r="I6705" s="1" t="str">
        <f t="shared" si="419"/>
        <v>12</v>
      </c>
      <c r="J6705" t="s">
        <v>35</v>
      </c>
      <c r="K6705" t="s">
        <v>105</v>
      </c>
      <c r="L6705" t="s">
        <v>106</v>
      </c>
      <c r="M6705" t="s">
        <v>21</v>
      </c>
      <c r="N6705">
        <v>32</v>
      </c>
      <c r="O6705">
        <v>41</v>
      </c>
      <c r="P6705">
        <v>1312</v>
      </c>
      <c r="Q6705">
        <v>604</v>
      </c>
      <c r="R6705">
        <v>0.46</v>
      </c>
      <c r="S6705" t="s">
        <v>82</v>
      </c>
      <c r="T6705" t="str">
        <f>IF(Table1[[#This Row],[Units Sold]]&gt; 700,"High Units","low Units")</f>
        <v>low Units</v>
      </c>
      <c r="U6705">
        <f>SUM(Table1[[#This Row],[Operating Profit]])/SUM(Table1[Operating Profit])*100</f>
        <v>1.818536974840017E-4</v>
      </c>
      <c r="V6705">
        <f>SUM(Table1[[#This Row],[Price per Unit]]*Table1[[#This Row],[Units Sold]])</f>
        <v>1312</v>
      </c>
      <c r="W6705">
        <f>SUM(Table1[[#This Row],[Total Sales]]-Table1[[#This Row],[Operating Profit]])</f>
        <v>708</v>
      </c>
      <c r="X6705">
        <f>SUM(Table1[[#This Row],[Total Sales]]-Table1[[#This Row],[Cost]])</f>
        <v>604</v>
      </c>
      <c r="Y6705">
        <f>SUM(Table1[[#This Row],[profit/loss]])/SUM(Table1[profit/loss])</f>
        <v>1.8185369748400171E-6</v>
      </c>
    </row>
    <row r="6706" spans="1:25" x14ac:dyDescent="0.3">
      <c r="A6706" t="s">
        <v>33</v>
      </c>
      <c r="B6706" t="s">
        <v>82</v>
      </c>
      <c r="C6706">
        <v>1197831</v>
      </c>
      <c r="D6706" s="9">
        <v>44267</v>
      </c>
      <c r="E6706" s="8" t="str">
        <f>TEXT(Table1[[#This Row],[Invoice Date]],"dd-mm-yyyy")</f>
        <v>12-03-2021</v>
      </c>
      <c r="F6706" s="1" t="str">
        <f t="shared" si="416"/>
        <v>March</v>
      </c>
      <c r="G6706" s="1" t="str">
        <f t="shared" si="417"/>
        <v>2021</v>
      </c>
      <c r="H6706" s="1" t="str">
        <f t="shared" si="418"/>
        <v>Friday</v>
      </c>
      <c r="I6706" s="1" t="str">
        <f t="shared" si="419"/>
        <v>12</v>
      </c>
      <c r="J6706" t="s">
        <v>35</v>
      </c>
      <c r="K6706" t="s">
        <v>105</v>
      </c>
      <c r="L6706" t="s">
        <v>106</v>
      </c>
      <c r="M6706" t="s">
        <v>22</v>
      </c>
      <c r="N6706">
        <v>23</v>
      </c>
      <c r="O6706">
        <v>65</v>
      </c>
      <c r="P6706">
        <v>1495</v>
      </c>
      <c r="Q6706">
        <v>748</v>
      </c>
      <c r="R6706">
        <v>0.5</v>
      </c>
      <c r="S6706" t="s">
        <v>82</v>
      </c>
      <c r="T6706" t="str">
        <f>IF(Table1[[#This Row],[Units Sold]]&gt; 700,"High Units","low Units")</f>
        <v>low Units</v>
      </c>
      <c r="U6706">
        <f>SUM(Table1[[#This Row],[Operating Profit]])/SUM(Table1[Operating Profit])*100</f>
        <v>2.2520954589078356E-4</v>
      </c>
      <c r="V6706">
        <f>SUM(Table1[[#This Row],[Price per Unit]]*Table1[[#This Row],[Units Sold]])</f>
        <v>1495</v>
      </c>
      <c r="W6706">
        <f>SUM(Table1[[#This Row],[Total Sales]]-Table1[[#This Row],[Operating Profit]])</f>
        <v>747</v>
      </c>
      <c r="X6706">
        <f>SUM(Table1[[#This Row],[Total Sales]]-Table1[[#This Row],[Cost]])</f>
        <v>748</v>
      </c>
      <c r="Y6706">
        <f>SUM(Table1[[#This Row],[profit/loss]])/SUM(Table1[profit/loss])</f>
        <v>2.2520954589078358E-6</v>
      </c>
    </row>
    <row r="6707" spans="1:25" x14ac:dyDescent="0.3">
      <c r="A6707" t="s">
        <v>33</v>
      </c>
      <c r="B6707" t="s">
        <v>82</v>
      </c>
      <c r="C6707">
        <v>1197831</v>
      </c>
      <c r="D6707" s="9">
        <v>44299</v>
      </c>
      <c r="E6707" s="8" t="str">
        <f>TEXT(Table1[[#This Row],[Invoice Date]],"dd-mm-yyyy")</f>
        <v>13-04-2021</v>
      </c>
      <c r="F6707" s="1" t="str">
        <f t="shared" si="416"/>
        <v>April</v>
      </c>
      <c r="G6707" s="1" t="str">
        <f t="shared" si="417"/>
        <v>2021</v>
      </c>
      <c r="H6707" s="1" t="str">
        <f t="shared" si="418"/>
        <v>Tuesday</v>
      </c>
      <c r="I6707" s="1" t="str">
        <f t="shared" si="419"/>
        <v>13</v>
      </c>
      <c r="J6707" t="s">
        <v>35</v>
      </c>
      <c r="K6707" t="s">
        <v>105</v>
      </c>
      <c r="L6707" t="s">
        <v>106</v>
      </c>
      <c r="M6707" t="s">
        <v>16</v>
      </c>
      <c r="N6707">
        <v>24</v>
      </c>
      <c r="O6707">
        <v>150</v>
      </c>
      <c r="P6707">
        <v>3600</v>
      </c>
      <c r="Q6707">
        <v>1620</v>
      </c>
      <c r="R6707">
        <v>0.45</v>
      </c>
      <c r="S6707" t="s">
        <v>82</v>
      </c>
      <c r="T6707" t="str">
        <f>IF(Table1[[#This Row],[Units Sold]]&gt; 700,"High Units","low Units")</f>
        <v>low Units</v>
      </c>
      <c r="U6707">
        <f>SUM(Table1[[#This Row],[Operating Profit]])/SUM(Table1[Operating Profit])*100</f>
        <v>4.8775329457629598E-4</v>
      </c>
      <c r="V6707">
        <f>SUM(Table1[[#This Row],[Price per Unit]]*Table1[[#This Row],[Units Sold]])</f>
        <v>3600</v>
      </c>
      <c r="W6707">
        <f>SUM(Table1[[#This Row],[Total Sales]]-Table1[[#This Row],[Operating Profit]])</f>
        <v>1980</v>
      </c>
      <c r="X6707">
        <f>SUM(Table1[[#This Row],[Total Sales]]-Table1[[#This Row],[Cost]])</f>
        <v>1620</v>
      </c>
      <c r="Y6707">
        <f>SUM(Table1[[#This Row],[profit/loss]])/SUM(Table1[profit/loss])</f>
        <v>4.8775329457629597E-6</v>
      </c>
    </row>
    <row r="6708" spans="1:25" x14ac:dyDescent="0.3">
      <c r="A6708" t="s">
        <v>33</v>
      </c>
      <c r="B6708" t="s">
        <v>82</v>
      </c>
      <c r="C6708">
        <v>1197831</v>
      </c>
      <c r="D6708" s="9">
        <v>44299</v>
      </c>
      <c r="E6708" s="8" t="str">
        <f>TEXT(Table1[[#This Row],[Invoice Date]],"dd-mm-yyyy")</f>
        <v>13-04-2021</v>
      </c>
      <c r="F6708" s="1" t="str">
        <f t="shared" si="416"/>
        <v>April</v>
      </c>
      <c r="G6708" s="1" t="str">
        <f t="shared" si="417"/>
        <v>2021</v>
      </c>
      <c r="H6708" s="1" t="str">
        <f t="shared" si="418"/>
        <v>Tuesday</v>
      </c>
      <c r="I6708" s="1" t="str">
        <f t="shared" si="419"/>
        <v>13</v>
      </c>
      <c r="J6708" t="s">
        <v>35</v>
      </c>
      <c r="K6708" t="s">
        <v>105</v>
      </c>
      <c r="L6708" t="s">
        <v>106</v>
      </c>
      <c r="M6708" t="s">
        <v>18</v>
      </c>
      <c r="N6708">
        <v>25</v>
      </c>
      <c r="O6708">
        <v>58</v>
      </c>
      <c r="P6708">
        <v>1450</v>
      </c>
      <c r="Q6708">
        <v>696</v>
      </c>
      <c r="R6708">
        <v>0.48</v>
      </c>
      <c r="S6708" t="s">
        <v>82</v>
      </c>
      <c r="T6708" t="str">
        <f>IF(Table1[[#This Row],[Units Sold]]&gt; 700,"High Units","low Units")</f>
        <v>low Units</v>
      </c>
      <c r="U6708">
        <f>SUM(Table1[[#This Row],[Operating Profit]])/SUM(Table1[Operating Profit])*100</f>
        <v>2.095532672994457E-4</v>
      </c>
      <c r="V6708">
        <f>SUM(Table1[[#This Row],[Price per Unit]]*Table1[[#This Row],[Units Sold]])</f>
        <v>1450</v>
      </c>
      <c r="W6708">
        <f>SUM(Table1[[#This Row],[Total Sales]]-Table1[[#This Row],[Operating Profit]])</f>
        <v>754</v>
      </c>
      <c r="X6708">
        <f>SUM(Table1[[#This Row],[Total Sales]]-Table1[[#This Row],[Cost]])</f>
        <v>696</v>
      </c>
      <c r="Y6708">
        <f>SUM(Table1[[#This Row],[profit/loss]])/SUM(Table1[profit/loss])</f>
        <v>2.0955326729944569E-6</v>
      </c>
    </row>
    <row r="6709" spans="1:25" x14ac:dyDescent="0.3">
      <c r="A6709" t="s">
        <v>33</v>
      </c>
      <c r="B6709" t="s">
        <v>82</v>
      </c>
      <c r="C6709">
        <v>1197831</v>
      </c>
      <c r="D6709" s="9">
        <v>44299</v>
      </c>
      <c r="E6709" s="8" t="str">
        <f>TEXT(Table1[[#This Row],[Invoice Date]],"dd-mm-yyyy")</f>
        <v>13-04-2021</v>
      </c>
      <c r="F6709" s="1" t="str">
        <f t="shared" si="416"/>
        <v>April</v>
      </c>
      <c r="G6709" s="1" t="str">
        <f t="shared" si="417"/>
        <v>2021</v>
      </c>
      <c r="H6709" s="1" t="str">
        <f t="shared" si="418"/>
        <v>Tuesday</v>
      </c>
      <c r="I6709" s="1" t="str">
        <f t="shared" si="419"/>
        <v>13</v>
      </c>
      <c r="J6709" t="s">
        <v>35</v>
      </c>
      <c r="K6709" t="s">
        <v>105</v>
      </c>
      <c r="L6709" t="s">
        <v>106</v>
      </c>
      <c r="M6709" t="s">
        <v>19</v>
      </c>
      <c r="N6709">
        <v>14</v>
      </c>
      <c r="O6709">
        <v>60</v>
      </c>
      <c r="P6709">
        <v>840</v>
      </c>
      <c r="Q6709">
        <v>420</v>
      </c>
      <c r="R6709">
        <v>0.5</v>
      </c>
      <c r="S6709" t="s">
        <v>82</v>
      </c>
      <c r="T6709" t="str">
        <f>IF(Table1[[#This Row],[Units Sold]]&gt; 700,"High Units","low Units")</f>
        <v>low Units</v>
      </c>
      <c r="U6709">
        <f>SUM(Table1[[#This Row],[Operating Profit]])/SUM(Table1[Operating Profit])*100</f>
        <v>1.2645455785311377E-4</v>
      </c>
      <c r="V6709">
        <f>SUM(Table1[[#This Row],[Price per Unit]]*Table1[[#This Row],[Units Sold]])</f>
        <v>840</v>
      </c>
      <c r="W6709">
        <f>SUM(Table1[[#This Row],[Total Sales]]-Table1[[#This Row],[Operating Profit]])</f>
        <v>420</v>
      </c>
      <c r="X6709">
        <f>SUM(Table1[[#This Row],[Total Sales]]-Table1[[#This Row],[Cost]])</f>
        <v>420</v>
      </c>
      <c r="Y6709">
        <f>SUM(Table1[[#This Row],[profit/loss]])/SUM(Table1[profit/loss])</f>
        <v>1.2645455785311376E-6</v>
      </c>
    </row>
    <row r="6710" spans="1:25" x14ac:dyDescent="0.3">
      <c r="A6710" t="s">
        <v>33</v>
      </c>
      <c r="B6710" t="s">
        <v>82</v>
      </c>
      <c r="C6710">
        <v>1197831</v>
      </c>
      <c r="D6710" s="9">
        <v>44299</v>
      </c>
      <c r="E6710" s="8" t="str">
        <f>TEXT(Table1[[#This Row],[Invoice Date]],"dd-mm-yyyy")</f>
        <v>13-04-2021</v>
      </c>
      <c r="F6710" s="1" t="str">
        <f t="shared" si="416"/>
        <v>April</v>
      </c>
      <c r="G6710" s="1" t="str">
        <f t="shared" si="417"/>
        <v>2021</v>
      </c>
      <c r="H6710" s="1" t="str">
        <f t="shared" si="418"/>
        <v>Tuesday</v>
      </c>
      <c r="I6710" s="1" t="str">
        <f t="shared" si="419"/>
        <v>13</v>
      </c>
      <c r="J6710" t="s">
        <v>35</v>
      </c>
      <c r="K6710" t="s">
        <v>105</v>
      </c>
      <c r="L6710" t="s">
        <v>106</v>
      </c>
      <c r="M6710" t="s">
        <v>20</v>
      </c>
      <c r="N6710">
        <v>19</v>
      </c>
      <c r="O6710">
        <v>35</v>
      </c>
      <c r="P6710">
        <v>665</v>
      </c>
      <c r="Q6710">
        <v>299</v>
      </c>
      <c r="R6710">
        <v>0.45</v>
      </c>
      <c r="S6710" t="s">
        <v>82</v>
      </c>
      <c r="T6710" t="str">
        <f>IF(Table1[[#This Row],[Units Sold]]&gt; 700,"High Units","low Units")</f>
        <v>low Units</v>
      </c>
      <c r="U6710">
        <f>SUM(Table1[[#This Row],[Operating Profit]])/SUM(Table1[Operating Profit])*100</f>
        <v>9.0023601900192897E-5</v>
      </c>
      <c r="V6710">
        <f>SUM(Table1[[#This Row],[Price per Unit]]*Table1[[#This Row],[Units Sold]])</f>
        <v>665</v>
      </c>
      <c r="W6710">
        <f>SUM(Table1[[#This Row],[Total Sales]]-Table1[[#This Row],[Operating Profit]])</f>
        <v>366</v>
      </c>
      <c r="X6710">
        <f>SUM(Table1[[#This Row],[Total Sales]]-Table1[[#This Row],[Cost]])</f>
        <v>299</v>
      </c>
      <c r="Y6710">
        <f>SUM(Table1[[#This Row],[profit/loss]])/SUM(Table1[profit/loss])</f>
        <v>9.0023601900192899E-7</v>
      </c>
    </row>
    <row r="6711" spans="1:25" x14ac:dyDescent="0.3">
      <c r="A6711" t="s">
        <v>33</v>
      </c>
      <c r="B6711" t="s">
        <v>82</v>
      </c>
      <c r="C6711">
        <v>1197831</v>
      </c>
      <c r="D6711" s="9">
        <v>44299</v>
      </c>
      <c r="E6711" s="8" t="str">
        <f>TEXT(Table1[[#This Row],[Invoice Date]],"dd-mm-yyyy")</f>
        <v>13-04-2021</v>
      </c>
      <c r="F6711" s="1" t="str">
        <f t="shared" si="416"/>
        <v>April</v>
      </c>
      <c r="G6711" s="1" t="str">
        <f t="shared" si="417"/>
        <v>2021</v>
      </c>
      <c r="H6711" s="1" t="str">
        <f t="shared" si="418"/>
        <v>Tuesday</v>
      </c>
      <c r="I6711" s="1" t="str">
        <f t="shared" si="419"/>
        <v>13</v>
      </c>
      <c r="J6711" t="s">
        <v>35</v>
      </c>
      <c r="K6711" t="s">
        <v>105</v>
      </c>
      <c r="L6711" t="s">
        <v>106</v>
      </c>
      <c r="M6711" t="s">
        <v>21</v>
      </c>
      <c r="N6711">
        <v>39</v>
      </c>
      <c r="O6711">
        <v>38</v>
      </c>
      <c r="P6711">
        <v>1482</v>
      </c>
      <c r="Q6711">
        <v>726</v>
      </c>
      <c r="R6711">
        <v>0.49</v>
      </c>
      <c r="S6711" t="s">
        <v>82</v>
      </c>
      <c r="T6711" t="str">
        <f>IF(Table1[[#This Row],[Units Sold]]&gt; 700,"High Units","low Units")</f>
        <v>low Units</v>
      </c>
      <c r="U6711">
        <f>SUM(Table1[[#This Row],[Operating Profit]])/SUM(Table1[Operating Profit])*100</f>
        <v>2.1858573571752524E-4</v>
      </c>
      <c r="V6711">
        <f>SUM(Table1[[#This Row],[Price per Unit]]*Table1[[#This Row],[Units Sold]])</f>
        <v>1482</v>
      </c>
      <c r="W6711">
        <f>SUM(Table1[[#This Row],[Total Sales]]-Table1[[#This Row],[Operating Profit]])</f>
        <v>756</v>
      </c>
      <c r="X6711">
        <f>SUM(Table1[[#This Row],[Total Sales]]-Table1[[#This Row],[Cost]])</f>
        <v>726</v>
      </c>
      <c r="Y6711">
        <f>SUM(Table1[[#This Row],[profit/loss]])/SUM(Table1[profit/loss])</f>
        <v>2.1858573571752523E-6</v>
      </c>
    </row>
    <row r="6712" spans="1:25" x14ac:dyDescent="0.3">
      <c r="A6712" t="s">
        <v>33</v>
      </c>
      <c r="B6712" t="s">
        <v>82</v>
      </c>
      <c r="C6712">
        <v>1197831</v>
      </c>
      <c r="D6712" s="9">
        <v>44299</v>
      </c>
      <c r="E6712" s="8" t="str">
        <f>TEXT(Table1[[#This Row],[Invoice Date]],"dd-mm-yyyy")</f>
        <v>13-04-2021</v>
      </c>
      <c r="F6712" s="1" t="str">
        <f t="shared" si="416"/>
        <v>April</v>
      </c>
      <c r="G6712" s="1" t="str">
        <f t="shared" si="417"/>
        <v>2021</v>
      </c>
      <c r="H6712" s="1" t="str">
        <f t="shared" si="418"/>
        <v>Tuesday</v>
      </c>
      <c r="I6712" s="1" t="str">
        <f t="shared" si="419"/>
        <v>13</v>
      </c>
      <c r="J6712" t="s">
        <v>35</v>
      </c>
      <c r="K6712" t="s">
        <v>105</v>
      </c>
      <c r="L6712" t="s">
        <v>106</v>
      </c>
      <c r="M6712" t="s">
        <v>22</v>
      </c>
      <c r="N6712">
        <v>29</v>
      </c>
      <c r="O6712">
        <v>81</v>
      </c>
      <c r="P6712">
        <v>2349</v>
      </c>
      <c r="Q6712">
        <v>1151</v>
      </c>
      <c r="R6712">
        <v>0.49</v>
      </c>
      <c r="S6712" t="s">
        <v>82</v>
      </c>
      <c r="T6712" t="str">
        <f>IF(Table1[[#This Row],[Units Sold]]&gt; 700,"High Units","low Units")</f>
        <v>low Units</v>
      </c>
      <c r="U6712">
        <f>SUM(Table1[[#This Row],[Operating Profit]])/SUM(Table1[Operating Profit])*100</f>
        <v>3.4654570497365229E-4</v>
      </c>
      <c r="V6712">
        <f>SUM(Table1[[#This Row],[Price per Unit]]*Table1[[#This Row],[Units Sold]])</f>
        <v>2349</v>
      </c>
      <c r="W6712">
        <f>SUM(Table1[[#This Row],[Total Sales]]-Table1[[#This Row],[Operating Profit]])</f>
        <v>1198</v>
      </c>
      <c r="X6712">
        <f>SUM(Table1[[#This Row],[Total Sales]]-Table1[[#This Row],[Cost]])</f>
        <v>1151</v>
      </c>
      <c r="Y6712">
        <f>SUM(Table1[[#This Row],[profit/loss]])/SUM(Table1[profit/loss])</f>
        <v>3.4654570497365227E-6</v>
      </c>
    </row>
    <row r="6713" spans="1:25" x14ac:dyDescent="0.3">
      <c r="A6713" t="s">
        <v>33</v>
      </c>
      <c r="B6713" t="s">
        <v>82</v>
      </c>
      <c r="C6713">
        <v>1197831</v>
      </c>
      <c r="D6713" s="9">
        <v>44328</v>
      </c>
      <c r="E6713" s="8" t="str">
        <f>TEXT(Table1[[#This Row],[Invoice Date]],"dd-mm-yyyy")</f>
        <v>12-05-2021</v>
      </c>
      <c r="F6713" s="1" t="str">
        <f t="shared" si="416"/>
        <v>May</v>
      </c>
      <c r="G6713" s="1" t="str">
        <f t="shared" si="417"/>
        <v>2021</v>
      </c>
      <c r="H6713" s="1" t="str">
        <f t="shared" si="418"/>
        <v>Wednesday</v>
      </c>
      <c r="I6713" s="1" t="str">
        <f t="shared" si="419"/>
        <v>12</v>
      </c>
      <c r="J6713" t="s">
        <v>35</v>
      </c>
      <c r="K6713" t="s">
        <v>105</v>
      </c>
      <c r="L6713" t="s">
        <v>106</v>
      </c>
      <c r="M6713" t="s">
        <v>16</v>
      </c>
      <c r="N6713">
        <v>36</v>
      </c>
      <c r="O6713">
        <v>143</v>
      </c>
      <c r="P6713">
        <v>5148</v>
      </c>
      <c r="Q6713">
        <v>2317</v>
      </c>
      <c r="R6713">
        <v>0.45</v>
      </c>
      <c r="S6713" t="s">
        <v>82</v>
      </c>
      <c r="T6713" t="str">
        <f>IF(Table1[[#This Row],[Units Sold]]&gt; 700,"High Units","low Units")</f>
        <v>low Units</v>
      </c>
      <c r="U6713">
        <f>SUM(Table1[[#This Row],[Operating Profit]])/SUM(Table1[Operating Profit])*100</f>
        <v>6.976076441563443E-4</v>
      </c>
      <c r="V6713">
        <f>SUM(Table1[[#This Row],[Price per Unit]]*Table1[[#This Row],[Units Sold]])</f>
        <v>5148</v>
      </c>
      <c r="W6713">
        <f>SUM(Table1[[#This Row],[Total Sales]]-Table1[[#This Row],[Operating Profit]])</f>
        <v>2831</v>
      </c>
      <c r="X6713">
        <f>SUM(Table1[[#This Row],[Total Sales]]-Table1[[#This Row],[Cost]])</f>
        <v>2317</v>
      </c>
      <c r="Y6713">
        <f>SUM(Table1[[#This Row],[profit/loss]])/SUM(Table1[profit/loss])</f>
        <v>6.9760764415634433E-6</v>
      </c>
    </row>
    <row r="6714" spans="1:25" x14ac:dyDescent="0.3">
      <c r="A6714" t="s">
        <v>33</v>
      </c>
      <c r="B6714" t="s">
        <v>82</v>
      </c>
      <c r="C6714">
        <v>1197831</v>
      </c>
      <c r="D6714" s="9">
        <v>44328</v>
      </c>
      <c r="E6714" s="8" t="str">
        <f>TEXT(Table1[[#This Row],[Invoice Date]],"dd-mm-yyyy")</f>
        <v>12-05-2021</v>
      </c>
      <c r="F6714" s="1" t="str">
        <f t="shared" si="416"/>
        <v>May</v>
      </c>
      <c r="G6714" s="1" t="str">
        <f t="shared" si="417"/>
        <v>2021</v>
      </c>
      <c r="H6714" s="1" t="str">
        <f t="shared" si="418"/>
        <v>Wednesday</v>
      </c>
      <c r="I6714" s="1" t="str">
        <f t="shared" si="419"/>
        <v>12</v>
      </c>
      <c r="J6714" t="s">
        <v>35</v>
      </c>
      <c r="K6714" t="s">
        <v>105</v>
      </c>
      <c r="L6714" t="s">
        <v>106</v>
      </c>
      <c r="M6714" t="s">
        <v>18</v>
      </c>
      <c r="N6714">
        <v>39</v>
      </c>
      <c r="O6714">
        <v>77</v>
      </c>
      <c r="P6714">
        <v>3003</v>
      </c>
      <c r="Q6714">
        <v>1441</v>
      </c>
      <c r="R6714">
        <v>0.48</v>
      </c>
      <c r="S6714" t="s">
        <v>82</v>
      </c>
      <c r="T6714" t="str">
        <f>IF(Table1[[#This Row],[Units Sold]]&gt; 700,"High Units","low Units")</f>
        <v>low Units</v>
      </c>
      <c r="U6714">
        <f>SUM(Table1[[#This Row],[Operating Profit]])/SUM(Table1[Operating Profit])*100</f>
        <v>4.3385956634842127E-4</v>
      </c>
      <c r="V6714">
        <f>SUM(Table1[[#This Row],[Price per Unit]]*Table1[[#This Row],[Units Sold]])</f>
        <v>3003</v>
      </c>
      <c r="W6714">
        <f>SUM(Table1[[#This Row],[Total Sales]]-Table1[[#This Row],[Operating Profit]])</f>
        <v>1562</v>
      </c>
      <c r="X6714">
        <f>SUM(Table1[[#This Row],[Total Sales]]-Table1[[#This Row],[Cost]])</f>
        <v>1441</v>
      </c>
      <c r="Y6714">
        <f>SUM(Table1[[#This Row],[profit/loss]])/SUM(Table1[profit/loss])</f>
        <v>4.3385956634842126E-6</v>
      </c>
    </row>
    <row r="6715" spans="1:25" x14ac:dyDescent="0.3">
      <c r="A6715" t="s">
        <v>33</v>
      </c>
      <c r="B6715" t="s">
        <v>82</v>
      </c>
      <c r="C6715">
        <v>1197831</v>
      </c>
      <c r="D6715" s="9">
        <v>44328</v>
      </c>
      <c r="E6715" s="8" t="str">
        <f>TEXT(Table1[[#This Row],[Invoice Date]],"dd-mm-yyyy")</f>
        <v>12-05-2021</v>
      </c>
      <c r="F6715" s="1" t="str">
        <f t="shared" si="416"/>
        <v>May</v>
      </c>
      <c r="G6715" s="1" t="str">
        <f t="shared" si="417"/>
        <v>2021</v>
      </c>
      <c r="H6715" s="1" t="str">
        <f t="shared" si="418"/>
        <v>Wednesday</v>
      </c>
      <c r="I6715" s="1" t="str">
        <f t="shared" si="419"/>
        <v>12</v>
      </c>
      <c r="J6715" t="s">
        <v>35</v>
      </c>
      <c r="K6715" t="s">
        <v>105</v>
      </c>
      <c r="L6715" t="s">
        <v>106</v>
      </c>
      <c r="M6715" t="s">
        <v>19</v>
      </c>
      <c r="N6715">
        <v>32</v>
      </c>
      <c r="O6715">
        <v>65</v>
      </c>
      <c r="P6715">
        <v>2080</v>
      </c>
      <c r="Q6715">
        <v>1019</v>
      </c>
      <c r="R6715">
        <v>0.49</v>
      </c>
      <c r="S6715" t="s">
        <v>82</v>
      </c>
      <c r="T6715" t="str">
        <f>IF(Table1[[#This Row],[Units Sold]]&gt; 700,"High Units","low Units")</f>
        <v>low Units</v>
      </c>
      <c r="U6715">
        <f>SUM(Table1[[#This Row],[Operating Profit]])/SUM(Table1[Operating Profit])*100</f>
        <v>3.0680284393410224E-4</v>
      </c>
      <c r="V6715">
        <f>SUM(Table1[[#This Row],[Price per Unit]]*Table1[[#This Row],[Units Sold]])</f>
        <v>2080</v>
      </c>
      <c r="W6715">
        <f>SUM(Table1[[#This Row],[Total Sales]]-Table1[[#This Row],[Operating Profit]])</f>
        <v>1061</v>
      </c>
      <c r="X6715">
        <f>SUM(Table1[[#This Row],[Total Sales]]-Table1[[#This Row],[Cost]])</f>
        <v>1019</v>
      </c>
      <c r="Y6715">
        <f>SUM(Table1[[#This Row],[profit/loss]])/SUM(Table1[profit/loss])</f>
        <v>3.0680284393410223E-6</v>
      </c>
    </row>
    <row r="6716" spans="1:25" x14ac:dyDescent="0.3">
      <c r="A6716" t="s">
        <v>33</v>
      </c>
      <c r="B6716" t="s">
        <v>82</v>
      </c>
      <c r="C6716">
        <v>1197831</v>
      </c>
      <c r="D6716" s="9">
        <v>44328</v>
      </c>
      <c r="E6716" s="8" t="str">
        <f>TEXT(Table1[[#This Row],[Invoice Date]],"dd-mm-yyyy")</f>
        <v>12-05-2021</v>
      </c>
      <c r="F6716" s="1" t="str">
        <f t="shared" si="416"/>
        <v>May</v>
      </c>
      <c r="G6716" s="1" t="str">
        <f t="shared" si="417"/>
        <v>2021</v>
      </c>
      <c r="H6716" s="1" t="str">
        <f t="shared" si="418"/>
        <v>Wednesday</v>
      </c>
      <c r="I6716" s="1" t="str">
        <f t="shared" si="419"/>
        <v>12</v>
      </c>
      <c r="J6716" t="s">
        <v>35</v>
      </c>
      <c r="K6716" t="s">
        <v>105</v>
      </c>
      <c r="L6716" t="s">
        <v>106</v>
      </c>
      <c r="M6716" t="s">
        <v>20</v>
      </c>
      <c r="N6716">
        <v>32</v>
      </c>
      <c r="O6716">
        <v>58</v>
      </c>
      <c r="P6716">
        <v>1856</v>
      </c>
      <c r="Q6716">
        <v>928</v>
      </c>
      <c r="R6716">
        <v>0.5</v>
      </c>
      <c r="S6716" t="s">
        <v>82</v>
      </c>
      <c r="T6716" t="str">
        <f>IF(Table1[[#This Row],[Units Sold]]&gt; 700,"High Units","low Units")</f>
        <v>low Units</v>
      </c>
      <c r="U6716">
        <f>SUM(Table1[[#This Row],[Operating Profit]])/SUM(Table1[Operating Profit])*100</f>
        <v>2.7940435639926093E-4</v>
      </c>
      <c r="V6716">
        <f>SUM(Table1[[#This Row],[Price per Unit]]*Table1[[#This Row],[Units Sold]])</f>
        <v>1856</v>
      </c>
      <c r="W6716">
        <f>SUM(Table1[[#This Row],[Total Sales]]-Table1[[#This Row],[Operating Profit]])</f>
        <v>928</v>
      </c>
      <c r="X6716">
        <f>SUM(Table1[[#This Row],[Total Sales]]-Table1[[#This Row],[Cost]])</f>
        <v>928</v>
      </c>
      <c r="Y6716">
        <f>SUM(Table1[[#This Row],[profit/loss]])/SUM(Table1[profit/loss])</f>
        <v>2.7940435639926091E-6</v>
      </c>
    </row>
    <row r="6717" spans="1:25" x14ac:dyDescent="0.3">
      <c r="A6717" t="s">
        <v>33</v>
      </c>
      <c r="B6717" t="s">
        <v>82</v>
      </c>
      <c r="C6717">
        <v>1197831</v>
      </c>
      <c r="D6717" s="9">
        <v>44328</v>
      </c>
      <c r="E6717" s="8" t="str">
        <f>TEXT(Table1[[#This Row],[Invoice Date]],"dd-mm-yyyy")</f>
        <v>12-05-2021</v>
      </c>
      <c r="F6717" s="1" t="str">
        <f t="shared" si="416"/>
        <v>May</v>
      </c>
      <c r="G6717" s="1" t="str">
        <f t="shared" si="417"/>
        <v>2021</v>
      </c>
      <c r="H6717" s="1" t="str">
        <f t="shared" si="418"/>
        <v>Wednesday</v>
      </c>
      <c r="I6717" s="1" t="str">
        <f t="shared" si="419"/>
        <v>12</v>
      </c>
      <c r="J6717" t="s">
        <v>35</v>
      </c>
      <c r="K6717" t="s">
        <v>105</v>
      </c>
      <c r="L6717" t="s">
        <v>106</v>
      </c>
      <c r="M6717" t="s">
        <v>21</v>
      </c>
      <c r="N6717">
        <v>43</v>
      </c>
      <c r="O6717">
        <v>56</v>
      </c>
      <c r="P6717">
        <v>2408</v>
      </c>
      <c r="Q6717">
        <v>1204</v>
      </c>
      <c r="R6717">
        <v>0.5</v>
      </c>
      <c r="S6717" t="s">
        <v>82</v>
      </c>
      <c r="T6717" t="str">
        <f>IF(Table1[[#This Row],[Units Sold]]&gt; 700,"High Units","low Units")</f>
        <v>low Units</v>
      </c>
      <c r="U6717">
        <f>SUM(Table1[[#This Row],[Operating Profit]])/SUM(Table1[Operating Profit])*100</f>
        <v>3.6250306584559284E-4</v>
      </c>
      <c r="V6717">
        <f>SUM(Table1[[#This Row],[Price per Unit]]*Table1[[#This Row],[Units Sold]])</f>
        <v>2408</v>
      </c>
      <c r="W6717">
        <f>SUM(Table1[[#This Row],[Total Sales]]-Table1[[#This Row],[Operating Profit]])</f>
        <v>1204</v>
      </c>
      <c r="X6717">
        <f>SUM(Table1[[#This Row],[Total Sales]]-Table1[[#This Row],[Cost]])</f>
        <v>1204</v>
      </c>
      <c r="Y6717">
        <f>SUM(Table1[[#This Row],[profit/loss]])/SUM(Table1[profit/loss])</f>
        <v>3.6250306584559282E-6</v>
      </c>
    </row>
    <row r="6718" spans="1:25" x14ac:dyDescent="0.3">
      <c r="A6718" t="s">
        <v>33</v>
      </c>
      <c r="B6718" t="s">
        <v>82</v>
      </c>
      <c r="C6718">
        <v>1197831</v>
      </c>
      <c r="D6718" s="9">
        <v>44328</v>
      </c>
      <c r="E6718" s="8" t="str">
        <f>TEXT(Table1[[#This Row],[Invoice Date]],"dd-mm-yyyy")</f>
        <v>12-05-2021</v>
      </c>
      <c r="F6718" s="1" t="str">
        <f t="shared" si="416"/>
        <v>May</v>
      </c>
      <c r="G6718" s="1" t="str">
        <f t="shared" si="417"/>
        <v>2021</v>
      </c>
      <c r="H6718" s="1" t="str">
        <f t="shared" si="418"/>
        <v>Wednesday</v>
      </c>
      <c r="I6718" s="1" t="str">
        <f t="shared" si="419"/>
        <v>12</v>
      </c>
      <c r="J6718" t="s">
        <v>35</v>
      </c>
      <c r="K6718" t="s">
        <v>105</v>
      </c>
      <c r="L6718" t="s">
        <v>106</v>
      </c>
      <c r="M6718" t="s">
        <v>22</v>
      </c>
      <c r="N6718">
        <v>42</v>
      </c>
      <c r="O6718">
        <v>94</v>
      </c>
      <c r="P6718">
        <v>3948</v>
      </c>
      <c r="Q6718">
        <v>1777</v>
      </c>
      <c r="R6718">
        <v>0.45</v>
      </c>
      <c r="S6718" t="s">
        <v>82</v>
      </c>
      <c r="T6718" t="str">
        <f>IF(Table1[[#This Row],[Units Sold]]&gt; 700,"High Units","low Units")</f>
        <v>low Units</v>
      </c>
      <c r="U6718">
        <f>SUM(Table1[[#This Row],[Operating Profit]])/SUM(Table1[Operating Profit])*100</f>
        <v>5.3502321263091226E-4</v>
      </c>
      <c r="V6718">
        <f>SUM(Table1[[#This Row],[Price per Unit]]*Table1[[#This Row],[Units Sold]])</f>
        <v>3948</v>
      </c>
      <c r="W6718">
        <f>SUM(Table1[[#This Row],[Total Sales]]-Table1[[#This Row],[Operating Profit]])</f>
        <v>2171</v>
      </c>
      <c r="X6718">
        <f>SUM(Table1[[#This Row],[Total Sales]]-Table1[[#This Row],[Cost]])</f>
        <v>1777</v>
      </c>
      <c r="Y6718">
        <f>SUM(Table1[[#This Row],[profit/loss]])/SUM(Table1[profit/loss])</f>
        <v>5.3502321263091229E-6</v>
      </c>
    </row>
    <row r="6719" spans="1:25" x14ac:dyDescent="0.3">
      <c r="A6719" t="s">
        <v>33</v>
      </c>
      <c r="B6719" t="s">
        <v>82</v>
      </c>
      <c r="C6719">
        <v>1197831</v>
      </c>
      <c r="D6719" s="9">
        <v>44361</v>
      </c>
      <c r="E6719" s="8" t="str">
        <f>TEXT(Table1[[#This Row],[Invoice Date]],"dd-mm-yyyy")</f>
        <v>14-06-2021</v>
      </c>
      <c r="F6719" s="1" t="str">
        <f t="shared" si="416"/>
        <v>June</v>
      </c>
      <c r="G6719" s="1" t="str">
        <f t="shared" si="417"/>
        <v>2021</v>
      </c>
      <c r="H6719" s="1" t="str">
        <f t="shared" si="418"/>
        <v>Monday</v>
      </c>
      <c r="I6719" s="1" t="str">
        <f t="shared" si="419"/>
        <v>14</v>
      </c>
      <c r="J6719" t="s">
        <v>35</v>
      </c>
      <c r="K6719" t="s">
        <v>105</v>
      </c>
      <c r="L6719" t="s">
        <v>106</v>
      </c>
      <c r="M6719" t="s">
        <v>16</v>
      </c>
      <c r="N6719">
        <v>37</v>
      </c>
      <c r="O6719">
        <v>144</v>
      </c>
      <c r="P6719">
        <v>5328</v>
      </c>
      <c r="Q6719">
        <v>2664</v>
      </c>
      <c r="R6719">
        <v>0.5</v>
      </c>
      <c r="S6719" t="s">
        <v>82</v>
      </c>
      <c r="T6719" t="str">
        <f>IF(Table1[[#This Row],[Units Sold]]&gt; 700,"High Units","low Units")</f>
        <v>low Units</v>
      </c>
      <c r="U6719">
        <f>SUM(Table1[[#This Row],[Operating Profit]])/SUM(Table1[Operating Profit])*100</f>
        <v>8.0208319552546451E-4</v>
      </c>
      <c r="V6719">
        <f>SUM(Table1[[#This Row],[Price per Unit]]*Table1[[#This Row],[Units Sold]])</f>
        <v>5328</v>
      </c>
      <c r="W6719">
        <f>SUM(Table1[[#This Row],[Total Sales]]-Table1[[#This Row],[Operating Profit]])</f>
        <v>2664</v>
      </c>
      <c r="X6719">
        <f>SUM(Table1[[#This Row],[Total Sales]]-Table1[[#This Row],[Cost]])</f>
        <v>2664</v>
      </c>
      <c r="Y6719">
        <f>SUM(Table1[[#This Row],[profit/loss]])/SUM(Table1[profit/loss])</f>
        <v>8.0208319552546447E-6</v>
      </c>
    </row>
    <row r="6720" spans="1:25" x14ac:dyDescent="0.3">
      <c r="A6720" t="s">
        <v>33</v>
      </c>
      <c r="B6720" t="s">
        <v>82</v>
      </c>
      <c r="C6720">
        <v>1197831</v>
      </c>
      <c r="D6720" s="9">
        <v>44361</v>
      </c>
      <c r="E6720" s="8" t="str">
        <f>TEXT(Table1[[#This Row],[Invoice Date]],"dd-mm-yyyy")</f>
        <v>14-06-2021</v>
      </c>
      <c r="F6720" s="1" t="str">
        <f t="shared" si="416"/>
        <v>June</v>
      </c>
      <c r="G6720" s="1" t="str">
        <f t="shared" si="417"/>
        <v>2021</v>
      </c>
      <c r="H6720" s="1" t="str">
        <f t="shared" si="418"/>
        <v>Monday</v>
      </c>
      <c r="I6720" s="1" t="str">
        <f t="shared" si="419"/>
        <v>14</v>
      </c>
      <c r="J6720" t="s">
        <v>35</v>
      </c>
      <c r="K6720" t="s">
        <v>105</v>
      </c>
      <c r="L6720" t="s">
        <v>106</v>
      </c>
      <c r="M6720" t="s">
        <v>18</v>
      </c>
      <c r="N6720">
        <v>32</v>
      </c>
      <c r="O6720">
        <v>94</v>
      </c>
      <c r="P6720">
        <v>3008</v>
      </c>
      <c r="Q6720">
        <v>1444</v>
      </c>
      <c r="R6720">
        <v>0.48</v>
      </c>
      <c r="S6720" t="s">
        <v>82</v>
      </c>
      <c r="T6720" t="str">
        <f>IF(Table1[[#This Row],[Units Sold]]&gt; 700,"High Units","low Units")</f>
        <v>low Units</v>
      </c>
      <c r="U6720">
        <f>SUM(Table1[[#This Row],[Operating Profit]])/SUM(Table1[Operating Profit])*100</f>
        <v>4.3476281319022929E-4</v>
      </c>
      <c r="V6720">
        <f>SUM(Table1[[#This Row],[Price per Unit]]*Table1[[#This Row],[Units Sold]])</f>
        <v>3008</v>
      </c>
      <c r="W6720">
        <f>SUM(Table1[[#This Row],[Total Sales]]-Table1[[#This Row],[Operating Profit]])</f>
        <v>1564</v>
      </c>
      <c r="X6720">
        <f>SUM(Table1[[#This Row],[Total Sales]]-Table1[[#This Row],[Cost]])</f>
        <v>1444</v>
      </c>
      <c r="Y6720">
        <f>SUM(Table1[[#This Row],[profit/loss]])/SUM(Table1[profit/loss])</f>
        <v>4.3476281319022927E-6</v>
      </c>
    </row>
    <row r="6721" spans="1:25" x14ac:dyDescent="0.3">
      <c r="A6721" t="s">
        <v>33</v>
      </c>
      <c r="B6721" t="s">
        <v>82</v>
      </c>
      <c r="C6721">
        <v>1197831</v>
      </c>
      <c r="D6721" s="9">
        <v>44361</v>
      </c>
      <c r="E6721" s="8" t="str">
        <f>TEXT(Table1[[#This Row],[Invoice Date]],"dd-mm-yyyy")</f>
        <v>14-06-2021</v>
      </c>
      <c r="F6721" s="1" t="str">
        <f t="shared" si="416"/>
        <v>June</v>
      </c>
      <c r="G6721" s="1" t="str">
        <f t="shared" si="417"/>
        <v>2021</v>
      </c>
      <c r="H6721" s="1" t="str">
        <f t="shared" si="418"/>
        <v>Monday</v>
      </c>
      <c r="I6721" s="1" t="str">
        <f t="shared" si="419"/>
        <v>14</v>
      </c>
      <c r="J6721" t="s">
        <v>35</v>
      </c>
      <c r="K6721" t="s">
        <v>105</v>
      </c>
      <c r="L6721" t="s">
        <v>106</v>
      </c>
      <c r="M6721" t="s">
        <v>19</v>
      </c>
      <c r="N6721">
        <v>37</v>
      </c>
      <c r="O6721">
        <v>81</v>
      </c>
      <c r="P6721">
        <v>2997</v>
      </c>
      <c r="Q6721">
        <v>1379</v>
      </c>
      <c r="R6721">
        <v>0.46</v>
      </c>
      <c r="S6721" t="s">
        <v>82</v>
      </c>
      <c r="T6721" t="str">
        <f>IF(Table1[[#This Row],[Units Sold]]&gt; 700,"High Units","low Units")</f>
        <v>low Units</v>
      </c>
      <c r="U6721">
        <f>SUM(Table1[[#This Row],[Operating Profit]])/SUM(Table1[Operating Profit])*100</f>
        <v>4.1519246495105687E-4</v>
      </c>
      <c r="V6721">
        <f>SUM(Table1[[#This Row],[Price per Unit]]*Table1[[#This Row],[Units Sold]])</f>
        <v>2997</v>
      </c>
      <c r="W6721">
        <f>SUM(Table1[[#This Row],[Total Sales]]-Table1[[#This Row],[Operating Profit]])</f>
        <v>1618</v>
      </c>
      <c r="X6721">
        <f>SUM(Table1[[#This Row],[Total Sales]]-Table1[[#This Row],[Cost]])</f>
        <v>1379</v>
      </c>
      <c r="Y6721">
        <f>SUM(Table1[[#This Row],[profit/loss]])/SUM(Table1[profit/loss])</f>
        <v>4.1519246495105685E-6</v>
      </c>
    </row>
    <row r="6722" spans="1:25" x14ac:dyDescent="0.3">
      <c r="A6722" t="s">
        <v>33</v>
      </c>
      <c r="B6722" t="s">
        <v>82</v>
      </c>
      <c r="C6722">
        <v>1197831</v>
      </c>
      <c r="D6722" s="9">
        <v>44361</v>
      </c>
      <c r="E6722" s="8" t="str">
        <f>TEXT(Table1[[#This Row],[Invoice Date]],"dd-mm-yyyy")</f>
        <v>14-06-2021</v>
      </c>
      <c r="F6722" s="1" t="str">
        <f t="shared" si="416"/>
        <v>June</v>
      </c>
      <c r="G6722" s="1" t="str">
        <f t="shared" si="417"/>
        <v>2021</v>
      </c>
      <c r="H6722" s="1" t="str">
        <f t="shared" si="418"/>
        <v>Monday</v>
      </c>
      <c r="I6722" s="1" t="str">
        <f t="shared" si="419"/>
        <v>14</v>
      </c>
      <c r="J6722" t="s">
        <v>35</v>
      </c>
      <c r="K6722" t="s">
        <v>105</v>
      </c>
      <c r="L6722" t="s">
        <v>106</v>
      </c>
      <c r="M6722" t="s">
        <v>20</v>
      </c>
      <c r="N6722">
        <v>38</v>
      </c>
      <c r="O6722">
        <v>80</v>
      </c>
      <c r="P6722">
        <v>3040</v>
      </c>
      <c r="Q6722">
        <v>1368</v>
      </c>
      <c r="R6722">
        <v>0.45</v>
      </c>
      <c r="S6722" t="s">
        <v>82</v>
      </c>
      <c r="T6722" t="str">
        <f>IF(Table1[[#This Row],[Units Sold]]&gt; 700,"High Units","low Units")</f>
        <v>low Units</v>
      </c>
      <c r="U6722">
        <f>SUM(Table1[[#This Row],[Operating Profit]])/SUM(Table1[Operating Profit])*100</f>
        <v>4.1188055986442776E-4</v>
      </c>
      <c r="V6722">
        <f>SUM(Table1[[#This Row],[Price per Unit]]*Table1[[#This Row],[Units Sold]])</f>
        <v>3040</v>
      </c>
      <c r="W6722">
        <f>SUM(Table1[[#This Row],[Total Sales]]-Table1[[#This Row],[Operating Profit]])</f>
        <v>1672</v>
      </c>
      <c r="X6722">
        <f>SUM(Table1[[#This Row],[Total Sales]]-Table1[[#This Row],[Cost]])</f>
        <v>1368</v>
      </c>
      <c r="Y6722">
        <f>SUM(Table1[[#This Row],[profit/loss]])/SUM(Table1[profit/loss])</f>
        <v>4.1188055986442774E-6</v>
      </c>
    </row>
    <row r="6723" spans="1:25" x14ac:dyDescent="0.3">
      <c r="A6723" t="s">
        <v>33</v>
      </c>
      <c r="B6723" t="s">
        <v>82</v>
      </c>
      <c r="C6723">
        <v>1197831</v>
      </c>
      <c r="D6723" s="9">
        <v>44361</v>
      </c>
      <c r="E6723" s="8" t="str">
        <f>TEXT(Table1[[#This Row],[Invoice Date]],"dd-mm-yyyy")</f>
        <v>14-06-2021</v>
      </c>
      <c r="F6723" s="1" t="str">
        <f t="shared" ref="F6723:F6786" si="420">TEXT(D6723,"mmmm")</f>
        <v>June</v>
      </c>
      <c r="G6723" s="1" t="str">
        <f t="shared" ref="G6723:G6786" si="421">TEXT(D6723,"YYYY")</f>
        <v>2021</v>
      </c>
      <c r="H6723" s="1" t="str">
        <f t="shared" ref="H6723:H6786" si="422">TEXT(D6723,"dddd")</f>
        <v>Monday</v>
      </c>
      <c r="I6723" s="1" t="str">
        <f t="shared" ref="I6723:I6786" si="423">TEXT(D6723,"dd")</f>
        <v>14</v>
      </c>
      <c r="J6723" t="s">
        <v>35</v>
      </c>
      <c r="K6723" t="s">
        <v>105</v>
      </c>
      <c r="L6723" t="s">
        <v>106</v>
      </c>
      <c r="M6723" t="s">
        <v>21</v>
      </c>
      <c r="N6723">
        <v>54</v>
      </c>
      <c r="O6723">
        <v>83</v>
      </c>
      <c r="P6723">
        <v>4482</v>
      </c>
      <c r="Q6723">
        <v>2151</v>
      </c>
      <c r="R6723">
        <v>0.48</v>
      </c>
      <c r="S6723" t="s">
        <v>82</v>
      </c>
      <c r="T6723" t="str">
        <f>IF(Table1[[#This Row],[Units Sold]]&gt; 700,"High Units","low Units")</f>
        <v>low Units</v>
      </c>
      <c r="U6723">
        <f>SUM(Table1[[#This Row],[Operating Profit]])/SUM(Table1[Operating Profit])*100</f>
        <v>6.4762798557630407E-4</v>
      </c>
      <c r="V6723">
        <f>SUM(Table1[[#This Row],[Price per Unit]]*Table1[[#This Row],[Units Sold]])</f>
        <v>4482</v>
      </c>
      <c r="W6723">
        <f>SUM(Table1[[#This Row],[Total Sales]]-Table1[[#This Row],[Operating Profit]])</f>
        <v>2331</v>
      </c>
      <c r="X6723">
        <f>SUM(Table1[[#This Row],[Total Sales]]-Table1[[#This Row],[Cost]])</f>
        <v>2151</v>
      </c>
      <c r="Y6723">
        <f>SUM(Table1[[#This Row],[profit/loss]])/SUM(Table1[profit/loss])</f>
        <v>6.4762798557630408E-6</v>
      </c>
    </row>
    <row r="6724" spans="1:25" x14ac:dyDescent="0.3">
      <c r="A6724" t="s">
        <v>33</v>
      </c>
      <c r="B6724" t="s">
        <v>82</v>
      </c>
      <c r="C6724">
        <v>1197831</v>
      </c>
      <c r="D6724" s="9">
        <v>44361</v>
      </c>
      <c r="E6724" s="8" t="str">
        <f>TEXT(Table1[[#This Row],[Invoice Date]],"dd-mm-yyyy")</f>
        <v>14-06-2021</v>
      </c>
      <c r="F6724" s="1" t="str">
        <f t="shared" si="420"/>
        <v>June</v>
      </c>
      <c r="G6724" s="1" t="str">
        <f t="shared" si="421"/>
        <v>2021</v>
      </c>
      <c r="H6724" s="1" t="str">
        <f t="shared" si="422"/>
        <v>Monday</v>
      </c>
      <c r="I6724" s="1" t="str">
        <f t="shared" si="423"/>
        <v>14</v>
      </c>
      <c r="J6724" t="s">
        <v>35</v>
      </c>
      <c r="K6724" t="s">
        <v>105</v>
      </c>
      <c r="L6724" t="s">
        <v>106</v>
      </c>
      <c r="M6724" t="s">
        <v>22</v>
      </c>
      <c r="N6724">
        <v>58</v>
      </c>
      <c r="O6724">
        <v>117</v>
      </c>
      <c r="P6724">
        <v>6786</v>
      </c>
      <c r="Q6724">
        <v>3325</v>
      </c>
      <c r="R6724">
        <v>0.49</v>
      </c>
      <c r="S6724" t="s">
        <v>82</v>
      </c>
      <c r="T6724" t="str">
        <f>IF(Table1[[#This Row],[Units Sold]]&gt; 700,"High Units","low Units")</f>
        <v>low Units</v>
      </c>
      <c r="U6724">
        <f>SUM(Table1[[#This Row],[Operating Profit]])/SUM(Table1[Operating Profit])*100</f>
        <v>1.0010985830038173E-3</v>
      </c>
      <c r="V6724">
        <f>SUM(Table1[[#This Row],[Price per Unit]]*Table1[[#This Row],[Units Sold]])</f>
        <v>6786</v>
      </c>
      <c r="W6724">
        <f>SUM(Table1[[#This Row],[Total Sales]]-Table1[[#This Row],[Operating Profit]])</f>
        <v>3461</v>
      </c>
      <c r="X6724">
        <f>SUM(Table1[[#This Row],[Total Sales]]-Table1[[#This Row],[Cost]])</f>
        <v>3325</v>
      </c>
      <c r="Y6724">
        <f>SUM(Table1[[#This Row],[profit/loss]])/SUM(Table1[profit/loss])</f>
        <v>1.0010985830038173E-5</v>
      </c>
    </row>
    <row r="6725" spans="1:25" x14ac:dyDescent="0.3">
      <c r="A6725" t="s">
        <v>33</v>
      </c>
      <c r="B6725" t="s">
        <v>82</v>
      </c>
      <c r="C6725">
        <v>1197831</v>
      </c>
      <c r="D6725" s="9">
        <v>44389</v>
      </c>
      <c r="E6725" s="8" t="str">
        <f>TEXT(Table1[[#This Row],[Invoice Date]],"dd-mm-yyyy")</f>
        <v>12-07-2021</v>
      </c>
      <c r="F6725" s="1" t="str">
        <f t="shared" si="420"/>
        <v>July</v>
      </c>
      <c r="G6725" s="1" t="str">
        <f t="shared" si="421"/>
        <v>2021</v>
      </c>
      <c r="H6725" s="1" t="str">
        <f t="shared" si="422"/>
        <v>Monday</v>
      </c>
      <c r="I6725" s="1" t="str">
        <f t="shared" si="423"/>
        <v>12</v>
      </c>
      <c r="J6725" t="s">
        <v>35</v>
      </c>
      <c r="K6725" t="s">
        <v>105</v>
      </c>
      <c r="L6725" t="s">
        <v>106</v>
      </c>
      <c r="M6725" t="s">
        <v>16</v>
      </c>
      <c r="N6725">
        <v>51</v>
      </c>
      <c r="O6725">
        <v>182</v>
      </c>
      <c r="P6725">
        <v>9282</v>
      </c>
      <c r="Q6725">
        <v>4641</v>
      </c>
      <c r="R6725">
        <v>0.5</v>
      </c>
      <c r="S6725" t="s">
        <v>82</v>
      </c>
      <c r="T6725" t="str">
        <f>IF(Table1[[#This Row],[Units Sold]]&gt; 700,"High Units","low Units")</f>
        <v>low Units</v>
      </c>
      <c r="U6725">
        <f>SUM(Table1[[#This Row],[Operating Profit]])/SUM(Table1[Operating Profit])*100</f>
        <v>1.3973228642769071E-3</v>
      </c>
      <c r="V6725">
        <f>SUM(Table1[[#This Row],[Price per Unit]]*Table1[[#This Row],[Units Sold]])</f>
        <v>9282</v>
      </c>
      <c r="W6725">
        <f>SUM(Table1[[#This Row],[Total Sales]]-Table1[[#This Row],[Operating Profit]])</f>
        <v>4641</v>
      </c>
      <c r="X6725">
        <f>SUM(Table1[[#This Row],[Total Sales]]-Table1[[#This Row],[Cost]])</f>
        <v>4641</v>
      </c>
      <c r="Y6725">
        <f>SUM(Table1[[#This Row],[profit/loss]])/SUM(Table1[profit/loss])</f>
        <v>1.3973228642769072E-5</v>
      </c>
    </row>
    <row r="6726" spans="1:25" x14ac:dyDescent="0.3">
      <c r="A6726" t="s">
        <v>33</v>
      </c>
      <c r="B6726" t="s">
        <v>82</v>
      </c>
      <c r="C6726">
        <v>1197831</v>
      </c>
      <c r="D6726" s="9">
        <v>44389</v>
      </c>
      <c r="E6726" s="8" t="str">
        <f>TEXT(Table1[[#This Row],[Invoice Date]],"dd-mm-yyyy")</f>
        <v>12-07-2021</v>
      </c>
      <c r="F6726" s="1" t="str">
        <f t="shared" si="420"/>
        <v>July</v>
      </c>
      <c r="G6726" s="1" t="str">
        <f t="shared" si="421"/>
        <v>2021</v>
      </c>
      <c r="H6726" s="1" t="str">
        <f t="shared" si="422"/>
        <v>Monday</v>
      </c>
      <c r="I6726" s="1" t="str">
        <f t="shared" si="423"/>
        <v>12</v>
      </c>
      <c r="J6726" t="s">
        <v>35</v>
      </c>
      <c r="K6726" t="s">
        <v>105</v>
      </c>
      <c r="L6726" t="s">
        <v>106</v>
      </c>
      <c r="M6726" t="s">
        <v>18</v>
      </c>
      <c r="N6726">
        <v>49</v>
      </c>
      <c r="O6726">
        <v>119</v>
      </c>
      <c r="P6726">
        <v>5831</v>
      </c>
      <c r="Q6726">
        <v>2916</v>
      </c>
      <c r="R6726">
        <v>0.5</v>
      </c>
      <c r="S6726" t="s">
        <v>82</v>
      </c>
      <c r="T6726" t="str">
        <f>IF(Table1[[#This Row],[Units Sold]]&gt; 700,"High Units","low Units")</f>
        <v>low Units</v>
      </c>
      <c r="U6726">
        <f>SUM(Table1[[#This Row],[Operating Profit]])/SUM(Table1[Operating Profit])*100</f>
        <v>8.7795593023733283E-4</v>
      </c>
      <c r="V6726">
        <f>SUM(Table1[[#This Row],[Price per Unit]]*Table1[[#This Row],[Units Sold]])</f>
        <v>5831</v>
      </c>
      <c r="W6726">
        <f>SUM(Table1[[#This Row],[Total Sales]]-Table1[[#This Row],[Operating Profit]])</f>
        <v>2915</v>
      </c>
      <c r="X6726">
        <f>SUM(Table1[[#This Row],[Total Sales]]-Table1[[#This Row],[Cost]])</f>
        <v>2916</v>
      </c>
      <c r="Y6726">
        <f>SUM(Table1[[#This Row],[profit/loss]])/SUM(Table1[profit/loss])</f>
        <v>8.7795593023733278E-6</v>
      </c>
    </row>
    <row r="6727" spans="1:25" x14ac:dyDescent="0.3">
      <c r="A6727" t="s">
        <v>33</v>
      </c>
      <c r="B6727" t="s">
        <v>82</v>
      </c>
      <c r="C6727">
        <v>1197831</v>
      </c>
      <c r="D6727" s="9">
        <v>44389</v>
      </c>
      <c r="E6727" s="8" t="str">
        <f>TEXT(Table1[[#This Row],[Invoice Date]],"dd-mm-yyyy")</f>
        <v>12-07-2021</v>
      </c>
      <c r="F6727" s="1" t="str">
        <f t="shared" si="420"/>
        <v>July</v>
      </c>
      <c r="G6727" s="1" t="str">
        <f t="shared" si="421"/>
        <v>2021</v>
      </c>
      <c r="H6727" s="1" t="str">
        <f t="shared" si="422"/>
        <v>Monday</v>
      </c>
      <c r="I6727" s="1" t="str">
        <f t="shared" si="423"/>
        <v>12</v>
      </c>
      <c r="J6727" t="s">
        <v>35</v>
      </c>
      <c r="K6727" t="s">
        <v>105</v>
      </c>
      <c r="L6727" t="s">
        <v>106</v>
      </c>
      <c r="M6727" t="s">
        <v>19</v>
      </c>
      <c r="N6727">
        <v>42</v>
      </c>
      <c r="O6727">
        <v>102</v>
      </c>
      <c r="P6727">
        <v>4284</v>
      </c>
      <c r="Q6727">
        <v>1971</v>
      </c>
      <c r="R6727">
        <v>0.46</v>
      </c>
      <c r="S6727" t="s">
        <v>82</v>
      </c>
      <c r="T6727" t="str">
        <f>IF(Table1[[#This Row],[Units Sold]]&gt; 700,"High Units","low Units")</f>
        <v>low Units</v>
      </c>
      <c r="U6727">
        <f>SUM(Table1[[#This Row],[Operating Profit]])/SUM(Table1[Operating Profit])*100</f>
        <v>5.9343317506782675E-4</v>
      </c>
      <c r="V6727">
        <f>SUM(Table1[[#This Row],[Price per Unit]]*Table1[[#This Row],[Units Sold]])</f>
        <v>4284</v>
      </c>
      <c r="W6727">
        <f>SUM(Table1[[#This Row],[Total Sales]]-Table1[[#This Row],[Operating Profit]])</f>
        <v>2313</v>
      </c>
      <c r="X6727">
        <f>SUM(Table1[[#This Row],[Total Sales]]-Table1[[#This Row],[Cost]])</f>
        <v>1971</v>
      </c>
      <c r="Y6727">
        <f>SUM(Table1[[#This Row],[profit/loss]])/SUM(Table1[profit/loss])</f>
        <v>5.9343317506782678E-6</v>
      </c>
    </row>
    <row r="6728" spans="1:25" x14ac:dyDescent="0.3">
      <c r="A6728" t="s">
        <v>33</v>
      </c>
      <c r="B6728" t="s">
        <v>82</v>
      </c>
      <c r="C6728">
        <v>1197831</v>
      </c>
      <c r="D6728" s="9">
        <v>44389</v>
      </c>
      <c r="E6728" s="8" t="str">
        <f>TEXT(Table1[[#This Row],[Invoice Date]],"dd-mm-yyyy")</f>
        <v>12-07-2021</v>
      </c>
      <c r="F6728" s="1" t="str">
        <f t="shared" si="420"/>
        <v>July</v>
      </c>
      <c r="G6728" s="1" t="str">
        <f t="shared" si="421"/>
        <v>2021</v>
      </c>
      <c r="H6728" s="1" t="str">
        <f t="shared" si="422"/>
        <v>Monday</v>
      </c>
      <c r="I6728" s="1" t="str">
        <f t="shared" si="423"/>
        <v>12</v>
      </c>
      <c r="J6728" t="s">
        <v>35</v>
      </c>
      <c r="K6728" t="s">
        <v>105</v>
      </c>
      <c r="L6728" t="s">
        <v>106</v>
      </c>
      <c r="M6728" t="s">
        <v>20</v>
      </c>
      <c r="N6728">
        <v>43</v>
      </c>
      <c r="O6728">
        <v>75</v>
      </c>
      <c r="P6728">
        <v>3225</v>
      </c>
      <c r="Q6728">
        <v>1580</v>
      </c>
      <c r="R6728">
        <v>0.49</v>
      </c>
      <c r="S6728" t="s">
        <v>82</v>
      </c>
      <c r="T6728" t="str">
        <f>IF(Table1[[#This Row],[Units Sold]]&gt; 700,"High Units","low Units")</f>
        <v>low Units</v>
      </c>
      <c r="U6728">
        <f>SUM(Table1[[#This Row],[Operating Profit]])/SUM(Table1[Operating Profit])*100</f>
        <v>4.7571000335218985E-4</v>
      </c>
      <c r="V6728">
        <f>SUM(Table1[[#This Row],[Price per Unit]]*Table1[[#This Row],[Units Sold]])</f>
        <v>3225</v>
      </c>
      <c r="W6728">
        <f>SUM(Table1[[#This Row],[Total Sales]]-Table1[[#This Row],[Operating Profit]])</f>
        <v>1645</v>
      </c>
      <c r="X6728">
        <f>SUM(Table1[[#This Row],[Total Sales]]-Table1[[#This Row],[Cost]])</f>
        <v>1580</v>
      </c>
      <c r="Y6728">
        <f>SUM(Table1[[#This Row],[profit/loss]])/SUM(Table1[profit/loss])</f>
        <v>4.7571000335218987E-6</v>
      </c>
    </row>
    <row r="6729" spans="1:25" x14ac:dyDescent="0.3">
      <c r="A6729" t="s">
        <v>33</v>
      </c>
      <c r="B6729" t="s">
        <v>82</v>
      </c>
      <c r="C6729">
        <v>1197831</v>
      </c>
      <c r="D6729" s="9">
        <v>44389</v>
      </c>
      <c r="E6729" s="8" t="str">
        <f>TEXT(Table1[[#This Row],[Invoice Date]],"dd-mm-yyyy")</f>
        <v>12-07-2021</v>
      </c>
      <c r="F6729" s="1" t="str">
        <f t="shared" si="420"/>
        <v>July</v>
      </c>
      <c r="G6729" s="1" t="str">
        <f t="shared" si="421"/>
        <v>2021</v>
      </c>
      <c r="H6729" s="1" t="str">
        <f t="shared" si="422"/>
        <v>Monday</v>
      </c>
      <c r="I6729" s="1" t="str">
        <f t="shared" si="423"/>
        <v>12</v>
      </c>
      <c r="J6729" t="s">
        <v>35</v>
      </c>
      <c r="K6729" t="s">
        <v>105</v>
      </c>
      <c r="L6729" t="s">
        <v>106</v>
      </c>
      <c r="M6729" t="s">
        <v>21</v>
      </c>
      <c r="N6729">
        <v>56</v>
      </c>
      <c r="O6729">
        <v>91</v>
      </c>
      <c r="P6729">
        <v>5096</v>
      </c>
      <c r="Q6729">
        <v>2344</v>
      </c>
      <c r="R6729">
        <v>0.46</v>
      </c>
      <c r="S6729" t="s">
        <v>82</v>
      </c>
      <c r="T6729" t="str">
        <f>IF(Table1[[#This Row],[Units Sold]]&gt; 700,"High Units","low Units")</f>
        <v>low Units</v>
      </c>
      <c r="U6729">
        <f>SUM(Table1[[#This Row],[Operating Profit]])/SUM(Table1[Operating Profit])*100</f>
        <v>7.0573686573261591E-4</v>
      </c>
      <c r="V6729">
        <f>SUM(Table1[[#This Row],[Price per Unit]]*Table1[[#This Row],[Units Sold]])</f>
        <v>5096</v>
      </c>
      <c r="W6729">
        <f>SUM(Table1[[#This Row],[Total Sales]]-Table1[[#This Row],[Operating Profit]])</f>
        <v>2752</v>
      </c>
      <c r="X6729">
        <f>SUM(Table1[[#This Row],[Total Sales]]-Table1[[#This Row],[Cost]])</f>
        <v>2344</v>
      </c>
      <c r="Y6729">
        <f>SUM(Table1[[#This Row],[profit/loss]])/SUM(Table1[profit/loss])</f>
        <v>7.057368657326159E-6</v>
      </c>
    </row>
    <row r="6730" spans="1:25" x14ac:dyDescent="0.3">
      <c r="A6730" t="s">
        <v>33</v>
      </c>
      <c r="B6730" t="s">
        <v>82</v>
      </c>
      <c r="C6730">
        <v>1197831</v>
      </c>
      <c r="D6730" s="9">
        <v>44389</v>
      </c>
      <c r="E6730" s="8" t="str">
        <f>TEXT(Table1[[#This Row],[Invoice Date]],"dd-mm-yyyy")</f>
        <v>12-07-2021</v>
      </c>
      <c r="F6730" s="1" t="str">
        <f t="shared" si="420"/>
        <v>July</v>
      </c>
      <c r="G6730" s="1" t="str">
        <f t="shared" si="421"/>
        <v>2021</v>
      </c>
      <c r="H6730" s="1" t="str">
        <f t="shared" si="422"/>
        <v>Monday</v>
      </c>
      <c r="I6730" s="1" t="str">
        <f t="shared" si="423"/>
        <v>12</v>
      </c>
      <c r="J6730" t="s">
        <v>35</v>
      </c>
      <c r="K6730" t="s">
        <v>105</v>
      </c>
      <c r="L6730" t="s">
        <v>106</v>
      </c>
      <c r="M6730" t="s">
        <v>22</v>
      </c>
      <c r="N6730">
        <v>60</v>
      </c>
      <c r="O6730">
        <v>140</v>
      </c>
      <c r="P6730">
        <v>8400</v>
      </c>
      <c r="Q6730">
        <v>4116</v>
      </c>
      <c r="R6730">
        <v>0.49</v>
      </c>
      <c r="S6730" t="s">
        <v>82</v>
      </c>
      <c r="T6730" t="str">
        <f>IF(Table1[[#This Row],[Units Sold]]&gt; 700,"High Units","low Units")</f>
        <v>low Units</v>
      </c>
      <c r="U6730">
        <f>SUM(Table1[[#This Row],[Operating Profit]])/SUM(Table1[Operating Profit])*100</f>
        <v>1.239254666960515E-3</v>
      </c>
      <c r="V6730">
        <f>SUM(Table1[[#This Row],[Price per Unit]]*Table1[[#This Row],[Units Sold]])</f>
        <v>8400</v>
      </c>
      <c r="W6730">
        <f>SUM(Table1[[#This Row],[Total Sales]]-Table1[[#This Row],[Operating Profit]])</f>
        <v>4284</v>
      </c>
      <c r="X6730">
        <f>SUM(Table1[[#This Row],[Total Sales]]-Table1[[#This Row],[Cost]])</f>
        <v>4116</v>
      </c>
      <c r="Y6730">
        <f>SUM(Table1[[#This Row],[profit/loss]])/SUM(Table1[profit/loss])</f>
        <v>1.239254666960515E-5</v>
      </c>
    </row>
    <row r="6731" spans="1:25" x14ac:dyDescent="0.3">
      <c r="A6731" t="s">
        <v>33</v>
      </c>
      <c r="B6731" t="s">
        <v>82</v>
      </c>
      <c r="C6731">
        <v>1197831</v>
      </c>
      <c r="D6731" s="9">
        <v>44421</v>
      </c>
      <c r="E6731" s="8" t="str">
        <f>TEXT(Table1[[#This Row],[Invoice Date]],"dd-mm-yyyy")</f>
        <v>13-08-2021</v>
      </c>
      <c r="F6731" s="1" t="str">
        <f t="shared" si="420"/>
        <v>August</v>
      </c>
      <c r="G6731" s="1" t="str">
        <f t="shared" si="421"/>
        <v>2021</v>
      </c>
      <c r="H6731" s="1" t="str">
        <f t="shared" si="422"/>
        <v>Friday</v>
      </c>
      <c r="I6731" s="1" t="str">
        <f t="shared" si="423"/>
        <v>13</v>
      </c>
      <c r="J6731" t="s">
        <v>35</v>
      </c>
      <c r="K6731" t="s">
        <v>105</v>
      </c>
      <c r="L6731" t="s">
        <v>106</v>
      </c>
      <c r="M6731" t="s">
        <v>16</v>
      </c>
      <c r="N6731">
        <v>56</v>
      </c>
      <c r="O6731">
        <v>189</v>
      </c>
      <c r="P6731">
        <v>10584</v>
      </c>
      <c r="Q6731">
        <v>5292</v>
      </c>
      <c r="R6731">
        <v>0.5</v>
      </c>
      <c r="S6731" t="s">
        <v>82</v>
      </c>
      <c r="T6731" t="str">
        <f>IF(Table1[[#This Row],[Units Sold]]&gt; 700,"High Units","low Units")</f>
        <v>low Units</v>
      </c>
      <c r="U6731">
        <f>SUM(Table1[[#This Row],[Operating Profit]])/SUM(Table1[Operating Profit])*100</f>
        <v>1.5933274289492336E-3</v>
      </c>
      <c r="V6731">
        <f>SUM(Table1[[#This Row],[Price per Unit]]*Table1[[#This Row],[Units Sold]])</f>
        <v>10584</v>
      </c>
      <c r="W6731">
        <f>SUM(Table1[[#This Row],[Total Sales]]-Table1[[#This Row],[Operating Profit]])</f>
        <v>5292</v>
      </c>
      <c r="X6731">
        <f>SUM(Table1[[#This Row],[Total Sales]]-Table1[[#This Row],[Cost]])</f>
        <v>5292</v>
      </c>
      <c r="Y6731">
        <f>SUM(Table1[[#This Row],[profit/loss]])/SUM(Table1[profit/loss])</f>
        <v>1.5933274289492335E-5</v>
      </c>
    </row>
    <row r="6732" spans="1:25" x14ac:dyDescent="0.3">
      <c r="A6732" t="s">
        <v>33</v>
      </c>
      <c r="B6732" t="s">
        <v>82</v>
      </c>
      <c r="C6732">
        <v>1197831</v>
      </c>
      <c r="D6732" s="9">
        <v>44421</v>
      </c>
      <c r="E6732" s="8" t="str">
        <f>TEXT(Table1[[#This Row],[Invoice Date]],"dd-mm-yyyy")</f>
        <v>13-08-2021</v>
      </c>
      <c r="F6732" s="1" t="str">
        <f t="shared" si="420"/>
        <v>August</v>
      </c>
      <c r="G6732" s="1" t="str">
        <f t="shared" si="421"/>
        <v>2021</v>
      </c>
      <c r="H6732" s="1" t="str">
        <f t="shared" si="422"/>
        <v>Friday</v>
      </c>
      <c r="I6732" s="1" t="str">
        <f t="shared" si="423"/>
        <v>13</v>
      </c>
      <c r="J6732" t="s">
        <v>35</v>
      </c>
      <c r="K6732" t="s">
        <v>105</v>
      </c>
      <c r="L6732" t="s">
        <v>106</v>
      </c>
      <c r="M6732" t="s">
        <v>18</v>
      </c>
      <c r="N6732">
        <v>51</v>
      </c>
      <c r="O6732">
        <v>111</v>
      </c>
      <c r="P6732">
        <v>5661</v>
      </c>
      <c r="Q6732">
        <v>2547</v>
      </c>
      <c r="R6732">
        <v>0.45</v>
      </c>
      <c r="S6732" t="s">
        <v>82</v>
      </c>
      <c r="T6732" t="str">
        <f>IF(Table1[[#This Row],[Units Sold]]&gt; 700,"High Units","low Units")</f>
        <v>low Units</v>
      </c>
      <c r="U6732">
        <f>SUM(Table1[[#This Row],[Operating Profit]])/SUM(Table1[Operating Profit])*100</f>
        <v>7.668565686949542E-4</v>
      </c>
      <c r="V6732">
        <f>SUM(Table1[[#This Row],[Price per Unit]]*Table1[[#This Row],[Units Sold]])</f>
        <v>5661</v>
      </c>
      <c r="W6732">
        <f>SUM(Table1[[#This Row],[Total Sales]]-Table1[[#This Row],[Operating Profit]])</f>
        <v>3114</v>
      </c>
      <c r="X6732">
        <f>SUM(Table1[[#This Row],[Total Sales]]-Table1[[#This Row],[Cost]])</f>
        <v>2547</v>
      </c>
      <c r="Y6732">
        <f>SUM(Table1[[#This Row],[profit/loss]])/SUM(Table1[profit/loss])</f>
        <v>7.6685656869495417E-6</v>
      </c>
    </row>
    <row r="6733" spans="1:25" x14ac:dyDescent="0.3">
      <c r="A6733" t="s">
        <v>33</v>
      </c>
      <c r="B6733" t="s">
        <v>82</v>
      </c>
      <c r="C6733">
        <v>1197831</v>
      </c>
      <c r="D6733" s="9">
        <v>44421</v>
      </c>
      <c r="E6733" s="8" t="str">
        <f>TEXT(Table1[[#This Row],[Invoice Date]],"dd-mm-yyyy")</f>
        <v>13-08-2021</v>
      </c>
      <c r="F6733" s="1" t="str">
        <f t="shared" si="420"/>
        <v>August</v>
      </c>
      <c r="G6733" s="1" t="str">
        <f t="shared" si="421"/>
        <v>2021</v>
      </c>
      <c r="H6733" s="1" t="str">
        <f t="shared" si="422"/>
        <v>Friday</v>
      </c>
      <c r="I6733" s="1" t="str">
        <f t="shared" si="423"/>
        <v>13</v>
      </c>
      <c r="J6733" t="s">
        <v>35</v>
      </c>
      <c r="K6733" t="s">
        <v>105</v>
      </c>
      <c r="L6733" t="s">
        <v>106</v>
      </c>
      <c r="M6733" t="s">
        <v>19</v>
      </c>
      <c r="N6733">
        <v>47</v>
      </c>
      <c r="O6733">
        <v>102</v>
      </c>
      <c r="P6733">
        <v>4794</v>
      </c>
      <c r="Q6733">
        <v>2397</v>
      </c>
      <c r="R6733">
        <v>0.5</v>
      </c>
      <c r="S6733" t="s">
        <v>82</v>
      </c>
      <c r="T6733" t="str">
        <f>IF(Table1[[#This Row],[Units Sold]]&gt; 700,"High Units","low Units")</f>
        <v>low Units</v>
      </c>
      <c r="U6733">
        <f>SUM(Table1[[#This Row],[Operating Profit]])/SUM(Table1[Operating Profit])*100</f>
        <v>7.2169422660455645E-4</v>
      </c>
      <c r="V6733">
        <f>SUM(Table1[[#This Row],[Price per Unit]]*Table1[[#This Row],[Units Sold]])</f>
        <v>4794</v>
      </c>
      <c r="W6733">
        <f>SUM(Table1[[#This Row],[Total Sales]]-Table1[[#This Row],[Operating Profit]])</f>
        <v>2397</v>
      </c>
      <c r="X6733">
        <f>SUM(Table1[[#This Row],[Total Sales]]-Table1[[#This Row],[Cost]])</f>
        <v>2397</v>
      </c>
      <c r="Y6733">
        <f>SUM(Table1[[#This Row],[profit/loss]])/SUM(Table1[profit/loss])</f>
        <v>7.2169422660455645E-6</v>
      </c>
    </row>
    <row r="6734" spans="1:25" x14ac:dyDescent="0.3">
      <c r="A6734" t="s">
        <v>33</v>
      </c>
      <c r="B6734" t="s">
        <v>82</v>
      </c>
      <c r="C6734">
        <v>1197831</v>
      </c>
      <c r="D6734" s="9">
        <v>44421</v>
      </c>
      <c r="E6734" s="8" t="str">
        <f>TEXT(Table1[[#This Row],[Invoice Date]],"dd-mm-yyyy")</f>
        <v>13-08-2021</v>
      </c>
      <c r="F6734" s="1" t="str">
        <f t="shared" si="420"/>
        <v>August</v>
      </c>
      <c r="G6734" s="1" t="str">
        <f t="shared" si="421"/>
        <v>2021</v>
      </c>
      <c r="H6734" s="1" t="str">
        <f t="shared" si="422"/>
        <v>Friday</v>
      </c>
      <c r="I6734" s="1" t="str">
        <f t="shared" si="423"/>
        <v>13</v>
      </c>
      <c r="J6734" t="s">
        <v>35</v>
      </c>
      <c r="K6734" t="s">
        <v>105</v>
      </c>
      <c r="L6734" t="s">
        <v>106</v>
      </c>
      <c r="M6734" t="s">
        <v>20</v>
      </c>
      <c r="N6734">
        <v>37</v>
      </c>
      <c r="O6734">
        <v>90</v>
      </c>
      <c r="P6734">
        <v>3330</v>
      </c>
      <c r="Q6734">
        <v>1632</v>
      </c>
      <c r="R6734">
        <v>0.49</v>
      </c>
      <c r="S6734" t="s">
        <v>82</v>
      </c>
      <c r="T6734" t="str">
        <f>IF(Table1[[#This Row],[Units Sold]]&gt; 700,"High Units","low Units")</f>
        <v>low Units</v>
      </c>
      <c r="U6734">
        <f>SUM(Table1[[#This Row],[Operating Profit]])/SUM(Table1[Operating Profit])*100</f>
        <v>4.9136628194352779E-4</v>
      </c>
      <c r="V6734">
        <f>SUM(Table1[[#This Row],[Price per Unit]]*Table1[[#This Row],[Units Sold]])</f>
        <v>3330</v>
      </c>
      <c r="W6734">
        <f>SUM(Table1[[#This Row],[Total Sales]]-Table1[[#This Row],[Operating Profit]])</f>
        <v>1698</v>
      </c>
      <c r="X6734">
        <f>SUM(Table1[[#This Row],[Total Sales]]-Table1[[#This Row],[Cost]])</f>
        <v>1632</v>
      </c>
      <c r="Y6734">
        <f>SUM(Table1[[#This Row],[profit/loss]])/SUM(Table1[profit/loss])</f>
        <v>4.9136628194352775E-6</v>
      </c>
    </row>
    <row r="6735" spans="1:25" x14ac:dyDescent="0.3">
      <c r="A6735" t="s">
        <v>33</v>
      </c>
      <c r="B6735" t="s">
        <v>82</v>
      </c>
      <c r="C6735">
        <v>1197831</v>
      </c>
      <c r="D6735" s="9">
        <v>44421</v>
      </c>
      <c r="E6735" s="8" t="str">
        <f>TEXT(Table1[[#This Row],[Invoice Date]],"dd-mm-yyyy")</f>
        <v>13-08-2021</v>
      </c>
      <c r="F6735" s="1" t="str">
        <f t="shared" si="420"/>
        <v>August</v>
      </c>
      <c r="G6735" s="1" t="str">
        <f t="shared" si="421"/>
        <v>2021</v>
      </c>
      <c r="H6735" s="1" t="str">
        <f t="shared" si="422"/>
        <v>Friday</v>
      </c>
      <c r="I6735" s="1" t="str">
        <f t="shared" si="423"/>
        <v>13</v>
      </c>
      <c r="J6735" t="s">
        <v>35</v>
      </c>
      <c r="K6735" t="s">
        <v>105</v>
      </c>
      <c r="L6735" t="s">
        <v>106</v>
      </c>
      <c r="M6735" t="s">
        <v>21</v>
      </c>
      <c r="N6735">
        <v>47</v>
      </c>
      <c r="O6735">
        <v>69</v>
      </c>
      <c r="P6735">
        <v>3243</v>
      </c>
      <c r="Q6735">
        <v>1622</v>
      </c>
      <c r="R6735">
        <v>0.5</v>
      </c>
      <c r="S6735" t="s">
        <v>82</v>
      </c>
      <c r="T6735" t="str">
        <f>IF(Table1[[#This Row],[Units Sold]]&gt; 700,"High Units","low Units")</f>
        <v>low Units</v>
      </c>
      <c r="U6735">
        <f>SUM(Table1[[#This Row],[Operating Profit]])/SUM(Table1[Operating Profit])*100</f>
        <v>4.8835545913750134E-4</v>
      </c>
      <c r="V6735">
        <f>SUM(Table1[[#This Row],[Price per Unit]]*Table1[[#This Row],[Units Sold]])</f>
        <v>3243</v>
      </c>
      <c r="W6735">
        <f>SUM(Table1[[#This Row],[Total Sales]]-Table1[[#This Row],[Operating Profit]])</f>
        <v>1621</v>
      </c>
      <c r="X6735">
        <f>SUM(Table1[[#This Row],[Total Sales]]-Table1[[#This Row],[Cost]])</f>
        <v>1622</v>
      </c>
      <c r="Y6735">
        <f>SUM(Table1[[#This Row],[profit/loss]])/SUM(Table1[profit/loss])</f>
        <v>4.8835545913750131E-6</v>
      </c>
    </row>
    <row r="6736" spans="1:25" x14ac:dyDescent="0.3">
      <c r="A6736" t="s">
        <v>33</v>
      </c>
      <c r="B6736" t="s">
        <v>82</v>
      </c>
      <c r="C6736">
        <v>1197831</v>
      </c>
      <c r="D6736" s="9">
        <v>44421</v>
      </c>
      <c r="E6736" s="8" t="str">
        <f>TEXT(Table1[[#This Row],[Invoice Date]],"dd-mm-yyyy")</f>
        <v>13-08-2021</v>
      </c>
      <c r="F6736" s="1" t="str">
        <f t="shared" si="420"/>
        <v>August</v>
      </c>
      <c r="G6736" s="1" t="str">
        <f t="shared" si="421"/>
        <v>2021</v>
      </c>
      <c r="H6736" s="1" t="str">
        <f t="shared" si="422"/>
        <v>Friday</v>
      </c>
      <c r="I6736" s="1" t="str">
        <f t="shared" si="423"/>
        <v>13</v>
      </c>
      <c r="J6736" t="s">
        <v>35</v>
      </c>
      <c r="K6736" t="s">
        <v>105</v>
      </c>
      <c r="L6736" t="s">
        <v>106</v>
      </c>
      <c r="M6736" t="s">
        <v>22</v>
      </c>
      <c r="N6736">
        <v>52</v>
      </c>
      <c r="O6736">
        <v>113</v>
      </c>
      <c r="P6736">
        <v>5876</v>
      </c>
      <c r="Q6736">
        <v>2938</v>
      </c>
      <c r="R6736">
        <v>0.5</v>
      </c>
      <c r="S6736" t="s">
        <v>82</v>
      </c>
      <c r="T6736" t="str">
        <f>IF(Table1[[#This Row],[Units Sold]]&gt; 700,"High Units","low Units")</f>
        <v>low Units</v>
      </c>
      <c r="U6736">
        <f>SUM(Table1[[#This Row],[Operating Profit]])/SUM(Table1[Operating Profit])*100</f>
        <v>8.8457974041059105E-4</v>
      </c>
      <c r="V6736">
        <f>SUM(Table1[[#This Row],[Price per Unit]]*Table1[[#This Row],[Units Sold]])</f>
        <v>5876</v>
      </c>
      <c r="W6736">
        <f>SUM(Table1[[#This Row],[Total Sales]]-Table1[[#This Row],[Operating Profit]])</f>
        <v>2938</v>
      </c>
      <c r="X6736">
        <f>SUM(Table1[[#This Row],[Total Sales]]-Table1[[#This Row],[Cost]])</f>
        <v>2938</v>
      </c>
      <c r="Y6736">
        <f>SUM(Table1[[#This Row],[profit/loss]])/SUM(Table1[profit/loss])</f>
        <v>8.84579740410591E-6</v>
      </c>
    </row>
    <row r="6737" spans="1:25" x14ac:dyDescent="0.3">
      <c r="A6737" t="s">
        <v>33</v>
      </c>
      <c r="B6737" t="s">
        <v>82</v>
      </c>
      <c r="C6737">
        <v>1197831</v>
      </c>
      <c r="D6737" s="9">
        <v>44451</v>
      </c>
      <c r="E6737" s="8" t="str">
        <f>TEXT(Table1[[#This Row],[Invoice Date]],"dd-mm-yyyy")</f>
        <v>12-09-2021</v>
      </c>
      <c r="F6737" s="1" t="str">
        <f t="shared" si="420"/>
        <v>September</v>
      </c>
      <c r="G6737" s="1" t="str">
        <f t="shared" si="421"/>
        <v>2021</v>
      </c>
      <c r="H6737" s="1" t="str">
        <f t="shared" si="422"/>
        <v>Sunday</v>
      </c>
      <c r="I6737" s="1" t="str">
        <f t="shared" si="423"/>
        <v>12</v>
      </c>
      <c r="J6737" t="s">
        <v>35</v>
      </c>
      <c r="K6737" t="s">
        <v>105</v>
      </c>
      <c r="L6737" t="s">
        <v>106</v>
      </c>
      <c r="M6737" t="s">
        <v>16</v>
      </c>
      <c r="N6737">
        <v>47</v>
      </c>
      <c r="O6737">
        <v>165</v>
      </c>
      <c r="P6737">
        <v>7755</v>
      </c>
      <c r="Q6737">
        <v>3878</v>
      </c>
      <c r="R6737">
        <v>0.5</v>
      </c>
      <c r="S6737" t="s">
        <v>82</v>
      </c>
      <c r="T6737" t="str">
        <f>IF(Table1[[#This Row],[Units Sold]]&gt; 700,"High Units","low Units")</f>
        <v>low Units</v>
      </c>
      <c r="U6737">
        <f>SUM(Table1[[#This Row],[Operating Profit]])/SUM(Table1[Operating Profit])*100</f>
        <v>1.1675970841770837E-3</v>
      </c>
      <c r="V6737">
        <f>SUM(Table1[[#This Row],[Price per Unit]]*Table1[[#This Row],[Units Sold]])</f>
        <v>7755</v>
      </c>
      <c r="W6737">
        <f>SUM(Table1[[#This Row],[Total Sales]]-Table1[[#This Row],[Operating Profit]])</f>
        <v>3877</v>
      </c>
      <c r="X6737">
        <f>SUM(Table1[[#This Row],[Total Sales]]-Table1[[#This Row],[Cost]])</f>
        <v>3878</v>
      </c>
      <c r="Y6737">
        <f>SUM(Table1[[#This Row],[profit/loss]])/SUM(Table1[profit/loss])</f>
        <v>1.1675970841770837E-5</v>
      </c>
    </row>
    <row r="6738" spans="1:25" x14ac:dyDescent="0.3">
      <c r="A6738" t="s">
        <v>33</v>
      </c>
      <c r="B6738" t="s">
        <v>82</v>
      </c>
      <c r="C6738">
        <v>1197831</v>
      </c>
      <c r="D6738" s="9">
        <v>44451</v>
      </c>
      <c r="E6738" s="8" t="str">
        <f>TEXT(Table1[[#This Row],[Invoice Date]],"dd-mm-yyyy")</f>
        <v>12-09-2021</v>
      </c>
      <c r="F6738" s="1" t="str">
        <f t="shared" si="420"/>
        <v>September</v>
      </c>
      <c r="G6738" s="1" t="str">
        <f t="shared" si="421"/>
        <v>2021</v>
      </c>
      <c r="H6738" s="1" t="str">
        <f t="shared" si="422"/>
        <v>Sunday</v>
      </c>
      <c r="I6738" s="1" t="str">
        <f t="shared" si="423"/>
        <v>12</v>
      </c>
      <c r="J6738" t="s">
        <v>35</v>
      </c>
      <c r="K6738" t="s">
        <v>105</v>
      </c>
      <c r="L6738" t="s">
        <v>106</v>
      </c>
      <c r="M6738" t="s">
        <v>18</v>
      </c>
      <c r="N6738">
        <v>38</v>
      </c>
      <c r="O6738">
        <v>91</v>
      </c>
      <c r="P6738">
        <v>3458</v>
      </c>
      <c r="Q6738">
        <v>1556</v>
      </c>
      <c r="R6738">
        <v>0.45</v>
      </c>
      <c r="S6738" t="s">
        <v>82</v>
      </c>
      <c r="T6738" t="str">
        <f>IF(Table1[[#This Row],[Units Sold]]&gt; 700,"High Units","low Units")</f>
        <v>low Units</v>
      </c>
      <c r="U6738">
        <f>SUM(Table1[[#This Row],[Operating Profit]])/SUM(Table1[Operating Profit])*100</f>
        <v>4.6848402861772621E-4</v>
      </c>
      <c r="V6738">
        <f>SUM(Table1[[#This Row],[Price per Unit]]*Table1[[#This Row],[Units Sold]])</f>
        <v>3458</v>
      </c>
      <c r="W6738">
        <f>SUM(Table1[[#This Row],[Total Sales]]-Table1[[#This Row],[Operating Profit]])</f>
        <v>1902</v>
      </c>
      <c r="X6738">
        <f>SUM(Table1[[#This Row],[Total Sales]]-Table1[[#This Row],[Cost]])</f>
        <v>1556</v>
      </c>
      <c r="Y6738">
        <f>SUM(Table1[[#This Row],[profit/loss]])/SUM(Table1[profit/loss])</f>
        <v>4.6848402861772622E-6</v>
      </c>
    </row>
    <row r="6739" spans="1:25" x14ac:dyDescent="0.3">
      <c r="A6739" t="s">
        <v>33</v>
      </c>
      <c r="B6739" t="s">
        <v>82</v>
      </c>
      <c r="C6739">
        <v>1197831</v>
      </c>
      <c r="D6739" s="9">
        <v>44451</v>
      </c>
      <c r="E6739" s="8" t="str">
        <f>TEXT(Table1[[#This Row],[Invoice Date]],"dd-mm-yyyy")</f>
        <v>12-09-2021</v>
      </c>
      <c r="F6739" s="1" t="str">
        <f t="shared" si="420"/>
        <v>September</v>
      </c>
      <c r="G6739" s="1" t="str">
        <f t="shared" si="421"/>
        <v>2021</v>
      </c>
      <c r="H6739" s="1" t="str">
        <f t="shared" si="422"/>
        <v>Sunday</v>
      </c>
      <c r="I6739" s="1" t="str">
        <f t="shared" si="423"/>
        <v>12</v>
      </c>
      <c r="J6739" t="s">
        <v>35</v>
      </c>
      <c r="K6739" t="s">
        <v>105</v>
      </c>
      <c r="L6739" t="s">
        <v>106</v>
      </c>
      <c r="M6739" t="s">
        <v>19</v>
      </c>
      <c r="N6739">
        <v>15</v>
      </c>
      <c r="O6739">
        <v>75</v>
      </c>
      <c r="P6739">
        <v>1125</v>
      </c>
      <c r="Q6739">
        <v>529</v>
      </c>
      <c r="R6739">
        <v>0.47</v>
      </c>
      <c r="S6739" t="s">
        <v>82</v>
      </c>
      <c r="T6739" t="str">
        <f>IF(Table1[[#This Row],[Units Sold]]&gt; 700,"High Units","low Units")</f>
        <v>low Units</v>
      </c>
      <c r="U6739">
        <f>SUM(Table1[[#This Row],[Operating Profit]])/SUM(Table1[Operating Profit])*100</f>
        <v>1.592725264388028E-4</v>
      </c>
      <c r="V6739">
        <f>SUM(Table1[[#This Row],[Price per Unit]]*Table1[[#This Row],[Units Sold]])</f>
        <v>1125</v>
      </c>
      <c r="W6739">
        <f>SUM(Table1[[#This Row],[Total Sales]]-Table1[[#This Row],[Operating Profit]])</f>
        <v>596</v>
      </c>
      <c r="X6739">
        <f>SUM(Table1[[#This Row],[Total Sales]]-Table1[[#This Row],[Cost]])</f>
        <v>529</v>
      </c>
      <c r="Y6739">
        <f>SUM(Table1[[#This Row],[profit/loss]])/SUM(Table1[profit/loss])</f>
        <v>1.5927252643880281E-6</v>
      </c>
    </row>
    <row r="6740" spans="1:25" x14ac:dyDescent="0.3">
      <c r="A6740" t="s">
        <v>33</v>
      </c>
      <c r="B6740" t="s">
        <v>82</v>
      </c>
      <c r="C6740">
        <v>1197831</v>
      </c>
      <c r="D6740" s="9">
        <v>44451</v>
      </c>
      <c r="E6740" s="8" t="str">
        <f>TEXT(Table1[[#This Row],[Invoice Date]],"dd-mm-yyyy")</f>
        <v>12-09-2021</v>
      </c>
      <c r="F6740" s="1" t="str">
        <f t="shared" si="420"/>
        <v>September</v>
      </c>
      <c r="G6740" s="1" t="str">
        <f t="shared" si="421"/>
        <v>2021</v>
      </c>
      <c r="H6740" s="1" t="str">
        <f t="shared" si="422"/>
        <v>Sunday</v>
      </c>
      <c r="I6740" s="1" t="str">
        <f t="shared" si="423"/>
        <v>12</v>
      </c>
      <c r="J6740" t="s">
        <v>35</v>
      </c>
      <c r="K6740" t="s">
        <v>105</v>
      </c>
      <c r="L6740" t="s">
        <v>106</v>
      </c>
      <c r="M6740" t="s">
        <v>20</v>
      </c>
      <c r="N6740">
        <v>14</v>
      </c>
      <c r="O6740">
        <v>65</v>
      </c>
      <c r="P6740">
        <v>910</v>
      </c>
      <c r="Q6740">
        <v>428</v>
      </c>
      <c r="R6740">
        <v>0.47</v>
      </c>
      <c r="S6740" t="s">
        <v>82</v>
      </c>
      <c r="T6740" t="str">
        <f>IF(Table1[[#This Row],[Units Sold]]&gt; 700,"High Units","low Units")</f>
        <v>low Units</v>
      </c>
      <c r="U6740">
        <f>SUM(Table1[[#This Row],[Operating Profit]])/SUM(Table1[Operating Profit])*100</f>
        <v>1.2886321609793499E-4</v>
      </c>
      <c r="V6740">
        <f>SUM(Table1[[#This Row],[Price per Unit]]*Table1[[#This Row],[Units Sold]])</f>
        <v>910</v>
      </c>
      <c r="W6740">
        <f>SUM(Table1[[#This Row],[Total Sales]]-Table1[[#This Row],[Operating Profit]])</f>
        <v>482</v>
      </c>
      <c r="X6740">
        <f>SUM(Table1[[#This Row],[Total Sales]]-Table1[[#This Row],[Cost]])</f>
        <v>428</v>
      </c>
      <c r="Y6740">
        <f>SUM(Table1[[#This Row],[profit/loss]])/SUM(Table1[profit/loss])</f>
        <v>1.2886321609793499E-6</v>
      </c>
    </row>
    <row r="6741" spans="1:25" x14ac:dyDescent="0.3">
      <c r="A6741" t="s">
        <v>33</v>
      </c>
      <c r="B6741" t="s">
        <v>82</v>
      </c>
      <c r="C6741">
        <v>1197831</v>
      </c>
      <c r="D6741" s="9">
        <v>44451</v>
      </c>
      <c r="E6741" s="8" t="str">
        <f>TEXT(Table1[[#This Row],[Invoice Date]],"dd-mm-yyyy")</f>
        <v>12-09-2021</v>
      </c>
      <c r="F6741" s="1" t="str">
        <f t="shared" si="420"/>
        <v>September</v>
      </c>
      <c r="G6741" s="1" t="str">
        <f t="shared" si="421"/>
        <v>2021</v>
      </c>
      <c r="H6741" s="1" t="str">
        <f t="shared" si="422"/>
        <v>Sunday</v>
      </c>
      <c r="I6741" s="1" t="str">
        <f t="shared" si="423"/>
        <v>12</v>
      </c>
      <c r="J6741" t="s">
        <v>35</v>
      </c>
      <c r="K6741" t="s">
        <v>105</v>
      </c>
      <c r="L6741" t="s">
        <v>106</v>
      </c>
      <c r="M6741" t="s">
        <v>21</v>
      </c>
      <c r="N6741">
        <v>24</v>
      </c>
      <c r="O6741">
        <v>61</v>
      </c>
      <c r="P6741">
        <v>1464</v>
      </c>
      <c r="Q6741">
        <v>717</v>
      </c>
      <c r="R6741">
        <v>0.49</v>
      </c>
      <c r="S6741" t="s">
        <v>82</v>
      </c>
      <c r="T6741" t="str">
        <f>IF(Table1[[#This Row],[Units Sold]]&gt; 700,"High Units","low Units")</f>
        <v>low Units</v>
      </c>
      <c r="U6741">
        <f>SUM(Table1[[#This Row],[Operating Profit]])/SUM(Table1[Operating Profit])*100</f>
        <v>2.1587599519210136E-4</v>
      </c>
      <c r="V6741">
        <f>SUM(Table1[[#This Row],[Price per Unit]]*Table1[[#This Row],[Units Sold]])</f>
        <v>1464</v>
      </c>
      <c r="W6741">
        <f>SUM(Table1[[#This Row],[Total Sales]]-Table1[[#This Row],[Operating Profit]])</f>
        <v>747</v>
      </c>
      <c r="X6741">
        <f>SUM(Table1[[#This Row],[Total Sales]]-Table1[[#This Row],[Cost]])</f>
        <v>717</v>
      </c>
      <c r="Y6741">
        <f>SUM(Table1[[#This Row],[profit/loss]])/SUM(Table1[profit/loss])</f>
        <v>2.1587599519210137E-6</v>
      </c>
    </row>
    <row r="6742" spans="1:25" x14ac:dyDescent="0.3">
      <c r="A6742" t="s">
        <v>33</v>
      </c>
      <c r="B6742" t="s">
        <v>82</v>
      </c>
      <c r="C6742">
        <v>1197831</v>
      </c>
      <c r="D6742" s="9">
        <v>44451</v>
      </c>
      <c r="E6742" s="8" t="str">
        <f>TEXT(Table1[[#This Row],[Invoice Date]],"dd-mm-yyyy")</f>
        <v>12-09-2021</v>
      </c>
      <c r="F6742" s="1" t="str">
        <f t="shared" si="420"/>
        <v>September</v>
      </c>
      <c r="G6742" s="1" t="str">
        <f t="shared" si="421"/>
        <v>2021</v>
      </c>
      <c r="H6742" s="1" t="str">
        <f t="shared" si="422"/>
        <v>Sunday</v>
      </c>
      <c r="I6742" s="1" t="str">
        <f t="shared" si="423"/>
        <v>12</v>
      </c>
      <c r="J6742" t="s">
        <v>35</v>
      </c>
      <c r="K6742" t="s">
        <v>105</v>
      </c>
      <c r="L6742" t="s">
        <v>106</v>
      </c>
      <c r="M6742" t="s">
        <v>22</v>
      </c>
      <c r="N6742">
        <v>29</v>
      </c>
      <c r="O6742">
        <v>94</v>
      </c>
      <c r="P6742">
        <v>2726</v>
      </c>
      <c r="Q6742">
        <v>1336</v>
      </c>
      <c r="R6742">
        <v>0.49</v>
      </c>
      <c r="S6742" t="s">
        <v>82</v>
      </c>
      <c r="T6742" t="str">
        <f>IF(Table1[[#This Row],[Units Sold]]&gt; 700,"High Units","low Units")</f>
        <v>low Units</v>
      </c>
      <c r="U6742">
        <f>SUM(Table1[[#This Row],[Operating Profit]])/SUM(Table1[Operating Profit])*100</f>
        <v>4.0224592688514282E-4</v>
      </c>
      <c r="V6742">
        <f>SUM(Table1[[#This Row],[Price per Unit]]*Table1[[#This Row],[Units Sold]])</f>
        <v>2726</v>
      </c>
      <c r="W6742">
        <f>SUM(Table1[[#This Row],[Total Sales]]-Table1[[#This Row],[Operating Profit]])</f>
        <v>1390</v>
      </c>
      <c r="X6742">
        <f>SUM(Table1[[#This Row],[Total Sales]]-Table1[[#This Row],[Cost]])</f>
        <v>1336</v>
      </c>
      <c r="Y6742">
        <f>SUM(Table1[[#This Row],[profit/loss]])/SUM(Table1[profit/loss])</f>
        <v>4.0224592688514283E-6</v>
      </c>
    </row>
    <row r="6743" spans="1:25" x14ac:dyDescent="0.3">
      <c r="A6743" t="s">
        <v>33</v>
      </c>
      <c r="B6743" t="s">
        <v>82</v>
      </c>
      <c r="C6743">
        <v>1197831</v>
      </c>
      <c r="D6743" s="9">
        <v>44483</v>
      </c>
      <c r="E6743" s="8" t="str">
        <f>TEXT(Table1[[#This Row],[Invoice Date]],"dd-mm-yyyy")</f>
        <v>14-10-2021</v>
      </c>
      <c r="F6743" s="1" t="str">
        <f t="shared" si="420"/>
        <v>October</v>
      </c>
      <c r="G6743" s="1" t="str">
        <f t="shared" si="421"/>
        <v>2021</v>
      </c>
      <c r="H6743" s="1" t="str">
        <f t="shared" si="422"/>
        <v>Thursday</v>
      </c>
      <c r="I6743" s="1" t="str">
        <f t="shared" si="423"/>
        <v>14</v>
      </c>
      <c r="J6743" t="s">
        <v>35</v>
      </c>
      <c r="K6743" t="s">
        <v>105</v>
      </c>
      <c r="L6743" t="s">
        <v>106</v>
      </c>
      <c r="M6743" t="s">
        <v>16</v>
      </c>
      <c r="N6743">
        <v>29</v>
      </c>
      <c r="O6743">
        <v>145</v>
      </c>
      <c r="P6743">
        <v>4205</v>
      </c>
      <c r="Q6743">
        <v>1934</v>
      </c>
      <c r="R6743">
        <v>0.46</v>
      </c>
      <c r="S6743" t="s">
        <v>82</v>
      </c>
      <c r="T6743" t="str">
        <f>IF(Table1[[#This Row],[Units Sold]]&gt; 700,"High Units","low Units")</f>
        <v>low Units</v>
      </c>
      <c r="U6743">
        <f>SUM(Table1[[#This Row],[Operating Profit]])/SUM(Table1[Operating Profit])*100</f>
        <v>5.8229313068552859E-4</v>
      </c>
      <c r="V6743">
        <f>SUM(Table1[[#This Row],[Price per Unit]]*Table1[[#This Row],[Units Sold]])</f>
        <v>4205</v>
      </c>
      <c r="W6743">
        <f>SUM(Table1[[#This Row],[Total Sales]]-Table1[[#This Row],[Operating Profit]])</f>
        <v>2271</v>
      </c>
      <c r="X6743">
        <f>SUM(Table1[[#This Row],[Total Sales]]-Table1[[#This Row],[Cost]])</f>
        <v>1934</v>
      </c>
      <c r="Y6743">
        <f>SUM(Table1[[#This Row],[profit/loss]])/SUM(Table1[profit/loss])</f>
        <v>5.822931306855286E-6</v>
      </c>
    </row>
    <row r="6744" spans="1:25" x14ac:dyDescent="0.3">
      <c r="A6744" t="s">
        <v>33</v>
      </c>
      <c r="B6744" t="s">
        <v>82</v>
      </c>
      <c r="C6744">
        <v>1197831</v>
      </c>
      <c r="D6744" s="9">
        <v>44483</v>
      </c>
      <c r="E6744" s="8" t="str">
        <f>TEXT(Table1[[#This Row],[Invoice Date]],"dd-mm-yyyy")</f>
        <v>14-10-2021</v>
      </c>
      <c r="F6744" s="1" t="str">
        <f t="shared" si="420"/>
        <v>October</v>
      </c>
      <c r="G6744" s="1" t="str">
        <f t="shared" si="421"/>
        <v>2021</v>
      </c>
      <c r="H6744" s="1" t="str">
        <f t="shared" si="422"/>
        <v>Thursday</v>
      </c>
      <c r="I6744" s="1" t="str">
        <f t="shared" si="423"/>
        <v>14</v>
      </c>
      <c r="J6744" t="s">
        <v>35</v>
      </c>
      <c r="K6744" t="s">
        <v>105</v>
      </c>
      <c r="L6744" t="s">
        <v>106</v>
      </c>
      <c r="M6744" t="s">
        <v>18</v>
      </c>
      <c r="N6744">
        <v>19</v>
      </c>
      <c r="O6744">
        <v>85</v>
      </c>
      <c r="P6744">
        <v>1615</v>
      </c>
      <c r="Q6744">
        <v>743</v>
      </c>
      <c r="R6744">
        <v>0.46</v>
      </c>
      <c r="S6744" t="s">
        <v>82</v>
      </c>
      <c r="T6744" t="str">
        <f>IF(Table1[[#This Row],[Units Sold]]&gt; 700,"High Units","low Units")</f>
        <v>low Units</v>
      </c>
      <c r="U6744">
        <f>SUM(Table1[[#This Row],[Operating Profit]])/SUM(Table1[Operating Profit])*100</f>
        <v>2.2370413448777031E-4</v>
      </c>
      <c r="V6744">
        <f>SUM(Table1[[#This Row],[Price per Unit]]*Table1[[#This Row],[Units Sold]])</f>
        <v>1615</v>
      </c>
      <c r="W6744">
        <f>SUM(Table1[[#This Row],[Total Sales]]-Table1[[#This Row],[Operating Profit]])</f>
        <v>872</v>
      </c>
      <c r="X6744">
        <f>SUM(Table1[[#This Row],[Total Sales]]-Table1[[#This Row],[Cost]])</f>
        <v>743</v>
      </c>
      <c r="Y6744">
        <f>SUM(Table1[[#This Row],[profit/loss]])/SUM(Table1[profit/loss])</f>
        <v>2.2370413448777031E-6</v>
      </c>
    </row>
    <row r="6745" spans="1:25" x14ac:dyDescent="0.3">
      <c r="A6745" t="s">
        <v>33</v>
      </c>
      <c r="B6745" t="s">
        <v>82</v>
      </c>
      <c r="C6745">
        <v>1197831</v>
      </c>
      <c r="D6745" s="9">
        <v>44483</v>
      </c>
      <c r="E6745" s="8" t="str">
        <f>TEXT(Table1[[#This Row],[Invoice Date]],"dd-mm-yyyy")</f>
        <v>14-10-2021</v>
      </c>
      <c r="F6745" s="1" t="str">
        <f t="shared" si="420"/>
        <v>October</v>
      </c>
      <c r="G6745" s="1" t="str">
        <f t="shared" si="421"/>
        <v>2021</v>
      </c>
      <c r="H6745" s="1" t="str">
        <f t="shared" si="422"/>
        <v>Thursday</v>
      </c>
      <c r="I6745" s="1" t="str">
        <f t="shared" si="423"/>
        <v>14</v>
      </c>
      <c r="J6745" t="s">
        <v>35</v>
      </c>
      <c r="K6745" t="s">
        <v>105</v>
      </c>
      <c r="L6745" t="s">
        <v>106</v>
      </c>
      <c r="M6745" t="s">
        <v>19</v>
      </c>
      <c r="N6745">
        <v>19</v>
      </c>
      <c r="O6745">
        <v>60</v>
      </c>
      <c r="P6745">
        <v>1140</v>
      </c>
      <c r="Q6745">
        <v>536</v>
      </c>
      <c r="R6745">
        <v>0.47</v>
      </c>
      <c r="S6745" t="s">
        <v>82</v>
      </c>
      <c r="T6745" t="str">
        <f>IF(Table1[[#This Row],[Units Sold]]&gt; 700,"High Units","low Units")</f>
        <v>low Units</v>
      </c>
      <c r="U6745">
        <f>SUM(Table1[[#This Row],[Operating Profit]])/SUM(Table1[Operating Profit])*100</f>
        <v>1.613801024030214E-4</v>
      </c>
      <c r="V6745">
        <f>SUM(Table1[[#This Row],[Price per Unit]]*Table1[[#This Row],[Units Sold]])</f>
        <v>1140</v>
      </c>
      <c r="W6745">
        <f>SUM(Table1[[#This Row],[Total Sales]]-Table1[[#This Row],[Operating Profit]])</f>
        <v>604</v>
      </c>
      <c r="X6745">
        <f>SUM(Table1[[#This Row],[Total Sales]]-Table1[[#This Row],[Cost]])</f>
        <v>536</v>
      </c>
      <c r="Y6745">
        <f>SUM(Table1[[#This Row],[profit/loss]])/SUM(Table1[profit/loss])</f>
        <v>1.6138010240302139E-6</v>
      </c>
    </row>
    <row r="6746" spans="1:25" x14ac:dyDescent="0.3">
      <c r="A6746" t="s">
        <v>33</v>
      </c>
      <c r="B6746" t="s">
        <v>82</v>
      </c>
      <c r="C6746">
        <v>1197831</v>
      </c>
      <c r="D6746" s="9">
        <v>44483</v>
      </c>
      <c r="E6746" s="8" t="str">
        <f>TEXT(Table1[[#This Row],[Invoice Date]],"dd-mm-yyyy")</f>
        <v>14-10-2021</v>
      </c>
      <c r="F6746" s="1" t="str">
        <f t="shared" si="420"/>
        <v>October</v>
      </c>
      <c r="G6746" s="1" t="str">
        <f t="shared" si="421"/>
        <v>2021</v>
      </c>
      <c r="H6746" s="1" t="str">
        <f t="shared" si="422"/>
        <v>Thursday</v>
      </c>
      <c r="I6746" s="1" t="str">
        <f t="shared" si="423"/>
        <v>14</v>
      </c>
      <c r="J6746" t="s">
        <v>35</v>
      </c>
      <c r="K6746" t="s">
        <v>105</v>
      </c>
      <c r="L6746" t="s">
        <v>106</v>
      </c>
      <c r="M6746" t="s">
        <v>20</v>
      </c>
      <c r="N6746">
        <v>19</v>
      </c>
      <c r="O6746">
        <v>47</v>
      </c>
      <c r="P6746">
        <v>893</v>
      </c>
      <c r="Q6746">
        <v>429</v>
      </c>
      <c r="R6746">
        <v>0.48</v>
      </c>
      <c r="S6746" t="s">
        <v>82</v>
      </c>
      <c r="T6746" t="str">
        <f>IF(Table1[[#This Row],[Units Sold]]&gt; 700,"High Units","low Units")</f>
        <v>low Units</v>
      </c>
      <c r="U6746">
        <f>SUM(Table1[[#This Row],[Operating Profit]])/SUM(Table1[Operating Profit])*100</f>
        <v>1.2916429837853764E-4</v>
      </c>
      <c r="V6746">
        <f>SUM(Table1[[#This Row],[Price per Unit]]*Table1[[#This Row],[Units Sold]])</f>
        <v>893</v>
      </c>
      <c r="W6746">
        <f>SUM(Table1[[#This Row],[Total Sales]]-Table1[[#This Row],[Operating Profit]])</f>
        <v>464</v>
      </c>
      <c r="X6746">
        <f>SUM(Table1[[#This Row],[Total Sales]]-Table1[[#This Row],[Cost]])</f>
        <v>429</v>
      </c>
      <c r="Y6746">
        <f>SUM(Table1[[#This Row],[profit/loss]])/SUM(Table1[profit/loss])</f>
        <v>1.2916429837853764E-6</v>
      </c>
    </row>
    <row r="6747" spans="1:25" x14ac:dyDescent="0.3">
      <c r="A6747" t="s">
        <v>33</v>
      </c>
      <c r="B6747" t="s">
        <v>82</v>
      </c>
      <c r="C6747">
        <v>1197831</v>
      </c>
      <c r="D6747" s="9">
        <v>44483</v>
      </c>
      <c r="E6747" s="8" t="str">
        <f>TEXT(Table1[[#This Row],[Invoice Date]],"dd-mm-yyyy")</f>
        <v>14-10-2021</v>
      </c>
      <c r="F6747" s="1" t="str">
        <f t="shared" si="420"/>
        <v>October</v>
      </c>
      <c r="G6747" s="1" t="str">
        <f t="shared" si="421"/>
        <v>2021</v>
      </c>
      <c r="H6747" s="1" t="str">
        <f t="shared" si="422"/>
        <v>Thursday</v>
      </c>
      <c r="I6747" s="1" t="str">
        <f t="shared" si="423"/>
        <v>14</v>
      </c>
      <c r="J6747" t="s">
        <v>35</v>
      </c>
      <c r="K6747" t="s">
        <v>105</v>
      </c>
      <c r="L6747" t="s">
        <v>106</v>
      </c>
      <c r="M6747" t="s">
        <v>21</v>
      </c>
      <c r="N6747">
        <v>29</v>
      </c>
      <c r="O6747">
        <v>46</v>
      </c>
      <c r="P6747">
        <v>1334</v>
      </c>
      <c r="Q6747">
        <v>654</v>
      </c>
      <c r="R6747">
        <v>0.49</v>
      </c>
      <c r="S6747" t="s">
        <v>82</v>
      </c>
      <c r="T6747" t="str">
        <f>IF(Table1[[#This Row],[Units Sold]]&gt; 700,"High Units","low Units")</f>
        <v>low Units</v>
      </c>
      <c r="U6747">
        <f>SUM(Table1[[#This Row],[Operating Profit]])/SUM(Table1[Operating Profit])*100</f>
        <v>1.9690781151413428E-4</v>
      </c>
      <c r="V6747">
        <f>SUM(Table1[[#This Row],[Price per Unit]]*Table1[[#This Row],[Units Sold]])</f>
        <v>1334</v>
      </c>
      <c r="W6747">
        <f>SUM(Table1[[#This Row],[Total Sales]]-Table1[[#This Row],[Operating Profit]])</f>
        <v>680</v>
      </c>
      <c r="X6747">
        <f>SUM(Table1[[#This Row],[Total Sales]]-Table1[[#This Row],[Cost]])</f>
        <v>654</v>
      </c>
      <c r="Y6747">
        <f>SUM(Table1[[#This Row],[profit/loss]])/SUM(Table1[profit/loss])</f>
        <v>1.969078115141343E-6</v>
      </c>
    </row>
    <row r="6748" spans="1:25" x14ac:dyDescent="0.3">
      <c r="A6748" t="s">
        <v>13</v>
      </c>
      <c r="B6748" t="s">
        <v>82</v>
      </c>
      <c r="C6748">
        <v>1197831</v>
      </c>
      <c r="D6748" s="9">
        <v>44483</v>
      </c>
      <c r="E6748" s="8" t="str">
        <f>TEXT(Table1[[#This Row],[Invoice Date]],"dd-mm-yyyy")</f>
        <v>14-10-2021</v>
      </c>
      <c r="F6748" s="1" t="str">
        <f t="shared" si="420"/>
        <v>October</v>
      </c>
      <c r="G6748" s="1" t="str">
        <f t="shared" si="421"/>
        <v>2021</v>
      </c>
      <c r="H6748" s="1" t="str">
        <f t="shared" si="422"/>
        <v>Thursday</v>
      </c>
      <c r="I6748" s="1" t="str">
        <f t="shared" si="423"/>
        <v>14</v>
      </c>
      <c r="J6748" t="s">
        <v>35</v>
      </c>
      <c r="K6748" t="s">
        <v>105</v>
      </c>
      <c r="L6748" t="s">
        <v>106</v>
      </c>
      <c r="M6748" t="s">
        <v>22</v>
      </c>
      <c r="N6748">
        <v>28</v>
      </c>
      <c r="O6748">
        <v>90</v>
      </c>
      <c r="P6748">
        <v>2520</v>
      </c>
      <c r="Q6748">
        <v>1210</v>
      </c>
      <c r="R6748">
        <v>0.48</v>
      </c>
      <c r="S6748" t="s">
        <v>82</v>
      </c>
      <c r="T6748" t="str">
        <f>IF(Table1[[#This Row],[Units Sold]]&gt; 700,"High Units","low Units")</f>
        <v>low Units</v>
      </c>
      <c r="U6748">
        <f>SUM(Table1[[#This Row],[Operating Profit]])/SUM(Table1[Operating Profit])*100</f>
        <v>3.6430955952920872E-4</v>
      </c>
      <c r="V6748">
        <f>SUM(Table1[[#This Row],[Price per Unit]]*Table1[[#This Row],[Units Sold]])</f>
        <v>2520</v>
      </c>
      <c r="W6748">
        <f>SUM(Table1[[#This Row],[Total Sales]]-Table1[[#This Row],[Operating Profit]])</f>
        <v>1310</v>
      </c>
      <c r="X6748">
        <f>SUM(Table1[[#This Row],[Total Sales]]-Table1[[#This Row],[Cost]])</f>
        <v>1210</v>
      </c>
      <c r="Y6748">
        <f>SUM(Table1[[#This Row],[profit/loss]])/SUM(Table1[profit/loss])</f>
        <v>3.6430955952920871E-6</v>
      </c>
    </row>
    <row r="6749" spans="1:25" x14ac:dyDescent="0.3">
      <c r="A6749" t="s">
        <v>13</v>
      </c>
      <c r="B6749" t="s">
        <v>82</v>
      </c>
      <c r="C6749">
        <v>1197831</v>
      </c>
      <c r="D6749" s="9">
        <v>44513</v>
      </c>
      <c r="E6749" s="8" t="str">
        <f>TEXT(Table1[[#This Row],[Invoice Date]],"dd-mm-yyyy")</f>
        <v>13-11-2021</v>
      </c>
      <c r="F6749" s="1" t="str">
        <f t="shared" si="420"/>
        <v>November</v>
      </c>
      <c r="G6749" s="1" t="str">
        <f t="shared" si="421"/>
        <v>2021</v>
      </c>
      <c r="H6749" s="1" t="str">
        <f t="shared" si="422"/>
        <v>Saturday</v>
      </c>
      <c r="I6749" s="1" t="str">
        <f t="shared" si="423"/>
        <v>13</v>
      </c>
      <c r="J6749" t="s">
        <v>35</v>
      </c>
      <c r="K6749" t="s">
        <v>105</v>
      </c>
      <c r="L6749" t="s">
        <v>106</v>
      </c>
      <c r="M6749" t="s">
        <v>16</v>
      </c>
      <c r="N6749">
        <v>23</v>
      </c>
      <c r="O6749">
        <v>122</v>
      </c>
      <c r="P6749">
        <v>2806</v>
      </c>
      <c r="Q6749">
        <v>1319</v>
      </c>
      <c r="R6749">
        <v>0.47</v>
      </c>
      <c r="S6749" t="s">
        <v>82</v>
      </c>
      <c r="T6749" t="str">
        <f>IF(Table1[[#This Row],[Units Sold]]&gt; 700,"High Units","low Units")</f>
        <v>low Units</v>
      </c>
      <c r="U6749">
        <f>SUM(Table1[[#This Row],[Operating Profit]])/SUM(Table1[Operating Profit])*100</f>
        <v>3.9712752811489778E-4</v>
      </c>
      <c r="V6749">
        <f>SUM(Table1[[#This Row],[Price per Unit]]*Table1[[#This Row],[Units Sold]])</f>
        <v>2806</v>
      </c>
      <c r="W6749">
        <f>SUM(Table1[[#This Row],[Total Sales]]-Table1[[#This Row],[Operating Profit]])</f>
        <v>1487</v>
      </c>
      <c r="X6749">
        <f>SUM(Table1[[#This Row],[Total Sales]]-Table1[[#This Row],[Cost]])</f>
        <v>1319</v>
      </c>
      <c r="Y6749">
        <f>SUM(Table1[[#This Row],[profit/loss]])/SUM(Table1[profit/loss])</f>
        <v>3.9712752811489779E-6</v>
      </c>
    </row>
    <row r="6750" spans="1:25" x14ac:dyDescent="0.3">
      <c r="A6750" t="s">
        <v>13</v>
      </c>
      <c r="B6750" t="s">
        <v>82</v>
      </c>
      <c r="C6750">
        <v>1197831</v>
      </c>
      <c r="D6750" s="9">
        <v>44513</v>
      </c>
      <c r="E6750" s="8" t="str">
        <f>TEXT(Table1[[#This Row],[Invoice Date]],"dd-mm-yyyy")</f>
        <v>13-11-2021</v>
      </c>
      <c r="F6750" s="1" t="str">
        <f t="shared" si="420"/>
        <v>November</v>
      </c>
      <c r="G6750" s="1" t="str">
        <f t="shared" si="421"/>
        <v>2021</v>
      </c>
      <c r="H6750" s="1" t="str">
        <f t="shared" si="422"/>
        <v>Saturday</v>
      </c>
      <c r="I6750" s="1" t="str">
        <f t="shared" si="423"/>
        <v>13</v>
      </c>
      <c r="J6750" t="s">
        <v>35</v>
      </c>
      <c r="K6750" t="s">
        <v>105</v>
      </c>
      <c r="L6750" t="s">
        <v>106</v>
      </c>
      <c r="M6750" t="s">
        <v>18</v>
      </c>
      <c r="N6750">
        <v>14</v>
      </c>
      <c r="O6750">
        <v>72</v>
      </c>
      <c r="P6750">
        <v>1008</v>
      </c>
      <c r="Q6750">
        <v>504</v>
      </c>
      <c r="R6750">
        <v>0.5</v>
      </c>
      <c r="S6750" t="s">
        <v>82</v>
      </c>
      <c r="T6750" t="str">
        <f>IF(Table1[[#This Row],[Units Sold]]&gt; 700,"High Units","low Units")</f>
        <v>low Units</v>
      </c>
      <c r="U6750">
        <f>SUM(Table1[[#This Row],[Operating Profit]])/SUM(Table1[Operating Profit])*100</f>
        <v>1.5174546942373651E-4</v>
      </c>
      <c r="V6750">
        <f>SUM(Table1[[#This Row],[Price per Unit]]*Table1[[#This Row],[Units Sold]])</f>
        <v>1008</v>
      </c>
      <c r="W6750">
        <f>SUM(Table1[[#This Row],[Total Sales]]-Table1[[#This Row],[Operating Profit]])</f>
        <v>504</v>
      </c>
      <c r="X6750">
        <f>SUM(Table1[[#This Row],[Total Sales]]-Table1[[#This Row],[Cost]])</f>
        <v>504</v>
      </c>
      <c r="Y6750">
        <f>SUM(Table1[[#This Row],[profit/loss]])/SUM(Table1[profit/loss])</f>
        <v>1.5174546942373652E-6</v>
      </c>
    </row>
    <row r="6751" spans="1:25" x14ac:dyDescent="0.3">
      <c r="A6751" t="s">
        <v>13</v>
      </c>
      <c r="B6751" t="s">
        <v>82</v>
      </c>
      <c r="C6751">
        <v>1197831</v>
      </c>
      <c r="D6751" s="9">
        <v>44513</v>
      </c>
      <c r="E6751" s="8" t="str">
        <f>TEXT(Table1[[#This Row],[Invoice Date]],"dd-mm-yyyy")</f>
        <v>13-11-2021</v>
      </c>
      <c r="F6751" s="1" t="str">
        <f t="shared" si="420"/>
        <v>November</v>
      </c>
      <c r="G6751" s="1" t="str">
        <f t="shared" si="421"/>
        <v>2021</v>
      </c>
      <c r="H6751" s="1" t="str">
        <f t="shared" si="422"/>
        <v>Saturday</v>
      </c>
      <c r="I6751" s="1" t="str">
        <f t="shared" si="423"/>
        <v>13</v>
      </c>
      <c r="J6751" t="s">
        <v>35</v>
      </c>
      <c r="K6751" t="s">
        <v>105</v>
      </c>
      <c r="L6751" t="s">
        <v>106</v>
      </c>
      <c r="M6751" t="s">
        <v>19</v>
      </c>
      <c r="N6751">
        <v>23</v>
      </c>
      <c r="O6751">
        <v>55</v>
      </c>
      <c r="P6751">
        <v>1265</v>
      </c>
      <c r="Q6751">
        <v>633</v>
      </c>
      <c r="R6751">
        <v>0.5</v>
      </c>
      <c r="S6751" t="s">
        <v>82</v>
      </c>
      <c r="T6751" t="str">
        <f>IF(Table1[[#This Row],[Units Sold]]&gt; 700,"High Units","low Units")</f>
        <v>low Units</v>
      </c>
      <c r="U6751">
        <f>SUM(Table1[[#This Row],[Operating Profit]])/SUM(Table1[Operating Profit])*100</f>
        <v>1.9058508362147862E-4</v>
      </c>
      <c r="V6751">
        <f>SUM(Table1[[#This Row],[Price per Unit]]*Table1[[#This Row],[Units Sold]])</f>
        <v>1265</v>
      </c>
      <c r="W6751">
        <f>SUM(Table1[[#This Row],[Total Sales]]-Table1[[#This Row],[Operating Profit]])</f>
        <v>632</v>
      </c>
      <c r="X6751">
        <f>SUM(Table1[[#This Row],[Total Sales]]-Table1[[#This Row],[Cost]])</f>
        <v>633</v>
      </c>
      <c r="Y6751">
        <f>SUM(Table1[[#This Row],[profit/loss]])/SUM(Table1[profit/loss])</f>
        <v>1.9058508362147862E-6</v>
      </c>
    </row>
    <row r="6752" spans="1:25" x14ac:dyDescent="0.3">
      <c r="A6752" t="s">
        <v>13</v>
      </c>
      <c r="B6752" t="s">
        <v>82</v>
      </c>
      <c r="C6752">
        <v>1197831</v>
      </c>
      <c r="D6752" s="9">
        <v>44513</v>
      </c>
      <c r="E6752" s="8" t="str">
        <f>TEXT(Table1[[#This Row],[Invoice Date]],"dd-mm-yyyy")</f>
        <v>13-11-2021</v>
      </c>
      <c r="F6752" s="1" t="str">
        <f t="shared" si="420"/>
        <v>November</v>
      </c>
      <c r="G6752" s="1" t="str">
        <f t="shared" si="421"/>
        <v>2021</v>
      </c>
      <c r="H6752" s="1" t="str">
        <f t="shared" si="422"/>
        <v>Saturday</v>
      </c>
      <c r="I6752" s="1" t="str">
        <f t="shared" si="423"/>
        <v>13</v>
      </c>
      <c r="J6752" t="s">
        <v>35</v>
      </c>
      <c r="K6752" t="s">
        <v>105</v>
      </c>
      <c r="L6752" t="s">
        <v>106</v>
      </c>
      <c r="M6752" t="s">
        <v>20</v>
      </c>
      <c r="N6752">
        <v>54</v>
      </c>
      <c r="O6752">
        <v>83</v>
      </c>
      <c r="P6752">
        <v>4482</v>
      </c>
      <c r="Q6752">
        <v>2151</v>
      </c>
      <c r="R6752">
        <v>0.48</v>
      </c>
      <c r="S6752" t="s">
        <v>82</v>
      </c>
      <c r="T6752" t="str">
        <f>IF(Table1[[#This Row],[Units Sold]]&gt; 700,"High Units","low Units")</f>
        <v>low Units</v>
      </c>
      <c r="U6752">
        <f>SUM(Table1[[#This Row],[Operating Profit]])/SUM(Table1[Operating Profit])*100</f>
        <v>6.4762798557630407E-4</v>
      </c>
      <c r="V6752">
        <f>SUM(Table1[[#This Row],[Price per Unit]]*Table1[[#This Row],[Units Sold]])</f>
        <v>4482</v>
      </c>
      <c r="W6752">
        <f>SUM(Table1[[#This Row],[Total Sales]]-Table1[[#This Row],[Operating Profit]])</f>
        <v>2331</v>
      </c>
      <c r="X6752">
        <f>SUM(Table1[[#This Row],[Total Sales]]-Table1[[#This Row],[Cost]])</f>
        <v>2151</v>
      </c>
      <c r="Y6752">
        <f>SUM(Table1[[#This Row],[profit/loss]])/SUM(Table1[profit/loss])</f>
        <v>6.4762798557630408E-6</v>
      </c>
    </row>
    <row r="6753" spans="1:25" x14ac:dyDescent="0.3">
      <c r="A6753" t="s">
        <v>13</v>
      </c>
      <c r="B6753" t="s">
        <v>82</v>
      </c>
      <c r="C6753">
        <v>1197831</v>
      </c>
      <c r="D6753" s="9">
        <v>44513</v>
      </c>
      <c r="E6753" s="8" t="str">
        <f>TEXT(Table1[[#This Row],[Invoice Date]],"dd-mm-yyyy")</f>
        <v>13-11-2021</v>
      </c>
      <c r="F6753" s="1" t="str">
        <f t="shared" si="420"/>
        <v>November</v>
      </c>
      <c r="G6753" s="1" t="str">
        <f t="shared" si="421"/>
        <v>2021</v>
      </c>
      <c r="H6753" s="1" t="str">
        <f t="shared" si="422"/>
        <v>Saturday</v>
      </c>
      <c r="I6753" s="1" t="str">
        <f t="shared" si="423"/>
        <v>13</v>
      </c>
      <c r="J6753" t="s">
        <v>35</v>
      </c>
      <c r="K6753" t="s">
        <v>105</v>
      </c>
      <c r="L6753" t="s">
        <v>106</v>
      </c>
      <c r="M6753" t="s">
        <v>21</v>
      </c>
      <c r="N6753">
        <v>68</v>
      </c>
      <c r="O6753">
        <v>70</v>
      </c>
      <c r="P6753">
        <v>4760</v>
      </c>
      <c r="Q6753">
        <v>2190</v>
      </c>
      <c r="R6753">
        <v>0.46</v>
      </c>
      <c r="S6753" t="s">
        <v>82</v>
      </c>
      <c r="T6753" t="str">
        <f>IF(Table1[[#This Row],[Units Sold]]&gt; 700,"High Units","low Units")</f>
        <v>low Units</v>
      </c>
      <c r="U6753">
        <f>SUM(Table1[[#This Row],[Operating Profit]])/SUM(Table1[Operating Profit])*100</f>
        <v>6.5937019451980754E-4</v>
      </c>
      <c r="V6753">
        <f>SUM(Table1[[#This Row],[Price per Unit]]*Table1[[#This Row],[Units Sold]])</f>
        <v>4760</v>
      </c>
      <c r="W6753">
        <f>SUM(Table1[[#This Row],[Total Sales]]-Table1[[#This Row],[Operating Profit]])</f>
        <v>2570</v>
      </c>
      <c r="X6753">
        <f>SUM(Table1[[#This Row],[Total Sales]]-Table1[[#This Row],[Cost]])</f>
        <v>2190</v>
      </c>
      <c r="Y6753">
        <f>SUM(Table1[[#This Row],[profit/loss]])/SUM(Table1[profit/loss])</f>
        <v>6.5937019451980751E-6</v>
      </c>
    </row>
    <row r="6754" spans="1:25" x14ac:dyDescent="0.3">
      <c r="A6754" t="s">
        <v>13</v>
      </c>
      <c r="B6754" t="s">
        <v>82</v>
      </c>
      <c r="C6754">
        <v>1197831</v>
      </c>
      <c r="D6754" s="9">
        <v>44513</v>
      </c>
      <c r="E6754" s="8" t="str">
        <f>TEXT(Table1[[#This Row],[Invoice Date]],"dd-mm-yyyy")</f>
        <v>13-11-2021</v>
      </c>
      <c r="F6754" s="1" t="str">
        <f t="shared" si="420"/>
        <v>November</v>
      </c>
      <c r="G6754" s="1" t="str">
        <f t="shared" si="421"/>
        <v>2021</v>
      </c>
      <c r="H6754" s="1" t="str">
        <f t="shared" si="422"/>
        <v>Saturday</v>
      </c>
      <c r="I6754" s="1" t="str">
        <f t="shared" si="423"/>
        <v>13</v>
      </c>
      <c r="J6754" t="s">
        <v>35</v>
      </c>
      <c r="K6754" t="s">
        <v>105</v>
      </c>
      <c r="L6754" t="s">
        <v>106</v>
      </c>
      <c r="M6754" t="s">
        <v>22</v>
      </c>
      <c r="N6754">
        <v>73</v>
      </c>
      <c r="O6754">
        <v>88</v>
      </c>
      <c r="P6754">
        <v>6424</v>
      </c>
      <c r="Q6754">
        <v>2955</v>
      </c>
      <c r="R6754">
        <v>0.46</v>
      </c>
      <c r="S6754" t="s">
        <v>82</v>
      </c>
      <c r="T6754" t="str">
        <f>IF(Table1[[#This Row],[Units Sold]]&gt; 700,"High Units","low Units")</f>
        <v>low Units</v>
      </c>
      <c r="U6754">
        <f>SUM(Table1[[#This Row],[Operating Profit]])/SUM(Table1[Operating Profit])*100</f>
        <v>8.896981391808362E-4</v>
      </c>
      <c r="V6754">
        <f>SUM(Table1[[#This Row],[Price per Unit]]*Table1[[#This Row],[Units Sold]])</f>
        <v>6424</v>
      </c>
      <c r="W6754">
        <f>SUM(Table1[[#This Row],[Total Sales]]-Table1[[#This Row],[Operating Profit]])</f>
        <v>3469</v>
      </c>
      <c r="X6754">
        <f>SUM(Table1[[#This Row],[Total Sales]]-Table1[[#This Row],[Cost]])</f>
        <v>2955</v>
      </c>
      <c r="Y6754">
        <f>SUM(Table1[[#This Row],[profit/loss]])/SUM(Table1[profit/loss])</f>
        <v>8.8969813918083621E-6</v>
      </c>
    </row>
    <row r="6755" spans="1:25" x14ac:dyDescent="0.3">
      <c r="A6755" t="s">
        <v>13</v>
      </c>
      <c r="B6755" t="s">
        <v>82</v>
      </c>
      <c r="C6755">
        <v>1197831</v>
      </c>
      <c r="D6755" s="9">
        <v>44542</v>
      </c>
      <c r="E6755" s="8" t="str">
        <f>TEXT(Table1[[#This Row],[Invoice Date]],"dd-mm-yyyy")</f>
        <v>12-12-2021</v>
      </c>
      <c r="F6755" s="1" t="str">
        <f t="shared" si="420"/>
        <v>December</v>
      </c>
      <c r="G6755" s="1" t="str">
        <f t="shared" si="421"/>
        <v>2021</v>
      </c>
      <c r="H6755" s="1" t="str">
        <f t="shared" si="422"/>
        <v>Sunday</v>
      </c>
      <c r="I6755" s="1" t="str">
        <f t="shared" si="423"/>
        <v>12</v>
      </c>
      <c r="J6755" t="s">
        <v>35</v>
      </c>
      <c r="K6755" t="s">
        <v>105</v>
      </c>
      <c r="L6755" t="s">
        <v>106</v>
      </c>
      <c r="M6755" t="s">
        <v>16</v>
      </c>
      <c r="N6755">
        <v>66</v>
      </c>
      <c r="O6755">
        <v>150</v>
      </c>
      <c r="P6755">
        <v>9900</v>
      </c>
      <c r="Q6755">
        <v>4950</v>
      </c>
      <c r="R6755">
        <v>0.5</v>
      </c>
      <c r="S6755" t="s">
        <v>82</v>
      </c>
      <c r="T6755" t="str">
        <f>IF(Table1[[#This Row],[Units Sold]]&gt; 700,"High Units","low Units")</f>
        <v>low Units</v>
      </c>
      <c r="U6755">
        <f>SUM(Table1[[#This Row],[Operating Profit]])/SUM(Table1[Operating Profit])*100</f>
        <v>1.4903572889831266E-3</v>
      </c>
      <c r="V6755">
        <f>SUM(Table1[[#This Row],[Price per Unit]]*Table1[[#This Row],[Units Sold]])</f>
        <v>9900</v>
      </c>
      <c r="W6755">
        <f>SUM(Table1[[#This Row],[Total Sales]]-Table1[[#This Row],[Operating Profit]])</f>
        <v>4950</v>
      </c>
      <c r="X6755">
        <f>SUM(Table1[[#This Row],[Total Sales]]-Table1[[#This Row],[Cost]])</f>
        <v>4950</v>
      </c>
      <c r="Y6755">
        <f>SUM(Table1[[#This Row],[profit/loss]])/SUM(Table1[profit/loss])</f>
        <v>1.4903572889831266E-5</v>
      </c>
    </row>
    <row r="6756" spans="1:25" x14ac:dyDescent="0.3">
      <c r="A6756" t="s">
        <v>13</v>
      </c>
      <c r="B6756" t="s">
        <v>82</v>
      </c>
      <c r="C6756">
        <v>1197831</v>
      </c>
      <c r="D6756" s="9">
        <v>44542</v>
      </c>
      <c r="E6756" s="8" t="str">
        <f>TEXT(Table1[[#This Row],[Invoice Date]],"dd-mm-yyyy")</f>
        <v>12-12-2021</v>
      </c>
      <c r="F6756" s="1" t="str">
        <f t="shared" si="420"/>
        <v>December</v>
      </c>
      <c r="G6756" s="1" t="str">
        <f t="shared" si="421"/>
        <v>2021</v>
      </c>
      <c r="H6756" s="1" t="str">
        <f t="shared" si="422"/>
        <v>Sunday</v>
      </c>
      <c r="I6756" s="1" t="str">
        <f t="shared" si="423"/>
        <v>12</v>
      </c>
      <c r="J6756" t="s">
        <v>35</v>
      </c>
      <c r="K6756" t="s">
        <v>105</v>
      </c>
      <c r="L6756" t="s">
        <v>106</v>
      </c>
      <c r="M6756" t="s">
        <v>18</v>
      </c>
      <c r="N6756">
        <v>59</v>
      </c>
      <c r="O6756">
        <v>120</v>
      </c>
      <c r="P6756">
        <v>7080</v>
      </c>
      <c r="Q6756">
        <v>3540</v>
      </c>
      <c r="R6756">
        <v>0.5</v>
      </c>
      <c r="S6756" t="s">
        <v>82</v>
      </c>
      <c r="T6756" t="str">
        <f>IF(Table1[[#This Row],[Units Sold]]&gt; 700,"High Units","low Units")</f>
        <v>low Units</v>
      </c>
      <c r="U6756">
        <f>SUM(Table1[[#This Row],[Operating Profit]])/SUM(Table1[Operating Profit])*100</f>
        <v>1.0658312733333875E-3</v>
      </c>
      <c r="V6756">
        <f>SUM(Table1[[#This Row],[Price per Unit]]*Table1[[#This Row],[Units Sold]])</f>
        <v>7080</v>
      </c>
      <c r="W6756">
        <f>SUM(Table1[[#This Row],[Total Sales]]-Table1[[#This Row],[Operating Profit]])</f>
        <v>3540</v>
      </c>
      <c r="X6756">
        <f>SUM(Table1[[#This Row],[Total Sales]]-Table1[[#This Row],[Cost]])</f>
        <v>3540</v>
      </c>
      <c r="Y6756">
        <f>SUM(Table1[[#This Row],[profit/loss]])/SUM(Table1[profit/loss])</f>
        <v>1.0658312733333875E-5</v>
      </c>
    </row>
    <row r="6757" spans="1:25" x14ac:dyDescent="0.3">
      <c r="A6757" t="s">
        <v>13</v>
      </c>
      <c r="B6757" t="s">
        <v>82</v>
      </c>
      <c r="C6757">
        <v>1197831</v>
      </c>
      <c r="D6757" s="9">
        <v>44542</v>
      </c>
      <c r="E6757" s="8" t="str">
        <f>TEXT(Table1[[#This Row],[Invoice Date]],"dd-mm-yyyy")</f>
        <v>12-12-2021</v>
      </c>
      <c r="F6757" s="1" t="str">
        <f t="shared" si="420"/>
        <v>December</v>
      </c>
      <c r="G6757" s="1" t="str">
        <f t="shared" si="421"/>
        <v>2021</v>
      </c>
      <c r="H6757" s="1" t="str">
        <f t="shared" si="422"/>
        <v>Sunday</v>
      </c>
      <c r="I6757" s="1" t="str">
        <f t="shared" si="423"/>
        <v>12</v>
      </c>
      <c r="J6757" t="s">
        <v>35</v>
      </c>
      <c r="K6757" t="s">
        <v>105</v>
      </c>
      <c r="L6757" t="s">
        <v>106</v>
      </c>
      <c r="M6757" t="s">
        <v>19</v>
      </c>
      <c r="N6757">
        <v>58</v>
      </c>
      <c r="O6757">
        <v>95</v>
      </c>
      <c r="P6757">
        <v>5510</v>
      </c>
      <c r="Q6757">
        <v>2535</v>
      </c>
      <c r="R6757">
        <v>0.46</v>
      </c>
      <c r="S6757" t="s">
        <v>82</v>
      </c>
      <c r="T6757" t="str">
        <f>IF(Table1[[#This Row],[Units Sold]]&gt; 700,"High Units","low Units")</f>
        <v>low Units</v>
      </c>
      <c r="U6757">
        <f>SUM(Table1[[#This Row],[Operating Profit]])/SUM(Table1[Operating Profit])*100</f>
        <v>7.6324358132772243E-4</v>
      </c>
      <c r="V6757">
        <f>SUM(Table1[[#This Row],[Price per Unit]]*Table1[[#This Row],[Units Sold]])</f>
        <v>5510</v>
      </c>
      <c r="W6757">
        <f>SUM(Table1[[#This Row],[Total Sales]]-Table1[[#This Row],[Operating Profit]])</f>
        <v>2975</v>
      </c>
      <c r="X6757">
        <f>SUM(Table1[[#This Row],[Total Sales]]-Table1[[#This Row],[Cost]])</f>
        <v>2535</v>
      </c>
      <c r="Y6757">
        <f>SUM(Table1[[#This Row],[profit/loss]])/SUM(Table1[profit/loss])</f>
        <v>7.6324358132772247E-6</v>
      </c>
    </row>
    <row r="6758" spans="1:25" x14ac:dyDescent="0.3">
      <c r="A6758" t="s">
        <v>13</v>
      </c>
      <c r="B6758" t="s">
        <v>82</v>
      </c>
      <c r="C6758">
        <v>1197831</v>
      </c>
      <c r="D6758" s="9">
        <v>44542</v>
      </c>
      <c r="E6758" s="8" t="str">
        <f>TEXT(Table1[[#This Row],[Invoice Date]],"dd-mm-yyyy")</f>
        <v>12-12-2021</v>
      </c>
      <c r="F6758" s="1" t="str">
        <f t="shared" si="420"/>
        <v>December</v>
      </c>
      <c r="G6758" s="1" t="str">
        <f t="shared" si="421"/>
        <v>2021</v>
      </c>
      <c r="H6758" s="1" t="str">
        <f t="shared" si="422"/>
        <v>Sunday</v>
      </c>
      <c r="I6758" s="1" t="str">
        <f t="shared" si="423"/>
        <v>12</v>
      </c>
      <c r="J6758" t="s">
        <v>35</v>
      </c>
      <c r="K6758" t="s">
        <v>105</v>
      </c>
      <c r="L6758" t="s">
        <v>106</v>
      </c>
      <c r="M6758" t="s">
        <v>20</v>
      </c>
      <c r="N6758">
        <v>59</v>
      </c>
      <c r="O6758">
        <v>90</v>
      </c>
      <c r="P6758">
        <v>5310</v>
      </c>
      <c r="Q6758">
        <v>2390</v>
      </c>
      <c r="R6758">
        <v>0.45</v>
      </c>
      <c r="S6758" t="s">
        <v>82</v>
      </c>
      <c r="T6758" t="str">
        <f>IF(Table1[[#This Row],[Units Sold]]&gt; 700,"High Units","low Units")</f>
        <v>low Units</v>
      </c>
      <c r="U6758">
        <f>SUM(Table1[[#This Row],[Operating Profit]])/SUM(Table1[Operating Profit])*100</f>
        <v>7.1958665064033786E-4</v>
      </c>
      <c r="V6758">
        <f>SUM(Table1[[#This Row],[Price per Unit]]*Table1[[#This Row],[Units Sold]])</f>
        <v>5310</v>
      </c>
      <c r="W6758">
        <f>SUM(Table1[[#This Row],[Total Sales]]-Table1[[#This Row],[Operating Profit]])</f>
        <v>2920</v>
      </c>
      <c r="X6758">
        <f>SUM(Table1[[#This Row],[Total Sales]]-Table1[[#This Row],[Cost]])</f>
        <v>2390</v>
      </c>
      <c r="Y6758">
        <f>SUM(Table1[[#This Row],[profit/loss]])/SUM(Table1[profit/loss])</f>
        <v>7.1958665064033785E-6</v>
      </c>
    </row>
    <row r="6759" spans="1:25" x14ac:dyDescent="0.3">
      <c r="A6759" t="s">
        <v>13</v>
      </c>
      <c r="B6759" t="s">
        <v>82</v>
      </c>
      <c r="C6759">
        <v>1197831</v>
      </c>
      <c r="D6759" s="9">
        <v>44542</v>
      </c>
      <c r="E6759" s="8" t="str">
        <f>TEXT(Table1[[#This Row],[Invoice Date]],"dd-mm-yyyy")</f>
        <v>12-12-2021</v>
      </c>
      <c r="F6759" s="1" t="str">
        <f t="shared" si="420"/>
        <v>December</v>
      </c>
      <c r="G6759" s="1" t="str">
        <f t="shared" si="421"/>
        <v>2021</v>
      </c>
      <c r="H6759" s="1" t="str">
        <f t="shared" si="422"/>
        <v>Sunday</v>
      </c>
      <c r="I6759" s="1" t="str">
        <f t="shared" si="423"/>
        <v>12</v>
      </c>
      <c r="J6759" t="s">
        <v>35</v>
      </c>
      <c r="K6759" t="s">
        <v>105</v>
      </c>
      <c r="L6759" t="s">
        <v>106</v>
      </c>
      <c r="M6759" t="s">
        <v>21</v>
      </c>
      <c r="N6759">
        <v>64</v>
      </c>
      <c r="O6759">
        <v>81</v>
      </c>
      <c r="P6759">
        <v>5184</v>
      </c>
      <c r="Q6759">
        <v>2592</v>
      </c>
      <c r="R6759">
        <v>0.5</v>
      </c>
      <c r="S6759" t="s">
        <v>82</v>
      </c>
      <c r="T6759" t="str">
        <f>IF(Table1[[#This Row],[Units Sold]]&gt; 700,"High Units","low Units")</f>
        <v>low Units</v>
      </c>
      <c r="U6759">
        <f>SUM(Table1[[#This Row],[Operating Profit]])/SUM(Table1[Operating Profit])*100</f>
        <v>7.8040527132207361E-4</v>
      </c>
      <c r="V6759">
        <f>SUM(Table1[[#This Row],[Price per Unit]]*Table1[[#This Row],[Units Sold]])</f>
        <v>5184</v>
      </c>
      <c r="W6759">
        <f>SUM(Table1[[#This Row],[Total Sales]]-Table1[[#This Row],[Operating Profit]])</f>
        <v>2592</v>
      </c>
      <c r="X6759">
        <f>SUM(Table1[[#This Row],[Total Sales]]-Table1[[#This Row],[Cost]])</f>
        <v>2592</v>
      </c>
      <c r="Y6759">
        <f>SUM(Table1[[#This Row],[profit/loss]])/SUM(Table1[profit/loss])</f>
        <v>7.8040527132207362E-6</v>
      </c>
    </row>
    <row r="6760" spans="1:25" x14ac:dyDescent="0.3">
      <c r="A6760" t="s">
        <v>13</v>
      </c>
      <c r="B6760" t="s">
        <v>82</v>
      </c>
      <c r="C6760">
        <v>1197831</v>
      </c>
      <c r="D6760" s="9">
        <v>44542</v>
      </c>
      <c r="E6760" s="8" t="str">
        <f>TEXT(Table1[[#This Row],[Invoice Date]],"dd-mm-yyyy")</f>
        <v>12-12-2021</v>
      </c>
      <c r="F6760" s="1" t="str">
        <f t="shared" si="420"/>
        <v>December</v>
      </c>
      <c r="G6760" s="1" t="str">
        <f t="shared" si="421"/>
        <v>2021</v>
      </c>
      <c r="H6760" s="1" t="str">
        <f t="shared" si="422"/>
        <v>Sunday</v>
      </c>
      <c r="I6760" s="1" t="str">
        <f t="shared" si="423"/>
        <v>12</v>
      </c>
      <c r="J6760" t="s">
        <v>35</v>
      </c>
      <c r="K6760" t="s">
        <v>105</v>
      </c>
      <c r="L6760" t="s">
        <v>106</v>
      </c>
      <c r="M6760" t="s">
        <v>22</v>
      </c>
      <c r="N6760">
        <v>68</v>
      </c>
      <c r="O6760">
        <v>112</v>
      </c>
      <c r="P6760">
        <v>7616</v>
      </c>
      <c r="Q6760">
        <v>3503</v>
      </c>
      <c r="R6760">
        <v>0.46</v>
      </c>
      <c r="S6760" t="s">
        <v>82</v>
      </c>
      <c r="T6760" t="str">
        <f>IF(Table1[[#This Row],[Units Sold]]&gt; 700,"High Units","low Units")</f>
        <v>low Units</v>
      </c>
      <c r="U6760">
        <f>SUM(Table1[[#This Row],[Operating Profit]])/SUM(Table1[Operating Profit])*100</f>
        <v>1.0546912289510894E-3</v>
      </c>
      <c r="V6760">
        <f>SUM(Table1[[#This Row],[Price per Unit]]*Table1[[#This Row],[Units Sold]])</f>
        <v>7616</v>
      </c>
      <c r="W6760">
        <f>SUM(Table1[[#This Row],[Total Sales]]-Table1[[#This Row],[Operating Profit]])</f>
        <v>4113</v>
      </c>
      <c r="X6760">
        <f>SUM(Table1[[#This Row],[Total Sales]]-Table1[[#This Row],[Cost]])</f>
        <v>3503</v>
      </c>
      <c r="Y6760">
        <f>SUM(Table1[[#This Row],[profit/loss]])/SUM(Table1[profit/loss])</f>
        <v>1.0546912289510894E-5</v>
      </c>
    </row>
    <row r="6761" spans="1:25" x14ac:dyDescent="0.3">
      <c r="A6761" t="s">
        <v>13</v>
      </c>
      <c r="B6761" t="s">
        <v>82</v>
      </c>
      <c r="C6761">
        <v>1185732</v>
      </c>
      <c r="D6761" s="9">
        <v>44208</v>
      </c>
      <c r="E6761" s="8" t="str">
        <f>TEXT(Table1[[#This Row],[Invoice Date]],"dd-mm-yyyy")</f>
        <v>12-01-2021</v>
      </c>
      <c r="F6761" s="1" t="str">
        <f t="shared" si="420"/>
        <v>January</v>
      </c>
      <c r="G6761" s="1" t="str">
        <f t="shared" si="421"/>
        <v>2021</v>
      </c>
      <c r="H6761" s="1" t="str">
        <f t="shared" si="422"/>
        <v>Tuesday</v>
      </c>
      <c r="I6761" s="1" t="str">
        <f t="shared" si="423"/>
        <v>12</v>
      </c>
      <c r="J6761" t="s">
        <v>35</v>
      </c>
      <c r="K6761" t="s">
        <v>105</v>
      </c>
      <c r="L6761" t="s">
        <v>106</v>
      </c>
      <c r="M6761" t="s">
        <v>16</v>
      </c>
      <c r="N6761">
        <v>38</v>
      </c>
      <c r="O6761">
        <v>138</v>
      </c>
      <c r="P6761">
        <v>5244</v>
      </c>
      <c r="Q6761">
        <v>2570</v>
      </c>
      <c r="R6761">
        <v>0.49</v>
      </c>
      <c r="S6761" t="s">
        <v>82</v>
      </c>
      <c r="T6761" t="str">
        <f>IF(Table1[[#This Row],[Units Sold]]&gt; 700,"High Units","low Units")</f>
        <v>low Units</v>
      </c>
      <c r="U6761">
        <f>SUM(Table1[[#This Row],[Operating Profit]])/SUM(Table1[Operating Profit])*100</f>
        <v>7.7378146114881518E-4</v>
      </c>
      <c r="V6761">
        <f>SUM(Table1[[#This Row],[Price per Unit]]*Table1[[#This Row],[Units Sold]])</f>
        <v>5244</v>
      </c>
      <c r="W6761">
        <f>SUM(Table1[[#This Row],[Total Sales]]-Table1[[#This Row],[Operating Profit]])</f>
        <v>2674</v>
      </c>
      <c r="X6761">
        <f>SUM(Table1[[#This Row],[Total Sales]]-Table1[[#This Row],[Cost]])</f>
        <v>2570</v>
      </c>
      <c r="Y6761">
        <f>SUM(Table1[[#This Row],[profit/loss]])/SUM(Table1[profit/loss])</f>
        <v>7.7378146114881523E-6</v>
      </c>
    </row>
    <row r="6762" spans="1:25" x14ac:dyDescent="0.3">
      <c r="A6762" t="s">
        <v>13</v>
      </c>
      <c r="B6762" t="s">
        <v>82</v>
      </c>
      <c r="C6762">
        <v>1185732</v>
      </c>
      <c r="D6762" s="9">
        <v>44208</v>
      </c>
      <c r="E6762" s="8" t="str">
        <f>TEXT(Table1[[#This Row],[Invoice Date]],"dd-mm-yyyy")</f>
        <v>12-01-2021</v>
      </c>
      <c r="F6762" s="1" t="str">
        <f t="shared" si="420"/>
        <v>January</v>
      </c>
      <c r="G6762" s="1" t="str">
        <f t="shared" si="421"/>
        <v>2021</v>
      </c>
      <c r="H6762" s="1" t="str">
        <f t="shared" si="422"/>
        <v>Tuesday</v>
      </c>
      <c r="I6762" s="1" t="str">
        <f t="shared" si="423"/>
        <v>12</v>
      </c>
      <c r="J6762" t="s">
        <v>35</v>
      </c>
      <c r="K6762" t="s">
        <v>105</v>
      </c>
      <c r="L6762" t="s">
        <v>106</v>
      </c>
      <c r="M6762" t="s">
        <v>18</v>
      </c>
      <c r="N6762">
        <v>37</v>
      </c>
      <c r="O6762">
        <v>80</v>
      </c>
      <c r="P6762">
        <v>2960</v>
      </c>
      <c r="Q6762">
        <v>1184</v>
      </c>
      <c r="R6762">
        <v>0.4</v>
      </c>
      <c r="S6762" t="s">
        <v>82</v>
      </c>
      <c r="T6762" t="str">
        <f>IF(Table1[[#This Row],[Units Sold]]&gt; 700,"High Units","low Units")</f>
        <v>low Units</v>
      </c>
      <c r="U6762">
        <f>SUM(Table1[[#This Row],[Operating Profit]])/SUM(Table1[Operating Profit])*100</f>
        <v>3.5648142023353977E-4</v>
      </c>
      <c r="V6762">
        <f>SUM(Table1[[#This Row],[Price per Unit]]*Table1[[#This Row],[Units Sold]])</f>
        <v>2960</v>
      </c>
      <c r="W6762">
        <f>SUM(Table1[[#This Row],[Total Sales]]-Table1[[#This Row],[Operating Profit]])</f>
        <v>1776</v>
      </c>
      <c r="X6762">
        <f>SUM(Table1[[#This Row],[Total Sales]]-Table1[[#This Row],[Cost]])</f>
        <v>1184</v>
      </c>
      <c r="Y6762">
        <f>SUM(Table1[[#This Row],[profit/loss]])/SUM(Table1[profit/loss])</f>
        <v>3.5648142023353977E-6</v>
      </c>
    </row>
    <row r="6763" spans="1:25" x14ac:dyDescent="0.3">
      <c r="A6763" t="s">
        <v>13</v>
      </c>
      <c r="B6763" t="s">
        <v>82</v>
      </c>
      <c r="C6763">
        <v>1185732</v>
      </c>
      <c r="D6763" s="9">
        <v>44208</v>
      </c>
      <c r="E6763" s="8" t="str">
        <f>TEXT(Table1[[#This Row],[Invoice Date]],"dd-mm-yyyy")</f>
        <v>12-01-2021</v>
      </c>
      <c r="F6763" s="1" t="str">
        <f t="shared" si="420"/>
        <v>January</v>
      </c>
      <c r="G6763" s="1" t="str">
        <f t="shared" si="421"/>
        <v>2021</v>
      </c>
      <c r="H6763" s="1" t="str">
        <f t="shared" si="422"/>
        <v>Tuesday</v>
      </c>
      <c r="I6763" s="1" t="str">
        <f t="shared" si="423"/>
        <v>12</v>
      </c>
      <c r="J6763" t="s">
        <v>35</v>
      </c>
      <c r="K6763" t="s">
        <v>105</v>
      </c>
      <c r="L6763" t="s">
        <v>106</v>
      </c>
      <c r="M6763" t="s">
        <v>19</v>
      </c>
      <c r="N6763">
        <v>27</v>
      </c>
      <c r="O6763">
        <v>83</v>
      </c>
      <c r="P6763">
        <v>2241</v>
      </c>
      <c r="Q6763">
        <v>986</v>
      </c>
      <c r="R6763">
        <v>0.44</v>
      </c>
      <c r="S6763" t="s">
        <v>82</v>
      </c>
      <c r="T6763" t="str">
        <f>IF(Table1[[#This Row],[Units Sold]]&gt; 700,"High Units","low Units")</f>
        <v>low Units</v>
      </c>
      <c r="U6763">
        <f>SUM(Table1[[#This Row],[Operating Profit]])/SUM(Table1[Operating Profit])*100</f>
        <v>2.968671286742147E-4</v>
      </c>
      <c r="V6763">
        <f>SUM(Table1[[#This Row],[Price per Unit]]*Table1[[#This Row],[Units Sold]])</f>
        <v>2241</v>
      </c>
      <c r="W6763">
        <f>SUM(Table1[[#This Row],[Total Sales]]-Table1[[#This Row],[Operating Profit]])</f>
        <v>1255</v>
      </c>
      <c r="X6763">
        <f>SUM(Table1[[#This Row],[Total Sales]]-Table1[[#This Row],[Cost]])</f>
        <v>986</v>
      </c>
      <c r="Y6763">
        <f>SUM(Table1[[#This Row],[profit/loss]])/SUM(Table1[profit/loss])</f>
        <v>2.9686712867421473E-6</v>
      </c>
    </row>
    <row r="6764" spans="1:25" x14ac:dyDescent="0.3">
      <c r="A6764" t="s">
        <v>13</v>
      </c>
      <c r="B6764" t="s">
        <v>82</v>
      </c>
      <c r="C6764">
        <v>1185732</v>
      </c>
      <c r="D6764" s="9">
        <v>44208</v>
      </c>
      <c r="E6764" s="8" t="str">
        <f>TEXT(Table1[[#This Row],[Invoice Date]],"dd-mm-yyyy")</f>
        <v>12-01-2021</v>
      </c>
      <c r="F6764" s="1" t="str">
        <f t="shared" si="420"/>
        <v>January</v>
      </c>
      <c r="G6764" s="1" t="str">
        <f t="shared" si="421"/>
        <v>2021</v>
      </c>
      <c r="H6764" s="1" t="str">
        <f t="shared" si="422"/>
        <v>Tuesday</v>
      </c>
      <c r="I6764" s="1" t="str">
        <f t="shared" si="423"/>
        <v>12</v>
      </c>
      <c r="J6764" t="s">
        <v>35</v>
      </c>
      <c r="K6764" t="s">
        <v>105</v>
      </c>
      <c r="L6764" t="s">
        <v>106</v>
      </c>
      <c r="M6764" t="s">
        <v>20</v>
      </c>
      <c r="N6764">
        <v>34</v>
      </c>
      <c r="O6764">
        <v>36</v>
      </c>
      <c r="P6764">
        <v>1224</v>
      </c>
      <c r="Q6764">
        <v>490</v>
      </c>
      <c r="R6764">
        <v>0.4</v>
      </c>
      <c r="S6764" t="s">
        <v>82</v>
      </c>
      <c r="T6764" t="str">
        <f>IF(Table1[[#This Row],[Units Sold]]&gt; 700,"High Units","low Units")</f>
        <v>low Units</v>
      </c>
      <c r="U6764">
        <f>SUM(Table1[[#This Row],[Operating Profit]])/SUM(Table1[Operating Profit])*100</f>
        <v>1.4753031749529938E-4</v>
      </c>
      <c r="V6764">
        <f>SUM(Table1[[#This Row],[Price per Unit]]*Table1[[#This Row],[Units Sold]])</f>
        <v>1224</v>
      </c>
      <c r="W6764">
        <f>SUM(Table1[[#This Row],[Total Sales]]-Table1[[#This Row],[Operating Profit]])</f>
        <v>734</v>
      </c>
      <c r="X6764">
        <f>SUM(Table1[[#This Row],[Total Sales]]-Table1[[#This Row],[Cost]])</f>
        <v>490</v>
      </c>
      <c r="Y6764">
        <f>SUM(Table1[[#This Row],[profit/loss]])/SUM(Table1[profit/loss])</f>
        <v>1.475303174952994E-6</v>
      </c>
    </row>
    <row r="6765" spans="1:25" x14ac:dyDescent="0.3">
      <c r="A6765" t="s">
        <v>13</v>
      </c>
      <c r="B6765" t="s">
        <v>82</v>
      </c>
      <c r="C6765">
        <v>1185732</v>
      </c>
      <c r="D6765" s="9">
        <v>44208</v>
      </c>
      <c r="E6765" s="8" t="str">
        <f>TEXT(Table1[[#This Row],[Invoice Date]],"dd-mm-yyyy")</f>
        <v>12-01-2021</v>
      </c>
      <c r="F6765" s="1" t="str">
        <f t="shared" si="420"/>
        <v>January</v>
      </c>
      <c r="G6765" s="1" t="str">
        <f t="shared" si="421"/>
        <v>2021</v>
      </c>
      <c r="H6765" s="1" t="str">
        <f t="shared" si="422"/>
        <v>Tuesday</v>
      </c>
      <c r="I6765" s="1" t="str">
        <f t="shared" si="423"/>
        <v>12</v>
      </c>
      <c r="J6765" t="s">
        <v>35</v>
      </c>
      <c r="K6765" t="s">
        <v>105</v>
      </c>
      <c r="L6765" t="s">
        <v>106</v>
      </c>
      <c r="M6765" t="s">
        <v>21</v>
      </c>
      <c r="N6765">
        <v>48</v>
      </c>
      <c r="O6765">
        <v>44</v>
      </c>
      <c r="P6765">
        <v>2112</v>
      </c>
      <c r="Q6765">
        <v>993</v>
      </c>
      <c r="R6765">
        <v>0.47</v>
      </c>
      <c r="S6765" t="s">
        <v>82</v>
      </c>
      <c r="T6765" t="str">
        <f>IF(Table1[[#This Row],[Units Sold]]&gt; 700,"High Units","low Units")</f>
        <v>low Units</v>
      </c>
      <c r="U6765">
        <f>SUM(Table1[[#This Row],[Operating Profit]])/SUM(Table1[Operating Profit])*100</f>
        <v>2.989747046384333E-4</v>
      </c>
      <c r="V6765">
        <f>SUM(Table1[[#This Row],[Price per Unit]]*Table1[[#This Row],[Units Sold]])</f>
        <v>2112</v>
      </c>
      <c r="W6765">
        <f>SUM(Table1[[#This Row],[Total Sales]]-Table1[[#This Row],[Operating Profit]])</f>
        <v>1119</v>
      </c>
      <c r="X6765">
        <f>SUM(Table1[[#This Row],[Total Sales]]-Table1[[#This Row],[Cost]])</f>
        <v>993</v>
      </c>
      <c r="Y6765">
        <f>SUM(Table1[[#This Row],[profit/loss]])/SUM(Table1[profit/loss])</f>
        <v>2.9897470463843329E-6</v>
      </c>
    </row>
    <row r="6766" spans="1:25" x14ac:dyDescent="0.3">
      <c r="A6766" t="s">
        <v>13</v>
      </c>
      <c r="B6766" t="s">
        <v>82</v>
      </c>
      <c r="C6766">
        <v>1185732</v>
      </c>
      <c r="D6766" s="9">
        <v>44208</v>
      </c>
      <c r="E6766" s="8" t="str">
        <f>TEXT(Table1[[#This Row],[Invoice Date]],"dd-mm-yyyy")</f>
        <v>12-01-2021</v>
      </c>
      <c r="F6766" s="1" t="str">
        <f t="shared" si="420"/>
        <v>January</v>
      </c>
      <c r="G6766" s="1" t="str">
        <f t="shared" si="421"/>
        <v>2021</v>
      </c>
      <c r="H6766" s="1" t="str">
        <f t="shared" si="422"/>
        <v>Tuesday</v>
      </c>
      <c r="I6766" s="1" t="str">
        <f t="shared" si="423"/>
        <v>12</v>
      </c>
      <c r="J6766" t="s">
        <v>35</v>
      </c>
      <c r="K6766" t="s">
        <v>105</v>
      </c>
      <c r="L6766" t="s">
        <v>106</v>
      </c>
      <c r="M6766" t="s">
        <v>22</v>
      </c>
      <c r="N6766">
        <v>37</v>
      </c>
      <c r="O6766">
        <v>72</v>
      </c>
      <c r="P6766">
        <v>2664</v>
      </c>
      <c r="Q6766">
        <v>1465</v>
      </c>
      <c r="R6766">
        <v>0.55000000000000004</v>
      </c>
      <c r="S6766" t="s">
        <v>82</v>
      </c>
      <c r="T6766" t="str">
        <f>IF(Table1[[#This Row],[Units Sold]]&gt; 700,"High Units","low Units")</f>
        <v>low Units</v>
      </c>
      <c r="U6766">
        <f>SUM(Table1[[#This Row],[Operating Profit]])/SUM(Table1[Operating Profit])*100</f>
        <v>4.410855410828849E-4</v>
      </c>
      <c r="V6766">
        <f>SUM(Table1[[#This Row],[Price per Unit]]*Table1[[#This Row],[Units Sold]])</f>
        <v>2664</v>
      </c>
      <c r="W6766">
        <f>SUM(Table1[[#This Row],[Total Sales]]-Table1[[#This Row],[Operating Profit]])</f>
        <v>1199</v>
      </c>
      <c r="X6766">
        <f>SUM(Table1[[#This Row],[Total Sales]]-Table1[[#This Row],[Cost]])</f>
        <v>1465</v>
      </c>
      <c r="Y6766">
        <f>SUM(Table1[[#This Row],[profit/loss]])/SUM(Table1[profit/loss])</f>
        <v>4.4108554108288491E-6</v>
      </c>
    </row>
    <row r="6767" spans="1:25" x14ac:dyDescent="0.3">
      <c r="A6767" t="s">
        <v>13</v>
      </c>
      <c r="B6767" t="s">
        <v>82</v>
      </c>
      <c r="C6767">
        <v>1185732</v>
      </c>
      <c r="D6767" s="9">
        <v>44239</v>
      </c>
      <c r="E6767" s="8" t="str">
        <f>TEXT(Table1[[#This Row],[Invoice Date]],"dd-mm-yyyy")</f>
        <v>12-02-2021</v>
      </c>
      <c r="F6767" s="1" t="str">
        <f t="shared" si="420"/>
        <v>February</v>
      </c>
      <c r="G6767" s="1" t="str">
        <f t="shared" si="421"/>
        <v>2021</v>
      </c>
      <c r="H6767" s="1" t="str">
        <f t="shared" si="422"/>
        <v>Friday</v>
      </c>
      <c r="I6767" s="1" t="str">
        <f t="shared" si="423"/>
        <v>12</v>
      </c>
      <c r="J6767" t="s">
        <v>35</v>
      </c>
      <c r="K6767" t="s">
        <v>105</v>
      </c>
      <c r="L6767" t="s">
        <v>106</v>
      </c>
      <c r="M6767" t="s">
        <v>16</v>
      </c>
      <c r="N6767">
        <v>37</v>
      </c>
      <c r="O6767">
        <v>158</v>
      </c>
      <c r="P6767">
        <v>5846</v>
      </c>
      <c r="Q6767">
        <v>2923</v>
      </c>
      <c r="R6767">
        <v>0.5</v>
      </c>
      <c r="S6767" t="s">
        <v>82</v>
      </c>
      <c r="T6767" t="str">
        <f>IF(Table1[[#This Row],[Units Sold]]&gt; 700,"High Units","low Units")</f>
        <v>low Units</v>
      </c>
      <c r="U6767">
        <f>SUM(Table1[[#This Row],[Operating Profit]])/SUM(Table1[Operating Profit])*100</f>
        <v>8.8006350620155132E-4</v>
      </c>
      <c r="V6767">
        <f>SUM(Table1[[#This Row],[Price per Unit]]*Table1[[#This Row],[Units Sold]])</f>
        <v>5846</v>
      </c>
      <c r="W6767">
        <f>SUM(Table1[[#This Row],[Total Sales]]-Table1[[#This Row],[Operating Profit]])</f>
        <v>2923</v>
      </c>
      <c r="X6767">
        <f>SUM(Table1[[#This Row],[Total Sales]]-Table1[[#This Row],[Cost]])</f>
        <v>2923</v>
      </c>
      <c r="Y6767">
        <f>SUM(Table1[[#This Row],[profit/loss]])/SUM(Table1[profit/loss])</f>
        <v>8.800635062015513E-6</v>
      </c>
    </row>
    <row r="6768" spans="1:25" x14ac:dyDescent="0.3">
      <c r="A6768" t="s">
        <v>13</v>
      </c>
      <c r="B6768" t="s">
        <v>82</v>
      </c>
      <c r="C6768">
        <v>1185732</v>
      </c>
      <c r="D6768" s="9">
        <v>44239</v>
      </c>
      <c r="E6768" s="8" t="str">
        <f>TEXT(Table1[[#This Row],[Invoice Date]],"dd-mm-yyyy")</f>
        <v>12-02-2021</v>
      </c>
      <c r="F6768" s="1" t="str">
        <f t="shared" si="420"/>
        <v>February</v>
      </c>
      <c r="G6768" s="1" t="str">
        <f t="shared" si="421"/>
        <v>2021</v>
      </c>
      <c r="H6768" s="1" t="str">
        <f t="shared" si="422"/>
        <v>Friday</v>
      </c>
      <c r="I6768" s="1" t="str">
        <f t="shared" si="423"/>
        <v>12</v>
      </c>
      <c r="J6768" t="s">
        <v>35</v>
      </c>
      <c r="K6768" t="s">
        <v>105</v>
      </c>
      <c r="L6768" t="s">
        <v>106</v>
      </c>
      <c r="M6768" t="s">
        <v>18</v>
      </c>
      <c r="N6768">
        <v>39</v>
      </c>
      <c r="O6768">
        <v>47</v>
      </c>
      <c r="P6768">
        <v>1833</v>
      </c>
      <c r="Q6768">
        <v>807</v>
      </c>
      <c r="R6768">
        <v>0.44</v>
      </c>
      <c r="S6768" t="s">
        <v>82</v>
      </c>
      <c r="T6768" t="str">
        <f>IF(Table1[[#This Row],[Units Sold]]&gt; 700,"High Units","low Units")</f>
        <v>low Units</v>
      </c>
      <c r="U6768">
        <f>SUM(Table1[[#This Row],[Operating Profit]])/SUM(Table1[Operating Profit])*100</f>
        <v>2.4297340044634002E-4</v>
      </c>
      <c r="V6768">
        <f>SUM(Table1[[#This Row],[Price per Unit]]*Table1[[#This Row],[Units Sold]])</f>
        <v>1833</v>
      </c>
      <c r="W6768">
        <f>SUM(Table1[[#This Row],[Total Sales]]-Table1[[#This Row],[Operating Profit]])</f>
        <v>1026</v>
      </c>
      <c r="X6768">
        <f>SUM(Table1[[#This Row],[Total Sales]]-Table1[[#This Row],[Cost]])</f>
        <v>807</v>
      </c>
      <c r="Y6768">
        <f>SUM(Table1[[#This Row],[profit/loss]])/SUM(Table1[profit/loss])</f>
        <v>2.4297340044634002E-6</v>
      </c>
    </row>
    <row r="6769" spans="1:25" x14ac:dyDescent="0.3">
      <c r="A6769" t="s">
        <v>13</v>
      </c>
      <c r="B6769" t="s">
        <v>82</v>
      </c>
      <c r="C6769">
        <v>1185732</v>
      </c>
      <c r="D6769" s="9">
        <v>44239</v>
      </c>
      <c r="E6769" s="8" t="str">
        <f>TEXT(Table1[[#This Row],[Invoice Date]],"dd-mm-yyyy")</f>
        <v>12-02-2021</v>
      </c>
      <c r="F6769" s="1" t="str">
        <f t="shared" si="420"/>
        <v>February</v>
      </c>
      <c r="G6769" s="1" t="str">
        <f t="shared" si="421"/>
        <v>2021</v>
      </c>
      <c r="H6769" s="1" t="str">
        <f t="shared" si="422"/>
        <v>Friday</v>
      </c>
      <c r="I6769" s="1" t="str">
        <f t="shared" si="423"/>
        <v>12</v>
      </c>
      <c r="J6769" t="s">
        <v>35</v>
      </c>
      <c r="K6769" t="s">
        <v>105</v>
      </c>
      <c r="L6769" t="s">
        <v>106</v>
      </c>
      <c r="M6769" t="s">
        <v>19</v>
      </c>
      <c r="N6769">
        <v>29</v>
      </c>
      <c r="O6769">
        <v>59</v>
      </c>
      <c r="P6769">
        <v>1711</v>
      </c>
      <c r="Q6769">
        <v>736</v>
      </c>
      <c r="R6769">
        <v>0.43</v>
      </c>
      <c r="S6769" t="s">
        <v>82</v>
      </c>
      <c r="T6769" t="str">
        <f>IF(Table1[[#This Row],[Units Sold]]&gt; 700,"High Units","low Units")</f>
        <v>low Units</v>
      </c>
      <c r="U6769">
        <f>SUM(Table1[[#This Row],[Operating Profit]])/SUM(Table1[Operating Profit])*100</f>
        <v>2.2159655852355175E-4</v>
      </c>
      <c r="V6769">
        <f>SUM(Table1[[#This Row],[Price per Unit]]*Table1[[#This Row],[Units Sold]])</f>
        <v>1711</v>
      </c>
      <c r="W6769">
        <f>SUM(Table1[[#This Row],[Total Sales]]-Table1[[#This Row],[Operating Profit]])</f>
        <v>975</v>
      </c>
      <c r="X6769">
        <f>SUM(Table1[[#This Row],[Total Sales]]-Table1[[#This Row],[Cost]])</f>
        <v>736</v>
      </c>
      <c r="Y6769">
        <f>SUM(Table1[[#This Row],[profit/loss]])/SUM(Table1[profit/loss])</f>
        <v>2.2159655852355175E-6</v>
      </c>
    </row>
    <row r="6770" spans="1:25" x14ac:dyDescent="0.3">
      <c r="A6770" t="s">
        <v>13</v>
      </c>
      <c r="B6770" t="s">
        <v>82</v>
      </c>
      <c r="C6770">
        <v>1185732</v>
      </c>
      <c r="D6770" s="9">
        <v>44239</v>
      </c>
      <c r="E6770" s="8" t="str">
        <f>TEXT(Table1[[#This Row],[Invoice Date]],"dd-mm-yyyy")</f>
        <v>12-02-2021</v>
      </c>
      <c r="F6770" s="1" t="str">
        <f t="shared" si="420"/>
        <v>February</v>
      </c>
      <c r="G6770" s="1" t="str">
        <f t="shared" si="421"/>
        <v>2021</v>
      </c>
      <c r="H6770" s="1" t="str">
        <f t="shared" si="422"/>
        <v>Friday</v>
      </c>
      <c r="I6770" s="1" t="str">
        <f t="shared" si="423"/>
        <v>12</v>
      </c>
      <c r="J6770" t="s">
        <v>35</v>
      </c>
      <c r="K6770" t="s">
        <v>107</v>
      </c>
      <c r="L6770" t="s">
        <v>108</v>
      </c>
      <c r="M6770" t="s">
        <v>20</v>
      </c>
      <c r="N6770">
        <v>33</v>
      </c>
      <c r="O6770">
        <v>25</v>
      </c>
      <c r="P6770">
        <v>825</v>
      </c>
      <c r="Q6770">
        <v>363</v>
      </c>
      <c r="R6770">
        <v>0.44</v>
      </c>
      <c r="S6770" t="s">
        <v>82</v>
      </c>
      <c r="T6770" t="str">
        <f>IF(Table1[[#This Row],[Units Sold]]&gt; 700,"High Units","low Units")</f>
        <v>low Units</v>
      </c>
      <c r="U6770">
        <f>SUM(Table1[[#This Row],[Operating Profit]])/SUM(Table1[Operating Profit])*100</f>
        <v>1.0929286785876262E-4</v>
      </c>
      <c r="V6770">
        <f>SUM(Table1[[#This Row],[Price per Unit]]*Table1[[#This Row],[Units Sold]])</f>
        <v>825</v>
      </c>
      <c r="W6770">
        <f>SUM(Table1[[#This Row],[Total Sales]]-Table1[[#This Row],[Operating Profit]])</f>
        <v>462</v>
      </c>
      <c r="X6770">
        <f>SUM(Table1[[#This Row],[Total Sales]]-Table1[[#This Row],[Cost]])</f>
        <v>363</v>
      </c>
      <c r="Y6770">
        <f>SUM(Table1[[#This Row],[profit/loss]])/SUM(Table1[profit/loss])</f>
        <v>1.0929286785876261E-6</v>
      </c>
    </row>
    <row r="6771" spans="1:25" x14ac:dyDescent="0.3">
      <c r="A6771" t="s">
        <v>13</v>
      </c>
      <c r="B6771" t="s">
        <v>82</v>
      </c>
      <c r="C6771">
        <v>1185732</v>
      </c>
      <c r="D6771" s="9">
        <v>44239</v>
      </c>
      <c r="E6771" s="8" t="str">
        <f>TEXT(Table1[[#This Row],[Invoice Date]],"dd-mm-yyyy")</f>
        <v>12-02-2021</v>
      </c>
      <c r="F6771" s="1" t="str">
        <f t="shared" si="420"/>
        <v>February</v>
      </c>
      <c r="G6771" s="1" t="str">
        <f t="shared" si="421"/>
        <v>2021</v>
      </c>
      <c r="H6771" s="1" t="str">
        <f t="shared" si="422"/>
        <v>Friday</v>
      </c>
      <c r="I6771" s="1" t="str">
        <f t="shared" si="423"/>
        <v>12</v>
      </c>
      <c r="J6771" t="s">
        <v>35</v>
      </c>
      <c r="K6771" t="s">
        <v>107</v>
      </c>
      <c r="L6771" t="s">
        <v>108</v>
      </c>
      <c r="M6771" t="s">
        <v>21</v>
      </c>
      <c r="N6771">
        <v>48</v>
      </c>
      <c r="O6771">
        <v>46</v>
      </c>
      <c r="P6771">
        <v>2208</v>
      </c>
      <c r="Q6771">
        <v>994</v>
      </c>
      <c r="R6771">
        <v>0.45</v>
      </c>
      <c r="S6771" t="s">
        <v>82</v>
      </c>
      <c r="T6771" t="str">
        <f>IF(Table1[[#This Row],[Units Sold]]&gt; 700,"High Units","low Units")</f>
        <v>low Units</v>
      </c>
      <c r="U6771">
        <f>SUM(Table1[[#This Row],[Operating Profit]])/SUM(Table1[Operating Profit])*100</f>
        <v>2.992757869190359E-4</v>
      </c>
      <c r="V6771">
        <f>SUM(Table1[[#This Row],[Price per Unit]]*Table1[[#This Row],[Units Sold]])</f>
        <v>2208</v>
      </c>
      <c r="W6771">
        <f>SUM(Table1[[#This Row],[Total Sales]]-Table1[[#This Row],[Operating Profit]])</f>
        <v>1214</v>
      </c>
      <c r="X6771">
        <f>SUM(Table1[[#This Row],[Total Sales]]-Table1[[#This Row],[Cost]])</f>
        <v>994</v>
      </c>
      <c r="Y6771">
        <f>SUM(Table1[[#This Row],[profit/loss]])/SUM(Table1[profit/loss])</f>
        <v>2.9927578691903591E-6</v>
      </c>
    </row>
    <row r="6772" spans="1:25" x14ac:dyDescent="0.3">
      <c r="A6772" t="s">
        <v>13</v>
      </c>
      <c r="B6772" t="s">
        <v>82</v>
      </c>
      <c r="C6772">
        <v>1185732</v>
      </c>
      <c r="D6772" s="9">
        <v>44239</v>
      </c>
      <c r="E6772" s="8" t="str">
        <f>TEXT(Table1[[#This Row],[Invoice Date]],"dd-mm-yyyy")</f>
        <v>12-02-2021</v>
      </c>
      <c r="F6772" s="1" t="str">
        <f t="shared" si="420"/>
        <v>February</v>
      </c>
      <c r="G6772" s="1" t="str">
        <f t="shared" si="421"/>
        <v>2021</v>
      </c>
      <c r="H6772" s="1" t="str">
        <f t="shared" si="422"/>
        <v>Friday</v>
      </c>
      <c r="I6772" s="1" t="str">
        <f t="shared" si="423"/>
        <v>12</v>
      </c>
      <c r="J6772" t="s">
        <v>35</v>
      </c>
      <c r="K6772" t="s">
        <v>107</v>
      </c>
      <c r="L6772" t="s">
        <v>108</v>
      </c>
      <c r="M6772" t="s">
        <v>22</v>
      </c>
      <c r="N6772">
        <v>32</v>
      </c>
      <c r="O6772">
        <v>80</v>
      </c>
      <c r="P6772">
        <v>2560</v>
      </c>
      <c r="Q6772">
        <v>1408</v>
      </c>
      <c r="R6772">
        <v>0.55000000000000004</v>
      </c>
      <c r="S6772" t="s">
        <v>82</v>
      </c>
      <c r="T6772" t="str">
        <f>IF(Table1[[#This Row],[Units Sold]]&gt; 700,"High Units","low Units")</f>
        <v>low Units</v>
      </c>
      <c r="U6772">
        <f>SUM(Table1[[#This Row],[Operating Profit]])/SUM(Table1[Operating Profit])*100</f>
        <v>4.2392385108853378E-4</v>
      </c>
      <c r="V6772">
        <f>SUM(Table1[[#This Row],[Price per Unit]]*Table1[[#This Row],[Units Sold]])</f>
        <v>2560</v>
      </c>
      <c r="W6772">
        <f>SUM(Table1[[#This Row],[Total Sales]]-Table1[[#This Row],[Operating Profit]])</f>
        <v>1152</v>
      </c>
      <c r="X6772">
        <f>SUM(Table1[[#This Row],[Total Sales]]-Table1[[#This Row],[Cost]])</f>
        <v>1408</v>
      </c>
      <c r="Y6772">
        <f>SUM(Table1[[#This Row],[profit/loss]])/SUM(Table1[profit/loss])</f>
        <v>4.2392385108853376E-6</v>
      </c>
    </row>
    <row r="6773" spans="1:25" x14ac:dyDescent="0.3">
      <c r="A6773" t="s">
        <v>13</v>
      </c>
      <c r="B6773" t="s">
        <v>82</v>
      </c>
      <c r="C6773">
        <v>1185732</v>
      </c>
      <c r="D6773" s="9">
        <v>44266</v>
      </c>
      <c r="E6773" s="8" t="str">
        <f>TEXT(Table1[[#This Row],[Invoice Date]],"dd-mm-yyyy")</f>
        <v>11-03-2021</v>
      </c>
      <c r="F6773" s="1" t="str">
        <f t="shared" si="420"/>
        <v>March</v>
      </c>
      <c r="G6773" s="1" t="str">
        <f t="shared" si="421"/>
        <v>2021</v>
      </c>
      <c r="H6773" s="1" t="str">
        <f t="shared" si="422"/>
        <v>Thursday</v>
      </c>
      <c r="I6773" s="1" t="str">
        <f t="shared" si="423"/>
        <v>11</v>
      </c>
      <c r="J6773" t="s">
        <v>35</v>
      </c>
      <c r="K6773" t="s">
        <v>107</v>
      </c>
      <c r="L6773" t="s">
        <v>108</v>
      </c>
      <c r="M6773" t="s">
        <v>16</v>
      </c>
      <c r="N6773">
        <v>39</v>
      </c>
      <c r="O6773">
        <v>124</v>
      </c>
      <c r="P6773">
        <v>4836</v>
      </c>
      <c r="Q6773">
        <v>2370</v>
      </c>
      <c r="R6773">
        <v>0.49</v>
      </c>
      <c r="S6773" t="s">
        <v>82</v>
      </c>
      <c r="T6773" t="str">
        <f>IF(Table1[[#This Row],[Units Sold]]&gt; 700,"High Units","low Units")</f>
        <v>low Units</v>
      </c>
      <c r="U6773">
        <f>SUM(Table1[[#This Row],[Operating Profit]])/SUM(Table1[Operating Profit])*100</f>
        <v>7.1356500502828485E-4</v>
      </c>
      <c r="V6773">
        <f>SUM(Table1[[#This Row],[Price per Unit]]*Table1[[#This Row],[Units Sold]])</f>
        <v>4836</v>
      </c>
      <c r="W6773">
        <f>SUM(Table1[[#This Row],[Total Sales]]-Table1[[#This Row],[Operating Profit]])</f>
        <v>2466</v>
      </c>
      <c r="X6773">
        <f>SUM(Table1[[#This Row],[Total Sales]]-Table1[[#This Row],[Cost]])</f>
        <v>2370</v>
      </c>
      <c r="Y6773">
        <f>SUM(Table1[[#This Row],[profit/loss]])/SUM(Table1[profit/loss])</f>
        <v>7.135650050282848E-6</v>
      </c>
    </row>
    <row r="6774" spans="1:25" x14ac:dyDescent="0.3">
      <c r="A6774" t="s">
        <v>13</v>
      </c>
      <c r="B6774" t="s">
        <v>82</v>
      </c>
      <c r="C6774">
        <v>1185732</v>
      </c>
      <c r="D6774" s="9">
        <v>44266</v>
      </c>
      <c r="E6774" s="8" t="str">
        <f>TEXT(Table1[[#This Row],[Invoice Date]],"dd-mm-yyyy")</f>
        <v>11-03-2021</v>
      </c>
      <c r="F6774" s="1" t="str">
        <f t="shared" si="420"/>
        <v>March</v>
      </c>
      <c r="G6774" s="1" t="str">
        <f t="shared" si="421"/>
        <v>2021</v>
      </c>
      <c r="H6774" s="1" t="str">
        <f t="shared" si="422"/>
        <v>Thursday</v>
      </c>
      <c r="I6774" s="1" t="str">
        <f t="shared" si="423"/>
        <v>11</v>
      </c>
      <c r="J6774" t="s">
        <v>35</v>
      </c>
      <c r="K6774" t="s">
        <v>107</v>
      </c>
      <c r="L6774" t="s">
        <v>108</v>
      </c>
      <c r="M6774" t="s">
        <v>18</v>
      </c>
      <c r="N6774">
        <v>37</v>
      </c>
      <c r="O6774">
        <v>50</v>
      </c>
      <c r="P6774">
        <v>1850</v>
      </c>
      <c r="Q6774">
        <v>777</v>
      </c>
      <c r="R6774">
        <v>0.42</v>
      </c>
      <c r="S6774" t="s">
        <v>82</v>
      </c>
      <c r="T6774" t="str">
        <f>IF(Table1[[#This Row],[Units Sold]]&gt; 700,"High Units","low Units")</f>
        <v>low Units</v>
      </c>
      <c r="U6774">
        <f>SUM(Table1[[#This Row],[Operating Profit]])/SUM(Table1[Operating Profit])*100</f>
        <v>2.3394093202826048E-4</v>
      </c>
      <c r="V6774">
        <f>SUM(Table1[[#This Row],[Price per Unit]]*Table1[[#This Row],[Units Sold]])</f>
        <v>1850</v>
      </c>
      <c r="W6774">
        <f>SUM(Table1[[#This Row],[Total Sales]]-Table1[[#This Row],[Operating Profit]])</f>
        <v>1073</v>
      </c>
      <c r="X6774">
        <f>SUM(Table1[[#This Row],[Total Sales]]-Table1[[#This Row],[Cost]])</f>
        <v>777</v>
      </c>
      <c r="Y6774">
        <f>SUM(Table1[[#This Row],[profit/loss]])/SUM(Table1[profit/loss])</f>
        <v>2.3394093202826048E-6</v>
      </c>
    </row>
    <row r="6775" spans="1:25" x14ac:dyDescent="0.3">
      <c r="A6775" t="s">
        <v>13</v>
      </c>
      <c r="B6775" t="s">
        <v>82</v>
      </c>
      <c r="C6775">
        <v>1185732</v>
      </c>
      <c r="D6775" s="9">
        <v>44266</v>
      </c>
      <c r="E6775" s="8" t="str">
        <f>TEXT(Table1[[#This Row],[Invoice Date]],"dd-mm-yyyy")</f>
        <v>11-03-2021</v>
      </c>
      <c r="F6775" s="1" t="str">
        <f t="shared" si="420"/>
        <v>March</v>
      </c>
      <c r="G6775" s="1" t="str">
        <f t="shared" si="421"/>
        <v>2021</v>
      </c>
      <c r="H6775" s="1" t="str">
        <f t="shared" si="422"/>
        <v>Thursday</v>
      </c>
      <c r="I6775" s="1" t="str">
        <f t="shared" si="423"/>
        <v>11</v>
      </c>
      <c r="J6775" t="s">
        <v>35</v>
      </c>
      <c r="K6775" t="s">
        <v>107</v>
      </c>
      <c r="L6775" t="s">
        <v>108</v>
      </c>
      <c r="M6775" t="s">
        <v>19</v>
      </c>
      <c r="N6775">
        <v>27</v>
      </c>
      <c r="O6775">
        <v>59</v>
      </c>
      <c r="P6775">
        <v>1593</v>
      </c>
      <c r="Q6775">
        <v>669</v>
      </c>
      <c r="R6775">
        <v>0.42</v>
      </c>
      <c r="S6775" t="s">
        <v>82</v>
      </c>
      <c r="T6775" t="str">
        <f>IF(Table1[[#This Row],[Units Sold]]&gt; 700,"High Units","low Units")</f>
        <v>low Units</v>
      </c>
      <c r="U6775">
        <f>SUM(Table1[[#This Row],[Operating Profit]])/SUM(Table1[Operating Profit])*100</f>
        <v>2.014240457231741E-4</v>
      </c>
      <c r="V6775">
        <f>SUM(Table1[[#This Row],[Price per Unit]]*Table1[[#This Row],[Units Sold]])</f>
        <v>1593</v>
      </c>
      <c r="W6775">
        <f>SUM(Table1[[#This Row],[Total Sales]]-Table1[[#This Row],[Operating Profit]])</f>
        <v>924</v>
      </c>
      <c r="X6775">
        <f>SUM(Table1[[#This Row],[Total Sales]]-Table1[[#This Row],[Cost]])</f>
        <v>669</v>
      </c>
      <c r="Y6775">
        <f>SUM(Table1[[#This Row],[profit/loss]])/SUM(Table1[profit/loss])</f>
        <v>2.0142404572317408E-6</v>
      </c>
    </row>
    <row r="6776" spans="1:25" x14ac:dyDescent="0.3">
      <c r="A6776" t="s">
        <v>13</v>
      </c>
      <c r="B6776" t="s">
        <v>82</v>
      </c>
      <c r="C6776">
        <v>1185732</v>
      </c>
      <c r="D6776" s="9">
        <v>44266</v>
      </c>
      <c r="E6776" s="8" t="str">
        <f>TEXT(Table1[[#This Row],[Invoice Date]],"dd-mm-yyyy")</f>
        <v>11-03-2021</v>
      </c>
      <c r="F6776" s="1" t="str">
        <f t="shared" si="420"/>
        <v>March</v>
      </c>
      <c r="G6776" s="1" t="str">
        <f t="shared" si="421"/>
        <v>2021</v>
      </c>
      <c r="H6776" s="1" t="str">
        <f t="shared" si="422"/>
        <v>Thursday</v>
      </c>
      <c r="I6776" s="1" t="str">
        <f t="shared" si="423"/>
        <v>11</v>
      </c>
      <c r="J6776" t="s">
        <v>35</v>
      </c>
      <c r="K6776" t="s">
        <v>107</v>
      </c>
      <c r="L6776" t="s">
        <v>108</v>
      </c>
      <c r="M6776" t="s">
        <v>20</v>
      </c>
      <c r="N6776">
        <v>33</v>
      </c>
      <c r="O6776">
        <v>23</v>
      </c>
      <c r="P6776">
        <v>759</v>
      </c>
      <c r="Q6776">
        <v>334</v>
      </c>
      <c r="R6776">
        <v>0.44</v>
      </c>
      <c r="S6776" t="s">
        <v>82</v>
      </c>
      <c r="T6776" t="str">
        <f>IF(Table1[[#This Row],[Units Sold]]&gt; 700,"High Units","low Units")</f>
        <v>low Units</v>
      </c>
      <c r="U6776">
        <f>SUM(Table1[[#This Row],[Operating Profit]])/SUM(Table1[Operating Profit])*100</f>
        <v>1.0056148172128571E-4</v>
      </c>
      <c r="V6776">
        <f>SUM(Table1[[#This Row],[Price per Unit]]*Table1[[#This Row],[Units Sold]])</f>
        <v>759</v>
      </c>
      <c r="W6776">
        <f>SUM(Table1[[#This Row],[Total Sales]]-Table1[[#This Row],[Operating Profit]])</f>
        <v>425</v>
      </c>
      <c r="X6776">
        <f>SUM(Table1[[#This Row],[Total Sales]]-Table1[[#This Row],[Cost]])</f>
        <v>334</v>
      </c>
      <c r="Y6776">
        <f>SUM(Table1[[#This Row],[profit/loss]])/SUM(Table1[profit/loss])</f>
        <v>1.0056148172128571E-6</v>
      </c>
    </row>
    <row r="6777" spans="1:25" x14ac:dyDescent="0.3">
      <c r="A6777" t="s">
        <v>13</v>
      </c>
      <c r="B6777" t="s">
        <v>82</v>
      </c>
      <c r="C6777">
        <v>1185732</v>
      </c>
      <c r="D6777" s="9">
        <v>44266</v>
      </c>
      <c r="E6777" s="8" t="str">
        <f>TEXT(Table1[[#This Row],[Invoice Date]],"dd-mm-yyyy")</f>
        <v>11-03-2021</v>
      </c>
      <c r="F6777" s="1" t="str">
        <f t="shared" si="420"/>
        <v>March</v>
      </c>
      <c r="G6777" s="1" t="str">
        <f t="shared" si="421"/>
        <v>2021</v>
      </c>
      <c r="H6777" s="1" t="str">
        <f t="shared" si="422"/>
        <v>Thursday</v>
      </c>
      <c r="I6777" s="1" t="str">
        <f t="shared" si="423"/>
        <v>11</v>
      </c>
      <c r="J6777" t="s">
        <v>35</v>
      </c>
      <c r="K6777" t="s">
        <v>107</v>
      </c>
      <c r="L6777" t="s">
        <v>108</v>
      </c>
      <c r="M6777" t="s">
        <v>21</v>
      </c>
      <c r="N6777">
        <v>47</v>
      </c>
      <c r="O6777">
        <v>31</v>
      </c>
      <c r="P6777">
        <v>1457</v>
      </c>
      <c r="Q6777">
        <v>729</v>
      </c>
      <c r="R6777">
        <v>0.5</v>
      </c>
      <c r="S6777" t="s">
        <v>82</v>
      </c>
      <c r="T6777" t="str">
        <f>IF(Table1[[#This Row],[Units Sold]]&gt; 700,"High Units","low Units")</f>
        <v>low Units</v>
      </c>
      <c r="U6777">
        <f>SUM(Table1[[#This Row],[Operating Profit]])/SUM(Table1[Operating Profit])*100</f>
        <v>2.1948898255933321E-4</v>
      </c>
      <c r="V6777">
        <f>SUM(Table1[[#This Row],[Price per Unit]]*Table1[[#This Row],[Units Sold]])</f>
        <v>1457</v>
      </c>
      <c r="W6777">
        <f>SUM(Table1[[#This Row],[Total Sales]]-Table1[[#This Row],[Operating Profit]])</f>
        <v>728</v>
      </c>
      <c r="X6777">
        <f>SUM(Table1[[#This Row],[Total Sales]]-Table1[[#This Row],[Cost]])</f>
        <v>729</v>
      </c>
      <c r="Y6777">
        <f>SUM(Table1[[#This Row],[profit/loss]])/SUM(Table1[profit/loss])</f>
        <v>2.194889825593332E-6</v>
      </c>
    </row>
    <row r="6778" spans="1:25" x14ac:dyDescent="0.3">
      <c r="A6778" t="s">
        <v>13</v>
      </c>
      <c r="B6778" t="s">
        <v>82</v>
      </c>
      <c r="C6778">
        <v>1185732</v>
      </c>
      <c r="D6778" s="9">
        <v>44266</v>
      </c>
      <c r="E6778" s="8" t="str">
        <f>TEXT(Table1[[#This Row],[Invoice Date]],"dd-mm-yyyy")</f>
        <v>11-03-2021</v>
      </c>
      <c r="F6778" s="1" t="str">
        <f t="shared" si="420"/>
        <v>March</v>
      </c>
      <c r="G6778" s="1" t="str">
        <f t="shared" si="421"/>
        <v>2021</v>
      </c>
      <c r="H6778" s="1" t="str">
        <f t="shared" si="422"/>
        <v>Thursday</v>
      </c>
      <c r="I6778" s="1" t="str">
        <f t="shared" si="423"/>
        <v>11</v>
      </c>
      <c r="J6778" t="s">
        <v>35</v>
      </c>
      <c r="K6778" t="s">
        <v>107</v>
      </c>
      <c r="L6778" t="s">
        <v>108</v>
      </c>
      <c r="M6778" t="s">
        <v>22</v>
      </c>
      <c r="N6778">
        <v>37</v>
      </c>
      <c r="O6778">
        <v>59</v>
      </c>
      <c r="P6778">
        <v>2183</v>
      </c>
      <c r="Q6778">
        <v>1157</v>
      </c>
      <c r="R6778">
        <v>0.53</v>
      </c>
      <c r="S6778" t="s">
        <v>82</v>
      </c>
      <c r="T6778" t="str">
        <f>IF(Table1[[#This Row],[Units Sold]]&gt; 700,"High Units","low Units")</f>
        <v>low Units</v>
      </c>
      <c r="U6778">
        <f>SUM(Table1[[#This Row],[Operating Profit]])/SUM(Table1[Operating Profit])*100</f>
        <v>3.4835219865726817E-4</v>
      </c>
      <c r="V6778">
        <f>SUM(Table1[[#This Row],[Price per Unit]]*Table1[[#This Row],[Units Sold]])</f>
        <v>2183</v>
      </c>
      <c r="W6778">
        <f>SUM(Table1[[#This Row],[Total Sales]]-Table1[[#This Row],[Operating Profit]])</f>
        <v>1026</v>
      </c>
      <c r="X6778">
        <f>SUM(Table1[[#This Row],[Total Sales]]-Table1[[#This Row],[Cost]])</f>
        <v>1157</v>
      </c>
      <c r="Y6778">
        <f>SUM(Table1[[#This Row],[profit/loss]])/SUM(Table1[profit/loss])</f>
        <v>3.4835219865726816E-6</v>
      </c>
    </row>
    <row r="6779" spans="1:25" x14ac:dyDescent="0.3">
      <c r="A6779" t="s">
        <v>13</v>
      </c>
      <c r="B6779" t="s">
        <v>82</v>
      </c>
      <c r="C6779">
        <v>1185732</v>
      </c>
      <c r="D6779" s="9">
        <v>44298</v>
      </c>
      <c r="E6779" s="8" t="str">
        <f>TEXT(Table1[[#This Row],[Invoice Date]],"dd-mm-yyyy")</f>
        <v>12-04-2021</v>
      </c>
      <c r="F6779" s="1" t="str">
        <f t="shared" si="420"/>
        <v>April</v>
      </c>
      <c r="G6779" s="1" t="str">
        <f t="shared" si="421"/>
        <v>2021</v>
      </c>
      <c r="H6779" s="1" t="str">
        <f t="shared" si="422"/>
        <v>Monday</v>
      </c>
      <c r="I6779" s="1" t="str">
        <f t="shared" si="423"/>
        <v>12</v>
      </c>
      <c r="J6779" t="s">
        <v>35</v>
      </c>
      <c r="K6779" t="s">
        <v>107</v>
      </c>
      <c r="L6779" t="s">
        <v>108</v>
      </c>
      <c r="M6779" t="s">
        <v>16</v>
      </c>
      <c r="N6779">
        <v>38</v>
      </c>
      <c r="O6779">
        <v>113</v>
      </c>
      <c r="P6779">
        <v>4294</v>
      </c>
      <c r="Q6779">
        <v>1975</v>
      </c>
      <c r="R6779">
        <v>0.46</v>
      </c>
      <c r="S6779" t="s">
        <v>82</v>
      </c>
      <c r="T6779" t="str">
        <f>IF(Table1[[#This Row],[Units Sold]]&gt; 700,"High Units","low Units")</f>
        <v>low Units</v>
      </c>
      <c r="U6779">
        <f>SUM(Table1[[#This Row],[Operating Profit]])/SUM(Table1[Operating Profit])*100</f>
        <v>5.9463750419023738E-4</v>
      </c>
      <c r="V6779">
        <f>SUM(Table1[[#This Row],[Price per Unit]]*Table1[[#This Row],[Units Sold]])</f>
        <v>4294</v>
      </c>
      <c r="W6779">
        <f>SUM(Table1[[#This Row],[Total Sales]]-Table1[[#This Row],[Operating Profit]])</f>
        <v>2319</v>
      </c>
      <c r="X6779">
        <f>SUM(Table1[[#This Row],[Total Sales]]-Table1[[#This Row],[Cost]])</f>
        <v>1975</v>
      </c>
      <c r="Y6779">
        <f>SUM(Table1[[#This Row],[profit/loss]])/SUM(Table1[profit/loss])</f>
        <v>5.9463750419023738E-6</v>
      </c>
    </row>
    <row r="6780" spans="1:25" x14ac:dyDescent="0.3">
      <c r="A6780" t="s">
        <v>13</v>
      </c>
      <c r="B6780" t="s">
        <v>82</v>
      </c>
      <c r="C6780">
        <v>1185732</v>
      </c>
      <c r="D6780" s="9">
        <v>44298</v>
      </c>
      <c r="E6780" s="8" t="str">
        <f>TEXT(Table1[[#This Row],[Invoice Date]],"dd-mm-yyyy")</f>
        <v>12-04-2021</v>
      </c>
      <c r="F6780" s="1" t="str">
        <f t="shared" si="420"/>
        <v>April</v>
      </c>
      <c r="G6780" s="1" t="str">
        <f t="shared" si="421"/>
        <v>2021</v>
      </c>
      <c r="H6780" s="1" t="str">
        <f t="shared" si="422"/>
        <v>Monday</v>
      </c>
      <c r="I6780" s="1" t="str">
        <f t="shared" si="423"/>
        <v>12</v>
      </c>
      <c r="J6780" t="s">
        <v>35</v>
      </c>
      <c r="K6780" t="s">
        <v>107</v>
      </c>
      <c r="L6780" t="s">
        <v>108</v>
      </c>
      <c r="M6780" t="s">
        <v>18</v>
      </c>
      <c r="N6780">
        <v>39</v>
      </c>
      <c r="O6780">
        <v>42</v>
      </c>
      <c r="P6780">
        <v>1638</v>
      </c>
      <c r="Q6780">
        <v>672</v>
      </c>
      <c r="R6780">
        <v>0.41</v>
      </c>
      <c r="S6780" t="s">
        <v>82</v>
      </c>
      <c r="T6780" t="str">
        <f>IF(Table1[[#This Row],[Units Sold]]&gt; 700,"High Units","low Units")</f>
        <v>low Units</v>
      </c>
      <c r="U6780">
        <f>SUM(Table1[[#This Row],[Operating Profit]])/SUM(Table1[Operating Profit])*100</f>
        <v>2.0232729256498204E-4</v>
      </c>
      <c r="V6780">
        <f>SUM(Table1[[#This Row],[Price per Unit]]*Table1[[#This Row],[Units Sold]])</f>
        <v>1638</v>
      </c>
      <c r="W6780">
        <f>SUM(Table1[[#This Row],[Total Sales]]-Table1[[#This Row],[Operating Profit]])</f>
        <v>966</v>
      </c>
      <c r="X6780">
        <f>SUM(Table1[[#This Row],[Total Sales]]-Table1[[#This Row],[Cost]])</f>
        <v>672</v>
      </c>
      <c r="Y6780">
        <f>SUM(Table1[[#This Row],[profit/loss]])/SUM(Table1[profit/loss])</f>
        <v>2.0232729256498205E-6</v>
      </c>
    </row>
    <row r="6781" spans="1:25" x14ac:dyDescent="0.3">
      <c r="A6781" t="s">
        <v>13</v>
      </c>
      <c r="B6781" t="s">
        <v>82</v>
      </c>
      <c r="C6781">
        <v>1185732</v>
      </c>
      <c r="D6781" s="9">
        <v>44298</v>
      </c>
      <c r="E6781" s="8" t="str">
        <f>TEXT(Table1[[#This Row],[Invoice Date]],"dd-mm-yyyy")</f>
        <v>12-04-2021</v>
      </c>
      <c r="F6781" s="1" t="str">
        <f t="shared" si="420"/>
        <v>April</v>
      </c>
      <c r="G6781" s="1" t="str">
        <f t="shared" si="421"/>
        <v>2021</v>
      </c>
      <c r="H6781" s="1" t="str">
        <f t="shared" si="422"/>
        <v>Monday</v>
      </c>
      <c r="I6781" s="1" t="str">
        <f t="shared" si="423"/>
        <v>12</v>
      </c>
      <c r="J6781" t="s">
        <v>35</v>
      </c>
      <c r="K6781" t="s">
        <v>107</v>
      </c>
      <c r="L6781" t="s">
        <v>108</v>
      </c>
      <c r="M6781" t="s">
        <v>19</v>
      </c>
      <c r="N6781">
        <v>29</v>
      </c>
      <c r="O6781">
        <v>45</v>
      </c>
      <c r="P6781">
        <v>1305</v>
      </c>
      <c r="Q6781">
        <v>522</v>
      </c>
      <c r="R6781">
        <v>0.4</v>
      </c>
      <c r="S6781" t="s">
        <v>82</v>
      </c>
      <c r="T6781" t="str">
        <f>IF(Table1[[#This Row],[Units Sold]]&gt; 700,"High Units","low Units")</f>
        <v>low Units</v>
      </c>
      <c r="U6781">
        <f>SUM(Table1[[#This Row],[Operating Profit]])/SUM(Table1[Operating Profit])*100</f>
        <v>1.5716495047458424E-4</v>
      </c>
      <c r="V6781">
        <f>SUM(Table1[[#This Row],[Price per Unit]]*Table1[[#This Row],[Units Sold]])</f>
        <v>1305</v>
      </c>
      <c r="W6781">
        <f>SUM(Table1[[#This Row],[Total Sales]]-Table1[[#This Row],[Operating Profit]])</f>
        <v>783</v>
      </c>
      <c r="X6781">
        <f>SUM(Table1[[#This Row],[Total Sales]]-Table1[[#This Row],[Cost]])</f>
        <v>522</v>
      </c>
      <c r="Y6781">
        <f>SUM(Table1[[#This Row],[profit/loss]])/SUM(Table1[profit/loss])</f>
        <v>1.5716495047458425E-6</v>
      </c>
    </row>
    <row r="6782" spans="1:25" x14ac:dyDescent="0.3">
      <c r="A6782" t="s">
        <v>13</v>
      </c>
      <c r="B6782" t="s">
        <v>82</v>
      </c>
      <c r="C6782">
        <v>1185732</v>
      </c>
      <c r="D6782" s="9">
        <v>44298</v>
      </c>
      <c r="E6782" s="8" t="str">
        <f>TEXT(Table1[[#This Row],[Invoice Date]],"dd-mm-yyyy")</f>
        <v>12-04-2021</v>
      </c>
      <c r="F6782" s="1" t="str">
        <f t="shared" si="420"/>
        <v>April</v>
      </c>
      <c r="G6782" s="1" t="str">
        <f t="shared" si="421"/>
        <v>2021</v>
      </c>
      <c r="H6782" s="1" t="str">
        <f t="shared" si="422"/>
        <v>Monday</v>
      </c>
      <c r="I6782" s="1" t="str">
        <f t="shared" si="423"/>
        <v>12</v>
      </c>
      <c r="J6782" t="s">
        <v>35</v>
      </c>
      <c r="K6782" t="s">
        <v>107</v>
      </c>
      <c r="L6782" t="s">
        <v>108</v>
      </c>
      <c r="M6782" t="s">
        <v>20</v>
      </c>
      <c r="N6782">
        <v>34</v>
      </c>
      <c r="O6782">
        <v>20</v>
      </c>
      <c r="P6782">
        <v>680</v>
      </c>
      <c r="Q6782">
        <v>292</v>
      </c>
      <c r="R6782">
        <v>0.43</v>
      </c>
      <c r="S6782" t="s">
        <v>82</v>
      </c>
      <c r="T6782" t="str">
        <f>IF(Table1[[#This Row],[Units Sold]]&gt; 700,"High Units","low Units")</f>
        <v>low Units</v>
      </c>
      <c r="U6782">
        <f>SUM(Table1[[#This Row],[Operating Profit]])/SUM(Table1[Operating Profit])*100</f>
        <v>8.7916025935974346E-5</v>
      </c>
      <c r="V6782">
        <f>SUM(Table1[[#This Row],[Price per Unit]]*Table1[[#This Row],[Units Sold]])</f>
        <v>680</v>
      </c>
      <c r="W6782">
        <f>SUM(Table1[[#This Row],[Total Sales]]-Table1[[#This Row],[Operating Profit]])</f>
        <v>388</v>
      </c>
      <c r="X6782">
        <f>SUM(Table1[[#This Row],[Total Sales]]-Table1[[#This Row],[Cost]])</f>
        <v>292</v>
      </c>
      <c r="Y6782">
        <f>SUM(Table1[[#This Row],[profit/loss]])/SUM(Table1[profit/loss])</f>
        <v>8.7916025935974339E-7</v>
      </c>
    </row>
    <row r="6783" spans="1:25" x14ac:dyDescent="0.3">
      <c r="A6783" t="s">
        <v>13</v>
      </c>
      <c r="B6783" t="s">
        <v>82</v>
      </c>
      <c r="C6783">
        <v>1185732</v>
      </c>
      <c r="D6783" s="9">
        <v>44298</v>
      </c>
      <c r="E6783" s="8" t="str">
        <f>TEXT(Table1[[#This Row],[Invoice Date]],"dd-mm-yyyy")</f>
        <v>12-04-2021</v>
      </c>
      <c r="F6783" s="1" t="str">
        <f t="shared" si="420"/>
        <v>April</v>
      </c>
      <c r="G6783" s="1" t="str">
        <f t="shared" si="421"/>
        <v>2021</v>
      </c>
      <c r="H6783" s="1" t="str">
        <f t="shared" si="422"/>
        <v>Monday</v>
      </c>
      <c r="I6783" s="1" t="str">
        <f t="shared" si="423"/>
        <v>12</v>
      </c>
      <c r="J6783" t="s">
        <v>35</v>
      </c>
      <c r="K6783" t="s">
        <v>107</v>
      </c>
      <c r="L6783" t="s">
        <v>108</v>
      </c>
      <c r="M6783" t="s">
        <v>21</v>
      </c>
      <c r="N6783">
        <v>56</v>
      </c>
      <c r="O6783">
        <v>29</v>
      </c>
      <c r="P6783">
        <v>1624</v>
      </c>
      <c r="Q6783">
        <v>747</v>
      </c>
      <c r="R6783">
        <v>0.46</v>
      </c>
      <c r="S6783" t="s">
        <v>82</v>
      </c>
      <c r="T6783" t="str">
        <f>IF(Table1[[#This Row],[Units Sold]]&gt; 700,"High Units","low Units")</f>
        <v>low Units</v>
      </c>
      <c r="U6783">
        <f>SUM(Table1[[#This Row],[Operating Profit]])/SUM(Table1[Operating Profit])*100</f>
        <v>2.2490846361018091E-4</v>
      </c>
      <c r="V6783">
        <f>SUM(Table1[[#This Row],[Price per Unit]]*Table1[[#This Row],[Units Sold]])</f>
        <v>1624</v>
      </c>
      <c r="W6783">
        <f>SUM(Table1[[#This Row],[Total Sales]]-Table1[[#This Row],[Operating Profit]])</f>
        <v>877</v>
      </c>
      <c r="X6783">
        <f>SUM(Table1[[#This Row],[Total Sales]]-Table1[[#This Row],[Cost]])</f>
        <v>747</v>
      </c>
      <c r="Y6783">
        <f>SUM(Table1[[#This Row],[profit/loss]])/SUM(Table1[profit/loss])</f>
        <v>2.2490846361018091E-6</v>
      </c>
    </row>
    <row r="6784" spans="1:25" x14ac:dyDescent="0.3">
      <c r="A6784" t="s">
        <v>13</v>
      </c>
      <c r="B6784" t="s">
        <v>82</v>
      </c>
      <c r="C6784">
        <v>1185732</v>
      </c>
      <c r="D6784" s="9">
        <v>44298</v>
      </c>
      <c r="E6784" s="8" t="str">
        <f>TEXT(Table1[[#This Row],[Invoice Date]],"dd-mm-yyyy")</f>
        <v>12-04-2021</v>
      </c>
      <c r="F6784" s="1" t="str">
        <f t="shared" si="420"/>
        <v>April</v>
      </c>
      <c r="G6784" s="1" t="str">
        <f t="shared" si="421"/>
        <v>2021</v>
      </c>
      <c r="H6784" s="1" t="str">
        <f t="shared" si="422"/>
        <v>Monday</v>
      </c>
      <c r="I6784" s="1" t="str">
        <f t="shared" si="423"/>
        <v>12</v>
      </c>
      <c r="J6784" t="s">
        <v>35</v>
      </c>
      <c r="K6784" t="s">
        <v>107</v>
      </c>
      <c r="L6784" t="s">
        <v>108</v>
      </c>
      <c r="M6784" t="s">
        <v>22</v>
      </c>
      <c r="N6784">
        <v>48</v>
      </c>
      <c r="O6784">
        <v>61</v>
      </c>
      <c r="P6784">
        <v>2928</v>
      </c>
      <c r="Q6784">
        <v>1552</v>
      </c>
      <c r="R6784">
        <v>0.53</v>
      </c>
      <c r="S6784" t="s">
        <v>82</v>
      </c>
      <c r="T6784" t="str">
        <f>IF(Table1[[#This Row],[Units Sold]]&gt; 700,"High Units","low Units")</f>
        <v>low Units</v>
      </c>
      <c r="U6784">
        <f>SUM(Table1[[#This Row],[Operating Profit]])/SUM(Table1[Operating Profit])*100</f>
        <v>4.6727969949531564E-4</v>
      </c>
      <c r="V6784">
        <f>SUM(Table1[[#This Row],[Price per Unit]]*Table1[[#This Row],[Units Sold]])</f>
        <v>2928</v>
      </c>
      <c r="W6784">
        <f>SUM(Table1[[#This Row],[Total Sales]]-Table1[[#This Row],[Operating Profit]])</f>
        <v>1376</v>
      </c>
      <c r="X6784">
        <f>SUM(Table1[[#This Row],[Total Sales]]-Table1[[#This Row],[Cost]])</f>
        <v>1552</v>
      </c>
      <c r="Y6784">
        <f>SUM(Table1[[#This Row],[profit/loss]])/SUM(Table1[profit/loss])</f>
        <v>4.6727969949531563E-6</v>
      </c>
    </row>
    <row r="6785" spans="1:25" x14ac:dyDescent="0.3">
      <c r="A6785" t="s">
        <v>13</v>
      </c>
      <c r="B6785" t="s">
        <v>82</v>
      </c>
      <c r="C6785">
        <v>1185732</v>
      </c>
      <c r="D6785" s="9">
        <v>44329</v>
      </c>
      <c r="E6785" s="8" t="str">
        <f>TEXT(Table1[[#This Row],[Invoice Date]],"dd-mm-yyyy")</f>
        <v>13-05-2021</v>
      </c>
      <c r="F6785" s="1" t="str">
        <f t="shared" si="420"/>
        <v>May</v>
      </c>
      <c r="G6785" s="1" t="str">
        <f t="shared" si="421"/>
        <v>2021</v>
      </c>
      <c r="H6785" s="1" t="str">
        <f t="shared" si="422"/>
        <v>Thursday</v>
      </c>
      <c r="I6785" s="1" t="str">
        <f t="shared" si="423"/>
        <v>13</v>
      </c>
      <c r="J6785" t="s">
        <v>35</v>
      </c>
      <c r="K6785" t="s">
        <v>107</v>
      </c>
      <c r="L6785" t="s">
        <v>108</v>
      </c>
      <c r="M6785" t="s">
        <v>16</v>
      </c>
      <c r="N6785">
        <v>58</v>
      </c>
      <c r="O6785">
        <v>139</v>
      </c>
      <c r="P6785">
        <v>8062</v>
      </c>
      <c r="Q6785">
        <v>3789</v>
      </c>
      <c r="R6785">
        <v>0.47</v>
      </c>
      <c r="S6785" t="s">
        <v>82</v>
      </c>
      <c r="T6785" t="str">
        <f>IF(Table1[[#This Row],[Units Sold]]&gt; 700,"High Units","low Units")</f>
        <v>low Units</v>
      </c>
      <c r="U6785">
        <f>SUM(Table1[[#This Row],[Operating Profit]])/SUM(Table1[Operating Profit])*100</f>
        <v>1.1408007612034479E-3</v>
      </c>
      <c r="V6785">
        <f>SUM(Table1[[#This Row],[Price per Unit]]*Table1[[#This Row],[Units Sold]])</f>
        <v>8062</v>
      </c>
      <c r="W6785">
        <f>SUM(Table1[[#This Row],[Total Sales]]-Table1[[#This Row],[Operating Profit]])</f>
        <v>4273</v>
      </c>
      <c r="X6785">
        <f>SUM(Table1[[#This Row],[Total Sales]]-Table1[[#This Row],[Cost]])</f>
        <v>3789</v>
      </c>
      <c r="Y6785">
        <f>SUM(Table1[[#This Row],[profit/loss]])/SUM(Table1[profit/loss])</f>
        <v>1.1408007612034478E-5</v>
      </c>
    </row>
    <row r="6786" spans="1:25" x14ac:dyDescent="0.3">
      <c r="A6786" t="s">
        <v>13</v>
      </c>
      <c r="B6786" t="s">
        <v>82</v>
      </c>
      <c r="C6786">
        <v>1185732</v>
      </c>
      <c r="D6786" s="9">
        <v>44329</v>
      </c>
      <c r="E6786" s="8" t="str">
        <f>TEXT(Table1[[#This Row],[Invoice Date]],"dd-mm-yyyy")</f>
        <v>13-05-2021</v>
      </c>
      <c r="F6786" s="1" t="str">
        <f t="shared" si="420"/>
        <v>May</v>
      </c>
      <c r="G6786" s="1" t="str">
        <f t="shared" si="421"/>
        <v>2021</v>
      </c>
      <c r="H6786" s="1" t="str">
        <f t="shared" si="422"/>
        <v>Thursday</v>
      </c>
      <c r="I6786" s="1" t="str">
        <f t="shared" si="423"/>
        <v>13</v>
      </c>
      <c r="J6786" t="s">
        <v>35</v>
      </c>
      <c r="K6786" t="s">
        <v>107</v>
      </c>
      <c r="L6786" t="s">
        <v>108</v>
      </c>
      <c r="M6786" t="s">
        <v>18</v>
      </c>
      <c r="N6786">
        <v>45</v>
      </c>
      <c r="O6786">
        <v>60</v>
      </c>
      <c r="P6786">
        <v>2700</v>
      </c>
      <c r="Q6786">
        <v>1215</v>
      </c>
      <c r="R6786">
        <v>0.45</v>
      </c>
      <c r="S6786" t="s">
        <v>82</v>
      </c>
      <c r="T6786" t="str">
        <f>IF(Table1[[#This Row],[Units Sold]]&gt; 700,"High Units","low Units")</f>
        <v>low Units</v>
      </c>
      <c r="U6786">
        <f>SUM(Table1[[#This Row],[Operating Profit]])/SUM(Table1[Operating Profit])*100</f>
        <v>3.65814970932222E-4</v>
      </c>
      <c r="V6786">
        <f>SUM(Table1[[#This Row],[Price per Unit]]*Table1[[#This Row],[Units Sold]])</f>
        <v>2700</v>
      </c>
      <c r="W6786">
        <f>SUM(Table1[[#This Row],[Total Sales]]-Table1[[#This Row],[Operating Profit]])</f>
        <v>1485</v>
      </c>
      <c r="X6786">
        <f>SUM(Table1[[#This Row],[Total Sales]]-Table1[[#This Row],[Cost]])</f>
        <v>1215</v>
      </c>
      <c r="Y6786">
        <f>SUM(Table1[[#This Row],[profit/loss]])/SUM(Table1[profit/loss])</f>
        <v>3.6581497093222198E-6</v>
      </c>
    </row>
    <row r="6787" spans="1:25" x14ac:dyDescent="0.3">
      <c r="A6787" t="s">
        <v>13</v>
      </c>
      <c r="B6787" t="s">
        <v>82</v>
      </c>
      <c r="C6787">
        <v>1185732</v>
      </c>
      <c r="D6787" s="9">
        <v>44329</v>
      </c>
      <c r="E6787" s="8" t="str">
        <f>TEXT(Table1[[#This Row],[Invoice Date]],"dd-mm-yyyy")</f>
        <v>13-05-2021</v>
      </c>
      <c r="F6787" s="1" t="str">
        <f t="shared" ref="F6787:F6850" si="424">TEXT(D6787,"mmmm")</f>
        <v>May</v>
      </c>
      <c r="G6787" s="1" t="str">
        <f t="shared" ref="G6787:G6850" si="425">TEXT(D6787,"YYYY")</f>
        <v>2021</v>
      </c>
      <c r="H6787" s="1" t="str">
        <f t="shared" ref="H6787:H6850" si="426">TEXT(D6787,"dddd")</f>
        <v>Thursday</v>
      </c>
      <c r="I6787" s="1" t="str">
        <f t="shared" ref="I6787:I6850" si="427">TEXT(D6787,"dd")</f>
        <v>13</v>
      </c>
      <c r="J6787" t="s">
        <v>35</v>
      </c>
      <c r="K6787" t="s">
        <v>107</v>
      </c>
      <c r="L6787" t="s">
        <v>108</v>
      </c>
      <c r="M6787" t="s">
        <v>19</v>
      </c>
      <c r="N6787">
        <v>43</v>
      </c>
      <c r="O6787">
        <v>46</v>
      </c>
      <c r="P6787">
        <v>1978</v>
      </c>
      <c r="Q6787">
        <v>831</v>
      </c>
      <c r="R6787">
        <v>0.42</v>
      </c>
      <c r="S6787" t="s">
        <v>82</v>
      </c>
      <c r="T6787" t="str">
        <f>IF(Table1[[#This Row],[Units Sold]]&gt; 700,"High Units","low Units")</f>
        <v>low Units</v>
      </c>
      <c r="U6787">
        <f>SUM(Table1[[#This Row],[Operating Profit]])/SUM(Table1[Operating Profit])*100</f>
        <v>2.5019937518080368E-4</v>
      </c>
      <c r="V6787">
        <f>SUM(Table1[[#This Row],[Price per Unit]]*Table1[[#This Row],[Units Sold]])</f>
        <v>1978</v>
      </c>
      <c r="W6787">
        <f>SUM(Table1[[#This Row],[Total Sales]]-Table1[[#This Row],[Operating Profit]])</f>
        <v>1147</v>
      </c>
      <c r="X6787">
        <f>SUM(Table1[[#This Row],[Total Sales]]-Table1[[#This Row],[Cost]])</f>
        <v>831</v>
      </c>
      <c r="Y6787">
        <f>SUM(Table1[[#This Row],[profit/loss]])/SUM(Table1[profit/loss])</f>
        <v>2.5019937518080366E-6</v>
      </c>
    </row>
    <row r="6788" spans="1:25" x14ac:dyDescent="0.3">
      <c r="A6788" t="s">
        <v>13</v>
      </c>
      <c r="B6788" t="s">
        <v>82</v>
      </c>
      <c r="C6788">
        <v>1185732</v>
      </c>
      <c r="D6788" s="9">
        <v>44329</v>
      </c>
      <c r="E6788" s="8" t="str">
        <f>TEXT(Table1[[#This Row],[Invoice Date]],"dd-mm-yyyy")</f>
        <v>13-05-2021</v>
      </c>
      <c r="F6788" s="1" t="str">
        <f t="shared" si="424"/>
        <v>May</v>
      </c>
      <c r="G6788" s="1" t="str">
        <f t="shared" si="425"/>
        <v>2021</v>
      </c>
      <c r="H6788" s="1" t="str">
        <f t="shared" si="426"/>
        <v>Thursday</v>
      </c>
      <c r="I6788" s="1" t="str">
        <f t="shared" si="427"/>
        <v>13</v>
      </c>
      <c r="J6788" t="s">
        <v>35</v>
      </c>
      <c r="K6788" t="s">
        <v>107</v>
      </c>
      <c r="L6788" t="s">
        <v>108</v>
      </c>
      <c r="M6788" t="s">
        <v>20</v>
      </c>
      <c r="N6788">
        <v>43</v>
      </c>
      <c r="O6788">
        <v>26</v>
      </c>
      <c r="P6788">
        <v>1118</v>
      </c>
      <c r="Q6788">
        <v>503</v>
      </c>
      <c r="R6788">
        <v>0.45</v>
      </c>
      <c r="S6788" t="s">
        <v>82</v>
      </c>
      <c r="T6788" t="str">
        <f>IF(Table1[[#This Row],[Units Sold]]&gt; 700,"High Units","low Units")</f>
        <v>low Units</v>
      </c>
      <c r="U6788">
        <f>SUM(Table1[[#This Row],[Operating Profit]])/SUM(Table1[Operating Profit])*100</f>
        <v>1.5144438714313386E-4</v>
      </c>
      <c r="V6788">
        <f>SUM(Table1[[#This Row],[Price per Unit]]*Table1[[#This Row],[Units Sold]])</f>
        <v>1118</v>
      </c>
      <c r="W6788">
        <f>SUM(Table1[[#This Row],[Total Sales]]-Table1[[#This Row],[Operating Profit]])</f>
        <v>615</v>
      </c>
      <c r="X6788">
        <f>SUM(Table1[[#This Row],[Total Sales]]-Table1[[#This Row],[Cost]])</f>
        <v>503</v>
      </c>
      <c r="Y6788">
        <f>SUM(Table1[[#This Row],[profit/loss]])/SUM(Table1[profit/loss])</f>
        <v>1.5144438714313387E-6</v>
      </c>
    </row>
    <row r="6789" spans="1:25" x14ac:dyDescent="0.3">
      <c r="A6789" t="s">
        <v>13</v>
      </c>
      <c r="B6789" t="s">
        <v>82</v>
      </c>
      <c r="C6789">
        <v>1185732</v>
      </c>
      <c r="D6789" s="9">
        <v>44329</v>
      </c>
      <c r="E6789" s="8" t="str">
        <f>TEXT(Table1[[#This Row],[Invoice Date]],"dd-mm-yyyy")</f>
        <v>13-05-2021</v>
      </c>
      <c r="F6789" s="1" t="str">
        <f t="shared" si="424"/>
        <v>May</v>
      </c>
      <c r="G6789" s="1" t="str">
        <f t="shared" si="425"/>
        <v>2021</v>
      </c>
      <c r="H6789" s="1" t="str">
        <f t="shared" si="426"/>
        <v>Thursday</v>
      </c>
      <c r="I6789" s="1" t="str">
        <f t="shared" si="427"/>
        <v>13</v>
      </c>
      <c r="J6789" t="s">
        <v>35</v>
      </c>
      <c r="K6789" t="s">
        <v>107</v>
      </c>
      <c r="L6789" t="s">
        <v>108</v>
      </c>
      <c r="M6789" t="s">
        <v>21</v>
      </c>
      <c r="N6789">
        <v>51</v>
      </c>
      <c r="O6789">
        <v>38</v>
      </c>
      <c r="P6789">
        <v>1938</v>
      </c>
      <c r="Q6789">
        <v>969</v>
      </c>
      <c r="R6789">
        <v>0.5</v>
      </c>
      <c r="S6789" t="s">
        <v>82</v>
      </c>
      <c r="T6789" t="str">
        <f>IF(Table1[[#This Row],[Units Sold]]&gt; 700,"High Units","low Units")</f>
        <v>low Units</v>
      </c>
      <c r="U6789">
        <f>SUM(Table1[[#This Row],[Operating Profit]])/SUM(Table1[Operating Profit])*100</f>
        <v>2.9174872990396966E-4</v>
      </c>
      <c r="V6789">
        <f>SUM(Table1[[#This Row],[Price per Unit]]*Table1[[#This Row],[Units Sold]])</f>
        <v>1938</v>
      </c>
      <c r="W6789">
        <f>SUM(Table1[[#This Row],[Total Sales]]-Table1[[#This Row],[Operating Profit]])</f>
        <v>969</v>
      </c>
      <c r="X6789">
        <f>SUM(Table1[[#This Row],[Total Sales]]-Table1[[#This Row],[Cost]])</f>
        <v>969</v>
      </c>
      <c r="Y6789">
        <f>SUM(Table1[[#This Row],[profit/loss]])/SUM(Table1[profit/loss])</f>
        <v>2.9174872990396964E-6</v>
      </c>
    </row>
    <row r="6790" spans="1:25" x14ac:dyDescent="0.3">
      <c r="A6790" t="s">
        <v>13</v>
      </c>
      <c r="B6790" t="s">
        <v>82</v>
      </c>
      <c r="C6790">
        <v>1185732</v>
      </c>
      <c r="D6790" s="9">
        <v>44329</v>
      </c>
      <c r="E6790" s="8" t="str">
        <f>TEXT(Table1[[#This Row],[Invoice Date]],"dd-mm-yyyy")</f>
        <v>13-05-2021</v>
      </c>
      <c r="F6790" s="1" t="str">
        <f t="shared" si="424"/>
        <v>May</v>
      </c>
      <c r="G6790" s="1" t="str">
        <f t="shared" si="425"/>
        <v>2021</v>
      </c>
      <c r="H6790" s="1" t="str">
        <f t="shared" si="426"/>
        <v>Thursday</v>
      </c>
      <c r="I6790" s="1" t="str">
        <f t="shared" si="427"/>
        <v>13</v>
      </c>
      <c r="J6790" t="s">
        <v>35</v>
      </c>
      <c r="K6790" t="s">
        <v>107</v>
      </c>
      <c r="L6790" t="s">
        <v>108</v>
      </c>
      <c r="M6790" t="s">
        <v>22</v>
      </c>
      <c r="N6790">
        <v>58</v>
      </c>
      <c r="O6790">
        <v>68</v>
      </c>
      <c r="P6790">
        <v>3944</v>
      </c>
      <c r="Q6790">
        <v>2011</v>
      </c>
      <c r="R6790">
        <v>0.51</v>
      </c>
      <c r="S6790" t="s">
        <v>82</v>
      </c>
      <c r="T6790" t="str">
        <f>IF(Table1[[#This Row],[Units Sold]]&gt; 700,"High Units","low Units")</f>
        <v>low Units</v>
      </c>
      <c r="U6790">
        <f>SUM(Table1[[#This Row],[Operating Profit]])/SUM(Table1[Operating Profit])*100</f>
        <v>6.0547646629193277E-4</v>
      </c>
      <c r="V6790">
        <f>SUM(Table1[[#This Row],[Price per Unit]]*Table1[[#This Row],[Units Sold]])</f>
        <v>3944</v>
      </c>
      <c r="W6790">
        <f>SUM(Table1[[#This Row],[Total Sales]]-Table1[[#This Row],[Operating Profit]])</f>
        <v>1933</v>
      </c>
      <c r="X6790">
        <f>SUM(Table1[[#This Row],[Total Sales]]-Table1[[#This Row],[Cost]])</f>
        <v>2011</v>
      </c>
      <c r="Y6790">
        <f>SUM(Table1[[#This Row],[profit/loss]])/SUM(Table1[profit/loss])</f>
        <v>6.054764662919328E-6</v>
      </c>
    </row>
    <row r="6791" spans="1:25" x14ac:dyDescent="0.3">
      <c r="A6791" t="s">
        <v>13</v>
      </c>
      <c r="B6791" t="s">
        <v>82</v>
      </c>
      <c r="C6791">
        <v>1185732</v>
      </c>
      <c r="D6791" s="9">
        <v>44359</v>
      </c>
      <c r="E6791" s="8" t="str">
        <f>TEXT(Table1[[#This Row],[Invoice Date]],"dd-mm-yyyy")</f>
        <v>12-06-2021</v>
      </c>
      <c r="F6791" s="1" t="str">
        <f t="shared" si="424"/>
        <v>June</v>
      </c>
      <c r="G6791" s="1" t="str">
        <f t="shared" si="425"/>
        <v>2021</v>
      </c>
      <c r="H6791" s="1" t="str">
        <f t="shared" si="426"/>
        <v>Saturday</v>
      </c>
      <c r="I6791" s="1" t="str">
        <f t="shared" si="427"/>
        <v>12</v>
      </c>
      <c r="J6791" t="s">
        <v>35</v>
      </c>
      <c r="K6791" t="s">
        <v>107</v>
      </c>
      <c r="L6791" t="s">
        <v>108</v>
      </c>
      <c r="M6791" t="s">
        <v>16</v>
      </c>
      <c r="N6791">
        <v>41</v>
      </c>
      <c r="O6791">
        <v>135</v>
      </c>
      <c r="P6791">
        <v>5535</v>
      </c>
      <c r="Q6791">
        <v>2546</v>
      </c>
      <c r="R6791">
        <v>0.46</v>
      </c>
      <c r="S6791" t="s">
        <v>82</v>
      </c>
      <c r="T6791" t="str">
        <f>IF(Table1[[#This Row],[Units Sold]]&gt; 700,"High Units","low Units")</f>
        <v>low Units</v>
      </c>
      <c r="U6791">
        <f>SUM(Table1[[#This Row],[Operating Profit]])/SUM(Table1[Operating Profit])*100</f>
        <v>7.6655548641435154E-4</v>
      </c>
      <c r="V6791">
        <f>SUM(Table1[[#This Row],[Price per Unit]]*Table1[[#This Row],[Units Sold]])</f>
        <v>5535</v>
      </c>
      <c r="W6791">
        <f>SUM(Table1[[#This Row],[Total Sales]]-Table1[[#This Row],[Operating Profit]])</f>
        <v>2989</v>
      </c>
      <c r="X6791">
        <f>SUM(Table1[[#This Row],[Total Sales]]-Table1[[#This Row],[Cost]])</f>
        <v>2546</v>
      </c>
      <c r="Y6791">
        <f>SUM(Table1[[#This Row],[profit/loss]])/SUM(Table1[profit/loss])</f>
        <v>7.665554864143515E-6</v>
      </c>
    </row>
    <row r="6792" spans="1:25" x14ac:dyDescent="0.3">
      <c r="A6792" t="s">
        <v>13</v>
      </c>
      <c r="B6792" t="s">
        <v>82</v>
      </c>
      <c r="C6792">
        <v>1185732</v>
      </c>
      <c r="D6792" s="9">
        <v>44359</v>
      </c>
      <c r="E6792" s="8" t="str">
        <f>TEXT(Table1[[#This Row],[Invoice Date]],"dd-mm-yyyy")</f>
        <v>12-06-2021</v>
      </c>
      <c r="F6792" s="1" t="str">
        <f t="shared" si="424"/>
        <v>June</v>
      </c>
      <c r="G6792" s="1" t="str">
        <f t="shared" si="425"/>
        <v>2021</v>
      </c>
      <c r="H6792" s="1" t="str">
        <f t="shared" si="426"/>
        <v>Saturday</v>
      </c>
      <c r="I6792" s="1" t="str">
        <f t="shared" si="427"/>
        <v>12</v>
      </c>
      <c r="J6792" t="s">
        <v>35</v>
      </c>
      <c r="K6792" t="s">
        <v>107</v>
      </c>
      <c r="L6792" t="s">
        <v>108</v>
      </c>
      <c r="M6792" t="s">
        <v>18</v>
      </c>
      <c r="N6792">
        <v>39</v>
      </c>
      <c r="O6792">
        <v>70</v>
      </c>
      <c r="P6792">
        <v>2730</v>
      </c>
      <c r="Q6792">
        <v>1092</v>
      </c>
      <c r="R6792">
        <v>0.4</v>
      </c>
      <c r="S6792" t="s">
        <v>82</v>
      </c>
      <c r="T6792" t="str">
        <f>IF(Table1[[#This Row],[Units Sold]]&gt; 700,"High Units","low Units")</f>
        <v>low Units</v>
      </c>
      <c r="U6792">
        <f>SUM(Table1[[#This Row],[Operating Profit]])/SUM(Table1[Operating Profit])*100</f>
        <v>3.287818504180958E-4</v>
      </c>
      <c r="V6792">
        <f>SUM(Table1[[#This Row],[Price per Unit]]*Table1[[#This Row],[Units Sold]])</f>
        <v>2730</v>
      </c>
      <c r="W6792">
        <f>SUM(Table1[[#This Row],[Total Sales]]-Table1[[#This Row],[Operating Profit]])</f>
        <v>1638</v>
      </c>
      <c r="X6792">
        <f>SUM(Table1[[#This Row],[Total Sales]]-Table1[[#This Row],[Cost]])</f>
        <v>1092</v>
      </c>
      <c r="Y6792">
        <f>SUM(Table1[[#This Row],[profit/loss]])/SUM(Table1[profit/loss])</f>
        <v>3.2878185041809579E-6</v>
      </c>
    </row>
    <row r="6793" spans="1:25" x14ac:dyDescent="0.3">
      <c r="A6793" t="s">
        <v>13</v>
      </c>
      <c r="B6793" t="s">
        <v>82</v>
      </c>
      <c r="C6793">
        <v>1185732</v>
      </c>
      <c r="D6793" s="9">
        <v>44359</v>
      </c>
      <c r="E6793" s="8" t="str">
        <f>TEXT(Table1[[#This Row],[Invoice Date]],"dd-mm-yyyy")</f>
        <v>12-06-2021</v>
      </c>
      <c r="F6793" s="1" t="str">
        <f t="shared" si="424"/>
        <v>June</v>
      </c>
      <c r="G6793" s="1" t="str">
        <f t="shared" si="425"/>
        <v>2021</v>
      </c>
      <c r="H6793" s="1" t="str">
        <f t="shared" si="426"/>
        <v>Saturday</v>
      </c>
      <c r="I6793" s="1" t="str">
        <f t="shared" si="427"/>
        <v>12</v>
      </c>
      <c r="J6793" t="s">
        <v>35</v>
      </c>
      <c r="K6793" t="s">
        <v>107</v>
      </c>
      <c r="L6793" t="s">
        <v>108</v>
      </c>
      <c r="M6793" t="s">
        <v>19</v>
      </c>
      <c r="N6793">
        <v>32</v>
      </c>
      <c r="O6793">
        <v>54</v>
      </c>
      <c r="P6793">
        <v>1728</v>
      </c>
      <c r="Q6793">
        <v>743</v>
      </c>
      <c r="R6793">
        <v>0.43</v>
      </c>
      <c r="S6793" t="s">
        <v>82</v>
      </c>
      <c r="T6793" t="str">
        <f>IF(Table1[[#This Row],[Units Sold]]&gt; 700,"High Units","low Units")</f>
        <v>low Units</v>
      </c>
      <c r="U6793">
        <f>SUM(Table1[[#This Row],[Operating Profit]])/SUM(Table1[Operating Profit])*100</f>
        <v>2.2370413448777031E-4</v>
      </c>
      <c r="V6793">
        <f>SUM(Table1[[#This Row],[Price per Unit]]*Table1[[#This Row],[Units Sold]])</f>
        <v>1728</v>
      </c>
      <c r="W6793">
        <f>SUM(Table1[[#This Row],[Total Sales]]-Table1[[#This Row],[Operating Profit]])</f>
        <v>985</v>
      </c>
      <c r="X6793">
        <f>SUM(Table1[[#This Row],[Total Sales]]-Table1[[#This Row],[Cost]])</f>
        <v>743</v>
      </c>
      <c r="Y6793">
        <f>SUM(Table1[[#This Row],[profit/loss]])/SUM(Table1[profit/loss])</f>
        <v>2.2370413448777031E-6</v>
      </c>
    </row>
    <row r="6794" spans="1:25" x14ac:dyDescent="0.3">
      <c r="A6794" t="s">
        <v>13</v>
      </c>
      <c r="B6794" t="s">
        <v>82</v>
      </c>
      <c r="C6794">
        <v>1185732</v>
      </c>
      <c r="D6794" s="9">
        <v>44359</v>
      </c>
      <c r="E6794" s="8" t="str">
        <f>TEXT(Table1[[#This Row],[Invoice Date]],"dd-mm-yyyy")</f>
        <v>12-06-2021</v>
      </c>
      <c r="F6794" s="1" t="str">
        <f t="shared" si="424"/>
        <v>June</v>
      </c>
      <c r="G6794" s="1" t="str">
        <f t="shared" si="425"/>
        <v>2021</v>
      </c>
      <c r="H6794" s="1" t="str">
        <f t="shared" si="426"/>
        <v>Saturday</v>
      </c>
      <c r="I6794" s="1" t="str">
        <f t="shared" si="427"/>
        <v>12</v>
      </c>
      <c r="J6794" t="s">
        <v>35</v>
      </c>
      <c r="K6794" t="s">
        <v>107</v>
      </c>
      <c r="L6794" t="s">
        <v>108</v>
      </c>
      <c r="M6794" t="s">
        <v>20</v>
      </c>
      <c r="N6794">
        <v>32</v>
      </c>
      <c r="O6794">
        <v>49</v>
      </c>
      <c r="P6794">
        <v>1568</v>
      </c>
      <c r="Q6794">
        <v>706</v>
      </c>
      <c r="R6794">
        <v>0.45</v>
      </c>
      <c r="S6794" t="s">
        <v>82</v>
      </c>
      <c r="T6794" t="str">
        <f>IF(Table1[[#This Row],[Units Sold]]&gt; 700,"High Units","low Units")</f>
        <v>low Units</v>
      </c>
      <c r="U6794">
        <f>SUM(Table1[[#This Row],[Operating Profit]])/SUM(Table1[Operating Profit])*100</f>
        <v>2.1256409010547218E-4</v>
      </c>
      <c r="V6794">
        <f>SUM(Table1[[#This Row],[Price per Unit]]*Table1[[#This Row],[Units Sold]])</f>
        <v>1568</v>
      </c>
      <c r="W6794">
        <f>SUM(Table1[[#This Row],[Total Sales]]-Table1[[#This Row],[Operating Profit]])</f>
        <v>862</v>
      </c>
      <c r="X6794">
        <f>SUM(Table1[[#This Row],[Total Sales]]-Table1[[#This Row],[Cost]])</f>
        <v>706</v>
      </c>
      <c r="Y6794">
        <f>SUM(Table1[[#This Row],[profit/loss]])/SUM(Table1[profit/loss])</f>
        <v>2.1256409010547218E-6</v>
      </c>
    </row>
    <row r="6795" spans="1:25" x14ac:dyDescent="0.3">
      <c r="A6795" t="s">
        <v>13</v>
      </c>
      <c r="B6795" t="s">
        <v>82</v>
      </c>
      <c r="C6795">
        <v>1185732</v>
      </c>
      <c r="D6795" s="9">
        <v>44359</v>
      </c>
      <c r="E6795" s="8" t="str">
        <f>TEXT(Table1[[#This Row],[Invoice Date]],"dd-mm-yyyy")</f>
        <v>12-06-2021</v>
      </c>
      <c r="F6795" s="1" t="str">
        <f t="shared" si="424"/>
        <v>June</v>
      </c>
      <c r="G6795" s="1" t="str">
        <f t="shared" si="425"/>
        <v>2021</v>
      </c>
      <c r="H6795" s="1" t="str">
        <f t="shared" si="426"/>
        <v>Saturday</v>
      </c>
      <c r="I6795" s="1" t="str">
        <f t="shared" si="427"/>
        <v>12</v>
      </c>
      <c r="J6795" t="s">
        <v>35</v>
      </c>
      <c r="K6795" t="s">
        <v>107</v>
      </c>
      <c r="L6795" t="s">
        <v>108</v>
      </c>
      <c r="M6795" t="s">
        <v>21</v>
      </c>
      <c r="N6795">
        <v>41</v>
      </c>
      <c r="O6795">
        <v>51</v>
      </c>
      <c r="P6795">
        <v>2091</v>
      </c>
      <c r="Q6795">
        <v>941</v>
      </c>
      <c r="R6795">
        <v>0.45</v>
      </c>
      <c r="S6795" t="s">
        <v>82</v>
      </c>
      <c r="T6795" t="str">
        <f>IF(Table1[[#This Row],[Units Sold]]&gt; 700,"High Units","low Units")</f>
        <v>low Units</v>
      </c>
      <c r="U6795">
        <f>SUM(Table1[[#This Row],[Operating Profit]])/SUM(Table1[Operating Profit])*100</f>
        <v>2.8331842604709535E-4</v>
      </c>
      <c r="V6795">
        <f>SUM(Table1[[#This Row],[Price per Unit]]*Table1[[#This Row],[Units Sold]])</f>
        <v>2091</v>
      </c>
      <c r="W6795">
        <f>SUM(Table1[[#This Row],[Total Sales]]-Table1[[#This Row],[Operating Profit]])</f>
        <v>1150</v>
      </c>
      <c r="X6795">
        <f>SUM(Table1[[#This Row],[Total Sales]]-Table1[[#This Row],[Cost]])</f>
        <v>941</v>
      </c>
      <c r="Y6795">
        <f>SUM(Table1[[#This Row],[profit/loss]])/SUM(Table1[profit/loss])</f>
        <v>2.8331842604709536E-6</v>
      </c>
    </row>
    <row r="6796" spans="1:25" x14ac:dyDescent="0.3">
      <c r="A6796" t="s">
        <v>13</v>
      </c>
      <c r="B6796" t="s">
        <v>82</v>
      </c>
      <c r="C6796">
        <v>1185732</v>
      </c>
      <c r="D6796" s="9">
        <v>44359</v>
      </c>
      <c r="E6796" s="8" t="str">
        <f>TEXT(Table1[[#This Row],[Invoice Date]],"dd-mm-yyyy")</f>
        <v>12-06-2021</v>
      </c>
      <c r="F6796" s="1" t="str">
        <f t="shared" si="424"/>
        <v>June</v>
      </c>
      <c r="G6796" s="1" t="str">
        <f t="shared" si="425"/>
        <v>2021</v>
      </c>
      <c r="H6796" s="1" t="str">
        <f t="shared" si="426"/>
        <v>Saturday</v>
      </c>
      <c r="I6796" s="1" t="str">
        <f t="shared" si="427"/>
        <v>12</v>
      </c>
      <c r="J6796" t="s">
        <v>35</v>
      </c>
      <c r="K6796" t="s">
        <v>107</v>
      </c>
      <c r="L6796" t="s">
        <v>108</v>
      </c>
      <c r="M6796" t="s">
        <v>22</v>
      </c>
      <c r="N6796">
        <v>50</v>
      </c>
      <c r="O6796">
        <v>94</v>
      </c>
      <c r="P6796">
        <v>4700</v>
      </c>
      <c r="Q6796">
        <v>2491</v>
      </c>
      <c r="R6796">
        <v>0.53</v>
      </c>
      <c r="S6796" t="s">
        <v>82</v>
      </c>
      <c r="T6796" t="str">
        <f>IF(Table1[[#This Row],[Units Sold]]&gt; 700,"High Units","low Units")</f>
        <v>low Units</v>
      </c>
      <c r="U6796">
        <f>SUM(Table1[[#This Row],[Operating Profit]])/SUM(Table1[Operating Profit])*100</f>
        <v>7.4999596098120568E-4</v>
      </c>
      <c r="V6796">
        <f>SUM(Table1[[#This Row],[Price per Unit]]*Table1[[#This Row],[Units Sold]])</f>
        <v>4700</v>
      </c>
      <c r="W6796">
        <f>SUM(Table1[[#This Row],[Total Sales]]-Table1[[#This Row],[Operating Profit]])</f>
        <v>2209</v>
      </c>
      <c r="X6796">
        <f>SUM(Table1[[#This Row],[Total Sales]]-Table1[[#This Row],[Cost]])</f>
        <v>2491</v>
      </c>
      <c r="Y6796">
        <f>SUM(Table1[[#This Row],[profit/loss]])/SUM(Table1[profit/loss])</f>
        <v>7.4999596098120569E-6</v>
      </c>
    </row>
    <row r="6797" spans="1:25" x14ac:dyDescent="0.3">
      <c r="A6797" t="s">
        <v>13</v>
      </c>
      <c r="B6797" t="s">
        <v>82</v>
      </c>
      <c r="C6797">
        <v>1185732</v>
      </c>
      <c r="D6797" s="9">
        <v>44388</v>
      </c>
      <c r="E6797" s="8" t="str">
        <f>TEXT(Table1[[#This Row],[Invoice Date]],"dd-mm-yyyy")</f>
        <v>11-07-2021</v>
      </c>
      <c r="F6797" s="1" t="str">
        <f t="shared" si="424"/>
        <v>July</v>
      </c>
      <c r="G6797" s="1" t="str">
        <f t="shared" si="425"/>
        <v>2021</v>
      </c>
      <c r="H6797" s="1" t="str">
        <f t="shared" si="426"/>
        <v>Sunday</v>
      </c>
      <c r="I6797" s="1" t="str">
        <f t="shared" si="427"/>
        <v>11</v>
      </c>
      <c r="J6797" t="s">
        <v>35</v>
      </c>
      <c r="K6797" t="s">
        <v>107</v>
      </c>
      <c r="L6797" t="s">
        <v>108</v>
      </c>
      <c r="M6797" t="s">
        <v>16</v>
      </c>
      <c r="N6797">
        <v>47</v>
      </c>
      <c r="O6797">
        <v>154</v>
      </c>
      <c r="P6797">
        <v>7238</v>
      </c>
      <c r="Q6797">
        <v>3329</v>
      </c>
      <c r="R6797">
        <v>0.46</v>
      </c>
      <c r="S6797" t="s">
        <v>82</v>
      </c>
      <c r="T6797" t="str">
        <f>IF(Table1[[#This Row],[Units Sold]]&gt; 700,"High Units","low Units")</f>
        <v>low Units</v>
      </c>
      <c r="U6797">
        <f>SUM(Table1[[#This Row],[Operating Profit]])/SUM(Table1[Operating Profit])*100</f>
        <v>1.0023029121262279E-3</v>
      </c>
      <c r="V6797">
        <f>SUM(Table1[[#This Row],[Price per Unit]]*Table1[[#This Row],[Units Sold]])</f>
        <v>7238</v>
      </c>
      <c r="W6797">
        <f>SUM(Table1[[#This Row],[Total Sales]]-Table1[[#This Row],[Operating Profit]])</f>
        <v>3909</v>
      </c>
      <c r="X6797">
        <f>SUM(Table1[[#This Row],[Total Sales]]-Table1[[#This Row],[Cost]])</f>
        <v>3329</v>
      </c>
      <c r="Y6797">
        <f>SUM(Table1[[#This Row],[profit/loss]])/SUM(Table1[profit/loss])</f>
        <v>1.002302912126228E-5</v>
      </c>
    </row>
    <row r="6798" spans="1:25" x14ac:dyDescent="0.3">
      <c r="A6798" t="s">
        <v>13</v>
      </c>
      <c r="B6798" t="s">
        <v>82</v>
      </c>
      <c r="C6798">
        <v>1185732</v>
      </c>
      <c r="D6798" s="9">
        <v>44388</v>
      </c>
      <c r="E6798" s="8" t="str">
        <f>TEXT(Table1[[#This Row],[Invoice Date]],"dd-mm-yyyy")</f>
        <v>11-07-2021</v>
      </c>
      <c r="F6798" s="1" t="str">
        <f t="shared" si="424"/>
        <v>July</v>
      </c>
      <c r="G6798" s="1" t="str">
        <f t="shared" si="425"/>
        <v>2021</v>
      </c>
      <c r="H6798" s="1" t="str">
        <f t="shared" si="426"/>
        <v>Sunday</v>
      </c>
      <c r="I6798" s="1" t="str">
        <f t="shared" si="427"/>
        <v>11</v>
      </c>
      <c r="J6798" t="s">
        <v>35</v>
      </c>
      <c r="K6798" t="s">
        <v>107</v>
      </c>
      <c r="L6798" t="s">
        <v>108</v>
      </c>
      <c r="M6798" t="s">
        <v>18</v>
      </c>
      <c r="N6798">
        <v>44</v>
      </c>
      <c r="O6798">
        <v>81</v>
      </c>
      <c r="P6798">
        <v>3564</v>
      </c>
      <c r="Q6798">
        <v>1604</v>
      </c>
      <c r="R6798">
        <v>0.45</v>
      </c>
      <c r="S6798" t="s">
        <v>82</v>
      </c>
      <c r="T6798" t="str">
        <f>IF(Table1[[#This Row],[Units Sold]]&gt; 700,"High Units","low Units")</f>
        <v>low Units</v>
      </c>
      <c r="U6798">
        <f>SUM(Table1[[#This Row],[Operating Profit]])/SUM(Table1[Operating Profit])*100</f>
        <v>4.8293597808665354E-4</v>
      </c>
      <c r="V6798">
        <f>SUM(Table1[[#This Row],[Price per Unit]]*Table1[[#This Row],[Units Sold]])</f>
        <v>3564</v>
      </c>
      <c r="W6798">
        <f>SUM(Table1[[#This Row],[Total Sales]]-Table1[[#This Row],[Operating Profit]])</f>
        <v>1960</v>
      </c>
      <c r="X6798">
        <f>SUM(Table1[[#This Row],[Total Sales]]-Table1[[#This Row],[Cost]])</f>
        <v>1604</v>
      </c>
      <c r="Y6798">
        <f>SUM(Table1[[#This Row],[profit/loss]])/SUM(Table1[profit/loss])</f>
        <v>4.8293597808665351E-6</v>
      </c>
    </row>
    <row r="6799" spans="1:25" x14ac:dyDescent="0.3">
      <c r="A6799" t="s">
        <v>13</v>
      </c>
      <c r="B6799" t="s">
        <v>82</v>
      </c>
      <c r="C6799">
        <v>1185732</v>
      </c>
      <c r="D6799" s="9">
        <v>44388</v>
      </c>
      <c r="E6799" s="8" t="str">
        <f>TEXT(Table1[[#This Row],[Invoice Date]],"dd-mm-yyyy")</f>
        <v>11-07-2021</v>
      </c>
      <c r="F6799" s="1" t="str">
        <f t="shared" si="424"/>
        <v>July</v>
      </c>
      <c r="G6799" s="1" t="str">
        <f t="shared" si="425"/>
        <v>2021</v>
      </c>
      <c r="H6799" s="1" t="str">
        <f t="shared" si="426"/>
        <v>Sunday</v>
      </c>
      <c r="I6799" s="1" t="str">
        <f t="shared" si="427"/>
        <v>11</v>
      </c>
      <c r="J6799" t="s">
        <v>35</v>
      </c>
      <c r="K6799" t="s">
        <v>107</v>
      </c>
      <c r="L6799" t="s">
        <v>108</v>
      </c>
      <c r="M6799" t="s">
        <v>19</v>
      </c>
      <c r="N6799">
        <v>37</v>
      </c>
      <c r="O6799">
        <v>61</v>
      </c>
      <c r="P6799">
        <v>2257</v>
      </c>
      <c r="Q6799">
        <v>948</v>
      </c>
      <c r="R6799">
        <v>0.42</v>
      </c>
      <c r="S6799" t="s">
        <v>82</v>
      </c>
      <c r="T6799" t="str">
        <f>IF(Table1[[#This Row],[Units Sold]]&gt; 700,"High Units","low Units")</f>
        <v>low Units</v>
      </c>
      <c r="U6799">
        <f>SUM(Table1[[#This Row],[Operating Profit]])/SUM(Table1[Operating Profit])*100</f>
        <v>2.8542600201131394E-4</v>
      </c>
      <c r="V6799">
        <f>SUM(Table1[[#This Row],[Price per Unit]]*Table1[[#This Row],[Units Sold]])</f>
        <v>2257</v>
      </c>
      <c r="W6799">
        <f>SUM(Table1[[#This Row],[Total Sales]]-Table1[[#This Row],[Operating Profit]])</f>
        <v>1309</v>
      </c>
      <c r="X6799">
        <f>SUM(Table1[[#This Row],[Total Sales]]-Table1[[#This Row],[Cost]])</f>
        <v>948</v>
      </c>
      <c r="Y6799">
        <f>SUM(Table1[[#This Row],[profit/loss]])/SUM(Table1[profit/loss])</f>
        <v>2.8542600201131392E-6</v>
      </c>
    </row>
    <row r="6800" spans="1:25" x14ac:dyDescent="0.3">
      <c r="A6800" t="s">
        <v>13</v>
      </c>
      <c r="B6800" t="s">
        <v>82</v>
      </c>
      <c r="C6800">
        <v>1185732</v>
      </c>
      <c r="D6800" s="9">
        <v>44388</v>
      </c>
      <c r="E6800" s="8" t="str">
        <f>TEXT(Table1[[#This Row],[Invoice Date]],"dd-mm-yyyy")</f>
        <v>11-07-2021</v>
      </c>
      <c r="F6800" s="1" t="str">
        <f t="shared" si="424"/>
        <v>July</v>
      </c>
      <c r="G6800" s="1" t="str">
        <f t="shared" si="425"/>
        <v>2021</v>
      </c>
      <c r="H6800" s="1" t="str">
        <f t="shared" si="426"/>
        <v>Sunday</v>
      </c>
      <c r="I6800" s="1" t="str">
        <f t="shared" si="427"/>
        <v>11</v>
      </c>
      <c r="J6800" t="s">
        <v>35</v>
      </c>
      <c r="K6800" t="s">
        <v>107</v>
      </c>
      <c r="L6800" t="s">
        <v>108</v>
      </c>
      <c r="M6800" t="s">
        <v>20</v>
      </c>
      <c r="N6800">
        <v>38</v>
      </c>
      <c r="O6800">
        <v>44</v>
      </c>
      <c r="P6800">
        <v>1672</v>
      </c>
      <c r="Q6800">
        <v>719</v>
      </c>
      <c r="R6800">
        <v>0.43</v>
      </c>
      <c r="S6800" t="s">
        <v>82</v>
      </c>
      <c r="T6800" t="str">
        <f>IF(Table1[[#This Row],[Units Sold]]&gt; 700,"High Units","low Units")</f>
        <v>low Units</v>
      </c>
      <c r="U6800">
        <f>SUM(Table1[[#This Row],[Operating Profit]])/SUM(Table1[Operating Profit])*100</f>
        <v>2.1647815975330668E-4</v>
      </c>
      <c r="V6800">
        <f>SUM(Table1[[#This Row],[Price per Unit]]*Table1[[#This Row],[Units Sold]])</f>
        <v>1672</v>
      </c>
      <c r="W6800">
        <f>SUM(Table1[[#This Row],[Total Sales]]-Table1[[#This Row],[Operating Profit]])</f>
        <v>953</v>
      </c>
      <c r="X6800">
        <f>SUM(Table1[[#This Row],[Total Sales]]-Table1[[#This Row],[Cost]])</f>
        <v>719</v>
      </c>
      <c r="Y6800">
        <f>SUM(Table1[[#This Row],[profit/loss]])/SUM(Table1[profit/loss])</f>
        <v>2.1647815975330667E-6</v>
      </c>
    </row>
    <row r="6801" spans="1:25" x14ac:dyDescent="0.3">
      <c r="A6801" t="s">
        <v>13</v>
      </c>
      <c r="B6801" t="s">
        <v>82</v>
      </c>
      <c r="C6801">
        <v>1185732</v>
      </c>
      <c r="D6801" s="9">
        <v>44388</v>
      </c>
      <c r="E6801" s="8" t="str">
        <f>TEXT(Table1[[#This Row],[Invoice Date]],"dd-mm-yyyy")</f>
        <v>11-07-2021</v>
      </c>
      <c r="F6801" s="1" t="str">
        <f t="shared" si="424"/>
        <v>July</v>
      </c>
      <c r="G6801" s="1" t="str">
        <f t="shared" si="425"/>
        <v>2021</v>
      </c>
      <c r="H6801" s="1" t="str">
        <f t="shared" si="426"/>
        <v>Sunday</v>
      </c>
      <c r="I6801" s="1" t="str">
        <f t="shared" si="427"/>
        <v>11</v>
      </c>
      <c r="J6801" t="s">
        <v>35</v>
      </c>
      <c r="K6801" t="s">
        <v>107</v>
      </c>
      <c r="L6801" t="s">
        <v>108</v>
      </c>
      <c r="M6801" t="s">
        <v>21</v>
      </c>
      <c r="N6801">
        <v>49</v>
      </c>
      <c r="O6801">
        <v>52</v>
      </c>
      <c r="P6801">
        <v>2548</v>
      </c>
      <c r="Q6801">
        <v>1172</v>
      </c>
      <c r="R6801">
        <v>0.46</v>
      </c>
      <c r="S6801" t="s">
        <v>82</v>
      </c>
      <c r="T6801" t="str">
        <f>IF(Table1[[#This Row],[Units Sold]]&gt; 700,"High Units","low Units")</f>
        <v>low Units</v>
      </c>
      <c r="U6801">
        <f>SUM(Table1[[#This Row],[Operating Profit]])/SUM(Table1[Operating Profit])*100</f>
        <v>3.5286843286630795E-4</v>
      </c>
      <c r="V6801">
        <f>SUM(Table1[[#This Row],[Price per Unit]]*Table1[[#This Row],[Units Sold]])</f>
        <v>2548</v>
      </c>
      <c r="W6801">
        <f>SUM(Table1[[#This Row],[Total Sales]]-Table1[[#This Row],[Operating Profit]])</f>
        <v>1376</v>
      </c>
      <c r="X6801">
        <f>SUM(Table1[[#This Row],[Total Sales]]-Table1[[#This Row],[Cost]])</f>
        <v>1172</v>
      </c>
      <c r="Y6801">
        <f>SUM(Table1[[#This Row],[profit/loss]])/SUM(Table1[profit/loss])</f>
        <v>3.5286843286630795E-6</v>
      </c>
    </row>
    <row r="6802" spans="1:25" x14ac:dyDescent="0.3">
      <c r="A6802" t="s">
        <v>13</v>
      </c>
      <c r="B6802" t="s">
        <v>82</v>
      </c>
      <c r="C6802">
        <v>1185732</v>
      </c>
      <c r="D6802" s="9">
        <v>44388</v>
      </c>
      <c r="E6802" s="8" t="str">
        <f>TEXT(Table1[[#This Row],[Invoice Date]],"dd-mm-yyyy")</f>
        <v>11-07-2021</v>
      </c>
      <c r="F6802" s="1" t="str">
        <f t="shared" si="424"/>
        <v>July</v>
      </c>
      <c r="G6802" s="1" t="str">
        <f t="shared" si="425"/>
        <v>2021</v>
      </c>
      <c r="H6802" s="1" t="str">
        <f t="shared" si="426"/>
        <v>Sunday</v>
      </c>
      <c r="I6802" s="1" t="str">
        <f t="shared" si="427"/>
        <v>11</v>
      </c>
      <c r="J6802" t="s">
        <v>35</v>
      </c>
      <c r="K6802" t="s">
        <v>107</v>
      </c>
      <c r="L6802" t="s">
        <v>108</v>
      </c>
      <c r="M6802" t="s">
        <v>22</v>
      </c>
      <c r="N6802">
        <v>53</v>
      </c>
      <c r="O6802">
        <v>94</v>
      </c>
      <c r="P6802">
        <v>4982</v>
      </c>
      <c r="Q6802">
        <v>2640</v>
      </c>
      <c r="R6802">
        <v>0.53</v>
      </c>
      <c r="S6802" t="s">
        <v>82</v>
      </c>
      <c r="T6802" t="str">
        <f>IF(Table1[[#This Row],[Units Sold]]&gt; 700,"High Units","low Units")</f>
        <v>low Units</v>
      </c>
      <c r="U6802">
        <f>SUM(Table1[[#This Row],[Operating Profit]])/SUM(Table1[Operating Profit])*100</f>
        <v>7.9485722079100088E-4</v>
      </c>
      <c r="V6802">
        <f>SUM(Table1[[#This Row],[Price per Unit]]*Table1[[#This Row],[Units Sold]])</f>
        <v>4982</v>
      </c>
      <c r="W6802">
        <f>SUM(Table1[[#This Row],[Total Sales]]-Table1[[#This Row],[Operating Profit]])</f>
        <v>2342</v>
      </c>
      <c r="X6802">
        <f>SUM(Table1[[#This Row],[Total Sales]]-Table1[[#This Row],[Cost]])</f>
        <v>2640</v>
      </c>
      <c r="Y6802">
        <f>SUM(Table1[[#This Row],[profit/loss]])/SUM(Table1[profit/loss])</f>
        <v>7.9485722079100091E-6</v>
      </c>
    </row>
    <row r="6803" spans="1:25" x14ac:dyDescent="0.3">
      <c r="A6803" t="s">
        <v>13</v>
      </c>
      <c r="B6803" t="s">
        <v>82</v>
      </c>
      <c r="C6803">
        <v>1185732</v>
      </c>
      <c r="D6803" s="9">
        <v>44420</v>
      </c>
      <c r="E6803" s="8" t="str">
        <f>TEXT(Table1[[#This Row],[Invoice Date]],"dd-mm-yyyy")</f>
        <v>12-08-2021</v>
      </c>
      <c r="F6803" s="1" t="str">
        <f t="shared" si="424"/>
        <v>August</v>
      </c>
      <c r="G6803" s="1" t="str">
        <f t="shared" si="425"/>
        <v>2021</v>
      </c>
      <c r="H6803" s="1" t="str">
        <f t="shared" si="426"/>
        <v>Thursday</v>
      </c>
      <c r="I6803" s="1" t="str">
        <f t="shared" si="427"/>
        <v>12</v>
      </c>
      <c r="J6803" t="s">
        <v>35</v>
      </c>
      <c r="K6803" t="s">
        <v>107</v>
      </c>
      <c r="L6803" t="s">
        <v>108</v>
      </c>
      <c r="M6803" t="s">
        <v>16</v>
      </c>
      <c r="N6803">
        <v>49</v>
      </c>
      <c r="O6803">
        <v>131</v>
      </c>
      <c r="P6803">
        <v>6419</v>
      </c>
      <c r="Q6803">
        <v>3081</v>
      </c>
      <c r="R6803">
        <v>0.48</v>
      </c>
      <c r="S6803" t="s">
        <v>82</v>
      </c>
      <c r="T6803" t="str">
        <f>IF(Table1[[#This Row],[Units Sold]]&gt; 700,"High Units","low Units")</f>
        <v>low Units</v>
      </c>
      <c r="U6803">
        <f>SUM(Table1[[#This Row],[Operating Profit]])/SUM(Table1[Operating Profit])*100</f>
        <v>9.2763450653677042E-4</v>
      </c>
      <c r="V6803">
        <f>SUM(Table1[[#This Row],[Price per Unit]]*Table1[[#This Row],[Units Sold]])</f>
        <v>6419</v>
      </c>
      <c r="W6803">
        <f>SUM(Table1[[#This Row],[Total Sales]]-Table1[[#This Row],[Operating Profit]])</f>
        <v>3338</v>
      </c>
      <c r="X6803">
        <f>SUM(Table1[[#This Row],[Total Sales]]-Table1[[#This Row],[Cost]])</f>
        <v>3081</v>
      </c>
      <c r="Y6803">
        <f>SUM(Table1[[#This Row],[profit/loss]])/SUM(Table1[profit/loss])</f>
        <v>9.2763450653677037E-6</v>
      </c>
    </row>
    <row r="6804" spans="1:25" x14ac:dyDescent="0.3">
      <c r="A6804" t="s">
        <v>13</v>
      </c>
      <c r="B6804" t="s">
        <v>82</v>
      </c>
      <c r="C6804">
        <v>1185732</v>
      </c>
      <c r="D6804" s="9">
        <v>44420</v>
      </c>
      <c r="E6804" s="8" t="str">
        <f>TEXT(Table1[[#This Row],[Invoice Date]],"dd-mm-yyyy")</f>
        <v>12-08-2021</v>
      </c>
      <c r="F6804" s="1" t="str">
        <f t="shared" si="424"/>
        <v>August</v>
      </c>
      <c r="G6804" s="1" t="str">
        <f t="shared" si="425"/>
        <v>2021</v>
      </c>
      <c r="H6804" s="1" t="str">
        <f t="shared" si="426"/>
        <v>Thursday</v>
      </c>
      <c r="I6804" s="1" t="str">
        <f t="shared" si="427"/>
        <v>12</v>
      </c>
      <c r="J6804" t="s">
        <v>35</v>
      </c>
      <c r="K6804" t="s">
        <v>107</v>
      </c>
      <c r="L6804" t="s">
        <v>108</v>
      </c>
      <c r="M6804" t="s">
        <v>18</v>
      </c>
      <c r="N6804">
        <v>42</v>
      </c>
      <c r="O6804">
        <v>78</v>
      </c>
      <c r="P6804">
        <v>3276</v>
      </c>
      <c r="Q6804">
        <v>1474</v>
      </c>
      <c r="R6804">
        <v>0.45</v>
      </c>
      <c r="S6804" t="s">
        <v>82</v>
      </c>
      <c r="T6804" t="str">
        <f>IF(Table1[[#This Row],[Units Sold]]&gt; 700,"High Units","low Units")</f>
        <v>low Units</v>
      </c>
      <c r="U6804">
        <f>SUM(Table1[[#This Row],[Operating Profit]])/SUM(Table1[Operating Profit])*100</f>
        <v>4.4379528160830875E-4</v>
      </c>
      <c r="V6804">
        <f>SUM(Table1[[#This Row],[Price per Unit]]*Table1[[#This Row],[Units Sold]])</f>
        <v>3276</v>
      </c>
      <c r="W6804">
        <f>SUM(Table1[[#This Row],[Total Sales]]-Table1[[#This Row],[Operating Profit]])</f>
        <v>1802</v>
      </c>
      <c r="X6804">
        <f>SUM(Table1[[#This Row],[Total Sales]]-Table1[[#This Row],[Cost]])</f>
        <v>1474</v>
      </c>
      <c r="Y6804">
        <f>SUM(Table1[[#This Row],[profit/loss]])/SUM(Table1[profit/loss])</f>
        <v>4.4379528160830876E-6</v>
      </c>
    </row>
    <row r="6805" spans="1:25" x14ac:dyDescent="0.3">
      <c r="A6805" t="s">
        <v>13</v>
      </c>
      <c r="B6805" t="s">
        <v>82</v>
      </c>
      <c r="C6805">
        <v>1185732</v>
      </c>
      <c r="D6805" s="9">
        <v>44420</v>
      </c>
      <c r="E6805" s="8" t="str">
        <f>TEXT(Table1[[#This Row],[Invoice Date]],"dd-mm-yyyy")</f>
        <v>12-08-2021</v>
      </c>
      <c r="F6805" s="1" t="str">
        <f t="shared" si="424"/>
        <v>August</v>
      </c>
      <c r="G6805" s="1" t="str">
        <f t="shared" si="425"/>
        <v>2021</v>
      </c>
      <c r="H6805" s="1" t="str">
        <f t="shared" si="426"/>
        <v>Thursday</v>
      </c>
      <c r="I6805" s="1" t="str">
        <f t="shared" si="427"/>
        <v>12</v>
      </c>
      <c r="J6805" t="s">
        <v>35</v>
      </c>
      <c r="K6805" t="s">
        <v>107</v>
      </c>
      <c r="L6805" t="s">
        <v>108</v>
      </c>
      <c r="M6805" t="s">
        <v>19</v>
      </c>
      <c r="N6805">
        <v>36</v>
      </c>
      <c r="O6805">
        <v>65</v>
      </c>
      <c r="P6805">
        <v>2340</v>
      </c>
      <c r="Q6805">
        <v>936</v>
      </c>
      <c r="R6805">
        <v>0.4</v>
      </c>
      <c r="S6805" t="s">
        <v>82</v>
      </c>
      <c r="T6805" t="str">
        <f>IF(Table1[[#This Row],[Units Sold]]&gt; 700,"High Units","low Units")</f>
        <v>low Units</v>
      </c>
      <c r="U6805">
        <f>SUM(Table1[[#This Row],[Operating Profit]])/SUM(Table1[Operating Profit])*100</f>
        <v>2.8181301464408212E-4</v>
      </c>
      <c r="V6805">
        <f>SUM(Table1[[#This Row],[Price per Unit]]*Table1[[#This Row],[Units Sold]])</f>
        <v>2340</v>
      </c>
      <c r="W6805">
        <f>SUM(Table1[[#This Row],[Total Sales]]-Table1[[#This Row],[Operating Profit]])</f>
        <v>1404</v>
      </c>
      <c r="X6805">
        <f>SUM(Table1[[#This Row],[Total Sales]]-Table1[[#This Row],[Cost]])</f>
        <v>936</v>
      </c>
      <c r="Y6805">
        <f>SUM(Table1[[#This Row],[profit/loss]])/SUM(Table1[profit/loss])</f>
        <v>2.818130146440821E-6</v>
      </c>
    </row>
    <row r="6806" spans="1:25" x14ac:dyDescent="0.3">
      <c r="A6806" t="s">
        <v>13</v>
      </c>
      <c r="B6806" t="s">
        <v>82</v>
      </c>
      <c r="C6806">
        <v>1185732</v>
      </c>
      <c r="D6806" s="9">
        <v>44420</v>
      </c>
      <c r="E6806" s="8" t="str">
        <f>TEXT(Table1[[#This Row],[Invoice Date]],"dd-mm-yyyy")</f>
        <v>12-08-2021</v>
      </c>
      <c r="F6806" s="1" t="str">
        <f t="shared" si="424"/>
        <v>August</v>
      </c>
      <c r="G6806" s="1" t="str">
        <f t="shared" si="425"/>
        <v>2021</v>
      </c>
      <c r="H6806" s="1" t="str">
        <f t="shared" si="426"/>
        <v>Thursday</v>
      </c>
      <c r="I6806" s="1" t="str">
        <f t="shared" si="427"/>
        <v>12</v>
      </c>
      <c r="J6806" t="s">
        <v>35</v>
      </c>
      <c r="K6806" t="s">
        <v>107</v>
      </c>
      <c r="L6806" t="s">
        <v>108</v>
      </c>
      <c r="M6806" t="s">
        <v>20</v>
      </c>
      <c r="N6806">
        <v>38</v>
      </c>
      <c r="O6806">
        <v>58</v>
      </c>
      <c r="P6806">
        <v>2204</v>
      </c>
      <c r="Q6806">
        <v>948</v>
      </c>
      <c r="R6806">
        <v>0.43</v>
      </c>
      <c r="S6806" t="s">
        <v>82</v>
      </c>
      <c r="T6806" t="str">
        <f>IF(Table1[[#This Row],[Units Sold]]&gt; 700,"High Units","low Units")</f>
        <v>low Units</v>
      </c>
      <c r="U6806">
        <f>SUM(Table1[[#This Row],[Operating Profit]])/SUM(Table1[Operating Profit])*100</f>
        <v>2.8542600201131394E-4</v>
      </c>
      <c r="V6806">
        <f>SUM(Table1[[#This Row],[Price per Unit]]*Table1[[#This Row],[Units Sold]])</f>
        <v>2204</v>
      </c>
      <c r="W6806">
        <f>SUM(Table1[[#This Row],[Total Sales]]-Table1[[#This Row],[Operating Profit]])</f>
        <v>1256</v>
      </c>
      <c r="X6806">
        <f>SUM(Table1[[#This Row],[Total Sales]]-Table1[[#This Row],[Cost]])</f>
        <v>948</v>
      </c>
      <c r="Y6806">
        <f>SUM(Table1[[#This Row],[profit/loss]])/SUM(Table1[profit/loss])</f>
        <v>2.8542600201131392E-6</v>
      </c>
    </row>
    <row r="6807" spans="1:25" x14ac:dyDescent="0.3">
      <c r="A6807" t="s">
        <v>13</v>
      </c>
      <c r="B6807" t="s">
        <v>82</v>
      </c>
      <c r="C6807">
        <v>1185732</v>
      </c>
      <c r="D6807" s="9">
        <v>44420</v>
      </c>
      <c r="E6807" s="8" t="str">
        <f>TEXT(Table1[[#This Row],[Invoice Date]],"dd-mm-yyyy")</f>
        <v>12-08-2021</v>
      </c>
      <c r="F6807" s="1" t="str">
        <f t="shared" si="424"/>
        <v>August</v>
      </c>
      <c r="G6807" s="1" t="str">
        <f t="shared" si="425"/>
        <v>2021</v>
      </c>
      <c r="H6807" s="1" t="str">
        <f t="shared" si="426"/>
        <v>Thursday</v>
      </c>
      <c r="I6807" s="1" t="str">
        <f t="shared" si="427"/>
        <v>12</v>
      </c>
      <c r="J6807" t="s">
        <v>35</v>
      </c>
      <c r="K6807" t="s">
        <v>107</v>
      </c>
      <c r="L6807" t="s">
        <v>108</v>
      </c>
      <c r="M6807" t="s">
        <v>21</v>
      </c>
      <c r="N6807">
        <v>47</v>
      </c>
      <c r="O6807">
        <v>46</v>
      </c>
      <c r="P6807">
        <v>2162</v>
      </c>
      <c r="Q6807">
        <v>995</v>
      </c>
      <c r="R6807">
        <v>0.46</v>
      </c>
      <c r="S6807" t="s">
        <v>82</v>
      </c>
      <c r="T6807" t="str">
        <f>IF(Table1[[#This Row],[Units Sold]]&gt; 700,"High Units","low Units")</f>
        <v>low Units</v>
      </c>
      <c r="U6807">
        <f>SUM(Table1[[#This Row],[Operating Profit]])/SUM(Table1[Operating Profit])*100</f>
        <v>2.9957686919963861E-4</v>
      </c>
      <c r="V6807">
        <f>SUM(Table1[[#This Row],[Price per Unit]]*Table1[[#This Row],[Units Sold]])</f>
        <v>2162</v>
      </c>
      <c r="W6807">
        <f>SUM(Table1[[#This Row],[Total Sales]]-Table1[[#This Row],[Operating Profit]])</f>
        <v>1167</v>
      </c>
      <c r="X6807">
        <f>SUM(Table1[[#This Row],[Total Sales]]-Table1[[#This Row],[Cost]])</f>
        <v>995</v>
      </c>
      <c r="Y6807">
        <f>SUM(Table1[[#This Row],[profit/loss]])/SUM(Table1[profit/loss])</f>
        <v>2.9957686919963858E-6</v>
      </c>
    </row>
    <row r="6808" spans="1:25" x14ac:dyDescent="0.3">
      <c r="A6808" t="s">
        <v>13</v>
      </c>
      <c r="B6808" t="s">
        <v>82</v>
      </c>
      <c r="C6808">
        <v>1185732</v>
      </c>
      <c r="D6808" s="9">
        <v>44420</v>
      </c>
      <c r="E6808" s="8" t="str">
        <f>TEXT(Table1[[#This Row],[Invoice Date]],"dd-mm-yyyy")</f>
        <v>12-08-2021</v>
      </c>
      <c r="F6808" s="1" t="str">
        <f t="shared" si="424"/>
        <v>August</v>
      </c>
      <c r="G6808" s="1" t="str">
        <f t="shared" si="425"/>
        <v>2021</v>
      </c>
      <c r="H6808" s="1" t="str">
        <f t="shared" si="426"/>
        <v>Thursday</v>
      </c>
      <c r="I6808" s="1" t="str">
        <f t="shared" si="427"/>
        <v>12</v>
      </c>
      <c r="J6808" t="s">
        <v>35</v>
      </c>
      <c r="K6808" t="s">
        <v>107</v>
      </c>
      <c r="L6808" t="s">
        <v>108</v>
      </c>
      <c r="M6808" t="s">
        <v>22</v>
      </c>
      <c r="N6808">
        <v>53</v>
      </c>
      <c r="O6808">
        <v>88</v>
      </c>
      <c r="P6808">
        <v>4664</v>
      </c>
      <c r="Q6808">
        <v>2332</v>
      </c>
      <c r="R6808">
        <v>0.5</v>
      </c>
      <c r="S6808" t="s">
        <v>82</v>
      </c>
      <c r="T6808" t="str">
        <f>IF(Table1[[#This Row],[Units Sold]]&gt; 700,"High Units","low Units")</f>
        <v>low Units</v>
      </c>
      <c r="U6808">
        <f>SUM(Table1[[#This Row],[Operating Profit]])/SUM(Table1[Operating Profit])*100</f>
        <v>7.0212387836538403E-4</v>
      </c>
      <c r="V6808">
        <f>SUM(Table1[[#This Row],[Price per Unit]]*Table1[[#This Row],[Units Sold]])</f>
        <v>4664</v>
      </c>
      <c r="W6808">
        <f>SUM(Table1[[#This Row],[Total Sales]]-Table1[[#This Row],[Operating Profit]])</f>
        <v>2332</v>
      </c>
      <c r="X6808">
        <f>SUM(Table1[[#This Row],[Total Sales]]-Table1[[#This Row],[Cost]])</f>
        <v>2332</v>
      </c>
      <c r="Y6808">
        <f>SUM(Table1[[#This Row],[profit/loss]])/SUM(Table1[profit/loss])</f>
        <v>7.0212387836538404E-6</v>
      </c>
    </row>
    <row r="6809" spans="1:25" x14ac:dyDescent="0.3">
      <c r="A6809" t="s">
        <v>13</v>
      </c>
      <c r="B6809" t="s">
        <v>82</v>
      </c>
      <c r="C6809">
        <v>1185732</v>
      </c>
      <c r="D6809" s="9">
        <v>44452</v>
      </c>
      <c r="E6809" s="8" t="str">
        <f>TEXT(Table1[[#This Row],[Invoice Date]],"dd-mm-yyyy")</f>
        <v>13-09-2021</v>
      </c>
      <c r="F6809" s="1" t="str">
        <f t="shared" si="424"/>
        <v>September</v>
      </c>
      <c r="G6809" s="1" t="str">
        <f t="shared" si="425"/>
        <v>2021</v>
      </c>
      <c r="H6809" s="1" t="str">
        <f t="shared" si="426"/>
        <v>Monday</v>
      </c>
      <c r="I6809" s="1" t="str">
        <f t="shared" si="427"/>
        <v>13</v>
      </c>
      <c r="J6809" t="s">
        <v>35</v>
      </c>
      <c r="K6809" t="s">
        <v>107</v>
      </c>
      <c r="L6809" t="s">
        <v>108</v>
      </c>
      <c r="M6809" t="s">
        <v>16</v>
      </c>
      <c r="N6809">
        <v>42</v>
      </c>
      <c r="O6809">
        <v>138</v>
      </c>
      <c r="P6809">
        <v>5796</v>
      </c>
      <c r="Q6809">
        <v>2608</v>
      </c>
      <c r="R6809">
        <v>0.45</v>
      </c>
      <c r="S6809" t="s">
        <v>82</v>
      </c>
      <c r="T6809" t="str">
        <f>IF(Table1[[#This Row],[Units Sold]]&gt; 700,"High Units","low Units")</f>
        <v>low Units</v>
      </c>
      <c r="U6809">
        <f>SUM(Table1[[#This Row],[Operating Profit]])/SUM(Table1[Operating Profit])*100</f>
        <v>7.8522258781171599E-4</v>
      </c>
      <c r="V6809">
        <f>SUM(Table1[[#This Row],[Price per Unit]]*Table1[[#This Row],[Units Sold]])</f>
        <v>5796</v>
      </c>
      <c r="W6809">
        <f>SUM(Table1[[#This Row],[Total Sales]]-Table1[[#This Row],[Operating Profit]])</f>
        <v>3188</v>
      </c>
      <c r="X6809">
        <f>SUM(Table1[[#This Row],[Total Sales]]-Table1[[#This Row],[Cost]])</f>
        <v>2608</v>
      </c>
      <c r="Y6809">
        <f>SUM(Table1[[#This Row],[profit/loss]])/SUM(Table1[profit/loss])</f>
        <v>7.8522258781171599E-6</v>
      </c>
    </row>
    <row r="6810" spans="1:25" x14ac:dyDescent="0.3">
      <c r="A6810" t="s">
        <v>13</v>
      </c>
      <c r="B6810" t="s">
        <v>82</v>
      </c>
      <c r="C6810">
        <v>1185732</v>
      </c>
      <c r="D6810" s="9">
        <v>44452</v>
      </c>
      <c r="E6810" s="8" t="str">
        <f>TEXT(Table1[[#This Row],[Invoice Date]],"dd-mm-yyyy")</f>
        <v>13-09-2021</v>
      </c>
      <c r="F6810" s="1" t="str">
        <f t="shared" si="424"/>
        <v>September</v>
      </c>
      <c r="G6810" s="1" t="str">
        <f t="shared" si="425"/>
        <v>2021</v>
      </c>
      <c r="H6810" s="1" t="str">
        <f t="shared" si="426"/>
        <v>Monday</v>
      </c>
      <c r="I6810" s="1" t="str">
        <f t="shared" si="427"/>
        <v>13</v>
      </c>
      <c r="J6810" t="s">
        <v>35</v>
      </c>
      <c r="K6810" t="s">
        <v>107</v>
      </c>
      <c r="L6810" t="s">
        <v>108</v>
      </c>
      <c r="M6810" t="s">
        <v>18</v>
      </c>
      <c r="N6810">
        <v>39</v>
      </c>
      <c r="O6810">
        <v>80</v>
      </c>
      <c r="P6810">
        <v>3120</v>
      </c>
      <c r="Q6810">
        <v>1248</v>
      </c>
      <c r="R6810">
        <v>0.4</v>
      </c>
      <c r="S6810" t="s">
        <v>82</v>
      </c>
      <c r="T6810" t="str">
        <f>IF(Table1[[#This Row],[Units Sold]]&gt; 700,"High Units","low Units")</f>
        <v>low Units</v>
      </c>
      <c r="U6810">
        <f>SUM(Table1[[#This Row],[Operating Profit]])/SUM(Table1[Operating Profit])*100</f>
        <v>3.7575068619210948E-4</v>
      </c>
      <c r="V6810">
        <f>SUM(Table1[[#This Row],[Price per Unit]]*Table1[[#This Row],[Units Sold]])</f>
        <v>3120</v>
      </c>
      <c r="W6810">
        <f>SUM(Table1[[#This Row],[Total Sales]]-Table1[[#This Row],[Operating Profit]])</f>
        <v>1872</v>
      </c>
      <c r="X6810">
        <f>SUM(Table1[[#This Row],[Total Sales]]-Table1[[#This Row],[Cost]])</f>
        <v>1248</v>
      </c>
      <c r="Y6810">
        <f>SUM(Table1[[#This Row],[profit/loss]])/SUM(Table1[profit/loss])</f>
        <v>3.7575068619210948E-6</v>
      </c>
    </row>
    <row r="6811" spans="1:25" x14ac:dyDescent="0.3">
      <c r="A6811" t="s">
        <v>13</v>
      </c>
      <c r="B6811" t="s">
        <v>82</v>
      </c>
      <c r="C6811">
        <v>1185732</v>
      </c>
      <c r="D6811" s="9">
        <v>44452</v>
      </c>
      <c r="E6811" s="8" t="str">
        <f>TEXT(Table1[[#This Row],[Invoice Date]],"dd-mm-yyyy")</f>
        <v>13-09-2021</v>
      </c>
      <c r="F6811" s="1" t="str">
        <f t="shared" si="424"/>
        <v>September</v>
      </c>
      <c r="G6811" s="1" t="str">
        <f t="shared" si="425"/>
        <v>2021</v>
      </c>
      <c r="H6811" s="1" t="str">
        <f t="shared" si="426"/>
        <v>Monday</v>
      </c>
      <c r="I6811" s="1" t="str">
        <f t="shared" si="427"/>
        <v>13</v>
      </c>
      <c r="J6811" t="s">
        <v>35</v>
      </c>
      <c r="K6811" t="s">
        <v>107</v>
      </c>
      <c r="L6811" t="s">
        <v>108</v>
      </c>
      <c r="M6811" t="s">
        <v>19</v>
      </c>
      <c r="N6811">
        <v>32</v>
      </c>
      <c r="O6811">
        <v>53</v>
      </c>
      <c r="P6811">
        <v>1696</v>
      </c>
      <c r="Q6811">
        <v>678</v>
      </c>
      <c r="R6811">
        <v>0.4</v>
      </c>
      <c r="S6811" t="s">
        <v>82</v>
      </c>
      <c r="T6811" t="str">
        <f>IF(Table1[[#This Row],[Units Sold]]&gt; 700,"High Units","low Units")</f>
        <v>low Units</v>
      </c>
      <c r="U6811">
        <f>SUM(Table1[[#This Row],[Operating Profit]])/SUM(Table1[Operating Profit])*100</f>
        <v>2.0413378624859794E-4</v>
      </c>
      <c r="V6811">
        <f>SUM(Table1[[#This Row],[Price per Unit]]*Table1[[#This Row],[Units Sold]])</f>
        <v>1696</v>
      </c>
      <c r="W6811">
        <f>SUM(Table1[[#This Row],[Total Sales]]-Table1[[#This Row],[Operating Profit]])</f>
        <v>1018</v>
      </c>
      <c r="X6811">
        <f>SUM(Table1[[#This Row],[Total Sales]]-Table1[[#This Row],[Cost]])</f>
        <v>678</v>
      </c>
      <c r="Y6811">
        <f>SUM(Table1[[#This Row],[profit/loss]])/SUM(Table1[profit/loss])</f>
        <v>2.0413378624859794E-6</v>
      </c>
    </row>
    <row r="6812" spans="1:25" x14ac:dyDescent="0.3">
      <c r="A6812" t="s">
        <v>13</v>
      </c>
      <c r="B6812" t="s">
        <v>82</v>
      </c>
      <c r="C6812">
        <v>1185732</v>
      </c>
      <c r="D6812" s="9">
        <v>44452</v>
      </c>
      <c r="E6812" s="8" t="str">
        <f>TEXT(Table1[[#This Row],[Invoice Date]],"dd-mm-yyyy")</f>
        <v>13-09-2021</v>
      </c>
      <c r="F6812" s="1" t="str">
        <f t="shared" si="424"/>
        <v>September</v>
      </c>
      <c r="G6812" s="1" t="str">
        <f t="shared" si="425"/>
        <v>2021</v>
      </c>
      <c r="H6812" s="1" t="str">
        <f t="shared" si="426"/>
        <v>Monday</v>
      </c>
      <c r="I6812" s="1" t="str">
        <f t="shared" si="427"/>
        <v>13</v>
      </c>
      <c r="J6812" t="s">
        <v>35</v>
      </c>
      <c r="K6812" t="s">
        <v>107</v>
      </c>
      <c r="L6812" t="s">
        <v>108</v>
      </c>
      <c r="M6812" t="s">
        <v>20</v>
      </c>
      <c r="N6812">
        <v>34</v>
      </c>
      <c r="O6812">
        <v>39</v>
      </c>
      <c r="P6812">
        <v>1326</v>
      </c>
      <c r="Q6812">
        <v>530</v>
      </c>
      <c r="R6812">
        <v>0.4</v>
      </c>
      <c r="S6812" t="s">
        <v>82</v>
      </c>
      <c r="T6812" t="str">
        <f>IF(Table1[[#This Row],[Units Sold]]&gt; 700,"High Units","low Units")</f>
        <v>low Units</v>
      </c>
      <c r="U6812">
        <f>SUM(Table1[[#This Row],[Operating Profit]])/SUM(Table1[Operating Profit])*100</f>
        <v>1.5957360871940549E-4</v>
      </c>
      <c r="V6812">
        <f>SUM(Table1[[#This Row],[Price per Unit]]*Table1[[#This Row],[Units Sold]])</f>
        <v>1326</v>
      </c>
      <c r="W6812">
        <f>SUM(Table1[[#This Row],[Total Sales]]-Table1[[#This Row],[Operating Profit]])</f>
        <v>796</v>
      </c>
      <c r="X6812">
        <f>SUM(Table1[[#This Row],[Total Sales]]-Table1[[#This Row],[Cost]])</f>
        <v>530</v>
      </c>
      <c r="Y6812">
        <f>SUM(Table1[[#This Row],[profit/loss]])/SUM(Table1[profit/loss])</f>
        <v>1.5957360871940548E-6</v>
      </c>
    </row>
    <row r="6813" spans="1:25" x14ac:dyDescent="0.3">
      <c r="A6813" t="s">
        <v>13</v>
      </c>
      <c r="B6813" t="s">
        <v>82</v>
      </c>
      <c r="C6813">
        <v>1185732</v>
      </c>
      <c r="D6813" s="9">
        <v>44452</v>
      </c>
      <c r="E6813" s="8" t="str">
        <f>TEXT(Table1[[#This Row],[Invoice Date]],"dd-mm-yyyy")</f>
        <v>13-09-2021</v>
      </c>
      <c r="F6813" s="1" t="str">
        <f t="shared" si="424"/>
        <v>September</v>
      </c>
      <c r="G6813" s="1" t="str">
        <f t="shared" si="425"/>
        <v>2021</v>
      </c>
      <c r="H6813" s="1" t="str">
        <f t="shared" si="426"/>
        <v>Monday</v>
      </c>
      <c r="I6813" s="1" t="str">
        <f t="shared" si="427"/>
        <v>13</v>
      </c>
      <c r="J6813" t="s">
        <v>35</v>
      </c>
      <c r="K6813" t="s">
        <v>107</v>
      </c>
      <c r="L6813" t="s">
        <v>108</v>
      </c>
      <c r="M6813" t="s">
        <v>21</v>
      </c>
      <c r="N6813">
        <v>41</v>
      </c>
      <c r="O6813">
        <v>42</v>
      </c>
      <c r="P6813">
        <v>1722</v>
      </c>
      <c r="Q6813">
        <v>861</v>
      </c>
      <c r="R6813">
        <v>0.5</v>
      </c>
      <c r="S6813" t="s">
        <v>82</v>
      </c>
      <c r="T6813" t="str">
        <f>IF(Table1[[#This Row],[Units Sold]]&gt; 700,"High Units","low Units")</f>
        <v>low Units</v>
      </c>
      <c r="U6813">
        <f>SUM(Table1[[#This Row],[Operating Profit]])/SUM(Table1[Operating Profit])*100</f>
        <v>2.5923184359888325E-4</v>
      </c>
      <c r="V6813">
        <f>SUM(Table1[[#This Row],[Price per Unit]]*Table1[[#This Row],[Units Sold]])</f>
        <v>1722</v>
      </c>
      <c r="W6813">
        <f>SUM(Table1[[#This Row],[Total Sales]]-Table1[[#This Row],[Operating Profit]])</f>
        <v>861</v>
      </c>
      <c r="X6813">
        <f>SUM(Table1[[#This Row],[Total Sales]]-Table1[[#This Row],[Cost]])</f>
        <v>861</v>
      </c>
      <c r="Y6813">
        <f>SUM(Table1[[#This Row],[profit/loss]])/SUM(Table1[profit/loss])</f>
        <v>2.5923184359888324E-6</v>
      </c>
    </row>
    <row r="6814" spans="1:25" x14ac:dyDescent="0.3">
      <c r="A6814" t="s">
        <v>13</v>
      </c>
      <c r="B6814" t="s">
        <v>82</v>
      </c>
      <c r="C6814">
        <v>1185732</v>
      </c>
      <c r="D6814" s="9">
        <v>44452</v>
      </c>
      <c r="E6814" s="8" t="str">
        <f>TEXT(Table1[[#This Row],[Invoice Date]],"dd-mm-yyyy")</f>
        <v>13-09-2021</v>
      </c>
      <c r="F6814" s="1" t="str">
        <f t="shared" si="424"/>
        <v>September</v>
      </c>
      <c r="G6814" s="1" t="str">
        <f t="shared" si="425"/>
        <v>2021</v>
      </c>
      <c r="H6814" s="1" t="str">
        <f t="shared" si="426"/>
        <v>Monday</v>
      </c>
      <c r="I6814" s="1" t="str">
        <f t="shared" si="427"/>
        <v>13</v>
      </c>
      <c r="J6814" t="s">
        <v>35</v>
      </c>
      <c r="K6814" t="s">
        <v>107</v>
      </c>
      <c r="L6814" t="s">
        <v>108</v>
      </c>
      <c r="M6814" t="s">
        <v>22</v>
      </c>
      <c r="N6814">
        <v>46</v>
      </c>
      <c r="O6814">
        <v>65</v>
      </c>
      <c r="P6814">
        <v>2990</v>
      </c>
      <c r="Q6814">
        <v>1495</v>
      </c>
      <c r="R6814">
        <v>0.5</v>
      </c>
      <c r="S6814" t="s">
        <v>82</v>
      </c>
      <c r="T6814" t="str">
        <f>IF(Table1[[#This Row],[Units Sold]]&gt; 700,"High Units","low Units")</f>
        <v>low Units</v>
      </c>
      <c r="U6814">
        <f>SUM(Table1[[#This Row],[Operating Profit]])/SUM(Table1[Operating Profit])*100</f>
        <v>4.5011800950096447E-4</v>
      </c>
      <c r="V6814">
        <f>SUM(Table1[[#This Row],[Price per Unit]]*Table1[[#This Row],[Units Sold]])</f>
        <v>2990</v>
      </c>
      <c r="W6814">
        <f>SUM(Table1[[#This Row],[Total Sales]]-Table1[[#This Row],[Operating Profit]])</f>
        <v>1495</v>
      </c>
      <c r="X6814">
        <f>SUM(Table1[[#This Row],[Total Sales]]-Table1[[#This Row],[Cost]])</f>
        <v>1495</v>
      </c>
      <c r="Y6814">
        <f>SUM(Table1[[#This Row],[profit/loss]])/SUM(Table1[profit/loss])</f>
        <v>4.5011800950096448E-6</v>
      </c>
    </row>
    <row r="6815" spans="1:25" x14ac:dyDescent="0.3">
      <c r="A6815" t="s">
        <v>13</v>
      </c>
      <c r="B6815" t="s">
        <v>82</v>
      </c>
      <c r="C6815">
        <v>1185732</v>
      </c>
      <c r="D6815" s="9">
        <v>44481</v>
      </c>
      <c r="E6815" s="8" t="str">
        <f>TEXT(Table1[[#This Row],[Invoice Date]],"dd-mm-yyyy")</f>
        <v>12-10-2021</v>
      </c>
      <c r="F6815" s="1" t="str">
        <f t="shared" si="424"/>
        <v>October</v>
      </c>
      <c r="G6815" s="1" t="str">
        <f t="shared" si="425"/>
        <v>2021</v>
      </c>
      <c r="H6815" s="1" t="str">
        <f t="shared" si="426"/>
        <v>Tuesday</v>
      </c>
      <c r="I6815" s="1" t="str">
        <f t="shared" si="427"/>
        <v>12</v>
      </c>
      <c r="J6815" t="s">
        <v>35</v>
      </c>
      <c r="K6815" t="s">
        <v>107</v>
      </c>
      <c r="L6815" t="s">
        <v>108</v>
      </c>
      <c r="M6815" t="s">
        <v>16</v>
      </c>
      <c r="N6815">
        <v>54</v>
      </c>
      <c r="O6815">
        <v>104</v>
      </c>
      <c r="P6815">
        <v>5616</v>
      </c>
      <c r="Q6815">
        <v>2583</v>
      </c>
      <c r="R6815">
        <v>0.46</v>
      </c>
      <c r="S6815" t="s">
        <v>82</v>
      </c>
      <c r="T6815" t="str">
        <f>IF(Table1[[#This Row],[Units Sold]]&gt; 700,"High Units","low Units")</f>
        <v>low Units</v>
      </c>
      <c r="U6815">
        <f>SUM(Table1[[#This Row],[Operating Profit]])/SUM(Table1[Operating Profit])*100</f>
        <v>7.7769553079664981E-4</v>
      </c>
      <c r="V6815">
        <f>SUM(Table1[[#This Row],[Price per Unit]]*Table1[[#This Row],[Units Sold]])</f>
        <v>5616</v>
      </c>
      <c r="W6815">
        <f>SUM(Table1[[#This Row],[Total Sales]]-Table1[[#This Row],[Operating Profit]])</f>
        <v>3033</v>
      </c>
      <c r="X6815">
        <f>SUM(Table1[[#This Row],[Total Sales]]-Table1[[#This Row],[Cost]])</f>
        <v>2583</v>
      </c>
      <c r="Y6815">
        <f>SUM(Table1[[#This Row],[profit/loss]])/SUM(Table1[profit/loss])</f>
        <v>7.7769553079664976E-6</v>
      </c>
    </row>
    <row r="6816" spans="1:25" x14ac:dyDescent="0.3">
      <c r="A6816" t="s">
        <v>13</v>
      </c>
      <c r="B6816" t="s">
        <v>82</v>
      </c>
      <c r="C6816">
        <v>1185732</v>
      </c>
      <c r="D6816" s="9">
        <v>44481</v>
      </c>
      <c r="E6816" s="8" t="str">
        <f>TEXT(Table1[[#This Row],[Invoice Date]],"dd-mm-yyyy")</f>
        <v>12-10-2021</v>
      </c>
      <c r="F6816" s="1" t="str">
        <f t="shared" si="424"/>
        <v>October</v>
      </c>
      <c r="G6816" s="1" t="str">
        <f t="shared" si="425"/>
        <v>2021</v>
      </c>
      <c r="H6816" s="1" t="str">
        <f t="shared" si="426"/>
        <v>Tuesday</v>
      </c>
      <c r="I6816" s="1" t="str">
        <f t="shared" si="427"/>
        <v>12</v>
      </c>
      <c r="J6816" t="s">
        <v>35</v>
      </c>
      <c r="K6816" t="s">
        <v>107</v>
      </c>
      <c r="L6816" t="s">
        <v>108</v>
      </c>
      <c r="M6816" t="s">
        <v>18</v>
      </c>
      <c r="N6816">
        <v>41</v>
      </c>
      <c r="O6816">
        <v>75</v>
      </c>
      <c r="P6816">
        <v>3075</v>
      </c>
      <c r="Q6816">
        <v>1292</v>
      </c>
      <c r="R6816">
        <v>0.42</v>
      </c>
      <c r="S6816" t="s">
        <v>82</v>
      </c>
      <c r="T6816" t="str">
        <f>IF(Table1[[#This Row],[Units Sold]]&gt; 700,"High Units","low Units")</f>
        <v>low Units</v>
      </c>
      <c r="U6816">
        <f>SUM(Table1[[#This Row],[Operating Profit]])/SUM(Table1[Operating Profit])*100</f>
        <v>3.8899830653862613E-4</v>
      </c>
      <c r="V6816">
        <f>SUM(Table1[[#This Row],[Price per Unit]]*Table1[[#This Row],[Units Sold]])</f>
        <v>3075</v>
      </c>
      <c r="W6816">
        <f>SUM(Table1[[#This Row],[Total Sales]]-Table1[[#This Row],[Operating Profit]])</f>
        <v>1783</v>
      </c>
      <c r="X6816">
        <f>SUM(Table1[[#This Row],[Total Sales]]-Table1[[#This Row],[Cost]])</f>
        <v>1292</v>
      </c>
      <c r="Y6816">
        <f>SUM(Table1[[#This Row],[profit/loss]])/SUM(Table1[profit/loss])</f>
        <v>3.8899830653862613E-6</v>
      </c>
    </row>
    <row r="6817" spans="1:25" x14ac:dyDescent="0.3">
      <c r="A6817" t="s">
        <v>13</v>
      </c>
      <c r="B6817" t="s">
        <v>82</v>
      </c>
      <c r="C6817">
        <v>1185732</v>
      </c>
      <c r="D6817" s="9">
        <v>44481</v>
      </c>
      <c r="E6817" s="8" t="str">
        <f>TEXT(Table1[[#This Row],[Invoice Date]],"dd-mm-yyyy")</f>
        <v>12-10-2021</v>
      </c>
      <c r="F6817" s="1" t="str">
        <f t="shared" si="424"/>
        <v>October</v>
      </c>
      <c r="G6817" s="1" t="str">
        <f t="shared" si="425"/>
        <v>2021</v>
      </c>
      <c r="H6817" s="1" t="str">
        <f t="shared" si="426"/>
        <v>Tuesday</v>
      </c>
      <c r="I6817" s="1" t="str">
        <f t="shared" si="427"/>
        <v>12</v>
      </c>
      <c r="J6817" t="s">
        <v>35</v>
      </c>
      <c r="K6817" t="s">
        <v>107</v>
      </c>
      <c r="L6817" t="s">
        <v>108</v>
      </c>
      <c r="M6817" t="s">
        <v>19</v>
      </c>
      <c r="N6817">
        <v>43</v>
      </c>
      <c r="O6817">
        <v>42</v>
      </c>
      <c r="P6817">
        <v>1806</v>
      </c>
      <c r="Q6817">
        <v>722</v>
      </c>
      <c r="R6817">
        <v>0.4</v>
      </c>
      <c r="S6817" t="s">
        <v>82</v>
      </c>
      <c r="T6817" t="str">
        <f>IF(Table1[[#This Row],[Units Sold]]&gt; 700,"High Units","low Units")</f>
        <v>low Units</v>
      </c>
      <c r="U6817">
        <f>SUM(Table1[[#This Row],[Operating Profit]])/SUM(Table1[Operating Profit])*100</f>
        <v>2.1738140659511464E-4</v>
      </c>
      <c r="V6817">
        <f>SUM(Table1[[#This Row],[Price per Unit]]*Table1[[#This Row],[Units Sold]])</f>
        <v>1806</v>
      </c>
      <c r="W6817">
        <f>SUM(Table1[[#This Row],[Total Sales]]-Table1[[#This Row],[Operating Profit]])</f>
        <v>1084</v>
      </c>
      <c r="X6817">
        <f>SUM(Table1[[#This Row],[Total Sales]]-Table1[[#This Row],[Cost]])</f>
        <v>722</v>
      </c>
      <c r="Y6817">
        <f>SUM(Table1[[#This Row],[profit/loss]])/SUM(Table1[profit/loss])</f>
        <v>2.1738140659511464E-6</v>
      </c>
    </row>
    <row r="6818" spans="1:25" x14ac:dyDescent="0.3">
      <c r="A6818" t="s">
        <v>13</v>
      </c>
      <c r="B6818" t="s">
        <v>82</v>
      </c>
      <c r="C6818">
        <v>1185732</v>
      </c>
      <c r="D6818" s="9">
        <v>44481</v>
      </c>
      <c r="E6818" s="8" t="str">
        <f>TEXT(Table1[[#This Row],[Invoice Date]],"dd-mm-yyyy")</f>
        <v>12-10-2021</v>
      </c>
      <c r="F6818" s="1" t="str">
        <f t="shared" si="424"/>
        <v>October</v>
      </c>
      <c r="G6818" s="1" t="str">
        <f t="shared" si="425"/>
        <v>2021</v>
      </c>
      <c r="H6818" s="1" t="str">
        <f t="shared" si="426"/>
        <v>Tuesday</v>
      </c>
      <c r="I6818" s="1" t="str">
        <f t="shared" si="427"/>
        <v>12</v>
      </c>
      <c r="J6818" t="s">
        <v>35</v>
      </c>
      <c r="K6818" t="s">
        <v>107</v>
      </c>
      <c r="L6818" t="s">
        <v>108</v>
      </c>
      <c r="M6818" t="s">
        <v>20</v>
      </c>
      <c r="N6818">
        <v>43</v>
      </c>
      <c r="O6818">
        <v>36</v>
      </c>
      <c r="P6818">
        <v>1548</v>
      </c>
      <c r="Q6818">
        <v>697</v>
      </c>
      <c r="R6818">
        <v>0.45</v>
      </c>
      <c r="S6818" t="s">
        <v>82</v>
      </c>
      <c r="T6818" t="str">
        <f>IF(Table1[[#This Row],[Units Sold]]&gt; 700,"High Units","low Units")</f>
        <v>low Units</v>
      </c>
      <c r="U6818">
        <f>SUM(Table1[[#This Row],[Operating Profit]])/SUM(Table1[Operating Profit])*100</f>
        <v>2.0985434958004833E-4</v>
      </c>
      <c r="V6818">
        <f>SUM(Table1[[#This Row],[Price per Unit]]*Table1[[#This Row],[Units Sold]])</f>
        <v>1548</v>
      </c>
      <c r="W6818">
        <f>SUM(Table1[[#This Row],[Total Sales]]-Table1[[#This Row],[Operating Profit]])</f>
        <v>851</v>
      </c>
      <c r="X6818">
        <f>SUM(Table1[[#This Row],[Total Sales]]-Table1[[#This Row],[Cost]])</f>
        <v>697</v>
      </c>
      <c r="Y6818">
        <f>SUM(Table1[[#This Row],[profit/loss]])/SUM(Table1[profit/loss])</f>
        <v>2.0985434958004832E-6</v>
      </c>
    </row>
    <row r="6819" spans="1:25" x14ac:dyDescent="0.3">
      <c r="A6819" t="s">
        <v>13</v>
      </c>
      <c r="B6819" t="s">
        <v>82</v>
      </c>
      <c r="C6819">
        <v>1185732</v>
      </c>
      <c r="D6819" s="9">
        <v>44481</v>
      </c>
      <c r="E6819" s="8" t="str">
        <f>TEXT(Table1[[#This Row],[Invoice Date]],"dd-mm-yyyy")</f>
        <v>12-10-2021</v>
      </c>
      <c r="F6819" s="1" t="str">
        <f t="shared" si="424"/>
        <v>October</v>
      </c>
      <c r="G6819" s="1" t="str">
        <f t="shared" si="425"/>
        <v>2021</v>
      </c>
      <c r="H6819" s="1" t="str">
        <f t="shared" si="426"/>
        <v>Tuesday</v>
      </c>
      <c r="I6819" s="1" t="str">
        <f t="shared" si="427"/>
        <v>12</v>
      </c>
      <c r="J6819" t="s">
        <v>35</v>
      </c>
      <c r="K6819" t="s">
        <v>107</v>
      </c>
      <c r="L6819" t="s">
        <v>108</v>
      </c>
      <c r="M6819" t="s">
        <v>21</v>
      </c>
      <c r="N6819">
        <v>54</v>
      </c>
      <c r="O6819">
        <v>38</v>
      </c>
      <c r="P6819">
        <v>2052</v>
      </c>
      <c r="Q6819">
        <v>964</v>
      </c>
      <c r="R6819">
        <v>0.47</v>
      </c>
      <c r="S6819" t="s">
        <v>82</v>
      </c>
      <c r="T6819" t="str">
        <f>IF(Table1[[#This Row],[Units Sold]]&gt; 700,"High Units","low Units")</f>
        <v>low Units</v>
      </c>
      <c r="U6819">
        <f>SUM(Table1[[#This Row],[Operating Profit]])/SUM(Table1[Operating Profit])*100</f>
        <v>2.9024331850095638E-4</v>
      </c>
      <c r="V6819">
        <f>SUM(Table1[[#This Row],[Price per Unit]]*Table1[[#This Row],[Units Sold]])</f>
        <v>2052</v>
      </c>
      <c r="W6819">
        <f>SUM(Table1[[#This Row],[Total Sales]]-Table1[[#This Row],[Operating Profit]])</f>
        <v>1088</v>
      </c>
      <c r="X6819">
        <f>SUM(Table1[[#This Row],[Total Sales]]-Table1[[#This Row],[Cost]])</f>
        <v>964</v>
      </c>
      <c r="Y6819">
        <f>SUM(Table1[[#This Row],[profit/loss]])/SUM(Table1[profit/loss])</f>
        <v>2.9024331850095638E-6</v>
      </c>
    </row>
    <row r="6820" spans="1:25" x14ac:dyDescent="0.3">
      <c r="A6820" t="s">
        <v>25</v>
      </c>
      <c r="B6820" t="s">
        <v>82</v>
      </c>
      <c r="C6820">
        <v>1185732</v>
      </c>
      <c r="D6820" s="9">
        <v>44481</v>
      </c>
      <c r="E6820" s="8" t="str">
        <f>TEXT(Table1[[#This Row],[Invoice Date]],"dd-mm-yyyy")</f>
        <v>12-10-2021</v>
      </c>
      <c r="F6820" s="1" t="str">
        <f t="shared" si="424"/>
        <v>October</v>
      </c>
      <c r="G6820" s="1" t="str">
        <f t="shared" si="425"/>
        <v>2021</v>
      </c>
      <c r="H6820" s="1" t="str">
        <f t="shared" si="426"/>
        <v>Tuesday</v>
      </c>
      <c r="I6820" s="1" t="str">
        <f t="shared" si="427"/>
        <v>12</v>
      </c>
      <c r="J6820" t="s">
        <v>35</v>
      </c>
      <c r="K6820" t="s">
        <v>107</v>
      </c>
      <c r="L6820" t="s">
        <v>108</v>
      </c>
      <c r="M6820" t="s">
        <v>22</v>
      </c>
      <c r="N6820">
        <v>55</v>
      </c>
      <c r="O6820">
        <v>70</v>
      </c>
      <c r="P6820">
        <v>3850</v>
      </c>
      <c r="Q6820">
        <v>2118</v>
      </c>
      <c r="R6820">
        <v>0.55000000000000004</v>
      </c>
      <c r="S6820" t="s">
        <v>82</v>
      </c>
      <c r="T6820" t="str">
        <f>IF(Table1[[#This Row],[Units Sold]]&gt; 700,"High Units","low Units")</f>
        <v>low Units</v>
      </c>
      <c r="U6820">
        <f>SUM(Table1[[#This Row],[Operating Profit]])/SUM(Table1[Operating Profit])*100</f>
        <v>6.3769227031641653E-4</v>
      </c>
      <c r="V6820">
        <f>SUM(Table1[[#This Row],[Price per Unit]]*Table1[[#This Row],[Units Sold]])</f>
        <v>3850</v>
      </c>
      <c r="W6820">
        <f>SUM(Table1[[#This Row],[Total Sales]]-Table1[[#This Row],[Operating Profit]])</f>
        <v>1732</v>
      </c>
      <c r="X6820">
        <f>SUM(Table1[[#This Row],[Total Sales]]-Table1[[#This Row],[Cost]])</f>
        <v>2118</v>
      </c>
      <c r="Y6820">
        <f>SUM(Table1[[#This Row],[profit/loss]])/SUM(Table1[profit/loss])</f>
        <v>6.3769227031641658E-6</v>
      </c>
    </row>
    <row r="6821" spans="1:25" x14ac:dyDescent="0.3">
      <c r="A6821" t="s">
        <v>25</v>
      </c>
      <c r="B6821" t="s">
        <v>82</v>
      </c>
      <c r="C6821">
        <v>1185732</v>
      </c>
      <c r="D6821" s="9">
        <v>44512</v>
      </c>
      <c r="E6821" s="8" t="str">
        <f>TEXT(Table1[[#This Row],[Invoice Date]],"dd-mm-yyyy")</f>
        <v>12-11-2021</v>
      </c>
      <c r="F6821" s="1" t="str">
        <f t="shared" si="424"/>
        <v>November</v>
      </c>
      <c r="G6821" s="1" t="str">
        <f t="shared" si="425"/>
        <v>2021</v>
      </c>
      <c r="H6821" s="1" t="str">
        <f t="shared" si="426"/>
        <v>Friday</v>
      </c>
      <c r="I6821" s="1" t="str">
        <f t="shared" si="427"/>
        <v>12</v>
      </c>
      <c r="J6821" t="s">
        <v>35</v>
      </c>
      <c r="K6821" t="s">
        <v>107</v>
      </c>
      <c r="L6821" t="s">
        <v>108</v>
      </c>
      <c r="M6821" t="s">
        <v>16</v>
      </c>
      <c r="N6821">
        <v>53</v>
      </c>
      <c r="O6821">
        <v>104</v>
      </c>
      <c r="P6821">
        <v>5512</v>
      </c>
      <c r="Q6821">
        <v>2701</v>
      </c>
      <c r="R6821">
        <v>0.49</v>
      </c>
      <c r="S6821" t="s">
        <v>82</v>
      </c>
      <c r="T6821" t="str">
        <f>IF(Table1[[#This Row],[Units Sold]]&gt; 700,"High Units","low Units")</f>
        <v>low Units</v>
      </c>
      <c r="U6821">
        <f>SUM(Table1[[#This Row],[Operating Profit]])/SUM(Table1[Operating Profit])*100</f>
        <v>8.1322323990776256E-4</v>
      </c>
      <c r="V6821">
        <f>SUM(Table1[[#This Row],[Price per Unit]]*Table1[[#This Row],[Units Sold]])</f>
        <v>5512</v>
      </c>
      <c r="W6821">
        <f>SUM(Table1[[#This Row],[Total Sales]]-Table1[[#This Row],[Operating Profit]])</f>
        <v>2811</v>
      </c>
      <c r="X6821">
        <f>SUM(Table1[[#This Row],[Total Sales]]-Table1[[#This Row],[Cost]])</f>
        <v>2701</v>
      </c>
      <c r="Y6821">
        <f>SUM(Table1[[#This Row],[profit/loss]])/SUM(Table1[profit/loss])</f>
        <v>8.1322323990776256E-6</v>
      </c>
    </row>
    <row r="6822" spans="1:25" x14ac:dyDescent="0.3">
      <c r="A6822" t="s">
        <v>25</v>
      </c>
      <c r="B6822" t="s">
        <v>82</v>
      </c>
      <c r="C6822">
        <v>1185732</v>
      </c>
      <c r="D6822" s="9">
        <v>44512</v>
      </c>
      <c r="E6822" s="8" t="str">
        <f>TEXT(Table1[[#This Row],[Invoice Date]],"dd-mm-yyyy")</f>
        <v>12-11-2021</v>
      </c>
      <c r="F6822" s="1" t="str">
        <f t="shared" si="424"/>
        <v>November</v>
      </c>
      <c r="G6822" s="1" t="str">
        <f t="shared" si="425"/>
        <v>2021</v>
      </c>
      <c r="H6822" s="1" t="str">
        <f t="shared" si="426"/>
        <v>Friday</v>
      </c>
      <c r="I6822" s="1" t="str">
        <f t="shared" si="427"/>
        <v>12</v>
      </c>
      <c r="J6822" t="s">
        <v>35</v>
      </c>
      <c r="K6822" t="s">
        <v>107</v>
      </c>
      <c r="L6822" t="s">
        <v>108</v>
      </c>
      <c r="M6822" t="s">
        <v>18</v>
      </c>
      <c r="N6822">
        <v>41</v>
      </c>
      <c r="O6822">
        <v>63</v>
      </c>
      <c r="P6822">
        <v>2583</v>
      </c>
      <c r="Q6822">
        <v>1059</v>
      </c>
      <c r="R6822">
        <v>0.41</v>
      </c>
      <c r="S6822" t="s">
        <v>82</v>
      </c>
      <c r="T6822" t="str">
        <f>IF(Table1[[#This Row],[Units Sold]]&gt; 700,"High Units","low Units")</f>
        <v>low Units</v>
      </c>
      <c r="U6822">
        <f>SUM(Table1[[#This Row],[Operating Profit]])/SUM(Table1[Operating Profit])*100</f>
        <v>3.1884613515820826E-4</v>
      </c>
      <c r="V6822">
        <f>SUM(Table1[[#This Row],[Price per Unit]]*Table1[[#This Row],[Units Sold]])</f>
        <v>2583</v>
      </c>
      <c r="W6822">
        <f>SUM(Table1[[#This Row],[Total Sales]]-Table1[[#This Row],[Operating Profit]])</f>
        <v>1524</v>
      </c>
      <c r="X6822">
        <f>SUM(Table1[[#This Row],[Total Sales]]-Table1[[#This Row],[Cost]])</f>
        <v>1059</v>
      </c>
      <c r="Y6822">
        <f>SUM(Table1[[#This Row],[profit/loss]])/SUM(Table1[profit/loss])</f>
        <v>3.1884613515820829E-6</v>
      </c>
    </row>
    <row r="6823" spans="1:25" x14ac:dyDescent="0.3">
      <c r="A6823" t="s">
        <v>25</v>
      </c>
      <c r="B6823" t="s">
        <v>82</v>
      </c>
      <c r="C6823">
        <v>1185732</v>
      </c>
      <c r="D6823" s="9">
        <v>44512</v>
      </c>
      <c r="E6823" s="8" t="str">
        <f>TEXT(Table1[[#This Row],[Invoice Date]],"dd-mm-yyyy")</f>
        <v>12-11-2021</v>
      </c>
      <c r="F6823" s="1" t="str">
        <f t="shared" si="424"/>
        <v>November</v>
      </c>
      <c r="G6823" s="1" t="str">
        <f t="shared" si="425"/>
        <v>2021</v>
      </c>
      <c r="H6823" s="1" t="str">
        <f t="shared" si="426"/>
        <v>Friday</v>
      </c>
      <c r="I6823" s="1" t="str">
        <f t="shared" si="427"/>
        <v>12</v>
      </c>
      <c r="J6823" t="s">
        <v>35</v>
      </c>
      <c r="K6823" t="s">
        <v>107</v>
      </c>
      <c r="L6823" t="s">
        <v>108</v>
      </c>
      <c r="M6823" t="s">
        <v>19</v>
      </c>
      <c r="N6823">
        <v>43</v>
      </c>
      <c r="O6823">
        <v>57</v>
      </c>
      <c r="P6823">
        <v>2451</v>
      </c>
      <c r="Q6823">
        <v>1078</v>
      </c>
      <c r="R6823">
        <v>0.44</v>
      </c>
      <c r="S6823" t="s">
        <v>82</v>
      </c>
      <c r="T6823" t="str">
        <f>IF(Table1[[#This Row],[Units Sold]]&gt; 700,"High Units","low Units")</f>
        <v>low Units</v>
      </c>
      <c r="U6823">
        <f>SUM(Table1[[#This Row],[Operating Profit]])/SUM(Table1[Operating Profit])*100</f>
        <v>3.2456669848965867E-4</v>
      </c>
      <c r="V6823">
        <f>SUM(Table1[[#This Row],[Price per Unit]]*Table1[[#This Row],[Units Sold]])</f>
        <v>2451</v>
      </c>
      <c r="W6823">
        <f>SUM(Table1[[#This Row],[Total Sales]]-Table1[[#This Row],[Operating Profit]])</f>
        <v>1373</v>
      </c>
      <c r="X6823">
        <f>SUM(Table1[[#This Row],[Total Sales]]-Table1[[#This Row],[Cost]])</f>
        <v>1078</v>
      </c>
      <c r="Y6823">
        <f>SUM(Table1[[#This Row],[profit/loss]])/SUM(Table1[profit/loss])</f>
        <v>3.2456669848965867E-6</v>
      </c>
    </row>
    <row r="6824" spans="1:25" x14ac:dyDescent="0.3">
      <c r="A6824" t="s">
        <v>25</v>
      </c>
      <c r="B6824" t="s">
        <v>82</v>
      </c>
      <c r="C6824">
        <v>1185732</v>
      </c>
      <c r="D6824" s="9">
        <v>44512</v>
      </c>
      <c r="E6824" s="8" t="str">
        <f>TEXT(Table1[[#This Row],[Invoice Date]],"dd-mm-yyyy")</f>
        <v>12-11-2021</v>
      </c>
      <c r="F6824" s="1" t="str">
        <f t="shared" si="424"/>
        <v>November</v>
      </c>
      <c r="G6824" s="1" t="str">
        <f t="shared" si="425"/>
        <v>2021</v>
      </c>
      <c r="H6824" s="1" t="str">
        <f t="shared" si="426"/>
        <v>Friday</v>
      </c>
      <c r="I6824" s="1" t="str">
        <f t="shared" si="427"/>
        <v>12</v>
      </c>
      <c r="J6824" t="s">
        <v>35</v>
      </c>
      <c r="K6824" t="s">
        <v>107</v>
      </c>
      <c r="L6824" t="s">
        <v>108</v>
      </c>
      <c r="M6824" t="s">
        <v>20</v>
      </c>
      <c r="N6824">
        <v>43</v>
      </c>
      <c r="O6824">
        <v>44</v>
      </c>
      <c r="P6824">
        <v>1892</v>
      </c>
      <c r="Q6824">
        <v>832</v>
      </c>
      <c r="R6824">
        <v>0.44</v>
      </c>
      <c r="S6824" t="s">
        <v>82</v>
      </c>
      <c r="T6824" t="str">
        <f>IF(Table1[[#This Row],[Units Sold]]&gt; 700,"High Units","low Units")</f>
        <v>low Units</v>
      </c>
      <c r="U6824">
        <f>SUM(Table1[[#This Row],[Operating Profit]])/SUM(Table1[Operating Profit])*100</f>
        <v>2.5050045746140634E-4</v>
      </c>
      <c r="V6824">
        <f>SUM(Table1[[#This Row],[Price per Unit]]*Table1[[#This Row],[Units Sold]])</f>
        <v>1892</v>
      </c>
      <c r="W6824">
        <f>SUM(Table1[[#This Row],[Total Sales]]-Table1[[#This Row],[Operating Profit]])</f>
        <v>1060</v>
      </c>
      <c r="X6824">
        <f>SUM(Table1[[#This Row],[Total Sales]]-Table1[[#This Row],[Cost]])</f>
        <v>832</v>
      </c>
      <c r="Y6824">
        <f>SUM(Table1[[#This Row],[profit/loss]])/SUM(Table1[profit/loss])</f>
        <v>2.5050045746140633E-6</v>
      </c>
    </row>
    <row r="6825" spans="1:25" x14ac:dyDescent="0.3">
      <c r="A6825" t="s">
        <v>25</v>
      </c>
      <c r="B6825" t="s">
        <v>82</v>
      </c>
      <c r="C6825">
        <v>1185732</v>
      </c>
      <c r="D6825" s="9">
        <v>44512</v>
      </c>
      <c r="E6825" s="8" t="str">
        <f>TEXT(Table1[[#This Row],[Invoice Date]],"dd-mm-yyyy")</f>
        <v>12-11-2021</v>
      </c>
      <c r="F6825" s="1" t="str">
        <f t="shared" si="424"/>
        <v>November</v>
      </c>
      <c r="G6825" s="1" t="str">
        <f t="shared" si="425"/>
        <v>2021</v>
      </c>
      <c r="H6825" s="1" t="str">
        <f t="shared" si="426"/>
        <v>Friday</v>
      </c>
      <c r="I6825" s="1" t="str">
        <f t="shared" si="427"/>
        <v>12</v>
      </c>
      <c r="J6825" t="s">
        <v>35</v>
      </c>
      <c r="K6825" t="s">
        <v>107</v>
      </c>
      <c r="L6825" t="s">
        <v>108</v>
      </c>
      <c r="M6825" t="s">
        <v>21</v>
      </c>
      <c r="N6825">
        <v>59</v>
      </c>
      <c r="O6825">
        <v>45</v>
      </c>
      <c r="P6825">
        <v>2655</v>
      </c>
      <c r="Q6825">
        <v>1221</v>
      </c>
      <c r="R6825">
        <v>0.46</v>
      </c>
      <c r="S6825" t="s">
        <v>82</v>
      </c>
      <c r="T6825" t="str">
        <f>IF(Table1[[#This Row],[Units Sold]]&gt; 700,"High Units","low Units")</f>
        <v>low Units</v>
      </c>
      <c r="U6825">
        <f>SUM(Table1[[#This Row],[Operating Profit]])/SUM(Table1[Operating Profit])*100</f>
        <v>3.6762146461583788E-4</v>
      </c>
      <c r="V6825">
        <f>SUM(Table1[[#This Row],[Price per Unit]]*Table1[[#This Row],[Units Sold]])</f>
        <v>2655</v>
      </c>
      <c r="W6825">
        <f>SUM(Table1[[#This Row],[Total Sales]]-Table1[[#This Row],[Operating Profit]])</f>
        <v>1434</v>
      </c>
      <c r="X6825">
        <f>SUM(Table1[[#This Row],[Total Sales]]-Table1[[#This Row],[Cost]])</f>
        <v>1221</v>
      </c>
      <c r="Y6825">
        <f>SUM(Table1[[#This Row],[profit/loss]])/SUM(Table1[profit/loss])</f>
        <v>3.6762146461583787E-6</v>
      </c>
    </row>
    <row r="6826" spans="1:25" x14ac:dyDescent="0.3">
      <c r="A6826" t="s">
        <v>25</v>
      </c>
      <c r="B6826" t="s">
        <v>82</v>
      </c>
      <c r="C6826">
        <v>1185732</v>
      </c>
      <c r="D6826" s="9">
        <v>44512</v>
      </c>
      <c r="E6826" s="8" t="str">
        <f>TEXT(Table1[[#This Row],[Invoice Date]],"dd-mm-yyyy")</f>
        <v>12-11-2021</v>
      </c>
      <c r="F6826" s="1" t="str">
        <f t="shared" si="424"/>
        <v>November</v>
      </c>
      <c r="G6826" s="1" t="str">
        <f t="shared" si="425"/>
        <v>2021</v>
      </c>
      <c r="H6826" s="1" t="str">
        <f t="shared" si="426"/>
        <v>Friday</v>
      </c>
      <c r="I6826" s="1" t="str">
        <f t="shared" si="427"/>
        <v>12</v>
      </c>
      <c r="J6826" t="s">
        <v>35</v>
      </c>
      <c r="K6826" t="s">
        <v>107</v>
      </c>
      <c r="L6826" t="s">
        <v>108</v>
      </c>
      <c r="M6826" t="s">
        <v>22</v>
      </c>
      <c r="N6826">
        <v>61</v>
      </c>
      <c r="O6826">
        <v>65</v>
      </c>
      <c r="P6826">
        <v>3965</v>
      </c>
      <c r="Q6826">
        <v>1983</v>
      </c>
      <c r="R6826">
        <v>0.5</v>
      </c>
      <c r="S6826" t="s">
        <v>82</v>
      </c>
      <c r="T6826" t="str">
        <f>IF(Table1[[#This Row],[Units Sold]]&gt; 700,"High Units","low Units")</f>
        <v>low Units</v>
      </c>
      <c r="U6826">
        <f>SUM(Table1[[#This Row],[Operating Profit]])/SUM(Table1[Operating Profit])*100</f>
        <v>5.9704616243505852E-4</v>
      </c>
      <c r="V6826">
        <f>SUM(Table1[[#This Row],[Price per Unit]]*Table1[[#This Row],[Units Sold]])</f>
        <v>3965</v>
      </c>
      <c r="W6826">
        <f>SUM(Table1[[#This Row],[Total Sales]]-Table1[[#This Row],[Operating Profit]])</f>
        <v>1982</v>
      </c>
      <c r="X6826">
        <f>SUM(Table1[[#This Row],[Total Sales]]-Table1[[#This Row],[Cost]])</f>
        <v>1983</v>
      </c>
      <c r="Y6826">
        <f>SUM(Table1[[#This Row],[profit/loss]])/SUM(Table1[profit/loss])</f>
        <v>5.9704616243505856E-6</v>
      </c>
    </row>
    <row r="6827" spans="1:25" x14ac:dyDescent="0.3">
      <c r="A6827" t="s">
        <v>25</v>
      </c>
      <c r="B6827" t="s">
        <v>82</v>
      </c>
      <c r="C6827">
        <v>1185732</v>
      </c>
      <c r="D6827" s="9">
        <v>44541</v>
      </c>
      <c r="E6827" s="8" t="str">
        <f>TEXT(Table1[[#This Row],[Invoice Date]],"dd-mm-yyyy")</f>
        <v>11-12-2021</v>
      </c>
      <c r="F6827" s="1" t="str">
        <f t="shared" si="424"/>
        <v>December</v>
      </c>
      <c r="G6827" s="1" t="str">
        <f t="shared" si="425"/>
        <v>2021</v>
      </c>
      <c r="H6827" s="1" t="str">
        <f t="shared" si="426"/>
        <v>Saturday</v>
      </c>
      <c r="I6827" s="1" t="str">
        <f t="shared" si="427"/>
        <v>11</v>
      </c>
      <c r="J6827" t="s">
        <v>35</v>
      </c>
      <c r="K6827" t="s">
        <v>107</v>
      </c>
      <c r="L6827" t="s">
        <v>108</v>
      </c>
      <c r="M6827" t="s">
        <v>16</v>
      </c>
      <c r="N6827">
        <v>58</v>
      </c>
      <c r="O6827">
        <v>140</v>
      </c>
      <c r="P6827">
        <v>8120</v>
      </c>
      <c r="Q6827">
        <v>3735</v>
      </c>
      <c r="R6827">
        <v>0.46</v>
      </c>
      <c r="S6827" t="s">
        <v>82</v>
      </c>
      <c r="T6827" t="str">
        <f>IF(Table1[[#This Row],[Units Sold]]&gt; 700,"High Units","low Units")</f>
        <v>low Units</v>
      </c>
      <c r="U6827">
        <f>SUM(Table1[[#This Row],[Operating Profit]])/SUM(Table1[Operating Profit])*100</f>
        <v>1.1245423180509045E-3</v>
      </c>
      <c r="V6827">
        <f>SUM(Table1[[#This Row],[Price per Unit]]*Table1[[#This Row],[Units Sold]])</f>
        <v>8120</v>
      </c>
      <c r="W6827">
        <f>SUM(Table1[[#This Row],[Total Sales]]-Table1[[#This Row],[Operating Profit]])</f>
        <v>4385</v>
      </c>
      <c r="X6827">
        <f>SUM(Table1[[#This Row],[Total Sales]]-Table1[[#This Row],[Cost]])</f>
        <v>3735</v>
      </c>
      <c r="Y6827">
        <f>SUM(Table1[[#This Row],[profit/loss]])/SUM(Table1[profit/loss])</f>
        <v>1.1245423180509045E-5</v>
      </c>
    </row>
    <row r="6828" spans="1:25" x14ac:dyDescent="0.3">
      <c r="A6828" t="s">
        <v>25</v>
      </c>
      <c r="B6828" t="s">
        <v>82</v>
      </c>
      <c r="C6828">
        <v>1185732</v>
      </c>
      <c r="D6828" s="9">
        <v>44541</v>
      </c>
      <c r="E6828" s="8" t="str">
        <f>TEXT(Table1[[#This Row],[Invoice Date]],"dd-mm-yyyy")</f>
        <v>11-12-2021</v>
      </c>
      <c r="F6828" s="1" t="str">
        <f t="shared" si="424"/>
        <v>December</v>
      </c>
      <c r="G6828" s="1" t="str">
        <f t="shared" si="425"/>
        <v>2021</v>
      </c>
      <c r="H6828" s="1" t="str">
        <f t="shared" si="426"/>
        <v>Saturday</v>
      </c>
      <c r="I6828" s="1" t="str">
        <f t="shared" si="427"/>
        <v>11</v>
      </c>
      <c r="J6828" t="s">
        <v>35</v>
      </c>
      <c r="K6828" t="s">
        <v>107</v>
      </c>
      <c r="L6828" t="s">
        <v>108</v>
      </c>
      <c r="M6828" t="s">
        <v>18</v>
      </c>
      <c r="N6828">
        <v>45</v>
      </c>
      <c r="O6828">
        <v>75</v>
      </c>
      <c r="P6828">
        <v>3375</v>
      </c>
      <c r="Q6828">
        <v>1451</v>
      </c>
      <c r="R6828">
        <v>0.43</v>
      </c>
      <c r="S6828" t="s">
        <v>82</v>
      </c>
      <c r="T6828" t="str">
        <f>IF(Table1[[#This Row],[Units Sold]]&gt; 700,"High Units","low Units")</f>
        <v>low Units</v>
      </c>
      <c r="U6828">
        <f>SUM(Table1[[#This Row],[Operating Profit]])/SUM(Table1[Operating Profit])*100</f>
        <v>4.3687038915444777E-4</v>
      </c>
      <c r="V6828">
        <f>SUM(Table1[[#This Row],[Price per Unit]]*Table1[[#This Row],[Units Sold]])</f>
        <v>3375</v>
      </c>
      <c r="W6828">
        <f>SUM(Table1[[#This Row],[Total Sales]]-Table1[[#This Row],[Operating Profit]])</f>
        <v>1924</v>
      </c>
      <c r="X6828">
        <f>SUM(Table1[[#This Row],[Total Sales]]-Table1[[#This Row],[Cost]])</f>
        <v>1451</v>
      </c>
      <c r="Y6828">
        <f>SUM(Table1[[#This Row],[profit/loss]])/SUM(Table1[profit/loss])</f>
        <v>4.3687038915444779E-6</v>
      </c>
    </row>
    <row r="6829" spans="1:25" x14ac:dyDescent="0.3">
      <c r="A6829" t="s">
        <v>25</v>
      </c>
      <c r="B6829" t="s">
        <v>82</v>
      </c>
      <c r="C6829">
        <v>1185732</v>
      </c>
      <c r="D6829" s="9">
        <v>44541</v>
      </c>
      <c r="E6829" s="8" t="str">
        <f>TEXT(Table1[[#This Row],[Invoice Date]],"dd-mm-yyyy")</f>
        <v>11-12-2021</v>
      </c>
      <c r="F6829" s="1" t="str">
        <f t="shared" si="424"/>
        <v>December</v>
      </c>
      <c r="G6829" s="1" t="str">
        <f t="shared" si="425"/>
        <v>2021</v>
      </c>
      <c r="H6829" s="1" t="str">
        <f t="shared" si="426"/>
        <v>Saturday</v>
      </c>
      <c r="I6829" s="1" t="str">
        <f t="shared" si="427"/>
        <v>11</v>
      </c>
      <c r="J6829" t="s">
        <v>35</v>
      </c>
      <c r="K6829" t="s">
        <v>107</v>
      </c>
      <c r="L6829" t="s">
        <v>108</v>
      </c>
      <c r="M6829" t="s">
        <v>19</v>
      </c>
      <c r="N6829">
        <v>45</v>
      </c>
      <c r="O6829">
        <v>73</v>
      </c>
      <c r="P6829">
        <v>3285</v>
      </c>
      <c r="Q6829">
        <v>1380</v>
      </c>
      <c r="R6829">
        <v>0.42</v>
      </c>
      <c r="S6829" t="s">
        <v>82</v>
      </c>
      <c r="T6829" t="str">
        <f>IF(Table1[[#This Row],[Units Sold]]&gt; 700,"High Units","low Units")</f>
        <v>low Units</v>
      </c>
      <c r="U6829">
        <f>SUM(Table1[[#This Row],[Operating Profit]])/SUM(Table1[Operating Profit])*100</f>
        <v>4.1549354723165952E-4</v>
      </c>
      <c r="V6829">
        <f>SUM(Table1[[#This Row],[Price per Unit]]*Table1[[#This Row],[Units Sold]])</f>
        <v>3285</v>
      </c>
      <c r="W6829">
        <f>SUM(Table1[[#This Row],[Total Sales]]-Table1[[#This Row],[Operating Profit]])</f>
        <v>1905</v>
      </c>
      <c r="X6829">
        <f>SUM(Table1[[#This Row],[Total Sales]]-Table1[[#This Row],[Cost]])</f>
        <v>1380</v>
      </c>
      <c r="Y6829">
        <f>SUM(Table1[[#This Row],[profit/loss]])/SUM(Table1[profit/loss])</f>
        <v>4.1549354723165952E-6</v>
      </c>
    </row>
    <row r="6830" spans="1:25" x14ac:dyDescent="0.3">
      <c r="A6830" t="s">
        <v>25</v>
      </c>
      <c r="B6830" t="s">
        <v>82</v>
      </c>
      <c r="C6830">
        <v>1185732</v>
      </c>
      <c r="D6830" s="9">
        <v>44541</v>
      </c>
      <c r="E6830" s="8" t="str">
        <f>TEXT(Table1[[#This Row],[Invoice Date]],"dd-mm-yyyy")</f>
        <v>11-12-2021</v>
      </c>
      <c r="F6830" s="1" t="str">
        <f t="shared" si="424"/>
        <v>December</v>
      </c>
      <c r="G6830" s="1" t="str">
        <f t="shared" si="425"/>
        <v>2021</v>
      </c>
      <c r="H6830" s="1" t="str">
        <f t="shared" si="426"/>
        <v>Saturday</v>
      </c>
      <c r="I6830" s="1" t="str">
        <f t="shared" si="427"/>
        <v>11</v>
      </c>
      <c r="J6830" t="s">
        <v>35</v>
      </c>
      <c r="K6830" t="s">
        <v>107</v>
      </c>
      <c r="L6830" t="s">
        <v>108</v>
      </c>
      <c r="M6830" t="s">
        <v>20</v>
      </c>
      <c r="N6830">
        <v>45</v>
      </c>
      <c r="O6830">
        <v>50</v>
      </c>
      <c r="P6830">
        <v>2250</v>
      </c>
      <c r="Q6830">
        <v>1013</v>
      </c>
      <c r="R6830">
        <v>0.45</v>
      </c>
      <c r="S6830" t="s">
        <v>82</v>
      </c>
      <c r="T6830" t="str">
        <f>IF(Table1[[#This Row],[Units Sold]]&gt; 700,"High Units","low Units")</f>
        <v>low Units</v>
      </c>
      <c r="U6830">
        <f>SUM(Table1[[#This Row],[Operating Profit]])/SUM(Table1[Operating Profit])*100</f>
        <v>3.0499635025048631E-4</v>
      </c>
      <c r="V6830">
        <f>SUM(Table1[[#This Row],[Price per Unit]]*Table1[[#This Row],[Units Sold]])</f>
        <v>2250</v>
      </c>
      <c r="W6830">
        <f>SUM(Table1[[#This Row],[Total Sales]]-Table1[[#This Row],[Operating Profit]])</f>
        <v>1237</v>
      </c>
      <c r="X6830">
        <f>SUM(Table1[[#This Row],[Total Sales]]-Table1[[#This Row],[Cost]])</f>
        <v>1013</v>
      </c>
      <c r="Y6830">
        <f>SUM(Table1[[#This Row],[profit/loss]])/SUM(Table1[profit/loss])</f>
        <v>3.049963502504863E-6</v>
      </c>
    </row>
    <row r="6831" spans="1:25" x14ac:dyDescent="0.3">
      <c r="A6831" t="s">
        <v>25</v>
      </c>
      <c r="B6831" t="s">
        <v>82</v>
      </c>
      <c r="C6831">
        <v>1185732</v>
      </c>
      <c r="D6831" s="9">
        <v>44541</v>
      </c>
      <c r="E6831" s="8" t="str">
        <f>TEXT(Table1[[#This Row],[Invoice Date]],"dd-mm-yyyy")</f>
        <v>11-12-2021</v>
      </c>
      <c r="F6831" s="1" t="str">
        <f t="shared" si="424"/>
        <v>December</v>
      </c>
      <c r="G6831" s="1" t="str">
        <f t="shared" si="425"/>
        <v>2021</v>
      </c>
      <c r="H6831" s="1" t="str">
        <f t="shared" si="426"/>
        <v>Saturday</v>
      </c>
      <c r="I6831" s="1" t="str">
        <f t="shared" si="427"/>
        <v>11</v>
      </c>
      <c r="J6831" t="s">
        <v>35</v>
      </c>
      <c r="K6831" t="s">
        <v>107</v>
      </c>
      <c r="L6831" t="s">
        <v>108</v>
      </c>
      <c r="M6831" t="s">
        <v>21</v>
      </c>
      <c r="N6831">
        <v>56</v>
      </c>
      <c r="O6831">
        <v>50</v>
      </c>
      <c r="P6831">
        <v>2800</v>
      </c>
      <c r="Q6831">
        <v>1260</v>
      </c>
      <c r="R6831">
        <v>0.45</v>
      </c>
      <c r="S6831" t="s">
        <v>82</v>
      </c>
      <c r="T6831" t="str">
        <f>IF(Table1[[#This Row],[Units Sold]]&gt; 700,"High Units","low Units")</f>
        <v>low Units</v>
      </c>
      <c r="U6831">
        <f>SUM(Table1[[#This Row],[Operating Profit]])/SUM(Table1[Operating Profit])*100</f>
        <v>3.793636735593413E-4</v>
      </c>
      <c r="V6831">
        <f>SUM(Table1[[#This Row],[Price per Unit]]*Table1[[#This Row],[Units Sold]])</f>
        <v>2800</v>
      </c>
      <c r="W6831">
        <f>SUM(Table1[[#This Row],[Total Sales]]-Table1[[#This Row],[Operating Profit]])</f>
        <v>1540</v>
      </c>
      <c r="X6831">
        <f>SUM(Table1[[#This Row],[Total Sales]]-Table1[[#This Row],[Cost]])</f>
        <v>1260</v>
      </c>
      <c r="Y6831">
        <f>SUM(Table1[[#This Row],[profit/loss]])/SUM(Table1[profit/loss])</f>
        <v>3.793636735593413E-6</v>
      </c>
    </row>
    <row r="6832" spans="1:25" x14ac:dyDescent="0.3">
      <c r="A6832" t="s">
        <v>25</v>
      </c>
      <c r="B6832" t="s">
        <v>82</v>
      </c>
      <c r="C6832">
        <v>1185732</v>
      </c>
      <c r="D6832" s="9">
        <v>44541</v>
      </c>
      <c r="E6832" s="8" t="str">
        <f>TEXT(Table1[[#This Row],[Invoice Date]],"dd-mm-yyyy")</f>
        <v>11-12-2021</v>
      </c>
      <c r="F6832" s="1" t="str">
        <f t="shared" si="424"/>
        <v>December</v>
      </c>
      <c r="G6832" s="1" t="str">
        <f t="shared" si="425"/>
        <v>2021</v>
      </c>
      <c r="H6832" s="1" t="str">
        <f t="shared" si="426"/>
        <v>Saturday</v>
      </c>
      <c r="I6832" s="1" t="str">
        <f t="shared" si="427"/>
        <v>11</v>
      </c>
      <c r="J6832" t="s">
        <v>35</v>
      </c>
      <c r="K6832" t="s">
        <v>107</v>
      </c>
      <c r="L6832" t="s">
        <v>108</v>
      </c>
      <c r="M6832" t="s">
        <v>22</v>
      </c>
      <c r="N6832">
        <v>64</v>
      </c>
      <c r="O6832">
        <v>75</v>
      </c>
      <c r="P6832">
        <v>4800</v>
      </c>
      <c r="Q6832">
        <v>2496</v>
      </c>
      <c r="R6832">
        <v>0.52</v>
      </c>
      <c r="S6832" t="s">
        <v>82</v>
      </c>
      <c r="T6832" t="str">
        <f>IF(Table1[[#This Row],[Units Sold]]&gt; 700,"High Units","low Units")</f>
        <v>low Units</v>
      </c>
      <c r="U6832">
        <f>SUM(Table1[[#This Row],[Operating Profit]])/SUM(Table1[Operating Profit])*100</f>
        <v>7.5150137238421896E-4</v>
      </c>
      <c r="V6832">
        <f>SUM(Table1[[#This Row],[Price per Unit]]*Table1[[#This Row],[Units Sold]])</f>
        <v>4800</v>
      </c>
      <c r="W6832">
        <f>SUM(Table1[[#This Row],[Total Sales]]-Table1[[#This Row],[Operating Profit]])</f>
        <v>2304</v>
      </c>
      <c r="X6832">
        <f>SUM(Table1[[#This Row],[Total Sales]]-Table1[[#This Row],[Cost]])</f>
        <v>2496</v>
      </c>
      <c r="Y6832">
        <f>SUM(Table1[[#This Row],[profit/loss]])/SUM(Table1[profit/loss])</f>
        <v>7.5150137238421896E-6</v>
      </c>
    </row>
    <row r="6833" spans="1:25" x14ac:dyDescent="0.3">
      <c r="A6833" t="s">
        <v>25</v>
      </c>
      <c r="B6833" t="s">
        <v>82</v>
      </c>
      <c r="C6833">
        <v>1185732</v>
      </c>
      <c r="D6833" s="9">
        <v>44205</v>
      </c>
      <c r="E6833" s="8" t="str">
        <f>TEXT(Table1[[#This Row],[Invoice Date]],"dd-mm-yyyy")</f>
        <v>09-01-2021</v>
      </c>
      <c r="F6833" s="1" t="str">
        <f t="shared" si="424"/>
        <v>January</v>
      </c>
      <c r="G6833" s="1" t="str">
        <f t="shared" si="425"/>
        <v>2021</v>
      </c>
      <c r="H6833" s="1" t="str">
        <f t="shared" si="426"/>
        <v>Saturday</v>
      </c>
      <c r="I6833" s="1" t="str">
        <f t="shared" si="427"/>
        <v>09</v>
      </c>
      <c r="J6833" t="s">
        <v>35</v>
      </c>
      <c r="K6833" t="s">
        <v>107</v>
      </c>
      <c r="L6833" t="s">
        <v>108</v>
      </c>
      <c r="M6833" t="s">
        <v>16</v>
      </c>
      <c r="N6833">
        <v>33</v>
      </c>
      <c r="O6833">
        <v>128</v>
      </c>
      <c r="P6833">
        <v>4224</v>
      </c>
      <c r="Q6833">
        <v>1901</v>
      </c>
      <c r="R6833">
        <v>0.45</v>
      </c>
      <c r="S6833" t="s">
        <v>82</v>
      </c>
      <c r="T6833" t="str">
        <f>IF(Table1[[#This Row],[Units Sold]]&gt; 700,"High Units","low Units")</f>
        <v>low Units</v>
      </c>
      <c r="U6833">
        <f>SUM(Table1[[#This Row],[Operating Profit]])/SUM(Table1[Operating Profit])*100</f>
        <v>5.7235741542564105E-4</v>
      </c>
      <c r="V6833">
        <f>SUM(Table1[[#This Row],[Price per Unit]]*Table1[[#This Row],[Units Sold]])</f>
        <v>4224</v>
      </c>
      <c r="W6833">
        <f>SUM(Table1[[#This Row],[Total Sales]]-Table1[[#This Row],[Operating Profit]])</f>
        <v>2323</v>
      </c>
      <c r="X6833">
        <f>SUM(Table1[[#This Row],[Total Sales]]-Table1[[#This Row],[Cost]])</f>
        <v>1901</v>
      </c>
      <c r="Y6833">
        <f>SUM(Table1[[#This Row],[profit/loss]])/SUM(Table1[profit/loss])</f>
        <v>5.723574154256411E-6</v>
      </c>
    </row>
    <row r="6834" spans="1:25" x14ac:dyDescent="0.3">
      <c r="A6834" t="s">
        <v>25</v>
      </c>
      <c r="B6834" t="s">
        <v>82</v>
      </c>
      <c r="C6834">
        <v>1185732</v>
      </c>
      <c r="D6834" s="9">
        <v>44205</v>
      </c>
      <c r="E6834" s="8" t="str">
        <f>TEXT(Table1[[#This Row],[Invoice Date]],"dd-mm-yyyy")</f>
        <v>09-01-2021</v>
      </c>
      <c r="F6834" s="1" t="str">
        <f t="shared" si="424"/>
        <v>January</v>
      </c>
      <c r="G6834" s="1" t="str">
        <f t="shared" si="425"/>
        <v>2021</v>
      </c>
      <c r="H6834" s="1" t="str">
        <f t="shared" si="426"/>
        <v>Saturday</v>
      </c>
      <c r="I6834" s="1" t="str">
        <f t="shared" si="427"/>
        <v>09</v>
      </c>
      <c r="J6834" t="s">
        <v>35</v>
      </c>
      <c r="K6834" t="s">
        <v>107</v>
      </c>
      <c r="L6834" t="s">
        <v>108</v>
      </c>
      <c r="M6834" t="s">
        <v>18</v>
      </c>
      <c r="N6834">
        <v>32</v>
      </c>
      <c r="O6834">
        <v>74</v>
      </c>
      <c r="P6834">
        <v>2368</v>
      </c>
      <c r="Q6834">
        <v>1042</v>
      </c>
      <c r="R6834">
        <v>0.44</v>
      </c>
      <c r="S6834" t="s">
        <v>82</v>
      </c>
      <c r="T6834" t="str">
        <f>IF(Table1[[#This Row],[Units Sold]]&gt; 700,"High Units","low Units")</f>
        <v>low Units</v>
      </c>
      <c r="U6834">
        <f>SUM(Table1[[#This Row],[Operating Profit]])/SUM(Table1[Operating Profit])*100</f>
        <v>3.1372773638796322E-4</v>
      </c>
      <c r="V6834">
        <f>SUM(Table1[[#This Row],[Price per Unit]]*Table1[[#This Row],[Units Sold]])</f>
        <v>2368</v>
      </c>
      <c r="W6834">
        <f>SUM(Table1[[#This Row],[Total Sales]]-Table1[[#This Row],[Operating Profit]])</f>
        <v>1326</v>
      </c>
      <c r="X6834">
        <f>SUM(Table1[[#This Row],[Total Sales]]-Table1[[#This Row],[Cost]])</f>
        <v>1042</v>
      </c>
      <c r="Y6834">
        <f>SUM(Table1[[#This Row],[profit/loss]])/SUM(Table1[profit/loss])</f>
        <v>3.137277363879632E-6</v>
      </c>
    </row>
    <row r="6835" spans="1:25" x14ac:dyDescent="0.3">
      <c r="A6835" t="s">
        <v>25</v>
      </c>
      <c r="B6835" t="s">
        <v>82</v>
      </c>
      <c r="C6835">
        <v>1185732</v>
      </c>
      <c r="D6835" s="9">
        <v>44205</v>
      </c>
      <c r="E6835" s="8" t="str">
        <f>TEXT(Table1[[#This Row],[Invoice Date]],"dd-mm-yyyy")</f>
        <v>09-01-2021</v>
      </c>
      <c r="F6835" s="1" t="str">
        <f t="shared" si="424"/>
        <v>January</v>
      </c>
      <c r="G6835" s="1" t="str">
        <f t="shared" si="425"/>
        <v>2021</v>
      </c>
      <c r="H6835" s="1" t="str">
        <f t="shared" si="426"/>
        <v>Saturday</v>
      </c>
      <c r="I6835" s="1" t="str">
        <f t="shared" si="427"/>
        <v>09</v>
      </c>
      <c r="J6835" t="s">
        <v>35</v>
      </c>
      <c r="K6835" t="s">
        <v>107</v>
      </c>
      <c r="L6835" t="s">
        <v>108</v>
      </c>
      <c r="M6835" t="s">
        <v>19</v>
      </c>
      <c r="N6835">
        <v>25</v>
      </c>
      <c r="O6835">
        <v>74</v>
      </c>
      <c r="P6835">
        <v>1850</v>
      </c>
      <c r="Q6835">
        <v>740</v>
      </c>
      <c r="R6835">
        <v>0.4</v>
      </c>
      <c r="S6835" t="s">
        <v>82</v>
      </c>
      <c r="T6835" t="str">
        <f>IF(Table1[[#This Row],[Units Sold]]&gt; 700,"High Units","low Units")</f>
        <v>low Units</v>
      </c>
      <c r="U6835">
        <f>SUM(Table1[[#This Row],[Operating Profit]])/SUM(Table1[Operating Profit])*100</f>
        <v>2.2280088764596234E-4</v>
      </c>
      <c r="V6835">
        <f>SUM(Table1[[#This Row],[Price per Unit]]*Table1[[#This Row],[Units Sold]])</f>
        <v>1850</v>
      </c>
      <c r="W6835">
        <f>SUM(Table1[[#This Row],[Total Sales]]-Table1[[#This Row],[Operating Profit]])</f>
        <v>1110</v>
      </c>
      <c r="X6835">
        <f>SUM(Table1[[#This Row],[Total Sales]]-Table1[[#This Row],[Cost]])</f>
        <v>740</v>
      </c>
      <c r="Y6835">
        <f>SUM(Table1[[#This Row],[profit/loss]])/SUM(Table1[profit/loss])</f>
        <v>2.2280088764596235E-6</v>
      </c>
    </row>
    <row r="6836" spans="1:25" x14ac:dyDescent="0.3">
      <c r="A6836" t="s">
        <v>25</v>
      </c>
      <c r="B6836" t="s">
        <v>82</v>
      </c>
      <c r="C6836">
        <v>1185732</v>
      </c>
      <c r="D6836" s="9">
        <v>44205</v>
      </c>
      <c r="E6836" s="8" t="str">
        <f>TEXT(Table1[[#This Row],[Invoice Date]],"dd-mm-yyyy")</f>
        <v>09-01-2021</v>
      </c>
      <c r="F6836" s="1" t="str">
        <f t="shared" si="424"/>
        <v>January</v>
      </c>
      <c r="G6836" s="1" t="str">
        <f t="shared" si="425"/>
        <v>2021</v>
      </c>
      <c r="H6836" s="1" t="str">
        <f t="shared" si="426"/>
        <v>Saturday</v>
      </c>
      <c r="I6836" s="1" t="str">
        <f t="shared" si="427"/>
        <v>09</v>
      </c>
      <c r="J6836" t="s">
        <v>35</v>
      </c>
      <c r="K6836" t="s">
        <v>107</v>
      </c>
      <c r="L6836" t="s">
        <v>108</v>
      </c>
      <c r="M6836" t="s">
        <v>20</v>
      </c>
      <c r="N6836">
        <v>28</v>
      </c>
      <c r="O6836">
        <v>33</v>
      </c>
      <c r="P6836">
        <v>924</v>
      </c>
      <c r="Q6836">
        <v>416</v>
      </c>
      <c r="R6836">
        <v>0.45</v>
      </c>
      <c r="S6836" t="s">
        <v>82</v>
      </c>
      <c r="T6836" t="str">
        <f>IF(Table1[[#This Row],[Units Sold]]&gt; 700,"High Units","low Units")</f>
        <v>low Units</v>
      </c>
      <c r="U6836">
        <f>SUM(Table1[[#This Row],[Operating Profit]])/SUM(Table1[Operating Profit])*100</f>
        <v>1.2525022873070317E-4</v>
      </c>
      <c r="V6836">
        <f>SUM(Table1[[#This Row],[Price per Unit]]*Table1[[#This Row],[Units Sold]])</f>
        <v>924</v>
      </c>
      <c r="W6836">
        <f>SUM(Table1[[#This Row],[Total Sales]]-Table1[[#This Row],[Operating Profit]])</f>
        <v>508</v>
      </c>
      <c r="X6836">
        <f>SUM(Table1[[#This Row],[Total Sales]]-Table1[[#This Row],[Cost]])</f>
        <v>416</v>
      </c>
      <c r="Y6836">
        <f>SUM(Table1[[#This Row],[profit/loss]])/SUM(Table1[profit/loss])</f>
        <v>1.2525022873070317E-6</v>
      </c>
    </row>
    <row r="6837" spans="1:25" x14ac:dyDescent="0.3">
      <c r="A6837" t="s">
        <v>25</v>
      </c>
      <c r="B6837" t="s">
        <v>82</v>
      </c>
      <c r="C6837">
        <v>1185732</v>
      </c>
      <c r="D6837" s="9">
        <v>44205</v>
      </c>
      <c r="E6837" s="8" t="str">
        <f>TEXT(Table1[[#This Row],[Invoice Date]],"dd-mm-yyyy")</f>
        <v>09-01-2021</v>
      </c>
      <c r="F6837" s="1" t="str">
        <f t="shared" si="424"/>
        <v>January</v>
      </c>
      <c r="G6837" s="1" t="str">
        <f t="shared" si="425"/>
        <v>2021</v>
      </c>
      <c r="H6837" s="1" t="str">
        <f t="shared" si="426"/>
        <v>Saturday</v>
      </c>
      <c r="I6837" s="1" t="str">
        <f t="shared" si="427"/>
        <v>09</v>
      </c>
      <c r="J6837" t="s">
        <v>35</v>
      </c>
      <c r="K6837" t="s">
        <v>107</v>
      </c>
      <c r="L6837" t="s">
        <v>108</v>
      </c>
      <c r="M6837" t="s">
        <v>21</v>
      </c>
      <c r="N6837">
        <v>43</v>
      </c>
      <c r="O6837">
        <v>49</v>
      </c>
      <c r="P6837">
        <v>2107</v>
      </c>
      <c r="Q6837">
        <v>1032</v>
      </c>
      <c r="R6837">
        <v>0.49</v>
      </c>
      <c r="S6837" t="s">
        <v>82</v>
      </c>
      <c r="T6837" t="str">
        <f>IF(Table1[[#This Row],[Units Sold]]&gt; 700,"High Units","low Units")</f>
        <v>low Units</v>
      </c>
      <c r="U6837">
        <f>SUM(Table1[[#This Row],[Operating Profit]])/SUM(Table1[Operating Profit])*100</f>
        <v>3.1071691358193666E-4</v>
      </c>
      <c r="V6837">
        <f>SUM(Table1[[#This Row],[Price per Unit]]*Table1[[#This Row],[Units Sold]])</f>
        <v>2107</v>
      </c>
      <c r="W6837">
        <f>SUM(Table1[[#This Row],[Total Sales]]-Table1[[#This Row],[Operating Profit]])</f>
        <v>1075</v>
      </c>
      <c r="X6837">
        <f>SUM(Table1[[#This Row],[Total Sales]]-Table1[[#This Row],[Cost]])</f>
        <v>1032</v>
      </c>
      <c r="Y6837">
        <f>SUM(Table1[[#This Row],[profit/loss]])/SUM(Table1[profit/loss])</f>
        <v>3.1071691358193668E-6</v>
      </c>
    </row>
    <row r="6838" spans="1:25" x14ac:dyDescent="0.3">
      <c r="A6838" t="s">
        <v>25</v>
      </c>
      <c r="B6838" t="s">
        <v>82</v>
      </c>
      <c r="C6838">
        <v>1185732</v>
      </c>
      <c r="D6838" s="9">
        <v>44205</v>
      </c>
      <c r="E6838" s="8" t="str">
        <f>TEXT(Table1[[#This Row],[Invoice Date]],"dd-mm-yyyy")</f>
        <v>09-01-2021</v>
      </c>
      <c r="F6838" s="1" t="str">
        <f t="shared" si="424"/>
        <v>January</v>
      </c>
      <c r="G6838" s="1" t="str">
        <f t="shared" si="425"/>
        <v>2021</v>
      </c>
      <c r="H6838" s="1" t="str">
        <f t="shared" si="426"/>
        <v>Saturday</v>
      </c>
      <c r="I6838" s="1" t="str">
        <f t="shared" si="427"/>
        <v>09</v>
      </c>
      <c r="J6838" t="s">
        <v>35</v>
      </c>
      <c r="K6838" t="s">
        <v>107</v>
      </c>
      <c r="L6838" t="s">
        <v>108</v>
      </c>
      <c r="M6838" t="s">
        <v>22</v>
      </c>
      <c r="N6838">
        <v>33</v>
      </c>
      <c r="O6838">
        <v>72</v>
      </c>
      <c r="P6838">
        <v>2376</v>
      </c>
      <c r="Q6838">
        <v>1212</v>
      </c>
      <c r="R6838">
        <v>0.51</v>
      </c>
      <c r="S6838" t="s">
        <v>82</v>
      </c>
      <c r="T6838" t="str">
        <f>IF(Table1[[#This Row],[Units Sold]]&gt; 700,"High Units","low Units")</f>
        <v>low Units</v>
      </c>
      <c r="U6838">
        <f>SUM(Table1[[#This Row],[Operating Profit]])/SUM(Table1[Operating Profit])*100</f>
        <v>3.6491172409041403E-4</v>
      </c>
      <c r="V6838">
        <f>SUM(Table1[[#This Row],[Price per Unit]]*Table1[[#This Row],[Units Sold]])</f>
        <v>2376</v>
      </c>
      <c r="W6838">
        <f>SUM(Table1[[#This Row],[Total Sales]]-Table1[[#This Row],[Operating Profit]])</f>
        <v>1164</v>
      </c>
      <c r="X6838">
        <f>SUM(Table1[[#This Row],[Total Sales]]-Table1[[#This Row],[Cost]])</f>
        <v>1212</v>
      </c>
      <c r="Y6838">
        <f>SUM(Table1[[#This Row],[profit/loss]])/SUM(Table1[profit/loss])</f>
        <v>3.6491172409041401E-6</v>
      </c>
    </row>
    <row r="6839" spans="1:25" x14ac:dyDescent="0.3">
      <c r="A6839" t="s">
        <v>25</v>
      </c>
      <c r="B6839" t="s">
        <v>82</v>
      </c>
      <c r="C6839">
        <v>1185732</v>
      </c>
      <c r="D6839" s="9">
        <v>44236</v>
      </c>
      <c r="E6839" s="8" t="str">
        <f>TEXT(Table1[[#This Row],[Invoice Date]],"dd-mm-yyyy")</f>
        <v>09-02-2021</v>
      </c>
      <c r="F6839" s="1" t="str">
        <f t="shared" si="424"/>
        <v>February</v>
      </c>
      <c r="G6839" s="1" t="str">
        <f t="shared" si="425"/>
        <v>2021</v>
      </c>
      <c r="H6839" s="1" t="str">
        <f t="shared" si="426"/>
        <v>Tuesday</v>
      </c>
      <c r="I6839" s="1" t="str">
        <f t="shared" si="427"/>
        <v>09</v>
      </c>
      <c r="J6839" t="s">
        <v>35</v>
      </c>
      <c r="K6839" t="s">
        <v>107</v>
      </c>
      <c r="L6839" t="s">
        <v>108</v>
      </c>
      <c r="M6839" t="s">
        <v>16</v>
      </c>
      <c r="N6839">
        <v>34</v>
      </c>
      <c r="O6839">
        <v>152</v>
      </c>
      <c r="P6839">
        <v>5168</v>
      </c>
      <c r="Q6839">
        <v>2326</v>
      </c>
      <c r="R6839">
        <v>0.45</v>
      </c>
      <c r="S6839" t="s">
        <v>82</v>
      </c>
      <c r="T6839" t="str">
        <f>IF(Table1[[#This Row],[Units Sold]]&gt; 700,"High Units","low Units")</f>
        <v>low Units</v>
      </c>
      <c r="U6839">
        <f>SUM(Table1[[#This Row],[Operating Profit]])/SUM(Table1[Operating Profit])*100</f>
        <v>7.0031738468176821E-4</v>
      </c>
      <c r="V6839">
        <f>SUM(Table1[[#This Row],[Price per Unit]]*Table1[[#This Row],[Units Sold]])</f>
        <v>5168</v>
      </c>
      <c r="W6839">
        <f>SUM(Table1[[#This Row],[Total Sales]]-Table1[[#This Row],[Operating Profit]])</f>
        <v>2842</v>
      </c>
      <c r="X6839">
        <f>SUM(Table1[[#This Row],[Total Sales]]-Table1[[#This Row],[Cost]])</f>
        <v>2326</v>
      </c>
      <c r="Y6839">
        <f>SUM(Table1[[#This Row],[profit/loss]])/SUM(Table1[profit/loss])</f>
        <v>7.0031738468176819E-6</v>
      </c>
    </row>
    <row r="6840" spans="1:25" x14ac:dyDescent="0.3">
      <c r="A6840" t="s">
        <v>25</v>
      </c>
      <c r="B6840" t="s">
        <v>82</v>
      </c>
      <c r="C6840">
        <v>1185732</v>
      </c>
      <c r="D6840" s="9">
        <v>44236</v>
      </c>
      <c r="E6840" s="8" t="str">
        <f>TEXT(Table1[[#This Row],[Invoice Date]],"dd-mm-yyyy")</f>
        <v>09-02-2021</v>
      </c>
      <c r="F6840" s="1" t="str">
        <f t="shared" si="424"/>
        <v>February</v>
      </c>
      <c r="G6840" s="1" t="str">
        <f t="shared" si="425"/>
        <v>2021</v>
      </c>
      <c r="H6840" s="1" t="str">
        <f t="shared" si="426"/>
        <v>Tuesday</v>
      </c>
      <c r="I6840" s="1" t="str">
        <f t="shared" si="427"/>
        <v>09</v>
      </c>
      <c r="J6840" t="s">
        <v>35</v>
      </c>
      <c r="K6840" t="s">
        <v>107</v>
      </c>
      <c r="L6840" t="s">
        <v>108</v>
      </c>
      <c r="M6840" t="s">
        <v>18</v>
      </c>
      <c r="N6840">
        <v>34</v>
      </c>
      <c r="O6840">
        <v>51</v>
      </c>
      <c r="P6840">
        <v>1734</v>
      </c>
      <c r="Q6840">
        <v>746</v>
      </c>
      <c r="R6840">
        <v>0.43</v>
      </c>
      <c r="S6840" t="s">
        <v>82</v>
      </c>
      <c r="T6840" t="str">
        <f>IF(Table1[[#This Row],[Units Sold]]&gt; 700,"High Units","low Units")</f>
        <v>low Units</v>
      </c>
      <c r="U6840">
        <f>SUM(Table1[[#This Row],[Operating Profit]])/SUM(Table1[Operating Profit])*100</f>
        <v>2.2460738132957828E-4</v>
      </c>
      <c r="V6840">
        <f>SUM(Table1[[#This Row],[Price per Unit]]*Table1[[#This Row],[Units Sold]])</f>
        <v>1734</v>
      </c>
      <c r="W6840">
        <f>SUM(Table1[[#This Row],[Total Sales]]-Table1[[#This Row],[Operating Profit]])</f>
        <v>988</v>
      </c>
      <c r="X6840">
        <f>SUM(Table1[[#This Row],[Total Sales]]-Table1[[#This Row],[Cost]])</f>
        <v>746</v>
      </c>
      <c r="Y6840">
        <f>SUM(Table1[[#This Row],[profit/loss]])/SUM(Table1[profit/loss])</f>
        <v>2.2460738132957828E-6</v>
      </c>
    </row>
    <row r="6841" spans="1:25" x14ac:dyDescent="0.3">
      <c r="A6841" t="s">
        <v>25</v>
      </c>
      <c r="B6841" t="s">
        <v>82</v>
      </c>
      <c r="C6841">
        <v>1185732</v>
      </c>
      <c r="D6841" s="9">
        <v>44236</v>
      </c>
      <c r="E6841" s="8" t="str">
        <f>TEXT(Table1[[#This Row],[Invoice Date]],"dd-mm-yyyy")</f>
        <v>09-02-2021</v>
      </c>
      <c r="F6841" s="1" t="str">
        <f t="shared" si="424"/>
        <v>February</v>
      </c>
      <c r="G6841" s="1" t="str">
        <f t="shared" si="425"/>
        <v>2021</v>
      </c>
      <c r="H6841" s="1" t="str">
        <f t="shared" si="426"/>
        <v>Tuesday</v>
      </c>
      <c r="I6841" s="1" t="str">
        <f t="shared" si="427"/>
        <v>09</v>
      </c>
      <c r="J6841" t="s">
        <v>35</v>
      </c>
      <c r="K6841" t="s">
        <v>107</v>
      </c>
      <c r="L6841" t="s">
        <v>108</v>
      </c>
      <c r="M6841" t="s">
        <v>19</v>
      </c>
      <c r="N6841">
        <v>24</v>
      </c>
      <c r="O6841">
        <v>68</v>
      </c>
      <c r="P6841">
        <v>1632</v>
      </c>
      <c r="Q6841">
        <v>685</v>
      </c>
      <c r="R6841">
        <v>0.42</v>
      </c>
      <c r="S6841" t="s">
        <v>82</v>
      </c>
      <c r="T6841" t="str">
        <f>IF(Table1[[#This Row],[Units Sold]]&gt; 700,"High Units","low Units")</f>
        <v>low Units</v>
      </c>
      <c r="U6841">
        <f>SUM(Table1[[#This Row],[Operating Profit]])/SUM(Table1[Operating Profit])*100</f>
        <v>2.0624136221281651E-4</v>
      </c>
      <c r="V6841">
        <f>SUM(Table1[[#This Row],[Price per Unit]]*Table1[[#This Row],[Units Sold]])</f>
        <v>1632</v>
      </c>
      <c r="W6841">
        <f>SUM(Table1[[#This Row],[Total Sales]]-Table1[[#This Row],[Operating Profit]])</f>
        <v>947</v>
      </c>
      <c r="X6841">
        <f>SUM(Table1[[#This Row],[Total Sales]]-Table1[[#This Row],[Cost]])</f>
        <v>685</v>
      </c>
      <c r="Y6841">
        <f>SUM(Table1[[#This Row],[profit/loss]])/SUM(Table1[profit/loss])</f>
        <v>2.062413622128165E-6</v>
      </c>
    </row>
    <row r="6842" spans="1:25" x14ac:dyDescent="0.3">
      <c r="A6842" t="s">
        <v>25</v>
      </c>
      <c r="B6842" t="s">
        <v>82</v>
      </c>
      <c r="C6842">
        <v>1185732</v>
      </c>
      <c r="D6842" s="9">
        <v>44236</v>
      </c>
      <c r="E6842" s="8" t="str">
        <f>TEXT(Table1[[#This Row],[Invoice Date]],"dd-mm-yyyy")</f>
        <v>09-02-2021</v>
      </c>
      <c r="F6842" s="1" t="str">
        <f t="shared" si="424"/>
        <v>February</v>
      </c>
      <c r="G6842" s="1" t="str">
        <f t="shared" si="425"/>
        <v>2021</v>
      </c>
      <c r="H6842" s="1" t="str">
        <f t="shared" si="426"/>
        <v>Tuesday</v>
      </c>
      <c r="I6842" s="1" t="str">
        <f t="shared" si="427"/>
        <v>09</v>
      </c>
      <c r="J6842" t="s">
        <v>35</v>
      </c>
      <c r="K6842" t="s">
        <v>109</v>
      </c>
      <c r="L6842" t="s">
        <v>110</v>
      </c>
      <c r="M6842" t="s">
        <v>20</v>
      </c>
      <c r="N6842">
        <v>29</v>
      </c>
      <c r="O6842">
        <v>30</v>
      </c>
      <c r="P6842">
        <v>870</v>
      </c>
      <c r="Q6842">
        <v>392</v>
      </c>
      <c r="R6842">
        <v>0.45</v>
      </c>
      <c r="S6842" t="s">
        <v>82</v>
      </c>
      <c r="T6842" t="str">
        <f>IF(Table1[[#This Row],[Units Sold]]&gt; 700,"High Units","low Units")</f>
        <v>low Units</v>
      </c>
      <c r="U6842">
        <f>SUM(Table1[[#This Row],[Operating Profit]])/SUM(Table1[Operating Profit])*100</f>
        <v>1.1802425399623952E-4</v>
      </c>
      <c r="V6842">
        <f>SUM(Table1[[#This Row],[Price per Unit]]*Table1[[#This Row],[Units Sold]])</f>
        <v>870</v>
      </c>
      <c r="W6842">
        <f>SUM(Table1[[#This Row],[Total Sales]]-Table1[[#This Row],[Operating Profit]])</f>
        <v>478</v>
      </c>
      <c r="X6842">
        <f>SUM(Table1[[#This Row],[Total Sales]]-Table1[[#This Row],[Cost]])</f>
        <v>392</v>
      </c>
      <c r="Y6842">
        <f>SUM(Table1[[#This Row],[profit/loss]])/SUM(Table1[profit/loss])</f>
        <v>1.1802425399623952E-6</v>
      </c>
    </row>
    <row r="6843" spans="1:25" x14ac:dyDescent="0.3">
      <c r="A6843" t="s">
        <v>25</v>
      </c>
      <c r="B6843" t="s">
        <v>82</v>
      </c>
      <c r="C6843">
        <v>1185732</v>
      </c>
      <c r="D6843" s="9">
        <v>44236</v>
      </c>
      <c r="E6843" s="8" t="str">
        <f>TEXT(Table1[[#This Row],[Invoice Date]],"dd-mm-yyyy")</f>
        <v>09-02-2021</v>
      </c>
      <c r="F6843" s="1" t="str">
        <f t="shared" si="424"/>
        <v>February</v>
      </c>
      <c r="G6843" s="1" t="str">
        <f t="shared" si="425"/>
        <v>2021</v>
      </c>
      <c r="H6843" s="1" t="str">
        <f t="shared" si="426"/>
        <v>Tuesday</v>
      </c>
      <c r="I6843" s="1" t="str">
        <f t="shared" si="427"/>
        <v>09</v>
      </c>
      <c r="J6843" t="s">
        <v>35</v>
      </c>
      <c r="K6843" t="s">
        <v>109</v>
      </c>
      <c r="L6843" t="s">
        <v>110</v>
      </c>
      <c r="M6843" t="s">
        <v>21</v>
      </c>
      <c r="N6843">
        <v>42</v>
      </c>
      <c r="O6843">
        <v>51</v>
      </c>
      <c r="P6843">
        <v>2142</v>
      </c>
      <c r="Q6843">
        <v>1050</v>
      </c>
      <c r="R6843">
        <v>0.49</v>
      </c>
      <c r="S6843" t="s">
        <v>82</v>
      </c>
      <c r="T6843" t="str">
        <f>IF(Table1[[#This Row],[Units Sold]]&gt; 700,"High Units","low Units")</f>
        <v>low Units</v>
      </c>
      <c r="U6843">
        <f>SUM(Table1[[#This Row],[Operating Profit]])/SUM(Table1[Operating Profit])*100</f>
        <v>3.1613639463278441E-4</v>
      </c>
      <c r="V6843">
        <f>SUM(Table1[[#This Row],[Price per Unit]]*Table1[[#This Row],[Units Sold]])</f>
        <v>2142</v>
      </c>
      <c r="W6843">
        <f>SUM(Table1[[#This Row],[Total Sales]]-Table1[[#This Row],[Operating Profit]])</f>
        <v>1092</v>
      </c>
      <c r="X6843">
        <f>SUM(Table1[[#This Row],[Total Sales]]-Table1[[#This Row],[Cost]])</f>
        <v>1050</v>
      </c>
      <c r="Y6843">
        <f>SUM(Table1[[#This Row],[profit/loss]])/SUM(Table1[profit/loss])</f>
        <v>3.1613639463278443E-6</v>
      </c>
    </row>
    <row r="6844" spans="1:25" x14ac:dyDescent="0.3">
      <c r="A6844" t="s">
        <v>25</v>
      </c>
      <c r="B6844" t="s">
        <v>82</v>
      </c>
      <c r="C6844">
        <v>1185732</v>
      </c>
      <c r="D6844" s="9">
        <v>44236</v>
      </c>
      <c r="E6844" s="8" t="str">
        <f>TEXT(Table1[[#This Row],[Invoice Date]],"dd-mm-yyyy")</f>
        <v>09-02-2021</v>
      </c>
      <c r="F6844" s="1" t="str">
        <f t="shared" si="424"/>
        <v>February</v>
      </c>
      <c r="G6844" s="1" t="str">
        <f t="shared" si="425"/>
        <v>2021</v>
      </c>
      <c r="H6844" s="1" t="str">
        <f t="shared" si="426"/>
        <v>Tuesday</v>
      </c>
      <c r="I6844" s="1" t="str">
        <f t="shared" si="427"/>
        <v>09</v>
      </c>
      <c r="J6844" t="s">
        <v>35</v>
      </c>
      <c r="K6844" t="s">
        <v>109</v>
      </c>
      <c r="L6844" t="s">
        <v>110</v>
      </c>
      <c r="M6844" t="s">
        <v>22</v>
      </c>
      <c r="N6844">
        <v>23</v>
      </c>
      <c r="O6844">
        <v>69</v>
      </c>
      <c r="P6844">
        <v>1587</v>
      </c>
      <c r="Q6844">
        <v>809</v>
      </c>
      <c r="R6844">
        <v>0.51</v>
      </c>
      <c r="S6844" t="s">
        <v>82</v>
      </c>
      <c r="T6844" t="str">
        <f>IF(Table1[[#This Row],[Units Sold]]&gt; 700,"High Units","low Units")</f>
        <v>low Units</v>
      </c>
      <c r="U6844">
        <f>SUM(Table1[[#This Row],[Operating Profit]])/SUM(Table1[Operating Profit])*100</f>
        <v>2.4357556500754531E-4</v>
      </c>
      <c r="V6844">
        <f>SUM(Table1[[#This Row],[Price per Unit]]*Table1[[#This Row],[Units Sold]])</f>
        <v>1587</v>
      </c>
      <c r="W6844">
        <f>SUM(Table1[[#This Row],[Total Sales]]-Table1[[#This Row],[Operating Profit]])</f>
        <v>778</v>
      </c>
      <c r="X6844">
        <f>SUM(Table1[[#This Row],[Total Sales]]-Table1[[#This Row],[Cost]])</f>
        <v>809</v>
      </c>
      <c r="Y6844">
        <f>SUM(Table1[[#This Row],[profit/loss]])/SUM(Table1[profit/loss])</f>
        <v>2.4357556500754532E-6</v>
      </c>
    </row>
    <row r="6845" spans="1:25" x14ac:dyDescent="0.3">
      <c r="A6845" t="s">
        <v>25</v>
      </c>
      <c r="B6845" t="s">
        <v>82</v>
      </c>
      <c r="C6845">
        <v>1185732</v>
      </c>
      <c r="D6845" s="9">
        <v>44263</v>
      </c>
      <c r="E6845" s="8" t="str">
        <f>TEXT(Table1[[#This Row],[Invoice Date]],"dd-mm-yyyy")</f>
        <v>08-03-2021</v>
      </c>
      <c r="F6845" s="1" t="str">
        <f t="shared" si="424"/>
        <v>March</v>
      </c>
      <c r="G6845" s="1" t="str">
        <f t="shared" si="425"/>
        <v>2021</v>
      </c>
      <c r="H6845" s="1" t="str">
        <f t="shared" si="426"/>
        <v>Monday</v>
      </c>
      <c r="I6845" s="1" t="str">
        <f t="shared" si="427"/>
        <v>08</v>
      </c>
      <c r="J6845" t="s">
        <v>35</v>
      </c>
      <c r="K6845" t="s">
        <v>109</v>
      </c>
      <c r="L6845" t="s">
        <v>110</v>
      </c>
      <c r="M6845" t="s">
        <v>16</v>
      </c>
      <c r="N6845">
        <v>29</v>
      </c>
      <c r="O6845">
        <v>134</v>
      </c>
      <c r="P6845">
        <v>3886</v>
      </c>
      <c r="Q6845">
        <v>1826</v>
      </c>
      <c r="R6845">
        <v>0.47</v>
      </c>
      <c r="S6845" t="s">
        <v>82</v>
      </c>
      <c r="T6845" t="str">
        <f>IF(Table1[[#This Row],[Units Sold]]&gt; 700,"High Units","low Units")</f>
        <v>low Units</v>
      </c>
      <c r="U6845">
        <f>SUM(Table1[[#This Row],[Operating Profit]])/SUM(Table1[Operating Profit])*100</f>
        <v>5.4977624438044229E-4</v>
      </c>
      <c r="V6845">
        <f>SUM(Table1[[#This Row],[Price per Unit]]*Table1[[#This Row],[Units Sold]])</f>
        <v>3886</v>
      </c>
      <c r="W6845">
        <f>SUM(Table1[[#This Row],[Total Sales]]-Table1[[#This Row],[Operating Profit]])</f>
        <v>2060</v>
      </c>
      <c r="X6845">
        <f>SUM(Table1[[#This Row],[Total Sales]]-Table1[[#This Row],[Cost]])</f>
        <v>1826</v>
      </c>
      <c r="Y6845">
        <f>SUM(Table1[[#This Row],[profit/loss]])/SUM(Table1[profit/loss])</f>
        <v>5.4977624438044225E-6</v>
      </c>
    </row>
    <row r="6846" spans="1:25" x14ac:dyDescent="0.3">
      <c r="A6846" t="s">
        <v>25</v>
      </c>
      <c r="B6846" t="s">
        <v>82</v>
      </c>
      <c r="C6846">
        <v>1185732</v>
      </c>
      <c r="D6846" s="9">
        <v>44263</v>
      </c>
      <c r="E6846" s="8" t="str">
        <f>TEXT(Table1[[#This Row],[Invoice Date]],"dd-mm-yyyy")</f>
        <v>08-03-2021</v>
      </c>
      <c r="F6846" s="1" t="str">
        <f t="shared" si="424"/>
        <v>March</v>
      </c>
      <c r="G6846" s="1" t="str">
        <f t="shared" si="425"/>
        <v>2021</v>
      </c>
      <c r="H6846" s="1" t="str">
        <f t="shared" si="426"/>
        <v>Monday</v>
      </c>
      <c r="I6846" s="1" t="str">
        <f t="shared" si="427"/>
        <v>08</v>
      </c>
      <c r="J6846" t="s">
        <v>35</v>
      </c>
      <c r="K6846" t="s">
        <v>109</v>
      </c>
      <c r="L6846" t="s">
        <v>110</v>
      </c>
      <c r="M6846" t="s">
        <v>18</v>
      </c>
      <c r="N6846">
        <v>27</v>
      </c>
      <c r="O6846">
        <v>58</v>
      </c>
      <c r="P6846">
        <v>1566</v>
      </c>
      <c r="Q6846">
        <v>658</v>
      </c>
      <c r="R6846">
        <v>0.42</v>
      </c>
      <c r="S6846" t="s">
        <v>82</v>
      </c>
      <c r="T6846" t="str">
        <f>IF(Table1[[#This Row],[Units Sold]]&gt; 700,"High Units","low Units")</f>
        <v>low Units</v>
      </c>
      <c r="U6846">
        <f>SUM(Table1[[#This Row],[Operating Profit]])/SUM(Table1[Operating Profit])*100</f>
        <v>1.9811214063654488E-4</v>
      </c>
      <c r="V6846">
        <f>SUM(Table1[[#This Row],[Price per Unit]]*Table1[[#This Row],[Units Sold]])</f>
        <v>1566</v>
      </c>
      <c r="W6846">
        <f>SUM(Table1[[#This Row],[Total Sales]]-Table1[[#This Row],[Operating Profit]])</f>
        <v>908</v>
      </c>
      <c r="X6846">
        <f>SUM(Table1[[#This Row],[Total Sales]]-Table1[[#This Row],[Cost]])</f>
        <v>658</v>
      </c>
      <c r="Y6846">
        <f>SUM(Table1[[#This Row],[profit/loss]])/SUM(Table1[profit/loss])</f>
        <v>1.9811214063654489E-6</v>
      </c>
    </row>
    <row r="6847" spans="1:25" x14ac:dyDescent="0.3">
      <c r="A6847" t="s">
        <v>25</v>
      </c>
      <c r="B6847" t="s">
        <v>82</v>
      </c>
      <c r="C6847">
        <v>1185732</v>
      </c>
      <c r="D6847" s="9">
        <v>44263</v>
      </c>
      <c r="E6847" s="8" t="str">
        <f>TEXT(Table1[[#This Row],[Invoice Date]],"dd-mm-yyyy")</f>
        <v>08-03-2021</v>
      </c>
      <c r="F6847" s="1" t="str">
        <f t="shared" si="424"/>
        <v>March</v>
      </c>
      <c r="G6847" s="1" t="str">
        <f t="shared" si="425"/>
        <v>2021</v>
      </c>
      <c r="H6847" s="1" t="str">
        <f t="shared" si="426"/>
        <v>Monday</v>
      </c>
      <c r="I6847" s="1" t="str">
        <f t="shared" si="427"/>
        <v>08</v>
      </c>
      <c r="J6847" t="s">
        <v>35</v>
      </c>
      <c r="K6847" t="s">
        <v>109</v>
      </c>
      <c r="L6847" t="s">
        <v>110</v>
      </c>
      <c r="M6847" t="s">
        <v>19</v>
      </c>
      <c r="N6847">
        <v>19</v>
      </c>
      <c r="O6847">
        <v>56</v>
      </c>
      <c r="P6847">
        <v>1064</v>
      </c>
      <c r="Q6847">
        <v>447</v>
      </c>
      <c r="R6847">
        <v>0.42</v>
      </c>
      <c r="S6847" t="s">
        <v>82</v>
      </c>
      <c r="T6847" t="str">
        <f>IF(Table1[[#This Row],[Units Sold]]&gt; 700,"High Units","low Units")</f>
        <v>low Units</v>
      </c>
      <c r="U6847">
        <f>SUM(Table1[[#This Row],[Operating Profit]])/SUM(Table1[Operating Profit])*100</f>
        <v>1.3458377942938537E-4</v>
      </c>
      <c r="V6847">
        <f>SUM(Table1[[#This Row],[Price per Unit]]*Table1[[#This Row],[Units Sold]])</f>
        <v>1064</v>
      </c>
      <c r="W6847">
        <f>SUM(Table1[[#This Row],[Total Sales]]-Table1[[#This Row],[Operating Profit]])</f>
        <v>617</v>
      </c>
      <c r="X6847">
        <f>SUM(Table1[[#This Row],[Total Sales]]-Table1[[#This Row],[Cost]])</f>
        <v>447</v>
      </c>
      <c r="Y6847">
        <f>SUM(Table1[[#This Row],[profit/loss]])/SUM(Table1[profit/loss])</f>
        <v>1.3458377942938537E-6</v>
      </c>
    </row>
    <row r="6848" spans="1:25" x14ac:dyDescent="0.3">
      <c r="A6848" t="s">
        <v>25</v>
      </c>
      <c r="B6848" t="s">
        <v>82</v>
      </c>
      <c r="C6848">
        <v>1185732</v>
      </c>
      <c r="D6848" s="9">
        <v>44263</v>
      </c>
      <c r="E6848" s="8" t="str">
        <f>TEXT(Table1[[#This Row],[Invoice Date]],"dd-mm-yyyy")</f>
        <v>08-03-2021</v>
      </c>
      <c r="F6848" s="1" t="str">
        <f t="shared" si="424"/>
        <v>March</v>
      </c>
      <c r="G6848" s="1" t="str">
        <f t="shared" si="425"/>
        <v>2021</v>
      </c>
      <c r="H6848" s="1" t="str">
        <f t="shared" si="426"/>
        <v>Monday</v>
      </c>
      <c r="I6848" s="1" t="str">
        <f t="shared" si="427"/>
        <v>08</v>
      </c>
      <c r="J6848" t="s">
        <v>35</v>
      </c>
      <c r="K6848" t="s">
        <v>109</v>
      </c>
      <c r="L6848" t="s">
        <v>110</v>
      </c>
      <c r="M6848" t="s">
        <v>20</v>
      </c>
      <c r="N6848">
        <v>25</v>
      </c>
      <c r="O6848">
        <v>22</v>
      </c>
      <c r="P6848">
        <v>550</v>
      </c>
      <c r="Q6848">
        <v>231</v>
      </c>
      <c r="R6848">
        <v>0.42</v>
      </c>
      <c r="S6848" t="s">
        <v>82</v>
      </c>
      <c r="T6848" t="str">
        <f>IF(Table1[[#This Row],[Units Sold]]&gt; 700,"High Units","low Units")</f>
        <v>low Units</v>
      </c>
      <c r="U6848">
        <f>SUM(Table1[[#This Row],[Operating Profit]])/SUM(Table1[Operating Profit])*100</f>
        <v>6.9550006819212563E-5</v>
      </c>
      <c r="V6848">
        <f>SUM(Table1[[#This Row],[Price per Unit]]*Table1[[#This Row],[Units Sold]])</f>
        <v>550</v>
      </c>
      <c r="W6848">
        <f>SUM(Table1[[#This Row],[Total Sales]]-Table1[[#This Row],[Operating Profit]])</f>
        <v>319</v>
      </c>
      <c r="X6848">
        <f>SUM(Table1[[#This Row],[Total Sales]]-Table1[[#This Row],[Cost]])</f>
        <v>231</v>
      </c>
      <c r="Y6848">
        <f>SUM(Table1[[#This Row],[profit/loss]])/SUM(Table1[profit/loss])</f>
        <v>6.9550006819212569E-7</v>
      </c>
    </row>
    <row r="6849" spans="1:25" x14ac:dyDescent="0.3">
      <c r="A6849" t="s">
        <v>25</v>
      </c>
      <c r="B6849" t="s">
        <v>82</v>
      </c>
      <c r="C6849">
        <v>1185732</v>
      </c>
      <c r="D6849" s="9">
        <v>44263</v>
      </c>
      <c r="E6849" s="8" t="str">
        <f>TEXT(Table1[[#This Row],[Invoice Date]],"dd-mm-yyyy")</f>
        <v>08-03-2021</v>
      </c>
      <c r="F6849" s="1" t="str">
        <f t="shared" si="424"/>
        <v>March</v>
      </c>
      <c r="G6849" s="1" t="str">
        <f t="shared" si="425"/>
        <v>2021</v>
      </c>
      <c r="H6849" s="1" t="str">
        <f t="shared" si="426"/>
        <v>Monday</v>
      </c>
      <c r="I6849" s="1" t="str">
        <f t="shared" si="427"/>
        <v>08</v>
      </c>
      <c r="J6849" t="s">
        <v>35</v>
      </c>
      <c r="K6849" t="s">
        <v>109</v>
      </c>
      <c r="L6849" t="s">
        <v>110</v>
      </c>
      <c r="M6849" t="s">
        <v>21</v>
      </c>
      <c r="N6849">
        <v>36</v>
      </c>
      <c r="O6849">
        <v>36</v>
      </c>
      <c r="P6849">
        <v>1296</v>
      </c>
      <c r="Q6849">
        <v>648</v>
      </c>
      <c r="R6849">
        <v>0.5</v>
      </c>
      <c r="S6849" t="s">
        <v>82</v>
      </c>
      <c r="T6849" t="str">
        <f>IF(Table1[[#This Row],[Units Sold]]&gt; 700,"High Units","low Units")</f>
        <v>low Units</v>
      </c>
      <c r="U6849">
        <f>SUM(Table1[[#This Row],[Operating Profit]])/SUM(Table1[Operating Profit])*100</f>
        <v>1.951013178305184E-4</v>
      </c>
      <c r="V6849">
        <f>SUM(Table1[[#This Row],[Price per Unit]]*Table1[[#This Row],[Units Sold]])</f>
        <v>1296</v>
      </c>
      <c r="W6849">
        <f>SUM(Table1[[#This Row],[Total Sales]]-Table1[[#This Row],[Operating Profit]])</f>
        <v>648</v>
      </c>
      <c r="X6849">
        <f>SUM(Table1[[#This Row],[Total Sales]]-Table1[[#This Row],[Cost]])</f>
        <v>648</v>
      </c>
      <c r="Y6849">
        <f>SUM(Table1[[#This Row],[profit/loss]])/SUM(Table1[profit/loss])</f>
        <v>1.9510131783051841E-6</v>
      </c>
    </row>
    <row r="6850" spans="1:25" x14ac:dyDescent="0.3">
      <c r="A6850" t="s">
        <v>25</v>
      </c>
      <c r="B6850" t="s">
        <v>82</v>
      </c>
      <c r="C6850">
        <v>1185732</v>
      </c>
      <c r="D6850" s="9">
        <v>44263</v>
      </c>
      <c r="E6850" s="8" t="str">
        <f>TEXT(Table1[[#This Row],[Invoice Date]],"dd-mm-yyyy")</f>
        <v>08-03-2021</v>
      </c>
      <c r="F6850" s="1" t="str">
        <f t="shared" si="424"/>
        <v>March</v>
      </c>
      <c r="G6850" s="1" t="str">
        <f t="shared" si="425"/>
        <v>2021</v>
      </c>
      <c r="H6850" s="1" t="str">
        <f t="shared" si="426"/>
        <v>Monday</v>
      </c>
      <c r="I6850" s="1" t="str">
        <f t="shared" si="427"/>
        <v>08</v>
      </c>
      <c r="J6850" t="s">
        <v>35</v>
      </c>
      <c r="K6850" t="s">
        <v>109</v>
      </c>
      <c r="L6850" t="s">
        <v>110</v>
      </c>
      <c r="M6850" t="s">
        <v>22</v>
      </c>
      <c r="N6850">
        <v>28</v>
      </c>
      <c r="O6850">
        <v>63</v>
      </c>
      <c r="P6850">
        <v>1764</v>
      </c>
      <c r="Q6850">
        <v>917</v>
      </c>
      <c r="R6850">
        <v>0.52</v>
      </c>
      <c r="S6850" t="s">
        <v>82</v>
      </c>
      <c r="T6850" t="str">
        <f>IF(Table1[[#This Row],[Units Sold]]&gt; 700,"High Units","low Units")</f>
        <v>low Units</v>
      </c>
      <c r="U6850">
        <f>SUM(Table1[[#This Row],[Operating Profit]])/SUM(Table1[Operating Profit])*100</f>
        <v>2.7609245131263171E-4</v>
      </c>
      <c r="V6850">
        <f>SUM(Table1[[#This Row],[Price per Unit]]*Table1[[#This Row],[Units Sold]])</f>
        <v>1764</v>
      </c>
      <c r="W6850">
        <f>SUM(Table1[[#This Row],[Total Sales]]-Table1[[#This Row],[Operating Profit]])</f>
        <v>847</v>
      </c>
      <c r="X6850">
        <f>SUM(Table1[[#This Row],[Total Sales]]-Table1[[#This Row],[Cost]])</f>
        <v>917</v>
      </c>
      <c r="Y6850">
        <f>SUM(Table1[[#This Row],[profit/loss]])/SUM(Table1[profit/loss])</f>
        <v>2.7609245131263172E-6</v>
      </c>
    </row>
    <row r="6851" spans="1:25" x14ac:dyDescent="0.3">
      <c r="A6851" t="s">
        <v>25</v>
      </c>
      <c r="B6851" t="s">
        <v>82</v>
      </c>
      <c r="C6851">
        <v>1185732</v>
      </c>
      <c r="D6851" s="9">
        <v>44295</v>
      </c>
      <c r="E6851" s="8" t="str">
        <f>TEXT(Table1[[#This Row],[Invoice Date]],"dd-mm-yyyy")</f>
        <v>09-04-2021</v>
      </c>
      <c r="F6851" s="1" t="str">
        <f t="shared" ref="F6851:F6914" si="428">TEXT(D6851,"mmmm")</f>
        <v>April</v>
      </c>
      <c r="G6851" s="1" t="str">
        <f t="shared" ref="G6851:G6914" si="429">TEXT(D6851,"YYYY")</f>
        <v>2021</v>
      </c>
      <c r="H6851" s="1" t="str">
        <f t="shared" ref="H6851:H6914" si="430">TEXT(D6851,"dddd")</f>
        <v>Friday</v>
      </c>
      <c r="I6851" s="1" t="str">
        <f t="shared" ref="I6851:I6914" si="431">TEXT(D6851,"dd")</f>
        <v>09</v>
      </c>
      <c r="J6851" t="s">
        <v>35</v>
      </c>
      <c r="K6851" t="s">
        <v>109</v>
      </c>
      <c r="L6851" t="s">
        <v>110</v>
      </c>
      <c r="M6851" t="s">
        <v>16</v>
      </c>
      <c r="N6851">
        <v>28</v>
      </c>
      <c r="O6851">
        <v>113</v>
      </c>
      <c r="P6851">
        <v>3164</v>
      </c>
      <c r="Q6851">
        <v>1550</v>
      </c>
      <c r="R6851">
        <v>0.49</v>
      </c>
      <c r="S6851" t="s">
        <v>82</v>
      </c>
      <c r="T6851" t="str">
        <f>IF(Table1[[#This Row],[Units Sold]]&gt; 700,"High Units","low Units")</f>
        <v>low Units</v>
      </c>
      <c r="U6851">
        <f>SUM(Table1[[#This Row],[Operating Profit]])/SUM(Table1[Operating Profit])*100</f>
        <v>4.6667753493411039E-4</v>
      </c>
      <c r="V6851">
        <f>SUM(Table1[[#This Row],[Price per Unit]]*Table1[[#This Row],[Units Sold]])</f>
        <v>3164</v>
      </c>
      <c r="W6851">
        <f>SUM(Table1[[#This Row],[Total Sales]]-Table1[[#This Row],[Operating Profit]])</f>
        <v>1614</v>
      </c>
      <c r="X6851">
        <f>SUM(Table1[[#This Row],[Total Sales]]-Table1[[#This Row],[Cost]])</f>
        <v>1550</v>
      </c>
      <c r="Y6851">
        <f>SUM(Table1[[#This Row],[profit/loss]])/SUM(Table1[profit/loss])</f>
        <v>4.6667753493411038E-6</v>
      </c>
    </row>
    <row r="6852" spans="1:25" x14ac:dyDescent="0.3">
      <c r="A6852" t="s">
        <v>25</v>
      </c>
      <c r="B6852" t="s">
        <v>82</v>
      </c>
      <c r="C6852">
        <v>1185732</v>
      </c>
      <c r="D6852" s="9">
        <v>44295</v>
      </c>
      <c r="E6852" s="8" t="str">
        <f>TEXT(Table1[[#This Row],[Invoice Date]],"dd-mm-yyyy")</f>
        <v>09-04-2021</v>
      </c>
      <c r="F6852" s="1" t="str">
        <f t="shared" si="428"/>
        <v>April</v>
      </c>
      <c r="G6852" s="1" t="str">
        <f t="shared" si="429"/>
        <v>2021</v>
      </c>
      <c r="H6852" s="1" t="str">
        <f t="shared" si="430"/>
        <v>Friday</v>
      </c>
      <c r="I6852" s="1" t="str">
        <f t="shared" si="431"/>
        <v>09</v>
      </c>
      <c r="J6852" t="s">
        <v>35</v>
      </c>
      <c r="K6852" t="s">
        <v>109</v>
      </c>
      <c r="L6852" t="s">
        <v>110</v>
      </c>
      <c r="M6852" t="s">
        <v>18</v>
      </c>
      <c r="N6852">
        <v>28</v>
      </c>
      <c r="O6852">
        <v>44</v>
      </c>
      <c r="P6852">
        <v>1232</v>
      </c>
      <c r="Q6852">
        <v>530</v>
      </c>
      <c r="R6852">
        <v>0.43</v>
      </c>
      <c r="S6852" t="s">
        <v>82</v>
      </c>
      <c r="T6852" t="str">
        <f>IF(Table1[[#This Row],[Units Sold]]&gt; 700,"High Units","low Units")</f>
        <v>low Units</v>
      </c>
      <c r="U6852">
        <f>SUM(Table1[[#This Row],[Operating Profit]])/SUM(Table1[Operating Profit])*100</f>
        <v>1.5957360871940549E-4</v>
      </c>
      <c r="V6852">
        <f>SUM(Table1[[#This Row],[Price per Unit]]*Table1[[#This Row],[Units Sold]])</f>
        <v>1232</v>
      </c>
      <c r="W6852">
        <f>SUM(Table1[[#This Row],[Total Sales]]-Table1[[#This Row],[Operating Profit]])</f>
        <v>702</v>
      </c>
      <c r="X6852">
        <f>SUM(Table1[[#This Row],[Total Sales]]-Table1[[#This Row],[Cost]])</f>
        <v>530</v>
      </c>
      <c r="Y6852">
        <f>SUM(Table1[[#This Row],[profit/loss]])/SUM(Table1[profit/loss])</f>
        <v>1.5957360871940548E-6</v>
      </c>
    </row>
    <row r="6853" spans="1:25" x14ac:dyDescent="0.3">
      <c r="A6853" t="s">
        <v>25</v>
      </c>
      <c r="B6853" t="s">
        <v>82</v>
      </c>
      <c r="C6853">
        <v>1185732</v>
      </c>
      <c r="D6853" s="9">
        <v>44295</v>
      </c>
      <c r="E6853" s="8" t="str">
        <f>TEXT(Table1[[#This Row],[Invoice Date]],"dd-mm-yyyy")</f>
        <v>09-04-2021</v>
      </c>
      <c r="F6853" s="1" t="str">
        <f t="shared" si="428"/>
        <v>April</v>
      </c>
      <c r="G6853" s="1" t="str">
        <f t="shared" si="429"/>
        <v>2021</v>
      </c>
      <c r="H6853" s="1" t="str">
        <f t="shared" si="430"/>
        <v>Friday</v>
      </c>
      <c r="I6853" s="1" t="str">
        <f t="shared" si="431"/>
        <v>09</v>
      </c>
      <c r="J6853" t="s">
        <v>35</v>
      </c>
      <c r="K6853" t="s">
        <v>109</v>
      </c>
      <c r="L6853" t="s">
        <v>110</v>
      </c>
      <c r="M6853" t="s">
        <v>19</v>
      </c>
      <c r="N6853">
        <v>19</v>
      </c>
      <c r="O6853">
        <v>41</v>
      </c>
      <c r="P6853">
        <v>779</v>
      </c>
      <c r="Q6853">
        <v>327</v>
      </c>
      <c r="R6853">
        <v>0.42</v>
      </c>
      <c r="S6853" t="s">
        <v>82</v>
      </c>
      <c r="T6853" t="str">
        <f>IF(Table1[[#This Row],[Units Sold]]&gt; 700,"High Units","low Units")</f>
        <v>low Units</v>
      </c>
      <c r="U6853">
        <f>SUM(Table1[[#This Row],[Operating Profit]])/SUM(Table1[Operating Profit])*100</f>
        <v>9.8453905757067142E-5</v>
      </c>
      <c r="V6853">
        <f>SUM(Table1[[#This Row],[Price per Unit]]*Table1[[#This Row],[Units Sold]])</f>
        <v>779</v>
      </c>
      <c r="W6853">
        <f>SUM(Table1[[#This Row],[Total Sales]]-Table1[[#This Row],[Operating Profit]])</f>
        <v>452</v>
      </c>
      <c r="X6853">
        <f>SUM(Table1[[#This Row],[Total Sales]]-Table1[[#This Row],[Cost]])</f>
        <v>327</v>
      </c>
      <c r="Y6853">
        <f>SUM(Table1[[#This Row],[profit/loss]])/SUM(Table1[profit/loss])</f>
        <v>9.8453905757067148E-7</v>
      </c>
    </row>
    <row r="6854" spans="1:25" x14ac:dyDescent="0.3">
      <c r="A6854" t="s">
        <v>25</v>
      </c>
      <c r="B6854" t="s">
        <v>82</v>
      </c>
      <c r="C6854">
        <v>1185732</v>
      </c>
      <c r="D6854" s="9">
        <v>44295</v>
      </c>
      <c r="E6854" s="8" t="str">
        <f>TEXT(Table1[[#This Row],[Invoice Date]],"dd-mm-yyyy")</f>
        <v>09-04-2021</v>
      </c>
      <c r="F6854" s="1" t="str">
        <f t="shared" si="428"/>
        <v>April</v>
      </c>
      <c r="G6854" s="1" t="str">
        <f t="shared" si="429"/>
        <v>2021</v>
      </c>
      <c r="H6854" s="1" t="str">
        <f t="shared" si="430"/>
        <v>Friday</v>
      </c>
      <c r="I6854" s="1" t="str">
        <f t="shared" si="431"/>
        <v>09</v>
      </c>
      <c r="J6854" t="s">
        <v>35</v>
      </c>
      <c r="K6854" t="s">
        <v>109</v>
      </c>
      <c r="L6854" t="s">
        <v>110</v>
      </c>
      <c r="M6854" t="s">
        <v>20</v>
      </c>
      <c r="N6854">
        <v>24</v>
      </c>
      <c r="O6854">
        <v>22</v>
      </c>
      <c r="P6854">
        <v>528</v>
      </c>
      <c r="Q6854">
        <v>227</v>
      </c>
      <c r="R6854">
        <v>0.43</v>
      </c>
      <c r="S6854" t="s">
        <v>82</v>
      </c>
      <c r="T6854" t="str">
        <f>IF(Table1[[#This Row],[Units Sold]]&gt; 700,"High Units","low Units")</f>
        <v>low Units</v>
      </c>
      <c r="U6854">
        <f>SUM(Table1[[#This Row],[Operating Profit]])/SUM(Table1[Operating Profit])*100</f>
        <v>6.8345677696801966E-5</v>
      </c>
      <c r="V6854">
        <f>SUM(Table1[[#This Row],[Price per Unit]]*Table1[[#This Row],[Units Sold]])</f>
        <v>528</v>
      </c>
      <c r="W6854">
        <f>SUM(Table1[[#This Row],[Total Sales]]-Table1[[#This Row],[Operating Profit]])</f>
        <v>301</v>
      </c>
      <c r="X6854">
        <f>SUM(Table1[[#This Row],[Total Sales]]-Table1[[#This Row],[Cost]])</f>
        <v>227</v>
      </c>
      <c r="Y6854">
        <f>SUM(Table1[[#This Row],[profit/loss]])/SUM(Table1[profit/loss])</f>
        <v>6.8345677696801965E-7</v>
      </c>
    </row>
    <row r="6855" spans="1:25" x14ac:dyDescent="0.3">
      <c r="A6855" t="s">
        <v>25</v>
      </c>
      <c r="B6855" t="s">
        <v>82</v>
      </c>
      <c r="C6855">
        <v>1185732</v>
      </c>
      <c r="D6855" s="9">
        <v>44295</v>
      </c>
      <c r="E6855" s="8" t="str">
        <f>TEXT(Table1[[#This Row],[Invoice Date]],"dd-mm-yyyy")</f>
        <v>09-04-2021</v>
      </c>
      <c r="F6855" s="1" t="str">
        <f t="shared" si="428"/>
        <v>April</v>
      </c>
      <c r="G6855" s="1" t="str">
        <f t="shared" si="429"/>
        <v>2021</v>
      </c>
      <c r="H6855" s="1" t="str">
        <f t="shared" si="430"/>
        <v>Friday</v>
      </c>
      <c r="I6855" s="1" t="str">
        <f t="shared" si="431"/>
        <v>09</v>
      </c>
      <c r="J6855" t="s">
        <v>35</v>
      </c>
      <c r="K6855" t="s">
        <v>109</v>
      </c>
      <c r="L6855" t="s">
        <v>110</v>
      </c>
      <c r="M6855" t="s">
        <v>21</v>
      </c>
      <c r="N6855">
        <v>58</v>
      </c>
      <c r="O6855">
        <v>30</v>
      </c>
      <c r="P6855">
        <v>1740</v>
      </c>
      <c r="Q6855">
        <v>835</v>
      </c>
      <c r="R6855">
        <v>0.48</v>
      </c>
      <c r="S6855" t="s">
        <v>82</v>
      </c>
      <c r="T6855" t="str">
        <f>IF(Table1[[#This Row],[Units Sold]]&gt; 700,"High Units","low Units")</f>
        <v>low Units</v>
      </c>
      <c r="U6855">
        <f>SUM(Table1[[#This Row],[Operating Profit]])/SUM(Table1[Operating Profit])*100</f>
        <v>2.5140370430321431E-4</v>
      </c>
      <c r="V6855">
        <f>SUM(Table1[[#This Row],[Price per Unit]]*Table1[[#This Row],[Units Sold]])</f>
        <v>1740</v>
      </c>
      <c r="W6855">
        <f>SUM(Table1[[#This Row],[Total Sales]]-Table1[[#This Row],[Operating Profit]])</f>
        <v>905</v>
      </c>
      <c r="X6855">
        <f>SUM(Table1[[#This Row],[Total Sales]]-Table1[[#This Row],[Cost]])</f>
        <v>835</v>
      </c>
      <c r="Y6855">
        <f>SUM(Table1[[#This Row],[profit/loss]])/SUM(Table1[profit/loss])</f>
        <v>2.514037043032143E-6</v>
      </c>
    </row>
    <row r="6856" spans="1:25" x14ac:dyDescent="0.3">
      <c r="A6856" t="s">
        <v>25</v>
      </c>
      <c r="B6856" t="s">
        <v>82</v>
      </c>
      <c r="C6856">
        <v>1185732</v>
      </c>
      <c r="D6856" s="9">
        <v>44295</v>
      </c>
      <c r="E6856" s="8" t="str">
        <f>TEXT(Table1[[#This Row],[Invoice Date]],"dd-mm-yyyy")</f>
        <v>09-04-2021</v>
      </c>
      <c r="F6856" s="1" t="str">
        <f t="shared" si="428"/>
        <v>April</v>
      </c>
      <c r="G6856" s="1" t="str">
        <f t="shared" si="429"/>
        <v>2021</v>
      </c>
      <c r="H6856" s="1" t="str">
        <f t="shared" si="430"/>
        <v>Friday</v>
      </c>
      <c r="I6856" s="1" t="str">
        <f t="shared" si="431"/>
        <v>09</v>
      </c>
      <c r="J6856" t="s">
        <v>35</v>
      </c>
      <c r="K6856" t="s">
        <v>109</v>
      </c>
      <c r="L6856" t="s">
        <v>110</v>
      </c>
      <c r="M6856" t="s">
        <v>22</v>
      </c>
      <c r="N6856">
        <v>49</v>
      </c>
      <c r="O6856">
        <v>68</v>
      </c>
      <c r="P6856">
        <v>3332</v>
      </c>
      <c r="Q6856">
        <v>1766</v>
      </c>
      <c r="R6856">
        <v>0.53</v>
      </c>
      <c r="S6856" t="s">
        <v>82</v>
      </c>
      <c r="T6856" t="str">
        <f>IF(Table1[[#This Row],[Units Sold]]&gt; 700,"High Units","low Units")</f>
        <v>low Units</v>
      </c>
      <c r="U6856">
        <f>SUM(Table1[[#This Row],[Operating Profit]])/SUM(Table1[Operating Profit])*100</f>
        <v>5.3171130754428315E-4</v>
      </c>
      <c r="V6856">
        <f>SUM(Table1[[#This Row],[Price per Unit]]*Table1[[#This Row],[Units Sold]])</f>
        <v>3332</v>
      </c>
      <c r="W6856">
        <f>SUM(Table1[[#This Row],[Total Sales]]-Table1[[#This Row],[Operating Profit]])</f>
        <v>1566</v>
      </c>
      <c r="X6856">
        <f>SUM(Table1[[#This Row],[Total Sales]]-Table1[[#This Row],[Cost]])</f>
        <v>1766</v>
      </c>
      <c r="Y6856">
        <f>SUM(Table1[[#This Row],[profit/loss]])/SUM(Table1[profit/loss])</f>
        <v>5.3171130754428318E-6</v>
      </c>
    </row>
    <row r="6857" spans="1:25" x14ac:dyDescent="0.3">
      <c r="A6857" t="s">
        <v>25</v>
      </c>
      <c r="B6857" t="s">
        <v>82</v>
      </c>
      <c r="C6857">
        <v>1185732</v>
      </c>
      <c r="D6857" s="9">
        <v>44326</v>
      </c>
      <c r="E6857" s="8" t="str">
        <f>TEXT(Table1[[#This Row],[Invoice Date]],"dd-mm-yyyy")</f>
        <v>10-05-2021</v>
      </c>
      <c r="F6857" s="1" t="str">
        <f t="shared" si="428"/>
        <v>May</v>
      </c>
      <c r="G6857" s="1" t="str">
        <f t="shared" si="429"/>
        <v>2021</v>
      </c>
      <c r="H6857" s="1" t="str">
        <f t="shared" si="430"/>
        <v>Monday</v>
      </c>
      <c r="I6857" s="1" t="str">
        <f t="shared" si="431"/>
        <v>10</v>
      </c>
      <c r="J6857" t="s">
        <v>35</v>
      </c>
      <c r="K6857" t="s">
        <v>109</v>
      </c>
      <c r="L6857" t="s">
        <v>110</v>
      </c>
      <c r="M6857" t="s">
        <v>16</v>
      </c>
      <c r="N6857">
        <v>55</v>
      </c>
      <c r="O6857">
        <v>129</v>
      </c>
      <c r="P6857">
        <v>7095</v>
      </c>
      <c r="Q6857">
        <v>3406</v>
      </c>
      <c r="R6857">
        <v>0.48</v>
      </c>
      <c r="S6857" t="s">
        <v>82</v>
      </c>
      <c r="T6857" t="str">
        <f>IF(Table1[[#This Row],[Units Sold]]&gt; 700,"High Units","low Units")</f>
        <v>low Units</v>
      </c>
      <c r="U6857">
        <f>SUM(Table1[[#This Row],[Operating Profit]])/SUM(Table1[Operating Profit])*100</f>
        <v>1.0254862477326323E-3</v>
      </c>
      <c r="V6857">
        <f>SUM(Table1[[#This Row],[Price per Unit]]*Table1[[#This Row],[Units Sold]])</f>
        <v>7095</v>
      </c>
      <c r="W6857">
        <f>SUM(Table1[[#This Row],[Total Sales]]-Table1[[#This Row],[Operating Profit]])</f>
        <v>3689</v>
      </c>
      <c r="X6857">
        <f>SUM(Table1[[#This Row],[Total Sales]]-Table1[[#This Row],[Cost]])</f>
        <v>3406</v>
      </c>
      <c r="Y6857">
        <f>SUM(Table1[[#This Row],[profit/loss]])/SUM(Table1[profit/loss])</f>
        <v>1.0254862477326322E-5</v>
      </c>
    </row>
    <row r="6858" spans="1:25" x14ac:dyDescent="0.3">
      <c r="A6858" t="s">
        <v>25</v>
      </c>
      <c r="B6858" t="s">
        <v>82</v>
      </c>
      <c r="C6858">
        <v>1185732</v>
      </c>
      <c r="D6858" s="9">
        <v>44326</v>
      </c>
      <c r="E6858" s="8" t="str">
        <f>TEXT(Table1[[#This Row],[Invoice Date]],"dd-mm-yyyy")</f>
        <v>10-05-2021</v>
      </c>
      <c r="F6858" s="1" t="str">
        <f t="shared" si="428"/>
        <v>May</v>
      </c>
      <c r="G6858" s="1" t="str">
        <f t="shared" si="429"/>
        <v>2021</v>
      </c>
      <c r="H6858" s="1" t="str">
        <f t="shared" si="430"/>
        <v>Monday</v>
      </c>
      <c r="I6858" s="1" t="str">
        <f t="shared" si="431"/>
        <v>10</v>
      </c>
      <c r="J6858" t="s">
        <v>35</v>
      </c>
      <c r="K6858" t="s">
        <v>109</v>
      </c>
      <c r="L6858" t="s">
        <v>110</v>
      </c>
      <c r="M6858" t="s">
        <v>18</v>
      </c>
      <c r="N6858">
        <v>41</v>
      </c>
      <c r="O6858">
        <v>54</v>
      </c>
      <c r="P6858">
        <v>2214</v>
      </c>
      <c r="Q6858">
        <v>974</v>
      </c>
      <c r="R6858">
        <v>0.44</v>
      </c>
      <c r="S6858" t="s">
        <v>82</v>
      </c>
      <c r="T6858" t="str">
        <f>IF(Table1[[#This Row],[Units Sold]]&gt; 700,"High Units","low Units")</f>
        <v>low Units</v>
      </c>
      <c r="U6858">
        <f>SUM(Table1[[#This Row],[Operating Profit]])/SUM(Table1[Operating Profit])*100</f>
        <v>2.9325414130698289E-4</v>
      </c>
      <c r="V6858">
        <f>SUM(Table1[[#This Row],[Price per Unit]]*Table1[[#This Row],[Units Sold]])</f>
        <v>2214</v>
      </c>
      <c r="W6858">
        <f>SUM(Table1[[#This Row],[Total Sales]]-Table1[[#This Row],[Operating Profit]])</f>
        <v>1240</v>
      </c>
      <c r="X6858">
        <f>SUM(Table1[[#This Row],[Total Sales]]-Table1[[#This Row],[Cost]])</f>
        <v>974</v>
      </c>
      <c r="Y6858">
        <f>SUM(Table1[[#This Row],[profit/loss]])/SUM(Table1[profit/loss])</f>
        <v>2.932541413069829E-6</v>
      </c>
    </row>
    <row r="6859" spans="1:25" x14ac:dyDescent="0.3">
      <c r="A6859" t="s">
        <v>25</v>
      </c>
      <c r="B6859" t="s">
        <v>82</v>
      </c>
      <c r="C6859">
        <v>1185732</v>
      </c>
      <c r="D6859" s="9">
        <v>44326</v>
      </c>
      <c r="E6859" s="8" t="str">
        <f>TEXT(Table1[[#This Row],[Invoice Date]],"dd-mm-yyyy")</f>
        <v>10-05-2021</v>
      </c>
      <c r="F6859" s="1" t="str">
        <f t="shared" si="428"/>
        <v>May</v>
      </c>
      <c r="G6859" s="1" t="str">
        <f t="shared" si="429"/>
        <v>2021</v>
      </c>
      <c r="H6859" s="1" t="str">
        <f t="shared" si="430"/>
        <v>Monday</v>
      </c>
      <c r="I6859" s="1" t="str">
        <f t="shared" si="431"/>
        <v>10</v>
      </c>
      <c r="J6859" t="s">
        <v>35</v>
      </c>
      <c r="K6859" t="s">
        <v>109</v>
      </c>
      <c r="L6859" t="s">
        <v>110</v>
      </c>
      <c r="M6859" t="s">
        <v>19</v>
      </c>
      <c r="N6859">
        <v>37</v>
      </c>
      <c r="O6859">
        <v>51</v>
      </c>
      <c r="P6859">
        <v>1887</v>
      </c>
      <c r="Q6859">
        <v>811</v>
      </c>
      <c r="R6859">
        <v>0.43</v>
      </c>
      <c r="S6859" t="s">
        <v>82</v>
      </c>
      <c r="T6859" t="str">
        <f>IF(Table1[[#This Row],[Units Sold]]&gt; 700,"High Units","low Units")</f>
        <v>low Units</v>
      </c>
      <c r="U6859">
        <f>SUM(Table1[[#This Row],[Operating Profit]])/SUM(Table1[Operating Profit])*100</f>
        <v>2.4417772956875067E-4</v>
      </c>
      <c r="V6859">
        <f>SUM(Table1[[#This Row],[Price per Unit]]*Table1[[#This Row],[Units Sold]])</f>
        <v>1887</v>
      </c>
      <c r="W6859">
        <f>SUM(Table1[[#This Row],[Total Sales]]-Table1[[#This Row],[Operating Profit]])</f>
        <v>1076</v>
      </c>
      <c r="X6859">
        <f>SUM(Table1[[#This Row],[Total Sales]]-Table1[[#This Row],[Cost]])</f>
        <v>811</v>
      </c>
      <c r="Y6859">
        <f>SUM(Table1[[#This Row],[profit/loss]])/SUM(Table1[profit/loss])</f>
        <v>2.4417772956875065E-6</v>
      </c>
    </row>
    <row r="6860" spans="1:25" x14ac:dyDescent="0.3">
      <c r="A6860" t="s">
        <v>25</v>
      </c>
      <c r="B6860" t="s">
        <v>82</v>
      </c>
      <c r="C6860">
        <v>1185732</v>
      </c>
      <c r="D6860" s="9">
        <v>44326</v>
      </c>
      <c r="E6860" s="8" t="str">
        <f>TEXT(Table1[[#This Row],[Invoice Date]],"dd-mm-yyyy")</f>
        <v>10-05-2021</v>
      </c>
      <c r="F6860" s="1" t="str">
        <f t="shared" si="428"/>
        <v>May</v>
      </c>
      <c r="G6860" s="1" t="str">
        <f t="shared" si="429"/>
        <v>2021</v>
      </c>
      <c r="H6860" s="1" t="str">
        <f t="shared" si="430"/>
        <v>Monday</v>
      </c>
      <c r="I6860" s="1" t="str">
        <f t="shared" si="431"/>
        <v>10</v>
      </c>
      <c r="J6860" t="s">
        <v>35</v>
      </c>
      <c r="K6860" t="s">
        <v>109</v>
      </c>
      <c r="L6860" t="s">
        <v>110</v>
      </c>
      <c r="M6860" t="s">
        <v>20</v>
      </c>
      <c r="N6860">
        <v>36</v>
      </c>
      <c r="O6860">
        <v>26</v>
      </c>
      <c r="P6860">
        <v>936</v>
      </c>
      <c r="Q6860">
        <v>412</v>
      </c>
      <c r="R6860">
        <v>0.44</v>
      </c>
      <c r="S6860" t="s">
        <v>82</v>
      </c>
      <c r="T6860" t="str">
        <f>IF(Table1[[#This Row],[Units Sold]]&gt; 700,"High Units","low Units")</f>
        <v>low Units</v>
      </c>
      <c r="U6860">
        <f>SUM(Table1[[#This Row],[Operating Profit]])/SUM(Table1[Operating Profit])*100</f>
        <v>1.2404589960829255E-4</v>
      </c>
      <c r="V6860">
        <f>SUM(Table1[[#This Row],[Price per Unit]]*Table1[[#This Row],[Units Sold]])</f>
        <v>936</v>
      </c>
      <c r="W6860">
        <f>SUM(Table1[[#This Row],[Total Sales]]-Table1[[#This Row],[Operating Profit]])</f>
        <v>524</v>
      </c>
      <c r="X6860">
        <f>SUM(Table1[[#This Row],[Total Sales]]-Table1[[#This Row],[Cost]])</f>
        <v>412</v>
      </c>
      <c r="Y6860">
        <f>SUM(Table1[[#This Row],[profit/loss]])/SUM(Table1[profit/loss])</f>
        <v>1.2404589960829255E-6</v>
      </c>
    </row>
    <row r="6861" spans="1:25" x14ac:dyDescent="0.3">
      <c r="A6861" t="s">
        <v>25</v>
      </c>
      <c r="B6861" t="s">
        <v>82</v>
      </c>
      <c r="C6861">
        <v>1185732</v>
      </c>
      <c r="D6861" s="9">
        <v>44326</v>
      </c>
      <c r="E6861" s="8" t="str">
        <f>TEXT(Table1[[#This Row],[Invoice Date]],"dd-mm-yyyy")</f>
        <v>10-05-2021</v>
      </c>
      <c r="F6861" s="1" t="str">
        <f t="shared" si="428"/>
        <v>May</v>
      </c>
      <c r="G6861" s="1" t="str">
        <f t="shared" si="429"/>
        <v>2021</v>
      </c>
      <c r="H6861" s="1" t="str">
        <f t="shared" si="430"/>
        <v>Monday</v>
      </c>
      <c r="I6861" s="1" t="str">
        <f t="shared" si="431"/>
        <v>10</v>
      </c>
      <c r="J6861" t="s">
        <v>35</v>
      </c>
      <c r="K6861" t="s">
        <v>109</v>
      </c>
      <c r="L6861" t="s">
        <v>110</v>
      </c>
      <c r="M6861" t="s">
        <v>21</v>
      </c>
      <c r="N6861">
        <v>46</v>
      </c>
      <c r="O6861">
        <v>31</v>
      </c>
      <c r="P6861">
        <v>1426</v>
      </c>
      <c r="Q6861">
        <v>684</v>
      </c>
      <c r="R6861">
        <v>0.48</v>
      </c>
      <c r="S6861" t="s">
        <v>82</v>
      </c>
      <c r="T6861" t="str">
        <f>IF(Table1[[#This Row],[Units Sold]]&gt; 700,"High Units","low Units")</f>
        <v>low Units</v>
      </c>
      <c r="U6861">
        <f>SUM(Table1[[#This Row],[Operating Profit]])/SUM(Table1[Operating Profit])*100</f>
        <v>2.0594027993221388E-4</v>
      </c>
      <c r="V6861">
        <f>SUM(Table1[[#This Row],[Price per Unit]]*Table1[[#This Row],[Units Sold]])</f>
        <v>1426</v>
      </c>
      <c r="W6861">
        <f>SUM(Table1[[#This Row],[Total Sales]]-Table1[[#This Row],[Operating Profit]])</f>
        <v>742</v>
      </c>
      <c r="X6861">
        <f>SUM(Table1[[#This Row],[Total Sales]]-Table1[[#This Row],[Cost]])</f>
        <v>684</v>
      </c>
      <c r="Y6861">
        <f>SUM(Table1[[#This Row],[profit/loss]])/SUM(Table1[profit/loss])</f>
        <v>2.0594027993221387E-6</v>
      </c>
    </row>
    <row r="6862" spans="1:25" x14ac:dyDescent="0.3">
      <c r="A6862" t="s">
        <v>25</v>
      </c>
      <c r="B6862" t="s">
        <v>82</v>
      </c>
      <c r="C6862">
        <v>1185732</v>
      </c>
      <c r="D6862" s="9">
        <v>44326</v>
      </c>
      <c r="E6862" s="8" t="str">
        <f>TEXT(Table1[[#This Row],[Invoice Date]],"dd-mm-yyyy")</f>
        <v>10-05-2021</v>
      </c>
      <c r="F6862" s="1" t="str">
        <f t="shared" si="428"/>
        <v>May</v>
      </c>
      <c r="G6862" s="1" t="str">
        <f t="shared" si="429"/>
        <v>2021</v>
      </c>
      <c r="H6862" s="1" t="str">
        <f t="shared" si="430"/>
        <v>Monday</v>
      </c>
      <c r="I6862" s="1" t="str">
        <f t="shared" si="431"/>
        <v>10</v>
      </c>
      <c r="J6862" t="s">
        <v>35</v>
      </c>
      <c r="K6862" t="s">
        <v>109</v>
      </c>
      <c r="L6862" t="s">
        <v>110</v>
      </c>
      <c r="M6862" t="s">
        <v>22</v>
      </c>
      <c r="N6862">
        <v>52</v>
      </c>
      <c r="O6862">
        <v>75</v>
      </c>
      <c r="P6862">
        <v>3900</v>
      </c>
      <c r="Q6862">
        <v>1989</v>
      </c>
      <c r="R6862">
        <v>0.51</v>
      </c>
      <c r="S6862" t="s">
        <v>82</v>
      </c>
      <c r="T6862" t="str">
        <f>IF(Table1[[#This Row],[Units Sold]]&gt; 700,"High Units","low Units")</f>
        <v>low Units</v>
      </c>
      <c r="U6862">
        <f>SUM(Table1[[#This Row],[Operating Profit]])/SUM(Table1[Operating Profit])*100</f>
        <v>5.9885265611867445E-4</v>
      </c>
      <c r="V6862">
        <f>SUM(Table1[[#This Row],[Price per Unit]]*Table1[[#This Row],[Units Sold]])</f>
        <v>3900</v>
      </c>
      <c r="W6862">
        <f>SUM(Table1[[#This Row],[Total Sales]]-Table1[[#This Row],[Operating Profit]])</f>
        <v>1911</v>
      </c>
      <c r="X6862">
        <f>SUM(Table1[[#This Row],[Total Sales]]-Table1[[#This Row],[Cost]])</f>
        <v>1989</v>
      </c>
      <c r="Y6862">
        <f>SUM(Table1[[#This Row],[profit/loss]])/SUM(Table1[profit/loss])</f>
        <v>5.988526561186745E-6</v>
      </c>
    </row>
    <row r="6863" spans="1:25" x14ac:dyDescent="0.3">
      <c r="A6863" t="s">
        <v>25</v>
      </c>
      <c r="B6863" t="s">
        <v>82</v>
      </c>
      <c r="C6863">
        <v>1185732</v>
      </c>
      <c r="D6863" s="9">
        <v>44356</v>
      </c>
      <c r="E6863" s="8" t="str">
        <f>TEXT(Table1[[#This Row],[Invoice Date]],"dd-mm-yyyy")</f>
        <v>09-06-2021</v>
      </c>
      <c r="F6863" s="1" t="str">
        <f t="shared" si="428"/>
        <v>June</v>
      </c>
      <c r="G6863" s="1" t="str">
        <f t="shared" si="429"/>
        <v>2021</v>
      </c>
      <c r="H6863" s="1" t="str">
        <f t="shared" si="430"/>
        <v>Wednesday</v>
      </c>
      <c r="I6863" s="1" t="str">
        <f t="shared" si="431"/>
        <v>09</v>
      </c>
      <c r="J6863" t="s">
        <v>35</v>
      </c>
      <c r="K6863" t="s">
        <v>109</v>
      </c>
      <c r="L6863" t="s">
        <v>110</v>
      </c>
      <c r="M6863" t="s">
        <v>16</v>
      </c>
      <c r="N6863">
        <v>36</v>
      </c>
      <c r="O6863">
        <v>125</v>
      </c>
      <c r="P6863">
        <v>4500</v>
      </c>
      <c r="Q6863">
        <v>2025</v>
      </c>
      <c r="R6863">
        <v>0.45</v>
      </c>
      <c r="S6863" t="s">
        <v>82</v>
      </c>
      <c r="T6863" t="str">
        <f>IF(Table1[[#This Row],[Units Sold]]&gt; 700,"High Units","low Units")</f>
        <v>low Units</v>
      </c>
      <c r="U6863">
        <f>SUM(Table1[[#This Row],[Operating Profit]])/SUM(Table1[Operating Profit])*100</f>
        <v>6.0969161822036996E-4</v>
      </c>
      <c r="V6863">
        <f>SUM(Table1[[#This Row],[Price per Unit]]*Table1[[#This Row],[Units Sold]])</f>
        <v>4500</v>
      </c>
      <c r="W6863">
        <f>SUM(Table1[[#This Row],[Total Sales]]-Table1[[#This Row],[Operating Profit]])</f>
        <v>2475</v>
      </c>
      <c r="X6863">
        <f>SUM(Table1[[#This Row],[Total Sales]]-Table1[[#This Row],[Cost]])</f>
        <v>2025</v>
      </c>
      <c r="Y6863">
        <f>SUM(Table1[[#This Row],[profit/loss]])/SUM(Table1[profit/loss])</f>
        <v>6.0969161822036992E-6</v>
      </c>
    </row>
    <row r="6864" spans="1:25" x14ac:dyDescent="0.3">
      <c r="A6864" t="s">
        <v>25</v>
      </c>
      <c r="B6864" t="s">
        <v>82</v>
      </c>
      <c r="C6864">
        <v>1185732</v>
      </c>
      <c r="D6864" s="9">
        <v>44356</v>
      </c>
      <c r="E6864" s="8" t="str">
        <f>TEXT(Table1[[#This Row],[Invoice Date]],"dd-mm-yyyy")</f>
        <v>09-06-2021</v>
      </c>
      <c r="F6864" s="1" t="str">
        <f t="shared" si="428"/>
        <v>June</v>
      </c>
      <c r="G6864" s="1" t="str">
        <f t="shared" si="429"/>
        <v>2021</v>
      </c>
      <c r="H6864" s="1" t="str">
        <f t="shared" si="430"/>
        <v>Wednesday</v>
      </c>
      <c r="I6864" s="1" t="str">
        <f t="shared" si="431"/>
        <v>09</v>
      </c>
      <c r="J6864" t="s">
        <v>35</v>
      </c>
      <c r="K6864" t="s">
        <v>109</v>
      </c>
      <c r="L6864" t="s">
        <v>110</v>
      </c>
      <c r="M6864" t="s">
        <v>18</v>
      </c>
      <c r="N6864">
        <v>32</v>
      </c>
      <c r="O6864">
        <v>65</v>
      </c>
      <c r="P6864">
        <v>2080</v>
      </c>
      <c r="Q6864">
        <v>894</v>
      </c>
      <c r="R6864">
        <v>0.43</v>
      </c>
      <c r="S6864" t="s">
        <v>82</v>
      </c>
      <c r="T6864" t="str">
        <f>IF(Table1[[#This Row],[Units Sold]]&gt; 700,"High Units","low Units")</f>
        <v>low Units</v>
      </c>
      <c r="U6864">
        <f>SUM(Table1[[#This Row],[Operating Profit]])/SUM(Table1[Operating Profit])*100</f>
        <v>2.6916755885877074E-4</v>
      </c>
      <c r="V6864">
        <f>SUM(Table1[[#This Row],[Price per Unit]]*Table1[[#This Row],[Units Sold]])</f>
        <v>2080</v>
      </c>
      <c r="W6864">
        <f>SUM(Table1[[#This Row],[Total Sales]]-Table1[[#This Row],[Operating Profit]])</f>
        <v>1186</v>
      </c>
      <c r="X6864">
        <f>SUM(Table1[[#This Row],[Total Sales]]-Table1[[#This Row],[Cost]])</f>
        <v>894</v>
      </c>
      <c r="Y6864">
        <f>SUM(Table1[[#This Row],[profit/loss]])/SUM(Table1[profit/loss])</f>
        <v>2.6916755885877074E-6</v>
      </c>
    </row>
    <row r="6865" spans="1:25" x14ac:dyDescent="0.3">
      <c r="A6865" t="s">
        <v>25</v>
      </c>
      <c r="B6865" t="s">
        <v>82</v>
      </c>
      <c r="C6865">
        <v>1185732</v>
      </c>
      <c r="D6865" s="9">
        <v>44356</v>
      </c>
      <c r="E6865" s="8" t="str">
        <f>TEXT(Table1[[#This Row],[Invoice Date]],"dd-mm-yyyy")</f>
        <v>09-06-2021</v>
      </c>
      <c r="F6865" s="1" t="str">
        <f t="shared" si="428"/>
        <v>June</v>
      </c>
      <c r="G6865" s="1" t="str">
        <f t="shared" si="429"/>
        <v>2021</v>
      </c>
      <c r="H6865" s="1" t="str">
        <f t="shared" si="430"/>
        <v>Wednesday</v>
      </c>
      <c r="I6865" s="1" t="str">
        <f t="shared" si="431"/>
        <v>09</v>
      </c>
      <c r="J6865" t="s">
        <v>35</v>
      </c>
      <c r="K6865" t="s">
        <v>109</v>
      </c>
      <c r="L6865" t="s">
        <v>110</v>
      </c>
      <c r="M6865" t="s">
        <v>19</v>
      </c>
      <c r="N6865">
        <v>27</v>
      </c>
      <c r="O6865">
        <v>60</v>
      </c>
      <c r="P6865">
        <v>1620</v>
      </c>
      <c r="Q6865">
        <v>648</v>
      </c>
      <c r="R6865">
        <v>0.4</v>
      </c>
      <c r="S6865" t="s">
        <v>82</v>
      </c>
      <c r="T6865" t="str">
        <f>IF(Table1[[#This Row],[Units Sold]]&gt; 700,"High Units","low Units")</f>
        <v>low Units</v>
      </c>
      <c r="U6865">
        <f>SUM(Table1[[#This Row],[Operating Profit]])/SUM(Table1[Operating Profit])*100</f>
        <v>1.951013178305184E-4</v>
      </c>
      <c r="V6865">
        <f>SUM(Table1[[#This Row],[Price per Unit]]*Table1[[#This Row],[Units Sold]])</f>
        <v>1620</v>
      </c>
      <c r="W6865">
        <f>SUM(Table1[[#This Row],[Total Sales]]-Table1[[#This Row],[Operating Profit]])</f>
        <v>972</v>
      </c>
      <c r="X6865">
        <f>SUM(Table1[[#This Row],[Total Sales]]-Table1[[#This Row],[Cost]])</f>
        <v>648</v>
      </c>
      <c r="Y6865">
        <f>SUM(Table1[[#This Row],[profit/loss]])/SUM(Table1[profit/loss])</f>
        <v>1.9510131783051841E-6</v>
      </c>
    </row>
    <row r="6866" spans="1:25" x14ac:dyDescent="0.3">
      <c r="A6866" t="s">
        <v>25</v>
      </c>
      <c r="B6866" t="s">
        <v>82</v>
      </c>
      <c r="C6866">
        <v>1185732</v>
      </c>
      <c r="D6866" s="9">
        <v>44356</v>
      </c>
      <c r="E6866" s="8" t="str">
        <f>TEXT(Table1[[#This Row],[Invoice Date]],"dd-mm-yyyy")</f>
        <v>09-06-2021</v>
      </c>
      <c r="F6866" s="1" t="str">
        <f t="shared" si="428"/>
        <v>June</v>
      </c>
      <c r="G6866" s="1" t="str">
        <f t="shared" si="429"/>
        <v>2021</v>
      </c>
      <c r="H6866" s="1" t="str">
        <f t="shared" si="430"/>
        <v>Wednesday</v>
      </c>
      <c r="I6866" s="1" t="str">
        <f t="shared" si="431"/>
        <v>09</v>
      </c>
      <c r="J6866" t="s">
        <v>35</v>
      </c>
      <c r="K6866" t="s">
        <v>109</v>
      </c>
      <c r="L6866" t="s">
        <v>110</v>
      </c>
      <c r="M6866" t="s">
        <v>20</v>
      </c>
      <c r="N6866">
        <v>29</v>
      </c>
      <c r="O6866">
        <v>51</v>
      </c>
      <c r="P6866">
        <v>1479</v>
      </c>
      <c r="Q6866">
        <v>621</v>
      </c>
      <c r="R6866">
        <v>0.42</v>
      </c>
      <c r="S6866" t="s">
        <v>82</v>
      </c>
      <c r="T6866" t="str">
        <f>IF(Table1[[#This Row],[Units Sold]]&gt; 700,"High Units","low Units")</f>
        <v>low Units</v>
      </c>
      <c r="U6866">
        <f>SUM(Table1[[#This Row],[Operating Profit]])/SUM(Table1[Operating Profit])*100</f>
        <v>1.869720962542468E-4</v>
      </c>
      <c r="V6866">
        <f>SUM(Table1[[#This Row],[Price per Unit]]*Table1[[#This Row],[Units Sold]])</f>
        <v>1479</v>
      </c>
      <c r="W6866">
        <f>SUM(Table1[[#This Row],[Total Sales]]-Table1[[#This Row],[Operating Profit]])</f>
        <v>858</v>
      </c>
      <c r="X6866">
        <f>SUM(Table1[[#This Row],[Total Sales]]-Table1[[#This Row],[Cost]])</f>
        <v>621</v>
      </c>
      <c r="Y6866">
        <f>SUM(Table1[[#This Row],[profit/loss]])/SUM(Table1[profit/loss])</f>
        <v>1.8697209625424679E-6</v>
      </c>
    </row>
    <row r="6867" spans="1:25" x14ac:dyDescent="0.3">
      <c r="A6867" t="s">
        <v>25</v>
      </c>
      <c r="B6867" t="s">
        <v>82</v>
      </c>
      <c r="C6867">
        <v>1185732</v>
      </c>
      <c r="D6867" s="9">
        <v>44356</v>
      </c>
      <c r="E6867" s="8" t="str">
        <f>TEXT(Table1[[#This Row],[Invoice Date]],"dd-mm-yyyy")</f>
        <v>09-06-2021</v>
      </c>
      <c r="F6867" s="1" t="str">
        <f t="shared" si="428"/>
        <v>June</v>
      </c>
      <c r="G6867" s="1" t="str">
        <f t="shared" si="429"/>
        <v>2021</v>
      </c>
      <c r="H6867" s="1" t="str">
        <f t="shared" si="430"/>
        <v>Wednesday</v>
      </c>
      <c r="I6867" s="1" t="str">
        <f t="shared" si="431"/>
        <v>09</v>
      </c>
      <c r="J6867" t="s">
        <v>35</v>
      </c>
      <c r="K6867" t="s">
        <v>109</v>
      </c>
      <c r="L6867" t="s">
        <v>110</v>
      </c>
      <c r="M6867" t="s">
        <v>21</v>
      </c>
      <c r="N6867">
        <v>38</v>
      </c>
      <c r="O6867">
        <v>47</v>
      </c>
      <c r="P6867">
        <v>1786</v>
      </c>
      <c r="Q6867">
        <v>822</v>
      </c>
      <c r="R6867">
        <v>0.46</v>
      </c>
      <c r="S6867" t="s">
        <v>82</v>
      </c>
      <c r="T6867" t="str">
        <f>IF(Table1[[#This Row],[Units Sold]]&gt; 700,"High Units","low Units")</f>
        <v>low Units</v>
      </c>
      <c r="U6867">
        <f>SUM(Table1[[#This Row],[Operating Profit]])/SUM(Table1[Operating Profit])*100</f>
        <v>2.4748963465537983E-4</v>
      </c>
      <c r="V6867">
        <f>SUM(Table1[[#This Row],[Price per Unit]]*Table1[[#This Row],[Units Sold]])</f>
        <v>1786</v>
      </c>
      <c r="W6867">
        <f>SUM(Table1[[#This Row],[Total Sales]]-Table1[[#This Row],[Operating Profit]])</f>
        <v>964</v>
      </c>
      <c r="X6867">
        <f>SUM(Table1[[#This Row],[Total Sales]]-Table1[[#This Row],[Cost]])</f>
        <v>822</v>
      </c>
      <c r="Y6867">
        <f>SUM(Table1[[#This Row],[profit/loss]])/SUM(Table1[profit/loss])</f>
        <v>2.4748963465537981E-6</v>
      </c>
    </row>
    <row r="6868" spans="1:25" x14ac:dyDescent="0.3">
      <c r="A6868" t="s">
        <v>25</v>
      </c>
      <c r="B6868" t="s">
        <v>82</v>
      </c>
      <c r="C6868">
        <v>1185732</v>
      </c>
      <c r="D6868" s="9">
        <v>44356</v>
      </c>
      <c r="E6868" s="8" t="str">
        <f>TEXT(Table1[[#This Row],[Invoice Date]],"dd-mm-yyyy")</f>
        <v>09-06-2021</v>
      </c>
      <c r="F6868" s="1" t="str">
        <f t="shared" si="428"/>
        <v>June</v>
      </c>
      <c r="G6868" s="1" t="str">
        <f t="shared" si="429"/>
        <v>2021</v>
      </c>
      <c r="H6868" s="1" t="str">
        <f t="shared" si="430"/>
        <v>Wednesday</v>
      </c>
      <c r="I6868" s="1" t="str">
        <f t="shared" si="431"/>
        <v>09</v>
      </c>
      <c r="J6868" t="s">
        <v>35</v>
      </c>
      <c r="K6868" t="s">
        <v>109</v>
      </c>
      <c r="L6868" t="s">
        <v>110</v>
      </c>
      <c r="M6868" t="s">
        <v>22</v>
      </c>
      <c r="N6868">
        <v>51</v>
      </c>
      <c r="O6868">
        <v>91</v>
      </c>
      <c r="P6868">
        <v>4641</v>
      </c>
      <c r="Q6868">
        <v>2506</v>
      </c>
      <c r="R6868">
        <v>0.54</v>
      </c>
      <c r="S6868" t="s">
        <v>82</v>
      </c>
      <c r="T6868" t="str">
        <f>IF(Table1[[#This Row],[Units Sold]]&gt; 700,"High Units","low Units")</f>
        <v>low Units</v>
      </c>
      <c r="U6868">
        <f>SUM(Table1[[#This Row],[Operating Profit]])/SUM(Table1[Operating Profit])*100</f>
        <v>7.5451219519024552E-4</v>
      </c>
      <c r="V6868">
        <f>SUM(Table1[[#This Row],[Price per Unit]]*Table1[[#This Row],[Units Sold]])</f>
        <v>4641</v>
      </c>
      <c r="W6868">
        <f>SUM(Table1[[#This Row],[Total Sales]]-Table1[[#This Row],[Operating Profit]])</f>
        <v>2135</v>
      </c>
      <c r="X6868">
        <f>SUM(Table1[[#This Row],[Total Sales]]-Table1[[#This Row],[Cost]])</f>
        <v>2506</v>
      </c>
      <c r="Y6868">
        <f>SUM(Table1[[#This Row],[profit/loss]])/SUM(Table1[profit/loss])</f>
        <v>7.5451219519024548E-6</v>
      </c>
    </row>
    <row r="6869" spans="1:25" x14ac:dyDescent="0.3">
      <c r="A6869" t="s">
        <v>25</v>
      </c>
      <c r="B6869" t="s">
        <v>82</v>
      </c>
      <c r="C6869">
        <v>1185732</v>
      </c>
      <c r="D6869" s="9">
        <v>44385</v>
      </c>
      <c r="E6869" s="8" t="str">
        <f>TEXT(Table1[[#This Row],[Invoice Date]],"dd-mm-yyyy")</f>
        <v>08-07-2021</v>
      </c>
      <c r="F6869" s="1" t="str">
        <f t="shared" si="428"/>
        <v>July</v>
      </c>
      <c r="G6869" s="1" t="str">
        <f t="shared" si="429"/>
        <v>2021</v>
      </c>
      <c r="H6869" s="1" t="str">
        <f t="shared" si="430"/>
        <v>Thursday</v>
      </c>
      <c r="I6869" s="1" t="str">
        <f t="shared" si="431"/>
        <v>08</v>
      </c>
      <c r="J6869" t="s">
        <v>35</v>
      </c>
      <c r="K6869" t="s">
        <v>109</v>
      </c>
      <c r="L6869" t="s">
        <v>110</v>
      </c>
      <c r="M6869" t="s">
        <v>16</v>
      </c>
      <c r="N6869">
        <v>48</v>
      </c>
      <c r="O6869">
        <v>160</v>
      </c>
      <c r="P6869">
        <v>7680</v>
      </c>
      <c r="Q6869">
        <v>3763</v>
      </c>
      <c r="R6869">
        <v>0.49</v>
      </c>
      <c r="S6869" t="s">
        <v>82</v>
      </c>
      <c r="T6869" t="str">
        <f>IF(Table1[[#This Row],[Units Sold]]&gt; 700,"High Units","low Units")</f>
        <v>low Units</v>
      </c>
      <c r="U6869">
        <f>SUM(Table1[[#This Row],[Operating Profit]])/SUM(Table1[Operating Profit])*100</f>
        <v>1.1329726219077788E-3</v>
      </c>
      <c r="V6869">
        <f>SUM(Table1[[#This Row],[Price per Unit]]*Table1[[#This Row],[Units Sold]])</f>
        <v>7680</v>
      </c>
      <c r="W6869">
        <f>SUM(Table1[[#This Row],[Total Sales]]-Table1[[#This Row],[Operating Profit]])</f>
        <v>3917</v>
      </c>
      <c r="X6869">
        <f>SUM(Table1[[#This Row],[Total Sales]]-Table1[[#This Row],[Cost]])</f>
        <v>3763</v>
      </c>
      <c r="Y6869">
        <f>SUM(Table1[[#This Row],[profit/loss]])/SUM(Table1[profit/loss])</f>
        <v>1.1329726219077788E-5</v>
      </c>
    </row>
    <row r="6870" spans="1:25" x14ac:dyDescent="0.3">
      <c r="A6870" t="s">
        <v>25</v>
      </c>
      <c r="B6870" t="s">
        <v>82</v>
      </c>
      <c r="C6870">
        <v>1185732</v>
      </c>
      <c r="D6870" s="9">
        <v>44385</v>
      </c>
      <c r="E6870" s="8" t="str">
        <f>TEXT(Table1[[#This Row],[Invoice Date]],"dd-mm-yyyy")</f>
        <v>08-07-2021</v>
      </c>
      <c r="F6870" s="1" t="str">
        <f t="shared" si="428"/>
        <v>July</v>
      </c>
      <c r="G6870" s="1" t="str">
        <f t="shared" si="429"/>
        <v>2021</v>
      </c>
      <c r="H6870" s="1" t="str">
        <f t="shared" si="430"/>
        <v>Thursday</v>
      </c>
      <c r="I6870" s="1" t="str">
        <f t="shared" si="431"/>
        <v>08</v>
      </c>
      <c r="J6870" t="s">
        <v>35</v>
      </c>
      <c r="K6870" t="s">
        <v>109</v>
      </c>
      <c r="L6870" t="s">
        <v>110</v>
      </c>
      <c r="M6870" t="s">
        <v>18</v>
      </c>
      <c r="N6870">
        <v>44</v>
      </c>
      <c r="O6870">
        <v>84</v>
      </c>
      <c r="P6870">
        <v>3696</v>
      </c>
      <c r="Q6870">
        <v>1589</v>
      </c>
      <c r="R6870">
        <v>0.43</v>
      </c>
      <c r="S6870" t="s">
        <v>82</v>
      </c>
      <c r="T6870" t="str">
        <f>IF(Table1[[#This Row],[Units Sold]]&gt; 700,"High Units","low Units")</f>
        <v>low Units</v>
      </c>
      <c r="U6870">
        <f>SUM(Table1[[#This Row],[Operating Profit]])/SUM(Table1[Operating Profit])*100</f>
        <v>4.784197438776137E-4</v>
      </c>
      <c r="V6870">
        <f>SUM(Table1[[#This Row],[Price per Unit]]*Table1[[#This Row],[Units Sold]])</f>
        <v>3696</v>
      </c>
      <c r="W6870">
        <f>SUM(Table1[[#This Row],[Total Sales]]-Table1[[#This Row],[Operating Profit]])</f>
        <v>2107</v>
      </c>
      <c r="X6870">
        <f>SUM(Table1[[#This Row],[Total Sales]]-Table1[[#This Row],[Cost]])</f>
        <v>1589</v>
      </c>
      <c r="Y6870">
        <f>SUM(Table1[[#This Row],[profit/loss]])/SUM(Table1[profit/loss])</f>
        <v>4.7841974387761372E-6</v>
      </c>
    </row>
    <row r="6871" spans="1:25" x14ac:dyDescent="0.3">
      <c r="A6871" t="s">
        <v>25</v>
      </c>
      <c r="B6871" t="s">
        <v>82</v>
      </c>
      <c r="C6871">
        <v>1185732</v>
      </c>
      <c r="D6871" s="9">
        <v>44385</v>
      </c>
      <c r="E6871" s="8" t="str">
        <f>TEXT(Table1[[#This Row],[Invoice Date]],"dd-mm-yyyy")</f>
        <v>08-07-2021</v>
      </c>
      <c r="F6871" s="1" t="str">
        <f t="shared" si="428"/>
        <v>July</v>
      </c>
      <c r="G6871" s="1" t="str">
        <f t="shared" si="429"/>
        <v>2021</v>
      </c>
      <c r="H6871" s="1" t="str">
        <f t="shared" si="430"/>
        <v>Thursday</v>
      </c>
      <c r="I6871" s="1" t="str">
        <f t="shared" si="431"/>
        <v>08</v>
      </c>
      <c r="J6871" t="s">
        <v>35</v>
      </c>
      <c r="K6871" t="s">
        <v>109</v>
      </c>
      <c r="L6871" t="s">
        <v>110</v>
      </c>
      <c r="M6871" t="s">
        <v>19</v>
      </c>
      <c r="N6871">
        <v>37</v>
      </c>
      <c r="O6871">
        <v>59</v>
      </c>
      <c r="P6871">
        <v>2183</v>
      </c>
      <c r="Q6871">
        <v>873</v>
      </c>
      <c r="R6871">
        <v>0.4</v>
      </c>
      <c r="S6871" t="s">
        <v>82</v>
      </c>
      <c r="T6871" t="str">
        <f>IF(Table1[[#This Row],[Units Sold]]&gt; 700,"High Units","low Units")</f>
        <v>low Units</v>
      </c>
      <c r="U6871">
        <f>SUM(Table1[[#This Row],[Operating Profit]])/SUM(Table1[Operating Profit])*100</f>
        <v>2.6284483096611507E-4</v>
      </c>
      <c r="V6871">
        <f>SUM(Table1[[#This Row],[Price per Unit]]*Table1[[#This Row],[Units Sold]])</f>
        <v>2183</v>
      </c>
      <c r="W6871">
        <f>SUM(Table1[[#This Row],[Total Sales]]-Table1[[#This Row],[Operating Profit]])</f>
        <v>1310</v>
      </c>
      <c r="X6871">
        <f>SUM(Table1[[#This Row],[Total Sales]]-Table1[[#This Row],[Cost]])</f>
        <v>873</v>
      </c>
      <c r="Y6871">
        <f>SUM(Table1[[#This Row],[profit/loss]])/SUM(Table1[profit/loss])</f>
        <v>2.6284483096611506E-6</v>
      </c>
    </row>
    <row r="6872" spans="1:25" x14ac:dyDescent="0.3">
      <c r="A6872" t="s">
        <v>25</v>
      </c>
      <c r="B6872" t="s">
        <v>82</v>
      </c>
      <c r="C6872">
        <v>1185732</v>
      </c>
      <c r="D6872" s="9">
        <v>44385</v>
      </c>
      <c r="E6872" s="8" t="str">
        <f>TEXT(Table1[[#This Row],[Invoice Date]],"dd-mm-yyyy")</f>
        <v>08-07-2021</v>
      </c>
      <c r="F6872" s="1" t="str">
        <f t="shared" si="428"/>
        <v>July</v>
      </c>
      <c r="G6872" s="1" t="str">
        <f t="shared" si="429"/>
        <v>2021</v>
      </c>
      <c r="H6872" s="1" t="str">
        <f t="shared" si="430"/>
        <v>Thursday</v>
      </c>
      <c r="I6872" s="1" t="str">
        <f t="shared" si="431"/>
        <v>08</v>
      </c>
      <c r="J6872" t="s">
        <v>35</v>
      </c>
      <c r="K6872" t="s">
        <v>109</v>
      </c>
      <c r="L6872" t="s">
        <v>110</v>
      </c>
      <c r="M6872" t="s">
        <v>20</v>
      </c>
      <c r="N6872">
        <v>38</v>
      </c>
      <c r="O6872">
        <v>53</v>
      </c>
      <c r="P6872">
        <v>2014</v>
      </c>
      <c r="Q6872">
        <v>866</v>
      </c>
      <c r="R6872">
        <v>0.43</v>
      </c>
      <c r="S6872" t="s">
        <v>82</v>
      </c>
      <c r="T6872" t="str">
        <f>IF(Table1[[#This Row],[Units Sold]]&gt; 700,"High Units","low Units")</f>
        <v>low Units</v>
      </c>
      <c r="U6872">
        <f>SUM(Table1[[#This Row],[Operating Profit]])/SUM(Table1[Operating Profit])*100</f>
        <v>2.6073725500189648E-4</v>
      </c>
      <c r="V6872">
        <f>SUM(Table1[[#This Row],[Price per Unit]]*Table1[[#This Row],[Units Sold]])</f>
        <v>2014</v>
      </c>
      <c r="W6872">
        <f>SUM(Table1[[#This Row],[Total Sales]]-Table1[[#This Row],[Operating Profit]])</f>
        <v>1148</v>
      </c>
      <c r="X6872">
        <f>SUM(Table1[[#This Row],[Total Sales]]-Table1[[#This Row],[Cost]])</f>
        <v>866</v>
      </c>
      <c r="Y6872">
        <f>SUM(Table1[[#This Row],[profit/loss]])/SUM(Table1[profit/loss])</f>
        <v>2.607372550018965E-6</v>
      </c>
    </row>
    <row r="6873" spans="1:25" x14ac:dyDescent="0.3">
      <c r="A6873" t="s">
        <v>25</v>
      </c>
      <c r="B6873" t="s">
        <v>82</v>
      </c>
      <c r="C6873">
        <v>1185732</v>
      </c>
      <c r="D6873" s="9">
        <v>44385</v>
      </c>
      <c r="E6873" s="8" t="str">
        <f>TEXT(Table1[[#This Row],[Invoice Date]],"dd-mm-yyyy")</f>
        <v>08-07-2021</v>
      </c>
      <c r="F6873" s="1" t="str">
        <f t="shared" si="428"/>
        <v>July</v>
      </c>
      <c r="G6873" s="1" t="str">
        <f t="shared" si="429"/>
        <v>2021</v>
      </c>
      <c r="H6873" s="1" t="str">
        <f t="shared" si="430"/>
        <v>Thursday</v>
      </c>
      <c r="I6873" s="1" t="str">
        <f t="shared" si="431"/>
        <v>08</v>
      </c>
      <c r="J6873" t="s">
        <v>35</v>
      </c>
      <c r="K6873" t="s">
        <v>109</v>
      </c>
      <c r="L6873" t="s">
        <v>110</v>
      </c>
      <c r="M6873" t="s">
        <v>21</v>
      </c>
      <c r="N6873">
        <v>49</v>
      </c>
      <c r="O6873">
        <v>60</v>
      </c>
      <c r="P6873">
        <v>2940</v>
      </c>
      <c r="Q6873">
        <v>1352</v>
      </c>
      <c r="R6873">
        <v>0.46</v>
      </c>
      <c r="S6873" t="s">
        <v>82</v>
      </c>
      <c r="T6873" t="str">
        <f>IF(Table1[[#This Row],[Units Sold]]&gt; 700,"High Units","low Units")</f>
        <v>low Units</v>
      </c>
      <c r="U6873">
        <f>SUM(Table1[[#This Row],[Operating Profit]])/SUM(Table1[Operating Profit])*100</f>
        <v>4.0706324337478527E-4</v>
      </c>
      <c r="V6873">
        <f>SUM(Table1[[#This Row],[Price per Unit]]*Table1[[#This Row],[Units Sold]])</f>
        <v>2940</v>
      </c>
      <c r="W6873">
        <f>SUM(Table1[[#This Row],[Total Sales]]-Table1[[#This Row],[Operating Profit]])</f>
        <v>1588</v>
      </c>
      <c r="X6873">
        <f>SUM(Table1[[#This Row],[Total Sales]]-Table1[[#This Row],[Cost]])</f>
        <v>1352</v>
      </c>
      <c r="Y6873">
        <f>SUM(Table1[[#This Row],[profit/loss]])/SUM(Table1[profit/loss])</f>
        <v>4.0706324337478529E-6</v>
      </c>
    </row>
    <row r="6874" spans="1:25" x14ac:dyDescent="0.3">
      <c r="A6874" t="s">
        <v>25</v>
      </c>
      <c r="B6874" t="s">
        <v>82</v>
      </c>
      <c r="C6874">
        <v>1185732</v>
      </c>
      <c r="D6874" s="9">
        <v>44385</v>
      </c>
      <c r="E6874" s="8" t="str">
        <f>TEXT(Table1[[#This Row],[Invoice Date]],"dd-mm-yyyy")</f>
        <v>08-07-2021</v>
      </c>
      <c r="F6874" s="1" t="str">
        <f t="shared" si="428"/>
        <v>July</v>
      </c>
      <c r="G6874" s="1" t="str">
        <f t="shared" si="429"/>
        <v>2021</v>
      </c>
      <c r="H6874" s="1" t="str">
        <f t="shared" si="430"/>
        <v>Thursday</v>
      </c>
      <c r="I6874" s="1" t="str">
        <f t="shared" si="431"/>
        <v>08</v>
      </c>
      <c r="J6874" t="s">
        <v>35</v>
      </c>
      <c r="K6874" t="s">
        <v>109</v>
      </c>
      <c r="L6874" t="s">
        <v>110</v>
      </c>
      <c r="M6874" t="s">
        <v>22</v>
      </c>
      <c r="N6874">
        <v>54</v>
      </c>
      <c r="O6874">
        <v>98</v>
      </c>
      <c r="P6874">
        <v>5292</v>
      </c>
      <c r="Q6874">
        <v>2858</v>
      </c>
      <c r="R6874">
        <v>0.54</v>
      </c>
      <c r="S6874" t="s">
        <v>82</v>
      </c>
      <c r="T6874" t="str">
        <f>IF(Table1[[#This Row],[Units Sold]]&gt; 700,"High Units","low Units")</f>
        <v>low Units</v>
      </c>
      <c r="U6874">
        <f>SUM(Table1[[#This Row],[Operating Profit]])/SUM(Table1[Operating Profit])*100</f>
        <v>8.6049315796237901E-4</v>
      </c>
      <c r="V6874">
        <f>SUM(Table1[[#This Row],[Price per Unit]]*Table1[[#This Row],[Units Sold]])</f>
        <v>5292</v>
      </c>
      <c r="W6874">
        <f>SUM(Table1[[#This Row],[Total Sales]]-Table1[[#This Row],[Operating Profit]])</f>
        <v>2434</v>
      </c>
      <c r="X6874">
        <f>SUM(Table1[[#This Row],[Total Sales]]-Table1[[#This Row],[Cost]])</f>
        <v>2858</v>
      </c>
      <c r="Y6874">
        <f>SUM(Table1[[#This Row],[profit/loss]])/SUM(Table1[profit/loss])</f>
        <v>8.6049315796237897E-6</v>
      </c>
    </row>
    <row r="6875" spans="1:25" x14ac:dyDescent="0.3">
      <c r="A6875" t="s">
        <v>25</v>
      </c>
      <c r="B6875" t="s">
        <v>82</v>
      </c>
      <c r="C6875">
        <v>1185732</v>
      </c>
      <c r="D6875" s="9">
        <v>44417</v>
      </c>
      <c r="E6875" s="8" t="str">
        <f>TEXT(Table1[[#This Row],[Invoice Date]],"dd-mm-yyyy")</f>
        <v>09-08-2021</v>
      </c>
      <c r="F6875" s="1" t="str">
        <f t="shared" si="428"/>
        <v>August</v>
      </c>
      <c r="G6875" s="1" t="str">
        <f t="shared" si="429"/>
        <v>2021</v>
      </c>
      <c r="H6875" s="1" t="str">
        <f t="shared" si="430"/>
        <v>Monday</v>
      </c>
      <c r="I6875" s="1" t="str">
        <f t="shared" si="431"/>
        <v>09</v>
      </c>
      <c r="J6875" t="s">
        <v>35</v>
      </c>
      <c r="K6875" t="s">
        <v>109</v>
      </c>
      <c r="L6875" t="s">
        <v>110</v>
      </c>
      <c r="M6875" t="s">
        <v>16</v>
      </c>
      <c r="N6875">
        <v>46</v>
      </c>
      <c r="O6875">
        <v>147</v>
      </c>
      <c r="P6875">
        <v>6762</v>
      </c>
      <c r="Q6875">
        <v>3313</v>
      </c>
      <c r="R6875">
        <v>0.49</v>
      </c>
      <c r="S6875" t="s">
        <v>82</v>
      </c>
      <c r="T6875" t="str">
        <f>IF(Table1[[#This Row],[Units Sold]]&gt; 700,"High Units","low Units")</f>
        <v>low Units</v>
      </c>
      <c r="U6875">
        <f>SUM(Table1[[#This Row],[Operating Profit]])/SUM(Table1[Operating Profit])*100</f>
        <v>9.9748559563658541E-4</v>
      </c>
      <c r="V6875">
        <f>SUM(Table1[[#This Row],[Price per Unit]]*Table1[[#This Row],[Units Sold]])</f>
        <v>6762</v>
      </c>
      <c r="W6875">
        <f>SUM(Table1[[#This Row],[Total Sales]]-Table1[[#This Row],[Operating Profit]])</f>
        <v>3449</v>
      </c>
      <c r="X6875">
        <f>SUM(Table1[[#This Row],[Total Sales]]-Table1[[#This Row],[Cost]])</f>
        <v>3313</v>
      </c>
      <c r="Y6875">
        <f>SUM(Table1[[#This Row],[profit/loss]])/SUM(Table1[profit/loss])</f>
        <v>9.9748559563658546E-6</v>
      </c>
    </row>
    <row r="6876" spans="1:25" x14ac:dyDescent="0.3">
      <c r="A6876" t="s">
        <v>25</v>
      </c>
      <c r="B6876" t="s">
        <v>82</v>
      </c>
      <c r="C6876">
        <v>1185732</v>
      </c>
      <c r="D6876" s="9">
        <v>44417</v>
      </c>
      <c r="E6876" s="8" t="str">
        <f>TEXT(Table1[[#This Row],[Invoice Date]],"dd-mm-yyyy")</f>
        <v>09-08-2021</v>
      </c>
      <c r="F6876" s="1" t="str">
        <f t="shared" si="428"/>
        <v>August</v>
      </c>
      <c r="G6876" s="1" t="str">
        <f t="shared" si="429"/>
        <v>2021</v>
      </c>
      <c r="H6876" s="1" t="str">
        <f t="shared" si="430"/>
        <v>Monday</v>
      </c>
      <c r="I6876" s="1" t="str">
        <f t="shared" si="431"/>
        <v>09</v>
      </c>
      <c r="J6876" t="s">
        <v>35</v>
      </c>
      <c r="K6876" t="s">
        <v>109</v>
      </c>
      <c r="L6876" t="s">
        <v>110</v>
      </c>
      <c r="M6876" t="s">
        <v>18</v>
      </c>
      <c r="N6876">
        <v>42</v>
      </c>
      <c r="O6876">
        <v>90</v>
      </c>
      <c r="P6876">
        <v>3780</v>
      </c>
      <c r="Q6876">
        <v>1512</v>
      </c>
      <c r="R6876">
        <v>0.4</v>
      </c>
      <c r="S6876" t="s">
        <v>82</v>
      </c>
      <c r="T6876" t="str">
        <f>IF(Table1[[#This Row],[Units Sold]]&gt; 700,"High Units","low Units")</f>
        <v>low Units</v>
      </c>
      <c r="U6876">
        <f>SUM(Table1[[#This Row],[Operating Profit]])/SUM(Table1[Operating Profit])*100</f>
        <v>4.5523640827120962E-4</v>
      </c>
      <c r="V6876">
        <f>SUM(Table1[[#This Row],[Price per Unit]]*Table1[[#This Row],[Units Sold]])</f>
        <v>3780</v>
      </c>
      <c r="W6876">
        <f>SUM(Table1[[#This Row],[Total Sales]]-Table1[[#This Row],[Operating Profit]])</f>
        <v>2268</v>
      </c>
      <c r="X6876">
        <f>SUM(Table1[[#This Row],[Total Sales]]-Table1[[#This Row],[Cost]])</f>
        <v>1512</v>
      </c>
      <c r="Y6876">
        <f>SUM(Table1[[#This Row],[profit/loss]])/SUM(Table1[profit/loss])</f>
        <v>4.5523640827120961E-6</v>
      </c>
    </row>
    <row r="6877" spans="1:25" x14ac:dyDescent="0.3">
      <c r="A6877" t="s">
        <v>25</v>
      </c>
      <c r="B6877" t="s">
        <v>82</v>
      </c>
      <c r="C6877">
        <v>1185732</v>
      </c>
      <c r="D6877" s="9">
        <v>44417</v>
      </c>
      <c r="E6877" s="8" t="str">
        <f>TEXT(Table1[[#This Row],[Invoice Date]],"dd-mm-yyyy")</f>
        <v>09-08-2021</v>
      </c>
      <c r="F6877" s="1" t="str">
        <f t="shared" si="428"/>
        <v>August</v>
      </c>
      <c r="G6877" s="1" t="str">
        <f t="shared" si="429"/>
        <v>2021</v>
      </c>
      <c r="H6877" s="1" t="str">
        <f t="shared" si="430"/>
        <v>Monday</v>
      </c>
      <c r="I6877" s="1" t="str">
        <f t="shared" si="431"/>
        <v>09</v>
      </c>
      <c r="J6877" t="s">
        <v>35</v>
      </c>
      <c r="K6877" t="s">
        <v>109</v>
      </c>
      <c r="L6877" t="s">
        <v>110</v>
      </c>
      <c r="M6877" t="s">
        <v>19</v>
      </c>
      <c r="N6877">
        <v>37</v>
      </c>
      <c r="O6877">
        <v>63</v>
      </c>
      <c r="P6877">
        <v>2331</v>
      </c>
      <c r="Q6877">
        <v>956</v>
      </c>
      <c r="R6877">
        <v>0.41</v>
      </c>
      <c r="S6877" t="s">
        <v>82</v>
      </c>
      <c r="T6877" t="str">
        <f>IF(Table1[[#This Row],[Units Sold]]&gt; 700,"High Units","low Units")</f>
        <v>low Units</v>
      </c>
      <c r="U6877">
        <f>SUM(Table1[[#This Row],[Operating Profit]])/SUM(Table1[Operating Profit])*100</f>
        <v>2.8783466025613513E-4</v>
      </c>
      <c r="V6877">
        <f>SUM(Table1[[#This Row],[Price per Unit]]*Table1[[#This Row],[Units Sold]])</f>
        <v>2331</v>
      </c>
      <c r="W6877">
        <f>SUM(Table1[[#This Row],[Total Sales]]-Table1[[#This Row],[Operating Profit]])</f>
        <v>1375</v>
      </c>
      <c r="X6877">
        <f>SUM(Table1[[#This Row],[Total Sales]]-Table1[[#This Row],[Cost]])</f>
        <v>956</v>
      </c>
      <c r="Y6877">
        <f>SUM(Table1[[#This Row],[profit/loss]])/SUM(Table1[profit/loss])</f>
        <v>2.8783466025613515E-6</v>
      </c>
    </row>
    <row r="6878" spans="1:25" x14ac:dyDescent="0.3">
      <c r="A6878" t="s">
        <v>25</v>
      </c>
      <c r="B6878" t="s">
        <v>82</v>
      </c>
      <c r="C6878">
        <v>1185732</v>
      </c>
      <c r="D6878" s="9">
        <v>44417</v>
      </c>
      <c r="E6878" s="8" t="str">
        <f>TEXT(Table1[[#This Row],[Invoice Date]],"dd-mm-yyyy")</f>
        <v>09-08-2021</v>
      </c>
      <c r="F6878" s="1" t="str">
        <f t="shared" si="428"/>
        <v>August</v>
      </c>
      <c r="G6878" s="1" t="str">
        <f t="shared" si="429"/>
        <v>2021</v>
      </c>
      <c r="H6878" s="1" t="str">
        <f t="shared" si="430"/>
        <v>Monday</v>
      </c>
      <c r="I6878" s="1" t="str">
        <f t="shared" si="431"/>
        <v>09</v>
      </c>
      <c r="J6878" t="s">
        <v>35</v>
      </c>
      <c r="K6878" t="s">
        <v>109</v>
      </c>
      <c r="L6878" t="s">
        <v>110</v>
      </c>
      <c r="M6878" t="s">
        <v>20</v>
      </c>
      <c r="N6878">
        <v>38</v>
      </c>
      <c r="O6878">
        <v>52</v>
      </c>
      <c r="P6878">
        <v>1976</v>
      </c>
      <c r="Q6878">
        <v>810</v>
      </c>
      <c r="R6878">
        <v>0.41</v>
      </c>
      <c r="S6878" t="s">
        <v>82</v>
      </c>
      <c r="T6878" t="str">
        <f>IF(Table1[[#This Row],[Units Sold]]&gt; 700,"High Units","low Units")</f>
        <v>low Units</v>
      </c>
      <c r="U6878">
        <f>SUM(Table1[[#This Row],[Operating Profit]])/SUM(Table1[Operating Profit])*100</f>
        <v>2.4387664728814799E-4</v>
      </c>
      <c r="V6878">
        <f>SUM(Table1[[#This Row],[Price per Unit]]*Table1[[#This Row],[Units Sold]])</f>
        <v>1976</v>
      </c>
      <c r="W6878">
        <f>SUM(Table1[[#This Row],[Total Sales]]-Table1[[#This Row],[Operating Profit]])</f>
        <v>1166</v>
      </c>
      <c r="X6878">
        <f>SUM(Table1[[#This Row],[Total Sales]]-Table1[[#This Row],[Cost]])</f>
        <v>810</v>
      </c>
      <c r="Y6878">
        <f>SUM(Table1[[#This Row],[profit/loss]])/SUM(Table1[profit/loss])</f>
        <v>2.4387664728814799E-6</v>
      </c>
    </row>
    <row r="6879" spans="1:25" x14ac:dyDescent="0.3">
      <c r="A6879" t="s">
        <v>25</v>
      </c>
      <c r="B6879" t="s">
        <v>82</v>
      </c>
      <c r="C6879">
        <v>1185732</v>
      </c>
      <c r="D6879" s="9">
        <v>44417</v>
      </c>
      <c r="E6879" s="8" t="str">
        <f>TEXT(Table1[[#This Row],[Invoice Date]],"dd-mm-yyyy")</f>
        <v>09-08-2021</v>
      </c>
      <c r="F6879" s="1" t="str">
        <f t="shared" si="428"/>
        <v>August</v>
      </c>
      <c r="G6879" s="1" t="str">
        <f t="shared" si="429"/>
        <v>2021</v>
      </c>
      <c r="H6879" s="1" t="str">
        <f t="shared" si="430"/>
        <v>Monday</v>
      </c>
      <c r="I6879" s="1" t="str">
        <f t="shared" si="431"/>
        <v>09</v>
      </c>
      <c r="J6879" t="s">
        <v>35</v>
      </c>
      <c r="K6879" t="s">
        <v>109</v>
      </c>
      <c r="L6879" t="s">
        <v>110</v>
      </c>
      <c r="M6879" t="s">
        <v>21</v>
      </c>
      <c r="N6879">
        <v>46</v>
      </c>
      <c r="O6879">
        <v>44</v>
      </c>
      <c r="P6879">
        <v>2024</v>
      </c>
      <c r="Q6879">
        <v>931</v>
      </c>
      <c r="R6879">
        <v>0.46</v>
      </c>
      <c r="S6879" t="s">
        <v>82</v>
      </c>
      <c r="T6879" t="str">
        <f>IF(Table1[[#This Row],[Units Sold]]&gt; 700,"High Units","low Units")</f>
        <v>low Units</v>
      </c>
      <c r="U6879">
        <f>SUM(Table1[[#This Row],[Operating Profit]])/SUM(Table1[Operating Profit])*100</f>
        <v>2.8030760324106884E-4</v>
      </c>
      <c r="V6879">
        <f>SUM(Table1[[#This Row],[Price per Unit]]*Table1[[#This Row],[Units Sold]])</f>
        <v>2024</v>
      </c>
      <c r="W6879">
        <f>SUM(Table1[[#This Row],[Total Sales]]-Table1[[#This Row],[Operating Profit]])</f>
        <v>1093</v>
      </c>
      <c r="X6879">
        <f>SUM(Table1[[#This Row],[Total Sales]]-Table1[[#This Row],[Cost]])</f>
        <v>931</v>
      </c>
      <c r="Y6879">
        <f>SUM(Table1[[#This Row],[profit/loss]])/SUM(Table1[profit/loss])</f>
        <v>2.8030760324106884E-6</v>
      </c>
    </row>
    <row r="6880" spans="1:25" x14ac:dyDescent="0.3">
      <c r="A6880" t="s">
        <v>25</v>
      </c>
      <c r="B6880" t="s">
        <v>82</v>
      </c>
      <c r="C6880">
        <v>1185732</v>
      </c>
      <c r="D6880" s="9">
        <v>44417</v>
      </c>
      <c r="E6880" s="8" t="str">
        <f>TEXT(Table1[[#This Row],[Invoice Date]],"dd-mm-yyyy")</f>
        <v>09-08-2021</v>
      </c>
      <c r="F6880" s="1" t="str">
        <f t="shared" si="428"/>
        <v>August</v>
      </c>
      <c r="G6880" s="1" t="str">
        <f t="shared" si="429"/>
        <v>2021</v>
      </c>
      <c r="H6880" s="1" t="str">
        <f t="shared" si="430"/>
        <v>Monday</v>
      </c>
      <c r="I6880" s="1" t="str">
        <f t="shared" si="431"/>
        <v>09</v>
      </c>
      <c r="J6880" t="s">
        <v>35</v>
      </c>
      <c r="K6880" t="s">
        <v>109</v>
      </c>
      <c r="L6880" t="s">
        <v>110</v>
      </c>
      <c r="M6880" t="s">
        <v>22</v>
      </c>
      <c r="N6880">
        <v>54</v>
      </c>
      <c r="O6880">
        <v>95</v>
      </c>
      <c r="P6880">
        <v>5130</v>
      </c>
      <c r="Q6880">
        <v>2719</v>
      </c>
      <c r="R6880">
        <v>0.53</v>
      </c>
      <c r="S6880" t="s">
        <v>82</v>
      </c>
      <c r="T6880" t="str">
        <f>IF(Table1[[#This Row],[Units Sold]]&gt; 700,"High Units","low Units")</f>
        <v>low Units</v>
      </c>
      <c r="U6880">
        <f>SUM(Table1[[#This Row],[Operating Profit]])/SUM(Table1[Operating Profit])*100</f>
        <v>8.1864272095861026E-4</v>
      </c>
      <c r="V6880">
        <f>SUM(Table1[[#This Row],[Price per Unit]]*Table1[[#This Row],[Units Sold]])</f>
        <v>5130</v>
      </c>
      <c r="W6880">
        <f>SUM(Table1[[#This Row],[Total Sales]]-Table1[[#This Row],[Operating Profit]])</f>
        <v>2411</v>
      </c>
      <c r="X6880">
        <f>SUM(Table1[[#This Row],[Total Sales]]-Table1[[#This Row],[Cost]])</f>
        <v>2719</v>
      </c>
      <c r="Y6880">
        <f>SUM(Table1[[#This Row],[profit/loss]])/SUM(Table1[profit/loss])</f>
        <v>8.1864272095861028E-6</v>
      </c>
    </row>
    <row r="6881" spans="1:25" x14ac:dyDescent="0.3">
      <c r="A6881" t="s">
        <v>25</v>
      </c>
      <c r="B6881" t="s">
        <v>82</v>
      </c>
      <c r="C6881">
        <v>1185732</v>
      </c>
      <c r="D6881" s="9">
        <v>44449</v>
      </c>
      <c r="E6881" s="8" t="str">
        <f>TEXT(Table1[[#This Row],[Invoice Date]],"dd-mm-yyyy")</f>
        <v>10-09-2021</v>
      </c>
      <c r="F6881" s="1" t="str">
        <f t="shared" si="428"/>
        <v>September</v>
      </c>
      <c r="G6881" s="1" t="str">
        <f t="shared" si="429"/>
        <v>2021</v>
      </c>
      <c r="H6881" s="1" t="str">
        <f t="shared" si="430"/>
        <v>Friday</v>
      </c>
      <c r="I6881" s="1" t="str">
        <f t="shared" si="431"/>
        <v>10</v>
      </c>
      <c r="J6881" t="s">
        <v>35</v>
      </c>
      <c r="K6881" t="s">
        <v>109</v>
      </c>
      <c r="L6881" t="s">
        <v>110</v>
      </c>
      <c r="M6881" t="s">
        <v>16</v>
      </c>
      <c r="N6881">
        <v>36</v>
      </c>
      <c r="O6881">
        <v>133</v>
      </c>
      <c r="P6881">
        <v>4788</v>
      </c>
      <c r="Q6881">
        <v>2394</v>
      </c>
      <c r="R6881">
        <v>0.5</v>
      </c>
      <c r="S6881" t="s">
        <v>82</v>
      </c>
      <c r="T6881" t="str">
        <f>IF(Table1[[#This Row],[Units Sold]]&gt; 700,"High Units","low Units")</f>
        <v>low Units</v>
      </c>
      <c r="U6881">
        <f>SUM(Table1[[#This Row],[Operating Profit]])/SUM(Table1[Operating Profit])*100</f>
        <v>7.2079097976274849E-4</v>
      </c>
      <c r="V6881">
        <f>SUM(Table1[[#This Row],[Price per Unit]]*Table1[[#This Row],[Units Sold]])</f>
        <v>4788</v>
      </c>
      <c r="W6881">
        <f>SUM(Table1[[#This Row],[Total Sales]]-Table1[[#This Row],[Operating Profit]])</f>
        <v>2394</v>
      </c>
      <c r="X6881">
        <f>SUM(Table1[[#This Row],[Total Sales]]-Table1[[#This Row],[Cost]])</f>
        <v>2394</v>
      </c>
      <c r="Y6881">
        <f>SUM(Table1[[#This Row],[profit/loss]])/SUM(Table1[profit/loss])</f>
        <v>7.2079097976274845E-6</v>
      </c>
    </row>
    <row r="6882" spans="1:25" x14ac:dyDescent="0.3">
      <c r="A6882" t="s">
        <v>25</v>
      </c>
      <c r="B6882" t="s">
        <v>82</v>
      </c>
      <c r="C6882">
        <v>1185732</v>
      </c>
      <c r="D6882" s="9">
        <v>44449</v>
      </c>
      <c r="E6882" s="8" t="str">
        <f>TEXT(Table1[[#This Row],[Invoice Date]],"dd-mm-yyyy")</f>
        <v>10-09-2021</v>
      </c>
      <c r="F6882" s="1" t="str">
        <f t="shared" si="428"/>
        <v>September</v>
      </c>
      <c r="G6882" s="1" t="str">
        <f t="shared" si="429"/>
        <v>2021</v>
      </c>
      <c r="H6882" s="1" t="str">
        <f t="shared" si="430"/>
        <v>Friday</v>
      </c>
      <c r="I6882" s="1" t="str">
        <f t="shared" si="431"/>
        <v>10</v>
      </c>
      <c r="J6882" t="s">
        <v>35</v>
      </c>
      <c r="K6882" t="s">
        <v>109</v>
      </c>
      <c r="L6882" t="s">
        <v>110</v>
      </c>
      <c r="M6882" t="s">
        <v>18</v>
      </c>
      <c r="N6882">
        <v>34</v>
      </c>
      <c r="O6882">
        <v>72</v>
      </c>
      <c r="P6882">
        <v>2448</v>
      </c>
      <c r="Q6882">
        <v>1053</v>
      </c>
      <c r="R6882">
        <v>0.43</v>
      </c>
      <c r="S6882" t="s">
        <v>82</v>
      </c>
      <c r="T6882" t="str">
        <f>IF(Table1[[#This Row],[Units Sold]]&gt; 700,"High Units","low Units")</f>
        <v>low Units</v>
      </c>
      <c r="U6882">
        <f>SUM(Table1[[#This Row],[Operating Profit]])/SUM(Table1[Operating Profit])*100</f>
        <v>3.1703964147459238E-4</v>
      </c>
      <c r="V6882">
        <f>SUM(Table1[[#This Row],[Price per Unit]]*Table1[[#This Row],[Units Sold]])</f>
        <v>2448</v>
      </c>
      <c r="W6882">
        <f>SUM(Table1[[#This Row],[Total Sales]]-Table1[[#This Row],[Operating Profit]])</f>
        <v>1395</v>
      </c>
      <c r="X6882">
        <f>SUM(Table1[[#This Row],[Total Sales]]-Table1[[#This Row],[Cost]])</f>
        <v>1053</v>
      </c>
      <c r="Y6882">
        <f>SUM(Table1[[#This Row],[profit/loss]])/SUM(Table1[profit/loss])</f>
        <v>3.170396414745924E-6</v>
      </c>
    </row>
    <row r="6883" spans="1:25" x14ac:dyDescent="0.3">
      <c r="A6883" t="s">
        <v>25</v>
      </c>
      <c r="B6883" t="s">
        <v>82</v>
      </c>
      <c r="C6883">
        <v>1185732</v>
      </c>
      <c r="D6883" s="9">
        <v>44449</v>
      </c>
      <c r="E6883" s="8" t="str">
        <f>TEXT(Table1[[#This Row],[Invoice Date]],"dd-mm-yyyy")</f>
        <v>10-09-2021</v>
      </c>
      <c r="F6883" s="1" t="str">
        <f t="shared" si="428"/>
        <v>September</v>
      </c>
      <c r="G6883" s="1" t="str">
        <f t="shared" si="429"/>
        <v>2021</v>
      </c>
      <c r="H6883" s="1" t="str">
        <f t="shared" si="430"/>
        <v>Friday</v>
      </c>
      <c r="I6883" s="1" t="str">
        <f t="shared" si="431"/>
        <v>10</v>
      </c>
      <c r="J6883" t="s">
        <v>35</v>
      </c>
      <c r="K6883" t="s">
        <v>109</v>
      </c>
      <c r="L6883" t="s">
        <v>110</v>
      </c>
      <c r="M6883" t="s">
        <v>19</v>
      </c>
      <c r="N6883">
        <v>27</v>
      </c>
      <c r="O6883">
        <v>51</v>
      </c>
      <c r="P6883">
        <v>1377</v>
      </c>
      <c r="Q6883">
        <v>606</v>
      </c>
      <c r="R6883">
        <v>0.44</v>
      </c>
      <c r="S6883" t="s">
        <v>82</v>
      </c>
      <c r="T6883" t="str">
        <f>IF(Table1[[#This Row],[Units Sold]]&gt; 700,"High Units","low Units")</f>
        <v>low Units</v>
      </c>
      <c r="U6883">
        <f>SUM(Table1[[#This Row],[Operating Profit]])/SUM(Table1[Operating Profit])*100</f>
        <v>1.8245586204520701E-4</v>
      </c>
      <c r="V6883">
        <f>SUM(Table1[[#This Row],[Price per Unit]]*Table1[[#This Row],[Units Sold]])</f>
        <v>1377</v>
      </c>
      <c r="W6883">
        <f>SUM(Table1[[#This Row],[Total Sales]]-Table1[[#This Row],[Operating Profit]])</f>
        <v>771</v>
      </c>
      <c r="X6883">
        <f>SUM(Table1[[#This Row],[Total Sales]]-Table1[[#This Row],[Cost]])</f>
        <v>606</v>
      </c>
      <c r="Y6883">
        <f>SUM(Table1[[#This Row],[profit/loss]])/SUM(Table1[profit/loss])</f>
        <v>1.8245586204520701E-6</v>
      </c>
    </row>
    <row r="6884" spans="1:25" x14ac:dyDescent="0.3">
      <c r="A6884" t="s">
        <v>25</v>
      </c>
      <c r="B6884" t="s">
        <v>82</v>
      </c>
      <c r="C6884">
        <v>1185732</v>
      </c>
      <c r="D6884" s="9">
        <v>44449</v>
      </c>
      <c r="E6884" s="8" t="str">
        <f>TEXT(Table1[[#This Row],[Invoice Date]],"dd-mm-yyyy")</f>
        <v>10-09-2021</v>
      </c>
      <c r="F6884" s="1" t="str">
        <f t="shared" si="428"/>
        <v>September</v>
      </c>
      <c r="G6884" s="1" t="str">
        <f t="shared" si="429"/>
        <v>2021</v>
      </c>
      <c r="H6884" s="1" t="str">
        <f t="shared" si="430"/>
        <v>Friday</v>
      </c>
      <c r="I6884" s="1" t="str">
        <f t="shared" si="431"/>
        <v>10</v>
      </c>
      <c r="J6884" t="s">
        <v>35</v>
      </c>
      <c r="K6884" t="s">
        <v>109</v>
      </c>
      <c r="L6884" t="s">
        <v>110</v>
      </c>
      <c r="M6884" t="s">
        <v>20</v>
      </c>
      <c r="N6884">
        <v>28</v>
      </c>
      <c r="O6884">
        <v>44</v>
      </c>
      <c r="P6884">
        <v>1232</v>
      </c>
      <c r="Q6884">
        <v>505</v>
      </c>
      <c r="R6884">
        <v>0.41</v>
      </c>
      <c r="S6884" t="s">
        <v>82</v>
      </c>
      <c r="T6884" t="str">
        <f>IF(Table1[[#This Row],[Units Sold]]&gt; 700,"High Units","low Units")</f>
        <v>low Units</v>
      </c>
      <c r="U6884">
        <f>SUM(Table1[[#This Row],[Operating Profit]])/SUM(Table1[Operating Profit])*100</f>
        <v>1.520465517043392E-4</v>
      </c>
      <c r="V6884">
        <f>SUM(Table1[[#This Row],[Price per Unit]]*Table1[[#This Row],[Units Sold]])</f>
        <v>1232</v>
      </c>
      <c r="W6884">
        <f>SUM(Table1[[#This Row],[Total Sales]]-Table1[[#This Row],[Operating Profit]])</f>
        <v>727</v>
      </c>
      <c r="X6884">
        <f>SUM(Table1[[#This Row],[Total Sales]]-Table1[[#This Row],[Cost]])</f>
        <v>505</v>
      </c>
      <c r="Y6884">
        <f>SUM(Table1[[#This Row],[profit/loss]])/SUM(Table1[profit/loss])</f>
        <v>1.5204655170433919E-6</v>
      </c>
    </row>
    <row r="6885" spans="1:25" x14ac:dyDescent="0.3">
      <c r="A6885" t="s">
        <v>25</v>
      </c>
      <c r="B6885" t="s">
        <v>82</v>
      </c>
      <c r="C6885">
        <v>1185732</v>
      </c>
      <c r="D6885" s="9">
        <v>44449</v>
      </c>
      <c r="E6885" s="8" t="str">
        <f>TEXT(Table1[[#This Row],[Invoice Date]],"dd-mm-yyyy")</f>
        <v>10-09-2021</v>
      </c>
      <c r="F6885" s="1" t="str">
        <f t="shared" si="428"/>
        <v>September</v>
      </c>
      <c r="G6885" s="1" t="str">
        <f t="shared" si="429"/>
        <v>2021</v>
      </c>
      <c r="H6885" s="1" t="str">
        <f t="shared" si="430"/>
        <v>Friday</v>
      </c>
      <c r="I6885" s="1" t="str">
        <f t="shared" si="431"/>
        <v>10</v>
      </c>
      <c r="J6885" t="s">
        <v>35</v>
      </c>
      <c r="K6885" t="s">
        <v>109</v>
      </c>
      <c r="L6885" t="s">
        <v>110</v>
      </c>
      <c r="M6885" t="s">
        <v>21</v>
      </c>
      <c r="N6885">
        <v>36</v>
      </c>
      <c r="O6885">
        <v>42</v>
      </c>
      <c r="P6885">
        <v>1512</v>
      </c>
      <c r="Q6885">
        <v>741</v>
      </c>
      <c r="R6885">
        <v>0.49</v>
      </c>
      <c r="S6885" t="s">
        <v>82</v>
      </c>
      <c r="T6885" t="str">
        <f>IF(Table1[[#This Row],[Units Sold]]&gt; 700,"High Units","low Units")</f>
        <v>low Units</v>
      </c>
      <c r="U6885">
        <f>SUM(Table1[[#This Row],[Operating Profit]])/SUM(Table1[Operating Profit])*100</f>
        <v>2.2310196992656503E-4</v>
      </c>
      <c r="V6885">
        <f>SUM(Table1[[#This Row],[Price per Unit]]*Table1[[#This Row],[Units Sold]])</f>
        <v>1512</v>
      </c>
      <c r="W6885">
        <f>SUM(Table1[[#This Row],[Total Sales]]-Table1[[#This Row],[Operating Profit]])</f>
        <v>771</v>
      </c>
      <c r="X6885">
        <f>SUM(Table1[[#This Row],[Total Sales]]-Table1[[#This Row],[Cost]])</f>
        <v>741</v>
      </c>
      <c r="Y6885">
        <f>SUM(Table1[[#This Row],[profit/loss]])/SUM(Table1[profit/loss])</f>
        <v>2.2310196992656502E-6</v>
      </c>
    </row>
    <row r="6886" spans="1:25" x14ac:dyDescent="0.3">
      <c r="A6886" t="s">
        <v>25</v>
      </c>
      <c r="B6886" t="s">
        <v>82</v>
      </c>
      <c r="C6886">
        <v>1185732</v>
      </c>
      <c r="D6886" s="9">
        <v>44449</v>
      </c>
      <c r="E6886" s="8" t="str">
        <f>TEXT(Table1[[#This Row],[Invoice Date]],"dd-mm-yyyy")</f>
        <v>10-09-2021</v>
      </c>
      <c r="F6886" s="1" t="str">
        <f t="shared" si="428"/>
        <v>September</v>
      </c>
      <c r="G6886" s="1" t="str">
        <f t="shared" si="429"/>
        <v>2021</v>
      </c>
      <c r="H6886" s="1" t="str">
        <f t="shared" si="430"/>
        <v>Friday</v>
      </c>
      <c r="I6886" s="1" t="str">
        <f t="shared" si="431"/>
        <v>10</v>
      </c>
      <c r="J6886" t="s">
        <v>35</v>
      </c>
      <c r="K6886" t="s">
        <v>109</v>
      </c>
      <c r="L6886" t="s">
        <v>110</v>
      </c>
      <c r="M6886" t="s">
        <v>22</v>
      </c>
      <c r="N6886">
        <v>44</v>
      </c>
      <c r="O6886">
        <v>63</v>
      </c>
      <c r="P6886">
        <v>2772</v>
      </c>
      <c r="Q6886">
        <v>1525</v>
      </c>
      <c r="R6886">
        <v>0.55000000000000004</v>
      </c>
      <c r="S6886" t="s">
        <v>82</v>
      </c>
      <c r="T6886" t="str">
        <f>IF(Table1[[#This Row],[Units Sold]]&gt; 700,"High Units","low Units")</f>
        <v>low Units</v>
      </c>
      <c r="U6886">
        <f>SUM(Table1[[#This Row],[Operating Profit]])/SUM(Table1[Operating Profit])*100</f>
        <v>4.5915047791904404E-4</v>
      </c>
      <c r="V6886">
        <f>SUM(Table1[[#This Row],[Price per Unit]]*Table1[[#This Row],[Units Sold]])</f>
        <v>2772</v>
      </c>
      <c r="W6886">
        <f>SUM(Table1[[#This Row],[Total Sales]]-Table1[[#This Row],[Operating Profit]])</f>
        <v>1247</v>
      </c>
      <c r="X6886">
        <f>SUM(Table1[[#This Row],[Total Sales]]-Table1[[#This Row],[Cost]])</f>
        <v>1525</v>
      </c>
      <c r="Y6886">
        <f>SUM(Table1[[#This Row],[profit/loss]])/SUM(Table1[profit/loss])</f>
        <v>4.5915047791904406E-6</v>
      </c>
    </row>
    <row r="6887" spans="1:25" x14ac:dyDescent="0.3">
      <c r="A6887" t="s">
        <v>25</v>
      </c>
      <c r="B6887" t="s">
        <v>82</v>
      </c>
      <c r="C6887">
        <v>1185732</v>
      </c>
      <c r="D6887" s="9">
        <v>44478</v>
      </c>
      <c r="E6887" s="8" t="str">
        <f>TEXT(Table1[[#This Row],[Invoice Date]],"dd-mm-yyyy")</f>
        <v>09-10-2021</v>
      </c>
      <c r="F6887" s="1" t="str">
        <f t="shared" si="428"/>
        <v>October</v>
      </c>
      <c r="G6887" s="1" t="str">
        <f t="shared" si="429"/>
        <v>2021</v>
      </c>
      <c r="H6887" s="1" t="str">
        <f t="shared" si="430"/>
        <v>Saturday</v>
      </c>
      <c r="I6887" s="1" t="str">
        <f t="shared" si="431"/>
        <v>09</v>
      </c>
      <c r="J6887" t="s">
        <v>35</v>
      </c>
      <c r="K6887" t="s">
        <v>109</v>
      </c>
      <c r="L6887" t="s">
        <v>110</v>
      </c>
      <c r="M6887" t="s">
        <v>16</v>
      </c>
      <c r="N6887">
        <v>49</v>
      </c>
      <c r="O6887">
        <v>116</v>
      </c>
      <c r="P6887">
        <v>5684</v>
      </c>
      <c r="Q6887">
        <v>2671</v>
      </c>
      <c r="R6887">
        <v>0.47</v>
      </c>
      <c r="S6887" t="s">
        <v>82</v>
      </c>
      <c r="T6887" t="str">
        <f>IF(Table1[[#This Row],[Units Sold]]&gt; 700,"High Units","low Units")</f>
        <v>low Units</v>
      </c>
      <c r="U6887">
        <f>SUM(Table1[[#This Row],[Operating Profit]])/SUM(Table1[Operating Profit])*100</f>
        <v>8.0419077148968299E-4</v>
      </c>
      <c r="V6887">
        <f>SUM(Table1[[#This Row],[Price per Unit]]*Table1[[#This Row],[Units Sold]])</f>
        <v>5684</v>
      </c>
      <c r="W6887">
        <f>SUM(Table1[[#This Row],[Total Sales]]-Table1[[#This Row],[Operating Profit]])</f>
        <v>3013</v>
      </c>
      <c r="X6887">
        <f>SUM(Table1[[#This Row],[Total Sales]]-Table1[[#This Row],[Cost]])</f>
        <v>2671</v>
      </c>
      <c r="Y6887">
        <f>SUM(Table1[[#This Row],[profit/loss]])/SUM(Table1[profit/loss])</f>
        <v>8.0419077148968299E-6</v>
      </c>
    </row>
    <row r="6888" spans="1:25" x14ac:dyDescent="0.3">
      <c r="A6888" t="s">
        <v>25</v>
      </c>
      <c r="B6888" t="s">
        <v>82</v>
      </c>
      <c r="C6888">
        <v>1185732</v>
      </c>
      <c r="D6888" s="9">
        <v>44478</v>
      </c>
      <c r="E6888" s="8" t="str">
        <f>TEXT(Table1[[#This Row],[Invoice Date]],"dd-mm-yyyy")</f>
        <v>09-10-2021</v>
      </c>
      <c r="F6888" s="1" t="str">
        <f t="shared" si="428"/>
        <v>October</v>
      </c>
      <c r="G6888" s="1" t="str">
        <f t="shared" si="429"/>
        <v>2021</v>
      </c>
      <c r="H6888" s="1" t="str">
        <f t="shared" si="430"/>
        <v>Saturday</v>
      </c>
      <c r="I6888" s="1" t="str">
        <f t="shared" si="431"/>
        <v>09</v>
      </c>
      <c r="J6888" t="s">
        <v>35</v>
      </c>
      <c r="K6888" t="s">
        <v>109</v>
      </c>
      <c r="L6888" t="s">
        <v>110</v>
      </c>
      <c r="M6888" t="s">
        <v>18</v>
      </c>
      <c r="N6888">
        <v>36</v>
      </c>
      <c r="O6888">
        <v>73</v>
      </c>
      <c r="P6888">
        <v>2628</v>
      </c>
      <c r="Q6888">
        <v>1077</v>
      </c>
      <c r="R6888">
        <v>0.41</v>
      </c>
      <c r="S6888" t="s">
        <v>82</v>
      </c>
      <c r="T6888" t="str">
        <f>IF(Table1[[#This Row],[Units Sold]]&gt; 700,"High Units","low Units")</f>
        <v>low Units</v>
      </c>
      <c r="U6888">
        <f>SUM(Table1[[#This Row],[Operating Profit]])/SUM(Table1[Operating Profit])*100</f>
        <v>3.2426561620905602E-4</v>
      </c>
      <c r="V6888">
        <f>SUM(Table1[[#This Row],[Price per Unit]]*Table1[[#This Row],[Units Sold]])</f>
        <v>2628</v>
      </c>
      <c r="W6888">
        <f>SUM(Table1[[#This Row],[Total Sales]]-Table1[[#This Row],[Operating Profit]])</f>
        <v>1551</v>
      </c>
      <c r="X6888">
        <f>SUM(Table1[[#This Row],[Total Sales]]-Table1[[#This Row],[Cost]])</f>
        <v>1077</v>
      </c>
      <c r="Y6888">
        <f>SUM(Table1[[#This Row],[profit/loss]])/SUM(Table1[profit/loss])</f>
        <v>3.2426561620905604E-6</v>
      </c>
    </row>
    <row r="6889" spans="1:25" x14ac:dyDescent="0.3">
      <c r="A6889" t="s">
        <v>25</v>
      </c>
      <c r="B6889" t="s">
        <v>82</v>
      </c>
      <c r="C6889">
        <v>1185732</v>
      </c>
      <c r="D6889" s="9">
        <v>44478</v>
      </c>
      <c r="E6889" s="8" t="str">
        <f>TEXT(Table1[[#This Row],[Invoice Date]],"dd-mm-yyyy")</f>
        <v>09-10-2021</v>
      </c>
      <c r="F6889" s="1" t="str">
        <f t="shared" si="428"/>
        <v>October</v>
      </c>
      <c r="G6889" s="1" t="str">
        <f t="shared" si="429"/>
        <v>2021</v>
      </c>
      <c r="H6889" s="1" t="str">
        <f t="shared" si="430"/>
        <v>Saturday</v>
      </c>
      <c r="I6889" s="1" t="str">
        <f t="shared" si="431"/>
        <v>09</v>
      </c>
      <c r="J6889" t="s">
        <v>35</v>
      </c>
      <c r="K6889" t="s">
        <v>109</v>
      </c>
      <c r="L6889" t="s">
        <v>110</v>
      </c>
      <c r="M6889" t="s">
        <v>19</v>
      </c>
      <c r="N6889">
        <v>39</v>
      </c>
      <c r="O6889">
        <v>39</v>
      </c>
      <c r="P6889">
        <v>1521</v>
      </c>
      <c r="Q6889">
        <v>669</v>
      </c>
      <c r="R6889">
        <v>0.44</v>
      </c>
      <c r="S6889" t="s">
        <v>82</v>
      </c>
      <c r="T6889" t="str">
        <f>IF(Table1[[#This Row],[Units Sold]]&gt; 700,"High Units","low Units")</f>
        <v>low Units</v>
      </c>
      <c r="U6889">
        <f>SUM(Table1[[#This Row],[Operating Profit]])/SUM(Table1[Operating Profit])*100</f>
        <v>2.014240457231741E-4</v>
      </c>
      <c r="V6889">
        <f>SUM(Table1[[#This Row],[Price per Unit]]*Table1[[#This Row],[Units Sold]])</f>
        <v>1521</v>
      </c>
      <c r="W6889">
        <f>SUM(Table1[[#This Row],[Total Sales]]-Table1[[#This Row],[Operating Profit]])</f>
        <v>852</v>
      </c>
      <c r="X6889">
        <f>SUM(Table1[[#This Row],[Total Sales]]-Table1[[#This Row],[Cost]])</f>
        <v>669</v>
      </c>
      <c r="Y6889">
        <f>SUM(Table1[[#This Row],[profit/loss]])/SUM(Table1[profit/loss])</f>
        <v>2.0142404572317408E-6</v>
      </c>
    </row>
    <row r="6890" spans="1:25" x14ac:dyDescent="0.3">
      <c r="A6890" t="s">
        <v>25</v>
      </c>
      <c r="B6890" t="s">
        <v>82</v>
      </c>
      <c r="C6890">
        <v>1185732</v>
      </c>
      <c r="D6890" s="9">
        <v>44478</v>
      </c>
      <c r="E6890" s="8" t="str">
        <f>TEXT(Table1[[#This Row],[Invoice Date]],"dd-mm-yyyy")</f>
        <v>09-10-2021</v>
      </c>
      <c r="F6890" s="1" t="str">
        <f t="shared" si="428"/>
        <v>October</v>
      </c>
      <c r="G6890" s="1" t="str">
        <f t="shared" si="429"/>
        <v>2021</v>
      </c>
      <c r="H6890" s="1" t="str">
        <f t="shared" si="430"/>
        <v>Saturday</v>
      </c>
      <c r="I6890" s="1" t="str">
        <f t="shared" si="431"/>
        <v>09</v>
      </c>
      <c r="J6890" t="s">
        <v>35</v>
      </c>
      <c r="K6890" t="s">
        <v>109</v>
      </c>
      <c r="L6890" t="s">
        <v>110</v>
      </c>
      <c r="M6890" t="s">
        <v>20</v>
      </c>
      <c r="N6890">
        <v>38</v>
      </c>
      <c r="O6890">
        <v>33</v>
      </c>
      <c r="P6890">
        <v>1254</v>
      </c>
      <c r="Q6890">
        <v>502</v>
      </c>
      <c r="R6890">
        <v>0.4</v>
      </c>
      <c r="S6890" t="s">
        <v>82</v>
      </c>
      <c r="T6890" t="str">
        <f>IF(Table1[[#This Row],[Units Sold]]&gt; 700,"High Units","low Units")</f>
        <v>low Units</v>
      </c>
      <c r="U6890">
        <f>SUM(Table1[[#This Row],[Operating Profit]])/SUM(Table1[Operating Profit])*100</f>
        <v>1.5114330486253123E-4</v>
      </c>
      <c r="V6890">
        <f>SUM(Table1[[#This Row],[Price per Unit]]*Table1[[#This Row],[Units Sold]])</f>
        <v>1254</v>
      </c>
      <c r="W6890">
        <f>SUM(Table1[[#This Row],[Total Sales]]-Table1[[#This Row],[Operating Profit]])</f>
        <v>752</v>
      </c>
      <c r="X6890">
        <f>SUM(Table1[[#This Row],[Total Sales]]-Table1[[#This Row],[Cost]])</f>
        <v>502</v>
      </c>
      <c r="Y6890">
        <f>SUM(Table1[[#This Row],[profit/loss]])/SUM(Table1[profit/loss])</f>
        <v>1.5114330486253122E-6</v>
      </c>
    </row>
    <row r="6891" spans="1:25" x14ac:dyDescent="0.3">
      <c r="A6891" t="s">
        <v>25</v>
      </c>
      <c r="B6891" t="s">
        <v>82</v>
      </c>
      <c r="C6891">
        <v>1185732</v>
      </c>
      <c r="D6891" s="9">
        <v>44478</v>
      </c>
      <c r="E6891" s="8" t="str">
        <f>TEXT(Table1[[#This Row],[Invoice Date]],"dd-mm-yyyy")</f>
        <v>09-10-2021</v>
      </c>
      <c r="F6891" s="1" t="str">
        <f t="shared" si="428"/>
        <v>October</v>
      </c>
      <c r="G6891" s="1" t="str">
        <f t="shared" si="429"/>
        <v>2021</v>
      </c>
      <c r="H6891" s="1" t="str">
        <f t="shared" si="430"/>
        <v>Saturday</v>
      </c>
      <c r="I6891" s="1" t="str">
        <f t="shared" si="431"/>
        <v>09</v>
      </c>
      <c r="J6891" t="s">
        <v>35</v>
      </c>
      <c r="K6891" t="s">
        <v>109</v>
      </c>
      <c r="L6891" t="s">
        <v>110</v>
      </c>
      <c r="M6891" t="s">
        <v>21</v>
      </c>
      <c r="N6891">
        <v>45</v>
      </c>
      <c r="O6891">
        <v>34</v>
      </c>
      <c r="P6891">
        <v>1530</v>
      </c>
      <c r="Q6891">
        <v>719</v>
      </c>
      <c r="R6891">
        <v>0.47</v>
      </c>
      <c r="S6891" t="s">
        <v>82</v>
      </c>
      <c r="T6891" t="str">
        <f>IF(Table1[[#This Row],[Units Sold]]&gt; 700,"High Units","low Units")</f>
        <v>low Units</v>
      </c>
      <c r="U6891">
        <f>SUM(Table1[[#This Row],[Operating Profit]])/SUM(Table1[Operating Profit])*100</f>
        <v>2.1647815975330668E-4</v>
      </c>
      <c r="V6891">
        <f>SUM(Table1[[#This Row],[Price per Unit]]*Table1[[#This Row],[Units Sold]])</f>
        <v>1530</v>
      </c>
      <c r="W6891">
        <f>SUM(Table1[[#This Row],[Total Sales]]-Table1[[#This Row],[Operating Profit]])</f>
        <v>811</v>
      </c>
      <c r="X6891">
        <f>SUM(Table1[[#This Row],[Total Sales]]-Table1[[#This Row],[Cost]])</f>
        <v>719</v>
      </c>
      <c r="Y6891">
        <f>SUM(Table1[[#This Row],[profit/loss]])/SUM(Table1[profit/loss])</f>
        <v>2.1647815975330667E-6</v>
      </c>
    </row>
    <row r="6892" spans="1:25" x14ac:dyDescent="0.3">
      <c r="A6892" t="s">
        <v>13</v>
      </c>
      <c r="B6892" t="s">
        <v>82</v>
      </c>
      <c r="C6892">
        <v>1185732</v>
      </c>
      <c r="D6892" s="9">
        <v>44478</v>
      </c>
      <c r="E6892" s="8" t="str">
        <f>TEXT(Table1[[#This Row],[Invoice Date]],"dd-mm-yyyy")</f>
        <v>09-10-2021</v>
      </c>
      <c r="F6892" s="1" t="str">
        <f t="shared" si="428"/>
        <v>October</v>
      </c>
      <c r="G6892" s="1" t="str">
        <f t="shared" si="429"/>
        <v>2021</v>
      </c>
      <c r="H6892" s="1" t="str">
        <f t="shared" si="430"/>
        <v>Saturday</v>
      </c>
      <c r="I6892" s="1" t="str">
        <f t="shared" si="431"/>
        <v>09</v>
      </c>
      <c r="J6892" t="s">
        <v>35</v>
      </c>
      <c r="K6892" t="s">
        <v>109</v>
      </c>
      <c r="L6892" t="s">
        <v>110</v>
      </c>
      <c r="M6892" t="s">
        <v>22</v>
      </c>
      <c r="N6892">
        <v>53</v>
      </c>
      <c r="O6892">
        <v>73</v>
      </c>
      <c r="P6892">
        <v>3869</v>
      </c>
      <c r="Q6892">
        <v>2051</v>
      </c>
      <c r="R6892">
        <v>0.53</v>
      </c>
      <c r="S6892" t="s">
        <v>82</v>
      </c>
      <c r="T6892" t="str">
        <f>IF(Table1[[#This Row],[Units Sold]]&gt; 700,"High Units","low Units")</f>
        <v>low Units</v>
      </c>
      <c r="U6892">
        <f>SUM(Table1[[#This Row],[Operating Profit]])/SUM(Table1[Operating Profit])*100</f>
        <v>6.175197575160389E-4</v>
      </c>
      <c r="V6892">
        <f>SUM(Table1[[#This Row],[Price per Unit]]*Table1[[#This Row],[Units Sold]])</f>
        <v>3869</v>
      </c>
      <c r="W6892">
        <f>SUM(Table1[[#This Row],[Total Sales]]-Table1[[#This Row],[Operating Profit]])</f>
        <v>1818</v>
      </c>
      <c r="X6892">
        <f>SUM(Table1[[#This Row],[Total Sales]]-Table1[[#This Row],[Cost]])</f>
        <v>2051</v>
      </c>
      <c r="Y6892">
        <f>SUM(Table1[[#This Row],[profit/loss]])/SUM(Table1[profit/loss])</f>
        <v>6.175197575160389E-6</v>
      </c>
    </row>
    <row r="6893" spans="1:25" x14ac:dyDescent="0.3">
      <c r="A6893" t="s">
        <v>13</v>
      </c>
      <c r="B6893" t="s">
        <v>82</v>
      </c>
      <c r="C6893">
        <v>1185732</v>
      </c>
      <c r="D6893" s="9">
        <v>44509</v>
      </c>
      <c r="E6893" s="8" t="str">
        <f>TEXT(Table1[[#This Row],[Invoice Date]],"dd-mm-yyyy")</f>
        <v>09-11-2021</v>
      </c>
      <c r="F6893" s="1" t="str">
        <f t="shared" si="428"/>
        <v>November</v>
      </c>
      <c r="G6893" s="1" t="str">
        <f t="shared" si="429"/>
        <v>2021</v>
      </c>
      <c r="H6893" s="1" t="str">
        <f t="shared" si="430"/>
        <v>Tuesday</v>
      </c>
      <c r="I6893" s="1" t="str">
        <f t="shared" si="431"/>
        <v>09</v>
      </c>
      <c r="J6893" t="s">
        <v>35</v>
      </c>
      <c r="K6893" t="s">
        <v>109</v>
      </c>
      <c r="L6893" t="s">
        <v>110</v>
      </c>
      <c r="M6893" t="s">
        <v>16</v>
      </c>
      <c r="N6893">
        <v>49</v>
      </c>
      <c r="O6893">
        <v>120</v>
      </c>
      <c r="P6893">
        <v>5880</v>
      </c>
      <c r="Q6893">
        <v>2940</v>
      </c>
      <c r="R6893">
        <v>0.5</v>
      </c>
      <c r="S6893" t="s">
        <v>82</v>
      </c>
      <c r="T6893" t="str">
        <f>IF(Table1[[#This Row],[Units Sold]]&gt; 700,"High Units","low Units")</f>
        <v>low Units</v>
      </c>
      <c r="U6893">
        <f>SUM(Table1[[#This Row],[Operating Profit]])/SUM(Table1[Operating Profit])*100</f>
        <v>8.8518190497179636E-4</v>
      </c>
      <c r="V6893">
        <f>SUM(Table1[[#This Row],[Price per Unit]]*Table1[[#This Row],[Units Sold]])</f>
        <v>5880</v>
      </c>
      <c r="W6893">
        <f>SUM(Table1[[#This Row],[Total Sales]]-Table1[[#This Row],[Operating Profit]])</f>
        <v>2940</v>
      </c>
      <c r="X6893">
        <f>SUM(Table1[[#This Row],[Total Sales]]-Table1[[#This Row],[Cost]])</f>
        <v>2940</v>
      </c>
      <c r="Y6893">
        <f>SUM(Table1[[#This Row],[profit/loss]])/SUM(Table1[profit/loss])</f>
        <v>8.8518190497179634E-6</v>
      </c>
    </row>
    <row r="6894" spans="1:25" x14ac:dyDescent="0.3">
      <c r="A6894" t="s">
        <v>13</v>
      </c>
      <c r="B6894" t="s">
        <v>82</v>
      </c>
      <c r="C6894">
        <v>1185732</v>
      </c>
      <c r="D6894" s="9">
        <v>44509</v>
      </c>
      <c r="E6894" s="8" t="str">
        <f>TEXT(Table1[[#This Row],[Invoice Date]],"dd-mm-yyyy")</f>
        <v>09-11-2021</v>
      </c>
      <c r="F6894" s="1" t="str">
        <f t="shared" si="428"/>
        <v>November</v>
      </c>
      <c r="G6894" s="1" t="str">
        <f t="shared" si="429"/>
        <v>2021</v>
      </c>
      <c r="H6894" s="1" t="str">
        <f t="shared" si="430"/>
        <v>Tuesday</v>
      </c>
      <c r="I6894" s="1" t="str">
        <f t="shared" si="431"/>
        <v>09</v>
      </c>
      <c r="J6894" t="s">
        <v>35</v>
      </c>
      <c r="K6894" t="s">
        <v>109</v>
      </c>
      <c r="L6894" t="s">
        <v>110</v>
      </c>
      <c r="M6894" t="s">
        <v>18</v>
      </c>
      <c r="N6894">
        <v>36</v>
      </c>
      <c r="O6894">
        <v>73</v>
      </c>
      <c r="P6894">
        <v>2628</v>
      </c>
      <c r="Q6894">
        <v>1183</v>
      </c>
      <c r="R6894">
        <v>0.45</v>
      </c>
      <c r="S6894" t="s">
        <v>82</v>
      </c>
      <c r="T6894" t="str">
        <f>IF(Table1[[#This Row],[Units Sold]]&gt; 700,"High Units","low Units")</f>
        <v>low Units</v>
      </c>
      <c r="U6894">
        <f>SUM(Table1[[#This Row],[Operating Profit]])/SUM(Table1[Operating Profit])*100</f>
        <v>3.5618033795293711E-4</v>
      </c>
      <c r="V6894">
        <f>SUM(Table1[[#This Row],[Price per Unit]]*Table1[[#This Row],[Units Sold]])</f>
        <v>2628</v>
      </c>
      <c r="W6894">
        <f>SUM(Table1[[#This Row],[Total Sales]]-Table1[[#This Row],[Operating Profit]])</f>
        <v>1445</v>
      </c>
      <c r="X6894">
        <f>SUM(Table1[[#This Row],[Total Sales]]-Table1[[#This Row],[Cost]])</f>
        <v>1183</v>
      </c>
      <c r="Y6894">
        <f>SUM(Table1[[#This Row],[profit/loss]])/SUM(Table1[profit/loss])</f>
        <v>3.561803379529371E-6</v>
      </c>
    </row>
    <row r="6895" spans="1:25" x14ac:dyDescent="0.3">
      <c r="A6895" t="s">
        <v>13</v>
      </c>
      <c r="B6895" t="s">
        <v>82</v>
      </c>
      <c r="C6895">
        <v>1185732</v>
      </c>
      <c r="D6895" s="9">
        <v>44509</v>
      </c>
      <c r="E6895" s="8" t="str">
        <f>TEXT(Table1[[#This Row],[Invoice Date]],"dd-mm-yyyy")</f>
        <v>09-11-2021</v>
      </c>
      <c r="F6895" s="1" t="str">
        <f t="shared" si="428"/>
        <v>November</v>
      </c>
      <c r="G6895" s="1" t="str">
        <f t="shared" si="429"/>
        <v>2021</v>
      </c>
      <c r="H6895" s="1" t="str">
        <f t="shared" si="430"/>
        <v>Tuesday</v>
      </c>
      <c r="I6895" s="1" t="str">
        <f t="shared" si="431"/>
        <v>09</v>
      </c>
      <c r="J6895" t="s">
        <v>35</v>
      </c>
      <c r="K6895" t="s">
        <v>109</v>
      </c>
      <c r="L6895" t="s">
        <v>110</v>
      </c>
      <c r="M6895" t="s">
        <v>19</v>
      </c>
      <c r="N6895">
        <v>39</v>
      </c>
      <c r="O6895">
        <v>53</v>
      </c>
      <c r="P6895">
        <v>2067</v>
      </c>
      <c r="Q6895">
        <v>909</v>
      </c>
      <c r="R6895">
        <v>0.44</v>
      </c>
      <c r="S6895" t="s">
        <v>82</v>
      </c>
      <c r="T6895" t="str">
        <f>IF(Table1[[#This Row],[Units Sold]]&gt; 700,"High Units","low Units")</f>
        <v>low Units</v>
      </c>
      <c r="U6895">
        <f>SUM(Table1[[#This Row],[Operating Profit]])/SUM(Table1[Operating Profit])*100</f>
        <v>2.7368379306781052E-4</v>
      </c>
      <c r="V6895">
        <f>SUM(Table1[[#This Row],[Price per Unit]]*Table1[[#This Row],[Units Sold]])</f>
        <v>2067</v>
      </c>
      <c r="W6895">
        <f>SUM(Table1[[#This Row],[Total Sales]]-Table1[[#This Row],[Operating Profit]])</f>
        <v>1158</v>
      </c>
      <c r="X6895">
        <f>SUM(Table1[[#This Row],[Total Sales]]-Table1[[#This Row],[Cost]])</f>
        <v>909</v>
      </c>
      <c r="Y6895">
        <f>SUM(Table1[[#This Row],[profit/loss]])/SUM(Table1[profit/loss])</f>
        <v>2.7368379306781053E-6</v>
      </c>
    </row>
    <row r="6896" spans="1:25" x14ac:dyDescent="0.3">
      <c r="A6896" t="s">
        <v>13</v>
      </c>
      <c r="B6896" t="s">
        <v>82</v>
      </c>
      <c r="C6896">
        <v>1185732</v>
      </c>
      <c r="D6896" s="9">
        <v>44509</v>
      </c>
      <c r="E6896" s="8" t="str">
        <f>TEXT(Table1[[#This Row],[Invoice Date]],"dd-mm-yyyy")</f>
        <v>09-11-2021</v>
      </c>
      <c r="F6896" s="1" t="str">
        <f t="shared" si="428"/>
        <v>November</v>
      </c>
      <c r="G6896" s="1" t="str">
        <f t="shared" si="429"/>
        <v>2021</v>
      </c>
      <c r="H6896" s="1" t="str">
        <f t="shared" si="430"/>
        <v>Tuesday</v>
      </c>
      <c r="I6896" s="1" t="str">
        <f t="shared" si="431"/>
        <v>09</v>
      </c>
      <c r="J6896" t="s">
        <v>35</v>
      </c>
      <c r="K6896" t="s">
        <v>109</v>
      </c>
      <c r="L6896" t="s">
        <v>110</v>
      </c>
      <c r="M6896" t="s">
        <v>20</v>
      </c>
      <c r="N6896">
        <v>39</v>
      </c>
      <c r="O6896">
        <v>47</v>
      </c>
      <c r="P6896">
        <v>1833</v>
      </c>
      <c r="Q6896">
        <v>788</v>
      </c>
      <c r="R6896">
        <v>0.43</v>
      </c>
      <c r="S6896" t="s">
        <v>82</v>
      </c>
      <c r="T6896" t="str">
        <f>IF(Table1[[#This Row],[Units Sold]]&gt; 700,"High Units","low Units")</f>
        <v>low Units</v>
      </c>
      <c r="U6896">
        <f>SUM(Table1[[#This Row],[Operating Profit]])/SUM(Table1[Operating Profit])*100</f>
        <v>2.3725283711488964E-4</v>
      </c>
      <c r="V6896">
        <f>SUM(Table1[[#This Row],[Price per Unit]]*Table1[[#This Row],[Units Sold]])</f>
        <v>1833</v>
      </c>
      <c r="W6896">
        <f>SUM(Table1[[#This Row],[Total Sales]]-Table1[[#This Row],[Operating Profit]])</f>
        <v>1045</v>
      </c>
      <c r="X6896">
        <f>SUM(Table1[[#This Row],[Total Sales]]-Table1[[#This Row],[Cost]])</f>
        <v>788</v>
      </c>
      <c r="Y6896">
        <f>SUM(Table1[[#This Row],[profit/loss]])/SUM(Table1[profit/loss])</f>
        <v>2.3725283711488964E-6</v>
      </c>
    </row>
    <row r="6897" spans="1:25" x14ac:dyDescent="0.3">
      <c r="A6897" t="s">
        <v>13</v>
      </c>
      <c r="B6897" t="s">
        <v>82</v>
      </c>
      <c r="C6897">
        <v>1185732</v>
      </c>
      <c r="D6897" s="9">
        <v>44509</v>
      </c>
      <c r="E6897" s="8" t="str">
        <f>TEXT(Table1[[#This Row],[Invoice Date]],"dd-mm-yyyy")</f>
        <v>09-11-2021</v>
      </c>
      <c r="F6897" s="1" t="str">
        <f t="shared" si="428"/>
        <v>November</v>
      </c>
      <c r="G6897" s="1" t="str">
        <f t="shared" si="429"/>
        <v>2021</v>
      </c>
      <c r="H6897" s="1" t="str">
        <f t="shared" si="430"/>
        <v>Tuesday</v>
      </c>
      <c r="I6897" s="1" t="str">
        <f t="shared" si="431"/>
        <v>09</v>
      </c>
      <c r="J6897" t="s">
        <v>35</v>
      </c>
      <c r="K6897" t="s">
        <v>109</v>
      </c>
      <c r="L6897" t="s">
        <v>110</v>
      </c>
      <c r="M6897" t="s">
        <v>21</v>
      </c>
      <c r="N6897">
        <v>55</v>
      </c>
      <c r="O6897">
        <v>44</v>
      </c>
      <c r="P6897">
        <v>2420</v>
      </c>
      <c r="Q6897">
        <v>1089</v>
      </c>
      <c r="R6897">
        <v>0.45</v>
      </c>
      <c r="S6897" t="s">
        <v>82</v>
      </c>
      <c r="T6897" t="str">
        <f>IF(Table1[[#This Row],[Units Sold]]&gt; 700,"High Units","low Units")</f>
        <v>low Units</v>
      </c>
      <c r="U6897">
        <f>SUM(Table1[[#This Row],[Operating Profit]])/SUM(Table1[Operating Profit])*100</f>
        <v>3.2787860357628789E-4</v>
      </c>
      <c r="V6897">
        <f>SUM(Table1[[#This Row],[Price per Unit]]*Table1[[#This Row],[Units Sold]])</f>
        <v>2420</v>
      </c>
      <c r="W6897">
        <f>SUM(Table1[[#This Row],[Total Sales]]-Table1[[#This Row],[Operating Profit]])</f>
        <v>1331</v>
      </c>
      <c r="X6897">
        <f>SUM(Table1[[#This Row],[Total Sales]]-Table1[[#This Row],[Cost]])</f>
        <v>1089</v>
      </c>
      <c r="Y6897">
        <f>SUM(Table1[[#This Row],[profit/loss]])/SUM(Table1[profit/loss])</f>
        <v>3.2787860357628786E-6</v>
      </c>
    </row>
    <row r="6898" spans="1:25" x14ac:dyDescent="0.3">
      <c r="A6898" t="s">
        <v>13</v>
      </c>
      <c r="B6898" t="s">
        <v>82</v>
      </c>
      <c r="C6898">
        <v>1185732</v>
      </c>
      <c r="D6898" s="9">
        <v>44509</v>
      </c>
      <c r="E6898" s="8" t="str">
        <f>TEXT(Table1[[#This Row],[Invoice Date]],"dd-mm-yyyy")</f>
        <v>09-11-2021</v>
      </c>
      <c r="F6898" s="1" t="str">
        <f t="shared" si="428"/>
        <v>November</v>
      </c>
      <c r="G6898" s="1" t="str">
        <f t="shared" si="429"/>
        <v>2021</v>
      </c>
      <c r="H6898" s="1" t="str">
        <f t="shared" si="430"/>
        <v>Tuesday</v>
      </c>
      <c r="I6898" s="1" t="str">
        <f t="shared" si="431"/>
        <v>09</v>
      </c>
      <c r="J6898" t="s">
        <v>35</v>
      </c>
      <c r="K6898" t="s">
        <v>109</v>
      </c>
      <c r="L6898" t="s">
        <v>110</v>
      </c>
      <c r="M6898" t="s">
        <v>22</v>
      </c>
      <c r="N6898">
        <v>60</v>
      </c>
      <c r="O6898">
        <v>65</v>
      </c>
      <c r="P6898">
        <v>3900</v>
      </c>
      <c r="Q6898">
        <v>1989</v>
      </c>
      <c r="R6898">
        <v>0.51</v>
      </c>
      <c r="S6898" t="s">
        <v>82</v>
      </c>
      <c r="T6898" t="str">
        <f>IF(Table1[[#This Row],[Units Sold]]&gt; 700,"High Units","low Units")</f>
        <v>low Units</v>
      </c>
      <c r="U6898">
        <f>SUM(Table1[[#This Row],[Operating Profit]])/SUM(Table1[Operating Profit])*100</f>
        <v>5.9885265611867445E-4</v>
      </c>
      <c r="V6898">
        <f>SUM(Table1[[#This Row],[Price per Unit]]*Table1[[#This Row],[Units Sold]])</f>
        <v>3900</v>
      </c>
      <c r="W6898">
        <f>SUM(Table1[[#This Row],[Total Sales]]-Table1[[#This Row],[Operating Profit]])</f>
        <v>1911</v>
      </c>
      <c r="X6898">
        <f>SUM(Table1[[#This Row],[Total Sales]]-Table1[[#This Row],[Cost]])</f>
        <v>1989</v>
      </c>
      <c r="Y6898">
        <f>SUM(Table1[[#This Row],[profit/loss]])/SUM(Table1[profit/loss])</f>
        <v>5.988526561186745E-6</v>
      </c>
    </row>
    <row r="6899" spans="1:25" x14ac:dyDescent="0.3">
      <c r="A6899" t="s">
        <v>13</v>
      </c>
      <c r="B6899" t="s">
        <v>82</v>
      </c>
      <c r="C6899">
        <v>1185732</v>
      </c>
      <c r="D6899" s="9">
        <v>44538</v>
      </c>
      <c r="E6899" s="8" t="str">
        <f>TEXT(Table1[[#This Row],[Invoice Date]],"dd-mm-yyyy")</f>
        <v>08-12-2021</v>
      </c>
      <c r="F6899" s="1" t="str">
        <f t="shared" si="428"/>
        <v>December</v>
      </c>
      <c r="G6899" s="1" t="str">
        <f t="shared" si="429"/>
        <v>2021</v>
      </c>
      <c r="H6899" s="1" t="str">
        <f t="shared" si="430"/>
        <v>Wednesday</v>
      </c>
      <c r="I6899" s="1" t="str">
        <f t="shared" si="431"/>
        <v>08</v>
      </c>
      <c r="J6899" t="s">
        <v>35</v>
      </c>
      <c r="K6899" t="s">
        <v>109</v>
      </c>
      <c r="L6899" t="s">
        <v>110</v>
      </c>
      <c r="M6899" t="s">
        <v>16</v>
      </c>
      <c r="N6899">
        <v>55</v>
      </c>
      <c r="O6899">
        <v>150</v>
      </c>
      <c r="P6899">
        <v>8250</v>
      </c>
      <c r="Q6899">
        <v>3795</v>
      </c>
      <c r="R6899">
        <v>0.46</v>
      </c>
      <c r="S6899" t="s">
        <v>82</v>
      </c>
      <c r="T6899" t="str">
        <f>IF(Table1[[#This Row],[Units Sold]]&gt; 700,"High Units","low Units")</f>
        <v>low Units</v>
      </c>
      <c r="U6899">
        <f>SUM(Table1[[#This Row],[Operating Profit]])/SUM(Table1[Operating Profit])*100</f>
        <v>1.1426072548870636E-3</v>
      </c>
      <c r="V6899">
        <f>SUM(Table1[[#This Row],[Price per Unit]]*Table1[[#This Row],[Units Sold]])</f>
        <v>8250</v>
      </c>
      <c r="W6899">
        <f>SUM(Table1[[#This Row],[Total Sales]]-Table1[[#This Row],[Operating Profit]])</f>
        <v>4455</v>
      </c>
      <c r="X6899">
        <f>SUM(Table1[[#This Row],[Total Sales]]-Table1[[#This Row],[Cost]])</f>
        <v>3795</v>
      </c>
      <c r="Y6899">
        <f>SUM(Table1[[#This Row],[profit/loss]])/SUM(Table1[profit/loss])</f>
        <v>1.1426072548870637E-5</v>
      </c>
    </row>
    <row r="6900" spans="1:25" x14ac:dyDescent="0.3">
      <c r="A6900" t="s">
        <v>13</v>
      </c>
      <c r="B6900" t="s">
        <v>82</v>
      </c>
      <c r="C6900">
        <v>1185732</v>
      </c>
      <c r="D6900" s="9">
        <v>44538</v>
      </c>
      <c r="E6900" s="8" t="str">
        <f>TEXT(Table1[[#This Row],[Invoice Date]],"dd-mm-yyyy")</f>
        <v>08-12-2021</v>
      </c>
      <c r="F6900" s="1" t="str">
        <f t="shared" si="428"/>
        <v>December</v>
      </c>
      <c r="G6900" s="1" t="str">
        <f t="shared" si="429"/>
        <v>2021</v>
      </c>
      <c r="H6900" s="1" t="str">
        <f t="shared" si="430"/>
        <v>Wednesday</v>
      </c>
      <c r="I6900" s="1" t="str">
        <f t="shared" si="431"/>
        <v>08</v>
      </c>
      <c r="J6900" t="s">
        <v>35</v>
      </c>
      <c r="K6900" t="s">
        <v>109</v>
      </c>
      <c r="L6900" t="s">
        <v>110</v>
      </c>
      <c r="M6900" t="s">
        <v>18</v>
      </c>
      <c r="N6900">
        <v>46</v>
      </c>
      <c r="O6900">
        <v>75</v>
      </c>
      <c r="P6900">
        <v>3450</v>
      </c>
      <c r="Q6900">
        <v>1553</v>
      </c>
      <c r="R6900">
        <v>0.45</v>
      </c>
      <c r="S6900" t="s">
        <v>82</v>
      </c>
      <c r="T6900" t="str">
        <f>IF(Table1[[#This Row],[Units Sold]]&gt; 700,"High Units","low Units")</f>
        <v>low Units</v>
      </c>
      <c r="U6900">
        <f>SUM(Table1[[#This Row],[Operating Profit]])/SUM(Table1[Operating Profit])*100</f>
        <v>4.675807817759183E-4</v>
      </c>
      <c r="V6900">
        <f>SUM(Table1[[#This Row],[Price per Unit]]*Table1[[#This Row],[Units Sold]])</f>
        <v>3450</v>
      </c>
      <c r="W6900">
        <f>SUM(Table1[[#This Row],[Total Sales]]-Table1[[#This Row],[Operating Profit]])</f>
        <v>1897</v>
      </c>
      <c r="X6900">
        <f>SUM(Table1[[#This Row],[Total Sales]]-Table1[[#This Row],[Cost]])</f>
        <v>1553</v>
      </c>
      <c r="Y6900">
        <f>SUM(Table1[[#This Row],[profit/loss]])/SUM(Table1[profit/loss])</f>
        <v>4.675807817759183E-6</v>
      </c>
    </row>
    <row r="6901" spans="1:25" x14ac:dyDescent="0.3">
      <c r="A6901" t="s">
        <v>13</v>
      </c>
      <c r="B6901" t="s">
        <v>82</v>
      </c>
      <c r="C6901">
        <v>1185732</v>
      </c>
      <c r="D6901" s="9">
        <v>44538</v>
      </c>
      <c r="E6901" s="8" t="str">
        <f>TEXT(Table1[[#This Row],[Invoice Date]],"dd-mm-yyyy")</f>
        <v>08-12-2021</v>
      </c>
      <c r="F6901" s="1" t="str">
        <f t="shared" si="428"/>
        <v>December</v>
      </c>
      <c r="G6901" s="1" t="str">
        <f t="shared" si="429"/>
        <v>2021</v>
      </c>
      <c r="H6901" s="1" t="str">
        <f t="shared" si="430"/>
        <v>Wednesday</v>
      </c>
      <c r="I6901" s="1" t="str">
        <f t="shared" si="431"/>
        <v>08</v>
      </c>
      <c r="J6901" t="s">
        <v>35</v>
      </c>
      <c r="K6901" t="s">
        <v>109</v>
      </c>
      <c r="L6901" t="s">
        <v>110</v>
      </c>
      <c r="M6901" t="s">
        <v>19</v>
      </c>
      <c r="N6901">
        <v>48</v>
      </c>
      <c r="O6901">
        <v>73</v>
      </c>
      <c r="P6901">
        <v>3504</v>
      </c>
      <c r="Q6901">
        <v>1577</v>
      </c>
      <c r="R6901">
        <v>0.45</v>
      </c>
      <c r="S6901" t="s">
        <v>82</v>
      </c>
      <c r="T6901" t="str">
        <f>IF(Table1[[#This Row],[Units Sold]]&gt; 700,"High Units","low Units")</f>
        <v>low Units</v>
      </c>
      <c r="U6901">
        <f>SUM(Table1[[#This Row],[Operating Profit]])/SUM(Table1[Operating Profit])*100</f>
        <v>4.7480675651038193E-4</v>
      </c>
      <c r="V6901">
        <f>SUM(Table1[[#This Row],[Price per Unit]]*Table1[[#This Row],[Units Sold]])</f>
        <v>3504</v>
      </c>
      <c r="W6901">
        <f>SUM(Table1[[#This Row],[Total Sales]]-Table1[[#This Row],[Operating Profit]])</f>
        <v>1927</v>
      </c>
      <c r="X6901">
        <f>SUM(Table1[[#This Row],[Total Sales]]-Table1[[#This Row],[Cost]])</f>
        <v>1577</v>
      </c>
      <c r="Y6901">
        <f>SUM(Table1[[#This Row],[profit/loss]])/SUM(Table1[profit/loss])</f>
        <v>4.7480675651038194E-6</v>
      </c>
    </row>
    <row r="6902" spans="1:25" x14ac:dyDescent="0.3">
      <c r="A6902" t="s">
        <v>13</v>
      </c>
      <c r="B6902" t="s">
        <v>82</v>
      </c>
      <c r="C6902">
        <v>1185732</v>
      </c>
      <c r="D6902" s="9">
        <v>44538</v>
      </c>
      <c r="E6902" s="8" t="str">
        <f>TEXT(Table1[[#This Row],[Invoice Date]],"dd-mm-yyyy")</f>
        <v>08-12-2021</v>
      </c>
      <c r="F6902" s="1" t="str">
        <f t="shared" si="428"/>
        <v>December</v>
      </c>
      <c r="G6902" s="1" t="str">
        <f t="shared" si="429"/>
        <v>2021</v>
      </c>
      <c r="H6902" s="1" t="str">
        <f t="shared" si="430"/>
        <v>Wednesday</v>
      </c>
      <c r="I6902" s="1" t="str">
        <f t="shared" si="431"/>
        <v>08</v>
      </c>
      <c r="J6902" t="s">
        <v>35</v>
      </c>
      <c r="K6902" t="s">
        <v>109</v>
      </c>
      <c r="L6902" t="s">
        <v>110</v>
      </c>
      <c r="M6902" t="s">
        <v>20</v>
      </c>
      <c r="N6902">
        <v>47</v>
      </c>
      <c r="O6902">
        <v>54</v>
      </c>
      <c r="P6902">
        <v>2538</v>
      </c>
      <c r="Q6902">
        <v>1041</v>
      </c>
      <c r="R6902">
        <v>0.41</v>
      </c>
      <c r="S6902" t="s">
        <v>82</v>
      </c>
      <c r="T6902" t="str">
        <f>IF(Table1[[#This Row],[Units Sold]]&gt; 700,"High Units","low Units")</f>
        <v>low Units</v>
      </c>
      <c r="U6902">
        <f>SUM(Table1[[#This Row],[Operating Profit]])/SUM(Table1[Operating Profit])*100</f>
        <v>3.1342665410736057E-4</v>
      </c>
      <c r="V6902">
        <f>SUM(Table1[[#This Row],[Price per Unit]]*Table1[[#This Row],[Units Sold]])</f>
        <v>2538</v>
      </c>
      <c r="W6902">
        <f>SUM(Table1[[#This Row],[Total Sales]]-Table1[[#This Row],[Operating Profit]])</f>
        <v>1497</v>
      </c>
      <c r="X6902">
        <f>SUM(Table1[[#This Row],[Total Sales]]-Table1[[#This Row],[Cost]])</f>
        <v>1041</v>
      </c>
      <c r="Y6902">
        <f>SUM(Table1[[#This Row],[profit/loss]])/SUM(Table1[profit/loss])</f>
        <v>3.1342665410736058E-6</v>
      </c>
    </row>
    <row r="6903" spans="1:25" x14ac:dyDescent="0.3">
      <c r="A6903" t="s">
        <v>13</v>
      </c>
      <c r="B6903" t="s">
        <v>82</v>
      </c>
      <c r="C6903">
        <v>1185732</v>
      </c>
      <c r="D6903" s="9">
        <v>44538</v>
      </c>
      <c r="E6903" s="8" t="str">
        <f>TEXT(Table1[[#This Row],[Invoice Date]],"dd-mm-yyyy")</f>
        <v>08-12-2021</v>
      </c>
      <c r="F6903" s="1" t="str">
        <f t="shared" si="428"/>
        <v>December</v>
      </c>
      <c r="G6903" s="1" t="str">
        <f t="shared" si="429"/>
        <v>2021</v>
      </c>
      <c r="H6903" s="1" t="str">
        <f t="shared" si="430"/>
        <v>Wednesday</v>
      </c>
      <c r="I6903" s="1" t="str">
        <f t="shared" si="431"/>
        <v>08</v>
      </c>
      <c r="J6903" t="s">
        <v>35</v>
      </c>
      <c r="K6903" t="s">
        <v>109</v>
      </c>
      <c r="L6903" t="s">
        <v>110</v>
      </c>
      <c r="M6903" t="s">
        <v>21</v>
      </c>
      <c r="N6903">
        <v>58</v>
      </c>
      <c r="O6903">
        <v>54</v>
      </c>
      <c r="P6903">
        <v>3132</v>
      </c>
      <c r="Q6903">
        <v>1409</v>
      </c>
      <c r="R6903">
        <v>0.45</v>
      </c>
      <c r="S6903" t="s">
        <v>82</v>
      </c>
      <c r="T6903" t="str">
        <f>IF(Table1[[#This Row],[Units Sold]]&gt; 700,"High Units","low Units")</f>
        <v>low Units</v>
      </c>
      <c r="U6903">
        <f>SUM(Table1[[#This Row],[Operating Profit]])/SUM(Table1[Operating Profit])*100</f>
        <v>4.2422493336913644E-4</v>
      </c>
      <c r="V6903">
        <f>SUM(Table1[[#This Row],[Price per Unit]]*Table1[[#This Row],[Units Sold]])</f>
        <v>3132</v>
      </c>
      <c r="W6903">
        <f>SUM(Table1[[#This Row],[Total Sales]]-Table1[[#This Row],[Operating Profit]])</f>
        <v>1723</v>
      </c>
      <c r="X6903">
        <f>SUM(Table1[[#This Row],[Total Sales]]-Table1[[#This Row],[Cost]])</f>
        <v>1409</v>
      </c>
      <c r="Y6903">
        <f>SUM(Table1[[#This Row],[profit/loss]])/SUM(Table1[profit/loss])</f>
        <v>4.2422493336913643E-6</v>
      </c>
    </row>
    <row r="6904" spans="1:25" x14ac:dyDescent="0.3">
      <c r="A6904" t="s">
        <v>13</v>
      </c>
      <c r="B6904" t="s">
        <v>82</v>
      </c>
      <c r="C6904">
        <v>1185732</v>
      </c>
      <c r="D6904" s="9">
        <v>44538</v>
      </c>
      <c r="E6904" s="8" t="str">
        <f>TEXT(Table1[[#This Row],[Invoice Date]],"dd-mm-yyyy")</f>
        <v>08-12-2021</v>
      </c>
      <c r="F6904" s="1" t="str">
        <f t="shared" si="428"/>
        <v>December</v>
      </c>
      <c r="G6904" s="1" t="str">
        <f t="shared" si="429"/>
        <v>2021</v>
      </c>
      <c r="H6904" s="1" t="str">
        <f t="shared" si="430"/>
        <v>Wednesday</v>
      </c>
      <c r="I6904" s="1" t="str">
        <f t="shared" si="431"/>
        <v>08</v>
      </c>
      <c r="J6904" t="s">
        <v>35</v>
      </c>
      <c r="K6904" t="s">
        <v>109</v>
      </c>
      <c r="L6904" t="s">
        <v>110</v>
      </c>
      <c r="M6904" t="s">
        <v>22</v>
      </c>
      <c r="N6904">
        <v>63</v>
      </c>
      <c r="O6904">
        <v>78</v>
      </c>
      <c r="P6904">
        <v>4914</v>
      </c>
      <c r="Q6904">
        <v>2604</v>
      </c>
      <c r="R6904">
        <v>0.53</v>
      </c>
      <c r="S6904" t="s">
        <v>82</v>
      </c>
      <c r="T6904" t="str">
        <f>IF(Table1[[#This Row],[Units Sold]]&gt; 700,"High Units","low Units")</f>
        <v>low Units</v>
      </c>
      <c r="U6904">
        <f>SUM(Table1[[#This Row],[Operating Profit]])/SUM(Table1[Operating Profit])*100</f>
        <v>7.8401825868930526E-4</v>
      </c>
      <c r="V6904">
        <f>SUM(Table1[[#This Row],[Price per Unit]]*Table1[[#This Row],[Units Sold]])</f>
        <v>4914</v>
      </c>
      <c r="W6904">
        <f>SUM(Table1[[#This Row],[Total Sales]]-Table1[[#This Row],[Operating Profit]])</f>
        <v>2310</v>
      </c>
      <c r="X6904">
        <f>SUM(Table1[[#This Row],[Total Sales]]-Table1[[#This Row],[Cost]])</f>
        <v>2604</v>
      </c>
      <c r="Y6904">
        <f>SUM(Table1[[#This Row],[profit/loss]])/SUM(Table1[profit/loss])</f>
        <v>7.8401825868930532E-6</v>
      </c>
    </row>
    <row r="6905" spans="1:25" x14ac:dyDescent="0.3">
      <c r="A6905" t="s">
        <v>13</v>
      </c>
      <c r="B6905" t="s">
        <v>82</v>
      </c>
      <c r="C6905">
        <v>1185732</v>
      </c>
      <c r="D6905" s="9">
        <v>44202</v>
      </c>
      <c r="E6905" s="8" t="str">
        <f>TEXT(Table1[[#This Row],[Invoice Date]],"dd-mm-yyyy")</f>
        <v>06-01-2021</v>
      </c>
      <c r="F6905" s="1" t="str">
        <f t="shared" si="428"/>
        <v>January</v>
      </c>
      <c r="G6905" s="1" t="str">
        <f t="shared" si="429"/>
        <v>2021</v>
      </c>
      <c r="H6905" s="1" t="str">
        <f t="shared" si="430"/>
        <v>Wednesday</v>
      </c>
      <c r="I6905" s="1" t="str">
        <f t="shared" si="431"/>
        <v>06</v>
      </c>
      <c r="J6905" t="s">
        <v>35</v>
      </c>
      <c r="K6905" t="s">
        <v>109</v>
      </c>
      <c r="L6905" t="s">
        <v>110</v>
      </c>
      <c r="M6905" t="s">
        <v>16</v>
      </c>
      <c r="N6905">
        <v>27</v>
      </c>
      <c r="O6905">
        <v>113</v>
      </c>
      <c r="P6905">
        <v>3051</v>
      </c>
      <c r="Q6905">
        <v>1373</v>
      </c>
      <c r="R6905">
        <v>0.45</v>
      </c>
      <c r="S6905" t="s">
        <v>82</v>
      </c>
      <c r="T6905" t="str">
        <f>IF(Table1[[#This Row],[Units Sold]]&gt; 700,"High Units","low Units")</f>
        <v>low Units</v>
      </c>
      <c r="U6905">
        <f>SUM(Table1[[#This Row],[Operating Profit]])/SUM(Table1[Operating Profit])*100</f>
        <v>4.1338597126744099E-4</v>
      </c>
      <c r="V6905">
        <f>SUM(Table1[[#This Row],[Price per Unit]]*Table1[[#This Row],[Units Sold]])</f>
        <v>3051</v>
      </c>
      <c r="W6905">
        <f>SUM(Table1[[#This Row],[Total Sales]]-Table1[[#This Row],[Operating Profit]])</f>
        <v>1678</v>
      </c>
      <c r="X6905">
        <f>SUM(Table1[[#This Row],[Total Sales]]-Table1[[#This Row],[Cost]])</f>
        <v>1373</v>
      </c>
      <c r="Y6905">
        <f>SUM(Table1[[#This Row],[profit/loss]])/SUM(Table1[profit/loss])</f>
        <v>4.1338597126744101E-6</v>
      </c>
    </row>
    <row r="6906" spans="1:25" x14ac:dyDescent="0.3">
      <c r="A6906" t="s">
        <v>13</v>
      </c>
      <c r="B6906" t="s">
        <v>82</v>
      </c>
      <c r="C6906">
        <v>1185732</v>
      </c>
      <c r="D6906" s="9">
        <v>44202</v>
      </c>
      <c r="E6906" s="8" t="str">
        <f>TEXT(Table1[[#This Row],[Invoice Date]],"dd-mm-yyyy")</f>
        <v>06-01-2021</v>
      </c>
      <c r="F6906" s="1" t="str">
        <f t="shared" si="428"/>
        <v>January</v>
      </c>
      <c r="G6906" s="1" t="str">
        <f t="shared" si="429"/>
        <v>2021</v>
      </c>
      <c r="H6906" s="1" t="str">
        <f t="shared" si="430"/>
        <v>Wednesday</v>
      </c>
      <c r="I6906" s="1" t="str">
        <f t="shared" si="431"/>
        <v>06</v>
      </c>
      <c r="J6906" t="s">
        <v>35</v>
      </c>
      <c r="K6906" t="s">
        <v>109</v>
      </c>
      <c r="L6906" t="s">
        <v>110</v>
      </c>
      <c r="M6906" t="s">
        <v>18</v>
      </c>
      <c r="N6906">
        <v>29</v>
      </c>
      <c r="O6906">
        <v>70</v>
      </c>
      <c r="P6906">
        <v>2030</v>
      </c>
      <c r="Q6906">
        <v>934</v>
      </c>
      <c r="R6906">
        <v>0.46</v>
      </c>
      <c r="S6906" t="s">
        <v>82</v>
      </c>
      <c r="T6906" t="str">
        <f>IF(Table1[[#This Row],[Units Sold]]&gt; 700,"High Units","low Units")</f>
        <v>low Units</v>
      </c>
      <c r="U6906">
        <f>SUM(Table1[[#This Row],[Operating Profit]])/SUM(Table1[Operating Profit])*100</f>
        <v>2.8121085008287681E-4</v>
      </c>
      <c r="V6906">
        <f>SUM(Table1[[#This Row],[Price per Unit]]*Table1[[#This Row],[Units Sold]])</f>
        <v>2030</v>
      </c>
      <c r="W6906">
        <f>SUM(Table1[[#This Row],[Total Sales]]-Table1[[#This Row],[Operating Profit]])</f>
        <v>1096</v>
      </c>
      <c r="X6906">
        <f>SUM(Table1[[#This Row],[Total Sales]]-Table1[[#This Row],[Cost]])</f>
        <v>934</v>
      </c>
      <c r="Y6906">
        <f>SUM(Table1[[#This Row],[profit/loss]])/SUM(Table1[profit/loss])</f>
        <v>2.812108500828768E-6</v>
      </c>
    </row>
    <row r="6907" spans="1:25" x14ac:dyDescent="0.3">
      <c r="A6907" t="s">
        <v>13</v>
      </c>
      <c r="B6907" t="s">
        <v>82</v>
      </c>
      <c r="C6907">
        <v>1185732</v>
      </c>
      <c r="D6907" s="9">
        <v>44202</v>
      </c>
      <c r="E6907" s="8" t="str">
        <f>TEXT(Table1[[#This Row],[Invoice Date]],"dd-mm-yyyy")</f>
        <v>06-01-2021</v>
      </c>
      <c r="F6907" s="1" t="str">
        <f t="shared" si="428"/>
        <v>January</v>
      </c>
      <c r="G6907" s="1" t="str">
        <f t="shared" si="429"/>
        <v>2021</v>
      </c>
      <c r="H6907" s="1" t="str">
        <f t="shared" si="430"/>
        <v>Wednesday</v>
      </c>
      <c r="I6907" s="1" t="str">
        <f t="shared" si="431"/>
        <v>06</v>
      </c>
      <c r="J6907" t="s">
        <v>35</v>
      </c>
      <c r="K6907" t="s">
        <v>109</v>
      </c>
      <c r="L6907" t="s">
        <v>110</v>
      </c>
      <c r="M6907" t="s">
        <v>19</v>
      </c>
      <c r="N6907">
        <v>19</v>
      </c>
      <c r="O6907">
        <v>68</v>
      </c>
      <c r="P6907">
        <v>1292</v>
      </c>
      <c r="Q6907">
        <v>581</v>
      </c>
      <c r="R6907">
        <v>0.45</v>
      </c>
      <c r="S6907" t="s">
        <v>82</v>
      </c>
      <c r="T6907" t="str">
        <f>IF(Table1[[#This Row],[Units Sold]]&gt; 700,"High Units","low Units")</f>
        <v>low Units</v>
      </c>
      <c r="U6907">
        <f>SUM(Table1[[#This Row],[Operating Profit]])/SUM(Table1[Operating Profit])*100</f>
        <v>1.7492880503014072E-4</v>
      </c>
      <c r="V6907">
        <f>SUM(Table1[[#This Row],[Price per Unit]]*Table1[[#This Row],[Units Sold]])</f>
        <v>1292</v>
      </c>
      <c r="W6907">
        <f>SUM(Table1[[#This Row],[Total Sales]]-Table1[[#This Row],[Operating Profit]])</f>
        <v>711</v>
      </c>
      <c r="X6907">
        <f>SUM(Table1[[#This Row],[Total Sales]]-Table1[[#This Row],[Cost]])</f>
        <v>581</v>
      </c>
      <c r="Y6907">
        <f>SUM(Table1[[#This Row],[profit/loss]])/SUM(Table1[profit/loss])</f>
        <v>1.7492880503014071E-6</v>
      </c>
    </row>
    <row r="6908" spans="1:25" x14ac:dyDescent="0.3">
      <c r="A6908" t="s">
        <v>13</v>
      </c>
      <c r="B6908" t="s">
        <v>82</v>
      </c>
      <c r="C6908">
        <v>1185732</v>
      </c>
      <c r="D6908" s="9">
        <v>44202</v>
      </c>
      <c r="E6908" s="8" t="str">
        <f>TEXT(Table1[[#This Row],[Invoice Date]],"dd-mm-yyyy")</f>
        <v>06-01-2021</v>
      </c>
      <c r="F6908" s="1" t="str">
        <f t="shared" si="428"/>
        <v>January</v>
      </c>
      <c r="G6908" s="1" t="str">
        <f t="shared" si="429"/>
        <v>2021</v>
      </c>
      <c r="H6908" s="1" t="str">
        <f t="shared" si="430"/>
        <v>Wednesday</v>
      </c>
      <c r="I6908" s="1" t="str">
        <f t="shared" si="431"/>
        <v>06</v>
      </c>
      <c r="J6908" t="s">
        <v>35</v>
      </c>
      <c r="K6908" t="s">
        <v>109</v>
      </c>
      <c r="L6908" t="s">
        <v>110</v>
      </c>
      <c r="M6908" t="s">
        <v>20</v>
      </c>
      <c r="N6908">
        <v>24</v>
      </c>
      <c r="O6908">
        <v>26</v>
      </c>
      <c r="P6908">
        <v>624</v>
      </c>
      <c r="Q6908">
        <v>281</v>
      </c>
      <c r="R6908">
        <v>0.45</v>
      </c>
      <c r="S6908" t="s">
        <v>82</v>
      </c>
      <c r="T6908" t="str">
        <f>IF(Table1[[#This Row],[Units Sold]]&gt; 700,"High Units","low Units")</f>
        <v>low Units</v>
      </c>
      <c r="U6908">
        <f>SUM(Table1[[#This Row],[Operating Profit]])/SUM(Table1[Operating Profit])*100</f>
        <v>8.4604120849345171E-5</v>
      </c>
      <c r="V6908">
        <f>SUM(Table1[[#This Row],[Price per Unit]]*Table1[[#This Row],[Units Sold]])</f>
        <v>624</v>
      </c>
      <c r="W6908">
        <f>SUM(Table1[[#This Row],[Total Sales]]-Table1[[#This Row],[Operating Profit]])</f>
        <v>343</v>
      </c>
      <c r="X6908">
        <f>SUM(Table1[[#This Row],[Total Sales]]-Table1[[#This Row],[Cost]])</f>
        <v>281</v>
      </c>
      <c r="Y6908">
        <f>SUM(Table1[[#This Row],[profit/loss]])/SUM(Table1[profit/loss])</f>
        <v>8.4604120849345166E-7</v>
      </c>
    </row>
    <row r="6909" spans="1:25" x14ac:dyDescent="0.3">
      <c r="A6909" t="s">
        <v>13</v>
      </c>
      <c r="B6909" t="s">
        <v>82</v>
      </c>
      <c r="C6909">
        <v>1185732</v>
      </c>
      <c r="D6909" s="9">
        <v>44202</v>
      </c>
      <c r="E6909" s="8" t="str">
        <f>TEXT(Table1[[#This Row],[Invoice Date]],"dd-mm-yyyy")</f>
        <v>06-01-2021</v>
      </c>
      <c r="F6909" s="1" t="str">
        <f t="shared" si="428"/>
        <v>January</v>
      </c>
      <c r="G6909" s="1" t="str">
        <f t="shared" si="429"/>
        <v>2021</v>
      </c>
      <c r="H6909" s="1" t="str">
        <f t="shared" si="430"/>
        <v>Wednesday</v>
      </c>
      <c r="I6909" s="1" t="str">
        <f t="shared" si="431"/>
        <v>06</v>
      </c>
      <c r="J6909" t="s">
        <v>35</v>
      </c>
      <c r="K6909" t="s">
        <v>109</v>
      </c>
      <c r="L6909" t="s">
        <v>110</v>
      </c>
      <c r="M6909" t="s">
        <v>21</v>
      </c>
      <c r="N6909">
        <v>38</v>
      </c>
      <c r="O6909">
        <v>42</v>
      </c>
      <c r="P6909">
        <v>1596</v>
      </c>
      <c r="Q6909">
        <v>1005</v>
      </c>
      <c r="R6909">
        <v>0.63</v>
      </c>
      <c r="S6909" t="s">
        <v>82</v>
      </c>
      <c r="T6909" t="str">
        <f>IF(Table1[[#This Row],[Units Sold]]&gt; 700,"High Units","low Units")</f>
        <v>low Units</v>
      </c>
      <c r="U6909">
        <f>SUM(Table1[[#This Row],[Operating Profit]])/SUM(Table1[Operating Profit])*100</f>
        <v>3.0258769200566511E-4</v>
      </c>
      <c r="V6909">
        <f>SUM(Table1[[#This Row],[Price per Unit]]*Table1[[#This Row],[Units Sold]])</f>
        <v>1596</v>
      </c>
      <c r="W6909">
        <f>SUM(Table1[[#This Row],[Total Sales]]-Table1[[#This Row],[Operating Profit]])</f>
        <v>591</v>
      </c>
      <c r="X6909">
        <f>SUM(Table1[[#This Row],[Total Sales]]-Table1[[#This Row],[Cost]])</f>
        <v>1005</v>
      </c>
      <c r="Y6909">
        <f>SUM(Table1[[#This Row],[profit/loss]])/SUM(Table1[profit/loss])</f>
        <v>3.0258769200566511E-6</v>
      </c>
    </row>
    <row r="6910" spans="1:25" x14ac:dyDescent="0.3">
      <c r="A6910" t="s">
        <v>13</v>
      </c>
      <c r="B6910" t="s">
        <v>82</v>
      </c>
      <c r="C6910">
        <v>1185732</v>
      </c>
      <c r="D6910" s="9">
        <v>44202</v>
      </c>
      <c r="E6910" s="8" t="str">
        <f>TEXT(Table1[[#This Row],[Invoice Date]],"dd-mm-yyyy")</f>
        <v>06-01-2021</v>
      </c>
      <c r="F6910" s="1" t="str">
        <f t="shared" si="428"/>
        <v>January</v>
      </c>
      <c r="G6910" s="1" t="str">
        <f t="shared" si="429"/>
        <v>2021</v>
      </c>
      <c r="H6910" s="1" t="str">
        <f t="shared" si="430"/>
        <v>Wednesday</v>
      </c>
      <c r="I6910" s="1" t="str">
        <f t="shared" si="431"/>
        <v>06</v>
      </c>
      <c r="J6910" t="s">
        <v>35</v>
      </c>
      <c r="K6910" t="s">
        <v>109</v>
      </c>
      <c r="L6910" t="s">
        <v>110</v>
      </c>
      <c r="M6910" t="s">
        <v>22</v>
      </c>
      <c r="N6910">
        <v>28</v>
      </c>
      <c r="O6910">
        <v>75</v>
      </c>
      <c r="P6910">
        <v>2100</v>
      </c>
      <c r="Q6910">
        <v>1092</v>
      </c>
      <c r="R6910">
        <v>0.52</v>
      </c>
      <c r="S6910" t="s">
        <v>82</v>
      </c>
      <c r="T6910" t="str">
        <f>IF(Table1[[#This Row],[Units Sold]]&gt; 700,"High Units","low Units")</f>
        <v>low Units</v>
      </c>
      <c r="U6910">
        <f>SUM(Table1[[#This Row],[Operating Profit]])/SUM(Table1[Operating Profit])*100</f>
        <v>3.287818504180958E-4</v>
      </c>
      <c r="V6910">
        <f>SUM(Table1[[#This Row],[Price per Unit]]*Table1[[#This Row],[Units Sold]])</f>
        <v>2100</v>
      </c>
      <c r="W6910">
        <f>SUM(Table1[[#This Row],[Total Sales]]-Table1[[#This Row],[Operating Profit]])</f>
        <v>1008</v>
      </c>
      <c r="X6910">
        <f>SUM(Table1[[#This Row],[Total Sales]]-Table1[[#This Row],[Cost]])</f>
        <v>1092</v>
      </c>
      <c r="Y6910">
        <f>SUM(Table1[[#This Row],[profit/loss]])/SUM(Table1[profit/loss])</f>
        <v>3.2878185041809579E-6</v>
      </c>
    </row>
    <row r="6911" spans="1:25" x14ac:dyDescent="0.3">
      <c r="A6911" t="s">
        <v>13</v>
      </c>
      <c r="B6911" t="s">
        <v>82</v>
      </c>
      <c r="C6911">
        <v>1185732</v>
      </c>
      <c r="D6911" s="9">
        <v>44233</v>
      </c>
      <c r="E6911" s="8" t="str">
        <f>TEXT(Table1[[#This Row],[Invoice Date]],"dd-mm-yyyy")</f>
        <v>06-02-2021</v>
      </c>
      <c r="F6911" s="1" t="str">
        <f t="shared" si="428"/>
        <v>February</v>
      </c>
      <c r="G6911" s="1" t="str">
        <f t="shared" si="429"/>
        <v>2021</v>
      </c>
      <c r="H6911" s="1" t="str">
        <f t="shared" si="430"/>
        <v>Saturday</v>
      </c>
      <c r="I6911" s="1" t="str">
        <f t="shared" si="431"/>
        <v>06</v>
      </c>
      <c r="J6911" t="s">
        <v>35</v>
      </c>
      <c r="K6911" t="s">
        <v>109</v>
      </c>
      <c r="L6911" t="s">
        <v>110</v>
      </c>
      <c r="M6911" t="s">
        <v>16</v>
      </c>
      <c r="N6911">
        <v>28</v>
      </c>
      <c r="O6911">
        <v>145</v>
      </c>
      <c r="P6911">
        <v>4060</v>
      </c>
      <c r="Q6911">
        <v>1786</v>
      </c>
      <c r="R6911">
        <v>0.44</v>
      </c>
      <c r="S6911" t="s">
        <v>82</v>
      </c>
      <c r="T6911" t="str">
        <f>IF(Table1[[#This Row],[Units Sold]]&gt; 700,"High Units","low Units")</f>
        <v>low Units</v>
      </c>
      <c r="U6911">
        <f>SUM(Table1[[#This Row],[Operating Profit]])/SUM(Table1[Operating Profit])*100</f>
        <v>5.3773295315633616E-4</v>
      </c>
      <c r="V6911">
        <f>SUM(Table1[[#This Row],[Price per Unit]]*Table1[[#This Row],[Units Sold]])</f>
        <v>4060</v>
      </c>
      <c r="W6911">
        <f>SUM(Table1[[#This Row],[Total Sales]]-Table1[[#This Row],[Operating Profit]])</f>
        <v>2274</v>
      </c>
      <c r="X6911">
        <f>SUM(Table1[[#This Row],[Total Sales]]-Table1[[#This Row],[Cost]])</f>
        <v>1786</v>
      </c>
      <c r="Y6911">
        <f>SUM(Table1[[#This Row],[profit/loss]])/SUM(Table1[profit/loss])</f>
        <v>5.3773295315633614E-6</v>
      </c>
    </row>
    <row r="6912" spans="1:25" x14ac:dyDescent="0.3">
      <c r="A6912" t="s">
        <v>13</v>
      </c>
      <c r="B6912" t="s">
        <v>82</v>
      </c>
      <c r="C6912">
        <v>1185732</v>
      </c>
      <c r="D6912" s="9">
        <v>44233</v>
      </c>
      <c r="E6912" s="8" t="str">
        <f>TEXT(Table1[[#This Row],[Invoice Date]],"dd-mm-yyyy")</f>
        <v>06-02-2021</v>
      </c>
      <c r="F6912" s="1" t="str">
        <f t="shared" si="428"/>
        <v>February</v>
      </c>
      <c r="G6912" s="1" t="str">
        <f t="shared" si="429"/>
        <v>2021</v>
      </c>
      <c r="H6912" s="1" t="str">
        <f t="shared" si="430"/>
        <v>Saturday</v>
      </c>
      <c r="I6912" s="1" t="str">
        <f t="shared" si="431"/>
        <v>06</v>
      </c>
      <c r="J6912" t="s">
        <v>35</v>
      </c>
      <c r="K6912" t="s">
        <v>109</v>
      </c>
      <c r="L6912" t="s">
        <v>110</v>
      </c>
      <c r="M6912" t="s">
        <v>18</v>
      </c>
      <c r="N6912">
        <v>28</v>
      </c>
      <c r="O6912">
        <v>45</v>
      </c>
      <c r="P6912">
        <v>1260</v>
      </c>
      <c r="Q6912">
        <v>580</v>
      </c>
      <c r="R6912">
        <v>0.46</v>
      </c>
      <c r="S6912" t="s">
        <v>82</v>
      </c>
      <c r="T6912" t="str">
        <f>IF(Table1[[#This Row],[Units Sold]]&gt; 700,"High Units","low Units")</f>
        <v>low Units</v>
      </c>
      <c r="U6912">
        <f>SUM(Table1[[#This Row],[Operating Profit]])/SUM(Table1[Operating Profit])*100</f>
        <v>1.7462772274953807E-4</v>
      </c>
      <c r="V6912">
        <f>SUM(Table1[[#This Row],[Price per Unit]]*Table1[[#This Row],[Units Sold]])</f>
        <v>1260</v>
      </c>
      <c r="W6912">
        <f>SUM(Table1[[#This Row],[Total Sales]]-Table1[[#This Row],[Operating Profit]])</f>
        <v>680</v>
      </c>
      <c r="X6912">
        <f>SUM(Table1[[#This Row],[Total Sales]]-Table1[[#This Row],[Cost]])</f>
        <v>580</v>
      </c>
      <c r="Y6912">
        <f>SUM(Table1[[#This Row],[profit/loss]])/SUM(Table1[profit/loss])</f>
        <v>1.7462772274953806E-6</v>
      </c>
    </row>
    <row r="6913" spans="1:25" x14ac:dyDescent="0.3">
      <c r="A6913" t="s">
        <v>13</v>
      </c>
      <c r="B6913" t="s">
        <v>82</v>
      </c>
      <c r="C6913">
        <v>1185732</v>
      </c>
      <c r="D6913" s="9">
        <v>44233</v>
      </c>
      <c r="E6913" s="8" t="str">
        <f>TEXT(Table1[[#This Row],[Invoice Date]],"dd-mm-yyyy")</f>
        <v>06-02-2021</v>
      </c>
      <c r="F6913" s="1" t="str">
        <f t="shared" si="428"/>
        <v>February</v>
      </c>
      <c r="G6913" s="1" t="str">
        <f t="shared" si="429"/>
        <v>2021</v>
      </c>
      <c r="H6913" s="1" t="str">
        <f t="shared" si="430"/>
        <v>Saturday</v>
      </c>
      <c r="I6913" s="1" t="str">
        <f t="shared" si="431"/>
        <v>06</v>
      </c>
      <c r="J6913" t="s">
        <v>35</v>
      </c>
      <c r="K6913" t="s">
        <v>109</v>
      </c>
      <c r="L6913" t="s">
        <v>110</v>
      </c>
      <c r="M6913" t="s">
        <v>19</v>
      </c>
      <c r="N6913">
        <v>19</v>
      </c>
      <c r="O6913">
        <v>56</v>
      </c>
      <c r="P6913">
        <v>1064</v>
      </c>
      <c r="Q6913">
        <v>436</v>
      </c>
      <c r="R6913">
        <v>0.41</v>
      </c>
      <c r="S6913" t="s">
        <v>82</v>
      </c>
      <c r="T6913" t="str">
        <f>IF(Table1[[#This Row],[Units Sold]]&gt; 700,"High Units","low Units")</f>
        <v>low Units</v>
      </c>
      <c r="U6913">
        <f>SUM(Table1[[#This Row],[Operating Profit]])/SUM(Table1[Operating Profit])*100</f>
        <v>1.3127187434275621E-4</v>
      </c>
      <c r="V6913">
        <f>SUM(Table1[[#This Row],[Price per Unit]]*Table1[[#This Row],[Units Sold]])</f>
        <v>1064</v>
      </c>
      <c r="W6913">
        <f>SUM(Table1[[#This Row],[Total Sales]]-Table1[[#This Row],[Operating Profit]])</f>
        <v>628</v>
      </c>
      <c r="X6913">
        <f>SUM(Table1[[#This Row],[Total Sales]]-Table1[[#This Row],[Cost]])</f>
        <v>436</v>
      </c>
      <c r="Y6913">
        <f>SUM(Table1[[#This Row],[profit/loss]])/SUM(Table1[profit/loss])</f>
        <v>1.312718743427562E-6</v>
      </c>
    </row>
    <row r="6914" spans="1:25" x14ac:dyDescent="0.3">
      <c r="A6914" t="s">
        <v>13</v>
      </c>
      <c r="B6914" t="s">
        <v>82</v>
      </c>
      <c r="C6914">
        <v>1185732</v>
      </c>
      <c r="D6914" s="9">
        <v>44233</v>
      </c>
      <c r="E6914" s="8" t="str">
        <f>TEXT(Table1[[#This Row],[Invoice Date]],"dd-mm-yyyy")</f>
        <v>06-02-2021</v>
      </c>
      <c r="F6914" s="1" t="str">
        <f t="shared" si="428"/>
        <v>February</v>
      </c>
      <c r="G6914" s="1" t="str">
        <f t="shared" si="429"/>
        <v>2021</v>
      </c>
      <c r="H6914" s="1" t="str">
        <f t="shared" si="430"/>
        <v>Saturday</v>
      </c>
      <c r="I6914" s="1" t="str">
        <f t="shared" si="431"/>
        <v>06</v>
      </c>
      <c r="J6914" t="s">
        <v>35</v>
      </c>
      <c r="K6914" t="s">
        <v>111</v>
      </c>
      <c r="L6914" t="s">
        <v>112</v>
      </c>
      <c r="M6914" t="s">
        <v>20</v>
      </c>
      <c r="N6914">
        <v>25</v>
      </c>
      <c r="O6914">
        <v>23</v>
      </c>
      <c r="P6914">
        <v>575</v>
      </c>
      <c r="Q6914">
        <v>253</v>
      </c>
      <c r="R6914">
        <v>0.44</v>
      </c>
      <c r="S6914" t="s">
        <v>82</v>
      </c>
      <c r="T6914" t="str">
        <f>IF(Table1[[#This Row],[Units Sold]]&gt; 700,"High Units","low Units")</f>
        <v>low Units</v>
      </c>
      <c r="U6914">
        <f>SUM(Table1[[#This Row],[Operating Profit]])/SUM(Table1[Operating Profit])*100</f>
        <v>7.6173816992470913E-5</v>
      </c>
      <c r="V6914">
        <f>SUM(Table1[[#This Row],[Price per Unit]]*Table1[[#This Row],[Units Sold]])</f>
        <v>575</v>
      </c>
      <c r="W6914">
        <f>SUM(Table1[[#This Row],[Total Sales]]-Table1[[#This Row],[Operating Profit]])</f>
        <v>322</v>
      </c>
      <c r="X6914">
        <f>SUM(Table1[[#This Row],[Total Sales]]-Table1[[#This Row],[Cost]])</f>
        <v>253</v>
      </c>
      <c r="Y6914">
        <f>SUM(Table1[[#This Row],[profit/loss]])/SUM(Table1[profit/loss])</f>
        <v>7.6173816992470917E-7</v>
      </c>
    </row>
    <row r="6915" spans="1:25" x14ac:dyDescent="0.3">
      <c r="A6915" t="s">
        <v>13</v>
      </c>
      <c r="B6915" t="s">
        <v>82</v>
      </c>
      <c r="C6915">
        <v>1185732</v>
      </c>
      <c r="D6915" s="9">
        <v>44233</v>
      </c>
      <c r="E6915" s="8" t="str">
        <f>TEXT(Table1[[#This Row],[Invoice Date]],"dd-mm-yyyy")</f>
        <v>06-02-2021</v>
      </c>
      <c r="F6915" s="1" t="str">
        <f t="shared" ref="F6915:F6978" si="432">TEXT(D6915,"mmmm")</f>
        <v>February</v>
      </c>
      <c r="G6915" s="1" t="str">
        <f t="shared" ref="G6915:G6978" si="433">TEXT(D6915,"YYYY")</f>
        <v>2021</v>
      </c>
      <c r="H6915" s="1" t="str">
        <f t="shared" ref="H6915:H6978" si="434">TEXT(D6915,"dddd")</f>
        <v>Saturday</v>
      </c>
      <c r="I6915" s="1" t="str">
        <f t="shared" ref="I6915:I6978" si="435">TEXT(D6915,"dd")</f>
        <v>06</v>
      </c>
      <c r="J6915" t="s">
        <v>35</v>
      </c>
      <c r="K6915" t="s">
        <v>111</v>
      </c>
      <c r="L6915" t="s">
        <v>112</v>
      </c>
      <c r="M6915" t="s">
        <v>21</v>
      </c>
      <c r="N6915">
        <v>38</v>
      </c>
      <c r="O6915">
        <v>38</v>
      </c>
      <c r="P6915">
        <v>1444</v>
      </c>
      <c r="Q6915">
        <v>939</v>
      </c>
      <c r="R6915">
        <v>0.65</v>
      </c>
      <c r="S6915" t="s">
        <v>82</v>
      </c>
      <c r="T6915" t="str">
        <f>IF(Table1[[#This Row],[Units Sold]]&gt; 700,"High Units","low Units")</f>
        <v>low Units</v>
      </c>
      <c r="U6915">
        <f>SUM(Table1[[#This Row],[Operating Profit]])/SUM(Table1[Operating Profit])*100</f>
        <v>2.8271626148589004E-4</v>
      </c>
      <c r="V6915">
        <f>SUM(Table1[[#This Row],[Price per Unit]]*Table1[[#This Row],[Units Sold]])</f>
        <v>1444</v>
      </c>
      <c r="W6915">
        <f>SUM(Table1[[#This Row],[Total Sales]]-Table1[[#This Row],[Operating Profit]])</f>
        <v>505</v>
      </c>
      <c r="X6915">
        <f>SUM(Table1[[#This Row],[Total Sales]]-Table1[[#This Row],[Cost]])</f>
        <v>939</v>
      </c>
      <c r="Y6915">
        <f>SUM(Table1[[#This Row],[profit/loss]])/SUM(Table1[profit/loss])</f>
        <v>2.8271626148589006E-6</v>
      </c>
    </row>
    <row r="6916" spans="1:25" x14ac:dyDescent="0.3">
      <c r="A6916" t="s">
        <v>13</v>
      </c>
      <c r="B6916" t="s">
        <v>82</v>
      </c>
      <c r="C6916">
        <v>1185732</v>
      </c>
      <c r="D6916" s="9">
        <v>44233</v>
      </c>
      <c r="E6916" s="8" t="str">
        <f>TEXT(Table1[[#This Row],[Invoice Date]],"dd-mm-yyyy")</f>
        <v>06-02-2021</v>
      </c>
      <c r="F6916" s="1" t="str">
        <f t="shared" si="432"/>
        <v>February</v>
      </c>
      <c r="G6916" s="1" t="str">
        <f t="shared" si="433"/>
        <v>2021</v>
      </c>
      <c r="H6916" s="1" t="str">
        <f t="shared" si="434"/>
        <v>Saturday</v>
      </c>
      <c r="I6916" s="1" t="str">
        <f t="shared" si="435"/>
        <v>06</v>
      </c>
      <c r="J6916" t="s">
        <v>35</v>
      </c>
      <c r="K6916" t="s">
        <v>111</v>
      </c>
      <c r="L6916" t="s">
        <v>112</v>
      </c>
      <c r="M6916" t="s">
        <v>22</v>
      </c>
      <c r="N6916">
        <v>14</v>
      </c>
      <c r="O6916">
        <v>68</v>
      </c>
      <c r="P6916">
        <v>952</v>
      </c>
      <c r="Q6916">
        <v>514</v>
      </c>
      <c r="R6916">
        <v>0.54</v>
      </c>
      <c r="S6916" t="s">
        <v>82</v>
      </c>
      <c r="T6916" t="str">
        <f>IF(Table1[[#This Row],[Units Sold]]&gt; 700,"High Units","low Units")</f>
        <v>low Units</v>
      </c>
      <c r="U6916">
        <f>SUM(Table1[[#This Row],[Operating Profit]])/SUM(Table1[Operating Profit])*100</f>
        <v>1.5475629222976305E-4</v>
      </c>
      <c r="V6916">
        <f>SUM(Table1[[#This Row],[Price per Unit]]*Table1[[#This Row],[Units Sold]])</f>
        <v>952</v>
      </c>
      <c r="W6916">
        <f>SUM(Table1[[#This Row],[Total Sales]]-Table1[[#This Row],[Operating Profit]])</f>
        <v>438</v>
      </c>
      <c r="X6916">
        <f>SUM(Table1[[#This Row],[Total Sales]]-Table1[[#This Row],[Cost]])</f>
        <v>514</v>
      </c>
      <c r="Y6916">
        <f>SUM(Table1[[#This Row],[profit/loss]])/SUM(Table1[profit/loss])</f>
        <v>1.5475629222976304E-6</v>
      </c>
    </row>
    <row r="6917" spans="1:25" x14ac:dyDescent="0.3">
      <c r="A6917" t="s">
        <v>13</v>
      </c>
      <c r="B6917" t="s">
        <v>82</v>
      </c>
      <c r="C6917">
        <v>1185732</v>
      </c>
      <c r="D6917" s="9">
        <v>44260</v>
      </c>
      <c r="E6917" s="8" t="str">
        <f>TEXT(Table1[[#This Row],[Invoice Date]],"dd-mm-yyyy")</f>
        <v>05-03-2021</v>
      </c>
      <c r="F6917" s="1" t="str">
        <f t="shared" si="432"/>
        <v>March</v>
      </c>
      <c r="G6917" s="1" t="str">
        <f t="shared" si="433"/>
        <v>2021</v>
      </c>
      <c r="H6917" s="1" t="str">
        <f t="shared" si="434"/>
        <v>Friday</v>
      </c>
      <c r="I6917" s="1" t="str">
        <f t="shared" si="435"/>
        <v>05</v>
      </c>
      <c r="J6917" t="s">
        <v>35</v>
      </c>
      <c r="K6917" t="s">
        <v>111</v>
      </c>
      <c r="L6917" t="s">
        <v>112</v>
      </c>
      <c r="M6917" t="s">
        <v>16</v>
      </c>
      <c r="N6917">
        <v>19</v>
      </c>
      <c r="O6917">
        <v>136</v>
      </c>
      <c r="P6917">
        <v>2584</v>
      </c>
      <c r="Q6917">
        <v>1034</v>
      </c>
      <c r="R6917">
        <v>0.4</v>
      </c>
      <c r="S6917" t="s">
        <v>82</v>
      </c>
      <c r="T6917" t="str">
        <f>IF(Table1[[#This Row],[Units Sold]]&gt; 700,"High Units","low Units")</f>
        <v>low Units</v>
      </c>
      <c r="U6917">
        <f>SUM(Table1[[#This Row],[Operating Profit]])/SUM(Table1[Operating Profit])*100</f>
        <v>3.1131907814314203E-4</v>
      </c>
      <c r="V6917">
        <f>SUM(Table1[[#This Row],[Price per Unit]]*Table1[[#This Row],[Units Sold]])</f>
        <v>2584</v>
      </c>
      <c r="W6917">
        <f>SUM(Table1[[#This Row],[Total Sales]]-Table1[[#This Row],[Operating Profit]])</f>
        <v>1550</v>
      </c>
      <c r="X6917">
        <f>SUM(Table1[[#This Row],[Total Sales]]-Table1[[#This Row],[Cost]])</f>
        <v>1034</v>
      </c>
      <c r="Y6917">
        <f>SUM(Table1[[#This Row],[profit/loss]])/SUM(Table1[profit/loss])</f>
        <v>3.1131907814314202E-6</v>
      </c>
    </row>
    <row r="6918" spans="1:25" x14ac:dyDescent="0.3">
      <c r="A6918" t="s">
        <v>13</v>
      </c>
      <c r="B6918" t="s">
        <v>82</v>
      </c>
      <c r="C6918">
        <v>1185732</v>
      </c>
      <c r="D6918" s="9">
        <v>44260</v>
      </c>
      <c r="E6918" s="8" t="str">
        <f>TEXT(Table1[[#This Row],[Invoice Date]],"dd-mm-yyyy")</f>
        <v>05-03-2021</v>
      </c>
      <c r="F6918" s="1" t="str">
        <f t="shared" si="432"/>
        <v>March</v>
      </c>
      <c r="G6918" s="1" t="str">
        <f t="shared" si="433"/>
        <v>2021</v>
      </c>
      <c r="H6918" s="1" t="str">
        <f t="shared" si="434"/>
        <v>Friday</v>
      </c>
      <c r="I6918" s="1" t="str">
        <f t="shared" si="435"/>
        <v>05</v>
      </c>
      <c r="J6918" t="s">
        <v>35</v>
      </c>
      <c r="K6918" t="s">
        <v>111</v>
      </c>
      <c r="L6918" t="s">
        <v>112</v>
      </c>
      <c r="M6918" t="s">
        <v>18</v>
      </c>
      <c r="N6918">
        <v>19</v>
      </c>
      <c r="O6918">
        <v>47</v>
      </c>
      <c r="P6918">
        <v>893</v>
      </c>
      <c r="Q6918">
        <v>402</v>
      </c>
      <c r="R6918">
        <v>0.45</v>
      </c>
      <c r="S6918" t="s">
        <v>82</v>
      </c>
      <c r="T6918" t="str">
        <f>IF(Table1[[#This Row],[Units Sold]]&gt; 700,"High Units","low Units")</f>
        <v>low Units</v>
      </c>
      <c r="U6918">
        <f>SUM(Table1[[#This Row],[Operating Profit]])/SUM(Table1[Operating Profit])*100</f>
        <v>1.2103507680226603E-4</v>
      </c>
      <c r="V6918">
        <f>SUM(Table1[[#This Row],[Price per Unit]]*Table1[[#This Row],[Units Sold]])</f>
        <v>893</v>
      </c>
      <c r="W6918">
        <f>SUM(Table1[[#This Row],[Total Sales]]-Table1[[#This Row],[Operating Profit]])</f>
        <v>491</v>
      </c>
      <c r="X6918">
        <f>SUM(Table1[[#This Row],[Total Sales]]-Table1[[#This Row],[Cost]])</f>
        <v>402</v>
      </c>
      <c r="Y6918">
        <f>SUM(Table1[[#This Row],[profit/loss]])/SUM(Table1[profit/loss])</f>
        <v>1.2103507680226603E-6</v>
      </c>
    </row>
    <row r="6919" spans="1:25" x14ac:dyDescent="0.3">
      <c r="A6919" t="s">
        <v>13</v>
      </c>
      <c r="B6919" t="s">
        <v>82</v>
      </c>
      <c r="C6919">
        <v>1185732</v>
      </c>
      <c r="D6919" s="9">
        <v>44260</v>
      </c>
      <c r="E6919" s="8" t="str">
        <f>TEXT(Table1[[#This Row],[Invoice Date]],"dd-mm-yyyy")</f>
        <v>05-03-2021</v>
      </c>
      <c r="F6919" s="1" t="str">
        <f t="shared" si="432"/>
        <v>March</v>
      </c>
      <c r="G6919" s="1" t="str">
        <f t="shared" si="433"/>
        <v>2021</v>
      </c>
      <c r="H6919" s="1" t="str">
        <f t="shared" si="434"/>
        <v>Friday</v>
      </c>
      <c r="I6919" s="1" t="str">
        <f t="shared" si="435"/>
        <v>05</v>
      </c>
      <c r="J6919" t="s">
        <v>35</v>
      </c>
      <c r="K6919" t="s">
        <v>111</v>
      </c>
      <c r="L6919" t="s">
        <v>112</v>
      </c>
      <c r="M6919" t="s">
        <v>19</v>
      </c>
      <c r="N6919">
        <v>9</v>
      </c>
      <c r="O6919">
        <v>65</v>
      </c>
      <c r="P6919">
        <v>585</v>
      </c>
      <c r="Q6919">
        <v>234</v>
      </c>
      <c r="R6919">
        <v>0.4</v>
      </c>
      <c r="S6919" t="s">
        <v>82</v>
      </c>
      <c r="T6919" t="str">
        <f>IF(Table1[[#This Row],[Units Sold]]&gt; 700,"High Units","low Units")</f>
        <v>low Units</v>
      </c>
      <c r="U6919">
        <f>SUM(Table1[[#This Row],[Operating Profit]])/SUM(Table1[Operating Profit])*100</f>
        <v>7.0453253661020531E-5</v>
      </c>
      <c r="V6919">
        <f>SUM(Table1[[#This Row],[Price per Unit]]*Table1[[#This Row],[Units Sold]])</f>
        <v>585</v>
      </c>
      <c r="W6919">
        <f>SUM(Table1[[#This Row],[Total Sales]]-Table1[[#This Row],[Operating Profit]])</f>
        <v>351</v>
      </c>
      <c r="X6919">
        <f>SUM(Table1[[#This Row],[Total Sales]]-Table1[[#This Row],[Cost]])</f>
        <v>234</v>
      </c>
      <c r="Y6919">
        <f>SUM(Table1[[#This Row],[profit/loss]])/SUM(Table1[profit/loss])</f>
        <v>7.0453253661020525E-7</v>
      </c>
    </row>
    <row r="6920" spans="1:25" x14ac:dyDescent="0.3">
      <c r="A6920" t="s">
        <v>13</v>
      </c>
      <c r="B6920" t="s">
        <v>82</v>
      </c>
      <c r="C6920">
        <v>1185732</v>
      </c>
      <c r="D6920" s="9">
        <v>44260</v>
      </c>
      <c r="E6920" s="8" t="str">
        <f>TEXT(Table1[[#This Row],[Invoice Date]],"dd-mm-yyyy")</f>
        <v>05-03-2021</v>
      </c>
      <c r="F6920" s="1" t="str">
        <f t="shared" si="432"/>
        <v>March</v>
      </c>
      <c r="G6920" s="1" t="str">
        <f t="shared" si="433"/>
        <v>2021</v>
      </c>
      <c r="H6920" s="1" t="str">
        <f t="shared" si="434"/>
        <v>Friday</v>
      </c>
      <c r="I6920" s="1" t="str">
        <f t="shared" si="435"/>
        <v>05</v>
      </c>
      <c r="J6920" t="s">
        <v>35</v>
      </c>
      <c r="K6920" t="s">
        <v>111</v>
      </c>
      <c r="L6920" t="s">
        <v>112</v>
      </c>
      <c r="M6920" t="s">
        <v>20</v>
      </c>
      <c r="N6920">
        <v>14</v>
      </c>
      <c r="O6920">
        <v>28</v>
      </c>
      <c r="P6920">
        <v>392</v>
      </c>
      <c r="Q6920">
        <v>165</v>
      </c>
      <c r="R6920">
        <v>0.42</v>
      </c>
      <c r="S6920" t="s">
        <v>82</v>
      </c>
      <c r="T6920" t="str">
        <f>IF(Table1[[#This Row],[Units Sold]]&gt; 700,"High Units","low Units")</f>
        <v>low Units</v>
      </c>
      <c r="U6920">
        <f>SUM(Table1[[#This Row],[Operating Profit]])/SUM(Table1[Operating Profit])*100</f>
        <v>4.9678576299437555E-5</v>
      </c>
      <c r="V6920">
        <f>SUM(Table1[[#This Row],[Price per Unit]]*Table1[[#This Row],[Units Sold]])</f>
        <v>392</v>
      </c>
      <c r="W6920">
        <f>SUM(Table1[[#This Row],[Total Sales]]-Table1[[#This Row],[Operating Profit]])</f>
        <v>227</v>
      </c>
      <c r="X6920">
        <f>SUM(Table1[[#This Row],[Total Sales]]-Table1[[#This Row],[Cost]])</f>
        <v>165</v>
      </c>
      <c r="Y6920">
        <f>SUM(Table1[[#This Row],[profit/loss]])/SUM(Table1[profit/loss])</f>
        <v>4.9678576299437557E-7</v>
      </c>
    </row>
    <row r="6921" spans="1:25" x14ac:dyDescent="0.3">
      <c r="A6921" t="s">
        <v>13</v>
      </c>
      <c r="B6921" t="s">
        <v>82</v>
      </c>
      <c r="C6921">
        <v>1185732</v>
      </c>
      <c r="D6921" s="9">
        <v>44260</v>
      </c>
      <c r="E6921" s="8" t="str">
        <f>TEXT(Table1[[#This Row],[Invoice Date]],"dd-mm-yyyy")</f>
        <v>05-03-2021</v>
      </c>
      <c r="F6921" s="1" t="str">
        <f t="shared" si="432"/>
        <v>March</v>
      </c>
      <c r="G6921" s="1" t="str">
        <f t="shared" si="433"/>
        <v>2021</v>
      </c>
      <c r="H6921" s="1" t="str">
        <f t="shared" si="434"/>
        <v>Friday</v>
      </c>
      <c r="I6921" s="1" t="str">
        <f t="shared" si="435"/>
        <v>05</v>
      </c>
      <c r="J6921" t="s">
        <v>35</v>
      </c>
      <c r="K6921" t="s">
        <v>111</v>
      </c>
      <c r="L6921" t="s">
        <v>112</v>
      </c>
      <c r="M6921" t="s">
        <v>21</v>
      </c>
      <c r="N6921">
        <v>28</v>
      </c>
      <c r="O6921">
        <v>39</v>
      </c>
      <c r="P6921">
        <v>1092</v>
      </c>
      <c r="Q6921">
        <v>699</v>
      </c>
      <c r="R6921">
        <v>0.64</v>
      </c>
      <c r="S6921" t="s">
        <v>82</v>
      </c>
      <c r="T6921" t="str">
        <f>IF(Table1[[#This Row],[Units Sold]]&gt; 700,"High Units","low Units")</f>
        <v>low Units</v>
      </c>
      <c r="U6921">
        <f>SUM(Table1[[#This Row],[Operating Profit]])/SUM(Table1[Operating Profit])*100</f>
        <v>2.1045651414125361E-4</v>
      </c>
      <c r="V6921">
        <f>SUM(Table1[[#This Row],[Price per Unit]]*Table1[[#This Row],[Units Sold]])</f>
        <v>1092</v>
      </c>
      <c r="W6921">
        <f>SUM(Table1[[#This Row],[Total Sales]]-Table1[[#This Row],[Operating Profit]])</f>
        <v>393</v>
      </c>
      <c r="X6921">
        <f>SUM(Table1[[#This Row],[Total Sales]]-Table1[[#This Row],[Cost]])</f>
        <v>699</v>
      </c>
      <c r="Y6921">
        <f>SUM(Table1[[#This Row],[profit/loss]])/SUM(Table1[profit/loss])</f>
        <v>2.1045651414125362E-6</v>
      </c>
    </row>
    <row r="6922" spans="1:25" x14ac:dyDescent="0.3">
      <c r="A6922" t="s">
        <v>13</v>
      </c>
      <c r="B6922" t="s">
        <v>82</v>
      </c>
      <c r="C6922">
        <v>1185732</v>
      </c>
      <c r="D6922" s="9">
        <v>44260</v>
      </c>
      <c r="E6922" s="8" t="str">
        <f>TEXT(Table1[[#This Row],[Invoice Date]],"dd-mm-yyyy")</f>
        <v>05-03-2021</v>
      </c>
      <c r="F6922" s="1" t="str">
        <f t="shared" si="432"/>
        <v>March</v>
      </c>
      <c r="G6922" s="1" t="str">
        <f t="shared" si="433"/>
        <v>2021</v>
      </c>
      <c r="H6922" s="1" t="str">
        <f t="shared" si="434"/>
        <v>Friday</v>
      </c>
      <c r="I6922" s="1" t="str">
        <f t="shared" si="435"/>
        <v>05</v>
      </c>
      <c r="J6922" t="s">
        <v>35</v>
      </c>
      <c r="K6922" t="s">
        <v>111</v>
      </c>
      <c r="L6922" t="s">
        <v>112</v>
      </c>
      <c r="M6922" t="s">
        <v>22</v>
      </c>
      <c r="N6922">
        <v>20</v>
      </c>
      <c r="O6922">
        <v>68</v>
      </c>
      <c r="P6922">
        <v>1360</v>
      </c>
      <c r="Q6922">
        <v>721</v>
      </c>
      <c r="R6922">
        <v>0.53</v>
      </c>
      <c r="S6922" t="s">
        <v>82</v>
      </c>
      <c r="T6922" t="str">
        <f>IF(Table1[[#This Row],[Units Sold]]&gt; 700,"High Units","low Units")</f>
        <v>low Units</v>
      </c>
      <c r="U6922">
        <f>SUM(Table1[[#This Row],[Operating Profit]])/SUM(Table1[Operating Profit])*100</f>
        <v>2.1708032431451196E-4</v>
      </c>
      <c r="V6922">
        <f>SUM(Table1[[#This Row],[Price per Unit]]*Table1[[#This Row],[Units Sold]])</f>
        <v>1360</v>
      </c>
      <c r="W6922">
        <f>SUM(Table1[[#This Row],[Total Sales]]-Table1[[#This Row],[Operating Profit]])</f>
        <v>639</v>
      </c>
      <c r="X6922">
        <f>SUM(Table1[[#This Row],[Total Sales]]-Table1[[#This Row],[Cost]])</f>
        <v>721</v>
      </c>
      <c r="Y6922">
        <f>SUM(Table1[[#This Row],[profit/loss]])/SUM(Table1[profit/loss])</f>
        <v>2.1708032431451197E-6</v>
      </c>
    </row>
    <row r="6923" spans="1:25" x14ac:dyDescent="0.3">
      <c r="A6923" t="s">
        <v>13</v>
      </c>
      <c r="B6923" t="s">
        <v>82</v>
      </c>
      <c r="C6923">
        <v>1185732</v>
      </c>
      <c r="D6923" s="9">
        <v>44292</v>
      </c>
      <c r="E6923" s="8" t="str">
        <f>TEXT(Table1[[#This Row],[Invoice Date]],"dd-mm-yyyy")</f>
        <v>06-04-2021</v>
      </c>
      <c r="F6923" s="1" t="str">
        <f t="shared" si="432"/>
        <v>April</v>
      </c>
      <c r="G6923" s="1" t="str">
        <f t="shared" si="433"/>
        <v>2021</v>
      </c>
      <c r="H6923" s="1" t="str">
        <f t="shared" si="434"/>
        <v>Tuesday</v>
      </c>
      <c r="I6923" s="1" t="str">
        <f t="shared" si="435"/>
        <v>06</v>
      </c>
      <c r="J6923" t="s">
        <v>35</v>
      </c>
      <c r="K6923" t="s">
        <v>111</v>
      </c>
      <c r="L6923" t="s">
        <v>112</v>
      </c>
      <c r="M6923" t="s">
        <v>16</v>
      </c>
      <c r="N6923">
        <v>20</v>
      </c>
      <c r="O6923">
        <v>124</v>
      </c>
      <c r="P6923">
        <v>2480</v>
      </c>
      <c r="Q6923">
        <v>1116</v>
      </c>
      <c r="R6923">
        <v>0.45</v>
      </c>
      <c r="S6923" t="s">
        <v>82</v>
      </c>
      <c r="T6923" t="str">
        <f>IF(Table1[[#This Row],[Units Sold]]&gt; 700,"High Units","low Units")</f>
        <v>low Units</v>
      </c>
      <c r="U6923">
        <f>SUM(Table1[[#This Row],[Operating Profit]])/SUM(Table1[Operating Profit])*100</f>
        <v>3.3600782515255944E-4</v>
      </c>
      <c r="V6923">
        <f>SUM(Table1[[#This Row],[Price per Unit]]*Table1[[#This Row],[Units Sold]])</f>
        <v>2480</v>
      </c>
      <c r="W6923">
        <f>SUM(Table1[[#This Row],[Total Sales]]-Table1[[#This Row],[Operating Profit]])</f>
        <v>1364</v>
      </c>
      <c r="X6923">
        <f>SUM(Table1[[#This Row],[Total Sales]]-Table1[[#This Row],[Cost]])</f>
        <v>1116</v>
      </c>
      <c r="Y6923">
        <f>SUM(Table1[[#This Row],[profit/loss]])/SUM(Table1[profit/loss])</f>
        <v>3.3600782515255943E-6</v>
      </c>
    </row>
    <row r="6924" spans="1:25" x14ac:dyDescent="0.3">
      <c r="A6924" t="s">
        <v>13</v>
      </c>
      <c r="B6924" t="s">
        <v>82</v>
      </c>
      <c r="C6924">
        <v>1185732</v>
      </c>
      <c r="D6924" s="9">
        <v>44292</v>
      </c>
      <c r="E6924" s="8" t="str">
        <f>TEXT(Table1[[#This Row],[Invoice Date]],"dd-mm-yyyy")</f>
        <v>06-04-2021</v>
      </c>
      <c r="F6924" s="1" t="str">
        <f t="shared" si="432"/>
        <v>April</v>
      </c>
      <c r="G6924" s="1" t="str">
        <f t="shared" si="433"/>
        <v>2021</v>
      </c>
      <c r="H6924" s="1" t="str">
        <f t="shared" si="434"/>
        <v>Tuesday</v>
      </c>
      <c r="I6924" s="1" t="str">
        <f t="shared" si="435"/>
        <v>06</v>
      </c>
      <c r="J6924" t="s">
        <v>35</v>
      </c>
      <c r="K6924" t="s">
        <v>111</v>
      </c>
      <c r="L6924" t="s">
        <v>112</v>
      </c>
      <c r="M6924" t="s">
        <v>18</v>
      </c>
      <c r="N6924">
        <v>18</v>
      </c>
      <c r="O6924">
        <v>49</v>
      </c>
      <c r="P6924">
        <v>882</v>
      </c>
      <c r="Q6924">
        <v>432</v>
      </c>
      <c r="R6924">
        <v>0.49</v>
      </c>
      <c r="S6924" t="s">
        <v>82</v>
      </c>
      <c r="T6924" t="str">
        <f>IF(Table1[[#This Row],[Units Sold]]&gt; 700,"High Units","low Units")</f>
        <v>low Units</v>
      </c>
      <c r="U6924">
        <f>SUM(Table1[[#This Row],[Operating Profit]])/SUM(Table1[Operating Profit])*100</f>
        <v>1.3006754522034558E-4</v>
      </c>
      <c r="V6924">
        <f>SUM(Table1[[#This Row],[Price per Unit]]*Table1[[#This Row],[Units Sold]])</f>
        <v>882</v>
      </c>
      <c r="W6924">
        <f>SUM(Table1[[#This Row],[Total Sales]]-Table1[[#This Row],[Operating Profit]])</f>
        <v>450</v>
      </c>
      <c r="X6924">
        <f>SUM(Table1[[#This Row],[Total Sales]]-Table1[[#This Row],[Cost]])</f>
        <v>432</v>
      </c>
      <c r="Y6924">
        <f>SUM(Table1[[#This Row],[profit/loss]])/SUM(Table1[profit/loss])</f>
        <v>1.3006754522034558E-6</v>
      </c>
    </row>
    <row r="6925" spans="1:25" x14ac:dyDescent="0.3">
      <c r="A6925" t="s">
        <v>13</v>
      </c>
      <c r="B6925" t="s">
        <v>82</v>
      </c>
      <c r="C6925">
        <v>1185732</v>
      </c>
      <c r="D6925" s="9">
        <v>44292</v>
      </c>
      <c r="E6925" s="8" t="str">
        <f>TEXT(Table1[[#This Row],[Invoice Date]],"dd-mm-yyyy")</f>
        <v>06-04-2021</v>
      </c>
      <c r="F6925" s="1" t="str">
        <f t="shared" si="432"/>
        <v>April</v>
      </c>
      <c r="G6925" s="1" t="str">
        <f t="shared" si="433"/>
        <v>2021</v>
      </c>
      <c r="H6925" s="1" t="str">
        <f t="shared" si="434"/>
        <v>Tuesday</v>
      </c>
      <c r="I6925" s="1" t="str">
        <f t="shared" si="435"/>
        <v>06</v>
      </c>
      <c r="J6925" t="s">
        <v>35</v>
      </c>
      <c r="K6925" t="s">
        <v>111</v>
      </c>
      <c r="L6925" t="s">
        <v>112</v>
      </c>
      <c r="M6925" t="s">
        <v>19</v>
      </c>
      <c r="N6925">
        <v>10</v>
      </c>
      <c r="O6925">
        <v>53</v>
      </c>
      <c r="P6925">
        <v>530</v>
      </c>
      <c r="Q6925">
        <v>233</v>
      </c>
      <c r="R6925">
        <v>0.44</v>
      </c>
      <c r="S6925" t="s">
        <v>82</v>
      </c>
      <c r="T6925" t="str">
        <f>IF(Table1[[#This Row],[Units Sold]]&gt; 700,"High Units","low Units")</f>
        <v>low Units</v>
      </c>
      <c r="U6925">
        <f>SUM(Table1[[#This Row],[Operating Profit]])/SUM(Table1[Operating Profit])*100</f>
        <v>7.0152171380417875E-5</v>
      </c>
      <c r="V6925">
        <f>SUM(Table1[[#This Row],[Price per Unit]]*Table1[[#This Row],[Units Sold]])</f>
        <v>530</v>
      </c>
      <c r="W6925">
        <f>SUM(Table1[[#This Row],[Total Sales]]-Table1[[#This Row],[Operating Profit]])</f>
        <v>297</v>
      </c>
      <c r="X6925">
        <f>SUM(Table1[[#This Row],[Total Sales]]-Table1[[#This Row],[Cost]])</f>
        <v>233</v>
      </c>
      <c r="Y6925">
        <f>SUM(Table1[[#This Row],[profit/loss]])/SUM(Table1[profit/loss])</f>
        <v>7.0152171380417876E-7</v>
      </c>
    </row>
    <row r="6926" spans="1:25" x14ac:dyDescent="0.3">
      <c r="A6926" t="s">
        <v>13</v>
      </c>
      <c r="B6926" t="s">
        <v>82</v>
      </c>
      <c r="C6926">
        <v>1185732</v>
      </c>
      <c r="D6926" s="9">
        <v>44292</v>
      </c>
      <c r="E6926" s="8" t="str">
        <f>TEXT(Table1[[#This Row],[Invoice Date]],"dd-mm-yyyy")</f>
        <v>06-04-2021</v>
      </c>
      <c r="F6926" s="1" t="str">
        <f t="shared" si="432"/>
        <v>April</v>
      </c>
      <c r="G6926" s="1" t="str">
        <f t="shared" si="433"/>
        <v>2021</v>
      </c>
      <c r="H6926" s="1" t="str">
        <f t="shared" si="434"/>
        <v>Tuesday</v>
      </c>
      <c r="I6926" s="1" t="str">
        <f t="shared" si="435"/>
        <v>06</v>
      </c>
      <c r="J6926" t="s">
        <v>35</v>
      </c>
      <c r="K6926" t="s">
        <v>111</v>
      </c>
      <c r="L6926" t="s">
        <v>112</v>
      </c>
      <c r="M6926" t="s">
        <v>20</v>
      </c>
      <c r="N6926">
        <v>15</v>
      </c>
      <c r="O6926">
        <v>28</v>
      </c>
      <c r="P6926">
        <v>420</v>
      </c>
      <c r="Q6926">
        <v>189</v>
      </c>
      <c r="R6926">
        <v>0.45</v>
      </c>
      <c r="S6926" t="s">
        <v>82</v>
      </c>
      <c r="T6926" t="str">
        <f>IF(Table1[[#This Row],[Units Sold]]&gt; 700,"High Units","low Units")</f>
        <v>low Units</v>
      </c>
      <c r="U6926">
        <f>SUM(Table1[[#This Row],[Operating Profit]])/SUM(Table1[Operating Profit])*100</f>
        <v>5.6904551033901203E-5</v>
      </c>
      <c r="V6926">
        <f>SUM(Table1[[#This Row],[Price per Unit]]*Table1[[#This Row],[Units Sold]])</f>
        <v>420</v>
      </c>
      <c r="W6926">
        <f>SUM(Table1[[#This Row],[Total Sales]]-Table1[[#This Row],[Operating Profit]])</f>
        <v>231</v>
      </c>
      <c r="X6926">
        <f>SUM(Table1[[#This Row],[Total Sales]]-Table1[[#This Row],[Cost]])</f>
        <v>189</v>
      </c>
      <c r="Y6926">
        <f>SUM(Table1[[#This Row],[profit/loss]])/SUM(Table1[profit/loss])</f>
        <v>5.6904551033901201E-7</v>
      </c>
    </row>
    <row r="6927" spans="1:25" x14ac:dyDescent="0.3">
      <c r="A6927" t="s">
        <v>13</v>
      </c>
      <c r="B6927" t="s">
        <v>82</v>
      </c>
      <c r="C6927">
        <v>1185732</v>
      </c>
      <c r="D6927" s="9">
        <v>44292</v>
      </c>
      <c r="E6927" s="8" t="str">
        <f>TEXT(Table1[[#This Row],[Invoice Date]],"dd-mm-yyyy")</f>
        <v>06-04-2021</v>
      </c>
      <c r="F6927" s="1" t="str">
        <f t="shared" si="432"/>
        <v>April</v>
      </c>
      <c r="G6927" s="1" t="str">
        <f t="shared" si="433"/>
        <v>2021</v>
      </c>
      <c r="H6927" s="1" t="str">
        <f t="shared" si="434"/>
        <v>Tuesday</v>
      </c>
      <c r="I6927" s="1" t="str">
        <f t="shared" si="435"/>
        <v>06</v>
      </c>
      <c r="J6927" t="s">
        <v>35</v>
      </c>
      <c r="K6927" t="s">
        <v>111</v>
      </c>
      <c r="L6927" t="s">
        <v>112</v>
      </c>
      <c r="M6927" t="s">
        <v>21</v>
      </c>
      <c r="N6927">
        <v>55</v>
      </c>
      <c r="O6927">
        <v>34</v>
      </c>
      <c r="P6927">
        <v>1870</v>
      </c>
      <c r="Q6927">
        <v>1141</v>
      </c>
      <c r="R6927">
        <v>0.61</v>
      </c>
      <c r="S6927" t="s">
        <v>82</v>
      </c>
      <c r="T6927" t="str">
        <f>IF(Table1[[#This Row],[Units Sold]]&gt; 700,"High Units","low Units")</f>
        <v>low Units</v>
      </c>
      <c r="U6927">
        <f>SUM(Table1[[#This Row],[Operating Profit]])/SUM(Table1[Operating Profit])*100</f>
        <v>3.4353488216762573E-4</v>
      </c>
      <c r="V6927">
        <f>SUM(Table1[[#This Row],[Price per Unit]]*Table1[[#This Row],[Units Sold]])</f>
        <v>1870</v>
      </c>
      <c r="W6927">
        <f>SUM(Table1[[#This Row],[Total Sales]]-Table1[[#This Row],[Operating Profit]])</f>
        <v>729</v>
      </c>
      <c r="X6927">
        <f>SUM(Table1[[#This Row],[Total Sales]]-Table1[[#This Row],[Cost]])</f>
        <v>1141</v>
      </c>
      <c r="Y6927">
        <f>SUM(Table1[[#This Row],[profit/loss]])/SUM(Table1[profit/loss])</f>
        <v>3.4353488216762575E-6</v>
      </c>
    </row>
    <row r="6928" spans="1:25" x14ac:dyDescent="0.3">
      <c r="A6928" t="s">
        <v>13</v>
      </c>
      <c r="B6928" t="s">
        <v>82</v>
      </c>
      <c r="C6928">
        <v>1185732</v>
      </c>
      <c r="D6928" s="9">
        <v>44292</v>
      </c>
      <c r="E6928" s="8" t="str">
        <f>TEXT(Table1[[#This Row],[Invoice Date]],"dd-mm-yyyy")</f>
        <v>06-04-2021</v>
      </c>
      <c r="F6928" s="1" t="str">
        <f t="shared" si="432"/>
        <v>April</v>
      </c>
      <c r="G6928" s="1" t="str">
        <f t="shared" si="433"/>
        <v>2021</v>
      </c>
      <c r="H6928" s="1" t="str">
        <f t="shared" si="434"/>
        <v>Tuesday</v>
      </c>
      <c r="I6928" s="1" t="str">
        <f t="shared" si="435"/>
        <v>06</v>
      </c>
      <c r="J6928" t="s">
        <v>35</v>
      </c>
      <c r="K6928" t="s">
        <v>111</v>
      </c>
      <c r="L6928" t="s">
        <v>112</v>
      </c>
      <c r="M6928" t="s">
        <v>22</v>
      </c>
      <c r="N6928">
        <v>46</v>
      </c>
      <c r="O6928">
        <v>63</v>
      </c>
      <c r="P6928">
        <v>2898</v>
      </c>
      <c r="Q6928">
        <v>1507</v>
      </c>
      <c r="R6928">
        <v>0.52</v>
      </c>
      <c r="S6928" t="s">
        <v>82</v>
      </c>
      <c r="T6928" t="str">
        <f>IF(Table1[[#This Row],[Units Sold]]&gt; 700,"High Units","low Units")</f>
        <v>low Units</v>
      </c>
      <c r="U6928">
        <f>SUM(Table1[[#This Row],[Operating Profit]])/SUM(Table1[Operating Profit])*100</f>
        <v>4.5373099686819634E-4</v>
      </c>
      <c r="V6928">
        <f>SUM(Table1[[#This Row],[Price per Unit]]*Table1[[#This Row],[Units Sold]])</f>
        <v>2898</v>
      </c>
      <c r="W6928">
        <f>SUM(Table1[[#This Row],[Total Sales]]-Table1[[#This Row],[Operating Profit]])</f>
        <v>1391</v>
      </c>
      <c r="X6928">
        <f>SUM(Table1[[#This Row],[Total Sales]]-Table1[[#This Row],[Cost]])</f>
        <v>1507</v>
      </c>
      <c r="Y6928">
        <f>SUM(Table1[[#This Row],[profit/loss]])/SUM(Table1[profit/loss])</f>
        <v>4.5373099686819635E-6</v>
      </c>
    </row>
    <row r="6929" spans="1:25" x14ac:dyDescent="0.3">
      <c r="A6929" t="s">
        <v>13</v>
      </c>
      <c r="B6929" t="s">
        <v>82</v>
      </c>
      <c r="C6929">
        <v>1185732</v>
      </c>
      <c r="D6929" s="9">
        <v>44323</v>
      </c>
      <c r="E6929" s="8" t="str">
        <f>TEXT(Table1[[#This Row],[Invoice Date]],"dd-mm-yyyy")</f>
        <v>07-05-2021</v>
      </c>
      <c r="F6929" s="1" t="str">
        <f t="shared" si="432"/>
        <v>May</v>
      </c>
      <c r="G6929" s="1" t="str">
        <f t="shared" si="433"/>
        <v>2021</v>
      </c>
      <c r="H6929" s="1" t="str">
        <f t="shared" si="434"/>
        <v>Friday</v>
      </c>
      <c r="I6929" s="1" t="str">
        <f t="shared" si="435"/>
        <v>07</v>
      </c>
      <c r="J6929" t="s">
        <v>35</v>
      </c>
      <c r="K6929" t="s">
        <v>111</v>
      </c>
      <c r="L6929" t="s">
        <v>112</v>
      </c>
      <c r="M6929" t="s">
        <v>16</v>
      </c>
      <c r="N6929">
        <v>57</v>
      </c>
      <c r="O6929">
        <v>146</v>
      </c>
      <c r="P6929">
        <v>8322</v>
      </c>
      <c r="Q6929">
        <v>3495</v>
      </c>
      <c r="R6929">
        <v>0.42</v>
      </c>
      <c r="S6929" t="s">
        <v>82</v>
      </c>
      <c r="T6929" t="str">
        <f>IF(Table1[[#This Row],[Units Sold]]&gt; 700,"High Units","low Units")</f>
        <v>low Units</v>
      </c>
      <c r="U6929">
        <f>SUM(Table1[[#This Row],[Operating Profit]])/SUM(Table1[Operating Profit])*100</f>
        <v>1.0522825707062681E-3</v>
      </c>
      <c r="V6929">
        <f>SUM(Table1[[#This Row],[Price per Unit]]*Table1[[#This Row],[Units Sold]])</f>
        <v>8322</v>
      </c>
      <c r="W6929">
        <f>SUM(Table1[[#This Row],[Total Sales]]-Table1[[#This Row],[Operating Profit]])</f>
        <v>4827</v>
      </c>
      <c r="X6929">
        <f>SUM(Table1[[#This Row],[Total Sales]]-Table1[[#This Row],[Cost]])</f>
        <v>3495</v>
      </c>
      <c r="Y6929">
        <f>SUM(Table1[[#This Row],[profit/loss]])/SUM(Table1[profit/loss])</f>
        <v>1.0522825707062681E-5</v>
      </c>
    </row>
    <row r="6930" spans="1:25" x14ac:dyDescent="0.3">
      <c r="A6930" t="s">
        <v>13</v>
      </c>
      <c r="B6930" t="s">
        <v>82</v>
      </c>
      <c r="C6930">
        <v>1185732</v>
      </c>
      <c r="D6930" s="9">
        <v>44323</v>
      </c>
      <c r="E6930" s="8" t="str">
        <f>TEXT(Table1[[#This Row],[Invoice Date]],"dd-mm-yyyy")</f>
        <v>07-05-2021</v>
      </c>
      <c r="F6930" s="1" t="str">
        <f t="shared" si="432"/>
        <v>May</v>
      </c>
      <c r="G6930" s="1" t="str">
        <f t="shared" si="433"/>
        <v>2021</v>
      </c>
      <c r="H6930" s="1" t="str">
        <f t="shared" si="434"/>
        <v>Friday</v>
      </c>
      <c r="I6930" s="1" t="str">
        <f t="shared" si="435"/>
        <v>07</v>
      </c>
      <c r="J6930" t="s">
        <v>35</v>
      </c>
      <c r="K6930" t="s">
        <v>111</v>
      </c>
      <c r="L6930" t="s">
        <v>112</v>
      </c>
      <c r="M6930" t="s">
        <v>18</v>
      </c>
      <c r="N6930">
        <v>37</v>
      </c>
      <c r="O6930">
        <v>63</v>
      </c>
      <c r="P6930">
        <v>2331</v>
      </c>
      <c r="Q6930">
        <v>1072</v>
      </c>
      <c r="R6930">
        <v>0.46</v>
      </c>
      <c r="S6930" t="s">
        <v>82</v>
      </c>
      <c r="T6930" t="str">
        <f>IF(Table1[[#This Row],[Units Sold]]&gt; 700,"High Units","low Units")</f>
        <v>low Units</v>
      </c>
      <c r="U6930">
        <f>SUM(Table1[[#This Row],[Operating Profit]])/SUM(Table1[Operating Profit])*100</f>
        <v>3.2276020480604279E-4</v>
      </c>
      <c r="V6930">
        <f>SUM(Table1[[#This Row],[Price per Unit]]*Table1[[#This Row],[Units Sold]])</f>
        <v>2331</v>
      </c>
      <c r="W6930">
        <f>SUM(Table1[[#This Row],[Total Sales]]-Table1[[#This Row],[Operating Profit]])</f>
        <v>1259</v>
      </c>
      <c r="X6930">
        <f>SUM(Table1[[#This Row],[Total Sales]]-Table1[[#This Row],[Cost]])</f>
        <v>1072</v>
      </c>
      <c r="Y6930">
        <f>SUM(Table1[[#This Row],[profit/loss]])/SUM(Table1[profit/loss])</f>
        <v>3.2276020480604278E-6</v>
      </c>
    </row>
    <row r="6931" spans="1:25" x14ac:dyDescent="0.3">
      <c r="A6931" t="s">
        <v>13</v>
      </c>
      <c r="B6931" t="s">
        <v>82</v>
      </c>
      <c r="C6931">
        <v>1185732</v>
      </c>
      <c r="D6931" s="9">
        <v>44323</v>
      </c>
      <c r="E6931" s="8" t="str">
        <f>TEXT(Table1[[#This Row],[Invoice Date]],"dd-mm-yyyy")</f>
        <v>07-05-2021</v>
      </c>
      <c r="F6931" s="1" t="str">
        <f t="shared" si="432"/>
        <v>May</v>
      </c>
      <c r="G6931" s="1" t="str">
        <f t="shared" si="433"/>
        <v>2021</v>
      </c>
      <c r="H6931" s="1" t="str">
        <f t="shared" si="434"/>
        <v>Friday</v>
      </c>
      <c r="I6931" s="1" t="str">
        <f t="shared" si="435"/>
        <v>07</v>
      </c>
      <c r="J6931" t="s">
        <v>35</v>
      </c>
      <c r="K6931" t="s">
        <v>111</v>
      </c>
      <c r="L6931" t="s">
        <v>112</v>
      </c>
      <c r="M6931" t="s">
        <v>19</v>
      </c>
      <c r="N6931">
        <v>33</v>
      </c>
      <c r="O6931">
        <v>54</v>
      </c>
      <c r="P6931">
        <v>1782</v>
      </c>
      <c r="Q6931">
        <v>731</v>
      </c>
      <c r="R6931">
        <v>0.41</v>
      </c>
      <c r="S6931" t="s">
        <v>82</v>
      </c>
      <c r="T6931" t="str">
        <f>IF(Table1[[#This Row],[Units Sold]]&gt; 700,"High Units","low Units")</f>
        <v>low Units</v>
      </c>
      <c r="U6931">
        <f>SUM(Table1[[#This Row],[Operating Profit]])/SUM(Table1[Operating Profit])*100</f>
        <v>2.2009114712053849E-4</v>
      </c>
      <c r="V6931">
        <f>SUM(Table1[[#This Row],[Price per Unit]]*Table1[[#This Row],[Units Sold]])</f>
        <v>1782</v>
      </c>
      <c r="W6931">
        <f>SUM(Table1[[#This Row],[Total Sales]]-Table1[[#This Row],[Operating Profit]])</f>
        <v>1051</v>
      </c>
      <c r="X6931">
        <f>SUM(Table1[[#This Row],[Total Sales]]-Table1[[#This Row],[Cost]])</f>
        <v>731</v>
      </c>
      <c r="Y6931">
        <f>SUM(Table1[[#This Row],[profit/loss]])/SUM(Table1[profit/loss])</f>
        <v>2.2009114712053849E-6</v>
      </c>
    </row>
    <row r="6932" spans="1:25" x14ac:dyDescent="0.3">
      <c r="A6932" t="s">
        <v>13</v>
      </c>
      <c r="B6932" t="s">
        <v>82</v>
      </c>
      <c r="C6932">
        <v>1185732</v>
      </c>
      <c r="D6932" s="9">
        <v>44323</v>
      </c>
      <c r="E6932" s="8" t="str">
        <f>TEXT(Table1[[#This Row],[Invoice Date]],"dd-mm-yyyy")</f>
        <v>07-05-2021</v>
      </c>
      <c r="F6932" s="1" t="str">
        <f t="shared" si="432"/>
        <v>May</v>
      </c>
      <c r="G6932" s="1" t="str">
        <f t="shared" si="433"/>
        <v>2021</v>
      </c>
      <c r="H6932" s="1" t="str">
        <f t="shared" si="434"/>
        <v>Friday</v>
      </c>
      <c r="I6932" s="1" t="str">
        <f t="shared" si="435"/>
        <v>07</v>
      </c>
      <c r="J6932" t="s">
        <v>35</v>
      </c>
      <c r="K6932" t="s">
        <v>111</v>
      </c>
      <c r="L6932" t="s">
        <v>112</v>
      </c>
      <c r="M6932" t="s">
        <v>20</v>
      </c>
      <c r="N6932">
        <v>33</v>
      </c>
      <c r="O6932">
        <v>34</v>
      </c>
      <c r="P6932">
        <v>1122</v>
      </c>
      <c r="Q6932">
        <v>494</v>
      </c>
      <c r="R6932">
        <v>0.44</v>
      </c>
      <c r="S6932" t="s">
        <v>82</v>
      </c>
      <c r="T6932" t="str">
        <f>IF(Table1[[#This Row],[Units Sold]]&gt; 700,"High Units","low Units")</f>
        <v>low Units</v>
      </c>
      <c r="U6932">
        <f>SUM(Table1[[#This Row],[Operating Profit]])/SUM(Table1[Operating Profit])*100</f>
        <v>1.4873464661771001E-4</v>
      </c>
      <c r="V6932">
        <f>SUM(Table1[[#This Row],[Price per Unit]]*Table1[[#This Row],[Units Sold]])</f>
        <v>1122</v>
      </c>
      <c r="W6932">
        <f>SUM(Table1[[#This Row],[Total Sales]]-Table1[[#This Row],[Operating Profit]])</f>
        <v>628</v>
      </c>
      <c r="X6932">
        <f>SUM(Table1[[#This Row],[Total Sales]]-Table1[[#This Row],[Cost]])</f>
        <v>494</v>
      </c>
      <c r="Y6932">
        <f>SUM(Table1[[#This Row],[profit/loss]])/SUM(Table1[profit/loss])</f>
        <v>1.4873464661771001E-6</v>
      </c>
    </row>
    <row r="6933" spans="1:25" x14ac:dyDescent="0.3">
      <c r="A6933" t="s">
        <v>13</v>
      </c>
      <c r="B6933" t="s">
        <v>82</v>
      </c>
      <c r="C6933">
        <v>1185732</v>
      </c>
      <c r="D6933" s="9">
        <v>44323</v>
      </c>
      <c r="E6933" s="8" t="str">
        <f>TEXT(Table1[[#This Row],[Invoice Date]],"dd-mm-yyyy")</f>
        <v>07-05-2021</v>
      </c>
      <c r="F6933" s="1" t="str">
        <f t="shared" si="432"/>
        <v>May</v>
      </c>
      <c r="G6933" s="1" t="str">
        <f t="shared" si="433"/>
        <v>2021</v>
      </c>
      <c r="H6933" s="1" t="str">
        <f t="shared" si="434"/>
        <v>Friday</v>
      </c>
      <c r="I6933" s="1" t="str">
        <f t="shared" si="435"/>
        <v>07</v>
      </c>
      <c r="J6933" t="s">
        <v>35</v>
      </c>
      <c r="K6933" t="s">
        <v>111</v>
      </c>
      <c r="L6933" t="s">
        <v>112</v>
      </c>
      <c r="M6933" t="s">
        <v>21</v>
      </c>
      <c r="N6933">
        <v>43</v>
      </c>
      <c r="O6933">
        <v>42</v>
      </c>
      <c r="P6933">
        <v>1806</v>
      </c>
      <c r="Q6933">
        <v>1174</v>
      </c>
      <c r="R6933">
        <v>0.65</v>
      </c>
      <c r="S6933" t="s">
        <v>82</v>
      </c>
      <c r="T6933" t="str">
        <f>IF(Table1[[#This Row],[Units Sold]]&gt; 700,"High Units","low Units")</f>
        <v>low Units</v>
      </c>
      <c r="U6933">
        <f>SUM(Table1[[#This Row],[Operating Profit]])/SUM(Table1[Operating Profit])*100</f>
        <v>3.5347059742751326E-4</v>
      </c>
      <c r="V6933">
        <f>SUM(Table1[[#This Row],[Price per Unit]]*Table1[[#This Row],[Units Sold]])</f>
        <v>1806</v>
      </c>
      <c r="W6933">
        <f>SUM(Table1[[#This Row],[Total Sales]]-Table1[[#This Row],[Operating Profit]])</f>
        <v>632</v>
      </c>
      <c r="X6933">
        <f>SUM(Table1[[#This Row],[Total Sales]]-Table1[[#This Row],[Cost]])</f>
        <v>1174</v>
      </c>
      <c r="Y6933">
        <f>SUM(Table1[[#This Row],[profit/loss]])/SUM(Table1[profit/loss])</f>
        <v>3.5347059742751325E-6</v>
      </c>
    </row>
    <row r="6934" spans="1:25" x14ac:dyDescent="0.3">
      <c r="A6934" t="s">
        <v>13</v>
      </c>
      <c r="B6934" t="s">
        <v>82</v>
      </c>
      <c r="C6934">
        <v>1185732</v>
      </c>
      <c r="D6934" s="9">
        <v>44323</v>
      </c>
      <c r="E6934" s="8" t="str">
        <f>TEXT(Table1[[#This Row],[Invoice Date]],"dd-mm-yyyy")</f>
        <v>07-05-2021</v>
      </c>
      <c r="F6934" s="1" t="str">
        <f t="shared" si="432"/>
        <v>May</v>
      </c>
      <c r="G6934" s="1" t="str">
        <f t="shared" si="433"/>
        <v>2021</v>
      </c>
      <c r="H6934" s="1" t="str">
        <f t="shared" si="434"/>
        <v>Friday</v>
      </c>
      <c r="I6934" s="1" t="str">
        <f t="shared" si="435"/>
        <v>07</v>
      </c>
      <c r="J6934" t="s">
        <v>35</v>
      </c>
      <c r="K6934" t="s">
        <v>111</v>
      </c>
      <c r="L6934" t="s">
        <v>112</v>
      </c>
      <c r="M6934" t="s">
        <v>22</v>
      </c>
      <c r="N6934">
        <v>46</v>
      </c>
      <c r="O6934">
        <v>69</v>
      </c>
      <c r="P6934">
        <v>3174</v>
      </c>
      <c r="Q6934">
        <v>1650</v>
      </c>
      <c r="R6934">
        <v>0.52</v>
      </c>
      <c r="S6934" t="s">
        <v>82</v>
      </c>
      <c r="T6934" t="str">
        <f>IF(Table1[[#This Row],[Units Sold]]&gt; 700,"High Units","low Units")</f>
        <v>low Units</v>
      </c>
      <c r="U6934">
        <f>SUM(Table1[[#This Row],[Operating Profit]])/SUM(Table1[Operating Profit])*100</f>
        <v>4.967857629943756E-4</v>
      </c>
      <c r="V6934">
        <f>SUM(Table1[[#This Row],[Price per Unit]]*Table1[[#This Row],[Units Sold]])</f>
        <v>3174</v>
      </c>
      <c r="W6934">
        <f>SUM(Table1[[#This Row],[Total Sales]]-Table1[[#This Row],[Operating Profit]])</f>
        <v>1524</v>
      </c>
      <c r="X6934">
        <f>SUM(Table1[[#This Row],[Total Sales]]-Table1[[#This Row],[Cost]])</f>
        <v>1650</v>
      </c>
      <c r="Y6934">
        <f>SUM(Table1[[#This Row],[profit/loss]])/SUM(Table1[profit/loss])</f>
        <v>4.9678576299437555E-6</v>
      </c>
    </row>
    <row r="6935" spans="1:25" x14ac:dyDescent="0.3">
      <c r="A6935" t="s">
        <v>13</v>
      </c>
      <c r="B6935" t="s">
        <v>82</v>
      </c>
      <c r="C6935">
        <v>1185732</v>
      </c>
      <c r="D6935" s="9">
        <v>44353</v>
      </c>
      <c r="E6935" s="8" t="str">
        <f>TEXT(Table1[[#This Row],[Invoice Date]],"dd-mm-yyyy")</f>
        <v>06-06-2021</v>
      </c>
      <c r="F6935" s="1" t="str">
        <f t="shared" si="432"/>
        <v>June</v>
      </c>
      <c r="G6935" s="1" t="str">
        <f t="shared" si="433"/>
        <v>2021</v>
      </c>
      <c r="H6935" s="1" t="str">
        <f t="shared" si="434"/>
        <v>Sunday</v>
      </c>
      <c r="I6935" s="1" t="str">
        <f t="shared" si="435"/>
        <v>06</v>
      </c>
      <c r="J6935" t="s">
        <v>35</v>
      </c>
      <c r="K6935" t="s">
        <v>111</v>
      </c>
      <c r="L6935" t="s">
        <v>112</v>
      </c>
      <c r="M6935" t="s">
        <v>16</v>
      </c>
      <c r="N6935">
        <v>32</v>
      </c>
      <c r="O6935">
        <v>137</v>
      </c>
      <c r="P6935">
        <v>4384</v>
      </c>
      <c r="Q6935">
        <v>1841</v>
      </c>
      <c r="R6935">
        <v>0.42</v>
      </c>
      <c r="S6935" t="s">
        <v>82</v>
      </c>
      <c r="T6935" t="str">
        <f>IF(Table1[[#This Row],[Units Sold]]&gt; 700,"High Units","low Units")</f>
        <v>low Units</v>
      </c>
      <c r="U6935">
        <f>SUM(Table1[[#This Row],[Operating Profit]])/SUM(Table1[Operating Profit])*100</f>
        <v>5.5429247858948202E-4</v>
      </c>
      <c r="V6935">
        <f>SUM(Table1[[#This Row],[Price per Unit]]*Table1[[#This Row],[Units Sold]])</f>
        <v>4384</v>
      </c>
      <c r="W6935">
        <f>SUM(Table1[[#This Row],[Total Sales]]-Table1[[#This Row],[Operating Profit]])</f>
        <v>2543</v>
      </c>
      <c r="X6935">
        <f>SUM(Table1[[#This Row],[Total Sales]]-Table1[[#This Row],[Cost]])</f>
        <v>1841</v>
      </c>
      <c r="Y6935">
        <f>SUM(Table1[[#This Row],[profit/loss]])/SUM(Table1[profit/loss])</f>
        <v>5.5429247858948203E-6</v>
      </c>
    </row>
    <row r="6936" spans="1:25" x14ac:dyDescent="0.3">
      <c r="A6936" t="s">
        <v>13</v>
      </c>
      <c r="B6936" t="s">
        <v>82</v>
      </c>
      <c r="C6936">
        <v>1185732</v>
      </c>
      <c r="D6936" s="9">
        <v>44353</v>
      </c>
      <c r="E6936" s="8" t="str">
        <f>TEXT(Table1[[#This Row],[Invoice Date]],"dd-mm-yyyy")</f>
        <v>06-06-2021</v>
      </c>
      <c r="F6936" s="1" t="str">
        <f t="shared" si="432"/>
        <v>June</v>
      </c>
      <c r="G6936" s="1" t="str">
        <f t="shared" si="433"/>
        <v>2021</v>
      </c>
      <c r="H6936" s="1" t="str">
        <f t="shared" si="434"/>
        <v>Sunday</v>
      </c>
      <c r="I6936" s="1" t="str">
        <f t="shared" si="435"/>
        <v>06</v>
      </c>
      <c r="J6936" t="s">
        <v>35</v>
      </c>
      <c r="K6936" t="s">
        <v>111</v>
      </c>
      <c r="L6936" t="s">
        <v>112</v>
      </c>
      <c r="M6936" t="s">
        <v>18</v>
      </c>
      <c r="N6936">
        <v>28</v>
      </c>
      <c r="O6936">
        <v>77</v>
      </c>
      <c r="P6936">
        <v>2156</v>
      </c>
      <c r="Q6936">
        <v>1035</v>
      </c>
      <c r="R6936">
        <v>0.48</v>
      </c>
      <c r="S6936" t="s">
        <v>82</v>
      </c>
      <c r="T6936" t="str">
        <f>IF(Table1[[#This Row],[Units Sold]]&gt; 700,"High Units","low Units")</f>
        <v>low Units</v>
      </c>
      <c r="U6936">
        <f>SUM(Table1[[#This Row],[Operating Profit]])/SUM(Table1[Operating Profit])*100</f>
        <v>3.1162016042374463E-4</v>
      </c>
      <c r="V6936">
        <f>SUM(Table1[[#This Row],[Price per Unit]]*Table1[[#This Row],[Units Sold]])</f>
        <v>2156</v>
      </c>
      <c r="W6936">
        <f>SUM(Table1[[#This Row],[Total Sales]]-Table1[[#This Row],[Operating Profit]])</f>
        <v>1121</v>
      </c>
      <c r="X6936">
        <f>SUM(Table1[[#This Row],[Total Sales]]-Table1[[#This Row],[Cost]])</f>
        <v>1035</v>
      </c>
      <c r="Y6936">
        <f>SUM(Table1[[#This Row],[profit/loss]])/SUM(Table1[profit/loss])</f>
        <v>3.1162016042374464E-6</v>
      </c>
    </row>
    <row r="6937" spans="1:25" x14ac:dyDescent="0.3">
      <c r="A6937" t="s">
        <v>13</v>
      </c>
      <c r="B6937" t="s">
        <v>82</v>
      </c>
      <c r="C6937">
        <v>1185732</v>
      </c>
      <c r="D6937" s="9">
        <v>44353</v>
      </c>
      <c r="E6937" s="8" t="str">
        <f>TEXT(Table1[[#This Row],[Invoice Date]],"dd-mm-yyyy")</f>
        <v>06-06-2021</v>
      </c>
      <c r="F6937" s="1" t="str">
        <f t="shared" si="432"/>
        <v>June</v>
      </c>
      <c r="G6937" s="1" t="str">
        <f t="shared" si="433"/>
        <v>2021</v>
      </c>
      <c r="H6937" s="1" t="str">
        <f t="shared" si="434"/>
        <v>Sunday</v>
      </c>
      <c r="I6937" s="1" t="str">
        <f t="shared" si="435"/>
        <v>06</v>
      </c>
      <c r="J6937" t="s">
        <v>35</v>
      </c>
      <c r="K6937" t="s">
        <v>111</v>
      </c>
      <c r="L6937" t="s">
        <v>112</v>
      </c>
      <c r="M6937" t="s">
        <v>19</v>
      </c>
      <c r="N6937">
        <v>23</v>
      </c>
      <c r="O6937">
        <v>50</v>
      </c>
      <c r="P6937">
        <v>1150</v>
      </c>
      <c r="Q6937">
        <v>518</v>
      </c>
      <c r="R6937">
        <v>0.45</v>
      </c>
      <c r="S6937" t="s">
        <v>82</v>
      </c>
      <c r="T6937" t="str">
        <f>IF(Table1[[#This Row],[Units Sold]]&gt; 700,"High Units","low Units")</f>
        <v>low Units</v>
      </c>
      <c r="U6937">
        <f>SUM(Table1[[#This Row],[Operating Profit]])/SUM(Table1[Operating Profit])*100</f>
        <v>1.5596062135217367E-4</v>
      </c>
      <c r="V6937">
        <f>SUM(Table1[[#This Row],[Price per Unit]]*Table1[[#This Row],[Units Sold]])</f>
        <v>1150</v>
      </c>
      <c r="W6937">
        <f>SUM(Table1[[#This Row],[Total Sales]]-Table1[[#This Row],[Operating Profit]])</f>
        <v>632</v>
      </c>
      <c r="X6937">
        <f>SUM(Table1[[#This Row],[Total Sales]]-Table1[[#This Row],[Cost]])</f>
        <v>518</v>
      </c>
      <c r="Y6937">
        <f>SUM(Table1[[#This Row],[profit/loss]])/SUM(Table1[profit/loss])</f>
        <v>1.5596062135217366E-6</v>
      </c>
    </row>
    <row r="6938" spans="1:25" x14ac:dyDescent="0.3">
      <c r="A6938" t="s">
        <v>13</v>
      </c>
      <c r="B6938" t="s">
        <v>82</v>
      </c>
      <c r="C6938">
        <v>1185732</v>
      </c>
      <c r="D6938" s="9">
        <v>44353</v>
      </c>
      <c r="E6938" s="8" t="str">
        <f>TEXT(Table1[[#This Row],[Invoice Date]],"dd-mm-yyyy")</f>
        <v>06-06-2021</v>
      </c>
      <c r="F6938" s="1" t="str">
        <f t="shared" si="432"/>
        <v>June</v>
      </c>
      <c r="G6938" s="1" t="str">
        <f t="shared" si="433"/>
        <v>2021</v>
      </c>
      <c r="H6938" s="1" t="str">
        <f t="shared" si="434"/>
        <v>Sunday</v>
      </c>
      <c r="I6938" s="1" t="str">
        <f t="shared" si="435"/>
        <v>06</v>
      </c>
      <c r="J6938" t="s">
        <v>35</v>
      </c>
      <c r="K6938" t="s">
        <v>111</v>
      </c>
      <c r="L6938" t="s">
        <v>112</v>
      </c>
      <c r="M6938" t="s">
        <v>20</v>
      </c>
      <c r="N6938">
        <v>24</v>
      </c>
      <c r="O6938">
        <v>44</v>
      </c>
      <c r="P6938">
        <v>1056</v>
      </c>
      <c r="Q6938">
        <v>465</v>
      </c>
      <c r="R6938">
        <v>0.44</v>
      </c>
      <c r="S6938" t="s">
        <v>82</v>
      </c>
      <c r="T6938" t="str">
        <f>IF(Table1[[#This Row],[Units Sold]]&gt; 700,"High Units","low Units")</f>
        <v>low Units</v>
      </c>
      <c r="U6938">
        <f>SUM(Table1[[#This Row],[Operating Profit]])/SUM(Table1[Operating Profit])*100</f>
        <v>1.4000326048023309E-4</v>
      </c>
      <c r="V6938">
        <f>SUM(Table1[[#This Row],[Price per Unit]]*Table1[[#This Row],[Units Sold]])</f>
        <v>1056</v>
      </c>
      <c r="W6938">
        <f>SUM(Table1[[#This Row],[Total Sales]]-Table1[[#This Row],[Operating Profit]])</f>
        <v>591</v>
      </c>
      <c r="X6938">
        <f>SUM(Table1[[#This Row],[Total Sales]]-Table1[[#This Row],[Cost]])</f>
        <v>465</v>
      </c>
      <c r="Y6938">
        <f>SUM(Table1[[#This Row],[profit/loss]])/SUM(Table1[profit/loss])</f>
        <v>1.400032604802331E-6</v>
      </c>
    </row>
    <row r="6939" spans="1:25" x14ac:dyDescent="0.3">
      <c r="A6939" t="s">
        <v>13</v>
      </c>
      <c r="B6939" t="s">
        <v>82</v>
      </c>
      <c r="C6939">
        <v>1185732</v>
      </c>
      <c r="D6939" s="9">
        <v>44353</v>
      </c>
      <c r="E6939" s="8" t="str">
        <f>TEXT(Table1[[#This Row],[Invoice Date]],"dd-mm-yyyy")</f>
        <v>06-06-2021</v>
      </c>
      <c r="F6939" s="1" t="str">
        <f t="shared" si="432"/>
        <v>June</v>
      </c>
      <c r="G6939" s="1" t="str">
        <f t="shared" si="433"/>
        <v>2021</v>
      </c>
      <c r="H6939" s="1" t="str">
        <f t="shared" si="434"/>
        <v>Sunday</v>
      </c>
      <c r="I6939" s="1" t="str">
        <f t="shared" si="435"/>
        <v>06</v>
      </c>
      <c r="J6939" t="s">
        <v>35</v>
      </c>
      <c r="K6939" t="s">
        <v>111</v>
      </c>
      <c r="L6939" t="s">
        <v>112</v>
      </c>
      <c r="M6939" t="s">
        <v>21</v>
      </c>
      <c r="N6939">
        <v>34</v>
      </c>
      <c r="O6939">
        <v>44</v>
      </c>
      <c r="P6939">
        <v>1496</v>
      </c>
      <c r="Q6939">
        <v>957</v>
      </c>
      <c r="R6939">
        <v>0.64</v>
      </c>
      <c r="S6939" t="s">
        <v>82</v>
      </c>
      <c r="T6939" t="str">
        <f>IF(Table1[[#This Row],[Units Sold]]&gt; 700,"High Units","low Units")</f>
        <v>low Units</v>
      </c>
      <c r="U6939">
        <f>SUM(Table1[[#This Row],[Operating Profit]])/SUM(Table1[Operating Profit])*100</f>
        <v>2.8813574253673784E-4</v>
      </c>
      <c r="V6939">
        <f>SUM(Table1[[#This Row],[Price per Unit]]*Table1[[#This Row],[Units Sold]])</f>
        <v>1496</v>
      </c>
      <c r="W6939">
        <f>SUM(Table1[[#This Row],[Total Sales]]-Table1[[#This Row],[Operating Profit]])</f>
        <v>539</v>
      </c>
      <c r="X6939">
        <f>SUM(Table1[[#This Row],[Total Sales]]-Table1[[#This Row],[Cost]])</f>
        <v>957</v>
      </c>
      <c r="Y6939">
        <f>SUM(Table1[[#This Row],[profit/loss]])/SUM(Table1[profit/loss])</f>
        <v>2.8813574253673782E-6</v>
      </c>
    </row>
    <row r="6940" spans="1:25" x14ac:dyDescent="0.3">
      <c r="A6940" t="s">
        <v>13</v>
      </c>
      <c r="B6940" t="s">
        <v>82</v>
      </c>
      <c r="C6940">
        <v>1185732</v>
      </c>
      <c r="D6940" s="9">
        <v>44353</v>
      </c>
      <c r="E6940" s="8" t="str">
        <f>TEXT(Table1[[#This Row],[Invoice Date]],"dd-mm-yyyy")</f>
        <v>06-06-2021</v>
      </c>
      <c r="F6940" s="1" t="str">
        <f t="shared" si="432"/>
        <v>June</v>
      </c>
      <c r="G6940" s="1" t="str">
        <f t="shared" si="433"/>
        <v>2021</v>
      </c>
      <c r="H6940" s="1" t="str">
        <f t="shared" si="434"/>
        <v>Sunday</v>
      </c>
      <c r="I6940" s="1" t="str">
        <f t="shared" si="435"/>
        <v>06</v>
      </c>
      <c r="J6940" t="s">
        <v>35</v>
      </c>
      <c r="K6940" t="s">
        <v>111</v>
      </c>
      <c r="L6940" t="s">
        <v>112</v>
      </c>
      <c r="M6940" t="s">
        <v>22</v>
      </c>
      <c r="N6940">
        <v>51</v>
      </c>
      <c r="O6940">
        <v>85</v>
      </c>
      <c r="P6940">
        <v>4335</v>
      </c>
      <c r="Q6940">
        <v>2298</v>
      </c>
      <c r="R6940">
        <v>0.53</v>
      </c>
      <c r="S6940" t="s">
        <v>82</v>
      </c>
      <c r="T6940" t="str">
        <f>IF(Table1[[#This Row],[Units Sold]]&gt; 700,"High Units","low Units")</f>
        <v>low Units</v>
      </c>
      <c r="U6940">
        <f>SUM(Table1[[#This Row],[Operating Profit]])/SUM(Table1[Operating Profit])*100</f>
        <v>6.9188708082489395E-4</v>
      </c>
      <c r="V6940">
        <f>SUM(Table1[[#This Row],[Price per Unit]]*Table1[[#This Row],[Units Sold]])</f>
        <v>4335</v>
      </c>
      <c r="W6940">
        <f>SUM(Table1[[#This Row],[Total Sales]]-Table1[[#This Row],[Operating Profit]])</f>
        <v>2037</v>
      </c>
      <c r="X6940">
        <f>SUM(Table1[[#This Row],[Total Sales]]-Table1[[#This Row],[Cost]])</f>
        <v>2298</v>
      </c>
      <c r="Y6940">
        <f>SUM(Table1[[#This Row],[profit/loss]])/SUM(Table1[profit/loss])</f>
        <v>6.9188708082489395E-6</v>
      </c>
    </row>
    <row r="6941" spans="1:25" x14ac:dyDescent="0.3">
      <c r="A6941" t="s">
        <v>13</v>
      </c>
      <c r="B6941" t="s">
        <v>82</v>
      </c>
      <c r="C6941">
        <v>1185732</v>
      </c>
      <c r="D6941" s="9">
        <v>44382</v>
      </c>
      <c r="E6941" s="8" t="str">
        <f>TEXT(Table1[[#This Row],[Invoice Date]],"dd-mm-yyyy")</f>
        <v>05-07-2021</v>
      </c>
      <c r="F6941" s="1" t="str">
        <f t="shared" si="432"/>
        <v>July</v>
      </c>
      <c r="G6941" s="1" t="str">
        <f t="shared" si="433"/>
        <v>2021</v>
      </c>
      <c r="H6941" s="1" t="str">
        <f t="shared" si="434"/>
        <v>Monday</v>
      </c>
      <c r="I6941" s="1" t="str">
        <f t="shared" si="435"/>
        <v>05</v>
      </c>
      <c r="J6941" t="s">
        <v>35</v>
      </c>
      <c r="K6941" t="s">
        <v>111</v>
      </c>
      <c r="L6941" t="s">
        <v>112</v>
      </c>
      <c r="M6941" t="s">
        <v>16</v>
      </c>
      <c r="N6941">
        <v>49</v>
      </c>
      <c r="O6941">
        <v>138</v>
      </c>
      <c r="P6941">
        <v>6762</v>
      </c>
      <c r="Q6941">
        <v>2975</v>
      </c>
      <c r="R6941">
        <v>0.44</v>
      </c>
      <c r="S6941" t="s">
        <v>82</v>
      </c>
      <c r="T6941" t="str">
        <f>IF(Table1[[#This Row],[Units Sold]]&gt; 700,"High Units","low Units")</f>
        <v>low Units</v>
      </c>
      <c r="U6941">
        <f>SUM(Table1[[#This Row],[Operating Profit]])/SUM(Table1[Operating Profit])*100</f>
        <v>8.9571978479288921E-4</v>
      </c>
      <c r="V6941">
        <f>SUM(Table1[[#This Row],[Price per Unit]]*Table1[[#This Row],[Units Sold]])</f>
        <v>6762</v>
      </c>
      <c r="W6941">
        <f>SUM(Table1[[#This Row],[Total Sales]]-Table1[[#This Row],[Operating Profit]])</f>
        <v>3787</v>
      </c>
      <c r="X6941">
        <f>SUM(Table1[[#This Row],[Total Sales]]-Table1[[#This Row],[Cost]])</f>
        <v>2975</v>
      </c>
      <c r="Y6941">
        <f>SUM(Table1[[#This Row],[profit/loss]])/SUM(Table1[profit/loss])</f>
        <v>8.9571978479288926E-6</v>
      </c>
    </row>
    <row r="6942" spans="1:25" x14ac:dyDescent="0.3">
      <c r="A6942" t="s">
        <v>13</v>
      </c>
      <c r="B6942" t="s">
        <v>82</v>
      </c>
      <c r="C6942">
        <v>1185732</v>
      </c>
      <c r="D6942" s="9">
        <v>44382</v>
      </c>
      <c r="E6942" s="8" t="str">
        <f>TEXT(Table1[[#This Row],[Invoice Date]],"dd-mm-yyyy")</f>
        <v>05-07-2021</v>
      </c>
      <c r="F6942" s="1" t="str">
        <f t="shared" si="432"/>
        <v>July</v>
      </c>
      <c r="G6942" s="1" t="str">
        <f t="shared" si="433"/>
        <v>2021</v>
      </c>
      <c r="H6942" s="1" t="str">
        <f t="shared" si="434"/>
        <v>Monday</v>
      </c>
      <c r="I6942" s="1" t="str">
        <f t="shared" si="435"/>
        <v>05</v>
      </c>
      <c r="J6942" t="s">
        <v>35</v>
      </c>
      <c r="K6942" t="s">
        <v>111</v>
      </c>
      <c r="L6942" t="s">
        <v>112</v>
      </c>
      <c r="M6942" t="s">
        <v>18</v>
      </c>
      <c r="N6942">
        <v>44</v>
      </c>
      <c r="O6942">
        <v>87</v>
      </c>
      <c r="P6942">
        <v>3828</v>
      </c>
      <c r="Q6942">
        <v>1876</v>
      </c>
      <c r="R6942">
        <v>0.49</v>
      </c>
      <c r="S6942" t="s">
        <v>82</v>
      </c>
      <c r="T6942" t="str">
        <f>IF(Table1[[#This Row],[Units Sold]]&gt; 700,"High Units","low Units")</f>
        <v>low Units</v>
      </c>
      <c r="U6942">
        <f>SUM(Table1[[#This Row],[Operating Profit]])/SUM(Table1[Operating Profit])*100</f>
        <v>5.6483035841057487E-4</v>
      </c>
      <c r="V6942">
        <f>SUM(Table1[[#This Row],[Price per Unit]]*Table1[[#This Row],[Units Sold]])</f>
        <v>3828</v>
      </c>
      <c r="W6942">
        <f>SUM(Table1[[#This Row],[Total Sales]]-Table1[[#This Row],[Operating Profit]])</f>
        <v>1952</v>
      </c>
      <c r="X6942">
        <f>SUM(Table1[[#This Row],[Total Sales]]-Table1[[#This Row],[Cost]])</f>
        <v>1876</v>
      </c>
      <c r="Y6942">
        <f>SUM(Table1[[#This Row],[profit/loss]])/SUM(Table1[profit/loss])</f>
        <v>5.6483035841057487E-6</v>
      </c>
    </row>
    <row r="6943" spans="1:25" x14ac:dyDescent="0.3">
      <c r="A6943" t="s">
        <v>13</v>
      </c>
      <c r="B6943" t="s">
        <v>82</v>
      </c>
      <c r="C6943">
        <v>1185732</v>
      </c>
      <c r="D6943" s="9">
        <v>44382</v>
      </c>
      <c r="E6943" s="8" t="str">
        <f>TEXT(Table1[[#This Row],[Invoice Date]],"dd-mm-yyyy")</f>
        <v>05-07-2021</v>
      </c>
      <c r="F6943" s="1" t="str">
        <f t="shared" si="432"/>
        <v>July</v>
      </c>
      <c r="G6943" s="1" t="str">
        <f t="shared" si="433"/>
        <v>2021</v>
      </c>
      <c r="H6943" s="1" t="str">
        <f t="shared" si="434"/>
        <v>Monday</v>
      </c>
      <c r="I6943" s="1" t="str">
        <f t="shared" si="435"/>
        <v>05</v>
      </c>
      <c r="J6943" t="s">
        <v>35</v>
      </c>
      <c r="K6943" t="s">
        <v>111</v>
      </c>
      <c r="L6943" t="s">
        <v>112</v>
      </c>
      <c r="M6943" t="s">
        <v>19</v>
      </c>
      <c r="N6943">
        <v>36</v>
      </c>
      <c r="O6943">
        <v>68</v>
      </c>
      <c r="P6943">
        <v>2448</v>
      </c>
      <c r="Q6943">
        <v>1077</v>
      </c>
      <c r="R6943">
        <v>0.44</v>
      </c>
      <c r="S6943" t="s">
        <v>82</v>
      </c>
      <c r="T6943" t="str">
        <f>IF(Table1[[#This Row],[Units Sold]]&gt; 700,"High Units","low Units")</f>
        <v>low Units</v>
      </c>
      <c r="U6943">
        <f>SUM(Table1[[#This Row],[Operating Profit]])/SUM(Table1[Operating Profit])*100</f>
        <v>3.2426561620905602E-4</v>
      </c>
      <c r="V6943">
        <f>SUM(Table1[[#This Row],[Price per Unit]]*Table1[[#This Row],[Units Sold]])</f>
        <v>2448</v>
      </c>
      <c r="W6943">
        <f>SUM(Table1[[#This Row],[Total Sales]]-Table1[[#This Row],[Operating Profit]])</f>
        <v>1371</v>
      </c>
      <c r="X6943">
        <f>SUM(Table1[[#This Row],[Total Sales]]-Table1[[#This Row],[Cost]])</f>
        <v>1077</v>
      </c>
      <c r="Y6943">
        <f>SUM(Table1[[#This Row],[profit/loss]])/SUM(Table1[profit/loss])</f>
        <v>3.2426561620905604E-6</v>
      </c>
    </row>
    <row r="6944" spans="1:25" x14ac:dyDescent="0.3">
      <c r="A6944" t="s">
        <v>13</v>
      </c>
      <c r="B6944" t="s">
        <v>82</v>
      </c>
      <c r="C6944">
        <v>1185732</v>
      </c>
      <c r="D6944" s="9">
        <v>44382</v>
      </c>
      <c r="E6944" s="8" t="str">
        <f>TEXT(Table1[[#This Row],[Invoice Date]],"dd-mm-yyyy")</f>
        <v>05-07-2021</v>
      </c>
      <c r="F6944" s="1" t="str">
        <f t="shared" si="432"/>
        <v>July</v>
      </c>
      <c r="G6944" s="1" t="str">
        <f t="shared" si="433"/>
        <v>2021</v>
      </c>
      <c r="H6944" s="1" t="str">
        <f t="shared" si="434"/>
        <v>Monday</v>
      </c>
      <c r="I6944" s="1" t="str">
        <f t="shared" si="435"/>
        <v>05</v>
      </c>
      <c r="J6944" t="s">
        <v>35</v>
      </c>
      <c r="K6944" t="s">
        <v>111</v>
      </c>
      <c r="L6944" t="s">
        <v>112</v>
      </c>
      <c r="M6944" t="s">
        <v>20</v>
      </c>
      <c r="N6944">
        <v>37</v>
      </c>
      <c r="O6944">
        <v>47</v>
      </c>
      <c r="P6944">
        <v>1739</v>
      </c>
      <c r="Q6944">
        <v>713</v>
      </c>
      <c r="R6944">
        <v>0.41</v>
      </c>
      <c r="S6944" t="s">
        <v>82</v>
      </c>
      <c r="T6944" t="str">
        <f>IF(Table1[[#This Row],[Units Sold]]&gt; 700,"High Units","low Units")</f>
        <v>low Units</v>
      </c>
      <c r="U6944">
        <f>SUM(Table1[[#This Row],[Operating Profit]])/SUM(Table1[Operating Profit])*100</f>
        <v>2.1467166606969074E-4</v>
      </c>
      <c r="V6944">
        <f>SUM(Table1[[#This Row],[Price per Unit]]*Table1[[#This Row],[Units Sold]])</f>
        <v>1739</v>
      </c>
      <c r="W6944">
        <f>SUM(Table1[[#This Row],[Total Sales]]-Table1[[#This Row],[Operating Profit]])</f>
        <v>1026</v>
      </c>
      <c r="X6944">
        <f>SUM(Table1[[#This Row],[Total Sales]]-Table1[[#This Row],[Cost]])</f>
        <v>713</v>
      </c>
      <c r="Y6944">
        <f>SUM(Table1[[#This Row],[profit/loss]])/SUM(Table1[profit/loss])</f>
        <v>2.1467166606969074E-6</v>
      </c>
    </row>
    <row r="6945" spans="1:25" x14ac:dyDescent="0.3">
      <c r="A6945" t="s">
        <v>13</v>
      </c>
      <c r="B6945" t="s">
        <v>82</v>
      </c>
      <c r="C6945">
        <v>1185732</v>
      </c>
      <c r="D6945" s="9">
        <v>44382</v>
      </c>
      <c r="E6945" s="8" t="str">
        <f>TEXT(Table1[[#This Row],[Invoice Date]],"dd-mm-yyyy")</f>
        <v>05-07-2021</v>
      </c>
      <c r="F6945" s="1" t="str">
        <f t="shared" si="432"/>
        <v>July</v>
      </c>
      <c r="G6945" s="1" t="str">
        <f t="shared" si="433"/>
        <v>2021</v>
      </c>
      <c r="H6945" s="1" t="str">
        <f t="shared" si="434"/>
        <v>Monday</v>
      </c>
      <c r="I6945" s="1" t="str">
        <f t="shared" si="435"/>
        <v>05</v>
      </c>
      <c r="J6945" t="s">
        <v>35</v>
      </c>
      <c r="K6945" t="s">
        <v>111</v>
      </c>
      <c r="L6945" t="s">
        <v>112</v>
      </c>
      <c r="M6945" t="s">
        <v>21</v>
      </c>
      <c r="N6945">
        <v>46</v>
      </c>
      <c r="O6945">
        <v>60</v>
      </c>
      <c r="P6945">
        <v>2760</v>
      </c>
      <c r="Q6945">
        <v>1656</v>
      </c>
      <c r="R6945">
        <v>0.6</v>
      </c>
      <c r="S6945" t="s">
        <v>82</v>
      </c>
      <c r="T6945" t="str">
        <f>IF(Table1[[#This Row],[Units Sold]]&gt; 700,"High Units","low Units")</f>
        <v>low Units</v>
      </c>
      <c r="U6945">
        <f>SUM(Table1[[#This Row],[Operating Profit]])/SUM(Table1[Operating Profit])*100</f>
        <v>4.9859225667799143E-4</v>
      </c>
      <c r="V6945">
        <f>SUM(Table1[[#This Row],[Price per Unit]]*Table1[[#This Row],[Units Sold]])</f>
        <v>2760</v>
      </c>
      <c r="W6945">
        <f>SUM(Table1[[#This Row],[Total Sales]]-Table1[[#This Row],[Operating Profit]])</f>
        <v>1104</v>
      </c>
      <c r="X6945">
        <f>SUM(Table1[[#This Row],[Total Sales]]-Table1[[#This Row],[Cost]])</f>
        <v>1656</v>
      </c>
      <c r="Y6945">
        <f>SUM(Table1[[#This Row],[profit/loss]])/SUM(Table1[profit/loss])</f>
        <v>4.9859225667799139E-6</v>
      </c>
    </row>
    <row r="6946" spans="1:25" x14ac:dyDescent="0.3">
      <c r="A6946" t="s">
        <v>13</v>
      </c>
      <c r="B6946" t="s">
        <v>82</v>
      </c>
      <c r="C6946">
        <v>1185732</v>
      </c>
      <c r="D6946" s="9">
        <v>44382</v>
      </c>
      <c r="E6946" s="8" t="str">
        <f>TEXT(Table1[[#This Row],[Invoice Date]],"dd-mm-yyyy")</f>
        <v>05-07-2021</v>
      </c>
      <c r="F6946" s="1" t="str">
        <f t="shared" si="432"/>
        <v>July</v>
      </c>
      <c r="G6946" s="1" t="str">
        <f t="shared" si="433"/>
        <v>2021</v>
      </c>
      <c r="H6946" s="1" t="str">
        <f t="shared" si="434"/>
        <v>Monday</v>
      </c>
      <c r="I6946" s="1" t="str">
        <f t="shared" si="435"/>
        <v>05</v>
      </c>
      <c r="J6946" t="s">
        <v>35</v>
      </c>
      <c r="K6946" t="s">
        <v>111</v>
      </c>
      <c r="L6946" t="s">
        <v>112</v>
      </c>
      <c r="M6946" t="s">
        <v>22</v>
      </c>
      <c r="N6946">
        <v>51</v>
      </c>
      <c r="O6946">
        <v>94</v>
      </c>
      <c r="P6946">
        <v>4794</v>
      </c>
      <c r="Q6946">
        <v>2397</v>
      </c>
      <c r="R6946">
        <v>0.5</v>
      </c>
      <c r="S6946" t="s">
        <v>82</v>
      </c>
      <c r="T6946" t="str">
        <f>IF(Table1[[#This Row],[Units Sold]]&gt; 700,"High Units","low Units")</f>
        <v>low Units</v>
      </c>
      <c r="U6946">
        <f>SUM(Table1[[#This Row],[Operating Profit]])/SUM(Table1[Operating Profit])*100</f>
        <v>7.2169422660455645E-4</v>
      </c>
      <c r="V6946">
        <f>SUM(Table1[[#This Row],[Price per Unit]]*Table1[[#This Row],[Units Sold]])</f>
        <v>4794</v>
      </c>
      <c r="W6946">
        <f>SUM(Table1[[#This Row],[Total Sales]]-Table1[[#This Row],[Operating Profit]])</f>
        <v>2397</v>
      </c>
      <c r="X6946">
        <f>SUM(Table1[[#This Row],[Total Sales]]-Table1[[#This Row],[Cost]])</f>
        <v>2397</v>
      </c>
      <c r="Y6946">
        <f>SUM(Table1[[#This Row],[profit/loss]])/SUM(Table1[profit/loss])</f>
        <v>7.2169422660455645E-6</v>
      </c>
    </row>
    <row r="6947" spans="1:25" x14ac:dyDescent="0.3">
      <c r="A6947" t="s">
        <v>13</v>
      </c>
      <c r="B6947" t="s">
        <v>82</v>
      </c>
      <c r="C6947">
        <v>1185732</v>
      </c>
      <c r="D6947" s="9">
        <v>44414</v>
      </c>
      <c r="E6947" s="8" t="str">
        <f>TEXT(Table1[[#This Row],[Invoice Date]],"dd-mm-yyyy")</f>
        <v>06-08-2021</v>
      </c>
      <c r="F6947" s="1" t="str">
        <f t="shared" si="432"/>
        <v>August</v>
      </c>
      <c r="G6947" s="1" t="str">
        <f t="shared" si="433"/>
        <v>2021</v>
      </c>
      <c r="H6947" s="1" t="str">
        <f t="shared" si="434"/>
        <v>Friday</v>
      </c>
      <c r="I6947" s="1" t="str">
        <f t="shared" si="435"/>
        <v>06</v>
      </c>
      <c r="J6947" t="s">
        <v>35</v>
      </c>
      <c r="K6947" t="s">
        <v>111</v>
      </c>
      <c r="L6947" t="s">
        <v>112</v>
      </c>
      <c r="M6947" t="s">
        <v>16</v>
      </c>
      <c r="N6947">
        <v>49</v>
      </c>
      <c r="O6947">
        <v>131</v>
      </c>
      <c r="P6947">
        <v>6419</v>
      </c>
      <c r="Q6947">
        <v>2696</v>
      </c>
      <c r="R6947">
        <v>0.42</v>
      </c>
      <c r="S6947" t="s">
        <v>82</v>
      </c>
      <c r="T6947" t="str">
        <f>IF(Table1[[#This Row],[Units Sold]]&gt; 700,"High Units","low Units")</f>
        <v>low Units</v>
      </c>
      <c r="U6947">
        <f>SUM(Table1[[#This Row],[Operating Profit]])/SUM(Table1[Operating Profit])*100</f>
        <v>8.1171782850474939E-4</v>
      </c>
      <c r="V6947">
        <f>SUM(Table1[[#This Row],[Price per Unit]]*Table1[[#This Row],[Units Sold]])</f>
        <v>6419</v>
      </c>
      <c r="W6947">
        <f>SUM(Table1[[#This Row],[Total Sales]]-Table1[[#This Row],[Operating Profit]])</f>
        <v>3723</v>
      </c>
      <c r="X6947">
        <f>SUM(Table1[[#This Row],[Total Sales]]-Table1[[#This Row],[Cost]])</f>
        <v>2696</v>
      </c>
      <c r="Y6947">
        <f>SUM(Table1[[#This Row],[profit/loss]])/SUM(Table1[profit/loss])</f>
        <v>8.1171782850474939E-6</v>
      </c>
    </row>
    <row r="6948" spans="1:25" x14ac:dyDescent="0.3">
      <c r="A6948" t="s">
        <v>13</v>
      </c>
      <c r="B6948" t="s">
        <v>82</v>
      </c>
      <c r="C6948">
        <v>1185732</v>
      </c>
      <c r="D6948" s="9">
        <v>44414</v>
      </c>
      <c r="E6948" s="8" t="str">
        <f>TEXT(Table1[[#This Row],[Invoice Date]],"dd-mm-yyyy")</f>
        <v>06-08-2021</v>
      </c>
      <c r="F6948" s="1" t="str">
        <f t="shared" si="432"/>
        <v>August</v>
      </c>
      <c r="G6948" s="1" t="str">
        <f t="shared" si="433"/>
        <v>2021</v>
      </c>
      <c r="H6948" s="1" t="str">
        <f t="shared" si="434"/>
        <v>Friday</v>
      </c>
      <c r="I6948" s="1" t="str">
        <f t="shared" si="435"/>
        <v>06</v>
      </c>
      <c r="J6948" t="s">
        <v>35</v>
      </c>
      <c r="K6948" t="s">
        <v>111</v>
      </c>
      <c r="L6948" t="s">
        <v>112</v>
      </c>
      <c r="M6948" t="s">
        <v>18</v>
      </c>
      <c r="N6948">
        <v>42</v>
      </c>
      <c r="O6948">
        <v>78</v>
      </c>
      <c r="P6948">
        <v>3276</v>
      </c>
      <c r="Q6948">
        <v>1507</v>
      </c>
      <c r="R6948">
        <v>0.46</v>
      </c>
      <c r="S6948" t="s">
        <v>82</v>
      </c>
      <c r="T6948" t="str">
        <f>IF(Table1[[#This Row],[Units Sold]]&gt; 700,"High Units","low Units")</f>
        <v>low Units</v>
      </c>
      <c r="U6948">
        <f>SUM(Table1[[#This Row],[Operating Profit]])/SUM(Table1[Operating Profit])*100</f>
        <v>4.5373099686819634E-4</v>
      </c>
      <c r="V6948">
        <f>SUM(Table1[[#This Row],[Price per Unit]]*Table1[[#This Row],[Units Sold]])</f>
        <v>3276</v>
      </c>
      <c r="W6948">
        <f>SUM(Table1[[#This Row],[Total Sales]]-Table1[[#This Row],[Operating Profit]])</f>
        <v>1769</v>
      </c>
      <c r="X6948">
        <f>SUM(Table1[[#This Row],[Total Sales]]-Table1[[#This Row],[Cost]])</f>
        <v>1507</v>
      </c>
      <c r="Y6948">
        <f>SUM(Table1[[#This Row],[profit/loss]])/SUM(Table1[profit/loss])</f>
        <v>4.5373099686819635E-6</v>
      </c>
    </row>
    <row r="6949" spans="1:25" x14ac:dyDescent="0.3">
      <c r="A6949" t="s">
        <v>13</v>
      </c>
      <c r="B6949" t="s">
        <v>82</v>
      </c>
      <c r="C6949">
        <v>1185732</v>
      </c>
      <c r="D6949" s="9">
        <v>44414</v>
      </c>
      <c r="E6949" s="8" t="str">
        <f>TEXT(Table1[[#This Row],[Invoice Date]],"dd-mm-yyyy")</f>
        <v>06-08-2021</v>
      </c>
      <c r="F6949" s="1" t="str">
        <f t="shared" si="432"/>
        <v>August</v>
      </c>
      <c r="G6949" s="1" t="str">
        <f t="shared" si="433"/>
        <v>2021</v>
      </c>
      <c r="H6949" s="1" t="str">
        <f t="shared" si="434"/>
        <v>Friday</v>
      </c>
      <c r="I6949" s="1" t="str">
        <f t="shared" si="435"/>
        <v>06</v>
      </c>
      <c r="J6949" t="s">
        <v>35</v>
      </c>
      <c r="K6949" t="s">
        <v>111</v>
      </c>
      <c r="L6949" t="s">
        <v>112</v>
      </c>
      <c r="M6949" t="s">
        <v>19</v>
      </c>
      <c r="N6949">
        <v>39</v>
      </c>
      <c r="O6949">
        <v>61</v>
      </c>
      <c r="P6949">
        <v>2379</v>
      </c>
      <c r="Q6949">
        <v>1023</v>
      </c>
      <c r="R6949">
        <v>0.43</v>
      </c>
      <c r="S6949" t="s">
        <v>82</v>
      </c>
      <c r="T6949" t="str">
        <f>IF(Table1[[#This Row],[Units Sold]]&gt; 700,"High Units","low Units")</f>
        <v>low Units</v>
      </c>
      <c r="U6949">
        <f>SUM(Table1[[#This Row],[Operating Profit]])/SUM(Table1[Operating Profit])*100</f>
        <v>3.0800717305651281E-4</v>
      </c>
      <c r="V6949">
        <f>SUM(Table1[[#This Row],[Price per Unit]]*Table1[[#This Row],[Units Sold]])</f>
        <v>2379</v>
      </c>
      <c r="W6949">
        <f>SUM(Table1[[#This Row],[Total Sales]]-Table1[[#This Row],[Operating Profit]])</f>
        <v>1356</v>
      </c>
      <c r="X6949">
        <f>SUM(Table1[[#This Row],[Total Sales]]-Table1[[#This Row],[Cost]])</f>
        <v>1023</v>
      </c>
      <c r="Y6949">
        <f>SUM(Table1[[#This Row],[profit/loss]])/SUM(Table1[profit/loss])</f>
        <v>3.0800717305651282E-6</v>
      </c>
    </row>
    <row r="6950" spans="1:25" x14ac:dyDescent="0.3">
      <c r="A6950" t="s">
        <v>13</v>
      </c>
      <c r="B6950" t="s">
        <v>82</v>
      </c>
      <c r="C6950">
        <v>1185732</v>
      </c>
      <c r="D6950" s="9">
        <v>44414</v>
      </c>
      <c r="E6950" s="8" t="str">
        <f>TEXT(Table1[[#This Row],[Invoice Date]],"dd-mm-yyyy")</f>
        <v>06-08-2021</v>
      </c>
      <c r="F6950" s="1" t="str">
        <f t="shared" si="432"/>
        <v>August</v>
      </c>
      <c r="G6950" s="1" t="str">
        <f t="shared" si="433"/>
        <v>2021</v>
      </c>
      <c r="H6950" s="1" t="str">
        <f t="shared" si="434"/>
        <v>Friday</v>
      </c>
      <c r="I6950" s="1" t="str">
        <f t="shared" si="435"/>
        <v>06</v>
      </c>
      <c r="J6950" t="s">
        <v>35</v>
      </c>
      <c r="K6950" t="s">
        <v>111</v>
      </c>
      <c r="L6950" t="s">
        <v>112</v>
      </c>
      <c r="M6950" t="s">
        <v>20</v>
      </c>
      <c r="N6950">
        <v>37</v>
      </c>
      <c r="O6950">
        <v>54</v>
      </c>
      <c r="P6950">
        <v>1998</v>
      </c>
      <c r="Q6950">
        <v>819</v>
      </c>
      <c r="R6950">
        <v>0.41</v>
      </c>
      <c r="S6950" t="s">
        <v>82</v>
      </c>
      <c r="T6950" t="str">
        <f>IF(Table1[[#This Row],[Units Sold]]&gt; 700,"High Units","low Units")</f>
        <v>low Units</v>
      </c>
      <c r="U6950">
        <f>SUM(Table1[[#This Row],[Operating Profit]])/SUM(Table1[Operating Profit])*100</f>
        <v>2.4658638781357187E-4</v>
      </c>
      <c r="V6950">
        <f>SUM(Table1[[#This Row],[Price per Unit]]*Table1[[#This Row],[Units Sold]])</f>
        <v>1998</v>
      </c>
      <c r="W6950">
        <f>SUM(Table1[[#This Row],[Total Sales]]-Table1[[#This Row],[Operating Profit]])</f>
        <v>1179</v>
      </c>
      <c r="X6950">
        <f>SUM(Table1[[#This Row],[Total Sales]]-Table1[[#This Row],[Cost]])</f>
        <v>819</v>
      </c>
      <c r="Y6950">
        <f>SUM(Table1[[#This Row],[profit/loss]])/SUM(Table1[profit/loss])</f>
        <v>2.4658638781357184E-6</v>
      </c>
    </row>
    <row r="6951" spans="1:25" x14ac:dyDescent="0.3">
      <c r="A6951" t="s">
        <v>13</v>
      </c>
      <c r="B6951" t="s">
        <v>82</v>
      </c>
      <c r="C6951">
        <v>1185732</v>
      </c>
      <c r="D6951" s="9">
        <v>44414</v>
      </c>
      <c r="E6951" s="8" t="str">
        <f>TEXT(Table1[[#This Row],[Invoice Date]],"dd-mm-yyyy")</f>
        <v>06-08-2021</v>
      </c>
      <c r="F6951" s="1" t="str">
        <f t="shared" si="432"/>
        <v>August</v>
      </c>
      <c r="G6951" s="1" t="str">
        <f t="shared" si="433"/>
        <v>2021</v>
      </c>
      <c r="H6951" s="1" t="str">
        <f t="shared" si="434"/>
        <v>Friday</v>
      </c>
      <c r="I6951" s="1" t="str">
        <f t="shared" si="435"/>
        <v>06</v>
      </c>
      <c r="J6951" t="s">
        <v>35</v>
      </c>
      <c r="K6951" t="s">
        <v>111</v>
      </c>
      <c r="L6951" t="s">
        <v>112</v>
      </c>
      <c r="M6951" t="s">
        <v>21</v>
      </c>
      <c r="N6951">
        <v>48</v>
      </c>
      <c r="O6951">
        <v>51</v>
      </c>
      <c r="P6951">
        <v>2448</v>
      </c>
      <c r="Q6951">
        <v>1469</v>
      </c>
      <c r="R6951">
        <v>0.6</v>
      </c>
      <c r="S6951" t="s">
        <v>82</v>
      </c>
      <c r="T6951" t="str">
        <f>IF(Table1[[#This Row],[Units Sold]]&gt; 700,"High Units","low Units")</f>
        <v>low Units</v>
      </c>
      <c r="U6951">
        <f>SUM(Table1[[#This Row],[Operating Profit]])/SUM(Table1[Operating Profit])*100</f>
        <v>4.4228987020529552E-4</v>
      </c>
      <c r="V6951">
        <f>SUM(Table1[[#This Row],[Price per Unit]]*Table1[[#This Row],[Units Sold]])</f>
        <v>2448</v>
      </c>
      <c r="W6951">
        <f>SUM(Table1[[#This Row],[Total Sales]]-Table1[[#This Row],[Operating Profit]])</f>
        <v>979</v>
      </c>
      <c r="X6951">
        <f>SUM(Table1[[#This Row],[Total Sales]]-Table1[[#This Row],[Cost]])</f>
        <v>1469</v>
      </c>
      <c r="Y6951">
        <f>SUM(Table1[[#This Row],[profit/loss]])/SUM(Table1[profit/loss])</f>
        <v>4.422898702052955E-6</v>
      </c>
    </row>
    <row r="6952" spans="1:25" x14ac:dyDescent="0.3">
      <c r="A6952" t="s">
        <v>13</v>
      </c>
      <c r="B6952" t="s">
        <v>82</v>
      </c>
      <c r="C6952">
        <v>1185732</v>
      </c>
      <c r="D6952" s="9">
        <v>44414</v>
      </c>
      <c r="E6952" s="8" t="str">
        <f>TEXT(Table1[[#This Row],[Invoice Date]],"dd-mm-yyyy")</f>
        <v>06-08-2021</v>
      </c>
      <c r="F6952" s="1" t="str">
        <f t="shared" si="432"/>
        <v>August</v>
      </c>
      <c r="G6952" s="1" t="str">
        <f t="shared" si="433"/>
        <v>2021</v>
      </c>
      <c r="H6952" s="1" t="str">
        <f t="shared" si="434"/>
        <v>Friday</v>
      </c>
      <c r="I6952" s="1" t="str">
        <f t="shared" si="435"/>
        <v>06</v>
      </c>
      <c r="J6952" t="s">
        <v>35</v>
      </c>
      <c r="K6952" t="s">
        <v>111</v>
      </c>
      <c r="L6952" t="s">
        <v>112</v>
      </c>
      <c r="M6952" t="s">
        <v>22</v>
      </c>
      <c r="N6952">
        <v>53</v>
      </c>
      <c r="O6952">
        <v>98</v>
      </c>
      <c r="P6952">
        <v>5194</v>
      </c>
      <c r="Q6952">
        <v>2857</v>
      </c>
      <c r="R6952">
        <v>0.55000000000000004</v>
      </c>
      <c r="S6952" t="s">
        <v>82</v>
      </c>
      <c r="T6952" t="str">
        <f>IF(Table1[[#This Row],[Units Sold]]&gt; 700,"High Units","low Units")</f>
        <v>low Units</v>
      </c>
      <c r="U6952">
        <f>SUM(Table1[[#This Row],[Operating Profit]])/SUM(Table1[Operating Profit])*100</f>
        <v>8.6019207568177624E-4</v>
      </c>
      <c r="V6952">
        <f>SUM(Table1[[#This Row],[Price per Unit]]*Table1[[#This Row],[Units Sold]])</f>
        <v>5194</v>
      </c>
      <c r="W6952">
        <f>SUM(Table1[[#This Row],[Total Sales]]-Table1[[#This Row],[Operating Profit]])</f>
        <v>2337</v>
      </c>
      <c r="X6952">
        <f>SUM(Table1[[#This Row],[Total Sales]]-Table1[[#This Row],[Cost]])</f>
        <v>2857</v>
      </c>
      <c r="Y6952">
        <f>SUM(Table1[[#This Row],[profit/loss]])/SUM(Table1[profit/loss])</f>
        <v>8.601920756817763E-6</v>
      </c>
    </row>
    <row r="6953" spans="1:25" x14ac:dyDescent="0.3">
      <c r="A6953" t="s">
        <v>13</v>
      </c>
      <c r="B6953" t="s">
        <v>82</v>
      </c>
      <c r="C6953">
        <v>1185732</v>
      </c>
      <c r="D6953" s="9">
        <v>44446</v>
      </c>
      <c r="E6953" s="8" t="str">
        <f>TEXT(Table1[[#This Row],[Invoice Date]],"dd-mm-yyyy")</f>
        <v>07-09-2021</v>
      </c>
      <c r="F6953" s="1" t="str">
        <f t="shared" si="432"/>
        <v>September</v>
      </c>
      <c r="G6953" s="1" t="str">
        <f t="shared" si="433"/>
        <v>2021</v>
      </c>
      <c r="H6953" s="1" t="str">
        <f t="shared" si="434"/>
        <v>Tuesday</v>
      </c>
      <c r="I6953" s="1" t="str">
        <f t="shared" si="435"/>
        <v>07</v>
      </c>
      <c r="J6953" t="s">
        <v>35</v>
      </c>
      <c r="K6953" t="s">
        <v>111</v>
      </c>
      <c r="L6953" t="s">
        <v>112</v>
      </c>
      <c r="M6953" t="s">
        <v>16</v>
      </c>
      <c r="N6953">
        <v>34</v>
      </c>
      <c r="O6953">
        <v>133</v>
      </c>
      <c r="P6953">
        <v>4522</v>
      </c>
      <c r="Q6953">
        <v>1809</v>
      </c>
      <c r="R6953">
        <v>0.4</v>
      </c>
      <c r="S6953" t="s">
        <v>82</v>
      </c>
      <c r="T6953" t="str">
        <f>IF(Table1[[#This Row],[Units Sold]]&gt; 700,"High Units","low Units")</f>
        <v>low Units</v>
      </c>
      <c r="U6953">
        <f>SUM(Table1[[#This Row],[Operating Profit]])/SUM(Table1[Operating Profit])*100</f>
        <v>5.4465784561019725E-4</v>
      </c>
      <c r="V6953">
        <f>SUM(Table1[[#This Row],[Price per Unit]]*Table1[[#This Row],[Units Sold]])</f>
        <v>4522</v>
      </c>
      <c r="W6953">
        <f>SUM(Table1[[#This Row],[Total Sales]]-Table1[[#This Row],[Operating Profit]])</f>
        <v>2713</v>
      </c>
      <c r="X6953">
        <f>SUM(Table1[[#This Row],[Total Sales]]-Table1[[#This Row],[Cost]])</f>
        <v>1809</v>
      </c>
      <c r="Y6953">
        <f>SUM(Table1[[#This Row],[profit/loss]])/SUM(Table1[profit/loss])</f>
        <v>5.446578456101972E-6</v>
      </c>
    </row>
    <row r="6954" spans="1:25" x14ac:dyDescent="0.3">
      <c r="A6954" t="s">
        <v>13</v>
      </c>
      <c r="B6954" t="s">
        <v>82</v>
      </c>
      <c r="C6954">
        <v>1185732</v>
      </c>
      <c r="D6954" s="9">
        <v>44446</v>
      </c>
      <c r="E6954" s="8" t="str">
        <f>TEXT(Table1[[#This Row],[Invoice Date]],"dd-mm-yyyy")</f>
        <v>07-09-2021</v>
      </c>
      <c r="F6954" s="1" t="str">
        <f t="shared" si="432"/>
        <v>September</v>
      </c>
      <c r="G6954" s="1" t="str">
        <f t="shared" si="433"/>
        <v>2021</v>
      </c>
      <c r="H6954" s="1" t="str">
        <f t="shared" si="434"/>
        <v>Tuesday</v>
      </c>
      <c r="I6954" s="1" t="str">
        <f t="shared" si="435"/>
        <v>07</v>
      </c>
      <c r="J6954" t="s">
        <v>35</v>
      </c>
      <c r="K6954" t="s">
        <v>111</v>
      </c>
      <c r="L6954" t="s">
        <v>112</v>
      </c>
      <c r="M6954" t="s">
        <v>18</v>
      </c>
      <c r="N6954">
        <v>27</v>
      </c>
      <c r="O6954">
        <v>77</v>
      </c>
      <c r="P6954">
        <v>2079</v>
      </c>
      <c r="Q6954">
        <v>977</v>
      </c>
      <c r="R6954">
        <v>0.47</v>
      </c>
      <c r="S6954" t="s">
        <v>82</v>
      </c>
      <c r="T6954" t="str">
        <f>IF(Table1[[#This Row],[Units Sold]]&gt; 700,"High Units","low Units")</f>
        <v>low Units</v>
      </c>
      <c r="U6954">
        <f>SUM(Table1[[#This Row],[Operating Profit]])/SUM(Table1[Operating Profit])*100</f>
        <v>2.9415738814879086E-4</v>
      </c>
      <c r="V6954">
        <f>SUM(Table1[[#This Row],[Price per Unit]]*Table1[[#This Row],[Units Sold]])</f>
        <v>2079</v>
      </c>
      <c r="W6954">
        <f>SUM(Table1[[#This Row],[Total Sales]]-Table1[[#This Row],[Operating Profit]])</f>
        <v>1102</v>
      </c>
      <c r="X6954">
        <f>SUM(Table1[[#This Row],[Total Sales]]-Table1[[#This Row],[Cost]])</f>
        <v>977</v>
      </c>
      <c r="Y6954">
        <f>SUM(Table1[[#This Row],[profit/loss]])/SUM(Table1[profit/loss])</f>
        <v>2.9415738814879083E-6</v>
      </c>
    </row>
    <row r="6955" spans="1:25" x14ac:dyDescent="0.3">
      <c r="A6955" t="s">
        <v>13</v>
      </c>
      <c r="B6955" t="s">
        <v>82</v>
      </c>
      <c r="C6955">
        <v>1185732</v>
      </c>
      <c r="D6955" s="9">
        <v>44446</v>
      </c>
      <c r="E6955" s="8" t="str">
        <f>TEXT(Table1[[#This Row],[Invoice Date]],"dd-mm-yyyy")</f>
        <v>07-09-2021</v>
      </c>
      <c r="F6955" s="1" t="str">
        <f t="shared" si="432"/>
        <v>September</v>
      </c>
      <c r="G6955" s="1" t="str">
        <f t="shared" si="433"/>
        <v>2021</v>
      </c>
      <c r="H6955" s="1" t="str">
        <f t="shared" si="434"/>
        <v>Tuesday</v>
      </c>
      <c r="I6955" s="1" t="str">
        <f t="shared" si="435"/>
        <v>07</v>
      </c>
      <c r="J6955" t="s">
        <v>35</v>
      </c>
      <c r="K6955" t="s">
        <v>111</v>
      </c>
      <c r="L6955" t="s">
        <v>112</v>
      </c>
      <c r="M6955" t="s">
        <v>19</v>
      </c>
      <c r="N6955">
        <v>24</v>
      </c>
      <c r="O6955">
        <v>49</v>
      </c>
      <c r="P6955">
        <v>1176</v>
      </c>
      <c r="Q6955">
        <v>470</v>
      </c>
      <c r="R6955">
        <v>0.4</v>
      </c>
      <c r="S6955" t="s">
        <v>82</v>
      </c>
      <c r="T6955" t="str">
        <f>IF(Table1[[#This Row],[Units Sold]]&gt; 700,"High Units","low Units")</f>
        <v>low Units</v>
      </c>
      <c r="U6955">
        <f>SUM(Table1[[#This Row],[Operating Profit]])/SUM(Table1[Operating Profit])*100</f>
        <v>1.4150867188324637E-4</v>
      </c>
      <c r="V6955">
        <f>SUM(Table1[[#This Row],[Price per Unit]]*Table1[[#This Row],[Units Sold]])</f>
        <v>1176</v>
      </c>
      <c r="W6955">
        <f>SUM(Table1[[#This Row],[Total Sales]]-Table1[[#This Row],[Operating Profit]])</f>
        <v>706</v>
      </c>
      <c r="X6955">
        <f>SUM(Table1[[#This Row],[Total Sales]]-Table1[[#This Row],[Cost]])</f>
        <v>470</v>
      </c>
      <c r="Y6955">
        <f>SUM(Table1[[#This Row],[profit/loss]])/SUM(Table1[profit/loss])</f>
        <v>1.4150867188324637E-6</v>
      </c>
    </row>
    <row r="6956" spans="1:25" x14ac:dyDescent="0.3">
      <c r="A6956" t="s">
        <v>13</v>
      </c>
      <c r="B6956" t="s">
        <v>82</v>
      </c>
      <c r="C6956">
        <v>1185732</v>
      </c>
      <c r="D6956" s="9">
        <v>44446</v>
      </c>
      <c r="E6956" s="8" t="str">
        <f>TEXT(Table1[[#This Row],[Invoice Date]],"dd-mm-yyyy")</f>
        <v>07-09-2021</v>
      </c>
      <c r="F6956" s="1" t="str">
        <f t="shared" si="432"/>
        <v>September</v>
      </c>
      <c r="G6956" s="1" t="str">
        <f t="shared" si="433"/>
        <v>2021</v>
      </c>
      <c r="H6956" s="1" t="str">
        <f t="shared" si="434"/>
        <v>Tuesday</v>
      </c>
      <c r="I6956" s="1" t="str">
        <f t="shared" si="435"/>
        <v>07</v>
      </c>
      <c r="J6956" t="s">
        <v>35</v>
      </c>
      <c r="K6956" t="s">
        <v>111</v>
      </c>
      <c r="L6956" t="s">
        <v>112</v>
      </c>
      <c r="M6956" t="s">
        <v>20</v>
      </c>
      <c r="N6956">
        <v>23</v>
      </c>
      <c r="O6956">
        <v>38</v>
      </c>
      <c r="P6956">
        <v>874</v>
      </c>
      <c r="Q6956">
        <v>393</v>
      </c>
      <c r="R6956">
        <v>0.45</v>
      </c>
      <c r="S6956" t="s">
        <v>82</v>
      </c>
      <c r="T6956" t="str">
        <f>IF(Table1[[#This Row],[Units Sold]]&gt; 700,"High Units","low Units")</f>
        <v>low Units</v>
      </c>
      <c r="U6956">
        <f>SUM(Table1[[#This Row],[Operating Profit]])/SUM(Table1[Operating Profit])*100</f>
        <v>1.1832533627684216E-4</v>
      </c>
      <c r="V6956">
        <f>SUM(Table1[[#This Row],[Price per Unit]]*Table1[[#This Row],[Units Sold]])</f>
        <v>874</v>
      </c>
      <c r="W6956">
        <f>SUM(Table1[[#This Row],[Total Sales]]-Table1[[#This Row],[Operating Profit]])</f>
        <v>481</v>
      </c>
      <c r="X6956">
        <f>SUM(Table1[[#This Row],[Total Sales]]-Table1[[#This Row],[Cost]])</f>
        <v>393</v>
      </c>
      <c r="Y6956">
        <f>SUM(Table1[[#This Row],[profit/loss]])/SUM(Table1[profit/loss])</f>
        <v>1.1832533627684217E-6</v>
      </c>
    </row>
    <row r="6957" spans="1:25" x14ac:dyDescent="0.3">
      <c r="A6957" t="s">
        <v>13</v>
      </c>
      <c r="B6957" t="s">
        <v>82</v>
      </c>
      <c r="C6957">
        <v>1185732</v>
      </c>
      <c r="D6957" s="9">
        <v>44446</v>
      </c>
      <c r="E6957" s="8" t="str">
        <f>TEXT(Table1[[#This Row],[Invoice Date]],"dd-mm-yyyy")</f>
        <v>07-09-2021</v>
      </c>
      <c r="F6957" s="1" t="str">
        <f t="shared" si="432"/>
        <v>September</v>
      </c>
      <c r="G6957" s="1" t="str">
        <f t="shared" si="433"/>
        <v>2021</v>
      </c>
      <c r="H6957" s="1" t="str">
        <f t="shared" si="434"/>
        <v>Tuesday</v>
      </c>
      <c r="I6957" s="1" t="str">
        <f t="shared" si="435"/>
        <v>07</v>
      </c>
      <c r="J6957" t="s">
        <v>35</v>
      </c>
      <c r="K6957" t="s">
        <v>111</v>
      </c>
      <c r="L6957" t="s">
        <v>112</v>
      </c>
      <c r="M6957" t="s">
        <v>21</v>
      </c>
      <c r="N6957">
        <v>34</v>
      </c>
      <c r="O6957">
        <v>45</v>
      </c>
      <c r="P6957">
        <v>1530</v>
      </c>
      <c r="Q6957">
        <v>933</v>
      </c>
      <c r="R6957">
        <v>0.61</v>
      </c>
      <c r="S6957" t="s">
        <v>82</v>
      </c>
      <c r="T6957" t="str">
        <f>IF(Table1[[#This Row],[Units Sold]]&gt; 700,"High Units","low Units")</f>
        <v>low Units</v>
      </c>
      <c r="U6957">
        <f>SUM(Table1[[#This Row],[Operating Profit]])/SUM(Table1[Operating Profit])*100</f>
        <v>2.8090976780227416E-4</v>
      </c>
      <c r="V6957">
        <f>SUM(Table1[[#This Row],[Price per Unit]]*Table1[[#This Row],[Units Sold]])</f>
        <v>1530</v>
      </c>
      <c r="W6957">
        <f>SUM(Table1[[#This Row],[Total Sales]]-Table1[[#This Row],[Operating Profit]])</f>
        <v>597</v>
      </c>
      <c r="X6957">
        <f>SUM(Table1[[#This Row],[Total Sales]]-Table1[[#This Row],[Cost]])</f>
        <v>933</v>
      </c>
      <c r="Y6957">
        <f>SUM(Table1[[#This Row],[profit/loss]])/SUM(Table1[profit/loss])</f>
        <v>2.8090976780227417E-6</v>
      </c>
    </row>
    <row r="6958" spans="1:25" x14ac:dyDescent="0.3">
      <c r="A6958" t="s">
        <v>13</v>
      </c>
      <c r="B6958" t="s">
        <v>82</v>
      </c>
      <c r="C6958">
        <v>1185732</v>
      </c>
      <c r="D6958" s="9">
        <v>44446</v>
      </c>
      <c r="E6958" s="8" t="str">
        <f>TEXT(Table1[[#This Row],[Invoice Date]],"dd-mm-yyyy")</f>
        <v>07-09-2021</v>
      </c>
      <c r="F6958" s="1" t="str">
        <f t="shared" si="432"/>
        <v>September</v>
      </c>
      <c r="G6958" s="1" t="str">
        <f t="shared" si="433"/>
        <v>2021</v>
      </c>
      <c r="H6958" s="1" t="str">
        <f t="shared" si="434"/>
        <v>Tuesday</v>
      </c>
      <c r="I6958" s="1" t="str">
        <f t="shared" si="435"/>
        <v>07</v>
      </c>
      <c r="J6958" t="s">
        <v>35</v>
      </c>
      <c r="K6958" t="s">
        <v>111</v>
      </c>
      <c r="L6958" t="s">
        <v>112</v>
      </c>
      <c r="M6958" t="s">
        <v>22</v>
      </c>
      <c r="N6958">
        <v>36</v>
      </c>
      <c r="O6958">
        <v>61</v>
      </c>
      <c r="P6958">
        <v>2196</v>
      </c>
      <c r="Q6958">
        <v>1098</v>
      </c>
      <c r="R6958">
        <v>0.5</v>
      </c>
      <c r="S6958" t="s">
        <v>82</v>
      </c>
      <c r="T6958" t="str">
        <f>IF(Table1[[#This Row],[Units Sold]]&gt; 700,"High Units","low Units")</f>
        <v>low Units</v>
      </c>
      <c r="U6958">
        <f>SUM(Table1[[#This Row],[Operating Profit]])/SUM(Table1[Operating Profit])*100</f>
        <v>3.3058834410171174E-4</v>
      </c>
      <c r="V6958">
        <f>SUM(Table1[[#This Row],[Price per Unit]]*Table1[[#This Row],[Units Sold]])</f>
        <v>2196</v>
      </c>
      <c r="W6958">
        <f>SUM(Table1[[#This Row],[Total Sales]]-Table1[[#This Row],[Operating Profit]])</f>
        <v>1098</v>
      </c>
      <c r="X6958">
        <f>SUM(Table1[[#This Row],[Total Sales]]-Table1[[#This Row],[Cost]])</f>
        <v>1098</v>
      </c>
      <c r="Y6958">
        <f>SUM(Table1[[#This Row],[profit/loss]])/SUM(Table1[profit/loss])</f>
        <v>3.3058834410171172E-6</v>
      </c>
    </row>
    <row r="6959" spans="1:25" x14ac:dyDescent="0.3">
      <c r="A6959" t="s">
        <v>13</v>
      </c>
      <c r="B6959" t="s">
        <v>82</v>
      </c>
      <c r="C6959">
        <v>1185732</v>
      </c>
      <c r="D6959" s="9">
        <v>44475</v>
      </c>
      <c r="E6959" s="8" t="str">
        <f>TEXT(Table1[[#This Row],[Invoice Date]],"dd-mm-yyyy")</f>
        <v>06-10-2021</v>
      </c>
      <c r="F6959" s="1" t="str">
        <f t="shared" si="432"/>
        <v>October</v>
      </c>
      <c r="G6959" s="1" t="str">
        <f t="shared" si="433"/>
        <v>2021</v>
      </c>
      <c r="H6959" s="1" t="str">
        <f t="shared" si="434"/>
        <v>Wednesday</v>
      </c>
      <c r="I6959" s="1" t="str">
        <f t="shared" si="435"/>
        <v>06</v>
      </c>
      <c r="J6959" t="s">
        <v>35</v>
      </c>
      <c r="K6959" t="s">
        <v>111</v>
      </c>
      <c r="L6959" t="s">
        <v>112</v>
      </c>
      <c r="M6959" t="s">
        <v>16</v>
      </c>
      <c r="N6959">
        <v>43</v>
      </c>
      <c r="O6959">
        <v>112</v>
      </c>
      <c r="P6959">
        <v>4816</v>
      </c>
      <c r="Q6959">
        <v>1975</v>
      </c>
      <c r="R6959">
        <v>0.41</v>
      </c>
      <c r="S6959" t="s">
        <v>82</v>
      </c>
      <c r="T6959" t="str">
        <f>IF(Table1[[#This Row],[Units Sold]]&gt; 700,"High Units","low Units")</f>
        <v>low Units</v>
      </c>
      <c r="U6959">
        <f>SUM(Table1[[#This Row],[Operating Profit]])/SUM(Table1[Operating Profit])*100</f>
        <v>5.9463750419023738E-4</v>
      </c>
      <c r="V6959">
        <f>SUM(Table1[[#This Row],[Price per Unit]]*Table1[[#This Row],[Units Sold]])</f>
        <v>4816</v>
      </c>
      <c r="W6959">
        <f>SUM(Table1[[#This Row],[Total Sales]]-Table1[[#This Row],[Operating Profit]])</f>
        <v>2841</v>
      </c>
      <c r="X6959">
        <f>SUM(Table1[[#This Row],[Total Sales]]-Table1[[#This Row],[Cost]])</f>
        <v>1975</v>
      </c>
      <c r="Y6959">
        <f>SUM(Table1[[#This Row],[profit/loss]])/SUM(Table1[profit/loss])</f>
        <v>5.9463750419023738E-6</v>
      </c>
    </row>
    <row r="6960" spans="1:25" x14ac:dyDescent="0.3">
      <c r="A6960" t="s">
        <v>13</v>
      </c>
      <c r="B6960" t="s">
        <v>82</v>
      </c>
      <c r="C6960">
        <v>1185732</v>
      </c>
      <c r="D6960" s="9">
        <v>44475</v>
      </c>
      <c r="E6960" s="8" t="str">
        <f>TEXT(Table1[[#This Row],[Invoice Date]],"dd-mm-yyyy")</f>
        <v>06-10-2021</v>
      </c>
      <c r="F6960" s="1" t="str">
        <f t="shared" si="432"/>
        <v>October</v>
      </c>
      <c r="G6960" s="1" t="str">
        <f t="shared" si="433"/>
        <v>2021</v>
      </c>
      <c r="H6960" s="1" t="str">
        <f t="shared" si="434"/>
        <v>Wednesday</v>
      </c>
      <c r="I6960" s="1" t="str">
        <f t="shared" si="435"/>
        <v>06</v>
      </c>
      <c r="J6960" t="s">
        <v>35</v>
      </c>
      <c r="K6960" t="s">
        <v>111</v>
      </c>
      <c r="L6960" t="s">
        <v>112</v>
      </c>
      <c r="M6960" t="s">
        <v>18</v>
      </c>
      <c r="N6960">
        <v>32</v>
      </c>
      <c r="O6960">
        <v>75</v>
      </c>
      <c r="P6960">
        <v>2400</v>
      </c>
      <c r="Q6960">
        <v>1104</v>
      </c>
      <c r="R6960">
        <v>0.46</v>
      </c>
      <c r="S6960" t="s">
        <v>82</v>
      </c>
      <c r="T6960" t="str">
        <f>IF(Table1[[#This Row],[Units Sold]]&gt; 700,"High Units","low Units")</f>
        <v>low Units</v>
      </c>
      <c r="U6960">
        <f>SUM(Table1[[#This Row],[Operating Profit]])/SUM(Table1[Operating Profit])*100</f>
        <v>3.3239483778532762E-4</v>
      </c>
      <c r="V6960">
        <f>SUM(Table1[[#This Row],[Price per Unit]]*Table1[[#This Row],[Units Sold]])</f>
        <v>2400</v>
      </c>
      <c r="W6960">
        <f>SUM(Table1[[#This Row],[Total Sales]]-Table1[[#This Row],[Operating Profit]])</f>
        <v>1296</v>
      </c>
      <c r="X6960">
        <f>SUM(Table1[[#This Row],[Total Sales]]-Table1[[#This Row],[Cost]])</f>
        <v>1104</v>
      </c>
      <c r="Y6960">
        <f>SUM(Table1[[#This Row],[profit/loss]])/SUM(Table1[profit/loss])</f>
        <v>3.3239483778532761E-6</v>
      </c>
    </row>
    <row r="6961" spans="1:25" x14ac:dyDescent="0.3">
      <c r="A6961" t="s">
        <v>13</v>
      </c>
      <c r="B6961" t="s">
        <v>82</v>
      </c>
      <c r="C6961">
        <v>1185732</v>
      </c>
      <c r="D6961" s="9">
        <v>44475</v>
      </c>
      <c r="E6961" s="8" t="str">
        <f>TEXT(Table1[[#This Row],[Invoice Date]],"dd-mm-yyyy")</f>
        <v>06-10-2021</v>
      </c>
      <c r="F6961" s="1" t="str">
        <f t="shared" si="432"/>
        <v>October</v>
      </c>
      <c r="G6961" s="1" t="str">
        <f t="shared" si="433"/>
        <v>2021</v>
      </c>
      <c r="H6961" s="1" t="str">
        <f t="shared" si="434"/>
        <v>Wednesday</v>
      </c>
      <c r="I6961" s="1" t="str">
        <f t="shared" si="435"/>
        <v>06</v>
      </c>
      <c r="J6961" t="s">
        <v>35</v>
      </c>
      <c r="K6961" t="s">
        <v>111</v>
      </c>
      <c r="L6961" t="s">
        <v>112</v>
      </c>
      <c r="M6961" t="s">
        <v>19</v>
      </c>
      <c r="N6961">
        <v>34</v>
      </c>
      <c r="O6961">
        <v>39</v>
      </c>
      <c r="P6961">
        <v>1326</v>
      </c>
      <c r="Q6961">
        <v>544</v>
      </c>
      <c r="R6961">
        <v>0.41</v>
      </c>
      <c r="S6961" t="s">
        <v>82</v>
      </c>
      <c r="T6961" t="str">
        <f>IF(Table1[[#This Row],[Units Sold]]&gt; 700,"High Units","low Units")</f>
        <v>low Units</v>
      </c>
      <c r="U6961">
        <f>SUM(Table1[[#This Row],[Operating Profit]])/SUM(Table1[Operating Profit])*100</f>
        <v>1.6378876064784259E-4</v>
      </c>
      <c r="V6961">
        <f>SUM(Table1[[#This Row],[Price per Unit]]*Table1[[#This Row],[Units Sold]])</f>
        <v>1326</v>
      </c>
      <c r="W6961">
        <f>SUM(Table1[[#This Row],[Total Sales]]-Table1[[#This Row],[Operating Profit]])</f>
        <v>782</v>
      </c>
      <c r="X6961">
        <f>SUM(Table1[[#This Row],[Total Sales]]-Table1[[#This Row],[Cost]])</f>
        <v>544</v>
      </c>
      <c r="Y6961">
        <f>SUM(Table1[[#This Row],[profit/loss]])/SUM(Table1[profit/loss])</f>
        <v>1.637887606478426E-6</v>
      </c>
    </row>
    <row r="6962" spans="1:25" x14ac:dyDescent="0.3">
      <c r="A6962" t="s">
        <v>13</v>
      </c>
      <c r="B6962" t="s">
        <v>82</v>
      </c>
      <c r="C6962">
        <v>1185732</v>
      </c>
      <c r="D6962" s="9">
        <v>44475</v>
      </c>
      <c r="E6962" s="8" t="str">
        <f>TEXT(Table1[[#This Row],[Invoice Date]],"dd-mm-yyyy")</f>
        <v>06-10-2021</v>
      </c>
      <c r="F6962" s="1" t="str">
        <f t="shared" si="432"/>
        <v>October</v>
      </c>
      <c r="G6962" s="1" t="str">
        <f t="shared" si="433"/>
        <v>2021</v>
      </c>
      <c r="H6962" s="1" t="str">
        <f t="shared" si="434"/>
        <v>Wednesday</v>
      </c>
      <c r="I6962" s="1" t="str">
        <f t="shared" si="435"/>
        <v>06</v>
      </c>
      <c r="J6962" t="s">
        <v>35</v>
      </c>
      <c r="K6962" t="s">
        <v>111</v>
      </c>
      <c r="L6962" t="s">
        <v>112</v>
      </c>
      <c r="M6962" t="s">
        <v>20</v>
      </c>
      <c r="N6962">
        <v>34</v>
      </c>
      <c r="O6962">
        <v>31</v>
      </c>
      <c r="P6962">
        <v>1054</v>
      </c>
      <c r="Q6962">
        <v>443</v>
      </c>
      <c r="R6962">
        <v>0.42</v>
      </c>
      <c r="S6962" t="s">
        <v>82</v>
      </c>
      <c r="T6962" t="str">
        <f>IF(Table1[[#This Row],[Units Sold]]&gt; 700,"High Units","low Units")</f>
        <v>low Units</v>
      </c>
      <c r="U6962">
        <f>SUM(Table1[[#This Row],[Operating Profit]])/SUM(Table1[Operating Profit])*100</f>
        <v>1.3337945030697474E-4</v>
      </c>
      <c r="V6962">
        <f>SUM(Table1[[#This Row],[Price per Unit]]*Table1[[#This Row],[Units Sold]])</f>
        <v>1054</v>
      </c>
      <c r="W6962">
        <f>SUM(Table1[[#This Row],[Total Sales]]-Table1[[#This Row],[Operating Profit]])</f>
        <v>611</v>
      </c>
      <c r="X6962">
        <f>SUM(Table1[[#This Row],[Total Sales]]-Table1[[#This Row],[Cost]])</f>
        <v>443</v>
      </c>
      <c r="Y6962">
        <f>SUM(Table1[[#This Row],[profit/loss]])/SUM(Table1[profit/loss])</f>
        <v>1.3337945030697476E-6</v>
      </c>
    </row>
    <row r="6963" spans="1:25" x14ac:dyDescent="0.3">
      <c r="A6963" t="s">
        <v>13</v>
      </c>
      <c r="B6963" t="s">
        <v>82</v>
      </c>
      <c r="C6963">
        <v>1185732</v>
      </c>
      <c r="D6963" s="9">
        <v>44475</v>
      </c>
      <c r="E6963" s="8" t="str">
        <f>TEXT(Table1[[#This Row],[Invoice Date]],"dd-mm-yyyy")</f>
        <v>06-10-2021</v>
      </c>
      <c r="F6963" s="1" t="str">
        <f t="shared" si="432"/>
        <v>October</v>
      </c>
      <c r="G6963" s="1" t="str">
        <f t="shared" si="433"/>
        <v>2021</v>
      </c>
      <c r="H6963" s="1" t="str">
        <f t="shared" si="434"/>
        <v>Wednesday</v>
      </c>
      <c r="I6963" s="1" t="str">
        <f t="shared" si="435"/>
        <v>06</v>
      </c>
      <c r="J6963" t="s">
        <v>35</v>
      </c>
      <c r="K6963" t="s">
        <v>111</v>
      </c>
      <c r="L6963" t="s">
        <v>112</v>
      </c>
      <c r="M6963" t="s">
        <v>21</v>
      </c>
      <c r="N6963">
        <v>42</v>
      </c>
      <c r="O6963">
        <v>38</v>
      </c>
      <c r="P6963">
        <v>1596</v>
      </c>
      <c r="Q6963">
        <v>1021</v>
      </c>
      <c r="R6963">
        <v>0.64</v>
      </c>
      <c r="S6963" t="s">
        <v>82</v>
      </c>
      <c r="T6963" t="str">
        <f>IF(Table1[[#This Row],[Units Sold]]&gt; 700,"High Units","low Units")</f>
        <v>low Units</v>
      </c>
      <c r="U6963">
        <f>SUM(Table1[[#This Row],[Operating Profit]])/SUM(Table1[Operating Profit])*100</f>
        <v>3.074050084953075E-4</v>
      </c>
      <c r="V6963">
        <f>SUM(Table1[[#This Row],[Price per Unit]]*Table1[[#This Row],[Units Sold]])</f>
        <v>1596</v>
      </c>
      <c r="W6963">
        <f>SUM(Table1[[#This Row],[Total Sales]]-Table1[[#This Row],[Operating Profit]])</f>
        <v>575</v>
      </c>
      <c r="X6963">
        <f>SUM(Table1[[#This Row],[Total Sales]]-Table1[[#This Row],[Cost]])</f>
        <v>1021</v>
      </c>
      <c r="Y6963">
        <f>SUM(Table1[[#This Row],[profit/loss]])/SUM(Table1[profit/loss])</f>
        <v>3.0740500849530752E-6</v>
      </c>
    </row>
    <row r="6964" spans="1:25" x14ac:dyDescent="0.3">
      <c r="A6964" t="s">
        <v>29</v>
      </c>
      <c r="B6964" t="s">
        <v>82</v>
      </c>
      <c r="C6964">
        <v>1185732</v>
      </c>
      <c r="D6964" s="9">
        <v>44475</v>
      </c>
      <c r="E6964" s="8" t="str">
        <f>TEXT(Table1[[#This Row],[Invoice Date]],"dd-mm-yyyy")</f>
        <v>06-10-2021</v>
      </c>
      <c r="F6964" s="1" t="str">
        <f t="shared" si="432"/>
        <v>October</v>
      </c>
      <c r="G6964" s="1" t="str">
        <f t="shared" si="433"/>
        <v>2021</v>
      </c>
      <c r="H6964" s="1" t="str">
        <f t="shared" si="434"/>
        <v>Wednesday</v>
      </c>
      <c r="I6964" s="1" t="str">
        <f t="shared" si="435"/>
        <v>06</v>
      </c>
      <c r="J6964" t="s">
        <v>35</v>
      </c>
      <c r="K6964" t="s">
        <v>111</v>
      </c>
      <c r="L6964" t="s">
        <v>112</v>
      </c>
      <c r="M6964" t="s">
        <v>22</v>
      </c>
      <c r="N6964">
        <v>49</v>
      </c>
      <c r="O6964">
        <v>73</v>
      </c>
      <c r="P6964">
        <v>3577</v>
      </c>
      <c r="Q6964">
        <v>1896</v>
      </c>
      <c r="R6964">
        <v>0.53</v>
      </c>
      <c r="S6964" t="s">
        <v>82</v>
      </c>
      <c r="T6964" t="str">
        <f>IF(Table1[[#This Row],[Units Sold]]&gt; 700,"High Units","low Units")</f>
        <v>low Units</v>
      </c>
      <c r="U6964">
        <f>SUM(Table1[[#This Row],[Operating Profit]])/SUM(Table1[Operating Profit])*100</f>
        <v>5.7085200402262788E-4</v>
      </c>
      <c r="V6964">
        <f>SUM(Table1[[#This Row],[Price per Unit]]*Table1[[#This Row],[Units Sold]])</f>
        <v>3577</v>
      </c>
      <c r="W6964">
        <f>SUM(Table1[[#This Row],[Total Sales]]-Table1[[#This Row],[Operating Profit]])</f>
        <v>1681</v>
      </c>
      <c r="X6964">
        <f>SUM(Table1[[#This Row],[Total Sales]]-Table1[[#This Row],[Cost]])</f>
        <v>1896</v>
      </c>
      <c r="Y6964">
        <f>SUM(Table1[[#This Row],[profit/loss]])/SUM(Table1[profit/loss])</f>
        <v>5.7085200402262784E-6</v>
      </c>
    </row>
    <row r="6965" spans="1:25" x14ac:dyDescent="0.3">
      <c r="A6965" t="s">
        <v>29</v>
      </c>
      <c r="B6965" t="s">
        <v>82</v>
      </c>
      <c r="C6965">
        <v>1185732</v>
      </c>
      <c r="D6965" s="9">
        <v>44506</v>
      </c>
      <c r="E6965" s="8" t="str">
        <f>TEXT(Table1[[#This Row],[Invoice Date]],"dd-mm-yyyy")</f>
        <v>06-11-2021</v>
      </c>
      <c r="F6965" s="1" t="str">
        <f t="shared" si="432"/>
        <v>November</v>
      </c>
      <c r="G6965" s="1" t="str">
        <f t="shared" si="433"/>
        <v>2021</v>
      </c>
      <c r="H6965" s="1" t="str">
        <f t="shared" si="434"/>
        <v>Saturday</v>
      </c>
      <c r="I6965" s="1" t="str">
        <f t="shared" si="435"/>
        <v>06</v>
      </c>
      <c r="J6965" t="s">
        <v>35</v>
      </c>
      <c r="K6965" t="s">
        <v>111</v>
      </c>
      <c r="L6965" t="s">
        <v>112</v>
      </c>
      <c r="M6965" t="s">
        <v>16</v>
      </c>
      <c r="N6965">
        <v>41</v>
      </c>
      <c r="O6965">
        <v>112</v>
      </c>
      <c r="P6965">
        <v>4592</v>
      </c>
      <c r="Q6965">
        <v>2020</v>
      </c>
      <c r="R6965">
        <v>0.44</v>
      </c>
      <c r="S6965" t="s">
        <v>82</v>
      </c>
      <c r="T6965" t="str">
        <f>IF(Table1[[#This Row],[Units Sold]]&gt; 700,"High Units","low Units")</f>
        <v>low Units</v>
      </c>
      <c r="U6965">
        <f>SUM(Table1[[#This Row],[Operating Profit]])/SUM(Table1[Operating Profit])*100</f>
        <v>6.0818620681735679E-4</v>
      </c>
      <c r="V6965">
        <f>SUM(Table1[[#This Row],[Price per Unit]]*Table1[[#This Row],[Units Sold]])</f>
        <v>4592</v>
      </c>
      <c r="W6965">
        <f>SUM(Table1[[#This Row],[Total Sales]]-Table1[[#This Row],[Operating Profit]])</f>
        <v>2572</v>
      </c>
      <c r="X6965">
        <f>SUM(Table1[[#This Row],[Total Sales]]-Table1[[#This Row],[Cost]])</f>
        <v>2020</v>
      </c>
      <c r="Y6965">
        <f>SUM(Table1[[#This Row],[profit/loss]])/SUM(Table1[profit/loss])</f>
        <v>6.0818620681735674E-6</v>
      </c>
    </row>
    <row r="6966" spans="1:25" x14ac:dyDescent="0.3">
      <c r="A6966" t="s">
        <v>29</v>
      </c>
      <c r="B6966" t="s">
        <v>82</v>
      </c>
      <c r="C6966">
        <v>1185732</v>
      </c>
      <c r="D6966" s="9">
        <v>44506</v>
      </c>
      <c r="E6966" s="8" t="str">
        <f>TEXT(Table1[[#This Row],[Invoice Date]],"dd-mm-yyyy")</f>
        <v>06-11-2021</v>
      </c>
      <c r="F6966" s="1" t="str">
        <f t="shared" si="432"/>
        <v>November</v>
      </c>
      <c r="G6966" s="1" t="str">
        <f t="shared" si="433"/>
        <v>2021</v>
      </c>
      <c r="H6966" s="1" t="str">
        <f t="shared" si="434"/>
        <v>Saturday</v>
      </c>
      <c r="I6966" s="1" t="str">
        <f t="shared" si="435"/>
        <v>06</v>
      </c>
      <c r="J6966" t="s">
        <v>35</v>
      </c>
      <c r="K6966" t="s">
        <v>111</v>
      </c>
      <c r="L6966" t="s">
        <v>112</v>
      </c>
      <c r="M6966" t="s">
        <v>18</v>
      </c>
      <c r="N6966">
        <v>32</v>
      </c>
      <c r="O6966">
        <v>72</v>
      </c>
      <c r="P6966">
        <v>2304</v>
      </c>
      <c r="Q6966">
        <v>1129</v>
      </c>
      <c r="R6966">
        <v>0.49</v>
      </c>
      <c r="S6966" t="s">
        <v>82</v>
      </c>
      <c r="T6966" t="str">
        <f>IF(Table1[[#This Row],[Units Sold]]&gt; 700,"High Units","low Units")</f>
        <v>low Units</v>
      </c>
      <c r="U6966">
        <f>SUM(Table1[[#This Row],[Operating Profit]])/SUM(Table1[Operating Profit])*100</f>
        <v>3.3992189480039391E-4</v>
      </c>
      <c r="V6966">
        <f>SUM(Table1[[#This Row],[Price per Unit]]*Table1[[#This Row],[Units Sold]])</f>
        <v>2304</v>
      </c>
      <c r="W6966">
        <f>SUM(Table1[[#This Row],[Total Sales]]-Table1[[#This Row],[Operating Profit]])</f>
        <v>1175</v>
      </c>
      <c r="X6966">
        <f>SUM(Table1[[#This Row],[Total Sales]]-Table1[[#This Row],[Cost]])</f>
        <v>1129</v>
      </c>
      <c r="Y6966">
        <f>SUM(Table1[[#This Row],[profit/loss]])/SUM(Table1[profit/loss])</f>
        <v>3.3992189480039392E-6</v>
      </c>
    </row>
    <row r="6967" spans="1:25" x14ac:dyDescent="0.3">
      <c r="A6967" t="s">
        <v>29</v>
      </c>
      <c r="B6967" t="s">
        <v>82</v>
      </c>
      <c r="C6967">
        <v>1185732</v>
      </c>
      <c r="D6967" s="9">
        <v>44506</v>
      </c>
      <c r="E6967" s="8" t="str">
        <f>TEXT(Table1[[#This Row],[Invoice Date]],"dd-mm-yyyy")</f>
        <v>06-11-2021</v>
      </c>
      <c r="F6967" s="1" t="str">
        <f t="shared" si="432"/>
        <v>November</v>
      </c>
      <c r="G6967" s="1" t="str">
        <f t="shared" si="433"/>
        <v>2021</v>
      </c>
      <c r="H6967" s="1" t="str">
        <f t="shared" si="434"/>
        <v>Saturday</v>
      </c>
      <c r="I6967" s="1" t="str">
        <f t="shared" si="435"/>
        <v>06</v>
      </c>
      <c r="J6967" t="s">
        <v>35</v>
      </c>
      <c r="K6967" t="s">
        <v>111</v>
      </c>
      <c r="L6967" t="s">
        <v>112</v>
      </c>
      <c r="M6967" t="s">
        <v>19</v>
      </c>
      <c r="N6967">
        <v>32</v>
      </c>
      <c r="O6967">
        <v>57</v>
      </c>
      <c r="P6967">
        <v>1824</v>
      </c>
      <c r="Q6967">
        <v>803</v>
      </c>
      <c r="R6967">
        <v>0.44</v>
      </c>
      <c r="S6967" t="s">
        <v>82</v>
      </c>
      <c r="T6967" t="str">
        <f>IF(Table1[[#This Row],[Units Sold]]&gt; 700,"High Units","low Units")</f>
        <v>low Units</v>
      </c>
      <c r="U6967">
        <f>SUM(Table1[[#This Row],[Operating Profit]])/SUM(Table1[Operating Profit])*100</f>
        <v>2.4176907132392942E-4</v>
      </c>
      <c r="V6967">
        <f>SUM(Table1[[#This Row],[Price per Unit]]*Table1[[#This Row],[Units Sold]])</f>
        <v>1824</v>
      </c>
      <c r="W6967">
        <f>SUM(Table1[[#This Row],[Total Sales]]-Table1[[#This Row],[Operating Profit]])</f>
        <v>1021</v>
      </c>
      <c r="X6967">
        <f>SUM(Table1[[#This Row],[Total Sales]]-Table1[[#This Row],[Cost]])</f>
        <v>803</v>
      </c>
      <c r="Y6967">
        <f>SUM(Table1[[#This Row],[profit/loss]])/SUM(Table1[profit/loss])</f>
        <v>2.4176907132392943E-6</v>
      </c>
    </row>
    <row r="6968" spans="1:25" x14ac:dyDescent="0.3">
      <c r="A6968" t="s">
        <v>29</v>
      </c>
      <c r="B6968" t="s">
        <v>82</v>
      </c>
      <c r="C6968">
        <v>1185732</v>
      </c>
      <c r="D6968" s="9">
        <v>44506</v>
      </c>
      <c r="E6968" s="8" t="str">
        <f>TEXT(Table1[[#This Row],[Invoice Date]],"dd-mm-yyyy")</f>
        <v>06-11-2021</v>
      </c>
      <c r="F6968" s="1" t="str">
        <f t="shared" si="432"/>
        <v>November</v>
      </c>
      <c r="G6968" s="1" t="str">
        <f t="shared" si="433"/>
        <v>2021</v>
      </c>
      <c r="H6968" s="1" t="str">
        <f t="shared" si="434"/>
        <v>Saturday</v>
      </c>
      <c r="I6968" s="1" t="str">
        <f t="shared" si="435"/>
        <v>06</v>
      </c>
      <c r="J6968" t="s">
        <v>35</v>
      </c>
      <c r="K6968" t="s">
        <v>111</v>
      </c>
      <c r="L6968" t="s">
        <v>112</v>
      </c>
      <c r="M6968" t="s">
        <v>20</v>
      </c>
      <c r="N6968">
        <v>34</v>
      </c>
      <c r="O6968">
        <v>52</v>
      </c>
      <c r="P6968">
        <v>1768</v>
      </c>
      <c r="Q6968">
        <v>725</v>
      </c>
      <c r="R6968">
        <v>0.41</v>
      </c>
      <c r="S6968" t="s">
        <v>82</v>
      </c>
      <c r="T6968" t="str">
        <f>IF(Table1[[#This Row],[Units Sold]]&gt; 700,"High Units","low Units")</f>
        <v>low Units</v>
      </c>
      <c r="U6968">
        <f>SUM(Table1[[#This Row],[Operating Profit]])/SUM(Table1[Operating Profit])*100</f>
        <v>2.1828465343692256E-4</v>
      </c>
      <c r="V6968">
        <f>SUM(Table1[[#This Row],[Price per Unit]]*Table1[[#This Row],[Units Sold]])</f>
        <v>1768</v>
      </c>
      <c r="W6968">
        <f>SUM(Table1[[#This Row],[Total Sales]]-Table1[[#This Row],[Operating Profit]])</f>
        <v>1043</v>
      </c>
      <c r="X6968">
        <f>SUM(Table1[[#This Row],[Total Sales]]-Table1[[#This Row],[Cost]])</f>
        <v>725</v>
      </c>
      <c r="Y6968">
        <f>SUM(Table1[[#This Row],[profit/loss]])/SUM(Table1[profit/loss])</f>
        <v>2.1828465343692256E-6</v>
      </c>
    </row>
    <row r="6969" spans="1:25" x14ac:dyDescent="0.3">
      <c r="A6969" t="s">
        <v>29</v>
      </c>
      <c r="B6969" t="s">
        <v>82</v>
      </c>
      <c r="C6969">
        <v>1185732</v>
      </c>
      <c r="D6969" s="9">
        <v>44506</v>
      </c>
      <c r="E6969" s="8" t="str">
        <f>TEXT(Table1[[#This Row],[Invoice Date]],"dd-mm-yyyy")</f>
        <v>06-11-2021</v>
      </c>
      <c r="F6969" s="1" t="str">
        <f t="shared" si="432"/>
        <v>November</v>
      </c>
      <c r="G6969" s="1" t="str">
        <f t="shared" si="433"/>
        <v>2021</v>
      </c>
      <c r="H6969" s="1" t="str">
        <f t="shared" si="434"/>
        <v>Saturday</v>
      </c>
      <c r="I6969" s="1" t="str">
        <f t="shared" si="435"/>
        <v>06</v>
      </c>
      <c r="J6969" t="s">
        <v>35</v>
      </c>
      <c r="K6969" t="s">
        <v>111</v>
      </c>
      <c r="L6969" t="s">
        <v>112</v>
      </c>
      <c r="M6969" t="s">
        <v>21</v>
      </c>
      <c r="N6969">
        <v>55</v>
      </c>
      <c r="O6969">
        <v>49</v>
      </c>
      <c r="P6969">
        <v>2695</v>
      </c>
      <c r="Q6969">
        <v>1617</v>
      </c>
      <c r="R6969">
        <v>0.6</v>
      </c>
      <c r="S6969" t="s">
        <v>82</v>
      </c>
      <c r="T6969" t="str">
        <f>IF(Table1[[#This Row],[Units Sold]]&gt; 700,"High Units","low Units")</f>
        <v>low Units</v>
      </c>
      <c r="U6969">
        <f>SUM(Table1[[#This Row],[Operating Profit]])/SUM(Table1[Operating Profit])*100</f>
        <v>4.8685004773448806E-4</v>
      </c>
      <c r="V6969">
        <f>SUM(Table1[[#This Row],[Price per Unit]]*Table1[[#This Row],[Units Sold]])</f>
        <v>2695</v>
      </c>
      <c r="W6969">
        <f>SUM(Table1[[#This Row],[Total Sales]]-Table1[[#This Row],[Operating Profit]])</f>
        <v>1078</v>
      </c>
      <c r="X6969">
        <f>SUM(Table1[[#This Row],[Total Sales]]-Table1[[#This Row],[Cost]])</f>
        <v>1617</v>
      </c>
      <c r="Y6969">
        <f>SUM(Table1[[#This Row],[profit/loss]])/SUM(Table1[profit/loss])</f>
        <v>4.8685004773448805E-6</v>
      </c>
    </row>
    <row r="6970" spans="1:25" x14ac:dyDescent="0.3">
      <c r="A6970" t="s">
        <v>29</v>
      </c>
      <c r="B6970" t="s">
        <v>82</v>
      </c>
      <c r="C6970">
        <v>1185732</v>
      </c>
      <c r="D6970" s="9">
        <v>44506</v>
      </c>
      <c r="E6970" s="8" t="str">
        <f>TEXT(Table1[[#This Row],[Invoice Date]],"dd-mm-yyyy")</f>
        <v>06-11-2021</v>
      </c>
      <c r="F6970" s="1" t="str">
        <f t="shared" si="432"/>
        <v>November</v>
      </c>
      <c r="G6970" s="1" t="str">
        <f t="shared" si="433"/>
        <v>2021</v>
      </c>
      <c r="H6970" s="1" t="str">
        <f t="shared" si="434"/>
        <v>Saturday</v>
      </c>
      <c r="I6970" s="1" t="str">
        <f t="shared" si="435"/>
        <v>06</v>
      </c>
      <c r="J6970" t="s">
        <v>35</v>
      </c>
      <c r="K6970" t="s">
        <v>111</v>
      </c>
      <c r="L6970" t="s">
        <v>112</v>
      </c>
      <c r="M6970" t="s">
        <v>22</v>
      </c>
      <c r="N6970">
        <v>59</v>
      </c>
      <c r="O6970">
        <v>72</v>
      </c>
      <c r="P6970">
        <v>4248</v>
      </c>
      <c r="Q6970">
        <v>2209</v>
      </c>
      <c r="R6970">
        <v>0.52</v>
      </c>
      <c r="S6970" t="s">
        <v>82</v>
      </c>
      <c r="T6970" t="str">
        <f>IF(Table1[[#This Row],[Units Sold]]&gt; 700,"High Units","low Units")</f>
        <v>low Units</v>
      </c>
      <c r="U6970">
        <f>SUM(Table1[[#This Row],[Operating Profit]])/SUM(Table1[Operating Profit])*100</f>
        <v>6.6509075785125789E-4</v>
      </c>
      <c r="V6970">
        <f>SUM(Table1[[#This Row],[Price per Unit]]*Table1[[#This Row],[Units Sold]])</f>
        <v>4248</v>
      </c>
      <c r="W6970">
        <f>SUM(Table1[[#This Row],[Total Sales]]-Table1[[#This Row],[Operating Profit]])</f>
        <v>2039</v>
      </c>
      <c r="X6970">
        <f>SUM(Table1[[#This Row],[Total Sales]]-Table1[[#This Row],[Cost]])</f>
        <v>2209</v>
      </c>
      <c r="Y6970">
        <f>SUM(Table1[[#This Row],[profit/loss]])/SUM(Table1[profit/loss])</f>
        <v>6.6509075785125789E-6</v>
      </c>
    </row>
    <row r="6971" spans="1:25" x14ac:dyDescent="0.3">
      <c r="A6971" t="s">
        <v>29</v>
      </c>
      <c r="B6971" t="s">
        <v>82</v>
      </c>
      <c r="C6971">
        <v>1185732</v>
      </c>
      <c r="D6971" s="9">
        <v>44535</v>
      </c>
      <c r="E6971" s="8" t="str">
        <f>TEXT(Table1[[#This Row],[Invoice Date]],"dd-mm-yyyy")</f>
        <v>05-12-2021</v>
      </c>
      <c r="F6971" s="1" t="str">
        <f t="shared" si="432"/>
        <v>December</v>
      </c>
      <c r="G6971" s="1" t="str">
        <f t="shared" si="433"/>
        <v>2021</v>
      </c>
      <c r="H6971" s="1" t="str">
        <f t="shared" si="434"/>
        <v>Sunday</v>
      </c>
      <c r="I6971" s="1" t="str">
        <f t="shared" si="435"/>
        <v>05</v>
      </c>
      <c r="J6971" t="s">
        <v>35</v>
      </c>
      <c r="K6971" t="s">
        <v>111</v>
      </c>
      <c r="L6971" t="s">
        <v>112</v>
      </c>
      <c r="M6971" t="s">
        <v>16</v>
      </c>
      <c r="N6971">
        <v>54</v>
      </c>
      <c r="O6971">
        <v>147</v>
      </c>
      <c r="P6971">
        <v>7938</v>
      </c>
      <c r="Q6971">
        <v>3334</v>
      </c>
      <c r="R6971">
        <v>0.42</v>
      </c>
      <c r="S6971" t="s">
        <v>82</v>
      </c>
      <c r="T6971" t="str">
        <f>IF(Table1[[#This Row],[Units Sold]]&gt; 700,"High Units","low Units")</f>
        <v>low Units</v>
      </c>
      <c r="U6971">
        <f>SUM(Table1[[#This Row],[Operating Profit]])/SUM(Table1[Operating Profit])*100</f>
        <v>1.0038083235292413E-3</v>
      </c>
      <c r="V6971">
        <f>SUM(Table1[[#This Row],[Price per Unit]]*Table1[[#This Row],[Units Sold]])</f>
        <v>7938</v>
      </c>
      <c r="W6971">
        <f>SUM(Table1[[#This Row],[Total Sales]]-Table1[[#This Row],[Operating Profit]])</f>
        <v>4604</v>
      </c>
      <c r="X6971">
        <f>SUM(Table1[[#This Row],[Total Sales]]-Table1[[#This Row],[Cost]])</f>
        <v>3334</v>
      </c>
      <c r="Y6971">
        <f>SUM(Table1[[#This Row],[profit/loss]])/SUM(Table1[profit/loss])</f>
        <v>1.0038083235292412E-5</v>
      </c>
    </row>
    <row r="6972" spans="1:25" x14ac:dyDescent="0.3">
      <c r="A6972" t="s">
        <v>29</v>
      </c>
      <c r="B6972" t="s">
        <v>82</v>
      </c>
      <c r="C6972">
        <v>1185732</v>
      </c>
      <c r="D6972" s="9">
        <v>44535</v>
      </c>
      <c r="E6972" s="8" t="str">
        <f>TEXT(Table1[[#This Row],[Invoice Date]],"dd-mm-yyyy")</f>
        <v>05-12-2021</v>
      </c>
      <c r="F6972" s="1" t="str">
        <f t="shared" si="432"/>
        <v>December</v>
      </c>
      <c r="G6972" s="1" t="str">
        <f t="shared" si="433"/>
        <v>2021</v>
      </c>
      <c r="H6972" s="1" t="str">
        <f t="shared" si="434"/>
        <v>Sunday</v>
      </c>
      <c r="I6972" s="1" t="str">
        <f t="shared" si="435"/>
        <v>05</v>
      </c>
      <c r="J6972" t="s">
        <v>35</v>
      </c>
      <c r="K6972" t="s">
        <v>111</v>
      </c>
      <c r="L6972" t="s">
        <v>112</v>
      </c>
      <c r="M6972" t="s">
        <v>18</v>
      </c>
      <c r="N6972">
        <v>47</v>
      </c>
      <c r="O6972">
        <v>91</v>
      </c>
      <c r="P6972">
        <v>4277</v>
      </c>
      <c r="Q6972">
        <v>2010</v>
      </c>
      <c r="R6972">
        <v>0.47</v>
      </c>
      <c r="S6972" t="s">
        <v>82</v>
      </c>
      <c r="T6972" t="str">
        <f>IF(Table1[[#This Row],[Units Sold]]&gt; 700,"High Units","low Units")</f>
        <v>low Units</v>
      </c>
      <c r="U6972">
        <f>SUM(Table1[[#This Row],[Operating Profit]])/SUM(Table1[Operating Profit])*100</f>
        <v>6.0517538401133023E-4</v>
      </c>
      <c r="V6972">
        <f>SUM(Table1[[#This Row],[Price per Unit]]*Table1[[#This Row],[Units Sold]])</f>
        <v>4277</v>
      </c>
      <c r="W6972">
        <f>SUM(Table1[[#This Row],[Total Sales]]-Table1[[#This Row],[Operating Profit]])</f>
        <v>2267</v>
      </c>
      <c r="X6972">
        <f>SUM(Table1[[#This Row],[Total Sales]]-Table1[[#This Row],[Cost]])</f>
        <v>2010</v>
      </c>
      <c r="Y6972">
        <f>SUM(Table1[[#This Row],[profit/loss]])/SUM(Table1[profit/loss])</f>
        <v>6.0517538401133022E-6</v>
      </c>
    </row>
    <row r="6973" spans="1:25" x14ac:dyDescent="0.3">
      <c r="A6973" t="s">
        <v>29</v>
      </c>
      <c r="B6973" t="s">
        <v>82</v>
      </c>
      <c r="C6973">
        <v>1185732</v>
      </c>
      <c r="D6973" s="9">
        <v>44535</v>
      </c>
      <c r="E6973" s="8" t="str">
        <f>TEXT(Table1[[#This Row],[Invoice Date]],"dd-mm-yyyy")</f>
        <v>05-12-2021</v>
      </c>
      <c r="F6973" s="1" t="str">
        <f t="shared" si="432"/>
        <v>December</v>
      </c>
      <c r="G6973" s="1" t="str">
        <f t="shared" si="433"/>
        <v>2021</v>
      </c>
      <c r="H6973" s="1" t="str">
        <f t="shared" si="434"/>
        <v>Sunday</v>
      </c>
      <c r="I6973" s="1" t="str">
        <f t="shared" si="435"/>
        <v>05</v>
      </c>
      <c r="J6973" t="s">
        <v>35</v>
      </c>
      <c r="K6973" t="s">
        <v>111</v>
      </c>
      <c r="L6973" t="s">
        <v>112</v>
      </c>
      <c r="M6973" t="s">
        <v>19</v>
      </c>
      <c r="N6973">
        <v>47</v>
      </c>
      <c r="O6973">
        <v>83</v>
      </c>
      <c r="P6973">
        <v>3901</v>
      </c>
      <c r="Q6973">
        <v>1638</v>
      </c>
      <c r="R6973">
        <v>0.42</v>
      </c>
      <c r="S6973" t="s">
        <v>82</v>
      </c>
      <c r="T6973" t="str">
        <f>IF(Table1[[#This Row],[Units Sold]]&gt; 700,"High Units","low Units")</f>
        <v>low Units</v>
      </c>
      <c r="U6973">
        <f>SUM(Table1[[#This Row],[Operating Profit]])/SUM(Table1[Operating Profit])*100</f>
        <v>4.9317277562714373E-4</v>
      </c>
      <c r="V6973">
        <f>SUM(Table1[[#This Row],[Price per Unit]]*Table1[[#This Row],[Units Sold]])</f>
        <v>3901</v>
      </c>
      <c r="W6973">
        <f>SUM(Table1[[#This Row],[Total Sales]]-Table1[[#This Row],[Operating Profit]])</f>
        <v>2263</v>
      </c>
      <c r="X6973">
        <f>SUM(Table1[[#This Row],[Total Sales]]-Table1[[#This Row],[Cost]])</f>
        <v>1638</v>
      </c>
      <c r="Y6973">
        <f>SUM(Table1[[#This Row],[profit/loss]])/SUM(Table1[profit/loss])</f>
        <v>4.9317277562714368E-6</v>
      </c>
    </row>
    <row r="6974" spans="1:25" x14ac:dyDescent="0.3">
      <c r="A6974" t="s">
        <v>29</v>
      </c>
      <c r="B6974" t="s">
        <v>82</v>
      </c>
      <c r="C6974">
        <v>1185732</v>
      </c>
      <c r="D6974" s="9">
        <v>44535</v>
      </c>
      <c r="E6974" s="8" t="str">
        <f>TEXT(Table1[[#This Row],[Invoice Date]],"dd-mm-yyyy")</f>
        <v>05-12-2021</v>
      </c>
      <c r="F6974" s="1" t="str">
        <f t="shared" si="432"/>
        <v>December</v>
      </c>
      <c r="G6974" s="1" t="str">
        <f t="shared" si="433"/>
        <v>2021</v>
      </c>
      <c r="H6974" s="1" t="str">
        <f t="shared" si="434"/>
        <v>Sunday</v>
      </c>
      <c r="I6974" s="1" t="str">
        <f t="shared" si="435"/>
        <v>05</v>
      </c>
      <c r="J6974" t="s">
        <v>35</v>
      </c>
      <c r="K6974" t="s">
        <v>111</v>
      </c>
      <c r="L6974" t="s">
        <v>112</v>
      </c>
      <c r="M6974" t="s">
        <v>20</v>
      </c>
      <c r="N6974">
        <v>49</v>
      </c>
      <c r="O6974">
        <v>61</v>
      </c>
      <c r="P6974">
        <v>2989</v>
      </c>
      <c r="Q6974">
        <v>1285</v>
      </c>
      <c r="R6974">
        <v>0.43</v>
      </c>
      <c r="S6974" t="s">
        <v>82</v>
      </c>
      <c r="T6974" t="str">
        <f>IF(Table1[[#This Row],[Units Sold]]&gt; 700,"High Units","low Units")</f>
        <v>low Units</v>
      </c>
      <c r="U6974">
        <f>SUM(Table1[[#This Row],[Operating Profit]])/SUM(Table1[Operating Profit])*100</f>
        <v>3.8689073057440759E-4</v>
      </c>
      <c r="V6974">
        <f>SUM(Table1[[#This Row],[Price per Unit]]*Table1[[#This Row],[Units Sold]])</f>
        <v>2989</v>
      </c>
      <c r="W6974">
        <f>SUM(Table1[[#This Row],[Total Sales]]-Table1[[#This Row],[Operating Profit]])</f>
        <v>1704</v>
      </c>
      <c r="X6974">
        <f>SUM(Table1[[#This Row],[Total Sales]]-Table1[[#This Row],[Cost]])</f>
        <v>1285</v>
      </c>
      <c r="Y6974">
        <f>SUM(Table1[[#This Row],[profit/loss]])/SUM(Table1[profit/loss])</f>
        <v>3.8689073057440761E-6</v>
      </c>
    </row>
    <row r="6975" spans="1:25" x14ac:dyDescent="0.3">
      <c r="A6975" t="s">
        <v>29</v>
      </c>
      <c r="B6975" t="s">
        <v>82</v>
      </c>
      <c r="C6975">
        <v>1185732</v>
      </c>
      <c r="D6975" s="9">
        <v>44535</v>
      </c>
      <c r="E6975" s="8" t="str">
        <f>TEXT(Table1[[#This Row],[Invoice Date]],"dd-mm-yyyy")</f>
        <v>05-12-2021</v>
      </c>
      <c r="F6975" s="1" t="str">
        <f t="shared" si="432"/>
        <v>December</v>
      </c>
      <c r="G6975" s="1" t="str">
        <f t="shared" si="433"/>
        <v>2021</v>
      </c>
      <c r="H6975" s="1" t="str">
        <f t="shared" si="434"/>
        <v>Sunday</v>
      </c>
      <c r="I6975" s="1" t="str">
        <f t="shared" si="435"/>
        <v>05</v>
      </c>
      <c r="J6975" t="s">
        <v>35</v>
      </c>
      <c r="K6975" t="s">
        <v>111</v>
      </c>
      <c r="L6975" t="s">
        <v>112</v>
      </c>
      <c r="M6975" t="s">
        <v>21</v>
      </c>
      <c r="N6975">
        <v>59</v>
      </c>
      <c r="O6975">
        <v>59</v>
      </c>
      <c r="P6975">
        <v>3481</v>
      </c>
      <c r="Q6975">
        <v>2123</v>
      </c>
      <c r="R6975">
        <v>0.61</v>
      </c>
      <c r="S6975" t="s">
        <v>82</v>
      </c>
      <c r="T6975" t="str">
        <f>IF(Table1[[#This Row],[Units Sold]]&gt; 700,"High Units","low Units")</f>
        <v>low Units</v>
      </c>
      <c r="U6975">
        <f>SUM(Table1[[#This Row],[Operating Profit]])/SUM(Table1[Operating Profit])*100</f>
        <v>6.3919768171942981E-4</v>
      </c>
      <c r="V6975">
        <f>SUM(Table1[[#This Row],[Price per Unit]]*Table1[[#This Row],[Units Sold]])</f>
        <v>3481</v>
      </c>
      <c r="W6975">
        <f>SUM(Table1[[#This Row],[Total Sales]]-Table1[[#This Row],[Operating Profit]])</f>
        <v>1358</v>
      </c>
      <c r="X6975">
        <f>SUM(Table1[[#This Row],[Total Sales]]-Table1[[#This Row],[Cost]])</f>
        <v>2123</v>
      </c>
      <c r="Y6975">
        <f>SUM(Table1[[#This Row],[profit/loss]])/SUM(Table1[profit/loss])</f>
        <v>6.3919768171942984E-6</v>
      </c>
    </row>
    <row r="6976" spans="1:25" x14ac:dyDescent="0.3">
      <c r="A6976" t="s">
        <v>29</v>
      </c>
      <c r="B6976" t="s">
        <v>82</v>
      </c>
      <c r="C6976">
        <v>1185732</v>
      </c>
      <c r="D6976" s="9">
        <v>44535</v>
      </c>
      <c r="E6976" s="8" t="str">
        <f>TEXT(Table1[[#This Row],[Invoice Date]],"dd-mm-yyyy")</f>
        <v>05-12-2021</v>
      </c>
      <c r="F6976" s="1" t="str">
        <f t="shared" si="432"/>
        <v>December</v>
      </c>
      <c r="G6976" s="1" t="str">
        <f t="shared" si="433"/>
        <v>2021</v>
      </c>
      <c r="H6976" s="1" t="str">
        <f t="shared" si="434"/>
        <v>Sunday</v>
      </c>
      <c r="I6976" s="1" t="str">
        <f t="shared" si="435"/>
        <v>05</v>
      </c>
      <c r="J6976" t="s">
        <v>35</v>
      </c>
      <c r="K6976" t="s">
        <v>111</v>
      </c>
      <c r="L6976" t="s">
        <v>112</v>
      </c>
      <c r="M6976" t="s">
        <v>22</v>
      </c>
      <c r="N6976">
        <v>59</v>
      </c>
      <c r="O6976">
        <v>88</v>
      </c>
      <c r="P6976">
        <v>5192</v>
      </c>
      <c r="Q6976">
        <v>2856</v>
      </c>
      <c r="R6976">
        <v>0.55000000000000004</v>
      </c>
      <c r="S6976" t="s">
        <v>82</v>
      </c>
      <c r="T6976" t="str">
        <f>IF(Table1[[#This Row],[Units Sold]]&gt; 700,"High Units","low Units")</f>
        <v>low Units</v>
      </c>
      <c r="U6976">
        <f>SUM(Table1[[#This Row],[Operating Profit]])/SUM(Table1[Operating Profit])*100</f>
        <v>8.5989099340117359E-4</v>
      </c>
      <c r="V6976">
        <f>SUM(Table1[[#This Row],[Price per Unit]]*Table1[[#This Row],[Units Sold]])</f>
        <v>5192</v>
      </c>
      <c r="W6976">
        <f>SUM(Table1[[#This Row],[Total Sales]]-Table1[[#This Row],[Operating Profit]])</f>
        <v>2336</v>
      </c>
      <c r="X6976">
        <f>SUM(Table1[[#This Row],[Total Sales]]-Table1[[#This Row],[Cost]])</f>
        <v>2856</v>
      </c>
      <c r="Y6976">
        <f>SUM(Table1[[#This Row],[profit/loss]])/SUM(Table1[profit/loss])</f>
        <v>8.5989099340117363E-6</v>
      </c>
    </row>
    <row r="6977" spans="1:25" x14ac:dyDescent="0.3">
      <c r="A6977" t="s">
        <v>29</v>
      </c>
      <c r="B6977" t="s">
        <v>82</v>
      </c>
      <c r="C6977">
        <v>1185732</v>
      </c>
      <c r="D6977" s="9">
        <v>44199</v>
      </c>
      <c r="E6977" s="8" t="str">
        <f>TEXT(Table1[[#This Row],[Invoice Date]],"dd-mm-yyyy")</f>
        <v>03-01-2021</v>
      </c>
      <c r="F6977" s="1" t="str">
        <f t="shared" si="432"/>
        <v>January</v>
      </c>
      <c r="G6977" s="1" t="str">
        <f t="shared" si="433"/>
        <v>2021</v>
      </c>
      <c r="H6977" s="1" t="str">
        <f t="shared" si="434"/>
        <v>Sunday</v>
      </c>
      <c r="I6977" s="1" t="str">
        <f t="shared" si="435"/>
        <v>03</v>
      </c>
      <c r="J6977" t="s">
        <v>35</v>
      </c>
      <c r="K6977" t="s">
        <v>111</v>
      </c>
      <c r="L6977" t="s">
        <v>112</v>
      </c>
      <c r="M6977" t="s">
        <v>16</v>
      </c>
      <c r="N6977">
        <v>28</v>
      </c>
      <c r="O6977">
        <v>126</v>
      </c>
      <c r="P6977">
        <v>3528</v>
      </c>
      <c r="Q6977">
        <v>1588</v>
      </c>
      <c r="R6977">
        <v>0.45</v>
      </c>
      <c r="S6977" t="s">
        <v>82</v>
      </c>
      <c r="T6977" t="str">
        <f>IF(Table1[[#This Row],[Units Sold]]&gt; 700,"High Units","low Units")</f>
        <v>low Units</v>
      </c>
      <c r="U6977">
        <f>SUM(Table1[[#This Row],[Operating Profit]])/SUM(Table1[Operating Profit])*100</f>
        <v>4.7811866159701115E-4</v>
      </c>
      <c r="V6977">
        <f>SUM(Table1[[#This Row],[Price per Unit]]*Table1[[#This Row],[Units Sold]])</f>
        <v>3528</v>
      </c>
      <c r="W6977">
        <f>SUM(Table1[[#This Row],[Total Sales]]-Table1[[#This Row],[Operating Profit]])</f>
        <v>1940</v>
      </c>
      <c r="X6977">
        <f>SUM(Table1[[#This Row],[Total Sales]]-Table1[[#This Row],[Cost]])</f>
        <v>1588</v>
      </c>
      <c r="Y6977">
        <f>SUM(Table1[[#This Row],[profit/loss]])/SUM(Table1[profit/loss])</f>
        <v>4.7811866159701114E-6</v>
      </c>
    </row>
    <row r="6978" spans="1:25" x14ac:dyDescent="0.3">
      <c r="A6978" t="s">
        <v>29</v>
      </c>
      <c r="B6978" t="s">
        <v>82</v>
      </c>
      <c r="C6978">
        <v>1185732</v>
      </c>
      <c r="D6978" s="9">
        <v>44199</v>
      </c>
      <c r="E6978" s="8" t="str">
        <f>TEXT(Table1[[#This Row],[Invoice Date]],"dd-mm-yyyy")</f>
        <v>03-01-2021</v>
      </c>
      <c r="F6978" s="1" t="str">
        <f t="shared" si="432"/>
        <v>January</v>
      </c>
      <c r="G6978" s="1" t="str">
        <f t="shared" si="433"/>
        <v>2021</v>
      </c>
      <c r="H6978" s="1" t="str">
        <f t="shared" si="434"/>
        <v>Sunday</v>
      </c>
      <c r="I6978" s="1" t="str">
        <f t="shared" si="435"/>
        <v>03</v>
      </c>
      <c r="J6978" t="s">
        <v>35</v>
      </c>
      <c r="K6978" t="s">
        <v>111</v>
      </c>
      <c r="L6978" t="s">
        <v>112</v>
      </c>
      <c r="M6978" t="s">
        <v>18</v>
      </c>
      <c r="N6978">
        <v>29</v>
      </c>
      <c r="O6978">
        <v>70</v>
      </c>
      <c r="P6978">
        <v>2030</v>
      </c>
      <c r="Q6978">
        <v>934</v>
      </c>
      <c r="R6978">
        <v>0.46</v>
      </c>
      <c r="S6978" t="s">
        <v>82</v>
      </c>
      <c r="T6978" t="str">
        <f>IF(Table1[[#This Row],[Units Sold]]&gt; 700,"High Units","low Units")</f>
        <v>low Units</v>
      </c>
      <c r="U6978">
        <f>SUM(Table1[[#This Row],[Operating Profit]])/SUM(Table1[Operating Profit])*100</f>
        <v>2.8121085008287681E-4</v>
      </c>
      <c r="V6978">
        <f>SUM(Table1[[#This Row],[Price per Unit]]*Table1[[#This Row],[Units Sold]])</f>
        <v>2030</v>
      </c>
      <c r="W6978">
        <f>SUM(Table1[[#This Row],[Total Sales]]-Table1[[#This Row],[Operating Profit]])</f>
        <v>1096</v>
      </c>
      <c r="X6978">
        <f>SUM(Table1[[#This Row],[Total Sales]]-Table1[[#This Row],[Cost]])</f>
        <v>934</v>
      </c>
      <c r="Y6978">
        <f>SUM(Table1[[#This Row],[profit/loss]])/SUM(Table1[profit/loss])</f>
        <v>2.812108500828768E-6</v>
      </c>
    </row>
    <row r="6979" spans="1:25" x14ac:dyDescent="0.3">
      <c r="A6979" t="s">
        <v>29</v>
      </c>
      <c r="B6979" t="s">
        <v>82</v>
      </c>
      <c r="C6979">
        <v>1185732</v>
      </c>
      <c r="D6979" s="9">
        <v>44199</v>
      </c>
      <c r="E6979" s="8" t="str">
        <f>TEXT(Table1[[#This Row],[Invoice Date]],"dd-mm-yyyy")</f>
        <v>03-01-2021</v>
      </c>
      <c r="F6979" s="1" t="str">
        <f t="shared" ref="F6979:F7042" si="436">TEXT(D6979,"mmmm")</f>
        <v>January</v>
      </c>
      <c r="G6979" s="1" t="str">
        <f t="shared" ref="G6979:G7042" si="437">TEXT(D6979,"YYYY")</f>
        <v>2021</v>
      </c>
      <c r="H6979" s="1" t="str">
        <f t="shared" ref="H6979:H7042" si="438">TEXT(D6979,"dddd")</f>
        <v>Sunday</v>
      </c>
      <c r="I6979" s="1" t="str">
        <f t="shared" ref="I6979:I7042" si="439">TEXT(D6979,"dd")</f>
        <v>03</v>
      </c>
      <c r="J6979" t="s">
        <v>35</v>
      </c>
      <c r="K6979" t="s">
        <v>111</v>
      </c>
      <c r="L6979" t="s">
        <v>112</v>
      </c>
      <c r="M6979" t="s">
        <v>19</v>
      </c>
      <c r="N6979">
        <v>18</v>
      </c>
      <c r="O6979">
        <v>65</v>
      </c>
      <c r="P6979">
        <v>1170</v>
      </c>
      <c r="Q6979">
        <v>480</v>
      </c>
      <c r="R6979">
        <v>0.41</v>
      </c>
      <c r="S6979" t="s">
        <v>82</v>
      </c>
      <c r="T6979" t="str">
        <f>IF(Table1[[#This Row],[Units Sold]]&gt; 700,"High Units","low Units")</f>
        <v>low Units</v>
      </c>
      <c r="U6979">
        <f>SUM(Table1[[#This Row],[Operating Profit]])/SUM(Table1[Operating Profit])*100</f>
        <v>1.4451949468927288E-4</v>
      </c>
      <c r="V6979">
        <f>SUM(Table1[[#This Row],[Price per Unit]]*Table1[[#This Row],[Units Sold]])</f>
        <v>1170</v>
      </c>
      <c r="W6979">
        <f>SUM(Table1[[#This Row],[Total Sales]]-Table1[[#This Row],[Operating Profit]])</f>
        <v>690</v>
      </c>
      <c r="X6979">
        <f>SUM(Table1[[#This Row],[Total Sales]]-Table1[[#This Row],[Cost]])</f>
        <v>480</v>
      </c>
      <c r="Y6979">
        <f>SUM(Table1[[#This Row],[profit/loss]])/SUM(Table1[profit/loss])</f>
        <v>1.4451949468927287E-6</v>
      </c>
    </row>
    <row r="6980" spans="1:25" x14ac:dyDescent="0.3">
      <c r="A6980" t="s">
        <v>29</v>
      </c>
      <c r="B6980" t="s">
        <v>82</v>
      </c>
      <c r="C6980">
        <v>1185732</v>
      </c>
      <c r="D6980" s="9">
        <v>44199</v>
      </c>
      <c r="E6980" s="8" t="str">
        <f>TEXT(Table1[[#This Row],[Invoice Date]],"dd-mm-yyyy")</f>
        <v>03-01-2021</v>
      </c>
      <c r="F6980" s="1" t="str">
        <f t="shared" si="436"/>
        <v>January</v>
      </c>
      <c r="G6980" s="1" t="str">
        <f t="shared" si="437"/>
        <v>2021</v>
      </c>
      <c r="H6980" s="1" t="str">
        <f t="shared" si="438"/>
        <v>Sunday</v>
      </c>
      <c r="I6980" s="1" t="str">
        <f t="shared" si="439"/>
        <v>03</v>
      </c>
      <c r="J6980" t="s">
        <v>35</v>
      </c>
      <c r="K6980" t="s">
        <v>111</v>
      </c>
      <c r="L6980" t="s">
        <v>112</v>
      </c>
      <c r="M6980" t="s">
        <v>20</v>
      </c>
      <c r="N6980">
        <v>23</v>
      </c>
      <c r="O6980">
        <v>29</v>
      </c>
      <c r="P6980">
        <v>667</v>
      </c>
      <c r="Q6980">
        <v>300</v>
      </c>
      <c r="R6980">
        <v>0.45</v>
      </c>
      <c r="S6980" t="s">
        <v>82</v>
      </c>
      <c r="T6980" t="str">
        <f>IF(Table1[[#This Row],[Units Sold]]&gt; 700,"High Units","low Units")</f>
        <v>low Units</v>
      </c>
      <c r="U6980">
        <f>SUM(Table1[[#This Row],[Operating Profit]])/SUM(Table1[Operating Profit])*100</f>
        <v>9.0324684180795553E-5</v>
      </c>
      <c r="V6980">
        <f>SUM(Table1[[#This Row],[Price per Unit]]*Table1[[#This Row],[Units Sold]])</f>
        <v>667</v>
      </c>
      <c r="W6980">
        <f>SUM(Table1[[#This Row],[Total Sales]]-Table1[[#This Row],[Operating Profit]])</f>
        <v>367</v>
      </c>
      <c r="X6980">
        <f>SUM(Table1[[#This Row],[Total Sales]]-Table1[[#This Row],[Cost]])</f>
        <v>300</v>
      </c>
      <c r="Y6980">
        <f>SUM(Table1[[#This Row],[profit/loss]])/SUM(Table1[profit/loss])</f>
        <v>9.0324684180795547E-7</v>
      </c>
    </row>
    <row r="6981" spans="1:25" x14ac:dyDescent="0.3">
      <c r="A6981" t="s">
        <v>29</v>
      </c>
      <c r="B6981" t="s">
        <v>82</v>
      </c>
      <c r="C6981">
        <v>1185732</v>
      </c>
      <c r="D6981" s="9">
        <v>44199</v>
      </c>
      <c r="E6981" s="8" t="str">
        <f>TEXT(Table1[[#This Row],[Invoice Date]],"dd-mm-yyyy")</f>
        <v>03-01-2021</v>
      </c>
      <c r="F6981" s="1" t="str">
        <f t="shared" si="436"/>
        <v>January</v>
      </c>
      <c r="G6981" s="1" t="str">
        <f t="shared" si="437"/>
        <v>2021</v>
      </c>
      <c r="H6981" s="1" t="str">
        <f t="shared" si="438"/>
        <v>Sunday</v>
      </c>
      <c r="I6981" s="1" t="str">
        <f t="shared" si="439"/>
        <v>03</v>
      </c>
      <c r="J6981" t="s">
        <v>35</v>
      </c>
      <c r="K6981" t="s">
        <v>111</v>
      </c>
      <c r="L6981" t="s">
        <v>112</v>
      </c>
      <c r="M6981" t="s">
        <v>21</v>
      </c>
      <c r="N6981">
        <v>38</v>
      </c>
      <c r="O6981">
        <v>45</v>
      </c>
      <c r="P6981">
        <v>1710</v>
      </c>
      <c r="Q6981">
        <v>1060</v>
      </c>
      <c r="R6981">
        <v>0.62</v>
      </c>
      <c r="S6981" t="s">
        <v>82</v>
      </c>
      <c r="T6981" t="str">
        <f>IF(Table1[[#This Row],[Units Sold]]&gt; 700,"High Units","low Units")</f>
        <v>low Units</v>
      </c>
      <c r="U6981">
        <f>SUM(Table1[[#This Row],[Operating Profit]])/SUM(Table1[Operating Profit])*100</f>
        <v>3.1914721743881097E-4</v>
      </c>
      <c r="V6981">
        <f>SUM(Table1[[#This Row],[Price per Unit]]*Table1[[#This Row],[Units Sold]])</f>
        <v>1710</v>
      </c>
      <c r="W6981">
        <f>SUM(Table1[[#This Row],[Total Sales]]-Table1[[#This Row],[Operating Profit]])</f>
        <v>650</v>
      </c>
      <c r="X6981">
        <f>SUM(Table1[[#This Row],[Total Sales]]-Table1[[#This Row],[Cost]])</f>
        <v>1060</v>
      </c>
      <c r="Y6981">
        <f>SUM(Table1[[#This Row],[profit/loss]])/SUM(Table1[profit/loss])</f>
        <v>3.1914721743881096E-6</v>
      </c>
    </row>
    <row r="6982" spans="1:25" x14ac:dyDescent="0.3">
      <c r="A6982" t="s">
        <v>29</v>
      </c>
      <c r="B6982" t="s">
        <v>82</v>
      </c>
      <c r="C6982">
        <v>1185732</v>
      </c>
      <c r="D6982" s="9">
        <v>44199</v>
      </c>
      <c r="E6982" s="8" t="str">
        <f>TEXT(Table1[[#This Row],[Invoice Date]],"dd-mm-yyyy")</f>
        <v>03-01-2021</v>
      </c>
      <c r="F6982" s="1" t="str">
        <f t="shared" si="436"/>
        <v>January</v>
      </c>
      <c r="G6982" s="1" t="str">
        <f t="shared" si="437"/>
        <v>2021</v>
      </c>
      <c r="H6982" s="1" t="str">
        <f t="shared" si="438"/>
        <v>Sunday</v>
      </c>
      <c r="I6982" s="1" t="str">
        <f t="shared" si="439"/>
        <v>03</v>
      </c>
      <c r="J6982" t="s">
        <v>35</v>
      </c>
      <c r="K6982" t="s">
        <v>111</v>
      </c>
      <c r="L6982" t="s">
        <v>112</v>
      </c>
      <c r="M6982" t="s">
        <v>22</v>
      </c>
      <c r="N6982">
        <v>28</v>
      </c>
      <c r="O6982">
        <v>73</v>
      </c>
      <c r="P6982">
        <v>2044</v>
      </c>
      <c r="Q6982">
        <v>1124</v>
      </c>
      <c r="R6982">
        <v>0.55000000000000004</v>
      </c>
      <c r="S6982" t="s">
        <v>82</v>
      </c>
      <c r="T6982" t="str">
        <f>IF(Table1[[#This Row],[Units Sold]]&gt; 700,"High Units","low Units")</f>
        <v>low Units</v>
      </c>
      <c r="U6982">
        <f>SUM(Table1[[#This Row],[Operating Profit]])/SUM(Table1[Operating Profit])*100</f>
        <v>3.3841648339738068E-4</v>
      </c>
      <c r="V6982">
        <f>SUM(Table1[[#This Row],[Price per Unit]]*Table1[[#This Row],[Units Sold]])</f>
        <v>2044</v>
      </c>
      <c r="W6982">
        <f>SUM(Table1[[#This Row],[Total Sales]]-Table1[[#This Row],[Operating Profit]])</f>
        <v>920</v>
      </c>
      <c r="X6982">
        <f>SUM(Table1[[#This Row],[Total Sales]]-Table1[[#This Row],[Cost]])</f>
        <v>1124</v>
      </c>
      <c r="Y6982">
        <f>SUM(Table1[[#This Row],[profit/loss]])/SUM(Table1[profit/loss])</f>
        <v>3.3841648339738066E-6</v>
      </c>
    </row>
    <row r="6983" spans="1:25" x14ac:dyDescent="0.3">
      <c r="A6983" t="s">
        <v>29</v>
      </c>
      <c r="B6983" t="s">
        <v>82</v>
      </c>
      <c r="C6983">
        <v>1185732</v>
      </c>
      <c r="D6983" s="9">
        <v>44230</v>
      </c>
      <c r="E6983" s="8" t="str">
        <f>TEXT(Table1[[#This Row],[Invoice Date]],"dd-mm-yyyy")</f>
        <v>03-02-2021</v>
      </c>
      <c r="F6983" s="1" t="str">
        <f t="shared" si="436"/>
        <v>February</v>
      </c>
      <c r="G6983" s="1" t="str">
        <f t="shared" si="437"/>
        <v>2021</v>
      </c>
      <c r="H6983" s="1" t="str">
        <f t="shared" si="438"/>
        <v>Wednesday</v>
      </c>
      <c r="I6983" s="1" t="str">
        <f t="shared" si="439"/>
        <v>03</v>
      </c>
      <c r="J6983" t="s">
        <v>35</v>
      </c>
      <c r="K6983" t="s">
        <v>111</v>
      </c>
      <c r="L6983" t="s">
        <v>112</v>
      </c>
      <c r="M6983" t="s">
        <v>16</v>
      </c>
      <c r="N6983">
        <v>29</v>
      </c>
      <c r="O6983">
        <v>140</v>
      </c>
      <c r="P6983">
        <v>4060</v>
      </c>
      <c r="Q6983">
        <v>1665</v>
      </c>
      <c r="R6983">
        <v>0.41</v>
      </c>
      <c r="S6983" t="s">
        <v>82</v>
      </c>
      <c r="T6983" t="str">
        <f>IF(Table1[[#This Row],[Units Sold]]&gt; 700,"High Units","low Units")</f>
        <v>low Units</v>
      </c>
      <c r="U6983">
        <f>SUM(Table1[[#This Row],[Operating Profit]])/SUM(Table1[Operating Profit])*100</f>
        <v>5.0130199720341533E-4</v>
      </c>
      <c r="V6983">
        <f>SUM(Table1[[#This Row],[Price per Unit]]*Table1[[#This Row],[Units Sold]])</f>
        <v>4060</v>
      </c>
      <c r="W6983">
        <f>SUM(Table1[[#This Row],[Total Sales]]-Table1[[#This Row],[Operating Profit]])</f>
        <v>2395</v>
      </c>
      <c r="X6983">
        <f>SUM(Table1[[#This Row],[Total Sales]]-Table1[[#This Row],[Cost]])</f>
        <v>1665</v>
      </c>
      <c r="Y6983">
        <f>SUM(Table1[[#This Row],[profit/loss]])/SUM(Table1[profit/loss])</f>
        <v>5.0130199720341534E-6</v>
      </c>
    </row>
    <row r="6984" spans="1:25" x14ac:dyDescent="0.3">
      <c r="A6984" t="s">
        <v>29</v>
      </c>
      <c r="B6984" t="s">
        <v>82</v>
      </c>
      <c r="C6984">
        <v>1185732</v>
      </c>
      <c r="D6984" s="9">
        <v>44230</v>
      </c>
      <c r="E6984" s="8" t="str">
        <f>TEXT(Table1[[#This Row],[Invoice Date]],"dd-mm-yyyy")</f>
        <v>03-02-2021</v>
      </c>
      <c r="F6984" s="1" t="str">
        <f t="shared" si="436"/>
        <v>February</v>
      </c>
      <c r="G6984" s="1" t="str">
        <f t="shared" si="437"/>
        <v>2021</v>
      </c>
      <c r="H6984" s="1" t="str">
        <f t="shared" si="438"/>
        <v>Wednesday</v>
      </c>
      <c r="I6984" s="1" t="str">
        <f t="shared" si="439"/>
        <v>03</v>
      </c>
      <c r="J6984" t="s">
        <v>35</v>
      </c>
      <c r="K6984" t="s">
        <v>111</v>
      </c>
      <c r="L6984" t="s">
        <v>112</v>
      </c>
      <c r="M6984" t="s">
        <v>18</v>
      </c>
      <c r="N6984">
        <v>29</v>
      </c>
      <c r="O6984">
        <v>39</v>
      </c>
      <c r="P6984">
        <v>1131</v>
      </c>
      <c r="Q6984">
        <v>554</v>
      </c>
      <c r="R6984">
        <v>0.49</v>
      </c>
      <c r="S6984" t="s">
        <v>82</v>
      </c>
      <c r="T6984" t="str">
        <f>IF(Table1[[#This Row],[Units Sold]]&gt; 700,"High Units","low Units")</f>
        <v>low Units</v>
      </c>
      <c r="U6984">
        <f>SUM(Table1[[#This Row],[Operating Profit]])/SUM(Table1[Operating Profit])*100</f>
        <v>1.6679958345386912E-4</v>
      </c>
      <c r="V6984">
        <f>SUM(Table1[[#This Row],[Price per Unit]]*Table1[[#This Row],[Units Sold]])</f>
        <v>1131</v>
      </c>
      <c r="W6984">
        <f>SUM(Table1[[#This Row],[Total Sales]]-Table1[[#This Row],[Operating Profit]])</f>
        <v>577</v>
      </c>
      <c r="X6984">
        <f>SUM(Table1[[#This Row],[Total Sales]]-Table1[[#This Row],[Cost]])</f>
        <v>554</v>
      </c>
      <c r="Y6984">
        <f>SUM(Table1[[#This Row],[profit/loss]])/SUM(Table1[profit/loss])</f>
        <v>1.6679958345386912E-6</v>
      </c>
    </row>
    <row r="6985" spans="1:25" x14ac:dyDescent="0.3">
      <c r="A6985" t="s">
        <v>29</v>
      </c>
      <c r="B6985" t="s">
        <v>82</v>
      </c>
      <c r="C6985">
        <v>1185732</v>
      </c>
      <c r="D6985" s="9">
        <v>44230</v>
      </c>
      <c r="E6985" s="8" t="str">
        <f>TEXT(Table1[[#This Row],[Invoice Date]],"dd-mm-yyyy")</f>
        <v>03-02-2021</v>
      </c>
      <c r="F6985" s="1" t="str">
        <f t="shared" si="436"/>
        <v>February</v>
      </c>
      <c r="G6985" s="1" t="str">
        <f t="shared" si="437"/>
        <v>2021</v>
      </c>
      <c r="H6985" s="1" t="str">
        <f t="shared" si="438"/>
        <v>Wednesday</v>
      </c>
      <c r="I6985" s="1" t="str">
        <f t="shared" si="439"/>
        <v>03</v>
      </c>
      <c r="J6985" t="s">
        <v>35</v>
      </c>
      <c r="K6985" t="s">
        <v>111</v>
      </c>
      <c r="L6985" t="s">
        <v>112</v>
      </c>
      <c r="M6985" t="s">
        <v>19</v>
      </c>
      <c r="N6985">
        <v>20</v>
      </c>
      <c r="O6985">
        <v>60</v>
      </c>
      <c r="P6985">
        <v>1200</v>
      </c>
      <c r="Q6985">
        <v>516</v>
      </c>
      <c r="R6985">
        <v>0.43</v>
      </c>
      <c r="S6985" t="s">
        <v>82</v>
      </c>
      <c r="T6985" t="str">
        <f>IF(Table1[[#This Row],[Units Sold]]&gt; 700,"High Units","low Units")</f>
        <v>low Units</v>
      </c>
      <c r="U6985">
        <f>SUM(Table1[[#This Row],[Operating Profit]])/SUM(Table1[Operating Profit])*100</f>
        <v>1.5535845679096833E-4</v>
      </c>
      <c r="V6985">
        <f>SUM(Table1[[#This Row],[Price per Unit]]*Table1[[#This Row],[Units Sold]])</f>
        <v>1200</v>
      </c>
      <c r="W6985">
        <f>SUM(Table1[[#This Row],[Total Sales]]-Table1[[#This Row],[Operating Profit]])</f>
        <v>684</v>
      </c>
      <c r="X6985">
        <f>SUM(Table1[[#This Row],[Total Sales]]-Table1[[#This Row],[Cost]])</f>
        <v>516</v>
      </c>
      <c r="Y6985">
        <f>SUM(Table1[[#This Row],[profit/loss]])/SUM(Table1[profit/loss])</f>
        <v>1.5535845679096834E-6</v>
      </c>
    </row>
    <row r="6986" spans="1:25" x14ac:dyDescent="0.3">
      <c r="A6986" t="s">
        <v>29</v>
      </c>
      <c r="B6986" t="s">
        <v>82</v>
      </c>
      <c r="C6986">
        <v>1185732</v>
      </c>
      <c r="D6986" s="9">
        <v>44230</v>
      </c>
      <c r="E6986" s="8" t="str">
        <f>TEXT(Table1[[#This Row],[Invoice Date]],"dd-mm-yyyy")</f>
        <v>03-02-2021</v>
      </c>
      <c r="F6986" s="1" t="str">
        <f t="shared" si="436"/>
        <v>February</v>
      </c>
      <c r="G6986" s="1" t="str">
        <f t="shared" si="437"/>
        <v>2021</v>
      </c>
      <c r="H6986" s="1" t="str">
        <f t="shared" si="438"/>
        <v>Wednesday</v>
      </c>
      <c r="I6986" s="1" t="str">
        <f t="shared" si="439"/>
        <v>03</v>
      </c>
      <c r="J6986" t="s">
        <v>35</v>
      </c>
      <c r="K6986" t="s">
        <v>113</v>
      </c>
      <c r="L6986" t="s">
        <v>114</v>
      </c>
      <c r="M6986" t="s">
        <v>20</v>
      </c>
      <c r="N6986">
        <v>23</v>
      </c>
      <c r="O6986">
        <v>20</v>
      </c>
      <c r="P6986">
        <v>460</v>
      </c>
      <c r="Q6986">
        <v>198</v>
      </c>
      <c r="R6986">
        <v>0.43</v>
      </c>
      <c r="S6986" t="s">
        <v>82</v>
      </c>
      <c r="T6986" t="str">
        <f>IF(Table1[[#This Row],[Units Sold]]&gt; 700,"High Units","low Units")</f>
        <v>low Units</v>
      </c>
      <c r="U6986">
        <f>SUM(Table1[[#This Row],[Operating Profit]])/SUM(Table1[Operating Profit])*100</f>
        <v>5.9614291559325059E-5</v>
      </c>
      <c r="V6986">
        <f>SUM(Table1[[#This Row],[Price per Unit]]*Table1[[#This Row],[Units Sold]])</f>
        <v>460</v>
      </c>
      <c r="W6986">
        <f>SUM(Table1[[#This Row],[Total Sales]]-Table1[[#This Row],[Operating Profit]])</f>
        <v>262</v>
      </c>
      <c r="X6986">
        <f>SUM(Table1[[#This Row],[Total Sales]]-Table1[[#This Row],[Cost]])</f>
        <v>198</v>
      </c>
      <c r="Y6986">
        <f>SUM(Table1[[#This Row],[profit/loss]])/SUM(Table1[profit/loss])</f>
        <v>5.9614291559325058E-7</v>
      </c>
    </row>
    <row r="6987" spans="1:25" x14ac:dyDescent="0.3">
      <c r="A6987" t="s">
        <v>29</v>
      </c>
      <c r="B6987" t="s">
        <v>82</v>
      </c>
      <c r="C6987">
        <v>1185732</v>
      </c>
      <c r="D6987" s="9">
        <v>44230</v>
      </c>
      <c r="E6987" s="8" t="str">
        <f>TEXT(Table1[[#This Row],[Invoice Date]],"dd-mm-yyyy")</f>
        <v>03-02-2021</v>
      </c>
      <c r="F6987" s="1" t="str">
        <f t="shared" si="436"/>
        <v>February</v>
      </c>
      <c r="G6987" s="1" t="str">
        <f t="shared" si="437"/>
        <v>2021</v>
      </c>
      <c r="H6987" s="1" t="str">
        <f t="shared" si="438"/>
        <v>Wednesday</v>
      </c>
      <c r="I6987" s="1" t="str">
        <f t="shared" si="439"/>
        <v>03</v>
      </c>
      <c r="J6987" t="s">
        <v>35</v>
      </c>
      <c r="K6987" t="s">
        <v>113</v>
      </c>
      <c r="L6987" t="s">
        <v>114</v>
      </c>
      <c r="M6987" t="s">
        <v>21</v>
      </c>
      <c r="N6987">
        <v>38</v>
      </c>
      <c r="O6987">
        <v>38</v>
      </c>
      <c r="P6987">
        <v>1444</v>
      </c>
      <c r="Q6987">
        <v>881</v>
      </c>
      <c r="R6987">
        <v>0.61</v>
      </c>
      <c r="S6987" t="s">
        <v>82</v>
      </c>
      <c r="T6987" t="str">
        <f>IF(Table1[[#This Row],[Units Sold]]&gt; 700,"High Units","low Units")</f>
        <v>low Units</v>
      </c>
      <c r="U6987">
        <f>SUM(Table1[[#This Row],[Operating Profit]])/SUM(Table1[Operating Profit])*100</f>
        <v>2.6525348921093626E-4</v>
      </c>
      <c r="V6987">
        <f>SUM(Table1[[#This Row],[Price per Unit]]*Table1[[#This Row],[Units Sold]])</f>
        <v>1444</v>
      </c>
      <c r="W6987">
        <f>SUM(Table1[[#This Row],[Total Sales]]-Table1[[#This Row],[Operating Profit]])</f>
        <v>563</v>
      </c>
      <c r="X6987">
        <f>SUM(Table1[[#This Row],[Total Sales]]-Table1[[#This Row],[Cost]])</f>
        <v>881</v>
      </c>
      <c r="Y6987">
        <f>SUM(Table1[[#This Row],[profit/loss]])/SUM(Table1[profit/loss])</f>
        <v>2.6525348921093625E-6</v>
      </c>
    </row>
    <row r="6988" spans="1:25" x14ac:dyDescent="0.3">
      <c r="A6988" t="s">
        <v>29</v>
      </c>
      <c r="B6988" t="s">
        <v>82</v>
      </c>
      <c r="C6988">
        <v>1185732</v>
      </c>
      <c r="D6988" s="9">
        <v>44230</v>
      </c>
      <c r="E6988" s="8" t="str">
        <f>TEXT(Table1[[#This Row],[Invoice Date]],"dd-mm-yyyy")</f>
        <v>03-02-2021</v>
      </c>
      <c r="F6988" s="1" t="str">
        <f t="shared" si="436"/>
        <v>February</v>
      </c>
      <c r="G6988" s="1" t="str">
        <f t="shared" si="437"/>
        <v>2021</v>
      </c>
      <c r="H6988" s="1" t="str">
        <f t="shared" si="438"/>
        <v>Wednesday</v>
      </c>
      <c r="I6988" s="1" t="str">
        <f t="shared" si="439"/>
        <v>03</v>
      </c>
      <c r="J6988" t="s">
        <v>35</v>
      </c>
      <c r="K6988" t="s">
        <v>113</v>
      </c>
      <c r="L6988" t="s">
        <v>114</v>
      </c>
      <c r="M6988" t="s">
        <v>22</v>
      </c>
      <c r="N6988">
        <v>14</v>
      </c>
      <c r="O6988">
        <v>65</v>
      </c>
      <c r="P6988">
        <v>910</v>
      </c>
      <c r="Q6988">
        <v>464</v>
      </c>
      <c r="R6988">
        <v>0.51</v>
      </c>
      <c r="S6988" t="s">
        <v>82</v>
      </c>
      <c r="T6988" t="str">
        <f>IF(Table1[[#This Row],[Units Sold]]&gt; 700,"High Units","low Units")</f>
        <v>low Units</v>
      </c>
      <c r="U6988">
        <f>SUM(Table1[[#This Row],[Operating Profit]])/SUM(Table1[Operating Profit])*100</f>
        <v>1.3970217819963047E-4</v>
      </c>
      <c r="V6988">
        <f>SUM(Table1[[#This Row],[Price per Unit]]*Table1[[#This Row],[Units Sold]])</f>
        <v>910</v>
      </c>
      <c r="W6988">
        <f>SUM(Table1[[#This Row],[Total Sales]]-Table1[[#This Row],[Operating Profit]])</f>
        <v>446</v>
      </c>
      <c r="X6988">
        <f>SUM(Table1[[#This Row],[Total Sales]]-Table1[[#This Row],[Cost]])</f>
        <v>464</v>
      </c>
      <c r="Y6988">
        <f>SUM(Table1[[#This Row],[profit/loss]])/SUM(Table1[profit/loss])</f>
        <v>1.3970217819963046E-6</v>
      </c>
    </row>
    <row r="6989" spans="1:25" x14ac:dyDescent="0.3">
      <c r="A6989" t="s">
        <v>29</v>
      </c>
      <c r="B6989" t="s">
        <v>82</v>
      </c>
      <c r="C6989">
        <v>1185732</v>
      </c>
      <c r="D6989" s="9">
        <v>44257</v>
      </c>
      <c r="E6989" s="8" t="str">
        <f>TEXT(Table1[[#This Row],[Invoice Date]],"dd-mm-yyyy")</f>
        <v>02-03-2021</v>
      </c>
      <c r="F6989" s="1" t="str">
        <f t="shared" si="436"/>
        <v>March</v>
      </c>
      <c r="G6989" s="1" t="str">
        <f t="shared" si="437"/>
        <v>2021</v>
      </c>
      <c r="H6989" s="1" t="str">
        <f t="shared" si="438"/>
        <v>Tuesday</v>
      </c>
      <c r="I6989" s="1" t="str">
        <f t="shared" si="439"/>
        <v>02</v>
      </c>
      <c r="J6989" t="s">
        <v>35</v>
      </c>
      <c r="K6989" t="s">
        <v>113</v>
      </c>
      <c r="L6989" t="s">
        <v>114</v>
      </c>
      <c r="M6989" t="s">
        <v>16</v>
      </c>
      <c r="N6989">
        <v>19</v>
      </c>
      <c r="O6989">
        <v>141</v>
      </c>
      <c r="P6989">
        <v>2679</v>
      </c>
      <c r="Q6989">
        <v>1098</v>
      </c>
      <c r="R6989">
        <v>0.41</v>
      </c>
      <c r="S6989" t="s">
        <v>82</v>
      </c>
      <c r="T6989" t="str">
        <f>IF(Table1[[#This Row],[Units Sold]]&gt; 700,"High Units","low Units")</f>
        <v>low Units</v>
      </c>
      <c r="U6989">
        <f>SUM(Table1[[#This Row],[Operating Profit]])/SUM(Table1[Operating Profit])*100</f>
        <v>3.3058834410171174E-4</v>
      </c>
      <c r="V6989">
        <f>SUM(Table1[[#This Row],[Price per Unit]]*Table1[[#This Row],[Units Sold]])</f>
        <v>2679</v>
      </c>
      <c r="W6989">
        <f>SUM(Table1[[#This Row],[Total Sales]]-Table1[[#This Row],[Operating Profit]])</f>
        <v>1581</v>
      </c>
      <c r="X6989">
        <f>SUM(Table1[[#This Row],[Total Sales]]-Table1[[#This Row],[Cost]])</f>
        <v>1098</v>
      </c>
      <c r="Y6989">
        <f>SUM(Table1[[#This Row],[profit/loss]])/SUM(Table1[profit/loss])</f>
        <v>3.3058834410171172E-6</v>
      </c>
    </row>
    <row r="6990" spans="1:25" x14ac:dyDescent="0.3">
      <c r="A6990" t="s">
        <v>29</v>
      </c>
      <c r="B6990" t="s">
        <v>82</v>
      </c>
      <c r="C6990">
        <v>1185732</v>
      </c>
      <c r="D6990" s="9">
        <v>44257</v>
      </c>
      <c r="E6990" s="8" t="str">
        <f>TEXT(Table1[[#This Row],[Invoice Date]],"dd-mm-yyyy")</f>
        <v>02-03-2021</v>
      </c>
      <c r="F6990" s="1" t="str">
        <f t="shared" si="436"/>
        <v>March</v>
      </c>
      <c r="G6990" s="1" t="str">
        <f t="shared" si="437"/>
        <v>2021</v>
      </c>
      <c r="H6990" s="1" t="str">
        <f t="shared" si="438"/>
        <v>Tuesday</v>
      </c>
      <c r="I6990" s="1" t="str">
        <f t="shared" si="439"/>
        <v>02</v>
      </c>
      <c r="J6990" t="s">
        <v>35</v>
      </c>
      <c r="K6990" t="s">
        <v>113</v>
      </c>
      <c r="L6990" t="s">
        <v>114</v>
      </c>
      <c r="M6990" t="s">
        <v>18</v>
      </c>
      <c r="N6990">
        <v>19</v>
      </c>
      <c r="O6990">
        <v>44</v>
      </c>
      <c r="P6990">
        <v>836</v>
      </c>
      <c r="Q6990">
        <v>418</v>
      </c>
      <c r="R6990">
        <v>0.5</v>
      </c>
      <c r="S6990" t="s">
        <v>82</v>
      </c>
      <c r="T6990" t="str">
        <f>IF(Table1[[#This Row],[Units Sold]]&gt; 700,"High Units","low Units")</f>
        <v>low Units</v>
      </c>
      <c r="U6990">
        <f>SUM(Table1[[#This Row],[Operating Profit]])/SUM(Table1[Operating Profit])*100</f>
        <v>1.2585239329190845E-4</v>
      </c>
      <c r="V6990">
        <f>SUM(Table1[[#This Row],[Price per Unit]]*Table1[[#This Row],[Units Sold]])</f>
        <v>836</v>
      </c>
      <c r="W6990">
        <f>SUM(Table1[[#This Row],[Total Sales]]-Table1[[#This Row],[Operating Profit]])</f>
        <v>418</v>
      </c>
      <c r="X6990">
        <f>SUM(Table1[[#This Row],[Total Sales]]-Table1[[#This Row],[Cost]])</f>
        <v>418</v>
      </c>
      <c r="Y6990">
        <f>SUM(Table1[[#This Row],[profit/loss]])/SUM(Table1[profit/loss])</f>
        <v>1.2585239329190846E-6</v>
      </c>
    </row>
    <row r="6991" spans="1:25" x14ac:dyDescent="0.3">
      <c r="A6991" t="s">
        <v>29</v>
      </c>
      <c r="B6991" t="s">
        <v>82</v>
      </c>
      <c r="C6991">
        <v>1185732</v>
      </c>
      <c r="D6991" s="9">
        <v>44257</v>
      </c>
      <c r="E6991" s="8" t="str">
        <f>TEXT(Table1[[#This Row],[Invoice Date]],"dd-mm-yyyy")</f>
        <v>02-03-2021</v>
      </c>
      <c r="F6991" s="1" t="str">
        <f t="shared" si="436"/>
        <v>March</v>
      </c>
      <c r="G6991" s="1" t="str">
        <f t="shared" si="437"/>
        <v>2021</v>
      </c>
      <c r="H6991" s="1" t="str">
        <f t="shared" si="438"/>
        <v>Tuesday</v>
      </c>
      <c r="I6991" s="1" t="str">
        <f t="shared" si="439"/>
        <v>02</v>
      </c>
      <c r="J6991" t="s">
        <v>35</v>
      </c>
      <c r="K6991" t="s">
        <v>113</v>
      </c>
      <c r="L6991" t="s">
        <v>114</v>
      </c>
      <c r="M6991" t="s">
        <v>19</v>
      </c>
      <c r="N6991">
        <v>9</v>
      </c>
      <c r="O6991">
        <v>59</v>
      </c>
      <c r="P6991">
        <v>531</v>
      </c>
      <c r="Q6991">
        <v>234</v>
      </c>
      <c r="R6991">
        <v>0.44</v>
      </c>
      <c r="S6991" t="s">
        <v>82</v>
      </c>
      <c r="T6991" t="str">
        <f>IF(Table1[[#This Row],[Units Sold]]&gt; 700,"High Units","low Units")</f>
        <v>low Units</v>
      </c>
      <c r="U6991">
        <f>SUM(Table1[[#This Row],[Operating Profit]])/SUM(Table1[Operating Profit])*100</f>
        <v>7.0453253661020531E-5</v>
      </c>
      <c r="V6991">
        <f>SUM(Table1[[#This Row],[Price per Unit]]*Table1[[#This Row],[Units Sold]])</f>
        <v>531</v>
      </c>
      <c r="W6991">
        <f>SUM(Table1[[#This Row],[Total Sales]]-Table1[[#This Row],[Operating Profit]])</f>
        <v>297</v>
      </c>
      <c r="X6991">
        <f>SUM(Table1[[#This Row],[Total Sales]]-Table1[[#This Row],[Cost]])</f>
        <v>234</v>
      </c>
      <c r="Y6991">
        <f>SUM(Table1[[#This Row],[profit/loss]])/SUM(Table1[profit/loss])</f>
        <v>7.0453253661020525E-7</v>
      </c>
    </row>
    <row r="6992" spans="1:25" x14ac:dyDescent="0.3">
      <c r="A6992" t="s">
        <v>29</v>
      </c>
      <c r="B6992" t="s">
        <v>82</v>
      </c>
      <c r="C6992">
        <v>1185732</v>
      </c>
      <c r="D6992" s="9">
        <v>44257</v>
      </c>
      <c r="E6992" s="8" t="str">
        <f>TEXT(Table1[[#This Row],[Invoice Date]],"dd-mm-yyyy")</f>
        <v>02-03-2021</v>
      </c>
      <c r="F6992" s="1" t="str">
        <f t="shared" si="436"/>
        <v>March</v>
      </c>
      <c r="G6992" s="1" t="str">
        <f t="shared" si="437"/>
        <v>2021</v>
      </c>
      <c r="H6992" s="1" t="str">
        <f t="shared" si="438"/>
        <v>Tuesday</v>
      </c>
      <c r="I6992" s="1" t="str">
        <f t="shared" si="439"/>
        <v>02</v>
      </c>
      <c r="J6992" t="s">
        <v>35</v>
      </c>
      <c r="K6992" t="s">
        <v>113</v>
      </c>
      <c r="L6992" t="s">
        <v>114</v>
      </c>
      <c r="M6992" t="s">
        <v>20</v>
      </c>
      <c r="N6992">
        <v>14</v>
      </c>
      <c r="O6992">
        <v>20</v>
      </c>
      <c r="P6992">
        <v>280</v>
      </c>
      <c r="Q6992">
        <v>115</v>
      </c>
      <c r="R6992">
        <v>0.41</v>
      </c>
      <c r="S6992" t="s">
        <v>82</v>
      </c>
      <c r="T6992" t="str">
        <f>IF(Table1[[#This Row],[Units Sold]]&gt; 700,"High Units","low Units")</f>
        <v>low Units</v>
      </c>
      <c r="U6992">
        <f>SUM(Table1[[#This Row],[Operating Profit]])/SUM(Table1[Operating Profit])*100</f>
        <v>3.462446226930496E-5</v>
      </c>
      <c r="V6992">
        <f>SUM(Table1[[#This Row],[Price per Unit]]*Table1[[#This Row],[Units Sold]])</f>
        <v>280</v>
      </c>
      <c r="W6992">
        <f>SUM(Table1[[#This Row],[Total Sales]]-Table1[[#This Row],[Operating Profit]])</f>
        <v>165</v>
      </c>
      <c r="X6992">
        <f>SUM(Table1[[#This Row],[Total Sales]]-Table1[[#This Row],[Cost]])</f>
        <v>115</v>
      </c>
      <c r="Y6992">
        <f>SUM(Table1[[#This Row],[profit/loss]])/SUM(Table1[profit/loss])</f>
        <v>3.462446226930496E-7</v>
      </c>
    </row>
    <row r="6993" spans="1:25" x14ac:dyDescent="0.3">
      <c r="A6993" t="s">
        <v>29</v>
      </c>
      <c r="B6993" t="s">
        <v>82</v>
      </c>
      <c r="C6993">
        <v>1185732</v>
      </c>
      <c r="D6993" s="9">
        <v>44257</v>
      </c>
      <c r="E6993" s="8" t="str">
        <f>TEXT(Table1[[#This Row],[Invoice Date]],"dd-mm-yyyy")</f>
        <v>02-03-2021</v>
      </c>
      <c r="F6993" s="1" t="str">
        <f t="shared" si="436"/>
        <v>March</v>
      </c>
      <c r="G6993" s="1" t="str">
        <f t="shared" si="437"/>
        <v>2021</v>
      </c>
      <c r="H6993" s="1" t="str">
        <f t="shared" si="438"/>
        <v>Tuesday</v>
      </c>
      <c r="I6993" s="1" t="str">
        <f t="shared" si="439"/>
        <v>02</v>
      </c>
      <c r="J6993" t="s">
        <v>35</v>
      </c>
      <c r="K6993" t="s">
        <v>113</v>
      </c>
      <c r="L6993" t="s">
        <v>114</v>
      </c>
      <c r="M6993" t="s">
        <v>21</v>
      </c>
      <c r="N6993">
        <v>29</v>
      </c>
      <c r="O6993">
        <v>34</v>
      </c>
      <c r="P6993">
        <v>986</v>
      </c>
      <c r="Q6993">
        <v>601</v>
      </c>
      <c r="R6993">
        <v>0.61</v>
      </c>
      <c r="S6993" t="s">
        <v>82</v>
      </c>
      <c r="T6993" t="str">
        <f>IF(Table1[[#This Row],[Units Sold]]&gt; 700,"High Units","low Units")</f>
        <v>low Units</v>
      </c>
      <c r="U6993">
        <f>SUM(Table1[[#This Row],[Operating Profit]])/SUM(Table1[Operating Profit])*100</f>
        <v>1.8095045064219373E-4</v>
      </c>
      <c r="V6993">
        <f>SUM(Table1[[#This Row],[Price per Unit]]*Table1[[#This Row],[Units Sold]])</f>
        <v>986</v>
      </c>
      <c r="W6993">
        <f>SUM(Table1[[#This Row],[Total Sales]]-Table1[[#This Row],[Operating Profit]])</f>
        <v>385</v>
      </c>
      <c r="X6993">
        <f>SUM(Table1[[#This Row],[Total Sales]]-Table1[[#This Row],[Cost]])</f>
        <v>601</v>
      </c>
      <c r="Y6993">
        <f>SUM(Table1[[#This Row],[profit/loss]])/SUM(Table1[profit/loss])</f>
        <v>1.8095045064219374E-6</v>
      </c>
    </row>
    <row r="6994" spans="1:25" x14ac:dyDescent="0.3">
      <c r="A6994" t="s">
        <v>29</v>
      </c>
      <c r="B6994" t="s">
        <v>82</v>
      </c>
      <c r="C6994">
        <v>1185732</v>
      </c>
      <c r="D6994" s="9">
        <v>44257</v>
      </c>
      <c r="E6994" s="8" t="str">
        <f>TEXT(Table1[[#This Row],[Invoice Date]],"dd-mm-yyyy")</f>
        <v>02-03-2021</v>
      </c>
      <c r="F6994" s="1" t="str">
        <f t="shared" si="436"/>
        <v>March</v>
      </c>
      <c r="G6994" s="1" t="str">
        <f t="shared" si="437"/>
        <v>2021</v>
      </c>
      <c r="H6994" s="1" t="str">
        <f t="shared" si="438"/>
        <v>Tuesday</v>
      </c>
      <c r="I6994" s="1" t="str">
        <f t="shared" si="439"/>
        <v>02</v>
      </c>
      <c r="J6994" t="s">
        <v>35</v>
      </c>
      <c r="K6994" t="s">
        <v>113</v>
      </c>
      <c r="L6994" t="s">
        <v>114</v>
      </c>
      <c r="M6994" t="s">
        <v>22</v>
      </c>
      <c r="N6994">
        <v>18</v>
      </c>
      <c r="O6994">
        <v>63</v>
      </c>
      <c r="P6994">
        <v>1134</v>
      </c>
      <c r="Q6994">
        <v>612</v>
      </c>
      <c r="R6994">
        <v>0.54</v>
      </c>
      <c r="S6994" t="s">
        <v>82</v>
      </c>
      <c r="T6994" t="str">
        <f>IF(Table1[[#This Row],[Units Sold]]&gt; 700,"High Units","low Units")</f>
        <v>low Units</v>
      </c>
      <c r="U6994">
        <f>SUM(Table1[[#This Row],[Operating Profit]])/SUM(Table1[Operating Profit])*100</f>
        <v>1.8426235572882292E-4</v>
      </c>
      <c r="V6994">
        <f>SUM(Table1[[#This Row],[Price per Unit]]*Table1[[#This Row],[Units Sold]])</f>
        <v>1134</v>
      </c>
      <c r="W6994">
        <f>SUM(Table1[[#This Row],[Total Sales]]-Table1[[#This Row],[Operating Profit]])</f>
        <v>522</v>
      </c>
      <c r="X6994">
        <f>SUM(Table1[[#This Row],[Total Sales]]-Table1[[#This Row],[Cost]])</f>
        <v>612</v>
      </c>
      <c r="Y6994">
        <f>SUM(Table1[[#This Row],[profit/loss]])/SUM(Table1[profit/loss])</f>
        <v>1.8426235572882292E-6</v>
      </c>
    </row>
    <row r="6995" spans="1:25" x14ac:dyDescent="0.3">
      <c r="A6995" t="s">
        <v>29</v>
      </c>
      <c r="B6995" t="s">
        <v>82</v>
      </c>
      <c r="C6995">
        <v>1185732</v>
      </c>
      <c r="D6995" s="9">
        <v>44289</v>
      </c>
      <c r="E6995" s="8" t="str">
        <f>TEXT(Table1[[#This Row],[Invoice Date]],"dd-mm-yyyy")</f>
        <v>03-04-2021</v>
      </c>
      <c r="F6995" s="1" t="str">
        <f t="shared" si="436"/>
        <v>April</v>
      </c>
      <c r="G6995" s="1" t="str">
        <f t="shared" si="437"/>
        <v>2021</v>
      </c>
      <c r="H6995" s="1" t="str">
        <f t="shared" si="438"/>
        <v>Saturday</v>
      </c>
      <c r="I6995" s="1" t="str">
        <f t="shared" si="439"/>
        <v>03</v>
      </c>
      <c r="J6995" t="s">
        <v>35</v>
      </c>
      <c r="K6995" t="s">
        <v>113</v>
      </c>
      <c r="L6995" t="s">
        <v>114</v>
      </c>
      <c r="M6995" t="s">
        <v>16</v>
      </c>
      <c r="N6995">
        <v>18</v>
      </c>
      <c r="O6995">
        <v>122</v>
      </c>
      <c r="P6995">
        <v>2196</v>
      </c>
      <c r="Q6995">
        <v>900</v>
      </c>
      <c r="R6995">
        <v>0.41</v>
      </c>
      <c r="S6995" t="s">
        <v>82</v>
      </c>
      <c r="T6995" t="str">
        <f>IF(Table1[[#This Row],[Units Sold]]&gt; 700,"High Units","low Units")</f>
        <v>low Units</v>
      </c>
      <c r="U6995">
        <f>SUM(Table1[[#This Row],[Operating Profit]])/SUM(Table1[Operating Profit])*100</f>
        <v>2.7097405254238662E-4</v>
      </c>
      <c r="V6995">
        <f>SUM(Table1[[#This Row],[Price per Unit]]*Table1[[#This Row],[Units Sold]])</f>
        <v>2196</v>
      </c>
      <c r="W6995">
        <f>SUM(Table1[[#This Row],[Total Sales]]-Table1[[#This Row],[Operating Profit]])</f>
        <v>1296</v>
      </c>
      <c r="X6995">
        <f>SUM(Table1[[#This Row],[Total Sales]]-Table1[[#This Row],[Cost]])</f>
        <v>900</v>
      </c>
      <c r="Y6995">
        <f>SUM(Table1[[#This Row],[profit/loss]])/SUM(Table1[profit/loss])</f>
        <v>2.7097405254238663E-6</v>
      </c>
    </row>
    <row r="6996" spans="1:25" x14ac:dyDescent="0.3">
      <c r="A6996" t="s">
        <v>29</v>
      </c>
      <c r="B6996" t="s">
        <v>82</v>
      </c>
      <c r="C6996">
        <v>1185732</v>
      </c>
      <c r="D6996" s="9">
        <v>44289</v>
      </c>
      <c r="E6996" s="8" t="str">
        <f>TEXT(Table1[[#This Row],[Invoice Date]],"dd-mm-yyyy")</f>
        <v>03-04-2021</v>
      </c>
      <c r="F6996" s="1" t="str">
        <f t="shared" si="436"/>
        <v>April</v>
      </c>
      <c r="G6996" s="1" t="str">
        <f t="shared" si="437"/>
        <v>2021</v>
      </c>
      <c r="H6996" s="1" t="str">
        <f t="shared" si="438"/>
        <v>Saturday</v>
      </c>
      <c r="I6996" s="1" t="str">
        <f t="shared" si="439"/>
        <v>03</v>
      </c>
      <c r="J6996" t="s">
        <v>35</v>
      </c>
      <c r="K6996" t="s">
        <v>113</v>
      </c>
      <c r="L6996" t="s">
        <v>114</v>
      </c>
      <c r="M6996" t="s">
        <v>18</v>
      </c>
      <c r="N6996">
        <v>20</v>
      </c>
      <c r="O6996">
        <v>39</v>
      </c>
      <c r="P6996">
        <v>780</v>
      </c>
      <c r="Q6996">
        <v>359</v>
      </c>
      <c r="R6996">
        <v>0.46</v>
      </c>
      <c r="S6996" t="s">
        <v>82</v>
      </c>
      <c r="T6996" t="str">
        <f>IF(Table1[[#This Row],[Units Sold]]&gt; 700,"High Units","low Units")</f>
        <v>low Units</v>
      </c>
      <c r="U6996">
        <f>SUM(Table1[[#This Row],[Operating Profit]])/SUM(Table1[Operating Profit])*100</f>
        <v>1.08088538736352E-4</v>
      </c>
      <c r="V6996">
        <f>SUM(Table1[[#This Row],[Price per Unit]]*Table1[[#This Row],[Units Sold]])</f>
        <v>780</v>
      </c>
      <c r="W6996">
        <f>SUM(Table1[[#This Row],[Total Sales]]-Table1[[#This Row],[Operating Profit]])</f>
        <v>421</v>
      </c>
      <c r="X6996">
        <f>SUM(Table1[[#This Row],[Total Sales]]-Table1[[#This Row],[Cost]])</f>
        <v>359</v>
      </c>
      <c r="Y6996">
        <f>SUM(Table1[[#This Row],[profit/loss]])/SUM(Table1[profit/loss])</f>
        <v>1.08088538736352E-6</v>
      </c>
    </row>
    <row r="6997" spans="1:25" x14ac:dyDescent="0.3">
      <c r="A6997" t="s">
        <v>29</v>
      </c>
      <c r="B6997" t="s">
        <v>82</v>
      </c>
      <c r="C6997">
        <v>1185732</v>
      </c>
      <c r="D6997" s="9">
        <v>44289</v>
      </c>
      <c r="E6997" s="8" t="str">
        <f>TEXT(Table1[[#This Row],[Invoice Date]],"dd-mm-yyyy")</f>
        <v>03-04-2021</v>
      </c>
      <c r="F6997" s="1" t="str">
        <f t="shared" si="436"/>
        <v>April</v>
      </c>
      <c r="G6997" s="1" t="str">
        <f t="shared" si="437"/>
        <v>2021</v>
      </c>
      <c r="H6997" s="1" t="str">
        <f t="shared" si="438"/>
        <v>Saturday</v>
      </c>
      <c r="I6997" s="1" t="str">
        <f t="shared" si="439"/>
        <v>03</v>
      </c>
      <c r="J6997" t="s">
        <v>35</v>
      </c>
      <c r="K6997" t="s">
        <v>113</v>
      </c>
      <c r="L6997" t="s">
        <v>114</v>
      </c>
      <c r="M6997" t="s">
        <v>19</v>
      </c>
      <c r="N6997">
        <v>9</v>
      </c>
      <c r="O6997">
        <v>41</v>
      </c>
      <c r="P6997">
        <v>369</v>
      </c>
      <c r="Q6997">
        <v>159</v>
      </c>
      <c r="R6997">
        <v>0.43</v>
      </c>
      <c r="S6997" t="s">
        <v>82</v>
      </c>
      <c r="T6997" t="str">
        <f>IF(Table1[[#This Row],[Units Sold]]&gt; 700,"High Units","low Units")</f>
        <v>low Units</v>
      </c>
      <c r="U6997">
        <f>SUM(Table1[[#This Row],[Operating Profit]])/SUM(Table1[Operating Profit])*100</f>
        <v>4.7872082615821646E-5</v>
      </c>
      <c r="V6997">
        <f>SUM(Table1[[#This Row],[Price per Unit]]*Table1[[#This Row],[Units Sold]])</f>
        <v>369</v>
      </c>
      <c r="W6997">
        <f>SUM(Table1[[#This Row],[Total Sales]]-Table1[[#This Row],[Operating Profit]])</f>
        <v>210</v>
      </c>
      <c r="X6997">
        <f>SUM(Table1[[#This Row],[Total Sales]]-Table1[[#This Row],[Cost]])</f>
        <v>159</v>
      </c>
      <c r="Y6997">
        <f>SUM(Table1[[#This Row],[profit/loss]])/SUM(Table1[profit/loss])</f>
        <v>4.7872082615821646E-7</v>
      </c>
    </row>
    <row r="6998" spans="1:25" x14ac:dyDescent="0.3">
      <c r="A6998" t="s">
        <v>29</v>
      </c>
      <c r="B6998" t="s">
        <v>82</v>
      </c>
      <c r="C6998">
        <v>1185732</v>
      </c>
      <c r="D6998" s="9">
        <v>44289</v>
      </c>
      <c r="E6998" s="8" t="str">
        <f>TEXT(Table1[[#This Row],[Invoice Date]],"dd-mm-yyyy")</f>
        <v>03-04-2021</v>
      </c>
      <c r="F6998" s="1" t="str">
        <f t="shared" si="436"/>
        <v>April</v>
      </c>
      <c r="G6998" s="1" t="str">
        <f t="shared" si="437"/>
        <v>2021</v>
      </c>
      <c r="H6998" s="1" t="str">
        <f t="shared" si="438"/>
        <v>Saturday</v>
      </c>
      <c r="I6998" s="1" t="str">
        <f t="shared" si="439"/>
        <v>03</v>
      </c>
      <c r="J6998" t="s">
        <v>35</v>
      </c>
      <c r="K6998" t="s">
        <v>113</v>
      </c>
      <c r="L6998" t="s">
        <v>114</v>
      </c>
      <c r="M6998" t="s">
        <v>20</v>
      </c>
      <c r="N6998">
        <v>15</v>
      </c>
      <c r="O6998">
        <v>22</v>
      </c>
      <c r="P6998">
        <v>330</v>
      </c>
      <c r="Q6998">
        <v>135</v>
      </c>
      <c r="R6998">
        <v>0.41</v>
      </c>
      <c r="S6998" t="s">
        <v>82</v>
      </c>
      <c r="T6998" t="str">
        <f>IF(Table1[[#This Row],[Units Sold]]&gt; 700,"High Units","low Units")</f>
        <v>low Units</v>
      </c>
      <c r="U6998">
        <f>SUM(Table1[[#This Row],[Operating Profit]])/SUM(Table1[Operating Profit])*100</f>
        <v>4.0646107881357998E-5</v>
      </c>
      <c r="V6998">
        <f>SUM(Table1[[#This Row],[Price per Unit]]*Table1[[#This Row],[Units Sold]])</f>
        <v>330</v>
      </c>
      <c r="W6998">
        <f>SUM(Table1[[#This Row],[Total Sales]]-Table1[[#This Row],[Operating Profit]])</f>
        <v>195</v>
      </c>
      <c r="X6998">
        <f>SUM(Table1[[#This Row],[Total Sales]]-Table1[[#This Row],[Cost]])</f>
        <v>135</v>
      </c>
      <c r="Y6998">
        <f>SUM(Table1[[#This Row],[profit/loss]])/SUM(Table1[profit/loss])</f>
        <v>4.0646107881357996E-7</v>
      </c>
    </row>
    <row r="6999" spans="1:25" x14ac:dyDescent="0.3">
      <c r="A6999" t="s">
        <v>29</v>
      </c>
      <c r="B6999" t="s">
        <v>82</v>
      </c>
      <c r="C6999">
        <v>1185732</v>
      </c>
      <c r="D6999" s="9">
        <v>44289</v>
      </c>
      <c r="E6999" s="8" t="str">
        <f>TEXT(Table1[[#This Row],[Invoice Date]],"dd-mm-yyyy")</f>
        <v>03-04-2021</v>
      </c>
      <c r="F6999" s="1" t="str">
        <f t="shared" si="436"/>
        <v>April</v>
      </c>
      <c r="G6999" s="1" t="str">
        <f t="shared" si="437"/>
        <v>2021</v>
      </c>
      <c r="H6999" s="1" t="str">
        <f t="shared" si="438"/>
        <v>Saturday</v>
      </c>
      <c r="I6999" s="1" t="str">
        <f t="shared" si="439"/>
        <v>03</v>
      </c>
      <c r="J6999" t="s">
        <v>35</v>
      </c>
      <c r="K6999" t="s">
        <v>113</v>
      </c>
      <c r="L6999" t="s">
        <v>114</v>
      </c>
      <c r="M6999" t="s">
        <v>21</v>
      </c>
      <c r="N6999">
        <v>55</v>
      </c>
      <c r="O6999">
        <v>26</v>
      </c>
      <c r="P6999">
        <v>1430</v>
      </c>
      <c r="Q6999">
        <v>887</v>
      </c>
      <c r="R6999">
        <v>0.62</v>
      </c>
      <c r="S6999" t="s">
        <v>82</v>
      </c>
      <c r="T6999" t="str">
        <f>IF(Table1[[#This Row],[Units Sold]]&gt; 700,"High Units","low Units")</f>
        <v>low Units</v>
      </c>
      <c r="U6999">
        <f>SUM(Table1[[#This Row],[Operating Profit]])/SUM(Table1[Operating Profit])*100</f>
        <v>2.670599828945522E-4</v>
      </c>
      <c r="V6999">
        <f>SUM(Table1[[#This Row],[Price per Unit]]*Table1[[#This Row],[Units Sold]])</f>
        <v>1430</v>
      </c>
      <c r="W6999">
        <f>SUM(Table1[[#This Row],[Total Sales]]-Table1[[#This Row],[Operating Profit]])</f>
        <v>543</v>
      </c>
      <c r="X6999">
        <f>SUM(Table1[[#This Row],[Total Sales]]-Table1[[#This Row],[Cost]])</f>
        <v>887</v>
      </c>
      <c r="Y6999">
        <f>SUM(Table1[[#This Row],[profit/loss]])/SUM(Table1[profit/loss])</f>
        <v>2.6705998289455218E-6</v>
      </c>
    </row>
    <row r="7000" spans="1:25" x14ac:dyDescent="0.3">
      <c r="A7000" t="s">
        <v>29</v>
      </c>
      <c r="B7000" t="s">
        <v>82</v>
      </c>
      <c r="C7000">
        <v>1185732</v>
      </c>
      <c r="D7000" s="9">
        <v>44289</v>
      </c>
      <c r="E7000" s="8" t="str">
        <f>TEXT(Table1[[#This Row],[Invoice Date]],"dd-mm-yyyy")</f>
        <v>03-04-2021</v>
      </c>
      <c r="F7000" s="1" t="str">
        <f t="shared" si="436"/>
        <v>April</v>
      </c>
      <c r="G7000" s="1" t="str">
        <f t="shared" si="437"/>
        <v>2021</v>
      </c>
      <c r="H7000" s="1" t="str">
        <f t="shared" si="438"/>
        <v>Saturday</v>
      </c>
      <c r="I7000" s="1" t="str">
        <f t="shared" si="439"/>
        <v>03</v>
      </c>
      <c r="J7000" t="s">
        <v>35</v>
      </c>
      <c r="K7000" t="s">
        <v>113</v>
      </c>
      <c r="L7000" t="s">
        <v>114</v>
      </c>
      <c r="M7000" t="s">
        <v>22</v>
      </c>
      <c r="N7000">
        <v>49</v>
      </c>
      <c r="O7000">
        <v>61</v>
      </c>
      <c r="P7000">
        <v>2989</v>
      </c>
      <c r="Q7000">
        <v>1644</v>
      </c>
      <c r="R7000">
        <v>0.55000000000000004</v>
      </c>
      <c r="S7000" t="s">
        <v>82</v>
      </c>
      <c r="T7000" t="str">
        <f>IF(Table1[[#This Row],[Units Sold]]&gt; 700,"High Units","low Units")</f>
        <v>low Units</v>
      </c>
      <c r="U7000">
        <f>SUM(Table1[[#This Row],[Operating Profit]])/SUM(Table1[Operating Profit])*100</f>
        <v>4.9497926931075967E-4</v>
      </c>
      <c r="V7000">
        <f>SUM(Table1[[#This Row],[Price per Unit]]*Table1[[#This Row],[Units Sold]])</f>
        <v>2989</v>
      </c>
      <c r="W7000">
        <f>SUM(Table1[[#This Row],[Total Sales]]-Table1[[#This Row],[Operating Profit]])</f>
        <v>1345</v>
      </c>
      <c r="X7000">
        <f>SUM(Table1[[#This Row],[Total Sales]]-Table1[[#This Row],[Cost]])</f>
        <v>1644</v>
      </c>
      <c r="Y7000">
        <f>SUM(Table1[[#This Row],[profit/loss]])/SUM(Table1[profit/loss])</f>
        <v>4.9497926931075961E-6</v>
      </c>
    </row>
    <row r="7001" spans="1:25" x14ac:dyDescent="0.3">
      <c r="A7001" t="s">
        <v>29</v>
      </c>
      <c r="B7001" t="s">
        <v>82</v>
      </c>
      <c r="C7001">
        <v>1185732</v>
      </c>
      <c r="D7001" s="9">
        <v>44320</v>
      </c>
      <c r="E7001" s="8" t="str">
        <f>TEXT(Table1[[#This Row],[Invoice Date]],"dd-mm-yyyy")</f>
        <v>04-05-2021</v>
      </c>
      <c r="F7001" s="1" t="str">
        <f t="shared" si="436"/>
        <v>May</v>
      </c>
      <c r="G7001" s="1" t="str">
        <f t="shared" si="437"/>
        <v>2021</v>
      </c>
      <c r="H7001" s="1" t="str">
        <f t="shared" si="438"/>
        <v>Tuesday</v>
      </c>
      <c r="I7001" s="1" t="str">
        <f t="shared" si="439"/>
        <v>04</v>
      </c>
      <c r="J7001" t="s">
        <v>35</v>
      </c>
      <c r="K7001" t="s">
        <v>113</v>
      </c>
      <c r="L7001" t="s">
        <v>114</v>
      </c>
      <c r="M7001" t="s">
        <v>16</v>
      </c>
      <c r="N7001">
        <v>58</v>
      </c>
      <c r="O7001">
        <v>134</v>
      </c>
      <c r="P7001">
        <v>7772</v>
      </c>
      <c r="Q7001">
        <v>3187</v>
      </c>
      <c r="R7001">
        <v>0.41</v>
      </c>
      <c r="S7001" t="s">
        <v>82</v>
      </c>
      <c r="T7001" t="str">
        <f>IF(Table1[[#This Row],[Units Sold]]&gt; 700,"High Units","low Units")</f>
        <v>low Units</v>
      </c>
      <c r="U7001">
        <f>SUM(Table1[[#This Row],[Operating Profit]])/SUM(Table1[Operating Profit])*100</f>
        <v>9.5954922828065151E-4</v>
      </c>
      <c r="V7001">
        <f>SUM(Table1[[#This Row],[Price per Unit]]*Table1[[#This Row],[Units Sold]])</f>
        <v>7772</v>
      </c>
      <c r="W7001">
        <f>SUM(Table1[[#This Row],[Total Sales]]-Table1[[#This Row],[Operating Profit]])</f>
        <v>4585</v>
      </c>
      <c r="X7001">
        <f>SUM(Table1[[#This Row],[Total Sales]]-Table1[[#This Row],[Cost]])</f>
        <v>3187</v>
      </c>
      <c r="Y7001">
        <f>SUM(Table1[[#This Row],[profit/loss]])/SUM(Table1[profit/loss])</f>
        <v>9.5954922828065147E-6</v>
      </c>
    </row>
    <row r="7002" spans="1:25" x14ac:dyDescent="0.3">
      <c r="A7002" t="s">
        <v>29</v>
      </c>
      <c r="B7002" t="s">
        <v>82</v>
      </c>
      <c r="C7002">
        <v>1185732</v>
      </c>
      <c r="D7002" s="9">
        <v>44320</v>
      </c>
      <c r="E7002" s="8" t="str">
        <f>TEXT(Table1[[#This Row],[Invoice Date]],"dd-mm-yyyy")</f>
        <v>04-05-2021</v>
      </c>
      <c r="F7002" s="1" t="str">
        <f t="shared" si="436"/>
        <v>May</v>
      </c>
      <c r="G7002" s="1" t="str">
        <f t="shared" si="437"/>
        <v>2021</v>
      </c>
      <c r="H7002" s="1" t="str">
        <f t="shared" si="438"/>
        <v>Tuesday</v>
      </c>
      <c r="I7002" s="1" t="str">
        <f t="shared" si="439"/>
        <v>04</v>
      </c>
      <c r="J7002" t="s">
        <v>35</v>
      </c>
      <c r="K7002" t="s">
        <v>113</v>
      </c>
      <c r="L7002" t="s">
        <v>114</v>
      </c>
      <c r="M7002" t="s">
        <v>18</v>
      </c>
      <c r="N7002">
        <v>39</v>
      </c>
      <c r="O7002">
        <v>50</v>
      </c>
      <c r="P7002">
        <v>1950</v>
      </c>
      <c r="Q7002">
        <v>956</v>
      </c>
      <c r="R7002">
        <v>0.49</v>
      </c>
      <c r="S7002" t="s">
        <v>82</v>
      </c>
      <c r="T7002" t="str">
        <f>IF(Table1[[#This Row],[Units Sold]]&gt; 700,"High Units","low Units")</f>
        <v>low Units</v>
      </c>
      <c r="U7002">
        <f>SUM(Table1[[#This Row],[Operating Profit]])/SUM(Table1[Operating Profit])*100</f>
        <v>2.8783466025613513E-4</v>
      </c>
      <c r="V7002">
        <f>SUM(Table1[[#This Row],[Price per Unit]]*Table1[[#This Row],[Units Sold]])</f>
        <v>1950</v>
      </c>
      <c r="W7002">
        <f>SUM(Table1[[#This Row],[Total Sales]]-Table1[[#This Row],[Operating Profit]])</f>
        <v>994</v>
      </c>
      <c r="X7002">
        <f>SUM(Table1[[#This Row],[Total Sales]]-Table1[[#This Row],[Cost]])</f>
        <v>956</v>
      </c>
      <c r="Y7002">
        <f>SUM(Table1[[#This Row],[profit/loss]])/SUM(Table1[profit/loss])</f>
        <v>2.8783466025613515E-6</v>
      </c>
    </row>
    <row r="7003" spans="1:25" x14ac:dyDescent="0.3">
      <c r="A7003" t="s">
        <v>29</v>
      </c>
      <c r="B7003" t="s">
        <v>82</v>
      </c>
      <c r="C7003">
        <v>1185732</v>
      </c>
      <c r="D7003" s="9">
        <v>44320</v>
      </c>
      <c r="E7003" s="8" t="str">
        <f>TEXT(Table1[[#This Row],[Invoice Date]],"dd-mm-yyyy")</f>
        <v>04-05-2021</v>
      </c>
      <c r="F7003" s="1" t="str">
        <f t="shared" si="436"/>
        <v>May</v>
      </c>
      <c r="G7003" s="1" t="str">
        <f t="shared" si="437"/>
        <v>2021</v>
      </c>
      <c r="H7003" s="1" t="str">
        <f t="shared" si="438"/>
        <v>Tuesday</v>
      </c>
      <c r="I7003" s="1" t="str">
        <f t="shared" si="439"/>
        <v>04</v>
      </c>
      <c r="J7003" t="s">
        <v>35</v>
      </c>
      <c r="K7003" t="s">
        <v>113</v>
      </c>
      <c r="L7003" t="s">
        <v>114</v>
      </c>
      <c r="M7003" t="s">
        <v>19</v>
      </c>
      <c r="N7003">
        <v>33</v>
      </c>
      <c r="O7003">
        <v>49</v>
      </c>
      <c r="P7003">
        <v>1617</v>
      </c>
      <c r="Q7003">
        <v>728</v>
      </c>
      <c r="R7003">
        <v>0.45</v>
      </c>
      <c r="S7003" t="s">
        <v>82</v>
      </c>
      <c r="T7003" t="str">
        <f>IF(Table1[[#This Row],[Units Sold]]&gt; 700,"High Units","low Units")</f>
        <v>low Units</v>
      </c>
      <c r="U7003">
        <f>SUM(Table1[[#This Row],[Operating Profit]])/SUM(Table1[Operating Profit])*100</f>
        <v>2.1918790027873053E-4</v>
      </c>
      <c r="V7003">
        <f>SUM(Table1[[#This Row],[Price per Unit]]*Table1[[#This Row],[Units Sold]])</f>
        <v>1617</v>
      </c>
      <c r="W7003">
        <f>SUM(Table1[[#This Row],[Total Sales]]-Table1[[#This Row],[Operating Profit]])</f>
        <v>889</v>
      </c>
      <c r="X7003">
        <f>SUM(Table1[[#This Row],[Total Sales]]-Table1[[#This Row],[Cost]])</f>
        <v>728</v>
      </c>
      <c r="Y7003">
        <f>SUM(Table1[[#This Row],[profit/loss]])/SUM(Table1[profit/loss])</f>
        <v>2.1918790027873053E-6</v>
      </c>
    </row>
    <row r="7004" spans="1:25" x14ac:dyDescent="0.3">
      <c r="A7004" t="s">
        <v>29</v>
      </c>
      <c r="B7004" t="s">
        <v>82</v>
      </c>
      <c r="C7004">
        <v>1185732</v>
      </c>
      <c r="D7004" s="9">
        <v>44320</v>
      </c>
      <c r="E7004" s="8" t="str">
        <f>TEXT(Table1[[#This Row],[Invoice Date]],"dd-mm-yyyy")</f>
        <v>04-05-2021</v>
      </c>
      <c r="F7004" s="1" t="str">
        <f t="shared" si="436"/>
        <v>May</v>
      </c>
      <c r="G7004" s="1" t="str">
        <f t="shared" si="437"/>
        <v>2021</v>
      </c>
      <c r="H7004" s="1" t="str">
        <f t="shared" si="438"/>
        <v>Tuesday</v>
      </c>
      <c r="I7004" s="1" t="str">
        <f t="shared" si="439"/>
        <v>04</v>
      </c>
      <c r="J7004" t="s">
        <v>35</v>
      </c>
      <c r="K7004" t="s">
        <v>113</v>
      </c>
      <c r="L7004" t="s">
        <v>114</v>
      </c>
      <c r="M7004" t="s">
        <v>20</v>
      </c>
      <c r="N7004">
        <v>32</v>
      </c>
      <c r="O7004">
        <v>38</v>
      </c>
      <c r="P7004">
        <v>1216</v>
      </c>
      <c r="Q7004">
        <v>535</v>
      </c>
      <c r="R7004">
        <v>0.44</v>
      </c>
      <c r="S7004" t="s">
        <v>82</v>
      </c>
      <c r="T7004" t="str">
        <f>IF(Table1[[#This Row],[Units Sold]]&gt; 700,"High Units","low Units")</f>
        <v>low Units</v>
      </c>
      <c r="U7004">
        <f>SUM(Table1[[#This Row],[Operating Profit]])/SUM(Table1[Operating Profit])*100</f>
        <v>1.6107902012241871E-4</v>
      </c>
      <c r="V7004">
        <f>SUM(Table1[[#This Row],[Price per Unit]]*Table1[[#This Row],[Units Sold]])</f>
        <v>1216</v>
      </c>
      <c r="W7004">
        <f>SUM(Table1[[#This Row],[Total Sales]]-Table1[[#This Row],[Operating Profit]])</f>
        <v>681</v>
      </c>
      <c r="X7004">
        <f>SUM(Table1[[#This Row],[Total Sales]]-Table1[[#This Row],[Cost]])</f>
        <v>535</v>
      </c>
      <c r="Y7004">
        <f>SUM(Table1[[#This Row],[profit/loss]])/SUM(Table1[profit/loss])</f>
        <v>1.6107902012241872E-6</v>
      </c>
    </row>
    <row r="7005" spans="1:25" x14ac:dyDescent="0.3">
      <c r="A7005" t="s">
        <v>29</v>
      </c>
      <c r="B7005" t="s">
        <v>82</v>
      </c>
      <c r="C7005">
        <v>1185732</v>
      </c>
      <c r="D7005" s="9">
        <v>44320</v>
      </c>
      <c r="E7005" s="8" t="str">
        <f>TEXT(Table1[[#This Row],[Invoice Date]],"dd-mm-yyyy")</f>
        <v>04-05-2021</v>
      </c>
      <c r="F7005" s="1" t="str">
        <f t="shared" si="436"/>
        <v>May</v>
      </c>
      <c r="G7005" s="1" t="str">
        <f t="shared" si="437"/>
        <v>2021</v>
      </c>
      <c r="H7005" s="1" t="str">
        <f t="shared" si="438"/>
        <v>Tuesday</v>
      </c>
      <c r="I7005" s="1" t="str">
        <f t="shared" si="439"/>
        <v>04</v>
      </c>
      <c r="J7005" t="s">
        <v>35</v>
      </c>
      <c r="K7005" t="s">
        <v>113</v>
      </c>
      <c r="L7005" t="s">
        <v>114</v>
      </c>
      <c r="M7005" t="s">
        <v>21</v>
      </c>
      <c r="N7005">
        <v>44</v>
      </c>
      <c r="O7005">
        <v>53</v>
      </c>
      <c r="P7005">
        <v>2332</v>
      </c>
      <c r="Q7005">
        <v>1423</v>
      </c>
      <c r="R7005">
        <v>0.61</v>
      </c>
      <c r="S7005" t="s">
        <v>82</v>
      </c>
      <c r="T7005" t="str">
        <f>IF(Table1[[#This Row],[Units Sold]]&gt; 700,"High Units","low Units")</f>
        <v>low Units</v>
      </c>
      <c r="U7005">
        <f>SUM(Table1[[#This Row],[Operating Profit]])/SUM(Table1[Operating Profit])*100</f>
        <v>4.2844008529757357E-4</v>
      </c>
      <c r="V7005">
        <f>SUM(Table1[[#This Row],[Price per Unit]]*Table1[[#This Row],[Units Sold]])</f>
        <v>2332</v>
      </c>
      <c r="W7005">
        <f>SUM(Table1[[#This Row],[Total Sales]]-Table1[[#This Row],[Operating Profit]])</f>
        <v>909</v>
      </c>
      <c r="X7005">
        <f>SUM(Table1[[#This Row],[Total Sales]]-Table1[[#This Row],[Cost]])</f>
        <v>1423</v>
      </c>
      <c r="Y7005">
        <f>SUM(Table1[[#This Row],[profit/loss]])/SUM(Table1[profit/loss])</f>
        <v>4.2844008529757355E-6</v>
      </c>
    </row>
    <row r="7006" spans="1:25" x14ac:dyDescent="0.3">
      <c r="A7006" t="s">
        <v>29</v>
      </c>
      <c r="B7006" t="s">
        <v>82</v>
      </c>
      <c r="C7006">
        <v>1185732</v>
      </c>
      <c r="D7006" s="9">
        <v>44320</v>
      </c>
      <c r="E7006" s="8" t="str">
        <f>TEXT(Table1[[#This Row],[Invoice Date]],"dd-mm-yyyy")</f>
        <v>04-05-2021</v>
      </c>
      <c r="F7006" s="1" t="str">
        <f t="shared" si="436"/>
        <v>May</v>
      </c>
      <c r="G7006" s="1" t="str">
        <f t="shared" si="437"/>
        <v>2021</v>
      </c>
      <c r="H7006" s="1" t="str">
        <f t="shared" si="438"/>
        <v>Tuesday</v>
      </c>
      <c r="I7006" s="1" t="str">
        <f t="shared" si="439"/>
        <v>04</v>
      </c>
      <c r="J7006" t="s">
        <v>35</v>
      </c>
      <c r="K7006" t="s">
        <v>113</v>
      </c>
      <c r="L7006" t="s">
        <v>114</v>
      </c>
      <c r="M7006" t="s">
        <v>22</v>
      </c>
      <c r="N7006">
        <v>47</v>
      </c>
      <c r="O7006">
        <v>90</v>
      </c>
      <c r="P7006">
        <v>4230</v>
      </c>
      <c r="Q7006">
        <v>2157</v>
      </c>
      <c r="R7006">
        <v>0.51</v>
      </c>
      <c r="S7006" t="s">
        <v>82</v>
      </c>
      <c r="T7006" t="str">
        <f>IF(Table1[[#This Row],[Units Sold]]&gt; 700,"High Units","low Units")</f>
        <v>low Units</v>
      </c>
      <c r="U7006">
        <f>SUM(Table1[[#This Row],[Operating Profit]])/SUM(Table1[Operating Profit])*100</f>
        <v>6.4943447925992E-4</v>
      </c>
      <c r="V7006">
        <f>SUM(Table1[[#This Row],[Price per Unit]]*Table1[[#This Row],[Units Sold]])</f>
        <v>4230</v>
      </c>
      <c r="W7006">
        <f>SUM(Table1[[#This Row],[Total Sales]]-Table1[[#This Row],[Operating Profit]])</f>
        <v>2073</v>
      </c>
      <c r="X7006">
        <f>SUM(Table1[[#This Row],[Total Sales]]-Table1[[#This Row],[Cost]])</f>
        <v>2157</v>
      </c>
      <c r="Y7006">
        <f>SUM(Table1[[#This Row],[profit/loss]])/SUM(Table1[profit/loss])</f>
        <v>6.4943447925992001E-6</v>
      </c>
    </row>
    <row r="7007" spans="1:25" x14ac:dyDescent="0.3">
      <c r="A7007" t="s">
        <v>29</v>
      </c>
      <c r="B7007" t="s">
        <v>82</v>
      </c>
      <c r="C7007">
        <v>1185732</v>
      </c>
      <c r="D7007" s="9">
        <v>44350</v>
      </c>
      <c r="E7007" s="8" t="str">
        <f>TEXT(Table1[[#This Row],[Invoice Date]],"dd-mm-yyyy")</f>
        <v>03-06-2021</v>
      </c>
      <c r="F7007" s="1" t="str">
        <f t="shared" si="436"/>
        <v>June</v>
      </c>
      <c r="G7007" s="1" t="str">
        <f t="shared" si="437"/>
        <v>2021</v>
      </c>
      <c r="H7007" s="1" t="str">
        <f t="shared" si="438"/>
        <v>Thursday</v>
      </c>
      <c r="I7007" s="1" t="str">
        <f t="shared" si="439"/>
        <v>03</v>
      </c>
      <c r="J7007" t="s">
        <v>35</v>
      </c>
      <c r="K7007" t="s">
        <v>113</v>
      </c>
      <c r="L7007" t="s">
        <v>114</v>
      </c>
      <c r="M7007" t="s">
        <v>16</v>
      </c>
      <c r="N7007">
        <v>32</v>
      </c>
      <c r="O7007">
        <v>160</v>
      </c>
      <c r="P7007">
        <v>5120</v>
      </c>
      <c r="Q7007">
        <v>2253</v>
      </c>
      <c r="R7007">
        <v>0.44</v>
      </c>
      <c r="S7007" t="s">
        <v>82</v>
      </c>
      <c r="T7007" t="str">
        <f>IF(Table1[[#This Row],[Units Sold]]&gt; 700,"High Units","low Units")</f>
        <v>low Units</v>
      </c>
      <c r="U7007">
        <f>SUM(Table1[[#This Row],[Operating Profit]])/SUM(Table1[Operating Profit])*100</f>
        <v>6.7833837819777454E-4</v>
      </c>
      <c r="V7007">
        <f>SUM(Table1[[#This Row],[Price per Unit]]*Table1[[#This Row],[Units Sold]])</f>
        <v>5120</v>
      </c>
      <c r="W7007">
        <f>SUM(Table1[[#This Row],[Total Sales]]-Table1[[#This Row],[Operating Profit]])</f>
        <v>2867</v>
      </c>
      <c r="X7007">
        <f>SUM(Table1[[#This Row],[Total Sales]]-Table1[[#This Row],[Cost]])</f>
        <v>2253</v>
      </c>
      <c r="Y7007">
        <f>SUM(Table1[[#This Row],[profit/loss]])/SUM(Table1[profit/loss])</f>
        <v>6.7833837819777459E-6</v>
      </c>
    </row>
    <row r="7008" spans="1:25" x14ac:dyDescent="0.3">
      <c r="A7008" t="s">
        <v>29</v>
      </c>
      <c r="B7008" t="s">
        <v>82</v>
      </c>
      <c r="C7008">
        <v>1185732</v>
      </c>
      <c r="D7008" s="9">
        <v>44350</v>
      </c>
      <c r="E7008" s="8" t="str">
        <f>TEXT(Table1[[#This Row],[Invoice Date]],"dd-mm-yyyy")</f>
        <v>03-06-2021</v>
      </c>
      <c r="F7008" s="1" t="str">
        <f t="shared" si="436"/>
        <v>June</v>
      </c>
      <c r="G7008" s="1" t="str">
        <f t="shared" si="437"/>
        <v>2021</v>
      </c>
      <c r="H7008" s="1" t="str">
        <f t="shared" si="438"/>
        <v>Thursday</v>
      </c>
      <c r="I7008" s="1" t="str">
        <f t="shared" si="439"/>
        <v>03</v>
      </c>
      <c r="J7008" t="s">
        <v>35</v>
      </c>
      <c r="K7008" t="s">
        <v>113</v>
      </c>
      <c r="L7008" t="s">
        <v>114</v>
      </c>
      <c r="M7008" t="s">
        <v>18</v>
      </c>
      <c r="N7008">
        <v>27</v>
      </c>
      <c r="O7008">
        <v>90</v>
      </c>
      <c r="P7008">
        <v>2430</v>
      </c>
      <c r="Q7008">
        <v>1191</v>
      </c>
      <c r="R7008">
        <v>0.49</v>
      </c>
      <c r="S7008" t="s">
        <v>82</v>
      </c>
      <c r="T7008" t="str">
        <f>IF(Table1[[#This Row],[Units Sold]]&gt; 700,"High Units","low Units")</f>
        <v>low Units</v>
      </c>
      <c r="U7008">
        <f>SUM(Table1[[#This Row],[Operating Profit]])/SUM(Table1[Operating Profit])*100</f>
        <v>3.5858899619775831E-4</v>
      </c>
      <c r="V7008">
        <f>SUM(Table1[[#This Row],[Price per Unit]]*Table1[[#This Row],[Units Sold]])</f>
        <v>2430</v>
      </c>
      <c r="W7008">
        <f>SUM(Table1[[#This Row],[Total Sales]]-Table1[[#This Row],[Operating Profit]])</f>
        <v>1239</v>
      </c>
      <c r="X7008">
        <f>SUM(Table1[[#This Row],[Total Sales]]-Table1[[#This Row],[Cost]])</f>
        <v>1191</v>
      </c>
      <c r="Y7008">
        <f>SUM(Table1[[#This Row],[profit/loss]])/SUM(Table1[profit/loss])</f>
        <v>3.5858899619775833E-6</v>
      </c>
    </row>
    <row r="7009" spans="1:25" x14ac:dyDescent="0.3">
      <c r="A7009" t="s">
        <v>29</v>
      </c>
      <c r="B7009" t="s">
        <v>82</v>
      </c>
      <c r="C7009">
        <v>1185732</v>
      </c>
      <c r="D7009" s="9">
        <v>44350</v>
      </c>
      <c r="E7009" s="8" t="str">
        <f>TEXT(Table1[[#This Row],[Invoice Date]],"dd-mm-yyyy")</f>
        <v>03-06-2021</v>
      </c>
      <c r="F7009" s="1" t="str">
        <f t="shared" si="436"/>
        <v>June</v>
      </c>
      <c r="G7009" s="1" t="str">
        <f t="shared" si="437"/>
        <v>2021</v>
      </c>
      <c r="H7009" s="1" t="str">
        <f t="shared" si="438"/>
        <v>Thursday</v>
      </c>
      <c r="I7009" s="1" t="str">
        <f t="shared" si="439"/>
        <v>03</v>
      </c>
      <c r="J7009" t="s">
        <v>35</v>
      </c>
      <c r="K7009" t="s">
        <v>113</v>
      </c>
      <c r="L7009" t="s">
        <v>114</v>
      </c>
      <c r="M7009" t="s">
        <v>19</v>
      </c>
      <c r="N7009">
        <v>24</v>
      </c>
      <c r="O7009">
        <v>52</v>
      </c>
      <c r="P7009">
        <v>1248</v>
      </c>
      <c r="Q7009">
        <v>549</v>
      </c>
      <c r="R7009">
        <v>0.44</v>
      </c>
      <c r="S7009" t="s">
        <v>82</v>
      </c>
      <c r="T7009" t="str">
        <f>IF(Table1[[#This Row],[Units Sold]]&gt; 700,"High Units","low Units")</f>
        <v>low Units</v>
      </c>
      <c r="U7009">
        <f>SUM(Table1[[#This Row],[Operating Profit]])/SUM(Table1[Operating Profit])*100</f>
        <v>1.6529417205085587E-4</v>
      </c>
      <c r="V7009">
        <f>SUM(Table1[[#This Row],[Price per Unit]]*Table1[[#This Row],[Units Sold]])</f>
        <v>1248</v>
      </c>
      <c r="W7009">
        <f>SUM(Table1[[#This Row],[Total Sales]]-Table1[[#This Row],[Operating Profit]])</f>
        <v>699</v>
      </c>
      <c r="X7009">
        <f>SUM(Table1[[#This Row],[Total Sales]]-Table1[[#This Row],[Cost]])</f>
        <v>549</v>
      </c>
      <c r="Y7009">
        <f>SUM(Table1[[#This Row],[profit/loss]])/SUM(Table1[profit/loss])</f>
        <v>1.6529417205085586E-6</v>
      </c>
    </row>
    <row r="7010" spans="1:25" x14ac:dyDescent="0.3">
      <c r="A7010" t="s">
        <v>29</v>
      </c>
      <c r="B7010" t="s">
        <v>82</v>
      </c>
      <c r="C7010">
        <v>1185732</v>
      </c>
      <c r="D7010" s="9">
        <v>44350</v>
      </c>
      <c r="E7010" s="8" t="str">
        <f>TEXT(Table1[[#This Row],[Invoice Date]],"dd-mm-yyyy")</f>
        <v>03-06-2021</v>
      </c>
      <c r="F7010" s="1" t="str">
        <f t="shared" si="436"/>
        <v>June</v>
      </c>
      <c r="G7010" s="1" t="str">
        <f t="shared" si="437"/>
        <v>2021</v>
      </c>
      <c r="H7010" s="1" t="str">
        <f t="shared" si="438"/>
        <v>Thursday</v>
      </c>
      <c r="I7010" s="1" t="str">
        <f t="shared" si="439"/>
        <v>03</v>
      </c>
      <c r="J7010" t="s">
        <v>35</v>
      </c>
      <c r="K7010" t="s">
        <v>113</v>
      </c>
      <c r="L7010" t="s">
        <v>114</v>
      </c>
      <c r="M7010" t="s">
        <v>20</v>
      </c>
      <c r="N7010">
        <v>24</v>
      </c>
      <c r="O7010">
        <v>47</v>
      </c>
      <c r="P7010">
        <v>1128</v>
      </c>
      <c r="Q7010">
        <v>462</v>
      </c>
      <c r="R7010">
        <v>0.41</v>
      </c>
      <c r="S7010" t="s">
        <v>82</v>
      </c>
      <c r="T7010" t="str">
        <f>IF(Table1[[#This Row],[Units Sold]]&gt; 700,"High Units","low Units")</f>
        <v>low Units</v>
      </c>
      <c r="U7010">
        <f>SUM(Table1[[#This Row],[Operating Profit]])/SUM(Table1[Operating Profit])*100</f>
        <v>1.3910001363842513E-4</v>
      </c>
      <c r="V7010">
        <f>SUM(Table1[[#This Row],[Price per Unit]]*Table1[[#This Row],[Units Sold]])</f>
        <v>1128</v>
      </c>
      <c r="W7010">
        <f>SUM(Table1[[#This Row],[Total Sales]]-Table1[[#This Row],[Operating Profit]])</f>
        <v>666</v>
      </c>
      <c r="X7010">
        <f>SUM(Table1[[#This Row],[Total Sales]]-Table1[[#This Row],[Cost]])</f>
        <v>462</v>
      </c>
      <c r="Y7010">
        <f>SUM(Table1[[#This Row],[profit/loss]])/SUM(Table1[profit/loss])</f>
        <v>1.3910001363842514E-6</v>
      </c>
    </row>
    <row r="7011" spans="1:25" x14ac:dyDescent="0.3">
      <c r="A7011" t="s">
        <v>29</v>
      </c>
      <c r="B7011" t="s">
        <v>82</v>
      </c>
      <c r="C7011">
        <v>1185732</v>
      </c>
      <c r="D7011" s="9">
        <v>44350</v>
      </c>
      <c r="E7011" s="8" t="str">
        <f>TEXT(Table1[[#This Row],[Invoice Date]],"dd-mm-yyyy")</f>
        <v>03-06-2021</v>
      </c>
      <c r="F7011" s="1" t="str">
        <f t="shared" si="436"/>
        <v>June</v>
      </c>
      <c r="G7011" s="1" t="str">
        <f t="shared" si="437"/>
        <v>2021</v>
      </c>
      <c r="H7011" s="1" t="str">
        <f t="shared" si="438"/>
        <v>Thursday</v>
      </c>
      <c r="I7011" s="1" t="str">
        <f t="shared" si="439"/>
        <v>03</v>
      </c>
      <c r="J7011" t="s">
        <v>35</v>
      </c>
      <c r="K7011" t="s">
        <v>113</v>
      </c>
      <c r="L7011" t="s">
        <v>114</v>
      </c>
      <c r="M7011" t="s">
        <v>21</v>
      </c>
      <c r="N7011">
        <v>34</v>
      </c>
      <c r="O7011">
        <v>46</v>
      </c>
      <c r="P7011">
        <v>1564</v>
      </c>
      <c r="Q7011">
        <v>938</v>
      </c>
      <c r="R7011">
        <v>0.6</v>
      </c>
      <c r="S7011" t="s">
        <v>82</v>
      </c>
      <c r="T7011" t="str">
        <f>IF(Table1[[#This Row],[Units Sold]]&gt; 700,"High Units","low Units")</f>
        <v>low Units</v>
      </c>
      <c r="U7011">
        <f>SUM(Table1[[#This Row],[Operating Profit]])/SUM(Table1[Operating Profit])*100</f>
        <v>2.8241517920528744E-4</v>
      </c>
      <c r="V7011">
        <f>SUM(Table1[[#This Row],[Price per Unit]]*Table1[[#This Row],[Units Sold]])</f>
        <v>1564</v>
      </c>
      <c r="W7011">
        <f>SUM(Table1[[#This Row],[Total Sales]]-Table1[[#This Row],[Operating Profit]])</f>
        <v>626</v>
      </c>
      <c r="X7011">
        <f>SUM(Table1[[#This Row],[Total Sales]]-Table1[[#This Row],[Cost]])</f>
        <v>938</v>
      </c>
      <c r="Y7011">
        <f>SUM(Table1[[#This Row],[profit/loss]])/SUM(Table1[profit/loss])</f>
        <v>2.8241517920528744E-6</v>
      </c>
    </row>
    <row r="7012" spans="1:25" x14ac:dyDescent="0.3">
      <c r="A7012" t="s">
        <v>29</v>
      </c>
      <c r="B7012" t="s">
        <v>82</v>
      </c>
      <c r="C7012">
        <v>1185732</v>
      </c>
      <c r="D7012" s="9">
        <v>44350</v>
      </c>
      <c r="E7012" s="8" t="str">
        <f>TEXT(Table1[[#This Row],[Invoice Date]],"dd-mm-yyyy")</f>
        <v>03-06-2021</v>
      </c>
      <c r="F7012" s="1" t="str">
        <f t="shared" si="436"/>
        <v>June</v>
      </c>
      <c r="G7012" s="1" t="str">
        <f t="shared" si="437"/>
        <v>2021</v>
      </c>
      <c r="H7012" s="1" t="str">
        <f t="shared" si="438"/>
        <v>Thursday</v>
      </c>
      <c r="I7012" s="1" t="str">
        <f t="shared" si="439"/>
        <v>03</v>
      </c>
      <c r="J7012" t="s">
        <v>35</v>
      </c>
      <c r="K7012" t="s">
        <v>113</v>
      </c>
      <c r="L7012" t="s">
        <v>114</v>
      </c>
      <c r="M7012" t="s">
        <v>22</v>
      </c>
      <c r="N7012">
        <v>51</v>
      </c>
      <c r="O7012">
        <v>98</v>
      </c>
      <c r="P7012">
        <v>4998</v>
      </c>
      <c r="Q7012">
        <v>2749</v>
      </c>
      <c r="R7012">
        <v>0.55000000000000004</v>
      </c>
      <c r="S7012" t="s">
        <v>82</v>
      </c>
      <c r="T7012" t="str">
        <f>IF(Table1[[#This Row],[Units Sold]]&gt; 700,"High Units","low Units")</f>
        <v>low Units</v>
      </c>
      <c r="U7012">
        <f>SUM(Table1[[#This Row],[Operating Profit]])/SUM(Table1[Operating Profit])*100</f>
        <v>8.2767518937668983E-4</v>
      </c>
      <c r="V7012">
        <f>SUM(Table1[[#This Row],[Price per Unit]]*Table1[[#This Row],[Units Sold]])</f>
        <v>4998</v>
      </c>
      <c r="W7012">
        <f>SUM(Table1[[#This Row],[Total Sales]]-Table1[[#This Row],[Operating Profit]])</f>
        <v>2249</v>
      </c>
      <c r="X7012">
        <f>SUM(Table1[[#This Row],[Total Sales]]-Table1[[#This Row],[Cost]])</f>
        <v>2749</v>
      </c>
      <c r="Y7012">
        <f>SUM(Table1[[#This Row],[profit/loss]])/SUM(Table1[profit/loss])</f>
        <v>8.2767518937668985E-6</v>
      </c>
    </row>
    <row r="7013" spans="1:25" x14ac:dyDescent="0.3">
      <c r="A7013" t="s">
        <v>29</v>
      </c>
      <c r="B7013" t="s">
        <v>82</v>
      </c>
      <c r="C7013">
        <v>1185732</v>
      </c>
      <c r="D7013" s="9">
        <v>44379</v>
      </c>
      <c r="E7013" s="8" t="str">
        <f>TEXT(Table1[[#This Row],[Invoice Date]],"dd-mm-yyyy")</f>
        <v>02-07-2021</v>
      </c>
      <c r="F7013" s="1" t="str">
        <f t="shared" si="436"/>
        <v>July</v>
      </c>
      <c r="G7013" s="1" t="str">
        <f t="shared" si="437"/>
        <v>2021</v>
      </c>
      <c r="H7013" s="1" t="str">
        <f t="shared" si="438"/>
        <v>Friday</v>
      </c>
      <c r="I7013" s="1" t="str">
        <f t="shared" si="439"/>
        <v>02</v>
      </c>
      <c r="J7013" t="s">
        <v>35</v>
      </c>
      <c r="K7013" t="s">
        <v>113</v>
      </c>
      <c r="L7013" t="s">
        <v>114</v>
      </c>
      <c r="M7013" t="s">
        <v>16</v>
      </c>
      <c r="N7013">
        <v>45</v>
      </c>
      <c r="O7013">
        <v>149</v>
      </c>
      <c r="P7013">
        <v>6705</v>
      </c>
      <c r="Q7013">
        <v>2816</v>
      </c>
      <c r="R7013">
        <v>0.42</v>
      </c>
      <c r="S7013" t="s">
        <v>82</v>
      </c>
      <c r="T7013" t="str">
        <f>IF(Table1[[#This Row],[Units Sold]]&gt; 700,"High Units","low Units")</f>
        <v>low Units</v>
      </c>
      <c r="U7013">
        <f>SUM(Table1[[#This Row],[Operating Profit]])/SUM(Table1[Operating Profit])*100</f>
        <v>8.4784770217706756E-4</v>
      </c>
      <c r="V7013">
        <f>SUM(Table1[[#This Row],[Price per Unit]]*Table1[[#This Row],[Units Sold]])</f>
        <v>6705</v>
      </c>
      <c r="W7013">
        <f>SUM(Table1[[#This Row],[Total Sales]]-Table1[[#This Row],[Operating Profit]])</f>
        <v>3889</v>
      </c>
      <c r="X7013">
        <f>SUM(Table1[[#This Row],[Total Sales]]-Table1[[#This Row],[Cost]])</f>
        <v>2816</v>
      </c>
      <c r="Y7013">
        <f>SUM(Table1[[#This Row],[profit/loss]])/SUM(Table1[profit/loss])</f>
        <v>8.4784770217706752E-6</v>
      </c>
    </row>
    <row r="7014" spans="1:25" x14ac:dyDescent="0.3">
      <c r="A7014" t="s">
        <v>29</v>
      </c>
      <c r="B7014" t="s">
        <v>82</v>
      </c>
      <c r="C7014">
        <v>1185732</v>
      </c>
      <c r="D7014" s="9">
        <v>44379</v>
      </c>
      <c r="E7014" s="8" t="str">
        <f>TEXT(Table1[[#This Row],[Invoice Date]],"dd-mm-yyyy")</f>
        <v>02-07-2021</v>
      </c>
      <c r="F7014" s="1" t="str">
        <f t="shared" si="436"/>
        <v>July</v>
      </c>
      <c r="G7014" s="1" t="str">
        <f t="shared" si="437"/>
        <v>2021</v>
      </c>
      <c r="H7014" s="1" t="str">
        <f t="shared" si="438"/>
        <v>Friday</v>
      </c>
      <c r="I7014" s="1" t="str">
        <f t="shared" si="439"/>
        <v>02</v>
      </c>
      <c r="J7014" t="s">
        <v>35</v>
      </c>
      <c r="K7014" t="s">
        <v>113</v>
      </c>
      <c r="L7014" t="s">
        <v>114</v>
      </c>
      <c r="M7014" t="s">
        <v>18</v>
      </c>
      <c r="N7014">
        <v>42</v>
      </c>
      <c r="O7014">
        <v>87</v>
      </c>
      <c r="P7014">
        <v>3654</v>
      </c>
      <c r="Q7014">
        <v>1790</v>
      </c>
      <c r="R7014">
        <v>0.49</v>
      </c>
      <c r="S7014" t="s">
        <v>82</v>
      </c>
      <c r="T7014" t="str">
        <f>IF(Table1[[#This Row],[Units Sold]]&gt; 700,"High Units","low Units")</f>
        <v>low Units</v>
      </c>
      <c r="U7014">
        <f>SUM(Table1[[#This Row],[Operating Profit]])/SUM(Table1[Operating Profit])*100</f>
        <v>5.3893728227874678E-4</v>
      </c>
      <c r="V7014">
        <f>SUM(Table1[[#This Row],[Price per Unit]]*Table1[[#This Row],[Units Sold]])</f>
        <v>3654</v>
      </c>
      <c r="W7014">
        <f>SUM(Table1[[#This Row],[Total Sales]]-Table1[[#This Row],[Operating Profit]])</f>
        <v>1864</v>
      </c>
      <c r="X7014">
        <f>SUM(Table1[[#This Row],[Total Sales]]-Table1[[#This Row],[Cost]])</f>
        <v>1790</v>
      </c>
      <c r="Y7014">
        <f>SUM(Table1[[#This Row],[profit/loss]])/SUM(Table1[profit/loss])</f>
        <v>5.3893728227874682E-6</v>
      </c>
    </row>
    <row r="7015" spans="1:25" x14ac:dyDescent="0.3">
      <c r="A7015" t="s">
        <v>29</v>
      </c>
      <c r="B7015" t="s">
        <v>82</v>
      </c>
      <c r="C7015">
        <v>1185732</v>
      </c>
      <c r="D7015" s="9">
        <v>44379</v>
      </c>
      <c r="E7015" s="8" t="str">
        <f>TEXT(Table1[[#This Row],[Invoice Date]],"dd-mm-yyyy")</f>
        <v>02-07-2021</v>
      </c>
      <c r="F7015" s="1" t="str">
        <f t="shared" si="436"/>
        <v>July</v>
      </c>
      <c r="G7015" s="1" t="str">
        <f t="shared" si="437"/>
        <v>2021</v>
      </c>
      <c r="H7015" s="1" t="str">
        <f t="shared" si="438"/>
        <v>Friday</v>
      </c>
      <c r="I7015" s="1" t="str">
        <f t="shared" si="439"/>
        <v>02</v>
      </c>
      <c r="J7015" t="s">
        <v>35</v>
      </c>
      <c r="K7015" t="s">
        <v>113</v>
      </c>
      <c r="L7015" t="s">
        <v>114</v>
      </c>
      <c r="M7015" t="s">
        <v>19</v>
      </c>
      <c r="N7015">
        <v>38</v>
      </c>
      <c r="O7015">
        <v>61</v>
      </c>
      <c r="P7015">
        <v>2318</v>
      </c>
      <c r="Q7015">
        <v>997</v>
      </c>
      <c r="R7015">
        <v>0.43</v>
      </c>
      <c r="S7015" t="s">
        <v>82</v>
      </c>
      <c r="T7015" t="str">
        <f>IF(Table1[[#This Row],[Units Sold]]&gt; 700,"High Units","low Units")</f>
        <v>low Units</v>
      </c>
      <c r="U7015">
        <f>SUM(Table1[[#This Row],[Operating Profit]])/SUM(Table1[Operating Profit])*100</f>
        <v>3.0017903376084387E-4</v>
      </c>
      <c r="V7015">
        <f>SUM(Table1[[#This Row],[Price per Unit]]*Table1[[#This Row],[Units Sold]])</f>
        <v>2318</v>
      </c>
      <c r="W7015">
        <f>SUM(Table1[[#This Row],[Total Sales]]-Table1[[#This Row],[Operating Profit]])</f>
        <v>1321</v>
      </c>
      <c r="X7015">
        <f>SUM(Table1[[#This Row],[Total Sales]]-Table1[[#This Row],[Cost]])</f>
        <v>997</v>
      </c>
      <c r="Y7015">
        <f>SUM(Table1[[#This Row],[profit/loss]])/SUM(Table1[profit/loss])</f>
        <v>3.0017903376084388E-6</v>
      </c>
    </row>
    <row r="7016" spans="1:25" x14ac:dyDescent="0.3">
      <c r="A7016" t="s">
        <v>29</v>
      </c>
      <c r="B7016" t="s">
        <v>82</v>
      </c>
      <c r="C7016">
        <v>1185732</v>
      </c>
      <c r="D7016" s="9">
        <v>44379</v>
      </c>
      <c r="E7016" s="8" t="str">
        <f>TEXT(Table1[[#This Row],[Invoice Date]],"dd-mm-yyyy")</f>
        <v>02-07-2021</v>
      </c>
      <c r="F7016" s="1" t="str">
        <f t="shared" si="436"/>
        <v>July</v>
      </c>
      <c r="G7016" s="1" t="str">
        <f t="shared" si="437"/>
        <v>2021</v>
      </c>
      <c r="H7016" s="1" t="str">
        <f t="shared" si="438"/>
        <v>Friday</v>
      </c>
      <c r="I7016" s="1" t="str">
        <f t="shared" si="439"/>
        <v>02</v>
      </c>
      <c r="J7016" t="s">
        <v>35</v>
      </c>
      <c r="K7016" t="s">
        <v>113</v>
      </c>
      <c r="L7016" t="s">
        <v>114</v>
      </c>
      <c r="M7016" t="s">
        <v>20</v>
      </c>
      <c r="N7016">
        <v>38</v>
      </c>
      <c r="O7016">
        <v>51</v>
      </c>
      <c r="P7016">
        <v>1938</v>
      </c>
      <c r="Q7016">
        <v>814</v>
      </c>
      <c r="R7016">
        <v>0.42</v>
      </c>
      <c r="S7016" t="s">
        <v>82</v>
      </c>
      <c r="T7016" t="str">
        <f>IF(Table1[[#This Row],[Units Sold]]&gt; 700,"High Units","low Units")</f>
        <v>low Units</v>
      </c>
      <c r="U7016">
        <f>SUM(Table1[[#This Row],[Operating Profit]])/SUM(Table1[Operating Profit])*100</f>
        <v>2.4508097641055859E-4</v>
      </c>
      <c r="V7016">
        <f>SUM(Table1[[#This Row],[Price per Unit]]*Table1[[#This Row],[Units Sold]])</f>
        <v>1938</v>
      </c>
      <c r="W7016">
        <f>SUM(Table1[[#This Row],[Total Sales]]-Table1[[#This Row],[Operating Profit]])</f>
        <v>1124</v>
      </c>
      <c r="X7016">
        <f>SUM(Table1[[#This Row],[Total Sales]]-Table1[[#This Row],[Cost]])</f>
        <v>814</v>
      </c>
      <c r="Y7016">
        <f>SUM(Table1[[#This Row],[profit/loss]])/SUM(Table1[profit/loss])</f>
        <v>2.4508097641055858E-6</v>
      </c>
    </row>
    <row r="7017" spans="1:25" x14ac:dyDescent="0.3">
      <c r="A7017" t="s">
        <v>29</v>
      </c>
      <c r="B7017" t="s">
        <v>82</v>
      </c>
      <c r="C7017">
        <v>1185732</v>
      </c>
      <c r="D7017" s="9">
        <v>44379</v>
      </c>
      <c r="E7017" s="8" t="str">
        <f>TEXT(Table1[[#This Row],[Invoice Date]],"dd-mm-yyyy")</f>
        <v>02-07-2021</v>
      </c>
      <c r="F7017" s="1" t="str">
        <f t="shared" si="436"/>
        <v>July</v>
      </c>
      <c r="G7017" s="1" t="str">
        <f t="shared" si="437"/>
        <v>2021</v>
      </c>
      <c r="H7017" s="1" t="str">
        <f t="shared" si="438"/>
        <v>Friday</v>
      </c>
      <c r="I7017" s="1" t="str">
        <f t="shared" si="439"/>
        <v>02</v>
      </c>
      <c r="J7017" t="s">
        <v>35</v>
      </c>
      <c r="K7017" t="s">
        <v>113</v>
      </c>
      <c r="L7017" t="s">
        <v>114</v>
      </c>
      <c r="M7017" t="s">
        <v>21</v>
      </c>
      <c r="N7017">
        <v>48</v>
      </c>
      <c r="O7017">
        <v>50</v>
      </c>
      <c r="P7017">
        <v>2400</v>
      </c>
      <c r="Q7017">
        <v>1488</v>
      </c>
      <c r="R7017">
        <v>0.62</v>
      </c>
      <c r="S7017" t="s">
        <v>82</v>
      </c>
      <c r="T7017" t="str">
        <f>IF(Table1[[#This Row],[Units Sold]]&gt; 700,"High Units","low Units")</f>
        <v>low Units</v>
      </c>
      <c r="U7017">
        <f>SUM(Table1[[#This Row],[Operating Profit]])/SUM(Table1[Operating Profit])*100</f>
        <v>4.4801043353674599E-4</v>
      </c>
      <c r="V7017">
        <f>SUM(Table1[[#This Row],[Price per Unit]]*Table1[[#This Row],[Units Sold]])</f>
        <v>2400</v>
      </c>
      <c r="W7017">
        <f>SUM(Table1[[#This Row],[Total Sales]]-Table1[[#This Row],[Operating Profit]])</f>
        <v>912</v>
      </c>
      <c r="X7017">
        <f>SUM(Table1[[#This Row],[Total Sales]]-Table1[[#This Row],[Cost]])</f>
        <v>1488</v>
      </c>
      <c r="Y7017">
        <f>SUM(Table1[[#This Row],[profit/loss]])/SUM(Table1[profit/loss])</f>
        <v>4.4801043353674597E-6</v>
      </c>
    </row>
    <row r="7018" spans="1:25" x14ac:dyDescent="0.3">
      <c r="A7018" t="s">
        <v>29</v>
      </c>
      <c r="B7018" t="s">
        <v>82</v>
      </c>
      <c r="C7018">
        <v>1185732</v>
      </c>
      <c r="D7018" s="9">
        <v>44379</v>
      </c>
      <c r="E7018" s="8" t="str">
        <f>TEXT(Table1[[#This Row],[Invoice Date]],"dd-mm-yyyy")</f>
        <v>02-07-2021</v>
      </c>
      <c r="F7018" s="1" t="str">
        <f t="shared" si="436"/>
        <v>July</v>
      </c>
      <c r="G7018" s="1" t="str">
        <f t="shared" si="437"/>
        <v>2021</v>
      </c>
      <c r="H7018" s="1" t="str">
        <f t="shared" si="438"/>
        <v>Friday</v>
      </c>
      <c r="I7018" s="1" t="str">
        <f t="shared" si="439"/>
        <v>02</v>
      </c>
      <c r="J7018" t="s">
        <v>35</v>
      </c>
      <c r="K7018" t="s">
        <v>113</v>
      </c>
      <c r="L7018" t="s">
        <v>114</v>
      </c>
      <c r="M7018" t="s">
        <v>22</v>
      </c>
      <c r="N7018">
        <v>52</v>
      </c>
      <c r="O7018">
        <v>94</v>
      </c>
      <c r="P7018">
        <v>4888</v>
      </c>
      <c r="Q7018">
        <v>2640</v>
      </c>
      <c r="R7018">
        <v>0.54</v>
      </c>
      <c r="S7018" t="s">
        <v>82</v>
      </c>
      <c r="T7018" t="str">
        <f>IF(Table1[[#This Row],[Units Sold]]&gt; 700,"High Units","low Units")</f>
        <v>low Units</v>
      </c>
      <c r="U7018">
        <f>SUM(Table1[[#This Row],[Operating Profit]])/SUM(Table1[Operating Profit])*100</f>
        <v>7.9485722079100088E-4</v>
      </c>
      <c r="V7018">
        <f>SUM(Table1[[#This Row],[Price per Unit]]*Table1[[#This Row],[Units Sold]])</f>
        <v>4888</v>
      </c>
      <c r="W7018">
        <f>SUM(Table1[[#This Row],[Total Sales]]-Table1[[#This Row],[Operating Profit]])</f>
        <v>2248</v>
      </c>
      <c r="X7018">
        <f>SUM(Table1[[#This Row],[Total Sales]]-Table1[[#This Row],[Cost]])</f>
        <v>2640</v>
      </c>
      <c r="Y7018">
        <f>SUM(Table1[[#This Row],[profit/loss]])/SUM(Table1[profit/loss])</f>
        <v>7.9485722079100091E-6</v>
      </c>
    </row>
    <row r="7019" spans="1:25" x14ac:dyDescent="0.3">
      <c r="A7019" t="s">
        <v>29</v>
      </c>
      <c r="B7019" t="s">
        <v>82</v>
      </c>
      <c r="C7019">
        <v>1185732</v>
      </c>
      <c r="D7019" s="9">
        <v>44411</v>
      </c>
      <c r="E7019" s="8" t="str">
        <f>TEXT(Table1[[#This Row],[Invoice Date]],"dd-mm-yyyy")</f>
        <v>03-08-2021</v>
      </c>
      <c r="F7019" s="1" t="str">
        <f t="shared" si="436"/>
        <v>August</v>
      </c>
      <c r="G7019" s="1" t="str">
        <f t="shared" si="437"/>
        <v>2021</v>
      </c>
      <c r="H7019" s="1" t="str">
        <f t="shared" si="438"/>
        <v>Tuesday</v>
      </c>
      <c r="I7019" s="1" t="str">
        <f t="shared" si="439"/>
        <v>03</v>
      </c>
      <c r="J7019" t="s">
        <v>35</v>
      </c>
      <c r="K7019" t="s">
        <v>113</v>
      </c>
      <c r="L7019" t="s">
        <v>114</v>
      </c>
      <c r="M7019" t="s">
        <v>16</v>
      </c>
      <c r="N7019">
        <v>46</v>
      </c>
      <c r="O7019">
        <v>158</v>
      </c>
      <c r="P7019">
        <v>7268</v>
      </c>
      <c r="Q7019">
        <v>3053</v>
      </c>
      <c r="R7019">
        <v>0.42</v>
      </c>
      <c r="S7019" t="s">
        <v>82</v>
      </c>
      <c r="T7019" t="str">
        <f>IF(Table1[[#This Row],[Units Sold]]&gt; 700,"High Units","low Units")</f>
        <v>low Units</v>
      </c>
      <c r="U7019">
        <f>SUM(Table1[[#This Row],[Operating Profit]])/SUM(Table1[Operating Profit])*100</f>
        <v>9.1920420267989594E-4</v>
      </c>
      <c r="V7019">
        <f>SUM(Table1[[#This Row],[Price per Unit]]*Table1[[#This Row],[Units Sold]])</f>
        <v>7268</v>
      </c>
      <c r="W7019">
        <f>SUM(Table1[[#This Row],[Total Sales]]-Table1[[#This Row],[Operating Profit]])</f>
        <v>4215</v>
      </c>
      <c r="X7019">
        <f>SUM(Table1[[#This Row],[Total Sales]]-Table1[[#This Row],[Cost]])</f>
        <v>3053</v>
      </c>
      <c r="Y7019">
        <f>SUM(Table1[[#This Row],[profit/loss]])/SUM(Table1[profit/loss])</f>
        <v>9.1920420267989596E-6</v>
      </c>
    </row>
    <row r="7020" spans="1:25" x14ac:dyDescent="0.3">
      <c r="A7020" t="s">
        <v>29</v>
      </c>
      <c r="B7020" t="s">
        <v>82</v>
      </c>
      <c r="C7020">
        <v>1185732</v>
      </c>
      <c r="D7020" s="9">
        <v>44411</v>
      </c>
      <c r="E7020" s="8" t="str">
        <f>TEXT(Table1[[#This Row],[Invoice Date]],"dd-mm-yyyy")</f>
        <v>03-08-2021</v>
      </c>
      <c r="F7020" s="1" t="str">
        <f t="shared" si="436"/>
        <v>August</v>
      </c>
      <c r="G7020" s="1" t="str">
        <f t="shared" si="437"/>
        <v>2021</v>
      </c>
      <c r="H7020" s="1" t="str">
        <f t="shared" si="438"/>
        <v>Tuesday</v>
      </c>
      <c r="I7020" s="1" t="str">
        <f t="shared" si="439"/>
        <v>03</v>
      </c>
      <c r="J7020" t="s">
        <v>35</v>
      </c>
      <c r="K7020" t="s">
        <v>113</v>
      </c>
      <c r="L7020" t="s">
        <v>114</v>
      </c>
      <c r="M7020" t="s">
        <v>18</v>
      </c>
      <c r="N7020">
        <v>43</v>
      </c>
      <c r="O7020">
        <v>84</v>
      </c>
      <c r="P7020">
        <v>3612</v>
      </c>
      <c r="Q7020">
        <v>1698</v>
      </c>
      <c r="R7020">
        <v>0.47</v>
      </c>
      <c r="S7020" t="s">
        <v>82</v>
      </c>
      <c r="T7020" t="str">
        <f>IF(Table1[[#This Row],[Units Sold]]&gt; 700,"High Units","low Units")</f>
        <v>low Units</v>
      </c>
      <c r="U7020">
        <f>SUM(Table1[[#This Row],[Operating Profit]])/SUM(Table1[Operating Profit])*100</f>
        <v>5.1123771246330287E-4</v>
      </c>
      <c r="V7020">
        <f>SUM(Table1[[#This Row],[Price per Unit]]*Table1[[#This Row],[Units Sold]])</f>
        <v>3612</v>
      </c>
      <c r="W7020">
        <f>SUM(Table1[[#This Row],[Total Sales]]-Table1[[#This Row],[Operating Profit]])</f>
        <v>1914</v>
      </c>
      <c r="X7020">
        <f>SUM(Table1[[#This Row],[Total Sales]]-Table1[[#This Row],[Cost]])</f>
        <v>1698</v>
      </c>
      <c r="Y7020">
        <f>SUM(Table1[[#This Row],[profit/loss]])/SUM(Table1[profit/loss])</f>
        <v>5.1123771246330284E-6</v>
      </c>
    </row>
    <row r="7021" spans="1:25" x14ac:dyDescent="0.3">
      <c r="A7021" t="s">
        <v>29</v>
      </c>
      <c r="B7021" t="s">
        <v>82</v>
      </c>
      <c r="C7021">
        <v>1185732</v>
      </c>
      <c r="D7021" s="9">
        <v>44411</v>
      </c>
      <c r="E7021" s="8" t="str">
        <f>TEXT(Table1[[#This Row],[Invoice Date]],"dd-mm-yyyy")</f>
        <v>03-08-2021</v>
      </c>
      <c r="F7021" s="1" t="str">
        <f t="shared" si="436"/>
        <v>August</v>
      </c>
      <c r="G7021" s="1" t="str">
        <f t="shared" si="437"/>
        <v>2021</v>
      </c>
      <c r="H7021" s="1" t="str">
        <f t="shared" si="438"/>
        <v>Tuesday</v>
      </c>
      <c r="I7021" s="1" t="str">
        <f t="shared" si="439"/>
        <v>03</v>
      </c>
      <c r="J7021" t="s">
        <v>35</v>
      </c>
      <c r="K7021" t="s">
        <v>113</v>
      </c>
      <c r="L7021" t="s">
        <v>114</v>
      </c>
      <c r="M7021" t="s">
        <v>19</v>
      </c>
      <c r="N7021">
        <v>39</v>
      </c>
      <c r="O7021">
        <v>56</v>
      </c>
      <c r="P7021">
        <v>2184</v>
      </c>
      <c r="Q7021">
        <v>874</v>
      </c>
      <c r="R7021">
        <v>0.4</v>
      </c>
      <c r="S7021" t="s">
        <v>82</v>
      </c>
      <c r="T7021" t="str">
        <f>IF(Table1[[#This Row],[Units Sold]]&gt; 700,"High Units","low Units")</f>
        <v>low Units</v>
      </c>
      <c r="U7021">
        <f>SUM(Table1[[#This Row],[Operating Profit]])/SUM(Table1[Operating Profit])*100</f>
        <v>2.6314591324671767E-4</v>
      </c>
      <c r="V7021">
        <f>SUM(Table1[[#This Row],[Price per Unit]]*Table1[[#This Row],[Units Sold]])</f>
        <v>2184</v>
      </c>
      <c r="W7021">
        <f>SUM(Table1[[#This Row],[Total Sales]]-Table1[[#This Row],[Operating Profit]])</f>
        <v>1310</v>
      </c>
      <c r="X7021">
        <f>SUM(Table1[[#This Row],[Total Sales]]-Table1[[#This Row],[Cost]])</f>
        <v>874</v>
      </c>
      <c r="Y7021">
        <f>SUM(Table1[[#This Row],[profit/loss]])/SUM(Table1[profit/loss])</f>
        <v>2.6314591324671769E-6</v>
      </c>
    </row>
    <row r="7022" spans="1:25" x14ac:dyDescent="0.3">
      <c r="A7022" t="s">
        <v>29</v>
      </c>
      <c r="B7022" t="s">
        <v>82</v>
      </c>
      <c r="C7022">
        <v>1185732</v>
      </c>
      <c r="D7022" s="9">
        <v>44411</v>
      </c>
      <c r="E7022" s="8" t="str">
        <f>TEXT(Table1[[#This Row],[Invoice Date]],"dd-mm-yyyy")</f>
        <v>03-08-2021</v>
      </c>
      <c r="F7022" s="1" t="str">
        <f t="shared" si="436"/>
        <v>August</v>
      </c>
      <c r="G7022" s="1" t="str">
        <f t="shared" si="437"/>
        <v>2021</v>
      </c>
      <c r="H7022" s="1" t="str">
        <f t="shared" si="438"/>
        <v>Tuesday</v>
      </c>
      <c r="I7022" s="1" t="str">
        <f t="shared" si="439"/>
        <v>03</v>
      </c>
      <c r="J7022" t="s">
        <v>35</v>
      </c>
      <c r="K7022" t="s">
        <v>113</v>
      </c>
      <c r="L7022" t="s">
        <v>114</v>
      </c>
      <c r="M7022" t="s">
        <v>20</v>
      </c>
      <c r="N7022">
        <v>39</v>
      </c>
      <c r="O7022">
        <v>50</v>
      </c>
      <c r="P7022">
        <v>1950</v>
      </c>
      <c r="Q7022">
        <v>878</v>
      </c>
      <c r="R7022">
        <v>0.45</v>
      </c>
      <c r="S7022" t="s">
        <v>82</v>
      </c>
      <c r="T7022" t="str">
        <f>IF(Table1[[#This Row],[Units Sold]]&gt; 700,"High Units","low Units")</f>
        <v>low Units</v>
      </c>
      <c r="U7022">
        <f>SUM(Table1[[#This Row],[Operating Profit]])/SUM(Table1[Operating Profit])*100</f>
        <v>2.6435024236912835E-4</v>
      </c>
      <c r="V7022">
        <f>SUM(Table1[[#This Row],[Price per Unit]]*Table1[[#This Row],[Units Sold]])</f>
        <v>1950</v>
      </c>
      <c r="W7022">
        <f>SUM(Table1[[#This Row],[Total Sales]]-Table1[[#This Row],[Operating Profit]])</f>
        <v>1072</v>
      </c>
      <c r="X7022">
        <f>SUM(Table1[[#This Row],[Total Sales]]-Table1[[#This Row],[Cost]])</f>
        <v>878</v>
      </c>
      <c r="Y7022">
        <f>SUM(Table1[[#This Row],[profit/loss]])/SUM(Table1[profit/loss])</f>
        <v>2.6435024236912833E-6</v>
      </c>
    </row>
    <row r="7023" spans="1:25" x14ac:dyDescent="0.3">
      <c r="A7023" t="s">
        <v>29</v>
      </c>
      <c r="B7023" t="s">
        <v>82</v>
      </c>
      <c r="C7023">
        <v>1185732</v>
      </c>
      <c r="D7023" s="9">
        <v>44411</v>
      </c>
      <c r="E7023" s="8" t="str">
        <f>TEXT(Table1[[#This Row],[Invoice Date]],"dd-mm-yyyy")</f>
        <v>03-08-2021</v>
      </c>
      <c r="F7023" s="1" t="str">
        <f t="shared" si="436"/>
        <v>August</v>
      </c>
      <c r="G7023" s="1" t="str">
        <f t="shared" si="437"/>
        <v>2021</v>
      </c>
      <c r="H7023" s="1" t="str">
        <f t="shared" si="438"/>
        <v>Tuesday</v>
      </c>
      <c r="I7023" s="1" t="str">
        <f t="shared" si="439"/>
        <v>03</v>
      </c>
      <c r="J7023" t="s">
        <v>35</v>
      </c>
      <c r="K7023" t="s">
        <v>113</v>
      </c>
      <c r="L7023" t="s">
        <v>114</v>
      </c>
      <c r="M7023" t="s">
        <v>21</v>
      </c>
      <c r="N7023">
        <v>48</v>
      </c>
      <c r="O7023">
        <v>46</v>
      </c>
      <c r="P7023">
        <v>2208</v>
      </c>
      <c r="Q7023">
        <v>1435</v>
      </c>
      <c r="R7023">
        <v>0.65</v>
      </c>
      <c r="S7023" t="s">
        <v>82</v>
      </c>
      <c r="T7023" t="str">
        <f>IF(Table1[[#This Row],[Units Sold]]&gt; 700,"High Units","low Units")</f>
        <v>low Units</v>
      </c>
      <c r="U7023">
        <f>SUM(Table1[[#This Row],[Operating Profit]])/SUM(Table1[Operating Profit])*100</f>
        <v>4.3205307266480544E-4</v>
      </c>
      <c r="V7023">
        <f>SUM(Table1[[#This Row],[Price per Unit]]*Table1[[#This Row],[Units Sold]])</f>
        <v>2208</v>
      </c>
      <c r="W7023">
        <f>SUM(Table1[[#This Row],[Total Sales]]-Table1[[#This Row],[Operating Profit]])</f>
        <v>773</v>
      </c>
      <c r="X7023">
        <f>SUM(Table1[[#This Row],[Total Sales]]-Table1[[#This Row],[Cost]])</f>
        <v>1435</v>
      </c>
      <c r="Y7023">
        <f>SUM(Table1[[#This Row],[profit/loss]])/SUM(Table1[profit/loss])</f>
        <v>4.3205307266480542E-6</v>
      </c>
    </row>
    <row r="7024" spans="1:25" x14ac:dyDescent="0.3">
      <c r="A7024" t="s">
        <v>29</v>
      </c>
      <c r="B7024" t="s">
        <v>82</v>
      </c>
      <c r="C7024">
        <v>1185732</v>
      </c>
      <c r="D7024" s="9">
        <v>44411</v>
      </c>
      <c r="E7024" s="8" t="str">
        <f>TEXT(Table1[[#This Row],[Invoice Date]],"dd-mm-yyyy")</f>
        <v>03-08-2021</v>
      </c>
      <c r="F7024" s="1" t="str">
        <f t="shared" si="436"/>
        <v>August</v>
      </c>
      <c r="G7024" s="1" t="str">
        <f t="shared" si="437"/>
        <v>2021</v>
      </c>
      <c r="H7024" s="1" t="str">
        <f t="shared" si="438"/>
        <v>Tuesday</v>
      </c>
      <c r="I7024" s="1" t="str">
        <f t="shared" si="439"/>
        <v>03</v>
      </c>
      <c r="J7024" t="s">
        <v>35</v>
      </c>
      <c r="K7024" t="s">
        <v>113</v>
      </c>
      <c r="L7024" t="s">
        <v>114</v>
      </c>
      <c r="M7024" t="s">
        <v>22</v>
      </c>
      <c r="N7024">
        <v>52</v>
      </c>
      <c r="O7024">
        <v>102</v>
      </c>
      <c r="P7024">
        <v>5304</v>
      </c>
      <c r="Q7024">
        <v>2705</v>
      </c>
      <c r="R7024">
        <v>0.51</v>
      </c>
      <c r="S7024" t="s">
        <v>82</v>
      </c>
      <c r="T7024" t="str">
        <f>IF(Table1[[#This Row],[Units Sold]]&gt; 700,"High Units","low Units")</f>
        <v>low Units</v>
      </c>
      <c r="U7024">
        <f>SUM(Table1[[#This Row],[Operating Profit]])/SUM(Table1[Operating Profit])*100</f>
        <v>8.1442756903017319E-4</v>
      </c>
      <c r="V7024">
        <f>SUM(Table1[[#This Row],[Price per Unit]]*Table1[[#This Row],[Units Sold]])</f>
        <v>5304</v>
      </c>
      <c r="W7024">
        <f>SUM(Table1[[#This Row],[Total Sales]]-Table1[[#This Row],[Operating Profit]])</f>
        <v>2599</v>
      </c>
      <c r="X7024">
        <f>SUM(Table1[[#This Row],[Total Sales]]-Table1[[#This Row],[Cost]])</f>
        <v>2705</v>
      </c>
      <c r="Y7024">
        <f>SUM(Table1[[#This Row],[profit/loss]])/SUM(Table1[profit/loss])</f>
        <v>8.1442756903017324E-6</v>
      </c>
    </row>
    <row r="7025" spans="1:25" x14ac:dyDescent="0.3">
      <c r="A7025" t="s">
        <v>29</v>
      </c>
      <c r="B7025" t="s">
        <v>82</v>
      </c>
      <c r="C7025">
        <v>1185732</v>
      </c>
      <c r="D7025" s="9">
        <v>44443</v>
      </c>
      <c r="E7025" s="8" t="str">
        <f>TEXT(Table1[[#This Row],[Invoice Date]],"dd-mm-yyyy")</f>
        <v>04-09-2021</v>
      </c>
      <c r="F7025" s="1" t="str">
        <f t="shared" si="436"/>
        <v>September</v>
      </c>
      <c r="G7025" s="1" t="str">
        <f t="shared" si="437"/>
        <v>2021</v>
      </c>
      <c r="H7025" s="1" t="str">
        <f t="shared" si="438"/>
        <v>Saturday</v>
      </c>
      <c r="I7025" s="1" t="str">
        <f t="shared" si="439"/>
        <v>04</v>
      </c>
      <c r="J7025" t="s">
        <v>35</v>
      </c>
      <c r="K7025" t="s">
        <v>113</v>
      </c>
      <c r="L7025" t="s">
        <v>114</v>
      </c>
      <c r="M7025" t="s">
        <v>16</v>
      </c>
      <c r="N7025">
        <v>33</v>
      </c>
      <c r="O7025">
        <v>143</v>
      </c>
      <c r="P7025">
        <v>4719</v>
      </c>
      <c r="Q7025">
        <v>1935</v>
      </c>
      <c r="R7025">
        <v>0.41</v>
      </c>
      <c r="S7025" t="s">
        <v>82</v>
      </c>
      <c r="T7025" t="str">
        <f>IF(Table1[[#This Row],[Units Sold]]&gt; 700,"High Units","low Units")</f>
        <v>low Units</v>
      </c>
      <c r="U7025">
        <f>SUM(Table1[[#This Row],[Operating Profit]])/SUM(Table1[Operating Profit])*100</f>
        <v>5.8259421296613125E-4</v>
      </c>
      <c r="V7025">
        <f>SUM(Table1[[#This Row],[Price per Unit]]*Table1[[#This Row],[Units Sold]])</f>
        <v>4719</v>
      </c>
      <c r="W7025">
        <f>SUM(Table1[[#This Row],[Total Sales]]-Table1[[#This Row],[Operating Profit]])</f>
        <v>2784</v>
      </c>
      <c r="X7025">
        <f>SUM(Table1[[#This Row],[Total Sales]]-Table1[[#This Row],[Cost]])</f>
        <v>1935</v>
      </c>
      <c r="Y7025">
        <f>SUM(Table1[[#This Row],[profit/loss]])/SUM(Table1[profit/loss])</f>
        <v>5.8259421296613127E-6</v>
      </c>
    </row>
    <row r="7026" spans="1:25" x14ac:dyDescent="0.3">
      <c r="A7026" t="s">
        <v>29</v>
      </c>
      <c r="B7026" t="s">
        <v>82</v>
      </c>
      <c r="C7026">
        <v>1185732</v>
      </c>
      <c r="D7026" s="9">
        <v>44443</v>
      </c>
      <c r="E7026" s="8" t="str">
        <f>TEXT(Table1[[#This Row],[Invoice Date]],"dd-mm-yyyy")</f>
        <v>04-09-2021</v>
      </c>
      <c r="F7026" s="1" t="str">
        <f t="shared" si="436"/>
        <v>September</v>
      </c>
      <c r="G7026" s="1" t="str">
        <f t="shared" si="437"/>
        <v>2021</v>
      </c>
      <c r="H7026" s="1" t="str">
        <f t="shared" si="438"/>
        <v>Saturday</v>
      </c>
      <c r="I7026" s="1" t="str">
        <f t="shared" si="439"/>
        <v>04</v>
      </c>
      <c r="J7026" t="s">
        <v>35</v>
      </c>
      <c r="K7026" t="s">
        <v>113</v>
      </c>
      <c r="L7026" t="s">
        <v>114</v>
      </c>
      <c r="M7026" t="s">
        <v>18</v>
      </c>
      <c r="N7026">
        <v>29</v>
      </c>
      <c r="O7026">
        <v>65</v>
      </c>
      <c r="P7026">
        <v>1885</v>
      </c>
      <c r="Q7026">
        <v>848</v>
      </c>
      <c r="R7026">
        <v>0.45</v>
      </c>
      <c r="S7026" t="s">
        <v>82</v>
      </c>
      <c r="T7026" t="str">
        <f>IF(Table1[[#This Row],[Units Sold]]&gt; 700,"High Units","low Units")</f>
        <v>low Units</v>
      </c>
      <c r="U7026">
        <f>SUM(Table1[[#This Row],[Operating Profit]])/SUM(Table1[Operating Profit])*100</f>
        <v>2.5531777395104873E-4</v>
      </c>
      <c r="V7026">
        <f>SUM(Table1[[#This Row],[Price per Unit]]*Table1[[#This Row],[Units Sold]])</f>
        <v>1885</v>
      </c>
      <c r="W7026">
        <f>SUM(Table1[[#This Row],[Total Sales]]-Table1[[#This Row],[Operating Profit]])</f>
        <v>1037</v>
      </c>
      <c r="X7026">
        <f>SUM(Table1[[#This Row],[Total Sales]]-Table1[[#This Row],[Cost]])</f>
        <v>848</v>
      </c>
      <c r="Y7026">
        <f>SUM(Table1[[#This Row],[profit/loss]])/SUM(Table1[profit/loss])</f>
        <v>2.5531777395104875E-6</v>
      </c>
    </row>
    <row r="7027" spans="1:25" x14ac:dyDescent="0.3">
      <c r="A7027" t="s">
        <v>29</v>
      </c>
      <c r="B7027" t="s">
        <v>82</v>
      </c>
      <c r="C7027">
        <v>1185732</v>
      </c>
      <c r="D7027" s="9">
        <v>44443</v>
      </c>
      <c r="E7027" s="8" t="str">
        <f>TEXT(Table1[[#This Row],[Invoice Date]],"dd-mm-yyyy")</f>
        <v>04-09-2021</v>
      </c>
      <c r="F7027" s="1" t="str">
        <f t="shared" si="436"/>
        <v>September</v>
      </c>
      <c r="G7027" s="1" t="str">
        <f t="shared" si="437"/>
        <v>2021</v>
      </c>
      <c r="H7027" s="1" t="str">
        <f t="shared" si="438"/>
        <v>Saturday</v>
      </c>
      <c r="I7027" s="1" t="str">
        <f t="shared" si="439"/>
        <v>04</v>
      </c>
      <c r="J7027" t="s">
        <v>35</v>
      </c>
      <c r="K7027" t="s">
        <v>113</v>
      </c>
      <c r="L7027" t="s">
        <v>114</v>
      </c>
      <c r="M7027" t="s">
        <v>19</v>
      </c>
      <c r="N7027">
        <v>24</v>
      </c>
      <c r="O7027">
        <v>44</v>
      </c>
      <c r="P7027">
        <v>1056</v>
      </c>
      <c r="Q7027">
        <v>475</v>
      </c>
      <c r="R7027">
        <v>0.45</v>
      </c>
      <c r="S7027" t="s">
        <v>82</v>
      </c>
      <c r="T7027" t="str">
        <f>IF(Table1[[#This Row],[Units Sold]]&gt; 700,"High Units","low Units")</f>
        <v>low Units</v>
      </c>
      <c r="U7027">
        <f>SUM(Table1[[#This Row],[Operating Profit]])/SUM(Table1[Operating Profit])*100</f>
        <v>1.4301408328625963E-4</v>
      </c>
      <c r="V7027">
        <f>SUM(Table1[[#This Row],[Price per Unit]]*Table1[[#This Row],[Units Sold]])</f>
        <v>1056</v>
      </c>
      <c r="W7027">
        <f>SUM(Table1[[#This Row],[Total Sales]]-Table1[[#This Row],[Operating Profit]])</f>
        <v>581</v>
      </c>
      <c r="X7027">
        <f>SUM(Table1[[#This Row],[Total Sales]]-Table1[[#This Row],[Cost]])</f>
        <v>475</v>
      </c>
      <c r="Y7027">
        <f>SUM(Table1[[#This Row],[profit/loss]])/SUM(Table1[profit/loss])</f>
        <v>1.4301408328625963E-6</v>
      </c>
    </row>
    <row r="7028" spans="1:25" x14ac:dyDescent="0.3">
      <c r="A7028" t="s">
        <v>29</v>
      </c>
      <c r="B7028" t="s">
        <v>82</v>
      </c>
      <c r="C7028">
        <v>1185732</v>
      </c>
      <c r="D7028" s="9">
        <v>44443</v>
      </c>
      <c r="E7028" s="8" t="str">
        <f>TEXT(Table1[[#This Row],[Invoice Date]],"dd-mm-yyyy")</f>
        <v>04-09-2021</v>
      </c>
      <c r="F7028" s="1" t="str">
        <f t="shared" si="436"/>
        <v>September</v>
      </c>
      <c r="G7028" s="1" t="str">
        <f t="shared" si="437"/>
        <v>2021</v>
      </c>
      <c r="H7028" s="1" t="str">
        <f t="shared" si="438"/>
        <v>Saturday</v>
      </c>
      <c r="I7028" s="1" t="str">
        <f t="shared" si="439"/>
        <v>04</v>
      </c>
      <c r="J7028" t="s">
        <v>35</v>
      </c>
      <c r="K7028" t="s">
        <v>113</v>
      </c>
      <c r="L7028" t="s">
        <v>114</v>
      </c>
      <c r="M7028" t="s">
        <v>20</v>
      </c>
      <c r="N7028">
        <v>23</v>
      </c>
      <c r="O7028">
        <v>34</v>
      </c>
      <c r="P7028">
        <v>782</v>
      </c>
      <c r="Q7028">
        <v>352</v>
      </c>
      <c r="R7028">
        <v>0.45</v>
      </c>
      <c r="S7028" t="s">
        <v>82</v>
      </c>
      <c r="T7028" t="str">
        <f>IF(Table1[[#This Row],[Units Sold]]&gt; 700,"High Units","low Units")</f>
        <v>low Units</v>
      </c>
      <c r="U7028">
        <f>SUM(Table1[[#This Row],[Operating Profit]])/SUM(Table1[Operating Profit])*100</f>
        <v>1.0598096277213345E-4</v>
      </c>
      <c r="V7028">
        <f>SUM(Table1[[#This Row],[Price per Unit]]*Table1[[#This Row],[Units Sold]])</f>
        <v>782</v>
      </c>
      <c r="W7028">
        <f>SUM(Table1[[#This Row],[Total Sales]]-Table1[[#This Row],[Operating Profit]])</f>
        <v>430</v>
      </c>
      <c r="X7028">
        <f>SUM(Table1[[#This Row],[Total Sales]]-Table1[[#This Row],[Cost]])</f>
        <v>352</v>
      </c>
      <c r="Y7028">
        <f>SUM(Table1[[#This Row],[profit/loss]])/SUM(Table1[profit/loss])</f>
        <v>1.0598096277213344E-6</v>
      </c>
    </row>
    <row r="7029" spans="1:25" x14ac:dyDescent="0.3">
      <c r="A7029" t="s">
        <v>29</v>
      </c>
      <c r="B7029" t="s">
        <v>82</v>
      </c>
      <c r="C7029">
        <v>1185732</v>
      </c>
      <c r="D7029" s="9">
        <v>44443</v>
      </c>
      <c r="E7029" s="8" t="str">
        <f>TEXT(Table1[[#This Row],[Invoice Date]],"dd-mm-yyyy")</f>
        <v>04-09-2021</v>
      </c>
      <c r="F7029" s="1" t="str">
        <f t="shared" si="436"/>
        <v>September</v>
      </c>
      <c r="G7029" s="1" t="str">
        <f t="shared" si="437"/>
        <v>2021</v>
      </c>
      <c r="H7029" s="1" t="str">
        <f t="shared" si="438"/>
        <v>Saturday</v>
      </c>
      <c r="I7029" s="1" t="str">
        <f t="shared" si="439"/>
        <v>04</v>
      </c>
      <c r="J7029" t="s">
        <v>35</v>
      </c>
      <c r="K7029" t="s">
        <v>113</v>
      </c>
      <c r="L7029" t="s">
        <v>114</v>
      </c>
      <c r="M7029" t="s">
        <v>21</v>
      </c>
      <c r="N7029">
        <v>33</v>
      </c>
      <c r="O7029">
        <v>33</v>
      </c>
      <c r="P7029">
        <v>1089</v>
      </c>
      <c r="Q7029">
        <v>708</v>
      </c>
      <c r="R7029">
        <v>0.65</v>
      </c>
      <c r="S7029" t="s">
        <v>82</v>
      </c>
      <c r="T7029" t="str">
        <f>IF(Table1[[#This Row],[Units Sold]]&gt; 700,"High Units","low Units")</f>
        <v>low Units</v>
      </c>
      <c r="U7029">
        <f>SUM(Table1[[#This Row],[Operating Profit]])/SUM(Table1[Operating Profit])*100</f>
        <v>2.1316625466667751E-4</v>
      </c>
      <c r="V7029">
        <f>SUM(Table1[[#This Row],[Price per Unit]]*Table1[[#This Row],[Units Sold]])</f>
        <v>1089</v>
      </c>
      <c r="W7029">
        <f>SUM(Table1[[#This Row],[Total Sales]]-Table1[[#This Row],[Operating Profit]])</f>
        <v>381</v>
      </c>
      <c r="X7029">
        <f>SUM(Table1[[#This Row],[Total Sales]]-Table1[[#This Row],[Cost]])</f>
        <v>708</v>
      </c>
      <c r="Y7029">
        <f>SUM(Table1[[#This Row],[profit/loss]])/SUM(Table1[profit/loss])</f>
        <v>2.1316625466667752E-6</v>
      </c>
    </row>
    <row r="7030" spans="1:25" x14ac:dyDescent="0.3">
      <c r="A7030" t="s">
        <v>29</v>
      </c>
      <c r="B7030" t="s">
        <v>82</v>
      </c>
      <c r="C7030">
        <v>1185732</v>
      </c>
      <c r="D7030" s="9">
        <v>44443</v>
      </c>
      <c r="E7030" s="8" t="str">
        <f>TEXT(Table1[[#This Row],[Invoice Date]],"dd-mm-yyyy")</f>
        <v>04-09-2021</v>
      </c>
      <c r="F7030" s="1" t="str">
        <f t="shared" si="436"/>
        <v>September</v>
      </c>
      <c r="G7030" s="1" t="str">
        <f t="shared" si="437"/>
        <v>2021</v>
      </c>
      <c r="H7030" s="1" t="str">
        <f t="shared" si="438"/>
        <v>Saturday</v>
      </c>
      <c r="I7030" s="1" t="str">
        <f t="shared" si="439"/>
        <v>04</v>
      </c>
      <c r="J7030" t="s">
        <v>35</v>
      </c>
      <c r="K7030" t="s">
        <v>113</v>
      </c>
      <c r="L7030" t="s">
        <v>114</v>
      </c>
      <c r="M7030" t="s">
        <v>22</v>
      </c>
      <c r="N7030">
        <v>38</v>
      </c>
      <c r="O7030">
        <v>52</v>
      </c>
      <c r="P7030">
        <v>1976</v>
      </c>
      <c r="Q7030">
        <v>988</v>
      </c>
      <c r="R7030">
        <v>0.5</v>
      </c>
      <c r="S7030" t="s">
        <v>82</v>
      </c>
      <c r="T7030" t="str">
        <f>IF(Table1[[#This Row],[Units Sold]]&gt; 700,"High Units","low Units")</f>
        <v>low Units</v>
      </c>
      <c r="U7030">
        <f>SUM(Table1[[#This Row],[Operating Profit]])/SUM(Table1[Operating Profit])*100</f>
        <v>2.9746929323542002E-4</v>
      </c>
      <c r="V7030">
        <f>SUM(Table1[[#This Row],[Price per Unit]]*Table1[[#This Row],[Units Sold]])</f>
        <v>1976</v>
      </c>
      <c r="W7030">
        <f>SUM(Table1[[#This Row],[Total Sales]]-Table1[[#This Row],[Operating Profit]])</f>
        <v>988</v>
      </c>
      <c r="X7030">
        <f>SUM(Table1[[#This Row],[Total Sales]]-Table1[[#This Row],[Cost]])</f>
        <v>988</v>
      </c>
      <c r="Y7030">
        <f>SUM(Table1[[#This Row],[profit/loss]])/SUM(Table1[profit/loss])</f>
        <v>2.9746929323542002E-6</v>
      </c>
    </row>
    <row r="7031" spans="1:25" x14ac:dyDescent="0.3">
      <c r="A7031" t="s">
        <v>29</v>
      </c>
      <c r="B7031" t="s">
        <v>82</v>
      </c>
      <c r="C7031">
        <v>1185732</v>
      </c>
      <c r="D7031" s="9">
        <v>44472</v>
      </c>
      <c r="E7031" s="8" t="str">
        <f>TEXT(Table1[[#This Row],[Invoice Date]],"dd-mm-yyyy")</f>
        <v>03-10-2021</v>
      </c>
      <c r="F7031" s="1" t="str">
        <f t="shared" si="436"/>
        <v>October</v>
      </c>
      <c r="G7031" s="1" t="str">
        <f t="shared" si="437"/>
        <v>2021</v>
      </c>
      <c r="H7031" s="1" t="str">
        <f t="shared" si="438"/>
        <v>Sunday</v>
      </c>
      <c r="I7031" s="1" t="str">
        <f t="shared" si="439"/>
        <v>03</v>
      </c>
      <c r="J7031" t="s">
        <v>35</v>
      </c>
      <c r="K7031" t="s">
        <v>113</v>
      </c>
      <c r="L7031" t="s">
        <v>114</v>
      </c>
      <c r="M7031" t="s">
        <v>16</v>
      </c>
      <c r="N7031">
        <v>43</v>
      </c>
      <c r="O7031">
        <v>113</v>
      </c>
      <c r="P7031">
        <v>4859</v>
      </c>
      <c r="Q7031">
        <v>2041</v>
      </c>
      <c r="R7031">
        <v>0.42</v>
      </c>
      <c r="S7031" t="s">
        <v>82</v>
      </c>
      <c r="T7031" t="str">
        <f>IF(Table1[[#This Row],[Units Sold]]&gt; 700,"High Units","low Units")</f>
        <v>low Units</v>
      </c>
      <c r="U7031">
        <f>SUM(Table1[[#This Row],[Operating Profit]])/SUM(Table1[Operating Profit])*100</f>
        <v>6.1450893471001234E-4</v>
      </c>
      <c r="V7031">
        <f>SUM(Table1[[#This Row],[Price per Unit]]*Table1[[#This Row],[Units Sold]])</f>
        <v>4859</v>
      </c>
      <c r="W7031">
        <f>SUM(Table1[[#This Row],[Total Sales]]-Table1[[#This Row],[Operating Profit]])</f>
        <v>2818</v>
      </c>
      <c r="X7031">
        <f>SUM(Table1[[#This Row],[Total Sales]]-Table1[[#This Row],[Cost]])</f>
        <v>2041</v>
      </c>
      <c r="Y7031">
        <f>SUM(Table1[[#This Row],[profit/loss]])/SUM(Table1[profit/loss])</f>
        <v>6.1450893471001238E-6</v>
      </c>
    </row>
    <row r="7032" spans="1:25" x14ac:dyDescent="0.3">
      <c r="A7032" t="s">
        <v>29</v>
      </c>
      <c r="B7032" t="s">
        <v>82</v>
      </c>
      <c r="C7032">
        <v>1185732</v>
      </c>
      <c r="D7032" s="9">
        <v>44472</v>
      </c>
      <c r="E7032" s="8" t="str">
        <f>TEXT(Table1[[#This Row],[Invoice Date]],"dd-mm-yyyy")</f>
        <v>03-10-2021</v>
      </c>
      <c r="F7032" s="1" t="str">
        <f t="shared" si="436"/>
        <v>October</v>
      </c>
      <c r="G7032" s="1" t="str">
        <f t="shared" si="437"/>
        <v>2021</v>
      </c>
      <c r="H7032" s="1" t="str">
        <f t="shared" si="438"/>
        <v>Sunday</v>
      </c>
      <c r="I7032" s="1" t="str">
        <f t="shared" si="439"/>
        <v>03</v>
      </c>
      <c r="J7032" t="s">
        <v>35</v>
      </c>
      <c r="K7032" t="s">
        <v>113</v>
      </c>
      <c r="L7032" t="s">
        <v>114</v>
      </c>
      <c r="M7032" t="s">
        <v>18</v>
      </c>
      <c r="N7032">
        <v>33</v>
      </c>
      <c r="O7032">
        <v>68</v>
      </c>
      <c r="P7032">
        <v>2244</v>
      </c>
      <c r="Q7032">
        <v>1077</v>
      </c>
      <c r="R7032">
        <v>0.48</v>
      </c>
      <c r="S7032" t="s">
        <v>82</v>
      </c>
      <c r="T7032" t="str">
        <f>IF(Table1[[#This Row],[Units Sold]]&gt; 700,"High Units","low Units")</f>
        <v>low Units</v>
      </c>
      <c r="U7032">
        <f>SUM(Table1[[#This Row],[Operating Profit]])/SUM(Table1[Operating Profit])*100</f>
        <v>3.2426561620905602E-4</v>
      </c>
      <c r="V7032">
        <f>SUM(Table1[[#This Row],[Price per Unit]]*Table1[[#This Row],[Units Sold]])</f>
        <v>2244</v>
      </c>
      <c r="W7032">
        <f>SUM(Table1[[#This Row],[Total Sales]]-Table1[[#This Row],[Operating Profit]])</f>
        <v>1167</v>
      </c>
      <c r="X7032">
        <f>SUM(Table1[[#This Row],[Total Sales]]-Table1[[#This Row],[Cost]])</f>
        <v>1077</v>
      </c>
      <c r="Y7032">
        <f>SUM(Table1[[#This Row],[profit/loss]])/SUM(Table1[profit/loss])</f>
        <v>3.2426561620905604E-6</v>
      </c>
    </row>
    <row r="7033" spans="1:25" x14ac:dyDescent="0.3">
      <c r="A7033" t="s">
        <v>29</v>
      </c>
      <c r="B7033" t="s">
        <v>82</v>
      </c>
      <c r="C7033">
        <v>1185732</v>
      </c>
      <c r="D7033" s="9">
        <v>44472</v>
      </c>
      <c r="E7033" s="8" t="str">
        <f>TEXT(Table1[[#This Row],[Invoice Date]],"dd-mm-yyyy")</f>
        <v>03-10-2021</v>
      </c>
      <c r="F7033" s="1" t="str">
        <f t="shared" si="436"/>
        <v>October</v>
      </c>
      <c r="G7033" s="1" t="str">
        <f t="shared" si="437"/>
        <v>2021</v>
      </c>
      <c r="H7033" s="1" t="str">
        <f t="shared" si="438"/>
        <v>Sunday</v>
      </c>
      <c r="I7033" s="1" t="str">
        <f t="shared" si="439"/>
        <v>03</v>
      </c>
      <c r="J7033" t="s">
        <v>35</v>
      </c>
      <c r="K7033" t="s">
        <v>113</v>
      </c>
      <c r="L7033" t="s">
        <v>114</v>
      </c>
      <c r="M7033" t="s">
        <v>19</v>
      </c>
      <c r="N7033">
        <v>34</v>
      </c>
      <c r="O7033">
        <v>33</v>
      </c>
      <c r="P7033">
        <v>1122</v>
      </c>
      <c r="Q7033">
        <v>482</v>
      </c>
      <c r="R7033">
        <v>0.43</v>
      </c>
      <c r="S7033" t="s">
        <v>82</v>
      </c>
      <c r="T7033" t="str">
        <f>IF(Table1[[#This Row],[Units Sold]]&gt; 700,"High Units","low Units")</f>
        <v>low Units</v>
      </c>
      <c r="U7033">
        <f>SUM(Table1[[#This Row],[Operating Profit]])/SUM(Table1[Operating Profit])*100</f>
        <v>1.4512165925047819E-4</v>
      </c>
      <c r="V7033">
        <f>SUM(Table1[[#This Row],[Price per Unit]]*Table1[[#This Row],[Units Sold]])</f>
        <v>1122</v>
      </c>
      <c r="W7033">
        <f>SUM(Table1[[#This Row],[Total Sales]]-Table1[[#This Row],[Operating Profit]])</f>
        <v>640</v>
      </c>
      <c r="X7033">
        <f>SUM(Table1[[#This Row],[Total Sales]]-Table1[[#This Row],[Cost]])</f>
        <v>482</v>
      </c>
      <c r="Y7033">
        <f>SUM(Table1[[#This Row],[profit/loss]])/SUM(Table1[profit/loss])</f>
        <v>1.4512165925047819E-6</v>
      </c>
    </row>
    <row r="7034" spans="1:25" x14ac:dyDescent="0.3">
      <c r="A7034" t="s">
        <v>29</v>
      </c>
      <c r="B7034" t="s">
        <v>82</v>
      </c>
      <c r="C7034">
        <v>1185732</v>
      </c>
      <c r="D7034" s="9">
        <v>44472</v>
      </c>
      <c r="E7034" s="8" t="str">
        <f>TEXT(Table1[[#This Row],[Invoice Date]],"dd-mm-yyyy")</f>
        <v>03-10-2021</v>
      </c>
      <c r="F7034" s="1" t="str">
        <f t="shared" si="436"/>
        <v>October</v>
      </c>
      <c r="G7034" s="1" t="str">
        <f t="shared" si="437"/>
        <v>2021</v>
      </c>
      <c r="H7034" s="1" t="str">
        <f t="shared" si="438"/>
        <v>Sunday</v>
      </c>
      <c r="I7034" s="1" t="str">
        <f t="shared" si="439"/>
        <v>03</v>
      </c>
      <c r="J7034" t="s">
        <v>35</v>
      </c>
      <c r="K7034" t="s">
        <v>113</v>
      </c>
      <c r="L7034" t="s">
        <v>114</v>
      </c>
      <c r="M7034" t="s">
        <v>20</v>
      </c>
      <c r="N7034">
        <v>32</v>
      </c>
      <c r="O7034">
        <v>33</v>
      </c>
      <c r="P7034">
        <v>1056</v>
      </c>
      <c r="Q7034">
        <v>433</v>
      </c>
      <c r="R7034">
        <v>0.41</v>
      </c>
      <c r="S7034" t="s">
        <v>82</v>
      </c>
      <c r="T7034" t="str">
        <f>IF(Table1[[#This Row],[Units Sold]]&gt; 700,"High Units","low Units")</f>
        <v>low Units</v>
      </c>
      <c r="U7034">
        <f>SUM(Table1[[#This Row],[Operating Profit]])/SUM(Table1[Operating Profit])*100</f>
        <v>1.3036862750094824E-4</v>
      </c>
      <c r="V7034">
        <f>SUM(Table1[[#This Row],[Price per Unit]]*Table1[[#This Row],[Units Sold]])</f>
        <v>1056</v>
      </c>
      <c r="W7034">
        <f>SUM(Table1[[#This Row],[Total Sales]]-Table1[[#This Row],[Operating Profit]])</f>
        <v>623</v>
      </c>
      <c r="X7034">
        <f>SUM(Table1[[#This Row],[Total Sales]]-Table1[[#This Row],[Cost]])</f>
        <v>433</v>
      </c>
      <c r="Y7034">
        <f>SUM(Table1[[#This Row],[profit/loss]])/SUM(Table1[profit/loss])</f>
        <v>1.3036862750094825E-6</v>
      </c>
    </row>
    <row r="7035" spans="1:25" x14ac:dyDescent="0.3">
      <c r="A7035" t="s">
        <v>29</v>
      </c>
      <c r="B7035" t="s">
        <v>82</v>
      </c>
      <c r="C7035">
        <v>1185732</v>
      </c>
      <c r="D7035" s="9">
        <v>44472</v>
      </c>
      <c r="E7035" s="8" t="str">
        <f>TEXT(Table1[[#This Row],[Invoice Date]],"dd-mm-yyyy")</f>
        <v>03-10-2021</v>
      </c>
      <c r="F7035" s="1" t="str">
        <f t="shared" si="436"/>
        <v>October</v>
      </c>
      <c r="G7035" s="1" t="str">
        <f t="shared" si="437"/>
        <v>2021</v>
      </c>
      <c r="H7035" s="1" t="str">
        <f t="shared" si="438"/>
        <v>Sunday</v>
      </c>
      <c r="I7035" s="1" t="str">
        <f t="shared" si="439"/>
        <v>03</v>
      </c>
      <c r="J7035" t="s">
        <v>35</v>
      </c>
      <c r="K7035" t="s">
        <v>113</v>
      </c>
      <c r="L7035" t="s">
        <v>114</v>
      </c>
      <c r="M7035" t="s">
        <v>21</v>
      </c>
      <c r="N7035">
        <v>44</v>
      </c>
      <c r="O7035">
        <v>33</v>
      </c>
      <c r="P7035">
        <v>1452</v>
      </c>
      <c r="Q7035">
        <v>915</v>
      </c>
      <c r="R7035">
        <v>0.63</v>
      </c>
      <c r="S7035" t="s">
        <v>82</v>
      </c>
      <c r="T7035" t="str">
        <f>IF(Table1[[#This Row],[Units Sold]]&gt; 700,"High Units","low Units")</f>
        <v>low Units</v>
      </c>
      <c r="U7035">
        <f>SUM(Table1[[#This Row],[Operating Profit]])/SUM(Table1[Operating Profit])*100</f>
        <v>2.754902867514264E-4</v>
      </c>
      <c r="V7035">
        <f>SUM(Table1[[#This Row],[Price per Unit]]*Table1[[#This Row],[Units Sold]])</f>
        <v>1452</v>
      </c>
      <c r="W7035">
        <f>SUM(Table1[[#This Row],[Total Sales]]-Table1[[#This Row],[Operating Profit]])</f>
        <v>537</v>
      </c>
      <c r="X7035">
        <f>SUM(Table1[[#This Row],[Total Sales]]-Table1[[#This Row],[Cost]])</f>
        <v>915</v>
      </c>
      <c r="Y7035">
        <f>SUM(Table1[[#This Row],[profit/loss]])/SUM(Table1[profit/loss])</f>
        <v>2.7549028675142642E-6</v>
      </c>
    </row>
    <row r="7036" spans="1:25" x14ac:dyDescent="0.3">
      <c r="A7036" t="s">
        <v>29</v>
      </c>
      <c r="B7036" t="s">
        <v>82</v>
      </c>
      <c r="C7036">
        <v>1185732</v>
      </c>
      <c r="D7036" s="9">
        <v>44472</v>
      </c>
      <c r="E7036" s="8" t="str">
        <f>TEXT(Table1[[#This Row],[Invoice Date]],"dd-mm-yyyy")</f>
        <v>03-10-2021</v>
      </c>
      <c r="F7036" s="1" t="str">
        <f t="shared" si="436"/>
        <v>October</v>
      </c>
      <c r="G7036" s="1" t="str">
        <f t="shared" si="437"/>
        <v>2021</v>
      </c>
      <c r="H7036" s="1" t="str">
        <f t="shared" si="438"/>
        <v>Sunday</v>
      </c>
      <c r="I7036" s="1" t="str">
        <f t="shared" si="439"/>
        <v>03</v>
      </c>
      <c r="J7036" t="s">
        <v>35</v>
      </c>
      <c r="K7036" t="s">
        <v>113</v>
      </c>
      <c r="L7036" t="s">
        <v>114</v>
      </c>
      <c r="M7036" t="s">
        <v>22</v>
      </c>
      <c r="N7036">
        <v>46</v>
      </c>
      <c r="O7036">
        <v>65</v>
      </c>
      <c r="P7036">
        <v>2990</v>
      </c>
      <c r="Q7036">
        <v>1525</v>
      </c>
      <c r="R7036">
        <v>0.51</v>
      </c>
      <c r="S7036" t="s">
        <v>82</v>
      </c>
      <c r="T7036" t="str">
        <f>IF(Table1[[#This Row],[Units Sold]]&gt; 700,"High Units","low Units")</f>
        <v>low Units</v>
      </c>
      <c r="U7036">
        <f>SUM(Table1[[#This Row],[Operating Profit]])/SUM(Table1[Operating Profit])*100</f>
        <v>4.5915047791904404E-4</v>
      </c>
      <c r="V7036">
        <f>SUM(Table1[[#This Row],[Price per Unit]]*Table1[[#This Row],[Units Sold]])</f>
        <v>2990</v>
      </c>
      <c r="W7036">
        <f>SUM(Table1[[#This Row],[Total Sales]]-Table1[[#This Row],[Operating Profit]])</f>
        <v>1465</v>
      </c>
      <c r="X7036">
        <f>SUM(Table1[[#This Row],[Total Sales]]-Table1[[#This Row],[Cost]])</f>
        <v>1525</v>
      </c>
      <c r="Y7036">
        <f>SUM(Table1[[#This Row],[profit/loss]])/SUM(Table1[profit/loss])</f>
        <v>4.5915047791904406E-6</v>
      </c>
    </row>
    <row r="7037" spans="1:25" x14ac:dyDescent="0.3">
      <c r="A7037" t="s">
        <v>29</v>
      </c>
      <c r="B7037" t="s">
        <v>82</v>
      </c>
      <c r="C7037">
        <v>1185732</v>
      </c>
      <c r="D7037" s="9">
        <v>44503</v>
      </c>
      <c r="E7037" s="8" t="str">
        <f>TEXT(Table1[[#This Row],[Invoice Date]],"dd-mm-yyyy")</f>
        <v>03-11-2021</v>
      </c>
      <c r="F7037" s="1" t="str">
        <f t="shared" si="436"/>
        <v>November</v>
      </c>
      <c r="G7037" s="1" t="str">
        <f t="shared" si="437"/>
        <v>2021</v>
      </c>
      <c r="H7037" s="1" t="str">
        <f t="shared" si="438"/>
        <v>Wednesday</v>
      </c>
      <c r="I7037" s="1" t="str">
        <f t="shared" si="439"/>
        <v>03</v>
      </c>
      <c r="J7037" t="s">
        <v>35</v>
      </c>
      <c r="K7037" t="s">
        <v>113</v>
      </c>
      <c r="L7037" t="s">
        <v>114</v>
      </c>
      <c r="M7037" t="s">
        <v>16</v>
      </c>
      <c r="N7037">
        <v>41</v>
      </c>
      <c r="O7037">
        <v>104</v>
      </c>
      <c r="P7037">
        <v>4264</v>
      </c>
      <c r="Q7037">
        <v>1834</v>
      </c>
      <c r="R7037">
        <v>0.43</v>
      </c>
      <c r="S7037" t="s">
        <v>82</v>
      </c>
      <c r="T7037" t="str">
        <f>IF(Table1[[#This Row],[Units Sold]]&gt; 700,"High Units","low Units")</f>
        <v>low Units</v>
      </c>
      <c r="U7037">
        <f>SUM(Table1[[#This Row],[Operating Profit]])/SUM(Table1[Operating Profit])*100</f>
        <v>5.5218490262526343E-4</v>
      </c>
      <c r="V7037">
        <f>SUM(Table1[[#This Row],[Price per Unit]]*Table1[[#This Row],[Units Sold]])</f>
        <v>4264</v>
      </c>
      <c r="W7037">
        <f>SUM(Table1[[#This Row],[Total Sales]]-Table1[[#This Row],[Operating Profit]])</f>
        <v>2430</v>
      </c>
      <c r="X7037">
        <f>SUM(Table1[[#This Row],[Total Sales]]-Table1[[#This Row],[Cost]])</f>
        <v>1834</v>
      </c>
      <c r="Y7037">
        <f>SUM(Table1[[#This Row],[profit/loss]])/SUM(Table1[profit/loss])</f>
        <v>5.5218490262526343E-6</v>
      </c>
    </row>
    <row r="7038" spans="1:25" x14ac:dyDescent="0.3">
      <c r="A7038" t="s">
        <v>29</v>
      </c>
      <c r="B7038" t="s">
        <v>82</v>
      </c>
      <c r="C7038">
        <v>1185732</v>
      </c>
      <c r="D7038" s="9">
        <v>44503</v>
      </c>
      <c r="E7038" s="8" t="str">
        <f>TEXT(Table1[[#This Row],[Invoice Date]],"dd-mm-yyyy")</f>
        <v>03-11-2021</v>
      </c>
      <c r="F7038" s="1" t="str">
        <f t="shared" si="436"/>
        <v>November</v>
      </c>
      <c r="G7038" s="1" t="str">
        <f t="shared" si="437"/>
        <v>2021</v>
      </c>
      <c r="H7038" s="1" t="str">
        <f t="shared" si="438"/>
        <v>Wednesday</v>
      </c>
      <c r="I7038" s="1" t="str">
        <f t="shared" si="439"/>
        <v>03</v>
      </c>
      <c r="J7038" t="s">
        <v>35</v>
      </c>
      <c r="K7038" t="s">
        <v>113</v>
      </c>
      <c r="L7038" t="s">
        <v>114</v>
      </c>
      <c r="M7038" t="s">
        <v>18</v>
      </c>
      <c r="N7038">
        <v>32</v>
      </c>
      <c r="O7038">
        <v>78</v>
      </c>
      <c r="P7038">
        <v>2496</v>
      </c>
      <c r="Q7038">
        <v>1173</v>
      </c>
      <c r="R7038">
        <v>0.47</v>
      </c>
      <c r="S7038" t="s">
        <v>82</v>
      </c>
      <c r="T7038" t="str">
        <f>IF(Table1[[#This Row],[Units Sold]]&gt; 700,"High Units","low Units")</f>
        <v>low Units</v>
      </c>
      <c r="U7038">
        <f>SUM(Table1[[#This Row],[Operating Profit]])/SUM(Table1[Operating Profit])*100</f>
        <v>3.5316951514691061E-4</v>
      </c>
      <c r="V7038">
        <f>SUM(Table1[[#This Row],[Price per Unit]]*Table1[[#This Row],[Units Sold]])</f>
        <v>2496</v>
      </c>
      <c r="W7038">
        <f>SUM(Table1[[#This Row],[Total Sales]]-Table1[[#This Row],[Operating Profit]])</f>
        <v>1323</v>
      </c>
      <c r="X7038">
        <f>SUM(Table1[[#This Row],[Total Sales]]-Table1[[#This Row],[Cost]])</f>
        <v>1173</v>
      </c>
      <c r="Y7038">
        <f>SUM(Table1[[#This Row],[profit/loss]])/SUM(Table1[profit/loss])</f>
        <v>3.5316951514691062E-6</v>
      </c>
    </row>
    <row r="7039" spans="1:25" x14ac:dyDescent="0.3">
      <c r="A7039" t="s">
        <v>29</v>
      </c>
      <c r="B7039" t="s">
        <v>82</v>
      </c>
      <c r="C7039">
        <v>1185732</v>
      </c>
      <c r="D7039" s="9">
        <v>44503</v>
      </c>
      <c r="E7039" s="8" t="str">
        <f>TEXT(Table1[[#This Row],[Invoice Date]],"dd-mm-yyyy")</f>
        <v>03-11-2021</v>
      </c>
      <c r="F7039" s="1" t="str">
        <f t="shared" si="436"/>
        <v>November</v>
      </c>
      <c r="G7039" s="1" t="str">
        <f t="shared" si="437"/>
        <v>2021</v>
      </c>
      <c r="H7039" s="1" t="str">
        <f t="shared" si="438"/>
        <v>Wednesday</v>
      </c>
      <c r="I7039" s="1" t="str">
        <f t="shared" si="439"/>
        <v>03</v>
      </c>
      <c r="J7039" t="s">
        <v>35</v>
      </c>
      <c r="K7039" t="s">
        <v>113</v>
      </c>
      <c r="L7039" t="s">
        <v>114</v>
      </c>
      <c r="M7039" t="s">
        <v>19</v>
      </c>
      <c r="N7039">
        <v>33</v>
      </c>
      <c r="O7039">
        <v>69</v>
      </c>
      <c r="P7039">
        <v>2277</v>
      </c>
      <c r="Q7039">
        <v>956</v>
      </c>
      <c r="R7039">
        <v>0.42</v>
      </c>
      <c r="S7039" t="s">
        <v>82</v>
      </c>
      <c r="T7039" t="str">
        <f>IF(Table1[[#This Row],[Units Sold]]&gt; 700,"High Units","low Units")</f>
        <v>low Units</v>
      </c>
      <c r="U7039">
        <f>SUM(Table1[[#This Row],[Operating Profit]])/SUM(Table1[Operating Profit])*100</f>
        <v>2.8783466025613513E-4</v>
      </c>
      <c r="V7039">
        <f>SUM(Table1[[#This Row],[Price per Unit]]*Table1[[#This Row],[Units Sold]])</f>
        <v>2277</v>
      </c>
      <c r="W7039">
        <f>SUM(Table1[[#This Row],[Total Sales]]-Table1[[#This Row],[Operating Profit]])</f>
        <v>1321</v>
      </c>
      <c r="X7039">
        <f>SUM(Table1[[#This Row],[Total Sales]]-Table1[[#This Row],[Cost]])</f>
        <v>956</v>
      </c>
      <c r="Y7039">
        <f>SUM(Table1[[#This Row],[profit/loss]])/SUM(Table1[profit/loss])</f>
        <v>2.8783466025613515E-6</v>
      </c>
    </row>
    <row r="7040" spans="1:25" x14ac:dyDescent="0.3">
      <c r="A7040" t="s">
        <v>29</v>
      </c>
      <c r="B7040" t="s">
        <v>82</v>
      </c>
      <c r="C7040">
        <v>1185732</v>
      </c>
      <c r="D7040" s="9">
        <v>44503</v>
      </c>
      <c r="E7040" s="8" t="str">
        <f>TEXT(Table1[[#This Row],[Invoice Date]],"dd-mm-yyyy")</f>
        <v>03-11-2021</v>
      </c>
      <c r="F7040" s="1" t="str">
        <f t="shared" si="436"/>
        <v>November</v>
      </c>
      <c r="G7040" s="1" t="str">
        <f t="shared" si="437"/>
        <v>2021</v>
      </c>
      <c r="H7040" s="1" t="str">
        <f t="shared" si="438"/>
        <v>Wednesday</v>
      </c>
      <c r="I7040" s="1" t="str">
        <f t="shared" si="439"/>
        <v>03</v>
      </c>
      <c r="J7040" t="s">
        <v>35</v>
      </c>
      <c r="K7040" t="s">
        <v>113</v>
      </c>
      <c r="L7040" t="s">
        <v>114</v>
      </c>
      <c r="M7040" t="s">
        <v>20</v>
      </c>
      <c r="N7040">
        <v>33</v>
      </c>
      <c r="O7040">
        <v>65</v>
      </c>
      <c r="P7040">
        <v>2145</v>
      </c>
      <c r="Q7040">
        <v>965</v>
      </c>
      <c r="R7040">
        <v>0.45</v>
      </c>
      <c r="S7040" t="s">
        <v>82</v>
      </c>
      <c r="T7040" t="str">
        <f>IF(Table1[[#This Row],[Units Sold]]&gt; 700,"High Units","low Units")</f>
        <v>low Units</v>
      </c>
      <c r="U7040">
        <f>SUM(Table1[[#This Row],[Operating Profit]])/SUM(Table1[Operating Profit])*100</f>
        <v>2.9054440078155898E-4</v>
      </c>
      <c r="V7040">
        <f>SUM(Table1[[#This Row],[Price per Unit]]*Table1[[#This Row],[Units Sold]])</f>
        <v>2145</v>
      </c>
      <c r="W7040">
        <f>SUM(Table1[[#This Row],[Total Sales]]-Table1[[#This Row],[Operating Profit]])</f>
        <v>1180</v>
      </c>
      <c r="X7040">
        <f>SUM(Table1[[#This Row],[Total Sales]]-Table1[[#This Row],[Cost]])</f>
        <v>965</v>
      </c>
      <c r="Y7040">
        <f>SUM(Table1[[#This Row],[profit/loss]])/SUM(Table1[profit/loss])</f>
        <v>2.9054440078155901E-6</v>
      </c>
    </row>
    <row r="7041" spans="1:25" x14ac:dyDescent="0.3">
      <c r="A7041" t="s">
        <v>29</v>
      </c>
      <c r="B7041" t="s">
        <v>82</v>
      </c>
      <c r="C7041">
        <v>1185732</v>
      </c>
      <c r="D7041" s="9">
        <v>44503</v>
      </c>
      <c r="E7041" s="8" t="str">
        <f>TEXT(Table1[[#This Row],[Invoice Date]],"dd-mm-yyyy")</f>
        <v>03-11-2021</v>
      </c>
      <c r="F7041" s="1" t="str">
        <f t="shared" si="436"/>
        <v>November</v>
      </c>
      <c r="G7041" s="1" t="str">
        <f t="shared" si="437"/>
        <v>2021</v>
      </c>
      <c r="H7041" s="1" t="str">
        <f t="shared" si="438"/>
        <v>Wednesday</v>
      </c>
      <c r="I7041" s="1" t="str">
        <f t="shared" si="439"/>
        <v>03</v>
      </c>
      <c r="J7041" t="s">
        <v>35</v>
      </c>
      <c r="K7041" t="s">
        <v>113</v>
      </c>
      <c r="L7041" t="s">
        <v>114</v>
      </c>
      <c r="M7041" t="s">
        <v>21</v>
      </c>
      <c r="N7041">
        <v>58</v>
      </c>
      <c r="O7041">
        <v>56</v>
      </c>
      <c r="P7041">
        <v>3248</v>
      </c>
      <c r="Q7041">
        <v>2014</v>
      </c>
      <c r="R7041">
        <v>0.62</v>
      </c>
      <c r="S7041" t="s">
        <v>82</v>
      </c>
      <c r="T7041" t="str">
        <f>IF(Table1[[#This Row],[Units Sold]]&gt; 700,"High Units","low Units")</f>
        <v>low Units</v>
      </c>
      <c r="U7041">
        <f>SUM(Table1[[#This Row],[Operating Profit]])/SUM(Table1[Operating Profit])*100</f>
        <v>6.0637971313374085E-4</v>
      </c>
      <c r="V7041">
        <f>SUM(Table1[[#This Row],[Price per Unit]]*Table1[[#This Row],[Units Sold]])</f>
        <v>3248</v>
      </c>
      <c r="W7041">
        <f>SUM(Table1[[#This Row],[Total Sales]]-Table1[[#This Row],[Operating Profit]])</f>
        <v>1234</v>
      </c>
      <c r="X7041">
        <f>SUM(Table1[[#This Row],[Total Sales]]-Table1[[#This Row],[Cost]])</f>
        <v>2014</v>
      </c>
      <c r="Y7041">
        <f>SUM(Table1[[#This Row],[profit/loss]])/SUM(Table1[profit/loss])</f>
        <v>6.0637971313374081E-6</v>
      </c>
    </row>
    <row r="7042" spans="1:25" x14ac:dyDescent="0.3">
      <c r="A7042" t="s">
        <v>29</v>
      </c>
      <c r="B7042" t="s">
        <v>82</v>
      </c>
      <c r="C7042">
        <v>1185732</v>
      </c>
      <c r="D7042" s="9">
        <v>44503</v>
      </c>
      <c r="E7042" s="8" t="str">
        <f>TEXT(Table1[[#This Row],[Invoice Date]],"dd-mm-yyyy")</f>
        <v>03-11-2021</v>
      </c>
      <c r="F7042" s="1" t="str">
        <f t="shared" si="436"/>
        <v>November</v>
      </c>
      <c r="G7042" s="1" t="str">
        <f t="shared" si="437"/>
        <v>2021</v>
      </c>
      <c r="H7042" s="1" t="str">
        <f t="shared" si="438"/>
        <v>Wednesday</v>
      </c>
      <c r="I7042" s="1" t="str">
        <f t="shared" si="439"/>
        <v>03</v>
      </c>
      <c r="J7042" t="s">
        <v>35</v>
      </c>
      <c r="K7042" t="s">
        <v>113</v>
      </c>
      <c r="L7042" t="s">
        <v>114</v>
      </c>
      <c r="M7042" t="s">
        <v>22</v>
      </c>
      <c r="N7042">
        <v>61</v>
      </c>
      <c r="O7042">
        <v>75</v>
      </c>
      <c r="P7042">
        <v>4575</v>
      </c>
      <c r="Q7042">
        <v>2333</v>
      </c>
      <c r="R7042">
        <v>0.51</v>
      </c>
      <c r="S7042" t="s">
        <v>82</v>
      </c>
      <c r="T7042" t="str">
        <f>IF(Table1[[#This Row],[Units Sold]]&gt; 700,"High Units","low Units")</f>
        <v>low Units</v>
      </c>
      <c r="U7042">
        <f>SUM(Table1[[#This Row],[Operating Profit]])/SUM(Table1[Operating Profit])*100</f>
        <v>7.0242496064598669E-4</v>
      </c>
      <c r="V7042">
        <f>SUM(Table1[[#This Row],[Price per Unit]]*Table1[[#This Row],[Units Sold]])</f>
        <v>4575</v>
      </c>
      <c r="W7042">
        <f>SUM(Table1[[#This Row],[Total Sales]]-Table1[[#This Row],[Operating Profit]])</f>
        <v>2242</v>
      </c>
      <c r="X7042">
        <f>SUM(Table1[[#This Row],[Total Sales]]-Table1[[#This Row],[Cost]])</f>
        <v>2333</v>
      </c>
      <c r="Y7042">
        <f>SUM(Table1[[#This Row],[profit/loss]])/SUM(Table1[profit/loss])</f>
        <v>7.0242496064598671E-6</v>
      </c>
    </row>
    <row r="7043" spans="1:25" x14ac:dyDescent="0.3">
      <c r="A7043" t="s">
        <v>29</v>
      </c>
      <c r="B7043" t="s">
        <v>82</v>
      </c>
      <c r="C7043">
        <v>1185732</v>
      </c>
      <c r="D7043" s="9">
        <v>44532</v>
      </c>
      <c r="E7043" s="8" t="str">
        <f>TEXT(Table1[[#This Row],[Invoice Date]],"dd-mm-yyyy")</f>
        <v>02-12-2021</v>
      </c>
      <c r="F7043" s="1" t="str">
        <f t="shared" ref="F7043:F7106" si="440">TEXT(D7043,"mmmm")</f>
        <v>December</v>
      </c>
      <c r="G7043" s="1" t="str">
        <f t="shared" ref="G7043:G7106" si="441">TEXT(D7043,"YYYY")</f>
        <v>2021</v>
      </c>
      <c r="H7043" s="1" t="str">
        <f t="shared" ref="H7043:H7106" si="442">TEXT(D7043,"dddd")</f>
        <v>Thursday</v>
      </c>
      <c r="I7043" s="1" t="str">
        <f t="shared" ref="I7043:I7106" si="443">TEXT(D7043,"dd")</f>
        <v>02</v>
      </c>
      <c r="J7043" t="s">
        <v>35</v>
      </c>
      <c r="K7043" t="s">
        <v>113</v>
      </c>
      <c r="L7043" t="s">
        <v>114</v>
      </c>
      <c r="M7043" t="s">
        <v>16</v>
      </c>
      <c r="N7043">
        <v>58</v>
      </c>
      <c r="O7043">
        <v>138</v>
      </c>
      <c r="P7043">
        <v>8004</v>
      </c>
      <c r="Q7043">
        <v>3282</v>
      </c>
      <c r="R7043">
        <v>0.41</v>
      </c>
      <c r="S7043" t="s">
        <v>82</v>
      </c>
      <c r="T7043" t="str">
        <f>IF(Table1[[#This Row],[Units Sold]]&gt; 700,"High Units","low Units")</f>
        <v>low Units</v>
      </c>
      <c r="U7043">
        <f>SUM(Table1[[#This Row],[Operating Profit]])/SUM(Table1[Operating Profit])*100</f>
        <v>9.881520449379034E-4</v>
      </c>
      <c r="V7043">
        <f>SUM(Table1[[#This Row],[Price per Unit]]*Table1[[#This Row],[Units Sold]])</f>
        <v>8004</v>
      </c>
      <c r="W7043">
        <f>SUM(Table1[[#This Row],[Total Sales]]-Table1[[#This Row],[Operating Profit]])</f>
        <v>4722</v>
      </c>
      <c r="X7043">
        <f>SUM(Table1[[#This Row],[Total Sales]]-Table1[[#This Row],[Cost]])</f>
        <v>3282</v>
      </c>
      <c r="Y7043">
        <f>SUM(Table1[[#This Row],[profit/loss]])/SUM(Table1[profit/loss])</f>
        <v>9.8815204493790338E-6</v>
      </c>
    </row>
    <row r="7044" spans="1:25" x14ac:dyDescent="0.3">
      <c r="A7044" t="s">
        <v>29</v>
      </c>
      <c r="B7044" t="s">
        <v>82</v>
      </c>
      <c r="C7044">
        <v>1185732</v>
      </c>
      <c r="D7044" s="9">
        <v>44532</v>
      </c>
      <c r="E7044" s="8" t="str">
        <f>TEXT(Table1[[#This Row],[Invoice Date]],"dd-mm-yyyy")</f>
        <v>02-12-2021</v>
      </c>
      <c r="F7044" s="1" t="str">
        <f t="shared" si="440"/>
        <v>December</v>
      </c>
      <c r="G7044" s="1" t="str">
        <f t="shared" si="441"/>
        <v>2021</v>
      </c>
      <c r="H7044" s="1" t="str">
        <f t="shared" si="442"/>
        <v>Thursday</v>
      </c>
      <c r="I7044" s="1" t="str">
        <f t="shared" si="443"/>
        <v>02</v>
      </c>
      <c r="J7044" t="s">
        <v>35</v>
      </c>
      <c r="K7044" t="s">
        <v>113</v>
      </c>
      <c r="L7044" t="s">
        <v>114</v>
      </c>
      <c r="M7044" t="s">
        <v>18</v>
      </c>
      <c r="N7044">
        <v>49</v>
      </c>
      <c r="O7044">
        <v>102</v>
      </c>
      <c r="P7044">
        <v>4998</v>
      </c>
      <c r="Q7044">
        <v>2349</v>
      </c>
      <c r="R7044">
        <v>0.47</v>
      </c>
      <c r="S7044" t="s">
        <v>82</v>
      </c>
      <c r="T7044" t="str">
        <f>IF(Table1[[#This Row],[Units Sold]]&gt; 700,"High Units","low Units")</f>
        <v>low Units</v>
      </c>
      <c r="U7044">
        <f>SUM(Table1[[#This Row],[Operating Profit]])/SUM(Table1[Operating Profit])*100</f>
        <v>7.0724227713562919E-4</v>
      </c>
      <c r="V7044">
        <f>SUM(Table1[[#This Row],[Price per Unit]]*Table1[[#This Row],[Units Sold]])</f>
        <v>4998</v>
      </c>
      <c r="W7044">
        <f>SUM(Table1[[#This Row],[Total Sales]]-Table1[[#This Row],[Operating Profit]])</f>
        <v>2649</v>
      </c>
      <c r="X7044">
        <f>SUM(Table1[[#This Row],[Total Sales]]-Table1[[#This Row],[Cost]])</f>
        <v>2349</v>
      </c>
      <c r="Y7044">
        <f>SUM(Table1[[#This Row],[profit/loss]])/SUM(Table1[profit/loss])</f>
        <v>7.0724227713562917E-6</v>
      </c>
    </row>
    <row r="7045" spans="1:25" x14ac:dyDescent="0.3">
      <c r="A7045" t="s">
        <v>29</v>
      </c>
      <c r="B7045" t="s">
        <v>82</v>
      </c>
      <c r="C7045">
        <v>1185732</v>
      </c>
      <c r="D7045" s="9">
        <v>44532</v>
      </c>
      <c r="E7045" s="8" t="str">
        <f>TEXT(Table1[[#This Row],[Invoice Date]],"dd-mm-yyyy")</f>
        <v>02-12-2021</v>
      </c>
      <c r="F7045" s="1" t="str">
        <f t="shared" si="440"/>
        <v>December</v>
      </c>
      <c r="G7045" s="1" t="str">
        <f t="shared" si="441"/>
        <v>2021</v>
      </c>
      <c r="H7045" s="1" t="str">
        <f t="shared" si="442"/>
        <v>Thursday</v>
      </c>
      <c r="I7045" s="1" t="str">
        <f t="shared" si="443"/>
        <v>02</v>
      </c>
      <c r="J7045" t="s">
        <v>35</v>
      </c>
      <c r="K7045" t="s">
        <v>113</v>
      </c>
      <c r="L7045" t="s">
        <v>114</v>
      </c>
      <c r="M7045" t="s">
        <v>19</v>
      </c>
      <c r="N7045">
        <v>45</v>
      </c>
      <c r="O7045">
        <v>87</v>
      </c>
      <c r="P7045">
        <v>3915</v>
      </c>
      <c r="Q7045">
        <v>1723</v>
      </c>
      <c r="R7045">
        <v>0.44</v>
      </c>
      <c r="S7045" t="s">
        <v>82</v>
      </c>
      <c r="T7045" t="str">
        <f>IF(Table1[[#This Row],[Units Sold]]&gt; 700,"High Units","low Units")</f>
        <v>low Units</v>
      </c>
      <c r="U7045">
        <f>SUM(Table1[[#This Row],[Operating Profit]])/SUM(Table1[Operating Profit])*100</f>
        <v>5.1876476947836905E-4</v>
      </c>
      <c r="V7045">
        <f>SUM(Table1[[#This Row],[Price per Unit]]*Table1[[#This Row],[Units Sold]])</f>
        <v>3915</v>
      </c>
      <c r="W7045">
        <f>SUM(Table1[[#This Row],[Total Sales]]-Table1[[#This Row],[Operating Profit]])</f>
        <v>2192</v>
      </c>
      <c r="X7045">
        <f>SUM(Table1[[#This Row],[Total Sales]]-Table1[[#This Row],[Cost]])</f>
        <v>1723</v>
      </c>
      <c r="Y7045">
        <f>SUM(Table1[[#This Row],[profit/loss]])/SUM(Table1[profit/loss])</f>
        <v>5.1876476947836907E-6</v>
      </c>
    </row>
    <row r="7046" spans="1:25" x14ac:dyDescent="0.3">
      <c r="A7046" t="s">
        <v>29</v>
      </c>
      <c r="B7046" t="s">
        <v>82</v>
      </c>
      <c r="C7046">
        <v>1185732</v>
      </c>
      <c r="D7046" s="9">
        <v>44532</v>
      </c>
      <c r="E7046" s="8" t="str">
        <f>TEXT(Table1[[#This Row],[Invoice Date]],"dd-mm-yyyy")</f>
        <v>02-12-2021</v>
      </c>
      <c r="F7046" s="1" t="str">
        <f t="shared" si="440"/>
        <v>December</v>
      </c>
      <c r="G7046" s="1" t="str">
        <f t="shared" si="441"/>
        <v>2021</v>
      </c>
      <c r="H7046" s="1" t="str">
        <f t="shared" si="442"/>
        <v>Thursday</v>
      </c>
      <c r="I7046" s="1" t="str">
        <f t="shared" si="443"/>
        <v>02</v>
      </c>
      <c r="J7046" t="s">
        <v>35</v>
      </c>
      <c r="K7046" t="s">
        <v>113</v>
      </c>
      <c r="L7046" t="s">
        <v>114</v>
      </c>
      <c r="M7046" t="s">
        <v>20</v>
      </c>
      <c r="N7046">
        <v>48</v>
      </c>
      <c r="O7046">
        <v>73</v>
      </c>
      <c r="P7046">
        <v>3504</v>
      </c>
      <c r="Q7046">
        <v>1577</v>
      </c>
      <c r="R7046">
        <v>0.45</v>
      </c>
      <c r="S7046" t="s">
        <v>82</v>
      </c>
      <c r="T7046" t="str">
        <f>IF(Table1[[#This Row],[Units Sold]]&gt; 700,"High Units","low Units")</f>
        <v>low Units</v>
      </c>
      <c r="U7046">
        <f>SUM(Table1[[#This Row],[Operating Profit]])/SUM(Table1[Operating Profit])*100</f>
        <v>4.7480675651038193E-4</v>
      </c>
      <c r="V7046">
        <f>SUM(Table1[[#This Row],[Price per Unit]]*Table1[[#This Row],[Units Sold]])</f>
        <v>3504</v>
      </c>
      <c r="W7046">
        <f>SUM(Table1[[#This Row],[Total Sales]]-Table1[[#This Row],[Operating Profit]])</f>
        <v>1927</v>
      </c>
      <c r="X7046">
        <f>SUM(Table1[[#This Row],[Total Sales]]-Table1[[#This Row],[Cost]])</f>
        <v>1577</v>
      </c>
      <c r="Y7046">
        <f>SUM(Table1[[#This Row],[profit/loss]])/SUM(Table1[profit/loss])</f>
        <v>4.7480675651038194E-6</v>
      </c>
    </row>
    <row r="7047" spans="1:25" x14ac:dyDescent="0.3">
      <c r="A7047" t="s">
        <v>29</v>
      </c>
      <c r="B7047" t="s">
        <v>82</v>
      </c>
      <c r="C7047">
        <v>1185732</v>
      </c>
      <c r="D7047" s="9">
        <v>44532</v>
      </c>
      <c r="E7047" s="8" t="str">
        <f>TEXT(Table1[[#This Row],[Invoice Date]],"dd-mm-yyyy")</f>
        <v>02-12-2021</v>
      </c>
      <c r="F7047" s="1" t="str">
        <f t="shared" si="440"/>
        <v>December</v>
      </c>
      <c r="G7047" s="1" t="str">
        <f t="shared" si="441"/>
        <v>2021</v>
      </c>
      <c r="H7047" s="1" t="str">
        <f t="shared" si="442"/>
        <v>Thursday</v>
      </c>
      <c r="I7047" s="1" t="str">
        <f t="shared" si="443"/>
        <v>02</v>
      </c>
      <c r="J7047" t="s">
        <v>35</v>
      </c>
      <c r="K7047" t="s">
        <v>113</v>
      </c>
      <c r="L7047" t="s">
        <v>114</v>
      </c>
      <c r="M7047" t="s">
        <v>21</v>
      </c>
      <c r="N7047">
        <v>57</v>
      </c>
      <c r="O7047">
        <v>73</v>
      </c>
      <c r="P7047">
        <v>4161</v>
      </c>
      <c r="Q7047">
        <v>2497</v>
      </c>
      <c r="R7047">
        <v>0.6</v>
      </c>
      <c r="S7047" t="s">
        <v>82</v>
      </c>
      <c r="T7047" t="str">
        <f>IF(Table1[[#This Row],[Units Sold]]&gt; 700,"High Units","low Units")</f>
        <v>low Units</v>
      </c>
      <c r="U7047">
        <f>SUM(Table1[[#This Row],[Operating Profit]])/SUM(Table1[Operating Profit])*100</f>
        <v>7.5180245466482162E-4</v>
      </c>
      <c r="V7047">
        <f>SUM(Table1[[#This Row],[Price per Unit]]*Table1[[#This Row],[Units Sold]])</f>
        <v>4161</v>
      </c>
      <c r="W7047">
        <f>SUM(Table1[[#This Row],[Total Sales]]-Table1[[#This Row],[Operating Profit]])</f>
        <v>1664</v>
      </c>
      <c r="X7047">
        <f>SUM(Table1[[#This Row],[Total Sales]]-Table1[[#This Row],[Cost]])</f>
        <v>2497</v>
      </c>
      <c r="Y7047">
        <f>SUM(Table1[[#This Row],[profit/loss]])/SUM(Table1[profit/loss])</f>
        <v>7.5180245466482163E-6</v>
      </c>
    </row>
    <row r="7048" spans="1:25" x14ac:dyDescent="0.3">
      <c r="A7048" t="s">
        <v>29</v>
      </c>
      <c r="B7048" t="s">
        <v>82</v>
      </c>
      <c r="C7048">
        <v>1185732</v>
      </c>
      <c r="D7048" s="9">
        <v>44532</v>
      </c>
      <c r="E7048" s="8" t="str">
        <f>TEXT(Table1[[#This Row],[Invoice Date]],"dd-mm-yyyy")</f>
        <v>02-12-2021</v>
      </c>
      <c r="F7048" s="1" t="str">
        <f t="shared" si="440"/>
        <v>December</v>
      </c>
      <c r="G7048" s="1" t="str">
        <f t="shared" si="441"/>
        <v>2021</v>
      </c>
      <c r="H7048" s="1" t="str">
        <f t="shared" si="442"/>
        <v>Thursday</v>
      </c>
      <c r="I7048" s="1" t="str">
        <f t="shared" si="443"/>
        <v>02</v>
      </c>
      <c r="J7048" t="s">
        <v>35</v>
      </c>
      <c r="K7048" t="s">
        <v>113</v>
      </c>
      <c r="L7048" t="s">
        <v>114</v>
      </c>
      <c r="M7048" t="s">
        <v>22</v>
      </c>
      <c r="N7048">
        <v>59</v>
      </c>
      <c r="O7048">
        <v>88</v>
      </c>
      <c r="P7048">
        <v>5192</v>
      </c>
      <c r="Q7048">
        <v>2700</v>
      </c>
      <c r="R7048">
        <v>0.52</v>
      </c>
      <c r="S7048" t="s">
        <v>82</v>
      </c>
      <c r="T7048" t="str">
        <f>IF(Table1[[#This Row],[Units Sold]]&gt; 700,"High Units","low Units")</f>
        <v>low Units</v>
      </c>
      <c r="U7048">
        <f>SUM(Table1[[#This Row],[Operating Profit]])/SUM(Table1[Operating Profit])*100</f>
        <v>8.1292215762715991E-4</v>
      </c>
      <c r="V7048">
        <f>SUM(Table1[[#This Row],[Price per Unit]]*Table1[[#This Row],[Units Sold]])</f>
        <v>5192</v>
      </c>
      <c r="W7048">
        <f>SUM(Table1[[#This Row],[Total Sales]]-Table1[[#This Row],[Operating Profit]])</f>
        <v>2492</v>
      </c>
      <c r="X7048">
        <f>SUM(Table1[[#This Row],[Total Sales]]-Table1[[#This Row],[Cost]])</f>
        <v>2700</v>
      </c>
      <c r="Y7048">
        <f>SUM(Table1[[#This Row],[profit/loss]])/SUM(Table1[profit/loss])</f>
        <v>8.1292215762715989E-6</v>
      </c>
    </row>
    <row r="7049" spans="1:25" x14ac:dyDescent="0.3">
      <c r="A7049" t="s">
        <v>29</v>
      </c>
      <c r="B7049" t="s">
        <v>82</v>
      </c>
      <c r="C7049">
        <v>1185732</v>
      </c>
      <c r="D7049" s="9">
        <v>44206</v>
      </c>
      <c r="E7049" s="8" t="str">
        <f>TEXT(Table1[[#This Row],[Invoice Date]],"dd-mm-yyyy")</f>
        <v>10-01-2021</v>
      </c>
      <c r="F7049" s="1" t="str">
        <f t="shared" si="440"/>
        <v>January</v>
      </c>
      <c r="G7049" s="1" t="str">
        <f t="shared" si="441"/>
        <v>2021</v>
      </c>
      <c r="H7049" s="1" t="str">
        <f t="shared" si="442"/>
        <v>Sunday</v>
      </c>
      <c r="I7049" s="1" t="str">
        <f t="shared" si="443"/>
        <v>10</v>
      </c>
      <c r="J7049" t="s">
        <v>35</v>
      </c>
      <c r="K7049" t="s">
        <v>113</v>
      </c>
      <c r="L7049" t="s">
        <v>114</v>
      </c>
      <c r="M7049" t="s">
        <v>16</v>
      </c>
      <c r="N7049">
        <v>32</v>
      </c>
      <c r="O7049">
        <v>140</v>
      </c>
      <c r="P7049">
        <v>4480</v>
      </c>
      <c r="Q7049">
        <v>2330</v>
      </c>
      <c r="R7049">
        <v>0.52</v>
      </c>
      <c r="S7049" t="s">
        <v>82</v>
      </c>
      <c r="T7049" t="str">
        <f>IF(Table1[[#This Row],[Units Sold]]&gt; 700,"High Units","low Units")</f>
        <v>low Units</v>
      </c>
      <c r="U7049">
        <f>SUM(Table1[[#This Row],[Operating Profit]])/SUM(Table1[Operating Profit])*100</f>
        <v>7.0152171380417883E-4</v>
      </c>
      <c r="V7049">
        <f>SUM(Table1[[#This Row],[Price per Unit]]*Table1[[#This Row],[Units Sold]])</f>
        <v>4480</v>
      </c>
      <c r="W7049">
        <f>SUM(Table1[[#This Row],[Total Sales]]-Table1[[#This Row],[Operating Profit]])</f>
        <v>2150</v>
      </c>
      <c r="X7049">
        <f>SUM(Table1[[#This Row],[Total Sales]]-Table1[[#This Row],[Cost]])</f>
        <v>2330</v>
      </c>
      <c r="Y7049">
        <f>SUM(Table1[[#This Row],[profit/loss]])/SUM(Table1[profit/loss])</f>
        <v>7.0152171380417878E-6</v>
      </c>
    </row>
    <row r="7050" spans="1:25" x14ac:dyDescent="0.3">
      <c r="A7050" t="s">
        <v>29</v>
      </c>
      <c r="B7050" t="s">
        <v>82</v>
      </c>
      <c r="C7050">
        <v>1185732</v>
      </c>
      <c r="D7050" s="9">
        <v>44206</v>
      </c>
      <c r="E7050" s="8" t="str">
        <f>TEXT(Table1[[#This Row],[Invoice Date]],"dd-mm-yyyy")</f>
        <v>10-01-2021</v>
      </c>
      <c r="F7050" s="1" t="str">
        <f t="shared" si="440"/>
        <v>January</v>
      </c>
      <c r="G7050" s="1" t="str">
        <f t="shared" si="441"/>
        <v>2021</v>
      </c>
      <c r="H7050" s="1" t="str">
        <f t="shared" si="442"/>
        <v>Sunday</v>
      </c>
      <c r="I7050" s="1" t="str">
        <f t="shared" si="443"/>
        <v>10</v>
      </c>
      <c r="J7050" t="s">
        <v>35</v>
      </c>
      <c r="K7050" t="s">
        <v>113</v>
      </c>
      <c r="L7050" t="s">
        <v>114</v>
      </c>
      <c r="M7050" t="s">
        <v>18</v>
      </c>
      <c r="N7050">
        <v>32</v>
      </c>
      <c r="O7050">
        <v>78</v>
      </c>
      <c r="P7050">
        <v>2496</v>
      </c>
      <c r="Q7050">
        <v>1273</v>
      </c>
      <c r="R7050">
        <v>0.51</v>
      </c>
      <c r="S7050" t="s">
        <v>82</v>
      </c>
      <c r="T7050" t="str">
        <f>IF(Table1[[#This Row],[Units Sold]]&gt; 700,"High Units","low Units")</f>
        <v>low Units</v>
      </c>
      <c r="U7050">
        <f>SUM(Table1[[#This Row],[Operating Profit]])/SUM(Table1[Operating Profit])*100</f>
        <v>3.8327774320717577E-4</v>
      </c>
      <c r="V7050">
        <f>SUM(Table1[[#This Row],[Price per Unit]]*Table1[[#This Row],[Units Sold]])</f>
        <v>2496</v>
      </c>
      <c r="W7050">
        <f>SUM(Table1[[#This Row],[Total Sales]]-Table1[[#This Row],[Operating Profit]])</f>
        <v>1223</v>
      </c>
      <c r="X7050">
        <f>SUM(Table1[[#This Row],[Total Sales]]-Table1[[#This Row],[Cost]])</f>
        <v>1273</v>
      </c>
      <c r="Y7050">
        <f>SUM(Table1[[#This Row],[profit/loss]])/SUM(Table1[profit/loss])</f>
        <v>3.8327774320717575E-6</v>
      </c>
    </row>
    <row r="7051" spans="1:25" x14ac:dyDescent="0.3">
      <c r="A7051" t="s">
        <v>29</v>
      </c>
      <c r="B7051" t="s">
        <v>82</v>
      </c>
      <c r="C7051">
        <v>1185732</v>
      </c>
      <c r="D7051" s="9">
        <v>44206</v>
      </c>
      <c r="E7051" s="8" t="str">
        <f>TEXT(Table1[[#This Row],[Invoice Date]],"dd-mm-yyyy")</f>
        <v>10-01-2021</v>
      </c>
      <c r="F7051" s="1" t="str">
        <f t="shared" si="440"/>
        <v>January</v>
      </c>
      <c r="G7051" s="1" t="str">
        <f t="shared" si="441"/>
        <v>2021</v>
      </c>
      <c r="H7051" s="1" t="str">
        <f t="shared" si="442"/>
        <v>Sunday</v>
      </c>
      <c r="I7051" s="1" t="str">
        <f t="shared" si="443"/>
        <v>10</v>
      </c>
      <c r="J7051" t="s">
        <v>35</v>
      </c>
      <c r="K7051" t="s">
        <v>113</v>
      </c>
      <c r="L7051" t="s">
        <v>114</v>
      </c>
      <c r="M7051" t="s">
        <v>19</v>
      </c>
      <c r="N7051">
        <v>24</v>
      </c>
      <c r="O7051">
        <v>87</v>
      </c>
      <c r="P7051">
        <v>2088</v>
      </c>
      <c r="Q7051">
        <v>940</v>
      </c>
      <c r="R7051">
        <v>0.45</v>
      </c>
      <c r="S7051" t="s">
        <v>82</v>
      </c>
      <c r="T7051" t="str">
        <f>IF(Table1[[#This Row],[Units Sold]]&gt; 700,"High Units","low Units")</f>
        <v>low Units</v>
      </c>
      <c r="U7051">
        <f>SUM(Table1[[#This Row],[Operating Profit]])/SUM(Table1[Operating Profit])*100</f>
        <v>2.8301734376649275E-4</v>
      </c>
      <c r="V7051">
        <f>SUM(Table1[[#This Row],[Price per Unit]]*Table1[[#This Row],[Units Sold]])</f>
        <v>2088</v>
      </c>
      <c r="W7051">
        <f>SUM(Table1[[#This Row],[Total Sales]]-Table1[[#This Row],[Operating Profit]])</f>
        <v>1148</v>
      </c>
      <c r="X7051">
        <f>SUM(Table1[[#This Row],[Total Sales]]-Table1[[#This Row],[Cost]])</f>
        <v>940</v>
      </c>
      <c r="Y7051">
        <f>SUM(Table1[[#This Row],[profit/loss]])/SUM(Table1[profit/loss])</f>
        <v>2.8301734376649273E-6</v>
      </c>
    </row>
    <row r="7052" spans="1:25" x14ac:dyDescent="0.3">
      <c r="A7052" t="s">
        <v>29</v>
      </c>
      <c r="B7052" t="s">
        <v>82</v>
      </c>
      <c r="C7052">
        <v>1185732</v>
      </c>
      <c r="D7052" s="9">
        <v>44206</v>
      </c>
      <c r="E7052" s="8" t="str">
        <f>TEXT(Table1[[#This Row],[Invoice Date]],"dd-mm-yyyy")</f>
        <v>10-01-2021</v>
      </c>
      <c r="F7052" s="1" t="str">
        <f t="shared" si="440"/>
        <v>January</v>
      </c>
      <c r="G7052" s="1" t="str">
        <f t="shared" si="441"/>
        <v>2021</v>
      </c>
      <c r="H7052" s="1" t="str">
        <f t="shared" si="442"/>
        <v>Sunday</v>
      </c>
      <c r="I7052" s="1" t="str">
        <f t="shared" si="443"/>
        <v>10</v>
      </c>
      <c r="J7052" t="s">
        <v>35</v>
      </c>
      <c r="K7052" t="s">
        <v>113</v>
      </c>
      <c r="L7052" t="s">
        <v>114</v>
      </c>
      <c r="M7052" t="s">
        <v>20</v>
      </c>
      <c r="N7052">
        <v>28</v>
      </c>
      <c r="O7052">
        <v>44</v>
      </c>
      <c r="P7052">
        <v>1232</v>
      </c>
      <c r="Q7052">
        <v>591</v>
      </c>
      <c r="R7052">
        <v>0.48</v>
      </c>
      <c r="S7052" t="s">
        <v>82</v>
      </c>
      <c r="T7052" t="str">
        <f>IF(Table1[[#This Row],[Units Sold]]&gt; 700,"High Units","low Units")</f>
        <v>low Units</v>
      </c>
      <c r="U7052">
        <f>SUM(Table1[[#This Row],[Operating Profit]])/SUM(Table1[Operating Profit])*100</f>
        <v>1.7793962783616723E-4</v>
      </c>
      <c r="V7052">
        <f>SUM(Table1[[#This Row],[Price per Unit]]*Table1[[#This Row],[Units Sold]])</f>
        <v>1232</v>
      </c>
      <c r="W7052">
        <f>SUM(Table1[[#This Row],[Total Sales]]-Table1[[#This Row],[Operating Profit]])</f>
        <v>641</v>
      </c>
      <c r="X7052">
        <f>SUM(Table1[[#This Row],[Total Sales]]-Table1[[#This Row],[Cost]])</f>
        <v>591</v>
      </c>
      <c r="Y7052">
        <f>SUM(Table1[[#This Row],[profit/loss]])/SUM(Table1[profit/loss])</f>
        <v>1.7793962783616724E-6</v>
      </c>
    </row>
    <row r="7053" spans="1:25" x14ac:dyDescent="0.3">
      <c r="A7053" t="s">
        <v>29</v>
      </c>
      <c r="B7053" t="s">
        <v>82</v>
      </c>
      <c r="C7053">
        <v>1185732</v>
      </c>
      <c r="D7053" s="9">
        <v>44206</v>
      </c>
      <c r="E7053" s="8" t="str">
        <f>TEXT(Table1[[#This Row],[Invoice Date]],"dd-mm-yyyy")</f>
        <v>10-01-2021</v>
      </c>
      <c r="F7053" s="1" t="str">
        <f t="shared" si="440"/>
        <v>January</v>
      </c>
      <c r="G7053" s="1" t="str">
        <f t="shared" si="441"/>
        <v>2021</v>
      </c>
      <c r="H7053" s="1" t="str">
        <f t="shared" si="442"/>
        <v>Sunday</v>
      </c>
      <c r="I7053" s="1" t="str">
        <f t="shared" si="443"/>
        <v>10</v>
      </c>
      <c r="J7053" t="s">
        <v>35</v>
      </c>
      <c r="K7053" t="s">
        <v>113</v>
      </c>
      <c r="L7053" t="s">
        <v>114</v>
      </c>
      <c r="M7053" t="s">
        <v>21</v>
      </c>
      <c r="N7053">
        <v>41</v>
      </c>
      <c r="O7053">
        <v>58</v>
      </c>
      <c r="P7053">
        <v>2378</v>
      </c>
      <c r="Q7053">
        <v>1046</v>
      </c>
      <c r="R7053">
        <v>0.44</v>
      </c>
      <c r="S7053" t="s">
        <v>82</v>
      </c>
      <c r="T7053" t="str">
        <f>IF(Table1[[#This Row],[Units Sold]]&gt; 700,"High Units","low Units")</f>
        <v>low Units</v>
      </c>
      <c r="U7053">
        <f>SUM(Table1[[#This Row],[Operating Profit]])/SUM(Table1[Operating Profit])*100</f>
        <v>3.1493206551037384E-4</v>
      </c>
      <c r="V7053">
        <f>SUM(Table1[[#This Row],[Price per Unit]]*Table1[[#This Row],[Units Sold]])</f>
        <v>2378</v>
      </c>
      <c r="W7053">
        <f>SUM(Table1[[#This Row],[Total Sales]]-Table1[[#This Row],[Operating Profit]])</f>
        <v>1332</v>
      </c>
      <c r="X7053">
        <f>SUM(Table1[[#This Row],[Total Sales]]-Table1[[#This Row],[Cost]])</f>
        <v>1046</v>
      </c>
      <c r="Y7053">
        <f>SUM(Table1[[#This Row],[profit/loss]])/SUM(Table1[profit/loss])</f>
        <v>3.1493206551037384E-6</v>
      </c>
    </row>
    <row r="7054" spans="1:25" x14ac:dyDescent="0.3">
      <c r="A7054" t="s">
        <v>29</v>
      </c>
      <c r="B7054" t="s">
        <v>82</v>
      </c>
      <c r="C7054">
        <v>1185732</v>
      </c>
      <c r="D7054" s="9">
        <v>44206</v>
      </c>
      <c r="E7054" s="8" t="str">
        <f>TEXT(Table1[[#This Row],[Invoice Date]],"dd-mm-yyyy")</f>
        <v>10-01-2021</v>
      </c>
      <c r="F7054" s="1" t="str">
        <f t="shared" si="440"/>
        <v>January</v>
      </c>
      <c r="G7054" s="1" t="str">
        <f t="shared" si="441"/>
        <v>2021</v>
      </c>
      <c r="H7054" s="1" t="str">
        <f t="shared" si="442"/>
        <v>Sunday</v>
      </c>
      <c r="I7054" s="1" t="str">
        <f t="shared" si="443"/>
        <v>10</v>
      </c>
      <c r="J7054" t="s">
        <v>35</v>
      </c>
      <c r="K7054" t="s">
        <v>113</v>
      </c>
      <c r="L7054" t="s">
        <v>114</v>
      </c>
      <c r="M7054" t="s">
        <v>22</v>
      </c>
      <c r="N7054">
        <v>32</v>
      </c>
      <c r="O7054">
        <v>84</v>
      </c>
      <c r="P7054">
        <v>2688</v>
      </c>
      <c r="Q7054">
        <v>1344</v>
      </c>
      <c r="R7054">
        <v>0.5</v>
      </c>
      <c r="S7054" t="s">
        <v>82</v>
      </c>
      <c r="T7054" t="str">
        <f>IF(Table1[[#This Row],[Units Sold]]&gt; 700,"High Units","low Units")</f>
        <v>low Units</v>
      </c>
      <c r="U7054">
        <f>SUM(Table1[[#This Row],[Operating Profit]])/SUM(Table1[Operating Profit])*100</f>
        <v>4.0465458512996407E-4</v>
      </c>
      <c r="V7054">
        <f>SUM(Table1[[#This Row],[Price per Unit]]*Table1[[#This Row],[Units Sold]])</f>
        <v>2688</v>
      </c>
      <c r="W7054">
        <f>SUM(Table1[[#This Row],[Total Sales]]-Table1[[#This Row],[Operating Profit]])</f>
        <v>1344</v>
      </c>
      <c r="X7054">
        <f>SUM(Table1[[#This Row],[Total Sales]]-Table1[[#This Row],[Cost]])</f>
        <v>1344</v>
      </c>
      <c r="Y7054">
        <f>SUM(Table1[[#This Row],[profit/loss]])/SUM(Table1[profit/loss])</f>
        <v>4.046545851299641E-6</v>
      </c>
    </row>
    <row r="7055" spans="1:25" x14ac:dyDescent="0.3">
      <c r="A7055" t="s">
        <v>29</v>
      </c>
      <c r="B7055" t="s">
        <v>82</v>
      </c>
      <c r="C7055">
        <v>1185732</v>
      </c>
      <c r="D7055" s="9">
        <v>44237</v>
      </c>
      <c r="E7055" s="8" t="str">
        <f>TEXT(Table1[[#This Row],[Invoice Date]],"dd-mm-yyyy")</f>
        <v>10-02-2021</v>
      </c>
      <c r="F7055" s="1" t="str">
        <f t="shared" si="440"/>
        <v>February</v>
      </c>
      <c r="G7055" s="1" t="str">
        <f t="shared" si="441"/>
        <v>2021</v>
      </c>
      <c r="H7055" s="1" t="str">
        <f t="shared" si="442"/>
        <v>Wednesday</v>
      </c>
      <c r="I7055" s="1" t="str">
        <f t="shared" si="443"/>
        <v>10</v>
      </c>
      <c r="J7055" t="s">
        <v>35</v>
      </c>
      <c r="K7055" t="s">
        <v>113</v>
      </c>
      <c r="L7055" t="s">
        <v>114</v>
      </c>
      <c r="M7055" t="s">
        <v>16</v>
      </c>
      <c r="N7055">
        <v>34</v>
      </c>
      <c r="O7055">
        <v>160</v>
      </c>
      <c r="P7055">
        <v>5440</v>
      </c>
      <c r="Q7055">
        <v>2992</v>
      </c>
      <c r="R7055">
        <v>0.55000000000000004</v>
      </c>
      <c r="S7055" t="s">
        <v>82</v>
      </c>
      <c r="T7055" t="str">
        <f>IF(Table1[[#This Row],[Units Sold]]&gt; 700,"High Units","low Units")</f>
        <v>low Units</v>
      </c>
      <c r="U7055">
        <f>SUM(Table1[[#This Row],[Operating Profit]])/SUM(Table1[Operating Profit])*100</f>
        <v>9.0083818356313425E-4</v>
      </c>
      <c r="V7055">
        <f>SUM(Table1[[#This Row],[Price per Unit]]*Table1[[#This Row],[Units Sold]])</f>
        <v>5440</v>
      </c>
      <c r="W7055">
        <f>SUM(Table1[[#This Row],[Total Sales]]-Table1[[#This Row],[Operating Profit]])</f>
        <v>2448</v>
      </c>
      <c r="X7055">
        <f>SUM(Table1[[#This Row],[Total Sales]]-Table1[[#This Row],[Cost]])</f>
        <v>2992</v>
      </c>
      <c r="Y7055">
        <f>SUM(Table1[[#This Row],[profit/loss]])/SUM(Table1[profit/loss])</f>
        <v>9.0083818356313431E-6</v>
      </c>
    </row>
    <row r="7056" spans="1:25" x14ac:dyDescent="0.3">
      <c r="A7056" t="s">
        <v>29</v>
      </c>
      <c r="B7056" t="s">
        <v>82</v>
      </c>
      <c r="C7056">
        <v>1185732</v>
      </c>
      <c r="D7056" s="9">
        <v>44237</v>
      </c>
      <c r="E7056" s="8" t="str">
        <f>TEXT(Table1[[#This Row],[Invoice Date]],"dd-mm-yyyy")</f>
        <v>10-02-2021</v>
      </c>
      <c r="F7056" s="1" t="str">
        <f t="shared" si="440"/>
        <v>February</v>
      </c>
      <c r="G7056" s="1" t="str">
        <f t="shared" si="441"/>
        <v>2021</v>
      </c>
      <c r="H7056" s="1" t="str">
        <f t="shared" si="442"/>
        <v>Wednesday</v>
      </c>
      <c r="I7056" s="1" t="str">
        <f t="shared" si="443"/>
        <v>10</v>
      </c>
      <c r="J7056" t="s">
        <v>35</v>
      </c>
      <c r="K7056" t="s">
        <v>113</v>
      </c>
      <c r="L7056" t="s">
        <v>114</v>
      </c>
      <c r="M7056" t="s">
        <v>18</v>
      </c>
      <c r="N7056">
        <v>34</v>
      </c>
      <c r="O7056">
        <v>52</v>
      </c>
      <c r="P7056">
        <v>1768</v>
      </c>
      <c r="Q7056">
        <v>902</v>
      </c>
      <c r="R7056">
        <v>0.51</v>
      </c>
      <c r="S7056" t="s">
        <v>82</v>
      </c>
      <c r="T7056" t="str">
        <f>IF(Table1[[#This Row],[Units Sold]]&gt; 700,"High Units","low Units")</f>
        <v>low Units</v>
      </c>
      <c r="U7056">
        <f>SUM(Table1[[#This Row],[Operating Profit]])/SUM(Table1[Operating Profit])*100</f>
        <v>2.7157621710359198E-4</v>
      </c>
      <c r="V7056">
        <f>SUM(Table1[[#This Row],[Price per Unit]]*Table1[[#This Row],[Units Sold]])</f>
        <v>1768</v>
      </c>
      <c r="W7056">
        <f>SUM(Table1[[#This Row],[Total Sales]]-Table1[[#This Row],[Operating Profit]])</f>
        <v>866</v>
      </c>
      <c r="X7056">
        <f>SUM(Table1[[#This Row],[Total Sales]]-Table1[[#This Row],[Cost]])</f>
        <v>902</v>
      </c>
      <c r="Y7056">
        <f>SUM(Table1[[#This Row],[profit/loss]])/SUM(Table1[profit/loss])</f>
        <v>2.7157621710359197E-6</v>
      </c>
    </row>
    <row r="7057" spans="1:25" x14ac:dyDescent="0.3">
      <c r="A7057" t="s">
        <v>29</v>
      </c>
      <c r="B7057" t="s">
        <v>82</v>
      </c>
      <c r="C7057">
        <v>1185732</v>
      </c>
      <c r="D7057" s="9">
        <v>44237</v>
      </c>
      <c r="E7057" s="8" t="str">
        <f>TEXT(Table1[[#This Row],[Invoice Date]],"dd-mm-yyyy")</f>
        <v>10-02-2021</v>
      </c>
      <c r="F7057" s="1" t="str">
        <f t="shared" si="440"/>
        <v>February</v>
      </c>
      <c r="G7057" s="1" t="str">
        <f t="shared" si="441"/>
        <v>2021</v>
      </c>
      <c r="H7057" s="1" t="str">
        <f t="shared" si="442"/>
        <v>Wednesday</v>
      </c>
      <c r="I7057" s="1" t="str">
        <f t="shared" si="443"/>
        <v>10</v>
      </c>
      <c r="J7057" t="s">
        <v>35</v>
      </c>
      <c r="K7057" t="s">
        <v>113</v>
      </c>
      <c r="L7057" t="s">
        <v>114</v>
      </c>
      <c r="M7057" t="s">
        <v>19</v>
      </c>
      <c r="N7057">
        <v>24</v>
      </c>
      <c r="O7057">
        <v>73</v>
      </c>
      <c r="P7057">
        <v>1752</v>
      </c>
      <c r="Q7057">
        <v>876</v>
      </c>
      <c r="R7057">
        <v>0.5</v>
      </c>
      <c r="S7057" t="s">
        <v>82</v>
      </c>
      <c r="T7057" t="str">
        <f>IF(Table1[[#This Row],[Units Sold]]&gt; 700,"High Units","low Units")</f>
        <v>low Units</v>
      </c>
      <c r="U7057">
        <f>SUM(Table1[[#This Row],[Operating Profit]])/SUM(Table1[Operating Profit])*100</f>
        <v>2.6374807780792298E-4</v>
      </c>
      <c r="V7057">
        <f>SUM(Table1[[#This Row],[Price per Unit]]*Table1[[#This Row],[Units Sold]])</f>
        <v>1752</v>
      </c>
      <c r="W7057">
        <f>SUM(Table1[[#This Row],[Total Sales]]-Table1[[#This Row],[Operating Profit]])</f>
        <v>876</v>
      </c>
      <c r="X7057">
        <f>SUM(Table1[[#This Row],[Total Sales]]-Table1[[#This Row],[Cost]])</f>
        <v>876</v>
      </c>
      <c r="Y7057">
        <f>SUM(Table1[[#This Row],[profit/loss]])/SUM(Table1[profit/loss])</f>
        <v>2.6374807780792299E-6</v>
      </c>
    </row>
    <row r="7058" spans="1:25" x14ac:dyDescent="0.3">
      <c r="A7058" t="s">
        <v>29</v>
      </c>
      <c r="B7058" t="s">
        <v>82</v>
      </c>
      <c r="C7058">
        <v>1185732</v>
      </c>
      <c r="D7058" s="9">
        <v>44237</v>
      </c>
      <c r="E7058" s="8" t="str">
        <f>TEXT(Table1[[#This Row],[Invoice Date]],"dd-mm-yyyy")</f>
        <v>10-02-2021</v>
      </c>
      <c r="F7058" s="1" t="str">
        <f t="shared" si="440"/>
        <v>February</v>
      </c>
      <c r="G7058" s="1" t="str">
        <f t="shared" si="441"/>
        <v>2021</v>
      </c>
      <c r="H7058" s="1" t="str">
        <f t="shared" si="442"/>
        <v>Wednesday</v>
      </c>
      <c r="I7058" s="1" t="str">
        <f t="shared" si="443"/>
        <v>10</v>
      </c>
      <c r="J7058" t="s">
        <v>35</v>
      </c>
      <c r="K7058" t="s">
        <v>115</v>
      </c>
      <c r="L7058" t="s">
        <v>116</v>
      </c>
      <c r="M7058" t="s">
        <v>20</v>
      </c>
      <c r="N7058">
        <v>29</v>
      </c>
      <c r="O7058">
        <v>36</v>
      </c>
      <c r="P7058">
        <v>1044</v>
      </c>
      <c r="Q7058">
        <v>491</v>
      </c>
      <c r="R7058">
        <v>0.47</v>
      </c>
      <c r="S7058" t="s">
        <v>82</v>
      </c>
      <c r="T7058" t="str">
        <f>IF(Table1[[#This Row],[Units Sold]]&gt; 700,"High Units","low Units")</f>
        <v>low Units</v>
      </c>
      <c r="U7058">
        <f>SUM(Table1[[#This Row],[Operating Profit]])/SUM(Table1[Operating Profit])*100</f>
        <v>1.4783139977590204E-4</v>
      </c>
      <c r="V7058">
        <f>SUM(Table1[[#This Row],[Price per Unit]]*Table1[[#This Row],[Units Sold]])</f>
        <v>1044</v>
      </c>
      <c r="W7058">
        <f>SUM(Table1[[#This Row],[Total Sales]]-Table1[[#This Row],[Operating Profit]])</f>
        <v>553</v>
      </c>
      <c r="X7058">
        <f>SUM(Table1[[#This Row],[Total Sales]]-Table1[[#This Row],[Cost]])</f>
        <v>491</v>
      </c>
      <c r="Y7058">
        <f>SUM(Table1[[#This Row],[profit/loss]])/SUM(Table1[profit/loss])</f>
        <v>1.4783139977590205E-6</v>
      </c>
    </row>
    <row r="7059" spans="1:25" x14ac:dyDescent="0.3">
      <c r="A7059" t="s">
        <v>29</v>
      </c>
      <c r="B7059" t="s">
        <v>82</v>
      </c>
      <c r="C7059">
        <v>1185732</v>
      </c>
      <c r="D7059" s="9">
        <v>44237</v>
      </c>
      <c r="E7059" s="8" t="str">
        <f>TEXT(Table1[[#This Row],[Invoice Date]],"dd-mm-yyyy")</f>
        <v>10-02-2021</v>
      </c>
      <c r="F7059" s="1" t="str">
        <f t="shared" si="440"/>
        <v>February</v>
      </c>
      <c r="G7059" s="1" t="str">
        <f t="shared" si="441"/>
        <v>2021</v>
      </c>
      <c r="H7059" s="1" t="str">
        <f t="shared" si="442"/>
        <v>Wednesday</v>
      </c>
      <c r="I7059" s="1" t="str">
        <f t="shared" si="443"/>
        <v>10</v>
      </c>
      <c r="J7059" t="s">
        <v>35</v>
      </c>
      <c r="K7059" t="s">
        <v>115</v>
      </c>
      <c r="L7059" t="s">
        <v>116</v>
      </c>
      <c r="M7059" t="s">
        <v>21</v>
      </c>
      <c r="N7059">
        <v>41</v>
      </c>
      <c r="O7059">
        <v>58</v>
      </c>
      <c r="P7059">
        <v>2378</v>
      </c>
      <c r="Q7059">
        <v>1046</v>
      </c>
      <c r="R7059">
        <v>0.44</v>
      </c>
      <c r="S7059" t="s">
        <v>82</v>
      </c>
      <c r="T7059" t="str">
        <f>IF(Table1[[#This Row],[Units Sold]]&gt; 700,"High Units","low Units")</f>
        <v>low Units</v>
      </c>
      <c r="U7059">
        <f>SUM(Table1[[#This Row],[Operating Profit]])/SUM(Table1[Operating Profit])*100</f>
        <v>3.1493206551037384E-4</v>
      </c>
      <c r="V7059">
        <f>SUM(Table1[[#This Row],[Price per Unit]]*Table1[[#This Row],[Units Sold]])</f>
        <v>2378</v>
      </c>
      <c r="W7059">
        <f>SUM(Table1[[#This Row],[Total Sales]]-Table1[[#This Row],[Operating Profit]])</f>
        <v>1332</v>
      </c>
      <c r="X7059">
        <f>SUM(Table1[[#This Row],[Total Sales]]-Table1[[#This Row],[Cost]])</f>
        <v>1046</v>
      </c>
      <c r="Y7059">
        <f>SUM(Table1[[#This Row],[profit/loss]])/SUM(Table1[profit/loss])</f>
        <v>3.1493206551037384E-6</v>
      </c>
    </row>
    <row r="7060" spans="1:25" x14ac:dyDescent="0.3">
      <c r="A7060" t="s">
        <v>29</v>
      </c>
      <c r="B7060" t="s">
        <v>82</v>
      </c>
      <c r="C7060">
        <v>1185732</v>
      </c>
      <c r="D7060" s="9">
        <v>44237</v>
      </c>
      <c r="E7060" s="8" t="str">
        <f>TEXT(Table1[[#This Row],[Invoice Date]],"dd-mm-yyyy")</f>
        <v>10-02-2021</v>
      </c>
      <c r="F7060" s="1" t="str">
        <f t="shared" si="440"/>
        <v>February</v>
      </c>
      <c r="G7060" s="1" t="str">
        <f t="shared" si="441"/>
        <v>2021</v>
      </c>
      <c r="H7060" s="1" t="str">
        <f t="shared" si="442"/>
        <v>Wednesday</v>
      </c>
      <c r="I7060" s="1" t="str">
        <f t="shared" si="443"/>
        <v>10</v>
      </c>
      <c r="J7060" t="s">
        <v>35</v>
      </c>
      <c r="K7060" t="s">
        <v>115</v>
      </c>
      <c r="L7060" t="s">
        <v>116</v>
      </c>
      <c r="M7060" t="s">
        <v>22</v>
      </c>
      <c r="N7060">
        <v>19</v>
      </c>
      <c r="O7060">
        <v>75</v>
      </c>
      <c r="P7060">
        <v>1425</v>
      </c>
      <c r="Q7060">
        <v>727</v>
      </c>
      <c r="R7060">
        <v>0.51</v>
      </c>
      <c r="S7060" t="s">
        <v>82</v>
      </c>
      <c r="T7060" t="str">
        <f>IF(Table1[[#This Row],[Units Sold]]&gt; 700,"High Units","low Units")</f>
        <v>low Units</v>
      </c>
      <c r="U7060">
        <f>SUM(Table1[[#This Row],[Operating Profit]])/SUM(Table1[Operating Profit])*100</f>
        <v>2.188868179981279E-4</v>
      </c>
      <c r="V7060">
        <f>SUM(Table1[[#This Row],[Price per Unit]]*Table1[[#This Row],[Units Sold]])</f>
        <v>1425</v>
      </c>
      <c r="W7060">
        <f>SUM(Table1[[#This Row],[Total Sales]]-Table1[[#This Row],[Operating Profit]])</f>
        <v>698</v>
      </c>
      <c r="X7060">
        <f>SUM(Table1[[#This Row],[Total Sales]]-Table1[[#This Row],[Cost]])</f>
        <v>727</v>
      </c>
      <c r="Y7060">
        <f>SUM(Table1[[#This Row],[profit/loss]])/SUM(Table1[profit/loss])</f>
        <v>2.188868179981279E-6</v>
      </c>
    </row>
    <row r="7061" spans="1:25" x14ac:dyDescent="0.3">
      <c r="A7061" t="s">
        <v>29</v>
      </c>
      <c r="B7061" t="s">
        <v>82</v>
      </c>
      <c r="C7061">
        <v>1185732</v>
      </c>
      <c r="D7061" s="9">
        <v>44264</v>
      </c>
      <c r="E7061" s="8" t="str">
        <f>TEXT(Table1[[#This Row],[Invoice Date]],"dd-mm-yyyy")</f>
        <v>09-03-2021</v>
      </c>
      <c r="F7061" s="1" t="str">
        <f t="shared" si="440"/>
        <v>March</v>
      </c>
      <c r="G7061" s="1" t="str">
        <f t="shared" si="441"/>
        <v>2021</v>
      </c>
      <c r="H7061" s="1" t="str">
        <f t="shared" si="442"/>
        <v>Tuesday</v>
      </c>
      <c r="I7061" s="1" t="str">
        <f t="shared" si="443"/>
        <v>09</v>
      </c>
      <c r="J7061" t="s">
        <v>35</v>
      </c>
      <c r="K7061" t="s">
        <v>115</v>
      </c>
      <c r="L7061" t="s">
        <v>116</v>
      </c>
      <c r="M7061" t="s">
        <v>16</v>
      </c>
      <c r="N7061">
        <v>23</v>
      </c>
      <c r="O7061">
        <v>151</v>
      </c>
      <c r="P7061">
        <v>3473</v>
      </c>
      <c r="Q7061">
        <v>1771</v>
      </c>
      <c r="R7061">
        <v>0.51</v>
      </c>
      <c r="S7061" t="s">
        <v>82</v>
      </c>
      <c r="T7061" t="str">
        <f>IF(Table1[[#This Row],[Units Sold]]&gt; 700,"High Units","low Units")</f>
        <v>low Units</v>
      </c>
      <c r="U7061">
        <f>SUM(Table1[[#This Row],[Operating Profit]])/SUM(Table1[Operating Profit])*100</f>
        <v>5.3321671894729632E-4</v>
      </c>
      <c r="V7061">
        <f>SUM(Table1[[#This Row],[Price per Unit]]*Table1[[#This Row],[Units Sold]])</f>
        <v>3473</v>
      </c>
      <c r="W7061">
        <f>SUM(Table1[[#This Row],[Total Sales]]-Table1[[#This Row],[Operating Profit]])</f>
        <v>1702</v>
      </c>
      <c r="X7061">
        <f>SUM(Table1[[#This Row],[Total Sales]]-Table1[[#This Row],[Cost]])</f>
        <v>1771</v>
      </c>
      <c r="Y7061">
        <f>SUM(Table1[[#This Row],[profit/loss]])/SUM(Table1[profit/loss])</f>
        <v>5.3321671894729636E-6</v>
      </c>
    </row>
    <row r="7062" spans="1:25" x14ac:dyDescent="0.3">
      <c r="A7062" t="s">
        <v>29</v>
      </c>
      <c r="B7062" t="s">
        <v>82</v>
      </c>
      <c r="C7062">
        <v>1185732</v>
      </c>
      <c r="D7062" s="9">
        <v>44264</v>
      </c>
      <c r="E7062" s="8" t="str">
        <f>TEXT(Table1[[#This Row],[Invoice Date]],"dd-mm-yyyy")</f>
        <v>09-03-2021</v>
      </c>
      <c r="F7062" s="1" t="str">
        <f t="shared" si="440"/>
        <v>March</v>
      </c>
      <c r="G7062" s="1" t="str">
        <f t="shared" si="441"/>
        <v>2021</v>
      </c>
      <c r="H7062" s="1" t="str">
        <f t="shared" si="442"/>
        <v>Tuesday</v>
      </c>
      <c r="I7062" s="1" t="str">
        <f t="shared" si="443"/>
        <v>09</v>
      </c>
      <c r="J7062" t="s">
        <v>35</v>
      </c>
      <c r="K7062" t="s">
        <v>115</v>
      </c>
      <c r="L7062" t="s">
        <v>116</v>
      </c>
      <c r="M7062" t="s">
        <v>18</v>
      </c>
      <c r="N7062">
        <v>23</v>
      </c>
      <c r="O7062">
        <v>61</v>
      </c>
      <c r="P7062">
        <v>1403</v>
      </c>
      <c r="Q7062">
        <v>772</v>
      </c>
      <c r="R7062">
        <v>0.55000000000000004</v>
      </c>
      <c r="S7062" t="s">
        <v>82</v>
      </c>
      <c r="T7062" t="str">
        <f>IF(Table1[[#This Row],[Units Sold]]&gt; 700,"High Units","low Units")</f>
        <v>low Units</v>
      </c>
      <c r="U7062">
        <f>SUM(Table1[[#This Row],[Operating Profit]])/SUM(Table1[Operating Profit])*100</f>
        <v>2.3243552062524722E-4</v>
      </c>
      <c r="V7062">
        <f>SUM(Table1[[#This Row],[Price per Unit]]*Table1[[#This Row],[Units Sold]])</f>
        <v>1403</v>
      </c>
      <c r="W7062">
        <f>SUM(Table1[[#This Row],[Total Sales]]-Table1[[#This Row],[Operating Profit]])</f>
        <v>631</v>
      </c>
      <c r="X7062">
        <f>SUM(Table1[[#This Row],[Total Sales]]-Table1[[#This Row],[Cost]])</f>
        <v>772</v>
      </c>
      <c r="Y7062">
        <f>SUM(Table1[[#This Row],[profit/loss]])/SUM(Table1[profit/loss])</f>
        <v>2.3243552062524722E-6</v>
      </c>
    </row>
    <row r="7063" spans="1:25" x14ac:dyDescent="0.3">
      <c r="A7063" t="s">
        <v>29</v>
      </c>
      <c r="B7063" t="s">
        <v>82</v>
      </c>
      <c r="C7063">
        <v>1185732</v>
      </c>
      <c r="D7063" s="9">
        <v>44264</v>
      </c>
      <c r="E7063" s="8" t="str">
        <f>TEXT(Table1[[#This Row],[Invoice Date]],"dd-mm-yyyy")</f>
        <v>09-03-2021</v>
      </c>
      <c r="F7063" s="1" t="str">
        <f t="shared" si="440"/>
        <v>March</v>
      </c>
      <c r="G7063" s="1" t="str">
        <f t="shared" si="441"/>
        <v>2021</v>
      </c>
      <c r="H7063" s="1" t="str">
        <f t="shared" si="442"/>
        <v>Tuesday</v>
      </c>
      <c r="I7063" s="1" t="str">
        <f t="shared" si="443"/>
        <v>09</v>
      </c>
      <c r="J7063" t="s">
        <v>35</v>
      </c>
      <c r="K7063" t="s">
        <v>115</v>
      </c>
      <c r="L7063" t="s">
        <v>116</v>
      </c>
      <c r="M7063" t="s">
        <v>19</v>
      </c>
      <c r="N7063">
        <v>14</v>
      </c>
      <c r="O7063">
        <v>72</v>
      </c>
      <c r="P7063">
        <v>1008</v>
      </c>
      <c r="Q7063">
        <v>504</v>
      </c>
      <c r="R7063">
        <v>0.5</v>
      </c>
      <c r="S7063" t="s">
        <v>82</v>
      </c>
      <c r="T7063" t="str">
        <f>IF(Table1[[#This Row],[Units Sold]]&gt; 700,"High Units","low Units")</f>
        <v>low Units</v>
      </c>
      <c r="U7063">
        <f>SUM(Table1[[#This Row],[Operating Profit]])/SUM(Table1[Operating Profit])*100</f>
        <v>1.5174546942373651E-4</v>
      </c>
      <c r="V7063">
        <f>SUM(Table1[[#This Row],[Price per Unit]]*Table1[[#This Row],[Units Sold]])</f>
        <v>1008</v>
      </c>
      <c r="W7063">
        <f>SUM(Table1[[#This Row],[Total Sales]]-Table1[[#This Row],[Operating Profit]])</f>
        <v>504</v>
      </c>
      <c r="X7063">
        <f>SUM(Table1[[#This Row],[Total Sales]]-Table1[[#This Row],[Cost]])</f>
        <v>504</v>
      </c>
      <c r="Y7063">
        <f>SUM(Table1[[#This Row],[profit/loss]])/SUM(Table1[profit/loss])</f>
        <v>1.5174546942373652E-6</v>
      </c>
    </row>
    <row r="7064" spans="1:25" x14ac:dyDescent="0.3">
      <c r="A7064" t="s">
        <v>29</v>
      </c>
      <c r="B7064" t="s">
        <v>82</v>
      </c>
      <c r="C7064">
        <v>1185732</v>
      </c>
      <c r="D7064" s="9">
        <v>44264</v>
      </c>
      <c r="E7064" s="8" t="str">
        <f>TEXT(Table1[[#This Row],[Invoice Date]],"dd-mm-yyyy")</f>
        <v>09-03-2021</v>
      </c>
      <c r="F7064" s="1" t="str">
        <f t="shared" si="440"/>
        <v>March</v>
      </c>
      <c r="G7064" s="1" t="str">
        <f t="shared" si="441"/>
        <v>2021</v>
      </c>
      <c r="H7064" s="1" t="str">
        <f t="shared" si="442"/>
        <v>Tuesday</v>
      </c>
      <c r="I7064" s="1" t="str">
        <f t="shared" si="443"/>
        <v>09</v>
      </c>
      <c r="J7064" t="s">
        <v>35</v>
      </c>
      <c r="K7064" t="s">
        <v>115</v>
      </c>
      <c r="L7064" t="s">
        <v>116</v>
      </c>
      <c r="M7064" t="s">
        <v>20</v>
      </c>
      <c r="N7064">
        <v>19</v>
      </c>
      <c r="O7064">
        <v>31</v>
      </c>
      <c r="P7064">
        <v>589</v>
      </c>
      <c r="Q7064">
        <v>265</v>
      </c>
      <c r="R7064">
        <v>0.45</v>
      </c>
      <c r="S7064" t="s">
        <v>82</v>
      </c>
      <c r="T7064" t="str">
        <f>IF(Table1[[#This Row],[Units Sold]]&gt; 700,"High Units","low Units")</f>
        <v>low Units</v>
      </c>
      <c r="U7064">
        <f>SUM(Table1[[#This Row],[Operating Profit]])/SUM(Table1[Operating Profit])*100</f>
        <v>7.9786804359702744E-5</v>
      </c>
      <c r="V7064">
        <f>SUM(Table1[[#This Row],[Price per Unit]]*Table1[[#This Row],[Units Sold]])</f>
        <v>589</v>
      </c>
      <c r="W7064">
        <f>SUM(Table1[[#This Row],[Total Sales]]-Table1[[#This Row],[Operating Profit]])</f>
        <v>324</v>
      </c>
      <c r="X7064">
        <f>SUM(Table1[[#This Row],[Total Sales]]-Table1[[#This Row],[Cost]])</f>
        <v>265</v>
      </c>
      <c r="Y7064">
        <f>SUM(Table1[[#This Row],[profit/loss]])/SUM(Table1[profit/loss])</f>
        <v>7.9786804359702739E-7</v>
      </c>
    </row>
    <row r="7065" spans="1:25" x14ac:dyDescent="0.3">
      <c r="A7065" t="s">
        <v>29</v>
      </c>
      <c r="B7065" t="s">
        <v>82</v>
      </c>
      <c r="C7065">
        <v>1185732</v>
      </c>
      <c r="D7065" s="9">
        <v>44264</v>
      </c>
      <c r="E7065" s="8" t="str">
        <f>TEXT(Table1[[#This Row],[Invoice Date]],"dd-mm-yyyy")</f>
        <v>09-03-2021</v>
      </c>
      <c r="F7065" s="1" t="str">
        <f t="shared" si="440"/>
        <v>March</v>
      </c>
      <c r="G7065" s="1" t="str">
        <f t="shared" si="441"/>
        <v>2021</v>
      </c>
      <c r="H7065" s="1" t="str">
        <f t="shared" si="442"/>
        <v>Tuesday</v>
      </c>
      <c r="I7065" s="1" t="str">
        <f t="shared" si="443"/>
        <v>09</v>
      </c>
      <c r="J7065" t="s">
        <v>35</v>
      </c>
      <c r="K7065" t="s">
        <v>115</v>
      </c>
      <c r="L7065" t="s">
        <v>116</v>
      </c>
      <c r="M7065" t="s">
        <v>21</v>
      </c>
      <c r="N7065">
        <v>32</v>
      </c>
      <c r="O7065">
        <v>44</v>
      </c>
      <c r="P7065">
        <v>1408</v>
      </c>
      <c r="Q7065">
        <v>605</v>
      </c>
      <c r="R7065">
        <v>0.43</v>
      </c>
      <c r="S7065" t="s">
        <v>82</v>
      </c>
      <c r="T7065" t="str">
        <f>IF(Table1[[#This Row],[Units Sold]]&gt; 700,"High Units","low Units")</f>
        <v>low Units</v>
      </c>
      <c r="U7065">
        <f>SUM(Table1[[#This Row],[Operating Profit]])/SUM(Table1[Operating Profit])*100</f>
        <v>1.8215477976460436E-4</v>
      </c>
      <c r="V7065">
        <f>SUM(Table1[[#This Row],[Price per Unit]]*Table1[[#This Row],[Units Sold]])</f>
        <v>1408</v>
      </c>
      <c r="W7065">
        <f>SUM(Table1[[#This Row],[Total Sales]]-Table1[[#This Row],[Operating Profit]])</f>
        <v>803</v>
      </c>
      <c r="X7065">
        <f>SUM(Table1[[#This Row],[Total Sales]]-Table1[[#This Row],[Cost]])</f>
        <v>605</v>
      </c>
      <c r="Y7065">
        <f>SUM(Table1[[#This Row],[profit/loss]])/SUM(Table1[profit/loss])</f>
        <v>1.8215477976460436E-6</v>
      </c>
    </row>
    <row r="7066" spans="1:25" x14ac:dyDescent="0.3">
      <c r="A7066" t="s">
        <v>29</v>
      </c>
      <c r="B7066" t="s">
        <v>82</v>
      </c>
      <c r="C7066">
        <v>1185732</v>
      </c>
      <c r="D7066" s="9">
        <v>44264</v>
      </c>
      <c r="E7066" s="8" t="str">
        <f>TEXT(Table1[[#This Row],[Invoice Date]],"dd-mm-yyyy")</f>
        <v>09-03-2021</v>
      </c>
      <c r="F7066" s="1" t="str">
        <f t="shared" si="440"/>
        <v>March</v>
      </c>
      <c r="G7066" s="1" t="str">
        <f t="shared" si="441"/>
        <v>2021</v>
      </c>
      <c r="H7066" s="1" t="str">
        <f t="shared" si="442"/>
        <v>Tuesday</v>
      </c>
      <c r="I7066" s="1" t="str">
        <f t="shared" si="443"/>
        <v>09</v>
      </c>
      <c r="J7066" t="s">
        <v>35</v>
      </c>
      <c r="K7066" t="s">
        <v>115</v>
      </c>
      <c r="L7066" t="s">
        <v>116</v>
      </c>
      <c r="M7066" t="s">
        <v>22</v>
      </c>
      <c r="N7066">
        <v>24</v>
      </c>
      <c r="O7066">
        <v>74</v>
      </c>
      <c r="P7066">
        <v>1776</v>
      </c>
      <c r="Q7066">
        <v>924</v>
      </c>
      <c r="R7066">
        <v>0.52</v>
      </c>
      <c r="S7066" t="s">
        <v>82</v>
      </c>
      <c r="T7066" t="str">
        <f>IF(Table1[[#This Row],[Units Sold]]&gt; 700,"High Units","low Units")</f>
        <v>low Units</v>
      </c>
      <c r="U7066">
        <f>SUM(Table1[[#This Row],[Operating Profit]])/SUM(Table1[Operating Profit])*100</f>
        <v>2.7820002727685025E-4</v>
      </c>
      <c r="V7066">
        <f>SUM(Table1[[#This Row],[Price per Unit]]*Table1[[#This Row],[Units Sold]])</f>
        <v>1776</v>
      </c>
      <c r="W7066">
        <f>SUM(Table1[[#This Row],[Total Sales]]-Table1[[#This Row],[Operating Profit]])</f>
        <v>852</v>
      </c>
      <c r="X7066">
        <f>SUM(Table1[[#This Row],[Total Sales]]-Table1[[#This Row],[Cost]])</f>
        <v>924</v>
      </c>
      <c r="Y7066">
        <f>SUM(Table1[[#This Row],[profit/loss]])/SUM(Table1[profit/loss])</f>
        <v>2.7820002727685028E-6</v>
      </c>
    </row>
    <row r="7067" spans="1:25" x14ac:dyDescent="0.3">
      <c r="A7067" t="s">
        <v>29</v>
      </c>
      <c r="B7067" t="s">
        <v>82</v>
      </c>
      <c r="C7067">
        <v>1185732</v>
      </c>
      <c r="D7067" s="9">
        <v>44296</v>
      </c>
      <c r="E7067" s="8" t="str">
        <f>TEXT(Table1[[#This Row],[Invoice Date]],"dd-mm-yyyy")</f>
        <v>10-04-2021</v>
      </c>
      <c r="F7067" s="1" t="str">
        <f t="shared" si="440"/>
        <v>April</v>
      </c>
      <c r="G7067" s="1" t="str">
        <f t="shared" si="441"/>
        <v>2021</v>
      </c>
      <c r="H7067" s="1" t="str">
        <f t="shared" si="442"/>
        <v>Saturday</v>
      </c>
      <c r="I7067" s="1" t="str">
        <f t="shared" si="443"/>
        <v>10</v>
      </c>
      <c r="J7067" t="s">
        <v>35</v>
      </c>
      <c r="K7067" t="s">
        <v>115</v>
      </c>
      <c r="L7067" t="s">
        <v>116</v>
      </c>
      <c r="M7067" t="s">
        <v>16</v>
      </c>
      <c r="N7067">
        <v>23</v>
      </c>
      <c r="O7067">
        <v>125</v>
      </c>
      <c r="P7067">
        <v>2875</v>
      </c>
      <c r="Q7067">
        <v>1581</v>
      </c>
      <c r="R7067">
        <v>0.55000000000000004</v>
      </c>
      <c r="S7067" t="s">
        <v>82</v>
      </c>
      <c r="T7067" t="str">
        <f>IF(Table1[[#This Row],[Units Sold]]&gt; 700,"High Units","low Units")</f>
        <v>low Units</v>
      </c>
      <c r="U7067">
        <f>SUM(Table1[[#This Row],[Operating Profit]])/SUM(Table1[Operating Profit])*100</f>
        <v>4.7601108563279256E-4</v>
      </c>
      <c r="V7067">
        <f>SUM(Table1[[#This Row],[Price per Unit]]*Table1[[#This Row],[Units Sold]])</f>
        <v>2875</v>
      </c>
      <c r="W7067">
        <f>SUM(Table1[[#This Row],[Total Sales]]-Table1[[#This Row],[Operating Profit]])</f>
        <v>1294</v>
      </c>
      <c r="X7067">
        <f>SUM(Table1[[#This Row],[Total Sales]]-Table1[[#This Row],[Cost]])</f>
        <v>1581</v>
      </c>
      <c r="Y7067">
        <f>SUM(Table1[[#This Row],[profit/loss]])/SUM(Table1[profit/loss])</f>
        <v>4.7601108563279254E-6</v>
      </c>
    </row>
    <row r="7068" spans="1:25" x14ac:dyDescent="0.3">
      <c r="A7068" t="s">
        <v>29</v>
      </c>
      <c r="B7068" t="s">
        <v>82</v>
      </c>
      <c r="C7068">
        <v>1185732</v>
      </c>
      <c r="D7068" s="9">
        <v>44296</v>
      </c>
      <c r="E7068" s="8" t="str">
        <f>TEXT(Table1[[#This Row],[Invoice Date]],"dd-mm-yyyy")</f>
        <v>10-04-2021</v>
      </c>
      <c r="F7068" s="1" t="str">
        <f t="shared" si="440"/>
        <v>April</v>
      </c>
      <c r="G7068" s="1" t="str">
        <f t="shared" si="441"/>
        <v>2021</v>
      </c>
      <c r="H7068" s="1" t="str">
        <f t="shared" si="442"/>
        <v>Saturday</v>
      </c>
      <c r="I7068" s="1" t="str">
        <f t="shared" si="443"/>
        <v>10</v>
      </c>
      <c r="J7068" t="s">
        <v>35</v>
      </c>
      <c r="K7068" t="s">
        <v>115</v>
      </c>
      <c r="L7068" t="s">
        <v>116</v>
      </c>
      <c r="M7068" t="s">
        <v>18</v>
      </c>
      <c r="N7068">
        <v>23</v>
      </c>
      <c r="O7068">
        <v>54</v>
      </c>
      <c r="P7068">
        <v>1242</v>
      </c>
      <c r="Q7068">
        <v>646</v>
      </c>
      <c r="R7068">
        <v>0.52</v>
      </c>
      <c r="S7068" t="s">
        <v>82</v>
      </c>
      <c r="T7068" t="str">
        <f>IF(Table1[[#This Row],[Units Sold]]&gt; 700,"High Units","low Units")</f>
        <v>low Units</v>
      </c>
      <c r="U7068">
        <f>SUM(Table1[[#This Row],[Operating Profit]])/SUM(Table1[Operating Profit])*100</f>
        <v>1.9449915326931306E-4</v>
      </c>
      <c r="V7068">
        <f>SUM(Table1[[#This Row],[Price per Unit]]*Table1[[#This Row],[Units Sold]])</f>
        <v>1242</v>
      </c>
      <c r="W7068">
        <f>SUM(Table1[[#This Row],[Total Sales]]-Table1[[#This Row],[Operating Profit]])</f>
        <v>596</v>
      </c>
      <c r="X7068">
        <f>SUM(Table1[[#This Row],[Total Sales]]-Table1[[#This Row],[Cost]])</f>
        <v>646</v>
      </c>
      <c r="Y7068">
        <f>SUM(Table1[[#This Row],[profit/loss]])/SUM(Table1[profit/loss])</f>
        <v>1.9449915326931307E-6</v>
      </c>
    </row>
    <row r="7069" spans="1:25" x14ac:dyDescent="0.3">
      <c r="A7069" t="s">
        <v>29</v>
      </c>
      <c r="B7069" t="s">
        <v>82</v>
      </c>
      <c r="C7069">
        <v>1185732</v>
      </c>
      <c r="D7069" s="9">
        <v>44296</v>
      </c>
      <c r="E7069" s="8" t="str">
        <f>TEXT(Table1[[#This Row],[Invoice Date]],"dd-mm-yyyy")</f>
        <v>10-04-2021</v>
      </c>
      <c r="F7069" s="1" t="str">
        <f t="shared" si="440"/>
        <v>April</v>
      </c>
      <c r="G7069" s="1" t="str">
        <f t="shared" si="441"/>
        <v>2021</v>
      </c>
      <c r="H7069" s="1" t="str">
        <f t="shared" si="442"/>
        <v>Saturday</v>
      </c>
      <c r="I7069" s="1" t="str">
        <f t="shared" si="443"/>
        <v>10</v>
      </c>
      <c r="J7069" t="s">
        <v>35</v>
      </c>
      <c r="K7069" t="s">
        <v>115</v>
      </c>
      <c r="L7069" t="s">
        <v>116</v>
      </c>
      <c r="M7069" t="s">
        <v>19</v>
      </c>
      <c r="N7069">
        <v>14</v>
      </c>
      <c r="O7069">
        <v>52</v>
      </c>
      <c r="P7069">
        <v>728</v>
      </c>
      <c r="Q7069">
        <v>364</v>
      </c>
      <c r="R7069">
        <v>0.5</v>
      </c>
      <c r="S7069" t="s">
        <v>82</v>
      </c>
      <c r="T7069" t="str">
        <f>IF(Table1[[#This Row],[Units Sold]]&gt; 700,"High Units","low Units")</f>
        <v>low Units</v>
      </c>
      <c r="U7069">
        <f>SUM(Table1[[#This Row],[Operating Profit]])/SUM(Table1[Operating Profit])*100</f>
        <v>1.0959395013936526E-4</v>
      </c>
      <c r="V7069">
        <f>SUM(Table1[[#This Row],[Price per Unit]]*Table1[[#This Row],[Units Sold]])</f>
        <v>728</v>
      </c>
      <c r="W7069">
        <f>SUM(Table1[[#This Row],[Total Sales]]-Table1[[#This Row],[Operating Profit]])</f>
        <v>364</v>
      </c>
      <c r="X7069">
        <f>SUM(Table1[[#This Row],[Total Sales]]-Table1[[#This Row],[Cost]])</f>
        <v>364</v>
      </c>
      <c r="Y7069">
        <f>SUM(Table1[[#This Row],[profit/loss]])/SUM(Table1[profit/loss])</f>
        <v>1.0959395013936526E-6</v>
      </c>
    </row>
    <row r="7070" spans="1:25" x14ac:dyDescent="0.3">
      <c r="A7070" t="s">
        <v>29</v>
      </c>
      <c r="B7070" t="s">
        <v>82</v>
      </c>
      <c r="C7070">
        <v>1185732</v>
      </c>
      <c r="D7070" s="9">
        <v>44296</v>
      </c>
      <c r="E7070" s="8" t="str">
        <f>TEXT(Table1[[#This Row],[Invoice Date]],"dd-mm-yyyy")</f>
        <v>10-04-2021</v>
      </c>
      <c r="F7070" s="1" t="str">
        <f t="shared" si="440"/>
        <v>April</v>
      </c>
      <c r="G7070" s="1" t="str">
        <f t="shared" si="441"/>
        <v>2021</v>
      </c>
      <c r="H7070" s="1" t="str">
        <f t="shared" si="442"/>
        <v>Saturday</v>
      </c>
      <c r="I7070" s="1" t="str">
        <f t="shared" si="443"/>
        <v>10</v>
      </c>
      <c r="J7070" t="s">
        <v>35</v>
      </c>
      <c r="K7070" t="s">
        <v>115</v>
      </c>
      <c r="L7070" t="s">
        <v>116</v>
      </c>
      <c r="M7070" t="s">
        <v>20</v>
      </c>
      <c r="N7070">
        <v>19</v>
      </c>
      <c r="O7070">
        <v>36</v>
      </c>
      <c r="P7070">
        <v>684</v>
      </c>
      <c r="Q7070">
        <v>328</v>
      </c>
      <c r="R7070">
        <v>0.48</v>
      </c>
      <c r="S7070" t="s">
        <v>82</v>
      </c>
      <c r="T7070" t="str">
        <f>IF(Table1[[#This Row],[Units Sold]]&gt; 700,"High Units","low Units")</f>
        <v>low Units</v>
      </c>
      <c r="U7070">
        <f>SUM(Table1[[#This Row],[Operating Profit]])/SUM(Table1[Operating Profit])*100</f>
        <v>9.8754988037669798E-5</v>
      </c>
      <c r="V7070">
        <f>SUM(Table1[[#This Row],[Price per Unit]]*Table1[[#This Row],[Units Sold]])</f>
        <v>684</v>
      </c>
      <c r="W7070">
        <f>SUM(Table1[[#This Row],[Total Sales]]-Table1[[#This Row],[Operating Profit]])</f>
        <v>356</v>
      </c>
      <c r="X7070">
        <f>SUM(Table1[[#This Row],[Total Sales]]-Table1[[#This Row],[Cost]])</f>
        <v>328</v>
      </c>
      <c r="Y7070">
        <f>SUM(Table1[[#This Row],[profit/loss]])/SUM(Table1[profit/loss])</f>
        <v>9.8754988037669796E-7</v>
      </c>
    </row>
    <row r="7071" spans="1:25" x14ac:dyDescent="0.3">
      <c r="A7071" t="s">
        <v>29</v>
      </c>
      <c r="B7071" t="s">
        <v>82</v>
      </c>
      <c r="C7071">
        <v>1185732</v>
      </c>
      <c r="D7071" s="9">
        <v>44296</v>
      </c>
      <c r="E7071" s="8" t="str">
        <f>TEXT(Table1[[#This Row],[Invoice Date]],"dd-mm-yyyy")</f>
        <v>10-04-2021</v>
      </c>
      <c r="F7071" s="1" t="str">
        <f t="shared" si="440"/>
        <v>April</v>
      </c>
      <c r="G7071" s="1" t="str">
        <f t="shared" si="441"/>
        <v>2021</v>
      </c>
      <c r="H7071" s="1" t="str">
        <f t="shared" si="442"/>
        <v>Saturday</v>
      </c>
      <c r="I7071" s="1" t="str">
        <f t="shared" si="443"/>
        <v>10</v>
      </c>
      <c r="J7071" t="s">
        <v>35</v>
      </c>
      <c r="K7071" t="s">
        <v>115</v>
      </c>
      <c r="L7071" t="s">
        <v>116</v>
      </c>
      <c r="M7071" t="s">
        <v>21</v>
      </c>
      <c r="N7071">
        <v>61</v>
      </c>
      <c r="O7071">
        <v>45</v>
      </c>
      <c r="P7071">
        <v>2745</v>
      </c>
      <c r="Q7071">
        <v>1208</v>
      </c>
      <c r="R7071">
        <v>0.44</v>
      </c>
      <c r="S7071" t="s">
        <v>82</v>
      </c>
      <c r="T7071" t="str">
        <f>IF(Table1[[#This Row],[Units Sold]]&gt; 700,"High Units","low Units")</f>
        <v>low Units</v>
      </c>
      <c r="U7071">
        <f>SUM(Table1[[#This Row],[Operating Profit]])/SUM(Table1[Operating Profit])*100</f>
        <v>3.637073949680034E-4</v>
      </c>
      <c r="V7071">
        <f>SUM(Table1[[#This Row],[Price per Unit]]*Table1[[#This Row],[Units Sold]])</f>
        <v>2745</v>
      </c>
      <c r="W7071">
        <f>SUM(Table1[[#This Row],[Total Sales]]-Table1[[#This Row],[Operating Profit]])</f>
        <v>1537</v>
      </c>
      <c r="X7071">
        <f>SUM(Table1[[#This Row],[Total Sales]]-Table1[[#This Row],[Cost]])</f>
        <v>1208</v>
      </c>
      <c r="Y7071">
        <f>SUM(Table1[[#This Row],[profit/loss]])/SUM(Table1[profit/loss])</f>
        <v>3.6370739496800342E-6</v>
      </c>
    </row>
    <row r="7072" spans="1:25" x14ac:dyDescent="0.3">
      <c r="A7072" t="s">
        <v>29</v>
      </c>
      <c r="B7072" t="s">
        <v>82</v>
      </c>
      <c r="C7072">
        <v>1185732</v>
      </c>
      <c r="D7072" s="9">
        <v>44296</v>
      </c>
      <c r="E7072" s="8" t="str">
        <f>TEXT(Table1[[#This Row],[Invoice Date]],"dd-mm-yyyy")</f>
        <v>10-04-2021</v>
      </c>
      <c r="F7072" s="1" t="str">
        <f t="shared" si="440"/>
        <v>April</v>
      </c>
      <c r="G7072" s="1" t="str">
        <f t="shared" si="441"/>
        <v>2021</v>
      </c>
      <c r="H7072" s="1" t="str">
        <f t="shared" si="442"/>
        <v>Saturday</v>
      </c>
      <c r="I7072" s="1" t="str">
        <f t="shared" si="443"/>
        <v>10</v>
      </c>
      <c r="J7072" t="s">
        <v>35</v>
      </c>
      <c r="K7072" t="s">
        <v>115</v>
      </c>
      <c r="L7072" t="s">
        <v>116</v>
      </c>
      <c r="M7072" t="s">
        <v>22</v>
      </c>
      <c r="N7072">
        <v>47</v>
      </c>
      <c r="O7072">
        <v>72</v>
      </c>
      <c r="P7072">
        <v>3384</v>
      </c>
      <c r="Q7072">
        <v>1861</v>
      </c>
      <c r="R7072">
        <v>0.55000000000000004</v>
      </c>
      <c r="S7072" t="s">
        <v>82</v>
      </c>
      <c r="T7072" t="str">
        <f>IF(Table1[[#This Row],[Units Sold]]&gt; 700,"High Units","low Units")</f>
        <v>low Units</v>
      </c>
      <c r="U7072">
        <f>SUM(Table1[[#This Row],[Operating Profit]])/SUM(Table1[Operating Profit])*100</f>
        <v>5.6031412420153503E-4</v>
      </c>
      <c r="V7072">
        <f>SUM(Table1[[#This Row],[Price per Unit]]*Table1[[#This Row],[Units Sold]])</f>
        <v>3384</v>
      </c>
      <c r="W7072">
        <f>SUM(Table1[[#This Row],[Total Sales]]-Table1[[#This Row],[Operating Profit]])</f>
        <v>1523</v>
      </c>
      <c r="X7072">
        <f>SUM(Table1[[#This Row],[Total Sales]]-Table1[[#This Row],[Cost]])</f>
        <v>1861</v>
      </c>
      <c r="Y7072">
        <f>SUM(Table1[[#This Row],[profit/loss]])/SUM(Table1[profit/loss])</f>
        <v>5.6031412420153509E-6</v>
      </c>
    </row>
    <row r="7073" spans="1:25" x14ac:dyDescent="0.3">
      <c r="A7073" t="s">
        <v>29</v>
      </c>
      <c r="B7073" t="s">
        <v>82</v>
      </c>
      <c r="C7073">
        <v>1185732</v>
      </c>
      <c r="D7073" s="9">
        <v>44327</v>
      </c>
      <c r="E7073" s="8" t="str">
        <f>TEXT(Table1[[#This Row],[Invoice Date]],"dd-mm-yyyy")</f>
        <v>11-05-2021</v>
      </c>
      <c r="F7073" s="1" t="str">
        <f t="shared" si="440"/>
        <v>May</v>
      </c>
      <c r="G7073" s="1" t="str">
        <f t="shared" si="441"/>
        <v>2021</v>
      </c>
      <c r="H7073" s="1" t="str">
        <f t="shared" si="442"/>
        <v>Tuesday</v>
      </c>
      <c r="I7073" s="1" t="str">
        <f t="shared" si="443"/>
        <v>11</v>
      </c>
      <c r="J7073" t="s">
        <v>35</v>
      </c>
      <c r="K7073" t="s">
        <v>115</v>
      </c>
      <c r="L7073" t="s">
        <v>116</v>
      </c>
      <c r="M7073" t="s">
        <v>16</v>
      </c>
      <c r="N7073">
        <v>54</v>
      </c>
      <c r="O7073">
        <v>164</v>
      </c>
      <c r="P7073">
        <v>8856</v>
      </c>
      <c r="Q7073">
        <v>4428</v>
      </c>
      <c r="R7073">
        <v>0.5</v>
      </c>
      <c r="S7073" t="s">
        <v>82</v>
      </c>
      <c r="T7073" t="str">
        <f>IF(Table1[[#This Row],[Units Sold]]&gt; 700,"High Units","low Units")</f>
        <v>low Units</v>
      </c>
      <c r="U7073">
        <f>SUM(Table1[[#This Row],[Operating Profit]])/SUM(Table1[Operating Profit])*100</f>
        <v>1.3331923385085423E-3</v>
      </c>
      <c r="V7073">
        <f>SUM(Table1[[#This Row],[Price per Unit]]*Table1[[#This Row],[Units Sold]])</f>
        <v>8856</v>
      </c>
      <c r="W7073">
        <f>SUM(Table1[[#This Row],[Total Sales]]-Table1[[#This Row],[Operating Profit]])</f>
        <v>4428</v>
      </c>
      <c r="X7073">
        <f>SUM(Table1[[#This Row],[Total Sales]]-Table1[[#This Row],[Cost]])</f>
        <v>4428</v>
      </c>
      <c r="Y7073">
        <f>SUM(Table1[[#This Row],[profit/loss]])/SUM(Table1[profit/loss])</f>
        <v>1.3331923385085423E-5</v>
      </c>
    </row>
    <row r="7074" spans="1:25" x14ac:dyDescent="0.3">
      <c r="A7074" t="s">
        <v>29</v>
      </c>
      <c r="B7074" t="s">
        <v>82</v>
      </c>
      <c r="C7074">
        <v>1185732</v>
      </c>
      <c r="D7074" s="9">
        <v>44327</v>
      </c>
      <c r="E7074" s="8" t="str">
        <f>TEXT(Table1[[#This Row],[Invoice Date]],"dd-mm-yyyy")</f>
        <v>11-05-2021</v>
      </c>
      <c r="F7074" s="1" t="str">
        <f t="shared" si="440"/>
        <v>May</v>
      </c>
      <c r="G7074" s="1" t="str">
        <f t="shared" si="441"/>
        <v>2021</v>
      </c>
      <c r="H7074" s="1" t="str">
        <f t="shared" si="442"/>
        <v>Tuesday</v>
      </c>
      <c r="I7074" s="1" t="str">
        <f t="shared" si="443"/>
        <v>11</v>
      </c>
      <c r="J7074" t="s">
        <v>35</v>
      </c>
      <c r="K7074" t="s">
        <v>115</v>
      </c>
      <c r="L7074" t="s">
        <v>116</v>
      </c>
      <c r="M7074" t="s">
        <v>18</v>
      </c>
      <c r="N7074">
        <v>37</v>
      </c>
      <c r="O7074">
        <v>73</v>
      </c>
      <c r="P7074">
        <v>2701</v>
      </c>
      <c r="Q7074">
        <v>1486</v>
      </c>
      <c r="R7074">
        <v>0.55000000000000004</v>
      </c>
      <c r="S7074" t="s">
        <v>82</v>
      </c>
      <c r="T7074" t="str">
        <f>IF(Table1[[#This Row],[Units Sold]]&gt; 700,"High Units","low Units")</f>
        <v>low Units</v>
      </c>
      <c r="U7074">
        <f>SUM(Table1[[#This Row],[Operating Profit]])/SUM(Table1[Operating Profit])*100</f>
        <v>4.4740826897554062E-4</v>
      </c>
      <c r="V7074">
        <f>SUM(Table1[[#This Row],[Price per Unit]]*Table1[[#This Row],[Units Sold]])</f>
        <v>2701</v>
      </c>
      <c r="W7074">
        <f>SUM(Table1[[#This Row],[Total Sales]]-Table1[[#This Row],[Operating Profit]])</f>
        <v>1215</v>
      </c>
      <c r="X7074">
        <f>SUM(Table1[[#This Row],[Total Sales]]-Table1[[#This Row],[Cost]])</f>
        <v>1486</v>
      </c>
      <c r="Y7074">
        <f>SUM(Table1[[#This Row],[profit/loss]])/SUM(Table1[profit/loss])</f>
        <v>4.4740826897554063E-6</v>
      </c>
    </row>
    <row r="7075" spans="1:25" x14ac:dyDescent="0.3">
      <c r="A7075" t="s">
        <v>29</v>
      </c>
      <c r="B7075" t="s">
        <v>82</v>
      </c>
      <c r="C7075">
        <v>1185732</v>
      </c>
      <c r="D7075" s="9">
        <v>44327</v>
      </c>
      <c r="E7075" s="8" t="str">
        <f>TEXT(Table1[[#This Row],[Invoice Date]],"dd-mm-yyyy")</f>
        <v>11-05-2021</v>
      </c>
      <c r="F7075" s="1" t="str">
        <f t="shared" si="440"/>
        <v>May</v>
      </c>
      <c r="G7075" s="1" t="str">
        <f t="shared" si="441"/>
        <v>2021</v>
      </c>
      <c r="H7075" s="1" t="str">
        <f t="shared" si="442"/>
        <v>Tuesday</v>
      </c>
      <c r="I7075" s="1" t="str">
        <f t="shared" si="443"/>
        <v>11</v>
      </c>
      <c r="J7075" t="s">
        <v>35</v>
      </c>
      <c r="K7075" t="s">
        <v>115</v>
      </c>
      <c r="L7075" t="s">
        <v>116</v>
      </c>
      <c r="M7075" t="s">
        <v>19</v>
      </c>
      <c r="N7075">
        <v>34</v>
      </c>
      <c r="O7075">
        <v>56</v>
      </c>
      <c r="P7075">
        <v>1904</v>
      </c>
      <c r="Q7075">
        <v>895</v>
      </c>
      <c r="R7075">
        <v>0.47</v>
      </c>
      <c r="S7075" t="s">
        <v>82</v>
      </c>
      <c r="T7075" t="str">
        <f>IF(Table1[[#This Row],[Units Sold]]&gt; 700,"High Units","low Units")</f>
        <v>low Units</v>
      </c>
      <c r="U7075">
        <f>SUM(Table1[[#This Row],[Operating Profit]])/SUM(Table1[Operating Profit])*100</f>
        <v>2.6946864113937339E-4</v>
      </c>
      <c r="V7075">
        <f>SUM(Table1[[#This Row],[Price per Unit]]*Table1[[#This Row],[Units Sold]])</f>
        <v>1904</v>
      </c>
      <c r="W7075">
        <f>SUM(Table1[[#This Row],[Total Sales]]-Table1[[#This Row],[Operating Profit]])</f>
        <v>1009</v>
      </c>
      <c r="X7075">
        <f>SUM(Table1[[#This Row],[Total Sales]]-Table1[[#This Row],[Cost]])</f>
        <v>895</v>
      </c>
      <c r="Y7075">
        <f>SUM(Table1[[#This Row],[profit/loss]])/SUM(Table1[profit/loss])</f>
        <v>2.6946864113937341E-6</v>
      </c>
    </row>
    <row r="7076" spans="1:25" x14ac:dyDescent="0.3">
      <c r="A7076" t="s">
        <v>29</v>
      </c>
      <c r="B7076" t="s">
        <v>82</v>
      </c>
      <c r="C7076">
        <v>1185732</v>
      </c>
      <c r="D7076" s="9">
        <v>44327</v>
      </c>
      <c r="E7076" s="8" t="str">
        <f>TEXT(Table1[[#This Row],[Invoice Date]],"dd-mm-yyyy")</f>
        <v>11-05-2021</v>
      </c>
      <c r="F7076" s="1" t="str">
        <f t="shared" si="440"/>
        <v>May</v>
      </c>
      <c r="G7076" s="1" t="str">
        <f t="shared" si="441"/>
        <v>2021</v>
      </c>
      <c r="H7076" s="1" t="str">
        <f t="shared" si="442"/>
        <v>Tuesday</v>
      </c>
      <c r="I7076" s="1" t="str">
        <f t="shared" si="443"/>
        <v>11</v>
      </c>
      <c r="J7076" t="s">
        <v>35</v>
      </c>
      <c r="K7076" t="s">
        <v>115</v>
      </c>
      <c r="L7076" t="s">
        <v>116</v>
      </c>
      <c r="M7076" t="s">
        <v>20</v>
      </c>
      <c r="N7076">
        <v>34</v>
      </c>
      <c r="O7076">
        <v>49</v>
      </c>
      <c r="P7076">
        <v>1666</v>
      </c>
      <c r="Q7076">
        <v>816</v>
      </c>
      <c r="R7076">
        <v>0.49</v>
      </c>
      <c r="S7076" t="s">
        <v>82</v>
      </c>
      <c r="T7076" t="str">
        <f>IF(Table1[[#This Row],[Units Sold]]&gt; 700,"High Units","low Units")</f>
        <v>low Units</v>
      </c>
      <c r="U7076">
        <f>SUM(Table1[[#This Row],[Operating Profit]])/SUM(Table1[Operating Profit])*100</f>
        <v>2.456831409717639E-4</v>
      </c>
      <c r="V7076">
        <f>SUM(Table1[[#This Row],[Price per Unit]]*Table1[[#This Row],[Units Sold]])</f>
        <v>1666</v>
      </c>
      <c r="W7076">
        <f>SUM(Table1[[#This Row],[Total Sales]]-Table1[[#This Row],[Operating Profit]])</f>
        <v>850</v>
      </c>
      <c r="X7076">
        <f>SUM(Table1[[#This Row],[Total Sales]]-Table1[[#This Row],[Cost]])</f>
        <v>816</v>
      </c>
      <c r="Y7076">
        <f>SUM(Table1[[#This Row],[profit/loss]])/SUM(Table1[profit/loss])</f>
        <v>2.4568314097176388E-6</v>
      </c>
    </row>
    <row r="7077" spans="1:25" x14ac:dyDescent="0.3">
      <c r="A7077" t="s">
        <v>29</v>
      </c>
      <c r="B7077" t="s">
        <v>82</v>
      </c>
      <c r="C7077">
        <v>1185732</v>
      </c>
      <c r="D7077" s="9">
        <v>44327</v>
      </c>
      <c r="E7077" s="8" t="str">
        <f>TEXT(Table1[[#This Row],[Invoice Date]],"dd-mm-yyyy")</f>
        <v>11-05-2021</v>
      </c>
      <c r="F7077" s="1" t="str">
        <f t="shared" si="440"/>
        <v>May</v>
      </c>
      <c r="G7077" s="1" t="str">
        <f t="shared" si="441"/>
        <v>2021</v>
      </c>
      <c r="H7077" s="1" t="str">
        <f t="shared" si="442"/>
        <v>Tuesday</v>
      </c>
      <c r="I7077" s="1" t="str">
        <f t="shared" si="443"/>
        <v>11</v>
      </c>
      <c r="J7077" t="s">
        <v>35</v>
      </c>
      <c r="K7077" t="s">
        <v>115</v>
      </c>
      <c r="L7077" t="s">
        <v>116</v>
      </c>
      <c r="M7077" t="s">
        <v>21</v>
      </c>
      <c r="N7077">
        <v>44</v>
      </c>
      <c r="O7077">
        <v>58</v>
      </c>
      <c r="P7077">
        <v>2552</v>
      </c>
      <c r="Q7077">
        <v>1148</v>
      </c>
      <c r="R7077">
        <v>0.45</v>
      </c>
      <c r="S7077" t="s">
        <v>82</v>
      </c>
      <c r="T7077" t="str">
        <f>IF(Table1[[#This Row],[Units Sold]]&gt; 700,"High Units","low Units")</f>
        <v>low Units</v>
      </c>
      <c r="U7077">
        <f>SUM(Table1[[#This Row],[Operating Profit]])/SUM(Table1[Operating Profit])*100</f>
        <v>3.4564245813184432E-4</v>
      </c>
      <c r="V7077">
        <f>SUM(Table1[[#This Row],[Price per Unit]]*Table1[[#This Row],[Units Sold]])</f>
        <v>2552</v>
      </c>
      <c r="W7077">
        <f>SUM(Table1[[#This Row],[Total Sales]]-Table1[[#This Row],[Operating Profit]])</f>
        <v>1404</v>
      </c>
      <c r="X7077">
        <f>SUM(Table1[[#This Row],[Total Sales]]-Table1[[#This Row],[Cost]])</f>
        <v>1148</v>
      </c>
      <c r="Y7077">
        <f>SUM(Table1[[#This Row],[profit/loss]])/SUM(Table1[profit/loss])</f>
        <v>3.4564245813184431E-6</v>
      </c>
    </row>
    <row r="7078" spans="1:25" x14ac:dyDescent="0.3">
      <c r="A7078" t="s">
        <v>29</v>
      </c>
      <c r="B7078" t="s">
        <v>82</v>
      </c>
      <c r="C7078">
        <v>1185732</v>
      </c>
      <c r="D7078" s="9">
        <v>44327</v>
      </c>
      <c r="E7078" s="8" t="str">
        <f>TEXT(Table1[[#This Row],[Invoice Date]],"dd-mm-yyyy")</f>
        <v>11-05-2021</v>
      </c>
      <c r="F7078" s="1" t="str">
        <f t="shared" si="440"/>
        <v>May</v>
      </c>
      <c r="G7078" s="1" t="str">
        <f t="shared" si="441"/>
        <v>2021</v>
      </c>
      <c r="H7078" s="1" t="str">
        <f t="shared" si="442"/>
        <v>Tuesday</v>
      </c>
      <c r="I7078" s="1" t="str">
        <f t="shared" si="443"/>
        <v>11</v>
      </c>
      <c r="J7078" t="s">
        <v>35</v>
      </c>
      <c r="K7078" t="s">
        <v>115</v>
      </c>
      <c r="L7078" t="s">
        <v>116</v>
      </c>
      <c r="M7078" t="s">
        <v>22</v>
      </c>
      <c r="N7078">
        <v>53</v>
      </c>
      <c r="O7078">
        <v>91</v>
      </c>
      <c r="P7078">
        <v>4823</v>
      </c>
      <c r="Q7078">
        <v>2508</v>
      </c>
      <c r="R7078">
        <v>0.52</v>
      </c>
      <c r="S7078" t="s">
        <v>82</v>
      </c>
      <c r="T7078" t="str">
        <f>IF(Table1[[#This Row],[Units Sold]]&gt; 700,"High Units","low Units")</f>
        <v>low Units</v>
      </c>
      <c r="U7078">
        <f>SUM(Table1[[#This Row],[Operating Profit]])/SUM(Table1[Operating Profit])*100</f>
        <v>7.5511435975145083E-4</v>
      </c>
      <c r="V7078">
        <f>SUM(Table1[[#This Row],[Price per Unit]]*Table1[[#This Row],[Units Sold]])</f>
        <v>4823</v>
      </c>
      <c r="W7078">
        <f>SUM(Table1[[#This Row],[Total Sales]]-Table1[[#This Row],[Operating Profit]])</f>
        <v>2315</v>
      </c>
      <c r="X7078">
        <f>SUM(Table1[[#This Row],[Total Sales]]-Table1[[#This Row],[Cost]])</f>
        <v>2508</v>
      </c>
      <c r="Y7078">
        <f>SUM(Table1[[#This Row],[profit/loss]])/SUM(Table1[profit/loss])</f>
        <v>7.5511435975145082E-6</v>
      </c>
    </row>
    <row r="7079" spans="1:25" x14ac:dyDescent="0.3">
      <c r="A7079" t="s">
        <v>29</v>
      </c>
      <c r="B7079" t="s">
        <v>82</v>
      </c>
      <c r="C7079">
        <v>1185732</v>
      </c>
      <c r="D7079" s="9">
        <v>44357</v>
      </c>
      <c r="E7079" s="8" t="str">
        <f>TEXT(Table1[[#This Row],[Invoice Date]],"dd-mm-yyyy")</f>
        <v>10-06-2021</v>
      </c>
      <c r="F7079" s="1" t="str">
        <f t="shared" si="440"/>
        <v>June</v>
      </c>
      <c r="G7079" s="1" t="str">
        <f t="shared" si="441"/>
        <v>2021</v>
      </c>
      <c r="H7079" s="1" t="str">
        <f t="shared" si="442"/>
        <v>Thursday</v>
      </c>
      <c r="I7079" s="1" t="str">
        <f t="shared" si="443"/>
        <v>10</v>
      </c>
      <c r="J7079" t="s">
        <v>35</v>
      </c>
      <c r="K7079" t="s">
        <v>115</v>
      </c>
      <c r="L7079" t="s">
        <v>116</v>
      </c>
      <c r="M7079" t="s">
        <v>16</v>
      </c>
      <c r="N7079">
        <v>36</v>
      </c>
      <c r="O7079">
        <v>155</v>
      </c>
      <c r="P7079">
        <v>5580</v>
      </c>
      <c r="Q7079">
        <v>3069</v>
      </c>
      <c r="R7079">
        <v>0.55000000000000004</v>
      </c>
      <c r="S7079" t="s">
        <v>82</v>
      </c>
      <c r="T7079" t="str">
        <f>IF(Table1[[#This Row],[Units Sold]]&gt; 700,"High Units","low Units")</f>
        <v>low Units</v>
      </c>
      <c r="U7079">
        <f>SUM(Table1[[#This Row],[Operating Profit]])/SUM(Table1[Operating Profit])*100</f>
        <v>9.2402151916953855E-4</v>
      </c>
      <c r="V7079">
        <f>SUM(Table1[[#This Row],[Price per Unit]]*Table1[[#This Row],[Units Sold]])</f>
        <v>5580</v>
      </c>
      <c r="W7079">
        <f>SUM(Table1[[#This Row],[Total Sales]]-Table1[[#This Row],[Operating Profit]])</f>
        <v>2511</v>
      </c>
      <c r="X7079">
        <f>SUM(Table1[[#This Row],[Total Sales]]-Table1[[#This Row],[Cost]])</f>
        <v>3069</v>
      </c>
      <c r="Y7079">
        <f>SUM(Table1[[#This Row],[profit/loss]])/SUM(Table1[profit/loss])</f>
        <v>9.240215191695385E-6</v>
      </c>
    </row>
    <row r="7080" spans="1:25" x14ac:dyDescent="0.3">
      <c r="A7080" t="s">
        <v>29</v>
      </c>
      <c r="B7080" t="s">
        <v>82</v>
      </c>
      <c r="C7080">
        <v>1185732</v>
      </c>
      <c r="D7080" s="9">
        <v>44357</v>
      </c>
      <c r="E7080" s="8" t="str">
        <f>TEXT(Table1[[#This Row],[Invoice Date]],"dd-mm-yyyy")</f>
        <v>10-06-2021</v>
      </c>
      <c r="F7080" s="1" t="str">
        <f t="shared" si="440"/>
        <v>June</v>
      </c>
      <c r="G7080" s="1" t="str">
        <f t="shared" si="441"/>
        <v>2021</v>
      </c>
      <c r="H7080" s="1" t="str">
        <f t="shared" si="442"/>
        <v>Thursday</v>
      </c>
      <c r="I7080" s="1" t="str">
        <f t="shared" si="443"/>
        <v>10</v>
      </c>
      <c r="J7080" t="s">
        <v>35</v>
      </c>
      <c r="K7080" t="s">
        <v>115</v>
      </c>
      <c r="L7080" t="s">
        <v>116</v>
      </c>
      <c r="M7080" t="s">
        <v>18</v>
      </c>
      <c r="N7080">
        <v>32</v>
      </c>
      <c r="O7080">
        <v>94</v>
      </c>
      <c r="P7080">
        <v>3008</v>
      </c>
      <c r="Q7080">
        <v>1594</v>
      </c>
      <c r="R7080">
        <v>0.53</v>
      </c>
      <c r="S7080" t="s">
        <v>82</v>
      </c>
      <c r="T7080" t="str">
        <f>IF(Table1[[#This Row],[Units Sold]]&gt; 700,"High Units","low Units")</f>
        <v>low Units</v>
      </c>
      <c r="U7080">
        <f>SUM(Table1[[#This Row],[Operating Profit]])/SUM(Table1[Operating Profit])*100</f>
        <v>4.7992515528062698E-4</v>
      </c>
      <c r="V7080">
        <f>SUM(Table1[[#This Row],[Price per Unit]]*Table1[[#This Row],[Units Sold]])</f>
        <v>3008</v>
      </c>
      <c r="W7080">
        <f>SUM(Table1[[#This Row],[Total Sales]]-Table1[[#This Row],[Operating Profit]])</f>
        <v>1414</v>
      </c>
      <c r="X7080">
        <f>SUM(Table1[[#This Row],[Total Sales]]-Table1[[#This Row],[Cost]])</f>
        <v>1594</v>
      </c>
      <c r="Y7080">
        <f>SUM(Table1[[#This Row],[profit/loss]])/SUM(Table1[profit/loss])</f>
        <v>4.7992515528062699E-6</v>
      </c>
    </row>
    <row r="7081" spans="1:25" x14ac:dyDescent="0.3">
      <c r="A7081" t="s">
        <v>29</v>
      </c>
      <c r="B7081" t="s">
        <v>82</v>
      </c>
      <c r="C7081">
        <v>1185732</v>
      </c>
      <c r="D7081" s="9">
        <v>44357</v>
      </c>
      <c r="E7081" s="8" t="str">
        <f>TEXT(Table1[[#This Row],[Invoice Date]],"dd-mm-yyyy")</f>
        <v>10-06-2021</v>
      </c>
      <c r="F7081" s="1" t="str">
        <f t="shared" si="440"/>
        <v>June</v>
      </c>
      <c r="G7081" s="1" t="str">
        <f t="shared" si="441"/>
        <v>2021</v>
      </c>
      <c r="H7081" s="1" t="str">
        <f t="shared" si="442"/>
        <v>Thursday</v>
      </c>
      <c r="I7081" s="1" t="str">
        <f t="shared" si="443"/>
        <v>10</v>
      </c>
      <c r="J7081" t="s">
        <v>35</v>
      </c>
      <c r="K7081" t="s">
        <v>115</v>
      </c>
      <c r="L7081" t="s">
        <v>116</v>
      </c>
      <c r="M7081" t="s">
        <v>19</v>
      </c>
      <c r="N7081">
        <v>27</v>
      </c>
      <c r="O7081">
        <v>50</v>
      </c>
      <c r="P7081">
        <v>1350</v>
      </c>
      <c r="Q7081">
        <v>608</v>
      </c>
      <c r="R7081">
        <v>0.45</v>
      </c>
      <c r="S7081" t="s">
        <v>82</v>
      </c>
      <c r="T7081" t="str">
        <f>IF(Table1[[#This Row],[Units Sold]]&gt; 700,"High Units","low Units")</f>
        <v>low Units</v>
      </c>
      <c r="U7081">
        <f>SUM(Table1[[#This Row],[Operating Profit]])/SUM(Table1[Operating Profit])*100</f>
        <v>1.8305802660641233E-4</v>
      </c>
      <c r="V7081">
        <f>SUM(Table1[[#This Row],[Price per Unit]]*Table1[[#This Row],[Units Sold]])</f>
        <v>1350</v>
      </c>
      <c r="W7081">
        <f>SUM(Table1[[#This Row],[Total Sales]]-Table1[[#This Row],[Operating Profit]])</f>
        <v>742</v>
      </c>
      <c r="X7081">
        <f>SUM(Table1[[#This Row],[Total Sales]]-Table1[[#This Row],[Cost]])</f>
        <v>608</v>
      </c>
      <c r="Y7081">
        <f>SUM(Table1[[#This Row],[profit/loss]])/SUM(Table1[profit/loss])</f>
        <v>1.8305802660641232E-6</v>
      </c>
    </row>
    <row r="7082" spans="1:25" x14ac:dyDescent="0.3">
      <c r="A7082" t="s">
        <v>29</v>
      </c>
      <c r="B7082" t="s">
        <v>82</v>
      </c>
      <c r="C7082">
        <v>1185732</v>
      </c>
      <c r="D7082" s="9">
        <v>44357</v>
      </c>
      <c r="E7082" s="8" t="str">
        <f>TEXT(Table1[[#This Row],[Invoice Date]],"dd-mm-yyyy")</f>
        <v>10-06-2021</v>
      </c>
      <c r="F7082" s="1" t="str">
        <f t="shared" si="440"/>
        <v>June</v>
      </c>
      <c r="G7082" s="1" t="str">
        <f t="shared" si="441"/>
        <v>2021</v>
      </c>
      <c r="H7082" s="1" t="str">
        <f t="shared" si="442"/>
        <v>Thursday</v>
      </c>
      <c r="I7082" s="1" t="str">
        <f t="shared" si="443"/>
        <v>10</v>
      </c>
      <c r="J7082" t="s">
        <v>35</v>
      </c>
      <c r="K7082" t="s">
        <v>115</v>
      </c>
      <c r="L7082" t="s">
        <v>116</v>
      </c>
      <c r="M7082" t="s">
        <v>20</v>
      </c>
      <c r="N7082">
        <v>29</v>
      </c>
      <c r="O7082">
        <v>46</v>
      </c>
      <c r="P7082">
        <v>1334</v>
      </c>
      <c r="Q7082">
        <v>627</v>
      </c>
      <c r="R7082">
        <v>0.47</v>
      </c>
      <c r="S7082" t="s">
        <v>82</v>
      </c>
      <c r="T7082" t="str">
        <f>IF(Table1[[#This Row],[Units Sold]]&gt; 700,"High Units","low Units")</f>
        <v>low Units</v>
      </c>
      <c r="U7082">
        <f>SUM(Table1[[#This Row],[Operating Profit]])/SUM(Table1[Operating Profit])*100</f>
        <v>1.8877858993786271E-4</v>
      </c>
      <c r="V7082">
        <f>SUM(Table1[[#This Row],[Price per Unit]]*Table1[[#This Row],[Units Sold]])</f>
        <v>1334</v>
      </c>
      <c r="W7082">
        <f>SUM(Table1[[#This Row],[Total Sales]]-Table1[[#This Row],[Operating Profit]])</f>
        <v>707</v>
      </c>
      <c r="X7082">
        <f>SUM(Table1[[#This Row],[Total Sales]]-Table1[[#This Row],[Cost]])</f>
        <v>627</v>
      </c>
      <c r="Y7082">
        <f>SUM(Table1[[#This Row],[profit/loss]])/SUM(Table1[profit/loss])</f>
        <v>1.8877858993786271E-6</v>
      </c>
    </row>
    <row r="7083" spans="1:25" x14ac:dyDescent="0.3">
      <c r="A7083" t="s">
        <v>29</v>
      </c>
      <c r="B7083" t="s">
        <v>82</v>
      </c>
      <c r="C7083">
        <v>1185732</v>
      </c>
      <c r="D7083" s="9">
        <v>44357</v>
      </c>
      <c r="E7083" s="8" t="str">
        <f>TEXT(Table1[[#This Row],[Invoice Date]],"dd-mm-yyyy")</f>
        <v>10-06-2021</v>
      </c>
      <c r="F7083" s="1" t="str">
        <f t="shared" si="440"/>
        <v>June</v>
      </c>
      <c r="G7083" s="1" t="str">
        <f t="shared" si="441"/>
        <v>2021</v>
      </c>
      <c r="H7083" s="1" t="str">
        <f t="shared" si="442"/>
        <v>Thursday</v>
      </c>
      <c r="I7083" s="1" t="str">
        <f t="shared" si="443"/>
        <v>10</v>
      </c>
      <c r="J7083" t="s">
        <v>35</v>
      </c>
      <c r="K7083" t="s">
        <v>115</v>
      </c>
      <c r="L7083" t="s">
        <v>116</v>
      </c>
      <c r="M7083" t="s">
        <v>21</v>
      </c>
      <c r="N7083">
        <v>36</v>
      </c>
      <c r="O7083">
        <v>53</v>
      </c>
      <c r="P7083">
        <v>1908</v>
      </c>
      <c r="Q7083">
        <v>859</v>
      </c>
      <c r="R7083">
        <v>0.45</v>
      </c>
      <c r="S7083" t="s">
        <v>82</v>
      </c>
      <c r="T7083" t="str">
        <f>IF(Table1[[#This Row],[Units Sold]]&gt; 700,"High Units","low Units")</f>
        <v>low Units</v>
      </c>
      <c r="U7083">
        <f>SUM(Table1[[#This Row],[Operating Profit]])/SUM(Table1[Operating Profit])*100</f>
        <v>2.5862967903767794E-4</v>
      </c>
      <c r="V7083">
        <f>SUM(Table1[[#This Row],[Price per Unit]]*Table1[[#This Row],[Units Sold]])</f>
        <v>1908</v>
      </c>
      <c r="W7083">
        <f>SUM(Table1[[#This Row],[Total Sales]]-Table1[[#This Row],[Operating Profit]])</f>
        <v>1049</v>
      </c>
      <c r="X7083">
        <f>SUM(Table1[[#This Row],[Total Sales]]-Table1[[#This Row],[Cost]])</f>
        <v>859</v>
      </c>
      <c r="Y7083">
        <f>SUM(Table1[[#This Row],[profit/loss]])/SUM(Table1[profit/loss])</f>
        <v>2.5862967903767794E-6</v>
      </c>
    </row>
    <row r="7084" spans="1:25" x14ac:dyDescent="0.3">
      <c r="A7084" t="s">
        <v>29</v>
      </c>
      <c r="B7084" t="s">
        <v>82</v>
      </c>
      <c r="C7084">
        <v>1185732</v>
      </c>
      <c r="D7084" s="9">
        <v>44357</v>
      </c>
      <c r="E7084" s="8" t="str">
        <f>TEXT(Table1[[#This Row],[Invoice Date]],"dd-mm-yyyy")</f>
        <v>10-06-2021</v>
      </c>
      <c r="F7084" s="1" t="str">
        <f t="shared" si="440"/>
        <v>June</v>
      </c>
      <c r="G7084" s="1" t="str">
        <f t="shared" si="441"/>
        <v>2021</v>
      </c>
      <c r="H7084" s="1" t="str">
        <f t="shared" si="442"/>
        <v>Thursday</v>
      </c>
      <c r="I7084" s="1" t="str">
        <f t="shared" si="443"/>
        <v>10</v>
      </c>
      <c r="J7084" t="s">
        <v>35</v>
      </c>
      <c r="K7084" t="s">
        <v>115</v>
      </c>
      <c r="L7084" t="s">
        <v>116</v>
      </c>
      <c r="M7084" t="s">
        <v>22</v>
      </c>
      <c r="N7084">
        <v>56</v>
      </c>
      <c r="O7084">
        <v>91</v>
      </c>
      <c r="P7084">
        <v>5096</v>
      </c>
      <c r="Q7084">
        <v>2599</v>
      </c>
      <c r="R7084">
        <v>0.51</v>
      </c>
      <c r="S7084" t="s">
        <v>82</v>
      </c>
      <c r="T7084" t="str">
        <f>IF(Table1[[#This Row],[Units Sold]]&gt; 700,"High Units","low Units")</f>
        <v>low Units</v>
      </c>
      <c r="U7084">
        <f>SUM(Table1[[#This Row],[Operating Profit]])/SUM(Table1[Operating Profit])*100</f>
        <v>7.8251284728629209E-4</v>
      </c>
      <c r="V7084">
        <f>SUM(Table1[[#This Row],[Price per Unit]]*Table1[[#This Row],[Units Sold]])</f>
        <v>5096</v>
      </c>
      <c r="W7084">
        <f>SUM(Table1[[#This Row],[Total Sales]]-Table1[[#This Row],[Operating Profit]])</f>
        <v>2497</v>
      </c>
      <c r="X7084">
        <f>SUM(Table1[[#This Row],[Total Sales]]-Table1[[#This Row],[Cost]])</f>
        <v>2599</v>
      </c>
      <c r="Y7084">
        <f>SUM(Table1[[#This Row],[profit/loss]])/SUM(Table1[profit/loss])</f>
        <v>7.8251284728629214E-6</v>
      </c>
    </row>
    <row r="7085" spans="1:25" x14ac:dyDescent="0.3">
      <c r="A7085" t="s">
        <v>29</v>
      </c>
      <c r="B7085" t="s">
        <v>82</v>
      </c>
      <c r="C7085">
        <v>1185732</v>
      </c>
      <c r="D7085" s="9">
        <v>44386</v>
      </c>
      <c r="E7085" s="8" t="str">
        <f>TEXT(Table1[[#This Row],[Invoice Date]],"dd-mm-yyyy")</f>
        <v>09-07-2021</v>
      </c>
      <c r="F7085" s="1" t="str">
        <f t="shared" si="440"/>
        <v>July</v>
      </c>
      <c r="G7085" s="1" t="str">
        <f t="shared" si="441"/>
        <v>2021</v>
      </c>
      <c r="H7085" s="1" t="str">
        <f t="shared" si="442"/>
        <v>Friday</v>
      </c>
      <c r="I7085" s="1" t="str">
        <f t="shared" si="443"/>
        <v>09</v>
      </c>
      <c r="J7085" t="s">
        <v>35</v>
      </c>
      <c r="K7085" t="s">
        <v>115</v>
      </c>
      <c r="L7085" t="s">
        <v>116</v>
      </c>
      <c r="M7085" t="s">
        <v>16</v>
      </c>
      <c r="N7085">
        <v>51</v>
      </c>
      <c r="O7085">
        <v>149</v>
      </c>
      <c r="P7085">
        <v>7599</v>
      </c>
      <c r="Q7085">
        <v>4027</v>
      </c>
      <c r="R7085">
        <v>0.53</v>
      </c>
      <c r="S7085" t="s">
        <v>82</v>
      </c>
      <c r="T7085" t="str">
        <f>IF(Table1[[#This Row],[Units Sold]]&gt; 700,"High Units","low Units")</f>
        <v>low Units</v>
      </c>
      <c r="U7085">
        <f>SUM(Table1[[#This Row],[Operating Profit]])/SUM(Table1[Operating Profit])*100</f>
        <v>1.2124583439868789E-3</v>
      </c>
      <c r="V7085">
        <f>SUM(Table1[[#This Row],[Price per Unit]]*Table1[[#This Row],[Units Sold]])</f>
        <v>7599</v>
      </c>
      <c r="W7085">
        <f>SUM(Table1[[#This Row],[Total Sales]]-Table1[[#This Row],[Operating Profit]])</f>
        <v>3572</v>
      </c>
      <c r="X7085">
        <f>SUM(Table1[[#This Row],[Total Sales]]-Table1[[#This Row],[Cost]])</f>
        <v>4027</v>
      </c>
      <c r="Y7085">
        <f>SUM(Table1[[#This Row],[profit/loss]])/SUM(Table1[profit/loss])</f>
        <v>1.212458343986879E-5</v>
      </c>
    </row>
    <row r="7086" spans="1:25" x14ac:dyDescent="0.3">
      <c r="A7086" t="s">
        <v>29</v>
      </c>
      <c r="B7086" t="s">
        <v>82</v>
      </c>
      <c r="C7086">
        <v>1185732</v>
      </c>
      <c r="D7086" s="9">
        <v>44386</v>
      </c>
      <c r="E7086" s="8" t="str">
        <f>TEXT(Table1[[#This Row],[Invoice Date]],"dd-mm-yyyy")</f>
        <v>09-07-2021</v>
      </c>
      <c r="F7086" s="1" t="str">
        <f t="shared" si="440"/>
        <v>July</v>
      </c>
      <c r="G7086" s="1" t="str">
        <f t="shared" si="441"/>
        <v>2021</v>
      </c>
      <c r="H7086" s="1" t="str">
        <f t="shared" si="442"/>
        <v>Friday</v>
      </c>
      <c r="I7086" s="1" t="str">
        <f t="shared" si="443"/>
        <v>09</v>
      </c>
      <c r="J7086" t="s">
        <v>35</v>
      </c>
      <c r="K7086" t="s">
        <v>115</v>
      </c>
      <c r="L7086" t="s">
        <v>116</v>
      </c>
      <c r="M7086" t="s">
        <v>18</v>
      </c>
      <c r="N7086">
        <v>49</v>
      </c>
      <c r="O7086">
        <v>84</v>
      </c>
      <c r="P7086">
        <v>4116</v>
      </c>
      <c r="Q7086">
        <v>2058</v>
      </c>
      <c r="R7086">
        <v>0.5</v>
      </c>
      <c r="S7086" t="s">
        <v>82</v>
      </c>
      <c r="T7086" t="str">
        <f>IF(Table1[[#This Row],[Units Sold]]&gt; 700,"High Units","low Units")</f>
        <v>low Units</v>
      </c>
      <c r="U7086">
        <f>SUM(Table1[[#This Row],[Operating Profit]])/SUM(Table1[Operating Profit])*100</f>
        <v>6.196273334802575E-4</v>
      </c>
      <c r="V7086">
        <f>SUM(Table1[[#This Row],[Price per Unit]]*Table1[[#This Row],[Units Sold]])</f>
        <v>4116</v>
      </c>
      <c r="W7086">
        <f>SUM(Table1[[#This Row],[Total Sales]]-Table1[[#This Row],[Operating Profit]])</f>
        <v>2058</v>
      </c>
      <c r="X7086">
        <f>SUM(Table1[[#This Row],[Total Sales]]-Table1[[#This Row],[Cost]])</f>
        <v>2058</v>
      </c>
      <c r="Y7086">
        <f>SUM(Table1[[#This Row],[profit/loss]])/SUM(Table1[profit/loss])</f>
        <v>6.1962733348025751E-6</v>
      </c>
    </row>
    <row r="7087" spans="1:25" x14ac:dyDescent="0.3">
      <c r="A7087" t="s">
        <v>29</v>
      </c>
      <c r="B7087" t="s">
        <v>82</v>
      </c>
      <c r="C7087">
        <v>1185732</v>
      </c>
      <c r="D7087" s="9">
        <v>44386</v>
      </c>
      <c r="E7087" s="8" t="str">
        <f>TEXT(Table1[[#This Row],[Invoice Date]],"dd-mm-yyyy")</f>
        <v>09-07-2021</v>
      </c>
      <c r="F7087" s="1" t="str">
        <f t="shared" si="440"/>
        <v>July</v>
      </c>
      <c r="G7087" s="1" t="str">
        <f t="shared" si="441"/>
        <v>2021</v>
      </c>
      <c r="H7087" s="1" t="str">
        <f t="shared" si="442"/>
        <v>Friday</v>
      </c>
      <c r="I7087" s="1" t="str">
        <f t="shared" si="443"/>
        <v>09</v>
      </c>
      <c r="J7087" t="s">
        <v>35</v>
      </c>
      <c r="K7087" t="s">
        <v>115</v>
      </c>
      <c r="L7087" t="s">
        <v>116</v>
      </c>
      <c r="M7087" t="s">
        <v>19</v>
      </c>
      <c r="N7087">
        <v>42</v>
      </c>
      <c r="O7087">
        <v>68</v>
      </c>
      <c r="P7087">
        <v>2856</v>
      </c>
      <c r="Q7087">
        <v>1285</v>
      </c>
      <c r="R7087">
        <v>0.45</v>
      </c>
      <c r="S7087" t="s">
        <v>82</v>
      </c>
      <c r="T7087" t="str">
        <f>IF(Table1[[#This Row],[Units Sold]]&gt; 700,"High Units","low Units")</f>
        <v>low Units</v>
      </c>
      <c r="U7087">
        <f>SUM(Table1[[#This Row],[Operating Profit]])/SUM(Table1[Operating Profit])*100</f>
        <v>3.8689073057440759E-4</v>
      </c>
      <c r="V7087">
        <f>SUM(Table1[[#This Row],[Price per Unit]]*Table1[[#This Row],[Units Sold]])</f>
        <v>2856</v>
      </c>
      <c r="W7087">
        <f>SUM(Table1[[#This Row],[Total Sales]]-Table1[[#This Row],[Operating Profit]])</f>
        <v>1571</v>
      </c>
      <c r="X7087">
        <f>SUM(Table1[[#This Row],[Total Sales]]-Table1[[#This Row],[Cost]])</f>
        <v>1285</v>
      </c>
      <c r="Y7087">
        <f>SUM(Table1[[#This Row],[profit/loss]])/SUM(Table1[profit/loss])</f>
        <v>3.8689073057440761E-6</v>
      </c>
    </row>
    <row r="7088" spans="1:25" x14ac:dyDescent="0.3">
      <c r="A7088" t="s">
        <v>29</v>
      </c>
      <c r="B7088" t="s">
        <v>82</v>
      </c>
      <c r="C7088">
        <v>1185732</v>
      </c>
      <c r="D7088" s="9">
        <v>44386</v>
      </c>
      <c r="E7088" s="8" t="str">
        <f>TEXT(Table1[[#This Row],[Invoice Date]],"dd-mm-yyyy")</f>
        <v>09-07-2021</v>
      </c>
      <c r="F7088" s="1" t="str">
        <f t="shared" si="440"/>
        <v>July</v>
      </c>
      <c r="G7088" s="1" t="str">
        <f t="shared" si="441"/>
        <v>2021</v>
      </c>
      <c r="H7088" s="1" t="str">
        <f t="shared" si="442"/>
        <v>Friday</v>
      </c>
      <c r="I7088" s="1" t="str">
        <f t="shared" si="443"/>
        <v>09</v>
      </c>
      <c r="J7088" t="s">
        <v>35</v>
      </c>
      <c r="K7088" t="s">
        <v>115</v>
      </c>
      <c r="L7088" t="s">
        <v>116</v>
      </c>
      <c r="M7088" t="s">
        <v>20</v>
      </c>
      <c r="N7088">
        <v>42</v>
      </c>
      <c r="O7088">
        <v>49</v>
      </c>
      <c r="P7088">
        <v>2058</v>
      </c>
      <c r="Q7088">
        <v>967</v>
      </c>
      <c r="R7088">
        <v>0.47</v>
      </c>
      <c r="S7088" t="s">
        <v>82</v>
      </c>
      <c r="T7088" t="str">
        <f>IF(Table1[[#This Row],[Units Sold]]&gt; 700,"High Units","low Units")</f>
        <v>low Units</v>
      </c>
      <c r="U7088">
        <f>SUM(Table1[[#This Row],[Operating Profit]])/SUM(Table1[Operating Profit])*100</f>
        <v>2.911465653427643E-4</v>
      </c>
      <c r="V7088">
        <f>SUM(Table1[[#This Row],[Price per Unit]]*Table1[[#This Row],[Units Sold]])</f>
        <v>2058</v>
      </c>
      <c r="W7088">
        <f>SUM(Table1[[#This Row],[Total Sales]]-Table1[[#This Row],[Operating Profit]])</f>
        <v>1091</v>
      </c>
      <c r="X7088">
        <f>SUM(Table1[[#This Row],[Total Sales]]-Table1[[#This Row],[Cost]])</f>
        <v>967</v>
      </c>
      <c r="Y7088">
        <f>SUM(Table1[[#This Row],[profit/loss]])/SUM(Table1[profit/loss])</f>
        <v>2.911465653427643E-6</v>
      </c>
    </row>
    <row r="7089" spans="1:25" x14ac:dyDescent="0.3">
      <c r="A7089" t="s">
        <v>29</v>
      </c>
      <c r="B7089" t="s">
        <v>82</v>
      </c>
      <c r="C7089">
        <v>1185732</v>
      </c>
      <c r="D7089" s="9">
        <v>44386</v>
      </c>
      <c r="E7089" s="8" t="str">
        <f>TEXT(Table1[[#This Row],[Invoice Date]],"dd-mm-yyyy")</f>
        <v>09-07-2021</v>
      </c>
      <c r="F7089" s="1" t="str">
        <f t="shared" si="440"/>
        <v>July</v>
      </c>
      <c r="G7089" s="1" t="str">
        <f t="shared" si="441"/>
        <v>2021</v>
      </c>
      <c r="H7089" s="1" t="str">
        <f t="shared" si="442"/>
        <v>Friday</v>
      </c>
      <c r="I7089" s="1" t="str">
        <f t="shared" si="443"/>
        <v>09</v>
      </c>
      <c r="J7089" t="s">
        <v>35</v>
      </c>
      <c r="K7089" t="s">
        <v>115</v>
      </c>
      <c r="L7089" t="s">
        <v>116</v>
      </c>
      <c r="M7089" t="s">
        <v>21</v>
      </c>
      <c r="N7089">
        <v>51</v>
      </c>
      <c r="O7089">
        <v>50</v>
      </c>
      <c r="P7089">
        <v>2550</v>
      </c>
      <c r="Q7089">
        <v>1071</v>
      </c>
      <c r="R7089">
        <v>0.42</v>
      </c>
      <c r="S7089" t="s">
        <v>82</v>
      </c>
      <c r="T7089" t="str">
        <f>IF(Table1[[#This Row],[Units Sold]]&gt; 700,"High Units","low Units")</f>
        <v>low Units</v>
      </c>
      <c r="U7089">
        <f>SUM(Table1[[#This Row],[Operating Profit]])/SUM(Table1[Operating Profit])*100</f>
        <v>3.2245912252544014E-4</v>
      </c>
      <c r="V7089">
        <f>SUM(Table1[[#This Row],[Price per Unit]]*Table1[[#This Row],[Units Sold]])</f>
        <v>2550</v>
      </c>
      <c r="W7089">
        <f>SUM(Table1[[#This Row],[Total Sales]]-Table1[[#This Row],[Operating Profit]])</f>
        <v>1479</v>
      </c>
      <c r="X7089">
        <f>SUM(Table1[[#This Row],[Total Sales]]-Table1[[#This Row],[Cost]])</f>
        <v>1071</v>
      </c>
      <c r="Y7089">
        <f>SUM(Table1[[#This Row],[profit/loss]])/SUM(Table1[profit/loss])</f>
        <v>3.2245912252544011E-6</v>
      </c>
    </row>
    <row r="7090" spans="1:25" x14ac:dyDescent="0.3">
      <c r="A7090" t="s">
        <v>29</v>
      </c>
      <c r="B7090" t="s">
        <v>82</v>
      </c>
      <c r="C7090">
        <v>1185732</v>
      </c>
      <c r="D7090" s="9">
        <v>44386</v>
      </c>
      <c r="E7090" s="8" t="str">
        <f>TEXT(Table1[[#This Row],[Invoice Date]],"dd-mm-yyyy")</f>
        <v>09-07-2021</v>
      </c>
      <c r="F7090" s="1" t="str">
        <f t="shared" si="440"/>
        <v>July</v>
      </c>
      <c r="G7090" s="1" t="str">
        <f t="shared" si="441"/>
        <v>2021</v>
      </c>
      <c r="H7090" s="1" t="str">
        <f t="shared" si="442"/>
        <v>Friday</v>
      </c>
      <c r="I7090" s="1" t="str">
        <f t="shared" si="443"/>
        <v>09</v>
      </c>
      <c r="J7090" t="s">
        <v>35</v>
      </c>
      <c r="K7090" t="s">
        <v>115</v>
      </c>
      <c r="L7090" t="s">
        <v>116</v>
      </c>
      <c r="M7090" t="s">
        <v>22</v>
      </c>
      <c r="N7090">
        <v>54</v>
      </c>
      <c r="O7090">
        <v>101</v>
      </c>
      <c r="P7090">
        <v>5454</v>
      </c>
      <c r="Q7090">
        <v>2782</v>
      </c>
      <c r="R7090">
        <v>0.51</v>
      </c>
      <c r="S7090" t="s">
        <v>82</v>
      </c>
      <c r="T7090" t="str">
        <f>IF(Table1[[#This Row],[Units Sold]]&gt; 700,"High Units","low Units")</f>
        <v>low Units</v>
      </c>
      <c r="U7090">
        <f>SUM(Table1[[#This Row],[Operating Profit]])/SUM(Table1[Operating Profit])*100</f>
        <v>8.3761090463657748E-4</v>
      </c>
      <c r="V7090">
        <f>SUM(Table1[[#This Row],[Price per Unit]]*Table1[[#This Row],[Units Sold]])</f>
        <v>5454</v>
      </c>
      <c r="W7090">
        <f>SUM(Table1[[#This Row],[Total Sales]]-Table1[[#This Row],[Operating Profit]])</f>
        <v>2672</v>
      </c>
      <c r="X7090">
        <f>SUM(Table1[[#This Row],[Total Sales]]-Table1[[#This Row],[Cost]])</f>
        <v>2782</v>
      </c>
      <c r="Y7090">
        <f>SUM(Table1[[#This Row],[profit/loss]])/SUM(Table1[profit/loss])</f>
        <v>8.3761090463657744E-6</v>
      </c>
    </row>
    <row r="7091" spans="1:25" x14ac:dyDescent="0.3">
      <c r="A7091" t="s">
        <v>29</v>
      </c>
      <c r="B7091" t="s">
        <v>82</v>
      </c>
      <c r="C7091">
        <v>1185732</v>
      </c>
      <c r="D7091" s="9">
        <v>44418</v>
      </c>
      <c r="E7091" s="8" t="str">
        <f>TEXT(Table1[[#This Row],[Invoice Date]],"dd-mm-yyyy")</f>
        <v>10-08-2021</v>
      </c>
      <c r="F7091" s="1" t="str">
        <f t="shared" si="440"/>
        <v>August</v>
      </c>
      <c r="G7091" s="1" t="str">
        <f t="shared" si="441"/>
        <v>2021</v>
      </c>
      <c r="H7091" s="1" t="str">
        <f t="shared" si="442"/>
        <v>Tuesday</v>
      </c>
      <c r="I7091" s="1" t="str">
        <f t="shared" si="443"/>
        <v>10</v>
      </c>
      <c r="J7091" t="s">
        <v>35</v>
      </c>
      <c r="K7091" t="s">
        <v>115</v>
      </c>
      <c r="L7091" t="s">
        <v>116</v>
      </c>
      <c r="M7091" t="s">
        <v>16</v>
      </c>
      <c r="N7091">
        <v>47</v>
      </c>
      <c r="O7091">
        <v>152</v>
      </c>
      <c r="P7091">
        <v>7144</v>
      </c>
      <c r="Q7091">
        <v>3929</v>
      </c>
      <c r="R7091">
        <v>0.55000000000000004</v>
      </c>
      <c r="S7091" t="s">
        <v>82</v>
      </c>
      <c r="T7091" t="str">
        <f>IF(Table1[[#This Row],[Units Sold]]&gt; 700,"High Units","low Units")</f>
        <v>low Units</v>
      </c>
      <c r="U7091">
        <f>SUM(Table1[[#This Row],[Operating Profit]])/SUM(Table1[Operating Profit])*100</f>
        <v>1.1829522804878191E-3</v>
      </c>
      <c r="V7091">
        <f>SUM(Table1[[#This Row],[Price per Unit]]*Table1[[#This Row],[Units Sold]])</f>
        <v>7144</v>
      </c>
      <c r="W7091">
        <f>SUM(Table1[[#This Row],[Total Sales]]-Table1[[#This Row],[Operating Profit]])</f>
        <v>3215</v>
      </c>
      <c r="X7091">
        <f>SUM(Table1[[#This Row],[Total Sales]]-Table1[[#This Row],[Cost]])</f>
        <v>3929</v>
      </c>
      <c r="Y7091">
        <f>SUM(Table1[[#This Row],[profit/loss]])/SUM(Table1[profit/loss])</f>
        <v>1.182952280487819E-5</v>
      </c>
    </row>
    <row r="7092" spans="1:25" x14ac:dyDescent="0.3">
      <c r="A7092" t="s">
        <v>29</v>
      </c>
      <c r="B7092" t="s">
        <v>82</v>
      </c>
      <c r="C7092">
        <v>1185732</v>
      </c>
      <c r="D7092" s="9">
        <v>44418</v>
      </c>
      <c r="E7092" s="8" t="str">
        <f>TEXT(Table1[[#This Row],[Invoice Date]],"dd-mm-yyyy")</f>
        <v>10-08-2021</v>
      </c>
      <c r="F7092" s="1" t="str">
        <f t="shared" si="440"/>
        <v>August</v>
      </c>
      <c r="G7092" s="1" t="str">
        <f t="shared" si="441"/>
        <v>2021</v>
      </c>
      <c r="H7092" s="1" t="str">
        <f t="shared" si="442"/>
        <v>Tuesday</v>
      </c>
      <c r="I7092" s="1" t="str">
        <f t="shared" si="443"/>
        <v>10</v>
      </c>
      <c r="J7092" t="s">
        <v>35</v>
      </c>
      <c r="K7092" t="s">
        <v>115</v>
      </c>
      <c r="L7092" t="s">
        <v>116</v>
      </c>
      <c r="M7092" t="s">
        <v>18</v>
      </c>
      <c r="N7092">
        <v>41</v>
      </c>
      <c r="O7092">
        <v>87</v>
      </c>
      <c r="P7092">
        <v>3567</v>
      </c>
      <c r="Q7092">
        <v>1926</v>
      </c>
      <c r="R7092">
        <v>0.54</v>
      </c>
      <c r="S7092" t="s">
        <v>82</v>
      </c>
      <c r="T7092" t="str">
        <f>IF(Table1[[#This Row],[Units Sold]]&gt; 700,"High Units","low Units")</f>
        <v>low Units</v>
      </c>
      <c r="U7092">
        <f>SUM(Table1[[#This Row],[Operating Profit]])/SUM(Table1[Operating Profit])*100</f>
        <v>5.7988447244070745E-4</v>
      </c>
      <c r="V7092">
        <f>SUM(Table1[[#This Row],[Price per Unit]]*Table1[[#This Row],[Units Sold]])</f>
        <v>3567</v>
      </c>
      <c r="W7092">
        <f>SUM(Table1[[#This Row],[Total Sales]]-Table1[[#This Row],[Operating Profit]])</f>
        <v>1641</v>
      </c>
      <c r="X7092">
        <f>SUM(Table1[[#This Row],[Total Sales]]-Table1[[#This Row],[Cost]])</f>
        <v>1926</v>
      </c>
      <c r="Y7092">
        <f>SUM(Table1[[#This Row],[profit/loss]])/SUM(Table1[profit/loss])</f>
        <v>5.7988447244070742E-6</v>
      </c>
    </row>
    <row r="7093" spans="1:25" x14ac:dyDescent="0.3">
      <c r="A7093" t="s">
        <v>29</v>
      </c>
      <c r="B7093" t="s">
        <v>82</v>
      </c>
      <c r="C7093">
        <v>1185732</v>
      </c>
      <c r="D7093" s="9">
        <v>44418</v>
      </c>
      <c r="E7093" s="8" t="str">
        <f>TEXT(Table1[[#This Row],[Invoice Date]],"dd-mm-yyyy")</f>
        <v>10-08-2021</v>
      </c>
      <c r="F7093" s="1" t="str">
        <f t="shared" si="440"/>
        <v>August</v>
      </c>
      <c r="G7093" s="1" t="str">
        <f t="shared" si="441"/>
        <v>2021</v>
      </c>
      <c r="H7093" s="1" t="str">
        <f t="shared" si="442"/>
        <v>Tuesday</v>
      </c>
      <c r="I7093" s="1" t="str">
        <f t="shared" si="443"/>
        <v>10</v>
      </c>
      <c r="J7093" t="s">
        <v>35</v>
      </c>
      <c r="K7093" t="s">
        <v>115</v>
      </c>
      <c r="L7093" t="s">
        <v>116</v>
      </c>
      <c r="M7093" t="s">
        <v>19</v>
      </c>
      <c r="N7093">
        <v>37</v>
      </c>
      <c r="O7093">
        <v>56</v>
      </c>
      <c r="P7093">
        <v>2072</v>
      </c>
      <c r="Q7093">
        <v>974</v>
      </c>
      <c r="R7093">
        <v>0.47</v>
      </c>
      <c r="S7093" t="s">
        <v>82</v>
      </c>
      <c r="T7093" t="str">
        <f>IF(Table1[[#This Row],[Units Sold]]&gt; 700,"High Units","low Units")</f>
        <v>low Units</v>
      </c>
      <c r="U7093">
        <f>SUM(Table1[[#This Row],[Operating Profit]])/SUM(Table1[Operating Profit])*100</f>
        <v>2.9325414130698289E-4</v>
      </c>
      <c r="V7093">
        <f>SUM(Table1[[#This Row],[Price per Unit]]*Table1[[#This Row],[Units Sold]])</f>
        <v>2072</v>
      </c>
      <c r="W7093">
        <f>SUM(Table1[[#This Row],[Total Sales]]-Table1[[#This Row],[Operating Profit]])</f>
        <v>1098</v>
      </c>
      <c r="X7093">
        <f>SUM(Table1[[#This Row],[Total Sales]]-Table1[[#This Row],[Cost]])</f>
        <v>974</v>
      </c>
      <c r="Y7093">
        <f>SUM(Table1[[#This Row],[profit/loss]])/SUM(Table1[profit/loss])</f>
        <v>2.932541413069829E-6</v>
      </c>
    </row>
    <row r="7094" spans="1:25" x14ac:dyDescent="0.3">
      <c r="A7094" t="s">
        <v>29</v>
      </c>
      <c r="B7094" t="s">
        <v>82</v>
      </c>
      <c r="C7094">
        <v>1185732</v>
      </c>
      <c r="D7094" s="9">
        <v>44418</v>
      </c>
      <c r="E7094" s="8" t="str">
        <f>TEXT(Table1[[#This Row],[Invoice Date]],"dd-mm-yyyy")</f>
        <v>10-08-2021</v>
      </c>
      <c r="F7094" s="1" t="str">
        <f t="shared" si="440"/>
        <v>August</v>
      </c>
      <c r="G7094" s="1" t="str">
        <f t="shared" si="441"/>
        <v>2021</v>
      </c>
      <c r="H7094" s="1" t="str">
        <f t="shared" si="442"/>
        <v>Tuesday</v>
      </c>
      <c r="I7094" s="1" t="str">
        <f t="shared" si="443"/>
        <v>10</v>
      </c>
      <c r="J7094" t="s">
        <v>35</v>
      </c>
      <c r="K7094" t="s">
        <v>115</v>
      </c>
      <c r="L7094" t="s">
        <v>116</v>
      </c>
      <c r="M7094" t="s">
        <v>20</v>
      </c>
      <c r="N7094">
        <v>38</v>
      </c>
      <c r="O7094">
        <v>60</v>
      </c>
      <c r="P7094">
        <v>2280</v>
      </c>
      <c r="Q7094">
        <v>1072</v>
      </c>
      <c r="R7094">
        <v>0.47</v>
      </c>
      <c r="S7094" t="s">
        <v>82</v>
      </c>
      <c r="T7094" t="str">
        <f>IF(Table1[[#This Row],[Units Sold]]&gt; 700,"High Units","low Units")</f>
        <v>low Units</v>
      </c>
      <c r="U7094">
        <f>SUM(Table1[[#This Row],[Operating Profit]])/SUM(Table1[Operating Profit])*100</f>
        <v>3.2276020480604279E-4</v>
      </c>
      <c r="V7094">
        <f>SUM(Table1[[#This Row],[Price per Unit]]*Table1[[#This Row],[Units Sold]])</f>
        <v>2280</v>
      </c>
      <c r="W7094">
        <f>SUM(Table1[[#This Row],[Total Sales]]-Table1[[#This Row],[Operating Profit]])</f>
        <v>1208</v>
      </c>
      <c r="X7094">
        <f>SUM(Table1[[#This Row],[Total Sales]]-Table1[[#This Row],[Cost]])</f>
        <v>1072</v>
      </c>
      <c r="Y7094">
        <f>SUM(Table1[[#This Row],[profit/loss]])/SUM(Table1[profit/loss])</f>
        <v>3.2276020480604278E-6</v>
      </c>
    </row>
    <row r="7095" spans="1:25" x14ac:dyDescent="0.3">
      <c r="A7095" t="s">
        <v>29</v>
      </c>
      <c r="B7095" t="s">
        <v>82</v>
      </c>
      <c r="C7095">
        <v>1185732</v>
      </c>
      <c r="D7095" s="9">
        <v>44418</v>
      </c>
      <c r="E7095" s="8" t="str">
        <f>TEXT(Table1[[#This Row],[Invoice Date]],"dd-mm-yyyy")</f>
        <v>10-08-2021</v>
      </c>
      <c r="F7095" s="1" t="str">
        <f t="shared" si="440"/>
        <v>August</v>
      </c>
      <c r="G7095" s="1" t="str">
        <f t="shared" si="441"/>
        <v>2021</v>
      </c>
      <c r="H7095" s="1" t="str">
        <f t="shared" si="442"/>
        <v>Tuesday</v>
      </c>
      <c r="I7095" s="1" t="str">
        <f t="shared" si="443"/>
        <v>10</v>
      </c>
      <c r="J7095" t="s">
        <v>35</v>
      </c>
      <c r="K7095" t="s">
        <v>115</v>
      </c>
      <c r="L7095" t="s">
        <v>116</v>
      </c>
      <c r="M7095" t="s">
        <v>21</v>
      </c>
      <c r="N7095">
        <v>47</v>
      </c>
      <c r="O7095">
        <v>53</v>
      </c>
      <c r="P7095">
        <v>2491</v>
      </c>
      <c r="Q7095">
        <v>1121</v>
      </c>
      <c r="R7095">
        <v>0.45</v>
      </c>
      <c r="S7095" t="s">
        <v>82</v>
      </c>
      <c r="T7095" t="str">
        <f>IF(Table1[[#This Row],[Units Sold]]&gt; 700,"High Units","low Units")</f>
        <v>low Units</v>
      </c>
      <c r="U7095">
        <f>SUM(Table1[[#This Row],[Operating Profit]])/SUM(Table1[Operating Profit])*100</f>
        <v>3.3751323655557272E-4</v>
      </c>
      <c r="V7095">
        <f>SUM(Table1[[#This Row],[Price per Unit]]*Table1[[#This Row],[Units Sold]])</f>
        <v>2491</v>
      </c>
      <c r="W7095">
        <f>SUM(Table1[[#This Row],[Total Sales]]-Table1[[#This Row],[Operating Profit]])</f>
        <v>1370</v>
      </c>
      <c r="X7095">
        <f>SUM(Table1[[#This Row],[Total Sales]]-Table1[[#This Row],[Cost]])</f>
        <v>1121</v>
      </c>
      <c r="Y7095">
        <f>SUM(Table1[[#This Row],[profit/loss]])/SUM(Table1[profit/loss])</f>
        <v>3.375132365555727E-6</v>
      </c>
    </row>
    <row r="7096" spans="1:25" x14ac:dyDescent="0.3">
      <c r="A7096" t="s">
        <v>29</v>
      </c>
      <c r="B7096" t="s">
        <v>82</v>
      </c>
      <c r="C7096">
        <v>1185732</v>
      </c>
      <c r="D7096" s="9">
        <v>44418</v>
      </c>
      <c r="E7096" s="8" t="str">
        <f>TEXT(Table1[[#This Row],[Invoice Date]],"dd-mm-yyyy")</f>
        <v>10-08-2021</v>
      </c>
      <c r="F7096" s="1" t="str">
        <f t="shared" si="440"/>
        <v>August</v>
      </c>
      <c r="G7096" s="1" t="str">
        <f t="shared" si="441"/>
        <v>2021</v>
      </c>
      <c r="H7096" s="1" t="str">
        <f t="shared" si="442"/>
        <v>Tuesday</v>
      </c>
      <c r="I7096" s="1" t="str">
        <f t="shared" si="443"/>
        <v>10</v>
      </c>
      <c r="J7096" t="s">
        <v>35</v>
      </c>
      <c r="K7096" t="s">
        <v>115</v>
      </c>
      <c r="L7096" t="s">
        <v>116</v>
      </c>
      <c r="M7096" t="s">
        <v>22</v>
      </c>
      <c r="N7096">
        <v>54</v>
      </c>
      <c r="O7096">
        <v>91</v>
      </c>
      <c r="P7096">
        <v>4914</v>
      </c>
      <c r="Q7096">
        <v>2604</v>
      </c>
      <c r="R7096">
        <v>0.53</v>
      </c>
      <c r="S7096" t="s">
        <v>82</v>
      </c>
      <c r="T7096" t="str">
        <f>IF(Table1[[#This Row],[Units Sold]]&gt; 700,"High Units","low Units")</f>
        <v>low Units</v>
      </c>
      <c r="U7096">
        <f>SUM(Table1[[#This Row],[Operating Profit]])/SUM(Table1[Operating Profit])*100</f>
        <v>7.8401825868930526E-4</v>
      </c>
      <c r="V7096">
        <f>SUM(Table1[[#This Row],[Price per Unit]]*Table1[[#This Row],[Units Sold]])</f>
        <v>4914</v>
      </c>
      <c r="W7096">
        <f>SUM(Table1[[#This Row],[Total Sales]]-Table1[[#This Row],[Operating Profit]])</f>
        <v>2310</v>
      </c>
      <c r="X7096">
        <f>SUM(Table1[[#This Row],[Total Sales]]-Table1[[#This Row],[Cost]])</f>
        <v>2604</v>
      </c>
      <c r="Y7096">
        <f>SUM(Table1[[#This Row],[profit/loss]])/SUM(Table1[profit/loss])</f>
        <v>7.8401825868930532E-6</v>
      </c>
    </row>
    <row r="7097" spans="1:25" x14ac:dyDescent="0.3">
      <c r="A7097" t="s">
        <v>29</v>
      </c>
      <c r="B7097" t="s">
        <v>82</v>
      </c>
      <c r="C7097">
        <v>1185732</v>
      </c>
      <c r="D7097" s="9">
        <v>44450</v>
      </c>
      <c r="E7097" s="8" t="str">
        <f>TEXT(Table1[[#This Row],[Invoice Date]],"dd-mm-yyyy")</f>
        <v>11-09-2021</v>
      </c>
      <c r="F7097" s="1" t="str">
        <f t="shared" si="440"/>
        <v>September</v>
      </c>
      <c r="G7097" s="1" t="str">
        <f t="shared" si="441"/>
        <v>2021</v>
      </c>
      <c r="H7097" s="1" t="str">
        <f t="shared" si="442"/>
        <v>Saturday</v>
      </c>
      <c r="I7097" s="1" t="str">
        <f t="shared" si="443"/>
        <v>11</v>
      </c>
      <c r="J7097" t="s">
        <v>35</v>
      </c>
      <c r="K7097" t="s">
        <v>115</v>
      </c>
      <c r="L7097" t="s">
        <v>116</v>
      </c>
      <c r="M7097" t="s">
        <v>16</v>
      </c>
      <c r="N7097">
        <v>33</v>
      </c>
      <c r="O7097">
        <v>133</v>
      </c>
      <c r="P7097">
        <v>4389</v>
      </c>
      <c r="Q7097">
        <v>2370</v>
      </c>
      <c r="R7097">
        <v>0.54</v>
      </c>
      <c r="S7097" t="s">
        <v>82</v>
      </c>
      <c r="T7097" t="str">
        <f>IF(Table1[[#This Row],[Units Sold]]&gt; 700,"High Units","low Units")</f>
        <v>low Units</v>
      </c>
      <c r="U7097">
        <f>SUM(Table1[[#This Row],[Operating Profit]])/SUM(Table1[Operating Profit])*100</f>
        <v>7.1356500502828485E-4</v>
      </c>
      <c r="V7097">
        <f>SUM(Table1[[#This Row],[Price per Unit]]*Table1[[#This Row],[Units Sold]])</f>
        <v>4389</v>
      </c>
      <c r="W7097">
        <f>SUM(Table1[[#This Row],[Total Sales]]-Table1[[#This Row],[Operating Profit]])</f>
        <v>2019</v>
      </c>
      <c r="X7097">
        <f>SUM(Table1[[#This Row],[Total Sales]]-Table1[[#This Row],[Cost]])</f>
        <v>2370</v>
      </c>
      <c r="Y7097">
        <f>SUM(Table1[[#This Row],[profit/loss]])/SUM(Table1[profit/loss])</f>
        <v>7.135650050282848E-6</v>
      </c>
    </row>
    <row r="7098" spans="1:25" x14ac:dyDescent="0.3">
      <c r="A7098" t="s">
        <v>29</v>
      </c>
      <c r="B7098" t="s">
        <v>82</v>
      </c>
      <c r="C7098">
        <v>1185732</v>
      </c>
      <c r="D7098" s="9">
        <v>44450</v>
      </c>
      <c r="E7098" s="8" t="str">
        <f>TEXT(Table1[[#This Row],[Invoice Date]],"dd-mm-yyyy")</f>
        <v>11-09-2021</v>
      </c>
      <c r="F7098" s="1" t="str">
        <f t="shared" si="440"/>
        <v>September</v>
      </c>
      <c r="G7098" s="1" t="str">
        <f t="shared" si="441"/>
        <v>2021</v>
      </c>
      <c r="H7098" s="1" t="str">
        <f t="shared" si="442"/>
        <v>Saturday</v>
      </c>
      <c r="I7098" s="1" t="str">
        <f t="shared" si="443"/>
        <v>11</v>
      </c>
      <c r="J7098" t="s">
        <v>35</v>
      </c>
      <c r="K7098" t="s">
        <v>115</v>
      </c>
      <c r="L7098" t="s">
        <v>116</v>
      </c>
      <c r="M7098" t="s">
        <v>18</v>
      </c>
      <c r="N7098">
        <v>29</v>
      </c>
      <c r="O7098">
        <v>74</v>
      </c>
      <c r="P7098">
        <v>2146</v>
      </c>
      <c r="Q7098">
        <v>1073</v>
      </c>
      <c r="R7098">
        <v>0.5</v>
      </c>
      <c r="S7098" t="s">
        <v>82</v>
      </c>
      <c r="T7098" t="str">
        <f>IF(Table1[[#This Row],[Units Sold]]&gt; 700,"High Units","low Units")</f>
        <v>low Units</v>
      </c>
      <c r="U7098">
        <f>SUM(Table1[[#This Row],[Operating Profit]])/SUM(Table1[Operating Profit])*100</f>
        <v>3.2306128708664539E-4</v>
      </c>
      <c r="V7098">
        <f>SUM(Table1[[#This Row],[Price per Unit]]*Table1[[#This Row],[Units Sold]])</f>
        <v>2146</v>
      </c>
      <c r="W7098">
        <f>SUM(Table1[[#This Row],[Total Sales]]-Table1[[#This Row],[Operating Profit]])</f>
        <v>1073</v>
      </c>
      <c r="X7098">
        <f>SUM(Table1[[#This Row],[Total Sales]]-Table1[[#This Row],[Cost]])</f>
        <v>1073</v>
      </c>
      <c r="Y7098">
        <f>SUM(Table1[[#This Row],[profit/loss]])/SUM(Table1[profit/loss])</f>
        <v>3.2306128708664541E-6</v>
      </c>
    </row>
    <row r="7099" spans="1:25" x14ac:dyDescent="0.3">
      <c r="A7099" t="s">
        <v>29</v>
      </c>
      <c r="B7099" t="s">
        <v>82</v>
      </c>
      <c r="C7099">
        <v>1185732</v>
      </c>
      <c r="D7099" s="9">
        <v>44450</v>
      </c>
      <c r="E7099" s="8" t="str">
        <f>TEXT(Table1[[#This Row],[Invoice Date]],"dd-mm-yyyy")</f>
        <v>11-09-2021</v>
      </c>
      <c r="F7099" s="1" t="str">
        <f t="shared" si="440"/>
        <v>September</v>
      </c>
      <c r="G7099" s="1" t="str">
        <f t="shared" si="441"/>
        <v>2021</v>
      </c>
      <c r="H7099" s="1" t="str">
        <f t="shared" si="442"/>
        <v>Saturday</v>
      </c>
      <c r="I7099" s="1" t="str">
        <f t="shared" si="443"/>
        <v>11</v>
      </c>
      <c r="J7099" t="s">
        <v>35</v>
      </c>
      <c r="K7099" t="s">
        <v>115</v>
      </c>
      <c r="L7099" t="s">
        <v>116</v>
      </c>
      <c r="M7099" t="s">
        <v>19</v>
      </c>
      <c r="N7099">
        <v>23</v>
      </c>
      <c r="O7099">
        <v>49</v>
      </c>
      <c r="P7099">
        <v>1127</v>
      </c>
      <c r="Q7099">
        <v>530</v>
      </c>
      <c r="R7099">
        <v>0.47</v>
      </c>
      <c r="S7099" t="s">
        <v>82</v>
      </c>
      <c r="T7099" t="str">
        <f>IF(Table1[[#This Row],[Units Sold]]&gt; 700,"High Units","low Units")</f>
        <v>low Units</v>
      </c>
      <c r="U7099">
        <f>SUM(Table1[[#This Row],[Operating Profit]])/SUM(Table1[Operating Profit])*100</f>
        <v>1.5957360871940549E-4</v>
      </c>
      <c r="V7099">
        <f>SUM(Table1[[#This Row],[Price per Unit]]*Table1[[#This Row],[Units Sold]])</f>
        <v>1127</v>
      </c>
      <c r="W7099">
        <f>SUM(Table1[[#This Row],[Total Sales]]-Table1[[#This Row],[Operating Profit]])</f>
        <v>597</v>
      </c>
      <c r="X7099">
        <f>SUM(Table1[[#This Row],[Total Sales]]-Table1[[#This Row],[Cost]])</f>
        <v>530</v>
      </c>
      <c r="Y7099">
        <f>SUM(Table1[[#This Row],[profit/loss]])/SUM(Table1[profit/loss])</f>
        <v>1.5957360871940548E-6</v>
      </c>
    </row>
    <row r="7100" spans="1:25" x14ac:dyDescent="0.3">
      <c r="A7100" t="s">
        <v>29</v>
      </c>
      <c r="B7100" t="s">
        <v>82</v>
      </c>
      <c r="C7100">
        <v>1185732</v>
      </c>
      <c r="D7100" s="9">
        <v>44450</v>
      </c>
      <c r="E7100" s="8" t="str">
        <f>TEXT(Table1[[#This Row],[Invoice Date]],"dd-mm-yyyy")</f>
        <v>11-09-2021</v>
      </c>
      <c r="F7100" s="1" t="str">
        <f t="shared" si="440"/>
        <v>September</v>
      </c>
      <c r="G7100" s="1" t="str">
        <f t="shared" si="441"/>
        <v>2021</v>
      </c>
      <c r="H7100" s="1" t="str">
        <f t="shared" si="442"/>
        <v>Saturday</v>
      </c>
      <c r="I7100" s="1" t="str">
        <f t="shared" si="443"/>
        <v>11</v>
      </c>
      <c r="J7100" t="s">
        <v>35</v>
      </c>
      <c r="K7100" t="s">
        <v>115</v>
      </c>
      <c r="L7100" t="s">
        <v>116</v>
      </c>
      <c r="M7100" t="s">
        <v>20</v>
      </c>
      <c r="N7100">
        <v>24</v>
      </c>
      <c r="O7100">
        <v>41</v>
      </c>
      <c r="P7100">
        <v>984</v>
      </c>
      <c r="Q7100">
        <v>462</v>
      </c>
      <c r="R7100">
        <v>0.47</v>
      </c>
      <c r="S7100" t="s">
        <v>82</v>
      </c>
      <c r="T7100" t="str">
        <f>IF(Table1[[#This Row],[Units Sold]]&gt; 700,"High Units","low Units")</f>
        <v>low Units</v>
      </c>
      <c r="U7100">
        <f>SUM(Table1[[#This Row],[Operating Profit]])/SUM(Table1[Operating Profit])*100</f>
        <v>1.3910001363842513E-4</v>
      </c>
      <c r="V7100">
        <f>SUM(Table1[[#This Row],[Price per Unit]]*Table1[[#This Row],[Units Sold]])</f>
        <v>984</v>
      </c>
      <c r="W7100">
        <f>SUM(Table1[[#This Row],[Total Sales]]-Table1[[#This Row],[Operating Profit]])</f>
        <v>522</v>
      </c>
      <c r="X7100">
        <f>SUM(Table1[[#This Row],[Total Sales]]-Table1[[#This Row],[Cost]])</f>
        <v>462</v>
      </c>
      <c r="Y7100">
        <f>SUM(Table1[[#This Row],[profit/loss]])/SUM(Table1[profit/loss])</f>
        <v>1.3910001363842514E-6</v>
      </c>
    </row>
    <row r="7101" spans="1:25" x14ac:dyDescent="0.3">
      <c r="A7101" t="s">
        <v>29</v>
      </c>
      <c r="B7101" t="s">
        <v>82</v>
      </c>
      <c r="C7101">
        <v>1185732</v>
      </c>
      <c r="D7101" s="9">
        <v>44450</v>
      </c>
      <c r="E7101" s="8" t="str">
        <f>TEXT(Table1[[#This Row],[Invoice Date]],"dd-mm-yyyy")</f>
        <v>11-09-2021</v>
      </c>
      <c r="F7101" s="1" t="str">
        <f t="shared" si="440"/>
        <v>September</v>
      </c>
      <c r="G7101" s="1" t="str">
        <f t="shared" si="441"/>
        <v>2021</v>
      </c>
      <c r="H7101" s="1" t="str">
        <f t="shared" si="442"/>
        <v>Saturday</v>
      </c>
      <c r="I7101" s="1" t="str">
        <f t="shared" si="443"/>
        <v>11</v>
      </c>
      <c r="J7101" t="s">
        <v>35</v>
      </c>
      <c r="K7101" t="s">
        <v>115</v>
      </c>
      <c r="L7101" t="s">
        <v>116</v>
      </c>
      <c r="M7101" t="s">
        <v>21</v>
      </c>
      <c r="N7101">
        <v>33</v>
      </c>
      <c r="O7101">
        <v>42</v>
      </c>
      <c r="P7101">
        <v>1386</v>
      </c>
      <c r="Q7101">
        <v>554</v>
      </c>
      <c r="R7101">
        <v>0.4</v>
      </c>
      <c r="S7101" t="s">
        <v>82</v>
      </c>
      <c r="T7101" t="str">
        <f>IF(Table1[[#This Row],[Units Sold]]&gt; 700,"High Units","low Units")</f>
        <v>low Units</v>
      </c>
      <c r="U7101">
        <f>SUM(Table1[[#This Row],[Operating Profit]])/SUM(Table1[Operating Profit])*100</f>
        <v>1.6679958345386912E-4</v>
      </c>
      <c r="V7101">
        <f>SUM(Table1[[#This Row],[Price per Unit]]*Table1[[#This Row],[Units Sold]])</f>
        <v>1386</v>
      </c>
      <c r="W7101">
        <f>SUM(Table1[[#This Row],[Total Sales]]-Table1[[#This Row],[Operating Profit]])</f>
        <v>832</v>
      </c>
      <c r="X7101">
        <f>SUM(Table1[[#This Row],[Total Sales]]-Table1[[#This Row],[Cost]])</f>
        <v>554</v>
      </c>
      <c r="Y7101">
        <f>SUM(Table1[[#This Row],[profit/loss]])/SUM(Table1[profit/loss])</f>
        <v>1.6679958345386912E-6</v>
      </c>
    </row>
    <row r="7102" spans="1:25" x14ac:dyDescent="0.3">
      <c r="A7102" t="s">
        <v>29</v>
      </c>
      <c r="B7102" t="s">
        <v>82</v>
      </c>
      <c r="C7102">
        <v>1185732</v>
      </c>
      <c r="D7102" s="9">
        <v>44450</v>
      </c>
      <c r="E7102" s="8" t="str">
        <f>TEXT(Table1[[#This Row],[Invoice Date]],"dd-mm-yyyy")</f>
        <v>11-09-2021</v>
      </c>
      <c r="F7102" s="1" t="str">
        <f t="shared" si="440"/>
        <v>September</v>
      </c>
      <c r="G7102" s="1" t="str">
        <f t="shared" si="441"/>
        <v>2021</v>
      </c>
      <c r="H7102" s="1" t="str">
        <f t="shared" si="442"/>
        <v>Saturday</v>
      </c>
      <c r="I7102" s="1" t="str">
        <f t="shared" si="443"/>
        <v>11</v>
      </c>
      <c r="J7102" t="s">
        <v>35</v>
      </c>
      <c r="K7102" t="s">
        <v>115</v>
      </c>
      <c r="L7102" t="s">
        <v>116</v>
      </c>
      <c r="M7102" t="s">
        <v>22</v>
      </c>
      <c r="N7102">
        <v>36</v>
      </c>
      <c r="O7102">
        <v>68</v>
      </c>
      <c r="P7102">
        <v>2448</v>
      </c>
      <c r="Q7102">
        <v>1273</v>
      </c>
      <c r="R7102">
        <v>0.52</v>
      </c>
      <c r="S7102" t="s">
        <v>82</v>
      </c>
      <c r="T7102" t="str">
        <f>IF(Table1[[#This Row],[Units Sold]]&gt; 700,"High Units","low Units")</f>
        <v>low Units</v>
      </c>
      <c r="U7102">
        <f>SUM(Table1[[#This Row],[Operating Profit]])/SUM(Table1[Operating Profit])*100</f>
        <v>3.8327774320717577E-4</v>
      </c>
      <c r="V7102">
        <f>SUM(Table1[[#This Row],[Price per Unit]]*Table1[[#This Row],[Units Sold]])</f>
        <v>2448</v>
      </c>
      <c r="W7102">
        <f>SUM(Table1[[#This Row],[Total Sales]]-Table1[[#This Row],[Operating Profit]])</f>
        <v>1175</v>
      </c>
      <c r="X7102">
        <f>SUM(Table1[[#This Row],[Total Sales]]-Table1[[#This Row],[Cost]])</f>
        <v>1273</v>
      </c>
      <c r="Y7102">
        <f>SUM(Table1[[#This Row],[profit/loss]])/SUM(Table1[profit/loss])</f>
        <v>3.8327774320717575E-6</v>
      </c>
    </row>
    <row r="7103" spans="1:25" x14ac:dyDescent="0.3">
      <c r="A7103" t="s">
        <v>29</v>
      </c>
      <c r="B7103" t="s">
        <v>82</v>
      </c>
      <c r="C7103">
        <v>1185732</v>
      </c>
      <c r="D7103" s="9">
        <v>44479</v>
      </c>
      <c r="E7103" s="8" t="str">
        <f>TEXT(Table1[[#This Row],[Invoice Date]],"dd-mm-yyyy")</f>
        <v>10-10-2021</v>
      </c>
      <c r="F7103" s="1" t="str">
        <f t="shared" si="440"/>
        <v>October</v>
      </c>
      <c r="G7103" s="1" t="str">
        <f t="shared" si="441"/>
        <v>2021</v>
      </c>
      <c r="H7103" s="1" t="str">
        <f t="shared" si="442"/>
        <v>Sunday</v>
      </c>
      <c r="I7103" s="1" t="str">
        <f t="shared" si="443"/>
        <v>10</v>
      </c>
      <c r="J7103" t="s">
        <v>35</v>
      </c>
      <c r="K7103" t="s">
        <v>115</v>
      </c>
      <c r="L7103" t="s">
        <v>116</v>
      </c>
      <c r="M7103" t="s">
        <v>16</v>
      </c>
      <c r="N7103">
        <v>41</v>
      </c>
      <c r="O7103">
        <v>116</v>
      </c>
      <c r="P7103">
        <v>4756</v>
      </c>
      <c r="Q7103">
        <v>2521</v>
      </c>
      <c r="R7103">
        <v>0.53</v>
      </c>
      <c r="S7103" t="s">
        <v>82</v>
      </c>
      <c r="T7103" t="str">
        <f>IF(Table1[[#This Row],[Units Sold]]&gt; 700,"High Units","low Units")</f>
        <v>low Units</v>
      </c>
      <c r="U7103">
        <f>SUM(Table1[[#This Row],[Operating Profit]])/SUM(Table1[Operating Profit])*100</f>
        <v>7.5902842939928525E-4</v>
      </c>
      <c r="V7103">
        <f>SUM(Table1[[#This Row],[Price per Unit]]*Table1[[#This Row],[Units Sold]])</f>
        <v>4756</v>
      </c>
      <c r="W7103">
        <f>SUM(Table1[[#This Row],[Total Sales]]-Table1[[#This Row],[Operating Profit]])</f>
        <v>2235</v>
      </c>
      <c r="X7103">
        <f>SUM(Table1[[#This Row],[Total Sales]]-Table1[[#This Row],[Cost]])</f>
        <v>2521</v>
      </c>
      <c r="Y7103">
        <f>SUM(Table1[[#This Row],[profit/loss]])/SUM(Table1[profit/loss])</f>
        <v>7.5902842939928527E-6</v>
      </c>
    </row>
    <row r="7104" spans="1:25" x14ac:dyDescent="0.3">
      <c r="A7104" t="s">
        <v>29</v>
      </c>
      <c r="B7104" t="s">
        <v>82</v>
      </c>
      <c r="C7104">
        <v>1185732</v>
      </c>
      <c r="D7104" s="9">
        <v>44479</v>
      </c>
      <c r="E7104" s="8" t="str">
        <f>TEXT(Table1[[#This Row],[Invoice Date]],"dd-mm-yyyy")</f>
        <v>10-10-2021</v>
      </c>
      <c r="F7104" s="1" t="str">
        <f t="shared" si="440"/>
        <v>October</v>
      </c>
      <c r="G7104" s="1" t="str">
        <f t="shared" si="441"/>
        <v>2021</v>
      </c>
      <c r="H7104" s="1" t="str">
        <f t="shared" si="442"/>
        <v>Sunday</v>
      </c>
      <c r="I7104" s="1" t="str">
        <f t="shared" si="443"/>
        <v>10</v>
      </c>
      <c r="J7104" t="s">
        <v>35</v>
      </c>
      <c r="K7104" t="s">
        <v>115</v>
      </c>
      <c r="L7104" t="s">
        <v>116</v>
      </c>
      <c r="M7104" t="s">
        <v>18</v>
      </c>
      <c r="N7104">
        <v>32</v>
      </c>
      <c r="O7104">
        <v>65</v>
      </c>
      <c r="P7104">
        <v>2080</v>
      </c>
      <c r="Q7104">
        <v>1144</v>
      </c>
      <c r="R7104">
        <v>0.55000000000000004</v>
      </c>
      <c r="S7104" t="s">
        <v>82</v>
      </c>
      <c r="T7104" t="str">
        <f>IF(Table1[[#This Row],[Units Sold]]&gt; 700,"High Units","low Units")</f>
        <v>low Units</v>
      </c>
      <c r="U7104">
        <f>SUM(Table1[[#This Row],[Operating Profit]])/SUM(Table1[Operating Profit])*100</f>
        <v>3.4443812900943369E-4</v>
      </c>
      <c r="V7104">
        <f>SUM(Table1[[#This Row],[Price per Unit]]*Table1[[#This Row],[Units Sold]])</f>
        <v>2080</v>
      </c>
      <c r="W7104">
        <f>SUM(Table1[[#This Row],[Total Sales]]-Table1[[#This Row],[Operating Profit]])</f>
        <v>936</v>
      </c>
      <c r="X7104">
        <f>SUM(Table1[[#This Row],[Total Sales]]-Table1[[#This Row],[Cost]])</f>
        <v>1144</v>
      </c>
      <c r="Y7104">
        <f>SUM(Table1[[#This Row],[profit/loss]])/SUM(Table1[profit/loss])</f>
        <v>3.4443812900943371E-6</v>
      </c>
    </row>
    <row r="7105" spans="1:25" x14ac:dyDescent="0.3">
      <c r="A7105" t="s">
        <v>29</v>
      </c>
      <c r="B7105" t="s">
        <v>82</v>
      </c>
      <c r="C7105">
        <v>1185732</v>
      </c>
      <c r="D7105" s="9">
        <v>44479</v>
      </c>
      <c r="E7105" s="8" t="str">
        <f>TEXT(Table1[[#This Row],[Invoice Date]],"dd-mm-yyyy")</f>
        <v>10-10-2021</v>
      </c>
      <c r="F7105" s="1" t="str">
        <f t="shared" si="440"/>
        <v>October</v>
      </c>
      <c r="G7105" s="1" t="str">
        <f t="shared" si="441"/>
        <v>2021</v>
      </c>
      <c r="H7105" s="1" t="str">
        <f t="shared" si="442"/>
        <v>Sunday</v>
      </c>
      <c r="I7105" s="1" t="str">
        <f t="shared" si="443"/>
        <v>10</v>
      </c>
      <c r="J7105" t="s">
        <v>35</v>
      </c>
      <c r="K7105" t="s">
        <v>115</v>
      </c>
      <c r="L7105" t="s">
        <v>116</v>
      </c>
      <c r="M7105" t="s">
        <v>19</v>
      </c>
      <c r="N7105">
        <v>32</v>
      </c>
      <c r="O7105">
        <v>38</v>
      </c>
      <c r="P7105">
        <v>1216</v>
      </c>
      <c r="Q7105">
        <v>572</v>
      </c>
      <c r="R7105">
        <v>0.47</v>
      </c>
      <c r="S7105" t="s">
        <v>82</v>
      </c>
      <c r="T7105" t="str">
        <f>IF(Table1[[#This Row],[Units Sold]]&gt; 700,"High Units","low Units")</f>
        <v>low Units</v>
      </c>
      <c r="U7105">
        <f>SUM(Table1[[#This Row],[Operating Profit]])/SUM(Table1[Operating Profit])*100</f>
        <v>1.7221906450471685E-4</v>
      </c>
      <c r="V7105">
        <f>SUM(Table1[[#This Row],[Price per Unit]]*Table1[[#This Row],[Units Sold]])</f>
        <v>1216</v>
      </c>
      <c r="W7105">
        <f>SUM(Table1[[#This Row],[Total Sales]]-Table1[[#This Row],[Operating Profit]])</f>
        <v>644</v>
      </c>
      <c r="X7105">
        <f>SUM(Table1[[#This Row],[Total Sales]]-Table1[[#This Row],[Cost]])</f>
        <v>572</v>
      </c>
      <c r="Y7105">
        <f>SUM(Table1[[#This Row],[profit/loss]])/SUM(Table1[profit/loss])</f>
        <v>1.7221906450471686E-6</v>
      </c>
    </row>
    <row r="7106" spans="1:25" x14ac:dyDescent="0.3">
      <c r="A7106" t="s">
        <v>29</v>
      </c>
      <c r="B7106" t="s">
        <v>82</v>
      </c>
      <c r="C7106">
        <v>1185732</v>
      </c>
      <c r="D7106" s="9">
        <v>44479</v>
      </c>
      <c r="E7106" s="8" t="str">
        <f>TEXT(Table1[[#This Row],[Invoice Date]],"dd-mm-yyyy")</f>
        <v>10-10-2021</v>
      </c>
      <c r="F7106" s="1" t="str">
        <f t="shared" si="440"/>
        <v>October</v>
      </c>
      <c r="G7106" s="1" t="str">
        <f t="shared" si="441"/>
        <v>2021</v>
      </c>
      <c r="H7106" s="1" t="str">
        <f t="shared" si="442"/>
        <v>Sunday</v>
      </c>
      <c r="I7106" s="1" t="str">
        <f t="shared" si="443"/>
        <v>10</v>
      </c>
      <c r="J7106" t="s">
        <v>35</v>
      </c>
      <c r="K7106" t="s">
        <v>115</v>
      </c>
      <c r="L7106" t="s">
        <v>116</v>
      </c>
      <c r="M7106" t="s">
        <v>20</v>
      </c>
      <c r="N7106">
        <v>33</v>
      </c>
      <c r="O7106">
        <v>44</v>
      </c>
      <c r="P7106">
        <v>1452</v>
      </c>
      <c r="Q7106">
        <v>668</v>
      </c>
      <c r="R7106">
        <v>0.46</v>
      </c>
      <c r="S7106" t="s">
        <v>82</v>
      </c>
      <c r="T7106" t="str">
        <f>IF(Table1[[#This Row],[Units Sold]]&gt; 700,"High Units","low Units")</f>
        <v>low Units</v>
      </c>
      <c r="U7106">
        <f>SUM(Table1[[#This Row],[Operating Profit]])/SUM(Table1[Operating Profit])*100</f>
        <v>2.0112296344257141E-4</v>
      </c>
      <c r="V7106">
        <f>SUM(Table1[[#This Row],[Price per Unit]]*Table1[[#This Row],[Units Sold]])</f>
        <v>1452</v>
      </c>
      <c r="W7106">
        <f>SUM(Table1[[#This Row],[Total Sales]]-Table1[[#This Row],[Operating Profit]])</f>
        <v>784</v>
      </c>
      <c r="X7106">
        <f>SUM(Table1[[#This Row],[Total Sales]]-Table1[[#This Row],[Cost]])</f>
        <v>668</v>
      </c>
      <c r="Y7106">
        <f>SUM(Table1[[#This Row],[profit/loss]])/SUM(Table1[profit/loss])</f>
        <v>2.0112296344257141E-6</v>
      </c>
    </row>
    <row r="7107" spans="1:25" x14ac:dyDescent="0.3">
      <c r="A7107" t="s">
        <v>29</v>
      </c>
      <c r="B7107" t="s">
        <v>82</v>
      </c>
      <c r="C7107">
        <v>1185732</v>
      </c>
      <c r="D7107" s="9">
        <v>44479</v>
      </c>
      <c r="E7107" s="8" t="str">
        <f>TEXT(Table1[[#This Row],[Invoice Date]],"dd-mm-yyyy")</f>
        <v>10-10-2021</v>
      </c>
      <c r="F7107" s="1" t="str">
        <f t="shared" ref="F7107:F7170" si="444">TEXT(D7107,"mmmm")</f>
        <v>October</v>
      </c>
      <c r="G7107" s="1" t="str">
        <f t="shared" ref="G7107:G7170" si="445">TEXT(D7107,"YYYY")</f>
        <v>2021</v>
      </c>
      <c r="H7107" s="1" t="str">
        <f t="shared" ref="H7107:H7170" si="446">TEXT(D7107,"dddd")</f>
        <v>Sunday</v>
      </c>
      <c r="I7107" s="1" t="str">
        <f t="shared" ref="I7107:I7170" si="447">TEXT(D7107,"dd")</f>
        <v>10</v>
      </c>
      <c r="J7107" t="s">
        <v>35</v>
      </c>
      <c r="K7107" t="s">
        <v>115</v>
      </c>
      <c r="L7107" t="s">
        <v>116</v>
      </c>
      <c r="M7107" t="s">
        <v>21</v>
      </c>
      <c r="N7107">
        <v>41</v>
      </c>
      <c r="O7107">
        <v>38</v>
      </c>
      <c r="P7107">
        <v>1558</v>
      </c>
      <c r="Q7107">
        <v>686</v>
      </c>
      <c r="R7107">
        <v>0.44</v>
      </c>
      <c r="S7107" t="s">
        <v>82</v>
      </c>
      <c r="T7107" t="str">
        <f>IF(Table1[[#This Row],[Units Sold]]&gt; 700,"High Units","low Units")</f>
        <v>low Units</v>
      </c>
      <c r="U7107">
        <f>SUM(Table1[[#This Row],[Operating Profit]])/SUM(Table1[Operating Profit])*100</f>
        <v>2.0654244449341917E-4</v>
      </c>
      <c r="V7107">
        <f>SUM(Table1[[#This Row],[Price per Unit]]*Table1[[#This Row],[Units Sold]])</f>
        <v>1558</v>
      </c>
      <c r="W7107">
        <f>SUM(Table1[[#This Row],[Total Sales]]-Table1[[#This Row],[Operating Profit]])</f>
        <v>872</v>
      </c>
      <c r="X7107">
        <f>SUM(Table1[[#This Row],[Total Sales]]-Table1[[#This Row],[Cost]])</f>
        <v>686</v>
      </c>
      <c r="Y7107">
        <f>SUM(Table1[[#This Row],[profit/loss]])/SUM(Table1[profit/loss])</f>
        <v>2.0654244449341917E-6</v>
      </c>
    </row>
    <row r="7108" spans="1:25" x14ac:dyDescent="0.3">
      <c r="A7108" t="s">
        <v>29</v>
      </c>
      <c r="B7108" t="s">
        <v>82</v>
      </c>
      <c r="C7108">
        <v>1185732</v>
      </c>
      <c r="D7108" s="9">
        <v>44479</v>
      </c>
      <c r="E7108" s="8" t="str">
        <f>TEXT(Table1[[#This Row],[Invoice Date]],"dd-mm-yyyy")</f>
        <v>10-10-2021</v>
      </c>
      <c r="F7108" s="1" t="str">
        <f t="shared" si="444"/>
        <v>October</v>
      </c>
      <c r="G7108" s="1" t="str">
        <f t="shared" si="445"/>
        <v>2021</v>
      </c>
      <c r="H7108" s="1" t="str">
        <f t="shared" si="446"/>
        <v>Sunday</v>
      </c>
      <c r="I7108" s="1" t="str">
        <f t="shared" si="447"/>
        <v>10</v>
      </c>
      <c r="J7108" t="s">
        <v>35</v>
      </c>
      <c r="K7108" t="s">
        <v>115</v>
      </c>
      <c r="L7108" t="s">
        <v>116</v>
      </c>
      <c r="M7108" t="s">
        <v>22</v>
      </c>
      <c r="N7108">
        <v>48</v>
      </c>
      <c r="O7108">
        <v>83</v>
      </c>
      <c r="P7108">
        <v>3984</v>
      </c>
      <c r="Q7108">
        <v>2112</v>
      </c>
      <c r="R7108">
        <v>0.53</v>
      </c>
      <c r="S7108" t="s">
        <v>82</v>
      </c>
      <c r="T7108" t="str">
        <f>IF(Table1[[#This Row],[Units Sold]]&gt; 700,"High Units","low Units")</f>
        <v>low Units</v>
      </c>
      <c r="U7108">
        <f>SUM(Table1[[#This Row],[Operating Profit]])/SUM(Table1[Operating Profit])*100</f>
        <v>6.3588577663280059E-4</v>
      </c>
      <c r="V7108">
        <f>SUM(Table1[[#This Row],[Price per Unit]]*Table1[[#This Row],[Units Sold]])</f>
        <v>3984</v>
      </c>
      <c r="W7108">
        <f>SUM(Table1[[#This Row],[Total Sales]]-Table1[[#This Row],[Operating Profit]])</f>
        <v>1872</v>
      </c>
      <c r="X7108">
        <f>SUM(Table1[[#This Row],[Total Sales]]-Table1[[#This Row],[Cost]])</f>
        <v>2112</v>
      </c>
      <c r="Y7108">
        <f>SUM(Table1[[#This Row],[profit/loss]])/SUM(Table1[profit/loss])</f>
        <v>6.3588577663280064E-6</v>
      </c>
    </row>
    <row r="7109" spans="1:25" x14ac:dyDescent="0.3">
      <c r="A7109" t="s">
        <v>29</v>
      </c>
      <c r="B7109" t="s">
        <v>82</v>
      </c>
      <c r="C7109">
        <v>1185732</v>
      </c>
      <c r="D7109" s="9">
        <v>44510</v>
      </c>
      <c r="E7109" s="8" t="str">
        <f>TEXT(Table1[[#This Row],[Invoice Date]],"dd-mm-yyyy")</f>
        <v>10-11-2021</v>
      </c>
      <c r="F7109" s="1" t="str">
        <f t="shared" si="444"/>
        <v>November</v>
      </c>
      <c r="G7109" s="1" t="str">
        <f t="shared" si="445"/>
        <v>2021</v>
      </c>
      <c r="H7109" s="1" t="str">
        <f t="shared" si="446"/>
        <v>Wednesday</v>
      </c>
      <c r="I7109" s="1" t="str">
        <f t="shared" si="447"/>
        <v>10</v>
      </c>
      <c r="J7109" t="s">
        <v>35</v>
      </c>
      <c r="K7109" t="s">
        <v>115</v>
      </c>
      <c r="L7109" t="s">
        <v>116</v>
      </c>
      <c r="M7109" t="s">
        <v>16</v>
      </c>
      <c r="N7109">
        <v>41</v>
      </c>
      <c r="O7109">
        <v>123</v>
      </c>
      <c r="P7109">
        <v>5043</v>
      </c>
      <c r="Q7109">
        <v>2572</v>
      </c>
      <c r="R7109">
        <v>0.51</v>
      </c>
      <c r="S7109" t="s">
        <v>82</v>
      </c>
      <c r="T7109" t="str">
        <f>IF(Table1[[#This Row],[Units Sold]]&gt; 700,"High Units","low Units")</f>
        <v>low Units</v>
      </c>
      <c r="U7109">
        <f>SUM(Table1[[#This Row],[Operating Profit]])/SUM(Table1[Operating Profit])*100</f>
        <v>7.743836257100206E-4</v>
      </c>
      <c r="V7109">
        <f>SUM(Table1[[#This Row],[Price per Unit]]*Table1[[#This Row],[Units Sold]])</f>
        <v>5043</v>
      </c>
      <c r="W7109">
        <f>SUM(Table1[[#This Row],[Total Sales]]-Table1[[#This Row],[Operating Profit]])</f>
        <v>2471</v>
      </c>
      <c r="X7109">
        <f>SUM(Table1[[#This Row],[Total Sales]]-Table1[[#This Row],[Cost]])</f>
        <v>2572</v>
      </c>
      <c r="Y7109">
        <f>SUM(Table1[[#This Row],[profit/loss]])/SUM(Table1[profit/loss])</f>
        <v>7.7438362571002057E-6</v>
      </c>
    </row>
    <row r="7110" spans="1:25" x14ac:dyDescent="0.3">
      <c r="A7110" t="s">
        <v>29</v>
      </c>
      <c r="B7110" t="s">
        <v>82</v>
      </c>
      <c r="C7110">
        <v>1185732</v>
      </c>
      <c r="D7110" s="9">
        <v>44510</v>
      </c>
      <c r="E7110" s="8" t="str">
        <f>TEXT(Table1[[#This Row],[Invoice Date]],"dd-mm-yyyy")</f>
        <v>10-11-2021</v>
      </c>
      <c r="F7110" s="1" t="str">
        <f t="shared" si="444"/>
        <v>November</v>
      </c>
      <c r="G7110" s="1" t="str">
        <f t="shared" si="445"/>
        <v>2021</v>
      </c>
      <c r="H7110" s="1" t="str">
        <f t="shared" si="446"/>
        <v>Wednesday</v>
      </c>
      <c r="I7110" s="1" t="str">
        <f t="shared" si="447"/>
        <v>10</v>
      </c>
      <c r="J7110" t="s">
        <v>35</v>
      </c>
      <c r="K7110" t="s">
        <v>115</v>
      </c>
      <c r="L7110" t="s">
        <v>116</v>
      </c>
      <c r="M7110" t="s">
        <v>18</v>
      </c>
      <c r="N7110">
        <v>33</v>
      </c>
      <c r="O7110">
        <v>98</v>
      </c>
      <c r="P7110">
        <v>3234</v>
      </c>
      <c r="Q7110">
        <v>1779</v>
      </c>
      <c r="R7110">
        <v>0.55000000000000004</v>
      </c>
      <c r="S7110" t="s">
        <v>82</v>
      </c>
      <c r="T7110" t="str">
        <f>IF(Table1[[#This Row],[Units Sold]]&gt; 700,"High Units","low Units")</f>
        <v>low Units</v>
      </c>
      <c r="U7110">
        <f>SUM(Table1[[#This Row],[Operating Profit]])/SUM(Table1[Operating Profit])*100</f>
        <v>5.3562537719211768E-4</v>
      </c>
      <c r="V7110">
        <f>SUM(Table1[[#This Row],[Price per Unit]]*Table1[[#This Row],[Units Sold]])</f>
        <v>3234</v>
      </c>
      <c r="W7110">
        <f>SUM(Table1[[#This Row],[Total Sales]]-Table1[[#This Row],[Operating Profit]])</f>
        <v>1455</v>
      </c>
      <c r="X7110">
        <f>SUM(Table1[[#This Row],[Total Sales]]-Table1[[#This Row],[Cost]])</f>
        <v>1779</v>
      </c>
      <c r="Y7110">
        <f>SUM(Table1[[#This Row],[profit/loss]])/SUM(Table1[profit/loss])</f>
        <v>5.3562537719211763E-6</v>
      </c>
    </row>
    <row r="7111" spans="1:25" x14ac:dyDescent="0.3">
      <c r="A7111" t="s">
        <v>29</v>
      </c>
      <c r="B7111" t="s">
        <v>82</v>
      </c>
      <c r="C7111">
        <v>1185732</v>
      </c>
      <c r="D7111" s="9">
        <v>44510</v>
      </c>
      <c r="E7111" s="8" t="str">
        <f>TEXT(Table1[[#This Row],[Invoice Date]],"dd-mm-yyyy")</f>
        <v>10-11-2021</v>
      </c>
      <c r="F7111" s="1" t="str">
        <f t="shared" si="444"/>
        <v>November</v>
      </c>
      <c r="G7111" s="1" t="str">
        <f t="shared" si="445"/>
        <v>2021</v>
      </c>
      <c r="H7111" s="1" t="str">
        <f t="shared" si="446"/>
        <v>Wednesday</v>
      </c>
      <c r="I7111" s="1" t="str">
        <f t="shared" si="447"/>
        <v>10</v>
      </c>
      <c r="J7111" t="s">
        <v>35</v>
      </c>
      <c r="K7111" t="s">
        <v>115</v>
      </c>
      <c r="L7111" t="s">
        <v>116</v>
      </c>
      <c r="M7111" t="s">
        <v>19</v>
      </c>
      <c r="N7111">
        <v>32</v>
      </c>
      <c r="O7111">
        <v>81</v>
      </c>
      <c r="P7111">
        <v>2592</v>
      </c>
      <c r="Q7111">
        <v>1244</v>
      </c>
      <c r="R7111">
        <v>0.48</v>
      </c>
      <c r="S7111" t="s">
        <v>82</v>
      </c>
      <c r="T7111" t="str">
        <f>IF(Table1[[#This Row],[Units Sold]]&gt; 700,"High Units","low Units")</f>
        <v>low Units</v>
      </c>
      <c r="U7111">
        <f>SUM(Table1[[#This Row],[Operating Profit]])/SUM(Table1[Operating Profit])*100</f>
        <v>3.7454635706969891E-4</v>
      </c>
      <c r="V7111">
        <f>SUM(Table1[[#This Row],[Price per Unit]]*Table1[[#This Row],[Units Sold]])</f>
        <v>2592</v>
      </c>
      <c r="W7111">
        <f>SUM(Table1[[#This Row],[Total Sales]]-Table1[[#This Row],[Operating Profit]])</f>
        <v>1348</v>
      </c>
      <c r="X7111">
        <f>SUM(Table1[[#This Row],[Total Sales]]-Table1[[#This Row],[Cost]])</f>
        <v>1244</v>
      </c>
      <c r="Y7111">
        <f>SUM(Table1[[#This Row],[profit/loss]])/SUM(Table1[profit/loss])</f>
        <v>3.7454635706969889E-6</v>
      </c>
    </row>
    <row r="7112" spans="1:25" x14ac:dyDescent="0.3">
      <c r="A7112" t="s">
        <v>29</v>
      </c>
      <c r="B7112" t="s">
        <v>82</v>
      </c>
      <c r="C7112">
        <v>1185732</v>
      </c>
      <c r="D7112" s="9">
        <v>44510</v>
      </c>
      <c r="E7112" s="8" t="str">
        <f>TEXT(Table1[[#This Row],[Invoice Date]],"dd-mm-yyyy")</f>
        <v>10-11-2021</v>
      </c>
      <c r="F7112" s="1" t="str">
        <f t="shared" si="444"/>
        <v>November</v>
      </c>
      <c r="G7112" s="1" t="str">
        <f t="shared" si="445"/>
        <v>2021</v>
      </c>
      <c r="H7112" s="1" t="str">
        <f t="shared" si="446"/>
        <v>Wednesday</v>
      </c>
      <c r="I7112" s="1" t="str">
        <f t="shared" si="447"/>
        <v>10</v>
      </c>
      <c r="J7112" t="s">
        <v>35</v>
      </c>
      <c r="K7112" t="s">
        <v>115</v>
      </c>
      <c r="L7112" t="s">
        <v>116</v>
      </c>
      <c r="M7112" t="s">
        <v>20</v>
      </c>
      <c r="N7112">
        <v>34</v>
      </c>
      <c r="O7112">
        <v>83</v>
      </c>
      <c r="P7112">
        <v>2822</v>
      </c>
      <c r="Q7112">
        <v>1411</v>
      </c>
      <c r="R7112">
        <v>0.5</v>
      </c>
      <c r="S7112" t="s">
        <v>82</v>
      </c>
      <c r="T7112" t="str">
        <f>IF(Table1[[#This Row],[Units Sold]]&gt; 700,"High Units","low Units")</f>
        <v>low Units</v>
      </c>
      <c r="U7112">
        <f>SUM(Table1[[#This Row],[Operating Profit]])/SUM(Table1[Operating Profit])*100</f>
        <v>4.2482709793034175E-4</v>
      </c>
      <c r="V7112">
        <f>SUM(Table1[[#This Row],[Price per Unit]]*Table1[[#This Row],[Units Sold]])</f>
        <v>2822</v>
      </c>
      <c r="W7112">
        <f>SUM(Table1[[#This Row],[Total Sales]]-Table1[[#This Row],[Operating Profit]])</f>
        <v>1411</v>
      </c>
      <c r="X7112">
        <f>SUM(Table1[[#This Row],[Total Sales]]-Table1[[#This Row],[Cost]])</f>
        <v>1411</v>
      </c>
      <c r="Y7112">
        <f>SUM(Table1[[#This Row],[profit/loss]])/SUM(Table1[profit/loss])</f>
        <v>4.2482709793034177E-6</v>
      </c>
    </row>
    <row r="7113" spans="1:25" x14ac:dyDescent="0.3">
      <c r="A7113" t="s">
        <v>29</v>
      </c>
      <c r="B7113" t="s">
        <v>82</v>
      </c>
      <c r="C7113">
        <v>1185732</v>
      </c>
      <c r="D7113" s="9">
        <v>44510</v>
      </c>
      <c r="E7113" s="8" t="str">
        <f>TEXT(Table1[[#This Row],[Invoice Date]],"dd-mm-yyyy")</f>
        <v>10-11-2021</v>
      </c>
      <c r="F7113" s="1" t="str">
        <f t="shared" si="444"/>
        <v>November</v>
      </c>
      <c r="G7113" s="1" t="str">
        <f t="shared" si="445"/>
        <v>2021</v>
      </c>
      <c r="H7113" s="1" t="str">
        <f t="shared" si="446"/>
        <v>Wednesday</v>
      </c>
      <c r="I7113" s="1" t="str">
        <f t="shared" si="447"/>
        <v>10</v>
      </c>
      <c r="J7113" t="s">
        <v>35</v>
      </c>
      <c r="K7113" t="s">
        <v>115</v>
      </c>
      <c r="L7113" t="s">
        <v>116</v>
      </c>
      <c r="M7113" t="s">
        <v>21</v>
      </c>
      <c r="N7113">
        <v>55</v>
      </c>
      <c r="O7113">
        <v>75</v>
      </c>
      <c r="P7113">
        <v>4125</v>
      </c>
      <c r="Q7113">
        <v>1650</v>
      </c>
      <c r="R7113">
        <v>0.4</v>
      </c>
      <c r="S7113" t="s">
        <v>82</v>
      </c>
      <c r="T7113" t="str">
        <f>IF(Table1[[#This Row],[Units Sold]]&gt; 700,"High Units","low Units")</f>
        <v>low Units</v>
      </c>
      <c r="U7113">
        <f>SUM(Table1[[#This Row],[Operating Profit]])/SUM(Table1[Operating Profit])*100</f>
        <v>4.967857629943756E-4</v>
      </c>
      <c r="V7113">
        <f>SUM(Table1[[#This Row],[Price per Unit]]*Table1[[#This Row],[Units Sold]])</f>
        <v>4125</v>
      </c>
      <c r="W7113">
        <f>SUM(Table1[[#This Row],[Total Sales]]-Table1[[#This Row],[Operating Profit]])</f>
        <v>2475</v>
      </c>
      <c r="X7113">
        <f>SUM(Table1[[#This Row],[Total Sales]]-Table1[[#This Row],[Cost]])</f>
        <v>1650</v>
      </c>
      <c r="Y7113">
        <f>SUM(Table1[[#This Row],[profit/loss]])/SUM(Table1[profit/loss])</f>
        <v>4.9678576299437555E-6</v>
      </c>
    </row>
    <row r="7114" spans="1:25" x14ac:dyDescent="0.3">
      <c r="A7114" t="s">
        <v>29</v>
      </c>
      <c r="B7114" t="s">
        <v>82</v>
      </c>
      <c r="C7114">
        <v>1185732</v>
      </c>
      <c r="D7114" s="9">
        <v>44510</v>
      </c>
      <c r="E7114" s="8" t="str">
        <f>TEXT(Table1[[#This Row],[Invoice Date]],"dd-mm-yyyy")</f>
        <v>10-11-2021</v>
      </c>
      <c r="F7114" s="1" t="str">
        <f t="shared" si="444"/>
        <v>November</v>
      </c>
      <c r="G7114" s="1" t="str">
        <f t="shared" si="445"/>
        <v>2021</v>
      </c>
      <c r="H7114" s="1" t="str">
        <f t="shared" si="446"/>
        <v>Wednesday</v>
      </c>
      <c r="I7114" s="1" t="str">
        <f t="shared" si="447"/>
        <v>10</v>
      </c>
      <c r="J7114" t="s">
        <v>35</v>
      </c>
      <c r="K7114" t="s">
        <v>115</v>
      </c>
      <c r="L7114" t="s">
        <v>116</v>
      </c>
      <c r="M7114" t="s">
        <v>22</v>
      </c>
      <c r="N7114">
        <v>61</v>
      </c>
      <c r="O7114">
        <v>91</v>
      </c>
      <c r="P7114">
        <v>5551</v>
      </c>
      <c r="Q7114">
        <v>2998</v>
      </c>
      <c r="R7114">
        <v>0.54</v>
      </c>
      <c r="S7114" t="s">
        <v>82</v>
      </c>
      <c r="T7114" t="str">
        <f>IF(Table1[[#This Row],[Units Sold]]&gt; 700,"High Units","low Units")</f>
        <v>low Units</v>
      </c>
      <c r="U7114">
        <f>SUM(Table1[[#This Row],[Operating Profit]])/SUM(Table1[Operating Profit])*100</f>
        <v>9.0264467724675019E-4</v>
      </c>
      <c r="V7114">
        <f>SUM(Table1[[#This Row],[Price per Unit]]*Table1[[#This Row],[Units Sold]])</f>
        <v>5551</v>
      </c>
      <c r="W7114">
        <f>SUM(Table1[[#This Row],[Total Sales]]-Table1[[#This Row],[Operating Profit]])</f>
        <v>2553</v>
      </c>
      <c r="X7114">
        <f>SUM(Table1[[#This Row],[Total Sales]]-Table1[[#This Row],[Cost]])</f>
        <v>2998</v>
      </c>
      <c r="Y7114">
        <f>SUM(Table1[[#This Row],[profit/loss]])/SUM(Table1[profit/loss])</f>
        <v>9.0264467724675016E-6</v>
      </c>
    </row>
    <row r="7115" spans="1:25" x14ac:dyDescent="0.3">
      <c r="A7115" t="s">
        <v>29</v>
      </c>
      <c r="B7115" t="s">
        <v>82</v>
      </c>
      <c r="C7115">
        <v>1185732</v>
      </c>
      <c r="D7115" s="9">
        <v>44539</v>
      </c>
      <c r="E7115" s="8" t="str">
        <f>TEXT(Table1[[#This Row],[Invoice Date]],"dd-mm-yyyy")</f>
        <v>09-12-2021</v>
      </c>
      <c r="F7115" s="1" t="str">
        <f t="shared" si="444"/>
        <v>December</v>
      </c>
      <c r="G7115" s="1" t="str">
        <f t="shared" si="445"/>
        <v>2021</v>
      </c>
      <c r="H7115" s="1" t="str">
        <f t="shared" si="446"/>
        <v>Thursday</v>
      </c>
      <c r="I7115" s="1" t="str">
        <f t="shared" si="447"/>
        <v>09</v>
      </c>
      <c r="J7115" t="s">
        <v>35</v>
      </c>
      <c r="K7115" t="s">
        <v>115</v>
      </c>
      <c r="L7115" t="s">
        <v>116</v>
      </c>
      <c r="M7115" t="s">
        <v>16</v>
      </c>
      <c r="N7115">
        <v>58</v>
      </c>
      <c r="O7115">
        <v>150</v>
      </c>
      <c r="P7115">
        <v>8700</v>
      </c>
      <c r="Q7115">
        <v>4437</v>
      </c>
      <c r="R7115">
        <v>0.51</v>
      </c>
      <c r="S7115" t="s">
        <v>82</v>
      </c>
      <c r="T7115" t="str">
        <f>IF(Table1[[#This Row],[Units Sold]]&gt; 700,"High Units","low Units")</f>
        <v>low Units</v>
      </c>
      <c r="U7115">
        <f>SUM(Table1[[#This Row],[Operating Profit]])/SUM(Table1[Operating Profit])*100</f>
        <v>1.3359020790339661E-3</v>
      </c>
      <c r="V7115">
        <f>SUM(Table1[[#This Row],[Price per Unit]]*Table1[[#This Row],[Units Sold]])</f>
        <v>8700</v>
      </c>
      <c r="W7115">
        <f>SUM(Table1[[#This Row],[Total Sales]]-Table1[[#This Row],[Operating Profit]])</f>
        <v>4263</v>
      </c>
      <c r="X7115">
        <f>SUM(Table1[[#This Row],[Total Sales]]-Table1[[#This Row],[Cost]])</f>
        <v>4437</v>
      </c>
      <c r="Y7115">
        <f>SUM(Table1[[#This Row],[profit/loss]])/SUM(Table1[profit/loss])</f>
        <v>1.3359020790339662E-5</v>
      </c>
    </row>
    <row r="7116" spans="1:25" x14ac:dyDescent="0.3">
      <c r="A7116" t="s">
        <v>29</v>
      </c>
      <c r="B7116" t="s">
        <v>82</v>
      </c>
      <c r="C7116">
        <v>1185732</v>
      </c>
      <c r="D7116" s="9">
        <v>44539</v>
      </c>
      <c r="E7116" s="8" t="str">
        <f>TEXT(Table1[[#This Row],[Invoice Date]],"dd-mm-yyyy")</f>
        <v>09-12-2021</v>
      </c>
      <c r="F7116" s="1" t="str">
        <f t="shared" si="444"/>
        <v>December</v>
      </c>
      <c r="G7116" s="1" t="str">
        <f t="shared" si="445"/>
        <v>2021</v>
      </c>
      <c r="H7116" s="1" t="str">
        <f t="shared" si="446"/>
        <v>Thursday</v>
      </c>
      <c r="I7116" s="1" t="str">
        <f t="shared" si="447"/>
        <v>09</v>
      </c>
      <c r="J7116" t="s">
        <v>35</v>
      </c>
      <c r="K7116" t="s">
        <v>115</v>
      </c>
      <c r="L7116" t="s">
        <v>116</v>
      </c>
      <c r="M7116" t="s">
        <v>18</v>
      </c>
      <c r="N7116">
        <v>49</v>
      </c>
      <c r="O7116">
        <v>108</v>
      </c>
      <c r="P7116">
        <v>5292</v>
      </c>
      <c r="Q7116">
        <v>2911</v>
      </c>
      <c r="R7116">
        <v>0.55000000000000004</v>
      </c>
      <c r="S7116" t="s">
        <v>82</v>
      </c>
      <c r="T7116" t="str">
        <f>IF(Table1[[#This Row],[Units Sold]]&gt; 700,"High Units","low Units")</f>
        <v>low Units</v>
      </c>
      <c r="U7116">
        <f>SUM(Table1[[#This Row],[Operating Profit]])/SUM(Table1[Operating Profit])*100</f>
        <v>8.7645051883431945E-4</v>
      </c>
      <c r="V7116">
        <f>SUM(Table1[[#This Row],[Price per Unit]]*Table1[[#This Row],[Units Sold]])</f>
        <v>5292</v>
      </c>
      <c r="W7116">
        <f>SUM(Table1[[#This Row],[Total Sales]]-Table1[[#This Row],[Operating Profit]])</f>
        <v>2381</v>
      </c>
      <c r="X7116">
        <f>SUM(Table1[[#This Row],[Total Sales]]-Table1[[#This Row],[Cost]])</f>
        <v>2911</v>
      </c>
      <c r="Y7116">
        <f>SUM(Table1[[#This Row],[profit/loss]])/SUM(Table1[profit/loss])</f>
        <v>8.7645051883431943E-6</v>
      </c>
    </row>
    <row r="7117" spans="1:25" x14ac:dyDescent="0.3">
      <c r="A7117" t="s">
        <v>29</v>
      </c>
      <c r="B7117" t="s">
        <v>82</v>
      </c>
      <c r="C7117">
        <v>1185732</v>
      </c>
      <c r="D7117" s="9">
        <v>44539</v>
      </c>
      <c r="E7117" s="8" t="str">
        <f>TEXT(Table1[[#This Row],[Invoice Date]],"dd-mm-yyyy")</f>
        <v>09-12-2021</v>
      </c>
      <c r="F7117" s="1" t="str">
        <f t="shared" si="444"/>
        <v>December</v>
      </c>
      <c r="G7117" s="1" t="str">
        <f t="shared" si="445"/>
        <v>2021</v>
      </c>
      <c r="H7117" s="1" t="str">
        <f t="shared" si="446"/>
        <v>Thursday</v>
      </c>
      <c r="I7117" s="1" t="str">
        <f t="shared" si="447"/>
        <v>09</v>
      </c>
      <c r="J7117" t="s">
        <v>35</v>
      </c>
      <c r="K7117" t="s">
        <v>115</v>
      </c>
      <c r="L7117" t="s">
        <v>116</v>
      </c>
      <c r="M7117" t="s">
        <v>19</v>
      </c>
      <c r="N7117">
        <v>49</v>
      </c>
      <c r="O7117">
        <v>105</v>
      </c>
      <c r="P7117">
        <v>5145</v>
      </c>
      <c r="Q7117">
        <v>2367</v>
      </c>
      <c r="R7117">
        <v>0.46</v>
      </c>
      <c r="S7117" t="s">
        <v>82</v>
      </c>
      <c r="T7117" t="str">
        <f>IF(Table1[[#This Row],[Units Sold]]&gt; 700,"High Units","low Units")</f>
        <v>low Units</v>
      </c>
      <c r="U7117">
        <f>SUM(Table1[[#This Row],[Operating Profit]])/SUM(Table1[Operating Profit])*100</f>
        <v>7.1266175818647688E-4</v>
      </c>
      <c r="V7117">
        <f>SUM(Table1[[#This Row],[Price per Unit]]*Table1[[#This Row],[Units Sold]])</f>
        <v>5145</v>
      </c>
      <c r="W7117">
        <f>SUM(Table1[[#This Row],[Total Sales]]-Table1[[#This Row],[Operating Profit]])</f>
        <v>2778</v>
      </c>
      <c r="X7117">
        <f>SUM(Table1[[#This Row],[Total Sales]]-Table1[[#This Row],[Cost]])</f>
        <v>2367</v>
      </c>
      <c r="Y7117">
        <f>SUM(Table1[[#This Row],[profit/loss]])/SUM(Table1[profit/loss])</f>
        <v>7.1266175818647688E-6</v>
      </c>
    </row>
    <row r="7118" spans="1:25" x14ac:dyDescent="0.3">
      <c r="A7118" t="s">
        <v>29</v>
      </c>
      <c r="B7118" t="s">
        <v>82</v>
      </c>
      <c r="C7118">
        <v>1185732</v>
      </c>
      <c r="D7118" s="9">
        <v>44539</v>
      </c>
      <c r="E7118" s="8" t="str">
        <f>TEXT(Table1[[#This Row],[Invoice Date]],"dd-mm-yyyy")</f>
        <v>09-12-2021</v>
      </c>
      <c r="F7118" s="1" t="str">
        <f t="shared" si="444"/>
        <v>December</v>
      </c>
      <c r="G7118" s="1" t="str">
        <f t="shared" si="445"/>
        <v>2021</v>
      </c>
      <c r="H7118" s="1" t="str">
        <f t="shared" si="446"/>
        <v>Thursday</v>
      </c>
      <c r="I7118" s="1" t="str">
        <f t="shared" si="447"/>
        <v>09</v>
      </c>
      <c r="J7118" t="s">
        <v>35</v>
      </c>
      <c r="K7118" t="s">
        <v>115</v>
      </c>
      <c r="L7118" t="s">
        <v>116</v>
      </c>
      <c r="M7118" t="s">
        <v>20</v>
      </c>
      <c r="N7118">
        <v>45</v>
      </c>
      <c r="O7118">
        <v>87</v>
      </c>
      <c r="P7118">
        <v>3915</v>
      </c>
      <c r="Q7118">
        <v>1958</v>
      </c>
      <c r="R7118">
        <v>0.5</v>
      </c>
      <c r="S7118" t="s">
        <v>82</v>
      </c>
      <c r="T7118" t="str">
        <f>IF(Table1[[#This Row],[Units Sold]]&gt; 700,"High Units","low Units")</f>
        <v>low Units</v>
      </c>
      <c r="U7118">
        <f>SUM(Table1[[#This Row],[Operating Profit]])/SUM(Table1[Operating Profit])*100</f>
        <v>5.8951910541999223E-4</v>
      </c>
      <c r="V7118">
        <f>SUM(Table1[[#This Row],[Price per Unit]]*Table1[[#This Row],[Units Sold]])</f>
        <v>3915</v>
      </c>
      <c r="W7118">
        <f>SUM(Table1[[#This Row],[Total Sales]]-Table1[[#This Row],[Operating Profit]])</f>
        <v>1957</v>
      </c>
      <c r="X7118">
        <f>SUM(Table1[[#This Row],[Total Sales]]-Table1[[#This Row],[Cost]])</f>
        <v>1958</v>
      </c>
      <c r="Y7118">
        <f>SUM(Table1[[#This Row],[profit/loss]])/SUM(Table1[profit/loss])</f>
        <v>5.8951910541999225E-6</v>
      </c>
    </row>
    <row r="7119" spans="1:25" x14ac:dyDescent="0.3">
      <c r="A7119" t="s">
        <v>29</v>
      </c>
      <c r="B7119" t="s">
        <v>82</v>
      </c>
      <c r="C7119">
        <v>1185732</v>
      </c>
      <c r="D7119" s="9">
        <v>44539</v>
      </c>
      <c r="E7119" s="8" t="str">
        <f>TEXT(Table1[[#This Row],[Invoice Date]],"dd-mm-yyyy")</f>
        <v>09-12-2021</v>
      </c>
      <c r="F7119" s="1" t="str">
        <f t="shared" si="444"/>
        <v>December</v>
      </c>
      <c r="G7119" s="1" t="str">
        <f t="shared" si="445"/>
        <v>2021</v>
      </c>
      <c r="H7119" s="1" t="str">
        <f t="shared" si="446"/>
        <v>Thursday</v>
      </c>
      <c r="I7119" s="1" t="str">
        <f t="shared" si="447"/>
        <v>09</v>
      </c>
      <c r="J7119" t="s">
        <v>35</v>
      </c>
      <c r="K7119" t="s">
        <v>115</v>
      </c>
      <c r="L7119" t="s">
        <v>116</v>
      </c>
      <c r="M7119" t="s">
        <v>21</v>
      </c>
      <c r="N7119">
        <v>54</v>
      </c>
      <c r="O7119">
        <v>84</v>
      </c>
      <c r="P7119">
        <v>4536</v>
      </c>
      <c r="Q7119">
        <v>1950</v>
      </c>
      <c r="R7119">
        <v>0.43</v>
      </c>
      <c r="S7119" t="s">
        <v>82</v>
      </c>
      <c r="T7119" t="str">
        <f>IF(Table1[[#This Row],[Units Sold]]&gt; 700,"High Units","low Units")</f>
        <v>low Units</v>
      </c>
      <c r="U7119">
        <f>SUM(Table1[[#This Row],[Operating Profit]])/SUM(Table1[Operating Profit])*100</f>
        <v>5.8711044717517109E-4</v>
      </c>
      <c r="V7119">
        <f>SUM(Table1[[#This Row],[Price per Unit]]*Table1[[#This Row],[Units Sold]])</f>
        <v>4536</v>
      </c>
      <c r="W7119">
        <f>SUM(Table1[[#This Row],[Total Sales]]-Table1[[#This Row],[Operating Profit]])</f>
        <v>2586</v>
      </c>
      <c r="X7119">
        <f>SUM(Table1[[#This Row],[Total Sales]]-Table1[[#This Row],[Cost]])</f>
        <v>1950</v>
      </c>
      <c r="Y7119">
        <f>SUM(Table1[[#This Row],[profit/loss]])/SUM(Table1[profit/loss])</f>
        <v>5.8711044717517106E-6</v>
      </c>
    </row>
    <row r="7120" spans="1:25" x14ac:dyDescent="0.3">
      <c r="A7120" t="s">
        <v>29</v>
      </c>
      <c r="B7120" t="s">
        <v>82</v>
      </c>
      <c r="C7120">
        <v>1185732</v>
      </c>
      <c r="D7120" s="9">
        <v>44539</v>
      </c>
      <c r="E7120" s="8" t="str">
        <f>TEXT(Table1[[#This Row],[Invoice Date]],"dd-mm-yyyy")</f>
        <v>09-12-2021</v>
      </c>
      <c r="F7120" s="1" t="str">
        <f t="shared" si="444"/>
        <v>December</v>
      </c>
      <c r="G7120" s="1" t="str">
        <f t="shared" si="445"/>
        <v>2021</v>
      </c>
      <c r="H7120" s="1" t="str">
        <f t="shared" si="446"/>
        <v>Thursday</v>
      </c>
      <c r="I7120" s="1" t="str">
        <f t="shared" si="447"/>
        <v>09</v>
      </c>
      <c r="J7120" t="s">
        <v>35</v>
      </c>
      <c r="K7120" t="s">
        <v>115</v>
      </c>
      <c r="L7120" t="s">
        <v>116</v>
      </c>
      <c r="M7120" t="s">
        <v>22</v>
      </c>
      <c r="N7120">
        <v>62</v>
      </c>
      <c r="O7120">
        <v>120</v>
      </c>
      <c r="P7120">
        <v>7440</v>
      </c>
      <c r="Q7120">
        <v>3720</v>
      </c>
      <c r="R7120">
        <v>0.5</v>
      </c>
      <c r="S7120" t="s">
        <v>82</v>
      </c>
      <c r="T7120" t="str">
        <f>IF(Table1[[#This Row],[Units Sold]]&gt; 700,"High Units","low Units")</f>
        <v>low Units</v>
      </c>
      <c r="U7120">
        <f>SUM(Table1[[#This Row],[Operating Profit]])/SUM(Table1[Operating Profit])*100</f>
        <v>1.1200260838418648E-3</v>
      </c>
      <c r="V7120">
        <f>SUM(Table1[[#This Row],[Price per Unit]]*Table1[[#This Row],[Units Sold]])</f>
        <v>7440</v>
      </c>
      <c r="W7120">
        <f>SUM(Table1[[#This Row],[Total Sales]]-Table1[[#This Row],[Operating Profit]])</f>
        <v>3720</v>
      </c>
      <c r="X7120">
        <f>SUM(Table1[[#This Row],[Total Sales]]-Table1[[#This Row],[Cost]])</f>
        <v>3720</v>
      </c>
      <c r="Y7120">
        <f>SUM(Table1[[#This Row],[profit/loss]])/SUM(Table1[profit/loss])</f>
        <v>1.1200260838418648E-5</v>
      </c>
    </row>
    <row r="7121" spans="1:25" x14ac:dyDescent="0.3">
      <c r="A7121" t="s">
        <v>29</v>
      </c>
      <c r="B7121" t="s">
        <v>82</v>
      </c>
      <c r="C7121">
        <v>1185732</v>
      </c>
      <c r="D7121" s="9">
        <v>44213</v>
      </c>
      <c r="E7121" s="8" t="str">
        <f>TEXT(Table1[[#This Row],[Invoice Date]],"dd-mm-yyyy")</f>
        <v>17-01-2021</v>
      </c>
      <c r="F7121" s="1" t="str">
        <f t="shared" si="444"/>
        <v>January</v>
      </c>
      <c r="G7121" s="1" t="str">
        <f t="shared" si="445"/>
        <v>2021</v>
      </c>
      <c r="H7121" s="1" t="str">
        <f t="shared" si="446"/>
        <v>Sunday</v>
      </c>
      <c r="I7121" s="1" t="str">
        <f t="shared" si="447"/>
        <v>17</v>
      </c>
      <c r="J7121" t="s">
        <v>35</v>
      </c>
      <c r="K7121" t="s">
        <v>115</v>
      </c>
      <c r="L7121" t="s">
        <v>116</v>
      </c>
      <c r="M7121" t="s">
        <v>16</v>
      </c>
      <c r="N7121">
        <v>32</v>
      </c>
      <c r="O7121">
        <v>125</v>
      </c>
      <c r="P7121">
        <v>4000</v>
      </c>
      <c r="Q7121">
        <v>2080</v>
      </c>
      <c r="R7121">
        <v>0.52</v>
      </c>
      <c r="S7121" t="s">
        <v>82</v>
      </c>
      <c r="T7121" t="str">
        <f>IF(Table1[[#This Row],[Units Sold]]&gt; 700,"High Units","low Units")</f>
        <v>low Units</v>
      </c>
      <c r="U7121">
        <f>SUM(Table1[[#This Row],[Operating Profit]])/SUM(Table1[Operating Profit])*100</f>
        <v>6.2625114365351582E-4</v>
      </c>
      <c r="V7121">
        <f>SUM(Table1[[#This Row],[Price per Unit]]*Table1[[#This Row],[Units Sold]])</f>
        <v>4000</v>
      </c>
      <c r="W7121">
        <f>SUM(Table1[[#This Row],[Total Sales]]-Table1[[#This Row],[Operating Profit]])</f>
        <v>1920</v>
      </c>
      <c r="X7121">
        <f>SUM(Table1[[#This Row],[Total Sales]]-Table1[[#This Row],[Cost]])</f>
        <v>2080</v>
      </c>
      <c r="Y7121">
        <f>SUM(Table1[[#This Row],[profit/loss]])/SUM(Table1[profit/loss])</f>
        <v>6.2625114365351581E-6</v>
      </c>
    </row>
    <row r="7122" spans="1:25" x14ac:dyDescent="0.3">
      <c r="A7122" t="s">
        <v>29</v>
      </c>
      <c r="B7122" t="s">
        <v>82</v>
      </c>
      <c r="C7122">
        <v>1185732</v>
      </c>
      <c r="D7122" s="9">
        <v>44213</v>
      </c>
      <c r="E7122" s="8" t="str">
        <f>TEXT(Table1[[#This Row],[Invoice Date]],"dd-mm-yyyy")</f>
        <v>17-01-2021</v>
      </c>
      <c r="F7122" s="1" t="str">
        <f t="shared" si="444"/>
        <v>January</v>
      </c>
      <c r="G7122" s="1" t="str">
        <f t="shared" si="445"/>
        <v>2021</v>
      </c>
      <c r="H7122" s="1" t="str">
        <f t="shared" si="446"/>
        <v>Sunday</v>
      </c>
      <c r="I7122" s="1" t="str">
        <f t="shared" si="447"/>
        <v>17</v>
      </c>
      <c r="J7122" t="s">
        <v>35</v>
      </c>
      <c r="K7122" t="s">
        <v>115</v>
      </c>
      <c r="L7122" t="s">
        <v>116</v>
      </c>
      <c r="M7122" t="s">
        <v>18</v>
      </c>
      <c r="N7122">
        <v>32</v>
      </c>
      <c r="O7122">
        <v>75</v>
      </c>
      <c r="P7122">
        <v>2400</v>
      </c>
      <c r="Q7122">
        <v>1320</v>
      </c>
      <c r="R7122">
        <v>0.55000000000000004</v>
      </c>
      <c r="S7122" t="s">
        <v>82</v>
      </c>
      <c r="T7122" t="str">
        <f>IF(Table1[[#This Row],[Units Sold]]&gt; 700,"High Units","low Units")</f>
        <v>low Units</v>
      </c>
      <c r="U7122">
        <f>SUM(Table1[[#This Row],[Operating Profit]])/SUM(Table1[Operating Profit])*100</f>
        <v>3.9742861039550044E-4</v>
      </c>
      <c r="V7122">
        <f>SUM(Table1[[#This Row],[Price per Unit]]*Table1[[#This Row],[Units Sold]])</f>
        <v>2400</v>
      </c>
      <c r="W7122">
        <f>SUM(Table1[[#This Row],[Total Sales]]-Table1[[#This Row],[Operating Profit]])</f>
        <v>1080</v>
      </c>
      <c r="X7122">
        <f>SUM(Table1[[#This Row],[Total Sales]]-Table1[[#This Row],[Cost]])</f>
        <v>1320</v>
      </c>
      <c r="Y7122">
        <f>SUM(Table1[[#This Row],[profit/loss]])/SUM(Table1[profit/loss])</f>
        <v>3.9742861039550045E-6</v>
      </c>
    </row>
    <row r="7123" spans="1:25" x14ac:dyDescent="0.3">
      <c r="A7123" t="s">
        <v>29</v>
      </c>
      <c r="B7123" t="s">
        <v>82</v>
      </c>
      <c r="C7123">
        <v>1185732</v>
      </c>
      <c r="D7123" s="9">
        <v>44213</v>
      </c>
      <c r="E7123" s="8" t="str">
        <f>TEXT(Table1[[#This Row],[Invoice Date]],"dd-mm-yyyy")</f>
        <v>17-01-2021</v>
      </c>
      <c r="F7123" s="1" t="str">
        <f t="shared" si="444"/>
        <v>January</v>
      </c>
      <c r="G7123" s="1" t="str">
        <f t="shared" si="445"/>
        <v>2021</v>
      </c>
      <c r="H7123" s="1" t="str">
        <f t="shared" si="446"/>
        <v>Sunday</v>
      </c>
      <c r="I7123" s="1" t="str">
        <f t="shared" si="447"/>
        <v>17</v>
      </c>
      <c r="J7123" t="s">
        <v>35</v>
      </c>
      <c r="K7123" t="s">
        <v>115</v>
      </c>
      <c r="L7123" t="s">
        <v>116</v>
      </c>
      <c r="M7123" t="s">
        <v>19</v>
      </c>
      <c r="N7123">
        <v>25</v>
      </c>
      <c r="O7123">
        <v>87</v>
      </c>
      <c r="P7123">
        <v>2175</v>
      </c>
      <c r="Q7123">
        <v>1196</v>
      </c>
      <c r="R7123">
        <v>0.55000000000000004</v>
      </c>
      <c r="S7123" t="s">
        <v>82</v>
      </c>
      <c r="T7123" t="str">
        <f>IF(Table1[[#This Row],[Units Sold]]&gt; 700,"High Units","low Units")</f>
        <v>low Units</v>
      </c>
      <c r="U7123">
        <f>SUM(Table1[[#This Row],[Operating Profit]])/SUM(Table1[Operating Profit])*100</f>
        <v>3.6009440760077159E-4</v>
      </c>
      <c r="V7123">
        <f>SUM(Table1[[#This Row],[Price per Unit]]*Table1[[#This Row],[Units Sold]])</f>
        <v>2175</v>
      </c>
      <c r="W7123">
        <f>SUM(Table1[[#This Row],[Total Sales]]-Table1[[#This Row],[Operating Profit]])</f>
        <v>979</v>
      </c>
      <c r="X7123">
        <f>SUM(Table1[[#This Row],[Total Sales]]-Table1[[#This Row],[Cost]])</f>
        <v>1196</v>
      </c>
      <c r="Y7123">
        <f>SUM(Table1[[#This Row],[profit/loss]])/SUM(Table1[profit/loss])</f>
        <v>3.600944076007716E-6</v>
      </c>
    </row>
    <row r="7124" spans="1:25" x14ac:dyDescent="0.3">
      <c r="A7124" t="s">
        <v>29</v>
      </c>
      <c r="B7124" t="s">
        <v>82</v>
      </c>
      <c r="C7124">
        <v>1185732</v>
      </c>
      <c r="D7124" s="9">
        <v>44213</v>
      </c>
      <c r="E7124" s="8" t="str">
        <f>TEXT(Table1[[#This Row],[Invoice Date]],"dd-mm-yyyy")</f>
        <v>17-01-2021</v>
      </c>
      <c r="F7124" s="1" t="str">
        <f t="shared" si="444"/>
        <v>January</v>
      </c>
      <c r="G7124" s="1" t="str">
        <f t="shared" si="445"/>
        <v>2021</v>
      </c>
      <c r="H7124" s="1" t="str">
        <f t="shared" si="446"/>
        <v>Sunday</v>
      </c>
      <c r="I7124" s="1" t="str">
        <f t="shared" si="447"/>
        <v>17</v>
      </c>
      <c r="J7124" t="s">
        <v>35</v>
      </c>
      <c r="K7124" t="s">
        <v>115</v>
      </c>
      <c r="L7124" t="s">
        <v>116</v>
      </c>
      <c r="M7124" t="s">
        <v>20</v>
      </c>
      <c r="N7124">
        <v>29</v>
      </c>
      <c r="O7124">
        <v>45</v>
      </c>
      <c r="P7124">
        <v>1305</v>
      </c>
      <c r="Q7124">
        <v>705</v>
      </c>
      <c r="R7124">
        <v>0.54</v>
      </c>
      <c r="S7124" t="s">
        <v>82</v>
      </c>
      <c r="T7124" t="str">
        <f>IF(Table1[[#This Row],[Units Sold]]&gt; 700,"High Units","low Units")</f>
        <v>low Units</v>
      </c>
      <c r="U7124">
        <f>SUM(Table1[[#This Row],[Operating Profit]])/SUM(Table1[Operating Profit])*100</f>
        <v>2.1226300782486955E-4</v>
      </c>
      <c r="V7124">
        <f>SUM(Table1[[#This Row],[Price per Unit]]*Table1[[#This Row],[Units Sold]])</f>
        <v>1305</v>
      </c>
      <c r="W7124">
        <f>SUM(Table1[[#This Row],[Total Sales]]-Table1[[#This Row],[Operating Profit]])</f>
        <v>600</v>
      </c>
      <c r="X7124">
        <f>SUM(Table1[[#This Row],[Total Sales]]-Table1[[#This Row],[Cost]])</f>
        <v>705</v>
      </c>
      <c r="Y7124">
        <f>SUM(Table1[[#This Row],[profit/loss]])/SUM(Table1[profit/loss])</f>
        <v>2.1226300782486955E-6</v>
      </c>
    </row>
    <row r="7125" spans="1:25" x14ac:dyDescent="0.3">
      <c r="A7125" t="s">
        <v>29</v>
      </c>
      <c r="B7125" t="s">
        <v>82</v>
      </c>
      <c r="C7125">
        <v>1185732</v>
      </c>
      <c r="D7125" s="9">
        <v>44213</v>
      </c>
      <c r="E7125" s="8" t="str">
        <f>TEXT(Table1[[#This Row],[Invoice Date]],"dd-mm-yyyy")</f>
        <v>17-01-2021</v>
      </c>
      <c r="F7125" s="1" t="str">
        <f t="shared" si="444"/>
        <v>January</v>
      </c>
      <c r="G7125" s="1" t="str">
        <f t="shared" si="445"/>
        <v>2021</v>
      </c>
      <c r="H7125" s="1" t="str">
        <f t="shared" si="446"/>
        <v>Sunday</v>
      </c>
      <c r="I7125" s="1" t="str">
        <f t="shared" si="447"/>
        <v>17</v>
      </c>
      <c r="J7125" t="s">
        <v>35</v>
      </c>
      <c r="K7125" t="s">
        <v>115</v>
      </c>
      <c r="L7125" t="s">
        <v>116</v>
      </c>
      <c r="M7125" t="s">
        <v>21</v>
      </c>
      <c r="N7125">
        <v>41</v>
      </c>
      <c r="O7125">
        <v>54</v>
      </c>
      <c r="P7125">
        <v>2214</v>
      </c>
      <c r="Q7125">
        <v>1129</v>
      </c>
      <c r="R7125">
        <v>0.51</v>
      </c>
      <c r="S7125" t="s">
        <v>82</v>
      </c>
      <c r="T7125" t="str">
        <f>IF(Table1[[#This Row],[Units Sold]]&gt; 700,"High Units","low Units")</f>
        <v>low Units</v>
      </c>
      <c r="U7125">
        <f>SUM(Table1[[#This Row],[Operating Profit]])/SUM(Table1[Operating Profit])*100</f>
        <v>3.3992189480039391E-4</v>
      </c>
      <c r="V7125">
        <f>SUM(Table1[[#This Row],[Price per Unit]]*Table1[[#This Row],[Units Sold]])</f>
        <v>2214</v>
      </c>
      <c r="W7125">
        <f>SUM(Table1[[#This Row],[Total Sales]]-Table1[[#This Row],[Operating Profit]])</f>
        <v>1085</v>
      </c>
      <c r="X7125">
        <f>SUM(Table1[[#This Row],[Total Sales]]-Table1[[#This Row],[Cost]])</f>
        <v>1129</v>
      </c>
      <c r="Y7125">
        <f>SUM(Table1[[#This Row],[profit/loss]])/SUM(Table1[profit/loss])</f>
        <v>3.3992189480039392E-6</v>
      </c>
    </row>
    <row r="7126" spans="1:25" x14ac:dyDescent="0.3">
      <c r="A7126" t="s">
        <v>29</v>
      </c>
      <c r="B7126" t="s">
        <v>82</v>
      </c>
      <c r="C7126">
        <v>1185732</v>
      </c>
      <c r="D7126" s="9">
        <v>44213</v>
      </c>
      <c r="E7126" s="8" t="str">
        <f>TEXT(Table1[[#This Row],[Invoice Date]],"dd-mm-yyyy")</f>
        <v>17-01-2021</v>
      </c>
      <c r="F7126" s="1" t="str">
        <f t="shared" si="444"/>
        <v>January</v>
      </c>
      <c r="G7126" s="1" t="str">
        <f t="shared" si="445"/>
        <v>2021</v>
      </c>
      <c r="H7126" s="1" t="str">
        <f t="shared" si="446"/>
        <v>Sunday</v>
      </c>
      <c r="I7126" s="1" t="str">
        <f t="shared" si="447"/>
        <v>17</v>
      </c>
      <c r="J7126" t="s">
        <v>35</v>
      </c>
      <c r="K7126" t="s">
        <v>115</v>
      </c>
      <c r="L7126" t="s">
        <v>116</v>
      </c>
      <c r="M7126" t="s">
        <v>22</v>
      </c>
      <c r="N7126">
        <v>34</v>
      </c>
      <c r="O7126">
        <v>75</v>
      </c>
      <c r="P7126">
        <v>2550</v>
      </c>
      <c r="Q7126">
        <v>1275</v>
      </c>
      <c r="R7126">
        <v>0.5</v>
      </c>
      <c r="S7126" t="s">
        <v>82</v>
      </c>
      <c r="T7126" t="str">
        <f>IF(Table1[[#This Row],[Units Sold]]&gt; 700,"High Units","low Units")</f>
        <v>low Units</v>
      </c>
      <c r="U7126">
        <f>SUM(Table1[[#This Row],[Operating Profit]])/SUM(Table1[Operating Profit])*100</f>
        <v>3.8387990776838108E-4</v>
      </c>
      <c r="V7126">
        <f>SUM(Table1[[#This Row],[Price per Unit]]*Table1[[#This Row],[Units Sold]])</f>
        <v>2550</v>
      </c>
      <c r="W7126">
        <f>SUM(Table1[[#This Row],[Total Sales]]-Table1[[#This Row],[Operating Profit]])</f>
        <v>1275</v>
      </c>
      <c r="X7126">
        <f>SUM(Table1[[#This Row],[Total Sales]]-Table1[[#This Row],[Cost]])</f>
        <v>1275</v>
      </c>
      <c r="Y7126">
        <f>SUM(Table1[[#This Row],[profit/loss]])/SUM(Table1[profit/loss])</f>
        <v>3.8387990776838109E-6</v>
      </c>
    </row>
    <row r="7127" spans="1:25" x14ac:dyDescent="0.3">
      <c r="A7127" t="s">
        <v>29</v>
      </c>
      <c r="B7127" t="s">
        <v>82</v>
      </c>
      <c r="C7127">
        <v>1185732</v>
      </c>
      <c r="D7127" s="9">
        <v>44244</v>
      </c>
      <c r="E7127" s="8" t="str">
        <f>TEXT(Table1[[#This Row],[Invoice Date]],"dd-mm-yyyy")</f>
        <v>17-02-2021</v>
      </c>
      <c r="F7127" s="1" t="str">
        <f t="shared" si="444"/>
        <v>February</v>
      </c>
      <c r="G7127" s="1" t="str">
        <f t="shared" si="445"/>
        <v>2021</v>
      </c>
      <c r="H7127" s="1" t="str">
        <f t="shared" si="446"/>
        <v>Wednesday</v>
      </c>
      <c r="I7127" s="1" t="str">
        <f t="shared" si="447"/>
        <v>17</v>
      </c>
      <c r="J7127" t="s">
        <v>35</v>
      </c>
      <c r="K7127" t="s">
        <v>115</v>
      </c>
      <c r="L7127" t="s">
        <v>116</v>
      </c>
      <c r="M7127" t="s">
        <v>16</v>
      </c>
      <c r="N7127">
        <v>33</v>
      </c>
      <c r="O7127">
        <v>149</v>
      </c>
      <c r="P7127">
        <v>4917</v>
      </c>
      <c r="Q7127">
        <v>2655</v>
      </c>
      <c r="R7127">
        <v>0.54</v>
      </c>
      <c r="S7127" t="s">
        <v>82</v>
      </c>
      <c r="T7127" t="str">
        <f>IF(Table1[[#This Row],[Units Sold]]&gt; 700,"High Units","low Units")</f>
        <v>low Units</v>
      </c>
      <c r="U7127">
        <f>SUM(Table1[[#This Row],[Operating Profit]])/SUM(Table1[Operating Profit])*100</f>
        <v>7.9937345500004061E-4</v>
      </c>
      <c r="V7127">
        <f>SUM(Table1[[#This Row],[Price per Unit]]*Table1[[#This Row],[Units Sold]])</f>
        <v>4917</v>
      </c>
      <c r="W7127">
        <f>SUM(Table1[[#This Row],[Total Sales]]-Table1[[#This Row],[Operating Profit]])</f>
        <v>2262</v>
      </c>
      <c r="X7127">
        <f>SUM(Table1[[#This Row],[Total Sales]]-Table1[[#This Row],[Cost]])</f>
        <v>2655</v>
      </c>
      <c r="Y7127">
        <f>SUM(Table1[[#This Row],[profit/loss]])/SUM(Table1[profit/loss])</f>
        <v>7.9937345500004061E-6</v>
      </c>
    </row>
    <row r="7128" spans="1:25" x14ac:dyDescent="0.3">
      <c r="A7128" t="s">
        <v>29</v>
      </c>
      <c r="B7128" t="s">
        <v>82</v>
      </c>
      <c r="C7128">
        <v>1185732</v>
      </c>
      <c r="D7128" s="9">
        <v>44244</v>
      </c>
      <c r="E7128" s="8" t="str">
        <f>TEXT(Table1[[#This Row],[Invoice Date]],"dd-mm-yyyy")</f>
        <v>17-02-2021</v>
      </c>
      <c r="F7128" s="1" t="str">
        <f t="shared" si="444"/>
        <v>February</v>
      </c>
      <c r="G7128" s="1" t="str">
        <f t="shared" si="445"/>
        <v>2021</v>
      </c>
      <c r="H7128" s="1" t="str">
        <f t="shared" si="446"/>
        <v>Wednesday</v>
      </c>
      <c r="I7128" s="1" t="str">
        <f t="shared" si="447"/>
        <v>17</v>
      </c>
      <c r="J7128" t="s">
        <v>35</v>
      </c>
      <c r="K7128" t="s">
        <v>115</v>
      </c>
      <c r="L7128" t="s">
        <v>116</v>
      </c>
      <c r="M7128" t="s">
        <v>18</v>
      </c>
      <c r="N7128">
        <v>38</v>
      </c>
      <c r="O7128">
        <v>50</v>
      </c>
      <c r="P7128">
        <v>1900</v>
      </c>
      <c r="Q7128">
        <v>1045</v>
      </c>
      <c r="R7128">
        <v>0.55000000000000004</v>
      </c>
      <c r="S7128" t="s">
        <v>82</v>
      </c>
      <c r="T7128" t="str">
        <f>IF(Table1[[#This Row],[Units Sold]]&gt; 700,"High Units","low Units")</f>
        <v>low Units</v>
      </c>
      <c r="U7128">
        <f>SUM(Table1[[#This Row],[Operating Profit]])/SUM(Table1[Operating Profit])*100</f>
        <v>3.1463098322977119E-4</v>
      </c>
      <c r="V7128">
        <f>SUM(Table1[[#This Row],[Price per Unit]]*Table1[[#This Row],[Units Sold]])</f>
        <v>1900</v>
      </c>
      <c r="W7128">
        <f>SUM(Table1[[#This Row],[Total Sales]]-Table1[[#This Row],[Operating Profit]])</f>
        <v>855</v>
      </c>
      <c r="X7128">
        <f>SUM(Table1[[#This Row],[Total Sales]]-Table1[[#This Row],[Cost]])</f>
        <v>1045</v>
      </c>
      <c r="Y7128">
        <f>SUM(Table1[[#This Row],[profit/loss]])/SUM(Table1[profit/loss])</f>
        <v>3.1463098322977117E-6</v>
      </c>
    </row>
    <row r="7129" spans="1:25" x14ac:dyDescent="0.3">
      <c r="A7129" t="s">
        <v>29</v>
      </c>
      <c r="B7129" t="s">
        <v>82</v>
      </c>
      <c r="C7129">
        <v>1185732</v>
      </c>
      <c r="D7129" s="9">
        <v>44244</v>
      </c>
      <c r="E7129" s="8" t="str">
        <f>TEXT(Table1[[#This Row],[Invoice Date]],"dd-mm-yyyy")</f>
        <v>17-02-2021</v>
      </c>
      <c r="F7129" s="1" t="str">
        <f t="shared" si="444"/>
        <v>February</v>
      </c>
      <c r="G7129" s="1" t="str">
        <f t="shared" si="445"/>
        <v>2021</v>
      </c>
      <c r="H7129" s="1" t="str">
        <f t="shared" si="446"/>
        <v>Wednesday</v>
      </c>
      <c r="I7129" s="1" t="str">
        <f t="shared" si="447"/>
        <v>17</v>
      </c>
      <c r="J7129" t="s">
        <v>35</v>
      </c>
      <c r="K7129" t="s">
        <v>115</v>
      </c>
      <c r="L7129" t="s">
        <v>116</v>
      </c>
      <c r="M7129" t="s">
        <v>19</v>
      </c>
      <c r="N7129">
        <v>27</v>
      </c>
      <c r="O7129">
        <v>75</v>
      </c>
      <c r="P7129">
        <v>2025</v>
      </c>
      <c r="Q7129">
        <v>1033</v>
      </c>
      <c r="R7129">
        <v>0.51</v>
      </c>
      <c r="S7129" t="s">
        <v>82</v>
      </c>
      <c r="T7129" t="str">
        <f>IF(Table1[[#This Row],[Units Sold]]&gt; 700,"High Units","low Units")</f>
        <v>low Units</v>
      </c>
      <c r="U7129">
        <f>SUM(Table1[[#This Row],[Operating Profit]])/SUM(Table1[Operating Profit])*100</f>
        <v>3.1101799586253937E-4</v>
      </c>
      <c r="V7129">
        <f>SUM(Table1[[#This Row],[Price per Unit]]*Table1[[#This Row],[Units Sold]])</f>
        <v>2025</v>
      </c>
      <c r="W7129">
        <f>SUM(Table1[[#This Row],[Total Sales]]-Table1[[#This Row],[Operating Profit]])</f>
        <v>992</v>
      </c>
      <c r="X7129">
        <f>SUM(Table1[[#This Row],[Total Sales]]-Table1[[#This Row],[Cost]])</f>
        <v>1033</v>
      </c>
      <c r="Y7129">
        <f>SUM(Table1[[#This Row],[profit/loss]])/SUM(Table1[profit/loss])</f>
        <v>3.1101799586253935E-6</v>
      </c>
    </row>
    <row r="7130" spans="1:25" x14ac:dyDescent="0.3">
      <c r="A7130" t="s">
        <v>29</v>
      </c>
      <c r="B7130" t="s">
        <v>82</v>
      </c>
      <c r="C7130">
        <v>1185732</v>
      </c>
      <c r="D7130" s="9">
        <v>44244</v>
      </c>
      <c r="E7130" s="8" t="str">
        <f>TEXT(Table1[[#This Row],[Invoice Date]],"dd-mm-yyyy")</f>
        <v>17-02-2021</v>
      </c>
      <c r="F7130" s="1" t="str">
        <f t="shared" si="444"/>
        <v>February</v>
      </c>
      <c r="G7130" s="1" t="str">
        <f t="shared" si="445"/>
        <v>2021</v>
      </c>
      <c r="H7130" s="1" t="str">
        <f t="shared" si="446"/>
        <v>Wednesday</v>
      </c>
      <c r="I7130" s="1" t="str">
        <f t="shared" si="447"/>
        <v>17</v>
      </c>
      <c r="J7130" t="s">
        <v>14</v>
      </c>
      <c r="K7130" t="s">
        <v>117</v>
      </c>
      <c r="L7130" t="s">
        <v>92</v>
      </c>
      <c r="M7130" t="s">
        <v>20</v>
      </c>
      <c r="N7130">
        <v>34</v>
      </c>
      <c r="O7130">
        <v>49</v>
      </c>
      <c r="P7130">
        <v>1666</v>
      </c>
      <c r="Q7130">
        <v>883</v>
      </c>
      <c r="R7130">
        <v>0.53</v>
      </c>
      <c r="S7130" t="s">
        <v>82</v>
      </c>
      <c r="T7130" t="str">
        <f>IF(Table1[[#This Row],[Units Sold]]&gt; 700,"High Units","low Units")</f>
        <v>low Units</v>
      </c>
      <c r="U7130">
        <f>SUM(Table1[[#This Row],[Operating Profit]])/SUM(Table1[Operating Profit])*100</f>
        <v>2.6585565377214158E-4</v>
      </c>
      <c r="V7130">
        <f>SUM(Table1[[#This Row],[Price per Unit]]*Table1[[#This Row],[Units Sold]])</f>
        <v>1666</v>
      </c>
      <c r="W7130">
        <f>SUM(Table1[[#This Row],[Total Sales]]-Table1[[#This Row],[Operating Profit]])</f>
        <v>783</v>
      </c>
      <c r="X7130">
        <f>SUM(Table1[[#This Row],[Total Sales]]-Table1[[#This Row],[Cost]])</f>
        <v>883</v>
      </c>
      <c r="Y7130">
        <f>SUM(Table1[[#This Row],[profit/loss]])/SUM(Table1[profit/loss])</f>
        <v>2.6585565377214159E-6</v>
      </c>
    </row>
    <row r="7131" spans="1:25" x14ac:dyDescent="0.3">
      <c r="A7131" t="s">
        <v>29</v>
      </c>
      <c r="B7131" t="s">
        <v>82</v>
      </c>
      <c r="C7131">
        <v>1185732</v>
      </c>
      <c r="D7131" s="9">
        <v>44244</v>
      </c>
      <c r="E7131" s="8" t="str">
        <f>TEXT(Table1[[#This Row],[Invoice Date]],"dd-mm-yyyy")</f>
        <v>17-02-2021</v>
      </c>
      <c r="F7131" s="1" t="str">
        <f t="shared" si="444"/>
        <v>February</v>
      </c>
      <c r="G7131" s="1" t="str">
        <f t="shared" si="445"/>
        <v>2021</v>
      </c>
      <c r="H7131" s="1" t="str">
        <f t="shared" si="446"/>
        <v>Wednesday</v>
      </c>
      <c r="I7131" s="1" t="str">
        <f t="shared" si="447"/>
        <v>17</v>
      </c>
      <c r="J7131" t="s">
        <v>14</v>
      </c>
      <c r="K7131" t="s">
        <v>117</v>
      </c>
      <c r="L7131" t="s">
        <v>92</v>
      </c>
      <c r="M7131" t="s">
        <v>21</v>
      </c>
      <c r="N7131">
        <v>48</v>
      </c>
      <c r="O7131">
        <v>65</v>
      </c>
      <c r="P7131">
        <v>3120</v>
      </c>
      <c r="Q7131">
        <v>1654</v>
      </c>
      <c r="R7131">
        <v>0.53</v>
      </c>
      <c r="S7131" t="s">
        <v>82</v>
      </c>
      <c r="T7131" t="str">
        <f>IF(Table1[[#This Row],[Units Sold]]&gt; 700,"High Units","low Units")</f>
        <v>low Units</v>
      </c>
      <c r="U7131">
        <f>SUM(Table1[[#This Row],[Operating Profit]])/SUM(Table1[Operating Profit])*100</f>
        <v>4.9799009211678612E-4</v>
      </c>
      <c r="V7131">
        <f>SUM(Table1[[#This Row],[Price per Unit]]*Table1[[#This Row],[Units Sold]])</f>
        <v>3120</v>
      </c>
      <c r="W7131">
        <f>SUM(Table1[[#This Row],[Total Sales]]-Table1[[#This Row],[Operating Profit]])</f>
        <v>1466</v>
      </c>
      <c r="X7131">
        <f>SUM(Table1[[#This Row],[Total Sales]]-Table1[[#This Row],[Cost]])</f>
        <v>1654</v>
      </c>
      <c r="Y7131">
        <f>SUM(Table1[[#This Row],[profit/loss]])/SUM(Table1[profit/loss])</f>
        <v>4.9799009211678614E-6</v>
      </c>
    </row>
    <row r="7132" spans="1:25" x14ac:dyDescent="0.3">
      <c r="A7132" t="s">
        <v>29</v>
      </c>
      <c r="B7132" t="s">
        <v>82</v>
      </c>
      <c r="C7132">
        <v>1185732</v>
      </c>
      <c r="D7132" s="9">
        <v>44244</v>
      </c>
      <c r="E7132" s="8" t="str">
        <f>TEXT(Table1[[#This Row],[Invoice Date]],"dd-mm-yyyy")</f>
        <v>17-02-2021</v>
      </c>
      <c r="F7132" s="1" t="str">
        <f t="shared" si="444"/>
        <v>February</v>
      </c>
      <c r="G7132" s="1" t="str">
        <f t="shared" si="445"/>
        <v>2021</v>
      </c>
      <c r="H7132" s="1" t="str">
        <f t="shared" si="446"/>
        <v>Wednesday</v>
      </c>
      <c r="I7132" s="1" t="str">
        <f t="shared" si="447"/>
        <v>17</v>
      </c>
      <c r="J7132" t="s">
        <v>14</v>
      </c>
      <c r="K7132" t="s">
        <v>117</v>
      </c>
      <c r="L7132" t="s">
        <v>92</v>
      </c>
      <c r="M7132" t="s">
        <v>22</v>
      </c>
      <c r="N7132">
        <v>24</v>
      </c>
      <c r="O7132">
        <v>105</v>
      </c>
      <c r="P7132">
        <v>2520</v>
      </c>
      <c r="Q7132">
        <v>1361</v>
      </c>
      <c r="R7132">
        <v>0.54</v>
      </c>
      <c r="S7132" t="s">
        <v>82</v>
      </c>
      <c r="T7132" t="str">
        <f>IF(Table1[[#This Row],[Units Sold]]&gt; 700,"High Units","low Units")</f>
        <v>low Units</v>
      </c>
      <c r="U7132">
        <f>SUM(Table1[[#This Row],[Operating Profit]])/SUM(Table1[Operating Profit])*100</f>
        <v>4.0977298390020912E-4</v>
      </c>
      <c r="V7132">
        <f>SUM(Table1[[#This Row],[Price per Unit]]*Table1[[#This Row],[Units Sold]])</f>
        <v>2520</v>
      </c>
      <c r="W7132">
        <f>SUM(Table1[[#This Row],[Total Sales]]-Table1[[#This Row],[Operating Profit]])</f>
        <v>1159</v>
      </c>
      <c r="X7132">
        <f>SUM(Table1[[#This Row],[Total Sales]]-Table1[[#This Row],[Cost]])</f>
        <v>1361</v>
      </c>
      <c r="Y7132">
        <f>SUM(Table1[[#This Row],[profit/loss]])/SUM(Table1[profit/loss])</f>
        <v>4.0977298390020914E-6</v>
      </c>
    </row>
    <row r="7133" spans="1:25" x14ac:dyDescent="0.3">
      <c r="A7133" t="s">
        <v>29</v>
      </c>
      <c r="B7133" t="s">
        <v>82</v>
      </c>
      <c r="C7133">
        <v>1185732</v>
      </c>
      <c r="D7133" s="9">
        <v>44271</v>
      </c>
      <c r="E7133" s="8" t="str">
        <f>TEXT(Table1[[#This Row],[Invoice Date]],"dd-mm-yyyy")</f>
        <v>16-03-2021</v>
      </c>
      <c r="F7133" s="1" t="str">
        <f t="shared" si="444"/>
        <v>March</v>
      </c>
      <c r="G7133" s="1" t="str">
        <f t="shared" si="445"/>
        <v>2021</v>
      </c>
      <c r="H7133" s="1" t="str">
        <f t="shared" si="446"/>
        <v>Tuesday</v>
      </c>
      <c r="I7133" s="1" t="str">
        <f t="shared" si="447"/>
        <v>16</v>
      </c>
      <c r="J7133" t="s">
        <v>14</v>
      </c>
      <c r="K7133" t="s">
        <v>117</v>
      </c>
      <c r="L7133" t="s">
        <v>92</v>
      </c>
      <c r="M7133" t="s">
        <v>16</v>
      </c>
      <c r="N7133">
        <v>28</v>
      </c>
      <c r="O7133">
        <v>165</v>
      </c>
      <c r="P7133">
        <v>4620</v>
      </c>
      <c r="Q7133">
        <v>2356</v>
      </c>
      <c r="R7133">
        <v>0.51</v>
      </c>
      <c r="S7133" t="s">
        <v>82</v>
      </c>
      <c r="T7133" t="str">
        <f>IF(Table1[[#This Row],[Units Sold]]&gt; 700,"High Units","low Units")</f>
        <v>low Units</v>
      </c>
      <c r="U7133">
        <f>SUM(Table1[[#This Row],[Operating Profit]])/SUM(Table1[Operating Profit])*100</f>
        <v>7.0934985309984767E-4</v>
      </c>
      <c r="V7133">
        <f>SUM(Table1[[#This Row],[Price per Unit]]*Table1[[#This Row],[Units Sold]])</f>
        <v>4620</v>
      </c>
      <c r="W7133">
        <f>SUM(Table1[[#This Row],[Total Sales]]-Table1[[#This Row],[Operating Profit]])</f>
        <v>2264</v>
      </c>
      <c r="X7133">
        <f>SUM(Table1[[#This Row],[Total Sales]]-Table1[[#This Row],[Cost]])</f>
        <v>2356</v>
      </c>
      <c r="Y7133">
        <f>SUM(Table1[[#This Row],[profit/loss]])/SUM(Table1[profit/loss])</f>
        <v>7.0934985309984768E-6</v>
      </c>
    </row>
    <row r="7134" spans="1:25" x14ac:dyDescent="0.3">
      <c r="A7134" t="s">
        <v>29</v>
      </c>
      <c r="B7134" t="s">
        <v>82</v>
      </c>
      <c r="C7134">
        <v>1185732</v>
      </c>
      <c r="D7134" s="9">
        <v>44271</v>
      </c>
      <c r="E7134" s="8" t="str">
        <f>TEXT(Table1[[#This Row],[Invoice Date]],"dd-mm-yyyy")</f>
        <v>16-03-2021</v>
      </c>
      <c r="F7134" s="1" t="str">
        <f t="shared" si="444"/>
        <v>March</v>
      </c>
      <c r="G7134" s="1" t="str">
        <f t="shared" si="445"/>
        <v>2021</v>
      </c>
      <c r="H7134" s="1" t="str">
        <f t="shared" si="446"/>
        <v>Tuesday</v>
      </c>
      <c r="I7134" s="1" t="str">
        <f t="shared" si="447"/>
        <v>16</v>
      </c>
      <c r="J7134" t="s">
        <v>14</v>
      </c>
      <c r="K7134" t="s">
        <v>117</v>
      </c>
      <c r="L7134" t="s">
        <v>92</v>
      </c>
      <c r="M7134" t="s">
        <v>18</v>
      </c>
      <c r="N7134">
        <v>27</v>
      </c>
      <c r="O7134">
        <v>69</v>
      </c>
      <c r="P7134">
        <v>1863</v>
      </c>
      <c r="Q7134">
        <v>1006</v>
      </c>
      <c r="R7134">
        <v>0.54</v>
      </c>
      <c r="S7134" t="s">
        <v>82</v>
      </c>
      <c r="T7134" t="str">
        <f>IF(Table1[[#This Row],[Units Sold]]&gt; 700,"High Units","low Units")</f>
        <v>low Units</v>
      </c>
      <c r="U7134">
        <f>SUM(Table1[[#This Row],[Operating Profit]])/SUM(Table1[Operating Profit])*100</f>
        <v>3.0288877428626772E-4</v>
      </c>
      <c r="V7134">
        <f>SUM(Table1[[#This Row],[Price per Unit]]*Table1[[#This Row],[Units Sold]])</f>
        <v>1863</v>
      </c>
      <c r="W7134">
        <f>SUM(Table1[[#This Row],[Total Sales]]-Table1[[#This Row],[Operating Profit]])</f>
        <v>857</v>
      </c>
      <c r="X7134">
        <f>SUM(Table1[[#This Row],[Total Sales]]-Table1[[#This Row],[Cost]])</f>
        <v>1006</v>
      </c>
      <c r="Y7134">
        <f>SUM(Table1[[#This Row],[profit/loss]])/SUM(Table1[profit/loss])</f>
        <v>3.0288877428626774E-6</v>
      </c>
    </row>
    <row r="7135" spans="1:25" x14ac:dyDescent="0.3">
      <c r="A7135" t="s">
        <v>29</v>
      </c>
      <c r="B7135" t="s">
        <v>82</v>
      </c>
      <c r="C7135">
        <v>1185732</v>
      </c>
      <c r="D7135" s="9">
        <v>44271</v>
      </c>
      <c r="E7135" s="8" t="str">
        <f>TEXT(Table1[[#This Row],[Invoice Date]],"dd-mm-yyyy")</f>
        <v>16-03-2021</v>
      </c>
      <c r="F7135" s="1" t="str">
        <f t="shared" si="444"/>
        <v>March</v>
      </c>
      <c r="G7135" s="1" t="str">
        <f t="shared" si="445"/>
        <v>2021</v>
      </c>
      <c r="H7135" s="1" t="str">
        <f t="shared" si="446"/>
        <v>Tuesday</v>
      </c>
      <c r="I7135" s="1" t="str">
        <f t="shared" si="447"/>
        <v>16</v>
      </c>
      <c r="J7135" t="s">
        <v>14</v>
      </c>
      <c r="K7135" t="s">
        <v>117</v>
      </c>
      <c r="L7135" t="s">
        <v>92</v>
      </c>
      <c r="M7135" t="s">
        <v>19</v>
      </c>
      <c r="N7135">
        <v>19</v>
      </c>
      <c r="O7135">
        <v>91</v>
      </c>
      <c r="P7135">
        <v>1729</v>
      </c>
      <c r="Q7135">
        <v>934</v>
      </c>
      <c r="R7135">
        <v>0.54</v>
      </c>
      <c r="S7135" t="s">
        <v>82</v>
      </c>
      <c r="T7135" t="str">
        <f>IF(Table1[[#This Row],[Units Sold]]&gt; 700,"High Units","low Units")</f>
        <v>low Units</v>
      </c>
      <c r="U7135">
        <f>SUM(Table1[[#This Row],[Operating Profit]])/SUM(Table1[Operating Profit])*100</f>
        <v>2.8121085008287681E-4</v>
      </c>
      <c r="V7135">
        <f>SUM(Table1[[#This Row],[Price per Unit]]*Table1[[#This Row],[Units Sold]])</f>
        <v>1729</v>
      </c>
      <c r="W7135">
        <f>SUM(Table1[[#This Row],[Total Sales]]-Table1[[#This Row],[Operating Profit]])</f>
        <v>795</v>
      </c>
      <c r="X7135">
        <f>SUM(Table1[[#This Row],[Total Sales]]-Table1[[#This Row],[Cost]])</f>
        <v>934</v>
      </c>
      <c r="Y7135">
        <f>SUM(Table1[[#This Row],[profit/loss]])/SUM(Table1[profit/loss])</f>
        <v>2.812108500828768E-6</v>
      </c>
    </row>
    <row r="7136" spans="1:25" x14ac:dyDescent="0.3">
      <c r="A7136" t="s">
        <v>29</v>
      </c>
      <c r="B7136" t="s">
        <v>82</v>
      </c>
      <c r="C7136">
        <v>1185732</v>
      </c>
      <c r="D7136" s="9">
        <v>44271</v>
      </c>
      <c r="E7136" s="8" t="str">
        <f>TEXT(Table1[[#This Row],[Invoice Date]],"dd-mm-yyyy")</f>
        <v>16-03-2021</v>
      </c>
      <c r="F7136" s="1" t="str">
        <f t="shared" si="444"/>
        <v>March</v>
      </c>
      <c r="G7136" s="1" t="str">
        <f t="shared" si="445"/>
        <v>2021</v>
      </c>
      <c r="H7136" s="1" t="str">
        <f t="shared" si="446"/>
        <v>Tuesday</v>
      </c>
      <c r="I7136" s="1" t="str">
        <f t="shared" si="447"/>
        <v>16</v>
      </c>
      <c r="J7136" t="s">
        <v>14</v>
      </c>
      <c r="K7136" t="s">
        <v>117</v>
      </c>
      <c r="L7136" t="s">
        <v>92</v>
      </c>
      <c r="M7136" t="s">
        <v>20</v>
      </c>
      <c r="N7136">
        <v>23</v>
      </c>
      <c r="O7136">
        <v>49</v>
      </c>
      <c r="P7136">
        <v>1127</v>
      </c>
      <c r="Q7136">
        <v>597</v>
      </c>
      <c r="R7136">
        <v>0.53</v>
      </c>
      <c r="S7136" t="s">
        <v>82</v>
      </c>
      <c r="T7136" t="str">
        <f>IF(Table1[[#This Row],[Units Sold]]&gt; 700,"High Units","low Units")</f>
        <v>low Units</v>
      </c>
      <c r="U7136">
        <f>SUM(Table1[[#This Row],[Operating Profit]])/SUM(Table1[Operating Profit])*100</f>
        <v>1.7974612151978314E-4</v>
      </c>
      <c r="V7136">
        <f>SUM(Table1[[#This Row],[Price per Unit]]*Table1[[#This Row],[Units Sold]])</f>
        <v>1127</v>
      </c>
      <c r="W7136">
        <f>SUM(Table1[[#This Row],[Total Sales]]-Table1[[#This Row],[Operating Profit]])</f>
        <v>530</v>
      </c>
      <c r="X7136">
        <f>SUM(Table1[[#This Row],[Total Sales]]-Table1[[#This Row],[Cost]])</f>
        <v>597</v>
      </c>
      <c r="Y7136">
        <f>SUM(Table1[[#This Row],[profit/loss]])/SUM(Table1[profit/loss])</f>
        <v>1.7974612151978315E-6</v>
      </c>
    </row>
    <row r="7137" spans="1:25" x14ac:dyDescent="0.3">
      <c r="A7137" t="s">
        <v>29</v>
      </c>
      <c r="B7137" t="s">
        <v>82</v>
      </c>
      <c r="C7137">
        <v>1185732</v>
      </c>
      <c r="D7137" s="9">
        <v>44271</v>
      </c>
      <c r="E7137" s="8" t="str">
        <f>TEXT(Table1[[#This Row],[Invoice Date]],"dd-mm-yyyy")</f>
        <v>16-03-2021</v>
      </c>
      <c r="F7137" s="1" t="str">
        <f t="shared" si="444"/>
        <v>March</v>
      </c>
      <c r="G7137" s="1" t="str">
        <f t="shared" si="445"/>
        <v>2021</v>
      </c>
      <c r="H7137" s="1" t="str">
        <f t="shared" si="446"/>
        <v>Tuesday</v>
      </c>
      <c r="I7137" s="1" t="str">
        <f t="shared" si="447"/>
        <v>16</v>
      </c>
      <c r="J7137" t="s">
        <v>14</v>
      </c>
      <c r="K7137" t="s">
        <v>117</v>
      </c>
      <c r="L7137" t="s">
        <v>92</v>
      </c>
      <c r="M7137" t="s">
        <v>21</v>
      </c>
      <c r="N7137">
        <v>37</v>
      </c>
      <c r="O7137">
        <v>59</v>
      </c>
      <c r="P7137">
        <v>2183</v>
      </c>
      <c r="Q7137">
        <v>1092</v>
      </c>
      <c r="R7137">
        <v>0.5</v>
      </c>
      <c r="S7137" t="s">
        <v>82</v>
      </c>
      <c r="T7137" t="str">
        <f>IF(Table1[[#This Row],[Units Sold]]&gt; 700,"High Units","low Units")</f>
        <v>low Units</v>
      </c>
      <c r="U7137">
        <f>SUM(Table1[[#This Row],[Operating Profit]])/SUM(Table1[Operating Profit])*100</f>
        <v>3.287818504180958E-4</v>
      </c>
      <c r="V7137">
        <f>SUM(Table1[[#This Row],[Price per Unit]]*Table1[[#This Row],[Units Sold]])</f>
        <v>2183</v>
      </c>
      <c r="W7137">
        <f>SUM(Table1[[#This Row],[Total Sales]]-Table1[[#This Row],[Operating Profit]])</f>
        <v>1091</v>
      </c>
      <c r="X7137">
        <f>SUM(Table1[[#This Row],[Total Sales]]-Table1[[#This Row],[Cost]])</f>
        <v>1092</v>
      </c>
      <c r="Y7137">
        <f>SUM(Table1[[#This Row],[profit/loss]])/SUM(Table1[profit/loss])</f>
        <v>3.2878185041809579E-6</v>
      </c>
    </row>
    <row r="7138" spans="1:25" x14ac:dyDescent="0.3">
      <c r="A7138" t="s">
        <v>29</v>
      </c>
      <c r="B7138" t="s">
        <v>82</v>
      </c>
      <c r="C7138">
        <v>1185732</v>
      </c>
      <c r="D7138" s="9">
        <v>44271</v>
      </c>
      <c r="E7138" s="8" t="str">
        <f>TEXT(Table1[[#This Row],[Invoice Date]],"dd-mm-yyyy")</f>
        <v>16-03-2021</v>
      </c>
      <c r="F7138" s="1" t="str">
        <f t="shared" si="444"/>
        <v>March</v>
      </c>
      <c r="G7138" s="1" t="str">
        <f t="shared" si="445"/>
        <v>2021</v>
      </c>
      <c r="H7138" s="1" t="str">
        <f t="shared" si="446"/>
        <v>Tuesday</v>
      </c>
      <c r="I7138" s="1" t="str">
        <f t="shared" si="447"/>
        <v>16</v>
      </c>
      <c r="J7138" t="s">
        <v>14</v>
      </c>
      <c r="K7138" t="s">
        <v>117</v>
      </c>
      <c r="L7138" t="s">
        <v>92</v>
      </c>
      <c r="M7138" t="s">
        <v>22</v>
      </c>
      <c r="N7138">
        <v>29</v>
      </c>
      <c r="O7138">
        <v>81</v>
      </c>
      <c r="P7138">
        <v>2349</v>
      </c>
      <c r="Q7138">
        <v>1268</v>
      </c>
      <c r="R7138">
        <v>0.54</v>
      </c>
      <c r="S7138" t="s">
        <v>82</v>
      </c>
      <c r="T7138" t="str">
        <f>IF(Table1[[#This Row],[Units Sold]]&gt; 700,"High Units","low Units")</f>
        <v>low Units</v>
      </c>
      <c r="U7138">
        <f>SUM(Table1[[#This Row],[Operating Profit]])/SUM(Table1[Operating Profit])*100</f>
        <v>3.8177233180416249E-4</v>
      </c>
      <c r="V7138">
        <f>SUM(Table1[[#This Row],[Price per Unit]]*Table1[[#This Row],[Units Sold]])</f>
        <v>2349</v>
      </c>
      <c r="W7138">
        <f>SUM(Table1[[#This Row],[Total Sales]]-Table1[[#This Row],[Operating Profit]])</f>
        <v>1081</v>
      </c>
      <c r="X7138">
        <f>SUM(Table1[[#This Row],[Total Sales]]-Table1[[#This Row],[Cost]])</f>
        <v>1268</v>
      </c>
      <c r="Y7138">
        <f>SUM(Table1[[#This Row],[profit/loss]])/SUM(Table1[profit/loss])</f>
        <v>3.8177233180416249E-6</v>
      </c>
    </row>
    <row r="7139" spans="1:25" x14ac:dyDescent="0.3">
      <c r="A7139" t="s">
        <v>29</v>
      </c>
      <c r="B7139" t="s">
        <v>82</v>
      </c>
      <c r="C7139">
        <v>1185732</v>
      </c>
      <c r="D7139" s="9">
        <v>44303</v>
      </c>
      <c r="E7139" s="8" t="str">
        <f>TEXT(Table1[[#This Row],[Invoice Date]],"dd-mm-yyyy")</f>
        <v>17-04-2021</v>
      </c>
      <c r="F7139" s="1" t="str">
        <f t="shared" si="444"/>
        <v>April</v>
      </c>
      <c r="G7139" s="1" t="str">
        <f t="shared" si="445"/>
        <v>2021</v>
      </c>
      <c r="H7139" s="1" t="str">
        <f t="shared" si="446"/>
        <v>Saturday</v>
      </c>
      <c r="I7139" s="1" t="str">
        <f t="shared" si="447"/>
        <v>17</v>
      </c>
      <c r="J7139" t="s">
        <v>14</v>
      </c>
      <c r="K7139" t="s">
        <v>117</v>
      </c>
      <c r="L7139" t="s">
        <v>92</v>
      </c>
      <c r="M7139" t="s">
        <v>16</v>
      </c>
      <c r="N7139">
        <v>27</v>
      </c>
      <c r="O7139">
        <v>143</v>
      </c>
      <c r="P7139">
        <v>3861</v>
      </c>
      <c r="Q7139">
        <v>1969</v>
      </c>
      <c r="R7139">
        <v>0.51</v>
      </c>
      <c r="S7139" t="s">
        <v>82</v>
      </c>
      <c r="T7139" t="str">
        <f>IF(Table1[[#This Row],[Units Sold]]&gt; 700,"High Units","low Units")</f>
        <v>low Units</v>
      </c>
      <c r="U7139">
        <f>SUM(Table1[[#This Row],[Operating Profit]])/SUM(Table1[Operating Profit])*100</f>
        <v>5.9283101050662144E-4</v>
      </c>
      <c r="V7139">
        <f>SUM(Table1[[#This Row],[Price per Unit]]*Table1[[#This Row],[Units Sold]])</f>
        <v>3861</v>
      </c>
      <c r="W7139">
        <f>SUM(Table1[[#This Row],[Total Sales]]-Table1[[#This Row],[Operating Profit]])</f>
        <v>1892</v>
      </c>
      <c r="X7139">
        <f>SUM(Table1[[#This Row],[Total Sales]]-Table1[[#This Row],[Cost]])</f>
        <v>1969</v>
      </c>
      <c r="Y7139">
        <f>SUM(Table1[[#This Row],[profit/loss]])/SUM(Table1[profit/loss])</f>
        <v>5.9283101050662144E-6</v>
      </c>
    </row>
    <row r="7140" spans="1:25" x14ac:dyDescent="0.3">
      <c r="A7140" t="s">
        <v>29</v>
      </c>
      <c r="B7140" t="s">
        <v>82</v>
      </c>
      <c r="C7140">
        <v>1185732</v>
      </c>
      <c r="D7140" s="9">
        <v>44303</v>
      </c>
      <c r="E7140" s="8" t="str">
        <f>TEXT(Table1[[#This Row],[Invoice Date]],"dd-mm-yyyy")</f>
        <v>17-04-2021</v>
      </c>
      <c r="F7140" s="1" t="str">
        <f t="shared" si="444"/>
        <v>April</v>
      </c>
      <c r="G7140" s="1" t="str">
        <f t="shared" si="445"/>
        <v>2021</v>
      </c>
      <c r="H7140" s="1" t="str">
        <f t="shared" si="446"/>
        <v>Saturday</v>
      </c>
      <c r="I7140" s="1" t="str">
        <f t="shared" si="447"/>
        <v>17</v>
      </c>
      <c r="J7140" t="s">
        <v>14</v>
      </c>
      <c r="K7140" t="s">
        <v>117</v>
      </c>
      <c r="L7140" t="s">
        <v>92</v>
      </c>
      <c r="M7140" t="s">
        <v>18</v>
      </c>
      <c r="N7140">
        <v>28</v>
      </c>
      <c r="O7140">
        <v>75</v>
      </c>
      <c r="P7140">
        <v>2100</v>
      </c>
      <c r="Q7140">
        <v>1155</v>
      </c>
      <c r="R7140">
        <v>0.55000000000000004</v>
      </c>
      <c r="S7140" t="s">
        <v>82</v>
      </c>
      <c r="T7140" t="str">
        <f>IF(Table1[[#This Row],[Units Sold]]&gt; 700,"High Units","low Units")</f>
        <v>low Units</v>
      </c>
      <c r="U7140">
        <f>SUM(Table1[[#This Row],[Operating Profit]])/SUM(Table1[Operating Profit])*100</f>
        <v>3.4775003409606286E-4</v>
      </c>
      <c r="V7140">
        <f>SUM(Table1[[#This Row],[Price per Unit]]*Table1[[#This Row],[Units Sold]])</f>
        <v>2100</v>
      </c>
      <c r="W7140">
        <f>SUM(Table1[[#This Row],[Total Sales]]-Table1[[#This Row],[Operating Profit]])</f>
        <v>945</v>
      </c>
      <c r="X7140">
        <f>SUM(Table1[[#This Row],[Total Sales]]-Table1[[#This Row],[Cost]])</f>
        <v>1155</v>
      </c>
      <c r="Y7140">
        <f>SUM(Table1[[#This Row],[profit/loss]])/SUM(Table1[profit/loss])</f>
        <v>3.4775003409606287E-6</v>
      </c>
    </row>
    <row r="7141" spans="1:25" x14ac:dyDescent="0.3">
      <c r="A7141" t="s">
        <v>29</v>
      </c>
      <c r="B7141" t="s">
        <v>82</v>
      </c>
      <c r="C7141">
        <v>1185732</v>
      </c>
      <c r="D7141" s="9">
        <v>44303</v>
      </c>
      <c r="E7141" s="8" t="str">
        <f>TEXT(Table1[[#This Row],[Invoice Date]],"dd-mm-yyyy")</f>
        <v>17-04-2021</v>
      </c>
      <c r="F7141" s="1" t="str">
        <f t="shared" si="444"/>
        <v>April</v>
      </c>
      <c r="G7141" s="1" t="str">
        <f t="shared" si="445"/>
        <v>2021</v>
      </c>
      <c r="H7141" s="1" t="str">
        <f t="shared" si="446"/>
        <v>Saturday</v>
      </c>
      <c r="I7141" s="1" t="str">
        <f t="shared" si="447"/>
        <v>17</v>
      </c>
      <c r="J7141" t="s">
        <v>14</v>
      </c>
      <c r="K7141" t="s">
        <v>117</v>
      </c>
      <c r="L7141" t="s">
        <v>92</v>
      </c>
      <c r="M7141" t="s">
        <v>19</v>
      </c>
      <c r="N7141">
        <v>19</v>
      </c>
      <c r="O7141">
        <v>68</v>
      </c>
      <c r="P7141">
        <v>1292</v>
      </c>
      <c r="Q7141">
        <v>698</v>
      </c>
      <c r="R7141">
        <v>0.54</v>
      </c>
      <c r="S7141" t="s">
        <v>82</v>
      </c>
      <c r="T7141" t="str">
        <f>IF(Table1[[#This Row],[Units Sold]]&gt; 700,"High Units","low Units")</f>
        <v>low Units</v>
      </c>
      <c r="U7141">
        <f>SUM(Table1[[#This Row],[Operating Profit]])/SUM(Table1[Operating Profit])*100</f>
        <v>2.1015543186065098E-4</v>
      </c>
      <c r="V7141">
        <f>SUM(Table1[[#This Row],[Price per Unit]]*Table1[[#This Row],[Units Sold]])</f>
        <v>1292</v>
      </c>
      <c r="W7141">
        <f>SUM(Table1[[#This Row],[Total Sales]]-Table1[[#This Row],[Operating Profit]])</f>
        <v>594</v>
      </c>
      <c r="X7141">
        <f>SUM(Table1[[#This Row],[Total Sales]]-Table1[[#This Row],[Cost]])</f>
        <v>698</v>
      </c>
      <c r="Y7141">
        <f>SUM(Table1[[#This Row],[profit/loss]])/SUM(Table1[profit/loss])</f>
        <v>2.1015543186065099E-6</v>
      </c>
    </row>
    <row r="7142" spans="1:25" x14ac:dyDescent="0.3">
      <c r="A7142" t="s">
        <v>29</v>
      </c>
      <c r="B7142" t="s">
        <v>82</v>
      </c>
      <c r="C7142">
        <v>1185732</v>
      </c>
      <c r="D7142" s="9">
        <v>44303</v>
      </c>
      <c r="E7142" s="8" t="str">
        <f>TEXT(Table1[[#This Row],[Invoice Date]],"dd-mm-yyyy")</f>
        <v>17-04-2021</v>
      </c>
      <c r="F7142" s="1" t="str">
        <f t="shared" si="444"/>
        <v>April</v>
      </c>
      <c r="G7142" s="1" t="str">
        <f t="shared" si="445"/>
        <v>2021</v>
      </c>
      <c r="H7142" s="1" t="str">
        <f t="shared" si="446"/>
        <v>Saturday</v>
      </c>
      <c r="I7142" s="1" t="str">
        <f t="shared" si="447"/>
        <v>17</v>
      </c>
      <c r="J7142" t="s">
        <v>14</v>
      </c>
      <c r="K7142" t="s">
        <v>117</v>
      </c>
      <c r="L7142" t="s">
        <v>92</v>
      </c>
      <c r="M7142" t="s">
        <v>20</v>
      </c>
      <c r="N7142">
        <v>25</v>
      </c>
      <c r="O7142">
        <v>47</v>
      </c>
      <c r="P7142">
        <v>1175</v>
      </c>
      <c r="Q7142">
        <v>611</v>
      </c>
      <c r="R7142">
        <v>0.52</v>
      </c>
      <c r="S7142" t="s">
        <v>82</v>
      </c>
      <c r="T7142" t="str">
        <f>IF(Table1[[#This Row],[Units Sold]]&gt; 700,"High Units","low Units")</f>
        <v>low Units</v>
      </c>
      <c r="U7142">
        <f>SUM(Table1[[#This Row],[Operating Profit]])/SUM(Table1[Operating Profit])*100</f>
        <v>1.8396127344822027E-4</v>
      </c>
      <c r="V7142">
        <f>SUM(Table1[[#This Row],[Price per Unit]]*Table1[[#This Row],[Units Sold]])</f>
        <v>1175</v>
      </c>
      <c r="W7142">
        <f>SUM(Table1[[#This Row],[Total Sales]]-Table1[[#This Row],[Operating Profit]])</f>
        <v>564</v>
      </c>
      <c r="X7142">
        <f>SUM(Table1[[#This Row],[Total Sales]]-Table1[[#This Row],[Cost]])</f>
        <v>611</v>
      </c>
      <c r="Y7142">
        <f>SUM(Table1[[#This Row],[profit/loss]])/SUM(Table1[profit/loss])</f>
        <v>1.8396127344822027E-6</v>
      </c>
    </row>
    <row r="7143" spans="1:25" x14ac:dyDescent="0.3">
      <c r="A7143" t="s">
        <v>29</v>
      </c>
      <c r="B7143" t="s">
        <v>82</v>
      </c>
      <c r="C7143">
        <v>1185732</v>
      </c>
      <c r="D7143" s="9">
        <v>44303</v>
      </c>
      <c r="E7143" s="8" t="str">
        <f>TEXT(Table1[[#This Row],[Invoice Date]],"dd-mm-yyyy")</f>
        <v>17-04-2021</v>
      </c>
      <c r="F7143" s="1" t="str">
        <f t="shared" si="444"/>
        <v>April</v>
      </c>
      <c r="G7143" s="1" t="str">
        <f t="shared" si="445"/>
        <v>2021</v>
      </c>
      <c r="H7143" s="1" t="str">
        <f t="shared" si="446"/>
        <v>Saturday</v>
      </c>
      <c r="I7143" s="1" t="str">
        <f t="shared" si="447"/>
        <v>17</v>
      </c>
      <c r="J7143" t="s">
        <v>14</v>
      </c>
      <c r="K7143" t="s">
        <v>117</v>
      </c>
      <c r="L7143" t="s">
        <v>92</v>
      </c>
      <c r="M7143" t="s">
        <v>21</v>
      </c>
      <c r="N7143">
        <v>60</v>
      </c>
      <c r="O7143">
        <v>56</v>
      </c>
      <c r="P7143">
        <v>3360</v>
      </c>
      <c r="Q7143">
        <v>1848</v>
      </c>
      <c r="R7143">
        <v>0.55000000000000004</v>
      </c>
      <c r="S7143" t="s">
        <v>82</v>
      </c>
      <c r="T7143" t="str">
        <f>IF(Table1[[#This Row],[Units Sold]]&gt; 700,"High Units","low Units")</f>
        <v>low Units</v>
      </c>
      <c r="U7143">
        <f>SUM(Table1[[#This Row],[Operating Profit]])/SUM(Table1[Operating Profit])*100</f>
        <v>5.564000545537005E-4</v>
      </c>
      <c r="V7143">
        <f>SUM(Table1[[#This Row],[Price per Unit]]*Table1[[#This Row],[Units Sold]])</f>
        <v>3360</v>
      </c>
      <c r="W7143">
        <f>SUM(Table1[[#This Row],[Total Sales]]-Table1[[#This Row],[Operating Profit]])</f>
        <v>1512</v>
      </c>
      <c r="X7143">
        <f>SUM(Table1[[#This Row],[Total Sales]]-Table1[[#This Row],[Cost]])</f>
        <v>1848</v>
      </c>
      <c r="Y7143">
        <f>SUM(Table1[[#This Row],[profit/loss]])/SUM(Table1[profit/loss])</f>
        <v>5.5640005455370055E-6</v>
      </c>
    </row>
    <row r="7144" spans="1:25" x14ac:dyDescent="0.3">
      <c r="A7144" t="s">
        <v>29</v>
      </c>
      <c r="B7144" t="s">
        <v>82</v>
      </c>
      <c r="C7144">
        <v>1185732</v>
      </c>
      <c r="D7144" s="9">
        <v>44303</v>
      </c>
      <c r="E7144" s="8" t="str">
        <f>TEXT(Table1[[#This Row],[Invoice Date]],"dd-mm-yyyy")</f>
        <v>17-04-2021</v>
      </c>
      <c r="F7144" s="1" t="str">
        <f t="shared" si="444"/>
        <v>April</v>
      </c>
      <c r="G7144" s="1" t="str">
        <f t="shared" si="445"/>
        <v>2021</v>
      </c>
      <c r="H7144" s="1" t="str">
        <f t="shared" si="446"/>
        <v>Saturday</v>
      </c>
      <c r="I7144" s="1" t="str">
        <f t="shared" si="447"/>
        <v>17</v>
      </c>
      <c r="J7144" t="s">
        <v>14</v>
      </c>
      <c r="K7144" t="s">
        <v>117</v>
      </c>
      <c r="L7144" t="s">
        <v>92</v>
      </c>
      <c r="M7144" t="s">
        <v>22</v>
      </c>
      <c r="N7144">
        <v>47</v>
      </c>
      <c r="O7144">
        <v>94</v>
      </c>
      <c r="P7144">
        <v>4418</v>
      </c>
      <c r="Q7144">
        <v>2253</v>
      </c>
      <c r="R7144">
        <v>0.51</v>
      </c>
      <c r="S7144" t="s">
        <v>82</v>
      </c>
      <c r="T7144" t="str">
        <f>IF(Table1[[#This Row],[Units Sold]]&gt; 700,"High Units","low Units")</f>
        <v>low Units</v>
      </c>
      <c r="U7144">
        <f>SUM(Table1[[#This Row],[Operating Profit]])/SUM(Table1[Operating Profit])*100</f>
        <v>6.7833837819777454E-4</v>
      </c>
      <c r="V7144">
        <f>SUM(Table1[[#This Row],[Price per Unit]]*Table1[[#This Row],[Units Sold]])</f>
        <v>4418</v>
      </c>
      <c r="W7144">
        <f>SUM(Table1[[#This Row],[Total Sales]]-Table1[[#This Row],[Operating Profit]])</f>
        <v>2165</v>
      </c>
      <c r="X7144">
        <f>SUM(Table1[[#This Row],[Total Sales]]-Table1[[#This Row],[Cost]])</f>
        <v>2253</v>
      </c>
      <c r="Y7144">
        <f>SUM(Table1[[#This Row],[profit/loss]])/SUM(Table1[profit/loss])</f>
        <v>6.7833837819777459E-6</v>
      </c>
    </row>
    <row r="7145" spans="1:25" x14ac:dyDescent="0.3">
      <c r="A7145" t="s">
        <v>29</v>
      </c>
      <c r="B7145" t="s">
        <v>82</v>
      </c>
      <c r="C7145">
        <v>1185732</v>
      </c>
      <c r="D7145" s="9">
        <v>44334</v>
      </c>
      <c r="E7145" s="8" t="str">
        <f>TEXT(Table1[[#This Row],[Invoice Date]],"dd-mm-yyyy")</f>
        <v>18-05-2021</v>
      </c>
      <c r="F7145" s="1" t="str">
        <f t="shared" si="444"/>
        <v>May</v>
      </c>
      <c r="G7145" s="1" t="str">
        <f t="shared" si="445"/>
        <v>2021</v>
      </c>
      <c r="H7145" s="1" t="str">
        <f t="shared" si="446"/>
        <v>Tuesday</v>
      </c>
      <c r="I7145" s="1" t="str">
        <f t="shared" si="447"/>
        <v>18</v>
      </c>
      <c r="J7145" t="s">
        <v>14</v>
      </c>
      <c r="K7145" t="s">
        <v>117</v>
      </c>
      <c r="L7145" t="s">
        <v>92</v>
      </c>
      <c r="M7145" t="s">
        <v>16</v>
      </c>
      <c r="N7145">
        <v>58</v>
      </c>
      <c r="O7145">
        <v>179</v>
      </c>
      <c r="P7145">
        <v>10382</v>
      </c>
      <c r="Q7145">
        <v>5399</v>
      </c>
      <c r="R7145">
        <v>0.52</v>
      </c>
      <c r="S7145" t="s">
        <v>82</v>
      </c>
      <c r="T7145" t="str">
        <f>IF(Table1[[#This Row],[Units Sold]]&gt; 700,"High Units","low Units")</f>
        <v>low Units</v>
      </c>
      <c r="U7145">
        <f>SUM(Table1[[#This Row],[Operating Profit]])/SUM(Table1[Operating Profit])*100</f>
        <v>1.6255432329737171E-3</v>
      </c>
      <c r="V7145">
        <f>SUM(Table1[[#This Row],[Price per Unit]]*Table1[[#This Row],[Units Sold]])</f>
        <v>10382</v>
      </c>
      <c r="W7145">
        <f>SUM(Table1[[#This Row],[Total Sales]]-Table1[[#This Row],[Operating Profit]])</f>
        <v>4983</v>
      </c>
      <c r="X7145">
        <f>SUM(Table1[[#This Row],[Total Sales]]-Table1[[#This Row],[Cost]])</f>
        <v>5399</v>
      </c>
      <c r="Y7145">
        <f>SUM(Table1[[#This Row],[profit/loss]])/SUM(Table1[profit/loss])</f>
        <v>1.6255432329737171E-5</v>
      </c>
    </row>
    <row r="7146" spans="1:25" x14ac:dyDescent="0.3">
      <c r="A7146" t="s">
        <v>29</v>
      </c>
      <c r="B7146" t="s">
        <v>82</v>
      </c>
      <c r="C7146">
        <v>1185732</v>
      </c>
      <c r="D7146" s="9">
        <v>44334</v>
      </c>
      <c r="E7146" s="8" t="str">
        <f>TEXT(Table1[[#This Row],[Invoice Date]],"dd-mm-yyyy")</f>
        <v>18-05-2021</v>
      </c>
      <c r="F7146" s="1" t="str">
        <f t="shared" si="444"/>
        <v>May</v>
      </c>
      <c r="G7146" s="1" t="str">
        <f t="shared" si="445"/>
        <v>2021</v>
      </c>
      <c r="H7146" s="1" t="str">
        <f t="shared" si="446"/>
        <v>Tuesday</v>
      </c>
      <c r="I7146" s="1" t="str">
        <f t="shared" si="447"/>
        <v>18</v>
      </c>
      <c r="J7146" t="s">
        <v>14</v>
      </c>
      <c r="K7146" t="s">
        <v>117</v>
      </c>
      <c r="L7146" t="s">
        <v>92</v>
      </c>
      <c r="M7146" t="s">
        <v>18</v>
      </c>
      <c r="N7146">
        <v>37</v>
      </c>
      <c r="O7146">
        <v>87</v>
      </c>
      <c r="P7146">
        <v>3219</v>
      </c>
      <c r="Q7146">
        <v>1642</v>
      </c>
      <c r="R7146">
        <v>0.51</v>
      </c>
      <c r="S7146" t="s">
        <v>82</v>
      </c>
      <c r="T7146" t="str">
        <f>IF(Table1[[#This Row],[Units Sold]]&gt; 700,"High Units","low Units")</f>
        <v>low Units</v>
      </c>
      <c r="U7146">
        <f>SUM(Table1[[#This Row],[Operating Profit]])/SUM(Table1[Operating Profit])*100</f>
        <v>4.9437710474955425E-4</v>
      </c>
      <c r="V7146">
        <f>SUM(Table1[[#This Row],[Price per Unit]]*Table1[[#This Row],[Units Sold]])</f>
        <v>3219</v>
      </c>
      <c r="W7146">
        <f>SUM(Table1[[#This Row],[Total Sales]]-Table1[[#This Row],[Operating Profit]])</f>
        <v>1577</v>
      </c>
      <c r="X7146">
        <f>SUM(Table1[[#This Row],[Total Sales]]-Table1[[#This Row],[Cost]])</f>
        <v>1642</v>
      </c>
      <c r="Y7146">
        <f>SUM(Table1[[#This Row],[profit/loss]])/SUM(Table1[profit/loss])</f>
        <v>4.9437710474955428E-6</v>
      </c>
    </row>
    <row r="7147" spans="1:25" x14ac:dyDescent="0.3">
      <c r="A7147" t="s">
        <v>29</v>
      </c>
      <c r="B7147" t="s">
        <v>82</v>
      </c>
      <c r="C7147">
        <v>1185732</v>
      </c>
      <c r="D7147" s="9">
        <v>44334</v>
      </c>
      <c r="E7147" s="8" t="str">
        <f>TEXT(Table1[[#This Row],[Invoice Date]],"dd-mm-yyyy")</f>
        <v>18-05-2021</v>
      </c>
      <c r="F7147" s="1" t="str">
        <f t="shared" si="444"/>
        <v>May</v>
      </c>
      <c r="G7147" s="1" t="str">
        <f t="shared" si="445"/>
        <v>2021</v>
      </c>
      <c r="H7147" s="1" t="str">
        <f t="shared" si="446"/>
        <v>Tuesday</v>
      </c>
      <c r="I7147" s="1" t="str">
        <f t="shared" si="447"/>
        <v>18</v>
      </c>
      <c r="J7147" t="s">
        <v>14</v>
      </c>
      <c r="K7147" t="s">
        <v>117</v>
      </c>
      <c r="L7147" t="s">
        <v>92</v>
      </c>
      <c r="M7147" t="s">
        <v>19</v>
      </c>
      <c r="N7147">
        <v>32</v>
      </c>
      <c r="O7147">
        <v>77</v>
      </c>
      <c r="P7147">
        <v>2464</v>
      </c>
      <c r="Q7147">
        <v>1355</v>
      </c>
      <c r="R7147">
        <v>0.55000000000000004</v>
      </c>
      <c r="S7147" t="s">
        <v>82</v>
      </c>
      <c r="T7147" t="str">
        <f>IF(Table1[[#This Row],[Units Sold]]&gt; 700,"High Units","low Units")</f>
        <v>low Units</v>
      </c>
      <c r="U7147">
        <f>SUM(Table1[[#This Row],[Operating Profit]])/SUM(Table1[Operating Profit])*100</f>
        <v>4.0796649021659323E-4</v>
      </c>
      <c r="V7147">
        <f>SUM(Table1[[#This Row],[Price per Unit]]*Table1[[#This Row],[Units Sold]])</f>
        <v>2464</v>
      </c>
      <c r="W7147">
        <f>SUM(Table1[[#This Row],[Total Sales]]-Table1[[#This Row],[Operating Profit]])</f>
        <v>1109</v>
      </c>
      <c r="X7147">
        <f>SUM(Table1[[#This Row],[Total Sales]]-Table1[[#This Row],[Cost]])</f>
        <v>1355</v>
      </c>
      <c r="Y7147">
        <f>SUM(Table1[[#This Row],[profit/loss]])/SUM(Table1[profit/loss])</f>
        <v>4.0796649021659321E-6</v>
      </c>
    </row>
    <row r="7148" spans="1:25" x14ac:dyDescent="0.3">
      <c r="A7148" t="s">
        <v>29</v>
      </c>
      <c r="B7148" t="s">
        <v>82</v>
      </c>
      <c r="C7148">
        <v>1185732</v>
      </c>
      <c r="D7148" s="9">
        <v>44334</v>
      </c>
      <c r="E7148" s="8" t="str">
        <f>TEXT(Table1[[#This Row],[Invoice Date]],"dd-mm-yyyy")</f>
        <v>18-05-2021</v>
      </c>
      <c r="F7148" s="1" t="str">
        <f t="shared" si="444"/>
        <v>May</v>
      </c>
      <c r="G7148" s="1" t="str">
        <f t="shared" si="445"/>
        <v>2021</v>
      </c>
      <c r="H7148" s="1" t="str">
        <f t="shared" si="446"/>
        <v>Tuesday</v>
      </c>
      <c r="I7148" s="1" t="str">
        <f t="shared" si="447"/>
        <v>18</v>
      </c>
      <c r="J7148" t="s">
        <v>14</v>
      </c>
      <c r="K7148" t="s">
        <v>117</v>
      </c>
      <c r="L7148" t="s">
        <v>92</v>
      </c>
      <c r="M7148" t="s">
        <v>20</v>
      </c>
      <c r="N7148">
        <v>33</v>
      </c>
      <c r="O7148">
        <v>50</v>
      </c>
      <c r="P7148">
        <v>1650</v>
      </c>
      <c r="Q7148">
        <v>908</v>
      </c>
      <c r="R7148">
        <v>0.55000000000000004</v>
      </c>
      <c r="S7148" t="s">
        <v>82</v>
      </c>
      <c r="T7148" t="str">
        <f>IF(Table1[[#This Row],[Units Sold]]&gt; 700,"High Units","low Units")</f>
        <v>low Units</v>
      </c>
      <c r="U7148">
        <f>SUM(Table1[[#This Row],[Operating Profit]])/SUM(Table1[Operating Profit])*100</f>
        <v>2.7338271078720787E-4</v>
      </c>
      <c r="V7148">
        <f>SUM(Table1[[#This Row],[Price per Unit]]*Table1[[#This Row],[Units Sold]])</f>
        <v>1650</v>
      </c>
      <c r="W7148">
        <f>SUM(Table1[[#This Row],[Total Sales]]-Table1[[#This Row],[Operating Profit]])</f>
        <v>742</v>
      </c>
      <c r="X7148">
        <f>SUM(Table1[[#This Row],[Total Sales]]-Table1[[#This Row],[Cost]])</f>
        <v>908</v>
      </c>
      <c r="Y7148">
        <f>SUM(Table1[[#This Row],[profit/loss]])/SUM(Table1[profit/loss])</f>
        <v>2.7338271078720786E-6</v>
      </c>
    </row>
    <row r="7149" spans="1:25" x14ac:dyDescent="0.3">
      <c r="A7149" t="s">
        <v>29</v>
      </c>
      <c r="B7149" t="s">
        <v>82</v>
      </c>
      <c r="C7149">
        <v>1185732</v>
      </c>
      <c r="D7149" s="9">
        <v>44334</v>
      </c>
      <c r="E7149" s="8" t="str">
        <f>TEXT(Table1[[#This Row],[Invoice Date]],"dd-mm-yyyy")</f>
        <v>18-05-2021</v>
      </c>
      <c r="F7149" s="1" t="str">
        <f t="shared" si="444"/>
        <v>May</v>
      </c>
      <c r="G7149" s="1" t="str">
        <f t="shared" si="445"/>
        <v>2021</v>
      </c>
      <c r="H7149" s="1" t="str">
        <f t="shared" si="446"/>
        <v>Tuesday</v>
      </c>
      <c r="I7149" s="1" t="str">
        <f t="shared" si="447"/>
        <v>18</v>
      </c>
      <c r="J7149" t="s">
        <v>14</v>
      </c>
      <c r="K7149" t="s">
        <v>117</v>
      </c>
      <c r="L7149" t="s">
        <v>92</v>
      </c>
      <c r="M7149" t="s">
        <v>21</v>
      </c>
      <c r="N7149">
        <v>42</v>
      </c>
      <c r="O7149">
        <v>68</v>
      </c>
      <c r="P7149">
        <v>2856</v>
      </c>
      <c r="Q7149">
        <v>1542</v>
      </c>
      <c r="R7149">
        <v>0.54</v>
      </c>
      <c r="S7149" t="s">
        <v>82</v>
      </c>
      <c r="T7149" t="str">
        <f>IF(Table1[[#This Row],[Units Sold]]&gt; 700,"High Units","low Units")</f>
        <v>low Units</v>
      </c>
      <c r="U7149">
        <f>SUM(Table1[[#This Row],[Operating Profit]])/SUM(Table1[Operating Profit])*100</f>
        <v>4.6426887668928908E-4</v>
      </c>
      <c r="V7149">
        <f>SUM(Table1[[#This Row],[Price per Unit]]*Table1[[#This Row],[Units Sold]])</f>
        <v>2856</v>
      </c>
      <c r="W7149">
        <f>SUM(Table1[[#This Row],[Total Sales]]-Table1[[#This Row],[Operating Profit]])</f>
        <v>1314</v>
      </c>
      <c r="X7149">
        <f>SUM(Table1[[#This Row],[Total Sales]]-Table1[[#This Row],[Cost]])</f>
        <v>1542</v>
      </c>
      <c r="Y7149">
        <f>SUM(Table1[[#This Row],[profit/loss]])/SUM(Table1[profit/loss])</f>
        <v>4.642688766892891E-6</v>
      </c>
    </row>
    <row r="7150" spans="1:25" x14ac:dyDescent="0.3">
      <c r="A7150" t="s">
        <v>29</v>
      </c>
      <c r="B7150" t="s">
        <v>82</v>
      </c>
      <c r="C7150">
        <v>1185732</v>
      </c>
      <c r="D7150" s="9">
        <v>44334</v>
      </c>
      <c r="E7150" s="8" t="str">
        <f>TEXT(Table1[[#This Row],[Invoice Date]],"dd-mm-yyyy")</f>
        <v>18-05-2021</v>
      </c>
      <c r="F7150" s="1" t="str">
        <f t="shared" si="444"/>
        <v>May</v>
      </c>
      <c r="G7150" s="1" t="str">
        <f t="shared" si="445"/>
        <v>2021</v>
      </c>
      <c r="H7150" s="1" t="str">
        <f t="shared" si="446"/>
        <v>Tuesday</v>
      </c>
      <c r="I7150" s="1" t="str">
        <f t="shared" si="447"/>
        <v>18</v>
      </c>
      <c r="J7150" t="s">
        <v>14</v>
      </c>
      <c r="K7150" t="s">
        <v>117</v>
      </c>
      <c r="L7150" t="s">
        <v>92</v>
      </c>
      <c r="M7150" t="s">
        <v>22</v>
      </c>
      <c r="N7150">
        <v>52</v>
      </c>
      <c r="O7150">
        <v>95</v>
      </c>
      <c r="P7150">
        <v>4940</v>
      </c>
      <c r="Q7150">
        <v>2717</v>
      </c>
      <c r="R7150">
        <v>0.55000000000000004</v>
      </c>
      <c r="S7150" t="s">
        <v>82</v>
      </c>
      <c r="T7150" t="str">
        <f>IF(Table1[[#This Row],[Units Sold]]&gt; 700,"High Units","low Units")</f>
        <v>low Units</v>
      </c>
      <c r="U7150">
        <f>SUM(Table1[[#This Row],[Operating Profit]])/SUM(Table1[Operating Profit])*100</f>
        <v>8.1804055639740506E-4</v>
      </c>
      <c r="V7150">
        <f>SUM(Table1[[#This Row],[Price per Unit]]*Table1[[#This Row],[Units Sold]])</f>
        <v>4940</v>
      </c>
      <c r="W7150">
        <f>SUM(Table1[[#This Row],[Total Sales]]-Table1[[#This Row],[Operating Profit]])</f>
        <v>2223</v>
      </c>
      <c r="X7150">
        <f>SUM(Table1[[#This Row],[Total Sales]]-Table1[[#This Row],[Cost]])</f>
        <v>2717</v>
      </c>
      <c r="Y7150">
        <f>SUM(Table1[[#This Row],[profit/loss]])/SUM(Table1[profit/loss])</f>
        <v>8.1804055639740511E-6</v>
      </c>
    </row>
    <row r="7151" spans="1:25" x14ac:dyDescent="0.3">
      <c r="A7151" t="s">
        <v>29</v>
      </c>
      <c r="B7151" t="s">
        <v>82</v>
      </c>
      <c r="C7151">
        <v>1185732</v>
      </c>
      <c r="D7151" s="9">
        <v>44364</v>
      </c>
      <c r="E7151" s="8" t="str">
        <f>TEXT(Table1[[#This Row],[Invoice Date]],"dd-mm-yyyy")</f>
        <v>17-06-2021</v>
      </c>
      <c r="F7151" s="1" t="str">
        <f t="shared" si="444"/>
        <v>June</v>
      </c>
      <c r="G7151" s="1" t="str">
        <f t="shared" si="445"/>
        <v>2021</v>
      </c>
      <c r="H7151" s="1" t="str">
        <f t="shared" si="446"/>
        <v>Thursday</v>
      </c>
      <c r="I7151" s="1" t="str">
        <f t="shared" si="447"/>
        <v>17</v>
      </c>
      <c r="J7151" t="s">
        <v>14</v>
      </c>
      <c r="K7151" t="s">
        <v>117</v>
      </c>
      <c r="L7151" t="s">
        <v>92</v>
      </c>
      <c r="M7151" t="s">
        <v>16</v>
      </c>
      <c r="N7151">
        <v>43</v>
      </c>
      <c r="O7151">
        <v>150</v>
      </c>
      <c r="P7151">
        <v>6450</v>
      </c>
      <c r="Q7151">
        <v>3354</v>
      </c>
      <c r="R7151">
        <v>0.52</v>
      </c>
      <c r="S7151" t="s">
        <v>82</v>
      </c>
      <c r="T7151" t="str">
        <f>IF(Table1[[#This Row],[Units Sold]]&gt; 700,"High Units","low Units")</f>
        <v>low Units</v>
      </c>
      <c r="U7151">
        <f>SUM(Table1[[#This Row],[Operating Profit]])/SUM(Table1[Operating Profit])*100</f>
        <v>1.0098299691412942E-3</v>
      </c>
      <c r="V7151">
        <f>SUM(Table1[[#This Row],[Price per Unit]]*Table1[[#This Row],[Units Sold]])</f>
        <v>6450</v>
      </c>
      <c r="W7151">
        <f>SUM(Table1[[#This Row],[Total Sales]]-Table1[[#This Row],[Operating Profit]])</f>
        <v>3096</v>
      </c>
      <c r="X7151">
        <f>SUM(Table1[[#This Row],[Total Sales]]-Table1[[#This Row],[Cost]])</f>
        <v>3354</v>
      </c>
      <c r="Y7151">
        <f>SUM(Table1[[#This Row],[profit/loss]])/SUM(Table1[profit/loss])</f>
        <v>1.0098299691412942E-5</v>
      </c>
    </row>
    <row r="7152" spans="1:25" x14ac:dyDescent="0.3">
      <c r="A7152" t="s">
        <v>29</v>
      </c>
      <c r="B7152" t="s">
        <v>82</v>
      </c>
      <c r="C7152">
        <v>1185732</v>
      </c>
      <c r="D7152" s="9">
        <v>44364</v>
      </c>
      <c r="E7152" s="8" t="str">
        <f>TEXT(Table1[[#This Row],[Invoice Date]],"dd-mm-yyyy")</f>
        <v>17-06-2021</v>
      </c>
      <c r="F7152" s="1" t="str">
        <f t="shared" si="444"/>
        <v>June</v>
      </c>
      <c r="G7152" s="1" t="str">
        <f t="shared" si="445"/>
        <v>2021</v>
      </c>
      <c r="H7152" s="1" t="str">
        <f t="shared" si="446"/>
        <v>Thursday</v>
      </c>
      <c r="I7152" s="1" t="str">
        <f t="shared" si="447"/>
        <v>17</v>
      </c>
      <c r="J7152" t="s">
        <v>14</v>
      </c>
      <c r="K7152" t="s">
        <v>117</v>
      </c>
      <c r="L7152" t="s">
        <v>92</v>
      </c>
      <c r="M7152" t="s">
        <v>18</v>
      </c>
      <c r="N7152">
        <v>37</v>
      </c>
      <c r="O7152">
        <v>119</v>
      </c>
      <c r="P7152">
        <v>4403</v>
      </c>
      <c r="Q7152">
        <v>2202</v>
      </c>
      <c r="R7152">
        <v>0.5</v>
      </c>
      <c r="S7152" t="s">
        <v>82</v>
      </c>
      <c r="T7152" t="str">
        <f>IF(Table1[[#This Row],[Units Sold]]&gt; 700,"High Units","low Units")</f>
        <v>low Units</v>
      </c>
      <c r="U7152">
        <f>SUM(Table1[[#This Row],[Operating Profit]])/SUM(Table1[Operating Profit])*100</f>
        <v>6.6298318188703941E-4</v>
      </c>
      <c r="V7152">
        <f>SUM(Table1[[#This Row],[Price per Unit]]*Table1[[#This Row],[Units Sold]])</f>
        <v>4403</v>
      </c>
      <c r="W7152">
        <f>SUM(Table1[[#This Row],[Total Sales]]-Table1[[#This Row],[Operating Profit]])</f>
        <v>2201</v>
      </c>
      <c r="X7152">
        <f>SUM(Table1[[#This Row],[Total Sales]]-Table1[[#This Row],[Cost]])</f>
        <v>2202</v>
      </c>
      <c r="Y7152">
        <f>SUM(Table1[[#This Row],[profit/loss]])/SUM(Table1[profit/loss])</f>
        <v>6.6298318188703937E-6</v>
      </c>
    </row>
    <row r="7153" spans="1:25" x14ac:dyDescent="0.3">
      <c r="A7153" t="s">
        <v>29</v>
      </c>
      <c r="B7153" t="s">
        <v>82</v>
      </c>
      <c r="C7153">
        <v>1185732</v>
      </c>
      <c r="D7153" s="9">
        <v>44364</v>
      </c>
      <c r="E7153" s="8" t="str">
        <f>TEXT(Table1[[#This Row],[Invoice Date]],"dd-mm-yyyy")</f>
        <v>17-06-2021</v>
      </c>
      <c r="F7153" s="1" t="str">
        <f t="shared" si="444"/>
        <v>June</v>
      </c>
      <c r="G7153" s="1" t="str">
        <f t="shared" si="445"/>
        <v>2021</v>
      </c>
      <c r="H7153" s="1" t="str">
        <f t="shared" si="446"/>
        <v>Thursday</v>
      </c>
      <c r="I7153" s="1" t="str">
        <f t="shared" si="447"/>
        <v>17</v>
      </c>
      <c r="J7153" t="s">
        <v>14</v>
      </c>
      <c r="K7153" t="s">
        <v>117</v>
      </c>
      <c r="L7153" t="s">
        <v>92</v>
      </c>
      <c r="M7153" t="s">
        <v>19</v>
      </c>
      <c r="N7153">
        <v>33</v>
      </c>
      <c r="O7153">
        <v>81</v>
      </c>
      <c r="P7153">
        <v>2673</v>
      </c>
      <c r="Q7153">
        <v>1443</v>
      </c>
      <c r="R7153">
        <v>0.54</v>
      </c>
      <c r="S7153" t="s">
        <v>82</v>
      </c>
      <c r="T7153" t="str">
        <f>IF(Table1[[#This Row],[Units Sold]]&gt; 700,"High Units","low Units")</f>
        <v>low Units</v>
      </c>
      <c r="U7153">
        <f>SUM(Table1[[#This Row],[Operating Profit]])/SUM(Table1[Operating Profit])*100</f>
        <v>4.3446173090962658E-4</v>
      </c>
      <c r="V7153">
        <f>SUM(Table1[[#This Row],[Price per Unit]]*Table1[[#This Row],[Units Sold]])</f>
        <v>2673</v>
      </c>
      <c r="W7153">
        <f>SUM(Table1[[#This Row],[Total Sales]]-Table1[[#This Row],[Operating Profit]])</f>
        <v>1230</v>
      </c>
      <c r="X7153">
        <f>SUM(Table1[[#This Row],[Total Sales]]-Table1[[#This Row],[Cost]])</f>
        <v>1443</v>
      </c>
      <c r="Y7153">
        <f>SUM(Table1[[#This Row],[profit/loss]])/SUM(Table1[profit/loss])</f>
        <v>4.344617309096266E-6</v>
      </c>
    </row>
    <row r="7154" spans="1:25" x14ac:dyDescent="0.3">
      <c r="A7154" t="s">
        <v>29</v>
      </c>
      <c r="B7154" t="s">
        <v>82</v>
      </c>
      <c r="C7154">
        <v>1185732</v>
      </c>
      <c r="D7154" s="9">
        <v>44364</v>
      </c>
      <c r="E7154" s="8" t="str">
        <f>TEXT(Table1[[#This Row],[Invoice Date]],"dd-mm-yyyy")</f>
        <v>17-06-2021</v>
      </c>
      <c r="F7154" s="1" t="str">
        <f t="shared" si="444"/>
        <v>June</v>
      </c>
      <c r="G7154" s="1" t="str">
        <f t="shared" si="445"/>
        <v>2021</v>
      </c>
      <c r="H7154" s="1" t="str">
        <f t="shared" si="446"/>
        <v>Thursday</v>
      </c>
      <c r="I7154" s="1" t="str">
        <f t="shared" si="447"/>
        <v>17</v>
      </c>
      <c r="J7154" t="s">
        <v>14</v>
      </c>
      <c r="K7154" t="s">
        <v>117</v>
      </c>
      <c r="L7154" t="s">
        <v>92</v>
      </c>
      <c r="M7154" t="s">
        <v>20</v>
      </c>
      <c r="N7154">
        <v>33</v>
      </c>
      <c r="O7154">
        <v>69</v>
      </c>
      <c r="P7154">
        <v>2277</v>
      </c>
      <c r="Q7154">
        <v>1184</v>
      </c>
      <c r="R7154">
        <v>0.52</v>
      </c>
      <c r="S7154" t="s">
        <v>82</v>
      </c>
      <c r="T7154" t="str">
        <f>IF(Table1[[#This Row],[Units Sold]]&gt; 700,"High Units","low Units")</f>
        <v>low Units</v>
      </c>
      <c r="U7154">
        <f>SUM(Table1[[#This Row],[Operating Profit]])/SUM(Table1[Operating Profit])*100</f>
        <v>3.5648142023353977E-4</v>
      </c>
      <c r="V7154">
        <f>SUM(Table1[[#This Row],[Price per Unit]]*Table1[[#This Row],[Units Sold]])</f>
        <v>2277</v>
      </c>
      <c r="W7154">
        <f>SUM(Table1[[#This Row],[Total Sales]]-Table1[[#This Row],[Operating Profit]])</f>
        <v>1093</v>
      </c>
      <c r="X7154">
        <f>SUM(Table1[[#This Row],[Total Sales]]-Table1[[#This Row],[Cost]])</f>
        <v>1184</v>
      </c>
      <c r="Y7154">
        <f>SUM(Table1[[#This Row],[profit/loss]])/SUM(Table1[profit/loss])</f>
        <v>3.5648142023353977E-6</v>
      </c>
    </row>
    <row r="7155" spans="1:25" x14ac:dyDescent="0.3">
      <c r="A7155" t="s">
        <v>29</v>
      </c>
      <c r="B7155" t="s">
        <v>82</v>
      </c>
      <c r="C7155">
        <v>1185732</v>
      </c>
      <c r="D7155" s="9">
        <v>44364</v>
      </c>
      <c r="E7155" s="8" t="str">
        <f>TEXT(Table1[[#This Row],[Invoice Date]],"dd-mm-yyyy")</f>
        <v>17-06-2021</v>
      </c>
      <c r="F7155" s="1" t="str">
        <f t="shared" si="444"/>
        <v>June</v>
      </c>
      <c r="G7155" s="1" t="str">
        <f t="shared" si="445"/>
        <v>2021</v>
      </c>
      <c r="H7155" s="1" t="str">
        <f t="shared" si="446"/>
        <v>Thursday</v>
      </c>
      <c r="I7155" s="1" t="str">
        <f t="shared" si="447"/>
        <v>17</v>
      </c>
      <c r="J7155" t="s">
        <v>14</v>
      </c>
      <c r="K7155" t="s">
        <v>117</v>
      </c>
      <c r="L7155" t="s">
        <v>92</v>
      </c>
      <c r="M7155" t="s">
        <v>21</v>
      </c>
      <c r="N7155">
        <v>41</v>
      </c>
      <c r="O7155">
        <v>74</v>
      </c>
      <c r="P7155">
        <v>3034</v>
      </c>
      <c r="Q7155">
        <v>1669</v>
      </c>
      <c r="R7155">
        <v>0.55000000000000004</v>
      </c>
      <c r="S7155" t="s">
        <v>82</v>
      </c>
      <c r="T7155" t="str">
        <f>IF(Table1[[#This Row],[Units Sold]]&gt; 700,"High Units","low Units")</f>
        <v>low Units</v>
      </c>
      <c r="U7155">
        <f>SUM(Table1[[#This Row],[Operating Profit]])/SUM(Table1[Operating Profit])*100</f>
        <v>5.0250632632582596E-4</v>
      </c>
      <c r="V7155">
        <f>SUM(Table1[[#This Row],[Price per Unit]]*Table1[[#This Row],[Units Sold]])</f>
        <v>3034</v>
      </c>
      <c r="W7155">
        <f>SUM(Table1[[#This Row],[Total Sales]]-Table1[[#This Row],[Operating Profit]])</f>
        <v>1365</v>
      </c>
      <c r="X7155">
        <f>SUM(Table1[[#This Row],[Total Sales]]-Table1[[#This Row],[Cost]])</f>
        <v>1669</v>
      </c>
      <c r="Y7155">
        <f>SUM(Table1[[#This Row],[profit/loss]])/SUM(Table1[profit/loss])</f>
        <v>5.0250632632582593E-6</v>
      </c>
    </row>
    <row r="7156" spans="1:25" x14ac:dyDescent="0.3">
      <c r="A7156" t="s">
        <v>29</v>
      </c>
      <c r="B7156" t="s">
        <v>82</v>
      </c>
      <c r="C7156">
        <v>1185732</v>
      </c>
      <c r="D7156" s="9">
        <v>44364</v>
      </c>
      <c r="E7156" s="8" t="str">
        <f>TEXT(Table1[[#This Row],[Invoice Date]],"dd-mm-yyyy")</f>
        <v>17-06-2021</v>
      </c>
      <c r="F7156" s="1" t="str">
        <f t="shared" si="444"/>
        <v>June</v>
      </c>
      <c r="G7156" s="1" t="str">
        <f t="shared" si="445"/>
        <v>2021</v>
      </c>
      <c r="H7156" s="1" t="str">
        <f t="shared" si="446"/>
        <v>Thursday</v>
      </c>
      <c r="I7156" s="1" t="str">
        <f t="shared" si="447"/>
        <v>17</v>
      </c>
      <c r="J7156" t="s">
        <v>14</v>
      </c>
      <c r="K7156" t="s">
        <v>117</v>
      </c>
      <c r="L7156" t="s">
        <v>92</v>
      </c>
      <c r="M7156" t="s">
        <v>22</v>
      </c>
      <c r="N7156">
        <v>59</v>
      </c>
      <c r="O7156">
        <v>115</v>
      </c>
      <c r="P7156">
        <v>6785</v>
      </c>
      <c r="Q7156">
        <v>3528</v>
      </c>
      <c r="R7156">
        <v>0.52</v>
      </c>
      <c r="S7156" t="s">
        <v>82</v>
      </c>
      <c r="T7156" t="str">
        <f>IF(Table1[[#This Row],[Units Sold]]&gt; 700,"High Units","low Units")</f>
        <v>low Units</v>
      </c>
      <c r="U7156">
        <f>SUM(Table1[[#This Row],[Operating Profit]])/SUM(Table1[Operating Profit])*100</f>
        <v>1.0622182859661557E-3</v>
      </c>
      <c r="V7156">
        <f>SUM(Table1[[#This Row],[Price per Unit]]*Table1[[#This Row],[Units Sold]])</f>
        <v>6785</v>
      </c>
      <c r="W7156">
        <f>SUM(Table1[[#This Row],[Total Sales]]-Table1[[#This Row],[Operating Profit]])</f>
        <v>3257</v>
      </c>
      <c r="X7156">
        <f>SUM(Table1[[#This Row],[Total Sales]]-Table1[[#This Row],[Cost]])</f>
        <v>3528</v>
      </c>
      <c r="Y7156">
        <f>SUM(Table1[[#This Row],[profit/loss]])/SUM(Table1[profit/loss])</f>
        <v>1.0622182859661557E-5</v>
      </c>
    </row>
    <row r="7157" spans="1:25" x14ac:dyDescent="0.3">
      <c r="A7157" t="s">
        <v>29</v>
      </c>
      <c r="B7157" t="s">
        <v>82</v>
      </c>
      <c r="C7157">
        <v>1185732</v>
      </c>
      <c r="D7157" s="9">
        <v>44393</v>
      </c>
      <c r="E7157" s="8" t="str">
        <f>TEXT(Table1[[#This Row],[Invoice Date]],"dd-mm-yyyy")</f>
        <v>16-07-2021</v>
      </c>
      <c r="F7157" s="1" t="str">
        <f t="shared" si="444"/>
        <v>July</v>
      </c>
      <c r="G7157" s="1" t="str">
        <f t="shared" si="445"/>
        <v>2021</v>
      </c>
      <c r="H7157" s="1" t="str">
        <f t="shared" si="446"/>
        <v>Friday</v>
      </c>
      <c r="I7157" s="1" t="str">
        <f t="shared" si="447"/>
        <v>16</v>
      </c>
      <c r="J7157" t="s">
        <v>14</v>
      </c>
      <c r="K7157" t="s">
        <v>117</v>
      </c>
      <c r="L7157" t="s">
        <v>92</v>
      </c>
      <c r="M7157" t="s">
        <v>16</v>
      </c>
      <c r="N7157">
        <v>55</v>
      </c>
      <c r="O7157">
        <v>182</v>
      </c>
      <c r="P7157">
        <v>10010</v>
      </c>
      <c r="Q7157">
        <v>5205</v>
      </c>
      <c r="R7157">
        <v>0.52</v>
      </c>
      <c r="S7157" t="s">
        <v>82</v>
      </c>
      <c r="T7157" t="str">
        <f>IF(Table1[[#This Row],[Units Sold]]&gt; 700,"High Units","low Units")</f>
        <v>low Units</v>
      </c>
      <c r="U7157">
        <f>SUM(Table1[[#This Row],[Operating Profit]])/SUM(Table1[Operating Profit])*100</f>
        <v>1.5671332705368027E-3</v>
      </c>
      <c r="V7157">
        <f>SUM(Table1[[#This Row],[Price per Unit]]*Table1[[#This Row],[Units Sold]])</f>
        <v>10010</v>
      </c>
      <c r="W7157">
        <f>SUM(Table1[[#This Row],[Total Sales]]-Table1[[#This Row],[Operating Profit]])</f>
        <v>4805</v>
      </c>
      <c r="X7157">
        <f>SUM(Table1[[#This Row],[Total Sales]]-Table1[[#This Row],[Cost]])</f>
        <v>5205</v>
      </c>
      <c r="Y7157">
        <f>SUM(Table1[[#This Row],[profit/loss]])/SUM(Table1[profit/loss])</f>
        <v>1.5671332705368026E-5</v>
      </c>
    </row>
    <row r="7158" spans="1:25" x14ac:dyDescent="0.3">
      <c r="A7158" t="s">
        <v>29</v>
      </c>
      <c r="B7158" t="s">
        <v>82</v>
      </c>
      <c r="C7158">
        <v>1185732</v>
      </c>
      <c r="D7158" s="9">
        <v>44393</v>
      </c>
      <c r="E7158" s="8" t="str">
        <f>TEXT(Table1[[#This Row],[Invoice Date]],"dd-mm-yyyy")</f>
        <v>16-07-2021</v>
      </c>
      <c r="F7158" s="1" t="str">
        <f t="shared" si="444"/>
        <v>July</v>
      </c>
      <c r="G7158" s="1" t="str">
        <f t="shared" si="445"/>
        <v>2021</v>
      </c>
      <c r="H7158" s="1" t="str">
        <f t="shared" si="446"/>
        <v>Friday</v>
      </c>
      <c r="I7158" s="1" t="str">
        <f t="shared" si="447"/>
        <v>16</v>
      </c>
      <c r="J7158" t="s">
        <v>14</v>
      </c>
      <c r="K7158" t="s">
        <v>117</v>
      </c>
      <c r="L7158" t="s">
        <v>92</v>
      </c>
      <c r="M7158" t="s">
        <v>18</v>
      </c>
      <c r="N7158">
        <v>50</v>
      </c>
      <c r="O7158">
        <v>116</v>
      </c>
      <c r="P7158">
        <v>5800</v>
      </c>
      <c r="Q7158">
        <v>3074</v>
      </c>
      <c r="R7158">
        <v>0.53</v>
      </c>
      <c r="S7158" t="s">
        <v>82</v>
      </c>
      <c r="T7158" t="str">
        <f>IF(Table1[[#This Row],[Units Sold]]&gt; 700,"High Units","low Units")</f>
        <v>low Units</v>
      </c>
      <c r="U7158">
        <f>SUM(Table1[[#This Row],[Operating Profit]])/SUM(Table1[Operating Profit])*100</f>
        <v>9.2552693057255172E-4</v>
      </c>
      <c r="V7158">
        <f>SUM(Table1[[#This Row],[Price per Unit]]*Table1[[#This Row],[Units Sold]])</f>
        <v>5800</v>
      </c>
      <c r="W7158">
        <f>SUM(Table1[[#This Row],[Total Sales]]-Table1[[#This Row],[Operating Profit]])</f>
        <v>2726</v>
      </c>
      <c r="X7158">
        <f>SUM(Table1[[#This Row],[Total Sales]]-Table1[[#This Row],[Cost]])</f>
        <v>3074</v>
      </c>
      <c r="Y7158">
        <f>SUM(Table1[[#This Row],[profit/loss]])/SUM(Table1[profit/loss])</f>
        <v>9.2552693057255168E-6</v>
      </c>
    </row>
    <row r="7159" spans="1:25" x14ac:dyDescent="0.3">
      <c r="A7159" t="s">
        <v>29</v>
      </c>
      <c r="B7159" t="s">
        <v>82</v>
      </c>
      <c r="C7159">
        <v>1185732</v>
      </c>
      <c r="D7159" s="9">
        <v>44393</v>
      </c>
      <c r="E7159" s="8" t="str">
        <f>TEXT(Table1[[#This Row],[Invoice Date]],"dd-mm-yyyy")</f>
        <v>16-07-2021</v>
      </c>
      <c r="F7159" s="1" t="str">
        <f t="shared" si="444"/>
        <v>July</v>
      </c>
      <c r="G7159" s="1" t="str">
        <f t="shared" si="445"/>
        <v>2021</v>
      </c>
      <c r="H7159" s="1" t="str">
        <f t="shared" si="446"/>
        <v>Friday</v>
      </c>
      <c r="I7159" s="1" t="str">
        <f t="shared" si="447"/>
        <v>16</v>
      </c>
      <c r="J7159" t="s">
        <v>14</v>
      </c>
      <c r="K7159" t="s">
        <v>117</v>
      </c>
      <c r="L7159" t="s">
        <v>92</v>
      </c>
      <c r="M7159" t="s">
        <v>19</v>
      </c>
      <c r="N7159">
        <v>49</v>
      </c>
      <c r="O7159">
        <v>98</v>
      </c>
      <c r="P7159">
        <v>4802</v>
      </c>
      <c r="Q7159">
        <v>2545</v>
      </c>
      <c r="R7159">
        <v>0.53</v>
      </c>
      <c r="S7159" t="s">
        <v>82</v>
      </c>
      <c r="T7159" t="str">
        <f>IF(Table1[[#This Row],[Units Sold]]&gt; 700,"High Units","low Units")</f>
        <v>low Units</v>
      </c>
      <c r="U7159">
        <f>SUM(Table1[[#This Row],[Operating Profit]])/SUM(Table1[Operating Profit])*100</f>
        <v>7.6625440413374889E-4</v>
      </c>
      <c r="V7159">
        <f>SUM(Table1[[#This Row],[Price per Unit]]*Table1[[#This Row],[Units Sold]])</f>
        <v>4802</v>
      </c>
      <c r="W7159">
        <f>SUM(Table1[[#This Row],[Total Sales]]-Table1[[#This Row],[Operating Profit]])</f>
        <v>2257</v>
      </c>
      <c r="X7159">
        <f>SUM(Table1[[#This Row],[Total Sales]]-Table1[[#This Row],[Cost]])</f>
        <v>2545</v>
      </c>
      <c r="Y7159">
        <f>SUM(Table1[[#This Row],[profit/loss]])/SUM(Table1[profit/loss])</f>
        <v>7.6625440413374883E-6</v>
      </c>
    </row>
    <row r="7160" spans="1:25" x14ac:dyDescent="0.3">
      <c r="A7160" t="s">
        <v>29</v>
      </c>
      <c r="B7160" t="s">
        <v>82</v>
      </c>
      <c r="C7160">
        <v>1185732</v>
      </c>
      <c r="D7160" s="9">
        <v>44393</v>
      </c>
      <c r="E7160" s="8" t="str">
        <f>TEXT(Table1[[#This Row],[Invoice Date]],"dd-mm-yyyy")</f>
        <v>16-07-2021</v>
      </c>
      <c r="F7160" s="1" t="str">
        <f t="shared" si="444"/>
        <v>July</v>
      </c>
      <c r="G7160" s="1" t="str">
        <f t="shared" si="445"/>
        <v>2021</v>
      </c>
      <c r="H7160" s="1" t="str">
        <f t="shared" si="446"/>
        <v>Friday</v>
      </c>
      <c r="I7160" s="1" t="str">
        <f t="shared" si="447"/>
        <v>16</v>
      </c>
      <c r="J7160" t="s">
        <v>14</v>
      </c>
      <c r="K7160" t="s">
        <v>117</v>
      </c>
      <c r="L7160" t="s">
        <v>92</v>
      </c>
      <c r="M7160" t="s">
        <v>20</v>
      </c>
      <c r="N7160">
        <v>48</v>
      </c>
      <c r="O7160">
        <v>77</v>
      </c>
      <c r="P7160">
        <v>3696</v>
      </c>
      <c r="Q7160">
        <v>1885</v>
      </c>
      <c r="R7160">
        <v>0.51</v>
      </c>
      <c r="S7160" t="s">
        <v>82</v>
      </c>
      <c r="T7160" t="str">
        <f>IF(Table1[[#This Row],[Units Sold]]&gt; 700,"High Units","low Units")</f>
        <v>low Units</v>
      </c>
      <c r="U7160">
        <f>SUM(Table1[[#This Row],[Operating Profit]])/SUM(Table1[Operating Profit])*100</f>
        <v>5.6754009893599877E-4</v>
      </c>
      <c r="V7160">
        <f>SUM(Table1[[#This Row],[Price per Unit]]*Table1[[#This Row],[Units Sold]])</f>
        <v>3696</v>
      </c>
      <c r="W7160">
        <f>SUM(Table1[[#This Row],[Total Sales]]-Table1[[#This Row],[Operating Profit]])</f>
        <v>1811</v>
      </c>
      <c r="X7160">
        <f>SUM(Table1[[#This Row],[Total Sales]]-Table1[[#This Row],[Cost]])</f>
        <v>1885</v>
      </c>
      <c r="Y7160">
        <f>SUM(Table1[[#This Row],[profit/loss]])/SUM(Table1[profit/loss])</f>
        <v>5.6754009893599873E-6</v>
      </c>
    </row>
    <row r="7161" spans="1:25" x14ac:dyDescent="0.3">
      <c r="A7161" t="s">
        <v>29</v>
      </c>
      <c r="B7161" t="s">
        <v>82</v>
      </c>
      <c r="C7161">
        <v>1185732</v>
      </c>
      <c r="D7161" s="9">
        <v>44393</v>
      </c>
      <c r="E7161" s="8" t="str">
        <f>TEXT(Table1[[#This Row],[Invoice Date]],"dd-mm-yyyy")</f>
        <v>16-07-2021</v>
      </c>
      <c r="F7161" s="1" t="str">
        <f t="shared" si="444"/>
        <v>July</v>
      </c>
      <c r="G7161" s="1" t="str">
        <f t="shared" si="445"/>
        <v>2021</v>
      </c>
      <c r="H7161" s="1" t="str">
        <f t="shared" si="446"/>
        <v>Friday</v>
      </c>
      <c r="I7161" s="1" t="str">
        <f t="shared" si="447"/>
        <v>16</v>
      </c>
      <c r="J7161" t="s">
        <v>14</v>
      </c>
      <c r="K7161" t="s">
        <v>117</v>
      </c>
      <c r="L7161" t="s">
        <v>92</v>
      </c>
      <c r="M7161" t="s">
        <v>21</v>
      </c>
      <c r="N7161">
        <v>54</v>
      </c>
      <c r="O7161">
        <v>87</v>
      </c>
      <c r="P7161">
        <v>4698</v>
      </c>
      <c r="Q7161">
        <v>2537</v>
      </c>
      <c r="R7161">
        <v>0.54</v>
      </c>
      <c r="S7161" t="s">
        <v>82</v>
      </c>
      <c r="T7161" t="str">
        <f>IF(Table1[[#This Row],[Units Sold]]&gt; 700,"High Units","low Units")</f>
        <v>low Units</v>
      </c>
      <c r="U7161">
        <f>SUM(Table1[[#This Row],[Operating Profit]])/SUM(Table1[Operating Profit])*100</f>
        <v>7.6384574588892764E-4</v>
      </c>
      <c r="V7161">
        <f>SUM(Table1[[#This Row],[Price per Unit]]*Table1[[#This Row],[Units Sold]])</f>
        <v>4698</v>
      </c>
      <c r="W7161">
        <f>SUM(Table1[[#This Row],[Total Sales]]-Table1[[#This Row],[Operating Profit]])</f>
        <v>2161</v>
      </c>
      <c r="X7161">
        <f>SUM(Table1[[#This Row],[Total Sales]]-Table1[[#This Row],[Cost]])</f>
        <v>2537</v>
      </c>
      <c r="Y7161">
        <f>SUM(Table1[[#This Row],[profit/loss]])/SUM(Table1[profit/loss])</f>
        <v>7.6384574588892764E-6</v>
      </c>
    </row>
    <row r="7162" spans="1:25" x14ac:dyDescent="0.3">
      <c r="A7162" t="s">
        <v>29</v>
      </c>
      <c r="B7162" t="s">
        <v>82</v>
      </c>
      <c r="C7162">
        <v>1185732</v>
      </c>
      <c r="D7162" s="9">
        <v>44393</v>
      </c>
      <c r="E7162" s="8" t="str">
        <f>TEXT(Table1[[#This Row],[Invoice Date]],"dd-mm-yyyy")</f>
        <v>16-07-2021</v>
      </c>
      <c r="F7162" s="1" t="str">
        <f t="shared" si="444"/>
        <v>July</v>
      </c>
      <c r="G7162" s="1" t="str">
        <f t="shared" si="445"/>
        <v>2021</v>
      </c>
      <c r="H7162" s="1" t="str">
        <f t="shared" si="446"/>
        <v>Friday</v>
      </c>
      <c r="I7162" s="1" t="str">
        <f t="shared" si="447"/>
        <v>16</v>
      </c>
      <c r="J7162" t="s">
        <v>14</v>
      </c>
      <c r="K7162" t="s">
        <v>117</v>
      </c>
      <c r="L7162" t="s">
        <v>92</v>
      </c>
      <c r="M7162" t="s">
        <v>22</v>
      </c>
      <c r="N7162">
        <v>63</v>
      </c>
      <c r="O7162">
        <v>133</v>
      </c>
      <c r="P7162">
        <v>8379</v>
      </c>
      <c r="Q7162">
        <v>4525</v>
      </c>
      <c r="R7162">
        <v>0.54</v>
      </c>
      <c r="S7162" t="s">
        <v>82</v>
      </c>
      <c r="T7162" t="str">
        <f>IF(Table1[[#This Row],[Units Sold]]&gt; 700,"High Units","low Units")</f>
        <v>low Units</v>
      </c>
      <c r="U7162">
        <f>SUM(Table1[[#This Row],[Operating Profit]])/SUM(Table1[Operating Profit])*100</f>
        <v>1.3623973197269997E-3</v>
      </c>
      <c r="V7162">
        <f>SUM(Table1[[#This Row],[Price per Unit]]*Table1[[#This Row],[Units Sold]])</f>
        <v>8379</v>
      </c>
      <c r="W7162">
        <f>SUM(Table1[[#This Row],[Total Sales]]-Table1[[#This Row],[Operating Profit]])</f>
        <v>3854</v>
      </c>
      <c r="X7162">
        <f>SUM(Table1[[#This Row],[Total Sales]]-Table1[[#This Row],[Cost]])</f>
        <v>4525</v>
      </c>
      <c r="Y7162">
        <f>SUM(Table1[[#This Row],[profit/loss]])/SUM(Table1[profit/loss])</f>
        <v>1.3623973197269996E-5</v>
      </c>
    </row>
    <row r="7163" spans="1:25" x14ac:dyDescent="0.3">
      <c r="A7163" t="s">
        <v>29</v>
      </c>
      <c r="B7163" t="s">
        <v>82</v>
      </c>
      <c r="C7163">
        <v>1185732</v>
      </c>
      <c r="D7163" s="9">
        <v>44425</v>
      </c>
      <c r="E7163" s="8" t="str">
        <f>TEXT(Table1[[#This Row],[Invoice Date]],"dd-mm-yyyy")</f>
        <v>17-08-2021</v>
      </c>
      <c r="F7163" s="1" t="str">
        <f t="shared" si="444"/>
        <v>August</v>
      </c>
      <c r="G7163" s="1" t="str">
        <f t="shared" si="445"/>
        <v>2021</v>
      </c>
      <c r="H7163" s="1" t="str">
        <f t="shared" si="446"/>
        <v>Tuesday</v>
      </c>
      <c r="I7163" s="1" t="str">
        <f t="shared" si="447"/>
        <v>17</v>
      </c>
      <c r="J7163" t="s">
        <v>14</v>
      </c>
      <c r="K7163" t="s">
        <v>117</v>
      </c>
      <c r="L7163" t="s">
        <v>92</v>
      </c>
      <c r="M7163" t="s">
        <v>16</v>
      </c>
      <c r="N7163">
        <v>46</v>
      </c>
      <c r="O7163">
        <v>131</v>
      </c>
      <c r="P7163">
        <v>6026</v>
      </c>
      <c r="Q7163">
        <v>3134</v>
      </c>
      <c r="R7163">
        <v>0.52</v>
      </c>
      <c r="S7163" t="s">
        <v>82</v>
      </c>
      <c r="T7163" t="str">
        <f>IF(Table1[[#This Row],[Units Sold]]&gt; 700,"High Units","low Units")</f>
        <v>low Units</v>
      </c>
      <c r="U7163">
        <f>SUM(Table1[[#This Row],[Operating Profit]])/SUM(Table1[Operating Profit])*100</f>
        <v>9.4359186740871086E-4</v>
      </c>
      <c r="V7163">
        <f>SUM(Table1[[#This Row],[Price per Unit]]*Table1[[#This Row],[Units Sold]])</f>
        <v>6026</v>
      </c>
      <c r="W7163">
        <f>SUM(Table1[[#This Row],[Total Sales]]-Table1[[#This Row],[Operating Profit]])</f>
        <v>2892</v>
      </c>
      <c r="X7163">
        <f>SUM(Table1[[#This Row],[Total Sales]]-Table1[[#This Row],[Cost]])</f>
        <v>3134</v>
      </c>
      <c r="Y7163">
        <f>SUM(Table1[[#This Row],[profit/loss]])/SUM(Table1[profit/loss])</f>
        <v>9.4359186740871084E-6</v>
      </c>
    </row>
    <row r="7164" spans="1:25" x14ac:dyDescent="0.3">
      <c r="A7164" t="s">
        <v>29</v>
      </c>
      <c r="B7164" t="s">
        <v>82</v>
      </c>
      <c r="C7164">
        <v>1185732</v>
      </c>
      <c r="D7164" s="9">
        <v>44425</v>
      </c>
      <c r="E7164" s="8" t="str">
        <f>TEXT(Table1[[#This Row],[Invoice Date]],"dd-mm-yyyy")</f>
        <v>17-08-2021</v>
      </c>
      <c r="F7164" s="1" t="str">
        <f t="shared" si="444"/>
        <v>August</v>
      </c>
      <c r="G7164" s="1" t="str">
        <f t="shared" si="445"/>
        <v>2021</v>
      </c>
      <c r="H7164" s="1" t="str">
        <f t="shared" si="446"/>
        <v>Tuesday</v>
      </c>
      <c r="I7164" s="1" t="str">
        <f t="shared" si="447"/>
        <v>17</v>
      </c>
      <c r="J7164" t="s">
        <v>14</v>
      </c>
      <c r="K7164" t="s">
        <v>117</v>
      </c>
      <c r="L7164" t="s">
        <v>92</v>
      </c>
      <c r="M7164" t="s">
        <v>18</v>
      </c>
      <c r="N7164">
        <v>42</v>
      </c>
      <c r="O7164">
        <v>90</v>
      </c>
      <c r="P7164">
        <v>3780</v>
      </c>
      <c r="Q7164">
        <v>2079</v>
      </c>
      <c r="R7164">
        <v>0.55000000000000004</v>
      </c>
      <c r="S7164" t="s">
        <v>82</v>
      </c>
      <c r="T7164" t="str">
        <f>IF(Table1[[#This Row],[Units Sold]]&gt; 700,"High Units","low Units")</f>
        <v>low Units</v>
      </c>
      <c r="U7164">
        <f>SUM(Table1[[#This Row],[Operating Profit]])/SUM(Table1[Operating Profit])*100</f>
        <v>6.2595006137291316E-4</v>
      </c>
      <c r="V7164">
        <f>SUM(Table1[[#This Row],[Price per Unit]]*Table1[[#This Row],[Units Sold]])</f>
        <v>3780</v>
      </c>
      <c r="W7164">
        <f>SUM(Table1[[#This Row],[Total Sales]]-Table1[[#This Row],[Operating Profit]])</f>
        <v>1701</v>
      </c>
      <c r="X7164">
        <f>SUM(Table1[[#This Row],[Total Sales]]-Table1[[#This Row],[Cost]])</f>
        <v>2079</v>
      </c>
      <c r="Y7164">
        <f>SUM(Table1[[#This Row],[profit/loss]])/SUM(Table1[profit/loss])</f>
        <v>6.2595006137291314E-6</v>
      </c>
    </row>
    <row r="7165" spans="1:25" x14ac:dyDescent="0.3">
      <c r="A7165" t="s">
        <v>29</v>
      </c>
      <c r="B7165" t="s">
        <v>82</v>
      </c>
      <c r="C7165">
        <v>1185732</v>
      </c>
      <c r="D7165" s="9">
        <v>44425</v>
      </c>
      <c r="E7165" s="8" t="str">
        <f>TEXT(Table1[[#This Row],[Invoice Date]],"dd-mm-yyyy")</f>
        <v>17-08-2021</v>
      </c>
      <c r="F7165" s="1" t="str">
        <f t="shared" si="444"/>
        <v>August</v>
      </c>
      <c r="G7165" s="1" t="str">
        <f t="shared" si="445"/>
        <v>2021</v>
      </c>
      <c r="H7165" s="1" t="str">
        <f t="shared" si="446"/>
        <v>Tuesday</v>
      </c>
      <c r="I7165" s="1" t="str">
        <f t="shared" si="447"/>
        <v>17</v>
      </c>
      <c r="J7165" t="s">
        <v>14</v>
      </c>
      <c r="K7165" t="s">
        <v>117</v>
      </c>
      <c r="L7165" t="s">
        <v>92</v>
      </c>
      <c r="M7165" t="s">
        <v>19</v>
      </c>
      <c r="N7165">
        <v>38</v>
      </c>
      <c r="O7165">
        <v>87</v>
      </c>
      <c r="P7165">
        <v>3306</v>
      </c>
      <c r="Q7165">
        <v>1719</v>
      </c>
      <c r="R7165">
        <v>0.52</v>
      </c>
      <c r="S7165" t="s">
        <v>82</v>
      </c>
      <c r="T7165" t="str">
        <f>IF(Table1[[#This Row],[Units Sold]]&gt; 700,"High Units","low Units")</f>
        <v>low Units</v>
      </c>
      <c r="U7165">
        <f>SUM(Table1[[#This Row],[Operating Profit]])/SUM(Table1[Operating Profit])*100</f>
        <v>5.1756044035595843E-4</v>
      </c>
      <c r="V7165">
        <f>SUM(Table1[[#This Row],[Price per Unit]]*Table1[[#This Row],[Units Sold]])</f>
        <v>3306</v>
      </c>
      <c r="W7165">
        <f>SUM(Table1[[#This Row],[Total Sales]]-Table1[[#This Row],[Operating Profit]])</f>
        <v>1587</v>
      </c>
      <c r="X7165">
        <f>SUM(Table1[[#This Row],[Total Sales]]-Table1[[#This Row],[Cost]])</f>
        <v>1719</v>
      </c>
      <c r="Y7165">
        <f>SUM(Table1[[#This Row],[profit/loss]])/SUM(Table1[profit/loss])</f>
        <v>5.1756044035595847E-6</v>
      </c>
    </row>
    <row r="7166" spans="1:25" x14ac:dyDescent="0.3">
      <c r="A7166" t="s">
        <v>29</v>
      </c>
      <c r="B7166" t="s">
        <v>82</v>
      </c>
      <c r="C7166">
        <v>1185732</v>
      </c>
      <c r="D7166" s="9">
        <v>44425</v>
      </c>
      <c r="E7166" s="8" t="str">
        <f>TEXT(Table1[[#This Row],[Invoice Date]],"dd-mm-yyyy")</f>
        <v>17-08-2021</v>
      </c>
      <c r="F7166" s="1" t="str">
        <f t="shared" si="444"/>
        <v>August</v>
      </c>
      <c r="G7166" s="1" t="str">
        <f t="shared" si="445"/>
        <v>2021</v>
      </c>
      <c r="H7166" s="1" t="str">
        <f t="shared" si="446"/>
        <v>Tuesday</v>
      </c>
      <c r="I7166" s="1" t="str">
        <f t="shared" si="447"/>
        <v>17</v>
      </c>
      <c r="J7166" t="s">
        <v>14</v>
      </c>
      <c r="K7166" t="s">
        <v>117</v>
      </c>
      <c r="L7166" t="s">
        <v>92</v>
      </c>
      <c r="M7166" t="s">
        <v>20</v>
      </c>
      <c r="N7166">
        <v>36</v>
      </c>
      <c r="O7166">
        <v>72</v>
      </c>
      <c r="P7166">
        <v>2592</v>
      </c>
      <c r="Q7166">
        <v>1322</v>
      </c>
      <c r="R7166">
        <v>0.51</v>
      </c>
      <c r="S7166" t="s">
        <v>82</v>
      </c>
      <c r="T7166" t="str">
        <f>IF(Table1[[#This Row],[Units Sold]]&gt; 700,"High Units","low Units")</f>
        <v>low Units</v>
      </c>
      <c r="U7166">
        <f>SUM(Table1[[#This Row],[Operating Profit]])/SUM(Table1[Operating Profit])*100</f>
        <v>3.980307749567057E-4</v>
      </c>
      <c r="V7166">
        <f>SUM(Table1[[#This Row],[Price per Unit]]*Table1[[#This Row],[Units Sold]])</f>
        <v>2592</v>
      </c>
      <c r="W7166">
        <f>SUM(Table1[[#This Row],[Total Sales]]-Table1[[#This Row],[Operating Profit]])</f>
        <v>1270</v>
      </c>
      <c r="X7166">
        <f>SUM(Table1[[#This Row],[Total Sales]]-Table1[[#This Row],[Cost]])</f>
        <v>1322</v>
      </c>
      <c r="Y7166">
        <f>SUM(Table1[[#This Row],[profit/loss]])/SUM(Table1[profit/loss])</f>
        <v>3.9803077495670571E-6</v>
      </c>
    </row>
    <row r="7167" spans="1:25" x14ac:dyDescent="0.3">
      <c r="A7167" t="s">
        <v>29</v>
      </c>
      <c r="B7167" t="s">
        <v>82</v>
      </c>
      <c r="C7167">
        <v>1185732</v>
      </c>
      <c r="D7167" s="9">
        <v>44425</v>
      </c>
      <c r="E7167" s="8" t="str">
        <f>TEXT(Table1[[#This Row],[Invoice Date]],"dd-mm-yyyy")</f>
        <v>17-08-2021</v>
      </c>
      <c r="F7167" s="1" t="str">
        <f t="shared" si="444"/>
        <v>August</v>
      </c>
      <c r="G7167" s="1" t="str">
        <f t="shared" si="445"/>
        <v>2021</v>
      </c>
      <c r="H7167" s="1" t="str">
        <f t="shared" si="446"/>
        <v>Tuesday</v>
      </c>
      <c r="I7167" s="1" t="str">
        <f t="shared" si="447"/>
        <v>17</v>
      </c>
      <c r="J7167" t="s">
        <v>14</v>
      </c>
      <c r="K7167" t="s">
        <v>117</v>
      </c>
      <c r="L7167" t="s">
        <v>92</v>
      </c>
      <c r="M7167" t="s">
        <v>21</v>
      </c>
      <c r="N7167">
        <v>49</v>
      </c>
      <c r="O7167">
        <v>68</v>
      </c>
      <c r="P7167">
        <v>3332</v>
      </c>
      <c r="Q7167">
        <v>1799</v>
      </c>
      <c r="R7167">
        <v>0.54</v>
      </c>
      <c r="S7167" t="s">
        <v>82</v>
      </c>
      <c r="T7167" t="str">
        <f>IF(Table1[[#This Row],[Units Sold]]&gt; 700,"High Units","low Units")</f>
        <v>low Units</v>
      </c>
      <c r="U7167">
        <f>SUM(Table1[[#This Row],[Operating Profit]])/SUM(Table1[Operating Profit])*100</f>
        <v>5.4164702280417069E-4</v>
      </c>
      <c r="V7167">
        <f>SUM(Table1[[#This Row],[Price per Unit]]*Table1[[#This Row],[Units Sold]])</f>
        <v>3332</v>
      </c>
      <c r="W7167">
        <f>SUM(Table1[[#This Row],[Total Sales]]-Table1[[#This Row],[Operating Profit]])</f>
        <v>1533</v>
      </c>
      <c r="X7167">
        <f>SUM(Table1[[#This Row],[Total Sales]]-Table1[[#This Row],[Cost]])</f>
        <v>1799</v>
      </c>
      <c r="Y7167">
        <f>SUM(Table1[[#This Row],[profit/loss]])/SUM(Table1[profit/loss])</f>
        <v>5.4164702280417068E-6</v>
      </c>
    </row>
    <row r="7168" spans="1:25" x14ac:dyDescent="0.3">
      <c r="A7168" t="s">
        <v>29</v>
      </c>
      <c r="B7168" t="s">
        <v>82</v>
      </c>
      <c r="C7168">
        <v>1185732</v>
      </c>
      <c r="D7168" s="9">
        <v>44425</v>
      </c>
      <c r="E7168" s="8" t="str">
        <f>TEXT(Table1[[#This Row],[Invoice Date]],"dd-mm-yyyy")</f>
        <v>17-08-2021</v>
      </c>
      <c r="F7168" s="1" t="str">
        <f t="shared" si="444"/>
        <v>August</v>
      </c>
      <c r="G7168" s="1" t="str">
        <f t="shared" si="445"/>
        <v>2021</v>
      </c>
      <c r="H7168" s="1" t="str">
        <f t="shared" si="446"/>
        <v>Tuesday</v>
      </c>
      <c r="I7168" s="1" t="str">
        <f t="shared" si="447"/>
        <v>17</v>
      </c>
      <c r="J7168" t="s">
        <v>14</v>
      </c>
      <c r="K7168" t="s">
        <v>117</v>
      </c>
      <c r="L7168" t="s">
        <v>92</v>
      </c>
      <c r="M7168" t="s">
        <v>22</v>
      </c>
      <c r="N7168">
        <v>54</v>
      </c>
      <c r="O7168">
        <v>115</v>
      </c>
      <c r="P7168">
        <v>6210</v>
      </c>
      <c r="Q7168">
        <v>3353</v>
      </c>
      <c r="R7168">
        <v>0.54</v>
      </c>
      <c r="S7168" t="s">
        <v>82</v>
      </c>
      <c r="T7168" t="str">
        <f>IF(Table1[[#This Row],[Units Sold]]&gt; 700,"High Units","low Units")</f>
        <v>low Units</v>
      </c>
      <c r="U7168">
        <f>SUM(Table1[[#This Row],[Operating Profit]])/SUM(Table1[Operating Profit])*100</f>
        <v>1.0095288868606916E-3</v>
      </c>
      <c r="V7168">
        <f>SUM(Table1[[#This Row],[Price per Unit]]*Table1[[#This Row],[Units Sold]])</f>
        <v>6210</v>
      </c>
      <c r="W7168">
        <f>SUM(Table1[[#This Row],[Total Sales]]-Table1[[#This Row],[Operating Profit]])</f>
        <v>2857</v>
      </c>
      <c r="X7168">
        <f>SUM(Table1[[#This Row],[Total Sales]]-Table1[[#This Row],[Cost]])</f>
        <v>3353</v>
      </c>
      <c r="Y7168">
        <f>SUM(Table1[[#This Row],[profit/loss]])/SUM(Table1[profit/loss])</f>
        <v>1.0095288868606916E-5</v>
      </c>
    </row>
    <row r="7169" spans="1:25" x14ac:dyDescent="0.3">
      <c r="A7169" t="s">
        <v>29</v>
      </c>
      <c r="B7169" t="s">
        <v>82</v>
      </c>
      <c r="C7169">
        <v>1185732</v>
      </c>
      <c r="D7169" s="9">
        <v>44457</v>
      </c>
      <c r="E7169" s="8" t="str">
        <f>TEXT(Table1[[#This Row],[Invoice Date]],"dd-mm-yyyy")</f>
        <v>18-09-2021</v>
      </c>
      <c r="F7169" s="1" t="str">
        <f t="shared" si="444"/>
        <v>September</v>
      </c>
      <c r="G7169" s="1" t="str">
        <f t="shared" si="445"/>
        <v>2021</v>
      </c>
      <c r="H7169" s="1" t="str">
        <f t="shared" si="446"/>
        <v>Saturday</v>
      </c>
      <c r="I7169" s="1" t="str">
        <f t="shared" si="447"/>
        <v>18</v>
      </c>
      <c r="J7169" t="s">
        <v>14</v>
      </c>
      <c r="K7169" t="s">
        <v>117</v>
      </c>
      <c r="L7169" t="s">
        <v>92</v>
      </c>
      <c r="M7169" t="s">
        <v>16</v>
      </c>
      <c r="N7169">
        <v>34</v>
      </c>
      <c r="O7169">
        <v>154</v>
      </c>
      <c r="P7169">
        <v>5236</v>
      </c>
      <c r="Q7169">
        <v>2670</v>
      </c>
      <c r="R7169">
        <v>0.51</v>
      </c>
      <c r="S7169" t="s">
        <v>82</v>
      </c>
      <c r="T7169" t="str">
        <f>IF(Table1[[#This Row],[Units Sold]]&gt; 700,"High Units","low Units")</f>
        <v>low Units</v>
      </c>
      <c r="U7169">
        <f>SUM(Table1[[#This Row],[Operating Profit]])/SUM(Table1[Operating Profit])*100</f>
        <v>8.0388968920908034E-4</v>
      </c>
      <c r="V7169">
        <f>SUM(Table1[[#This Row],[Price per Unit]]*Table1[[#This Row],[Units Sold]])</f>
        <v>5236</v>
      </c>
      <c r="W7169">
        <f>SUM(Table1[[#This Row],[Total Sales]]-Table1[[#This Row],[Operating Profit]])</f>
        <v>2566</v>
      </c>
      <c r="X7169">
        <f>SUM(Table1[[#This Row],[Total Sales]]-Table1[[#This Row],[Cost]])</f>
        <v>2670</v>
      </c>
      <c r="Y7169">
        <f>SUM(Table1[[#This Row],[profit/loss]])/SUM(Table1[profit/loss])</f>
        <v>8.0388968920908032E-6</v>
      </c>
    </row>
    <row r="7170" spans="1:25" x14ac:dyDescent="0.3">
      <c r="A7170" t="s">
        <v>29</v>
      </c>
      <c r="B7170" t="s">
        <v>82</v>
      </c>
      <c r="C7170">
        <v>1185732</v>
      </c>
      <c r="D7170" s="9">
        <v>44457</v>
      </c>
      <c r="E7170" s="8" t="str">
        <f>TEXT(Table1[[#This Row],[Invoice Date]],"dd-mm-yyyy")</f>
        <v>18-09-2021</v>
      </c>
      <c r="F7170" s="1" t="str">
        <f t="shared" si="444"/>
        <v>September</v>
      </c>
      <c r="G7170" s="1" t="str">
        <f t="shared" si="445"/>
        <v>2021</v>
      </c>
      <c r="H7170" s="1" t="str">
        <f t="shared" si="446"/>
        <v>Saturday</v>
      </c>
      <c r="I7170" s="1" t="str">
        <f t="shared" si="447"/>
        <v>18</v>
      </c>
      <c r="J7170" t="s">
        <v>14</v>
      </c>
      <c r="K7170" t="s">
        <v>117</v>
      </c>
      <c r="L7170" t="s">
        <v>92</v>
      </c>
      <c r="M7170" t="s">
        <v>18</v>
      </c>
      <c r="N7170">
        <v>29</v>
      </c>
      <c r="O7170">
        <v>91</v>
      </c>
      <c r="P7170">
        <v>2639</v>
      </c>
      <c r="Q7170">
        <v>1399</v>
      </c>
      <c r="R7170">
        <v>0.53</v>
      </c>
      <c r="S7170" t="s">
        <v>82</v>
      </c>
      <c r="T7170" t="str">
        <f>IF(Table1[[#This Row],[Units Sold]]&gt; 700,"High Units","low Units")</f>
        <v>low Units</v>
      </c>
      <c r="U7170">
        <f>SUM(Table1[[#This Row],[Operating Profit]])/SUM(Table1[Operating Profit])*100</f>
        <v>4.2121411056310993E-4</v>
      </c>
      <c r="V7170">
        <f>SUM(Table1[[#This Row],[Price per Unit]]*Table1[[#This Row],[Units Sold]])</f>
        <v>2639</v>
      </c>
      <c r="W7170">
        <f>SUM(Table1[[#This Row],[Total Sales]]-Table1[[#This Row],[Operating Profit]])</f>
        <v>1240</v>
      </c>
      <c r="X7170">
        <f>SUM(Table1[[#This Row],[Total Sales]]-Table1[[#This Row],[Cost]])</f>
        <v>1399</v>
      </c>
      <c r="Y7170">
        <f>SUM(Table1[[#This Row],[profit/loss]])/SUM(Table1[profit/loss])</f>
        <v>4.2121411056310991E-6</v>
      </c>
    </row>
    <row r="7171" spans="1:25" x14ac:dyDescent="0.3">
      <c r="A7171" t="s">
        <v>29</v>
      </c>
      <c r="B7171" t="s">
        <v>82</v>
      </c>
      <c r="C7171">
        <v>1185732</v>
      </c>
      <c r="D7171" s="9">
        <v>44457</v>
      </c>
      <c r="E7171" s="8" t="str">
        <f>TEXT(Table1[[#This Row],[Invoice Date]],"dd-mm-yyyy")</f>
        <v>18-09-2021</v>
      </c>
      <c r="F7171" s="1" t="str">
        <f t="shared" ref="F7171:F7234" si="448">TEXT(D7171,"mmmm")</f>
        <v>September</v>
      </c>
      <c r="G7171" s="1" t="str">
        <f t="shared" ref="G7171:G7234" si="449">TEXT(D7171,"YYYY")</f>
        <v>2021</v>
      </c>
      <c r="H7171" s="1" t="str">
        <f t="shared" ref="H7171:H7234" si="450">TEXT(D7171,"dddd")</f>
        <v>Saturday</v>
      </c>
      <c r="I7171" s="1" t="str">
        <f t="shared" ref="I7171:I7234" si="451">TEXT(D7171,"dd")</f>
        <v>18</v>
      </c>
      <c r="J7171" t="s">
        <v>14</v>
      </c>
      <c r="K7171" t="s">
        <v>117</v>
      </c>
      <c r="L7171" t="s">
        <v>92</v>
      </c>
      <c r="M7171" t="s">
        <v>19</v>
      </c>
      <c r="N7171">
        <v>24</v>
      </c>
      <c r="O7171">
        <v>68</v>
      </c>
      <c r="P7171">
        <v>1632</v>
      </c>
      <c r="Q7171">
        <v>881</v>
      </c>
      <c r="R7171">
        <v>0.54</v>
      </c>
      <c r="S7171" t="s">
        <v>82</v>
      </c>
      <c r="T7171" t="str">
        <f>IF(Table1[[#This Row],[Units Sold]]&gt; 700,"High Units","low Units")</f>
        <v>low Units</v>
      </c>
      <c r="U7171">
        <f>SUM(Table1[[#This Row],[Operating Profit]])/SUM(Table1[Operating Profit])*100</f>
        <v>2.6525348921093626E-4</v>
      </c>
      <c r="V7171">
        <f>SUM(Table1[[#This Row],[Price per Unit]]*Table1[[#This Row],[Units Sold]])</f>
        <v>1632</v>
      </c>
      <c r="W7171">
        <f>SUM(Table1[[#This Row],[Total Sales]]-Table1[[#This Row],[Operating Profit]])</f>
        <v>751</v>
      </c>
      <c r="X7171">
        <f>SUM(Table1[[#This Row],[Total Sales]]-Table1[[#This Row],[Cost]])</f>
        <v>881</v>
      </c>
      <c r="Y7171">
        <f>SUM(Table1[[#This Row],[profit/loss]])/SUM(Table1[profit/loss])</f>
        <v>2.6525348921093625E-6</v>
      </c>
    </row>
    <row r="7172" spans="1:25" x14ac:dyDescent="0.3">
      <c r="A7172" t="s">
        <v>29</v>
      </c>
      <c r="B7172" t="s">
        <v>82</v>
      </c>
      <c r="C7172">
        <v>1185732</v>
      </c>
      <c r="D7172" s="9">
        <v>44457</v>
      </c>
      <c r="E7172" s="8" t="str">
        <f>TEXT(Table1[[#This Row],[Invoice Date]],"dd-mm-yyyy")</f>
        <v>18-09-2021</v>
      </c>
      <c r="F7172" s="1" t="str">
        <f t="shared" si="448"/>
        <v>September</v>
      </c>
      <c r="G7172" s="1" t="str">
        <f t="shared" si="449"/>
        <v>2021</v>
      </c>
      <c r="H7172" s="1" t="str">
        <f t="shared" si="450"/>
        <v>Saturday</v>
      </c>
      <c r="I7172" s="1" t="str">
        <f t="shared" si="451"/>
        <v>18</v>
      </c>
      <c r="J7172" t="s">
        <v>14</v>
      </c>
      <c r="K7172" t="s">
        <v>117</v>
      </c>
      <c r="L7172" t="s">
        <v>92</v>
      </c>
      <c r="M7172" t="s">
        <v>20</v>
      </c>
      <c r="N7172">
        <v>23</v>
      </c>
      <c r="O7172">
        <v>59</v>
      </c>
      <c r="P7172">
        <v>1357</v>
      </c>
      <c r="Q7172">
        <v>679</v>
      </c>
      <c r="R7172">
        <v>0.5</v>
      </c>
      <c r="S7172" t="s">
        <v>82</v>
      </c>
      <c r="T7172" t="str">
        <f>IF(Table1[[#This Row],[Units Sold]]&gt; 700,"High Units","low Units")</f>
        <v>low Units</v>
      </c>
      <c r="U7172">
        <f>SUM(Table1[[#This Row],[Operating Profit]])/SUM(Table1[Operating Profit])*100</f>
        <v>2.044348685292006E-4</v>
      </c>
      <c r="V7172">
        <f>SUM(Table1[[#This Row],[Price per Unit]]*Table1[[#This Row],[Units Sold]])</f>
        <v>1357</v>
      </c>
      <c r="W7172">
        <f>SUM(Table1[[#This Row],[Total Sales]]-Table1[[#This Row],[Operating Profit]])</f>
        <v>678</v>
      </c>
      <c r="X7172">
        <f>SUM(Table1[[#This Row],[Total Sales]]-Table1[[#This Row],[Cost]])</f>
        <v>679</v>
      </c>
      <c r="Y7172">
        <f>SUM(Table1[[#This Row],[profit/loss]])/SUM(Table1[profit/loss])</f>
        <v>2.0443486852920061E-6</v>
      </c>
    </row>
    <row r="7173" spans="1:25" x14ac:dyDescent="0.3">
      <c r="A7173" t="s">
        <v>29</v>
      </c>
      <c r="B7173" t="s">
        <v>82</v>
      </c>
      <c r="C7173">
        <v>1185732</v>
      </c>
      <c r="D7173" s="9">
        <v>44457</v>
      </c>
      <c r="E7173" s="8" t="str">
        <f>TEXT(Table1[[#This Row],[Invoice Date]],"dd-mm-yyyy")</f>
        <v>18-09-2021</v>
      </c>
      <c r="F7173" s="1" t="str">
        <f t="shared" si="448"/>
        <v>September</v>
      </c>
      <c r="G7173" s="1" t="str">
        <f t="shared" si="449"/>
        <v>2021</v>
      </c>
      <c r="H7173" s="1" t="str">
        <f t="shared" si="450"/>
        <v>Saturday</v>
      </c>
      <c r="I7173" s="1" t="str">
        <f t="shared" si="451"/>
        <v>18</v>
      </c>
      <c r="J7173" t="s">
        <v>14</v>
      </c>
      <c r="K7173" t="s">
        <v>117</v>
      </c>
      <c r="L7173" t="s">
        <v>92</v>
      </c>
      <c r="M7173" t="s">
        <v>21</v>
      </c>
      <c r="N7173">
        <v>32</v>
      </c>
      <c r="O7173">
        <v>61</v>
      </c>
      <c r="P7173">
        <v>1952</v>
      </c>
      <c r="Q7173">
        <v>1015</v>
      </c>
      <c r="R7173">
        <v>0.52</v>
      </c>
      <c r="S7173" t="s">
        <v>82</v>
      </c>
      <c r="T7173" t="str">
        <f>IF(Table1[[#This Row],[Units Sold]]&gt; 700,"High Units","low Units")</f>
        <v>low Units</v>
      </c>
      <c r="U7173">
        <f>SUM(Table1[[#This Row],[Operating Profit]])/SUM(Table1[Operating Profit])*100</f>
        <v>3.0559851481169156E-4</v>
      </c>
      <c r="V7173">
        <f>SUM(Table1[[#This Row],[Price per Unit]]*Table1[[#This Row],[Units Sold]])</f>
        <v>1952</v>
      </c>
      <c r="W7173">
        <f>SUM(Table1[[#This Row],[Total Sales]]-Table1[[#This Row],[Operating Profit]])</f>
        <v>937</v>
      </c>
      <c r="X7173">
        <f>SUM(Table1[[#This Row],[Total Sales]]-Table1[[#This Row],[Cost]])</f>
        <v>1015</v>
      </c>
      <c r="Y7173">
        <f>SUM(Table1[[#This Row],[profit/loss]])/SUM(Table1[profit/loss])</f>
        <v>3.0559851481169159E-6</v>
      </c>
    </row>
    <row r="7174" spans="1:25" x14ac:dyDescent="0.3">
      <c r="A7174" t="s">
        <v>29</v>
      </c>
      <c r="B7174" t="s">
        <v>82</v>
      </c>
      <c r="C7174">
        <v>1185732</v>
      </c>
      <c r="D7174" s="9">
        <v>44457</v>
      </c>
      <c r="E7174" s="8" t="str">
        <f>TEXT(Table1[[#This Row],[Invoice Date]],"dd-mm-yyyy")</f>
        <v>18-09-2021</v>
      </c>
      <c r="F7174" s="1" t="str">
        <f t="shared" si="448"/>
        <v>September</v>
      </c>
      <c r="G7174" s="1" t="str">
        <f t="shared" si="449"/>
        <v>2021</v>
      </c>
      <c r="H7174" s="1" t="str">
        <f t="shared" si="450"/>
        <v>Saturday</v>
      </c>
      <c r="I7174" s="1" t="str">
        <f t="shared" si="451"/>
        <v>18</v>
      </c>
      <c r="J7174" t="s">
        <v>14</v>
      </c>
      <c r="K7174" t="s">
        <v>117</v>
      </c>
      <c r="L7174" t="s">
        <v>92</v>
      </c>
      <c r="M7174" t="s">
        <v>22</v>
      </c>
      <c r="N7174">
        <v>36</v>
      </c>
      <c r="O7174">
        <v>75</v>
      </c>
      <c r="P7174">
        <v>2700</v>
      </c>
      <c r="Q7174">
        <v>1377</v>
      </c>
      <c r="R7174">
        <v>0.51</v>
      </c>
      <c r="S7174" t="s">
        <v>82</v>
      </c>
      <c r="T7174" t="str">
        <f>IF(Table1[[#This Row],[Units Sold]]&gt; 700,"High Units","low Units")</f>
        <v>low Units</v>
      </c>
      <c r="U7174">
        <f>SUM(Table1[[#This Row],[Operating Profit]])/SUM(Table1[Operating Profit])*100</f>
        <v>4.1459030038985161E-4</v>
      </c>
      <c r="V7174">
        <f>SUM(Table1[[#This Row],[Price per Unit]]*Table1[[#This Row],[Units Sold]])</f>
        <v>2700</v>
      </c>
      <c r="W7174">
        <f>SUM(Table1[[#This Row],[Total Sales]]-Table1[[#This Row],[Operating Profit]])</f>
        <v>1323</v>
      </c>
      <c r="X7174">
        <f>SUM(Table1[[#This Row],[Total Sales]]-Table1[[#This Row],[Cost]])</f>
        <v>1377</v>
      </c>
      <c r="Y7174">
        <f>SUM(Table1[[#This Row],[profit/loss]])/SUM(Table1[profit/loss])</f>
        <v>4.145903003898516E-6</v>
      </c>
    </row>
    <row r="7175" spans="1:25" x14ac:dyDescent="0.3">
      <c r="A7175" t="s">
        <v>29</v>
      </c>
      <c r="B7175" t="s">
        <v>82</v>
      </c>
      <c r="C7175">
        <v>1185732</v>
      </c>
      <c r="D7175" s="9">
        <v>44486</v>
      </c>
      <c r="E7175" s="8" t="str">
        <f>TEXT(Table1[[#This Row],[Invoice Date]],"dd-mm-yyyy")</f>
        <v>17-10-2021</v>
      </c>
      <c r="F7175" s="1" t="str">
        <f t="shared" si="448"/>
        <v>October</v>
      </c>
      <c r="G7175" s="1" t="str">
        <f t="shared" si="449"/>
        <v>2021</v>
      </c>
      <c r="H7175" s="1" t="str">
        <f t="shared" si="450"/>
        <v>Sunday</v>
      </c>
      <c r="I7175" s="1" t="str">
        <f t="shared" si="451"/>
        <v>17</v>
      </c>
      <c r="J7175" t="s">
        <v>14</v>
      </c>
      <c r="K7175" t="s">
        <v>117</v>
      </c>
      <c r="L7175" t="s">
        <v>92</v>
      </c>
      <c r="M7175" t="s">
        <v>16</v>
      </c>
      <c r="N7175">
        <v>41</v>
      </c>
      <c r="O7175">
        <v>115</v>
      </c>
      <c r="P7175">
        <v>4715</v>
      </c>
      <c r="Q7175">
        <v>2546</v>
      </c>
      <c r="R7175">
        <v>0.54</v>
      </c>
      <c r="S7175" t="s">
        <v>82</v>
      </c>
      <c r="T7175" t="str">
        <f>IF(Table1[[#This Row],[Units Sold]]&gt; 700,"High Units","low Units")</f>
        <v>low Units</v>
      </c>
      <c r="U7175">
        <f>SUM(Table1[[#This Row],[Operating Profit]])/SUM(Table1[Operating Profit])*100</f>
        <v>7.6655548641435154E-4</v>
      </c>
      <c r="V7175">
        <f>SUM(Table1[[#This Row],[Price per Unit]]*Table1[[#This Row],[Units Sold]])</f>
        <v>4715</v>
      </c>
      <c r="W7175">
        <f>SUM(Table1[[#This Row],[Total Sales]]-Table1[[#This Row],[Operating Profit]])</f>
        <v>2169</v>
      </c>
      <c r="X7175">
        <f>SUM(Table1[[#This Row],[Total Sales]]-Table1[[#This Row],[Cost]])</f>
        <v>2546</v>
      </c>
      <c r="Y7175">
        <f>SUM(Table1[[#This Row],[profit/loss]])/SUM(Table1[profit/loss])</f>
        <v>7.665554864143515E-6</v>
      </c>
    </row>
    <row r="7176" spans="1:25" x14ac:dyDescent="0.3">
      <c r="A7176" t="s">
        <v>29</v>
      </c>
      <c r="B7176" t="s">
        <v>82</v>
      </c>
      <c r="C7176">
        <v>1185732</v>
      </c>
      <c r="D7176" s="9">
        <v>44486</v>
      </c>
      <c r="E7176" s="8" t="str">
        <f>TEXT(Table1[[#This Row],[Invoice Date]],"dd-mm-yyyy")</f>
        <v>17-10-2021</v>
      </c>
      <c r="F7176" s="1" t="str">
        <f t="shared" si="448"/>
        <v>October</v>
      </c>
      <c r="G7176" s="1" t="str">
        <f t="shared" si="449"/>
        <v>2021</v>
      </c>
      <c r="H7176" s="1" t="str">
        <f t="shared" si="450"/>
        <v>Sunday</v>
      </c>
      <c r="I7176" s="1" t="str">
        <f t="shared" si="451"/>
        <v>17</v>
      </c>
      <c r="J7176" t="s">
        <v>14</v>
      </c>
      <c r="K7176" t="s">
        <v>117</v>
      </c>
      <c r="L7176" t="s">
        <v>92</v>
      </c>
      <c r="M7176" t="s">
        <v>18</v>
      </c>
      <c r="N7176">
        <v>32</v>
      </c>
      <c r="O7176">
        <v>80</v>
      </c>
      <c r="P7176">
        <v>2560</v>
      </c>
      <c r="Q7176">
        <v>1331</v>
      </c>
      <c r="R7176">
        <v>0.52</v>
      </c>
      <c r="S7176" t="s">
        <v>82</v>
      </c>
      <c r="T7176" t="str">
        <f>IF(Table1[[#This Row],[Units Sold]]&gt; 700,"High Units","low Units")</f>
        <v>low Units</v>
      </c>
      <c r="U7176">
        <f>SUM(Table1[[#This Row],[Operating Profit]])/SUM(Table1[Operating Profit])*100</f>
        <v>4.0074051548212954E-4</v>
      </c>
      <c r="V7176">
        <f>SUM(Table1[[#This Row],[Price per Unit]]*Table1[[#This Row],[Units Sold]])</f>
        <v>2560</v>
      </c>
      <c r="W7176">
        <f>SUM(Table1[[#This Row],[Total Sales]]-Table1[[#This Row],[Operating Profit]])</f>
        <v>1229</v>
      </c>
      <c r="X7176">
        <f>SUM(Table1[[#This Row],[Total Sales]]-Table1[[#This Row],[Cost]])</f>
        <v>1331</v>
      </c>
      <c r="Y7176">
        <f>SUM(Table1[[#This Row],[profit/loss]])/SUM(Table1[profit/loss])</f>
        <v>4.0074051548212957E-6</v>
      </c>
    </row>
    <row r="7177" spans="1:25" x14ac:dyDescent="0.3">
      <c r="A7177" t="s">
        <v>29</v>
      </c>
      <c r="B7177" t="s">
        <v>82</v>
      </c>
      <c r="C7177">
        <v>1185732</v>
      </c>
      <c r="D7177" s="9">
        <v>44486</v>
      </c>
      <c r="E7177" s="8" t="str">
        <f>TEXT(Table1[[#This Row],[Invoice Date]],"dd-mm-yyyy")</f>
        <v>17-10-2021</v>
      </c>
      <c r="F7177" s="1" t="str">
        <f t="shared" si="448"/>
        <v>October</v>
      </c>
      <c r="G7177" s="1" t="str">
        <f t="shared" si="449"/>
        <v>2021</v>
      </c>
      <c r="H7177" s="1" t="str">
        <f t="shared" si="450"/>
        <v>Sunday</v>
      </c>
      <c r="I7177" s="1" t="str">
        <f t="shared" si="451"/>
        <v>17</v>
      </c>
      <c r="J7177" t="s">
        <v>14</v>
      </c>
      <c r="K7177" t="s">
        <v>117</v>
      </c>
      <c r="L7177" t="s">
        <v>92</v>
      </c>
      <c r="M7177" t="s">
        <v>19</v>
      </c>
      <c r="N7177">
        <v>33</v>
      </c>
      <c r="O7177">
        <v>44</v>
      </c>
      <c r="P7177">
        <v>1452</v>
      </c>
      <c r="Q7177">
        <v>770</v>
      </c>
      <c r="R7177">
        <v>0.53</v>
      </c>
      <c r="S7177" t="s">
        <v>82</v>
      </c>
      <c r="T7177" t="str">
        <f>IF(Table1[[#This Row],[Units Sold]]&gt; 700,"High Units","low Units")</f>
        <v>low Units</v>
      </c>
      <c r="U7177">
        <f>SUM(Table1[[#This Row],[Operating Profit]])/SUM(Table1[Operating Profit])*100</f>
        <v>2.3183335606404191E-4</v>
      </c>
      <c r="V7177">
        <f>SUM(Table1[[#This Row],[Price per Unit]]*Table1[[#This Row],[Units Sold]])</f>
        <v>1452</v>
      </c>
      <c r="W7177">
        <f>SUM(Table1[[#This Row],[Total Sales]]-Table1[[#This Row],[Operating Profit]])</f>
        <v>682</v>
      </c>
      <c r="X7177">
        <f>SUM(Table1[[#This Row],[Total Sales]]-Table1[[#This Row],[Cost]])</f>
        <v>770</v>
      </c>
      <c r="Y7177">
        <f>SUM(Table1[[#This Row],[profit/loss]])/SUM(Table1[profit/loss])</f>
        <v>2.3183335606404192E-6</v>
      </c>
    </row>
    <row r="7178" spans="1:25" x14ac:dyDescent="0.3">
      <c r="A7178" t="s">
        <v>29</v>
      </c>
      <c r="B7178" t="s">
        <v>82</v>
      </c>
      <c r="C7178">
        <v>1185732</v>
      </c>
      <c r="D7178" s="9">
        <v>44486</v>
      </c>
      <c r="E7178" s="8" t="str">
        <f>TEXT(Table1[[#This Row],[Invoice Date]],"dd-mm-yyyy")</f>
        <v>17-10-2021</v>
      </c>
      <c r="F7178" s="1" t="str">
        <f t="shared" si="448"/>
        <v>October</v>
      </c>
      <c r="G7178" s="1" t="str">
        <f t="shared" si="449"/>
        <v>2021</v>
      </c>
      <c r="H7178" s="1" t="str">
        <f t="shared" si="450"/>
        <v>Sunday</v>
      </c>
      <c r="I7178" s="1" t="str">
        <f t="shared" si="451"/>
        <v>17</v>
      </c>
      <c r="J7178" t="s">
        <v>14</v>
      </c>
      <c r="K7178" t="s">
        <v>117</v>
      </c>
      <c r="L7178" t="s">
        <v>92</v>
      </c>
      <c r="M7178" t="s">
        <v>20</v>
      </c>
      <c r="N7178">
        <v>32</v>
      </c>
      <c r="O7178">
        <v>47</v>
      </c>
      <c r="P7178">
        <v>1504</v>
      </c>
      <c r="Q7178">
        <v>797</v>
      </c>
      <c r="R7178">
        <v>0.53</v>
      </c>
      <c r="S7178" t="s">
        <v>82</v>
      </c>
      <c r="T7178" t="str">
        <f>IF(Table1[[#This Row],[Units Sold]]&gt; 700,"High Units","low Units")</f>
        <v>low Units</v>
      </c>
      <c r="U7178">
        <f>SUM(Table1[[#This Row],[Operating Profit]])/SUM(Table1[Operating Profit])*100</f>
        <v>2.3996257764031349E-4</v>
      </c>
      <c r="V7178">
        <f>SUM(Table1[[#This Row],[Price per Unit]]*Table1[[#This Row],[Units Sold]])</f>
        <v>1504</v>
      </c>
      <c r="W7178">
        <f>SUM(Table1[[#This Row],[Total Sales]]-Table1[[#This Row],[Operating Profit]])</f>
        <v>707</v>
      </c>
      <c r="X7178">
        <f>SUM(Table1[[#This Row],[Total Sales]]-Table1[[#This Row],[Cost]])</f>
        <v>797</v>
      </c>
      <c r="Y7178">
        <f>SUM(Table1[[#This Row],[profit/loss]])/SUM(Table1[profit/loss])</f>
        <v>2.3996257764031349E-6</v>
      </c>
    </row>
    <row r="7179" spans="1:25" x14ac:dyDescent="0.3">
      <c r="A7179" t="s">
        <v>29</v>
      </c>
      <c r="B7179" t="s">
        <v>82</v>
      </c>
      <c r="C7179">
        <v>1185732</v>
      </c>
      <c r="D7179" s="9">
        <v>44486</v>
      </c>
      <c r="E7179" s="8" t="str">
        <f>TEXT(Table1[[#This Row],[Invoice Date]],"dd-mm-yyyy")</f>
        <v>17-10-2021</v>
      </c>
      <c r="F7179" s="1" t="str">
        <f t="shared" si="448"/>
        <v>October</v>
      </c>
      <c r="G7179" s="1" t="str">
        <f t="shared" si="449"/>
        <v>2021</v>
      </c>
      <c r="H7179" s="1" t="str">
        <f t="shared" si="450"/>
        <v>Sunday</v>
      </c>
      <c r="I7179" s="1" t="str">
        <f t="shared" si="451"/>
        <v>17</v>
      </c>
      <c r="J7179" t="s">
        <v>14</v>
      </c>
      <c r="K7179" t="s">
        <v>117</v>
      </c>
      <c r="L7179" t="s">
        <v>92</v>
      </c>
      <c r="M7179" t="s">
        <v>21</v>
      </c>
      <c r="N7179">
        <v>41</v>
      </c>
      <c r="O7179">
        <v>53</v>
      </c>
      <c r="P7179">
        <v>2173</v>
      </c>
      <c r="Q7179">
        <v>1195</v>
      </c>
      <c r="R7179">
        <v>0.55000000000000004</v>
      </c>
      <c r="S7179" t="s">
        <v>82</v>
      </c>
      <c r="T7179" t="str">
        <f>IF(Table1[[#This Row],[Units Sold]]&gt; 700,"High Units","low Units")</f>
        <v>low Units</v>
      </c>
      <c r="U7179">
        <f>SUM(Table1[[#This Row],[Operating Profit]])/SUM(Table1[Operating Profit])*100</f>
        <v>3.5979332532016893E-4</v>
      </c>
      <c r="V7179">
        <f>SUM(Table1[[#This Row],[Price per Unit]]*Table1[[#This Row],[Units Sold]])</f>
        <v>2173</v>
      </c>
      <c r="W7179">
        <f>SUM(Table1[[#This Row],[Total Sales]]-Table1[[#This Row],[Operating Profit]])</f>
        <v>978</v>
      </c>
      <c r="X7179">
        <f>SUM(Table1[[#This Row],[Total Sales]]-Table1[[#This Row],[Cost]])</f>
        <v>1195</v>
      </c>
      <c r="Y7179">
        <f>SUM(Table1[[#This Row],[profit/loss]])/SUM(Table1[profit/loss])</f>
        <v>3.5979332532016893E-6</v>
      </c>
    </row>
    <row r="7180" spans="1:25" x14ac:dyDescent="0.3">
      <c r="A7180" t="s">
        <v>13</v>
      </c>
      <c r="B7180" t="s">
        <v>82</v>
      </c>
      <c r="C7180">
        <v>1185732</v>
      </c>
      <c r="D7180" s="9">
        <v>44486</v>
      </c>
      <c r="E7180" s="8" t="str">
        <f>TEXT(Table1[[#This Row],[Invoice Date]],"dd-mm-yyyy")</f>
        <v>17-10-2021</v>
      </c>
      <c r="F7180" s="1" t="str">
        <f t="shared" si="448"/>
        <v>October</v>
      </c>
      <c r="G7180" s="1" t="str">
        <f t="shared" si="449"/>
        <v>2021</v>
      </c>
      <c r="H7180" s="1" t="str">
        <f t="shared" si="450"/>
        <v>Sunday</v>
      </c>
      <c r="I7180" s="1" t="str">
        <f t="shared" si="451"/>
        <v>17</v>
      </c>
      <c r="J7180" t="s">
        <v>14</v>
      </c>
      <c r="K7180" t="s">
        <v>117</v>
      </c>
      <c r="L7180" t="s">
        <v>92</v>
      </c>
      <c r="M7180" t="s">
        <v>22</v>
      </c>
      <c r="N7180">
        <v>47</v>
      </c>
      <c r="O7180">
        <v>84</v>
      </c>
      <c r="P7180">
        <v>3948</v>
      </c>
      <c r="Q7180">
        <v>1974</v>
      </c>
      <c r="R7180">
        <v>0.5</v>
      </c>
      <c r="S7180" t="s">
        <v>82</v>
      </c>
      <c r="T7180" t="str">
        <f>IF(Table1[[#This Row],[Units Sold]]&gt; 700,"High Units","low Units")</f>
        <v>low Units</v>
      </c>
      <c r="U7180">
        <f>SUM(Table1[[#This Row],[Operating Profit]])/SUM(Table1[Operating Profit])*100</f>
        <v>5.9433642190963472E-4</v>
      </c>
      <c r="V7180">
        <f>SUM(Table1[[#This Row],[Price per Unit]]*Table1[[#This Row],[Units Sold]])</f>
        <v>3948</v>
      </c>
      <c r="W7180">
        <f>SUM(Table1[[#This Row],[Total Sales]]-Table1[[#This Row],[Operating Profit]])</f>
        <v>1974</v>
      </c>
      <c r="X7180">
        <f>SUM(Table1[[#This Row],[Total Sales]]-Table1[[#This Row],[Cost]])</f>
        <v>1974</v>
      </c>
      <c r="Y7180">
        <f>SUM(Table1[[#This Row],[profit/loss]])/SUM(Table1[profit/loss])</f>
        <v>5.9433642190963471E-6</v>
      </c>
    </row>
    <row r="7181" spans="1:25" x14ac:dyDescent="0.3">
      <c r="A7181" t="s">
        <v>13</v>
      </c>
      <c r="B7181" t="s">
        <v>82</v>
      </c>
      <c r="C7181">
        <v>1185732</v>
      </c>
      <c r="D7181" s="9">
        <v>44517</v>
      </c>
      <c r="E7181" s="8" t="str">
        <f>TEXT(Table1[[#This Row],[Invoice Date]],"dd-mm-yyyy")</f>
        <v>17-11-2021</v>
      </c>
      <c r="F7181" s="1" t="str">
        <f t="shared" si="448"/>
        <v>November</v>
      </c>
      <c r="G7181" s="1" t="str">
        <f t="shared" si="449"/>
        <v>2021</v>
      </c>
      <c r="H7181" s="1" t="str">
        <f t="shared" si="450"/>
        <v>Wednesday</v>
      </c>
      <c r="I7181" s="1" t="str">
        <f t="shared" si="451"/>
        <v>17</v>
      </c>
      <c r="J7181" t="s">
        <v>14</v>
      </c>
      <c r="K7181" t="s">
        <v>117</v>
      </c>
      <c r="L7181" t="s">
        <v>92</v>
      </c>
      <c r="M7181" t="s">
        <v>16</v>
      </c>
      <c r="N7181">
        <v>44</v>
      </c>
      <c r="O7181">
        <v>117</v>
      </c>
      <c r="P7181">
        <v>5148</v>
      </c>
      <c r="Q7181">
        <v>2677</v>
      </c>
      <c r="R7181">
        <v>0.52</v>
      </c>
      <c r="S7181" t="s">
        <v>82</v>
      </c>
      <c r="T7181" t="str">
        <f>IF(Table1[[#This Row],[Units Sold]]&gt; 700,"High Units","low Units")</f>
        <v>low Units</v>
      </c>
      <c r="U7181">
        <f>SUM(Table1[[#This Row],[Operating Profit]])/SUM(Table1[Operating Profit])*100</f>
        <v>8.0599726517329904E-4</v>
      </c>
      <c r="V7181">
        <f>SUM(Table1[[#This Row],[Price per Unit]]*Table1[[#This Row],[Units Sold]])</f>
        <v>5148</v>
      </c>
      <c r="W7181">
        <f>SUM(Table1[[#This Row],[Total Sales]]-Table1[[#This Row],[Operating Profit]])</f>
        <v>2471</v>
      </c>
      <c r="X7181">
        <f>SUM(Table1[[#This Row],[Total Sales]]-Table1[[#This Row],[Cost]])</f>
        <v>2677</v>
      </c>
      <c r="Y7181">
        <f>SUM(Table1[[#This Row],[profit/loss]])/SUM(Table1[profit/loss])</f>
        <v>8.05997265173299E-6</v>
      </c>
    </row>
    <row r="7182" spans="1:25" x14ac:dyDescent="0.3">
      <c r="A7182" t="s">
        <v>13</v>
      </c>
      <c r="B7182" t="s">
        <v>82</v>
      </c>
      <c r="C7182">
        <v>1185732</v>
      </c>
      <c r="D7182" s="9">
        <v>44517</v>
      </c>
      <c r="E7182" s="8" t="str">
        <f>TEXT(Table1[[#This Row],[Invoice Date]],"dd-mm-yyyy")</f>
        <v>17-11-2021</v>
      </c>
      <c r="F7182" s="1" t="str">
        <f t="shared" si="448"/>
        <v>November</v>
      </c>
      <c r="G7182" s="1" t="str">
        <f t="shared" si="449"/>
        <v>2021</v>
      </c>
      <c r="H7182" s="1" t="str">
        <f t="shared" si="450"/>
        <v>Wednesday</v>
      </c>
      <c r="I7182" s="1" t="str">
        <f t="shared" si="451"/>
        <v>17</v>
      </c>
      <c r="J7182" t="s">
        <v>14</v>
      </c>
      <c r="K7182" t="s">
        <v>117</v>
      </c>
      <c r="L7182" t="s">
        <v>92</v>
      </c>
      <c r="M7182" t="s">
        <v>18</v>
      </c>
      <c r="N7182">
        <v>33</v>
      </c>
      <c r="O7182">
        <v>95</v>
      </c>
      <c r="P7182">
        <v>3135</v>
      </c>
      <c r="Q7182">
        <v>1662</v>
      </c>
      <c r="R7182">
        <v>0.53</v>
      </c>
      <c r="S7182" t="s">
        <v>82</v>
      </c>
      <c r="T7182" t="str">
        <f>IF(Table1[[#This Row],[Units Sold]]&gt; 700,"High Units","low Units")</f>
        <v>low Units</v>
      </c>
      <c r="U7182">
        <f>SUM(Table1[[#This Row],[Operating Profit]])/SUM(Table1[Operating Profit])*100</f>
        <v>5.0039875036160736E-4</v>
      </c>
      <c r="V7182">
        <f>SUM(Table1[[#This Row],[Price per Unit]]*Table1[[#This Row],[Units Sold]])</f>
        <v>3135</v>
      </c>
      <c r="W7182">
        <f>SUM(Table1[[#This Row],[Total Sales]]-Table1[[#This Row],[Operating Profit]])</f>
        <v>1473</v>
      </c>
      <c r="X7182">
        <f>SUM(Table1[[#This Row],[Total Sales]]-Table1[[#This Row],[Cost]])</f>
        <v>1662</v>
      </c>
      <c r="Y7182">
        <f>SUM(Table1[[#This Row],[profit/loss]])/SUM(Table1[profit/loss])</f>
        <v>5.0039875036160733E-6</v>
      </c>
    </row>
    <row r="7183" spans="1:25" x14ac:dyDescent="0.3">
      <c r="A7183" t="s">
        <v>13</v>
      </c>
      <c r="B7183" t="s">
        <v>82</v>
      </c>
      <c r="C7183">
        <v>1185732</v>
      </c>
      <c r="D7183" s="9">
        <v>44517</v>
      </c>
      <c r="E7183" s="8" t="str">
        <f>TEXT(Table1[[#This Row],[Invoice Date]],"dd-mm-yyyy")</f>
        <v>17-11-2021</v>
      </c>
      <c r="F7183" s="1" t="str">
        <f t="shared" si="448"/>
        <v>November</v>
      </c>
      <c r="G7183" s="1" t="str">
        <f t="shared" si="449"/>
        <v>2021</v>
      </c>
      <c r="H7183" s="1" t="str">
        <f t="shared" si="450"/>
        <v>Wednesday</v>
      </c>
      <c r="I7183" s="1" t="str">
        <f t="shared" si="451"/>
        <v>17</v>
      </c>
      <c r="J7183" t="s">
        <v>14</v>
      </c>
      <c r="K7183" t="s">
        <v>117</v>
      </c>
      <c r="L7183" t="s">
        <v>92</v>
      </c>
      <c r="M7183" t="s">
        <v>19</v>
      </c>
      <c r="N7183">
        <v>32</v>
      </c>
      <c r="O7183">
        <v>77</v>
      </c>
      <c r="P7183">
        <v>2464</v>
      </c>
      <c r="Q7183">
        <v>1232</v>
      </c>
      <c r="R7183">
        <v>0.5</v>
      </c>
      <c r="S7183" t="s">
        <v>82</v>
      </c>
      <c r="T7183" t="str">
        <f>IF(Table1[[#This Row],[Units Sold]]&gt; 700,"High Units","low Units")</f>
        <v>low Units</v>
      </c>
      <c r="U7183">
        <f>SUM(Table1[[#This Row],[Operating Profit]])/SUM(Table1[Operating Profit])*100</f>
        <v>3.7093336970246704E-4</v>
      </c>
      <c r="V7183">
        <f>SUM(Table1[[#This Row],[Price per Unit]]*Table1[[#This Row],[Units Sold]])</f>
        <v>2464</v>
      </c>
      <c r="W7183">
        <f>SUM(Table1[[#This Row],[Total Sales]]-Table1[[#This Row],[Operating Profit]])</f>
        <v>1232</v>
      </c>
      <c r="X7183">
        <f>SUM(Table1[[#This Row],[Total Sales]]-Table1[[#This Row],[Cost]])</f>
        <v>1232</v>
      </c>
      <c r="Y7183">
        <f>SUM(Table1[[#This Row],[profit/loss]])/SUM(Table1[profit/loss])</f>
        <v>3.7093336970246706E-6</v>
      </c>
    </row>
    <row r="7184" spans="1:25" x14ac:dyDescent="0.3">
      <c r="A7184" t="s">
        <v>13</v>
      </c>
      <c r="B7184" t="s">
        <v>82</v>
      </c>
      <c r="C7184">
        <v>1185732</v>
      </c>
      <c r="D7184" s="9">
        <v>44517</v>
      </c>
      <c r="E7184" s="8" t="str">
        <f>TEXT(Table1[[#This Row],[Invoice Date]],"dd-mm-yyyy")</f>
        <v>17-11-2021</v>
      </c>
      <c r="F7184" s="1" t="str">
        <f t="shared" si="448"/>
        <v>November</v>
      </c>
      <c r="G7184" s="1" t="str">
        <f t="shared" si="449"/>
        <v>2021</v>
      </c>
      <c r="H7184" s="1" t="str">
        <f t="shared" si="450"/>
        <v>Wednesday</v>
      </c>
      <c r="I7184" s="1" t="str">
        <f t="shared" si="451"/>
        <v>17</v>
      </c>
      <c r="J7184" t="s">
        <v>14</v>
      </c>
      <c r="K7184" t="s">
        <v>117</v>
      </c>
      <c r="L7184" t="s">
        <v>92</v>
      </c>
      <c r="M7184" t="s">
        <v>20</v>
      </c>
      <c r="N7184">
        <v>38</v>
      </c>
      <c r="O7184">
        <v>91</v>
      </c>
      <c r="P7184">
        <v>3458</v>
      </c>
      <c r="Q7184">
        <v>1902</v>
      </c>
      <c r="R7184">
        <v>0.55000000000000004</v>
      </c>
      <c r="S7184" t="s">
        <v>82</v>
      </c>
      <c r="T7184" t="str">
        <f>IF(Table1[[#This Row],[Units Sold]]&gt; 700,"High Units","low Units")</f>
        <v>low Units</v>
      </c>
      <c r="U7184">
        <f>SUM(Table1[[#This Row],[Operating Profit]])/SUM(Table1[Operating Profit])*100</f>
        <v>5.7265849770624382E-4</v>
      </c>
      <c r="V7184">
        <f>SUM(Table1[[#This Row],[Price per Unit]]*Table1[[#This Row],[Units Sold]])</f>
        <v>3458</v>
      </c>
      <c r="W7184">
        <f>SUM(Table1[[#This Row],[Total Sales]]-Table1[[#This Row],[Operating Profit]])</f>
        <v>1556</v>
      </c>
      <c r="X7184">
        <f>SUM(Table1[[#This Row],[Total Sales]]-Table1[[#This Row],[Cost]])</f>
        <v>1902</v>
      </c>
      <c r="Y7184">
        <f>SUM(Table1[[#This Row],[profit/loss]])/SUM(Table1[profit/loss])</f>
        <v>5.7265849770624377E-6</v>
      </c>
    </row>
    <row r="7185" spans="1:25" x14ac:dyDescent="0.3">
      <c r="A7185" t="s">
        <v>13</v>
      </c>
      <c r="B7185" t="s">
        <v>82</v>
      </c>
      <c r="C7185">
        <v>1185732</v>
      </c>
      <c r="D7185" s="9">
        <v>44517</v>
      </c>
      <c r="E7185" s="8" t="str">
        <f>TEXT(Table1[[#This Row],[Invoice Date]],"dd-mm-yyyy")</f>
        <v>17-11-2021</v>
      </c>
      <c r="F7185" s="1" t="str">
        <f t="shared" si="448"/>
        <v>November</v>
      </c>
      <c r="G7185" s="1" t="str">
        <f t="shared" si="449"/>
        <v>2021</v>
      </c>
      <c r="H7185" s="1" t="str">
        <f t="shared" si="450"/>
        <v>Wednesday</v>
      </c>
      <c r="I7185" s="1" t="str">
        <f t="shared" si="451"/>
        <v>17</v>
      </c>
      <c r="J7185" t="s">
        <v>14</v>
      </c>
      <c r="K7185" t="s">
        <v>117</v>
      </c>
      <c r="L7185" t="s">
        <v>92</v>
      </c>
      <c r="M7185" t="s">
        <v>21</v>
      </c>
      <c r="N7185">
        <v>62</v>
      </c>
      <c r="O7185">
        <v>78</v>
      </c>
      <c r="P7185">
        <v>4836</v>
      </c>
      <c r="Q7185">
        <v>2563</v>
      </c>
      <c r="R7185">
        <v>0.53</v>
      </c>
      <c r="S7185" t="s">
        <v>82</v>
      </c>
      <c r="T7185" t="str">
        <f>IF(Table1[[#This Row],[Units Sold]]&gt; 700,"High Units","low Units")</f>
        <v>low Units</v>
      </c>
      <c r="U7185">
        <f>SUM(Table1[[#This Row],[Operating Profit]])/SUM(Table1[Operating Profit])*100</f>
        <v>7.7167388518459669E-4</v>
      </c>
      <c r="V7185">
        <f>SUM(Table1[[#This Row],[Price per Unit]]*Table1[[#This Row],[Units Sold]])</f>
        <v>4836</v>
      </c>
      <c r="W7185">
        <f>SUM(Table1[[#This Row],[Total Sales]]-Table1[[#This Row],[Operating Profit]])</f>
        <v>2273</v>
      </c>
      <c r="X7185">
        <f>SUM(Table1[[#This Row],[Total Sales]]-Table1[[#This Row],[Cost]])</f>
        <v>2563</v>
      </c>
      <c r="Y7185">
        <f>SUM(Table1[[#This Row],[profit/loss]])/SUM(Table1[profit/loss])</f>
        <v>7.7167388518459671E-6</v>
      </c>
    </row>
    <row r="7186" spans="1:25" x14ac:dyDescent="0.3">
      <c r="A7186" t="s">
        <v>13</v>
      </c>
      <c r="B7186" t="s">
        <v>82</v>
      </c>
      <c r="C7186">
        <v>1185732</v>
      </c>
      <c r="D7186" s="9">
        <v>44517</v>
      </c>
      <c r="E7186" s="8" t="str">
        <f>TEXT(Table1[[#This Row],[Invoice Date]],"dd-mm-yyyy")</f>
        <v>17-11-2021</v>
      </c>
      <c r="F7186" s="1" t="str">
        <f t="shared" si="448"/>
        <v>November</v>
      </c>
      <c r="G7186" s="1" t="str">
        <f t="shared" si="449"/>
        <v>2021</v>
      </c>
      <c r="H7186" s="1" t="str">
        <f t="shared" si="450"/>
        <v>Wednesday</v>
      </c>
      <c r="I7186" s="1" t="str">
        <f t="shared" si="451"/>
        <v>17</v>
      </c>
      <c r="J7186" t="s">
        <v>14</v>
      </c>
      <c r="K7186" t="s">
        <v>117</v>
      </c>
      <c r="L7186" t="s">
        <v>92</v>
      </c>
      <c r="M7186" t="s">
        <v>22</v>
      </c>
      <c r="N7186">
        <v>64</v>
      </c>
      <c r="O7186">
        <v>100</v>
      </c>
      <c r="P7186">
        <v>6400</v>
      </c>
      <c r="Q7186">
        <v>3264</v>
      </c>
      <c r="R7186">
        <v>0.51</v>
      </c>
      <c r="S7186" t="s">
        <v>82</v>
      </c>
      <c r="T7186" t="str">
        <f>IF(Table1[[#This Row],[Units Sold]]&gt; 700,"High Units","low Units")</f>
        <v>low Units</v>
      </c>
      <c r="U7186">
        <f>SUM(Table1[[#This Row],[Operating Profit]])/SUM(Table1[Operating Profit])*100</f>
        <v>9.8273256388705559E-4</v>
      </c>
      <c r="V7186">
        <f>SUM(Table1[[#This Row],[Price per Unit]]*Table1[[#This Row],[Units Sold]])</f>
        <v>6400</v>
      </c>
      <c r="W7186">
        <f>SUM(Table1[[#This Row],[Total Sales]]-Table1[[#This Row],[Operating Profit]])</f>
        <v>3136</v>
      </c>
      <c r="X7186">
        <f>SUM(Table1[[#This Row],[Total Sales]]-Table1[[#This Row],[Cost]])</f>
        <v>3264</v>
      </c>
      <c r="Y7186">
        <f>SUM(Table1[[#This Row],[profit/loss]])/SUM(Table1[profit/loss])</f>
        <v>9.827325638870555E-6</v>
      </c>
    </row>
    <row r="7187" spans="1:25" x14ac:dyDescent="0.3">
      <c r="A7187" t="s">
        <v>13</v>
      </c>
      <c r="B7187" t="s">
        <v>82</v>
      </c>
      <c r="C7187">
        <v>1185732</v>
      </c>
      <c r="D7187" s="9">
        <v>44546</v>
      </c>
      <c r="E7187" s="8" t="str">
        <f>TEXT(Table1[[#This Row],[Invoice Date]],"dd-mm-yyyy")</f>
        <v>16-12-2021</v>
      </c>
      <c r="F7187" s="1" t="str">
        <f t="shared" si="448"/>
        <v>December</v>
      </c>
      <c r="G7187" s="1" t="str">
        <f t="shared" si="449"/>
        <v>2021</v>
      </c>
      <c r="H7187" s="1" t="str">
        <f t="shared" si="450"/>
        <v>Thursday</v>
      </c>
      <c r="I7187" s="1" t="str">
        <f t="shared" si="451"/>
        <v>16</v>
      </c>
      <c r="J7187" t="s">
        <v>14</v>
      </c>
      <c r="K7187" t="s">
        <v>117</v>
      </c>
      <c r="L7187" t="s">
        <v>92</v>
      </c>
      <c r="M7187" t="s">
        <v>16</v>
      </c>
      <c r="N7187">
        <v>60</v>
      </c>
      <c r="O7187">
        <v>176</v>
      </c>
      <c r="P7187">
        <v>10560</v>
      </c>
      <c r="Q7187">
        <v>5491</v>
      </c>
      <c r="R7187">
        <v>0.52</v>
      </c>
      <c r="S7187" t="s">
        <v>82</v>
      </c>
      <c r="T7187" t="str">
        <f>IF(Table1[[#This Row],[Units Sold]]&gt; 700,"High Units","low Units")</f>
        <v>low Units</v>
      </c>
      <c r="U7187">
        <f>SUM(Table1[[#This Row],[Operating Profit]])/SUM(Table1[Operating Profit])*100</f>
        <v>1.6532428027891614E-3</v>
      </c>
      <c r="V7187">
        <f>SUM(Table1[[#This Row],[Price per Unit]]*Table1[[#This Row],[Units Sold]])</f>
        <v>10560</v>
      </c>
      <c r="W7187">
        <f>SUM(Table1[[#This Row],[Total Sales]]-Table1[[#This Row],[Operating Profit]])</f>
        <v>5069</v>
      </c>
      <c r="X7187">
        <f>SUM(Table1[[#This Row],[Total Sales]]-Table1[[#This Row],[Cost]])</f>
        <v>5491</v>
      </c>
      <c r="Y7187">
        <f>SUM(Table1[[#This Row],[profit/loss]])/SUM(Table1[profit/loss])</f>
        <v>1.6532428027891614E-5</v>
      </c>
    </row>
    <row r="7188" spans="1:25" x14ac:dyDescent="0.3">
      <c r="A7188" t="s">
        <v>13</v>
      </c>
      <c r="B7188" t="s">
        <v>82</v>
      </c>
      <c r="C7188">
        <v>1185732</v>
      </c>
      <c r="D7188" s="9">
        <v>44546</v>
      </c>
      <c r="E7188" s="8" t="str">
        <f>TEXT(Table1[[#This Row],[Invoice Date]],"dd-mm-yyyy")</f>
        <v>16-12-2021</v>
      </c>
      <c r="F7188" s="1" t="str">
        <f t="shared" si="448"/>
        <v>December</v>
      </c>
      <c r="G7188" s="1" t="str">
        <f t="shared" si="449"/>
        <v>2021</v>
      </c>
      <c r="H7188" s="1" t="str">
        <f t="shared" si="450"/>
        <v>Thursday</v>
      </c>
      <c r="I7188" s="1" t="str">
        <f t="shared" si="451"/>
        <v>16</v>
      </c>
      <c r="J7188" t="s">
        <v>14</v>
      </c>
      <c r="K7188" t="s">
        <v>117</v>
      </c>
      <c r="L7188" t="s">
        <v>92</v>
      </c>
      <c r="M7188" t="s">
        <v>18</v>
      </c>
      <c r="N7188">
        <v>52</v>
      </c>
      <c r="O7188">
        <v>135</v>
      </c>
      <c r="P7188">
        <v>7020</v>
      </c>
      <c r="Q7188">
        <v>3650</v>
      </c>
      <c r="R7188">
        <v>0.52</v>
      </c>
      <c r="S7188" t="s">
        <v>82</v>
      </c>
      <c r="T7188" t="str">
        <f>IF(Table1[[#This Row],[Units Sold]]&gt; 700,"High Units","low Units")</f>
        <v>low Units</v>
      </c>
      <c r="U7188">
        <f>SUM(Table1[[#This Row],[Operating Profit]])/SUM(Table1[Operating Profit])*100</f>
        <v>1.0989503241996791E-3</v>
      </c>
      <c r="V7188">
        <f>SUM(Table1[[#This Row],[Price per Unit]]*Table1[[#This Row],[Units Sold]])</f>
        <v>7020</v>
      </c>
      <c r="W7188">
        <f>SUM(Table1[[#This Row],[Total Sales]]-Table1[[#This Row],[Operating Profit]])</f>
        <v>3370</v>
      </c>
      <c r="X7188">
        <f>SUM(Table1[[#This Row],[Total Sales]]-Table1[[#This Row],[Cost]])</f>
        <v>3650</v>
      </c>
      <c r="Y7188">
        <f>SUM(Table1[[#This Row],[profit/loss]])/SUM(Table1[profit/loss])</f>
        <v>1.0989503241996792E-5</v>
      </c>
    </row>
    <row r="7189" spans="1:25" x14ac:dyDescent="0.3">
      <c r="A7189" t="s">
        <v>29</v>
      </c>
      <c r="B7189" t="s">
        <v>82</v>
      </c>
      <c r="C7189">
        <v>1185732</v>
      </c>
      <c r="D7189" s="9">
        <v>44546</v>
      </c>
      <c r="E7189" s="8" t="str">
        <f>TEXT(Table1[[#This Row],[Invoice Date]],"dd-mm-yyyy")</f>
        <v>16-12-2021</v>
      </c>
      <c r="F7189" s="1" t="str">
        <f t="shared" si="448"/>
        <v>December</v>
      </c>
      <c r="G7189" s="1" t="str">
        <f t="shared" si="449"/>
        <v>2021</v>
      </c>
      <c r="H7189" s="1" t="str">
        <f t="shared" si="450"/>
        <v>Thursday</v>
      </c>
      <c r="I7189" s="1" t="str">
        <f t="shared" si="451"/>
        <v>16</v>
      </c>
      <c r="J7189" t="s">
        <v>14</v>
      </c>
      <c r="K7189" t="s">
        <v>117</v>
      </c>
      <c r="L7189" t="s">
        <v>92</v>
      </c>
      <c r="M7189" t="s">
        <v>19</v>
      </c>
      <c r="N7189">
        <v>50</v>
      </c>
      <c r="O7189">
        <v>112</v>
      </c>
      <c r="P7189">
        <v>5600</v>
      </c>
      <c r="Q7189">
        <v>2968</v>
      </c>
      <c r="R7189">
        <v>0.53</v>
      </c>
      <c r="S7189" t="s">
        <v>82</v>
      </c>
      <c r="T7189" t="str">
        <f>IF(Table1[[#This Row],[Units Sold]]&gt; 700,"High Units","low Units")</f>
        <v>low Units</v>
      </c>
      <c r="U7189">
        <f>SUM(Table1[[#This Row],[Operating Profit]])/SUM(Table1[Operating Profit])*100</f>
        <v>8.9361220882867062E-4</v>
      </c>
      <c r="V7189">
        <f>SUM(Table1[[#This Row],[Price per Unit]]*Table1[[#This Row],[Units Sold]])</f>
        <v>5600</v>
      </c>
      <c r="W7189">
        <f>SUM(Table1[[#This Row],[Total Sales]]-Table1[[#This Row],[Operating Profit]])</f>
        <v>2632</v>
      </c>
      <c r="X7189">
        <f>SUM(Table1[[#This Row],[Total Sales]]-Table1[[#This Row],[Cost]])</f>
        <v>2968</v>
      </c>
      <c r="Y7189">
        <f>SUM(Table1[[#This Row],[profit/loss]])/SUM(Table1[profit/loss])</f>
        <v>8.9361220882867058E-6</v>
      </c>
    </row>
    <row r="7190" spans="1:25" x14ac:dyDescent="0.3">
      <c r="A7190" t="s">
        <v>13</v>
      </c>
      <c r="B7190" t="s">
        <v>82</v>
      </c>
      <c r="C7190">
        <v>1185732</v>
      </c>
      <c r="D7190" s="9">
        <v>44546</v>
      </c>
      <c r="E7190" s="8" t="str">
        <f>TEXT(Table1[[#This Row],[Invoice Date]],"dd-mm-yyyy")</f>
        <v>16-12-2021</v>
      </c>
      <c r="F7190" s="1" t="str">
        <f t="shared" si="448"/>
        <v>December</v>
      </c>
      <c r="G7190" s="1" t="str">
        <f t="shared" si="449"/>
        <v>2021</v>
      </c>
      <c r="H7190" s="1" t="str">
        <f t="shared" si="450"/>
        <v>Thursday</v>
      </c>
      <c r="I7190" s="1" t="str">
        <f t="shared" si="451"/>
        <v>16</v>
      </c>
      <c r="J7190" t="s">
        <v>14</v>
      </c>
      <c r="K7190" t="s">
        <v>117</v>
      </c>
      <c r="L7190" t="s">
        <v>92</v>
      </c>
      <c r="M7190" t="s">
        <v>20</v>
      </c>
      <c r="N7190">
        <v>53</v>
      </c>
      <c r="O7190">
        <v>102</v>
      </c>
      <c r="P7190">
        <v>5406</v>
      </c>
      <c r="Q7190">
        <v>2757</v>
      </c>
      <c r="R7190">
        <v>0.51</v>
      </c>
      <c r="S7190" t="s">
        <v>82</v>
      </c>
      <c r="T7190" t="str">
        <f>IF(Table1[[#This Row],[Units Sold]]&gt; 700,"High Units","low Units")</f>
        <v>low Units</v>
      </c>
      <c r="U7190">
        <f>SUM(Table1[[#This Row],[Operating Profit]])/SUM(Table1[Operating Profit])*100</f>
        <v>8.3008384762151108E-4</v>
      </c>
      <c r="V7190">
        <f>SUM(Table1[[#This Row],[Price per Unit]]*Table1[[#This Row],[Units Sold]])</f>
        <v>5406</v>
      </c>
      <c r="W7190">
        <f>SUM(Table1[[#This Row],[Total Sales]]-Table1[[#This Row],[Operating Profit]])</f>
        <v>2649</v>
      </c>
      <c r="X7190">
        <f>SUM(Table1[[#This Row],[Total Sales]]-Table1[[#This Row],[Cost]])</f>
        <v>2757</v>
      </c>
      <c r="Y7190">
        <f>SUM(Table1[[#This Row],[profit/loss]])/SUM(Table1[profit/loss])</f>
        <v>8.3008384762151104E-6</v>
      </c>
    </row>
    <row r="7191" spans="1:25" x14ac:dyDescent="0.3">
      <c r="A7191" t="s">
        <v>13</v>
      </c>
      <c r="B7191" t="s">
        <v>82</v>
      </c>
      <c r="C7191">
        <v>1185732</v>
      </c>
      <c r="D7191" s="9">
        <v>44546</v>
      </c>
      <c r="E7191" s="8" t="str">
        <f>TEXT(Table1[[#This Row],[Invoice Date]],"dd-mm-yyyy")</f>
        <v>16-12-2021</v>
      </c>
      <c r="F7191" s="1" t="str">
        <f t="shared" si="448"/>
        <v>December</v>
      </c>
      <c r="G7191" s="1" t="str">
        <f t="shared" si="449"/>
        <v>2021</v>
      </c>
      <c r="H7191" s="1" t="str">
        <f t="shared" si="450"/>
        <v>Thursday</v>
      </c>
      <c r="I7191" s="1" t="str">
        <f t="shared" si="451"/>
        <v>16</v>
      </c>
      <c r="J7191" t="s">
        <v>14</v>
      </c>
      <c r="K7191" t="s">
        <v>117</v>
      </c>
      <c r="L7191" t="s">
        <v>92</v>
      </c>
      <c r="M7191" t="s">
        <v>21</v>
      </c>
      <c r="N7191">
        <v>61</v>
      </c>
      <c r="O7191">
        <v>95</v>
      </c>
      <c r="P7191">
        <v>5795</v>
      </c>
      <c r="Q7191">
        <v>2898</v>
      </c>
      <c r="R7191">
        <v>0.5</v>
      </c>
      <c r="S7191" t="s">
        <v>82</v>
      </c>
      <c r="T7191" t="str">
        <f>IF(Table1[[#This Row],[Units Sold]]&gt; 700,"High Units","low Units")</f>
        <v>low Units</v>
      </c>
      <c r="U7191">
        <f>SUM(Table1[[#This Row],[Operating Profit]])/SUM(Table1[Operating Profit])*100</f>
        <v>8.7253644918648503E-4</v>
      </c>
      <c r="V7191">
        <f>SUM(Table1[[#This Row],[Price per Unit]]*Table1[[#This Row],[Units Sold]])</f>
        <v>5795</v>
      </c>
      <c r="W7191">
        <f>SUM(Table1[[#This Row],[Total Sales]]-Table1[[#This Row],[Operating Profit]])</f>
        <v>2897</v>
      </c>
      <c r="X7191">
        <f>SUM(Table1[[#This Row],[Total Sales]]-Table1[[#This Row],[Cost]])</f>
        <v>2898</v>
      </c>
      <c r="Y7191">
        <f>SUM(Table1[[#This Row],[profit/loss]])/SUM(Table1[profit/loss])</f>
        <v>8.7253644918648507E-6</v>
      </c>
    </row>
    <row r="7192" spans="1:25" x14ac:dyDescent="0.3">
      <c r="A7192" t="s">
        <v>13</v>
      </c>
      <c r="B7192" t="s">
        <v>82</v>
      </c>
      <c r="C7192">
        <v>1185732</v>
      </c>
      <c r="D7192" s="9">
        <v>44546</v>
      </c>
      <c r="E7192" s="8" t="str">
        <f>TEXT(Table1[[#This Row],[Invoice Date]],"dd-mm-yyyy")</f>
        <v>16-12-2021</v>
      </c>
      <c r="F7192" s="1" t="str">
        <f t="shared" si="448"/>
        <v>December</v>
      </c>
      <c r="G7192" s="1" t="str">
        <f t="shared" si="449"/>
        <v>2021</v>
      </c>
      <c r="H7192" s="1" t="str">
        <f t="shared" si="450"/>
        <v>Thursday</v>
      </c>
      <c r="I7192" s="1" t="str">
        <f t="shared" si="451"/>
        <v>16</v>
      </c>
      <c r="J7192" t="s">
        <v>14</v>
      </c>
      <c r="K7192" t="s">
        <v>117</v>
      </c>
      <c r="L7192" t="s">
        <v>92</v>
      </c>
      <c r="M7192" t="s">
        <v>22</v>
      </c>
      <c r="N7192">
        <v>68</v>
      </c>
      <c r="O7192">
        <v>122</v>
      </c>
      <c r="P7192">
        <v>8296</v>
      </c>
      <c r="Q7192">
        <v>4563</v>
      </c>
      <c r="R7192">
        <v>0.55000000000000004</v>
      </c>
      <c r="S7192" t="s">
        <v>82</v>
      </c>
      <c r="T7192" t="str">
        <f>IF(Table1[[#This Row],[Units Sold]]&gt; 700,"High Units","low Units")</f>
        <v>low Units</v>
      </c>
      <c r="U7192">
        <f>SUM(Table1[[#This Row],[Operating Profit]])/SUM(Table1[Operating Profit])*100</f>
        <v>1.3738384463899004E-3</v>
      </c>
      <c r="V7192">
        <f>SUM(Table1[[#This Row],[Price per Unit]]*Table1[[#This Row],[Units Sold]])</f>
        <v>8296</v>
      </c>
      <c r="W7192">
        <f>SUM(Table1[[#This Row],[Total Sales]]-Table1[[#This Row],[Operating Profit]])</f>
        <v>3733</v>
      </c>
      <c r="X7192">
        <f>SUM(Table1[[#This Row],[Total Sales]]-Table1[[#This Row],[Cost]])</f>
        <v>4563</v>
      </c>
      <c r="Y7192">
        <f>SUM(Table1[[#This Row],[profit/loss]])/SUM(Table1[profit/loss])</f>
        <v>1.3738384463899003E-5</v>
      </c>
    </row>
    <row r="7193" spans="1:25" x14ac:dyDescent="0.3">
      <c r="A7193" t="s">
        <v>13</v>
      </c>
      <c r="B7193" t="s">
        <v>82</v>
      </c>
      <c r="C7193">
        <v>1185732</v>
      </c>
      <c r="D7193" s="9">
        <v>44220</v>
      </c>
      <c r="E7193" s="8" t="str">
        <f>TEXT(Table1[[#This Row],[Invoice Date]],"dd-mm-yyyy")</f>
        <v>24-01-2021</v>
      </c>
      <c r="F7193" s="1" t="str">
        <f t="shared" si="448"/>
        <v>January</v>
      </c>
      <c r="G7193" s="1" t="str">
        <f t="shared" si="449"/>
        <v>2021</v>
      </c>
      <c r="H7193" s="1" t="str">
        <f t="shared" si="450"/>
        <v>Sunday</v>
      </c>
      <c r="I7193" s="1" t="str">
        <f t="shared" si="451"/>
        <v>24</v>
      </c>
      <c r="J7193" t="s">
        <v>14</v>
      </c>
      <c r="K7193" t="s">
        <v>117</v>
      </c>
      <c r="L7193" t="s">
        <v>92</v>
      </c>
      <c r="M7193" t="s">
        <v>16</v>
      </c>
      <c r="N7193">
        <v>33</v>
      </c>
      <c r="O7193">
        <v>106</v>
      </c>
      <c r="P7193">
        <v>3498</v>
      </c>
      <c r="Q7193">
        <v>1749</v>
      </c>
      <c r="R7193">
        <v>0.5</v>
      </c>
      <c r="S7193" t="s">
        <v>82</v>
      </c>
      <c r="T7193" t="str">
        <f>IF(Table1[[#This Row],[Units Sold]]&gt; 700,"High Units","low Units")</f>
        <v>low Units</v>
      </c>
      <c r="U7193">
        <f>SUM(Table1[[#This Row],[Operating Profit]])/SUM(Table1[Operating Profit])*100</f>
        <v>5.26592908774038E-4</v>
      </c>
      <c r="V7193">
        <f>SUM(Table1[[#This Row],[Price per Unit]]*Table1[[#This Row],[Units Sold]])</f>
        <v>3498</v>
      </c>
      <c r="W7193">
        <f>SUM(Table1[[#This Row],[Total Sales]]-Table1[[#This Row],[Operating Profit]])</f>
        <v>1749</v>
      </c>
      <c r="X7193">
        <f>SUM(Table1[[#This Row],[Total Sales]]-Table1[[#This Row],[Cost]])</f>
        <v>1749</v>
      </c>
      <c r="Y7193">
        <f>SUM(Table1[[#This Row],[profit/loss]])/SUM(Table1[profit/loss])</f>
        <v>5.2659290877403805E-6</v>
      </c>
    </row>
    <row r="7194" spans="1:25" x14ac:dyDescent="0.3">
      <c r="A7194" t="s">
        <v>13</v>
      </c>
      <c r="B7194" t="s">
        <v>82</v>
      </c>
      <c r="C7194">
        <v>1185732</v>
      </c>
      <c r="D7194" s="9">
        <v>44220</v>
      </c>
      <c r="E7194" s="8" t="str">
        <f>TEXT(Table1[[#This Row],[Invoice Date]],"dd-mm-yyyy")</f>
        <v>24-01-2021</v>
      </c>
      <c r="F7194" s="1" t="str">
        <f t="shared" si="448"/>
        <v>January</v>
      </c>
      <c r="G7194" s="1" t="str">
        <f t="shared" si="449"/>
        <v>2021</v>
      </c>
      <c r="H7194" s="1" t="str">
        <f t="shared" si="450"/>
        <v>Sunday</v>
      </c>
      <c r="I7194" s="1" t="str">
        <f t="shared" si="451"/>
        <v>24</v>
      </c>
      <c r="J7194" t="s">
        <v>14</v>
      </c>
      <c r="K7194" t="s">
        <v>117</v>
      </c>
      <c r="L7194" t="s">
        <v>92</v>
      </c>
      <c r="M7194" t="s">
        <v>18</v>
      </c>
      <c r="N7194">
        <v>34</v>
      </c>
      <c r="O7194">
        <v>68</v>
      </c>
      <c r="P7194">
        <v>2312</v>
      </c>
      <c r="Q7194">
        <v>1087</v>
      </c>
      <c r="R7194">
        <v>0.47</v>
      </c>
      <c r="S7194" t="s">
        <v>82</v>
      </c>
      <c r="T7194" t="str">
        <f>IF(Table1[[#This Row],[Units Sold]]&gt; 700,"High Units","low Units")</f>
        <v>low Units</v>
      </c>
      <c r="U7194">
        <f>SUM(Table1[[#This Row],[Operating Profit]])/SUM(Table1[Operating Profit])*100</f>
        <v>3.2727643901508252E-4</v>
      </c>
      <c r="V7194">
        <f>SUM(Table1[[#This Row],[Price per Unit]]*Table1[[#This Row],[Units Sold]])</f>
        <v>2312</v>
      </c>
      <c r="W7194">
        <f>SUM(Table1[[#This Row],[Total Sales]]-Table1[[#This Row],[Operating Profit]])</f>
        <v>1225</v>
      </c>
      <c r="X7194">
        <f>SUM(Table1[[#This Row],[Total Sales]]-Table1[[#This Row],[Cost]])</f>
        <v>1087</v>
      </c>
      <c r="Y7194">
        <f>SUM(Table1[[#This Row],[profit/loss]])/SUM(Table1[profit/loss])</f>
        <v>3.2727643901508253E-6</v>
      </c>
    </row>
    <row r="7195" spans="1:25" x14ac:dyDescent="0.3">
      <c r="A7195" t="s">
        <v>13</v>
      </c>
      <c r="B7195" t="s">
        <v>82</v>
      </c>
      <c r="C7195">
        <v>1185732</v>
      </c>
      <c r="D7195" s="9">
        <v>44220</v>
      </c>
      <c r="E7195" s="8" t="str">
        <f>TEXT(Table1[[#This Row],[Invoice Date]],"dd-mm-yyyy")</f>
        <v>24-01-2021</v>
      </c>
      <c r="F7195" s="1" t="str">
        <f t="shared" si="448"/>
        <v>January</v>
      </c>
      <c r="G7195" s="1" t="str">
        <f t="shared" si="449"/>
        <v>2021</v>
      </c>
      <c r="H7195" s="1" t="str">
        <f t="shared" si="450"/>
        <v>Sunday</v>
      </c>
      <c r="I7195" s="1" t="str">
        <f t="shared" si="451"/>
        <v>24</v>
      </c>
      <c r="J7195" t="s">
        <v>14</v>
      </c>
      <c r="K7195" t="s">
        <v>117</v>
      </c>
      <c r="L7195" t="s">
        <v>92</v>
      </c>
      <c r="M7195" t="s">
        <v>19</v>
      </c>
      <c r="N7195">
        <v>24</v>
      </c>
      <c r="O7195">
        <v>63</v>
      </c>
      <c r="P7195">
        <v>1512</v>
      </c>
      <c r="Q7195">
        <v>696</v>
      </c>
      <c r="R7195">
        <v>0.46</v>
      </c>
      <c r="S7195" t="s">
        <v>82</v>
      </c>
      <c r="T7195" t="str">
        <f>IF(Table1[[#This Row],[Units Sold]]&gt; 700,"High Units","low Units")</f>
        <v>low Units</v>
      </c>
      <c r="U7195">
        <f>SUM(Table1[[#This Row],[Operating Profit]])/SUM(Table1[Operating Profit])*100</f>
        <v>2.095532672994457E-4</v>
      </c>
      <c r="V7195">
        <f>SUM(Table1[[#This Row],[Price per Unit]]*Table1[[#This Row],[Units Sold]])</f>
        <v>1512</v>
      </c>
      <c r="W7195">
        <f>SUM(Table1[[#This Row],[Total Sales]]-Table1[[#This Row],[Operating Profit]])</f>
        <v>816</v>
      </c>
      <c r="X7195">
        <f>SUM(Table1[[#This Row],[Total Sales]]-Table1[[#This Row],[Cost]])</f>
        <v>696</v>
      </c>
      <c r="Y7195">
        <f>SUM(Table1[[#This Row],[profit/loss]])/SUM(Table1[profit/loss])</f>
        <v>2.0955326729944569E-6</v>
      </c>
    </row>
    <row r="7196" spans="1:25" x14ac:dyDescent="0.3">
      <c r="A7196" t="s">
        <v>13</v>
      </c>
      <c r="B7196" t="s">
        <v>82</v>
      </c>
      <c r="C7196">
        <v>1185732</v>
      </c>
      <c r="D7196" s="9">
        <v>44220</v>
      </c>
      <c r="E7196" s="8" t="str">
        <f>TEXT(Table1[[#This Row],[Invoice Date]],"dd-mm-yyyy")</f>
        <v>24-01-2021</v>
      </c>
      <c r="F7196" s="1" t="str">
        <f t="shared" si="448"/>
        <v>January</v>
      </c>
      <c r="G7196" s="1" t="str">
        <f t="shared" si="449"/>
        <v>2021</v>
      </c>
      <c r="H7196" s="1" t="str">
        <f t="shared" si="450"/>
        <v>Sunday</v>
      </c>
      <c r="I7196" s="1" t="str">
        <f t="shared" si="451"/>
        <v>24</v>
      </c>
      <c r="J7196" t="s">
        <v>14</v>
      </c>
      <c r="K7196" t="s">
        <v>117</v>
      </c>
      <c r="L7196" t="s">
        <v>92</v>
      </c>
      <c r="M7196" t="s">
        <v>20</v>
      </c>
      <c r="N7196">
        <v>28</v>
      </c>
      <c r="O7196">
        <v>20</v>
      </c>
      <c r="P7196">
        <v>560</v>
      </c>
      <c r="Q7196">
        <v>280</v>
      </c>
      <c r="R7196">
        <v>0.5</v>
      </c>
      <c r="S7196" t="s">
        <v>82</v>
      </c>
      <c r="T7196" t="str">
        <f>IF(Table1[[#This Row],[Units Sold]]&gt; 700,"High Units","low Units")</f>
        <v>low Units</v>
      </c>
      <c r="U7196">
        <f>SUM(Table1[[#This Row],[Operating Profit]])/SUM(Table1[Operating Profit])*100</f>
        <v>8.4303038568742515E-5</v>
      </c>
      <c r="V7196">
        <f>SUM(Table1[[#This Row],[Price per Unit]]*Table1[[#This Row],[Units Sold]])</f>
        <v>560</v>
      </c>
      <c r="W7196">
        <f>SUM(Table1[[#This Row],[Total Sales]]-Table1[[#This Row],[Operating Profit]])</f>
        <v>280</v>
      </c>
      <c r="X7196">
        <f>SUM(Table1[[#This Row],[Total Sales]]-Table1[[#This Row],[Cost]])</f>
        <v>280</v>
      </c>
      <c r="Y7196">
        <f>SUM(Table1[[#This Row],[profit/loss]])/SUM(Table1[profit/loss])</f>
        <v>8.4303038568742517E-7</v>
      </c>
    </row>
    <row r="7197" spans="1:25" x14ac:dyDescent="0.3">
      <c r="A7197" t="s">
        <v>13</v>
      </c>
      <c r="B7197" t="s">
        <v>82</v>
      </c>
      <c r="C7197">
        <v>1185732</v>
      </c>
      <c r="D7197" s="9">
        <v>44220</v>
      </c>
      <c r="E7197" s="8" t="str">
        <f>TEXT(Table1[[#This Row],[Invoice Date]],"dd-mm-yyyy")</f>
        <v>24-01-2021</v>
      </c>
      <c r="F7197" s="1" t="str">
        <f t="shared" si="448"/>
        <v>January</v>
      </c>
      <c r="G7197" s="1" t="str">
        <f t="shared" si="449"/>
        <v>2021</v>
      </c>
      <c r="H7197" s="1" t="str">
        <f t="shared" si="450"/>
        <v>Sunday</v>
      </c>
      <c r="I7197" s="1" t="str">
        <f t="shared" si="451"/>
        <v>24</v>
      </c>
      <c r="J7197" t="s">
        <v>14</v>
      </c>
      <c r="K7197" t="s">
        <v>117</v>
      </c>
      <c r="L7197" t="s">
        <v>92</v>
      </c>
      <c r="M7197" t="s">
        <v>21</v>
      </c>
      <c r="N7197">
        <v>42</v>
      </c>
      <c r="O7197">
        <v>33</v>
      </c>
      <c r="P7197">
        <v>1386</v>
      </c>
      <c r="Q7197">
        <v>596</v>
      </c>
      <c r="R7197">
        <v>0.43</v>
      </c>
      <c r="S7197" t="s">
        <v>82</v>
      </c>
      <c r="T7197" t="str">
        <f>IF(Table1[[#This Row],[Units Sold]]&gt; 700,"High Units","low Units")</f>
        <v>low Units</v>
      </c>
      <c r="U7197">
        <f>SUM(Table1[[#This Row],[Operating Profit]])/SUM(Table1[Operating Profit])*100</f>
        <v>1.7944503923918051E-4</v>
      </c>
      <c r="V7197">
        <f>SUM(Table1[[#This Row],[Price per Unit]]*Table1[[#This Row],[Units Sold]])</f>
        <v>1386</v>
      </c>
      <c r="W7197">
        <f>SUM(Table1[[#This Row],[Total Sales]]-Table1[[#This Row],[Operating Profit]])</f>
        <v>790</v>
      </c>
      <c r="X7197">
        <f>SUM(Table1[[#This Row],[Total Sales]]-Table1[[#This Row],[Cost]])</f>
        <v>596</v>
      </c>
      <c r="Y7197">
        <f>SUM(Table1[[#This Row],[profit/loss]])/SUM(Table1[profit/loss])</f>
        <v>1.794450392391805E-6</v>
      </c>
    </row>
    <row r="7198" spans="1:25" x14ac:dyDescent="0.3">
      <c r="A7198" t="s">
        <v>13</v>
      </c>
      <c r="B7198" t="s">
        <v>82</v>
      </c>
      <c r="C7198">
        <v>1185732</v>
      </c>
      <c r="D7198" s="9">
        <v>44220</v>
      </c>
      <c r="E7198" s="8" t="str">
        <f>TEXT(Table1[[#This Row],[Invoice Date]],"dd-mm-yyyy")</f>
        <v>24-01-2021</v>
      </c>
      <c r="F7198" s="1" t="str">
        <f t="shared" si="448"/>
        <v>January</v>
      </c>
      <c r="G7198" s="1" t="str">
        <f t="shared" si="449"/>
        <v>2021</v>
      </c>
      <c r="H7198" s="1" t="str">
        <f t="shared" si="450"/>
        <v>Sunday</v>
      </c>
      <c r="I7198" s="1" t="str">
        <f t="shared" si="451"/>
        <v>24</v>
      </c>
      <c r="J7198" t="s">
        <v>14</v>
      </c>
      <c r="K7198" t="s">
        <v>117</v>
      </c>
      <c r="L7198" t="s">
        <v>92</v>
      </c>
      <c r="M7198" t="s">
        <v>22</v>
      </c>
      <c r="N7198">
        <v>33</v>
      </c>
      <c r="O7198">
        <v>59</v>
      </c>
      <c r="P7198">
        <v>1947</v>
      </c>
      <c r="Q7198">
        <v>779</v>
      </c>
      <c r="R7198">
        <v>0.4</v>
      </c>
      <c r="S7198" t="s">
        <v>82</v>
      </c>
      <c r="T7198" t="str">
        <f>IF(Table1[[#This Row],[Units Sold]]&gt; 700,"High Units","low Units")</f>
        <v>low Units</v>
      </c>
      <c r="U7198">
        <f>SUM(Table1[[#This Row],[Operating Profit]])/SUM(Table1[Operating Profit])*100</f>
        <v>2.3454309658946579E-4</v>
      </c>
      <c r="V7198">
        <f>SUM(Table1[[#This Row],[Price per Unit]]*Table1[[#This Row],[Units Sold]])</f>
        <v>1947</v>
      </c>
      <c r="W7198">
        <f>SUM(Table1[[#This Row],[Total Sales]]-Table1[[#This Row],[Operating Profit]])</f>
        <v>1168</v>
      </c>
      <c r="X7198">
        <f>SUM(Table1[[#This Row],[Total Sales]]-Table1[[#This Row],[Cost]])</f>
        <v>779</v>
      </c>
      <c r="Y7198">
        <f>SUM(Table1[[#This Row],[profit/loss]])/SUM(Table1[profit/loss])</f>
        <v>2.3454309658946578E-6</v>
      </c>
    </row>
    <row r="7199" spans="1:25" x14ac:dyDescent="0.3">
      <c r="A7199" t="s">
        <v>13</v>
      </c>
      <c r="B7199" t="s">
        <v>82</v>
      </c>
      <c r="C7199">
        <v>1185732</v>
      </c>
      <c r="D7199" s="9">
        <v>44249</v>
      </c>
      <c r="E7199" s="8" t="str">
        <f>TEXT(Table1[[#This Row],[Invoice Date]],"dd-mm-yyyy")</f>
        <v>22-02-2021</v>
      </c>
      <c r="F7199" s="1" t="str">
        <f t="shared" si="448"/>
        <v>February</v>
      </c>
      <c r="G7199" s="1" t="str">
        <f t="shared" si="449"/>
        <v>2021</v>
      </c>
      <c r="H7199" s="1" t="str">
        <f t="shared" si="450"/>
        <v>Monday</v>
      </c>
      <c r="I7199" s="1" t="str">
        <f t="shared" si="451"/>
        <v>22</v>
      </c>
      <c r="J7199" t="s">
        <v>14</v>
      </c>
      <c r="K7199" t="s">
        <v>117</v>
      </c>
      <c r="L7199" t="s">
        <v>92</v>
      </c>
      <c r="M7199" t="s">
        <v>16</v>
      </c>
      <c r="N7199">
        <v>32</v>
      </c>
      <c r="O7199">
        <v>138</v>
      </c>
      <c r="P7199">
        <v>4416</v>
      </c>
      <c r="Q7199">
        <v>2340</v>
      </c>
      <c r="R7199">
        <v>0.53</v>
      </c>
      <c r="S7199" t="s">
        <v>82</v>
      </c>
      <c r="T7199" t="str">
        <f>IF(Table1[[#This Row],[Units Sold]]&gt; 700,"High Units","low Units")</f>
        <v>low Units</v>
      </c>
      <c r="U7199">
        <f>SUM(Table1[[#This Row],[Operating Profit]])/SUM(Table1[Operating Profit])*100</f>
        <v>7.0453253661020528E-4</v>
      </c>
      <c r="V7199">
        <f>SUM(Table1[[#This Row],[Price per Unit]]*Table1[[#This Row],[Units Sold]])</f>
        <v>4416</v>
      </c>
      <c r="W7199">
        <f>SUM(Table1[[#This Row],[Total Sales]]-Table1[[#This Row],[Operating Profit]])</f>
        <v>2076</v>
      </c>
      <c r="X7199">
        <f>SUM(Table1[[#This Row],[Total Sales]]-Table1[[#This Row],[Cost]])</f>
        <v>2340</v>
      </c>
      <c r="Y7199">
        <f>SUM(Table1[[#This Row],[profit/loss]])/SUM(Table1[profit/loss])</f>
        <v>7.0453253661020531E-6</v>
      </c>
    </row>
    <row r="7200" spans="1:25" x14ac:dyDescent="0.3">
      <c r="A7200" t="s">
        <v>29</v>
      </c>
      <c r="B7200" t="s">
        <v>82</v>
      </c>
      <c r="C7200">
        <v>1185732</v>
      </c>
      <c r="D7200" s="9">
        <v>44249</v>
      </c>
      <c r="E7200" s="8" t="str">
        <f>TEXT(Table1[[#This Row],[Invoice Date]],"dd-mm-yyyy")</f>
        <v>22-02-2021</v>
      </c>
      <c r="F7200" s="1" t="str">
        <f t="shared" si="448"/>
        <v>February</v>
      </c>
      <c r="G7200" s="1" t="str">
        <f t="shared" si="449"/>
        <v>2021</v>
      </c>
      <c r="H7200" s="1" t="str">
        <f t="shared" si="450"/>
        <v>Monday</v>
      </c>
      <c r="I7200" s="1" t="str">
        <f t="shared" si="451"/>
        <v>22</v>
      </c>
      <c r="J7200" t="s">
        <v>14</v>
      </c>
      <c r="K7200" t="s">
        <v>117</v>
      </c>
      <c r="L7200" t="s">
        <v>92</v>
      </c>
      <c r="M7200" t="s">
        <v>18</v>
      </c>
      <c r="N7200">
        <v>34</v>
      </c>
      <c r="O7200">
        <v>38</v>
      </c>
      <c r="P7200">
        <v>1292</v>
      </c>
      <c r="Q7200">
        <v>594</v>
      </c>
      <c r="R7200">
        <v>0.46</v>
      </c>
      <c r="S7200" t="s">
        <v>82</v>
      </c>
      <c r="T7200" t="str">
        <f>IF(Table1[[#This Row],[Units Sold]]&gt; 700,"High Units","low Units")</f>
        <v>low Units</v>
      </c>
      <c r="U7200">
        <f>SUM(Table1[[#This Row],[Operating Profit]])/SUM(Table1[Operating Profit])*100</f>
        <v>1.788428746779752E-4</v>
      </c>
      <c r="V7200">
        <f>SUM(Table1[[#This Row],[Price per Unit]]*Table1[[#This Row],[Units Sold]])</f>
        <v>1292</v>
      </c>
      <c r="W7200">
        <f>SUM(Table1[[#This Row],[Total Sales]]-Table1[[#This Row],[Operating Profit]])</f>
        <v>698</v>
      </c>
      <c r="X7200">
        <f>SUM(Table1[[#This Row],[Total Sales]]-Table1[[#This Row],[Cost]])</f>
        <v>594</v>
      </c>
      <c r="Y7200">
        <f>SUM(Table1[[#This Row],[profit/loss]])/SUM(Table1[profit/loss])</f>
        <v>1.7884287467797518E-6</v>
      </c>
    </row>
    <row r="7201" spans="1:25" x14ac:dyDescent="0.3">
      <c r="A7201" t="s">
        <v>29</v>
      </c>
      <c r="B7201" t="s">
        <v>82</v>
      </c>
      <c r="C7201">
        <v>1185732</v>
      </c>
      <c r="D7201" s="9">
        <v>44249</v>
      </c>
      <c r="E7201" s="8" t="str">
        <f>TEXT(Table1[[#This Row],[Invoice Date]],"dd-mm-yyyy")</f>
        <v>22-02-2021</v>
      </c>
      <c r="F7201" s="1" t="str">
        <f t="shared" si="448"/>
        <v>February</v>
      </c>
      <c r="G7201" s="1" t="str">
        <f t="shared" si="449"/>
        <v>2021</v>
      </c>
      <c r="H7201" s="1" t="str">
        <f t="shared" si="450"/>
        <v>Monday</v>
      </c>
      <c r="I7201" s="1" t="str">
        <f t="shared" si="451"/>
        <v>22</v>
      </c>
      <c r="J7201" t="s">
        <v>14</v>
      </c>
      <c r="K7201" t="s">
        <v>117</v>
      </c>
      <c r="L7201" t="s">
        <v>92</v>
      </c>
      <c r="M7201" t="s">
        <v>19</v>
      </c>
      <c r="N7201">
        <v>24</v>
      </c>
      <c r="O7201">
        <v>46</v>
      </c>
      <c r="P7201">
        <v>1104</v>
      </c>
      <c r="Q7201">
        <v>519</v>
      </c>
      <c r="R7201">
        <v>0.47</v>
      </c>
      <c r="S7201" t="s">
        <v>82</v>
      </c>
      <c r="T7201" t="str">
        <f>IF(Table1[[#This Row],[Units Sold]]&gt; 700,"High Units","low Units")</f>
        <v>low Units</v>
      </c>
      <c r="U7201">
        <f>SUM(Table1[[#This Row],[Operating Profit]])/SUM(Table1[Operating Profit])*100</f>
        <v>1.562617036327763E-4</v>
      </c>
      <c r="V7201">
        <f>SUM(Table1[[#This Row],[Price per Unit]]*Table1[[#This Row],[Units Sold]])</f>
        <v>1104</v>
      </c>
      <c r="W7201">
        <f>SUM(Table1[[#This Row],[Total Sales]]-Table1[[#This Row],[Operating Profit]])</f>
        <v>585</v>
      </c>
      <c r="X7201">
        <f>SUM(Table1[[#This Row],[Total Sales]]-Table1[[#This Row],[Cost]])</f>
        <v>519</v>
      </c>
      <c r="Y7201">
        <f>SUM(Table1[[#This Row],[profit/loss]])/SUM(Table1[profit/loss])</f>
        <v>1.562617036327763E-6</v>
      </c>
    </row>
    <row r="7202" spans="1:25" x14ac:dyDescent="0.3">
      <c r="A7202" t="s">
        <v>29</v>
      </c>
      <c r="B7202" t="s">
        <v>82</v>
      </c>
      <c r="C7202">
        <v>1185732</v>
      </c>
      <c r="D7202" s="9">
        <v>44249</v>
      </c>
      <c r="E7202" s="8" t="str">
        <f>TEXT(Table1[[#This Row],[Invoice Date]],"dd-mm-yyyy")</f>
        <v>22-02-2021</v>
      </c>
      <c r="F7202" s="1" t="str">
        <f t="shared" si="448"/>
        <v>February</v>
      </c>
      <c r="G7202" s="1" t="str">
        <f t="shared" si="449"/>
        <v>2021</v>
      </c>
      <c r="H7202" s="1" t="str">
        <f t="shared" si="450"/>
        <v>Monday</v>
      </c>
      <c r="I7202" s="1" t="str">
        <f t="shared" si="451"/>
        <v>22</v>
      </c>
      <c r="J7202" t="s">
        <v>14</v>
      </c>
      <c r="K7202" t="s">
        <v>118</v>
      </c>
      <c r="L7202" t="s">
        <v>119</v>
      </c>
      <c r="M7202" t="s">
        <v>20</v>
      </c>
      <c r="N7202">
        <v>28</v>
      </c>
      <c r="O7202">
        <v>14</v>
      </c>
      <c r="P7202">
        <v>392</v>
      </c>
      <c r="Q7202">
        <v>196</v>
      </c>
      <c r="R7202">
        <v>0.5</v>
      </c>
      <c r="S7202" t="s">
        <v>82</v>
      </c>
      <c r="T7202" t="str">
        <f>IF(Table1[[#This Row],[Units Sold]]&gt; 700,"High Units","low Units")</f>
        <v>low Units</v>
      </c>
      <c r="U7202">
        <f>SUM(Table1[[#This Row],[Operating Profit]])/SUM(Table1[Operating Profit])*100</f>
        <v>5.9012126998119761E-5</v>
      </c>
      <c r="V7202">
        <f>SUM(Table1[[#This Row],[Price per Unit]]*Table1[[#This Row],[Units Sold]])</f>
        <v>392</v>
      </c>
      <c r="W7202">
        <f>SUM(Table1[[#This Row],[Total Sales]]-Table1[[#This Row],[Operating Profit]])</f>
        <v>196</v>
      </c>
      <c r="X7202">
        <f>SUM(Table1[[#This Row],[Total Sales]]-Table1[[#This Row],[Cost]])</f>
        <v>196</v>
      </c>
      <c r="Y7202">
        <f>SUM(Table1[[#This Row],[profit/loss]])/SUM(Table1[profit/loss])</f>
        <v>5.9012126998119761E-7</v>
      </c>
    </row>
    <row r="7203" spans="1:25" x14ac:dyDescent="0.3">
      <c r="A7203" t="s">
        <v>29</v>
      </c>
      <c r="B7203" t="s">
        <v>82</v>
      </c>
      <c r="C7203">
        <v>1185732</v>
      </c>
      <c r="D7203" s="9">
        <v>44249</v>
      </c>
      <c r="E7203" s="8" t="str">
        <f>TEXT(Table1[[#This Row],[Invoice Date]],"dd-mm-yyyy")</f>
        <v>22-02-2021</v>
      </c>
      <c r="F7203" s="1" t="str">
        <f t="shared" si="448"/>
        <v>February</v>
      </c>
      <c r="G7203" s="1" t="str">
        <f t="shared" si="449"/>
        <v>2021</v>
      </c>
      <c r="H7203" s="1" t="str">
        <f t="shared" si="450"/>
        <v>Monday</v>
      </c>
      <c r="I7203" s="1" t="str">
        <f t="shared" si="451"/>
        <v>22</v>
      </c>
      <c r="J7203" t="s">
        <v>14</v>
      </c>
      <c r="K7203" t="s">
        <v>118</v>
      </c>
      <c r="L7203" t="s">
        <v>119</v>
      </c>
      <c r="M7203" t="s">
        <v>21</v>
      </c>
      <c r="N7203">
        <v>41</v>
      </c>
      <c r="O7203">
        <v>31</v>
      </c>
      <c r="P7203">
        <v>1271</v>
      </c>
      <c r="Q7203">
        <v>572</v>
      </c>
      <c r="R7203">
        <v>0.45</v>
      </c>
      <c r="S7203" t="s">
        <v>82</v>
      </c>
      <c r="T7203" t="str">
        <f>IF(Table1[[#This Row],[Units Sold]]&gt; 700,"High Units","low Units")</f>
        <v>low Units</v>
      </c>
      <c r="U7203">
        <f>SUM(Table1[[#This Row],[Operating Profit]])/SUM(Table1[Operating Profit])*100</f>
        <v>1.7221906450471685E-4</v>
      </c>
      <c r="V7203">
        <f>SUM(Table1[[#This Row],[Price per Unit]]*Table1[[#This Row],[Units Sold]])</f>
        <v>1271</v>
      </c>
      <c r="W7203">
        <f>SUM(Table1[[#This Row],[Total Sales]]-Table1[[#This Row],[Operating Profit]])</f>
        <v>699</v>
      </c>
      <c r="X7203">
        <f>SUM(Table1[[#This Row],[Total Sales]]-Table1[[#This Row],[Cost]])</f>
        <v>572</v>
      </c>
      <c r="Y7203">
        <f>SUM(Table1[[#This Row],[profit/loss]])/SUM(Table1[profit/loss])</f>
        <v>1.7221906450471686E-6</v>
      </c>
    </row>
    <row r="7204" spans="1:25" x14ac:dyDescent="0.3">
      <c r="A7204" t="s">
        <v>29</v>
      </c>
      <c r="B7204" t="s">
        <v>82</v>
      </c>
      <c r="C7204">
        <v>1185732</v>
      </c>
      <c r="D7204" s="9">
        <v>44249</v>
      </c>
      <c r="E7204" s="8" t="str">
        <f>TEXT(Table1[[#This Row],[Invoice Date]],"dd-mm-yyyy")</f>
        <v>22-02-2021</v>
      </c>
      <c r="F7204" s="1" t="str">
        <f t="shared" si="448"/>
        <v>February</v>
      </c>
      <c r="G7204" s="1" t="str">
        <f t="shared" si="449"/>
        <v>2021</v>
      </c>
      <c r="H7204" s="1" t="str">
        <f t="shared" si="450"/>
        <v>Monday</v>
      </c>
      <c r="I7204" s="1" t="str">
        <f t="shared" si="451"/>
        <v>22</v>
      </c>
      <c r="J7204" t="s">
        <v>14</v>
      </c>
      <c r="K7204" t="s">
        <v>118</v>
      </c>
      <c r="L7204" t="s">
        <v>119</v>
      </c>
      <c r="M7204" t="s">
        <v>22</v>
      </c>
      <c r="N7204">
        <v>34</v>
      </c>
      <c r="O7204">
        <v>63</v>
      </c>
      <c r="P7204">
        <v>2142</v>
      </c>
      <c r="Q7204">
        <v>921</v>
      </c>
      <c r="R7204">
        <v>0.43</v>
      </c>
      <c r="S7204" t="s">
        <v>82</v>
      </c>
      <c r="T7204" t="str">
        <f>IF(Table1[[#This Row],[Units Sold]]&gt; 700,"High Units","low Units")</f>
        <v>low Units</v>
      </c>
      <c r="U7204">
        <f>SUM(Table1[[#This Row],[Operating Profit]])/SUM(Table1[Operating Profit])*100</f>
        <v>2.7729678043504234E-4</v>
      </c>
      <c r="V7204">
        <f>SUM(Table1[[#This Row],[Price per Unit]]*Table1[[#This Row],[Units Sold]])</f>
        <v>2142</v>
      </c>
      <c r="W7204">
        <f>SUM(Table1[[#This Row],[Total Sales]]-Table1[[#This Row],[Operating Profit]])</f>
        <v>1221</v>
      </c>
      <c r="X7204">
        <f>SUM(Table1[[#This Row],[Total Sales]]-Table1[[#This Row],[Cost]])</f>
        <v>921</v>
      </c>
      <c r="Y7204">
        <f>SUM(Table1[[#This Row],[profit/loss]])/SUM(Table1[profit/loss])</f>
        <v>2.7729678043504235E-6</v>
      </c>
    </row>
    <row r="7205" spans="1:25" x14ac:dyDescent="0.3">
      <c r="A7205" t="s">
        <v>29</v>
      </c>
      <c r="B7205" t="s">
        <v>82</v>
      </c>
      <c r="C7205">
        <v>1185732</v>
      </c>
      <c r="D7205" s="9">
        <v>44275</v>
      </c>
      <c r="E7205" s="8" t="str">
        <f>TEXT(Table1[[#This Row],[Invoice Date]],"dd-mm-yyyy")</f>
        <v>20-03-2021</v>
      </c>
      <c r="F7205" s="1" t="str">
        <f t="shared" si="448"/>
        <v>March</v>
      </c>
      <c r="G7205" s="1" t="str">
        <f t="shared" si="449"/>
        <v>2021</v>
      </c>
      <c r="H7205" s="1" t="str">
        <f t="shared" si="450"/>
        <v>Saturday</v>
      </c>
      <c r="I7205" s="1" t="str">
        <f t="shared" si="451"/>
        <v>20</v>
      </c>
      <c r="J7205" t="s">
        <v>14</v>
      </c>
      <c r="K7205" t="s">
        <v>118</v>
      </c>
      <c r="L7205" t="s">
        <v>119</v>
      </c>
      <c r="M7205" t="s">
        <v>16</v>
      </c>
      <c r="N7205">
        <v>32</v>
      </c>
      <c r="O7205">
        <v>125</v>
      </c>
      <c r="P7205">
        <v>4000</v>
      </c>
      <c r="Q7205">
        <v>2120</v>
      </c>
      <c r="R7205">
        <v>0.53</v>
      </c>
      <c r="S7205" t="s">
        <v>82</v>
      </c>
      <c r="T7205" t="str">
        <f>IF(Table1[[#This Row],[Units Sold]]&gt; 700,"High Units","low Units")</f>
        <v>low Units</v>
      </c>
      <c r="U7205">
        <f>SUM(Table1[[#This Row],[Operating Profit]])/SUM(Table1[Operating Profit])*100</f>
        <v>6.3829443487762195E-4</v>
      </c>
      <c r="V7205">
        <f>SUM(Table1[[#This Row],[Price per Unit]]*Table1[[#This Row],[Units Sold]])</f>
        <v>4000</v>
      </c>
      <c r="W7205">
        <f>SUM(Table1[[#This Row],[Total Sales]]-Table1[[#This Row],[Operating Profit]])</f>
        <v>1880</v>
      </c>
      <c r="X7205">
        <f>SUM(Table1[[#This Row],[Total Sales]]-Table1[[#This Row],[Cost]])</f>
        <v>2120</v>
      </c>
      <c r="Y7205">
        <f>SUM(Table1[[#This Row],[profit/loss]])/SUM(Table1[profit/loss])</f>
        <v>6.3829443487762191E-6</v>
      </c>
    </row>
    <row r="7206" spans="1:25" x14ac:dyDescent="0.3">
      <c r="A7206" t="s">
        <v>29</v>
      </c>
      <c r="B7206" t="s">
        <v>82</v>
      </c>
      <c r="C7206">
        <v>1185732</v>
      </c>
      <c r="D7206" s="9">
        <v>44275</v>
      </c>
      <c r="E7206" s="8" t="str">
        <f>TEXT(Table1[[#This Row],[Invoice Date]],"dd-mm-yyyy")</f>
        <v>20-03-2021</v>
      </c>
      <c r="F7206" s="1" t="str">
        <f t="shared" si="448"/>
        <v>March</v>
      </c>
      <c r="G7206" s="1" t="str">
        <f t="shared" si="449"/>
        <v>2021</v>
      </c>
      <c r="H7206" s="1" t="str">
        <f t="shared" si="450"/>
        <v>Saturday</v>
      </c>
      <c r="I7206" s="1" t="str">
        <f t="shared" si="451"/>
        <v>20</v>
      </c>
      <c r="J7206" t="s">
        <v>14</v>
      </c>
      <c r="K7206" t="s">
        <v>118</v>
      </c>
      <c r="L7206" t="s">
        <v>119</v>
      </c>
      <c r="M7206" t="s">
        <v>18</v>
      </c>
      <c r="N7206">
        <v>34</v>
      </c>
      <c r="O7206">
        <v>39</v>
      </c>
      <c r="P7206">
        <v>1326</v>
      </c>
      <c r="Q7206">
        <v>623</v>
      </c>
      <c r="R7206">
        <v>0.47</v>
      </c>
      <c r="S7206" t="s">
        <v>82</v>
      </c>
      <c r="T7206" t="str">
        <f>IF(Table1[[#This Row],[Units Sold]]&gt; 700,"High Units","low Units")</f>
        <v>low Units</v>
      </c>
      <c r="U7206">
        <f>SUM(Table1[[#This Row],[Operating Profit]])/SUM(Table1[Operating Profit])*100</f>
        <v>1.8757426081545208E-4</v>
      </c>
      <c r="V7206">
        <f>SUM(Table1[[#This Row],[Price per Unit]]*Table1[[#This Row],[Units Sold]])</f>
        <v>1326</v>
      </c>
      <c r="W7206">
        <f>SUM(Table1[[#This Row],[Total Sales]]-Table1[[#This Row],[Operating Profit]])</f>
        <v>703</v>
      </c>
      <c r="X7206">
        <f>SUM(Table1[[#This Row],[Total Sales]]-Table1[[#This Row],[Cost]])</f>
        <v>623</v>
      </c>
      <c r="Y7206">
        <f>SUM(Table1[[#This Row],[profit/loss]])/SUM(Table1[profit/loss])</f>
        <v>1.8757426081545209E-6</v>
      </c>
    </row>
    <row r="7207" spans="1:25" x14ac:dyDescent="0.3">
      <c r="A7207" t="s">
        <v>29</v>
      </c>
      <c r="B7207" t="s">
        <v>82</v>
      </c>
      <c r="C7207">
        <v>1185732</v>
      </c>
      <c r="D7207" s="9">
        <v>44275</v>
      </c>
      <c r="E7207" s="8" t="str">
        <f>TEXT(Table1[[#This Row],[Invoice Date]],"dd-mm-yyyy")</f>
        <v>20-03-2021</v>
      </c>
      <c r="F7207" s="1" t="str">
        <f t="shared" si="448"/>
        <v>March</v>
      </c>
      <c r="G7207" s="1" t="str">
        <f t="shared" si="449"/>
        <v>2021</v>
      </c>
      <c r="H7207" s="1" t="str">
        <f t="shared" si="450"/>
        <v>Saturday</v>
      </c>
      <c r="I7207" s="1" t="str">
        <f t="shared" si="451"/>
        <v>20</v>
      </c>
      <c r="J7207" t="s">
        <v>14</v>
      </c>
      <c r="K7207" t="s">
        <v>118</v>
      </c>
      <c r="L7207" t="s">
        <v>119</v>
      </c>
      <c r="M7207" t="s">
        <v>19</v>
      </c>
      <c r="N7207">
        <v>24</v>
      </c>
      <c r="O7207">
        <v>53</v>
      </c>
      <c r="P7207">
        <v>1272</v>
      </c>
      <c r="Q7207">
        <v>623</v>
      </c>
      <c r="R7207">
        <v>0.49</v>
      </c>
      <c r="S7207" t="s">
        <v>82</v>
      </c>
      <c r="T7207" t="str">
        <f>IF(Table1[[#This Row],[Units Sold]]&gt; 700,"High Units","low Units")</f>
        <v>low Units</v>
      </c>
      <c r="U7207">
        <f>SUM(Table1[[#This Row],[Operating Profit]])/SUM(Table1[Operating Profit])*100</f>
        <v>1.8757426081545208E-4</v>
      </c>
      <c r="V7207">
        <f>SUM(Table1[[#This Row],[Price per Unit]]*Table1[[#This Row],[Units Sold]])</f>
        <v>1272</v>
      </c>
      <c r="W7207">
        <f>SUM(Table1[[#This Row],[Total Sales]]-Table1[[#This Row],[Operating Profit]])</f>
        <v>649</v>
      </c>
      <c r="X7207">
        <f>SUM(Table1[[#This Row],[Total Sales]]-Table1[[#This Row],[Cost]])</f>
        <v>623</v>
      </c>
      <c r="Y7207">
        <f>SUM(Table1[[#This Row],[profit/loss]])/SUM(Table1[profit/loss])</f>
        <v>1.8757426081545209E-6</v>
      </c>
    </row>
    <row r="7208" spans="1:25" x14ac:dyDescent="0.3">
      <c r="A7208" t="s">
        <v>29</v>
      </c>
      <c r="B7208" t="s">
        <v>82</v>
      </c>
      <c r="C7208">
        <v>1185732</v>
      </c>
      <c r="D7208" s="9">
        <v>44275</v>
      </c>
      <c r="E7208" s="8" t="str">
        <f>TEXT(Table1[[#This Row],[Invoice Date]],"dd-mm-yyyy")</f>
        <v>20-03-2021</v>
      </c>
      <c r="F7208" s="1" t="str">
        <f t="shared" si="448"/>
        <v>March</v>
      </c>
      <c r="G7208" s="1" t="str">
        <f t="shared" si="449"/>
        <v>2021</v>
      </c>
      <c r="H7208" s="1" t="str">
        <f t="shared" si="450"/>
        <v>Saturday</v>
      </c>
      <c r="I7208" s="1" t="str">
        <f t="shared" si="451"/>
        <v>20</v>
      </c>
      <c r="J7208" t="s">
        <v>14</v>
      </c>
      <c r="K7208" t="s">
        <v>118</v>
      </c>
      <c r="L7208" t="s">
        <v>119</v>
      </c>
      <c r="M7208" t="s">
        <v>20</v>
      </c>
      <c r="N7208">
        <v>29</v>
      </c>
      <c r="O7208">
        <v>7</v>
      </c>
      <c r="P7208">
        <v>203</v>
      </c>
      <c r="Q7208">
        <v>93</v>
      </c>
      <c r="R7208">
        <v>0.46</v>
      </c>
      <c r="S7208" t="s">
        <v>82</v>
      </c>
      <c r="T7208" t="str">
        <f>IF(Table1[[#This Row],[Units Sold]]&gt; 700,"High Units","low Units")</f>
        <v>low Units</v>
      </c>
      <c r="U7208">
        <f>SUM(Table1[[#This Row],[Operating Profit]])/SUM(Table1[Operating Profit])*100</f>
        <v>2.8000652096046624E-5</v>
      </c>
      <c r="V7208">
        <f>SUM(Table1[[#This Row],[Price per Unit]]*Table1[[#This Row],[Units Sold]])</f>
        <v>203</v>
      </c>
      <c r="W7208">
        <f>SUM(Table1[[#This Row],[Total Sales]]-Table1[[#This Row],[Operating Profit]])</f>
        <v>110</v>
      </c>
      <c r="X7208">
        <f>SUM(Table1[[#This Row],[Total Sales]]-Table1[[#This Row],[Cost]])</f>
        <v>93</v>
      </c>
      <c r="Y7208">
        <f>SUM(Table1[[#This Row],[profit/loss]])/SUM(Table1[profit/loss])</f>
        <v>2.8000652096046623E-7</v>
      </c>
    </row>
    <row r="7209" spans="1:25" x14ac:dyDescent="0.3">
      <c r="A7209" t="s">
        <v>29</v>
      </c>
      <c r="B7209" t="s">
        <v>82</v>
      </c>
      <c r="C7209">
        <v>1185732</v>
      </c>
      <c r="D7209" s="9">
        <v>44275</v>
      </c>
      <c r="E7209" s="8" t="str">
        <f>TEXT(Table1[[#This Row],[Invoice Date]],"dd-mm-yyyy")</f>
        <v>20-03-2021</v>
      </c>
      <c r="F7209" s="1" t="str">
        <f t="shared" si="448"/>
        <v>March</v>
      </c>
      <c r="G7209" s="1" t="str">
        <f t="shared" si="449"/>
        <v>2021</v>
      </c>
      <c r="H7209" s="1" t="str">
        <f t="shared" si="450"/>
        <v>Saturday</v>
      </c>
      <c r="I7209" s="1" t="str">
        <f t="shared" si="451"/>
        <v>20</v>
      </c>
      <c r="J7209" t="s">
        <v>14</v>
      </c>
      <c r="K7209" t="s">
        <v>118</v>
      </c>
      <c r="L7209" t="s">
        <v>119</v>
      </c>
      <c r="M7209" t="s">
        <v>21</v>
      </c>
      <c r="N7209">
        <v>43</v>
      </c>
      <c r="O7209">
        <v>22</v>
      </c>
      <c r="P7209">
        <v>946</v>
      </c>
      <c r="Q7209">
        <v>407</v>
      </c>
      <c r="R7209">
        <v>0.43</v>
      </c>
      <c r="S7209" t="s">
        <v>82</v>
      </c>
      <c r="T7209" t="str">
        <f>IF(Table1[[#This Row],[Units Sold]]&gt; 700,"High Units","low Units")</f>
        <v>low Units</v>
      </c>
      <c r="U7209">
        <f>SUM(Table1[[#This Row],[Operating Profit]])/SUM(Table1[Operating Profit])*100</f>
        <v>1.2254048820527929E-4</v>
      </c>
      <c r="V7209">
        <f>SUM(Table1[[#This Row],[Price per Unit]]*Table1[[#This Row],[Units Sold]])</f>
        <v>946</v>
      </c>
      <c r="W7209">
        <f>SUM(Table1[[#This Row],[Total Sales]]-Table1[[#This Row],[Operating Profit]])</f>
        <v>539</v>
      </c>
      <c r="X7209">
        <f>SUM(Table1[[#This Row],[Total Sales]]-Table1[[#This Row],[Cost]])</f>
        <v>407</v>
      </c>
      <c r="Y7209">
        <f>SUM(Table1[[#This Row],[profit/loss]])/SUM(Table1[profit/loss])</f>
        <v>1.2254048820527929E-6</v>
      </c>
    </row>
    <row r="7210" spans="1:25" x14ac:dyDescent="0.3">
      <c r="A7210" t="s">
        <v>29</v>
      </c>
      <c r="B7210" t="s">
        <v>82</v>
      </c>
      <c r="C7210">
        <v>1185732</v>
      </c>
      <c r="D7210" s="9">
        <v>44275</v>
      </c>
      <c r="E7210" s="8" t="str">
        <f>TEXT(Table1[[#This Row],[Invoice Date]],"dd-mm-yyyy")</f>
        <v>20-03-2021</v>
      </c>
      <c r="F7210" s="1" t="str">
        <f t="shared" si="448"/>
        <v>March</v>
      </c>
      <c r="G7210" s="1" t="str">
        <f t="shared" si="449"/>
        <v>2021</v>
      </c>
      <c r="H7210" s="1" t="str">
        <f t="shared" si="450"/>
        <v>Saturday</v>
      </c>
      <c r="I7210" s="1" t="str">
        <f t="shared" si="451"/>
        <v>20</v>
      </c>
      <c r="J7210" t="s">
        <v>14</v>
      </c>
      <c r="K7210" t="s">
        <v>118</v>
      </c>
      <c r="L7210" t="s">
        <v>119</v>
      </c>
      <c r="M7210" t="s">
        <v>22</v>
      </c>
      <c r="N7210">
        <v>33</v>
      </c>
      <c r="O7210">
        <v>49</v>
      </c>
      <c r="P7210">
        <v>1617</v>
      </c>
      <c r="Q7210">
        <v>728</v>
      </c>
      <c r="R7210">
        <v>0.45</v>
      </c>
      <c r="S7210" t="s">
        <v>82</v>
      </c>
      <c r="T7210" t="str">
        <f>IF(Table1[[#This Row],[Units Sold]]&gt; 700,"High Units","low Units")</f>
        <v>low Units</v>
      </c>
      <c r="U7210">
        <f>SUM(Table1[[#This Row],[Operating Profit]])/SUM(Table1[Operating Profit])*100</f>
        <v>2.1918790027873053E-4</v>
      </c>
      <c r="V7210">
        <f>SUM(Table1[[#This Row],[Price per Unit]]*Table1[[#This Row],[Units Sold]])</f>
        <v>1617</v>
      </c>
      <c r="W7210">
        <f>SUM(Table1[[#This Row],[Total Sales]]-Table1[[#This Row],[Operating Profit]])</f>
        <v>889</v>
      </c>
      <c r="X7210">
        <f>SUM(Table1[[#This Row],[Total Sales]]-Table1[[#This Row],[Cost]])</f>
        <v>728</v>
      </c>
      <c r="Y7210">
        <f>SUM(Table1[[#This Row],[profit/loss]])/SUM(Table1[profit/loss])</f>
        <v>2.1918790027873053E-6</v>
      </c>
    </row>
    <row r="7211" spans="1:25" x14ac:dyDescent="0.3">
      <c r="A7211" t="s">
        <v>29</v>
      </c>
      <c r="B7211" t="s">
        <v>82</v>
      </c>
      <c r="C7211">
        <v>1185732</v>
      </c>
      <c r="D7211" s="9">
        <v>44307</v>
      </c>
      <c r="E7211" s="8" t="str">
        <f>TEXT(Table1[[#This Row],[Invoice Date]],"dd-mm-yyyy")</f>
        <v>21-04-2021</v>
      </c>
      <c r="F7211" s="1" t="str">
        <f t="shared" si="448"/>
        <v>April</v>
      </c>
      <c r="G7211" s="1" t="str">
        <f t="shared" si="449"/>
        <v>2021</v>
      </c>
      <c r="H7211" s="1" t="str">
        <f t="shared" si="450"/>
        <v>Wednesday</v>
      </c>
      <c r="I7211" s="1" t="str">
        <f t="shared" si="451"/>
        <v>21</v>
      </c>
      <c r="J7211" t="s">
        <v>14</v>
      </c>
      <c r="K7211" t="s">
        <v>118</v>
      </c>
      <c r="L7211" t="s">
        <v>119</v>
      </c>
      <c r="M7211" t="s">
        <v>16</v>
      </c>
      <c r="N7211">
        <v>33</v>
      </c>
      <c r="O7211">
        <v>128</v>
      </c>
      <c r="P7211">
        <v>4224</v>
      </c>
      <c r="Q7211">
        <v>2154</v>
      </c>
      <c r="R7211">
        <v>0.51</v>
      </c>
      <c r="S7211" t="s">
        <v>82</v>
      </c>
      <c r="T7211" t="str">
        <f>IF(Table1[[#This Row],[Units Sold]]&gt; 700,"High Units","low Units")</f>
        <v>low Units</v>
      </c>
      <c r="U7211">
        <f>SUM(Table1[[#This Row],[Operating Profit]])/SUM(Table1[Operating Profit])*100</f>
        <v>6.4853123241811203E-4</v>
      </c>
      <c r="V7211">
        <f>SUM(Table1[[#This Row],[Price per Unit]]*Table1[[#This Row],[Units Sold]])</f>
        <v>4224</v>
      </c>
      <c r="W7211">
        <f>SUM(Table1[[#This Row],[Total Sales]]-Table1[[#This Row],[Operating Profit]])</f>
        <v>2070</v>
      </c>
      <c r="X7211">
        <f>SUM(Table1[[#This Row],[Total Sales]]-Table1[[#This Row],[Cost]])</f>
        <v>2154</v>
      </c>
      <c r="Y7211">
        <f>SUM(Table1[[#This Row],[profit/loss]])/SUM(Table1[profit/loss])</f>
        <v>6.4853123241811208E-6</v>
      </c>
    </row>
    <row r="7212" spans="1:25" x14ac:dyDescent="0.3">
      <c r="A7212" t="s">
        <v>29</v>
      </c>
      <c r="B7212" t="s">
        <v>82</v>
      </c>
      <c r="C7212">
        <v>1185732</v>
      </c>
      <c r="D7212" s="9">
        <v>44307</v>
      </c>
      <c r="E7212" s="8" t="str">
        <f>TEXT(Table1[[#This Row],[Invoice Date]],"dd-mm-yyyy")</f>
        <v>21-04-2021</v>
      </c>
      <c r="F7212" s="1" t="str">
        <f t="shared" si="448"/>
        <v>April</v>
      </c>
      <c r="G7212" s="1" t="str">
        <f t="shared" si="449"/>
        <v>2021</v>
      </c>
      <c r="H7212" s="1" t="str">
        <f t="shared" si="450"/>
        <v>Wednesday</v>
      </c>
      <c r="I7212" s="1" t="str">
        <f t="shared" si="451"/>
        <v>21</v>
      </c>
      <c r="J7212" t="s">
        <v>14</v>
      </c>
      <c r="K7212" t="s">
        <v>118</v>
      </c>
      <c r="L7212" t="s">
        <v>119</v>
      </c>
      <c r="M7212" t="s">
        <v>18</v>
      </c>
      <c r="N7212">
        <v>32</v>
      </c>
      <c r="O7212">
        <v>31</v>
      </c>
      <c r="P7212">
        <v>992</v>
      </c>
      <c r="Q7212">
        <v>466</v>
      </c>
      <c r="R7212">
        <v>0.47</v>
      </c>
      <c r="S7212" t="s">
        <v>82</v>
      </c>
      <c r="T7212" t="str">
        <f>IF(Table1[[#This Row],[Units Sold]]&gt; 700,"High Units","low Units")</f>
        <v>low Units</v>
      </c>
      <c r="U7212">
        <f>SUM(Table1[[#This Row],[Operating Profit]])/SUM(Table1[Operating Profit])*100</f>
        <v>1.4030434276083575E-4</v>
      </c>
      <c r="V7212">
        <f>SUM(Table1[[#This Row],[Price per Unit]]*Table1[[#This Row],[Units Sold]])</f>
        <v>992</v>
      </c>
      <c r="W7212">
        <f>SUM(Table1[[#This Row],[Total Sales]]-Table1[[#This Row],[Operating Profit]])</f>
        <v>526</v>
      </c>
      <c r="X7212">
        <f>SUM(Table1[[#This Row],[Total Sales]]-Table1[[#This Row],[Cost]])</f>
        <v>466</v>
      </c>
      <c r="Y7212">
        <f>SUM(Table1[[#This Row],[profit/loss]])/SUM(Table1[profit/loss])</f>
        <v>1.4030434276083575E-6</v>
      </c>
    </row>
    <row r="7213" spans="1:25" x14ac:dyDescent="0.3">
      <c r="A7213" t="s">
        <v>29</v>
      </c>
      <c r="B7213" t="s">
        <v>82</v>
      </c>
      <c r="C7213">
        <v>1185732</v>
      </c>
      <c r="D7213" s="9">
        <v>44307</v>
      </c>
      <c r="E7213" s="8" t="str">
        <f>TEXT(Table1[[#This Row],[Invoice Date]],"dd-mm-yyyy")</f>
        <v>21-04-2021</v>
      </c>
      <c r="F7213" s="1" t="str">
        <f t="shared" si="448"/>
        <v>April</v>
      </c>
      <c r="G7213" s="1" t="str">
        <f t="shared" si="449"/>
        <v>2021</v>
      </c>
      <c r="H7213" s="1" t="str">
        <f t="shared" si="450"/>
        <v>Wednesday</v>
      </c>
      <c r="I7213" s="1" t="str">
        <f t="shared" si="451"/>
        <v>21</v>
      </c>
      <c r="J7213" t="s">
        <v>14</v>
      </c>
      <c r="K7213" t="s">
        <v>118</v>
      </c>
      <c r="L7213" t="s">
        <v>119</v>
      </c>
      <c r="M7213" t="s">
        <v>19</v>
      </c>
      <c r="N7213">
        <v>24</v>
      </c>
      <c r="O7213">
        <v>33</v>
      </c>
      <c r="P7213">
        <v>792</v>
      </c>
      <c r="Q7213">
        <v>388</v>
      </c>
      <c r="R7213">
        <v>0.49</v>
      </c>
      <c r="S7213" t="s">
        <v>82</v>
      </c>
      <c r="T7213" t="str">
        <f>IF(Table1[[#This Row],[Units Sold]]&gt; 700,"High Units","low Units")</f>
        <v>low Units</v>
      </c>
      <c r="U7213">
        <f>SUM(Table1[[#This Row],[Operating Profit]])/SUM(Table1[Operating Profit])*100</f>
        <v>1.1681992487382891E-4</v>
      </c>
      <c r="V7213">
        <f>SUM(Table1[[#This Row],[Price per Unit]]*Table1[[#This Row],[Units Sold]])</f>
        <v>792</v>
      </c>
      <c r="W7213">
        <f>SUM(Table1[[#This Row],[Total Sales]]-Table1[[#This Row],[Operating Profit]])</f>
        <v>404</v>
      </c>
      <c r="X7213">
        <f>SUM(Table1[[#This Row],[Total Sales]]-Table1[[#This Row],[Cost]])</f>
        <v>388</v>
      </c>
      <c r="Y7213">
        <f>SUM(Table1[[#This Row],[profit/loss]])/SUM(Table1[profit/loss])</f>
        <v>1.1681992487382891E-6</v>
      </c>
    </row>
    <row r="7214" spans="1:25" x14ac:dyDescent="0.3">
      <c r="A7214" t="s">
        <v>29</v>
      </c>
      <c r="B7214" t="s">
        <v>82</v>
      </c>
      <c r="C7214">
        <v>1185732</v>
      </c>
      <c r="D7214" s="9">
        <v>44307</v>
      </c>
      <c r="E7214" s="8" t="str">
        <f>TEXT(Table1[[#This Row],[Invoice Date]],"dd-mm-yyyy")</f>
        <v>21-04-2021</v>
      </c>
      <c r="F7214" s="1" t="str">
        <f t="shared" si="448"/>
        <v>April</v>
      </c>
      <c r="G7214" s="1" t="str">
        <f t="shared" si="449"/>
        <v>2021</v>
      </c>
      <c r="H7214" s="1" t="str">
        <f t="shared" si="450"/>
        <v>Wednesday</v>
      </c>
      <c r="I7214" s="1" t="str">
        <f t="shared" si="451"/>
        <v>21</v>
      </c>
      <c r="J7214" t="s">
        <v>14</v>
      </c>
      <c r="K7214" t="s">
        <v>118</v>
      </c>
      <c r="L7214" t="s">
        <v>119</v>
      </c>
      <c r="M7214" t="s">
        <v>20</v>
      </c>
      <c r="N7214">
        <v>27</v>
      </c>
      <c r="O7214">
        <v>13</v>
      </c>
      <c r="P7214">
        <v>351</v>
      </c>
      <c r="Q7214">
        <v>165</v>
      </c>
      <c r="R7214">
        <v>0.47</v>
      </c>
      <c r="S7214" t="s">
        <v>82</v>
      </c>
      <c r="T7214" t="str">
        <f>IF(Table1[[#This Row],[Units Sold]]&gt; 700,"High Units","low Units")</f>
        <v>low Units</v>
      </c>
      <c r="U7214">
        <f>SUM(Table1[[#This Row],[Operating Profit]])/SUM(Table1[Operating Profit])*100</f>
        <v>4.9678576299437555E-5</v>
      </c>
      <c r="V7214">
        <f>SUM(Table1[[#This Row],[Price per Unit]]*Table1[[#This Row],[Units Sold]])</f>
        <v>351</v>
      </c>
      <c r="W7214">
        <f>SUM(Table1[[#This Row],[Total Sales]]-Table1[[#This Row],[Operating Profit]])</f>
        <v>186</v>
      </c>
      <c r="X7214">
        <f>SUM(Table1[[#This Row],[Total Sales]]-Table1[[#This Row],[Cost]])</f>
        <v>165</v>
      </c>
      <c r="Y7214">
        <f>SUM(Table1[[#This Row],[profit/loss]])/SUM(Table1[profit/loss])</f>
        <v>4.9678576299437557E-7</v>
      </c>
    </row>
    <row r="7215" spans="1:25" x14ac:dyDescent="0.3">
      <c r="A7215" t="s">
        <v>29</v>
      </c>
      <c r="B7215" t="s">
        <v>82</v>
      </c>
      <c r="C7215">
        <v>1185732</v>
      </c>
      <c r="D7215" s="9">
        <v>44307</v>
      </c>
      <c r="E7215" s="8" t="str">
        <f>TEXT(Table1[[#This Row],[Invoice Date]],"dd-mm-yyyy")</f>
        <v>21-04-2021</v>
      </c>
      <c r="F7215" s="1" t="str">
        <f t="shared" si="448"/>
        <v>April</v>
      </c>
      <c r="G7215" s="1" t="str">
        <f t="shared" si="449"/>
        <v>2021</v>
      </c>
      <c r="H7215" s="1" t="str">
        <f t="shared" si="450"/>
        <v>Wednesday</v>
      </c>
      <c r="I7215" s="1" t="str">
        <f t="shared" si="451"/>
        <v>21</v>
      </c>
      <c r="J7215" t="s">
        <v>14</v>
      </c>
      <c r="K7215" t="s">
        <v>118</v>
      </c>
      <c r="L7215" t="s">
        <v>119</v>
      </c>
      <c r="M7215" t="s">
        <v>21</v>
      </c>
      <c r="N7215">
        <v>41</v>
      </c>
      <c r="O7215">
        <v>15</v>
      </c>
      <c r="P7215">
        <v>615</v>
      </c>
      <c r="Q7215">
        <v>277</v>
      </c>
      <c r="R7215">
        <v>0.45</v>
      </c>
      <c r="S7215" t="s">
        <v>82</v>
      </c>
      <c r="T7215" t="str">
        <f>IF(Table1[[#This Row],[Units Sold]]&gt; 700,"High Units","low Units")</f>
        <v>low Units</v>
      </c>
      <c r="U7215">
        <f>SUM(Table1[[#This Row],[Operating Profit]])/SUM(Table1[Operating Profit])*100</f>
        <v>8.3399791726934561E-5</v>
      </c>
      <c r="V7215">
        <f>SUM(Table1[[#This Row],[Price per Unit]]*Table1[[#This Row],[Units Sold]])</f>
        <v>615</v>
      </c>
      <c r="W7215">
        <f>SUM(Table1[[#This Row],[Total Sales]]-Table1[[#This Row],[Operating Profit]])</f>
        <v>338</v>
      </c>
      <c r="X7215">
        <f>SUM(Table1[[#This Row],[Total Sales]]-Table1[[#This Row],[Cost]])</f>
        <v>277</v>
      </c>
      <c r="Y7215">
        <f>SUM(Table1[[#This Row],[profit/loss]])/SUM(Table1[profit/loss])</f>
        <v>8.3399791726934562E-7</v>
      </c>
    </row>
    <row r="7216" spans="1:25" x14ac:dyDescent="0.3">
      <c r="A7216" t="s">
        <v>29</v>
      </c>
      <c r="B7216" t="s">
        <v>82</v>
      </c>
      <c r="C7216">
        <v>1185732</v>
      </c>
      <c r="D7216" s="9">
        <v>44307</v>
      </c>
      <c r="E7216" s="8" t="str">
        <f>TEXT(Table1[[#This Row],[Invoice Date]],"dd-mm-yyyy")</f>
        <v>21-04-2021</v>
      </c>
      <c r="F7216" s="1" t="str">
        <f t="shared" si="448"/>
        <v>April</v>
      </c>
      <c r="G7216" s="1" t="str">
        <f t="shared" si="449"/>
        <v>2021</v>
      </c>
      <c r="H7216" s="1" t="str">
        <f t="shared" si="450"/>
        <v>Wednesday</v>
      </c>
      <c r="I7216" s="1" t="str">
        <f t="shared" si="451"/>
        <v>21</v>
      </c>
      <c r="J7216" t="s">
        <v>14</v>
      </c>
      <c r="K7216" t="s">
        <v>118</v>
      </c>
      <c r="L7216" t="s">
        <v>119</v>
      </c>
      <c r="M7216" t="s">
        <v>22</v>
      </c>
      <c r="N7216">
        <v>32</v>
      </c>
      <c r="O7216">
        <v>52</v>
      </c>
      <c r="P7216">
        <v>1664</v>
      </c>
      <c r="Q7216">
        <v>732</v>
      </c>
      <c r="R7216">
        <v>0.44</v>
      </c>
      <c r="S7216" t="s">
        <v>82</v>
      </c>
      <c r="T7216" t="str">
        <f>IF(Table1[[#This Row],[Units Sold]]&gt; 700,"High Units","low Units")</f>
        <v>low Units</v>
      </c>
      <c r="U7216">
        <f>SUM(Table1[[#This Row],[Operating Profit]])/SUM(Table1[Operating Profit])*100</f>
        <v>2.2039222940114115E-4</v>
      </c>
      <c r="V7216">
        <f>SUM(Table1[[#This Row],[Price per Unit]]*Table1[[#This Row],[Units Sold]])</f>
        <v>1664</v>
      </c>
      <c r="W7216">
        <f>SUM(Table1[[#This Row],[Total Sales]]-Table1[[#This Row],[Operating Profit]])</f>
        <v>932</v>
      </c>
      <c r="X7216">
        <f>SUM(Table1[[#This Row],[Total Sales]]-Table1[[#This Row],[Cost]])</f>
        <v>732</v>
      </c>
      <c r="Y7216">
        <f>SUM(Table1[[#This Row],[profit/loss]])/SUM(Table1[profit/loss])</f>
        <v>2.2039222940114116E-6</v>
      </c>
    </row>
    <row r="7217" spans="1:25" x14ac:dyDescent="0.3">
      <c r="A7217" t="s">
        <v>29</v>
      </c>
      <c r="B7217" t="s">
        <v>82</v>
      </c>
      <c r="C7217">
        <v>1185732</v>
      </c>
      <c r="D7217" s="9">
        <v>44336</v>
      </c>
      <c r="E7217" s="8" t="str">
        <f>TEXT(Table1[[#This Row],[Invoice Date]],"dd-mm-yyyy")</f>
        <v>20-05-2021</v>
      </c>
      <c r="F7217" s="1" t="str">
        <f t="shared" si="448"/>
        <v>May</v>
      </c>
      <c r="G7217" s="1" t="str">
        <f t="shared" si="449"/>
        <v>2021</v>
      </c>
      <c r="H7217" s="1" t="str">
        <f t="shared" si="450"/>
        <v>Thursday</v>
      </c>
      <c r="I7217" s="1" t="str">
        <f t="shared" si="451"/>
        <v>20</v>
      </c>
      <c r="J7217" t="s">
        <v>14</v>
      </c>
      <c r="K7217" t="s">
        <v>118</v>
      </c>
      <c r="L7217" t="s">
        <v>119</v>
      </c>
      <c r="M7217" t="s">
        <v>16</v>
      </c>
      <c r="N7217">
        <v>49</v>
      </c>
      <c r="O7217">
        <v>118</v>
      </c>
      <c r="P7217">
        <v>5782</v>
      </c>
      <c r="Q7217">
        <v>3007</v>
      </c>
      <c r="R7217">
        <v>0.52</v>
      </c>
      <c r="S7217" t="s">
        <v>82</v>
      </c>
      <c r="T7217" t="str">
        <f>IF(Table1[[#This Row],[Units Sold]]&gt; 700,"High Units","low Units")</f>
        <v>low Units</v>
      </c>
      <c r="U7217">
        <f>SUM(Table1[[#This Row],[Operating Profit]])/SUM(Table1[Operating Profit])*100</f>
        <v>9.0535441777217398E-4</v>
      </c>
      <c r="V7217">
        <f>SUM(Table1[[#This Row],[Price per Unit]]*Table1[[#This Row],[Units Sold]])</f>
        <v>5782</v>
      </c>
      <c r="W7217">
        <f>SUM(Table1[[#This Row],[Total Sales]]-Table1[[#This Row],[Operating Profit]])</f>
        <v>2775</v>
      </c>
      <c r="X7217">
        <f>SUM(Table1[[#This Row],[Total Sales]]-Table1[[#This Row],[Cost]])</f>
        <v>3007</v>
      </c>
      <c r="Y7217">
        <f>SUM(Table1[[#This Row],[profit/loss]])/SUM(Table1[profit/loss])</f>
        <v>9.0535441777217401E-6</v>
      </c>
    </row>
    <row r="7218" spans="1:25" x14ac:dyDescent="0.3">
      <c r="A7218" t="s">
        <v>29</v>
      </c>
      <c r="B7218" t="s">
        <v>82</v>
      </c>
      <c r="C7218">
        <v>1185732</v>
      </c>
      <c r="D7218" s="9">
        <v>44336</v>
      </c>
      <c r="E7218" s="8" t="str">
        <f>TEXT(Table1[[#This Row],[Invoice Date]],"dd-mm-yyyy")</f>
        <v>20-05-2021</v>
      </c>
      <c r="F7218" s="1" t="str">
        <f t="shared" si="448"/>
        <v>May</v>
      </c>
      <c r="G7218" s="1" t="str">
        <f t="shared" si="449"/>
        <v>2021</v>
      </c>
      <c r="H7218" s="1" t="str">
        <f t="shared" si="450"/>
        <v>Thursday</v>
      </c>
      <c r="I7218" s="1" t="str">
        <f t="shared" si="451"/>
        <v>20</v>
      </c>
      <c r="J7218" t="s">
        <v>14</v>
      </c>
      <c r="K7218" t="s">
        <v>118</v>
      </c>
      <c r="L7218" t="s">
        <v>119</v>
      </c>
      <c r="M7218" t="s">
        <v>18</v>
      </c>
      <c r="N7218">
        <v>42</v>
      </c>
      <c r="O7218">
        <v>47</v>
      </c>
      <c r="P7218">
        <v>1974</v>
      </c>
      <c r="Q7218">
        <v>908</v>
      </c>
      <c r="R7218">
        <v>0.46</v>
      </c>
      <c r="S7218" t="s">
        <v>82</v>
      </c>
      <c r="T7218" t="str">
        <f>IF(Table1[[#This Row],[Units Sold]]&gt; 700,"High Units","low Units")</f>
        <v>low Units</v>
      </c>
      <c r="U7218">
        <f>SUM(Table1[[#This Row],[Operating Profit]])/SUM(Table1[Operating Profit])*100</f>
        <v>2.7338271078720787E-4</v>
      </c>
      <c r="V7218">
        <f>SUM(Table1[[#This Row],[Price per Unit]]*Table1[[#This Row],[Units Sold]])</f>
        <v>1974</v>
      </c>
      <c r="W7218">
        <f>SUM(Table1[[#This Row],[Total Sales]]-Table1[[#This Row],[Operating Profit]])</f>
        <v>1066</v>
      </c>
      <c r="X7218">
        <f>SUM(Table1[[#This Row],[Total Sales]]-Table1[[#This Row],[Cost]])</f>
        <v>908</v>
      </c>
      <c r="Y7218">
        <f>SUM(Table1[[#This Row],[profit/loss]])/SUM(Table1[profit/loss])</f>
        <v>2.7338271078720786E-6</v>
      </c>
    </row>
    <row r="7219" spans="1:25" x14ac:dyDescent="0.3">
      <c r="A7219" t="s">
        <v>29</v>
      </c>
      <c r="B7219" t="s">
        <v>82</v>
      </c>
      <c r="C7219">
        <v>1185732</v>
      </c>
      <c r="D7219" s="9">
        <v>44336</v>
      </c>
      <c r="E7219" s="8" t="str">
        <f>TEXT(Table1[[#This Row],[Invoice Date]],"dd-mm-yyyy")</f>
        <v>20-05-2021</v>
      </c>
      <c r="F7219" s="1" t="str">
        <f t="shared" si="448"/>
        <v>May</v>
      </c>
      <c r="G7219" s="1" t="str">
        <f t="shared" si="449"/>
        <v>2021</v>
      </c>
      <c r="H7219" s="1" t="str">
        <f t="shared" si="450"/>
        <v>Thursday</v>
      </c>
      <c r="I7219" s="1" t="str">
        <f t="shared" si="451"/>
        <v>20</v>
      </c>
      <c r="J7219" t="s">
        <v>14</v>
      </c>
      <c r="K7219" t="s">
        <v>118</v>
      </c>
      <c r="L7219" t="s">
        <v>119</v>
      </c>
      <c r="M7219" t="s">
        <v>19</v>
      </c>
      <c r="N7219">
        <v>36</v>
      </c>
      <c r="O7219">
        <v>38</v>
      </c>
      <c r="P7219">
        <v>1368</v>
      </c>
      <c r="Q7219">
        <v>657</v>
      </c>
      <c r="R7219">
        <v>0.48</v>
      </c>
      <c r="S7219" t="s">
        <v>82</v>
      </c>
      <c r="T7219" t="str">
        <f>IF(Table1[[#This Row],[Units Sold]]&gt; 700,"High Units","low Units")</f>
        <v>low Units</v>
      </c>
      <c r="U7219">
        <f>SUM(Table1[[#This Row],[Operating Profit]])/SUM(Table1[Operating Profit])*100</f>
        <v>1.9781105835594225E-4</v>
      </c>
      <c r="V7219">
        <f>SUM(Table1[[#This Row],[Price per Unit]]*Table1[[#This Row],[Units Sold]])</f>
        <v>1368</v>
      </c>
      <c r="W7219">
        <f>SUM(Table1[[#This Row],[Total Sales]]-Table1[[#This Row],[Operating Profit]])</f>
        <v>711</v>
      </c>
      <c r="X7219">
        <f>SUM(Table1[[#This Row],[Total Sales]]-Table1[[#This Row],[Cost]])</f>
        <v>657</v>
      </c>
      <c r="Y7219">
        <f>SUM(Table1[[#This Row],[profit/loss]])/SUM(Table1[profit/loss])</f>
        <v>1.9781105835594226E-6</v>
      </c>
    </row>
    <row r="7220" spans="1:25" x14ac:dyDescent="0.3">
      <c r="A7220" t="s">
        <v>29</v>
      </c>
      <c r="B7220" t="s">
        <v>82</v>
      </c>
      <c r="C7220">
        <v>1185732</v>
      </c>
      <c r="D7220" s="9">
        <v>44336</v>
      </c>
      <c r="E7220" s="8" t="str">
        <f>TEXT(Table1[[#This Row],[Invoice Date]],"dd-mm-yyyy")</f>
        <v>20-05-2021</v>
      </c>
      <c r="F7220" s="1" t="str">
        <f t="shared" si="448"/>
        <v>May</v>
      </c>
      <c r="G7220" s="1" t="str">
        <f t="shared" si="449"/>
        <v>2021</v>
      </c>
      <c r="H7220" s="1" t="str">
        <f t="shared" si="450"/>
        <v>Thursday</v>
      </c>
      <c r="I7220" s="1" t="str">
        <f t="shared" si="451"/>
        <v>20</v>
      </c>
      <c r="J7220" t="s">
        <v>14</v>
      </c>
      <c r="K7220" t="s">
        <v>118</v>
      </c>
      <c r="L7220" t="s">
        <v>119</v>
      </c>
      <c r="M7220" t="s">
        <v>20</v>
      </c>
      <c r="N7220">
        <v>37</v>
      </c>
      <c r="O7220">
        <v>30</v>
      </c>
      <c r="P7220">
        <v>1110</v>
      </c>
      <c r="Q7220">
        <v>533</v>
      </c>
      <c r="R7220">
        <v>0.48</v>
      </c>
      <c r="S7220" t="s">
        <v>82</v>
      </c>
      <c r="T7220" t="str">
        <f>IF(Table1[[#This Row],[Units Sold]]&gt; 700,"High Units","low Units")</f>
        <v>low Units</v>
      </c>
      <c r="U7220">
        <f>SUM(Table1[[#This Row],[Operating Profit]])/SUM(Table1[Operating Profit])*100</f>
        <v>1.6047685556121343E-4</v>
      </c>
      <c r="V7220">
        <f>SUM(Table1[[#This Row],[Price per Unit]]*Table1[[#This Row],[Units Sold]])</f>
        <v>1110</v>
      </c>
      <c r="W7220">
        <f>SUM(Table1[[#This Row],[Total Sales]]-Table1[[#This Row],[Operating Profit]])</f>
        <v>577</v>
      </c>
      <c r="X7220">
        <f>SUM(Table1[[#This Row],[Total Sales]]-Table1[[#This Row],[Cost]])</f>
        <v>533</v>
      </c>
      <c r="Y7220">
        <f>SUM(Table1[[#This Row],[profit/loss]])/SUM(Table1[profit/loss])</f>
        <v>1.6047685556121342E-6</v>
      </c>
    </row>
    <row r="7221" spans="1:25" x14ac:dyDescent="0.3">
      <c r="A7221" t="s">
        <v>29</v>
      </c>
      <c r="B7221" t="s">
        <v>82</v>
      </c>
      <c r="C7221">
        <v>1185732</v>
      </c>
      <c r="D7221" s="9">
        <v>44336</v>
      </c>
      <c r="E7221" s="8" t="str">
        <f>TEXT(Table1[[#This Row],[Invoice Date]],"dd-mm-yyyy")</f>
        <v>20-05-2021</v>
      </c>
      <c r="F7221" s="1" t="str">
        <f t="shared" si="448"/>
        <v>May</v>
      </c>
      <c r="G7221" s="1" t="str">
        <f t="shared" si="449"/>
        <v>2021</v>
      </c>
      <c r="H7221" s="1" t="str">
        <f t="shared" si="450"/>
        <v>Thursday</v>
      </c>
      <c r="I7221" s="1" t="str">
        <f t="shared" si="451"/>
        <v>20</v>
      </c>
      <c r="J7221" t="s">
        <v>14</v>
      </c>
      <c r="K7221" t="s">
        <v>118</v>
      </c>
      <c r="L7221" t="s">
        <v>119</v>
      </c>
      <c r="M7221" t="s">
        <v>21</v>
      </c>
      <c r="N7221">
        <v>49</v>
      </c>
      <c r="O7221">
        <v>36</v>
      </c>
      <c r="P7221">
        <v>1764</v>
      </c>
      <c r="Q7221">
        <v>741</v>
      </c>
      <c r="R7221">
        <v>0.42</v>
      </c>
      <c r="S7221" t="s">
        <v>82</v>
      </c>
      <c r="T7221" t="str">
        <f>IF(Table1[[#This Row],[Units Sold]]&gt; 700,"High Units","low Units")</f>
        <v>low Units</v>
      </c>
      <c r="U7221">
        <f>SUM(Table1[[#This Row],[Operating Profit]])/SUM(Table1[Operating Profit])*100</f>
        <v>2.2310196992656503E-4</v>
      </c>
      <c r="V7221">
        <f>SUM(Table1[[#This Row],[Price per Unit]]*Table1[[#This Row],[Units Sold]])</f>
        <v>1764</v>
      </c>
      <c r="W7221">
        <f>SUM(Table1[[#This Row],[Total Sales]]-Table1[[#This Row],[Operating Profit]])</f>
        <v>1023</v>
      </c>
      <c r="X7221">
        <f>SUM(Table1[[#This Row],[Total Sales]]-Table1[[#This Row],[Cost]])</f>
        <v>741</v>
      </c>
      <c r="Y7221">
        <f>SUM(Table1[[#This Row],[profit/loss]])/SUM(Table1[profit/loss])</f>
        <v>2.2310196992656502E-6</v>
      </c>
    </row>
    <row r="7222" spans="1:25" x14ac:dyDescent="0.3">
      <c r="A7222" t="s">
        <v>29</v>
      </c>
      <c r="B7222" t="s">
        <v>82</v>
      </c>
      <c r="C7222">
        <v>1185732</v>
      </c>
      <c r="D7222" s="9">
        <v>44336</v>
      </c>
      <c r="E7222" s="8" t="str">
        <f>TEXT(Table1[[#This Row],[Invoice Date]],"dd-mm-yyyy")</f>
        <v>20-05-2021</v>
      </c>
      <c r="F7222" s="1" t="str">
        <f t="shared" si="448"/>
        <v>May</v>
      </c>
      <c r="G7222" s="1" t="str">
        <f t="shared" si="449"/>
        <v>2021</v>
      </c>
      <c r="H7222" s="1" t="str">
        <f t="shared" si="450"/>
        <v>Thursday</v>
      </c>
      <c r="I7222" s="1" t="str">
        <f t="shared" si="451"/>
        <v>20</v>
      </c>
      <c r="J7222" t="s">
        <v>14</v>
      </c>
      <c r="K7222" t="s">
        <v>118</v>
      </c>
      <c r="L7222" t="s">
        <v>119</v>
      </c>
      <c r="M7222" t="s">
        <v>22</v>
      </c>
      <c r="N7222">
        <v>52</v>
      </c>
      <c r="O7222">
        <v>63</v>
      </c>
      <c r="P7222">
        <v>3276</v>
      </c>
      <c r="Q7222">
        <v>1343</v>
      </c>
      <c r="R7222">
        <v>0.41</v>
      </c>
      <c r="S7222" t="s">
        <v>82</v>
      </c>
      <c r="T7222" t="str">
        <f>IF(Table1[[#This Row],[Units Sold]]&gt; 700,"High Units","low Units")</f>
        <v>low Units</v>
      </c>
      <c r="U7222">
        <f>SUM(Table1[[#This Row],[Operating Profit]])/SUM(Table1[Operating Profit])*100</f>
        <v>4.0435350284936142E-4</v>
      </c>
      <c r="V7222">
        <f>SUM(Table1[[#This Row],[Price per Unit]]*Table1[[#This Row],[Units Sold]])</f>
        <v>3276</v>
      </c>
      <c r="W7222">
        <f>SUM(Table1[[#This Row],[Total Sales]]-Table1[[#This Row],[Operating Profit]])</f>
        <v>1933</v>
      </c>
      <c r="X7222">
        <f>SUM(Table1[[#This Row],[Total Sales]]-Table1[[#This Row],[Cost]])</f>
        <v>1343</v>
      </c>
      <c r="Y7222">
        <f>SUM(Table1[[#This Row],[profit/loss]])/SUM(Table1[profit/loss])</f>
        <v>4.0435350284936143E-6</v>
      </c>
    </row>
    <row r="7223" spans="1:25" x14ac:dyDescent="0.3">
      <c r="A7223" t="s">
        <v>29</v>
      </c>
      <c r="B7223" t="s">
        <v>82</v>
      </c>
      <c r="C7223">
        <v>1185732</v>
      </c>
      <c r="D7223" s="9">
        <v>44369</v>
      </c>
      <c r="E7223" s="8" t="str">
        <f>TEXT(Table1[[#This Row],[Invoice Date]],"dd-mm-yyyy")</f>
        <v>22-06-2021</v>
      </c>
      <c r="F7223" s="1" t="str">
        <f t="shared" si="448"/>
        <v>June</v>
      </c>
      <c r="G7223" s="1" t="str">
        <f t="shared" si="449"/>
        <v>2021</v>
      </c>
      <c r="H7223" s="1" t="str">
        <f t="shared" si="450"/>
        <v>Tuesday</v>
      </c>
      <c r="I7223" s="1" t="str">
        <f t="shared" si="451"/>
        <v>22</v>
      </c>
      <c r="J7223" t="s">
        <v>14</v>
      </c>
      <c r="K7223" t="s">
        <v>118</v>
      </c>
      <c r="L7223" t="s">
        <v>119</v>
      </c>
      <c r="M7223" t="s">
        <v>16</v>
      </c>
      <c r="N7223">
        <v>47</v>
      </c>
      <c r="O7223">
        <v>125</v>
      </c>
      <c r="P7223">
        <v>5875</v>
      </c>
      <c r="Q7223">
        <v>2938</v>
      </c>
      <c r="R7223">
        <v>0.5</v>
      </c>
      <c r="S7223" t="s">
        <v>82</v>
      </c>
      <c r="T7223" t="str">
        <f>IF(Table1[[#This Row],[Units Sold]]&gt; 700,"High Units","low Units")</f>
        <v>low Units</v>
      </c>
      <c r="U7223">
        <f>SUM(Table1[[#This Row],[Operating Profit]])/SUM(Table1[Operating Profit])*100</f>
        <v>8.8457974041059105E-4</v>
      </c>
      <c r="V7223">
        <f>SUM(Table1[[#This Row],[Price per Unit]]*Table1[[#This Row],[Units Sold]])</f>
        <v>5875</v>
      </c>
      <c r="W7223">
        <f>SUM(Table1[[#This Row],[Total Sales]]-Table1[[#This Row],[Operating Profit]])</f>
        <v>2937</v>
      </c>
      <c r="X7223">
        <f>SUM(Table1[[#This Row],[Total Sales]]-Table1[[#This Row],[Cost]])</f>
        <v>2938</v>
      </c>
      <c r="Y7223">
        <f>SUM(Table1[[#This Row],[profit/loss]])/SUM(Table1[profit/loss])</f>
        <v>8.84579740410591E-6</v>
      </c>
    </row>
    <row r="7224" spans="1:25" x14ac:dyDescent="0.3">
      <c r="A7224" t="s">
        <v>29</v>
      </c>
      <c r="B7224" t="s">
        <v>82</v>
      </c>
      <c r="C7224">
        <v>1185732</v>
      </c>
      <c r="D7224" s="9">
        <v>44369</v>
      </c>
      <c r="E7224" s="8" t="str">
        <f>TEXT(Table1[[#This Row],[Invoice Date]],"dd-mm-yyyy")</f>
        <v>22-06-2021</v>
      </c>
      <c r="F7224" s="1" t="str">
        <f t="shared" si="448"/>
        <v>June</v>
      </c>
      <c r="G7224" s="1" t="str">
        <f t="shared" si="449"/>
        <v>2021</v>
      </c>
      <c r="H7224" s="1" t="str">
        <f t="shared" si="450"/>
        <v>Tuesday</v>
      </c>
      <c r="I7224" s="1" t="str">
        <f t="shared" si="451"/>
        <v>22</v>
      </c>
      <c r="J7224" t="s">
        <v>14</v>
      </c>
      <c r="K7224" t="s">
        <v>118</v>
      </c>
      <c r="L7224" t="s">
        <v>119</v>
      </c>
      <c r="M7224" t="s">
        <v>18</v>
      </c>
      <c r="N7224">
        <v>41</v>
      </c>
      <c r="O7224">
        <v>75</v>
      </c>
      <c r="P7224">
        <v>3075</v>
      </c>
      <c r="Q7224">
        <v>1445</v>
      </c>
      <c r="R7224">
        <v>0.47</v>
      </c>
      <c r="S7224" t="s">
        <v>82</v>
      </c>
      <c r="T7224" t="str">
        <f>IF(Table1[[#This Row],[Units Sold]]&gt; 700,"High Units","low Units")</f>
        <v>low Units</v>
      </c>
      <c r="U7224">
        <f>SUM(Table1[[#This Row],[Operating Profit]])/SUM(Table1[Operating Profit])*100</f>
        <v>4.3506389547083184E-4</v>
      </c>
      <c r="V7224">
        <f>SUM(Table1[[#This Row],[Price per Unit]]*Table1[[#This Row],[Units Sold]])</f>
        <v>3075</v>
      </c>
      <c r="W7224">
        <f>SUM(Table1[[#This Row],[Total Sales]]-Table1[[#This Row],[Operating Profit]])</f>
        <v>1630</v>
      </c>
      <c r="X7224">
        <f>SUM(Table1[[#This Row],[Total Sales]]-Table1[[#This Row],[Cost]])</f>
        <v>1445</v>
      </c>
      <c r="Y7224">
        <f>SUM(Table1[[#This Row],[profit/loss]])/SUM(Table1[profit/loss])</f>
        <v>4.3506389547083186E-6</v>
      </c>
    </row>
    <row r="7225" spans="1:25" x14ac:dyDescent="0.3">
      <c r="A7225" t="s">
        <v>13</v>
      </c>
      <c r="B7225" t="s">
        <v>82</v>
      </c>
      <c r="C7225">
        <v>1185732</v>
      </c>
      <c r="D7225" s="9">
        <v>44369</v>
      </c>
      <c r="E7225" s="8" t="str">
        <f>TEXT(Table1[[#This Row],[Invoice Date]],"dd-mm-yyyy")</f>
        <v>22-06-2021</v>
      </c>
      <c r="F7225" s="1" t="str">
        <f t="shared" si="448"/>
        <v>June</v>
      </c>
      <c r="G7225" s="1" t="str">
        <f t="shared" si="449"/>
        <v>2021</v>
      </c>
      <c r="H7225" s="1" t="str">
        <f t="shared" si="450"/>
        <v>Tuesday</v>
      </c>
      <c r="I7225" s="1" t="str">
        <f t="shared" si="451"/>
        <v>22</v>
      </c>
      <c r="J7225" t="s">
        <v>14</v>
      </c>
      <c r="K7225" t="s">
        <v>118</v>
      </c>
      <c r="L7225" t="s">
        <v>119</v>
      </c>
      <c r="M7225" t="s">
        <v>19</v>
      </c>
      <c r="N7225">
        <v>37</v>
      </c>
      <c r="O7225">
        <v>47</v>
      </c>
      <c r="P7225">
        <v>1739</v>
      </c>
      <c r="Q7225">
        <v>870</v>
      </c>
      <c r="R7225">
        <v>0.5</v>
      </c>
      <c r="S7225" t="s">
        <v>82</v>
      </c>
      <c r="T7225" t="str">
        <f>IF(Table1[[#This Row],[Units Sold]]&gt; 700,"High Units","low Units")</f>
        <v>low Units</v>
      </c>
      <c r="U7225">
        <f>SUM(Table1[[#This Row],[Operating Profit]])/SUM(Table1[Operating Profit])*100</f>
        <v>2.619415841243071E-4</v>
      </c>
      <c r="V7225">
        <f>SUM(Table1[[#This Row],[Price per Unit]]*Table1[[#This Row],[Units Sold]])</f>
        <v>1739</v>
      </c>
      <c r="W7225">
        <f>SUM(Table1[[#This Row],[Total Sales]]-Table1[[#This Row],[Operating Profit]])</f>
        <v>869</v>
      </c>
      <c r="X7225">
        <f>SUM(Table1[[#This Row],[Total Sales]]-Table1[[#This Row],[Cost]])</f>
        <v>870</v>
      </c>
      <c r="Y7225">
        <f>SUM(Table1[[#This Row],[profit/loss]])/SUM(Table1[profit/loss])</f>
        <v>2.619415841243071E-6</v>
      </c>
    </row>
    <row r="7226" spans="1:25" x14ac:dyDescent="0.3">
      <c r="A7226" t="s">
        <v>13</v>
      </c>
      <c r="B7226" t="s">
        <v>82</v>
      </c>
      <c r="C7226">
        <v>1185732</v>
      </c>
      <c r="D7226" s="9">
        <v>44369</v>
      </c>
      <c r="E7226" s="8" t="str">
        <f>TEXT(Table1[[#This Row],[Invoice Date]],"dd-mm-yyyy")</f>
        <v>22-06-2021</v>
      </c>
      <c r="F7226" s="1" t="str">
        <f t="shared" si="448"/>
        <v>June</v>
      </c>
      <c r="G7226" s="1" t="str">
        <f t="shared" si="449"/>
        <v>2021</v>
      </c>
      <c r="H7226" s="1" t="str">
        <f t="shared" si="450"/>
        <v>Tuesday</v>
      </c>
      <c r="I7226" s="1" t="str">
        <f t="shared" si="451"/>
        <v>22</v>
      </c>
      <c r="J7226" t="s">
        <v>14</v>
      </c>
      <c r="K7226" t="s">
        <v>118</v>
      </c>
      <c r="L7226" t="s">
        <v>119</v>
      </c>
      <c r="M7226" t="s">
        <v>20</v>
      </c>
      <c r="N7226">
        <v>37</v>
      </c>
      <c r="O7226">
        <v>44</v>
      </c>
      <c r="P7226">
        <v>1628</v>
      </c>
      <c r="Q7226">
        <v>814</v>
      </c>
      <c r="R7226">
        <v>0.5</v>
      </c>
      <c r="S7226" t="s">
        <v>82</v>
      </c>
      <c r="T7226" t="str">
        <f>IF(Table1[[#This Row],[Units Sold]]&gt; 700,"High Units","low Units")</f>
        <v>low Units</v>
      </c>
      <c r="U7226">
        <f>SUM(Table1[[#This Row],[Operating Profit]])/SUM(Table1[Operating Profit])*100</f>
        <v>2.4508097641055859E-4</v>
      </c>
      <c r="V7226">
        <f>SUM(Table1[[#This Row],[Price per Unit]]*Table1[[#This Row],[Units Sold]])</f>
        <v>1628</v>
      </c>
      <c r="W7226">
        <f>SUM(Table1[[#This Row],[Total Sales]]-Table1[[#This Row],[Operating Profit]])</f>
        <v>814</v>
      </c>
      <c r="X7226">
        <f>SUM(Table1[[#This Row],[Total Sales]]-Table1[[#This Row],[Cost]])</f>
        <v>814</v>
      </c>
      <c r="Y7226">
        <f>SUM(Table1[[#This Row],[profit/loss]])/SUM(Table1[profit/loss])</f>
        <v>2.4508097641055858E-6</v>
      </c>
    </row>
    <row r="7227" spans="1:25" x14ac:dyDescent="0.3">
      <c r="A7227" t="s">
        <v>13</v>
      </c>
      <c r="B7227" t="s">
        <v>82</v>
      </c>
      <c r="C7227">
        <v>1185732</v>
      </c>
      <c r="D7227" s="9">
        <v>44369</v>
      </c>
      <c r="E7227" s="8" t="str">
        <f>TEXT(Table1[[#This Row],[Invoice Date]],"dd-mm-yyyy")</f>
        <v>22-06-2021</v>
      </c>
      <c r="F7227" s="1" t="str">
        <f t="shared" si="448"/>
        <v>June</v>
      </c>
      <c r="G7227" s="1" t="str">
        <f t="shared" si="449"/>
        <v>2021</v>
      </c>
      <c r="H7227" s="1" t="str">
        <f t="shared" si="450"/>
        <v>Tuesday</v>
      </c>
      <c r="I7227" s="1" t="str">
        <f t="shared" si="451"/>
        <v>22</v>
      </c>
      <c r="J7227" t="s">
        <v>14</v>
      </c>
      <c r="K7227" t="s">
        <v>118</v>
      </c>
      <c r="L7227" t="s">
        <v>119</v>
      </c>
      <c r="M7227" t="s">
        <v>21</v>
      </c>
      <c r="N7227">
        <v>49</v>
      </c>
      <c r="O7227">
        <v>42</v>
      </c>
      <c r="P7227">
        <v>2058</v>
      </c>
      <c r="Q7227">
        <v>906</v>
      </c>
      <c r="R7227">
        <v>0.44</v>
      </c>
      <c r="S7227" t="s">
        <v>82</v>
      </c>
      <c r="T7227" t="str">
        <f>IF(Table1[[#This Row],[Units Sold]]&gt; 700,"High Units","low Units")</f>
        <v>low Units</v>
      </c>
      <c r="U7227">
        <f>SUM(Table1[[#This Row],[Operating Profit]])/SUM(Table1[Operating Profit])*100</f>
        <v>2.7278054622600255E-4</v>
      </c>
      <c r="V7227">
        <f>SUM(Table1[[#This Row],[Price per Unit]]*Table1[[#This Row],[Units Sold]])</f>
        <v>2058</v>
      </c>
      <c r="W7227">
        <f>SUM(Table1[[#This Row],[Total Sales]]-Table1[[#This Row],[Operating Profit]])</f>
        <v>1152</v>
      </c>
      <c r="X7227">
        <f>SUM(Table1[[#This Row],[Total Sales]]-Table1[[#This Row],[Cost]])</f>
        <v>906</v>
      </c>
      <c r="Y7227">
        <f>SUM(Table1[[#This Row],[profit/loss]])/SUM(Table1[profit/loss])</f>
        <v>2.7278054622600256E-6</v>
      </c>
    </row>
    <row r="7228" spans="1:25" x14ac:dyDescent="0.3">
      <c r="A7228" t="s">
        <v>13</v>
      </c>
      <c r="B7228" t="s">
        <v>82</v>
      </c>
      <c r="C7228">
        <v>1185732</v>
      </c>
      <c r="D7228" s="9">
        <v>44369</v>
      </c>
      <c r="E7228" s="8" t="str">
        <f>TEXT(Table1[[#This Row],[Invoice Date]],"dd-mm-yyyy")</f>
        <v>22-06-2021</v>
      </c>
      <c r="F7228" s="1" t="str">
        <f t="shared" si="448"/>
        <v>June</v>
      </c>
      <c r="G7228" s="1" t="str">
        <f t="shared" si="449"/>
        <v>2021</v>
      </c>
      <c r="H7228" s="1" t="str">
        <f t="shared" si="450"/>
        <v>Tuesday</v>
      </c>
      <c r="I7228" s="1" t="str">
        <f t="shared" si="451"/>
        <v>22</v>
      </c>
      <c r="J7228" t="s">
        <v>14</v>
      </c>
      <c r="K7228" t="s">
        <v>118</v>
      </c>
      <c r="L7228" t="s">
        <v>119</v>
      </c>
      <c r="M7228" t="s">
        <v>22</v>
      </c>
      <c r="N7228">
        <v>53</v>
      </c>
      <c r="O7228">
        <v>84</v>
      </c>
      <c r="P7228">
        <v>4452</v>
      </c>
      <c r="Q7228">
        <v>2003</v>
      </c>
      <c r="R7228">
        <v>0.45</v>
      </c>
      <c r="S7228" t="s">
        <v>82</v>
      </c>
      <c r="T7228" t="str">
        <f>IF(Table1[[#This Row],[Units Sold]]&gt; 700,"High Units","low Units")</f>
        <v>low Units</v>
      </c>
      <c r="U7228">
        <f>SUM(Table1[[#This Row],[Operating Profit]])/SUM(Table1[Operating Profit])*100</f>
        <v>6.0306780804711164E-4</v>
      </c>
      <c r="V7228">
        <f>SUM(Table1[[#This Row],[Price per Unit]]*Table1[[#This Row],[Units Sold]])</f>
        <v>4452</v>
      </c>
      <c r="W7228">
        <f>SUM(Table1[[#This Row],[Total Sales]]-Table1[[#This Row],[Operating Profit]])</f>
        <v>2449</v>
      </c>
      <c r="X7228">
        <f>SUM(Table1[[#This Row],[Total Sales]]-Table1[[#This Row],[Cost]])</f>
        <v>2003</v>
      </c>
      <c r="Y7228">
        <f>SUM(Table1[[#This Row],[profit/loss]])/SUM(Table1[profit/loss])</f>
        <v>6.0306780804711161E-6</v>
      </c>
    </row>
    <row r="7229" spans="1:25" x14ac:dyDescent="0.3">
      <c r="A7229" t="s">
        <v>13</v>
      </c>
      <c r="B7229" t="s">
        <v>82</v>
      </c>
      <c r="C7229">
        <v>1185732</v>
      </c>
      <c r="D7229" s="9">
        <v>44397</v>
      </c>
      <c r="E7229" s="8" t="str">
        <f>TEXT(Table1[[#This Row],[Invoice Date]],"dd-mm-yyyy")</f>
        <v>20-07-2021</v>
      </c>
      <c r="F7229" s="1" t="str">
        <f t="shared" si="448"/>
        <v>July</v>
      </c>
      <c r="G7229" s="1" t="str">
        <f t="shared" si="449"/>
        <v>2021</v>
      </c>
      <c r="H7229" s="1" t="str">
        <f t="shared" si="450"/>
        <v>Tuesday</v>
      </c>
      <c r="I7229" s="1" t="str">
        <f t="shared" si="451"/>
        <v>20</v>
      </c>
      <c r="J7229" t="s">
        <v>14</v>
      </c>
      <c r="K7229" t="s">
        <v>118</v>
      </c>
      <c r="L7229" t="s">
        <v>119</v>
      </c>
      <c r="M7229" t="s">
        <v>16</v>
      </c>
      <c r="N7229">
        <v>49</v>
      </c>
      <c r="O7229">
        <v>131</v>
      </c>
      <c r="P7229">
        <v>6419</v>
      </c>
      <c r="Q7229">
        <v>3338</v>
      </c>
      <c r="R7229">
        <v>0.52</v>
      </c>
      <c r="S7229" t="s">
        <v>82</v>
      </c>
      <c r="T7229" t="str">
        <f>IF(Table1[[#This Row],[Units Sold]]&gt; 700,"High Units","low Units")</f>
        <v>low Units</v>
      </c>
      <c r="U7229">
        <f>SUM(Table1[[#This Row],[Operating Profit]])/SUM(Table1[Operating Profit])*100</f>
        <v>1.0050126526516519E-3</v>
      </c>
      <c r="V7229">
        <f>SUM(Table1[[#This Row],[Price per Unit]]*Table1[[#This Row],[Units Sold]])</f>
        <v>6419</v>
      </c>
      <c r="W7229">
        <f>SUM(Table1[[#This Row],[Total Sales]]-Table1[[#This Row],[Operating Profit]])</f>
        <v>3081</v>
      </c>
      <c r="X7229">
        <f>SUM(Table1[[#This Row],[Total Sales]]-Table1[[#This Row],[Cost]])</f>
        <v>3338</v>
      </c>
      <c r="Y7229">
        <f>SUM(Table1[[#This Row],[profit/loss]])/SUM(Table1[profit/loss])</f>
        <v>1.0050126526516519E-5</v>
      </c>
    </row>
    <row r="7230" spans="1:25" x14ac:dyDescent="0.3">
      <c r="A7230" t="s">
        <v>25</v>
      </c>
      <c r="B7230" t="s">
        <v>82</v>
      </c>
      <c r="C7230">
        <v>1185732</v>
      </c>
      <c r="D7230" s="9">
        <v>44397</v>
      </c>
      <c r="E7230" s="8" t="str">
        <f>TEXT(Table1[[#This Row],[Invoice Date]],"dd-mm-yyyy")</f>
        <v>20-07-2021</v>
      </c>
      <c r="F7230" s="1" t="str">
        <f t="shared" si="448"/>
        <v>July</v>
      </c>
      <c r="G7230" s="1" t="str">
        <f t="shared" si="449"/>
        <v>2021</v>
      </c>
      <c r="H7230" s="1" t="str">
        <f t="shared" si="450"/>
        <v>Tuesday</v>
      </c>
      <c r="I7230" s="1" t="str">
        <f t="shared" si="451"/>
        <v>20</v>
      </c>
      <c r="J7230" t="s">
        <v>14</v>
      </c>
      <c r="K7230" t="s">
        <v>118</v>
      </c>
      <c r="L7230" t="s">
        <v>119</v>
      </c>
      <c r="M7230" t="s">
        <v>18</v>
      </c>
      <c r="N7230">
        <v>42</v>
      </c>
      <c r="O7230">
        <v>72</v>
      </c>
      <c r="P7230">
        <v>3024</v>
      </c>
      <c r="Q7230">
        <v>1452</v>
      </c>
      <c r="R7230">
        <v>0.48</v>
      </c>
      <c r="S7230" t="s">
        <v>82</v>
      </c>
      <c r="T7230" t="str">
        <f>IF(Table1[[#This Row],[Units Sold]]&gt; 700,"High Units","low Units")</f>
        <v>low Units</v>
      </c>
      <c r="U7230">
        <f>SUM(Table1[[#This Row],[Operating Profit]])/SUM(Table1[Operating Profit])*100</f>
        <v>4.3717147143505048E-4</v>
      </c>
      <c r="V7230">
        <f>SUM(Table1[[#This Row],[Price per Unit]]*Table1[[#This Row],[Units Sold]])</f>
        <v>3024</v>
      </c>
      <c r="W7230">
        <f>SUM(Table1[[#This Row],[Total Sales]]-Table1[[#This Row],[Operating Profit]])</f>
        <v>1572</v>
      </c>
      <c r="X7230">
        <f>SUM(Table1[[#This Row],[Total Sales]]-Table1[[#This Row],[Cost]])</f>
        <v>1452</v>
      </c>
      <c r="Y7230">
        <f>SUM(Table1[[#This Row],[profit/loss]])/SUM(Table1[profit/loss])</f>
        <v>4.3717147143505046E-6</v>
      </c>
    </row>
    <row r="7231" spans="1:25" x14ac:dyDescent="0.3">
      <c r="A7231" t="s">
        <v>25</v>
      </c>
      <c r="B7231" t="s">
        <v>82</v>
      </c>
      <c r="C7231">
        <v>1185732</v>
      </c>
      <c r="D7231" s="9">
        <v>44397</v>
      </c>
      <c r="E7231" s="8" t="str">
        <f>TEXT(Table1[[#This Row],[Invoice Date]],"dd-mm-yyyy")</f>
        <v>20-07-2021</v>
      </c>
      <c r="F7231" s="1" t="str">
        <f t="shared" si="448"/>
        <v>July</v>
      </c>
      <c r="G7231" s="1" t="str">
        <f t="shared" si="449"/>
        <v>2021</v>
      </c>
      <c r="H7231" s="1" t="str">
        <f t="shared" si="450"/>
        <v>Tuesday</v>
      </c>
      <c r="I7231" s="1" t="str">
        <f t="shared" si="451"/>
        <v>20</v>
      </c>
      <c r="J7231" t="s">
        <v>14</v>
      </c>
      <c r="K7231" t="s">
        <v>118</v>
      </c>
      <c r="L7231" t="s">
        <v>119</v>
      </c>
      <c r="M7231" t="s">
        <v>19</v>
      </c>
      <c r="N7231">
        <v>37</v>
      </c>
      <c r="O7231">
        <v>60</v>
      </c>
      <c r="P7231">
        <v>2220</v>
      </c>
      <c r="Q7231">
        <v>1088</v>
      </c>
      <c r="R7231">
        <v>0.49</v>
      </c>
      <c r="S7231" t="s">
        <v>82</v>
      </c>
      <c r="T7231" t="str">
        <f>IF(Table1[[#This Row],[Units Sold]]&gt; 700,"High Units","low Units")</f>
        <v>low Units</v>
      </c>
      <c r="U7231">
        <f>SUM(Table1[[#This Row],[Operating Profit]])/SUM(Table1[Operating Profit])*100</f>
        <v>3.2757752129568518E-4</v>
      </c>
      <c r="V7231">
        <f>SUM(Table1[[#This Row],[Price per Unit]]*Table1[[#This Row],[Units Sold]])</f>
        <v>2220</v>
      </c>
      <c r="W7231">
        <f>SUM(Table1[[#This Row],[Total Sales]]-Table1[[#This Row],[Operating Profit]])</f>
        <v>1132</v>
      </c>
      <c r="X7231">
        <f>SUM(Table1[[#This Row],[Total Sales]]-Table1[[#This Row],[Cost]])</f>
        <v>1088</v>
      </c>
      <c r="Y7231">
        <f>SUM(Table1[[#This Row],[profit/loss]])/SUM(Table1[profit/loss])</f>
        <v>3.275775212956852E-6</v>
      </c>
    </row>
    <row r="7232" spans="1:25" x14ac:dyDescent="0.3">
      <c r="A7232" t="s">
        <v>25</v>
      </c>
      <c r="B7232" t="s">
        <v>82</v>
      </c>
      <c r="C7232">
        <v>1185732</v>
      </c>
      <c r="D7232" s="9">
        <v>44397</v>
      </c>
      <c r="E7232" s="8" t="str">
        <f>TEXT(Table1[[#This Row],[Invoice Date]],"dd-mm-yyyy")</f>
        <v>20-07-2021</v>
      </c>
      <c r="F7232" s="1" t="str">
        <f t="shared" si="448"/>
        <v>July</v>
      </c>
      <c r="G7232" s="1" t="str">
        <f t="shared" si="449"/>
        <v>2021</v>
      </c>
      <c r="H7232" s="1" t="str">
        <f t="shared" si="450"/>
        <v>Tuesday</v>
      </c>
      <c r="I7232" s="1" t="str">
        <f t="shared" si="451"/>
        <v>20</v>
      </c>
      <c r="J7232" t="s">
        <v>14</v>
      </c>
      <c r="K7232" t="s">
        <v>118</v>
      </c>
      <c r="L7232" t="s">
        <v>119</v>
      </c>
      <c r="M7232" t="s">
        <v>20</v>
      </c>
      <c r="N7232">
        <v>36</v>
      </c>
      <c r="O7232">
        <v>45</v>
      </c>
      <c r="P7232">
        <v>1620</v>
      </c>
      <c r="Q7232">
        <v>761</v>
      </c>
      <c r="R7232">
        <v>0.47</v>
      </c>
      <c r="S7232" t="s">
        <v>82</v>
      </c>
      <c r="T7232" t="str">
        <f>IF(Table1[[#This Row],[Units Sold]]&gt; 700,"High Units","low Units")</f>
        <v>low Units</v>
      </c>
      <c r="U7232">
        <f>SUM(Table1[[#This Row],[Operating Profit]])/SUM(Table1[Operating Profit])*100</f>
        <v>2.2912361553861804E-4</v>
      </c>
      <c r="V7232">
        <f>SUM(Table1[[#This Row],[Price per Unit]]*Table1[[#This Row],[Units Sold]])</f>
        <v>1620</v>
      </c>
      <c r="W7232">
        <f>SUM(Table1[[#This Row],[Total Sales]]-Table1[[#This Row],[Operating Profit]])</f>
        <v>859</v>
      </c>
      <c r="X7232">
        <f>SUM(Table1[[#This Row],[Total Sales]]-Table1[[#This Row],[Cost]])</f>
        <v>761</v>
      </c>
      <c r="Y7232">
        <f>SUM(Table1[[#This Row],[profit/loss]])/SUM(Table1[profit/loss])</f>
        <v>2.2912361553861803E-6</v>
      </c>
    </row>
    <row r="7233" spans="1:25" x14ac:dyDescent="0.3">
      <c r="A7233" t="s">
        <v>25</v>
      </c>
      <c r="B7233" t="s">
        <v>82</v>
      </c>
      <c r="C7233">
        <v>1185732</v>
      </c>
      <c r="D7233" s="9">
        <v>44397</v>
      </c>
      <c r="E7233" s="8" t="str">
        <f>TEXT(Table1[[#This Row],[Invoice Date]],"dd-mm-yyyy")</f>
        <v>20-07-2021</v>
      </c>
      <c r="F7233" s="1" t="str">
        <f t="shared" si="448"/>
        <v>July</v>
      </c>
      <c r="G7233" s="1" t="str">
        <f t="shared" si="449"/>
        <v>2021</v>
      </c>
      <c r="H7233" s="1" t="str">
        <f t="shared" si="450"/>
        <v>Tuesday</v>
      </c>
      <c r="I7233" s="1" t="str">
        <f t="shared" si="451"/>
        <v>20</v>
      </c>
      <c r="J7233" t="s">
        <v>14</v>
      </c>
      <c r="K7233" t="s">
        <v>118</v>
      </c>
      <c r="L7233" t="s">
        <v>119</v>
      </c>
      <c r="M7233" t="s">
        <v>21</v>
      </c>
      <c r="N7233">
        <v>46</v>
      </c>
      <c r="O7233">
        <v>51</v>
      </c>
      <c r="P7233">
        <v>2346</v>
      </c>
      <c r="Q7233">
        <v>1056</v>
      </c>
      <c r="R7233">
        <v>0.45</v>
      </c>
      <c r="S7233" t="s">
        <v>82</v>
      </c>
      <c r="T7233" t="str">
        <f>IF(Table1[[#This Row],[Units Sold]]&gt; 700,"High Units","low Units")</f>
        <v>low Units</v>
      </c>
      <c r="U7233">
        <f>SUM(Table1[[#This Row],[Operating Profit]])/SUM(Table1[Operating Profit])*100</f>
        <v>3.179428883164003E-4</v>
      </c>
      <c r="V7233">
        <f>SUM(Table1[[#This Row],[Price per Unit]]*Table1[[#This Row],[Units Sold]])</f>
        <v>2346</v>
      </c>
      <c r="W7233">
        <f>SUM(Table1[[#This Row],[Total Sales]]-Table1[[#This Row],[Operating Profit]])</f>
        <v>1290</v>
      </c>
      <c r="X7233">
        <f>SUM(Table1[[#This Row],[Total Sales]]-Table1[[#This Row],[Cost]])</f>
        <v>1056</v>
      </c>
      <c r="Y7233">
        <f>SUM(Table1[[#This Row],[profit/loss]])/SUM(Table1[profit/loss])</f>
        <v>3.1794288831640032E-6</v>
      </c>
    </row>
    <row r="7234" spans="1:25" x14ac:dyDescent="0.3">
      <c r="A7234" t="s">
        <v>25</v>
      </c>
      <c r="B7234" t="s">
        <v>82</v>
      </c>
      <c r="C7234">
        <v>1185732</v>
      </c>
      <c r="D7234" s="9">
        <v>44397</v>
      </c>
      <c r="E7234" s="8" t="str">
        <f>TEXT(Table1[[#This Row],[Invoice Date]],"dd-mm-yyyy")</f>
        <v>20-07-2021</v>
      </c>
      <c r="F7234" s="1" t="str">
        <f t="shared" si="448"/>
        <v>July</v>
      </c>
      <c r="G7234" s="1" t="str">
        <f t="shared" si="449"/>
        <v>2021</v>
      </c>
      <c r="H7234" s="1" t="str">
        <f t="shared" si="450"/>
        <v>Tuesday</v>
      </c>
      <c r="I7234" s="1" t="str">
        <f t="shared" si="451"/>
        <v>20</v>
      </c>
      <c r="J7234" t="s">
        <v>14</v>
      </c>
      <c r="K7234" t="s">
        <v>118</v>
      </c>
      <c r="L7234" t="s">
        <v>119</v>
      </c>
      <c r="M7234" t="s">
        <v>22</v>
      </c>
      <c r="N7234">
        <v>54</v>
      </c>
      <c r="O7234">
        <v>102</v>
      </c>
      <c r="P7234">
        <v>5508</v>
      </c>
      <c r="Q7234">
        <v>2313</v>
      </c>
      <c r="R7234">
        <v>0.42</v>
      </c>
      <c r="S7234" t="s">
        <v>82</v>
      </c>
      <c r="T7234" t="str">
        <f>IF(Table1[[#This Row],[Units Sold]]&gt; 700,"High Units","low Units")</f>
        <v>low Units</v>
      </c>
      <c r="U7234">
        <f>SUM(Table1[[#This Row],[Operating Profit]])/SUM(Table1[Operating Profit])*100</f>
        <v>6.9640331503393368E-4</v>
      </c>
      <c r="V7234">
        <f>SUM(Table1[[#This Row],[Price per Unit]]*Table1[[#This Row],[Units Sold]])</f>
        <v>5508</v>
      </c>
      <c r="W7234">
        <f>SUM(Table1[[#This Row],[Total Sales]]-Table1[[#This Row],[Operating Profit]])</f>
        <v>3195</v>
      </c>
      <c r="X7234">
        <f>SUM(Table1[[#This Row],[Total Sales]]-Table1[[#This Row],[Cost]])</f>
        <v>2313</v>
      </c>
      <c r="Y7234">
        <f>SUM(Table1[[#This Row],[profit/loss]])/SUM(Table1[profit/loss])</f>
        <v>6.9640331503393366E-6</v>
      </c>
    </row>
    <row r="7235" spans="1:25" x14ac:dyDescent="0.3">
      <c r="A7235" t="s">
        <v>25</v>
      </c>
      <c r="B7235" t="s">
        <v>82</v>
      </c>
      <c r="C7235">
        <v>1185732</v>
      </c>
      <c r="D7235" s="9">
        <v>44429</v>
      </c>
      <c r="E7235" s="8" t="str">
        <f>TEXT(Table1[[#This Row],[Invoice Date]],"dd-mm-yyyy")</f>
        <v>21-08-2021</v>
      </c>
      <c r="F7235" s="1" t="str">
        <f t="shared" ref="F7235:F7298" si="452">TEXT(D7235,"mmmm")</f>
        <v>August</v>
      </c>
      <c r="G7235" s="1" t="str">
        <f t="shared" ref="G7235:G7298" si="453">TEXT(D7235,"YYYY")</f>
        <v>2021</v>
      </c>
      <c r="H7235" s="1" t="str">
        <f t="shared" ref="H7235:H7298" si="454">TEXT(D7235,"dddd")</f>
        <v>Saturday</v>
      </c>
      <c r="I7235" s="1" t="str">
        <f t="shared" ref="I7235:I7298" si="455">TEXT(D7235,"dd")</f>
        <v>21</v>
      </c>
      <c r="J7235" t="s">
        <v>14</v>
      </c>
      <c r="K7235" t="s">
        <v>118</v>
      </c>
      <c r="L7235" t="s">
        <v>119</v>
      </c>
      <c r="M7235" t="s">
        <v>16</v>
      </c>
      <c r="N7235">
        <v>48</v>
      </c>
      <c r="O7235">
        <v>135</v>
      </c>
      <c r="P7235">
        <v>6480</v>
      </c>
      <c r="Q7235">
        <v>3434</v>
      </c>
      <c r="R7235">
        <v>0.53</v>
      </c>
      <c r="S7235" t="s">
        <v>82</v>
      </c>
      <c r="T7235" t="str">
        <f>IF(Table1[[#This Row],[Units Sold]]&gt; 700,"High Units","low Units")</f>
        <v>low Units</v>
      </c>
      <c r="U7235">
        <f>SUM(Table1[[#This Row],[Operating Profit]])/SUM(Table1[Operating Profit])*100</f>
        <v>1.0339165515895065E-3</v>
      </c>
      <c r="V7235">
        <f>SUM(Table1[[#This Row],[Price per Unit]]*Table1[[#This Row],[Units Sold]])</f>
        <v>6480</v>
      </c>
      <c r="W7235">
        <f>SUM(Table1[[#This Row],[Total Sales]]-Table1[[#This Row],[Operating Profit]])</f>
        <v>3046</v>
      </c>
      <c r="X7235">
        <f>SUM(Table1[[#This Row],[Total Sales]]-Table1[[#This Row],[Cost]])</f>
        <v>3434</v>
      </c>
      <c r="Y7235">
        <f>SUM(Table1[[#This Row],[profit/loss]])/SUM(Table1[profit/loss])</f>
        <v>1.0339165515895064E-5</v>
      </c>
    </row>
    <row r="7236" spans="1:25" x14ac:dyDescent="0.3">
      <c r="A7236" t="s">
        <v>25</v>
      </c>
      <c r="B7236" t="s">
        <v>82</v>
      </c>
      <c r="C7236">
        <v>1185732</v>
      </c>
      <c r="D7236" s="9">
        <v>44429</v>
      </c>
      <c r="E7236" s="8" t="str">
        <f>TEXT(Table1[[#This Row],[Invoice Date]],"dd-mm-yyyy")</f>
        <v>21-08-2021</v>
      </c>
      <c r="F7236" s="1" t="str">
        <f t="shared" si="452"/>
        <v>August</v>
      </c>
      <c r="G7236" s="1" t="str">
        <f t="shared" si="453"/>
        <v>2021</v>
      </c>
      <c r="H7236" s="1" t="str">
        <f t="shared" si="454"/>
        <v>Saturday</v>
      </c>
      <c r="I7236" s="1" t="str">
        <f t="shared" si="455"/>
        <v>21</v>
      </c>
      <c r="J7236" t="s">
        <v>14</v>
      </c>
      <c r="K7236" t="s">
        <v>118</v>
      </c>
      <c r="L7236" t="s">
        <v>119</v>
      </c>
      <c r="M7236" t="s">
        <v>18</v>
      </c>
      <c r="N7236">
        <v>41</v>
      </c>
      <c r="O7236">
        <v>83</v>
      </c>
      <c r="P7236">
        <v>3403</v>
      </c>
      <c r="Q7236">
        <v>1702</v>
      </c>
      <c r="R7236">
        <v>0.5</v>
      </c>
      <c r="S7236" t="s">
        <v>82</v>
      </c>
      <c r="T7236" t="str">
        <f>IF(Table1[[#This Row],[Units Sold]]&gt; 700,"High Units","low Units")</f>
        <v>low Units</v>
      </c>
      <c r="U7236">
        <f>SUM(Table1[[#This Row],[Operating Profit]])/SUM(Table1[Operating Profit])*100</f>
        <v>5.1244204158571339E-4</v>
      </c>
      <c r="V7236">
        <f>SUM(Table1[[#This Row],[Price per Unit]]*Table1[[#This Row],[Units Sold]])</f>
        <v>3403</v>
      </c>
      <c r="W7236">
        <f>SUM(Table1[[#This Row],[Total Sales]]-Table1[[#This Row],[Operating Profit]])</f>
        <v>1701</v>
      </c>
      <c r="X7236">
        <f>SUM(Table1[[#This Row],[Total Sales]]-Table1[[#This Row],[Cost]])</f>
        <v>1702</v>
      </c>
      <c r="Y7236">
        <f>SUM(Table1[[#This Row],[profit/loss]])/SUM(Table1[profit/loss])</f>
        <v>5.1244204158571343E-6</v>
      </c>
    </row>
    <row r="7237" spans="1:25" x14ac:dyDescent="0.3">
      <c r="A7237" t="s">
        <v>25</v>
      </c>
      <c r="B7237" t="s">
        <v>82</v>
      </c>
      <c r="C7237">
        <v>1185732</v>
      </c>
      <c r="D7237" s="9">
        <v>44429</v>
      </c>
      <c r="E7237" s="8" t="str">
        <f>TEXT(Table1[[#This Row],[Invoice Date]],"dd-mm-yyyy")</f>
        <v>21-08-2021</v>
      </c>
      <c r="F7237" s="1" t="str">
        <f t="shared" si="452"/>
        <v>August</v>
      </c>
      <c r="G7237" s="1" t="str">
        <f t="shared" si="453"/>
        <v>2021</v>
      </c>
      <c r="H7237" s="1" t="str">
        <f t="shared" si="454"/>
        <v>Saturday</v>
      </c>
      <c r="I7237" s="1" t="str">
        <f t="shared" si="455"/>
        <v>21</v>
      </c>
      <c r="J7237" t="s">
        <v>14</v>
      </c>
      <c r="K7237" t="s">
        <v>118</v>
      </c>
      <c r="L7237" t="s">
        <v>119</v>
      </c>
      <c r="M7237" t="s">
        <v>19</v>
      </c>
      <c r="N7237">
        <v>39</v>
      </c>
      <c r="O7237">
        <v>60</v>
      </c>
      <c r="P7237">
        <v>2340</v>
      </c>
      <c r="Q7237">
        <v>1170</v>
      </c>
      <c r="R7237">
        <v>0.5</v>
      </c>
      <c r="S7237" t="s">
        <v>82</v>
      </c>
      <c r="T7237" t="str">
        <f>IF(Table1[[#This Row],[Units Sold]]&gt; 700,"High Units","low Units")</f>
        <v>low Units</v>
      </c>
      <c r="U7237">
        <f>SUM(Table1[[#This Row],[Operating Profit]])/SUM(Table1[Operating Profit])*100</f>
        <v>3.5226626830510264E-4</v>
      </c>
      <c r="V7237">
        <f>SUM(Table1[[#This Row],[Price per Unit]]*Table1[[#This Row],[Units Sold]])</f>
        <v>2340</v>
      </c>
      <c r="W7237">
        <f>SUM(Table1[[#This Row],[Total Sales]]-Table1[[#This Row],[Operating Profit]])</f>
        <v>1170</v>
      </c>
      <c r="X7237">
        <f>SUM(Table1[[#This Row],[Total Sales]]-Table1[[#This Row],[Cost]])</f>
        <v>1170</v>
      </c>
      <c r="Y7237">
        <f>SUM(Table1[[#This Row],[profit/loss]])/SUM(Table1[profit/loss])</f>
        <v>3.5226626830510265E-6</v>
      </c>
    </row>
    <row r="7238" spans="1:25" x14ac:dyDescent="0.3">
      <c r="A7238" t="s">
        <v>25</v>
      </c>
      <c r="B7238" t="s">
        <v>82</v>
      </c>
      <c r="C7238">
        <v>1185732</v>
      </c>
      <c r="D7238" s="9">
        <v>44429</v>
      </c>
      <c r="E7238" s="8" t="str">
        <f>TEXT(Table1[[#This Row],[Invoice Date]],"dd-mm-yyyy")</f>
        <v>21-08-2021</v>
      </c>
      <c r="F7238" s="1" t="str">
        <f t="shared" si="452"/>
        <v>August</v>
      </c>
      <c r="G7238" s="1" t="str">
        <f t="shared" si="453"/>
        <v>2021</v>
      </c>
      <c r="H7238" s="1" t="str">
        <f t="shared" si="454"/>
        <v>Saturday</v>
      </c>
      <c r="I7238" s="1" t="str">
        <f t="shared" si="455"/>
        <v>21</v>
      </c>
      <c r="J7238" t="s">
        <v>14</v>
      </c>
      <c r="K7238" t="s">
        <v>118</v>
      </c>
      <c r="L7238" t="s">
        <v>119</v>
      </c>
      <c r="M7238" t="s">
        <v>20</v>
      </c>
      <c r="N7238">
        <v>37</v>
      </c>
      <c r="O7238">
        <v>44</v>
      </c>
      <c r="P7238">
        <v>1628</v>
      </c>
      <c r="Q7238">
        <v>749</v>
      </c>
      <c r="R7238">
        <v>0.46</v>
      </c>
      <c r="S7238" t="s">
        <v>82</v>
      </c>
      <c r="T7238" t="str">
        <f>IF(Table1[[#This Row],[Units Sold]]&gt; 700,"High Units","low Units")</f>
        <v>low Units</v>
      </c>
      <c r="U7238">
        <f>SUM(Table1[[#This Row],[Operating Profit]])/SUM(Table1[Operating Profit])*100</f>
        <v>2.2551062817138619E-4</v>
      </c>
      <c r="V7238">
        <f>SUM(Table1[[#This Row],[Price per Unit]]*Table1[[#This Row],[Units Sold]])</f>
        <v>1628</v>
      </c>
      <c r="W7238">
        <f>SUM(Table1[[#This Row],[Total Sales]]-Table1[[#This Row],[Operating Profit]])</f>
        <v>879</v>
      </c>
      <c r="X7238">
        <f>SUM(Table1[[#This Row],[Total Sales]]-Table1[[#This Row],[Cost]])</f>
        <v>749</v>
      </c>
      <c r="Y7238">
        <f>SUM(Table1[[#This Row],[profit/loss]])/SUM(Table1[profit/loss])</f>
        <v>2.255106281713862E-6</v>
      </c>
    </row>
    <row r="7239" spans="1:25" x14ac:dyDescent="0.3">
      <c r="A7239" t="s">
        <v>25</v>
      </c>
      <c r="B7239" t="s">
        <v>82</v>
      </c>
      <c r="C7239">
        <v>1185732</v>
      </c>
      <c r="D7239" s="9">
        <v>44429</v>
      </c>
      <c r="E7239" s="8" t="str">
        <f>TEXT(Table1[[#This Row],[Invoice Date]],"dd-mm-yyyy")</f>
        <v>21-08-2021</v>
      </c>
      <c r="F7239" s="1" t="str">
        <f t="shared" si="452"/>
        <v>August</v>
      </c>
      <c r="G7239" s="1" t="str">
        <f t="shared" si="453"/>
        <v>2021</v>
      </c>
      <c r="H7239" s="1" t="str">
        <f t="shared" si="454"/>
        <v>Saturday</v>
      </c>
      <c r="I7239" s="1" t="str">
        <f t="shared" si="455"/>
        <v>21</v>
      </c>
      <c r="J7239" t="s">
        <v>14</v>
      </c>
      <c r="K7239" t="s">
        <v>118</v>
      </c>
      <c r="L7239" t="s">
        <v>119</v>
      </c>
      <c r="M7239" t="s">
        <v>21</v>
      </c>
      <c r="N7239">
        <v>47</v>
      </c>
      <c r="O7239">
        <v>38</v>
      </c>
      <c r="P7239">
        <v>1786</v>
      </c>
      <c r="Q7239">
        <v>804</v>
      </c>
      <c r="R7239">
        <v>0.45</v>
      </c>
      <c r="S7239" t="s">
        <v>82</v>
      </c>
      <c r="T7239" t="str">
        <f>IF(Table1[[#This Row],[Units Sold]]&gt; 700,"High Units","low Units")</f>
        <v>low Units</v>
      </c>
      <c r="U7239">
        <f>SUM(Table1[[#This Row],[Operating Profit]])/SUM(Table1[Operating Profit])*100</f>
        <v>2.4207015360453205E-4</v>
      </c>
      <c r="V7239">
        <f>SUM(Table1[[#This Row],[Price per Unit]]*Table1[[#This Row],[Units Sold]])</f>
        <v>1786</v>
      </c>
      <c r="W7239">
        <f>SUM(Table1[[#This Row],[Total Sales]]-Table1[[#This Row],[Operating Profit]])</f>
        <v>982</v>
      </c>
      <c r="X7239">
        <f>SUM(Table1[[#This Row],[Total Sales]]-Table1[[#This Row],[Cost]])</f>
        <v>804</v>
      </c>
      <c r="Y7239">
        <f>SUM(Table1[[#This Row],[profit/loss]])/SUM(Table1[profit/loss])</f>
        <v>2.4207015360453205E-6</v>
      </c>
    </row>
    <row r="7240" spans="1:25" x14ac:dyDescent="0.3">
      <c r="A7240" t="s">
        <v>25</v>
      </c>
      <c r="B7240" t="s">
        <v>82</v>
      </c>
      <c r="C7240">
        <v>1185732</v>
      </c>
      <c r="D7240" s="9">
        <v>44429</v>
      </c>
      <c r="E7240" s="8" t="str">
        <f>TEXT(Table1[[#This Row],[Invoice Date]],"dd-mm-yyyy")</f>
        <v>21-08-2021</v>
      </c>
      <c r="F7240" s="1" t="str">
        <f t="shared" si="452"/>
        <v>August</v>
      </c>
      <c r="G7240" s="1" t="str">
        <f t="shared" si="453"/>
        <v>2021</v>
      </c>
      <c r="H7240" s="1" t="str">
        <f t="shared" si="454"/>
        <v>Saturday</v>
      </c>
      <c r="I7240" s="1" t="str">
        <f t="shared" si="455"/>
        <v>21</v>
      </c>
      <c r="J7240" t="s">
        <v>14</v>
      </c>
      <c r="K7240" t="s">
        <v>118</v>
      </c>
      <c r="L7240" t="s">
        <v>119</v>
      </c>
      <c r="M7240" t="s">
        <v>22</v>
      </c>
      <c r="N7240">
        <v>53</v>
      </c>
      <c r="O7240">
        <v>81</v>
      </c>
      <c r="P7240">
        <v>4293</v>
      </c>
      <c r="Q7240">
        <v>1846</v>
      </c>
      <c r="R7240">
        <v>0.43</v>
      </c>
      <c r="S7240" t="s">
        <v>82</v>
      </c>
      <c r="T7240" t="str">
        <f>IF(Table1[[#This Row],[Units Sold]]&gt; 700,"High Units","low Units")</f>
        <v>low Units</v>
      </c>
      <c r="U7240">
        <f>SUM(Table1[[#This Row],[Operating Profit]])/SUM(Table1[Operating Profit])*100</f>
        <v>5.557978899924953E-4</v>
      </c>
      <c r="V7240">
        <f>SUM(Table1[[#This Row],[Price per Unit]]*Table1[[#This Row],[Units Sold]])</f>
        <v>4293</v>
      </c>
      <c r="W7240">
        <f>SUM(Table1[[#This Row],[Total Sales]]-Table1[[#This Row],[Operating Profit]])</f>
        <v>2447</v>
      </c>
      <c r="X7240">
        <f>SUM(Table1[[#This Row],[Total Sales]]-Table1[[#This Row],[Cost]])</f>
        <v>1846</v>
      </c>
      <c r="Y7240">
        <f>SUM(Table1[[#This Row],[profit/loss]])/SUM(Table1[profit/loss])</f>
        <v>5.557978899924953E-6</v>
      </c>
    </row>
    <row r="7241" spans="1:25" x14ac:dyDescent="0.3">
      <c r="A7241" t="s">
        <v>25</v>
      </c>
      <c r="B7241" t="s">
        <v>82</v>
      </c>
      <c r="C7241">
        <v>1185732</v>
      </c>
      <c r="D7241" s="9">
        <v>44459</v>
      </c>
      <c r="E7241" s="8" t="str">
        <f>TEXT(Table1[[#This Row],[Invoice Date]],"dd-mm-yyyy")</f>
        <v>20-09-2021</v>
      </c>
      <c r="F7241" s="1" t="str">
        <f t="shared" si="452"/>
        <v>September</v>
      </c>
      <c r="G7241" s="1" t="str">
        <f t="shared" si="453"/>
        <v>2021</v>
      </c>
      <c r="H7241" s="1" t="str">
        <f t="shared" si="454"/>
        <v>Monday</v>
      </c>
      <c r="I7241" s="1" t="str">
        <f t="shared" si="455"/>
        <v>20</v>
      </c>
      <c r="J7241" t="s">
        <v>14</v>
      </c>
      <c r="K7241" t="s">
        <v>118</v>
      </c>
      <c r="L7241" t="s">
        <v>119</v>
      </c>
      <c r="M7241" t="s">
        <v>16</v>
      </c>
      <c r="N7241">
        <v>49</v>
      </c>
      <c r="O7241">
        <v>128</v>
      </c>
      <c r="P7241">
        <v>6272</v>
      </c>
      <c r="Q7241">
        <v>3199</v>
      </c>
      <c r="R7241">
        <v>0.51</v>
      </c>
      <c r="S7241" t="s">
        <v>82</v>
      </c>
      <c r="T7241" t="str">
        <f>IF(Table1[[#This Row],[Units Sold]]&gt; 700,"High Units","low Units")</f>
        <v>low Units</v>
      </c>
      <c r="U7241">
        <f>SUM(Table1[[#This Row],[Operating Profit]])/SUM(Table1[Operating Profit])*100</f>
        <v>9.6316221564788317E-4</v>
      </c>
      <c r="V7241">
        <f>SUM(Table1[[#This Row],[Price per Unit]]*Table1[[#This Row],[Units Sold]])</f>
        <v>6272</v>
      </c>
      <c r="W7241">
        <f>SUM(Table1[[#This Row],[Total Sales]]-Table1[[#This Row],[Operating Profit]])</f>
        <v>3073</v>
      </c>
      <c r="X7241">
        <f>SUM(Table1[[#This Row],[Total Sales]]-Table1[[#This Row],[Cost]])</f>
        <v>3199</v>
      </c>
      <c r="Y7241">
        <f>SUM(Table1[[#This Row],[profit/loss]])/SUM(Table1[profit/loss])</f>
        <v>9.6316221564788317E-6</v>
      </c>
    </row>
    <row r="7242" spans="1:25" x14ac:dyDescent="0.3">
      <c r="A7242" t="s">
        <v>25</v>
      </c>
      <c r="B7242" t="s">
        <v>82</v>
      </c>
      <c r="C7242">
        <v>1185732</v>
      </c>
      <c r="D7242" s="9">
        <v>44459</v>
      </c>
      <c r="E7242" s="8" t="str">
        <f>TEXT(Table1[[#This Row],[Invoice Date]],"dd-mm-yyyy")</f>
        <v>20-09-2021</v>
      </c>
      <c r="F7242" s="1" t="str">
        <f t="shared" si="452"/>
        <v>September</v>
      </c>
      <c r="G7242" s="1" t="str">
        <f t="shared" si="453"/>
        <v>2021</v>
      </c>
      <c r="H7242" s="1" t="str">
        <f t="shared" si="454"/>
        <v>Monday</v>
      </c>
      <c r="I7242" s="1" t="str">
        <f t="shared" si="455"/>
        <v>20</v>
      </c>
      <c r="J7242" t="s">
        <v>14</v>
      </c>
      <c r="K7242" t="s">
        <v>118</v>
      </c>
      <c r="L7242" t="s">
        <v>119</v>
      </c>
      <c r="M7242" t="s">
        <v>18</v>
      </c>
      <c r="N7242">
        <v>44</v>
      </c>
      <c r="O7242">
        <v>63</v>
      </c>
      <c r="P7242">
        <v>2772</v>
      </c>
      <c r="Q7242">
        <v>1247</v>
      </c>
      <c r="R7242">
        <v>0.45</v>
      </c>
      <c r="S7242" t="s">
        <v>82</v>
      </c>
      <c r="T7242" t="str">
        <f>IF(Table1[[#This Row],[Units Sold]]&gt; 700,"High Units","low Units")</f>
        <v>low Units</v>
      </c>
      <c r="U7242">
        <f>SUM(Table1[[#This Row],[Operating Profit]])/SUM(Table1[Operating Profit])*100</f>
        <v>3.7544960391150688E-4</v>
      </c>
      <c r="V7242">
        <f>SUM(Table1[[#This Row],[Price per Unit]]*Table1[[#This Row],[Units Sold]])</f>
        <v>2772</v>
      </c>
      <c r="W7242">
        <f>SUM(Table1[[#This Row],[Total Sales]]-Table1[[#This Row],[Operating Profit]])</f>
        <v>1525</v>
      </c>
      <c r="X7242">
        <f>SUM(Table1[[#This Row],[Total Sales]]-Table1[[#This Row],[Cost]])</f>
        <v>1247</v>
      </c>
      <c r="Y7242">
        <f>SUM(Table1[[#This Row],[profit/loss]])/SUM(Table1[profit/loss])</f>
        <v>3.7544960391150685E-6</v>
      </c>
    </row>
    <row r="7243" spans="1:25" x14ac:dyDescent="0.3">
      <c r="A7243" t="s">
        <v>25</v>
      </c>
      <c r="B7243" t="s">
        <v>82</v>
      </c>
      <c r="C7243">
        <v>1185732</v>
      </c>
      <c r="D7243" s="9">
        <v>44459</v>
      </c>
      <c r="E7243" s="8" t="str">
        <f>TEXT(Table1[[#This Row],[Invoice Date]],"dd-mm-yyyy")</f>
        <v>20-09-2021</v>
      </c>
      <c r="F7243" s="1" t="str">
        <f t="shared" si="452"/>
        <v>September</v>
      </c>
      <c r="G7243" s="1" t="str">
        <f t="shared" si="453"/>
        <v>2021</v>
      </c>
      <c r="H7243" s="1" t="str">
        <f t="shared" si="454"/>
        <v>Monday</v>
      </c>
      <c r="I7243" s="1" t="str">
        <f t="shared" si="455"/>
        <v>20</v>
      </c>
      <c r="J7243" t="s">
        <v>14</v>
      </c>
      <c r="K7243" t="s">
        <v>118</v>
      </c>
      <c r="L7243" t="s">
        <v>119</v>
      </c>
      <c r="M7243" t="s">
        <v>19</v>
      </c>
      <c r="N7243">
        <v>38</v>
      </c>
      <c r="O7243">
        <v>36</v>
      </c>
      <c r="P7243">
        <v>1368</v>
      </c>
      <c r="Q7243">
        <v>684</v>
      </c>
      <c r="R7243">
        <v>0.5</v>
      </c>
      <c r="S7243" t="s">
        <v>82</v>
      </c>
      <c r="T7243" t="str">
        <f>IF(Table1[[#This Row],[Units Sold]]&gt; 700,"High Units","low Units")</f>
        <v>low Units</v>
      </c>
      <c r="U7243">
        <f>SUM(Table1[[#This Row],[Operating Profit]])/SUM(Table1[Operating Profit])*100</f>
        <v>2.0594027993221388E-4</v>
      </c>
      <c r="V7243">
        <f>SUM(Table1[[#This Row],[Price per Unit]]*Table1[[#This Row],[Units Sold]])</f>
        <v>1368</v>
      </c>
      <c r="W7243">
        <f>SUM(Table1[[#This Row],[Total Sales]]-Table1[[#This Row],[Operating Profit]])</f>
        <v>684</v>
      </c>
      <c r="X7243">
        <f>SUM(Table1[[#This Row],[Total Sales]]-Table1[[#This Row],[Cost]])</f>
        <v>684</v>
      </c>
      <c r="Y7243">
        <f>SUM(Table1[[#This Row],[profit/loss]])/SUM(Table1[profit/loss])</f>
        <v>2.0594027993221387E-6</v>
      </c>
    </row>
    <row r="7244" spans="1:25" x14ac:dyDescent="0.3">
      <c r="A7244" t="s">
        <v>25</v>
      </c>
      <c r="B7244" t="s">
        <v>82</v>
      </c>
      <c r="C7244">
        <v>1185732</v>
      </c>
      <c r="D7244" s="9">
        <v>44459</v>
      </c>
      <c r="E7244" s="8" t="str">
        <f>TEXT(Table1[[#This Row],[Invoice Date]],"dd-mm-yyyy")</f>
        <v>20-09-2021</v>
      </c>
      <c r="F7244" s="1" t="str">
        <f t="shared" si="452"/>
        <v>September</v>
      </c>
      <c r="G7244" s="1" t="str">
        <f t="shared" si="453"/>
        <v>2021</v>
      </c>
      <c r="H7244" s="1" t="str">
        <f t="shared" si="454"/>
        <v>Monday</v>
      </c>
      <c r="I7244" s="1" t="str">
        <f t="shared" si="455"/>
        <v>20</v>
      </c>
      <c r="J7244" t="s">
        <v>14</v>
      </c>
      <c r="K7244" t="s">
        <v>118</v>
      </c>
      <c r="L7244" t="s">
        <v>119</v>
      </c>
      <c r="M7244" t="s">
        <v>20</v>
      </c>
      <c r="N7244">
        <v>36</v>
      </c>
      <c r="O7244">
        <v>25</v>
      </c>
      <c r="P7244">
        <v>900</v>
      </c>
      <c r="Q7244">
        <v>405</v>
      </c>
      <c r="R7244">
        <v>0.45</v>
      </c>
      <c r="S7244" t="s">
        <v>82</v>
      </c>
      <c r="T7244" t="str">
        <f>IF(Table1[[#This Row],[Units Sold]]&gt; 700,"High Units","low Units")</f>
        <v>low Units</v>
      </c>
      <c r="U7244">
        <f>SUM(Table1[[#This Row],[Operating Profit]])/SUM(Table1[Operating Profit])*100</f>
        <v>1.2193832364407399E-4</v>
      </c>
      <c r="V7244">
        <f>SUM(Table1[[#This Row],[Price per Unit]]*Table1[[#This Row],[Units Sold]])</f>
        <v>900</v>
      </c>
      <c r="W7244">
        <f>SUM(Table1[[#This Row],[Total Sales]]-Table1[[#This Row],[Operating Profit]])</f>
        <v>495</v>
      </c>
      <c r="X7244">
        <f>SUM(Table1[[#This Row],[Total Sales]]-Table1[[#This Row],[Cost]])</f>
        <v>405</v>
      </c>
      <c r="Y7244">
        <f>SUM(Table1[[#This Row],[profit/loss]])/SUM(Table1[profit/loss])</f>
        <v>1.2193832364407399E-6</v>
      </c>
    </row>
    <row r="7245" spans="1:25" x14ac:dyDescent="0.3">
      <c r="A7245" t="s">
        <v>25</v>
      </c>
      <c r="B7245" t="s">
        <v>82</v>
      </c>
      <c r="C7245">
        <v>1185732</v>
      </c>
      <c r="D7245" s="9">
        <v>44459</v>
      </c>
      <c r="E7245" s="8" t="str">
        <f>TEXT(Table1[[#This Row],[Invoice Date]],"dd-mm-yyyy")</f>
        <v>20-09-2021</v>
      </c>
      <c r="F7245" s="1" t="str">
        <f t="shared" si="452"/>
        <v>September</v>
      </c>
      <c r="G7245" s="1" t="str">
        <f t="shared" si="453"/>
        <v>2021</v>
      </c>
      <c r="H7245" s="1" t="str">
        <f t="shared" si="454"/>
        <v>Monday</v>
      </c>
      <c r="I7245" s="1" t="str">
        <f t="shared" si="455"/>
        <v>20</v>
      </c>
      <c r="J7245" t="s">
        <v>14</v>
      </c>
      <c r="K7245" t="s">
        <v>118</v>
      </c>
      <c r="L7245" t="s">
        <v>119</v>
      </c>
      <c r="M7245" t="s">
        <v>21</v>
      </c>
      <c r="N7245">
        <v>48</v>
      </c>
      <c r="O7245">
        <v>30</v>
      </c>
      <c r="P7245">
        <v>1440</v>
      </c>
      <c r="Q7245">
        <v>619</v>
      </c>
      <c r="R7245">
        <v>0.43</v>
      </c>
      <c r="S7245" t="s">
        <v>82</v>
      </c>
      <c r="T7245" t="str">
        <f>IF(Table1[[#This Row],[Units Sold]]&gt; 700,"High Units","low Units")</f>
        <v>low Units</v>
      </c>
      <c r="U7245">
        <f>SUM(Table1[[#This Row],[Operating Profit]])/SUM(Table1[Operating Profit])*100</f>
        <v>1.8636993169304149E-4</v>
      </c>
      <c r="V7245">
        <f>SUM(Table1[[#This Row],[Price per Unit]]*Table1[[#This Row],[Units Sold]])</f>
        <v>1440</v>
      </c>
      <c r="W7245">
        <f>SUM(Table1[[#This Row],[Total Sales]]-Table1[[#This Row],[Operating Profit]])</f>
        <v>821</v>
      </c>
      <c r="X7245">
        <f>SUM(Table1[[#This Row],[Total Sales]]-Table1[[#This Row],[Cost]])</f>
        <v>619</v>
      </c>
      <c r="Y7245">
        <f>SUM(Table1[[#This Row],[profit/loss]])/SUM(Table1[profit/loss])</f>
        <v>1.8636993169304148E-6</v>
      </c>
    </row>
    <row r="7246" spans="1:25" x14ac:dyDescent="0.3">
      <c r="A7246" t="s">
        <v>25</v>
      </c>
      <c r="B7246" t="s">
        <v>82</v>
      </c>
      <c r="C7246">
        <v>1185732</v>
      </c>
      <c r="D7246" s="9">
        <v>44459</v>
      </c>
      <c r="E7246" s="8" t="str">
        <f>TEXT(Table1[[#This Row],[Invoice Date]],"dd-mm-yyyy")</f>
        <v>20-09-2021</v>
      </c>
      <c r="F7246" s="1" t="str">
        <f t="shared" si="452"/>
        <v>September</v>
      </c>
      <c r="G7246" s="1" t="str">
        <f t="shared" si="453"/>
        <v>2021</v>
      </c>
      <c r="H7246" s="1" t="str">
        <f t="shared" si="454"/>
        <v>Monday</v>
      </c>
      <c r="I7246" s="1" t="str">
        <f t="shared" si="455"/>
        <v>20</v>
      </c>
      <c r="J7246" t="s">
        <v>14</v>
      </c>
      <c r="K7246" t="s">
        <v>118</v>
      </c>
      <c r="L7246" t="s">
        <v>119</v>
      </c>
      <c r="M7246" t="s">
        <v>22</v>
      </c>
      <c r="N7246">
        <v>54</v>
      </c>
      <c r="O7246">
        <v>50</v>
      </c>
      <c r="P7246">
        <v>2700</v>
      </c>
      <c r="Q7246">
        <v>1080</v>
      </c>
      <c r="R7246">
        <v>0.4</v>
      </c>
      <c r="S7246" t="s">
        <v>82</v>
      </c>
      <c r="T7246" t="str">
        <f>IF(Table1[[#This Row],[Units Sold]]&gt; 700,"High Units","low Units")</f>
        <v>low Units</v>
      </c>
      <c r="U7246">
        <f>SUM(Table1[[#This Row],[Operating Profit]])/SUM(Table1[Operating Profit])*100</f>
        <v>3.2516886305086398E-4</v>
      </c>
      <c r="V7246">
        <f>SUM(Table1[[#This Row],[Price per Unit]]*Table1[[#This Row],[Units Sold]])</f>
        <v>2700</v>
      </c>
      <c r="W7246">
        <f>SUM(Table1[[#This Row],[Total Sales]]-Table1[[#This Row],[Operating Profit]])</f>
        <v>1620</v>
      </c>
      <c r="X7246">
        <f>SUM(Table1[[#This Row],[Total Sales]]-Table1[[#This Row],[Cost]])</f>
        <v>1080</v>
      </c>
      <c r="Y7246">
        <f>SUM(Table1[[#This Row],[profit/loss]])/SUM(Table1[profit/loss])</f>
        <v>3.2516886305086397E-6</v>
      </c>
    </row>
    <row r="7247" spans="1:25" x14ac:dyDescent="0.3">
      <c r="A7247" t="s">
        <v>25</v>
      </c>
      <c r="B7247" t="s">
        <v>82</v>
      </c>
      <c r="C7247">
        <v>1185732</v>
      </c>
      <c r="D7247" s="9">
        <v>44491</v>
      </c>
      <c r="E7247" s="8" t="str">
        <f>TEXT(Table1[[#This Row],[Invoice Date]],"dd-mm-yyyy")</f>
        <v>22-10-2021</v>
      </c>
      <c r="F7247" s="1" t="str">
        <f t="shared" si="452"/>
        <v>October</v>
      </c>
      <c r="G7247" s="1" t="str">
        <f t="shared" si="453"/>
        <v>2021</v>
      </c>
      <c r="H7247" s="1" t="str">
        <f t="shared" si="454"/>
        <v>Friday</v>
      </c>
      <c r="I7247" s="1" t="str">
        <f t="shared" si="455"/>
        <v>22</v>
      </c>
      <c r="J7247" t="s">
        <v>14</v>
      </c>
      <c r="K7247" t="s">
        <v>118</v>
      </c>
      <c r="L7247" t="s">
        <v>119</v>
      </c>
      <c r="M7247" t="s">
        <v>16</v>
      </c>
      <c r="N7247">
        <v>52</v>
      </c>
      <c r="O7247">
        <v>113</v>
      </c>
      <c r="P7247">
        <v>5876</v>
      </c>
      <c r="Q7247">
        <v>3173</v>
      </c>
      <c r="R7247">
        <v>0.54</v>
      </c>
      <c r="S7247" t="s">
        <v>82</v>
      </c>
      <c r="T7247" t="str">
        <f>IF(Table1[[#This Row],[Units Sold]]&gt; 700,"High Units","low Units")</f>
        <v>low Units</v>
      </c>
      <c r="U7247">
        <f>SUM(Table1[[#This Row],[Operating Profit]])/SUM(Table1[Operating Profit])*100</f>
        <v>9.5533407635221422E-4</v>
      </c>
      <c r="V7247">
        <f>SUM(Table1[[#This Row],[Price per Unit]]*Table1[[#This Row],[Units Sold]])</f>
        <v>5876</v>
      </c>
      <c r="W7247">
        <f>SUM(Table1[[#This Row],[Total Sales]]-Table1[[#This Row],[Operating Profit]])</f>
        <v>2703</v>
      </c>
      <c r="X7247">
        <f>SUM(Table1[[#This Row],[Total Sales]]-Table1[[#This Row],[Cost]])</f>
        <v>3173</v>
      </c>
      <c r="Y7247">
        <f>SUM(Table1[[#This Row],[profit/loss]])/SUM(Table1[profit/loss])</f>
        <v>9.5533407635221427E-6</v>
      </c>
    </row>
    <row r="7248" spans="1:25" x14ac:dyDescent="0.3">
      <c r="A7248" t="s">
        <v>25</v>
      </c>
      <c r="B7248" t="s">
        <v>82</v>
      </c>
      <c r="C7248">
        <v>1185732</v>
      </c>
      <c r="D7248" s="9">
        <v>44491</v>
      </c>
      <c r="E7248" s="8" t="str">
        <f>TEXT(Table1[[#This Row],[Invoice Date]],"dd-mm-yyyy")</f>
        <v>22-10-2021</v>
      </c>
      <c r="F7248" s="1" t="str">
        <f t="shared" si="452"/>
        <v>October</v>
      </c>
      <c r="G7248" s="1" t="str">
        <f t="shared" si="453"/>
        <v>2021</v>
      </c>
      <c r="H7248" s="1" t="str">
        <f t="shared" si="454"/>
        <v>Friday</v>
      </c>
      <c r="I7248" s="1" t="str">
        <f t="shared" si="455"/>
        <v>22</v>
      </c>
      <c r="J7248" t="s">
        <v>14</v>
      </c>
      <c r="K7248" t="s">
        <v>118</v>
      </c>
      <c r="L7248" t="s">
        <v>119</v>
      </c>
      <c r="M7248" t="s">
        <v>18</v>
      </c>
      <c r="N7248">
        <v>48</v>
      </c>
      <c r="O7248">
        <v>58</v>
      </c>
      <c r="P7248">
        <v>2784</v>
      </c>
      <c r="Q7248">
        <v>1281</v>
      </c>
      <c r="R7248">
        <v>0.46</v>
      </c>
      <c r="S7248" t="s">
        <v>82</v>
      </c>
      <c r="T7248" t="str">
        <f>IF(Table1[[#This Row],[Units Sold]]&gt; 700,"High Units","low Units")</f>
        <v>low Units</v>
      </c>
      <c r="U7248">
        <f>SUM(Table1[[#This Row],[Operating Profit]])/SUM(Table1[Operating Profit])*100</f>
        <v>3.8568640145199702E-4</v>
      </c>
      <c r="V7248">
        <f>SUM(Table1[[#This Row],[Price per Unit]]*Table1[[#This Row],[Units Sold]])</f>
        <v>2784</v>
      </c>
      <c r="W7248">
        <f>SUM(Table1[[#This Row],[Total Sales]]-Table1[[#This Row],[Operating Profit]])</f>
        <v>1503</v>
      </c>
      <c r="X7248">
        <f>SUM(Table1[[#This Row],[Total Sales]]-Table1[[#This Row],[Cost]])</f>
        <v>1281</v>
      </c>
      <c r="Y7248">
        <f>SUM(Table1[[#This Row],[profit/loss]])/SUM(Table1[profit/loss])</f>
        <v>3.8568640145199702E-6</v>
      </c>
    </row>
    <row r="7249" spans="1:25" x14ac:dyDescent="0.3">
      <c r="A7249" t="s">
        <v>25</v>
      </c>
      <c r="B7249" t="s">
        <v>82</v>
      </c>
      <c r="C7249">
        <v>1185732</v>
      </c>
      <c r="D7249" s="9">
        <v>44491</v>
      </c>
      <c r="E7249" s="8" t="str">
        <f>TEXT(Table1[[#This Row],[Invoice Date]],"dd-mm-yyyy")</f>
        <v>22-10-2021</v>
      </c>
      <c r="F7249" s="1" t="str">
        <f t="shared" si="452"/>
        <v>October</v>
      </c>
      <c r="G7249" s="1" t="str">
        <f t="shared" si="453"/>
        <v>2021</v>
      </c>
      <c r="H7249" s="1" t="str">
        <f t="shared" si="454"/>
        <v>Friday</v>
      </c>
      <c r="I7249" s="1" t="str">
        <f t="shared" si="455"/>
        <v>22</v>
      </c>
      <c r="J7249" t="s">
        <v>14</v>
      </c>
      <c r="K7249" t="s">
        <v>118</v>
      </c>
      <c r="L7249" t="s">
        <v>119</v>
      </c>
      <c r="M7249" t="s">
        <v>19</v>
      </c>
      <c r="N7249">
        <v>49</v>
      </c>
      <c r="O7249">
        <v>25</v>
      </c>
      <c r="P7249">
        <v>1225</v>
      </c>
      <c r="Q7249">
        <v>564</v>
      </c>
      <c r="R7249">
        <v>0.46</v>
      </c>
      <c r="S7249" t="s">
        <v>82</v>
      </c>
      <c r="T7249" t="str">
        <f>IF(Table1[[#This Row],[Units Sold]]&gt; 700,"High Units","low Units")</f>
        <v>low Units</v>
      </c>
      <c r="U7249">
        <f>SUM(Table1[[#This Row],[Operating Profit]])/SUM(Table1[Operating Profit])*100</f>
        <v>1.6981040625989563E-4</v>
      </c>
      <c r="V7249">
        <f>SUM(Table1[[#This Row],[Price per Unit]]*Table1[[#This Row],[Units Sold]])</f>
        <v>1225</v>
      </c>
      <c r="W7249">
        <f>SUM(Table1[[#This Row],[Total Sales]]-Table1[[#This Row],[Operating Profit]])</f>
        <v>661</v>
      </c>
      <c r="X7249">
        <f>SUM(Table1[[#This Row],[Total Sales]]-Table1[[#This Row],[Cost]])</f>
        <v>564</v>
      </c>
      <c r="Y7249">
        <f>SUM(Table1[[#This Row],[profit/loss]])/SUM(Table1[profit/loss])</f>
        <v>1.6981040625989563E-6</v>
      </c>
    </row>
    <row r="7250" spans="1:25" x14ac:dyDescent="0.3">
      <c r="A7250" t="s">
        <v>13</v>
      </c>
      <c r="B7250" t="s">
        <v>82</v>
      </c>
      <c r="C7250">
        <v>1185732</v>
      </c>
      <c r="D7250" s="9">
        <v>44491</v>
      </c>
      <c r="E7250" s="8" t="str">
        <f>TEXT(Table1[[#This Row],[Invoice Date]],"dd-mm-yyyy")</f>
        <v>22-10-2021</v>
      </c>
      <c r="F7250" s="1" t="str">
        <f t="shared" si="452"/>
        <v>October</v>
      </c>
      <c r="G7250" s="1" t="str">
        <f t="shared" si="453"/>
        <v>2021</v>
      </c>
      <c r="H7250" s="1" t="str">
        <f t="shared" si="454"/>
        <v>Friday</v>
      </c>
      <c r="I7250" s="1" t="str">
        <f t="shared" si="455"/>
        <v>22</v>
      </c>
      <c r="J7250" t="s">
        <v>14</v>
      </c>
      <c r="K7250" t="s">
        <v>118</v>
      </c>
      <c r="L7250" t="s">
        <v>119</v>
      </c>
      <c r="M7250" t="s">
        <v>20</v>
      </c>
      <c r="N7250">
        <v>49</v>
      </c>
      <c r="O7250">
        <v>21</v>
      </c>
      <c r="P7250">
        <v>1029</v>
      </c>
      <c r="Q7250">
        <v>515</v>
      </c>
      <c r="R7250">
        <v>0.5</v>
      </c>
      <c r="S7250" t="s">
        <v>82</v>
      </c>
      <c r="T7250" t="str">
        <f>IF(Table1[[#This Row],[Units Sold]]&gt; 700,"High Units","low Units")</f>
        <v>low Units</v>
      </c>
      <c r="U7250">
        <f>SUM(Table1[[#This Row],[Operating Profit]])/SUM(Table1[Operating Profit])*100</f>
        <v>1.550573745103657E-4</v>
      </c>
      <c r="V7250">
        <f>SUM(Table1[[#This Row],[Price per Unit]]*Table1[[#This Row],[Units Sold]])</f>
        <v>1029</v>
      </c>
      <c r="W7250">
        <f>SUM(Table1[[#This Row],[Total Sales]]-Table1[[#This Row],[Operating Profit]])</f>
        <v>514</v>
      </c>
      <c r="X7250">
        <f>SUM(Table1[[#This Row],[Total Sales]]-Table1[[#This Row],[Cost]])</f>
        <v>515</v>
      </c>
      <c r="Y7250">
        <f>SUM(Table1[[#This Row],[profit/loss]])/SUM(Table1[profit/loss])</f>
        <v>1.5505737451036569E-6</v>
      </c>
    </row>
    <row r="7251" spans="1:25" x14ac:dyDescent="0.3">
      <c r="A7251" t="s">
        <v>13</v>
      </c>
      <c r="B7251" t="s">
        <v>82</v>
      </c>
      <c r="C7251">
        <v>1185732</v>
      </c>
      <c r="D7251" s="9">
        <v>44491</v>
      </c>
      <c r="E7251" s="8" t="str">
        <f>TEXT(Table1[[#This Row],[Invoice Date]],"dd-mm-yyyy")</f>
        <v>22-10-2021</v>
      </c>
      <c r="F7251" s="1" t="str">
        <f t="shared" si="452"/>
        <v>October</v>
      </c>
      <c r="G7251" s="1" t="str">
        <f t="shared" si="453"/>
        <v>2021</v>
      </c>
      <c r="H7251" s="1" t="str">
        <f t="shared" si="454"/>
        <v>Friday</v>
      </c>
      <c r="I7251" s="1" t="str">
        <f t="shared" si="455"/>
        <v>22</v>
      </c>
      <c r="J7251" t="s">
        <v>14</v>
      </c>
      <c r="K7251" t="s">
        <v>118</v>
      </c>
      <c r="L7251" t="s">
        <v>119</v>
      </c>
      <c r="M7251" t="s">
        <v>21</v>
      </c>
      <c r="N7251">
        <v>56</v>
      </c>
      <c r="O7251">
        <v>20</v>
      </c>
      <c r="P7251">
        <v>1120</v>
      </c>
      <c r="Q7251">
        <v>448</v>
      </c>
      <c r="R7251">
        <v>0.4</v>
      </c>
      <c r="S7251" t="s">
        <v>82</v>
      </c>
      <c r="T7251" t="str">
        <f>IF(Table1[[#This Row],[Units Sold]]&gt; 700,"High Units","low Units")</f>
        <v>low Units</v>
      </c>
      <c r="U7251">
        <f>SUM(Table1[[#This Row],[Operating Profit]])/SUM(Table1[Operating Profit])*100</f>
        <v>1.3488486170998802E-4</v>
      </c>
      <c r="V7251">
        <f>SUM(Table1[[#This Row],[Price per Unit]]*Table1[[#This Row],[Units Sold]])</f>
        <v>1120</v>
      </c>
      <c r="W7251">
        <f>SUM(Table1[[#This Row],[Total Sales]]-Table1[[#This Row],[Operating Profit]])</f>
        <v>672</v>
      </c>
      <c r="X7251">
        <f>SUM(Table1[[#This Row],[Total Sales]]-Table1[[#This Row],[Cost]])</f>
        <v>448</v>
      </c>
      <c r="Y7251">
        <f>SUM(Table1[[#This Row],[profit/loss]])/SUM(Table1[profit/loss])</f>
        <v>1.3488486170998802E-6</v>
      </c>
    </row>
    <row r="7252" spans="1:25" x14ac:dyDescent="0.3">
      <c r="A7252" t="s">
        <v>13</v>
      </c>
      <c r="B7252" t="s">
        <v>82</v>
      </c>
      <c r="C7252">
        <v>1185732</v>
      </c>
      <c r="D7252" s="9">
        <v>44491</v>
      </c>
      <c r="E7252" s="8" t="str">
        <f>TEXT(Table1[[#This Row],[Invoice Date]],"dd-mm-yyyy")</f>
        <v>22-10-2021</v>
      </c>
      <c r="F7252" s="1" t="str">
        <f t="shared" si="452"/>
        <v>October</v>
      </c>
      <c r="G7252" s="1" t="str">
        <f t="shared" si="453"/>
        <v>2021</v>
      </c>
      <c r="H7252" s="1" t="str">
        <f t="shared" si="454"/>
        <v>Friday</v>
      </c>
      <c r="I7252" s="1" t="str">
        <f t="shared" si="455"/>
        <v>22</v>
      </c>
      <c r="J7252" t="s">
        <v>14</v>
      </c>
      <c r="K7252" t="s">
        <v>118</v>
      </c>
      <c r="L7252" t="s">
        <v>119</v>
      </c>
      <c r="M7252" t="s">
        <v>22</v>
      </c>
      <c r="N7252">
        <v>60</v>
      </c>
      <c r="O7252">
        <v>52</v>
      </c>
      <c r="P7252">
        <v>3120</v>
      </c>
      <c r="Q7252">
        <v>1248</v>
      </c>
      <c r="R7252">
        <v>0.4</v>
      </c>
      <c r="S7252" t="s">
        <v>82</v>
      </c>
      <c r="T7252" t="str">
        <f>IF(Table1[[#This Row],[Units Sold]]&gt; 700,"High Units","low Units")</f>
        <v>low Units</v>
      </c>
      <c r="U7252">
        <f>SUM(Table1[[#This Row],[Operating Profit]])/SUM(Table1[Operating Profit])*100</f>
        <v>3.7575068619210948E-4</v>
      </c>
      <c r="V7252">
        <f>SUM(Table1[[#This Row],[Price per Unit]]*Table1[[#This Row],[Units Sold]])</f>
        <v>3120</v>
      </c>
      <c r="W7252">
        <f>SUM(Table1[[#This Row],[Total Sales]]-Table1[[#This Row],[Operating Profit]])</f>
        <v>1872</v>
      </c>
      <c r="X7252">
        <f>SUM(Table1[[#This Row],[Total Sales]]-Table1[[#This Row],[Cost]])</f>
        <v>1248</v>
      </c>
      <c r="Y7252">
        <f>SUM(Table1[[#This Row],[profit/loss]])/SUM(Table1[profit/loss])</f>
        <v>3.7575068619210948E-6</v>
      </c>
    </row>
    <row r="7253" spans="1:25" x14ac:dyDescent="0.3">
      <c r="A7253" t="s">
        <v>13</v>
      </c>
      <c r="B7253" t="s">
        <v>82</v>
      </c>
      <c r="C7253">
        <v>1185732</v>
      </c>
      <c r="D7253" s="9">
        <v>44521</v>
      </c>
      <c r="E7253" s="8" t="str">
        <f>TEXT(Table1[[#This Row],[Invoice Date]],"dd-mm-yyyy")</f>
        <v>21-11-2021</v>
      </c>
      <c r="F7253" s="1" t="str">
        <f t="shared" si="452"/>
        <v>November</v>
      </c>
      <c r="G7253" s="1" t="str">
        <f t="shared" si="453"/>
        <v>2021</v>
      </c>
      <c r="H7253" s="1" t="str">
        <f t="shared" si="454"/>
        <v>Sunday</v>
      </c>
      <c r="I7253" s="1" t="str">
        <f t="shared" si="455"/>
        <v>21</v>
      </c>
      <c r="J7253" t="s">
        <v>14</v>
      </c>
      <c r="K7253" t="s">
        <v>118</v>
      </c>
      <c r="L7253" t="s">
        <v>119</v>
      </c>
      <c r="M7253" t="s">
        <v>16</v>
      </c>
      <c r="N7253">
        <v>58</v>
      </c>
      <c r="O7253">
        <v>88</v>
      </c>
      <c r="P7253">
        <v>5104</v>
      </c>
      <c r="Q7253">
        <v>2807</v>
      </c>
      <c r="R7253">
        <v>0.55000000000000004</v>
      </c>
      <c r="S7253" t="s">
        <v>82</v>
      </c>
      <c r="T7253" t="str">
        <f>IF(Table1[[#This Row],[Units Sold]]&gt; 700,"High Units","low Units")</f>
        <v>low Units</v>
      </c>
      <c r="U7253">
        <f>SUM(Table1[[#This Row],[Operating Profit]])/SUM(Table1[Operating Profit])*100</f>
        <v>8.4513796165164366E-4</v>
      </c>
      <c r="V7253">
        <f>SUM(Table1[[#This Row],[Price per Unit]]*Table1[[#This Row],[Units Sold]])</f>
        <v>5104</v>
      </c>
      <c r="W7253">
        <f>SUM(Table1[[#This Row],[Total Sales]]-Table1[[#This Row],[Operating Profit]])</f>
        <v>2297</v>
      </c>
      <c r="X7253">
        <f>SUM(Table1[[#This Row],[Total Sales]]-Table1[[#This Row],[Cost]])</f>
        <v>2807</v>
      </c>
      <c r="Y7253">
        <f>SUM(Table1[[#This Row],[profit/loss]])/SUM(Table1[profit/loss])</f>
        <v>8.4513796165164367E-6</v>
      </c>
    </row>
    <row r="7254" spans="1:25" x14ac:dyDescent="0.3">
      <c r="A7254" t="s">
        <v>13</v>
      </c>
      <c r="B7254" t="s">
        <v>82</v>
      </c>
      <c r="C7254">
        <v>1185732</v>
      </c>
      <c r="D7254" s="9">
        <v>44521</v>
      </c>
      <c r="E7254" s="8" t="str">
        <f>TEXT(Table1[[#This Row],[Invoice Date]],"dd-mm-yyyy")</f>
        <v>21-11-2021</v>
      </c>
      <c r="F7254" s="1" t="str">
        <f t="shared" si="452"/>
        <v>November</v>
      </c>
      <c r="G7254" s="1" t="str">
        <f t="shared" si="453"/>
        <v>2021</v>
      </c>
      <c r="H7254" s="1" t="str">
        <f t="shared" si="454"/>
        <v>Sunday</v>
      </c>
      <c r="I7254" s="1" t="str">
        <f t="shared" si="455"/>
        <v>21</v>
      </c>
      <c r="J7254" t="s">
        <v>14</v>
      </c>
      <c r="K7254" t="s">
        <v>118</v>
      </c>
      <c r="L7254" t="s">
        <v>119</v>
      </c>
      <c r="M7254" t="s">
        <v>18</v>
      </c>
      <c r="N7254">
        <v>45</v>
      </c>
      <c r="O7254">
        <v>51</v>
      </c>
      <c r="P7254">
        <v>2295</v>
      </c>
      <c r="Q7254">
        <v>1079</v>
      </c>
      <c r="R7254">
        <v>0.47</v>
      </c>
      <c r="S7254" t="s">
        <v>82</v>
      </c>
      <c r="T7254" t="str">
        <f>IF(Table1[[#This Row],[Units Sold]]&gt; 700,"High Units","low Units")</f>
        <v>low Units</v>
      </c>
      <c r="U7254">
        <f>SUM(Table1[[#This Row],[Operating Profit]])/SUM(Table1[Operating Profit])*100</f>
        <v>3.2486778077026133E-4</v>
      </c>
      <c r="V7254">
        <f>SUM(Table1[[#This Row],[Price per Unit]]*Table1[[#This Row],[Units Sold]])</f>
        <v>2295</v>
      </c>
      <c r="W7254">
        <f>SUM(Table1[[#This Row],[Total Sales]]-Table1[[#This Row],[Operating Profit]])</f>
        <v>1216</v>
      </c>
      <c r="X7254">
        <f>SUM(Table1[[#This Row],[Total Sales]]-Table1[[#This Row],[Cost]])</f>
        <v>1079</v>
      </c>
      <c r="Y7254">
        <f>SUM(Table1[[#This Row],[profit/loss]])/SUM(Table1[profit/loss])</f>
        <v>3.2486778077026134E-6</v>
      </c>
    </row>
    <row r="7255" spans="1:25" x14ac:dyDescent="0.3">
      <c r="A7255" t="s">
        <v>13</v>
      </c>
      <c r="B7255" t="s">
        <v>82</v>
      </c>
      <c r="C7255">
        <v>1185732</v>
      </c>
      <c r="D7255" s="9">
        <v>44521</v>
      </c>
      <c r="E7255" s="8" t="str">
        <f>TEXT(Table1[[#This Row],[Invoice Date]],"dd-mm-yyyy")</f>
        <v>21-11-2021</v>
      </c>
      <c r="F7255" s="1" t="str">
        <f t="shared" si="452"/>
        <v>November</v>
      </c>
      <c r="G7255" s="1" t="str">
        <f t="shared" si="453"/>
        <v>2021</v>
      </c>
      <c r="H7255" s="1" t="str">
        <f t="shared" si="454"/>
        <v>Sunday</v>
      </c>
      <c r="I7255" s="1" t="str">
        <f t="shared" si="455"/>
        <v>21</v>
      </c>
      <c r="J7255" t="s">
        <v>14</v>
      </c>
      <c r="K7255" t="s">
        <v>118</v>
      </c>
      <c r="L7255" t="s">
        <v>119</v>
      </c>
      <c r="M7255" t="s">
        <v>19</v>
      </c>
      <c r="N7255">
        <v>49</v>
      </c>
      <c r="O7255">
        <v>48</v>
      </c>
      <c r="P7255">
        <v>2352</v>
      </c>
      <c r="Q7255">
        <v>1176</v>
      </c>
      <c r="R7255">
        <v>0.5</v>
      </c>
      <c r="S7255" t="s">
        <v>82</v>
      </c>
      <c r="T7255" t="str">
        <f>IF(Table1[[#This Row],[Units Sold]]&gt; 700,"High Units","low Units")</f>
        <v>low Units</v>
      </c>
      <c r="U7255">
        <f>SUM(Table1[[#This Row],[Operating Profit]])/SUM(Table1[Operating Profit])*100</f>
        <v>3.5407276198871852E-4</v>
      </c>
      <c r="V7255">
        <f>SUM(Table1[[#This Row],[Price per Unit]]*Table1[[#This Row],[Units Sold]])</f>
        <v>2352</v>
      </c>
      <c r="W7255">
        <f>SUM(Table1[[#This Row],[Total Sales]]-Table1[[#This Row],[Operating Profit]])</f>
        <v>1176</v>
      </c>
      <c r="X7255">
        <f>SUM(Table1[[#This Row],[Total Sales]]-Table1[[#This Row],[Cost]])</f>
        <v>1176</v>
      </c>
      <c r="Y7255">
        <f>SUM(Table1[[#This Row],[profit/loss]])/SUM(Table1[profit/loss])</f>
        <v>3.5407276198871854E-6</v>
      </c>
    </row>
    <row r="7256" spans="1:25" x14ac:dyDescent="0.3">
      <c r="A7256" t="s">
        <v>13</v>
      </c>
      <c r="B7256" t="s">
        <v>82</v>
      </c>
      <c r="C7256">
        <v>1185732</v>
      </c>
      <c r="D7256" s="9">
        <v>44521</v>
      </c>
      <c r="E7256" s="8" t="str">
        <f>TEXT(Table1[[#This Row],[Invoice Date]],"dd-mm-yyyy")</f>
        <v>21-11-2021</v>
      </c>
      <c r="F7256" s="1" t="str">
        <f t="shared" si="452"/>
        <v>November</v>
      </c>
      <c r="G7256" s="1" t="str">
        <f t="shared" si="453"/>
        <v>2021</v>
      </c>
      <c r="H7256" s="1" t="str">
        <f t="shared" si="454"/>
        <v>Sunday</v>
      </c>
      <c r="I7256" s="1" t="str">
        <f t="shared" si="455"/>
        <v>21</v>
      </c>
      <c r="J7256" t="s">
        <v>14</v>
      </c>
      <c r="K7256" t="s">
        <v>118</v>
      </c>
      <c r="L7256" t="s">
        <v>119</v>
      </c>
      <c r="M7256" t="s">
        <v>20</v>
      </c>
      <c r="N7256">
        <v>48</v>
      </c>
      <c r="O7256">
        <v>41</v>
      </c>
      <c r="P7256">
        <v>1968</v>
      </c>
      <c r="Q7256">
        <v>905</v>
      </c>
      <c r="R7256">
        <v>0.46</v>
      </c>
      <c r="S7256" t="s">
        <v>82</v>
      </c>
      <c r="T7256" t="str">
        <f>IF(Table1[[#This Row],[Units Sold]]&gt; 700,"High Units","low Units")</f>
        <v>low Units</v>
      </c>
      <c r="U7256">
        <f>SUM(Table1[[#This Row],[Operating Profit]])/SUM(Table1[Operating Profit])*100</f>
        <v>2.724794639453999E-4</v>
      </c>
      <c r="V7256">
        <f>SUM(Table1[[#This Row],[Price per Unit]]*Table1[[#This Row],[Units Sold]])</f>
        <v>1968</v>
      </c>
      <c r="W7256">
        <f>SUM(Table1[[#This Row],[Total Sales]]-Table1[[#This Row],[Operating Profit]])</f>
        <v>1063</v>
      </c>
      <c r="X7256">
        <f>SUM(Table1[[#This Row],[Total Sales]]-Table1[[#This Row],[Cost]])</f>
        <v>905</v>
      </c>
      <c r="Y7256">
        <f>SUM(Table1[[#This Row],[profit/loss]])/SUM(Table1[profit/loss])</f>
        <v>2.7247946394539989E-6</v>
      </c>
    </row>
    <row r="7257" spans="1:25" x14ac:dyDescent="0.3">
      <c r="A7257" t="s">
        <v>13</v>
      </c>
      <c r="B7257" t="s">
        <v>82</v>
      </c>
      <c r="C7257">
        <v>1185732</v>
      </c>
      <c r="D7257" s="9">
        <v>44521</v>
      </c>
      <c r="E7257" s="8" t="str">
        <f>TEXT(Table1[[#This Row],[Invoice Date]],"dd-mm-yyyy")</f>
        <v>21-11-2021</v>
      </c>
      <c r="F7257" s="1" t="str">
        <f t="shared" si="452"/>
        <v>November</v>
      </c>
      <c r="G7257" s="1" t="str">
        <f t="shared" si="453"/>
        <v>2021</v>
      </c>
      <c r="H7257" s="1" t="str">
        <f t="shared" si="454"/>
        <v>Sunday</v>
      </c>
      <c r="I7257" s="1" t="str">
        <f t="shared" si="455"/>
        <v>21</v>
      </c>
      <c r="J7257" t="s">
        <v>14</v>
      </c>
      <c r="K7257" t="s">
        <v>118</v>
      </c>
      <c r="L7257" t="s">
        <v>119</v>
      </c>
      <c r="M7257" t="s">
        <v>21</v>
      </c>
      <c r="N7257">
        <v>56</v>
      </c>
      <c r="O7257">
        <v>31</v>
      </c>
      <c r="P7257">
        <v>1736</v>
      </c>
      <c r="Q7257">
        <v>764</v>
      </c>
      <c r="R7257">
        <v>0.44</v>
      </c>
      <c r="S7257" t="s">
        <v>82</v>
      </c>
      <c r="T7257" t="str">
        <f>IF(Table1[[#This Row],[Units Sold]]&gt; 700,"High Units","low Units")</f>
        <v>low Units</v>
      </c>
      <c r="U7257">
        <f>SUM(Table1[[#This Row],[Operating Profit]])/SUM(Table1[Operating Profit])*100</f>
        <v>2.30026862380426E-4</v>
      </c>
      <c r="V7257">
        <f>SUM(Table1[[#This Row],[Price per Unit]]*Table1[[#This Row],[Units Sold]])</f>
        <v>1736</v>
      </c>
      <c r="W7257">
        <f>SUM(Table1[[#This Row],[Total Sales]]-Table1[[#This Row],[Operating Profit]])</f>
        <v>972</v>
      </c>
      <c r="X7257">
        <f>SUM(Table1[[#This Row],[Total Sales]]-Table1[[#This Row],[Cost]])</f>
        <v>764</v>
      </c>
      <c r="Y7257">
        <f>SUM(Table1[[#This Row],[profit/loss]])/SUM(Table1[profit/loss])</f>
        <v>2.3002686238042599E-6</v>
      </c>
    </row>
    <row r="7258" spans="1:25" x14ac:dyDescent="0.3">
      <c r="A7258" t="s">
        <v>13</v>
      </c>
      <c r="B7258" t="s">
        <v>82</v>
      </c>
      <c r="C7258">
        <v>1185732</v>
      </c>
      <c r="D7258" s="9">
        <v>44521</v>
      </c>
      <c r="E7258" s="8" t="str">
        <f>TEXT(Table1[[#This Row],[Invoice Date]],"dd-mm-yyyy")</f>
        <v>21-11-2021</v>
      </c>
      <c r="F7258" s="1" t="str">
        <f t="shared" si="452"/>
        <v>November</v>
      </c>
      <c r="G7258" s="1" t="str">
        <f t="shared" si="453"/>
        <v>2021</v>
      </c>
      <c r="H7258" s="1" t="str">
        <f t="shared" si="454"/>
        <v>Sunday</v>
      </c>
      <c r="I7258" s="1" t="str">
        <f t="shared" si="455"/>
        <v>21</v>
      </c>
      <c r="J7258" t="s">
        <v>14</v>
      </c>
      <c r="K7258" t="s">
        <v>118</v>
      </c>
      <c r="L7258" t="s">
        <v>119</v>
      </c>
      <c r="M7258" t="s">
        <v>22</v>
      </c>
      <c r="N7258">
        <v>62</v>
      </c>
      <c r="O7258">
        <v>63</v>
      </c>
      <c r="P7258">
        <v>3906</v>
      </c>
      <c r="Q7258">
        <v>1680</v>
      </c>
      <c r="R7258">
        <v>0.43</v>
      </c>
      <c r="S7258" t="s">
        <v>82</v>
      </c>
      <c r="T7258" t="str">
        <f>IF(Table1[[#This Row],[Units Sold]]&gt; 700,"High Units","low Units")</f>
        <v>low Units</v>
      </c>
      <c r="U7258">
        <f>SUM(Table1[[#This Row],[Operating Profit]])/SUM(Table1[Operating Profit])*100</f>
        <v>5.0581823141245506E-4</v>
      </c>
      <c r="V7258">
        <f>SUM(Table1[[#This Row],[Price per Unit]]*Table1[[#This Row],[Units Sold]])</f>
        <v>3906</v>
      </c>
      <c r="W7258">
        <f>SUM(Table1[[#This Row],[Total Sales]]-Table1[[#This Row],[Operating Profit]])</f>
        <v>2226</v>
      </c>
      <c r="X7258">
        <f>SUM(Table1[[#This Row],[Total Sales]]-Table1[[#This Row],[Cost]])</f>
        <v>1680</v>
      </c>
      <c r="Y7258">
        <f>SUM(Table1[[#This Row],[profit/loss]])/SUM(Table1[profit/loss])</f>
        <v>5.0581823141245504E-6</v>
      </c>
    </row>
    <row r="7259" spans="1:25" x14ac:dyDescent="0.3">
      <c r="A7259" t="s">
        <v>13</v>
      </c>
      <c r="B7259" t="s">
        <v>82</v>
      </c>
      <c r="C7259">
        <v>1185732</v>
      </c>
      <c r="D7259" s="9">
        <v>44550</v>
      </c>
      <c r="E7259" s="8" t="str">
        <f>TEXT(Table1[[#This Row],[Invoice Date]],"dd-mm-yyyy")</f>
        <v>20-12-2021</v>
      </c>
      <c r="F7259" s="1" t="str">
        <f t="shared" si="452"/>
        <v>December</v>
      </c>
      <c r="G7259" s="1" t="str">
        <f t="shared" si="453"/>
        <v>2021</v>
      </c>
      <c r="H7259" s="1" t="str">
        <f t="shared" si="454"/>
        <v>Monday</v>
      </c>
      <c r="I7259" s="1" t="str">
        <f t="shared" si="455"/>
        <v>20</v>
      </c>
      <c r="J7259" t="s">
        <v>14</v>
      </c>
      <c r="K7259" t="s">
        <v>118</v>
      </c>
      <c r="L7259" t="s">
        <v>119</v>
      </c>
      <c r="M7259" t="s">
        <v>16</v>
      </c>
      <c r="N7259">
        <v>57</v>
      </c>
      <c r="O7259">
        <v>122</v>
      </c>
      <c r="P7259">
        <v>6954</v>
      </c>
      <c r="Q7259">
        <v>3477</v>
      </c>
      <c r="R7259">
        <v>0.5</v>
      </c>
      <c r="S7259" t="s">
        <v>82</v>
      </c>
      <c r="T7259" t="str">
        <f>IF(Table1[[#This Row],[Units Sold]]&gt; 700,"High Units","low Units")</f>
        <v>low Units</v>
      </c>
      <c r="U7259">
        <f>SUM(Table1[[#This Row],[Operating Profit]])/SUM(Table1[Operating Profit])*100</f>
        <v>1.0468630896554203E-3</v>
      </c>
      <c r="V7259">
        <f>SUM(Table1[[#This Row],[Price per Unit]]*Table1[[#This Row],[Units Sold]])</f>
        <v>6954</v>
      </c>
      <c r="W7259">
        <f>SUM(Table1[[#This Row],[Total Sales]]-Table1[[#This Row],[Operating Profit]])</f>
        <v>3477</v>
      </c>
      <c r="X7259">
        <f>SUM(Table1[[#This Row],[Total Sales]]-Table1[[#This Row],[Cost]])</f>
        <v>3477</v>
      </c>
      <c r="Y7259">
        <f>SUM(Table1[[#This Row],[profit/loss]])/SUM(Table1[profit/loss])</f>
        <v>1.0468630896554204E-5</v>
      </c>
    </row>
    <row r="7260" spans="1:25" x14ac:dyDescent="0.3">
      <c r="A7260" t="s">
        <v>13</v>
      </c>
      <c r="B7260" t="s">
        <v>82</v>
      </c>
      <c r="C7260">
        <v>1185732</v>
      </c>
      <c r="D7260" s="9">
        <v>44550</v>
      </c>
      <c r="E7260" s="8" t="str">
        <f>TEXT(Table1[[#This Row],[Invoice Date]],"dd-mm-yyyy")</f>
        <v>20-12-2021</v>
      </c>
      <c r="F7260" s="1" t="str">
        <f t="shared" si="452"/>
        <v>December</v>
      </c>
      <c r="G7260" s="1" t="str">
        <f t="shared" si="453"/>
        <v>2021</v>
      </c>
      <c r="H7260" s="1" t="str">
        <f t="shared" si="454"/>
        <v>Monday</v>
      </c>
      <c r="I7260" s="1" t="str">
        <f t="shared" si="455"/>
        <v>20</v>
      </c>
      <c r="J7260" t="s">
        <v>14</v>
      </c>
      <c r="K7260" t="s">
        <v>118</v>
      </c>
      <c r="L7260" t="s">
        <v>119</v>
      </c>
      <c r="M7260" t="s">
        <v>18</v>
      </c>
      <c r="N7260">
        <v>46</v>
      </c>
      <c r="O7260">
        <v>65</v>
      </c>
      <c r="P7260">
        <v>2990</v>
      </c>
      <c r="Q7260">
        <v>1495</v>
      </c>
      <c r="R7260">
        <v>0.5</v>
      </c>
      <c r="S7260" t="s">
        <v>82</v>
      </c>
      <c r="T7260" t="str">
        <f>IF(Table1[[#This Row],[Units Sold]]&gt; 700,"High Units","low Units")</f>
        <v>low Units</v>
      </c>
      <c r="U7260">
        <f>SUM(Table1[[#This Row],[Operating Profit]])/SUM(Table1[Operating Profit])*100</f>
        <v>4.5011800950096447E-4</v>
      </c>
      <c r="V7260">
        <f>SUM(Table1[[#This Row],[Price per Unit]]*Table1[[#This Row],[Units Sold]])</f>
        <v>2990</v>
      </c>
      <c r="W7260">
        <f>SUM(Table1[[#This Row],[Total Sales]]-Table1[[#This Row],[Operating Profit]])</f>
        <v>1495</v>
      </c>
      <c r="X7260">
        <f>SUM(Table1[[#This Row],[Total Sales]]-Table1[[#This Row],[Cost]])</f>
        <v>1495</v>
      </c>
      <c r="Y7260">
        <f>SUM(Table1[[#This Row],[profit/loss]])/SUM(Table1[profit/loss])</f>
        <v>4.5011800950096448E-6</v>
      </c>
    </row>
    <row r="7261" spans="1:25" x14ac:dyDescent="0.3">
      <c r="A7261" t="s">
        <v>13</v>
      </c>
      <c r="B7261" t="s">
        <v>82</v>
      </c>
      <c r="C7261">
        <v>1185732</v>
      </c>
      <c r="D7261" s="9">
        <v>44550</v>
      </c>
      <c r="E7261" s="8" t="str">
        <f>TEXT(Table1[[#This Row],[Invoice Date]],"dd-mm-yyyy")</f>
        <v>20-12-2021</v>
      </c>
      <c r="F7261" s="1" t="str">
        <f t="shared" si="452"/>
        <v>December</v>
      </c>
      <c r="G7261" s="1" t="str">
        <f t="shared" si="453"/>
        <v>2021</v>
      </c>
      <c r="H7261" s="1" t="str">
        <f t="shared" si="454"/>
        <v>Monday</v>
      </c>
      <c r="I7261" s="1" t="str">
        <f t="shared" si="455"/>
        <v>20</v>
      </c>
      <c r="J7261" t="s">
        <v>14</v>
      </c>
      <c r="K7261" t="s">
        <v>118</v>
      </c>
      <c r="L7261" t="s">
        <v>119</v>
      </c>
      <c r="M7261" t="s">
        <v>19</v>
      </c>
      <c r="N7261">
        <v>45</v>
      </c>
      <c r="O7261">
        <v>65</v>
      </c>
      <c r="P7261">
        <v>2925</v>
      </c>
      <c r="Q7261">
        <v>1375</v>
      </c>
      <c r="R7261">
        <v>0.47</v>
      </c>
      <c r="S7261" t="s">
        <v>82</v>
      </c>
      <c r="T7261" t="str">
        <f>IF(Table1[[#This Row],[Units Sold]]&gt; 700,"High Units","low Units")</f>
        <v>low Units</v>
      </c>
      <c r="U7261">
        <f>SUM(Table1[[#This Row],[Operating Profit]])/SUM(Table1[Operating Profit])*100</f>
        <v>4.1398813582864624E-4</v>
      </c>
      <c r="V7261">
        <f>SUM(Table1[[#This Row],[Price per Unit]]*Table1[[#This Row],[Units Sold]])</f>
        <v>2925</v>
      </c>
      <c r="W7261">
        <f>SUM(Table1[[#This Row],[Total Sales]]-Table1[[#This Row],[Operating Profit]])</f>
        <v>1550</v>
      </c>
      <c r="X7261">
        <f>SUM(Table1[[#This Row],[Total Sales]]-Table1[[#This Row],[Cost]])</f>
        <v>1375</v>
      </c>
      <c r="Y7261">
        <f>SUM(Table1[[#This Row],[profit/loss]])/SUM(Table1[profit/loss])</f>
        <v>4.1398813582864626E-6</v>
      </c>
    </row>
    <row r="7262" spans="1:25" x14ac:dyDescent="0.3">
      <c r="A7262" t="s">
        <v>13</v>
      </c>
      <c r="B7262" t="s">
        <v>82</v>
      </c>
      <c r="C7262">
        <v>1185732</v>
      </c>
      <c r="D7262" s="9">
        <v>44550</v>
      </c>
      <c r="E7262" s="8" t="str">
        <f>TEXT(Table1[[#This Row],[Invoice Date]],"dd-mm-yyyy")</f>
        <v>20-12-2021</v>
      </c>
      <c r="F7262" s="1" t="str">
        <f t="shared" si="452"/>
        <v>December</v>
      </c>
      <c r="G7262" s="1" t="str">
        <f t="shared" si="453"/>
        <v>2021</v>
      </c>
      <c r="H7262" s="1" t="str">
        <f t="shared" si="454"/>
        <v>Monday</v>
      </c>
      <c r="I7262" s="1" t="str">
        <f t="shared" si="455"/>
        <v>20</v>
      </c>
      <c r="J7262" t="s">
        <v>14</v>
      </c>
      <c r="K7262" t="s">
        <v>118</v>
      </c>
      <c r="L7262" t="s">
        <v>119</v>
      </c>
      <c r="M7262" t="s">
        <v>20</v>
      </c>
      <c r="N7262">
        <v>49</v>
      </c>
      <c r="O7262">
        <v>44</v>
      </c>
      <c r="P7262">
        <v>2156</v>
      </c>
      <c r="Q7262">
        <v>1013</v>
      </c>
      <c r="R7262">
        <v>0.47</v>
      </c>
      <c r="S7262" t="s">
        <v>82</v>
      </c>
      <c r="T7262" t="str">
        <f>IF(Table1[[#This Row],[Units Sold]]&gt; 700,"High Units","low Units")</f>
        <v>low Units</v>
      </c>
      <c r="U7262">
        <f>SUM(Table1[[#This Row],[Operating Profit]])/SUM(Table1[Operating Profit])*100</f>
        <v>3.0499635025048631E-4</v>
      </c>
      <c r="V7262">
        <f>SUM(Table1[[#This Row],[Price per Unit]]*Table1[[#This Row],[Units Sold]])</f>
        <v>2156</v>
      </c>
      <c r="W7262">
        <f>SUM(Table1[[#This Row],[Total Sales]]-Table1[[#This Row],[Operating Profit]])</f>
        <v>1143</v>
      </c>
      <c r="X7262">
        <f>SUM(Table1[[#This Row],[Total Sales]]-Table1[[#This Row],[Cost]])</f>
        <v>1013</v>
      </c>
      <c r="Y7262">
        <f>SUM(Table1[[#This Row],[profit/loss]])/SUM(Table1[profit/loss])</f>
        <v>3.049963502504863E-6</v>
      </c>
    </row>
    <row r="7263" spans="1:25" x14ac:dyDescent="0.3">
      <c r="A7263" t="s">
        <v>13</v>
      </c>
      <c r="B7263" t="s">
        <v>82</v>
      </c>
      <c r="C7263">
        <v>1185732</v>
      </c>
      <c r="D7263" s="9">
        <v>44550</v>
      </c>
      <c r="E7263" s="8" t="str">
        <f>TEXT(Table1[[#This Row],[Invoice Date]],"dd-mm-yyyy")</f>
        <v>20-12-2021</v>
      </c>
      <c r="F7263" s="1" t="str">
        <f t="shared" si="452"/>
        <v>December</v>
      </c>
      <c r="G7263" s="1" t="str">
        <f t="shared" si="453"/>
        <v>2021</v>
      </c>
      <c r="H7263" s="1" t="str">
        <f t="shared" si="454"/>
        <v>Monday</v>
      </c>
      <c r="I7263" s="1" t="str">
        <f t="shared" si="455"/>
        <v>20</v>
      </c>
      <c r="J7263" t="s">
        <v>14</v>
      </c>
      <c r="K7263" t="s">
        <v>118</v>
      </c>
      <c r="L7263" t="s">
        <v>119</v>
      </c>
      <c r="M7263" t="s">
        <v>21</v>
      </c>
      <c r="N7263">
        <v>54</v>
      </c>
      <c r="O7263">
        <v>51</v>
      </c>
      <c r="P7263">
        <v>2754</v>
      </c>
      <c r="Q7263">
        <v>1129</v>
      </c>
      <c r="R7263">
        <v>0.41</v>
      </c>
      <c r="S7263" t="s">
        <v>82</v>
      </c>
      <c r="T7263" t="str">
        <f>IF(Table1[[#This Row],[Units Sold]]&gt; 700,"High Units","low Units")</f>
        <v>low Units</v>
      </c>
      <c r="U7263">
        <f>SUM(Table1[[#This Row],[Operating Profit]])/SUM(Table1[Operating Profit])*100</f>
        <v>3.3992189480039391E-4</v>
      </c>
      <c r="V7263">
        <f>SUM(Table1[[#This Row],[Price per Unit]]*Table1[[#This Row],[Units Sold]])</f>
        <v>2754</v>
      </c>
      <c r="W7263">
        <f>SUM(Table1[[#This Row],[Total Sales]]-Table1[[#This Row],[Operating Profit]])</f>
        <v>1625</v>
      </c>
      <c r="X7263">
        <f>SUM(Table1[[#This Row],[Total Sales]]-Table1[[#This Row],[Cost]])</f>
        <v>1129</v>
      </c>
      <c r="Y7263">
        <f>SUM(Table1[[#This Row],[profit/loss]])/SUM(Table1[profit/loss])</f>
        <v>3.3992189480039392E-6</v>
      </c>
    </row>
    <row r="7264" spans="1:25" x14ac:dyDescent="0.3">
      <c r="A7264" t="s">
        <v>13</v>
      </c>
      <c r="B7264" t="s">
        <v>82</v>
      </c>
      <c r="C7264">
        <v>1185732</v>
      </c>
      <c r="D7264" s="9">
        <v>44550</v>
      </c>
      <c r="E7264" s="8" t="str">
        <f>TEXT(Table1[[#This Row],[Invoice Date]],"dd-mm-yyyy")</f>
        <v>20-12-2021</v>
      </c>
      <c r="F7264" s="1" t="str">
        <f t="shared" si="452"/>
        <v>December</v>
      </c>
      <c r="G7264" s="1" t="str">
        <f t="shared" si="453"/>
        <v>2021</v>
      </c>
      <c r="H7264" s="1" t="str">
        <f t="shared" si="454"/>
        <v>Monday</v>
      </c>
      <c r="I7264" s="1" t="str">
        <f t="shared" si="455"/>
        <v>20</v>
      </c>
      <c r="J7264" t="s">
        <v>14</v>
      </c>
      <c r="K7264" t="s">
        <v>118</v>
      </c>
      <c r="L7264" t="s">
        <v>119</v>
      </c>
      <c r="M7264" t="s">
        <v>22</v>
      </c>
      <c r="N7264">
        <v>61</v>
      </c>
      <c r="O7264">
        <v>72</v>
      </c>
      <c r="P7264">
        <v>4392</v>
      </c>
      <c r="Q7264">
        <v>1845</v>
      </c>
      <c r="R7264">
        <v>0.42</v>
      </c>
      <c r="S7264" t="s">
        <v>82</v>
      </c>
      <c r="T7264" t="str">
        <f>IF(Table1[[#This Row],[Units Sold]]&gt; 700,"High Units","low Units")</f>
        <v>low Units</v>
      </c>
      <c r="U7264">
        <f>SUM(Table1[[#This Row],[Operating Profit]])/SUM(Table1[Operating Profit])*100</f>
        <v>5.5549680771189265E-4</v>
      </c>
      <c r="V7264">
        <f>SUM(Table1[[#This Row],[Price per Unit]]*Table1[[#This Row],[Units Sold]])</f>
        <v>4392</v>
      </c>
      <c r="W7264">
        <f>SUM(Table1[[#This Row],[Total Sales]]-Table1[[#This Row],[Operating Profit]])</f>
        <v>2547</v>
      </c>
      <c r="X7264">
        <f>SUM(Table1[[#This Row],[Total Sales]]-Table1[[#This Row],[Cost]])</f>
        <v>1845</v>
      </c>
      <c r="Y7264">
        <f>SUM(Table1[[#This Row],[profit/loss]])/SUM(Table1[profit/loss])</f>
        <v>5.5549680771189263E-6</v>
      </c>
    </row>
    <row r="7265" spans="1:25" x14ac:dyDescent="0.3">
      <c r="A7265" t="s">
        <v>13</v>
      </c>
      <c r="B7265" t="s">
        <v>82</v>
      </c>
      <c r="C7265">
        <v>1185732</v>
      </c>
      <c r="D7265" s="9">
        <v>44213</v>
      </c>
      <c r="E7265" s="8" t="str">
        <f>TEXT(Table1[[#This Row],[Invoice Date]],"dd-mm-yyyy")</f>
        <v>17-01-2021</v>
      </c>
      <c r="F7265" s="1" t="str">
        <f t="shared" si="452"/>
        <v>January</v>
      </c>
      <c r="G7265" s="1" t="str">
        <f t="shared" si="453"/>
        <v>2021</v>
      </c>
      <c r="H7265" s="1" t="str">
        <f t="shared" si="454"/>
        <v>Sunday</v>
      </c>
      <c r="I7265" s="1" t="str">
        <f t="shared" si="455"/>
        <v>17</v>
      </c>
      <c r="J7265" t="s">
        <v>14</v>
      </c>
      <c r="K7265" t="s">
        <v>118</v>
      </c>
      <c r="L7265" t="s">
        <v>119</v>
      </c>
      <c r="M7265" t="s">
        <v>16</v>
      </c>
      <c r="N7265">
        <v>36</v>
      </c>
      <c r="O7265">
        <v>137</v>
      </c>
      <c r="P7265">
        <v>4932</v>
      </c>
      <c r="Q7265">
        <v>2219</v>
      </c>
      <c r="R7265">
        <v>0.45</v>
      </c>
      <c r="S7265" t="s">
        <v>82</v>
      </c>
      <c r="T7265" t="str">
        <f>IF(Table1[[#This Row],[Units Sold]]&gt; 700,"High Units","low Units")</f>
        <v>low Units</v>
      </c>
      <c r="U7265">
        <f>SUM(Table1[[#This Row],[Operating Profit]])/SUM(Table1[Operating Profit])*100</f>
        <v>6.6810158065728445E-4</v>
      </c>
      <c r="V7265">
        <f>SUM(Table1[[#This Row],[Price per Unit]]*Table1[[#This Row],[Units Sold]])</f>
        <v>4932</v>
      </c>
      <c r="W7265">
        <f>SUM(Table1[[#This Row],[Total Sales]]-Table1[[#This Row],[Operating Profit]])</f>
        <v>2713</v>
      </c>
      <c r="X7265">
        <f>SUM(Table1[[#This Row],[Total Sales]]-Table1[[#This Row],[Cost]])</f>
        <v>2219</v>
      </c>
      <c r="Y7265">
        <f>SUM(Table1[[#This Row],[profit/loss]])/SUM(Table1[profit/loss])</f>
        <v>6.6810158065728442E-6</v>
      </c>
    </row>
    <row r="7266" spans="1:25" x14ac:dyDescent="0.3">
      <c r="A7266" t="s">
        <v>13</v>
      </c>
      <c r="B7266" t="s">
        <v>82</v>
      </c>
      <c r="C7266">
        <v>1185732</v>
      </c>
      <c r="D7266" s="9">
        <v>44213</v>
      </c>
      <c r="E7266" s="8" t="str">
        <f>TEXT(Table1[[#This Row],[Invoice Date]],"dd-mm-yyyy")</f>
        <v>17-01-2021</v>
      </c>
      <c r="F7266" s="1" t="str">
        <f t="shared" si="452"/>
        <v>January</v>
      </c>
      <c r="G7266" s="1" t="str">
        <f t="shared" si="453"/>
        <v>2021</v>
      </c>
      <c r="H7266" s="1" t="str">
        <f t="shared" si="454"/>
        <v>Sunday</v>
      </c>
      <c r="I7266" s="1" t="str">
        <f t="shared" si="455"/>
        <v>17</v>
      </c>
      <c r="J7266" t="s">
        <v>14</v>
      </c>
      <c r="K7266" t="s">
        <v>118</v>
      </c>
      <c r="L7266" t="s">
        <v>119</v>
      </c>
      <c r="M7266" t="s">
        <v>18</v>
      </c>
      <c r="N7266">
        <v>38</v>
      </c>
      <c r="O7266">
        <v>81</v>
      </c>
      <c r="P7266">
        <v>3078</v>
      </c>
      <c r="Q7266">
        <v>1539</v>
      </c>
      <c r="R7266">
        <v>0.5</v>
      </c>
      <c r="S7266" t="s">
        <v>82</v>
      </c>
      <c r="T7266" t="str">
        <f>IF(Table1[[#This Row],[Units Sold]]&gt; 700,"High Units","low Units")</f>
        <v>low Units</v>
      </c>
      <c r="U7266">
        <f>SUM(Table1[[#This Row],[Operating Profit]])/SUM(Table1[Operating Profit])*100</f>
        <v>4.6336562984748117E-4</v>
      </c>
      <c r="V7266">
        <f>SUM(Table1[[#This Row],[Price per Unit]]*Table1[[#This Row],[Units Sold]])</f>
        <v>3078</v>
      </c>
      <c r="W7266">
        <f>SUM(Table1[[#This Row],[Total Sales]]-Table1[[#This Row],[Operating Profit]])</f>
        <v>1539</v>
      </c>
      <c r="X7266">
        <f>SUM(Table1[[#This Row],[Total Sales]]-Table1[[#This Row],[Cost]])</f>
        <v>1539</v>
      </c>
      <c r="Y7266">
        <f>SUM(Table1[[#This Row],[profit/loss]])/SUM(Table1[profit/loss])</f>
        <v>4.6336562984748118E-6</v>
      </c>
    </row>
    <row r="7267" spans="1:25" x14ac:dyDescent="0.3">
      <c r="A7267" t="s">
        <v>13</v>
      </c>
      <c r="B7267" t="s">
        <v>82</v>
      </c>
      <c r="C7267">
        <v>1185732</v>
      </c>
      <c r="D7267" s="9">
        <v>44213</v>
      </c>
      <c r="E7267" s="8" t="str">
        <f>TEXT(Table1[[#This Row],[Invoice Date]],"dd-mm-yyyy")</f>
        <v>17-01-2021</v>
      </c>
      <c r="F7267" s="1" t="str">
        <f t="shared" si="452"/>
        <v>January</v>
      </c>
      <c r="G7267" s="1" t="str">
        <f t="shared" si="453"/>
        <v>2021</v>
      </c>
      <c r="H7267" s="1" t="str">
        <f t="shared" si="454"/>
        <v>Sunday</v>
      </c>
      <c r="I7267" s="1" t="str">
        <f t="shared" si="455"/>
        <v>17</v>
      </c>
      <c r="J7267" t="s">
        <v>14</v>
      </c>
      <c r="K7267" t="s">
        <v>118</v>
      </c>
      <c r="L7267" t="s">
        <v>119</v>
      </c>
      <c r="M7267" t="s">
        <v>19</v>
      </c>
      <c r="N7267">
        <v>29</v>
      </c>
      <c r="O7267">
        <v>91</v>
      </c>
      <c r="P7267">
        <v>2639</v>
      </c>
      <c r="Q7267">
        <v>1399</v>
      </c>
      <c r="R7267">
        <v>0.53</v>
      </c>
      <c r="S7267" t="s">
        <v>82</v>
      </c>
      <c r="T7267" t="str">
        <f>IF(Table1[[#This Row],[Units Sold]]&gt; 700,"High Units","low Units")</f>
        <v>low Units</v>
      </c>
      <c r="U7267">
        <f>SUM(Table1[[#This Row],[Operating Profit]])/SUM(Table1[Operating Profit])*100</f>
        <v>4.2121411056310993E-4</v>
      </c>
      <c r="V7267">
        <f>SUM(Table1[[#This Row],[Price per Unit]]*Table1[[#This Row],[Units Sold]])</f>
        <v>2639</v>
      </c>
      <c r="W7267">
        <f>SUM(Table1[[#This Row],[Total Sales]]-Table1[[#This Row],[Operating Profit]])</f>
        <v>1240</v>
      </c>
      <c r="X7267">
        <f>SUM(Table1[[#This Row],[Total Sales]]-Table1[[#This Row],[Cost]])</f>
        <v>1399</v>
      </c>
      <c r="Y7267">
        <f>SUM(Table1[[#This Row],[profit/loss]])/SUM(Table1[profit/loss])</f>
        <v>4.2121411056310991E-6</v>
      </c>
    </row>
    <row r="7268" spans="1:25" x14ac:dyDescent="0.3">
      <c r="A7268" t="s">
        <v>13</v>
      </c>
      <c r="B7268" t="s">
        <v>82</v>
      </c>
      <c r="C7268">
        <v>1185732</v>
      </c>
      <c r="D7268" s="9">
        <v>44213</v>
      </c>
      <c r="E7268" s="8" t="str">
        <f>TEXT(Table1[[#This Row],[Invoice Date]],"dd-mm-yyyy")</f>
        <v>17-01-2021</v>
      </c>
      <c r="F7268" s="1" t="str">
        <f t="shared" si="452"/>
        <v>January</v>
      </c>
      <c r="G7268" s="1" t="str">
        <f t="shared" si="453"/>
        <v>2021</v>
      </c>
      <c r="H7268" s="1" t="str">
        <f t="shared" si="454"/>
        <v>Sunday</v>
      </c>
      <c r="I7268" s="1" t="str">
        <f t="shared" si="455"/>
        <v>17</v>
      </c>
      <c r="J7268" t="s">
        <v>14</v>
      </c>
      <c r="K7268" t="s">
        <v>118</v>
      </c>
      <c r="L7268" t="s">
        <v>119</v>
      </c>
      <c r="M7268" t="s">
        <v>20</v>
      </c>
      <c r="N7268">
        <v>32</v>
      </c>
      <c r="O7268">
        <v>47</v>
      </c>
      <c r="P7268">
        <v>1504</v>
      </c>
      <c r="Q7268">
        <v>827</v>
      </c>
      <c r="R7268">
        <v>0.55000000000000004</v>
      </c>
      <c r="S7268" t="s">
        <v>82</v>
      </c>
      <c r="T7268" t="str">
        <f>IF(Table1[[#This Row],[Units Sold]]&gt; 700,"High Units","low Units")</f>
        <v>low Units</v>
      </c>
      <c r="U7268">
        <f>SUM(Table1[[#This Row],[Operating Profit]])/SUM(Table1[Operating Profit])*100</f>
        <v>2.4899504605839306E-4</v>
      </c>
      <c r="V7268">
        <f>SUM(Table1[[#This Row],[Price per Unit]]*Table1[[#This Row],[Units Sold]])</f>
        <v>1504</v>
      </c>
      <c r="W7268">
        <f>SUM(Table1[[#This Row],[Total Sales]]-Table1[[#This Row],[Operating Profit]])</f>
        <v>677</v>
      </c>
      <c r="X7268">
        <f>SUM(Table1[[#This Row],[Total Sales]]-Table1[[#This Row],[Cost]])</f>
        <v>827</v>
      </c>
      <c r="Y7268">
        <f>SUM(Table1[[#This Row],[profit/loss]])/SUM(Table1[profit/loss])</f>
        <v>2.4899504605839307E-6</v>
      </c>
    </row>
    <row r="7269" spans="1:25" x14ac:dyDescent="0.3">
      <c r="A7269" t="s">
        <v>13</v>
      </c>
      <c r="B7269" t="s">
        <v>82</v>
      </c>
      <c r="C7269">
        <v>1185732</v>
      </c>
      <c r="D7269" s="9">
        <v>44213</v>
      </c>
      <c r="E7269" s="8" t="str">
        <f>TEXT(Table1[[#This Row],[Invoice Date]],"dd-mm-yyyy")</f>
        <v>17-01-2021</v>
      </c>
      <c r="F7269" s="1" t="str">
        <f t="shared" si="452"/>
        <v>January</v>
      </c>
      <c r="G7269" s="1" t="str">
        <f t="shared" si="453"/>
        <v>2021</v>
      </c>
      <c r="H7269" s="1" t="str">
        <f t="shared" si="454"/>
        <v>Sunday</v>
      </c>
      <c r="I7269" s="1" t="str">
        <f t="shared" si="455"/>
        <v>17</v>
      </c>
      <c r="J7269" t="s">
        <v>14</v>
      </c>
      <c r="K7269" t="s">
        <v>118</v>
      </c>
      <c r="L7269" t="s">
        <v>119</v>
      </c>
      <c r="M7269" t="s">
        <v>21</v>
      </c>
      <c r="N7269">
        <v>49</v>
      </c>
      <c r="O7269">
        <v>59</v>
      </c>
      <c r="P7269">
        <v>2891</v>
      </c>
      <c r="Q7269">
        <v>1214</v>
      </c>
      <c r="R7269">
        <v>0.42</v>
      </c>
      <c r="S7269" t="s">
        <v>82</v>
      </c>
      <c r="T7269" t="str">
        <f>IF(Table1[[#This Row],[Units Sold]]&gt; 700,"High Units","low Units")</f>
        <v>low Units</v>
      </c>
      <c r="U7269">
        <f>SUM(Table1[[#This Row],[Operating Profit]])/SUM(Table1[Operating Profit])*100</f>
        <v>3.6551388865161929E-4</v>
      </c>
      <c r="V7269">
        <f>SUM(Table1[[#This Row],[Price per Unit]]*Table1[[#This Row],[Units Sold]])</f>
        <v>2891</v>
      </c>
      <c r="W7269">
        <f>SUM(Table1[[#This Row],[Total Sales]]-Table1[[#This Row],[Operating Profit]])</f>
        <v>1677</v>
      </c>
      <c r="X7269">
        <f>SUM(Table1[[#This Row],[Total Sales]]-Table1[[#This Row],[Cost]])</f>
        <v>1214</v>
      </c>
      <c r="Y7269">
        <f>SUM(Table1[[#This Row],[profit/loss]])/SUM(Table1[profit/loss])</f>
        <v>3.6551388865161931E-6</v>
      </c>
    </row>
    <row r="7270" spans="1:25" x14ac:dyDescent="0.3">
      <c r="A7270" t="s">
        <v>13</v>
      </c>
      <c r="B7270" t="s">
        <v>82</v>
      </c>
      <c r="C7270">
        <v>1185732</v>
      </c>
      <c r="D7270" s="9">
        <v>44213</v>
      </c>
      <c r="E7270" s="8" t="str">
        <f>TEXT(Table1[[#This Row],[Invoice Date]],"dd-mm-yyyy")</f>
        <v>17-01-2021</v>
      </c>
      <c r="F7270" s="1" t="str">
        <f t="shared" si="452"/>
        <v>January</v>
      </c>
      <c r="G7270" s="1" t="str">
        <f t="shared" si="453"/>
        <v>2021</v>
      </c>
      <c r="H7270" s="1" t="str">
        <f t="shared" si="454"/>
        <v>Sunday</v>
      </c>
      <c r="I7270" s="1" t="str">
        <f t="shared" si="455"/>
        <v>17</v>
      </c>
      <c r="J7270" t="s">
        <v>14</v>
      </c>
      <c r="K7270" t="s">
        <v>118</v>
      </c>
      <c r="L7270" t="s">
        <v>119</v>
      </c>
      <c r="M7270" t="s">
        <v>22</v>
      </c>
      <c r="N7270">
        <v>36</v>
      </c>
      <c r="O7270">
        <v>81</v>
      </c>
      <c r="P7270">
        <v>2916</v>
      </c>
      <c r="Q7270">
        <v>1487</v>
      </c>
      <c r="R7270">
        <v>0.51</v>
      </c>
      <c r="S7270" t="s">
        <v>82</v>
      </c>
      <c r="T7270" t="str">
        <f>IF(Table1[[#This Row],[Units Sold]]&gt; 700,"High Units","low Units")</f>
        <v>low Units</v>
      </c>
      <c r="U7270">
        <f>SUM(Table1[[#This Row],[Operating Profit]])/SUM(Table1[Operating Profit])*100</f>
        <v>4.4770935125614328E-4</v>
      </c>
      <c r="V7270">
        <f>SUM(Table1[[#This Row],[Price per Unit]]*Table1[[#This Row],[Units Sold]])</f>
        <v>2916</v>
      </c>
      <c r="W7270">
        <f>SUM(Table1[[#This Row],[Total Sales]]-Table1[[#This Row],[Operating Profit]])</f>
        <v>1429</v>
      </c>
      <c r="X7270">
        <f>SUM(Table1[[#This Row],[Total Sales]]-Table1[[#This Row],[Cost]])</f>
        <v>1487</v>
      </c>
      <c r="Y7270">
        <f>SUM(Table1[[#This Row],[profit/loss]])/SUM(Table1[profit/loss])</f>
        <v>4.477093512561433E-6</v>
      </c>
    </row>
    <row r="7271" spans="1:25" x14ac:dyDescent="0.3">
      <c r="A7271" t="s">
        <v>13</v>
      </c>
      <c r="B7271" t="s">
        <v>82</v>
      </c>
      <c r="C7271">
        <v>1185732</v>
      </c>
      <c r="D7271" s="9">
        <v>44242</v>
      </c>
      <c r="E7271" s="8" t="str">
        <f>TEXT(Table1[[#This Row],[Invoice Date]],"dd-mm-yyyy")</f>
        <v>15-02-2021</v>
      </c>
      <c r="F7271" s="1" t="str">
        <f t="shared" si="452"/>
        <v>February</v>
      </c>
      <c r="G7271" s="1" t="str">
        <f t="shared" si="453"/>
        <v>2021</v>
      </c>
      <c r="H7271" s="1" t="str">
        <f t="shared" si="454"/>
        <v>Monday</v>
      </c>
      <c r="I7271" s="1" t="str">
        <f t="shared" si="455"/>
        <v>15</v>
      </c>
      <c r="J7271" t="s">
        <v>14</v>
      </c>
      <c r="K7271" t="s">
        <v>118</v>
      </c>
      <c r="L7271" t="s">
        <v>119</v>
      </c>
      <c r="M7271" t="s">
        <v>16</v>
      </c>
      <c r="N7271">
        <v>39</v>
      </c>
      <c r="O7271">
        <v>144</v>
      </c>
      <c r="P7271">
        <v>5616</v>
      </c>
      <c r="Q7271">
        <v>2808</v>
      </c>
      <c r="R7271">
        <v>0.5</v>
      </c>
      <c r="S7271" t="s">
        <v>82</v>
      </c>
      <c r="T7271" t="str">
        <f>IF(Table1[[#This Row],[Units Sold]]&gt; 700,"High Units","low Units")</f>
        <v>low Units</v>
      </c>
      <c r="U7271">
        <f>SUM(Table1[[#This Row],[Operating Profit]])/SUM(Table1[Operating Profit])*100</f>
        <v>8.4543904393224632E-4</v>
      </c>
      <c r="V7271">
        <f>SUM(Table1[[#This Row],[Price per Unit]]*Table1[[#This Row],[Units Sold]])</f>
        <v>5616</v>
      </c>
      <c r="W7271">
        <f>SUM(Table1[[#This Row],[Total Sales]]-Table1[[#This Row],[Operating Profit]])</f>
        <v>2808</v>
      </c>
      <c r="X7271">
        <f>SUM(Table1[[#This Row],[Total Sales]]-Table1[[#This Row],[Cost]])</f>
        <v>2808</v>
      </c>
      <c r="Y7271">
        <f>SUM(Table1[[#This Row],[profit/loss]])/SUM(Table1[profit/loss])</f>
        <v>8.4543904393224634E-6</v>
      </c>
    </row>
    <row r="7272" spans="1:25" x14ac:dyDescent="0.3">
      <c r="A7272" t="s">
        <v>13</v>
      </c>
      <c r="B7272" t="s">
        <v>82</v>
      </c>
      <c r="C7272">
        <v>1185732</v>
      </c>
      <c r="D7272" s="9">
        <v>44242</v>
      </c>
      <c r="E7272" s="8" t="str">
        <f>TEXT(Table1[[#This Row],[Invoice Date]],"dd-mm-yyyy")</f>
        <v>15-02-2021</v>
      </c>
      <c r="F7272" s="1" t="str">
        <f t="shared" si="452"/>
        <v>February</v>
      </c>
      <c r="G7272" s="1" t="str">
        <f t="shared" si="453"/>
        <v>2021</v>
      </c>
      <c r="H7272" s="1" t="str">
        <f t="shared" si="454"/>
        <v>Monday</v>
      </c>
      <c r="I7272" s="1" t="str">
        <f t="shared" si="455"/>
        <v>15</v>
      </c>
      <c r="J7272" t="s">
        <v>14</v>
      </c>
      <c r="K7272" t="s">
        <v>118</v>
      </c>
      <c r="L7272" t="s">
        <v>119</v>
      </c>
      <c r="M7272" t="s">
        <v>18</v>
      </c>
      <c r="N7272">
        <v>37</v>
      </c>
      <c r="O7272">
        <v>61</v>
      </c>
      <c r="P7272">
        <v>2257</v>
      </c>
      <c r="Q7272">
        <v>1038</v>
      </c>
      <c r="R7272">
        <v>0.46</v>
      </c>
      <c r="S7272" t="s">
        <v>82</v>
      </c>
      <c r="T7272" t="str">
        <f>IF(Table1[[#This Row],[Units Sold]]&gt; 700,"High Units","low Units")</f>
        <v>low Units</v>
      </c>
      <c r="U7272">
        <f>SUM(Table1[[#This Row],[Operating Profit]])/SUM(Table1[Operating Profit])*100</f>
        <v>3.125234072655526E-4</v>
      </c>
      <c r="V7272">
        <f>SUM(Table1[[#This Row],[Price per Unit]]*Table1[[#This Row],[Units Sold]])</f>
        <v>2257</v>
      </c>
      <c r="W7272">
        <f>SUM(Table1[[#This Row],[Total Sales]]-Table1[[#This Row],[Operating Profit]])</f>
        <v>1219</v>
      </c>
      <c r="X7272">
        <f>SUM(Table1[[#This Row],[Total Sales]]-Table1[[#This Row],[Cost]])</f>
        <v>1038</v>
      </c>
      <c r="Y7272">
        <f>SUM(Table1[[#This Row],[profit/loss]])/SUM(Table1[profit/loss])</f>
        <v>3.1252340726555261E-6</v>
      </c>
    </row>
    <row r="7273" spans="1:25" x14ac:dyDescent="0.3">
      <c r="A7273" t="s">
        <v>13</v>
      </c>
      <c r="B7273" t="s">
        <v>82</v>
      </c>
      <c r="C7273">
        <v>1185732</v>
      </c>
      <c r="D7273" s="9">
        <v>44242</v>
      </c>
      <c r="E7273" s="8" t="str">
        <f>TEXT(Table1[[#This Row],[Invoice Date]],"dd-mm-yyyy")</f>
        <v>15-02-2021</v>
      </c>
      <c r="F7273" s="1" t="str">
        <f t="shared" si="452"/>
        <v>February</v>
      </c>
      <c r="G7273" s="1" t="str">
        <f t="shared" si="453"/>
        <v>2021</v>
      </c>
      <c r="H7273" s="1" t="str">
        <f t="shared" si="454"/>
        <v>Monday</v>
      </c>
      <c r="I7273" s="1" t="str">
        <f t="shared" si="455"/>
        <v>15</v>
      </c>
      <c r="J7273" t="s">
        <v>14</v>
      </c>
      <c r="K7273" t="s">
        <v>118</v>
      </c>
      <c r="L7273" t="s">
        <v>119</v>
      </c>
      <c r="M7273" t="s">
        <v>19</v>
      </c>
      <c r="N7273">
        <v>27</v>
      </c>
      <c r="O7273">
        <v>69</v>
      </c>
      <c r="P7273">
        <v>1863</v>
      </c>
      <c r="Q7273">
        <v>950</v>
      </c>
      <c r="R7273">
        <v>0.51</v>
      </c>
      <c r="S7273" t="s">
        <v>82</v>
      </c>
      <c r="T7273" t="str">
        <f>IF(Table1[[#This Row],[Units Sold]]&gt; 700,"High Units","low Units")</f>
        <v>low Units</v>
      </c>
      <c r="U7273">
        <f>SUM(Table1[[#This Row],[Operating Profit]])/SUM(Table1[Operating Profit])*100</f>
        <v>2.8602816657251925E-4</v>
      </c>
      <c r="V7273">
        <f>SUM(Table1[[#This Row],[Price per Unit]]*Table1[[#This Row],[Units Sold]])</f>
        <v>1863</v>
      </c>
      <c r="W7273">
        <f>SUM(Table1[[#This Row],[Total Sales]]-Table1[[#This Row],[Operating Profit]])</f>
        <v>913</v>
      </c>
      <c r="X7273">
        <f>SUM(Table1[[#This Row],[Total Sales]]-Table1[[#This Row],[Cost]])</f>
        <v>950</v>
      </c>
      <c r="Y7273">
        <f>SUM(Table1[[#This Row],[profit/loss]])/SUM(Table1[profit/loss])</f>
        <v>2.8602816657251926E-6</v>
      </c>
    </row>
    <row r="7274" spans="1:25" x14ac:dyDescent="0.3">
      <c r="A7274" t="s">
        <v>13</v>
      </c>
      <c r="B7274" t="s">
        <v>82</v>
      </c>
      <c r="C7274">
        <v>1185732</v>
      </c>
      <c r="D7274" s="9">
        <v>44242</v>
      </c>
      <c r="E7274" s="8" t="str">
        <f>TEXT(Table1[[#This Row],[Invoice Date]],"dd-mm-yyyy")</f>
        <v>15-02-2021</v>
      </c>
      <c r="F7274" s="1" t="str">
        <f t="shared" si="452"/>
        <v>February</v>
      </c>
      <c r="G7274" s="1" t="str">
        <f t="shared" si="453"/>
        <v>2021</v>
      </c>
      <c r="H7274" s="1" t="str">
        <f t="shared" si="454"/>
        <v>Monday</v>
      </c>
      <c r="I7274" s="1" t="str">
        <f t="shared" si="455"/>
        <v>15</v>
      </c>
      <c r="J7274" t="s">
        <v>14</v>
      </c>
      <c r="K7274" t="s">
        <v>120</v>
      </c>
      <c r="L7274" t="s">
        <v>121</v>
      </c>
      <c r="M7274" t="s">
        <v>20</v>
      </c>
      <c r="N7274">
        <v>33</v>
      </c>
      <c r="O7274">
        <v>45</v>
      </c>
      <c r="P7274">
        <v>1485</v>
      </c>
      <c r="Q7274">
        <v>817</v>
      </c>
      <c r="R7274">
        <v>0.55000000000000004</v>
      </c>
      <c r="S7274" t="s">
        <v>82</v>
      </c>
      <c r="T7274" t="str">
        <f>IF(Table1[[#This Row],[Units Sold]]&gt; 700,"High Units","low Units")</f>
        <v>low Units</v>
      </c>
      <c r="U7274">
        <f>SUM(Table1[[#This Row],[Operating Profit]])/SUM(Table1[Operating Profit])*100</f>
        <v>2.4598422325236655E-4</v>
      </c>
      <c r="V7274">
        <f>SUM(Table1[[#This Row],[Price per Unit]]*Table1[[#This Row],[Units Sold]])</f>
        <v>1485</v>
      </c>
      <c r="W7274">
        <f>SUM(Table1[[#This Row],[Total Sales]]-Table1[[#This Row],[Operating Profit]])</f>
        <v>668</v>
      </c>
      <c r="X7274">
        <f>SUM(Table1[[#This Row],[Total Sales]]-Table1[[#This Row],[Cost]])</f>
        <v>817</v>
      </c>
      <c r="Y7274">
        <f>SUM(Table1[[#This Row],[profit/loss]])/SUM(Table1[profit/loss])</f>
        <v>2.4598422325236654E-6</v>
      </c>
    </row>
    <row r="7275" spans="1:25" x14ac:dyDescent="0.3">
      <c r="A7275" t="s">
        <v>13</v>
      </c>
      <c r="B7275" t="s">
        <v>82</v>
      </c>
      <c r="C7275">
        <v>1185732</v>
      </c>
      <c r="D7275" s="9">
        <v>44242</v>
      </c>
      <c r="E7275" s="8" t="str">
        <f>TEXT(Table1[[#This Row],[Invoice Date]],"dd-mm-yyyy")</f>
        <v>15-02-2021</v>
      </c>
      <c r="F7275" s="1" t="str">
        <f t="shared" si="452"/>
        <v>February</v>
      </c>
      <c r="G7275" s="1" t="str">
        <f t="shared" si="453"/>
        <v>2021</v>
      </c>
      <c r="H7275" s="1" t="str">
        <f t="shared" si="454"/>
        <v>Monday</v>
      </c>
      <c r="I7275" s="1" t="str">
        <f t="shared" si="455"/>
        <v>15</v>
      </c>
      <c r="J7275" t="s">
        <v>14</v>
      </c>
      <c r="K7275" t="s">
        <v>120</v>
      </c>
      <c r="L7275" t="s">
        <v>121</v>
      </c>
      <c r="M7275" t="s">
        <v>21</v>
      </c>
      <c r="N7275">
        <v>45</v>
      </c>
      <c r="O7275">
        <v>65</v>
      </c>
      <c r="P7275">
        <v>2925</v>
      </c>
      <c r="Q7275">
        <v>1199</v>
      </c>
      <c r="R7275">
        <v>0.41</v>
      </c>
      <c r="S7275" t="s">
        <v>82</v>
      </c>
      <c r="T7275" t="str">
        <f>IF(Table1[[#This Row],[Units Sold]]&gt; 700,"High Units","low Units")</f>
        <v>low Units</v>
      </c>
      <c r="U7275">
        <f>SUM(Table1[[#This Row],[Operating Profit]])/SUM(Table1[Operating Profit])*100</f>
        <v>3.6099765444257956E-4</v>
      </c>
      <c r="V7275">
        <f>SUM(Table1[[#This Row],[Price per Unit]]*Table1[[#This Row],[Units Sold]])</f>
        <v>2925</v>
      </c>
      <c r="W7275">
        <f>SUM(Table1[[#This Row],[Total Sales]]-Table1[[#This Row],[Operating Profit]])</f>
        <v>1726</v>
      </c>
      <c r="X7275">
        <f>SUM(Table1[[#This Row],[Total Sales]]-Table1[[#This Row],[Cost]])</f>
        <v>1199</v>
      </c>
      <c r="Y7275">
        <f>SUM(Table1[[#This Row],[profit/loss]])/SUM(Table1[profit/loss])</f>
        <v>3.6099765444257956E-6</v>
      </c>
    </row>
    <row r="7276" spans="1:25" x14ac:dyDescent="0.3">
      <c r="A7276" t="s">
        <v>13</v>
      </c>
      <c r="B7276" t="s">
        <v>82</v>
      </c>
      <c r="C7276">
        <v>1185732</v>
      </c>
      <c r="D7276" s="9">
        <v>44242</v>
      </c>
      <c r="E7276" s="8" t="str">
        <f>TEXT(Table1[[#This Row],[Invoice Date]],"dd-mm-yyyy")</f>
        <v>15-02-2021</v>
      </c>
      <c r="F7276" s="1" t="str">
        <f t="shared" si="452"/>
        <v>February</v>
      </c>
      <c r="G7276" s="1" t="str">
        <f t="shared" si="453"/>
        <v>2021</v>
      </c>
      <c r="H7276" s="1" t="str">
        <f t="shared" si="454"/>
        <v>Monday</v>
      </c>
      <c r="I7276" s="1" t="str">
        <f t="shared" si="455"/>
        <v>15</v>
      </c>
      <c r="J7276" t="s">
        <v>14</v>
      </c>
      <c r="K7276" t="s">
        <v>120</v>
      </c>
      <c r="L7276" t="s">
        <v>121</v>
      </c>
      <c r="M7276" t="s">
        <v>22</v>
      </c>
      <c r="N7276">
        <v>39</v>
      </c>
      <c r="O7276">
        <v>98</v>
      </c>
      <c r="P7276">
        <v>3822</v>
      </c>
      <c r="Q7276">
        <v>2026</v>
      </c>
      <c r="R7276">
        <v>0.53</v>
      </c>
      <c r="S7276" t="s">
        <v>82</v>
      </c>
      <c r="T7276" t="str">
        <f>IF(Table1[[#This Row],[Units Sold]]&gt; 700,"High Units","low Units")</f>
        <v>low Units</v>
      </c>
      <c r="U7276">
        <f>SUM(Table1[[#This Row],[Operating Profit]])/SUM(Table1[Operating Profit])*100</f>
        <v>6.0999270050097261E-4</v>
      </c>
      <c r="V7276">
        <f>SUM(Table1[[#This Row],[Price per Unit]]*Table1[[#This Row],[Units Sold]])</f>
        <v>3822</v>
      </c>
      <c r="W7276">
        <f>SUM(Table1[[#This Row],[Total Sales]]-Table1[[#This Row],[Operating Profit]])</f>
        <v>1796</v>
      </c>
      <c r="X7276">
        <f>SUM(Table1[[#This Row],[Total Sales]]-Table1[[#This Row],[Cost]])</f>
        <v>2026</v>
      </c>
      <c r="Y7276">
        <f>SUM(Table1[[#This Row],[profit/loss]])/SUM(Table1[profit/loss])</f>
        <v>6.0999270050097259E-6</v>
      </c>
    </row>
    <row r="7277" spans="1:25" x14ac:dyDescent="0.3">
      <c r="A7277" t="s">
        <v>13</v>
      </c>
      <c r="B7277" t="s">
        <v>82</v>
      </c>
      <c r="C7277">
        <v>1185732</v>
      </c>
      <c r="D7277" s="9">
        <v>44268</v>
      </c>
      <c r="E7277" s="8" t="str">
        <f>TEXT(Table1[[#This Row],[Invoice Date]],"dd-mm-yyyy")</f>
        <v>13-03-2021</v>
      </c>
      <c r="F7277" s="1" t="str">
        <f t="shared" si="452"/>
        <v>March</v>
      </c>
      <c r="G7277" s="1" t="str">
        <f t="shared" si="453"/>
        <v>2021</v>
      </c>
      <c r="H7277" s="1" t="str">
        <f t="shared" si="454"/>
        <v>Saturday</v>
      </c>
      <c r="I7277" s="1" t="str">
        <f t="shared" si="455"/>
        <v>13</v>
      </c>
      <c r="J7277" t="s">
        <v>14</v>
      </c>
      <c r="K7277" t="s">
        <v>120</v>
      </c>
      <c r="L7277" t="s">
        <v>121</v>
      </c>
      <c r="M7277" t="s">
        <v>16</v>
      </c>
      <c r="N7277">
        <v>36</v>
      </c>
      <c r="O7277">
        <v>158</v>
      </c>
      <c r="P7277">
        <v>5688</v>
      </c>
      <c r="Q7277">
        <v>2616</v>
      </c>
      <c r="R7277">
        <v>0.46</v>
      </c>
      <c r="S7277" t="s">
        <v>82</v>
      </c>
      <c r="T7277" t="str">
        <f>IF(Table1[[#This Row],[Units Sold]]&gt; 700,"High Units","low Units")</f>
        <v>low Units</v>
      </c>
      <c r="U7277">
        <f>SUM(Table1[[#This Row],[Operating Profit]])/SUM(Table1[Operating Profit])*100</f>
        <v>7.8763124605653713E-4</v>
      </c>
      <c r="V7277">
        <f>SUM(Table1[[#This Row],[Price per Unit]]*Table1[[#This Row],[Units Sold]])</f>
        <v>5688</v>
      </c>
      <c r="W7277">
        <f>SUM(Table1[[#This Row],[Total Sales]]-Table1[[#This Row],[Operating Profit]])</f>
        <v>3072</v>
      </c>
      <c r="X7277">
        <f>SUM(Table1[[#This Row],[Total Sales]]-Table1[[#This Row],[Cost]])</f>
        <v>2616</v>
      </c>
      <c r="Y7277">
        <f>SUM(Table1[[#This Row],[profit/loss]])/SUM(Table1[profit/loss])</f>
        <v>7.8763124605653718E-6</v>
      </c>
    </row>
    <row r="7278" spans="1:25" x14ac:dyDescent="0.3">
      <c r="A7278" t="s">
        <v>13</v>
      </c>
      <c r="B7278" t="s">
        <v>82</v>
      </c>
      <c r="C7278">
        <v>1185732</v>
      </c>
      <c r="D7278" s="9">
        <v>44268</v>
      </c>
      <c r="E7278" s="8" t="str">
        <f>TEXT(Table1[[#This Row],[Invoice Date]],"dd-mm-yyyy")</f>
        <v>13-03-2021</v>
      </c>
      <c r="F7278" s="1" t="str">
        <f t="shared" si="452"/>
        <v>March</v>
      </c>
      <c r="G7278" s="1" t="str">
        <f t="shared" si="453"/>
        <v>2021</v>
      </c>
      <c r="H7278" s="1" t="str">
        <f t="shared" si="454"/>
        <v>Saturday</v>
      </c>
      <c r="I7278" s="1" t="str">
        <f t="shared" si="455"/>
        <v>13</v>
      </c>
      <c r="J7278" t="s">
        <v>14</v>
      </c>
      <c r="K7278" t="s">
        <v>120</v>
      </c>
      <c r="L7278" t="s">
        <v>121</v>
      </c>
      <c r="M7278" t="s">
        <v>18</v>
      </c>
      <c r="N7278">
        <v>39</v>
      </c>
      <c r="O7278">
        <v>68</v>
      </c>
      <c r="P7278">
        <v>2652</v>
      </c>
      <c r="Q7278">
        <v>1193</v>
      </c>
      <c r="R7278">
        <v>0.45</v>
      </c>
      <c r="S7278" t="s">
        <v>82</v>
      </c>
      <c r="T7278" t="str">
        <f>IF(Table1[[#This Row],[Units Sold]]&gt; 700,"High Units","low Units")</f>
        <v>low Units</v>
      </c>
      <c r="U7278">
        <f>SUM(Table1[[#This Row],[Operating Profit]])/SUM(Table1[Operating Profit])*100</f>
        <v>3.5919116075896362E-4</v>
      </c>
      <c r="V7278">
        <f>SUM(Table1[[#This Row],[Price per Unit]]*Table1[[#This Row],[Units Sold]])</f>
        <v>2652</v>
      </c>
      <c r="W7278">
        <f>SUM(Table1[[#This Row],[Total Sales]]-Table1[[#This Row],[Operating Profit]])</f>
        <v>1459</v>
      </c>
      <c r="X7278">
        <f>SUM(Table1[[#This Row],[Total Sales]]-Table1[[#This Row],[Cost]])</f>
        <v>1193</v>
      </c>
      <c r="Y7278">
        <f>SUM(Table1[[#This Row],[profit/loss]])/SUM(Table1[profit/loss])</f>
        <v>3.5919116075896363E-6</v>
      </c>
    </row>
    <row r="7279" spans="1:25" x14ac:dyDescent="0.3">
      <c r="A7279" t="s">
        <v>13</v>
      </c>
      <c r="B7279" t="s">
        <v>82</v>
      </c>
      <c r="C7279">
        <v>1185732</v>
      </c>
      <c r="D7279" s="9">
        <v>44268</v>
      </c>
      <c r="E7279" s="8" t="str">
        <f>TEXT(Table1[[#This Row],[Invoice Date]],"dd-mm-yyyy")</f>
        <v>13-03-2021</v>
      </c>
      <c r="F7279" s="1" t="str">
        <f t="shared" si="452"/>
        <v>March</v>
      </c>
      <c r="G7279" s="1" t="str">
        <f t="shared" si="453"/>
        <v>2021</v>
      </c>
      <c r="H7279" s="1" t="str">
        <f t="shared" si="454"/>
        <v>Saturday</v>
      </c>
      <c r="I7279" s="1" t="str">
        <f t="shared" si="455"/>
        <v>13</v>
      </c>
      <c r="J7279" t="s">
        <v>14</v>
      </c>
      <c r="K7279" t="s">
        <v>120</v>
      </c>
      <c r="L7279" t="s">
        <v>121</v>
      </c>
      <c r="M7279" t="s">
        <v>19</v>
      </c>
      <c r="N7279">
        <v>29</v>
      </c>
      <c r="O7279">
        <v>69</v>
      </c>
      <c r="P7279">
        <v>2001</v>
      </c>
      <c r="Q7279">
        <v>1081</v>
      </c>
      <c r="R7279">
        <v>0.54</v>
      </c>
      <c r="S7279" t="s">
        <v>82</v>
      </c>
      <c r="T7279" t="str">
        <f>IF(Table1[[#This Row],[Units Sold]]&gt; 700,"High Units","low Units")</f>
        <v>low Units</v>
      </c>
      <c r="U7279">
        <f>SUM(Table1[[#This Row],[Operating Profit]])/SUM(Table1[Operating Profit])*100</f>
        <v>3.2546994533146664E-4</v>
      </c>
      <c r="V7279">
        <f>SUM(Table1[[#This Row],[Price per Unit]]*Table1[[#This Row],[Units Sold]])</f>
        <v>2001</v>
      </c>
      <c r="W7279">
        <f>SUM(Table1[[#This Row],[Total Sales]]-Table1[[#This Row],[Operating Profit]])</f>
        <v>920</v>
      </c>
      <c r="X7279">
        <f>SUM(Table1[[#This Row],[Total Sales]]-Table1[[#This Row],[Cost]])</f>
        <v>1081</v>
      </c>
      <c r="Y7279">
        <f>SUM(Table1[[#This Row],[profit/loss]])/SUM(Table1[profit/loss])</f>
        <v>3.2546994533146664E-6</v>
      </c>
    </row>
    <row r="7280" spans="1:25" x14ac:dyDescent="0.3">
      <c r="A7280" t="s">
        <v>13</v>
      </c>
      <c r="B7280" t="s">
        <v>82</v>
      </c>
      <c r="C7280">
        <v>1185732</v>
      </c>
      <c r="D7280" s="9">
        <v>44268</v>
      </c>
      <c r="E7280" s="8" t="str">
        <f>TEXT(Table1[[#This Row],[Invoice Date]],"dd-mm-yyyy")</f>
        <v>13-03-2021</v>
      </c>
      <c r="F7280" s="1" t="str">
        <f t="shared" si="452"/>
        <v>March</v>
      </c>
      <c r="G7280" s="1" t="str">
        <f t="shared" si="453"/>
        <v>2021</v>
      </c>
      <c r="H7280" s="1" t="str">
        <f t="shared" si="454"/>
        <v>Saturday</v>
      </c>
      <c r="I7280" s="1" t="str">
        <f t="shared" si="455"/>
        <v>13</v>
      </c>
      <c r="J7280" t="s">
        <v>14</v>
      </c>
      <c r="K7280" t="s">
        <v>120</v>
      </c>
      <c r="L7280" t="s">
        <v>121</v>
      </c>
      <c r="M7280" t="s">
        <v>20</v>
      </c>
      <c r="N7280">
        <v>32</v>
      </c>
      <c r="O7280">
        <v>31</v>
      </c>
      <c r="P7280">
        <v>992</v>
      </c>
      <c r="Q7280">
        <v>526</v>
      </c>
      <c r="R7280">
        <v>0.53</v>
      </c>
      <c r="S7280" t="s">
        <v>82</v>
      </c>
      <c r="T7280" t="str">
        <f>IF(Table1[[#This Row],[Units Sold]]&gt; 700,"High Units","low Units")</f>
        <v>low Units</v>
      </c>
      <c r="U7280">
        <f>SUM(Table1[[#This Row],[Operating Profit]])/SUM(Table1[Operating Profit])*100</f>
        <v>1.5836927959699486E-4</v>
      </c>
      <c r="V7280">
        <f>SUM(Table1[[#This Row],[Price per Unit]]*Table1[[#This Row],[Units Sold]])</f>
        <v>992</v>
      </c>
      <c r="W7280">
        <f>SUM(Table1[[#This Row],[Total Sales]]-Table1[[#This Row],[Operating Profit]])</f>
        <v>466</v>
      </c>
      <c r="X7280">
        <f>SUM(Table1[[#This Row],[Total Sales]]-Table1[[#This Row],[Cost]])</f>
        <v>526</v>
      </c>
      <c r="Y7280">
        <f>SUM(Table1[[#This Row],[profit/loss]])/SUM(Table1[profit/loss])</f>
        <v>1.5836927959699486E-6</v>
      </c>
    </row>
    <row r="7281" spans="1:25" x14ac:dyDescent="0.3">
      <c r="A7281" t="s">
        <v>13</v>
      </c>
      <c r="B7281" t="s">
        <v>82</v>
      </c>
      <c r="C7281">
        <v>1185732</v>
      </c>
      <c r="D7281" s="9">
        <v>44268</v>
      </c>
      <c r="E7281" s="8" t="str">
        <f>TEXT(Table1[[#This Row],[Invoice Date]],"dd-mm-yyyy")</f>
        <v>13-03-2021</v>
      </c>
      <c r="F7281" s="1" t="str">
        <f t="shared" si="452"/>
        <v>March</v>
      </c>
      <c r="G7281" s="1" t="str">
        <f t="shared" si="453"/>
        <v>2021</v>
      </c>
      <c r="H7281" s="1" t="str">
        <f t="shared" si="454"/>
        <v>Saturday</v>
      </c>
      <c r="I7281" s="1" t="str">
        <f t="shared" si="455"/>
        <v>13</v>
      </c>
      <c r="J7281" t="s">
        <v>14</v>
      </c>
      <c r="K7281" t="s">
        <v>120</v>
      </c>
      <c r="L7281" t="s">
        <v>121</v>
      </c>
      <c r="M7281" t="s">
        <v>21</v>
      </c>
      <c r="N7281">
        <v>46</v>
      </c>
      <c r="O7281">
        <v>49</v>
      </c>
      <c r="P7281">
        <v>2254</v>
      </c>
      <c r="Q7281">
        <v>924</v>
      </c>
      <c r="R7281">
        <v>0.41</v>
      </c>
      <c r="S7281" t="s">
        <v>82</v>
      </c>
      <c r="T7281" t="str">
        <f>IF(Table1[[#This Row],[Units Sold]]&gt; 700,"High Units","low Units")</f>
        <v>low Units</v>
      </c>
      <c r="U7281">
        <f>SUM(Table1[[#This Row],[Operating Profit]])/SUM(Table1[Operating Profit])*100</f>
        <v>2.7820002727685025E-4</v>
      </c>
      <c r="V7281">
        <f>SUM(Table1[[#This Row],[Price per Unit]]*Table1[[#This Row],[Units Sold]])</f>
        <v>2254</v>
      </c>
      <c r="W7281">
        <f>SUM(Table1[[#This Row],[Total Sales]]-Table1[[#This Row],[Operating Profit]])</f>
        <v>1330</v>
      </c>
      <c r="X7281">
        <f>SUM(Table1[[#This Row],[Total Sales]]-Table1[[#This Row],[Cost]])</f>
        <v>924</v>
      </c>
      <c r="Y7281">
        <f>SUM(Table1[[#This Row],[profit/loss]])/SUM(Table1[profit/loss])</f>
        <v>2.7820002727685028E-6</v>
      </c>
    </row>
    <row r="7282" spans="1:25" x14ac:dyDescent="0.3">
      <c r="A7282" t="s">
        <v>13</v>
      </c>
      <c r="B7282" t="s">
        <v>82</v>
      </c>
      <c r="C7282">
        <v>1185732</v>
      </c>
      <c r="D7282" s="9">
        <v>44268</v>
      </c>
      <c r="E7282" s="8" t="str">
        <f>TEXT(Table1[[#This Row],[Invoice Date]],"dd-mm-yyyy")</f>
        <v>13-03-2021</v>
      </c>
      <c r="F7282" s="1" t="str">
        <f t="shared" si="452"/>
        <v>March</v>
      </c>
      <c r="G7282" s="1" t="str">
        <f t="shared" si="453"/>
        <v>2021</v>
      </c>
      <c r="H7282" s="1" t="str">
        <f t="shared" si="454"/>
        <v>Saturday</v>
      </c>
      <c r="I7282" s="1" t="str">
        <f t="shared" si="455"/>
        <v>13</v>
      </c>
      <c r="J7282" t="s">
        <v>14</v>
      </c>
      <c r="K7282" t="s">
        <v>120</v>
      </c>
      <c r="L7282" t="s">
        <v>121</v>
      </c>
      <c r="M7282" t="s">
        <v>22</v>
      </c>
      <c r="N7282">
        <v>39</v>
      </c>
      <c r="O7282">
        <v>72</v>
      </c>
      <c r="P7282">
        <v>2808</v>
      </c>
      <c r="Q7282">
        <v>1404</v>
      </c>
      <c r="R7282">
        <v>0.5</v>
      </c>
      <c r="S7282" t="s">
        <v>82</v>
      </c>
      <c r="T7282" t="str">
        <f>IF(Table1[[#This Row],[Units Sold]]&gt; 700,"High Units","low Units")</f>
        <v>low Units</v>
      </c>
      <c r="U7282">
        <f>SUM(Table1[[#This Row],[Operating Profit]])/SUM(Table1[Operating Profit])*100</f>
        <v>4.2271952196612316E-4</v>
      </c>
      <c r="V7282">
        <f>SUM(Table1[[#This Row],[Price per Unit]]*Table1[[#This Row],[Units Sold]])</f>
        <v>2808</v>
      </c>
      <c r="W7282">
        <f>SUM(Table1[[#This Row],[Total Sales]]-Table1[[#This Row],[Operating Profit]])</f>
        <v>1404</v>
      </c>
      <c r="X7282">
        <f>SUM(Table1[[#This Row],[Total Sales]]-Table1[[#This Row],[Cost]])</f>
        <v>1404</v>
      </c>
      <c r="Y7282">
        <f>SUM(Table1[[#This Row],[profit/loss]])/SUM(Table1[profit/loss])</f>
        <v>4.2271952196612317E-6</v>
      </c>
    </row>
    <row r="7283" spans="1:25" x14ac:dyDescent="0.3">
      <c r="A7283" t="s">
        <v>13</v>
      </c>
      <c r="B7283" t="s">
        <v>82</v>
      </c>
      <c r="C7283">
        <v>1185732</v>
      </c>
      <c r="D7283" s="9">
        <v>44300</v>
      </c>
      <c r="E7283" s="8" t="str">
        <f>TEXT(Table1[[#This Row],[Invoice Date]],"dd-mm-yyyy")</f>
        <v>14-04-2021</v>
      </c>
      <c r="F7283" s="1" t="str">
        <f t="shared" si="452"/>
        <v>April</v>
      </c>
      <c r="G7283" s="1" t="str">
        <f t="shared" si="453"/>
        <v>2021</v>
      </c>
      <c r="H7283" s="1" t="str">
        <f t="shared" si="454"/>
        <v>Wednesday</v>
      </c>
      <c r="I7283" s="1" t="str">
        <f t="shared" si="455"/>
        <v>14</v>
      </c>
      <c r="J7283" t="s">
        <v>14</v>
      </c>
      <c r="K7283" t="s">
        <v>120</v>
      </c>
      <c r="L7283" t="s">
        <v>121</v>
      </c>
      <c r="M7283" t="s">
        <v>16</v>
      </c>
      <c r="N7283">
        <v>36</v>
      </c>
      <c r="O7283">
        <v>131</v>
      </c>
      <c r="P7283">
        <v>4716</v>
      </c>
      <c r="Q7283">
        <v>2358</v>
      </c>
      <c r="R7283">
        <v>0.5</v>
      </c>
      <c r="S7283" t="s">
        <v>82</v>
      </c>
      <c r="T7283" t="str">
        <f>IF(Table1[[#This Row],[Units Sold]]&gt; 700,"High Units","low Units")</f>
        <v>low Units</v>
      </c>
      <c r="U7283">
        <f>SUM(Table1[[#This Row],[Operating Profit]])/SUM(Table1[Operating Profit])*100</f>
        <v>7.0995201766105298E-4</v>
      </c>
      <c r="V7283">
        <f>SUM(Table1[[#This Row],[Price per Unit]]*Table1[[#This Row],[Units Sold]])</f>
        <v>4716</v>
      </c>
      <c r="W7283">
        <f>SUM(Table1[[#This Row],[Total Sales]]-Table1[[#This Row],[Operating Profit]])</f>
        <v>2358</v>
      </c>
      <c r="X7283">
        <f>SUM(Table1[[#This Row],[Total Sales]]-Table1[[#This Row],[Cost]])</f>
        <v>2358</v>
      </c>
      <c r="Y7283">
        <f>SUM(Table1[[#This Row],[profit/loss]])/SUM(Table1[profit/loss])</f>
        <v>7.0995201766105302E-6</v>
      </c>
    </row>
    <row r="7284" spans="1:25" x14ac:dyDescent="0.3">
      <c r="A7284" t="s">
        <v>13</v>
      </c>
      <c r="B7284" t="s">
        <v>82</v>
      </c>
      <c r="C7284">
        <v>1185732</v>
      </c>
      <c r="D7284" s="9">
        <v>44300</v>
      </c>
      <c r="E7284" s="8" t="str">
        <f>TEXT(Table1[[#This Row],[Invoice Date]],"dd-mm-yyyy")</f>
        <v>14-04-2021</v>
      </c>
      <c r="F7284" s="1" t="str">
        <f t="shared" si="452"/>
        <v>April</v>
      </c>
      <c r="G7284" s="1" t="str">
        <f t="shared" si="453"/>
        <v>2021</v>
      </c>
      <c r="H7284" s="1" t="str">
        <f t="shared" si="454"/>
        <v>Wednesday</v>
      </c>
      <c r="I7284" s="1" t="str">
        <f t="shared" si="455"/>
        <v>14</v>
      </c>
      <c r="J7284" t="s">
        <v>14</v>
      </c>
      <c r="K7284" t="s">
        <v>120</v>
      </c>
      <c r="L7284" t="s">
        <v>121</v>
      </c>
      <c r="M7284" t="s">
        <v>18</v>
      </c>
      <c r="N7284">
        <v>38</v>
      </c>
      <c r="O7284">
        <v>61</v>
      </c>
      <c r="P7284">
        <v>2318</v>
      </c>
      <c r="Q7284">
        <v>1089</v>
      </c>
      <c r="R7284">
        <v>0.47</v>
      </c>
      <c r="S7284" t="s">
        <v>82</v>
      </c>
      <c r="T7284" t="str">
        <f>IF(Table1[[#This Row],[Units Sold]]&gt; 700,"High Units","low Units")</f>
        <v>low Units</v>
      </c>
      <c r="U7284">
        <f>SUM(Table1[[#This Row],[Operating Profit]])/SUM(Table1[Operating Profit])*100</f>
        <v>3.2787860357628789E-4</v>
      </c>
      <c r="V7284">
        <f>SUM(Table1[[#This Row],[Price per Unit]]*Table1[[#This Row],[Units Sold]])</f>
        <v>2318</v>
      </c>
      <c r="W7284">
        <f>SUM(Table1[[#This Row],[Total Sales]]-Table1[[#This Row],[Operating Profit]])</f>
        <v>1229</v>
      </c>
      <c r="X7284">
        <f>SUM(Table1[[#This Row],[Total Sales]]-Table1[[#This Row],[Cost]])</f>
        <v>1089</v>
      </c>
      <c r="Y7284">
        <f>SUM(Table1[[#This Row],[profit/loss]])/SUM(Table1[profit/loss])</f>
        <v>3.2787860357628786E-6</v>
      </c>
    </row>
    <row r="7285" spans="1:25" x14ac:dyDescent="0.3">
      <c r="A7285" t="s">
        <v>13</v>
      </c>
      <c r="B7285" t="s">
        <v>82</v>
      </c>
      <c r="C7285">
        <v>1185732</v>
      </c>
      <c r="D7285" s="9">
        <v>44300</v>
      </c>
      <c r="E7285" s="8" t="str">
        <f>TEXT(Table1[[#This Row],[Invoice Date]],"dd-mm-yyyy")</f>
        <v>14-04-2021</v>
      </c>
      <c r="F7285" s="1" t="str">
        <f t="shared" si="452"/>
        <v>April</v>
      </c>
      <c r="G7285" s="1" t="str">
        <f t="shared" si="453"/>
        <v>2021</v>
      </c>
      <c r="H7285" s="1" t="str">
        <f t="shared" si="454"/>
        <v>Wednesday</v>
      </c>
      <c r="I7285" s="1" t="str">
        <f t="shared" si="455"/>
        <v>14</v>
      </c>
      <c r="J7285" t="s">
        <v>14</v>
      </c>
      <c r="K7285" t="s">
        <v>120</v>
      </c>
      <c r="L7285" t="s">
        <v>121</v>
      </c>
      <c r="M7285" t="s">
        <v>19</v>
      </c>
      <c r="N7285">
        <v>27</v>
      </c>
      <c r="O7285">
        <v>59</v>
      </c>
      <c r="P7285">
        <v>1593</v>
      </c>
      <c r="Q7285">
        <v>876</v>
      </c>
      <c r="R7285">
        <v>0.55000000000000004</v>
      </c>
      <c r="S7285" t="s">
        <v>82</v>
      </c>
      <c r="T7285" t="str">
        <f>IF(Table1[[#This Row],[Units Sold]]&gt; 700,"High Units","low Units")</f>
        <v>low Units</v>
      </c>
      <c r="U7285">
        <f>SUM(Table1[[#This Row],[Operating Profit]])/SUM(Table1[Operating Profit])*100</f>
        <v>2.6374807780792298E-4</v>
      </c>
      <c r="V7285">
        <f>SUM(Table1[[#This Row],[Price per Unit]]*Table1[[#This Row],[Units Sold]])</f>
        <v>1593</v>
      </c>
      <c r="W7285">
        <f>SUM(Table1[[#This Row],[Total Sales]]-Table1[[#This Row],[Operating Profit]])</f>
        <v>717</v>
      </c>
      <c r="X7285">
        <f>SUM(Table1[[#This Row],[Total Sales]]-Table1[[#This Row],[Cost]])</f>
        <v>876</v>
      </c>
      <c r="Y7285">
        <f>SUM(Table1[[#This Row],[profit/loss]])/SUM(Table1[profit/loss])</f>
        <v>2.6374807780792299E-6</v>
      </c>
    </row>
    <row r="7286" spans="1:25" x14ac:dyDescent="0.3">
      <c r="A7286" t="s">
        <v>13</v>
      </c>
      <c r="B7286" t="s">
        <v>82</v>
      </c>
      <c r="C7286">
        <v>1185732</v>
      </c>
      <c r="D7286" s="9">
        <v>44300</v>
      </c>
      <c r="E7286" s="8" t="str">
        <f>TEXT(Table1[[#This Row],[Invoice Date]],"dd-mm-yyyy")</f>
        <v>14-04-2021</v>
      </c>
      <c r="F7286" s="1" t="str">
        <f t="shared" si="452"/>
        <v>April</v>
      </c>
      <c r="G7286" s="1" t="str">
        <f t="shared" si="453"/>
        <v>2021</v>
      </c>
      <c r="H7286" s="1" t="str">
        <f t="shared" si="454"/>
        <v>Wednesday</v>
      </c>
      <c r="I7286" s="1" t="str">
        <f t="shared" si="455"/>
        <v>14</v>
      </c>
      <c r="J7286" t="s">
        <v>14</v>
      </c>
      <c r="K7286" t="s">
        <v>120</v>
      </c>
      <c r="L7286" t="s">
        <v>121</v>
      </c>
      <c r="M7286" t="s">
        <v>20</v>
      </c>
      <c r="N7286">
        <v>32</v>
      </c>
      <c r="O7286">
        <v>44</v>
      </c>
      <c r="P7286">
        <v>1408</v>
      </c>
      <c r="Q7286">
        <v>718</v>
      </c>
      <c r="R7286">
        <v>0.51</v>
      </c>
      <c r="S7286" t="s">
        <v>82</v>
      </c>
      <c r="T7286" t="str">
        <f>IF(Table1[[#This Row],[Units Sold]]&gt; 700,"High Units","low Units")</f>
        <v>low Units</v>
      </c>
      <c r="U7286">
        <f>SUM(Table1[[#This Row],[Operating Profit]])/SUM(Table1[Operating Profit])*100</f>
        <v>2.1617707747270399E-4</v>
      </c>
      <c r="V7286">
        <f>SUM(Table1[[#This Row],[Price per Unit]]*Table1[[#This Row],[Units Sold]])</f>
        <v>1408</v>
      </c>
      <c r="W7286">
        <f>SUM(Table1[[#This Row],[Total Sales]]-Table1[[#This Row],[Operating Profit]])</f>
        <v>690</v>
      </c>
      <c r="X7286">
        <f>SUM(Table1[[#This Row],[Total Sales]]-Table1[[#This Row],[Cost]])</f>
        <v>718</v>
      </c>
      <c r="Y7286">
        <f>SUM(Table1[[#This Row],[profit/loss]])/SUM(Table1[profit/loss])</f>
        <v>2.16177077472704E-6</v>
      </c>
    </row>
    <row r="7287" spans="1:25" x14ac:dyDescent="0.3">
      <c r="A7287" t="s">
        <v>13</v>
      </c>
      <c r="B7287" t="s">
        <v>82</v>
      </c>
      <c r="C7287">
        <v>1185732</v>
      </c>
      <c r="D7287" s="9">
        <v>44300</v>
      </c>
      <c r="E7287" s="8" t="str">
        <f>TEXT(Table1[[#This Row],[Invoice Date]],"dd-mm-yyyy")</f>
        <v>14-04-2021</v>
      </c>
      <c r="F7287" s="1" t="str">
        <f t="shared" si="452"/>
        <v>April</v>
      </c>
      <c r="G7287" s="1" t="str">
        <f t="shared" si="453"/>
        <v>2021</v>
      </c>
      <c r="H7287" s="1" t="str">
        <f t="shared" si="454"/>
        <v>Wednesday</v>
      </c>
      <c r="I7287" s="1" t="str">
        <f t="shared" si="455"/>
        <v>14</v>
      </c>
      <c r="J7287" t="s">
        <v>14</v>
      </c>
      <c r="K7287" t="s">
        <v>120</v>
      </c>
      <c r="L7287" t="s">
        <v>121</v>
      </c>
      <c r="M7287" t="s">
        <v>21</v>
      </c>
      <c r="N7287">
        <v>47</v>
      </c>
      <c r="O7287">
        <v>45</v>
      </c>
      <c r="P7287">
        <v>2115</v>
      </c>
      <c r="Q7287">
        <v>952</v>
      </c>
      <c r="R7287">
        <v>0.45</v>
      </c>
      <c r="S7287" t="s">
        <v>82</v>
      </c>
      <c r="T7287" t="str">
        <f>IF(Table1[[#This Row],[Units Sold]]&gt; 700,"High Units","low Units")</f>
        <v>low Units</v>
      </c>
      <c r="U7287">
        <f>SUM(Table1[[#This Row],[Operating Profit]])/SUM(Table1[Operating Profit])*100</f>
        <v>2.8663033113372456E-4</v>
      </c>
      <c r="V7287">
        <f>SUM(Table1[[#This Row],[Price per Unit]]*Table1[[#This Row],[Units Sold]])</f>
        <v>2115</v>
      </c>
      <c r="W7287">
        <f>SUM(Table1[[#This Row],[Total Sales]]-Table1[[#This Row],[Operating Profit]])</f>
        <v>1163</v>
      </c>
      <c r="X7287">
        <f>SUM(Table1[[#This Row],[Total Sales]]-Table1[[#This Row],[Cost]])</f>
        <v>952</v>
      </c>
      <c r="Y7287">
        <f>SUM(Table1[[#This Row],[profit/loss]])/SUM(Table1[profit/loss])</f>
        <v>2.8663033113372456E-6</v>
      </c>
    </row>
    <row r="7288" spans="1:25" x14ac:dyDescent="0.3">
      <c r="A7288" t="s">
        <v>13</v>
      </c>
      <c r="B7288" t="s">
        <v>82</v>
      </c>
      <c r="C7288">
        <v>1185732</v>
      </c>
      <c r="D7288" s="9">
        <v>44300</v>
      </c>
      <c r="E7288" s="8" t="str">
        <f>TEXT(Table1[[#This Row],[Invoice Date]],"dd-mm-yyyy")</f>
        <v>14-04-2021</v>
      </c>
      <c r="F7288" s="1" t="str">
        <f t="shared" si="452"/>
        <v>April</v>
      </c>
      <c r="G7288" s="1" t="str">
        <f t="shared" si="453"/>
        <v>2021</v>
      </c>
      <c r="H7288" s="1" t="str">
        <f t="shared" si="454"/>
        <v>Wednesday</v>
      </c>
      <c r="I7288" s="1" t="str">
        <f t="shared" si="455"/>
        <v>14</v>
      </c>
      <c r="J7288" t="s">
        <v>14</v>
      </c>
      <c r="K7288" t="s">
        <v>120</v>
      </c>
      <c r="L7288" t="s">
        <v>121</v>
      </c>
      <c r="M7288" t="s">
        <v>22</v>
      </c>
      <c r="N7288">
        <v>38</v>
      </c>
      <c r="O7288">
        <v>78</v>
      </c>
      <c r="P7288">
        <v>2964</v>
      </c>
      <c r="Q7288">
        <v>1601</v>
      </c>
      <c r="R7288">
        <v>0.54</v>
      </c>
      <c r="S7288" t="s">
        <v>82</v>
      </c>
      <c r="T7288" t="str">
        <f>IF(Table1[[#This Row],[Units Sold]]&gt; 700,"High Units","low Units")</f>
        <v>low Units</v>
      </c>
      <c r="U7288">
        <f>SUM(Table1[[#This Row],[Operating Profit]])/SUM(Table1[Operating Profit])*100</f>
        <v>4.8203273124484557E-4</v>
      </c>
      <c r="V7288">
        <f>SUM(Table1[[#This Row],[Price per Unit]]*Table1[[#This Row],[Units Sold]])</f>
        <v>2964</v>
      </c>
      <c r="W7288">
        <f>SUM(Table1[[#This Row],[Total Sales]]-Table1[[#This Row],[Operating Profit]])</f>
        <v>1363</v>
      </c>
      <c r="X7288">
        <f>SUM(Table1[[#This Row],[Total Sales]]-Table1[[#This Row],[Cost]])</f>
        <v>1601</v>
      </c>
      <c r="Y7288">
        <f>SUM(Table1[[#This Row],[profit/loss]])/SUM(Table1[profit/loss])</f>
        <v>4.8203273124484559E-6</v>
      </c>
    </row>
    <row r="7289" spans="1:25" x14ac:dyDescent="0.3">
      <c r="A7289" t="s">
        <v>13</v>
      </c>
      <c r="B7289" t="s">
        <v>82</v>
      </c>
      <c r="C7289">
        <v>1185732</v>
      </c>
      <c r="D7289" s="9">
        <v>44329</v>
      </c>
      <c r="E7289" s="8" t="str">
        <f>TEXT(Table1[[#This Row],[Invoice Date]],"dd-mm-yyyy")</f>
        <v>13-05-2021</v>
      </c>
      <c r="F7289" s="1" t="str">
        <f t="shared" si="452"/>
        <v>May</v>
      </c>
      <c r="G7289" s="1" t="str">
        <f t="shared" si="453"/>
        <v>2021</v>
      </c>
      <c r="H7289" s="1" t="str">
        <f t="shared" si="454"/>
        <v>Thursday</v>
      </c>
      <c r="I7289" s="1" t="str">
        <f t="shared" si="455"/>
        <v>13</v>
      </c>
      <c r="J7289" t="s">
        <v>14</v>
      </c>
      <c r="K7289" t="s">
        <v>120</v>
      </c>
      <c r="L7289" t="s">
        <v>121</v>
      </c>
      <c r="M7289" t="s">
        <v>16</v>
      </c>
      <c r="N7289">
        <v>51</v>
      </c>
      <c r="O7289">
        <v>160</v>
      </c>
      <c r="P7289">
        <v>8160</v>
      </c>
      <c r="Q7289">
        <v>3917</v>
      </c>
      <c r="R7289">
        <v>0.48</v>
      </c>
      <c r="S7289" t="s">
        <v>82</v>
      </c>
      <c r="T7289" t="str">
        <f>IF(Table1[[#This Row],[Units Sold]]&gt; 700,"High Units","low Units")</f>
        <v>low Units</v>
      </c>
      <c r="U7289">
        <f>SUM(Table1[[#This Row],[Operating Profit]])/SUM(Table1[Operating Profit])*100</f>
        <v>1.1793392931205872E-3</v>
      </c>
      <c r="V7289">
        <f>SUM(Table1[[#This Row],[Price per Unit]]*Table1[[#This Row],[Units Sold]])</f>
        <v>8160</v>
      </c>
      <c r="W7289">
        <f>SUM(Table1[[#This Row],[Total Sales]]-Table1[[#This Row],[Operating Profit]])</f>
        <v>4243</v>
      </c>
      <c r="X7289">
        <f>SUM(Table1[[#This Row],[Total Sales]]-Table1[[#This Row],[Cost]])</f>
        <v>3917</v>
      </c>
      <c r="Y7289">
        <f>SUM(Table1[[#This Row],[profit/loss]])/SUM(Table1[profit/loss])</f>
        <v>1.1793392931205872E-5</v>
      </c>
    </row>
    <row r="7290" spans="1:25" x14ac:dyDescent="0.3">
      <c r="A7290" t="s">
        <v>13</v>
      </c>
      <c r="B7290" t="s">
        <v>82</v>
      </c>
      <c r="C7290">
        <v>1185732</v>
      </c>
      <c r="D7290" s="9">
        <v>44329</v>
      </c>
      <c r="E7290" s="8" t="str">
        <f>TEXT(Table1[[#This Row],[Invoice Date]],"dd-mm-yyyy")</f>
        <v>13-05-2021</v>
      </c>
      <c r="F7290" s="1" t="str">
        <f t="shared" si="452"/>
        <v>May</v>
      </c>
      <c r="G7290" s="1" t="str">
        <f t="shared" si="453"/>
        <v>2021</v>
      </c>
      <c r="H7290" s="1" t="str">
        <f t="shared" si="454"/>
        <v>Thursday</v>
      </c>
      <c r="I7290" s="1" t="str">
        <f t="shared" si="455"/>
        <v>13</v>
      </c>
      <c r="J7290" t="s">
        <v>14</v>
      </c>
      <c r="K7290" t="s">
        <v>120</v>
      </c>
      <c r="L7290" t="s">
        <v>121</v>
      </c>
      <c r="M7290" t="s">
        <v>18</v>
      </c>
      <c r="N7290">
        <v>47</v>
      </c>
      <c r="O7290">
        <v>69</v>
      </c>
      <c r="P7290">
        <v>3243</v>
      </c>
      <c r="Q7290">
        <v>1459</v>
      </c>
      <c r="R7290">
        <v>0.45</v>
      </c>
      <c r="S7290" t="s">
        <v>82</v>
      </c>
      <c r="T7290" t="str">
        <f>IF(Table1[[#This Row],[Units Sold]]&gt; 700,"High Units","low Units")</f>
        <v>low Units</v>
      </c>
      <c r="U7290">
        <f>SUM(Table1[[#This Row],[Operating Profit]])/SUM(Table1[Operating Profit])*100</f>
        <v>4.3927904739926907E-4</v>
      </c>
      <c r="V7290">
        <f>SUM(Table1[[#This Row],[Price per Unit]]*Table1[[#This Row],[Units Sold]])</f>
        <v>3243</v>
      </c>
      <c r="W7290">
        <f>SUM(Table1[[#This Row],[Total Sales]]-Table1[[#This Row],[Operating Profit]])</f>
        <v>1784</v>
      </c>
      <c r="X7290">
        <f>SUM(Table1[[#This Row],[Total Sales]]-Table1[[#This Row],[Cost]])</f>
        <v>1459</v>
      </c>
      <c r="Y7290">
        <f>SUM(Table1[[#This Row],[profit/loss]])/SUM(Table1[profit/loss])</f>
        <v>4.3927904739926906E-6</v>
      </c>
    </row>
    <row r="7291" spans="1:25" x14ac:dyDescent="0.3">
      <c r="A7291" t="s">
        <v>13</v>
      </c>
      <c r="B7291" t="s">
        <v>82</v>
      </c>
      <c r="C7291">
        <v>1185732</v>
      </c>
      <c r="D7291" s="9">
        <v>44329</v>
      </c>
      <c r="E7291" s="8" t="str">
        <f>TEXT(Table1[[#This Row],[Invoice Date]],"dd-mm-yyyy")</f>
        <v>13-05-2021</v>
      </c>
      <c r="F7291" s="1" t="str">
        <f t="shared" si="452"/>
        <v>May</v>
      </c>
      <c r="G7291" s="1" t="str">
        <f t="shared" si="453"/>
        <v>2021</v>
      </c>
      <c r="H7291" s="1" t="str">
        <f t="shared" si="454"/>
        <v>Thursday</v>
      </c>
      <c r="I7291" s="1" t="str">
        <f t="shared" si="455"/>
        <v>13</v>
      </c>
      <c r="J7291" t="s">
        <v>14</v>
      </c>
      <c r="K7291" t="s">
        <v>120</v>
      </c>
      <c r="L7291" t="s">
        <v>121</v>
      </c>
      <c r="M7291" t="s">
        <v>19</v>
      </c>
      <c r="N7291">
        <v>41</v>
      </c>
      <c r="O7291">
        <v>81</v>
      </c>
      <c r="P7291">
        <v>3321</v>
      </c>
      <c r="Q7291">
        <v>1727</v>
      </c>
      <c r="R7291">
        <v>0.52</v>
      </c>
      <c r="S7291" t="s">
        <v>82</v>
      </c>
      <c r="T7291" t="str">
        <f>IF(Table1[[#This Row],[Units Sold]]&gt; 700,"High Units","low Units")</f>
        <v>low Units</v>
      </c>
      <c r="U7291">
        <f>SUM(Table1[[#This Row],[Operating Profit]])/SUM(Table1[Operating Profit])*100</f>
        <v>5.1996909860077978E-4</v>
      </c>
      <c r="V7291">
        <f>SUM(Table1[[#This Row],[Price per Unit]]*Table1[[#This Row],[Units Sold]])</f>
        <v>3321</v>
      </c>
      <c r="W7291">
        <f>SUM(Table1[[#This Row],[Total Sales]]-Table1[[#This Row],[Operating Profit]])</f>
        <v>1594</v>
      </c>
      <c r="X7291">
        <f>SUM(Table1[[#This Row],[Total Sales]]-Table1[[#This Row],[Cost]])</f>
        <v>1727</v>
      </c>
      <c r="Y7291">
        <f>SUM(Table1[[#This Row],[profit/loss]])/SUM(Table1[profit/loss])</f>
        <v>5.1996909860077974E-6</v>
      </c>
    </row>
    <row r="7292" spans="1:25" x14ac:dyDescent="0.3">
      <c r="A7292" t="s">
        <v>13</v>
      </c>
      <c r="B7292" t="s">
        <v>82</v>
      </c>
      <c r="C7292">
        <v>1185732</v>
      </c>
      <c r="D7292" s="9">
        <v>44329</v>
      </c>
      <c r="E7292" s="8" t="str">
        <f>TEXT(Table1[[#This Row],[Invoice Date]],"dd-mm-yyyy")</f>
        <v>13-05-2021</v>
      </c>
      <c r="F7292" s="1" t="str">
        <f t="shared" si="452"/>
        <v>May</v>
      </c>
      <c r="G7292" s="1" t="str">
        <f t="shared" si="453"/>
        <v>2021</v>
      </c>
      <c r="H7292" s="1" t="str">
        <f t="shared" si="454"/>
        <v>Thursday</v>
      </c>
      <c r="I7292" s="1" t="str">
        <f t="shared" si="455"/>
        <v>13</v>
      </c>
      <c r="J7292" t="s">
        <v>14</v>
      </c>
      <c r="K7292" t="s">
        <v>120</v>
      </c>
      <c r="L7292" t="s">
        <v>121</v>
      </c>
      <c r="M7292" t="s">
        <v>20</v>
      </c>
      <c r="N7292">
        <v>41</v>
      </c>
      <c r="O7292">
        <v>65</v>
      </c>
      <c r="P7292">
        <v>2665</v>
      </c>
      <c r="Q7292">
        <v>1386</v>
      </c>
      <c r="R7292">
        <v>0.52</v>
      </c>
      <c r="S7292" t="s">
        <v>82</v>
      </c>
      <c r="T7292" t="str">
        <f>IF(Table1[[#This Row],[Units Sold]]&gt; 700,"High Units","low Units")</f>
        <v>low Units</v>
      </c>
      <c r="U7292">
        <f>SUM(Table1[[#This Row],[Operating Profit]])/SUM(Table1[Operating Profit])*100</f>
        <v>4.1730004091527546E-4</v>
      </c>
      <c r="V7292">
        <f>SUM(Table1[[#This Row],[Price per Unit]]*Table1[[#This Row],[Units Sold]])</f>
        <v>2665</v>
      </c>
      <c r="W7292">
        <f>SUM(Table1[[#This Row],[Total Sales]]-Table1[[#This Row],[Operating Profit]])</f>
        <v>1279</v>
      </c>
      <c r="X7292">
        <f>SUM(Table1[[#This Row],[Total Sales]]-Table1[[#This Row],[Cost]])</f>
        <v>1386</v>
      </c>
      <c r="Y7292">
        <f>SUM(Table1[[#This Row],[profit/loss]])/SUM(Table1[profit/loss])</f>
        <v>4.1730004091527546E-6</v>
      </c>
    </row>
    <row r="7293" spans="1:25" x14ac:dyDescent="0.3">
      <c r="A7293" t="s">
        <v>13</v>
      </c>
      <c r="B7293" t="s">
        <v>82</v>
      </c>
      <c r="C7293">
        <v>1185732</v>
      </c>
      <c r="D7293" s="9">
        <v>44329</v>
      </c>
      <c r="E7293" s="8" t="str">
        <f>TEXT(Table1[[#This Row],[Invoice Date]],"dd-mm-yyyy")</f>
        <v>13-05-2021</v>
      </c>
      <c r="F7293" s="1" t="str">
        <f t="shared" si="452"/>
        <v>May</v>
      </c>
      <c r="G7293" s="1" t="str">
        <f t="shared" si="453"/>
        <v>2021</v>
      </c>
      <c r="H7293" s="1" t="str">
        <f t="shared" si="454"/>
        <v>Thursday</v>
      </c>
      <c r="I7293" s="1" t="str">
        <f t="shared" si="455"/>
        <v>13</v>
      </c>
      <c r="J7293" t="s">
        <v>14</v>
      </c>
      <c r="K7293" t="s">
        <v>120</v>
      </c>
      <c r="L7293" t="s">
        <v>121</v>
      </c>
      <c r="M7293" t="s">
        <v>21</v>
      </c>
      <c r="N7293">
        <v>50</v>
      </c>
      <c r="O7293">
        <v>74</v>
      </c>
      <c r="P7293">
        <v>3700</v>
      </c>
      <c r="Q7293">
        <v>1554</v>
      </c>
      <c r="R7293">
        <v>0.42</v>
      </c>
      <c r="S7293" t="s">
        <v>82</v>
      </c>
      <c r="T7293" t="str">
        <f>IF(Table1[[#This Row],[Units Sold]]&gt; 700,"High Units","low Units")</f>
        <v>low Units</v>
      </c>
      <c r="U7293">
        <f>SUM(Table1[[#This Row],[Operating Profit]])/SUM(Table1[Operating Profit])*100</f>
        <v>4.6788186405652096E-4</v>
      </c>
      <c r="V7293">
        <f>SUM(Table1[[#This Row],[Price per Unit]]*Table1[[#This Row],[Units Sold]])</f>
        <v>3700</v>
      </c>
      <c r="W7293">
        <f>SUM(Table1[[#This Row],[Total Sales]]-Table1[[#This Row],[Operating Profit]])</f>
        <v>2146</v>
      </c>
      <c r="X7293">
        <f>SUM(Table1[[#This Row],[Total Sales]]-Table1[[#This Row],[Cost]])</f>
        <v>1554</v>
      </c>
      <c r="Y7293">
        <f>SUM(Table1[[#This Row],[profit/loss]])/SUM(Table1[profit/loss])</f>
        <v>4.6788186405652097E-6</v>
      </c>
    </row>
    <row r="7294" spans="1:25" x14ac:dyDescent="0.3">
      <c r="A7294" t="s">
        <v>13</v>
      </c>
      <c r="B7294" t="s">
        <v>82</v>
      </c>
      <c r="C7294">
        <v>1185732</v>
      </c>
      <c r="D7294" s="9">
        <v>44329</v>
      </c>
      <c r="E7294" s="8" t="str">
        <f>TEXT(Table1[[#This Row],[Invoice Date]],"dd-mm-yyyy")</f>
        <v>13-05-2021</v>
      </c>
      <c r="F7294" s="1" t="str">
        <f t="shared" si="452"/>
        <v>May</v>
      </c>
      <c r="G7294" s="1" t="str">
        <f t="shared" si="453"/>
        <v>2021</v>
      </c>
      <c r="H7294" s="1" t="str">
        <f t="shared" si="454"/>
        <v>Thursday</v>
      </c>
      <c r="I7294" s="1" t="str">
        <f t="shared" si="455"/>
        <v>13</v>
      </c>
      <c r="J7294" t="s">
        <v>14</v>
      </c>
      <c r="K7294" t="s">
        <v>120</v>
      </c>
      <c r="L7294" t="s">
        <v>121</v>
      </c>
      <c r="M7294" t="s">
        <v>22</v>
      </c>
      <c r="N7294">
        <v>54</v>
      </c>
      <c r="O7294">
        <v>104</v>
      </c>
      <c r="P7294">
        <v>5616</v>
      </c>
      <c r="Q7294">
        <v>3089</v>
      </c>
      <c r="R7294">
        <v>0.55000000000000004</v>
      </c>
      <c r="S7294" t="s">
        <v>82</v>
      </c>
      <c r="T7294" t="str">
        <f>IF(Table1[[#This Row],[Units Sold]]&gt; 700,"High Units","low Units")</f>
        <v>low Units</v>
      </c>
      <c r="U7294">
        <f>SUM(Table1[[#This Row],[Operating Profit]])/SUM(Table1[Operating Profit])*100</f>
        <v>9.3004316478159156E-4</v>
      </c>
      <c r="V7294">
        <f>SUM(Table1[[#This Row],[Price per Unit]]*Table1[[#This Row],[Units Sold]])</f>
        <v>5616</v>
      </c>
      <c r="W7294">
        <f>SUM(Table1[[#This Row],[Total Sales]]-Table1[[#This Row],[Operating Profit]])</f>
        <v>2527</v>
      </c>
      <c r="X7294">
        <f>SUM(Table1[[#This Row],[Total Sales]]-Table1[[#This Row],[Cost]])</f>
        <v>3089</v>
      </c>
      <c r="Y7294">
        <f>SUM(Table1[[#This Row],[profit/loss]])/SUM(Table1[profit/loss])</f>
        <v>9.3004316478159156E-6</v>
      </c>
    </row>
    <row r="7295" spans="1:25" x14ac:dyDescent="0.3">
      <c r="A7295" t="s">
        <v>13</v>
      </c>
      <c r="B7295" t="s">
        <v>82</v>
      </c>
      <c r="C7295">
        <v>1185732</v>
      </c>
      <c r="D7295" s="9">
        <v>44362</v>
      </c>
      <c r="E7295" s="8" t="str">
        <f>TEXT(Table1[[#This Row],[Invoice Date]],"dd-mm-yyyy")</f>
        <v>15-06-2021</v>
      </c>
      <c r="F7295" s="1" t="str">
        <f t="shared" si="452"/>
        <v>June</v>
      </c>
      <c r="G7295" s="1" t="str">
        <f t="shared" si="453"/>
        <v>2021</v>
      </c>
      <c r="H7295" s="1" t="str">
        <f t="shared" si="454"/>
        <v>Tuesday</v>
      </c>
      <c r="I7295" s="1" t="str">
        <f t="shared" si="455"/>
        <v>15</v>
      </c>
      <c r="J7295" t="s">
        <v>14</v>
      </c>
      <c r="K7295" t="s">
        <v>120</v>
      </c>
      <c r="L7295" t="s">
        <v>121</v>
      </c>
      <c r="M7295" t="s">
        <v>16</v>
      </c>
      <c r="N7295">
        <v>51</v>
      </c>
      <c r="O7295">
        <v>189</v>
      </c>
      <c r="P7295">
        <v>9639</v>
      </c>
      <c r="Q7295">
        <v>4434</v>
      </c>
      <c r="R7295">
        <v>0.46</v>
      </c>
      <c r="S7295" t="s">
        <v>82</v>
      </c>
      <c r="T7295" t="str">
        <f>IF(Table1[[#This Row],[Units Sold]]&gt; 700,"High Units","low Units")</f>
        <v>low Units</v>
      </c>
      <c r="U7295">
        <f>SUM(Table1[[#This Row],[Operating Profit]])/SUM(Table1[Operating Profit])*100</f>
        <v>1.3349988321921581E-3</v>
      </c>
      <c r="V7295">
        <f>SUM(Table1[[#This Row],[Price per Unit]]*Table1[[#This Row],[Units Sold]])</f>
        <v>9639</v>
      </c>
      <c r="W7295">
        <f>SUM(Table1[[#This Row],[Total Sales]]-Table1[[#This Row],[Operating Profit]])</f>
        <v>5205</v>
      </c>
      <c r="X7295">
        <f>SUM(Table1[[#This Row],[Total Sales]]-Table1[[#This Row],[Cost]])</f>
        <v>4434</v>
      </c>
      <c r="Y7295">
        <f>SUM(Table1[[#This Row],[profit/loss]])/SUM(Table1[profit/loss])</f>
        <v>1.3349988321921582E-5</v>
      </c>
    </row>
    <row r="7296" spans="1:25" x14ac:dyDescent="0.3">
      <c r="A7296" t="s">
        <v>13</v>
      </c>
      <c r="B7296" t="s">
        <v>82</v>
      </c>
      <c r="C7296">
        <v>1185732</v>
      </c>
      <c r="D7296" s="9">
        <v>44362</v>
      </c>
      <c r="E7296" s="8" t="str">
        <f>TEXT(Table1[[#This Row],[Invoice Date]],"dd-mm-yyyy")</f>
        <v>15-06-2021</v>
      </c>
      <c r="F7296" s="1" t="str">
        <f t="shared" si="452"/>
        <v>June</v>
      </c>
      <c r="G7296" s="1" t="str">
        <f t="shared" si="453"/>
        <v>2021</v>
      </c>
      <c r="H7296" s="1" t="str">
        <f t="shared" si="454"/>
        <v>Tuesday</v>
      </c>
      <c r="I7296" s="1" t="str">
        <f t="shared" si="455"/>
        <v>15</v>
      </c>
      <c r="J7296" t="s">
        <v>14</v>
      </c>
      <c r="K7296" t="s">
        <v>120</v>
      </c>
      <c r="L7296" t="s">
        <v>121</v>
      </c>
      <c r="M7296" t="s">
        <v>18</v>
      </c>
      <c r="N7296">
        <v>48</v>
      </c>
      <c r="O7296">
        <v>120</v>
      </c>
      <c r="P7296">
        <v>5760</v>
      </c>
      <c r="Q7296">
        <v>2592</v>
      </c>
      <c r="R7296">
        <v>0.45</v>
      </c>
      <c r="S7296" t="s">
        <v>82</v>
      </c>
      <c r="T7296" t="str">
        <f>IF(Table1[[#This Row],[Units Sold]]&gt; 700,"High Units","low Units")</f>
        <v>low Units</v>
      </c>
      <c r="U7296">
        <f>SUM(Table1[[#This Row],[Operating Profit]])/SUM(Table1[Operating Profit])*100</f>
        <v>7.8040527132207361E-4</v>
      </c>
      <c r="V7296">
        <f>SUM(Table1[[#This Row],[Price per Unit]]*Table1[[#This Row],[Units Sold]])</f>
        <v>5760</v>
      </c>
      <c r="W7296">
        <f>SUM(Table1[[#This Row],[Total Sales]]-Table1[[#This Row],[Operating Profit]])</f>
        <v>3168</v>
      </c>
      <c r="X7296">
        <f>SUM(Table1[[#This Row],[Total Sales]]-Table1[[#This Row],[Cost]])</f>
        <v>2592</v>
      </c>
      <c r="Y7296">
        <f>SUM(Table1[[#This Row],[profit/loss]])/SUM(Table1[profit/loss])</f>
        <v>7.8040527132207362E-6</v>
      </c>
    </row>
    <row r="7297" spans="1:25" x14ac:dyDescent="0.3">
      <c r="A7297" t="s">
        <v>13</v>
      </c>
      <c r="B7297" t="s">
        <v>82</v>
      </c>
      <c r="C7297">
        <v>1185732</v>
      </c>
      <c r="D7297" s="9">
        <v>44362</v>
      </c>
      <c r="E7297" s="8" t="str">
        <f>TEXT(Table1[[#This Row],[Invoice Date]],"dd-mm-yyyy")</f>
        <v>15-06-2021</v>
      </c>
      <c r="F7297" s="1" t="str">
        <f t="shared" si="452"/>
        <v>June</v>
      </c>
      <c r="G7297" s="1" t="str">
        <f t="shared" si="453"/>
        <v>2021</v>
      </c>
      <c r="H7297" s="1" t="str">
        <f t="shared" si="454"/>
        <v>Tuesday</v>
      </c>
      <c r="I7297" s="1" t="str">
        <f t="shared" si="455"/>
        <v>15</v>
      </c>
      <c r="J7297" t="s">
        <v>14</v>
      </c>
      <c r="K7297" t="s">
        <v>120</v>
      </c>
      <c r="L7297" t="s">
        <v>121</v>
      </c>
      <c r="M7297" t="s">
        <v>19</v>
      </c>
      <c r="N7297">
        <v>43</v>
      </c>
      <c r="O7297">
        <v>85</v>
      </c>
      <c r="P7297">
        <v>3655</v>
      </c>
      <c r="Q7297">
        <v>1937</v>
      </c>
      <c r="R7297">
        <v>0.53</v>
      </c>
      <c r="S7297" t="s">
        <v>82</v>
      </c>
      <c r="T7297" t="str">
        <f>IF(Table1[[#This Row],[Units Sold]]&gt; 700,"High Units","low Units")</f>
        <v>low Units</v>
      </c>
      <c r="U7297">
        <f>SUM(Table1[[#This Row],[Operating Profit]])/SUM(Table1[Operating Profit])*100</f>
        <v>5.8319637752733667E-4</v>
      </c>
      <c r="V7297">
        <f>SUM(Table1[[#This Row],[Price per Unit]]*Table1[[#This Row],[Units Sold]])</f>
        <v>3655</v>
      </c>
      <c r="W7297">
        <f>SUM(Table1[[#This Row],[Total Sales]]-Table1[[#This Row],[Operating Profit]])</f>
        <v>1718</v>
      </c>
      <c r="X7297">
        <f>SUM(Table1[[#This Row],[Total Sales]]-Table1[[#This Row],[Cost]])</f>
        <v>1937</v>
      </c>
      <c r="Y7297">
        <f>SUM(Table1[[#This Row],[profit/loss]])/SUM(Table1[profit/loss])</f>
        <v>5.8319637752733661E-6</v>
      </c>
    </row>
    <row r="7298" spans="1:25" x14ac:dyDescent="0.3">
      <c r="A7298" t="s">
        <v>13</v>
      </c>
      <c r="B7298" t="s">
        <v>82</v>
      </c>
      <c r="C7298">
        <v>1185732</v>
      </c>
      <c r="D7298" s="9">
        <v>44362</v>
      </c>
      <c r="E7298" s="8" t="str">
        <f>TEXT(Table1[[#This Row],[Invoice Date]],"dd-mm-yyyy")</f>
        <v>15-06-2021</v>
      </c>
      <c r="F7298" s="1" t="str">
        <f t="shared" si="452"/>
        <v>June</v>
      </c>
      <c r="G7298" s="1" t="str">
        <f t="shared" si="453"/>
        <v>2021</v>
      </c>
      <c r="H7298" s="1" t="str">
        <f t="shared" si="454"/>
        <v>Tuesday</v>
      </c>
      <c r="I7298" s="1" t="str">
        <f t="shared" si="455"/>
        <v>15</v>
      </c>
      <c r="J7298" t="s">
        <v>14</v>
      </c>
      <c r="K7298" t="s">
        <v>120</v>
      </c>
      <c r="L7298" t="s">
        <v>121</v>
      </c>
      <c r="M7298" t="s">
        <v>20</v>
      </c>
      <c r="N7298">
        <v>41</v>
      </c>
      <c r="O7298">
        <v>75</v>
      </c>
      <c r="P7298">
        <v>3075</v>
      </c>
      <c r="Q7298">
        <v>1691</v>
      </c>
      <c r="R7298">
        <v>0.55000000000000004</v>
      </c>
      <c r="S7298" t="s">
        <v>82</v>
      </c>
      <c r="T7298" t="str">
        <f>IF(Table1[[#This Row],[Units Sold]]&gt; 700,"High Units","low Units")</f>
        <v>low Units</v>
      </c>
      <c r="U7298">
        <f>SUM(Table1[[#This Row],[Operating Profit]])/SUM(Table1[Operating Profit])*100</f>
        <v>5.0913013649908428E-4</v>
      </c>
      <c r="V7298">
        <f>SUM(Table1[[#This Row],[Price per Unit]]*Table1[[#This Row],[Units Sold]])</f>
        <v>3075</v>
      </c>
      <c r="W7298">
        <f>SUM(Table1[[#This Row],[Total Sales]]-Table1[[#This Row],[Operating Profit]])</f>
        <v>1384</v>
      </c>
      <c r="X7298">
        <f>SUM(Table1[[#This Row],[Total Sales]]-Table1[[#This Row],[Cost]])</f>
        <v>1691</v>
      </c>
      <c r="Y7298">
        <f>SUM(Table1[[#This Row],[profit/loss]])/SUM(Table1[profit/loss])</f>
        <v>5.0913013649908423E-6</v>
      </c>
    </row>
    <row r="7299" spans="1:25" x14ac:dyDescent="0.3">
      <c r="A7299" t="s">
        <v>13</v>
      </c>
      <c r="B7299" t="s">
        <v>82</v>
      </c>
      <c r="C7299">
        <v>1185732</v>
      </c>
      <c r="D7299" s="9">
        <v>44362</v>
      </c>
      <c r="E7299" s="8" t="str">
        <f>TEXT(Table1[[#This Row],[Invoice Date]],"dd-mm-yyyy")</f>
        <v>15-06-2021</v>
      </c>
      <c r="F7299" s="1" t="str">
        <f t="shared" ref="F7299:F7362" si="456">TEXT(D7299,"mmmm")</f>
        <v>June</v>
      </c>
      <c r="G7299" s="1" t="str">
        <f t="shared" ref="G7299:G7362" si="457">TEXT(D7299,"YYYY")</f>
        <v>2021</v>
      </c>
      <c r="H7299" s="1" t="str">
        <f t="shared" ref="H7299:H7362" si="458">TEXT(D7299,"dddd")</f>
        <v>Tuesday</v>
      </c>
      <c r="I7299" s="1" t="str">
        <f t="shared" ref="I7299:I7362" si="459">TEXT(D7299,"dd")</f>
        <v>15</v>
      </c>
      <c r="J7299" t="s">
        <v>14</v>
      </c>
      <c r="K7299" t="s">
        <v>120</v>
      </c>
      <c r="L7299" t="s">
        <v>121</v>
      </c>
      <c r="M7299" t="s">
        <v>21</v>
      </c>
      <c r="N7299">
        <v>50</v>
      </c>
      <c r="O7299">
        <v>75</v>
      </c>
      <c r="P7299">
        <v>3750</v>
      </c>
      <c r="Q7299">
        <v>1500</v>
      </c>
      <c r="R7299">
        <v>0.4</v>
      </c>
      <c r="S7299" t="s">
        <v>82</v>
      </c>
      <c r="T7299" t="str">
        <f>IF(Table1[[#This Row],[Units Sold]]&gt; 700,"High Units","low Units")</f>
        <v>low Units</v>
      </c>
      <c r="U7299">
        <f>SUM(Table1[[#This Row],[Operating Profit]])/SUM(Table1[Operating Profit])*100</f>
        <v>4.5162342090397775E-4</v>
      </c>
      <c r="V7299">
        <f>SUM(Table1[[#This Row],[Price per Unit]]*Table1[[#This Row],[Units Sold]])</f>
        <v>3750</v>
      </c>
      <c r="W7299">
        <f>SUM(Table1[[#This Row],[Total Sales]]-Table1[[#This Row],[Operating Profit]])</f>
        <v>2250</v>
      </c>
      <c r="X7299">
        <f>SUM(Table1[[#This Row],[Total Sales]]-Table1[[#This Row],[Cost]])</f>
        <v>1500</v>
      </c>
      <c r="Y7299">
        <f>SUM(Table1[[#This Row],[profit/loss]])/SUM(Table1[profit/loss])</f>
        <v>4.5162342090397775E-6</v>
      </c>
    </row>
    <row r="7300" spans="1:25" x14ac:dyDescent="0.3">
      <c r="A7300" t="s">
        <v>13</v>
      </c>
      <c r="B7300" t="s">
        <v>82</v>
      </c>
      <c r="C7300">
        <v>1185732</v>
      </c>
      <c r="D7300" s="9">
        <v>44362</v>
      </c>
      <c r="E7300" s="8" t="str">
        <f>TEXT(Table1[[#This Row],[Invoice Date]],"dd-mm-yyyy")</f>
        <v>15-06-2021</v>
      </c>
      <c r="F7300" s="1" t="str">
        <f t="shared" si="456"/>
        <v>June</v>
      </c>
      <c r="G7300" s="1" t="str">
        <f t="shared" si="457"/>
        <v>2021</v>
      </c>
      <c r="H7300" s="1" t="str">
        <f t="shared" si="458"/>
        <v>Tuesday</v>
      </c>
      <c r="I7300" s="1" t="str">
        <f t="shared" si="459"/>
        <v>15</v>
      </c>
      <c r="J7300" t="s">
        <v>14</v>
      </c>
      <c r="K7300" t="s">
        <v>120</v>
      </c>
      <c r="L7300" t="s">
        <v>121</v>
      </c>
      <c r="M7300" t="s">
        <v>22</v>
      </c>
      <c r="N7300">
        <v>56</v>
      </c>
      <c r="O7300">
        <v>135</v>
      </c>
      <c r="P7300">
        <v>7560</v>
      </c>
      <c r="Q7300">
        <v>4007</v>
      </c>
      <c r="R7300">
        <v>0.53</v>
      </c>
      <c r="S7300" t="s">
        <v>82</v>
      </c>
      <c r="T7300" t="str">
        <f>IF(Table1[[#This Row],[Units Sold]]&gt; 700,"High Units","low Units")</f>
        <v>low Units</v>
      </c>
      <c r="U7300">
        <f>SUM(Table1[[#This Row],[Operating Profit]])/SUM(Table1[Operating Profit])*100</f>
        <v>1.2064366983748258E-3</v>
      </c>
      <c r="V7300">
        <f>SUM(Table1[[#This Row],[Price per Unit]]*Table1[[#This Row],[Units Sold]])</f>
        <v>7560</v>
      </c>
      <c r="W7300">
        <f>SUM(Table1[[#This Row],[Total Sales]]-Table1[[#This Row],[Operating Profit]])</f>
        <v>3553</v>
      </c>
      <c r="X7300">
        <f>SUM(Table1[[#This Row],[Total Sales]]-Table1[[#This Row],[Cost]])</f>
        <v>4007</v>
      </c>
      <c r="Y7300">
        <f>SUM(Table1[[#This Row],[profit/loss]])/SUM(Table1[profit/loss])</f>
        <v>1.2064366983748259E-5</v>
      </c>
    </row>
    <row r="7301" spans="1:25" x14ac:dyDescent="0.3">
      <c r="A7301" t="s">
        <v>13</v>
      </c>
      <c r="B7301" t="s">
        <v>82</v>
      </c>
      <c r="C7301">
        <v>1185732</v>
      </c>
      <c r="D7301" s="9">
        <v>44390</v>
      </c>
      <c r="E7301" s="8" t="str">
        <f>TEXT(Table1[[#This Row],[Invoice Date]],"dd-mm-yyyy")</f>
        <v>13-07-2021</v>
      </c>
      <c r="F7301" s="1" t="str">
        <f t="shared" si="456"/>
        <v>July</v>
      </c>
      <c r="G7301" s="1" t="str">
        <f t="shared" si="457"/>
        <v>2021</v>
      </c>
      <c r="H7301" s="1" t="str">
        <f t="shared" si="458"/>
        <v>Tuesday</v>
      </c>
      <c r="I7301" s="1" t="str">
        <f t="shared" si="459"/>
        <v>13</v>
      </c>
      <c r="J7301" t="s">
        <v>14</v>
      </c>
      <c r="K7301" t="s">
        <v>120</v>
      </c>
      <c r="L7301" t="s">
        <v>121</v>
      </c>
      <c r="M7301" t="s">
        <v>16</v>
      </c>
      <c r="N7301">
        <v>53</v>
      </c>
      <c r="O7301">
        <v>182</v>
      </c>
      <c r="P7301">
        <v>9646</v>
      </c>
      <c r="Q7301">
        <v>4823</v>
      </c>
      <c r="R7301">
        <v>0.5</v>
      </c>
      <c r="S7301" t="s">
        <v>82</v>
      </c>
      <c r="T7301" t="str">
        <f>IF(Table1[[#This Row],[Units Sold]]&gt; 700,"High Units","low Units")</f>
        <v>low Units</v>
      </c>
      <c r="U7301">
        <f>SUM(Table1[[#This Row],[Operating Profit]])/SUM(Table1[Operating Profit])*100</f>
        <v>1.4521198393465898E-3</v>
      </c>
      <c r="V7301">
        <f>SUM(Table1[[#This Row],[Price per Unit]]*Table1[[#This Row],[Units Sold]])</f>
        <v>9646</v>
      </c>
      <c r="W7301">
        <f>SUM(Table1[[#This Row],[Total Sales]]-Table1[[#This Row],[Operating Profit]])</f>
        <v>4823</v>
      </c>
      <c r="X7301">
        <f>SUM(Table1[[#This Row],[Total Sales]]-Table1[[#This Row],[Cost]])</f>
        <v>4823</v>
      </c>
      <c r="Y7301">
        <f>SUM(Table1[[#This Row],[profit/loss]])/SUM(Table1[profit/loss])</f>
        <v>1.4521198393465898E-5</v>
      </c>
    </row>
    <row r="7302" spans="1:25" x14ac:dyDescent="0.3">
      <c r="A7302" t="s">
        <v>13</v>
      </c>
      <c r="B7302" t="s">
        <v>82</v>
      </c>
      <c r="C7302">
        <v>1185732</v>
      </c>
      <c r="D7302" s="9">
        <v>44390</v>
      </c>
      <c r="E7302" s="8" t="str">
        <f>TEXT(Table1[[#This Row],[Invoice Date]],"dd-mm-yyyy")</f>
        <v>13-07-2021</v>
      </c>
      <c r="F7302" s="1" t="str">
        <f t="shared" si="456"/>
        <v>July</v>
      </c>
      <c r="G7302" s="1" t="str">
        <f t="shared" si="457"/>
        <v>2021</v>
      </c>
      <c r="H7302" s="1" t="str">
        <f t="shared" si="458"/>
        <v>Tuesday</v>
      </c>
      <c r="I7302" s="1" t="str">
        <f t="shared" si="459"/>
        <v>13</v>
      </c>
      <c r="J7302" t="s">
        <v>14</v>
      </c>
      <c r="K7302" t="s">
        <v>120</v>
      </c>
      <c r="L7302" t="s">
        <v>121</v>
      </c>
      <c r="M7302" t="s">
        <v>18</v>
      </c>
      <c r="N7302">
        <v>47</v>
      </c>
      <c r="O7302">
        <v>119</v>
      </c>
      <c r="P7302">
        <v>5593</v>
      </c>
      <c r="Q7302">
        <v>2517</v>
      </c>
      <c r="R7302">
        <v>0.45</v>
      </c>
      <c r="S7302" t="s">
        <v>82</v>
      </c>
      <c r="T7302" t="str">
        <f>IF(Table1[[#This Row],[Units Sold]]&gt; 700,"High Units","low Units")</f>
        <v>low Units</v>
      </c>
      <c r="U7302">
        <f>SUM(Table1[[#This Row],[Operating Profit]])/SUM(Table1[Operating Profit])*100</f>
        <v>7.5782410027687463E-4</v>
      </c>
      <c r="V7302">
        <f>SUM(Table1[[#This Row],[Price per Unit]]*Table1[[#This Row],[Units Sold]])</f>
        <v>5593</v>
      </c>
      <c r="W7302">
        <f>SUM(Table1[[#This Row],[Total Sales]]-Table1[[#This Row],[Operating Profit]])</f>
        <v>3076</v>
      </c>
      <c r="X7302">
        <f>SUM(Table1[[#This Row],[Total Sales]]-Table1[[#This Row],[Cost]])</f>
        <v>2517</v>
      </c>
      <c r="Y7302">
        <f>SUM(Table1[[#This Row],[profit/loss]])/SUM(Table1[profit/loss])</f>
        <v>7.5782410027687468E-6</v>
      </c>
    </row>
    <row r="7303" spans="1:25" x14ac:dyDescent="0.3">
      <c r="A7303" t="s">
        <v>13</v>
      </c>
      <c r="B7303" t="s">
        <v>82</v>
      </c>
      <c r="C7303">
        <v>1185732</v>
      </c>
      <c r="D7303" s="9">
        <v>44390</v>
      </c>
      <c r="E7303" s="8" t="str">
        <f>TEXT(Table1[[#This Row],[Invoice Date]],"dd-mm-yyyy")</f>
        <v>13-07-2021</v>
      </c>
      <c r="F7303" s="1" t="str">
        <f t="shared" si="456"/>
        <v>July</v>
      </c>
      <c r="G7303" s="1" t="str">
        <f t="shared" si="457"/>
        <v>2021</v>
      </c>
      <c r="H7303" s="1" t="str">
        <f t="shared" si="458"/>
        <v>Tuesday</v>
      </c>
      <c r="I7303" s="1" t="str">
        <f t="shared" si="459"/>
        <v>13</v>
      </c>
      <c r="J7303" t="s">
        <v>14</v>
      </c>
      <c r="K7303" t="s">
        <v>120</v>
      </c>
      <c r="L7303" t="s">
        <v>121</v>
      </c>
      <c r="M7303" t="s">
        <v>19</v>
      </c>
      <c r="N7303">
        <v>41</v>
      </c>
      <c r="O7303">
        <v>102</v>
      </c>
      <c r="P7303">
        <v>4182</v>
      </c>
      <c r="Q7303">
        <v>2258</v>
      </c>
      <c r="R7303">
        <v>0.54</v>
      </c>
      <c r="S7303" t="s">
        <v>82</v>
      </c>
      <c r="T7303" t="str">
        <f>IF(Table1[[#This Row],[Units Sold]]&gt; 700,"High Units","low Units")</f>
        <v>low Units</v>
      </c>
      <c r="U7303">
        <f>SUM(Table1[[#This Row],[Operating Profit]])/SUM(Table1[Operating Profit])*100</f>
        <v>6.7984378960078782E-4</v>
      </c>
      <c r="V7303">
        <f>SUM(Table1[[#This Row],[Price per Unit]]*Table1[[#This Row],[Units Sold]])</f>
        <v>4182</v>
      </c>
      <c r="W7303">
        <f>SUM(Table1[[#This Row],[Total Sales]]-Table1[[#This Row],[Operating Profit]])</f>
        <v>1924</v>
      </c>
      <c r="X7303">
        <f>SUM(Table1[[#This Row],[Total Sales]]-Table1[[#This Row],[Cost]])</f>
        <v>2258</v>
      </c>
      <c r="Y7303">
        <f>SUM(Table1[[#This Row],[profit/loss]])/SUM(Table1[profit/loss])</f>
        <v>6.7984378960078785E-6</v>
      </c>
    </row>
    <row r="7304" spans="1:25" x14ac:dyDescent="0.3">
      <c r="A7304" t="s">
        <v>13</v>
      </c>
      <c r="B7304" t="s">
        <v>82</v>
      </c>
      <c r="C7304">
        <v>1185732</v>
      </c>
      <c r="D7304" s="9">
        <v>44390</v>
      </c>
      <c r="E7304" s="8" t="str">
        <f>TEXT(Table1[[#This Row],[Invoice Date]],"dd-mm-yyyy")</f>
        <v>13-07-2021</v>
      </c>
      <c r="F7304" s="1" t="str">
        <f t="shared" si="456"/>
        <v>July</v>
      </c>
      <c r="G7304" s="1" t="str">
        <f t="shared" si="457"/>
        <v>2021</v>
      </c>
      <c r="H7304" s="1" t="str">
        <f t="shared" si="458"/>
        <v>Tuesday</v>
      </c>
      <c r="I7304" s="1" t="str">
        <f t="shared" si="459"/>
        <v>13</v>
      </c>
      <c r="J7304" t="s">
        <v>14</v>
      </c>
      <c r="K7304" t="s">
        <v>120</v>
      </c>
      <c r="L7304" t="s">
        <v>121</v>
      </c>
      <c r="M7304" t="s">
        <v>20</v>
      </c>
      <c r="N7304">
        <v>43</v>
      </c>
      <c r="O7304">
        <v>90</v>
      </c>
      <c r="P7304">
        <v>3870</v>
      </c>
      <c r="Q7304">
        <v>2051</v>
      </c>
      <c r="R7304">
        <v>0.53</v>
      </c>
      <c r="S7304" t="s">
        <v>82</v>
      </c>
      <c r="T7304" t="str">
        <f>IF(Table1[[#This Row],[Units Sold]]&gt; 700,"High Units","low Units")</f>
        <v>low Units</v>
      </c>
      <c r="U7304">
        <f>SUM(Table1[[#This Row],[Operating Profit]])/SUM(Table1[Operating Profit])*100</f>
        <v>6.175197575160389E-4</v>
      </c>
      <c r="V7304">
        <f>SUM(Table1[[#This Row],[Price per Unit]]*Table1[[#This Row],[Units Sold]])</f>
        <v>3870</v>
      </c>
      <c r="W7304">
        <f>SUM(Table1[[#This Row],[Total Sales]]-Table1[[#This Row],[Operating Profit]])</f>
        <v>1819</v>
      </c>
      <c r="X7304">
        <f>SUM(Table1[[#This Row],[Total Sales]]-Table1[[#This Row],[Cost]])</f>
        <v>2051</v>
      </c>
      <c r="Y7304">
        <f>SUM(Table1[[#This Row],[profit/loss]])/SUM(Table1[profit/loss])</f>
        <v>6.175197575160389E-6</v>
      </c>
    </row>
    <row r="7305" spans="1:25" x14ac:dyDescent="0.3">
      <c r="A7305" t="s">
        <v>13</v>
      </c>
      <c r="B7305" t="s">
        <v>82</v>
      </c>
      <c r="C7305">
        <v>1185732</v>
      </c>
      <c r="D7305" s="9">
        <v>44390</v>
      </c>
      <c r="E7305" s="8" t="str">
        <f>TEXT(Table1[[#This Row],[Invoice Date]],"dd-mm-yyyy")</f>
        <v>13-07-2021</v>
      </c>
      <c r="F7305" s="1" t="str">
        <f t="shared" si="456"/>
        <v>July</v>
      </c>
      <c r="G7305" s="1" t="str">
        <f t="shared" si="457"/>
        <v>2021</v>
      </c>
      <c r="H7305" s="1" t="str">
        <f t="shared" si="458"/>
        <v>Tuesday</v>
      </c>
      <c r="I7305" s="1" t="str">
        <f t="shared" si="459"/>
        <v>13</v>
      </c>
      <c r="J7305" t="s">
        <v>14</v>
      </c>
      <c r="K7305" t="s">
        <v>120</v>
      </c>
      <c r="L7305" t="s">
        <v>121</v>
      </c>
      <c r="M7305" t="s">
        <v>21</v>
      </c>
      <c r="N7305">
        <v>51</v>
      </c>
      <c r="O7305">
        <v>94</v>
      </c>
      <c r="P7305">
        <v>4794</v>
      </c>
      <c r="Q7305">
        <v>1966</v>
      </c>
      <c r="R7305">
        <v>0.41</v>
      </c>
      <c r="S7305" t="s">
        <v>82</v>
      </c>
      <c r="T7305" t="str">
        <f>IF(Table1[[#This Row],[Units Sold]]&gt; 700,"High Units","low Units")</f>
        <v>low Units</v>
      </c>
      <c r="U7305">
        <f>SUM(Table1[[#This Row],[Operating Profit]])/SUM(Table1[Operating Profit])*100</f>
        <v>5.9192776366481347E-4</v>
      </c>
      <c r="V7305">
        <f>SUM(Table1[[#This Row],[Price per Unit]]*Table1[[#This Row],[Units Sold]])</f>
        <v>4794</v>
      </c>
      <c r="W7305">
        <f>SUM(Table1[[#This Row],[Total Sales]]-Table1[[#This Row],[Operating Profit]])</f>
        <v>2828</v>
      </c>
      <c r="X7305">
        <f>SUM(Table1[[#This Row],[Total Sales]]-Table1[[#This Row],[Cost]])</f>
        <v>1966</v>
      </c>
      <c r="Y7305">
        <f>SUM(Table1[[#This Row],[profit/loss]])/SUM(Table1[profit/loss])</f>
        <v>5.9192776366481352E-6</v>
      </c>
    </row>
    <row r="7306" spans="1:25" x14ac:dyDescent="0.3">
      <c r="A7306" t="s">
        <v>13</v>
      </c>
      <c r="B7306" t="s">
        <v>82</v>
      </c>
      <c r="C7306">
        <v>1185732</v>
      </c>
      <c r="D7306" s="9">
        <v>44390</v>
      </c>
      <c r="E7306" s="8" t="str">
        <f>TEXT(Table1[[#This Row],[Invoice Date]],"dd-mm-yyyy")</f>
        <v>13-07-2021</v>
      </c>
      <c r="F7306" s="1" t="str">
        <f t="shared" si="456"/>
        <v>July</v>
      </c>
      <c r="G7306" s="1" t="str">
        <f t="shared" si="457"/>
        <v>2021</v>
      </c>
      <c r="H7306" s="1" t="str">
        <f t="shared" si="458"/>
        <v>Tuesday</v>
      </c>
      <c r="I7306" s="1" t="str">
        <f t="shared" si="459"/>
        <v>13</v>
      </c>
      <c r="J7306" t="s">
        <v>14</v>
      </c>
      <c r="K7306" t="s">
        <v>120</v>
      </c>
      <c r="L7306" t="s">
        <v>121</v>
      </c>
      <c r="M7306" t="s">
        <v>22</v>
      </c>
      <c r="N7306">
        <v>55</v>
      </c>
      <c r="O7306">
        <v>145</v>
      </c>
      <c r="P7306">
        <v>7975</v>
      </c>
      <c r="Q7306">
        <v>3988</v>
      </c>
      <c r="R7306">
        <v>0.5</v>
      </c>
      <c r="S7306" t="s">
        <v>82</v>
      </c>
      <c r="T7306" t="str">
        <f>IF(Table1[[#This Row],[Units Sold]]&gt; 700,"High Units","low Units")</f>
        <v>low Units</v>
      </c>
      <c r="U7306">
        <f>SUM(Table1[[#This Row],[Operating Profit]])/SUM(Table1[Operating Profit])*100</f>
        <v>1.2007161350433755E-3</v>
      </c>
      <c r="V7306">
        <f>SUM(Table1[[#This Row],[Price per Unit]]*Table1[[#This Row],[Units Sold]])</f>
        <v>7975</v>
      </c>
      <c r="W7306">
        <f>SUM(Table1[[#This Row],[Total Sales]]-Table1[[#This Row],[Operating Profit]])</f>
        <v>3987</v>
      </c>
      <c r="X7306">
        <f>SUM(Table1[[#This Row],[Total Sales]]-Table1[[#This Row],[Cost]])</f>
        <v>3988</v>
      </c>
      <c r="Y7306">
        <f>SUM(Table1[[#This Row],[profit/loss]])/SUM(Table1[profit/loss])</f>
        <v>1.2007161350433755E-5</v>
      </c>
    </row>
    <row r="7307" spans="1:25" x14ac:dyDescent="0.3">
      <c r="A7307" t="s">
        <v>13</v>
      </c>
      <c r="B7307" t="s">
        <v>82</v>
      </c>
      <c r="C7307">
        <v>1185732</v>
      </c>
      <c r="D7307" s="9">
        <v>44422</v>
      </c>
      <c r="E7307" s="8" t="str">
        <f>TEXT(Table1[[#This Row],[Invoice Date]],"dd-mm-yyyy")</f>
        <v>14-08-2021</v>
      </c>
      <c r="F7307" s="1" t="str">
        <f t="shared" si="456"/>
        <v>August</v>
      </c>
      <c r="G7307" s="1" t="str">
        <f t="shared" si="457"/>
        <v>2021</v>
      </c>
      <c r="H7307" s="1" t="str">
        <f t="shared" si="458"/>
        <v>Saturday</v>
      </c>
      <c r="I7307" s="1" t="str">
        <f t="shared" si="459"/>
        <v>14</v>
      </c>
      <c r="J7307" t="s">
        <v>14</v>
      </c>
      <c r="K7307" t="s">
        <v>120</v>
      </c>
      <c r="L7307" t="s">
        <v>121</v>
      </c>
      <c r="M7307" t="s">
        <v>16</v>
      </c>
      <c r="N7307">
        <v>50</v>
      </c>
      <c r="O7307">
        <v>163</v>
      </c>
      <c r="P7307">
        <v>8150</v>
      </c>
      <c r="Q7307">
        <v>3994</v>
      </c>
      <c r="R7307">
        <v>0.49</v>
      </c>
      <c r="S7307" t="s">
        <v>82</v>
      </c>
      <c r="T7307" t="str">
        <f>IF(Table1[[#This Row],[Units Sold]]&gt; 700,"High Units","low Units")</f>
        <v>low Units</v>
      </c>
      <c r="U7307">
        <f>SUM(Table1[[#This Row],[Operating Profit]])/SUM(Table1[Operating Profit])*100</f>
        <v>1.2025226287269914E-3</v>
      </c>
      <c r="V7307">
        <f>SUM(Table1[[#This Row],[Price per Unit]]*Table1[[#This Row],[Units Sold]])</f>
        <v>8150</v>
      </c>
      <c r="W7307">
        <f>SUM(Table1[[#This Row],[Total Sales]]-Table1[[#This Row],[Operating Profit]])</f>
        <v>4156</v>
      </c>
      <c r="X7307">
        <f>SUM(Table1[[#This Row],[Total Sales]]-Table1[[#This Row],[Cost]])</f>
        <v>3994</v>
      </c>
      <c r="Y7307">
        <f>SUM(Table1[[#This Row],[profit/loss]])/SUM(Table1[profit/loss])</f>
        <v>1.2025226287269914E-5</v>
      </c>
    </row>
    <row r="7308" spans="1:25" x14ac:dyDescent="0.3">
      <c r="A7308" t="s">
        <v>13</v>
      </c>
      <c r="B7308" t="s">
        <v>82</v>
      </c>
      <c r="C7308">
        <v>1185732</v>
      </c>
      <c r="D7308" s="9">
        <v>44422</v>
      </c>
      <c r="E7308" s="8" t="str">
        <f>TEXT(Table1[[#This Row],[Invoice Date]],"dd-mm-yyyy")</f>
        <v>14-08-2021</v>
      </c>
      <c r="F7308" s="1" t="str">
        <f t="shared" si="456"/>
        <v>August</v>
      </c>
      <c r="G7308" s="1" t="str">
        <f t="shared" si="457"/>
        <v>2021</v>
      </c>
      <c r="H7308" s="1" t="str">
        <f t="shared" si="458"/>
        <v>Saturday</v>
      </c>
      <c r="I7308" s="1" t="str">
        <f t="shared" si="459"/>
        <v>14</v>
      </c>
      <c r="J7308" t="s">
        <v>14</v>
      </c>
      <c r="K7308" t="s">
        <v>120</v>
      </c>
      <c r="L7308" t="s">
        <v>121</v>
      </c>
      <c r="M7308" t="s">
        <v>18</v>
      </c>
      <c r="N7308">
        <v>47</v>
      </c>
      <c r="O7308">
        <v>128</v>
      </c>
      <c r="P7308">
        <v>6016</v>
      </c>
      <c r="Q7308">
        <v>2767</v>
      </c>
      <c r="R7308">
        <v>0.46</v>
      </c>
      <c r="S7308" t="s">
        <v>82</v>
      </c>
      <c r="T7308" t="str">
        <f>IF(Table1[[#This Row],[Units Sold]]&gt; 700,"High Units","low Units")</f>
        <v>low Units</v>
      </c>
      <c r="U7308">
        <f>SUM(Table1[[#This Row],[Operating Profit]])/SUM(Table1[Operating Profit])*100</f>
        <v>8.3309467042753753E-4</v>
      </c>
      <c r="V7308">
        <f>SUM(Table1[[#This Row],[Price per Unit]]*Table1[[#This Row],[Units Sold]])</f>
        <v>6016</v>
      </c>
      <c r="W7308">
        <f>SUM(Table1[[#This Row],[Total Sales]]-Table1[[#This Row],[Operating Profit]])</f>
        <v>3249</v>
      </c>
      <c r="X7308">
        <f>SUM(Table1[[#This Row],[Total Sales]]-Table1[[#This Row],[Cost]])</f>
        <v>2767</v>
      </c>
      <c r="Y7308">
        <f>SUM(Table1[[#This Row],[profit/loss]])/SUM(Table1[profit/loss])</f>
        <v>8.3309467042753757E-6</v>
      </c>
    </row>
    <row r="7309" spans="1:25" x14ac:dyDescent="0.3">
      <c r="A7309" t="s">
        <v>13</v>
      </c>
      <c r="B7309" t="s">
        <v>82</v>
      </c>
      <c r="C7309">
        <v>1185732</v>
      </c>
      <c r="D7309" s="9">
        <v>44422</v>
      </c>
      <c r="E7309" s="8" t="str">
        <f>TEXT(Table1[[#This Row],[Invoice Date]],"dd-mm-yyyy")</f>
        <v>14-08-2021</v>
      </c>
      <c r="F7309" s="1" t="str">
        <f t="shared" si="456"/>
        <v>August</v>
      </c>
      <c r="G7309" s="1" t="str">
        <f t="shared" si="457"/>
        <v>2021</v>
      </c>
      <c r="H7309" s="1" t="str">
        <f t="shared" si="458"/>
        <v>Saturday</v>
      </c>
      <c r="I7309" s="1" t="str">
        <f t="shared" si="459"/>
        <v>14</v>
      </c>
      <c r="J7309" t="s">
        <v>14</v>
      </c>
      <c r="K7309" t="s">
        <v>120</v>
      </c>
      <c r="L7309" t="s">
        <v>121</v>
      </c>
      <c r="M7309" t="s">
        <v>19</v>
      </c>
      <c r="N7309">
        <v>42</v>
      </c>
      <c r="O7309">
        <v>105</v>
      </c>
      <c r="P7309">
        <v>4410</v>
      </c>
      <c r="Q7309">
        <v>2205</v>
      </c>
      <c r="R7309">
        <v>0.5</v>
      </c>
      <c r="S7309" t="s">
        <v>82</v>
      </c>
      <c r="T7309" t="str">
        <f>IF(Table1[[#This Row],[Units Sold]]&gt; 700,"High Units","low Units")</f>
        <v>low Units</v>
      </c>
      <c r="U7309">
        <f>SUM(Table1[[#This Row],[Operating Profit]])/SUM(Table1[Operating Profit])*100</f>
        <v>6.6388642872884727E-4</v>
      </c>
      <c r="V7309">
        <f>SUM(Table1[[#This Row],[Price per Unit]]*Table1[[#This Row],[Units Sold]])</f>
        <v>4410</v>
      </c>
      <c r="W7309">
        <f>SUM(Table1[[#This Row],[Total Sales]]-Table1[[#This Row],[Operating Profit]])</f>
        <v>2205</v>
      </c>
      <c r="X7309">
        <f>SUM(Table1[[#This Row],[Total Sales]]-Table1[[#This Row],[Cost]])</f>
        <v>2205</v>
      </c>
      <c r="Y7309">
        <f>SUM(Table1[[#This Row],[profit/loss]])/SUM(Table1[profit/loss])</f>
        <v>6.638864287288473E-6</v>
      </c>
    </row>
    <row r="7310" spans="1:25" x14ac:dyDescent="0.3">
      <c r="A7310" t="s">
        <v>13</v>
      </c>
      <c r="B7310" t="s">
        <v>82</v>
      </c>
      <c r="C7310">
        <v>1185732</v>
      </c>
      <c r="D7310" s="9">
        <v>44422</v>
      </c>
      <c r="E7310" s="8" t="str">
        <f>TEXT(Table1[[#This Row],[Invoice Date]],"dd-mm-yyyy")</f>
        <v>14-08-2021</v>
      </c>
      <c r="F7310" s="1" t="str">
        <f t="shared" si="456"/>
        <v>August</v>
      </c>
      <c r="G7310" s="1" t="str">
        <f t="shared" si="457"/>
        <v>2021</v>
      </c>
      <c r="H7310" s="1" t="str">
        <f t="shared" si="458"/>
        <v>Saturday</v>
      </c>
      <c r="I7310" s="1" t="str">
        <f t="shared" si="459"/>
        <v>14</v>
      </c>
      <c r="J7310" t="s">
        <v>14</v>
      </c>
      <c r="K7310" t="s">
        <v>120</v>
      </c>
      <c r="L7310" t="s">
        <v>121</v>
      </c>
      <c r="M7310" t="s">
        <v>20</v>
      </c>
      <c r="N7310">
        <v>41</v>
      </c>
      <c r="O7310">
        <v>63</v>
      </c>
      <c r="P7310">
        <v>2583</v>
      </c>
      <c r="Q7310">
        <v>1292</v>
      </c>
      <c r="R7310">
        <v>0.5</v>
      </c>
      <c r="S7310" t="s">
        <v>82</v>
      </c>
      <c r="T7310" t="str">
        <f>IF(Table1[[#This Row],[Units Sold]]&gt; 700,"High Units","low Units")</f>
        <v>low Units</v>
      </c>
      <c r="U7310">
        <f>SUM(Table1[[#This Row],[Operating Profit]])/SUM(Table1[Operating Profit])*100</f>
        <v>3.8899830653862613E-4</v>
      </c>
      <c r="V7310">
        <f>SUM(Table1[[#This Row],[Price per Unit]]*Table1[[#This Row],[Units Sold]])</f>
        <v>2583</v>
      </c>
      <c r="W7310">
        <f>SUM(Table1[[#This Row],[Total Sales]]-Table1[[#This Row],[Operating Profit]])</f>
        <v>1291</v>
      </c>
      <c r="X7310">
        <f>SUM(Table1[[#This Row],[Total Sales]]-Table1[[#This Row],[Cost]])</f>
        <v>1292</v>
      </c>
      <c r="Y7310">
        <f>SUM(Table1[[#This Row],[profit/loss]])/SUM(Table1[profit/loss])</f>
        <v>3.8899830653862613E-6</v>
      </c>
    </row>
    <row r="7311" spans="1:25" x14ac:dyDescent="0.3">
      <c r="A7311" t="s">
        <v>13</v>
      </c>
      <c r="B7311" t="s">
        <v>82</v>
      </c>
      <c r="C7311">
        <v>1185732</v>
      </c>
      <c r="D7311" s="9">
        <v>44422</v>
      </c>
      <c r="E7311" s="8" t="str">
        <f>TEXT(Table1[[#This Row],[Invoice Date]],"dd-mm-yyyy")</f>
        <v>14-08-2021</v>
      </c>
      <c r="F7311" s="1" t="str">
        <f t="shared" si="456"/>
        <v>August</v>
      </c>
      <c r="G7311" s="1" t="str">
        <f t="shared" si="457"/>
        <v>2021</v>
      </c>
      <c r="H7311" s="1" t="str">
        <f t="shared" si="458"/>
        <v>Saturday</v>
      </c>
      <c r="I7311" s="1" t="str">
        <f t="shared" si="459"/>
        <v>14</v>
      </c>
      <c r="J7311" t="s">
        <v>14</v>
      </c>
      <c r="K7311" t="s">
        <v>120</v>
      </c>
      <c r="L7311" t="s">
        <v>121</v>
      </c>
      <c r="M7311" t="s">
        <v>21</v>
      </c>
      <c r="N7311">
        <v>50</v>
      </c>
      <c r="O7311">
        <v>63</v>
      </c>
      <c r="P7311">
        <v>3150</v>
      </c>
      <c r="Q7311">
        <v>1418</v>
      </c>
      <c r="R7311">
        <v>0.45</v>
      </c>
      <c r="S7311" t="s">
        <v>82</v>
      </c>
      <c r="T7311" t="str">
        <f>IF(Table1[[#This Row],[Units Sold]]&gt; 700,"High Units","low Units")</f>
        <v>low Units</v>
      </c>
      <c r="U7311">
        <f>SUM(Table1[[#This Row],[Operating Profit]])/SUM(Table1[Operating Profit])*100</f>
        <v>4.2693467389456029E-4</v>
      </c>
      <c r="V7311">
        <f>SUM(Table1[[#This Row],[Price per Unit]]*Table1[[#This Row],[Units Sold]])</f>
        <v>3150</v>
      </c>
      <c r="W7311">
        <f>SUM(Table1[[#This Row],[Total Sales]]-Table1[[#This Row],[Operating Profit]])</f>
        <v>1732</v>
      </c>
      <c r="X7311">
        <f>SUM(Table1[[#This Row],[Total Sales]]-Table1[[#This Row],[Cost]])</f>
        <v>1418</v>
      </c>
      <c r="Y7311">
        <f>SUM(Table1[[#This Row],[profit/loss]])/SUM(Table1[profit/loss])</f>
        <v>4.2693467389456029E-6</v>
      </c>
    </row>
    <row r="7312" spans="1:25" x14ac:dyDescent="0.3">
      <c r="A7312" t="s">
        <v>13</v>
      </c>
      <c r="B7312" t="s">
        <v>82</v>
      </c>
      <c r="C7312">
        <v>1185732</v>
      </c>
      <c r="D7312" s="9">
        <v>44422</v>
      </c>
      <c r="E7312" s="8" t="str">
        <f>TEXT(Table1[[#This Row],[Invoice Date]],"dd-mm-yyyy")</f>
        <v>14-08-2021</v>
      </c>
      <c r="F7312" s="1" t="str">
        <f t="shared" si="456"/>
        <v>August</v>
      </c>
      <c r="G7312" s="1" t="str">
        <f t="shared" si="457"/>
        <v>2021</v>
      </c>
      <c r="H7312" s="1" t="str">
        <f t="shared" si="458"/>
        <v>Saturday</v>
      </c>
      <c r="I7312" s="1" t="str">
        <f t="shared" si="459"/>
        <v>14</v>
      </c>
      <c r="J7312" t="s">
        <v>14</v>
      </c>
      <c r="K7312" t="s">
        <v>120</v>
      </c>
      <c r="L7312" t="s">
        <v>121</v>
      </c>
      <c r="M7312" t="s">
        <v>22</v>
      </c>
      <c r="N7312">
        <v>59</v>
      </c>
      <c r="O7312">
        <v>120</v>
      </c>
      <c r="P7312">
        <v>7080</v>
      </c>
      <c r="Q7312">
        <v>3682</v>
      </c>
      <c r="R7312">
        <v>0.52</v>
      </c>
      <c r="S7312" t="s">
        <v>82</v>
      </c>
      <c r="T7312" t="str">
        <f>IF(Table1[[#This Row],[Units Sold]]&gt; 700,"High Units","low Units")</f>
        <v>low Units</v>
      </c>
      <c r="U7312">
        <f>SUM(Table1[[#This Row],[Operating Profit]])/SUM(Table1[Operating Profit])*100</f>
        <v>1.108584957178964E-3</v>
      </c>
      <c r="V7312">
        <f>SUM(Table1[[#This Row],[Price per Unit]]*Table1[[#This Row],[Units Sold]])</f>
        <v>7080</v>
      </c>
      <c r="W7312">
        <f>SUM(Table1[[#This Row],[Total Sales]]-Table1[[#This Row],[Operating Profit]])</f>
        <v>3398</v>
      </c>
      <c r="X7312">
        <f>SUM(Table1[[#This Row],[Total Sales]]-Table1[[#This Row],[Cost]])</f>
        <v>3682</v>
      </c>
      <c r="Y7312">
        <f>SUM(Table1[[#This Row],[profit/loss]])/SUM(Table1[profit/loss])</f>
        <v>1.1085849571789641E-5</v>
      </c>
    </row>
    <row r="7313" spans="1:25" x14ac:dyDescent="0.3">
      <c r="A7313" t="s">
        <v>13</v>
      </c>
      <c r="B7313" t="s">
        <v>82</v>
      </c>
      <c r="C7313">
        <v>1185732</v>
      </c>
      <c r="D7313" s="9">
        <v>44452</v>
      </c>
      <c r="E7313" s="8" t="str">
        <f>TEXT(Table1[[#This Row],[Invoice Date]],"dd-mm-yyyy")</f>
        <v>13-09-2021</v>
      </c>
      <c r="F7313" s="1" t="str">
        <f t="shared" si="456"/>
        <v>September</v>
      </c>
      <c r="G7313" s="1" t="str">
        <f t="shared" si="457"/>
        <v>2021</v>
      </c>
      <c r="H7313" s="1" t="str">
        <f t="shared" si="458"/>
        <v>Monday</v>
      </c>
      <c r="I7313" s="1" t="str">
        <f t="shared" si="459"/>
        <v>13</v>
      </c>
      <c r="J7313" t="s">
        <v>14</v>
      </c>
      <c r="K7313" t="s">
        <v>120</v>
      </c>
      <c r="L7313" t="s">
        <v>121</v>
      </c>
      <c r="M7313" t="s">
        <v>16</v>
      </c>
      <c r="N7313">
        <v>50</v>
      </c>
      <c r="O7313">
        <v>142</v>
      </c>
      <c r="P7313">
        <v>7100</v>
      </c>
      <c r="Q7313">
        <v>3479</v>
      </c>
      <c r="R7313">
        <v>0.49</v>
      </c>
      <c r="S7313" t="s">
        <v>82</v>
      </c>
      <c r="T7313" t="str">
        <f>IF(Table1[[#This Row],[Units Sold]]&gt; 700,"High Units","low Units")</f>
        <v>low Units</v>
      </c>
      <c r="U7313">
        <f>SUM(Table1[[#This Row],[Operating Profit]])/SUM(Table1[Operating Profit])*100</f>
        <v>1.0474652542166256E-3</v>
      </c>
      <c r="V7313">
        <f>SUM(Table1[[#This Row],[Price per Unit]]*Table1[[#This Row],[Units Sold]])</f>
        <v>7100</v>
      </c>
      <c r="W7313">
        <f>SUM(Table1[[#This Row],[Total Sales]]-Table1[[#This Row],[Operating Profit]])</f>
        <v>3621</v>
      </c>
      <c r="X7313">
        <f>SUM(Table1[[#This Row],[Total Sales]]-Table1[[#This Row],[Cost]])</f>
        <v>3479</v>
      </c>
      <c r="Y7313">
        <f>SUM(Table1[[#This Row],[profit/loss]])/SUM(Table1[profit/loss])</f>
        <v>1.0474652542166257E-5</v>
      </c>
    </row>
    <row r="7314" spans="1:25" x14ac:dyDescent="0.3">
      <c r="A7314" t="s">
        <v>13</v>
      </c>
      <c r="B7314" t="s">
        <v>82</v>
      </c>
      <c r="C7314">
        <v>1185732</v>
      </c>
      <c r="D7314" s="9">
        <v>44452</v>
      </c>
      <c r="E7314" s="8" t="str">
        <f>TEXT(Table1[[#This Row],[Invoice Date]],"dd-mm-yyyy")</f>
        <v>13-09-2021</v>
      </c>
      <c r="F7314" s="1" t="str">
        <f t="shared" si="456"/>
        <v>September</v>
      </c>
      <c r="G7314" s="1" t="str">
        <f t="shared" si="457"/>
        <v>2021</v>
      </c>
      <c r="H7314" s="1" t="str">
        <f t="shared" si="458"/>
        <v>Monday</v>
      </c>
      <c r="I7314" s="1" t="str">
        <f t="shared" si="459"/>
        <v>13</v>
      </c>
      <c r="J7314" t="s">
        <v>14</v>
      </c>
      <c r="K7314" t="s">
        <v>120</v>
      </c>
      <c r="L7314" t="s">
        <v>121</v>
      </c>
      <c r="M7314" t="s">
        <v>18</v>
      </c>
      <c r="N7314">
        <v>47</v>
      </c>
      <c r="O7314">
        <v>85</v>
      </c>
      <c r="P7314">
        <v>3995</v>
      </c>
      <c r="Q7314">
        <v>1798</v>
      </c>
      <c r="R7314">
        <v>0.45</v>
      </c>
      <c r="S7314" t="s">
        <v>82</v>
      </c>
      <c r="T7314" t="str">
        <f>IF(Table1[[#This Row],[Units Sold]]&gt; 700,"High Units","low Units")</f>
        <v>low Units</v>
      </c>
      <c r="U7314">
        <f>SUM(Table1[[#This Row],[Operating Profit]])/SUM(Table1[Operating Profit])*100</f>
        <v>5.4134594052356803E-4</v>
      </c>
      <c r="V7314">
        <f>SUM(Table1[[#This Row],[Price per Unit]]*Table1[[#This Row],[Units Sold]])</f>
        <v>3995</v>
      </c>
      <c r="W7314">
        <f>SUM(Table1[[#This Row],[Total Sales]]-Table1[[#This Row],[Operating Profit]])</f>
        <v>2197</v>
      </c>
      <c r="X7314">
        <f>SUM(Table1[[#This Row],[Total Sales]]-Table1[[#This Row],[Cost]])</f>
        <v>1798</v>
      </c>
      <c r="Y7314">
        <f>SUM(Table1[[#This Row],[profit/loss]])/SUM(Table1[profit/loss])</f>
        <v>5.4134594052356801E-6</v>
      </c>
    </row>
    <row r="7315" spans="1:25" x14ac:dyDescent="0.3">
      <c r="A7315" t="s">
        <v>13</v>
      </c>
      <c r="B7315" t="s">
        <v>82</v>
      </c>
      <c r="C7315">
        <v>1185732</v>
      </c>
      <c r="D7315" s="9">
        <v>44452</v>
      </c>
      <c r="E7315" s="8" t="str">
        <f>TEXT(Table1[[#This Row],[Invoice Date]],"dd-mm-yyyy")</f>
        <v>13-09-2021</v>
      </c>
      <c r="F7315" s="1" t="str">
        <f t="shared" si="456"/>
        <v>September</v>
      </c>
      <c r="G7315" s="1" t="str">
        <f t="shared" si="457"/>
        <v>2021</v>
      </c>
      <c r="H7315" s="1" t="str">
        <f t="shared" si="458"/>
        <v>Monday</v>
      </c>
      <c r="I7315" s="1" t="str">
        <f t="shared" si="459"/>
        <v>13</v>
      </c>
      <c r="J7315" t="s">
        <v>14</v>
      </c>
      <c r="K7315" t="s">
        <v>120</v>
      </c>
      <c r="L7315" t="s">
        <v>121</v>
      </c>
      <c r="M7315" t="s">
        <v>19</v>
      </c>
      <c r="N7315">
        <v>43</v>
      </c>
      <c r="O7315">
        <v>61</v>
      </c>
      <c r="P7315">
        <v>2623</v>
      </c>
      <c r="Q7315">
        <v>1338</v>
      </c>
      <c r="R7315">
        <v>0.51</v>
      </c>
      <c r="S7315" t="s">
        <v>82</v>
      </c>
      <c r="T7315" t="str">
        <f>IF(Table1[[#This Row],[Units Sold]]&gt; 700,"High Units","low Units")</f>
        <v>low Units</v>
      </c>
      <c r="U7315">
        <f>SUM(Table1[[#This Row],[Operating Profit]])/SUM(Table1[Operating Profit])*100</f>
        <v>4.0284809144634819E-4</v>
      </c>
      <c r="V7315">
        <f>SUM(Table1[[#This Row],[Price per Unit]]*Table1[[#This Row],[Units Sold]])</f>
        <v>2623</v>
      </c>
      <c r="W7315">
        <f>SUM(Table1[[#This Row],[Total Sales]]-Table1[[#This Row],[Operating Profit]])</f>
        <v>1285</v>
      </c>
      <c r="X7315">
        <f>SUM(Table1[[#This Row],[Total Sales]]-Table1[[#This Row],[Cost]])</f>
        <v>1338</v>
      </c>
      <c r="Y7315">
        <f>SUM(Table1[[#This Row],[profit/loss]])/SUM(Table1[profit/loss])</f>
        <v>4.0284809144634817E-6</v>
      </c>
    </row>
    <row r="7316" spans="1:25" x14ac:dyDescent="0.3">
      <c r="A7316" t="s">
        <v>13</v>
      </c>
      <c r="B7316" t="s">
        <v>82</v>
      </c>
      <c r="C7316">
        <v>1185732</v>
      </c>
      <c r="D7316" s="9">
        <v>44452</v>
      </c>
      <c r="E7316" s="8" t="str">
        <f>TEXT(Table1[[#This Row],[Invoice Date]],"dd-mm-yyyy")</f>
        <v>13-09-2021</v>
      </c>
      <c r="F7316" s="1" t="str">
        <f t="shared" si="456"/>
        <v>September</v>
      </c>
      <c r="G7316" s="1" t="str">
        <f t="shared" si="457"/>
        <v>2021</v>
      </c>
      <c r="H7316" s="1" t="str">
        <f t="shared" si="458"/>
        <v>Monday</v>
      </c>
      <c r="I7316" s="1" t="str">
        <f t="shared" si="459"/>
        <v>13</v>
      </c>
      <c r="J7316" t="s">
        <v>14</v>
      </c>
      <c r="K7316" t="s">
        <v>120</v>
      </c>
      <c r="L7316" t="s">
        <v>121</v>
      </c>
      <c r="M7316" t="s">
        <v>20</v>
      </c>
      <c r="N7316">
        <v>41</v>
      </c>
      <c r="O7316">
        <v>60</v>
      </c>
      <c r="P7316">
        <v>2460</v>
      </c>
      <c r="Q7316">
        <v>1255</v>
      </c>
      <c r="R7316">
        <v>0.51</v>
      </c>
      <c r="S7316" t="s">
        <v>82</v>
      </c>
      <c r="T7316" t="str">
        <f>IF(Table1[[#This Row],[Units Sold]]&gt; 700,"High Units","low Units")</f>
        <v>low Units</v>
      </c>
      <c r="U7316">
        <f>SUM(Table1[[#This Row],[Operating Profit]])/SUM(Table1[Operating Profit])*100</f>
        <v>3.7785826215632802E-4</v>
      </c>
      <c r="V7316">
        <f>SUM(Table1[[#This Row],[Price per Unit]]*Table1[[#This Row],[Units Sold]])</f>
        <v>2460</v>
      </c>
      <c r="W7316">
        <f>SUM(Table1[[#This Row],[Total Sales]]-Table1[[#This Row],[Operating Profit]])</f>
        <v>1205</v>
      </c>
      <c r="X7316">
        <f>SUM(Table1[[#This Row],[Total Sales]]-Table1[[#This Row],[Cost]])</f>
        <v>1255</v>
      </c>
      <c r="Y7316">
        <f>SUM(Table1[[#This Row],[profit/loss]])/SUM(Table1[profit/loss])</f>
        <v>3.7785826215632804E-6</v>
      </c>
    </row>
    <row r="7317" spans="1:25" x14ac:dyDescent="0.3">
      <c r="A7317" t="s">
        <v>13</v>
      </c>
      <c r="B7317" t="s">
        <v>82</v>
      </c>
      <c r="C7317">
        <v>1185732</v>
      </c>
      <c r="D7317" s="9">
        <v>44452</v>
      </c>
      <c r="E7317" s="8" t="str">
        <f>TEXT(Table1[[#This Row],[Invoice Date]],"dd-mm-yyyy")</f>
        <v>13-09-2021</v>
      </c>
      <c r="F7317" s="1" t="str">
        <f t="shared" si="456"/>
        <v>September</v>
      </c>
      <c r="G7317" s="1" t="str">
        <f t="shared" si="457"/>
        <v>2021</v>
      </c>
      <c r="H7317" s="1" t="str">
        <f t="shared" si="458"/>
        <v>Monday</v>
      </c>
      <c r="I7317" s="1" t="str">
        <f t="shared" si="459"/>
        <v>13</v>
      </c>
      <c r="J7317" t="s">
        <v>14</v>
      </c>
      <c r="K7317" t="s">
        <v>120</v>
      </c>
      <c r="L7317" t="s">
        <v>121</v>
      </c>
      <c r="M7317" t="s">
        <v>21</v>
      </c>
      <c r="N7317">
        <v>50</v>
      </c>
      <c r="O7317">
        <v>60</v>
      </c>
      <c r="P7317">
        <v>3000</v>
      </c>
      <c r="Q7317">
        <v>1320</v>
      </c>
      <c r="R7317">
        <v>0.44</v>
      </c>
      <c r="S7317" t="s">
        <v>82</v>
      </c>
      <c r="T7317" t="str">
        <f>IF(Table1[[#This Row],[Units Sold]]&gt; 700,"High Units","low Units")</f>
        <v>low Units</v>
      </c>
      <c r="U7317">
        <f>SUM(Table1[[#This Row],[Operating Profit]])/SUM(Table1[Operating Profit])*100</f>
        <v>3.9742861039550044E-4</v>
      </c>
      <c r="V7317">
        <f>SUM(Table1[[#This Row],[Price per Unit]]*Table1[[#This Row],[Units Sold]])</f>
        <v>3000</v>
      </c>
      <c r="W7317">
        <f>SUM(Table1[[#This Row],[Total Sales]]-Table1[[#This Row],[Operating Profit]])</f>
        <v>1680</v>
      </c>
      <c r="X7317">
        <f>SUM(Table1[[#This Row],[Total Sales]]-Table1[[#This Row],[Cost]])</f>
        <v>1320</v>
      </c>
      <c r="Y7317">
        <f>SUM(Table1[[#This Row],[profit/loss]])/SUM(Table1[profit/loss])</f>
        <v>3.9742861039550045E-6</v>
      </c>
    </row>
    <row r="7318" spans="1:25" x14ac:dyDescent="0.3">
      <c r="A7318" t="s">
        <v>13</v>
      </c>
      <c r="B7318" t="s">
        <v>82</v>
      </c>
      <c r="C7318">
        <v>1185732</v>
      </c>
      <c r="D7318" s="9">
        <v>44452</v>
      </c>
      <c r="E7318" s="8" t="str">
        <f>TEXT(Table1[[#This Row],[Invoice Date]],"dd-mm-yyyy")</f>
        <v>13-09-2021</v>
      </c>
      <c r="F7318" s="1" t="str">
        <f t="shared" si="456"/>
        <v>September</v>
      </c>
      <c r="G7318" s="1" t="str">
        <f t="shared" si="457"/>
        <v>2021</v>
      </c>
      <c r="H7318" s="1" t="str">
        <f t="shared" si="458"/>
        <v>Monday</v>
      </c>
      <c r="I7318" s="1" t="str">
        <f t="shared" si="459"/>
        <v>13</v>
      </c>
      <c r="J7318" t="s">
        <v>14</v>
      </c>
      <c r="K7318" t="s">
        <v>120</v>
      </c>
      <c r="L7318" t="s">
        <v>121</v>
      </c>
      <c r="M7318" t="s">
        <v>22</v>
      </c>
      <c r="N7318">
        <v>58</v>
      </c>
      <c r="O7318">
        <v>84</v>
      </c>
      <c r="P7318">
        <v>4872</v>
      </c>
      <c r="Q7318">
        <v>2631</v>
      </c>
      <c r="R7318">
        <v>0.54</v>
      </c>
      <c r="S7318" t="s">
        <v>82</v>
      </c>
      <c r="T7318" t="str">
        <f>IF(Table1[[#This Row],[Units Sold]]&gt; 700,"High Units","low Units")</f>
        <v>low Units</v>
      </c>
      <c r="U7318">
        <f>SUM(Table1[[#This Row],[Operating Profit]])/SUM(Table1[Operating Profit])*100</f>
        <v>7.9214748026557708E-4</v>
      </c>
      <c r="V7318">
        <f>SUM(Table1[[#This Row],[Price per Unit]]*Table1[[#This Row],[Units Sold]])</f>
        <v>4872</v>
      </c>
      <c r="W7318">
        <f>SUM(Table1[[#This Row],[Total Sales]]-Table1[[#This Row],[Operating Profit]])</f>
        <v>2241</v>
      </c>
      <c r="X7318">
        <f>SUM(Table1[[#This Row],[Total Sales]]-Table1[[#This Row],[Cost]])</f>
        <v>2631</v>
      </c>
      <c r="Y7318">
        <f>SUM(Table1[[#This Row],[profit/loss]])/SUM(Table1[profit/loss])</f>
        <v>7.9214748026557705E-6</v>
      </c>
    </row>
    <row r="7319" spans="1:25" x14ac:dyDescent="0.3">
      <c r="A7319" t="s">
        <v>13</v>
      </c>
      <c r="B7319" t="s">
        <v>82</v>
      </c>
      <c r="C7319">
        <v>1185732</v>
      </c>
      <c r="D7319" s="9">
        <v>44484</v>
      </c>
      <c r="E7319" s="8" t="str">
        <f>TEXT(Table1[[#This Row],[Invoice Date]],"dd-mm-yyyy")</f>
        <v>15-10-2021</v>
      </c>
      <c r="F7319" s="1" t="str">
        <f t="shared" si="456"/>
        <v>October</v>
      </c>
      <c r="G7319" s="1" t="str">
        <f t="shared" si="457"/>
        <v>2021</v>
      </c>
      <c r="H7319" s="1" t="str">
        <f t="shared" si="458"/>
        <v>Friday</v>
      </c>
      <c r="I7319" s="1" t="str">
        <f t="shared" si="459"/>
        <v>15</v>
      </c>
      <c r="J7319" t="s">
        <v>14</v>
      </c>
      <c r="K7319" t="s">
        <v>120</v>
      </c>
      <c r="L7319" t="s">
        <v>121</v>
      </c>
      <c r="M7319" t="s">
        <v>16</v>
      </c>
      <c r="N7319">
        <v>56</v>
      </c>
      <c r="O7319">
        <v>128</v>
      </c>
      <c r="P7319">
        <v>7168</v>
      </c>
      <c r="Q7319">
        <v>3226</v>
      </c>
      <c r="R7319">
        <v>0.45</v>
      </c>
      <c r="S7319" t="s">
        <v>82</v>
      </c>
      <c r="T7319" t="str">
        <f>IF(Table1[[#This Row],[Units Sold]]&gt; 700,"High Units","low Units")</f>
        <v>low Units</v>
      </c>
      <c r="U7319">
        <f>SUM(Table1[[#This Row],[Operating Profit]])/SUM(Table1[Operating Profit])*100</f>
        <v>9.7129143722415477E-4</v>
      </c>
      <c r="V7319">
        <f>SUM(Table1[[#This Row],[Price per Unit]]*Table1[[#This Row],[Units Sold]])</f>
        <v>7168</v>
      </c>
      <c r="W7319">
        <f>SUM(Table1[[#This Row],[Total Sales]]-Table1[[#This Row],[Operating Profit]])</f>
        <v>3942</v>
      </c>
      <c r="X7319">
        <f>SUM(Table1[[#This Row],[Total Sales]]-Table1[[#This Row],[Cost]])</f>
        <v>3226</v>
      </c>
      <c r="Y7319">
        <f>SUM(Table1[[#This Row],[profit/loss]])/SUM(Table1[profit/loss])</f>
        <v>9.7129143722415474E-6</v>
      </c>
    </row>
    <row r="7320" spans="1:25" x14ac:dyDescent="0.3">
      <c r="A7320" t="s">
        <v>13</v>
      </c>
      <c r="B7320" t="s">
        <v>82</v>
      </c>
      <c r="C7320">
        <v>1185732</v>
      </c>
      <c r="D7320" s="9">
        <v>44484</v>
      </c>
      <c r="E7320" s="8" t="str">
        <f>TEXT(Table1[[#This Row],[Invoice Date]],"dd-mm-yyyy")</f>
        <v>15-10-2021</v>
      </c>
      <c r="F7320" s="1" t="str">
        <f t="shared" si="456"/>
        <v>October</v>
      </c>
      <c r="G7320" s="1" t="str">
        <f t="shared" si="457"/>
        <v>2021</v>
      </c>
      <c r="H7320" s="1" t="str">
        <f t="shared" si="458"/>
        <v>Friday</v>
      </c>
      <c r="I7320" s="1" t="str">
        <f t="shared" si="459"/>
        <v>15</v>
      </c>
      <c r="J7320" t="s">
        <v>14</v>
      </c>
      <c r="K7320" t="s">
        <v>120</v>
      </c>
      <c r="L7320" t="s">
        <v>121</v>
      </c>
      <c r="M7320" t="s">
        <v>18</v>
      </c>
      <c r="N7320">
        <v>51</v>
      </c>
      <c r="O7320">
        <v>90</v>
      </c>
      <c r="P7320">
        <v>4590</v>
      </c>
      <c r="Q7320">
        <v>2111</v>
      </c>
      <c r="R7320">
        <v>0.46</v>
      </c>
      <c r="S7320" t="s">
        <v>82</v>
      </c>
      <c r="T7320" t="str">
        <f>IF(Table1[[#This Row],[Units Sold]]&gt; 700,"High Units","low Units")</f>
        <v>low Units</v>
      </c>
      <c r="U7320">
        <f>SUM(Table1[[#This Row],[Operating Profit]])/SUM(Table1[Operating Profit])*100</f>
        <v>6.3558469435219804E-4</v>
      </c>
      <c r="V7320">
        <f>SUM(Table1[[#This Row],[Price per Unit]]*Table1[[#This Row],[Units Sold]])</f>
        <v>4590</v>
      </c>
      <c r="W7320">
        <f>SUM(Table1[[#This Row],[Total Sales]]-Table1[[#This Row],[Operating Profit]])</f>
        <v>2479</v>
      </c>
      <c r="X7320">
        <f>SUM(Table1[[#This Row],[Total Sales]]-Table1[[#This Row],[Cost]])</f>
        <v>2111</v>
      </c>
      <c r="Y7320">
        <f>SUM(Table1[[#This Row],[profit/loss]])/SUM(Table1[profit/loss])</f>
        <v>6.3558469435219806E-6</v>
      </c>
    </row>
    <row r="7321" spans="1:25" x14ac:dyDescent="0.3">
      <c r="A7321" t="s">
        <v>13</v>
      </c>
      <c r="B7321" t="s">
        <v>82</v>
      </c>
      <c r="C7321">
        <v>1185732</v>
      </c>
      <c r="D7321" s="9">
        <v>44484</v>
      </c>
      <c r="E7321" s="8" t="str">
        <f>TEXT(Table1[[#This Row],[Invoice Date]],"dd-mm-yyyy")</f>
        <v>15-10-2021</v>
      </c>
      <c r="F7321" s="1" t="str">
        <f t="shared" si="456"/>
        <v>October</v>
      </c>
      <c r="G7321" s="1" t="str">
        <f t="shared" si="457"/>
        <v>2021</v>
      </c>
      <c r="H7321" s="1" t="str">
        <f t="shared" si="458"/>
        <v>Friday</v>
      </c>
      <c r="I7321" s="1" t="str">
        <f t="shared" si="459"/>
        <v>15</v>
      </c>
      <c r="J7321" t="s">
        <v>14</v>
      </c>
      <c r="K7321" t="s">
        <v>120</v>
      </c>
      <c r="L7321" t="s">
        <v>121</v>
      </c>
      <c r="M7321" t="s">
        <v>19</v>
      </c>
      <c r="N7321">
        <v>50</v>
      </c>
      <c r="O7321">
        <v>52</v>
      </c>
      <c r="P7321">
        <v>2600</v>
      </c>
      <c r="Q7321">
        <v>1430</v>
      </c>
      <c r="R7321">
        <v>0.55000000000000004</v>
      </c>
      <c r="S7321" t="s">
        <v>82</v>
      </c>
      <c r="T7321" t="str">
        <f>IF(Table1[[#This Row],[Units Sold]]&gt; 700,"High Units","low Units")</f>
        <v>low Units</v>
      </c>
      <c r="U7321">
        <f>SUM(Table1[[#This Row],[Operating Profit]])/SUM(Table1[Operating Profit])*100</f>
        <v>4.3054766126179216E-4</v>
      </c>
      <c r="V7321">
        <f>SUM(Table1[[#This Row],[Price per Unit]]*Table1[[#This Row],[Units Sold]])</f>
        <v>2600</v>
      </c>
      <c r="W7321">
        <f>SUM(Table1[[#This Row],[Total Sales]]-Table1[[#This Row],[Operating Profit]])</f>
        <v>1170</v>
      </c>
      <c r="X7321">
        <f>SUM(Table1[[#This Row],[Total Sales]]-Table1[[#This Row],[Cost]])</f>
        <v>1430</v>
      </c>
      <c r="Y7321">
        <f>SUM(Table1[[#This Row],[profit/loss]])/SUM(Table1[profit/loss])</f>
        <v>4.3054766126179215E-6</v>
      </c>
    </row>
    <row r="7322" spans="1:25" x14ac:dyDescent="0.3">
      <c r="A7322" t="s">
        <v>13</v>
      </c>
      <c r="B7322" t="s">
        <v>82</v>
      </c>
      <c r="C7322">
        <v>1185732</v>
      </c>
      <c r="D7322" s="9">
        <v>44484</v>
      </c>
      <c r="E7322" s="8" t="str">
        <f>TEXT(Table1[[#This Row],[Invoice Date]],"dd-mm-yyyy")</f>
        <v>15-10-2021</v>
      </c>
      <c r="F7322" s="1" t="str">
        <f t="shared" si="456"/>
        <v>October</v>
      </c>
      <c r="G7322" s="1" t="str">
        <f t="shared" si="457"/>
        <v>2021</v>
      </c>
      <c r="H7322" s="1" t="str">
        <f t="shared" si="458"/>
        <v>Friday</v>
      </c>
      <c r="I7322" s="1" t="str">
        <f t="shared" si="459"/>
        <v>15</v>
      </c>
      <c r="J7322" t="s">
        <v>14</v>
      </c>
      <c r="K7322" t="s">
        <v>120</v>
      </c>
      <c r="L7322" t="s">
        <v>121</v>
      </c>
      <c r="M7322" t="s">
        <v>20</v>
      </c>
      <c r="N7322">
        <v>52</v>
      </c>
      <c r="O7322">
        <v>44</v>
      </c>
      <c r="P7322">
        <v>2288</v>
      </c>
      <c r="Q7322">
        <v>1144</v>
      </c>
      <c r="R7322">
        <v>0.5</v>
      </c>
      <c r="S7322" t="s">
        <v>82</v>
      </c>
      <c r="T7322" t="str">
        <f>IF(Table1[[#This Row],[Units Sold]]&gt; 700,"High Units","low Units")</f>
        <v>low Units</v>
      </c>
      <c r="U7322">
        <f>SUM(Table1[[#This Row],[Operating Profit]])/SUM(Table1[Operating Profit])*100</f>
        <v>3.4443812900943369E-4</v>
      </c>
      <c r="V7322">
        <f>SUM(Table1[[#This Row],[Price per Unit]]*Table1[[#This Row],[Units Sold]])</f>
        <v>2288</v>
      </c>
      <c r="W7322">
        <f>SUM(Table1[[#This Row],[Total Sales]]-Table1[[#This Row],[Operating Profit]])</f>
        <v>1144</v>
      </c>
      <c r="X7322">
        <f>SUM(Table1[[#This Row],[Total Sales]]-Table1[[#This Row],[Cost]])</f>
        <v>1144</v>
      </c>
      <c r="Y7322">
        <f>SUM(Table1[[#This Row],[profit/loss]])/SUM(Table1[profit/loss])</f>
        <v>3.4443812900943371E-6</v>
      </c>
    </row>
    <row r="7323" spans="1:25" x14ac:dyDescent="0.3">
      <c r="A7323" t="s">
        <v>13</v>
      </c>
      <c r="B7323" t="s">
        <v>82</v>
      </c>
      <c r="C7323">
        <v>1185732</v>
      </c>
      <c r="D7323" s="9">
        <v>44484</v>
      </c>
      <c r="E7323" s="8" t="str">
        <f>TEXT(Table1[[#This Row],[Invoice Date]],"dd-mm-yyyy")</f>
        <v>15-10-2021</v>
      </c>
      <c r="F7323" s="1" t="str">
        <f t="shared" si="456"/>
        <v>October</v>
      </c>
      <c r="G7323" s="1" t="str">
        <f t="shared" si="457"/>
        <v>2021</v>
      </c>
      <c r="H7323" s="1" t="str">
        <f t="shared" si="458"/>
        <v>Friday</v>
      </c>
      <c r="I7323" s="1" t="str">
        <f t="shared" si="459"/>
        <v>15</v>
      </c>
      <c r="J7323" t="s">
        <v>14</v>
      </c>
      <c r="K7323" t="s">
        <v>120</v>
      </c>
      <c r="L7323" t="s">
        <v>121</v>
      </c>
      <c r="M7323" t="s">
        <v>21</v>
      </c>
      <c r="N7323">
        <v>62</v>
      </c>
      <c r="O7323">
        <v>49</v>
      </c>
      <c r="P7323">
        <v>3038</v>
      </c>
      <c r="Q7323">
        <v>1215</v>
      </c>
      <c r="R7323">
        <v>0.4</v>
      </c>
      <c r="S7323" t="s">
        <v>82</v>
      </c>
      <c r="T7323" t="str">
        <f>IF(Table1[[#This Row],[Units Sold]]&gt; 700,"High Units","low Units")</f>
        <v>low Units</v>
      </c>
      <c r="U7323">
        <f>SUM(Table1[[#This Row],[Operating Profit]])/SUM(Table1[Operating Profit])*100</f>
        <v>3.65814970932222E-4</v>
      </c>
      <c r="V7323">
        <f>SUM(Table1[[#This Row],[Price per Unit]]*Table1[[#This Row],[Units Sold]])</f>
        <v>3038</v>
      </c>
      <c r="W7323">
        <f>SUM(Table1[[#This Row],[Total Sales]]-Table1[[#This Row],[Operating Profit]])</f>
        <v>1823</v>
      </c>
      <c r="X7323">
        <f>SUM(Table1[[#This Row],[Total Sales]]-Table1[[#This Row],[Cost]])</f>
        <v>1215</v>
      </c>
      <c r="Y7323">
        <f>SUM(Table1[[#This Row],[profit/loss]])/SUM(Table1[profit/loss])</f>
        <v>3.6581497093222198E-6</v>
      </c>
    </row>
    <row r="7324" spans="1:25" x14ac:dyDescent="0.3">
      <c r="A7324" t="s">
        <v>33</v>
      </c>
      <c r="B7324" t="s">
        <v>82</v>
      </c>
      <c r="C7324">
        <v>1185732</v>
      </c>
      <c r="D7324" s="9">
        <v>44484</v>
      </c>
      <c r="E7324" s="8" t="str">
        <f>TEXT(Table1[[#This Row],[Invoice Date]],"dd-mm-yyyy")</f>
        <v>15-10-2021</v>
      </c>
      <c r="F7324" s="1" t="str">
        <f t="shared" si="456"/>
        <v>October</v>
      </c>
      <c r="G7324" s="1" t="str">
        <f t="shared" si="457"/>
        <v>2021</v>
      </c>
      <c r="H7324" s="1" t="str">
        <f t="shared" si="458"/>
        <v>Friday</v>
      </c>
      <c r="I7324" s="1" t="str">
        <f t="shared" si="459"/>
        <v>15</v>
      </c>
      <c r="J7324" t="s">
        <v>14</v>
      </c>
      <c r="K7324" t="s">
        <v>120</v>
      </c>
      <c r="L7324" t="s">
        <v>121</v>
      </c>
      <c r="M7324" t="s">
        <v>22</v>
      </c>
      <c r="N7324">
        <v>63</v>
      </c>
      <c r="O7324">
        <v>78</v>
      </c>
      <c r="P7324">
        <v>4914</v>
      </c>
      <c r="Q7324">
        <v>2703</v>
      </c>
      <c r="R7324">
        <v>0.55000000000000004</v>
      </c>
      <c r="S7324" t="s">
        <v>82</v>
      </c>
      <c r="T7324" t="str">
        <f>IF(Table1[[#This Row],[Units Sold]]&gt; 700,"High Units","low Units")</f>
        <v>low Units</v>
      </c>
      <c r="U7324">
        <f>SUM(Table1[[#This Row],[Operating Profit]])/SUM(Table1[Operating Profit])*100</f>
        <v>8.1382540446896788E-4</v>
      </c>
      <c r="V7324">
        <f>SUM(Table1[[#This Row],[Price per Unit]]*Table1[[#This Row],[Units Sold]])</f>
        <v>4914</v>
      </c>
      <c r="W7324">
        <f>SUM(Table1[[#This Row],[Total Sales]]-Table1[[#This Row],[Operating Profit]])</f>
        <v>2211</v>
      </c>
      <c r="X7324">
        <f>SUM(Table1[[#This Row],[Total Sales]]-Table1[[#This Row],[Cost]])</f>
        <v>2703</v>
      </c>
      <c r="Y7324">
        <f>SUM(Table1[[#This Row],[profit/loss]])/SUM(Table1[profit/loss])</f>
        <v>8.138254044689679E-6</v>
      </c>
    </row>
    <row r="7325" spans="1:25" x14ac:dyDescent="0.3">
      <c r="A7325" t="s">
        <v>33</v>
      </c>
      <c r="B7325" t="s">
        <v>82</v>
      </c>
      <c r="C7325">
        <v>1185732</v>
      </c>
      <c r="D7325" s="9">
        <v>44514</v>
      </c>
      <c r="E7325" s="8" t="str">
        <f>TEXT(Table1[[#This Row],[Invoice Date]],"dd-mm-yyyy")</f>
        <v>14-11-2021</v>
      </c>
      <c r="F7325" s="1" t="str">
        <f t="shared" si="456"/>
        <v>November</v>
      </c>
      <c r="G7325" s="1" t="str">
        <f t="shared" si="457"/>
        <v>2021</v>
      </c>
      <c r="H7325" s="1" t="str">
        <f t="shared" si="458"/>
        <v>Sunday</v>
      </c>
      <c r="I7325" s="1" t="str">
        <f t="shared" si="459"/>
        <v>14</v>
      </c>
      <c r="J7325" t="s">
        <v>14</v>
      </c>
      <c r="K7325" t="s">
        <v>120</v>
      </c>
      <c r="L7325" t="s">
        <v>121</v>
      </c>
      <c r="M7325" t="s">
        <v>16</v>
      </c>
      <c r="N7325">
        <v>60</v>
      </c>
      <c r="O7325">
        <v>135</v>
      </c>
      <c r="P7325">
        <v>8100</v>
      </c>
      <c r="Q7325">
        <v>3807</v>
      </c>
      <c r="R7325">
        <v>0.47</v>
      </c>
      <c r="S7325" t="s">
        <v>82</v>
      </c>
      <c r="T7325" t="str">
        <f>IF(Table1[[#This Row],[Units Sold]]&gt; 700,"High Units","low Units")</f>
        <v>low Units</v>
      </c>
      <c r="U7325">
        <f>SUM(Table1[[#This Row],[Operating Profit]])/SUM(Table1[Operating Profit])*100</f>
        <v>1.1462202422542955E-3</v>
      </c>
      <c r="V7325">
        <f>SUM(Table1[[#This Row],[Price per Unit]]*Table1[[#This Row],[Units Sold]])</f>
        <v>8100</v>
      </c>
      <c r="W7325">
        <f>SUM(Table1[[#This Row],[Total Sales]]-Table1[[#This Row],[Operating Profit]])</f>
        <v>4293</v>
      </c>
      <c r="X7325">
        <f>SUM(Table1[[#This Row],[Total Sales]]-Table1[[#This Row],[Cost]])</f>
        <v>3807</v>
      </c>
      <c r="Y7325">
        <f>SUM(Table1[[#This Row],[profit/loss]])/SUM(Table1[profit/loss])</f>
        <v>1.1462202422542956E-5</v>
      </c>
    </row>
    <row r="7326" spans="1:25" x14ac:dyDescent="0.3">
      <c r="A7326" t="s">
        <v>33</v>
      </c>
      <c r="B7326" t="s">
        <v>82</v>
      </c>
      <c r="C7326">
        <v>1185732</v>
      </c>
      <c r="D7326" s="9">
        <v>44514</v>
      </c>
      <c r="E7326" s="8" t="str">
        <f>TEXT(Table1[[#This Row],[Invoice Date]],"dd-mm-yyyy")</f>
        <v>14-11-2021</v>
      </c>
      <c r="F7326" s="1" t="str">
        <f t="shared" si="456"/>
        <v>November</v>
      </c>
      <c r="G7326" s="1" t="str">
        <f t="shared" si="457"/>
        <v>2021</v>
      </c>
      <c r="H7326" s="1" t="str">
        <f t="shared" si="458"/>
        <v>Sunday</v>
      </c>
      <c r="I7326" s="1" t="str">
        <f t="shared" si="459"/>
        <v>14</v>
      </c>
      <c r="J7326" t="s">
        <v>14</v>
      </c>
      <c r="K7326" t="s">
        <v>120</v>
      </c>
      <c r="L7326" t="s">
        <v>121</v>
      </c>
      <c r="M7326" t="s">
        <v>18</v>
      </c>
      <c r="N7326">
        <v>53</v>
      </c>
      <c r="O7326">
        <v>85</v>
      </c>
      <c r="P7326">
        <v>4505</v>
      </c>
      <c r="Q7326">
        <v>2072</v>
      </c>
      <c r="R7326">
        <v>0.46</v>
      </c>
      <c r="S7326" t="s">
        <v>82</v>
      </c>
      <c r="T7326" t="str">
        <f>IF(Table1[[#This Row],[Units Sold]]&gt; 700,"High Units","low Units")</f>
        <v>low Units</v>
      </c>
      <c r="U7326">
        <f>SUM(Table1[[#This Row],[Operating Profit]])/SUM(Table1[Operating Profit])*100</f>
        <v>6.2384248540869468E-4</v>
      </c>
      <c r="V7326">
        <f>SUM(Table1[[#This Row],[Price per Unit]]*Table1[[#This Row],[Units Sold]])</f>
        <v>4505</v>
      </c>
      <c r="W7326">
        <f>SUM(Table1[[#This Row],[Total Sales]]-Table1[[#This Row],[Operating Profit]])</f>
        <v>2433</v>
      </c>
      <c r="X7326">
        <f>SUM(Table1[[#This Row],[Total Sales]]-Table1[[#This Row],[Cost]])</f>
        <v>2072</v>
      </c>
      <c r="Y7326">
        <f>SUM(Table1[[#This Row],[profit/loss]])/SUM(Table1[profit/loss])</f>
        <v>6.2384248540869462E-6</v>
      </c>
    </row>
    <row r="7327" spans="1:25" x14ac:dyDescent="0.3">
      <c r="A7327" t="s">
        <v>33</v>
      </c>
      <c r="B7327" t="s">
        <v>82</v>
      </c>
      <c r="C7327">
        <v>1185732</v>
      </c>
      <c r="D7327" s="9">
        <v>44514</v>
      </c>
      <c r="E7327" s="8" t="str">
        <f>TEXT(Table1[[#This Row],[Invoice Date]],"dd-mm-yyyy")</f>
        <v>14-11-2021</v>
      </c>
      <c r="F7327" s="1" t="str">
        <f t="shared" si="456"/>
        <v>November</v>
      </c>
      <c r="G7327" s="1" t="str">
        <f t="shared" si="457"/>
        <v>2021</v>
      </c>
      <c r="H7327" s="1" t="str">
        <f t="shared" si="458"/>
        <v>Sunday</v>
      </c>
      <c r="I7327" s="1" t="str">
        <f t="shared" si="459"/>
        <v>14</v>
      </c>
      <c r="J7327" t="s">
        <v>14</v>
      </c>
      <c r="K7327" t="s">
        <v>120</v>
      </c>
      <c r="L7327" t="s">
        <v>121</v>
      </c>
      <c r="M7327" t="s">
        <v>19</v>
      </c>
      <c r="N7327">
        <v>52</v>
      </c>
      <c r="O7327">
        <v>86</v>
      </c>
      <c r="P7327">
        <v>4472</v>
      </c>
      <c r="Q7327">
        <v>2281</v>
      </c>
      <c r="R7327">
        <v>0.51</v>
      </c>
      <c r="S7327" t="s">
        <v>82</v>
      </c>
      <c r="T7327" t="str">
        <f>IF(Table1[[#This Row],[Units Sold]]&gt; 700,"High Units","low Units")</f>
        <v>low Units</v>
      </c>
      <c r="U7327">
        <f>SUM(Table1[[#This Row],[Operating Profit]])/SUM(Table1[Operating Profit])*100</f>
        <v>6.867686820546488E-4</v>
      </c>
      <c r="V7327">
        <f>SUM(Table1[[#This Row],[Price per Unit]]*Table1[[#This Row],[Units Sold]])</f>
        <v>4472</v>
      </c>
      <c r="W7327">
        <f>SUM(Table1[[#This Row],[Total Sales]]-Table1[[#This Row],[Operating Profit]])</f>
        <v>2191</v>
      </c>
      <c r="X7327">
        <f>SUM(Table1[[#This Row],[Total Sales]]-Table1[[#This Row],[Cost]])</f>
        <v>2281</v>
      </c>
      <c r="Y7327">
        <f>SUM(Table1[[#This Row],[profit/loss]])/SUM(Table1[profit/loss])</f>
        <v>6.8676868205464882E-6</v>
      </c>
    </row>
    <row r="7328" spans="1:25" x14ac:dyDescent="0.3">
      <c r="A7328" t="s">
        <v>33</v>
      </c>
      <c r="B7328" t="s">
        <v>82</v>
      </c>
      <c r="C7328">
        <v>1185732</v>
      </c>
      <c r="D7328" s="9">
        <v>44514</v>
      </c>
      <c r="E7328" s="8" t="str">
        <f>TEXT(Table1[[#This Row],[Invoice Date]],"dd-mm-yyyy")</f>
        <v>14-11-2021</v>
      </c>
      <c r="F7328" s="1" t="str">
        <f t="shared" si="456"/>
        <v>November</v>
      </c>
      <c r="G7328" s="1" t="str">
        <f t="shared" si="457"/>
        <v>2021</v>
      </c>
      <c r="H7328" s="1" t="str">
        <f t="shared" si="458"/>
        <v>Sunday</v>
      </c>
      <c r="I7328" s="1" t="str">
        <f t="shared" si="459"/>
        <v>14</v>
      </c>
      <c r="J7328" t="s">
        <v>14</v>
      </c>
      <c r="K7328" t="s">
        <v>120</v>
      </c>
      <c r="L7328" t="s">
        <v>121</v>
      </c>
      <c r="M7328" t="s">
        <v>20</v>
      </c>
      <c r="N7328">
        <v>51</v>
      </c>
      <c r="O7328">
        <v>84</v>
      </c>
      <c r="P7328">
        <v>4284</v>
      </c>
      <c r="Q7328">
        <v>2271</v>
      </c>
      <c r="R7328">
        <v>0.53</v>
      </c>
      <c r="S7328" t="s">
        <v>82</v>
      </c>
      <c r="T7328" t="str">
        <f>IF(Table1[[#This Row],[Units Sold]]&gt; 700,"High Units","low Units")</f>
        <v>low Units</v>
      </c>
      <c r="U7328">
        <f>SUM(Table1[[#This Row],[Operating Profit]])/SUM(Table1[Operating Profit])*100</f>
        <v>6.8375785924862235E-4</v>
      </c>
      <c r="V7328">
        <f>SUM(Table1[[#This Row],[Price per Unit]]*Table1[[#This Row],[Units Sold]])</f>
        <v>4284</v>
      </c>
      <c r="W7328">
        <f>SUM(Table1[[#This Row],[Total Sales]]-Table1[[#This Row],[Operating Profit]])</f>
        <v>2013</v>
      </c>
      <c r="X7328">
        <f>SUM(Table1[[#This Row],[Total Sales]]-Table1[[#This Row],[Cost]])</f>
        <v>2271</v>
      </c>
      <c r="Y7328">
        <f>SUM(Table1[[#This Row],[profit/loss]])/SUM(Table1[profit/loss])</f>
        <v>6.837578592486223E-6</v>
      </c>
    </row>
    <row r="7329" spans="1:25" x14ac:dyDescent="0.3">
      <c r="A7329" t="s">
        <v>33</v>
      </c>
      <c r="B7329" t="s">
        <v>82</v>
      </c>
      <c r="C7329">
        <v>1185732</v>
      </c>
      <c r="D7329" s="9">
        <v>44514</v>
      </c>
      <c r="E7329" s="8" t="str">
        <f>TEXT(Table1[[#This Row],[Invoice Date]],"dd-mm-yyyy")</f>
        <v>14-11-2021</v>
      </c>
      <c r="F7329" s="1" t="str">
        <f t="shared" si="456"/>
        <v>November</v>
      </c>
      <c r="G7329" s="1" t="str">
        <f t="shared" si="457"/>
        <v>2021</v>
      </c>
      <c r="H7329" s="1" t="str">
        <f t="shared" si="458"/>
        <v>Sunday</v>
      </c>
      <c r="I7329" s="1" t="str">
        <f t="shared" si="459"/>
        <v>14</v>
      </c>
      <c r="J7329" t="s">
        <v>14</v>
      </c>
      <c r="K7329" t="s">
        <v>120</v>
      </c>
      <c r="L7329" t="s">
        <v>121</v>
      </c>
      <c r="M7329" t="s">
        <v>21</v>
      </c>
      <c r="N7329">
        <v>60</v>
      </c>
      <c r="O7329">
        <v>72</v>
      </c>
      <c r="P7329">
        <v>4320</v>
      </c>
      <c r="Q7329">
        <v>1728</v>
      </c>
      <c r="R7329">
        <v>0.4</v>
      </c>
      <c r="S7329" t="s">
        <v>82</v>
      </c>
      <c r="T7329" t="str">
        <f>IF(Table1[[#This Row],[Units Sold]]&gt; 700,"High Units","low Units")</f>
        <v>low Units</v>
      </c>
      <c r="U7329">
        <f>SUM(Table1[[#This Row],[Operating Profit]])/SUM(Table1[Operating Profit])*100</f>
        <v>5.2027018088138233E-4</v>
      </c>
      <c r="V7329">
        <f>SUM(Table1[[#This Row],[Price per Unit]]*Table1[[#This Row],[Units Sold]])</f>
        <v>4320</v>
      </c>
      <c r="W7329">
        <f>SUM(Table1[[#This Row],[Total Sales]]-Table1[[#This Row],[Operating Profit]])</f>
        <v>2592</v>
      </c>
      <c r="X7329">
        <f>SUM(Table1[[#This Row],[Total Sales]]-Table1[[#This Row],[Cost]])</f>
        <v>1728</v>
      </c>
      <c r="Y7329">
        <f>SUM(Table1[[#This Row],[profit/loss]])/SUM(Table1[profit/loss])</f>
        <v>5.2027018088138233E-6</v>
      </c>
    </row>
    <row r="7330" spans="1:25" x14ac:dyDescent="0.3">
      <c r="A7330" t="s">
        <v>33</v>
      </c>
      <c r="B7330" t="s">
        <v>82</v>
      </c>
      <c r="C7330">
        <v>1185732</v>
      </c>
      <c r="D7330" s="9">
        <v>44514</v>
      </c>
      <c r="E7330" s="8" t="str">
        <f>TEXT(Table1[[#This Row],[Invoice Date]],"dd-mm-yyyy")</f>
        <v>14-11-2021</v>
      </c>
      <c r="F7330" s="1" t="str">
        <f t="shared" si="456"/>
        <v>November</v>
      </c>
      <c r="G7330" s="1" t="str">
        <f t="shared" si="457"/>
        <v>2021</v>
      </c>
      <c r="H7330" s="1" t="str">
        <f t="shared" si="458"/>
        <v>Sunday</v>
      </c>
      <c r="I7330" s="1" t="str">
        <f t="shared" si="459"/>
        <v>14</v>
      </c>
      <c r="J7330" t="s">
        <v>14</v>
      </c>
      <c r="K7330" t="s">
        <v>120</v>
      </c>
      <c r="L7330" t="s">
        <v>121</v>
      </c>
      <c r="M7330" t="s">
        <v>22</v>
      </c>
      <c r="N7330">
        <v>64</v>
      </c>
      <c r="O7330">
        <v>98</v>
      </c>
      <c r="P7330">
        <v>6272</v>
      </c>
      <c r="Q7330">
        <v>3450</v>
      </c>
      <c r="R7330">
        <v>0.55000000000000004</v>
      </c>
      <c r="S7330" t="s">
        <v>82</v>
      </c>
      <c r="T7330" t="str">
        <f>IF(Table1[[#This Row],[Units Sold]]&gt; 700,"High Units","low Units")</f>
        <v>low Units</v>
      </c>
      <c r="U7330">
        <f>SUM(Table1[[#This Row],[Operating Profit]])/SUM(Table1[Operating Profit])*100</f>
        <v>1.0387338680791487E-3</v>
      </c>
      <c r="V7330">
        <f>SUM(Table1[[#This Row],[Price per Unit]]*Table1[[#This Row],[Units Sold]])</f>
        <v>6272</v>
      </c>
      <c r="W7330">
        <f>SUM(Table1[[#This Row],[Total Sales]]-Table1[[#This Row],[Operating Profit]])</f>
        <v>2822</v>
      </c>
      <c r="X7330">
        <f>SUM(Table1[[#This Row],[Total Sales]]-Table1[[#This Row],[Cost]])</f>
        <v>3450</v>
      </c>
      <c r="Y7330">
        <f>SUM(Table1[[#This Row],[profit/loss]])/SUM(Table1[profit/loss])</f>
        <v>1.0387338680791488E-5</v>
      </c>
    </row>
    <row r="7331" spans="1:25" x14ac:dyDescent="0.3">
      <c r="A7331" t="s">
        <v>33</v>
      </c>
      <c r="B7331" t="s">
        <v>82</v>
      </c>
      <c r="C7331">
        <v>1185732</v>
      </c>
      <c r="D7331" s="9">
        <v>44543</v>
      </c>
      <c r="E7331" s="8" t="str">
        <f>TEXT(Table1[[#This Row],[Invoice Date]],"dd-mm-yyyy")</f>
        <v>13-12-2021</v>
      </c>
      <c r="F7331" s="1" t="str">
        <f t="shared" si="456"/>
        <v>December</v>
      </c>
      <c r="G7331" s="1" t="str">
        <f t="shared" si="457"/>
        <v>2021</v>
      </c>
      <c r="H7331" s="1" t="str">
        <f t="shared" si="458"/>
        <v>Monday</v>
      </c>
      <c r="I7331" s="1" t="str">
        <f t="shared" si="459"/>
        <v>13</v>
      </c>
      <c r="J7331" t="s">
        <v>14</v>
      </c>
      <c r="K7331" t="s">
        <v>120</v>
      </c>
      <c r="L7331" t="s">
        <v>121</v>
      </c>
      <c r="M7331" t="s">
        <v>16</v>
      </c>
      <c r="N7331">
        <v>62</v>
      </c>
      <c r="O7331">
        <v>168</v>
      </c>
      <c r="P7331">
        <v>10416</v>
      </c>
      <c r="Q7331">
        <v>4896</v>
      </c>
      <c r="R7331">
        <v>0.47</v>
      </c>
      <c r="S7331" t="s">
        <v>82</v>
      </c>
      <c r="T7331" t="str">
        <f>IF(Table1[[#This Row],[Units Sold]]&gt; 700,"High Units","low Units")</f>
        <v>low Units</v>
      </c>
      <c r="U7331">
        <f>SUM(Table1[[#This Row],[Operating Profit]])/SUM(Table1[Operating Profit])*100</f>
        <v>1.4740988458305834E-3</v>
      </c>
      <c r="V7331">
        <f>SUM(Table1[[#This Row],[Price per Unit]]*Table1[[#This Row],[Units Sold]])</f>
        <v>10416</v>
      </c>
      <c r="W7331">
        <f>SUM(Table1[[#This Row],[Total Sales]]-Table1[[#This Row],[Operating Profit]])</f>
        <v>5520</v>
      </c>
      <c r="X7331">
        <f>SUM(Table1[[#This Row],[Total Sales]]-Table1[[#This Row],[Cost]])</f>
        <v>4896</v>
      </c>
      <c r="Y7331">
        <f>SUM(Table1[[#This Row],[profit/loss]])/SUM(Table1[profit/loss])</f>
        <v>1.4740988458305833E-5</v>
      </c>
    </row>
    <row r="7332" spans="1:25" x14ac:dyDescent="0.3">
      <c r="A7332" t="s">
        <v>33</v>
      </c>
      <c r="B7332" t="s">
        <v>82</v>
      </c>
      <c r="C7332">
        <v>1185732</v>
      </c>
      <c r="D7332" s="9">
        <v>44543</v>
      </c>
      <c r="E7332" s="8" t="str">
        <f>TEXT(Table1[[#This Row],[Invoice Date]],"dd-mm-yyyy")</f>
        <v>13-12-2021</v>
      </c>
      <c r="F7332" s="1" t="str">
        <f t="shared" si="456"/>
        <v>December</v>
      </c>
      <c r="G7332" s="1" t="str">
        <f t="shared" si="457"/>
        <v>2021</v>
      </c>
      <c r="H7332" s="1" t="str">
        <f t="shared" si="458"/>
        <v>Monday</v>
      </c>
      <c r="I7332" s="1" t="str">
        <f t="shared" si="459"/>
        <v>13</v>
      </c>
      <c r="J7332" t="s">
        <v>14</v>
      </c>
      <c r="K7332" t="s">
        <v>120</v>
      </c>
      <c r="L7332" t="s">
        <v>121</v>
      </c>
      <c r="M7332" t="s">
        <v>18</v>
      </c>
      <c r="N7332">
        <v>50</v>
      </c>
      <c r="O7332">
        <v>100</v>
      </c>
      <c r="P7332">
        <v>5000</v>
      </c>
      <c r="Q7332">
        <v>2400</v>
      </c>
      <c r="R7332">
        <v>0.48</v>
      </c>
      <c r="S7332" t="s">
        <v>82</v>
      </c>
      <c r="T7332" t="str">
        <f>IF(Table1[[#This Row],[Units Sold]]&gt; 700,"High Units","low Units")</f>
        <v>low Units</v>
      </c>
      <c r="U7332">
        <f>SUM(Table1[[#This Row],[Operating Profit]])/SUM(Table1[Operating Profit])*100</f>
        <v>7.2259747344636442E-4</v>
      </c>
      <c r="V7332">
        <f>SUM(Table1[[#This Row],[Price per Unit]]*Table1[[#This Row],[Units Sold]])</f>
        <v>5000</v>
      </c>
      <c r="W7332">
        <f>SUM(Table1[[#This Row],[Total Sales]]-Table1[[#This Row],[Operating Profit]])</f>
        <v>2600</v>
      </c>
      <c r="X7332">
        <f>SUM(Table1[[#This Row],[Total Sales]]-Table1[[#This Row],[Cost]])</f>
        <v>2400</v>
      </c>
      <c r="Y7332">
        <f>SUM(Table1[[#This Row],[profit/loss]])/SUM(Table1[profit/loss])</f>
        <v>7.2259747344636438E-6</v>
      </c>
    </row>
    <row r="7333" spans="1:25" x14ac:dyDescent="0.3">
      <c r="A7333" t="s">
        <v>33</v>
      </c>
      <c r="B7333" t="s">
        <v>82</v>
      </c>
      <c r="C7333">
        <v>1185732</v>
      </c>
      <c r="D7333" s="9">
        <v>44543</v>
      </c>
      <c r="E7333" s="8" t="str">
        <f>TEXT(Table1[[#This Row],[Invoice Date]],"dd-mm-yyyy")</f>
        <v>13-12-2021</v>
      </c>
      <c r="F7333" s="1" t="str">
        <f t="shared" si="456"/>
        <v>December</v>
      </c>
      <c r="G7333" s="1" t="str">
        <f t="shared" si="457"/>
        <v>2021</v>
      </c>
      <c r="H7333" s="1" t="str">
        <f t="shared" si="458"/>
        <v>Monday</v>
      </c>
      <c r="I7333" s="1" t="str">
        <f t="shared" si="459"/>
        <v>13</v>
      </c>
      <c r="J7333" t="s">
        <v>14</v>
      </c>
      <c r="K7333" t="s">
        <v>120</v>
      </c>
      <c r="L7333" t="s">
        <v>121</v>
      </c>
      <c r="M7333" t="s">
        <v>19</v>
      </c>
      <c r="N7333">
        <v>50</v>
      </c>
      <c r="O7333">
        <v>109</v>
      </c>
      <c r="P7333">
        <v>5450</v>
      </c>
      <c r="Q7333">
        <v>2943</v>
      </c>
      <c r="R7333">
        <v>0.54</v>
      </c>
      <c r="S7333" t="s">
        <v>82</v>
      </c>
      <c r="T7333" t="str">
        <f>IF(Table1[[#This Row],[Units Sold]]&gt; 700,"High Units","low Units")</f>
        <v>low Units</v>
      </c>
      <c r="U7333">
        <f>SUM(Table1[[#This Row],[Operating Profit]])/SUM(Table1[Operating Profit])*100</f>
        <v>8.8608515181360433E-4</v>
      </c>
      <c r="V7333">
        <f>SUM(Table1[[#This Row],[Price per Unit]]*Table1[[#This Row],[Units Sold]])</f>
        <v>5450</v>
      </c>
      <c r="W7333">
        <f>SUM(Table1[[#This Row],[Total Sales]]-Table1[[#This Row],[Operating Profit]])</f>
        <v>2507</v>
      </c>
      <c r="X7333">
        <f>SUM(Table1[[#This Row],[Total Sales]]-Table1[[#This Row],[Cost]])</f>
        <v>2943</v>
      </c>
      <c r="Y7333">
        <f>SUM(Table1[[#This Row],[profit/loss]])/SUM(Table1[profit/loss])</f>
        <v>8.8608515181360435E-6</v>
      </c>
    </row>
    <row r="7334" spans="1:25" x14ac:dyDescent="0.3">
      <c r="A7334" t="s">
        <v>33</v>
      </c>
      <c r="B7334" t="s">
        <v>82</v>
      </c>
      <c r="C7334">
        <v>1185732</v>
      </c>
      <c r="D7334" s="9">
        <v>44543</v>
      </c>
      <c r="E7334" s="8" t="str">
        <f>TEXT(Table1[[#This Row],[Invoice Date]],"dd-mm-yyyy")</f>
        <v>13-12-2021</v>
      </c>
      <c r="F7334" s="1" t="str">
        <f t="shared" si="456"/>
        <v>December</v>
      </c>
      <c r="G7334" s="1" t="str">
        <f t="shared" si="457"/>
        <v>2021</v>
      </c>
      <c r="H7334" s="1" t="str">
        <f t="shared" si="458"/>
        <v>Monday</v>
      </c>
      <c r="I7334" s="1" t="str">
        <f t="shared" si="459"/>
        <v>13</v>
      </c>
      <c r="J7334" t="s">
        <v>14</v>
      </c>
      <c r="K7334" t="s">
        <v>120</v>
      </c>
      <c r="L7334" t="s">
        <v>121</v>
      </c>
      <c r="M7334" t="s">
        <v>20</v>
      </c>
      <c r="N7334">
        <v>53</v>
      </c>
      <c r="O7334">
        <v>98</v>
      </c>
      <c r="P7334">
        <v>5194</v>
      </c>
      <c r="Q7334">
        <v>2805</v>
      </c>
      <c r="R7334">
        <v>0.54</v>
      </c>
      <c r="S7334" t="s">
        <v>82</v>
      </c>
      <c r="T7334" t="str">
        <f>IF(Table1[[#This Row],[Units Sold]]&gt; 700,"High Units","low Units")</f>
        <v>low Units</v>
      </c>
      <c r="U7334">
        <f>SUM(Table1[[#This Row],[Operating Profit]])/SUM(Table1[Operating Profit])*100</f>
        <v>8.4453579709043835E-4</v>
      </c>
      <c r="V7334">
        <f>SUM(Table1[[#This Row],[Price per Unit]]*Table1[[#This Row],[Units Sold]])</f>
        <v>5194</v>
      </c>
      <c r="W7334">
        <f>SUM(Table1[[#This Row],[Total Sales]]-Table1[[#This Row],[Operating Profit]])</f>
        <v>2389</v>
      </c>
      <c r="X7334">
        <f>SUM(Table1[[#This Row],[Total Sales]]-Table1[[#This Row],[Cost]])</f>
        <v>2805</v>
      </c>
      <c r="Y7334">
        <f>SUM(Table1[[#This Row],[profit/loss]])/SUM(Table1[profit/loss])</f>
        <v>8.4453579709043833E-6</v>
      </c>
    </row>
    <row r="7335" spans="1:25" x14ac:dyDescent="0.3">
      <c r="A7335" t="s">
        <v>33</v>
      </c>
      <c r="B7335" t="s">
        <v>82</v>
      </c>
      <c r="C7335">
        <v>1185732</v>
      </c>
      <c r="D7335" s="9">
        <v>44543</v>
      </c>
      <c r="E7335" s="8" t="str">
        <f>TEXT(Table1[[#This Row],[Invoice Date]],"dd-mm-yyyy")</f>
        <v>13-12-2021</v>
      </c>
      <c r="F7335" s="1" t="str">
        <f t="shared" si="456"/>
        <v>December</v>
      </c>
      <c r="G7335" s="1" t="str">
        <f t="shared" si="457"/>
        <v>2021</v>
      </c>
      <c r="H7335" s="1" t="str">
        <f t="shared" si="458"/>
        <v>Monday</v>
      </c>
      <c r="I7335" s="1" t="str">
        <f t="shared" si="459"/>
        <v>13</v>
      </c>
      <c r="J7335" t="s">
        <v>14</v>
      </c>
      <c r="K7335" t="s">
        <v>120</v>
      </c>
      <c r="L7335" t="s">
        <v>121</v>
      </c>
      <c r="M7335" t="s">
        <v>21</v>
      </c>
      <c r="N7335">
        <v>61</v>
      </c>
      <c r="O7335">
        <v>91</v>
      </c>
      <c r="P7335">
        <v>5551</v>
      </c>
      <c r="Q7335">
        <v>2220</v>
      </c>
      <c r="R7335">
        <v>0.4</v>
      </c>
      <c r="S7335" t="s">
        <v>82</v>
      </c>
      <c r="T7335" t="str">
        <f>IF(Table1[[#This Row],[Units Sold]]&gt; 700,"High Units","low Units")</f>
        <v>low Units</v>
      </c>
      <c r="U7335">
        <f>SUM(Table1[[#This Row],[Operating Profit]])/SUM(Table1[Operating Profit])*100</f>
        <v>6.6840266293788711E-4</v>
      </c>
      <c r="V7335">
        <f>SUM(Table1[[#This Row],[Price per Unit]]*Table1[[#This Row],[Units Sold]])</f>
        <v>5551</v>
      </c>
      <c r="W7335">
        <f>SUM(Table1[[#This Row],[Total Sales]]-Table1[[#This Row],[Operating Profit]])</f>
        <v>3331</v>
      </c>
      <c r="X7335">
        <f>SUM(Table1[[#This Row],[Total Sales]]-Table1[[#This Row],[Cost]])</f>
        <v>2220</v>
      </c>
      <c r="Y7335">
        <f>SUM(Table1[[#This Row],[profit/loss]])/SUM(Table1[profit/loss])</f>
        <v>6.6840266293788709E-6</v>
      </c>
    </row>
    <row r="7336" spans="1:25" x14ac:dyDescent="0.3">
      <c r="A7336" t="s">
        <v>33</v>
      </c>
      <c r="B7336" t="s">
        <v>82</v>
      </c>
      <c r="C7336">
        <v>1185732</v>
      </c>
      <c r="D7336" s="9">
        <v>44543</v>
      </c>
      <c r="E7336" s="8" t="str">
        <f>TEXT(Table1[[#This Row],[Invoice Date]],"dd-mm-yyyy")</f>
        <v>13-12-2021</v>
      </c>
      <c r="F7336" s="1" t="str">
        <f t="shared" si="456"/>
        <v>December</v>
      </c>
      <c r="G7336" s="1" t="str">
        <f t="shared" si="457"/>
        <v>2021</v>
      </c>
      <c r="H7336" s="1" t="str">
        <f t="shared" si="458"/>
        <v>Monday</v>
      </c>
      <c r="I7336" s="1" t="str">
        <f t="shared" si="459"/>
        <v>13</v>
      </c>
      <c r="J7336" t="s">
        <v>14</v>
      </c>
      <c r="K7336" t="s">
        <v>120</v>
      </c>
      <c r="L7336" t="s">
        <v>121</v>
      </c>
      <c r="M7336" t="s">
        <v>22</v>
      </c>
      <c r="N7336">
        <v>65</v>
      </c>
      <c r="O7336">
        <v>123</v>
      </c>
      <c r="P7336">
        <v>7995</v>
      </c>
      <c r="Q7336">
        <v>3998</v>
      </c>
      <c r="R7336">
        <v>0.5</v>
      </c>
      <c r="S7336" t="s">
        <v>82</v>
      </c>
      <c r="T7336" t="str">
        <f>IF(Table1[[#This Row],[Units Sold]]&gt; 700,"High Units","low Units")</f>
        <v>low Units</v>
      </c>
      <c r="U7336">
        <f>SUM(Table1[[#This Row],[Operating Profit]])/SUM(Table1[Operating Profit])*100</f>
        <v>1.203726957849402E-3</v>
      </c>
      <c r="V7336">
        <f>SUM(Table1[[#This Row],[Price per Unit]]*Table1[[#This Row],[Units Sold]])</f>
        <v>7995</v>
      </c>
      <c r="W7336">
        <f>SUM(Table1[[#This Row],[Total Sales]]-Table1[[#This Row],[Operating Profit]])</f>
        <v>3997</v>
      </c>
      <c r="X7336">
        <f>SUM(Table1[[#This Row],[Total Sales]]-Table1[[#This Row],[Cost]])</f>
        <v>3998</v>
      </c>
      <c r="Y7336">
        <f>SUM(Table1[[#This Row],[profit/loss]])/SUM(Table1[profit/loss])</f>
        <v>1.203726957849402E-5</v>
      </c>
    </row>
    <row r="7337" spans="1:25" x14ac:dyDescent="0.3">
      <c r="A7337" t="s">
        <v>33</v>
      </c>
      <c r="B7337" t="s">
        <v>82</v>
      </c>
      <c r="C7337">
        <v>1185732</v>
      </c>
      <c r="D7337" s="9">
        <v>44206</v>
      </c>
      <c r="E7337" s="8" t="str">
        <f>TEXT(Table1[[#This Row],[Invoice Date]],"dd-mm-yyyy")</f>
        <v>10-01-2021</v>
      </c>
      <c r="F7337" s="1" t="str">
        <f t="shared" si="456"/>
        <v>January</v>
      </c>
      <c r="G7337" s="1" t="str">
        <f t="shared" si="457"/>
        <v>2021</v>
      </c>
      <c r="H7337" s="1" t="str">
        <f t="shared" si="458"/>
        <v>Sunday</v>
      </c>
      <c r="I7337" s="1" t="str">
        <f t="shared" si="459"/>
        <v>10</v>
      </c>
      <c r="J7337" t="s">
        <v>14</v>
      </c>
      <c r="K7337" t="s">
        <v>120</v>
      </c>
      <c r="L7337" t="s">
        <v>121</v>
      </c>
      <c r="M7337" t="s">
        <v>16</v>
      </c>
      <c r="N7337">
        <v>32</v>
      </c>
      <c r="O7337">
        <v>138</v>
      </c>
      <c r="P7337">
        <v>4416</v>
      </c>
      <c r="Q7337">
        <v>2208</v>
      </c>
      <c r="R7337">
        <v>0.5</v>
      </c>
      <c r="S7337" t="s">
        <v>82</v>
      </c>
      <c r="T7337" t="str">
        <f>IF(Table1[[#This Row],[Units Sold]]&gt; 700,"High Units","low Units")</f>
        <v>low Units</v>
      </c>
      <c r="U7337">
        <f>SUM(Table1[[#This Row],[Operating Profit]])/SUM(Table1[Operating Profit])*100</f>
        <v>6.6478967557065524E-4</v>
      </c>
      <c r="V7337">
        <f>SUM(Table1[[#This Row],[Price per Unit]]*Table1[[#This Row],[Units Sold]])</f>
        <v>4416</v>
      </c>
      <c r="W7337">
        <f>SUM(Table1[[#This Row],[Total Sales]]-Table1[[#This Row],[Operating Profit]])</f>
        <v>2208</v>
      </c>
      <c r="X7337">
        <f>SUM(Table1[[#This Row],[Total Sales]]-Table1[[#This Row],[Cost]])</f>
        <v>2208</v>
      </c>
      <c r="Y7337">
        <f>SUM(Table1[[#This Row],[profit/loss]])/SUM(Table1[profit/loss])</f>
        <v>6.6478967557065522E-6</v>
      </c>
    </row>
    <row r="7338" spans="1:25" x14ac:dyDescent="0.3">
      <c r="A7338" t="s">
        <v>33</v>
      </c>
      <c r="B7338" t="s">
        <v>82</v>
      </c>
      <c r="C7338">
        <v>1185732</v>
      </c>
      <c r="D7338" s="9">
        <v>44206</v>
      </c>
      <c r="E7338" s="8" t="str">
        <f>TEXT(Table1[[#This Row],[Invoice Date]],"dd-mm-yyyy")</f>
        <v>10-01-2021</v>
      </c>
      <c r="F7338" s="1" t="str">
        <f t="shared" si="456"/>
        <v>January</v>
      </c>
      <c r="G7338" s="1" t="str">
        <f t="shared" si="457"/>
        <v>2021</v>
      </c>
      <c r="H7338" s="1" t="str">
        <f t="shared" si="458"/>
        <v>Sunday</v>
      </c>
      <c r="I7338" s="1" t="str">
        <f t="shared" si="459"/>
        <v>10</v>
      </c>
      <c r="J7338" t="s">
        <v>14</v>
      </c>
      <c r="K7338" t="s">
        <v>120</v>
      </c>
      <c r="L7338" t="s">
        <v>121</v>
      </c>
      <c r="M7338" t="s">
        <v>18</v>
      </c>
      <c r="N7338">
        <v>33</v>
      </c>
      <c r="O7338">
        <v>77</v>
      </c>
      <c r="P7338">
        <v>2541</v>
      </c>
      <c r="Q7338">
        <v>1194</v>
      </c>
      <c r="R7338">
        <v>0.47</v>
      </c>
      <c r="S7338" t="s">
        <v>82</v>
      </c>
      <c r="T7338" t="str">
        <f>IF(Table1[[#This Row],[Units Sold]]&gt; 700,"High Units","low Units")</f>
        <v>low Units</v>
      </c>
      <c r="U7338">
        <f>SUM(Table1[[#This Row],[Operating Profit]])/SUM(Table1[Operating Profit])*100</f>
        <v>3.5949224303956628E-4</v>
      </c>
      <c r="V7338">
        <f>SUM(Table1[[#This Row],[Price per Unit]]*Table1[[#This Row],[Units Sold]])</f>
        <v>2541</v>
      </c>
      <c r="W7338">
        <f>SUM(Table1[[#This Row],[Total Sales]]-Table1[[#This Row],[Operating Profit]])</f>
        <v>1347</v>
      </c>
      <c r="X7338">
        <f>SUM(Table1[[#This Row],[Total Sales]]-Table1[[#This Row],[Cost]])</f>
        <v>1194</v>
      </c>
      <c r="Y7338">
        <f>SUM(Table1[[#This Row],[profit/loss]])/SUM(Table1[profit/loss])</f>
        <v>3.594922430395663E-6</v>
      </c>
    </row>
    <row r="7339" spans="1:25" x14ac:dyDescent="0.3">
      <c r="A7339" t="s">
        <v>33</v>
      </c>
      <c r="B7339" t="s">
        <v>82</v>
      </c>
      <c r="C7339">
        <v>1185732</v>
      </c>
      <c r="D7339" s="9">
        <v>44206</v>
      </c>
      <c r="E7339" s="8" t="str">
        <f>TEXT(Table1[[#This Row],[Invoice Date]],"dd-mm-yyyy")</f>
        <v>10-01-2021</v>
      </c>
      <c r="F7339" s="1" t="str">
        <f t="shared" si="456"/>
        <v>January</v>
      </c>
      <c r="G7339" s="1" t="str">
        <f t="shared" si="457"/>
        <v>2021</v>
      </c>
      <c r="H7339" s="1" t="str">
        <f t="shared" si="458"/>
        <v>Sunday</v>
      </c>
      <c r="I7339" s="1" t="str">
        <f t="shared" si="459"/>
        <v>10</v>
      </c>
      <c r="J7339" t="s">
        <v>14</v>
      </c>
      <c r="K7339" t="s">
        <v>120</v>
      </c>
      <c r="L7339" t="s">
        <v>121</v>
      </c>
      <c r="M7339" t="s">
        <v>19</v>
      </c>
      <c r="N7339">
        <v>24</v>
      </c>
      <c r="O7339">
        <v>72</v>
      </c>
      <c r="P7339">
        <v>1728</v>
      </c>
      <c r="Q7339">
        <v>881</v>
      </c>
      <c r="R7339">
        <v>0.51</v>
      </c>
      <c r="S7339" t="s">
        <v>82</v>
      </c>
      <c r="T7339" t="str">
        <f>IF(Table1[[#This Row],[Units Sold]]&gt; 700,"High Units","low Units")</f>
        <v>low Units</v>
      </c>
      <c r="U7339">
        <f>SUM(Table1[[#This Row],[Operating Profit]])/SUM(Table1[Operating Profit])*100</f>
        <v>2.6525348921093626E-4</v>
      </c>
      <c r="V7339">
        <f>SUM(Table1[[#This Row],[Price per Unit]]*Table1[[#This Row],[Units Sold]])</f>
        <v>1728</v>
      </c>
      <c r="W7339">
        <f>SUM(Table1[[#This Row],[Total Sales]]-Table1[[#This Row],[Operating Profit]])</f>
        <v>847</v>
      </c>
      <c r="X7339">
        <f>SUM(Table1[[#This Row],[Total Sales]]-Table1[[#This Row],[Cost]])</f>
        <v>881</v>
      </c>
      <c r="Y7339">
        <f>SUM(Table1[[#This Row],[profit/loss]])/SUM(Table1[profit/loss])</f>
        <v>2.6525348921093625E-6</v>
      </c>
    </row>
    <row r="7340" spans="1:25" x14ac:dyDescent="0.3">
      <c r="A7340" t="s">
        <v>33</v>
      </c>
      <c r="B7340" t="s">
        <v>82</v>
      </c>
      <c r="C7340">
        <v>1185732</v>
      </c>
      <c r="D7340" s="9">
        <v>44206</v>
      </c>
      <c r="E7340" s="8" t="str">
        <f>TEXT(Table1[[#This Row],[Invoice Date]],"dd-mm-yyyy")</f>
        <v>10-01-2021</v>
      </c>
      <c r="F7340" s="1" t="str">
        <f t="shared" si="456"/>
        <v>January</v>
      </c>
      <c r="G7340" s="1" t="str">
        <f t="shared" si="457"/>
        <v>2021</v>
      </c>
      <c r="H7340" s="1" t="str">
        <f t="shared" si="458"/>
        <v>Sunday</v>
      </c>
      <c r="I7340" s="1" t="str">
        <f t="shared" si="459"/>
        <v>10</v>
      </c>
      <c r="J7340" t="s">
        <v>14</v>
      </c>
      <c r="K7340" t="s">
        <v>120</v>
      </c>
      <c r="L7340" t="s">
        <v>121</v>
      </c>
      <c r="M7340" t="s">
        <v>20</v>
      </c>
      <c r="N7340">
        <v>27</v>
      </c>
      <c r="O7340">
        <v>38</v>
      </c>
      <c r="P7340">
        <v>1026</v>
      </c>
      <c r="Q7340">
        <v>513</v>
      </c>
      <c r="R7340">
        <v>0.5</v>
      </c>
      <c r="S7340" t="s">
        <v>82</v>
      </c>
      <c r="T7340" t="str">
        <f>IF(Table1[[#This Row],[Units Sold]]&gt; 700,"High Units","low Units")</f>
        <v>low Units</v>
      </c>
      <c r="U7340">
        <f>SUM(Table1[[#This Row],[Operating Profit]])/SUM(Table1[Operating Profit])*100</f>
        <v>1.5445520994916039E-4</v>
      </c>
      <c r="V7340">
        <f>SUM(Table1[[#This Row],[Price per Unit]]*Table1[[#This Row],[Units Sold]])</f>
        <v>1026</v>
      </c>
      <c r="W7340">
        <f>SUM(Table1[[#This Row],[Total Sales]]-Table1[[#This Row],[Operating Profit]])</f>
        <v>513</v>
      </c>
      <c r="X7340">
        <f>SUM(Table1[[#This Row],[Total Sales]]-Table1[[#This Row],[Cost]])</f>
        <v>513</v>
      </c>
      <c r="Y7340">
        <f>SUM(Table1[[#This Row],[profit/loss]])/SUM(Table1[profit/loss])</f>
        <v>1.5445520994916039E-6</v>
      </c>
    </row>
    <row r="7341" spans="1:25" x14ac:dyDescent="0.3">
      <c r="A7341" t="s">
        <v>33</v>
      </c>
      <c r="B7341" t="s">
        <v>82</v>
      </c>
      <c r="C7341">
        <v>1185732</v>
      </c>
      <c r="D7341" s="9">
        <v>44206</v>
      </c>
      <c r="E7341" s="8" t="str">
        <f>TEXT(Table1[[#This Row],[Invoice Date]],"dd-mm-yyyy")</f>
        <v>10-01-2021</v>
      </c>
      <c r="F7341" s="1" t="str">
        <f t="shared" si="456"/>
        <v>January</v>
      </c>
      <c r="G7341" s="1" t="str">
        <f t="shared" si="457"/>
        <v>2021</v>
      </c>
      <c r="H7341" s="1" t="str">
        <f t="shared" si="458"/>
        <v>Sunday</v>
      </c>
      <c r="I7341" s="1" t="str">
        <f t="shared" si="459"/>
        <v>10</v>
      </c>
      <c r="J7341" t="s">
        <v>14</v>
      </c>
      <c r="K7341" t="s">
        <v>120</v>
      </c>
      <c r="L7341" t="s">
        <v>121</v>
      </c>
      <c r="M7341" t="s">
        <v>21</v>
      </c>
      <c r="N7341">
        <v>41</v>
      </c>
      <c r="O7341">
        <v>47</v>
      </c>
      <c r="P7341">
        <v>1927</v>
      </c>
      <c r="Q7341">
        <v>771</v>
      </c>
      <c r="R7341">
        <v>0.4</v>
      </c>
      <c r="S7341" t="s">
        <v>82</v>
      </c>
      <c r="T7341" t="str">
        <f>IF(Table1[[#This Row],[Units Sold]]&gt; 700,"High Units","low Units")</f>
        <v>low Units</v>
      </c>
      <c r="U7341">
        <f>SUM(Table1[[#This Row],[Operating Profit]])/SUM(Table1[Operating Profit])*100</f>
        <v>2.3213443834464454E-4</v>
      </c>
      <c r="V7341">
        <f>SUM(Table1[[#This Row],[Price per Unit]]*Table1[[#This Row],[Units Sold]])</f>
        <v>1927</v>
      </c>
      <c r="W7341">
        <f>SUM(Table1[[#This Row],[Total Sales]]-Table1[[#This Row],[Operating Profit]])</f>
        <v>1156</v>
      </c>
      <c r="X7341">
        <f>SUM(Table1[[#This Row],[Total Sales]]-Table1[[#This Row],[Cost]])</f>
        <v>771</v>
      </c>
      <c r="Y7341">
        <f>SUM(Table1[[#This Row],[profit/loss]])/SUM(Table1[profit/loss])</f>
        <v>2.3213443834464455E-6</v>
      </c>
    </row>
    <row r="7342" spans="1:25" x14ac:dyDescent="0.3">
      <c r="A7342" t="s">
        <v>33</v>
      </c>
      <c r="B7342" t="s">
        <v>82</v>
      </c>
      <c r="C7342">
        <v>1185732</v>
      </c>
      <c r="D7342" s="9">
        <v>44206</v>
      </c>
      <c r="E7342" s="8" t="str">
        <f>TEXT(Table1[[#This Row],[Invoice Date]],"dd-mm-yyyy")</f>
        <v>10-01-2021</v>
      </c>
      <c r="F7342" s="1" t="str">
        <f t="shared" si="456"/>
        <v>January</v>
      </c>
      <c r="G7342" s="1" t="str">
        <f t="shared" si="457"/>
        <v>2021</v>
      </c>
      <c r="H7342" s="1" t="str">
        <f t="shared" si="458"/>
        <v>Sunday</v>
      </c>
      <c r="I7342" s="1" t="str">
        <f t="shared" si="459"/>
        <v>10</v>
      </c>
      <c r="J7342" t="s">
        <v>14</v>
      </c>
      <c r="K7342" t="s">
        <v>120</v>
      </c>
      <c r="L7342" t="s">
        <v>121</v>
      </c>
      <c r="M7342" t="s">
        <v>22</v>
      </c>
      <c r="N7342">
        <v>33</v>
      </c>
      <c r="O7342">
        <v>69</v>
      </c>
      <c r="P7342">
        <v>2277</v>
      </c>
      <c r="Q7342">
        <v>1252</v>
      </c>
      <c r="R7342">
        <v>0.55000000000000004</v>
      </c>
      <c r="S7342" t="s">
        <v>82</v>
      </c>
      <c r="T7342" t="str">
        <f>IF(Table1[[#This Row],[Units Sold]]&gt; 700,"High Units","low Units")</f>
        <v>low Units</v>
      </c>
      <c r="U7342">
        <f>SUM(Table1[[#This Row],[Operating Profit]])/SUM(Table1[Operating Profit])*100</f>
        <v>3.769550153145201E-4</v>
      </c>
      <c r="V7342">
        <f>SUM(Table1[[#This Row],[Price per Unit]]*Table1[[#This Row],[Units Sold]])</f>
        <v>2277</v>
      </c>
      <c r="W7342">
        <f>SUM(Table1[[#This Row],[Total Sales]]-Table1[[#This Row],[Operating Profit]])</f>
        <v>1025</v>
      </c>
      <c r="X7342">
        <f>SUM(Table1[[#This Row],[Total Sales]]-Table1[[#This Row],[Cost]])</f>
        <v>1252</v>
      </c>
      <c r="Y7342">
        <f>SUM(Table1[[#This Row],[profit/loss]])/SUM(Table1[profit/loss])</f>
        <v>3.7695501531452011E-6</v>
      </c>
    </row>
    <row r="7343" spans="1:25" x14ac:dyDescent="0.3">
      <c r="A7343" t="s">
        <v>33</v>
      </c>
      <c r="B7343" t="s">
        <v>82</v>
      </c>
      <c r="C7343">
        <v>1185732</v>
      </c>
      <c r="D7343" s="9">
        <v>44235</v>
      </c>
      <c r="E7343" s="8" t="str">
        <f>TEXT(Table1[[#This Row],[Invoice Date]],"dd-mm-yyyy")</f>
        <v>08-02-2021</v>
      </c>
      <c r="F7343" s="1" t="str">
        <f t="shared" si="456"/>
        <v>February</v>
      </c>
      <c r="G7343" s="1" t="str">
        <f t="shared" si="457"/>
        <v>2021</v>
      </c>
      <c r="H7343" s="1" t="str">
        <f t="shared" si="458"/>
        <v>Monday</v>
      </c>
      <c r="I7343" s="1" t="str">
        <f t="shared" si="459"/>
        <v>08</v>
      </c>
      <c r="J7343" t="s">
        <v>14</v>
      </c>
      <c r="K7343" t="s">
        <v>120</v>
      </c>
      <c r="L7343" t="s">
        <v>121</v>
      </c>
      <c r="M7343" t="s">
        <v>16</v>
      </c>
      <c r="N7343">
        <v>34</v>
      </c>
      <c r="O7343">
        <v>147</v>
      </c>
      <c r="P7343">
        <v>4998</v>
      </c>
      <c r="Q7343">
        <v>2399</v>
      </c>
      <c r="R7343">
        <v>0.48</v>
      </c>
      <c r="S7343" t="s">
        <v>82</v>
      </c>
      <c r="T7343" t="str">
        <f>IF(Table1[[#This Row],[Units Sold]]&gt; 700,"High Units","low Units")</f>
        <v>low Units</v>
      </c>
      <c r="U7343">
        <f>SUM(Table1[[#This Row],[Operating Profit]])/SUM(Table1[Operating Profit])*100</f>
        <v>7.2229639116576166E-4</v>
      </c>
      <c r="V7343">
        <f>SUM(Table1[[#This Row],[Price per Unit]]*Table1[[#This Row],[Units Sold]])</f>
        <v>4998</v>
      </c>
      <c r="W7343">
        <f>SUM(Table1[[#This Row],[Total Sales]]-Table1[[#This Row],[Operating Profit]])</f>
        <v>2599</v>
      </c>
      <c r="X7343">
        <f>SUM(Table1[[#This Row],[Total Sales]]-Table1[[#This Row],[Cost]])</f>
        <v>2399</v>
      </c>
      <c r="Y7343">
        <f>SUM(Table1[[#This Row],[profit/loss]])/SUM(Table1[profit/loss])</f>
        <v>7.2229639116576171E-6</v>
      </c>
    </row>
    <row r="7344" spans="1:25" x14ac:dyDescent="0.3">
      <c r="A7344" t="s">
        <v>33</v>
      </c>
      <c r="B7344" t="s">
        <v>82</v>
      </c>
      <c r="C7344">
        <v>1185732</v>
      </c>
      <c r="D7344" s="9">
        <v>44235</v>
      </c>
      <c r="E7344" s="8" t="str">
        <f>TEXT(Table1[[#This Row],[Invoice Date]],"dd-mm-yyyy")</f>
        <v>08-02-2021</v>
      </c>
      <c r="F7344" s="1" t="str">
        <f t="shared" si="456"/>
        <v>February</v>
      </c>
      <c r="G7344" s="1" t="str">
        <f t="shared" si="457"/>
        <v>2021</v>
      </c>
      <c r="H7344" s="1" t="str">
        <f t="shared" si="458"/>
        <v>Monday</v>
      </c>
      <c r="I7344" s="1" t="str">
        <f t="shared" si="459"/>
        <v>08</v>
      </c>
      <c r="J7344" t="s">
        <v>14</v>
      </c>
      <c r="K7344" t="s">
        <v>120</v>
      </c>
      <c r="L7344" t="s">
        <v>121</v>
      </c>
      <c r="M7344" t="s">
        <v>18</v>
      </c>
      <c r="N7344">
        <v>32</v>
      </c>
      <c r="O7344">
        <v>53</v>
      </c>
      <c r="P7344">
        <v>1696</v>
      </c>
      <c r="Q7344">
        <v>848</v>
      </c>
      <c r="R7344">
        <v>0.5</v>
      </c>
      <c r="S7344" t="s">
        <v>82</v>
      </c>
      <c r="T7344" t="str">
        <f>IF(Table1[[#This Row],[Units Sold]]&gt; 700,"High Units","low Units")</f>
        <v>low Units</v>
      </c>
      <c r="U7344">
        <f>SUM(Table1[[#This Row],[Operating Profit]])/SUM(Table1[Operating Profit])*100</f>
        <v>2.5531777395104873E-4</v>
      </c>
      <c r="V7344">
        <f>SUM(Table1[[#This Row],[Price per Unit]]*Table1[[#This Row],[Units Sold]])</f>
        <v>1696</v>
      </c>
      <c r="W7344">
        <f>SUM(Table1[[#This Row],[Total Sales]]-Table1[[#This Row],[Operating Profit]])</f>
        <v>848</v>
      </c>
      <c r="X7344">
        <f>SUM(Table1[[#This Row],[Total Sales]]-Table1[[#This Row],[Cost]])</f>
        <v>848</v>
      </c>
      <c r="Y7344">
        <f>SUM(Table1[[#This Row],[profit/loss]])/SUM(Table1[profit/loss])</f>
        <v>2.5531777395104875E-6</v>
      </c>
    </row>
    <row r="7345" spans="1:25" x14ac:dyDescent="0.3">
      <c r="A7345" t="s">
        <v>33</v>
      </c>
      <c r="B7345" t="s">
        <v>82</v>
      </c>
      <c r="C7345">
        <v>1185732</v>
      </c>
      <c r="D7345" s="9">
        <v>44235</v>
      </c>
      <c r="E7345" s="8" t="str">
        <f>TEXT(Table1[[#This Row],[Invoice Date]],"dd-mm-yyyy")</f>
        <v>08-02-2021</v>
      </c>
      <c r="F7345" s="1" t="str">
        <f t="shared" si="456"/>
        <v>February</v>
      </c>
      <c r="G7345" s="1" t="str">
        <f t="shared" si="457"/>
        <v>2021</v>
      </c>
      <c r="H7345" s="1" t="str">
        <f t="shared" si="458"/>
        <v>Monday</v>
      </c>
      <c r="I7345" s="1" t="str">
        <f t="shared" si="459"/>
        <v>08</v>
      </c>
      <c r="J7345" t="s">
        <v>14</v>
      </c>
      <c r="K7345" t="s">
        <v>120</v>
      </c>
      <c r="L7345" t="s">
        <v>121</v>
      </c>
      <c r="M7345" t="s">
        <v>19</v>
      </c>
      <c r="N7345">
        <v>24</v>
      </c>
      <c r="O7345">
        <v>63</v>
      </c>
      <c r="P7345">
        <v>1512</v>
      </c>
      <c r="Q7345">
        <v>771</v>
      </c>
      <c r="R7345">
        <v>0.51</v>
      </c>
      <c r="S7345" t="s">
        <v>82</v>
      </c>
      <c r="T7345" t="str">
        <f>IF(Table1[[#This Row],[Units Sold]]&gt; 700,"High Units","low Units")</f>
        <v>low Units</v>
      </c>
      <c r="U7345">
        <f>SUM(Table1[[#This Row],[Operating Profit]])/SUM(Table1[Operating Profit])*100</f>
        <v>2.3213443834464454E-4</v>
      </c>
      <c r="V7345">
        <f>SUM(Table1[[#This Row],[Price per Unit]]*Table1[[#This Row],[Units Sold]])</f>
        <v>1512</v>
      </c>
      <c r="W7345">
        <f>SUM(Table1[[#This Row],[Total Sales]]-Table1[[#This Row],[Operating Profit]])</f>
        <v>741</v>
      </c>
      <c r="X7345">
        <f>SUM(Table1[[#This Row],[Total Sales]]-Table1[[#This Row],[Cost]])</f>
        <v>771</v>
      </c>
      <c r="Y7345">
        <f>SUM(Table1[[#This Row],[profit/loss]])/SUM(Table1[profit/loss])</f>
        <v>2.3213443834464455E-6</v>
      </c>
    </row>
    <row r="7346" spans="1:25" x14ac:dyDescent="0.3">
      <c r="A7346" t="s">
        <v>33</v>
      </c>
      <c r="B7346" t="s">
        <v>82</v>
      </c>
      <c r="C7346">
        <v>1185732</v>
      </c>
      <c r="D7346" s="9">
        <v>44235</v>
      </c>
      <c r="E7346" s="8" t="str">
        <f>TEXT(Table1[[#This Row],[Invoice Date]],"dd-mm-yyyy")</f>
        <v>08-02-2021</v>
      </c>
      <c r="F7346" s="1" t="str">
        <f t="shared" si="456"/>
        <v>February</v>
      </c>
      <c r="G7346" s="1" t="str">
        <f t="shared" si="457"/>
        <v>2021</v>
      </c>
      <c r="H7346" s="1" t="str">
        <f t="shared" si="458"/>
        <v>Monday</v>
      </c>
      <c r="I7346" s="1" t="str">
        <f t="shared" si="459"/>
        <v>08</v>
      </c>
      <c r="J7346" t="s">
        <v>14</v>
      </c>
      <c r="K7346" t="s">
        <v>122</v>
      </c>
      <c r="L7346" t="s">
        <v>123</v>
      </c>
      <c r="M7346" t="s">
        <v>20</v>
      </c>
      <c r="N7346">
        <v>29</v>
      </c>
      <c r="O7346">
        <v>30</v>
      </c>
      <c r="P7346">
        <v>870</v>
      </c>
      <c r="Q7346">
        <v>461</v>
      </c>
      <c r="R7346">
        <v>0.53</v>
      </c>
      <c r="S7346" t="s">
        <v>82</v>
      </c>
      <c r="T7346" t="str">
        <f>IF(Table1[[#This Row],[Units Sold]]&gt; 700,"High Units","low Units")</f>
        <v>low Units</v>
      </c>
      <c r="U7346">
        <f>SUM(Table1[[#This Row],[Operating Profit]])/SUM(Table1[Operating Profit])*100</f>
        <v>1.387989313578225E-4</v>
      </c>
      <c r="V7346">
        <f>SUM(Table1[[#This Row],[Price per Unit]]*Table1[[#This Row],[Units Sold]])</f>
        <v>870</v>
      </c>
      <c r="W7346">
        <f>SUM(Table1[[#This Row],[Total Sales]]-Table1[[#This Row],[Operating Profit]])</f>
        <v>409</v>
      </c>
      <c r="X7346">
        <f>SUM(Table1[[#This Row],[Total Sales]]-Table1[[#This Row],[Cost]])</f>
        <v>461</v>
      </c>
      <c r="Y7346">
        <f>SUM(Table1[[#This Row],[profit/loss]])/SUM(Table1[profit/loss])</f>
        <v>1.3879893135782249E-6</v>
      </c>
    </row>
    <row r="7347" spans="1:25" x14ac:dyDescent="0.3">
      <c r="A7347" t="s">
        <v>33</v>
      </c>
      <c r="B7347" t="s">
        <v>82</v>
      </c>
      <c r="C7347">
        <v>1185732</v>
      </c>
      <c r="D7347" s="9">
        <v>44235</v>
      </c>
      <c r="E7347" s="8" t="str">
        <f>TEXT(Table1[[#This Row],[Invoice Date]],"dd-mm-yyyy")</f>
        <v>08-02-2021</v>
      </c>
      <c r="F7347" s="1" t="str">
        <f t="shared" si="456"/>
        <v>February</v>
      </c>
      <c r="G7347" s="1" t="str">
        <f t="shared" si="457"/>
        <v>2021</v>
      </c>
      <c r="H7347" s="1" t="str">
        <f t="shared" si="458"/>
        <v>Monday</v>
      </c>
      <c r="I7347" s="1" t="str">
        <f t="shared" si="459"/>
        <v>08</v>
      </c>
      <c r="J7347" t="s">
        <v>14</v>
      </c>
      <c r="K7347" t="s">
        <v>122</v>
      </c>
      <c r="L7347" t="s">
        <v>123</v>
      </c>
      <c r="M7347" t="s">
        <v>21</v>
      </c>
      <c r="N7347">
        <v>41</v>
      </c>
      <c r="O7347">
        <v>47</v>
      </c>
      <c r="P7347">
        <v>1927</v>
      </c>
      <c r="Q7347">
        <v>771</v>
      </c>
      <c r="R7347">
        <v>0.4</v>
      </c>
      <c r="S7347" t="s">
        <v>82</v>
      </c>
      <c r="T7347" t="str">
        <f>IF(Table1[[#This Row],[Units Sold]]&gt; 700,"High Units","low Units")</f>
        <v>low Units</v>
      </c>
      <c r="U7347">
        <f>SUM(Table1[[#This Row],[Operating Profit]])/SUM(Table1[Operating Profit])*100</f>
        <v>2.3213443834464454E-4</v>
      </c>
      <c r="V7347">
        <f>SUM(Table1[[#This Row],[Price per Unit]]*Table1[[#This Row],[Units Sold]])</f>
        <v>1927</v>
      </c>
      <c r="W7347">
        <f>SUM(Table1[[#This Row],[Total Sales]]-Table1[[#This Row],[Operating Profit]])</f>
        <v>1156</v>
      </c>
      <c r="X7347">
        <f>SUM(Table1[[#This Row],[Total Sales]]-Table1[[#This Row],[Cost]])</f>
        <v>771</v>
      </c>
      <c r="Y7347">
        <f>SUM(Table1[[#This Row],[profit/loss]])/SUM(Table1[profit/loss])</f>
        <v>2.3213443834464455E-6</v>
      </c>
    </row>
    <row r="7348" spans="1:25" x14ac:dyDescent="0.3">
      <c r="A7348" t="s">
        <v>33</v>
      </c>
      <c r="B7348" t="s">
        <v>82</v>
      </c>
      <c r="C7348">
        <v>1185732</v>
      </c>
      <c r="D7348" s="9">
        <v>44235</v>
      </c>
      <c r="E7348" s="8" t="str">
        <f>TEXT(Table1[[#This Row],[Invoice Date]],"dd-mm-yyyy")</f>
        <v>08-02-2021</v>
      </c>
      <c r="F7348" s="1" t="str">
        <f t="shared" si="456"/>
        <v>February</v>
      </c>
      <c r="G7348" s="1" t="str">
        <f t="shared" si="457"/>
        <v>2021</v>
      </c>
      <c r="H7348" s="1" t="str">
        <f t="shared" si="458"/>
        <v>Monday</v>
      </c>
      <c r="I7348" s="1" t="str">
        <f t="shared" si="459"/>
        <v>08</v>
      </c>
      <c r="J7348" t="s">
        <v>14</v>
      </c>
      <c r="K7348" t="s">
        <v>122</v>
      </c>
      <c r="L7348" t="s">
        <v>123</v>
      </c>
      <c r="M7348" t="s">
        <v>22</v>
      </c>
      <c r="N7348">
        <v>32</v>
      </c>
      <c r="O7348">
        <v>74</v>
      </c>
      <c r="P7348">
        <v>2368</v>
      </c>
      <c r="Q7348">
        <v>1255</v>
      </c>
      <c r="R7348">
        <v>0.53</v>
      </c>
      <c r="S7348" t="s">
        <v>82</v>
      </c>
      <c r="T7348" t="str">
        <f>IF(Table1[[#This Row],[Units Sold]]&gt; 700,"High Units","low Units")</f>
        <v>low Units</v>
      </c>
      <c r="U7348">
        <f>SUM(Table1[[#This Row],[Operating Profit]])/SUM(Table1[Operating Profit])*100</f>
        <v>3.7785826215632802E-4</v>
      </c>
      <c r="V7348">
        <f>SUM(Table1[[#This Row],[Price per Unit]]*Table1[[#This Row],[Units Sold]])</f>
        <v>2368</v>
      </c>
      <c r="W7348">
        <f>SUM(Table1[[#This Row],[Total Sales]]-Table1[[#This Row],[Operating Profit]])</f>
        <v>1113</v>
      </c>
      <c r="X7348">
        <f>SUM(Table1[[#This Row],[Total Sales]]-Table1[[#This Row],[Cost]])</f>
        <v>1255</v>
      </c>
      <c r="Y7348">
        <f>SUM(Table1[[#This Row],[profit/loss]])/SUM(Table1[profit/loss])</f>
        <v>3.7785826215632804E-6</v>
      </c>
    </row>
    <row r="7349" spans="1:25" x14ac:dyDescent="0.3">
      <c r="A7349" t="s">
        <v>33</v>
      </c>
      <c r="B7349" t="s">
        <v>82</v>
      </c>
      <c r="C7349">
        <v>1185732</v>
      </c>
      <c r="D7349" s="9">
        <v>44261</v>
      </c>
      <c r="E7349" s="8" t="str">
        <f>TEXT(Table1[[#This Row],[Invoice Date]],"dd-mm-yyyy")</f>
        <v>06-03-2021</v>
      </c>
      <c r="F7349" s="1" t="str">
        <f t="shared" si="456"/>
        <v>March</v>
      </c>
      <c r="G7349" s="1" t="str">
        <f t="shared" si="457"/>
        <v>2021</v>
      </c>
      <c r="H7349" s="1" t="str">
        <f t="shared" si="458"/>
        <v>Saturday</v>
      </c>
      <c r="I7349" s="1" t="str">
        <f t="shared" si="459"/>
        <v>06</v>
      </c>
      <c r="J7349" t="s">
        <v>14</v>
      </c>
      <c r="K7349" t="s">
        <v>122</v>
      </c>
      <c r="L7349" t="s">
        <v>123</v>
      </c>
      <c r="M7349" t="s">
        <v>16</v>
      </c>
      <c r="N7349">
        <v>32</v>
      </c>
      <c r="O7349">
        <v>144</v>
      </c>
      <c r="P7349">
        <v>4608</v>
      </c>
      <c r="Q7349">
        <v>2120</v>
      </c>
      <c r="R7349">
        <v>0.46</v>
      </c>
      <c r="S7349" t="s">
        <v>82</v>
      </c>
      <c r="T7349" t="str">
        <f>IF(Table1[[#This Row],[Units Sold]]&gt; 700,"High Units","low Units")</f>
        <v>low Units</v>
      </c>
      <c r="U7349">
        <f>SUM(Table1[[#This Row],[Operating Profit]])/SUM(Table1[Operating Profit])*100</f>
        <v>6.3829443487762195E-4</v>
      </c>
      <c r="V7349">
        <f>SUM(Table1[[#This Row],[Price per Unit]]*Table1[[#This Row],[Units Sold]])</f>
        <v>4608</v>
      </c>
      <c r="W7349">
        <f>SUM(Table1[[#This Row],[Total Sales]]-Table1[[#This Row],[Operating Profit]])</f>
        <v>2488</v>
      </c>
      <c r="X7349">
        <f>SUM(Table1[[#This Row],[Total Sales]]-Table1[[#This Row],[Cost]])</f>
        <v>2120</v>
      </c>
      <c r="Y7349">
        <f>SUM(Table1[[#This Row],[profit/loss]])/SUM(Table1[profit/loss])</f>
        <v>6.3829443487762191E-6</v>
      </c>
    </row>
    <row r="7350" spans="1:25" x14ac:dyDescent="0.3">
      <c r="A7350" t="s">
        <v>33</v>
      </c>
      <c r="B7350" t="s">
        <v>82</v>
      </c>
      <c r="C7350">
        <v>1185732</v>
      </c>
      <c r="D7350" s="9">
        <v>44261</v>
      </c>
      <c r="E7350" s="8" t="str">
        <f>TEXT(Table1[[#This Row],[Invoice Date]],"dd-mm-yyyy")</f>
        <v>06-03-2021</v>
      </c>
      <c r="F7350" s="1" t="str">
        <f t="shared" si="456"/>
        <v>March</v>
      </c>
      <c r="G7350" s="1" t="str">
        <f t="shared" si="457"/>
        <v>2021</v>
      </c>
      <c r="H7350" s="1" t="str">
        <f t="shared" si="458"/>
        <v>Saturday</v>
      </c>
      <c r="I7350" s="1" t="str">
        <f t="shared" si="459"/>
        <v>06</v>
      </c>
      <c r="J7350" t="s">
        <v>14</v>
      </c>
      <c r="K7350" t="s">
        <v>122</v>
      </c>
      <c r="L7350" t="s">
        <v>123</v>
      </c>
      <c r="M7350" t="s">
        <v>18</v>
      </c>
      <c r="N7350">
        <v>32</v>
      </c>
      <c r="O7350">
        <v>58</v>
      </c>
      <c r="P7350">
        <v>1856</v>
      </c>
      <c r="Q7350">
        <v>909</v>
      </c>
      <c r="R7350">
        <v>0.49</v>
      </c>
      <c r="S7350" t="s">
        <v>82</v>
      </c>
      <c r="T7350" t="str">
        <f>IF(Table1[[#This Row],[Units Sold]]&gt; 700,"High Units","low Units")</f>
        <v>low Units</v>
      </c>
      <c r="U7350">
        <f>SUM(Table1[[#This Row],[Operating Profit]])/SUM(Table1[Operating Profit])*100</f>
        <v>2.7368379306781052E-4</v>
      </c>
      <c r="V7350">
        <f>SUM(Table1[[#This Row],[Price per Unit]]*Table1[[#This Row],[Units Sold]])</f>
        <v>1856</v>
      </c>
      <c r="W7350">
        <f>SUM(Table1[[#This Row],[Total Sales]]-Table1[[#This Row],[Operating Profit]])</f>
        <v>947</v>
      </c>
      <c r="X7350">
        <f>SUM(Table1[[#This Row],[Total Sales]]-Table1[[#This Row],[Cost]])</f>
        <v>909</v>
      </c>
      <c r="Y7350">
        <f>SUM(Table1[[#This Row],[profit/loss]])/SUM(Table1[profit/loss])</f>
        <v>2.7368379306781053E-6</v>
      </c>
    </row>
    <row r="7351" spans="1:25" x14ac:dyDescent="0.3">
      <c r="A7351" t="s">
        <v>33</v>
      </c>
      <c r="B7351" t="s">
        <v>82</v>
      </c>
      <c r="C7351">
        <v>1185732</v>
      </c>
      <c r="D7351" s="9">
        <v>44261</v>
      </c>
      <c r="E7351" s="8" t="str">
        <f>TEXT(Table1[[#This Row],[Invoice Date]],"dd-mm-yyyy")</f>
        <v>06-03-2021</v>
      </c>
      <c r="F7351" s="1" t="str">
        <f t="shared" si="456"/>
        <v>March</v>
      </c>
      <c r="G7351" s="1" t="str">
        <f t="shared" si="457"/>
        <v>2021</v>
      </c>
      <c r="H7351" s="1" t="str">
        <f t="shared" si="458"/>
        <v>Saturday</v>
      </c>
      <c r="I7351" s="1" t="str">
        <f t="shared" si="459"/>
        <v>06</v>
      </c>
      <c r="J7351" t="s">
        <v>14</v>
      </c>
      <c r="K7351" t="s">
        <v>122</v>
      </c>
      <c r="L7351" t="s">
        <v>123</v>
      </c>
      <c r="M7351" t="s">
        <v>19</v>
      </c>
      <c r="N7351">
        <v>24</v>
      </c>
      <c r="O7351">
        <v>59</v>
      </c>
      <c r="P7351">
        <v>1416</v>
      </c>
      <c r="Q7351">
        <v>750</v>
      </c>
      <c r="R7351">
        <v>0.53</v>
      </c>
      <c r="S7351" t="s">
        <v>82</v>
      </c>
      <c r="T7351" t="str">
        <f>IF(Table1[[#This Row],[Units Sold]]&gt; 700,"High Units","low Units")</f>
        <v>low Units</v>
      </c>
      <c r="U7351">
        <f>SUM(Table1[[#This Row],[Operating Profit]])/SUM(Table1[Operating Profit])*100</f>
        <v>2.2581171045198888E-4</v>
      </c>
      <c r="V7351">
        <f>SUM(Table1[[#This Row],[Price per Unit]]*Table1[[#This Row],[Units Sold]])</f>
        <v>1416</v>
      </c>
      <c r="W7351">
        <f>SUM(Table1[[#This Row],[Total Sales]]-Table1[[#This Row],[Operating Profit]])</f>
        <v>666</v>
      </c>
      <c r="X7351">
        <f>SUM(Table1[[#This Row],[Total Sales]]-Table1[[#This Row],[Cost]])</f>
        <v>750</v>
      </c>
      <c r="Y7351">
        <f>SUM(Table1[[#This Row],[profit/loss]])/SUM(Table1[profit/loss])</f>
        <v>2.2581171045198887E-6</v>
      </c>
    </row>
    <row r="7352" spans="1:25" x14ac:dyDescent="0.3">
      <c r="A7352" t="s">
        <v>33</v>
      </c>
      <c r="B7352" t="s">
        <v>82</v>
      </c>
      <c r="C7352">
        <v>1185732</v>
      </c>
      <c r="D7352" s="9">
        <v>44261</v>
      </c>
      <c r="E7352" s="8" t="str">
        <f>TEXT(Table1[[#This Row],[Invoice Date]],"dd-mm-yyyy")</f>
        <v>06-03-2021</v>
      </c>
      <c r="F7352" s="1" t="str">
        <f t="shared" si="456"/>
        <v>March</v>
      </c>
      <c r="G7352" s="1" t="str">
        <f t="shared" si="457"/>
        <v>2021</v>
      </c>
      <c r="H7352" s="1" t="str">
        <f t="shared" si="458"/>
        <v>Saturday</v>
      </c>
      <c r="I7352" s="1" t="str">
        <f t="shared" si="459"/>
        <v>06</v>
      </c>
      <c r="J7352" t="s">
        <v>14</v>
      </c>
      <c r="K7352" t="s">
        <v>122</v>
      </c>
      <c r="L7352" t="s">
        <v>123</v>
      </c>
      <c r="M7352" t="s">
        <v>20</v>
      </c>
      <c r="N7352">
        <v>27</v>
      </c>
      <c r="O7352">
        <v>22</v>
      </c>
      <c r="P7352">
        <v>594</v>
      </c>
      <c r="Q7352">
        <v>309</v>
      </c>
      <c r="R7352">
        <v>0.52</v>
      </c>
      <c r="S7352" t="s">
        <v>82</v>
      </c>
      <c r="T7352" t="str">
        <f>IF(Table1[[#This Row],[Units Sold]]&gt; 700,"High Units","low Units")</f>
        <v>low Units</v>
      </c>
      <c r="U7352">
        <f>SUM(Table1[[#This Row],[Operating Profit]])/SUM(Table1[Operating Profit])*100</f>
        <v>9.3034424706219416E-5</v>
      </c>
      <c r="V7352">
        <f>SUM(Table1[[#This Row],[Price per Unit]]*Table1[[#This Row],[Units Sold]])</f>
        <v>594</v>
      </c>
      <c r="W7352">
        <f>SUM(Table1[[#This Row],[Total Sales]]-Table1[[#This Row],[Operating Profit]])</f>
        <v>285</v>
      </c>
      <c r="X7352">
        <f>SUM(Table1[[#This Row],[Total Sales]]-Table1[[#This Row],[Cost]])</f>
        <v>309</v>
      </c>
      <c r="Y7352">
        <f>SUM(Table1[[#This Row],[profit/loss]])/SUM(Table1[profit/loss])</f>
        <v>9.3034424706219414E-7</v>
      </c>
    </row>
    <row r="7353" spans="1:25" x14ac:dyDescent="0.3">
      <c r="A7353" t="s">
        <v>33</v>
      </c>
      <c r="B7353" t="s">
        <v>82</v>
      </c>
      <c r="C7353">
        <v>1185732</v>
      </c>
      <c r="D7353" s="9">
        <v>44261</v>
      </c>
      <c r="E7353" s="8" t="str">
        <f>TEXT(Table1[[#This Row],[Invoice Date]],"dd-mm-yyyy")</f>
        <v>06-03-2021</v>
      </c>
      <c r="F7353" s="1" t="str">
        <f t="shared" si="456"/>
        <v>March</v>
      </c>
      <c r="G7353" s="1" t="str">
        <f t="shared" si="457"/>
        <v>2021</v>
      </c>
      <c r="H7353" s="1" t="str">
        <f t="shared" si="458"/>
        <v>Saturday</v>
      </c>
      <c r="I7353" s="1" t="str">
        <f t="shared" si="459"/>
        <v>06</v>
      </c>
      <c r="J7353" t="s">
        <v>14</v>
      </c>
      <c r="K7353" t="s">
        <v>122</v>
      </c>
      <c r="L7353" t="s">
        <v>123</v>
      </c>
      <c r="M7353" t="s">
        <v>21</v>
      </c>
      <c r="N7353">
        <v>43</v>
      </c>
      <c r="O7353">
        <v>34</v>
      </c>
      <c r="P7353">
        <v>1462</v>
      </c>
      <c r="Q7353">
        <v>658</v>
      </c>
      <c r="R7353">
        <v>0.45</v>
      </c>
      <c r="S7353" t="s">
        <v>82</v>
      </c>
      <c r="T7353" t="str">
        <f>IF(Table1[[#This Row],[Units Sold]]&gt; 700,"High Units","low Units")</f>
        <v>low Units</v>
      </c>
      <c r="U7353">
        <f>SUM(Table1[[#This Row],[Operating Profit]])/SUM(Table1[Operating Profit])*100</f>
        <v>1.9811214063654488E-4</v>
      </c>
      <c r="V7353">
        <f>SUM(Table1[[#This Row],[Price per Unit]]*Table1[[#This Row],[Units Sold]])</f>
        <v>1462</v>
      </c>
      <c r="W7353">
        <f>SUM(Table1[[#This Row],[Total Sales]]-Table1[[#This Row],[Operating Profit]])</f>
        <v>804</v>
      </c>
      <c r="X7353">
        <f>SUM(Table1[[#This Row],[Total Sales]]-Table1[[#This Row],[Cost]])</f>
        <v>658</v>
      </c>
      <c r="Y7353">
        <f>SUM(Table1[[#This Row],[profit/loss]])/SUM(Table1[profit/loss])</f>
        <v>1.9811214063654489E-6</v>
      </c>
    </row>
    <row r="7354" spans="1:25" x14ac:dyDescent="0.3">
      <c r="A7354" t="s">
        <v>33</v>
      </c>
      <c r="B7354" t="s">
        <v>82</v>
      </c>
      <c r="C7354">
        <v>1185732</v>
      </c>
      <c r="D7354" s="9">
        <v>44261</v>
      </c>
      <c r="E7354" s="8" t="str">
        <f>TEXT(Table1[[#This Row],[Invoice Date]],"dd-mm-yyyy")</f>
        <v>06-03-2021</v>
      </c>
      <c r="F7354" s="1" t="str">
        <f t="shared" si="456"/>
        <v>March</v>
      </c>
      <c r="G7354" s="1" t="str">
        <f t="shared" si="457"/>
        <v>2021</v>
      </c>
      <c r="H7354" s="1" t="str">
        <f t="shared" si="458"/>
        <v>Saturday</v>
      </c>
      <c r="I7354" s="1" t="str">
        <f t="shared" si="459"/>
        <v>06</v>
      </c>
      <c r="J7354" t="s">
        <v>14</v>
      </c>
      <c r="K7354" t="s">
        <v>122</v>
      </c>
      <c r="L7354" t="s">
        <v>123</v>
      </c>
      <c r="M7354" t="s">
        <v>22</v>
      </c>
      <c r="N7354">
        <v>32</v>
      </c>
      <c r="O7354">
        <v>61</v>
      </c>
      <c r="P7354">
        <v>1952</v>
      </c>
      <c r="Q7354">
        <v>976</v>
      </c>
      <c r="R7354">
        <v>0.5</v>
      </c>
      <c r="S7354" t="s">
        <v>82</v>
      </c>
      <c r="T7354" t="str">
        <f>IF(Table1[[#This Row],[Units Sold]]&gt; 700,"High Units","low Units")</f>
        <v>low Units</v>
      </c>
      <c r="U7354">
        <f>SUM(Table1[[#This Row],[Operating Profit]])/SUM(Table1[Operating Profit])*100</f>
        <v>2.938563058681882E-4</v>
      </c>
      <c r="V7354">
        <f>SUM(Table1[[#This Row],[Price per Unit]]*Table1[[#This Row],[Units Sold]])</f>
        <v>1952</v>
      </c>
      <c r="W7354">
        <f>SUM(Table1[[#This Row],[Total Sales]]-Table1[[#This Row],[Operating Profit]])</f>
        <v>976</v>
      </c>
      <c r="X7354">
        <f>SUM(Table1[[#This Row],[Total Sales]]-Table1[[#This Row],[Cost]])</f>
        <v>976</v>
      </c>
      <c r="Y7354">
        <f>SUM(Table1[[#This Row],[profit/loss]])/SUM(Table1[profit/loss])</f>
        <v>2.938563058681882E-6</v>
      </c>
    </row>
    <row r="7355" spans="1:25" x14ac:dyDescent="0.3">
      <c r="A7355" t="s">
        <v>33</v>
      </c>
      <c r="B7355" t="s">
        <v>82</v>
      </c>
      <c r="C7355">
        <v>1185732</v>
      </c>
      <c r="D7355" s="9">
        <v>44293</v>
      </c>
      <c r="E7355" s="8" t="str">
        <f>TEXT(Table1[[#This Row],[Invoice Date]],"dd-mm-yyyy")</f>
        <v>07-04-2021</v>
      </c>
      <c r="F7355" s="1" t="str">
        <f t="shared" si="456"/>
        <v>April</v>
      </c>
      <c r="G7355" s="1" t="str">
        <f t="shared" si="457"/>
        <v>2021</v>
      </c>
      <c r="H7355" s="1" t="str">
        <f t="shared" si="458"/>
        <v>Wednesday</v>
      </c>
      <c r="I7355" s="1" t="str">
        <f t="shared" si="459"/>
        <v>07</v>
      </c>
      <c r="J7355" t="s">
        <v>14</v>
      </c>
      <c r="K7355" t="s">
        <v>122</v>
      </c>
      <c r="L7355" t="s">
        <v>123</v>
      </c>
      <c r="M7355" t="s">
        <v>16</v>
      </c>
      <c r="N7355">
        <v>34</v>
      </c>
      <c r="O7355">
        <v>133</v>
      </c>
      <c r="P7355">
        <v>4522</v>
      </c>
      <c r="Q7355">
        <v>2261</v>
      </c>
      <c r="R7355">
        <v>0.5</v>
      </c>
      <c r="S7355" t="s">
        <v>82</v>
      </c>
      <c r="T7355" t="str">
        <f>IF(Table1[[#This Row],[Units Sold]]&gt; 700,"High Units","low Units")</f>
        <v>low Units</v>
      </c>
      <c r="U7355">
        <f>SUM(Table1[[#This Row],[Operating Profit]])/SUM(Table1[Operating Profit])*100</f>
        <v>6.8074703644259579E-4</v>
      </c>
      <c r="V7355">
        <f>SUM(Table1[[#This Row],[Price per Unit]]*Table1[[#This Row],[Units Sold]])</f>
        <v>4522</v>
      </c>
      <c r="W7355">
        <f>SUM(Table1[[#This Row],[Total Sales]]-Table1[[#This Row],[Operating Profit]])</f>
        <v>2261</v>
      </c>
      <c r="X7355">
        <f>SUM(Table1[[#This Row],[Total Sales]]-Table1[[#This Row],[Cost]])</f>
        <v>2261</v>
      </c>
      <c r="Y7355">
        <f>SUM(Table1[[#This Row],[profit/loss]])/SUM(Table1[profit/loss])</f>
        <v>6.8074703644259577E-6</v>
      </c>
    </row>
    <row r="7356" spans="1:25" x14ac:dyDescent="0.3">
      <c r="A7356" t="s">
        <v>33</v>
      </c>
      <c r="B7356" t="s">
        <v>82</v>
      </c>
      <c r="C7356">
        <v>1185732</v>
      </c>
      <c r="D7356" s="9">
        <v>44293</v>
      </c>
      <c r="E7356" s="8" t="str">
        <f>TEXT(Table1[[#This Row],[Invoice Date]],"dd-mm-yyyy")</f>
        <v>07-04-2021</v>
      </c>
      <c r="F7356" s="1" t="str">
        <f t="shared" si="456"/>
        <v>April</v>
      </c>
      <c r="G7356" s="1" t="str">
        <f t="shared" si="457"/>
        <v>2021</v>
      </c>
      <c r="H7356" s="1" t="str">
        <f t="shared" si="458"/>
        <v>Wednesday</v>
      </c>
      <c r="I7356" s="1" t="str">
        <f t="shared" si="459"/>
        <v>07</v>
      </c>
      <c r="J7356" t="s">
        <v>14</v>
      </c>
      <c r="K7356" t="s">
        <v>122</v>
      </c>
      <c r="L7356" t="s">
        <v>123</v>
      </c>
      <c r="M7356" t="s">
        <v>18</v>
      </c>
      <c r="N7356">
        <v>33</v>
      </c>
      <c r="O7356">
        <v>51</v>
      </c>
      <c r="P7356">
        <v>1683</v>
      </c>
      <c r="Q7356">
        <v>774</v>
      </c>
      <c r="R7356">
        <v>0.46</v>
      </c>
      <c r="S7356" t="s">
        <v>82</v>
      </c>
      <c r="T7356" t="str">
        <f>IF(Table1[[#This Row],[Units Sold]]&gt; 700,"High Units","low Units")</f>
        <v>low Units</v>
      </c>
      <c r="U7356">
        <f>SUM(Table1[[#This Row],[Operating Profit]])/SUM(Table1[Operating Profit])*100</f>
        <v>2.3303768518645251E-4</v>
      </c>
      <c r="V7356">
        <f>SUM(Table1[[#This Row],[Price per Unit]]*Table1[[#This Row],[Units Sold]])</f>
        <v>1683</v>
      </c>
      <c r="W7356">
        <f>SUM(Table1[[#This Row],[Total Sales]]-Table1[[#This Row],[Operating Profit]])</f>
        <v>909</v>
      </c>
      <c r="X7356">
        <f>SUM(Table1[[#This Row],[Total Sales]]-Table1[[#This Row],[Cost]])</f>
        <v>774</v>
      </c>
      <c r="Y7356">
        <f>SUM(Table1[[#This Row],[profit/loss]])/SUM(Table1[profit/loss])</f>
        <v>2.3303768518645252E-6</v>
      </c>
    </row>
    <row r="7357" spans="1:25" x14ac:dyDescent="0.3">
      <c r="A7357" t="s">
        <v>33</v>
      </c>
      <c r="B7357" t="s">
        <v>82</v>
      </c>
      <c r="C7357">
        <v>1185732</v>
      </c>
      <c r="D7357" s="9">
        <v>44293</v>
      </c>
      <c r="E7357" s="8" t="str">
        <f>TEXT(Table1[[#This Row],[Invoice Date]],"dd-mm-yyyy")</f>
        <v>07-04-2021</v>
      </c>
      <c r="F7357" s="1" t="str">
        <f t="shared" si="456"/>
        <v>April</v>
      </c>
      <c r="G7357" s="1" t="str">
        <f t="shared" si="457"/>
        <v>2021</v>
      </c>
      <c r="H7357" s="1" t="str">
        <f t="shared" si="458"/>
        <v>Wednesday</v>
      </c>
      <c r="I7357" s="1" t="str">
        <f t="shared" si="459"/>
        <v>07</v>
      </c>
      <c r="J7357" t="s">
        <v>14</v>
      </c>
      <c r="K7357" t="s">
        <v>122</v>
      </c>
      <c r="L7357" t="s">
        <v>123</v>
      </c>
      <c r="M7357" t="s">
        <v>19</v>
      </c>
      <c r="N7357">
        <v>24</v>
      </c>
      <c r="O7357">
        <v>51</v>
      </c>
      <c r="P7357">
        <v>1224</v>
      </c>
      <c r="Q7357">
        <v>612</v>
      </c>
      <c r="R7357">
        <v>0.5</v>
      </c>
      <c r="S7357" t="s">
        <v>82</v>
      </c>
      <c r="T7357" t="str">
        <f>IF(Table1[[#This Row],[Units Sold]]&gt; 700,"High Units","low Units")</f>
        <v>low Units</v>
      </c>
      <c r="U7357">
        <f>SUM(Table1[[#This Row],[Operating Profit]])/SUM(Table1[Operating Profit])*100</f>
        <v>1.8426235572882292E-4</v>
      </c>
      <c r="V7357">
        <f>SUM(Table1[[#This Row],[Price per Unit]]*Table1[[#This Row],[Units Sold]])</f>
        <v>1224</v>
      </c>
      <c r="W7357">
        <f>SUM(Table1[[#This Row],[Total Sales]]-Table1[[#This Row],[Operating Profit]])</f>
        <v>612</v>
      </c>
      <c r="X7357">
        <f>SUM(Table1[[#This Row],[Total Sales]]-Table1[[#This Row],[Cost]])</f>
        <v>612</v>
      </c>
      <c r="Y7357">
        <f>SUM(Table1[[#This Row],[profit/loss]])/SUM(Table1[profit/loss])</f>
        <v>1.8426235572882292E-6</v>
      </c>
    </row>
    <row r="7358" spans="1:25" x14ac:dyDescent="0.3">
      <c r="A7358" t="s">
        <v>33</v>
      </c>
      <c r="B7358" t="s">
        <v>82</v>
      </c>
      <c r="C7358">
        <v>1185732</v>
      </c>
      <c r="D7358" s="9">
        <v>44293</v>
      </c>
      <c r="E7358" s="8" t="str">
        <f>TEXT(Table1[[#This Row],[Invoice Date]],"dd-mm-yyyy")</f>
        <v>07-04-2021</v>
      </c>
      <c r="F7358" s="1" t="str">
        <f t="shared" si="456"/>
        <v>April</v>
      </c>
      <c r="G7358" s="1" t="str">
        <f t="shared" si="457"/>
        <v>2021</v>
      </c>
      <c r="H7358" s="1" t="str">
        <f t="shared" si="458"/>
        <v>Wednesday</v>
      </c>
      <c r="I7358" s="1" t="str">
        <f t="shared" si="459"/>
        <v>07</v>
      </c>
      <c r="J7358" t="s">
        <v>14</v>
      </c>
      <c r="K7358" t="s">
        <v>122</v>
      </c>
      <c r="L7358" t="s">
        <v>123</v>
      </c>
      <c r="M7358" t="s">
        <v>20</v>
      </c>
      <c r="N7358">
        <v>27</v>
      </c>
      <c r="O7358">
        <v>27</v>
      </c>
      <c r="P7358">
        <v>729</v>
      </c>
      <c r="Q7358">
        <v>372</v>
      </c>
      <c r="R7358">
        <v>0.51</v>
      </c>
      <c r="S7358" t="s">
        <v>82</v>
      </c>
      <c r="T7358" t="str">
        <f>IF(Table1[[#This Row],[Units Sold]]&gt; 700,"High Units","low Units")</f>
        <v>low Units</v>
      </c>
      <c r="U7358">
        <f>SUM(Table1[[#This Row],[Operating Profit]])/SUM(Table1[Operating Profit])*100</f>
        <v>1.120026083841865E-4</v>
      </c>
      <c r="V7358">
        <f>SUM(Table1[[#This Row],[Price per Unit]]*Table1[[#This Row],[Units Sold]])</f>
        <v>729</v>
      </c>
      <c r="W7358">
        <f>SUM(Table1[[#This Row],[Total Sales]]-Table1[[#This Row],[Operating Profit]])</f>
        <v>357</v>
      </c>
      <c r="X7358">
        <f>SUM(Table1[[#This Row],[Total Sales]]-Table1[[#This Row],[Cost]])</f>
        <v>372</v>
      </c>
      <c r="Y7358">
        <f>SUM(Table1[[#This Row],[profit/loss]])/SUM(Table1[profit/loss])</f>
        <v>1.1200260838418649E-6</v>
      </c>
    </row>
    <row r="7359" spans="1:25" x14ac:dyDescent="0.3">
      <c r="A7359" t="s">
        <v>33</v>
      </c>
      <c r="B7359" t="s">
        <v>82</v>
      </c>
      <c r="C7359">
        <v>1185732</v>
      </c>
      <c r="D7359" s="9">
        <v>44293</v>
      </c>
      <c r="E7359" s="8" t="str">
        <f>TEXT(Table1[[#This Row],[Invoice Date]],"dd-mm-yyyy")</f>
        <v>07-04-2021</v>
      </c>
      <c r="F7359" s="1" t="str">
        <f t="shared" si="456"/>
        <v>April</v>
      </c>
      <c r="G7359" s="1" t="str">
        <f t="shared" si="457"/>
        <v>2021</v>
      </c>
      <c r="H7359" s="1" t="str">
        <f t="shared" si="458"/>
        <v>Wednesday</v>
      </c>
      <c r="I7359" s="1" t="str">
        <f t="shared" si="459"/>
        <v>07</v>
      </c>
      <c r="J7359" t="s">
        <v>14</v>
      </c>
      <c r="K7359" t="s">
        <v>122</v>
      </c>
      <c r="L7359" t="s">
        <v>123</v>
      </c>
      <c r="M7359" t="s">
        <v>21</v>
      </c>
      <c r="N7359">
        <v>44</v>
      </c>
      <c r="O7359">
        <v>27</v>
      </c>
      <c r="P7359">
        <v>1188</v>
      </c>
      <c r="Q7359">
        <v>523</v>
      </c>
      <c r="R7359">
        <v>0.44</v>
      </c>
      <c r="S7359" t="s">
        <v>82</v>
      </c>
      <c r="T7359" t="str">
        <f>IF(Table1[[#This Row],[Units Sold]]&gt; 700,"High Units","low Units")</f>
        <v>low Units</v>
      </c>
      <c r="U7359">
        <f>SUM(Table1[[#This Row],[Operating Profit]])/SUM(Table1[Operating Profit])*100</f>
        <v>1.5746603275518692E-4</v>
      </c>
      <c r="V7359">
        <f>SUM(Table1[[#This Row],[Price per Unit]]*Table1[[#This Row],[Units Sold]])</f>
        <v>1188</v>
      </c>
      <c r="W7359">
        <f>SUM(Table1[[#This Row],[Total Sales]]-Table1[[#This Row],[Operating Profit]])</f>
        <v>665</v>
      </c>
      <c r="X7359">
        <f>SUM(Table1[[#This Row],[Total Sales]]-Table1[[#This Row],[Cost]])</f>
        <v>523</v>
      </c>
      <c r="Y7359">
        <f>SUM(Table1[[#This Row],[profit/loss]])/SUM(Table1[profit/loss])</f>
        <v>1.5746603275518692E-6</v>
      </c>
    </row>
    <row r="7360" spans="1:25" x14ac:dyDescent="0.3">
      <c r="A7360" t="s">
        <v>33</v>
      </c>
      <c r="B7360" t="s">
        <v>82</v>
      </c>
      <c r="C7360">
        <v>1185732</v>
      </c>
      <c r="D7360" s="9">
        <v>44293</v>
      </c>
      <c r="E7360" s="8" t="str">
        <f>TEXT(Table1[[#This Row],[Invoice Date]],"dd-mm-yyyy")</f>
        <v>07-04-2021</v>
      </c>
      <c r="F7360" s="1" t="str">
        <f t="shared" si="456"/>
        <v>April</v>
      </c>
      <c r="G7360" s="1" t="str">
        <f t="shared" si="457"/>
        <v>2021</v>
      </c>
      <c r="H7360" s="1" t="str">
        <f t="shared" si="458"/>
        <v>Wednesday</v>
      </c>
      <c r="I7360" s="1" t="str">
        <f t="shared" si="459"/>
        <v>07</v>
      </c>
      <c r="J7360" t="s">
        <v>14</v>
      </c>
      <c r="K7360" t="s">
        <v>122</v>
      </c>
      <c r="L7360" t="s">
        <v>123</v>
      </c>
      <c r="M7360" t="s">
        <v>22</v>
      </c>
      <c r="N7360">
        <v>33</v>
      </c>
      <c r="O7360">
        <v>68</v>
      </c>
      <c r="P7360">
        <v>2244</v>
      </c>
      <c r="Q7360">
        <v>1212</v>
      </c>
      <c r="R7360">
        <v>0.54</v>
      </c>
      <c r="S7360" t="s">
        <v>82</v>
      </c>
      <c r="T7360" t="str">
        <f>IF(Table1[[#This Row],[Units Sold]]&gt; 700,"High Units","low Units")</f>
        <v>low Units</v>
      </c>
      <c r="U7360">
        <f>SUM(Table1[[#This Row],[Operating Profit]])/SUM(Table1[Operating Profit])*100</f>
        <v>3.6491172409041403E-4</v>
      </c>
      <c r="V7360">
        <f>SUM(Table1[[#This Row],[Price per Unit]]*Table1[[#This Row],[Units Sold]])</f>
        <v>2244</v>
      </c>
      <c r="W7360">
        <f>SUM(Table1[[#This Row],[Total Sales]]-Table1[[#This Row],[Operating Profit]])</f>
        <v>1032</v>
      </c>
      <c r="X7360">
        <f>SUM(Table1[[#This Row],[Total Sales]]-Table1[[#This Row],[Cost]])</f>
        <v>1212</v>
      </c>
      <c r="Y7360">
        <f>SUM(Table1[[#This Row],[profit/loss]])/SUM(Table1[profit/loss])</f>
        <v>3.6491172409041401E-6</v>
      </c>
    </row>
    <row r="7361" spans="1:25" x14ac:dyDescent="0.3">
      <c r="A7361" t="s">
        <v>33</v>
      </c>
      <c r="B7361" t="s">
        <v>82</v>
      </c>
      <c r="C7361">
        <v>1185732</v>
      </c>
      <c r="D7361" s="9">
        <v>44322</v>
      </c>
      <c r="E7361" s="8" t="str">
        <f>TEXT(Table1[[#This Row],[Invoice Date]],"dd-mm-yyyy")</f>
        <v>06-05-2021</v>
      </c>
      <c r="F7361" s="1" t="str">
        <f t="shared" si="456"/>
        <v>May</v>
      </c>
      <c r="G7361" s="1" t="str">
        <f t="shared" si="457"/>
        <v>2021</v>
      </c>
      <c r="H7361" s="1" t="str">
        <f t="shared" si="458"/>
        <v>Thursday</v>
      </c>
      <c r="I7361" s="1" t="str">
        <f t="shared" si="459"/>
        <v>06</v>
      </c>
      <c r="J7361" t="s">
        <v>14</v>
      </c>
      <c r="K7361" t="s">
        <v>122</v>
      </c>
      <c r="L7361" t="s">
        <v>123</v>
      </c>
      <c r="M7361" t="s">
        <v>16</v>
      </c>
      <c r="N7361">
        <v>48</v>
      </c>
      <c r="O7361">
        <v>130</v>
      </c>
      <c r="P7361">
        <v>6240</v>
      </c>
      <c r="Q7361">
        <v>2933</v>
      </c>
      <c r="R7361">
        <v>0.47</v>
      </c>
      <c r="S7361" t="s">
        <v>82</v>
      </c>
      <c r="T7361" t="str">
        <f>IF(Table1[[#This Row],[Units Sold]]&gt; 700,"High Units","low Units")</f>
        <v>low Units</v>
      </c>
      <c r="U7361">
        <f>SUM(Table1[[#This Row],[Operating Profit]])/SUM(Table1[Operating Profit])*100</f>
        <v>8.8307432900757788E-4</v>
      </c>
      <c r="V7361">
        <f>SUM(Table1[[#This Row],[Price per Unit]]*Table1[[#This Row],[Units Sold]])</f>
        <v>6240</v>
      </c>
      <c r="W7361">
        <f>SUM(Table1[[#This Row],[Total Sales]]-Table1[[#This Row],[Operating Profit]])</f>
        <v>3307</v>
      </c>
      <c r="X7361">
        <f>SUM(Table1[[#This Row],[Total Sales]]-Table1[[#This Row],[Cost]])</f>
        <v>2933</v>
      </c>
      <c r="Y7361">
        <f>SUM(Table1[[#This Row],[profit/loss]])/SUM(Table1[profit/loss])</f>
        <v>8.8307432900757782E-6</v>
      </c>
    </row>
    <row r="7362" spans="1:25" x14ac:dyDescent="0.3">
      <c r="A7362" t="s">
        <v>33</v>
      </c>
      <c r="B7362" t="s">
        <v>82</v>
      </c>
      <c r="C7362">
        <v>1185732</v>
      </c>
      <c r="D7362" s="9">
        <v>44322</v>
      </c>
      <c r="E7362" s="8" t="str">
        <f>TEXT(Table1[[#This Row],[Invoice Date]],"dd-mm-yyyy")</f>
        <v>06-05-2021</v>
      </c>
      <c r="F7362" s="1" t="str">
        <f t="shared" si="456"/>
        <v>May</v>
      </c>
      <c r="G7362" s="1" t="str">
        <f t="shared" si="457"/>
        <v>2021</v>
      </c>
      <c r="H7362" s="1" t="str">
        <f t="shared" si="458"/>
        <v>Thursday</v>
      </c>
      <c r="I7362" s="1" t="str">
        <f t="shared" si="459"/>
        <v>06</v>
      </c>
      <c r="J7362" t="s">
        <v>14</v>
      </c>
      <c r="K7362" t="s">
        <v>122</v>
      </c>
      <c r="L7362" t="s">
        <v>123</v>
      </c>
      <c r="M7362" t="s">
        <v>18</v>
      </c>
      <c r="N7362">
        <v>41</v>
      </c>
      <c r="O7362">
        <v>68</v>
      </c>
      <c r="P7362">
        <v>2788</v>
      </c>
      <c r="Q7362">
        <v>1394</v>
      </c>
      <c r="R7362">
        <v>0.5</v>
      </c>
      <c r="S7362" t="s">
        <v>82</v>
      </c>
      <c r="T7362" t="str">
        <f>IF(Table1[[#This Row],[Units Sold]]&gt; 700,"High Units","low Units")</f>
        <v>low Units</v>
      </c>
      <c r="U7362">
        <f>SUM(Table1[[#This Row],[Operating Profit]])/SUM(Table1[Operating Profit])*100</f>
        <v>4.1970869916009665E-4</v>
      </c>
      <c r="V7362">
        <f>SUM(Table1[[#This Row],[Price per Unit]]*Table1[[#This Row],[Units Sold]])</f>
        <v>2788</v>
      </c>
      <c r="W7362">
        <f>SUM(Table1[[#This Row],[Total Sales]]-Table1[[#This Row],[Operating Profit]])</f>
        <v>1394</v>
      </c>
      <c r="X7362">
        <f>SUM(Table1[[#This Row],[Total Sales]]-Table1[[#This Row],[Cost]])</f>
        <v>1394</v>
      </c>
      <c r="Y7362">
        <f>SUM(Table1[[#This Row],[profit/loss]])/SUM(Table1[profit/loss])</f>
        <v>4.1970869916009664E-6</v>
      </c>
    </row>
    <row r="7363" spans="1:25" x14ac:dyDescent="0.3">
      <c r="A7363" t="s">
        <v>33</v>
      </c>
      <c r="B7363" t="s">
        <v>82</v>
      </c>
      <c r="C7363">
        <v>1185732</v>
      </c>
      <c r="D7363" s="9">
        <v>44322</v>
      </c>
      <c r="E7363" s="8" t="str">
        <f>TEXT(Table1[[#This Row],[Invoice Date]],"dd-mm-yyyy")</f>
        <v>06-05-2021</v>
      </c>
      <c r="F7363" s="1" t="str">
        <f t="shared" ref="F7363:F7426" si="460">TEXT(D7363,"mmmm")</f>
        <v>May</v>
      </c>
      <c r="G7363" s="1" t="str">
        <f t="shared" ref="G7363:G7426" si="461">TEXT(D7363,"YYYY")</f>
        <v>2021</v>
      </c>
      <c r="H7363" s="1" t="str">
        <f t="shared" ref="H7363:H7426" si="462">TEXT(D7363,"dddd")</f>
        <v>Thursday</v>
      </c>
      <c r="I7363" s="1" t="str">
        <f t="shared" ref="I7363:I7426" si="463">TEXT(D7363,"dd")</f>
        <v>06</v>
      </c>
      <c r="J7363" t="s">
        <v>14</v>
      </c>
      <c r="K7363" t="s">
        <v>122</v>
      </c>
      <c r="L7363" t="s">
        <v>123</v>
      </c>
      <c r="M7363" t="s">
        <v>19</v>
      </c>
      <c r="N7363">
        <v>38</v>
      </c>
      <c r="O7363">
        <v>75</v>
      </c>
      <c r="P7363">
        <v>2850</v>
      </c>
      <c r="Q7363">
        <v>1425</v>
      </c>
      <c r="R7363">
        <v>0.5</v>
      </c>
      <c r="S7363" t="s">
        <v>82</v>
      </c>
      <c r="T7363" t="str">
        <f>IF(Table1[[#This Row],[Units Sold]]&gt; 700,"High Units","low Units")</f>
        <v>low Units</v>
      </c>
      <c r="U7363">
        <f>SUM(Table1[[#This Row],[Operating Profit]])/SUM(Table1[Operating Profit])*100</f>
        <v>4.2904224985877888E-4</v>
      </c>
      <c r="V7363">
        <f>SUM(Table1[[#This Row],[Price per Unit]]*Table1[[#This Row],[Units Sold]])</f>
        <v>2850</v>
      </c>
      <c r="W7363">
        <f>SUM(Table1[[#This Row],[Total Sales]]-Table1[[#This Row],[Operating Profit]])</f>
        <v>1425</v>
      </c>
      <c r="X7363">
        <f>SUM(Table1[[#This Row],[Total Sales]]-Table1[[#This Row],[Cost]])</f>
        <v>1425</v>
      </c>
      <c r="Y7363">
        <f>SUM(Table1[[#This Row],[profit/loss]])/SUM(Table1[profit/loss])</f>
        <v>4.2904224985877889E-6</v>
      </c>
    </row>
    <row r="7364" spans="1:25" x14ac:dyDescent="0.3">
      <c r="A7364" t="s">
        <v>33</v>
      </c>
      <c r="B7364" t="s">
        <v>82</v>
      </c>
      <c r="C7364">
        <v>1185732</v>
      </c>
      <c r="D7364" s="9">
        <v>44322</v>
      </c>
      <c r="E7364" s="8" t="str">
        <f>TEXT(Table1[[#This Row],[Invoice Date]],"dd-mm-yyyy")</f>
        <v>06-05-2021</v>
      </c>
      <c r="F7364" s="1" t="str">
        <f t="shared" si="460"/>
        <v>May</v>
      </c>
      <c r="G7364" s="1" t="str">
        <f t="shared" si="461"/>
        <v>2021</v>
      </c>
      <c r="H7364" s="1" t="str">
        <f t="shared" si="462"/>
        <v>Thursday</v>
      </c>
      <c r="I7364" s="1" t="str">
        <f t="shared" si="463"/>
        <v>06</v>
      </c>
      <c r="J7364" t="s">
        <v>14</v>
      </c>
      <c r="K7364" t="s">
        <v>122</v>
      </c>
      <c r="L7364" t="s">
        <v>123</v>
      </c>
      <c r="M7364" t="s">
        <v>20</v>
      </c>
      <c r="N7364">
        <v>38</v>
      </c>
      <c r="O7364">
        <v>56</v>
      </c>
      <c r="P7364">
        <v>2128</v>
      </c>
      <c r="Q7364">
        <v>1064</v>
      </c>
      <c r="R7364">
        <v>0.5</v>
      </c>
      <c r="S7364" t="s">
        <v>82</v>
      </c>
      <c r="T7364" t="str">
        <f>IF(Table1[[#This Row],[Units Sold]]&gt; 700,"High Units","low Units")</f>
        <v>low Units</v>
      </c>
      <c r="U7364">
        <f>SUM(Table1[[#This Row],[Operating Profit]])/SUM(Table1[Operating Profit])*100</f>
        <v>3.2035154656122154E-4</v>
      </c>
      <c r="V7364">
        <f>SUM(Table1[[#This Row],[Price per Unit]]*Table1[[#This Row],[Units Sold]])</f>
        <v>2128</v>
      </c>
      <c r="W7364">
        <f>SUM(Table1[[#This Row],[Total Sales]]-Table1[[#This Row],[Operating Profit]])</f>
        <v>1064</v>
      </c>
      <c r="X7364">
        <f>SUM(Table1[[#This Row],[Total Sales]]-Table1[[#This Row],[Cost]])</f>
        <v>1064</v>
      </c>
      <c r="Y7364">
        <f>SUM(Table1[[#This Row],[profit/loss]])/SUM(Table1[profit/loss])</f>
        <v>3.2035154656122155E-6</v>
      </c>
    </row>
    <row r="7365" spans="1:25" x14ac:dyDescent="0.3">
      <c r="A7365" t="s">
        <v>33</v>
      </c>
      <c r="B7365" t="s">
        <v>82</v>
      </c>
      <c r="C7365">
        <v>1185732</v>
      </c>
      <c r="D7365" s="9">
        <v>44322</v>
      </c>
      <c r="E7365" s="8" t="str">
        <f>TEXT(Table1[[#This Row],[Invoice Date]],"dd-mm-yyyy")</f>
        <v>06-05-2021</v>
      </c>
      <c r="F7365" s="1" t="str">
        <f t="shared" si="460"/>
        <v>May</v>
      </c>
      <c r="G7365" s="1" t="str">
        <f t="shared" si="461"/>
        <v>2021</v>
      </c>
      <c r="H7365" s="1" t="str">
        <f t="shared" si="462"/>
        <v>Thursday</v>
      </c>
      <c r="I7365" s="1" t="str">
        <f t="shared" si="463"/>
        <v>06</v>
      </c>
      <c r="J7365" t="s">
        <v>14</v>
      </c>
      <c r="K7365" t="s">
        <v>122</v>
      </c>
      <c r="L7365" t="s">
        <v>123</v>
      </c>
      <c r="M7365" t="s">
        <v>21</v>
      </c>
      <c r="N7365">
        <v>47</v>
      </c>
      <c r="O7365">
        <v>68</v>
      </c>
      <c r="P7365">
        <v>3196</v>
      </c>
      <c r="Q7365">
        <v>1310</v>
      </c>
      <c r="R7365">
        <v>0.41</v>
      </c>
      <c r="S7365" t="s">
        <v>82</v>
      </c>
      <c r="T7365" t="str">
        <f>IF(Table1[[#This Row],[Units Sold]]&gt; 700,"High Units","low Units")</f>
        <v>low Units</v>
      </c>
      <c r="U7365">
        <f>SUM(Table1[[#This Row],[Operating Profit]])/SUM(Table1[Operating Profit])*100</f>
        <v>3.9441778758947393E-4</v>
      </c>
      <c r="V7365">
        <f>SUM(Table1[[#This Row],[Price per Unit]]*Table1[[#This Row],[Units Sold]])</f>
        <v>3196</v>
      </c>
      <c r="W7365">
        <f>SUM(Table1[[#This Row],[Total Sales]]-Table1[[#This Row],[Operating Profit]])</f>
        <v>1886</v>
      </c>
      <c r="X7365">
        <f>SUM(Table1[[#This Row],[Total Sales]]-Table1[[#This Row],[Cost]])</f>
        <v>1310</v>
      </c>
      <c r="Y7365">
        <f>SUM(Table1[[#This Row],[profit/loss]])/SUM(Table1[profit/loss])</f>
        <v>3.9441778758947393E-6</v>
      </c>
    </row>
    <row r="7366" spans="1:25" x14ac:dyDescent="0.3">
      <c r="A7366" t="s">
        <v>33</v>
      </c>
      <c r="B7366" t="s">
        <v>82</v>
      </c>
      <c r="C7366">
        <v>1185732</v>
      </c>
      <c r="D7366" s="9">
        <v>44322</v>
      </c>
      <c r="E7366" s="8" t="str">
        <f>TEXT(Table1[[#This Row],[Invoice Date]],"dd-mm-yyyy")</f>
        <v>06-05-2021</v>
      </c>
      <c r="F7366" s="1" t="str">
        <f t="shared" si="460"/>
        <v>May</v>
      </c>
      <c r="G7366" s="1" t="str">
        <f t="shared" si="461"/>
        <v>2021</v>
      </c>
      <c r="H7366" s="1" t="str">
        <f t="shared" si="462"/>
        <v>Thursday</v>
      </c>
      <c r="I7366" s="1" t="str">
        <f t="shared" si="463"/>
        <v>06</v>
      </c>
      <c r="J7366" t="s">
        <v>14</v>
      </c>
      <c r="K7366" t="s">
        <v>122</v>
      </c>
      <c r="L7366" t="s">
        <v>123</v>
      </c>
      <c r="M7366" t="s">
        <v>22</v>
      </c>
      <c r="N7366">
        <v>51</v>
      </c>
      <c r="O7366">
        <v>102</v>
      </c>
      <c r="P7366">
        <v>5202</v>
      </c>
      <c r="Q7366">
        <v>2705</v>
      </c>
      <c r="R7366">
        <v>0.52</v>
      </c>
      <c r="S7366" t="s">
        <v>82</v>
      </c>
      <c r="T7366" t="str">
        <f>IF(Table1[[#This Row],[Units Sold]]&gt; 700,"High Units","low Units")</f>
        <v>low Units</v>
      </c>
      <c r="U7366">
        <f>SUM(Table1[[#This Row],[Operating Profit]])/SUM(Table1[Operating Profit])*100</f>
        <v>8.1442756903017319E-4</v>
      </c>
      <c r="V7366">
        <f>SUM(Table1[[#This Row],[Price per Unit]]*Table1[[#This Row],[Units Sold]])</f>
        <v>5202</v>
      </c>
      <c r="W7366">
        <f>SUM(Table1[[#This Row],[Total Sales]]-Table1[[#This Row],[Operating Profit]])</f>
        <v>2497</v>
      </c>
      <c r="X7366">
        <f>SUM(Table1[[#This Row],[Total Sales]]-Table1[[#This Row],[Cost]])</f>
        <v>2705</v>
      </c>
      <c r="Y7366">
        <f>SUM(Table1[[#This Row],[profit/loss]])/SUM(Table1[profit/loss])</f>
        <v>8.1442756903017324E-6</v>
      </c>
    </row>
    <row r="7367" spans="1:25" x14ac:dyDescent="0.3">
      <c r="A7367" t="s">
        <v>33</v>
      </c>
      <c r="B7367" t="s">
        <v>82</v>
      </c>
      <c r="C7367">
        <v>1185732</v>
      </c>
      <c r="D7367" s="9">
        <v>44355</v>
      </c>
      <c r="E7367" s="8" t="str">
        <f>TEXT(Table1[[#This Row],[Invoice Date]],"dd-mm-yyyy")</f>
        <v>08-06-2021</v>
      </c>
      <c r="F7367" s="1" t="str">
        <f t="shared" si="460"/>
        <v>June</v>
      </c>
      <c r="G7367" s="1" t="str">
        <f t="shared" si="461"/>
        <v>2021</v>
      </c>
      <c r="H7367" s="1" t="str">
        <f t="shared" si="462"/>
        <v>Tuesday</v>
      </c>
      <c r="I7367" s="1" t="str">
        <f t="shared" si="463"/>
        <v>08</v>
      </c>
      <c r="J7367" t="s">
        <v>14</v>
      </c>
      <c r="K7367" t="s">
        <v>122</v>
      </c>
      <c r="L7367" t="s">
        <v>123</v>
      </c>
      <c r="M7367" t="s">
        <v>16</v>
      </c>
      <c r="N7367">
        <v>45</v>
      </c>
      <c r="O7367">
        <v>156</v>
      </c>
      <c r="P7367">
        <v>7020</v>
      </c>
      <c r="Q7367">
        <v>3229</v>
      </c>
      <c r="R7367">
        <v>0.46</v>
      </c>
      <c r="S7367" t="s">
        <v>82</v>
      </c>
      <c r="T7367" t="str">
        <f>IF(Table1[[#This Row],[Units Sold]]&gt; 700,"High Units","low Units")</f>
        <v>low Units</v>
      </c>
      <c r="U7367">
        <f>SUM(Table1[[#This Row],[Operating Profit]])/SUM(Table1[Operating Profit])*100</f>
        <v>9.7219468406596274E-4</v>
      </c>
      <c r="V7367">
        <f>SUM(Table1[[#This Row],[Price per Unit]]*Table1[[#This Row],[Units Sold]])</f>
        <v>7020</v>
      </c>
      <c r="W7367">
        <f>SUM(Table1[[#This Row],[Total Sales]]-Table1[[#This Row],[Operating Profit]])</f>
        <v>3791</v>
      </c>
      <c r="X7367">
        <f>SUM(Table1[[#This Row],[Total Sales]]-Table1[[#This Row],[Cost]])</f>
        <v>3229</v>
      </c>
      <c r="Y7367">
        <f>SUM(Table1[[#This Row],[profit/loss]])/SUM(Table1[profit/loss])</f>
        <v>9.7219468406596275E-6</v>
      </c>
    </row>
    <row r="7368" spans="1:25" x14ac:dyDescent="0.3">
      <c r="A7368" t="s">
        <v>33</v>
      </c>
      <c r="B7368" t="s">
        <v>82</v>
      </c>
      <c r="C7368">
        <v>1185732</v>
      </c>
      <c r="D7368" s="9">
        <v>44355</v>
      </c>
      <c r="E7368" s="8" t="str">
        <f>TEXT(Table1[[#This Row],[Invoice Date]],"dd-mm-yyyy")</f>
        <v>08-06-2021</v>
      </c>
      <c r="F7368" s="1" t="str">
        <f t="shared" si="460"/>
        <v>June</v>
      </c>
      <c r="G7368" s="1" t="str">
        <f t="shared" si="461"/>
        <v>2021</v>
      </c>
      <c r="H7368" s="1" t="str">
        <f t="shared" si="462"/>
        <v>Tuesday</v>
      </c>
      <c r="I7368" s="1" t="str">
        <f t="shared" si="463"/>
        <v>08</v>
      </c>
      <c r="J7368" t="s">
        <v>14</v>
      </c>
      <c r="K7368" t="s">
        <v>122</v>
      </c>
      <c r="L7368" t="s">
        <v>123</v>
      </c>
      <c r="M7368" t="s">
        <v>18</v>
      </c>
      <c r="N7368">
        <v>44</v>
      </c>
      <c r="O7368">
        <v>105</v>
      </c>
      <c r="P7368">
        <v>4620</v>
      </c>
      <c r="Q7368">
        <v>2125</v>
      </c>
      <c r="R7368">
        <v>0.46</v>
      </c>
      <c r="S7368" t="s">
        <v>82</v>
      </c>
      <c r="T7368" t="str">
        <f>IF(Table1[[#This Row],[Units Sold]]&gt; 700,"High Units","low Units")</f>
        <v>low Units</v>
      </c>
      <c r="U7368">
        <f>SUM(Table1[[#This Row],[Operating Profit]])/SUM(Table1[Operating Profit])*100</f>
        <v>6.3979984628063523E-4</v>
      </c>
      <c r="V7368">
        <f>SUM(Table1[[#This Row],[Price per Unit]]*Table1[[#This Row],[Units Sold]])</f>
        <v>4620</v>
      </c>
      <c r="W7368">
        <f>SUM(Table1[[#This Row],[Total Sales]]-Table1[[#This Row],[Operating Profit]])</f>
        <v>2495</v>
      </c>
      <c r="X7368">
        <f>SUM(Table1[[#This Row],[Total Sales]]-Table1[[#This Row],[Cost]])</f>
        <v>2125</v>
      </c>
      <c r="Y7368">
        <f>SUM(Table1[[#This Row],[profit/loss]])/SUM(Table1[profit/loss])</f>
        <v>6.3979984628063518E-6</v>
      </c>
    </row>
    <row r="7369" spans="1:25" x14ac:dyDescent="0.3">
      <c r="A7369" t="s">
        <v>33</v>
      </c>
      <c r="B7369" t="s">
        <v>82</v>
      </c>
      <c r="C7369">
        <v>1185732</v>
      </c>
      <c r="D7369" s="9">
        <v>44355</v>
      </c>
      <c r="E7369" s="8" t="str">
        <f>TEXT(Table1[[#This Row],[Invoice Date]],"dd-mm-yyyy")</f>
        <v>08-06-2021</v>
      </c>
      <c r="F7369" s="1" t="str">
        <f t="shared" si="460"/>
        <v>June</v>
      </c>
      <c r="G7369" s="1" t="str">
        <f t="shared" si="461"/>
        <v>2021</v>
      </c>
      <c r="H7369" s="1" t="str">
        <f t="shared" si="462"/>
        <v>Tuesday</v>
      </c>
      <c r="I7369" s="1" t="str">
        <f t="shared" si="463"/>
        <v>08</v>
      </c>
      <c r="J7369" t="s">
        <v>14</v>
      </c>
      <c r="K7369" t="s">
        <v>122</v>
      </c>
      <c r="L7369" t="s">
        <v>123</v>
      </c>
      <c r="M7369" t="s">
        <v>19</v>
      </c>
      <c r="N7369">
        <v>38</v>
      </c>
      <c r="O7369">
        <v>69</v>
      </c>
      <c r="P7369">
        <v>2622</v>
      </c>
      <c r="Q7369">
        <v>1390</v>
      </c>
      <c r="R7369">
        <v>0.53</v>
      </c>
      <c r="S7369" t="s">
        <v>82</v>
      </c>
      <c r="T7369" t="str">
        <f>IF(Table1[[#This Row],[Units Sold]]&gt; 700,"High Units","low Units")</f>
        <v>low Units</v>
      </c>
      <c r="U7369">
        <f>SUM(Table1[[#This Row],[Operating Profit]])/SUM(Table1[Operating Profit])*100</f>
        <v>4.1850437003768603E-4</v>
      </c>
      <c r="V7369">
        <f>SUM(Table1[[#This Row],[Price per Unit]]*Table1[[#This Row],[Units Sold]])</f>
        <v>2622</v>
      </c>
      <c r="W7369">
        <f>SUM(Table1[[#This Row],[Total Sales]]-Table1[[#This Row],[Operating Profit]])</f>
        <v>1232</v>
      </c>
      <c r="X7369">
        <f>SUM(Table1[[#This Row],[Total Sales]]-Table1[[#This Row],[Cost]])</f>
        <v>1390</v>
      </c>
      <c r="Y7369">
        <f>SUM(Table1[[#This Row],[profit/loss]])/SUM(Table1[profit/loss])</f>
        <v>4.1850437003768605E-6</v>
      </c>
    </row>
    <row r="7370" spans="1:25" x14ac:dyDescent="0.3">
      <c r="A7370" t="s">
        <v>33</v>
      </c>
      <c r="B7370" t="s">
        <v>82</v>
      </c>
      <c r="C7370">
        <v>1185732</v>
      </c>
      <c r="D7370" s="9">
        <v>44355</v>
      </c>
      <c r="E7370" s="8" t="str">
        <f>TEXT(Table1[[#This Row],[Invoice Date]],"dd-mm-yyyy")</f>
        <v>08-06-2021</v>
      </c>
      <c r="F7370" s="1" t="str">
        <f t="shared" si="460"/>
        <v>June</v>
      </c>
      <c r="G7370" s="1" t="str">
        <f t="shared" si="461"/>
        <v>2021</v>
      </c>
      <c r="H7370" s="1" t="str">
        <f t="shared" si="462"/>
        <v>Tuesday</v>
      </c>
      <c r="I7370" s="1" t="str">
        <f t="shared" si="463"/>
        <v>08</v>
      </c>
      <c r="J7370" t="s">
        <v>14</v>
      </c>
      <c r="K7370" t="s">
        <v>122</v>
      </c>
      <c r="L7370" t="s">
        <v>123</v>
      </c>
      <c r="M7370" t="s">
        <v>20</v>
      </c>
      <c r="N7370">
        <v>39</v>
      </c>
      <c r="O7370">
        <v>65</v>
      </c>
      <c r="P7370">
        <v>2535</v>
      </c>
      <c r="Q7370">
        <v>1369</v>
      </c>
      <c r="R7370">
        <v>0.54</v>
      </c>
      <c r="S7370" t="s">
        <v>82</v>
      </c>
      <c r="T7370" t="str">
        <f>IF(Table1[[#This Row],[Units Sold]]&gt; 700,"High Units","low Units")</f>
        <v>low Units</v>
      </c>
      <c r="U7370">
        <f>SUM(Table1[[#This Row],[Operating Profit]])/SUM(Table1[Operating Profit])*100</f>
        <v>4.1218164214503031E-4</v>
      </c>
      <c r="V7370">
        <f>SUM(Table1[[#This Row],[Price per Unit]]*Table1[[#This Row],[Units Sold]])</f>
        <v>2535</v>
      </c>
      <c r="W7370">
        <f>SUM(Table1[[#This Row],[Total Sales]]-Table1[[#This Row],[Operating Profit]])</f>
        <v>1166</v>
      </c>
      <c r="X7370">
        <f>SUM(Table1[[#This Row],[Total Sales]]-Table1[[#This Row],[Cost]])</f>
        <v>1369</v>
      </c>
      <c r="Y7370">
        <f>SUM(Table1[[#This Row],[profit/loss]])/SUM(Table1[profit/loss])</f>
        <v>4.1218164214503033E-6</v>
      </c>
    </row>
    <row r="7371" spans="1:25" x14ac:dyDescent="0.3">
      <c r="A7371" t="s">
        <v>33</v>
      </c>
      <c r="B7371" t="s">
        <v>82</v>
      </c>
      <c r="C7371">
        <v>1185732</v>
      </c>
      <c r="D7371" s="9">
        <v>44355</v>
      </c>
      <c r="E7371" s="8" t="str">
        <f>TEXT(Table1[[#This Row],[Invoice Date]],"dd-mm-yyyy")</f>
        <v>08-06-2021</v>
      </c>
      <c r="F7371" s="1" t="str">
        <f t="shared" si="460"/>
        <v>June</v>
      </c>
      <c r="G7371" s="1" t="str">
        <f t="shared" si="461"/>
        <v>2021</v>
      </c>
      <c r="H7371" s="1" t="str">
        <f t="shared" si="462"/>
        <v>Tuesday</v>
      </c>
      <c r="I7371" s="1" t="str">
        <f t="shared" si="463"/>
        <v>08</v>
      </c>
      <c r="J7371" t="s">
        <v>14</v>
      </c>
      <c r="K7371" t="s">
        <v>122</v>
      </c>
      <c r="L7371" t="s">
        <v>123</v>
      </c>
      <c r="M7371" t="s">
        <v>21</v>
      </c>
      <c r="N7371">
        <v>46</v>
      </c>
      <c r="O7371">
        <v>65</v>
      </c>
      <c r="P7371">
        <v>2990</v>
      </c>
      <c r="Q7371">
        <v>1346</v>
      </c>
      <c r="R7371">
        <v>0.45</v>
      </c>
      <c r="S7371" t="s">
        <v>82</v>
      </c>
      <c r="T7371" t="str">
        <f>IF(Table1[[#This Row],[Units Sold]]&gt; 700,"High Units","low Units")</f>
        <v>low Units</v>
      </c>
      <c r="U7371">
        <f>SUM(Table1[[#This Row],[Operating Profit]])/SUM(Table1[Operating Profit])*100</f>
        <v>4.0525674969116933E-4</v>
      </c>
      <c r="V7371">
        <f>SUM(Table1[[#This Row],[Price per Unit]]*Table1[[#This Row],[Units Sold]])</f>
        <v>2990</v>
      </c>
      <c r="W7371">
        <f>SUM(Table1[[#This Row],[Total Sales]]-Table1[[#This Row],[Operating Profit]])</f>
        <v>1644</v>
      </c>
      <c r="X7371">
        <f>SUM(Table1[[#This Row],[Total Sales]]-Table1[[#This Row],[Cost]])</f>
        <v>1346</v>
      </c>
      <c r="Y7371">
        <f>SUM(Table1[[#This Row],[profit/loss]])/SUM(Table1[profit/loss])</f>
        <v>4.0525674969116935E-6</v>
      </c>
    </row>
    <row r="7372" spans="1:25" x14ac:dyDescent="0.3">
      <c r="A7372" t="s">
        <v>33</v>
      </c>
      <c r="B7372" t="s">
        <v>82</v>
      </c>
      <c r="C7372">
        <v>1185732</v>
      </c>
      <c r="D7372" s="9">
        <v>44355</v>
      </c>
      <c r="E7372" s="8" t="str">
        <f>TEXT(Table1[[#This Row],[Invoice Date]],"dd-mm-yyyy")</f>
        <v>08-06-2021</v>
      </c>
      <c r="F7372" s="1" t="str">
        <f t="shared" si="460"/>
        <v>June</v>
      </c>
      <c r="G7372" s="1" t="str">
        <f t="shared" si="461"/>
        <v>2021</v>
      </c>
      <c r="H7372" s="1" t="str">
        <f t="shared" si="462"/>
        <v>Tuesday</v>
      </c>
      <c r="I7372" s="1" t="str">
        <f t="shared" si="463"/>
        <v>08</v>
      </c>
      <c r="J7372" t="s">
        <v>14</v>
      </c>
      <c r="K7372" t="s">
        <v>122</v>
      </c>
      <c r="L7372" t="s">
        <v>123</v>
      </c>
      <c r="M7372" t="s">
        <v>22</v>
      </c>
      <c r="N7372">
        <v>50</v>
      </c>
      <c r="O7372">
        <v>120</v>
      </c>
      <c r="P7372">
        <v>6000</v>
      </c>
      <c r="Q7372">
        <v>3000</v>
      </c>
      <c r="R7372">
        <v>0.5</v>
      </c>
      <c r="S7372" t="s">
        <v>82</v>
      </c>
      <c r="T7372" t="str">
        <f>IF(Table1[[#This Row],[Units Sold]]&gt; 700,"High Units","low Units")</f>
        <v>low Units</v>
      </c>
      <c r="U7372">
        <f>SUM(Table1[[#This Row],[Operating Profit]])/SUM(Table1[Operating Profit])*100</f>
        <v>9.032468418079555E-4</v>
      </c>
      <c r="V7372">
        <f>SUM(Table1[[#This Row],[Price per Unit]]*Table1[[#This Row],[Units Sold]])</f>
        <v>6000</v>
      </c>
      <c r="W7372">
        <f>SUM(Table1[[#This Row],[Total Sales]]-Table1[[#This Row],[Operating Profit]])</f>
        <v>3000</v>
      </c>
      <c r="X7372">
        <f>SUM(Table1[[#This Row],[Total Sales]]-Table1[[#This Row],[Cost]])</f>
        <v>3000</v>
      </c>
      <c r="Y7372">
        <f>SUM(Table1[[#This Row],[profit/loss]])/SUM(Table1[profit/loss])</f>
        <v>9.0324684180795549E-6</v>
      </c>
    </row>
    <row r="7373" spans="1:25" x14ac:dyDescent="0.3">
      <c r="A7373" t="s">
        <v>33</v>
      </c>
      <c r="B7373" t="s">
        <v>82</v>
      </c>
      <c r="C7373">
        <v>1185732</v>
      </c>
      <c r="D7373" s="9">
        <v>44383</v>
      </c>
      <c r="E7373" s="8" t="str">
        <f>TEXT(Table1[[#This Row],[Invoice Date]],"dd-mm-yyyy")</f>
        <v>06-07-2021</v>
      </c>
      <c r="F7373" s="1" t="str">
        <f t="shared" si="460"/>
        <v>July</v>
      </c>
      <c r="G7373" s="1" t="str">
        <f t="shared" si="461"/>
        <v>2021</v>
      </c>
      <c r="H7373" s="1" t="str">
        <f t="shared" si="462"/>
        <v>Tuesday</v>
      </c>
      <c r="I7373" s="1" t="str">
        <f t="shared" si="463"/>
        <v>06</v>
      </c>
      <c r="J7373" t="s">
        <v>14</v>
      </c>
      <c r="K7373" t="s">
        <v>122</v>
      </c>
      <c r="L7373" t="s">
        <v>123</v>
      </c>
      <c r="M7373" t="s">
        <v>16</v>
      </c>
      <c r="N7373">
        <v>47</v>
      </c>
      <c r="O7373">
        <v>188</v>
      </c>
      <c r="P7373">
        <v>8836</v>
      </c>
      <c r="Q7373">
        <v>4153</v>
      </c>
      <c r="R7373">
        <v>0.47</v>
      </c>
      <c r="S7373" t="s">
        <v>82</v>
      </c>
      <c r="T7373" t="str">
        <f>IF(Table1[[#This Row],[Units Sold]]&gt; 700,"High Units","low Units")</f>
        <v>low Units</v>
      </c>
      <c r="U7373">
        <f>SUM(Table1[[#This Row],[Operating Profit]])/SUM(Table1[Operating Profit])*100</f>
        <v>1.2503947113428132E-3</v>
      </c>
      <c r="V7373">
        <f>SUM(Table1[[#This Row],[Price per Unit]]*Table1[[#This Row],[Units Sold]])</f>
        <v>8836</v>
      </c>
      <c r="W7373">
        <f>SUM(Table1[[#This Row],[Total Sales]]-Table1[[#This Row],[Operating Profit]])</f>
        <v>4683</v>
      </c>
      <c r="X7373">
        <f>SUM(Table1[[#This Row],[Total Sales]]-Table1[[#This Row],[Cost]])</f>
        <v>4153</v>
      </c>
      <c r="Y7373">
        <f>SUM(Table1[[#This Row],[profit/loss]])/SUM(Table1[profit/loss])</f>
        <v>1.2503947113428131E-5</v>
      </c>
    </row>
    <row r="7374" spans="1:25" x14ac:dyDescent="0.3">
      <c r="A7374" t="s">
        <v>33</v>
      </c>
      <c r="B7374" t="s">
        <v>82</v>
      </c>
      <c r="C7374">
        <v>1185732</v>
      </c>
      <c r="D7374" s="9">
        <v>44383</v>
      </c>
      <c r="E7374" s="8" t="str">
        <f>TEXT(Table1[[#This Row],[Invoice Date]],"dd-mm-yyyy")</f>
        <v>06-07-2021</v>
      </c>
      <c r="F7374" s="1" t="str">
        <f t="shared" si="460"/>
        <v>July</v>
      </c>
      <c r="G7374" s="1" t="str">
        <f t="shared" si="461"/>
        <v>2021</v>
      </c>
      <c r="H7374" s="1" t="str">
        <f t="shared" si="462"/>
        <v>Tuesday</v>
      </c>
      <c r="I7374" s="1" t="str">
        <f t="shared" si="463"/>
        <v>06</v>
      </c>
      <c r="J7374" t="s">
        <v>14</v>
      </c>
      <c r="K7374" t="s">
        <v>122</v>
      </c>
      <c r="L7374" t="s">
        <v>123</v>
      </c>
      <c r="M7374" t="s">
        <v>18</v>
      </c>
      <c r="N7374">
        <v>42</v>
      </c>
      <c r="O7374">
        <v>98</v>
      </c>
      <c r="P7374">
        <v>4116</v>
      </c>
      <c r="Q7374">
        <v>2058</v>
      </c>
      <c r="R7374">
        <v>0.5</v>
      </c>
      <c r="S7374" t="s">
        <v>82</v>
      </c>
      <c r="T7374" t="str">
        <f>IF(Table1[[#This Row],[Units Sold]]&gt; 700,"High Units","low Units")</f>
        <v>low Units</v>
      </c>
      <c r="U7374">
        <f>SUM(Table1[[#This Row],[Operating Profit]])/SUM(Table1[Operating Profit])*100</f>
        <v>6.196273334802575E-4</v>
      </c>
      <c r="V7374">
        <f>SUM(Table1[[#This Row],[Price per Unit]]*Table1[[#This Row],[Units Sold]])</f>
        <v>4116</v>
      </c>
      <c r="W7374">
        <f>SUM(Table1[[#This Row],[Total Sales]]-Table1[[#This Row],[Operating Profit]])</f>
        <v>2058</v>
      </c>
      <c r="X7374">
        <f>SUM(Table1[[#This Row],[Total Sales]]-Table1[[#This Row],[Cost]])</f>
        <v>2058</v>
      </c>
      <c r="Y7374">
        <f>SUM(Table1[[#This Row],[profit/loss]])/SUM(Table1[profit/loss])</f>
        <v>6.1962733348025751E-6</v>
      </c>
    </row>
    <row r="7375" spans="1:25" x14ac:dyDescent="0.3">
      <c r="A7375" t="s">
        <v>33</v>
      </c>
      <c r="B7375" t="s">
        <v>82</v>
      </c>
      <c r="C7375">
        <v>1185732</v>
      </c>
      <c r="D7375" s="9">
        <v>44383</v>
      </c>
      <c r="E7375" s="8" t="str">
        <f>TEXT(Table1[[#This Row],[Invoice Date]],"dd-mm-yyyy")</f>
        <v>06-07-2021</v>
      </c>
      <c r="F7375" s="1" t="str">
        <f t="shared" si="460"/>
        <v>July</v>
      </c>
      <c r="G7375" s="1" t="str">
        <f t="shared" si="461"/>
        <v>2021</v>
      </c>
      <c r="H7375" s="1" t="str">
        <f t="shared" si="462"/>
        <v>Tuesday</v>
      </c>
      <c r="I7375" s="1" t="str">
        <f t="shared" si="463"/>
        <v>06</v>
      </c>
      <c r="J7375" t="s">
        <v>14</v>
      </c>
      <c r="K7375" t="s">
        <v>122</v>
      </c>
      <c r="L7375" t="s">
        <v>123</v>
      </c>
      <c r="M7375" t="s">
        <v>19</v>
      </c>
      <c r="N7375">
        <v>37</v>
      </c>
      <c r="O7375">
        <v>81</v>
      </c>
      <c r="P7375">
        <v>2997</v>
      </c>
      <c r="Q7375">
        <v>1558</v>
      </c>
      <c r="R7375">
        <v>0.52</v>
      </c>
      <c r="S7375" t="s">
        <v>82</v>
      </c>
      <c r="T7375" t="str">
        <f>IF(Table1[[#This Row],[Units Sold]]&gt; 700,"High Units","low Units")</f>
        <v>low Units</v>
      </c>
      <c r="U7375">
        <f>SUM(Table1[[#This Row],[Operating Profit]])/SUM(Table1[Operating Profit])*100</f>
        <v>4.6908619317893158E-4</v>
      </c>
      <c r="V7375">
        <f>SUM(Table1[[#This Row],[Price per Unit]]*Table1[[#This Row],[Units Sold]])</f>
        <v>2997</v>
      </c>
      <c r="W7375">
        <f>SUM(Table1[[#This Row],[Total Sales]]-Table1[[#This Row],[Operating Profit]])</f>
        <v>1439</v>
      </c>
      <c r="X7375">
        <f>SUM(Table1[[#This Row],[Total Sales]]-Table1[[#This Row],[Cost]])</f>
        <v>1558</v>
      </c>
      <c r="Y7375">
        <f>SUM(Table1[[#This Row],[profit/loss]])/SUM(Table1[profit/loss])</f>
        <v>4.6908619317893156E-6</v>
      </c>
    </row>
    <row r="7376" spans="1:25" x14ac:dyDescent="0.3">
      <c r="A7376" t="s">
        <v>33</v>
      </c>
      <c r="B7376" t="s">
        <v>82</v>
      </c>
      <c r="C7376">
        <v>1185732</v>
      </c>
      <c r="D7376" s="9">
        <v>44383</v>
      </c>
      <c r="E7376" s="8" t="str">
        <f>TEXT(Table1[[#This Row],[Invoice Date]],"dd-mm-yyyy")</f>
        <v>06-07-2021</v>
      </c>
      <c r="F7376" s="1" t="str">
        <f t="shared" si="460"/>
        <v>July</v>
      </c>
      <c r="G7376" s="1" t="str">
        <f t="shared" si="461"/>
        <v>2021</v>
      </c>
      <c r="H7376" s="1" t="str">
        <f t="shared" si="462"/>
        <v>Tuesday</v>
      </c>
      <c r="I7376" s="1" t="str">
        <f t="shared" si="463"/>
        <v>06</v>
      </c>
      <c r="J7376" t="s">
        <v>14</v>
      </c>
      <c r="K7376" t="s">
        <v>122</v>
      </c>
      <c r="L7376" t="s">
        <v>123</v>
      </c>
      <c r="M7376" t="s">
        <v>20</v>
      </c>
      <c r="N7376">
        <v>36</v>
      </c>
      <c r="O7376">
        <v>63</v>
      </c>
      <c r="P7376">
        <v>2268</v>
      </c>
      <c r="Q7376">
        <v>1225</v>
      </c>
      <c r="R7376">
        <v>0.54</v>
      </c>
      <c r="S7376" t="s">
        <v>82</v>
      </c>
      <c r="T7376" t="str">
        <f>IF(Table1[[#This Row],[Units Sold]]&gt; 700,"High Units","low Units")</f>
        <v>low Units</v>
      </c>
      <c r="U7376">
        <f>SUM(Table1[[#This Row],[Operating Profit]])/SUM(Table1[Operating Profit])*100</f>
        <v>3.688257937382485E-4</v>
      </c>
      <c r="V7376">
        <f>SUM(Table1[[#This Row],[Price per Unit]]*Table1[[#This Row],[Units Sold]])</f>
        <v>2268</v>
      </c>
      <c r="W7376">
        <f>SUM(Table1[[#This Row],[Total Sales]]-Table1[[#This Row],[Operating Profit]])</f>
        <v>1043</v>
      </c>
      <c r="X7376">
        <f>SUM(Table1[[#This Row],[Total Sales]]-Table1[[#This Row],[Cost]])</f>
        <v>1225</v>
      </c>
      <c r="Y7376">
        <f>SUM(Table1[[#This Row],[profit/loss]])/SUM(Table1[profit/loss])</f>
        <v>3.688257937382485E-6</v>
      </c>
    </row>
    <row r="7377" spans="1:25" x14ac:dyDescent="0.3">
      <c r="A7377" t="s">
        <v>33</v>
      </c>
      <c r="B7377" t="s">
        <v>82</v>
      </c>
      <c r="C7377">
        <v>1185732</v>
      </c>
      <c r="D7377" s="9">
        <v>44383</v>
      </c>
      <c r="E7377" s="8" t="str">
        <f>TEXT(Table1[[#This Row],[Invoice Date]],"dd-mm-yyyy")</f>
        <v>06-07-2021</v>
      </c>
      <c r="F7377" s="1" t="str">
        <f t="shared" si="460"/>
        <v>July</v>
      </c>
      <c r="G7377" s="1" t="str">
        <f t="shared" si="461"/>
        <v>2021</v>
      </c>
      <c r="H7377" s="1" t="str">
        <f t="shared" si="462"/>
        <v>Tuesday</v>
      </c>
      <c r="I7377" s="1" t="str">
        <f t="shared" si="463"/>
        <v>06</v>
      </c>
      <c r="J7377" t="s">
        <v>14</v>
      </c>
      <c r="K7377" t="s">
        <v>122</v>
      </c>
      <c r="L7377" t="s">
        <v>123</v>
      </c>
      <c r="M7377" t="s">
        <v>21</v>
      </c>
      <c r="N7377">
        <v>48</v>
      </c>
      <c r="O7377">
        <v>74</v>
      </c>
      <c r="P7377">
        <v>3552</v>
      </c>
      <c r="Q7377">
        <v>1527</v>
      </c>
      <c r="R7377">
        <v>0.43</v>
      </c>
      <c r="S7377" t="s">
        <v>82</v>
      </c>
      <c r="T7377" t="str">
        <f>IF(Table1[[#This Row],[Units Sold]]&gt; 700,"High Units","low Units")</f>
        <v>low Units</v>
      </c>
      <c r="U7377">
        <f>SUM(Table1[[#This Row],[Operating Profit]])/SUM(Table1[Operating Profit])*100</f>
        <v>4.597526424802493E-4</v>
      </c>
      <c r="V7377">
        <f>SUM(Table1[[#This Row],[Price per Unit]]*Table1[[#This Row],[Units Sold]])</f>
        <v>3552</v>
      </c>
      <c r="W7377">
        <f>SUM(Table1[[#This Row],[Total Sales]]-Table1[[#This Row],[Operating Profit]])</f>
        <v>2025</v>
      </c>
      <c r="X7377">
        <f>SUM(Table1[[#This Row],[Total Sales]]-Table1[[#This Row],[Cost]])</f>
        <v>1527</v>
      </c>
      <c r="Y7377">
        <f>SUM(Table1[[#This Row],[profit/loss]])/SUM(Table1[profit/loss])</f>
        <v>4.5975264248024932E-6</v>
      </c>
    </row>
    <row r="7378" spans="1:25" x14ac:dyDescent="0.3">
      <c r="A7378" t="s">
        <v>33</v>
      </c>
      <c r="B7378" t="s">
        <v>82</v>
      </c>
      <c r="C7378">
        <v>1185732</v>
      </c>
      <c r="D7378" s="9">
        <v>44383</v>
      </c>
      <c r="E7378" s="8" t="str">
        <f>TEXT(Table1[[#This Row],[Invoice Date]],"dd-mm-yyyy")</f>
        <v>06-07-2021</v>
      </c>
      <c r="F7378" s="1" t="str">
        <f t="shared" si="460"/>
        <v>July</v>
      </c>
      <c r="G7378" s="1" t="str">
        <f t="shared" si="461"/>
        <v>2021</v>
      </c>
      <c r="H7378" s="1" t="str">
        <f t="shared" si="462"/>
        <v>Tuesday</v>
      </c>
      <c r="I7378" s="1" t="str">
        <f t="shared" si="463"/>
        <v>06</v>
      </c>
      <c r="J7378" t="s">
        <v>14</v>
      </c>
      <c r="K7378" t="s">
        <v>122</v>
      </c>
      <c r="L7378" t="s">
        <v>123</v>
      </c>
      <c r="M7378" t="s">
        <v>22</v>
      </c>
      <c r="N7378">
        <v>54</v>
      </c>
      <c r="O7378">
        <v>131</v>
      </c>
      <c r="P7378">
        <v>7074</v>
      </c>
      <c r="Q7378">
        <v>3749</v>
      </c>
      <c r="R7378">
        <v>0.53</v>
      </c>
      <c r="S7378" t="s">
        <v>82</v>
      </c>
      <c r="T7378" t="str">
        <f>IF(Table1[[#This Row],[Units Sold]]&gt; 700,"High Units","low Units")</f>
        <v>low Units</v>
      </c>
      <c r="U7378">
        <f>SUM(Table1[[#This Row],[Operating Profit]])/SUM(Table1[Operating Profit])*100</f>
        <v>1.1287574699793417E-3</v>
      </c>
      <c r="V7378">
        <f>SUM(Table1[[#This Row],[Price per Unit]]*Table1[[#This Row],[Units Sold]])</f>
        <v>7074</v>
      </c>
      <c r="W7378">
        <f>SUM(Table1[[#This Row],[Total Sales]]-Table1[[#This Row],[Operating Profit]])</f>
        <v>3325</v>
      </c>
      <c r="X7378">
        <f>SUM(Table1[[#This Row],[Total Sales]]-Table1[[#This Row],[Cost]])</f>
        <v>3749</v>
      </c>
      <c r="Y7378">
        <f>SUM(Table1[[#This Row],[profit/loss]])/SUM(Table1[profit/loss])</f>
        <v>1.1287574699793417E-5</v>
      </c>
    </row>
    <row r="7379" spans="1:25" x14ac:dyDescent="0.3">
      <c r="A7379" t="s">
        <v>33</v>
      </c>
      <c r="B7379" t="s">
        <v>82</v>
      </c>
      <c r="C7379">
        <v>1185732</v>
      </c>
      <c r="D7379" s="9">
        <v>44415</v>
      </c>
      <c r="E7379" s="8" t="str">
        <f>TEXT(Table1[[#This Row],[Invoice Date]],"dd-mm-yyyy")</f>
        <v>07-08-2021</v>
      </c>
      <c r="F7379" s="1" t="str">
        <f t="shared" si="460"/>
        <v>August</v>
      </c>
      <c r="G7379" s="1" t="str">
        <f t="shared" si="461"/>
        <v>2021</v>
      </c>
      <c r="H7379" s="1" t="str">
        <f t="shared" si="462"/>
        <v>Saturday</v>
      </c>
      <c r="I7379" s="1" t="str">
        <f t="shared" si="463"/>
        <v>07</v>
      </c>
      <c r="J7379" t="s">
        <v>14</v>
      </c>
      <c r="K7379" t="s">
        <v>122</v>
      </c>
      <c r="L7379" t="s">
        <v>123</v>
      </c>
      <c r="M7379" t="s">
        <v>16</v>
      </c>
      <c r="N7379">
        <v>47</v>
      </c>
      <c r="O7379">
        <v>180</v>
      </c>
      <c r="P7379">
        <v>8460</v>
      </c>
      <c r="Q7379">
        <v>4061</v>
      </c>
      <c r="R7379">
        <v>0.48</v>
      </c>
      <c r="S7379" t="s">
        <v>82</v>
      </c>
      <c r="T7379" t="str">
        <f>IF(Table1[[#This Row],[Units Sold]]&gt; 700,"High Units","low Units")</f>
        <v>low Units</v>
      </c>
      <c r="U7379">
        <f>SUM(Table1[[#This Row],[Operating Profit]])/SUM(Table1[Operating Profit])*100</f>
        <v>1.222695141527369E-3</v>
      </c>
      <c r="V7379">
        <f>SUM(Table1[[#This Row],[Price per Unit]]*Table1[[#This Row],[Units Sold]])</f>
        <v>8460</v>
      </c>
      <c r="W7379">
        <f>SUM(Table1[[#This Row],[Total Sales]]-Table1[[#This Row],[Operating Profit]])</f>
        <v>4399</v>
      </c>
      <c r="X7379">
        <f>SUM(Table1[[#This Row],[Total Sales]]-Table1[[#This Row],[Cost]])</f>
        <v>4061</v>
      </c>
      <c r="Y7379">
        <f>SUM(Table1[[#This Row],[profit/loss]])/SUM(Table1[profit/loss])</f>
        <v>1.222695141527369E-5</v>
      </c>
    </row>
    <row r="7380" spans="1:25" x14ac:dyDescent="0.3">
      <c r="A7380" t="s">
        <v>33</v>
      </c>
      <c r="B7380" t="s">
        <v>82</v>
      </c>
      <c r="C7380">
        <v>1185732</v>
      </c>
      <c r="D7380" s="9">
        <v>44415</v>
      </c>
      <c r="E7380" s="8" t="str">
        <f>TEXT(Table1[[#This Row],[Invoice Date]],"dd-mm-yyyy")</f>
        <v>07-08-2021</v>
      </c>
      <c r="F7380" s="1" t="str">
        <f t="shared" si="460"/>
        <v>August</v>
      </c>
      <c r="G7380" s="1" t="str">
        <f t="shared" si="461"/>
        <v>2021</v>
      </c>
      <c r="H7380" s="1" t="str">
        <f t="shared" si="462"/>
        <v>Saturday</v>
      </c>
      <c r="I7380" s="1" t="str">
        <f t="shared" si="463"/>
        <v>07</v>
      </c>
      <c r="J7380" t="s">
        <v>14</v>
      </c>
      <c r="K7380" t="s">
        <v>122</v>
      </c>
      <c r="L7380" t="s">
        <v>123</v>
      </c>
      <c r="M7380" t="s">
        <v>18</v>
      </c>
      <c r="N7380">
        <v>42</v>
      </c>
      <c r="O7380">
        <v>101</v>
      </c>
      <c r="P7380">
        <v>4242</v>
      </c>
      <c r="Q7380">
        <v>1994</v>
      </c>
      <c r="R7380">
        <v>0.47</v>
      </c>
      <c r="S7380" t="s">
        <v>82</v>
      </c>
      <c r="T7380" t="str">
        <f>IF(Table1[[#This Row],[Units Sold]]&gt; 700,"High Units","low Units")</f>
        <v>low Units</v>
      </c>
      <c r="U7380">
        <f>SUM(Table1[[#This Row],[Operating Profit]])/SUM(Table1[Operating Profit])*100</f>
        <v>6.0035806752168773E-4</v>
      </c>
      <c r="V7380">
        <f>SUM(Table1[[#This Row],[Price per Unit]]*Table1[[#This Row],[Units Sold]])</f>
        <v>4242</v>
      </c>
      <c r="W7380">
        <f>SUM(Table1[[#This Row],[Total Sales]]-Table1[[#This Row],[Operating Profit]])</f>
        <v>2248</v>
      </c>
      <c r="X7380">
        <f>SUM(Table1[[#This Row],[Total Sales]]-Table1[[#This Row],[Cost]])</f>
        <v>1994</v>
      </c>
      <c r="Y7380">
        <f>SUM(Table1[[#This Row],[profit/loss]])/SUM(Table1[profit/loss])</f>
        <v>6.0035806752168776E-6</v>
      </c>
    </row>
    <row r="7381" spans="1:25" x14ac:dyDescent="0.3">
      <c r="A7381" t="s">
        <v>33</v>
      </c>
      <c r="B7381" t="s">
        <v>82</v>
      </c>
      <c r="C7381">
        <v>1185732</v>
      </c>
      <c r="D7381" s="9">
        <v>44415</v>
      </c>
      <c r="E7381" s="8" t="str">
        <f>TEXT(Table1[[#This Row],[Invoice Date]],"dd-mm-yyyy")</f>
        <v>07-08-2021</v>
      </c>
      <c r="F7381" s="1" t="str">
        <f t="shared" si="460"/>
        <v>August</v>
      </c>
      <c r="G7381" s="1" t="str">
        <f t="shared" si="461"/>
        <v>2021</v>
      </c>
      <c r="H7381" s="1" t="str">
        <f t="shared" si="462"/>
        <v>Saturday</v>
      </c>
      <c r="I7381" s="1" t="str">
        <f t="shared" si="463"/>
        <v>07</v>
      </c>
      <c r="J7381" t="s">
        <v>14</v>
      </c>
      <c r="K7381" t="s">
        <v>122</v>
      </c>
      <c r="L7381" t="s">
        <v>123</v>
      </c>
      <c r="M7381" t="s">
        <v>19</v>
      </c>
      <c r="N7381">
        <v>37</v>
      </c>
      <c r="O7381">
        <v>75</v>
      </c>
      <c r="P7381">
        <v>2775</v>
      </c>
      <c r="Q7381">
        <v>1499</v>
      </c>
      <c r="R7381">
        <v>0.54</v>
      </c>
      <c r="S7381" t="s">
        <v>82</v>
      </c>
      <c r="T7381" t="str">
        <f>IF(Table1[[#This Row],[Units Sold]]&gt; 700,"High Units","low Units")</f>
        <v>low Units</v>
      </c>
      <c r="U7381">
        <f>SUM(Table1[[#This Row],[Operating Profit]])/SUM(Table1[Operating Profit])*100</f>
        <v>4.5132233862337509E-4</v>
      </c>
      <c r="V7381">
        <f>SUM(Table1[[#This Row],[Price per Unit]]*Table1[[#This Row],[Units Sold]])</f>
        <v>2775</v>
      </c>
      <c r="W7381">
        <f>SUM(Table1[[#This Row],[Total Sales]]-Table1[[#This Row],[Operating Profit]])</f>
        <v>1276</v>
      </c>
      <c r="X7381">
        <f>SUM(Table1[[#This Row],[Total Sales]]-Table1[[#This Row],[Cost]])</f>
        <v>1499</v>
      </c>
      <c r="Y7381">
        <f>SUM(Table1[[#This Row],[profit/loss]])/SUM(Table1[profit/loss])</f>
        <v>4.5132233862337508E-6</v>
      </c>
    </row>
    <row r="7382" spans="1:25" x14ac:dyDescent="0.3">
      <c r="A7382" t="s">
        <v>33</v>
      </c>
      <c r="B7382" t="s">
        <v>82</v>
      </c>
      <c r="C7382">
        <v>1185732</v>
      </c>
      <c r="D7382" s="9">
        <v>44415</v>
      </c>
      <c r="E7382" s="8" t="str">
        <f>TEXT(Table1[[#This Row],[Invoice Date]],"dd-mm-yyyy")</f>
        <v>07-08-2021</v>
      </c>
      <c r="F7382" s="1" t="str">
        <f t="shared" si="460"/>
        <v>August</v>
      </c>
      <c r="G7382" s="1" t="str">
        <f t="shared" si="461"/>
        <v>2021</v>
      </c>
      <c r="H7382" s="1" t="str">
        <f t="shared" si="462"/>
        <v>Saturday</v>
      </c>
      <c r="I7382" s="1" t="str">
        <f t="shared" si="463"/>
        <v>07</v>
      </c>
      <c r="J7382" t="s">
        <v>14</v>
      </c>
      <c r="K7382" t="s">
        <v>122</v>
      </c>
      <c r="L7382" t="s">
        <v>123</v>
      </c>
      <c r="M7382" t="s">
        <v>20</v>
      </c>
      <c r="N7382">
        <v>36</v>
      </c>
      <c r="O7382">
        <v>52</v>
      </c>
      <c r="P7382">
        <v>1872</v>
      </c>
      <c r="Q7382">
        <v>955</v>
      </c>
      <c r="R7382">
        <v>0.51</v>
      </c>
      <c r="S7382" t="s">
        <v>82</v>
      </c>
      <c r="T7382" t="str">
        <f>IF(Table1[[#This Row],[Units Sold]]&gt; 700,"High Units","low Units")</f>
        <v>low Units</v>
      </c>
      <c r="U7382">
        <f>SUM(Table1[[#This Row],[Operating Profit]])/SUM(Table1[Operating Profit])*100</f>
        <v>2.8753357797553248E-4</v>
      </c>
      <c r="V7382">
        <f>SUM(Table1[[#This Row],[Price per Unit]]*Table1[[#This Row],[Units Sold]])</f>
        <v>1872</v>
      </c>
      <c r="W7382">
        <f>SUM(Table1[[#This Row],[Total Sales]]-Table1[[#This Row],[Operating Profit]])</f>
        <v>917</v>
      </c>
      <c r="X7382">
        <f>SUM(Table1[[#This Row],[Total Sales]]-Table1[[#This Row],[Cost]])</f>
        <v>955</v>
      </c>
      <c r="Y7382">
        <f>SUM(Table1[[#This Row],[profit/loss]])/SUM(Table1[profit/loss])</f>
        <v>2.8753357797553248E-6</v>
      </c>
    </row>
    <row r="7383" spans="1:25" x14ac:dyDescent="0.3">
      <c r="A7383" t="s">
        <v>33</v>
      </c>
      <c r="B7383" t="s">
        <v>82</v>
      </c>
      <c r="C7383">
        <v>1185732</v>
      </c>
      <c r="D7383" s="9">
        <v>44415</v>
      </c>
      <c r="E7383" s="8" t="str">
        <f>TEXT(Table1[[#This Row],[Invoice Date]],"dd-mm-yyyy")</f>
        <v>07-08-2021</v>
      </c>
      <c r="F7383" s="1" t="str">
        <f t="shared" si="460"/>
        <v>August</v>
      </c>
      <c r="G7383" s="1" t="str">
        <f t="shared" si="461"/>
        <v>2021</v>
      </c>
      <c r="H7383" s="1" t="str">
        <f t="shared" si="462"/>
        <v>Saturday</v>
      </c>
      <c r="I7383" s="1" t="str">
        <f t="shared" si="463"/>
        <v>07</v>
      </c>
      <c r="J7383" t="s">
        <v>14</v>
      </c>
      <c r="K7383" t="s">
        <v>122</v>
      </c>
      <c r="L7383" t="s">
        <v>123</v>
      </c>
      <c r="M7383" t="s">
        <v>21</v>
      </c>
      <c r="N7383">
        <v>46</v>
      </c>
      <c r="O7383">
        <v>46</v>
      </c>
      <c r="P7383">
        <v>2116</v>
      </c>
      <c r="Q7383">
        <v>910</v>
      </c>
      <c r="R7383">
        <v>0.43</v>
      </c>
      <c r="S7383" t="s">
        <v>82</v>
      </c>
      <c r="T7383" t="str">
        <f>IF(Table1[[#This Row],[Units Sold]]&gt; 700,"High Units","low Units")</f>
        <v>low Units</v>
      </c>
      <c r="U7383">
        <f>SUM(Table1[[#This Row],[Operating Profit]])/SUM(Table1[Operating Profit])*100</f>
        <v>2.7398487534841318E-4</v>
      </c>
      <c r="V7383">
        <f>SUM(Table1[[#This Row],[Price per Unit]]*Table1[[#This Row],[Units Sold]])</f>
        <v>2116</v>
      </c>
      <c r="W7383">
        <f>SUM(Table1[[#This Row],[Total Sales]]-Table1[[#This Row],[Operating Profit]])</f>
        <v>1206</v>
      </c>
      <c r="X7383">
        <f>SUM(Table1[[#This Row],[Total Sales]]-Table1[[#This Row],[Cost]])</f>
        <v>910</v>
      </c>
      <c r="Y7383">
        <f>SUM(Table1[[#This Row],[profit/loss]])/SUM(Table1[profit/loss])</f>
        <v>2.7398487534841316E-6</v>
      </c>
    </row>
    <row r="7384" spans="1:25" x14ac:dyDescent="0.3">
      <c r="A7384" t="s">
        <v>33</v>
      </c>
      <c r="B7384" t="s">
        <v>82</v>
      </c>
      <c r="C7384">
        <v>1185732</v>
      </c>
      <c r="D7384" s="9">
        <v>44415</v>
      </c>
      <c r="E7384" s="8" t="str">
        <f>TEXT(Table1[[#This Row],[Invoice Date]],"dd-mm-yyyy")</f>
        <v>07-08-2021</v>
      </c>
      <c r="F7384" s="1" t="str">
        <f t="shared" si="460"/>
        <v>August</v>
      </c>
      <c r="G7384" s="1" t="str">
        <f t="shared" si="461"/>
        <v>2021</v>
      </c>
      <c r="H7384" s="1" t="str">
        <f t="shared" si="462"/>
        <v>Saturday</v>
      </c>
      <c r="I7384" s="1" t="str">
        <f t="shared" si="463"/>
        <v>07</v>
      </c>
      <c r="J7384" t="s">
        <v>14</v>
      </c>
      <c r="K7384" t="s">
        <v>122</v>
      </c>
      <c r="L7384" t="s">
        <v>123</v>
      </c>
      <c r="M7384" t="s">
        <v>22</v>
      </c>
      <c r="N7384">
        <v>52</v>
      </c>
      <c r="O7384">
        <v>105</v>
      </c>
      <c r="P7384">
        <v>5460</v>
      </c>
      <c r="Q7384">
        <v>2894</v>
      </c>
      <c r="R7384">
        <v>0.53</v>
      </c>
      <c r="S7384" t="s">
        <v>82</v>
      </c>
      <c r="T7384" t="str">
        <f>IF(Table1[[#This Row],[Units Sold]]&gt; 700,"High Units","low Units")</f>
        <v>low Units</v>
      </c>
      <c r="U7384">
        <f>SUM(Table1[[#This Row],[Operating Profit]])/SUM(Table1[Operating Profit])*100</f>
        <v>8.713321200640744E-4</v>
      </c>
      <c r="V7384">
        <f>SUM(Table1[[#This Row],[Price per Unit]]*Table1[[#This Row],[Units Sold]])</f>
        <v>5460</v>
      </c>
      <c r="W7384">
        <f>SUM(Table1[[#This Row],[Total Sales]]-Table1[[#This Row],[Operating Profit]])</f>
        <v>2566</v>
      </c>
      <c r="X7384">
        <f>SUM(Table1[[#This Row],[Total Sales]]-Table1[[#This Row],[Cost]])</f>
        <v>2894</v>
      </c>
      <c r="Y7384">
        <f>SUM(Table1[[#This Row],[profit/loss]])/SUM(Table1[profit/loss])</f>
        <v>8.7133212006407439E-6</v>
      </c>
    </row>
    <row r="7385" spans="1:25" x14ac:dyDescent="0.3">
      <c r="A7385" t="s">
        <v>33</v>
      </c>
      <c r="B7385" t="s">
        <v>82</v>
      </c>
      <c r="C7385">
        <v>1185732</v>
      </c>
      <c r="D7385" s="9">
        <v>44445</v>
      </c>
      <c r="E7385" s="8" t="str">
        <f>TEXT(Table1[[#This Row],[Invoice Date]],"dd-mm-yyyy")</f>
        <v>06-09-2021</v>
      </c>
      <c r="F7385" s="1" t="str">
        <f t="shared" si="460"/>
        <v>September</v>
      </c>
      <c r="G7385" s="1" t="str">
        <f t="shared" si="461"/>
        <v>2021</v>
      </c>
      <c r="H7385" s="1" t="str">
        <f t="shared" si="462"/>
        <v>Monday</v>
      </c>
      <c r="I7385" s="1" t="str">
        <f t="shared" si="463"/>
        <v>06</v>
      </c>
      <c r="J7385" t="s">
        <v>14</v>
      </c>
      <c r="K7385" t="s">
        <v>122</v>
      </c>
      <c r="L7385" t="s">
        <v>123</v>
      </c>
      <c r="M7385" t="s">
        <v>16</v>
      </c>
      <c r="N7385">
        <v>46</v>
      </c>
      <c r="O7385">
        <v>124</v>
      </c>
      <c r="P7385">
        <v>5704</v>
      </c>
      <c r="Q7385">
        <v>2795</v>
      </c>
      <c r="R7385">
        <v>0.49</v>
      </c>
      <c r="S7385" t="s">
        <v>82</v>
      </c>
      <c r="T7385" t="str">
        <f>IF(Table1[[#This Row],[Units Sold]]&gt; 700,"High Units","low Units")</f>
        <v>low Units</v>
      </c>
      <c r="U7385">
        <f>SUM(Table1[[#This Row],[Operating Profit]])/SUM(Table1[Operating Profit])*100</f>
        <v>8.4152497428441179E-4</v>
      </c>
      <c r="V7385">
        <f>SUM(Table1[[#This Row],[Price per Unit]]*Table1[[#This Row],[Units Sold]])</f>
        <v>5704</v>
      </c>
      <c r="W7385">
        <f>SUM(Table1[[#This Row],[Total Sales]]-Table1[[#This Row],[Operating Profit]])</f>
        <v>2909</v>
      </c>
      <c r="X7385">
        <f>SUM(Table1[[#This Row],[Total Sales]]-Table1[[#This Row],[Cost]])</f>
        <v>2795</v>
      </c>
      <c r="Y7385">
        <f>SUM(Table1[[#This Row],[profit/loss]])/SUM(Table1[profit/loss])</f>
        <v>8.415249742844118E-6</v>
      </c>
    </row>
    <row r="7386" spans="1:25" x14ac:dyDescent="0.3">
      <c r="A7386" t="s">
        <v>33</v>
      </c>
      <c r="B7386" t="s">
        <v>82</v>
      </c>
      <c r="C7386">
        <v>1185732</v>
      </c>
      <c r="D7386" s="9">
        <v>44445</v>
      </c>
      <c r="E7386" s="8" t="str">
        <f>TEXT(Table1[[#This Row],[Invoice Date]],"dd-mm-yyyy")</f>
        <v>06-09-2021</v>
      </c>
      <c r="F7386" s="1" t="str">
        <f t="shared" si="460"/>
        <v>September</v>
      </c>
      <c r="G7386" s="1" t="str">
        <f t="shared" si="461"/>
        <v>2021</v>
      </c>
      <c r="H7386" s="1" t="str">
        <f t="shared" si="462"/>
        <v>Monday</v>
      </c>
      <c r="I7386" s="1" t="str">
        <f t="shared" si="463"/>
        <v>06</v>
      </c>
      <c r="J7386" t="s">
        <v>14</v>
      </c>
      <c r="K7386" t="s">
        <v>122</v>
      </c>
      <c r="L7386" t="s">
        <v>123</v>
      </c>
      <c r="M7386" t="s">
        <v>18</v>
      </c>
      <c r="N7386">
        <v>41</v>
      </c>
      <c r="O7386">
        <v>72</v>
      </c>
      <c r="P7386">
        <v>2952</v>
      </c>
      <c r="Q7386">
        <v>1476</v>
      </c>
      <c r="R7386">
        <v>0.5</v>
      </c>
      <c r="S7386" t="s">
        <v>82</v>
      </c>
      <c r="T7386" t="str">
        <f>IF(Table1[[#This Row],[Units Sold]]&gt; 700,"High Units","low Units")</f>
        <v>low Units</v>
      </c>
      <c r="U7386">
        <f>SUM(Table1[[#This Row],[Operating Profit]])/SUM(Table1[Operating Profit])*100</f>
        <v>4.4439744616951412E-4</v>
      </c>
      <c r="V7386">
        <f>SUM(Table1[[#This Row],[Price per Unit]]*Table1[[#This Row],[Units Sold]])</f>
        <v>2952</v>
      </c>
      <c r="W7386">
        <f>SUM(Table1[[#This Row],[Total Sales]]-Table1[[#This Row],[Operating Profit]])</f>
        <v>1476</v>
      </c>
      <c r="X7386">
        <f>SUM(Table1[[#This Row],[Total Sales]]-Table1[[#This Row],[Cost]])</f>
        <v>1476</v>
      </c>
      <c r="Y7386">
        <f>SUM(Table1[[#This Row],[profit/loss]])/SUM(Table1[profit/loss])</f>
        <v>4.443974461695141E-6</v>
      </c>
    </row>
    <row r="7387" spans="1:25" x14ac:dyDescent="0.3">
      <c r="A7387" t="s">
        <v>33</v>
      </c>
      <c r="B7387" t="s">
        <v>82</v>
      </c>
      <c r="C7387">
        <v>1185732</v>
      </c>
      <c r="D7387" s="9">
        <v>44445</v>
      </c>
      <c r="E7387" s="8" t="str">
        <f>TEXT(Table1[[#This Row],[Invoice Date]],"dd-mm-yyyy")</f>
        <v>06-09-2021</v>
      </c>
      <c r="F7387" s="1" t="str">
        <f t="shared" si="460"/>
        <v>September</v>
      </c>
      <c r="G7387" s="1" t="str">
        <f t="shared" si="461"/>
        <v>2021</v>
      </c>
      <c r="H7387" s="1" t="str">
        <f t="shared" si="462"/>
        <v>Monday</v>
      </c>
      <c r="I7387" s="1" t="str">
        <f t="shared" si="463"/>
        <v>06</v>
      </c>
      <c r="J7387" t="s">
        <v>14</v>
      </c>
      <c r="K7387" t="s">
        <v>122</v>
      </c>
      <c r="L7387" t="s">
        <v>123</v>
      </c>
      <c r="M7387" t="s">
        <v>19</v>
      </c>
      <c r="N7387">
        <v>39</v>
      </c>
      <c r="O7387">
        <v>51</v>
      </c>
      <c r="P7387">
        <v>1989</v>
      </c>
      <c r="Q7387">
        <v>1054</v>
      </c>
      <c r="R7387">
        <v>0.53</v>
      </c>
      <c r="S7387" t="s">
        <v>82</v>
      </c>
      <c r="T7387" t="str">
        <f>IF(Table1[[#This Row],[Units Sold]]&gt; 700,"High Units","low Units")</f>
        <v>low Units</v>
      </c>
      <c r="U7387">
        <f>SUM(Table1[[#This Row],[Operating Profit]])/SUM(Table1[Operating Profit])*100</f>
        <v>3.1734072375519504E-4</v>
      </c>
      <c r="V7387">
        <f>SUM(Table1[[#This Row],[Price per Unit]]*Table1[[#This Row],[Units Sold]])</f>
        <v>1989</v>
      </c>
      <c r="W7387">
        <f>SUM(Table1[[#This Row],[Total Sales]]-Table1[[#This Row],[Operating Profit]])</f>
        <v>935</v>
      </c>
      <c r="X7387">
        <f>SUM(Table1[[#This Row],[Total Sales]]-Table1[[#This Row],[Cost]])</f>
        <v>1054</v>
      </c>
      <c r="Y7387">
        <f>SUM(Table1[[#This Row],[profit/loss]])/SUM(Table1[profit/loss])</f>
        <v>3.1734072375519502E-6</v>
      </c>
    </row>
    <row r="7388" spans="1:25" x14ac:dyDescent="0.3">
      <c r="A7388" t="s">
        <v>33</v>
      </c>
      <c r="B7388" t="s">
        <v>82</v>
      </c>
      <c r="C7388">
        <v>1185732</v>
      </c>
      <c r="D7388" s="9">
        <v>44445</v>
      </c>
      <c r="E7388" s="8" t="str">
        <f>TEXT(Table1[[#This Row],[Invoice Date]],"dd-mm-yyyy")</f>
        <v>06-09-2021</v>
      </c>
      <c r="F7388" s="1" t="str">
        <f t="shared" si="460"/>
        <v>September</v>
      </c>
      <c r="G7388" s="1" t="str">
        <f t="shared" si="461"/>
        <v>2021</v>
      </c>
      <c r="H7388" s="1" t="str">
        <f t="shared" si="462"/>
        <v>Monday</v>
      </c>
      <c r="I7388" s="1" t="str">
        <f t="shared" si="463"/>
        <v>06</v>
      </c>
      <c r="J7388" t="s">
        <v>14</v>
      </c>
      <c r="K7388" t="s">
        <v>122</v>
      </c>
      <c r="L7388" t="s">
        <v>123</v>
      </c>
      <c r="M7388" t="s">
        <v>20</v>
      </c>
      <c r="N7388">
        <v>37</v>
      </c>
      <c r="O7388">
        <v>38</v>
      </c>
      <c r="P7388">
        <v>1406</v>
      </c>
      <c r="Q7388">
        <v>745</v>
      </c>
      <c r="R7388">
        <v>0.53</v>
      </c>
      <c r="S7388" t="s">
        <v>82</v>
      </c>
      <c r="T7388" t="str">
        <f>IF(Table1[[#This Row],[Units Sold]]&gt; 700,"High Units","low Units")</f>
        <v>low Units</v>
      </c>
      <c r="U7388">
        <f>SUM(Table1[[#This Row],[Operating Profit]])/SUM(Table1[Operating Profit])*100</f>
        <v>2.2430629904897562E-4</v>
      </c>
      <c r="V7388">
        <f>SUM(Table1[[#This Row],[Price per Unit]]*Table1[[#This Row],[Units Sold]])</f>
        <v>1406</v>
      </c>
      <c r="W7388">
        <f>SUM(Table1[[#This Row],[Total Sales]]-Table1[[#This Row],[Operating Profit]])</f>
        <v>661</v>
      </c>
      <c r="X7388">
        <f>SUM(Table1[[#This Row],[Total Sales]]-Table1[[#This Row],[Cost]])</f>
        <v>745</v>
      </c>
      <c r="Y7388">
        <f>SUM(Table1[[#This Row],[profit/loss]])/SUM(Table1[profit/loss])</f>
        <v>2.2430629904897561E-6</v>
      </c>
    </row>
    <row r="7389" spans="1:25" x14ac:dyDescent="0.3">
      <c r="A7389" t="s">
        <v>33</v>
      </c>
      <c r="B7389" t="s">
        <v>82</v>
      </c>
      <c r="C7389">
        <v>1185732</v>
      </c>
      <c r="D7389" s="9">
        <v>44445</v>
      </c>
      <c r="E7389" s="8" t="str">
        <f>TEXT(Table1[[#This Row],[Invoice Date]],"dd-mm-yyyy")</f>
        <v>06-09-2021</v>
      </c>
      <c r="F7389" s="1" t="str">
        <f t="shared" si="460"/>
        <v>September</v>
      </c>
      <c r="G7389" s="1" t="str">
        <f t="shared" si="461"/>
        <v>2021</v>
      </c>
      <c r="H7389" s="1" t="str">
        <f t="shared" si="462"/>
        <v>Monday</v>
      </c>
      <c r="I7389" s="1" t="str">
        <f t="shared" si="463"/>
        <v>06</v>
      </c>
      <c r="J7389" t="s">
        <v>14</v>
      </c>
      <c r="K7389" t="s">
        <v>122</v>
      </c>
      <c r="L7389" t="s">
        <v>123</v>
      </c>
      <c r="M7389" t="s">
        <v>21</v>
      </c>
      <c r="N7389">
        <v>47</v>
      </c>
      <c r="O7389">
        <v>41</v>
      </c>
      <c r="P7389">
        <v>1927</v>
      </c>
      <c r="Q7389">
        <v>790</v>
      </c>
      <c r="R7389">
        <v>0.41</v>
      </c>
      <c r="S7389" t="s">
        <v>82</v>
      </c>
      <c r="T7389" t="str">
        <f>IF(Table1[[#This Row],[Units Sold]]&gt; 700,"High Units","low Units")</f>
        <v>low Units</v>
      </c>
      <c r="U7389">
        <f>SUM(Table1[[#This Row],[Operating Profit]])/SUM(Table1[Operating Profit])*100</f>
        <v>2.3785500167609492E-4</v>
      </c>
      <c r="V7389">
        <f>SUM(Table1[[#This Row],[Price per Unit]]*Table1[[#This Row],[Units Sold]])</f>
        <v>1927</v>
      </c>
      <c r="W7389">
        <f>SUM(Table1[[#This Row],[Total Sales]]-Table1[[#This Row],[Operating Profit]])</f>
        <v>1137</v>
      </c>
      <c r="X7389">
        <f>SUM(Table1[[#This Row],[Total Sales]]-Table1[[#This Row],[Cost]])</f>
        <v>790</v>
      </c>
      <c r="Y7389">
        <f>SUM(Table1[[#This Row],[profit/loss]])/SUM(Table1[profit/loss])</f>
        <v>2.3785500167609493E-6</v>
      </c>
    </row>
    <row r="7390" spans="1:25" x14ac:dyDescent="0.3">
      <c r="A7390" t="s">
        <v>33</v>
      </c>
      <c r="B7390" t="s">
        <v>82</v>
      </c>
      <c r="C7390">
        <v>1185732</v>
      </c>
      <c r="D7390" s="9">
        <v>44445</v>
      </c>
      <c r="E7390" s="8" t="str">
        <f>TEXT(Table1[[#This Row],[Invoice Date]],"dd-mm-yyyy")</f>
        <v>06-09-2021</v>
      </c>
      <c r="F7390" s="1" t="str">
        <f t="shared" si="460"/>
        <v>September</v>
      </c>
      <c r="G7390" s="1" t="str">
        <f t="shared" si="461"/>
        <v>2021</v>
      </c>
      <c r="H7390" s="1" t="str">
        <f t="shared" si="462"/>
        <v>Monday</v>
      </c>
      <c r="I7390" s="1" t="str">
        <f t="shared" si="463"/>
        <v>06</v>
      </c>
      <c r="J7390" t="s">
        <v>14</v>
      </c>
      <c r="K7390" t="s">
        <v>122</v>
      </c>
      <c r="L7390" t="s">
        <v>123</v>
      </c>
      <c r="M7390" t="s">
        <v>22</v>
      </c>
      <c r="N7390">
        <v>50</v>
      </c>
      <c r="O7390">
        <v>73</v>
      </c>
      <c r="P7390">
        <v>3650</v>
      </c>
      <c r="Q7390">
        <v>1935</v>
      </c>
      <c r="R7390">
        <v>0.53</v>
      </c>
      <c r="S7390" t="s">
        <v>82</v>
      </c>
      <c r="T7390" t="str">
        <f>IF(Table1[[#This Row],[Units Sold]]&gt; 700,"High Units","low Units")</f>
        <v>low Units</v>
      </c>
      <c r="U7390">
        <f>SUM(Table1[[#This Row],[Operating Profit]])/SUM(Table1[Operating Profit])*100</f>
        <v>5.8259421296613125E-4</v>
      </c>
      <c r="V7390">
        <f>SUM(Table1[[#This Row],[Price per Unit]]*Table1[[#This Row],[Units Sold]])</f>
        <v>3650</v>
      </c>
      <c r="W7390">
        <f>SUM(Table1[[#This Row],[Total Sales]]-Table1[[#This Row],[Operating Profit]])</f>
        <v>1715</v>
      </c>
      <c r="X7390">
        <f>SUM(Table1[[#This Row],[Total Sales]]-Table1[[#This Row],[Cost]])</f>
        <v>1935</v>
      </c>
      <c r="Y7390">
        <f>SUM(Table1[[#This Row],[profit/loss]])/SUM(Table1[profit/loss])</f>
        <v>5.8259421296613127E-6</v>
      </c>
    </row>
    <row r="7391" spans="1:25" x14ac:dyDescent="0.3">
      <c r="A7391" t="s">
        <v>33</v>
      </c>
      <c r="B7391" t="s">
        <v>82</v>
      </c>
      <c r="C7391">
        <v>1185732</v>
      </c>
      <c r="D7391" s="9">
        <v>44477</v>
      </c>
      <c r="E7391" s="8" t="str">
        <f>TEXT(Table1[[#This Row],[Invoice Date]],"dd-mm-yyyy")</f>
        <v>08-10-2021</v>
      </c>
      <c r="F7391" s="1" t="str">
        <f t="shared" si="460"/>
        <v>October</v>
      </c>
      <c r="G7391" s="1" t="str">
        <f t="shared" si="461"/>
        <v>2021</v>
      </c>
      <c r="H7391" s="1" t="str">
        <f t="shared" si="462"/>
        <v>Friday</v>
      </c>
      <c r="I7391" s="1" t="str">
        <f t="shared" si="463"/>
        <v>08</v>
      </c>
      <c r="J7391" t="s">
        <v>14</v>
      </c>
      <c r="K7391" t="s">
        <v>122</v>
      </c>
      <c r="L7391" t="s">
        <v>123</v>
      </c>
      <c r="M7391" t="s">
        <v>16</v>
      </c>
      <c r="N7391">
        <v>53</v>
      </c>
      <c r="O7391">
        <v>119</v>
      </c>
      <c r="P7391">
        <v>6307</v>
      </c>
      <c r="Q7391">
        <v>2901</v>
      </c>
      <c r="R7391">
        <v>0.46</v>
      </c>
      <c r="S7391" t="s">
        <v>82</v>
      </c>
      <c r="T7391" t="str">
        <f>IF(Table1[[#This Row],[Units Sold]]&gt; 700,"High Units","low Units")</f>
        <v>low Units</v>
      </c>
      <c r="U7391">
        <f>SUM(Table1[[#This Row],[Operating Profit]])/SUM(Table1[Operating Profit])*100</f>
        <v>8.7343969602829289E-4</v>
      </c>
      <c r="V7391">
        <f>SUM(Table1[[#This Row],[Price per Unit]]*Table1[[#This Row],[Units Sold]])</f>
        <v>6307</v>
      </c>
      <c r="W7391">
        <f>SUM(Table1[[#This Row],[Total Sales]]-Table1[[#This Row],[Operating Profit]])</f>
        <v>3406</v>
      </c>
      <c r="X7391">
        <f>SUM(Table1[[#This Row],[Total Sales]]-Table1[[#This Row],[Cost]])</f>
        <v>2901</v>
      </c>
      <c r="Y7391">
        <f>SUM(Table1[[#This Row],[profit/loss]])/SUM(Table1[profit/loss])</f>
        <v>8.7343969602829291E-6</v>
      </c>
    </row>
    <row r="7392" spans="1:25" x14ac:dyDescent="0.3">
      <c r="A7392" t="s">
        <v>33</v>
      </c>
      <c r="B7392" t="s">
        <v>82</v>
      </c>
      <c r="C7392">
        <v>1185732</v>
      </c>
      <c r="D7392" s="9">
        <v>44477</v>
      </c>
      <c r="E7392" s="8" t="str">
        <f>TEXT(Table1[[#This Row],[Invoice Date]],"dd-mm-yyyy")</f>
        <v>08-10-2021</v>
      </c>
      <c r="F7392" s="1" t="str">
        <f t="shared" si="460"/>
        <v>October</v>
      </c>
      <c r="G7392" s="1" t="str">
        <f t="shared" si="461"/>
        <v>2021</v>
      </c>
      <c r="H7392" s="1" t="str">
        <f t="shared" si="462"/>
        <v>Friday</v>
      </c>
      <c r="I7392" s="1" t="str">
        <f t="shared" si="463"/>
        <v>08</v>
      </c>
      <c r="J7392" t="s">
        <v>14</v>
      </c>
      <c r="K7392" t="s">
        <v>122</v>
      </c>
      <c r="L7392" t="s">
        <v>123</v>
      </c>
      <c r="M7392" t="s">
        <v>18</v>
      </c>
      <c r="N7392">
        <v>48</v>
      </c>
      <c r="O7392">
        <v>63</v>
      </c>
      <c r="P7392">
        <v>3024</v>
      </c>
      <c r="Q7392">
        <v>1512</v>
      </c>
      <c r="R7392">
        <v>0.5</v>
      </c>
      <c r="S7392" t="s">
        <v>82</v>
      </c>
      <c r="T7392" t="str">
        <f>IF(Table1[[#This Row],[Units Sold]]&gt; 700,"High Units","low Units")</f>
        <v>low Units</v>
      </c>
      <c r="U7392">
        <f>SUM(Table1[[#This Row],[Operating Profit]])/SUM(Table1[Operating Profit])*100</f>
        <v>4.5523640827120962E-4</v>
      </c>
      <c r="V7392">
        <f>SUM(Table1[[#This Row],[Price per Unit]]*Table1[[#This Row],[Units Sold]])</f>
        <v>3024</v>
      </c>
      <c r="W7392">
        <f>SUM(Table1[[#This Row],[Total Sales]]-Table1[[#This Row],[Operating Profit]])</f>
        <v>1512</v>
      </c>
      <c r="X7392">
        <f>SUM(Table1[[#This Row],[Total Sales]]-Table1[[#This Row],[Cost]])</f>
        <v>1512</v>
      </c>
      <c r="Y7392">
        <f>SUM(Table1[[#This Row],[profit/loss]])/SUM(Table1[profit/loss])</f>
        <v>4.5523640827120961E-6</v>
      </c>
    </row>
    <row r="7393" spans="1:25" x14ac:dyDescent="0.3">
      <c r="A7393" t="s">
        <v>33</v>
      </c>
      <c r="B7393" t="s">
        <v>82</v>
      </c>
      <c r="C7393">
        <v>1185732</v>
      </c>
      <c r="D7393" s="9">
        <v>44477</v>
      </c>
      <c r="E7393" s="8" t="str">
        <f>TEXT(Table1[[#This Row],[Invoice Date]],"dd-mm-yyyy")</f>
        <v>08-10-2021</v>
      </c>
      <c r="F7393" s="1" t="str">
        <f t="shared" si="460"/>
        <v>October</v>
      </c>
      <c r="G7393" s="1" t="str">
        <f t="shared" si="461"/>
        <v>2021</v>
      </c>
      <c r="H7393" s="1" t="str">
        <f t="shared" si="462"/>
        <v>Friday</v>
      </c>
      <c r="I7393" s="1" t="str">
        <f t="shared" si="463"/>
        <v>08</v>
      </c>
      <c r="J7393" t="s">
        <v>14</v>
      </c>
      <c r="K7393" t="s">
        <v>122</v>
      </c>
      <c r="L7393" t="s">
        <v>123</v>
      </c>
      <c r="M7393" t="s">
        <v>19</v>
      </c>
      <c r="N7393">
        <v>46</v>
      </c>
      <c r="O7393">
        <v>42</v>
      </c>
      <c r="P7393">
        <v>1932</v>
      </c>
      <c r="Q7393">
        <v>966</v>
      </c>
      <c r="R7393">
        <v>0.5</v>
      </c>
      <c r="S7393" t="s">
        <v>82</v>
      </c>
      <c r="T7393" t="str">
        <f>IF(Table1[[#This Row],[Units Sold]]&gt; 700,"High Units","low Units")</f>
        <v>low Units</v>
      </c>
      <c r="U7393">
        <f>SUM(Table1[[#This Row],[Operating Profit]])/SUM(Table1[Operating Profit])*100</f>
        <v>2.9084548306216169E-4</v>
      </c>
      <c r="V7393">
        <f>SUM(Table1[[#This Row],[Price per Unit]]*Table1[[#This Row],[Units Sold]])</f>
        <v>1932</v>
      </c>
      <c r="W7393">
        <f>SUM(Table1[[#This Row],[Total Sales]]-Table1[[#This Row],[Operating Profit]])</f>
        <v>966</v>
      </c>
      <c r="X7393">
        <f>SUM(Table1[[#This Row],[Total Sales]]-Table1[[#This Row],[Cost]])</f>
        <v>966</v>
      </c>
      <c r="Y7393">
        <f>SUM(Table1[[#This Row],[profit/loss]])/SUM(Table1[profit/loss])</f>
        <v>2.9084548306216168E-6</v>
      </c>
    </row>
    <row r="7394" spans="1:25" x14ac:dyDescent="0.3">
      <c r="A7394" t="s">
        <v>33</v>
      </c>
      <c r="B7394" t="s">
        <v>82</v>
      </c>
      <c r="C7394">
        <v>1185732</v>
      </c>
      <c r="D7394" s="9">
        <v>44477</v>
      </c>
      <c r="E7394" s="8" t="str">
        <f>TEXT(Table1[[#This Row],[Invoice Date]],"dd-mm-yyyy")</f>
        <v>08-10-2021</v>
      </c>
      <c r="F7394" s="1" t="str">
        <f t="shared" si="460"/>
        <v>October</v>
      </c>
      <c r="G7394" s="1" t="str">
        <f t="shared" si="461"/>
        <v>2021</v>
      </c>
      <c r="H7394" s="1" t="str">
        <f t="shared" si="462"/>
        <v>Friday</v>
      </c>
      <c r="I7394" s="1" t="str">
        <f t="shared" si="463"/>
        <v>08</v>
      </c>
      <c r="J7394" t="s">
        <v>14</v>
      </c>
      <c r="K7394" t="s">
        <v>122</v>
      </c>
      <c r="L7394" t="s">
        <v>123</v>
      </c>
      <c r="M7394" t="s">
        <v>20</v>
      </c>
      <c r="N7394">
        <v>48</v>
      </c>
      <c r="O7394">
        <v>31</v>
      </c>
      <c r="P7394">
        <v>1488</v>
      </c>
      <c r="Q7394">
        <v>774</v>
      </c>
      <c r="R7394">
        <v>0.52</v>
      </c>
      <c r="S7394" t="s">
        <v>82</v>
      </c>
      <c r="T7394" t="str">
        <f>IF(Table1[[#This Row],[Units Sold]]&gt; 700,"High Units","low Units")</f>
        <v>low Units</v>
      </c>
      <c r="U7394">
        <f>SUM(Table1[[#This Row],[Operating Profit]])/SUM(Table1[Operating Profit])*100</f>
        <v>2.3303768518645251E-4</v>
      </c>
      <c r="V7394">
        <f>SUM(Table1[[#This Row],[Price per Unit]]*Table1[[#This Row],[Units Sold]])</f>
        <v>1488</v>
      </c>
      <c r="W7394">
        <f>SUM(Table1[[#This Row],[Total Sales]]-Table1[[#This Row],[Operating Profit]])</f>
        <v>714</v>
      </c>
      <c r="X7394">
        <f>SUM(Table1[[#This Row],[Total Sales]]-Table1[[#This Row],[Cost]])</f>
        <v>774</v>
      </c>
      <c r="Y7394">
        <f>SUM(Table1[[#This Row],[profit/loss]])/SUM(Table1[profit/loss])</f>
        <v>2.3303768518645252E-6</v>
      </c>
    </row>
    <row r="7395" spans="1:25" x14ac:dyDescent="0.3">
      <c r="A7395" t="s">
        <v>33</v>
      </c>
      <c r="B7395" t="s">
        <v>82</v>
      </c>
      <c r="C7395">
        <v>1185732</v>
      </c>
      <c r="D7395" s="9">
        <v>44477</v>
      </c>
      <c r="E7395" s="8" t="str">
        <f>TEXT(Table1[[#This Row],[Invoice Date]],"dd-mm-yyyy")</f>
        <v>08-10-2021</v>
      </c>
      <c r="F7395" s="1" t="str">
        <f t="shared" si="460"/>
        <v>October</v>
      </c>
      <c r="G7395" s="1" t="str">
        <f t="shared" si="461"/>
        <v>2021</v>
      </c>
      <c r="H7395" s="1" t="str">
        <f t="shared" si="462"/>
        <v>Friday</v>
      </c>
      <c r="I7395" s="1" t="str">
        <f t="shared" si="463"/>
        <v>08</v>
      </c>
      <c r="J7395" t="s">
        <v>14</v>
      </c>
      <c r="K7395" t="s">
        <v>122</v>
      </c>
      <c r="L7395" t="s">
        <v>123</v>
      </c>
      <c r="M7395" t="s">
        <v>21</v>
      </c>
      <c r="N7395">
        <v>58</v>
      </c>
      <c r="O7395">
        <v>38</v>
      </c>
      <c r="P7395">
        <v>2204</v>
      </c>
      <c r="Q7395">
        <v>904</v>
      </c>
      <c r="R7395">
        <v>0.41</v>
      </c>
      <c r="S7395" t="s">
        <v>82</v>
      </c>
      <c r="T7395" t="str">
        <f>IF(Table1[[#This Row],[Units Sold]]&gt; 700,"High Units","low Units")</f>
        <v>low Units</v>
      </c>
      <c r="U7395">
        <f>SUM(Table1[[#This Row],[Operating Profit]])/SUM(Table1[Operating Profit])*100</f>
        <v>2.7217838166479724E-4</v>
      </c>
      <c r="V7395">
        <f>SUM(Table1[[#This Row],[Price per Unit]]*Table1[[#This Row],[Units Sold]])</f>
        <v>2204</v>
      </c>
      <c r="W7395">
        <f>SUM(Table1[[#This Row],[Total Sales]]-Table1[[#This Row],[Operating Profit]])</f>
        <v>1300</v>
      </c>
      <c r="X7395">
        <f>SUM(Table1[[#This Row],[Total Sales]]-Table1[[#This Row],[Cost]])</f>
        <v>904</v>
      </c>
      <c r="Y7395">
        <f>SUM(Table1[[#This Row],[profit/loss]])/SUM(Table1[profit/loss])</f>
        <v>2.7217838166479727E-6</v>
      </c>
    </row>
    <row r="7396" spans="1:25" x14ac:dyDescent="0.3">
      <c r="A7396" t="s">
        <v>25</v>
      </c>
      <c r="B7396" t="s">
        <v>82</v>
      </c>
      <c r="C7396">
        <v>1185732</v>
      </c>
      <c r="D7396" s="9">
        <v>44477</v>
      </c>
      <c r="E7396" s="8" t="str">
        <f>TEXT(Table1[[#This Row],[Invoice Date]],"dd-mm-yyyy")</f>
        <v>08-10-2021</v>
      </c>
      <c r="F7396" s="1" t="str">
        <f t="shared" si="460"/>
        <v>October</v>
      </c>
      <c r="G7396" s="1" t="str">
        <f t="shared" si="461"/>
        <v>2021</v>
      </c>
      <c r="H7396" s="1" t="str">
        <f t="shared" si="462"/>
        <v>Friday</v>
      </c>
      <c r="I7396" s="1" t="str">
        <f t="shared" si="463"/>
        <v>08</v>
      </c>
      <c r="J7396" t="s">
        <v>14</v>
      </c>
      <c r="K7396" t="s">
        <v>122</v>
      </c>
      <c r="L7396" t="s">
        <v>123</v>
      </c>
      <c r="M7396" t="s">
        <v>22</v>
      </c>
      <c r="N7396">
        <v>62</v>
      </c>
      <c r="O7396">
        <v>68</v>
      </c>
      <c r="P7396">
        <v>4216</v>
      </c>
      <c r="Q7396">
        <v>2234</v>
      </c>
      <c r="R7396">
        <v>0.53</v>
      </c>
      <c r="S7396" t="s">
        <v>82</v>
      </c>
      <c r="T7396" t="str">
        <f>IF(Table1[[#This Row],[Units Sold]]&gt; 700,"High Units","low Units")</f>
        <v>low Units</v>
      </c>
      <c r="U7396">
        <f>SUM(Table1[[#This Row],[Operating Profit]])/SUM(Table1[Operating Profit])*100</f>
        <v>6.7261781486632418E-4</v>
      </c>
      <c r="V7396">
        <f>SUM(Table1[[#This Row],[Price per Unit]]*Table1[[#This Row],[Units Sold]])</f>
        <v>4216</v>
      </c>
      <c r="W7396">
        <f>SUM(Table1[[#This Row],[Total Sales]]-Table1[[#This Row],[Operating Profit]])</f>
        <v>1982</v>
      </c>
      <c r="X7396">
        <f>SUM(Table1[[#This Row],[Total Sales]]-Table1[[#This Row],[Cost]])</f>
        <v>2234</v>
      </c>
      <c r="Y7396">
        <f>SUM(Table1[[#This Row],[profit/loss]])/SUM(Table1[profit/loss])</f>
        <v>6.7261781486632421E-6</v>
      </c>
    </row>
    <row r="7397" spans="1:25" x14ac:dyDescent="0.3">
      <c r="A7397" t="s">
        <v>25</v>
      </c>
      <c r="B7397" t="s">
        <v>82</v>
      </c>
      <c r="C7397">
        <v>1185732</v>
      </c>
      <c r="D7397" s="9">
        <v>44507</v>
      </c>
      <c r="E7397" s="8" t="str">
        <f>TEXT(Table1[[#This Row],[Invoice Date]],"dd-mm-yyyy")</f>
        <v>07-11-2021</v>
      </c>
      <c r="F7397" s="1" t="str">
        <f t="shared" si="460"/>
        <v>November</v>
      </c>
      <c r="G7397" s="1" t="str">
        <f t="shared" si="461"/>
        <v>2021</v>
      </c>
      <c r="H7397" s="1" t="str">
        <f t="shared" si="462"/>
        <v>Sunday</v>
      </c>
      <c r="I7397" s="1" t="str">
        <f t="shared" si="463"/>
        <v>07</v>
      </c>
      <c r="J7397" t="s">
        <v>14</v>
      </c>
      <c r="K7397" t="s">
        <v>122</v>
      </c>
      <c r="L7397" t="s">
        <v>123</v>
      </c>
      <c r="M7397" t="s">
        <v>16</v>
      </c>
      <c r="N7397">
        <v>59</v>
      </c>
      <c r="O7397">
        <v>108</v>
      </c>
      <c r="P7397">
        <v>6372</v>
      </c>
      <c r="Q7397">
        <v>3059</v>
      </c>
      <c r="R7397">
        <v>0.48</v>
      </c>
      <c r="S7397" t="s">
        <v>82</v>
      </c>
      <c r="T7397" t="str">
        <f>IF(Table1[[#This Row],[Units Sold]]&gt; 700,"High Units","low Units")</f>
        <v>low Units</v>
      </c>
      <c r="U7397">
        <f>SUM(Table1[[#This Row],[Operating Profit]])/SUM(Table1[Operating Profit])*100</f>
        <v>9.2101069636351199E-4</v>
      </c>
      <c r="V7397">
        <f>SUM(Table1[[#This Row],[Price per Unit]]*Table1[[#This Row],[Units Sold]])</f>
        <v>6372</v>
      </c>
      <c r="W7397">
        <f>SUM(Table1[[#This Row],[Total Sales]]-Table1[[#This Row],[Operating Profit]])</f>
        <v>3313</v>
      </c>
      <c r="X7397">
        <f>SUM(Table1[[#This Row],[Total Sales]]-Table1[[#This Row],[Cost]])</f>
        <v>3059</v>
      </c>
      <c r="Y7397">
        <f>SUM(Table1[[#This Row],[profit/loss]])/SUM(Table1[profit/loss])</f>
        <v>9.2101069636351198E-6</v>
      </c>
    </row>
    <row r="7398" spans="1:25" x14ac:dyDescent="0.3">
      <c r="A7398" t="s">
        <v>25</v>
      </c>
      <c r="B7398" t="s">
        <v>82</v>
      </c>
      <c r="C7398">
        <v>1185732</v>
      </c>
      <c r="D7398" s="9">
        <v>44507</v>
      </c>
      <c r="E7398" s="8" t="str">
        <f>TEXT(Table1[[#This Row],[Invoice Date]],"dd-mm-yyyy")</f>
        <v>07-11-2021</v>
      </c>
      <c r="F7398" s="1" t="str">
        <f t="shared" si="460"/>
        <v>November</v>
      </c>
      <c r="G7398" s="1" t="str">
        <f t="shared" si="461"/>
        <v>2021</v>
      </c>
      <c r="H7398" s="1" t="str">
        <f t="shared" si="462"/>
        <v>Sunday</v>
      </c>
      <c r="I7398" s="1" t="str">
        <f t="shared" si="463"/>
        <v>07</v>
      </c>
      <c r="J7398" t="s">
        <v>14</v>
      </c>
      <c r="K7398" t="s">
        <v>122</v>
      </c>
      <c r="L7398" t="s">
        <v>123</v>
      </c>
      <c r="M7398" t="s">
        <v>18</v>
      </c>
      <c r="N7398">
        <v>46</v>
      </c>
      <c r="O7398">
        <v>80</v>
      </c>
      <c r="P7398">
        <v>3680</v>
      </c>
      <c r="Q7398">
        <v>1803</v>
      </c>
      <c r="R7398">
        <v>0.49</v>
      </c>
      <c r="S7398" t="s">
        <v>82</v>
      </c>
      <c r="T7398" t="str">
        <f>IF(Table1[[#This Row],[Units Sold]]&gt; 700,"High Units","low Units")</f>
        <v>low Units</v>
      </c>
      <c r="U7398">
        <f>SUM(Table1[[#This Row],[Operating Profit]])/SUM(Table1[Operating Profit])*100</f>
        <v>5.4285135192658131E-4</v>
      </c>
      <c r="V7398">
        <f>SUM(Table1[[#This Row],[Price per Unit]]*Table1[[#This Row],[Units Sold]])</f>
        <v>3680</v>
      </c>
      <c r="W7398">
        <f>SUM(Table1[[#This Row],[Total Sales]]-Table1[[#This Row],[Operating Profit]])</f>
        <v>1877</v>
      </c>
      <c r="X7398">
        <f>SUM(Table1[[#This Row],[Total Sales]]-Table1[[#This Row],[Cost]])</f>
        <v>1803</v>
      </c>
      <c r="Y7398">
        <f>SUM(Table1[[#This Row],[profit/loss]])/SUM(Table1[profit/loss])</f>
        <v>5.4285135192658127E-6</v>
      </c>
    </row>
    <row r="7399" spans="1:25" x14ac:dyDescent="0.3">
      <c r="A7399" t="s">
        <v>25</v>
      </c>
      <c r="B7399" t="s">
        <v>82</v>
      </c>
      <c r="C7399">
        <v>1185732</v>
      </c>
      <c r="D7399" s="9">
        <v>44507</v>
      </c>
      <c r="E7399" s="8" t="str">
        <f>TEXT(Table1[[#This Row],[Invoice Date]],"dd-mm-yyyy")</f>
        <v>07-11-2021</v>
      </c>
      <c r="F7399" s="1" t="str">
        <f t="shared" si="460"/>
        <v>November</v>
      </c>
      <c r="G7399" s="1" t="str">
        <f t="shared" si="461"/>
        <v>2021</v>
      </c>
      <c r="H7399" s="1" t="str">
        <f t="shared" si="462"/>
        <v>Sunday</v>
      </c>
      <c r="I7399" s="1" t="str">
        <f t="shared" si="463"/>
        <v>07</v>
      </c>
      <c r="J7399" t="s">
        <v>14</v>
      </c>
      <c r="K7399" t="s">
        <v>122</v>
      </c>
      <c r="L7399" t="s">
        <v>123</v>
      </c>
      <c r="M7399" t="s">
        <v>19</v>
      </c>
      <c r="N7399">
        <v>48</v>
      </c>
      <c r="O7399">
        <v>68</v>
      </c>
      <c r="P7399">
        <v>3264</v>
      </c>
      <c r="Q7399">
        <v>1665</v>
      </c>
      <c r="R7399">
        <v>0.51</v>
      </c>
      <c r="S7399" t="s">
        <v>82</v>
      </c>
      <c r="T7399" t="str">
        <f>IF(Table1[[#This Row],[Units Sold]]&gt; 700,"High Units","low Units")</f>
        <v>low Units</v>
      </c>
      <c r="U7399">
        <f>SUM(Table1[[#This Row],[Operating Profit]])/SUM(Table1[Operating Profit])*100</f>
        <v>5.0130199720341533E-4</v>
      </c>
      <c r="V7399">
        <f>SUM(Table1[[#This Row],[Price per Unit]]*Table1[[#This Row],[Units Sold]])</f>
        <v>3264</v>
      </c>
      <c r="W7399">
        <f>SUM(Table1[[#This Row],[Total Sales]]-Table1[[#This Row],[Operating Profit]])</f>
        <v>1599</v>
      </c>
      <c r="X7399">
        <f>SUM(Table1[[#This Row],[Total Sales]]-Table1[[#This Row],[Cost]])</f>
        <v>1665</v>
      </c>
      <c r="Y7399">
        <f>SUM(Table1[[#This Row],[profit/loss]])/SUM(Table1[profit/loss])</f>
        <v>5.0130199720341534E-6</v>
      </c>
    </row>
    <row r="7400" spans="1:25" x14ac:dyDescent="0.3">
      <c r="A7400" t="s">
        <v>25</v>
      </c>
      <c r="B7400" t="s">
        <v>82</v>
      </c>
      <c r="C7400">
        <v>1185732</v>
      </c>
      <c r="D7400" s="9">
        <v>44507</v>
      </c>
      <c r="E7400" s="8" t="str">
        <f>TEXT(Table1[[#This Row],[Invoice Date]],"dd-mm-yyyy")</f>
        <v>07-11-2021</v>
      </c>
      <c r="F7400" s="1" t="str">
        <f t="shared" si="460"/>
        <v>November</v>
      </c>
      <c r="G7400" s="1" t="str">
        <f t="shared" si="461"/>
        <v>2021</v>
      </c>
      <c r="H7400" s="1" t="str">
        <f t="shared" si="462"/>
        <v>Sunday</v>
      </c>
      <c r="I7400" s="1" t="str">
        <f t="shared" si="463"/>
        <v>07</v>
      </c>
      <c r="J7400" t="s">
        <v>14</v>
      </c>
      <c r="K7400" t="s">
        <v>122</v>
      </c>
      <c r="L7400" t="s">
        <v>123</v>
      </c>
      <c r="M7400" t="s">
        <v>20</v>
      </c>
      <c r="N7400">
        <v>49</v>
      </c>
      <c r="O7400">
        <v>65</v>
      </c>
      <c r="P7400">
        <v>3185</v>
      </c>
      <c r="Q7400">
        <v>1752</v>
      </c>
      <c r="R7400">
        <v>0.55000000000000004</v>
      </c>
      <c r="S7400" t="s">
        <v>82</v>
      </c>
      <c r="T7400" t="str">
        <f>IF(Table1[[#This Row],[Units Sold]]&gt; 700,"High Units","low Units")</f>
        <v>low Units</v>
      </c>
      <c r="U7400">
        <f>SUM(Table1[[#This Row],[Operating Profit]])/SUM(Table1[Operating Profit])*100</f>
        <v>5.2749615561584597E-4</v>
      </c>
      <c r="V7400">
        <f>SUM(Table1[[#This Row],[Price per Unit]]*Table1[[#This Row],[Units Sold]])</f>
        <v>3185</v>
      </c>
      <c r="W7400">
        <f>SUM(Table1[[#This Row],[Total Sales]]-Table1[[#This Row],[Operating Profit]])</f>
        <v>1433</v>
      </c>
      <c r="X7400">
        <f>SUM(Table1[[#This Row],[Total Sales]]-Table1[[#This Row],[Cost]])</f>
        <v>1752</v>
      </c>
      <c r="Y7400">
        <f>SUM(Table1[[#This Row],[profit/loss]])/SUM(Table1[profit/loss])</f>
        <v>5.2749615561584597E-6</v>
      </c>
    </row>
    <row r="7401" spans="1:25" x14ac:dyDescent="0.3">
      <c r="A7401" t="s">
        <v>25</v>
      </c>
      <c r="B7401" t="s">
        <v>82</v>
      </c>
      <c r="C7401">
        <v>1185732</v>
      </c>
      <c r="D7401" s="9">
        <v>44507</v>
      </c>
      <c r="E7401" s="8" t="str">
        <f>TEXT(Table1[[#This Row],[Invoice Date]],"dd-mm-yyyy")</f>
        <v>07-11-2021</v>
      </c>
      <c r="F7401" s="1" t="str">
        <f t="shared" si="460"/>
        <v>November</v>
      </c>
      <c r="G7401" s="1" t="str">
        <f t="shared" si="461"/>
        <v>2021</v>
      </c>
      <c r="H7401" s="1" t="str">
        <f t="shared" si="462"/>
        <v>Sunday</v>
      </c>
      <c r="I7401" s="1" t="str">
        <f t="shared" si="463"/>
        <v>07</v>
      </c>
      <c r="J7401" t="s">
        <v>14</v>
      </c>
      <c r="K7401" t="s">
        <v>122</v>
      </c>
      <c r="L7401" t="s">
        <v>123</v>
      </c>
      <c r="M7401" t="s">
        <v>21</v>
      </c>
      <c r="N7401">
        <v>55</v>
      </c>
      <c r="O7401">
        <v>59</v>
      </c>
      <c r="P7401">
        <v>3245</v>
      </c>
      <c r="Q7401">
        <v>1428</v>
      </c>
      <c r="R7401">
        <v>0.44</v>
      </c>
      <c r="S7401" t="s">
        <v>82</v>
      </c>
      <c r="T7401" t="str">
        <f>IF(Table1[[#This Row],[Units Sold]]&gt; 700,"High Units","low Units")</f>
        <v>low Units</v>
      </c>
      <c r="U7401">
        <f>SUM(Table1[[#This Row],[Operating Profit]])/SUM(Table1[Operating Profit])*100</f>
        <v>4.2994549670058679E-4</v>
      </c>
      <c r="V7401">
        <f>SUM(Table1[[#This Row],[Price per Unit]]*Table1[[#This Row],[Units Sold]])</f>
        <v>3245</v>
      </c>
      <c r="W7401">
        <f>SUM(Table1[[#This Row],[Total Sales]]-Table1[[#This Row],[Operating Profit]])</f>
        <v>1817</v>
      </c>
      <c r="X7401">
        <f>SUM(Table1[[#This Row],[Total Sales]]-Table1[[#This Row],[Cost]])</f>
        <v>1428</v>
      </c>
      <c r="Y7401">
        <f>SUM(Table1[[#This Row],[profit/loss]])/SUM(Table1[profit/loss])</f>
        <v>4.2994549670058681E-6</v>
      </c>
    </row>
    <row r="7402" spans="1:25" x14ac:dyDescent="0.3">
      <c r="A7402" t="s">
        <v>25</v>
      </c>
      <c r="B7402" t="s">
        <v>82</v>
      </c>
      <c r="C7402">
        <v>1185732</v>
      </c>
      <c r="D7402" s="9">
        <v>44507</v>
      </c>
      <c r="E7402" s="8" t="str">
        <f>TEXT(Table1[[#This Row],[Invoice Date]],"dd-mm-yyyy")</f>
        <v>07-11-2021</v>
      </c>
      <c r="F7402" s="1" t="str">
        <f t="shared" si="460"/>
        <v>November</v>
      </c>
      <c r="G7402" s="1" t="str">
        <f t="shared" si="461"/>
        <v>2021</v>
      </c>
      <c r="H7402" s="1" t="str">
        <f t="shared" si="462"/>
        <v>Sunday</v>
      </c>
      <c r="I7402" s="1" t="str">
        <f t="shared" si="463"/>
        <v>07</v>
      </c>
      <c r="J7402" t="s">
        <v>14</v>
      </c>
      <c r="K7402" t="s">
        <v>122</v>
      </c>
      <c r="L7402" t="s">
        <v>123</v>
      </c>
      <c r="M7402" t="s">
        <v>22</v>
      </c>
      <c r="N7402">
        <v>59</v>
      </c>
      <c r="O7402">
        <v>91</v>
      </c>
      <c r="P7402">
        <v>5369</v>
      </c>
      <c r="Q7402">
        <v>2846</v>
      </c>
      <c r="R7402">
        <v>0.53</v>
      </c>
      <c r="S7402" t="s">
        <v>82</v>
      </c>
      <c r="T7402" t="str">
        <f>IF(Table1[[#This Row],[Units Sold]]&gt; 700,"High Units","low Units")</f>
        <v>low Units</v>
      </c>
      <c r="U7402">
        <f>SUM(Table1[[#This Row],[Operating Profit]])/SUM(Table1[Operating Profit])*100</f>
        <v>8.5688017059514713E-4</v>
      </c>
      <c r="V7402">
        <f>SUM(Table1[[#This Row],[Price per Unit]]*Table1[[#This Row],[Units Sold]])</f>
        <v>5369</v>
      </c>
      <c r="W7402">
        <f>SUM(Table1[[#This Row],[Total Sales]]-Table1[[#This Row],[Operating Profit]])</f>
        <v>2523</v>
      </c>
      <c r="X7402">
        <f>SUM(Table1[[#This Row],[Total Sales]]-Table1[[#This Row],[Cost]])</f>
        <v>2846</v>
      </c>
      <c r="Y7402">
        <f>SUM(Table1[[#This Row],[profit/loss]])/SUM(Table1[profit/loss])</f>
        <v>8.568801705951471E-6</v>
      </c>
    </row>
    <row r="7403" spans="1:25" x14ac:dyDescent="0.3">
      <c r="A7403" t="s">
        <v>25</v>
      </c>
      <c r="B7403" t="s">
        <v>82</v>
      </c>
      <c r="C7403">
        <v>1185732</v>
      </c>
      <c r="D7403" s="9">
        <v>44536</v>
      </c>
      <c r="E7403" s="8" t="str">
        <f>TEXT(Table1[[#This Row],[Invoice Date]],"dd-mm-yyyy")</f>
        <v>06-12-2021</v>
      </c>
      <c r="F7403" s="1" t="str">
        <f t="shared" si="460"/>
        <v>December</v>
      </c>
      <c r="G7403" s="1" t="str">
        <f t="shared" si="461"/>
        <v>2021</v>
      </c>
      <c r="H7403" s="1" t="str">
        <f t="shared" si="462"/>
        <v>Monday</v>
      </c>
      <c r="I7403" s="1" t="str">
        <f t="shared" si="463"/>
        <v>06</v>
      </c>
      <c r="J7403" t="s">
        <v>14</v>
      </c>
      <c r="K7403" t="s">
        <v>122</v>
      </c>
      <c r="L7403" t="s">
        <v>123</v>
      </c>
      <c r="M7403" t="s">
        <v>16</v>
      </c>
      <c r="N7403">
        <v>55</v>
      </c>
      <c r="O7403">
        <v>149</v>
      </c>
      <c r="P7403">
        <v>8195</v>
      </c>
      <c r="Q7403">
        <v>3934</v>
      </c>
      <c r="R7403">
        <v>0.48</v>
      </c>
      <c r="S7403" t="s">
        <v>82</v>
      </c>
      <c r="T7403" t="str">
        <f>IF(Table1[[#This Row],[Units Sold]]&gt; 700,"High Units","low Units")</f>
        <v>low Units</v>
      </c>
      <c r="U7403">
        <f>SUM(Table1[[#This Row],[Operating Profit]])/SUM(Table1[Operating Profit])*100</f>
        <v>1.1844576918908325E-3</v>
      </c>
      <c r="V7403">
        <f>SUM(Table1[[#This Row],[Price per Unit]]*Table1[[#This Row],[Units Sold]])</f>
        <v>8195</v>
      </c>
      <c r="W7403">
        <f>SUM(Table1[[#This Row],[Total Sales]]-Table1[[#This Row],[Operating Profit]])</f>
        <v>4261</v>
      </c>
      <c r="X7403">
        <f>SUM(Table1[[#This Row],[Total Sales]]-Table1[[#This Row],[Cost]])</f>
        <v>3934</v>
      </c>
      <c r="Y7403">
        <f>SUM(Table1[[#This Row],[profit/loss]])/SUM(Table1[profit/loss])</f>
        <v>1.1844576918908324E-5</v>
      </c>
    </row>
    <row r="7404" spans="1:25" x14ac:dyDescent="0.3">
      <c r="A7404" t="s">
        <v>25</v>
      </c>
      <c r="B7404" t="s">
        <v>82</v>
      </c>
      <c r="C7404">
        <v>1185732</v>
      </c>
      <c r="D7404" s="9">
        <v>44536</v>
      </c>
      <c r="E7404" s="8" t="str">
        <f>TEXT(Table1[[#This Row],[Invoice Date]],"dd-mm-yyyy")</f>
        <v>06-12-2021</v>
      </c>
      <c r="F7404" s="1" t="str">
        <f t="shared" si="460"/>
        <v>December</v>
      </c>
      <c r="G7404" s="1" t="str">
        <f t="shared" si="461"/>
        <v>2021</v>
      </c>
      <c r="H7404" s="1" t="str">
        <f t="shared" si="462"/>
        <v>Monday</v>
      </c>
      <c r="I7404" s="1" t="str">
        <f t="shared" si="463"/>
        <v>06</v>
      </c>
      <c r="J7404" t="s">
        <v>14</v>
      </c>
      <c r="K7404" t="s">
        <v>122</v>
      </c>
      <c r="L7404" t="s">
        <v>123</v>
      </c>
      <c r="M7404" t="s">
        <v>18</v>
      </c>
      <c r="N7404">
        <v>49</v>
      </c>
      <c r="O7404">
        <v>105</v>
      </c>
      <c r="P7404">
        <v>5145</v>
      </c>
      <c r="Q7404">
        <v>2470</v>
      </c>
      <c r="R7404">
        <v>0.48</v>
      </c>
      <c r="S7404" t="s">
        <v>82</v>
      </c>
      <c r="T7404" t="str">
        <f>IF(Table1[[#This Row],[Units Sold]]&gt; 700,"High Units","low Units")</f>
        <v>low Units</v>
      </c>
      <c r="U7404">
        <f>SUM(Table1[[#This Row],[Operating Profit]])/SUM(Table1[Operating Profit])*100</f>
        <v>7.4367323308855001E-4</v>
      </c>
      <c r="V7404">
        <f>SUM(Table1[[#This Row],[Price per Unit]]*Table1[[#This Row],[Units Sold]])</f>
        <v>5145</v>
      </c>
      <c r="W7404">
        <f>SUM(Table1[[#This Row],[Total Sales]]-Table1[[#This Row],[Operating Profit]])</f>
        <v>2675</v>
      </c>
      <c r="X7404">
        <f>SUM(Table1[[#This Row],[Total Sales]]-Table1[[#This Row],[Cost]])</f>
        <v>2470</v>
      </c>
      <c r="Y7404">
        <f>SUM(Table1[[#This Row],[profit/loss]])/SUM(Table1[profit/loss])</f>
        <v>7.4367323308855006E-6</v>
      </c>
    </row>
    <row r="7405" spans="1:25" x14ac:dyDescent="0.3">
      <c r="A7405" t="s">
        <v>25</v>
      </c>
      <c r="B7405" t="s">
        <v>82</v>
      </c>
      <c r="C7405">
        <v>1185732</v>
      </c>
      <c r="D7405" s="9">
        <v>44536</v>
      </c>
      <c r="E7405" s="8" t="str">
        <f>TEXT(Table1[[#This Row],[Invoice Date]],"dd-mm-yyyy")</f>
        <v>06-12-2021</v>
      </c>
      <c r="F7405" s="1" t="str">
        <f t="shared" si="460"/>
        <v>December</v>
      </c>
      <c r="G7405" s="1" t="str">
        <f t="shared" si="461"/>
        <v>2021</v>
      </c>
      <c r="H7405" s="1" t="str">
        <f t="shared" si="462"/>
        <v>Monday</v>
      </c>
      <c r="I7405" s="1" t="str">
        <f t="shared" si="463"/>
        <v>06</v>
      </c>
      <c r="J7405" t="s">
        <v>14</v>
      </c>
      <c r="K7405" t="s">
        <v>122</v>
      </c>
      <c r="L7405" t="s">
        <v>123</v>
      </c>
      <c r="M7405" t="s">
        <v>19</v>
      </c>
      <c r="N7405">
        <v>49</v>
      </c>
      <c r="O7405">
        <v>91</v>
      </c>
      <c r="P7405">
        <v>4459</v>
      </c>
      <c r="Q7405">
        <v>2230</v>
      </c>
      <c r="R7405">
        <v>0.5</v>
      </c>
      <c r="S7405" t="s">
        <v>82</v>
      </c>
      <c r="T7405" t="str">
        <f>IF(Table1[[#This Row],[Units Sold]]&gt; 700,"High Units","low Units")</f>
        <v>low Units</v>
      </c>
      <c r="U7405">
        <f>SUM(Table1[[#This Row],[Operating Profit]])/SUM(Table1[Operating Profit])*100</f>
        <v>6.7141348574391356E-4</v>
      </c>
      <c r="V7405">
        <f>SUM(Table1[[#This Row],[Price per Unit]]*Table1[[#This Row],[Units Sold]])</f>
        <v>4459</v>
      </c>
      <c r="W7405">
        <f>SUM(Table1[[#This Row],[Total Sales]]-Table1[[#This Row],[Operating Profit]])</f>
        <v>2229</v>
      </c>
      <c r="X7405">
        <f>SUM(Table1[[#This Row],[Total Sales]]-Table1[[#This Row],[Cost]])</f>
        <v>2230</v>
      </c>
      <c r="Y7405">
        <f>SUM(Table1[[#This Row],[profit/loss]])/SUM(Table1[profit/loss])</f>
        <v>6.7141348574391361E-6</v>
      </c>
    </row>
    <row r="7406" spans="1:25" x14ac:dyDescent="0.3">
      <c r="A7406" t="s">
        <v>25</v>
      </c>
      <c r="B7406" t="s">
        <v>82</v>
      </c>
      <c r="C7406">
        <v>1185732</v>
      </c>
      <c r="D7406" s="9">
        <v>44536</v>
      </c>
      <c r="E7406" s="8" t="str">
        <f>TEXT(Table1[[#This Row],[Invoice Date]],"dd-mm-yyyy")</f>
        <v>06-12-2021</v>
      </c>
      <c r="F7406" s="1" t="str">
        <f t="shared" si="460"/>
        <v>December</v>
      </c>
      <c r="G7406" s="1" t="str">
        <f t="shared" si="461"/>
        <v>2021</v>
      </c>
      <c r="H7406" s="1" t="str">
        <f t="shared" si="462"/>
        <v>Monday</v>
      </c>
      <c r="I7406" s="1" t="str">
        <f t="shared" si="463"/>
        <v>06</v>
      </c>
      <c r="J7406" t="s">
        <v>14</v>
      </c>
      <c r="K7406" t="s">
        <v>122</v>
      </c>
      <c r="L7406" t="s">
        <v>123</v>
      </c>
      <c r="M7406" t="s">
        <v>20</v>
      </c>
      <c r="N7406">
        <v>47</v>
      </c>
      <c r="O7406">
        <v>83</v>
      </c>
      <c r="P7406">
        <v>3901</v>
      </c>
      <c r="Q7406">
        <v>1990</v>
      </c>
      <c r="R7406">
        <v>0.51</v>
      </c>
      <c r="S7406" t="s">
        <v>82</v>
      </c>
      <c r="T7406" t="str">
        <f>IF(Table1[[#This Row],[Units Sold]]&gt; 700,"High Units","low Units")</f>
        <v>low Units</v>
      </c>
      <c r="U7406">
        <f>SUM(Table1[[#This Row],[Operating Profit]])/SUM(Table1[Operating Profit])*100</f>
        <v>5.9915373839927722E-4</v>
      </c>
      <c r="V7406">
        <f>SUM(Table1[[#This Row],[Price per Unit]]*Table1[[#This Row],[Units Sold]])</f>
        <v>3901</v>
      </c>
      <c r="W7406">
        <f>SUM(Table1[[#This Row],[Total Sales]]-Table1[[#This Row],[Operating Profit]])</f>
        <v>1911</v>
      </c>
      <c r="X7406">
        <f>SUM(Table1[[#This Row],[Total Sales]]-Table1[[#This Row],[Cost]])</f>
        <v>1990</v>
      </c>
      <c r="Y7406">
        <f>SUM(Table1[[#This Row],[profit/loss]])/SUM(Table1[profit/loss])</f>
        <v>5.9915373839927717E-6</v>
      </c>
    </row>
    <row r="7407" spans="1:25" x14ac:dyDescent="0.3">
      <c r="A7407" t="s">
        <v>25</v>
      </c>
      <c r="B7407" t="s">
        <v>82</v>
      </c>
      <c r="C7407">
        <v>1185732</v>
      </c>
      <c r="D7407" s="9">
        <v>44536</v>
      </c>
      <c r="E7407" s="8" t="str">
        <f>TEXT(Table1[[#This Row],[Invoice Date]],"dd-mm-yyyy")</f>
        <v>06-12-2021</v>
      </c>
      <c r="F7407" s="1" t="str">
        <f t="shared" si="460"/>
        <v>December</v>
      </c>
      <c r="G7407" s="1" t="str">
        <f t="shared" si="461"/>
        <v>2021</v>
      </c>
      <c r="H7407" s="1" t="str">
        <f t="shared" si="462"/>
        <v>Monday</v>
      </c>
      <c r="I7407" s="1" t="str">
        <f t="shared" si="463"/>
        <v>06</v>
      </c>
      <c r="J7407" t="s">
        <v>14</v>
      </c>
      <c r="K7407" t="s">
        <v>122</v>
      </c>
      <c r="L7407" t="s">
        <v>123</v>
      </c>
      <c r="M7407" t="s">
        <v>21</v>
      </c>
      <c r="N7407">
        <v>55</v>
      </c>
      <c r="O7407">
        <v>83</v>
      </c>
      <c r="P7407">
        <v>4565</v>
      </c>
      <c r="Q7407">
        <v>2054</v>
      </c>
      <c r="R7407">
        <v>0.45</v>
      </c>
      <c r="S7407" t="s">
        <v>82</v>
      </c>
      <c r="T7407" t="str">
        <f>IF(Table1[[#This Row],[Units Sold]]&gt; 700,"High Units","low Units")</f>
        <v>low Units</v>
      </c>
      <c r="U7407">
        <f>SUM(Table1[[#This Row],[Operating Profit]])/SUM(Table1[Operating Profit])*100</f>
        <v>6.1842300435784687E-4</v>
      </c>
      <c r="V7407">
        <f>SUM(Table1[[#This Row],[Price per Unit]]*Table1[[#This Row],[Units Sold]])</f>
        <v>4565</v>
      </c>
      <c r="W7407">
        <f>SUM(Table1[[#This Row],[Total Sales]]-Table1[[#This Row],[Operating Profit]])</f>
        <v>2511</v>
      </c>
      <c r="X7407">
        <f>SUM(Table1[[#This Row],[Total Sales]]-Table1[[#This Row],[Cost]])</f>
        <v>2054</v>
      </c>
      <c r="Y7407">
        <f>SUM(Table1[[#This Row],[profit/loss]])/SUM(Table1[profit/loss])</f>
        <v>6.1842300435784683E-6</v>
      </c>
    </row>
    <row r="7408" spans="1:25" x14ac:dyDescent="0.3">
      <c r="A7408" t="s">
        <v>25</v>
      </c>
      <c r="B7408" t="s">
        <v>82</v>
      </c>
      <c r="C7408">
        <v>1185732</v>
      </c>
      <c r="D7408" s="9">
        <v>44536</v>
      </c>
      <c r="E7408" s="8" t="str">
        <f>TEXT(Table1[[#This Row],[Invoice Date]],"dd-mm-yyyy")</f>
        <v>06-12-2021</v>
      </c>
      <c r="F7408" s="1" t="str">
        <f t="shared" si="460"/>
        <v>December</v>
      </c>
      <c r="G7408" s="1" t="str">
        <f t="shared" si="461"/>
        <v>2021</v>
      </c>
      <c r="H7408" s="1" t="str">
        <f t="shared" si="462"/>
        <v>Monday</v>
      </c>
      <c r="I7408" s="1" t="str">
        <f t="shared" si="463"/>
        <v>06</v>
      </c>
      <c r="J7408" t="s">
        <v>14</v>
      </c>
      <c r="K7408" t="s">
        <v>122</v>
      </c>
      <c r="L7408" t="s">
        <v>123</v>
      </c>
      <c r="M7408" t="s">
        <v>22</v>
      </c>
      <c r="N7408">
        <v>59</v>
      </c>
      <c r="O7408">
        <v>101</v>
      </c>
      <c r="P7408">
        <v>5959</v>
      </c>
      <c r="Q7408">
        <v>3218</v>
      </c>
      <c r="R7408">
        <v>0.54</v>
      </c>
      <c r="S7408" t="s">
        <v>82</v>
      </c>
      <c r="T7408" t="str">
        <f>IF(Table1[[#This Row],[Units Sold]]&gt; 700,"High Units","low Units")</f>
        <v>low Units</v>
      </c>
      <c r="U7408">
        <f>SUM(Table1[[#This Row],[Operating Profit]])/SUM(Table1[Operating Profit])*100</f>
        <v>9.6888277897933352E-4</v>
      </c>
      <c r="V7408">
        <f>SUM(Table1[[#This Row],[Price per Unit]]*Table1[[#This Row],[Units Sold]])</f>
        <v>5959</v>
      </c>
      <c r="W7408">
        <f>SUM(Table1[[#This Row],[Total Sales]]-Table1[[#This Row],[Operating Profit]])</f>
        <v>2741</v>
      </c>
      <c r="X7408">
        <f>SUM(Table1[[#This Row],[Total Sales]]-Table1[[#This Row],[Cost]])</f>
        <v>3218</v>
      </c>
      <c r="Y7408">
        <f>SUM(Table1[[#This Row],[profit/loss]])/SUM(Table1[profit/loss])</f>
        <v>9.6888277897933355E-6</v>
      </c>
    </row>
    <row r="7409" spans="1:25" x14ac:dyDescent="0.3">
      <c r="A7409" t="s">
        <v>25</v>
      </c>
      <c r="B7409" t="s">
        <v>82</v>
      </c>
      <c r="C7409">
        <v>1185732</v>
      </c>
      <c r="D7409" s="9">
        <v>44203</v>
      </c>
      <c r="E7409" s="8" t="str">
        <f>TEXT(Table1[[#This Row],[Invoice Date]],"dd-mm-yyyy")</f>
        <v>07-01-2021</v>
      </c>
      <c r="F7409" s="1" t="str">
        <f t="shared" si="460"/>
        <v>January</v>
      </c>
      <c r="G7409" s="1" t="str">
        <f t="shared" si="461"/>
        <v>2021</v>
      </c>
      <c r="H7409" s="1" t="str">
        <f t="shared" si="462"/>
        <v>Thursday</v>
      </c>
      <c r="I7409" s="1" t="str">
        <f t="shared" si="463"/>
        <v>07</v>
      </c>
      <c r="J7409" t="s">
        <v>14</v>
      </c>
      <c r="K7409" t="s">
        <v>122</v>
      </c>
      <c r="L7409" t="s">
        <v>123</v>
      </c>
      <c r="M7409" t="s">
        <v>16</v>
      </c>
      <c r="N7409">
        <v>38</v>
      </c>
      <c r="O7409">
        <v>125</v>
      </c>
      <c r="P7409">
        <v>4750</v>
      </c>
      <c r="Q7409">
        <v>2423</v>
      </c>
      <c r="R7409">
        <v>0.51</v>
      </c>
      <c r="S7409" t="s">
        <v>82</v>
      </c>
      <c r="T7409" t="str">
        <f>IF(Table1[[#This Row],[Units Sold]]&gt; 700,"High Units","low Units")</f>
        <v>low Units</v>
      </c>
      <c r="U7409">
        <f>SUM(Table1[[#This Row],[Operating Profit]])/SUM(Table1[Operating Profit])*100</f>
        <v>7.295223659002254E-4</v>
      </c>
      <c r="V7409">
        <f>SUM(Table1[[#This Row],[Price per Unit]]*Table1[[#This Row],[Units Sold]])</f>
        <v>4750</v>
      </c>
      <c r="W7409">
        <f>SUM(Table1[[#This Row],[Total Sales]]-Table1[[#This Row],[Operating Profit]])</f>
        <v>2327</v>
      </c>
      <c r="X7409">
        <f>SUM(Table1[[#This Row],[Total Sales]]-Table1[[#This Row],[Cost]])</f>
        <v>2423</v>
      </c>
      <c r="Y7409">
        <f>SUM(Table1[[#This Row],[profit/loss]])/SUM(Table1[profit/loss])</f>
        <v>7.2952236590022535E-6</v>
      </c>
    </row>
    <row r="7410" spans="1:25" x14ac:dyDescent="0.3">
      <c r="A7410" t="s">
        <v>25</v>
      </c>
      <c r="B7410" t="s">
        <v>82</v>
      </c>
      <c r="C7410">
        <v>1185732</v>
      </c>
      <c r="D7410" s="9">
        <v>44203</v>
      </c>
      <c r="E7410" s="8" t="str">
        <f>TEXT(Table1[[#This Row],[Invoice Date]],"dd-mm-yyyy")</f>
        <v>07-01-2021</v>
      </c>
      <c r="F7410" s="1" t="str">
        <f t="shared" si="460"/>
        <v>January</v>
      </c>
      <c r="G7410" s="1" t="str">
        <f t="shared" si="461"/>
        <v>2021</v>
      </c>
      <c r="H7410" s="1" t="str">
        <f t="shared" si="462"/>
        <v>Thursday</v>
      </c>
      <c r="I7410" s="1" t="str">
        <f t="shared" si="463"/>
        <v>07</v>
      </c>
      <c r="J7410" t="s">
        <v>14</v>
      </c>
      <c r="K7410" t="s">
        <v>122</v>
      </c>
      <c r="L7410" t="s">
        <v>123</v>
      </c>
      <c r="M7410" t="s">
        <v>18</v>
      </c>
      <c r="N7410">
        <v>37</v>
      </c>
      <c r="O7410">
        <v>87</v>
      </c>
      <c r="P7410">
        <v>3219</v>
      </c>
      <c r="Q7410">
        <v>1674</v>
      </c>
      <c r="R7410">
        <v>0.52</v>
      </c>
      <c r="S7410" t="s">
        <v>82</v>
      </c>
      <c r="T7410" t="str">
        <f>IF(Table1[[#This Row],[Units Sold]]&gt; 700,"High Units","low Units")</f>
        <v>low Units</v>
      </c>
      <c r="U7410">
        <f>SUM(Table1[[#This Row],[Operating Profit]])/SUM(Table1[Operating Profit])*100</f>
        <v>5.0401173772883924E-4</v>
      </c>
      <c r="V7410">
        <f>SUM(Table1[[#This Row],[Price per Unit]]*Table1[[#This Row],[Units Sold]])</f>
        <v>3219</v>
      </c>
      <c r="W7410">
        <f>SUM(Table1[[#This Row],[Total Sales]]-Table1[[#This Row],[Operating Profit]])</f>
        <v>1545</v>
      </c>
      <c r="X7410">
        <f>SUM(Table1[[#This Row],[Total Sales]]-Table1[[#This Row],[Cost]])</f>
        <v>1674</v>
      </c>
      <c r="Y7410">
        <f>SUM(Table1[[#This Row],[profit/loss]])/SUM(Table1[profit/loss])</f>
        <v>5.0401173772883919E-6</v>
      </c>
    </row>
    <row r="7411" spans="1:25" x14ac:dyDescent="0.3">
      <c r="A7411" t="s">
        <v>25</v>
      </c>
      <c r="B7411" t="s">
        <v>82</v>
      </c>
      <c r="C7411">
        <v>1185732</v>
      </c>
      <c r="D7411" s="9">
        <v>44203</v>
      </c>
      <c r="E7411" s="8" t="str">
        <f>TEXT(Table1[[#This Row],[Invoice Date]],"dd-mm-yyyy")</f>
        <v>07-01-2021</v>
      </c>
      <c r="F7411" s="1" t="str">
        <f t="shared" si="460"/>
        <v>January</v>
      </c>
      <c r="G7411" s="1" t="str">
        <f t="shared" si="461"/>
        <v>2021</v>
      </c>
      <c r="H7411" s="1" t="str">
        <f t="shared" si="462"/>
        <v>Thursday</v>
      </c>
      <c r="I7411" s="1" t="str">
        <f t="shared" si="463"/>
        <v>07</v>
      </c>
      <c r="J7411" t="s">
        <v>14</v>
      </c>
      <c r="K7411" t="s">
        <v>122</v>
      </c>
      <c r="L7411" t="s">
        <v>123</v>
      </c>
      <c r="M7411" t="s">
        <v>19</v>
      </c>
      <c r="N7411">
        <v>28</v>
      </c>
      <c r="O7411">
        <v>90</v>
      </c>
      <c r="P7411">
        <v>2520</v>
      </c>
      <c r="Q7411">
        <v>1008</v>
      </c>
      <c r="R7411">
        <v>0.4</v>
      </c>
      <c r="S7411" t="s">
        <v>82</v>
      </c>
      <c r="T7411" t="str">
        <f>IF(Table1[[#This Row],[Units Sold]]&gt; 700,"High Units","low Units")</f>
        <v>low Units</v>
      </c>
      <c r="U7411">
        <f>SUM(Table1[[#This Row],[Operating Profit]])/SUM(Table1[Operating Profit])*100</f>
        <v>3.0349093884747303E-4</v>
      </c>
      <c r="V7411">
        <f>SUM(Table1[[#This Row],[Price per Unit]]*Table1[[#This Row],[Units Sold]])</f>
        <v>2520</v>
      </c>
      <c r="W7411">
        <f>SUM(Table1[[#This Row],[Total Sales]]-Table1[[#This Row],[Operating Profit]])</f>
        <v>1512</v>
      </c>
      <c r="X7411">
        <f>SUM(Table1[[#This Row],[Total Sales]]-Table1[[#This Row],[Cost]])</f>
        <v>1008</v>
      </c>
      <c r="Y7411">
        <f>SUM(Table1[[#This Row],[profit/loss]])/SUM(Table1[profit/loss])</f>
        <v>3.0349093884747303E-6</v>
      </c>
    </row>
    <row r="7412" spans="1:25" x14ac:dyDescent="0.3">
      <c r="A7412" t="s">
        <v>25</v>
      </c>
      <c r="B7412" t="s">
        <v>82</v>
      </c>
      <c r="C7412">
        <v>1185732</v>
      </c>
      <c r="D7412" s="9">
        <v>44203</v>
      </c>
      <c r="E7412" s="8" t="str">
        <f>TEXT(Table1[[#This Row],[Invoice Date]],"dd-mm-yyyy")</f>
        <v>07-01-2021</v>
      </c>
      <c r="F7412" s="1" t="str">
        <f t="shared" si="460"/>
        <v>January</v>
      </c>
      <c r="G7412" s="1" t="str">
        <f t="shared" si="461"/>
        <v>2021</v>
      </c>
      <c r="H7412" s="1" t="str">
        <f t="shared" si="462"/>
        <v>Thursday</v>
      </c>
      <c r="I7412" s="1" t="str">
        <f t="shared" si="463"/>
        <v>07</v>
      </c>
      <c r="J7412" t="s">
        <v>14</v>
      </c>
      <c r="K7412" t="s">
        <v>122</v>
      </c>
      <c r="L7412" t="s">
        <v>123</v>
      </c>
      <c r="M7412" t="s">
        <v>20</v>
      </c>
      <c r="N7412">
        <v>33</v>
      </c>
      <c r="O7412">
        <v>42</v>
      </c>
      <c r="P7412">
        <v>1386</v>
      </c>
      <c r="Q7412">
        <v>610</v>
      </c>
      <c r="R7412">
        <v>0.44</v>
      </c>
      <c r="S7412" t="s">
        <v>82</v>
      </c>
      <c r="T7412" t="str">
        <f>IF(Table1[[#This Row],[Units Sold]]&gt; 700,"High Units","low Units")</f>
        <v>low Units</v>
      </c>
      <c r="U7412">
        <f>SUM(Table1[[#This Row],[Operating Profit]])/SUM(Table1[Operating Profit])*100</f>
        <v>1.8366019116761761E-4</v>
      </c>
      <c r="V7412">
        <f>SUM(Table1[[#This Row],[Price per Unit]]*Table1[[#This Row],[Units Sold]])</f>
        <v>1386</v>
      </c>
      <c r="W7412">
        <f>SUM(Table1[[#This Row],[Total Sales]]-Table1[[#This Row],[Operating Profit]])</f>
        <v>776</v>
      </c>
      <c r="X7412">
        <f>SUM(Table1[[#This Row],[Total Sales]]-Table1[[#This Row],[Cost]])</f>
        <v>610</v>
      </c>
      <c r="Y7412">
        <f>SUM(Table1[[#This Row],[profit/loss]])/SUM(Table1[profit/loss])</f>
        <v>1.8366019116761762E-6</v>
      </c>
    </row>
    <row r="7413" spans="1:25" x14ac:dyDescent="0.3">
      <c r="A7413" t="s">
        <v>25</v>
      </c>
      <c r="B7413" t="s">
        <v>82</v>
      </c>
      <c r="C7413">
        <v>1185732</v>
      </c>
      <c r="D7413" s="9">
        <v>44203</v>
      </c>
      <c r="E7413" s="8" t="str">
        <f>TEXT(Table1[[#This Row],[Invoice Date]],"dd-mm-yyyy")</f>
        <v>07-01-2021</v>
      </c>
      <c r="F7413" s="1" t="str">
        <f t="shared" si="460"/>
        <v>January</v>
      </c>
      <c r="G7413" s="1" t="str">
        <f t="shared" si="461"/>
        <v>2021</v>
      </c>
      <c r="H7413" s="1" t="str">
        <f t="shared" si="462"/>
        <v>Thursday</v>
      </c>
      <c r="I7413" s="1" t="str">
        <f t="shared" si="463"/>
        <v>07</v>
      </c>
      <c r="J7413" t="s">
        <v>14</v>
      </c>
      <c r="K7413" t="s">
        <v>122</v>
      </c>
      <c r="L7413" t="s">
        <v>123</v>
      </c>
      <c r="M7413" t="s">
        <v>21</v>
      </c>
      <c r="N7413">
        <v>49</v>
      </c>
      <c r="O7413">
        <v>60</v>
      </c>
      <c r="P7413">
        <v>2940</v>
      </c>
      <c r="Q7413">
        <v>1205</v>
      </c>
      <c r="R7413">
        <v>0.41</v>
      </c>
      <c r="S7413" t="s">
        <v>82</v>
      </c>
      <c r="T7413" t="str">
        <f>IF(Table1[[#This Row],[Units Sold]]&gt; 700,"High Units","low Units")</f>
        <v>low Units</v>
      </c>
      <c r="U7413">
        <f>SUM(Table1[[#This Row],[Operating Profit]])/SUM(Table1[Operating Profit])*100</f>
        <v>3.6280414812619544E-4</v>
      </c>
      <c r="V7413">
        <f>SUM(Table1[[#This Row],[Price per Unit]]*Table1[[#This Row],[Units Sold]])</f>
        <v>2940</v>
      </c>
      <c r="W7413">
        <f>SUM(Table1[[#This Row],[Total Sales]]-Table1[[#This Row],[Operating Profit]])</f>
        <v>1735</v>
      </c>
      <c r="X7413">
        <f>SUM(Table1[[#This Row],[Total Sales]]-Table1[[#This Row],[Cost]])</f>
        <v>1205</v>
      </c>
      <c r="Y7413">
        <f>SUM(Table1[[#This Row],[profit/loss]])/SUM(Table1[profit/loss])</f>
        <v>3.6280414812619545E-6</v>
      </c>
    </row>
    <row r="7414" spans="1:25" x14ac:dyDescent="0.3">
      <c r="A7414" t="s">
        <v>25</v>
      </c>
      <c r="B7414" t="s">
        <v>82</v>
      </c>
      <c r="C7414">
        <v>1185732</v>
      </c>
      <c r="D7414" s="9">
        <v>44203</v>
      </c>
      <c r="E7414" s="8" t="str">
        <f>TEXT(Table1[[#This Row],[Invoice Date]],"dd-mm-yyyy")</f>
        <v>07-01-2021</v>
      </c>
      <c r="F7414" s="1" t="str">
        <f t="shared" si="460"/>
        <v>January</v>
      </c>
      <c r="G7414" s="1" t="str">
        <f t="shared" si="461"/>
        <v>2021</v>
      </c>
      <c r="H7414" s="1" t="str">
        <f t="shared" si="462"/>
        <v>Thursday</v>
      </c>
      <c r="I7414" s="1" t="str">
        <f t="shared" si="463"/>
        <v>07</v>
      </c>
      <c r="J7414" t="s">
        <v>14</v>
      </c>
      <c r="K7414" t="s">
        <v>122</v>
      </c>
      <c r="L7414" t="s">
        <v>123</v>
      </c>
      <c r="M7414" t="s">
        <v>22</v>
      </c>
      <c r="N7414">
        <v>37</v>
      </c>
      <c r="O7414">
        <v>81</v>
      </c>
      <c r="P7414">
        <v>2997</v>
      </c>
      <c r="Q7414">
        <v>1499</v>
      </c>
      <c r="R7414">
        <v>0.5</v>
      </c>
      <c r="S7414" t="s">
        <v>82</v>
      </c>
      <c r="T7414" t="str">
        <f>IF(Table1[[#This Row],[Units Sold]]&gt; 700,"High Units","low Units")</f>
        <v>low Units</v>
      </c>
      <c r="U7414">
        <f>SUM(Table1[[#This Row],[Operating Profit]])/SUM(Table1[Operating Profit])*100</f>
        <v>4.5132233862337509E-4</v>
      </c>
      <c r="V7414">
        <f>SUM(Table1[[#This Row],[Price per Unit]]*Table1[[#This Row],[Units Sold]])</f>
        <v>2997</v>
      </c>
      <c r="W7414">
        <f>SUM(Table1[[#This Row],[Total Sales]]-Table1[[#This Row],[Operating Profit]])</f>
        <v>1498</v>
      </c>
      <c r="X7414">
        <f>SUM(Table1[[#This Row],[Total Sales]]-Table1[[#This Row],[Cost]])</f>
        <v>1499</v>
      </c>
      <c r="Y7414">
        <f>SUM(Table1[[#This Row],[profit/loss]])/SUM(Table1[profit/loss])</f>
        <v>4.5132233862337508E-6</v>
      </c>
    </row>
    <row r="7415" spans="1:25" x14ac:dyDescent="0.3">
      <c r="A7415" t="s">
        <v>25</v>
      </c>
      <c r="B7415" t="s">
        <v>82</v>
      </c>
      <c r="C7415">
        <v>1185732</v>
      </c>
      <c r="D7415" s="9">
        <v>44232</v>
      </c>
      <c r="E7415" s="8" t="str">
        <f>TEXT(Table1[[#This Row],[Invoice Date]],"dd-mm-yyyy")</f>
        <v>05-02-2021</v>
      </c>
      <c r="F7415" s="1" t="str">
        <f t="shared" si="460"/>
        <v>February</v>
      </c>
      <c r="G7415" s="1" t="str">
        <f t="shared" si="461"/>
        <v>2021</v>
      </c>
      <c r="H7415" s="1" t="str">
        <f t="shared" si="462"/>
        <v>Friday</v>
      </c>
      <c r="I7415" s="1" t="str">
        <f t="shared" si="463"/>
        <v>05</v>
      </c>
      <c r="J7415" t="s">
        <v>14</v>
      </c>
      <c r="K7415" t="s">
        <v>122</v>
      </c>
      <c r="L7415" t="s">
        <v>123</v>
      </c>
      <c r="M7415" t="s">
        <v>16</v>
      </c>
      <c r="N7415">
        <v>39</v>
      </c>
      <c r="O7415">
        <v>149</v>
      </c>
      <c r="P7415">
        <v>5811</v>
      </c>
      <c r="Q7415">
        <v>2906</v>
      </c>
      <c r="R7415">
        <v>0.5</v>
      </c>
      <c r="S7415" t="s">
        <v>82</v>
      </c>
      <c r="T7415" t="str">
        <f>IF(Table1[[#This Row],[Units Sold]]&gt; 700,"High Units","low Units")</f>
        <v>low Units</v>
      </c>
      <c r="U7415">
        <f>SUM(Table1[[#This Row],[Operating Profit]])/SUM(Table1[Operating Profit])*100</f>
        <v>8.7494510743130628E-4</v>
      </c>
      <c r="V7415">
        <f>SUM(Table1[[#This Row],[Price per Unit]]*Table1[[#This Row],[Units Sold]])</f>
        <v>5811</v>
      </c>
      <c r="W7415">
        <f>SUM(Table1[[#This Row],[Total Sales]]-Table1[[#This Row],[Operating Profit]])</f>
        <v>2905</v>
      </c>
      <c r="X7415">
        <f>SUM(Table1[[#This Row],[Total Sales]]-Table1[[#This Row],[Cost]])</f>
        <v>2906</v>
      </c>
      <c r="Y7415">
        <f>SUM(Table1[[#This Row],[profit/loss]])/SUM(Table1[profit/loss])</f>
        <v>8.7494510743130625E-6</v>
      </c>
    </row>
    <row r="7416" spans="1:25" x14ac:dyDescent="0.3">
      <c r="A7416" t="s">
        <v>25</v>
      </c>
      <c r="B7416" t="s">
        <v>82</v>
      </c>
      <c r="C7416">
        <v>1185732</v>
      </c>
      <c r="D7416" s="9">
        <v>44232</v>
      </c>
      <c r="E7416" s="8" t="str">
        <f>TEXT(Table1[[#This Row],[Invoice Date]],"dd-mm-yyyy")</f>
        <v>05-02-2021</v>
      </c>
      <c r="F7416" s="1" t="str">
        <f t="shared" si="460"/>
        <v>February</v>
      </c>
      <c r="G7416" s="1" t="str">
        <f t="shared" si="461"/>
        <v>2021</v>
      </c>
      <c r="H7416" s="1" t="str">
        <f t="shared" si="462"/>
        <v>Friday</v>
      </c>
      <c r="I7416" s="1" t="str">
        <f t="shared" si="463"/>
        <v>05</v>
      </c>
      <c r="J7416" t="s">
        <v>14</v>
      </c>
      <c r="K7416" t="s">
        <v>122</v>
      </c>
      <c r="L7416" t="s">
        <v>123</v>
      </c>
      <c r="M7416" t="s">
        <v>18</v>
      </c>
      <c r="N7416">
        <v>37</v>
      </c>
      <c r="O7416">
        <v>54</v>
      </c>
      <c r="P7416">
        <v>1998</v>
      </c>
      <c r="Q7416">
        <v>999</v>
      </c>
      <c r="R7416">
        <v>0.5</v>
      </c>
      <c r="S7416" t="s">
        <v>82</v>
      </c>
      <c r="T7416" t="str">
        <f>IF(Table1[[#This Row],[Units Sold]]&gt; 700,"High Units","low Units")</f>
        <v>low Units</v>
      </c>
      <c r="U7416">
        <f>SUM(Table1[[#This Row],[Operating Profit]])/SUM(Table1[Operating Profit])*100</f>
        <v>3.0078119832204918E-4</v>
      </c>
      <c r="V7416">
        <f>SUM(Table1[[#This Row],[Price per Unit]]*Table1[[#This Row],[Units Sold]])</f>
        <v>1998</v>
      </c>
      <c r="W7416">
        <f>SUM(Table1[[#This Row],[Total Sales]]-Table1[[#This Row],[Operating Profit]])</f>
        <v>999</v>
      </c>
      <c r="X7416">
        <f>SUM(Table1[[#This Row],[Total Sales]]-Table1[[#This Row],[Cost]])</f>
        <v>999</v>
      </c>
      <c r="Y7416">
        <f>SUM(Table1[[#This Row],[profit/loss]])/SUM(Table1[profit/loss])</f>
        <v>3.0078119832204918E-6</v>
      </c>
    </row>
    <row r="7417" spans="1:25" x14ac:dyDescent="0.3">
      <c r="A7417" t="s">
        <v>25</v>
      </c>
      <c r="B7417" t="s">
        <v>82</v>
      </c>
      <c r="C7417">
        <v>1185732</v>
      </c>
      <c r="D7417" s="9">
        <v>44232</v>
      </c>
      <c r="E7417" s="8" t="str">
        <f>TEXT(Table1[[#This Row],[Invoice Date]],"dd-mm-yyyy")</f>
        <v>05-02-2021</v>
      </c>
      <c r="F7417" s="1" t="str">
        <f t="shared" si="460"/>
        <v>February</v>
      </c>
      <c r="G7417" s="1" t="str">
        <f t="shared" si="461"/>
        <v>2021</v>
      </c>
      <c r="H7417" s="1" t="str">
        <f t="shared" si="462"/>
        <v>Friday</v>
      </c>
      <c r="I7417" s="1" t="str">
        <f t="shared" si="463"/>
        <v>05</v>
      </c>
      <c r="J7417" t="s">
        <v>14</v>
      </c>
      <c r="K7417" t="s">
        <v>122</v>
      </c>
      <c r="L7417" t="s">
        <v>123</v>
      </c>
      <c r="M7417" t="s">
        <v>19</v>
      </c>
      <c r="N7417">
        <v>29</v>
      </c>
      <c r="O7417">
        <v>65</v>
      </c>
      <c r="P7417">
        <v>1885</v>
      </c>
      <c r="Q7417">
        <v>848</v>
      </c>
      <c r="R7417">
        <v>0.45</v>
      </c>
      <c r="S7417" t="s">
        <v>82</v>
      </c>
      <c r="T7417" t="str">
        <f>IF(Table1[[#This Row],[Units Sold]]&gt; 700,"High Units","low Units")</f>
        <v>low Units</v>
      </c>
      <c r="U7417">
        <f>SUM(Table1[[#This Row],[Operating Profit]])/SUM(Table1[Operating Profit])*100</f>
        <v>2.5531777395104873E-4</v>
      </c>
      <c r="V7417">
        <f>SUM(Table1[[#This Row],[Price per Unit]]*Table1[[#This Row],[Units Sold]])</f>
        <v>1885</v>
      </c>
      <c r="W7417">
        <f>SUM(Table1[[#This Row],[Total Sales]]-Table1[[#This Row],[Operating Profit]])</f>
        <v>1037</v>
      </c>
      <c r="X7417">
        <f>SUM(Table1[[#This Row],[Total Sales]]-Table1[[#This Row],[Cost]])</f>
        <v>848</v>
      </c>
      <c r="Y7417">
        <f>SUM(Table1[[#This Row],[profit/loss]])/SUM(Table1[profit/loss])</f>
        <v>2.5531777395104875E-6</v>
      </c>
    </row>
    <row r="7418" spans="1:25" x14ac:dyDescent="0.3">
      <c r="A7418" t="s">
        <v>25</v>
      </c>
      <c r="B7418" t="s">
        <v>82</v>
      </c>
      <c r="C7418">
        <v>1185732</v>
      </c>
      <c r="D7418" s="9">
        <v>44232</v>
      </c>
      <c r="E7418" s="8" t="str">
        <f>TEXT(Table1[[#This Row],[Invoice Date]],"dd-mm-yyyy")</f>
        <v>05-02-2021</v>
      </c>
      <c r="F7418" s="1" t="str">
        <f t="shared" si="460"/>
        <v>February</v>
      </c>
      <c r="G7418" s="1" t="str">
        <f t="shared" si="461"/>
        <v>2021</v>
      </c>
      <c r="H7418" s="1" t="str">
        <f t="shared" si="462"/>
        <v>Friday</v>
      </c>
      <c r="I7418" s="1" t="str">
        <f t="shared" si="463"/>
        <v>05</v>
      </c>
      <c r="J7418" t="s">
        <v>14</v>
      </c>
      <c r="K7418" t="s">
        <v>124</v>
      </c>
      <c r="L7418" t="s">
        <v>125</v>
      </c>
      <c r="M7418" t="s">
        <v>20</v>
      </c>
      <c r="N7418">
        <v>32</v>
      </c>
      <c r="O7418">
        <v>34</v>
      </c>
      <c r="P7418">
        <v>1088</v>
      </c>
      <c r="Q7418">
        <v>479</v>
      </c>
      <c r="R7418">
        <v>0.44</v>
      </c>
      <c r="S7418" t="s">
        <v>82</v>
      </c>
      <c r="T7418" t="str">
        <f>IF(Table1[[#This Row],[Units Sold]]&gt; 700,"High Units","low Units")</f>
        <v>low Units</v>
      </c>
      <c r="U7418">
        <f>SUM(Table1[[#This Row],[Operating Profit]])/SUM(Table1[Operating Profit])*100</f>
        <v>1.4421841240867022E-4</v>
      </c>
      <c r="V7418">
        <f>SUM(Table1[[#This Row],[Price per Unit]]*Table1[[#This Row],[Units Sold]])</f>
        <v>1088</v>
      </c>
      <c r="W7418">
        <f>SUM(Table1[[#This Row],[Total Sales]]-Table1[[#This Row],[Operating Profit]])</f>
        <v>609</v>
      </c>
      <c r="X7418">
        <f>SUM(Table1[[#This Row],[Total Sales]]-Table1[[#This Row],[Cost]])</f>
        <v>479</v>
      </c>
      <c r="Y7418">
        <f>SUM(Table1[[#This Row],[profit/loss]])/SUM(Table1[profit/loss])</f>
        <v>1.4421841240867022E-6</v>
      </c>
    </row>
    <row r="7419" spans="1:25" x14ac:dyDescent="0.3">
      <c r="A7419" t="s">
        <v>25</v>
      </c>
      <c r="B7419" t="s">
        <v>82</v>
      </c>
      <c r="C7419">
        <v>1185732</v>
      </c>
      <c r="D7419" s="9">
        <v>44232</v>
      </c>
      <c r="E7419" s="8" t="str">
        <f>TEXT(Table1[[#This Row],[Invoice Date]],"dd-mm-yyyy")</f>
        <v>05-02-2021</v>
      </c>
      <c r="F7419" s="1" t="str">
        <f t="shared" si="460"/>
        <v>February</v>
      </c>
      <c r="G7419" s="1" t="str">
        <f t="shared" si="461"/>
        <v>2021</v>
      </c>
      <c r="H7419" s="1" t="str">
        <f t="shared" si="462"/>
        <v>Friday</v>
      </c>
      <c r="I7419" s="1" t="str">
        <f t="shared" si="463"/>
        <v>05</v>
      </c>
      <c r="J7419" t="s">
        <v>14</v>
      </c>
      <c r="K7419" t="s">
        <v>124</v>
      </c>
      <c r="L7419" t="s">
        <v>125</v>
      </c>
      <c r="M7419" t="s">
        <v>21</v>
      </c>
      <c r="N7419">
        <v>49</v>
      </c>
      <c r="O7419">
        <v>60</v>
      </c>
      <c r="P7419">
        <v>2940</v>
      </c>
      <c r="Q7419">
        <v>1294</v>
      </c>
      <c r="R7419">
        <v>0.44</v>
      </c>
      <c r="S7419" t="s">
        <v>82</v>
      </c>
      <c r="T7419" t="str">
        <f>IF(Table1[[#This Row],[Units Sold]]&gt; 700,"High Units","low Units")</f>
        <v>low Units</v>
      </c>
      <c r="U7419">
        <f>SUM(Table1[[#This Row],[Operating Profit]])/SUM(Table1[Operating Profit])*100</f>
        <v>3.8960047109983149E-4</v>
      </c>
      <c r="V7419">
        <f>SUM(Table1[[#This Row],[Price per Unit]]*Table1[[#This Row],[Units Sold]])</f>
        <v>2940</v>
      </c>
      <c r="W7419">
        <f>SUM(Table1[[#This Row],[Total Sales]]-Table1[[#This Row],[Operating Profit]])</f>
        <v>1646</v>
      </c>
      <c r="X7419">
        <f>SUM(Table1[[#This Row],[Total Sales]]-Table1[[#This Row],[Cost]])</f>
        <v>1294</v>
      </c>
      <c r="Y7419">
        <f>SUM(Table1[[#This Row],[profit/loss]])/SUM(Table1[profit/loss])</f>
        <v>3.8960047109983147E-6</v>
      </c>
    </row>
    <row r="7420" spans="1:25" x14ac:dyDescent="0.3">
      <c r="A7420" t="s">
        <v>25</v>
      </c>
      <c r="B7420" t="s">
        <v>82</v>
      </c>
      <c r="C7420">
        <v>1185732</v>
      </c>
      <c r="D7420" s="9">
        <v>44232</v>
      </c>
      <c r="E7420" s="8" t="str">
        <f>TEXT(Table1[[#This Row],[Invoice Date]],"dd-mm-yyyy")</f>
        <v>05-02-2021</v>
      </c>
      <c r="F7420" s="1" t="str">
        <f t="shared" si="460"/>
        <v>February</v>
      </c>
      <c r="G7420" s="1" t="str">
        <f t="shared" si="461"/>
        <v>2021</v>
      </c>
      <c r="H7420" s="1" t="str">
        <f t="shared" si="462"/>
        <v>Friday</v>
      </c>
      <c r="I7420" s="1" t="str">
        <f t="shared" si="463"/>
        <v>05</v>
      </c>
      <c r="J7420" t="s">
        <v>14</v>
      </c>
      <c r="K7420" t="s">
        <v>124</v>
      </c>
      <c r="L7420" t="s">
        <v>125</v>
      </c>
      <c r="M7420" t="s">
        <v>22</v>
      </c>
      <c r="N7420">
        <v>39</v>
      </c>
      <c r="O7420">
        <v>84</v>
      </c>
      <c r="P7420">
        <v>3276</v>
      </c>
      <c r="Q7420">
        <v>1474</v>
      </c>
      <c r="R7420">
        <v>0.45</v>
      </c>
      <c r="S7420" t="s">
        <v>82</v>
      </c>
      <c r="T7420" t="str">
        <f>IF(Table1[[#This Row],[Units Sold]]&gt; 700,"High Units","low Units")</f>
        <v>low Units</v>
      </c>
      <c r="U7420">
        <f>SUM(Table1[[#This Row],[Operating Profit]])/SUM(Table1[Operating Profit])*100</f>
        <v>4.4379528160830875E-4</v>
      </c>
      <c r="V7420">
        <f>SUM(Table1[[#This Row],[Price per Unit]]*Table1[[#This Row],[Units Sold]])</f>
        <v>3276</v>
      </c>
      <c r="W7420">
        <f>SUM(Table1[[#This Row],[Total Sales]]-Table1[[#This Row],[Operating Profit]])</f>
        <v>1802</v>
      </c>
      <c r="X7420">
        <f>SUM(Table1[[#This Row],[Total Sales]]-Table1[[#This Row],[Cost]])</f>
        <v>1474</v>
      </c>
      <c r="Y7420">
        <f>SUM(Table1[[#This Row],[profit/loss]])/SUM(Table1[profit/loss])</f>
        <v>4.4379528160830876E-6</v>
      </c>
    </row>
    <row r="7421" spans="1:25" x14ac:dyDescent="0.3">
      <c r="A7421" t="s">
        <v>25</v>
      </c>
      <c r="B7421" t="s">
        <v>82</v>
      </c>
      <c r="C7421">
        <v>1185732</v>
      </c>
      <c r="D7421" s="9">
        <v>44258</v>
      </c>
      <c r="E7421" s="8" t="str">
        <f>TEXT(Table1[[#This Row],[Invoice Date]],"dd-mm-yyyy")</f>
        <v>03-03-2021</v>
      </c>
      <c r="F7421" s="1" t="str">
        <f t="shared" si="460"/>
        <v>March</v>
      </c>
      <c r="G7421" s="1" t="str">
        <f t="shared" si="461"/>
        <v>2021</v>
      </c>
      <c r="H7421" s="1" t="str">
        <f t="shared" si="462"/>
        <v>Wednesday</v>
      </c>
      <c r="I7421" s="1" t="str">
        <f t="shared" si="463"/>
        <v>03</v>
      </c>
      <c r="J7421" t="s">
        <v>14</v>
      </c>
      <c r="K7421" t="s">
        <v>124</v>
      </c>
      <c r="L7421" t="s">
        <v>125</v>
      </c>
      <c r="M7421" t="s">
        <v>16</v>
      </c>
      <c r="N7421">
        <v>39</v>
      </c>
      <c r="O7421">
        <v>130</v>
      </c>
      <c r="P7421">
        <v>5070</v>
      </c>
      <c r="Q7421">
        <v>2535</v>
      </c>
      <c r="R7421">
        <v>0.5</v>
      </c>
      <c r="S7421" t="s">
        <v>82</v>
      </c>
      <c r="T7421" t="str">
        <f>IF(Table1[[#This Row],[Units Sold]]&gt; 700,"High Units","low Units")</f>
        <v>low Units</v>
      </c>
      <c r="U7421">
        <f>SUM(Table1[[#This Row],[Operating Profit]])/SUM(Table1[Operating Profit])*100</f>
        <v>7.6324358132772243E-4</v>
      </c>
      <c r="V7421">
        <f>SUM(Table1[[#This Row],[Price per Unit]]*Table1[[#This Row],[Units Sold]])</f>
        <v>5070</v>
      </c>
      <c r="W7421">
        <f>SUM(Table1[[#This Row],[Total Sales]]-Table1[[#This Row],[Operating Profit]])</f>
        <v>2535</v>
      </c>
      <c r="X7421">
        <f>SUM(Table1[[#This Row],[Total Sales]]-Table1[[#This Row],[Cost]])</f>
        <v>2535</v>
      </c>
      <c r="Y7421">
        <f>SUM(Table1[[#This Row],[profit/loss]])/SUM(Table1[profit/loss])</f>
        <v>7.6324358132772247E-6</v>
      </c>
    </row>
    <row r="7422" spans="1:25" x14ac:dyDescent="0.3">
      <c r="A7422" t="s">
        <v>25</v>
      </c>
      <c r="B7422" t="s">
        <v>82</v>
      </c>
      <c r="C7422">
        <v>1185732</v>
      </c>
      <c r="D7422" s="9">
        <v>44258</v>
      </c>
      <c r="E7422" s="8" t="str">
        <f>TEXT(Table1[[#This Row],[Invoice Date]],"dd-mm-yyyy")</f>
        <v>03-03-2021</v>
      </c>
      <c r="F7422" s="1" t="str">
        <f t="shared" si="460"/>
        <v>March</v>
      </c>
      <c r="G7422" s="1" t="str">
        <f t="shared" si="461"/>
        <v>2021</v>
      </c>
      <c r="H7422" s="1" t="str">
        <f t="shared" si="462"/>
        <v>Wednesday</v>
      </c>
      <c r="I7422" s="1" t="str">
        <f t="shared" si="463"/>
        <v>03</v>
      </c>
      <c r="J7422" t="s">
        <v>14</v>
      </c>
      <c r="K7422" t="s">
        <v>124</v>
      </c>
      <c r="L7422" t="s">
        <v>125</v>
      </c>
      <c r="M7422" t="s">
        <v>18</v>
      </c>
      <c r="N7422">
        <v>38</v>
      </c>
      <c r="O7422">
        <v>56</v>
      </c>
      <c r="P7422">
        <v>2128</v>
      </c>
      <c r="Q7422">
        <v>1149</v>
      </c>
      <c r="R7422">
        <v>0.54</v>
      </c>
      <c r="S7422" t="s">
        <v>82</v>
      </c>
      <c r="T7422" t="str">
        <f>IF(Table1[[#This Row],[Units Sold]]&gt; 700,"High Units","low Units")</f>
        <v>low Units</v>
      </c>
      <c r="U7422">
        <f>SUM(Table1[[#This Row],[Operating Profit]])/SUM(Table1[Operating Profit])*100</f>
        <v>3.4594354041244697E-4</v>
      </c>
      <c r="V7422">
        <f>SUM(Table1[[#This Row],[Price per Unit]]*Table1[[#This Row],[Units Sold]])</f>
        <v>2128</v>
      </c>
      <c r="W7422">
        <f>SUM(Table1[[#This Row],[Total Sales]]-Table1[[#This Row],[Operating Profit]])</f>
        <v>979</v>
      </c>
      <c r="X7422">
        <f>SUM(Table1[[#This Row],[Total Sales]]-Table1[[#This Row],[Cost]])</f>
        <v>1149</v>
      </c>
      <c r="Y7422">
        <f>SUM(Table1[[#This Row],[profit/loss]])/SUM(Table1[profit/loss])</f>
        <v>3.4594354041244698E-6</v>
      </c>
    </row>
    <row r="7423" spans="1:25" x14ac:dyDescent="0.3">
      <c r="A7423" t="s">
        <v>25</v>
      </c>
      <c r="B7423" t="s">
        <v>82</v>
      </c>
      <c r="C7423">
        <v>1185732</v>
      </c>
      <c r="D7423" s="9">
        <v>44258</v>
      </c>
      <c r="E7423" s="8" t="str">
        <f>TEXT(Table1[[#This Row],[Invoice Date]],"dd-mm-yyyy")</f>
        <v>03-03-2021</v>
      </c>
      <c r="F7423" s="1" t="str">
        <f t="shared" si="460"/>
        <v>March</v>
      </c>
      <c r="G7423" s="1" t="str">
        <f t="shared" si="461"/>
        <v>2021</v>
      </c>
      <c r="H7423" s="1" t="str">
        <f t="shared" si="462"/>
        <v>Wednesday</v>
      </c>
      <c r="I7423" s="1" t="str">
        <f t="shared" si="463"/>
        <v>03</v>
      </c>
      <c r="J7423" t="s">
        <v>14</v>
      </c>
      <c r="K7423" t="s">
        <v>124</v>
      </c>
      <c r="L7423" t="s">
        <v>125</v>
      </c>
      <c r="M7423" t="s">
        <v>19</v>
      </c>
      <c r="N7423">
        <v>29</v>
      </c>
      <c r="O7423">
        <v>68</v>
      </c>
      <c r="P7423">
        <v>1972</v>
      </c>
      <c r="Q7423">
        <v>887</v>
      </c>
      <c r="R7423">
        <v>0.45</v>
      </c>
      <c r="S7423" t="s">
        <v>82</v>
      </c>
      <c r="T7423" t="str">
        <f>IF(Table1[[#This Row],[Units Sold]]&gt; 700,"High Units","low Units")</f>
        <v>low Units</v>
      </c>
      <c r="U7423">
        <f>SUM(Table1[[#This Row],[Operating Profit]])/SUM(Table1[Operating Profit])*100</f>
        <v>2.670599828945522E-4</v>
      </c>
      <c r="V7423">
        <f>SUM(Table1[[#This Row],[Price per Unit]]*Table1[[#This Row],[Units Sold]])</f>
        <v>1972</v>
      </c>
      <c r="W7423">
        <f>SUM(Table1[[#This Row],[Total Sales]]-Table1[[#This Row],[Operating Profit]])</f>
        <v>1085</v>
      </c>
      <c r="X7423">
        <f>SUM(Table1[[#This Row],[Total Sales]]-Table1[[#This Row],[Cost]])</f>
        <v>887</v>
      </c>
      <c r="Y7423">
        <f>SUM(Table1[[#This Row],[profit/loss]])/SUM(Table1[profit/loss])</f>
        <v>2.6705998289455218E-6</v>
      </c>
    </row>
    <row r="7424" spans="1:25" x14ac:dyDescent="0.3">
      <c r="A7424" t="s">
        <v>25</v>
      </c>
      <c r="B7424" t="s">
        <v>82</v>
      </c>
      <c r="C7424">
        <v>1185732</v>
      </c>
      <c r="D7424" s="9">
        <v>44258</v>
      </c>
      <c r="E7424" s="8" t="str">
        <f>TEXT(Table1[[#This Row],[Invoice Date]],"dd-mm-yyyy")</f>
        <v>03-03-2021</v>
      </c>
      <c r="F7424" s="1" t="str">
        <f t="shared" si="460"/>
        <v>March</v>
      </c>
      <c r="G7424" s="1" t="str">
        <f t="shared" si="461"/>
        <v>2021</v>
      </c>
      <c r="H7424" s="1" t="str">
        <f t="shared" si="462"/>
        <v>Wednesday</v>
      </c>
      <c r="I7424" s="1" t="str">
        <f t="shared" si="463"/>
        <v>03</v>
      </c>
      <c r="J7424" t="s">
        <v>14</v>
      </c>
      <c r="K7424" t="s">
        <v>124</v>
      </c>
      <c r="L7424" t="s">
        <v>125</v>
      </c>
      <c r="M7424" t="s">
        <v>20</v>
      </c>
      <c r="N7424">
        <v>32</v>
      </c>
      <c r="O7424">
        <v>30</v>
      </c>
      <c r="P7424">
        <v>960</v>
      </c>
      <c r="Q7424">
        <v>403</v>
      </c>
      <c r="R7424">
        <v>0.42</v>
      </c>
      <c r="S7424" t="s">
        <v>82</v>
      </c>
      <c r="T7424" t="str">
        <f>IF(Table1[[#This Row],[Units Sold]]&gt; 700,"High Units","low Units")</f>
        <v>low Units</v>
      </c>
      <c r="U7424">
        <f>SUM(Table1[[#This Row],[Operating Profit]])/SUM(Table1[Operating Profit])*100</f>
        <v>1.213361590828687E-4</v>
      </c>
      <c r="V7424">
        <f>SUM(Table1[[#This Row],[Price per Unit]]*Table1[[#This Row],[Units Sold]])</f>
        <v>960</v>
      </c>
      <c r="W7424">
        <f>SUM(Table1[[#This Row],[Total Sales]]-Table1[[#This Row],[Operating Profit]])</f>
        <v>557</v>
      </c>
      <c r="X7424">
        <f>SUM(Table1[[#This Row],[Total Sales]]-Table1[[#This Row],[Cost]])</f>
        <v>403</v>
      </c>
      <c r="Y7424">
        <f>SUM(Table1[[#This Row],[profit/loss]])/SUM(Table1[profit/loss])</f>
        <v>1.213361590828687E-6</v>
      </c>
    </row>
    <row r="7425" spans="1:25" x14ac:dyDescent="0.3">
      <c r="A7425" t="s">
        <v>25</v>
      </c>
      <c r="B7425" t="s">
        <v>82</v>
      </c>
      <c r="C7425">
        <v>1185732</v>
      </c>
      <c r="D7425" s="9">
        <v>44258</v>
      </c>
      <c r="E7425" s="8" t="str">
        <f>TEXT(Table1[[#This Row],[Invoice Date]],"dd-mm-yyyy")</f>
        <v>03-03-2021</v>
      </c>
      <c r="F7425" s="1" t="str">
        <f t="shared" si="460"/>
        <v>March</v>
      </c>
      <c r="G7425" s="1" t="str">
        <f t="shared" si="461"/>
        <v>2021</v>
      </c>
      <c r="H7425" s="1" t="str">
        <f t="shared" si="462"/>
        <v>Wednesday</v>
      </c>
      <c r="I7425" s="1" t="str">
        <f t="shared" si="463"/>
        <v>03</v>
      </c>
      <c r="J7425" t="s">
        <v>14</v>
      </c>
      <c r="K7425" t="s">
        <v>124</v>
      </c>
      <c r="L7425" t="s">
        <v>125</v>
      </c>
      <c r="M7425" t="s">
        <v>21</v>
      </c>
      <c r="N7425">
        <v>48</v>
      </c>
      <c r="O7425">
        <v>39</v>
      </c>
      <c r="P7425">
        <v>1872</v>
      </c>
      <c r="Q7425">
        <v>749</v>
      </c>
      <c r="R7425">
        <v>0.4</v>
      </c>
      <c r="S7425" t="s">
        <v>82</v>
      </c>
      <c r="T7425" t="str">
        <f>IF(Table1[[#This Row],[Units Sold]]&gt; 700,"High Units","low Units")</f>
        <v>low Units</v>
      </c>
      <c r="U7425">
        <f>SUM(Table1[[#This Row],[Operating Profit]])/SUM(Table1[Operating Profit])*100</f>
        <v>2.2551062817138619E-4</v>
      </c>
      <c r="V7425">
        <f>SUM(Table1[[#This Row],[Price per Unit]]*Table1[[#This Row],[Units Sold]])</f>
        <v>1872</v>
      </c>
      <c r="W7425">
        <f>SUM(Table1[[#This Row],[Total Sales]]-Table1[[#This Row],[Operating Profit]])</f>
        <v>1123</v>
      </c>
      <c r="X7425">
        <f>SUM(Table1[[#This Row],[Total Sales]]-Table1[[#This Row],[Cost]])</f>
        <v>749</v>
      </c>
      <c r="Y7425">
        <f>SUM(Table1[[#This Row],[profit/loss]])/SUM(Table1[profit/loss])</f>
        <v>2.255106281713862E-6</v>
      </c>
    </row>
    <row r="7426" spans="1:25" x14ac:dyDescent="0.3">
      <c r="A7426" t="s">
        <v>25</v>
      </c>
      <c r="B7426" t="s">
        <v>82</v>
      </c>
      <c r="C7426">
        <v>1185732</v>
      </c>
      <c r="D7426" s="9">
        <v>44258</v>
      </c>
      <c r="E7426" s="8" t="str">
        <f>TEXT(Table1[[#This Row],[Invoice Date]],"dd-mm-yyyy")</f>
        <v>03-03-2021</v>
      </c>
      <c r="F7426" s="1" t="str">
        <f t="shared" si="460"/>
        <v>March</v>
      </c>
      <c r="G7426" s="1" t="str">
        <f t="shared" si="461"/>
        <v>2021</v>
      </c>
      <c r="H7426" s="1" t="str">
        <f t="shared" si="462"/>
        <v>Wednesday</v>
      </c>
      <c r="I7426" s="1" t="str">
        <f t="shared" si="463"/>
        <v>03</v>
      </c>
      <c r="J7426" t="s">
        <v>14</v>
      </c>
      <c r="K7426" t="s">
        <v>124</v>
      </c>
      <c r="L7426" t="s">
        <v>125</v>
      </c>
      <c r="M7426" t="s">
        <v>22</v>
      </c>
      <c r="N7426">
        <v>38</v>
      </c>
      <c r="O7426">
        <v>73</v>
      </c>
      <c r="P7426">
        <v>2774</v>
      </c>
      <c r="Q7426">
        <v>1359</v>
      </c>
      <c r="R7426">
        <v>0.49</v>
      </c>
      <c r="S7426" t="s">
        <v>82</v>
      </c>
      <c r="T7426" t="str">
        <f>IF(Table1[[#This Row],[Units Sold]]&gt; 700,"High Units","low Units")</f>
        <v>low Units</v>
      </c>
      <c r="U7426">
        <f>SUM(Table1[[#This Row],[Operating Profit]])/SUM(Table1[Operating Profit])*100</f>
        <v>4.091708193390038E-4</v>
      </c>
      <c r="V7426">
        <f>SUM(Table1[[#This Row],[Price per Unit]]*Table1[[#This Row],[Units Sold]])</f>
        <v>2774</v>
      </c>
      <c r="W7426">
        <f>SUM(Table1[[#This Row],[Total Sales]]-Table1[[#This Row],[Operating Profit]])</f>
        <v>1415</v>
      </c>
      <c r="X7426">
        <f>SUM(Table1[[#This Row],[Total Sales]]-Table1[[#This Row],[Cost]])</f>
        <v>1359</v>
      </c>
      <c r="Y7426">
        <f>SUM(Table1[[#This Row],[profit/loss]])/SUM(Table1[profit/loss])</f>
        <v>4.091708193390038E-6</v>
      </c>
    </row>
    <row r="7427" spans="1:25" x14ac:dyDescent="0.3">
      <c r="A7427" t="s">
        <v>25</v>
      </c>
      <c r="B7427" t="s">
        <v>82</v>
      </c>
      <c r="C7427">
        <v>1185732</v>
      </c>
      <c r="D7427" s="9">
        <v>44290</v>
      </c>
      <c r="E7427" s="8" t="str">
        <f>TEXT(Table1[[#This Row],[Invoice Date]],"dd-mm-yyyy")</f>
        <v>04-04-2021</v>
      </c>
      <c r="F7427" s="1" t="str">
        <f t="shared" ref="F7427:F7490" si="464">TEXT(D7427,"mmmm")</f>
        <v>April</v>
      </c>
      <c r="G7427" s="1" t="str">
        <f t="shared" ref="G7427:G7490" si="465">TEXT(D7427,"YYYY")</f>
        <v>2021</v>
      </c>
      <c r="H7427" s="1" t="str">
        <f t="shared" ref="H7427:H7490" si="466">TEXT(D7427,"dddd")</f>
        <v>Sunday</v>
      </c>
      <c r="I7427" s="1" t="str">
        <f t="shared" ref="I7427:I7490" si="467">TEXT(D7427,"dd")</f>
        <v>04</v>
      </c>
      <c r="J7427" t="s">
        <v>14</v>
      </c>
      <c r="K7427" t="s">
        <v>124</v>
      </c>
      <c r="L7427" t="s">
        <v>125</v>
      </c>
      <c r="M7427" t="s">
        <v>16</v>
      </c>
      <c r="N7427">
        <v>36</v>
      </c>
      <c r="O7427">
        <v>150</v>
      </c>
      <c r="P7427">
        <v>5400</v>
      </c>
      <c r="Q7427">
        <v>2700</v>
      </c>
      <c r="R7427">
        <v>0.5</v>
      </c>
      <c r="S7427" t="s">
        <v>82</v>
      </c>
      <c r="T7427" t="str">
        <f>IF(Table1[[#This Row],[Units Sold]]&gt; 700,"High Units","low Units")</f>
        <v>low Units</v>
      </c>
      <c r="U7427">
        <f>SUM(Table1[[#This Row],[Operating Profit]])/SUM(Table1[Operating Profit])*100</f>
        <v>8.1292215762715991E-4</v>
      </c>
      <c r="V7427">
        <f>SUM(Table1[[#This Row],[Price per Unit]]*Table1[[#This Row],[Units Sold]])</f>
        <v>5400</v>
      </c>
      <c r="W7427">
        <f>SUM(Table1[[#This Row],[Total Sales]]-Table1[[#This Row],[Operating Profit]])</f>
        <v>2700</v>
      </c>
      <c r="X7427">
        <f>SUM(Table1[[#This Row],[Total Sales]]-Table1[[#This Row],[Cost]])</f>
        <v>2700</v>
      </c>
      <c r="Y7427">
        <f>SUM(Table1[[#This Row],[profit/loss]])/SUM(Table1[profit/loss])</f>
        <v>8.1292215762715989E-6</v>
      </c>
    </row>
    <row r="7428" spans="1:25" x14ac:dyDescent="0.3">
      <c r="A7428" t="s">
        <v>25</v>
      </c>
      <c r="B7428" t="s">
        <v>82</v>
      </c>
      <c r="C7428">
        <v>1185732</v>
      </c>
      <c r="D7428" s="9">
        <v>44290</v>
      </c>
      <c r="E7428" s="8" t="str">
        <f>TEXT(Table1[[#This Row],[Invoice Date]],"dd-mm-yyyy")</f>
        <v>04-04-2021</v>
      </c>
      <c r="F7428" s="1" t="str">
        <f t="shared" si="464"/>
        <v>April</v>
      </c>
      <c r="G7428" s="1" t="str">
        <f t="shared" si="465"/>
        <v>2021</v>
      </c>
      <c r="H7428" s="1" t="str">
        <f t="shared" si="466"/>
        <v>Sunday</v>
      </c>
      <c r="I7428" s="1" t="str">
        <f t="shared" si="467"/>
        <v>04</v>
      </c>
      <c r="J7428" t="s">
        <v>14</v>
      </c>
      <c r="K7428" t="s">
        <v>124</v>
      </c>
      <c r="L7428" t="s">
        <v>125</v>
      </c>
      <c r="M7428" t="s">
        <v>18</v>
      </c>
      <c r="N7428">
        <v>38</v>
      </c>
      <c r="O7428">
        <v>58</v>
      </c>
      <c r="P7428">
        <v>2204</v>
      </c>
      <c r="Q7428">
        <v>1212</v>
      </c>
      <c r="R7428">
        <v>0.55000000000000004</v>
      </c>
      <c r="S7428" t="s">
        <v>82</v>
      </c>
      <c r="T7428" t="str">
        <f>IF(Table1[[#This Row],[Units Sold]]&gt; 700,"High Units","low Units")</f>
        <v>low Units</v>
      </c>
      <c r="U7428">
        <f>SUM(Table1[[#This Row],[Operating Profit]])/SUM(Table1[Operating Profit])*100</f>
        <v>3.6491172409041403E-4</v>
      </c>
      <c r="V7428">
        <f>SUM(Table1[[#This Row],[Price per Unit]]*Table1[[#This Row],[Units Sold]])</f>
        <v>2204</v>
      </c>
      <c r="W7428">
        <f>SUM(Table1[[#This Row],[Total Sales]]-Table1[[#This Row],[Operating Profit]])</f>
        <v>992</v>
      </c>
      <c r="X7428">
        <f>SUM(Table1[[#This Row],[Total Sales]]-Table1[[#This Row],[Cost]])</f>
        <v>1212</v>
      </c>
      <c r="Y7428">
        <f>SUM(Table1[[#This Row],[profit/loss]])/SUM(Table1[profit/loss])</f>
        <v>3.6491172409041401E-6</v>
      </c>
    </row>
    <row r="7429" spans="1:25" x14ac:dyDescent="0.3">
      <c r="A7429" t="s">
        <v>25</v>
      </c>
      <c r="B7429" t="s">
        <v>82</v>
      </c>
      <c r="C7429">
        <v>1185732</v>
      </c>
      <c r="D7429" s="9">
        <v>44290</v>
      </c>
      <c r="E7429" s="8" t="str">
        <f>TEXT(Table1[[#This Row],[Invoice Date]],"dd-mm-yyyy")</f>
        <v>04-04-2021</v>
      </c>
      <c r="F7429" s="1" t="str">
        <f t="shared" si="464"/>
        <v>April</v>
      </c>
      <c r="G7429" s="1" t="str">
        <f t="shared" si="465"/>
        <v>2021</v>
      </c>
      <c r="H7429" s="1" t="str">
        <f t="shared" si="466"/>
        <v>Sunday</v>
      </c>
      <c r="I7429" s="1" t="str">
        <f t="shared" si="467"/>
        <v>04</v>
      </c>
      <c r="J7429" t="s">
        <v>14</v>
      </c>
      <c r="K7429" t="s">
        <v>124</v>
      </c>
      <c r="L7429" t="s">
        <v>125</v>
      </c>
      <c r="M7429" t="s">
        <v>19</v>
      </c>
      <c r="N7429">
        <v>29</v>
      </c>
      <c r="O7429">
        <v>56</v>
      </c>
      <c r="P7429">
        <v>1624</v>
      </c>
      <c r="Q7429">
        <v>698</v>
      </c>
      <c r="R7429">
        <v>0.43</v>
      </c>
      <c r="S7429" t="s">
        <v>82</v>
      </c>
      <c r="T7429" t="str">
        <f>IF(Table1[[#This Row],[Units Sold]]&gt; 700,"High Units","low Units")</f>
        <v>low Units</v>
      </c>
      <c r="U7429">
        <f>SUM(Table1[[#This Row],[Operating Profit]])/SUM(Table1[Operating Profit])*100</f>
        <v>2.1015543186065098E-4</v>
      </c>
      <c r="V7429">
        <f>SUM(Table1[[#This Row],[Price per Unit]]*Table1[[#This Row],[Units Sold]])</f>
        <v>1624</v>
      </c>
      <c r="W7429">
        <f>SUM(Table1[[#This Row],[Total Sales]]-Table1[[#This Row],[Operating Profit]])</f>
        <v>926</v>
      </c>
      <c r="X7429">
        <f>SUM(Table1[[#This Row],[Total Sales]]-Table1[[#This Row],[Cost]])</f>
        <v>698</v>
      </c>
      <c r="Y7429">
        <f>SUM(Table1[[#This Row],[profit/loss]])/SUM(Table1[profit/loss])</f>
        <v>2.1015543186065099E-6</v>
      </c>
    </row>
    <row r="7430" spans="1:25" x14ac:dyDescent="0.3">
      <c r="A7430" t="s">
        <v>25</v>
      </c>
      <c r="B7430" t="s">
        <v>82</v>
      </c>
      <c r="C7430">
        <v>1185732</v>
      </c>
      <c r="D7430" s="9">
        <v>44290</v>
      </c>
      <c r="E7430" s="8" t="str">
        <f>TEXT(Table1[[#This Row],[Invoice Date]],"dd-mm-yyyy")</f>
        <v>04-04-2021</v>
      </c>
      <c r="F7430" s="1" t="str">
        <f t="shared" si="464"/>
        <v>April</v>
      </c>
      <c r="G7430" s="1" t="str">
        <f t="shared" si="465"/>
        <v>2021</v>
      </c>
      <c r="H7430" s="1" t="str">
        <f t="shared" si="466"/>
        <v>Sunday</v>
      </c>
      <c r="I7430" s="1" t="str">
        <f t="shared" si="467"/>
        <v>04</v>
      </c>
      <c r="J7430" t="s">
        <v>14</v>
      </c>
      <c r="K7430" t="s">
        <v>124</v>
      </c>
      <c r="L7430" t="s">
        <v>125</v>
      </c>
      <c r="M7430" t="s">
        <v>20</v>
      </c>
      <c r="N7430">
        <v>32</v>
      </c>
      <c r="O7430">
        <v>38</v>
      </c>
      <c r="P7430">
        <v>1216</v>
      </c>
      <c r="Q7430">
        <v>547</v>
      </c>
      <c r="R7430">
        <v>0.45</v>
      </c>
      <c r="S7430" t="s">
        <v>82</v>
      </c>
      <c r="T7430" t="str">
        <f>IF(Table1[[#This Row],[Units Sold]]&gt; 700,"High Units","low Units")</f>
        <v>low Units</v>
      </c>
      <c r="U7430">
        <f>SUM(Table1[[#This Row],[Operating Profit]])/SUM(Table1[Operating Profit])*100</f>
        <v>1.6469200748965053E-4</v>
      </c>
      <c r="V7430">
        <f>SUM(Table1[[#This Row],[Price per Unit]]*Table1[[#This Row],[Units Sold]])</f>
        <v>1216</v>
      </c>
      <c r="W7430">
        <f>SUM(Table1[[#This Row],[Total Sales]]-Table1[[#This Row],[Operating Profit]])</f>
        <v>669</v>
      </c>
      <c r="X7430">
        <f>SUM(Table1[[#This Row],[Total Sales]]-Table1[[#This Row],[Cost]])</f>
        <v>547</v>
      </c>
      <c r="Y7430">
        <f>SUM(Table1[[#This Row],[profit/loss]])/SUM(Table1[profit/loss])</f>
        <v>1.6469200748965054E-6</v>
      </c>
    </row>
    <row r="7431" spans="1:25" x14ac:dyDescent="0.3">
      <c r="A7431" t="s">
        <v>25</v>
      </c>
      <c r="B7431" t="s">
        <v>82</v>
      </c>
      <c r="C7431">
        <v>1185732</v>
      </c>
      <c r="D7431" s="9">
        <v>44290</v>
      </c>
      <c r="E7431" s="8" t="str">
        <f>TEXT(Table1[[#This Row],[Invoice Date]],"dd-mm-yyyy")</f>
        <v>04-04-2021</v>
      </c>
      <c r="F7431" s="1" t="str">
        <f t="shared" si="464"/>
        <v>April</v>
      </c>
      <c r="G7431" s="1" t="str">
        <f t="shared" si="465"/>
        <v>2021</v>
      </c>
      <c r="H7431" s="1" t="str">
        <f t="shared" si="466"/>
        <v>Sunday</v>
      </c>
      <c r="I7431" s="1" t="str">
        <f t="shared" si="467"/>
        <v>04</v>
      </c>
      <c r="J7431" t="s">
        <v>14</v>
      </c>
      <c r="K7431" t="s">
        <v>124</v>
      </c>
      <c r="L7431" t="s">
        <v>125</v>
      </c>
      <c r="M7431" t="s">
        <v>21</v>
      </c>
      <c r="N7431">
        <v>46</v>
      </c>
      <c r="O7431">
        <v>35</v>
      </c>
      <c r="P7431">
        <v>1610</v>
      </c>
      <c r="Q7431">
        <v>725</v>
      </c>
      <c r="R7431">
        <v>0.45</v>
      </c>
      <c r="S7431" t="s">
        <v>82</v>
      </c>
      <c r="T7431" t="str">
        <f>IF(Table1[[#This Row],[Units Sold]]&gt; 700,"High Units","low Units")</f>
        <v>low Units</v>
      </c>
      <c r="U7431">
        <f>SUM(Table1[[#This Row],[Operating Profit]])/SUM(Table1[Operating Profit])*100</f>
        <v>2.1828465343692256E-4</v>
      </c>
      <c r="V7431">
        <f>SUM(Table1[[#This Row],[Price per Unit]]*Table1[[#This Row],[Units Sold]])</f>
        <v>1610</v>
      </c>
      <c r="W7431">
        <f>SUM(Table1[[#This Row],[Total Sales]]-Table1[[#This Row],[Operating Profit]])</f>
        <v>885</v>
      </c>
      <c r="X7431">
        <f>SUM(Table1[[#This Row],[Total Sales]]-Table1[[#This Row],[Cost]])</f>
        <v>725</v>
      </c>
      <c r="Y7431">
        <f>SUM(Table1[[#This Row],[profit/loss]])/SUM(Table1[profit/loss])</f>
        <v>2.1828465343692256E-6</v>
      </c>
    </row>
    <row r="7432" spans="1:25" x14ac:dyDescent="0.3">
      <c r="A7432" t="s">
        <v>25</v>
      </c>
      <c r="B7432" t="s">
        <v>82</v>
      </c>
      <c r="C7432">
        <v>1185732</v>
      </c>
      <c r="D7432" s="9">
        <v>44290</v>
      </c>
      <c r="E7432" s="8" t="str">
        <f>TEXT(Table1[[#This Row],[Invoice Date]],"dd-mm-yyyy")</f>
        <v>04-04-2021</v>
      </c>
      <c r="F7432" s="1" t="str">
        <f t="shared" si="464"/>
        <v>April</v>
      </c>
      <c r="G7432" s="1" t="str">
        <f t="shared" si="465"/>
        <v>2021</v>
      </c>
      <c r="H7432" s="1" t="str">
        <f t="shared" si="466"/>
        <v>Sunday</v>
      </c>
      <c r="I7432" s="1" t="str">
        <f t="shared" si="467"/>
        <v>04</v>
      </c>
      <c r="J7432" t="s">
        <v>14</v>
      </c>
      <c r="K7432" t="s">
        <v>124</v>
      </c>
      <c r="L7432" t="s">
        <v>125</v>
      </c>
      <c r="M7432" t="s">
        <v>22</v>
      </c>
      <c r="N7432">
        <v>36</v>
      </c>
      <c r="O7432">
        <v>69</v>
      </c>
      <c r="P7432">
        <v>2484</v>
      </c>
      <c r="Q7432">
        <v>1242</v>
      </c>
      <c r="R7432">
        <v>0.5</v>
      </c>
      <c r="S7432" t="s">
        <v>82</v>
      </c>
      <c r="T7432" t="str">
        <f>IF(Table1[[#This Row],[Units Sold]]&gt; 700,"High Units","low Units")</f>
        <v>low Units</v>
      </c>
      <c r="U7432">
        <f>SUM(Table1[[#This Row],[Operating Profit]])/SUM(Table1[Operating Profit])*100</f>
        <v>3.739441925084936E-4</v>
      </c>
      <c r="V7432">
        <f>SUM(Table1[[#This Row],[Price per Unit]]*Table1[[#This Row],[Units Sold]])</f>
        <v>2484</v>
      </c>
      <c r="W7432">
        <f>SUM(Table1[[#This Row],[Total Sales]]-Table1[[#This Row],[Operating Profit]])</f>
        <v>1242</v>
      </c>
      <c r="X7432">
        <f>SUM(Table1[[#This Row],[Total Sales]]-Table1[[#This Row],[Cost]])</f>
        <v>1242</v>
      </c>
      <c r="Y7432">
        <f>SUM(Table1[[#This Row],[profit/loss]])/SUM(Table1[profit/loss])</f>
        <v>3.7394419250849359E-6</v>
      </c>
    </row>
    <row r="7433" spans="1:25" x14ac:dyDescent="0.3">
      <c r="A7433" t="s">
        <v>25</v>
      </c>
      <c r="B7433" t="s">
        <v>82</v>
      </c>
      <c r="C7433">
        <v>1185732</v>
      </c>
      <c r="D7433" s="9">
        <v>44319</v>
      </c>
      <c r="E7433" s="8" t="str">
        <f>TEXT(Table1[[#This Row],[Invoice Date]],"dd-mm-yyyy")</f>
        <v>03-05-2021</v>
      </c>
      <c r="F7433" s="1" t="str">
        <f t="shared" si="464"/>
        <v>May</v>
      </c>
      <c r="G7433" s="1" t="str">
        <f t="shared" si="465"/>
        <v>2021</v>
      </c>
      <c r="H7433" s="1" t="str">
        <f t="shared" si="466"/>
        <v>Monday</v>
      </c>
      <c r="I7433" s="1" t="str">
        <f t="shared" si="467"/>
        <v>03</v>
      </c>
      <c r="J7433" t="s">
        <v>14</v>
      </c>
      <c r="K7433" t="s">
        <v>124</v>
      </c>
      <c r="L7433" t="s">
        <v>125</v>
      </c>
      <c r="M7433" t="s">
        <v>16</v>
      </c>
      <c r="N7433">
        <v>54</v>
      </c>
      <c r="O7433">
        <v>142</v>
      </c>
      <c r="P7433">
        <v>7668</v>
      </c>
      <c r="Q7433">
        <v>3911</v>
      </c>
      <c r="R7433">
        <v>0.51</v>
      </c>
      <c r="S7433" t="s">
        <v>82</v>
      </c>
      <c r="T7433" t="str">
        <f>IF(Table1[[#This Row],[Units Sold]]&gt; 700,"High Units","low Units")</f>
        <v>low Units</v>
      </c>
      <c r="U7433">
        <f>SUM(Table1[[#This Row],[Operating Profit]])/SUM(Table1[Operating Profit])*100</f>
        <v>1.1775327994369713E-3</v>
      </c>
      <c r="V7433">
        <f>SUM(Table1[[#This Row],[Price per Unit]]*Table1[[#This Row],[Units Sold]])</f>
        <v>7668</v>
      </c>
      <c r="W7433">
        <f>SUM(Table1[[#This Row],[Total Sales]]-Table1[[#This Row],[Operating Profit]])</f>
        <v>3757</v>
      </c>
      <c r="X7433">
        <f>SUM(Table1[[#This Row],[Total Sales]]-Table1[[#This Row],[Cost]])</f>
        <v>3911</v>
      </c>
      <c r="Y7433">
        <f>SUM(Table1[[#This Row],[profit/loss]])/SUM(Table1[profit/loss])</f>
        <v>1.1775327994369713E-5</v>
      </c>
    </row>
    <row r="7434" spans="1:25" x14ac:dyDescent="0.3">
      <c r="A7434" t="s">
        <v>25</v>
      </c>
      <c r="B7434" t="s">
        <v>82</v>
      </c>
      <c r="C7434">
        <v>1185732</v>
      </c>
      <c r="D7434" s="9">
        <v>44319</v>
      </c>
      <c r="E7434" s="8" t="str">
        <f>TEXT(Table1[[#This Row],[Invoice Date]],"dd-mm-yyyy")</f>
        <v>03-05-2021</v>
      </c>
      <c r="F7434" s="1" t="str">
        <f t="shared" si="464"/>
        <v>May</v>
      </c>
      <c r="G7434" s="1" t="str">
        <f t="shared" si="465"/>
        <v>2021</v>
      </c>
      <c r="H7434" s="1" t="str">
        <f t="shared" si="466"/>
        <v>Monday</v>
      </c>
      <c r="I7434" s="1" t="str">
        <f t="shared" si="467"/>
        <v>03</v>
      </c>
      <c r="J7434" t="s">
        <v>14</v>
      </c>
      <c r="K7434" t="s">
        <v>124</v>
      </c>
      <c r="L7434" t="s">
        <v>125</v>
      </c>
      <c r="M7434" t="s">
        <v>18</v>
      </c>
      <c r="N7434">
        <v>48</v>
      </c>
      <c r="O7434">
        <v>73</v>
      </c>
      <c r="P7434">
        <v>3504</v>
      </c>
      <c r="Q7434">
        <v>1857</v>
      </c>
      <c r="R7434">
        <v>0.53</v>
      </c>
      <c r="S7434" t="s">
        <v>82</v>
      </c>
      <c r="T7434" t="str">
        <f>IF(Table1[[#This Row],[Units Sold]]&gt; 700,"High Units","low Units")</f>
        <v>low Units</v>
      </c>
      <c r="U7434">
        <f>SUM(Table1[[#This Row],[Operating Profit]])/SUM(Table1[Operating Profit])*100</f>
        <v>5.5910979507912452E-4</v>
      </c>
      <c r="V7434">
        <f>SUM(Table1[[#This Row],[Price per Unit]]*Table1[[#This Row],[Units Sold]])</f>
        <v>3504</v>
      </c>
      <c r="W7434">
        <f>SUM(Table1[[#This Row],[Total Sales]]-Table1[[#This Row],[Operating Profit]])</f>
        <v>1647</v>
      </c>
      <c r="X7434">
        <f>SUM(Table1[[#This Row],[Total Sales]]-Table1[[#This Row],[Cost]])</f>
        <v>1857</v>
      </c>
      <c r="Y7434">
        <f>SUM(Table1[[#This Row],[profit/loss]])/SUM(Table1[profit/loss])</f>
        <v>5.5910979507912449E-6</v>
      </c>
    </row>
    <row r="7435" spans="1:25" x14ac:dyDescent="0.3">
      <c r="A7435" t="s">
        <v>25</v>
      </c>
      <c r="B7435" t="s">
        <v>82</v>
      </c>
      <c r="C7435">
        <v>1185732</v>
      </c>
      <c r="D7435" s="9">
        <v>44319</v>
      </c>
      <c r="E7435" s="8" t="str">
        <f>TEXT(Table1[[#This Row],[Invoice Date]],"dd-mm-yyyy")</f>
        <v>03-05-2021</v>
      </c>
      <c r="F7435" s="1" t="str">
        <f t="shared" si="464"/>
        <v>May</v>
      </c>
      <c r="G7435" s="1" t="str">
        <f t="shared" si="465"/>
        <v>2021</v>
      </c>
      <c r="H7435" s="1" t="str">
        <f t="shared" si="466"/>
        <v>Monday</v>
      </c>
      <c r="I7435" s="1" t="str">
        <f t="shared" si="467"/>
        <v>03</v>
      </c>
      <c r="J7435" t="s">
        <v>14</v>
      </c>
      <c r="K7435" t="s">
        <v>124</v>
      </c>
      <c r="L7435" t="s">
        <v>125</v>
      </c>
      <c r="M7435" t="s">
        <v>19</v>
      </c>
      <c r="N7435">
        <v>43</v>
      </c>
      <c r="O7435">
        <v>74</v>
      </c>
      <c r="P7435">
        <v>3182</v>
      </c>
      <c r="Q7435">
        <v>1273</v>
      </c>
      <c r="R7435">
        <v>0.4</v>
      </c>
      <c r="S7435" t="s">
        <v>82</v>
      </c>
      <c r="T7435" t="str">
        <f>IF(Table1[[#This Row],[Units Sold]]&gt; 700,"High Units","low Units")</f>
        <v>low Units</v>
      </c>
      <c r="U7435">
        <f>SUM(Table1[[#This Row],[Operating Profit]])/SUM(Table1[Operating Profit])*100</f>
        <v>3.8327774320717577E-4</v>
      </c>
      <c r="V7435">
        <f>SUM(Table1[[#This Row],[Price per Unit]]*Table1[[#This Row],[Units Sold]])</f>
        <v>3182</v>
      </c>
      <c r="W7435">
        <f>SUM(Table1[[#This Row],[Total Sales]]-Table1[[#This Row],[Operating Profit]])</f>
        <v>1909</v>
      </c>
      <c r="X7435">
        <f>SUM(Table1[[#This Row],[Total Sales]]-Table1[[#This Row],[Cost]])</f>
        <v>1273</v>
      </c>
      <c r="Y7435">
        <f>SUM(Table1[[#This Row],[profit/loss]])/SUM(Table1[profit/loss])</f>
        <v>3.8327774320717575E-6</v>
      </c>
    </row>
    <row r="7436" spans="1:25" x14ac:dyDescent="0.3">
      <c r="A7436" t="s">
        <v>25</v>
      </c>
      <c r="B7436" t="s">
        <v>82</v>
      </c>
      <c r="C7436">
        <v>1185732</v>
      </c>
      <c r="D7436" s="9">
        <v>44319</v>
      </c>
      <c r="E7436" s="8" t="str">
        <f>TEXT(Table1[[#This Row],[Invoice Date]],"dd-mm-yyyy")</f>
        <v>03-05-2021</v>
      </c>
      <c r="F7436" s="1" t="str">
        <f t="shared" si="464"/>
        <v>May</v>
      </c>
      <c r="G7436" s="1" t="str">
        <f t="shared" si="465"/>
        <v>2021</v>
      </c>
      <c r="H7436" s="1" t="str">
        <f t="shared" si="466"/>
        <v>Monday</v>
      </c>
      <c r="I7436" s="1" t="str">
        <f t="shared" si="467"/>
        <v>03</v>
      </c>
      <c r="J7436" t="s">
        <v>14</v>
      </c>
      <c r="K7436" t="s">
        <v>124</v>
      </c>
      <c r="L7436" t="s">
        <v>125</v>
      </c>
      <c r="M7436" t="s">
        <v>20</v>
      </c>
      <c r="N7436">
        <v>44</v>
      </c>
      <c r="O7436">
        <v>63</v>
      </c>
      <c r="P7436">
        <v>2772</v>
      </c>
      <c r="Q7436">
        <v>1137</v>
      </c>
      <c r="R7436">
        <v>0.41</v>
      </c>
      <c r="S7436" t="s">
        <v>82</v>
      </c>
      <c r="T7436" t="str">
        <f>IF(Table1[[#This Row],[Units Sold]]&gt; 700,"High Units","low Units")</f>
        <v>low Units</v>
      </c>
      <c r="U7436">
        <f>SUM(Table1[[#This Row],[Operating Profit]])/SUM(Table1[Operating Profit])*100</f>
        <v>3.4233055304521516E-4</v>
      </c>
      <c r="V7436">
        <f>SUM(Table1[[#This Row],[Price per Unit]]*Table1[[#This Row],[Units Sold]])</f>
        <v>2772</v>
      </c>
      <c r="W7436">
        <f>SUM(Table1[[#This Row],[Total Sales]]-Table1[[#This Row],[Operating Profit]])</f>
        <v>1635</v>
      </c>
      <c r="X7436">
        <f>SUM(Table1[[#This Row],[Total Sales]]-Table1[[#This Row],[Cost]])</f>
        <v>1137</v>
      </c>
      <c r="Y7436">
        <f>SUM(Table1[[#This Row],[profit/loss]])/SUM(Table1[profit/loss])</f>
        <v>3.4233055304521515E-6</v>
      </c>
    </row>
    <row r="7437" spans="1:25" x14ac:dyDescent="0.3">
      <c r="A7437" t="s">
        <v>25</v>
      </c>
      <c r="B7437" t="s">
        <v>82</v>
      </c>
      <c r="C7437">
        <v>1185732</v>
      </c>
      <c r="D7437" s="9">
        <v>44319</v>
      </c>
      <c r="E7437" s="8" t="str">
        <f>TEXT(Table1[[#This Row],[Invoice Date]],"dd-mm-yyyy")</f>
        <v>03-05-2021</v>
      </c>
      <c r="F7437" s="1" t="str">
        <f t="shared" si="464"/>
        <v>May</v>
      </c>
      <c r="G7437" s="1" t="str">
        <f t="shared" si="465"/>
        <v>2021</v>
      </c>
      <c r="H7437" s="1" t="str">
        <f t="shared" si="466"/>
        <v>Monday</v>
      </c>
      <c r="I7437" s="1" t="str">
        <f t="shared" si="467"/>
        <v>03</v>
      </c>
      <c r="J7437" t="s">
        <v>14</v>
      </c>
      <c r="K7437" t="s">
        <v>124</v>
      </c>
      <c r="L7437" t="s">
        <v>125</v>
      </c>
      <c r="M7437" t="s">
        <v>21</v>
      </c>
      <c r="N7437">
        <v>50</v>
      </c>
      <c r="O7437">
        <v>70</v>
      </c>
      <c r="P7437">
        <v>3500</v>
      </c>
      <c r="Q7437">
        <v>1540</v>
      </c>
      <c r="R7437">
        <v>0.44</v>
      </c>
      <c r="S7437" t="s">
        <v>82</v>
      </c>
      <c r="T7437" t="str">
        <f>IF(Table1[[#This Row],[Units Sold]]&gt; 700,"High Units","low Units")</f>
        <v>low Units</v>
      </c>
      <c r="U7437">
        <f>SUM(Table1[[#This Row],[Operating Profit]])/SUM(Table1[Operating Profit])*100</f>
        <v>4.6366671212808383E-4</v>
      </c>
      <c r="V7437">
        <f>SUM(Table1[[#This Row],[Price per Unit]]*Table1[[#This Row],[Units Sold]])</f>
        <v>3500</v>
      </c>
      <c r="W7437">
        <f>SUM(Table1[[#This Row],[Total Sales]]-Table1[[#This Row],[Operating Profit]])</f>
        <v>1960</v>
      </c>
      <c r="X7437">
        <f>SUM(Table1[[#This Row],[Total Sales]]-Table1[[#This Row],[Cost]])</f>
        <v>1540</v>
      </c>
      <c r="Y7437">
        <f>SUM(Table1[[#This Row],[profit/loss]])/SUM(Table1[profit/loss])</f>
        <v>4.6366671212808385E-6</v>
      </c>
    </row>
    <row r="7438" spans="1:25" x14ac:dyDescent="0.3">
      <c r="A7438" t="s">
        <v>25</v>
      </c>
      <c r="B7438" t="s">
        <v>82</v>
      </c>
      <c r="C7438">
        <v>1185732</v>
      </c>
      <c r="D7438" s="9">
        <v>44319</v>
      </c>
      <c r="E7438" s="8" t="str">
        <f>TEXT(Table1[[#This Row],[Invoice Date]],"dd-mm-yyyy")</f>
        <v>03-05-2021</v>
      </c>
      <c r="F7438" s="1" t="str">
        <f t="shared" si="464"/>
        <v>May</v>
      </c>
      <c r="G7438" s="1" t="str">
        <f t="shared" si="465"/>
        <v>2021</v>
      </c>
      <c r="H7438" s="1" t="str">
        <f t="shared" si="466"/>
        <v>Monday</v>
      </c>
      <c r="I7438" s="1" t="str">
        <f t="shared" si="467"/>
        <v>03</v>
      </c>
      <c r="J7438" t="s">
        <v>14</v>
      </c>
      <c r="K7438" t="s">
        <v>124</v>
      </c>
      <c r="L7438" t="s">
        <v>125</v>
      </c>
      <c r="M7438" t="s">
        <v>22</v>
      </c>
      <c r="N7438">
        <v>55</v>
      </c>
      <c r="O7438">
        <v>113</v>
      </c>
      <c r="P7438">
        <v>6215</v>
      </c>
      <c r="Q7438">
        <v>3045</v>
      </c>
      <c r="R7438">
        <v>0.49</v>
      </c>
      <c r="S7438" t="s">
        <v>82</v>
      </c>
      <c r="T7438" t="str">
        <f>IF(Table1[[#This Row],[Units Sold]]&gt; 700,"High Units","low Units")</f>
        <v>low Units</v>
      </c>
      <c r="U7438">
        <f>SUM(Table1[[#This Row],[Operating Profit]])/SUM(Table1[Operating Profit])*100</f>
        <v>9.167955444350748E-4</v>
      </c>
      <c r="V7438">
        <f>SUM(Table1[[#This Row],[Price per Unit]]*Table1[[#This Row],[Units Sold]])</f>
        <v>6215</v>
      </c>
      <c r="W7438">
        <f>SUM(Table1[[#This Row],[Total Sales]]-Table1[[#This Row],[Operating Profit]])</f>
        <v>3170</v>
      </c>
      <c r="X7438">
        <f>SUM(Table1[[#This Row],[Total Sales]]-Table1[[#This Row],[Cost]])</f>
        <v>3045</v>
      </c>
      <c r="Y7438">
        <f>SUM(Table1[[#This Row],[profit/loss]])/SUM(Table1[profit/loss])</f>
        <v>9.1679554443507478E-6</v>
      </c>
    </row>
    <row r="7439" spans="1:25" x14ac:dyDescent="0.3">
      <c r="A7439" t="s">
        <v>25</v>
      </c>
      <c r="B7439" t="s">
        <v>82</v>
      </c>
      <c r="C7439">
        <v>1185732</v>
      </c>
      <c r="D7439" s="9">
        <v>44352</v>
      </c>
      <c r="E7439" s="8" t="str">
        <f>TEXT(Table1[[#This Row],[Invoice Date]],"dd-mm-yyyy")</f>
        <v>05-06-2021</v>
      </c>
      <c r="F7439" s="1" t="str">
        <f t="shared" si="464"/>
        <v>June</v>
      </c>
      <c r="G7439" s="1" t="str">
        <f t="shared" si="465"/>
        <v>2021</v>
      </c>
      <c r="H7439" s="1" t="str">
        <f t="shared" si="466"/>
        <v>Saturday</v>
      </c>
      <c r="I7439" s="1" t="str">
        <f t="shared" si="467"/>
        <v>05</v>
      </c>
      <c r="J7439" t="s">
        <v>14</v>
      </c>
      <c r="K7439" t="s">
        <v>124</v>
      </c>
      <c r="L7439" t="s">
        <v>125</v>
      </c>
      <c r="M7439" t="s">
        <v>16</v>
      </c>
      <c r="N7439">
        <v>50</v>
      </c>
      <c r="O7439">
        <v>175</v>
      </c>
      <c r="P7439">
        <v>8750</v>
      </c>
      <c r="Q7439">
        <v>4813</v>
      </c>
      <c r="R7439">
        <v>0.55000000000000004</v>
      </c>
      <c r="S7439" t="s">
        <v>82</v>
      </c>
      <c r="T7439" t="str">
        <f>IF(Table1[[#This Row],[Units Sold]]&gt; 700,"High Units","low Units")</f>
        <v>low Units</v>
      </c>
      <c r="U7439">
        <f>SUM(Table1[[#This Row],[Operating Profit]])/SUM(Table1[Operating Profit])*100</f>
        <v>1.4491090165405633E-3</v>
      </c>
      <c r="V7439">
        <f>SUM(Table1[[#This Row],[Price per Unit]]*Table1[[#This Row],[Units Sold]])</f>
        <v>8750</v>
      </c>
      <c r="W7439">
        <f>SUM(Table1[[#This Row],[Total Sales]]-Table1[[#This Row],[Operating Profit]])</f>
        <v>3937</v>
      </c>
      <c r="X7439">
        <f>SUM(Table1[[#This Row],[Total Sales]]-Table1[[#This Row],[Cost]])</f>
        <v>4813</v>
      </c>
      <c r="Y7439">
        <f>SUM(Table1[[#This Row],[profit/loss]])/SUM(Table1[profit/loss])</f>
        <v>1.4491090165405633E-5</v>
      </c>
    </row>
    <row r="7440" spans="1:25" x14ac:dyDescent="0.3">
      <c r="A7440" t="s">
        <v>25</v>
      </c>
      <c r="B7440" t="s">
        <v>82</v>
      </c>
      <c r="C7440">
        <v>1185732</v>
      </c>
      <c r="D7440" s="9">
        <v>44352</v>
      </c>
      <c r="E7440" s="8" t="str">
        <f>TEXT(Table1[[#This Row],[Invoice Date]],"dd-mm-yyyy")</f>
        <v>05-06-2021</v>
      </c>
      <c r="F7440" s="1" t="str">
        <f t="shared" si="464"/>
        <v>June</v>
      </c>
      <c r="G7440" s="1" t="str">
        <f t="shared" si="465"/>
        <v>2021</v>
      </c>
      <c r="H7440" s="1" t="str">
        <f t="shared" si="466"/>
        <v>Saturday</v>
      </c>
      <c r="I7440" s="1" t="str">
        <f t="shared" si="467"/>
        <v>05</v>
      </c>
      <c r="J7440" t="s">
        <v>14</v>
      </c>
      <c r="K7440" t="s">
        <v>124</v>
      </c>
      <c r="L7440" t="s">
        <v>125</v>
      </c>
      <c r="M7440" t="s">
        <v>18</v>
      </c>
      <c r="N7440">
        <v>48</v>
      </c>
      <c r="O7440">
        <v>94</v>
      </c>
      <c r="P7440">
        <v>4512</v>
      </c>
      <c r="Q7440">
        <v>2256</v>
      </c>
      <c r="R7440">
        <v>0.5</v>
      </c>
      <c r="S7440" t="s">
        <v>82</v>
      </c>
      <c r="T7440" t="str">
        <f>IF(Table1[[#This Row],[Units Sold]]&gt; 700,"High Units","low Units")</f>
        <v>low Units</v>
      </c>
      <c r="U7440">
        <f>SUM(Table1[[#This Row],[Operating Profit]])/SUM(Table1[Operating Profit])*100</f>
        <v>6.7924162503958251E-4</v>
      </c>
      <c r="V7440">
        <f>SUM(Table1[[#This Row],[Price per Unit]]*Table1[[#This Row],[Units Sold]])</f>
        <v>4512</v>
      </c>
      <c r="W7440">
        <f>SUM(Table1[[#This Row],[Total Sales]]-Table1[[#This Row],[Operating Profit]])</f>
        <v>2256</v>
      </c>
      <c r="X7440">
        <f>SUM(Table1[[#This Row],[Total Sales]]-Table1[[#This Row],[Cost]])</f>
        <v>2256</v>
      </c>
      <c r="Y7440">
        <f>SUM(Table1[[#This Row],[profit/loss]])/SUM(Table1[profit/loss])</f>
        <v>6.7924162503958251E-6</v>
      </c>
    </row>
    <row r="7441" spans="1:25" x14ac:dyDescent="0.3">
      <c r="A7441" t="s">
        <v>25</v>
      </c>
      <c r="B7441" t="s">
        <v>82</v>
      </c>
      <c r="C7441">
        <v>1185732</v>
      </c>
      <c r="D7441" s="9">
        <v>44352</v>
      </c>
      <c r="E7441" s="8" t="str">
        <f>TEXT(Table1[[#This Row],[Invoice Date]],"dd-mm-yyyy")</f>
        <v>05-06-2021</v>
      </c>
      <c r="F7441" s="1" t="str">
        <f t="shared" si="464"/>
        <v>June</v>
      </c>
      <c r="G7441" s="1" t="str">
        <f t="shared" si="465"/>
        <v>2021</v>
      </c>
      <c r="H7441" s="1" t="str">
        <f t="shared" si="466"/>
        <v>Saturday</v>
      </c>
      <c r="I7441" s="1" t="str">
        <f t="shared" si="467"/>
        <v>05</v>
      </c>
      <c r="J7441" t="s">
        <v>14</v>
      </c>
      <c r="K7441" t="s">
        <v>124</v>
      </c>
      <c r="L7441" t="s">
        <v>125</v>
      </c>
      <c r="M7441" t="s">
        <v>19</v>
      </c>
      <c r="N7441">
        <v>42</v>
      </c>
      <c r="O7441">
        <v>87</v>
      </c>
      <c r="P7441">
        <v>3654</v>
      </c>
      <c r="Q7441">
        <v>1644</v>
      </c>
      <c r="R7441">
        <v>0.45</v>
      </c>
      <c r="S7441" t="s">
        <v>82</v>
      </c>
      <c r="T7441" t="str">
        <f>IF(Table1[[#This Row],[Units Sold]]&gt; 700,"High Units","low Units")</f>
        <v>low Units</v>
      </c>
      <c r="U7441">
        <f>SUM(Table1[[#This Row],[Operating Profit]])/SUM(Table1[Operating Profit])*100</f>
        <v>4.9497926931075967E-4</v>
      </c>
      <c r="V7441">
        <f>SUM(Table1[[#This Row],[Price per Unit]]*Table1[[#This Row],[Units Sold]])</f>
        <v>3654</v>
      </c>
      <c r="W7441">
        <f>SUM(Table1[[#This Row],[Total Sales]]-Table1[[#This Row],[Operating Profit]])</f>
        <v>2010</v>
      </c>
      <c r="X7441">
        <f>SUM(Table1[[#This Row],[Total Sales]]-Table1[[#This Row],[Cost]])</f>
        <v>1644</v>
      </c>
      <c r="Y7441">
        <f>SUM(Table1[[#This Row],[profit/loss]])/SUM(Table1[profit/loss])</f>
        <v>4.9497926931075961E-6</v>
      </c>
    </row>
    <row r="7442" spans="1:25" x14ac:dyDescent="0.3">
      <c r="A7442" t="s">
        <v>25</v>
      </c>
      <c r="B7442" t="s">
        <v>82</v>
      </c>
      <c r="C7442">
        <v>1185732</v>
      </c>
      <c r="D7442" s="9">
        <v>44352</v>
      </c>
      <c r="E7442" s="8" t="str">
        <f>TEXT(Table1[[#This Row],[Invoice Date]],"dd-mm-yyyy")</f>
        <v>05-06-2021</v>
      </c>
      <c r="F7442" s="1" t="str">
        <f t="shared" si="464"/>
        <v>June</v>
      </c>
      <c r="G7442" s="1" t="str">
        <f t="shared" si="465"/>
        <v>2021</v>
      </c>
      <c r="H7442" s="1" t="str">
        <f t="shared" si="466"/>
        <v>Saturday</v>
      </c>
      <c r="I7442" s="1" t="str">
        <f t="shared" si="467"/>
        <v>05</v>
      </c>
      <c r="J7442" t="s">
        <v>14</v>
      </c>
      <c r="K7442" t="s">
        <v>124</v>
      </c>
      <c r="L7442" t="s">
        <v>125</v>
      </c>
      <c r="M7442" t="s">
        <v>20</v>
      </c>
      <c r="N7442">
        <v>42</v>
      </c>
      <c r="O7442">
        <v>80</v>
      </c>
      <c r="P7442">
        <v>3360</v>
      </c>
      <c r="Q7442">
        <v>1411</v>
      </c>
      <c r="R7442">
        <v>0.42</v>
      </c>
      <c r="S7442" t="s">
        <v>82</v>
      </c>
      <c r="T7442" t="str">
        <f>IF(Table1[[#This Row],[Units Sold]]&gt; 700,"High Units","low Units")</f>
        <v>low Units</v>
      </c>
      <c r="U7442">
        <f>SUM(Table1[[#This Row],[Operating Profit]])/SUM(Table1[Operating Profit])*100</f>
        <v>4.2482709793034175E-4</v>
      </c>
      <c r="V7442">
        <f>SUM(Table1[[#This Row],[Price per Unit]]*Table1[[#This Row],[Units Sold]])</f>
        <v>3360</v>
      </c>
      <c r="W7442">
        <f>SUM(Table1[[#This Row],[Total Sales]]-Table1[[#This Row],[Operating Profit]])</f>
        <v>1949</v>
      </c>
      <c r="X7442">
        <f>SUM(Table1[[#This Row],[Total Sales]]-Table1[[#This Row],[Cost]])</f>
        <v>1411</v>
      </c>
      <c r="Y7442">
        <f>SUM(Table1[[#This Row],[profit/loss]])/SUM(Table1[profit/loss])</f>
        <v>4.2482709793034177E-6</v>
      </c>
    </row>
    <row r="7443" spans="1:25" x14ac:dyDescent="0.3">
      <c r="A7443" t="s">
        <v>25</v>
      </c>
      <c r="B7443" t="s">
        <v>82</v>
      </c>
      <c r="C7443">
        <v>1185732</v>
      </c>
      <c r="D7443" s="9">
        <v>44352</v>
      </c>
      <c r="E7443" s="8" t="str">
        <f>TEXT(Table1[[#This Row],[Invoice Date]],"dd-mm-yyyy")</f>
        <v>05-06-2021</v>
      </c>
      <c r="F7443" s="1" t="str">
        <f t="shared" si="464"/>
        <v>June</v>
      </c>
      <c r="G7443" s="1" t="str">
        <f t="shared" si="465"/>
        <v>2021</v>
      </c>
      <c r="H7443" s="1" t="str">
        <f t="shared" si="466"/>
        <v>Saturday</v>
      </c>
      <c r="I7443" s="1" t="str">
        <f t="shared" si="467"/>
        <v>05</v>
      </c>
      <c r="J7443" t="s">
        <v>14</v>
      </c>
      <c r="K7443" t="s">
        <v>124</v>
      </c>
      <c r="L7443" t="s">
        <v>125</v>
      </c>
      <c r="M7443" t="s">
        <v>21</v>
      </c>
      <c r="N7443">
        <v>53</v>
      </c>
      <c r="O7443">
        <v>74</v>
      </c>
      <c r="P7443">
        <v>3922</v>
      </c>
      <c r="Q7443">
        <v>1726</v>
      </c>
      <c r="R7443">
        <v>0.44</v>
      </c>
      <c r="S7443" t="s">
        <v>82</v>
      </c>
      <c r="T7443" t="str">
        <f>IF(Table1[[#This Row],[Units Sold]]&gt; 700,"High Units","low Units")</f>
        <v>low Units</v>
      </c>
      <c r="U7443">
        <f>SUM(Table1[[#This Row],[Operating Profit]])/SUM(Table1[Operating Profit])*100</f>
        <v>5.1966801632017702E-4</v>
      </c>
      <c r="V7443">
        <f>SUM(Table1[[#This Row],[Price per Unit]]*Table1[[#This Row],[Units Sold]])</f>
        <v>3922</v>
      </c>
      <c r="W7443">
        <f>SUM(Table1[[#This Row],[Total Sales]]-Table1[[#This Row],[Operating Profit]])</f>
        <v>2196</v>
      </c>
      <c r="X7443">
        <f>SUM(Table1[[#This Row],[Total Sales]]-Table1[[#This Row],[Cost]])</f>
        <v>1726</v>
      </c>
      <c r="Y7443">
        <f>SUM(Table1[[#This Row],[profit/loss]])/SUM(Table1[profit/loss])</f>
        <v>5.1966801632017707E-6</v>
      </c>
    </row>
    <row r="7444" spans="1:25" x14ac:dyDescent="0.3">
      <c r="A7444" t="s">
        <v>25</v>
      </c>
      <c r="B7444" t="s">
        <v>82</v>
      </c>
      <c r="C7444">
        <v>1185732</v>
      </c>
      <c r="D7444" s="9">
        <v>44352</v>
      </c>
      <c r="E7444" s="8" t="str">
        <f>TEXT(Table1[[#This Row],[Invoice Date]],"dd-mm-yyyy")</f>
        <v>05-06-2021</v>
      </c>
      <c r="F7444" s="1" t="str">
        <f t="shared" si="464"/>
        <v>June</v>
      </c>
      <c r="G7444" s="1" t="str">
        <f t="shared" si="465"/>
        <v>2021</v>
      </c>
      <c r="H7444" s="1" t="str">
        <f t="shared" si="466"/>
        <v>Saturday</v>
      </c>
      <c r="I7444" s="1" t="str">
        <f t="shared" si="467"/>
        <v>05</v>
      </c>
      <c r="J7444" t="s">
        <v>14</v>
      </c>
      <c r="K7444" t="s">
        <v>124</v>
      </c>
      <c r="L7444" t="s">
        <v>125</v>
      </c>
      <c r="M7444" t="s">
        <v>22</v>
      </c>
      <c r="N7444">
        <v>56</v>
      </c>
      <c r="O7444">
        <v>123</v>
      </c>
      <c r="P7444">
        <v>6888</v>
      </c>
      <c r="Q7444">
        <v>3375</v>
      </c>
      <c r="R7444">
        <v>0.49</v>
      </c>
      <c r="S7444" t="s">
        <v>82</v>
      </c>
      <c r="T7444" t="str">
        <f>IF(Table1[[#This Row],[Units Sold]]&gt; 700,"High Units","low Units")</f>
        <v>low Units</v>
      </c>
      <c r="U7444">
        <f>SUM(Table1[[#This Row],[Operating Profit]])/SUM(Table1[Operating Profit])*100</f>
        <v>1.0161526970339499E-3</v>
      </c>
      <c r="V7444">
        <f>SUM(Table1[[#This Row],[Price per Unit]]*Table1[[#This Row],[Units Sold]])</f>
        <v>6888</v>
      </c>
      <c r="W7444">
        <f>SUM(Table1[[#This Row],[Total Sales]]-Table1[[#This Row],[Operating Profit]])</f>
        <v>3513</v>
      </c>
      <c r="X7444">
        <f>SUM(Table1[[#This Row],[Total Sales]]-Table1[[#This Row],[Cost]])</f>
        <v>3375</v>
      </c>
      <c r="Y7444">
        <f>SUM(Table1[[#This Row],[profit/loss]])/SUM(Table1[profit/loss])</f>
        <v>1.01615269703395E-5</v>
      </c>
    </row>
    <row r="7445" spans="1:25" x14ac:dyDescent="0.3">
      <c r="A7445" t="s">
        <v>25</v>
      </c>
      <c r="B7445" t="s">
        <v>82</v>
      </c>
      <c r="C7445">
        <v>1185732</v>
      </c>
      <c r="D7445" s="9">
        <v>44380</v>
      </c>
      <c r="E7445" s="8" t="str">
        <f>TEXT(Table1[[#This Row],[Invoice Date]],"dd-mm-yyyy")</f>
        <v>03-07-2021</v>
      </c>
      <c r="F7445" s="1" t="str">
        <f t="shared" si="464"/>
        <v>July</v>
      </c>
      <c r="G7445" s="1" t="str">
        <f t="shared" si="465"/>
        <v>2021</v>
      </c>
      <c r="H7445" s="1" t="str">
        <f t="shared" si="466"/>
        <v>Saturday</v>
      </c>
      <c r="I7445" s="1" t="str">
        <f t="shared" si="467"/>
        <v>03</v>
      </c>
      <c r="J7445" t="s">
        <v>14</v>
      </c>
      <c r="K7445" t="s">
        <v>124</v>
      </c>
      <c r="L7445" t="s">
        <v>125</v>
      </c>
      <c r="M7445" t="s">
        <v>16</v>
      </c>
      <c r="N7445">
        <v>54</v>
      </c>
      <c r="O7445">
        <v>189</v>
      </c>
      <c r="P7445">
        <v>10206</v>
      </c>
      <c r="Q7445">
        <v>5511</v>
      </c>
      <c r="R7445">
        <v>0.54</v>
      </c>
      <c r="S7445" t="s">
        <v>82</v>
      </c>
      <c r="T7445" t="str">
        <f>IF(Table1[[#This Row],[Units Sold]]&gt; 700,"High Units","low Units")</f>
        <v>low Units</v>
      </c>
      <c r="U7445">
        <f>SUM(Table1[[#This Row],[Operating Profit]])/SUM(Table1[Operating Profit])*100</f>
        <v>1.6592644484012143E-3</v>
      </c>
      <c r="V7445">
        <f>SUM(Table1[[#This Row],[Price per Unit]]*Table1[[#This Row],[Units Sold]])</f>
        <v>10206</v>
      </c>
      <c r="W7445">
        <f>SUM(Table1[[#This Row],[Total Sales]]-Table1[[#This Row],[Operating Profit]])</f>
        <v>4695</v>
      </c>
      <c r="X7445">
        <f>SUM(Table1[[#This Row],[Total Sales]]-Table1[[#This Row],[Cost]])</f>
        <v>5511</v>
      </c>
      <c r="Y7445">
        <f>SUM(Table1[[#This Row],[profit/loss]])/SUM(Table1[profit/loss])</f>
        <v>1.6592644484012144E-5</v>
      </c>
    </row>
    <row r="7446" spans="1:25" x14ac:dyDescent="0.3">
      <c r="A7446" t="s">
        <v>25</v>
      </c>
      <c r="B7446" t="s">
        <v>82</v>
      </c>
      <c r="C7446">
        <v>1185732</v>
      </c>
      <c r="D7446" s="9">
        <v>44380</v>
      </c>
      <c r="E7446" s="8" t="str">
        <f>TEXT(Table1[[#This Row],[Invoice Date]],"dd-mm-yyyy")</f>
        <v>03-07-2021</v>
      </c>
      <c r="F7446" s="1" t="str">
        <f t="shared" si="464"/>
        <v>July</v>
      </c>
      <c r="G7446" s="1" t="str">
        <f t="shared" si="465"/>
        <v>2021</v>
      </c>
      <c r="H7446" s="1" t="str">
        <f t="shared" si="466"/>
        <v>Saturday</v>
      </c>
      <c r="I7446" s="1" t="str">
        <f t="shared" si="467"/>
        <v>03</v>
      </c>
      <c r="J7446" t="s">
        <v>14</v>
      </c>
      <c r="K7446" t="s">
        <v>124</v>
      </c>
      <c r="L7446" t="s">
        <v>125</v>
      </c>
      <c r="M7446" t="s">
        <v>18</v>
      </c>
      <c r="N7446">
        <v>48</v>
      </c>
      <c r="O7446">
        <v>112</v>
      </c>
      <c r="P7446">
        <v>5376</v>
      </c>
      <c r="Q7446">
        <v>2849</v>
      </c>
      <c r="R7446">
        <v>0.53</v>
      </c>
      <c r="S7446" t="s">
        <v>82</v>
      </c>
      <c r="T7446" t="str">
        <f>IF(Table1[[#This Row],[Units Sold]]&gt; 700,"High Units","low Units")</f>
        <v>low Units</v>
      </c>
      <c r="U7446">
        <f>SUM(Table1[[#This Row],[Operating Profit]])/SUM(Table1[Operating Profit])*100</f>
        <v>8.577834174369551E-4</v>
      </c>
      <c r="V7446">
        <f>SUM(Table1[[#This Row],[Price per Unit]]*Table1[[#This Row],[Units Sold]])</f>
        <v>5376</v>
      </c>
      <c r="W7446">
        <f>SUM(Table1[[#This Row],[Total Sales]]-Table1[[#This Row],[Operating Profit]])</f>
        <v>2527</v>
      </c>
      <c r="X7446">
        <f>SUM(Table1[[#This Row],[Total Sales]]-Table1[[#This Row],[Cost]])</f>
        <v>2849</v>
      </c>
      <c r="Y7446">
        <f>SUM(Table1[[#This Row],[profit/loss]])/SUM(Table1[profit/loss])</f>
        <v>8.5778341743695511E-6</v>
      </c>
    </row>
    <row r="7447" spans="1:25" x14ac:dyDescent="0.3">
      <c r="A7447" t="s">
        <v>25</v>
      </c>
      <c r="B7447" t="s">
        <v>82</v>
      </c>
      <c r="C7447">
        <v>1185732</v>
      </c>
      <c r="D7447" s="9">
        <v>44380</v>
      </c>
      <c r="E7447" s="8" t="str">
        <f>TEXT(Table1[[#This Row],[Invoice Date]],"dd-mm-yyyy")</f>
        <v>03-07-2021</v>
      </c>
      <c r="F7447" s="1" t="str">
        <f t="shared" si="464"/>
        <v>July</v>
      </c>
      <c r="G7447" s="1" t="str">
        <f t="shared" si="465"/>
        <v>2021</v>
      </c>
      <c r="H7447" s="1" t="str">
        <f t="shared" si="466"/>
        <v>Saturday</v>
      </c>
      <c r="I7447" s="1" t="str">
        <f t="shared" si="467"/>
        <v>03</v>
      </c>
      <c r="J7447" t="s">
        <v>14</v>
      </c>
      <c r="K7447" t="s">
        <v>124</v>
      </c>
      <c r="L7447" t="s">
        <v>125</v>
      </c>
      <c r="M7447" t="s">
        <v>19</v>
      </c>
      <c r="N7447">
        <v>44</v>
      </c>
      <c r="O7447">
        <v>81</v>
      </c>
      <c r="P7447">
        <v>3564</v>
      </c>
      <c r="Q7447">
        <v>1568</v>
      </c>
      <c r="R7447">
        <v>0.44</v>
      </c>
      <c r="S7447" t="s">
        <v>82</v>
      </c>
      <c r="T7447" t="str">
        <f>IF(Table1[[#This Row],[Units Sold]]&gt; 700,"High Units","low Units")</f>
        <v>low Units</v>
      </c>
      <c r="U7447">
        <f>SUM(Table1[[#This Row],[Operating Profit]])/SUM(Table1[Operating Profit])*100</f>
        <v>4.7209701598495808E-4</v>
      </c>
      <c r="V7447">
        <f>SUM(Table1[[#This Row],[Price per Unit]]*Table1[[#This Row],[Units Sold]])</f>
        <v>3564</v>
      </c>
      <c r="W7447">
        <f>SUM(Table1[[#This Row],[Total Sales]]-Table1[[#This Row],[Operating Profit]])</f>
        <v>1996</v>
      </c>
      <c r="X7447">
        <f>SUM(Table1[[#This Row],[Total Sales]]-Table1[[#This Row],[Cost]])</f>
        <v>1568</v>
      </c>
      <c r="Y7447">
        <f>SUM(Table1[[#This Row],[profit/loss]])/SUM(Table1[profit/loss])</f>
        <v>4.7209701598495809E-6</v>
      </c>
    </row>
    <row r="7448" spans="1:25" x14ac:dyDescent="0.3">
      <c r="A7448" t="s">
        <v>25</v>
      </c>
      <c r="B7448" t="s">
        <v>82</v>
      </c>
      <c r="C7448">
        <v>1185732</v>
      </c>
      <c r="D7448" s="9">
        <v>44380</v>
      </c>
      <c r="E7448" s="8" t="str">
        <f>TEXT(Table1[[#This Row],[Invoice Date]],"dd-mm-yyyy")</f>
        <v>03-07-2021</v>
      </c>
      <c r="F7448" s="1" t="str">
        <f t="shared" si="464"/>
        <v>July</v>
      </c>
      <c r="G7448" s="1" t="str">
        <f t="shared" si="465"/>
        <v>2021</v>
      </c>
      <c r="H7448" s="1" t="str">
        <f t="shared" si="466"/>
        <v>Saturday</v>
      </c>
      <c r="I7448" s="1" t="str">
        <f t="shared" si="467"/>
        <v>03</v>
      </c>
      <c r="J7448" t="s">
        <v>14</v>
      </c>
      <c r="K7448" t="s">
        <v>124</v>
      </c>
      <c r="L7448" t="s">
        <v>125</v>
      </c>
      <c r="M7448" t="s">
        <v>20</v>
      </c>
      <c r="N7448">
        <v>42</v>
      </c>
      <c r="O7448">
        <v>80</v>
      </c>
      <c r="P7448">
        <v>3360</v>
      </c>
      <c r="Q7448">
        <v>1478</v>
      </c>
      <c r="R7448">
        <v>0.44</v>
      </c>
      <c r="S7448" t="s">
        <v>82</v>
      </c>
      <c r="T7448" t="str">
        <f>IF(Table1[[#This Row],[Units Sold]]&gt; 700,"High Units","low Units")</f>
        <v>low Units</v>
      </c>
      <c r="U7448">
        <f>SUM(Table1[[#This Row],[Operating Profit]])/SUM(Table1[Operating Profit])*100</f>
        <v>4.4499961073071943E-4</v>
      </c>
      <c r="V7448">
        <f>SUM(Table1[[#This Row],[Price per Unit]]*Table1[[#This Row],[Units Sold]])</f>
        <v>3360</v>
      </c>
      <c r="W7448">
        <f>SUM(Table1[[#This Row],[Total Sales]]-Table1[[#This Row],[Operating Profit]])</f>
        <v>1882</v>
      </c>
      <c r="X7448">
        <f>SUM(Table1[[#This Row],[Total Sales]]-Table1[[#This Row],[Cost]])</f>
        <v>1478</v>
      </c>
      <c r="Y7448">
        <f>SUM(Table1[[#This Row],[profit/loss]])/SUM(Table1[profit/loss])</f>
        <v>4.4499961073071944E-6</v>
      </c>
    </row>
    <row r="7449" spans="1:25" x14ac:dyDescent="0.3">
      <c r="A7449" t="s">
        <v>25</v>
      </c>
      <c r="B7449" t="s">
        <v>82</v>
      </c>
      <c r="C7449">
        <v>1185732</v>
      </c>
      <c r="D7449" s="9">
        <v>44380</v>
      </c>
      <c r="E7449" s="8" t="str">
        <f>TEXT(Table1[[#This Row],[Invoice Date]],"dd-mm-yyyy")</f>
        <v>03-07-2021</v>
      </c>
      <c r="F7449" s="1" t="str">
        <f t="shared" si="464"/>
        <v>July</v>
      </c>
      <c r="G7449" s="1" t="str">
        <f t="shared" si="465"/>
        <v>2021</v>
      </c>
      <c r="H7449" s="1" t="str">
        <f t="shared" si="466"/>
        <v>Saturday</v>
      </c>
      <c r="I7449" s="1" t="str">
        <f t="shared" si="467"/>
        <v>03</v>
      </c>
      <c r="J7449" t="s">
        <v>14</v>
      </c>
      <c r="K7449" t="s">
        <v>124</v>
      </c>
      <c r="L7449" t="s">
        <v>125</v>
      </c>
      <c r="M7449" t="s">
        <v>21</v>
      </c>
      <c r="N7449">
        <v>53</v>
      </c>
      <c r="O7449">
        <v>81</v>
      </c>
      <c r="P7449">
        <v>4293</v>
      </c>
      <c r="Q7449">
        <v>1889</v>
      </c>
      <c r="R7449">
        <v>0.44</v>
      </c>
      <c r="S7449" t="s">
        <v>82</v>
      </c>
      <c r="T7449" t="str">
        <f>IF(Table1[[#This Row],[Units Sold]]&gt; 700,"High Units","low Units")</f>
        <v>low Units</v>
      </c>
      <c r="U7449">
        <f>SUM(Table1[[#This Row],[Operating Profit]])/SUM(Table1[Operating Profit])*100</f>
        <v>5.6874442805840929E-4</v>
      </c>
      <c r="V7449">
        <f>SUM(Table1[[#This Row],[Price per Unit]]*Table1[[#This Row],[Units Sold]])</f>
        <v>4293</v>
      </c>
      <c r="W7449">
        <f>SUM(Table1[[#This Row],[Total Sales]]-Table1[[#This Row],[Operating Profit]])</f>
        <v>2404</v>
      </c>
      <c r="X7449">
        <f>SUM(Table1[[#This Row],[Total Sales]]-Table1[[#This Row],[Cost]])</f>
        <v>1889</v>
      </c>
      <c r="Y7449">
        <f>SUM(Table1[[#This Row],[profit/loss]])/SUM(Table1[profit/loss])</f>
        <v>5.6874442805840932E-6</v>
      </c>
    </row>
    <row r="7450" spans="1:25" x14ac:dyDescent="0.3">
      <c r="A7450" t="s">
        <v>25</v>
      </c>
      <c r="B7450" t="s">
        <v>82</v>
      </c>
      <c r="C7450">
        <v>1185732</v>
      </c>
      <c r="D7450" s="9">
        <v>44380</v>
      </c>
      <c r="E7450" s="8" t="str">
        <f>TEXT(Table1[[#This Row],[Invoice Date]],"dd-mm-yyyy")</f>
        <v>03-07-2021</v>
      </c>
      <c r="F7450" s="1" t="str">
        <f t="shared" si="464"/>
        <v>July</v>
      </c>
      <c r="G7450" s="1" t="str">
        <f t="shared" si="465"/>
        <v>2021</v>
      </c>
      <c r="H7450" s="1" t="str">
        <f t="shared" si="466"/>
        <v>Saturday</v>
      </c>
      <c r="I7450" s="1" t="str">
        <f t="shared" si="467"/>
        <v>03</v>
      </c>
      <c r="J7450" t="s">
        <v>14</v>
      </c>
      <c r="K7450" t="s">
        <v>124</v>
      </c>
      <c r="L7450" t="s">
        <v>125</v>
      </c>
      <c r="M7450" t="s">
        <v>22</v>
      </c>
      <c r="N7450">
        <v>56</v>
      </c>
      <c r="O7450">
        <v>143</v>
      </c>
      <c r="P7450">
        <v>8008</v>
      </c>
      <c r="Q7450">
        <v>3844</v>
      </c>
      <c r="R7450">
        <v>0.48</v>
      </c>
      <c r="S7450" t="s">
        <v>82</v>
      </c>
      <c r="T7450" t="str">
        <f>IF(Table1[[#This Row],[Units Sold]]&gt; 700,"High Units","low Units")</f>
        <v>low Units</v>
      </c>
      <c r="U7450">
        <f>SUM(Table1[[#This Row],[Operating Profit]])/SUM(Table1[Operating Profit])*100</f>
        <v>1.1573602866365937E-3</v>
      </c>
      <c r="V7450">
        <f>SUM(Table1[[#This Row],[Price per Unit]]*Table1[[#This Row],[Units Sold]])</f>
        <v>8008</v>
      </c>
      <c r="W7450">
        <f>SUM(Table1[[#This Row],[Total Sales]]-Table1[[#This Row],[Operating Profit]])</f>
        <v>4164</v>
      </c>
      <c r="X7450">
        <f>SUM(Table1[[#This Row],[Total Sales]]-Table1[[#This Row],[Cost]])</f>
        <v>3844</v>
      </c>
      <c r="Y7450">
        <f>SUM(Table1[[#This Row],[profit/loss]])/SUM(Table1[profit/loss])</f>
        <v>1.1573602866365936E-5</v>
      </c>
    </row>
    <row r="7451" spans="1:25" x14ac:dyDescent="0.3">
      <c r="A7451" t="s">
        <v>25</v>
      </c>
      <c r="B7451" t="s">
        <v>82</v>
      </c>
      <c r="C7451">
        <v>1185732</v>
      </c>
      <c r="D7451" s="9">
        <v>44412</v>
      </c>
      <c r="E7451" s="8" t="str">
        <f>TEXT(Table1[[#This Row],[Invoice Date]],"dd-mm-yyyy")</f>
        <v>04-08-2021</v>
      </c>
      <c r="F7451" s="1" t="str">
        <f t="shared" si="464"/>
        <v>August</v>
      </c>
      <c r="G7451" s="1" t="str">
        <f t="shared" si="465"/>
        <v>2021</v>
      </c>
      <c r="H7451" s="1" t="str">
        <f t="shared" si="466"/>
        <v>Wednesday</v>
      </c>
      <c r="I7451" s="1" t="str">
        <f t="shared" si="467"/>
        <v>04</v>
      </c>
      <c r="J7451" t="s">
        <v>14</v>
      </c>
      <c r="K7451" t="s">
        <v>124</v>
      </c>
      <c r="L7451" t="s">
        <v>125</v>
      </c>
      <c r="M7451" t="s">
        <v>16</v>
      </c>
      <c r="N7451">
        <v>51</v>
      </c>
      <c r="O7451">
        <v>163</v>
      </c>
      <c r="P7451">
        <v>8313</v>
      </c>
      <c r="Q7451">
        <v>4572</v>
      </c>
      <c r="R7451">
        <v>0.55000000000000004</v>
      </c>
      <c r="S7451" t="s">
        <v>82</v>
      </c>
      <c r="T7451" t="str">
        <f>IF(Table1[[#This Row],[Units Sold]]&gt; 700,"High Units","low Units")</f>
        <v>low Units</v>
      </c>
      <c r="U7451">
        <f>SUM(Table1[[#This Row],[Operating Profit]])/SUM(Table1[Operating Profit])*100</f>
        <v>1.3765481869153242E-3</v>
      </c>
      <c r="V7451">
        <f>SUM(Table1[[#This Row],[Price per Unit]]*Table1[[#This Row],[Units Sold]])</f>
        <v>8313</v>
      </c>
      <c r="W7451">
        <f>SUM(Table1[[#This Row],[Total Sales]]-Table1[[#This Row],[Operating Profit]])</f>
        <v>3741</v>
      </c>
      <c r="X7451">
        <f>SUM(Table1[[#This Row],[Total Sales]]-Table1[[#This Row],[Cost]])</f>
        <v>4572</v>
      </c>
      <c r="Y7451">
        <f>SUM(Table1[[#This Row],[profit/loss]])/SUM(Table1[profit/loss])</f>
        <v>1.3765481869153242E-5</v>
      </c>
    </row>
    <row r="7452" spans="1:25" x14ac:dyDescent="0.3">
      <c r="A7452" t="s">
        <v>25</v>
      </c>
      <c r="B7452" t="s">
        <v>82</v>
      </c>
      <c r="C7452">
        <v>1185732</v>
      </c>
      <c r="D7452" s="9">
        <v>44412</v>
      </c>
      <c r="E7452" s="8" t="str">
        <f>TEXT(Table1[[#This Row],[Invoice Date]],"dd-mm-yyyy")</f>
        <v>04-08-2021</v>
      </c>
      <c r="F7452" s="1" t="str">
        <f t="shared" si="464"/>
        <v>August</v>
      </c>
      <c r="G7452" s="1" t="str">
        <f t="shared" si="465"/>
        <v>2021</v>
      </c>
      <c r="H7452" s="1" t="str">
        <f t="shared" si="466"/>
        <v>Wednesday</v>
      </c>
      <c r="I7452" s="1" t="str">
        <f t="shared" si="467"/>
        <v>04</v>
      </c>
      <c r="J7452" t="s">
        <v>14</v>
      </c>
      <c r="K7452" t="s">
        <v>124</v>
      </c>
      <c r="L7452" t="s">
        <v>125</v>
      </c>
      <c r="M7452" t="s">
        <v>18</v>
      </c>
      <c r="N7452">
        <v>48</v>
      </c>
      <c r="O7452">
        <v>108</v>
      </c>
      <c r="P7452">
        <v>5184</v>
      </c>
      <c r="Q7452">
        <v>2851</v>
      </c>
      <c r="R7452">
        <v>0.55000000000000004</v>
      </c>
      <c r="S7452" t="s">
        <v>82</v>
      </c>
      <c r="T7452" t="str">
        <f>IF(Table1[[#This Row],[Units Sold]]&gt; 700,"High Units","low Units")</f>
        <v>low Units</v>
      </c>
      <c r="U7452">
        <f>SUM(Table1[[#This Row],[Operating Profit]])/SUM(Table1[Operating Profit])*100</f>
        <v>8.5838558199816041E-4</v>
      </c>
      <c r="V7452">
        <f>SUM(Table1[[#This Row],[Price per Unit]]*Table1[[#This Row],[Units Sold]])</f>
        <v>5184</v>
      </c>
      <c r="W7452">
        <f>SUM(Table1[[#This Row],[Total Sales]]-Table1[[#This Row],[Operating Profit]])</f>
        <v>2333</v>
      </c>
      <c r="X7452">
        <f>SUM(Table1[[#This Row],[Total Sales]]-Table1[[#This Row],[Cost]])</f>
        <v>2851</v>
      </c>
      <c r="Y7452">
        <f>SUM(Table1[[#This Row],[profit/loss]])/SUM(Table1[profit/loss])</f>
        <v>8.5838558199816045E-6</v>
      </c>
    </row>
    <row r="7453" spans="1:25" x14ac:dyDescent="0.3">
      <c r="A7453" t="s">
        <v>25</v>
      </c>
      <c r="B7453" t="s">
        <v>82</v>
      </c>
      <c r="C7453">
        <v>1185732</v>
      </c>
      <c r="D7453" s="9">
        <v>44412</v>
      </c>
      <c r="E7453" s="8" t="str">
        <f>TEXT(Table1[[#This Row],[Invoice Date]],"dd-mm-yyyy")</f>
        <v>04-08-2021</v>
      </c>
      <c r="F7453" s="1" t="str">
        <f t="shared" si="464"/>
        <v>August</v>
      </c>
      <c r="G7453" s="1" t="str">
        <f t="shared" si="465"/>
        <v>2021</v>
      </c>
      <c r="H7453" s="1" t="str">
        <f t="shared" si="466"/>
        <v>Wednesday</v>
      </c>
      <c r="I7453" s="1" t="str">
        <f t="shared" si="467"/>
        <v>04</v>
      </c>
      <c r="J7453" t="s">
        <v>14</v>
      </c>
      <c r="K7453" t="s">
        <v>124</v>
      </c>
      <c r="L7453" t="s">
        <v>125</v>
      </c>
      <c r="M7453" t="s">
        <v>19</v>
      </c>
      <c r="N7453">
        <v>41</v>
      </c>
      <c r="O7453">
        <v>85</v>
      </c>
      <c r="P7453">
        <v>3485</v>
      </c>
      <c r="Q7453">
        <v>1464</v>
      </c>
      <c r="R7453">
        <v>0.42</v>
      </c>
      <c r="S7453" t="s">
        <v>82</v>
      </c>
      <c r="T7453" t="str">
        <f>IF(Table1[[#This Row],[Units Sold]]&gt; 700,"High Units","low Units")</f>
        <v>low Units</v>
      </c>
      <c r="U7453">
        <f>SUM(Table1[[#This Row],[Operating Profit]])/SUM(Table1[Operating Profit])*100</f>
        <v>4.407844588022823E-4</v>
      </c>
      <c r="V7453">
        <f>SUM(Table1[[#This Row],[Price per Unit]]*Table1[[#This Row],[Units Sold]])</f>
        <v>3485</v>
      </c>
      <c r="W7453">
        <f>SUM(Table1[[#This Row],[Total Sales]]-Table1[[#This Row],[Operating Profit]])</f>
        <v>2021</v>
      </c>
      <c r="X7453">
        <f>SUM(Table1[[#This Row],[Total Sales]]-Table1[[#This Row],[Cost]])</f>
        <v>1464</v>
      </c>
      <c r="Y7453">
        <f>SUM(Table1[[#This Row],[profit/loss]])/SUM(Table1[profit/loss])</f>
        <v>4.4078445880228232E-6</v>
      </c>
    </row>
    <row r="7454" spans="1:25" x14ac:dyDescent="0.3">
      <c r="A7454" t="s">
        <v>25</v>
      </c>
      <c r="B7454" t="s">
        <v>82</v>
      </c>
      <c r="C7454">
        <v>1185732</v>
      </c>
      <c r="D7454" s="9">
        <v>44412</v>
      </c>
      <c r="E7454" s="8" t="str">
        <f>TEXT(Table1[[#This Row],[Invoice Date]],"dd-mm-yyyy")</f>
        <v>04-08-2021</v>
      </c>
      <c r="F7454" s="1" t="str">
        <f t="shared" si="464"/>
        <v>August</v>
      </c>
      <c r="G7454" s="1" t="str">
        <f t="shared" si="465"/>
        <v>2021</v>
      </c>
      <c r="H7454" s="1" t="str">
        <f t="shared" si="466"/>
        <v>Wednesday</v>
      </c>
      <c r="I7454" s="1" t="str">
        <f t="shared" si="467"/>
        <v>04</v>
      </c>
      <c r="J7454" t="s">
        <v>14</v>
      </c>
      <c r="K7454" t="s">
        <v>124</v>
      </c>
      <c r="L7454" t="s">
        <v>125</v>
      </c>
      <c r="M7454" t="s">
        <v>20</v>
      </c>
      <c r="N7454">
        <v>41</v>
      </c>
      <c r="O7454">
        <v>68</v>
      </c>
      <c r="P7454">
        <v>2788</v>
      </c>
      <c r="Q7454">
        <v>1143</v>
      </c>
      <c r="R7454">
        <v>0.41</v>
      </c>
      <c r="S7454" t="s">
        <v>82</v>
      </c>
      <c r="T7454" t="str">
        <f>IF(Table1[[#This Row],[Units Sold]]&gt; 700,"High Units","low Units")</f>
        <v>low Units</v>
      </c>
      <c r="U7454">
        <f>SUM(Table1[[#This Row],[Operating Profit]])/SUM(Table1[Operating Profit])*100</f>
        <v>3.4413704672883104E-4</v>
      </c>
      <c r="V7454">
        <f>SUM(Table1[[#This Row],[Price per Unit]]*Table1[[#This Row],[Units Sold]])</f>
        <v>2788</v>
      </c>
      <c r="W7454">
        <f>SUM(Table1[[#This Row],[Total Sales]]-Table1[[#This Row],[Operating Profit]])</f>
        <v>1645</v>
      </c>
      <c r="X7454">
        <f>SUM(Table1[[#This Row],[Total Sales]]-Table1[[#This Row],[Cost]])</f>
        <v>1143</v>
      </c>
      <c r="Y7454">
        <f>SUM(Table1[[#This Row],[profit/loss]])/SUM(Table1[profit/loss])</f>
        <v>3.4413704672883104E-6</v>
      </c>
    </row>
    <row r="7455" spans="1:25" x14ac:dyDescent="0.3">
      <c r="A7455" t="s">
        <v>25</v>
      </c>
      <c r="B7455" t="s">
        <v>82</v>
      </c>
      <c r="C7455">
        <v>1185732</v>
      </c>
      <c r="D7455" s="9">
        <v>44412</v>
      </c>
      <c r="E7455" s="8" t="str">
        <f>TEXT(Table1[[#This Row],[Invoice Date]],"dd-mm-yyyy")</f>
        <v>04-08-2021</v>
      </c>
      <c r="F7455" s="1" t="str">
        <f t="shared" si="464"/>
        <v>August</v>
      </c>
      <c r="G7455" s="1" t="str">
        <f t="shared" si="465"/>
        <v>2021</v>
      </c>
      <c r="H7455" s="1" t="str">
        <f t="shared" si="466"/>
        <v>Wednesday</v>
      </c>
      <c r="I7455" s="1" t="str">
        <f t="shared" si="467"/>
        <v>04</v>
      </c>
      <c r="J7455" t="s">
        <v>14</v>
      </c>
      <c r="K7455" t="s">
        <v>124</v>
      </c>
      <c r="L7455" t="s">
        <v>125</v>
      </c>
      <c r="M7455" t="s">
        <v>21</v>
      </c>
      <c r="N7455">
        <v>51</v>
      </c>
      <c r="O7455">
        <v>52</v>
      </c>
      <c r="P7455">
        <v>2652</v>
      </c>
      <c r="Q7455">
        <v>1167</v>
      </c>
      <c r="R7455">
        <v>0.44</v>
      </c>
      <c r="S7455" t="s">
        <v>82</v>
      </c>
      <c r="T7455" t="str">
        <f>IF(Table1[[#This Row],[Units Sold]]&gt; 700,"High Units","low Units")</f>
        <v>low Units</v>
      </c>
      <c r="U7455">
        <f>SUM(Table1[[#This Row],[Operating Profit]])/SUM(Table1[Operating Profit])*100</f>
        <v>3.5136302146329467E-4</v>
      </c>
      <c r="V7455">
        <f>SUM(Table1[[#This Row],[Price per Unit]]*Table1[[#This Row],[Units Sold]])</f>
        <v>2652</v>
      </c>
      <c r="W7455">
        <f>SUM(Table1[[#This Row],[Total Sales]]-Table1[[#This Row],[Operating Profit]])</f>
        <v>1485</v>
      </c>
      <c r="X7455">
        <f>SUM(Table1[[#This Row],[Total Sales]]-Table1[[#This Row],[Cost]])</f>
        <v>1167</v>
      </c>
      <c r="Y7455">
        <f>SUM(Table1[[#This Row],[profit/loss]])/SUM(Table1[profit/loss])</f>
        <v>3.5136302146329469E-6</v>
      </c>
    </row>
    <row r="7456" spans="1:25" x14ac:dyDescent="0.3">
      <c r="A7456" t="s">
        <v>25</v>
      </c>
      <c r="B7456" t="s">
        <v>82</v>
      </c>
      <c r="C7456">
        <v>1185732</v>
      </c>
      <c r="D7456" s="9">
        <v>44412</v>
      </c>
      <c r="E7456" s="8" t="str">
        <f>TEXT(Table1[[#This Row],[Invoice Date]],"dd-mm-yyyy")</f>
        <v>04-08-2021</v>
      </c>
      <c r="F7456" s="1" t="str">
        <f t="shared" si="464"/>
        <v>August</v>
      </c>
      <c r="G7456" s="1" t="str">
        <f t="shared" si="465"/>
        <v>2021</v>
      </c>
      <c r="H7456" s="1" t="str">
        <f t="shared" si="466"/>
        <v>Wednesday</v>
      </c>
      <c r="I7456" s="1" t="str">
        <f t="shared" si="467"/>
        <v>04</v>
      </c>
      <c r="J7456" t="s">
        <v>14</v>
      </c>
      <c r="K7456" t="s">
        <v>124</v>
      </c>
      <c r="L7456" t="s">
        <v>125</v>
      </c>
      <c r="M7456" t="s">
        <v>22</v>
      </c>
      <c r="N7456">
        <v>55</v>
      </c>
      <c r="O7456">
        <v>105</v>
      </c>
      <c r="P7456">
        <v>5775</v>
      </c>
      <c r="Q7456">
        <v>2888</v>
      </c>
      <c r="R7456">
        <v>0.5</v>
      </c>
      <c r="S7456" t="s">
        <v>82</v>
      </c>
      <c r="T7456" t="str">
        <f>IF(Table1[[#This Row],[Units Sold]]&gt; 700,"High Units","low Units")</f>
        <v>low Units</v>
      </c>
      <c r="U7456">
        <f>SUM(Table1[[#This Row],[Operating Profit]])/SUM(Table1[Operating Profit])*100</f>
        <v>8.6952562638045858E-4</v>
      </c>
      <c r="V7456">
        <f>SUM(Table1[[#This Row],[Price per Unit]]*Table1[[#This Row],[Units Sold]])</f>
        <v>5775</v>
      </c>
      <c r="W7456">
        <f>SUM(Table1[[#This Row],[Total Sales]]-Table1[[#This Row],[Operating Profit]])</f>
        <v>2887</v>
      </c>
      <c r="X7456">
        <f>SUM(Table1[[#This Row],[Total Sales]]-Table1[[#This Row],[Cost]])</f>
        <v>2888</v>
      </c>
      <c r="Y7456">
        <f>SUM(Table1[[#This Row],[profit/loss]])/SUM(Table1[profit/loss])</f>
        <v>8.6952562638045854E-6</v>
      </c>
    </row>
    <row r="7457" spans="1:25" x14ac:dyDescent="0.3">
      <c r="A7457" t="s">
        <v>25</v>
      </c>
      <c r="B7457" t="s">
        <v>82</v>
      </c>
      <c r="C7457">
        <v>1185732</v>
      </c>
      <c r="D7457" s="9">
        <v>44442</v>
      </c>
      <c r="E7457" s="8" t="str">
        <f>TEXT(Table1[[#This Row],[Invoice Date]],"dd-mm-yyyy")</f>
        <v>03-09-2021</v>
      </c>
      <c r="F7457" s="1" t="str">
        <f t="shared" si="464"/>
        <v>September</v>
      </c>
      <c r="G7457" s="1" t="str">
        <f t="shared" si="465"/>
        <v>2021</v>
      </c>
      <c r="H7457" s="1" t="str">
        <f t="shared" si="466"/>
        <v>Friday</v>
      </c>
      <c r="I7457" s="1" t="str">
        <f t="shared" si="467"/>
        <v>03</v>
      </c>
      <c r="J7457" t="s">
        <v>14</v>
      </c>
      <c r="K7457" t="s">
        <v>124</v>
      </c>
      <c r="L7457" t="s">
        <v>125</v>
      </c>
      <c r="M7457" t="s">
        <v>16</v>
      </c>
      <c r="N7457">
        <v>52</v>
      </c>
      <c r="O7457">
        <v>125</v>
      </c>
      <c r="P7457">
        <v>6500</v>
      </c>
      <c r="Q7457">
        <v>3510</v>
      </c>
      <c r="R7457">
        <v>0.54</v>
      </c>
      <c r="S7457" t="s">
        <v>82</v>
      </c>
      <c r="T7457" t="str">
        <f>IF(Table1[[#This Row],[Units Sold]]&gt; 700,"High Units","low Units")</f>
        <v>low Units</v>
      </c>
      <c r="U7457">
        <f>SUM(Table1[[#This Row],[Operating Profit]])/SUM(Table1[Operating Profit])*100</f>
        <v>1.0567988049153079E-3</v>
      </c>
      <c r="V7457">
        <f>SUM(Table1[[#This Row],[Price per Unit]]*Table1[[#This Row],[Units Sold]])</f>
        <v>6500</v>
      </c>
      <c r="W7457">
        <f>SUM(Table1[[#This Row],[Total Sales]]-Table1[[#This Row],[Operating Profit]])</f>
        <v>2990</v>
      </c>
      <c r="X7457">
        <f>SUM(Table1[[#This Row],[Total Sales]]-Table1[[#This Row],[Cost]])</f>
        <v>3510</v>
      </c>
      <c r="Y7457">
        <f>SUM(Table1[[#This Row],[profit/loss]])/SUM(Table1[profit/loss])</f>
        <v>1.056798804915308E-5</v>
      </c>
    </row>
    <row r="7458" spans="1:25" x14ac:dyDescent="0.3">
      <c r="A7458" t="s">
        <v>25</v>
      </c>
      <c r="B7458" t="s">
        <v>82</v>
      </c>
      <c r="C7458">
        <v>1185732</v>
      </c>
      <c r="D7458" s="9">
        <v>44442</v>
      </c>
      <c r="E7458" s="8" t="str">
        <f>TEXT(Table1[[#This Row],[Invoice Date]],"dd-mm-yyyy")</f>
        <v>03-09-2021</v>
      </c>
      <c r="F7458" s="1" t="str">
        <f t="shared" si="464"/>
        <v>September</v>
      </c>
      <c r="G7458" s="1" t="str">
        <f t="shared" si="465"/>
        <v>2021</v>
      </c>
      <c r="H7458" s="1" t="str">
        <f t="shared" si="466"/>
        <v>Friday</v>
      </c>
      <c r="I7458" s="1" t="str">
        <f t="shared" si="467"/>
        <v>03</v>
      </c>
      <c r="J7458" t="s">
        <v>14</v>
      </c>
      <c r="K7458" t="s">
        <v>124</v>
      </c>
      <c r="L7458" t="s">
        <v>125</v>
      </c>
      <c r="M7458" t="s">
        <v>18</v>
      </c>
      <c r="N7458">
        <v>47</v>
      </c>
      <c r="O7458">
        <v>75</v>
      </c>
      <c r="P7458">
        <v>3525</v>
      </c>
      <c r="Q7458">
        <v>1833</v>
      </c>
      <c r="R7458">
        <v>0.52</v>
      </c>
      <c r="S7458" t="s">
        <v>82</v>
      </c>
      <c r="T7458" t="str">
        <f>IF(Table1[[#This Row],[Units Sold]]&gt; 700,"High Units","low Units")</f>
        <v>low Units</v>
      </c>
      <c r="U7458">
        <f>SUM(Table1[[#This Row],[Operating Profit]])/SUM(Table1[Operating Profit])*100</f>
        <v>5.5188382034466088E-4</v>
      </c>
      <c r="V7458">
        <f>SUM(Table1[[#This Row],[Price per Unit]]*Table1[[#This Row],[Units Sold]])</f>
        <v>3525</v>
      </c>
      <c r="W7458">
        <f>SUM(Table1[[#This Row],[Total Sales]]-Table1[[#This Row],[Operating Profit]])</f>
        <v>1692</v>
      </c>
      <c r="X7458">
        <f>SUM(Table1[[#This Row],[Total Sales]]-Table1[[#This Row],[Cost]])</f>
        <v>1833</v>
      </c>
      <c r="Y7458">
        <f>SUM(Table1[[#This Row],[profit/loss]])/SUM(Table1[profit/loss])</f>
        <v>5.5188382034466085E-6</v>
      </c>
    </row>
    <row r="7459" spans="1:25" x14ac:dyDescent="0.3">
      <c r="A7459" t="s">
        <v>25</v>
      </c>
      <c r="B7459" t="s">
        <v>82</v>
      </c>
      <c r="C7459">
        <v>1185732</v>
      </c>
      <c r="D7459" s="9">
        <v>44442</v>
      </c>
      <c r="E7459" s="8" t="str">
        <f>TEXT(Table1[[#This Row],[Invoice Date]],"dd-mm-yyyy")</f>
        <v>03-09-2021</v>
      </c>
      <c r="F7459" s="1" t="str">
        <f t="shared" si="464"/>
        <v>September</v>
      </c>
      <c r="G7459" s="1" t="str">
        <f t="shared" si="465"/>
        <v>2021</v>
      </c>
      <c r="H7459" s="1" t="str">
        <f t="shared" si="466"/>
        <v>Friday</v>
      </c>
      <c r="I7459" s="1" t="str">
        <f t="shared" si="467"/>
        <v>03</v>
      </c>
      <c r="J7459" t="s">
        <v>14</v>
      </c>
      <c r="K7459" t="s">
        <v>124</v>
      </c>
      <c r="L7459" t="s">
        <v>125</v>
      </c>
      <c r="M7459" t="s">
        <v>19</v>
      </c>
      <c r="N7459">
        <v>41</v>
      </c>
      <c r="O7459">
        <v>60</v>
      </c>
      <c r="P7459">
        <v>2460</v>
      </c>
      <c r="Q7459">
        <v>1082</v>
      </c>
      <c r="R7459">
        <v>0.44</v>
      </c>
      <c r="S7459" t="s">
        <v>82</v>
      </c>
      <c r="T7459" t="str">
        <f>IF(Table1[[#This Row],[Units Sold]]&gt; 700,"High Units","low Units")</f>
        <v>low Units</v>
      </c>
      <c r="U7459">
        <f>SUM(Table1[[#This Row],[Operating Profit]])/SUM(Table1[Operating Profit])*100</f>
        <v>3.2577102761206924E-4</v>
      </c>
      <c r="V7459">
        <f>SUM(Table1[[#This Row],[Price per Unit]]*Table1[[#This Row],[Units Sold]])</f>
        <v>2460</v>
      </c>
      <c r="W7459">
        <f>SUM(Table1[[#This Row],[Total Sales]]-Table1[[#This Row],[Operating Profit]])</f>
        <v>1378</v>
      </c>
      <c r="X7459">
        <f>SUM(Table1[[#This Row],[Total Sales]]-Table1[[#This Row],[Cost]])</f>
        <v>1082</v>
      </c>
      <c r="Y7459">
        <f>SUM(Table1[[#This Row],[profit/loss]])/SUM(Table1[profit/loss])</f>
        <v>3.2577102761206926E-6</v>
      </c>
    </row>
    <row r="7460" spans="1:25" x14ac:dyDescent="0.3">
      <c r="A7460" t="s">
        <v>25</v>
      </c>
      <c r="B7460" t="s">
        <v>82</v>
      </c>
      <c r="C7460">
        <v>1185732</v>
      </c>
      <c r="D7460" s="9">
        <v>44442</v>
      </c>
      <c r="E7460" s="8" t="str">
        <f>TEXT(Table1[[#This Row],[Invoice Date]],"dd-mm-yyyy")</f>
        <v>03-09-2021</v>
      </c>
      <c r="F7460" s="1" t="str">
        <f t="shared" si="464"/>
        <v>September</v>
      </c>
      <c r="G7460" s="1" t="str">
        <f t="shared" si="465"/>
        <v>2021</v>
      </c>
      <c r="H7460" s="1" t="str">
        <f t="shared" si="466"/>
        <v>Friday</v>
      </c>
      <c r="I7460" s="1" t="str">
        <f t="shared" si="467"/>
        <v>03</v>
      </c>
      <c r="J7460" t="s">
        <v>14</v>
      </c>
      <c r="K7460" t="s">
        <v>124</v>
      </c>
      <c r="L7460" t="s">
        <v>125</v>
      </c>
      <c r="M7460" t="s">
        <v>20</v>
      </c>
      <c r="N7460">
        <v>41</v>
      </c>
      <c r="O7460">
        <v>46</v>
      </c>
      <c r="P7460">
        <v>1886</v>
      </c>
      <c r="Q7460">
        <v>849</v>
      </c>
      <c r="R7460">
        <v>0.45</v>
      </c>
      <c r="S7460" t="s">
        <v>82</v>
      </c>
      <c r="T7460" t="str">
        <f>IF(Table1[[#This Row],[Units Sold]]&gt; 700,"High Units","low Units")</f>
        <v>low Units</v>
      </c>
      <c r="U7460">
        <f>SUM(Table1[[#This Row],[Operating Profit]])/SUM(Table1[Operating Profit])*100</f>
        <v>2.5561885623165144E-4</v>
      </c>
      <c r="V7460">
        <f>SUM(Table1[[#This Row],[Price per Unit]]*Table1[[#This Row],[Units Sold]])</f>
        <v>1886</v>
      </c>
      <c r="W7460">
        <f>SUM(Table1[[#This Row],[Total Sales]]-Table1[[#This Row],[Operating Profit]])</f>
        <v>1037</v>
      </c>
      <c r="X7460">
        <f>SUM(Table1[[#This Row],[Total Sales]]-Table1[[#This Row],[Cost]])</f>
        <v>849</v>
      </c>
      <c r="Y7460">
        <f>SUM(Table1[[#This Row],[profit/loss]])/SUM(Table1[profit/loss])</f>
        <v>2.5561885623165142E-6</v>
      </c>
    </row>
    <row r="7461" spans="1:25" x14ac:dyDescent="0.3">
      <c r="A7461" t="s">
        <v>25</v>
      </c>
      <c r="B7461" t="s">
        <v>82</v>
      </c>
      <c r="C7461">
        <v>1185732</v>
      </c>
      <c r="D7461" s="9">
        <v>44442</v>
      </c>
      <c r="E7461" s="8" t="str">
        <f>TEXT(Table1[[#This Row],[Invoice Date]],"dd-mm-yyyy")</f>
        <v>03-09-2021</v>
      </c>
      <c r="F7461" s="1" t="str">
        <f t="shared" si="464"/>
        <v>September</v>
      </c>
      <c r="G7461" s="1" t="str">
        <f t="shared" si="465"/>
        <v>2021</v>
      </c>
      <c r="H7461" s="1" t="str">
        <f t="shared" si="466"/>
        <v>Friday</v>
      </c>
      <c r="I7461" s="1" t="str">
        <f t="shared" si="467"/>
        <v>03</v>
      </c>
      <c r="J7461" t="s">
        <v>14</v>
      </c>
      <c r="K7461" t="s">
        <v>124</v>
      </c>
      <c r="L7461" t="s">
        <v>125</v>
      </c>
      <c r="M7461" t="s">
        <v>21</v>
      </c>
      <c r="N7461">
        <v>50</v>
      </c>
      <c r="O7461">
        <v>51</v>
      </c>
      <c r="P7461">
        <v>2550</v>
      </c>
      <c r="Q7461">
        <v>1071</v>
      </c>
      <c r="R7461">
        <v>0.42</v>
      </c>
      <c r="S7461" t="s">
        <v>82</v>
      </c>
      <c r="T7461" t="str">
        <f>IF(Table1[[#This Row],[Units Sold]]&gt; 700,"High Units","low Units")</f>
        <v>low Units</v>
      </c>
      <c r="U7461">
        <f>SUM(Table1[[#This Row],[Operating Profit]])/SUM(Table1[Operating Profit])*100</f>
        <v>3.2245912252544014E-4</v>
      </c>
      <c r="V7461">
        <f>SUM(Table1[[#This Row],[Price per Unit]]*Table1[[#This Row],[Units Sold]])</f>
        <v>2550</v>
      </c>
      <c r="W7461">
        <f>SUM(Table1[[#This Row],[Total Sales]]-Table1[[#This Row],[Operating Profit]])</f>
        <v>1479</v>
      </c>
      <c r="X7461">
        <f>SUM(Table1[[#This Row],[Total Sales]]-Table1[[#This Row],[Cost]])</f>
        <v>1071</v>
      </c>
      <c r="Y7461">
        <f>SUM(Table1[[#This Row],[profit/loss]])/SUM(Table1[profit/loss])</f>
        <v>3.2245912252544011E-6</v>
      </c>
    </row>
    <row r="7462" spans="1:25" x14ac:dyDescent="0.3">
      <c r="A7462" t="s">
        <v>25</v>
      </c>
      <c r="B7462" t="s">
        <v>82</v>
      </c>
      <c r="C7462">
        <v>1185732</v>
      </c>
      <c r="D7462" s="9">
        <v>44442</v>
      </c>
      <c r="E7462" s="8" t="str">
        <f>TEXT(Table1[[#This Row],[Invoice Date]],"dd-mm-yyyy")</f>
        <v>03-09-2021</v>
      </c>
      <c r="F7462" s="1" t="str">
        <f t="shared" si="464"/>
        <v>September</v>
      </c>
      <c r="G7462" s="1" t="str">
        <f t="shared" si="465"/>
        <v>2021</v>
      </c>
      <c r="H7462" s="1" t="str">
        <f t="shared" si="466"/>
        <v>Friday</v>
      </c>
      <c r="I7462" s="1" t="str">
        <f t="shared" si="467"/>
        <v>03</v>
      </c>
      <c r="J7462" t="s">
        <v>14</v>
      </c>
      <c r="K7462" t="s">
        <v>124</v>
      </c>
      <c r="L7462" t="s">
        <v>125</v>
      </c>
      <c r="M7462" t="s">
        <v>22</v>
      </c>
      <c r="N7462">
        <v>54</v>
      </c>
      <c r="O7462">
        <v>83</v>
      </c>
      <c r="P7462">
        <v>4482</v>
      </c>
      <c r="Q7462">
        <v>2196</v>
      </c>
      <c r="R7462">
        <v>0.49</v>
      </c>
      <c r="S7462" t="s">
        <v>82</v>
      </c>
      <c r="T7462" t="str">
        <f>IF(Table1[[#This Row],[Units Sold]]&gt; 700,"High Units","low Units")</f>
        <v>low Units</v>
      </c>
      <c r="U7462">
        <f>SUM(Table1[[#This Row],[Operating Profit]])/SUM(Table1[Operating Profit])*100</f>
        <v>6.6117668820342348E-4</v>
      </c>
      <c r="V7462">
        <f>SUM(Table1[[#This Row],[Price per Unit]]*Table1[[#This Row],[Units Sold]])</f>
        <v>4482</v>
      </c>
      <c r="W7462">
        <f>SUM(Table1[[#This Row],[Total Sales]]-Table1[[#This Row],[Operating Profit]])</f>
        <v>2286</v>
      </c>
      <c r="X7462">
        <f>SUM(Table1[[#This Row],[Total Sales]]-Table1[[#This Row],[Cost]])</f>
        <v>2196</v>
      </c>
      <c r="Y7462">
        <f>SUM(Table1[[#This Row],[profit/loss]])/SUM(Table1[profit/loss])</f>
        <v>6.6117668820342344E-6</v>
      </c>
    </row>
    <row r="7463" spans="1:25" x14ac:dyDescent="0.3">
      <c r="A7463" t="s">
        <v>25</v>
      </c>
      <c r="B7463" t="s">
        <v>82</v>
      </c>
      <c r="C7463">
        <v>1185732</v>
      </c>
      <c r="D7463" s="9">
        <v>44474</v>
      </c>
      <c r="E7463" s="8" t="str">
        <f>TEXT(Table1[[#This Row],[Invoice Date]],"dd-mm-yyyy")</f>
        <v>05-10-2021</v>
      </c>
      <c r="F7463" s="1" t="str">
        <f t="shared" si="464"/>
        <v>October</v>
      </c>
      <c r="G7463" s="1" t="str">
        <f t="shared" si="465"/>
        <v>2021</v>
      </c>
      <c r="H7463" s="1" t="str">
        <f t="shared" si="466"/>
        <v>Tuesday</v>
      </c>
      <c r="I7463" s="1" t="str">
        <f t="shared" si="467"/>
        <v>05</v>
      </c>
      <c r="J7463" t="s">
        <v>14</v>
      </c>
      <c r="K7463" t="s">
        <v>124</v>
      </c>
      <c r="L7463" t="s">
        <v>125</v>
      </c>
      <c r="M7463" t="s">
        <v>16</v>
      </c>
      <c r="N7463">
        <v>59</v>
      </c>
      <c r="O7463">
        <v>113</v>
      </c>
      <c r="P7463">
        <v>6667</v>
      </c>
      <c r="Q7463">
        <v>3667</v>
      </c>
      <c r="R7463">
        <v>0.55000000000000004</v>
      </c>
      <c r="S7463" t="s">
        <v>82</v>
      </c>
      <c r="T7463" t="str">
        <f>IF(Table1[[#This Row],[Units Sold]]&gt; 700,"High Units","low Units")</f>
        <v>low Units</v>
      </c>
      <c r="U7463">
        <f>SUM(Table1[[#This Row],[Operating Profit]])/SUM(Table1[Operating Profit])*100</f>
        <v>1.1040687229699241E-3</v>
      </c>
      <c r="V7463">
        <f>SUM(Table1[[#This Row],[Price per Unit]]*Table1[[#This Row],[Units Sold]])</f>
        <v>6667</v>
      </c>
      <c r="W7463">
        <f>SUM(Table1[[#This Row],[Total Sales]]-Table1[[#This Row],[Operating Profit]])</f>
        <v>3000</v>
      </c>
      <c r="X7463">
        <f>SUM(Table1[[#This Row],[Total Sales]]-Table1[[#This Row],[Cost]])</f>
        <v>3667</v>
      </c>
      <c r="Y7463">
        <f>SUM(Table1[[#This Row],[profit/loss]])/SUM(Table1[profit/loss])</f>
        <v>1.1040687229699242E-5</v>
      </c>
    </row>
    <row r="7464" spans="1:25" x14ac:dyDescent="0.3">
      <c r="A7464" t="s">
        <v>25</v>
      </c>
      <c r="B7464" t="s">
        <v>82</v>
      </c>
      <c r="C7464">
        <v>1185732</v>
      </c>
      <c r="D7464" s="9">
        <v>44474</v>
      </c>
      <c r="E7464" s="8" t="str">
        <f>TEXT(Table1[[#This Row],[Invoice Date]],"dd-mm-yyyy")</f>
        <v>05-10-2021</v>
      </c>
      <c r="F7464" s="1" t="str">
        <f t="shared" si="464"/>
        <v>October</v>
      </c>
      <c r="G7464" s="1" t="str">
        <f t="shared" si="465"/>
        <v>2021</v>
      </c>
      <c r="H7464" s="1" t="str">
        <f t="shared" si="466"/>
        <v>Tuesday</v>
      </c>
      <c r="I7464" s="1" t="str">
        <f t="shared" si="467"/>
        <v>05</v>
      </c>
      <c r="J7464" t="s">
        <v>14</v>
      </c>
      <c r="K7464" t="s">
        <v>124</v>
      </c>
      <c r="L7464" t="s">
        <v>125</v>
      </c>
      <c r="M7464" t="s">
        <v>18</v>
      </c>
      <c r="N7464">
        <v>52</v>
      </c>
      <c r="O7464">
        <v>72</v>
      </c>
      <c r="P7464">
        <v>3744</v>
      </c>
      <c r="Q7464">
        <v>1872</v>
      </c>
      <c r="R7464">
        <v>0.5</v>
      </c>
      <c r="S7464" t="s">
        <v>82</v>
      </c>
      <c r="T7464" t="str">
        <f>IF(Table1[[#This Row],[Units Sold]]&gt; 700,"High Units","low Units")</f>
        <v>low Units</v>
      </c>
      <c r="U7464">
        <f>SUM(Table1[[#This Row],[Operating Profit]])/SUM(Table1[Operating Profit])*100</f>
        <v>5.6362602928816425E-4</v>
      </c>
      <c r="V7464">
        <f>SUM(Table1[[#This Row],[Price per Unit]]*Table1[[#This Row],[Units Sold]])</f>
        <v>3744</v>
      </c>
      <c r="W7464">
        <f>SUM(Table1[[#This Row],[Total Sales]]-Table1[[#This Row],[Operating Profit]])</f>
        <v>1872</v>
      </c>
      <c r="X7464">
        <f>SUM(Table1[[#This Row],[Total Sales]]-Table1[[#This Row],[Cost]])</f>
        <v>1872</v>
      </c>
      <c r="Y7464">
        <f>SUM(Table1[[#This Row],[profit/loss]])/SUM(Table1[profit/loss])</f>
        <v>5.636260292881642E-6</v>
      </c>
    </row>
    <row r="7465" spans="1:25" x14ac:dyDescent="0.3">
      <c r="A7465" t="s">
        <v>25</v>
      </c>
      <c r="B7465" t="s">
        <v>82</v>
      </c>
      <c r="C7465">
        <v>1185732</v>
      </c>
      <c r="D7465" s="9">
        <v>44474</v>
      </c>
      <c r="E7465" s="8" t="str">
        <f>TEXT(Table1[[#This Row],[Invoice Date]],"dd-mm-yyyy")</f>
        <v>05-10-2021</v>
      </c>
      <c r="F7465" s="1" t="str">
        <f t="shared" si="464"/>
        <v>October</v>
      </c>
      <c r="G7465" s="1" t="str">
        <f t="shared" si="465"/>
        <v>2021</v>
      </c>
      <c r="H7465" s="1" t="str">
        <f t="shared" si="466"/>
        <v>Tuesday</v>
      </c>
      <c r="I7465" s="1" t="str">
        <f t="shared" si="467"/>
        <v>05</v>
      </c>
      <c r="J7465" t="s">
        <v>14</v>
      </c>
      <c r="K7465" t="s">
        <v>124</v>
      </c>
      <c r="L7465" t="s">
        <v>125</v>
      </c>
      <c r="M7465" t="s">
        <v>19</v>
      </c>
      <c r="N7465">
        <v>53</v>
      </c>
      <c r="O7465">
        <v>49</v>
      </c>
      <c r="P7465">
        <v>2597</v>
      </c>
      <c r="Q7465">
        <v>1117</v>
      </c>
      <c r="R7465">
        <v>0.43</v>
      </c>
      <c r="S7465" t="s">
        <v>82</v>
      </c>
      <c r="T7465" t="str">
        <f>IF(Table1[[#This Row],[Units Sold]]&gt; 700,"High Units","low Units")</f>
        <v>low Units</v>
      </c>
      <c r="U7465">
        <f>SUM(Table1[[#This Row],[Operating Profit]])/SUM(Table1[Operating Profit])*100</f>
        <v>3.3630890743316209E-4</v>
      </c>
      <c r="V7465">
        <f>SUM(Table1[[#This Row],[Price per Unit]]*Table1[[#This Row],[Units Sold]])</f>
        <v>2597</v>
      </c>
      <c r="W7465">
        <f>SUM(Table1[[#This Row],[Total Sales]]-Table1[[#This Row],[Operating Profit]])</f>
        <v>1480</v>
      </c>
      <c r="X7465">
        <f>SUM(Table1[[#This Row],[Total Sales]]-Table1[[#This Row],[Cost]])</f>
        <v>1117</v>
      </c>
      <c r="Y7465">
        <f>SUM(Table1[[#This Row],[profit/loss]])/SUM(Table1[profit/loss])</f>
        <v>3.363089074331621E-6</v>
      </c>
    </row>
    <row r="7466" spans="1:25" x14ac:dyDescent="0.3">
      <c r="A7466" t="s">
        <v>25</v>
      </c>
      <c r="B7466" t="s">
        <v>82</v>
      </c>
      <c r="C7466">
        <v>1185732</v>
      </c>
      <c r="D7466" s="9">
        <v>44474</v>
      </c>
      <c r="E7466" s="8" t="str">
        <f>TEXT(Table1[[#This Row],[Invoice Date]],"dd-mm-yyyy")</f>
        <v>05-10-2021</v>
      </c>
      <c r="F7466" s="1" t="str">
        <f t="shared" si="464"/>
        <v>October</v>
      </c>
      <c r="G7466" s="1" t="str">
        <f t="shared" si="465"/>
        <v>2021</v>
      </c>
      <c r="H7466" s="1" t="str">
        <f t="shared" si="466"/>
        <v>Tuesday</v>
      </c>
      <c r="I7466" s="1" t="str">
        <f t="shared" si="467"/>
        <v>05</v>
      </c>
      <c r="J7466" t="s">
        <v>14</v>
      </c>
      <c r="K7466" t="s">
        <v>124</v>
      </c>
      <c r="L7466" t="s">
        <v>125</v>
      </c>
      <c r="M7466" t="s">
        <v>20</v>
      </c>
      <c r="N7466">
        <v>50</v>
      </c>
      <c r="O7466">
        <v>38</v>
      </c>
      <c r="P7466">
        <v>1900</v>
      </c>
      <c r="Q7466">
        <v>760</v>
      </c>
      <c r="R7466">
        <v>0.4</v>
      </c>
      <c r="S7466" t="s">
        <v>82</v>
      </c>
      <c r="T7466" t="str">
        <f>IF(Table1[[#This Row],[Units Sold]]&gt; 700,"High Units","low Units")</f>
        <v>low Units</v>
      </c>
      <c r="U7466">
        <f>SUM(Table1[[#This Row],[Operating Profit]])/SUM(Table1[Operating Profit])*100</f>
        <v>2.2882253325801541E-4</v>
      </c>
      <c r="V7466">
        <f>SUM(Table1[[#This Row],[Price per Unit]]*Table1[[#This Row],[Units Sold]])</f>
        <v>1900</v>
      </c>
      <c r="W7466">
        <f>SUM(Table1[[#This Row],[Total Sales]]-Table1[[#This Row],[Operating Profit]])</f>
        <v>1140</v>
      </c>
      <c r="X7466">
        <f>SUM(Table1[[#This Row],[Total Sales]]-Table1[[#This Row],[Cost]])</f>
        <v>760</v>
      </c>
      <c r="Y7466">
        <f>SUM(Table1[[#This Row],[profit/loss]])/SUM(Table1[profit/loss])</f>
        <v>2.288225332580154E-6</v>
      </c>
    </row>
    <row r="7467" spans="1:25" x14ac:dyDescent="0.3">
      <c r="A7467" t="s">
        <v>25</v>
      </c>
      <c r="B7467" t="s">
        <v>82</v>
      </c>
      <c r="C7467">
        <v>1185732</v>
      </c>
      <c r="D7467" s="9">
        <v>44474</v>
      </c>
      <c r="E7467" s="8" t="str">
        <f>TEXT(Table1[[#This Row],[Invoice Date]],"dd-mm-yyyy")</f>
        <v>05-10-2021</v>
      </c>
      <c r="F7467" s="1" t="str">
        <f t="shared" si="464"/>
        <v>October</v>
      </c>
      <c r="G7467" s="1" t="str">
        <f t="shared" si="465"/>
        <v>2021</v>
      </c>
      <c r="H7467" s="1" t="str">
        <f t="shared" si="466"/>
        <v>Tuesday</v>
      </c>
      <c r="I7467" s="1" t="str">
        <f t="shared" si="467"/>
        <v>05</v>
      </c>
      <c r="J7467" t="s">
        <v>14</v>
      </c>
      <c r="K7467" t="s">
        <v>124</v>
      </c>
      <c r="L7467" t="s">
        <v>125</v>
      </c>
      <c r="M7467" t="s">
        <v>21</v>
      </c>
      <c r="N7467">
        <v>64</v>
      </c>
      <c r="O7467">
        <v>42</v>
      </c>
      <c r="P7467">
        <v>2688</v>
      </c>
      <c r="Q7467">
        <v>1129</v>
      </c>
      <c r="R7467">
        <v>0.42</v>
      </c>
      <c r="S7467" t="s">
        <v>82</v>
      </c>
      <c r="T7467" t="str">
        <f>IF(Table1[[#This Row],[Units Sold]]&gt; 700,"High Units","low Units")</f>
        <v>low Units</v>
      </c>
      <c r="U7467">
        <f>SUM(Table1[[#This Row],[Operating Profit]])/SUM(Table1[Operating Profit])*100</f>
        <v>3.3992189480039391E-4</v>
      </c>
      <c r="V7467">
        <f>SUM(Table1[[#This Row],[Price per Unit]]*Table1[[#This Row],[Units Sold]])</f>
        <v>2688</v>
      </c>
      <c r="W7467">
        <f>SUM(Table1[[#This Row],[Total Sales]]-Table1[[#This Row],[Operating Profit]])</f>
        <v>1559</v>
      </c>
      <c r="X7467">
        <f>SUM(Table1[[#This Row],[Total Sales]]-Table1[[#This Row],[Cost]])</f>
        <v>1129</v>
      </c>
      <c r="Y7467">
        <f>SUM(Table1[[#This Row],[profit/loss]])/SUM(Table1[profit/loss])</f>
        <v>3.3992189480039392E-6</v>
      </c>
    </row>
    <row r="7468" spans="1:25" x14ac:dyDescent="0.3">
      <c r="A7468" t="s">
        <v>13</v>
      </c>
      <c r="B7468" t="s">
        <v>82</v>
      </c>
      <c r="C7468">
        <v>1185732</v>
      </c>
      <c r="D7468" s="9">
        <v>44474</v>
      </c>
      <c r="E7468" s="8" t="str">
        <f>TEXT(Table1[[#This Row],[Invoice Date]],"dd-mm-yyyy")</f>
        <v>05-10-2021</v>
      </c>
      <c r="F7468" s="1" t="str">
        <f t="shared" si="464"/>
        <v>October</v>
      </c>
      <c r="G7468" s="1" t="str">
        <f t="shared" si="465"/>
        <v>2021</v>
      </c>
      <c r="H7468" s="1" t="str">
        <f t="shared" si="466"/>
        <v>Tuesday</v>
      </c>
      <c r="I7468" s="1" t="str">
        <f t="shared" si="467"/>
        <v>05</v>
      </c>
      <c r="J7468" t="s">
        <v>14</v>
      </c>
      <c r="K7468" t="s">
        <v>124</v>
      </c>
      <c r="L7468" t="s">
        <v>125</v>
      </c>
      <c r="M7468" t="s">
        <v>22</v>
      </c>
      <c r="N7468">
        <v>63</v>
      </c>
      <c r="O7468">
        <v>74</v>
      </c>
      <c r="P7468">
        <v>4662</v>
      </c>
      <c r="Q7468">
        <v>2331</v>
      </c>
      <c r="R7468">
        <v>0.5</v>
      </c>
      <c r="S7468" t="s">
        <v>82</v>
      </c>
      <c r="T7468" t="str">
        <f>IF(Table1[[#This Row],[Units Sold]]&gt; 700,"High Units","low Units")</f>
        <v>low Units</v>
      </c>
      <c r="U7468">
        <f>SUM(Table1[[#This Row],[Operating Profit]])/SUM(Table1[Operating Profit])*100</f>
        <v>7.0182279608478149E-4</v>
      </c>
      <c r="V7468">
        <f>SUM(Table1[[#This Row],[Price per Unit]]*Table1[[#This Row],[Units Sold]])</f>
        <v>4662</v>
      </c>
      <c r="W7468">
        <f>SUM(Table1[[#This Row],[Total Sales]]-Table1[[#This Row],[Operating Profit]])</f>
        <v>2331</v>
      </c>
      <c r="X7468">
        <f>SUM(Table1[[#This Row],[Total Sales]]-Table1[[#This Row],[Cost]])</f>
        <v>2331</v>
      </c>
      <c r="Y7468">
        <f>SUM(Table1[[#This Row],[profit/loss]])/SUM(Table1[profit/loss])</f>
        <v>7.0182279608478145E-6</v>
      </c>
    </row>
    <row r="7469" spans="1:25" x14ac:dyDescent="0.3">
      <c r="A7469" t="s">
        <v>13</v>
      </c>
      <c r="B7469" t="s">
        <v>82</v>
      </c>
      <c r="C7469">
        <v>1185732</v>
      </c>
      <c r="D7469" s="9">
        <v>44504</v>
      </c>
      <c r="E7469" s="8" t="str">
        <f>TEXT(Table1[[#This Row],[Invoice Date]],"dd-mm-yyyy")</f>
        <v>04-11-2021</v>
      </c>
      <c r="F7469" s="1" t="str">
        <f t="shared" si="464"/>
        <v>November</v>
      </c>
      <c r="G7469" s="1" t="str">
        <f t="shared" si="465"/>
        <v>2021</v>
      </c>
      <c r="H7469" s="1" t="str">
        <f t="shared" si="466"/>
        <v>Thursday</v>
      </c>
      <c r="I7469" s="1" t="str">
        <f t="shared" si="467"/>
        <v>04</v>
      </c>
      <c r="J7469" t="s">
        <v>14</v>
      </c>
      <c r="K7469" t="s">
        <v>124</v>
      </c>
      <c r="L7469" t="s">
        <v>125</v>
      </c>
      <c r="M7469" t="s">
        <v>16</v>
      </c>
      <c r="N7469">
        <v>60</v>
      </c>
      <c r="O7469">
        <v>111</v>
      </c>
      <c r="P7469">
        <v>6660</v>
      </c>
      <c r="Q7469">
        <v>3330</v>
      </c>
      <c r="R7469">
        <v>0.5</v>
      </c>
      <c r="S7469" t="s">
        <v>82</v>
      </c>
      <c r="T7469" t="str">
        <f>IF(Table1[[#This Row],[Units Sold]]&gt; 700,"High Units","low Units")</f>
        <v>low Units</v>
      </c>
      <c r="U7469">
        <f>SUM(Table1[[#This Row],[Operating Profit]])/SUM(Table1[Operating Profit])*100</f>
        <v>1.0026039944068307E-3</v>
      </c>
      <c r="V7469">
        <f>SUM(Table1[[#This Row],[Price per Unit]]*Table1[[#This Row],[Units Sold]])</f>
        <v>6660</v>
      </c>
      <c r="W7469">
        <f>SUM(Table1[[#This Row],[Total Sales]]-Table1[[#This Row],[Operating Profit]])</f>
        <v>3330</v>
      </c>
      <c r="X7469">
        <f>SUM(Table1[[#This Row],[Total Sales]]-Table1[[#This Row],[Cost]])</f>
        <v>3330</v>
      </c>
      <c r="Y7469">
        <f>SUM(Table1[[#This Row],[profit/loss]])/SUM(Table1[profit/loss])</f>
        <v>1.0026039944068307E-5</v>
      </c>
    </row>
    <row r="7470" spans="1:25" x14ac:dyDescent="0.3">
      <c r="A7470" t="s">
        <v>13</v>
      </c>
      <c r="B7470" t="s">
        <v>82</v>
      </c>
      <c r="C7470">
        <v>1185732</v>
      </c>
      <c r="D7470" s="9">
        <v>44504</v>
      </c>
      <c r="E7470" s="8" t="str">
        <f>TEXT(Table1[[#This Row],[Invoice Date]],"dd-mm-yyyy")</f>
        <v>04-11-2021</v>
      </c>
      <c r="F7470" s="1" t="str">
        <f t="shared" si="464"/>
        <v>November</v>
      </c>
      <c r="G7470" s="1" t="str">
        <f t="shared" si="465"/>
        <v>2021</v>
      </c>
      <c r="H7470" s="1" t="str">
        <f t="shared" si="466"/>
        <v>Thursday</v>
      </c>
      <c r="I7470" s="1" t="str">
        <f t="shared" si="467"/>
        <v>04</v>
      </c>
      <c r="J7470" t="s">
        <v>14</v>
      </c>
      <c r="K7470" t="s">
        <v>124</v>
      </c>
      <c r="L7470" t="s">
        <v>125</v>
      </c>
      <c r="M7470" t="s">
        <v>18</v>
      </c>
      <c r="N7470">
        <v>51</v>
      </c>
      <c r="O7470">
        <v>84</v>
      </c>
      <c r="P7470">
        <v>4284</v>
      </c>
      <c r="Q7470">
        <v>2228</v>
      </c>
      <c r="R7470">
        <v>0.52</v>
      </c>
      <c r="S7470" t="s">
        <v>82</v>
      </c>
      <c r="T7470" t="str">
        <f>IF(Table1[[#This Row],[Units Sold]]&gt; 700,"High Units","low Units")</f>
        <v>low Units</v>
      </c>
      <c r="U7470">
        <f>SUM(Table1[[#This Row],[Operating Profit]])/SUM(Table1[Operating Profit])*100</f>
        <v>6.7081132118270825E-4</v>
      </c>
      <c r="V7470">
        <f>SUM(Table1[[#This Row],[Price per Unit]]*Table1[[#This Row],[Units Sold]])</f>
        <v>4284</v>
      </c>
      <c r="W7470">
        <f>SUM(Table1[[#This Row],[Total Sales]]-Table1[[#This Row],[Operating Profit]])</f>
        <v>2056</v>
      </c>
      <c r="X7470">
        <f>SUM(Table1[[#This Row],[Total Sales]]-Table1[[#This Row],[Cost]])</f>
        <v>2228</v>
      </c>
      <c r="Y7470">
        <f>SUM(Table1[[#This Row],[profit/loss]])/SUM(Table1[profit/loss])</f>
        <v>6.7081132118270827E-6</v>
      </c>
    </row>
    <row r="7471" spans="1:25" x14ac:dyDescent="0.3">
      <c r="A7471" t="s">
        <v>13</v>
      </c>
      <c r="B7471" t="s">
        <v>82</v>
      </c>
      <c r="C7471">
        <v>1185732</v>
      </c>
      <c r="D7471" s="9">
        <v>44504</v>
      </c>
      <c r="E7471" s="8" t="str">
        <f>TEXT(Table1[[#This Row],[Invoice Date]],"dd-mm-yyyy")</f>
        <v>04-11-2021</v>
      </c>
      <c r="F7471" s="1" t="str">
        <f t="shared" si="464"/>
        <v>November</v>
      </c>
      <c r="G7471" s="1" t="str">
        <f t="shared" si="465"/>
        <v>2021</v>
      </c>
      <c r="H7471" s="1" t="str">
        <f t="shared" si="466"/>
        <v>Thursday</v>
      </c>
      <c r="I7471" s="1" t="str">
        <f t="shared" si="467"/>
        <v>04</v>
      </c>
      <c r="J7471" t="s">
        <v>14</v>
      </c>
      <c r="K7471" t="s">
        <v>124</v>
      </c>
      <c r="L7471" t="s">
        <v>125</v>
      </c>
      <c r="M7471" t="s">
        <v>19</v>
      </c>
      <c r="N7471">
        <v>51</v>
      </c>
      <c r="O7471">
        <v>80</v>
      </c>
      <c r="P7471">
        <v>4080</v>
      </c>
      <c r="Q7471">
        <v>1836</v>
      </c>
      <c r="R7471">
        <v>0.45</v>
      </c>
      <c r="S7471" t="s">
        <v>82</v>
      </c>
      <c r="T7471" t="str">
        <f>IF(Table1[[#This Row],[Units Sold]]&gt; 700,"High Units","low Units")</f>
        <v>low Units</v>
      </c>
      <c r="U7471">
        <f>SUM(Table1[[#This Row],[Operating Profit]])/SUM(Table1[Operating Profit])*100</f>
        <v>5.5278706718646874E-4</v>
      </c>
      <c r="V7471">
        <f>SUM(Table1[[#This Row],[Price per Unit]]*Table1[[#This Row],[Units Sold]])</f>
        <v>4080</v>
      </c>
      <c r="W7471">
        <f>SUM(Table1[[#This Row],[Total Sales]]-Table1[[#This Row],[Operating Profit]])</f>
        <v>2244</v>
      </c>
      <c r="X7471">
        <f>SUM(Table1[[#This Row],[Total Sales]]-Table1[[#This Row],[Cost]])</f>
        <v>1836</v>
      </c>
      <c r="Y7471">
        <f>SUM(Table1[[#This Row],[profit/loss]])/SUM(Table1[profit/loss])</f>
        <v>5.5278706718646877E-6</v>
      </c>
    </row>
    <row r="7472" spans="1:25" x14ac:dyDescent="0.3">
      <c r="A7472" t="s">
        <v>13</v>
      </c>
      <c r="B7472" t="s">
        <v>82</v>
      </c>
      <c r="C7472">
        <v>1185732</v>
      </c>
      <c r="D7472" s="9">
        <v>44504</v>
      </c>
      <c r="E7472" s="8" t="str">
        <f>TEXT(Table1[[#This Row],[Invoice Date]],"dd-mm-yyyy")</f>
        <v>04-11-2021</v>
      </c>
      <c r="F7472" s="1" t="str">
        <f t="shared" si="464"/>
        <v>November</v>
      </c>
      <c r="G7472" s="1" t="str">
        <f t="shared" si="465"/>
        <v>2021</v>
      </c>
      <c r="H7472" s="1" t="str">
        <f t="shared" si="466"/>
        <v>Thursday</v>
      </c>
      <c r="I7472" s="1" t="str">
        <f t="shared" si="467"/>
        <v>04</v>
      </c>
      <c r="J7472" t="s">
        <v>14</v>
      </c>
      <c r="K7472" t="s">
        <v>124</v>
      </c>
      <c r="L7472" t="s">
        <v>125</v>
      </c>
      <c r="M7472" t="s">
        <v>20</v>
      </c>
      <c r="N7472">
        <v>50</v>
      </c>
      <c r="O7472">
        <v>80</v>
      </c>
      <c r="P7472">
        <v>4000</v>
      </c>
      <c r="Q7472">
        <v>1680</v>
      </c>
      <c r="R7472">
        <v>0.42</v>
      </c>
      <c r="S7472" t="s">
        <v>82</v>
      </c>
      <c r="T7472" t="str">
        <f>IF(Table1[[#This Row],[Units Sold]]&gt; 700,"High Units","low Units")</f>
        <v>low Units</v>
      </c>
      <c r="U7472">
        <f>SUM(Table1[[#This Row],[Operating Profit]])/SUM(Table1[Operating Profit])*100</f>
        <v>5.0581823141245506E-4</v>
      </c>
      <c r="V7472">
        <f>SUM(Table1[[#This Row],[Price per Unit]]*Table1[[#This Row],[Units Sold]])</f>
        <v>4000</v>
      </c>
      <c r="W7472">
        <f>SUM(Table1[[#This Row],[Total Sales]]-Table1[[#This Row],[Operating Profit]])</f>
        <v>2320</v>
      </c>
      <c r="X7472">
        <f>SUM(Table1[[#This Row],[Total Sales]]-Table1[[#This Row],[Cost]])</f>
        <v>1680</v>
      </c>
      <c r="Y7472">
        <f>SUM(Table1[[#This Row],[profit/loss]])/SUM(Table1[profit/loss])</f>
        <v>5.0581823141245504E-6</v>
      </c>
    </row>
    <row r="7473" spans="1:25" x14ac:dyDescent="0.3">
      <c r="A7473" t="s">
        <v>13</v>
      </c>
      <c r="B7473" t="s">
        <v>82</v>
      </c>
      <c r="C7473">
        <v>1185732</v>
      </c>
      <c r="D7473" s="9">
        <v>44504</v>
      </c>
      <c r="E7473" s="8" t="str">
        <f>TEXT(Table1[[#This Row],[Invoice Date]],"dd-mm-yyyy")</f>
        <v>04-11-2021</v>
      </c>
      <c r="F7473" s="1" t="str">
        <f t="shared" si="464"/>
        <v>November</v>
      </c>
      <c r="G7473" s="1" t="str">
        <f t="shared" si="465"/>
        <v>2021</v>
      </c>
      <c r="H7473" s="1" t="str">
        <f t="shared" si="466"/>
        <v>Thursday</v>
      </c>
      <c r="I7473" s="1" t="str">
        <f t="shared" si="467"/>
        <v>04</v>
      </c>
      <c r="J7473" t="s">
        <v>14</v>
      </c>
      <c r="K7473" t="s">
        <v>124</v>
      </c>
      <c r="L7473" t="s">
        <v>125</v>
      </c>
      <c r="M7473" t="s">
        <v>21</v>
      </c>
      <c r="N7473">
        <v>60</v>
      </c>
      <c r="O7473">
        <v>68</v>
      </c>
      <c r="P7473">
        <v>4080</v>
      </c>
      <c r="Q7473">
        <v>1795</v>
      </c>
      <c r="R7473">
        <v>0.44</v>
      </c>
      <c r="S7473" t="s">
        <v>82</v>
      </c>
      <c r="T7473" t="str">
        <f>IF(Table1[[#This Row],[Units Sold]]&gt; 700,"High Units","low Units")</f>
        <v>low Units</v>
      </c>
      <c r="U7473">
        <f>SUM(Table1[[#This Row],[Operating Profit]])/SUM(Table1[Operating Profit])*100</f>
        <v>5.4044269368175996E-4</v>
      </c>
      <c r="V7473">
        <f>SUM(Table1[[#This Row],[Price per Unit]]*Table1[[#This Row],[Units Sold]])</f>
        <v>4080</v>
      </c>
      <c r="W7473">
        <f>SUM(Table1[[#This Row],[Total Sales]]-Table1[[#This Row],[Operating Profit]])</f>
        <v>2285</v>
      </c>
      <c r="X7473">
        <f>SUM(Table1[[#This Row],[Total Sales]]-Table1[[#This Row],[Cost]])</f>
        <v>1795</v>
      </c>
      <c r="Y7473">
        <f>SUM(Table1[[#This Row],[profit/loss]])/SUM(Table1[profit/loss])</f>
        <v>5.4044269368176E-6</v>
      </c>
    </row>
    <row r="7474" spans="1:25" x14ac:dyDescent="0.3">
      <c r="A7474" t="s">
        <v>13</v>
      </c>
      <c r="B7474" t="s">
        <v>82</v>
      </c>
      <c r="C7474">
        <v>1185732</v>
      </c>
      <c r="D7474" s="9">
        <v>44504</v>
      </c>
      <c r="E7474" s="8" t="str">
        <f>TEXT(Table1[[#This Row],[Invoice Date]],"dd-mm-yyyy")</f>
        <v>04-11-2021</v>
      </c>
      <c r="F7474" s="1" t="str">
        <f t="shared" si="464"/>
        <v>November</v>
      </c>
      <c r="G7474" s="1" t="str">
        <f t="shared" si="465"/>
        <v>2021</v>
      </c>
      <c r="H7474" s="1" t="str">
        <f t="shared" si="466"/>
        <v>Thursday</v>
      </c>
      <c r="I7474" s="1" t="str">
        <f t="shared" si="467"/>
        <v>04</v>
      </c>
      <c r="J7474" t="s">
        <v>14</v>
      </c>
      <c r="K7474" t="s">
        <v>124</v>
      </c>
      <c r="L7474" t="s">
        <v>125</v>
      </c>
      <c r="M7474" t="s">
        <v>22</v>
      </c>
      <c r="N7474">
        <v>67</v>
      </c>
      <c r="O7474">
        <v>95</v>
      </c>
      <c r="P7474">
        <v>6365</v>
      </c>
      <c r="Q7474">
        <v>2992</v>
      </c>
      <c r="R7474">
        <v>0.47</v>
      </c>
      <c r="S7474" t="s">
        <v>82</v>
      </c>
      <c r="T7474" t="str">
        <f>IF(Table1[[#This Row],[Units Sold]]&gt; 700,"High Units","low Units")</f>
        <v>low Units</v>
      </c>
      <c r="U7474">
        <f>SUM(Table1[[#This Row],[Operating Profit]])/SUM(Table1[Operating Profit])*100</f>
        <v>9.0083818356313425E-4</v>
      </c>
      <c r="V7474">
        <f>SUM(Table1[[#This Row],[Price per Unit]]*Table1[[#This Row],[Units Sold]])</f>
        <v>6365</v>
      </c>
      <c r="W7474">
        <f>SUM(Table1[[#This Row],[Total Sales]]-Table1[[#This Row],[Operating Profit]])</f>
        <v>3373</v>
      </c>
      <c r="X7474">
        <f>SUM(Table1[[#This Row],[Total Sales]]-Table1[[#This Row],[Cost]])</f>
        <v>2992</v>
      </c>
      <c r="Y7474">
        <f>SUM(Table1[[#This Row],[profit/loss]])/SUM(Table1[profit/loss])</f>
        <v>9.0083818356313431E-6</v>
      </c>
    </row>
    <row r="7475" spans="1:25" x14ac:dyDescent="0.3">
      <c r="A7475" t="s">
        <v>13</v>
      </c>
      <c r="B7475" t="s">
        <v>82</v>
      </c>
      <c r="C7475">
        <v>1185732</v>
      </c>
      <c r="D7475" s="9">
        <v>44533</v>
      </c>
      <c r="E7475" s="8" t="str">
        <f>TEXT(Table1[[#This Row],[Invoice Date]],"dd-mm-yyyy")</f>
        <v>03-12-2021</v>
      </c>
      <c r="F7475" s="1" t="str">
        <f t="shared" si="464"/>
        <v>December</v>
      </c>
      <c r="G7475" s="1" t="str">
        <f t="shared" si="465"/>
        <v>2021</v>
      </c>
      <c r="H7475" s="1" t="str">
        <f t="shared" si="466"/>
        <v>Friday</v>
      </c>
      <c r="I7475" s="1" t="str">
        <f t="shared" si="467"/>
        <v>03</v>
      </c>
      <c r="J7475" t="s">
        <v>14</v>
      </c>
      <c r="K7475" t="s">
        <v>124</v>
      </c>
      <c r="L7475" t="s">
        <v>125</v>
      </c>
      <c r="M7475" t="s">
        <v>16</v>
      </c>
      <c r="N7475">
        <v>59</v>
      </c>
      <c r="O7475">
        <v>150</v>
      </c>
      <c r="P7475">
        <v>8850</v>
      </c>
      <c r="Q7475">
        <v>4514</v>
      </c>
      <c r="R7475">
        <v>0.51</v>
      </c>
      <c r="S7475" t="s">
        <v>82</v>
      </c>
      <c r="T7475" t="str">
        <f>IF(Table1[[#This Row],[Units Sold]]&gt; 700,"High Units","low Units")</f>
        <v>low Units</v>
      </c>
      <c r="U7475">
        <f>SUM(Table1[[#This Row],[Operating Profit]])/SUM(Table1[Operating Profit])*100</f>
        <v>1.3590854146403703E-3</v>
      </c>
      <c r="V7475">
        <f>SUM(Table1[[#This Row],[Price per Unit]]*Table1[[#This Row],[Units Sold]])</f>
        <v>8850</v>
      </c>
      <c r="W7475">
        <f>SUM(Table1[[#This Row],[Total Sales]]-Table1[[#This Row],[Operating Profit]])</f>
        <v>4336</v>
      </c>
      <c r="X7475">
        <f>SUM(Table1[[#This Row],[Total Sales]]-Table1[[#This Row],[Cost]])</f>
        <v>4514</v>
      </c>
      <c r="Y7475">
        <f>SUM(Table1[[#This Row],[profit/loss]])/SUM(Table1[profit/loss])</f>
        <v>1.3590854146403704E-5</v>
      </c>
    </row>
    <row r="7476" spans="1:25" x14ac:dyDescent="0.3">
      <c r="A7476" t="s">
        <v>13</v>
      </c>
      <c r="B7476" t="s">
        <v>82</v>
      </c>
      <c r="C7476">
        <v>1185732</v>
      </c>
      <c r="D7476" s="9">
        <v>44533</v>
      </c>
      <c r="E7476" s="8" t="str">
        <f>TEXT(Table1[[#This Row],[Invoice Date]],"dd-mm-yyyy")</f>
        <v>03-12-2021</v>
      </c>
      <c r="F7476" s="1" t="str">
        <f t="shared" si="464"/>
        <v>December</v>
      </c>
      <c r="G7476" s="1" t="str">
        <f t="shared" si="465"/>
        <v>2021</v>
      </c>
      <c r="H7476" s="1" t="str">
        <f t="shared" si="466"/>
        <v>Friday</v>
      </c>
      <c r="I7476" s="1" t="str">
        <f t="shared" si="467"/>
        <v>03</v>
      </c>
      <c r="J7476" t="s">
        <v>14</v>
      </c>
      <c r="K7476" t="s">
        <v>124</v>
      </c>
      <c r="L7476" t="s">
        <v>125</v>
      </c>
      <c r="M7476" t="s">
        <v>18</v>
      </c>
      <c r="N7476">
        <v>51</v>
      </c>
      <c r="O7476">
        <v>101</v>
      </c>
      <c r="P7476">
        <v>5151</v>
      </c>
      <c r="Q7476">
        <v>2627</v>
      </c>
      <c r="R7476">
        <v>0.51</v>
      </c>
      <c r="S7476" t="s">
        <v>82</v>
      </c>
      <c r="T7476" t="str">
        <f>IF(Table1[[#This Row],[Units Sold]]&gt; 700,"High Units","low Units")</f>
        <v>low Units</v>
      </c>
      <c r="U7476">
        <f>SUM(Table1[[#This Row],[Operating Profit]])/SUM(Table1[Operating Profit])*100</f>
        <v>7.9094315114316635E-4</v>
      </c>
      <c r="V7476">
        <f>SUM(Table1[[#This Row],[Price per Unit]]*Table1[[#This Row],[Units Sold]])</f>
        <v>5151</v>
      </c>
      <c r="W7476">
        <f>SUM(Table1[[#This Row],[Total Sales]]-Table1[[#This Row],[Operating Profit]])</f>
        <v>2524</v>
      </c>
      <c r="X7476">
        <f>SUM(Table1[[#This Row],[Total Sales]]-Table1[[#This Row],[Cost]])</f>
        <v>2627</v>
      </c>
      <c r="Y7476">
        <f>SUM(Table1[[#This Row],[profit/loss]])/SUM(Table1[profit/loss])</f>
        <v>7.9094315114316638E-6</v>
      </c>
    </row>
    <row r="7477" spans="1:25" x14ac:dyDescent="0.3">
      <c r="A7477" t="s">
        <v>13</v>
      </c>
      <c r="B7477" t="s">
        <v>82</v>
      </c>
      <c r="C7477">
        <v>1185732</v>
      </c>
      <c r="D7477" s="9">
        <v>44533</v>
      </c>
      <c r="E7477" s="8" t="str">
        <f>TEXT(Table1[[#This Row],[Invoice Date]],"dd-mm-yyyy")</f>
        <v>03-12-2021</v>
      </c>
      <c r="F7477" s="1" t="str">
        <f t="shared" si="464"/>
        <v>December</v>
      </c>
      <c r="G7477" s="1" t="str">
        <f t="shared" si="465"/>
        <v>2021</v>
      </c>
      <c r="H7477" s="1" t="str">
        <f t="shared" si="466"/>
        <v>Friday</v>
      </c>
      <c r="I7477" s="1" t="str">
        <f t="shared" si="467"/>
        <v>03</v>
      </c>
      <c r="J7477" t="s">
        <v>14</v>
      </c>
      <c r="K7477" t="s">
        <v>124</v>
      </c>
      <c r="L7477" t="s">
        <v>125</v>
      </c>
      <c r="M7477" t="s">
        <v>19</v>
      </c>
      <c r="N7477">
        <v>50</v>
      </c>
      <c r="O7477">
        <v>88</v>
      </c>
      <c r="P7477">
        <v>4400</v>
      </c>
      <c r="Q7477">
        <v>1980</v>
      </c>
      <c r="R7477">
        <v>0.45</v>
      </c>
      <c r="S7477" t="s">
        <v>82</v>
      </c>
      <c r="T7477" t="str">
        <f>IF(Table1[[#This Row],[Units Sold]]&gt; 700,"High Units","low Units")</f>
        <v>low Units</v>
      </c>
      <c r="U7477">
        <f>SUM(Table1[[#This Row],[Operating Profit]])/SUM(Table1[Operating Profit])*100</f>
        <v>5.9614291559325066E-4</v>
      </c>
      <c r="V7477">
        <f>SUM(Table1[[#This Row],[Price per Unit]]*Table1[[#This Row],[Units Sold]])</f>
        <v>4400</v>
      </c>
      <c r="W7477">
        <f>SUM(Table1[[#This Row],[Total Sales]]-Table1[[#This Row],[Operating Profit]])</f>
        <v>2420</v>
      </c>
      <c r="X7477">
        <f>SUM(Table1[[#This Row],[Total Sales]]-Table1[[#This Row],[Cost]])</f>
        <v>1980</v>
      </c>
      <c r="Y7477">
        <f>SUM(Table1[[#This Row],[profit/loss]])/SUM(Table1[profit/loss])</f>
        <v>5.9614291559325064E-6</v>
      </c>
    </row>
    <row r="7478" spans="1:25" x14ac:dyDescent="0.3">
      <c r="A7478" t="s">
        <v>13</v>
      </c>
      <c r="B7478" t="s">
        <v>82</v>
      </c>
      <c r="C7478">
        <v>1185732</v>
      </c>
      <c r="D7478" s="9">
        <v>44533</v>
      </c>
      <c r="E7478" s="8" t="str">
        <f>TEXT(Table1[[#This Row],[Invoice Date]],"dd-mm-yyyy")</f>
        <v>03-12-2021</v>
      </c>
      <c r="F7478" s="1" t="str">
        <f t="shared" si="464"/>
        <v>December</v>
      </c>
      <c r="G7478" s="1" t="str">
        <f t="shared" si="465"/>
        <v>2021</v>
      </c>
      <c r="H7478" s="1" t="str">
        <f t="shared" si="466"/>
        <v>Friday</v>
      </c>
      <c r="I7478" s="1" t="str">
        <f t="shared" si="467"/>
        <v>03</v>
      </c>
      <c r="J7478" t="s">
        <v>14</v>
      </c>
      <c r="K7478" t="s">
        <v>124</v>
      </c>
      <c r="L7478" t="s">
        <v>125</v>
      </c>
      <c r="M7478" t="s">
        <v>20</v>
      </c>
      <c r="N7478">
        <v>53</v>
      </c>
      <c r="O7478">
        <v>87</v>
      </c>
      <c r="P7478">
        <v>4611</v>
      </c>
      <c r="Q7478">
        <v>1937</v>
      </c>
      <c r="R7478">
        <v>0.42</v>
      </c>
      <c r="S7478" t="s">
        <v>82</v>
      </c>
      <c r="T7478" t="str">
        <f>IF(Table1[[#This Row],[Units Sold]]&gt; 700,"High Units","low Units")</f>
        <v>low Units</v>
      </c>
      <c r="U7478">
        <f>SUM(Table1[[#This Row],[Operating Profit]])/SUM(Table1[Operating Profit])*100</f>
        <v>5.8319637752733667E-4</v>
      </c>
      <c r="V7478">
        <f>SUM(Table1[[#This Row],[Price per Unit]]*Table1[[#This Row],[Units Sold]])</f>
        <v>4611</v>
      </c>
      <c r="W7478">
        <f>SUM(Table1[[#This Row],[Total Sales]]-Table1[[#This Row],[Operating Profit]])</f>
        <v>2674</v>
      </c>
      <c r="X7478">
        <f>SUM(Table1[[#This Row],[Total Sales]]-Table1[[#This Row],[Cost]])</f>
        <v>1937</v>
      </c>
      <c r="Y7478">
        <f>SUM(Table1[[#This Row],[profit/loss]])/SUM(Table1[profit/loss])</f>
        <v>5.8319637752733661E-6</v>
      </c>
    </row>
    <row r="7479" spans="1:25" x14ac:dyDescent="0.3">
      <c r="A7479" t="s">
        <v>13</v>
      </c>
      <c r="B7479" t="s">
        <v>82</v>
      </c>
      <c r="C7479">
        <v>1185732</v>
      </c>
      <c r="D7479" s="9">
        <v>44533</v>
      </c>
      <c r="E7479" s="8" t="str">
        <f>TEXT(Table1[[#This Row],[Invoice Date]],"dd-mm-yyyy")</f>
        <v>03-12-2021</v>
      </c>
      <c r="F7479" s="1" t="str">
        <f t="shared" si="464"/>
        <v>December</v>
      </c>
      <c r="G7479" s="1" t="str">
        <f t="shared" si="465"/>
        <v>2021</v>
      </c>
      <c r="H7479" s="1" t="str">
        <f t="shared" si="466"/>
        <v>Friday</v>
      </c>
      <c r="I7479" s="1" t="str">
        <f t="shared" si="467"/>
        <v>03</v>
      </c>
      <c r="J7479" t="s">
        <v>14</v>
      </c>
      <c r="K7479" t="s">
        <v>124</v>
      </c>
      <c r="L7479" t="s">
        <v>125</v>
      </c>
      <c r="M7479" t="s">
        <v>21</v>
      </c>
      <c r="N7479">
        <v>60</v>
      </c>
      <c r="O7479">
        <v>78</v>
      </c>
      <c r="P7479">
        <v>4680</v>
      </c>
      <c r="Q7479">
        <v>2106</v>
      </c>
      <c r="R7479">
        <v>0.45</v>
      </c>
      <c r="S7479" t="s">
        <v>82</v>
      </c>
      <c r="T7479" t="str">
        <f>IF(Table1[[#This Row],[Units Sold]]&gt; 700,"High Units","low Units")</f>
        <v>low Units</v>
      </c>
      <c r="U7479">
        <f>SUM(Table1[[#This Row],[Operating Profit]])/SUM(Table1[Operating Profit])*100</f>
        <v>6.3407928294918476E-4</v>
      </c>
      <c r="V7479">
        <f>SUM(Table1[[#This Row],[Price per Unit]]*Table1[[#This Row],[Units Sold]])</f>
        <v>4680</v>
      </c>
      <c r="W7479">
        <f>SUM(Table1[[#This Row],[Total Sales]]-Table1[[#This Row],[Operating Profit]])</f>
        <v>2574</v>
      </c>
      <c r="X7479">
        <f>SUM(Table1[[#This Row],[Total Sales]]-Table1[[#This Row],[Cost]])</f>
        <v>2106</v>
      </c>
      <c r="Y7479">
        <f>SUM(Table1[[#This Row],[profit/loss]])/SUM(Table1[profit/loss])</f>
        <v>6.340792829491848E-6</v>
      </c>
    </row>
    <row r="7480" spans="1:25" x14ac:dyDescent="0.3">
      <c r="A7480" t="s">
        <v>13</v>
      </c>
      <c r="B7480" t="s">
        <v>82</v>
      </c>
      <c r="C7480">
        <v>1185732</v>
      </c>
      <c r="D7480" s="9">
        <v>44533</v>
      </c>
      <c r="E7480" s="8" t="str">
        <f>TEXT(Table1[[#This Row],[Invoice Date]],"dd-mm-yyyy")</f>
        <v>03-12-2021</v>
      </c>
      <c r="F7480" s="1" t="str">
        <f t="shared" si="464"/>
        <v>December</v>
      </c>
      <c r="G7480" s="1" t="str">
        <f t="shared" si="465"/>
        <v>2021</v>
      </c>
      <c r="H7480" s="1" t="str">
        <f t="shared" si="466"/>
        <v>Friday</v>
      </c>
      <c r="I7480" s="1" t="str">
        <f t="shared" si="467"/>
        <v>03</v>
      </c>
      <c r="J7480" t="s">
        <v>14</v>
      </c>
      <c r="K7480" t="s">
        <v>124</v>
      </c>
      <c r="L7480" t="s">
        <v>125</v>
      </c>
      <c r="M7480" t="s">
        <v>22</v>
      </c>
      <c r="N7480">
        <v>67</v>
      </c>
      <c r="O7480">
        <v>112</v>
      </c>
      <c r="P7480">
        <v>7504</v>
      </c>
      <c r="Q7480">
        <v>3452</v>
      </c>
      <c r="R7480">
        <v>0.46</v>
      </c>
      <c r="S7480" t="s">
        <v>82</v>
      </c>
      <c r="T7480" t="str">
        <f>IF(Table1[[#This Row],[Units Sold]]&gt; 700,"High Units","low Units")</f>
        <v>low Units</v>
      </c>
      <c r="U7480">
        <f>SUM(Table1[[#This Row],[Operating Profit]])/SUM(Table1[Operating Profit])*100</f>
        <v>1.039336032640354E-3</v>
      </c>
      <c r="V7480">
        <f>SUM(Table1[[#This Row],[Price per Unit]]*Table1[[#This Row],[Units Sold]])</f>
        <v>7504</v>
      </c>
      <c r="W7480">
        <f>SUM(Table1[[#This Row],[Total Sales]]-Table1[[#This Row],[Operating Profit]])</f>
        <v>4052</v>
      </c>
      <c r="X7480">
        <f>SUM(Table1[[#This Row],[Total Sales]]-Table1[[#This Row],[Cost]])</f>
        <v>3452</v>
      </c>
      <c r="Y7480">
        <f>SUM(Table1[[#This Row],[profit/loss]])/SUM(Table1[profit/loss])</f>
        <v>1.0393360326403541E-5</v>
      </c>
    </row>
    <row r="7481" spans="1:25" x14ac:dyDescent="0.3">
      <c r="A7481" t="s">
        <v>13</v>
      </c>
      <c r="B7481" t="s">
        <v>82</v>
      </c>
      <c r="C7481">
        <v>1185732</v>
      </c>
      <c r="D7481" s="9">
        <v>44206</v>
      </c>
      <c r="E7481" s="8" t="str">
        <f>TEXT(Table1[[#This Row],[Invoice Date]],"dd-mm-yyyy")</f>
        <v>10-01-2021</v>
      </c>
      <c r="F7481" s="1" t="str">
        <f t="shared" si="464"/>
        <v>January</v>
      </c>
      <c r="G7481" s="1" t="str">
        <f t="shared" si="465"/>
        <v>2021</v>
      </c>
      <c r="H7481" s="1" t="str">
        <f t="shared" si="466"/>
        <v>Sunday</v>
      </c>
      <c r="I7481" s="1" t="str">
        <f t="shared" si="467"/>
        <v>10</v>
      </c>
      <c r="J7481" t="s">
        <v>14</v>
      </c>
      <c r="K7481" t="s">
        <v>124</v>
      </c>
      <c r="L7481" t="s">
        <v>125</v>
      </c>
      <c r="M7481" t="s">
        <v>16</v>
      </c>
      <c r="N7481">
        <v>34</v>
      </c>
      <c r="O7481">
        <v>115</v>
      </c>
      <c r="P7481">
        <v>3910</v>
      </c>
      <c r="Q7481">
        <v>1799</v>
      </c>
      <c r="R7481">
        <v>0.46</v>
      </c>
      <c r="S7481" t="s">
        <v>82</v>
      </c>
      <c r="T7481" t="str">
        <f>IF(Table1[[#This Row],[Units Sold]]&gt; 700,"High Units","low Units")</f>
        <v>low Units</v>
      </c>
      <c r="U7481">
        <f>SUM(Table1[[#This Row],[Operating Profit]])/SUM(Table1[Operating Profit])*100</f>
        <v>5.4164702280417069E-4</v>
      </c>
      <c r="V7481">
        <f>SUM(Table1[[#This Row],[Price per Unit]]*Table1[[#This Row],[Units Sold]])</f>
        <v>3910</v>
      </c>
      <c r="W7481">
        <f>SUM(Table1[[#This Row],[Total Sales]]-Table1[[#This Row],[Operating Profit]])</f>
        <v>2111</v>
      </c>
      <c r="X7481">
        <f>SUM(Table1[[#This Row],[Total Sales]]-Table1[[#This Row],[Cost]])</f>
        <v>1799</v>
      </c>
      <c r="Y7481">
        <f>SUM(Table1[[#This Row],[profit/loss]])/SUM(Table1[profit/loss])</f>
        <v>5.4164702280417068E-6</v>
      </c>
    </row>
    <row r="7482" spans="1:25" x14ac:dyDescent="0.3">
      <c r="A7482" t="s">
        <v>13</v>
      </c>
      <c r="B7482" t="s">
        <v>82</v>
      </c>
      <c r="C7482">
        <v>1185732</v>
      </c>
      <c r="D7482" s="9">
        <v>44206</v>
      </c>
      <c r="E7482" s="8" t="str">
        <f>TEXT(Table1[[#This Row],[Invoice Date]],"dd-mm-yyyy")</f>
        <v>10-01-2021</v>
      </c>
      <c r="F7482" s="1" t="str">
        <f t="shared" si="464"/>
        <v>January</v>
      </c>
      <c r="G7482" s="1" t="str">
        <f t="shared" si="465"/>
        <v>2021</v>
      </c>
      <c r="H7482" s="1" t="str">
        <f t="shared" si="466"/>
        <v>Sunday</v>
      </c>
      <c r="I7482" s="1" t="str">
        <f t="shared" si="467"/>
        <v>10</v>
      </c>
      <c r="J7482" t="s">
        <v>14</v>
      </c>
      <c r="K7482" t="s">
        <v>124</v>
      </c>
      <c r="L7482" t="s">
        <v>125</v>
      </c>
      <c r="M7482" t="s">
        <v>18</v>
      </c>
      <c r="N7482">
        <v>34</v>
      </c>
      <c r="O7482">
        <v>63</v>
      </c>
      <c r="P7482">
        <v>2142</v>
      </c>
      <c r="Q7482">
        <v>964</v>
      </c>
      <c r="R7482">
        <v>0.45</v>
      </c>
      <c r="S7482" t="s">
        <v>82</v>
      </c>
      <c r="T7482" t="str">
        <f>IF(Table1[[#This Row],[Units Sold]]&gt; 700,"High Units","low Units")</f>
        <v>low Units</v>
      </c>
      <c r="U7482">
        <f>SUM(Table1[[#This Row],[Operating Profit]])/SUM(Table1[Operating Profit])*100</f>
        <v>2.9024331850095638E-4</v>
      </c>
      <c r="V7482">
        <f>SUM(Table1[[#This Row],[Price per Unit]]*Table1[[#This Row],[Units Sold]])</f>
        <v>2142</v>
      </c>
      <c r="W7482">
        <f>SUM(Table1[[#This Row],[Total Sales]]-Table1[[#This Row],[Operating Profit]])</f>
        <v>1178</v>
      </c>
      <c r="X7482">
        <f>SUM(Table1[[#This Row],[Total Sales]]-Table1[[#This Row],[Cost]])</f>
        <v>964</v>
      </c>
      <c r="Y7482">
        <f>SUM(Table1[[#This Row],[profit/loss]])/SUM(Table1[profit/loss])</f>
        <v>2.9024331850095638E-6</v>
      </c>
    </row>
    <row r="7483" spans="1:25" x14ac:dyDescent="0.3">
      <c r="A7483" t="s">
        <v>13</v>
      </c>
      <c r="B7483" t="s">
        <v>82</v>
      </c>
      <c r="C7483">
        <v>1185732</v>
      </c>
      <c r="D7483" s="9">
        <v>44206</v>
      </c>
      <c r="E7483" s="8" t="str">
        <f>TEXT(Table1[[#This Row],[Invoice Date]],"dd-mm-yyyy")</f>
        <v>10-01-2021</v>
      </c>
      <c r="F7483" s="1" t="str">
        <f t="shared" si="464"/>
        <v>January</v>
      </c>
      <c r="G7483" s="1" t="str">
        <f t="shared" si="465"/>
        <v>2021</v>
      </c>
      <c r="H7483" s="1" t="str">
        <f t="shared" si="466"/>
        <v>Sunday</v>
      </c>
      <c r="I7483" s="1" t="str">
        <f t="shared" si="467"/>
        <v>10</v>
      </c>
      <c r="J7483" t="s">
        <v>14</v>
      </c>
      <c r="K7483" t="s">
        <v>124</v>
      </c>
      <c r="L7483" t="s">
        <v>125</v>
      </c>
      <c r="M7483" t="s">
        <v>19</v>
      </c>
      <c r="N7483">
        <v>24</v>
      </c>
      <c r="O7483">
        <v>63</v>
      </c>
      <c r="P7483">
        <v>1512</v>
      </c>
      <c r="Q7483">
        <v>832</v>
      </c>
      <c r="R7483">
        <v>0.55000000000000004</v>
      </c>
      <c r="S7483" t="s">
        <v>82</v>
      </c>
      <c r="T7483" t="str">
        <f>IF(Table1[[#This Row],[Units Sold]]&gt; 700,"High Units","low Units")</f>
        <v>low Units</v>
      </c>
      <c r="U7483">
        <f>SUM(Table1[[#This Row],[Operating Profit]])/SUM(Table1[Operating Profit])*100</f>
        <v>2.5050045746140634E-4</v>
      </c>
      <c r="V7483">
        <f>SUM(Table1[[#This Row],[Price per Unit]]*Table1[[#This Row],[Units Sold]])</f>
        <v>1512</v>
      </c>
      <c r="W7483">
        <f>SUM(Table1[[#This Row],[Total Sales]]-Table1[[#This Row],[Operating Profit]])</f>
        <v>680</v>
      </c>
      <c r="X7483">
        <f>SUM(Table1[[#This Row],[Total Sales]]-Table1[[#This Row],[Cost]])</f>
        <v>832</v>
      </c>
      <c r="Y7483">
        <f>SUM(Table1[[#This Row],[profit/loss]])/SUM(Table1[profit/loss])</f>
        <v>2.5050045746140633E-6</v>
      </c>
    </row>
    <row r="7484" spans="1:25" x14ac:dyDescent="0.3">
      <c r="A7484" t="s">
        <v>13</v>
      </c>
      <c r="B7484" t="s">
        <v>82</v>
      </c>
      <c r="C7484">
        <v>1185732</v>
      </c>
      <c r="D7484" s="9">
        <v>44206</v>
      </c>
      <c r="E7484" s="8" t="str">
        <f>TEXT(Table1[[#This Row],[Invoice Date]],"dd-mm-yyyy")</f>
        <v>10-01-2021</v>
      </c>
      <c r="F7484" s="1" t="str">
        <f t="shared" si="464"/>
        <v>January</v>
      </c>
      <c r="G7484" s="1" t="str">
        <f t="shared" si="465"/>
        <v>2021</v>
      </c>
      <c r="H7484" s="1" t="str">
        <f t="shared" si="466"/>
        <v>Sunday</v>
      </c>
      <c r="I7484" s="1" t="str">
        <f t="shared" si="467"/>
        <v>10</v>
      </c>
      <c r="J7484" t="s">
        <v>14</v>
      </c>
      <c r="K7484" t="s">
        <v>124</v>
      </c>
      <c r="L7484" t="s">
        <v>125</v>
      </c>
      <c r="M7484" t="s">
        <v>20</v>
      </c>
      <c r="N7484">
        <v>29</v>
      </c>
      <c r="O7484">
        <v>20</v>
      </c>
      <c r="P7484">
        <v>580</v>
      </c>
      <c r="Q7484">
        <v>307</v>
      </c>
      <c r="R7484">
        <v>0.53</v>
      </c>
      <c r="S7484" t="s">
        <v>82</v>
      </c>
      <c r="T7484" t="str">
        <f>IF(Table1[[#This Row],[Units Sold]]&gt; 700,"High Units","low Units")</f>
        <v>low Units</v>
      </c>
      <c r="U7484">
        <f>SUM(Table1[[#This Row],[Operating Profit]])/SUM(Table1[Operating Profit])*100</f>
        <v>9.2432260145014117E-5</v>
      </c>
      <c r="V7484">
        <f>SUM(Table1[[#This Row],[Price per Unit]]*Table1[[#This Row],[Units Sold]])</f>
        <v>580</v>
      </c>
      <c r="W7484">
        <f>SUM(Table1[[#This Row],[Total Sales]]-Table1[[#This Row],[Operating Profit]])</f>
        <v>273</v>
      </c>
      <c r="X7484">
        <f>SUM(Table1[[#This Row],[Total Sales]]-Table1[[#This Row],[Cost]])</f>
        <v>307</v>
      </c>
      <c r="Y7484">
        <f>SUM(Table1[[#This Row],[profit/loss]])/SUM(Table1[profit/loss])</f>
        <v>9.2432260145014117E-7</v>
      </c>
    </row>
    <row r="7485" spans="1:25" x14ac:dyDescent="0.3">
      <c r="A7485" t="s">
        <v>13</v>
      </c>
      <c r="B7485" t="s">
        <v>82</v>
      </c>
      <c r="C7485">
        <v>1185732</v>
      </c>
      <c r="D7485" s="9">
        <v>44206</v>
      </c>
      <c r="E7485" s="8" t="str">
        <f>TEXT(Table1[[#This Row],[Invoice Date]],"dd-mm-yyyy")</f>
        <v>10-01-2021</v>
      </c>
      <c r="F7485" s="1" t="str">
        <f t="shared" si="464"/>
        <v>January</v>
      </c>
      <c r="G7485" s="1" t="str">
        <f t="shared" si="465"/>
        <v>2021</v>
      </c>
      <c r="H7485" s="1" t="str">
        <f t="shared" si="466"/>
        <v>Sunday</v>
      </c>
      <c r="I7485" s="1" t="str">
        <f t="shared" si="467"/>
        <v>10</v>
      </c>
      <c r="J7485" t="s">
        <v>14</v>
      </c>
      <c r="K7485" t="s">
        <v>124</v>
      </c>
      <c r="L7485" t="s">
        <v>125</v>
      </c>
      <c r="M7485" t="s">
        <v>21</v>
      </c>
      <c r="N7485">
        <v>44</v>
      </c>
      <c r="O7485">
        <v>33</v>
      </c>
      <c r="P7485">
        <v>1452</v>
      </c>
      <c r="Q7485">
        <v>581</v>
      </c>
      <c r="R7485">
        <v>0.4</v>
      </c>
      <c r="S7485" t="s">
        <v>82</v>
      </c>
      <c r="T7485" t="str">
        <f>IF(Table1[[#This Row],[Units Sold]]&gt; 700,"High Units","low Units")</f>
        <v>low Units</v>
      </c>
      <c r="U7485">
        <f>SUM(Table1[[#This Row],[Operating Profit]])/SUM(Table1[Operating Profit])*100</f>
        <v>1.7492880503014072E-4</v>
      </c>
      <c r="V7485">
        <f>SUM(Table1[[#This Row],[Price per Unit]]*Table1[[#This Row],[Units Sold]])</f>
        <v>1452</v>
      </c>
      <c r="W7485">
        <f>SUM(Table1[[#This Row],[Total Sales]]-Table1[[#This Row],[Operating Profit]])</f>
        <v>871</v>
      </c>
      <c r="X7485">
        <f>SUM(Table1[[#This Row],[Total Sales]]-Table1[[#This Row],[Cost]])</f>
        <v>581</v>
      </c>
      <c r="Y7485">
        <f>SUM(Table1[[#This Row],[profit/loss]])/SUM(Table1[profit/loss])</f>
        <v>1.7492880503014071E-6</v>
      </c>
    </row>
    <row r="7486" spans="1:25" x14ac:dyDescent="0.3">
      <c r="A7486" t="s">
        <v>13</v>
      </c>
      <c r="B7486" t="s">
        <v>82</v>
      </c>
      <c r="C7486">
        <v>1185732</v>
      </c>
      <c r="D7486" s="9">
        <v>44206</v>
      </c>
      <c r="E7486" s="8" t="str">
        <f>TEXT(Table1[[#This Row],[Invoice Date]],"dd-mm-yyyy")</f>
        <v>10-01-2021</v>
      </c>
      <c r="F7486" s="1" t="str">
        <f t="shared" si="464"/>
        <v>January</v>
      </c>
      <c r="G7486" s="1" t="str">
        <f t="shared" si="465"/>
        <v>2021</v>
      </c>
      <c r="H7486" s="1" t="str">
        <f t="shared" si="466"/>
        <v>Sunday</v>
      </c>
      <c r="I7486" s="1" t="str">
        <f t="shared" si="467"/>
        <v>10</v>
      </c>
      <c r="J7486" t="s">
        <v>14</v>
      </c>
      <c r="K7486" t="s">
        <v>124</v>
      </c>
      <c r="L7486" t="s">
        <v>125</v>
      </c>
      <c r="M7486" t="s">
        <v>22</v>
      </c>
      <c r="N7486">
        <v>33</v>
      </c>
      <c r="O7486">
        <v>63</v>
      </c>
      <c r="P7486">
        <v>2079</v>
      </c>
      <c r="Q7486">
        <v>1123</v>
      </c>
      <c r="R7486">
        <v>0.54</v>
      </c>
      <c r="S7486" t="s">
        <v>82</v>
      </c>
      <c r="T7486" t="str">
        <f>IF(Table1[[#This Row],[Units Sold]]&gt; 700,"High Units","low Units")</f>
        <v>low Units</v>
      </c>
      <c r="U7486">
        <f>SUM(Table1[[#This Row],[Operating Profit]])/SUM(Table1[Operating Profit])*100</f>
        <v>3.3811540111677797E-4</v>
      </c>
      <c r="V7486">
        <f>SUM(Table1[[#This Row],[Price per Unit]]*Table1[[#This Row],[Units Sold]])</f>
        <v>2079</v>
      </c>
      <c r="W7486">
        <f>SUM(Table1[[#This Row],[Total Sales]]-Table1[[#This Row],[Operating Profit]])</f>
        <v>956</v>
      </c>
      <c r="X7486">
        <f>SUM(Table1[[#This Row],[Total Sales]]-Table1[[#This Row],[Cost]])</f>
        <v>1123</v>
      </c>
      <c r="Y7486">
        <f>SUM(Table1[[#This Row],[profit/loss]])/SUM(Table1[profit/loss])</f>
        <v>3.3811540111677799E-6</v>
      </c>
    </row>
    <row r="7487" spans="1:25" x14ac:dyDescent="0.3">
      <c r="A7487" t="s">
        <v>13</v>
      </c>
      <c r="B7487" t="s">
        <v>82</v>
      </c>
      <c r="C7487">
        <v>1185732</v>
      </c>
      <c r="D7487" s="9">
        <v>44235</v>
      </c>
      <c r="E7487" s="8" t="str">
        <f>TEXT(Table1[[#This Row],[Invoice Date]],"dd-mm-yyyy")</f>
        <v>08-02-2021</v>
      </c>
      <c r="F7487" s="1" t="str">
        <f t="shared" si="464"/>
        <v>February</v>
      </c>
      <c r="G7487" s="1" t="str">
        <f t="shared" si="465"/>
        <v>2021</v>
      </c>
      <c r="H7487" s="1" t="str">
        <f t="shared" si="466"/>
        <v>Monday</v>
      </c>
      <c r="I7487" s="1" t="str">
        <f t="shared" si="467"/>
        <v>08</v>
      </c>
      <c r="J7487" t="s">
        <v>14</v>
      </c>
      <c r="K7487" t="s">
        <v>124</v>
      </c>
      <c r="L7487" t="s">
        <v>125</v>
      </c>
      <c r="M7487" t="s">
        <v>16</v>
      </c>
      <c r="N7487">
        <v>34</v>
      </c>
      <c r="O7487">
        <v>119</v>
      </c>
      <c r="P7487">
        <v>4046</v>
      </c>
      <c r="Q7487">
        <v>1983</v>
      </c>
      <c r="R7487">
        <v>0.49</v>
      </c>
      <c r="S7487" t="s">
        <v>82</v>
      </c>
      <c r="T7487" t="str">
        <f>IF(Table1[[#This Row],[Units Sold]]&gt; 700,"High Units","low Units")</f>
        <v>low Units</v>
      </c>
      <c r="U7487">
        <f>SUM(Table1[[#This Row],[Operating Profit]])/SUM(Table1[Operating Profit])*100</f>
        <v>5.9704616243505852E-4</v>
      </c>
      <c r="V7487">
        <f>SUM(Table1[[#This Row],[Price per Unit]]*Table1[[#This Row],[Units Sold]])</f>
        <v>4046</v>
      </c>
      <c r="W7487">
        <f>SUM(Table1[[#This Row],[Total Sales]]-Table1[[#This Row],[Operating Profit]])</f>
        <v>2063</v>
      </c>
      <c r="X7487">
        <f>SUM(Table1[[#This Row],[Total Sales]]-Table1[[#This Row],[Cost]])</f>
        <v>1983</v>
      </c>
      <c r="Y7487">
        <f>SUM(Table1[[#This Row],[profit/loss]])/SUM(Table1[profit/loss])</f>
        <v>5.9704616243505856E-6</v>
      </c>
    </row>
    <row r="7488" spans="1:25" x14ac:dyDescent="0.3">
      <c r="A7488" t="s">
        <v>13</v>
      </c>
      <c r="B7488" t="s">
        <v>82</v>
      </c>
      <c r="C7488">
        <v>1185732</v>
      </c>
      <c r="D7488" s="9">
        <v>44235</v>
      </c>
      <c r="E7488" s="8" t="str">
        <f>TEXT(Table1[[#This Row],[Invoice Date]],"dd-mm-yyyy")</f>
        <v>08-02-2021</v>
      </c>
      <c r="F7488" s="1" t="str">
        <f t="shared" si="464"/>
        <v>February</v>
      </c>
      <c r="G7488" s="1" t="str">
        <f t="shared" si="465"/>
        <v>2021</v>
      </c>
      <c r="H7488" s="1" t="str">
        <f t="shared" si="466"/>
        <v>Monday</v>
      </c>
      <c r="I7488" s="1" t="str">
        <f t="shared" si="467"/>
        <v>08</v>
      </c>
      <c r="J7488" t="s">
        <v>14</v>
      </c>
      <c r="K7488" t="s">
        <v>124</v>
      </c>
      <c r="L7488" t="s">
        <v>125</v>
      </c>
      <c r="M7488" t="s">
        <v>18</v>
      </c>
      <c r="N7488">
        <v>34</v>
      </c>
      <c r="O7488">
        <v>36</v>
      </c>
      <c r="P7488">
        <v>1224</v>
      </c>
      <c r="Q7488">
        <v>575</v>
      </c>
      <c r="R7488">
        <v>0.47</v>
      </c>
      <c r="S7488" t="s">
        <v>82</v>
      </c>
      <c r="T7488" t="str">
        <f>IF(Table1[[#This Row],[Units Sold]]&gt; 700,"High Units","low Units")</f>
        <v>low Units</v>
      </c>
      <c r="U7488">
        <f>SUM(Table1[[#This Row],[Operating Profit]])/SUM(Table1[Operating Profit])*100</f>
        <v>1.7312231134652479E-4</v>
      </c>
      <c r="V7488">
        <f>SUM(Table1[[#This Row],[Price per Unit]]*Table1[[#This Row],[Units Sold]])</f>
        <v>1224</v>
      </c>
      <c r="W7488">
        <f>SUM(Table1[[#This Row],[Total Sales]]-Table1[[#This Row],[Operating Profit]])</f>
        <v>649</v>
      </c>
      <c r="X7488">
        <f>SUM(Table1[[#This Row],[Total Sales]]-Table1[[#This Row],[Cost]])</f>
        <v>575</v>
      </c>
      <c r="Y7488">
        <f>SUM(Table1[[#This Row],[profit/loss]])/SUM(Table1[profit/loss])</f>
        <v>1.731223113465248E-6</v>
      </c>
    </row>
    <row r="7489" spans="1:25" x14ac:dyDescent="0.3">
      <c r="A7489" t="s">
        <v>13</v>
      </c>
      <c r="B7489" t="s">
        <v>82</v>
      </c>
      <c r="C7489">
        <v>1185732</v>
      </c>
      <c r="D7489" s="9">
        <v>44235</v>
      </c>
      <c r="E7489" s="8" t="str">
        <f>TEXT(Table1[[#This Row],[Invoice Date]],"dd-mm-yyyy")</f>
        <v>08-02-2021</v>
      </c>
      <c r="F7489" s="1" t="str">
        <f t="shared" si="464"/>
        <v>February</v>
      </c>
      <c r="G7489" s="1" t="str">
        <f t="shared" si="465"/>
        <v>2021</v>
      </c>
      <c r="H7489" s="1" t="str">
        <f t="shared" si="466"/>
        <v>Monday</v>
      </c>
      <c r="I7489" s="1" t="str">
        <f t="shared" si="467"/>
        <v>08</v>
      </c>
      <c r="J7489" t="s">
        <v>14</v>
      </c>
      <c r="K7489" t="s">
        <v>124</v>
      </c>
      <c r="L7489" t="s">
        <v>125</v>
      </c>
      <c r="M7489" t="s">
        <v>19</v>
      </c>
      <c r="N7489">
        <v>24</v>
      </c>
      <c r="O7489">
        <v>49</v>
      </c>
      <c r="P7489">
        <v>1176</v>
      </c>
      <c r="Q7489">
        <v>588</v>
      </c>
      <c r="R7489">
        <v>0.5</v>
      </c>
      <c r="S7489" t="s">
        <v>82</v>
      </c>
      <c r="T7489" t="str">
        <f>IF(Table1[[#This Row],[Units Sold]]&gt; 700,"High Units","low Units")</f>
        <v>low Units</v>
      </c>
      <c r="U7489">
        <f>SUM(Table1[[#This Row],[Operating Profit]])/SUM(Table1[Operating Profit])*100</f>
        <v>1.7703638099435926E-4</v>
      </c>
      <c r="V7489">
        <f>SUM(Table1[[#This Row],[Price per Unit]]*Table1[[#This Row],[Units Sold]])</f>
        <v>1176</v>
      </c>
      <c r="W7489">
        <f>SUM(Table1[[#This Row],[Total Sales]]-Table1[[#This Row],[Operating Profit]])</f>
        <v>588</v>
      </c>
      <c r="X7489">
        <f>SUM(Table1[[#This Row],[Total Sales]]-Table1[[#This Row],[Cost]])</f>
        <v>588</v>
      </c>
      <c r="Y7489">
        <f>SUM(Table1[[#This Row],[profit/loss]])/SUM(Table1[profit/loss])</f>
        <v>1.7703638099435927E-6</v>
      </c>
    </row>
    <row r="7490" spans="1:25" x14ac:dyDescent="0.3">
      <c r="A7490" t="s">
        <v>13</v>
      </c>
      <c r="B7490" t="s">
        <v>82</v>
      </c>
      <c r="C7490">
        <v>1185732</v>
      </c>
      <c r="D7490" s="9">
        <v>44235</v>
      </c>
      <c r="E7490" s="8" t="str">
        <f>TEXT(Table1[[#This Row],[Invoice Date]],"dd-mm-yyyy")</f>
        <v>08-02-2021</v>
      </c>
      <c r="F7490" s="1" t="str">
        <f t="shared" si="464"/>
        <v>February</v>
      </c>
      <c r="G7490" s="1" t="str">
        <f t="shared" si="465"/>
        <v>2021</v>
      </c>
      <c r="H7490" s="1" t="str">
        <f t="shared" si="466"/>
        <v>Monday</v>
      </c>
      <c r="I7490" s="1" t="str">
        <f t="shared" si="467"/>
        <v>08</v>
      </c>
      <c r="J7490" t="s">
        <v>14</v>
      </c>
      <c r="K7490" t="s">
        <v>126</v>
      </c>
      <c r="L7490" t="s">
        <v>127</v>
      </c>
      <c r="M7490" t="s">
        <v>20</v>
      </c>
      <c r="N7490">
        <v>29</v>
      </c>
      <c r="O7490">
        <v>13</v>
      </c>
      <c r="P7490">
        <v>377</v>
      </c>
      <c r="Q7490">
        <v>204</v>
      </c>
      <c r="R7490">
        <v>0.54</v>
      </c>
      <c r="S7490" t="s">
        <v>82</v>
      </c>
      <c r="T7490" t="str">
        <f>IF(Table1[[#This Row],[Units Sold]]&gt; 700,"High Units","low Units")</f>
        <v>low Units</v>
      </c>
      <c r="U7490">
        <f>SUM(Table1[[#This Row],[Operating Profit]])/SUM(Table1[Operating Profit])*100</f>
        <v>6.1420785242940974E-5</v>
      </c>
      <c r="V7490">
        <f>SUM(Table1[[#This Row],[Price per Unit]]*Table1[[#This Row],[Units Sold]])</f>
        <v>377</v>
      </c>
      <c r="W7490">
        <f>SUM(Table1[[#This Row],[Total Sales]]-Table1[[#This Row],[Operating Profit]])</f>
        <v>173</v>
      </c>
      <c r="X7490">
        <f>SUM(Table1[[#This Row],[Total Sales]]-Table1[[#This Row],[Cost]])</f>
        <v>204</v>
      </c>
      <c r="Y7490">
        <f>SUM(Table1[[#This Row],[profit/loss]])/SUM(Table1[profit/loss])</f>
        <v>6.1420785242940969E-7</v>
      </c>
    </row>
    <row r="7491" spans="1:25" x14ac:dyDescent="0.3">
      <c r="A7491" t="s">
        <v>13</v>
      </c>
      <c r="B7491" t="s">
        <v>82</v>
      </c>
      <c r="C7491">
        <v>1185732</v>
      </c>
      <c r="D7491" s="9">
        <v>44235</v>
      </c>
      <c r="E7491" s="8" t="str">
        <f>TEXT(Table1[[#This Row],[Invoice Date]],"dd-mm-yyyy")</f>
        <v>08-02-2021</v>
      </c>
      <c r="F7491" s="1" t="str">
        <f t="shared" ref="F7491:F7554" si="468">TEXT(D7491,"mmmm")</f>
        <v>February</v>
      </c>
      <c r="G7491" s="1" t="str">
        <f t="shared" ref="G7491:G7554" si="469">TEXT(D7491,"YYYY")</f>
        <v>2021</v>
      </c>
      <c r="H7491" s="1" t="str">
        <f t="shared" ref="H7491:H7554" si="470">TEXT(D7491,"dddd")</f>
        <v>Monday</v>
      </c>
      <c r="I7491" s="1" t="str">
        <f t="shared" ref="I7491:I7554" si="471">TEXT(D7491,"dd")</f>
        <v>08</v>
      </c>
      <c r="J7491" t="s">
        <v>14</v>
      </c>
      <c r="K7491" t="s">
        <v>126</v>
      </c>
      <c r="L7491" t="s">
        <v>127</v>
      </c>
      <c r="M7491" t="s">
        <v>21</v>
      </c>
      <c r="N7491">
        <v>41</v>
      </c>
      <c r="O7491">
        <v>35</v>
      </c>
      <c r="P7491">
        <v>1435</v>
      </c>
      <c r="Q7491">
        <v>588</v>
      </c>
      <c r="R7491">
        <v>0.41</v>
      </c>
      <c r="S7491" t="s">
        <v>82</v>
      </c>
      <c r="T7491" t="str">
        <f>IF(Table1[[#This Row],[Units Sold]]&gt; 700,"High Units","low Units")</f>
        <v>low Units</v>
      </c>
      <c r="U7491">
        <f>SUM(Table1[[#This Row],[Operating Profit]])/SUM(Table1[Operating Profit])*100</f>
        <v>1.7703638099435926E-4</v>
      </c>
      <c r="V7491">
        <f>SUM(Table1[[#This Row],[Price per Unit]]*Table1[[#This Row],[Units Sold]])</f>
        <v>1435</v>
      </c>
      <c r="W7491">
        <f>SUM(Table1[[#This Row],[Total Sales]]-Table1[[#This Row],[Operating Profit]])</f>
        <v>847</v>
      </c>
      <c r="X7491">
        <f>SUM(Table1[[#This Row],[Total Sales]]-Table1[[#This Row],[Cost]])</f>
        <v>588</v>
      </c>
      <c r="Y7491">
        <f>SUM(Table1[[#This Row],[profit/loss]])/SUM(Table1[profit/loss])</f>
        <v>1.7703638099435927E-6</v>
      </c>
    </row>
    <row r="7492" spans="1:25" x14ac:dyDescent="0.3">
      <c r="A7492" t="s">
        <v>13</v>
      </c>
      <c r="B7492" t="s">
        <v>82</v>
      </c>
      <c r="C7492">
        <v>1185732</v>
      </c>
      <c r="D7492" s="9">
        <v>44235</v>
      </c>
      <c r="E7492" s="8" t="str">
        <f>TEXT(Table1[[#This Row],[Invoice Date]],"dd-mm-yyyy")</f>
        <v>08-02-2021</v>
      </c>
      <c r="F7492" s="1" t="str">
        <f t="shared" si="468"/>
        <v>February</v>
      </c>
      <c r="G7492" s="1" t="str">
        <f t="shared" si="469"/>
        <v>2021</v>
      </c>
      <c r="H7492" s="1" t="str">
        <f t="shared" si="470"/>
        <v>Monday</v>
      </c>
      <c r="I7492" s="1" t="str">
        <f t="shared" si="471"/>
        <v>08</v>
      </c>
      <c r="J7492" t="s">
        <v>14</v>
      </c>
      <c r="K7492" t="s">
        <v>126</v>
      </c>
      <c r="L7492" t="s">
        <v>127</v>
      </c>
      <c r="M7492" t="s">
        <v>22</v>
      </c>
      <c r="N7492">
        <v>33</v>
      </c>
      <c r="O7492">
        <v>65</v>
      </c>
      <c r="P7492">
        <v>2145</v>
      </c>
      <c r="Q7492">
        <v>1137</v>
      </c>
      <c r="R7492">
        <v>0.53</v>
      </c>
      <c r="S7492" t="s">
        <v>82</v>
      </c>
      <c r="T7492" t="str">
        <f>IF(Table1[[#This Row],[Units Sold]]&gt; 700,"High Units","low Units")</f>
        <v>low Units</v>
      </c>
      <c r="U7492">
        <f>SUM(Table1[[#This Row],[Operating Profit]])/SUM(Table1[Operating Profit])*100</f>
        <v>3.4233055304521516E-4</v>
      </c>
      <c r="V7492">
        <f>SUM(Table1[[#This Row],[Price per Unit]]*Table1[[#This Row],[Units Sold]])</f>
        <v>2145</v>
      </c>
      <c r="W7492">
        <f>SUM(Table1[[#This Row],[Total Sales]]-Table1[[#This Row],[Operating Profit]])</f>
        <v>1008</v>
      </c>
      <c r="X7492">
        <f>SUM(Table1[[#This Row],[Total Sales]]-Table1[[#This Row],[Cost]])</f>
        <v>1137</v>
      </c>
      <c r="Y7492">
        <f>SUM(Table1[[#This Row],[profit/loss]])/SUM(Table1[profit/loss])</f>
        <v>3.4233055304521515E-6</v>
      </c>
    </row>
    <row r="7493" spans="1:25" x14ac:dyDescent="0.3">
      <c r="A7493" t="s">
        <v>13</v>
      </c>
      <c r="B7493" t="s">
        <v>82</v>
      </c>
      <c r="C7493">
        <v>1185732</v>
      </c>
      <c r="D7493" s="9">
        <v>44261</v>
      </c>
      <c r="E7493" s="8" t="str">
        <f>TEXT(Table1[[#This Row],[Invoice Date]],"dd-mm-yyyy")</f>
        <v>06-03-2021</v>
      </c>
      <c r="F7493" s="1" t="str">
        <f t="shared" si="468"/>
        <v>March</v>
      </c>
      <c r="G7493" s="1" t="str">
        <f t="shared" si="469"/>
        <v>2021</v>
      </c>
      <c r="H7493" s="1" t="str">
        <f t="shared" si="470"/>
        <v>Saturday</v>
      </c>
      <c r="I7493" s="1" t="str">
        <f t="shared" si="471"/>
        <v>06</v>
      </c>
      <c r="J7493" t="s">
        <v>14</v>
      </c>
      <c r="K7493" t="s">
        <v>126</v>
      </c>
      <c r="L7493" t="s">
        <v>127</v>
      </c>
      <c r="M7493" t="s">
        <v>16</v>
      </c>
      <c r="N7493">
        <v>34</v>
      </c>
      <c r="O7493">
        <v>111</v>
      </c>
      <c r="P7493">
        <v>3774</v>
      </c>
      <c r="Q7493">
        <v>1887</v>
      </c>
      <c r="R7493">
        <v>0.5</v>
      </c>
      <c r="S7493" t="s">
        <v>82</v>
      </c>
      <c r="T7493" t="str">
        <f>IF(Table1[[#This Row],[Units Sold]]&gt; 700,"High Units","low Units")</f>
        <v>low Units</v>
      </c>
      <c r="U7493">
        <f>SUM(Table1[[#This Row],[Operating Profit]])/SUM(Table1[Operating Profit])*100</f>
        <v>5.6814226349720398E-4</v>
      </c>
      <c r="V7493">
        <f>SUM(Table1[[#This Row],[Price per Unit]]*Table1[[#This Row],[Units Sold]])</f>
        <v>3774</v>
      </c>
      <c r="W7493">
        <f>SUM(Table1[[#This Row],[Total Sales]]-Table1[[#This Row],[Operating Profit]])</f>
        <v>1887</v>
      </c>
      <c r="X7493">
        <f>SUM(Table1[[#This Row],[Total Sales]]-Table1[[#This Row],[Cost]])</f>
        <v>1887</v>
      </c>
      <c r="Y7493">
        <f>SUM(Table1[[#This Row],[profit/loss]])/SUM(Table1[profit/loss])</f>
        <v>5.6814226349720399E-6</v>
      </c>
    </row>
    <row r="7494" spans="1:25" x14ac:dyDescent="0.3">
      <c r="A7494" t="s">
        <v>13</v>
      </c>
      <c r="B7494" t="s">
        <v>82</v>
      </c>
      <c r="C7494">
        <v>1185732</v>
      </c>
      <c r="D7494" s="9">
        <v>44261</v>
      </c>
      <c r="E7494" s="8" t="str">
        <f>TEXT(Table1[[#This Row],[Invoice Date]],"dd-mm-yyyy")</f>
        <v>06-03-2021</v>
      </c>
      <c r="F7494" s="1" t="str">
        <f t="shared" si="468"/>
        <v>March</v>
      </c>
      <c r="G7494" s="1" t="str">
        <f t="shared" si="469"/>
        <v>2021</v>
      </c>
      <c r="H7494" s="1" t="str">
        <f t="shared" si="470"/>
        <v>Saturday</v>
      </c>
      <c r="I7494" s="1" t="str">
        <f t="shared" si="471"/>
        <v>06</v>
      </c>
      <c r="J7494" t="s">
        <v>14</v>
      </c>
      <c r="K7494" t="s">
        <v>126</v>
      </c>
      <c r="L7494" t="s">
        <v>127</v>
      </c>
      <c r="M7494" t="s">
        <v>18</v>
      </c>
      <c r="N7494">
        <v>34</v>
      </c>
      <c r="O7494">
        <v>44</v>
      </c>
      <c r="P7494">
        <v>1496</v>
      </c>
      <c r="Q7494">
        <v>673</v>
      </c>
      <c r="R7494">
        <v>0.45</v>
      </c>
      <c r="S7494" t="s">
        <v>82</v>
      </c>
      <c r="T7494" t="str">
        <f>IF(Table1[[#This Row],[Units Sold]]&gt; 700,"High Units","low Units")</f>
        <v>low Units</v>
      </c>
      <c r="U7494">
        <f>SUM(Table1[[#This Row],[Operating Profit]])/SUM(Table1[Operating Profit])*100</f>
        <v>2.0262837484558466E-4</v>
      </c>
      <c r="V7494">
        <f>SUM(Table1[[#This Row],[Price per Unit]]*Table1[[#This Row],[Units Sold]])</f>
        <v>1496</v>
      </c>
      <c r="W7494">
        <f>SUM(Table1[[#This Row],[Total Sales]]-Table1[[#This Row],[Operating Profit]])</f>
        <v>823</v>
      </c>
      <c r="X7494">
        <f>SUM(Table1[[#This Row],[Total Sales]]-Table1[[#This Row],[Cost]])</f>
        <v>673</v>
      </c>
      <c r="Y7494">
        <f>SUM(Table1[[#This Row],[profit/loss]])/SUM(Table1[profit/loss])</f>
        <v>2.0262837484558468E-6</v>
      </c>
    </row>
    <row r="7495" spans="1:25" x14ac:dyDescent="0.3">
      <c r="A7495" t="s">
        <v>13</v>
      </c>
      <c r="B7495" t="s">
        <v>82</v>
      </c>
      <c r="C7495">
        <v>1185732</v>
      </c>
      <c r="D7495" s="9">
        <v>44261</v>
      </c>
      <c r="E7495" s="8" t="str">
        <f>TEXT(Table1[[#This Row],[Invoice Date]],"dd-mm-yyyy")</f>
        <v>06-03-2021</v>
      </c>
      <c r="F7495" s="1" t="str">
        <f t="shared" si="468"/>
        <v>March</v>
      </c>
      <c r="G7495" s="1" t="str">
        <f t="shared" si="469"/>
        <v>2021</v>
      </c>
      <c r="H7495" s="1" t="str">
        <f t="shared" si="470"/>
        <v>Saturday</v>
      </c>
      <c r="I7495" s="1" t="str">
        <f t="shared" si="471"/>
        <v>06</v>
      </c>
      <c r="J7495" t="s">
        <v>14</v>
      </c>
      <c r="K7495" t="s">
        <v>126</v>
      </c>
      <c r="L7495" t="s">
        <v>127</v>
      </c>
      <c r="M7495" t="s">
        <v>19</v>
      </c>
      <c r="N7495">
        <v>23</v>
      </c>
      <c r="O7495">
        <v>51</v>
      </c>
      <c r="P7495">
        <v>1173</v>
      </c>
      <c r="Q7495">
        <v>610</v>
      </c>
      <c r="R7495">
        <v>0.52</v>
      </c>
      <c r="S7495" t="s">
        <v>82</v>
      </c>
      <c r="T7495" t="str">
        <f>IF(Table1[[#This Row],[Units Sold]]&gt; 700,"High Units","low Units")</f>
        <v>low Units</v>
      </c>
      <c r="U7495">
        <f>SUM(Table1[[#This Row],[Operating Profit]])/SUM(Table1[Operating Profit])*100</f>
        <v>1.8366019116761761E-4</v>
      </c>
      <c r="V7495">
        <f>SUM(Table1[[#This Row],[Price per Unit]]*Table1[[#This Row],[Units Sold]])</f>
        <v>1173</v>
      </c>
      <c r="W7495">
        <f>SUM(Table1[[#This Row],[Total Sales]]-Table1[[#This Row],[Operating Profit]])</f>
        <v>563</v>
      </c>
      <c r="X7495">
        <f>SUM(Table1[[#This Row],[Total Sales]]-Table1[[#This Row],[Cost]])</f>
        <v>610</v>
      </c>
      <c r="Y7495">
        <f>SUM(Table1[[#This Row],[profit/loss]])/SUM(Table1[profit/loss])</f>
        <v>1.8366019116761762E-6</v>
      </c>
    </row>
    <row r="7496" spans="1:25" x14ac:dyDescent="0.3">
      <c r="A7496" t="s">
        <v>13</v>
      </c>
      <c r="B7496" t="s">
        <v>82</v>
      </c>
      <c r="C7496">
        <v>1185732</v>
      </c>
      <c r="D7496" s="9">
        <v>44261</v>
      </c>
      <c r="E7496" s="8" t="str">
        <f>TEXT(Table1[[#This Row],[Invoice Date]],"dd-mm-yyyy")</f>
        <v>06-03-2021</v>
      </c>
      <c r="F7496" s="1" t="str">
        <f t="shared" si="468"/>
        <v>March</v>
      </c>
      <c r="G7496" s="1" t="str">
        <f t="shared" si="469"/>
        <v>2021</v>
      </c>
      <c r="H7496" s="1" t="str">
        <f t="shared" si="470"/>
        <v>Saturday</v>
      </c>
      <c r="I7496" s="1" t="str">
        <f t="shared" si="471"/>
        <v>06</v>
      </c>
      <c r="J7496" t="s">
        <v>14</v>
      </c>
      <c r="K7496" t="s">
        <v>126</v>
      </c>
      <c r="L7496" t="s">
        <v>127</v>
      </c>
      <c r="M7496" t="s">
        <v>20</v>
      </c>
      <c r="N7496">
        <v>29</v>
      </c>
      <c r="O7496">
        <v>8</v>
      </c>
      <c r="P7496">
        <v>232</v>
      </c>
      <c r="Q7496">
        <v>116</v>
      </c>
      <c r="R7496">
        <v>0.5</v>
      </c>
      <c r="S7496" t="s">
        <v>82</v>
      </c>
      <c r="T7496" t="str">
        <f>IF(Table1[[#This Row],[Units Sold]]&gt; 700,"High Units","low Units")</f>
        <v>low Units</v>
      </c>
      <c r="U7496">
        <f>SUM(Table1[[#This Row],[Operating Profit]])/SUM(Table1[Operating Profit])*100</f>
        <v>3.4925544549907616E-5</v>
      </c>
      <c r="V7496">
        <f>SUM(Table1[[#This Row],[Price per Unit]]*Table1[[#This Row],[Units Sold]])</f>
        <v>232</v>
      </c>
      <c r="W7496">
        <f>SUM(Table1[[#This Row],[Total Sales]]-Table1[[#This Row],[Operating Profit]])</f>
        <v>116</v>
      </c>
      <c r="X7496">
        <f>SUM(Table1[[#This Row],[Total Sales]]-Table1[[#This Row],[Cost]])</f>
        <v>116</v>
      </c>
      <c r="Y7496">
        <f>SUM(Table1[[#This Row],[profit/loss]])/SUM(Table1[profit/loss])</f>
        <v>3.4925544549907614E-7</v>
      </c>
    </row>
    <row r="7497" spans="1:25" x14ac:dyDescent="0.3">
      <c r="A7497" t="s">
        <v>13</v>
      </c>
      <c r="B7497" t="s">
        <v>82</v>
      </c>
      <c r="C7497">
        <v>1185732</v>
      </c>
      <c r="D7497" s="9">
        <v>44261</v>
      </c>
      <c r="E7497" s="8" t="str">
        <f>TEXT(Table1[[#This Row],[Invoice Date]],"dd-mm-yyyy")</f>
        <v>06-03-2021</v>
      </c>
      <c r="F7497" s="1" t="str">
        <f t="shared" si="468"/>
        <v>March</v>
      </c>
      <c r="G7497" s="1" t="str">
        <f t="shared" si="469"/>
        <v>2021</v>
      </c>
      <c r="H7497" s="1" t="str">
        <f t="shared" si="470"/>
        <v>Saturday</v>
      </c>
      <c r="I7497" s="1" t="str">
        <f t="shared" si="471"/>
        <v>06</v>
      </c>
      <c r="J7497" t="s">
        <v>14</v>
      </c>
      <c r="K7497" t="s">
        <v>126</v>
      </c>
      <c r="L7497" t="s">
        <v>127</v>
      </c>
      <c r="M7497" t="s">
        <v>21</v>
      </c>
      <c r="N7497">
        <v>44</v>
      </c>
      <c r="O7497">
        <v>20</v>
      </c>
      <c r="P7497">
        <v>880</v>
      </c>
      <c r="Q7497">
        <v>396</v>
      </c>
      <c r="R7497">
        <v>0.45</v>
      </c>
      <c r="S7497" t="s">
        <v>82</v>
      </c>
      <c r="T7497" t="str">
        <f>IF(Table1[[#This Row],[Units Sold]]&gt; 700,"High Units","low Units")</f>
        <v>low Units</v>
      </c>
      <c r="U7497">
        <f>SUM(Table1[[#This Row],[Operating Profit]])/SUM(Table1[Operating Profit])*100</f>
        <v>1.1922858311865012E-4</v>
      </c>
      <c r="V7497">
        <f>SUM(Table1[[#This Row],[Price per Unit]]*Table1[[#This Row],[Units Sold]])</f>
        <v>880</v>
      </c>
      <c r="W7497">
        <f>SUM(Table1[[#This Row],[Total Sales]]-Table1[[#This Row],[Operating Profit]])</f>
        <v>484</v>
      </c>
      <c r="X7497">
        <f>SUM(Table1[[#This Row],[Total Sales]]-Table1[[#This Row],[Cost]])</f>
        <v>396</v>
      </c>
      <c r="Y7497">
        <f>SUM(Table1[[#This Row],[profit/loss]])/SUM(Table1[profit/loss])</f>
        <v>1.1922858311865012E-6</v>
      </c>
    </row>
    <row r="7498" spans="1:25" x14ac:dyDescent="0.3">
      <c r="A7498" t="s">
        <v>13</v>
      </c>
      <c r="B7498" t="s">
        <v>82</v>
      </c>
      <c r="C7498">
        <v>1185732</v>
      </c>
      <c r="D7498" s="9">
        <v>44261</v>
      </c>
      <c r="E7498" s="8" t="str">
        <f>TEXT(Table1[[#This Row],[Invoice Date]],"dd-mm-yyyy")</f>
        <v>06-03-2021</v>
      </c>
      <c r="F7498" s="1" t="str">
        <f t="shared" si="468"/>
        <v>March</v>
      </c>
      <c r="G7498" s="1" t="str">
        <f t="shared" si="469"/>
        <v>2021</v>
      </c>
      <c r="H7498" s="1" t="str">
        <f t="shared" si="470"/>
        <v>Saturday</v>
      </c>
      <c r="I7498" s="1" t="str">
        <f t="shared" si="471"/>
        <v>06</v>
      </c>
      <c r="J7498" t="s">
        <v>14</v>
      </c>
      <c r="K7498" t="s">
        <v>126</v>
      </c>
      <c r="L7498" t="s">
        <v>127</v>
      </c>
      <c r="M7498" t="s">
        <v>22</v>
      </c>
      <c r="N7498">
        <v>32</v>
      </c>
      <c r="O7498">
        <v>51</v>
      </c>
      <c r="P7498">
        <v>1632</v>
      </c>
      <c r="Q7498">
        <v>881</v>
      </c>
      <c r="R7498">
        <v>0.54</v>
      </c>
      <c r="S7498" t="s">
        <v>82</v>
      </c>
      <c r="T7498" t="str">
        <f>IF(Table1[[#This Row],[Units Sold]]&gt; 700,"High Units","low Units")</f>
        <v>low Units</v>
      </c>
      <c r="U7498">
        <f>SUM(Table1[[#This Row],[Operating Profit]])/SUM(Table1[Operating Profit])*100</f>
        <v>2.6525348921093626E-4</v>
      </c>
      <c r="V7498">
        <f>SUM(Table1[[#This Row],[Price per Unit]]*Table1[[#This Row],[Units Sold]])</f>
        <v>1632</v>
      </c>
      <c r="W7498">
        <f>SUM(Table1[[#This Row],[Total Sales]]-Table1[[#This Row],[Operating Profit]])</f>
        <v>751</v>
      </c>
      <c r="X7498">
        <f>SUM(Table1[[#This Row],[Total Sales]]-Table1[[#This Row],[Cost]])</f>
        <v>881</v>
      </c>
      <c r="Y7498">
        <f>SUM(Table1[[#This Row],[profit/loss]])/SUM(Table1[profit/loss])</f>
        <v>2.6525348921093625E-6</v>
      </c>
    </row>
    <row r="7499" spans="1:25" x14ac:dyDescent="0.3">
      <c r="A7499" t="s">
        <v>13</v>
      </c>
      <c r="B7499" t="s">
        <v>82</v>
      </c>
      <c r="C7499">
        <v>1185732</v>
      </c>
      <c r="D7499" s="9">
        <v>44293</v>
      </c>
      <c r="E7499" s="8" t="str">
        <f>TEXT(Table1[[#This Row],[Invoice Date]],"dd-mm-yyyy")</f>
        <v>07-04-2021</v>
      </c>
      <c r="F7499" s="1" t="str">
        <f t="shared" si="468"/>
        <v>April</v>
      </c>
      <c r="G7499" s="1" t="str">
        <f t="shared" si="469"/>
        <v>2021</v>
      </c>
      <c r="H7499" s="1" t="str">
        <f t="shared" si="470"/>
        <v>Wednesday</v>
      </c>
      <c r="I7499" s="1" t="str">
        <f t="shared" si="471"/>
        <v>07</v>
      </c>
      <c r="J7499" t="s">
        <v>14</v>
      </c>
      <c r="K7499" t="s">
        <v>126</v>
      </c>
      <c r="L7499" t="s">
        <v>127</v>
      </c>
      <c r="M7499" t="s">
        <v>16</v>
      </c>
      <c r="N7499">
        <v>32</v>
      </c>
      <c r="O7499">
        <v>111</v>
      </c>
      <c r="P7499">
        <v>3552</v>
      </c>
      <c r="Q7499">
        <v>1740</v>
      </c>
      <c r="R7499">
        <v>0.49</v>
      </c>
      <c r="S7499" t="s">
        <v>82</v>
      </c>
      <c r="T7499" t="str">
        <f>IF(Table1[[#This Row],[Units Sold]]&gt; 700,"High Units","low Units")</f>
        <v>low Units</v>
      </c>
      <c r="U7499">
        <f>SUM(Table1[[#This Row],[Operating Profit]])/SUM(Table1[Operating Profit])*100</f>
        <v>5.238831682486142E-4</v>
      </c>
      <c r="V7499">
        <f>SUM(Table1[[#This Row],[Price per Unit]]*Table1[[#This Row],[Units Sold]])</f>
        <v>3552</v>
      </c>
      <c r="W7499">
        <f>SUM(Table1[[#This Row],[Total Sales]]-Table1[[#This Row],[Operating Profit]])</f>
        <v>1812</v>
      </c>
      <c r="X7499">
        <f>SUM(Table1[[#This Row],[Total Sales]]-Table1[[#This Row],[Cost]])</f>
        <v>1740</v>
      </c>
      <c r="Y7499">
        <f>SUM(Table1[[#This Row],[profit/loss]])/SUM(Table1[profit/loss])</f>
        <v>5.2388316824861419E-6</v>
      </c>
    </row>
    <row r="7500" spans="1:25" x14ac:dyDescent="0.3">
      <c r="A7500" t="s">
        <v>13</v>
      </c>
      <c r="B7500" t="s">
        <v>82</v>
      </c>
      <c r="C7500">
        <v>1185732</v>
      </c>
      <c r="D7500" s="9">
        <v>44293</v>
      </c>
      <c r="E7500" s="8" t="str">
        <f>TEXT(Table1[[#This Row],[Invoice Date]],"dd-mm-yyyy")</f>
        <v>07-04-2021</v>
      </c>
      <c r="F7500" s="1" t="str">
        <f t="shared" si="468"/>
        <v>April</v>
      </c>
      <c r="G7500" s="1" t="str">
        <f t="shared" si="469"/>
        <v>2021</v>
      </c>
      <c r="H7500" s="1" t="str">
        <f t="shared" si="470"/>
        <v>Wednesday</v>
      </c>
      <c r="I7500" s="1" t="str">
        <f t="shared" si="471"/>
        <v>07</v>
      </c>
      <c r="J7500" t="s">
        <v>14</v>
      </c>
      <c r="K7500" t="s">
        <v>126</v>
      </c>
      <c r="L7500" t="s">
        <v>127</v>
      </c>
      <c r="M7500" t="s">
        <v>18</v>
      </c>
      <c r="N7500">
        <v>32</v>
      </c>
      <c r="O7500">
        <v>33</v>
      </c>
      <c r="P7500">
        <v>1056</v>
      </c>
      <c r="Q7500">
        <v>528</v>
      </c>
      <c r="R7500">
        <v>0.5</v>
      </c>
      <c r="S7500" t="s">
        <v>82</v>
      </c>
      <c r="T7500" t="str">
        <f>IF(Table1[[#This Row],[Units Sold]]&gt; 700,"High Units","low Units")</f>
        <v>low Units</v>
      </c>
      <c r="U7500">
        <f>SUM(Table1[[#This Row],[Operating Profit]])/SUM(Table1[Operating Profit])*100</f>
        <v>1.5897144415820015E-4</v>
      </c>
      <c r="V7500">
        <f>SUM(Table1[[#This Row],[Price per Unit]]*Table1[[#This Row],[Units Sold]])</f>
        <v>1056</v>
      </c>
      <c r="W7500">
        <f>SUM(Table1[[#This Row],[Total Sales]]-Table1[[#This Row],[Operating Profit]])</f>
        <v>528</v>
      </c>
      <c r="X7500">
        <f>SUM(Table1[[#This Row],[Total Sales]]-Table1[[#This Row],[Cost]])</f>
        <v>528</v>
      </c>
      <c r="Y7500">
        <f>SUM(Table1[[#This Row],[profit/loss]])/SUM(Table1[profit/loss])</f>
        <v>1.5897144415820016E-6</v>
      </c>
    </row>
    <row r="7501" spans="1:25" x14ac:dyDescent="0.3">
      <c r="A7501" t="s">
        <v>13</v>
      </c>
      <c r="B7501" t="s">
        <v>82</v>
      </c>
      <c r="C7501">
        <v>1185732</v>
      </c>
      <c r="D7501" s="9">
        <v>44293</v>
      </c>
      <c r="E7501" s="8" t="str">
        <f>TEXT(Table1[[#This Row],[Invoice Date]],"dd-mm-yyyy")</f>
        <v>07-04-2021</v>
      </c>
      <c r="F7501" s="1" t="str">
        <f t="shared" si="468"/>
        <v>April</v>
      </c>
      <c r="G7501" s="1" t="str">
        <f t="shared" si="469"/>
        <v>2021</v>
      </c>
      <c r="H7501" s="1" t="str">
        <f t="shared" si="470"/>
        <v>Wednesday</v>
      </c>
      <c r="I7501" s="1" t="str">
        <f t="shared" si="471"/>
        <v>07</v>
      </c>
      <c r="J7501" t="s">
        <v>14</v>
      </c>
      <c r="K7501" t="s">
        <v>126</v>
      </c>
      <c r="L7501" t="s">
        <v>127</v>
      </c>
      <c r="M7501" t="s">
        <v>19</v>
      </c>
      <c r="N7501">
        <v>24</v>
      </c>
      <c r="O7501">
        <v>36</v>
      </c>
      <c r="P7501">
        <v>864</v>
      </c>
      <c r="Q7501">
        <v>449</v>
      </c>
      <c r="R7501">
        <v>0.52</v>
      </c>
      <c r="S7501" t="s">
        <v>82</v>
      </c>
      <c r="T7501" t="str">
        <f>IF(Table1[[#This Row],[Units Sold]]&gt; 700,"High Units","low Units")</f>
        <v>low Units</v>
      </c>
      <c r="U7501">
        <f>SUM(Table1[[#This Row],[Operating Profit]])/SUM(Table1[Operating Profit])*100</f>
        <v>1.3518594399059068E-4</v>
      </c>
      <c r="V7501">
        <f>SUM(Table1[[#This Row],[Price per Unit]]*Table1[[#This Row],[Units Sold]])</f>
        <v>864</v>
      </c>
      <c r="W7501">
        <f>SUM(Table1[[#This Row],[Total Sales]]-Table1[[#This Row],[Operating Profit]])</f>
        <v>415</v>
      </c>
      <c r="X7501">
        <f>SUM(Table1[[#This Row],[Total Sales]]-Table1[[#This Row],[Cost]])</f>
        <v>449</v>
      </c>
      <c r="Y7501">
        <f>SUM(Table1[[#This Row],[profit/loss]])/SUM(Table1[profit/loss])</f>
        <v>1.3518594399059067E-6</v>
      </c>
    </row>
    <row r="7502" spans="1:25" x14ac:dyDescent="0.3">
      <c r="A7502" t="s">
        <v>13</v>
      </c>
      <c r="B7502" t="s">
        <v>82</v>
      </c>
      <c r="C7502">
        <v>1185732</v>
      </c>
      <c r="D7502" s="9">
        <v>44293</v>
      </c>
      <c r="E7502" s="8" t="str">
        <f>TEXT(Table1[[#This Row],[Invoice Date]],"dd-mm-yyyy")</f>
        <v>07-04-2021</v>
      </c>
      <c r="F7502" s="1" t="str">
        <f t="shared" si="468"/>
        <v>April</v>
      </c>
      <c r="G7502" s="1" t="str">
        <f t="shared" si="469"/>
        <v>2021</v>
      </c>
      <c r="H7502" s="1" t="str">
        <f t="shared" si="470"/>
        <v>Wednesday</v>
      </c>
      <c r="I7502" s="1" t="str">
        <f t="shared" si="471"/>
        <v>07</v>
      </c>
      <c r="J7502" t="s">
        <v>14</v>
      </c>
      <c r="K7502" t="s">
        <v>126</v>
      </c>
      <c r="L7502" t="s">
        <v>127</v>
      </c>
      <c r="M7502" t="s">
        <v>20</v>
      </c>
      <c r="N7502">
        <v>29</v>
      </c>
      <c r="O7502">
        <v>13</v>
      </c>
      <c r="P7502">
        <v>377</v>
      </c>
      <c r="Q7502">
        <v>200</v>
      </c>
      <c r="R7502">
        <v>0.53</v>
      </c>
      <c r="S7502" t="s">
        <v>82</v>
      </c>
      <c r="T7502" t="str">
        <f>IF(Table1[[#This Row],[Units Sold]]&gt; 700,"High Units","low Units")</f>
        <v>low Units</v>
      </c>
      <c r="U7502">
        <f>SUM(Table1[[#This Row],[Operating Profit]])/SUM(Table1[Operating Profit])*100</f>
        <v>6.0216456120530364E-5</v>
      </c>
      <c r="V7502">
        <f>SUM(Table1[[#This Row],[Price per Unit]]*Table1[[#This Row],[Units Sold]])</f>
        <v>377</v>
      </c>
      <c r="W7502">
        <f>SUM(Table1[[#This Row],[Total Sales]]-Table1[[#This Row],[Operating Profit]])</f>
        <v>177</v>
      </c>
      <c r="X7502">
        <f>SUM(Table1[[#This Row],[Total Sales]]-Table1[[#This Row],[Cost]])</f>
        <v>200</v>
      </c>
      <c r="Y7502">
        <f>SUM(Table1[[#This Row],[profit/loss]])/SUM(Table1[profit/loss])</f>
        <v>6.0216456120530365E-7</v>
      </c>
    </row>
    <row r="7503" spans="1:25" x14ac:dyDescent="0.3">
      <c r="A7503" t="s">
        <v>13</v>
      </c>
      <c r="B7503" t="s">
        <v>82</v>
      </c>
      <c r="C7503">
        <v>1185732</v>
      </c>
      <c r="D7503" s="9">
        <v>44293</v>
      </c>
      <c r="E7503" s="8" t="str">
        <f>TEXT(Table1[[#This Row],[Invoice Date]],"dd-mm-yyyy")</f>
        <v>07-04-2021</v>
      </c>
      <c r="F7503" s="1" t="str">
        <f t="shared" si="468"/>
        <v>April</v>
      </c>
      <c r="G7503" s="1" t="str">
        <f t="shared" si="469"/>
        <v>2021</v>
      </c>
      <c r="H7503" s="1" t="str">
        <f t="shared" si="470"/>
        <v>Wednesday</v>
      </c>
      <c r="I7503" s="1" t="str">
        <f t="shared" si="471"/>
        <v>07</v>
      </c>
      <c r="J7503" t="s">
        <v>14</v>
      </c>
      <c r="K7503" t="s">
        <v>126</v>
      </c>
      <c r="L7503" t="s">
        <v>127</v>
      </c>
      <c r="M7503" t="s">
        <v>21</v>
      </c>
      <c r="N7503">
        <v>44</v>
      </c>
      <c r="O7503">
        <v>15</v>
      </c>
      <c r="P7503">
        <v>660</v>
      </c>
      <c r="Q7503">
        <v>264</v>
      </c>
      <c r="R7503">
        <v>0.4</v>
      </c>
      <c r="S7503" t="s">
        <v>82</v>
      </c>
      <c r="T7503" t="str">
        <f>IF(Table1[[#This Row],[Units Sold]]&gt; 700,"High Units","low Units")</f>
        <v>low Units</v>
      </c>
      <c r="U7503">
        <f>SUM(Table1[[#This Row],[Operating Profit]])/SUM(Table1[Operating Profit])*100</f>
        <v>7.9485722079100074E-5</v>
      </c>
      <c r="V7503">
        <f>SUM(Table1[[#This Row],[Price per Unit]]*Table1[[#This Row],[Units Sold]])</f>
        <v>660</v>
      </c>
      <c r="W7503">
        <f>SUM(Table1[[#This Row],[Total Sales]]-Table1[[#This Row],[Operating Profit]])</f>
        <v>396</v>
      </c>
      <c r="X7503">
        <f>SUM(Table1[[#This Row],[Total Sales]]-Table1[[#This Row],[Cost]])</f>
        <v>264</v>
      </c>
      <c r="Y7503">
        <f>SUM(Table1[[#This Row],[profit/loss]])/SUM(Table1[profit/loss])</f>
        <v>7.948572207910008E-7</v>
      </c>
    </row>
    <row r="7504" spans="1:25" x14ac:dyDescent="0.3">
      <c r="A7504" t="s">
        <v>13</v>
      </c>
      <c r="B7504" t="s">
        <v>82</v>
      </c>
      <c r="C7504">
        <v>1185732</v>
      </c>
      <c r="D7504" s="9">
        <v>44293</v>
      </c>
      <c r="E7504" s="8" t="str">
        <f>TEXT(Table1[[#This Row],[Invoice Date]],"dd-mm-yyyy")</f>
        <v>07-04-2021</v>
      </c>
      <c r="F7504" s="1" t="str">
        <f t="shared" si="468"/>
        <v>April</v>
      </c>
      <c r="G7504" s="1" t="str">
        <f t="shared" si="469"/>
        <v>2021</v>
      </c>
      <c r="H7504" s="1" t="str">
        <f t="shared" si="470"/>
        <v>Wednesday</v>
      </c>
      <c r="I7504" s="1" t="str">
        <f t="shared" si="471"/>
        <v>07</v>
      </c>
      <c r="J7504" t="s">
        <v>14</v>
      </c>
      <c r="K7504" t="s">
        <v>126</v>
      </c>
      <c r="L7504" t="s">
        <v>127</v>
      </c>
      <c r="M7504" t="s">
        <v>22</v>
      </c>
      <c r="N7504">
        <v>33</v>
      </c>
      <c r="O7504">
        <v>50</v>
      </c>
      <c r="P7504">
        <v>1650</v>
      </c>
      <c r="Q7504">
        <v>858</v>
      </c>
      <c r="R7504">
        <v>0.52</v>
      </c>
      <c r="S7504" t="s">
        <v>82</v>
      </c>
      <c r="T7504" t="str">
        <f>IF(Table1[[#This Row],[Units Sold]]&gt; 700,"High Units","low Units")</f>
        <v>low Units</v>
      </c>
      <c r="U7504">
        <f>SUM(Table1[[#This Row],[Operating Profit]])/SUM(Table1[Operating Profit])*100</f>
        <v>2.5832859675707528E-4</v>
      </c>
      <c r="V7504">
        <f>SUM(Table1[[#This Row],[Price per Unit]]*Table1[[#This Row],[Units Sold]])</f>
        <v>1650</v>
      </c>
      <c r="W7504">
        <f>SUM(Table1[[#This Row],[Total Sales]]-Table1[[#This Row],[Operating Profit]])</f>
        <v>792</v>
      </c>
      <c r="X7504">
        <f>SUM(Table1[[#This Row],[Total Sales]]-Table1[[#This Row],[Cost]])</f>
        <v>858</v>
      </c>
      <c r="Y7504">
        <f>SUM(Table1[[#This Row],[profit/loss]])/SUM(Table1[profit/loss])</f>
        <v>2.5832859675707527E-6</v>
      </c>
    </row>
    <row r="7505" spans="1:25" x14ac:dyDescent="0.3">
      <c r="A7505" t="s">
        <v>13</v>
      </c>
      <c r="B7505" t="s">
        <v>82</v>
      </c>
      <c r="C7505">
        <v>1185732</v>
      </c>
      <c r="D7505" s="9">
        <v>44322</v>
      </c>
      <c r="E7505" s="8" t="str">
        <f>TEXT(Table1[[#This Row],[Invoice Date]],"dd-mm-yyyy")</f>
        <v>06-05-2021</v>
      </c>
      <c r="F7505" s="1" t="str">
        <f t="shared" si="468"/>
        <v>May</v>
      </c>
      <c r="G7505" s="1" t="str">
        <f t="shared" si="469"/>
        <v>2021</v>
      </c>
      <c r="H7505" s="1" t="str">
        <f t="shared" si="470"/>
        <v>Thursday</v>
      </c>
      <c r="I7505" s="1" t="str">
        <f t="shared" si="471"/>
        <v>06</v>
      </c>
      <c r="J7505" t="s">
        <v>14</v>
      </c>
      <c r="K7505" t="s">
        <v>126</v>
      </c>
      <c r="L7505" t="s">
        <v>127</v>
      </c>
      <c r="M7505" t="s">
        <v>16</v>
      </c>
      <c r="N7505">
        <v>49</v>
      </c>
      <c r="O7505">
        <v>122</v>
      </c>
      <c r="P7505">
        <v>5978</v>
      </c>
      <c r="Q7505">
        <v>2989</v>
      </c>
      <c r="R7505">
        <v>0.5</v>
      </c>
      <c r="S7505" t="s">
        <v>82</v>
      </c>
      <c r="T7505" t="str">
        <f>IF(Table1[[#This Row],[Units Sold]]&gt; 700,"High Units","low Units")</f>
        <v>low Units</v>
      </c>
      <c r="U7505">
        <f>SUM(Table1[[#This Row],[Operating Profit]])/SUM(Table1[Operating Profit])*100</f>
        <v>8.9993493672132629E-4</v>
      </c>
      <c r="V7505">
        <f>SUM(Table1[[#This Row],[Price per Unit]]*Table1[[#This Row],[Units Sold]])</f>
        <v>5978</v>
      </c>
      <c r="W7505">
        <f>SUM(Table1[[#This Row],[Total Sales]]-Table1[[#This Row],[Operating Profit]])</f>
        <v>2989</v>
      </c>
      <c r="X7505">
        <f>SUM(Table1[[#This Row],[Total Sales]]-Table1[[#This Row],[Cost]])</f>
        <v>2989</v>
      </c>
      <c r="Y7505">
        <f>SUM(Table1[[#This Row],[profit/loss]])/SUM(Table1[profit/loss])</f>
        <v>8.999349367213263E-6</v>
      </c>
    </row>
    <row r="7506" spans="1:25" x14ac:dyDescent="0.3">
      <c r="A7506" t="s">
        <v>13</v>
      </c>
      <c r="B7506" t="s">
        <v>82</v>
      </c>
      <c r="C7506">
        <v>1185732</v>
      </c>
      <c r="D7506" s="9">
        <v>44322</v>
      </c>
      <c r="E7506" s="8" t="str">
        <f>TEXT(Table1[[#This Row],[Invoice Date]],"dd-mm-yyyy")</f>
        <v>06-05-2021</v>
      </c>
      <c r="F7506" s="1" t="str">
        <f t="shared" si="468"/>
        <v>May</v>
      </c>
      <c r="G7506" s="1" t="str">
        <f t="shared" si="469"/>
        <v>2021</v>
      </c>
      <c r="H7506" s="1" t="str">
        <f t="shared" si="470"/>
        <v>Thursday</v>
      </c>
      <c r="I7506" s="1" t="str">
        <f t="shared" si="471"/>
        <v>06</v>
      </c>
      <c r="J7506" t="s">
        <v>14</v>
      </c>
      <c r="K7506" t="s">
        <v>126</v>
      </c>
      <c r="L7506" t="s">
        <v>127</v>
      </c>
      <c r="M7506" t="s">
        <v>18</v>
      </c>
      <c r="N7506">
        <v>43</v>
      </c>
      <c r="O7506">
        <v>49</v>
      </c>
      <c r="P7506">
        <v>2107</v>
      </c>
      <c r="Q7506">
        <v>948</v>
      </c>
      <c r="R7506">
        <v>0.45</v>
      </c>
      <c r="S7506" t="s">
        <v>82</v>
      </c>
      <c r="T7506" t="str">
        <f>IF(Table1[[#This Row],[Units Sold]]&gt; 700,"High Units","low Units")</f>
        <v>low Units</v>
      </c>
      <c r="U7506">
        <f>SUM(Table1[[#This Row],[Operating Profit]])/SUM(Table1[Operating Profit])*100</f>
        <v>2.8542600201131394E-4</v>
      </c>
      <c r="V7506">
        <f>SUM(Table1[[#This Row],[Price per Unit]]*Table1[[#This Row],[Units Sold]])</f>
        <v>2107</v>
      </c>
      <c r="W7506">
        <f>SUM(Table1[[#This Row],[Total Sales]]-Table1[[#This Row],[Operating Profit]])</f>
        <v>1159</v>
      </c>
      <c r="X7506">
        <f>SUM(Table1[[#This Row],[Total Sales]]-Table1[[#This Row],[Cost]])</f>
        <v>948</v>
      </c>
      <c r="Y7506">
        <f>SUM(Table1[[#This Row],[profit/loss]])/SUM(Table1[profit/loss])</f>
        <v>2.8542600201131392E-6</v>
      </c>
    </row>
    <row r="7507" spans="1:25" x14ac:dyDescent="0.3">
      <c r="A7507" t="s">
        <v>13</v>
      </c>
      <c r="B7507" t="s">
        <v>82</v>
      </c>
      <c r="C7507">
        <v>1185732</v>
      </c>
      <c r="D7507" s="9">
        <v>44322</v>
      </c>
      <c r="E7507" s="8" t="str">
        <f>TEXT(Table1[[#This Row],[Invoice Date]],"dd-mm-yyyy")</f>
        <v>06-05-2021</v>
      </c>
      <c r="F7507" s="1" t="str">
        <f t="shared" si="468"/>
        <v>May</v>
      </c>
      <c r="G7507" s="1" t="str">
        <f t="shared" si="469"/>
        <v>2021</v>
      </c>
      <c r="H7507" s="1" t="str">
        <f t="shared" si="470"/>
        <v>Thursday</v>
      </c>
      <c r="I7507" s="1" t="str">
        <f t="shared" si="471"/>
        <v>06</v>
      </c>
      <c r="J7507" t="s">
        <v>14</v>
      </c>
      <c r="K7507" t="s">
        <v>126</v>
      </c>
      <c r="L7507" t="s">
        <v>127</v>
      </c>
      <c r="M7507" t="s">
        <v>19</v>
      </c>
      <c r="N7507">
        <v>39</v>
      </c>
      <c r="O7507">
        <v>60</v>
      </c>
      <c r="P7507">
        <v>2340</v>
      </c>
      <c r="Q7507">
        <v>1264</v>
      </c>
      <c r="R7507">
        <v>0.54</v>
      </c>
      <c r="S7507" t="s">
        <v>82</v>
      </c>
      <c r="T7507" t="str">
        <f>IF(Table1[[#This Row],[Units Sold]]&gt; 700,"High Units","low Units")</f>
        <v>low Units</v>
      </c>
      <c r="U7507">
        <f>SUM(Table1[[#This Row],[Operating Profit]])/SUM(Table1[Operating Profit])*100</f>
        <v>3.8056800268175192E-4</v>
      </c>
      <c r="V7507">
        <f>SUM(Table1[[#This Row],[Price per Unit]]*Table1[[#This Row],[Units Sold]])</f>
        <v>2340</v>
      </c>
      <c r="W7507">
        <f>SUM(Table1[[#This Row],[Total Sales]]-Table1[[#This Row],[Operating Profit]])</f>
        <v>1076</v>
      </c>
      <c r="X7507">
        <f>SUM(Table1[[#This Row],[Total Sales]]-Table1[[#This Row],[Cost]])</f>
        <v>1264</v>
      </c>
      <c r="Y7507">
        <f>SUM(Table1[[#This Row],[profit/loss]])/SUM(Table1[profit/loss])</f>
        <v>3.8056800268175194E-6</v>
      </c>
    </row>
    <row r="7508" spans="1:25" x14ac:dyDescent="0.3">
      <c r="A7508" t="s">
        <v>13</v>
      </c>
      <c r="B7508" t="s">
        <v>82</v>
      </c>
      <c r="C7508">
        <v>1185732</v>
      </c>
      <c r="D7508" s="9">
        <v>44322</v>
      </c>
      <c r="E7508" s="8" t="str">
        <f>TEXT(Table1[[#This Row],[Invoice Date]],"dd-mm-yyyy")</f>
        <v>06-05-2021</v>
      </c>
      <c r="F7508" s="1" t="str">
        <f t="shared" si="468"/>
        <v>May</v>
      </c>
      <c r="G7508" s="1" t="str">
        <f t="shared" si="469"/>
        <v>2021</v>
      </c>
      <c r="H7508" s="1" t="str">
        <f t="shared" si="470"/>
        <v>Thursday</v>
      </c>
      <c r="I7508" s="1" t="str">
        <f t="shared" si="471"/>
        <v>06</v>
      </c>
      <c r="J7508" t="s">
        <v>14</v>
      </c>
      <c r="K7508" t="s">
        <v>126</v>
      </c>
      <c r="L7508" t="s">
        <v>127</v>
      </c>
      <c r="M7508" t="s">
        <v>20</v>
      </c>
      <c r="N7508">
        <v>39</v>
      </c>
      <c r="O7508">
        <v>44</v>
      </c>
      <c r="P7508">
        <v>1716</v>
      </c>
      <c r="Q7508">
        <v>892</v>
      </c>
      <c r="R7508">
        <v>0.52</v>
      </c>
      <c r="S7508" t="s">
        <v>82</v>
      </c>
      <c r="T7508" t="str">
        <f>IF(Table1[[#This Row],[Units Sold]]&gt; 700,"High Units","low Units")</f>
        <v>low Units</v>
      </c>
      <c r="U7508">
        <f>SUM(Table1[[#This Row],[Operating Profit]])/SUM(Table1[Operating Profit])*100</f>
        <v>2.6856539429756542E-4</v>
      </c>
      <c r="V7508">
        <f>SUM(Table1[[#This Row],[Price per Unit]]*Table1[[#This Row],[Units Sold]])</f>
        <v>1716</v>
      </c>
      <c r="W7508">
        <f>SUM(Table1[[#This Row],[Total Sales]]-Table1[[#This Row],[Operating Profit]])</f>
        <v>824</v>
      </c>
      <c r="X7508">
        <f>SUM(Table1[[#This Row],[Total Sales]]-Table1[[#This Row],[Cost]])</f>
        <v>892</v>
      </c>
      <c r="Y7508">
        <f>SUM(Table1[[#This Row],[profit/loss]])/SUM(Table1[profit/loss])</f>
        <v>2.6856539429756544E-6</v>
      </c>
    </row>
    <row r="7509" spans="1:25" x14ac:dyDescent="0.3">
      <c r="A7509" t="s">
        <v>13</v>
      </c>
      <c r="B7509" t="s">
        <v>82</v>
      </c>
      <c r="C7509">
        <v>1185732</v>
      </c>
      <c r="D7509" s="9">
        <v>44322</v>
      </c>
      <c r="E7509" s="8" t="str">
        <f>TEXT(Table1[[#This Row],[Invoice Date]],"dd-mm-yyyy")</f>
        <v>06-05-2021</v>
      </c>
      <c r="F7509" s="1" t="str">
        <f t="shared" si="468"/>
        <v>May</v>
      </c>
      <c r="G7509" s="1" t="str">
        <f t="shared" si="469"/>
        <v>2021</v>
      </c>
      <c r="H7509" s="1" t="str">
        <f t="shared" si="470"/>
        <v>Thursday</v>
      </c>
      <c r="I7509" s="1" t="str">
        <f t="shared" si="471"/>
        <v>06</v>
      </c>
      <c r="J7509" t="s">
        <v>14</v>
      </c>
      <c r="K7509" t="s">
        <v>126</v>
      </c>
      <c r="L7509" t="s">
        <v>127</v>
      </c>
      <c r="M7509" t="s">
        <v>21</v>
      </c>
      <c r="N7509">
        <v>49</v>
      </c>
      <c r="O7509">
        <v>46</v>
      </c>
      <c r="P7509">
        <v>2254</v>
      </c>
      <c r="Q7509">
        <v>902</v>
      </c>
      <c r="R7509">
        <v>0.4</v>
      </c>
      <c r="S7509" t="s">
        <v>82</v>
      </c>
      <c r="T7509" t="str">
        <f>IF(Table1[[#This Row],[Units Sold]]&gt; 700,"High Units","low Units")</f>
        <v>low Units</v>
      </c>
      <c r="U7509">
        <f>SUM(Table1[[#This Row],[Operating Profit]])/SUM(Table1[Operating Profit])*100</f>
        <v>2.7157621710359198E-4</v>
      </c>
      <c r="V7509">
        <f>SUM(Table1[[#This Row],[Price per Unit]]*Table1[[#This Row],[Units Sold]])</f>
        <v>2254</v>
      </c>
      <c r="W7509">
        <f>SUM(Table1[[#This Row],[Total Sales]]-Table1[[#This Row],[Operating Profit]])</f>
        <v>1352</v>
      </c>
      <c r="X7509">
        <f>SUM(Table1[[#This Row],[Total Sales]]-Table1[[#This Row],[Cost]])</f>
        <v>902</v>
      </c>
      <c r="Y7509">
        <f>SUM(Table1[[#This Row],[profit/loss]])/SUM(Table1[profit/loss])</f>
        <v>2.7157621710359197E-6</v>
      </c>
    </row>
    <row r="7510" spans="1:25" x14ac:dyDescent="0.3">
      <c r="A7510" t="s">
        <v>13</v>
      </c>
      <c r="B7510" t="s">
        <v>82</v>
      </c>
      <c r="C7510">
        <v>1185732</v>
      </c>
      <c r="D7510" s="9">
        <v>44322</v>
      </c>
      <c r="E7510" s="8" t="str">
        <f>TEXT(Table1[[#This Row],[Invoice Date]],"dd-mm-yyyy")</f>
        <v>06-05-2021</v>
      </c>
      <c r="F7510" s="1" t="str">
        <f t="shared" si="468"/>
        <v>May</v>
      </c>
      <c r="G7510" s="1" t="str">
        <f t="shared" si="469"/>
        <v>2021</v>
      </c>
      <c r="H7510" s="1" t="str">
        <f t="shared" si="470"/>
        <v>Thursday</v>
      </c>
      <c r="I7510" s="1" t="str">
        <f t="shared" si="471"/>
        <v>06</v>
      </c>
      <c r="J7510" t="s">
        <v>14</v>
      </c>
      <c r="K7510" t="s">
        <v>126</v>
      </c>
      <c r="L7510" t="s">
        <v>127</v>
      </c>
      <c r="M7510" t="s">
        <v>22</v>
      </c>
      <c r="N7510">
        <v>52</v>
      </c>
      <c r="O7510">
        <v>81</v>
      </c>
      <c r="P7510">
        <v>4212</v>
      </c>
      <c r="Q7510">
        <v>2232</v>
      </c>
      <c r="R7510">
        <v>0.53</v>
      </c>
      <c r="S7510" t="s">
        <v>82</v>
      </c>
      <c r="T7510" t="str">
        <f>IF(Table1[[#This Row],[Units Sold]]&gt; 700,"High Units","low Units")</f>
        <v>low Units</v>
      </c>
      <c r="U7510">
        <f>SUM(Table1[[#This Row],[Operating Profit]])/SUM(Table1[Operating Profit])*100</f>
        <v>6.7201565030511887E-4</v>
      </c>
      <c r="V7510">
        <f>SUM(Table1[[#This Row],[Price per Unit]]*Table1[[#This Row],[Units Sold]])</f>
        <v>4212</v>
      </c>
      <c r="W7510">
        <f>SUM(Table1[[#This Row],[Total Sales]]-Table1[[#This Row],[Operating Profit]])</f>
        <v>1980</v>
      </c>
      <c r="X7510">
        <f>SUM(Table1[[#This Row],[Total Sales]]-Table1[[#This Row],[Cost]])</f>
        <v>2232</v>
      </c>
      <c r="Y7510">
        <f>SUM(Table1[[#This Row],[profit/loss]])/SUM(Table1[profit/loss])</f>
        <v>6.7201565030511887E-6</v>
      </c>
    </row>
    <row r="7511" spans="1:25" x14ac:dyDescent="0.3">
      <c r="A7511" t="s">
        <v>13</v>
      </c>
      <c r="B7511" t="s">
        <v>82</v>
      </c>
      <c r="C7511">
        <v>1185732</v>
      </c>
      <c r="D7511" s="9">
        <v>44355</v>
      </c>
      <c r="E7511" s="8" t="str">
        <f>TEXT(Table1[[#This Row],[Invoice Date]],"dd-mm-yyyy")</f>
        <v>08-06-2021</v>
      </c>
      <c r="F7511" s="1" t="str">
        <f t="shared" si="468"/>
        <v>June</v>
      </c>
      <c r="G7511" s="1" t="str">
        <f t="shared" si="469"/>
        <v>2021</v>
      </c>
      <c r="H7511" s="1" t="str">
        <f t="shared" si="470"/>
        <v>Tuesday</v>
      </c>
      <c r="I7511" s="1" t="str">
        <f t="shared" si="471"/>
        <v>08</v>
      </c>
      <c r="J7511" t="s">
        <v>14</v>
      </c>
      <c r="K7511" t="s">
        <v>126</v>
      </c>
      <c r="L7511" t="s">
        <v>127</v>
      </c>
      <c r="M7511" t="s">
        <v>16</v>
      </c>
      <c r="N7511">
        <v>47</v>
      </c>
      <c r="O7511">
        <v>138</v>
      </c>
      <c r="P7511">
        <v>6486</v>
      </c>
      <c r="Q7511">
        <v>2919</v>
      </c>
      <c r="R7511">
        <v>0.45</v>
      </c>
      <c r="S7511" t="s">
        <v>82</v>
      </c>
      <c r="T7511" t="str">
        <f>IF(Table1[[#This Row],[Units Sold]]&gt; 700,"High Units","low Units")</f>
        <v>low Units</v>
      </c>
      <c r="U7511">
        <f>SUM(Table1[[#This Row],[Operating Profit]])/SUM(Table1[Operating Profit])*100</f>
        <v>8.7885917707914059E-4</v>
      </c>
      <c r="V7511">
        <f>SUM(Table1[[#This Row],[Price per Unit]]*Table1[[#This Row],[Units Sold]])</f>
        <v>6486</v>
      </c>
      <c r="W7511">
        <f>SUM(Table1[[#This Row],[Total Sales]]-Table1[[#This Row],[Operating Profit]])</f>
        <v>3567</v>
      </c>
      <c r="X7511">
        <f>SUM(Table1[[#This Row],[Total Sales]]-Table1[[#This Row],[Cost]])</f>
        <v>2919</v>
      </c>
      <c r="Y7511">
        <f>SUM(Table1[[#This Row],[profit/loss]])/SUM(Table1[profit/loss])</f>
        <v>8.7885917707914062E-6</v>
      </c>
    </row>
    <row r="7512" spans="1:25" x14ac:dyDescent="0.3">
      <c r="A7512" t="s">
        <v>13</v>
      </c>
      <c r="B7512" t="s">
        <v>82</v>
      </c>
      <c r="C7512">
        <v>1185732</v>
      </c>
      <c r="D7512" s="9">
        <v>44355</v>
      </c>
      <c r="E7512" s="8" t="str">
        <f>TEXT(Table1[[#This Row],[Invoice Date]],"dd-mm-yyyy")</f>
        <v>08-06-2021</v>
      </c>
      <c r="F7512" s="1" t="str">
        <f t="shared" si="468"/>
        <v>June</v>
      </c>
      <c r="G7512" s="1" t="str">
        <f t="shared" si="469"/>
        <v>2021</v>
      </c>
      <c r="H7512" s="1" t="str">
        <f t="shared" si="470"/>
        <v>Tuesday</v>
      </c>
      <c r="I7512" s="1" t="str">
        <f t="shared" si="471"/>
        <v>08</v>
      </c>
      <c r="J7512" t="s">
        <v>14</v>
      </c>
      <c r="K7512" t="s">
        <v>126</v>
      </c>
      <c r="L7512" t="s">
        <v>127</v>
      </c>
      <c r="M7512" t="s">
        <v>18</v>
      </c>
      <c r="N7512">
        <v>41</v>
      </c>
      <c r="O7512">
        <v>90</v>
      </c>
      <c r="P7512">
        <v>3690</v>
      </c>
      <c r="Q7512">
        <v>1808</v>
      </c>
      <c r="R7512">
        <v>0.49</v>
      </c>
      <c r="S7512" t="s">
        <v>82</v>
      </c>
      <c r="T7512" t="str">
        <f>IF(Table1[[#This Row],[Units Sold]]&gt; 700,"High Units","low Units")</f>
        <v>low Units</v>
      </c>
      <c r="U7512">
        <f>SUM(Table1[[#This Row],[Operating Profit]])/SUM(Table1[Operating Profit])*100</f>
        <v>5.4435676332959448E-4</v>
      </c>
      <c r="V7512">
        <f>SUM(Table1[[#This Row],[Price per Unit]]*Table1[[#This Row],[Units Sold]])</f>
        <v>3690</v>
      </c>
      <c r="W7512">
        <f>SUM(Table1[[#This Row],[Total Sales]]-Table1[[#This Row],[Operating Profit]])</f>
        <v>1882</v>
      </c>
      <c r="X7512">
        <f>SUM(Table1[[#This Row],[Total Sales]]-Table1[[#This Row],[Cost]])</f>
        <v>1808</v>
      </c>
      <c r="Y7512">
        <f>SUM(Table1[[#This Row],[profit/loss]])/SUM(Table1[profit/loss])</f>
        <v>5.4435676332959453E-6</v>
      </c>
    </row>
    <row r="7513" spans="1:25" x14ac:dyDescent="0.3">
      <c r="A7513" t="s">
        <v>13</v>
      </c>
      <c r="B7513" t="s">
        <v>82</v>
      </c>
      <c r="C7513">
        <v>1185732</v>
      </c>
      <c r="D7513" s="9">
        <v>44355</v>
      </c>
      <c r="E7513" s="8" t="str">
        <f>TEXT(Table1[[#This Row],[Invoice Date]],"dd-mm-yyyy")</f>
        <v>08-06-2021</v>
      </c>
      <c r="F7513" s="1" t="str">
        <f t="shared" si="468"/>
        <v>June</v>
      </c>
      <c r="G7513" s="1" t="str">
        <f t="shared" si="469"/>
        <v>2021</v>
      </c>
      <c r="H7513" s="1" t="str">
        <f t="shared" si="470"/>
        <v>Tuesday</v>
      </c>
      <c r="I7513" s="1" t="str">
        <f t="shared" si="471"/>
        <v>08</v>
      </c>
      <c r="J7513" t="s">
        <v>14</v>
      </c>
      <c r="K7513" t="s">
        <v>126</v>
      </c>
      <c r="L7513" t="s">
        <v>127</v>
      </c>
      <c r="M7513" t="s">
        <v>19</v>
      </c>
      <c r="N7513">
        <v>39</v>
      </c>
      <c r="O7513">
        <v>65</v>
      </c>
      <c r="P7513">
        <v>2535</v>
      </c>
      <c r="Q7513">
        <v>1394</v>
      </c>
      <c r="R7513">
        <v>0.55000000000000004</v>
      </c>
      <c r="S7513" t="s">
        <v>82</v>
      </c>
      <c r="T7513" t="str">
        <f>IF(Table1[[#This Row],[Units Sold]]&gt; 700,"High Units","low Units")</f>
        <v>low Units</v>
      </c>
      <c r="U7513">
        <f>SUM(Table1[[#This Row],[Operating Profit]])/SUM(Table1[Operating Profit])*100</f>
        <v>4.1970869916009665E-4</v>
      </c>
      <c r="V7513">
        <f>SUM(Table1[[#This Row],[Price per Unit]]*Table1[[#This Row],[Units Sold]])</f>
        <v>2535</v>
      </c>
      <c r="W7513">
        <f>SUM(Table1[[#This Row],[Total Sales]]-Table1[[#This Row],[Operating Profit]])</f>
        <v>1141</v>
      </c>
      <c r="X7513">
        <f>SUM(Table1[[#This Row],[Total Sales]]-Table1[[#This Row],[Cost]])</f>
        <v>1394</v>
      </c>
      <c r="Y7513">
        <f>SUM(Table1[[#This Row],[profit/loss]])/SUM(Table1[profit/loss])</f>
        <v>4.1970869916009664E-6</v>
      </c>
    </row>
    <row r="7514" spans="1:25" x14ac:dyDescent="0.3">
      <c r="A7514" t="s">
        <v>13</v>
      </c>
      <c r="B7514" t="s">
        <v>82</v>
      </c>
      <c r="C7514">
        <v>1185732</v>
      </c>
      <c r="D7514" s="9">
        <v>44355</v>
      </c>
      <c r="E7514" s="8" t="str">
        <f>TEXT(Table1[[#This Row],[Invoice Date]],"dd-mm-yyyy")</f>
        <v>08-06-2021</v>
      </c>
      <c r="F7514" s="1" t="str">
        <f t="shared" si="468"/>
        <v>June</v>
      </c>
      <c r="G7514" s="1" t="str">
        <f t="shared" si="469"/>
        <v>2021</v>
      </c>
      <c r="H7514" s="1" t="str">
        <f t="shared" si="470"/>
        <v>Tuesday</v>
      </c>
      <c r="I7514" s="1" t="str">
        <f t="shared" si="471"/>
        <v>08</v>
      </c>
      <c r="J7514" t="s">
        <v>14</v>
      </c>
      <c r="K7514" t="s">
        <v>126</v>
      </c>
      <c r="L7514" t="s">
        <v>127</v>
      </c>
      <c r="M7514" t="s">
        <v>20</v>
      </c>
      <c r="N7514">
        <v>39</v>
      </c>
      <c r="O7514">
        <v>60</v>
      </c>
      <c r="P7514">
        <v>2340</v>
      </c>
      <c r="Q7514">
        <v>1264</v>
      </c>
      <c r="R7514">
        <v>0.54</v>
      </c>
      <c r="S7514" t="s">
        <v>82</v>
      </c>
      <c r="T7514" t="str">
        <f>IF(Table1[[#This Row],[Units Sold]]&gt; 700,"High Units","low Units")</f>
        <v>low Units</v>
      </c>
      <c r="U7514">
        <f>SUM(Table1[[#This Row],[Operating Profit]])/SUM(Table1[Operating Profit])*100</f>
        <v>3.8056800268175192E-4</v>
      </c>
      <c r="V7514">
        <f>SUM(Table1[[#This Row],[Price per Unit]]*Table1[[#This Row],[Units Sold]])</f>
        <v>2340</v>
      </c>
      <c r="W7514">
        <f>SUM(Table1[[#This Row],[Total Sales]]-Table1[[#This Row],[Operating Profit]])</f>
        <v>1076</v>
      </c>
      <c r="X7514">
        <f>SUM(Table1[[#This Row],[Total Sales]]-Table1[[#This Row],[Cost]])</f>
        <v>1264</v>
      </c>
      <c r="Y7514">
        <f>SUM(Table1[[#This Row],[profit/loss]])/SUM(Table1[profit/loss])</f>
        <v>3.8056800268175194E-6</v>
      </c>
    </row>
    <row r="7515" spans="1:25" x14ac:dyDescent="0.3">
      <c r="A7515" t="s">
        <v>13</v>
      </c>
      <c r="B7515" t="s">
        <v>82</v>
      </c>
      <c r="C7515">
        <v>1185732</v>
      </c>
      <c r="D7515" s="9">
        <v>44355</v>
      </c>
      <c r="E7515" s="8" t="str">
        <f>TEXT(Table1[[#This Row],[Invoice Date]],"dd-mm-yyyy")</f>
        <v>08-06-2021</v>
      </c>
      <c r="F7515" s="1" t="str">
        <f t="shared" si="468"/>
        <v>June</v>
      </c>
      <c r="G7515" s="1" t="str">
        <f t="shared" si="469"/>
        <v>2021</v>
      </c>
      <c r="H7515" s="1" t="str">
        <f t="shared" si="470"/>
        <v>Tuesday</v>
      </c>
      <c r="I7515" s="1" t="str">
        <f t="shared" si="471"/>
        <v>08</v>
      </c>
      <c r="J7515" t="s">
        <v>14</v>
      </c>
      <c r="K7515" t="s">
        <v>126</v>
      </c>
      <c r="L7515" t="s">
        <v>127</v>
      </c>
      <c r="M7515" t="s">
        <v>21</v>
      </c>
      <c r="N7515">
        <v>48</v>
      </c>
      <c r="O7515">
        <v>58</v>
      </c>
      <c r="P7515">
        <v>2784</v>
      </c>
      <c r="Q7515">
        <v>1141</v>
      </c>
      <c r="R7515">
        <v>0.41</v>
      </c>
      <c r="S7515" t="s">
        <v>82</v>
      </c>
      <c r="T7515" t="str">
        <f>IF(Table1[[#This Row],[Units Sold]]&gt; 700,"High Units","low Units")</f>
        <v>low Units</v>
      </c>
      <c r="U7515">
        <f>SUM(Table1[[#This Row],[Operating Profit]])/SUM(Table1[Operating Profit])*100</f>
        <v>3.4353488216762573E-4</v>
      </c>
      <c r="V7515">
        <f>SUM(Table1[[#This Row],[Price per Unit]]*Table1[[#This Row],[Units Sold]])</f>
        <v>2784</v>
      </c>
      <c r="W7515">
        <f>SUM(Table1[[#This Row],[Total Sales]]-Table1[[#This Row],[Operating Profit]])</f>
        <v>1643</v>
      </c>
      <c r="X7515">
        <f>SUM(Table1[[#This Row],[Total Sales]]-Table1[[#This Row],[Cost]])</f>
        <v>1141</v>
      </c>
      <c r="Y7515">
        <f>SUM(Table1[[#This Row],[profit/loss]])/SUM(Table1[profit/loss])</f>
        <v>3.4353488216762575E-6</v>
      </c>
    </row>
    <row r="7516" spans="1:25" x14ac:dyDescent="0.3">
      <c r="A7516" t="s">
        <v>13</v>
      </c>
      <c r="B7516" t="s">
        <v>82</v>
      </c>
      <c r="C7516">
        <v>1185732</v>
      </c>
      <c r="D7516" s="9">
        <v>44355</v>
      </c>
      <c r="E7516" s="8" t="str">
        <f>TEXT(Table1[[#This Row],[Invoice Date]],"dd-mm-yyyy")</f>
        <v>08-06-2021</v>
      </c>
      <c r="F7516" s="1" t="str">
        <f t="shared" si="468"/>
        <v>June</v>
      </c>
      <c r="G7516" s="1" t="str">
        <f t="shared" si="469"/>
        <v>2021</v>
      </c>
      <c r="H7516" s="1" t="str">
        <f t="shared" si="470"/>
        <v>Tuesday</v>
      </c>
      <c r="I7516" s="1" t="str">
        <f t="shared" si="471"/>
        <v>08</v>
      </c>
      <c r="J7516" t="s">
        <v>14</v>
      </c>
      <c r="K7516" t="s">
        <v>126</v>
      </c>
      <c r="L7516" t="s">
        <v>127</v>
      </c>
      <c r="M7516" t="s">
        <v>22</v>
      </c>
      <c r="N7516">
        <v>51</v>
      </c>
      <c r="O7516">
        <v>88</v>
      </c>
      <c r="P7516">
        <v>4488</v>
      </c>
      <c r="Q7516">
        <v>2289</v>
      </c>
      <c r="R7516">
        <v>0.51</v>
      </c>
      <c r="S7516" t="s">
        <v>82</v>
      </c>
      <c r="T7516" t="str">
        <f>IF(Table1[[#This Row],[Units Sold]]&gt; 700,"High Units","low Units")</f>
        <v>low Units</v>
      </c>
      <c r="U7516">
        <f>SUM(Table1[[#This Row],[Operating Profit]])/SUM(Table1[Operating Profit])*100</f>
        <v>6.8917734029947005E-4</v>
      </c>
      <c r="V7516">
        <f>SUM(Table1[[#This Row],[Price per Unit]]*Table1[[#This Row],[Units Sold]])</f>
        <v>4488</v>
      </c>
      <c r="W7516">
        <f>SUM(Table1[[#This Row],[Total Sales]]-Table1[[#This Row],[Operating Profit]])</f>
        <v>2199</v>
      </c>
      <c r="X7516">
        <f>SUM(Table1[[#This Row],[Total Sales]]-Table1[[#This Row],[Cost]])</f>
        <v>2289</v>
      </c>
      <c r="Y7516">
        <f>SUM(Table1[[#This Row],[profit/loss]])/SUM(Table1[profit/loss])</f>
        <v>6.8917734029947001E-6</v>
      </c>
    </row>
    <row r="7517" spans="1:25" x14ac:dyDescent="0.3">
      <c r="A7517" t="s">
        <v>13</v>
      </c>
      <c r="B7517" t="s">
        <v>82</v>
      </c>
      <c r="C7517">
        <v>1185732</v>
      </c>
      <c r="D7517" s="9">
        <v>44383</v>
      </c>
      <c r="E7517" s="8" t="str">
        <f>TEXT(Table1[[#This Row],[Invoice Date]],"dd-mm-yyyy")</f>
        <v>06-07-2021</v>
      </c>
      <c r="F7517" s="1" t="str">
        <f t="shared" si="468"/>
        <v>July</v>
      </c>
      <c r="G7517" s="1" t="str">
        <f t="shared" si="469"/>
        <v>2021</v>
      </c>
      <c r="H7517" s="1" t="str">
        <f t="shared" si="470"/>
        <v>Tuesday</v>
      </c>
      <c r="I7517" s="1" t="str">
        <f t="shared" si="471"/>
        <v>06</v>
      </c>
      <c r="J7517" t="s">
        <v>14</v>
      </c>
      <c r="K7517" t="s">
        <v>126</v>
      </c>
      <c r="L7517" t="s">
        <v>127</v>
      </c>
      <c r="M7517" t="s">
        <v>16</v>
      </c>
      <c r="N7517">
        <v>46</v>
      </c>
      <c r="O7517">
        <v>167</v>
      </c>
      <c r="P7517">
        <v>7682</v>
      </c>
      <c r="Q7517">
        <v>3457</v>
      </c>
      <c r="R7517">
        <v>0.45</v>
      </c>
      <c r="S7517" t="s">
        <v>82</v>
      </c>
      <c r="T7517" t="str">
        <f>IF(Table1[[#This Row],[Units Sold]]&gt; 700,"High Units","low Units")</f>
        <v>low Units</v>
      </c>
      <c r="U7517">
        <f>SUM(Table1[[#This Row],[Operating Profit]])/SUM(Table1[Operating Profit])*100</f>
        <v>1.0408414440433674E-3</v>
      </c>
      <c r="V7517">
        <f>SUM(Table1[[#This Row],[Price per Unit]]*Table1[[#This Row],[Units Sold]])</f>
        <v>7682</v>
      </c>
      <c r="W7517">
        <f>SUM(Table1[[#This Row],[Total Sales]]-Table1[[#This Row],[Operating Profit]])</f>
        <v>4225</v>
      </c>
      <c r="X7517">
        <f>SUM(Table1[[#This Row],[Total Sales]]-Table1[[#This Row],[Cost]])</f>
        <v>3457</v>
      </c>
      <c r="Y7517">
        <f>SUM(Table1[[#This Row],[profit/loss]])/SUM(Table1[profit/loss])</f>
        <v>1.0408414440433673E-5</v>
      </c>
    </row>
    <row r="7518" spans="1:25" x14ac:dyDescent="0.3">
      <c r="A7518" t="s">
        <v>13</v>
      </c>
      <c r="B7518" t="s">
        <v>82</v>
      </c>
      <c r="C7518">
        <v>1185732</v>
      </c>
      <c r="D7518" s="9">
        <v>44383</v>
      </c>
      <c r="E7518" s="8" t="str">
        <f>TEXT(Table1[[#This Row],[Invoice Date]],"dd-mm-yyyy")</f>
        <v>06-07-2021</v>
      </c>
      <c r="F7518" s="1" t="str">
        <f t="shared" si="468"/>
        <v>July</v>
      </c>
      <c r="G7518" s="1" t="str">
        <f t="shared" si="469"/>
        <v>2021</v>
      </c>
      <c r="H7518" s="1" t="str">
        <f t="shared" si="470"/>
        <v>Tuesday</v>
      </c>
      <c r="I7518" s="1" t="str">
        <f t="shared" si="471"/>
        <v>06</v>
      </c>
      <c r="J7518" t="s">
        <v>14</v>
      </c>
      <c r="K7518" t="s">
        <v>126</v>
      </c>
      <c r="L7518" t="s">
        <v>127</v>
      </c>
      <c r="M7518" t="s">
        <v>18</v>
      </c>
      <c r="N7518">
        <v>41</v>
      </c>
      <c r="O7518">
        <v>81</v>
      </c>
      <c r="P7518">
        <v>3321</v>
      </c>
      <c r="Q7518">
        <v>1661</v>
      </c>
      <c r="R7518">
        <v>0.5</v>
      </c>
      <c r="S7518" t="s">
        <v>82</v>
      </c>
      <c r="T7518" t="str">
        <f>IF(Table1[[#This Row],[Units Sold]]&gt; 700,"High Units","low Units")</f>
        <v>low Units</v>
      </c>
      <c r="U7518">
        <f>SUM(Table1[[#This Row],[Operating Profit]])/SUM(Table1[Operating Profit])*100</f>
        <v>5.0009766808100471E-4</v>
      </c>
      <c r="V7518">
        <f>SUM(Table1[[#This Row],[Price per Unit]]*Table1[[#This Row],[Units Sold]])</f>
        <v>3321</v>
      </c>
      <c r="W7518">
        <f>SUM(Table1[[#This Row],[Total Sales]]-Table1[[#This Row],[Operating Profit]])</f>
        <v>1660</v>
      </c>
      <c r="X7518">
        <f>SUM(Table1[[#This Row],[Total Sales]]-Table1[[#This Row],[Cost]])</f>
        <v>1661</v>
      </c>
      <c r="Y7518">
        <f>SUM(Table1[[#This Row],[profit/loss]])/SUM(Table1[profit/loss])</f>
        <v>5.0009766808100466E-6</v>
      </c>
    </row>
    <row r="7519" spans="1:25" x14ac:dyDescent="0.3">
      <c r="A7519" t="s">
        <v>13</v>
      </c>
      <c r="B7519" t="s">
        <v>82</v>
      </c>
      <c r="C7519">
        <v>1185732</v>
      </c>
      <c r="D7519" s="9">
        <v>44383</v>
      </c>
      <c r="E7519" s="8" t="str">
        <f>TEXT(Table1[[#This Row],[Invoice Date]],"dd-mm-yyyy")</f>
        <v>06-07-2021</v>
      </c>
      <c r="F7519" s="1" t="str">
        <f t="shared" si="468"/>
        <v>July</v>
      </c>
      <c r="G7519" s="1" t="str">
        <f t="shared" si="469"/>
        <v>2021</v>
      </c>
      <c r="H7519" s="1" t="str">
        <f t="shared" si="470"/>
        <v>Tuesday</v>
      </c>
      <c r="I7519" s="1" t="str">
        <f t="shared" si="471"/>
        <v>06</v>
      </c>
      <c r="J7519" t="s">
        <v>14</v>
      </c>
      <c r="K7519" t="s">
        <v>126</v>
      </c>
      <c r="L7519" t="s">
        <v>127</v>
      </c>
      <c r="M7519" t="s">
        <v>19</v>
      </c>
      <c r="N7519">
        <v>37</v>
      </c>
      <c r="O7519">
        <v>65</v>
      </c>
      <c r="P7519">
        <v>2405</v>
      </c>
      <c r="Q7519">
        <v>1251</v>
      </c>
      <c r="R7519">
        <v>0.52</v>
      </c>
      <c r="S7519" t="s">
        <v>82</v>
      </c>
      <c r="T7519" t="str">
        <f>IF(Table1[[#This Row],[Units Sold]]&gt; 700,"High Units","low Units")</f>
        <v>low Units</v>
      </c>
      <c r="U7519">
        <f>SUM(Table1[[#This Row],[Operating Profit]])/SUM(Table1[Operating Profit])*100</f>
        <v>3.7665393303391745E-4</v>
      </c>
      <c r="V7519">
        <f>SUM(Table1[[#This Row],[Price per Unit]]*Table1[[#This Row],[Units Sold]])</f>
        <v>2405</v>
      </c>
      <c r="W7519">
        <f>SUM(Table1[[#This Row],[Total Sales]]-Table1[[#This Row],[Operating Profit]])</f>
        <v>1154</v>
      </c>
      <c r="X7519">
        <f>SUM(Table1[[#This Row],[Total Sales]]-Table1[[#This Row],[Cost]])</f>
        <v>1251</v>
      </c>
      <c r="Y7519">
        <f>SUM(Table1[[#This Row],[profit/loss]])/SUM(Table1[profit/loss])</f>
        <v>3.7665393303391744E-6</v>
      </c>
    </row>
    <row r="7520" spans="1:25" x14ac:dyDescent="0.3">
      <c r="A7520" t="s">
        <v>13</v>
      </c>
      <c r="B7520" t="s">
        <v>82</v>
      </c>
      <c r="C7520">
        <v>1185732</v>
      </c>
      <c r="D7520" s="9">
        <v>44383</v>
      </c>
      <c r="E7520" s="8" t="str">
        <f>TEXT(Table1[[#This Row],[Invoice Date]],"dd-mm-yyyy")</f>
        <v>06-07-2021</v>
      </c>
      <c r="F7520" s="1" t="str">
        <f t="shared" si="468"/>
        <v>July</v>
      </c>
      <c r="G7520" s="1" t="str">
        <f t="shared" si="469"/>
        <v>2021</v>
      </c>
      <c r="H7520" s="1" t="str">
        <f t="shared" si="470"/>
        <v>Tuesday</v>
      </c>
      <c r="I7520" s="1" t="str">
        <f t="shared" si="471"/>
        <v>06</v>
      </c>
      <c r="J7520" t="s">
        <v>14</v>
      </c>
      <c r="K7520" t="s">
        <v>126</v>
      </c>
      <c r="L7520" t="s">
        <v>127</v>
      </c>
      <c r="M7520" t="s">
        <v>20</v>
      </c>
      <c r="N7520">
        <v>37</v>
      </c>
      <c r="O7520">
        <v>58</v>
      </c>
      <c r="P7520">
        <v>2146</v>
      </c>
      <c r="Q7520">
        <v>1116</v>
      </c>
      <c r="R7520">
        <v>0.52</v>
      </c>
      <c r="S7520" t="s">
        <v>82</v>
      </c>
      <c r="T7520" t="str">
        <f>IF(Table1[[#This Row],[Units Sold]]&gt; 700,"High Units","low Units")</f>
        <v>low Units</v>
      </c>
      <c r="U7520">
        <f>SUM(Table1[[#This Row],[Operating Profit]])/SUM(Table1[Operating Profit])*100</f>
        <v>3.3600782515255944E-4</v>
      </c>
      <c r="V7520">
        <f>SUM(Table1[[#This Row],[Price per Unit]]*Table1[[#This Row],[Units Sold]])</f>
        <v>2146</v>
      </c>
      <c r="W7520">
        <f>SUM(Table1[[#This Row],[Total Sales]]-Table1[[#This Row],[Operating Profit]])</f>
        <v>1030</v>
      </c>
      <c r="X7520">
        <f>SUM(Table1[[#This Row],[Total Sales]]-Table1[[#This Row],[Cost]])</f>
        <v>1116</v>
      </c>
      <c r="Y7520">
        <f>SUM(Table1[[#This Row],[profit/loss]])/SUM(Table1[profit/loss])</f>
        <v>3.3600782515255943E-6</v>
      </c>
    </row>
    <row r="7521" spans="1:25" x14ac:dyDescent="0.3">
      <c r="A7521" t="s">
        <v>13</v>
      </c>
      <c r="B7521" t="s">
        <v>82</v>
      </c>
      <c r="C7521">
        <v>1185732</v>
      </c>
      <c r="D7521" s="9">
        <v>44383</v>
      </c>
      <c r="E7521" s="8" t="str">
        <f>TEXT(Table1[[#This Row],[Invoice Date]],"dd-mm-yyyy")</f>
        <v>06-07-2021</v>
      </c>
      <c r="F7521" s="1" t="str">
        <f t="shared" si="468"/>
        <v>July</v>
      </c>
      <c r="G7521" s="1" t="str">
        <f t="shared" si="469"/>
        <v>2021</v>
      </c>
      <c r="H7521" s="1" t="str">
        <f t="shared" si="470"/>
        <v>Tuesday</v>
      </c>
      <c r="I7521" s="1" t="str">
        <f t="shared" si="471"/>
        <v>06</v>
      </c>
      <c r="J7521" t="s">
        <v>14</v>
      </c>
      <c r="K7521" t="s">
        <v>126</v>
      </c>
      <c r="L7521" t="s">
        <v>127</v>
      </c>
      <c r="M7521" t="s">
        <v>21</v>
      </c>
      <c r="N7521">
        <v>47</v>
      </c>
      <c r="O7521">
        <v>63</v>
      </c>
      <c r="P7521">
        <v>2961</v>
      </c>
      <c r="Q7521">
        <v>1184</v>
      </c>
      <c r="R7521">
        <v>0.4</v>
      </c>
      <c r="S7521" t="s">
        <v>82</v>
      </c>
      <c r="T7521" t="str">
        <f>IF(Table1[[#This Row],[Units Sold]]&gt; 700,"High Units","low Units")</f>
        <v>low Units</v>
      </c>
      <c r="U7521">
        <f>SUM(Table1[[#This Row],[Operating Profit]])/SUM(Table1[Operating Profit])*100</f>
        <v>3.5648142023353977E-4</v>
      </c>
      <c r="V7521">
        <f>SUM(Table1[[#This Row],[Price per Unit]]*Table1[[#This Row],[Units Sold]])</f>
        <v>2961</v>
      </c>
      <c r="W7521">
        <f>SUM(Table1[[#This Row],[Total Sales]]-Table1[[#This Row],[Operating Profit]])</f>
        <v>1777</v>
      </c>
      <c r="X7521">
        <f>SUM(Table1[[#This Row],[Total Sales]]-Table1[[#This Row],[Cost]])</f>
        <v>1184</v>
      </c>
      <c r="Y7521">
        <f>SUM(Table1[[#This Row],[profit/loss]])/SUM(Table1[profit/loss])</f>
        <v>3.5648142023353977E-6</v>
      </c>
    </row>
    <row r="7522" spans="1:25" x14ac:dyDescent="0.3">
      <c r="A7522" t="s">
        <v>13</v>
      </c>
      <c r="B7522" t="s">
        <v>82</v>
      </c>
      <c r="C7522">
        <v>1185732</v>
      </c>
      <c r="D7522" s="9">
        <v>44383</v>
      </c>
      <c r="E7522" s="8" t="str">
        <f>TEXT(Table1[[#This Row],[Invoice Date]],"dd-mm-yyyy")</f>
        <v>06-07-2021</v>
      </c>
      <c r="F7522" s="1" t="str">
        <f t="shared" si="468"/>
        <v>July</v>
      </c>
      <c r="G7522" s="1" t="str">
        <f t="shared" si="469"/>
        <v>2021</v>
      </c>
      <c r="H7522" s="1" t="str">
        <f t="shared" si="470"/>
        <v>Tuesday</v>
      </c>
      <c r="I7522" s="1" t="str">
        <f t="shared" si="471"/>
        <v>06</v>
      </c>
      <c r="J7522" t="s">
        <v>14</v>
      </c>
      <c r="K7522" t="s">
        <v>126</v>
      </c>
      <c r="L7522" t="s">
        <v>127</v>
      </c>
      <c r="M7522" t="s">
        <v>22</v>
      </c>
      <c r="N7522">
        <v>50</v>
      </c>
      <c r="O7522">
        <v>116</v>
      </c>
      <c r="P7522">
        <v>5800</v>
      </c>
      <c r="Q7522">
        <v>2900</v>
      </c>
      <c r="R7522">
        <v>0.5</v>
      </c>
      <c r="S7522" t="s">
        <v>82</v>
      </c>
      <c r="T7522" t="str">
        <f>IF(Table1[[#This Row],[Units Sold]]&gt; 700,"High Units","low Units")</f>
        <v>low Units</v>
      </c>
      <c r="U7522">
        <f>SUM(Table1[[#This Row],[Operating Profit]])/SUM(Table1[Operating Profit])*100</f>
        <v>8.7313861374769023E-4</v>
      </c>
      <c r="V7522">
        <f>SUM(Table1[[#This Row],[Price per Unit]]*Table1[[#This Row],[Units Sold]])</f>
        <v>5800</v>
      </c>
      <c r="W7522">
        <f>SUM(Table1[[#This Row],[Total Sales]]-Table1[[#This Row],[Operating Profit]])</f>
        <v>2900</v>
      </c>
      <c r="X7522">
        <f>SUM(Table1[[#This Row],[Total Sales]]-Table1[[#This Row],[Cost]])</f>
        <v>2900</v>
      </c>
      <c r="Y7522">
        <f>SUM(Table1[[#This Row],[profit/loss]])/SUM(Table1[profit/loss])</f>
        <v>8.7313861374769024E-6</v>
      </c>
    </row>
    <row r="7523" spans="1:25" x14ac:dyDescent="0.3">
      <c r="A7523" t="s">
        <v>13</v>
      </c>
      <c r="B7523" t="s">
        <v>82</v>
      </c>
      <c r="C7523">
        <v>1185732</v>
      </c>
      <c r="D7523" s="9">
        <v>44415</v>
      </c>
      <c r="E7523" s="8" t="str">
        <f>TEXT(Table1[[#This Row],[Invoice Date]],"dd-mm-yyyy")</f>
        <v>07-08-2021</v>
      </c>
      <c r="F7523" s="1" t="str">
        <f t="shared" si="468"/>
        <v>August</v>
      </c>
      <c r="G7523" s="1" t="str">
        <f t="shared" si="469"/>
        <v>2021</v>
      </c>
      <c r="H7523" s="1" t="str">
        <f t="shared" si="470"/>
        <v>Saturday</v>
      </c>
      <c r="I7523" s="1" t="str">
        <f t="shared" si="471"/>
        <v>07</v>
      </c>
      <c r="J7523" t="s">
        <v>14</v>
      </c>
      <c r="K7523" t="s">
        <v>126</v>
      </c>
      <c r="L7523" t="s">
        <v>127</v>
      </c>
      <c r="M7523" t="s">
        <v>16</v>
      </c>
      <c r="N7523">
        <v>46</v>
      </c>
      <c r="O7523">
        <v>143</v>
      </c>
      <c r="P7523">
        <v>6578</v>
      </c>
      <c r="Q7523">
        <v>3157</v>
      </c>
      <c r="R7523">
        <v>0.48</v>
      </c>
      <c r="S7523" t="s">
        <v>82</v>
      </c>
      <c r="T7523" t="str">
        <f>IF(Table1[[#This Row],[Units Sold]]&gt; 700,"High Units","low Units")</f>
        <v>low Units</v>
      </c>
      <c r="U7523">
        <f>SUM(Table1[[#This Row],[Operating Profit]])/SUM(Table1[Operating Profit])*100</f>
        <v>9.5051675986257194E-4</v>
      </c>
      <c r="V7523">
        <f>SUM(Table1[[#This Row],[Price per Unit]]*Table1[[#This Row],[Units Sold]])</f>
        <v>6578</v>
      </c>
      <c r="W7523">
        <f>SUM(Table1[[#This Row],[Total Sales]]-Table1[[#This Row],[Operating Profit]])</f>
        <v>3421</v>
      </c>
      <c r="X7523">
        <f>SUM(Table1[[#This Row],[Total Sales]]-Table1[[#This Row],[Cost]])</f>
        <v>3157</v>
      </c>
      <c r="Y7523">
        <f>SUM(Table1[[#This Row],[profit/loss]])/SUM(Table1[profit/loss])</f>
        <v>9.505167598625719E-6</v>
      </c>
    </row>
    <row r="7524" spans="1:25" x14ac:dyDescent="0.3">
      <c r="A7524" t="s">
        <v>13</v>
      </c>
      <c r="B7524" t="s">
        <v>82</v>
      </c>
      <c r="C7524">
        <v>1185732</v>
      </c>
      <c r="D7524" s="9">
        <v>44415</v>
      </c>
      <c r="E7524" s="8" t="str">
        <f>TEXT(Table1[[#This Row],[Invoice Date]],"dd-mm-yyyy")</f>
        <v>07-08-2021</v>
      </c>
      <c r="F7524" s="1" t="str">
        <f t="shared" si="468"/>
        <v>August</v>
      </c>
      <c r="G7524" s="1" t="str">
        <f t="shared" si="469"/>
        <v>2021</v>
      </c>
      <c r="H7524" s="1" t="str">
        <f t="shared" si="470"/>
        <v>Saturday</v>
      </c>
      <c r="I7524" s="1" t="str">
        <f t="shared" si="471"/>
        <v>07</v>
      </c>
      <c r="J7524" t="s">
        <v>14</v>
      </c>
      <c r="K7524" t="s">
        <v>126</v>
      </c>
      <c r="L7524" t="s">
        <v>127</v>
      </c>
      <c r="M7524" t="s">
        <v>18</v>
      </c>
      <c r="N7524">
        <v>42</v>
      </c>
      <c r="O7524">
        <v>91</v>
      </c>
      <c r="P7524">
        <v>3822</v>
      </c>
      <c r="Q7524">
        <v>1796</v>
      </c>
      <c r="R7524">
        <v>0.47</v>
      </c>
      <c r="S7524" t="s">
        <v>82</v>
      </c>
      <c r="T7524" t="str">
        <f>IF(Table1[[#This Row],[Units Sold]]&gt; 700,"High Units","low Units")</f>
        <v>low Units</v>
      </c>
      <c r="U7524">
        <f>SUM(Table1[[#This Row],[Operating Profit]])/SUM(Table1[Operating Profit])*100</f>
        <v>5.4074377596236272E-4</v>
      </c>
      <c r="V7524">
        <f>SUM(Table1[[#This Row],[Price per Unit]]*Table1[[#This Row],[Units Sold]])</f>
        <v>3822</v>
      </c>
      <c r="W7524">
        <f>SUM(Table1[[#This Row],[Total Sales]]-Table1[[#This Row],[Operating Profit]])</f>
        <v>2026</v>
      </c>
      <c r="X7524">
        <f>SUM(Table1[[#This Row],[Total Sales]]-Table1[[#This Row],[Cost]])</f>
        <v>1796</v>
      </c>
      <c r="Y7524">
        <f>SUM(Table1[[#This Row],[profit/loss]])/SUM(Table1[profit/loss])</f>
        <v>5.4074377596236267E-6</v>
      </c>
    </row>
    <row r="7525" spans="1:25" x14ac:dyDescent="0.3">
      <c r="A7525" t="s">
        <v>13</v>
      </c>
      <c r="B7525" t="s">
        <v>82</v>
      </c>
      <c r="C7525">
        <v>1185732</v>
      </c>
      <c r="D7525" s="9">
        <v>44415</v>
      </c>
      <c r="E7525" s="8" t="str">
        <f>TEXT(Table1[[#This Row],[Invoice Date]],"dd-mm-yyyy")</f>
        <v>07-08-2021</v>
      </c>
      <c r="F7525" s="1" t="str">
        <f t="shared" si="468"/>
        <v>August</v>
      </c>
      <c r="G7525" s="1" t="str">
        <f t="shared" si="469"/>
        <v>2021</v>
      </c>
      <c r="H7525" s="1" t="str">
        <f t="shared" si="470"/>
        <v>Saturday</v>
      </c>
      <c r="I7525" s="1" t="str">
        <f t="shared" si="471"/>
        <v>07</v>
      </c>
      <c r="J7525" t="s">
        <v>14</v>
      </c>
      <c r="K7525" t="s">
        <v>126</v>
      </c>
      <c r="L7525" t="s">
        <v>127</v>
      </c>
      <c r="M7525" t="s">
        <v>19</v>
      </c>
      <c r="N7525">
        <v>38</v>
      </c>
      <c r="O7525">
        <v>75</v>
      </c>
      <c r="P7525">
        <v>2850</v>
      </c>
      <c r="Q7525">
        <v>1568</v>
      </c>
      <c r="R7525">
        <v>0.55000000000000004</v>
      </c>
      <c r="S7525" t="s">
        <v>82</v>
      </c>
      <c r="T7525" t="str">
        <f>IF(Table1[[#This Row],[Units Sold]]&gt; 700,"High Units","low Units")</f>
        <v>low Units</v>
      </c>
      <c r="U7525">
        <f>SUM(Table1[[#This Row],[Operating Profit]])/SUM(Table1[Operating Profit])*100</f>
        <v>4.7209701598495808E-4</v>
      </c>
      <c r="V7525">
        <f>SUM(Table1[[#This Row],[Price per Unit]]*Table1[[#This Row],[Units Sold]])</f>
        <v>2850</v>
      </c>
      <c r="W7525">
        <f>SUM(Table1[[#This Row],[Total Sales]]-Table1[[#This Row],[Operating Profit]])</f>
        <v>1282</v>
      </c>
      <c r="X7525">
        <f>SUM(Table1[[#This Row],[Total Sales]]-Table1[[#This Row],[Cost]])</f>
        <v>1568</v>
      </c>
      <c r="Y7525">
        <f>SUM(Table1[[#This Row],[profit/loss]])/SUM(Table1[profit/loss])</f>
        <v>4.7209701598495809E-6</v>
      </c>
    </row>
    <row r="7526" spans="1:25" x14ac:dyDescent="0.3">
      <c r="A7526" t="s">
        <v>13</v>
      </c>
      <c r="B7526" t="s">
        <v>82</v>
      </c>
      <c r="C7526">
        <v>1185732</v>
      </c>
      <c r="D7526" s="9">
        <v>44415</v>
      </c>
      <c r="E7526" s="8" t="str">
        <f>TEXT(Table1[[#This Row],[Invoice Date]],"dd-mm-yyyy")</f>
        <v>07-08-2021</v>
      </c>
      <c r="F7526" s="1" t="str">
        <f t="shared" si="468"/>
        <v>August</v>
      </c>
      <c r="G7526" s="1" t="str">
        <f t="shared" si="469"/>
        <v>2021</v>
      </c>
      <c r="H7526" s="1" t="str">
        <f t="shared" si="470"/>
        <v>Saturday</v>
      </c>
      <c r="I7526" s="1" t="str">
        <f t="shared" si="471"/>
        <v>07</v>
      </c>
      <c r="J7526" t="s">
        <v>14</v>
      </c>
      <c r="K7526" t="s">
        <v>126</v>
      </c>
      <c r="L7526" t="s">
        <v>127</v>
      </c>
      <c r="M7526" t="s">
        <v>20</v>
      </c>
      <c r="N7526">
        <v>37</v>
      </c>
      <c r="O7526">
        <v>39</v>
      </c>
      <c r="P7526">
        <v>1443</v>
      </c>
      <c r="Q7526">
        <v>765</v>
      </c>
      <c r="R7526">
        <v>0.53</v>
      </c>
      <c r="S7526" t="s">
        <v>82</v>
      </c>
      <c r="T7526" t="str">
        <f>IF(Table1[[#This Row],[Units Sold]]&gt; 700,"High Units","low Units")</f>
        <v>low Units</v>
      </c>
      <c r="U7526">
        <f>SUM(Table1[[#This Row],[Operating Profit]])/SUM(Table1[Operating Profit])*100</f>
        <v>2.3032794466102866E-4</v>
      </c>
      <c r="V7526">
        <f>SUM(Table1[[#This Row],[Price per Unit]]*Table1[[#This Row],[Units Sold]])</f>
        <v>1443</v>
      </c>
      <c r="W7526">
        <f>SUM(Table1[[#This Row],[Total Sales]]-Table1[[#This Row],[Operating Profit]])</f>
        <v>678</v>
      </c>
      <c r="X7526">
        <f>SUM(Table1[[#This Row],[Total Sales]]-Table1[[#This Row],[Cost]])</f>
        <v>765</v>
      </c>
      <c r="Y7526">
        <f>SUM(Table1[[#This Row],[profit/loss]])/SUM(Table1[profit/loss])</f>
        <v>2.3032794466102866E-6</v>
      </c>
    </row>
    <row r="7527" spans="1:25" x14ac:dyDescent="0.3">
      <c r="A7527" t="s">
        <v>13</v>
      </c>
      <c r="B7527" t="s">
        <v>82</v>
      </c>
      <c r="C7527">
        <v>1185732</v>
      </c>
      <c r="D7527" s="9">
        <v>44415</v>
      </c>
      <c r="E7527" s="8" t="str">
        <f>TEXT(Table1[[#This Row],[Invoice Date]],"dd-mm-yyyy")</f>
        <v>07-08-2021</v>
      </c>
      <c r="F7527" s="1" t="str">
        <f t="shared" si="468"/>
        <v>August</v>
      </c>
      <c r="G7527" s="1" t="str">
        <f t="shared" si="469"/>
        <v>2021</v>
      </c>
      <c r="H7527" s="1" t="str">
        <f t="shared" si="470"/>
        <v>Saturday</v>
      </c>
      <c r="I7527" s="1" t="str">
        <f t="shared" si="471"/>
        <v>07</v>
      </c>
      <c r="J7527" t="s">
        <v>14</v>
      </c>
      <c r="K7527" t="s">
        <v>126</v>
      </c>
      <c r="L7527" t="s">
        <v>127</v>
      </c>
      <c r="M7527" t="s">
        <v>21</v>
      </c>
      <c r="N7527">
        <v>45</v>
      </c>
      <c r="O7527">
        <v>31</v>
      </c>
      <c r="P7527">
        <v>1395</v>
      </c>
      <c r="Q7527">
        <v>558</v>
      </c>
      <c r="R7527">
        <v>0.4</v>
      </c>
      <c r="S7527" t="s">
        <v>82</v>
      </c>
      <c r="T7527" t="str">
        <f>IF(Table1[[#This Row],[Units Sold]]&gt; 700,"High Units","low Units")</f>
        <v>low Units</v>
      </c>
      <c r="U7527">
        <f>SUM(Table1[[#This Row],[Operating Profit]])/SUM(Table1[Operating Profit])*100</f>
        <v>1.6800391257627972E-4</v>
      </c>
      <c r="V7527">
        <f>SUM(Table1[[#This Row],[Price per Unit]]*Table1[[#This Row],[Units Sold]])</f>
        <v>1395</v>
      </c>
      <c r="W7527">
        <f>SUM(Table1[[#This Row],[Total Sales]]-Table1[[#This Row],[Operating Profit]])</f>
        <v>837</v>
      </c>
      <c r="X7527">
        <f>SUM(Table1[[#This Row],[Total Sales]]-Table1[[#This Row],[Cost]])</f>
        <v>558</v>
      </c>
      <c r="Y7527">
        <f>SUM(Table1[[#This Row],[profit/loss]])/SUM(Table1[profit/loss])</f>
        <v>1.6800391257627972E-6</v>
      </c>
    </row>
    <row r="7528" spans="1:25" x14ac:dyDescent="0.3">
      <c r="A7528" t="s">
        <v>13</v>
      </c>
      <c r="B7528" t="s">
        <v>82</v>
      </c>
      <c r="C7528">
        <v>1185732</v>
      </c>
      <c r="D7528" s="9">
        <v>44415</v>
      </c>
      <c r="E7528" s="8" t="str">
        <f>TEXT(Table1[[#This Row],[Invoice Date]],"dd-mm-yyyy")</f>
        <v>07-08-2021</v>
      </c>
      <c r="F7528" s="1" t="str">
        <f t="shared" si="468"/>
        <v>August</v>
      </c>
      <c r="G7528" s="1" t="str">
        <f t="shared" si="469"/>
        <v>2021</v>
      </c>
      <c r="H7528" s="1" t="str">
        <f t="shared" si="470"/>
        <v>Saturday</v>
      </c>
      <c r="I7528" s="1" t="str">
        <f t="shared" si="471"/>
        <v>07</v>
      </c>
      <c r="J7528" t="s">
        <v>14</v>
      </c>
      <c r="K7528" t="s">
        <v>126</v>
      </c>
      <c r="L7528" t="s">
        <v>127</v>
      </c>
      <c r="M7528" t="s">
        <v>22</v>
      </c>
      <c r="N7528">
        <v>52</v>
      </c>
      <c r="O7528">
        <v>87</v>
      </c>
      <c r="P7528">
        <v>4524</v>
      </c>
      <c r="Q7528">
        <v>2443</v>
      </c>
      <c r="R7528">
        <v>0.54</v>
      </c>
      <c r="S7528" t="s">
        <v>82</v>
      </c>
      <c r="T7528" t="str">
        <f>IF(Table1[[#This Row],[Units Sold]]&gt; 700,"High Units","low Units")</f>
        <v>low Units</v>
      </c>
      <c r="U7528">
        <f>SUM(Table1[[#This Row],[Operating Profit]])/SUM(Table1[Operating Profit])*100</f>
        <v>7.3554401151227841E-4</v>
      </c>
      <c r="V7528">
        <f>SUM(Table1[[#This Row],[Price per Unit]]*Table1[[#This Row],[Units Sold]])</f>
        <v>4524</v>
      </c>
      <c r="W7528">
        <f>SUM(Table1[[#This Row],[Total Sales]]-Table1[[#This Row],[Operating Profit]])</f>
        <v>2081</v>
      </c>
      <c r="X7528">
        <f>SUM(Table1[[#This Row],[Total Sales]]-Table1[[#This Row],[Cost]])</f>
        <v>2443</v>
      </c>
      <c r="Y7528">
        <f>SUM(Table1[[#This Row],[profit/loss]])/SUM(Table1[profit/loss])</f>
        <v>7.355440115122784E-6</v>
      </c>
    </row>
    <row r="7529" spans="1:25" x14ac:dyDescent="0.3">
      <c r="A7529" t="s">
        <v>13</v>
      </c>
      <c r="B7529" t="s">
        <v>82</v>
      </c>
      <c r="C7529">
        <v>1185732</v>
      </c>
      <c r="D7529" s="9">
        <v>44445</v>
      </c>
      <c r="E7529" s="8" t="str">
        <f>TEXT(Table1[[#This Row],[Invoice Date]],"dd-mm-yyyy")</f>
        <v>06-09-2021</v>
      </c>
      <c r="F7529" s="1" t="str">
        <f t="shared" si="468"/>
        <v>September</v>
      </c>
      <c r="G7529" s="1" t="str">
        <f t="shared" si="469"/>
        <v>2021</v>
      </c>
      <c r="H7529" s="1" t="str">
        <f t="shared" si="470"/>
        <v>Monday</v>
      </c>
      <c r="I7529" s="1" t="str">
        <f t="shared" si="471"/>
        <v>06</v>
      </c>
      <c r="J7529" t="s">
        <v>14</v>
      </c>
      <c r="K7529" t="s">
        <v>126</v>
      </c>
      <c r="L7529" t="s">
        <v>127</v>
      </c>
      <c r="M7529" t="s">
        <v>16</v>
      </c>
      <c r="N7529">
        <v>45</v>
      </c>
      <c r="O7529">
        <v>111</v>
      </c>
      <c r="P7529">
        <v>4995</v>
      </c>
      <c r="Q7529">
        <v>2248</v>
      </c>
      <c r="R7529">
        <v>0.45</v>
      </c>
      <c r="S7529" t="s">
        <v>82</v>
      </c>
      <c r="T7529" t="str">
        <f>IF(Table1[[#This Row],[Units Sold]]&gt; 700,"High Units","low Units")</f>
        <v>low Units</v>
      </c>
      <c r="U7529">
        <f>SUM(Table1[[#This Row],[Operating Profit]])/SUM(Table1[Operating Profit])*100</f>
        <v>6.7683296679476137E-4</v>
      </c>
      <c r="V7529">
        <f>SUM(Table1[[#This Row],[Price per Unit]]*Table1[[#This Row],[Units Sold]])</f>
        <v>4995</v>
      </c>
      <c r="W7529">
        <f>SUM(Table1[[#This Row],[Total Sales]]-Table1[[#This Row],[Operating Profit]])</f>
        <v>2747</v>
      </c>
      <c r="X7529">
        <f>SUM(Table1[[#This Row],[Total Sales]]-Table1[[#This Row],[Cost]])</f>
        <v>2248</v>
      </c>
      <c r="Y7529">
        <f>SUM(Table1[[#This Row],[profit/loss]])/SUM(Table1[profit/loss])</f>
        <v>6.7683296679476132E-6</v>
      </c>
    </row>
    <row r="7530" spans="1:25" x14ac:dyDescent="0.3">
      <c r="A7530" t="s">
        <v>13</v>
      </c>
      <c r="B7530" t="s">
        <v>82</v>
      </c>
      <c r="C7530">
        <v>1185732</v>
      </c>
      <c r="D7530" s="9">
        <v>44445</v>
      </c>
      <c r="E7530" s="8" t="str">
        <f>TEXT(Table1[[#This Row],[Invoice Date]],"dd-mm-yyyy")</f>
        <v>06-09-2021</v>
      </c>
      <c r="F7530" s="1" t="str">
        <f t="shared" si="468"/>
        <v>September</v>
      </c>
      <c r="G7530" s="1" t="str">
        <f t="shared" si="469"/>
        <v>2021</v>
      </c>
      <c r="H7530" s="1" t="str">
        <f t="shared" si="470"/>
        <v>Monday</v>
      </c>
      <c r="I7530" s="1" t="str">
        <f t="shared" si="471"/>
        <v>06</v>
      </c>
      <c r="J7530" t="s">
        <v>14</v>
      </c>
      <c r="K7530" t="s">
        <v>126</v>
      </c>
      <c r="L7530" t="s">
        <v>127</v>
      </c>
      <c r="M7530" t="s">
        <v>18</v>
      </c>
      <c r="N7530">
        <v>43</v>
      </c>
      <c r="O7530">
        <v>56</v>
      </c>
      <c r="P7530">
        <v>2408</v>
      </c>
      <c r="Q7530">
        <v>1156</v>
      </c>
      <c r="R7530">
        <v>0.48</v>
      </c>
      <c r="S7530" t="s">
        <v>82</v>
      </c>
      <c r="T7530" t="str">
        <f>IF(Table1[[#This Row],[Units Sold]]&gt; 700,"High Units","low Units")</f>
        <v>low Units</v>
      </c>
      <c r="U7530">
        <f>SUM(Table1[[#This Row],[Operating Profit]])/SUM(Table1[Operating Profit])*100</f>
        <v>3.4805111637666551E-4</v>
      </c>
      <c r="V7530">
        <f>SUM(Table1[[#This Row],[Price per Unit]]*Table1[[#This Row],[Units Sold]])</f>
        <v>2408</v>
      </c>
      <c r="W7530">
        <f>SUM(Table1[[#This Row],[Total Sales]]-Table1[[#This Row],[Operating Profit]])</f>
        <v>1252</v>
      </c>
      <c r="X7530">
        <f>SUM(Table1[[#This Row],[Total Sales]]-Table1[[#This Row],[Cost]])</f>
        <v>1156</v>
      </c>
      <c r="Y7530">
        <f>SUM(Table1[[#This Row],[profit/loss]])/SUM(Table1[profit/loss])</f>
        <v>3.4805111637666554E-6</v>
      </c>
    </row>
    <row r="7531" spans="1:25" x14ac:dyDescent="0.3">
      <c r="A7531" t="s">
        <v>13</v>
      </c>
      <c r="B7531" t="s">
        <v>82</v>
      </c>
      <c r="C7531">
        <v>1185732</v>
      </c>
      <c r="D7531" s="9">
        <v>44445</v>
      </c>
      <c r="E7531" s="8" t="str">
        <f>TEXT(Table1[[#This Row],[Invoice Date]],"dd-mm-yyyy")</f>
        <v>06-09-2021</v>
      </c>
      <c r="F7531" s="1" t="str">
        <f t="shared" si="468"/>
        <v>September</v>
      </c>
      <c r="G7531" s="1" t="str">
        <f t="shared" si="469"/>
        <v>2021</v>
      </c>
      <c r="H7531" s="1" t="str">
        <f t="shared" si="470"/>
        <v>Monday</v>
      </c>
      <c r="I7531" s="1" t="str">
        <f t="shared" si="471"/>
        <v>06</v>
      </c>
      <c r="J7531" t="s">
        <v>14</v>
      </c>
      <c r="K7531" t="s">
        <v>126</v>
      </c>
      <c r="L7531" t="s">
        <v>127</v>
      </c>
      <c r="M7531" t="s">
        <v>19</v>
      </c>
      <c r="N7531">
        <v>36</v>
      </c>
      <c r="O7531">
        <v>38</v>
      </c>
      <c r="P7531">
        <v>1368</v>
      </c>
      <c r="Q7531">
        <v>698</v>
      </c>
      <c r="R7531">
        <v>0.51</v>
      </c>
      <c r="S7531" t="s">
        <v>82</v>
      </c>
      <c r="T7531" t="str">
        <f>IF(Table1[[#This Row],[Units Sold]]&gt; 700,"High Units","low Units")</f>
        <v>low Units</v>
      </c>
      <c r="U7531">
        <f>SUM(Table1[[#This Row],[Operating Profit]])/SUM(Table1[Operating Profit])*100</f>
        <v>2.1015543186065098E-4</v>
      </c>
      <c r="V7531">
        <f>SUM(Table1[[#This Row],[Price per Unit]]*Table1[[#This Row],[Units Sold]])</f>
        <v>1368</v>
      </c>
      <c r="W7531">
        <f>SUM(Table1[[#This Row],[Total Sales]]-Table1[[#This Row],[Operating Profit]])</f>
        <v>670</v>
      </c>
      <c r="X7531">
        <f>SUM(Table1[[#This Row],[Total Sales]]-Table1[[#This Row],[Cost]])</f>
        <v>698</v>
      </c>
      <c r="Y7531">
        <f>SUM(Table1[[#This Row],[profit/loss]])/SUM(Table1[profit/loss])</f>
        <v>2.1015543186065099E-6</v>
      </c>
    </row>
    <row r="7532" spans="1:25" x14ac:dyDescent="0.3">
      <c r="A7532" t="s">
        <v>13</v>
      </c>
      <c r="B7532" t="s">
        <v>82</v>
      </c>
      <c r="C7532">
        <v>1185732</v>
      </c>
      <c r="D7532" s="9">
        <v>44445</v>
      </c>
      <c r="E7532" s="8" t="str">
        <f>TEXT(Table1[[#This Row],[Invoice Date]],"dd-mm-yyyy")</f>
        <v>06-09-2021</v>
      </c>
      <c r="F7532" s="1" t="str">
        <f t="shared" si="468"/>
        <v>September</v>
      </c>
      <c r="G7532" s="1" t="str">
        <f t="shared" si="469"/>
        <v>2021</v>
      </c>
      <c r="H7532" s="1" t="str">
        <f t="shared" si="470"/>
        <v>Monday</v>
      </c>
      <c r="I7532" s="1" t="str">
        <f t="shared" si="471"/>
        <v>06</v>
      </c>
      <c r="J7532" t="s">
        <v>14</v>
      </c>
      <c r="K7532" t="s">
        <v>126</v>
      </c>
      <c r="L7532" t="s">
        <v>127</v>
      </c>
      <c r="M7532" t="s">
        <v>20</v>
      </c>
      <c r="N7532">
        <v>39</v>
      </c>
      <c r="O7532">
        <v>27</v>
      </c>
      <c r="P7532">
        <v>1053</v>
      </c>
      <c r="Q7532">
        <v>569</v>
      </c>
      <c r="R7532">
        <v>0.54</v>
      </c>
      <c r="S7532" t="s">
        <v>82</v>
      </c>
      <c r="T7532" t="str">
        <f>IF(Table1[[#This Row],[Units Sold]]&gt; 700,"High Units","low Units")</f>
        <v>low Units</v>
      </c>
      <c r="U7532">
        <f>SUM(Table1[[#This Row],[Operating Profit]])/SUM(Table1[Operating Profit])*100</f>
        <v>1.7131581766290888E-4</v>
      </c>
      <c r="V7532">
        <f>SUM(Table1[[#This Row],[Price per Unit]]*Table1[[#This Row],[Units Sold]])</f>
        <v>1053</v>
      </c>
      <c r="W7532">
        <f>SUM(Table1[[#This Row],[Total Sales]]-Table1[[#This Row],[Operating Profit]])</f>
        <v>484</v>
      </c>
      <c r="X7532">
        <f>SUM(Table1[[#This Row],[Total Sales]]-Table1[[#This Row],[Cost]])</f>
        <v>569</v>
      </c>
      <c r="Y7532">
        <f>SUM(Table1[[#This Row],[profit/loss]])/SUM(Table1[profit/loss])</f>
        <v>1.7131581766290889E-6</v>
      </c>
    </row>
    <row r="7533" spans="1:25" x14ac:dyDescent="0.3">
      <c r="A7533" t="s">
        <v>13</v>
      </c>
      <c r="B7533" t="s">
        <v>82</v>
      </c>
      <c r="C7533">
        <v>1185732</v>
      </c>
      <c r="D7533" s="9">
        <v>44445</v>
      </c>
      <c r="E7533" s="8" t="str">
        <f>TEXT(Table1[[#This Row],[Invoice Date]],"dd-mm-yyyy")</f>
        <v>06-09-2021</v>
      </c>
      <c r="F7533" s="1" t="str">
        <f t="shared" si="468"/>
        <v>September</v>
      </c>
      <c r="G7533" s="1" t="str">
        <f t="shared" si="469"/>
        <v>2021</v>
      </c>
      <c r="H7533" s="1" t="str">
        <f t="shared" si="470"/>
        <v>Monday</v>
      </c>
      <c r="I7533" s="1" t="str">
        <f t="shared" si="471"/>
        <v>06</v>
      </c>
      <c r="J7533" t="s">
        <v>14</v>
      </c>
      <c r="K7533" t="s">
        <v>126</v>
      </c>
      <c r="L7533" t="s">
        <v>127</v>
      </c>
      <c r="M7533" t="s">
        <v>21</v>
      </c>
      <c r="N7533">
        <v>47</v>
      </c>
      <c r="O7533">
        <v>27</v>
      </c>
      <c r="P7533">
        <v>1269</v>
      </c>
      <c r="Q7533">
        <v>520</v>
      </c>
      <c r="R7533">
        <v>0.41</v>
      </c>
      <c r="S7533" t="s">
        <v>82</v>
      </c>
      <c r="T7533" t="str">
        <f>IF(Table1[[#This Row],[Units Sold]]&gt; 700,"High Units","low Units")</f>
        <v>low Units</v>
      </c>
      <c r="U7533">
        <f>SUM(Table1[[#This Row],[Operating Profit]])/SUM(Table1[Operating Profit])*100</f>
        <v>1.5656278591337895E-4</v>
      </c>
      <c r="V7533">
        <f>SUM(Table1[[#This Row],[Price per Unit]]*Table1[[#This Row],[Units Sold]])</f>
        <v>1269</v>
      </c>
      <c r="W7533">
        <f>SUM(Table1[[#This Row],[Total Sales]]-Table1[[#This Row],[Operating Profit]])</f>
        <v>749</v>
      </c>
      <c r="X7533">
        <f>SUM(Table1[[#This Row],[Total Sales]]-Table1[[#This Row],[Cost]])</f>
        <v>520</v>
      </c>
      <c r="Y7533">
        <f>SUM(Table1[[#This Row],[profit/loss]])/SUM(Table1[profit/loss])</f>
        <v>1.5656278591337895E-6</v>
      </c>
    </row>
    <row r="7534" spans="1:25" x14ac:dyDescent="0.3">
      <c r="A7534" t="s">
        <v>13</v>
      </c>
      <c r="B7534" t="s">
        <v>82</v>
      </c>
      <c r="C7534">
        <v>1185732</v>
      </c>
      <c r="D7534" s="9">
        <v>44445</v>
      </c>
      <c r="E7534" s="8" t="str">
        <f>TEXT(Table1[[#This Row],[Invoice Date]],"dd-mm-yyyy")</f>
        <v>06-09-2021</v>
      </c>
      <c r="F7534" s="1" t="str">
        <f t="shared" si="468"/>
        <v>September</v>
      </c>
      <c r="G7534" s="1" t="str">
        <f t="shared" si="469"/>
        <v>2021</v>
      </c>
      <c r="H7534" s="1" t="str">
        <f t="shared" si="470"/>
        <v>Monday</v>
      </c>
      <c r="I7534" s="1" t="str">
        <f t="shared" si="471"/>
        <v>06</v>
      </c>
      <c r="J7534" t="s">
        <v>14</v>
      </c>
      <c r="K7534" t="s">
        <v>126</v>
      </c>
      <c r="L7534" t="s">
        <v>127</v>
      </c>
      <c r="M7534" t="s">
        <v>22</v>
      </c>
      <c r="N7534">
        <v>52</v>
      </c>
      <c r="O7534">
        <v>58</v>
      </c>
      <c r="P7534">
        <v>3016</v>
      </c>
      <c r="Q7534">
        <v>1538</v>
      </c>
      <c r="R7534">
        <v>0.51</v>
      </c>
      <c r="S7534" t="s">
        <v>82</v>
      </c>
      <c r="T7534" t="str">
        <f>IF(Table1[[#This Row],[Units Sold]]&gt; 700,"High Units","low Units")</f>
        <v>low Units</v>
      </c>
      <c r="U7534">
        <f>SUM(Table1[[#This Row],[Operating Profit]])/SUM(Table1[Operating Profit])*100</f>
        <v>4.6306454756687851E-4</v>
      </c>
      <c r="V7534">
        <f>SUM(Table1[[#This Row],[Price per Unit]]*Table1[[#This Row],[Units Sold]])</f>
        <v>3016</v>
      </c>
      <c r="W7534">
        <f>SUM(Table1[[#This Row],[Total Sales]]-Table1[[#This Row],[Operating Profit]])</f>
        <v>1478</v>
      </c>
      <c r="X7534">
        <f>SUM(Table1[[#This Row],[Total Sales]]-Table1[[#This Row],[Cost]])</f>
        <v>1538</v>
      </c>
      <c r="Y7534">
        <f>SUM(Table1[[#This Row],[profit/loss]])/SUM(Table1[profit/loss])</f>
        <v>4.6306454756687851E-6</v>
      </c>
    </row>
    <row r="7535" spans="1:25" x14ac:dyDescent="0.3">
      <c r="A7535" t="s">
        <v>13</v>
      </c>
      <c r="B7535" t="s">
        <v>82</v>
      </c>
      <c r="C7535">
        <v>1185732</v>
      </c>
      <c r="D7535" s="9">
        <v>44477</v>
      </c>
      <c r="E7535" s="8" t="str">
        <f>TEXT(Table1[[#This Row],[Invoice Date]],"dd-mm-yyyy")</f>
        <v>08-10-2021</v>
      </c>
      <c r="F7535" s="1" t="str">
        <f t="shared" si="468"/>
        <v>October</v>
      </c>
      <c r="G7535" s="1" t="str">
        <f t="shared" si="469"/>
        <v>2021</v>
      </c>
      <c r="H7535" s="1" t="str">
        <f t="shared" si="470"/>
        <v>Friday</v>
      </c>
      <c r="I7535" s="1" t="str">
        <f t="shared" si="471"/>
        <v>08</v>
      </c>
      <c r="J7535" t="s">
        <v>14</v>
      </c>
      <c r="K7535" t="s">
        <v>126</v>
      </c>
      <c r="L7535" t="s">
        <v>127</v>
      </c>
      <c r="M7535" t="s">
        <v>16</v>
      </c>
      <c r="N7535">
        <v>53</v>
      </c>
      <c r="O7535">
        <v>94</v>
      </c>
      <c r="P7535">
        <v>4982</v>
      </c>
      <c r="Q7535">
        <v>2491</v>
      </c>
      <c r="R7535">
        <v>0.5</v>
      </c>
      <c r="S7535" t="s">
        <v>82</v>
      </c>
      <c r="T7535" t="str">
        <f>IF(Table1[[#This Row],[Units Sold]]&gt; 700,"High Units","low Units")</f>
        <v>low Units</v>
      </c>
      <c r="U7535">
        <f>SUM(Table1[[#This Row],[Operating Profit]])/SUM(Table1[Operating Profit])*100</f>
        <v>7.4999596098120568E-4</v>
      </c>
      <c r="V7535">
        <f>SUM(Table1[[#This Row],[Price per Unit]]*Table1[[#This Row],[Units Sold]])</f>
        <v>4982</v>
      </c>
      <c r="W7535">
        <f>SUM(Table1[[#This Row],[Total Sales]]-Table1[[#This Row],[Operating Profit]])</f>
        <v>2491</v>
      </c>
      <c r="X7535">
        <f>SUM(Table1[[#This Row],[Total Sales]]-Table1[[#This Row],[Cost]])</f>
        <v>2491</v>
      </c>
      <c r="Y7535">
        <f>SUM(Table1[[#This Row],[profit/loss]])/SUM(Table1[profit/loss])</f>
        <v>7.4999596098120569E-6</v>
      </c>
    </row>
    <row r="7536" spans="1:25" x14ac:dyDescent="0.3">
      <c r="A7536" t="s">
        <v>13</v>
      </c>
      <c r="B7536" t="s">
        <v>82</v>
      </c>
      <c r="C7536">
        <v>1185732</v>
      </c>
      <c r="D7536" s="9">
        <v>44477</v>
      </c>
      <c r="E7536" s="8" t="str">
        <f>TEXT(Table1[[#This Row],[Invoice Date]],"dd-mm-yyyy")</f>
        <v>08-10-2021</v>
      </c>
      <c r="F7536" s="1" t="str">
        <f t="shared" si="468"/>
        <v>October</v>
      </c>
      <c r="G7536" s="1" t="str">
        <f t="shared" si="469"/>
        <v>2021</v>
      </c>
      <c r="H7536" s="1" t="str">
        <f t="shared" si="470"/>
        <v>Friday</v>
      </c>
      <c r="I7536" s="1" t="str">
        <f t="shared" si="471"/>
        <v>08</v>
      </c>
      <c r="J7536" t="s">
        <v>14</v>
      </c>
      <c r="K7536" t="s">
        <v>126</v>
      </c>
      <c r="L7536" t="s">
        <v>127</v>
      </c>
      <c r="M7536" t="s">
        <v>18</v>
      </c>
      <c r="N7536">
        <v>46</v>
      </c>
      <c r="O7536">
        <v>56</v>
      </c>
      <c r="P7536">
        <v>2576</v>
      </c>
      <c r="Q7536">
        <v>1262</v>
      </c>
      <c r="R7536">
        <v>0.49</v>
      </c>
      <c r="S7536" t="s">
        <v>82</v>
      </c>
      <c r="T7536" t="str">
        <f>IF(Table1[[#This Row],[Units Sold]]&gt; 700,"High Units","low Units")</f>
        <v>low Units</v>
      </c>
      <c r="U7536">
        <f>SUM(Table1[[#This Row],[Operating Profit]])/SUM(Table1[Operating Profit])*100</f>
        <v>3.7996583812054661E-4</v>
      </c>
      <c r="V7536">
        <f>SUM(Table1[[#This Row],[Price per Unit]]*Table1[[#This Row],[Units Sold]])</f>
        <v>2576</v>
      </c>
      <c r="W7536">
        <f>SUM(Table1[[#This Row],[Total Sales]]-Table1[[#This Row],[Operating Profit]])</f>
        <v>1314</v>
      </c>
      <c r="X7536">
        <f>SUM(Table1[[#This Row],[Total Sales]]-Table1[[#This Row],[Cost]])</f>
        <v>1262</v>
      </c>
      <c r="Y7536">
        <f>SUM(Table1[[#This Row],[profit/loss]])/SUM(Table1[profit/loss])</f>
        <v>3.799658381205466E-6</v>
      </c>
    </row>
    <row r="7537" spans="1:25" x14ac:dyDescent="0.3">
      <c r="A7537" t="s">
        <v>13</v>
      </c>
      <c r="B7537" t="s">
        <v>82</v>
      </c>
      <c r="C7537">
        <v>1185732</v>
      </c>
      <c r="D7537" s="9">
        <v>44477</v>
      </c>
      <c r="E7537" s="8" t="str">
        <f>TEXT(Table1[[#This Row],[Invoice Date]],"dd-mm-yyyy")</f>
        <v>08-10-2021</v>
      </c>
      <c r="F7537" s="1" t="str">
        <f t="shared" si="468"/>
        <v>October</v>
      </c>
      <c r="G7537" s="1" t="str">
        <f t="shared" si="469"/>
        <v>2021</v>
      </c>
      <c r="H7537" s="1" t="str">
        <f t="shared" si="470"/>
        <v>Friday</v>
      </c>
      <c r="I7537" s="1" t="str">
        <f t="shared" si="471"/>
        <v>08</v>
      </c>
      <c r="J7537" t="s">
        <v>14</v>
      </c>
      <c r="K7537" t="s">
        <v>126</v>
      </c>
      <c r="L7537" t="s">
        <v>127</v>
      </c>
      <c r="M7537" t="s">
        <v>19</v>
      </c>
      <c r="N7537">
        <v>45</v>
      </c>
      <c r="O7537">
        <v>29</v>
      </c>
      <c r="P7537">
        <v>1305</v>
      </c>
      <c r="Q7537">
        <v>679</v>
      </c>
      <c r="R7537">
        <v>0.52</v>
      </c>
      <c r="S7537" t="s">
        <v>82</v>
      </c>
      <c r="T7537" t="str">
        <f>IF(Table1[[#This Row],[Units Sold]]&gt; 700,"High Units","low Units")</f>
        <v>low Units</v>
      </c>
      <c r="U7537">
        <f>SUM(Table1[[#This Row],[Operating Profit]])/SUM(Table1[Operating Profit])*100</f>
        <v>2.044348685292006E-4</v>
      </c>
      <c r="V7537">
        <f>SUM(Table1[[#This Row],[Price per Unit]]*Table1[[#This Row],[Units Sold]])</f>
        <v>1305</v>
      </c>
      <c r="W7537">
        <f>SUM(Table1[[#This Row],[Total Sales]]-Table1[[#This Row],[Operating Profit]])</f>
        <v>626</v>
      </c>
      <c r="X7537">
        <f>SUM(Table1[[#This Row],[Total Sales]]-Table1[[#This Row],[Cost]])</f>
        <v>679</v>
      </c>
      <c r="Y7537">
        <f>SUM(Table1[[#This Row],[profit/loss]])/SUM(Table1[profit/loss])</f>
        <v>2.0443486852920061E-6</v>
      </c>
    </row>
    <row r="7538" spans="1:25" x14ac:dyDescent="0.3">
      <c r="A7538" t="s">
        <v>13</v>
      </c>
      <c r="B7538" t="s">
        <v>82</v>
      </c>
      <c r="C7538">
        <v>1185732</v>
      </c>
      <c r="D7538" s="9">
        <v>44477</v>
      </c>
      <c r="E7538" s="8" t="str">
        <f>TEXT(Table1[[#This Row],[Invoice Date]],"dd-mm-yyyy")</f>
        <v>08-10-2021</v>
      </c>
      <c r="F7538" s="1" t="str">
        <f t="shared" si="468"/>
        <v>October</v>
      </c>
      <c r="G7538" s="1" t="str">
        <f t="shared" si="469"/>
        <v>2021</v>
      </c>
      <c r="H7538" s="1" t="str">
        <f t="shared" si="470"/>
        <v>Friday</v>
      </c>
      <c r="I7538" s="1" t="str">
        <f t="shared" si="471"/>
        <v>08</v>
      </c>
      <c r="J7538" t="s">
        <v>14</v>
      </c>
      <c r="K7538" t="s">
        <v>126</v>
      </c>
      <c r="L7538" t="s">
        <v>127</v>
      </c>
      <c r="M7538" t="s">
        <v>20</v>
      </c>
      <c r="N7538">
        <v>47</v>
      </c>
      <c r="O7538">
        <v>23</v>
      </c>
      <c r="P7538">
        <v>1081</v>
      </c>
      <c r="Q7538">
        <v>541</v>
      </c>
      <c r="R7538">
        <v>0.5</v>
      </c>
      <c r="S7538" t="s">
        <v>82</v>
      </c>
      <c r="T7538" t="str">
        <f>IF(Table1[[#This Row],[Units Sold]]&gt; 700,"High Units","low Units")</f>
        <v>low Units</v>
      </c>
      <c r="U7538">
        <f>SUM(Table1[[#This Row],[Operating Profit]])/SUM(Table1[Operating Profit])*100</f>
        <v>1.6288551380603462E-4</v>
      </c>
      <c r="V7538">
        <f>SUM(Table1[[#This Row],[Price per Unit]]*Table1[[#This Row],[Units Sold]])</f>
        <v>1081</v>
      </c>
      <c r="W7538">
        <f>SUM(Table1[[#This Row],[Total Sales]]-Table1[[#This Row],[Operating Profit]])</f>
        <v>540</v>
      </c>
      <c r="X7538">
        <f>SUM(Table1[[#This Row],[Total Sales]]-Table1[[#This Row],[Cost]])</f>
        <v>541</v>
      </c>
      <c r="Y7538">
        <f>SUM(Table1[[#This Row],[profit/loss]])/SUM(Table1[profit/loss])</f>
        <v>1.6288551380603463E-6</v>
      </c>
    </row>
    <row r="7539" spans="1:25" x14ac:dyDescent="0.3">
      <c r="A7539" t="s">
        <v>13</v>
      </c>
      <c r="B7539" t="s">
        <v>82</v>
      </c>
      <c r="C7539">
        <v>1185732</v>
      </c>
      <c r="D7539" s="9">
        <v>44477</v>
      </c>
      <c r="E7539" s="8" t="str">
        <f>TEXT(Table1[[#This Row],[Invoice Date]],"dd-mm-yyyy")</f>
        <v>08-10-2021</v>
      </c>
      <c r="F7539" s="1" t="str">
        <f t="shared" si="468"/>
        <v>October</v>
      </c>
      <c r="G7539" s="1" t="str">
        <f t="shared" si="469"/>
        <v>2021</v>
      </c>
      <c r="H7539" s="1" t="str">
        <f t="shared" si="470"/>
        <v>Friday</v>
      </c>
      <c r="I7539" s="1" t="str">
        <f t="shared" si="471"/>
        <v>08</v>
      </c>
      <c r="J7539" t="s">
        <v>14</v>
      </c>
      <c r="K7539" t="s">
        <v>126</v>
      </c>
      <c r="L7539" t="s">
        <v>127</v>
      </c>
      <c r="M7539" t="s">
        <v>21</v>
      </c>
      <c r="N7539">
        <v>55</v>
      </c>
      <c r="O7539">
        <v>19</v>
      </c>
      <c r="P7539">
        <v>1045</v>
      </c>
      <c r="Q7539">
        <v>418</v>
      </c>
      <c r="R7539">
        <v>0.4</v>
      </c>
      <c r="S7539" t="s">
        <v>82</v>
      </c>
      <c r="T7539" t="str">
        <f>IF(Table1[[#This Row],[Units Sold]]&gt; 700,"High Units","low Units")</f>
        <v>low Units</v>
      </c>
      <c r="U7539">
        <f>SUM(Table1[[#This Row],[Operating Profit]])/SUM(Table1[Operating Profit])*100</f>
        <v>1.2585239329190845E-4</v>
      </c>
      <c r="V7539">
        <f>SUM(Table1[[#This Row],[Price per Unit]]*Table1[[#This Row],[Units Sold]])</f>
        <v>1045</v>
      </c>
      <c r="W7539">
        <f>SUM(Table1[[#This Row],[Total Sales]]-Table1[[#This Row],[Operating Profit]])</f>
        <v>627</v>
      </c>
      <c r="X7539">
        <f>SUM(Table1[[#This Row],[Total Sales]]-Table1[[#This Row],[Cost]])</f>
        <v>418</v>
      </c>
      <c r="Y7539">
        <f>SUM(Table1[[#This Row],[profit/loss]])/SUM(Table1[profit/loss])</f>
        <v>1.2585239329190846E-6</v>
      </c>
    </row>
    <row r="7540" spans="1:25" x14ac:dyDescent="0.3">
      <c r="A7540" t="s">
        <v>25</v>
      </c>
      <c r="B7540" t="s">
        <v>82</v>
      </c>
      <c r="C7540">
        <v>1185732</v>
      </c>
      <c r="D7540" s="9">
        <v>44477</v>
      </c>
      <c r="E7540" s="8" t="str">
        <f>TEXT(Table1[[#This Row],[Invoice Date]],"dd-mm-yyyy")</f>
        <v>08-10-2021</v>
      </c>
      <c r="F7540" s="1" t="str">
        <f t="shared" si="468"/>
        <v>October</v>
      </c>
      <c r="G7540" s="1" t="str">
        <f t="shared" si="469"/>
        <v>2021</v>
      </c>
      <c r="H7540" s="1" t="str">
        <f t="shared" si="470"/>
        <v>Friday</v>
      </c>
      <c r="I7540" s="1" t="str">
        <f t="shared" si="471"/>
        <v>08</v>
      </c>
      <c r="J7540" t="s">
        <v>14</v>
      </c>
      <c r="K7540" t="s">
        <v>126</v>
      </c>
      <c r="L7540" t="s">
        <v>127</v>
      </c>
      <c r="M7540" t="s">
        <v>22</v>
      </c>
      <c r="N7540">
        <v>64</v>
      </c>
      <c r="O7540">
        <v>58</v>
      </c>
      <c r="P7540">
        <v>3712</v>
      </c>
      <c r="Q7540">
        <v>1893</v>
      </c>
      <c r="R7540">
        <v>0.51</v>
      </c>
      <c r="S7540" t="s">
        <v>82</v>
      </c>
      <c r="T7540" t="str">
        <f>IF(Table1[[#This Row],[Units Sold]]&gt; 700,"High Units","low Units")</f>
        <v>low Units</v>
      </c>
      <c r="U7540">
        <f>SUM(Table1[[#This Row],[Operating Profit]])/SUM(Table1[Operating Profit])*100</f>
        <v>5.6994875718081991E-4</v>
      </c>
      <c r="V7540">
        <f>SUM(Table1[[#This Row],[Price per Unit]]*Table1[[#This Row],[Units Sold]])</f>
        <v>3712</v>
      </c>
      <c r="W7540">
        <f>SUM(Table1[[#This Row],[Total Sales]]-Table1[[#This Row],[Operating Profit]])</f>
        <v>1819</v>
      </c>
      <c r="X7540">
        <f>SUM(Table1[[#This Row],[Total Sales]]-Table1[[#This Row],[Cost]])</f>
        <v>1893</v>
      </c>
      <c r="Y7540">
        <f>SUM(Table1[[#This Row],[profit/loss]])/SUM(Table1[profit/loss])</f>
        <v>5.6994875718081992E-6</v>
      </c>
    </row>
    <row r="7541" spans="1:25" x14ac:dyDescent="0.3">
      <c r="A7541" t="s">
        <v>25</v>
      </c>
      <c r="B7541" t="s">
        <v>82</v>
      </c>
      <c r="C7541">
        <v>1185732</v>
      </c>
      <c r="D7541" s="9">
        <v>44507</v>
      </c>
      <c r="E7541" s="8" t="str">
        <f>TEXT(Table1[[#This Row],[Invoice Date]],"dd-mm-yyyy")</f>
        <v>07-11-2021</v>
      </c>
      <c r="F7541" s="1" t="str">
        <f t="shared" si="468"/>
        <v>November</v>
      </c>
      <c r="G7541" s="1" t="str">
        <f t="shared" si="469"/>
        <v>2021</v>
      </c>
      <c r="H7541" s="1" t="str">
        <f t="shared" si="470"/>
        <v>Sunday</v>
      </c>
      <c r="I7541" s="1" t="str">
        <f t="shared" si="471"/>
        <v>07</v>
      </c>
      <c r="J7541" t="s">
        <v>14</v>
      </c>
      <c r="K7541" t="s">
        <v>126</v>
      </c>
      <c r="L7541" t="s">
        <v>127</v>
      </c>
      <c r="M7541" t="s">
        <v>16</v>
      </c>
      <c r="N7541">
        <v>55</v>
      </c>
      <c r="O7541">
        <v>95</v>
      </c>
      <c r="P7541">
        <v>5225</v>
      </c>
      <c r="Q7541">
        <v>2560</v>
      </c>
      <c r="R7541">
        <v>0.49</v>
      </c>
      <c r="S7541" t="s">
        <v>82</v>
      </c>
      <c r="T7541" t="str">
        <f>IF(Table1[[#This Row],[Units Sold]]&gt; 700,"High Units","low Units")</f>
        <v>low Units</v>
      </c>
      <c r="U7541">
        <f>SUM(Table1[[#This Row],[Operating Profit]])/SUM(Table1[Operating Profit])*100</f>
        <v>7.7077063834278872E-4</v>
      </c>
      <c r="V7541">
        <f>SUM(Table1[[#This Row],[Price per Unit]]*Table1[[#This Row],[Units Sold]])</f>
        <v>5225</v>
      </c>
      <c r="W7541">
        <f>SUM(Table1[[#This Row],[Total Sales]]-Table1[[#This Row],[Operating Profit]])</f>
        <v>2665</v>
      </c>
      <c r="X7541">
        <f>SUM(Table1[[#This Row],[Total Sales]]-Table1[[#This Row],[Cost]])</f>
        <v>2560</v>
      </c>
      <c r="Y7541">
        <f>SUM(Table1[[#This Row],[profit/loss]])/SUM(Table1[profit/loss])</f>
        <v>7.707706383427887E-6</v>
      </c>
    </row>
    <row r="7542" spans="1:25" x14ac:dyDescent="0.3">
      <c r="A7542" t="s">
        <v>25</v>
      </c>
      <c r="B7542" t="s">
        <v>82</v>
      </c>
      <c r="C7542">
        <v>1185732</v>
      </c>
      <c r="D7542" s="9">
        <v>44507</v>
      </c>
      <c r="E7542" s="8" t="str">
        <f>TEXT(Table1[[#This Row],[Invoice Date]],"dd-mm-yyyy")</f>
        <v>07-11-2021</v>
      </c>
      <c r="F7542" s="1" t="str">
        <f t="shared" si="468"/>
        <v>November</v>
      </c>
      <c r="G7542" s="1" t="str">
        <f t="shared" si="469"/>
        <v>2021</v>
      </c>
      <c r="H7542" s="1" t="str">
        <f t="shared" si="470"/>
        <v>Sunday</v>
      </c>
      <c r="I7542" s="1" t="str">
        <f t="shared" si="471"/>
        <v>07</v>
      </c>
      <c r="J7542" t="s">
        <v>14</v>
      </c>
      <c r="K7542" t="s">
        <v>126</v>
      </c>
      <c r="L7542" t="s">
        <v>127</v>
      </c>
      <c r="M7542" t="s">
        <v>18</v>
      </c>
      <c r="N7542">
        <v>46</v>
      </c>
      <c r="O7542">
        <v>63</v>
      </c>
      <c r="P7542">
        <v>2898</v>
      </c>
      <c r="Q7542">
        <v>1304</v>
      </c>
      <c r="R7542">
        <v>0.45</v>
      </c>
      <c r="S7542" t="s">
        <v>82</v>
      </c>
      <c r="T7542" t="str">
        <f>IF(Table1[[#This Row],[Units Sold]]&gt; 700,"High Units","low Units")</f>
        <v>low Units</v>
      </c>
      <c r="U7542">
        <f>SUM(Table1[[#This Row],[Operating Profit]])/SUM(Table1[Operating Profit])*100</f>
        <v>3.92611293905858E-4</v>
      </c>
      <c r="V7542">
        <f>SUM(Table1[[#This Row],[Price per Unit]]*Table1[[#This Row],[Units Sold]])</f>
        <v>2898</v>
      </c>
      <c r="W7542">
        <f>SUM(Table1[[#This Row],[Total Sales]]-Table1[[#This Row],[Operating Profit]])</f>
        <v>1594</v>
      </c>
      <c r="X7542">
        <f>SUM(Table1[[#This Row],[Total Sales]]-Table1[[#This Row],[Cost]])</f>
        <v>1304</v>
      </c>
      <c r="Y7542">
        <f>SUM(Table1[[#This Row],[profit/loss]])/SUM(Table1[profit/loss])</f>
        <v>3.92611293905858E-6</v>
      </c>
    </row>
    <row r="7543" spans="1:25" x14ac:dyDescent="0.3">
      <c r="A7543" t="s">
        <v>25</v>
      </c>
      <c r="B7543" t="s">
        <v>82</v>
      </c>
      <c r="C7543">
        <v>1185732</v>
      </c>
      <c r="D7543" s="9">
        <v>44507</v>
      </c>
      <c r="E7543" s="8" t="str">
        <f>TEXT(Table1[[#This Row],[Invoice Date]],"dd-mm-yyyy")</f>
        <v>07-11-2021</v>
      </c>
      <c r="F7543" s="1" t="str">
        <f t="shared" si="468"/>
        <v>November</v>
      </c>
      <c r="G7543" s="1" t="str">
        <f t="shared" si="469"/>
        <v>2021</v>
      </c>
      <c r="H7543" s="1" t="str">
        <f t="shared" si="470"/>
        <v>Sunday</v>
      </c>
      <c r="I7543" s="1" t="str">
        <f t="shared" si="471"/>
        <v>07</v>
      </c>
      <c r="J7543" t="s">
        <v>14</v>
      </c>
      <c r="K7543" t="s">
        <v>126</v>
      </c>
      <c r="L7543" t="s">
        <v>127</v>
      </c>
      <c r="M7543" t="s">
        <v>19</v>
      </c>
      <c r="N7543">
        <v>48</v>
      </c>
      <c r="O7543">
        <v>64</v>
      </c>
      <c r="P7543">
        <v>3072</v>
      </c>
      <c r="Q7543">
        <v>1659</v>
      </c>
      <c r="R7543">
        <v>0.54</v>
      </c>
      <c r="S7543" t="s">
        <v>82</v>
      </c>
      <c r="T7543" t="str">
        <f>IF(Table1[[#This Row],[Units Sold]]&gt; 700,"High Units","low Units")</f>
        <v>low Units</v>
      </c>
      <c r="U7543">
        <f>SUM(Table1[[#This Row],[Operating Profit]])/SUM(Table1[Operating Profit])*100</f>
        <v>4.994955035197994E-4</v>
      </c>
      <c r="V7543">
        <f>SUM(Table1[[#This Row],[Price per Unit]]*Table1[[#This Row],[Units Sold]])</f>
        <v>3072</v>
      </c>
      <c r="W7543">
        <f>SUM(Table1[[#This Row],[Total Sales]]-Table1[[#This Row],[Operating Profit]])</f>
        <v>1413</v>
      </c>
      <c r="X7543">
        <f>SUM(Table1[[#This Row],[Total Sales]]-Table1[[#This Row],[Cost]])</f>
        <v>1659</v>
      </c>
      <c r="Y7543">
        <f>SUM(Table1[[#This Row],[profit/loss]])/SUM(Table1[profit/loss])</f>
        <v>4.994955035197994E-6</v>
      </c>
    </row>
    <row r="7544" spans="1:25" x14ac:dyDescent="0.3">
      <c r="A7544" t="s">
        <v>25</v>
      </c>
      <c r="B7544" t="s">
        <v>82</v>
      </c>
      <c r="C7544">
        <v>1185732</v>
      </c>
      <c r="D7544" s="9">
        <v>44507</v>
      </c>
      <c r="E7544" s="8" t="str">
        <f>TEXT(Table1[[#This Row],[Invoice Date]],"dd-mm-yyyy")</f>
        <v>07-11-2021</v>
      </c>
      <c r="F7544" s="1" t="str">
        <f t="shared" si="468"/>
        <v>November</v>
      </c>
      <c r="G7544" s="1" t="str">
        <f t="shared" si="469"/>
        <v>2021</v>
      </c>
      <c r="H7544" s="1" t="str">
        <f t="shared" si="470"/>
        <v>Sunday</v>
      </c>
      <c r="I7544" s="1" t="str">
        <f t="shared" si="471"/>
        <v>07</v>
      </c>
      <c r="J7544" t="s">
        <v>14</v>
      </c>
      <c r="K7544" t="s">
        <v>126</v>
      </c>
      <c r="L7544" t="s">
        <v>127</v>
      </c>
      <c r="M7544" t="s">
        <v>20</v>
      </c>
      <c r="N7544">
        <v>48</v>
      </c>
      <c r="O7544">
        <v>58</v>
      </c>
      <c r="P7544">
        <v>2784</v>
      </c>
      <c r="Q7544">
        <v>1531</v>
      </c>
      <c r="R7544">
        <v>0.55000000000000004</v>
      </c>
      <c r="S7544" t="s">
        <v>82</v>
      </c>
      <c r="T7544" t="str">
        <f>IF(Table1[[#This Row],[Units Sold]]&gt; 700,"High Units","low Units")</f>
        <v>low Units</v>
      </c>
      <c r="U7544">
        <f>SUM(Table1[[#This Row],[Operating Profit]])/SUM(Table1[Operating Profit])*100</f>
        <v>4.6095697160265998E-4</v>
      </c>
      <c r="V7544">
        <f>SUM(Table1[[#This Row],[Price per Unit]]*Table1[[#This Row],[Units Sold]])</f>
        <v>2784</v>
      </c>
      <c r="W7544">
        <f>SUM(Table1[[#This Row],[Total Sales]]-Table1[[#This Row],[Operating Profit]])</f>
        <v>1253</v>
      </c>
      <c r="X7544">
        <f>SUM(Table1[[#This Row],[Total Sales]]-Table1[[#This Row],[Cost]])</f>
        <v>1531</v>
      </c>
      <c r="Y7544">
        <f>SUM(Table1[[#This Row],[profit/loss]])/SUM(Table1[profit/loss])</f>
        <v>4.6095697160265999E-6</v>
      </c>
    </row>
    <row r="7545" spans="1:25" x14ac:dyDescent="0.3">
      <c r="A7545" t="s">
        <v>25</v>
      </c>
      <c r="B7545" t="s">
        <v>82</v>
      </c>
      <c r="C7545">
        <v>1185732</v>
      </c>
      <c r="D7545" s="9">
        <v>44507</v>
      </c>
      <c r="E7545" s="8" t="str">
        <f>TEXT(Table1[[#This Row],[Invoice Date]],"dd-mm-yyyy")</f>
        <v>07-11-2021</v>
      </c>
      <c r="F7545" s="1" t="str">
        <f t="shared" si="468"/>
        <v>November</v>
      </c>
      <c r="G7545" s="1" t="str">
        <f t="shared" si="469"/>
        <v>2021</v>
      </c>
      <c r="H7545" s="1" t="str">
        <f t="shared" si="470"/>
        <v>Sunday</v>
      </c>
      <c r="I7545" s="1" t="str">
        <f t="shared" si="471"/>
        <v>07</v>
      </c>
      <c r="J7545" t="s">
        <v>14</v>
      </c>
      <c r="K7545" t="s">
        <v>126</v>
      </c>
      <c r="L7545" t="s">
        <v>127</v>
      </c>
      <c r="M7545" t="s">
        <v>21</v>
      </c>
      <c r="N7545">
        <v>58</v>
      </c>
      <c r="O7545">
        <v>44</v>
      </c>
      <c r="P7545">
        <v>2552</v>
      </c>
      <c r="Q7545">
        <v>1123</v>
      </c>
      <c r="R7545">
        <v>0.44</v>
      </c>
      <c r="S7545" t="s">
        <v>82</v>
      </c>
      <c r="T7545" t="str">
        <f>IF(Table1[[#This Row],[Units Sold]]&gt; 700,"High Units","low Units")</f>
        <v>low Units</v>
      </c>
      <c r="U7545">
        <f>SUM(Table1[[#This Row],[Operating Profit]])/SUM(Table1[Operating Profit])*100</f>
        <v>3.3811540111677797E-4</v>
      </c>
      <c r="V7545">
        <f>SUM(Table1[[#This Row],[Price per Unit]]*Table1[[#This Row],[Units Sold]])</f>
        <v>2552</v>
      </c>
      <c r="W7545">
        <f>SUM(Table1[[#This Row],[Total Sales]]-Table1[[#This Row],[Operating Profit]])</f>
        <v>1429</v>
      </c>
      <c r="X7545">
        <f>SUM(Table1[[#This Row],[Total Sales]]-Table1[[#This Row],[Cost]])</f>
        <v>1123</v>
      </c>
      <c r="Y7545">
        <f>SUM(Table1[[#This Row],[profit/loss]])/SUM(Table1[profit/loss])</f>
        <v>3.3811540111677799E-6</v>
      </c>
    </row>
    <row r="7546" spans="1:25" x14ac:dyDescent="0.3">
      <c r="A7546" t="s">
        <v>25</v>
      </c>
      <c r="B7546" t="s">
        <v>82</v>
      </c>
      <c r="C7546">
        <v>1185732</v>
      </c>
      <c r="D7546" s="9">
        <v>44507</v>
      </c>
      <c r="E7546" s="8" t="str">
        <f>TEXT(Table1[[#This Row],[Invoice Date]],"dd-mm-yyyy")</f>
        <v>07-11-2021</v>
      </c>
      <c r="F7546" s="1" t="str">
        <f t="shared" si="468"/>
        <v>November</v>
      </c>
      <c r="G7546" s="1" t="str">
        <f t="shared" si="469"/>
        <v>2021</v>
      </c>
      <c r="H7546" s="1" t="str">
        <f t="shared" si="470"/>
        <v>Sunday</v>
      </c>
      <c r="I7546" s="1" t="str">
        <f t="shared" si="471"/>
        <v>07</v>
      </c>
      <c r="J7546" t="s">
        <v>14</v>
      </c>
      <c r="K7546" t="s">
        <v>126</v>
      </c>
      <c r="L7546" t="s">
        <v>127</v>
      </c>
      <c r="M7546" t="s">
        <v>22</v>
      </c>
      <c r="N7546">
        <v>60</v>
      </c>
      <c r="O7546">
        <v>77</v>
      </c>
      <c r="P7546">
        <v>4620</v>
      </c>
      <c r="Q7546">
        <v>2402</v>
      </c>
      <c r="R7546">
        <v>0.52</v>
      </c>
      <c r="S7546" t="s">
        <v>82</v>
      </c>
      <c r="T7546" t="str">
        <f>IF(Table1[[#This Row],[Units Sold]]&gt; 700,"High Units","low Units")</f>
        <v>low Units</v>
      </c>
      <c r="U7546">
        <f>SUM(Table1[[#This Row],[Operating Profit]])/SUM(Table1[Operating Profit])*100</f>
        <v>7.2319963800756973E-4</v>
      </c>
      <c r="V7546">
        <f>SUM(Table1[[#This Row],[Price per Unit]]*Table1[[#This Row],[Units Sold]])</f>
        <v>4620</v>
      </c>
      <c r="W7546">
        <f>SUM(Table1[[#This Row],[Total Sales]]-Table1[[#This Row],[Operating Profit]])</f>
        <v>2218</v>
      </c>
      <c r="X7546">
        <f>SUM(Table1[[#This Row],[Total Sales]]-Table1[[#This Row],[Cost]])</f>
        <v>2402</v>
      </c>
      <c r="Y7546">
        <f>SUM(Table1[[#This Row],[profit/loss]])/SUM(Table1[profit/loss])</f>
        <v>7.2319963800756972E-6</v>
      </c>
    </row>
    <row r="7547" spans="1:25" x14ac:dyDescent="0.3">
      <c r="A7547" t="s">
        <v>25</v>
      </c>
      <c r="B7547" t="s">
        <v>82</v>
      </c>
      <c r="C7547">
        <v>1185732</v>
      </c>
      <c r="D7547" s="9">
        <v>44536</v>
      </c>
      <c r="E7547" s="8" t="str">
        <f>TEXT(Table1[[#This Row],[Invoice Date]],"dd-mm-yyyy")</f>
        <v>06-12-2021</v>
      </c>
      <c r="F7547" s="1" t="str">
        <f t="shared" si="468"/>
        <v>December</v>
      </c>
      <c r="G7547" s="1" t="str">
        <f t="shared" si="469"/>
        <v>2021</v>
      </c>
      <c r="H7547" s="1" t="str">
        <f t="shared" si="470"/>
        <v>Monday</v>
      </c>
      <c r="I7547" s="1" t="str">
        <f t="shared" si="471"/>
        <v>06</v>
      </c>
      <c r="J7547" t="s">
        <v>14</v>
      </c>
      <c r="K7547" t="s">
        <v>126</v>
      </c>
      <c r="L7547" t="s">
        <v>127</v>
      </c>
      <c r="M7547" t="s">
        <v>16</v>
      </c>
      <c r="N7547">
        <v>54</v>
      </c>
      <c r="O7547">
        <v>135</v>
      </c>
      <c r="P7547">
        <v>7290</v>
      </c>
      <c r="Q7547">
        <v>3645</v>
      </c>
      <c r="R7547">
        <v>0.5</v>
      </c>
      <c r="S7547" t="s">
        <v>82</v>
      </c>
      <c r="T7547" t="str">
        <f>IF(Table1[[#This Row],[Units Sold]]&gt; 700,"High Units","low Units")</f>
        <v>low Units</v>
      </c>
      <c r="U7547">
        <f>SUM(Table1[[#This Row],[Operating Profit]])/SUM(Table1[Operating Profit])*100</f>
        <v>1.0974449127966659E-3</v>
      </c>
      <c r="V7547">
        <f>SUM(Table1[[#This Row],[Price per Unit]]*Table1[[#This Row],[Units Sold]])</f>
        <v>7290</v>
      </c>
      <c r="W7547">
        <f>SUM(Table1[[#This Row],[Total Sales]]-Table1[[#This Row],[Operating Profit]])</f>
        <v>3645</v>
      </c>
      <c r="X7547">
        <f>SUM(Table1[[#This Row],[Total Sales]]-Table1[[#This Row],[Cost]])</f>
        <v>3645</v>
      </c>
      <c r="Y7547">
        <f>SUM(Table1[[#This Row],[profit/loss]])/SUM(Table1[profit/loss])</f>
        <v>1.097444912796666E-5</v>
      </c>
    </row>
    <row r="7548" spans="1:25" x14ac:dyDescent="0.3">
      <c r="A7548" t="s">
        <v>25</v>
      </c>
      <c r="B7548" t="s">
        <v>82</v>
      </c>
      <c r="C7548">
        <v>1185732</v>
      </c>
      <c r="D7548" s="9">
        <v>44536</v>
      </c>
      <c r="E7548" s="8" t="str">
        <f>TEXT(Table1[[#This Row],[Invoice Date]],"dd-mm-yyyy")</f>
        <v>06-12-2021</v>
      </c>
      <c r="F7548" s="1" t="str">
        <f t="shared" si="468"/>
        <v>December</v>
      </c>
      <c r="G7548" s="1" t="str">
        <f t="shared" si="469"/>
        <v>2021</v>
      </c>
      <c r="H7548" s="1" t="str">
        <f t="shared" si="470"/>
        <v>Monday</v>
      </c>
      <c r="I7548" s="1" t="str">
        <f t="shared" si="471"/>
        <v>06</v>
      </c>
      <c r="J7548" t="s">
        <v>14</v>
      </c>
      <c r="K7548" t="s">
        <v>126</v>
      </c>
      <c r="L7548" t="s">
        <v>127</v>
      </c>
      <c r="M7548" t="s">
        <v>18</v>
      </c>
      <c r="N7548">
        <v>45</v>
      </c>
      <c r="O7548">
        <v>78</v>
      </c>
      <c r="P7548">
        <v>3510</v>
      </c>
      <c r="Q7548">
        <v>1685</v>
      </c>
      <c r="R7548">
        <v>0.48</v>
      </c>
      <c r="S7548" t="s">
        <v>82</v>
      </c>
      <c r="T7548" t="str">
        <f>IF(Table1[[#This Row],[Units Sold]]&gt; 700,"High Units","low Units")</f>
        <v>low Units</v>
      </c>
      <c r="U7548">
        <f>SUM(Table1[[#This Row],[Operating Profit]])/SUM(Table1[Operating Profit])*100</f>
        <v>5.0732364281546834E-4</v>
      </c>
      <c r="V7548">
        <f>SUM(Table1[[#This Row],[Price per Unit]]*Table1[[#This Row],[Units Sold]])</f>
        <v>3510</v>
      </c>
      <c r="W7548">
        <f>SUM(Table1[[#This Row],[Total Sales]]-Table1[[#This Row],[Operating Profit]])</f>
        <v>1825</v>
      </c>
      <c r="X7548">
        <f>SUM(Table1[[#This Row],[Total Sales]]-Table1[[#This Row],[Cost]])</f>
        <v>1685</v>
      </c>
      <c r="Y7548">
        <f>SUM(Table1[[#This Row],[profit/loss]])/SUM(Table1[profit/loss])</f>
        <v>5.073236428154683E-6</v>
      </c>
    </row>
    <row r="7549" spans="1:25" x14ac:dyDescent="0.3">
      <c r="A7549" t="s">
        <v>25</v>
      </c>
      <c r="B7549" t="s">
        <v>82</v>
      </c>
      <c r="C7549">
        <v>1185732</v>
      </c>
      <c r="D7549" s="9">
        <v>44536</v>
      </c>
      <c r="E7549" s="8" t="str">
        <f>TEXT(Table1[[#This Row],[Invoice Date]],"dd-mm-yyyy")</f>
        <v>06-12-2021</v>
      </c>
      <c r="F7549" s="1" t="str">
        <f t="shared" si="468"/>
        <v>December</v>
      </c>
      <c r="G7549" s="1" t="str">
        <f t="shared" si="469"/>
        <v>2021</v>
      </c>
      <c r="H7549" s="1" t="str">
        <f t="shared" si="470"/>
        <v>Monday</v>
      </c>
      <c r="I7549" s="1" t="str">
        <f t="shared" si="471"/>
        <v>06</v>
      </c>
      <c r="J7549" t="s">
        <v>14</v>
      </c>
      <c r="K7549" t="s">
        <v>126</v>
      </c>
      <c r="L7549" t="s">
        <v>127</v>
      </c>
      <c r="M7549" t="s">
        <v>19</v>
      </c>
      <c r="N7549">
        <v>47</v>
      </c>
      <c r="O7549">
        <v>74</v>
      </c>
      <c r="P7549">
        <v>3478</v>
      </c>
      <c r="Q7549">
        <v>1774</v>
      </c>
      <c r="R7549">
        <v>0.51</v>
      </c>
      <c r="S7549" t="s">
        <v>82</v>
      </c>
      <c r="T7549" t="str">
        <f>IF(Table1[[#This Row],[Units Sold]]&gt; 700,"High Units","low Units")</f>
        <v>low Units</v>
      </c>
      <c r="U7549">
        <f>SUM(Table1[[#This Row],[Operating Profit]])/SUM(Table1[Operating Profit])*100</f>
        <v>5.341199657891044E-4</v>
      </c>
      <c r="V7549">
        <f>SUM(Table1[[#This Row],[Price per Unit]]*Table1[[#This Row],[Units Sold]])</f>
        <v>3478</v>
      </c>
      <c r="W7549">
        <f>SUM(Table1[[#This Row],[Total Sales]]-Table1[[#This Row],[Operating Profit]])</f>
        <v>1704</v>
      </c>
      <c r="X7549">
        <f>SUM(Table1[[#This Row],[Total Sales]]-Table1[[#This Row],[Cost]])</f>
        <v>1774</v>
      </c>
      <c r="Y7549">
        <f>SUM(Table1[[#This Row],[profit/loss]])/SUM(Table1[profit/loss])</f>
        <v>5.3411996578910436E-6</v>
      </c>
    </row>
    <row r="7550" spans="1:25" x14ac:dyDescent="0.3">
      <c r="A7550" t="s">
        <v>25</v>
      </c>
      <c r="B7550" t="s">
        <v>82</v>
      </c>
      <c r="C7550">
        <v>1185732</v>
      </c>
      <c r="D7550" s="9">
        <v>44536</v>
      </c>
      <c r="E7550" s="8" t="str">
        <f>TEXT(Table1[[#This Row],[Invoice Date]],"dd-mm-yyyy")</f>
        <v>06-12-2021</v>
      </c>
      <c r="F7550" s="1" t="str">
        <f t="shared" si="468"/>
        <v>December</v>
      </c>
      <c r="G7550" s="1" t="str">
        <f t="shared" si="469"/>
        <v>2021</v>
      </c>
      <c r="H7550" s="1" t="str">
        <f t="shared" si="470"/>
        <v>Monday</v>
      </c>
      <c r="I7550" s="1" t="str">
        <f t="shared" si="471"/>
        <v>06</v>
      </c>
      <c r="J7550" t="s">
        <v>14</v>
      </c>
      <c r="K7550" t="s">
        <v>126</v>
      </c>
      <c r="L7550" t="s">
        <v>127</v>
      </c>
      <c r="M7550" t="s">
        <v>20</v>
      </c>
      <c r="N7550">
        <v>48</v>
      </c>
      <c r="O7550">
        <v>65</v>
      </c>
      <c r="P7550">
        <v>3120</v>
      </c>
      <c r="Q7550">
        <v>1560</v>
      </c>
      <c r="R7550">
        <v>0.5</v>
      </c>
      <c r="S7550" t="s">
        <v>82</v>
      </c>
      <c r="T7550" t="str">
        <f>IF(Table1[[#This Row],[Units Sold]]&gt; 700,"High Units","low Units")</f>
        <v>low Units</v>
      </c>
      <c r="U7550">
        <f>SUM(Table1[[#This Row],[Operating Profit]])/SUM(Table1[Operating Profit])*100</f>
        <v>4.6968835774013689E-4</v>
      </c>
      <c r="V7550">
        <f>SUM(Table1[[#This Row],[Price per Unit]]*Table1[[#This Row],[Units Sold]])</f>
        <v>3120</v>
      </c>
      <c r="W7550">
        <f>SUM(Table1[[#This Row],[Total Sales]]-Table1[[#This Row],[Operating Profit]])</f>
        <v>1560</v>
      </c>
      <c r="X7550">
        <f>SUM(Table1[[#This Row],[Total Sales]]-Table1[[#This Row],[Cost]])</f>
        <v>1560</v>
      </c>
      <c r="Y7550">
        <f>SUM(Table1[[#This Row],[profit/loss]])/SUM(Table1[profit/loss])</f>
        <v>4.696883577401369E-6</v>
      </c>
    </row>
    <row r="7551" spans="1:25" x14ac:dyDescent="0.3">
      <c r="A7551" t="s">
        <v>25</v>
      </c>
      <c r="B7551" t="s">
        <v>82</v>
      </c>
      <c r="C7551">
        <v>1185732</v>
      </c>
      <c r="D7551" s="9">
        <v>44536</v>
      </c>
      <c r="E7551" s="8" t="str">
        <f>TEXT(Table1[[#This Row],[Invoice Date]],"dd-mm-yyyy")</f>
        <v>06-12-2021</v>
      </c>
      <c r="F7551" s="1" t="str">
        <f t="shared" si="468"/>
        <v>December</v>
      </c>
      <c r="G7551" s="1" t="str">
        <f t="shared" si="469"/>
        <v>2021</v>
      </c>
      <c r="H7551" s="1" t="str">
        <f t="shared" si="470"/>
        <v>Monday</v>
      </c>
      <c r="I7551" s="1" t="str">
        <f t="shared" si="471"/>
        <v>06</v>
      </c>
      <c r="J7551" t="s">
        <v>14</v>
      </c>
      <c r="K7551" t="s">
        <v>126</v>
      </c>
      <c r="L7551" t="s">
        <v>127</v>
      </c>
      <c r="M7551" t="s">
        <v>21</v>
      </c>
      <c r="N7551">
        <v>56</v>
      </c>
      <c r="O7551">
        <v>68</v>
      </c>
      <c r="P7551">
        <v>3808</v>
      </c>
      <c r="Q7551">
        <v>1637</v>
      </c>
      <c r="R7551">
        <v>0.43</v>
      </c>
      <c r="S7551" t="s">
        <v>82</v>
      </c>
      <c r="T7551" t="str">
        <f>IF(Table1[[#This Row],[Units Sold]]&gt; 700,"High Units","low Units")</f>
        <v>low Units</v>
      </c>
      <c r="U7551">
        <f>SUM(Table1[[#This Row],[Operating Profit]])/SUM(Table1[Operating Profit])*100</f>
        <v>4.9287169334654097E-4</v>
      </c>
      <c r="V7551">
        <f>SUM(Table1[[#This Row],[Price per Unit]]*Table1[[#This Row],[Units Sold]])</f>
        <v>3808</v>
      </c>
      <c r="W7551">
        <f>SUM(Table1[[#This Row],[Total Sales]]-Table1[[#This Row],[Operating Profit]])</f>
        <v>2171</v>
      </c>
      <c r="X7551">
        <f>SUM(Table1[[#This Row],[Total Sales]]-Table1[[#This Row],[Cost]])</f>
        <v>1637</v>
      </c>
      <c r="Y7551">
        <f>SUM(Table1[[#This Row],[profit/loss]])/SUM(Table1[profit/loss])</f>
        <v>4.9287169334654101E-6</v>
      </c>
    </row>
    <row r="7552" spans="1:25" x14ac:dyDescent="0.3">
      <c r="A7552" t="s">
        <v>25</v>
      </c>
      <c r="B7552" t="s">
        <v>82</v>
      </c>
      <c r="C7552">
        <v>1185732</v>
      </c>
      <c r="D7552" s="9">
        <v>44536</v>
      </c>
      <c r="E7552" s="8" t="str">
        <f>TEXT(Table1[[#This Row],[Invoice Date]],"dd-mm-yyyy")</f>
        <v>06-12-2021</v>
      </c>
      <c r="F7552" s="1" t="str">
        <f t="shared" si="468"/>
        <v>December</v>
      </c>
      <c r="G7552" s="1" t="str">
        <f t="shared" si="469"/>
        <v>2021</v>
      </c>
      <c r="H7552" s="1" t="str">
        <f t="shared" si="470"/>
        <v>Monday</v>
      </c>
      <c r="I7552" s="1" t="str">
        <f t="shared" si="471"/>
        <v>06</v>
      </c>
      <c r="J7552" t="s">
        <v>14</v>
      </c>
      <c r="K7552" t="s">
        <v>126</v>
      </c>
      <c r="L7552" t="s">
        <v>127</v>
      </c>
      <c r="M7552" t="s">
        <v>22</v>
      </c>
      <c r="N7552">
        <v>60</v>
      </c>
      <c r="O7552">
        <v>85</v>
      </c>
      <c r="P7552">
        <v>5100</v>
      </c>
      <c r="Q7552">
        <v>2805</v>
      </c>
      <c r="R7552">
        <v>0.55000000000000004</v>
      </c>
      <c r="S7552" t="s">
        <v>82</v>
      </c>
      <c r="T7552" t="str">
        <f>IF(Table1[[#This Row],[Units Sold]]&gt; 700,"High Units","low Units")</f>
        <v>low Units</v>
      </c>
      <c r="U7552">
        <f>SUM(Table1[[#This Row],[Operating Profit]])/SUM(Table1[Operating Profit])*100</f>
        <v>8.4453579709043835E-4</v>
      </c>
      <c r="V7552">
        <f>SUM(Table1[[#This Row],[Price per Unit]]*Table1[[#This Row],[Units Sold]])</f>
        <v>5100</v>
      </c>
      <c r="W7552">
        <f>SUM(Table1[[#This Row],[Total Sales]]-Table1[[#This Row],[Operating Profit]])</f>
        <v>2295</v>
      </c>
      <c r="X7552">
        <f>SUM(Table1[[#This Row],[Total Sales]]-Table1[[#This Row],[Cost]])</f>
        <v>2805</v>
      </c>
      <c r="Y7552">
        <f>SUM(Table1[[#This Row],[profit/loss]])/SUM(Table1[profit/loss])</f>
        <v>8.4453579709043833E-6</v>
      </c>
    </row>
    <row r="7553" spans="1:25" x14ac:dyDescent="0.3">
      <c r="A7553" t="s">
        <v>25</v>
      </c>
      <c r="B7553" t="s">
        <v>82</v>
      </c>
      <c r="C7553">
        <v>1185732</v>
      </c>
      <c r="D7553" s="9">
        <v>44213</v>
      </c>
      <c r="E7553" s="8" t="str">
        <f>TEXT(Table1[[#This Row],[Invoice Date]],"dd-mm-yyyy")</f>
        <v>17-01-2021</v>
      </c>
      <c r="F7553" s="1" t="str">
        <f t="shared" si="468"/>
        <v>January</v>
      </c>
      <c r="G7553" s="1" t="str">
        <f t="shared" si="469"/>
        <v>2021</v>
      </c>
      <c r="H7553" s="1" t="str">
        <f t="shared" si="470"/>
        <v>Sunday</v>
      </c>
      <c r="I7553" s="1" t="str">
        <f t="shared" si="471"/>
        <v>17</v>
      </c>
      <c r="J7553" t="s">
        <v>14</v>
      </c>
      <c r="K7553" t="s">
        <v>126</v>
      </c>
      <c r="L7553" t="s">
        <v>127</v>
      </c>
      <c r="M7553" t="s">
        <v>16</v>
      </c>
      <c r="N7553">
        <v>38</v>
      </c>
      <c r="O7553">
        <v>126</v>
      </c>
      <c r="P7553">
        <v>4788</v>
      </c>
      <c r="Q7553">
        <v>2059</v>
      </c>
      <c r="R7553">
        <v>0.43</v>
      </c>
      <c r="S7553" t="s">
        <v>82</v>
      </c>
      <c r="T7553" t="str">
        <f>IF(Table1[[#This Row],[Units Sold]]&gt; 700,"High Units","low Units")</f>
        <v>low Units</v>
      </c>
      <c r="U7553">
        <f>SUM(Table1[[#This Row],[Operating Profit]])/SUM(Table1[Operating Profit])*100</f>
        <v>6.1992841576086004E-4</v>
      </c>
      <c r="V7553">
        <f>SUM(Table1[[#This Row],[Price per Unit]]*Table1[[#This Row],[Units Sold]])</f>
        <v>4788</v>
      </c>
      <c r="W7553">
        <f>SUM(Table1[[#This Row],[Total Sales]]-Table1[[#This Row],[Operating Profit]])</f>
        <v>2729</v>
      </c>
      <c r="X7553">
        <f>SUM(Table1[[#This Row],[Total Sales]]-Table1[[#This Row],[Cost]])</f>
        <v>2059</v>
      </c>
      <c r="Y7553">
        <f>SUM(Table1[[#This Row],[profit/loss]])/SUM(Table1[profit/loss])</f>
        <v>6.1992841576086009E-6</v>
      </c>
    </row>
    <row r="7554" spans="1:25" x14ac:dyDescent="0.3">
      <c r="A7554" t="s">
        <v>25</v>
      </c>
      <c r="B7554" t="s">
        <v>82</v>
      </c>
      <c r="C7554">
        <v>1185732</v>
      </c>
      <c r="D7554" s="9">
        <v>44213</v>
      </c>
      <c r="E7554" s="8" t="str">
        <f>TEXT(Table1[[#This Row],[Invoice Date]],"dd-mm-yyyy")</f>
        <v>17-01-2021</v>
      </c>
      <c r="F7554" s="1" t="str">
        <f t="shared" si="468"/>
        <v>January</v>
      </c>
      <c r="G7554" s="1" t="str">
        <f t="shared" si="469"/>
        <v>2021</v>
      </c>
      <c r="H7554" s="1" t="str">
        <f t="shared" si="470"/>
        <v>Sunday</v>
      </c>
      <c r="I7554" s="1" t="str">
        <f t="shared" si="471"/>
        <v>17</v>
      </c>
      <c r="J7554" t="s">
        <v>14</v>
      </c>
      <c r="K7554" t="s">
        <v>126</v>
      </c>
      <c r="L7554" t="s">
        <v>127</v>
      </c>
      <c r="M7554" t="s">
        <v>18</v>
      </c>
      <c r="N7554">
        <v>38</v>
      </c>
      <c r="O7554">
        <v>68</v>
      </c>
      <c r="P7554">
        <v>2584</v>
      </c>
      <c r="Q7554">
        <v>1137</v>
      </c>
      <c r="R7554">
        <v>0.44</v>
      </c>
      <c r="S7554" t="s">
        <v>82</v>
      </c>
      <c r="T7554" t="str">
        <f>IF(Table1[[#This Row],[Units Sold]]&gt; 700,"High Units","low Units")</f>
        <v>low Units</v>
      </c>
      <c r="U7554">
        <f>SUM(Table1[[#This Row],[Operating Profit]])/SUM(Table1[Operating Profit])*100</f>
        <v>3.4233055304521516E-4</v>
      </c>
      <c r="V7554">
        <f>SUM(Table1[[#This Row],[Price per Unit]]*Table1[[#This Row],[Units Sold]])</f>
        <v>2584</v>
      </c>
      <c r="W7554">
        <f>SUM(Table1[[#This Row],[Total Sales]]-Table1[[#This Row],[Operating Profit]])</f>
        <v>1447</v>
      </c>
      <c r="X7554">
        <f>SUM(Table1[[#This Row],[Total Sales]]-Table1[[#This Row],[Cost]])</f>
        <v>1137</v>
      </c>
      <c r="Y7554">
        <f>SUM(Table1[[#This Row],[profit/loss]])/SUM(Table1[profit/loss])</f>
        <v>3.4233055304521515E-6</v>
      </c>
    </row>
    <row r="7555" spans="1:25" x14ac:dyDescent="0.3">
      <c r="A7555" t="s">
        <v>25</v>
      </c>
      <c r="B7555" t="s">
        <v>82</v>
      </c>
      <c r="C7555">
        <v>1185732</v>
      </c>
      <c r="D7555" s="9">
        <v>44213</v>
      </c>
      <c r="E7555" s="8" t="str">
        <f>TEXT(Table1[[#This Row],[Invoice Date]],"dd-mm-yyyy")</f>
        <v>17-01-2021</v>
      </c>
      <c r="F7555" s="1" t="str">
        <f t="shared" ref="F7555:F7618" si="472">TEXT(D7555,"mmmm")</f>
        <v>January</v>
      </c>
      <c r="G7555" s="1" t="str">
        <f t="shared" ref="G7555:G7618" si="473">TEXT(D7555,"YYYY")</f>
        <v>2021</v>
      </c>
      <c r="H7555" s="1" t="str">
        <f t="shared" ref="H7555:H7618" si="474">TEXT(D7555,"dddd")</f>
        <v>Sunday</v>
      </c>
      <c r="I7555" s="1" t="str">
        <f t="shared" ref="I7555:I7618" si="475">TEXT(D7555,"dd")</f>
        <v>17</v>
      </c>
      <c r="J7555" t="s">
        <v>14</v>
      </c>
      <c r="K7555" t="s">
        <v>126</v>
      </c>
      <c r="L7555" t="s">
        <v>127</v>
      </c>
      <c r="M7555" t="s">
        <v>19</v>
      </c>
      <c r="N7555">
        <v>27</v>
      </c>
      <c r="O7555">
        <v>73</v>
      </c>
      <c r="P7555">
        <v>1971</v>
      </c>
      <c r="Q7555">
        <v>710</v>
      </c>
      <c r="R7555">
        <v>0.36</v>
      </c>
      <c r="S7555" t="s">
        <v>82</v>
      </c>
      <c r="T7555" t="str">
        <f>IF(Table1[[#This Row],[Units Sold]]&gt; 700,"High Units","low Units")</f>
        <v>low Units</v>
      </c>
      <c r="U7555">
        <f>SUM(Table1[[#This Row],[Operating Profit]])/SUM(Table1[Operating Profit])*100</f>
        <v>2.137684192278828E-4</v>
      </c>
      <c r="V7555">
        <f>SUM(Table1[[#This Row],[Price per Unit]]*Table1[[#This Row],[Units Sold]])</f>
        <v>1971</v>
      </c>
      <c r="W7555">
        <f>SUM(Table1[[#This Row],[Total Sales]]-Table1[[#This Row],[Operating Profit]])</f>
        <v>1261</v>
      </c>
      <c r="X7555">
        <f>SUM(Table1[[#This Row],[Total Sales]]-Table1[[#This Row],[Cost]])</f>
        <v>710</v>
      </c>
      <c r="Y7555">
        <f>SUM(Table1[[#This Row],[profit/loss]])/SUM(Table1[profit/loss])</f>
        <v>2.1376841922788281E-6</v>
      </c>
    </row>
    <row r="7556" spans="1:25" x14ac:dyDescent="0.3">
      <c r="A7556" t="s">
        <v>25</v>
      </c>
      <c r="B7556" t="s">
        <v>82</v>
      </c>
      <c r="C7556">
        <v>1185732</v>
      </c>
      <c r="D7556" s="9">
        <v>44213</v>
      </c>
      <c r="E7556" s="8" t="str">
        <f>TEXT(Table1[[#This Row],[Invoice Date]],"dd-mm-yyyy")</f>
        <v>17-01-2021</v>
      </c>
      <c r="F7556" s="1" t="str">
        <f t="shared" si="472"/>
        <v>January</v>
      </c>
      <c r="G7556" s="1" t="str">
        <f t="shared" si="473"/>
        <v>2021</v>
      </c>
      <c r="H7556" s="1" t="str">
        <f t="shared" si="474"/>
        <v>Sunday</v>
      </c>
      <c r="I7556" s="1" t="str">
        <f t="shared" si="475"/>
        <v>17</v>
      </c>
      <c r="J7556" t="s">
        <v>14</v>
      </c>
      <c r="K7556" t="s">
        <v>126</v>
      </c>
      <c r="L7556" t="s">
        <v>127</v>
      </c>
      <c r="M7556" t="s">
        <v>20</v>
      </c>
      <c r="N7556">
        <v>34</v>
      </c>
      <c r="O7556">
        <v>26</v>
      </c>
      <c r="P7556">
        <v>884</v>
      </c>
      <c r="Q7556">
        <v>336</v>
      </c>
      <c r="R7556">
        <v>0.38</v>
      </c>
      <c r="S7556" t="s">
        <v>82</v>
      </c>
      <c r="T7556" t="str">
        <f>IF(Table1[[#This Row],[Units Sold]]&gt; 700,"High Units","low Units")</f>
        <v>low Units</v>
      </c>
      <c r="U7556">
        <f>SUM(Table1[[#This Row],[Operating Profit]])/SUM(Table1[Operating Profit])*100</f>
        <v>1.0116364628249102E-4</v>
      </c>
      <c r="V7556">
        <f>SUM(Table1[[#This Row],[Price per Unit]]*Table1[[#This Row],[Units Sold]])</f>
        <v>884</v>
      </c>
      <c r="W7556">
        <f>SUM(Table1[[#This Row],[Total Sales]]-Table1[[#This Row],[Operating Profit]])</f>
        <v>548</v>
      </c>
      <c r="X7556">
        <f>SUM(Table1[[#This Row],[Total Sales]]-Table1[[#This Row],[Cost]])</f>
        <v>336</v>
      </c>
      <c r="Y7556">
        <f>SUM(Table1[[#This Row],[profit/loss]])/SUM(Table1[profit/loss])</f>
        <v>1.0116364628249102E-6</v>
      </c>
    </row>
    <row r="7557" spans="1:25" x14ac:dyDescent="0.3">
      <c r="A7557" t="s">
        <v>25</v>
      </c>
      <c r="B7557" t="s">
        <v>82</v>
      </c>
      <c r="C7557">
        <v>1185732</v>
      </c>
      <c r="D7557" s="9">
        <v>44213</v>
      </c>
      <c r="E7557" s="8" t="str">
        <f>TEXT(Table1[[#This Row],[Invoice Date]],"dd-mm-yyyy")</f>
        <v>17-01-2021</v>
      </c>
      <c r="F7557" s="1" t="str">
        <f t="shared" si="472"/>
        <v>January</v>
      </c>
      <c r="G7557" s="1" t="str">
        <f t="shared" si="473"/>
        <v>2021</v>
      </c>
      <c r="H7557" s="1" t="str">
        <f t="shared" si="474"/>
        <v>Sunday</v>
      </c>
      <c r="I7557" s="1" t="str">
        <f t="shared" si="475"/>
        <v>17</v>
      </c>
      <c r="J7557" t="s">
        <v>14</v>
      </c>
      <c r="K7557" t="s">
        <v>126</v>
      </c>
      <c r="L7557" t="s">
        <v>127</v>
      </c>
      <c r="M7557" t="s">
        <v>21</v>
      </c>
      <c r="N7557">
        <v>48</v>
      </c>
      <c r="O7557">
        <v>41</v>
      </c>
      <c r="P7557">
        <v>1968</v>
      </c>
      <c r="Q7557">
        <v>768</v>
      </c>
      <c r="R7557">
        <v>0.39</v>
      </c>
      <c r="S7557" t="s">
        <v>82</v>
      </c>
      <c r="T7557" t="str">
        <f>IF(Table1[[#This Row],[Units Sold]]&gt; 700,"High Units","low Units")</f>
        <v>low Units</v>
      </c>
      <c r="U7557">
        <f>SUM(Table1[[#This Row],[Operating Profit]])/SUM(Table1[Operating Profit])*100</f>
        <v>2.3123119150283663E-4</v>
      </c>
      <c r="V7557">
        <f>SUM(Table1[[#This Row],[Price per Unit]]*Table1[[#This Row],[Units Sold]])</f>
        <v>1968</v>
      </c>
      <c r="W7557">
        <f>SUM(Table1[[#This Row],[Total Sales]]-Table1[[#This Row],[Operating Profit]])</f>
        <v>1200</v>
      </c>
      <c r="X7557">
        <f>SUM(Table1[[#This Row],[Total Sales]]-Table1[[#This Row],[Cost]])</f>
        <v>768</v>
      </c>
      <c r="Y7557">
        <f>SUM(Table1[[#This Row],[profit/loss]])/SUM(Table1[profit/loss])</f>
        <v>2.3123119150283663E-6</v>
      </c>
    </row>
    <row r="7558" spans="1:25" x14ac:dyDescent="0.3">
      <c r="A7558" t="s">
        <v>25</v>
      </c>
      <c r="B7558" t="s">
        <v>82</v>
      </c>
      <c r="C7558">
        <v>1185732</v>
      </c>
      <c r="D7558" s="9">
        <v>44213</v>
      </c>
      <c r="E7558" s="8" t="str">
        <f>TEXT(Table1[[#This Row],[Invoice Date]],"dd-mm-yyyy")</f>
        <v>17-01-2021</v>
      </c>
      <c r="F7558" s="1" t="str">
        <f t="shared" si="472"/>
        <v>January</v>
      </c>
      <c r="G7558" s="1" t="str">
        <f t="shared" si="473"/>
        <v>2021</v>
      </c>
      <c r="H7558" s="1" t="str">
        <f t="shared" si="474"/>
        <v>Sunday</v>
      </c>
      <c r="I7558" s="1" t="str">
        <f t="shared" si="475"/>
        <v>17</v>
      </c>
      <c r="J7558" t="s">
        <v>14</v>
      </c>
      <c r="K7558" t="s">
        <v>126</v>
      </c>
      <c r="L7558" t="s">
        <v>127</v>
      </c>
      <c r="M7558" t="s">
        <v>22</v>
      </c>
      <c r="N7558">
        <v>38</v>
      </c>
      <c r="O7558">
        <v>70</v>
      </c>
      <c r="P7558">
        <v>2660</v>
      </c>
      <c r="Q7558">
        <v>1091</v>
      </c>
      <c r="R7558">
        <v>0.41</v>
      </c>
      <c r="S7558" t="s">
        <v>82</v>
      </c>
      <c r="T7558" t="str">
        <f>IF(Table1[[#This Row],[Units Sold]]&gt; 700,"High Units","low Units")</f>
        <v>low Units</v>
      </c>
      <c r="U7558">
        <f>SUM(Table1[[#This Row],[Operating Profit]])/SUM(Table1[Operating Profit])*100</f>
        <v>3.2848076813749315E-4</v>
      </c>
      <c r="V7558">
        <f>SUM(Table1[[#This Row],[Price per Unit]]*Table1[[#This Row],[Units Sold]])</f>
        <v>2660</v>
      </c>
      <c r="W7558">
        <f>SUM(Table1[[#This Row],[Total Sales]]-Table1[[#This Row],[Operating Profit]])</f>
        <v>1569</v>
      </c>
      <c r="X7558">
        <f>SUM(Table1[[#This Row],[Total Sales]]-Table1[[#This Row],[Cost]])</f>
        <v>1091</v>
      </c>
      <c r="Y7558">
        <f>SUM(Table1[[#This Row],[profit/loss]])/SUM(Table1[profit/loss])</f>
        <v>3.2848076813749316E-6</v>
      </c>
    </row>
    <row r="7559" spans="1:25" x14ac:dyDescent="0.3">
      <c r="A7559" t="s">
        <v>25</v>
      </c>
      <c r="B7559" t="s">
        <v>82</v>
      </c>
      <c r="C7559">
        <v>1185732</v>
      </c>
      <c r="D7559" s="9">
        <v>44242</v>
      </c>
      <c r="E7559" s="8" t="str">
        <f>TEXT(Table1[[#This Row],[Invoice Date]],"dd-mm-yyyy")</f>
        <v>15-02-2021</v>
      </c>
      <c r="F7559" s="1" t="str">
        <f t="shared" si="472"/>
        <v>February</v>
      </c>
      <c r="G7559" s="1" t="str">
        <f t="shared" si="473"/>
        <v>2021</v>
      </c>
      <c r="H7559" s="1" t="str">
        <f t="shared" si="474"/>
        <v>Monday</v>
      </c>
      <c r="I7559" s="1" t="str">
        <f t="shared" si="475"/>
        <v>15</v>
      </c>
      <c r="J7559" t="s">
        <v>14</v>
      </c>
      <c r="K7559" t="s">
        <v>126</v>
      </c>
      <c r="L7559" t="s">
        <v>127</v>
      </c>
      <c r="M7559" t="s">
        <v>16</v>
      </c>
      <c r="N7559">
        <v>36</v>
      </c>
      <c r="O7559">
        <v>140</v>
      </c>
      <c r="P7559">
        <v>5040</v>
      </c>
      <c r="Q7559">
        <v>2066</v>
      </c>
      <c r="R7559">
        <v>0.41</v>
      </c>
      <c r="S7559" t="s">
        <v>82</v>
      </c>
      <c r="T7559" t="str">
        <f>IF(Table1[[#This Row],[Units Sold]]&gt; 700,"High Units","low Units")</f>
        <v>low Units</v>
      </c>
      <c r="U7559">
        <f>SUM(Table1[[#This Row],[Operating Profit]])/SUM(Table1[Operating Profit])*100</f>
        <v>6.2203599172507874E-4</v>
      </c>
      <c r="V7559">
        <f>SUM(Table1[[#This Row],[Price per Unit]]*Table1[[#This Row],[Units Sold]])</f>
        <v>5040</v>
      </c>
      <c r="W7559">
        <f>SUM(Table1[[#This Row],[Total Sales]]-Table1[[#This Row],[Operating Profit]])</f>
        <v>2974</v>
      </c>
      <c r="X7559">
        <f>SUM(Table1[[#This Row],[Total Sales]]-Table1[[#This Row],[Cost]])</f>
        <v>2066</v>
      </c>
      <c r="Y7559">
        <f>SUM(Table1[[#This Row],[profit/loss]])/SUM(Table1[profit/loss])</f>
        <v>6.2203599172507869E-6</v>
      </c>
    </row>
    <row r="7560" spans="1:25" x14ac:dyDescent="0.3">
      <c r="A7560" t="s">
        <v>25</v>
      </c>
      <c r="B7560" t="s">
        <v>82</v>
      </c>
      <c r="C7560">
        <v>1185732</v>
      </c>
      <c r="D7560" s="9">
        <v>44242</v>
      </c>
      <c r="E7560" s="8" t="str">
        <f>TEXT(Table1[[#This Row],[Invoice Date]],"dd-mm-yyyy")</f>
        <v>15-02-2021</v>
      </c>
      <c r="F7560" s="1" t="str">
        <f t="shared" si="472"/>
        <v>February</v>
      </c>
      <c r="G7560" s="1" t="str">
        <f t="shared" si="473"/>
        <v>2021</v>
      </c>
      <c r="H7560" s="1" t="str">
        <f t="shared" si="474"/>
        <v>Monday</v>
      </c>
      <c r="I7560" s="1" t="str">
        <f t="shared" si="475"/>
        <v>15</v>
      </c>
      <c r="J7560" t="s">
        <v>14</v>
      </c>
      <c r="K7560" t="s">
        <v>126</v>
      </c>
      <c r="L7560" t="s">
        <v>127</v>
      </c>
      <c r="M7560" t="s">
        <v>18</v>
      </c>
      <c r="N7560">
        <v>38</v>
      </c>
      <c r="O7560">
        <v>41</v>
      </c>
      <c r="P7560">
        <v>1558</v>
      </c>
      <c r="Q7560">
        <v>654</v>
      </c>
      <c r="R7560">
        <v>0.42</v>
      </c>
      <c r="S7560" t="s">
        <v>82</v>
      </c>
      <c r="T7560" t="str">
        <f>IF(Table1[[#This Row],[Units Sold]]&gt; 700,"High Units","low Units")</f>
        <v>low Units</v>
      </c>
      <c r="U7560">
        <f>SUM(Table1[[#This Row],[Operating Profit]])/SUM(Table1[Operating Profit])*100</f>
        <v>1.9690781151413428E-4</v>
      </c>
      <c r="V7560">
        <f>SUM(Table1[[#This Row],[Price per Unit]]*Table1[[#This Row],[Units Sold]])</f>
        <v>1558</v>
      </c>
      <c r="W7560">
        <f>SUM(Table1[[#This Row],[Total Sales]]-Table1[[#This Row],[Operating Profit]])</f>
        <v>904</v>
      </c>
      <c r="X7560">
        <f>SUM(Table1[[#This Row],[Total Sales]]-Table1[[#This Row],[Cost]])</f>
        <v>654</v>
      </c>
      <c r="Y7560">
        <f>SUM(Table1[[#This Row],[profit/loss]])/SUM(Table1[profit/loss])</f>
        <v>1.969078115141343E-6</v>
      </c>
    </row>
    <row r="7561" spans="1:25" x14ac:dyDescent="0.3">
      <c r="A7561" t="s">
        <v>25</v>
      </c>
      <c r="B7561" t="s">
        <v>82</v>
      </c>
      <c r="C7561">
        <v>1185732</v>
      </c>
      <c r="D7561" s="9">
        <v>44242</v>
      </c>
      <c r="E7561" s="8" t="str">
        <f>TEXT(Table1[[#This Row],[Invoice Date]],"dd-mm-yyyy")</f>
        <v>15-02-2021</v>
      </c>
      <c r="F7561" s="1" t="str">
        <f t="shared" si="472"/>
        <v>February</v>
      </c>
      <c r="G7561" s="1" t="str">
        <f t="shared" si="473"/>
        <v>2021</v>
      </c>
      <c r="H7561" s="1" t="str">
        <f t="shared" si="474"/>
        <v>Monday</v>
      </c>
      <c r="I7561" s="1" t="str">
        <f t="shared" si="475"/>
        <v>15</v>
      </c>
      <c r="J7561" t="s">
        <v>14</v>
      </c>
      <c r="K7561" t="s">
        <v>126</v>
      </c>
      <c r="L7561" t="s">
        <v>127</v>
      </c>
      <c r="M7561" t="s">
        <v>19</v>
      </c>
      <c r="N7561">
        <v>29</v>
      </c>
      <c r="O7561">
        <v>60</v>
      </c>
      <c r="P7561">
        <v>1740</v>
      </c>
      <c r="Q7561">
        <v>661</v>
      </c>
      <c r="R7561">
        <v>0.38</v>
      </c>
      <c r="S7561" t="s">
        <v>82</v>
      </c>
      <c r="T7561" t="str">
        <f>IF(Table1[[#This Row],[Units Sold]]&gt; 700,"High Units","low Units")</f>
        <v>low Units</v>
      </c>
      <c r="U7561">
        <f>SUM(Table1[[#This Row],[Operating Profit]])/SUM(Table1[Operating Profit])*100</f>
        <v>1.9901538747835285E-4</v>
      </c>
      <c r="V7561">
        <f>SUM(Table1[[#This Row],[Price per Unit]]*Table1[[#This Row],[Units Sold]])</f>
        <v>1740</v>
      </c>
      <c r="W7561">
        <f>SUM(Table1[[#This Row],[Total Sales]]-Table1[[#This Row],[Operating Profit]])</f>
        <v>1079</v>
      </c>
      <c r="X7561">
        <f>SUM(Table1[[#This Row],[Total Sales]]-Table1[[#This Row],[Cost]])</f>
        <v>661</v>
      </c>
      <c r="Y7561">
        <f>SUM(Table1[[#This Row],[profit/loss]])/SUM(Table1[profit/loss])</f>
        <v>1.9901538747835285E-6</v>
      </c>
    </row>
    <row r="7562" spans="1:25" x14ac:dyDescent="0.3">
      <c r="A7562" t="s">
        <v>25</v>
      </c>
      <c r="B7562" t="s">
        <v>82</v>
      </c>
      <c r="C7562">
        <v>1185732</v>
      </c>
      <c r="D7562" s="9">
        <v>44242</v>
      </c>
      <c r="E7562" s="8" t="str">
        <f>TEXT(Table1[[#This Row],[Invoice Date]],"dd-mm-yyyy")</f>
        <v>15-02-2021</v>
      </c>
      <c r="F7562" s="1" t="str">
        <f t="shared" si="472"/>
        <v>February</v>
      </c>
      <c r="G7562" s="1" t="str">
        <f t="shared" si="473"/>
        <v>2021</v>
      </c>
      <c r="H7562" s="1" t="str">
        <f t="shared" si="474"/>
        <v>Monday</v>
      </c>
      <c r="I7562" s="1" t="str">
        <f t="shared" si="475"/>
        <v>15</v>
      </c>
      <c r="J7562" t="s">
        <v>14</v>
      </c>
      <c r="K7562" t="s">
        <v>128</v>
      </c>
      <c r="L7562" t="s">
        <v>129</v>
      </c>
      <c r="M7562" t="s">
        <v>20</v>
      </c>
      <c r="N7562">
        <v>32</v>
      </c>
      <c r="O7562">
        <v>68</v>
      </c>
      <c r="P7562">
        <v>2176</v>
      </c>
      <c r="Q7562">
        <v>827</v>
      </c>
      <c r="R7562">
        <v>0.38</v>
      </c>
      <c r="S7562" t="s">
        <v>82</v>
      </c>
      <c r="T7562" t="str">
        <f>IF(Table1[[#This Row],[Units Sold]]&gt; 700,"High Units","low Units")</f>
        <v>low Units</v>
      </c>
      <c r="U7562">
        <f>SUM(Table1[[#This Row],[Operating Profit]])/SUM(Table1[Operating Profit])*100</f>
        <v>2.4899504605839306E-4</v>
      </c>
      <c r="V7562">
        <f>SUM(Table1[[#This Row],[Price per Unit]]*Table1[[#This Row],[Units Sold]])</f>
        <v>2176</v>
      </c>
      <c r="W7562">
        <f>SUM(Table1[[#This Row],[Total Sales]]-Table1[[#This Row],[Operating Profit]])</f>
        <v>1349</v>
      </c>
      <c r="X7562">
        <f>SUM(Table1[[#This Row],[Total Sales]]-Table1[[#This Row],[Cost]])</f>
        <v>827</v>
      </c>
      <c r="Y7562">
        <f>SUM(Table1[[#This Row],[profit/loss]])/SUM(Table1[profit/loss])</f>
        <v>2.4899504605839307E-6</v>
      </c>
    </row>
    <row r="7563" spans="1:25" x14ac:dyDescent="0.3">
      <c r="A7563" t="s">
        <v>25</v>
      </c>
      <c r="B7563" t="s">
        <v>82</v>
      </c>
      <c r="C7563">
        <v>1185732</v>
      </c>
      <c r="D7563" s="9">
        <v>44242</v>
      </c>
      <c r="E7563" s="8" t="str">
        <f>TEXT(Table1[[#This Row],[Invoice Date]],"dd-mm-yyyy")</f>
        <v>15-02-2021</v>
      </c>
      <c r="F7563" s="1" t="str">
        <f t="shared" si="472"/>
        <v>February</v>
      </c>
      <c r="G7563" s="1" t="str">
        <f t="shared" si="473"/>
        <v>2021</v>
      </c>
      <c r="H7563" s="1" t="str">
        <f t="shared" si="474"/>
        <v>Monday</v>
      </c>
      <c r="I7563" s="1" t="str">
        <f t="shared" si="475"/>
        <v>15</v>
      </c>
      <c r="J7563" t="s">
        <v>14</v>
      </c>
      <c r="K7563" t="s">
        <v>128</v>
      </c>
      <c r="L7563" t="s">
        <v>129</v>
      </c>
      <c r="M7563" t="s">
        <v>21</v>
      </c>
      <c r="N7563">
        <v>48</v>
      </c>
      <c r="O7563">
        <v>41</v>
      </c>
      <c r="P7563">
        <v>1968</v>
      </c>
      <c r="Q7563">
        <v>748</v>
      </c>
      <c r="R7563">
        <v>0.38</v>
      </c>
      <c r="S7563" t="s">
        <v>82</v>
      </c>
      <c r="T7563" t="str">
        <f>IF(Table1[[#This Row],[Units Sold]]&gt; 700,"High Units","low Units")</f>
        <v>low Units</v>
      </c>
      <c r="U7563">
        <f>SUM(Table1[[#This Row],[Operating Profit]])/SUM(Table1[Operating Profit])*100</f>
        <v>2.2520954589078356E-4</v>
      </c>
      <c r="V7563">
        <f>SUM(Table1[[#This Row],[Price per Unit]]*Table1[[#This Row],[Units Sold]])</f>
        <v>1968</v>
      </c>
      <c r="W7563">
        <f>SUM(Table1[[#This Row],[Total Sales]]-Table1[[#This Row],[Operating Profit]])</f>
        <v>1220</v>
      </c>
      <c r="X7563">
        <f>SUM(Table1[[#This Row],[Total Sales]]-Table1[[#This Row],[Cost]])</f>
        <v>748</v>
      </c>
      <c r="Y7563">
        <f>SUM(Table1[[#This Row],[profit/loss]])/SUM(Table1[profit/loss])</f>
        <v>2.2520954589078358E-6</v>
      </c>
    </row>
    <row r="7564" spans="1:25" x14ac:dyDescent="0.3">
      <c r="A7564" t="s">
        <v>25</v>
      </c>
      <c r="B7564" t="s">
        <v>82</v>
      </c>
      <c r="C7564">
        <v>1185732</v>
      </c>
      <c r="D7564" s="9">
        <v>44242</v>
      </c>
      <c r="E7564" s="8" t="str">
        <f>TEXT(Table1[[#This Row],[Invoice Date]],"dd-mm-yyyy")</f>
        <v>15-02-2021</v>
      </c>
      <c r="F7564" s="1" t="str">
        <f t="shared" si="472"/>
        <v>February</v>
      </c>
      <c r="G7564" s="1" t="str">
        <f t="shared" si="473"/>
        <v>2021</v>
      </c>
      <c r="H7564" s="1" t="str">
        <f t="shared" si="474"/>
        <v>Monday</v>
      </c>
      <c r="I7564" s="1" t="str">
        <f t="shared" si="475"/>
        <v>15</v>
      </c>
      <c r="J7564" t="s">
        <v>14</v>
      </c>
      <c r="K7564" t="s">
        <v>128</v>
      </c>
      <c r="L7564" t="s">
        <v>129</v>
      </c>
      <c r="M7564" t="s">
        <v>22</v>
      </c>
      <c r="N7564">
        <v>38</v>
      </c>
      <c r="O7564">
        <v>75</v>
      </c>
      <c r="P7564">
        <v>2850</v>
      </c>
      <c r="Q7564">
        <v>1254</v>
      </c>
      <c r="R7564">
        <v>0.44</v>
      </c>
      <c r="S7564" t="s">
        <v>82</v>
      </c>
      <c r="T7564" t="str">
        <f>IF(Table1[[#This Row],[Units Sold]]&gt; 700,"High Units","low Units")</f>
        <v>low Units</v>
      </c>
      <c r="U7564">
        <f>SUM(Table1[[#This Row],[Operating Profit]])/SUM(Table1[Operating Profit])*100</f>
        <v>3.7755717987572542E-4</v>
      </c>
      <c r="V7564">
        <f>SUM(Table1[[#This Row],[Price per Unit]]*Table1[[#This Row],[Units Sold]])</f>
        <v>2850</v>
      </c>
      <c r="W7564">
        <f>SUM(Table1[[#This Row],[Total Sales]]-Table1[[#This Row],[Operating Profit]])</f>
        <v>1596</v>
      </c>
      <c r="X7564">
        <f>SUM(Table1[[#This Row],[Total Sales]]-Table1[[#This Row],[Cost]])</f>
        <v>1254</v>
      </c>
      <c r="Y7564">
        <f>SUM(Table1[[#This Row],[profit/loss]])/SUM(Table1[profit/loss])</f>
        <v>3.7755717987572541E-6</v>
      </c>
    </row>
    <row r="7565" spans="1:25" x14ac:dyDescent="0.3">
      <c r="A7565" t="s">
        <v>25</v>
      </c>
      <c r="B7565" t="s">
        <v>82</v>
      </c>
      <c r="C7565">
        <v>1185732</v>
      </c>
      <c r="D7565" s="9">
        <v>44268</v>
      </c>
      <c r="E7565" s="8" t="str">
        <f>TEXT(Table1[[#This Row],[Invoice Date]],"dd-mm-yyyy")</f>
        <v>13-03-2021</v>
      </c>
      <c r="F7565" s="1" t="str">
        <f t="shared" si="472"/>
        <v>March</v>
      </c>
      <c r="G7565" s="1" t="str">
        <f t="shared" si="473"/>
        <v>2021</v>
      </c>
      <c r="H7565" s="1" t="str">
        <f t="shared" si="474"/>
        <v>Saturday</v>
      </c>
      <c r="I7565" s="1" t="str">
        <f t="shared" si="475"/>
        <v>13</v>
      </c>
      <c r="J7565" t="s">
        <v>14</v>
      </c>
      <c r="K7565" t="s">
        <v>128</v>
      </c>
      <c r="L7565" t="s">
        <v>129</v>
      </c>
      <c r="M7565" t="s">
        <v>16</v>
      </c>
      <c r="N7565">
        <v>38</v>
      </c>
      <c r="O7565">
        <v>127</v>
      </c>
      <c r="P7565">
        <v>4826</v>
      </c>
      <c r="Q7565">
        <v>2123</v>
      </c>
      <c r="R7565">
        <v>0.44</v>
      </c>
      <c r="S7565" t="s">
        <v>82</v>
      </c>
      <c r="T7565" t="str">
        <f>IF(Table1[[#This Row],[Units Sold]]&gt; 700,"High Units","low Units")</f>
        <v>low Units</v>
      </c>
      <c r="U7565">
        <f>SUM(Table1[[#This Row],[Operating Profit]])/SUM(Table1[Operating Profit])*100</f>
        <v>6.3919768171942981E-4</v>
      </c>
      <c r="V7565">
        <f>SUM(Table1[[#This Row],[Price per Unit]]*Table1[[#This Row],[Units Sold]])</f>
        <v>4826</v>
      </c>
      <c r="W7565">
        <f>SUM(Table1[[#This Row],[Total Sales]]-Table1[[#This Row],[Operating Profit]])</f>
        <v>2703</v>
      </c>
      <c r="X7565">
        <f>SUM(Table1[[#This Row],[Total Sales]]-Table1[[#This Row],[Cost]])</f>
        <v>2123</v>
      </c>
      <c r="Y7565">
        <f>SUM(Table1[[#This Row],[profit/loss]])/SUM(Table1[profit/loss])</f>
        <v>6.3919768171942984E-6</v>
      </c>
    </row>
    <row r="7566" spans="1:25" x14ac:dyDescent="0.3">
      <c r="A7566" t="s">
        <v>25</v>
      </c>
      <c r="B7566" t="s">
        <v>82</v>
      </c>
      <c r="C7566">
        <v>1185732</v>
      </c>
      <c r="D7566" s="9">
        <v>44268</v>
      </c>
      <c r="E7566" s="8" t="str">
        <f>TEXT(Table1[[#This Row],[Invoice Date]],"dd-mm-yyyy")</f>
        <v>13-03-2021</v>
      </c>
      <c r="F7566" s="1" t="str">
        <f t="shared" si="472"/>
        <v>March</v>
      </c>
      <c r="G7566" s="1" t="str">
        <f t="shared" si="473"/>
        <v>2021</v>
      </c>
      <c r="H7566" s="1" t="str">
        <f t="shared" si="474"/>
        <v>Saturday</v>
      </c>
      <c r="I7566" s="1" t="str">
        <f t="shared" si="475"/>
        <v>13</v>
      </c>
      <c r="J7566" t="s">
        <v>14</v>
      </c>
      <c r="K7566" t="s">
        <v>128</v>
      </c>
      <c r="L7566" t="s">
        <v>129</v>
      </c>
      <c r="M7566" t="s">
        <v>18</v>
      </c>
      <c r="N7566">
        <v>38</v>
      </c>
      <c r="O7566">
        <v>47</v>
      </c>
      <c r="P7566">
        <v>1786</v>
      </c>
      <c r="Q7566">
        <v>804</v>
      </c>
      <c r="R7566">
        <v>0.45</v>
      </c>
      <c r="S7566" t="s">
        <v>82</v>
      </c>
      <c r="T7566" t="str">
        <f>IF(Table1[[#This Row],[Units Sold]]&gt; 700,"High Units","low Units")</f>
        <v>low Units</v>
      </c>
      <c r="U7566">
        <f>SUM(Table1[[#This Row],[Operating Profit]])/SUM(Table1[Operating Profit])*100</f>
        <v>2.4207015360453205E-4</v>
      </c>
      <c r="V7566">
        <f>SUM(Table1[[#This Row],[Price per Unit]]*Table1[[#This Row],[Units Sold]])</f>
        <v>1786</v>
      </c>
      <c r="W7566">
        <f>SUM(Table1[[#This Row],[Total Sales]]-Table1[[#This Row],[Operating Profit]])</f>
        <v>982</v>
      </c>
      <c r="X7566">
        <f>SUM(Table1[[#This Row],[Total Sales]]-Table1[[#This Row],[Cost]])</f>
        <v>804</v>
      </c>
      <c r="Y7566">
        <f>SUM(Table1[[#This Row],[profit/loss]])/SUM(Table1[profit/loss])</f>
        <v>2.4207015360453205E-6</v>
      </c>
    </row>
    <row r="7567" spans="1:25" x14ac:dyDescent="0.3">
      <c r="A7567" t="s">
        <v>25</v>
      </c>
      <c r="B7567" t="s">
        <v>82</v>
      </c>
      <c r="C7567">
        <v>1185732</v>
      </c>
      <c r="D7567" s="9">
        <v>44268</v>
      </c>
      <c r="E7567" s="8" t="str">
        <f>TEXT(Table1[[#This Row],[Invoice Date]],"dd-mm-yyyy")</f>
        <v>13-03-2021</v>
      </c>
      <c r="F7567" s="1" t="str">
        <f t="shared" si="472"/>
        <v>March</v>
      </c>
      <c r="G7567" s="1" t="str">
        <f t="shared" si="473"/>
        <v>2021</v>
      </c>
      <c r="H7567" s="1" t="str">
        <f t="shared" si="474"/>
        <v>Saturday</v>
      </c>
      <c r="I7567" s="1" t="str">
        <f t="shared" si="475"/>
        <v>13</v>
      </c>
      <c r="J7567" t="s">
        <v>14</v>
      </c>
      <c r="K7567" t="s">
        <v>128</v>
      </c>
      <c r="L7567" t="s">
        <v>129</v>
      </c>
      <c r="M7567" t="s">
        <v>19</v>
      </c>
      <c r="N7567">
        <v>28</v>
      </c>
      <c r="O7567">
        <v>50</v>
      </c>
      <c r="P7567">
        <v>1400</v>
      </c>
      <c r="Q7567">
        <v>546</v>
      </c>
      <c r="R7567">
        <v>0.39</v>
      </c>
      <c r="S7567" t="s">
        <v>82</v>
      </c>
      <c r="T7567" t="str">
        <f>IF(Table1[[#This Row],[Units Sold]]&gt; 700,"High Units","low Units")</f>
        <v>low Units</v>
      </c>
      <c r="U7567">
        <f>SUM(Table1[[#This Row],[Operating Profit]])/SUM(Table1[Operating Profit])*100</f>
        <v>1.643909252090479E-4</v>
      </c>
      <c r="V7567">
        <f>SUM(Table1[[#This Row],[Price per Unit]]*Table1[[#This Row],[Units Sold]])</f>
        <v>1400</v>
      </c>
      <c r="W7567">
        <f>SUM(Table1[[#This Row],[Total Sales]]-Table1[[#This Row],[Operating Profit]])</f>
        <v>854</v>
      </c>
      <c r="X7567">
        <f>SUM(Table1[[#This Row],[Total Sales]]-Table1[[#This Row],[Cost]])</f>
        <v>546</v>
      </c>
      <c r="Y7567">
        <f>SUM(Table1[[#This Row],[profit/loss]])/SUM(Table1[profit/loss])</f>
        <v>1.6439092520904789E-6</v>
      </c>
    </row>
    <row r="7568" spans="1:25" x14ac:dyDescent="0.3">
      <c r="A7568" t="s">
        <v>25</v>
      </c>
      <c r="B7568" t="s">
        <v>82</v>
      </c>
      <c r="C7568">
        <v>1185732</v>
      </c>
      <c r="D7568" s="9">
        <v>44268</v>
      </c>
      <c r="E7568" s="8" t="str">
        <f>TEXT(Table1[[#This Row],[Invoice Date]],"dd-mm-yyyy")</f>
        <v>13-03-2021</v>
      </c>
      <c r="F7568" s="1" t="str">
        <f t="shared" si="472"/>
        <v>March</v>
      </c>
      <c r="G7568" s="1" t="str">
        <f t="shared" si="473"/>
        <v>2021</v>
      </c>
      <c r="H7568" s="1" t="str">
        <f t="shared" si="474"/>
        <v>Saturday</v>
      </c>
      <c r="I7568" s="1" t="str">
        <f t="shared" si="475"/>
        <v>13</v>
      </c>
      <c r="J7568" t="s">
        <v>14</v>
      </c>
      <c r="K7568" t="s">
        <v>128</v>
      </c>
      <c r="L7568" t="s">
        <v>129</v>
      </c>
      <c r="M7568" t="s">
        <v>20</v>
      </c>
      <c r="N7568">
        <v>34</v>
      </c>
      <c r="O7568">
        <v>87</v>
      </c>
      <c r="P7568">
        <v>2958</v>
      </c>
      <c r="Q7568">
        <v>1065</v>
      </c>
      <c r="R7568">
        <v>0.36</v>
      </c>
      <c r="S7568" t="s">
        <v>82</v>
      </c>
      <c r="T7568" t="str">
        <f>IF(Table1[[#This Row],[Units Sold]]&gt; 700,"High Units","low Units")</f>
        <v>low Units</v>
      </c>
      <c r="U7568">
        <f>SUM(Table1[[#This Row],[Operating Profit]])/SUM(Table1[Operating Profit])*100</f>
        <v>3.206526288418242E-4</v>
      </c>
      <c r="V7568">
        <f>SUM(Table1[[#This Row],[Price per Unit]]*Table1[[#This Row],[Units Sold]])</f>
        <v>2958</v>
      </c>
      <c r="W7568">
        <f>SUM(Table1[[#This Row],[Total Sales]]-Table1[[#This Row],[Operating Profit]])</f>
        <v>1893</v>
      </c>
      <c r="X7568">
        <f>SUM(Table1[[#This Row],[Total Sales]]-Table1[[#This Row],[Cost]])</f>
        <v>1065</v>
      </c>
      <c r="Y7568">
        <f>SUM(Table1[[#This Row],[profit/loss]])/SUM(Table1[profit/loss])</f>
        <v>3.2065262884182422E-6</v>
      </c>
    </row>
    <row r="7569" spans="1:25" x14ac:dyDescent="0.3">
      <c r="A7569" t="s">
        <v>25</v>
      </c>
      <c r="B7569" t="s">
        <v>82</v>
      </c>
      <c r="C7569">
        <v>1185732</v>
      </c>
      <c r="D7569" s="9">
        <v>44268</v>
      </c>
      <c r="E7569" s="8" t="str">
        <f>TEXT(Table1[[#This Row],[Invoice Date]],"dd-mm-yyyy")</f>
        <v>13-03-2021</v>
      </c>
      <c r="F7569" s="1" t="str">
        <f t="shared" si="472"/>
        <v>March</v>
      </c>
      <c r="G7569" s="1" t="str">
        <f t="shared" si="473"/>
        <v>2021</v>
      </c>
      <c r="H7569" s="1" t="str">
        <f t="shared" si="474"/>
        <v>Saturday</v>
      </c>
      <c r="I7569" s="1" t="str">
        <f t="shared" si="475"/>
        <v>13</v>
      </c>
      <c r="J7569" t="s">
        <v>14</v>
      </c>
      <c r="K7569" t="s">
        <v>128</v>
      </c>
      <c r="L7569" t="s">
        <v>129</v>
      </c>
      <c r="M7569" t="s">
        <v>21</v>
      </c>
      <c r="N7569">
        <v>46</v>
      </c>
      <c r="O7569">
        <v>29</v>
      </c>
      <c r="P7569">
        <v>1334</v>
      </c>
      <c r="Q7569">
        <v>520</v>
      </c>
      <c r="R7569">
        <v>0.39</v>
      </c>
      <c r="S7569" t="s">
        <v>82</v>
      </c>
      <c r="T7569" t="str">
        <f>IF(Table1[[#This Row],[Units Sold]]&gt; 700,"High Units","low Units")</f>
        <v>low Units</v>
      </c>
      <c r="U7569">
        <f>SUM(Table1[[#This Row],[Operating Profit]])/SUM(Table1[Operating Profit])*100</f>
        <v>1.5656278591337895E-4</v>
      </c>
      <c r="V7569">
        <f>SUM(Table1[[#This Row],[Price per Unit]]*Table1[[#This Row],[Units Sold]])</f>
        <v>1334</v>
      </c>
      <c r="W7569">
        <f>SUM(Table1[[#This Row],[Total Sales]]-Table1[[#This Row],[Operating Profit]])</f>
        <v>814</v>
      </c>
      <c r="X7569">
        <f>SUM(Table1[[#This Row],[Total Sales]]-Table1[[#This Row],[Cost]])</f>
        <v>520</v>
      </c>
      <c r="Y7569">
        <f>SUM(Table1[[#This Row],[profit/loss]])/SUM(Table1[profit/loss])</f>
        <v>1.5656278591337895E-6</v>
      </c>
    </row>
    <row r="7570" spans="1:25" x14ac:dyDescent="0.3">
      <c r="A7570" t="s">
        <v>25</v>
      </c>
      <c r="B7570" t="s">
        <v>82</v>
      </c>
      <c r="C7570">
        <v>1185732</v>
      </c>
      <c r="D7570" s="9">
        <v>44268</v>
      </c>
      <c r="E7570" s="8" t="str">
        <f>TEXT(Table1[[#This Row],[Invoice Date]],"dd-mm-yyyy")</f>
        <v>13-03-2021</v>
      </c>
      <c r="F7570" s="1" t="str">
        <f t="shared" si="472"/>
        <v>March</v>
      </c>
      <c r="G7570" s="1" t="str">
        <f t="shared" si="473"/>
        <v>2021</v>
      </c>
      <c r="H7570" s="1" t="str">
        <f t="shared" si="474"/>
        <v>Saturday</v>
      </c>
      <c r="I7570" s="1" t="str">
        <f t="shared" si="475"/>
        <v>13</v>
      </c>
      <c r="J7570" t="s">
        <v>14</v>
      </c>
      <c r="K7570" t="s">
        <v>128</v>
      </c>
      <c r="L7570" t="s">
        <v>129</v>
      </c>
      <c r="M7570" t="s">
        <v>22</v>
      </c>
      <c r="N7570">
        <v>39</v>
      </c>
      <c r="O7570">
        <v>54</v>
      </c>
      <c r="P7570">
        <v>2106</v>
      </c>
      <c r="Q7570">
        <v>863</v>
      </c>
      <c r="R7570">
        <v>0.41</v>
      </c>
      <c r="S7570" t="s">
        <v>82</v>
      </c>
      <c r="T7570" t="str">
        <f>IF(Table1[[#This Row],[Units Sold]]&gt; 700,"High Units","low Units")</f>
        <v>low Units</v>
      </c>
      <c r="U7570">
        <f>SUM(Table1[[#This Row],[Operating Profit]])/SUM(Table1[Operating Profit])*100</f>
        <v>2.5983400816008851E-4</v>
      </c>
      <c r="V7570">
        <f>SUM(Table1[[#This Row],[Price per Unit]]*Table1[[#This Row],[Units Sold]])</f>
        <v>2106</v>
      </c>
      <c r="W7570">
        <f>SUM(Table1[[#This Row],[Total Sales]]-Table1[[#This Row],[Operating Profit]])</f>
        <v>1243</v>
      </c>
      <c r="X7570">
        <f>SUM(Table1[[#This Row],[Total Sales]]-Table1[[#This Row],[Cost]])</f>
        <v>863</v>
      </c>
      <c r="Y7570">
        <f>SUM(Table1[[#This Row],[profit/loss]])/SUM(Table1[profit/loss])</f>
        <v>2.5983400816008854E-6</v>
      </c>
    </row>
    <row r="7571" spans="1:25" x14ac:dyDescent="0.3">
      <c r="A7571" t="s">
        <v>25</v>
      </c>
      <c r="B7571" t="s">
        <v>82</v>
      </c>
      <c r="C7571">
        <v>1185732</v>
      </c>
      <c r="D7571" s="9">
        <v>44300</v>
      </c>
      <c r="E7571" s="8" t="str">
        <f>TEXT(Table1[[#This Row],[Invoice Date]],"dd-mm-yyyy")</f>
        <v>14-04-2021</v>
      </c>
      <c r="F7571" s="1" t="str">
        <f t="shared" si="472"/>
        <v>April</v>
      </c>
      <c r="G7571" s="1" t="str">
        <f t="shared" si="473"/>
        <v>2021</v>
      </c>
      <c r="H7571" s="1" t="str">
        <f t="shared" si="474"/>
        <v>Wednesday</v>
      </c>
      <c r="I7571" s="1" t="str">
        <f t="shared" si="475"/>
        <v>14</v>
      </c>
      <c r="J7571" t="s">
        <v>14</v>
      </c>
      <c r="K7571" t="s">
        <v>128</v>
      </c>
      <c r="L7571" t="s">
        <v>129</v>
      </c>
      <c r="M7571" t="s">
        <v>16</v>
      </c>
      <c r="N7571">
        <v>38</v>
      </c>
      <c r="O7571">
        <v>117</v>
      </c>
      <c r="P7571">
        <v>4446</v>
      </c>
      <c r="Q7571">
        <v>2001</v>
      </c>
      <c r="R7571">
        <v>0.45</v>
      </c>
      <c r="S7571" t="s">
        <v>82</v>
      </c>
      <c r="T7571" t="str">
        <f>IF(Table1[[#This Row],[Units Sold]]&gt; 700,"High Units","low Units")</f>
        <v>low Units</v>
      </c>
      <c r="U7571">
        <f>SUM(Table1[[#This Row],[Operating Profit]])/SUM(Table1[Operating Profit])*100</f>
        <v>6.0246564348590632E-4</v>
      </c>
      <c r="V7571">
        <f>SUM(Table1[[#This Row],[Price per Unit]]*Table1[[#This Row],[Units Sold]])</f>
        <v>4446</v>
      </c>
      <c r="W7571">
        <f>SUM(Table1[[#This Row],[Total Sales]]-Table1[[#This Row],[Operating Profit]])</f>
        <v>2445</v>
      </c>
      <c r="X7571">
        <f>SUM(Table1[[#This Row],[Total Sales]]-Table1[[#This Row],[Cost]])</f>
        <v>2001</v>
      </c>
      <c r="Y7571">
        <f>SUM(Table1[[#This Row],[profit/loss]])/SUM(Table1[profit/loss])</f>
        <v>6.0246564348590628E-6</v>
      </c>
    </row>
    <row r="7572" spans="1:25" x14ac:dyDescent="0.3">
      <c r="A7572" t="s">
        <v>25</v>
      </c>
      <c r="B7572" t="s">
        <v>82</v>
      </c>
      <c r="C7572">
        <v>1185732</v>
      </c>
      <c r="D7572" s="9">
        <v>44300</v>
      </c>
      <c r="E7572" s="8" t="str">
        <f>TEXT(Table1[[#This Row],[Invoice Date]],"dd-mm-yyyy")</f>
        <v>14-04-2021</v>
      </c>
      <c r="F7572" s="1" t="str">
        <f t="shared" si="472"/>
        <v>April</v>
      </c>
      <c r="G7572" s="1" t="str">
        <f t="shared" si="473"/>
        <v>2021</v>
      </c>
      <c r="H7572" s="1" t="str">
        <f t="shared" si="474"/>
        <v>Wednesday</v>
      </c>
      <c r="I7572" s="1" t="str">
        <f t="shared" si="475"/>
        <v>14</v>
      </c>
      <c r="J7572" t="s">
        <v>14</v>
      </c>
      <c r="K7572" t="s">
        <v>128</v>
      </c>
      <c r="L7572" t="s">
        <v>129</v>
      </c>
      <c r="M7572" t="s">
        <v>18</v>
      </c>
      <c r="N7572">
        <v>37</v>
      </c>
      <c r="O7572">
        <v>45</v>
      </c>
      <c r="P7572">
        <v>1665</v>
      </c>
      <c r="Q7572">
        <v>733</v>
      </c>
      <c r="R7572">
        <v>0.44</v>
      </c>
      <c r="S7572" t="s">
        <v>82</v>
      </c>
      <c r="T7572" t="str">
        <f>IF(Table1[[#This Row],[Units Sold]]&gt; 700,"High Units","low Units")</f>
        <v>low Units</v>
      </c>
      <c r="U7572">
        <f>SUM(Table1[[#This Row],[Operating Profit]])/SUM(Table1[Operating Profit])*100</f>
        <v>2.2069331168174378E-4</v>
      </c>
      <c r="V7572">
        <f>SUM(Table1[[#This Row],[Price per Unit]]*Table1[[#This Row],[Units Sold]])</f>
        <v>1665</v>
      </c>
      <c r="W7572">
        <f>SUM(Table1[[#This Row],[Total Sales]]-Table1[[#This Row],[Operating Profit]])</f>
        <v>932</v>
      </c>
      <c r="X7572">
        <f>SUM(Table1[[#This Row],[Total Sales]]-Table1[[#This Row],[Cost]])</f>
        <v>733</v>
      </c>
      <c r="Y7572">
        <f>SUM(Table1[[#This Row],[profit/loss]])/SUM(Table1[profit/loss])</f>
        <v>2.2069331168174379E-6</v>
      </c>
    </row>
    <row r="7573" spans="1:25" x14ac:dyDescent="0.3">
      <c r="A7573" t="s">
        <v>25</v>
      </c>
      <c r="B7573" t="s">
        <v>82</v>
      </c>
      <c r="C7573">
        <v>1185732</v>
      </c>
      <c r="D7573" s="9">
        <v>44300</v>
      </c>
      <c r="E7573" s="8" t="str">
        <f>TEXT(Table1[[#This Row],[Invoice Date]],"dd-mm-yyyy")</f>
        <v>14-04-2021</v>
      </c>
      <c r="F7573" s="1" t="str">
        <f t="shared" si="472"/>
        <v>April</v>
      </c>
      <c r="G7573" s="1" t="str">
        <f t="shared" si="473"/>
        <v>2021</v>
      </c>
      <c r="H7573" s="1" t="str">
        <f t="shared" si="474"/>
        <v>Wednesday</v>
      </c>
      <c r="I7573" s="1" t="str">
        <f t="shared" si="475"/>
        <v>14</v>
      </c>
      <c r="J7573" t="s">
        <v>14</v>
      </c>
      <c r="K7573" t="s">
        <v>128</v>
      </c>
      <c r="L7573" t="s">
        <v>129</v>
      </c>
      <c r="M7573" t="s">
        <v>19</v>
      </c>
      <c r="N7573">
        <v>29</v>
      </c>
      <c r="O7573">
        <v>41</v>
      </c>
      <c r="P7573">
        <v>1189</v>
      </c>
      <c r="Q7573">
        <v>416</v>
      </c>
      <c r="R7573">
        <v>0.35</v>
      </c>
      <c r="S7573" t="s">
        <v>82</v>
      </c>
      <c r="T7573" t="str">
        <f>IF(Table1[[#This Row],[Units Sold]]&gt; 700,"High Units","low Units")</f>
        <v>low Units</v>
      </c>
      <c r="U7573">
        <f>SUM(Table1[[#This Row],[Operating Profit]])/SUM(Table1[Operating Profit])*100</f>
        <v>1.2525022873070317E-4</v>
      </c>
      <c r="V7573">
        <f>SUM(Table1[[#This Row],[Price per Unit]]*Table1[[#This Row],[Units Sold]])</f>
        <v>1189</v>
      </c>
      <c r="W7573">
        <f>SUM(Table1[[#This Row],[Total Sales]]-Table1[[#This Row],[Operating Profit]])</f>
        <v>773</v>
      </c>
      <c r="X7573">
        <f>SUM(Table1[[#This Row],[Total Sales]]-Table1[[#This Row],[Cost]])</f>
        <v>416</v>
      </c>
      <c r="Y7573">
        <f>SUM(Table1[[#This Row],[profit/loss]])/SUM(Table1[profit/loss])</f>
        <v>1.2525022873070317E-6</v>
      </c>
    </row>
    <row r="7574" spans="1:25" x14ac:dyDescent="0.3">
      <c r="A7574" t="s">
        <v>25</v>
      </c>
      <c r="B7574" t="s">
        <v>82</v>
      </c>
      <c r="C7574">
        <v>1185732</v>
      </c>
      <c r="D7574" s="9">
        <v>44300</v>
      </c>
      <c r="E7574" s="8" t="str">
        <f>TEXT(Table1[[#This Row],[Invoice Date]],"dd-mm-yyyy")</f>
        <v>14-04-2021</v>
      </c>
      <c r="F7574" s="1" t="str">
        <f t="shared" si="472"/>
        <v>April</v>
      </c>
      <c r="G7574" s="1" t="str">
        <f t="shared" si="473"/>
        <v>2021</v>
      </c>
      <c r="H7574" s="1" t="str">
        <f t="shared" si="474"/>
        <v>Wednesday</v>
      </c>
      <c r="I7574" s="1" t="str">
        <f t="shared" si="475"/>
        <v>14</v>
      </c>
      <c r="J7574" t="s">
        <v>14</v>
      </c>
      <c r="K7574" t="s">
        <v>128</v>
      </c>
      <c r="L7574" t="s">
        <v>129</v>
      </c>
      <c r="M7574" t="s">
        <v>20</v>
      </c>
      <c r="N7574">
        <v>32</v>
      </c>
      <c r="O7574">
        <v>35</v>
      </c>
      <c r="P7574">
        <v>1120</v>
      </c>
      <c r="Q7574">
        <v>437</v>
      </c>
      <c r="R7574">
        <v>0.39</v>
      </c>
      <c r="S7574" t="s">
        <v>82</v>
      </c>
      <c r="T7574" t="str">
        <f>IF(Table1[[#This Row],[Units Sold]]&gt; 700,"High Units","low Units")</f>
        <v>low Units</v>
      </c>
      <c r="U7574">
        <f>SUM(Table1[[#This Row],[Operating Profit]])/SUM(Table1[Operating Profit])*100</f>
        <v>1.3157295662335884E-4</v>
      </c>
      <c r="V7574">
        <f>SUM(Table1[[#This Row],[Price per Unit]]*Table1[[#This Row],[Units Sold]])</f>
        <v>1120</v>
      </c>
      <c r="W7574">
        <f>SUM(Table1[[#This Row],[Total Sales]]-Table1[[#This Row],[Operating Profit]])</f>
        <v>683</v>
      </c>
      <c r="X7574">
        <f>SUM(Table1[[#This Row],[Total Sales]]-Table1[[#This Row],[Cost]])</f>
        <v>437</v>
      </c>
      <c r="Y7574">
        <f>SUM(Table1[[#This Row],[profit/loss]])/SUM(Table1[profit/loss])</f>
        <v>1.3157295662335885E-6</v>
      </c>
    </row>
    <row r="7575" spans="1:25" x14ac:dyDescent="0.3">
      <c r="A7575" t="s">
        <v>25</v>
      </c>
      <c r="B7575" t="s">
        <v>82</v>
      </c>
      <c r="C7575">
        <v>1185732</v>
      </c>
      <c r="D7575" s="9">
        <v>44300</v>
      </c>
      <c r="E7575" s="8" t="str">
        <f>TEXT(Table1[[#This Row],[Invoice Date]],"dd-mm-yyyy")</f>
        <v>14-04-2021</v>
      </c>
      <c r="F7575" s="1" t="str">
        <f t="shared" si="472"/>
        <v>April</v>
      </c>
      <c r="G7575" s="1" t="str">
        <f t="shared" si="473"/>
        <v>2021</v>
      </c>
      <c r="H7575" s="1" t="str">
        <f t="shared" si="474"/>
        <v>Wednesday</v>
      </c>
      <c r="I7575" s="1" t="str">
        <f t="shared" si="475"/>
        <v>14</v>
      </c>
      <c r="J7575" t="s">
        <v>14</v>
      </c>
      <c r="K7575" t="s">
        <v>128</v>
      </c>
      <c r="L7575" t="s">
        <v>129</v>
      </c>
      <c r="M7575" t="s">
        <v>21</v>
      </c>
      <c r="N7575">
        <v>49</v>
      </c>
      <c r="O7575">
        <v>33</v>
      </c>
      <c r="P7575">
        <v>1617</v>
      </c>
      <c r="Q7575">
        <v>614</v>
      </c>
      <c r="R7575">
        <v>0.38</v>
      </c>
      <c r="S7575" t="s">
        <v>82</v>
      </c>
      <c r="T7575" t="str">
        <f>IF(Table1[[#This Row],[Units Sold]]&gt; 700,"High Units","low Units")</f>
        <v>low Units</v>
      </c>
      <c r="U7575">
        <f>SUM(Table1[[#This Row],[Operating Profit]])/SUM(Table1[Operating Profit])*100</f>
        <v>1.8486452029002823E-4</v>
      </c>
      <c r="V7575">
        <f>SUM(Table1[[#This Row],[Price per Unit]]*Table1[[#This Row],[Units Sold]])</f>
        <v>1617</v>
      </c>
      <c r="W7575">
        <f>SUM(Table1[[#This Row],[Total Sales]]-Table1[[#This Row],[Operating Profit]])</f>
        <v>1003</v>
      </c>
      <c r="X7575">
        <f>SUM(Table1[[#This Row],[Total Sales]]-Table1[[#This Row],[Cost]])</f>
        <v>614</v>
      </c>
      <c r="Y7575">
        <f>SUM(Table1[[#This Row],[profit/loss]])/SUM(Table1[profit/loss])</f>
        <v>1.8486452029002823E-6</v>
      </c>
    </row>
    <row r="7576" spans="1:25" x14ac:dyDescent="0.3">
      <c r="A7576" t="s">
        <v>25</v>
      </c>
      <c r="B7576" t="s">
        <v>82</v>
      </c>
      <c r="C7576">
        <v>1185732</v>
      </c>
      <c r="D7576" s="9">
        <v>44300</v>
      </c>
      <c r="E7576" s="8" t="str">
        <f>TEXT(Table1[[#This Row],[Invoice Date]],"dd-mm-yyyy")</f>
        <v>14-04-2021</v>
      </c>
      <c r="F7576" s="1" t="str">
        <f t="shared" si="472"/>
        <v>April</v>
      </c>
      <c r="G7576" s="1" t="str">
        <f t="shared" si="473"/>
        <v>2021</v>
      </c>
      <c r="H7576" s="1" t="str">
        <f t="shared" si="474"/>
        <v>Wednesday</v>
      </c>
      <c r="I7576" s="1" t="str">
        <f t="shared" si="475"/>
        <v>14</v>
      </c>
      <c r="J7576" t="s">
        <v>14</v>
      </c>
      <c r="K7576" t="s">
        <v>128</v>
      </c>
      <c r="L7576" t="s">
        <v>129</v>
      </c>
      <c r="M7576" t="s">
        <v>22</v>
      </c>
      <c r="N7576">
        <v>39</v>
      </c>
      <c r="O7576">
        <v>83</v>
      </c>
      <c r="P7576">
        <v>3237</v>
      </c>
      <c r="Q7576">
        <v>1424</v>
      </c>
      <c r="R7576">
        <v>0.44</v>
      </c>
      <c r="S7576" t="s">
        <v>82</v>
      </c>
      <c r="T7576" t="str">
        <f>IF(Table1[[#This Row],[Units Sold]]&gt; 700,"High Units","low Units")</f>
        <v>low Units</v>
      </c>
      <c r="U7576">
        <f>SUM(Table1[[#This Row],[Operating Profit]])/SUM(Table1[Operating Profit])*100</f>
        <v>4.2874116757817622E-4</v>
      </c>
      <c r="V7576">
        <f>SUM(Table1[[#This Row],[Price per Unit]]*Table1[[#This Row],[Units Sold]])</f>
        <v>3237</v>
      </c>
      <c r="W7576">
        <f>SUM(Table1[[#This Row],[Total Sales]]-Table1[[#This Row],[Operating Profit]])</f>
        <v>1813</v>
      </c>
      <c r="X7576">
        <f>SUM(Table1[[#This Row],[Total Sales]]-Table1[[#This Row],[Cost]])</f>
        <v>1424</v>
      </c>
      <c r="Y7576">
        <f>SUM(Table1[[#This Row],[profit/loss]])/SUM(Table1[profit/loss])</f>
        <v>4.2874116757817622E-6</v>
      </c>
    </row>
    <row r="7577" spans="1:25" x14ac:dyDescent="0.3">
      <c r="A7577" t="s">
        <v>25</v>
      </c>
      <c r="B7577" t="s">
        <v>82</v>
      </c>
      <c r="C7577">
        <v>1185732</v>
      </c>
      <c r="D7577" s="9">
        <v>44329</v>
      </c>
      <c r="E7577" s="8" t="str">
        <f>TEXT(Table1[[#This Row],[Invoice Date]],"dd-mm-yyyy")</f>
        <v>13-05-2021</v>
      </c>
      <c r="F7577" s="1" t="str">
        <f t="shared" si="472"/>
        <v>May</v>
      </c>
      <c r="G7577" s="1" t="str">
        <f t="shared" si="473"/>
        <v>2021</v>
      </c>
      <c r="H7577" s="1" t="str">
        <f t="shared" si="474"/>
        <v>Thursday</v>
      </c>
      <c r="I7577" s="1" t="str">
        <f t="shared" si="475"/>
        <v>13</v>
      </c>
      <c r="J7577" t="s">
        <v>14</v>
      </c>
      <c r="K7577" t="s">
        <v>128</v>
      </c>
      <c r="L7577" t="s">
        <v>129</v>
      </c>
      <c r="M7577" t="s">
        <v>16</v>
      </c>
      <c r="N7577">
        <v>53</v>
      </c>
      <c r="O7577">
        <v>129</v>
      </c>
      <c r="P7577">
        <v>6837</v>
      </c>
      <c r="Q7577">
        <v>2940</v>
      </c>
      <c r="R7577">
        <v>0.43</v>
      </c>
      <c r="S7577" t="s">
        <v>82</v>
      </c>
      <c r="T7577" t="str">
        <f>IF(Table1[[#This Row],[Units Sold]]&gt; 700,"High Units","low Units")</f>
        <v>low Units</v>
      </c>
      <c r="U7577">
        <f>SUM(Table1[[#This Row],[Operating Profit]])/SUM(Table1[Operating Profit])*100</f>
        <v>8.8518190497179636E-4</v>
      </c>
      <c r="V7577">
        <f>SUM(Table1[[#This Row],[Price per Unit]]*Table1[[#This Row],[Units Sold]])</f>
        <v>6837</v>
      </c>
      <c r="W7577">
        <f>SUM(Table1[[#This Row],[Total Sales]]-Table1[[#This Row],[Operating Profit]])</f>
        <v>3897</v>
      </c>
      <c r="X7577">
        <f>SUM(Table1[[#This Row],[Total Sales]]-Table1[[#This Row],[Cost]])</f>
        <v>2940</v>
      </c>
      <c r="Y7577">
        <f>SUM(Table1[[#This Row],[profit/loss]])/SUM(Table1[profit/loss])</f>
        <v>8.8518190497179634E-6</v>
      </c>
    </row>
    <row r="7578" spans="1:25" x14ac:dyDescent="0.3">
      <c r="A7578" t="s">
        <v>25</v>
      </c>
      <c r="B7578" t="s">
        <v>82</v>
      </c>
      <c r="C7578">
        <v>1185732</v>
      </c>
      <c r="D7578" s="9">
        <v>44329</v>
      </c>
      <c r="E7578" s="8" t="str">
        <f>TEXT(Table1[[#This Row],[Invoice Date]],"dd-mm-yyyy")</f>
        <v>13-05-2021</v>
      </c>
      <c r="F7578" s="1" t="str">
        <f t="shared" si="472"/>
        <v>May</v>
      </c>
      <c r="G7578" s="1" t="str">
        <f t="shared" si="473"/>
        <v>2021</v>
      </c>
      <c r="H7578" s="1" t="str">
        <f t="shared" si="474"/>
        <v>Thursday</v>
      </c>
      <c r="I7578" s="1" t="str">
        <f t="shared" si="475"/>
        <v>13</v>
      </c>
      <c r="J7578" t="s">
        <v>14</v>
      </c>
      <c r="K7578" t="s">
        <v>128</v>
      </c>
      <c r="L7578" t="s">
        <v>129</v>
      </c>
      <c r="M7578" t="s">
        <v>18</v>
      </c>
      <c r="N7578">
        <v>47</v>
      </c>
      <c r="O7578">
        <v>54</v>
      </c>
      <c r="P7578">
        <v>2538</v>
      </c>
      <c r="Q7578">
        <v>1091</v>
      </c>
      <c r="R7578">
        <v>0.43</v>
      </c>
      <c r="S7578" t="s">
        <v>82</v>
      </c>
      <c r="T7578" t="str">
        <f>IF(Table1[[#This Row],[Units Sold]]&gt; 700,"High Units","low Units")</f>
        <v>low Units</v>
      </c>
      <c r="U7578">
        <f>SUM(Table1[[#This Row],[Operating Profit]])/SUM(Table1[Operating Profit])*100</f>
        <v>3.2848076813749315E-4</v>
      </c>
      <c r="V7578">
        <f>SUM(Table1[[#This Row],[Price per Unit]]*Table1[[#This Row],[Units Sold]])</f>
        <v>2538</v>
      </c>
      <c r="W7578">
        <f>SUM(Table1[[#This Row],[Total Sales]]-Table1[[#This Row],[Operating Profit]])</f>
        <v>1447</v>
      </c>
      <c r="X7578">
        <f>SUM(Table1[[#This Row],[Total Sales]]-Table1[[#This Row],[Cost]])</f>
        <v>1091</v>
      </c>
      <c r="Y7578">
        <f>SUM(Table1[[#This Row],[profit/loss]])/SUM(Table1[profit/loss])</f>
        <v>3.2848076813749316E-6</v>
      </c>
    </row>
    <row r="7579" spans="1:25" x14ac:dyDescent="0.3">
      <c r="A7579" t="s">
        <v>25</v>
      </c>
      <c r="B7579" t="s">
        <v>82</v>
      </c>
      <c r="C7579">
        <v>1185732</v>
      </c>
      <c r="D7579" s="9">
        <v>44329</v>
      </c>
      <c r="E7579" s="8" t="str">
        <f>TEXT(Table1[[#This Row],[Invoice Date]],"dd-mm-yyyy")</f>
        <v>13-05-2021</v>
      </c>
      <c r="F7579" s="1" t="str">
        <f t="shared" si="472"/>
        <v>May</v>
      </c>
      <c r="G7579" s="1" t="str">
        <f t="shared" si="473"/>
        <v>2021</v>
      </c>
      <c r="H7579" s="1" t="str">
        <f t="shared" si="474"/>
        <v>Thursday</v>
      </c>
      <c r="I7579" s="1" t="str">
        <f t="shared" si="475"/>
        <v>13</v>
      </c>
      <c r="J7579" t="s">
        <v>14</v>
      </c>
      <c r="K7579" t="s">
        <v>128</v>
      </c>
      <c r="L7579" t="s">
        <v>129</v>
      </c>
      <c r="M7579" t="s">
        <v>19</v>
      </c>
      <c r="N7579">
        <v>41</v>
      </c>
      <c r="O7579">
        <v>56</v>
      </c>
      <c r="P7579">
        <v>2296</v>
      </c>
      <c r="Q7579">
        <v>918</v>
      </c>
      <c r="R7579">
        <v>0.4</v>
      </c>
      <c r="S7579" t="s">
        <v>82</v>
      </c>
      <c r="T7579" t="str">
        <f>IF(Table1[[#This Row],[Units Sold]]&gt; 700,"High Units","low Units")</f>
        <v>low Units</v>
      </c>
      <c r="U7579">
        <f>SUM(Table1[[#This Row],[Operating Profit]])/SUM(Table1[Operating Profit])*100</f>
        <v>2.7639353359323437E-4</v>
      </c>
      <c r="V7579">
        <f>SUM(Table1[[#This Row],[Price per Unit]]*Table1[[#This Row],[Units Sold]])</f>
        <v>2296</v>
      </c>
      <c r="W7579">
        <f>SUM(Table1[[#This Row],[Total Sales]]-Table1[[#This Row],[Operating Profit]])</f>
        <v>1378</v>
      </c>
      <c r="X7579">
        <f>SUM(Table1[[#This Row],[Total Sales]]-Table1[[#This Row],[Cost]])</f>
        <v>918</v>
      </c>
      <c r="Y7579">
        <f>SUM(Table1[[#This Row],[profit/loss]])/SUM(Table1[profit/loss])</f>
        <v>2.7639353359323439E-6</v>
      </c>
    </row>
    <row r="7580" spans="1:25" x14ac:dyDescent="0.3">
      <c r="A7580" t="s">
        <v>25</v>
      </c>
      <c r="B7580" t="s">
        <v>82</v>
      </c>
      <c r="C7580">
        <v>1185732</v>
      </c>
      <c r="D7580" s="9">
        <v>44329</v>
      </c>
      <c r="E7580" s="8" t="str">
        <f>TEXT(Table1[[#This Row],[Invoice Date]],"dd-mm-yyyy")</f>
        <v>13-05-2021</v>
      </c>
      <c r="F7580" s="1" t="str">
        <f t="shared" si="472"/>
        <v>May</v>
      </c>
      <c r="G7580" s="1" t="str">
        <f t="shared" si="473"/>
        <v>2021</v>
      </c>
      <c r="H7580" s="1" t="str">
        <f t="shared" si="474"/>
        <v>Thursday</v>
      </c>
      <c r="I7580" s="1" t="str">
        <f t="shared" si="475"/>
        <v>13</v>
      </c>
      <c r="J7580" t="s">
        <v>14</v>
      </c>
      <c r="K7580" t="s">
        <v>128</v>
      </c>
      <c r="L7580" t="s">
        <v>129</v>
      </c>
      <c r="M7580" t="s">
        <v>20</v>
      </c>
      <c r="N7580">
        <v>44</v>
      </c>
      <c r="O7580">
        <v>47</v>
      </c>
      <c r="P7580">
        <v>2068</v>
      </c>
      <c r="Q7580">
        <v>807</v>
      </c>
      <c r="R7580">
        <v>0.39</v>
      </c>
      <c r="S7580" t="s">
        <v>82</v>
      </c>
      <c r="T7580" t="str">
        <f>IF(Table1[[#This Row],[Units Sold]]&gt; 700,"High Units","low Units")</f>
        <v>low Units</v>
      </c>
      <c r="U7580">
        <f>SUM(Table1[[#This Row],[Operating Profit]])/SUM(Table1[Operating Profit])*100</f>
        <v>2.4297340044634002E-4</v>
      </c>
      <c r="V7580">
        <f>SUM(Table1[[#This Row],[Price per Unit]]*Table1[[#This Row],[Units Sold]])</f>
        <v>2068</v>
      </c>
      <c r="W7580">
        <f>SUM(Table1[[#This Row],[Total Sales]]-Table1[[#This Row],[Operating Profit]])</f>
        <v>1261</v>
      </c>
      <c r="X7580">
        <f>SUM(Table1[[#This Row],[Total Sales]]-Table1[[#This Row],[Cost]])</f>
        <v>807</v>
      </c>
      <c r="Y7580">
        <f>SUM(Table1[[#This Row],[profit/loss]])/SUM(Table1[profit/loss])</f>
        <v>2.4297340044634002E-6</v>
      </c>
    </row>
    <row r="7581" spans="1:25" x14ac:dyDescent="0.3">
      <c r="A7581" t="s">
        <v>25</v>
      </c>
      <c r="B7581" t="s">
        <v>82</v>
      </c>
      <c r="C7581">
        <v>1185732</v>
      </c>
      <c r="D7581" s="9">
        <v>44329</v>
      </c>
      <c r="E7581" s="8" t="str">
        <f>TEXT(Table1[[#This Row],[Invoice Date]],"dd-mm-yyyy")</f>
        <v>13-05-2021</v>
      </c>
      <c r="F7581" s="1" t="str">
        <f t="shared" si="472"/>
        <v>May</v>
      </c>
      <c r="G7581" s="1" t="str">
        <f t="shared" si="473"/>
        <v>2021</v>
      </c>
      <c r="H7581" s="1" t="str">
        <f t="shared" si="474"/>
        <v>Thursday</v>
      </c>
      <c r="I7581" s="1" t="str">
        <f t="shared" si="475"/>
        <v>13</v>
      </c>
      <c r="J7581" t="s">
        <v>14</v>
      </c>
      <c r="K7581" t="s">
        <v>128</v>
      </c>
      <c r="L7581" t="s">
        <v>129</v>
      </c>
      <c r="M7581" t="s">
        <v>21</v>
      </c>
      <c r="N7581">
        <v>50</v>
      </c>
      <c r="O7581">
        <v>54</v>
      </c>
      <c r="P7581">
        <v>2700</v>
      </c>
      <c r="Q7581">
        <v>1026</v>
      </c>
      <c r="R7581">
        <v>0.38</v>
      </c>
      <c r="S7581" t="s">
        <v>82</v>
      </c>
      <c r="T7581" t="str">
        <f>IF(Table1[[#This Row],[Units Sold]]&gt; 700,"High Units","low Units")</f>
        <v>low Units</v>
      </c>
      <c r="U7581">
        <f>SUM(Table1[[#This Row],[Operating Profit]])/SUM(Table1[Operating Profit])*100</f>
        <v>3.0891041989832078E-4</v>
      </c>
      <c r="V7581">
        <f>SUM(Table1[[#This Row],[Price per Unit]]*Table1[[#This Row],[Units Sold]])</f>
        <v>2700</v>
      </c>
      <c r="W7581">
        <f>SUM(Table1[[#This Row],[Total Sales]]-Table1[[#This Row],[Operating Profit]])</f>
        <v>1674</v>
      </c>
      <c r="X7581">
        <f>SUM(Table1[[#This Row],[Total Sales]]-Table1[[#This Row],[Cost]])</f>
        <v>1026</v>
      </c>
      <c r="Y7581">
        <f>SUM(Table1[[#This Row],[profit/loss]])/SUM(Table1[profit/loss])</f>
        <v>3.0891041989832079E-6</v>
      </c>
    </row>
    <row r="7582" spans="1:25" x14ac:dyDescent="0.3">
      <c r="A7582" t="s">
        <v>25</v>
      </c>
      <c r="B7582" t="s">
        <v>82</v>
      </c>
      <c r="C7582">
        <v>1185732</v>
      </c>
      <c r="D7582" s="9">
        <v>44329</v>
      </c>
      <c r="E7582" s="8" t="str">
        <f>TEXT(Table1[[#This Row],[Invoice Date]],"dd-mm-yyyy")</f>
        <v>13-05-2021</v>
      </c>
      <c r="F7582" s="1" t="str">
        <f t="shared" si="472"/>
        <v>May</v>
      </c>
      <c r="G7582" s="1" t="str">
        <f t="shared" si="473"/>
        <v>2021</v>
      </c>
      <c r="H7582" s="1" t="str">
        <f t="shared" si="474"/>
        <v>Thursday</v>
      </c>
      <c r="I7582" s="1" t="str">
        <f t="shared" si="475"/>
        <v>13</v>
      </c>
      <c r="J7582" t="s">
        <v>14</v>
      </c>
      <c r="K7582" t="s">
        <v>128</v>
      </c>
      <c r="L7582" t="s">
        <v>129</v>
      </c>
      <c r="M7582" t="s">
        <v>22</v>
      </c>
      <c r="N7582">
        <v>55</v>
      </c>
      <c r="O7582">
        <v>88</v>
      </c>
      <c r="P7582">
        <v>4840</v>
      </c>
      <c r="Q7582">
        <v>1984</v>
      </c>
      <c r="R7582">
        <v>0.41</v>
      </c>
      <c r="S7582" t="s">
        <v>82</v>
      </c>
      <c r="T7582" t="str">
        <f>IF(Table1[[#This Row],[Units Sold]]&gt; 700,"High Units","low Units")</f>
        <v>low Units</v>
      </c>
      <c r="U7582">
        <f>SUM(Table1[[#This Row],[Operating Profit]])/SUM(Table1[Operating Profit])*100</f>
        <v>5.9734724471566128E-4</v>
      </c>
      <c r="V7582">
        <f>SUM(Table1[[#This Row],[Price per Unit]]*Table1[[#This Row],[Units Sold]])</f>
        <v>4840</v>
      </c>
      <c r="W7582">
        <f>SUM(Table1[[#This Row],[Total Sales]]-Table1[[#This Row],[Operating Profit]])</f>
        <v>2856</v>
      </c>
      <c r="X7582">
        <f>SUM(Table1[[#This Row],[Total Sales]]-Table1[[#This Row],[Cost]])</f>
        <v>1984</v>
      </c>
      <c r="Y7582">
        <f>SUM(Table1[[#This Row],[profit/loss]])/SUM(Table1[profit/loss])</f>
        <v>5.9734724471566123E-6</v>
      </c>
    </row>
    <row r="7583" spans="1:25" x14ac:dyDescent="0.3">
      <c r="A7583" t="s">
        <v>25</v>
      </c>
      <c r="B7583" t="s">
        <v>82</v>
      </c>
      <c r="C7583">
        <v>1185732</v>
      </c>
      <c r="D7583" s="9">
        <v>44362</v>
      </c>
      <c r="E7583" s="8" t="str">
        <f>TEXT(Table1[[#This Row],[Invoice Date]],"dd-mm-yyyy")</f>
        <v>15-06-2021</v>
      </c>
      <c r="F7583" s="1" t="str">
        <f t="shared" si="472"/>
        <v>June</v>
      </c>
      <c r="G7583" s="1" t="str">
        <f t="shared" si="473"/>
        <v>2021</v>
      </c>
      <c r="H7583" s="1" t="str">
        <f t="shared" si="474"/>
        <v>Tuesday</v>
      </c>
      <c r="I7583" s="1" t="str">
        <f t="shared" si="475"/>
        <v>15</v>
      </c>
      <c r="J7583" t="s">
        <v>14</v>
      </c>
      <c r="K7583" t="s">
        <v>128</v>
      </c>
      <c r="L7583" t="s">
        <v>129</v>
      </c>
      <c r="M7583" t="s">
        <v>16</v>
      </c>
      <c r="N7583">
        <v>51</v>
      </c>
      <c r="O7583">
        <v>155</v>
      </c>
      <c r="P7583">
        <v>7905</v>
      </c>
      <c r="Q7583">
        <v>3320</v>
      </c>
      <c r="R7583">
        <v>0.42</v>
      </c>
      <c r="S7583" t="s">
        <v>82</v>
      </c>
      <c r="T7583" t="str">
        <f>IF(Table1[[#This Row],[Units Sold]]&gt; 700,"High Units","low Units")</f>
        <v>low Units</v>
      </c>
      <c r="U7583">
        <f>SUM(Table1[[#This Row],[Operating Profit]])/SUM(Table1[Operating Profit])*100</f>
        <v>9.9959317160080411E-4</v>
      </c>
      <c r="V7583">
        <f>SUM(Table1[[#This Row],[Price per Unit]]*Table1[[#This Row],[Units Sold]])</f>
        <v>7905</v>
      </c>
      <c r="W7583">
        <f>SUM(Table1[[#This Row],[Total Sales]]-Table1[[#This Row],[Operating Profit]])</f>
        <v>4585</v>
      </c>
      <c r="X7583">
        <f>SUM(Table1[[#This Row],[Total Sales]]-Table1[[#This Row],[Cost]])</f>
        <v>3320</v>
      </c>
      <c r="Y7583">
        <f>SUM(Table1[[#This Row],[profit/loss]])/SUM(Table1[profit/loss])</f>
        <v>9.9959317160080415E-6</v>
      </c>
    </row>
    <row r="7584" spans="1:25" x14ac:dyDescent="0.3">
      <c r="A7584" t="s">
        <v>25</v>
      </c>
      <c r="B7584" t="s">
        <v>82</v>
      </c>
      <c r="C7584">
        <v>1185732</v>
      </c>
      <c r="D7584" s="9">
        <v>44362</v>
      </c>
      <c r="E7584" s="8" t="str">
        <f>TEXT(Table1[[#This Row],[Invoice Date]],"dd-mm-yyyy")</f>
        <v>15-06-2021</v>
      </c>
      <c r="F7584" s="1" t="str">
        <f t="shared" si="472"/>
        <v>June</v>
      </c>
      <c r="G7584" s="1" t="str">
        <f t="shared" si="473"/>
        <v>2021</v>
      </c>
      <c r="H7584" s="1" t="str">
        <f t="shared" si="474"/>
        <v>Tuesday</v>
      </c>
      <c r="I7584" s="1" t="str">
        <f t="shared" si="475"/>
        <v>15</v>
      </c>
      <c r="J7584" t="s">
        <v>14</v>
      </c>
      <c r="K7584" t="s">
        <v>128</v>
      </c>
      <c r="L7584" t="s">
        <v>129</v>
      </c>
      <c r="M7584" t="s">
        <v>18</v>
      </c>
      <c r="N7584">
        <v>47</v>
      </c>
      <c r="O7584">
        <v>94</v>
      </c>
      <c r="P7584">
        <v>4418</v>
      </c>
      <c r="Q7584">
        <v>1856</v>
      </c>
      <c r="R7584">
        <v>0.42</v>
      </c>
      <c r="S7584" t="s">
        <v>82</v>
      </c>
      <c r="T7584" t="str">
        <f>IF(Table1[[#This Row],[Units Sold]]&gt; 700,"High Units","low Units")</f>
        <v>low Units</v>
      </c>
      <c r="U7584">
        <f>SUM(Table1[[#This Row],[Operating Profit]])/SUM(Table1[Operating Profit])*100</f>
        <v>5.5880871279852186E-4</v>
      </c>
      <c r="V7584">
        <f>SUM(Table1[[#This Row],[Price per Unit]]*Table1[[#This Row],[Units Sold]])</f>
        <v>4418</v>
      </c>
      <c r="W7584">
        <f>SUM(Table1[[#This Row],[Total Sales]]-Table1[[#This Row],[Operating Profit]])</f>
        <v>2562</v>
      </c>
      <c r="X7584">
        <f>SUM(Table1[[#This Row],[Total Sales]]-Table1[[#This Row],[Cost]])</f>
        <v>1856</v>
      </c>
      <c r="Y7584">
        <f>SUM(Table1[[#This Row],[profit/loss]])/SUM(Table1[profit/loss])</f>
        <v>5.5880871279852182E-6</v>
      </c>
    </row>
    <row r="7585" spans="1:25" x14ac:dyDescent="0.3">
      <c r="A7585" t="s">
        <v>25</v>
      </c>
      <c r="B7585" t="s">
        <v>82</v>
      </c>
      <c r="C7585">
        <v>1185732</v>
      </c>
      <c r="D7585" s="9">
        <v>44362</v>
      </c>
      <c r="E7585" s="8" t="str">
        <f>TEXT(Table1[[#This Row],[Invoice Date]],"dd-mm-yyyy")</f>
        <v>15-06-2021</v>
      </c>
      <c r="F7585" s="1" t="str">
        <f t="shared" si="472"/>
        <v>June</v>
      </c>
      <c r="G7585" s="1" t="str">
        <f t="shared" si="473"/>
        <v>2021</v>
      </c>
      <c r="H7585" s="1" t="str">
        <f t="shared" si="474"/>
        <v>Tuesday</v>
      </c>
      <c r="I7585" s="1" t="str">
        <f t="shared" si="475"/>
        <v>15</v>
      </c>
      <c r="J7585" t="s">
        <v>14</v>
      </c>
      <c r="K7585" t="s">
        <v>128</v>
      </c>
      <c r="L7585" t="s">
        <v>129</v>
      </c>
      <c r="M7585" t="s">
        <v>19</v>
      </c>
      <c r="N7585">
        <v>42</v>
      </c>
      <c r="O7585">
        <v>68</v>
      </c>
      <c r="P7585">
        <v>2856</v>
      </c>
      <c r="Q7585">
        <v>1028</v>
      </c>
      <c r="R7585">
        <v>0.36</v>
      </c>
      <c r="S7585" t="s">
        <v>82</v>
      </c>
      <c r="T7585" t="str">
        <f>IF(Table1[[#This Row],[Units Sold]]&gt; 700,"High Units","low Units")</f>
        <v>low Units</v>
      </c>
      <c r="U7585">
        <f>SUM(Table1[[#This Row],[Operating Profit]])/SUM(Table1[Operating Profit])*100</f>
        <v>3.0951258445952609E-4</v>
      </c>
      <c r="V7585">
        <f>SUM(Table1[[#This Row],[Price per Unit]]*Table1[[#This Row],[Units Sold]])</f>
        <v>2856</v>
      </c>
      <c r="W7585">
        <f>SUM(Table1[[#This Row],[Total Sales]]-Table1[[#This Row],[Operating Profit]])</f>
        <v>1828</v>
      </c>
      <c r="X7585">
        <f>SUM(Table1[[#This Row],[Total Sales]]-Table1[[#This Row],[Cost]])</f>
        <v>1028</v>
      </c>
      <c r="Y7585">
        <f>SUM(Table1[[#This Row],[profit/loss]])/SUM(Table1[profit/loss])</f>
        <v>3.0951258445952608E-6</v>
      </c>
    </row>
    <row r="7586" spans="1:25" x14ac:dyDescent="0.3">
      <c r="A7586" t="s">
        <v>25</v>
      </c>
      <c r="B7586" t="s">
        <v>82</v>
      </c>
      <c r="C7586">
        <v>1185732</v>
      </c>
      <c r="D7586" s="9">
        <v>44362</v>
      </c>
      <c r="E7586" s="8" t="str">
        <f>TEXT(Table1[[#This Row],[Invoice Date]],"dd-mm-yyyy")</f>
        <v>15-06-2021</v>
      </c>
      <c r="F7586" s="1" t="str">
        <f t="shared" si="472"/>
        <v>June</v>
      </c>
      <c r="G7586" s="1" t="str">
        <f t="shared" si="473"/>
        <v>2021</v>
      </c>
      <c r="H7586" s="1" t="str">
        <f t="shared" si="474"/>
        <v>Tuesday</v>
      </c>
      <c r="I7586" s="1" t="str">
        <f t="shared" si="475"/>
        <v>15</v>
      </c>
      <c r="J7586" t="s">
        <v>14</v>
      </c>
      <c r="K7586" t="s">
        <v>128</v>
      </c>
      <c r="L7586" t="s">
        <v>129</v>
      </c>
      <c r="M7586" t="s">
        <v>20</v>
      </c>
      <c r="N7586">
        <v>41</v>
      </c>
      <c r="O7586">
        <v>65</v>
      </c>
      <c r="P7586">
        <v>2665</v>
      </c>
      <c r="Q7586">
        <v>933</v>
      </c>
      <c r="R7586">
        <v>0.35</v>
      </c>
      <c r="S7586" t="s">
        <v>82</v>
      </c>
      <c r="T7586" t="str">
        <f>IF(Table1[[#This Row],[Units Sold]]&gt; 700,"High Units","low Units")</f>
        <v>low Units</v>
      </c>
      <c r="U7586">
        <f>SUM(Table1[[#This Row],[Operating Profit]])/SUM(Table1[Operating Profit])*100</f>
        <v>2.8090976780227416E-4</v>
      </c>
      <c r="V7586">
        <f>SUM(Table1[[#This Row],[Price per Unit]]*Table1[[#This Row],[Units Sold]])</f>
        <v>2665</v>
      </c>
      <c r="W7586">
        <f>SUM(Table1[[#This Row],[Total Sales]]-Table1[[#This Row],[Operating Profit]])</f>
        <v>1732</v>
      </c>
      <c r="X7586">
        <f>SUM(Table1[[#This Row],[Total Sales]]-Table1[[#This Row],[Cost]])</f>
        <v>933</v>
      </c>
      <c r="Y7586">
        <f>SUM(Table1[[#This Row],[profit/loss]])/SUM(Table1[profit/loss])</f>
        <v>2.8090976780227417E-6</v>
      </c>
    </row>
    <row r="7587" spans="1:25" x14ac:dyDescent="0.3">
      <c r="A7587" t="s">
        <v>25</v>
      </c>
      <c r="B7587" t="s">
        <v>82</v>
      </c>
      <c r="C7587">
        <v>1185732</v>
      </c>
      <c r="D7587" s="9">
        <v>44362</v>
      </c>
      <c r="E7587" s="8" t="str">
        <f>TEXT(Table1[[#This Row],[Invoice Date]],"dd-mm-yyyy")</f>
        <v>15-06-2021</v>
      </c>
      <c r="F7587" s="1" t="str">
        <f t="shared" si="472"/>
        <v>June</v>
      </c>
      <c r="G7587" s="1" t="str">
        <f t="shared" si="473"/>
        <v>2021</v>
      </c>
      <c r="H7587" s="1" t="str">
        <f t="shared" si="474"/>
        <v>Tuesday</v>
      </c>
      <c r="I7587" s="1" t="str">
        <f t="shared" si="475"/>
        <v>15</v>
      </c>
      <c r="J7587" t="s">
        <v>14</v>
      </c>
      <c r="K7587" t="s">
        <v>128</v>
      </c>
      <c r="L7587" t="s">
        <v>129</v>
      </c>
      <c r="M7587" t="s">
        <v>21</v>
      </c>
      <c r="N7587">
        <v>51</v>
      </c>
      <c r="O7587">
        <v>59</v>
      </c>
      <c r="P7587">
        <v>3009</v>
      </c>
      <c r="Q7587">
        <v>1143</v>
      </c>
      <c r="R7587">
        <v>0.38</v>
      </c>
      <c r="S7587" t="s">
        <v>82</v>
      </c>
      <c r="T7587" t="str">
        <f>IF(Table1[[#This Row],[Units Sold]]&gt; 700,"High Units","low Units")</f>
        <v>low Units</v>
      </c>
      <c r="U7587">
        <f>SUM(Table1[[#This Row],[Operating Profit]])/SUM(Table1[Operating Profit])*100</f>
        <v>3.4413704672883104E-4</v>
      </c>
      <c r="V7587">
        <f>SUM(Table1[[#This Row],[Price per Unit]]*Table1[[#This Row],[Units Sold]])</f>
        <v>3009</v>
      </c>
      <c r="W7587">
        <f>SUM(Table1[[#This Row],[Total Sales]]-Table1[[#This Row],[Operating Profit]])</f>
        <v>1866</v>
      </c>
      <c r="X7587">
        <f>SUM(Table1[[#This Row],[Total Sales]]-Table1[[#This Row],[Cost]])</f>
        <v>1143</v>
      </c>
      <c r="Y7587">
        <f>SUM(Table1[[#This Row],[profit/loss]])/SUM(Table1[profit/loss])</f>
        <v>3.4413704672883104E-6</v>
      </c>
    </row>
    <row r="7588" spans="1:25" x14ac:dyDescent="0.3">
      <c r="A7588" t="s">
        <v>25</v>
      </c>
      <c r="B7588" t="s">
        <v>82</v>
      </c>
      <c r="C7588">
        <v>1185732</v>
      </c>
      <c r="D7588" s="9">
        <v>44362</v>
      </c>
      <c r="E7588" s="8" t="str">
        <f>TEXT(Table1[[#This Row],[Invoice Date]],"dd-mm-yyyy")</f>
        <v>15-06-2021</v>
      </c>
      <c r="F7588" s="1" t="str">
        <f t="shared" si="472"/>
        <v>June</v>
      </c>
      <c r="G7588" s="1" t="str">
        <f t="shared" si="473"/>
        <v>2021</v>
      </c>
      <c r="H7588" s="1" t="str">
        <f t="shared" si="474"/>
        <v>Tuesday</v>
      </c>
      <c r="I7588" s="1" t="str">
        <f t="shared" si="475"/>
        <v>15</v>
      </c>
      <c r="J7588" t="s">
        <v>14</v>
      </c>
      <c r="K7588" t="s">
        <v>128</v>
      </c>
      <c r="L7588" t="s">
        <v>129</v>
      </c>
      <c r="M7588" t="s">
        <v>22</v>
      </c>
      <c r="N7588">
        <v>54</v>
      </c>
      <c r="O7588">
        <v>101</v>
      </c>
      <c r="P7588">
        <v>5454</v>
      </c>
      <c r="Q7588">
        <v>2182</v>
      </c>
      <c r="R7588">
        <v>0.4</v>
      </c>
      <c r="S7588" t="s">
        <v>82</v>
      </c>
      <c r="T7588" t="str">
        <f>IF(Table1[[#This Row],[Units Sold]]&gt; 700,"High Units","low Units")</f>
        <v>low Units</v>
      </c>
      <c r="U7588">
        <f>SUM(Table1[[#This Row],[Operating Profit]])/SUM(Table1[Operating Profit])*100</f>
        <v>6.5696153627498629E-4</v>
      </c>
      <c r="V7588">
        <f>SUM(Table1[[#This Row],[Price per Unit]]*Table1[[#This Row],[Units Sold]])</f>
        <v>5454</v>
      </c>
      <c r="W7588">
        <f>SUM(Table1[[#This Row],[Total Sales]]-Table1[[#This Row],[Operating Profit]])</f>
        <v>3272</v>
      </c>
      <c r="X7588">
        <f>SUM(Table1[[#This Row],[Total Sales]]-Table1[[#This Row],[Cost]])</f>
        <v>2182</v>
      </c>
      <c r="Y7588">
        <f>SUM(Table1[[#This Row],[profit/loss]])/SUM(Table1[profit/loss])</f>
        <v>6.5696153627498632E-6</v>
      </c>
    </row>
    <row r="7589" spans="1:25" x14ac:dyDescent="0.3">
      <c r="A7589" t="s">
        <v>25</v>
      </c>
      <c r="B7589" t="s">
        <v>82</v>
      </c>
      <c r="C7589">
        <v>1185732</v>
      </c>
      <c r="D7589" s="9">
        <v>44390</v>
      </c>
      <c r="E7589" s="8" t="str">
        <f>TEXT(Table1[[#This Row],[Invoice Date]],"dd-mm-yyyy")</f>
        <v>13-07-2021</v>
      </c>
      <c r="F7589" s="1" t="str">
        <f t="shared" si="472"/>
        <v>July</v>
      </c>
      <c r="G7589" s="1" t="str">
        <f t="shared" si="473"/>
        <v>2021</v>
      </c>
      <c r="H7589" s="1" t="str">
        <f t="shared" si="474"/>
        <v>Tuesday</v>
      </c>
      <c r="I7589" s="1" t="str">
        <f t="shared" si="475"/>
        <v>13</v>
      </c>
      <c r="J7589" t="s">
        <v>14</v>
      </c>
      <c r="K7589" t="s">
        <v>128</v>
      </c>
      <c r="L7589" t="s">
        <v>129</v>
      </c>
      <c r="M7589" t="s">
        <v>16</v>
      </c>
      <c r="N7589">
        <v>52</v>
      </c>
      <c r="O7589">
        <v>150</v>
      </c>
      <c r="P7589">
        <v>7800</v>
      </c>
      <c r="Q7589">
        <v>3276</v>
      </c>
      <c r="R7589">
        <v>0.42</v>
      </c>
      <c r="S7589" t="s">
        <v>82</v>
      </c>
      <c r="T7589" t="str">
        <f>IF(Table1[[#This Row],[Units Sold]]&gt; 700,"High Units","low Units")</f>
        <v>low Units</v>
      </c>
      <c r="U7589">
        <f>SUM(Table1[[#This Row],[Operating Profit]])/SUM(Table1[Operating Profit])*100</f>
        <v>9.8634555125428746E-4</v>
      </c>
      <c r="V7589">
        <f>SUM(Table1[[#This Row],[Price per Unit]]*Table1[[#This Row],[Units Sold]])</f>
        <v>7800</v>
      </c>
      <c r="W7589">
        <f>SUM(Table1[[#This Row],[Total Sales]]-Table1[[#This Row],[Operating Profit]])</f>
        <v>4524</v>
      </c>
      <c r="X7589">
        <f>SUM(Table1[[#This Row],[Total Sales]]-Table1[[#This Row],[Cost]])</f>
        <v>3276</v>
      </c>
      <c r="Y7589">
        <f>SUM(Table1[[#This Row],[profit/loss]])/SUM(Table1[profit/loss])</f>
        <v>9.8634555125428737E-6</v>
      </c>
    </row>
    <row r="7590" spans="1:25" x14ac:dyDescent="0.3">
      <c r="A7590" t="s">
        <v>25</v>
      </c>
      <c r="B7590" t="s">
        <v>82</v>
      </c>
      <c r="C7590">
        <v>1185732</v>
      </c>
      <c r="D7590" s="9">
        <v>44390</v>
      </c>
      <c r="E7590" s="8" t="str">
        <f>TEXT(Table1[[#This Row],[Invoice Date]],"dd-mm-yyyy")</f>
        <v>13-07-2021</v>
      </c>
      <c r="F7590" s="1" t="str">
        <f t="shared" si="472"/>
        <v>July</v>
      </c>
      <c r="G7590" s="1" t="str">
        <f t="shared" si="473"/>
        <v>2021</v>
      </c>
      <c r="H7590" s="1" t="str">
        <f t="shared" si="474"/>
        <v>Tuesday</v>
      </c>
      <c r="I7590" s="1" t="str">
        <f t="shared" si="475"/>
        <v>13</v>
      </c>
      <c r="J7590" t="s">
        <v>14</v>
      </c>
      <c r="K7590" t="s">
        <v>128</v>
      </c>
      <c r="L7590" t="s">
        <v>129</v>
      </c>
      <c r="M7590" t="s">
        <v>18</v>
      </c>
      <c r="N7590">
        <v>49</v>
      </c>
      <c r="O7590">
        <v>105</v>
      </c>
      <c r="P7590">
        <v>5145</v>
      </c>
      <c r="Q7590">
        <v>2212</v>
      </c>
      <c r="R7590">
        <v>0.43</v>
      </c>
      <c r="S7590" t="s">
        <v>82</v>
      </c>
      <c r="T7590" t="str">
        <f>IF(Table1[[#This Row],[Units Sold]]&gt; 700,"High Units","low Units")</f>
        <v>low Units</v>
      </c>
      <c r="U7590">
        <f>SUM(Table1[[#This Row],[Operating Profit]])/SUM(Table1[Operating Profit])*100</f>
        <v>6.6599400469306586E-4</v>
      </c>
      <c r="V7590">
        <f>SUM(Table1[[#This Row],[Price per Unit]]*Table1[[#This Row],[Units Sold]])</f>
        <v>5145</v>
      </c>
      <c r="W7590">
        <f>SUM(Table1[[#This Row],[Total Sales]]-Table1[[#This Row],[Operating Profit]])</f>
        <v>2933</v>
      </c>
      <c r="X7590">
        <f>SUM(Table1[[#This Row],[Total Sales]]-Table1[[#This Row],[Cost]])</f>
        <v>2212</v>
      </c>
      <c r="Y7590">
        <f>SUM(Table1[[#This Row],[profit/loss]])/SUM(Table1[profit/loss])</f>
        <v>6.6599400469306581E-6</v>
      </c>
    </row>
    <row r="7591" spans="1:25" x14ac:dyDescent="0.3">
      <c r="A7591" t="s">
        <v>25</v>
      </c>
      <c r="B7591" t="s">
        <v>82</v>
      </c>
      <c r="C7591">
        <v>1185732</v>
      </c>
      <c r="D7591" s="9">
        <v>44390</v>
      </c>
      <c r="E7591" s="8" t="str">
        <f>TEXT(Table1[[#This Row],[Invoice Date]],"dd-mm-yyyy")</f>
        <v>13-07-2021</v>
      </c>
      <c r="F7591" s="1" t="str">
        <f t="shared" si="472"/>
        <v>July</v>
      </c>
      <c r="G7591" s="1" t="str">
        <f t="shared" si="473"/>
        <v>2021</v>
      </c>
      <c r="H7591" s="1" t="str">
        <f t="shared" si="474"/>
        <v>Tuesday</v>
      </c>
      <c r="I7591" s="1" t="str">
        <f t="shared" si="475"/>
        <v>13</v>
      </c>
      <c r="J7591" t="s">
        <v>14</v>
      </c>
      <c r="K7591" t="s">
        <v>128</v>
      </c>
      <c r="L7591" t="s">
        <v>129</v>
      </c>
      <c r="M7591" t="s">
        <v>19</v>
      </c>
      <c r="N7591">
        <v>41</v>
      </c>
      <c r="O7591">
        <v>77</v>
      </c>
      <c r="P7591">
        <v>3157</v>
      </c>
      <c r="Q7591">
        <v>1168</v>
      </c>
      <c r="R7591">
        <v>0.37</v>
      </c>
      <c r="S7591" t="s">
        <v>82</v>
      </c>
      <c r="T7591" t="str">
        <f>IF(Table1[[#This Row],[Units Sold]]&gt; 700,"High Units","low Units")</f>
        <v>low Units</v>
      </c>
      <c r="U7591">
        <f>SUM(Table1[[#This Row],[Operating Profit]])/SUM(Table1[Operating Profit])*100</f>
        <v>3.5166410374389738E-4</v>
      </c>
      <c r="V7591">
        <f>SUM(Table1[[#This Row],[Price per Unit]]*Table1[[#This Row],[Units Sold]])</f>
        <v>3157</v>
      </c>
      <c r="W7591">
        <f>SUM(Table1[[#This Row],[Total Sales]]-Table1[[#This Row],[Operating Profit]])</f>
        <v>1989</v>
      </c>
      <c r="X7591">
        <f>SUM(Table1[[#This Row],[Total Sales]]-Table1[[#This Row],[Cost]])</f>
        <v>1168</v>
      </c>
      <c r="Y7591">
        <f>SUM(Table1[[#This Row],[profit/loss]])/SUM(Table1[profit/loss])</f>
        <v>3.5166410374389736E-6</v>
      </c>
    </row>
    <row r="7592" spans="1:25" x14ac:dyDescent="0.3">
      <c r="A7592" t="s">
        <v>25</v>
      </c>
      <c r="B7592" t="s">
        <v>82</v>
      </c>
      <c r="C7592">
        <v>1185732</v>
      </c>
      <c r="D7592" s="9">
        <v>44390</v>
      </c>
      <c r="E7592" s="8" t="str">
        <f>TEXT(Table1[[#This Row],[Invoice Date]],"dd-mm-yyyy")</f>
        <v>13-07-2021</v>
      </c>
      <c r="F7592" s="1" t="str">
        <f t="shared" si="472"/>
        <v>July</v>
      </c>
      <c r="G7592" s="1" t="str">
        <f t="shared" si="473"/>
        <v>2021</v>
      </c>
      <c r="H7592" s="1" t="str">
        <f t="shared" si="474"/>
        <v>Tuesday</v>
      </c>
      <c r="I7592" s="1" t="str">
        <f t="shared" si="475"/>
        <v>13</v>
      </c>
      <c r="J7592" t="s">
        <v>14</v>
      </c>
      <c r="K7592" t="s">
        <v>128</v>
      </c>
      <c r="L7592" t="s">
        <v>129</v>
      </c>
      <c r="M7592" t="s">
        <v>20</v>
      </c>
      <c r="N7592">
        <v>44</v>
      </c>
      <c r="O7592">
        <v>56</v>
      </c>
      <c r="P7592">
        <v>2464</v>
      </c>
      <c r="Q7592">
        <v>887</v>
      </c>
      <c r="R7592">
        <v>0.36</v>
      </c>
      <c r="S7592" t="s">
        <v>82</v>
      </c>
      <c r="T7592" t="str">
        <f>IF(Table1[[#This Row],[Units Sold]]&gt; 700,"High Units","low Units")</f>
        <v>low Units</v>
      </c>
      <c r="U7592">
        <f>SUM(Table1[[#This Row],[Operating Profit]])/SUM(Table1[Operating Profit])*100</f>
        <v>2.670599828945522E-4</v>
      </c>
      <c r="V7592">
        <f>SUM(Table1[[#This Row],[Price per Unit]]*Table1[[#This Row],[Units Sold]])</f>
        <v>2464</v>
      </c>
      <c r="W7592">
        <f>SUM(Table1[[#This Row],[Total Sales]]-Table1[[#This Row],[Operating Profit]])</f>
        <v>1577</v>
      </c>
      <c r="X7592">
        <f>SUM(Table1[[#This Row],[Total Sales]]-Table1[[#This Row],[Cost]])</f>
        <v>887</v>
      </c>
      <c r="Y7592">
        <f>SUM(Table1[[#This Row],[profit/loss]])/SUM(Table1[profit/loss])</f>
        <v>2.6705998289455218E-6</v>
      </c>
    </row>
    <row r="7593" spans="1:25" x14ac:dyDescent="0.3">
      <c r="A7593" t="s">
        <v>25</v>
      </c>
      <c r="B7593" t="s">
        <v>82</v>
      </c>
      <c r="C7593">
        <v>1185732</v>
      </c>
      <c r="D7593" s="9">
        <v>44390</v>
      </c>
      <c r="E7593" s="8" t="str">
        <f>TEXT(Table1[[#This Row],[Invoice Date]],"dd-mm-yyyy")</f>
        <v>13-07-2021</v>
      </c>
      <c r="F7593" s="1" t="str">
        <f t="shared" si="472"/>
        <v>July</v>
      </c>
      <c r="G7593" s="1" t="str">
        <f t="shared" si="473"/>
        <v>2021</v>
      </c>
      <c r="H7593" s="1" t="str">
        <f t="shared" si="474"/>
        <v>Tuesday</v>
      </c>
      <c r="I7593" s="1" t="str">
        <f t="shared" si="475"/>
        <v>13</v>
      </c>
      <c r="J7593" t="s">
        <v>14</v>
      </c>
      <c r="K7593" t="s">
        <v>128</v>
      </c>
      <c r="L7593" t="s">
        <v>129</v>
      </c>
      <c r="M7593" t="s">
        <v>21</v>
      </c>
      <c r="N7593">
        <v>53</v>
      </c>
      <c r="O7593">
        <v>68</v>
      </c>
      <c r="P7593">
        <v>3604</v>
      </c>
      <c r="Q7593">
        <v>1406</v>
      </c>
      <c r="R7593">
        <v>0.39</v>
      </c>
      <c r="S7593" t="s">
        <v>82</v>
      </c>
      <c r="T7593" t="str">
        <f>IF(Table1[[#This Row],[Units Sold]]&gt; 700,"High Units","low Units")</f>
        <v>low Units</v>
      </c>
      <c r="U7593">
        <f>SUM(Table1[[#This Row],[Operating Profit]])/SUM(Table1[Operating Profit])*100</f>
        <v>4.2332168652732852E-4</v>
      </c>
      <c r="V7593">
        <f>SUM(Table1[[#This Row],[Price per Unit]]*Table1[[#This Row],[Units Sold]])</f>
        <v>3604</v>
      </c>
      <c r="W7593">
        <f>SUM(Table1[[#This Row],[Total Sales]]-Table1[[#This Row],[Operating Profit]])</f>
        <v>2198</v>
      </c>
      <c r="X7593">
        <f>SUM(Table1[[#This Row],[Total Sales]]-Table1[[#This Row],[Cost]])</f>
        <v>1406</v>
      </c>
      <c r="Y7593">
        <f>SUM(Table1[[#This Row],[profit/loss]])/SUM(Table1[profit/loss])</f>
        <v>4.2332168652732851E-6</v>
      </c>
    </row>
    <row r="7594" spans="1:25" x14ac:dyDescent="0.3">
      <c r="A7594" t="s">
        <v>25</v>
      </c>
      <c r="B7594" t="s">
        <v>82</v>
      </c>
      <c r="C7594">
        <v>1185732</v>
      </c>
      <c r="D7594" s="9">
        <v>44390</v>
      </c>
      <c r="E7594" s="8" t="str">
        <f>TEXT(Table1[[#This Row],[Invoice Date]],"dd-mm-yyyy")</f>
        <v>13-07-2021</v>
      </c>
      <c r="F7594" s="1" t="str">
        <f t="shared" si="472"/>
        <v>July</v>
      </c>
      <c r="G7594" s="1" t="str">
        <f t="shared" si="473"/>
        <v>2021</v>
      </c>
      <c r="H7594" s="1" t="str">
        <f t="shared" si="474"/>
        <v>Tuesday</v>
      </c>
      <c r="I7594" s="1" t="str">
        <f t="shared" si="475"/>
        <v>13</v>
      </c>
      <c r="J7594" t="s">
        <v>14</v>
      </c>
      <c r="K7594" t="s">
        <v>128</v>
      </c>
      <c r="L7594" t="s">
        <v>129</v>
      </c>
      <c r="M7594" t="s">
        <v>22</v>
      </c>
      <c r="N7594">
        <v>55</v>
      </c>
      <c r="O7594">
        <v>128</v>
      </c>
      <c r="P7594">
        <v>7040</v>
      </c>
      <c r="Q7594">
        <v>2957</v>
      </c>
      <c r="R7594">
        <v>0.42</v>
      </c>
      <c r="S7594" t="s">
        <v>82</v>
      </c>
      <c r="T7594" t="str">
        <f>IF(Table1[[#This Row],[Units Sold]]&gt; 700,"High Units","low Units")</f>
        <v>low Units</v>
      </c>
      <c r="U7594">
        <f>SUM(Table1[[#This Row],[Operating Profit]])/SUM(Table1[Operating Profit])*100</f>
        <v>8.9030030374204151E-4</v>
      </c>
      <c r="V7594">
        <f>SUM(Table1[[#This Row],[Price per Unit]]*Table1[[#This Row],[Units Sold]])</f>
        <v>7040</v>
      </c>
      <c r="W7594">
        <f>SUM(Table1[[#This Row],[Total Sales]]-Table1[[#This Row],[Operating Profit]])</f>
        <v>4083</v>
      </c>
      <c r="X7594">
        <f>SUM(Table1[[#This Row],[Total Sales]]-Table1[[#This Row],[Cost]])</f>
        <v>2957</v>
      </c>
      <c r="Y7594">
        <f>SUM(Table1[[#This Row],[profit/loss]])/SUM(Table1[profit/loss])</f>
        <v>8.9030030374204155E-6</v>
      </c>
    </row>
    <row r="7595" spans="1:25" x14ac:dyDescent="0.3">
      <c r="A7595" t="s">
        <v>25</v>
      </c>
      <c r="B7595" t="s">
        <v>82</v>
      </c>
      <c r="C7595">
        <v>1185732</v>
      </c>
      <c r="D7595" s="9">
        <v>44422</v>
      </c>
      <c r="E7595" s="8" t="str">
        <f>TEXT(Table1[[#This Row],[Invoice Date]],"dd-mm-yyyy")</f>
        <v>14-08-2021</v>
      </c>
      <c r="F7595" s="1" t="str">
        <f t="shared" si="472"/>
        <v>August</v>
      </c>
      <c r="G7595" s="1" t="str">
        <f t="shared" si="473"/>
        <v>2021</v>
      </c>
      <c r="H7595" s="1" t="str">
        <f t="shared" si="474"/>
        <v>Saturday</v>
      </c>
      <c r="I7595" s="1" t="str">
        <f t="shared" si="475"/>
        <v>14</v>
      </c>
      <c r="J7595" t="s">
        <v>14</v>
      </c>
      <c r="K7595" t="s">
        <v>128</v>
      </c>
      <c r="L7595" t="s">
        <v>129</v>
      </c>
      <c r="M7595" t="s">
        <v>16</v>
      </c>
      <c r="N7595">
        <v>50</v>
      </c>
      <c r="O7595">
        <v>161</v>
      </c>
      <c r="P7595">
        <v>8050</v>
      </c>
      <c r="Q7595">
        <v>3542</v>
      </c>
      <c r="R7595">
        <v>0.44</v>
      </c>
      <c r="S7595" t="s">
        <v>82</v>
      </c>
      <c r="T7595" t="str">
        <f>IF(Table1[[#This Row],[Units Sold]]&gt; 700,"High Units","low Units")</f>
        <v>low Units</v>
      </c>
      <c r="U7595">
        <f>SUM(Table1[[#This Row],[Operating Profit]])/SUM(Table1[Operating Profit])*100</f>
        <v>1.0664334378945926E-3</v>
      </c>
      <c r="V7595">
        <f>SUM(Table1[[#This Row],[Price per Unit]]*Table1[[#This Row],[Units Sold]])</f>
        <v>8050</v>
      </c>
      <c r="W7595">
        <f>SUM(Table1[[#This Row],[Total Sales]]-Table1[[#This Row],[Operating Profit]])</f>
        <v>4508</v>
      </c>
      <c r="X7595">
        <f>SUM(Table1[[#This Row],[Total Sales]]-Table1[[#This Row],[Cost]])</f>
        <v>3542</v>
      </c>
      <c r="Y7595">
        <f>SUM(Table1[[#This Row],[profit/loss]])/SUM(Table1[profit/loss])</f>
        <v>1.0664334378945927E-5</v>
      </c>
    </row>
    <row r="7596" spans="1:25" x14ac:dyDescent="0.3">
      <c r="A7596" t="s">
        <v>25</v>
      </c>
      <c r="B7596" t="s">
        <v>82</v>
      </c>
      <c r="C7596">
        <v>1185732</v>
      </c>
      <c r="D7596" s="9">
        <v>44422</v>
      </c>
      <c r="E7596" s="8" t="str">
        <f>TEXT(Table1[[#This Row],[Invoice Date]],"dd-mm-yyyy")</f>
        <v>14-08-2021</v>
      </c>
      <c r="F7596" s="1" t="str">
        <f t="shared" si="472"/>
        <v>August</v>
      </c>
      <c r="G7596" s="1" t="str">
        <f t="shared" si="473"/>
        <v>2021</v>
      </c>
      <c r="H7596" s="1" t="str">
        <f t="shared" si="474"/>
        <v>Saturday</v>
      </c>
      <c r="I7596" s="1" t="str">
        <f t="shared" si="475"/>
        <v>14</v>
      </c>
      <c r="J7596" t="s">
        <v>14</v>
      </c>
      <c r="K7596" t="s">
        <v>128</v>
      </c>
      <c r="L7596" t="s">
        <v>129</v>
      </c>
      <c r="M7596" t="s">
        <v>18</v>
      </c>
      <c r="N7596">
        <v>47</v>
      </c>
      <c r="O7596">
        <v>88</v>
      </c>
      <c r="P7596">
        <v>4136</v>
      </c>
      <c r="Q7596">
        <v>1696</v>
      </c>
      <c r="R7596">
        <v>0.41</v>
      </c>
      <c r="S7596" t="s">
        <v>82</v>
      </c>
      <c r="T7596" t="str">
        <f>IF(Table1[[#This Row],[Units Sold]]&gt; 700,"High Units","low Units")</f>
        <v>low Units</v>
      </c>
      <c r="U7596">
        <f>SUM(Table1[[#This Row],[Operating Profit]])/SUM(Table1[Operating Profit])*100</f>
        <v>5.1063554790209745E-4</v>
      </c>
      <c r="V7596">
        <f>SUM(Table1[[#This Row],[Price per Unit]]*Table1[[#This Row],[Units Sold]])</f>
        <v>4136</v>
      </c>
      <c r="W7596">
        <f>SUM(Table1[[#This Row],[Total Sales]]-Table1[[#This Row],[Operating Profit]])</f>
        <v>2440</v>
      </c>
      <c r="X7596">
        <f>SUM(Table1[[#This Row],[Total Sales]]-Table1[[#This Row],[Cost]])</f>
        <v>1696</v>
      </c>
      <c r="Y7596">
        <f>SUM(Table1[[#This Row],[profit/loss]])/SUM(Table1[profit/loss])</f>
        <v>5.106355479020975E-6</v>
      </c>
    </row>
    <row r="7597" spans="1:25" x14ac:dyDescent="0.3">
      <c r="A7597" t="s">
        <v>25</v>
      </c>
      <c r="B7597" t="s">
        <v>82</v>
      </c>
      <c r="C7597">
        <v>1185732</v>
      </c>
      <c r="D7597" s="9">
        <v>44422</v>
      </c>
      <c r="E7597" s="8" t="str">
        <f>TEXT(Table1[[#This Row],[Invoice Date]],"dd-mm-yyyy")</f>
        <v>14-08-2021</v>
      </c>
      <c r="F7597" s="1" t="str">
        <f t="shared" si="472"/>
        <v>August</v>
      </c>
      <c r="G7597" s="1" t="str">
        <f t="shared" si="473"/>
        <v>2021</v>
      </c>
      <c r="H7597" s="1" t="str">
        <f t="shared" si="474"/>
        <v>Saturday</v>
      </c>
      <c r="I7597" s="1" t="str">
        <f t="shared" si="475"/>
        <v>14</v>
      </c>
      <c r="J7597" t="s">
        <v>14</v>
      </c>
      <c r="K7597" t="s">
        <v>128</v>
      </c>
      <c r="L7597" t="s">
        <v>129</v>
      </c>
      <c r="M7597" t="s">
        <v>19</v>
      </c>
      <c r="N7597">
        <v>42</v>
      </c>
      <c r="O7597">
        <v>69</v>
      </c>
      <c r="P7597">
        <v>2898</v>
      </c>
      <c r="Q7597">
        <v>1014</v>
      </c>
      <c r="R7597">
        <v>0.35</v>
      </c>
      <c r="S7597" t="s">
        <v>82</v>
      </c>
      <c r="T7597" t="str">
        <f>IF(Table1[[#This Row],[Units Sold]]&gt; 700,"High Units","low Units")</f>
        <v>low Units</v>
      </c>
      <c r="U7597">
        <f>SUM(Table1[[#This Row],[Operating Profit]])/SUM(Table1[Operating Profit])*100</f>
        <v>3.0529743253108896E-4</v>
      </c>
      <c r="V7597">
        <f>SUM(Table1[[#This Row],[Price per Unit]]*Table1[[#This Row],[Units Sold]])</f>
        <v>2898</v>
      </c>
      <c r="W7597">
        <f>SUM(Table1[[#This Row],[Total Sales]]-Table1[[#This Row],[Operating Profit]])</f>
        <v>1884</v>
      </c>
      <c r="X7597">
        <f>SUM(Table1[[#This Row],[Total Sales]]-Table1[[#This Row],[Cost]])</f>
        <v>1014</v>
      </c>
      <c r="Y7597">
        <f>SUM(Table1[[#This Row],[profit/loss]])/SUM(Table1[profit/loss])</f>
        <v>3.0529743253108896E-6</v>
      </c>
    </row>
    <row r="7598" spans="1:25" x14ac:dyDescent="0.3">
      <c r="A7598" t="s">
        <v>25</v>
      </c>
      <c r="B7598" t="s">
        <v>82</v>
      </c>
      <c r="C7598">
        <v>1185732</v>
      </c>
      <c r="D7598" s="9">
        <v>44422</v>
      </c>
      <c r="E7598" s="8" t="str">
        <f>TEXT(Table1[[#This Row],[Invoice Date]],"dd-mm-yyyy")</f>
        <v>14-08-2021</v>
      </c>
      <c r="F7598" s="1" t="str">
        <f t="shared" si="472"/>
        <v>August</v>
      </c>
      <c r="G7598" s="1" t="str">
        <f t="shared" si="473"/>
        <v>2021</v>
      </c>
      <c r="H7598" s="1" t="str">
        <f t="shared" si="474"/>
        <v>Saturday</v>
      </c>
      <c r="I7598" s="1" t="str">
        <f t="shared" si="475"/>
        <v>14</v>
      </c>
      <c r="J7598" t="s">
        <v>14</v>
      </c>
      <c r="K7598" t="s">
        <v>128</v>
      </c>
      <c r="L7598" t="s">
        <v>129</v>
      </c>
      <c r="M7598" t="s">
        <v>20</v>
      </c>
      <c r="N7598">
        <v>42</v>
      </c>
      <c r="O7598">
        <v>51</v>
      </c>
      <c r="P7598">
        <v>2142</v>
      </c>
      <c r="Q7598">
        <v>771</v>
      </c>
      <c r="R7598">
        <v>0.36</v>
      </c>
      <c r="S7598" t="s">
        <v>82</v>
      </c>
      <c r="T7598" t="str">
        <f>IF(Table1[[#This Row],[Units Sold]]&gt; 700,"High Units","low Units")</f>
        <v>low Units</v>
      </c>
      <c r="U7598">
        <f>SUM(Table1[[#This Row],[Operating Profit]])/SUM(Table1[Operating Profit])*100</f>
        <v>2.3213443834464454E-4</v>
      </c>
      <c r="V7598">
        <f>SUM(Table1[[#This Row],[Price per Unit]]*Table1[[#This Row],[Units Sold]])</f>
        <v>2142</v>
      </c>
      <c r="W7598">
        <f>SUM(Table1[[#This Row],[Total Sales]]-Table1[[#This Row],[Operating Profit]])</f>
        <v>1371</v>
      </c>
      <c r="X7598">
        <f>SUM(Table1[[#This Row],[Total Sales]]-Table1[[#This Row],[Cost]])</f>
        <v>771</v>
      </c>
      <c r="Y7598">
        <f>SUM(Table1[[#This Row],[profit/loss]])/SUM(Table1[profit/loss])</f>
        <v>2.3213443834464455E-6</v>
      </c>
    </row>
    <row r="7599" spans="1:25" x14ac:dyDescent="0.3">
      <c r="A7599" t="s">
        <v>25</v>
      </c>
      <c r="B7599" t="s">
        <v>82</v>
      </c>
      <c r="C7599">
        <v>1185732</v>
      </c>
      <c r="D7599" s="9">
        <v>44422</v>
      </c>
      <c r="E7599" s="8" t="str">
        <f>TEXT(Table1[[#This Row],[Invoice Date]],"dd-mm-yyyy")</f>
        <v>14-08-2021</v>
      </c>
      <c r="F7599" s="1" t="str">
        <f t="shared" si="472"/>
        <v>August</v>
      </c>
      <c r="G7599" s="1" t="str">
        <f t="shared" si="473"/>
        <v>2021</v>
      </c>
      <c r="H7599" s="1" t="str">
        <f t="shared" si="474"/>
        <v>Saturday</v>
      </c>
      <c r="I7599" s="1" t="str">
        <f t="shared" si="475"/>
        <v>14</v>
      </c>
      <c r="J7599" t="s">
        <v>14</v>
      </c>
      <c r="K7599" t="s">
        <v>128</v>
      </c>
      <c r="L7599" t="s">
        <v>129</v>
      </c>
      <c r="M7599" t="s">
        <v>21</v>
      </c>
      <c r="N7599">
        <v>50</v>
      </c>
      <c r="O7599">
        <v>44</v>
      </c>
      <c r="P7599">
        <v>2200</v>
      </c>
      <c r="Q7599">
        <v>814</v>
      </c>
      <c r="R7599">
        <v>0.37</v>
      </c>
      <c r="S7599" t="s">
        <v>82</v>
      </c>
      <c r="T7599" t="str">
        <f>IF(Table1[[#This Row],[Units Sold]]&gt; 700,"High Units","low Units")</f>
        <v>low Units</v>
      </c>
      <c r="U7599">
        <f>SUM(Table1[[#This Row],[Operating Profit]])/SUM(Table1[Operating Profit])*100</f>
        <v>2.4508097641055859E-4</v>
      </c>
      <c r="V7599">
        <f>SUM(Table1[[#This Row],[Price per Unit]]*Table1[[#This Row],[Units Sold]])</f>
        <v>2200</v>
      </c>
      <c r="W7599">
        <f>SUM(Table1[[#This Row],[Total Sales]]-Table1[[#This Row],[Operating Profit]])</f>
        <v>1386</v>
      </c>
      <c r="X7599">
        <f>SUM(Table1[[#This Row],[Total Sales]]-Table1[[#This Row],[Cost]])</f>
        <v>814</v>
      </c>
      <c r="Y7599">
        <f>SUM(Table1[[#This Row],[profit/loss]])/SUM(Table1[profit/loss])</f>
        <v>2.4508097641055858E-6</v>
      </c>
    </row>
    <row r="7600" spans="1:25" x14ac:dyDescent="0.3">
      <c r="A7600" t="s">
        <v>25</v>
      </c>
      <c r="B7600" t="s">
        <v>82</v>
      </c>
      <c r="C7600">
        <v>1185732</v>
      </c>
      <c r="D7600" s="9">
        <v>44422</v>
      </c>
      <c r="E7600" s="8" t="str">
        <f>TEXT(Table1[[#This Row],[Invoice Date]],"dd-mm-yyyy")</f>
        <v>14-08-2021</v>
      </c>
      <c r="F7600" s="1" t="str">
        <f t="shared" si="472"/>
        <v>August</v>
      </c>
      <c r="G7600" s="1" t="str">
        <f t="shared" si="473"/>
        <v>2021</v>
      </c>
      <c r="H7600" s="1" t="str">
        <f t="shared" si="474"/>
        <v>Saturday</v>
      </c>
      <c r="I7600" s="1" t="str">
        <f t="shared" si="475"/>
        <v>14</v>
      </c>
      <c r="J7600" t="s">
        <v>14</v>
      </c>
      <c r="K7600" t="s">
        <v>128</v>
      </c>
      <c r="L7600" t="s">
        <v>129</v>
      </c>
      <c r="M7600" t="s">
        <v>22</v>
      </c>
      <c r="N7600">
        <v>58</v>
      </c>
      <c r="O7600">
        <v>91</v>
      </c>
      <c r="P7600">
        <v>5278</v>
      </c>
      <c r="Q7600">
        <v>2375</v>
      </c>
      <c r="R7600">
        <v>0.45</v>
      </c>
      <c r="S7600" t="s">
        <v>82</v>
      </c>
      <c r="T7600" t="str">
        <f>IF(Table1[[#This Row],[Units Sold]]&gt; 700,"High Units","low Units")</f>
        <v>low Units</v>
      </c>
      <c r="U7600">
        <f>SUM(Table1[[#This Row],[Operating Profit]])/SUM(Table1[Operating Profit])*100</f>
        <v>7.1507041643129802E-4</v>
      </c>
      <c r="V7600">
        <f>SUM(Table1[[#This Row],[Price per Unit]]*Table1[[#This Row],[Units Sold]])</f>
        <v>5278</v>
      </c>
      <c r="W7600">
        <f>SUM(Table1[[#This Row],[Total Sales]]-Table1[[#This Row],[Operating Profit]])</f>
        <v>2903</v>
      </c>
      <c r="X7600">
        <f>SUM(Table1[[#This Row],[Total Sales]]-Table1[[#This Row],[Cost]])</f>
        <v>2375</v>
      </c>
      <c r="Y7600">
        <f>SUM(Table1[[#This Row],[profit/loss]])/SUM(Table1[profit/loss])</f>
        <v>7.1507041643129806E-6</v>
      </c>
    </row>
    <row r="7601" spans="1:25" x14ac:dyDescent="0.3">
      <c r="A7601" t="s">
        <v>25</v>
      </c>
      <c r="B7601" t="s">
        <v>82</v>
      </c>
      <c r="C7601">
        <v>1185732</v>
      </c>
      <c r="D7601" s="9">
        <v>44452</v>
      </c>
      <c r="E7601" s="8" t="str">
        <f>TEXT(Table1[[#This Row],[Invoice Date]],"dd-mm-yyyy")</f>
        <v>13-09-2021</v>
      </c>
      <c r="F7601" s="1" t="str">
        <f t="shared" si="472"/>
        <v>September</v>
      </c>
      <c r="G7601" s="1" t="str">
        <f t="shared" si="473"/>
        <v>2021</v>
      </c>
      <c r="H7601" s="1" t="str">
        <f t="shared" si="474"/>
        <v>Monday</v>
      </c>
      <c r="I7601" s="1" t="str">
        <f t="shared" si="475"/>
        <v>13</v>
      </c>
      <c r="J7601" t="s">
        <v>14</v>
      </c>
      <c r="K7601" t="s">
        <v>128</v>
      </c>
      <c r="L7601" t="s">
        <v>129</v>
      </c>
      <c r="M7601" t="s">
        <v>16</v>
      </c>
      <c r="N7601">
        <v>53</v>
      </c>
      <c r="O7601">
        <v>135</v>
      </c>
      <c r="P7601">
        <v>7155</v>
      </c>
      <c r="Q7601">
        <v>3005</v>
      </c>
      <c r="R7601">
        <v>0.42</v>
      </c>
      <c r="S7601" t="s">
        <v>82</v>
      </c>
      <c r="T7601" t="str">
        <f>IF(Table1[[#This Row],[Units Sold]]&gt; 700,"High Units","low Units")</f>
        <v>low Units</v>
      </c>
      <c r="U7601">
        <f>SUM(Table1[[#This Row],[Operating Profit]])/SUM(Table1[Operating Profit])*100</f>
        <v>9.0475225321096889E-4</v>
      </c>
      <c r="V7601">
        <f>SUM(Table1[[#This Row],[Price per Unit]]*Table1[[#This Row],[Units Sold]])</f>
        <v>7155</v>
      </c>
      <c r="W7601">
        <f>SUM(Table1[[#This Row],[Total Sales]]-Table1[[#This Row],[Operating Profit]])</f>
        <v>4150</v>
      </c>
      <c r="X7601">
        <f>SUM(Table1[[#This Row],[Total Sales]]-Table1[[#This Row],[Cost]])</f>
        <v>3005</v>
      </c>
      <c r="Y7601">
        <f>SUM(Table1[[#This Row],[profit/loss]])/SUM(Table1[profit/loss])</f>
        <v>9.0475225321096884E-6</v>
      </c>
    </row>
    <row r="7602" spans="1:25" x14ac:dyDescent="0.3">
      <c r="A7602" t="s">
        <v>25</v>
      </c>
      <c r="B7602" t="s">
        <v>82</v>
      </c>
      <c r="C7602">
        <v>1185732</v>
      </c>
      <c r="D7602" s="9">
        <v>44452</v>
      </c>
      <c r="E7602" s="8" t="str">
        <f>TEXT(Table1[[#This Row],[Invoice Date]],"dd-mm-yyyy")</f>
        <v>13-09-2021</v>
      </c>
      <c r="F7602" s="1" t="str">
        <f t="shared" si="472"/>
        <v>September</v>
      </c>
      <c r="G7602" s="1" t="str">
        <f t="shared" si="473"/>
        <v>2021</v>
      </c>
      <c r="H7602" s="1" t="str">
        <f t="shared" si="474"/>
        <v>Monday</v>
      </c>
      <c r="I7602" s="1" t="str">
        <f t="shared" si="475"/>
        <v>13</v>
      </c>
      <c r="J7602" t="s">
        <v>14</v>
      </c>
      <c r="K7602" t="s">
        <v>128</v>
      </c>
      <c r="L7602" t="s">
        <v>129</v>
      </c>
      <c r="M7602" t="s">
        <v>18</v>
      </c>
      <c r="N7602">
        <v>49</v>
      </c>
      <c r="O7602">
        <v>63</v>
      </c>
      <c r="P7602">
        <v>3087</v>
      </c>
      <c r="Q7602">
        <v>1235</v>
      </c>
      <c r="R7602">
        <v>0.4</v>
      </c>
      <c r="S7602" t="s">
        <v>82</v>
      </c>
      <c r="T7602" t="str">
        <f>IF(Table1[[#This Row],[Units Sold]]&gt; 700,"High Units","low Units")</f>
        <v>low Units</v>
      </c>
      <c r="U7602">
        <f>SUM(Table1[[#This Row],[Operating Profit]])/SUM(Table1[Operating Profit])*100</f>
        <v>3.7183661654427501E-4</v>
      </c>
      <c r="V7602">
        <f>SUM(Table1[[#This Row],[Price per Unit]]*Table1[[#This Row],[Units Sold]])</f>
        <v>3087</v>
      </c>
      <c r="W7602">
        <f>SUM(Table1[[#This Row],[Total Sales]]-Table1[[#This Row],[Operating Profit]])</f>
        <v>1852</v>
      </c>
      <c r="X7602">
        <f>SUM(Table1[[#This Row],[Total Sales]]-Table1[[#This Row],[Cost]])</f>
        <v>1235</v>
      </c>
      <c r="Y7602">
        <f>SUM(Table1[[#This Row],[profit/loss]])/SUM(Table1[profit/loss])</f>
        <v>3.7183661654427503E-6</v>
      </c>
    </row>
    <row r="7603" spans="1:25" x14ac:dyDescent="0.3">
      <c r="A7603" t="s">
        <v>25</v>
      </c>
      <c r="B7603" t="s">
        <v>82</v>
      </c>
      <c r="C7603">
        <v>1185732</v>
      </c>
      <c r="D7603" s="9">
        <v>44452</v>
      </c>
      <c r="E7603" s="8" t="str">
        <f>TEXT(Table1[[#This Row],[Invoice Date]],"dd-mm-yyyy")</f>
        <v>13-09-2021</v>
      </c>
      <c r="F7603" s="1" t="str">
        <f t="shared" si="472"/>
        <v>September</v>
      </c>
      <c r="G7603" s="1" t="str">
        <f t="shared" si="473"/>
        <v>2021</v>
      </c>
      <c r="H7603" s="1" t="str">
        <f t="shared" si="474"/>
        <v>Monday</v>
      </c>
      <c r="I7603" s="1" t="str">
        <f t="shared" si="475"/>
        <v>13</v>
      </c>
      <c r="J7603" t="s">
        <v>14</v>
      </c>
      <c r="K7603" t="s">
        <v>128</v>
      </c>
      <c r="L7603" t="s">
        <v>129</v>
      </c>
      <c r="M7603" t="s">
        <v>19</v>
      </c>
      <c r="N7603">
        <v>41</v>
      </c>
      <c r="O7603">
        <v>39</v>
      </c>
      <c r="P7603">
        <v>1599</v>
      </c>
      <c r="Q7603">
        <v>592</v>
      </c>
      <c r="R7603">
        <v>0.37</v>
      </c>
      <c r="S7603" t="s">
        <v>82</v>
      </c>
      <c r="T7603" t="str">
        <f>IF(Table1[[#This Row],[Units Sold]]&gt; 700,"High Units","low Units")</f>
        <v>low Units</v>
      </c>
      <c r="U7603">
        <f>SUM(Table1[[#This Row],[Operating Profit]])/SUM(Table1[Operating Profit])*100</f>
        <v>1.7824071011676989E-4</v>
      </c>
      <c r="V7603">
        <f>SUM(Table1[[#This Row],[Price per Unit]]*Table1[[#This Row],[Units Sold]])</f>
        <v>1599</v>
      </c>
      <c r="W7603">
        <f>SUM(Table1[[#This Row],[Total Sales]]-Table1[[#This Row],[Operating Profit]])</f>
        <v>1007</v>
      </c>
      <c r="X7603">
        <f>SUM(Table1[[#This Row],[Total Sales]]-Table1[[#This Row],[Cost]])</f>
        <v>592</v>
      </c>
      <c r="Y7603">
        <f>SUM(Table1[[#This Row],[profit/loss]])/SUM(Table1[profit/loss])</f>
        <v>1.7824071011676989E-6</v>
      </c>
    </row>
    <row r="7604" spans="1:25" x14ac:dyDescent="0.3">
      <c r="A7604" t="s">
        <v>25</v>
      </c>
      <c r="B7604" t="s">
        <v>82</v>
      </c>
      <c r="C7604">
        <v>1185732</v>
      </c>
      <c r="D7604" s="9">
        <v>44452</v>
      </c>
      <c r="E7604" s="8" t="str">
        <f>TEXT(Table1[[#This Row],[Invoice Date]],"dd-mm-yyyy")</f>
        <v>13-09-2021</v>
      </c>
      <c r="F7604" s="1" t="str">
        <f t="shared" si="472"/>
        <v>September</v>
      </c>
      <c r="G7604" s="1" t="str">
        <f t="shared" si="473"/>
        <v>2021</v>
      </c>
      <c r="H7604" s="1" t="str">
        <f t="shared" si="474"/>
        <v>Monday</v>
      </c>
      <c r="I7604" s="1" t="str">
        <f t="shared" si="475"/>
        <v>13</v>
      </c>
      <c r="J7604" t="s">
        <v>14</v>
      </c>
      <c r="K7604" t="s">
        <v>128</v>
      </c>
      <c r="L7604" t="s">
        <v>129</v>
      </c>
      <c r="M7604" t="s">
        <v>20</v>
      </c>
      <c r="N7604">
        <v>42</v>
      </c>
      <c r="O7604">
        <v>36</v>
      </c>
      <c r="P7604">
        <v>1512</v>
      </c>
      <c r="Q7604">
        <v>605</v>
      </c>
      <c r="R7604">
        <v>0.4</v>
      </c>
      <c r="S7604" t="s">
        <v>82</v>
      </c>
      <c r="T7604" t="str">
        <f>IF(Table1[[#This Row],[Units Sold]]&gt; 700,"High Units","low Units")</f>
        <v>low Units</v>
      </c>
      <c r="U7604">
        <f>SUM(Table1[[#This Row],[Operating Profit]])/SUM(Table1[Operating Profit])*100</f>
        <v>1.8215477976460436E-4</v>
      </c>
      <c r="V7604">
        <f>SUM(Table1[[#This Row],[Price per Unit]]*Table1[[#This Row],[Units Sold]])</f>
        <v>1512</v>
      </c>
      <c r="W7604">
        <f>SUM(Table1[[#This Row],[Total Sales]]-Table1[[#This Row],[Operating Profit]])</f>
        <v>907</v>
      </c>
      <c r="X7604">
        <f>SUM(Table1[[#This Row],[Total Sales]]-Table1[[#This Row],[Cost]])</f>
        <v>605</v>
      </c>
      <c r="Y7604">
        <f>SUM(Table1[[#This Row],[profit/loss]])/SUM(Table1[profit/loss])</f>
        <v>1.8215477976460436E-6</v>
      </c>
    </row>
    <row r="7605" spans="1:25" x14ac:dyDescent="0.3">
      <c r="A7605" t="s">
        <v>25</v>
      </c>
      <c r="B7605" t="s">
        <v>82</v>
      </c>
      <c r="C7605">
        <v>1185732</v>
      </c>
      <c r="D7605" s="9">
        <v>44452</v>
      </c>
      <c r="E7605" s="8" t="str">
        <f>TEXT(Table1[[#This Row],[Invoice Date]],"dd-mm-yyyy")</f>
        <v>13-09-2021</v>
      </c>
      <c r="F7605" s="1" t="str">
        <f t="shared" si="472"/>
        <v>September</v>
      </c>
      <c r="G7605" s="1" t="str">
        <f t="shared" si="473"/>
        <v>2021</v>
      </c>
      <c r="H7605" s="1" t="str">
        <f t="shared" si="474"/>
        <v>Monday</v>
      </c>
      <c r="I7605" s="1" t="str">
        <f t="shared" si="475"/>
        <v>13</v>
      </c>
      <c r="J7605" t="s">
        <v>14</v>
      </c>
      <c r="K7605" t="s">
        <v>128</v>
      </c>
      <c r="L7605" t="s">
        <v>129</v>
      </c>
      <c r="M7605" t="s">
        <v>21</v>
      </c>
      <c r="N7605">
        <v>52</v>
      </c>
      <c r="O7605">
        <v>34</v>
      </c>
      <c r="P7605">
        <v>1768</v>
      </c>
      <c r="Q7605">
        <v>636</v>
      </c>
      <c r="R7605">
        <v>0.36</v>
      </c>
      <c r="S7605" t="s">
        <v>82</v>
      </c>
      <c r="T7605" t="str">
        <f>IF(Table1[[#This Row],[Units Sold]]&gt; 700,"High Units","low Units")</f>
        <v>low Units</v>
      </c>
      <c r="U7605">
        <f>SUM(Table1[[#This Row],[Operating Profit]])/SUM(Table1[Operating Profit])*100</f>
        <v>1.9148833046328658E-4</v>
      </c>
      <c r="V7605">
        <f>SUM(Table1[[#This Row],[Price per Unit]]*Table1[[#This Row],[Units Sold]])</f>
        <v>1768</v>
      </c>
      <c r="W7605">
        <f>SUM(Table1[[#This Row],[Total Sales]]-Table1[[#This Row],[Operating Profit]])</f>
        <v>1132</v>
      </c>
      <c r="X7605">
        <f>SUM(Table1[[#This Row],[Total Sales]]-Table1[[#This Row],[Cost]])</f>
        <v>636</v>
      </c>
      <c r="Y7605">
        <f>SUM(Table1[[#This Row],[profit/loss]])/SUM(Table1[profit/loss])</f>
        <v>1.9148833046328658E-6</v>
      </c>
    </row>
    <row r="7606" spans="1:25" x14ac:dyDescent="0.3">
      <c r="A7606" t="s">
        <v>25</v>
      </c>
      <c r="B7606" t="s">
        <v>82</v>
      </c>
      <c r="C7606">
        <v>1185732</v>
      </c>
      <c r="D7606" s="9">
        <v>44452</v>
      </c>
      <c r="E7606" s="8" t="str">
        <f>TEXT(Table1[[#This Row],[Invoice Date]],"dd-mm-yyyy")</f>
        <v>13-09-2021</v>
      </c>
      <c r="F7606" s="1" t="str">
        <f t="shared" si="472"/>
        <v>September</v>
      </c>
      <c r="G7606" s="1" t="str">
        <f t="shared" si="473"/>
        <v>2021</v>
      </c>
      <c r="H7606" s="1" t="str">
        <f t="shared" si="474"/>
        <v>Monday</v>
      </c>
      <c r="I7606" s="1" t="str">
        <f t="shared" si="475"/>
        <v>13</v>
      </c>
      <c r="J7606" t="s">
        <v>14</v>
      </c>
      <c r="K7606" t="s">
        <v>128</v>
      </c>
      <c r="L7606" t="s">
        <v>129</v>
      </c>
      <c r="M7606" t="s">
        <v>22</v>
      </c>
      <c r="N7606">
        <v>57</v>
      </c>
      <c r="O7606">
        <v>63</v>
      </c>
      <c r="P7606">
        <v>3591</v>
      </c>
      <c r="Q7606">
        <v>1616</v>
      </c>
      <c r="R7606">
        <v>0.45</v>
      </c>
      <c r="S7606" t="s">
        <v>82</v>
      </c>
      <c r="T7606" t="str">
        <f>IF(Table1[[#This Row],[Units Sold]]&gt; 700,"High Units","low Units")</f>
        <v>low Units</v>
      </c>
      <c r="U7606">
        <f>SUM(Table1[[#This Row],[Operating Profit]])/SUM(Table1[Operating Profit])*100</f>
        <v>4.8654896545388535E-4</v>
      </c>
      <c r="V7606">
        <f>SUM(Table1[[#This Row],[Price per Unit]]*Table1[[#This Row],[Units Sold]])</f>
        <v>3591</v>
      </c>
      <c r="W7606">
        <f>SUM(Table1[[#This Row],[Total Sales]]-Table1[[#This Row],[Operating Profit]])</f>
        <v>1975</v>
      </c>
      <c r="X7606">
        <f>SUM(Table1[[#This Row],[Total Sales]]-Table1[[#This Row],[Cost]])</f>
        <v>1616</v>
      </c>
      <c r="Y7606">
        <f>SUM(Table1[[#This Row],[profit/loss]])/SUM(Table1[profit/loss])</f>
        <v>4.8654896545388538E-6</v>
      </c>
    </row>
    <row r="7607" spans="1:25" x14ac:dyDescent="0.3">
      <c r="A7607" t="s">
        <v>25</v>
      </c>
      <c r="B7607" t="s">
        <v>82</v>
      </c>
      <c r="C7607">
        <v>1185732</v>
      </c>
      <c r="D7607" s="9">
        <v>44484</v>
      </c>
      <c r="E7607" s="8" t="str">
        <f>TEXT(Table1[[#This Row],[Invoice Date]],"dd-mm-yyyy")</f>
        <v>15-10-2021</v>
      </c>
      <c r="F7607" s="1" t="str">
        <f t="shared" si="472"/>
        <v>October</v>
      </c>
      <c r="G7607" s="1" t="str">
        <f t="shared" si="473"/>
        <v>2021</v>
      </c>
      <c r="H7607" s="1" t="str">
        <f t="shared" si="474"/>
        <v>Friday</v>
      </c>
      <c r="I7607" s="1" t="str">
        <f t="shared" si="475"/>
        <v>15</v>
      </c>
      <c r="J7607" t="s">
        <v>14</v>
      </c>
      <c r="K7607" t="s">
        <v>128</v>
      </c>
      <c r="L7607" t="s">
        <v>129</v>
      </c>
      <c r="M7607" t="s">
        <v>16</v>
      </c>
      <c r="N7607">
        <v>57</v>
      </c>
      <c r="O7607">
        <v>120</v>
      </c>
      <c r="P7607">
        <v>6840</v>
      </c>
      <c r="Q7607">
        <v>3078</v>
      </c>
      <c r="R7607">
        <v>0.45</v>
      </c>
      <c r="S7607" t="s">
        <v>82</v>
      </c>
      <c r="T7607" t="str">
        <f>IF(Table1[[#This Row],[Units Sold]]&gt; 700,"High Units","low Units")</f>
        <v>low Units</v>
      </c>
      <c r="U7607">
        <f>SUM(Table1[[#This Row],[Operating Profit]])/SUM(Table1[Operating Profit])*100</f>
        <v>9.2673125969496234E-4</v>
      </c>
      <c r="V7607">
        <f>SUM(Table1[[#This Row],[Price per Unit]]*Table1[[#This Row],[Units Sold]])</f>
        <v>6840</v>
      </c>
      <c r="W7607">
        <f>SUM(Table1[[#This Row],[Total Sales]]-Table1[[#This Row],[Operating Profit]])</f>
        <v>3762</v>
      </c>
      <c r="X7607">
        <f>SUM(Table1[[#This Row],[Total Sales]]-Table1[[#This Row],[Cost]])</f>
        <v>3078</v>
      </c>
      <c r="Y7607">
        <f>SUM(Table1[[#This Row],[profit/loss]])/SUM(Table1[profit/loss])</f>
        <v>9.2673125969496236E-6</v>
      </c>
    </row>
    <row r="7608" spans="1:25" x14ac:dyDescent="0.3">
      <c r="A7608" t="s">
        <v>25</v>
      </c>
      <c r="B7608" t="s">
        <v>82</v>
      </c>
      <c r="C7608">
        <v>1185732</v>
      </c>
      <c r="D7608" s="9">
        <v>44484</v>
      </c>
      <c r="E7608" s="8" t="str">
        <f>TEXT(Table1[[#This Row],[Invoice Date]],"dd-mm-yyyy")</f>
        <v>15-10-2021</v>
      </c>
      <c r="F7608" s="1" t="str">
        <f t="shared" si="472"/>
        <v>October</v>
      </c>
      <c r="G7608" s="1" t="str">
        <f t="shared" si="473"/>
        <v>2021</v>
      </c>
      <c r="H7608" s="1" t="str">
        <f t="shared" si="474"/>
        <v>Friday</v>
      </c>
      <c r="I7608" s="1" t="str">
        <f t="shared" si="475"/>
        <v>15</v>
      </c>
      <c r="J7608" t="s">
        <v>14</v>
      </c>
      <c r="K7608" t="s">
        <v>128</v>
      </c>
      <c r="L7608" t="s">
        <v>129</v>
      </c>
      <c r="M7608" t="s">
        <v>18</v>
      </c>
      <c r="N7608">
        <v>53</v>
      </c>
      <c r="O7608">
        <v>56</v>
      </c>
      <c r="P7608">
        <v>2968</v>
      </c>
      <c r="Q7608">
        <v>1336</v>
      </c>
      <c r="R7608">
        <v>0.45</v>
      </c>
      <c r="S7608" t="s">
        <v>82</v>
      </c>
      <c r="T7608" t="str">
        <f>IF(Table1[[#This Row],[Units Sold]]&gt; 700,"High Units","low Units")</f>
        <v>low Units</v>
      </c>
      <c r="U7608">
        <f>SUM(Table1[[#This Row],[Operating Profit]])/SUM(Table1[Operating Profit])*100</f>
        <v>4.0224592688514282E-4</v>
      </c>
      <c r="V7608">
        <f>SUM(Table1[[#This Row],[Price per Unit]]*Table1[[#This Row],[Units Sold]])</f>
        <v>2968</v>
      </c>
      <c r="W7608">
        <f>SUM(Table1[[#This Row],[Total Sales]]-Table1[[#This Row],[Operating Profit]])</f>
        <v>1632</v>
      </c>
      <c r="X7608">
        <f>SUM(Table1[[#This Row],[Total Sales]]-Table1[[#This Row],[Cost]])</f>
        <v>1336</v>
      </c>
      <c r="Y7608">
        <f>SUM(Table1[[#This Row],[profit/loss]])/SUM(Table1[profit/loss])</f>
        <v>4.0224592688514283E-6</v>
      </c>
    </row>
    <row r="7609" spans="1:25" x14ac:dyDescent="0.3">
      <c r="A7609" t="s">
        <v>25</v>
      </c>
      <c r="B7609" t="s">
        <v>82</v>
      </c>
      <c r="C7609">
        <v>1185732</v>
      </c>
      <c r="D7609" s="9">
        <v>44484</v>
      </c>
      <c r="E7609" s="8" t="str">
        <f>TEXT(Table1[[#This Row],[Invoice Date]],"dd-mm-yyyy")</f>
        <v>15-10-2021</v>
      </c>
      <c r="F7609" s="1" t="str">
        <f t="shared" si="472"/>
        <v>October</v>
      </c>
      <c r="G7609" s="1" t="str">
        <f t="shared" si="473"/>
        <v>2021</v>
      </c>
      <c r="H7609" s="1" t="str">
        <f t="shared" si="474"/>
        <v>Friday</v>
      </c>
      <c r="I7609" s="1" t="str">
        <f t="shared" si="475"/>
        <v>15</v>
      </c>
      <c r="J7609" t="s">
        <v>14</v>
      </c>
      <c r="K7609" t="s">
        <v>128</v>
      </c>
      <c r="L7609" t="s">
        <v>129</v>
      </c>
      <c r="M7609" t="s">
        <v>19</v>
      </c>
      <c r="N7609">
        <v>53</v>
      </c>
      <c r="O7609">
        <v>34</v>
      </c>
      <c r="P7609">
        <v>1802</v>
      </c>
      <c r="Q7609">
        <v>631</v>
      </c>
      <c r="R7609">
        <v>0.35</v>
      </c>
      <c r="S7609" t="s">
        <v>82</v>
      </c>
      <c r="T7609" t="str">
        <f>IF(Table1[[#This Row],[Units Sold]]&gt; 700,"High Units","low Units")</f>
        <v>low Units</v>
      </c>
      <c r="U7609">
        <f>SUM(Table1[[#This Row],[Operating Profit]])/SUM(Table1[Operating Profit])*100</f>
        <v>1.899829190602733E-4</v>
      </c>
      <c r="V7609">
        <f>SUM(Table1[[#This Row],[Price per Unit]]*Table1[[#This Row],[Units Sold]])</f>
        <v>1802</v>
      </c>
      <c r="W7609">
        <f>SUM(Table1[[#This Row],[Total Sales]]-Table1[[#This Row],[Operating Profit]])</f>
        <v>1171</v>
      </c>
      <c r="X7609">
        <f>SUM(Table1[[#This Row],[Total Sales]]-Table1[[#This Row],[Cost]])</f>
        <v>631</v>
      </c>
      <c r="Y7609">
        <f>SUM(Table1[[#This Row],[profit/loss]])/SUM(Table1[profit/loss])</f>
        <v>1.899829190602733E-6</v>
      </c>
    </row>
    <row r="7610" spans="1:25" x14ac:dyDescent="0.3">
      <c r="A7610" t="s">
        <v>25</v>
      </c>
      <c r="B7610" t="s">
        <v>82</v>
      </c>
      <c r="C7610">
        <v>1185732</v>
      </c>
      <c r="D7610" s="9">
        <v>44484</v>
      </c>
      <c r="E7610" s="8" t="str">
        <f>TEXT(Table1[[#This Row],[Invoice Date]],"dd-mm-yyyy")</f>
        <v>15-10-2021</v>
      </c>
      <c r="F7610" s="1" t="str">
        <f t="shared" si="472"/>
        <v>October</v>
      </c>
      <c r="G7610" s="1" t="str">
        <f t="shared" si="473"/>
        <v>2021</v>
      </c>
      <c r="H7610" s="1" t="str">
        <f t="shared" si="474"/>
        <v>Friday</v>
      </c>
      <c r="I7610" s="1" t="str">
        <f t="shared" si="475"/>
        <v>15</v>
      </c>
      <c r="J7610" t="s">
        <v>14</v>
      </c>
      <c r="K7610" t="s">
        <v>128</v>
      </c>
      <c r="L7610" t="s">
        <v>129</v>
      </c>
      <c r="M7610" t="s">
        <v>20</v>
      </c>
      <c r="N7610">
        <v>54</v>
      </c>
      <c r="O7610">
        <v>27</v>
      </c>
      <c r="P7610">
        <v>1458</v>
      </c>
      <c r="Q7610">
        <v>554</v>
      </c>
      <c r="R7610">
        <v>0.38</v>
      </c>
      <c r="S7610" t="s">
        <v>82</v>
      </c>
      <c r="T7610" t="str">
        <f>IF(Table1[[#This Row],[Units Sold]]&gt; 700,"High Units","low Units")</f>
        <v>low Units</v>
      </c>
      <c r="U7610">
        <f>SUM(Table1[[#This Row],[Operating Profit]])/SUM(Table1[Operating Profit])*100</f>
        <v>1.6679958345386912E-4</v>
      </c>
      <c r="V7610">
        <f>SUM(Table1[[#This Row],[Price per Unit]]*Table1[[#This Row],[Units Sold]])</f>
        <v>1458</v>
      </c>
      <c r="W7610">
        <f>SUM(Table1[[#This Row],[Total Sales]]-Table1[[#This Row],[Operating Profit]])</f>
        <v>904</v>
      </c>
      <c r="X7610">
        <f>SUM(Table1[[#This Row],[Total Sales]]-Table1[[#This Row],[Cost]])</f>
        <v>554</v>
      </c>
      <c r="Y7610">
        <f>SUM(Table1[[#This Row],[profit/loss]])/SUM(Table1[profit/loss])</f>
        <v>1.6679958345386912E-6</v>
      </c>
    </row>
    <row r="7611" spans="1:25" x14ac:dyDescent="0.3">
      <c r="A7611" t="s">
        <v>25</v>
      </c>
      <c r="B7611" t="s">
        <v>82</v>
      </c>
      <c r="C7611">
        <v>1185732</v>
      </c>
      <c r="D7611" s="9">
        <v>44484</v>
      </c>
      <c r="E7611" s="8" t="str">
        <f>TEXT(Table1[[#This Row],[Invoice Date]],"dd-mm-yyyy")</f>
        <v>15-10-2021</v>
      </c>
      <c r="F7611" s="1" t="str">
        <f t="shared" si="472"/>
        <v>October</v>
      </c>
      <c r="G7611" s="1" t="str">
        <f t="shared" si="473"/>
        <v>2021</v>
      </c>
      <c r="H7611" s="1" t="str">
        <f t="shared" si="474"/>
        <v>Friday</v>
      </c>
      <c r="I7611" s="1" t="str">
        <f t="shared" si="475"/>
        <v>15</v>
      </c>
      <c r="J7611" t="s">
        <v>14</v>
      </c>
      <c r="K7611" t="s">
        <v>128</v>
      </c>
      <c r="L7611" t="s">
        <v>129</v>
      </c>
      <c r="M7611" t="s">
        <v>21</v>
      </c>
      <c r="N7611">
        <v>62</v>
      </c>
      <c r="O7611">
        <v>27</v>
      </c>
      <c r="P7611">
        <v>1674</v>
      </c>
      <c r="Q7611">
        <v>586</v>
      </c>
      <c r="R7611">
        <v>0.35</v>
      </c>
      <c r="S7611" t="s">
        <v>82</v>
      </c>
      <c r="T7611" t="str">
        <f>IF(Table1[[#This Row],[Units Sold]]&gt; 700,"High Units","low Units")</f>
        <v>low Units</v>
      </c>
      <c r="U7611">
        <f>SUM(Table1[[#This Row],[Operating Profit]])/SUM(Table1[Operating Profit])*100</f>
        <v>1.7643421643315398E-4</v>
      </c>
      <c r="V7611">
        <f>SUM(Table1[[#This Row],[Price per Unit]]*Table1[[#This Row],[Units Sold]])</f>
        <v>1674</v>
      </c>
      <c r="W7611">
        <f>SUM(Table1[[#This Row],[Total Sales]]-Table1[[#This Row],[Operating Profit]])</f>
        <v>1088</v>
      </c>
      <c r="X7611">
        <f>SUM(Table1[[#This Row],[Total Sales]]-Table1[[#This Row],[Cost]])</f>
        <v>586</v>
      </c>
      <c r="Y7611">
        <f>SUM(Table1[[#This Row],[profit/loss]])/SUM(Table1[profit/loss])</f>
        <v>1.7643421643315398E-6</v>
      </c>
    </row>
    <row r="7612" spans="1:25" x14ac:dyDescent="0.3">
      <c r="A7612" t="s">
        <v>60</v>
      </c>
      <c r="B7612" t="s">
        <v>82</v>
      </c>
      <c r="C7612">
        <v>1185732</v>
      </c>
      <c r="D7612" s="9">
        <v>44484</v>
      </c>
      <c r="E7612" s="8" t="str">
        <f>TEXT(Table1[[#This Row],[Invoice Date]],"dd-mm-yyyy")</f>
        <v>15-10-2021</v>
      </c>
      <c r="F7612" s="1" t="str">
        <f t="shared" si="472"/>
        <v>October</v>
      </c>
      <c r="G7612" s="1" t="str">
        <f t="shared" si="473"/>
        <v>2021</v>
      </c>
      <c r="H7612" s="1" t="str">
        <f t="shared" si="474"/>
        <v>Friday</v>
      </c>
      <c r="I7612" s="1" t="str">
        <f t="shared" si="475"/>
        <v>15</v>
      </c>
      <c r="J7612" t="s">
        <v>14</v>
      </c>
      <c r="K7612" t="s">
        <v>128</v>
      </c>
      <c r="L7612" t="s">
        <v>129</v>
      </c>
      <c r="M7612" t="s">
        <v>22</v>
      </c>
      <c r="N7612">
        <v>66</v>
      </c>
      <c r="O7612">
        <v>65</v>
      </c>
      <c r="P7612">
        <v>4290</v>
      </c>
      <c r="Q7612">
        <v>1888</v>
      </c>
      <c r="R7612">
        <v>0.44</v>
      </c>
      <c r="S7612" t="s">
        <v>82</v>
      </c>
      <c r="T7612" t="str">
        <f>IF(Table1[[#This Row],[Units Sold]]&gt; 700,"High Units","low Units")</f>
        <v>low Units</v>
      </c>
      <c r="U7612">
        <f>SUM(Table1[[#This Row],[Operating Profit]])/SUM(Table1[Operating Profit])*100</f>
        <v>5.6844334577780663E-4</v>
      </c>
      <c r="V7612">
        <f>SUM(Table1[[#This Row],[Price per Unit]]*Table1[[#This Row],[Units Sold]])</f>
        <v>4290</v>
      </c>
      <c r="W7612">
        <f>SUM(Table1[[#This Row],[Total Sales]]-Table1[[#This Row],[Operating Profit]])</f>
        <v>2402</v>
      </c>
      <c r="X7612">
        <f>SUM(Table1[[#This Row],[Total Sales]]-Table1[[#This Row],[Cost]])</f>
        <v>1888</v>
      </c>
      <c r="Y7612">
        <f>SUM(Table1[[#This Row],[profit/loss]])/SUM(Table1[profit/loss])</f>
        <v>5.6844334577780665E-6</v>
      </c>
    </row>
    <row r="7613" spans="1:25" x14ac:dyDescent="0.3">
      <c r="A7613" t="s">
        <v>60</v>
      </c>
      <c r="B7613" t="s">
        <v>82</v>
      </c>
      <c r="C7613">
        <v>1185732</v>
      </c>
      <c r="D7613" s="9">
        <v>44514</v>
      </c>
      <c r="E7613" s="8" t="str">
        <f>TEXT(Table1[[#This Row],[Invoice Date]],"dd-mm-yyyy")</f>
        <v>14-11-2021</v>
      </c>
      <c r="F7613" s="1" t="str">
        <f t="shared" si="472"/>
        <v>November</v>
      </c>
      <c r="G7613" s="1" t="str">
        <f t="shared" si="473"/>
        <v>2021</v>
      </c>
      <c r="H7613" s="1" t="str">
        <f t="shared" si="474"/>
        <v>Sunday</v>
      </c>
      <c r="I7613" s="1" t="str">
        <f t="shared" si="475"/>
        <v>14</v>
      </c>
      <c r="J7613" t="s">
        <v>14</v>
      </c>
      <c r="K7613" t="s">
        <v>128</v>
      </c>
      <c r="L7613" t="s">
        <v>129</v>
      </c>
      <c r="M7613" t="s">
        <v>16</v>
      </c>
      <c r="N7613">
        <v>62</v>
      </c>
      <c r="O7613">
        <v>113</v>
      </c>
      <c r="P7613">
        <v>7006</v>
      </c>
      <c r="Q7613">
        <v>3013</v>
      </c>
      <c r="R7613">
        <v>0.43</v>
      </c>
      <c r="S7613" t="s">
        <v>82</v>
      </c>
      <c r="T7613" t="str">
        <f>IF(Table1[[#This Row],[Units Sold]]&gt; 700,"High Units","low Units")</f>
        <v>low Units</v>
      </c>
      <c r="U7613">
        <f>SUM(Table1[[#This Row],[Operating Profit]])/SUM(Table1[Operating Profit])*100</f>
        <v>9.0716091145579003E-4</v>
      </c>
      <c r="V7613">
        <f>SUM(Table1[[#This Row],[Price per Unit]]*Table1[[#This Row],[Units Sold]])</f>
        <v>7006</v>
      </c>
      <c r="W7613">
        <f>SUM(Table1[[#This Row],[Total Sales]]-Table1[[#This Row],[Operating Profit]])</f>
        <v>3993</v>
      </c>
      <c r="X7613">
        <f>SUM(Table1[[#This Row],[Total Sales]]-Table1[[#This Row],[Cost]])</f>
        <v>3013</v>
      </c>
      <c r="Y7613">
        <f>SUM(Table1[[#This Row],[profit/loss]])/SUM(Table1[profit/loss])</f>
        <v>9.0716091145579003E-6</v>
      </c>
    </row>
    <row r="7614" spans="1:25" x14ac:dyDescent="0.3">
      <c r="A7614" t="s">
        <v>60</v>
      </c>
      <c r="B7614" t="s">
        <v>82</v>
      </c>
      <c r="C7614">
        <v>1185732</v>
      </c>
      <c r="D7614" s="9">
        <v>44514</v>
      </c>
      <c r="E7614" s="8" t="str">
        <f>TEXT(Table1[[#This Row],[Invoice Date]],"dd-mm-yyyy")</f>
        <v>14-11-2021</v>
      </c>
      <c r="F7614" s="1" t="str">
        <f t="shared" si="472"/>
        <v>November</v>
      </c>
      <c r="G7614" s="1" t="str">
        <f t="shared" si="473"/>
        <v>2021</v>
      </c>
      <c r="H7614" s="1" t="str">
        <f t="shared" si="474"/>
        <v>Sunday</v>
      </c>
      <c r="I7614" s="1" t="str">
        <f t="shared" si="475"/>
        <v>14</v>
      </c>
      <c r="J7614" t="s">
        <v>14</v>
      </c>
      <c r="K7614" t="s">
        <v>128</v>
      </c>
      <c r="L7614" t="s">
        <v>129</v>
      </c>
      <c r="M7614" t="s">
        <v>18</v>
      </c>
      <c r="N7614">
        <v>52</v>
      </c>
      <c r="O7614">
        <v>90</v>
      </c>
      <c r="P7614">
        <v>4680</v>
      </c>
      <c r="Q7614">
        <v>2059</v>
      </c>
      <c r="R7614">
        <v>0.44</v>
      </c>
      <c r="S7614" t="s">
        <v>82</v>
      </c>
      <c r="T7614" t="str">
        <f>IF(Table1[[#This Row],[Units Sold]]&gt; 700,"High Units","low Units")</f>
        <v>low Units</v>
      </c>
      <c r="U7614">
        <f>SUM(Table1[[#This Row],[Operating Profit]])/SUM(Table1[Operating Profit])*100</f>
        <v>6.1992841576086004E-4</v>
      </c>
      <c r="V7614">
        <f>SUM(Table1[[#This Row],[Price per Unit]]*Table1[[#This Row],[Units Sold]])</f>
        <v>4680</v>
      </c>
      <c r="W7614">
        <f>SUM(Table1[[#This Row],[Total Sales]]-Table1[[#This Row],[Operating Profit]])</f>
        <v>2621</v>
      </c>
      <c r="X7614">
        <f>SUM(Table1[[#This Row],[Total Sales]]-Table1[[#This Row],[Cost]])</f>
        <v>2059</v>
      </c>
      <c r="Y7614">
        <f>SUM(Table1[[#This Row],[profit/loss]])/SUM(Table1[profit/loss])</f>
        <v>6.1992841576086009E-6</v>
      </c>
    </row>
    <row r="7615" spans="1:25" x14ac:dyDescent="0.3">
      <c r="A7615" t="s">
        <v>60</v>
      </c>
      <c r="B7615" t="s">
        <v>82</v>
      </c>
      <c r="C7615">
        <v>1185732</v>
      </c>
      <c r="D7615" s="9">
        <v>44514</v>
      </c>
      <c r="E7615" s="8" t="str">
        <f>TEXT(Table1[[#This Row],[Invoice Date]],"dd-mm-yyyy")</f>
        <v>14-11-2021</v>
      </c>
      <c r="F7615" s="1" t="str">
        <f t="shared" si="472"/>
        <v>November</v>
      </c>
      <c r="G7615" s="1" t="str">
        <f t="shared" si="473"/>
        <v>2021</v>
      </c>
      <c r="H7615" s="1" t="str">
        <f t="shared" si="474"/>
        <v>Sunday</v>
      </c>
      <c r="I7615" s="1" t="str">
        <f t="shared" si="475"/>
        <v>14</v>
      </c>
      <c r="J7615" t="s">
        <v>14</v>
      </c>
      <c r="K7615" t="s">
        <v>128</v>
      </c>
      <c r="L7615" t="s">
        <v>129</v>
      </c>
      <c r="M7615" t="s">
        <v>19</v>
      </c>
      <c r="N7615">
        <v>50</v>
      </c>
      <c r="O7615">
        <v>83</v>
      </c>
      <c r="P7615">
        <v>4150</v>
      </c>
      <c r="Q7615">
        <v>1494</v>
      </c>
      <c r="R7615">
        <v>0.36</v>
      </c>
      <c r="S7615" t="s">
        <v>82</v>
      </c>
      <c r="T7615" t="str">
        <f>IF(Table1[[#This Row],[Units Sold]]&gt; 700,"High Units","low Units")</f>
        <v>low Units</v>
      </c>
      <c r="U7615">
        <f>SUM(Table1[[#This Row],[Operating Profit]])/SUM(Table1[Operating Profit])*100</f>
        <v>4.4981692722036181E-4</v>
      </c>
      <c r="V7615">
        <f>SUM(Table1[[#This Row],[Price per Unit]]*Table1[[#This Row],[Units Sold]])</f>
        <v>4150</v>
      </c>
      <c r="W7615">
        <f>SUM(Table1[[#This Row],[Total Sales]]-Table1[[#This Row],[Operating Profit]])</f>
        <v>2656</v>
      </c>
      <c r="X7615">
        <f>SUM(Table1[[#This Row],[Total Sales]]-Table1[[#This Row],[Cost]])</f>
        <v>1494</v>
      </c>
      <c r="Y7615">
        <f>SUM(Table1[[#This Row],[profit/loss]])/SUM(Table1[profit/loss])</f>
        <v>4.4981692722036181E-6</v>
      </c>
    </row>
    <row r="7616" spans="1:25" x14ac:dyDescent="0.3">
      <c r="A7616" t="s">
        <v>60</v>
      </c>
      <c r="B7616" t="s">
        <v>82</v>
      </c>
      <c r="C7616">
        <v>1185732</v>
      </c>
      <c r="D7616" s="9">
        <v>44514</v>
      </c>
      <c r="E7616" s="8" t="str">
        <f>TEXT(Table1[[#This Row],[Invoice Date]],"dd-mm-yyyy")</f>
        <v>14-11-2021</v>
      </c>
      <c r="F7616" s="1" t="str">
        <f t="shared" si="472"/>
        <v>November</v>
      </c>
      <c r="G7616" s="1" t="str">
        <f t="shared" si="473"/>
        <v>2021</v>
      </c>
      <c r="H7616" s="1" t="str">
        <f t="shared" si="474"/>
        <v>Sunday</v>
      </c>
      <c r="I7616" s="1" t="str">
        <f t="shared" si="475"/>
        <v>14</v>
      </c>
      <c r="J7616" t="s">
        <v>14</v>
      </c>
      <c r="K7616" t="s">
        <v>128</v>
      </c>
      <c r="L7616" t="s">
        <v>129</v>
      </c>
      <c r="M7616" t="s">
        <v>20</v>
      </c>
      <c r="N7616">
        <v>51</v>
      </c>
      <c r="O7616">
        <v>80</v>
      </c>
      <c r="P7616">
        <v>4080</v>
      </c>
      <c r="Q7616">
        <v>1591</v>
      </c>
      <c r="R7616">
        <v>0.39</v>
      </c>
      <c r="S7616" t="s">
        <v>82</v>
      </c>
      <c r="T7616" t="str">
        <f>IF(Table1[[#This Row],[Units Sold]]&gt; 700,"High Units","low Units")</f>
        <v>low Units</v>
      </c>
      <c r="U7616">
        <f>SUM(Table1[[#This Row],[Operating Profit]])/SUM(Table1[Operating Profit])*100</f>
        <v>4.7902190843881906E-4</v>
      </c>
      <c r="V7616">
        <f>SUM(Table1[[#This Row],[Price per Unit]]*Table1[[#This Row],[Units Sold]])</f>
        <v>4080</v>
      </c>
      <c r="W7616">
        <f>SUM(Table1[[#This Row],[Total Sales]]-Table1[[#This Row],[Operating Profit]])</f>
        <v>2489</v>
      </c>
      <c r="X7616">
        <f>SUM(Table1[[#This Row],[Total Sales]]-Table1[[#This Row],[Cost]])</f>
        <v>1591</v>
      </c>
      <c r="Y7616">
        <f>SUM(Table1[[#This Row],[profit/loss]])/SUM(Table1[profit/loss])</f>
        <v>4.7902190843881906E-6</v>
      </c>
    </row>
    <row r="7617" spans="1:25" x14ac:dyDescent="0.3">
      <c r="A7617" t="s">
        <v>60</v>
      </c>
      <c r="B7617" t="s">
        <v>82</v>
      </c>
      <c r="C7617">
        <v>1185732</v>
      </c>
      <c r="D7617" s="9">
        <v>44514</v>
      </c>
      <c r="E7617" s="8" t="str">
        <f>TEXT(Table1[[#This Row],[Invoice Date]],"dd-mm-yyyy")</f>
        <v>14-11-2021</v>
      </c>
      <c r="F7617" s="1" t="str">
        <f t="shared" si="472"/>
        <v>November</v>
      </c>
      <c r="G7617" s="1" t="str">
        <f t="shared" si="473"/>
        <v>2021</v>
      </c>
      <c r="H7617" s="1" t="str">
        <f t="shared" si="474"/>
        <v>Sunday</v>
      </c>
      <c r="I7617" s="1" t="str">
        <f t="shared" si="475"/>
        <v>14</v>
      </c>
      <c r="J7617" t="s">
        <v>14</v>
      </c>
      <c r="K7617" t="s">
        <v>128</v>
      </c>
      <c r="L7617" t="s">
        <v>129</v>
      </c>
      <c r="M7617" t="s">
        <v>21</v>
      </c>
      <c r="N7617">
        <v>63</v>
      </c>
      <c r="O7617">
        <v>70</v>
      </c>
      <c r="P7617">
        <v>4410</v>
      </c>
      <c r="Q7617">
        <v>1676</v>
      </c>
      <c r="R7617">
        <v>0.38</v>
      </c>
      <c r="S7617" t="s">
        <v>82</v>
      </c>
      <c r="T7617" t="str">
        <f>IF(Table1[[#This Row],[Units Sold]]&gt; 700,"High Units","low Units")</f>
        <v>low Units</v>
      </c>
      <c r="U7617">
        <f>SUM(Table1[[#This Row],[Operating Profit]])/SUM(Table1[Operating Profit])*100</f>
        <v>5.0461390229004444E-4</v>
      </c>
      <c r="V7617">
        <f>SUM(Table1[[#This Row],[Price per Unit]]*Table1[[#This Row],[Units Sold]])</f>
        <v>4410</v>
      </c>
      <c r="W7617">
        <f>SUM(Table1[[#This Row],[Total Sales]]-Table1[[#This Row],[Operating Profit]])</f>
        <v>2734</v>
      </c>
      <c r="X7617">
        <f>SUM(Table1[[#This Row],[Total Sales]]-Table1[[#This Row],[Cost]])</f>
        <v>1676</v>
      </c>
      <c r="Y7617">
        <f>SUM(Table1[[#This Row],[profit/loss]])/SUM(Table1[profit/loss])</f>
        <v>5.0461390229004445E-6</v>
      </c>
    </row>
    <row r="7618" spans="1:25" x14ac:dyDescent="0.3">
      <c r="A7618" t="s">
        <v>60</v>
      </c>
      <c r="B7618" t="s">
        <v>82</v>
      </c>
      <c r="C7618">
        <v>1185732</v>
      </c>
      <c r="D7618" s="9">
        <v>44514</v>
      </c>
      <c r="E7618" s="8" t="str">
        <f>TEXT(Table1[[#This Row],[Invoice Date]],"dd-mm-yyyy")</f>
        <v>14-11-2021</v>
      </c>
      <c r="F7618" s="1" t="str">
        <f t="shared" si="472"/>
        <v>November</v>
      </c>
      <c r="G7618" s="1" t="str">
        <f t="shared" si="473"/>
        <v>2021</v>
      </c>
      <c r="H7618" s="1" t="str">
        <f t="shared" si="474"/>
        <v>Sunday</v>
      </c>
      <c r="I7618" s="1" t="str">
        <f t="shared" si="475"/>
        <v>14</v>
      </c>
      <c r="J7618" t="s">
        <v>14</v>
      </c>
      <c r="K7618" t="s">
        <v>128</v>
      </c>
      <c r="L7618" t="s">
        <v>129</v>
      </c>
      <c r="M7618" t="s">
        <v>22</v>
      </c>
      <c r="N7618">
        <v>64</v>
      </c>
      <c r="O7618">
        <v>98</v>
      </c>
      <c r="P7618">
        <v>6272</v>
      </c>
      <c r="Q7618">
        <v>2822</v>
      </c>
      <c r="R7618">
        <v>0.45</v>
      </c>
      <c r="S7618" t="s">
        <v>82</v>
      </c>
      <c r="T7618" t="str">
        <f>IF(Table1[[#This Row],[Units Sold]]&gt; 700,"High Units","low Units")</f>
        <v>low Units</v>
      </c>
      <c r="U7618">
        <f>SUM(Table1[[#This Row],[Operating Profit]])/SUM(Table1[Operating Profit])*100</f>
        <v>8.496541958606835E-4</v>
      </c>
      <c r="V7618">
        <f>SUM(Table1[[#This Row],[Price per Unit]]*Table1[[#This Row],[Units Sold]])</f>
        <v>6272</v>
      </c>
      <c r="W7618">
        <f>SUM(Table1[[#This Row],[Total Sales]]-Table1[[#This Row],[Operating Profit]])</f>
        <v>3450</v>
      </c>
      <c r="X7618">
        <f>SUM(Table1[[#This Row],[Total Sales]]-Table1[[#This Row],[Cost]])</f>
        <v>2822</v>
      </c>
      <c r="Y7618">
        <f>SUM(Table1[[#This Row],[profit/loss]])/SUM(Table1[profit/loss])</f>
        <v>8.4965419586068354E-6</v>
      </c>
    </row>
    <row r="7619" spans="1:25" x14ac:dyDescent="0.3">
      <c r="A7619" t="s">
        <v>60</v>
      </c>
      <c r="B7619" t="s">
        <v>82</v>
      </c>
      <c r="C7619">
        <v>1185732</v>
      </c>
      <c r="D7619" s="9">
        <v>44543</v>
      </c>
      <c r="E7619" s="8" t="str">
        <f>TEXT(Table1[[#This Row],[Invoice Date]],"dd-mm-yyyy")</f>
        <v>13-12-2021</v>
      </c>
      <c r="F7619" s="1" t="str">
        <f t="shared" ref="F7619:F7682" si="476">TEXT(D7619,"mmmm")</f>
        <v>December</v>
      </c>
      <c r="G7619" s="1" t="str">
        <f t="shared" ref="G7619:G7682" si="477">TEXT(D7619,"YYYY")</f>
        <v>2021</v>
      </c>
      <c r="H7619" s="1" t="str">
        <f t="shared" ref="H7619:H7682" si="478">TEXT(D7619,"dddd")</f>
        <v>Monday</v>
      </c>
      <c r="I7619" s="1" t="str">
        <f t="shared" ref="I7619:I7682" si="479">TEXT(D7619,"dd")</f>
        <v>13</v>
      </c>
      <c r="J7619" t="s">
        <v>14</v>
      </c>
      <c r="K7619" t="s">
        <v>128</v>
      </c>
      <c r="L7619" t="s">
        <v>129</v>
      </c>
      <c r="M7619" t="s">
        <v>16</v>
      </c>
      <c r="N7619">
        <v>64</v>
      </c>
      <c r="O7619">
        <v>150</v>
      </c>
      <c r="P7619">
        <v>9600</v>
      </c>
      <c r="Q7619">
        <v>3936</v>
      </c>
      <c r="R7619">
        <v>0.41</v>
      </c>
      <c r="S7619" t="s">
        <v>82</v>
      </c>
      <c r="T7619" t="str">
        <f>IF(Table1[[#This Row],[Units Sold]]&gt; 700,"High Units","low Units")</f>
        <v>low Units</v>
      </c>
      <c r="U7619">
        <f>SUM(Table1[[#This Row],[Operating Profit]])/SUM(Table1[Operating Profit])*100</f>
        <v>1.1850598564520376E-3</v>
      </c>
      <c r="V7619">
        <f>SUM(Table1[[#This Row],[Price per Unit]]*Table1[[#This Row],[Units Sold]])</f>
        <v>9600</v>
      </c>
      <c r="W7619">
        <f>SUM(Table1[[#This Row],[Total Sales]]-Table1[[#This Row],[Operating Profit]])</f>
        <v>5664</v>
      </c>
      <c r="X7619">
        <f>SUM(Table1[[#This Row],[Total Sales]]-Table1[[#This Row],[Cost]])</f>
        <v>3936</v>
      </c>
      <c r="Y7619">
        <f>SUM(Table1[[#This Row],[profit/loss]])/SUM(Table1[profit/loss])</f>
        <v>1.1850598564520376E-5</v>
      </c>
    </row>
    <row r="7620" spans="1:25" x14ac:dyDescent="0.3">
      <c r="A7620" t="s">
        <v>60</v>
      </c>
      <c r="B7620" t="s">
        <v>82</v>
      </c>
      <c r="C7620">
        <v>1185732</v>
      </c>
      <c r="D7620" s="9">
        <v>44543</v>
      </c>
      <c r="E7620" s="8" t="str">
        <f>TEXT(Table1[[#This Row],[Invoice Date]],"dd-mm-yyyy")</f>
        <v>13-12-2021</v>
      </c>
      <c r="F7620" s="1" t="str">
        <f t="shared" si="476"/>
        <v>December</v>
      </c>
      <c r="G7620" s="1" t="str">
        <f t="shared" si="477"/>
        <v>2021</v>
      </c>
      <c r="H7620" s="1" t="str">
        <f t="shared" si="478"/>
        <v>Monday</v>
      </c>
      <c r="I7620" s="1" t="str">
        <f t="shared" si="479"/>
        <v>13</v>
      </c>
      <c r="J7620" t="s">
        <v>14</v>
      </c>
      <c r="K7620" t="s">
        <v>128</v>
      </c>
      <c r="L7620" t="s">
        <v>129</v>
      </c>
      <c r="M7620" t="s">
        <v>18</v>
      </c>
      <c r="N7620">
        <v>53</v>
      </c>
      <c r="O7620">
        <v>105</v>
      </c>
      <c r="P7620">
        <v>5565</v>
      </c>
      <c r="Q7620">
        <v>2226</v>
      </c>
      <c r="R7620">
        <v>0.4</v>
      </c>
      <c r="S7620" t="s">
        <v>82</v>
      </c>
      <c r="T7620" t="str">
        <f>IF(Table1[[#This Row],[Units Sold]]&gt; 700,"High Units","low Units")</f>
        <v>low Units</v>
      </c>
      <c r="U7620">
        <f>SUM(Table1[[#This Row],[Operating Profit]])/SUM(Table1[Operating Profit])*100</f>
        <v>6.7020915662150305E-4</v>
      </c>
      <c r="V7620">
        <f>SUM(Table1[[#This Row],[Price per Unit]]*Table1[[#This Row],[Units Sold]])</f>
        <v>5565</v>
      </c>
      <c r="W7620">
        <f>SUM(Table1[[#This Row],[Total Sales]]-Table1[[#This Row],[Operating Profit]])</f>
        <v>3339</v>
      </c>
      <c r="X7620">
        <f>SUM(Table1[[#This Row],[Total Sales]]-Table1[[#This Row],[Cost]])</f>
        <v>2226</v>
      </c>
      <c r="Y7620">
        <f>SUM(Table1[[#This Row],[profit/loss]])/SUM(Table1[profit/loss])</f>
        <v>6.7020915662150302E-6</v>
      </c>
    </row>
    <row r="7621" spans="1:25" x14ac:dyDescent="0.3">
      <c r="A7621" t="s">
        <v>60</v>
      </c>
      <c r="B7621" t="s">
        <v>82</v>
      </c>
      <c r="C7621">
        <v>1185732</v>
      </c>
      <c r="D7621" s="9">
        <v>44543</v>
      </c>
      <c r="E7621" s="8" t="str">
        <f>TEXT(Table1[[#This Row],[Invoice Date]],"dd-mm-yyyy")</f>
        <v>13-12-2021</v>
      </c>
      <c r="F7621" s="1" t="str">
        <f t="shared" si="476"/>
        <v>December</v>
      </c>
      <c r="G7621" s="1" t="str">
        <f t="shared" si="477"/>
        <v>2021</v>
      </c>
      <c r="H7621" s="1" t="str">
        <f t="shared" si="478"/>
        <v>Monday</v>
      </c>
      <c r="I7621" s="1" t="str">
        <f t="shared" si="479"/>
        <v>13</v>
      </c>
      <c r="J7621" t="s">
        <v>14</v>
      </c>
      <c r="K7621" t="s">
        <v>128</v>
      </c>
      <c r="L7621" t="s">
        <v>129</v>
      </c>
      <c r="M7621" t="s">
        <v>19</v>
      </c>
      <c r="N7621">
        <v>51</v>
      </c>
      <c r="O7621">
        <v>98</v>
      </c>
      <c r="P7621">
        <v>4998</v>
      </c>
      <c r="Q7621">
        <v>1949</v>
      </c>
      <c r="R7621">
        <v>0.39</v>
      </c>
      <c r="S7621" t="s">
        <v>82</v>
      </c>
      <c r="T7621" t="str">
        <f>IF(Table1[[#This Row],[Units Sold]]&gt; 700,"High Units","low Units")</f>
        <v>low Units</v>
      </c>
      <c r="U7621">
        <f>SUM(Table1[[#This Row],[Operating Profit]])/SUM(Table1[Operating Profit])*100</f>
        <v>5.8680936489456843E-4</v>
      </c>
      <c r="V7621">
        <f>SUM(Table1[[#This Row],[Price per Unit]]*Table1[[#This Row],[Units Sold]])</f>
        <v>4998</v>
      </c>
      <c r="W7621">
        <f>SUM(Table1[[#This Row],[Total Sales]]-Table1[[#This Row],[Operating Profit]])</f>
        <v>3049</v>
      </c>
      <c r="X7621">
        <f>SUM(Table1[[#This Row],[Total Sales]]-Table1[[#This Row],[Cost]])</f>
        <v>1949</v>
      </c>
      <c r="Y7621">
        <f>SUM(Table1[[#This Row],[profit/loss]])/SUM(Table1[profit/loss])</f>
        <v>5.8680936489456839E-6</v>
      </c>
    </row>
    <row r="7622" spans="1:25" x14ac:dyDescent="0.3">
      <c r="A7622" t="s">
        <v>60</v>
      </c>
      <c r="B7622" t="s">
        <v>82</v>
      </c>
      <c r="C7622">
        <v>1185732</v>
      </c>
      <c r="D7622" s="9">
        <v>44543</v>
      </c>
      <c r="E7622" s="8" t="str">
        <f>TEXT(Table1[[#This Row],[Invoice Date]],"dd-mm-yyyy")</f>
        <v>13-12-2021</v>
      </c>
      <c r="F7622" s="1" t="str">
        <f t="shared" si="476"/>
        <v>December</v>
      </c>
      <c r="G7622" s="1" t="str">
        <f t="shared" si="477"/>
        <v>2021</v>
      </c>
      <c r="H7622" s="1" t="str">
        <f t="shared" si="478"/>
        <v>Monday</v>
      </c>
      <c r="I7622" s="1" t="str">
        <f t="shared" si="479"/>
        <v>13</v>
      </c>
      <c r="J7622" t="s">
        <v>14</v>
      </c>
      <c r="K7622" t="s">
        <v>128</v>
      </c>
      <c r="L7622" t="s">
        <v>129</v>
      </c>
      <c r="M7622" t="s">
        <v>20</v>
      </c>
      <c r="N7622">
        <v>52</v>
      </c>
      <c r="O7622">
        <v>75</v>
      </c>
      <c r="P7622">
        <v>3900</v>
      </c>
      <c r="Q7622">
        <v>1482</v>
      </c>
      <c r="R7622">
        <v>0.38</v>
      </c>
      <c r="S7622" t="s">
        <v>82</v>
      </c>
      <c r="T7622" t="str">
        <f>IF(Table1[[#This Row],[Units Sold]]&gt; 700,"High Units","low Units")</f>
        <v>low Units</v>
      </c>
      <c r="U7622">
        <f>SUM(Table1[[#This Row],[Operating Profit]])/SUM(Table1[Operating Profit])*100</f>
        <v>4.4620393985313005E-4</v>
      </c>
      <c r="V7622">
        <f>SUM(Table1[[#This Row],[Price per Unit]]*Table1[[#This Row],[Units Sold]])</f>
        <v>3900</v>
      </c>
      <c r="W7622">
        <f>SUM(Table1[[#This Row],[Total Sales]]-Table1[[#This Row],[Operating Profit]])</f>
        <v>2418</v>
      </c>
      <c r="X7622">
        <f>SUM(Table1[[#This Row],[Total Sales]]-Table1[[#This Row],[Cost]])</f>
        <v>1482</v>
      </c>
      <c r="Y7622">
        <f>SUM(Table1[[#This Row],[profit/loss]])/SUM(Table1[profit/loss])</f>
        <v>4.4620393985313003E-6</v>
      </c>
    </row>
    <row r="7623" spans="1:25" x14ac:dyDescent="0.3">
      <c r="A7623" t="s">
        <v>60</v>
      </c>
      <c r="B7623" t="s">
        <v>82</v>
      </c>
      <c r="C7623">
        <v>1185732</v>
      </c>
      <c r="D7623" s="9">
        <v>44543</v>
      </c>
      <c r="E7623" s="8" t="str">
        <f>TEXT(Table1[[#This Row],[Invoice Date]],"dd-mm-yyyy")</f>
        <v>13-12-2021</v>
      </c>
      <c r="F7623" s="1" t="str">
        <f t="shared" si="476"/>
        <v>December</v>
      </c>
      <c r="G7623" s="1" t="str">
        <f t="shared" si="477"/>
        <v>2021</v>
      </c>
      <c r="H7623" s="1" t="str">
        <f t="shared" si="478"/>
        <v>Monday</v>
      </c>
      <c r="I7623" s="1" t="str">
        <f t="shared" si="479"/>
        <v>13</v>
      </c>
      <c r="J7623" t="s">
        <v>14</v>
      </c>
      <c r="K7623" t="s">
        <v>128</v>
      </c>
      <c r="L7623" t="s">
        <v>129</v>
      </c>
      <c r="M7623" t="s">
        <v>21</v>
      </c>
      <c r="N7623">
        <v>62</v>
      </c>
      <c r="O7623">
        <v>84</v>
      </c>
      <c r="P7623">
        <v>5208</v>
      </c>
      <c r="Q7623">
        <v>2031</v>
      </c>
      <c r="R7623">
        <v>0.39</v>
      </c>
      <c r="S7623" t="s">
        <v>82</v>
      </c>
      <c r="T7623" t="str">
        <f>IF(Table1[[#This Row],[Units Sold]]&gt; 700,"High Units","low Units")</f>
        <v>low Units</v>
      </c>
      <c r="U7623">
        <f>SUM(Table1[[#This Row],[Operating Profit]])/SUM(Table1[Operating Profit])*100</f>
        <v>6.1149811190398589E-4</v>
      </c>
      <c r="V7623">
        <f>SUM(Table1[[#This Row],[Price per Unit]]*Table1[[#This Row],[Units Sold]])</f>
        <v>5208</v>
      </c>
      <c r="W7623">
        <f>SUM(Table1[[#This Row],[Total Sales]]-Table1[[#This Row],[Operating Profit]])</f>
        <v>3177</v>
      </c>
      <c r="X7623">
        <f>SUM(Table1[[#This Row],[Total Sales]]-Table1[[#This Row],[Cost]])</f>
        <v>2031</v>
      </c>
      <c r="Y7623">
        <f>SUM(Table1[[#This Row],[profit/loss]])/SUM(Table1[profit/loss])</f>
        <v>6.1149811190398585E-6</v>
      </c>
    </row>
    <row r="7624" spans="1:25" x14ac:dyDescent="0.3">
      <c r="A7624" t="s">
        <v>60</v>
      </c>
      <c r="B7624" t="s">
        <v>82</v>
      </c>
      <c r="C7624">
        <v>1185732</v>
      </c>
      <c r="D7624" s="9">
        <v>44543</v>
      </c>
      <c r="E7624" s="8" t="str">
        <f>TEXT(Table1[[#This Row],[Invoice Date]],"dd-mm-yyyy")</f>
        <v>13-12-2021</v>
      </c>
      <c r="F7624" s="1" t="str">
        <f t="shared" si="476"/>
        <v>December</v>
      </c>
      <c r="G7624" s="1" t="str">
        <f t="shared" si="477"/>
        <v>2021</v>
      </c>
      <c r="H7624" s="1" t="str">
        <f t="shared" si="478"/>
        <v>Monday</v>
      </c>
      <c r="I7624" s="1" t="str">
        <f t="shared" si="479"/>
        <v>13</v>
      </c>
      <c r="J7624" t="s">
        <v>14</v>
      </c>
      <c r="K7624" t="s">
        <v>128</v>
      </c>
      <c r="L7624" t="s">
        <v>129</v>
      </c>
      <c r="M7624" t="s">
        <v>22</v>
      </c>
      <c r="N7624">
        <v>65</v>
      </c>
      <c r="O7624">
        <v>112</v>
      </c>
      <c r="P7624">
        <v>7280</v>
      </c>
      <c r="Q7624">
        <v>3203</v>
      </c>
      <c r="R7624">
        <v>0.44</v>
      </c>
      <c r="S7624" t="s">
        <v>82</v>
      </c>
      <c r="T7624" t="str">
        <f>IF(Table1[[#This Row],[Units Sold]]&gt; 700,"High Units","low Units")</f>
        <v>low Units</v>
      </c>
      <c r="U7624">
        <f>SUM(Table1[[#This Row],[Operating Profit]])/SUM(Table1[Operating Profit])*100</f>
        <v>9.643665447702939E-4</v>
      </c>
      <c r="V7624">
        <f>SUM(Table1[[#This Row],[Price per Unit]]*Table1[[#This Row],[Units Sold]])</f>
        <v>7280</v>
      </c>
      <c r="W7624">
        <f>SUM(Table1[[#This Row],[Total Sales]]-Table1[[#This Row],[Operating Profit]])</f>
        <v>4077</v>
      </c>
      <c r="X7624">
        <f>SUM(Table1[[#This Row],[Total Sales]]-Table1[[#This Row],[Cost]])</f>
        <v>3203</v>
      </c>
      <c r="Y7624">
        <f>SUM(Table1[[#This Row],[profit/loss]])/SUM(Table1[profit/loss])</f>
        <v>9.6436654477029385E-6</v>
      </c>
    </row>
    <row r="7625" spans="1:25" x14ac:dyDescent="0.3">
      <c r="A7625" t="s">
        <v>60</v>
      </c>
      <c r="B7625" t="s">
        <v>82</v>
      </c>
      <c r="C7625">
        <v>1185732</v>
      </c>
      <c r="D7625" s="9">
        <v>44210</v>
      </c>
      <c r="E7625" s="8" t="str">
        <f>TEXT(Table1[[#This Row],[Invoice Date]],"dd-mm-yyyy")</f>
        <v>14-01-2021</v>
      </c>
      <c r="F7625" s="1" t="str">
        <f t="shared" si="476"/>
        <v>January</v>
      </c>
      <c r="G7625" s="1" t="str">
        <f t="shared" si="477"/>
        <v>2021</v>
      </c>
      <c r="H7625" s="1" t="str">
        <f t="shared" si="478"/>
        <v>Thursday</v>
      </c>
      <c r="I7625" s="1" t="str">
        <f t="shared" si="479"/>
        <v>14</v>
      </c>
      <c r="J7625" t="s">
        <v>14</v>
      </c>
      <c r="K7625" t="s">
        <v>128</v>
      </c>
      <c r="L7625" t="s">
        <v>129</v>
      </c>
      <c r="M7625" t="s">
        <v>16</v>
      </c>
      <c r="N7625">
        <v>44</v>
      </c>
      <c r="O7625">
        <v>152</v>
      </c>
      <c r="P7625">
        <v>6688</v>
      </c>
      <c r="Q7625">
        <v>3678</v>
      </c>
      <c r="R7625">
        <v>0.55000000000000004</v>
      </c>
      <c r="S7625" t="s">
        <v>82</v>
      </c>
      <c r="T7625" t="str">
        <f>IF(Table1[[#This Row],[Units Sold]]&gt; 700,"High Units","low Units")</f>
        <v>low Units</v>
      </c>
      <c r="U7625">
        <f>SUM(Table1[[#This Row],[Operating Profit]])/SUM(Table1[Operating Profit])*100</f>
        <v>1.1073806280565534E-3</v>
      </c>
      <c r="V7625">
        <f>SUM(Table1[[#This Row],[Price per Unit]]*Table1[[#This Row],[Units Sold]])</f>
        <v>6688</v>
      </c>
      <c r="W7625">
        <f>SUM(Table1[[#This Row],[Total Sales]]-Table1[[#This Row],[Operating Profit]])</f>
        <v>3010</v>
      </c>
      <c r="X7625">
        <f>SUM(Table1[[#This Row],[Total Sales]]-Table1[[#This Row],[Cost]])</f>
        <v>3678</v>
      </c>
      <c r="Y7625">
        <f>SUM(Table1[[#This Row],[profit/loss]])/SUM(Table1[profit/loss])</f>
        <v>1.1073806280565534E-5</v>
      </c>
    </row>
    <row r="7626" spans="1:25" x14ac:dyDescent="0.3">
      <c r="A7626" t="s">
        <v>60</v>
      </c>
      <c r="B7626" t="s">
        <v>82</v>
      </c>
      <c r="C7626">
        <v>1185732</v>
      </c>
      <c r="D7626" s="9">
        <v>44210</v>
      </c>
      <c r="E7626" s="8" t="str">
        <f>TEXT(Table1[[#This Row],[Invoice Date]],"dd-mm-yyyy")</f>
        <v>14-01-2021</v>
      </c>
      <c r="F7626" s="1" t="str">
        <f t="shared" si="476"/>
        <v>January</v>
      </c>
      <c r="G7626" s="1" t="str">
        <f t="shared" si="477"/>
        <v>2021</v>
      </c>
      <c r="H7626" s="1" t="str">
        <f t="shared" si="478"/>
        <v>Thursday</v>
      </c>
      <c r="I7626" s="1" t="str">
        <f t="shared" si="479"/>
        <v>14</v>
      </c>
      <c r="J7626" t="s">
        <v>14</v>
      </c>
      <c r="K7626" t="s">
        <v>128</v>
      </c>
      <c r="L7626" t="s">
        <v>129</v>
      </c>
      <c r="M7626" t="s">
        <v>18</v>
      </c>
      <c r="N7626">
        <v>42</v>
      </c>
      <c r="O7626">
        <v>94</v>
      </c>
      <c r="P7626">
        <v>3948</v>
      </c>
      <c r="Q7626">
        <v>2369</v>
      </c>
      <c r="R7626">
        <v>0.6</v>
      </c>
      <c r="S7626" t="s">
        <v>82</v>
      </c>
      <c r="T7626" t="str">
        <f>IF(Table1[[#This Row],[Units Sold]]&gt; 700,"High Units","low Units")</f>
        <v>low Units</v>
      </c>
      <c r="U7626">
        <f>SUM(Table1[[#This Row],[Operating Profit]])/SUM(Table1[Operating Profit])*100</f>
        <v>7.132639227476822E-4</v>
      </c>
      <c r="V7626">
        <f>SUM(Table1[[#This Row],[Price per Unit]]*Table1[[#This Row],[Units Sold]])</f>
        <v>3948</v>
      </c>
      <c r="W7626">
        <f>SUM(Table1[[#This Row],[Total Sales]]-Table1[[#This Row],[Operating Profit]])</f>
        <v>1579</v>
      </c>
      <c r="X7626">
        <f>SUM(Table1[[#This Row],[Total Sales]]-Table1[[#This Row],[Cost]])</f>
        <v>2369</v>
      </c>
      <c r="Y7626">
        <f>SUM(Table1[[#This Row],[profit/loss]])/SUM(Table1[profit/loss])</f>
        <v>7.1326392274768222E-6</v>
      </c>
    </row>
    <row r="7627" spans="1:25" x14ac:dyDescent="0.3">
      <c r="A7627" t="s">
        <v>60</v>
      </c>
      <c r="B7627" t="s">
        <v>82</v>
      </c>
      <c r="C7627">
        <v>1185732</v>
      </c>
      <c r="D7627" s="9">
        <v>44210</v>
      </c>
      <c r="E7627" s="8" t="str">
        <f>TEXT(Table1[[#This Row],[Invoice Date]],"dd-mm-yyyy")</f>
        <v>14-01-2021</v>
      </c>
      <c r="F7627" s="1" t="str">
        <f t="shared" si="476"/>
        <v>January</v>
      </c>
      <c r="G7627" s="1" t="str">
        <f t="shared" si="477"/>
        <v>2021</v>
      </c>
      <c r="H7627" s="1" t="str">
        <f t="shared" si="478"/>
        <v>Thursday</v>
      </c>
      <c r="I7627" s="1" t="str">
        <f t="shared" si="479"/>
        <v>14</v>
      </c>
      <c r="J7627" t="s">
        <v>14</v>
      </c>
      <c r="K7627" t="s">
        <v>128</v>
      </c>
      <c r="L7627" t="s">
        <v>129</v>
      </c>
      <c r="M7627" t="s">
        <v>19</v>
      </c>
      <c r="N7627">
        <v>32</v>
      </c>
      <c r="O7627">
        <v>91</v>
      </c>
      <c r="P7627">
        <v>2912</v>
      </c>
      <c r="Q7627">
        <v>1310</v>
      </c>
      <c r="R7627">
        <v>0.45</v>
      </c>
      <c r="S7627" t="s">
        <v>82</v>
      </c>
      <c r="T7627" t="str">
        <f>IF(Table1[[#This Row],[Units Sold]]&gt; 700,"High Units","low Units")</f>
        <v>low Units</v>
      </c>
      <c r="U7627">
        <f>SUM(Table1[[#This Row],[Operating Profit]])/SUM(Table1[Operating Profit])*100</f>
        <v>3.9441778758947393E-4</v>
      </c>
      <c r="V7627">
        <f>SUM(Table1[[#This Row],[Price per Unit]]*Table1[[#This Row],[Units Sold]])</f>
        <v>2912</v>
      </c>
      <c r="W7627">
        <f>SUM(Table1[[#This Row],[Total Sales]]-Table1[[#This Row],[Operating Profit]])</f>
        <v>1602</v>
      </c>
      <c r="X7627">
        <f>SUM(Table1[[#This Row],[Total Sales]]-Table1[[#This Row],[Cost]])</f>
        <v>1310</v>
      </c>
      <c r="Y7627">
        <f>SUM(Table1[[#This Row],[profit/loss]])/SUM(Table1[profit/loss])</f>
        <v>3.9441778758947393E-6</v>
      </c>
    </row>
    <row r="7628" spans="1:25" x14ac:dyDescent="0.3">
      <c r="A7628" t="s">
        <v>60</v>
      </c>
      <c r="B7628" t="s">
        <v>82</v>
      </c>
      <c r="C7628">
        <v>1185732</v>
      </c>
      <c r="D7628" s="9">
        <v>44210</v>
      </c>
      <c r="E7628" s="8" t="str">
        <f>TEXT(Table1[[#This Row],[Invoice Date]],"dd-mm-yyyy")</f>
        <v>14-01-2021</v>
      </c>
      <c r="F7628" s="1" t="str">
        <f t="shared" si="476"/>
        <v>January</v>
      </c>
      <c r="G7628" s="1" t="str">
        <f t="shared" si="477"/>
        <v>2021</v>
      </c>
      <c r="H7628" s="1" t="str">
        <f t="shared" si="478"/>
        <v>Thursday</v>
      </c>
      <c r="I7628" s="1" t="str">
        <f t="shared" si="479"/>
        <v>14</v>
      </c>
      <c r="J7628" t="s">
        <v>14</v>
      </c>
      <c r="K7628" t="s">
        <v>128</v>
      </c>
      <c r="L7628" t="s">
        <v>129</v>
      </c>
      <c r="M7628" t="s">
        <v>20</v>
      </c>
      <c r="N7628">
        <v>39</v>
      </c>
      <c r="O7628">
        <v>44</v>
      </c>
      <c r="P7628">
        <v>1716</v>
      </c>
      <c r="Q7628">
        <v>841</v>
      </c>
      <c r="R7628">
        <v>0.49</v>
      </c>
      <c r="S7628" t="s">
        <v>82</v>
      </c>
      <c r="T7628" t="str">
        <f>IF(Table1[[#This Row],[Units Sold]]&gt; 700,"High Units","low Units")</f>
        <v>low Units</v>
      </c>
      <c r="U7628">
        <f>SUM(Table1[[#This Row],[Operating Profit]])/SUM(Table1[Operating Profit])*100</f>
        <v>2.5321019798683019E-4</v>
      </c>
      <c r="V7628">
        <f>SUM(Table1[[#This Row],[Price per Unit]]*Table1[[#This Row],[Units Sold]])</f>
        <v>1716</v>
      </c>
      <c r="W7628">
        <f>SUM(Table1[[#This Row],[Total Sales]]-Table1[[#This Row],[Operating Profit]])</f>
        <v>875</v>
      </c>
      <c r="X7628">
        <f>SUM(Table1[[#This Row],[Total Sales]]-Table1[[#This Row],[Cost]])</f>
        <v>841</v>
      </c>
      <c r="Y7628">
        <f>SUM(Table1[[#This Row],[profit/loss]])/SUM(Table1[profit/loss])</f>
        <v>2.5321019798683019E-6</v>
      </c>
    </row>
    <row r="7629" spans="1:25" x14ac:dyDescent="0.3">
      <c r="A7629" t="s">
        <v>60</v>
      </c>
      <c r="B7629" t="s">
        <v>82</v>
      </c>
      <c r="C7629">
        <v>1185732</v>
      </c>
      <c r="D7629" s="9">
        <v>44210</v>
      </c>
      <c r="E7629" s="8" t="str">
        <f>TEXT(Table1[[#This Row],[Invoice Date]],"dd-mm-yyyy")</f>
        <v>14-01-2021</v>
      </c>
      <c r="F7629" s="1" t="str">
        <f t="shared" si="476"/>
        <v>January</v>
      </c>
      <c r="G7629" s="1" t="str">
        <f t="shared" si="477"/>
        <v>2021</v>
      </c>
      <c r="H7629" s="1" t="str">
        <f t="shared" si="478"/>
        <v>Thursday</v>
      </c>
      <c r="I7629" s="1" t="str">
        <f t="shared" si="479"/>
        <v>14</v>
      </c>
      <c r="J7629" t="s">
        <v>14</v>
      </c>
      <c r="K7629" t="s">
        <v>128</v>
      </c>
      <c r="L7629" t="s">
        <v>129</v>
      </c>
      <c r="M7629" t="s">
        <v>21</v>
      </c>
      <c r="N7629">
        <v>52</v>
      </c>
      <c r="O7629">
        <v>68</v>
      </c>
      <c r="P7629">
        <v>3536</v>
      </c>
      <c r="Q7629">
        <v>1662</v>
      </c>
      <c r="R7629">
        <v>0.47</v>
      </c>
      <c r="S7629" t="s">
        <v>82</v>
      </c>
      <c r="T7629" t="str">
        <f>IF(Table1[[#This Row],[Units Sold]]&gt; 700,"High Units","low Units")</f>
        <v>low Units</v>
      </c>
      <c r="U7629">
        <f>SUM(Table1[[#This Row],[Operating Profit]])/SUM(Table1[Operating Profit])*100</f>
        <v>5.0039875036160736E-4</v>
      </c>
      <c r="V7629">
        <f>SUM(Table1[[#This Row],[Price per Unit]]*Table1[[#This Row],[Units Sold]])</f>
        <v>3536</v>
      </c>
      <c r="W7629">
        <f>SUM(Table1[[#This Row],[Total Sales]]-Table1[[#This Row],[Operating Profit]])</f>
        <v>1874</v>
      </c>
      <c r="X7629">
        <f>SUM(Table1[[#This Row],[Total Sales]]-Table1[[#This Row],[Cost]])</f>
        <v>1662</v>
      </c>
      <c r="Y7629">
        <f>SUM(Table1[[#This Row],[profit/loss]])/SUM(Table1[profit/loss])</f>
        <v>5.0039875036160733E-6</v>
      </c>
    </row>
    <row r="7630" spans="1:25" x14ac:dyDescent="0.3">
      <c r="A7630" t="s">
        <v>60</v>
      </c>
      <c r="B7630" t="s">
        <v>82</v>
      </c>
      <c r="C7630">
        <v>1185732</v>
      </c>
      <c r="D7630" s="9">
        <v>44210</v>
      </c>
      <c r="E7630" s="8" t="str">
        <f>TEXT(Table1[[#This Row],[Invoice Date]],"dd-mm-yyyy")</f>
        <v>14-01-2021</v>
      </c>
      <c r="F7630" s="1" t="str">
        <f t="shared" si="476"/>
        <v>January</v>
      </c>
      <c r="G7630" s="1" t="str">
        <f t="shared" si="477"/>
        <v>2021</v>
      </c>
      <c r="H7630" s="1" t="str">
        <f t="shared" si="478"/>
        <v>Thursday</v>
      </c>
      <c r="I7630" s="1" t="str">
        <f t="shared" si="479"/>
        <v>14</v>
      </c>
      <c r="J7630" t="s">
        <v>14</v>
      </c>
      <c r="K7630" t="s">
        <v>128</v>
      </c>
      <c r="L7630" t="s">
        <v>129</v>
      </c>
      <c r="M7630" t="s">
        <v>22</v>
      </c>
      <c r="N7630">
        <v>44</v>
      </c>
      <c r="O7630">
        <v>98</v>
      </c>
      <c r="P7630">
        <v>4312</v>
      </c>
      <c r="Q7630">
        <v>2199</v>
      </c>
      <c r="R7630">
        <v>0.51</v>
      </c>
      <c r="S7630" t="s">
        <v>82</v>
      </c>
      <c r="T7630" t="str">
        <f>IF(Table1[[#This Row],[Units Sold]]&gt; 700,"High Units","low Units")</f>
        <v>low Units</v>
      </c>
      <c r="U7630">
        <f>SUM(Table1[[#This Row],[Operating Profit]])/SUM(Table1[Operating Profit])*100</f>
        <v>6.6207993504523133E-4</v>
      </c>
      <c r="V7630">
        <f>SUM(Table1[[#This Row],[Price per Unit]]*Table1[[#This Row],[Units Sold]])</f>
        <v>4312</v>
      </c>
      <c r="W7630">
        <f>SUM(Table1[[#This Row],[Total Sales]]-Table1[[#This Row],[Operating Profit]])</f>
        <v>2113</v>
      </c>
      <c r="X7630">
        <f>SUM(Table1[[#This Row],[Total Sales]]-Table1[[#This Row],[Cost]])</f>
        <v>2199</v>
      </c>
      <c r="Y7630">
        <f>SUM(Table1[[#This Row],[profit/loss]])/SUM(Table1[profit/loss])</f>
        <v>6.6207993504523137E-6</v>
      </c>
    </row>
    <row r="7631" spans="1:25" x14ac:dyDescent="0.3">
      <c r="A7631" t="s">
        <v>60</v>
      </c>
      <c r="B7631" t="s">
        <v>82</v>
      </c>
      <c r="C7631">
        <v>1185732</v>
      </c>
      <c r="D7631" s="9">
        <v>44239</v>
      </c>
      <c r="E7631" s="8" t="str">
        <f>TEXT(Table1[[#This Row],[Invoice Date]],"dd-mm-yyyy")</f>
        <v>12-02-2021</v>
      </c>
      <c r="F7631" s="1" t="str">
        <f t="shared" si="476"/>
        <v>February</v>
      </c>
      <c r="G7631" s="1" t="str">
        <f t="shared" si="477"/>
        <v>2021</v>
      </c>
      <c r="H7631" s="1" t="str">
        <f t="shared" si="478"/>
        <v>Friday</v>
      </c>
      <c r="I7631" s="1" t="str">
        <f t="shared" si="479"/>
        <v>12</v>
      </c>
      <c r="J7631" t="s">
        <v>14</v>
      </c>
      <c r="K7631" t="s">
        <v>128</v>
      </c>
      <c r="L7631" t="s">
        <v>129</v>
      </c>
      <c r="M7631" t="s">
        <v>16</v>
      </c>
      <c r="N7631">
        <v>41</v>
      </c>
      <c r="O7631">
        <v>167</v>
      </c>
      <c r="P7631">
        <v>6847</v>
      </c>
      <c r="Q7631">
        <v>3834</v>
      </c>
      <c r="R7631">
        <v>0.56000000000000005</v>
      </c>
      <c r="S7631" t="s">
        <v>82</v>
      </c>
      <c r="T7631" t="str">
        <f>IF(Table1[[#This Row],[Units Sold]]&gt; 700,"High Units","low Units")</f>
        <v>low Units</v>
      </c>
      <c r="U7631">
        <f>SUM(Table1[[#This Row],[Operating Profit]])/SUM(Table1[Operating Profit])*100</f>
        <v>1.1543494638305671E-3</v>
      </c>
      <c r="V7631">
        <f>SUM(Table1[[#This Row],[Price per Unit]]*Table1[[#This Row],[Units Sold]])</f>
        <v>6847</v>
      </c>
      <c r="W7631">
        <f>SUM(Table1[[#This Row],[Total Sales]]-Table1[[#This Row],[Operating Profit]])</f>
        <v>3013</v>
      </c>
      <c r="X7631">
        <f>SUM(Table1[[#This Row],[Total Sales]]-Table1[[#This Row],[Cost]])</f>
        <v>3834</v>
      </c>
      <c r="Y7631">
        <f>SUM(Table1[[#This Row],[profit/loss]])/SUM(Table1[profit/loss])</f>
        <v>1.1543494638305671E-5</v>
      </c>
    </row>
    <row r="7632" spans="1:25" x14ac:dyDescent="0.3">
      <c r="A7632" t="s">
        <v>60</v>
      </c>
      <c r="B7632" t="s">
        <v>82</v>
      </c>
      <c r="C7632">
        <v>1185732</v>
      </c>
      <c r="D7632" s="9">
        <v>44239</v>
      </c>
      <c r="E7632" s="8" t="str">
        <f>TEXT(Table1[[#This Row],[Invoice Date]],"dd-mm-yyyy")</f>
        <v>12-02-2021</v>
      </c>
      <c r="F7632" s="1" t="str">
        <f t="shared" si="476"/>
        <v>February</v>
      </c>
      <c r="G7632" s="1" t="str">
        <f t="shared" si="477"/>
        <v>2021</v>
      </c>
      <c r="H7632" s="1" t="str">
        <f t="shared" si="478"/>
        <v>Friday</v>
      </c>
      <c r="I7632" s="1" t="str">
        <f t="shared" si="479"/>
        <v>12</v>
      </c>
      <c r="J7632" t="s">
        <v>14</v>
      </c>
      <c r="K7632" t="s">
        <v>128</v>
      </c>
      <c r="L7632" t="s">
        <v>129</v>
      </c>
      <c r="M7632" t="s">
        <v>18</v>
      </c>
      <c r="N7632">
        <v>44</v>
      </c>
      <c r="O7632">
        <v>61</v>
      </c>
      <c r="P7632">
        <v>2684</v>
      </c>
      <c r="Q7632">
        <v>1610</v>
      </c>
      <c r="R7632">
        <v>0.6</v>
      </c>
      <c r="S7632" t="s">
        <v>82</v>
      </c>
      <c r="T7632" t="str">
        <f>IF(Table1[[#This Row],[Units Sold]]&gt; 700,"High Units","low Units")</f>
        <v>low Units</v>
      </c>
      <c r="U7632">
        <f>SUM(Table1[[#This Row],[Operating Profit]])/SUM(Table1[Operating Profit])*100</f>
        <v>4.8474247177026947E-4</v>
      </c>
      <c r="V7632">
        <f>SUM(Table1[[#This Row],[Price per Unit]]*Table1[[#This Row],[Units Sold]])</f>
        <v>2684</v>
      </c>
      <c r="W7632">
        <f>SUM(Table1[[#This Row],[Total Sales]]-Table1[[#This Row],[Operating Profit]])</f>
        <v>1074</v>
      </c>
      <c r="X7632">
        <f>SUM(Table1[[#This Row],[Total Sales]]-Table1[[#This Row],[Cost]])</f>
        <v>1610</v>
      </c>
      <c r="Y7632">
        <f>SUM(Table1[[#This Row],[profit/loss]])/SUM(Table1[profit/loss])</f>
        <v>4.8474247177026944E-6</v>
      </c>
    </row>
    <row r="7633" spans="1:25" x14ac:dyDescent="0.3">
      <c r="A7633" t="s">
        <v>60</v>
      </c>
      <c r="B7633" t="s">
        <v>82</v>
      </c>
      <c r="C7633">
        <v>1185732</v>
      </c>
      <c r="D7633" s="9">
        <v>44239</v>
      </c>
      <c r="E7633" s="8" t="str">
        <f>TEXT(Table1[[#This Row],[Invoice Date]],"dd-mm-yyyy")</f>
        <v>12-02-2021</v>
      </c>
      <c r="F7633" s="1" t="str">
        <f t="shared" si="476"/>
        <v>February</v>
      </c>
      <c r="G7633" s="1" t="str">
        <f t="shared" si="477"/>
        <v>2021</v>
      </c>
      <c r="H7633" s="1" t="str">
        <f t="shared" si="478"/>
        <v>Friday</v>
      </c>
      <c r="I7633" s="1" t="str">
        <f t="shared" si="479"/>
        <v>12</v>
      </c>
      <c r="J7633" t="s">
        <v>14</v>
      </c>
      <c r="K7633" t="s">
        <v>128</v>
      </c>
      <c r="L7633" t="s">
        <v>129</v>
      </c>
      <c r="M7633" t="s">
        <v>19</v>
      </c>
      <c r="N7633">
        <v>33</v>
      </c>
      <c r="O7633">
        <v>74</v>
      </c>
      <c r="P7633">
        <v>2442</v>
      </c>
      <c r="Q7633">
        <v>1221</v>
      </c>
      <c r="R7633">
        <v>0.5</v>
      </c>
      <c r="S7633" t="s">
        <v>82</v>
      </c>
      <c r="T7633" t="str">
        <f>IF(Table1[[#This Row],[Units Sold]]&gt; 700,"High Units","low Units")</f>
        <v>low Units</v>
      </c>
      <c r="U7633">
        <f>SUM(Table1[[#This Row],[Operating Profit]])/SUM(Table1[Operating Profit])*100</f>
        <v>3.6762146461583788E-4</v>
      </c>
      <c r="V7633">
        <f>SUM(Table1[[#This Row],[Price per Unit]]*Table1[[#This Row],[Units Sold]])</f>
        <v>2442</v>
      </c>
      <c r="W7633">
        <f>SUM(Table1[[#This Row],[Total Sales]]-Table1[[#This Row],[Operating Profit]])</f>
        <v>1221</v>
      </c>
      <c r="X7633">
        <f>SUM(Table1[[#This Row],[Total Sales]]-Table1[[#This Row],[Cost]])</f>
        <v>1221</v>
      </c>
      <c r="Y7633">
        <f>SUM(Table1[[#This Row],[profit/loss]])/SUM(Table1[profit/loss])</f>
        <v>3.6762146461583787E-6</v>
      </c>
    </row>
    <row r="7634" spans="1:25" x14ac:dyDescent="0.3">
      <c r="A7634" t="s">
        <v>60</v>
      </c>
      <c r="B7634" t="s">
        <v>82</v>
      </c>
      <c r="C7634">
        <v>1185732</v>
      </c>
      <c r="D7634" s="9">
        <v>44239</v>
      </c>
      <c r="E7634" s="8" t="str">
        <f>TEXT(Table1[[#This Row],[Invoice Date]],"dd-mm-yyyy")</f>
        <v>12-02-2021</v>
      </c>
      <c r="F7634" s="1" t="str">
        <f t="shared" si="476"/>
        <v>February</v>
      </c>
      <c r="G7634" s="1" t="str">
        <f t="shared" si="477"/>
        <v>2021</v>
      </c>
      <c r="H7634" s="1" t="str">
        <f t="shared" si="478"/>
        <v>Friday</v>
      </c>
      <c r="I7634" s="1" t="str">
        <f t="shared" si="479"/>
        <v>12</v>
      </c>
      <c r="J7634" t="s">
        <v>14</v>
      </c>
      <c r="K7634" t="s">
        <v>130</v>
      </c>
      <c r="L7634" t="s">
        <v>131</v>
      </c>
      <c r="M7634" t="s">
        <v>20</v>
      </c>
      <c r="N7634">
        <v>36</v>
      </c>
      <c r="O7634">
        <v>45</v>
      </c>
      <c r="P7634">
        <v>1620</v>
      </c>
      <c r="Q7634">
        <v>745</v>
      </c>
      <c r="R7634">
        <v>0.46</v>
      </c>
      <c r="S7634" t="s">
        <v>82</v>
      </c>
      <c r="T7634" t="str">
        <f>IF(Table1[[#This Row],[Units Sold]]&gt; 700,"High Units","low Units")</f>
        <v>low Units</v>
      </c>
      <c r="U7634">
        <f>SUM(Table1[[#This Row],[Operating Profit]])/SUM(Table1[Operating Profit])*100</f>
        <v>2.2430629904897562E-4</v>
      </c>
      <c r="V7634">
        <f>SUM(Table1[[#This Row],[Price per Unit]]*Table1[[#This Row],[Units Sold]])</f>
        <v>1620</v>
      </c>
      <c r="W7634">
        <f>SUM(Table1[[#This Row],[Total Sales]]-Table1[[#This Row],[Operating Profit]])</f>
        <v>875</v>
      </c>
      <c r="X7634">
        <f>SUM(Table1[[#This Row],[Total Sales]]-Table1[[#This Row],[Cost]])</f>
        <v>745</v>
      </c>
      <c r="Y7634">
        <f>SUM(Table1[[#This Row],[profit/loss]])/SUM(Table1[profit/loss])</f>
        <v>2.2430629904897561E-6</v>
      </c>
    </row>
    <row r="7635" spans="1:25" x14ac:dyDescent="0.3">
      <c r="A7635" t="s">
        <v>60</v>
      </c>
      <c r="B7635" t="s">
        <v>82</v>
      </c>
      <c r="C7635">
        <v>1185732</v>
      </c>
      <c r="D7635" s="9">
        <v>44239</v>
      </c>
      <c r="E7635" s="8" t="str">
        <f>TEXT(Table1[[#This Row],[Invoice Date]],"dd-mm-yyyy")</f>
        <v>12-02-2021</v>
      </c>
      <c r="F7635" s="1" t="str">
        <f t="shared" si="476"/>
        <v>February</v>
      </c>
      <c r="G7635" s="1" t="str">
        <f t="shared" si="477"/>
        <v>2021</v>
      </c>
      <c r="H7635" s="1" t="str">
        <f t="shared" si="478"/>
        <v>Friday</v>
      </c>
      <c r="I7635" s="1" t="str">
        <f t="shared" si="479"/>
        <v>12</v>
      </c>
      <c r="J7635" t="s">
        <v>14</v>
      </c>
      <c r="K7635" t="s">
        <v>130</v>
      </c>
      <c r="L7635" t="s">
        <v>131</v>
      </c>
      <c r="M7635" t="s">
        <v>21</v>
      </c>
      <c r="N7635">
        <v>54</v>
      </c>
      <c r="O7635">
        <v>63</v>
      </c>
      <c r="P7635">
        <v>3402</v>
      </c>
      <c r="Q7635">
        <v>1701</v>
      </c>
      <c r="R7635">
        <v>0.5</v>
      </c>
      <c r="S7635" t="s">
        <v>82</v>
      </c>
      <c r="T7635" t="str">
        <f>IF(Table1[[#This Row],[Units Sold]]&gt; 700,"High Units","low Units")</f>
        <v>low Units</v>
      </c>
      <c r="U7635">
        <f>SUM(Table1[[#This Row],[Operating Profit]])/SUM(Table1[Operating Profit])*100</f>
        <v>5.1214095930511073E-4</v>
      </c>
      <c r="V7635">
        <f>SUM(Table1[[#This Row],[Price per Unit]]*Table1[[#This Row],[Units Sold]])</f>
        <v>3402</v>
      </c>
      <c r="W7635">
        <f>SUM(Table1[[#This Row],[Total Sales]]-Table1[[#This Row],[Operating Profit]])</f>
        <v>1701</v>
      </c>
      <c r="X7635">
        <f>SUM(Table1[[#This Row],[Total Sales]]-Table1[[#This Row],[Cost]])</f>
        <v>1701</v>
      </c>
      <c r="Y7635">
        <f>SUM(Table1[[#This Row],[profit/loss]])/SUM(Table1[profit/loss])</f>
        <v>5.1214095930511076E-6</v>
      </c>
    </row>
    <row r="7636" spans="1:25" x14ac:dyDescent="0.3">
      <c r="A7636" t="s">
        <v>60</v>
      </c>
      <c r="B7636" t="s">
        <v>82</v>
      </c>
      <c r="C7636">
        <v>1185732</v>
      </c>
      <c r="D7636" s="9">
        <v>44239</v>
      </c>
      <c r="E7636" s="8" t="str">
        <f>TEXT(Table1[[#This Row],[Invoice Date]],"dd-mm-yyyy")</f>
        <v>12-02-2021</v>
      </c>
      <c r="F7636" s="1" t="str">
        <f t="shared" si="476"/>
        <v>February</v>
      </c>
      <c r="G7636" s="1" t="str">
        <f t="shared" si="477"/>
        <v>2021</v>
      </c>
      <c r="H7636" s="1" t="str">
        <f t="shared" si="478"/>
        <v>Friday</v>
      </c>
      <c r="I7636" s="1" t="str">
        <f t="shared" si="479"/>
        <v>12</v>
      </c>
      <c r="J7636" t="s">
        <v>14</v>
      </c>
      <c r="K7636" t="s">
        <v>130</v>
      </c>
      <c r="L7636" t="s">
        <v>131</v>
      </c>
      <c r="M7636" t="s">
        <v>22</v>
      </c>
      <c r="N7636">
        <v>43</v>
      </c>
      <c r="O7636">
        <v>85</v>
      </c>
      <c r="P7636">
        <v>3655</v>
      </c>
      <c r="Q7636">
        <v>1974</v>
      </c>
      <c r="R7636">
        <v>0.54</v>
      </c>
      <c r="S7636" t="s">
        <v>82</v>
      </c>
      <c r="T7636" t="str">
        <f>IF(Table1[[#This Row],[Units Sold]]&gt; 700,"High Units","low Units")</f>
        <v>low Units</v>
      </c>
      <c r="U7636">
        <f>SUM(Table1[[#This Row],[Operating Profit]])/SUM(Table1[Operating Profit])*100</f>
        <v>5.9433642190963472E-4</v>
      </c>
      <c r="V7636">
        <f>SUM(Table1[[#This Row],[Price per Unit]]*Table1[[#This Row],[Units Sold]])</f>
        <v>3655</v>
      </c>
      <c r="W7636">
        <f>SUM(Table1[[#This Row],[Total Sales]]-Table1[[#This Row],[Operating Profit]])</f>
        <v>1681</v>
      </c>
      <c r="X7636">
        <f>SUM(Table1[[#This Row],[Total Sales]]-Table1[[#This Row],[Cost]])</f>
        <v>1974</v>
      </c>
      <c r="Y7636">
        <f>SUM(Table1[[#This Row],[profit/loss]])/SUM(Table1[profit/loss])</f>
        <v>5.9433642190963471E-6</v>
      </c>
    </row>
    <row r="7637" spans="1:25" x14ac:dyDescent="0.3">
      <c r="A7637" t="s">
        <v>60</v>
      </c>
      <c r="B7637" t="s">
        <v>82</v>
      </c>
      <c r="C7637">
        <v>1185732</v>
      </c>
      <c r="D7637" s="9">
        <v>44265</v>
      </c>
      <c r="E7637" s="8" t="str">
        <f>TEXT(Table1[[#This Row],[Invoice Date]],"dd-mm-yyyy")</f>
        <v>10-03-2021</v>
      </c>
      <c r="F7637" s="1" t="str">
        <f t="shared" si="476"/>
        <v>March</v>
      </c>
      <c r="G7637" s="1" t="str">
        <f t="shared" si="477"/>
        <v>2021</v>
      </c>
      <c r="H7637" s="1" t="str">
        <f t="shared" si="478"/>
        <v>Wednesday</v>
      </c>
      <c r="I7637" s="1" t="str">
        <f t="shared" si="479"/>
        <v>10</v>
      </c>
      <c r="J7637" t="s">
        <v>14</v>
      </c>
      <c r="K7637" t="s">
        <v>130</v>
      </c>
      <c r="L7637" t="s">
        <v>131</v>
      </c>
      <c r="M7637" t="s">
        <v>16</v>
      </c>
      <c r="N7637">
        <v>44</v>
      </c>
      <c r="O7637">
        <v>142</v>
      </c>
      <c r="P7637">
        <v>6248</v>
      </c>
      <c r="Q7637">
        <v>3749</v>
      </c>
      <c r="R7637">
        <v>0.6</v>
      </c>
      <c r="S7637" t="s">
        <v>82</v>
      </c>
      <c r="T7637" t="str">
        <f>IF(Table1[[#This Row],[Units Sold]]&gt; 700,"High Units","low Units")</f>
        <v>low Units</v>
      </c>
      <c r="U7637">
        <f>SUM(Table1[[#This Row],[Operating Profit]])/SUM(Table1[Operating Profit])*100</f>
        <v>1.1287574699793417E-3</v>
      </c>
      <c r="V7637">
        <f>SUM(Table1[[#This Row],[Price per Unit]]*Table1[[#This Row],[Units Sold]])</f>
        <v>6248</v>
      </c>
      <c r="W7637">
        <f>SUM(Table1[[#This Row],[Total Sales]]-Table1[[#This Row],[Operating Profit]])</f>
        <v>2499</v>
      </c>
      <c r="X7637">
        <f>SUM(Table1[[#This Row],[Total Sales]]-Table1[[#This Row],[Cost]])</f>
        <v>3749</v>
      </c>
      <c r="Y7637">
        <f>SUM(Table1[[#This Row],[profit/loss]])/SUM(Table1[profit/loss])</f>
        <v>1.1287574699793417E-5</v>
      </c>
    </row>
    <row r="7638" spans="1:25" x14ac:dyDescent="0.3">
      <c r="A7638" t="s">
        <v>60</v>
      </c>
      <c r="B7638" t="s">
        <v>82</v>
      </c>
      <c r="C7638">
        <v>1185732</v>
      </c>
      <c r="D7638" s="9">
        <v>44265</v>
      </c>
      <c r="E7638" s="8" t="str">
        <f>TEXT(Table1[[#This Row],[Invoice Date]],"dd-mm-yyyy")</f>
        <v>10-03-2021</v>
      </c>
      <c r="F7638" s="1" t="str">
        <f t="shared" si="476"/>
        <v>March</v>
      </c>
      <c r="G7638" s="1" t="str">
        <f t="shared" si="477"/>
        <v>2021</v>
      </c>
      <c r="H7638" s="1" t="str">
        <f t="shared" si="478"/>
        <v>Wednesday</v>
      </c>
      <c r="I7638" s="1" t="str">
        <f t="shared" si="479"/>
        <v>10</v>
      </c>
      <c r="J7638" t="s">
        <v>14</v>
      </c>
      <c r="K7638" t="s">
        <v>130</v>
      </c>
      <c r="L7638" t="s">
        <v>131</v>
      </c>
      <c r="M7638" t="s">
        <v>18</v>
      </c>
      <c r="N7638">
        <v>42</v>
      </c>
      <c r="O7638">
        <v>70</v>
      </c>
      <c r="P7638">
        <v>2940</v>
      </c>
      <c r="Q7638">
        <v>1676</v>
      </c>
      <c r="R7638">
        <v>0.56999999999999995</v>
      </c>
      <c r="S7638" t="s">
        <v>82</v>
      </c>
      <c r="T7638" t="str">
        <f>IF(Table1[[#This Row],[Units Sold]]&gt; 700,"High Units","low Units")</f>
        <v>low Units</v>
      </c>
      <c r="U7638">
        <f>SUM(Table1[[#This Row],[Operating Profit]])/SUM(Table1[Operating Profit])*100</f>
        <v>5.0461390229004444E-4</v>
      </c>
      <c r="V7638">
        <f>SUM(Table1[[#This Row],[Price per Unit]]*Table1[[#This Row],[Units Sold]])</f>
        <v>2940</v>
      </c>
      <c r="W7638">
        <f>SUM(Table1[[#This Row],[Total Sales]]-Table1[[#This Row],[Operating Profit]])</f>
        <v>1264</v>
      </c>
      <c r="X7638">
        <f>SUM(Table1[[#This Row],[Total Sales]]-Table1[[#This Row],[Cost]])</f>
        <v>1676</v>
      </c>
      <c r="Y7638">
        <f>SUM(Table1[[#This Row],[profit/loss]])/SUM(Table1[profit/loss])</f>
        <v>5.0461390229004445E-6</v>
      </c>
    </row>
    <row r="7639" spans="1:25" x14ac:dyDescent="0.3">
      <c r="A7639" t="s">
        <v>60</v>
      </c>
      <c r="B7639" t="s">
        <v>82</v>
      </c>
      <c r="C7639">
        <v>1185732</v>
      </c>
      <c r="D7639" s="9">
        <v>44265</v>
      </c>
      <c r="E7639" s="8" t="str">
        <f>TEXT(Table1[[#This Row],[Invoice Date]],"dd-mm-yyyy")</f>
        <v>10-03-2021</v>
      </c>
      <c r="F7639" s="1" t="str">
        <f t="shared" si="476"/>
        <v>March</v>
      </c>
      <c r="G7639" s="1" t="str">
        <f t="shared" si="477"/>
        <v>2021</v>
      </c>
      <c r="H7639" s="1" t="str">
        <f t="shared" si="478"/>
        <v>Wednesday</v>
      </c>
      <c r="I7639" s="1" t="str">
        <f t="shared" si="479"/>
        <v>10</v>
      </c>
      <c r="J7639" t="s">
        <v>14</v>
      </c>
      <c r="K7639" t="s">
        <v>130</v>
      </c>
      <c r="L7639" t="s">
        <v>131</v>
      </c>
      <c r="M7639" t="s">
        <v>19</v>
      </c>
      <c r="N7639">
        <v>34</v>
      </c>
      <c r="O7639">
        <v>77</v>
      </c>
      <c r="P7639">
        <v>2618</v>
      </c>
      <c r="Q7639">
        <v>1283</v>
      </c>
      <c r="R7639">
        <v>0.49</v>
      </c>
      <c r="S7639" t="s">
        <v>82</v>
      </c>
      <c r="T7639" t="str">
        <f>IF(Table1[[#This Row],[Units Sold]]&gt; 700,"High Units","low Units")</f>
        <v>low Units</v>
      </c>
      <c r="U7639">
        <f>SUM(Table1[[#This Row],[Operating Profit]])/SUM(Table1[Operating Profit])*100</f>
        <v>3.8628856601320228E-4</v>
      </c>
      <c r="V7639">
        <f>SUM(Table1[[#This Row],[Price per Unit]]*Table1[[#This Row],[Units Sold]])</f>
        <v>2618</v>
      </c>
      <c r="W7639">
        <f>SUM(Table1[[#This Row],[Total Sales]]-Table1[[#This Row],[Operating Profit]])</f>
        <v>1335</v>
      </c>
      <c r="X7639">
        <f>SUM(Table1[[#This Row],[Total Sales]]-Table1[[#This Row],[Cost]])</f>
        <v>1283</v>
      </c>
      <c r="Y7639">
        <f>SUM(Table1[[#This Row],[profit/loss]])/SUM(Table1[profit/loss])</f>
        <v>3.8628856601320228E-6</v>
      </c>
    </row>
    <row r="7640" spans="1:25" x14ac:dyDescent="0.3">
      <c r="A7640" t="s">
        <v>60</v>
      </c>
      <c r="B7640" t="s">
        <v>82</v>
      </c>
      <c r="C7640">
        <v>1185732</v>
      </c>
      <c r="D7640" s="9">
        <v>44265</v>
      </c>
      <c r="E7640" s="8" t="str">
        <f>TEXT(Table1[[#This Row],[Invoice Date]],"dd-mm-yyyy")</f>
        <v>10-03-2021</v>
      </c>
      <c r="F7640" s="1" t="str">
        <f t="shared" si="476"/>
        <v>March</v>
      </c>
      <c r="G7640" s="1" t="str">
        <f t="shared" si="477"/>
        <v>2021</v>
      </c>
      <c r="H7640" s="1" t="str">
        <f t="shared" si="478"/>
        <v>Wednesday</v>
      </c>
      <c r="I7640" s="1" t="str">
        <f t="shared" si="479"/>
        <v>10</v>
      </c>
      <c r="J7640" t="s">
        <v>14</v>
      </c>
      <c r="K7640" t="s">
        <v>130</v>
      </c>
      <c r="L7640" t="s">
        <v>131</v>
      </c>
      <c r="M7640" t="s">
        <v>20</v>
      </c>
      <c r="N7640">
        <v>36</v>
      </c>
      <c r="O7640">
        <v>38</v>
      </c>
      <c r="P7640">
        <v>1368</v>
      </c>
      <c r="Q7640">
        <v>670</v>
      </c>
      <c r="R7640">
        <v>0.49</v>
      </c>
      <c r="S7640" t="s">
        <v>82</v>
      </c>
      <c r="T7640" t="str">
        <f>IF(Table1[[#This Row],[Units Sold]]&gt; 700,"High Units","low Units")</f>
        <v>low Units</v>
      </c>
      <c r="U7640">
        <f>SUM(Table1[[#This Row],[Operating Profit]])/SUM(Table1[Operating Profit])*100</f>
        <v>2.0172512800377672E-4</v>
      </c>
      <c r="V7640">
        <f>SUM(Table1[[#This Row],[Price per Unit]]*Table1[[#This Row],[Units Sold]])</f>
        <v>1368</v>
      </c>
      <c r="W7640">
        <f>SUM(Table1[[#This Row],[Total Sales]]-Table1[[#This Row],[Operating Profit]])</f>
        <v>698</v>
      </c>
      <c r="X7640">
        <f>SUM(Table1[[#This Row],[Total Sales]]-Table1[[#This Row],[Cost]])</f>
        <v>670</v>
      </c>
      <c r="Y7640">
        <f>SUM(Table1[[#This Row],[profit/loss]])/SUM(Table1[profit/loss])</f>
        <v>2.0172512800377671E-6</v>
      </c>
    </row>
    <row r="7641" spans="1:25" x14ac:dyDescent="0.3">
      <c r="A7641" t="s">
        <v>60</v>
      </c>
      <c r="B7641" t="s">
        <v>82</v>
      </c>
      <c r="C7641">
        <v>1185732</v>
      </c>
      <c r="D7641" s="9">
        <v>44265</v>
      </c>
      <c r="E7641" s="8" t="str">
        <f>TEXT(Table1[[#This Row],[Invoice Date]],"dd-mm-yyyy")</f>
        <v>10-03-2021</v>
      </c>
      <c r="F7641" s="1" t="str">
        <f t="shared" si="476"/>
        <v>March</v>
      </c>
      <c r="G7641" s="1" t="str">
        <f t="shared" si="477"/>
        <v>2021</v>
      </c>
      <c r="H7641" s="1" t="str">
        <f t="shared" si="478"/>
        <v>Wednesday</v>
      </c>
      <c r="I7641" s="1" t="str">
        <f t="shared" si="479"/>
        <v>10</v>
      </c>
      <c r="J7641" t="s">
        <v>14</v>
      </c>
      <c r="K7641" t="s">
        <v>130</v>
      </c>
      <c r="L7641" t="s">
        <v>131</v>
      </c>
      <c r="M7641" t="s">
        <v>21</v>
      </c>
      <c r="N7641">
        <v>51</v>
      </c>
      <c r="O7641">
        <v>47</v>
      </c>
      <c r="P7641">
        <v>2397</v>
      </c>
      <c r="Q7641">
        <v>1175</v>
      </c>
      <c r="R7641">
        <v>0.49</v>
      </c>
      <c r="S7641" t="s">
        <v>82</v>
      </c>
      <c r="T7641" t="str">
        <f>IF(Table1[[#This Row],[Units Sold]]&gt; 700,"High Units","low Units")</f>
        <v>low Units</v>
      </c>
      <c r="U7641">
        <f>SUM(Table1[[#This Row],[Operating Profit]])/SUM(Table1[Operating Profit])*100</f>
        <v>3.5377167970811592E-4</v>
      </c>
      <c r="V7641">
        <f>SUM(Table1[[#This Row],[Price per Unit]]*Table1[[#This Row],[Units Sold]])</f>
        <v>2397</v>
      </c>
      <c r="W7641">
        <f>SUM(Table1[[#This Row],[Total Sales]]-Table1[[#This Row],[Operating Profit]])</f>
        <v>1222</v>
      </c>
      <c r="X7641">
        <f>SUM(Table1[[#This Row],[Total Sales]]-Table1[[#This Row],[Cost]])</f>
        <v>1175</v>
      </c>
      <c r="Y7641">
        <f>SUM(Table1[[#This Row],[profit/loss]])/SUM(Table1[profit/loss])</f>
        <v>3.5377167970811592E-6</v>
      </c>
    </row>
    <row r="7642" spans="1:25" x14ac:dyDescent="0.3">
      <c r="A7642" t="s">
        <v>60</v>
      </c>
      <c r="B7642" t="s">
        <v>82</v>
      </c>
      <c r="C7642">
        <v>1185732</v>
      </c>
      <c r="D7642" s="9">
        <v>44265</v>
      </c>
      <c r="E7642" s="8" t="str">
        <f>TEXT(Table1[[#This Row],[Invoice Date]],"dd-mm-yyyy")</f>
        <v>10-03-2021</v>
      </c>
      <c r="F7642" s="1" t="str">
        <f t="shared" si="476"/>
        <v>March</v>
      </c>
      <c r="G7642" s="1" t="str">
        <f t="shared" si="477"/>
        <v>2021</v>
      </c>
      <c r="H7642" s="1" t="str">
        <f t="shared" si="478"/>
        <v>Wednesday</v>
      </c>
      <c r="I7642" s="1" t="str">
        <f t="shared" si="479"/>
        <v>10</v>
      </c>
      <c r="J7642" t="s">
        <v>14</v>
      </c>
      <c r="K7642" t="s">
        <v>130</v>
      </c>
      <c r="L7642" t="s">
        <v>131</v>
      </c>
      <c r="M7642" t="s">
        <v>22</v>
      </c>
      <c r="N7642">
        <v>41</v>
      </c>
      <c r="O7642">
        <v>80</v>
      </c>
      <c r="P7642">
        <v>3280</v>
      </c>
      <c r="Q7642">
        <v>1804</v>
      </c>
      <c r="R7642">
        <v>0.55000000000000004</v>
      </c>
      <c r="S7642" t="s">
        <v>82</v>
      </c>
      <c r="T7642" t="str">
        <f>IF(Table1[[#This Row],[Units Sold]]&gt; 700,"High Units","low Units")</f>
        <v>low Units</v>
      </c>
      <c r="U7642">
        <f>SUM(Table1[[#This Row],[Operating Profit]])/SUM(Table1[Operating Profit])*100</f>
        <v>5.4315243420718397E-4</v>
      </c>
      <c r="V7642">
        <f>SUM(Table1[[#This Row],[Price per Unit]]*Table1[[#This Row],[Units Sold]])</f>
        <v>3280</v>
      </c>
      <c r="W7642">
        <f>SUM(Table1[[#This Row],[Total Sales]]-Table1[[#This Row],[Operating Profit]])</f>
        <v>1476</v>
      </c>
      <c r="X7642">
        <f>SUM(Table1[[#This Row],[Total Sales]]-Table1[[#This Row],[Cost]])</f>
        <v>1804</v>
      </c>
      <c r="Y7642">
        <f>SUM(Table1[[#This Row],[profit/loss]])/SUM(Table1[profit/loss])</f>
        <v>5.4315243420718394E-6</v>
      </c>
    </row>
    <row r="7643" spans="1:25" x14ac:dyDescent="0.3">
      <c r="A7643" t="s">
        <v>60</v>
      </c>
      <c r="B7643" t="s">
        <v>82</v>
      </c>
      <c r="C7643">
        <v>1185732</v>
      </c>
      <c r="D7643" s="9">
        <v>44297</v>
      </c>
      <c r="E7643" s="8" t="str">
        <f>TEXT(Table1[[#This Row],[Invoice Date]],"dd-mm-yyyy")</f>
        <v>11-04-2021</v>
      </c>
      <c r="F7643" s="1" t="str">
        <f t="shared" si="476"/>
        <v>April</v>
      </c>
      <c r="G7643" s="1" t="str">
        <f t="shared" si="477"/>
        <v>2021</v>
      </c>
      <c r="H7643" s="1" t="str">
        <f t="shared" si="478"/>
        <v>Sunday</v>
      </c>
      <c r="I7643" s="1" t="str">
        <f t="shared" si="479"/>
        <v>11</v>
      </c>
      <c r="J7643" t="s">
        <v>14</v>
      </c>
      <c r="K7643" t="s">
        <v>130</v>
      </c>
      <c r="L7643" t="s">
        <v>131</v>
      </c>
      <c r="M7643" t="s">
        <v>16</v>
      </c>
      <c r="N7643">
        <v>41</v>
      </c>
      <c r="O7643">
        <v>137</v>
      </c>
      <c r="P7643">
        <v>5617</v>
      </c>
      <c r="Q7643">
        <v>3146</v>
      </c>
      <c r="R7643">
        <v>0.56000000000000005</v>
      </c>
      <c r="S7643" t="s">
        <v>82</v>
      </c>
      <c r="T7643" t="str">
        <f>IF(Table1[[#This Row],[Units Sold]]&gt; 700,"High Units","low Units")</f>
        <v>low Units</v>
      </c>
      <c r="U7643">
        <f>SUM(Table1[[#This Row],[Operating Profit]])/SUM(Table1[Operating Profit])*100</f>
        <v>9.4720485477594273E-4</v>
      </c>
      <c r="V7643">
        <f>SUM(Table1[[#This Row],[Price per Unit]]*Table1[[#This Row],[Units Sold]])</f>
        <v>5617</v>
      </c>
      <c r="W7643">
        <f>SUM(Table1[[#This Row],[Total Sales]]-Table1[[#This Row],[Operating Profit]])</f>
        <v>2471</v>
      </c>
      <c r="X7643">
        <f>SUM(Table1[[#This Row],[Total Sales]]-Table1[[#This Row],[Cost]])</f>
        <v>3146</v>
      </c>
      <c r="Y7643">
        <f>SUM(Table1[[#This Row],[profit/loss]])/SUM(Table1[profit/loss])</f>
        <v>9.472048547759427E-6</v>
      </c>
    </row>
    <row r="7644" spans="1:25" x14ac:dyDescent="0.3">
      <c r="A7644" t="s">
        <v>60</v>
      </c>
      <c r="B7644" t="s">
        <v>82</v>
      </c>
      <c r="C7644">
        <v>1185732</v>
      </c>
      <c r="D7644" s="9">
        <v>44297</v>
      </c>
      <c r="E7644" s="8" t="str">
        <f>TEXT(Table1[[#This Row],[Invoice Date]],"dd-mm-yyyy")</f>
        <v>11-04-2021</v>
      </c>
      <c r="F7644" s="1" t="str">
        <f t="shared" si="476"/>
        <v>April</v>
      </c>
      <c r="G7644" s="1" t="str">
        <f t="shared" si="477"/>
        <v>2021</v>
      </c>
      <c r="H7644" s="1" t="str">
        <f t="shared" si="478"/>
        <v>Sunday</v>
      </c>
      <c r="I7644" s="1" t="str">
        <f t="shared" si="479"/>
        <v>11</v>
      </c>
      <c r="J7644" t="s">
        <v>14</v>
      </c>
      <c r="K7644" t="s">
        <v>130</v>
      </c>
      <c r="L7644" t="s">
        <v>131</v>
      </c>
      <c r="M7644" t="s">
        <v>18</v>
      </c>
      <c r="N7644">
        <v>43</v>
      </c>
      <c r="O7644">
        <v>56</v>
      </c>
      <c r="P7644">
        <v>2408</v>
      </c>
      <c r="Q7644">
        <v>1397</v>
      </c>
      <c r="R7644">
        <v>0.57999999999999996</v>
      </c>
      <c r="S7644" t="s">
        <v>82</v>
      </c>
      <c r="T7644" t="str">
        <f>IF(Table1[[#This Row],[Units Sold]]&gt; 700,"High Units","low Units")</f>
        <v>low Units</v>
      </c>
      <c r="U7644">
        <f>SUM(Table1[[#This Row],[Operating Profit]])/SUM(Table1[Operating Profit])*100</f>
        <v>4.2061194600190468E-4</v>
      </c>
      <c r="V7644">
        <f>SUM(Table1[[#This Row],[Price per Unit]]*Table1[[#This Row],[Units Sold]])</f>
        <v>2408</v>
      </c>
      <c r="W7644">
        <f>SUM(Table1[[#This Row],[Total Sales]]-Table1[[#This Row],[Operating Profit]])</f>
        <v>1011</v>
      </c>
      <c r="X7644">
        <f>SUM(Table1[[#This Row],[Total Sales]]-Table1[[#This Row],[Cost]])</f>
        <v>1397</v>
      </c>
      <c r="Y7644">
        <f>SUM(Table1[[#This Row],[profit/loss]])/SUM(Table1[profit/loss])</f>
        <v>4.2061194600190465E-6</v>
      </c>
    </row>
    <row r="7645" spans="1:25" x14ac:dyDescent="0.3">
      <c r="A7645" t="s">
        <v>60</v>
      </c>
      <c r="B7645" t="s">
        <v>82</v>
      </c>
      <c r="C7645">
        <v>1185732</v>
      </c>
      <c r="D7645" s="9">
        <v>44297</v>
      </c>
      <c r="E7645" s="8" t="str">
        <f>TEXT(Table1[[#This Row],[Invoice Date]],"dd-mm-yyyy")</f>
        <v>11-04-2021</v>
      </c>
      <c r="F7645" s="1" t="str">
        <f t="shared" si="476"/>
        <v>April</v>
      </c>
      <c r="G7645" s="1" t="str">
        <f t="shared" si="477"/>
        <v>2021</v>
      </c>
      <c r="H7645" s="1" t="str">
        <f t="shared" si="478"/>
        <v>Sunday</v>
      </c>
      <c r="I7645" s="1" t="str">
        <f t="shared" si="479"/>
        <v>11</v>
      </c>
      <c r="J7645" t="s">
        <v>14</v>
      </c>
      <c r="K7645" t="s">
        <v>130</v>
      </c>
      <c r="L7645" t="s">
        <v>131</v>
      </c>
      <c r="M7645" t="s">
        <v>19</v>
      </c>
      <c r="N7645">
        <v>32</v>
      </c>
      <c r="O7645">
        <v>65</v>
      </c>
      <c r="P7645">
        <v>2080</v>
      </c>
      <c r="Q7645">
        <v>1040</v>
      </c>
      <c r="R7645">
        <v>0.5</v>
      </c>
      <c r="S7645" t="s">
        <v>82</v>
      </c>
      <c r="T7645" t="str">
        <f>IF(Table1[[#This Row],[Units Sold]]&gt; 700,"High Units","low Units")</f>
        <v>low Units</v>
      </c>
      <c r="U7645">
        <f>SUM(Table1[[#This Row],[Operating Profit]])/SUM(Table1[Operating Profit])*100</f>
        <v>3.1312557182675791E-4</v>
      </c>
      <c r="V7645">
        <f>SUM(Table1[[#This Row],[Price per Unit]]*Table1[[#This Row],[Units Sold]])</f>
        <v>2080</v>
      </c>
      <c r="W7645">
        <f>SUM(Table1[[#This Row],[Total Sales]]-Table1[[#This Row],[Operating Profit]])</f>
        <v>1040</v>
      </c>
      <c r="X7645">
        <f>SUM(Table1[[#This Row],[Total Sales]]-Table1[[#This Row],[Cost]])</f>
        <v>1040</v>
      </c>
      <c r="Y7645">
        <f>SUM(Table1[[#This Row],[profit/loss]])/SUM(Table1[profit/loss])</f>
        <v>3.1312557182675791E-6</v>
      </c>
    </row>
    <row r="7646" spans="1:25" x14ac:dyDescent="0.3">
      <c r="A7646" t="s">
        <v>60</v>
      </c>
      <c r="B7646" t="s">
        <v>82</v>
      </c>
      <c r="C7646">
        <v>1185732</v>
      </c>
      <c r="D7646" s="9">
        <v>44297</v>
      </c>
      <c r="E7646" s="8" t="str">
        <f>TEXT(Table1[[#This Row],[Invoice Date]],"dd-mm-yyyy")</f>
        <v>11-04-2021</v>
      </c>
      <c r="F7646" s="1" t="str">
        <f t="shared" si="476"/>
        <v>April</v>
      </c>
      <c r="G7646" s="1" t="str">
        <f t="shared" si="477"/>
        <v>2021</v>
      </c>
      <c r="H7646" s="1" t="str">
        <f t="shared" si="478"/>
        <v>Sunday</v>
      </c>
      <c r="I7646" s="1" t="str">
        <f t="shared" si="479"/>
        <v>11</v>
      </c>
      <c r="J7646" t="s">
        <v>14</v>
      </c>
      <c r="K7646" t="s">
        <v>130</v>
      </c>
      <c r="L7646" t="s">
        <v>131</v>
      </c>
      <c r="M7646" t="s">
        <v>20</v>
      </c>
      <c r="N7646">
        <v>36</v>
      </c>
      <c r="O7646">
        <v>44</v>
      </c>
      <c r="P7646">
        <v>1584</v>
      </c>
      <c r="Q7646">
        <v>792</v>
      </c>
      <c r="R7646">
        <v>0.5</v>
      </c>
      <c r="S7646" t="s">
        <v>82</v>
      </c>
      <c r="T7646" t="str">
        <f>IF(Table1[[#This Row],[Units Sold]]&gt; 700,"High Units","low Units")</f>
        <v>low Units</v>
      </c>
      <c r="U7646">
        <f>SUM(Table1[[#This Row],[Operating Profit]])/SUM(Table1[Operating Profit])*100</f>
        <v>2.3845716623730024E-4</v>
      </c>
      <c r="V7646">
        <f>SUM(Table1[[#This Row],[Price per Unit]]*Table1[[#This Row],[Units Sold]])</f>
        <v>1584</v>
      </c>
      <c r="W7646">
        <f>SUM(Table1[[#This Row],[Total Sales]]-Table1[[#This Row],[Operating Profit]])</f>
        <v>792</v>
      </c>
      <c r="X7646">
        <f>SUM(Table1[[#This Row],[Total Sales]]-Table1[[#This Row],[Cost]])</f>
        <v>792</v>
      </c>
      <c r="Y7646">
        <f>SUM(Table1[[#This Row],[profit/loss]])/SUM(Table1[profit/loss])</f>
        <v>2.3845716623730023E-6</v>
      </c>
    </row>
    <row r="7647" spans="1:25" x14ac:dyDescent="0.3">
      <c r="A7647" t="s">
        <v>60</v>
      </c>
      <c r="B7647" t="s">
        <v>82</v>
      </c>
      <c r="C7647">
        <v>1185732</v>
      </c>
      <c r="D7647" s="9">
        <v>44297</v>
      </c>
      <c r="E7647" s="8" t="str">
        <f>TEXT(Table1[[#This Row],[Invoice Date]],"dd-mm-yyyy")</f>
        <v>11-04-2021</v>
      </c>
      <c r="F7647" s="1" t="str">
        <f t="shared" si="476"/>
        <v>April</v>
      </c>
      <c r="G7647" s="1" t="str">
        <f t="shared" si="477"/>
        <v>2021</v>
      </c>
      <c r="H7647" s="1" t="str">
        <f t="shared" si="478"/>
        <v>Sunday</v>
      </c>
      <c r="I7647" s="1" t="str">
        <f t="shared" si="479"/>
        <v>11</v>
      </c>
      <c r="J7647" t="s">
        <v>14</v>
      </c>
      <c r="K7647" t="s">
        <v>130</v>
      </c>
      <c r="L7647" t="s">
        <v>131</v>
      </c>
      <c r="M7647" t="s">
        <v>21</v>
      </c>
      <c r="N7647">
        <v>51</v>
      </c>
      <c r="O7647">
        <v>38</v>
      </c>
      <c r="P7647">
        <v>1938</v>
      </c>
      <c r="Q7647">
        <v>891</v>
      </c>
      <c r="R7647">
        <v>0.46</v>
      </c>
      <c r="S7647" t="s">
        <v>82</v>
      </c>
      <c r="T7647" t="str">
        <f>IF(Table1[[#This Row],[Units Sold]]&gt; 700,"High Units","low Units")</f>
        <v>low Units</v>
      </c>
      <c r="U7647">
        <f>SUM(Table1[[#This Row],[Operating Profit]])/SUM(Table1[Operating Profit])*100</f>
        <v>2.6826431201696277E-4</v>
      </c>
      <c r="V7647">
        <f>SUM(Table1[[#This Row],[Price per Unit]]*Table1[[#This Row],[Units Sold]])</f>
        <v>1938</v>
      </c>
      <c r="W7647">
        <f>SUM(Table1[[#This Row],[Total Sales]]-Table1[[#This Row],[Operating Profit]])</f>
        <v>1047</v>
      </c>
      <c r="X7647">
        <f>SUM(Table1[[#This Row],[Total Sales]]-Table1[[#This Row],[Cost]])</f>
        <v>891</v>
      </c>
      <c r="Y7647">
        <f>SUM(Table1[[#This Row],[profit/loss]])/SUM(Table1[profit/loss])</f>
        <v>2.6826431201696278E-6</v>
      </c>
    </row>
    <row r="7648" spans="1:25" x14ac:dyDescent="0.3">
      <c r="A7648" t="s">
        <v>60</v>
      </c>
      <c r="B7648" t="s">
        <v>82</v>
      </c>
      <c r="C7648">
        <v>1185732</v>
      </c>
      <c r="D7648" s="9">
        <v>44297</v>
      </c>
      <c r="E7648" s="8" t="str">
        <f>TEXT(Table1[[#This Row],[Invoice Date]],"dd-mm-yyyy")</f>
        <v>11-04-2021</v>
      </c>
      <c r="F7648" s="1" t="str">
        <f t="shared" si="476"/>
        <v>April</v>
      </c>
      <c r="G7648" s="1" t="str">
        <f t="shared" si="477"/>
        <v>2021</v>
      </c>
      <c r="H7648" s="1" t="str">
        <f t="shared" si="478"/>
        <v>Sunday</v>
      </c>
      <c r="I7648" s="1" t="str">
        <f t="shared" si="479"/>
        <v>11</v>
      </c>
      <c r="J7648" t="s">
        <v>14</v>
      </c>
      <c r="K7648" t="s">
        <v>130</v>
      </c>
      <c r="L7648" t="s">
        <v>131</v>
      </c>
      <c r="M7648" t="s">
        <v>22</v>
      </c>
      <c r="N7648">
        <v>44</v>
      </c>
      <c r="O7648">
        <v>90</v>
      </c>
      <c r="P7648">
        <v>3960</v>
      </c>
      <c r="Q7648">
        <v>2020</v>
      </c>
      <c r="R7648">
        <v>0.51</v>
      </c>
      <c r="S7648" t="s">
        <v>82</v>
      </c>
      <c r="T7648" t="str">
        <f>IF(Table1[[#This Row],[Units Sold]]&gt; 700,"High Units","low Units")</f>
        <v>low Units</v>
      </c>
      <c r="U7648">
        <f>SUM(Table1[[#This Row],[Operating Profit]])/SUM(Table1[Operating Profit])*100</f>
        <v>6.0818620681735679E-4</v>
      </c>
      <c r="V7648">
        <f>SUM(Table1[[#This Row],[Price per Unit]]*Table1[[#This Row],[Units Sold]])</f>
        <v>3960</v>
      </c>
      <c r="W7648">
        <f>SUM(Table1[[#This Row],[Total Sales]]-Table1[[#This Row],[Operating Profit]])</f>
        <v>1940</v>
      </c>
      <c r="X7648">
        <f>SUM(Table1[[#This Row],[Total Sales]]-Table1[[#This Row],[Cost]])</f>
        <v>2020</v>
      </c>
      <c r="Y7648">
        <f>SUM(Table1[[#This Row],[profit/loss]])/SUM(Table1[profit/loss])</f>
        <v>6.0818620681735674E-6</v>
      </c>
    </row>
    <row r="7649" spans="1:25" x14ac:dyDescent="0.3">
      <c r="A7649" t="s">
        <v>60</v>
      </c>
      <c r="B7649" t="s">
        <v>82</v>
      </c>
      <c r="C7649">
        <v>1185732</v>
      </c>
      <c r="D7649" s="9">
        <v>44326</v>
      </c>
      <c r="E7649" s="8" t="str">
        <f>TEXT(Table1[[#This Row],[Invoice Date]],"dd-mm-yyyy")</f>
        <v>10-05-2021</v>
      </c>
      <c r="F7649" s="1" t="str">
        <f t="shared" si="476"/>
        <v>May</v>
      </c>
      <c r="G7649" s="1" t="str">
        <f t="shared" si="477"/>
        <v>2021</v>
      </c>
      <c r="H7649" s="1" t="str">
        <f t="shared" si="478"/>
        <v>Monday</v>
      </c>
      <c r="I7649" s="1" t="str">
        <f t="shared" si="479"/>
        <v>10</v>
      </c>
      <c r="J7649" t="s">
        <v>14</v>
      </c>
      <c r="K7649" t="s">
        <v>130</v>
      </c>
      <c r="L7649" t="s">
        <v>131</v>
      </c>
      <c r="M7649" t="s">
        <v>16</v>
      </c>
      <c r="N7649">
        <v>55</v>
      </c>
      <c r="O7649">
        <v>154</v>
      </c>
      <c r="P7649">
        <v>8470</v>
      </c>
      <c r="Q7649">
        <v>4828</v>
      </c>
      <c r="R7649">
        <v>0.56999999999999995</v>
      </c>
      <c r="S7649" t="s">
        <v>82</v>
      </c>
      <c r="T7649" t="str">
        <f>IF(Table1[[#This Row],[Units Sold]]&gt; 700,"High Units","low Units")</f>
        <v>low Units</v>
      </c>
      <c r="U7649">
        <f>SUM(Table1[[#This Row],[Operating Profit]])/SUM(Table1[Operating Profit])*100</f>
        <v>1.453625250749603E-3</v>
      </c>
      <c r="V7649">
        <f>SUM(Table1[[#This Row],[Price per Unit]]*Table1[[#This Row],[Units Sold]])</f>
        <v>8470</v>
      </c>
      <c r="W7649">
        <f>SUM(Table1[[#This Row],[Total Sales]]-Table1[[#This Row],[Operating Profit]])</f>
        <v>3642</v>
      </c>
      <c r="X7649">
        <f>SUM(Table1[[#This Row],[Total Sales]]-Table1[[#This Row],[Cost]])</f>
        <v>4828</v>
      </c>
      <c r="Y7649">
        <f>SUM(Table1[[#This Row],[profit/loss]])/SUM(Table1[profit/loss])</f>
        <v>1.453625250749603E-5</v>
      </c>
    </row>
    <row r="7650" spans="1:25" x14ac:dyDescent="0.3">
      <c r="A7650" t="s">
        <v>60</v>
      </c>
      <c r="B7650" t="s">
        <v>82</v>
      </c>
      <c r="C7650">
        <v>1185732</v>
      </c>
      <c r="D7650" s="9">
        <v>44326</v>
      </c>
      <c r="E7650" s="8" t="str">
        <f>TEXT(Table1[[#This Row],[Invoice Date]],"dd-mm-yyyy")</f>
        <v>10-05-2021</v>
      </c>
      <c r="F7650" s="1" t="str">
        <f t="shared" si="476"/>
        <v>May</v>
      </c>
      <c r="G7650" s="1" t="str">
        <f t="shared" si="477"/>
        <v>2021</v>
      </c>
      <c r="H7650" s="1" t="str">
        <f t="shared" si="478"/>
        <v>Monday</v>
      </c>
      <c r="I7650" s="1" t="str">
        <f t="shared" si="479"/>
        <v>10</v>
      </c>
      <c r="J7650" t="s">
        <v>14</v>
      </c>
      <c r="K7650" t="s">
        <v>130</v>
      </c>
      <c r="L7650" t="s">
        <v>131</v>
      </c>
      <c r="M7650" t="s">
        <v>18</v>
      </c>
      <c r="N7650">
        <v>54</v>
      </c>
      <c r="O7650">
        <v>80</v>
      </c>
      <c r="P7650">
        <v>4320</v>
      </c>
      <c r="Q7650">
        <v>2419</v>
      </c>
      <c r="R7650">
        <v>0.56000000000000005</v>
      </c>
      <c r="S7650" t="s">
        <v>82</v>
      </c>
      <c r="T7650" t="str">
        <f>IF(Table1[[#This Row],[Units Sold]]&gt; 700,"High Units","low Units")</f>
        <v>low Units</v>
      </c>
      <c r="U7650">
        <f>SUM(Table1[[#This Row],[Operating Profit]])/SUM(Table1[Operating Profit])*100</f>
        <v>7.2831803677781478E-4</v>
      </c>
      <c r="V7650">
        <f>SUM(Table1[[#This Row],[Price per Unit]]*Table1[[#This Row],[Units Sold]])</f>
        <v>4320</v>
      </c>
      <c r="W7650">
        <f>SUM(Table1[[#This Row],[Total Sales]]-Table1[[#This Row],[Operating Profit]])</f>
        <v>1901</v>
      </c>
      <c r="X7650">
        <f>SUM(Table1[[#This Row],[Total Sales]]-Table1[[#This Row],[Cost]])</f>
        <v>2419</v>
      </c>
      <c r="Y7650">
        <f>SUM(Table1[[#This Row],[profit/loss]])/SUM(Table1[profit/loss])</f>
        <v>7.2831803677781476E-6</v>
      </c>
    </row>
    <row r="7651" spans="1:25" x14ac:dyDescent="0.3">
      <c r="A7651" t="s">
        <v>60</v>
      </c>
      <c r="B7651" t="s">
        <v>82</v>
      </c>
      <c r="C7651">
        <v>1185732</v>
      </c>
      <c r="D7651" s="9">
        <v>44326</v>
      </c>
      <c r="E7651" s="8" t="str">
        <f>TEXT(Table1[[#This Row],[Invoice Date]],"dd-mm-yyyy")</f>
        <v>10-05-2021</v>
      </c>
      <c r="F7651" s="1" t="str">
        <f t="shared" si="476"/>
        <v>May</v>
      </c>
      <c r="G7651" s="1" t="str">
        <f t="shared" si="477"/>
        <v>2021</v>
      </c>
      <c r="H7651" s="1" t="str">
        <f t="shared" si="478"/>
        <v>Monday</v>
      </c>
      <c r="I7651" s="1" t="str">
        <f t="shared" si="479"/>
        <v>10</v>
      </c>
      <c r="J7651" t="s">
        <v>14</v>
      </c>
      <c r="K7651" t="s">
        <v>130</v>
      </c>
      <c r="L7651" t="s">
        <v>131</v>
      </c>
      <c r="M7651" t="s">
        <v>19</v>
      </c>
      <c r="N7651">
        <v>49</v>
      </c>
      <c r="O7651">
        <v>75</v>
      </c>
      <c r="P7651">
        <v>3675</v>
      </c>
      <c r="Q7651">
        <v>1691</v>
      </c>
      <c r="R7651">
        <v>0.46</v>
      </c>
      <c r="S7651" t="s">
        <v>82</v>
      </c>
      <c r="T7651" t="str">
        <f>IF(Table1[[#This Row],[Units Sold]]&gt; 700,"High Units","low Units")</f>
        <v>low Units</v>
      </c>
      <c r="U7651">
        <f>SUM(Table1[[#This Row],[Operating Profit]])/SUM(Table1[Operating Profit])*100</f>
        <v>5.0913013649908428E-4</v>
      </c>
      <c r="V7651">
        <f>SUM(Table1[[#This Row],[Price per Unit]]*Table1[[#This Row],[Units Sold]])</f>
        <v>3675</v>
      </c>
      <c r="W7651">
        <f>SUM(Table1[[#This Row],[Total Sales]]-Table1[[#This Row],[Operating Profit]])</f>
        <v>1984</v>
      </c>
      <c r="X7651">
        <f>SUM(Table1[[#This Row],[Total Sales]]-Table1[[#This Row],[Cost]])</f>
        <v>1691</v>
      </c>
      <c r="Y7651">
        <f>SUM(Table1[[#This Row],[profit/loss]])/SUM(Table1[profit/loss])</f>
        <v>5.0913013649908423E-6</v>
      </c>
    </row>
    <row r="7652" spans="1:25" x14ac:dyDescent="0.3">
      <c r="A7652" t="s">
        <v>60</v>
      </c>
      <c r="B7652" t="s">
        <v>82</v>
      </c>
      <c r="C7652">
        <v>1185732</v>
      </c>
      <c r="D7652" s="9">
        <v>44326</v>
      </c>
      <c r="E7652" s="8" t="str">
        <f>TEXT(Table1[[#This Row],[Invoice Date]],"dd-mm-yyyy")</f>
        <v>10-05-2021</v>
      </c>
      <c r="F7652" s="1" t="str">
        <f t="shared" si="476"/>
        <v>May</v>
      </c>
      <c r="G7652" s="1" t="str">
        <f t="shared" si="477"/>
        <v>2021</v>
      </c>
      <c r="H7652" s="1" t="str">
        <f t="shared" si="478"/>
        <v>Monday</v>
      </c>
      <c r="I7652" s="1" t="str">
        <f t="shared" si="479"/>
        <v>10</v>
      </c>
      <c r="J7652" t="s">
        <v>14</v>
      </c>
      <c r="K7652" t="s">
        <v>130</v>
      </c>
      <c r="L7652" t="s">
        <v>131</v>
      </c>
      <c r="M7652" t="s">
        <v>20</v>
      </c>
      <c r="N7652">
        <v>46</v>
      </c>
      <c r="O7652">
        <v>65</v>
      </c>
      <c r="P7652">
        <v>2990</v>
      </c>
      <c r="Q7652">
        <v>1405</v>
      </c>
      <c r="R7652">
        <v>0.47</v>
      </c>
      <c r="S7652" t="s">
        <v>82</v>
      </c>
      <c r="T7652" t="str">
        <f>IF(Table1[[#This Row],[Units Sold]]&gt; 700,"High Units","low Units")</f>
        <v>low Units</v>
      </c>
      <c r="U7652">
        <f>SUM(Table1[[#This Row],[Operating Profit]])/SUM(Table1[Operating Profit])*100</f>
        <v>4.2302060424672581E-4</v>
      </c>
      <c r="V7652">
        <f>SUM(Table1[[#This Row],[Price per Unit]]*Table1[[#This Row],[Units Sold]])</f>
        <v>2990</v>
      </c>
      <c r="W7652">
        <f>SUM(Table1[[#This Row],[Total Sales]]-Table1[[#This Row],[Operating Profit]])</f>
        <v>1585</v>
      </c>
      <c r="X7652">
        <f>SUM(Table1[[#This Row],[Total Sales]]-Table1[[#This Row],[Cost]])</f>
        <v>1405</v>
      </c>
      <c r="Y7652">
        <f>SUM(Table1[[#This Row],[profit/loss]])/SUM(Table1[profit/loss])</f>
        <v>4.2302060424672584E-6</v>
      </c>
    </row>
    <row r="7653" spans="1:25" x14ac:dyDescent="0.3">
      <c r="A7653" t="s">
        <v>60</v>
      </c>
      <c r="B7653" t="s">
        <v>82</v>
      </c>
      <c r="C7653">
        <v>1185732</v>
      </c>
      <c r="D7653" s="9">
        <v>44326</v>
      </c>
      <c r="E7653" s="8" t="str">
        <f>TEXT(Table1[[#This Row],[Invoice Date]],"dd-mm-yyyy")</f>
        <v>10-05-2021</v>
      </c>
      <c r="F7653" s="1" t="str">
        <f t="shared" si="476"/>
        <v>May</v>
      </c>
      <c r="G7653" s="1" t="str">
        <f t="shared" si="477"/>
        <v>2021</v>
      </c>
      <c r="H7653" s="1" t="str">
        <f t="shared" si="478"/>
        <v>Monday</v>
      </c>
      <c r="I7653" s="1" t="str">
        <f t="shared" si="479"/>
        <v>10</v>
      </c>
      <c r="J7653" t="s">
        <v>14</v>
      </c>
      <c r="K7653" t="s">
        <v>130</v>
      </c>
      <c r="L7653" t="s">
        <v>131</v>
      </c>
      <c r="M7653" t="s">
        <v>21</v>
      </c>
      <c r="N7653">
        <v>55</v>
      </c>
      <c r="O7653">
        <v>72</v>
      </c>
      <c r="P7653">
        <v>3960</v>
      </c>
      <c r="Q7653">
        <v>1861</v>
      </c>
      <c r="R7653">
        <v>0.47</v>
      </c>
      <c r="S7653" t="s">
        <v>82</v>
      </c>
      <c r="T7653" t="str">
        <f>IF(Table1[[#This Row],[Units Sold]]&gt; 700,"High Units","low Units")</f>
        <v>low Units</v>
      </c>
      <c r="U7653">
        <f>SUM(Table1[[#This Row],[Operating Profit]])/SUM(Table1[Operating Profit])*100</f>
        <v>5.6031412420153503E-4</v>
      </c>
      <c r="V7653">
        <f>SUM(Table1[[#This Row],[Price per Unit]]*Table1[[#This Row],[Units Sold]])</f>
        <v>3960</v>
      </c>
      <c r="W7653">
        <f>SUM(Table1[[#This Row],[Total Sales]]-Table1[[#This Row],[Operating Profit]])</f>
        <v>2099</v>
      </c>
      <c r="X7653">
        <f>SUM(Table1[[#This Row],[Total Sales]]-Table1[[#This Row],[Cost]])</f>
        <v>1861</v>
      </c>
      <c r="Y7653">
        <f>SUM(Table1[[#This Row],[profit/loss]])/SUM(Table1[profit/loss])</f>
        <v>5.6031412420153509E-6</v>
      </c>
    </row>
    <row r="7654" spans="1:25" x14ac:dyDescent="0.3">
      <c r="A7654" t="s">
        <v>60</v>
      </c>
      <c r="B7654" t="s">
        <v>82</v>
      </c>
      <c r="C7654">
        <v>1185732</v>
      </c>
      <c r="D7654" s="9">
        <v>44326</v>
      </c>
      <c r="E7654" s="8" t="str">
        <f>TEXT(Table1[[#This Row],[Invoice Date]],"dd-mm-yyyy")</f>
        <v>10-05-2021</v>
      </c>
      <c r="F7654" s="1" t="str">
        <f t="shared" si="476"/>
        <v>May</v>
      </c>
      <c r="G7654" s="1" t="str">
        <f t="shared" si="477"/>
        <v>2021</v>
      </c>
      <c r="H7654" s="1" t="str">
        <f t="shared" si="478"/>
        <v>Monday</v>
      </c>
      <c r="I7654" s="1" t="str">
        <f t="shared" si="479"/>
        <v>10</v>
      </c>
      <c r="J7654" t="s">
        <v>14</v>
      </c>
      <c r="K7654" t="s">
        <v>130</v>
      </c>
      <c r="L7654" t="s">
        <v>131</v>
      </c>
      <c r="M7654" t="s">
        <v>22</v>
      </c>
      <c r="N7654">
        <v>60</v>
      </c>
      <c r="O7654">
        <v>120</v>
      </c>
      <c r="P7654">
        <v>7200</v>
      </c>
      <c r="Q7654">
        <v>3744</v>
      </c>
      <c r="R7654">
        <v>0.52</v>
      </c>
      <c r="S7654" t="s">
        <v>82</v>
      </c>
      <c r="T7654" t="str">
        <f>IF(Table1[[#This Row],[Units Sold]]&gt; 700,"High Units","low Units")</f>
        <v>low Units</v>
      </c>
      <c r="U7654">
        <f>SUM(Table1[[#This Row],[Operating Profit]])/SUM(Table1[Operating Profit])*100</f>
        <v>1.1272520585763285E-3</v>
      </c>
      <c r="V7654">
        <f>SUM(Table1[[#This Row],[Price per Unit]]*Table1[[#This Row],[Units Sold]])</f>
        <v>7200</v>
      </c>
      <c r="W7654">
        <f>SUM(Table1[[#This Row],[Total Sales]]-Table1[[#This Row],[Operating Profit]])</f>
        <v>3456</v>
      </c>
      <c r="X7654">
        <f>SUM(Table1[[#This Row],[Total Sales]]-Table1[[#This Row],[Cost]])</f>
        <v>3744</v>
      </c>
      <c r="Y7654">
        <f>SUM(Table1[[#This Row],[profit/loss]])/SUM(Table1[profit/loss])</f>
        <v>1.1272520585763284E-5</v>
      </c>
    </row>
    <row r="7655" spans="1:25" x14ac:dyDescent="0.3">
      <c r="A7655" t="s">
        <v>60</v>
      </c>
      <c r="B7655" t="s">
        <v>82</v>
      </c>
      <c r="C7655">
        <v>1185732</v>
      </c>
      <c r="D7655" s="9">
        <v>44359</v>
      </c>
      <c r="E7655" s="8" t="str">
        <f>TEXT(Table1[[#This Row],[Invoice Date]],"dd-mm-yyyy")</f>
        <v>12-06-2021</v>
      </c>
      <c r="F7655" s="1" t="str">
        <f t="shared" si="476"/>
        <v>June</v>
      </c>
      <c r="G7655" s="1" t="str">
        <f t="shared" si="477"/>
        <v>2021</v>
      </c>
      <c r="H7655" s="1" t="str">
        <f t="shared" si="478"/>
        <v>Saturday</v>
      </c>
      <c r="I7655" s="1" t="str">
        <f t="shared" si="479"/>
        <v>12</v>
      </c>
      <c r="J7655" t="s">
        <v>14</v>
      </c>
      <c r="K7655" t="s">
        <v>130</v>
      </c>
      <c r="L7655" t="s">
        <v>131</v>
      </c>
      <c r="M7655" t="s">
        <v>16</v>
      </c>
      <c r="N7655">
        <v>58</v>
      </c>
      <c r="O7655">
        <v>163</v>
      </c>
      <c r="P7655">
        <v>9454</v>
      </c>
      <c r="Q7655">
        <v>5483</v>
      </c>
      <c r="R7655">
        <v>0.57999999999999996</v>
      </c>
      <c r="S7655" t="s">
        <v>82</v>
      </c>
      <c r="T7655" t="str">
        <f>IF(Table1[[#This Row],[Units Sold]]&gt; 700,"High Units","low Units")</f>
        <v>low Units</v>
      </c>
      <c r="U7655">
        <f>SUM(Table1[[#This Row],[Operating Profit]])/SUM(Table1[Operating Profit])*100</f>
        <v>1.6508341445443399E-3</v>
      </c>
      <c r="V7655">
        <f>SUM(Table1[[#This Row],[Price per Unit]]*Table1[[#This Row],[Units Sold]])</f>
        <v>9454</v>
      </c>
      <c r="W7655">
        <f>SUM(Table1[[#This Row],[Total Sales]]-Table1[[#This Row],[Operating Profit]])</f>
        <v>3971</v>
      </c>
      <c r="X7655">
        <f>SUM(Table1[[#This Row],[Total Sales]]-Table1[[#This Row],[Cost]])</f>
        <v>5483</v>
      </c>
      <c r="Y7655">
        <f>SUM(Table1[[#This Row],[profit/loss]])/SUM(Table1[profit/loss])</f>
        <v>1.65083414454434E-5</v>
      </c>
    </row>
    <row r="7656" spans="1:25" x14ac:dyDescent="0.3">
      <c r="A7656" t="s">
        <v>60</v>
      </c>
      <c r="B7656" t="s">
        <v>82</v>
      </c>
      <c r="C7656">
        <v>1185732</v>
      </c>
      <c r="D7656" s="9">
        <v>44359</v>
      </c>
      <c r="E7656" s="8" t="str">
        <f>TEXT(Table1[[#This Row],[Invoice Date]],"dd-mm-yyyy")</f>
        <v>12-06-2021</v>
      </c>
      <c r="F7656" s="1" t="str">
        <f t="shared" si="476"/>
        <v>June</v>
      </c>
      <c r="G7656" s="1" t="str">
        <f t="shared" si="477"/>
        <v>2021</v>
      </c>
      <c r="H7656" s="1" t="str">
        <f t="shared" si="478"/>
        <v>Saturday</v>
      </c>
      <c r="I7656" s="1" t="str">
        <f t="shared" si="479"/>
        <v>12</v>
      </c>
      <c r="J7656" t="s">
        <v>14</v>
      </c>
      <c r="K7656" t="s">
        <v>130</v>
      </c>
      <c r="L7656" t="s">
        <v>131</v>
      </c>
      <c r="M7656" t="s">
        <v>18</v>
      </c>
      <c r="N7656">
        <v>53</v>
      </c>
      <c r="O7656">
        <v>116</v>
      </c>
      <c r="P7656">
        <v>6148</v>
      </c>
      <c r="Q7656">
        <v>3627</v>
      </c>
      <c r="R7656">
        <v>0.59</v>
      </c>
      <c r="S7656" t="s">
        <v>82</v>
      </c>
      <c r="T7656" t="str">
        <f>IF(Table1[[#This Row],[Units Sold]]&gt; 700,"High Units","low Units")</f>
        <v>low Units</v>
      </c>
      <c r="U7656">
        <f>SUM(Table1[[#This Row],[Operating Profit]])/SUM(Table1[Operating Profit])*100</f>
        <v>1.0920254317458183E-3</v>
      </c>
      <c r="V7656">
        <f>SUM(Table1[[#This Row],[Price per Unit]]*Table1[[#This Row],[Units Sold]])</f>
        <v>6148</v>
      </c>
      <c r="W7656">
        <f>SUM(Table1[[#This Row],[Total Sales]]-Table1[[#This Row],[Operating Profit]])</f>
        <v>2521</v>
      </c>
      <c r="X7656">
        <f>SUM(Table1[[#This Row],[Total Sales]]-Table1[[#This Row],[Cost]])</f>
        <v>3627</v>
      </c>
      <c r="Y7656">
        <f>SUM(Table1[[#This Row],[profit/loss]])/SUM(Table1[profit/loss])</f>
        <v>1.0920254317458183E-5</v>
      </c>
    </row>
    <row r="7657" spans="1:25" x14ac:dyDescent="0.3">
      <c r="A7657" t="s">
        <v>60</v>
      </c>
      <c r="B7657" t="s">
        <v>82</v>
      </c>
      <c r="C7657">
        <v>1185732</v>
      </c>
      <c r="D7657" s="9">
        <v>44359</v>
      </c>
      <c r="E7657" s="8" t="str">
        <f>TEXT(Table1[[#This Row],[Invoice Date]],"dd-mm-yyyy")</f>
        <v>12-06-2021</v>
      </c>
      <c r="F7657" s="1" t="str">
        <f t="shared" si="476"/>
        <v>June</v>
      </c>
      <c r="G7657" s="1" t="str">
        <f t="shared" si="477"/>
        <v>2021</v>
      </c>
      <c r="H7657" s="1" t="str">
        <f t="shared" si="478"/>
        <v>Saturday</v>
      </c>
      <c r="I7657" s="1" t="str">
        <f t="shared" si="479"/>
        <v>12</v>
      </c>
      <c r="J7657" t="s">
        <v>14</v>
      </c>
      <c r="K7657" t="s">
        <v>130</v>
      </c>
      <c r="L7657" t="s">
        <v>131</v>
      </c>
      <c r="M7657" t="s">
        <v>19</v>
      </c>
      <c r="N7657">
        <v>45</v>
      </c>
      <c r="O7657">
        <v>81</v>
      </c>
      <c r="P7657">
        <v>3645</v>
      </c>
      <c r="Q7657">
        <v>1713</v>
      </c>
      <c r="R7657">
        <v>0.47</v>
      </c>
      <c r="S7657" t="s">
        <v>82</v>
      </c>
      <c r="T7657" t="str">
        <f>IF(Table1[[#This Row],[Units Sold]]&gt; 700,"High Units","low Units")</f>
        <v>low Units</v>
      </c>
      <c r="U7657">
        <f>SUM(Table1[[#This Row],[Operating Profit]])/SUM(Table1[Operating Profit])*100</f>
        <v>5.157539466723426E-4</v>
      </c>
      <c r="V7657">
        <f>SUM(Table1[[#This Row],[Price per Unit]]*Table1[[#This Row],[Units Sold]])</f>
        <v>3645</v>
      </c>
      <c r="W7657">
        <f>SUM(Table1[[#This Row],[Total Sales]]-Table1[[#This Row],[Operating Profit]])</f>
        <v>1932</v>
      </c>
      <c r="X7657">
        <f>SUM(Table1[[#This Row],[Total Sales]]-Table1[[#This Row],[Cost]])</f>
        <v>1713</v>
      </c>
      <c r="Y7657">
        <f>SUM(Table1[[#This Row],[profit/loss]])/SUM(Table1[profit/loss])</f>
        <v>5.1575394667234263E-6</v>
      </c>
    </row>
    <row r="7658" spans="1:25" x14ac:dyDescent="0.3">
      <c r="A7658" t="s">
        <v>60</v>
      </c>
      <c r="B7658" t="s">
        <v>82</v>
      </c>
      <c r="C7658">
        <v>1185732</v>
      </c>
      <c r="D7658" s="9">
        <v>44359</v>
      </c>
      <c r="E7658" s="8" t="str">
        <f>TEXT(Table1[[#This Row],[Invoice Date]],"dd-mm-yyyy")</f>
        <v>12-06-2021</v>
      </c>
      <c r="F7658" s="1" t="str">
        <f t="shared" si="476"/>
        <v>June</v>
      </c>
      <c r="G7658" s="1" t="str">
        <f t="shared" si="477"/>
        <v>2021</v>
      </c>
      <c r="H7658" s="1" t="str">
        <f t="shared" si="478"/>
        <v>Saturday</v>
      </c>
      <c r="I7658" s="1" t="str">
        <f t="shared" si="479"/>
        <v>12</v>
      </c>
      <c r="J7658" t="s">
        <v>14</v>
      </c>
      <c r="K7658" t="s">
        <v>130</v>
      </c>
      <c r="L7658" t="s">
        <v>131</v>
      </c>
      <c r="M7658" t="s">
        <v>20</v>
      </c>
      <c r="N7658">
        <v>47</v>
      </c>
      <c r="O7658">
        <v>90</v>
      </c>
      <c r="P7658">
        <v>4230</v>
      </c>
      <c r="Q7658">
        <v>1904</v>
      </c>
      <c r="R7658">
        <v>0.45</v>
      </c>
      <c r="S7658" t="s">
        <v>82</v>
      </c>
      <c r="T7658" t="str">
        <f>IF(Table1[[#This Row],[Units Sold]]&gt; 700,"High Units","low Units")</f>
        <v>low Units</v>
      </c>
      <c r="U7658">
        <f>SUM(Table1[[#This Row],[Operating Profit]])/SUM(Table1[Operating Profit])*100</f>
        <v>5.7326066226744913E-4</v>
      </c>
      <c r="V7658">
        <f>SUM(Table1[[#This Row],[Price per Unit]]*Table1[[#This Row],[Units Sold]])</f>
        <v>4230</v>
      </c>
      <c r="W7658">
        <f>SUM(Table1[[#This Row],[Total Sales]]-Table1[[#This Row],[Operating Profit]])</f>
        <v>2326</v>
      </c>
      <c r="X7658">
        <f>SUM(Table1[[#This Row],[Total Sales]]-Table1[[#This Row],[Cost]])</f>
        <v>1904</v>
      </c>
      <c r="Y7658">
        <f>SUM(Table1[[#This Row],[profit/loss]])/SUM(Table1[profit/loss])</f>
        <v>5.7326066226744911E-6</v>
      </c>
    </row>
    <row r="7659" spans="1:25" x14ac:dyDescent="0.3">
      <c r="A7659" t="s">
        <v>60</v>
      </c>
      <c r="B7659" t="s">
        <v>82</v>
      </c>
      <c r="C7659">
        <v>1185732</v>
      </c>
      <c r="D7659" s="9">
        <v>44359</v>
      </c>
      <c r="E7659" s="8" t="str">
        <f>TEXT(Table1[[#This Row],[Invoice Date]],"dd-mm-yyyy")</f>
        <v>12-06-2021</v>
      </c>
      <c r="F7659" s="1" t="str">
        <f t="shared" si="476"/>
        <v>June</v>
      </c>
      <c r="G7659" s="1" t="str">
        <f t="shared" si="477"/>
        <v>2021</v>
      </c>
      <c r="H7659" s="1" t="str">
        <f t="shared" si="478"/>
        <v>Saturday</v>
      </c>
      <c r="I7659" s="1" t="str">
        <f t="shared" si="479"/>
        <v>12</v>
      </c>
      <c r="J7659" t="s">
        <v>14</v>
      </c>
      <c r="K7659" t="s">
        <v>130</v>
      </c>
      <c r="L7659" t="s">
        <v>131</v>
      </c>
      <c r="M7659" t="s">
        <v>21</v>
      </c>
      <c r="N7659">
        <v>58</v>
      </c>
      <c r="O7659">
        <v>81</v>
      </c>
      <c r="P7659">
        <v>4698</v>
      </c>
      <c r="Q7659">
        <v>2349</v>
      </c>
      <c r="R7659">
        <v>0.5</v>
      </c>
      <c r="S7659" t="s">
        <v>82</v>
      </c>
      <c r="T7659" t="str">
        <f>IF(Table1[[#This Row],[Units Sold]]&gt; 700,"High Units","low Units")</f>
        <v>low Units</v>
      </c>
      <c r="U7659">
        <f>SUM(Table1[[#This Row],[Operating Profit]])/SUM(Table1[Operating Profit])*100</f>
        <v>7.0724227713562919E-4</v>
      </c>
      <c r="V7659">
        <f>SUM(Table1[[#This Row],[Price per Unit]]*Table1[[#This Row],[Units Sold]])</f>
        <v>4698</v>
      </c>
      <c r="W7659">
        <f>SUM(Table1[[#This Row],[Total Sales]]-Table1[[#This Row],[Operating Profit]])</f>
        <v>2349</v>
      </c>
      <c r="X7659">
        <f>SUM(Table1[[#This Row],[Total Sales]]-Table1[[#This Row],[Cost]])</f>
        <v>2349</v>
      </c>
      <c r="Y7659">
        <f>SUM(Table1[[#This Row],[profit/loss]])/SUM(Table1[profit/loss])</f>
        <v>7.0724227713562917E-6</v>
      </c>
    </row>
    <row r="7660" spans="1:25" x14ac:dyDescent="0.3">
      <c r="A7660" t="s">
        <v>60</v>
      </c>
      <c r="B7660" t="s">
        <v>82</v>
      </c>
      <c r="C7660">
        <v>1185732</v>
      </c>
      <c r="D7660" s="9">
        <v>44359</v>
      </c>
      <c r="E7660" s="8" t="str">
        <f>TEXT(Table1[[#This Row],[Invoice Date]],"dd-mm-yyyy")</f>
        <v>12-06-2021</v>
      </c>
      <c r="F7660" s="1" t="str">
        <f t="shared" si="476"/>
        <v>June</v>
      </c>
      <c r="G7660" s="1" t="str">
        <f t="shared" si="477"/>
        <v>2021</v>
      </c>
      <c r="H7660" s="1" t="str">
        <f t="shared" si="478"/>
        <v>Saturday</v>
      </c>
      <c r="I7660" s="1" t="str">
        <f t="shared" si="479"/>
        <v>12</v>
      </c>
      <c r="J7660" t="s">
        <v>14</v>
      </c>
      <c r="K7660" t="s">
        <v>130</v>
      </c>
      <c r="L7660" t="s">
        <v>131</v>
      </c>
      <c r="M7660" t="s">
        <v>22</v>
      </c>
      <c r="N7660">
        <v>62</v>
      </c>
      <c r="O7660">
        <v>117</v>
      </c>
      <c r="P7660">
        <v>7254</v>
      </c>
      <c r="Q7660">
        <v>3772</v>
      </c>
      <c r="R7660">
        <v>0.52</v>
      </c>
      <c r="S7660" t="s">
        <v>82</v>
      </c>
      <c r="T7660" t="str">
        <f>IF(Table1[[#This Row],[Units Sold]]&gt; 700,"High Units","low Units")</f>
        <v>low Units</v>
      </c>
      <c r="U7660">
        <f>SUM(Table1[[#This Row],[Operating Profit]])/SUM(Table1[Operating Profit])*100</f>
        <v>1.1356823624332026E-3</v>
      </c>
      <c r="V7660">
        <f>SUM(Table1[[#This Row],[Price per Unit]]*Table1[[#This Row],[Units Sold]])</f>
        <v>7254</v>
      </c>
      <c r="W7660">
        <f>SUM(Table1[[#This Row],[Total Sales]]-Table1[[#This Row],[Operating Profit]])</f>
        <v>3482</v>
      </c>
      <c r="X7660">
        <f>SUM(Table1[[#This Row],[Total Sales]]-Table1[[#This Row],[Cost]])</f>
        <v>3772</v>
      </c>
      <c r="Y7660">
        <f>SUM(Table1[[#This Row],[profit/loss]])/SUM(Table1[profit/loss])</f>
        <v>1.1356823624332026E-5</v>
      </c>
    </row>
    <row r="7661" spans="1:25" x14ac:dyDescent="0.3">
      <c r="A7661" t="s">
        <v>60</v>
      </c>
      <c r="B7661" t="s">
        <v>82</v>
      </c>
      <c r="C7661">
        <v>1185732</v>
      </c>
      <c r="D7661" s="9">
        <v>44387</v>
      </c>
      <c r="E7661" s="8" t="str">
        <f>TEXT(Table1[[#This Row],[Invoice Date]],"dd-mm-yyyy")</f>
        <v>10-07-2021</v>
      </c>
      <c r="F7661" s="1" t="str">
        <f t="shared" si="476"/>
        <v>July</v>
      </c>
      <c r="G7661" s="1" t="str">
        <f t="shared" si="477"/>
        <v>2021</v>
      </c>
      <c r="H7661" s="1" t="str">
        <f t="shared" si="478"/>
        <v>Saturday</v>
      </c>
      <c r="I7661" s="1" t="str">
        <f t="shared" si="479"/>
        <v>10</v>
      </c>
      <c r="J7661" t="s">
        <v>14</v>
      </c>
      <c r="K7661" t="s">
        <v>130</v>
      </c>
      <c r="L7661" t="s">
        <v>131</v>
      </c>
      <c r="M7661" t="s">
        <v>16</v>
      </c>
      <c r="N7661">
        <v>54</v>
      </c>
      <c r="O7661">
        <v>182</v>
      </c>
      <c r="P7661">
        <v>9828</v>
      </c>
      <c r="Q7661">
        <v>5602</v>
      </c>
      <c r="R7661">
        <v>0.56999999999999995</v>
      </c>
      <c r="S7661" t="s">
        <v>82</v>
      </c>
      <c r="T7661" t="str">
        <f>IF(Table1[[#This Row],[Units Sold]]&gt; 700,"High Units","low Units")</f>
        <v>low Units</v>
      </c>
      <c r="U7661">
        <f>SUM(Table1[[#This Row],[Operating Profit]])/SUM(Table1[Operating Profit])*100</f>
        <v>1.6866629359360557E-3</v>
      </c>
      <c r="V7661">
        <f>SUM(Table1[[#This Row],[Price per Unit]]*Table1[[#This Row],[Units Sold]])</f>
        <v>9828</v>
      </c>
      <c r="W7661">
        <f>SUM(Table1[[#This Row],[Total Sales]]-Table1[[#This Row],[Operating Profit]])</f>
        <v>4226</v>
      </c>
      <c r="X7661">
        <f>SUM(Table1[[#This Row],[Total Sales]]-Table1[[#This Row],[Cost]])</f>
        <v>5602</v>
      </c>
      <c r="Y7661">
        <f>SUM(Table1[[#This Row],[profit/loss]])/SUM(Table1[profit/loss])</f>
        <v>1.6866629359360556E-5</v>
      </c>
    </row>
    <row r="7662" spans="1:25" x14ac:dyDescent="0.3">
      <c r="A7662" t="s">
        <v>60</v>
      </c>
      <c r="B7662" t="s">
        <v>82</v>
      </c>
      <c r="C7662">
        <v>1185732</v>
      </c>
      <c r="D7662" s="9">
        <v>44387</v>
      </c>
      <c r="E7662" s="8" t="str">
        <f>TEXT(Table1[[#This Row],[Invoice Date]],"dd-mm-yyyy")</f>
        <v>10-07-2021</v>
      </c>
      <c r="F7662" s="1" t="str">
        <f t="shared" si="476"/>
        <v>July</v>
      </c>
      <c r="G7662" s="1" t="str">
        <f t="shared" si="477"/>
        <v>2021</v>
      </c>
      <c r="H7662" s="1" t="str">
        <f t="shared" si="478"/>
        <v>Saturday</v>
      </c>
      <c r="I7662" s="1" t="str">
        <f t="shared" si="479"/>
        <v>10</v>
      </c>
      <c r="J7662" t="s">
        <v>14</v>
      </c>
      <c r="K7662" t="s">
        <v>130</v>
      </c>
      <c r="L7662" t="s">
        <v>131</v>
      </c>
      <c r="M7662" t="s">
        <v>18</v>
      </c>
      <c r="N7662">
        <v>51</v>
      </c>
      <c r="O7662">
        <v>115</v>
      </c>
      <c r="P7662">
        <v>5865</v>
      </c>
      <c r="Q7662">
        <v>3284</v>
      </c>
      <c r="R7662">
        <v>0.56000000000000005</v>
      </c>
      <c r="S7662" t="s">
        <v>82</v>
      </c>
      <c r="T7662" t="str">
        <f>IF(Table1[[#This Row],[Units Sold]]&gt; 700,"High Units","low Units")</f>
        <v>low Units</v>
      </c>
      <c r="U7662">
        <f>SUM(Table1[[#This Row],[Operating Profit]])/SUM(Table1[Operating Profit])*100</f>
        <v>9.8875420949910849E-4</v>
      </c>
      <c r="V7662">
        <f>SUM(Table1[[#This Row],[Price per Unit]]*Table1[[#This Row],[Units Sold]])</f>
        <v>5865</v>
      </c>
      <c r="W7662">
        <f>SUM(Table1[[#This Row],[Total Sales]]-Table1[[#This Row],[Operating Profit]])</f>
        <v>2581</v>
      </c>
      <c r="X7662">
        <f>SUM(Table1[[#This Row],[Total Sales]]-Table1[[#This Row],[Cost]])</f>
        <v>3284</v>
      </c>
      <c r="Y7662">
        <f>SUM(Table1[[#This Row],[profit/loss]])/SUM(Table1[profit/loss])</f>
        <v>9.8875420949910855E-6</v>
      </c>
    </row>
    <row r="7663" spans="1:25" x14ac:dyDescent="0.3">
      <c r="A7663" t="s">
        <v>60</v>
      </c>
      <c r="B7663" t="s">
        <v>82</v>
      </c>
      <c r="C7663">
        <v>1185732</v>
      </c>
      <c r="D7663" s="9">
        <v>44387</v>
      </c>
      <c r="E7663" s="8" t="str">
        <f>TEXT(Table1[[#This Row],[Invoice Date]],"dd-mm-yyyy")</f>
        <v>10-07-2021</v>
      </c>
      <c r="F7663" s="1" t="str">
        <f t="shared" si="476"/>
        <v>July</v>
      </c>
      <c r="G7663" s="1" t="str">
        <f t="shared" si="477"/>
        <v>2021</v>
      </c>
      <c r="H7663" s="1" t="str">
        <f t="shared" si="478"/>
        <v>Saturday</v>
      </c>
      <c r="I7663" s="1" t="str">
        <f t="shared" si="479"/>
        <v>10</v>
      </c>
      <c r="J7663" t="s">
        <v>14</v>
      </c>
      <c r="K7663" t="s">
        <v>130</v>
      </c>
      <c r="L7663" t="s">
        <v>131</v>
      </c>
      <c r="M7663" t="s">
        <v>19</v>
      </c>
      <c r="N7663">
        <v>46</v>
      </c>
      <c r="O7663">
        <v>98</v>
      </c>
      <c r="P7663">
        <v>4508</v>
      </c>
      <c r="Q7663">
        <v>2164</v>
      </c>
      <c r="R7663">
        <v>0.48</v>
      </c>
      <c r="S7663" t="s">
        <v>82</v>
      </c>
      <c r="T7663" t="str">
        <f>IF(Table1[[#This Row],[Units Sold]]&gt; 700,"High Units","low Units")</f>
        <v>low Units</v>
      </c>
      <c r="U7663">
        <f>SUM(Table1[[#This Row],[Operating Profit]])/SUM(Table1[Operating Profit])*100</f>
        <v>6.5154205522413848E-4</v>
      </c>
      <c r="V7663">
        <f>SUM(Table1[[#This Row],[Price per Unit]]*Table1[[#This Row],[Units Sold]])</f>
        <v>4508</v>
      </c>
      <c r="W7663">
        <f>SUM(Table1[[#This Row],[Total Sales]]-Table1[[#This Row],[Operating Profit]])</f>
        <v>2344</v>
      </c>
      <c r="X7663">
        <f>SUM(Table1[[#This Row],[Total Sales]]-Table1[[#This Row],[Cost]])</f>
        <v>2164</v>
      </c>
      <c r="Y7663">
        <f>SUM(Table1[[#This Row],[profit/loss]])/SUM(Table1[profit/loss])</f>
        <v>6.5154205522413853E-6</v>
      </c>
    </row>
    <row r="7664" spans="1:25" x14ac:dyDescent="0.3">
      <c r="A7664" t="s">
        <v>60</v>
      </c>
      <c r="B7664" t="s">
        <v>82</v>
      </c>
      <c r="C7664">
        <v>1185732</v>
      </c>
      <c r="D7664" s="9">
        <v>44387</v>
      </c>
      <c r="E7664" s="8" t="str">
        <f>TEXT(Table1[[#This Row],[Invoice Date]],"dd-mm-yyyy")</f>
        <v>10-07-2021</v>
      </c>
      <c r="F7664" s="1" t="str">
        <f t="shared" si="476"/>
        <v>July</v>
      </c>
      <c r="G7664" s="1" t="str">
        <f t="shared" si="477"/>
        <v>2021</v>
      </c>
      <c r="H7664" s="1" t="str">
        <f t="shared" si="478"/>
        <v>Saturday</v>
      </c>
      <c r="I7664" s="1" t="str">
        <f t="shared" si="479"/>
        <v>10</v>
      </c>
      <c r="J7664" t="s">
        <v>14</v>
      </c>
      <c r="K7664" t="s">
        <v>130</v>
      </c>
      <c r="L7664" t="s">
        <v>131</v>
      </c>
      <c r="M7664" t="s">
        <v>20</v>
      </c>
      <c r="N7664">
        <v>46</v>
      </c>
      <c r="O7664">
        <v>90</v>
      </c>
      <c r="P7664">
        <v>4140</v>
      </c>
      <c r="Q7664">
        <v>2029</v>
      </c>
      <c r="R7664">
        <v>0.49</v>
      </c>
      <c r="S7664" t="s">
        <v>82</v>
      </c>
      <c r="T7664" t="str">
        <f>IF(Table1[[#This Row],[Units Sold]]&gt; 700,"High Units","low Units")</f>
        <v>low Units</v>
      </c>
      <c r="U7664">
        <f>SUM(Table1[[#This Row],[Operating Profit]])/SUM(Table1[Operating Profit])*100</f>
        <v>6.1089594734278058E-4</v>
      </c>
      <c r="V7664">
        <f>SUM(Table1[[#This Row],[Price per Unit]]*Table1[[#This Row],[Units Sold]])</f>
        <v>4140</v>
      </c>
      <c r="W7664">
        <f>SUM(Table1[[#This Row],[Total Sales]]-Table1[[#This Row],[Operating Profit]])</f>
        <v>2111</v>
      </c>
      <c r="X7664">
        <f>SUM(Table1[[#This Row],[Total Sales]]-Table1[[#This Row],[Cost]])</f>
        <v>2029</v>
      </c>
      <c r="Y7664">
        <f>SUM(Table1[[#This Row],[profit/loss]])/SUM(Table1[profit/loss])</f>
        <v>6.108959473427806E-6</v>
      </c>
    </row>
    <row r="7665" spans="1:25" x14ac:dyDescent="0.3">
      <c r="A7665" t="s">
        <v>60</v>
      </c>
      <c r="B7665" t="s">
        <v>82</v>
      </c>
      <c r="C7665">
        <v>1185732</v>
      </c>
      <c r="D7665" s="9">
        <v>44387</v>
      </c>
      <c r="E7665" s="8" t="str">
        <f>TEXT(Table1[[#This Row],[Invoice Date]],"dd-mm-yyyy")</f>
        <v>10-07-2021</v>
      </c>
      <c r="F7665" s="1" t="str">
        <f t="shared" si="476"/>
        <v>July</v>
      </c>
      <c r="G7665" s="1" t="str">
        <f t="shared" si="477"/>
        <v>2021</v>
      </c>
      <c r="H7665" s="1" t="str">
        <f t="shared" si="478"/>
        <v>Saturday</v>
      </c>
      <c r="I7665" s="1" t="str">
        <f t="shared" si="479"/>
        <v>10</v>
      </c>
      <c r="J7665" t="s">
        <v>14</v>
      </c>
      <c r="K7665" t="s">
        <v>130</v>
      </c>
      <c r="L7665" t="s">
        <v>131</v>
      </c>
      <c r="M7665" t="s">
        <v>21</v>
      </c>
      <c r="N7665">
        <v>54</v>
      </c>
      <c r="O7665">
        <v>94</v>
      </c>
      <c r="P7665">
        <v>5076</v>
      </c>
      <c r="Q7665">
        <v>2386</v>
      </c>
      <c r="R7665">
        <v>0.47</v>
      </c>
      <c r="S7665" t="s">
        <v>82</v>
      </c>
      <c r="T7665" t="str">
        <f>IF(Table1[[#This Row],[Units Sold]]&gt; 700,"High Units","low Units")</f>
        <v>low Units</v>
      </c>
      <c r="U7665">
        <f>SUM(Table1[[#This Row],[Operating Profit]])/SUM(Table1[Operating Profit])*100</f>
        <v>7.1838232151792724E-4</v>
      </c>
      <c r="V7665">
        <f>SUM(Table1[[#This Row],[Price per Unit]]*Table1[[#This Row],[Units Sold]])</f>
        <v>5076</v>
      </c>
      <c r="W7665">
        <f>SUM(Table1[[#This Row],[Total Sales]]-Table1[[#This Row],[Operating Profit]])</f>
        <v>2690</v>
      </c>
      <c r="X7665">
        <f>SUM(Table1[[#This Row],[Total Sales]]-Table1[[#This Row],[Cost]])</f>
        <v>2386</v>
      </c>
      <c r="Y7665">
        <f>SUM(Table1[[#This Row],[profit/loss]])/SUM(Table1[profit/loss])</f>
        <v>7.1838232151792726E-6</v>
      </c>
    </row>
    <row r="7666" spans="1:25" x14ac:dyDescent="0.3">
      <c r="A7666" t="s">
        <v>60</v>
      </c>
      <c r="B7666" t="s">
        <v>82</v>
      </c>
      <c r="C7666">
        <v>1185732</v>
      </c>
      <c r="D7666" s="9">
        <v>44387</v>
      </c>
      <c r="E7666" s="8" t="str">
        <f>TEXT(Table1[[#This Row],[Invoice Date]],"dd-mm-yyyy")</f>
        <v>10-07-2021</v>
      </c>
      <c r="F7666" s="1" t="str">
        <f t="shared" si="476"/>
        <v>July</v>
      </c>
      <c r="G7666" s="1" t="str">
        <f t="shared" si="477"/>
        <v>2021</v>
      </c>
      <c r="H7666" s="1" t="str">
        <f t="shared" si="478"/>
        <v>Saturday</v>
      </c>
      <c r="I7666" s="1" t="str">
        <f t="shared" si="479"/>
        <v>10</v>
      </c>
      <c r="J7666" t="s">
        <v>14</v>
      </c>
      <c r="K7666" t="s">
        <v>130</v>
      </c>
      <c r="L7666" t="s">
        <v>131</v>
      </c>
      <c r="M7666" t="s">
        <v>22</v>
      </c>
      <c r="N7666">
        <v>61</v>
      </c>
      <c r="O7666">
        <v>125</v>
      </c>
      <c r="P7666">
        <v>7625</v>
      </c>
      <c r="Q7666">
        <v>3965</v>
      </c>
      <c r="R7666">
        <v>0.52</v>
      </c>
      <c r="S7666" t="s">
        <v>82</v>
      </c>
      <c r="T7666" t="str">
        <f>IF(Table1[[#This Row],[Units Sold]]&gt; 700,"High Units","low Units")</f>
        <v>low Units</v>
      </c>
      <c r="U7666">
        <f>SUM(Table1[[#This Row],[Operating Profit]])/SUM(Table1[Operating Profit])*100</f>
        <v>1.1937912425895145E-3</v>
      </c>
      <c r="V7666">
        <f>SUM(Table1[[#This Row],[Price per Unit]]*Table1[[#This Row],[Units Sold]])</f>
        <v>7625</v>
      </c>
      <c r="W7666">
        <f>SUM(Table1[[#This Row],[Total Sales]]-Table1[[#This Row],[Operating Profit]])</f>
        <v>3660</v>
      </c>
      <c r="X7666">
        <f>SUM(Table1[[#This Row],[Total Sales]]-Table1[[#This Row],[Cost]])</f>
        <v>3965</v>
      </c>
      <c r="Y7666">
        <f>SUM(Table1[[#This Row],[profit/loss]])/SUM(Table1[profit/loss])</f>
        <v>1.1937912425895145E-5</v>
      </c>
    </row>
    <row r="7667" spans="1:25" x14ac:dyDescent="0.3">
      <c r="A7667" t="s">
        <v>60</v>
      </c>
      <c r="B7667" t="s">
        <v>82</v>
      </c>
      <c r="C7667">
        <v>1185732</v>
      </c>
      <c r="D7667" s="9">
        <v>44419</v>
      </c>
      <c r="E7667" s="8" t="str">
        <f>TEXT(Table1[[#This Row],[Invoice Date]],"dd-mm-yyyy")</f>
        <v>11-08-2021</v>
      </c>
      <c r="F7667" s="1" t="str">
        <f t="shared" si="476"/>
        <v>August</v>
      </c>
      <c r="G7667" s="1" t="str">
        <f t="shared" si="477"/>
        <v>2021</v>
      </c>
      <c r="H7667" s="1" t="str">
        <f t="shared" si="478"/>
        <v>Wednesday</v>
      </c>
      <c r="I7667" s="1" t="str">
        <f t="shared" si="479"/>
        <v>11</v>
      </c>
      <c r="J7667" t="s">
        <v>14</v>
      </c>
      <c r="K7667" t="s">
        <v>130</v>
      </c>
      <c r="L7667" t="s">
        <v>131</v>
      </c>
      <c r="M7667" t="s">
        <v>16</v>
      </c>
      <c r="N7667">
        <v>58</v>
      </c>
      <c r="O7667">
        <v>176</v>
      </c>
      <c r="P7667">
        <v>10208</v>
      </c>
      <c r="Q7667">
        <v>6125</v>
      </c>
      <c r="R7667">
        <v>0.6</v>
      </c>
      <c r="S7667" t="s">
        <v>82</v>
      </c>
      <c r="T7667" t="str">
        <f>IF(Table1[[#This Row],[Units Sold]]&gt; 700,"High Units","low Units")</f>
        <v>low Units</v>
      </c>
      <c r="U7667">
        <f>SUM(Table1[[#This Row],[Operating Profit]])/SUM(Table1[Operating Profit])*100</f>
        <v>1.8441289686912427E-3</v>
      </c>
      <c r="V7667">
        <f>SUM(Table1[[#This Row],[Price per Unit]]*Table1[[#This Row],[Units Sold]])</f>
        <v>10208</v>
      </c>
      <c r="W7667">
        <f>SUM(Table1[[#This Row],[Total Sales]]-Table1[[#This Row],[Operating Profit]])</f>
        <v>4083</v>
      </c>
      <c r="X7667">
        <f>SUM(Table1[[#This Row],[Total Sales]]-Table1[[#This Row],[Cost]])</f>
        <v>6125</v>
      </c>
      <c r="Y7667">
        <f>SUM(Table1[[#This Row],[profit/loss]])/SUM(Table1[profit/loss])</f>
        <v>1.8441289686912426E-5</v>
      </c>
    </row>
    <row r="7668" spans="1:25" x14ac:dyDescent="0.3">
      <c r="A7668" t="s">
        <v>60</v>
      </c>
      <c r="B7668" t="s">
        <v>82</v>
      </c>
      <c r="C7668">
        <v>1185732</v>
      </c>
      <c r="D7668" s="9">
        <v>44419</v>
      </c>
      <c r="E7668" s="8" t="str">
        <f>TEXT(Table1[[#This Row],[Invoice Date]],"dd-mm-yyyy")</f>
        <v>11-08-2021</v>
      </c>
      <c r="F7668" s="1" t="str">
        <f t="shared" si="476"/>
        <v>August</v>
      </c>
      <c r="G7668" s="1" t="str">
        <f t="shared" si="477"/>
        <v>2021</v>
      </c>
      <c r="H7668" s="1" t="str">
        <f t="shared" si="478"/>
        <v>Wednesday</v>
      </c>
      <c r="I7668" s="1" t="str">
        <f t="shared" si="479"/>
        <v>11</v>
      </c>
      <c r="J7668" t="s">
        <v>14</v>
      </c>
      <c r="K7668" t="s">
        <v>130</v>
      </c>
      <c r="L7668" t="s">
        <v>131</v>
      </c>
      <c r="M7668" t="s">
        <v>18</v>
      </c>
      <c r="N7668">
        <v>53</v>
      </c>
      <c r="O7668">
        <v>106</v>
      </c>
      <c r="P7668">
        <v>5618</v>
      </c>
      <c r="Q7668">
        <v>3315</v>
      </c>
      <c r="R7668">
        <v>0.59</v>
      </c>
      <c r="S7668" t="s">
        <v>82</v>
      </c>
      <c r="T7668" t="str">
        <f>IF(Table1[[#This Row],[Units Sold]]&gt; 700,"High Units","low Units")</f>
        <v>low Units</v>
      </c>
      <c r="U7668">
        <f>SUM(Table1[[#This Row],[Operating Profit]])/SUM(Table1[Operating Profit])*100</f>
        <v>9.9808776019779072E-4</v>
      </c>
      <c r="V7668">
        <f>SUM(Table1[[#This Row],[Price per Unit]]*Table1[[#This Row],[Units Sold]])</f>
        <v>5618</v>
      </c>
      <c r="W7668">
        <f>SUM(Table1[[#This Row],[Total Sales]]-Table1[[#This Row],[Operating Profit]])</f>
        <v>2303</v>
      </c>
      <c r="X7668">
        <f>SUM(Table1[[#This Row],[Total Sales]]-Table1[[#This Row],[Cost]])</f>
        <v>3315</v>
      </c>
      <c r="Y7668">
        <f>SUM(Table1[[#This Row],[profit/loss]])/SUM(Table1[profit/loss])</f>
        <v>9.980877601977908E-6</v>
      </c>
    </row>
    <row r="7669" spans="1:25" x14ac:dyDescent="0.3">
      <c r="A7669" t="s">
        <v>60</v>
      </c>
      <c r="B7669" t="s">
        <v>82</v>
      </c>
      <c r="C7669">
        <v>1185732</v>
      </c>
      <c r="D7669" s="9">
        <v>44419</v>
      </c>
      <c r="E7669" s="8" t="str">
        <f>TEXT(Table1[[#This Row],[Invoice Date]],"dd-mm-yyyy")</f>
        <v>11-08-2021</v>
      </c>
      <c r="F7669" s="1" t="str">
        <f t="shared" si="476"/>
        <v>August</v>
      </c>
      <c r="G7669" s="1" t="str">
        <f t="shared" si="477"/>
        <v>2021</v>
      </c>
      <c r="H7669" s="1" t="str">
        <f t="shared" si="478"/>
        <v>Wednesday</v>
      </c>
      <c r="I7669" s="1" t="str">
        <f t="shared" si="479"/>
        <v>11</v>
      </c>
      <c r="J7669" t="s">
        <v>14</v>
      </c>
      <c r="K7669" t="s">
        <v>130</v>
      </c>
      <c r="L7669" t="s">
        <v>131</v>
      </c>
      <c r="M7669" t="s">
        <v>19</v>
      </c>
      <c r="N7669">
        <v>48</v>
      </c>
      <c r="O7669">
        <v>105</v>
      </c>
      <c r="P7669">
        <v>5040</v>
      </c>
      <c r="Q7669">
        <v>2318</v>
      </c>
      <c r="R7669">
        <v>0.46</v>
      </c>
      <c r="S7669" t="s">
        <v>82</v>
      </c>
      <c r="T7669" t="str">
        <f>IF(Table1[[#This Row],[Units Sold]]&gt; 700,"High Units","low Units")</f>
        <v>low Units</v>
      </c>
      <c r="U7669">
        <f>SUM(Table1[[#This Row],[Operating Profit]])/SUM(Table1[Operating Profit])*100</f>
        <v>6.9790872643694696E-4</v>
      </c>
      <c r="V7669">
        <f>SUM(Table1[[#This Row],[Price per Unit]]*Table1[[#This Row],[Units Sold]])</f>
        <v>5040</v>
      </c>
      <c r="W7669">
        <f>SUM(Table1[[#This Row],[Total Sales]]-Table1[[#This Row],[Operating Profit]])</f>
        <v>2722</v>
      </c>
      <c r="X7669">
        <f>SUM(Table1[[#This Row],[Total Sales]]-Table1[[#This Row],[Cost]])</f>
        <v>2318</v>
      </c>
      <c r="Y7669">
        <f>SUM(Table1[[#This Row],[profit/loss]])/SUM(Table1[profit/loss])</f>
        <v>6.9790872643694692E-6</v>
      </c>
    </row>
    <row r="7670" spans="1:25" x14ac:dyDescent="0.3">
      <c r="A7670" t="s">
        <v>60</v>
      </c>
      <c r="B7670" t="s">
        <v>82</v>
      </c>
      <c r="C7670">
        <v>1185732</v>
      </c>
      <c r="D7670" s="9">
        <v>44419</v>
      </c>
      <c r="E7670" s="8" t="str">
        <f>TEXT(Table1[[#This Row],[Invoice Date]],"dd-mm-yyyy")</f>
        <v>11-08-2021</v>
      </c>
      <c r="F7670" s="1" t="str">
        <f t="shared" si="476"/>
        <v>August</v>
      </c>
      <c r="G7670" s="1" t="str">
        <f t="shared" si="477"/>
        <v>2021</v>
      </c>
      <c r="H7670" s="1" t="str">
        <f t="shared" si="478"/>
        <v>Wednesday</v>
      </c>
      <c r="I7670" s="1" t="str">
        <f t="shared" si="479"/>
        <v>11</v>
      </c>
      <c r="J7670" t="s">
        <v>14</v>
      </c>
      <c r="K7670" t="s">
        <v>130</v>
      </c>
      <c r="L7670" t="s">
        <v>131</v>
      </c>
      <c r="M7670" t="s">
        <v>20</v>
      </c>
      <c r="N7670">
        <v>49</v>
      </c>
      <c r="O7670">
        <v>68</v>
      </c>
      <c r="P7670">
        <v>3332</v>
      </c>
      <c r="Q7670">
        <v>1566</v>
      </c>
      <c r="R7670">
        <v>0.47</v>
      </c>
      <c r="S7670" t="s">
        <v>82</v>
      </c>
      <c r="T7670" t="str">
        <f>IF(Table1[[#This Row],[Units Sold]]&gt; 700,"High Units","low Units")</f>
        <v>low Units</v>
      </c>
      <c r="U7670">
        <f>SUM(Table1[[#This Row],[Operating Profit]])/SUM(Table1[Operating Profit])*100</f>
        <v>4.7149485142375277E-4</v>
      </c>
      <c r="V7670">
        <f>SUM(Table1[[#This Row],[Price per Unit]]*Table1[[#This Row],[Units Sold]])</f>
        <v>3332</v>
      </c>
      <c r="W7670">
        <f>SUM(Table1[[#This Row],[Total Sales]]-Table1[[#This Row],[Operating Profit]])</f>
        <v>1766</v>
      </c>
      <c r="X7670">
        <f>SUM(Table1[[#This Row],[Total Sales]]-Table1[[#This Row],[Cost]])</f>
        <v>1566</v>
      </c>
      <c r="Y7670">
        <f>SUM(Table1[[#This Row],[profit/loss]])/SUM(Table1[profit/loss])</f>
        <v>4.7149485142375275E-6</v>
      </c>
    </row>
    <row r="7671" spans="1:25" x14ac:dyDescent="0.3">
      <c r="A7671" t="s">
        <v>60</v>
      </c>
      <c r="B7671" t="s">
        <v>82</v>
      </c>
      <c r="C7671">
        <v>1185732</v>
      </c>
      <c r="D7671" s="9">
        <v>44419</v>
      </c>
      <c r="E7671" s="8" t="str">
        <f>TEXT(Table1[[#This Row],[Invoice Date]],"dd-mm-yyyy")</f>
        <v>11-08-2021</v>
      </c>
      <c r="F7671" s="1" t="str">
        <f t="shared" si="476"/>
        <v>August</v>
      </c>
      <c r="G7671" s="1" t="str">
        <f t="shared" si="477"/>
        <v>2021</v>
      </c>
      <c r="H7671" s="1" t="str">
        <f t="shared" si="478"/>
        <v>Wednesday</v>
      </c>
      <c r="I7671" s="1" t="str">
        <f t="shared" si="479"/>
        <v>11</v>
      </c>
      <c r="J7671" t="s">
        <v>14</v>
      </c>
      <c r="K7671" t="s">
        <v>130</v>
      </c>
      <c r="L7671" t="s">
        <v>131</v>
      </c>
      <c r="M7671" t="s">
        <v>21</v>
      </c>
      <c r="N7671">
        <v>57</v>
      </c>
      <c r="O7671">
        <v>65</v>
      </c>
      <c r="P7671">
        <v>3705</v>
      </c>
      <c r="Q7671">
        <v>1815</v>
      </c>
      <c r="R7671">
        <v>0.49</v>
      </c>
      <c r="S7671" t="s">
        <v>82</v>
      </c>
      <c r="T7671" t="str">
        <f>IF(Table1[[#This Row],[Units Sold]]&gt; 700,"High Units","low Units")</f>
        <v>low Units</v>
      </c>
      <c r="U7671">
        <f>SUM(Table1[[#This Row],[Operating Profit]])/SUM(Table1[Operating Profit])*100</f>
        <v>5.4646433929381307E-4</v>
      </c>
      <c r="V7671">
        <f>SUM(Table1[[#This Row],[Price per Unit]]*Table1[[#This Row],[Units Sold]])</f>
        <v>3705</v>
      </c>
      <c r="W7671">
        <f>SUM(Table1[[#This Row],[Total Sales]]-Table1[[#This Row],[Operating Profit]])</f>
        <v>1890</v>
      </c>
      <c r="X7671">
        <f>SUM(Table1[[#This Row],[Total Sales]]-Table1[[#This Row],[Cost]])</f>
        <v>1815</v>
      </c>
      <c r="Y7671">
        <f>SUM(Table1[[#This Row],[profit/loss]])/SUM(Table1[profit/loss])</f>
        <v>5.4646433929381305E-6</v>
      </c>
    </row>
    <row r="7672" spans="1:25" x14ac:dyDescent="0.3">
      <c r="A7672" t="s">
        <v>60</v>
      </c>
      <c r="B7672" t="s">
        <v>82</v>
      </c>
      <c r="C7672">
        <v>1185732</v>
      </c>
      <c r="D7672" s="9">
        <v>44419</v>
      </c>
      <c r="E7672" s="8" t="str">
        <f>TEXT(Table1[[#This Row],[Invoice Date]],"dd-mm-yyyy")</f>
        <v>11-08-2021</v>
      </c>
      <c r="F7672" s="1" t="str">
        <f t="shared" si="476"/>
        <v>August</v>
      </c>
      <c r="G7672" s="1" t="str">
        <f t="shared" si="477"/>
        <v>2021</v>
      </c>
      <c r="H7672" s="1" t="str">
        <f t="shared" si="478"/>
        <v>Wednesday</v>
      </c>
      <c r="I7672" s="1" t="str">
        <f t="shared" si="479"/>
        <v>11</v>
      </c>
      <c r="J7672" t="s">
        <v>14</v>
      </c>
      <c r="K7672" t="s">
        <v>130</v>
      </c>
      <c r="L7672" t="s">
        <v>131</v>
      </c>
      <c r="M7672" t="s">
        <v>22</v>
      </c>
      <c r="N7672">
        <v>61</v>
      </c>
      <c r="O7672">
        <v>104</v>
      </c>
      <c r="P7672">
        <v>6344</v>
      </c>
      <c r="Q7672">
        <v>3235</v>
      </c>
      <c r="R7672">
        <v>0.51</v>
      </c>
      <c r="S7672" t="s">
        <v>82</v>
      </c>
      <c r="T7672" t="str">
        <f>IF(Table1[[#This Row],[Units Sold]]&gt; 700,"High Units","low Units")</f>
        <v>low Units</v>
      </c>
      <c r="U7672">
        <f>SUM(Table1[[#This Row],[Operating Profit]])/SUM(Table1[Operating Profit])*100</f>
        <v>9.7400117774957878E-4</v>
      </c>
      <c r="V7672">
        <f>SUM(Table1[[#This Row],[Price per Unit]]*Table1[[#This Row],[Units Sold]])</f>
        <v>6344</v>
      </c>
      <c r="W7672">
        <f>SUM(Table1[[#This Row],[Total Sales]]-Table1[[#This Row],[Operating Profit]])</f>
        <v>3109</v>
      </c>
      <c r="X7672">
        <f>SUM(Table1[[#This Row],[Total Sales]]-Table1[[#This Row],[Cost]])</f>
        <v>3235</v>
      </c>
      <c r="Y7672">
        <f>SUM(Table1[[#This Row],[profit/loss]])/SUM(Table1[profit/loss])</f>
        <v>9.7400117774957876E-6</v>
      </c>
    </row>
    <row r="7673" spans="1:25" x14ac:dyDescent="0.3">
      <c r="A7673" t="s">
        <v>60</v>
      </c>
      <c r="B7673" t="s">
        <v>82</v>
      </c>
      <c r="C7673">
        <v>1185732</v>
      </c>
      <c r="D7673" s="9">
        <v>44449</v>
      </c>
      <c r="E7673" s="8" t="str">
        <f>TEXT(Table1[[#This Row],[Invoice Date]],"dd-mm-yyyy")</f>
        <v>10-09-2021</v>
      </c>
      <c r="F7673" s="1" t="str">
        <f t="shared" si="476"/>
        <v>September</v>
      </c>
      <c r="G7673" s="1" t="str">
        <f t="shared" si="477"/>
        <v>2021</v>
      </c>
      <c r="H7673" s="1" t="str">
        <f t="shared" si="478"/>
        <v>Friday</v>
      </c>
      <c r="I7673" s="1" t="str">
        <f t="shared" si="479"/>
        <v>10</v>
      </c>
      <c r="J7673" t="s">
        <v>14</v>
      </c>
      <c r="K7673" t="s">
        <v>130</v>
      </c>
      <c r="L7673" t="s">
        <v>131</v>
      </c>
      <c r="M7673" t="s">
        <v>16</v>
      </c>
      <c r="N7673">
        <v>56</v>
      </c>
      <c r="O7673">
        <v>137</v>
      </c>
      <c r="P7673">
        <v>7672</v>
      </c>
      <c r="Q7673">
        <v>4373</v>
      </c>
      <c r="R7673">
        <v>0.56999999999999995</v>
      </c>
      <c r="S7673" t="s">
        <v>82</v>
      </c>
      <c r="T7673" t="str">
        <f>IF(Table1[[#This Row],[Units Sold]]&gt; 700,"High Units","low Units")</f>
        <v>low Units</v>
      </c>
      <c r="U7673">
        <f>SUM(Table1[[#This Row],[Operating Profit]])/SUM(Table1[Operating Profit])*100</f>
        <v>1.3166328130753966E-3</v>
      </c>
      <c r="V7673">
        <f>SUM(Table1[[#This Row],[Price per Unit]]*Table1[[#This Row],[Units Sold]])</f>
        <v>7672</v>
      </c>
      <c r="W7673">
        <f>SUM(Table1[[#This Row],[Total Sales]]-Table1[[#This Row],[Operating Profit]])</f>
        <v>3299</v>
      </c>
      <c r="X7673">
        <f>SUM(Table1[[#This Row],[Total Sales]]-Table1[[#This Row],[Cost]])</f>
        <v>4373</v>
      </c>
      <c r="Y7673">
        <f>SUM(Table1[[#This Row],[profit/loss]])/SUM(Table1[profit/loss])</f>
        <v>1.3166328130753965E-5</v>
      </c>
    </row>
    <row r="7674" spans="1:25" x14ac:dyDescent="0.3">
      <c r="A7674" t="s">
        <v>60</v>
      </c>
      <c r="B7674" t="s">
        <v>82</v>
      </c>
      <c r="C7674">
        <v>1185732</v>
      </c>
      <c r="D7674" s="9">
        <v>44449</v>
      </c>
      <c r="E7674" s="8" t="str">
        <f>TEXT(Table1[[#This Row],[Invoice Date]],"dd-mm-yyyy")</f>
        <v>10-09-2021</v>
      </c>
      <c r="F7674" s="1" t="str">
        <f t="shared" si="476"/>
        <v>September</v>
      </c>
      <c r="G7674" s="1" t="str">
        <f t="shared" si="477"/>
        <v>2021</v>
      </c>
      <c r="H7674" s="1" t="str">
        <f t="shared" si="478"/>
        <v>Friday</v>
      </c>
      <c r="I7674" s="1" t="str">
        <f t="shared" si="479"/>
        <v>10</v>
      </c>
      <c r="J7674" t="s">
        <v>14</v>
      </c>
      <c r="K7674" t="s">
        <v>130</v>
      </c>
      <c r="L7674" t="s">
        <v>131</v>
      </c>
      <c r="M7674" t="s">
        <v>18</v>
      </c>
      <c r="N7674">
        <v>50</v>
      </c>
      <c r="O7674">
        <v>85</v>
      </c>
      <c r="P7674">
        <v>4250</v>
      </c>
      <c r="Q7674">
        <v>2550</v>
      </c>
      <c r="R7674">
        <v>0.6</v>
      </c>
      <c r="S7674" t="s">
        <v>82</v>
      </c>
      <c r="T7674" t="str">
        <f>IF(Table1[[#This Row],[Units Sold]]&gt; 700,"High Units","low Units")</f>
        <v>low Units</v>
      </c>
      <c r="U7674">
        <f>SUM(Table1[[#This Row],[Operating Profit]])/SUM(Table1[Operating Profit])*100</f>
        <v>7.6775981553676217E-4</v>
      </c>
      <c r="V7674">
        <f>SUM(Table1[[#This Row],[Price per Unit]]*Table1[[#This Row],[Units Sold]])</f>
        <v>4250</v>
      </c>
      <c r="W7674">
        <f>SUM(Table1[[#This Row],[Total Sales]]-Table1[[#This Row],[Operating Profit]])</f>
        <v>1700</v>
      </c>
      <c r="X7674">
        <f>SUM(Table1[[#This Row],[Total Sales]]-Table1[[#This Row],[Cost]])</f>
        <v>2550</v>
      </c>
      <c r="Y7674">
        <f>SUM(Table1[[#This Row],[profit/loss]])/SUM(Table1[profit/loss])</f>
        <v>7.6775981553676218E-6</v>
      </c>
    </row>
    <row r="7675" spans="1:25" x14ac:dyDescent="0.3">
      <c r="A7675" t="s">
        <v>60</v>
      </c>
      <c r="B7675" t="s">
        <v>82</v>
      </c>
      <c r="C7675">
        <v>1185732</v>
      </c>
      <c r="D7675" s="9">
        <v>44449</v>
      </c>
      <c r="E7675" s="8" t="str">
        <f>TEXT(Table1[[#This Row],[Invoice Date]],"dd-mm-yyyy")</f>
        <v>10-09-2021</v>
      </c>
      <c r="F7675" s="1" t="str">
        <f t="shared" si="476"/>
        <v>September</v>
      </c>
      <c r="G7675" s="1" t="str">
        <f t="shared" si="477"/>
        <v>2021</v>
      </c>
      <c r="H7675" s="1" t="str">
        <f t="shared" si="478"/>
        <v>Friday</v>
      </c>
      <c r="I7675" s="1" t="str">
        <f t="shared" si="479"/>
        <v>10</v>
      </c>
      <c r="J7675" t="s">
        <v>14</v>
      </c>
      <c r="K7675" t="s">
        <v>130</v>
      </c>
      <c r="L7675" t="s">
        <v>131</v>
      </c>
      <c r="M7675" t="s">
        <v>19</v>
      </c>
      <c r="N7675">
        <v>46</v>
      </c>
      <c r="O7675">
        <v>56</v>
      </c>
      <c r="P7675">
        <v>2576</v>
      </c>
      <c r="Q7675">
        <v>1288</v>
      </c>
      <c r="R7675">
        <v>0.5</v>
      </c>
      <c r="S7675" t="s">
        <v>82</v>
      </c>
      <c r="T7675" t="str">
        <f>IF(Table1[[#This Row],[Units Sold]]&gt; 700,"High Units","low Units")</f>
        <v>low Units</v>
      </c>
      <c r="U7675">
        <f>SUM(Table1[[#This Row],[Operating Profit]])/SUM(Table1[Operating Profit])*100</f>
        <v>3.8779397741621556E-4</v>
      </c>
      <c r="V7675">
        <f>SUM(Table1[[#This Row],[Price per Unit]]*Table1[[#This Row],[Units Sold]])</f>
        <v>2576</v>
      </c>
      <c r="W7675">
        <f>SUM(Table1[[#This Row],[Total Sales]]-Table1[[#This Row],[Operating Profit]])</f>
        <v>1288</v>
      </c>
      <c r="X7675">
        <f>SUM(Table1[[#This Row],[Total Sales]]-Table1[[#This Row],[Cost]])</f>
        <v>1288</v>
      </c>
      <c r="Y7675">
        <f>SUM(Table1[[#This Row],[profit/loss]])/SUM(Table1[profit/loss])</f>
        <v>3.8779397741621554E-6</v>
      </c>
    </row>
    <row r="7676" spans="1:25" x14ac:dyDescent="0.3">
      <c r="A7676" t="s">
        <v>60</v>
      </c>
      <c r="B7676" t="s">
        <v>82</v>
      </c>
      <c r="C7676">
        <v>1185732</v>
      </c>
      <c r="D7676" s="9">
        <v>44449</v>
      </c>
      <c r="E7676" s="8" t="str">
        <f>TEXT(Table1[[#This Row],[Invoice Date]],"dd-mm-yyyy")</f>
        <v>10-09-2021</v>
      </c>
      <c r="F7676" s="1" t="str">
        <f t="shared" si="476"/>
        <v>September</v>
      </c>
      <c r="G7676" s="1" t="str">
        <f t="shared" si="477"/>
        <v>2021</v>
      </c>
      <c r="H7676" s="1" t="str">
        <f t="shared" si="478"/>
        <v>Friday</v>
      </c>
      <c r="I7676" s="1" t="str">
        <f t="shared" si="479"/>
        <v>10</v>
      </c>
      <c r="J7676" t="s">
        <v>14</v>
      </c>
      <c r="K7676" t="s">
        <v>130</v>
      </c>
      <c r="L7676" t="s">
        <v>131</v>
      </c>
      <c r="M7676" t="s">
        <v>20</v>
      </c>
      <c r="N7676">
        <v>45</v>
      </c>
      <c r="O7676">
        <v>52</v>
      </c>
      <c r="P7676">
        <v>2340</v>
      </c>
      <c r="Q7676">
        <v>1147</v>
      </c>
      <c r="R7676">
        <v>0.49</v>
      </c>
      <c r="S7676" t="s">
        <v>82</v>
      </c>
      <c r="T7676" t="str">
        <f>IF(Table1[[#This Row],[Units Sold]]&gt; 700,"High Units","low Units")</f>
        <v>low Units</v>
      </c>
      <c r="U7676">
        <f>SUM(Table1[[#This Row],[Operating Profit]])/SUM(Table1[Operating Profit])*100</f>
        <v>3.4534137585124166E-4</v>
      </c>
      <c r="V7676">
        <f>SUM(Table1[[#This Row],[Price per Unit]]*Table1[[#This Row],[Units Sold]])</f>
        <v>2340</v>
      </c>
      <c r="W7676">
        <f>SUM(Table1[[#This Row],[Total Sales]]-Table1[[#This Row],[Operating Profit]])</f>
        <v>1193</v>
      </c>
      <c r="X7676">
        <f>SUM(Table1[[#This Row],[Total Sales]]-Table1[[#This Row],[Cost]])</f>
        <v>1147</v>
      </c>
      <c r="Y7676">
        <f>SUM(Table1[[#This Row],[profit/loss]])/SUM(Table1[profit/loss])</f>
        <v>3.4534137585124164E-6</v>
      </c>
    </row>
    <row r="7677" spans="1:25" x14ac:dyDescent="0.3">
      <c r="A7677" t="s">
        <v>60</v>
      </c>
      <c r="B7677" t="s">
        <v>82</v>
      </c>
      <c r="C7677">
        <v>1185732</v>
      </c>
      <c r="D7677" s="9">
        <v>44449</v>
      </c>
      <c r="E7677" s="8" t="str">
        <f>TEXT(Table1[[#This Row],[Invoice Date]],"dd-mm-yyyy")</f>
        <v>10-09-2021</v>
      </c>
      <c r="F7677" s="1" t="str">
        <f t="shared" si="476"/>
        <v>September</v>
      </c>
      <c r="G7677" s="1" t="str">
        <f t="shared" si="477"/>
        <v>2021</v>
      </c>
      <c r="H7677" s="1" t="str">
        <f t="shared" si="478"/>
        <v>Friday</v>
      </c>
      <c r="I7677" s="1" t="str">
        <f t="shared" si="479"/>
        <v>10</v>
      </c>
      <c r="J7677" t="s">
        <v>14</v>
      </c>
      <c r="K7677" t="s">
        <v>130</v>
      </c>
      <c r="L7677" t="s">
        <v>131</v>
      </c>
      <c r="M7677" t="s">
        <v>21</v>
      </c>
      <c r="N7677">
        <v>58</v>
      </c>
      <c r="O7677">
        <v>50</v>
      </c>
      <c r="P7677">
        <v>2900</v>
      </c>
      <c r="Q7677">
        <v>1363</v>
      </c>
      <c r="R7677">
        <v>0.47</v>
      </c>
      <c r="S7677" t="s">
        <v>82</v>
      </c>
      <c r="T7677" t="str">
        <f>IF(Table1[[#This Row],[Units Sold]]&gt; 700,"High Units","low Units")</f>
        <v>low Units</v>
      </c>
      <c r="U7677">
        <f>SUM(Table1[[#This Row],[Operating Profit]])/SUM(Table1[Operating Profit])*100</f>
        <v>4.1037514846141448E-4</v>
      </c>
      <c r="V7677">
        <f>SUM(Table1[[#This Row],[Price per Unit]]*Table1[[#This Row],[Units Sold]])</f>
        <v>2900</v>
      </c>
      <c r="W7677">
        <f>SUM(Table1[[#This Row],[Total Sales]]-Table1[[#This Row],[Operating Profit]])</f>
        <v>1537</v>
      </c>
      <c r="X7677">
        <f>SUM(Table1[[#This Row],[Total Sales]]-Table1[[#This Row],[Cost]])</f>
        <v>1363</v>
      </c>
      <c r="Y7677">
        <f>SUM(Table1[[#This Row],[profit/loss]])/SUM(Table1[profit/loss])</f>
        <v>4.1037514846141448E-6</v>
      </c>
    </row>
    <row r="7678" spans="1:25" x14ac:dyDescent="0.3">
      <c r="A7678" t="s">
        <v>60</v>
      </c>
      <c r="B7678" t="s">
        <v>82</v>
      </c>
      <c r="C7678">
        <v>1185732</v>
      </c>
      <c r="D7678" s="9">
        <v>44449</v>
      </c>
      <c r="E7678" s="8" t="str">
        <f>TEXT(Table1[[#This Row],[Invoice Date]],"dd-mm-yyyy")</f>
        <v>10-09-2021</v>
      </c>
      <c r="F7678" s="1" t="str">
        <f t="shared" si="476"/>
        <v>September</v>
      </c>
      <c r="G7678" s="1" t="str">
        <f t="shared" si="477"/>
        <v>2021</v>
      </c>
      <c r="H7678" s="1" t="str">
        <f t="shared" si="478"/>
        <v>Friday</v>
      </c>
      <c r="I7678" s="1" t="str">
        <f t="shared" si="479"/>
        <v>10</v>
      </c>
      <c r="J7678" t="s">
        <v>14</v>
      </c>
      <c r="K7678" t="s">
        <v>130</v>
      </c>
      <c r="L7678" t="s">
        <v>131</v>
      </c>
      <c r="M7678" t="s">
        <v>22</v>
      </c>
      <c r="N7678">
        <v>59</v>
      </c>
      <c r="O7678">
        <v>78</v>
      </c>
      <c r="P7678">
        <v>4602</v>
      </c>
      <c r="Q7678">
        <v>2531</v>
      </c>
      <c r="R7678">
        <v>0.55000000000000004</v>
      </c>
      <c r="S7678" t="s">
        <v>82</v>
      </c>
      <c r="T7678" t="str">
        <f>IF(Table1[[#This Row],[Units Sold]]&gt; 700,"High Units","low Units")</f>
        <v>low Units</v>
      </c>
      <c r="U7678">
        <f>SUM(Table1[[#This Row],[Operating Profit]])/SUM(Table1[Operating Profit])*100</f>
        <v>7.6203925220531181E-4</v>
      </c>
      <c r="V7678">
        <f>SUM(Table1[[#This Row],[Price per Unit]]*Table1[[#This Row],[Units Sold]])</f>
        <v>4602</v>
      </c>
      <c r="W7678">
        <f>SUM(Table1[[#This Row],[Total Sales]]-Table1[[#This Row],[Operating Profit]])</f>
        <v>2071</v>
      </c>
      <c r="X7678">
        <f>SUM(Table1[[#This Row],[Total Sales]]-Table1[[#This Row],[Cost]])</f>
        <v>2531</v>
      </c>
      <c r="Y7678">
        <f>SUM(Table1[[#This Row],[profit/loss]])/SUM(Table1[profit/loss])</f>
        <v>7.620392522053118E-6</v>
      </c>
    </row>
    <row r="7679" spans="1:25" x14ac:dyDescent="0.3">
      <c r="A7679" t="s">
        <v>60</v>
      </c>
      <c r="B7679" t="s">
        <v>82</v>
      </c>
      <c r="C7679">
        <v>1185732</v>
      </c>
      <c r="D7679" s="9">
        <v>44481</v>
      </c>
      <c r="E7679" s="8" t="str">
        <f>TEXT(Table1[[#This Row],[Invoice Date]],"dd-mm-yyyy")</f>
        <v>12-10-2021</v>
      </c>
      <c r="F7679" s="1" t="str">
        <f t="shared" si="476"/>
        <v>October</v>
      </c>
      <c r="G7679" s="1" t="str">
        <f t="shared" si="477"/>
        <v>2021</v>
      </c>
      <c r="H7679" s="1" t="str">
        <f t="shared" si="478"/>
        <v>Tuesday</v>
      </c>
      <c r="I7679" s="1" t="str">
        <f t="shared" si="479"/>
        <v>12</v>
      </c>
      <c r="J7679" t="s">
        <v>14</v>
      </c>
      <c r="K7679" t="s">
        <v>130</v>
      </c>
      <c r="L7679" t="s">
        <v>131</v>
      </c>
      <c r="M7679" t="s">
        <v>16</v>
      </c>
      <c r="N7679">
        <v>62</v>
      </c>
      <c r="O7679">
        <v>133</v>
      </c>
      <c r="P7679">
        <v>8246</v>
      </c>
      <c r="Q7679">
        <v>4948</v>
      </c>
      <c r="R7679">
        <v>0.6</v>
      </c>
      <c r="S7679" t="s">
        <v>82</v>
      </c>
      <c r="T7679" t="str">
        <f>IF(Table1[[#This Row],[Units Sold]]&gt; 700,"High Units","low Units")</f>
        <v>low Units</v>
      </c>
      <c r="U7679">
        <f>SUM(Table1[[#This Row],[Operating Profit]])/SUM(Table1[Operating Profit])*100</f>
        <v>1.4897551244219213E-3</v>
      </c>
      <c r="V7679">
        <f>SUM(Table1[[#This Row],[Price per Unit]]*Table1[[#This Row],[Units Sold]])</f>
        <v>8246</v>
      </c>
      <c r="W7679">
        <f>SUM(Table1[[#This Row],[Total Sales]]-Table1[[#This Row],[Operating Profit]])</f>
        <v>3298</v>
      </c>
      <c r="X7679">
        <f>SUM(Table1[[#This Row],[Total Sales]]-Table1[[#This Row],[Cost]])</f>
        <v>4948</v>
      </c>
      <c r="Y7679">
        <f>SUM(Table1[[#This Row],[profit/loss]])/SUM(Table1[profit/loss])</f>
        <v>1.4897551244219213E-5</v>
      </c>
    </row>
    <row r="7680" spans="1:25" x14ac:dyDescent="0.3">
      <c r="A7680" t="s">
        <v>60</v>
      </c>
      <c r="B7680" t="s">
        <v>82</v>
      </c>
      <c r="C7680">
        <v>1185732</v>
      </c>
      <c r="D7680" s="9">
        <v>44481</v>
      </c>
      <c r="E7680" s="8" t="str">
        <f>TEXT(Table1[[#This Row],[Invoice Date]],"dd-mm-yyyy")</f>
        <v>12-10-2021</v>
      </c>
      <c r="F7680" s="1" t="str">
        <f t="shared" si="476"/>
        <v>October</v>
      </c>
      <c r="G7680" s="1" t="str">
        <f t="shared" si="477"/>
        <v>2021</v>
      </c>
      <c r="H7680" s="1" t="str">
        <f t="shared" si="478"/>
        <v>Tuesday</v>
      </c>
      <c r="I7680" s="1" t="str">
        <f t="shared" si="479"/>
        <v>12</v>
      </c>
      <c r="J7680" t="s">
        <v>14</v>
      </c>
      <c r="K7680" t="s">
        <v>130</v>
      </c>
      <c r="L7680" t="s">
        <v>131</v>
      </c>
      <c r="M7680" t="s">
        <v>18</v>
      </c>
      <c r="N7680">
        <v>54</v>
      </c>
      <c r="O7680">
        <v>75</v>
      </c>
      <c r="P7680">
        <v>4050</v>
      </c>
      <c r="Q7680">
        <v>2390</v>
      </c>
      <c r="R7680">
        <v>0.59</v>
      </c>
      <c r="S7680" t="s">
        <v>82</v>
      </c>
      <c r="T7680" t="str">
        <f>IF(Table1[[#This Row],[Units Sold]]&gt; 700,"High Units","low Units")</f>
        <v>low Units</v>
      </c>
      <c r="U7680">
        <f>SUM(Table1[[#This Row],[Operating Profit]])/SUM(Table1[Operating Profit])*100</f>
        <v>7.1958665064033786E-4</v>
      </c>
      <c r="V7680">
        <f>SUM(Table1[[#This Row],[Price per Unit]]*Table1[[#This Row],[Units Sold]])</f>
        <v>4050</v>
      </c>
      <c r="W7680">
        <f>SUM(Table1[[#This Row],[Total Sales]]-Table1[[#This Row],[Operating Profit]])</f>
        <v>1660</v>
      </c>
      <c r="X7680">
        <f>SUM(Table1[[#This Row],[Total Sales]]-Table1[[#This Row],[Cost]])</f>
        <v>2390</v>
      </c>
      <c r="Y7680">
        <f>SUM(Table1[[#This Row],[profit/loss]])/SUM(Table1[profit/loss])</f>
        <v>7.1958665064033785E-6</v>
      </c>
    </row>
    <row r="7681" spans="1:25" x14ac:dyDescent="0.3">
      <c r="A7681" t="s">
        <v>60</v>
      </c>
      <c r="B7681" t="s">
        <v>82</v>
      </c>
      <c r="C7681">
        <v>1185732</v>
      </c>
      <c r="D7681" s="9">
        <v>44481</v>
      </c>
      <c r="E7681" s="8" t="str">
        <f>TEXT(Table1[[#This Row],[Invoice Date]],"dd-mm-yyyy")</f>
        <v>12-10-2021</v>
      </c>
      <c r="F7681" s="1" t="str">
        <f t="shared" si="476"/>
        <v>October</v>
      </c>
      <c r="G7681" s="1" t="str">
        <f t="shared" si="477"/>
        <v>2021</v>
      </c>
      <c r="H7681" s="1" t="str">
        <f t="shared" si="478"/>
        <v>Tuesday</v>
      </c>
      <c r="I7681" s="1" t="str">
        <f t="shared" si="479"/>
        <v>12</v>
      </c>
      <c r="J7681" t="s">
        <v>14</v>
      </c>
      <c r="K7681" t="s">
        <v>130</v>
      </c>
      <c r="L7681" t="s">
        <v>131</v>
      </c>
      <c r="M7681" t="s">
        <v>19</v>
      </c>
      <c r="N7681">
        <v>59</v>
      </c>
      <c r="O7681">
        <v>54</v>
      </c>
      <c r="P7681">
        <v>3186</v>
      </c>
      <c r="Q7681">
        <v>1593</v>
      </c>
      <c r="R7681">
        <v>0.5</v>
      </c>
      <c r="S7681" t="s">
        <v>82</v>
      </c>
      <c r="T7681" t="str">
        <f>IF(Table1[[#This Row],[Units Sold]]&gt; 700,"High Units","low Units")</f>
        <v>low Units</v>
      </c>
      <c r="U7681">
        <f>SUM(Table1[[#This Row],[Operating Profit]])/SUM(Table1[Operating Profit])*100</f>
        <v>4.7962407300002443E-4</v>
      </c>
      <c r="V7681">
        <f>SUM(Table1[[#This Row],[Price per Unit]]*Table1[[#This Row],[Units Sold]])</f>
        <v>3186</v>
      </c>
      <c r="W7681">
        <f>SUM(Table1[[#This Row],[Total Sales]]-Table1[[#This Row],[Operating Profit]])</f>
        <v>1593</v>
      </c>
      <c r="X7681">
        <f>SUM(Table1[[#This Row],[Total Sales]]-Table1[[#This Row],[Cost]])</f>
        <v>1593</v>
      </c>
      <c r="Y7681">
        <f>SUM(Table1[[#This Row],[profit/loss]])/SUM(Table1[profit/loss])</f>
        <v>4.796240730000244E-6</v>
      </c>
    </row>
    <row r="7682" spans="1:25" x14ac:dyDescent="0.3">
      <c r="A7682" t="s">
        <v>60</v>
      </c>
      <c r="B7682" t="s">
        <v>82</v>
      </c>
      <c r="C7682">
        <v>1185732</v>
      </c>
      <c r="D7682" s="9">
        <v>44481</v>
      </c>
      <c r="E7682" s="8" t="str">
        <f>TEXT(Table1[[#This Row],[Invoice Date]],"dd-mm-yyyy")</f>
        <v>12-10-2021</v>
      </c>
      <c r="F7682" s="1" t="str">
        <f t="shared" si="476"/>
        <v>October</v>
      </c>
      <c r="G7682" s="1" t="str">
        <f t="shared" si="477"/>
        <v>2021</v>
      </c>
      <c r="H7682" s="1" t="str">
        <f t="shared" si="478"/>
        <v>Tuesday</v>
      </c>
      <c r="I7682" s="1" t="str">
        <f t="shared" si="479"/>
        <v>12</v>
      </c>
      <c r="J7682" t="s">
        <v>14</v>
      </c>
      <c r="K7682" t="s">
        <v>130</v>
      </c>
      <c r="L7682" t="s">
        <v>131</v>
      </c>
      <c r="M7682" t="s">
        <v>20</v>
      </c>
      <c r="N7682">
        <v>55</v>
      </c>
      <c r="O7682">
        <v>46</v>
      </c>
      <c r="P7682">
        <v>2530</v>
      </c>
      <c r="Q7682">
        <v>1214</v>
      </c>
      <c r="R7682">
        <v>0.48</v>
      </c>
      <c r="S7682" t="s">
        <v>82</v>
      </c>
      <c r="T7682" t="str">
        <f>IF(Table1[[#This Row],[Units Sold]]&gt; 700,"High Units","low Units")</f>
        <v>low Units</v>
      </c>
      <c r="U7682">
        <f>SUM(Table1[[#This Row],[Operating Profit]])/SUM(Table1[Operating Profit])*100</f>
        <v>3.6551388865161929E-4</v>
      </c>
      <c r="V7682">
        <f>SUM(Table1[[#This Row],[Price per Unit]]*Table1[[#This Row],[Units Sold]])</f>
        <v>2530</v>
      </c>
      <c r="W7682">
        <f>SUM(Table1[[#This Row],[Total Sales]]-Table1[[#This Row],[Operating Profit]])</f>
        <v>1316</v>
      </c>
      <c r="X7682">
        <f>SUM(Table1[[#This Row],[Total Sales]]-Table1[[#This Row],[Cost]])</f>
        <v>1214</v>
      </c>
      <c r="Y7682">
        <f>SUM(Table1[[#This Row],[profit/loss]])/SUM(Table1[profit/loss])</f>
        <v>3.6551388865161931E-6</v>
      </c>
    </row>
    <row r="7683" spans="1:25" x14ac:dyDescent="0.3">
      <c r="A7683" t="s">
        <v>60</v>
      </c>
      <c r="B7683" t="s">
        <v>82</v>
      </c>
      <c r="C7683">
        <v>1185732</v>
      </c>
      <c r="D7683" s="9">
        <v>44481</v>
      </c>
      <c r="E7683" s="8" t="str">
        <f>TEXT(Table1[[#This Row],[Invoice Date]],"dd-mm-yyyy")</f>
        <v>12-10-2021</v>
      </c>
      <c r="F7683" s="1" t="str">
        <f t="shared" ref="F7683:F7746" si="480">TEXT(D7683,"mmmm")</f>
        <v>October</v>
      </c>
      <c r="G7683" s="1" t="str">
        <f t="shared" ref="G7683:G7746" si="481">TEXT(D7683,"YYYY")</f>
        <v>2021</v>
      </c>
      <c r="H7683" s="1" t="str">
        <f t="shared" ref="H7683:H7746" si="482">TEXT(D7683,"dddd")</f>
        <v>Tuesday</v>
      </c>
      <c r="I7683" s="1" t="str">
        <f t="shared" ref="I7683:I7746" si="483">TEXT(D7683,"dd")</f>
        <v>12</v>
      </c>
      <c r="J7683" t="s">
        <v>14</v>
      </c>
      <c r="K7683" t="s">
        <v>130</v>
      </c>
      <c r="L7683" t="s">
        <v>131</v>
      </c>
      <c r="M7683" t="s">
        <v>21</v>
      </c>
      <c r="N7683">
        <v>66</v>
      </c>
      <c r="O7683">
        <v>51</v>
      </c>
      <c r="P7683">
        <v>3366</v>
      </c>
      <c r="Q7683">
        <v>1616</v>
      </c>
      <c r="R7683">
        <v>0.48</v>
      </c>
      <c r="S7683" t="s">
        <v>82</v>
      </c>
      <c r="T7683" t="str">
        <f>IF(Table1[[#This Row],[Units Sold]]&gt; 700,"High Units","low Units")</f>
        <v>low Units</v>
      </c>
      <c r="U7683">
        <f>SUM(Table1[[#This Row],[Operating Profit]])/SUM(Table1[Operating Profit])*100</f>
        <v>4.8654896545388535E-4</v>
      </c>
      <c r="V7683">
        <f>SUM(Table1[[#This Row],[Price per Unit]]*Table1[[#This Row],[Units Sold]])</f>
        <v>3366</v>
      </c>
      <c r="W7683">
        <f>SUM(Table1[[#This Row],[Total Sales]]-Table1[[#This Row],[Operating Profit]])</f>
        <v>1750</v>
      </c>
      <c r="X7683">
        <f>SUM(Table1[[#This Row],[Total Sales]]-Table1[[#This Row],[Cost]])</f>
        <v>1616</v>
      </c>
      <c r="Y7683">
        <f>SUM(Table1[[#This Row],[profit/loss]])/SUM(Table1[profit/loss])</f>
        <v>4.8654896545388538E-6</v>
      </c>
    </row>
    <row r="7684" spans="1:25" x14ac:dyDescent="0.3">
      <c r="A7684" t="s">
        <v>29</v>
      </c>
      <c r="B7684" t="s">
        <v>82</v>
      </c>
      <c r="C7684">
        <v>1185732</v>
      </c>
      <c r="D7684" s="9">
        <v>44481</v>
      </c>
      <c r="E7684" s="8" t="str">
        <f>TEXT(Table1[[#This Row],[Invoice Date]],"dd-mm-yyyy")</f>
        <v>12-10-2021</v>
      </c>
      <c r="F7684" s="1" t="str">
        <f t="shared" si="480"/>
        <v>October</v>
      </c>
      <c r="G7684" s="1" t="str">
        <f t="shared" si="481"/>
        <v>2021</v>
      </c>
      <c r="H7684" s="1" t="str">
        <f t="shared" si="482"/>
        <v>Tuesday</v>
      </c>
      <c r="I7684" s="1" t="str">
        <f t="shared" si="483"/>
        <v>12</v>
      </c>
      <c r="J7684" t="s">
        <v>14</v>
      </c>
      <c r="K7684" t="s">
        <v>130</v>
      </c>
      <c r="L7684" t="s">
        <v>131</v>
      </c>
      <c r="M7684" t="s">
        <v>22</v>
      </c>
      <c r="N7684">
        <v>71</v>
      </c>
      <c r="O7684">
        <v>81</v>
      </c>
      <c r="P7684">
        <v>5751</v>
      </c>
      <c r="Q7684">
        <v>3048</v>
      </c>
      <c r="R7684">
        <v>0.53</v>
      </c>
      <c r="S7684" t="s">
        <v>82</v>
      </c>
      <c r="T7684" t="str">
        <f>IF(Table1[[#This Row],[Units Sold]]&gt; 700,"High Units","low Units")</f>
        <v>low Units</v>
      </c>
      <c r="U7684">
        <f>SUM(Table1[[#This Row],[Operating Profit]])/SUM(Table1[Operating Profit])*100</f>
        <v>9.1769879127688277E-4</v>
      </c>
      <c r="V7684">
        <f>SUM(Table1[[#This Row],[Price per Unit]]*Table1[[#This Row],[Units Sold]])</f>
        <v>5751</v>
      </c>
      <c r="W7684">
        <f>SUM(Table1[[#This Row],[Total Sales]]-Table1[[#This Row],[Operating Profit]])</f>
        <v>2703</v>
      </c>
      <c r="X7684">
        <f>SUM(Table1[[#This Row],[Total Sales]]-Table1[[#This Row],[Cost]])</f>
        <v>3048</v>
      </c>
      <c r="Y7684">
        <f>SUM(Table1[[#This Row],[profit/loss]])/SUM(Table1[profit/loss])</f>
        <v>9.1769879127688278E-6</v>
      </c>
    </row>
    <row r="7685" spans="1:25" x14ac:dyDescent="0.3">
      <c r="A7685" t="s">
        <v>29</v>
      </c>
      <c r="B7685" t="s">
        <v>82</v>
      </c>
      <c r="C7685">
        <v>1185732</v>
      </c>
      <c r="D7685" s="9">
        <v>44511</v>
      </c>
      <c r="E7685" s="8" t="str">
        <f>TEXT(Table1[[#This Row],[Invoice Date]],"dd-mm-yyyy")</f>
        <v>11-11-2021</v>
      </c>
      <c r="F7685" s="1" t="str">
        <f t="shared" si="480"/>
        <v>November</v>
      </c>
      <c r="G7685" s="1" t="str">
        <f t="shared" si="481"/>
        <v>2021</v>
      </c>
      <c r="H7685" s="1" t="str">
        <f t="shared" si="482"/>
        <v>Thursday</v>
      </c>
      <c r="I7685" s="1" t="str">
        <f t="shared" si="483"/>
        <v>11</v>
      </c>
      <c r="J7685" t="s">
        <v>14</v>
      </c>
      <c r="K7685" t="s">
        <v>130</v>
      </c>
      <c r="L7685" t="s">
        <v>131</v>
      </c>
      <c r="M7685" t="s">
        <v>16</v>
      </c>
      <c r="N7685">
        <v>64</v>
      </c>
      <c r="O7685">
        <v>126</v>
      </c>
      <c r="P7685">
        <v>8064</v>
      </c>
      <c r="Q7685">
        <v>4838</v>
      </c>
      <c r="R7685">
        <v>0.6</v>
      </c>
      <c r="S7685" t="s">
        <v>82</v>
      </c>
      <c r="T7685" t="str">
        <f>IF(Table1[[#This Row],[Units Sold]]&gt; 700,"High Units","low Units")</f>
        <v>low Units</v>
      </c>
      <c r="U7685">
        <f>SUM(Table1[[#This Row],[Operating Profit]])/SUM(Table1[Operating Profit])*100</f>
        <v>1.4566360735556296E-3</v>
      </c>
      <c r="V7685">
        <f>SUM(Table1[[#This Row],[Price per Unit]]*Table1[[#This Row],[Units Sold]])</f>
        <v>8064</v>
      </c>
      <c r="W7685">
        <f>SUM(Table1[[#This Row],[Total Sales]]-Table1[[#This Row],[Operating Profit]])</f>
        <v>3226</v>
      </c>
      <c r="X7685">
        <f>SUM(Table1[[#This Row],[Total Sales]]-Table1[[#This Row],[Cost]])</f>
        <v>4838</v>
      </c>
      <c r="Y7685">
        <f>SUM(Table1[[#This Row],[profit/loss]])/SUM(Table1[profit/loss])</f>
        <v>1.4566360735556295E-5</v>
      </c>
    </row>
    <row r="7686" spans="1:25" x14ac:dyDescent="0.3">
      <c r="A7686" t="s">
        <v>29</v>
      </c>
      <c r="B7686" t="s">
        <v>82</v>
      </c>
      <c r="C7686">
        <v>1185732</v>
      </c>
      <c r="D7686" s="9">
        <v>44511</v>
      </c>
      <c r="E7686" s="8" t="str">
        <f>TEXT(Table1[[#This Row],[Invoice Date]],"dd-mm-yyyy")</f>
        <v>11-11-2021</v>
      </c>
      <c r="F7686" s="1" t="str">
        <f t="shared" si="480"/>
        <v>November</v>
      </c>
      <c r="G7686" s="1" t="str">
        <f t="shared" si="481"/>
        <v>2021</v>
      </c>
      <c r="H7686" s="1" t="str">
        <f t="shared" si="482"/>
        <v>Thursday</v>
      </c>
      <c r="I7686" s="1" t="str">
        <f t="shared" si="483"/>
        <v>11</v>
      </c>
      <c r="J7686" t="s">
        <v>14</v>
      </c>
      <c r="K7686" t="s">
        <v>130</v>
      </c>
      <c r="L7686" t="s">
        <v>131</v>
      </c>
      <c r="M7686" t="s">
        <v>18</v>
      </c>
      <c r="N7686">
        <v>55</v>
      </c>
      <c r="O7686">
        <v>81</v>
      </c>
      <c r="P7686">
        <v>4455</v>
      </c>
      <c r="Q7686">
        <v>2584</v>
      </c>
      <c r="R7686">
        <v>0.57999999999999996</v>
      </c>
      <c r="S7686" t="s">
        <v>82</v>
      </c>
      <c r="T7686" t="str">
        <f>IF(Table1[[#This Row],[Units Sold]]&gt; 700,"High Units","low Units")</f>
        <v>low Units</v>
      </c>
      <c r="U7686">
        <f>SUM(Table1[[#This Row],[Operating Profit]])/SUM(Table1[Operating Profit])*100</f>
        <v>7.7799661307725225E-4</v>
      </c>
      <c r="V7686">
        <f>SUM(Table1[[#This Row],[Price per Unit]]*Table1[[#This Row],[Units Sold]])</f>
        <v>4455</v>
      </c>
      <c r="W7686">
        <f>SUM(Table1[[#This Row],[Total Sales]]-Table1[[#This Row],[Operating Profit]])</f>
        <v>1871</v>
      </c>
      <c r="X7686">
        <f>SUM(Table1[[#This Row],[Total Sales]]-Table1[[#This Row],[Cost]])</f>
        <v>2584</v>
      </c>
      <c r="Y7686">
        <f>SUM(Table1[[#This Row],[profit/loss]])/SUM(Table1[profit/loss])</f>
        <v>7.7799661307725226E-6</v>
      </c>
    </row>
    <row r="7687" spans="1:25" x14ac:dyDescent="0.3">
      <c r="A7687" t="s">
        <v>29</v>
      </c>
      <c r="B7687" t="s">
        <v>82</v>
      </c>
      <c r="C7687">
        <v>1185732</v>
      </c>
      <c r="D7687" s="9">
        <v>44511</v>
      </c>
      <c r="E7687" s="8" t="str">
        <f>TEXT(Table1[[#This Row],[Invoice Date]],"dd-mm-yyyy")</f>
        <v>11-11-2021</v>
      </c>
      <c r="F7687" s="1" t="str">
        <f t="shared" si="480"/>
        <v>November</v>
      </c>
      <c r="G7687" s="1" t="str">
        <f t="shared" si="481"/>
        <v>2021</v>
      </c>
      <c r="H7687" s="1" t="str">
        <f t="shared" si="482"/>
        <v>Thursday</v>
      </c>
      <c r="I7687" s="1" t="str">
        <f t="shared" si="483"/>
        <v>11</v>
      </c>
      <c r="J7687" t="s">
        <v>14</v>
      </c>
      <c r="K7687" t="s">
        <v>130</v>
      </c>
      <c r="L7687" t="s">
        <v>131</v>
      </c>
      <c r="M7687" t="s">
        <v>19</v>
      </c>
      <c r="N7687">
        <v>57</v>
      </c>
      <c r="O7687">
        <v>96</v>
      </c>
      <c r="P7687">
        <v>5472</v>
      </c>
      <c r="Q7687">
        <v>2627</v>
      </c>
      <c r="R7687">
        <v>0.48</v>
      </c>
      <c r="S7687" t="s">
        <v>82</v>
      </c>
      <c r="T7687" t="str">
        <f>IF(Table1[[#This Row],[Units Sold]]&gt; 700,"High Units","low Units")</f>
        <v>low Units</v>
      </c>
      <c r="U7687">
        <f>SUM(Table1[[#This Row],[Operating Profit]])/SUM(Table1[Operating Profit])*100</f>
        <v>7.9094315114316635E-4</v>
      </c>
      <c r="V7687">
        <f>SUM(Table1[[#This Row],[Price per Unit]]*Table1[[#This Row],[Units Sold]])</f>
        <v>5472</v>
      </c>
      <c r="W7687">
        <f>SUM(Table1[[#This Row],[Total Sales]]-Table1[[#This Row],[Operating Profit]])</f>
        <v>2845</v>
      </c>
      <c r="X7687">
        <f>SUM(Table1[[#This Row],[Total Sales]]-Table1[[#This Row],[Cost]])</f>
        <v>2627</v>
      </c>
      <c r="Y7687">
        <f>SUM(Table1[[#This Row],[profit/loss]])/SUM(Table1[profit/loss])</f>
        <v>7.9094315114316638E-6</v>
      </c>
    </row>
    <row r="7688" spans="1:25" x14ac:dyDescent="0.3">
      <c r="A7688" t="s">
        <v>60</v>
      </c>
      <c r="B7688" t="s">
        <v>82</v>
      </c>
      <c r="C7688">
        <v>1185732</v>
      </c>
      <c r="D7688" s="9">
        <v>44511</v>
      </c>
      <c r="E7688" s="8" t="str">
        <f>TEXT(Table1[[#This Row],[Invoice Date]],"dd-mm-yyyy")</f>
        <v>11-11-2021</v>
      </c>
      <c r="F7688" s="1" t="str">
        <f t="shared" si="480"/>
        <v>November</v>
      </c>
      <c r="G7688" s="1" t="str">
        <f t="shared" si="481"/>
        <v>2021</v>
      </c>
      <c r="H7688" s="1" t="str">
        <f t="shared" si="482"/>
        <v>Thursday</v>
      </c>
      <c r="I7688" s="1" t="str">
        <f t="shared" si="483"/>
        <v>11</v>
      </c>
      <c r="J7688" t="s">
        <v>14</v>
      </c>
      <c r="K7688" t="s">
        <v>130</v>
      </c>
      <c r="L7688" t="s">
        <v>131</v>
      </c>
      <c r="M7688" t="s">
        <v>20</v>
      </c>
      <c r="N7688">
        <v>55</v>
      </c>
      <c r="O7688">
        <v>75</v>
      </c>
      <c r="P7688">
        <v>4125</v>
      </c>
      <c r="Q7688">
        <v>2063</v>
      </c>
      <c r="R7688">
        <v>0.5</v>
      </c>
      <c r="S7688" t="s">
        <v>82</v>
      </c>
      <c r="T7688" t="str">
        <f>IF(Table1[[#This Row],[Units Sold]]&gt; 700,"High Units","low Units")</f>
        <v>low Units</v>
      </c>
      <c r="U7688">
        <f>SUM(Table1[[#This Row],[Operating Profit]])/SUM(Table1[Operating Profit])*100</f>
        <v>6.2113274488327078E-4</v>
      </c>
      <c r="V7688">
        <f>SUM(Table1[[#This Row],[Price per Unit]]*Table1[[#This Row],[Units Sold]])</f>
        <v>4125</v>
      </c>
      <c r="W7688">
        <f>SUM(Table1[[#This Row],[Total Sales]]-Table1[[#This Row],[Operating Profit]])</f>
        <v>2062</v>
      </c>
      <c r="X7688">
        <f>SUM(Table1[[#This Row],[Total Sales]]-Table1[[#This Row],[Cost]])</f>
        <v>2063</v>
      </c>
      <c r="Y7688">
        <f>SUM(Table1[[#This Row],[profit/loss]])/SUM(Table1[profit/loss])</f>
        <v>6.2113274488327077E-6</v>
      </c>
    </row>
    <row r="7689" spans="1:25" x14ac:dyDescent="0.3">
      <c r="A7689" t="s">
        <v>60</v>
      </c>
      <c r="B7689" t="s">
        <v>82</v>
      </c>
      <c r="C7689">
        <v>1185732</v>
      </c>
      <c r="D7689" s="9">
        <v>44511</v>
      </c>
      <c r="E7689" s="8" t="str">
        <f>TEXT(Table1[[#This Row],[Invoice Date]],"dd-mm-yyyy")</f>
        <v>11-11-2021</v>
      </c>
      <c r="F7689" s="1" t="str">
        <f t="shared" si="480"/>
        <v>November</v>
      </c>
      <c r="G7689" s="1" t="str">
        <f t="shared" si="481"/>
        <v>2021</v>
      </c>
      <c r="H7689" s="1" t="str">
        <f t="shared" si="482"/>
        <v>Thursday</v>
      </c>
      <c r="I7689" s="1" t="str">
        <f t="shared" si="483"/>
        <v>11</v>
      </c>
      <c r="J7689" t="s">
        <v>14</v>
      </c>
      <c r="K7689" t="s">
        <v>130</v>
      </c>
      <c r="L7689" t="s">
        <v>131</v>
      </c>
      <c r="M7689" t="s">
        <v>21</v>
      </c>
      <c r="N7689">
        <v>67</v>
      </c>
      <c r="O7689">
        <v>80</v>
      </c>
      <c r="P7689">
        <v>5360</v>
      </c>
      <c r="Q7689">
        <v>2680</v>
      </c>
      <c r="R7689">
        <v>0.5</v>
      </c>
      <c r="S7689" t="s">
        <v>82</v>
      </c>
      <c r="T7689" t="str">
        <f>IF(Table1[[#This Row],[Units Sold]]&gt; 700,"High Units","low Units")</f>
        <v>low Units</v>
      </c>
      <c r="U7689">
        <f>SUM(Table1[[#This Row],[Operating Profit]])/SUM(Table1[Operating Profit])*100</f>
        <v>8.069005120151069E-4</v>
      </c>
      <c r="V7689">
        <f>SUM(Table1[[#This Row],[Price per Unit]]*Table1[[#This Row],[Units Sold]])</f>
        <v>5360</v>
      </c>
      <c r="W7689">
        <f>SUM(Table1[[#This Row],[Total Sales]]-Table1[[#This Row],[Operating Profit]])</f>
        <v>2680</v>
      </c>
      <c r="X7689">
        <f>SUM(Table1[[#This Row],[Total Sales]]-Table1[[#This Row],[Cost]])</f>
        <v>2680</v>
      </c>
      <c r="Y7689">
        <f>SUM(Table1[[#This Row],[profit/loss]])/SUM(Table1[profit/loss])</f>
        <v>8.0690051201510684E-6</v>
      </c>
    </row>
    <row r="7690" spans="1:25" x14ac:dyDescent="0.3">
      <c r="A7690" t="s">
        <v>60</v>
      </c>
      <c r="B7690" t="s">
        <v>82</v>
      </c>
      <c r="C7690">
        <v>1185732</v>
      </c>
      <c r="D7690" s="9">
        <v>44511</v>
      </c>
      <c r="E7690" s="8" t="str">
        <f>TEXT(Table1[[#This Row],[Invoice Date]],"dd-mm-yyyy")</f>
        <v>11-11-2021</v>
      </c>
      <c r="F7690" s="1" t="str">
        <f t="shared" si="480"/>
        <v>November</v>
      </c>
      <c r="G7690" s="1" t="str">
        <f t="shared" si="481"/>
        <v>2021</v>
      </c>
      <c r="H7690" s="1" t="str">
        <f t="shared" si="482"/>
        <v>Thursday</v>
      </c>
      <c r="I7690" s="1" t="str">
        <f t="shared" si="483"/>
        <v>11</v>
      </c>
      <c r="J7690" t="s">
        <v>14</v>
      </c>
      <c r="K7690" t="s">
        <v>130</v>
      </c>
      <c r="L7690" t="s">
        <v>131</v>
      </c>
      <c r="M7690" t="s">
        <v>22</v>
      </c>
      <c r="N7690">
        <v>70</v>
      </c>
      <c r="O7690">
        <v>94</v>
      </c>
      <c r="P7690">
        <v>6580</v>
      </c>
      <c r="Q7690">
        <v>3487</v>
      </c>
      <c r="R7690">
        <v>0.53</v>
      </c>
      <c r="S7690" t="s">
        <v>82</v>
      </c>
      <c r="T7690" t="str">
        <f>IF(Table1[[#This Row],[Units Sold]]&gt; 700,"High Units","low Units")</f>
        <v>low Units</v>
      </c>
      <c r="U7690">
        <f>SUM(Table1[[#This Row],[Operating Profit]])/SUM(Table1[Operating Profit])*100</f>
        <v>1.0498739124614469E-3</v>
      </c>
      <c r="V7690">
        <f>SUM(Table1[[#This Row],[Price per Unit]]*Table1[[#This Row],[Units Sold]])</f>
        <v>6580</v>
      </c>
      <c r="W7690">
        <f>SUM(Table1[[#This Row],[Total Sales]]-Table1[[#This Row],[Operating Profit]])</f>
        <v>3093</v>
      </c>
      <c r="X7690">
        <f>SUM(Table1[[#This Row],[Total Sales]]-Table1[[#This Row],[Cost]])</f>
        <v>3487</v>
      </c>
      <c r="Y7690">
        <f>SUM(Table1[[#This Row],[profit/loss]])/SUM(Table1[profit/loss])</f>
        <v>1.0498739124614469E-5</v>
      </c>
    </row>
    <row r="7691" spans="1:25" x14ac:dyDescent="0.3">
      <c r="A7691" t="s">
        <v>60</v>
      </c>
      <c r="B7691" t="s">
        <v>82</v>
      </c>
      <c r="C7691">
        <v>1185732</v>
      </c>
      <c r="D7691" s="9">
        <v>44540</v>
      </c>
      <c r="E7691" s="8" t="str">
        <f>TEXT(Table1[[#This Row],[Invoice Date]],"dd-mm-yyyy")</f>
        <v>10-12-2021</v>
      </c>
      <c r="F7691" s="1" t="str">
        <f t="shared" si="480"/>
        <v>December</v>
      </c>
      <c r="G7691" s="1" t="str">
        <f t="shared" si="481"/>
        <v>2021</v>
      </c>
      <c r="H7691" s="1" t="str">
        <f t="shared" si="482"/>
        <v>Friday</v>
      </c>
      <c r="I7691" s="1" t="str">
        <f t="shared" si="483"/>
        <v>10</v>
      </c>
      <c r="J7691" t="s">
        <v>14</v>
      </c>
      <c r="K7691" t="s">
        <v>130</v>
      </c>
      <c r="L7691" t="s">
        <v>131</v>
      </c>
      <c r="M7691" t="s">
        <v>16</v>
      </c>
      <c r="N7691">
        <v>64</v>
      </c>
      <c r="O7691">
        <v>168</v>
      </c>
      <c r="P7691">
        <v>10752</v>
      </c>
      <c r="Q7691">
        <v>6451</v>
      </c>
      <c r="R7691">
        <v>0.6</v>
      </c>
      <c r="S7691" t="s">
        <v>82</v>
      </c>
      <c r="T7691" t="str">
        <f>IF(Table1[[#This Row],[Units Sold]]&gt; 700,"High Units","low Units")</f>
        <v>low Units</v>
      </c>
      <c r="U7691">
        <f>SUM(Table1[[#This Row],[Operating Profit]])/SUM(Table1[Operating Profit])*100</f>
        <v>1.9422817921677068E-3</v>
      </c>
      <c r="V7691">
        <f>SUM(Table1[[#This Row],[Price per Unit]]*Table1[[#This Row],[Units Sold]])</f>
        <v>10752</v>
      </c>
      <c r="W7691">
        <f>SUM(Table1[[#This Row],[Total Sales]]-Table1[[#This Row],[Operating Profit]])</f>
        <v>4301</v>
      </c>
      <c r="X7691">
        <f>SUM(Table1[[#This Row],[Total Sales]]-Table1[[#This Row],[Cost]])</f>
        <v>6451</v>
      </c>
      <c r="Y7691">
        <f>SUM(Table1[[#This Row],[profit/loss]])/SUM(Table1[profit/loss])</f>
        <v>1.9422817921677068E-5</v>
      </c>
    </row>
    <row r="7692" spans="1:25" x14ac:dyDescent="0.3">
      <c r="A7692" t="s">
        <v>60</v>
      </c>
      <c r="B7692" t="s">
        <v>82</v>
      </c>
      <c r="C7692">
        <v>1185732</v>
      </c>
      <c r="D7692" s="9">
        <v>44540</v>
      </c>
      <c r="E7692" s="8" t="str">
        <f>TEXT(Table1[[#This Row],[Invoice Date]],"dd-mm-yyyy")</f>
        <v>10-12-2021</v>
      </c>
      <c r="F7692" s="1" t="str">
        <f t="shared" si="480"/>
        <v>December</v>
      </c>
      <c r="G7692" s="1" t="str">
        <f t="shared" si="481"/>
        <v>2021</v>
      </c>
      <c r="H7692" s="1" t="str">
        <f t="shared" si="482"/>
        <v>Friday</v>
      </c>
      <c r="I7692" s="1" t="str">
        <f t="shared" si="483"/>
        <v>10</v>
      </c>
      <c r="J7692" t="s">
        <v>14</v>
      </c>
      <c r="K7692" t="s">
        <v>130</v>
      </c>
      <c r="L7692" t="s">
        <v>131</v>
      </c>
      <c r="M7692" t="s">
        <v>18</v>
      </c>
      <c r="N7692">
        <v>55</v>
      </c>
      <c r="O7692">
        <v>100</v>
      </c>
      <c r="P7692">
        <v>5500</v>
      </c>
      <c r="Q7692">
        <v>3025</v>
      </c>
      <c r="R7692">
        <v>0.55000000000000004</v>
      </c>
      <c r="S7692" t="s">
        <v>82</v>
      </c>
      <c r="T7692" t="str">
        <f>IF(Table1[[#This Row],[Units Sold]]&gt; 700,"High Units","low Units")</f>
        <v>low Units</v>
      </c>
      <c r="U7692">
        <f>SUM(Table1[[#This Row],[Operating Profit]])/SUM(Table1[Operating Profit])*100</f>
        <v>9.1077389882302168E-4</v>
      </c>
      <c r="V7692">
        <f>SUM(Table1[[#This Row],[Price per Unit]]*Table1[[#This Row],[Units Sold]])</f>
        <v>5500</v>
      </c>
      <c r="W7692">
        <f>SUM(Table1[[#This Row],[Total Sales]]-Table1[[#This Row],[Operating Profit]])</f>
        <v>2475</v>
      </c>
      <c r="X7692">
        <f>SUM(Table1[[#This Row],[Total Sales]]-Table1[[#This Row],[Cost]])</f>
        <v>3025</v>
      </c>
      <c r="Y7692">
        <f>SUM(Table1[[#This Row],[profit/loss]])/SUM(Table1[profit/loss])</f>
        <v>9.1077389882302172E-6</v>
      </c>
    </row>
    <row r="7693" spans="1:25" x14ac:dyDescent="0.3">
      <c r="A7693" t="s">
        <v>60</v>
      </c>
      <c r="B7693" t="s">
        <v>82</v>
      </c>
      <c r="C7693">
        <v>1185732</v>
      </c>
      <c r="D7693" s="9">
        <v>44540</v>
      </c>
      <c r="E7693" s="8" t="str">
        <f>TEXT(Table1[[#This Row],[Invoice Date]],"dd-mm-yyyy")</f>
        <v>10-12-2021</v>
      </c>
      <c r="F7693" s="1" t="str">
        <f t="shared" si="480"/>
        <v>December</v>
      </c>
      <c r="G7693" s="1" t="str">
        <f t="shared" si="481"/>
        <v>2021</v>
      </c>
      <c r="H7693" s="1" t="str">
        <f t="shared" si="482"/>
        <v>Friday</v>
      </c>
      <c r="I7693" s="1" t="str">
        <f t="shared" si="483"/>
        <v>10</v>
      </c>
      <c r="J7693" t="s">
        <v>14</v>
      </c>
      <c r="K7693" t="s">
        <v>130</v>
      </c>
      <c r="L7693" t="s">
        <v>131</v>
      </c>
      <c r="M7693" t="s">
        <v>19</v>
      </c>
      <c r="N7693">
        <v>55</v>
      </c>
      <c r="O7693">
        <v>113</v>
      </c>
      <c r="P7693">
        <v>6215</v>
      </c>
      <c r="Q7693">
        <v>2921</v>
      </c>
      <c r="R7693">
        <v>0.47</v>
      </c>
      <c r="S7693" t="s">
        <v>82</v>
      </c>
      <c r="T7693" t="str">
        <f>IF(Table1[[#This Row],[Units Sold]]&gt; 700,"High Units","low Units")</f>
        <v>low Units</v>
      </c>
      <c r="U7693">
        <f>SUM(Table1[[#This Row],[Operating Profit]])/SUM(Table1[Operating Profit])*100</f>
        <v>8.7946134164034601E-4</v>
      </c>
      <c r="V7693">
        <f>SUM(Table1[[#This Row],[Price per Unit]]*Table1[[#This Row],[Units Sold]])</f>
        <v>6215</v>
      </c>
      <c r="W7693">
        <f>SUM(Table1[[#This Row],[Total Sales]]-Table1[[#This Row],[Operating Profit]])</f>
        <v>3294</v>
      </c>
      <c r="X7693">
        <f>SUM(Table1[[#This Row],[Total Sales]]-Table1[[#This Row],[Cost]])</f>
        <v>2921</v>
      </c>
      <c r="Y7693">
        <f>SUM(Table1[[#This Row],[profit/loss]])/SUM(Table1[profit/loss])</f>
        <v>8.7946134164034596E-6</v>
      </c>
    </row>
    <row r="7694" spans="1:25" x14ac:dyDescent="0.3">
      <c r="A7694" t="s">
        <v>60</v>
      </c>
      <c r="B7694" t="s">
        <v>82</v>
      </c>
      <c r="C7694">
        <v>1185732</v>
      </c>
      <c r="D7694" s="9">
        <v>44540</v>
      </c>
      <c r="E7694" s="8" t="str">
        <f>TEXT(Table1[[#This Row],[Invoice Date]],"dd-mm-yyyy")</f>
        <v>10-12-2021</v>
      </c>
      <c r="F7694" s="1" t="str">
        <f t="shared" si="480"/>
        <v>December</v>
      </c>
      <c r="G7694" s="1" t="str">
        <f t="shared" si="481"/>
        <v>2021</v>
      </c>
      <c r="H7694" s="1" t="str">
        <f t="shared" si="482"/>
        <v>Friday</v>
      </c>
      <c r="I7694" s="1" t="str">
        <f t="shared" si="483"/>
        <v>10</v>
      </c>
      <c r="J7694" t="s">
        <v>14</v>
      </c>
      <c r="K7694" t="s">
        <v>130</v>
      </c>
      <c r="L7694" t="s">
        <v>131</v>
      </c>
      <c r="M7694" t="s">
        <v>20</v>
      </c>
      <c r="N7694">
        <v>56</v>
      </c>
      <c r="O7694">
        <v>81</v>
      </c>
      <c r="P7694">
        <v>4536</v>
      </c>
      <c r="Q7694">
        <v>2041</v>
      </c>
      <c r="R7694">
        <v>0.45</v>
      </c>
      <c r="S7694" t="s">
        <v>82</v>
      </c>
      <c r="T7694" t="str">
        <f>IF(Table1[[#This Row],[Units Sold]]&gt; 700,"High Units","low Units")</f>
        <v>low Units</v>
      </c>
      <c r="U7694">
        <f>SUM(Table1[[#This Row],[Operating Profit]])/SUM(Table1[Operating Profit])*100</f>
        <v>6.1450893471001234E-4</v>
      </c>
      <c r="V7694">
        <f>SUM(Table1[[#This Row],[Price per Unit]]*Table1[[#This Row],[Units Sold]])</f>
        <v>4536</v>
      </c>
      <c r="W7694">
        <f>SUM(Table1[[#This Row],[Total Sales]]-Table1[[#This Row],[Operating Profit]])</f>
        <v>2495</v>
      </c>
      <c r="X7694">
        <f>SUM(Table1[[#This Row],[Total Sales]]-Table1[[#This Row],[Cost]])</f>
        <v>2041</v>
      </c>
      <c r="Y7694">
        <f>SUM(Table1[[#This Row],[profit/loss]])/SUM(Table1[profit/loss])</f>
        <v>6.1450893471001238E-6</v>
      </c>
    </row>
    <row r="7695" spans="1:25" x14ac:dyDescent="0.3">
      <c r="A7695" t="s">
        <v>60</v>
      </c>
      <c r="B7695" t="s">
        <v>82</v>
      </c>
      <c r="C7695">
        <v>1185732</v>
      </c>
      <c r="D7695" s="9">
        <v>44540</v>
      </c>
      <c r="E7695" s="8" t="str">
        <f>TEXT(Table1[[#This Row],[Invoice Date]],"dd-mm-yyyy")</f>
        <v>10-12-2021</v>
      </c>
      <c r="F7695" s="1" t="str">
        <f t="shared" si="480"/>
        <v>December</v>
      </c>
      <c r="G7695" s="1" t="str">
        <f t="shared" si="481"/>
        <v>2021</v>
      </c>
      <c r="H7695" s="1" t="str">
        <f t="shared" si="482"/>
        <v>Friday</v>
      </c>
      <c r="I7695" s="1" t="str">
        <f t="shared" si="483"/>
        <v>10</v>
      </c>
      <c r="J7695" t="s">
        <v>14</v>
      </c>
      <c r="K7695" t="s">
        <v>130</v>
      </c>
      <c r="L7695" t="s">
        <v>131</v>
      </c>
      <c r="M7695" t="s">
        <v>21</v>
      </c>
      <c r="N7695">
        <v>67</v>
      </c>
      <c r="O7695">
        <v>81</v>
      </c>
      <c r="P7695">
        <v>5427</v>
      </c>
      <c r="Q7695">
        <v>2605</v>
      </c>
      <c r="R7695">
        <v>0.48</v>
      </c>
      <c r="S7695" t="s">
        <v>82</v>
      </c>
      <c r="T7695" t="str">
        <f>IF(Table1[[#This Row],[Units Sold]]&gt; 700,"High Units","low Units")</f>
        <v>low Units</v>
      </c>
      <c r="U7695">
        <f>SUM(Table1[[#This Row],[Operating Profit]])/SUM(Table1[Operating Profit])*100</f>
        <v>7.8431934096990803E-4</v>
      </c>
      <c r="V7695">
        <f>SUM(Table1[[#This Row],[Price per Unit]]*Table1[[#This Row],[Units Sold]])</f>
        <v>5427</v>
      </c>
      <c r="W7695">
        <f>SUM(Table1[[#This Row],[Total Sales]]-Table1[[#This Row],[Operating Profit]])</f>
        <v>2822</v>
      </c>
      <c r="X7695">
        <f>SUM(Table1[[#This Row],[Total Sales]]-Table1[[#This Row],[Cost]])</f>
        <v>2605</v>
      </c>
      <c r="Y7695">
        <f>SUM(Table1[[#This Row],[profit/loss]])/SUM(Table1[profit/loss])</f>
        <v>7.8431934096990799E-6</v>
      </c>
    </row>
    <row r="7696" spans="1:25" x14ac:dyDescent="0.3">
      <c r="A7696" t="s">
        <v>60</v>
      </c>
      <c r="B7696" t="s">
        <v>82</v>
      </c>
      <c r="C7696">
        <v>1185732</v>
      </c>
      <c r="D7696" s="9">
        <v>44540</v>
      </c>
      <c r="E7696" s="8" t="str">
        <f>TEXT(Table1[[#This Row],[Invoice Date]],"dd-mm-yyyy")</f>
        <v>10-12-2021</v>
      </c>
      <c r="F7696" s="1" t="str">
        <f t="shared" si="480"/>
        <v>December</v>
      </c>
      <c r="G7696" s="1" t="str">
        <f t="shared" si="481"/>
        <v>2021</v>
      </c>
      <c r="H7696" s="1" t="str">
        <f t="shared" si="482"/>
        <v>Friday</v>
      </c>
      <c r="I7696" s="1" t="str">
        <f t="shared" si="483"/>
        <v>10</v>
      </c>
      <c r="J7696" t="s">
        <v>14</v>
      </c>
      <c r="K7696" t="s">
        <v>130</v>
      </c>
      <c r="L7696" t="s">
        <v>131</v>
      </c>
      <c r="M7696" t="s">
        <v>22</v>
      </c>
      <c r="N7696">
        <v>68</v>
      </c>
      <c r="O7696">
        <v>106</v>
      </c>
      <c r="P7696">
        <v>7208</v>
      </c>
      <c r="Q7696">
        <v>3748</v>
      </c>
      <c r="R7696">
        <v>0.52</v>
      </c>
      <c r="S7696" t="s">
        <v>82</v>
      </c>
      <c r="T7696" t="str">
        <f>IF(Table1[[#This Row],[Units Sold]]&gt; 700,"High Units","low Units")</f>
        <v>low Units</v>
      </c>
      <c r="U7696">
        <f>SUM(Table1[[#This Row],[Operating Profit]])/SUM(Table1[Operating Profit])*100</f>
        <v>1.1284563876987391E-3</v>
      </c>
      <c r="V7696">
        <f>SUM(Table1[[#This Row],[Price per Unit]]*Table1[[#This Row],[Units Sold]])</f>
        <v>7208</v>
      </c>
      <c r="W7696">
        <f>SUM(Table1[[#This Row],[Total Sales]]-Table1[[#This Row],[Operating Profit]])</f>
        <v>3460</v>
      </c>
      <c r="X7696">
        <f>SUM(Table1[[#This Row],[Total Sales]]-Table1[[#This Row],[Cost]])</f>
        <v>3748</v>
      </c>
      <c r="Y7696">
        <f>SUM(Table1[[#This Row],[profit/loss]])/SUM(Table1[profit/loss])</f>
        <v>1.1284563876987391E-5</v>
      </c>
    </row>
    <row r="7697" spans="1:25" x14ac:dyDescent="0.3">
      <c r="A7697" t="s">
        <v>60</v>
      </c>
      <c r="B7697" t="s">
        <v>82</v>
      </c>
      <c r="C7697">
        <v>1185732</v>
      </c>
      <c r="D7697" s="9">
        <v>44217</v>
      </c>
      <c r="E7697" s="8" t="str">
        <f>TEXT(Table1[[#This Row],[Invoice Date]],"dd-mm-yyyy")</f>
        <v>21-01-2021</v>
      </c>
      <c r="F7697" s="1" t="str">
        <f t="shared" si="480"/>
        <v>January</v>
      </c>
      <c r="G7697" s="1" t="str">
        <f t="shared" si="481"/>
        <v>2021</v>
      </c>
      <c r="H7697" s="1" t="str">
        <f t="shared" si="482"/>
        <v>Thursday</v>
      </c>
      <c r="I7697" s="1" t="str">
        <f t="shared" si="483"/>
        <v>21</v>
      </c>
      <c r="J7697" t="s">
        <v>14</v>
      </c>
      <c r="K7697" t="s">
        <v>130</v>
      </c>
      <c r="L7697" t="s">
        <v>131</v>
      </c>
      <c r="M7697" t="s">
        <v>16</v>
      </c>
      <c r="N7697">
        <v>49</v>
      </c>
      <c r="O7697">
        <v>131</v>
      </c>
      <c r="P7697">
        <v>6419</v>
      </c>
      <c r="Q7697">
        <v>3530</v>
      </c>
      <c r="R7697">
        <v>0.55000000000000004</v>
      </c>
      <c r="S7697" t="s">
        <v>82</v>
      </c>
      <c r="T7697" t="str">
        <f>IF(Table1[[#This Row],[Units Sold]]&gt; 700,"High Units","low Units")</f>
        <v>low Units</v>
      </c>
      <c r="U7697">
        <f>SUM(Table1[[#This Row],[Operating Profit]])/SUM(Table1[Operating Profit])*100</f>
        <v>1.062820450527361E-3</v>
      </c>
      <c r="V7697">
        <f>SUM(Table1[[#This Row],[Price per Unit]]*Table1[[#This Row],[Units Sold]])</f>
        <v>6419</v>
      </c>
      <c r="W7697">
        <f>SUM(Table1[[#This Row],[Total Sales]]-Table1[[#This Row],[Operating Profit]])</f>
        <v>2889</v>
      </c>
      <c r="X7697">
        <f>SUM(Table1[[#This Row],[Total Sales]]-Table1[[#This Row],[Cost]])</f>
        <v>3530</v>
      </c>
      <c r="Y7697">
        <f>SUM(Table1[[#This Row],[profit/loss]])/SUM(Table1[profit/loss])</f>
        <v>1.062820450527361E-5</v>
      </c>
    </row>
    <row r="7698" spans="1:25" x14ac:dyDescent="0.3">
      <c r="A7698" t="s">
        <v>60</v>
      </c>
      <c r="B7698" t="s">
        <v>82</v>
      </c>
      <c r="C7698">
        <v>1185732</v>
      </c>
      <c r="D7698" s="9">
        <v>44217</v>
      </c>
      <c r="E7698" s="8" t="str">
        <f>TEXT(Table1[[#This Row],[Invoice Date]],"dd-mm-yyyy")</f>
        <v>21-01-2021</v>
      </c>
      <c r="F7698" s="1" t="str">
        <f t="shared" si="480"/>
        <v>January</v>
      </c>
      <c r="G7698" s="1" t="str">
        <f t="shared" si="481"/>
        <v>2021</v>
      </c>
      <c r="H7698" s="1" t="str">
        <f t="shared" si="482"/>
        <v>Thursday</v>
      </c>
      <c r="I7698" s="1" t="str">
        <f t="shared" si="483"/>
        <v>21</v>
      </c>
      <c r="J7698" t="s">
        <v>14</v>
      </c>
      <c r="K7698" t="s">
        <v>130</v>
      </c>
      <c r="L7698" t="s">
        <v>131</v>
      </c>
      <c r="M7698" t="s">
        <v>18</v>
      </c>
      <c r="N7698">
        <v>45</v>
      </c>
      <c r="O7698">
        <v>91</v>
      </c>
      <c r="P7698">
        <v>4095</v>
      </c>
      <c r="Q7698">
        <v>2170</v>
      </c>
      <c r="R7698">
        <v>0.53</v>
      </c>
      <c r="S7698" t="s">
        <v>82</v>
      </c>
      <c r="T7698" t="str">
        <f>IF(Table1[[#This Row],[Units Sold]]&gt; 700,"High Units","low Units")</f>
        <v>low Units</v>
      </c>
      <c r="U7698">
        <f>SUM(Table1[[#This Row],[Operating Profit]])/SUM(Table1[Operating Profit])*100</f>
        <v>6.5334854890775442E-4</v>
      </c>
      <c r="V7698">
        <f>SUM(Table1[[#This Row],[Price per Unit]]*Table1[[#This Row],[Units Sold]])</f>
        <v>4095</v>
      </c>
      <c r="W7698">
        <f>SUM(Table1[[#This Row],[Total Sales]]-Table1[[#This Row],[Operating Profit]])</f>
        <v>1925</v>
      </c>
      <c r="X7698">
        <f>SUM(Table1[[#This Row],[Total Sales]]-Table1[[#This Row],[Cost]])</f>
        <v>2170</v>
      </c>
      <c r="Y7698">
        <f>SUM(Table1[[#This Row],[profit/loss]])/SUM(Table1[profit/loss])</f>
        <v>6.5334854890775446E-6</v>
      </c>
    </row>
    <row r="7699" spans="1:25" x14ac:dyDescent="0.3">
      <c r="A7699" t="s">
        <v>60</v>
      </c>
      <c r="B7699" t="s">
        <v>82</v>
      </c>
      <c r="C7699">
        <v>1185732</v>
      </c>
      <c r="D7699" s="9">
        <v>44217</v>
      </c>
      <c r="E7699" s="8" t="str">
        <f>TEXT(Table1[[#This Row],[Invoice Date]],"dd-mm-yyyy")</f>
        <v>21-01-2021</v>
      </c>
      <c r="F7699" s="1" t="str">
        <f t="shared" si="480"/>
        <v>January</v>
      </c>
      <c r="G7699" s="1" t="str">
        <f t="shared" si="481"/>
        <v>2021</v>
      </c>
      <c r="H7699" s="1" t="str">
        <f t="shared" si="482"/>
        <v>Thursday</v>
      </c>
      <c r="I7699" s="1" t="str">
        <f t="shared" si="483"/>
        <v>21</v>
      </c>
      <c r="J7699" t="s">
        <v>14</v>
      </c>
      <c r="K7699" t="s">
        <v>130</v>
      </c>
      <c r="L7699" t="s">
        <v>131</v>
      </c>
      <c r="M7699" t="s">
        <v>19</v>
      </c>
      <c r="N7699">
        <v>38</v>
      </c>
      <c r="O7699">
        <v>81</v>
      </c>
      <c r="P7699">
        <v>3078</v>
      </c>
      <c r="Q7699">
        <v>1385</v>
      </c>
      <c r="R7699">
        <v>0.45</v>
      </c>
      <c r="S7699" t="s">
        <v>82</v>
      </c>
      <c r="T7699" t="str">
        <f>IF(Table1[[#This Row],[Units Sold]]&gt; 700,"High Units","low Units")</f>
        <v>low Units</v>
      </c>
      <c r="U7699">
        <f>SUM(Table1[[#This Row],[Operating Profit]])/SUM(Table1[Operating Profit])*100</f>
        <v>4.169989586346728E-4</v>
      </c>
      <c r="V7699">
        <f>SUM(Table1[[#This Row],[Price per Unit]]*Table1[[#This Row],[Units Sold]])</f>
        <v>3078</v>
      </c>
      <c r="W7699">
        <f>SUM(Table1[[#This Row],[Total Sales]]-Table1[[#This Row],[Operating Profit]])</f>
        <v>1693</v>
      </c>
      <c r="X7699">
        <f>SUM(Table1[[#This Row],[Total Sales]]-Table1[[#This Row],[Cost]])</f>
        <v>1385</v>
      </c>
      <c r="Y7699">
        <f>SUM(Table1[[#This Row],[profit/loss]])/SUM(Table1[profit/loss])</f>
        <v>4.1699895863467279E-6</v>
      </c>
    </row>
    <row r="7700" spans="1:25" x14ac:dyDescent="0.3">
      <c r="A7700" t="s">
        <v>60</v>
      </c>
      <c r="B7700" t="s">
        <v>82</v>
      </c>
      <c r="C7700">
        <v>1185732</v>
      </c>
      <c r="D7700" s="9">
        <v>44217</v>
      </c>
      <c r="E7700" s="8" t="str">
        <f>TEXT(Table1[[#This Row],[Invoice Date]],"dd-mm-yyyy")</f>
        <v>21-01-2021</v>
      </c>
      <c r="F7700" s="1" t="str">
        <f t="shared" si="480"/>
        <v>January</v>
      </c>
      <c r="G7700" s="1" t="str">
        <f t="shared" si="481"/>
        <v>2021</v>
      </c>
      <c r="H7700" s="1" t="str">
        <f t="shared" si="482"/>
        <v>Thursday</v>
      </c>
      <c r="I7700" s="1" t="str">
        <f t="shared" si="483"/>
        <v>21</v>
      </c>
      <c r="J7700" t="s">
        <v>14</v>
      </c>
      <c r="K7700" t="s">
        <v>130</v>
      </c>
      <c r="L7700" t="s">
        <v>131</v>
      </c>
      <c r="M7700" t="s">
        <v>20</v>
      </c>
      <c r="N7700">
        <v>43</v>
      </c>
      <c r="O7700">
        <v>46</v>
      </c>
      <c r="P7700">
        <v>1978</v>
      </c>
      <c r="Q7700">
        <v>791</v>
      </c>
      <c r="R7700">
        <v>0.4</v>
      </c>
      <c r="S7700" t="s">
        <v>82</v>
      </c>
      <c r="T7700" t="str">
        <f>IF(Table1[[#This Row],[Units Sold]]&gt; 700,"High Units","low Units")</f>
        <v>low Units</v>
      </c>
      <c r="U7700">
        <f>SUM(Table1[[#This Row],[Operating Profit]])/SUM(Table1[Operating Profit])*100</f>
        <v>2.3815608395669761E-4</v>
      </c>
      <c r="V7700">
        <f>SUM(Table1[[#This Row],[Price per Unit]]*Table1[[#This Row],[Units Sold]])</f>
        <v>1978</v>
      </c>
      <c r="W7700">
        <f>SUM(Table1[[#This Row],[Total Sales]]-Table1[[#This Row],[Operating Profit]])</f>
        <v>1187</v>
      </c>
      <c r="X7700">
        <f>SUM(Table1[[#This Row],[Total Sales]]-Table1[[#This Row],[Cost]])</f>
        <v>791</v>
      </c>
      <c r="Y7700">
        <f>SUM(Table1[[#This Row],[profit/loss]])/SUM(Table1[profit/loss])</f>
        <v>2.381560839566976E-6</v>
      </c>
    </row>
    <row r="7701" spans="1:25" x14ac:dyDescent="0.3">
      <c r="A7701" t="s">
        <v>60</v>
      </c>
      <c r="B7701" t="s">
        <v>82</v>
      </c>
      <c r="C7701">
        <v>1185732</v>
      </c>
      <c r="D7701" s="9">
        <v>44217</v>
      </c>
      <c r="E7701" s="8" t="str">
        <f>TEXT(Table1[[#This Row],[Invoice Date]],"dd-mm-yyyy")</f>
        <v>21-01-2021</v>
      </c>
      <c r="F7701" s="1" t="str">
        <f t="shared" si="480"/>
        <v>January</v>
      </c>
      <c r="G7701" s="1" t="str">
        <f t="shared" si="481"/>
        <v>2021</v>
      </c>
      <c r="H7701" s="1" t="str">
        <f t="shared" si="482"/>
        <v>Thursday</v>
      </c>
      <c r="I7701" s="1" t="str">
        <f t="shared" si="483"/>
        <v>21</v>
      </c>
      <c r="J7701" t="s">
        <v>14</v>
      </c>
      <c r="K7701" t="s">
        <v>130</v>
      </c>
      <c r="L7701" t="s">
        <v>131</v>
      </c>
      <c r="M7701" t="s">
        <v>21</v>
      </c>
      <c r="N7701">
        <v>59</v>
      </c>
      <c r="O7701">
        <v>56</v>
      </c>
      <c r="P7701">
        <v>3304</v>
      </c>
      <c r="Q7701">
        <v>1454</v>
      </c>
      <c r="R7701">
        <v>0.44</v>
      </c>
      <c r="S7701" t="s">
        <v>82</v>
      </c>
      <c r="T7701" t="str">
        <f>IF(Table1[[#This Row],[Units Sold]]&gt; 700,"High Units","low Units")</f>
        <v>low Units</v>
      </c>
      <c r="U7701">
        <f>SUM(Table1[[#This Row],[Operating Profit]])/SUM(Table1[Operating Profit])*100</f>
        <v>4.3777363599625579E-4</v>
      </c>
      <c r="V7701">
        <f>SUM(Table1[[#This Row],[Price per Unit]]*Table1[[#This Row],[Units Sold]])</f>
        <v>3304</v>
      </c>
      <c r="W7701">
        <f>SUM(Table1[[#This Row],[Total Sales]]-Table1[[#This Row],[Operating Profit]])</f>
        <v>1850</v>
      </c>
      <c r="X7701">
        <f>SUM(Table1[[#This Row],[Total Sales]]-Table1[[#This Row],[Cost]])</f>
        <v>1454</v>
      </c>
      <c r="Y7701">
        <f>SUM(Table1[[#This Row],[profit/loss]])/SUM(Table1[profit/loss])</f>
        <v>4.377736359962558E-6</v>
      </c>
    </row>
    <row r="7702" spans="1:25" x14ac:dyDescent="0.3">
      <c r="A7702" t="s">
        <v>60</v>
      </c>
      <c r="B7702" t="s">
        <v>82</v>
      </c>
      <c r="C7702">
        <v>1185732</v>
      </c>
      <c r="D7702" s="9">
        <v>44217</v>
      </c>
      <c r="E7702" s="8" t="str">
        <f>TEXT(Table1[[#This Row],[Invoice Date]],"dd-mm-yyyy")</f>
        <v>21-01-2021</v>
      </c>
      <c r="F7702" s="1" t="str">
        <f t="shared" si="480"/>
        <v>January</v>
      </c>
      <c r="G7702" s="1" t="str">
        <f t="shared" si="481"/>
        <v>2021</v>
      </c>
      <c r="H7702" s="1" t="str">
        <f t="shared" si="482"/>
        <v>Thursday</v>
      </c>
      <c r="I7702" s="1" t="str">
        <f t="shared" si="483"/>
        <v>21</v>
      </c>
      <c r="J7702" t="s">
        <v>14</v>
      </c>
      <c r="K7702" t="s">
        <v>130</v>
      </c>
      <c r="L7702" t="s">
        <v>131</v>
      </c>
      <c r="M7702" t="s">
        <v>22</v>
      </c>
      <c r="N7702">
        <v>49</v>
      </c>
      <c r="O7702">
        <v>88</v>
      </c>
      <c r="P7702">
        <v>4312</v>
      </c>
      <c r="Q7702">
        <v>1940</v>
      </c>
      <c r="R7702">
        <v>0.45</v>
      </c>
      <c r="S7702" t="s">
        <v>82</v>
      </c>
      <c r="T7702" t="str">
        <f>IF(Table1[[#This Row],[Units Sold]]&gt; 700,"High Units","low Units")</f>
        <v>low Units</v>
      </c>
      <c r="U7702">
        <f>SUM(Table1[[#This Row],[Operating Profit]])/SUM(Table1[Operating Profit])*100</f>
        <v>5.8409962436914453E-4</v>
      </c>
      <c r="V7702">
        <f>SUM(Table1[[#This Row],[Price per Unit]]*Table1[[#This Row],[Units Sold]])</f>
        <v>4312</v>
      </c>
      <c r="W7702">
        <f>SUM(Table1[[#This Row],[Total Sales]]-Table1[[#This Row],[Operating Profit]])</f>
        <v>2372</v>
      </c>
      <c r="X7702">
        <f>SUM(Table1[[#This Row],[Total Sales]]-Table1[[#This Row],[Cost]])</f>
        <v>1940</v>
      </c>
      <c r="Y7702">
        <f>SUM(Table1[[#This Row],[profit/loss]])/SUM(Table1[profit/loss])</f>
        <v>5.8409962436914454E-6</v>
      </c>
    </row>
    <row r="7703" spans="1:25" x14ac:dyDescent="0.3">
      <c r="A7703" t="s">
        <v>60</v>
      </c>
      <c r="B7703" t="s">
        <v>82</v>
      </c>
      <c r="C7703">
        <v>1185732</v>
      </c>
      <c r="D7703" s="9">
        <v>44246</v>
      </c>
      <c r="E7703" s="8" t="str">
        <f>TEXT(Table1[[#This Row],[Invoice Date]],"dd-mm-yyyy")</f>
        <v>19-02-2021</v>
      </c>
      <c r="F7703" s="1" t="str">
        <f t="shared" si="480"/>
        <v>February</v>
      </c>
      <c r="G7703" s="1" t="str">
        <f t="shared" si="481"/>
        <v>2021</v>
      </c>
      <c r="H7703" s="1" t="str">
        <f t="shared" si="482"/>
        <v>Friday</v>
      </c>
      <c r="I7703" s="1" t="str">
        <f t="shared" si="483"/>
        <v>19</v>
      </c>
      <c r="J7703" t="s">
        <v>14</v>
      </c>
      <c r="K7703" t="s">
        <v>130</v>
      </c>
      <c r="L7703" t="s">
        <v>131</v>
      </c>
      <c r="M7703" t="s">
        <v>16</v>
      </c>
      <c r="N7703">
        <v>49</v>
      </c>
      <c r="O7703">
        <v>180</v>
      </c>
      <c r="P7703">
        <v>8820</v>
      </c>
      <c r="Q7703">
        <v>4675</v>
      </c>
      <c r="R7703">
        <v>0.53</v>
      </c>
      <c r="S7703" t="s">
        <v>82</v>
      </c>
      <c r="T7703" t="str">
        <f>IF(Table1[[#This Row],[Units Sold]]&gt; 700,"High Units","low Units")</f>
        <v>low Units</v>
      </c>
      <c r="U7703">
        <f>SUM(Table1[[#This Row],[Operating Profit]])/SUM(Table1[Operating Profit])*100</f>
        <v>1.4075596618173972E-3</v>
      </c>
      <c r="V7703">
        <f>SUM(Table1[[#This Row],[Price per Unit]]*Table1[[#This Row],[Units Sold]])</f>
        <v>8820</v>
      </c>
      <c r="W7703">
        <f>SUM(Table1[[#This Row],[Total Sales]]-Table1[[#This Row],[Operating Profit]])</f>
        <v>4145</v>
      </c>
      <c r="X7703">
        <f>SUM(Table1[[#This Row],[Total Sales]]-Table1[[#This Row],[Cost]])</f>
        <v>4675</v>
      </c>
      <c r="Y7703">
        <f>SUM(Table1[[#This Row],[profit/loss]])/SUM(Table1[profit/loss])</f>
        <v>1.4075596618173973E-5</v>
      </c>
    </row>
    <row r="7704" spans="1:25" x14ac:dyDescent="0.3">
      <c r="A7704" t="s">
        <v>60</v>
      </c>
      <c r="B7704" t="s">
        <v>82</v>
      </c>
      <c r="C7704">
        <v>1185732</v>
      </c>
      <c r="D7704" s="9">
        <v>44246</v>
      </c>
      <c r="E7704" s="8" t="str">
        <f>TEXT(Table1[[#This Row],[Invoice Date]],"dd-mm-yyyy")</f>
        <v>19-02-2021</v>
      </c>
      <c r="F7704" s="1" t="str">
        <f t="shared" si="480"/>
        <v>February</v>
      </c>
      <c r="G7704" s="1" t="str">
        <f t="shared" si="481"/>
        <v>2021</v>
      </c>
      <c r="H7704" s="1" t="str">
        <f t="shared" si="482"/>
        <v>Friday</v>
      </c>
      <c r="I7704" s="1" t="str">
        <f t="shared" si="483"/>
        <v>19</v>
      </c>
      <c r="J7704" t="s">
        <v>14</v>
      </c>
      <c r="K7704" t="s">
        <v>130</v>
      </c>
      <c r="L7704" t="s">
        <v>131</v>
      </c>
      <c r="M7704" t="s">
        <v>18</v>
      </c>
      <c r="N7704">
        <v>45</v>
      </c>
      <c r="O7704">
        <v>75</v>
      </c>
      <c r="P7704">
        <v>3375</v>
      </c>
      <c r="Q7704">
        <v>1721</v>
      </c>
      <c r="R7704">
        <v>0.51</v>
      </c>
      <c r="S7704" t="s">
        <v>82</v>
      </c>
      <c r="T7704" t="str">
        <f>IF(Table1[[#This Row],[Units Sold]]&gt; 700,"High Units","low Units")</f>
        <v>low Units</v>
      </c>
      <c r="U7704">
        <f>SUM(Table1[[#This Row],[Operating Profit]])/SUM(Table1[Operating Profit])*100</f>
        <v>5.1816260491716385E-4</v>
      </c>
      <c r="V7704">
        <f>SUM(Table1[[#This Row],[Price per Unit]]*Table1[[#This Row],[Units Sold]])</f>
        <v>3375</v>
      </c>
      <c r="W7704">
        <f>SUM(Table1[[#This Row],[Total Sales]]-Table1[[#This Row],[Operating Profit]])</f>
        <v>1654</v>
      </c>
      <c r="X7704">
        <f>SUM(Table1[[#This Row],[Total Sales]]-Table1[[#This Row],[Cost]])</f>
        <v>1721</v>
      </c>
      <c r="Y7704">
        <f>SUM(Table1[[#This Row],[profit/loss]])/SUM(Table1[profit/loss])</f>
        <v>5.1816260491716381E-6</v>
      </c>
    </row>
    <row r="7705" spans="1:25" x14ac:dyDescent="0.3">
      <c r="A7705" t="s">
        <v>60</v>
      </c>
      <c r="B7705" t="s">
        <v>82</v>
      </c>
      <c r="C7705">
        <v>1185732</v>
      </c>
      <c r="D7705" s="9">
        <v>44246</v>
      </c>
      <c r="E7705" s="8" t="str">
        <f>TEXT(Table1[[#This Row],[Invoice Date]],"dd-mm-yyyy")</f>
        <v>19-02-2021</v>
      </c>
      <c r="F7705" s="1" t="str">
        <f t="shared" si="480"/>
        <v>February</v>
      </c>
      <c r="G7705" s="1" t="str">
        <f t="shared" si="481"/>
        <v>2021</v>
      </c>
      <c r="H7705" s="1" t="str">
        <f t="shared" si="482"/>
        <v>Friday</v>
      </c>
      <c r="I7705" s="1" t="str">
        <f t="shared" si="483"/>
        <v>19</v>
      </c>
      <c r="J7705" t="s">
        <v>14</v>
      </c>
      <c r="K7705" t="s">
        <v>130</v>
      </c>
      <c r="L7705" t="s">
        <v>131</v>
      </c>
      <c r="M7705" t="s">
        <v>19</v>
      </c>
      <c r="N7705">
        <v>39</v>
      </c>
      <c r="O7705">
        <v>90</v>
      </c>
      <c r="P7705">
        <v>3510</v>
      </c>
      <c r="Q7705">
        <v>1544</v>
      </c>
      <c r="R7705">
        <v>0.44</v>
      </c>
      <c r="S7705" t="s">
        <v>82</v>
      </c>
      <c r="T7705" t="str">
        <f>IF(Table1[[#This Row],[Units Sold]]&gt; 700,"High Units","low Units")</f>
        <v>low Units</v>
      </c>
      <c r="U7705">
        <f>SUM(Table1[[#This Row],[Operating Profit]])/SUM(Table1[Operating Profit])*100</f>
        <v>4.6487104125049445E-4</v>
      </c>
      <c r="V7705">
        <f>SUM(Table1[[#This Row],[Price per Unit]]*Table1[[#This Row],[Units Sold]])</f>
        <v>3510</v>
      </c>
      <c r="W7705">
        <f>SUM(Table1[[#This Row],[Total Sales]]-Table1[[#This Row],[Operating Profit]])</f>
        <v>1966</v>
      </c>
      <c r="X7705">
        <f>SUM(Table1[[#This Row],[Total Sales]]-Table1[[#This Row],[Cost]])</f>
        <v>1544</v>
      </c>
      <c r="Y7705">
        <f>SUM(Table1[[#This Row],[profit/loss]])/SUM(Table1[profit/loss])</f>
        <v>4.6487104125049444E-6</v>
      </c>
    </row>
    <row r="7706" spans="1:25" x14ac:dyDescent="0.3">
      <c r="A7706" t="s">
        <v>60</v>
      </c>
      <c r="B7706" t="s">
        <v>82</v>
      </c>
      <c r="C7706">
        <v>1185732</v>
      </c>
      <c r="D7706" s="9">
        <v>44246</v>
      </c>
      <c r="E7706" s="8" t="str">
        <f>TEXT(Table1[[#This Row],[Invoice Date]],"dd-mm-yyyy")</f>
        <v>19-02-2021</v>
      </c>
      <c r="F7706" s="1" t="str">
        <f t="shared" si="480"/>
        <v>February</v>
      </c>
      <c r="G7706" s="1" t="str">
        <f t="shared" si="481"/>
        <v>2021</v>
      </c>
      <c r="H7706" s="1" t="str">
        <f t="shared" si="482"/>
        <v>Friday</v>
      </c>
      <c r="I7706" s="1" t="str">
        <f t="shared" si="483"/>
        <v>19</v>
      </c>
      <c r="J7706" t="s">
        <v>14</v>
      </c>
      <c r="K7706" t="s">
        <v>132</v>
      </c>
      <c r="L7706" t="s">
        <v>133</v>
      </c>
      <c r="M7706" t="s">
        <v>20</v>
      </c>
      <c r="N7706">
        <v>42</v>
      </c>
      <c r="O7706">
        <v>58</v>
      </c>
      <c r="P7706">
        <v>2436</v>
      </c>
      <c r="Q7706">
        <v>1047</v>
      </c>
      <c r="R7706">
        <v>0.43</v>
      </c>
      <c r="S7706" t="s">
        <v>82</v>
      </c>
      <c r="T7706" t="str">
        <f>IF(Table1[[#This Row],[Units Sold]]&gt; 700,"High Units","low Units")</f>
        <v>low Units</v>
      </c>
      <c r="U7706">
        <f>SUM(Table1[[#This Row],[Operating Profit]])/SUM(Table1[Operating Profit])*100</f>
        <v>3.1523314779097645E-4</v>
      </c>
      <c r="V7706">
        <f>SUM(Table1[[#This Row],[Price per Unit]]*Table1[[#This Row],[Units Sold]])</f>
        <v>2436</v>
      </c>
      <c r="W7706">
        <f>SUM(Table1[[#This Row],[Total Sales]]-Table1[[#This Row],[Operating Profit]])</f>
        <v>1389</v>
      </c>
      <c r="X7706">
        <f>SUM(Table1[[#This Row],[Total Sales]]-Table1[[#This Row],[Cost]])</f>
        <v>1047</v>
      </c>
      <c r="Y7706">
        <f>SUM(Table1[[#This Row],[profit/loss]])/SUM(Table1[profit/loss])</f>
        <v>3.1523314779097647E-6</v>
      </c>
    </row>
    <row r="7707" spans="1:25" x14ac:dyDescent="0.3">
      <c r="A7707" t="s">
        <v>60</v>
      </c>
      <c r="B7707" t="s">
        <v>82</v>
      </c>
      <c r="C7707">
        <v>1185732</v>
      </c>
      <c r="D7707" s="9">
        <v>44246</v>
      </c>
      <c r="E7707" s="8" t="str">
        <f>TEXT(Table1[[#This Row],[Invoice Date]],"dd-mm-yyyy")</f>
        <v>19-02-2021</v>
      </c>
      <c r="F7707" s="1" t="str">
        <f t="shared" si="480"/>
        <v>February</v>
      </c>
      <c r="G7707" s="1" t="str">
        <f t="shared" si="481"/>
        <v>2021</v>
      </c>
      <c r="H7707" s="1" t="str">
        <f t="shared" si="482"/>
        <v>Friday</v>
      </c>
      <c r="I7707" s="1" t="str">
        <f t="shared" si="483"/>
        <v>19</v>
      </c>
      <c r="J7707" t="s">
        <v>14</v>
      </c>
      <c r="K7707" t="s">
        <v>132</v>
      </c>
      <c r="L7707" t="s">
        <v>133</v>
      </c>
      <c r="M7707" t="s">
        <v>21</v>
      </c>
      <c r="N7707">
        <v>56</v>
      </c>
      <c r="O7707">
        <v>83</v>
      </c>
      <c r="P7707">
        <v>4648</v>
      </c>
      <c r="Q7707">
        <v>1999</v>
      </c>
      <c r="R7707">
        <v>0.43</v>
      </c>
      <c r="S7707" t="s">
        <v>82</v>
      </c>
      <c r="T7707" t="str">
        <f>IF(Table1[[#This Row],[Units Sold]]&gt; 700,"High Units","low Units")</f>
        <v>low Units</v>
      </c>
      <c r="U7707">
        <f>SUM(Table1[[#This Row],[Operating Profit]])/SUM(Table1[Operating Profit])*100</f>
        <v>6.0186347892470101E-4</v>
      </c>
      <c r="V7707">
        <f>SUM(Table1[[#This Row],[Price per Unit]]*Table1[[#This Row],[Units Sold]])</f>
        <v>4648</v>
      </c>
      <c r="W7707">
        <f>SUM(Table1[[#This Row],[Total Sales]]-Table1[[#This Row],[Operating Profit]])</f>
        <v>2649</v>
      </c>
      <c r="X7707">
        <f>SUM(Table1[[#This Row],[Total Sales]]-Table1[[#This Row],[Cost]])</f>
        <v>1999</v>
      </c>
      <c r="Y7707">
        <f>SUM(Table1[[#This Row],[profit/loss]])/SUM(Table1[profit/loss])</f>
        <v>6.0186347892470102E-6</v>
      </c>
    </row>
    <row r="7708" spans="1:25" x14ac:dyDescent="0.3">
      <c r="A7708" t="s">
        <v>60</v>
      </c>
      <c r="B7708" t="s">
        <v>82</v>
      </c>
      <c r="C7708">
        <v>1185732</v>
      </c>
      <c r="D7708" s="9">
        <v>44246</v>
      </c>
      <c r="E7708" s="8" t="str">
        <f>TEXT(Table1[[#This Row],[Invoice Date]],"dd-mm-yyyy")</f>
        <v>19-02-2021</v>
      </c>
      <c r="F7708" s="1" t="str">
        <f t="shared" si="480"/>
        <v>February</v>
      </c>
      <c r="G7708" s="1" t="str">
        <f t="shared" si="481"/>
        <v>2021</v>
      </c>
      <c r="H7708" s="1" t="str">
        <f t="shared" si="482"/>
        <v>Friday</v>
      </c>
      <c r="I7708" s="1" t="str">
        <f t="shared" si="483"/>
        <v>19</v>
      </c>
      <c r="J7708" t="s">
        <v>14</v>
      </c>
      <c r="K7708" t="s">
        <v>132</v>
      </c>
      <c r="L7708" t="s">
        <v>133</v>
      </c>
      <c r="M7708" t="s">
        <v>22</v>
      </c>
      <c r="N7708">
        <v>46</v>
      </c>
      <c r="O7708">
        <v>98</v>
      </c>
      <c r="P7708">
        <v>4508</v>
      </c>
      <c r="Q7708">
        <v>2164</v>
      </c>
      <c r="R7708">
        <v>0.48</v>
      </c>
      <c r="S7708" t="s">
        <v>82</v>
      </c>
      <c r="T7708" t="str">
        <f>IF(Table1[[#This Row],[Units Sold]]&gt; 700,"High Units","low Units")</f>
        <v>low Units</v>
      </c>
      <c r="U7708">
        <f>SUM(Table1[[#This Row],[Operating Profit]])/SUM(Table1[Operating Profit])*100</f>
        <v>6.5154205522413848E-4</v>
      </c>
      <c r="V7708">
        <f>SUM(Table1[[#This Row],[Price per Unit]]*Table1[[#This Row],[Units Sold]])</f>
        <v>4508</v>
      </c>
      <c r="W7708">
        <f>SUM(Table1[[#This Row],[Total Sales]]-Table1[[#This Row],[Operating Profit]])</f>
        <v>2344</v>
      </c>
      <c r="X7708">
        <f>SUM(Table1[[#This Row],[Total Sales]]-Table1[[#This Row],[Cost]])</f>
        <v>2164</v>
      </c>
      <c r="Y7708">
        <f>SUM(Table1[[#This Row],[profit/loss]])/SUM(Table1[profit/loss])</f>
        <v>6.5154205522413853E-6</v>
      </c>
    </row>
    <row r="7709" spans="1:25" x14ac:dyDescent="0.3">
      <c r="A7709" t="s">
        <v>60</v>
      </c>
      <c r="B7709" t="s">
        <v>82</v>
      </c>
      <c r="C7709">
        <v>1185732</v>
      </c>
      <c r="D7709" s="9">
        <v>44272</v>
      </c>
      <c r="E7709" s="8" t="str">
        <f>TEXT(Table1[[#This Row],[Invoice Date]],"dd-mm-yyyy")</f>
        <v>17-03-2021</v>
      </c>
      <c r="F7709" s="1" t="str">
        <f t="shared" si="480"/>
        <v>March</v>
      </c>
      <c r="G7709" s="1" t="str">
        <f t="shared" si="481"/>
        <v>2021</v>
      </c>
      <c r="H7709" s="1" t="str">
        <f t="shared" si="482"/>
        <v>Wednesday</v>
      </c>
      <c r="I7709" s="1" t="str">
        <f t="shared" si="483"/>
        <v>17</v>
      </c>
      <c r="J7709" t="s">
        <v>14</v>
      </c>
      <c r="K7709" t="s">
        <v>132</v>
      </c>
      <c r="L7709" t="s">
        <v>133</v>
      </c>
      <c r="M7709" t="s">
        <v>16</v>
      </c>
      <c r="N7709">
        <v>49</v>
      </c>
      <c r="O7709">
        <v>165</v>
      </c>
      <c r="P7709">
        <v>8085</v>
      </c>
      <c r="Q7709">
        <v>4043</v>
      </c>
      <c r="R7709">
        <v>0.5</v>
      </c>
      <c r="S7709" t="s">
        <v>82</v>
      </c>
      <c r="T7709" t="str">
        <f>IF(Table1[[#This Row],[Units Sold]]&gt; 700,"High Units","low Units")</f>
        <v>low Units</v>
      </c>
      <c r="U7709">
        <f>SUM(Table1[[#This Row],[Operating Profit]])/SUM(Table1[Operating Profit])*100</f>
        <v>1.2172756604765214E-3</v>
      </c>
      <c r="V7709">
        <f>SUM(Table1[[#This Row],[Price per Unit]]*Table1[[#This Row],[Units Sold]])</f>
        <v>8085</v>
      </c>
      <c r="W7709">
        <f>SUM(Table1[[#This Row],[Total Sales]]-Table1[[#This Row],[Operating Profit]])</f>
        <v>4042</v>
      </c>
      <c r="X7709">
        <f>SUM(Table1[[#This Row],[Total Sales]]-Table1[[#This Row],[Cost]])</f>
        <v>4043</v>
      </c>
      <c r="Y7709">
        <f>SUM(Table1[[#This Row],[profit/loss]])/SUM(Table1[profit/loss])</f>
        <v>1.2172756604765213E-5</v>
      </c>
    </row>
    <row r="7710" spans="1:25" x14ac:dyDescent="0.3">
      <c r="A7710" t="s">
        <v>60</v>
      </c>
      <c r="B7710" t="s">
        <v>82</v>
      </c>
      <c r="C7710">
        <v>1185732</v>
      </c>
      <c r="D7710" s="9">
        <v>44272</v>
      </c>
      <c r="E7710" s="8" t="str">
        <f>TEXT(Table1[[#This Row],[Invoice Date]],"dd-mm-yyyy")</f>
        <v>17-03-2021</v>
      </c>
      <c r="F7710" s="1" t="str">
        <f t="shared" si="480"/>
        <v>March</v>
      </c>
      <c r="G7710" s="1" t="str">
        <f t="shared" si="481"/>
        <v>2021</v>
      </c>
      <c r="H7710" s="1" t="str">
        <f t="shared" si="482"/>
        <v>Wednesday</v>
      </c>
      <c r="I7710" s="1" t="str">
        <f t="shared" si="483"/>
        <v>17</v>
      </c>
      <c r="J7710" t="s">
        <v>14</v>
      </c>
      <c r="K7710" t="s">
        <v>132</v>
      </c>
      <c r="L7710" t="s">
        <v>133</v>
      </c>
      <c r="M7710" t="s">
        <v>18</v>
      </c>
      <c r="N7710">
        <v>49</v>
      </c>
      <c r="O7710">
        <v>69</v>
      </c>
      <c r="P7710">
        <v>3381</v>
      </c>
      <c r="Q7710">
        <v>1724</v>
      </c>
      <c r="R7710">
        <v>0.51</v>
      </c>
      <c r="S7710" t="s">
        <v>82</v>
      </c>
      <c r="T7710" t="str">
        <f>IF(Table1[[#This Row],[Units Sold]]&gt; 700,"High Units","low Units")</f>
        <v>low Units</v>
      </c>
      <c r="U7710">
        <f>SUM(Table1[[#This Row],[Operating Profit]])/SUM(Table1[Operating Profit])*100</f>
        <v>5.1906585175897171E-4</v>
      </c>
      <c r="V7710">
        <f>SUM(Table1[[#This Row],[Price per Unit]]*Table1[[#This Row],[Units Sold]])</f>
        <v>3381</v>
      </c>
      <c r="W7710">
        <f>SUM(Table1[[#This Row],[Total Sales]]-Table1[[#This Row],[Operating Profit]])</f>
        <v>1657</v>
      </c>
      <c r="X7710">
        <f>SUM(Table1[[#This Row],[Total Sales]]-Table1[[#This Row],[Cost]])</f>
        <v>1724</v>
      </c>
      <c r="Y7710">
        <f>SUM(Table1[[#This Row],[profit/loss]])/SUM(Table1[profit/loss])</f>
        <v>5.1906585175897174E-6</v>
      </c>
    </row>
    <row r="7711" spans="1:25" x14ac:dyDescent="0.3">
      <c r="A7711" t="s">
        <v>60</v>
      </c>
      <c r="B7711" t="s">
        <v>82</v>
      </c>
      <c r="C7711">
        <v>1185732</v>
      </c>
      <c r="D7711" s="9">
        <v>44272</v>
      </c>
      <c r="E7711" s="8" t="str">
        <f>TEXT(Table1[[#This Row],[Invoice Date]],"dd-mm-yyyy")</f>
        <v>17-03-2021</v>
      </c>
      <c r="F7711" s="1" t="str">
        <f t="shared" si="480"/>
        <v>March</v>
      </c>
      <c r="G7711" s="1" t="str">
        <f t="shared" si="481"/>
        <v>2021</v>
      </c>
      <c r="H7711" s="1" t="str">
        <f t="shared" si="482"/>
        <v>Wednesday</v>
      </c>
      <c r="I7711" s="1" t="str">
        <f t="shared" si="483"/>
        <v>17</v>
      </c>
      <c r="J7711" t="s">
        <v>14</v>
      </c>
      <c r="K7711" t="s">
        <v>132</v>
      </c>
      <c r="L7711" t="s">
        <v>133</v>
      </c>
      <c r="M7711" t="s">
        <v>19</v>
      </c>
      <c r="N7711">
        <v>38</v>
      </c>
      <c r="O7711">
        <v>75</v>
      </c>
      <c r="P7711">
        <v>2850</v>
      </c>
      <c r="Q7711">
        <v>1169</v>
      </c>
      <c r="R7711">
        <v>0.41</v>
      </c>
      <c r="S7711" t="s">
        <v>82</v>
      </c>
      <c r="T7711" t="str">
        <f>IF(Table1[[#This Row],[Units Sold]]&gt; 700,"High Units","low Units")</f>
        <v>low Units</v>
      </c>
      <c r="U7711">
        <f>SUM(Table1[[#This Row],[Operating Profit]])/SUM(Table1[Operating Profit])*100</f>
        <v>3.5196518602449999E-4</v>
      </c>
      <c r="V7711">
        <f>SUM(Table1[[#This Row],[Price per Unit]]*Table1[[#This Row],[Units Sold]])</f>
        <v>2850</v>
      </c>
      <c r="W7711">
        <f>SUM(Table1[[#This Row],[Total Sales]]-Table1[[#This Row],[Operating Profit]])</f>
        <v>1681</v>
      </c>
      <c r="X7711">
        <f>SUM(Table1[[#This Row],[Total Sales]]-Table1[[#This Row],[Cost]])</f>
        <v>1169</v>
      </c>
      <c r="Y7711">
        <f>SUM(Table1[[#This Row],[profit/loss]])/SUM(Table1[profit/loss])</f>
        <v>3.5196518602449999E-6</v>
      </c>
    </row>
    <row r="7712" spans="1:25" x14ac:dyDescent="0.3">
      <c r="A7712" t="s">
        <v>60</v>
      </c>
      <c r="B7712" t="s">
        <v>82</v>
      </c>
      <c r="C7712">
        <v>1185732</v>
      </c>
      <c r="D7712" s="9">
        <v>44272</v>
      </c>
      <c r="E7712" s="8" t="str">
        <f>TEXT(Table1[[#This Row],[Invoice Date]],"dd-mm-yyyy")</f>
        <v>17-03-2021</v>
      </c>
      <c r="F7712" s="1" t="str">
        <f t="shared" si="480"/>
        <v>March</v>
      </c>
      <c r="G7712" s="1" t="str">
        <f t="shared" si="481"/>
        <v>2021</v>
      </c>
      <c r="H7712" s="1" t="str">
        <f t="shared" si="482"/>
        <v>Wednesday</v>
      </c>
      <c r="I7712" s="1" t="str">
        <f t="shared" si="483"/>
        <v>17</v>
      </c>
      <c r="J7712" t="s">
        <v>14</v>
      </c>
      <c r="K7712" t="s">
        <v>132</v>
      </c>
      <c r="L7712" t="s">
        <v>133</v>
      </c>
      <c r="M7712" t="s">
        <v>20</v>
      </c>
      <c r="N7712">
        <v>44</v>
      </c>
      <c r="O7712">
        <v>38</v>
      </c>
      <c r="P7712">
        <v>1672</v>
      </c>
      <c r="Q7712">
        <v>702</v>
      </c>
      <c r="R7712">
        <v>0.42</v>
      </c>
      <c r="S7712" t="s">
        <v>82</v>
      </c>
      <c r="T7712" t="str">
        <f>IF(Table1[[#This Row],[Units Sold]]&gt; 700,"High Units","low Units")</f>
        <v>low Units</v>
      </c>
      <c r="U7712">
        <f>SUM(Table1[[#This Row],[Operating Profit]])/SUM(Table1[Operating Profit])*100</f>
        <v>2.1135976098306158E-4</v>
      </c>
      <c r="V7712">
        <f>SUM(Table1[[#This Row],[Price per Unit]]*Table1[[#This Row],[Units Sold]])</f>
        <v>1672</v>
      </c>
      <c r="W7712">
        <f>SUM(Table1[[#This Row],[Total Sales]]-Table1[[#This Row],[Operating Profit]])</f>
        <v>970</v>
      </c>
      <c r="X7712">
        <f>SUM(Table1[[#This Row],[Total Sales]]-Table1[[#This Row],[Cost]])</f>
        <v>702</v>
      </c>
      <c r="Y7712">
        <f>SUM(Table1[[#This Row],[profit/loss]])/SUM(Table1[profit/loss])</f>
        <v>2.1135976098306158E-6</v>
      </c>
    </row>
    <row r="7713" spans="1:25" x14ac:dyDescent="0.3">
      <c r="A7713" t="s">
        <v>60</v>
      </c>
      <c r="B7713" t="s">
        <v>82</v>
      </c>
      <c r="C7713">
        <v>1185732</v>
      </c>
      <c r="D7713" s="9">
        <v>44272</v>
      </c>
      <c r="E7713" s="8" t="str">
        <f>TEXT(Table1[[#This Row],[Invoice Date]],"dd-mm-yyyy")</f>
        <v>17-03-2021</v>
      </c>
      <c r="F7713" s="1" t="str">
        <f t="shared" si="480"/>
        <v>March</v>
      </c>
      <c r="G7713" s="1" t="str">
        <f t="shared" si="481"/>
        <v>2021</v>
      </c>
      <c r="H7713" s="1" t="str">
        <f t="shared" si="482"/>
        <v>Wednesday</v>
      </c>
      <c r="I7713" s="1" t="str">
        <f t="shared" si="483"/>
        <v>17</v>
      </c>
      <c r="J7713" t="s">
        <v>14</v>
      </c>
      <c r="K7713" t="s">
        <v>132</v>
      </c>
      <c r="L7713" t="s">
        <v>133</v>
      </c>
      <c r="M7713" t="s">
        <v>21</v>
      </c>
      <c r="N7713">
        <v>58</v>
      </c>
      <c r="O7713">
        <v>60</v>
      </c>
      <c r="P7713">
        <v>3480</v>
      </c>
      <c r="Q7713">
        <v>1566</v>
      </c>
      <c r="R7713">
        <v>0.45</v>
      </c>
      <c r="S7713" t="s">
        <v>82</v>
      </c>
      <c r="T7713" t="str">
        <f>IF(Table1[[#This Row],[Units Sold]]&gt; 700,"High Units","low Units")</f>
        <v>low Units</v>
      </c>
      <c r="U7713">
        <f>SUM(Table1[[#This Row],[Operating Profit]])/SUM(Table1[Operating Profit])*100</f>
        <v>4.7149485142375277E-4</v>
      </c>
      <c r="V7713">
        <f>SUM(Table1[[#This Row],[Price per Unit]]*Table1[[#This Row],[Units Sold]])</f>
        <v>3480</v>
      </c>
      <c r="W7713">
        <f>SUM(Table1[[#This Row],[Total Sales]]-Table1[[#This Row],[Operating Profit]])</f>
        <v>1914</v>
      </c>
      <c r="X7713">
        <f>SUM(Table1[[#This Row],[Total Sales]]-Table1[[#This Row],[Cost]])</f>
        <v>1566</v>
      </c>
      <c r="Y7713">
        <f>SUM(Table1[[#This Row],[profit/loss]])/SUM(Table1[profit/loss])</f>
        <v>4.7149485142375275E-6</v>
      </c>
    </row>
    <row r="7714" spans="1:25" x14ac:dyDescent="0.3">
      <c r="A7714" t="s">
        <v>60</v>
      </c>
      <c r="B7714" t="s">
        <v>82</v>
      </c>
      <c r="C7714">
        <v>1185732</v>
      </c>
      <c r="D7714" s="9">
        <v>44272</v>
      </c>
      <c r="E7714" s="8" t="str">
        <f>TEXT(Table1[[#This Row],[Invoice Date]],"dd-mm-yyyy")</f>
        <v>17-03-2021</v>
      </c>
      <c r="F7714" s="1" t="str">
        <f t="shared" si="480"/>
        <v>March</v>
      </c>
      <c r="G7714" s="1" t="str">
        <f t="shared" si="481"/>
        <v>2021</v>
      </c>
      <c r="H7714" s="1" t="str">
        <f t="shared" si="482"/>
        <v>Wednesday</v>
      </c>
      <c r="I7714" s="1" t="str">
        <f t="shared" si="483"/>
        <v>17</v>
      </c>
      <c r="J7714" t="s">
        <v>14</v>
      </c>
      <c r="K7714" t="s">
        <v>132</v>
      </c>
      <c r="L7714" t="s">
        <v>133</v>
      </c>
      <c r="M7714" t="s">
        <v>22</v>
      </c>
      <c r="N7714">
        <v>45</v>
      </c>
      <c r="O7714">
        <v>75</v>
      </c>
      <c r="P7714">
        <v>3375</v>
      </c>
      <c r="Q7714">
        <v>1586</v>
      </c>
      <c r="R7714">
        <v>0.47</v>
      </c>
      <c r="S7714" t="s">
        <v>82</v>
      </c>
      <c r="T7714" t="str">
        <f>IF(Table1[[#This Row],[Units Sold]]&gt; 700,"High Units","low Units")</f>
        <v>low Units</v>
      </c>
      <c r="U7714">
        <f>SUM(Table1[[#This Row],[Operating Profit]])/SUM(Table1[Operating Profit])*100</f>
        <v>4.7751649703580578E-4</v>
      </c>
      <c r="V7714">
        <f>SUM(Table1[[#This Row],[Price per Unit]]*Table1[[#This Row],[Units Sold]])</f>
        <v>3375</v>
      </c>
      <c r="W7714">
        <f>SUM(Table1[[#This Row],[Total Sales]]-Table1[[#This Row],[Operating Profit]])</f>
        <v>1789</v>
      </c>
      <c r="X7714">
        <f>SUM(Table1[[#This Row],[Total Sales]]-Table1[[#This Row],[Cost]])</f>
        <v>1586</v>
      </c>
      <c r="Y7714">
        <f>SUM(Table1[[#This Row],[profit/loss]])/SUM(Table1[profit/loss])</f>
        <v>4.775164970358058E-6</v>
      </c>
    </row>
    <row r="7715" spans="1:25" x14ac:dyDescent="0.3">
      <c r="A7715" t="s">
        <v>60</v>
      </c>
      <c r="B7715" t="s">
        <v>82</v>
      </c>
      <c r="C7715">
        <v>1185732</v>
      </c>
      <c r="D7715" s="9">
        <v>44304</v>
      </c>
      <c r="E7715" s="8" t="str">
        <f>TEXT(Table1[[#This Row],[Invoice Date]],"dd-mm-yyyy")</f>
        <v>18-04-2021</v>
      </c>
      <c r="F7715" s="1" t="str">
        <f t="shared" si="480"/>
        <v>April</v>
      </c>
      <c r="G7715" s="1" t="str">
        <f t="shared" si="481"/>
        <v>2021</v>
      </c>
      <c r="H7715" s="1" t="str">
        <f t="shared" si="482"/>
        <v>Sunday</v>
      </c>
      <c r="I7715" s="1" t="str">
        <f t="shared" si="483"/>
        <v>18</v>
      </c>
      <c r="J7715" t="s">
        <v>14</v>
      </c>
      <c r="K7715" t="s">
        <v>132</v>
      </c>
      <c r="L7715" t="s">
        <v>133</v>
      </c>
      <c r="M7715" t="s">
        <v>16</v>
      </c>
      <c r="N7715">
        <v>48</v>
      </c>
      <c r="O7715">
        <v>154</v>
      </c>
      <c r="P7715">
        <v>7392</v>
      </c>
      <c r="Q7715">
        <v>3918</v>
      </c>
      <c r="R7715">
        <v>0.53</v>
      </c>
      <c r="S7715" t="s">
        <v>82</v>
      </c>
      <c r="T7715" t="str">
        <f>IF(Table1[[#This Row],[Units Sold]]&gt; 700,"High Units","low Units")</f>
        <v>low Units</v>
      </c>
      <c r="U7715">
        <f>SUM(Table1[[#This Row],[Operating Profit]])/SUM(Table1[Operating Profit])*100</f>
        <v>1.1796403754011898E-3</v>
      </c>
      <c r="V7715">
        <f>SUM(Table1[[#This Row],[Price per Unit]]*Table1[[#This Row],[Units Sold]])</f>
        <v>7392</v>
      </c>
      <c r="W7715">
        <f>SUM(Table1[[#This Row],[Total Sales]]-Table1[[#This Row],[Operating Profit]])</f>
        <v>3474</v>
      </c>
      <c r="X7715">
        <f>SUM(Table1[[#This Row],[Total Sales]]-Table1[[#This Row],[Cost]])</f>
        <v>3918</v>
      </c>
      <c r="Y7715">
        <f>SUM(Table1[[#This Row],[profit/loss]])/SUM(Table1[profit/loss])</f>
        <v>1.1796403754011898E-5</v>
      </c>
    </row>
    <row r="7716" spans="1:25" x14ac:dyDescent="0.3">
      <c r="A7716" t="s">
        <v>60</v>
      </c>
      <c r="B7716" t="s">
        <v>82</v>
      </c>
      <c r="C7716">
        <v>1185732</v>
      </c>
      <c r="D7716" s="9">
        <v>44304</v>
      </c>
      <c r="E7716" s="8" t="str">
        <f>TEXT(Table1[[#This Row],[Invoice Date]],"dd-mm-yyyy")</f>
        <v>18-04-2021</v>
      </c>
      <c r="F7716" s="1" t="str">
        <f t="shared" si="480"/>
        <v>April</v>
      </c>
      <c r="G7716" s="1" t="str">
        <f t="shared" si="481"/>
        <v>2021</v>
      </c>
      <c r="H7716" s="1" t="str">
        <f t="shared" si="482"/>
        <v>Sunday</v>
      </c>
      <c r="I7716" s="1" t="str">
        <f t="shared" si="483"/>
        <v>18</v>
      </c>
      <c r="J7716" t="s">
        <v>14</v>
      </c>
      <c r="K7716" t="s">
        <v>132</v>
      </c>
      <c r="L7716" t="s">
        <v>133</v>
      </c>
      <c r="M7716" t="s">
        <v>18</v>
      </c>
      <c r="N7716">
        <v>49</v>
      </c>
      <c r="O7716">
        <v>68</v>
      </c>
      <c r="P7716">
        <v>3332</v>
      </c>
      <c r="Q7716">
        <v>1833</v>
      </c>
      <c r="R7716">
        <v>0.55000000000000004</v>
      </c>
      <c r="S7716" t="s">
        <v>82</v>
      </c>
      <c r="T7716" t="str">
        <f>IF(Table1[[#This Row],[Units Sold]]&gt; 700,"High Units","low Units")</f>
        <v>low Units</v>
      </c>
      <c r="U7716">
        <f>SUM(Table1[[#This Row],[Operating Profit]])/SUM(Table1[Operating Profit])*100</f>
        <v>5.5188382034466088E-4</v>
      </c>
      <c r="V7716">
        <f>SUM(Table1[[#This Row],[Price per Unit]]*Table1[[#This Row],[Units Sold]])</f>
        <v>3332</v>
      </c>
      <c r="W7716">
        <f>SUM(Table1[[#This Row],[Total Sales]]-Table1[[#This Row],[Operating Profit]])</f>
        <v>1499</v>
      </c>
      <c r="X7716">
        <f>SUM(Table1[[#This Row],[Total Sales]]-Table1[[#This Row],[Cost]])</f>
        <v>1833</v>
      </c>
      <c r="Y7716">
        <f>SUM(Table1[[#This Row],[profit/loss]])/SUM(Table1[profit/loss])</f>
        <v>5.5188382034466085E-6</v>
      </c>
    </row>
    <row r="7717" spans="1:25" x14ac:dyDescent="0.3">
      <c r="A7717" t="s">
        <v>60</v>
      </c>
      <c r="B7717" t="s">
        <v>82</v>
      </c>
      <c r="C7717">
        <v>1185732</v>
      </c>
      <c r="D7717" s="9">
        <v>44304</v>
      </c>
      <c r="E7717" s="8" t="str">
        <f>TEXT(Table1[[#This Row],[Invoice Date]],"dd-mm-yyyy")</f>
        <v>18-04-2021</v>
      </c>
      <c r="F7717" s="1" t="str">
        <f t="shared" si="480"/>
        <v>April</v>
      </c>
      <c r="G7717" s="1" t="str">
        <f t="shared" si="481"/>
        <v>2021</v>
      </c>
      <c r="H7717" s="1" t="str">
        <f t="shared" si="482"/>
        <v>Sunday</v>
      </c>
      <c r="I7717" s="1" t="str">
        <f t="shared" si="483"/>
        <v>18</v>
      </c>
      <c r="J7717" t="s">
        <v>14</v>
      </c>
      <c r="K7717" t="s">
        <v>132</v>
      </c>
      <c r="L7717" t="s">
        <v>133</v>
      </c>
      <c r="M7717" t="s">
        <v>19</v>
      </c>
      <c r="N7717">
        <v>38</v>
      </c>
      <c r="O7717">
        <v>73</v>
      </c>
      <c r="P7717">
        <v>2774</v>
      </c>
      <c r="Q7717">
        <v>1221</v>
      </c>
      <c r="R7717">
        <v>0.44</v>
      </c>
      <c r="S7717" t="s">
        <v>82</v>
      </c>
      <c r="T7717" t="str">
        <f>IF(Table1[[#This Row],[Units Sold]]&gt; 700,"High Units","low Units")</f>
        <v>low Units</v>
      </c>
      <c r="U7717">
        <f>SUM(Table1[[#This Row],[Operating Profit]])/SUM(Table1[Operating Profit])*100</f>
        <v>3.6762146461583788E-4</v>
      </c>
      <c r="V7717">
        <f>SUM(Table1[[#This Row],[Price per Unit]]*Table1[[#This Row],[Units Sold]])</f>
        <v>2774</v>
      </c>
      <c r="W7717">
        <f>SUM(Table1[[#This Row],[Total Sales]]-Table1[[#This Row],[Operating Profit]])</f>
        <v>1553</v>
      </c>
      <c r="X7717">
        <f>SUM(Table1[[#This Row],[Total Sales]]-Table1[[#This Row],[Cost]])</f>
        <v>1221</v>
      </c>
      <c r="Y7717">
        <f>SUM(Table1[[#This Row],[profit/loss]])/SUM(Table1[profit/loss])</f>
        <v>3.6762146461583787E-6</v>
      </c>
    </row>
    <row r="7718" spans="1:25" x14ac:dyDescent="0.3">
      <c r="A7718" t="s">
        <v>60</v>
      </c>
      <c r="B7718" t="s">
        <v>82</v>
      </c>
      <c r="C7718">
        <v>1185732</v>
      </c>
      <c r="D7718" s="9">
        <v>44304</v>
      </c>
      <c r="E7718" s="8" t="str">
        <f>TEXT(Table1[[#This Row],[Invoice Date]],"dd-mm-yyyy")</f>
        <v>18-04-2021</v>
      </c>
      <c r="F7718" s="1" t="str">
        <f t="shared" si="480"/>
        <v>April</v>
      </c>
      <c r="G7718" s="1" t="str">
        <f t="shared" si="481"/>
        <v>2021</v>
      </c>
      <c r="H7718" s="1" t="str">
        <f t="shared" si="482"/>
        <v>Sunday</v>
      </c>
      <c r="I7718" s="1" t="str">
        <f t="shared" si="483"/>
        <v>18</v>
      </c>
      <c r="J7718" t="s">
        <v>14</v>
      </c>
      <c r="K7718" t="s">
        <v>132</v>
      </c>
      <c r="L7718" t="s">
        <v>133</v>
      </c>
      <c r="M7718" t="s">
        <v>20</v>
      </c>
      <c r="N7718">
        <v>44</v>
      </c>
      <c r="O7718">
        <v>49</v>
      </c>
      <c r="P7718">
        <v>2156</v>
      </c>
      <c r="Q7718">
        <v>884</v>
      </c>
      <c r="R7718">
        <v>0.41</v>
      </c>
      <c r="S7718" t="s">
        <v>82</v>
      </c>
      <c r="T7718" t="str">
        <f>IF(Table1[[#This Row],[Units Sold]]&gt; 700,"High Units","low Units")</f>
        <v>low Units</v>
      </c>
      <c r="U7718">
        <f>SUM(Table1[[#This Row],[Operating Profit]])/SUM(Table1[Operating Profit])*100</f>
        <v>2.6615673605274423E-4</v>
      </c>
      <c r="V7718">
        <f>SUM(Table1[[#This Row],[Price per Unit]]*Table1[[#This Row],[Units Sold]])</f>
        <v>2156</v>
      </c>
      <c r="W7718">
        <f>SUM(Table1[[#This Row],[Total Sales]]-Table1[[#This Row],[Operating Profit]])</f>
        <v>1272</v>
      </c>
      <c r="X7718">
        <f>SUM(Table1[[#This Row],[Total Sales]]-Table1[[#This Row],[Cost]])</f>
        <v>884</v>
      </c>
      <c r="Y7718">
        <f>SUM(Table1[[#This Row],[profit/loss]])/SUM(Table1[profit/loss])</f>
        <v>2.6615673605274422E-6</v>
      </c>
    </row>
    <row r="7719" spans="1:25" x14ac:dyDescent="0.3">
      <c r="A7719" t="s">
        <v>60</v>
      </c>
      <c r="B7719" t="s">
        <v>82</v>
      </c>
      <c r="C7719">
        <v>1185732</v>
      </c>
      <c r="D7719" s="9">
        <v>44304</v>
      </c>
      <c r="E7719" s="8" t="str">
        <f>TEXT(Table1[[#This Row],[Invoice Date]],"dd-mm-yyyy")</f>
        <v>18-04-2021</v>
      </c>
      <c r="F7719" s="1" t="str">
        <f t="shared" si="480"/>
        <v>April</v>
      </c>
      <c r="G7719" s="1" t="str">
        <f t="shared" si="481"/>
        <v>2021</v>
      </c>
      <c r="H7719" s="1" t="str">
        <f t="shared" si="482"/>
        <v>Sunday</v>
      </c>
      <c r="I7719" s="1" t="str">
        <f t="shared" si="483"/>
        <v>18</v>
      </c>
      <c r="J7719" t="s">
        <v>14</v>
      </c>
      <c r="K7719" t="s">
        <v>132</v>
      </c>
      <c r="L7719" t="s">
        <v>133</v>
      </c>
      <c r="M7719" t="s">
        <v>21</v>
      </c>
      <c r="N7719">
        <v>57</v>
      </c>
      <c r="O7719">
        <v>53</v>
      </c>
      <c r="P7719">
        <v>3021</v>
      </c>
      <c r="Q7719">
        <v>1359</v>
      </c>
      <c r="R7719">
        <v>0.45</v>
      </c>
      <c r="S7719" t="s">
        <v>82</v>
      </c>
      <c r="T7719" t="str">
        <f>IF(Table1[[#This Row],[Units Sold]]&gt; 700,"High Units","low Units")</f>
        <v>low Units</v>
      </c>
      <c r="U7719">
        <f>SUM(Table1[[#This Row],[Operating Profit]])/SUM(Table1[Operating Profit])*100</f>
        <v>4.091708193390038E-4</v>
      </c>
      <c r="V7719">
        <f>SUM(Table1[[#This Row],[Price per Unit]]*Table1[[#This Row],[Units Sold]])</f>
        <v>3021</v>
      </c>
      <c r="W7719">
        <f>SUM(Table1[[#This Row],[Total Sales]]-Table1[[#This Row],[Operating Profit]])</f>
        <v>1662</v>
      </c>
      <c r="X7719">
        <f>SUM(Table1[[#This Row],[Total Sales]]-Table1[[#This Row],[Cost]])</f>
        <v>1359</v>
      </c>
      <c r="Y7719">
        <f>SUM(Table1[[#This Row],[profit/loss]])/SUM(Table1[profit/loss])</f>
        <v>4.091708193390038E-6</v>
      </c>
    </row>
    <row r="7720" spans="1:25" x14ac:dyDescent="0.3">
      <c r="A7720" t="s">
        <v>60</v>
      </c>
      <c r="B7720" t="s">
        <v>82</v>
      </c>
      <c r="C7720">
        <v>1185732</v>
      </c>
      <c r="D7720" s="9">
        <v>44304</v>
      </c>
      <c r="E7720" s="8" t="str">
        <f>TEXT(Table1[[#This Row],[Invoice Date]],"dd-mm-yyyy")</f>
        <v>18-04-2021</v>
      </c>
      <c r="F7720" s="1" t="str">
        <f t="shared" si="480"/>
        <v>April</v>
      </c>
      <c r="G7720" s="1" t="str">
        <f t="shared" si="481"/>
        <v>2021</v>
      </c>
      <c r="H7720" s="1" t="str">
        <f t="shared" si="482"/>
        <v>Sunday</v>
      </c>
      <c r="I7720" s="1" t="str">
        <f t="shared" si="483"/>
        <v>18</v>
      </c>
      <c r="J7720" t="s">
        <v>14</v>
      </c>
      <c r="K7720" t="s">
        <v>132</v>
      </c>
      <c r="L7720" t="s">
        <v>133</v>
      </c>
      <c r="M7720" t="s">
        <v>22</v>
      </c>
      <c r="N7720">
        <v>46</v>
      </c>
      <c r="O7720">
        <v>98</v>
      </c>
      <c r="P7720">
        <v>4508</v>
      </c>
      <c r="Q7720">
        <v>2074</v>
      </c>
      <c r="R7720">
        <v>0.46</v>
      </c>
      <c r="S7720" t="s">
        <v>82</v>
      </c>
      <c r="T7720" t="str">
        <f>IF(Table1[[#This Row],[Units Sold]]&gt; 700,"High Units","low Units")</f>
        <v>low Units</v>
      </c>
      <c r="U7720">
        <f>SUM(Table1[[#This Row],[Operating Profit]])/SUM(Table1[Operating Profit])*100</f>
        <v>6.2444464996989988E-4</v>
      </c>
      <c r="V7720">
        <f>SUM(Table1[[#This Row],[Price per Unit]]*Table1[[#This Row],[Units Sold]])</f>
        <v>4508</v>
      </c>
      <c r="W7720">
        <f>SUM(Table1[[#This Row],[Total Sales]]-Table1[[#This Row],[Operating Profit]])</f>
        <v>2434</v>
      </c>
      <c r="X7720">
        <f>SUM(Table1[[#This Row],[Total Sales]]-Table1[[#This Row],[Cost]])</f>
        <v>2074</v>
      </c>
      <c r="Y7720">
        <f>SUM(Table1[[#This Row],[profit/loss]])/SUM(Table1[profit/loss])</f>
        <v>6.2444464996989988E-6</v>
      </c>
    </row>
    <row r="7721" spans="1:25" x14ac:dyDescent="0.3">
      <c r="A7721" t="s">
        <v>60</v>
      </c>
      <c r="B7721" t="s">
        <v>82</v>
      </c>
      <c r="C7721">
        <v>1185732</v>
      </c>
      <c r="D7721" s="9">
        <v>44333</v>
      </c>
      <c r="E7721" s="8" t="str">
        <f>TEXT(Table1[[#This Row],[Invoice Date]],"dd-mm-yyyy")</f>
        <v>17-05-2021</v>
      </c>
      <c r="F7721" s="1" t="str">
        <f t="shared" si="480"/>
        <v>May</v>
      </c>
      <c r="G7721" s="1" t="str">
        <f t="shared" si="481"/>
        <v>2021</v>
      </c>
      <c r="H7721" s="1" t="str">
        <f t="shared" si="482"/>
        <v>Monday</v>
      </c>
      <c r="I7721" s="1" t="str">
        <f t="shared" si="483"/>
        <v>17</v>
      </c>
      <c r="J7721" t="s">
        <v>14</v>
      </c>
      <c r="K7721" t="s">
        <v>132</v>
      </c>
      <c r="L7721" t="s">
        <v>133</v>
      </c>
      <c r="M7721" t="s">
        <v>16</v>
      </c>
      <c r="N7721">
        <v>64</v>
      </c>
      <c r="O7721">
        <v>173</v>
      </c>
      <c r="P7721">
        <v>11072</v>
      </c>
      <c r="Q7721">
        <v>5868</v>
      </c>
      <c r="R7721">
        <v>0.53</v>
      </c>
      <c r="S7721" t="s">
        <v>82</v>
      </c>
      <c r="T7721" t="str">
        <f>IF(Table1[[#This Row],[Units Sold]]&gt; 700,"High Units","low Units")</f>
        <v>low Units</v>
      </c>
      <c r="U7721">
        <f>SUM(Table1[[#This Row],[Operating Profit]])/SUM(Table1[Operating Profit])*100</f>
        <v>1.7667508225763611E-3</v>
      </c>
      <c r="V7721">
        <f>SUM(Table1[[#This Row],[Price per Unit]]*Table1[[#This Row],[Units Sold]])</f>
        <v>11072</v>
      </c>
      <c r="W7721">
        <f>SUM(Table1[[#This Row],[Total Sales]]-Table1[[#This Row],[Operating Profit]])</f>
        <v>5204</v>
      </c>
      <c r="X7721">
        <f>SUM(Table1[[#This Row],[Total Sales]]-Table1[[#This Row],[Cost]])</f>
        <v>5868</v>
      </c>
      <c r="Y7721">
        <f>SUM(Table1[[#This Row],[profit/loss]])/SUM(Table1[profit/loss])</f>
        <v>1.766750822576361E-5</v>
      </c>
    </row>
    <row r="7722" spans="1:25" x14ac:dyDescent="0.3">
      <c r="A7722" t="s">
        <v>60</v>
      </c>
      <c r="B7722" t="s">
        <v>82</v>
      </c>
      <c r="C7722">
        <v>1185732</v>
      </c>
      <c r="D7722" s="9">
        <v>44333</v>
      </c>
      <c r="E7722" s="8" t="str">
        <f>TEXT(Table1[[#This Row],[Invoice Date]],"dd-mm-yyyy")</f>
        <v>17-05-2021</v>
      </c>
      <c r="F7722" s="1" t="str">
        <f t="shared" si="480"/>
        <v>May</v>
      </c>
      <c r="G7722" s="1" t="str">
        <f t="shared" si="481"/>
        <v>2021</v>
      </c>
      <c r="H7722" s="1" t="str">
        <f t="shared" si="482"/>
        <v>Monday</v>
      </c>
      <c r="I7722" s="1" t="str">
        <f t="shared" si="483"/>
        <v>17</v>
      </c>
      <c r="J7722" t="s">
        <v>14</v>
      </c>
      <c r="K7722" t="s">
        <v>132</v>
      </c>
      <c r="L7722" t="s">
        <v>133</v>
      </c>
      <c r="M7722" t="s">
        <v>18</v>
      </c>
      <c r="N7722">
        <v>54</v>
      </c>
      <c r="O7722">
        <v>87</v>
      </c>
      <c r="P7722">
        <v>4698</v>
      </c>
      <c r="Q7722">
        <v>2537</v>
      </c>
      <c r="R7722">
        <v>0.54</v>
      </c>
      <c r="S7722" t="s">
        <v>82</v>
      </c>
      <c r="T7722" t="str">
        <f>IF(Table1[[#This Row],[Units Sold]]&gt; 700,"High Units","low Units")</f>
        <v>low Units</v>
      </c>
      <c r="U7722">
        <f>SUM(Table1[[#This Row],[Operating Profit]])/SUM(Table1[Operating Profit])*100</f>
        <v>7.6384574588892764E-4</v>
      </c>
      <c r="V7722">
        <f>SUM(Table1[[#This Row],[Price per Unit]]*Table1[[#This Row],[Units Sold]])</f>
        <v>4698</v>
      </c>
      <c r="W7722">
        <f>SUM(Table1[[#This Row],[Total Sales]]-Table1[[#This Row],[Operating Profit]])</f>
        <v>2161</v>
      </c>
      <c r="X7722">
        <f>SUM(Table1[[#This Row],[Total Sales]]-Table1[[#This Row],[Cost]])</f>
        <v>2537</v>
      </c>
      <c r="Y7722">
        <f>SUM(Table1[[#This Row],[profit/loss]])/SUM(Table1[profit/loss])</f>
        <v>7.6384574588892764E-6</v>
      </c>
    </row>
    <row r="7723" spans="1:25" x14ac:dyDescent="0.3">
      <c r="A7723" t="s">
        <v>60</v>
      </c>
      <c r="B7723" t="s">
        <v>82</v>
      </c>
      <c r="C7723">
        <v>1185732</v>
      </c>
      <c r="D7723" s="9">
        <v>44333</v>
      </c>
      <c r="E7723" s="8" t="str">
        <f>TEXT(Table1[[#This Row],[Invoice Date]],"dd-mm-yyyy")</f>
        <v>17-05-2021</v>
      </c>
      <c r="F7723" s="1" t="str">
        <f t="shared" si="480"/>
        <v>May</v>
      </c>
      <c r="G7723" s="1" t="str">
        <f t="shared" si="481"/>
        <v>2021</v>
      </c>
      <c r="H7723" s="1" t="str">
        <f t="shared" si="482"/>
        <v>Monday</v>
      </c>
      <c r="I7723" s="1" t="str">
        <f t="shared" si="483"/>
        <v>17</v>
      </c>
      <c r="J7723" t="s">
        <v>14</v>
      </c>
      <c r="K7723" t="s">
        <v>132</v>
      </c>
      <c r="L7723" t="s">
        <v>133</v>
      </c>
      <c r="M7723" t="s">
        <v>19</v>
      </c>
      <c r="N7723">
        <v>51</v>
      </c>
      <c r="O7723">
        <v>98</v>
      </c>
      <c r="P7723">
        <v>4998</v>
      </c>
      <c r="Q7723">
        <v>2099</v>
      </c>
      <c r="R7723">
        <v>0.42</v>
      </c>
      <c r="S7723" t="s">
        <v>82</v>
      </c>
      <c r="T7723" t="str">
        <f>IF(Table1[[#This Row],[Units Sold]]&gt; 700,"High Units","low Units")</f>
        <v>low Units</v>
      </c>
      <c r="U7723">
        <f>SUM(Table1[[#This Row],[Operating Profit]])/SUM(Table1[Operating Profit])*100</f>
        <v>6.3197170698496617E-4</v>
      </c>
      <c r="V7723">
        <f>SUM(Table1[[#This Row],[Price per Unit]]*Table1[[#This Row],[Units Sold]])</f>
        <v>4998</v>
      </c>
      <c r="W7723">
        <f>SUM(Table1[[#This Row],[Total Sales]]-Table1[[#This Row],[Operating Profit]])</f>
        <v>2899</v>
      </c>
      <c r="X7723">
        <f>SUM(Table1[[#This Row],[Total Sales]]-Table1[[#This Row],[Cost]])</f>
        <v>2099</v>
      </c>
      <c r="Y7723">
        <f>SUM(Table1[[#This Row],[profit/loss]])/SUM(Table1[profit/loss])</f>
        <v>6.3197170698496619E-6</v>
      </c>
    </row>
    <row r="7724" spans="1:25" x14ac:dyDescent="0.3">
      <c r="A7724" t="s">
        <v>60</v>
      </c>
      <c r="B7724" t="s">
        <v>82</v>
      </c>
      <c r="C7724">
        <v>1185732</v>
      </c>
      <c r="D7724" s="9">
        <v>44333</v>
      </c>
      <c r="E7724" s="8" t="str">
        <f>TEXT(Table1[[#This Row],[Invoice Date]],"dd-mm-yyyy")</f>
        <v>17-05-2021</v>
      </c>
      <c r="F7724" s="1" t="str">
        <f t="shared" si="480"/>
        <v>May</v>
      </c>
      <c r="G7724" s="1" t="str">
        <f t="shared" si="481"/>
        <v>2021</v>
      </c>
      <c r="H7724" s="1" t="str">
        <f t="shared" si="482"/>
        <v>Monday</v>
      </c>
      <c r="I7724" s="1" t="str">
        <f t="shared" si="483"/>
        <v>17</v>
      </c>
      <c r="J7724" t="s">
        <v>14</v>
      </c>
      <c r="K7724" t="s">
        <v>132</v>
      </c>
      <c r="L7724" t="s">
        <v>133</v>
      </c>
      <c r="M7724" t="s">
        <v>20</v>
      </c>
      <c r="N7724">
        <v>52</v>
      </c>
      <c r="O7724">
        <v>80</v>
      </c>
      <c r="P7724">
        <v>4160</v>
      </c>
      <c r="Q7724">
        <v>1664</v>
      </c>
      <c r="R7724">
        <v>0.4</v>
      </c>
      <c r="S7724" t="s">
        <v>82</v>
      </c>
      <c r="T7724" t="str">
        <f>IF(Table1[[#This Row],[Units Sold]]&gt; 700,"High Units","low Units")</f>
        <v>low Units</v>
      </c>
      <c r="U7724">
        <f>SUM(Table1[[#This Row],[Operating Profit]])/SUM(Table1[Operating Profit])*100</f>
        <v>5.0100091492281268E-4</v>
      </c>
      <c r="V7724">
        <f>SUM(Table1[[#This Row],[Price per Unit]]*Table1[[#This Row],[Units Sold]])</f>
        <v>4160</v>
      </c>
      <c r="W7724">
        <f>SUM(Table1[[#This Row],[Total Sales]]-Table1[[#This Row],[Operating Profit]])</f>
        <v>2496</v>
      </c>
      <c r="X7724">
        <f>SUM(Table1[[#This Row],[Total Sales]]-Table1[[#This Row],[Cost]])</f>
        <v>1664</v>
      </c>
      <c r="Y7724">
        <f>SUM(Table1[[#This Row],[profit/loss]])/SUM(Table1[profit/loss])</f>
        <v>5.0100091492281267E-6</v>
      </c>
    </row>
    <row r="7725" spans="1:25" x14ac:dyDescent="0.3">
      <c r="A7725" t="s">
        <v>60</v>
      </c>
      <c r="B7725" t="s">
        <v>82</v>
      </c>
      <c r="C7725">
        <v>1185732</v>
      </c>
      <c r="D7725" s="9">
        <v>44333</v>
      </c>
      <c r="E7725" s="8" t="str">
        <f>TEXT(Table1[[#This Row],[Invoice Date]],"dd-mm-yyyy")</f>
        <v>17-05-2021</v>
      </c>
      <c r="F7725" s="1" t="str">
        <f t="shared" si="480"/>
        <v>May</v>
      </c>
      <c r="G7725" s="1" t="str">
        <f t="shared" si="481"/>
        <v>2021</v>
      </c>
      <c r="H7725" s="1" t="str">
        <f t="shared" si="482"/>
        <v>Monday</v>
      </c>
      <c r="I7725" s="1" t="str">
        <f t="shared" si="483"/>
        <v>17</v>
      </c>
      <c r="J7725" t="s">
        <v>14</v>
      </c>
      <c r="K7725" t="s">
        <v>132</v>
      </c>
      <c r="L7725" t="s">
        <v>133</v>
      </c>
      <c r="M7725" t="s">
        <v>21</v>
      </c>
      <c r="N7725">
        <v>63</v>
      </c>
      <c r="O7725">
        <v>78</v>
      </c>
      <c r="P7725">
        <v>4914</v>
      </c>
      <c r="Q7725">
        <v>2211</v>
      </c>
      <c r="R7725">
        <v>0.45</v>
      </c>
      <c r="S7725" t="s">
        <v>82</v>
      </c>
      <c r="T7725" t="str">
        <f>IF(Table1[[#This Row],[Units Sold]]&gt; 700,"High Units","low Units")</f>
        <v>low Units</v>
      </c>
      <c r="U7725">
        <f>SUM(Table1[[#This Row],[Operating Profit]])/SUM(Table1[Operating Profit])*100</f>
        <v>6.6569292241246321E-4</v>
      </c>
      <c r="V7725">
        <f>SUM(Table1[[#This Row],[Price per Unit]]*Table1[[#This Row],[Units Sold]])</f>
        <v>4914</v>
      </c>
      <c r="W7725">
        <f>SUM(Table1[[#This Row],[Total Sales]]-Table1[[#This Row],[Operating Profit]])</f>
        <v>2703</v>
      </c>
      <c r="X7725">
        <f>SUM(Table1[[#This Row],[Total Sales]]-Table1[[#This Row],[Cost]])</f>
        <v>2211</v>
      </c>
      <c r="Y7725">
        <f>SUM(Table1[[#This Row],[profit/loss]])/SUM(Table1[profit/loss])</f>
        <v>6.6569292241246323E-6</v>
      </c>
    </row>
    <row r="7726" spans="1:25" x14ac:dyDescent="0.3">
      <c r="A7726" t="s">
        <v>60</v>
      </c>
      <c r="B7726" t="s">
        <v>82</v>
      </c>
      <c r="C7726">
        <v>1185732</v>
      </c>
      <c r="D7726" s="9">
        <v>44333</v>
      </c>
      <c r="E7726" s="8" t="str">
        <f>TEXT(Table1[[#This Row],[Invoice Date]],"dd-mm-yyyy")</f>
        <v>17-05-2021</v>
      </c>
      <c r="F7726" s="1" t="str">
        <f t="shared" si="480"/>
        <v>May</v>
      </c>
      <c r="G7726" s="1" t="str">
        <f t="shared" si="481"/>
        <v>2021</v>
      </c>
      <c r="H7726" s="1" t="str">
        <f t="shared" si="482"/>
        <v>Monday</v>
      </c>
      <c r="I7726" s="1" t="str">
        <f t="shared" si="483"/>
        <v>17</v>
      </c>
      <c r="J7726" t="s">
        <v>14</v>
      </c>
      <c r="K7726" t="s">
        <v>132</v>
      </c>
      <c r="L7726" t="s">
        <v>133</v>
      </c>
      <c r="M7726" t="s">
        <v>22</v>
      </c>
      <c r="N7726">
        <v>65</v>
      </c>
      <c r="O7726">
        <v>115</v>
      </c>
      <c r="P7726">
        <v>7475</v>
      </c>
      <c r="Q7726">
        <v>3439</v>
      </c>
      <c r="R7726">
        <v>0.46</v>
      </c>
      <c r="S7726" t="s">
        <v>82</v>
      </c>
      <c r="T7726" t="str">
        <f>IF(Table1[[#This Row],[Units Sold]]&gt; 700,"High Units","low Units")</f>
        <v>low Units</v>
      </c>
      <c r="U7726">
        <f>SUM(Table1[[#This Row],[Operating Profit]])/SUM(Table1[Operating Profit])*100</f>
        <v>1.0354219629925196E-3</v>
      </c>
      <c r="V7726">
        <f>SUM(Table1[[#This Row],[Price per Unit]]*Table1[[#This Row],[Units Sold]])</f>
        <v>7475</v>
      </c>
      <c r="W7726">
        <f>SUM(Table1[[#This Row],[Total Sales]]-Table1[[#This Row],[Operating Profit]])</f>
        <v>4036</v>
      </c>
      <c r="X7726">
        <f>SUM(Table1[[#This Row],[Total Sales]]-Table1[[#This Row],[Cost]])</f>
        <v>3439</v>
      </c>
      <c r="Y7726">
        <f>SUM(Table1[[#This Row],[profit/loss]])/SUM(Table1[profit/loss])</f>
        <v>1.0354219629925196E-5</v>
      </c>
    </row>
    <row r="7727" spans="1:25" x14ac:dyDescent="0.3">
      <c r="A7727" t="s">
        <v>60</v>
      </c>
      <c r="B7727" t="s">
        <v>82</v>
      </c>
      <c r="C7727">
        <v>1185732</v>
      </c>
      <c r="D7727" s="9">
        <v>44366</v>
      </c>
      <c r="E7727" s="8" t="str">
        <f>TEXT(Table1[[#This Row],[Invoice Date]],"dd-mm-yyyy")</f>
        <v>19-06-2021</v>
      </c>
      <c r="F7727" s="1" t="str">
        <f t="shared" si="480"/>
        <v>June</v>
      </c>
      <c r="G7727" s="1" t="str">
        <f t="shared" si="481"/>
        <v>2021</v>
      </c>
      <c r="H7727" s="1" t="str">
        <f t="shared" si="482"/>
        <v>Saturday</v>
      </c>
      <c r="I7727" s="1" t="str">
        <f t="shared" si="483"/>
        <v>19</v>
      </c>
      <c r="J7727" t="s">
        <v>14</v>
      </c>
      <c r="K7727" t="s">
        <v>132</v>
      </c>
      <c r="L7727" t="s">
        <v>133</v>
      </c>
      <c r="M7727" t="s">
        <v>16</v>
      </c>
      <c r="N7727">
        <v>59</v>
      </c>
      <c r="O7727">
        <v>169</v>
      </c>
      <c r="P7727">
        <v>9971</v>
      </c>
      <c r="Q7727">
        <v>5285</v>
      </c>
      <c r="R7727">
        <v>0.53</v>
      </c>
      <c r="S7727" t="s">
        <v>82</v>
      </c>
      <c r="T7727" t="str">
        <f>IF(Table1[[#This Row],[Units Sold]]&gt; 700,"High Units","low Units")</f>
        <v>low Units</v>
      </c>
      <c r="U7727">
        <f>SUM(Table1[[#This Row],[Operating Profit]])/SUM(Table1[Operating Profit])*100</f>
        <v>1.5912198529850149E-3</v>
      </c>
      <c r="V7727">
        <f>SUM(Table1[[#This Row],[Price per Unit]]*Table1[[#This Row],[Units Sold]])</f>
        <v>9971</v>
      </c>
      <c r="W7727">
        <f>SUM(Table1[[#This Row],[Total Sales]]-Table1[[#This Row],[Operating Profit]])</f>
        <v>4686</v>
      </c>
      <c r="X7727">
        <f>SUM(Table1[[#This Row],[Total Sales]]-Table1[[#This Row],[Cost]])</f>
        <v>5285</v>
      </c>
      <c r="Y7727">
        <f>SUM(Table1[[#This Row],[profit/loss]])/SUM(Table1[profit/loss])</f>
        <v>1.5912198529850148E-5</v>
      </c>
    </row>
    <row r="7728" spans="1:25" x14ac:dyDescent="0.3">
      <c r="A7728" t="s">
        <v>60</v>
      </c>
      <c r="B7728" t="s">
        <v>82</v>
      </c>
      <c r="C7728">
        <v>1185732</v>
      </c>
      <c r="D7728" s="9">
        <v>44366</v>
      </c>
      <c r="E7728" s="8" t="str">
        <f>TEXT(Table1[[#This Row],[Invoice Date]],"dd-mm-yyyy")</f>
        <v>19-06-2021</v>
      </c>
      <c r="F7728" s="1" t="str">
        <f t="shared" si="480"/>
        <v>June</v>
      </c>
      <c r="G7728" s="1" t="str">
        <f t="shared" si="481"/>
        <v>2021</v>
      </c>
      <c r="H7728" s="1" t="str">
        <f t="shared" si="482"/>
        <v>Saturday</v>
      </c>
      <c r="I7728" s="1" t="str">
        <f t="shared" si="483"/>
        <v>19</v>
      </c>
      <c r="J7728" t="s">
        <v>14</v>
      </c>
      <c r="K7728" t="s">
        <v>132</v>
      </c>
      <c r="L7728" t="s">
        <v>133</v>
      </c>
      <c r="M7728" t="s">
        <v>18</v>
      </c>
      <c r="N7728">
        <v>56</v>
      </c>
      <c r="O7728">
        <v>123</v>
      </c>
      <c r="P7728">
        <v>6888</v>
      </c>
      <c r="Q7728">
        <v>3513</v>
      </c>
      <c r="R7728">
        <v>0.51</v>
      </c>
      <c r="S7728" t="s">
        <v>82</v>
      </c>
      <c r="T7728" t="str">
        <f>IF(Table1[[#This Row],[Units Sold]]&gt; 700,"High Units","low Units")</f>
        <v>low Units</v>
      </c>
      <c r="U7728">
        <f>SUM(Table1[[#This Row],[Operating Profit]])/SUM(Table1[Operating Profit])*100</f>
        <v>1.0577020517571159E-3</v>
      </c>
      <c r="V7728">
        <f>SUM(Table1[[#This Row],[Price per Unit]]*Table1[[#This Row],[Units Sold]])</f>
        <v>6888</v>
      </c>
      <c r="W7728">
        <f>SUM(Table1[[#This Row],[Total Sales]]-Table1[[#This Row],[Operating Profit]])</f>
        <v>3375</v>
      </c>
      <c r="X7728">
        <f>SUM(Table1[[#This Row],[Total Sales]]-Table1[[#This Row],[Cost]])</f>
        <v>3513</v>
      </c>
      <c r="Y7728">
        <f>SUM(Table1[[#This Row],[profit/loss]])/SUM(Table1[profit/loss])</f>
        <v>1.057702051757116E-5</v>
      </c>
    </row>
    <row r="7729" spans="1:25" x14ac:dyDescent="0.3">
      <c r="A7729" t="s">
        <v>60</v>
      </c>
      <c r="B7729" t="s">
        <v>82</v>
      </c>
      <c r="C7729">
        <v>1185732</v>
      </c>
      <c r="D7729" s="9">
        <v>44366</v>
      </c>
      <c r="E7729" s="8" t="str">
        <f>TEXT(Table1[[#This Row],[Invoice Date]],"dd-mm-yyyy")</f>
        <v>19-06-2021</v>
      </c>
      <c r="F7729" s="1" t="str">
        <f t="shared" si="480"/>
        <v>June</v>
      </c>
      <c r="G7729" s="1" t="str">
        <f t="shared" si="481"/>
        <v>2021</v>
      </c>
      <c r="H7729" s="1" t="str">
        <f t="shared" si="482"/>
        <v>Saturday</v>
      </c>
      <c r="I7729" s="1" t="str">
        <f t="shared" si="483"/>
        <v>19</v>
      </c>
      <c r="J7729" t="s">
        <v>14</v>
      </c>
      <c r="K7729" t="s">
        <v>132</v>
      </c>
      <c r="L7729" t="s">
        <v>133</v>
      </c>
      <c r="M7729" t="s">
        <v>19</v>
      </c>
      <c r="N7729">
        <v>53</v>
      </c>
      <c r="O7729">
        <v>88</v>
      </c>
      <c r="P7729">
        <v>4664</v>
      </c>
      <c r="Q7729">
        <v>2052</v>
      </c>
      <c r="R7729">
        <v>0.44</v>
      </c>
      <c r="S7729" t="s">
        <v>82</v>
      </c>
      <c r="T7729" t="str">
        <f>IF(Table1[[#This Row],[Units Sold]]&gt; 700,"High Units","low Units")</f>
        <v>low Units</v>
      </c>
      <c r="U7729">
        <f>SUM(Table1[[#This Row],[Operating Profit]])/SUM(Table1[Operating Profit])*100</f>
        <v>6.1782083979664156E-4</v>
      </c>
      <c r="V7729">
        <f>SUM(Table1[[#This Row],[Price per Unit]]*Table1[[#This Row],[Units Sold]])</f>
        <v>4664</v>
      </c>
      <c r="W7729">
        <f>SUM(Table1[[#This Row],[Total Sales]]-Table1[[#This Row],[Operating Profit]])</f>
        <v>2612</v>
      </c>
      <c r="X7729">
        <f>SUM(Table1[[#This Row],[Total Sales]]-Table1[[#This Row],[Cost]])</f>
        <v>2052</v>
      </c>
      <c r="Y7729">
        <f>SUM(Table1[[#This Row],[profit/loss]])/SUM(Table1[profit/loss])</f>
        <v>6.1782083979664157E-6</v>
      </c>
    </row>
    <row r="7730" spans="1:25" x14ac:dyDescent="0.3">
      <c r="A7730" t="s">
        <v>60</v>
      </c>
      <c r="B7730" t="s">
        <v>82</v>
      </c>
      <c r="C7730">
        <v>1185732</v>
      </c>
      <c r="D7730" s="9">
        <v>44366</v>
      </c>
      <c r="E7730" s="8" t="str">
        <f>TEXT(Table1[[#This Row],[Invoice Date]],"dd-mm-yyyy")</f>
        <v>19-06-2021</v>
      </c>
      <c r="F7730" s="1" t="str">
        <f t="shared" si="480"/>
        <v>June</v>
      </c>
      <c r="G7730" s="1" t="str">
        <f t="shared" si="481"/>
        <v>2021</v>
      </c>
      <c r="H7730" s="1" t="str">
        <f t="shared" si="482"/>
        <v>Saturday</v>
      </c>
      <c r="I7730" s="1" t="str">
        <f t="shared" si="483"/>
        <v>19</v>
      </c>
      <c r="J7730" t="s">
        <v>14</v>
      </c>
      <c r="K7730" t="s">
        <v>132</v>
      </c>
      <c r="L7730" t="s">
        <v>133</v>
      </c>
      <c r="M7730" t="s">
        <v>20</v>
      </c>
      <c r="N7730">
        <v>52</v>
      </c>
      <c r="O7730">
        <v>91</v>
      </c>
      <c r="P7730">
        <v>4732</v>
      </c>
      <c r="Q7730">
        <v>1987</v>
      </c>
      <c r="R7730">
        <v>0.42</v>
      </c>
      <c r="S7730" t="s">
        <v>82</v>
      </c>
      <c r="T7730" t="str">
        <f>IF(Table1[[#This Row],[Units Sold]]&gt; 700,"High Units","low Units")</f>
        <v>low Units</v>
      </c>
      <c r="U7730">
        <f>SUM(Table1[[#This Row],[Operating Profit]])/SUM(Table1[Operating Profit])*100</f>
        <v>5.9825049155746914E-4</v>
      </c>
      <c r="V7730">
        <f>SUM(Table1[[#This Row],[Price per Unit]]*Table1[[#This Row],[Units Sold]])</f>
        <v>4732</v>
      </c>
      <c r="W7730">
        <f>SUM(Table1[[#This Row],[Total Sales]]-Table1[[#This Row],[Operating Profit]])</f>
        <v>2745</v>
      </c>
      <c r="X7730">
        <f>SUM(Table1[[#This Row],[Total Sales]]-Table1[[#This Row],[Cost]])</f>
        <v>1987</v>
      </c>
      <c r="Y7730">
        <f>SUM(Table1[[#This Row],[profit/loss]])/SUM(Table1[profit/loss])</f>
        <v>5.9825049155746916E-6</v>
      </c>
    </row>
    <row r="7731" spans="1:25" x14ac:dyDescent="0.3">
      <c r="A7731" t="s">
        <v>60</v>
      </c>
      <c r="B7731" t="s">
        <v>82</v>
      </c>
      <c r="C7731">
        <v>1185732</v>
      </c>
      <c r="D7731" s="9">
        <v>44366</v>
      </c>
      <c r="E7731" s="8" t="str">
        <f>TEXT(Table1[[#This Row],[Invoice Date]],"dd-mm-yyyy")</f>
        <v>19-06-2021</v>
      </c>
      <c r="F7731" s="1" t="str">
        <f t="shared" si="480"/>
        <v>June</v>
      </c>
      <c r="G7731" s="1" t="str">
        <f t="shared" si="481"/>
        <v>2021</v>
      </c>
      <c r="H7731" s="1" t="str">
        <f t="shared" si="482"/>
        <v>Saturday</v>
      </c>
      <c r="I7731" s="1" t="str">
        <f t="shared" si="483"/>
        <v>19</v>
      </c>
      <c r="J7731" t="s">
        <v>14</v>
      </c>
      <c r="K7731" t="s">
        <v>132</v>
      </c>
      <c r="L7731" t="s">
        <v>133</v>
      </c>
      <c r="M7731" t="s">
        <v>21</v>
      </c>
      <c r="N7731">
        <v>60</v>
      </c>
      <c r="O7731">
        <v>94</v>
      </c>
      <c r="P7731">
        <v>5640</v>
      </c>
      <c r="Q7731">
        <v>2425</v>
      </c>
      <c r="R7731">
        <v>0.43</v>
      </c>
      <c r="S7731" t="s">
        <v>82</v>
      </c>
      <c r="T7731" t="str">
        <f>IF(Table1[[#This Row],[Units Sold]]&gt; 700,"High Units","low Units")</f>
        <v>low Units</v>
      </c>
      <c r="U7731">
        <f>SUM(Table1[[#This Row],[Operating Profit]])/SUM(Table1[Operating Profit])*100</f>
        <v>7.3012453046143071E-4</v>
      </c>
      <c r="V7731">
        <f>SUM(Table1[[#This Row],[Price per Unit]]*Table1[[#This Row],[Units Sold]])</f>
        <v>5640</v>
      </c>
      <c r="W7731">
        <f>SUM(Table1[[#This Row],[Total Sales]]-Table1[[#This Row],[Operating Profit]])</f>
        <v>3215</v>
      </c>
      <c r="X7731">
        <f>SUM(Table1[[#This Row],[Total Sales]]-Table1[[#This Row],[Cost]])</f>
        <v>2425</v>
      </c>
      <c r="Y7731">
        <f>SUM(Table1[[#This Row],[profit/loss]])/SUM(Table1[profit/loss])</f>
        <v>7.3012453046143069E-6</v>
      </c>
    </row>
    <row r="7732" spans="1:25" x14ac:dyDescent="0.3">
      <c r="A7732" t="s">
        <v>60</v>
      </c>
      <c r="B7732" t="s">
        <v>82</v>
      </c>
      <c r="C7732">
        <v>1185732</v>
      </c>
      <c r="D7732" s="9">
        <v>44366</v>
      </c>
      <c r="E7732" s="8" t="str">
        <f>TEXT(Table1[[#This Row],[Invoice Date]],"dd-mm-yyyy")</f>
        <v>19-06-2021</v>
      </c>
      <c r="F7732" s="1" t="str">
        <f t="shared" si="480"/>
        <v>June</v>
      </c>
      <c r="G7732" s="1" t="str">
        <f t="shared" si="481"/>
        <v>2021</v>
      </c>
      <c r="H7732" s="1" t="str">
        <f t="shared" si="482"/>
        <v>Saturday</v>
      </c>
      <c r="I7732" s="1" t="str">
        <f t="shared" si="483"/>
        <v>19</v>
      </c>
      <c r="J7732" t="s">
        <v>14</v>
      </c>
      <c r="K7732" t="s">
        <v>132</v>
      </c>
      <c r="L7732" t="s">
        <v>133</v>
      </c>
      <c r="M7732" t="s">
        <v>22</v>
      </c>
      <c r="N7732">
        <v>66</v>
      </c>
      <c r="O7732">
        <v>138</v>
      </c>
      <c r="P7732">
        <v>9108</v>
      </c>
      <c r="Q7732">
        <v>4281</v>
      </c>
      <c r="R7732">
        <v>0.47</v>
      </c>
      <c r="S7732" t="s">
        <v>82</v>
      </c>
      <c r="T7732" t="str">
        <f>IF(Table1[[#This Row],[Units Sold]]&gt; 700,"High Units","low Units")</f>
        <v>low Units</v>
      </c>
      <c r="U7732">
        <f>SUM(Table1[[#This Row],[Operating Profit]])/SUM(Table1[Operating Profit])*100</f>
        <v>1.2889332432599525E-3</v>
      </c>
      <c r="V7732">
        <f>SUM(Table1[[#This Row],[Price per Unit]]*Table1[[#This Row],[Units Sold]])</f>
        <v>9108</v>
      </c>
      <c r="W7732">
        <f>SUM(Table1[[#This Row],[Total Sales]]-Table1[[#This Row],[Operating Profit]])</f>
        <v>4827</v>
      </c>
      <c r="X7732">
        <f>SUM(Table1[[#This Row],[Total Sales]]-Table1[[#This Row],[Cost]])</f>
        <v>4281</v>
      </c>
      <c r="Y7732">
        <f>SUM(Table1[[#This Row],[profit/loss]])/SUM(Table1[profit/loss])</f>
        <v>1.2889332432599524E-5</v>
      </c>
    </row>
    <row r="7733" spans="1:25" x14ac:dyDescent="0.3">
      <c r="A7733" t="s">
        <v>60</v>
      </c>
      <c r="B7733" t="s">
        <v>82</v>
      </c>
      <c r="C7733">
        <v>1185732</v>
      </c>
      <c r="D7733" s="9">
        <v>44394</v>
      </c>
      <c r="E7733" s="8" t="str">
        <f>TEXT(Table1[[#This Row],[Invoice Date]],"dd-mm-yyyy")</f>
        <v>17-07-2021</v>
      </c>
      <c r="F7733" s="1" t="str">
        <f t="shared" si="480"/>
        <v>July</v>
      </c>
      <c r="G7733" s="1" t="str">
        <f t="shared" si="481"/>
        <v>2021</v>
      </c>
      <c r="H7733" s="1" t="str">
        <f t="shared" si="482"/>
        <v>Saturday</v>
      </c>
      <c r="I7733" s="1" t="str">
        <f t="shared" si="483"/>
        <v>17</v>
      </c>
      <c r="J7733" t="s">
        <v>14</v>
      </c>
      <c r="K7733" t="s">
        <v>132</v>
      </c>
      <c r="L7733" t="s">
        <v>133</v>
      </c>
      <c r="M7733" t="s">
        <v>16</v>
      </c>
      <c r="N7733">
        <v>64</v>
      </c>
      <c r="O7733">
        <v>196</v>
      </c>
      <c r="P7733">
        <v>12544</v>
      </c>
      <c r="Q7733">
        <v>6648</v>
      </c>
      <c r="R7733">
        <v>0.53</v>
      </c>
      <c r="S7733" t="s">
        <v>82</v>
      </c>
      <c r="T7733" t="str">
        <f>IF(Table1[[#This Row],[Units Sold]]&gt; 700,"High Units","low Units")</f>
        <v>low Units</v>
      </c>
      <c r="U7733">
        <f>SUM(Table1[[#This Row],[Operating Profit]])/SUM(Table1[Operating Profit])*100</f>
        <v>2.0015950014464295E-3</v>
      </c>
      <c r="V7733">
        <f>SUM(Table1[[#This Row],[Price per Unit]]*Table1[[#This Row],[Units Sold]])</f>
        <v>12544</v>
      </c>
      <c r="W7733">
        <f>SUM(Table1[[#This Row],[Total Sales]]-Table1[[#This Row],[Operating Profit]])</f>
        <v>5896</v>
      </c>
      <c r="X7733">
        <f>SUM(Table1[[#This Row],[Total Sales]]-Table1[[#This Row],[Cost]])</f>
        <v>6648</v>
      </c>
      <c r="Y7733">
        <f>SUM(Table1[[#This Row],[profit/loss]])/SUM(Table1[profit/loss])</f>
        <v>2.0015950014464293E-5</v>
      </c>
    </row>
    <row r="7734" spans="1:25" x14ac:dyDescent="0.3">
      <c r="A7734" t="s">
        <v>60</v>
      </c>
      <c r="B7734" t="s">
        <v>82</v>
      </c>
      <c r="C7734">
        <v>1185732</v>
      </c>
      <c r="D7734" s="9">
        <v>44394</v>
      </c>
      <c r="E7734" s="8" t="str">
        <f>TEXT(Table1[[#This Row],[Invoice Date]],"dd-mm-yyyy")</f>
        <v>17-07-2021</v>
      </c>
      <c r="F7734" s="1" t="str">
        <f t="shared" si="480"/>
        <v>July</v>
      </c>
      <c r="G7734" s="1" t="str">
        <f t="shared" si="481"/>
        <v>2021</v>
      </c>
      <c r="H7734" s="1" t="str">
        <f t="shared" si="482"/>
        <v>Saturday</v>
      </c>
      <c r="I7734" s="1" t="str">
        <f t="shared" si="483"/>
        <v>17</v>
      </c>
      <c r="J7734" t="s">
        <v>14</v>
      </c>
      <c r="K7734" t="s">
        <v>132</v>
      </c>
      <c r="L7734" t="s">
        <v>133</v>
      </c>
      <c r="M7734" t="s">
        <v>18</v>
      </c>
      <c r="N7734">
        <v>55</v>
      </c>
      <c r="O7734">
        <v>131</v>
      </c>
      <c r="P7734">
        <v>7205</v>
      </c>
      <c r="Q7734">
        <v>3603</v>
      </c>
      <c r="R7734">
        <v>0.5</v>
      </c>
      <c r="S7734" t="s">
        <v>82</v>
      </c>
      <c r="T7734" t="str">
        <f>IF(Table1[[#This Row],[Units Sold]]&gt; 700,"High Units","low Units")</f>
        <v>low Units</v>
      </c>
      <c r="U7734">
        <f>SUM(Table1[[#This Row],[Operating Profit]])/SUM(Table1[Operating Profit])*100</f>
        <v>1.0847994570113545E-3</v>
      </c>
      <c r="V7734">
        <f>SUM(Table1[[#This Row],[Price per Unit]]*Table1[[#This Row],[Units Sold]])</f>
        <v>7205</v>
      </c>
      <c r="W7734">
        <f>SUM(Table1[[#This Row],[Total Sales]]-Table1[[#This Row],[Operating Profit]])</f>
        <v>3602</v>
      </c>
      <c r="X7734">
        <f>SUM(Table1[[#This Row],[Total Sales]]-Table1[[#This Row],[Cost]])</f>
        <v>3603</v>
      </c>
      <c r="Y7734">
        <f>SUM(Table1[[#This Row],[profit/loss]])/SUM(Table1[profit/loss])</f>
        <v>1.0847994570113545E-5</v>
      </c>
    </row>
    <row r="7735" spans="1:25" x14ac:dyDescent="0.3">
      <c r="A7735" t="s">
        <v>60</v>
      </c>
      <c r="B7735" t="s">
        <v>82</v>
      </c>
      <c r="C7735">
        <v>1185732</v>
      </c>
      <c r="D7735" s="9">
        <v>44394</v>
      </c>
      <c r="E7735" s="8" t="str">
        <f>TEXT(Table1[[#This Row],[Invoice Date]],"dd-mm-yyyy")</f>
        <v>17-07-2021</v>
      </c>
      <c r="F7735" s="1" t="str">
        <f t="shared" si="480"/>
        <v>July</v>
      </c>
      <c r="G7735" s="1" t="str">
        <f t="shared" si="481"/>
        <v>2021</v>
      </c>
      <c r="H7735" s="1" t="str">
        <f t="shared" si="482"/>
        <v>Saturday</v>
      </c>
      <c r="I7735" s="1" t="str">
        <f t="shared" si="483"/>
        <v>17</v>
      </c>
      <c r="J7735" t="s">
        <v>14</v>
      </c>
      <c r="K7735" t="s">
        <v>132</v>
      </c>
      <c r="L7735" t="s">
        <v>133</v>
      </c>
      <c r="M7735" t="s">
        <v>19</v>
      </c>
      <c r="N7735">
        <v>54</v>
      </c>
      <c r="O7735">
        <v>109</v>
      </c>
      <c r="P7735">
        <v>5886</v>
      </c>
      <c r="Q7735">
        <v>2413</v>
      </c>
      <c r="R7735">
        <v>0.41</v>
      </c>
      <c r="S7735" t="s">
        <v>82</v>
      </c>
      <c r="T7735" t="str">
        <f>IF(Table1[[#This Row],[Units Sold]]&gt; 700,"High Units","low Units")</f>
        <v>low Units</v>
      </c>
      <c r="U7735">
        <f>SUM(Table1[[#This Row],[Operating Profit]])/SUM(Table1[Operating Profit])*100</f>
        <v>7.2651154309419895E-4</v>
      </c>
      <c r="V7735">
        <f>SUM(Table1[[#This Row],[Price per Unit]]*Table1[[#This Row],[Units Sold]])</f>
        <v>5886</v>
      </c>
      <c r="W7735">
        <f>SUM(Table1[[#This Row],[Total Sales]]-Table1[[#This Row],[Operating Profit]])</f>
        <v>3473</v>
      </c>
      <c r="X7735">
        <f>SUM(Table1[[#This Row],[Total Sales]]-Table1[[#This Row],[Cost]])</f>
        <v>2413</v>
      </c>
      <c r="Y7735">
        <f>SUM(Table1[[#This Row],[profit/loss]])/SUM(Table1[profit/loss])</f>
        <v>7.2651154309419891E-6</v>
      </c>
    </row>
    <row r="7736" spans="1:25" x14ac:dyDescent="0.3">
      <c r="A7736" t="s">
        <v>60</v>
      </c>
      <c r="B7736" t="s">
        <v>82</v>
      </c>
      <c r="C7736">
        <v>1185732</v>
      </c>
      <c r="D7736" s="9">
        <v>44394</v>
      </c>
      <c r="E7736" s="8" t="str">
        <f>TEXT(Table1[[#This Row],[Invoice Date]],"dd-mm-yyyy")</f>
        <v>17-07-2021</v>
      </c>
      <c r="F7736" s="1" t="str">
        <f t="shared" si="480"/>
        <v>July</v>
      </c>
      <c r="G7736" s="1" t="str">
        <f t="shared" si="481"/>
        <v>2021</v>
      </c>
      <c r="H7736" s="1" t="str">
        <f t="shared" si="482"/>
        <v>Saturday</v>
      </c>
      <c r="I7736" s="1" t="str">
        <f t="shared" si="483"/>
        <v>17</v>
      </c>
      <c r="J7736" t="s">
        <v>14</v>
      </c>
      <c r="K7736" t="s">
        <v>132</v>
      </c>
      <c r="L7736" t="s">
        <v>133</v>
      </c>
      <c r="M7736" t="s">
        <v>20</v>
      </c>
      <c r="N7736">
        <v>53</v>
      </c>
      <c r="O7736">
        <v>85</v>
      </c>
      <c r="P7736">
        <v>4505</v>
      </c>
      <c r="Q7736">
        <v>1982</v>
      </c>
      <c r="R7736">
        <v>0.44</v>
      </c>
      <c r="S7736" t="s">
        <v>82</v>
      </c>
      <c r="T7736" t="str">
        <f>IF(Table1[[#This Row],[Units Sold]]&gt; 700,"High Units","low Units")</f>
        <v>low Units</v>
      </c>
      <c r="U7736">
        <f>SUM(Table1[[#This Row],[Operating Profit]])/SUM(Table1[Operating Profit])*100</f>
        <v>5.9674508015445586E-4</v>
      </c>
      <c r="V7736">
        <f>SUM(Table1[[#This Row],[Price per Unit]]*Table1[[#This Row],[Units Sold]])</f>
        <v>4505</v>
      </c>
      <c r="W7736">
        <f>SUM(Table1[[#This Row],[Total Sales]]-Table1[[#This Row],[Operating Profit]])</f>
        <v>2523</v>
      </c>
      <c r="X7736">
        <f>SUM(Table1[[#This Row],[Total Sales]]-Table1[[#This Row],[Cost]])</f>
        <v>1982</v>
      </c>
      <c r="Y7736">
        <f>SUM(Table1[[#This Row],[profit/loss]])/SUM(Table1[profit/loss])</f>
        <v>5.9674508015445589E-6</v>
      </c>
    </row>
    <row r="7737" spans="1:25" x14ac:dyDescent="0.3">
      <c r="A7737" t="s">
        <v>60</v>
      </c>
      <c r="B7737" t="s">
        <v>82</v>
      </c>
      <c r="C7737">
        <v>1185732</v>
      </c>
      <c r="D7737" s="9">
        <v>44394</v>
      </c>
      <c r="E7737" s="8" t="str">
        <f>TEXT(Table1[[#This Row],[Invoice Date]],"dd-mm-yyyy")</f>
        <v>17-07-2021</v>
      </c>
      <c r="F7737" s="1" t="str">
        <f t="shared" si="480"/>
        <v>July</v>
      </c>
      <c r="G7737" s="1" t="str">
        <f t="shared" si="481"/>
        <v>2021</v>
      </c>
      <c r="H7737" s="1" t="str">
        <f t="shared" si="482"/>
        <v>Saturday</v>
      </c>
      <c r="I7737" s="1" t="str">
        <f t="shared" si="483"/>
        <v>17</v>
      </c>
      <c r="J7737" t="s">
        <v>14</v>
      </c>
      <c r="K7737" t="s">
        <v>132</v>
      </c>
      <c r="L7737" t="s">
        <v>133</v>
      </c>
      <c r="M7737" t="s">
        <v>21</v>
      </c>
      <c r="N7737">
        <v>60</v>
      </c>
      <c r="O7737">
        <v>102</v>
      </c>
      <c r="P7737">
        <v>6120</v>
      </c>
      <c r="Q7737">
        <v>2509</v>
      </c>
      <c r="R7737">
        <v>0.41</v>
      </c>
      <c r="S7737" t="s">
        <v>82</v>
      </c>
      <c r="T7737" t="str">
        <f>IF(Table1[[#This Row],[Units Sold]]&gt; 700,"High Units","low Units")</f>
        <v>low Units</v>
      </c>
      <c r="U7737">
        <f>SUM(Table1[[#This Row],[Operating Profit]])/SUM(Table1[Operating Profit])*100</f>
        <v>7.5541544203205338E-4</v>
      </c>
      <c r="V7737">
        <f>SUM(Table1[[#This Row],[Price per Unit]]*Table1[[#This Row],[Units Sold]])</f>
        <v>6120</v>
      </c>
      <c r="W7737">
        <f>SUM(Table1[[#This Row],[Total Sales]]-Table1[[#This Row],[Operating Profit]])</f>
        <v>3611</v>
      </c>
      <c r="X7737">
        <f>SUM(Table1[[#This Row],[Total Sales]]-Table1[[#This Row],[Cost]])</f>
        <v>2509</v>
      </c>
      <c r="Y7737">
        <f>SUM(Table1[[#This Row],[profit/loss]])/SUM(Table1[profit/loss])</f>
        <v>7.5541544203205341E-6</v>
      </c>
    </row>
    <row r="7738" spans="1:25" x14ac:dyDescent="0.3">
      <c r="A7738" t="s">
        <v>60</v>
      </c>
      <c r="B7738" t="s">
        <v>82</v>
      </c>
      <c r="C7738">
        <v>1185732</v>
      </c>
      <c r="D7738" s="9">
        <v>44394</v>
      </c>
      <c r="E7738" s="8" t="str">
        <f>TEXT(Table1[[#This Row],[Invoice Date]],"dd-mm-yyyy")</f>
        <v>17-07-2021</v>
      </c>
      <c r="F7738" s="1" t="str">
        <f t="shared" si="480"/>
        <v>July</v>
      </c>
      <c r="G7738" s="1" t="str">
        <f t="shared" si="481"/>
        <v>2021</v>
      </c>
      <c r="H7738" s="1" t="str">
        <f t="shared" si="482"/>
        <v>Saturday</v>
      </c>
      <c r="I7738" s="1" t="str">
        <f t="shared" si="483"/>
        <v>17</v>
      </c>
      <c r="J7738" t="s">
        <v>14</v>
      </c>
      <c r="K7738" t="s">
        <v>132</v>
      </c>
      <c r="L7738" t="s">
        <v>133</v>
      </c>
      <c r="M7738" t="s">
        <v>22</v>
      </c>
      <c r="N7738">
        <v>64</v>
      </c>
      <c r="O7738">
        <v>137</v>
      </c>
      <c r="P7738">
        <v>8768</v>
      </c>
      <c r="Q7738">
        <v>4296</v>
      </c>
      <c r="R7738">
        <v>0.49</v>
      </c>
      <c r="S7738" t="s">
        <v>82</v>
      </c>
      <c r="T7738" t="str">
        <f>IF(Table1[[#This Row],[Units Sold]]&gt; 700,"High Units","low Units")</f>
        <v>low Units</v>
      </c>
      <c r="U7738">
        <f>SUM(Table1[[#This Row],[Operating Profit]])/SUM(Table1[Operating Profit])*100</f>
        <v>1.2934494774689922E-3</v>
      </c>
      <c r="V7738">
        <f>SUM(Table1[[#This Row],[Price per Unit]]*Table1[[#This Row],[Units Sold]])</f>
        <v>8768</v>
      </c>
      <c r="W7738">
        <f>SUM(Table1[[#This Row],[Total Sales]]-Table1[[#This Row],[Operating Profit]])</f>
        <v>4472</v>
      </c>
      <c r="X7738">
        <f>SUM(Table1[[#This Row],[Total Sales]]-Table1[[#This Row],[Cost]])</f>
        <v>4296</v>
      </c>
      <c r="Y7738">
        <f>SUM(Table1[[#This Row],[profit/loss]])/SUM(Table1[profit/loss])</f>
        <v>1.2934494774689923E-5</v>
      </c>
    </row>
    <row r="7739" spans="1:25" x14ac:dyDescent="0.3">
      <c r="A7739" t="s">
        <v>60</v>
      </c>
      <c r="B7739" t="s">
        <v>82</v>
      </c>
      <c r="C7739">
        <v>1185732</v>
      </c>
      <c r="D7739" s="9">
        <v>44426</v>
      </c>
      <c r="E7739" s="8" t="str">
        <f>TEXT(Table1[[#This Row],[Invoice Date]],"dd-mm-yyyy")</f>
        <v>18-08-2021</v>
      </c>
      <c r="F7739" s="1" t="str">
        <f t="shared" si="480"/>
        <v>August</v>
      </c>
      <c r="G7739" s="1" t="str">
        <f t="shared" si="481"/>
        <v>2021</v>
      </c>
      <c r="H7739" s="1" t="str">
        <f t="shared" si="482"/>
        <v>Wednesday</v>
      </c>
      <c r="I7739" s="1" t="str">
        <f t="shared" si="483"/>
        <v>18</v>
      </c>
      <c r="J7739" t="s">
        <v>14</v>
      </c>
      <c r="K7739" t="s">
        <v>132</v>
      </c>
      <c r="L7739" t="s">
        <v>133</v>
      </c>
      <c r="M7739" t="s">
        <v>16</v>
      </c>
      <c r="N7739">
        <v>60</v>
      </c>
      <c r="O7739">
        <v>196</v>
      </c>
      <c r="P7739">
        <v>11760</v>
      </c>
      <c r="Q7739">
        <v>5998</v>
      </c>
      <c r="R7739">
        <v>0.51</v>
      </c>
      <c r="S7739" t="s">
        <v>82</v>
      </c>
      <c r="T7739" t="str">
        <f>IF(Table1[[#This Row],[Units Sold]]&gt; 700,"High Units","low Units")</f>
        <v>low Units</v>
      </c>
      <c r="U7739">
        <f>SUM(Table1[[#This Row],[Operating Profit]])/SUM(Table1[Operating Profit])*100</f>
        <v>1.8058915190547057E-3</v>
      </c>
      <c r="V7739">
        <f>SUM(Table1[[#This Row],[Price per Unit]]*Table1[[#This Row],[Units Sold]])</f>
        <v>11760</v>
      </c>
      <c r="W7739">
        <f>SUM(Table1[[#This Row],[Total Sales]]-Table1[[#This Row],[Operating Profit]])</f>
        <v>5762</v>
      </c>
      <c r="X7739">
        <f>SUM(Table1[[#This Row],[Total Sales]]-Table1[[#This Row],[Cost]])</f>
        <v>5998</v>
      </c>
      <c r="Y7739">
        <f>SUM(Table1[[#This Row],[profit/loss]])/SUM(Table1[profit/loss])</f>
        <v>1.8058915190547056E-5</v>
      </c>
    </row>
    <row r="7740" spans="1:25" x14ac:dyDescent="0.3">
      <c r="A7740" t="s">
        <v>60</v>
      </c>
      <c r="B7740" t="s">
        <v>82</v>
      </c>
      <c r="C7740">
        <v>1185732</v>
      </c>
      <c r="D7740" s="9">
        <v>44426</v>
      </c>
      <c r="E7740" s="8" t="str">
        <f>TEXT(Table1[[#This Row],[Invoice Date]],"dd-mm-yyyy")</f>
        <v>18-08-2021</v>
      </c>
      <c r="F7740" s="1" t="str">
        <f t="shared" si="480"/>
        <v>August</v>
      </c>
      <c r="G7740" s="1" t="str">
        <f t="shared" si="481"/>
        <v>2021</v>
      </c>
      <c r="H7740" s="1" t="str">
        <f t="shared" si="482"/>
        <v>Wednesday</v>
      </c>
      <c r="I7740" s="1" t="str">
        <f t="shared" si="483"/>
        <v>18</v>
      </c>
      <c r="J7740" t="s">
        <v>14</v>
      </c>
      <c r="K7740" t="s">
        <v>132</v>
      </c>
      <c r="L7740" t="s">
        <v>133</v>
      </c>
      <c r="M7740" t="s">
        <v>18</v>
      </c>
      <c r="N7740">
        <v>58</v>
      </c>
      <c r="O7740">
        <v>135</v>
      </c>
      <c r="P7740">
        <v>7830</v>
      </c>
      <c r="Q7740">
        <v>4228</v>
      </c>
      <c r="R7740">
        <v>0.54</v>
      </c>
      <c r="S7740" t="s">
        <v>82</v>
      </c>
      <c r="T7740" t="str">
        <f>IF(Table1[[#This Row],[Units Sold]]&gt; 700,"High Units","low Units")</f>
        <v>low Units</v>
      </c>
      <c r="U7740">
        <f>SUM(Table1[[#This Row],[Operating Profit]])/SUM(Table1[Operating Profit])*100</f>
        <v>1.272975882388012E-3</v>
      </c>
      <c r="V7740">
        <f>SUM(Table1[[#This Row],[Price per Unit]]*Table1[[#This Row],[Units Sold]])</f>
        <v>7830</v>
      </c>
      <c r="W7740">
        <f>SUM(Table1[[#This Row],[Total Sales]]-Table1[[#This Row],[Operating Profit]])</f>
        <v>3602</v>
      </c>
      <c r="X7740">
        <f>SUM(Table1[[#This Row],[Total Sales]]-Table1[[#This Row],[Cost]])</f>
        <v>4228</v>
      </c>
      <c r="Y7740">
        <f>SUM(Table1[[#This Row],[profit/loss]])/SUM(Table1[profit/loss])</f>
        <v>1.272975882388012E-5</v>
      </c>
    </row>
    <row r="7741" spans="1:25" x14ac:dyDescent="0.3">
      <c r="A7741" t="s">
        <v>60</v>
      </c>
      <c r="B7741" t="s">
        <v>82</v>
      </c>
      <c r="C7741">
        <v>1185732</v>
      </c>
      <c r="D7741" s="9">
        <v>44426</v>
      </c>
      <c r="E7741" s="8" t="str">
        <f>TEXT(Table1[[#This Row],[Invoice Date]],"dd-mm-yyyy")</f>
        <v>18-08-2021</v>
      </c>
      <c r="F7741" s="1" t="str">
        <f t="shared" si="480"/>
        <v>August</v>
      </c>
      <c r="G7741" s="1" t="str">
        <f t="shared" si="481"/>
        <v>2021</v>
      </c>
      <c r="H7741" s="1" t="str">
        <f t="shared" si="482"/>
        <v>Wednesday</v>
      </c>
      <c r="I7741" s="1" t="str">
        <f t="shared" si="483"/>
        <v>18</v>
      </c>
      <c r="J7741" t="s">
        <v>14</v>
      </c>
      <c r="K7741" t="s">
        <v>132</v>
      </c>
      <c r="L7741" t="s">
        <v>133</v>
      </c>
      <c r="M7741" t="s">
        <v>19</v>
      </c>
      <c r="N7741">
        <v>52</v>
      </c>
      <c r="O7741">
        <v>105</v>
      </c>
      <c r="P7741">
        <v>5460</v>
      </c>
      <c r="Q7741">
        <v>2457</v>
      </c>
      <c r="R7741">
        <v>0.45</v>
      </c>
      <c r="S7741" t="s">
        <v>82</v>
      </c>
      <c r="T7741" t="str">
        <f>IF(Table1[[#This Row],[Units Sold]]&gt; 700,"High Units","low Units")</f>
        <v>low Units</v>
      </c>
      <c r="U7741">
        <f>SUM(Table1[[#This Row],[Operating Profit]])/SUM(Table1[Operating Profit])*100</f>
        <v>7.3975916344071549E-4</v>
      </c>
      <c r="V7741">
        <f>SUM(Table1[[#This Row],[Price per Unit]]*Table1[[#This Row],[Units Sold]])</f>
        <v>5460</v>
      </c>
      <c r="W7741">
        <f>SUM(Table1[[#This Row],[Total Sales]]-Table1[[#This Row],[Operating Profit]])</f>
        <v>3003</v>
      </c>
      <c r="X7741">
        <f>SUM(Table1[[#This Row],[Total Sales]]-Table1[[#This Row],[Cost]])</f>
        <v>2457</v>
      </c>
      <c r="Y7741">
        <f>SUM(Table1[[#This Row],[profit/loss]])/SUM(Table1[profit/loss])</f>
        <v>7.3975916344071552E-6</v>
      </c>
    </row>
    <row r="7742" spans="1:25" x14ac:dyDescent="0.3">
      <c r="A7742" t="s">
        <v>60</v>
      </c>
      <c r="B7742" t="s">
        <v>82</v>
      </c>
      <c r="C7742">
        <v>1185732</v>
      </c>
      <c r="D7742" s="9">
        <v>44426</v>
      </c>
      <c r="E7742" s="8" t="str">
        <f>TEXT(Table1[[#This Row],[Invoice Date]],"dd-mm-yyyy")</f>
        <v>18-08-2021</v>
      </c>
      <c r="F7742" s="1" t="str">
        <f t="shared" si="480"/>
        <v>August</v>
      </c>
      <c r="G7742" s="1" t="str">
        <f t="shared" si="481"/>
        <v>2021</v>
      </c>
      <c r="H7742" s="1" t="str">
        <f t="shared" si="482"/>
        <v>Wednesday</v>
      </c>
      <c r="I7742" s="1" t="str">
        <f t="shared" si="483"/>
        <v>18</v>
      </c>
      <c r="J7742" t="s">
        <v>14</v>
      </c>
      <c r="K7742" t="s">
        <v>132</v>
      </c>
      <c r="L7742" t="s">
        <v>133</v>
      </c>
      <c r="M7742" t="s">
        <v>20</v>
      </c>
      <c r="N7742">
        <v>51</v>
      </c>
      <c r="O7742">
        <v>72</v>
      </c>
      <c r="P7742">
        <v>3672</v>
      </c>
      <c r="Q7742">
        <v>1542</v>
      </c>
      <c r="R7742">
        <v>0.42</v>
      </c>
      <c r="S7742" t="s">
        <v>82</v>
      </c>
      <c r="T7742" t="str">
        <f>IF(Table1[[#This Row],[Units Sold]]&gt; 700,"High Units","low Units")</f>
        <v>low Units</v>
      </c>
      <c r="U7742">
        <f>SUM(Table1[[#This Row],[Operating Profit]])/SUM(Table1[Operating Profit])*100</f>
        <v>4.6426887668928908E-4</v>
      </c>
      <c r="V7742">
        <f>SUM(Table1[[#This Row],[Price per Unit]]*Table1[[#This Row],[Units Sold]])</f>
        <v>3672</v>
      </c>
      <c r="W7742">
        <f>SUM(Table1[[#This Row],[Total Sales]]-Table1[[#This Row],[Operating Profit]])</f>
        <v>2130</v>
      </c>
      <c r="X7742">
        <f>SUM(Table1[[#This Row],[Total Sales]]-Table1[[#This Row],[Cost]])</f>
        <v>1542</v>
      </c>
      <c r="Y7742">
        <f>SUM(Table1[[#This Row],[profit/loss]])/SUM(Table1[profit/loss])</f>
        <v>4.642688766892891E-6</v>
      </c>
    </row>
    <row r="7743" spans="1:25" x14ac:dyDescent="0.3">
      <c r="A7743" t="s">
        <v>60</v>
      </c>
      <c r="B7743" t="s">
        <v>82</v>
      </c>
      <c r="C7743">
        <v>1185732</v>
      </c>
      <c r="D7743" s="9">
        <v>44426</v>
      </c>
      <c r="E7743" s="8" t="str">
        <f>TEXT(Table1[[#This Row],[Invoice Date]],"dd-mm-yyyy")</f>
        <v>18-08-2021</v>
      </c>
      <c r="F7743" s="1" t="str">
        <f t="shared" si="480"/>
        <v>August</v>
      </c>
      <c r="G7743" s="1" t="str">
        <f t="shared" si="481"/>
        <v>2021</v>
      </c>
      <c r="H7743" s="1" t="str">
        <f t="shared" si="482"/>
        <v>Wednesday</v>
      </c>
      <c r="I7743" s="1" t="str">
        <f t="shared" si="483"/>
        <v>18</v>
      </c>
      <c r="J7743" t="s">
        <v>14</v>
      </c>
      <c r="K7743" t="s">
        <v>132</v>
      </c>
      <c r="L7743" t="s">
        <v>133</v>
      </c>
      <c r="M7743" t="s">
        <v>21</v>
      </c>
      <c r="N7743">
        <v>59</v>
      </c>
      <c r="O7743">
        <v>73</v>
      </c>
      <c r="P7743">
        <v>4307</v>
      </c>
      <c r="Q7743">
        <v>1938</v>
      </c>
      <c r="R7743">
        <v>0.45</v>
      </c>
      <c r="S7743" t="s">
        <v>82</v>
      </c>
      <c r="T7743" t="str">
        <f>IF(Table1[[#This Row],[Units Sold]]&gt; 700,"High Units","low Units")</f>
        <v>low Units</v>
      </c>
      <c r="U7743">
        <f>SUM(Table1[[#This Row],[Operating Profit]])/SUM(Table1[Operating Profit])*100</f>
        <v>5.8349745980793932E-4</v>
      </c>
      <c r="V7743">
        <f>SUM(Table1[[#This Row],[Price per Unit]]*Table1[[#This Row],[Units Sold]])</f>
        <v>4307</v>
      </c>
      <c r="W7743">
        <f>SUM(Table1[[#This Row],[Total Sales]]-Table1[[#This Row],[Operating Profit]])</f>
        <v>2369</v>
      </c>
      <c r="X7743">
        <f>SUM(Table1[[#This Row],[Total Sales]]-Table1[[#This Row],[Cost]])</f>
        <v>1938</v>
      </c>
      <c r="Y7743">
        <f>SUM(Table1[[#This Row],[profit/loss]])/SUM(Table1[profit/loss])</f>
        <v>5.8349745980793928E-6</v>
      </c>
    </row>
    <row r="7744" spans="1:25" x14ac:dyDescent="0.3">
      <c r="A7744" t="s">
        <v>60</v>
      </c>
      <c r="B7744" t="s">
        <v>82</v>
      </c>
      <c r="C7744">
        <v>1185732</v>
      </c>
      <c r="D7744" s="9">
        <v>44426</v>
      </c>
      <c r="E7744" s="8" t="str">
        <f>TEXT(Table1[[#This Row],[Invoice Date]],"dd-mm-yyyy")</f>
        <v>18-08-2021</v>
      </c>
      <c r="F7744" s="1" t="str">
        <f t="shared" si="480"/>
        <v>August</v>
      </c>
      <c r="G7744" s="1" t="str">
        <f t="shared" si="481"/>
        <v>2021</v>
      </c>
      <c r="H7744" s="1" t="str">
        <f t="shared" si="482"/>
        <v>Wednesday</v>
      </c>
      <c r="I7744" s="1" t="str">
        <f t="shared" si="483"/>
        <v>18</v>
      </c>
      <c r="J7744" t="s">
        <v>14</v>
      </c>
      <c r="K7744" t="s">
        <v>132</v>
      </c>
      <c r="L7744" t="s">
        <v>133</v>
      </c>
      <c r="M7744" t="s">
        <v>22</v>
      </c>
      <c r="N7744">
        <v>64</v>
      </c>
      <c r="O7744">
        <v>106</v>
      </c>
      <c r="P7744">
        <v>6784</v>
      </c>
      <c r="Q7744">
        <v>3188</v>
      </c>
      <c r="R7744">
        <v>0.47</v>
      </c>
      <c r="S7744" t="s">
        <v>82</v>
      </c>
      <c r="T7744" t="str">
        <f>IF(Table1[[#This Row],[Units Sold]]&gt; 700,"High Units","low Units")</f>
        <v>low Units</v>
      </c>
      <c r="U7744">
        <f>SUM(Table1[[#This Row],[Operating Profit]])/SUM(Table1[Operating Profit])*100</f>
        <v>9.5985031056125395E-4</v>
      </c>
      <c r="V7744">
        <f>SUM(Table1[[#This Row],[Price per Unit]]*Table1[[#This Row],[Units Sold]])</f>
        <v>6784</v>
      </c>
      <c r="W7744">
        <f>SUM(Table1[[#This Row],[Total Sales]]-Table1[[#This Row],[Operating Profit]])</f>
        <v>3596</v>
      </c>
      <c r="X7744">
        <f>SUM(Table1[[#This Row],[Total Sales]]-Table1[[#This Row],[Cost]])</f>
        <v>3188</v>
      </c>
      <c r="Y7744">
        <f>SUM(Table1[[#This Row],[profit/loss]])/SUM(Table1[profit/loss])</f>
        <v>9.5985031056125397E-6</v>
      </c>
    </row>
    <row r="7745" spans="1:25" x14ac:dyDescent="0.3">
      <c r="A7745" t="s">
        <v>60</v>
      </c>
      <c r="B7745" t="s">
        <v>82</v>
      </c>
      <c r="C7745">
        <v>1185732</v>
      </c>
      <c r="D7745" s="9">
        <v>44456</v>
      </c>
      <c r="E7745" s="8" t="str">
        <f>TEXT(Table1[[#This Row],[Invoice Date]],"dd-mm-yyyy")</f>
        <v>17-09-2021</v>
      </c>
      <c r="F7745" s="1" t="str">
        <f t="shared" si="480"/>
        <v>September</v>
      </c>
      <c r="G7745" s="1" t="str">
        <f t="shared" si="481"/>
        <v>2021</v>
      </c>
      <c r="H7745" s="1" t="str">
        <f t="shared" si="482"/>
        <v>Friday</v>
      </c>
      <c r="I7745" s="1" t="str">
        <f t="shared" si="483"/>
        <v>17</v>
      </c>
      <c r="J7745" t="s">
        <v>14</v>
      </c>
      <c r="K7745" t="s">
        <v>132</v>
      </c>
      <c r="L7745" t="s">
        <v>133</v>
      </c>
      <c r="M7745" t="s">
        <v>16</v>
      </c>
      <c r="N7745">
        <v>59</v>
      </c>
      <c r="O7745">
        <v>154</v>
      </c>
      <c r="P7745">
        <v>9086</v>
      </c>
      <c r="Q7745">
        <v>4725</v>
      </c>
      <c r="R7745">
        <v>0.52</v>
      </c>
      <c r="S7745" t="s">
        <v>82</v>
      </c>
      <c r="T7745" t="str">
        <f>IF(Table1[[#This Row],[Units Sold]]&gt; 700,"High Units","low Units")</f>
        <v>low Units</v>
      </c>
      <c r="U7745">
        <f>SUM(Table1[[#This Row],[Operating Profit]])/SUM(Table1[Operating Profit])*100</f>
        <v>1.42261377584753E-3</v>
      </c>
      <c r="V7745">
        <f>SUM(Table1[[#This Row],[Price per Unit]]*Table1[[#This Row],[Units Sold]])</f>
        <v>9086</v>
      </c>
      <c r="W7745">
        <f>SUM(Table1[[#This Row],[Total Sales]]-Table1[[#This Row],[Operating Profit]])</f>
        <v>4361</v>
      </c>
      <c r="X7745">
        <f>SUM(Table1[[#This Row],[Total Sales]]-Table1[[#This Row],[Cost]])</f>
        <v>4725</v>
      </c>
      <c r="Y7745">
        <f>SUM(Table1[[#This Row],[profit/loss]])/SUM(Table1[profit/loss])</f>
        <v>1.4226137758475299E-5</v>
      </c>
    </row>
    <row r="7746" spans="1:25" x14ac:dyDescent="0.3">
      <c r="A7746" t="s">
        <v>60</v>
      </c>
      <c r="B7746" t="s">
        <v>82</v>
      </c>
      <c r="C7746">
        <v>1185732</v>
      </c>
      <c r="D7746" s="9">
        <v>44456</v>
      </c>
      <c r="E7746" s="8" t="str">
        <f>TEXT(Table1[[#This Row],[Invoice Date]],"dd-mm-yyyy")</f>
        <v>17-09-2021</v>
      </c>
      <c r="F7746" s="1" t="str">
        <f t="shared" si="480"/>
        <v>September</v>
      </c>
      <c r="G7746" s="1" t="str">
        <f t="shared" si="481"/>
        <v>2021</v>
      </c>
      <c r="H7746" s="1" t="str">
        <f t="shared" si="482"/>
        <v>Friday</v>
      </c>
      <c r="I7746" s="1" t="str">
        <f t="shared" si="483"/>
        <v>17</v>
      </c>
      <c r="J7746" t="s">
        <v>14</v>
      </c>
      <c r="K7746" t="s">
        <v>132</v>
      </c>
      <c r="L7746" t="s">
        <v>133</v>
      </c>
      <c r="M7746" t="s">
        <v>18</v>
      </c>
      <c r="N7746">
        <v>54</v>
      </c>
      <c r="O7746">
        <v>95</v>
      </c>
      <c r="P7746">
        <v>5130</v>
      </c>
      <c r="Q7746">
        <v>2668</v>
      </c>
      <c r="R7746">
        <v>0.52</v>
      </c>
      <c r="S7746" t="s">
        <v>82</v>
      </c>
      <c r="T7746" t="str">
        <f>IF(Table1[[#This Row],[Units Sold]]&gt; 700,"High Units","low Units")</f>
        <v>low Units</v>
      </c>
      <c r="U7746">
        <f>SUM(Table1[[#This Row],[Operating Profit]])/SUM(Table1[Operating Profit])*100</f>
        <v>8.0328752464787513E-4</v>
      </c>
      <c r="V7746">
        <f>SUM(Table1[[#This Row],[Price per Unit]]*Table1[[#This Row],[Units Sold]])</f>
        <v>5130</v>
      </c>
      <c r="W7746">
        <f>SUM(Table1[[#This Row],[Total Sales]]-Table1[[#This Row],[Operating Profit]])</f>
        <v>2462</v>
      </c>
      <c r="X7746">
        <f>SUM(Table1[[#This Row],[Total Sales]]-Table1[[#This Row],[Cost]])</f>
        <v>2668</v>
      </c>
      <c r="Y7746">
        <f>SUM(Table1[[#This Row],[profit/loss]])/SUM(Table1[profit/loss])</f>
        <v>8.0328752464787515E-6</v>
      </c>
    </row>
    <row r="7747" spans="1:25" x14ac:dyDescent="0.3">
      <c r="A7747" t="s">
        <v>60</v>
      </c>
      <c r="B7747" t="s">
        <v>82</v>
      </c>
      <c r="C7747">
        <v>1185732</v>
      </c>
      <c r="D7747" s="9">
        <v>44456</v>
      </c>
      <c r="E7747" s="8" t="str">
        <f>TEXT(Table1[[#This Row],[Invoice Date]],"dd-mm-yyyy")</f>
        <v>17-09-2021</v>
      </c>
      <c r="F7747" s="1" t="str">
        <f t="shared" ref="F7747:F7810" si="484">TEXT(D7747,"mmmm")</f>
        <v>September</v>
      </c>
      <c r="G7747" s="1" t="str">
        <f t="shared" ref="G7747:G7810" si="485">TEXT(D7747,"YYYY")</f>
        <v>2021</v>
      </c>
      <c r="H7747" s="1" t="str">
        <f t="shared" ref="H7747:H7810" si="486">TEXT(D7747,"dddd")</f>
        <v>Friday</v>
      </c>
      <c r="I7747" s="1" t="str">
        <f t="shared" ref="I7747:I7810" si="487">TEXT(D7747,"dd")</f>
        <v>17</v>
      </c>
      <c r="J7747" t="s">
        <v>14</v>
      </c>
      <c r="K7747" t="s">
        <v>132</v>
      </c>
      <c r="L7747" t="s">
        <v>133</v>
      </c>
      <c r="M7747" t="s">
        <v>19</v>
      </c>
      <c r="N7747">
        <v>52</v>
      </c>
      <c r="O7747">
        <v>75</v>
      </c>
      <c r="P7747">
        <v>3900</v>
      </c>
      <c r="Q7747">
        <v>1677</v>
      </c>
      <c r="R7747">
        <v>0.43</v>
      </c>
      <c r="S7747" t="s">
        <v>82</v>
      </c>
      <c r="T7747" t="str">
        <f>IF(Table1[[#This Row],[Units Sold]]&gt; 700,"High Units","low Units")</f>
        <v>low Units</v>
      </c>
      <c r="U7747">
        <f>SUM(Table1[[#This Row],[Operating Profit]])/SUM(Table1[Operating Profit])*100</f>
        <v>5.049149845706471E-4</v>
      </c>
      <c r="V7747">
        <f>SUM(Table1[[#This Row],[Price per Unit]]*Table1[[#This Row],[Units Sold]])</f>
        <v>3900</v>
      </c>
      <c r="W7747">
        <f>SUM(Table1[[#This Row],[Total Sales]]-Table1[[#This Row],[Operating Profit]])</f>
        <v>2223</v>
      </c>
      <c r="X7747">
        <f>SUM(Table1[[#This Row],[Total Sales]]-Table1[[#This Row],[Cost]])</f>
        <v>1677</v>
      </c>
      <c r="Y7747">
        <f>SUM(Table1[[#This Row],[profit/loss]])/SUM(Table1[profit/loss])</f>
        <v>5.0491498457064712E-6</v>
      </c>
    </row>
    <row r="7748" spans="1:25" x14ac:dyDescent="0.3">
      <c r="A7748" t="s">
        <v>60</v>
      </c>
      <c r="B7748" t="s">
        <v>82</v>
      </c>
      <c r="C7748">
        <v>1185732</v>
      </c>
      <c r="D7748" s="9">
        <v>44456</v>
      </c>
      <c r="E7748" s="8" t="str">
        <f>TEXT(Table1[[#This Row],[Invoice Date]],"dd-mm-yyyy")</f>
        <v>17-09-2021</v>
      </c>
      <c r="F7748" s="1" t="str">
        <f t="shared" si="484"/>
        <v>September</v>
      </c>
      <c r="G7748" s="1" t="str">
        <f t="shared" si="485"/>
        <v>2021</v>
      </c>
      <c r="H7748" s="1" t="str">
        <f t="shared" si="486"/>
        <v>Friday</v>
      </c>
      <c r="I7748" s="1" t="str">
        <f t="shared" si="487"/>
        <v>17</v>
      </c>
      <c r="J7748" t="s">
        <v>14</v>
      </c>
      <c r="K7748" t="s">
        <v>132</v>
      </c>
      <c r="L7748" t="s">
        <v>133</v>
      </c>
      <c r="M7748" t="s">
        <v>20</v>
      </c>
      <c r="N7748">
        <v>53</v>
      </c>
      <c r="O7748">
        <v>56</v>
      </c>
      <c r="P7748">
        <v>2968</v>
      </c>
      <c r="Q7748">
        <v>1247</v>
      </c>
      <c r="R7748">
        <v>0.42</v>
      </c>
      <c r="S7748" t="s">
        <v>82</v>
      </c>
      <c r="T7748" t="str">
        <f>IF(Table1[[#This Row],[Units Sold]]&gt; 700,"High Units","low Units")</f>
        <v>low Units</v>
      </c>
      <c r="U7748">
        <f>SUM(Table1[[#This Row],[Operating Profit]])/SUM(Table1[Operating Profit])*100</f>
        <v>3.7544960391150688E-4</v>
      </c>
      <c r="V7748">
        <f>SUM(Table1[[#This Row],[Price per Unit]]*Table1[[#This Row],[Units Sold]])</f>
        <v>2968</v>
      </c>
      <c r="W7748">
        <f>SUM(Table1[[#This Row],[Total Sales]]-Table1[[#This Row],[Operating Profit]])</f>
        <v>1721</v>
      </c>
      <c r="X7748">
        <f>SUM(Table1[[#This Row],[Total Sales]]-Table1[[#This Row],[Cost]])</f>
        <v>1247</v>
      </c>
      <c r="Y7748">
        <f>SUM(Table1[[#This Row],[profit/loss]])/SUM(Table1[profit/loss])</f>
        <v>3.7544960391150685E-6</v>
      </c>
    </row>
    <row r="7749" spans="1:25" x14ac:dyDescent="0.3">
      <c r="A7749" t="s">
        <v>60</v>
      </c>
      <c r="B7749" t="s">
        <v>82</v>
      </c>
      <c r="C7749">
        <v>1185732</v>
      </c>
      <c r="D7749" s="9">
        <v>44456</v>
      </c>
      <c r="E7749" s="8" t="str">
        <f>TEXT(Table1[[#This Row],[Invoice Date]],"dd-mm-yyyy")</f>
        <v>17-09-2021</v>
      </c>
      <c r="F7749" s="1" t="str">
        <f t="shared" si="484"/>
        <v>September</v>
      </c>
      <c r="G7749" s="1" t="str">
        <f t="shared" si="485"/>
        <v>2021</v>
      </c>
      <c r="H7749" s="1" t="str">
        <f t="shared" si="486"/>
        <v>Friday</v>
      </c>
      <c r="I7749" s="1" t="str">
        <f t="shared" si="487"/>
        <v>17</v>
      </c>
      <c r="J7749" t="s">
        <v>14</v>
      </c>
      <c r="K7749" t="s">
        <v>132</v>
      </c>
      <c r="L7749" t="s">
        <v>133</v>
      </c>
      <c r="M7749" t="s">
        <v>21</v>
      </c>
      <c r="N7749">
        <v>64</v>
      </c>
      <c r="O7749">
        <v>63</v>
      </c>
      <c r="P7749">
        <v>4032</v>
      </c>
      <c r="Q7749">
        <v>1734</v>
      </c>
      <c r="R7749">
        <v>0.43</v>
      </c>
      <c r="S7749" t="s">
        <v>82</v>
      </c>
      <c r="T7749" t="str">
        <f>IF(Table1[[#This Row],[Units Sold]]&gt; 700,"High Units","low Units")</f>
        <v>low Units</v>
      </c>
      <c r="U7749">
        <f>SUM(Table1[[#This Row],[Operating Profit]])/SUM(Table1[Operating Profit])*100</f>
        <v>5.2207667456499827E-4</v>
      </c>
      <c r="V7749">
        <f>SUM(Table1[[#This Row],[Price per Unit]]*Table1[[#This Row],[Units Sold]])</f>
        <v>4032</v>
      </c>
      <c r="W7749">
        <f>SUM(Table1[[#This Row],[Total Sales]]-Table1[[#This Row],[Operating Profit]])</f>
        <v>2298</v>
      </c>
      <c r="X7749">
        <f>SUM(Table1[[#This Row],[Total Sales]]-Table1[[#This Row],[Cost]])</f>
        <v>1734</v>
      </c>
      <c r="Y7749">
        <f>SUM(Table1[[#This Row],[profit/loss]])/SUM(Table1[profit/loss])</f>
        <v>5.2207667456499826E-6</v>
      </c>
    </row>
    <row r="7750" spans="1:25" x14ac:dyDescent="0.3">
      <c r="A7750" t="s">
        <v>60</v>
      </c>
      <c r="B7750" t="s">
        <v>82</v>
      </c>
      <c r="C7750">
        <v>1185732</v>
      </c>
      <c r="D7750" s="9">
        <v>44456</v>
      </c>
      <c r="E7750" s="8" t="str">
        <f>TEXT(Table1[[#This Row],[Invoice Date]],"dd-mm-yyyy")</f>
        <v>17-09-2021</v>
      </c>
      <c r="F7750" s="1" t="str">
        <f t="shared" si="484"/>
        <v>September</v>
      </c>
      <c r="G7750" s="1" t="str">
        <f t="shared" si="485"/>
        <v>2021</v>
      </c>
      <c r="H7750" s="1" t="str">
        <f t="shared" si="486"/>
        <v>Friday</v>
      </c>
      <c r="I7750" s="1" t="str">
        <f t="shared" si="487"/>
        <v>17</v>
      </c>
      <c r="J7750" t="s">
        <v>14</v>
      </c>
      <c r="K7750" t="s">
        <v>132</v>
      </c>
      <c r="L7750" t="s">
        <v>133</v>
      </c>
      <c r="M7750" t="s">
        <v>22</v>
      </c>
      <c r="N7750">
        <v>68</v>
      </c>
      <c r="O7750">
        <v>98</v>
      </c>
      <c r="P7750">
        <v>6664</v>
      </c>
      <c r="Q7750">
        <v>3065</v>
      </c>
      <c r="R7750">
        <v>0.46</v>
      </c>
      <c r="S7750" t="s">
        <v>82</v>
      </c>
      <c r="T7750" t="str">
        <f>IF(Table1[[#This Row],[Units Sold]]&gt; 700,"High Units","low Units")</f>
        <v>low Units</v>
      </c>
      <c r="U7750">
        <f>SUM(Table1[[#This Row],[Operating Profit]])/SUM(Table1[Operating Profit])*100</f>
        <v>9.2281719004712781E-4</v>
      </c>
      <c r="V7750">
        <f>SUM(Table1[[#This Row],[Price per Unit]]*Table1[[#This Row],[Units Sold]])</f>
        <v>6664</v>
      </c>
      <c r="W7750">
        <f>SUM(Table1[[#This Row],[Total Sales]]-Table1[[#This Row],[Operating Profit]])</f>
        <v>3599</v>
      </c>
      <c r="X7750">
        <f>SUM(Table1[[#This Row],[Total Sales]]-Table1[[#This Row],[Cost]])</f>
        <v>3065</v>
      </c>
      <c r="Y7750">
        <f>SUM(Table1[[#This Row],[profit/loss]])/SUM(Table1[profit/loss])</f>
        <v>9.2281719004712783E-6</v>
      </c>
    </row>
    <row r="7751" spans="1:25" x14ac:dyDescent="0.3">
      <c r="A7751" t="s">
        <v>13</v>
      </c>
      <c r="B7751" t="s">
        <v>82</v>
      </c>
      <c r="C7751">
        <v>1185732</v>
      </c>
      <c r="D7751" s="9">
        <v>44488</v>
      </c>
      <c r="E7751" s="8" t="str">
        <f>TEXT(Table1[[#This Row],[Invoice Date]],"dd-mm-yyyy")</f>
        <v>19-10-2021</v>
      </c>
      <c r="F7751" s="1" t="str">
        <f t="shared" si="484"/>
        <v>October</v>
      </c>
      <c r="G7751" s="1" t="str">
        <f t="shared" si="485"/>
        <v>2021</v>
      </c>
      <c r="H7751" s="1" t="str">
        <f t="shared" si="486"/>
        <v>Tuesday</v>
      </c>
      <c r="I7751" s="1" t="str">
        <f t="shared" si="487"/>
        <v>19</v>
      </c>
      <c r="J7751" t="s">
        <v>14</v>
      </c>
      <c r="K7751" t="s">
        <v>132</v>
      </c>
      <c r="L7751" t="s">
        <v>133</v>
      </c>
      <c r="M7751" t="s">
        <v>16</v>
      </c>
      <c r="N7751">
        <v>64</v>
      </c>
      <c r="O7751">
        <v>119</v>
      </c>
      <c r="P7751">
        <v>7616</v>
      </c>
      <c r="Q7751">
        <v>4036</v>
      </c>
      <c r="R7751">
        <v>0.53</v>
      </c>
      <c r="S7751" t="s">
        <v>82</v>
      </c>
      <c r="T7751" t="str">
        <f>IF(Table1[[#This Row],[Units Sold]]&gt; 700,"High Units","low Units")</f>
        <v>low Units</v>
      </c>
      <c r="U7751">
        <f>SUM(Table1[[#This Row],[Operating Profit]])/SUM(Table1[Operating Profit])*100</f>
        <v>1.2151680845123027E-3</v>
      </c>
      <c r="V7751">
        <f>SUM(Table1[[#This Row],[Price per Unit]]*Table1[[#This Row],[Units Sold]])</f>
        <v>7616</v>
      </c>
      <c r="W7751">
        <f>SUM(Table1[[#This Row],[Total Sales]]-Table1[[#This Row],[Operating Profit]])</f>
        <v>3580</v>
      </c>
      <c r="X7751">
        <f>SUM(Table1[[#This Row],[Total Sales]]-Table1[[#This Row],[Cost]])</f>
        <v>4036</v>
      </c>
      <c r="Y7751">
        <f>SUM(Table1[[#This Row],[profit/loss]])/SUM(Table1[profit/loss])</f>
        <v>1.2151680845123028E-5</v>
      </c>
    </row>
    <row r="7752" spans="1:25" x14ac:dyDescent="0.3">
      <c r="A7752" t="s">
        <v>13</v>
      </c>
      <c r="B7752" t="s">
        <v>82</v>
      </c>
      <c r="C7752">
        <v>1185732</v>
      </c>
      <c r="D7752" s="9">
        <v>44488</v>
      </c>
      <c r="E7752" s="8" t="str">
        <f>TEXT(Table1[[#This Row],[Invoice Date]],"dd-mm-yyyy")</f>
        <v>19-10-2021</v>
      </c>
      <c r="F7752" s="1" t="str">
        <f t="shared" si="484"/>
        <v>October</v>
      </c>
      <c r="G7752" s="1" t="str">
        <f t="shared" si="485"/>
        <v>2021</v>
      </c>
      <c r="H7752" s="1" t="str">
        <f t="shared" si="486"/>
        <v>Tuesday</v>
      </c>
      <c r="I7752" s="1" t="str">
        <f t="shared" si="487"/>
        <v>19</v>
      </c>
      <c r="J7752" t="s">
        <v>14</v>
      </c>
      <c r="K7752" t="s">
        <v>132</v>
      </c>
      <c r="L7752" t="s">
        <v>133</v>
      </c>
      <c r="M7752" t="s">
        <v>18</v>
      </c>
      <c r="N7752">
        <v>62</v>
      </c>
      <c r="O7752">
        <v>84</v>
      </c>
      <c r="P7752">
        <v>5208</v>
      </c>
      <c r="Q7752">
        <v>2760</v>
      </c>
      <c r="R7752">
        <v>0.53</v>
      </c>
      <c r="S7752" t="s">
        <v>82</v>
      </c>
      <c r="T7752" t="str">
        <f>IF(Table1[[#This Row],[Units Sold]]&gt; 700,"High Units","low Units")</f>
        <v>low Units</v>
      </c>
      <c r="U7752">
        <f>SUM(Table1[[#This Row],[Operating Profit]])/SUM(Table1[Operating Profit])*100</f>
        <v>8.3098709446331905E-4</v>
      </c>
      <c r="V7752">
        <f>SUM(Table1[[#This Row],[Price per Unit]]*Table1[[#This Row],[Units Sold]])</f>
        <v>5208</v>
      </c>
      <c r="W7752">
        <f>SUM(Table1[[#This Row],[Total Sales]]-Table1[[#This Row],[Operating Profit]])</f>
        <v>2448</v>
      </c>
      <c r="X7752">
        <f>SUM(Table1[[#This Row],[Total Sales]]-Table1[[#This Row],[Cost]])</f>
        <v>2760</v>
      </c>
      <c r="Y7752">
        <f>SUM(Table1[[#This Row],[profit/loss]])/SUM(Table1[profit/loss])</f>
        <v>8.3098709446331905E-6</v>
      </c>
    </row>
    <row r="7753" spans="1:25" x14ac:dyDescent="0.3">
      <c r="A7753" t="s">
        <v>13</v>
      </c>
      <c r="B7753" t="s">
        <v>82</v>
      </c>
      <c r="C7753">
        <v>1185732</v>
      </c>
      <c r="D7753" s="9">
        <v>44488</v>
      </c>
      <c r="E7753" s="8" t="str">
        <f>TEXT(Table1[[#This Row],[Invoice Date]],"dd-mm-yyyy")</f>
        <v>19-10-2021</v>
      </c>
      <c r="F7753" s="1" t="str">
        <f t="shared" si="484"/>
        <v>October</v>
      </c>
      <c r="G7753" s="1" t="str">
        <f t="shared" si="485"/>
        <v>2021</v>
      </c>
      <c r="H7753" s="1" t="str">
        <f t="shared" si="486"/>
        <v>Tuesday</v>
      </c>
      <c r="I7753" s="1" t="str">
        <f t="shared" si="487"/>
        <v>19</v>
      </c>
      <c r="J7753" t="s">
        <v>14</v>
      </c>
      <c r="K7753" t="s">
        <v>132</v>
      </c>
      <c r="L7753" t="s">
        <v>133</v>
      </c>
      <c r="M7753" t="s">
        <v>19</v>
      </c>
      <c r="N7753">
        <v>59</v>
      </c>
      <c r="O7753">
        <v>54</v>
      </c>
      <c r="P7753">
        <v>3186</v>
      </c>
      <c r="Q7753">
        <v>1402</v>
      </c>
      <c r="R7753">
        <v>0.44</v>
      </c>
      <c r="S7753" t="s">
        <v>82</v>
      </c>
      <c r="T7753" t="str">
        <f>IF(Table1[[#This Row],[Units Sold]]&gt; 700,"High Units","low Units")</f>
        <v>low Units</v>
      </c>
      <c r="U7753">
        <f>SUM(Table1[[#This Row],[Operating Profit]])/SUM(Table1[Operating Profit])*100</f>
        <v>4.2211735740491785E-4</v>
      </c>
      <c r="V7753">
        <f>SUM(Table1[[#This Row],[Price per Unit]]*Table1[[#This Row],[Units Sold]])</f>
        <v>3186</v>
      </c>
      <c r="W7753">
        <f>SUM(Table1[[#This Row],[Total Sales]]-Table1[[#This Row],[Operating Profit]])</f>
        <v>1784</v>
      </c>
      <c r="X7753">
        <f>SUM(Table1[[#This Row],[Total Sales]]-Table1[[#This Row],[Cost]])</f>
        <v>1402</v>
      </c>
      <c r="Y7753">
        <f>SUM(Table1[[#This Row],[profit/loss]])/SUM(Table1[profit/loss])</f>
        <v>4.2211735740491783E-6</v>
      </c>
    </row>
    <row r="7754" spans="1:25" x14ac:dyDescent="0.3">
      <c r="A7754" t="s">
        <v>13</v>
      </c>
      <c r="B7754" t="s">
        <v>82</v>
      </c>
      <c r="C7754">
        <v>1185732</v>
      </c>
      <c r="D7754" s="9">
        <v>44488</v>
      </c>
      <c r="E7754" s="8" t="str">
        <f>TEXT(Table1[[#This Row],[Invoice Date]],"dd-mm-yyyy")</f>
        <v>19-10-2021</v>
      </c>
      <c r="F7754" s="1" t="str">
        <f t="shared" si="484"/>
        <v>October</v>
      </c>
      <c r="G7754" s="1" t="str">
        <f t="shared" si="485"/>
        <v>2021</v>
      </c>
      <c r="H7754" s="1" t="str">
        <f t="shared" si="486"/>
        <v>Tuesday</v>
      </c>
      <c r="I7754" s="1" t="str">
        <f t="shared" si="487"/>
        <v>19</v>
      </c>
      <c r="J7754" t="s">
        <v>14</v>
      </c>
      <c r="K7754" t="s">
        <v>132</v>
      </c>
      <c r="L7754" t="s">
        <v>133</v>
      </c>
      <c r="M7754" t="s">
        <v>20</v>
      </c>
      <c r="N7754">
        <v>62</v>
      </c>
      <c r="O7754">
        <v>47</v>
      </c>
      <c r="P7754">
        <v>2914</v>
      </c>
      <c r="Q7754">
        <v>1253</v>
      </c>
      <c r="R7754">
        <v>0.43</v>
      </c>
      <c r="S7754" t="s">
        <v>82</v>
      </c>
      <c r="T7754" t="str">
        <f>IF(Table1[[#This Row],[Units Sold]]&gt; 700,"High Units","low Units")</f>
        <v>low Units</v>
      </c>
      <c r="U7754">
        <f>SUM(Table1[[#This Row],[Operating Profit]])/SUM(Table1[Operating Profit])*100</f>
        <v>3.7725609759512276E-4</v>
      </c>
      <c r="V7754">
        <f>SUM(Table1[[#This Row],[Price per Unit]]*Table1[[#This Row],[Units Sold]])</f>
        <v>2914</v>
      </c>
      <c r="W7754">
        <f>SUM(Table1[[#This Row],[Total Sales]]-Table1[[#This Row],[Operating Profit]])</f>
        <v>1661</v>
      </c>
      <c r="X7754">
        <f>SUM(Table1[[#This Row],[Total Sales]]-Table1[[#This Row],[Cost]])</f>
        <v>1253</v>
      </c>
      <c r="Y7754">
        <f>SUM(Table1[[#This Row],[profit/loss]])/SUM(Table1[profit/loss])</f>
        <v>3.7725609759512274E-6</v>
      </c>
    </row>
    <row r="7755" spans="1:25" x14ac:dyDescent="0.3">
      <c r="A7755" t="s">
        <v>13</v>
      </c>
      <c r="B7755" t="s">
        <v>82</v>
      </c>
      <c r="C7755">
        <v>1185732</v>
      </c>
      <c r="D7755" s="9">
        <v>44488</v>
      </c>
      <c r="E7755" s="8" t="str">
        <f>TEXT(Table1[[#This Row],[Invoice Date]],"dd-mm-yyyy")</f>
        <v>19-10-2021</v>
      </c>
      <c r="F7755" s="1" t="str">
        <f t="shared" si="484"/>
        <v>October</v>
      </c>
      <c r="G7755" s="1" t="str">
        <f t="shared" si="485"/>
        <v>2021</v>
      </c>
      <c r="H7755" s="1" t="str">
        <f t="shared" si="486"/>
        <v>Tuesday</v>
      </c>
      <c r="I7755" s="1" t="str">
        <f t="shared" si="487"/>
        <v>19</v>
      </c>
      <c r="J7755" t="s">
        <v>14</v>
      </c>
      <c r="K7755" t="s">
        <v>132</v>
      </c>
      <c r="L7755" t="s">
        <v>133</v>
      </c>
      <c r="M7755" t="s">
        <v>21</v>
      </c>
      <c r="N7755">
        <v>71</v>
      </c>
      <c r="O7755">
        <v>46</v>
      </c>
      <c r="P7755">
        <v>3266</v>
      </c>
      <c r="Q7755">
        <v>1404</v>
      </c>
      <c r="R7755">
        <v>0.43</v>
      </c>
      <c r="S7755" t="s">
        <v>82</v>
      </c>
      <c r="T7755" t="str">
        <f>IF(Table1[[#This Row],[Units Sold]]&gt; 700,"High Units","low Units")</f>
        <v>low Units</v>
      </c>
      <c r="U7755">
        <f>SUM(Table1[[#This Row],[Operating Profit]])/SUM(Table1[Operating Profit])*100</f>
        <v>4.2271952196612316E-4</v>
      </c>
      <c r="V7755">
        <f>SUM(Table1[[#This Row],[Price per Unit]]*Table1[[#This Row],[Units Sold]])</f>
        <v>3266</v>
      </c>
      <c r="W7755">
        <f>SUM(Table1[[#This Row],[Total Sales]]-Table1[[#This Row],[Operating Profit]])</f>
        <v>1862</v>
      </c>
      <c r="X7755">
        <f>SUM(Table1[[#This Row],[Total Sales]]-Table1[[#This Row],[Cost]])</f>
        <v>1404</v>
      </c>
      <c r="Y7755">
        <f>SUM(Table1[[#This Row],[profit/loss]])/SUM(Table1[profit/loss])</f>
        <v>4.2271952196612317E-6</v>
      </c>
    </row>
    <row r="7756" spans="1:25" x14ac:dyDescent="0.3">
      <c r="A7756" t="s">
        <v>13</v>
      </c>
      <c r="B7756" t="s">
        <v>82</v>
      </c>
      <c r="C7756">
        <v>1185732</v>
      </c>
      <c r="D7756" s="9">
        <v>44488</v>
      </c>
      <c r="E7756" s="8" t="str">
        <f>TEXT(Table1[[#This Row],[Invoice Date]],"dd-mm-yyyy")</f>
        <v>19-10-2021</v>
      </c>
      <c r="F7756" s="1" t="str">
        <f t="shared" si="484"/>
        <v>October</v>
      </c>
      <c r="G7756" s="1" t="str">
        <f t="shared" si="485"/>
        <v>2021</v>
      </c>
      <c r="H7756" s="1" t="str">
        <f t="shared" si="486"/>
        <v>Tuesday</v>
      </c>
      <c r="I7756" s="1" t="str">
        <f t="shared" si="487"/>
        <v>19</v>
      </c>
      <c r="J7756" t="s">
        <v>14</v>
      </c>
      <c r="K7756" t="s">
        <v>132</v>
      </c>
      <c r="L7756" t="s">
        <v>133</v>
      </c>
      <c r="M7756" t="s">
        <v>22</v>
      </c>
      <c r="N7756">
        <v>72</v>
      </c>
      <c r="O7756">
        <v>81</v>
      </c>
      <c r="P7756">
        <v>5832</v>
      </c>
      <c r="Q7756">
        <v>2799</v>
      </c>
      <c r="R7756">
        <v>0.48</v>
      </c>
      <c r="S7756" t="s">
        <v>82</v>
      </c>
      <c r="T7756" t="str">
        <f>IF(Table1[[#This Row],[Units Sold]]&gt; 700,"High Units","low Units")</f>
        <v>low Units</v>
      </c>
      <c r="U7756">
        <f>SUM(Table1[[#This Row],[Operating Profit]])/SUM(Table1[Operating Profit])*100</f>
        <v>8.4272930340682252E-4</v>
      </c>
      <c r="V7756">
        <f>SUM(Table1[[#This Row],[Price per Unit]]*Table1[[#This Row],[Units Sold]])</f>
        <v>5832</v>
      </c>
      <c r="W7756">
        <f>SUM(Table1[[#This Row],[Total Sales]]-Table1[[#This Row],[Operating Profit]])</f>
        <v>3033</v>
      </c>
      <c r="X7756">
        <f>SUM(Table1[[#This Row],[Total Sales]]-Table1[[#This Row],[Cost]])</f>
        <v>2799</v>
      </c>
      <c r="Y7756">
        <f>SUM(Table1[[#This Row],[profit/loss]])/SUM(Table1[profit/loss])</f>
        <v>8.4272930340682248E-6</v>
      </c>
    </row>
    <row r="7757" spans="1:25" x14ac:dyDescent="0.3">
      <c r="A7757" t="s">
        <v>13</v>
      </c>
      <c r="B7757" t="s">
        <v>82</v>
      </c>
      <c r="C7757">
        <v>1185732</v>
      </c>
      <c r="D7757" s="9">
        <v>44518</v>
      </c>
      <c r="E7757" s="8" t="str">
        <f>TEXT(Table1[[#This Row],[Invoice Date]],"dd-mm-yyyy")</f>
        <v>18-11-2021</v>
      </c>
      <c r="F7757" s="1" t="str">
        <f t="shared" si="484"/>
        <v>November</v>
      </c>
      <c r="G7757" s="1" t="str">
        <f t="shared" si="485"/>
        <v>2021</v>
      </c>
      <c r="H7757" s="1" t="str">
        <f t="shared" si="486"/>
        <v>Thursday</v>
      </c>
      <c r="I7757" s="1" t="str">
        <f t="shared" si="487"/>
        <v>18</v>
      </c>
      <c r="J7757" t="s">
        <v>14</v>
      </c>
      <c r="K7757" t="s">
        <v>132</v>
      </c>
      <c r="L7757" t="s">
        <v>133</v>
      </c>
      <c r="M7757" t="s">
        <v>16</v>
      </c>
      <c r="N7757">
        <v>68</v>
      </c>
      <c r="O7757">
        <v>117</v>
      </c>
      <c r="P7757">
        <v>7956</v>
      </c>
      <c r="Q7757">
        <v>4217</v>
      </c>
      <c r="R7757">
        <v>0.53</v>
      </c>
      <c r="S7757" t="s">
        <v>82</v>
      </c>
      <c r="T7757" t="str">
        <f>IF(Table1[[#This Row],[Units Sold]]&gt; 700,"High Units","low Units")</f>
        <v>low Units</v>
      </c>
      <c r="U7757">
        <f>SUM(Table1[[#This Row],[Operating Profit]])/SUM(Table1[Operating Profit])*100</f>
        <v>1.2696639773013827E-3</v>
      </c>
      <c r="V7757">
        <f>SUM(Table1[[#This Row],[Price per Unit]]*Table1[[#This Row],[Units Sold]])</f>
        <v>7956</v>
      </c>
      <c r="W7757">
        <f>SUM(Table1[[#This Row],[Total Sales]]-Table1[[#This Row],[Operating Profit]])</f>
        <v>3739</v>
      </c>
      <c r="X7757">
        <f>SUM(Table1[[#This Row],[Total Sales]]-Table1[[#This Row],[Cost]])</f>
        <v>4217</v>
      </c>
      <c r="Y7757">
        <f>SUM(Table1[[#This Row],[profit/loss]])/SUM(Table1[profit/loss])</f>
        <v>1.2696639773013828E-5</v>
      </c>
    </row>
    <row r="7758" spans="1:25" x14ac:dyDescent="0.3">
      <c r="A7758" t="s">
        <v>13</v>
      </c>
      <c r="B7758" t="s">
        <v>82</v>
      </c>
      <c r="C7758">
        <v>1185732</v>
      </c>
      <c r="D7758" s="9">
        <v>44518</v>
      </c>
      <c r="E7758" s="8" t="str">
        <f>TEXT(Table1[[#This Row],[Invoice Date]],"dd-mm-yyyy")</f>
        <v>18-11-2021</v>
      </c>
      <c r="F7758" s="1" t="str">
        <f t="shared" si="484"/>
        <v>November</v>
      </c>
      <c r="G7758" s="1" t="str">
        <f t="shared" si="485"/>
        <v>2021</v>
      </c>
      <c r="H7758" s="1" t="str">
        <f t="shared" si="486"/>
        <v>Thursday</v>
      </c>
      <c r="I7758" s="1" t="str">
        <f t="shared" si="487"/>
        <v>18</v>
      </c>
      <c r="J7758" t="s">
        <v>14</v>
      </c>
      <c r="K7758" t="s">
        <v>132</v>
      </c>
      <c r="L7758" t="s">
        <v>133</v>
      </c>
      <c r="M7758" t="s">
        <v>18</v>
      </c>
      <c r="N7758">
        <v>62</v>
      </c>
      <c r="O7758">
        <v>98</v>
      </c>
      <c r="P7758">
        <v>6076</v>
      </c>
      <c r="Q7758">
        <v>3160</v>
      </c>
      <c r="R7758">
        <v>0.52</v>
      </c>
      <c r="S7758" t="s">
        <v>82</v>
      </c>
      <c r="T7758" t="str">
        <f>IF(Table1[[#This Row],[Units Sold]]&gt; 700,"High Units","low Units")</f>
        <v>low Units</v>
      </c>
      <c r="U7758">
        <f>SUM(Table1[[#This Row],[Operating Profit]])/SUM(Table1[Operating Profit])*100</f>
        <v>9.5142000670437969E-4</v>
      </c>
      <c r="V7758">
        <f>SUM(Table1[[#This Row],[Price per Unit]]*Table1[[#This Row],[Units Sold]])</f>
        <v>6076</v>
      </c>
      <c r="W7758">
        <f>SUM(Table1[[#This Row],[Total Sales]]-Table1[[#This Row],[Operating Profit]])</f>
        <v>2916</v>
      </c>
      <c r="X7758">
        <f>SUM(Table1[[#This Row],[Total Sales]]-Table1[[#This Row],[Cost]])</f>
        <v>3160</v>
      </c>
      <c r="Y7758">
        <f>SUM(Table1[[#This Row],[profit/loss]])/SUM(Table1[profit/loss])</f>
        <v>9.5142000670437974E-6</v>
      </c>
    </row>
    <row r="7759" spans="1:25" x14ac:dyDescent="0.3">
      <c r="A7759" t="s">
        <v>13</v>
      </c>
      <c r="B7759" t="s">
        <v>82</v>
      </c>
      <c r="C7759">
        <v>1185732</v>
      </c>
      <c r="D7759" s="9">
        <v>44518</v>
      </c>
      <c r="E7759" s="8" t="str">
        <f>TEXT(Table1[[#This Row],[Invoice Date]],"dd-mm-yyyy")</f>
        <v>18-11-2021</v>
      </c>
      <c r="F7759" s="1" t="str">
        <f t="shared" si="484"/>
        <v>November</v>
      </c>
      <c r="G7759" s="1" t="str">
        <f t="shared" si="485"/>
        <v>2021</v>
      </c>
      <c r="H7759" s="1" t="str">
        <f t="shared" si="486"/>
        <v>Thursday</v>
      </c>
      <c r="I7759" s="1" t="str">
        <f t="shared" si="487"/>
        <v>18</v>
      </c>
      <c r="J7759" t="s">
        <v>14</v>
      </c>
      <c r="K7759" t="s">
        <v>132</v>
      </c>
      <c r="L7759" t="s">
        <v>133</v>
      </c>
      <c r="M7759" t="s">
        <v>19</v>
      </c>
      <c r="N7759">
        <v>63</v>
      </c>
      <c r="O7759">
        <v>104</v>
      </c>
      <c r="P7759">
        <v>6552</v>
      </c>
      <c r="Q7759">
        <v>2948</v>
      </c>
      <c r="R7759">
        <v>0.45</v>
      </c>
      <c r="S7759" t="s">
        <v>82</v>
      </c>
      <c r="T7759" t="str">
        <f>IF(Table1[[#This Row],[Units Sold]]&gt; 700,"High Units","low Units")</f>
        <v>low Units</v>
      </c>
      <c r="U7759">
        <f>SUM(Table1[[#This Row],[Operating Profit]])/SUM(Table1[Operating Profit])*100</f>
        <v>8.875905632166175E-4</v>
      </c>
      <c r="V7759">
        <f>SUM(Table1[[#This Row],[Price per Unit]]*Table1[[#This Row],[Units Sold]])</f>
        <v>6552</v>
      </c>
      <c r="W7759">
        <f>SUM(Table1[[#This Row],[Total Sales]]-Table1[[#This Row],[Operating Profit]])</f>
        <v>3604</v>
      </c>
      <c r="X7759">
        <f>SUM(Table1[[#This Row],[Total Sales]]-Table1[[#This Row],[Cost]])</f>
        <v>2948</v>
      </c>
      <c r="Y7759">
        <f>SUM(Table1[[#This Row],[profit/loss]])/SUM(Table1[profit/loss])</f>
        <v>8.8759056321661753E-6</v>
      </c>
    </row>
    <row r="7760" spans="1:25" x14ac:dyDescent="0.3">
      <c r="A7760" t="s">
        <v>13</v>
      </c>
      <c r="B7760" t="s">
        <v>82</v>
      </c>
      <c r="C7760">
        <v>1185732</v>
      </c>
      <c r="D7760" s="9">
        <v>44518</v>
      </c>
      <c r="E7760" s="8" t="str">
        <f>TEXT(Table1[[#This Row],[Invoice Date]],"dd-mm-yyyy")</f>
        <v>18-11-2021</v>
      </c>
      <c r="F7760" s="1" t="str">
        <f t="shared" si="484"/>
        <v>November</v>
      </c>
      <c r="G7760" s="1" t="str">
        <f t="shared" si="485"/>
        <v>2021</v>
      </c>
      <c r="H7760" s="1" t="str">
        <f t="shared" si="486"/>
        <v>Thursday</v>
      </c>
      <c r="I7760" s="1" t="str">
        <f t="shared" si="487"/>
        <v>18</v>
      </c>
      <c r="J7760" t="s">
        <v>14</v>
      </c>
      <c r="K7760" t="s">
        <v>132</v>
      </c>
      <c r="L7760" t="s">
        <v>133</v>
      </c>
      <c r="M7760" t="s">
        <v>20</v>
      </c>
      <c r="N7760">
        <v>64</v>
      </c>
      <c r="O7760">
        <v>85</v>
      </c>
      <c r="P7760">
        <v>5440</v>
      </c>
      <c r="Q7760">
        <v>2176</v>
      </c>
      <c r="R7760">
        <v>0.4</v>
      </c>
      <c r="S7760" t="s">
        <v>82</v>
      </c>
      <c r="T7760" t="str">
        <f>IF(Table1[[#This Row],[Units Sold]]&gt; 700,"High Units","low Units")</f>
        <v>low Units</v>
      </c>
      <c r="U7760">
        <f>SUM(Table1[[#This Row],[Operating Profit]])/SUM(Table1[Operating Profit])*100</f>
        <v>6.5515504259137036E-4</v>
      </c>
      <c r="V7760">
        <f>SUM(Table1[[#This Row],[Price per Unit]]*Table1[[#This Row],[Units Sold]])</f>
        <v>5440</v>
      </c>
      <c r="W7760">
        <f>SUM(Table1[[#This Row],[Total Sales]]-Table1[[#This Row],[Operating Profit]])</f>
        <v>3264</v>
      </c>
      <c r="X7760">
        <f>SUM(Table1[[#This Row],[Total Sales]]-Table1[[#This Row],[Cost]])</f>
        <v>2176</v>
      </c>
      <c r="Y7760">
        <f>SUM(Table1[[#This Row],[profit/loss]])/SUM(Table1[profit/loss])</f>
        <v>6.5515504259137039E-6</v>
      </c>
    </row>
    <row r="7761" spans="1:25" x14ac:dyDescent="0.3">
      <c r="A7761" t="s">
        <v>13</v>
      </c>
      <c r="B7761" t="s">
        <v>82</v>
      </c>
      <c r="C7761">
        <v>1185732</v>
      </c>
      <c r="D7761" s="9">
        <v>44518</v>
      </c>
      <c r="E7761" s="8" t="str">
        <f>TEXT(Table1[[#This Row],[Invoice Date]],"dd-mm-yyyy")</f>
        <v>18-11-2021</v>
      </c>
      <c r="F7761" s="1" t="str">
        <f t="shared" si="484"/>
        <v>November</v>
      </c>
      <c r="G7761" s="1" t="str">
        <f t="shared" si="485"/>
        <v>2021</v>
      </c>
      <c r="H7761" s="1" t="str">
        <f t="shared" si="486"/>
        <v>Thursday</v>
      </c>
      <c r="I7761" s="1" t="str">
        <f t="shared" si="487"/>
        <v>18</v>
      </c>
      <c r="J7761" t="s">
        <v>14</v>
      </c>
      <c r="K7761" t="s">
        <v>132</v>
      </c>
      <c r="L7761" t="s">
        <v>133</v>
      </c>
      <c r="M7761" t="s">
        <v>21</v>
      </c>
      <c r="N7761">
        <v>71</v>
      </c>
      <c r="O7761">
        <v>81</v>
      </c>
      <c r="P7761">
        <v>5751</v>
      </c>
      <c r="Q7761">
        <v>2415</v>
      </c>
      <c r="R7761">
        <v>0.42</v>
      </c>
      <c r="S7761" t="s">
        <v>82</v>
      </c>
      <c r="T7761" t="str">
        <f>IF(Table1[[#This Row],[Units Sold]]&gt; 700,"High Units","low Units")</f>
        <v>low Units</v>
      </c>
      <c r="U7761">
        <f>SUM(Table1[[#This Row],[Operating Profit]])/SUM(Table1[Operating Profit])*100</f>
        <v>7.2711370765540415E-4</v>
      </c>
      <c r="V7761">
        <f>SUM(Table1[[#This Row],[Price per Unit]]*Table1[[#This Row],[Units Sold]])</f>
        <v>5751</v>
      </c>
      <c r="W7761">
        <f>SUM(Table1[[#This Row],[Total Sales]]-Table1[[#This Row],[Operating Profit]])</f>
        <v>3336</v>
      </c>
      <c r="X7761">
        <f>SUM(Table1[[#This Row],[Total Sales]]-Table1[[#This Row],[Cost]])</f>
        <v>2415</v>
      </c>
      <c r="Y7761">
        <f>SUM(Table1[[#This Row],[profit/loss]])/SUM(Table1[profit/loss])</f>
        <v>7.2711370765540417E-6</v>
      </c>
    </row>
    <row r="7762" spans="1:25" x14ac:dyDescent="0.3">
      <c r="A7762" t="s">
        <v>13</v>
      </c>
      <c r="B7762" t="s">
        <v>82</v>
      </c>
      <c r="C7762">
        <v>1185732</v>
      </c>
      <c r="D7762" s="9">
        <v>44518</v>
      </c>
      <c r="E7762" s="8" t="str">
        <f>TEXT(Table1[[#This Row],[Invoice Date]],"dd-mm-yyyy")</f>
        <v>18-11-2021</v>
      </c>
      <c r="F7762" s="1" t="str">
        <f t="shared" si="484"/>
        <v>November</v>
      </c>
      <c r="G7762" s="1" t="str">
        <f t="shared" si="485"/>
        <v>2021</v>
      </c>
      <c r="H7762" s="1" t="str">
        <f t="shared" si="486"/>
        <v>Thursday</v>
      </c>
      <c r="I7762" s="1" t="str">
        <f t="shared" si="487"/>
        <v>18</v>
      </c>
      <c r="J7762" t="s">
        <v>14</v>
      </c>
      <c r="K7762" t="s">
        <v>132</v>
      </c>
      <c r="L7762" t="s">
        <v>133</v>
      </c>
      <c r="M7762" t="s">
        <v>22</v>
      </c>
      <c r="N7762">
        <v>78</v>
      </c>
      <c r="O7762">
        <v>116</v>
      </c>
      <c r="P7762">
        <v>9048</v>
      </c>
      <c r="Q7762">
        <v>4253</v>
      </c>
      <c r="R7762">
        <v>0.47</v>
      </c>
      <c r="S7762" t="s">
        <v>82</v>
      </c>
      <c r="T7762" t="str">
        <f>IF(Table1[[#This Row],[Units Sold]]&gt; 700,"High Units","low Units")</f>
        <v>low Units</v>
      </c>
      <c r="U7762">
        <f>SUM(Table1[[#This Row],[Operating Profit]])/SUM(Table1[Operating Profit])*100</f>
        <v>1.2805029394030781E-3</v>
      </c>
      <c r="V7762">
        <f>SUM(Table1[[#This Row],[Price per Unit]]*Table1[[#This Row],[Units Sold]])</f>
        <v>9048</v>
      </c>
      <c r="W7762">
        <f>SUM(Table1[[#This Row],[Total Sales]]-Table1[[#This Row],[Operating Profit]])</f>
        <v>4795</v>
      </c>
      <c r="X7762">
        <f>SUM(Table1[[#This Row],[Total Sales]]-Table1[[#This Row],[Cost]])</f>
        <v>4253</v>
      </c>
      <c r="Y7762">
        <f>SUM(Table1[[#This Row],[profit/loss]])/SUM(Table1[profit/loss])</f>
        <v>1.2805029394030782E-5</v>
      </c>
    </row>
    <row r="7763" spans="1:25" x14ac:dyDescent="0.3">
      <c r="A7763" t="s">
        <v>13</v>
      </c>
      <c r="B7763" t="s">
        <v>82</v>
      </c>
      <c r="C7763">
        <v>1185732</v>
      </c>
      <c r="D7763" s="9">
        <v>44547</v>
      </c>
      <c r="E7763" s="8" t="str">
        <f>TEXT(Table1[[#This Row],[Invoice Date]],"dd-mm-yyyy")</f>
        <v>17-12-2021</v>
      </c>
      <c r="F7763" s="1" t="str">
        <f t="shared" si="484"/>
        <v>December</v>
      </c>
      <c r="G7763" s="1" t="str">
        <f t="shared" si="485"/>
        <v>2021</v>
      </c>
      <c r="H7763" s="1" t="str">
        <f t="shared" si="486"/>
        <v>Friday</v>
      </c>
      <c r="I7763" s="1" t="str">
        <f t="shared" si="487"/>
        <v>17</v>
      </c>
      <c r="J7763" t="s">
        <v>14</v>
      </c>
      <c r="K7763" t="s">
        <v>132</v>
      </c>
      <c r="L7763" t="s">
        <v>133</v>
      </c>
      <c r="M7763" t="s">
        <v>16</v>
      </c>
      <c r="N7763">
        <v>71</v>
      </c>
      <c r="O7763">
        <v>169</v>
      </c>
      <c r="P7763">
        <v>11999</v>
      </c>
      <c r="Q7763">
        <v>6599</v>
      </c>
      <c r="R7763">
        <v>0.55000000000000004</v>
      </c>
      <c r="S7763" t="s">
        <v>82</v>
      </c>
      <c r="T7763" t="str">
        <f>IF(Table1[[#This Row],[Units Sold]]&gt; 700,"High Units","low Units")</f>
        <v>low Units</v>
      </c>
      <c r="U7763">
        <f>SUM(Table1[[#This Row],[Operating Profit]])/SUM(Table1[Operating Profit])*100</f>
        <v>1.9868419696968996E-3</v>
      </c>
      <c r="V7763">
        <f>SUM(Table1[[#This Row],[Price per Unit]]*Table1[[#This Row],[Units Sold]])</f>
        <v>11999</v>
      </c>
      <c r="W7763">
        <f>SUM(Table1[[#This Row],[Total Sales]]-Table1[[#This Row],[Operating Profit]])</f>
        <v>5400</v>
      </c>
      <c r="X7763">
        <f>SUM(Table1[[#This Row],[Total Sales]]-Table1[[#This Row],[Cost]])</f>
        <v>6599</v>
      </c>
      <c r="Y7763">
        <f>SUM(Table1[[#This Row],[profit/loss]])/SUM(Table1[profit/loss])</f>
        <v>1.9868419696968995E-5</v>
      </c>
    </row>
    <row r="7764" spans="1:25" x14ac:dyDescent="0.3">
      <c r="A7764" t="s">
        <v>13</v>
      </c>
      <c r="B7764" t="s">
        <v>82</v>
      </c>
      <c r="C7764">
        <v>1185732</v>
      </c>
      <c r="D7764" s="9">
        <v>44547</v>
      </c>
      <c r="E7764" s="8" t="str">
        <f>TEXT(Table1[[#This Row],[Invoice Date]],"dd-mm-yyyy")</f>
        <v>17-12-2021</v>
      </c>
      <c r="F7764" s="1" t="str">
        <f t="shared" si="484"/>
        <v>December</v>
      </c>
      <c r="G7764" s="1" t="str">
        <f t="shared" si="485"/>
        <v>2021</v>
      </c>
      <c r="H7764" s="1" t="str">
        <f t="shared" si="486"/>
        <v>Friday</v>
      </c>
      <c r="I7764" s="1" t="str">
        <f t="shared" si="487"/>
        <v>17</v>
      </c>
      <c r="J7764" t="s">
        <v>14</v>
      </c>
      <c r="K7764" t="s">
        <v>132</v>
      </c>
      <c r="L7764" t="s">
        <v>133</v>
      </c>
      <c r="M7764" t="s">
        <v>18</v>
      </c>
      <c r="N7764">
        <v>59</v>
      </c>
      <c r="O7764">
        <v>115</v>
      </c>
      <c r="P7764">
        <v>6785</v>
      </c>
      <c r="Q7764">
        <v>3732</v>
      </c>
      <c r="R7764">
        <v>0.55000000000000004</v>
      </c>
      <c r="S7764" t="s">
        <v>82</v>
      </c>
      <c r="T7764" t="str">
        <f>IF(Table1[[#This Row],[Units Sold]]&gt; 700,"High Units","low Units")</f>
        <v>low Units</v>
      </c>
      <c r="U7764">
        <f>SUM(Table1[[#This Row],[Operating Profit]])/SUM(Table1[Operating Profit])*100</f>
        <v>1.1236390712090966E-3</v>
      </c>
      <c r="V7764">
        <f>SUM(Table1[[#This Row],[Price per Unit]]*Table1[[#This Row],[Units Sold]])</f>
        <v>6785</v>
      </c>
      <c r="W7764">
        <f>SUM(Table1[[#This Row],[Total Sales]]-Table1[[#This Row],[Operating Profit]])</f>
        <v>3053</v>
      </c>
      <c r="X7764">
        <f>SUM(Table1[[#This Row],[Total Sales]]-Table1[[#This Row],[Cost]])</f>
        <v>3732</v>
      </c>
      <c r="Y7764">
        <f>SUM(Table1[[#This Row],[profit/loss]])/SUM(Table1[profit/loss])</f>
        <v>1.1236390712090967E-5</v>
      </c>
    </row>
    <row r="7765" spans="1:25" x14ac:dyDescent="0.3">
      <c r="A7765" t="s">
        <v>13</v>
      </c>
      <c r="B7765" t="s">
        <v>82</v>
      </c>
      <c r="C7765">
        <v>1185732</v>
      </c>
      <c r="D7765" s="9">
        <v>44547</v>
      </c>
      <c r="E7765" s="8" t="str">
        <f>TEXT(Table1[[#This Row],[Invoice Date]],"dd-mm-yyyy")</f>
        <v>17-12-2021</v>
      </c>
      <c r="F7765" s="1" t="str">
        <f t="shared" si="484"/>
        <v>December</v>
      </c>
      <c r="G7765" s="1" t="str">
        <f t="shared" si="485"/>
        <v>2021</v>
      </c>
      <c r="H7765" s="1" t="str">
        <f t="shared" si="486"/>
        <v>Friday</v>
      </c>
      <c r="I7765" s="1" t="str">
        <f t="shared" si="487"/>
        <v>17</v>
      </c>
      <c r="J7765" t="s">
        <v>14</v>
      </c>
      <c r="K7765" t="s">
        <v>132</v>
      </c>
      <c r="L7765" t="s">
        <v>133</v>
      </c>
      <c r="M7765" t="s">
        <v>19</v>
      </c>
      <c r="N7765">
        <v>62</v>
      </c>
      <c r="O7765">
        <v>108</v>
      </c>
      <c r="P7765">
        <v>6696</v>
      </c>
      <c r="Q7765">
        <v>2812</v>
      </c>
      <c r="R7765">
        <v>0.42</v>
      </c>
      <c r="S7765" t="s">
        <v>82</v>
      </c>
      <c r="T7765" t="str">
        <f>IF(Table1[[#This Row],[Units Sold]]&gt; 700,"High Units","low Units")</f>
        <v>low Units</v>
      </c>
      <c r="U7765">
        <f>SUM(Table1[[#This Row],[Operating Profit]])/SUM(Table1[Operating Profit])*100</f>
        <v>8.4664337305465705E-4</v>
      </c>
      <c r="V7765">
        <f>SUM(Table1[[#This Row],[Price per Unit]]*Table1[[#This Row],[Units Sold]])</f>
        <v>6696</v>
      </c>
      <c r="W7765">
        <f>SUM(Table1[[#This Row],[Total Sales]]-Table1[[#This Row],[Operating Profit]])</f>
        <v>3884</v>
      </c>
      <c r="X7765">
        <f>SUM(Table1[[#This Row],[Total Sales]]-Table1[[#This Row],[Cost]])</f>
        <v>2812</v>
      </c>
      <c r="Y7765">
        <f>SUM(Table1[[#This Row],[profit/loss]])/SUM(Table1[profit/loss])</f>
        <v>8.4664337305465702E-6</v>
      </c>
    </row>
    <row r="7766" spans="1:25" x14ac:dyDescent="0.3">
      <c r="A7766" t="s">
        <v>13</v>
      </c>
      <c r="B7766" t="s">
        <v>82</v>
      </c>
      <c r="C7766">
        <v>1185732</v>
      </c>
      <c r="D7766" s="9">
        <v>44547</v>
      </c>
      <c r="E7766" s="8" t="str">
        <f>TEXT(Table1[[#This Row],[Invoice Date]],"dd-mm-yyyy")</f>
        <v>17-12-2021</v>
      </c>
      <c r="F7766" s="1" t="str">
        <f t="shared" si="484"/>
        <v>December</v>
      </c>
      <c r="G7766" s="1" t="str">
        <f t="shared" si="485"/>
        <v>2021</v>
      </c>
      <c r="H7766" s="1" t="str">
        <f t="shared" si="486"/>
        <v>Friday</v>
      </c>
      <c r="I7766" s="1" t="str">
        <f t="shared" si="487"/>
        <v>17</v>
      </c>
      <c r="J7766" t="s">
        <v>14</v>
      </c>
      <c r="K7766" t="s">
        <v>132</v>
      </c>
      <c r="L7766" t="s">
        <v>133</v>
      </c>
      <c r="M7766" t="s">
        <v>20</v>
      </c>
      <c r="N7766">
        <v>62</v>
      </c>
      <c r="O7766">
        <v>88</v>
      </c>
      <c r="P7766">
        <v>5456</v>
      </c>
      <c r="Q7766">
        <v>2401</v>
      </c>
      <c r="R7766">
        <v>0.44</v>
      </c>
      <c r="S7766" t="s">
        <v>82</v>
      </c>
      <c r="T7766" t="str">
        <f>IF(Table1[[#This Row],[Units Sold]]&gt; 700,"High Units","low Units")</f>
        <v>low Units</v>
      </c>
      <c r="U7766">
        <f>SUM(Table1[[#This Row],[Operating Profit]])/SUM(Table1[Operating Profit])*100</f>
        <v>7.2289855572696708E-4</v>
      </c>
      <c r="V7766">
        <f>SUM(Table1[[#This Row],[Price per Unit]]*Table1[[#This Row],[Units Sold]])</f>
        <v>5456</v>
      </c>
      <c r="W7766">
        <f>SUM(Table1[[#This Row],[Total Sales]]-Table1[[#This Row],[Operating Profit]])</f>
        <v>3055</v>
      </c>
      <c r="X7766">
        <f>SUM(Table1[[#This Row],[Total Sales]]-Table1[[#This Row],[Cost]])</f>
        <v>2401</v>
      </c>
      <c r="Y7766">
        <f>SUM(Table1[[#This Row],[profit/loss]])/SUM(Table1[profit/loss])</f>
        <v>7.2289855572696705E-6</v>
      </c>
    </row>
    <row r="7767" spans="1:25" x14ac:dyDescent="0.3">
      <c r="A7767" t="s">
        <v>13</v>
      </c>
      <c r="B7767" t="s">
        <v>82</v>
      </c>
      <c r="C7767">
        <v>1185732</v>
      </c>
      <c r="D7767" s="9">
        <v>44547</v>
      </c>
      <c r="E7767" s="8" t="str">
        <f>TEXT(Table1[[#This Row],[Invoice Date]],"dd-mm-yyyy")</f>
        <v>17-12-2021</v>
      </c>
      <c r="F7767" s="1" t="str">
        <f t="shared" si="484"/>
        <v>December</v>
      </c>
      <c r="G7767" s="1" t="str">
        <f t="shared" si="485"/>
        <v>2021</v>
      </c>
      <c r="H7767" s="1" t="str">
        <f t="shared" si="486"/>
        <v>Friday</v>
      </c>
      <c r="I7767" s="1" t="str">
        <f t="shared" si="487"/>
        <v>17</v>
      </c>
      <c r="J7767" t="s">
        <v>14</v>
      </c>
      <c r="K7767" t="s">
        <v>132</v>
      </c>
      <c r="L7767" t="s">
        <v>133</v>
      </c>
      <c r="M7767" t="s">
        <v>21</v>
      </c>
      <c r="N7767">
        <v>74</v>
      </c>
      <c r="O7767">
        <v>105</v>
      </c>
      <c r="P7767">
        <v>7770</v>
      </c>
      <c r="Q7767">
        <v>3341</v>
      </c>
      <c r="R7767">
        <v>0.43</v>
      </c>
      <c r="S7767" t="s">
        <v>82</v>
      </c>
      <c r="T7767" t="str">
        <f>IF(Table1[[#This Row],[Units Sold]]&gt; 700,"High Units","low Units")</f>
        <v>low Units</v>
      </c>
      <c r="U7767">
        <f>SUM(Table1[[#This Row],[Operating Profit]])/SUM(Table1[Operating Profit])*100</f>
        <v>1.0059158994934598E-3</v>
      </c>
      <c r="V7767">
        <f>SUM(Table1[[#This Row],[Price per Unit]]*Table1[[#This Row],[Units Sold]])</f>
        <v>7770</v>
      </c>
      <c r="W7767">
        <f>SUM(Table1[[#This Row],[Total Sales]]-Table1[[#This Row],[Operating Profit]])</f>
        <v>4429</v>
      </c>
      <c r="X7767">
        <f>SUM(Table1[[#This Row],[Total Sales]]-Table1[[#This Row],[Cost]])</f>
        <v>3341</v>
      </c>
      <c r="Y7767">
        <f>SUM(Table1[[#This Row],[profit/loss]])/SUM(Table1[profit/loss])</f>
        <v>1.0059158994934597E-5</v>
      </c>
    </row>
    <row r="7768" spans="1:25" x14ac:dyDescent="0.3">
      <c r="A7768" t="s">
        <v>13</v>
      </c>
      <c r="B7768" t="s">
        <v>82</v>
      </c>
      <c r="C7768">
        <v>1185732</v>
      </c>
      <c r="D7768" s="9">
        <v>44547</v>
      </c>
      <c r="E7768" s="8" t="str">
        <f>TEXT(Table1[[#This Row],[Invoice Date]],"dd-mm-yyyy")</f>
        <v>17-12-2021</v>
      </c>
      <c r="F7768" s="1" t="str">
        <f t="shared" si="484"/>
        <v>December</v>
      </c>
      <c r="G7768" s="1" t="str">
        <f t="shared" si="485"/>
        <v>2021</v>
      </c>
      <c r="H7768" s="1" t="str">
        <f t="shared" si="486"/>
        <v>Friday</v>
      </c>
      <c r="I7768" s="1" t="str">
        <f t="shared" si="487"/>
        <v>17</v>
      </c>
      <c r="J7768" t="s">
        <v>14</v>
      </c>
      <c r="K7768" t="s">
        <v>132</v>
      </c>
      <c r="L7768" t="s">
        <v>133</v>
      </c>
      <c r="M7768" t="s">
        <v>22</v>
      </c>
      <c r="N7768">
        <v>74</v>
      </c>
      <c r="O7768">
        <v>117</v>
      </c>
      <c r="P7768">
        <v>8658</v>
      </c>
      <c r="Q7768">
        <v>4242</v>
      </c>
      <c r="R7768">
        <v>0.49</v>
      </c>
      <c r="S7768" t="s">
        <v>82</v>
      </c>
      <c r="T7768" t="str">
        <f>IF(Table1[[#This Row],[Units Sold]]&gt; 700,"High Units","low Units")</f>
        <v>low Units</v>
      </c>
      <c r="U7768">
        <f>SUM(Table1[[#This Row],[Operating Profit]])/SUM(Table1[Operating Profit])*100</f>
        <v>1.277191034316449E-3</v>
      </c>
      <c r="V7768">
        <f>SUM(Table1[[#This Row],[Price per Unit]]*Table1[[#This Row],[Units Sold]])</f>
        <v>8658</v>
      </c>
      <c r="W7768">
        <f>SUM(Table1[[#This Row],[Total Sales]]-Table1[[#This Row],[Operating Profit]])</f>
        <v>4416</v>
      </c>
      <c r="X7768">
        <f>SUM(Table1[[#This Row],[Total Sales]]-Table1[[#This Row],[Cost]])</f>
        <v>4242</v>
      </c>
      <c r="Y7768">
        <f>SUM(Table1[[#This Row],[profit/loss]])/SUM(Table1[profit/loss])</f>
        <v>1.277191034316449E-5</v>
      </c>
    </row>
    <row r="7769" spans="1:25" x14ac:dyDescent="0.3">
      <c r="A7769" t="s">
        <v>13</v>
      </c>
      <c r="B7769" t="s">
        <v>82</v>
      </c>
      <c r="C7769">
        <v>1185732</v>
      </c>
      <c r="D7769" s="9">
        <v>44220</v>
      </c>
      <c r="E7769" s="8" t="str">
        <f>TEXT(Table1[[#This Row],[Invoice Date]],"dd-mm-yyyy")</f>
        <v>24-01-2021</v>
      </c>
      <c r="F7769" s="1" t="str">
        <f t="shared" si="484"/>
        <v>January</v>
      </c>
      <c r="G7769" s="1" t="str">
        <f t="shared" si="485"/>
        <v>2021</v>
      </c>
      <c r="H7769" s="1" t="str">
        <f t="shared" si="486"/>
        <v>Sunday</v>
      </c>
      <c r="I7769" s="1" t="str">
        <f t="shared" si="487"/>
        <v>24</v>
      </c>
      <c r="J7769" t="s">
        <v>14</v>
      </c>
      <c r="K7769" t="s">
        <v>132</v>
      </c>
      <c r="L7769" t="s">
        <v>133</v>
      </c>
      <c r="M7769" t="s">
        <v>16</v>
      </c>
      <c r="N7769">
        <v>52</v>
      </c>
      <c r="O7769">
        <v>145</v>
      </c>
      <c r="P7769">
        <v>7540</v>
      </c>
      <c r="Q7769">
        <v>3468</v>
      </c>
      <c r="R7769">
        <v>0.46</v>
      </c>
      <c r="S7769" t="s">
        <v>82</v>
      </c>
      <c r="T7769" t="str">
        <f>IF(Table1[[#This Row],[Units Sold]]&gt; 700,"High Units","low Units")</f>
        <v>low Units</v>
      </c>
      <c r="U7769">
        <f>SUM(Table1[[#This Row],[Operating Profit]])/SUM(Table1[Operating Profit])*100</f>
        <v>1.0441533491299965E-3</v>
      </c>
      <c r="V7769">
        <f>SUM(Table1[[#This Row],[Price per Unit]]*Table1[[#This Row],[Units Sold]])</f>
        <v>7540</v>
      </c>
      <c r="W7769">
        <f>SUM(Table1[[#This Row],[Total Sales]]-Table1[[#This Row],[Operating Profit]])</f>
        <v>4072</v>
      </c>
      <c r="X7769">
        <f>SUM(Table1[[#This Row],[Total Sales]]-Table1[[#This Row],[Cost]])</f>
        <v>3468</v>
      </c>
      <c r="Y7769">
        <f>SUM(Table1[[#This Row],[profit/loss]])/SUM(Table1[profit/loss])</f>
        <v>1.0441533491299965E-5</v>
      </c>
    </row>
    <row r="7770" spans="1:25" x14ac:dyDescent="0.3">
      <c r="A7770" t="s">
        <v>13</v>
      </c>
      <c r="B7770" t="s">
        <v>82</v>
      </c>
      <c r="C7770">
        <v>1185732</v>
      </c>
      <c r="D7770" s="9">
        <v>44220</v>
      </c>
      <c r="E7770" s="8" t="str">
        <f>TEXT(Table1[[#This Row],[Invoice Date]],"dd-mm-yyyy")</f>
        <v>24-01-2021</v>
      </c>
      <c r="F7770" s="1" t="str">
        <f t="shared" si="484"/>
        <v>January</v>
      </c>
      <c r="G7770" s="1" t="str">
        <f t="shared" si="485"/>
        <v>2021</v>
      </c>
      <c r="H7770" s="1" t="str">
        <f t="shared" si="486"/>
        <v>Sunday</v>
      </c>
      <c r="I7770" s="1" t="str">
        <f t="shared" si="487"/>
        <v>24</v>
      </c>
      <c r="J7770" t="s">
        <v>14</v>
      </c>
      <c r="K7770" t="s">
        <v>132</v>
      </c>
      <c r="L7770" t="s">
        <v>133</v>
      </c>
      <c r="M7770" t="s">
        <v>18</v>
      </c>
      <c r="N7770">
        <v>50</v>
      </c>
      <c r="O7770">
        <v>84</v>
      </c>
      <c r="P7770">
        <v>4200</v>
      </c>
      <c r="Q7770">
        <v>1974</v>
      </c>
      <c r="R7770">
        <v>0.47</v>
      </c>
      <c r="S7770" t="s">
        <v>82</v>
      </c>
      <c r="T7770" t="str">
        <f>IF(Table1[[#This Row],[Units Sold]]&gt; 700,"High Units","low Units")</f>
        <v>low Units</v>
      </c>
      <c r="U7770">
        <f>SUM(Table1[[#This Row],[Operating Profit]])/SUM(Table1[Operating Profit])*100</f>
        <v>5.9433642190963472E-4</v>
      </c>
      <c r="V7770">
        <f>SUM(Table1[[#This Row],[Price per Unit]]*Table1[[#This Row],[Units Sold]])</f>
        <v>4200</v>
      </c>
      <c r="W7770">
        <f>SUM(Table1[[#This Row],[Total Sales]]-Table1[[#This Row],[Operating Profit]])</f>
        <v>2226</v>
      </c>
      <c r="X7770">
        <f>SUM(Table1[[#This Row],[Total Sales]]-Table1[[#This Row],[Cost]])</f>
        <v>1974</v>
      </c>
      <c r="Y7770">
        <f>SUM(Table1[[#This Row],[profit/loss]])/SUM(Table1[profit/loss])</f>
        <v>5.9433642190963471E-6</v>
      </c>
    </row>
    <row r="7771" spans="1:25" x14ac:dyDescent="0.3">
      <c r="A7771" t="s">
        <v>13</v>
      </c>
      <c r="B7771" t="s">
        <v>82</v>
      </c>
      <c r="C7771">
        <v>1185732</v>
      </c>
      <c r="D7771" s="9">
        <v>44220</v>
      </c>
      <c r="E7771" s="8" t="str">
        <f>TEXT(Table1[[#This Row],[Invoice Date]],"dd-mm-yyyy")</f>
        <v>24-01-2021</v>
      </c>
      <c r="F7771" s="1" t="str">
        <f t="shared" si="484"/>
        <v>January</v>
      </c>
      <c r="G7771" s="1" t="str">
        <f t="shared" si="485"/>
        <v>2021</v>
      </c>
      <c r="H7771" s="1" t="str">
        <f t="shared" si="486"/>
        <v>Sunday</v>
      </c>
      <c r="I7771" s="1" t="str">
        <f t="shared" si="487"/>
        <v>24</v>
      </c>
      <c r="J7771" t="s">
        <v>14</v>
      </c>
      <c r="K7771" t="s">
        <v>132</v>
      </c>
      <c r="L7771" t="s">
        <v>133</v>
      </c>
      <c r="M7771" t="s">
        <v>19</v>
      </c>
      <c r="N7771">
        <v>44</v>
      </c>
      <c r="O7771">
        <v>90</v>
      </c>
      <c r="P7771">
        <v>3960</v>
      </c>
      <c r="Q7771">
        <v>1386</v>
      </c>
      <c r="R7771">
        <v>0.35</v>
      </c>
      <c r="S7771" t="s">
        <v>82</v>
      </c>
      <c r="T7771" t="str">
        <f>IF(Table1[[#This Row],[Units Sold]]&gt; 700,"High Units","low Units")</f>
        <v>low Units</v>
      </c>
      <c r="U7771">
        <f>SUM(Table1[[#This Row],[Operating Profit]])/SUM(Table1[Operating Profit])*100</f>
        <v>4.1730004091527546E-4</v>
      </c>
      <c r="V7771">
        <f>SUM(Table1[[#This Row],[Price per Unit]]*Table1[[#This Row],[Units Sold]])</f>
        <v>3960</v>
      </c>
      <c r="W7771">
        <f>SUM(Table1[[#This Row],[Total Sales]]-Table1[[#This Row],[Operating Profit]])</f>
        <v>2574</v>
      </c>
      <c r="X7771">
        <f>SUM(Table1[[#This Row],[Total Sales]]-Table1[[#This Row],[Cost]])</f>
        <v>1386</v>
      </c>
      <c r="Y7771">
        <f>SUM(Table1[[#This Row],[profit/loss]])/SUM(Table1[profit/loss])</f>
        <v>4.1730004091527546E-6</v>
      </c>
    </row>
    <row r="7772" spans="1:25" x14ac:dyDescent="0.3">
      <c r="A7772" t="s">
        <v>13</v>
      </c>
      <c r="B7772" t="s">
        <v>82</v>
      </c>
      <c r="C7772">
        <v>1185732</v>
      </c>
      <c r="D7772" s="9">
        <v>44220</v>
      </c>
      <c r="E7772" s="8" t="str">
        <f>TEXT(Table1[[#This Row],[Invoice Date]],"dd-mm-yyyy")</f>
        <v>24-01-2021</v>
      </c>
      <c r="F7772" s="1" t="str">
        <f t="shared" si="484"/>
        <v>January</v>
      </c>
      <c r="G7772" s="1" t="str">
        <f t="shared" si="485"/>
        <v>2021</v>
      </c>
      <c r="H7772" s="1" t="str">
        <f t="shared" si="486"/>
        <v>Sunday</v>
      </c>
      <c r="I7772" s="1" t="str">
        <f t="shared" si="487"/>
        <v>24</v>
      </c>
      <c r="J7772" t="s">
        <v>14</v>
      </c>
      <c r="K7772" t="s">
        <v>132</v>
      </c>
      <c r="L7772" t="s">
        <v>133</v>
      </c>
      <c r="M7772" t="s">
        <v>20</v>
      </c>
      <c r="N7772">
        <v>49</v>
      </c>
      <c r="O7772">
        <v>39</v>
      </c>
      <c r="P7772">
        <v>1911</v>
      </c>
      <c r="Q7772">
        <v>707</v>
      </c>
      <c r="R7772">
        <v>0.37</v>
      </c>
      <c r="S7772" t="s">
        <v>82</v>
      </c>
      <c r="T7772" t="str">
        <f>IF(Table1[[#This Row],[Units Sold]]&gt; 700,"High Units","low Units")</f>
        <v>low Units</v>
      </c>
      <c r="U7772">
        <f>SUM(Table1[[#This Row],[Operating Profit]])/SUM(Table1[Operating Profit])*100</f>
        <v>2.1286517238607486E-4</v>
      </c>
      <c r="V7772">
        <f>SUM(Table1[[#This Row],[Price per Unit]]*Table1[[#This Row],[Units Sold]])</f>
        <v>1911</v>
      </c>
      <c r="W7772">
        <f>SUM(Table1[[#This Row],[Total Sales]]-Table1[[#This Row],[Operating Profit]])</f>
        <v>1204</v>
      </c>
      <c r="X7772">
        <f>SUM(Table1[[#This Row],[Total Sales]]-Table1[[#This Row],[Cost]])</f>
        <v>707</v>
      </c>
      <c r="Y7772">
        <f>SUM(Table1[[#This Row],[profit/loss]])/SUM(Table1[profit/loss])</f>
        <v>2.1286517238607485E-6</v>
      </c>
    </row>
    <row r="7773" spans="1:25" x14ac:dyDescent="0.3">
      <c r="A7773" t="s">
        <v>13</v>
      </c>
      <c r="B7773" t="s">
        <v>82</v>
      </c>
      <c r="C7773">
        <v>1185732</v>
      </c>
      <c r="D7773" s="9">
        <v>44220</v>
      </c>
      <c r="E7773" s="8" t="str">
        <f>TEXT(Table1[[#This Row],[Invoice Date]],"dd-mm-yyyy")</f>
        <v>24-01-2021</v>
      </c>
      <c r="F7773" s="1" t="str">
        <f t="shared" si="484"/>
        <v>January</v>
      </c>
      <c r="G7773" s="1" t="str">
        <f t="shared" si="485"/>
        <v>2021</v>
      </c>
      <c r="H7773" s="1" t="str">
        <f t="shared" si="486"/>
        <v>Sunday</v>
      </c>
      <c r="I7773" s="1" t="str">
        <f t="shared" si="487"/>
        <v>24</v>
      </c>
      <c r="J7773" t="s">
        <v>14</v>
      </c>
      <c r="K7773" t="s">
        <v>132</v>
      </c>
      <c r="L7773" t="s">
        <v>133</v>
      </c>
      <c r="M7773" t="s">
        <v>21</v>
      </c>
      <c r="N7773">
        <v>60</v>
      </c>
      <c r="O7773">
        <v>54</v>
      </c>
      <c r="P7773">
        <v>3240</v>
      </c>
      <c r="Q7773">
        <v>1199</v>
      </c>
      <c r="R7773">
        <v>0.37</v>
      </c>
      <c r="S7773" t="s">
        <v>82</v>
      </c>
      <c r="T7773" t="str">
        <f>IF(Table1[[#This Row],[Units Sold]]&gt; 700,"High Units","low Units")</f>
        <v>low Units</v>
      </c>
      <c r="U7773">
        <f>SUM(Table1[[#This Row],[Operating Profit]])/SUM(Table1[Operating Profit])*100</f>
        <v>3.6099765444257956E-4</v>
      </c>
      <c r="V7773">
        <f>SUM(Table1[[#This Row],[Price per Unit]]*Table1[[#This Row],[Units Sold]])</f>
        <v>3240</v>
      </c>
      <c r="W7773">
        <f>SUM(Table1[[#This Row],[Total Sales]]-Table1[[#This Row],[Operating Profit]])</f>
        <v>2041</v>
      </c>
      <c r="X7773">
        <f>SUM(Table1[[#This Row],[Total Sales]]-Table1[[#This Row],[Cost]])</f>
        <v>1199</v>
      </c>
      <c r="Y7773">
        <f>SUM(Table1[[#This Row],[profit/loss]])/SUM(Table1[profit/loss])</f>
        <v>3.6099765444257956E-6</v>
      </c>
    </row>
    <row r="7774" spans="1:25" x14ac:dyDescent="0.3">
      <c r="A7774" t="s">
        <v>13</v>
      </c>
      <c r="B7774" t="s">
        <v>82</v>
      </c>
      <c r="C7774">
        <v>1185732</v>
      </c>
      <c r="D7774" s="9">
        <v>44220</v>
      </c>
      <c r="E7774" s="8" t="str">
        <f>TEXT(Table1[[#This Row],[Invoice Date]],"dd-mm-yyyy")</f>
        <v>24-01-2021</v>
      </c>
      <c r="F7774" s="1" t="str">
        <f t="shared" si="484"/>
        <v>January</v>
      </c>
      <c r="G7774" s="1" t="str">
        <f t="shared" si="485"/>
        <v>2021</v>
      </c>
      <c r="H7774" s="1" t="str">
        <f t="shared" si="486"/>
        <v>Sunday</v>
      </c>
      <c r="I7774" s="1" t="str">
        <f t="shared" si="487"/>
        <v>24</v>
      </c>
      <c r="J7774" t="s">
        <v>14</v>
      </c>
      <c r="K7774" t="s">
        <v>132</v>
      </c>
      <c r="L7774" t="s">
        <v>133</v>
      </c>
      <c r="M7774" t="s">
        <v>22</v>
      </c>
      <c r="N7774">
        <v>54</v>
      </c>
      <c r="O7774">
        <v>78</v>
      </c>
      <c r="P7774">
        <v>4212</v>
      </c>
      <c r="Q7774">
        <v>1895</v>
      </c>
      <c r="R7774">
        <v>0.45</v>
      </c>
      <c r="S7774" t="s">
        <v>82</v>
      </c>
      <c r="T7774" t="str">
        <f>IF(Table1[[#This Row],[Units Sold]]&gt; 700,"High Units","low Units")</f>
        <v>low Units</v>
      </c>
      <c r="U7774">
        <f>SUM(Table1[[#This Row],[Operating Profit]])/SUM(Table1[Operating Profit])*100</f>
        <v>5.7055092174202523E-4</v>
      </c>
      <c r="V7774">
        <f>SUM(Table1[[#This Row],[Price per Unit]]*Table1[[#This Row],[Units Sold]])</f>
        <v>4212</v>
      </c>
      <c r="W7774">
        <f>SUM(Table1[[#This Row],[Total Sales]]-Table1[[#This Row],[Operating Profit]])</f>
        <v>2317</v>
      </c>
      <c r="X7774">
        <f>SUM(Table1[[#This Row],[Total Sales]]-Table1[[#This Row],[Cost]])</f>
        <v>1895</v>
      </c>
      <c r="Y7774">
        <f>SUM(Table1[[#This Row],[profit/loss]])/SUM(Table1[profit/loss])</f>
        <v>5.7055092174202526E-6</v>
      </c>
    </row>
    <row r="7775" spans="1:25" x14ac:dyDescent="0.3">
      <c r="A7775" t="s">
        <v>13</v>
      </c>
      <c r="B7775" t="s">
        <v>82</v>
      </c>
      <c r="C7775">
        <v>1185732</v>
      </c>
      <c r="D7775" s="9">
        <v>44249</v>
      </c>
      <c r="E7775" s="8" t="str">
        <f>TEXT(Table1[[#This Row],[Invoice Date]],"dd-mm-yyyy")</f>
        <v>22-02-2021</v>
      </c>
      <c r="F7775" s="1" t="str">
        <f t="shared" si="484"/>
        <v>February</v>
      </c>
      <c r="G7775" s="1" t="str">
        <f t="shared" si="485"/>
        <v>2021</v>
      </c>
      <c r="H7775" s="1" t="str">
        <f t="shared" si="486"/>
        <v>Monday</v>
      </c>
      <c r="I7775" s="1" t="str">
        <f t="shared" si="487"/>
        <v>22</v>
      </c>
      <c r="J7775" t="s">
        <v>14</v>
      </c>
      <c r="K7775" t="s">
        <v>132</v>
      </c>
      <c r="L7775" t="s">
        <v>133</v>
      </c>
      <c r="M7775" t="s">
        <v>16</v>
      </c>
      <c r="N7775">
        <v>52</v>
      </c>
      <c r="O7775">
        <v>173</v>
      </c>
      <c r="P7775">
        <v>8996</v>
      </c>
      <c r="Q7775">
        <v>4048</v>
      </c>
      <c r="R7775">
        <v>0.45</v>
      </c>
      <c r="S7775" t="s">
        <v>82</v>
      </c>
      <c r="T7775" t="str">
        <f>IF(Table1[[#This Row],[Units Sold]]&gt; 700,"High Units","low Units")</f>
        <v>low Units</v>
      </c>
      <c r="U7775">
        <f>SUM(Table1[[#This Row],[Operating Profit]])/SUM(Table1[Operating Profit])*100</f>
        <v>1.2187810718795346E-3</v>
      </c>
      <c r="V7775">
        <f>SUM(Table1[[#This Row],[Price per Unit]]*Table1[[#This Row],[Units Sold]])</f>
        <v>8996</v>
      </c>
      <c r="W7775">
        <f>SUM(Table1[[#This Row],[Total Sales]]-Table1[[#This Row],[Operating Profit]])</f>
        <v>4948</v>
      </c>
      <c r="X7775">
        <f>SUM(Table1[[#This Row],[Total Sales]]-Table1[[#This Row],[Cost]])</f>
        <v>4048</v>
      </c>
      <c r="Y7775">
        <f>SUM(Table1[[#This Row],[profit/loss]])/SUM(Table1[profit/loss])</f>
        <v>1.2187810718795347E-5</v>
      </c>
    </row>
    <row r="7776" spans="1:25" x14ac:dyDescent="0.3">
      <c r="A7776" t="s">
        <v>13</v>
      </c>
      <c r="B7776" t="s">
        <v>82</v>
      </c>
      <c r="C7776">
        <v>1185732</v>
      </c>
      <c r="D7776" s="9">
        <v>44249</v>
      </c>
      <c r="E7776" s="8" t="str">
        <f>TEXT(Table1[[#This Row],[Invoice Date]],"dd-mm-yyyy")</f>
        <v>22-02-2021</v>
      </c>
      <c r="F7776" s="1" t="str">
        <f t="shared" si="484"/>
        <v>February</v>
      </c>
      <c r="G7776" s="1" t="str">
        <f t="shared" si="485"/>
        <v>2021</v>
      </c>
      <c r="H7776" s="1" t="str">
        <f t="shared" si="486"/>
        <v>Monday</v>
      </c>
      <c r="I7776" s="1" t="str">
        <f t="shared" si="487"/>
        <v>22</v>
      </c>
      <c r="J7776" t="s">
        <v>14</v>
      </c>
      <c r="K7776" t="s">
        <v>132</v>
      </c>
      <c r="L7776" t="s">
        <v>133</v>
      </c>
      <c r="M7776" t="s">
        <v>18</v>
      </c>
      <c r="N7776">
        <v>53</v>
      </c>
      <c r="O7776">
        <v>59</v>
      </c>
      <c r="P7776">
        <v>3127</v>
      </c>
      <c r="Q7776">
        <v>1438</v>
      </c>
      <c r="R7776">
        <v>0.46</v>
      </c>
      <c r="S7776" t="s">
        <v>82</v>
      </c>
      <c r="T7776" t="str">
        <f>IF(Table1[[#This Row],[Units Sold]]&gt; 700,"High Units","low Units")</f>
        <v>low Units</v>
      </c>
      <c r="U7776">
        <f>SUM(Table1[[#This Row],[Operating Profit]])/SUM(Table1[Operating Profit])*100</f>
        <v>4.3295631950661335E-4</v>
      </c>
      <c r="V7776">
        <f>SUM(Table1[[#This Row],[Price per Unit]]*Table1[[#This Row],[Units Sold]])</f>
        <v>3127</v>
      </c>
      <c r="W7776">
        <f>SUM(Table1[[#This Row],[Total Sales]]-Table1[[#This Row],[Operating Profit]])</f>
        <v>1689</v>
      </c>
      <c r="X7776">
        <f>SUM(Table1[[#This Row],[Total Sales]]-Table1[[#This Row],[Cost]])</f>
        <v>1438</v>
      </c>
      <c r="Y7776">
        <f>SUM(Table1[[#This Row],[profit/loss]])/SUM(Table1[profit/loss])</f>
        <v>4.3295631950661334E-6</v>
      </c>
    </row>
    <row r="7777" spans="1:25" x14ac:dyDescent="0.3">
      <c r="A7777" t="s">
        <v>13</v>
      </c>
      <c r="B7777" t="s">
        <v>82</v>
      </c>
      <c r="C7777">
        <v>1185732</v>
      </c>
      <c r="D7777" s="9">
        <v>44249</v>
      </c>
      <c r="E7777" s="8" t="str">
        <f>TEXT(Table1[[#This Row],[Invoice Date]],"dd-mm-yyyy")</f>
        <v>22-02-2021</v>
      </c>
      <c r="F7777" s="1" t="str">
        <f t="shared" si="484"/>
        <v>February</v>
      </c>
      <c r="G7777" s="1" t="str">
        <f t="shared" si="485"/>
        <v>2021</v>
      </c>
      <c r="H7777" s="1" t="str">
        <f t="shared" si="486"/>
        <v>Monday</v>
      </c>
      <c r="I7777" s="1" t="str">
        <f t="shared" si="487"/>
        <v>22</v>
      </c>
      <c r="J7777" t="s">
        <v>14</v>
      </c>
      <c r="K7777" t="s">
        <v>132</v>
      </c>
      <c r="L7777" t="s">
        <v>133</v>
      </c>
      <c r="M7777" t="s">
        <v>19</v>
      </c>
      <c r="N7777">
        <v>43</v>
      </c>
      <c r="O7777">
        <v>83</v>
      </c>
      <c r="P7777">
        <v>3569</v>
      </c>
      <c r="Q7777">
        <v>1428</v>
      </c>
      <c r="R7777">
        <v>0.4</v>
      </c>
      <c r="S7777" t="s">
        <v>82</v>
      </c>
      <c r="T7777" t="str">
        <f>IF(Table1[[#This Row],[Units Sold]]&gt; 700,"High Units","low Units")</f>
        <v>low Units</v>
      </c>
      <c r="U7777">
        <f>SUM(Table1[[#This Row],[Operating Profit]])/SUM(Table1[Operating Profit])*100</f>
        <v>4.2994549670058679E-4</v>
      </c>
      <c r="V7777">
        <f>SUM(Table1[[#This Row],[Price per Unit]]*Table1[[#This Row],[Units Sold]])</f>
        <v>3569</v>
      </c>
      <c r="W7777">
        <f>SUM(Table1[[#This Row],[Total Sales]]-Table1[[#This Row],[Operating Profit]])</f>
        <v>2141</v>
      </c>
      <c r="X7777">
        <f>SUM(Table1[[#This Row],[Total Sales]]-Table1[[#This Row],[Cost]])</f>
        <v>1428</v>
      </c>
      <c r="Y7777">
        <f>SUM(Table1[[#This Row],[profit/loss]])/SUM(Table1[profit/loss])</f>
        <v>4.2994549670058681E-6</v>
      </c>
    </row>
    <row r="7778" spans="1:25" x14ac:dyDescent="0.3">
      <c r="A7778" t="s">
        <v>13</v>
      </c>
      <c r="B7778" t="s">
        <v>23</v>
      </c>
      <c r="C7778">
        <v>1185732</v>
      </c>
      <c r="D7778" s="9">
        <v>43831</v>
      </c>
      <c r="E7778" s="8" t="str">
        <f>TEXT(Table1[[#This Row],[Invoice Date]],"dd-mm-yyyy")</f>
        <v>01-01-2020</v>
      </c>
      <c r="F7778" s="1" t="str">
        <f t="shared" si="484"/>
        <v>January</v>
      </c>
      <c r="G7778" s="1" t="str">
        <f t="shared" si="485"/>
        <v>2020</v>
      </c>
      <c r="H7778" s="1" t="str">
        <f t="shared" si="486"/>
        <v>Wednesday</v>
      </c>
      <c r="I7778" s="1" t="str">
        <f t="shared" si="487"/>
        <v>01</v>
      </c>
      <c r="J7778" t="s">
        <v>14</v>
      </c>
      <c r="K7778" t="s">
        <v>15</v>
      </c>
      <c r="L7778" t="s">
        <v>15</v>
      </c>
      <c r="M7778" t="s">
        <v>16</v>
      </c>
      <c r="N7778">
        <v>34</v>
      </c>
      <c r="O7778">
        <v>384</v>
      </c>
      <c r="P7778">
        <v>13056</v>
      </c>
      <c r="Q7778">
        <v>6789</v>
      </c>
      <c r="R7778">
        <v>0.52</v>
      </c>
      <c r="S7778" t="s">
        <v>23</v>
      </c>
      <c r="T7778" t="str">
        <f>IF(Table1[[#This Row],[Units Sold]]&gt; 700,"High Units","low Units")</f>
        <v>low Units</v>
      </c>
      <c r="U7778">
        <f>SUM(Table1[[#This Row],[Operating Profit]])/SUM(Table1[Operating Profit])*100</f>
        <v>2.0440476030114032E-3</v>
      </c>
      <c r="V7778">
        <f>SUM(Table1[[#This Row],[Price per Unit]]*Table1[[#This Row],[Units Sold]])</f>
        <v>13056</v>
      </c>
      <c r="W7778">
        <f>SUM(Table1[[#This Row],[Total Sales]]-Table1[[#This Row],[Operating Profit]])</f>
        <v>6267</v>
      </c>
      <c r="X7778">
        <f>SUM(Table1[[#This Row],[Total Sales]]-Table1[[#This Row],[Cost]])</f>
        <v>6789</v>
      </c>
      <c r="Y7778">
        <f>SUM(Table1[[#This Row],[profit/loss]])/SUM(Table1[profit/loss])</f>
        <v>2.0440476030114033E-5</v>
      </c>
    </row>
    <row r="7779" spans="1:25" x14ac:dyDescent="0.3">
      <c r="A7779" t="s">
        <v>13</v>
      </c>
      <c r="B7779" t="s">
        <v>23</v>
      </c>
      <c r="C7779">
        <v>1185732</v>
      </c>
      <c r="D7779" s="9">
        <v>43832</v>
      </c>
      <c r="E7779" s="8" t="str">
        <f>TEXT(Table1[[#This Row],[Invoice Date]],"dd-mm-yyyy")</f>
        <v>02-01-2020</v>
      </c>
      <c r="F7779" s="1" t="str">
        <f t="shared" si="484"/>
        <v>January</v>
      </c>
      <c r="G7779" s="1" t="str">
        <f t="shared" si="485"/>
        <v>2020</v>
      </c>
      <c r="H7779" s="1" t="str">
        <f t="shared" si="486"/>
        <v>Thursday</v>
      </c>
      <c r="I7779" s="1" t="str">
        <f t="shared" si="487"/>
        <v>02</v>
      </c>
      <c r="J7779" t="s">
        <v>14</v>
      </c>
      <c r="K7779" t="s">
        <v>15</v>
      </c>
      <c r="L7779" t="s">
        <v>15</v>
      </c>
      <c r="M7779" t="s">
        <v>18</v>
      </c>
      <c r="N7779">
        <v>36</v>
      </c>
      <c r="O7779">
        <v>320</v>
      </c>
      <c r="P7779">
        <v>11520</v>
      </c>
      <c r="Q7779">
        <v>4032</v>
      </c>
      <c r="R7779">
        <v>0.35</v>
      </c>
      <c r="S7779" t="s">
        <v>23</v>
      </c>
      <c r="T7779" t="str">
        <f>IF(Table1[[#This Row],[Units Sold]]&gt; 700,"High Units","low Units")</f>
        <v>low Units</v>
      </c>
      <c r="U7779">
        <f>SUM(Table1[[#This Row],[Operating Profit]])/SUM(Table1[Operating Profit])*100</f>
        <v>1.2139637553898921E-3</v>
      </c>
      <c r="V7779">
        <f>SUM(Table1[[#This Row],[Price per Unit]]*Table1[[#This Row],[Units Sold]])</f>
        <v>11520</v>
      </c>
      <c r="W7779">
        <f>SUM(Table1[[#This Row],[Total Sales]]-Table1[[#This Row],[Operating Profit]])</f>
        <v>7488</v>
      </c>
      <c r="X7779">
        <f>SUM(Table1[[#This Row],[Total Sales]]-Table1[[#This Row],[Cost]])</f>
        <v>4032</v>
      </c>
      <c r="Y7779">
        <f>SUM(Table1[[#This Row],[profit/loss]])/SUM(Table1[profit/loss])</f>
        <v>1.2139637553898921E-5</v>
      </c>
    </row>
    <row r="7780" spans="1:25" x14ac:dyDescent="0.3">
      <c r="A7780" t="s">
        <v>13</v>
      </c>
      <c r="B7780" t="s">
        <v>23</v>
      </c>
      <c r="C7780">
        <v>1185732</v>
      </c>
      <c r="D7780" s="9">
        <v>43833</v>
      </c>
      <c r="E7780" s="8" t="str">
        <f>TEXT(Table1[[#This Row],[Invoice Date]],"dd-mm-yyyy")</f>
        <v>03-01-2020</v>
      </c>
      <c r="F7780" s="1" t="str">
        <f t="shared" si="484"/>
        <v>January</v>
      </c>
      <c r="G7780" s="1" t="str">
        <f t="shared" si="485"/>
        <v>2020</v>
      </c>
      <c r="H7780" s="1" t="str">
        <f t="shared" si="486"/>
        <v>Friday</v>
      </c>
      <c r="I7780" s="1" t="str">
        <f t="shared" si="487"/>
        <v>03</v>
      </c>
      <c r="J7780" t="s">
        <v>14</v>
      </c>
      <c r="K7780" t="s">
        <v>15</v>
      </c>
      <c r="L7780" t="s">
        <v>15</v>
      </c>
      <c r="M7780" t="s">
        <v>19</v>
      </c>
      <c r="N7780">
        <v>32</v>
      </c>
      <c r="O7780">
        <v>350</v>
      </c>
      <c r="P7780">
        <v>11200</v>
      </c>
      <c r="Q7780">
        <v>4144</v>
      </c>
      <c r="R7780">
        <v>0.37</v>
      </c>
      <c r="S7780" t="s">
        <v>23</v>
      </c>
      <c r="T7780" t="str">
        <f>IF(Table1[[#This Row],[Units Sold]]&gt; 700,"High Units","low Units")</f>
        <v>low Units</v>
      </c>
      <c r="U7780">
        <f>SUM(Table1[[#This Row],[Operating Profit]])/SUM(Table1[Operating Profit])*100</f>
        <v>1.2476849708173894E-3</v>
      </c>
      <c r="V7780">
        <f>SUM(Table1[[#This Row],[Price per Unit]]*Table1[[#This Row],[Units Sold]])</f>
        <v>11200</v>
      </c>
      <c r="W7780">
        <f>SUM(Table1[[#This Row],[Total Sales]]-Table1[[#This Row],[Operating Profit]])</f>
        <v>7056</v>
      </c>
      <c r="X7780">
        <f>SUM(Table1[[#This Row],[Total Sales]]-Table1[[#This Row],[Cost]])</f>
        <v>4144</v>
      </c>
      <c r="Y7780">
        <f>SUM(Table1[[#This Row],[profit/loss]])/SUM(Table1[profit/loss])</f>
        <v>1.2476849708173892E-5</v>
      </c>
    </row>
    <row r="7781" spans="1:25" x14ac:dyDescent="0.3">
      <c r="A7781" t="s">
        <v>13</v>
      </c>
      <c r="B7781" t="s">
        <v>23</v>
      </c>
      <c r="C7781">
        <v>1185732</v>
      </c>
      <c r="D7781" s="9">
        <v>43834</v>
      </c>
      <c r="E7781" s="8" t="str">
        <f>TEXT(Table1[[#This Row],[Invoice Date]],"dd-mm-yyyy")</f>
        <v>04-01-2020</v>
      </c>
      <c r="F7781" s="1" t="str">
        <f t="shared" si="484"/>
        <v>January</v>
      </c>
      <c r="G7781" s="1" t="str">
        <f t="shared" si="485"/>
        <v>2020</v>
      </c>
      <c r="H7781" s="1" t="str">
        <f t="shared" si="486"/>
        <v>Saturday</v>
      </c>
      <c r="I7781" s="1" t="str">
        <f t="shared" si="487"/>
        <v>04</v>
      </c>
      <c r="J7781" t="s">
        <v>14</v>
      </c>
      <c r="K7781" t="s">
        <v>15</v>
      </c>
      <c r="L7781" t="s">
        <v>15</v>
      </c>
      <c r="M7781" t="s">
        <v>20</v>
      </c>
      <c r="N7781">
        <v>36</v>
      </c>
      <c r="O7781">
        <v>281</v>
      </c>
      <c r="P7781">
        <v>10116</v>
      </c>
      <c r="Q7781">
        <v>3743</v>
      </c>
      <c r="R7781">
        <v>0.37</v>
      </c>
      <c r="S7781" t="s">
        <v>23</v>
      </c>
      <c r="T7781" t="str">
        <f>IF(Table1[[#This Row],[Units Sold]]&gt; 700,"High Units","low Units")</f>
        <v>low Units</v>
      </c>
      <c r="U7781">
        <f>SUM(Table1[[#This Row],[Operating Profit]])/SUM(Table1[Operating Profit])*100</f>
        <v>1.1269509762957259E-3</v>
      </c>
      <c r="V7781">
        <f>SUM(Table1[[#This Row],[Price per Unit]]*Table1[[#This Row],[Units Sold]])</f>
        <v>10116</v>
      </c>
      <c r="W7781">
        <f>SUM(Table1[[#This Row],[Total Sales]]-Table1[[#This Row],[Operating Profit]])</f>
        <v>6373</v>
      </c>
      <c r="X7781">
        <f>SUM(Table1[[#This Row],[Total Sales]]-Table1[[#This Row],[Cost]])</f>
        <v>3743</v>
      </c>
      <c r="Y7781">
        <f>SUM(Table1[[#This Row],[profit/loss]])/SUM(Table1[profit/loss])</f>
        <v>1.1269509762957259E-5</v>
      </c>
    </row>
    <row r="7782" spans="1:25" x14ac:dyDescent="0.3">
      <c r="A7782" t="s">
        <v>13</v>
      </c>
      <c r="B7782" t="s">
        <v>23</v>
      </c>
      <c r="C7782">
        <v>1185732</v>
      </c>
      <c r="D7782" s="9">
        <v>43835</v>
      </c>
      <c r="E7782" s="8" t="str">
        <f>TEXT(Table1[[#This Row],[Invoice Date]],"dd-mm-yyyy")</f>
        <v>05-01-2020</v>
      </c>
      <c r="F7782" s="1" t="str">
        <f t="shared" si="484"/>
        <v>January</v>
      </c>
      <c r="G7782" s="1" t="str">
        <f t="shared" si="485"/>
        <v>2020</v>
      </c>
      <c r="H7782" s="1" t="str">
        <f t="shared" si="486"/>
        <v>Sunday</v>
      </c>
      <c r="I7782" s="1" t="str">
        <f t="shared" si="487"/>
        <v>05</v>
      </c>
      <c r="J7782" t="s">
        <v>14</v>
      </c>
      <c r="K7782" t="s">
        <v>15</v>
      </c>
      <c r="L7782" t="s">
        <v>15</v>
      </c>
      <c r="M7782" t="s">
        <v>21</v>
      </c>
      <c r="N7782">
        <v>43</v>
      </c>
      <c r="O7782">
        <v>306</v>
      </c>
      <c r="P7782">
        <v>13158</v>
      </c>
      <c r="Q7782">
        <v>4868</v>
      </c>
      <c r="R7782">
        <v>0.37</v>
      </c>
      <c r="S7782" t="s">
        <v>23</v>
      </c>
      <c r="T7782" t="str">
        <f>IF(Table1[[#This Row],[Units Sold]]&gt; 700,"High Units","low Units")</f>
        <v>low Units</v>
      </c>
      <c r="U7782">
        <f>SUM(Table1[[#This Row],[Operating Profit]])/SUM(Table1[Operating Profit])*100</f>
        <v>1.465668541973709E-3</v>
      </c>
      <c r="V7782">
        <f>SUM(Table1[[#This Row],[Price per Unit]]*Table1[[#This Row],[Units Sold]])</f>
        <v>13158</v>
      </c>
      <c r="W7782">
        <f>SUM(Table1[[#This Row],[Total Sales]]-Table1[[#This Row],[Operating Profit]])</f>
        <v>8290</v>
      </c>
      <c r="X7782">
        <f>SUM(Table1[[#This Row],[Total Sales]]-Table1[[#This Row],[Cost]])</f>
        <v>4868</v>
      </c>
      <c r="Y7782">
        <f>SUM(Table1[[#This Row],[profit/loss]])/SUM(Table1[profit/loss])</f>
        <v>1.4656685419737091E-5</v>
      </c>
    </row>
    <row r="7783" spans="1:25" x14ac:dyDescent="0.3">
      <c r="A7783" t="s">
        <v>13</v>
      </c>
      <c r="B7783" t="s">
        <v>23</v>
      </c>
      <c r="C7783">
        <v>1185732</v>
      </c>
      <c r="D7783" s="9">
        <v>43836</v>
      </c>
      <c r="E7783" s="8" t="str">
        <f>TEXT(Table1[[#This Row],[Invoice Date]],"dd-mm-yyyy")</f>
        <v>06-01-2020</v>
      </c>
      <c r="F7783" s="1" t="str">
        <f t="shared" si="484"/>
        <v>January</v>
      </c>
      <c r="G7783" s="1" t="str">
        <f t="shared" si="485"/>
        <v>2020</v>
      </c>
      <c r="H7783" s="1" t="str">
        <f t="shared" si="486"/>
        <v>Monday</v>
      </c>
      <c r="I7783" s="1" t="str">
        <f t="shared" si="487"/>
        <v>06</v>
      </c>
      <c r="J7783" t="s">
        <v>14</v>
      </c>
      <c r="K7783" t="s">
        <v>15</v>
      </c>
      <c r="L7783" t="s">
        <v>15</v>
      </c>
      <c r="M7783" t="s">
        <v>22</v>
      </c>
      <c r="N7783">
        <v>38</v>
      </c>
      <c r="O7783">
        <v>330</v>
      </c>
      <c r="P7783">
        <v>12540</v>
      </c>
      <c r="Q7783">
        <v>4013</v>
      </c>
      <c r="R7783">
        <v>0.32</v>
      </c>
      <c r="S7783" t="s">
        <v>23</v>
      </c>
      <c r="T7783" t="str">
        <f>IF(Table1[[#This Row],[Units Sold]]&gt; 700,"High Units","low Units")</f>
        <v>low Units</v>
      </c>
      <c r="U7783">
        <f>SUM(Table1[[#This Row],[Operating Profit]])/SUM(Table1[Operating Profit])*100</f>
        <v>1.2082431920584418E-3</v>
      </c>
      <c r="V7783">
        <f>SUM(Table1[[#This Row],[Price per Unit]]*Table1[[#This Row],[Units Sold]])</f>
        <v>12540</v>
      </c>
      <c r="W7783">
        <f>SUM(Table1[[#This Row],[Total Sales]]-Table1[[#This Row],[Operating Profit]])</f>
        <v>8527</v>
      </c>
      <c r="X7783">
        <f>SUM(Table1[[#This Row],[Total Sales]]-Table1[[#This Row],[Cost]])</f>
        <v>4013</v>
      </c>
      <c r="Y7783">
        <f>SUM(Table1[[#This Row],[profit/loss]])/SUM(Table1[profit/loss])</f>
        <v>1.2082431920584417E-5</v>
      </c>
    </row>
    <row r="7784" spans="1:25" x14ac:dyDescent="0.3">
      <c r="A7784" t="s">
        <v>13</v>
      </c>
      <c r="B7784" t="s">
        <v>23</v>
      </c>
      <c r="C7784">
        <v>1185732</v>
      </c>
      <c r="D7784" s="9">
        <v>43837</v>
      </c>
      <c r="E7784" s="8" t="str">
        <f>TEXT(Table1[[#This Row],[Invoice Date]],"dd-mm-yyyy")</f>
        <v>07-01-2020</v>
      </c>
      <c r="F7784" s="1" t="str">
        <f t="shared" si="484"/>
        <v>January</v>
      </c>
      <c r="G7784" s="1" t="str">
        <f t="shared" si="485"/>
        <v>2020</v>
      </c>
      <c r="H7784" s="1" t="str">
        <f t="shared" si="486"/>
        <v>Tuesday</v>
      </c>
      <c r="I7784" s="1" t="str">
        <f t="shared" si="487"/>
        <v>07</v>
      </c>
      <c r="J7784" t="s">
        <v>14</v>
      </c>
      <c r="K7784" t="s">
        <v>15</v>
      </c>
      <c r="L7784" t="s">
        <v>15</v>
      </c>
      <c r="M7784" t="s">
        <v>16</v>
      </c>
      <c r="N7784">
        <v>33</v>
      </c>
      <c r="O7784">
        <v>388</v>
      </c>
      <c r="P7784">
        <v>12804</v>
      </c>
      <c r="Q7784">
        <v>6658</v>
      </c>
      <c r="R7784">
        <v>0.52</v>
      </c>
      <c r="S7784" t="s">
        <v>23</v>
      </c>
      <c r="T7784" t="str">
        <f>IF(Table1[[#This Row],[Units Sold]]&gt; 700,"High Units","low Units")</f>
        <v>low Units</v>
      </c>
      <c r="U7784">
        <f>SUM(Table1[[#This Row],[Operating Profit]])/SUM(Table1[Operating Profit])*100</f>
        <v>2.0046058242524558E-3</v>
      </c>
      <c r="V7784">
        <f>SUM(Table1[[#This Row],[Price per Unit]]*Table1[[#This Row],[Units Sold]])</f>
        <v>12804</v>
      </c>
      <c r="W7784">
        <f>SUM(Table1[[#This Row],[Total Sales]]-Table1[[#This Row],[Operating Profit]])</f>
        <v>6146</v>
      </c>
      <c r="X7784">
        <f>SUM(Table1[[#This Row],[Total Sales]]-Table1[[#This Row],[Cost]])</f>
        <v>6658</v>
      </c>
      <c r="Y7784">
        <f>SUM(Table1[[#This Row],[profit/loss]])/SUM(Table1[profit/loss])</f>
        <v>2.004605824252456E-5</v>
      </c>
    </row>
    <row r="7785" spans="1:25" x14ac:dyDescent="0.3">
      <c r="A7785" t="s">
        <v>13</v>
      </c>
      <c r="B7785" t="s">
        <v>23</v>
      </c>
      <c r="C7785">
        <v>1185732</v>
      </c>
      <c r="D7785" s="9">
        <v>43838</v>
      </c>
      <c r="E7785" s="8" t="str">
        <f>TEXT(Table1[[#This Row],[Invoice Date]],"dd-mm-yyyy")</f>
        <v>08-01-2020</v>
      </c>
      <c r="F7785" s="1" t="str">
        <f t="shared" si="484"/>
        <v>January</v>
      </c>
      <c r="G7785" s="1" t="str">
        <f t="shared" si="485"/>
        <v>2020</v>
      </c>
      <c r="H7785" s="1" t="str">
        <f t="shared" si="486"/>
        <v>Wednesday</v>
      </c>
      <c r="I7785" s="1" t="str">
        <f t="shared" si="487"/>
        <v>08</v>
      </c>
      <c r="J7785" t="s">
        <v>14</v>
      </c>
      <c r="K7785" t="s">
        <v>15</v>
      </c>
      <c r="L7785" t="s">
        <v>15</v>
      </c>
      <c r="M7785" t="s">
        <v>18</v>
      </c>
      <c r="N7785">
        <v>39</v>
      </c>
      <c r="O7785">
        <v>315</v>
      </c>
      <c r="P7785">
        <v>12285</v>
      </c>
      <c r="Q7785">
        <v>4054</v>
      </c>
      <c r="R7785">
        <v>0.33</v>
      </c>
      <c r="S7785" t="s">
        <v>23</v>
      </c>
      <c r="T7785" t="str">
        <f>IF(Table1[[#This Row],[Units Sold]]&gt; 700,"High Units","low Units")</f>
        <v>low Units</v>
      </c>
      <c r="U7785">
        <f>SUM(Table1[[#This Row],[Operating Profit]])/SUM(Table1[Operating Profit])*100</f>
        <v>1.2205875655631505E-3</v>
      </c>
      <c r="V7785">
        <f>SUM(Table1[[#This Row],[Price per Unit]]*Table1[[#This Row],[Units Sold]])</f>
        <v>12285</v>
      </c>
      <c r="W7785">
        <f>SUM(Table1[[#This Row],[Total Sales]]-Table1[[#This Row],[Operating Profit]])</f>
        <v>8231</v>
      </c>
      <c r="X7785">
        <f>SUM(Table1[[#This Row],[Total Sales]]-Table1[[#This Row],[Cost]])</f>
        <v>4054</v>
      </c>
      <c r="Y7785">
        <f>SUM(Table1[[#This Row],[profit/loss]])/SUM(Table1[profit/loss])</f>
        <v>1.2205875655631505E-5</v>
      </c>
    </row>
    <row r="7786" spans="1:25" x14ac:dyDescent="0.3">
      <c r="A7786" t="s">
        <v>13</v>
      </c>
      <c r="B7786" t="s">
        <v>23</v>
      </c>
      <c r="C7786">
        <v>1185732</v>
      </c>
      <c r="D7786" s="9">
        <v>43851</v>
      </c>
      <c r="E7786" s="8" t="str">
        <f>TEXT(Table1[[#This Row],[Invoice Date]],"dd-mm-yyyy")</f>
        <v>21-01-2020</v>
      </c>
      <c r="F7786" s="1" t="str">
        <f t="shared" si="484"/>
        <v>January</v>
      </c>
      <c r="G7786" s="1" t="str">
        <f t="shared" si="485"/>
        <v>2020</v>
      </c>
      <c r="H7786" s="1" t="str">
        <f t="shared" si="486"/>
        <v>Tuesday</v>
      </c>
      <c r="I7786" s="1" t="str">
        <f t="shared" si="487"/>
        <v>21</v>
      </c>
      <c r="J7786" t="s">
        <v>14</v>
      </c>
      <c r="K7786" t="s">
        <v>15</v>
      </c>
      <c r="L7786" t="s">
        <v>15</v>
      </c>
      <c r="M7786" t="s">
        <v>19</v>
      </c>
      <c r="N7786">
        <v>32</v>
      </c>
      <c r="O7786">
        <v>323</v>
      </c>
      <c r="P7786">
        <v>10336</v>
      </c>
      <c r="Q7786">
        <v>3928</v>
      </c>
      <c r="R7786">
        <v>0.38</v>
      </c>
      <c r="S7786" t="s">
        <v>23</v>
      </c>
      <c r="T7786" t="str">
        <f>IF(Table1[[#This Row],[Units Sold]]&gt; 700,"High Units","low Units")</f>
        <v>low Units</v>
      </c>
      <c r="U7786">
        <f>SUM(Table1[[#This Row],[Operating Profit]])/SUM(Table1[Operating Profit])*100</f>
        <v>1.1826511982072163E-3</v>
      </c>
      <c r="V7786">
        <f>SUM(Table1[[#This Row],[Price per Unit]]*Table1[[#This Row],[Units Sold]])</f>
        <v>10336</v>
      </c>
      <c r="W7786">
        <f>SUM(Table1[[#This Row],[Total Sales]]-Table1[[#This Row],[Operating Profit]])</f>
        <v>6408</v>
      </c>
      <c r="X7786">
        <f>SUM(Table1[[#This Row],[Total Sales]]-Table1[[#This Row],[Cost]])</f>
        <v>3928</v>
      </c>
      <c r="Y7786">
        <f>SUM(Table1[[#This Row],[profit/loss]])/SUM(Table1[profit/loss])</f>
        <v>1.1826511982072164E-5</v>
      </c>
    </row>
    <row r="7787" spans="1:25" x14ac:dyDescent="0.3">
      <c r="A7787" t="s">
        <v>13</v>
      </c>
      <c r="B7787" t="s">
        <v>23</v>
      </c>
      <c r="C7787">
        <v>1185732</v>
      </c>
      <c r="D7787" s="9">
        <v>43852</v>
      </c>
      <c r="E7787" s="8" t="str">
        <f>TEXT(Table1[[#This Row],[Invoice Date]],"dd-mm-yyyy")</f>
        <v>22-01-2020</v>
      </c>
      <c r="F7787" s="1" t="str">
        <f t="shared" si="484"/>
        <v>January</v>
      </c>
      <c r="G7787" s="1" t="str">
        <f t="shared" si="485"/>
        <v>2020</v>
      </c>
      <c r="H7787" s="1" t="str">
        <f t="shared" si="486"/>
        <v>Wednesday</v>
      </c>
      <c r="I7787" s="1" t="str">
        <f t="shared" si="487"/>
        <v>22</v>
      </c>
      <c r="J7787" t="s">
        <v>14</v>
      </c>
      <c r="K7787" t="s">
        <v>15</v>
      </c>
      <c r="L7787" t="s">
        <v>15</v>
      </c>
      <c r="M7787" t="s">
        <v>20</v>
      </c>
      <c r="N7787">
        <v>32</v>
      </c>
      <c r="O7787">
        <v>248</v>
      </c>
      <c r="P7787">
        <v>7936</v>
      </c>
      <c r="Q7787">
        <v>3016</v>
      </c>
      <c r="R7787">
        <v>0.38</v>
      </c>
      <c r="S7787" t="s">
        <v>23</v>
      </c>
      <c r="T7787" t="str">
        <f>IF(Table1[[#This Row],[Units Sold]]&gt; 700,"High Units","low Units")</f>
        <v>low Units</v>
      </c>
      <c r="U7787">
        <f>SUM(Table1[[#This Row],[Operating Profit]])/SUM(Table1[Operating Profit])*100</f>
        <v>9.0806415829759789E-4</v>
      </c>
      <c r="V7787">
        <f>SUM(Table1[[#This Row],[Price per Unit]]*Table1[[#This Row],[Units Sold]])</f>
        <v>7936</v>
      </c>
      <c r="W7787">
        <f>SUM(Table1[[#This Row],[Total Sales]]-Table1[[#This Row],[Operating Profit]])</f>
        <v>4920</v>
      </c>
      <c r="X7787">
        <f>SUM(Table1[[#This Row],[Total Sales]]-Table1[[#This Row],[Cost]])</f>
        <v>3016</v>
      </c>
      <c r="Y7787">
        <f>SUM(Table1[[#This Row],[profit/loss]])/SUM(Table1[profit/loss])</f>
        <v>9.0806415829759787E-6</v>
      </c>
    </row>
    <row r="7788" spans="1:25" x14ac:dyDescent="0.3">
      <c r="A7788" t="s">
        <v>13</v>
      </c>
      <c r="B7788" t="s">
        <v>23</v>
      </c>
      <c r="C7788">
        <v>1185732</v>
      </c>
      <c r="D7788" s="9">
        <v>43853</v>
      </c>
      <c r="E7788" s="8" t="str">
        <f>TEXT(Table1[[#This Row],[Invoice Date]],"dd-mm-yyyy")</f>
        <v>23-01-2020</v>
      </c>
      <c r="F7788" s="1" t="str">
        <f t="shared" si="484"/>
        <v>January</v>
      </c>
      <c r="G7788" s="1" t="str">
        <f t="shared" si="485"/>
        <v>2020</v>
      </c>
      <c r="H7788" s="1" t="str">
        <f t="shared" si="486"/>
        <v>Thursday</v>
      </c>
      <c r="I7788" s="1" t="str">
        <f t="shared" si="487"/>
        <v>23</v>
      </c>
      <c r="J7788" t="s">
        <v>14</v>
      </c>
      <c r="K7788" t="s">
        <v>15</v>
      </c>
      <c r="L7788" t="s">
        <v>15</v>
      </c>
      <c r="M7788" t="s">
        <v>21</v>
      </c>
      <c r="N7788">
        <v>43</v>
      </c>
      <c r="O7788">
        <v>306</v>
      </c>
      <c r="P7788">
        <v>13158</v>
      </c>
      <c r="Q7788">
        <v>4605</v>
      </c>
      <c r="R7788">
        <v>0.35</v>
      </c>
      <c r="S7788" t="s">
        <v>23</v>
      </c>
      <c r="T7788" t="str">
        <f>IF(Table1[[#This Row],[Units Sold]]&gt; 700,"High Units","low Units")</f>
        <v>low Units</v>
      </c>
      <c r="U7788">
        <f>SUM(Table1[[#This Row],[Operating Profit]])/SUM(Table1[Operating Profit])*100</f>
        <v>1.3864839021752117E-3</v>
      </c>
      <c r="V7788">
        <f>SUM(Table1[[#This Row],[Price per Unit]]*Table1[[#This Row],[Units Sold]])</f>
        <v>13158</v>
      </c>
      <c r="W7788">
        <f>SUM(Table1[[#This Row],[Total Sales]]-Table1[[#This Row],[Operating Profit]])</f>
        <v>8553</v>
      </c>
      <c r="X7788">
        <f>SUM(Table1[[#This Row],[Total Sales]]-Table1[[#This Row],[Cost]])</f>
        <v>4605</v>
      </c>
      <c r="Y7788">
        <f>SUM(Table1[[#This Row],[profit/loss]])/SUM(Table1[profit/loss])</f>
        <v>1.3864839021752118E-5</v>
      </c>
    </row>
    <row r="7789" spans="1:25" x14ac:dyDescent="0.3">
      <c r="A7789" t="s">
        <v>13</v>
      </c>
      <c r="B7789" t="s">
        <v>23</v>
      </c>
      <c r="C7789">
        <v>1185732</v>
      </c>
      <c r="D7789" s="9">
        <v>43854</v>
      </c>
      <c r="E7789" s="8" t="str">
        <f>TEXT(Table1[[#This Row],[Invoice Date]],"dd-mm-yyyy")</f>
        <v>24-01-2020</v>
      </c>
      <c r="F7789" s="1" t="str">
        <f t="shared" si="484"/>
        <v>January</v>
      </c>
      <c r="G7789" s="1" t="str">
        <f t="shared" si="485"/>
        <v>2020</v>
      </c>
      <c r="H7789" s="1" t="str">
        <f t="shared" si="486"/>
        <v>Friday</v>
      </c>
      <c r="I7789" s="1" t="str">
        <f t="shared" si="487"/>
        <v>24</v>
      </c>
      <c r="J7789" t="s">
        <v>14</v>
      </c>
      <c r="K7789" t="s">
        <v>15</v>
      </c>
      <c r="L7789" t="s">
        <v>15</v>
      </c>
      <c r="M7789" t="s">
        <v>22</v>
      </c>
      <c r="N7789">
        <v>36</v>
      </c>
      <c r="O7789">
        <v>350</v>
      </c>
      <c r="P7789">
        <v>12600</v>
      </c>
      <c r="Q7789">
        <v>3654</v>
      </c>
      <c r="R7789">
        <v>0.28999999999999998</v>
      </c>
      <c r="S7789" t="s">
        <v>23</v>
      </c>
      <c r="T7789" t="str">
        <f>IF(Table1[[#This Row],[Units Sold]]&gt; 700,"High Units","low Units")</f>
        <v>low Units</v>
      </c>
      <c r="U7789">
        <f>SUM(Table1[[#This Row],[Operating Profit]])/SUM(Table1[Operating Profit])*100</f>
        <v>1.1001546533220899E-3</v>
      </c>
      <c r="V7789">
        <f>SUM(Table1[[#This Row],[Price per Unit]]*Table1[[#This Row],[Units Sold]])</f>
        <v>12600</v>
      </c>
      <c r="W7789">
        <f>SUM(Table1[[#This Row],[Total Sales]]-Table1[[#This Row],[Operating Profit]])</f>
        <v>8946</v>
      </c>
      <c r="X7789">
        <f>SUM(Table1[[#This Row],[Total Sales]]-Table1[[#This Row],[Cost]])</f>
        <v>3654</v>
      </c>
      <c r="Y7789">
        <f>SUM(Table1[[#This Row],[profit/loss]])/SUM(Table1[profit/loss])</f>
        <v>1.1001546533220898E-5</v>
      </c>
    </row>
    <row r="7790" spans="1:25" x14ac:dyDescent="0.3">
      <c r="A7790" t="s">
        <v>13</v>
      </c>
      <c r="B7790" t="s">
        <v>23</v>
      </c>
      <c r="C7790">
        <v>1185732</v>
      </c>
      <c r="D7790" s="9">
        <v>43855</v>
      </c>
      <c r="E7790" s="8" t="str">
        <f>TEXT(Table1[[#This Row],[Invoice Date]],"dd-mm-yyyy")</f>
        <v>25-01-2020</v>
      </c>
      <c r="F7790" s="1" t="str">
        <f t="shared" si="484"/>
        <v>January</v>
      </c>
      <c r="G7790" s="1" t="str">
        <f t="shared" si="485"/>
        <v>2020</v>
      </c>
      <c r="H7790" s="1" t="str">
        <f t="shared" si="486"/>
        <v>Saturday</v>
      </c>
      <c r="I7790" s="1" t="str">
        <f t="shared" si="487"/>
        <v>25</v>
      </c>
      <c r="J7790" t="s">
        <v>14</v>
      </c>
      <c r="K7790" t="s">
        <v>15</v>
      </c>
      <c r="L7790" t="s">
        <v>15</v>
      </c>
      <c r="M7790" t="s">
        <v>16</v>
      </c>
      <c r="N7790">
        <v>40</v>
      </c>
      <c r="O7790">
        <v>390</v>
      </c>
      <c r="P7790">
        <v>15600</v>
      </c>
      <c r="Q7790">
        <v>8112</v>
      </c>
      <c r="R7790">
        <v>0.52</v>
      </c>
      <c r="S7790" t="s">
        <v>23</v>
      </c>
      <c r="T7790" t="str">
        <f>IF(Table1[[#This Row],[Units Sold]]&gt; 700,"High Units","low Units")</f>
        <v>low Units</v>
      </c>
      <c r="U7790">
        <f>SUM(Table1[[#This Row],[Operating Profit]])/SUM(Table1[Operating Profit])*100</f>
        <v>2.4423794602487117E-3</v>
      </c>
      <c r="V7790">
        <f>SUM(Table1[[#This Row],[Price per Unit]]*Table1[[#This Row],[Units Sold]])</f>
        <v>15600</v>
      </c>
      <c r="W7790">
        <f>SUM(Table1[[#This Row],[Total Sales]]-Table1[[#This Row],[Operating Profit]])</f>
        <v>7488</v>
      </c>
      <c r="X7790">
        <f>SUM(Table1[[#This Row],[Total Sales]]-Table1[[#This Row],[Cost]])</f>
        <v>8112</v>
      </c>
      <c r="Y7790">
        <f>SUM(Table1[[#This Row],[profit/loss]])/SUM(Table1[profit/loss])</f>
        <v>2.4423794602487117E-5</v>
      </c>
    </row>
    <row r="7791" spans="1:25" x14ac:dyDescent="0.3">
      <c r="A7791" t="s">
        <v>13</v>
      </c>
      <c r="B7791" t="s">
        <v>23</v>
      </c>
      <c r="C7791">
        <v>1185732</v>
      </c>
      <c r="D7791" s="9">
        <v>43856</v>
      </c>
      <c r="E7791" s="8" t="str">
        <f>TEXT(Table1[[#This Row],[Invoice Date]],"dd-mm-yyyy")</f>
        <v>26-01-2020</v>
      </c>
      <c r="F7791" s="1" t="str">
        <f t="shared" si="484"/>
        <v>January</v>
      </c>
      <c r="G7791" s="1" t="str">
        <f t="shared" si="485"/>
        <v>2020</v>
      </c>
      <c r="H7791" s="1" t="str">
        <f t="shared" si="486"/>
        <v>Sunday</v>
      </c>
      <c r="I7791" s="1" t="str">
        <f t="shared" si="487"/>
        <v>26</v>
      </c>
      <c r="J7791" t="s">
        <v>14</v>
      </c>
      <c r="K7791" t="s">
        <v>15</v>
      </c>
      <c r="L7791" t="s">
        <v>15</v>
      </c>
      <c r="M7791" t="s">
        <v>18</v>
      </c>
      <c r="N7791">
        <v>35</v>
      </c>
      <c r="O7791">
        <v>315</v>
      </c>
      <c r="P7791">
        <v>11025</v>
      </c>
      <c r="Q7791">
        <v>3969</v>
      </c>
      <c r="R7791">
        <v>0.36</v>
      </c>
      <c r="S7791" t="s">
        <v>23</v>
      </c>
      <c r="T7791" t="str">
        <f>IF(Table1[[#This Row],[Units Sold]]&gt; 700,"High Units","low Units")</f>
        <v>low Units</v>
      </c>
      <c r="U7791">
        <f>SUM(Table1[[#This Row],[Operating Profit]])/SUM(Table1[Operating Profit])*100</f>
        <v>1.1949955717119251E-3</v>
      </c>
      <c r="V7791">
        <f>SUM(Table1[[#This Row],[Price per Unit]]*Table1[[#This Row],[Units Sold]])</f>
        <v>11025</v>
      </c>
      <c r="W7791">
        <f>SUM(Table1[[#This Row],[Total Sales]]-Table1[[#This Row],[Operating Profit]])</f>
        <v>7056</v>
      </c>
      <c r="X7791">
        <f>SUM(Table1[[#This Row],[Total Sales]]-Table1[[#This Row],[Cost]])</f>
        <v>3969</v>
      </c>
      <c r="Y7791">
        <f>SUM(Table1[[#This Row],[profit/loss]])/SUM(Table1[profit/loss])</f>
        <v>1.1949955717119251E-5</v>
      </c>
    </row>
    <row r="7792" spans="1:25" x14ac:dyDescent="0.3">
      <c r="A7792" t="s">
        <v>13</v>
      </c>
      <c r="B7792" t="s">
        <v>23</v>
      </c>
      <c r="C7792">
        <v>1185732</v>
      </c>
      <c r="D7792" s="9">
        <v>43857</v>
      </c>
      <c r="E7792" s="8" t="str">
        <f>TEXT(Table1[[#This Row],[Invoice Date]],"dd-mm-yyyy")</f>
        <v>27-01-2020</v>
      </c>
      <c r="F7792" s="1" t="str">
        <f t="shared" si="484"/>
        <v>January</v>
      </c>
      <c r="G7792" s="1" t="str">
        <f t="shared" si="485"/>
        <v>2020</v>
      </c>
      <c r="H7792" s="1" t="str">
        <f t="shared" si="486"/>
        <v>Monday</v>
      </c>
      <c r="I7792" s="1" t="str">
        <f t="shared" si="487"/>
        <v>27</v>
      </c>
      <c r="J7792" t="s">
        <v>14</v>
      </c>
      <c r="K7792" t="s">
        <v>15</v>
      </c>
      <c r="L7792" t="s">
        <v>15</v>
      </c>
      <c r="M7792" t="s">
        <v>19</v>
      </c>
      <c r="N7792">
        <v>27</v>
      </c>
      <c r="O7792">
        <v>314</v>
      </c>
      <c r="P7792">
        <v>8478</v>
      </c>
      <c r="Q7792">
        <v>3476</v>
      </c>
      <c r="R7792">
        <v>0.41</v>
      </c>
      <c r="S7792" t="s">
        <v>23</v>
      </c>
      <c r="T7792" t="str">
        <f>IF(Table1[[#This Row],[Units Sold]]&gt; 700,"High Units","low Units")</f>
        <v>low Units</v>
      </c>
      <c r="U7792">
        <f>SUM(Table1[[#This Row],[Operating Profit]])/SUM(Table1[Operating Profit])*100</f>
        <v>1.0465620073748178E-3</v>
      </c>
      <c r="V7792">
        <f>SUM(Table1[[#This Row],[Price per Unit]]*Table1[[#This Row],[Units Sold]])</f>
        <v>8478</v>
      </c>
      <c r="W7792">
        <f>SUM(Table1[[#This Row],[Total Sales]]-Table1[[#This Row],[Operating Profit]])</f>
        <v>5002</v>
      </c>
      <c r="X7792">
        <f>SUM(Table1[[#This Row],[Total Sales]]-Table1[[#This Row],[Cost]])</f>
        <v>3476</v>
      </c>
      <c r="Y7792">
        <f>SUM(Table1[[#This Row],[profit/loss]])/SUM(Table1[profit/loss])</f>
        <v>1.0465620073748177E-5</v>
      </c>
    </row>
    <row r="7793" spans="1:25" x14ac:dyDescent="0.3">
      <c r="A7793" t="s">
        <v>13</v>
      </c>
      <c r="B7793" t="s">
        <v>23</v>
      </c>
      <c r="C7793">
        <v>1185732</v>
      </c>
      <c r="D7793" s="9">
        <v>43858</v>
      </c>
      <c r="E7793" s="8" t="str">
        <f>TEXT(Table1[[#This Row],[Invoice Date]],"dd-mm-yyyy")</f>
        <v>28-01-2020</v>
      </c>
      <c r="F7793" s="1" t="str">
        <f t="shared" si="484"/>
        <v>January</v>
      </c>
      <c r="G7793" s="1" t="str">
        <f t="shared" si="485"/>
        <v>2020</v>
      </c>
      <c r="H7793" s="1" t="str">
        <f t="shared" si="486"/>
        <v>Tuesday</v>
      </c>
      <c r="I7793" s="1" t="str">
        <f t="shared" si="487"/>
        <v>28</v>
      </c>
      <c r="J7793" t="s">
        <v>14</v>
      </c>
      <c r="K7793" t="s">
        <v>15</v>
      </c>
      <c r="L7793" t="s">
        <v>15</v>
      </c>
      <c r="M7793" t="s">
        <v>20</v>
      </c>
      <c r="N7793">
        <v>31</v>
      </c>
      <c r="O7793">
        <v>240</v>
      </c>
      <c r="P7793">
        <v>7440</v>
      </c>
      <c r="Q7793">
        <v>2976</v>
      </c>
      <c r="R7793">
        <v>0.4</v>
      </c>
      <c r="S7793" t="s">
        <v>23</v>
      </c>
      <c r="T7793" t="str">
        <f>IF(Table1[[#This Row],[Units Sold]]&gt; 700,"High Units","low Units")</f>
        <v>low Units</v>
      </c>
      <c r="U7793">
        <f>SUM(Table1[[#This Row],[Operating Profit]])/SUM(Table1[Operating Profit])*100</f>
        <v>8.9602086707349198E-4</v>
      </c>
      <c r="V7793">
        <f>SUM(Table1[[#This Row],[Price per Unit]]*Table1[[#This Row],[Units Sold]])</f>
        <v>7440</v>
      </c>
      <c r="W7793">
        <f>SUM(Table1[[#This Row],[Total Sales]]-Table1[[#This Row],[Operating Profit]])</f>
        <v>4464</v>
      </c>
      <c r="X7793">
        <f>SUM(Table1[[#This Row],[Total Sales]]-Table1[[#This Row],[Cost]])</f>
        <v>2976</v>
      </c>
      <c r="Y7793">
        <f>SUM(Table1[[#This Row],[profit/loss]])/SUM(Table1[profit/loss])</f>
        <v>8.9602086707349193E-6</v>
      </c>
    </row>
    <row r="7794" spans="1:25" x14ac:dyDescent="0.3">
      <c r="A7794" t="s">
        <v>13</v>
      </c>
      <c r="B7794" t="s">
        <v>23</v>
      </c>
      <c r="C7794">
        <v>1185732</v>
      </c>
      <c r="D7794" s="9">
        <v>43859</v>
      </c>
      <c r="E7794" s="8" t="str">
        <f>TEXT(Table1[[#This Row],[Invoice Date]],"dd-mm-yyyy")</f>
        <v>29-01-2020</v>
      </c>
      <c r="F7794" s="1" t="str">
        <f t="shared" si="484"/>
        <v>January</v>
      </c>
      <c r="G7794" s="1" t="str">
        <f t="shared" si="485"/>
        <v>2020</v>
      </c>
      <c r="H7794" s="1" t="str">
        <f t="shared" si="486"/>
        <v>Wednesday</v>
      </c>
      <c r="I7794" s="1" t="str">
        <f t="shared" si="487"/>
        <v>29</v>
      </c>
      <c r="J7794" t="s">
        <v>14</v>
      </c>
      <c r="K7794" t="s">
        <v>15</v>
      </c>
      <c r="L7794" t="s">
        <v>15</v>
      </c>
      <c r="M7794" t="s">
        <v>21</v>
      </c>
      <c r="N7794">
        <v>43</v>
      </c>
      <c r="O7794">
        <v>289</v>
      </c>
      <c r="P7794">
        <v>12427</v>
      </c>
      <c r="Q7794">
        <v>3977</v>
      </c>
      <c r="R7794">
        <v>0.32</v>
      </c>
      <c r="S7794" t="s">
        <v>23</v>
      </c>
      <c r="T7794" t="str">
        <f>IF(Table1[[#This Row],[Units Sold]]&gt; 700,"High Units","low Units")</f>
        <v>low Units</v>
      </c>
      <c r="U7794">
        <f>SUM(Table1[[#This Row],[Operating Profit]])/SUM(Table1[Operating Profit])*100</f>
        <v>1.1974042299567464E-3</v>
      </c>
      <c r="V7794">
        <f>SUM(Table1[[#This Row],[Price per Unit]]*Table1[[#This Row],[Units Sold]])</f>
        <v>12427</v>
      </c>
      <c r="W7794">
        <f>SUM(Table1[[#This Row],[Total Sales]]-Table1[[#This Row],[Operating Profit]])</f>
        <v>8450</v>
      </c>
      <c r="X7794">
        <f>SUM(Table1[[#This Row],[Total Sales]]-Table1[[#This Row],[Cost]])</f>
        <v>3977</v>
      </c>
      <c r="Y7794">
        <f>SUM(Table1[[#This Row],[profit/loss]])/SUM(Table1[profit/loss])</f>
        <v>1.1974042299567463E-5</v>
      </c>
    </row>
    <row r="7795" spans="1:25" x14ac:dyDescent="0.3">
      <c r="A7795" t="s">
        <v>13</v>
      </c>
      <c r="B7795" t="s">
        <v>23</v>
      </c>
      <c r="C7795">
        <v>1185732</v>
      </c>
      <c r="D7795" s="9">
        <v>43860</v>
      </c>
      <c r="E7795" s="8" t="str">
        <f>TEXT(Table1[[#This Row],[Invoice Date]],"dd-mm-yyyy")</f>
        <v>30-01-2020</v>
      </c>
      <c r="F7795" s="1" t="str">
        <f t="shared" si="484"/>
        <v>January</v>
      </c>
      <c r="G7795" s="1" t="str">
        <f t="shared" si="485"/>
        <v>2020</v>
      </c>
      <c r="H7795" s="1" t="str">
        <f t="shared" si="486"/>
        <v>Thursday</v>
      </c>
      <c r="I7795" s="1" t="str">
        <f t="shared" si="487"/>
        <v>30</v>
      </c>
      <c r="J7795" t="s">
        <v>14</v>
      </c>
      <c r="K7795" t="s">
        <v>15</v>
      </c>
      <c r="L7795" t="s">
        <v>15</v>
      </c>
      <c r="M7795" t="s">
        <v>22</v>
      </c>
      <c r="N7795">
        <v>36</v>
      </c>
      <c r="O7795">
        <v>323</v>
      </c>
      <c r="P7795">
        <v>11628</v>
      </c>
      <c r="Q7795">
        <v>3140</v>
      </c>
      <c r="R7795">
        <v>0.27</v>
      </c>
      <c r="S7795" t="s">
        <v>23</v>
      </c>
      <c r="T7795" t="str">
        <f>IF(Table1[[#This Row],[Units Sold]]&gt; 700,"High Units","low Units")</f>
        <v>low Units</v>
      </c>
      <c r="U7795">
        <f>SUM(Table1[[#This Row],[Operating Profit]])/SUM(Table1[Operating Profit])*100</f>
        <v>9.4539836109232668E-4</v>
      </c>
      <c r="V7795">
        <f>SUM(Table1[[#This Row],[Price per Unit]]*Table1[[#This Row],[Units Sold]])</f>
        <v>11628</v>
      </c>
      <c r="W7795">
        <f>SUM(Table1[[#This Row],[Total Sales]]-Table1[[#This Row],[Operating Profit]])</f>
        <v>8488</v>
      </c>
      <c r="X7795">
        <f>SUM(Table1[[#This Row],[Total Sales]]-Table1[[#This Row],[Cost]])</f>
        <v>3140</v>
      </c>
      <c r="Y7795">
        <f>SUM(Table1[[#This Row],[profit/loss]])/SUM(Table1[profit/loss])</f>
        <v>9.4539836109232668E-6</v>
      </c>
    </row>
    <row r="7796" spans="1:25" x14ac:dyDescent="0.3">
      <c r="A7796" t="s">
        <v>13</v>
      </c>
      <c r="B7796" t="s">
        <v>23</v>
      </c>
      <c r="C7796">
        <v>1185732</v>
      </c>
      <c r="D7796" s="9">
        <v>43861</v>
      </c>
      <c r="E7796" s="8" t="str">
        <f>TEXT(Table1[[#This Row],[Invoice Date]],"dd-mm-yyyy")</f>
        <v>31-01-2020</v>
      </c>
      <c r="F7796" s="1" t="str">
        <f t="shared" si="484"/>
        <v>January</v>
      </c>
      <c r="G7796" s="1" t="str">
        <f t="shared" si="485"/>
        <v>2020</v>
      </c>
      <c r="H7796" s="1" t="str">
        <f t="shared" si="486"/>
        <v>Friday</v>
      </c>
      <c r="I7796" s="1" t="str">
        <f t="shared" si="487"/>
        <v>31</v>
      </c>
      <c r="J7796" t="s">
        <v>14</v>
      </c>
      <c r="K7796" t="s">
        <v>15</v>
      </c>
      <c r="L7796" t="s">
        <v>15</v>
      </c>
      <c r="M7796" t="s">
        <v>16</v>
      </c>
      <c r="N7796">
        <v>33</v>
      </c>
      <c r="O7796">
        <v>372</v>
      </c>
      <c r="P7796">
        <v>12276</v>
      </c>
      <c r="Q7796">
        <v>6629</v>
      </c>
      <c r="R7796">
        <v>0.54</v>
      </c>
      <c r="S7796" t="s">
        <v>23</v>
      </c>
      <c r="T7796" t="str">
        <f>IF(Table1[[#This Row],[Units Sold]]&gt; 700,"High Units","low Units")</f>
        <v>low Units</v>
      </c>
      <c r="U7796">
        <f>SUM(Table1[[#This Row],[Operating Profit]])/SUM(Table1[Operating Profit])*100</f>
        <v>1.9958744381149791E-3</v>
      </c>
      <c r="V7796">
        <f>SUM(Table1[[#This Row],[Price per Unit]]*Table1[[#This Row],[Units Sold]])</f>
        <v>12276</v>
      </c>
      <c r="W7796">
        <f>SUM(Table1[[#This Row],[Total Sales]]-Table1[[#This Row],[Operating Profit]])</f>
        <v>5647</v>
      </c>
      <c r="X7796">
        <f>SUM(Table1[[#This Row],[Total Sales]]-Table1[[#This Row],[Cost]])</f>
        <v>6629</v>
      </c>
      <c r="Y7796">
        <f>SUM(Table1[[#This Row],[profit/loss]])/SUM(Table1[profit/loss])</f>
        <v>1.9958744381149789E-5</v>
      </c>
    </row>
    <row r="7797" spans="1:25" x14ac:dyDescent="0.3">
      <c r="A7797" t="s">
        <v>13</v>
      </c>
      <c r="B7797" t="s">
        <v>23</v>
      </c>
      <c r="C7797">
        <v>1185732</v>
      </c>
      <c r="D7797" s="9">
        <v>43862</v>
      </c>
      <c r="E7797" s="8" t="str">
        <f>TEXT(Table1[[#This Row],[Invoice Date]],"dd-mm-yyyy")</f>
        <v>01-02-2020</v>
      </c>
      <c r="F7797" s="1" t="str">
        <f t="shared" si="484"/>
        <v>February</v>
      </c>
      <c r="G7797" s="1" t="str">
        <f t="shared" si="485"/>
        <v>2020</v>
      </c>
      <c r="H7797" s="1" t="str">
        <f t="shared" si="486"/>
        <v>Saturday</v>
      </c>
      <c r="I7797" s="1" t="str">
        <f t="shared" si="487"/>
        <v>01</v>
      </c>
      <c r="J7797" t="s">
        <v>14</v>
      </c>
      <c r="K7797" t="s">
        <v>15</v>
      </c>
      <c r="L7797" t="s">
        <v>15</v>
      </c>
      <c r="M7797" t="s">
        <v>18</v>
      </c>
      <c r="N7797">
        <v>35</v>
      </c>
      <c r="O7797">
        <v>315</v>
      </c>
      <c r="P7797">
        <v>11025</v>
      </c>
      <c r="Q7797">
        <v>3638</v>
      </c>
      <c r="R7797">
        <v>0.33</v>
      </c>
      <c r="S7797" t="s">
        <v>23</v>
      </c>
      <c r="T7797" t="str">
        <f>IF(Table1[[#This Row],[Units Sold]]&gt; 700,"High Units","low Units")</f>
        <v>low Units</v>
      </c>
      <c r="U7797">
        <f>SUM(Table1[[#This Row],[Operating Profit]])/SUM(Table1[Operating Profit])*100</f>
        <v>1.0953373368324474E-3</v>
      </c>
      <c r="V7797">
        <f>SUM(Table1[[#This Row],[Price per Unit]]*Table1[[#This Row],[Units Sold]])</f>
        <v>11025</v>
      </c>
      <c r="W7797">
        <f>SUM(Table1[[#This Row],[Total Sales]]-Table1[[#This Row],[Operating Profit]])</f>
        <v>7387</v>
      </c>
      <c r="X7797">
        <f>SUM(Table1[[#This Row],[Total Sales]]-Table1[[#This Row],[Cost]])</f>
        <v>3638</v>
      </c>
      <c r="Y7797">
        <f>SUM(Table1[[#This Row],[profit/loss]])/SUM(Table1[profit/loss])</f>
        <v>1.0953373368324473E-5</v>
      </c>
    </row>
    <row r="7798" spans="1:25" x14ac:dyDescent="0.3">
      <c r="A7798" t="s">
        <v>13</v>
      </c>
      <c r="B7798" t="s">
        <v>23</v>
      </c>
      <c r="C7798">
        <v>1185732</v>
      </c>
      <c r="D7798" s="9">
        <v>43863</v>
      </c>
      <c r="E7798" s="8" t="str">
        <f>TEXT(Table1[[#This Row],[Invoice Date]],"dd-mm-yyyy")</f>
        <v>02-02-2020</v>
      </c>
      <c r="F7798" s="1" t="str">
        <f t="shared" si="484"/>
        <v>February</v>
      </c>
      <c r="G7798" s="1" t="str">
        <f t="shared" si="485"/>
        <v>2020</v>
      </c>
      <c r="H7798" s="1" t="str">
        <f t="shared" si="486"/>
        <v>Sunday</v>
      </c>
      <c r="I7798" s="1" t="str">
        <f t="shared" si="487"/>
        <v>02</v>
      </c>
      <c r="J7798" t="s">
        <v>14</v>
      </c>
      <c r="K7798" t="s">
        <v>15</v>
      </c>
      <c r="L7798" t="s">
        <v>15</v>
      </c>
      <c r="M7798" t="s">
        <v>19</v>
      </c>
      <c r="N7798">
        <v>28</v>
      </c>
      <c r="O7798">
        <v>315</v>
      </c>
      <c r="P7798">
        <v>8820</v>
      </c>
      <c r="Q7798">
        <v>3352</v>
      </c>
      <c r="R7798">
        <v>0.38</v>
      </c>
      <c r="S7798" t="s">
        <v>23</v>
      </c>
      <c r="T7798" t="str">
        <f>IF(Table1[[#This Row],[Units Sold]]&gt; 700,"High Units","low Units")</f>
        <v>low Units</v>
      </c>
      <c r="U7798">
        <f>SUM(Table1[[#This Row],[Operating Profit]])/SUM(Table1[Operating Profit])*100</f>
        <v>1.0092278045800889E-3</v>
      </c>
      <c r="V7798">
        <f>SUM(Table1[[#This Row],[Price per Unit]]*Table1[[#This Row],[Units Sold]])</f>
        <v>8820</v>
      </c>
      <c r="W7798">
        <f>SUM(Table1[[#This Row],[Total Sales]]-Table1[[#This Row],[Operating Profit]])</f>
        <v>5468</v>
      </c>
      <c r="X7798">
        <f>SUM(Table1[[#This Row],[Total Sales]]-Table1[[#This Row],[Cost]])</f>
        <v>3352</v>
      </c>
      <c r="Y7798">
        <f>SUM(Table1[[#This Row],[profit/loss]])/SUM(Table1[profit/loss])</f>
        <v>1.0092278045800889E-5</v>
      </c>
    </row>
    <row r="7799" spans="1:25" x14ac:dyDescent="0.3">
      <c r="A7799" t="s">
        <v>13</v>
      </c>
      <c r="B7799" t="s">
        <v>23</v>
      </c>
      <c r="C7799">
        <v>1185732</v>
      </c>
      <c r="D7799" s="9">
        <v>43864</v>
      </c>
      <c r="E7799" s="8" t="str">
        <f>TEXT(Table1[[#This Row],[Invoice Date]],"dd-mm-yyyy")</f>
        <v>03-02-2020</v>
      </c>
      <c r="F7799" s="1" t="str">
        <f t="shared" si="484"/>
        <v>February</v>
      </c>
      <c r="G7799" s="1" t="str">
        <f t="shared" si="485"/>
        <v>2020</v>
      </c>
      <c r="H7799" s="1" t="str">
        <f t="shared" si="486"/>
        <v>Monday</v>
      </c>
      <c r="I7799" s="1" t="str">
        <f t="shared" si="487"/>
        <v>03</v>
      </c>
      <c r="J7799" t="s">
        <v>14</v>
      </c>
      <c r="K7799" t="s">
        <v>15</v>
      </c>
      <c r="L7799" t="s">
        <v>15</v>
      </c>
      <c r="M7799" t="s">
        <v>20</v>
      </c>
      <c r="N7799">
        <v>31</v>
      </c>
      <c r="O7799">
        <v>289</v>
      </c>
      <c r="P7799">
        <v>8959</v>
      </c>
      <c r="Q7799">
        <v>3315</v>
      </c>
      <c r="R7799">
        <v>0.37</v>
      </c>
      <c r="S7799" t="s">
        <v>23</v>
      </c>
      <c r="T7799" t="str">
        <f>IF(Table1[[#This Row],[Units Sold]]&gt; 700,"High Units","low Units")</f>
        <v>low Units</v>
      </c>
      <c r="U7799">
        <f>SUM(Table1[[#This Row],[Operating Profit]])/SUM(Table1[Operating Profit])*100</f>
        <v>9.9808776019779072E-4</v>
      </c>
      <c r="V7799">
        <f>SUM(Table1[[#This Row],[Price per Unit]]*Table1[[#This Row],[Units Sold]])</f>
        <v>8959</v>
      </c>
      <c r="W7799">
        <f>SUM(Table1[[#This Row],[Total Sales]]-Table1[[#This Row],[Operating Profit]])</f>
        <v>5644</v>
      </c>
      <c r="X7799">
        <f>SUM(Table1[[#This Row],[Total Sales]]-Table1[[#This Row],[Cost]])</f>
        <v>3315</v>
      </c>
      <c r="Y7799">
        <f>SUM(Table1[[#This Row],[profit/loss]])/SUM(Table1[profit/loss])</f>
        <v>9.980877601977908E-6</v>
      </c>
    </row>
    <row r="7800" spans="1:25" x14ac:dyDescent="0.3">
      <c r="A7800" t="s">
        <v>13</v>
      </c>
      <c r="B7800" t="s">
        <v>23</v>
      </c>
      <c r="C7800">
        <v>1185732</v>
      </c>
      <c r="D7800" s="9">
        <v>43865</v>
      </c>
      <c r="E7800" s="8" t="str">
        <f>TEXT(Table1[[#This Row],[Invoice Date]],"dd-mm-yyyy")</f>
        <v>04-02-2020</v>
      </c>
      <c r="F7800" s="1" t="str">
        <f t="shared" si="484"/>
        <v>February</v>
      </c>
      <c r="G7800" s="1" t="str">
        <f t="shared" si="485"/>
        <v>2020</v>
      </c>
      <c r="H7800" s="1" t="str">
        <f t="shared" si="486"/>
        <v>Tuesday</v>
      </c>
      <c r="I7800" s="1" t="str">
        <f t="shared" si="487"/>
        <v>04</v>
      </c>
      <c r="J7800" t="s">
        <v>14</v>
      </c>
      <c r="K7800" t="s">
        <v>15</v>
      </c>
      <c r="L7800" t="s">
        <v>15</v>
      </c>
      <c r="M7800" t="s">
        <v>21</v>
      </c>
      <c r="N7800">
        <v>44</v>
      </c>
      <c r="O7800">
        <v>281</v>
      </c>
      <c r="P7800">
        <v>12364</v>
      </c>
      <c r="Q7800">
        <v>4451</v>
      </c>
      <c r="R7800">
        <v>0.36</v>
      </c>
      <c r="S7800" t="s">
        <v>23</v>
      </c>
      <c r="T7800" t="str">
        <f>IF(Table1[[#This Row],[Units Sold]]&gt; 700,"High Units","low Units")</f>
        <v>low Units</v>
      </c>
      <c r="U7800">
        <f>SUM(Table1[[#This Row],[Operating Profit]])/SUM(Table1[Operating Profit])*100</f>
        <v>1.3401172309624033E-3</v>
      </c>
      <c r="V7800">
        <f>SUM(Table1[[#This Row],[Price per Unit]]*Table1[[#This Row],[Units Sold]])</f>
        <v>12364</v>
      </c>
      <c r="W7800">
        <f>SUM(Table1[[#This Row],[Total Sales]]-Table1[[#This Row],[Operating Profit]])</f>
        <v>7913</v>
      </c>
      <c r="X7800">
        <f>SUM(Table1[[#This Row],[Total Sales]]-Table1[[#This Row],[Cost]])</f>
        <v>4451</v>
      </c>
      <c r="Y7800">
        <f>SUM(Table1[[#This Row],[profit/loss]])/SUM(Table1[profit/loss])</f>
        <v>1.3401172309624034E-5</v>
      </c>
    </row>
    <row r="7801" spans="1:25" x14ac:dyDescent="0.3">
      <c r="A7801" t="s">
        <v>13</v>
      </c>
      <c r="B7801" t="s">
        <v>23</v>
      </c>
      <c r="C7801">
        <v>1185732</v>
      </c>
      <c r="D7801" s="9">
        <v>43866</v>
      </c>
      <c r="E7801" s="8" t="str">
        <f>TEXT(Table1[[#This Row],[Invoice Date]],"dd-mm-yyyy")</f>
        <v>05-02-2020</v>
      </c>
      <c r="F7801" s="1" t="str">
        <f t="shared" si="484"/>
        <v>February</v>
      </c>
      <c r="G7801" s="1" t="str">
        <f t="shared" si="485"/>
        <v>2020</v>
      </c>
      <c r="H7801" s="1" t="str">
        <f t="shared" si="486"/>
        <v>Wednesday</v>
      </c>
      <c r="I7801" s="1" t="str">
        <f t="shared" si="487"/>
        <v>05</v>
      </c>
      <c r="J7801" t="s">
        <v>14</v>
      </c>
      <c r="K7801" t="s">
        <v>15</v>
      </c>
      <c r="L7801" t="s">
        <v>15</v>
      </c>
      <c r="M7801" t="s">
        <v>22</v>
      </c>
      <c r="N7801">
        <v>39</v>
      </c>
      <c r="O7801">
        <v>333</v>
      </c>
      <c r="P7801">
        <v>12987</v>
      </c>
      <c r="Q7801">
        <v>3506</v>
      </c>
      <c r="R7801">
        <v>0.27</v>
      </c>
      <c r="S7801" t="s">
        <v>23</v>
      </c>
      <c r="T7801" t="str">
        <f>IF(Table1[[#This Row],[Units Sold]]&gt; 700,"High Units","low Units")</f>
        <v>low Units</v>
      </c>
      <c r="U7801">
        <f>SUM(Table1[[#This Row],[Operating Profit]])/SUM(Table1[Operating Profit])*100</f>
        <v>1.0555944757928972E-3</v>
      </c>
      <c r="V7801">
        <f>SUM(Table1[[#This Row],[Price per Unit]]*Table1[[#This Row],[Units Sold]])</f>
        <v>12987</v>
      </c>
      <c r="W7801">
        <f>SUM(Table1[[#This Row],[Total Sales]]-Table1[[#This Row],[Operating Profit]])</f>
        <v>9481</v>
      </c>
      <c r="X7801">
        <f>SUM(Table1[[#This Row],[Total Sales]]-Table1[[#This Row],[Cost]])</f>
        <v>3506</v>
      </c>
      <c r="Y7801">
        <f>SUM(Table1[[#This Row],[profit/loss]])/SUM(Table1[profit/loss])</f>
        <v>1.0555944757928973E-5</v>
      </c>
    </row>
    <row r="7802" spans="1:25" x14ac:dyDescent="0.3">
      <c r="A7802" t="s">
        <v>13</v>
      </c>
      <c r="B7802" t="s">
        <v>23</v>
      </c>
      <c r="C7802">
        <v>1185732</v>
      </c>
      <c r="D7802" s="9">
        <v>43867</v>
      </c>
      <c r="E7802" s="8" t="str">
        <f>TEXT(Table1[[#This Row],[Invoice Date]],"dd-mm-yyyy")</f>
        <v>06-02-2020</v>
      </c>
      <c r="F7802" s="1" t="str">
        <f t="shared" si="484"/>
        <v>February</v>
      </c>
      <c r="G7802" s="1" t="str">
        <f t="shared" si="485"/>
        <v>2020</v>
      </c>
      <c r="H7802" s="1" t="str">
        <f t="shared" si="486"/>
        <v>Thursday</v>
      </c>
      <c r="I7802" s="1" t="str">
        <f t="shared" si="487"/>
        <v>06</v>
      </c>
      <c r="J7802" t="s">
        <v>14</v>
      </c>
      <c r="K7802" t="s">
        <v>15</v>
      </c>
      <c r="L7802" t="s">
        <v>15</v>
      </c>
      <c r="M7802" t="s">
        <v>16</v>
      </c>
      <c r="N7802">
        <v>44</v>
      </c>
      <c r="O7802">
        <v>366</v>
      </c>
      <c r="P7802">
        <v>16104</v>
      </c>
      <c r="Q7802">
        <v>8374</v>
      </c>
      <c r="R7802">
        <v>0.52</v>
      </c>
      <c r="S7802" t="s">
        <v>23</v>
      </c>
      <c r="T7802" t="str">
        <f>IF(Table1[[#This Row],[Units Sold]]&gt; 700,"High Units","low Units")</f>
        <v>low Units</v>
      </c>
      <c r="U7802">
        <f>SUM(Table1[[#This Row],[Operating Profit]])/SUM(Table1[Operating Profit])*100</f>
        <v>2.5212630177666065E-3</v>
      </c>
      <c r="V7802">
        <f>SUM(Table1[[#This Row],[Price per Unit]]*Table1[[#This Row],[Units Sold]])</f>
        <v>16104</v>
      </c>
      <c r="W7802">
        <f>SUM(Table1[[#This Row],[Total Sales]]-Table1[[#This Row],[Operating Profit]])</f>
        <v>7730</v>
      </c>
      <c r="X7802">
        <f>SUM(Table1[[#This Row],[Total Sales]]-Table1[[#This Row],[Cost]])</f>
        <v>8374</v>
      </c>
      <c r="Y7802">
        <f>SUM(Table1[[#This Row],[profit/loss]])/SUM(Table1[profit/loss])</f>
        <v>2.5212630177666064E-5</v>
      </c>
    </row>
    <row r="7803" spans="1:25" x14ac:dyDescent="0.3">
      <c r="A7803" t="s">
        <v>13</v>
      </c>
      <c r="B7803" t="s">
        <v>23</v>
      </c>
      <c r="C7803">
        <v>1185732</v>
      </c>
      <c r="D7803" s="9">
        <v>43868</v>
      </c>
      <c r="E7803" s="8" t="str">
        <f>TEXT(Table1[[#This Row],[Invoice Date]],"dd-mm-yyyy")</f>
        <v>07-02-2020</v>
      </c>
      <c r="F7803" s="1" t="str">
        <f t="shared" si="484"/>
        <v>February</v>
      </c>
      <c r="G7803" s="1" t="str">
        <f t="shared" si="485"/>
        <v>2020</v>
      </c>
      <c r="H7803" s="1" t="str">
        <f t="shared" si="486"/>
        <v>Friday</v>
      </c>
      <c r="I7803" s="1" t="str">
        <f t="shared" si="487"/>
        <v>07</v>
      </c>
      <c r="J7803" t="s">
        <v>14</v>
      </c>
      <c r="K7803" t="s">
        <v>15</v>
      </c>
      <c r="L7803" t="s">
        <v>15</v>
      </c>
      <c r="M7803" t="s">
        <v>18</v>
      </c>
      <c r="N7803">
        <v>37</v>
      </c>
      <c r="O7803">
        <v>296</v>
      </c>
      <c r="P7803">
        <v>10952</v>
      </c>
      <c r="Q7803">
        <v>3833</v>
      </c>
      <c r="R7803">
        <v>0.35</v>
      </c>
      <c r="S7803" t="s">
        <v>23</v>
      </c>
      <c r="T7803" t="str">
        <f>IF(Table1[[#This Row],[Units Sold]]&gt; 700,"High Units","low Units")</f>
        <v>low Units</v>
      </c>
      <c r="U7803">
        <f>SUM(Table1[[#This Row],[Operating Profit]])/SUM(Table1[Operating Profit])*100</f>
        <v>1.1540483815499645E-3</v>
      </c>
      <c r="V7803">
        <f>SUM(Table1[[#This Row],[Price per Unit]]*Table1[[#This Row],[Units Sold]])</f>
        <v>10952</v>
      </c>
      <c r="W7803">
        <f>SUM(Table1[[#This Row],[Total Sales]]-Table1[[#This Row],[Operating Profit]])</f>
        <v>7119</v>
      </c>
      <c r="X7803">
        <f>SUM(Table1[[#This Row],[Total Sales]]-Table1[[#This Row],[Cost]])</f>
        <v>3833</v>
      </c>
      <c r="Y7803">
        <f>SUM(Table1[[#This Row],[profit/loss]])/SUM(Table1[profit/loss])</f>
        <v>1.1540483815499645E-5</v>
      </c>
    </row>
    <row r="7804" spans="1:25" x14ac:dyDescent="0.3">
      <c r="A7804" t="s">
        <v>13</v>
      </c>
      <c r="B7804" t="s">
        <v>23</v>
      </c>
      <c r="C7804">
        <v>1185732</v>
      </c>
      <c r="D7804" s="9">
        <v>43869</v>
      </c>
      <c r="E7804" s="8" t="str">
        <f>TEXT(Table1[[#This Row],[Invoice Date]],"dd-mm-yyyy")</f>
        <v>08-02-2020</v>
      </c>
      <c r="F7804" s="1" t="str">
        <f t="shared" si="484"/>
        <v>February</v>
      </c>
      <c r="G7804" s="1" t="str">
        <f t="shared" si="485"/>
        <v>2020</v>
      </c>
      <c r="H7804" s="1" t="str">
        <f t="shared" si="486"/>
        <v>Saturday</v>
      </c>
      <c r="I7804" s="1" t="str">
        <f t="shared" si="487"/>
        <v>08</v>
      </c>
      <c r="J7804" t="s">
        <v>14</v>
      </c>
      <c r="K7804" t="s">
        <v>15</v>
      </c>
      <c r="L7804" t="s">
        <v>15</v>
      </c>
      <c r="M7804" t="s">
        <v>19</v>
      </c>
      <c r="N7804">
        <v>36</v>
      </c>
      <c r="O7804">
        <v>288</v>
      </c>
      <c r="P7804">
        <v>10368</v>
      </c>
      <c r="Q7804">
        <v>4355</v>
      </c>
      <c r="R7804">
        <v>0.42</v>
      </c>
      <c r="S7804" t="s">
        <v>23</v>
      </c>
      <c r="T7804" t="str">
        <f>IF(Table1[[#This Row],[Units Sold]]&gt; 700,"High Units","low Units")</f>
        <v>low Units</v>
      </c>
      <c r="U7804">
        <f>SUM(Table1[[#This Row],[Operating Profit]])/SUM(Table1[Operating Profit])*100</f>
        <v>1.3112133320245488E-3</v>
      </c>
      <c r="V7804">
        <f>SUM(Table1[[#This Row],[Price per Unit]]*Table1[[#This Row],[Units Sold]])</f>
        <v>10368</v>
      </c>
      <c r="W7804">
        <f>SUM(Table1[[#This Row],[Total Sales]]-Table1[[#This Row],[Operating Profit]])</f>
        <v>6013</v>
      </c>
      <c r="X7804">
        <f>SUM(Table1[[#This Row],[Total Sales]]-Table1[[#This Row],[Cost]])</f>
        <v>4355</v>
      </c>
      <c r="Y7804">
        <f>SUM(Table1[[#This Row],[profit/loss]])/SUM(Table1[profit/loss])</f>
        <v>1.3112133320245488E-5</v>
      </c>
    </row>
    <row r="7805" spans="1:25" x14ac:dyDescent="0.3">
      <c r="A7805" t="s">
        <v>13</v>
      </c>
      <c r="B7805" t="s">
        <v>23</v>
      </c>
      <c r="C7805">
        <v>1185732</v>
      </c>
      <c r="D7805" s="9">
        <v>43870</v>
      </c>
      <c r="E7805" s="8" t="str">
        <f>TEXT(Table1[[#This Row],[Invoice Date]],"dd-mm-yyyy")</f>
        <v>09-02-2020</v>
      </c>
      <c r="F7805" s="1" t="str">
        <f t="shared" si="484"/>
        <v>February</v>
      </c>
      <c r="G7805" s="1" t="str">
        <f t="shared" si="485"/>
        <v>2020</v>
      </c>
      <c r="H7805" s="1" t="str">
        <f t="shared" si="486"/>
        <v>Sunday</v>
      </c>
      <c r="I7805" s="1" t="str">
        <f t="shared" si="487"/>
        <v>09</v>
      </c>
      <c r="J7805" t="s">
        <v>14</v>
      </c>
      <c r="K7805" t="s">
        <v>15</v>
      </c>
      <c r="L7805" t="s">
        <v>15</v>
      </c>
      <c r="M7805" t="s">
        <v>20</v>
      </c>
      <c r="N7805">
        <v>33</v>
      </c>
      <c r="O7805">
        <v>289</v>
      </c>
      <c r="P7805">
        <v>9537</v>
      </c>
      <c r="Q7805">
        <v>3815</v>
      </c>
      <c r="R7805">
        <v>0.4</v>
      </c>
      <c r="S7805" t="s">
        <v>23</v>
      </c>
      <c r="T7805" t="str">
        <f>IF(Table1[[#This Row],[Units Sold]]&gt; 700,"High Units","low Units")</f>
        <v>low Units</v>
      </c>
      <c r="U7805">
        <f>SUM(Table1[[#This Row],[Operating Profit]])/SUM(Table1[Operating Profit])*100</f>
        <v>1.1486289004991167E-3</v>
      </c>
      <c r="V7805">
        <f>SUM(Table1[[#This Row],[Price per Unit]]*Table1[[#This Row],[Units Sold]])</f>
        <v>9537</v>
      </c>
      <c r="W7805">
        <f>SUM(Table1[[#This Row],[Total Sales]]-Table1[[#This Row],[Operating Profit]])</f>
        <v>5722</v>
      </c>
      <c r="X7805">
        <f>SUM(Table1[[#This Row],[Total Sales]]-Table1[[#This Row],[Cost]])</f>
        <v>3815</v>
      </c>
      <c r="Y7805">
        <f>SUM(Table1[[#This Row],[profit/loss]])/SUM(Table1[profit/loss])</f>
        <v>1.1486289004991167E-5</v>
      </c>
    </row>
    <row r="7806" spans="1:25" x14ac:dyDescent="0.3">
      <c r="A7806" t="s">
        <v>13</v>
      </c>
      <c r="B7806" t="s">
        <v>23</v>
      </c>
      <c r="C7806">
        <v>1185732</v>
      </c>
      <c r="D7806" s="9">
        <v>43871</v>
      </c>
      <c r="E7806" s="8" t="str">
        <f>TEXT(Table1[[#This Row],[Invoice Date]],"dd-mm-yyyy")</f>
        <v>10-02-2020</v>
      </c>
      <c r="F7806" s="1" t="str">
        <f t="shared" si="484"/>
        <v>February</v>
      </c>
      <c r="G7806" s="1" t="str">
        <f t="shared" si="485"/>
        <v>2020</v>
      </c>
      <c r="H7806" s="1" t="str">
        <f t="shared" si="486"/>
        <v>Monday</v>
      </c>
      <c r="I7806" s="1" t="str">
        <f t="shared" si="487"/>
        <v>10</v>
      </c>
      <c r="J7806" t="s">
        <v>14</v>
      </c>
      <c r="K7806" t="s">
        <v>15</v>
      </c>
      <c r="L7806" t="s">
        <v>15</v>
      </c>
      <c r="M7806" t="s">
        <v>21</v>
      </c>
      <c r="N7806">
        <v>47</v>
      </c>
      <c r="O7806">
        <v>280</v>
      </c>
      <c r="P7806">
        <v>13160</v>
      </c>
      <c r="Q7806">
        <v>4606</v>
      </c>
      <c r="R7806">
        <v>0.35</v>
      </c>
      <c r="S7806" t="s">
        <v>23</v>
      </c>
      <c r="T7806" t="str">
        <f>IF(Table1[[#This Row],[Units Sold]]&gt; 700,"High Units","low Units")</f>
        <v>low Units</v>
      </c>
      <c r="U7806">
        <f>SUM(Table1[[#This Row],[Operating Profit]])/SUM(Table1[Operating Profit])*100</f>
        <v>1.3867849844558142E-3</v>
      </c>
      <c r="V7806">
        <f>SUM(Table1[[#This Row],[Price per Unit]]*Table1[[#This Row],[Units Sold]])</f>
        <v>13160</v>
      </c>
      <c r="W7806">
        <f>SUM(Table1[[#This Row],[Total Sales]]-Table1[[#This Row],[Operating Profit]])</f>
        <v>8554</v>
      </c>
      <c r="X7806">
        <f>SUM(Table1[[#This Row],[Total Sales]]-Table1[[#This Row],[Cost]])</f>
        <v>4606</v>
      </c>
      <c r="Y7806">
        <f>SUM(Table1[[#This Row],[profit/loss]])/SUM(Table1[profit/loss])</f>
        <v>1.3867849844558143E-5</v>
      </c>
    </row>
    <row r="7807" spans="1:25" x14ac:dyDescent="0.3">
      <c r="A7807" t="s">
        <v>13</v>
      </c>
      <c r="B7807" t="s">
        <v>23</v>
      </c>
      <c r="C7807">
        <v>1185732</v>
      </c>
      <c r="D7807" s="9">
        <v>43893</v>
      </c>
      <c r="E7807" s="8" t="str">
        <f>TEXT(Table1[[#This Row],[Invoice Date]],"dd-mm-yyyy")</f>
        <v>03-03-2020</v>
      </c>
      <c r="F7807" s="1" t="str">
        <f t="shared" si="484"/>
        <v>March</v>
      </c>
      <c r="G7807" s="1" t="str">
        <f t="shared" si="485"/>
        <v>2020</v>
      </c>
      <c r="H7807" s="1" t="str">
        <f t="shared" si="486"/>
        <v>Tuesday</v>
      </c>
      <c r="I7807" s="1" t="str">
        <f t="shared" si="487"/>
        <v>03</v>
      </c>
      <c r="J7807" t="s">
        <v>14</v>
      </c>
      <c r="K7807" t="s">
        <v>15</v>
      </c>
      <c r="L7807" t="s">
        <v>15</v>
      </c>
      <c r="M7807" t="s">
        <v>22</v>
      </c>
      <c r="N7807">
        <v>44</v>
      </c>
      <c r="O7807">
        <v>320</v>
      </c>
      <c r="P7807">
        <v>14080</v>
      </c>
      <c r="Q7807">
        <v>4083</v>
      </c>
      <c r="R7807">
        <v>0.28999999999999998</v>
      </c>
      <c r="S7807" t="s">
        <v>23</v>
      </c>
      <c r="T7807" t="str">
        <f>IF(Table1[[#This Row],[Units Sold]]&gt; 700,"High Units","low Units")</f>
        <v>low Units</v>
      </c>
      <c r="U7807">
        <f>SUM(Table1[[#This Row],[Operating Profit]])/SUM(Table1[Operating Profit])*100</f>
        <v>1.2293189517006275E-3</v>
      </c>
      <c r="V7807">
        <f>SUM(Table1[[#This Row],[Price per Unit]]*Table1[[#This Row],[Units Sold]])</f>
        <v>14080</v>
      </c>
      <c r="W7807">
        <f>SUM(Table1[[#This Row],[Total Sales]]-Table1[[#This Row],[Operating Profit]])</f>
        <v>9997</v>
      </c>
      <c r="X7807">
        <f>SUM(Table1[[#This Row],[Total Sales]]-Table1[[#This Row],[Cost]])</f>
        <v>4083</v>
      </c>
      <c r="Y7807">
        <f>SUM(Table1[[#This Row],[profit/loss]])/SUM(Table1[profit/loss])</f>
        <v>1.2293189517006274E-5</v>
      </c>
    </row>
    <row r="7808" spans="1:25" x14ac:dyDescent="0.3">
      <c r="A7808" t="s">
        <v>13</v>
      </c>
      <c r="B7808" t="s">
        <v>23</v>
      </c>
      <c r="C7808">
        <v>1185732</v>
      </c>
      <c r="D7808" s="9">
        <v>43894</v>
      </c>
      <c r="E7808" s="8" t="str">
        <f>TEXT(Table1[[#This Row],[Invoice Date]],"dd-mm-yyyy")</f>
        <v>04-03-2020</v>
      </c>
      <c r="F7808" s="1" t="str">
        <f t="shared" si="484"/>
        <v>March</v>
      </c>
      <c r="G7808" s="1" t="str">
        <f t="shared" si="485"/>
        <v>2020</v>
      </c>
      <c r="H7808" s="1" t="str">
        <f t="shared" si="486"/>
        <v>Wednesday</v>
      </c>
      <c r="I7808" s="1" t="str">
        <f t="shared" si="487"/>
        <v>04</v>
      </c>
      <c r="J7808" t="s">
        <v>14</v>
      </c>
      <c r="K7808" t="s">
        <v>15</v>
      </c>
      <c r="L7808" t="s">
        <v>15</v>
      </c>
      <c r="M7808" t="s">
        <v>16</v>
      </c>
      <c r="N7808">
        <v>47</v>
      </c>
      <c r="O7808">
        <v>400</v>
      </c>
      <c r="P7808">
        <v>18800</v>
      </c>
      <c r="Q7808">
        <v>9776</v>
      </c>
      <c r="R7808">
        <v>0.52</v>
      </c>
      <c r="S7808" t="s">
        <v>23</v>
      </c>
      <c r="T7808" t="str">
        <f>IF(Table1[[#This Row],[Units Sold]]&gt; 700,"High Units","low Units")</f>
        <v>low Units</v>
      </c>
      <c r="U7808">
        <f>SUM(Table1[[#This Row],[Operating Profit]])/SUM(Table1[Operating Profit])*100</f>
        <v>2.9433803751715243E-3</v>
      </c>
      <c r="V7808">
        <f>SUM(Table1[[#This Row],[Price per Unit]]*Table1[[#This Row],[Units Sold]])</f>
        <v>18800</v>
      </c>
      <c r="W7808">
        <f>SUM(Table1[[#This Row],[Total Sales]]-Table1[[#This Row],[Operating Profit]])</f>
        <v>9024</v>
      </c>
      <c r="X7808">
        <f>SUM(Table1[[#This Row],[Total Sales]]-Table1[[#This Row],[Cost]])</f>
        <v>9776</v>
      </c>
      <c r="Y7808">
        <f>SUM(Table1[[#This Row],[profit/loss]])/SUM(Table1[profit/loss])</f>
        <v>2.9433803751715243E-5</v>
      </c>
    </row>
    <row r="7809" spans="1:25" x14ac:dyDescent="0.3">
      <c r="A7809" t="s">
        <v>13</v>
      </c>
      <c r="B7809" t="s">
        <v>23</v>
      </c>
      <c r="C7809">
        <v>1185732</v>
      </c>
      <c r="D7809" s="9">
        <v>43895</v>
      </c>
      <c r="E7809" s="8" t="str">
        <f>TEXT(Table1[[#This Row],[Invoice Date]],"dd-mm-yyyy")</f>
        <v>05-03-2020</v>
      </c>
      <c r="F7809" s="1" t="str">
        <f t="shared" si="484"/>
        <v>March</v>
      </c>
      <c r="G7809" s="1" t="str">
        <f t="shared" si="485"/>
        <v>2020</v>
      </c>
      <c r="H7809" s="1" t="str">
        <f t="shared" si="486"/>
        <v>Thursday</v>
      </c>
      <c r="I7809" s="1" t="str">
        <f t="shared" si="487"/>
        <v>05</v>
      </c>
      <c r="J7809" t="s">
        <v>14</v>
      </c>
      <c r="K7809" t="s">
        <v>15</v>
      </c>
      <c r="L7809" t="s">
        <v>15</v>
      </c>
      <c r="M7809" t="s">
        <v>18</v>
      </c>
      <c r="N7809">
        <v>41</v>
      </c>
      <c r="O7809">
        <v>340</v>
      </c>
      <c r="P7809">
        <v>13940</v>
      </c>
      <c r="Q7809">
        <v>4740</v>
      </c>
      <c r="R7809">
        <v>0.34</v>
      </c>
      <c r="S7809" t="s">
        <v>23</v>
      </c>
      <c r="T7809" t="str">
        <f>IF(Table1[[#This Row],[Units Sold]]&gt; 700,"High Units","low Units")</f>
        <v>low Units</v>
      </c>
      <c r="U7809">
        <f>SUM(Table1[[#This Row],[Operating Profit]])/SUM(Table1[Operating Profit])*100</f>
        <v>1.4271300100565697E-3</v>
      </c>
      <c r="V7809">
        <f>SUM(Table1[[#This Row],[Price per Unit]]*Table1[[#This Row],[Units Sold]])</f>
        <v>13940</v>
      </c>
      <c r="W7809">
        <f>SUM(Table1[[#This Row],[Total Sales]]-Table1[[#This Row],[Operating Profit]])</f>
        <v>9200</v>
      </c>
      <c r="X7809">
        <f>SUM(Table1[[#This Row],[Total Sales]]-Table1[[#This Row],[Cost]])</f>
        <v>4740</v>
      </c>
      <c r="Y7809">
        <f>SUM(Table1[[#This Row],[profit/loss]])/SUM(Table1[profit/loss])</f>
        <v>1.4271300100565696E-5</v>
      </c>
    </row>
    <row r="7810" spans="1:25" x14ac:dyDescent="0.3">
      <c r="A7810" t="s">
        <v>13</v>
      </c>
      <c r="B7810" t="s">
        <v>23</v>
      </c>
      <c r="C7810">
        <v>1185732</v>
      </c>
      <c r="D7810" s="9">
        <v>43896</v>
      </c>
      <c r="E7810" s="8" t="str">
        <f>TEXT(Table1[[#This Row],[Invoice Date]],"dd-mm-yyyy")</f>
        <v>06-03-2020</v>
      </c>
      <c r="F7810" s="1" t="str">
        <f t="shared" si="484"/>
        <v>March</v>
      </c>
      <c r="G7810" s="1" t="str">
        <f t="shared" si="485"/>
        <v>2020</v>
      </c>
      <c r="H7810" s="1" t="str">
        <f t="shared" si="486"/>
        <v>Friday</v>
      </c>
      <c r="I7810" s="1" t="str">
        <f t="shared" si="487"/>
        <v>06</v>
      </c>
      <c r="J7810" t="s">
        <v>14</v>
      </c>
      <c r="K7810" t="s">
        <v>15</v>
      </c>
      <c r="L7810" t="s">
        <v>15</v>
      </c>
      <c r="M7810" t="s">
        <v>19</v>
      </c>
      <c r="N7810">
        <v>37</v>
      </c>
      <c r="O7810">
        <v>296</v>
      </c>
      <c r="P7810">
        <v>10952</v>
      </c>
      <c r="Q7810">
        <v>4490</v>
      </c>
      <c r="R7810">
        <v>0.41</v>
      </c>
      <c r="S7810" t="s">
        <v>23</v>
      </c>
      <c r="T7810" t="str">
        <f>IF(Table1[[#This Row],[Units Sold]]&gt; 700,"High Units","low Units")</f>
        <v>low Units</v>
      </c>
      <c r="U7810">
        <f>SUM(Table1[[#This Row],[Operating Profit]])/SUM(Table1[Operating Profit])*100</f>
        <v>1.3518594399059068E-3</v>
      </c>
      <c r="V7810">
        <f>SUM(Table1[[#This Row],[Price per Unit]]*Table1[[#This Row],[Units Sold]])</f>
        <v>10952</v>
      </c>
      <c r="W7810">
        <f>SUM(Table1[[#This Row],[Total Sales]]-Table1[[#This Row],[Operating Profit]])</f>
        <v>6462</v>
      </c>
      <c r="X7810">
        <f>SUM(Table1[[#This Row],[Total Sales]]-Table1[[#This Row],[Cost]])</f>
        <v>4490</v>
      </c>
      <c r="Y7810">
        <f>SUM(Table1[[#This Row],[profit/loss]])/SUM(Table1[profit/loss])</f>
        <v>1.3518594399059068E-5</v>
      </c>
    </row>
    <row r="7811" spans="1:25" x14ac:dyDescent="0.3">
      <c r="A7811" t="s">
        <v>13</v>
      </c>
      <c r="B7811" t="s">
        <v>23</v>
      </c>
      <c r="C7811">
        <v>1185732</v>
      </c>
      <c r="D7811" s="9">
        <v>43897</v>
      </c>
      <c r="E7811" s="8" t="str">
        <f>TEXT(Table1[[#This Row],[Invoice Date]],"dd-mm-yyyy")</f>
        <v>07-03-2020</v>
      </c>
      <c r="F7811" s="1" t="str">
        <f t="shared" ref="F7811:F7874" si="488">TEXT(D7811,"mmmm")</f>
        <v>March</v>
      </c>
      <c r="G7811" s="1" t="str">
        <f t="shared" ref="G7811:G7874" si="489">TEXT(D7811,"YYYY")</f>
        <v>2020</v>
      </c>
      <c r="H7811" s="1" t="str">
        <f t="shared" ref="H7811:H7874" si="490">TEXT(D7811,"dddd")</f>
        <v>Saturday</v>
      </c>
      <c r="I7811" s="1" t="str">
        <f t="shared" ref="I7811:I7874" si="491">TEXT(D7811,"dd")</f>
        <v>07</v>
      </c>
      <c r="J7811" t="s">
        <v>14</v>
      </c>
      <c r="K7811" t="s">
        <v>15</v>
      </c>
      <c r="L7811" t="s">
        <v>15</v>
      </c>
      <c r="M7811" t="s">
        <v>20</v>
      </c>
      <c r="N7811">
        <v>38</v>
      </c>
      <c r="O7811">
        <v>297</v>
      </c>
      <c r="P7811">
        <v>11286</v>
      </c>
      <c r="Q7811">
        <v>4289</v>
      </c>
      <c r="R7811">
        <v>0.38</v>
      </c>
      <c r="S7811" t="s">
        <v>23</v>
      </c>
      <c r="T7811" t="str">
        <f>IF(Table1[[#This Row],[Units Sold]]&gt; 700,"High Units","low Units")</f>
        <v>low Units</v>
      </c>
      <c r="U7811">
        <f>SUM(Table1[[#This Row],[Operating Profit]])/SUM(Table1[Operating Profit])*100</f>
        <v>1.2913419015047737E-3</v>
      </c>
      <c r="V7811">
        <f>SUM(Table1[[#This Row],[Price per Unit]]*Table1[[#This Row],[Units Sold]])</f>
        <v>11286</v>
      </c>
      <c r="W7811">
        <f>SUM(Table1[[#This Row],[Total Sales]]-Table1[[#This Row],[Operating Profit]])</f>
        <v>6997</v>
      </c>
      <c r="X7811">
        <f>SUM(Table1[[#This Row],[Total Sales]]-Table1[[#This Row],[Cost]])</f>
        <v>4289</v>
      </c>
      <c r="Y7811">
        <f>SUM(Table1[[#This Row],[profit/loss]])/SUM(Table1[profit/loss])</f>
        <v>1.2913419015047738E-5</v>
      </c>
    </row>
    <row r="7812" spans="1:25" x14ac:dyDescent="0.3">
      <c r="A7812" t="s">
        <v>13</v>
      </c>
      <c r="B7812" t="s">
        <v>23</v>
      </c>
      <c r="C7812">
        <v>1185732</v>
      </c>
      <c r="D7812" s="9">
        <v>43898</v>
      </c>
      <c r="E7812" s="8" t="str">
        <f>TEXT(Table1[[#This Row],[Invoice Date]],"dd-mm-yyyy")</f>
        <v>08-03-2020</v>
      </c>
      <c r="F7812" s="1" t="str">
        <f t="shared" si="488"/>
        <v>March</v>
      </c>
      <c r="G7812" s="1" t="str">
        <f t="shared" si="489"/>
        <v>2020</v>
      </c>
      <c r="H7812" s="1" t="str">
        <f t="shared" si="490"/>
        <v>Sunday</v>
      </c>
      <c r="I7812" s="1" t="str">
        <f t="shared" si="491"/>
        <v>08</v>
      </c>
      <c r="J7812" t="s">
        <v>14</v>
      </c>
      <c r="K7812" t="s">
        <v>15</v>
      </c>
      <c r="L7812" t="s">
        <v>15</v>
      </c>
      <c r="M7812" t="s">
        <v>21</v>
      </c>
      <c r="N7812">
        <v>45</v>
      </c>
      <c r="O7812">
        <v>288</v>
      </c>
      <c r="P7812">
        <v>12960</v>
      </c>
      <c r="Q7812">
        <v>4406</v>
      </c>
      <c r="R7812">
        <v>0.34</v>
      </c>
      <c r="S7812" t="s">
        <v>23</v>
      </c>
      <c r="T7812" t="str">
        <f>IF(Table1[[#This Row],[Units Sold]]&gt; 700,"High Units","low Units")</f>
        <v>low Units</v>
      </c>
      <c r="U7812">
        <f>SUM(Table1[[#This Row],[Operating Profit]])/SUM(Table1[Operating Profit])*100</f>
        <v>1.3265685283352839E-3</v>
      </c>
      <c r="V7812">
        <f>SUM(Table1[[#This Row],[Price per Unit]]*Table1[[#This Row],[Units Sold]])</f>
        <v>12960</v>
      </c>
      <c r="W7812">
        <f>SUM(Table1[[#This Row],[Total Sales]]-Table1[[#This Row],[Operating Profit]])</f>
        <v>8554</v>
      </c>
      <c r="X7812">
        <f>SUM(Table1[[#This Row],[Total Sales]]-Table1[[#This Row],[Cost]])</f>
        <v>4406</v>
      </c>
      <c r="Y7812">
        <f>SUM(Table1[[#This Row],[profit/loss]])/SUM(Table1[profit/loss])</f>
        <v>1.3265685283352839E-5</v>
      </c>
    </row>
    <row r="7813" spans="1:25" x14ac:dyDescent="0.3">
      <c r="A7813" t="s">
        <v>13</v>
      </c>
      <c r="B7813" t="s">
        <v>23</v>
      </c>
      <c r="C7813">
        <v>1185732</v>
      </c>
      <c r="D7813" s="9">
        <v>43899</v>
      </c>
      <c r="E7813" s="8" t="str">
        <f>TEXT(Table1[[#This Row],[Invoice Date]],"dd-mm-yyyy")</f>
        <v>09-03-2020</v>
      </c>
      <c r="F7813" s="1" t="str">
        <f t="shared" si="488"/>
        <v>March</v>
      </c>
      <c r="G7813" s="1" t="str">
        <f t="shared" si="489"/>
        <v>2020</v>
      </c>
      <c r="H7813" s="1" t="str">
        <f t="shared" si="490"/>
        <v>Monday</v>
      </c>
      <c r="I7813" s="1" t="str">
        <f t="shared" si="491"/>
        <v>09</v>
      </c>
      <c r="J7813" t="s">
        <v>14</v>
      </c>
      <c r="K7813" t="s">
        <v>15</v>
      </c>
      <c r="L7813" t="s">
        <v>15</v>
      </c>
      <c r="M7813" t="s">
        <v>22</v>
      </c>
      <c r="N7813">
        <v>46</v>
      </c>
      <c r="O7813">
        <v>347</v>
      </c>
      <c r="P7813">
        <v>15962</v>
      </c>
      <c r="Q7813">
        <v>5108</v>
      </c>
      <c r="R7813">
        <v>0.32</v>
      </c>
      <c r="S7813" t="s">
        <v>23</v>
      </c>
      <c r="T7813" t="str">
        <f>IF(Table1[[#This Row],[Units Sold]]&gt; 700,"High Units","low Units")</f>
        <v>low Units</v>
      </c>
      <c r="U7813">
        <f>SUM(Table1[[#This Row],[Operating Profit]])/SUM(Table1[Operating Profit])*100</f>
        <v>1.5379282893183458E-3</v>
      </c>
      <c r="V7813">
        <f>SUM(Table1[[#This Row],[Price per Unit]]*Table1[[#This Row],[Units Sold]])</f>
        <v>15962</v>
      </c>
      <c r="W7813">
        <f>SUM(Table1[[#This Row],[Total Sales]]-Table1[[#This Row],[Operating Profit]])</f>
        <v>10854</v>
      </c>
      <c r="X7813">
        <f>SUM(Table1[[#This Row],[Total Sales]]-Table1[[#This Row],[Cost]])</f>
        <v>5108</v>
      </c>
      <c r="Y7813">
        <f>SUM(Table1[[#This Row],[profit/loss]])/SUM(Table1[profit/loss])</f>
        <v>1.5379282893183457E-5</v>
      </c>
    </row>
    <row r="7814" spans="1:25" x14ac:dyDescent="0.3">
      <c r="A7814" t="s">
        <v>13</v>
      </c>
      <c r="B7814" t="s">
        <v>23</v>
      </c>
      <c r="C7814">
        <v>1185732</v>
      </c>
      <c r="D7814" s="9">
        <v>43900</v>
      </c>
      <c r="E7814" s="8" t="str">
        <f>TEXT(Table1[[#This Row],[Invoice Date]],"dd-mm-yyyy")</f>
        <v>10-03-2020</v>
      </c>
      <c r="F7814" s="1" t="str">
        <f t="shared" si="488"/>
        <v>March</v>
      </c>
      <c r="G7814" s="1" t="str">
        <f t="shared" si="489"/>
        <v>2020</v>
      </c>
      <c r="H7814" s="1" t="str">
        <f t="shared" si="490"/>
        <v>Tuesday</v>
      </c>
      <c r="I7814" s="1" t="str">
        <f t="shared" si="491"/>
        <v>10</v>
      </c>
      <c r="J7814" t="s">
        <v>14</v>
      </c>
      <c r="K7814" t="s">
        <v>15</v>
      </c>
      <c r="L7814" t="s">
        <v>15</v>
      </c>
      <c r="M7814" t="s">
        <v>16</v>
      </c>
      <c r="N7814">
        <v>44</v>
      </c>
      <c r="O7814">
        <v>434</v>
      </c>
      <c r="P7814">
        <v>19096</v>
      </c>
      <c r="Q7814">
        <v>9930</v>
      </c>
      <c r="R7814">
        <v>0.52</v>
      </c>
      <c r="S7814" t="s">
        <v>23</v>
      </c>
      <c r="T7814" t="str">
        <f>IF(Table1[[#This Row],[Units Sold]]&gt; 700,"High Units","low Units")</f>
        <v>low Units</v>
      </c>
      <c r="U7814">
        <f>SUM(Table1[[#This Row],[Operating Profit]])/SUM(Table1[Operating Profit])*100</f>
        <v>2.9897470463843326E-3</v>
      </c>
      <c r="V7814">
        <f>SUM(Table1[[#This Row],[Price per Unit]]*Table1[[#This Row],[Units Sold]])</f>
        <v>19096</v>
      </c>
      <c r="W7814">
        <f>SUM(Table1[[#This Row],[Total Sales]]-Table1[[#This Row],[Operating Profit]])</f>
        <v>9166</v>
      </c>
      <c r="X7814">
        <f>SUM(Table1[[#This Row],[Total Sales]]-Table1[[#This Row],[Cost]])</f>
        <v>9930</v>
      </c>
      <c r="Y7814">
        <f>SUM(Table1[[#This Row],[profit/loss]])/SUM(Table1[profit/loss])</f>
        <v>2.9897470463843327E-5</v>
      </c>
    </row>
    <row r="7815" spans="1:25" x14ac:dyDescent="0.3">
      <c r="A7815" t="s">
        <v>13</v>
      </c>
      <c r="B7815" t="s">
        <v>23</v>
      </c>
      <c r="C7815">
        <v>1185732</v>
      </c>
      <c r="D7815" s="9">
        <v>43901</v>
      </c>
      <c r="E7815" s="8" t="str">
        <f>TEXT(Table1[[#This Row],[Invoice Date]],"dd-mm-yyyy")</f>
        <v>11-03-2020</v>
      </c>
      <c r="F7815" s="1" t="str">
        <f t="shared" si="488"/>
        <v>March</v>
      </c>
      <c r="G7815" s="1" t="str">
        <f t="shared" si="489"/>
        <v>2020</v>
      </c>
      <c r="H7815" s="1" t="str">
        <f t="shared" si="490"/>
        <v>Wednesday</v>
      </c>
      <c r="I7815" s="1" t="str">
        <f t="shared" si="491"/>
        <v>11</v>
      </c>
      <c r="J7815" t="s">
        <v>14</v>
      </c>
      <c r="K7815" t="s">
        <v>15</v>
      </c>
      <c r="L7815" t="s">
        <v>15</v>
      </c>
      <c r="M7815" t="s">
        <v>18</v>
      </c>
      <c r="N7815">
        <v>41</v>
      </c>
      <c r="O7815">
        <v>318</v>
      </c>
      <c r="P7815">
        <v>13038</v>
      </c>
      <c r="Q7815">
        <v>4824</v>
      </c>
      <c r="R7815">
        <v>0.37</v>
      </c>
      <c r="S7815" t="s">
        <v>23</v>
      </c>
      <c r="T7815" t="str">
        <f>IF(Table1[[#This Row],[Units Sold]]&gt; 700,"High Units","low Units")</f>
        <v>low Units</v>
      </c>
      <c r="U7815">
        <f>SUM(Table1[[#This Row],[Operating Profit]])/SUM(Table1[Operating Profit])*100</f>
        <v>1.4524209216271926E-3</v>
      </c>
      <c r="V7815">
        <f>SUM(Table1[[#This Row],[Price per Unit]]*Table1[[#This Row],[Units Sold]])</f>
        <v>13038</v>
      </c>
      <c r="W7815">
        <f>SUM(Table1[[#This Row],[Total Sales]]-Table1[[#This Row],[Operating Profit]])</f>
        <v>8214</v>
      </c>
      <c r="X7815">
        <f>SUM(Table1[[#This Row],[Total Sales]]-Table1[[#This Row],[Cost]])</f>
        <v>4824</v>
      </c>
      <c r="Y7815">
        <f>SUM(Table1[[#This Row],[profit/loss]])/SUM(Table1[profit/loss])</f>
        <v>1.4524209216271925E-5</v>
      </c>
    </row>
    <row r="7816" spans="1:25" x14ac:dyDescent="0.3">
      <c r="A7816" t="s">
        <v>13</v>
      </c>
      <c r="B7816" t="s">
        <v>23</v>
      </c>
      <c r="C7816">
        <v>1185732</v>
      </c>
      <c r="D7816" s="9">
        <v>43902</v>
      </c>
      <c r="E7816" s="8" t="str">
        <f>TEXT(Table1[[#This Row],[Invoice Date]],"dd-mm-yyyy")</f>
        <v>12-03-2020</v>
      </c>
      <c r="F7816" s="1" t="str">
        <f t="shared" si="488"/>
        <v>March</v>
      </c>
      <c r="G7816" s="1" t="str">
        <f t="shared" si="489"/>
        <v>2020</v>
      </c>
      <c r="H7816" s="1" t="str">
        <f t="shared" si="490"/>
        <v>Thursday</v>
      </c>
      <c r="I7816" s="1" t="str">
        <f t="shared" si="491"/>
        <v>12</v>
      </c>
      <c r="J7816" t="s">
        <v>14</v>
      </c>
      <c r="K7816" t="s">
        <v>15</v>
      </c>
      <c r="L7816" t="s">
        <v>15</v>
      </c>
      <c r="M7816" t="s">
        <v>19</v>
      </c>
      <c r="N7816">
        <v>35</v>
      </c>
      <c r="O7816">
        <v>295</v>
      </c>
      <c r="P7816">
        <v>10325</v>
      </c>
      <c r="Q7816">
        <v>4337</v>
      </c>
      <c r="R7816">
        <v>0.42</v>
      </c>
      <c r="S7816" t="s">
        <v>23</v>
      </c>
      <c r="T7816" t="str">
        <f>IF(Table1[[#This Row],[Units Sold]]&gt; 700,"High Units","low Units")</f>
        <v>low Units</v>
      </c>
      <c r="U7816">
        <f>SUM(Table1[[#This Row],[Operating Profit]])/SUM(Table1[Operating Profit])*100</f>
        <v>1.305793850973701E-3</v>
      </c>
      <c r="V7816">
        <f>SUM(Table1[[#This Row],[Price per Unit]]*Table1[[#This Row],[Units Sold]])</f>
        <v>10325</v>
      </c>
      <c r="W7816">
        <f>SUM(Table1[[#This Row],[Total Sales]]-Table1[[#This Row],[Operating Profit]])</f>
        <v>5988</v>
      </c>
      <c r="X7816">
        <f>SUM(Table1[[#This Row],[Total Sales]]-Table1[[#This Row],[Cost]])</f>
        <v>4337</v>
      </c>
      <c r="Y7816">
        <f>SUM(Table1[[#This Row],[profit/loss]])/SUM(Table1[profit/loss])</f>
        <v>1.3057938509737011E-5</v>
      </c>
    </row>
    <row r="7817" spans="1:25" x14ac:dyDescent="0.3">
      <c r="A7817" t="s">
        <v>13</v>
      </c>
      <c r="B7817" t="s">
        <v>23</v>
      </c>
      <c r="C7817">
        <v>1185732</v>
      </c>
      <c r="D7817" s="9">
        <v>43903</v>
      </c>
      <c r="E7817" s="8" t="str">
        <f>TEXT(Table1[[#This Row],[Invoice Date]],"dd-mm-yyyy")</f>
        <v>13-03-2020</v>
      </c>
      <c r="F7817" s="1" t="str">
        <f t="shared" si="488"/>
        <v>March</v>
      </c>
      <c r="G7817" s="1" t="str">
        <f t="shared" si="489"/>
        <v>2020</v>
      </c>
      <c r="H7817" s="1" t="str">
        <f t="shared" si="490"/>
        <v>Friday</v>
      </c>
      <c r="I7817" s="1" t="str">
        <f t="shared" si="491"/>
        <v>13</v>
      </c>
      <c r="J7817" t="s">
        <v>14</v>
      </c>
      <c r="K7817" t="s">
        <v>15</v>
      </c>
      <c r="L7817" t="s">
        <v>15</v>
      </c>
      <c r="M7817" t="s">
        <v>20</v>
      </c>
      <c r="N7817">
        <v>35</v>
      </c>
      <c r="O7817">
        <v>270</v>
      </c>
      <c r="P7817">
        <v>9450</v>
      </c>
      <c r="Q7817">
        <v>3497</v>
      </c>
      <c r="R7817">
        <v>0.37</v>
      </c>
      <c r="S7817" t="s">
        <v>23</v>
      </c>
      <c r="T7817" t="str">
        <f>IF(Table1[[#This Row],[Units Sold]]&gt; 700,"High Units","low Units")</f>
        <v>low Units</v>
      </c>
      <c r="U7817">
        <f>SUM(Table1[[#This Row],[Operating Profit]])/SUM(Table1[Operating Profit])*100</f>
        <v>1.0528847352674735E-3</v>
      </c>
      <c r="V7817">
        <f>SUM(Table1[[#This Row],[Price per Unit]]*Table1[[#This Row],[Units Sold]])</f>
        <v>9450</v>
      </c>
      <c r="W7817">
        <f>SUM(Table1[[#This Row],[Total Sales]]-Table1[[#This Row],[Operating Profit]])</f>
        <v>5953</v>
      </c>
      <c r="X7817">
        <f>SUM(Table1[[#This Row],[Total Sales]]-Table1[[#This Row],[Cost]])</f>
        <v>3497</v>
      </c>
      <c r="Y7817">
        <f>SUM(Table1[[#This Row],[profit/loss]])/SUM(Table1[profit/loss])</f>
        <v>1.0528847352674734E-5</v>
      </c>
    </row>
    <row r="7818" spans="1:25" x14ac:dyDescent="0.3">
      <c r="A7818" t="s">
        <v>13</v>
      </c>
      <c r="B7818" t="s">
        <v>23</v>
      </c>
      <c r="C7818">
        <v>1185732</v>
      </c>
      <c r="D7818" s="9">
        <v>43904</v>
      </c>
      <c r="E7818" s="8" t="str">
        <f>TEXT(Table1[[#This Row],[Invoice Date]],"dd-mm-yyyy")</f>
        <v>14-03-2020</v>
      </c>
      <c r="F7818" s="1" t="str">
        <f t="shared" si="488"/>
        <v>March</v>
      </c>
      <c r="G7818" s="1" t="str">
        <f t="shared" si="489"/>
        <v>2020</v>
      </c>
      <c r="H7818" s="1" t="str">
        <f t="shared" si="490"/>
        <v>Saturday</v>
      </c>
      <c r="I7818" s="1" t="str">
        <f t="shared" si="491"/>
        <v>14</v>
      </c>
      <c r="J7818" t="s">
        <v>14</v>
      </c>
      <c r="K7818" t="s">
        <v>15</v>
      </c>
      <c r="L7818" t="s">
        <v>15</v>
      </c>
      <c r="M7818" t="s">
        <v>21</v>
      </c>
      <c r="N7818">
        <v>46</v>
      </c>
      <c r="O7818">
        <v>278</v>
      </c>
      <c r="P7818">
        <v>12788</v>
      </c>
      <c r="Q7818">
        <v>4348</v>
      </c>
      <c r="R7818">
        <v>0.34</v>
      </c>
      <c r="S7818" t="s">
        <v>23</v>
      </c>
      <c r="T7818" t="str">
        <f>IF(Table1[[#This Row],[Units Sold]]&gt; 700,"High Units","low Units")</f>
        <v>low Units</v>
      </c>
      <c r="U7818">
        <f>SUM(Table1[[#This Row],[Operating Profit]])/SUM(Table1[Operating Profit])*100</f>
        <v>1.3091057560603301E-3</v>
      </c>
      <c r="V7818">
        <f>SUM(Table1[[#This Row],[Price per Unit]]*Table1[[#This Row],[Units Sold]])</f>
        <v>12788</v>
      </c>
      <c r="W7818">
        <f>SUM(Table1[[#This Row],[Total Sales]]-Table1[[#This Row],[Operating Profit]])</f>
        <v>8440</v>
      </c>
      <c r="X7818">
        <f>SUM(Table1[[#This Row],[Total Sales]]-Table1[[#This Row],[Cost]])</f>
        <v>4348</v>
      </c>
      <c r="Y7818">
        <f>SUM(Table1[[#This Row],[profit/loss]])/SUM(Table1[profit/loss])</f>
        <v>1.3091057560603301E-5</v>
      </c>
    </row>
    <row r="7819" spans="1:25" x14ac:dyDescent="0.3">
      <c r="A7819" t="s">
        <v>13</v>
      </c>
      <c r="B7819" t="s">
        <v>23</v>
      </c>
      <c r="C7819">
        <v>1185732</v>
      </c>
      <c r="D7819" s="9">
        <v>43905</v>
      </c>
      <c r="E7819" s="8" t="str">
        <f>TEXT(Table1[[#This Row],[Invoice Date]],"dd-mm-yyyy")</f>
        <v>15-03-2020</v>
      </c>
      <c r="F7819" s="1" t="str">
        <f t="shared" si="488"/>
        <v>March</v>
      </c>
      <c r="G7819" s="1" t="str">
        <f t="shared" si="489"/>
        <v>2020</v>
      </c>
      <c r="H7819" s="1" t="str">
        <f t="shared" si="490"/>
        <v>Sunday</v>
      </c>
      <c r="I7819" s="1" t="str">
        <f t="shared" si="491"/>
        <v>15</v>
      </c>
      <c r="J7819" t="s">
        <v>14</v>
      </c>
      <c r="K7819" t="s">
        <v>15</v>
      </c>
      <c r="L7819" t="s">
        <v>15</v>
      </c>
      <c r="M7819" t="s">
        <v>22</v>
      </c>
      <c r="N7819">
        <v>47</v>
      </c>
      <c r="O7819">
        <v>352</v>
      </c>
      <c r="P7819">
        <v>16544</v>
      </c>
      <c r="Q7819">
        <v>4467</v>
      </c>
      <c r="R7819">
        <v>0.27</v>
      </c>
      <c r="S7819" t="s">
        <v>23</v>
      </c>
      <c r="T7819" t="str">
        <f>IF(Table1[[#This Row],[Units Sold]]&gt; 700,"High Units","low Units")</f>
        <v>low Units</v>
      </c>
      <c r="U7819">
        <f>SUM(Table1[[#This Row],[Operating Profit]])/SUM(Table1[Operating Profit])*100</f>
        <v>1.3449345474520458E-3</v>
      </c>
      <c r="V7819">
        <f>SUM(Table1[[#This Row],[Price per Unit]]*Table1[[#This Row],[Units Sold]])</f>
        <v>16544</v>
      </c>
      <c r="W7819">
        <f>SUM(Table1[[#This Row],[Total Sales]]-Table1[[#This Row],[Operating Profit]])</f>
        <v>12077</v>
      </c>
      <c r="X7819">
        <f>SUM(Table1[[#This Row],[Total Sales]]-Table1[[#This Row],[Cost]])</f>
        <v>4467</v>
      </c>
      <c r="Y7819">
        <f>SUM(Table1[[#This Row],[profit/loss]])/SUM(Table1[profit/loss])</f>
        <v>1.3449345474520457E-5</v>
      </c>
    </row>
    <row r="7820" spans="1:25" x14ac:dyDescent="0.3">
      <c r="A7820" t="s">
        <v>13</v>
      </c>
      <c r="B7820" t="s">
        <v>23</v>
      </c>
      <c r="C7820">
        <v>1185732</v>
      </c>
      <c r="D7820" s="9">
        <v>43906</v>
      </c>
      <c r="E7820" s="8" t="str">
        <f>TEXT(Table1[[#This Row],[Invoice Date]],"dd-mm-yyyy")</f>
        <v>16-03-2020</v>
      </c>
      <c r="F7820" s="1" t="str">
        <f t="shared" si="488"/>
        <v>March</v>
      </c>
      <c r="G7820" s="1" t="str">
        <f t="shared" si="489"/>
        <v>2020</v>
      </c>
      <c r="H7820" s="1" t="str">
        <f t="shared" si="490"/>
        <v>Monday</v>
      </c>
      <c r="I7820" s="1" t="str">
        <f t="shared" si="491"/>
        <v>16</v>
      </c>
      <c r="J7820" t="s">
        <v>14</v>
      </c>
      <c r="K7820" t="s">
        <v>15</v>
      </c>
      <c r="L7820" t="s">
        <v>15</v>
      </c>
      <c r="M7820" t="s">
        <v>16</v>
      </c>
      <c r="N7820">
        <v>41</v>
      </c>
      <c r="O7820">
        <v>375</v>
      </c>
      <c r="P7820">
        <v>15375</v>
      </c>
      <c r="Q7820">
        <v>7995</v>
      </c>
      <c r="R7820">
        <v>0.52</v>
      </c>
      <c r="S7820" t="s">
        <v>23</v>
      </c>
      <c r="T7820" t="str">
        <f>IF(Table1[[#This Row],[Units Sold]]&gt; 700,"High Units","low Units")</f>
        <v>low Units</v>
      </c>
      <c r="U7820">
        <f>SUM(Table1[[#This Row],[Operating Profit]])/SUM(Table1[Operating Profit])*100</f>
        <v>2.4071528334182013E-3</v>
      </c>
      <c r="V7820">
        <f>SUM(Table1[[#This Row],[Price per Unit]]*Table1[[#This Row],[Units Sold]])</f>
        <v>15375</v>
      </c>
      <c r="W7820">
        <f>SUM(Table1[[#This Row],[Total Sales]]-Table1[[#This Row],[Operating Profit]])</f>
        <v>7380</v>
      </c>
      <c r="X7820">
        <f>SUM(Table1[[#This Row],[Total Sales]]-Table1[[#This Row],[Cost]])</f>
        <v>7995</v>
      </c>
      <c r="Y7820">
        <f>SUM(Table1[[#This Row],[profit/loss]])/SUM(Table1[profit/loss])</f>
        <v>2.4071528334182014E-5</v>
      </c>
    </row>
    <row r="7821" spans="1:25" x14ac:dyDescent="0.3">
      <c r="A7821" t="s">
        <v>13</v>
      </c>
      <c r="B7821" t="s">
        <v>23</v>
      </c>
      <c r="C7821">
        <v>1185732</v>
      </c>
      <c r="D7821" s="9">
        <v>43907</v>
      </c>
      <c r="E7821" s="8" t="str">
        <f>TEXT(Table1[[#This Row],[Invoice Date]],"dd-mm-yyyy")</f>
        <v>17-03-2020</v>
      </c>
      <c r="F7821" s="1" t="str">
        <f t="shared" si="488"/>
        <v>March</v>
      </c>
      <c r="G7821" s="1" t="str">
        <f t="shared" si="489"/>
        <v>2020</v>
      </c>
      <c r="H7821" s="1" t="str">
        <f t="shared" si="490"/>
        <v>Tuesday</v>
      </c>
      <c r="I7821" s="1" t="str">
        <f t="shared" si="491"/>
        <v>17</v>
      </c>
      <c r="J7821" t="s">
        <v>14</v>
      </c>
      <c r="K7821" t="s">
        <v>15</v>
      </c>
      <c r="L7821" t="s">
        <v>15</v>
      </c>
      <c r="M7821" t="s">
        <v>18</v>
      </c>
      <c r="N7821">
        <v>37</v>
      </c>
      <c r="O7821">
        <v>359</v>
      </c>
      <c r="P7821">
        <v>13283</v>
      </c>
      <c r="Q7821">
        <v>4516</v>
      </c>
      <c r="R7821">
        <v>0.34</v>
      </c>
      <c r="S7821" t="s">
        <v>23</v>
      </c>
      <c r="T7821" t="str">
        <f>IF(Table1[[#This Row],[Units Sold]]&gt; 700,"High Units","low Units")</f>
        <v>low Units</v>
      </c>
      <c r="U7821">
        <f>SUM(Table1[[#This Row],[Operating Profit]])/SUM(Table1[Operating Profit])*100</f>
        <v>1.3596875792015756E-3</v>
      </c>
      <c r="V7821">
        <f>SUM(Table1[[#This Row],[Price per Unit]]*Table1[[#This Row],[Units Sold]])</f>
        <v>13283</v>
      </c>
      <c r="W7821">
        <f>SUM(Table1[[#This Row],[Total Sales]]-Table1[[#This Row],[Operating Profit]])</f>
        <v>8767</v>
      </c>
      <c r="X7821">
        <f>SUM(Table1[[#This Row],[Total Sales]]-Table1[[#This Row],[Cost]])</f>
        <v>4516</v>
      </c>
      <c r="Y7821">
        <f>SUM(Table1[[#This Row],[profit/loss]])/SUM(Table1[profit/loss])</f>
        <v>1.3596875792015757E-5</v>
      </c>
    </row>
    <row r="7822" spans="1:25" x14ac:dyDescent="0.3">
      <c r="A7822" t="s">
        <v>13</v>
      </c>
      <c r="B7822" t="s">
        <v>23</v>
      </c>
      <c r="C7822">
        <v>1185732</v>
      </c>
      <c r="D7822" s="9">
        <v>43908</v>
      </c>
      <c r="E7822" s="8" t="str">
        <f>TEXT(Table1[[#This Row],[Invoice Date]],"dd-mm-yyyy")</f>
        <v>18-03-2020</v>
      </c>
      <c r="F7822" s="1" t="str">
        <f t="shared" si="488"/>
        <v>March</v>
      </c>
      <c r="G7822" s="1" t="str">
        <f t="shared" si="489"/>
        <v>2020</v>
      </c>
      <c r="H7822" s="1" t="str">
        <f t="shared" si="490"/>
        <v>Wednesday</v>
      </c>
      <c r="I7822" s="1" t="str">
        <f t="shared" si="491"/>
        <v>18</v>
      </c>
      <c r="J7822" t="s">
        <v>14</v>
      </c>
      <c r="K7822" t="s">
        <v>15</v>
      </c>
      <c r="L7822" t="s">
        <v>15</v>
      </c>
      <c r="M7822" t="s">
        <v>19</v>
      </c>
      <c r="N7822">
        <v>37</v>
      </c>
      <c r="O7822">
        <v>314</v>
      </c>
      <c r="P7822">
        <v>11618</v>
      </c>
      <c r="Q7822">
        <v>4299</v>
      </c>
      <c r="R7822">
        <v>0.37</v>
      </c>
      <c r="S7822" t="s">
        <v>23</v>
      </c>
      <c r="T7822" t="str">
        <f>IF(Table1[[#This Row],[Units Sold]]&gt; 700,"High Units","low Units")</f>
        <v>low Units</v>
      </c>
      <c r="U7822">
        <f>SUM(Table1[[#This Row],[Operating Profit]])/SUM(Table1[Operating Profit])*100</f>
        <v>1.2943527243108003E-3</v>
      </c>
      <c r="V7822">
        <f>SUM(Table1[[#This Row],[Price per Unit]]*Table1[[#This Row],[Units Sold]])</f>
        <v>11618</v>
      </c>
      <c r="W7822">
        <f>SUM(Table1[[#This Row],[Total Sales]]-Table1[[#This Row],[Operating Profit]])</f>
        <v>7319</v>
      </c>
      <c r="X7822">
        <f>SUM(Table1[[#This Row],[Total Sales]]-Table1[[#This Row],[Cost]])</f>
        <v>4299</v>
      </c>
      <c r="Y7822">
        <f>SUM(Table1[[#This Row],[profit/loss]])/SUM(Table1[profit/loss])</f>
        <v>1.2943527243108003E-5</v>
      </c>
    </row>
    <row r="7823" spans="1:25" x14ac:dyDescent="0.3">
      <c r="A7823" t="s">
        <v>13</v>
      </c>
      <c r="B7823" t="s">
        <v>23</v>
      </c>
      <c r="C7823">
        <v>1185732</v>
      </c>
      <c r="D7823" s="9">
        <v>43921</v>
      </c>
      <c r="E7823" s="8" t="str">
        <f>TEXT(Table1[[#This Row],[Invoice Date]],"dd-mm-yyyy")</f>
        <v>31-03-2020</v>
      </c>
      <c r="F7823" s="1" t="str">
        <f t="shared" si="488"/>
        <v>March</v>
      </c>
      <c r="G7823" s="1" t="str">
        <f t="shared" si="489"/>
        <v>2020</v>
      </c>
      <c r="H7823" s="1" t="str">
        <f t="shared" si="490"/>
        <v>Tuesday</v>
      </c>
      <c r="I7823" s="1" t="str">
        <f t="shared" si="491"/>
        <v>31</v>
      </c>
      <c r="J7823" t="s">
        <v>14</v>
      </c>
      <c r="K7823" t="s">
        <v>15</v>
      </c>
      <c r="L7823" t="s">
        <v>15</v>
      </c>
      <c r="M7823" t="s">
        <v>20</v>
      </c>
      <c r="N7823">
        <v>40</v>
      </c>
      <c r="O7823">
        <v>324</v>
      </c>
      <c r="P7823">
        <v>12960</v>
      </c>
      <c r="Q7823">
        <v>5184</v>
      </c>
      <c r="R7823">
        <v>0.4</v>
      </c>
      <c r="S7823" t="s">
        <v>23</v>
      </c>
      <c r="T7823" t="str">
        <f>IF(Table1[[#This Row],[Units Sold]]&gt; 700,"High Units","low Units")</f>
        <v>low Units</v>
      </c>
      <c r="U7823">
        <f>SUM(Table1[[#This Row],[Operating Profit]])/SUM(Table1[Operating Profit])*100</f>
        <v>1.5608105426441472E-3</v>
      </c>
      <c r="V7823">
        <f>SUM(Table1[[#This Row],[Price per Unit]]*Table1[[#This Row],[Units Sold]])</f>
        <v>12960</v>
      </c>
      <c r="W7823">
        <f>SUM(Table1[[#This Row],[Total Sales]]-Table1[[#This Row],[Operating Profit]])</f>
        <v>7776</v>
      </c>
      <c r="X7823">
        <f>SUM(Table1[[#This Row],[Total Sales]]-Table1[[#This Row],[Cost]])</f>
        <v>5184</v>
      </c>
      <c r="Y7823">
        <f>SUM(Table1[[#This Row],[profit/loss]])/SUM(Table1[profit/loss])</f>
        <v>1.5608105426441472E-5</v>
      </c>
    </row>
    <row r="7824" spans="1:25" x14ac:dyDescent="0.3">
      <c r="A7824" t="s">
        <v>24</v>
      </c>
      <c r="B7824" t="s">
        <v>23</v>
      </c>
      <c r="C7824">
        <v>1185732</v>
      </c>
      <c r="D7824" s="9">
        <v>43938</v>
      </c>
      <c r="E7824" s="8" t="str">
        <f>TEXT(Table1[[#This Row],[Invoice Date]],"dd-mm-yyyy")</f>
        <v>17-04-2020</v>
      </c>
      <c r="F7824" s="1" t="str">
        <f t="shared" si="488"/>
        <v>April</v>
      </c>
      <c r="G7824" s="1" t="str">
        <f t="shared" si="489"/>
        <v>2020</v>
      </c>
      <c r="H7824" s="1" t="str">
        <f t="shared" si="490"/>
        <v>Friday</v>
      </c>
      <c r="I7824" s="1" t="str">
        <f t="shared" si="491"/>
        <v>17</v>
      </c>
      <c r="J7824" t="s">
        <v>14</v>
      </c>
      <c r="K7824" t="s">
        <v>15</v>
      </c>
      <c r="L7824" t="s">
        <v>15</v>
      </c>
      <c r="M7824" t="s">
        <v>21</v>
      </c>
      <c r="N7824">
        <v>43</v>
      </c>
      <c r="O7824">
        <v>279</v>
      </c>
      <c r="P7824">
        <v>11997</v>
      </c>
      <c r="Q7824">
        <v>3959</v>
      </c>
      <c r="R7824">
        <v>0.33</v>
      </c>
      <c r="S7824" t="s">
        <v>23</v>
      </c>
      <c r="T7824" t="str">
        <f>IF(Table1[[#This Row],[Units Sold]]&gt; 700,"High Units","low Units")</f>
        <v>low Units</v>
      </c>
      <c r="U7824">
        <f>SUM(Table1[[#This Row],[Operating Profit]])/SUM(Table1[Operating Profit])*100</f>
        <v>1.1919847489058985E-3</v>
      </c>
      <c r="V7824">
        <f>SUM(Table1[[#This Row],[Price per Unit]]*Table1[[#This Row],[Units Sold]])</f>
        <v>11997</v>
      </c>
      <c r="W7824">
        <f>SUM(Table1[[#This Row],[Total Sales]]-Table1[[#This Row],[Operating Profit]])</f>
        <v>8038</v>
      </c>
      <c r="X7824">
        <f>SUM(Table1[[#This Row],[Total Sales]]-Table1[[#This Row],[Cost]])</f>
        <v>3959</v>
      </c>
      <c r="Y7824">
        <f>SUM(Table1[[#This Row],[profit/loss]])/SUM(Table1[profit/loss])</f>
        <v>1.1919847489058986E-5</v>
      </c>
    </row>
    <row r="7825" spans="1:25" x14ac:dyDescent="0.3">
      <c r="A7825" t="s">
        <v>24</v>
      </c>
      <c r="B7825" t="s">
        <v>23</v>
      </c>
      <c r="C7825">
        <v>1185732</v>
      </c>
      <c r="D7825" s="9">
        <v>43939</v>
      </c>
      <c r="E7825" s="8" t="str">
        <f>TEXT(Table1[[#This Row],[Invoice Date]],"dd-mm-yyyy")</f>
        <v>18-04-2020</v>
      </c>
      <c r="F7825" s="1" t="str">
        <f t="shared" si="488"/>
        <v>April</v>
      </c>
      <c r="G7825" s="1" t="str">
        <f t="shared" si="489"/>
        <v>2020</v>
      </c>
      <c r="H7825" s="1" t="str">
        <f t="shared" si="490"/>
        <v>Saturday</v>
      </c>
      <c r="I7825" s="1" t="str">
        <f t="shared" si="491"/>
        <v>18</v>
      </c>
      <c r="J7825" t="s">
        <v>14</v>
      </c>
      <c r="K7825" t="s">
        <v>15</v>
      </c>
      <c r="L7825" t="s">
        <v>15</v>
      </c>
      <c r="M7825" t="s">
        <v>22</v>
      </c>
      <c r="N7825">
        <v>48</v>
      </c>
      <c r="O7825">
        <v>355</v>
      </c>
      <c r="P7825">
        <v>17040</v>
      </c>
      <c r="Q7825">
        <v>5112</v>
      </c>
      <c r="R7825">
        <v>0.3</v>
      </c>
      <c r="S7825" t="s">
        <v>23</v>
      </c>
      <c r="T7825" t="str">
        <f>IF(Table1[[#This Row],[Units Sold]]&gt; 700,"High Units","low Units")</f>
        <v>low Units</v>
      </c>
      <c r="U7825">
        <f>SUM(Table1[[#This Row],[Operating Profit]])/SUM(Table1[Operating Profit])*100</f>
        <v>1.539132618440756E-3</v>
      </c>
      <c r="V7825">
        <f>SUM(Table1[[#This Row],[Price per Unit]]*Table1[[#This Row],[Units Sold]])</f>
        <v>17040</v>
      </c>
      <c r="W7825">
        <f>SUM(Table1[[#This Row],[Total Sales]]-Table1[[#This Row],[Operating Profit]])</f>
        <v>11928</v>
      </c>
      <c r="X7825">
        <f>SUM(Table1[[#This Row],[Total Sales]]-Table1[[#This Row],[Cost]])</f>
        <v>5112</v>
      </c>
      <c r="Y7825">
        <f>SUM(Table1[[#This Row],[profit/loss]])/SUM(Table1[profit/loss])</f>
        <v>1.5391326184407561E-5</v>
      </c>
    </row>
    <row r="7826" spans="1:25" x14ac:dyDescent="0.3">
      <c r="A7826" t="s">
        <v>24</v>
      </c>
      <c r="B7826" t="s">
        <v>23</v>
      </c>
      <c r="C7826">
        <v>1185732</v>
      </c>
      <c r="D7826" s="9">
        <v>43940</v>
      </c>
      <c r="E7826" s="8" t="str">
        <f>TEXT(Table1[[#This Row],[Invoice Date]],"dd-mm-yyyy")</f>
        <v>19-04-2020</v>
      </c>
      <c r="F7826" s="1" t="str">
        <f t="shared" si="488"/>
        <v>April</v>
      </c>
      <c r="G7826" s="1" t="str">
        <f t="shared" si="489"/>
        <v>2020</v>
      </c>
      <c r="H7826" s="1" t="str">
        <f t="shared" si="490"/>
        <v>Sunday</v>
      </c>
      <c r="I7826" s="1" t="str">
        <f t="shared" si="491"/>
        <v>19</v>
      </c>
      <c r="J7826" t="s">
        <v>14</v>
      </c>
      <c r="K7826" t="s">
        <v>15</v>
      </c>
      <c r="L7826" t="s">
        <v>15</v>
      </c>
      <c r="M7826" t="s">
        <v>16</v>
      </c>
      <c r="N7826">
        <v>39</v>
      </c>
      <c r="O7826">
        <v>408</v>
      </c>
      <c r="P7826">
        <v>15912</v>
      </c>
      <c r="Q7826">
        <v>8752</v>
      </c>
      <c r="R7826">
        <v>0.55000000000000004</v>
      </c>
      <c r="S7826" t="s">
        <v>23</v>
      </c>
      <c r="T7826" t="str">
        <f>IF(Table1[[#This Row],[Units Sold]]&gt; 700,"High Units","low Units")</f>
        <v>low Units</v>
      </c>
      <c r="U7826">
        <f>SUM(Table1[[#This Row],[Operating Profit]])/SUM(Table1[Operating Profit])*100</f>
        <v>2.6350721198344085E-3</v>
      </c>
      <c r="V7826">
        <f>SUM(Table1[[#This Row],[Price per Unit]]*Table1[[#This Row],[Units Sold]])</f>
        <v>15912</v>
      </c>
      <c r="W7826">
        <f>SUM(Table1[[#This Row],[Total Sales]]-Table1[[#This Row],[Operating Profit]])</f>
        <v>7160</v>
      </c>
      <c r="X7826">
        <f>SUM(Table1[[#This Row],[Total Sales]]-Table1[[#This Row],[Cost]])</f>
        <v>8752</v>
      </c>
      <c r="Y7826">
        <f>SUM(Table1[[#This Row],[profit/loss]])/SUM(Table1[profit/loss])</f>
        <v>2.6350721198344087E-5</v>
      </c>
    </row>
    <row r="7827" spans="1:25" x14ac:dyDescent="0.3">
      <c r="A7827" t="s">
        <v>24</v>
      </c>
      <c r="B7827" t="s">
        <v>23</v>
      </c>
      <c r="C7827">
        <v>1185732</v>
      </c>
      <c r="D7827" s="9">
        <v>43941</v>
      </c>
      <c r="E7827" s="8" t="str">
        <f>TEXT(Table1[[#This Row],[Invoice Date]],"dd-mm-yyyy")</f>
        <v>20-04-2020</v>
      </c>
      <c r="F7827" s="1" t="str">
        <f t="shared" si="488"/>
        <v>April</v>
      </c>
      <c r="G7827" s="1" t="str">
        <f t="shared" si="489"/>
        <v>2020</v>
      </c>
      <c r="H7827" s="1" t="str">
        <f t="shared" si="490"/>
        <v>Monday</v>
      </c>
      <c r="I7827" s="1" t="str">
        <f t="shared" si="491"/>
        <v>20</v>
      </c>
      <c r="J7827" t="s">
        <v>14</v>
      </c>
      <c r="K7827" t="s">
        <v>15</v>
      </c>
      <c r="L7827" t="s">
        <v>15</v>
      </c>
      <c r="M7827" t="s">
        <v>18</v>
      </c>
      <c r="N7827">
        <v>43</v>
      </c>
      <c r="O7827">
        <v>350</v>
      </c>
      <c r="P7827">
        <v>15050</v>
      </c>
      <c r="Q7827">
        <v>4967</v>
      </c>
      <c r="R7827">
        <v>0.33</v>
      </c>
      <c r="S7827" t="s">
        <v>23</v>
      </c>
      <c r="T7827" t="str">
        <f>IF(Table1[[#This Row],[Units Sold]]&gt; 700,"High Units","low Units")</f>
        <v>low Units</v>
      </c>
      <c r="U7827">
        <f>SUM(Table1[[#This Row],[Operating Profit]])/SUM(Table1[Operating Profit])*100</f>
        <v>1.4954756877533716E-3</v>
      </c>
      <c r="V7827">
        <f>SUM(Table1[[#This Row],[Price per Unit]]*Table1[[#This Row],[Units Sold]])</f>
        <v>15050</v>
      </c>
      <c r="W7827">
        <f>SUM(Table1[[#This Row],[Total Sales]]-Table1[[#This Row],[Operating Profit]])</f>
        <v>10083</v>
      </c>
      <c r="X7827">
        <f>SUM(Table1[[#This Row],[Total Sales]]-Table1[[#This Row],[Cost]])</f>
        <v>4967</v>
      </c>
      <c r="Y7827">
        <f>SUM(Table1[[#This Row],[profit/loss]])/SUM(Table1[profit/loss])</f>
        <v>1.4954756877533717E-5</v>
      </c>
    </row>
    <row r="7828" spans="1:25" x14ac:dyDescent="0.3">
      <c r="A7828" t="s">
        <v>24</v>
      </c>
      <c r="B7828" t="s">
        <v>23</v>
      </c>
      <c r="C7828">
        <v>1185732</v>
      </c>
      <c r="D7828" s="9">
        <v>43942</v>
      </c>
      <c r="E7828" s="8" t="str">
        <f>TEXT(Table1[[#This Row],[Invoice Date]],"dd-mm-yyyy")</f>
        <v>21-04-2020</v>
      </c>
      <c r="F7828" s="1" t="str">
        <f t="shared" si="488"/>
        <v>April</v>
      </c>
      <c r="G7828" s="1" t="str">
        <f t="shared" si="489"/>
        <v>2020</v>
      </c>
      <c r="H7828" s="1" t="str">
        <f t="shared" si="490"/>
        <v>Tuesday</v>
      </c>
      <c r="I7828" s="1" t="str">
        <f t="shared" si="491"/>
        <v>21</v>
      </c>
      <c r="J7828" t="s">
        <v>14</v>
      </c>
      <c r="K7828" t="s">
        <v>15</v>
      </c>
      <c r="L7828" t="s">
        <v>15</v>
      </c>
      <c r="M7828" t="s">
        <v>19</v>
      </c>
      <c r="N7828">
        <v>36</v>
      </c>
      <c r="O7828">
        <v>315</v>
      </c>
      <c r="P7828">
        <v>11340</v>
      </c>
      <c r="Q7828">
        <v>4423</v>
      </c>
      <c r="R7828">
        <v>0.39</v>
      </c>
      <c r="S7828" t="s">
        <v>23</v>
      </c>
      <c r="T7828" t="str">
        <f>IF(Table1[[#This Row],[Units Sold]]&gt; 700,"High Units","low Units")</f>
        <v>low Units</v>
      </c>
      <c r="U7828">
        <f>SUM(Table1[[#This Row],[Operating Profit]])/SUM(Table1[Operating Profit])*100</f>
        <v>1.3316869271055292E-3</v>
      </c>
      <c r="V7828">
        <f>SUM(Table1[[#This Row],[Price per Unit]]*Table1[[#This Row],[Units Sold]])</f>
        <v>11340</v>
      </c>
      <c r="W7828">
        <f>SUM(Table1[[#This Row],[Total Sales]]-Table1[[#This Row],[Operating Profit]])</f>
        <v>6917</v>
      </c>
      <c r="X7828">
        <f>SUM(Table1[[#This Row],[Total Sales]]-Table1[[#This Row],[Cost]])</f>
        <v>4423</v>
      </c>
      <c r="Y7828">
        <f>SUM(Table1[[#This Row],[profit/loss]])/SUM(Table1[profit/loss])</f>
        <v>1.3316869271055291E-5</v>
      </c>
    </row>
    <row r="7829" spans="1:25" x14ac:dyDescent="0.3">
      <c r="A7829" t="s">
        <v>24</v>
      </c>
      <c r="B7829" t="s">
        <v>23</v>
      </c>
      <c r="C7829">
        <v>1185732</v>
      </c>
      <c r="D7829" s="9">
        <v>43943</v>
      </c>
      <c r="E7829" s="8" t="str">
        <f>TEXT(Table1[[#This Row],[Invoice Date]],"dd-mm-yyyy")</f>
        <v>22-04-2020</v>
      </c>
      <c r="F7829" s="1" t="str">
        <f t="shared" si="488"/>
        <v>April</v>
      </c>
      <c r="G7829" s="1" t="str">
        <f t="shared" si="489"/>
        <v>2020</v>
      </c>
      <c r="H7829" s="1" t="str">
        <f t="shared" si="490"/>
        <v>Wednesday</v>
      </c>
      <c r="I7829" s="1" t="str">
        <f t="shared" si="491"/>
        <v>22</v>
      </c>
      <c r="J7829" t="s">
        <v>14</v>
      </c>
      <c r="K7829" t="s">
        <v>15</v>
      </c>
      <c r="L7829" t="s">
        <v>15</v>
      </c>
      <c r="M7829" t="s">
        <v>20</v>
      </c>
      <c r="N7829">
        <v>34</v>
      </c>
      <c r="O7829">
        <v>306</v>
      </c>
      <c r="P7829">
        <v>10404</v>
      </c>
      <c r="Q7829">
        <v>4058</v>
      </c>
      <c r="R7829">
        <v>0.39</v>
      </c>
      <c r="S7829" t="s">
        <v>23</v>
      </c>
      <c r="T7829" t="str">
        <f>IF(Table1[[#This Row],[Units Sold]]&gt; 700,"High Units","low Units")</f>
        <v>low Units</v>
      </c>
      <c r="U7829">
        <f>SUM(Table1[[#This Row],[Operating Profit]])/SUM(Table1[Operating Profit])*100</f>
        <v>1.2217918946855612E-3</v>
      </c>
      <c r="V7829">
        <f>SUM(Table1[[#This Row],[Price per Unit]]*Table1[[#This Row],[Units Sold]])</f>
        <v>10404</v>
      </c>
      <c r="W7829">
        <f>SUM(Table1[[#This Row],[Total Sales]]-Table1[[#This Row],[Operating Profit]])</f>
        <v>6346</v>
      </c>
      <c r="X7829">
        <f>SUM(Table1[[#This Row],[Total Sales]]-Table1[[#This Row],[Cost]])</f>
        <v>4058</v>
      </c>
      <c r="Y7829">
        <f>SUM(Table1[[#This Row],[profit/loss]])/SUM(Table1[profit/loss])</f>
        <v>1.2217918946855612E-5</v>
      </c>
    </row>
    <row r="7830" spans="1:25" x14ac:dyDescent="0.3">
      <c r="A7830" t="s">
        <v>24</v>
      </c>
      <c r="B7830" t="s">
        <v>23</v>
      </c>
      <c r="C7830">
        <v>1185732</v>
      </c>
      <c r="D7830" s="9">
        <v>43944</v>
      </c>
      <c r="E7830" s="8" t="str">
        <f>TEXT(Table1[[#This Row],[Invoice Date]],"dd-mm-yyyy")</f>
        <v>23-04-2020</v>
      </c>
      <c r="F7830" s="1" t="str">
        <f t="shared" si="488"/>
        <v>April</v>
      </c>
      <c r="G7830" s="1" t="str">
        <f t="shared" si="489"/>
        <v>2020</v>
      </c>
      <c r="H7830" s="1" t="str">
        <f t="shared" si="490"/>
        <v>Thursday</v>
      </c>
      <c r="I7830" s="1" t="str">
        <f t="shared" si="491"/>
        <v>23</v>
      </c>
      <c r="J7830" t="s">
        <v>14</v>
      </c>
      <c r="K7830" t="s">
        <v>15</v>
      </c>
      <c r="L7830" t="s">
        <v>15</v>
      </c>
      <c r="M7830" t="s">
        <v>21</v>
      </c>
      <c r="N7830">
        <v>44</v>
      </c>
      <c r="O7830">
        <v>315</v>
      </c>
      <c r="P7830">
        <v>13860</v>
      </c>
      <c r="Q7830">
        <v>5128</v>
      </c>
      <c r="R7830">
        <v>0.37</v>
      </c>
      <c r="S7830" t="s">
        <v>23</v>
      </c>
      <c r="T7830" t="str">
        <f>IF(Table1[[#This Row],[Units Sold]]&gt; 700,"High Units","low Units")</f>
        <v>low Units</v>
      </c>
      <c r="U7830">
        <f>SUM(Table1[[#This Row],[Operating Profit]])/SUM(Table1[Operating Profit])*100</f>
        <v>1.5439499349303987E-3</v>
      </c>
      <c r="V7830">
        <f>SUM(Table1[[#This Row],[Price per Unit]]*Table1[[#This Row],[Units Sold]])</f>
        <v>13860</v>
      </c>
      <c r="W7830">
        <f>SUM(Table1[[#This Row],[Total Sales]]-Table1[[#This Row],[Operating Profit]])</f>
        <v>8732</v>
      </c>
      <c r="X7830">
        <f>SUM(Table1[[#This Row],[Total Sales]]-Table1[[#This Row],[Cost]])</f>
        <v>5128</v>
      </c>
      <c r="Y7830">
        <f>SUM(Table1[[#This Row],[profit/loss]])/SUM(Table1[profit/loss])</f>
        <v>1.5439499349303988E-5</v>
      </c>
    </row>
    <row r="7831" spans="1:25" x14ac:dyDescent="0.3">
      <c r="A7831" t="s">
        <v>24</v>
      </c>
      <c r="B7831" t="s">
        <v>23</v>
      </c>
      <c r="C7831">
        <v>1185732</v>
      </c>
      <c r="D7831" s="9">
        <v>43945</v>
      </c>
      <c r="E7831" s="8" t="str">
        <f>TEXT(Table1[[#This Row],[Invoice Date]],"dd-mm-yyyy")</f>
        <v>24-04-2020</v>
      </c>
      <c r="F7831" s="1" t="str">
        <f t="shared" si="488"/>
        <v>April</v>
      </c>
      <c r="G7831" s="1" t="str">
        <f t="shared" si="489"/>
        <v>2020</v>
      </c>
      <c r="H7831" s="1" t="str">
        <f t="shared" si="490"/>
        <v>Friday</v>
      </c>
      <c r="I7831" s="1" t="str">
        <f t="shared" si="491"/>
        <v>24</v>
      </c>
      <c r="J7831" t="s">
        <v>14</v>
      </c>
      <c r="K7831" t="s">
        <v>15</v>
      </c>
      <c r="L7831" t="s">
        <v>15</v>
      </c>
      <c r="M7831" t="s">
        <v>22</v>
      </c>
      <c r="N7831">
        <v>45</v>
      </c>
      <c r="O7831">
        <v>350</v>
      </c>
      <c r="P7831">
        <v>15750</v>
      </c>
      <c r="Q7831">
        <v>4725</v>
      </c>
      <c r="R7831">
        <v>0.3</v>
      </c>
      <c r="S7831" t="s">
        <v>23</v>
      </c>
      <c r="T7831" t="str">
        <f>IF(Table1[[#This Row],[Units Sold]]&gt; 700,"High Units","low Units")</f>
        <v>low Units</v>
      </c>
      <c r="U7831">
        <f>SUM(Table1[[#This Row],[Operating Profit]])/SUM(Table1[Operating Profit])*100</f>
        <v>1.42261377584753E-3</v>
      </c>
      <c r="V7831">
        <f>SUM(Table1[[#This Row],[Price per Unit]]*Table1[[#This Row],[Units Sold]])</f>
        <v>15750</v>
      </c>
      <c r="W7831">
        <f>SUM(Table1[[#This Row],[Total Sales]]-Table1[[#This Row],[Operating Profit]])</f>
        <v>11025</v>
      </c>
      <c r="X7831">
        <f>SUM(Table1[[#This Row],[Total Sales]]-Table1[[#This Row],[Cost]])</f>
        <v>4725</v>
      </c>
      <c r="Y7831">
        <f>SUM(Table1[[#This Row],[profit/loss]])/SUM(Table1[profit/loss])</f>
        <v>1.4226137758475299E-5</v>
      </c>
    </row>
    <row r="7832" spans="1:25" x14ac:dyDescent="0.3">
      <c r="A7832" t="s">
        <v>24</v>
      </c>
      <c r="B7832" t="s">
        <v>23</v>
      </c>
      <c r="C7832">
        <v>1185732</v>
      </c>
      <c r="D7832" s="9">
        <v>43946</v>
      </c>
      <c r="E7832" s="8" t="str">
        <f>TEXT(Table1[[#This Row],[Invoice Date]],"dd-mm-yyyy")</f>
        <v>25-04-2020</v>
      </c>
      <c r="F7832" s="1" t="str">
        <f t="shared" si="488"/>
        <v>April</v>
      </c>
      <c r="G7832" s="1" t="str">
        <f t="shared" si="489"/>
        <v>2020</v>
      </c>
      <c r="H7832" s="1" t="str">
        <f t="shared" si="490"/>
        <v>Saturday</v>
      </c>
      <c r="I7832" s="1" t="str">
        <f t="shared" si="491"/>
        <v>25</v>
      </c>
      <c r="J7832" t="s">
        <v>14</v>
      </c>
      <c r="K7832" t="s">
        <v>15</v>
      </c>
      <c r="L7832" t="s">
        <v>15</v>
      </c>
      <c r="M7832" t="s">
        <v>21</v>
      </c>
      <c r="N7832">
        <v>51</v>
      </c>
      <c r="O7832">
        <v>289</v>
      </c>
      <c r="P7832">
        <v>14739</v>
      </c>
      <c r="Q7832">
        <v>4716</v>
      </c>
      <c r="R7832">
        <v>0.32</v>
      </c>
      <c r="S7832" t="s">
        <v>23</v>
      </c>
      <c r="T7832" t="str">
        <f>IF(Table1[[#This Row],[Units Sold]]&gt; 700,"High Units","low Units")</f>
        <v>low Units</v>
      </c>
      <c r="U7832">
        <f>SUM(Table1[[#This Row],[Operating Profit]])/SUM(Table1[Operating Profit])*100</f>
        <v>1.419904035322106E-3</v>
      </c>
      <c r="V7832">
        <f>SUM(Table1[[#This Row],[Price per Unit]]*Table1[[#This Row],[Units Sold]])</f>
        <v>14739</v>
      </c>
      <c r="W7832">
        <f>SUM(Table1[[#This Row],[Total Sales]]-Table1[[#This Row],[Operating Profit]])</f>
        <v>10023</v>
      </c>
      <c r="X7832">
        <f>SUM(Table1[[#This Row],[Total Sales]]-Table1[[#This Row],[Cost]])</f>
        <v>4716</v>
      </c>
      <c r="Y7832">
        <f>SUM(Table1[[#This Row],[profit/loss]])/SUM(Table1[profit/loss])</f>
        <v>1.419904035322106E-5</v>
      </c>
    </row>
    <row r="7833" spans="1:25" x14ac:dyDescent="0.3">
      <c r="A7833" t="s">
        <v>24</v>
      </c>
      <c r="B7833" t="s">
        <v>23</v>
      </c>
      <c r="C7833">
        <v>1185732</v>
      </c>
      <c r="D7833" s="9">
        <v>43947</v>
      </c>
      <c r="E7833" s="8" t="str">
        <f>TEXT(Table1[[#This Row],[Invoice Date]],"dd-mm-yyyy")</f>
        <v>26-04-2020</v>
      </c>
      <c r="F7833" s="1" t="str">
        <f t="shared" si="488"/>
        <v>April</v>
      </c>
      <c r="G7833" s="1" t="str">
        <f t="shared" si="489"/>
        <v>2020</v>
      </c>
      <c r="H7833" s="1" t="str">
        <f t="shared" si="490"/>
        <v>Sunday</v>
      </c>
      <c r="I7833" s="1" t="str">
        <f t="shared" si="491"/>
        <v>26</v>
      </c>
      <c r="J7833" t="s">
        <v>14</v>
      </c>
      <c r="K7833" t="s">
        <v>15</v>
      </c>
      <c r="L7833" t="s">
        <v>15</v>
      </c>
      <c r="M7833" t="s">
        <v>22</v>
      </c>
      <c r="N7833">
        <v>50</v>
      </c>
      <c r="O7833">
        <v>330</v>
      </c>
      <c r="P7833">
        <v>16500</v>
      </c>
      <c r="Q7833">
        <v>4620</v>
      </c>
      <c r="R7833">
        <v>0.28000000000000003</v>
      </c>
      <c r="S7833" t="s">
        <v>23</v>
      </c>
      <c r="T7833" t="str">
        <f>IF(Table1[[#This Row],[Units Sold]]&gt; 700,"High Units","low Units")</f>
        <v>low Units</v>
      </c>
      <c r="U7833">
        <f>SUM(Table1[[#This Row],[Operating Profit]])/SUM(Table1[Operating Profit])*100</f>
        <v>1.3910001363842514E-3</v>
      </c>
      <c r="V7833">
        <f>SUM(Table1[[#This Row],[Price per Unit]]*Table1[[#This Row],[Units Sold]])</f>
        <v>16500</v>
      </c>
      <c r="W7833">
        <f>SUM(Table1[[#This Row],[Total Sales]]-Table1[[#This Row],[Operating Profit]])</f>
        <v>11880</v>
      </c>
      <c r="X7833">
        <f>SUM(Table1[[#This Row],[Total Sales]]-Table1[[#This Row],[Cost]])</f>
        <v>4620</v>
      </c>
      <c r="Y7833">
        <f>SUM(Table1[[#This Row],[profit/loss]])/SUM(Table1[profit/loss])</f>
        <v>1.3910001363842515E-5</v>
      </c>
    </row>
    <row r="7834" spans="1:25" x14ac:dyDescent="0.3">
      <c r="A7834" t="s">
        <v>24</v>
      </c>
      <c r="B7834" t="s">
        <v>23</v>
      </c>
      <c r="C7834">
        <v>1185732</v>
      </c>
      <c r="D7834" s="9">
        <v>43948</v>
      </c>
      <c r="E7834" s="8" t="str">
        <f>TEXT(Table1[[#This Row],[Invoice Date]],"dd-mm-yyyy")</f>
        <v>27-04-2020</v>
      </c>
      <c r="F7834" s="1" t="str">
        <f t="shared" si="488"/>
        <v>April</v>
      </c>
      <c r="G7834" s="1" t="str">
        <f t="shared" si="489"/>
        <v>2020</v>
      </c>
      <c r="H7834" s="1" t="str">
        <f t="shared" si="490"/>
        <v>Monday</v>
      </c>
      <c r="I7834" s="1" t="str">
        <f t="shared" si="491"/>
        <v>27</v>
      </c>
      <c r="J7834" t="s">
        <v>14</v>
      </c>
      <c r="K7834" t="s">
        <v>15</v>
      </c>
      <c r="L7834" t="s">
        <v>15</v>
      </c>
      <c r="M7834" t="s">
        <v>16</v>
      </c>
      <c r="N7834">
        <v>46</v>
      </c>
      <c r="O7834">
        <v>403</v>
      </c>
      <c r="P7834">
        <v>18538</v>
      </c>
      <c r="Q7834">
        <v>10381</v>
      </c>
      <c r="R7834">
        <v>0.56000000000000005</v>
      </c>
      <c r="S7834" t="s">
        <v>23</v>
      </c>
      <c r="T7834" t="str">
        <f>IF(Table1[[#This Row],[Units Sold]]&gt; 700,"High Units","low Units")</f>
        <v>low Units</v>
      </c>
      <c r="U7834">
        <f>SUM(Table1[[#This Row],[Operating Profit]])/SUM(Table1[Operating Profit])*100</f>
        <v>3.1255351549361286E-3</v>
      </c>
      <c r="V7834">
        <f>SUM(Table1[[#This Row],[Price per Unit]]*Table1[[#This Row],[Units Sold]])</f>
        <v>18538</v>
      </c>
      <c r="W7834">
        <f>SUM(Table1[[#This Row],[Total Sales]]-Table1[[#This Row],[Operating Profit]])</f>
        <v>8157</v>
      </c>
      <c r="X7834">
        <f>SUM(Table1[[#This Row],[Total Sales]]-Table1[[#This Row],[Cost]])</f>
        <v>10381</v>
      </c>
      <c r="Y7834">
        <f>SUM(Table1[[#This Row],[profit/loss]])/SUM(Table1[profit/loss])</f>
        <v>3.1255351549361288E-5</v>
      </c>
    </row>
    <row r="7835" spans="1:25" x14ac:dyDescent="0.3">
      <c r="A7835" t="s">
        <v>24</v>
      </c>
      <c r="B7835" t="s">
        <v>23</v>
      </c>
      <c r="C7835">
        <v>1185732</v>
      </c>
      <c r="D7835" s="9">
        <v>43949</v>
      </c>
      <c r="E7835" s="8" t="str">
        <f>TEXT(Table1[[#This Row],[Invoice Date]],"dd-mm-yyyy")</f>
        <v>28-04-2020</v>
      </c>
      <c r="F7835" s="1" t="str">
        <f t="shared" si="488"/>
        <v>April</v>
      </c>
      <c r="G7835" s="1" t="str">
        <f t="shared" si="489"/>
        <v>2020</v>
      </c>
      <c r="H7835" s="1" t="str">
        <f t="shared" si="490"/>
        <v>Tuesday</v>
      </c>
      <c r="I7835" s="1" t="str">
        <f t="shared" si="491"/>
        <v>28</v>
      </c>
      <c r="J7835" t="s">
        <v>14</v>
      </c>
      <c r="K7835" t="s">
        <v>15</v>
      </c>
      <c r="L7835" t="s">
        <v>15</v>
      </c>
      <c r="M7835" t="s">
        <v>18</v>
      </c>
      <c r="N7835">
        <v>40</v>
      </c>
      <c r="O7835">
        <v>312</v>
      </c>
      <c r="P7835">
        <v>12480</v>
      </c>
      <c r="Q7835">
        <v>4493</v>
      </c>
      <c r="R7835">
        <v>0.36</v>
      </c>
      <c r="S7835" t="s">
        <v>23</v>
      </c>
      <c r="T7835" t="str">
        <f>IF(Table1[[#This Row],[Units Sold]]&gt; 700,"High Units","low Units")</f>
        <v>low Units</v>
      </c>
      <c r="U7835">
        <f>SUM(Table1[[#This Row],[Operating Profit]])/SUM(Table1[Operating Profit])*100</f>
        <v>1.3527626867477147E-3</v>
      </c>
      <c r="V7835">
        <f>SUM(Table1[[#This Row],[Price per Unit]]*Table1[[#This Row],[Units Sold]])</f>
        <v>12480</v>
      </c>
      <c r="W7835">
        <f>SUM(Table1[[#This Row],[Total Sales]]-Table1[[#This Row],[Operating Profit]])</f>
        <v>7987</v>
      </c>
      <c r="X7835">
        <f>SUM(Table1[[#This Row],[Total Sales]]-Table1[[#This Row],[Cost]])</f>
        <v>4493</v>
      </c>
      <c r="Y7835">
        <f>SUM(Table1[[#This Row],[profit/loss]])/SUM(Table1[profit/loss])</f>
        <v>1.3527626867477146E-5</v>
      </c>
    </row>
    <row r="7836" spans="1:25" x14ac:dyDescent="0.3">
      <c r="A7836" t="s">
        <v>24</v>
      </c>
      <c r="B7836" t="s">
        <v>23</v>
      </c>
      <c r="C7836">
        <v>1185732</v>
      </c>
      <c r="D7836" s="9">
        <v>43950</v>
      </c>
      <c r="E7836" s="8" t="str">
        <f>TEXT(Table1[[#This Row],[Invoice Date]],"dd-mm-yyyy")</f>
        <v>29-04-2020</v>
      </c>
      <c r="F7836" s="1" t="str">
        <f t="shared" si="488"/>
        <v>April</v>
      </c>
      <c r="G7836" s="1" t="str">
        <f t="shared" si="489"/>
        <v>2020</v>
      </c>
      <c r="H7836" s="1" t="str">
        <f t="shared" si="490"/>
        <v>Wednesday</v>
      </c>
      <c r="I7836" s="1" t="str">
        <f t="shared" si="491"/>
        <v>29</v>
      </c>
      <c r="J7836" t="s">
        <v>14</v>
      </c>
      <c r="K7836" t="s">
        <v>15</v>
      </c>
      <c r="L7836" t="s">
        <v>15</v>
      </c>
      <c r="M7836" t="s">
        <v>19</v>
      </c>
      <c r="N7836">
        <v>43</v>
      </c>
      <c r="O7836">
        <v>294</v>
      </c>
      <c r="P7836">
        <v>12642</v>
      </c>
      <c r="Q7836">
        <v>5310</v>
      </c>
      <c r="R7836">
        <v>0.42</v>
      </c>
      <c r="S7836" t="s">
        <v>23</v>
      </c>
      <c r="T7836" t="str">
        <f>IF(Table1[[#This Row],[Units Sold]]&gt; 700,"High Units","low Units")</f>
        <v>low Units</v>
      </c>
      <c r="U7836">
        <f>SUM(Table1[[#This Row],[Operating Profit]])/SUM(Table1[Operating Profit])*100</f>
        <v>1.5987469100000812E-3</v>
      </c>
      <c r="V7836">
        <f>SUM(Table1[[#This Row],[Price per Unit]]*Table1[[#This Row],[Units Sold]])</f>
        <v>12642</v>
      </c>
      <c r="W7836">
        <f>SUM(Table1[[#This Row],[Total Sales]]-Table1[[#This Row],[Operating Profit]])</f>
        <v>7332</v>
      </c>
      <c r="X7836">
        <f>SUM(Table1[[#This Row],[Total Sales]]-Table1[[#This Row],[Cost]])</f>
        <v>5310</v>
      </c>
      <c r="Y7836">
        <f>SUM(Table1[[#This Row],[profit/loss]])/SUM(Table1[profit/loss])</f>
        <v>1.5987469100000812E-5</v>
      </c>
    </row>
    <row r="7837" spans="1:25" x14ac:dyDescent="0.3">
      <c r="A7837" t="s">
        <v>24</v>
      </c>
      <c r="B7837" t="s">
        <v>23</v>
      </c>
      <c r="C7837">
        <v>1185732</v>
      </c>
      <c r="D7837" s="9">
        <v>43951</v>
      </c>
      <c r="E7837" s="8" t="str">
        <f>TEXT(Table1[[#This Row],[Invoice Date]],"dd-mm-yyyy")</f>
        <v>30-04-2020</v>
      </c>
      <c r="F7837" s="1" t="str">
        <f t="shared" si="488"/>
        <v>April</v>
      </c>
      <c r="G7837" s="1" t="str">
        <f t="shared" si="489"/>
        <v>2020</v>
      </c>
      <c r="H7837" s="1" t="str">
        <f t="shared" si="490"/>
        <v>Thursday</v>
      </c>
      <c r="I7837" s="1" t="str">
        <f t="shared" si="491"/>
        <v>30</v>
      </c>
      <c r="J7837" t="s">
        <v>14</v>
      </c>
      <c r="K7837" t="s">
        <v>15</v>
      </c>
      <c r="L7837" t="s">
        <v>15</v>
      </c>
      <c r="M7837" t="s">
        <v>20</v>
      </c>
      <c r="N7837">
        <v>41</v>
      </c>
      <c r="O7837">
        <v>270</v>
      </c>
      <c r="P7837">
        <v>11070</v>
      </c>
      <c r="Q7837">
        <v>4096</v>
      </c>
      <c r="R7837">
        <v>0.37</v>
      </c>
      <c r="S7837" t="s">
        <v>23</v>
      </c>
      <c r="T7837" t="str">
        <f>IF(Table1[[#This Row],[Units Sold]]&gt; 700,"High Units","low Units")</f>
        <v>low Units</v>
      </c>
      <c r="U7837">
        <f>SUM(Table1[[#This Row],[Operating Profit]])/SUM(Table1[Operating Profit])*100</f>
        <v>1.2332330213484619E-3</v>
      </c>
      <c r="V7837">
        <f>SUM(Table1[[#This Row],[Price per Unit]]*Table1[[#This Row],[Units Sold]])</f>
        <v>11070</v>
      </c>
      <c r="W7837">
        <f>SUM(Table1[[#This Row],[Total Sales]]-Table1[[#This Row],[Operating Profit]])</f>
        <v>6974</v>
      </c>
      <c r="X7837">
        <f>SUM(Table1[[#This Row],[Total Sales]]-Table1[[#This Row],[Cost]])</f>
        <v>4096</v>
      </c>
      <c r="Y7837">
        <f>SUM(Table1[[#This Row],[profit/loss]])/SUM(Table1[profit/loss])</f>
        <v>1.233233021348462E-5</v>
      </c>
    </row>
    <row r="7838" spans="1:25" x14ac:dyDescent="0.3">
      <c r="A7838" t="s">
        <v>24</v>
      </c>
      <c r="B7838" t="s">
        <v>23</v>
      </c>
      <c r="C7838">
        <v>1185732</v>
      </c>
      <c r="D7838" s="9">
        <v>43952</v>
      </c>
      <c r="E7838" s="8" t="str">
        <f>TEXT(Table1[[#This Row],[Invoice Date]],"dd-mm-yyyy")</f>
        <v>01-05-2020</v>
      </c>
      <c r="F7838" s="1" t="str">
        <f t="shared" si="488"/>
        <v>May</v>
      </c>
      <c r="G7838" s="1" t="str">
        <f t="shared" si="489"/>
        <v>2020</v>
      </c>
      <c r="H7838" s="1" t="str">
        <f t="shared" si="490"/>
        <v>Friday</v>
      </c>
      <c r="I7838" s="1" t="str">
        <f t="shared" si="491"/>
        <v>01</v>
      </c>
      <c r="J7838" t="s">
        <v>14</v>
      </c>
      <c r="K7838" t="s">
        <v>15</v>
      </c>
      <c r="L7838" t="s">
        <v>15</v>
      </c>
      <c r="M7838" t="s">
        <v>21</v>
      </c>
      <c r="N7838">
        <v>47</v>
      </c>
      <c r="O7838">
        <v>280</v>
      </c>
      <c r="P7838">
        <v>13160</v>
      </c>
      <c r="Q7838">
        <v>4738</v>
      </c>
      <c r="R7838">
        <v>0.36</v>
      </c>
      <c r="S7838" t="s">
        <v>23</v>
      </c>
      <c r="T7838" t="str">
        <f>IF(Table1[[#This Row],[Units Sold]]&gt; 700,"High Units","low Units")</f>
        <v>low Units</v>
      </c>
      <c r="U7838">
        <f>SUM(Table1[[#This Row],[Operating Profit]])/SUM(Table1[Operating Profit])*100</f>
        <v>1.4265278454953644E-3</v>
      </c>
      <c r="V7838">
        <f>SUM(Table1[[#This Row],[Price per Unit]]*Table1[[#This Row],[Units Sold]])</f>
        <v>13160</v>
      </c>
      <c r="W7838">
        <f>SUM(Table1[[#This Row],[Total Sales]]-Table1[[#This Row],[Operating Profit]])</f>
        <v>8422</v>
      </c>
      <c r="X7838">
        <f>SUM(Table1[[#This Row],[Total Sales]]-Table1[[#This Row],[Cost]])</f>
        <v>4738</v>
      </c>
      <c r="Y7838">
        <f>SUM(Table1[[#This Row],[profit/loss]])/SUM(Table1[profit/loss])</f>
        <v>1.4265278454953644E-5</v>
      </c>
    </row>
    <row r="7839" spans="1:25" x14ac:dyDescent="0.3">
      <c r="A7839" t="s">
        <v>24</v>
      </c>
      <c r="B7839" t="s">
        <v>23</v>
      </c>
      <c r="C7839">
        <v>1185732</v>
      </c>
      <c r="D7839" s="9">
        <v>43953</v>
      </c>
      <c r="E7839" s="8" t="str">
        <f>TEXT(Table1[[#This Row],[Invoice Date]],"dd-mm-yyyy")</f>
        <v>02-05-2020</v>
      </c>
      <c r="F7839" s="1" t="str">
        <f t="shared" si="488"/>
        <v>May</v>
      </c>
      <c r="G7839" s="1" t="str">
        <f t="shared" si="489"/>
        <v>2020</v>
      </c>
      <c r="H7839" s="1" t="str">
        <f t="shared" si="490"/>
        <v>Saturday</v>
      </c>
      <c r="I7839" s="1" t="str">
        <f t="shared" si="491"/>
        <v>02</v>
      </c>
      <c r="J7839" t="s">
        <v>14</v>
      </c>
      <c r="K7839" t="s">
        <v>15</v>
      </c>
      <c r="L7839" t="s">
        <v>15</v>
      </c>
      <c r="M7839" t="s">
        <v>22</v>
      </c>
      <c r="N7839">
        <v>53</v>
      </c>
      <c r="O7839">
        <v>322</v>
      </c>
      <c r="P7839">
        <v>17066</v>
      </c>
      <c r="Q7839">
        <v>4778</v>
      </c>
      <c r="R7839">
        <v>0.28000000000000003</v>
      </c>
      <c r="S7839" t="s">
        <v>23</v>
      </c>
      <c r="T7839" t="str">
        <f>IF(Table1[[#This Row],[Units Sold]]&gt; 700,"High Units","low Units")</f>
        <v>low Units</v>
      </c>
      <c r="U7839">
        <f>SUM(Table1[[#This Row],[Operating Profit]])/SUM(Table1[Operating Profit])*100</f>
        <v>1.4385711367194706E-3</v>
      </c>
      <c r="V7839">
        <f>SUM(Table1[[#This Row],[Price per Unit]]*Table1[[#This Row],[Units Sold]])</f>
        <v>17066</v>
      </c>
      <c r="W7839">
        <f>SUM(Table1[[#This Row],[Total Sales]]-Table1[[#This Row],[Operating Profit]])</f>
        <v>12288</v>
      </c>
      <c r="X7839">
        <f>SUM(Table1[[#This Row],[Total Sales]]-Table1[[#This Row],[Cost]])</f>
        <v>4778</v>
      </c>
      <c r="Y7839">
        <f>SUM(Table1[[#This Row],[profit/loss]])/SUM(Table1[profit/loss])</f>
        <v>1.4385711367194705E-5</v>
      </c>
    </row>
    <row r="7840" spans="1:25" x14ac:dyDescent="0.3">
      <c r="A7840" t="s">
        <v>24</v>
      </c>
      <c r="B7840" t="s">
        <v>23</v>
      </c>
      <c r="C7840">
        <v>1185732</v>
      </c>
      <c r="D7840" s="9">
        <v>43954</v>
      </c>
      <c r="E7840" s="8" t="str">
        <f>TEXT(Table1[[#This Row],[Invoice Date]],"dd-mm-yyyy")</f>
        <v>03-05-2020</v>
      </c>
      <c r="F7840" s="1" t="str">
        <f t="shared" si="488"/>
        <v>May</v>
      </c>
      <c r="G7840" s="1" t="str">
        <f t="shared" si="489"/>
        <v>2020</v>
      </c>
      <c r="H7840" s="1" t="str">
        <f t="shared" si="490"/>
        <v>Sunday</v>
      </c>
      <c r="I7840" s="1" t="str">
        <f t="shared" si="491"/>
        <v>03</v>
      </c>
      <c r="J7840" t="s">
        <v>14</v>
      </c>
      <c r="K7840" t="s">
        <v>15</v>
      </c>
      <c r="L7840" t="s">
        <v>15</v>
      </c>
      <c r="M7840" t="s">
        <v>16</v>
      </c>
      <c r="N7840">
        <v>48</v>
      </c>
      <c r="O7840">
        <v>420</v>
      </c>
      <c r="P7840">
        <v>20160</v>
      </c>
      <c r="Q7840">
        <v>11290</v>
      </c>
      <c r="R7840">
        <v>0.56000000000000005</v>
      </c>
      <c r="S7840" t="s">
        <v>23</v>
      </c>
      <c r="T7840" t="str">
        <f>IF(Table1[[#This Row],[Units Sold]]&gt; 700,"High Units","low Units")</f>
        <v>low Units</v>
      </c>
      <c r="U7840">
        <f>SUM(Table1[[#This Row],[Operating Profit]])/SUM(Table1[Operating Profit])*100</f>
        <v>3.3992189480039395E-3</v>
      </c>
      <c r="V7840">
        <f>SUM(Table1[[#This Row],[Price per Unit]]*Table1[[#This Row],[Units Sold]])</f>
        <v>20160</v>
      </c>
      <c r="W7840">
        <f>SUM(Table1[[#This Row],[Total Sales]]-Table1[[#This Row],[Operating Profit]])</f>
        <v>8870</v>
      </c>
      <c r="X7840">
        <f>SUM(Table1[[#This Row],[Total Sales]]-Table1[[#This Row],[Cost]])</f>
        <v>11290</v>
      </c>
      <c r="Y7840">
        <f>SUM(Table1[[#This Row],[profit/loss]])/SUM(Table1[profit/loss])</f>
        <v>3.3992189480039395E-5</v>
      </c>
    </row>
    <row r="7841" spans="1:25" x14ac:dyDescent="0.3">
      <c r="A7841" t="s">
        <v>24</v>
      </c>
      <c r="B7841" t="s">
        <v>23</v>
      </c>
      <c r="C7841">
        <v>1185732</v>
      </c>
      <c r="D7841" s="9">
        <v>43955</v>
      </c>
      <c r="E7841" s="8" t="str">
        <f>TEXT(Table1[[#This Row],[Invoice Date]],"dd-mm-yyyy")</f>
        <v>04-05-2020</v>
      </c>
      <c r="F7841" s="1" t="str">
        <f t="shared" si="488"/>
        <v>May</v>
      </c>
      <c r="G7841" s="1" t="str">
        <f t="shared" si="489"/>
        <v>2020</v>
      </c>
      <c r="H7841" s="1" t="str">
        <f t="shared" si="490"/>
        <v>Monday</v>
      </c>
      <c r="I7841" s="1" t="str">
        <f t="shared" si="491"/>
        <v>04</v>
      </c>
      <c r="J7841" t="s">
        <v>14</v>
      </c>
      <c r="K7841" t="s">
        <v>15</v>
      </c>
      <c r="L7841" t="s">
        <v>15</v>
      </c>
      <c r="M7841" t="s">
        <v>18</v>
      </c>
      <c r="N7841">
        <v>43</v>
      </c>
      <c r="O7841">
        <v>310</v>
      </c>
      <c r="P7841">
        <v>13330</v>
      </c>
      <c r="Q7841">
        <v>4666</v>
      </c>
      <c r="R7841">
        <v>0.35</v>
      </c>
      <c r="S7841" t="s">
        <v>23</v>
      </c>
      <c r="T7841" t="str">
        <f>IF(Table1[[#This Row],[Units Sold]]&gt; 700,"High Units","low Units")</f>
        <v>low Units</v>
      </c>
      <c r="U7841">
        <f>SUM(Table1[[#This Row],[Operating Profit]])/SUM(Table1[Operating Profit])*100</f>
        <v>1.4048499212919734E-3</v>
      </c>
      <c r="V7841">
        <f>SUM(Table1[[#This Row],[Price per Unit]]*Table1[[#This Row],[Units Sold]])</f>
        <v>13330</v>
      </c>
      <c r="W7841">
        <f>SUM(Table1[[#This Row],[Total Sales]]-Table1[[#This Row],[Operating Profit]])</f>
        <v>8664</v>
      </c>
      <c r="X7841">
        <f>SUM(Table1[[#This Row],[Total Sales]]-Table1[[#This Row],[Cost]])</f>
        <v>4666</v>
      </c>
      <c r="Y7841">
        <f>SUM(Table1[[#This Row],[profit/loss]])/SUM(Table1[profit/loss])</f>
        <v>1.4048499212919734E-5</v>
      </c>
    </row>
    <row r="7842" spans="1:25" x14ac:dyDescent="0.3">
      <c r="A7842" t="s">
        <v>24</v>
      </c>
      <c r="B7842" t="s">
        <v>23</v>
      </c>
      <c r="C7842">
        <v>1185732</v>
      </c>
      <c r="D7842" s="9">
        <v>43956</v>
      </c>
      <c r="E7842" s="8" t="str">
        <f>TEXT(Table1[[#This Row],[Invoice Date]],"dd-mm-yyyy")</f>
        <v>05-05-2020</v>
      </c>
      <c r="F7842" s="1" t="str">
        <f t="shared" si="488"/>
        <v>May</v>
      </c>
      <c r="G7842" s="1" t="str">
        <f t="shared" si="489"/>
        <v>2020</v>
      </c>
      <c r="H7842" s="1" t="str">
        <f t="shared" si="490"/>
        <v>Tuesday</v>
      </c>
      <c r="I7842" s="1" t="str">
        <f t="shared" si="491"/>
        <v>05</v>
      </c>
      <c r="J7842" t="s">
        <v>14</v>
      </c>
      <c r="K7842" t="s">
        <v>15</v>
      </c>
      <c r="L7842" t="s">
        <v>15</v>
      </c>
      <c r="M7842" t="s">
        <v>19</v>
      </c>
      <c r="N7842">
        <v>42</v>
      </c>
      <c r="O7842">
        <v>333</v>
      </c>
      <c r="P7842">
        <v>13986</v>
      </c>
      <c r="Q7842">
        <v>5594</v>
      </c>
      <c r="R7842">
        <v>0.4</v>
      </c>
      <c r="S7842" t="s">
        <v>23</v>
      </c>
      <c r="T7842" t="str">
        <f>IF(Table1[[#This Row],[Units Sold]]&gt; 700,"High Units","low Units")</f>
        <v>low Units</v>
      </c>
      <c r="U7842">
        <f>SUM(Table1[[#This Row],[Operating Profit]])/SUM(Table1[Operating Profit])*100</f>
        <v>1.6842542776912342E-3</v>
      </c>
      <c r="V7842">
        <f>SUM(Table1[[#This Row],[Price per Unit]]*Table1[[#This Row],[Units Sold]])</f>
        <v>13986</v>
      </c>
      <c r="W7842">
        <f>SUM(Table1[[#This Row],[Total Sales]]-Table1[[#This Row],[Operating Profit]])</f>
        <v>8392</v>
      </c>
      <c r="X7842">
        <f>SUM(Table1[[#This Row],[Total Sales]]-Table1[[#This Row],[Cost]])</f>
        <v>5594</v>
      </c>
      <c r="Y7842">
        <f>SUM(Table1[[#This Row],[profit/loss]])/SUM(Table1[profit/loss])</f>
        <v>1.6842542776912343E-5</v>
      </c>
    </row>
    <row r="7843" spans="1:25" x14ac:dyDescent="0.3">
      <c r="A7843" t="s">
        <v>24</v>
      </c>
      <c r="B7843" t="s">
        <v>23</v>
      </c>
      <c r="C7843">
        <v>1185732</v>
      </c>
      <c r="D7843" s="9">
        <v>43957</v>
      </c>
      <c r="E7843" s="8" t="str">
        <f>TEXT(Table1[[#This Row],[Invoice Date]],"dd-mm-yyyy")</f>
        <v>06-05-2020</v>
      </c>
      <c r="F7843" s="1" t="str">
        <f t="shared" si="488"/>
        <v>May</v>
      </c>
      <c r="G7843" s="1" t="str">
        <f t="shared" si="489"/>
        <v>2020</v>
      </c>
      <c r="H7843" s="1" t="str">
        <f t="shared" si="490"/>
        <v>Wednesday</v>
      </c>
      <c r="I7843" s="1" t="str">
        <f t="shared" si="491"/>
        <v>06</v>
      </c>
      <c r="J7843" t="s">
        <v>14</v>
      </c>
      <c r="K7843" t="s">
        <v>15</v>
      </c>
      <c r="L7843" t="s">
        <v>15</v>
      </c>
      <c r="M7843" t="s">
        <v>20</v>
      </c>
      <c r="N7843">
        <v>41</v>
      </c>
      <c r="O7843">
        <v>306</v>
      </c>
      <c r="P7843">
        <v>12546</v>
      </c>
      <c r="Q7843">
        <v>5018</v>
      </c>
      <c r="R7843">
        <v>0.4</v>
      </c>
      <c r="S7843" t="s">
        <v>23</v>
      </c>
      <c r="T7843" t="str">
        <f>IF(Table1[[#This Row],[Units Sold]]&gt; 700,"High Units","low Units")</f>
        <v>low Units</v>
      </c>
      <c r="U7843">
        <f>SUM(Table1[[#This Row],[Operating Profit]])/SUM(Table1[Operating Profit])*100</f>
        <v>1.5108308840641068E-3</v>
      </c>
      <c r="V7843">
        <f>SUM(Table1[[#This Row],[Price per Unit]]*Table1[[#This Row],[Units Sold]])</f>
        <v>12546</v>
      </c>
      <c r="W7843">
        <f>SUM(Table1[[#This Row],[Total Sales]]-Table1[[#This Row],[Operating Profit]])</f>
        <v>7528</v>
      </c>
      <c r="X7843">
        <f>SUM(Table1[[#This Row],[Total Sales]]-Table1[[#This Row],[Cost]])</f>
        <v>5018</v>
      </c>
      <c r="Y7843">
        <f>SUM(Table1[[#This Row],[profit/loss]])/SUM(Table1[profit/loss])</f>
        <v>1.5108308840641068E-5</v>
      </c>
    </row>
    <row r="7844" spans="1:25" x14ac:dyDescent="0.3">
      <c r="A7844" t="s">
        <v>24</v>
      </c>
      <c r="B7844" t="s">
        <v>23</v>
      </c>
      <c r="C7844">
        <v>1185732</v>
      </c>
      <c r="D7844" s="9">
        <v>43958</v>
      </c>
      <c r="E7844" s="8" t="str">
        <f>TEXT(Table1[[#This Row],[Invoice Date]],"dd-mm-yyyy")</f>
        <v>07-05-2020</v>
      </c>
      <c r="F7844" s="1" t="str">
        <f t="shared" si="488"/>
        <v>May</v>
      </c>
      <c r="G7844" s="1" t="str">
        <f t="shared" si="489"/>
        <v>2020</v>
      </c>
      <c r="H7844" s="1" t="str">
        <f t="shared" si="490"/>
        <v>Thursday</v>
      </c>
      <c r="I7844" s="1" t="str">
        <f t="shared" si="491"/>
        <v>07</v>
      </c>
      <c r="J7844" t="s">
        <v>14</v>
      </c>
      <c r="K7844" t="s">
        <v>15</v>
      </c>
      <c r="L7844" t="s">
        <v>15</v>
      </c>
      <c r="M7844" t="s">
        <v>21</v>
      </c>
      <c r="N7844">
        <v>48</v>
      </c>
      <c r="O7844">
        <v>279</v>
      </c>
      <c r="P7844">
        <v>13392</v>
      </c>
      <c r="Q7844">
        <v>4955</v>
      </c>
      <c r="R7844">
        <v>0.37</v>
      </c>
      <c r="S7844" t="s">
        <v>23</v>
      </c>
      <c r="T7844" t="str">
        <f>IF(Table1[[#This Row],[Units Sold]]&gt; 700,"High Units","low Units")</f>
        <v>low Units</v>
      </c>
      <c r="U7844">
        <f>SUM(Table1[[#This Row],[Operating Profit]])/SUM(Table1[Operating Profit])*100</f>
        <v>1.4918627003861398E-3</v>
      </c>
      <c r="V7844">
        <f>SUM(Table1[[#This Row],[Price per Unit]]*Table1[[#This Row],[Units Sold]])</f>
        <v>13392</v>
      </c>
      <c r="W7844">
        <f>SUM(Table1[[#This Row],[Total Sales]]-Table1[[#This Row],[Operating Profit]])</f>
        <v>8437</v>
      </c>
      <c r="X7844">
        <f>SUM(Table1[[#This Row],[Total Sales]]-Table1[[#This Row],[Cost]])</f>
        <v>4955</v>
      </c>
      <c r="Y7844">
        <f>SUM(Table1[[#This Row],[profit/loss]])/SUM(Table1[profit/loss])</f>
        <v>1.4918627003861398E-5</v>
      </c>
    </row>
    <row r="7845" spans="1:25" x14ac:dyDescent="0.3">
      <c r="A7845" t="s">
        <v>24</v>
      </c>
      <c r="B7845" t="s">
        <v>23</v>
      </c>
      <c r="C7845">
        <v>1185732</v>
      </c>
      <c r="D7845" s="9">
        <v>44030</v>
      </c>
      <c r="E7845" s="8" t="str">
        <f>TEXT(Table1[[#This Row],[Invoice Date]],"dd-mm-yyyy")</f>
        <v>18-07-2020</v>
      </c>
      <c r="F7845" s="1" t="str">
        <f t="shared" si="488"/>
        <v>July</v>
      </c>
      <c r="G7845" s="1" t="str">
        <f t="shared" si="489"/>
        <v>2020</v>
      </c>
      <c r="H7845" s="1" t="str">
        <f t="shared" si="490"/>
        <v>Saturday</v>
      </c>
      <c r="I7845" s="1" t="str">
        <f t="shared" si="491"/>
        <v>18</v>
      </c>
      <c r="J7845" t="s">
        <v>14</v>
      </c>
      <c r="K7845" t="s">
        <v>15</v>
      </c>
      <c r="L7845" t="s">
        <v>15</v>
      </c>
      <c r="M7845" t="s">
        <v>22</v>
      </c>
      <c r="N7845">
        <v>48</v>
      </c>
      <c r="O7845">
        <v>340</v>
      </c>
      <c r="P7845">
        <v>16320</v>
      </c>
      <c r="Q7845">
        <v>4896</v>
      </c>
      <c r="R7845">
        <v>0.3</v>
      </c>
      <c r="S7845" t="s">
        <v>23</v>
      </c>
      <c r="T7845" t="str">
        <f>IF(Table1[[#This Row],[Units Sold]]&gt; 700,"High Units","low Units")</f>
        <v>low Units</v>
      </c>
      <c r="U7845">
        <f>SUM(Table1[[#This Row],[Operating Profit]])/SUM(Table1[Operating Profit])*100</f>
        <v>1.4740988458305834E-3</v>
      </c>
      <c r="V7845">
        <f>SUM(Table1[[#This Row],[Price per Unit]]*Table1[[#This Row],[Units Sold]])</f>
        <v>16320</v>
      </c>
      <c r="W7845">
        <f>SUM(Table1[[#This Row],[Total Sales]]-Table1[[#This Row],[Operating Profit]])</f>
        <v>11424</v>
      </c>
      <c r="X7845">
        <f>SUM(Table1[[#This Row],[Total Sales]]-Table1[[#This Row],[Cost]])</f>
        <v>4896</v>
      </c>
      <c r="Y7845">
        <f>SUM(Table1[[#This Row],[profit/loss]])/SUM(Table1[profit/loss])</f>
        <v>1.4740988458305833E-5</v>
      </c>
    </row>
    <row r="7846" spans="1:25" x14ac:dyDescent="0.3">
      <c r="A7846" t="s">
        <v>25</v>
      </c>
      <c r="B7846" t="s">
        <v>23</v>
      </c>
      <c r="C7846">
        <v>1197831</v>
      </c>
      <c r="D7846" s="9">
        <v>44031</v>
      </c>
      <c r="E7846" s="8" t="str">
        <f>TEXT(Table1[[#This Row],[Invoice Date]],"dd-mm-yyyy")</f>
        <v>19-07-2020</v>
      </c>
      <c r="F7846" s="1" t="str">
        <f t="shared" si="488"/>
        <v>July</v>
      </c>
      <c r="G7846" s="1" t="str">
        <f t="shared" si="489"/>
        <v>2020</v>
      </c>
      <c r="H7846" s="1" t="str">
        <f t="shared" si="490"/>
        <v>Sunday</v>
      </c>
      <c r="I7846" s="1" t="str">
        <f t="shared" si="491"/>
        <v>19</v>
      </c>
      <c r="J7846" t="s">
        <v>14</v>
      </c>
      <c r="K7846" t="s">
        <v>15</v>
      </c>
      <c r="L7846" t="s">
        <v>15</v>
      </c>
      <c r="M7846" t="s">
        <v>16</v>
      </c>
      <c r="N7846">
        <v>20</v>
      </c>
      <c r="O7846">
        <v>270</v>
      </c>
      <c r="P7846">
        <v>5400</v>
      </c>
      <c r="Q7846">
        <v>2106</v>
      </c>
      <c r="R7846">
        <v>0.39</v>
      </c>
      <c r="S7846" t="s">
        <v>23</v>
      </c>
      <c r="T7846" t="str">
        <f>IF(Table1[[#This Row],[Units Sold]]&gt; 700,"High Units","low Units")</f>
        <v>low Units</v>
      </c>
      <c r="U7846">
        <f>SUM(Table1[[#This Row],[Operating Profit]])/SUM(Table1[Operating Profit])*100</f>
        <v>6.3407928294918476E-4</v>
      </c>
      <c r="V7846">
        <f>SUM(Table1[[#This Row],[Price per Unit]]*Table1[[#This Row],[Units Sold]])</f>
        <v>5400</v>
      </c>
      <c r="W7846">
        <f>SUM(Table1[[#This Row],[Total Sales]]-Table1[[#This Row],[Operating Profit]])</f>
        <v>3294</v>
      </c>
      <c r="X7846">
        <f>SUM(Table1[[#This Row],[Total Sales]]-Table1[[#This Row],[Cost]])</f>
        <v>2106</v>
      </c>
      <c r="Y7846">
        <f>SUM(Table1[[#This Row],[profit/loss]])/SUM(Table1[profit/loss])</f>
        <v>6.340792829491848E-6</v>
      </c>
    </row>
    <row r="7847" spans="1:25" x14ac:dyDescent="0.3">
      <c r="A7847" t="s">
        <v>25</v>
      </c>
      <c r="B7847" t="s">
        <v>23</v>
      </c>
      <c r="C7847">
        <v>1197831</v>
      </c>
      <c r="D7847" s="9">
        <v>44032</v>
      </c>
      <c r="E7847" s="8" t="str">
        <f>TEXT(Table1[[#This Row],[Invoice Date]],"dd-mm-yyyy")</f>
        <v>20-07-2020</v>
      </c>
      <c r="F7847" s="1" t="str">
        <f t="shared" si="488"/>
        <v>July</v>
      </c>
      <c r="G7847" s="1" t="str">
        <f t="shared" si="489"/>
        <v>2020</v>
      </c>
      <c r="H7847" s="1" t="str">
        <f t="shared" si="490"/>
        <v>Monday</v>
      </c>
      <c r="I7847" s="1" t="str">
        <f t="shared" si="491"/>
        <v>20</v>
      </c>
      <c r="J7847" t="s">
        <v>14</v>
      </c>
      <c r="K7847" t="s">
        <v>15</v>
      </c>
      <c r="L7847" t="s">
        <v>15</v>
      </c>
      <c r="M7847" t="s">
        <v>18</v>
      </c>
      <c r="N7847">
        <v>26</v>
      </c>
      <c r="O7847">
        <v>270</v>
      </c>
      <c r="P7847">
        <v>7020</v>
      </c>
      <c r="Q7847">
        <v>2597</v>
      </c>
      <c r="R7847">
        <v>0.37</v>
      </c>
      <c r="S7847" t="s">
        <v>23</v>
      </c>
      <c r="T7847" t="str">
        <f>IF(Table1[[#This Row],[Units Sold]]&gt; 700,"High Units","low Units")</f>
        <v>low Units</v>
      </c>
      <c r="U7847">
        <f>SUM(Table1[[#This Row],[Operating Profit]])/SUM(Table1[Operating Profit])*100</f>
        <v>7.8191068272508678E-4</v>
      </c>
      <c r="V7847">
        <f>SUM(Table1[[#This Row],[Price per Unit]]*Table1[[#This Row],[Units Sold]])</f>
        <v>7020</v>
      </c>
      <c r="W7847">
        <f>SUM(Table1[[#This Row],[Total Sales]]-Table1[[#This Row],[Operating Profit]])</f>
        <v>4423</v>
      </c>
      <c r="X7847">
        <f>SUM(Table1[[#This Row],[Total Sales]]-Table1[[#This Row],[Cost]])</f>
        <v>2597</v>
      </c>
      <c r="Y7847">
        <f>SUM(Table1[[#This Row],[profit/loss]])/SUM(Table1[profit/loss])</f>
        <v>7.819106827250868E-6</v>
      </c>
    </row>
    <row r="7848" spans="1:25" x14ac:dyDescent="0.3">
      <c r="A7848" t="s">
        <v>25</v>
      </c>
      <c r="B7848" t="s">
        <v>23</v>
      </c>
      <c r="C7848">
        <v>1197831</v>
      </c>
      <c r="D7848" s="9">
        <v>44033</v>
      </c>
      <c r="E7848" s="8" t="str">
        <f>TEXT(Table1[[#This Row],[Invoice Date]],"dd-mm-yyyy")</f>
        <v>21-07-2020</v>
      </c>
      <c r="F7848" s="1" t="str">
        <f t="shared" si="488"/>
        <v>July</v>
      </c>
      <c r="G7848" s="1" t="str">
        <f t="shared" si="489"/>
        <v>2020</v>
      </c>
      <c r="H7848" s="1" t="str">
        <f t="shared" si="490"/>
        <v>Tuesday</v>
      </c>
      <c r="I7848" s="1" t="str">
        <f t="shared" si="491"/>
        <v>21</v>
      </c>
      <c r="J7848" t="s">
        <v>14</v>
      </c>
      <c r="K7848" t="s">
        <v>15</v>
      </c>
      <c r="L7848" t="s">
        <v>15</v>
      </c>
      <c r="M7848" t="s">
        <v>19</v>
      </c>
      <c r="N7848">
        <v>27</v>
      </c>
      <c r="O7848">
        <v>238</v>
      </c>
      <c r="P7848">
        <v>6426</v>
      </c>
      <c r="Q7848">
        <v>2506</v>
      </c>
      <c r="R7848">
        <v>0.39</v>
      </c>
      <c r="S7848" t="s">
        <v>23</v>
      </c>
      <c r="T7848" t="str">
        <f>IF(Table1[[#This Row],[Units Sold]]&gt; 700,"High Units","low Units")</f>
        <v>low Units</v>
      </c>
      <c r="U7848">
        <f>SUM(Table1[[#This Row],[Operating Profit]])/SUM(Table1[Operating Profit])*100</f>
        <v>7.5451219519024552E-4</v>
      </c>
      <c r="V7848">
        <f>SUM(Table1[[#This Row],[Price per Unit]]*Table1[[#This Row],[Units Sold]])</f>
        <v>6426</v>
      </c>
      <c r="W7848">
        <f>SUM(Table1[[#This Row],[Total Sales]]-Table1[[#This Row],[Operating Profit]])</f>
        <v>3920</v>
      </c>
      <c r="X7848">
        <f>SUM(Table1[[#This Row],[Total Sales]]-Table1[[#This Row],[Cost]])</f>
        <v>2506</v>
      </c>
      <c r="Y7848">
        <f>SUM(Table1[[#This Row],[profit/loss]])/SUM(Table1[profit/loss])</f>
        <v>7.5451219519024548E-6</v>
      </c>
    </row>
    <row r="7849" spans="1:25" x14ac:dyDescent="0.3">
      <c r="A7849" t="s">
        <v>25</v>
      </c>
      <c r="B7849" t="s">
        <v>23</v>
      </c>
      <c r="C7849">
        <v>1197831</v>
      </c>
      <c r="D7849" s="9">
        <v>44034</v>
      </c>
      <c r="E7849" s="8" t="str">
        <f>TEXT(Table1[[#This Row],[Invoice Date]],"dd-mm-yyyy")</f>
        <v>22-07-2020</v>
      </c>
      <c r="F7849" s="1" t="str">
        <f t="shared" si="488"/>
        <v>July</v>
      </c>
      <c r="G7849" s="1" t="str">
        <f t="shared" si="489"/>
        <v>2020</v>
      </c>
      <c r="H7849" s="1" t="str">
        <f t="shared" si="490"/>
        <v>Wednesday</v>
      </c>
      <c r="I7849" s="1" t="str">
        <f t="shared" si="491"/>
        <v>22</v>
      </c>
      <c r="J7849" t="s">
        <v>14</v>
      </c>
      <c r="K7849" t="s">
        <v>15</v>
      </c>
      <c r="L7849" t="s">
        <v>15</v>
      </c>
      <c r="M7849" t="s">
        <v>20</v>
      </c>
      <c r="N7849">
        <v>27</v>
      </c>
      <c r="O7849">
        <v>210</v>
      </c>
      <c r="P7849">
        <v>5670</v>
      </c>
      <c r="Q7849">
        <v>2948</v>
      </c>
      <c r="R7849">
        <v>0.52</v>
      </c>
      <c r="S7849" t="s">
        <v>23</v>
      </c>
      <c r="T7849" t="str">
        <f>IF(Table1[[#This Row],[Units Sold]]&gt; 700,"High Units","low Units")</f>
        <v>low Units</v>
      </c>
      <c r="U7849">
        <f>SUM(Table1[[#This Row],[Operating Profit]])/SUM(Table1[Operating Profit])*100</f>
        <v>8.875905632166175E-4</v>
      </c>
      <c r="V7849">
        <f>SUM(Table1[[#This Row],[Price per Unit]]*Table1[[#This Row],[Units Sold]])</f>
        <v>5670</v>
      </c>
      <c r="W7849">
        <f>SUM(Table1[[#This Row],[Total Sales]]-Table1[[#This Row],[Operating Profit]])</f>
        <v>2722</v>
      </c>
      <c r="X7849">
        <f>SUM(Table1[[#This Row],[Total Sales]]-Table1[[#This Row],[Cost]])</f>
        <v>2948</v>
      </c>
      <c r="Y7849">
        <f>SUM(Table1[[#This Row],[profit/loss]])/SUM(Table1[profit/loss])</f>
        <v>8.8759056321661753E-6</v>
      </c>
    </row>
    <row r="7850" spans="1:25" x14ac:dyDescent="0.3">
      <c r="A7850" t="s">
        <v>25</v>
      </c>
      <c r="B7850" t="s">
        <v>23</v>
      </c>
      <c r="C7850">
        <v>1197831</v>
      </c>
      <c r="D7850" s="9">
        <v>44035</v>
      </c>
      <c r="E7850" s="8" t="str">
        <f>TEXT(Table1[[#This Row],[Invoice Date]],"dd-mm-yyyy")</f>
        <v>23-07-2020</v>
      </c>
      <c r="F7850" s="1" t="str">
        <f t="shared" si="488"/>
        <v>July</v>
      </c>
      <c r="G7850" s="1" t="str">
        <f t="shared" si="489"/>
        <v>2020</v>
      </c>
      <c r="H7850" s="1" t="str">
        <f t="shared" si="490"/>
        <v>Thursday</v>
      </c>
      <c r="I7850" s="1" t="str">
        <f t="shared" si="491"/>
        <v>23</v>
      </c>
      <c r="J7850" t="s">
        <v>26</v>
      </c>
      <c r="K7850" t="s">
        <v>27</v>
      </c>
      <c r="L7850" t="s">
        <v>28</v>
      </c>
      <c r="M7850" t="s">
        <v>21</v>
      </c>
      <c r="N7850">
        <v>26</v>
      </c>
      <c r="O7850">
        <v>176</v>
      </c>
      <c r="P7850">
        <v>4576</v>
      </c>
      <c r="Q7850">
        <v>1556</v>
      </c>
      <c r="R7850">
        <v>0.34</v>
      </c>
      <c r="S7850" t="s">
        <v>23</v>
      </c>
      <c r="T7850" t="str">
        <f>IF(Table1[[#This Row],[Units Sold]]&gt; 700,"High Units","low Units")</f>
        <v>low Units</v>
      </c>
      <c r="U7850">
        <f>SUM(Table1[[#This Row],[Operating Profit]])/SUM(Table1[Operating Profit])*100</f>
        <v>4.6848402861772621E-4</v>
      </c>
      <c r="V7850">
        <f>SUM(Table1[[#This Row],[Price per Unit]]*Table1[[#This Row],[Units Sold]])</f>
        <v>4576</v>
      </c>
      <c r="W7850">
        <f>SUM(Table1[[#This Row],[Total Sales]]-Table1[[#This Row],[Operating Profit]])</f>
        <v>3020</v>
      </c>
      <c r="X7850">
        <f>SUM(Table1[[#This Row],[Total Sales]]-Table1[[#This Row],[Cost]])</f>
        <v>1556</v>
      </c>
      <c r="Y7850">
        <f>SUM(Table1[[#This Row],[profit/loss]])/SUM(Table1[profit/loss])</f>
        <v>4.6848402861772622E-6</v>
      </c>
    </row>
    <row r="7851" spans="1:25" x14ac:dyDescent="0.3">
      <c r="A7851" t="s">
        <v>25</v>
      </c>
      <c r="B7851" t="s">
        <v>23</v>
      </c>
      <c r="C7851">
        <v>1197831</v>
      </c>
      <c r="D7851" s="9">
        <v>44036</v>
      </c>
      <c r="E7851" s="8" t="str">
        <f>TEXT(Table1[[#This Row],[Invoice Date]],"dd-mm-yyyy")</f>
        <v>24-07-2020</v>
      </c>
      <c r="F7851" s="1" t="str">
        <f t="shared" si="488"/>
        <v>July</v>
      </c>
      <c r="G7851" s="1" t="str">
        <f t="shared" si="489"/>
        <v>2020</v>
      </c>
      <c r="H7851" s="1" t="str">
        <f t="shared" si="490"/>
        <v>Friday</v>
      </c>
      <c r="I7851" s="1" t="str">
        <f t="shared" si="491"/>
        <v>24</v>
      </c>
      <c r="J7851" t="s">
        <v>26</v>
      </c>
      <c r="K7851" t="s">
        <v>27</v>
      </c>
      <c r="L7851" t="s">
        <v>28</v>
      </c>
      <c r="M7851" t="s">
        <v>22</v>
      </c>
      <c r="N7851">
        <v>25</v>
      </c>
      <c r="O7851">
        <v>224</v>
      </c>
      <c r="P7851">
        <v>5600</v>
      </c>
      <c r="Q7851">
        <v>3136</v>
      </c>
      <c r="R7851">
        <v>0.56000000000000005</v>
      </c>
      <c r="S7851" t="s">
        <v>23</v>
      </c>
      <c r="T7851" t="str">
        <f>IF(Table1[[#This Row],[Units Sold]]&gt; 700,"High Units","low Units")</f>
        <v>low Units</v>
      </c>
      <c r="U7851">
        <f>SUM(Table1[[#This Row],[Operating Profit]])/SUM(Table1[Operating Profit])*100</f>
        <v>9.4419403196991617E-4</v>
      </c>
      <c r="V7851">
        <f>SUM(Table1[[#This Row],[Price per Unit]]*Table1[[#This Row],[Units Sold]])</f>
        <v>5600</v>
      </c>
      <c r="W7851">
        <f>SUM(Table1[[#This Row],[Total Sales]]-Table1[[#This Row],[Operating Profit]])</f>
        <v>2464</v>
      </c>
      <c r="X7851">
        <f>SUM(Table1[[#This Row],[Total Sales]]-Table1[[#This Row],[Cost]])</f>
        <v>3136</v>
      </c>
      <c r="Y7851">
        <f>SUM(Table1[[#This Row],[profit/loss]])/SUM(Table1[profit/loss])</f>
        <v>9.4419403196991618E-6</v>
      </c>
    </row>
    <row r="7852" spans="1:25" x14ac:dyDescent="0.3">
      <c r="A7852" t="s">
        <v>25</v>
      </c>
      <c r="B7852" t="s">
        <v>23</v>
      </c>
      <c r="C7852">
        <v>1197831</v>
      </c>
      <c r="D7852" s="9">
        <v>44037</v>
      </c>
      <c r="E7852" s="8" t="str">
        <f>TEXT(Table1[[#This Row],[Invoice Date]],"dd-mm-yyyy")</f>
        <v>25-07-2020</v>
      </c>
      <c r="F7852" s="1" t="str">
        <f t="shared" si="488"/>
        <v>July</v>
      </c>
      <c r="G7852" s="1" t="str">
        <f t="shared" si="489"/>
        <v>2020</v>
      </c>
      <c r="H7852" s="1" t="str">
        <f t="shared" si="490"/>
        <v>Saturday</v>
      </c>
      <c r="I7852" s="1" t="str">
        <f t="shared" si="491"/>
        <v>25</v>
      </c>
      <c r="J7852" t="s">
        <v>26</v>
      </c>
      <c r="K7852" t="s">
        <v>27</v>
      </c>
      <c r="L7852" t="s">
        <v>28</v>
      </c>
      <c r="M7852" t="s">
        <v>16</v>
      </c>
      <c r="N7852">
        <v>20</v>
      </c>
      <c r="O7852">
        <v>255</v>
      </c>
      <c r="P7852">
        <v>5100</v>
      </c>
      <c r="Q7852">
        <v>2091</v>
      </c>
      <c r="R7852">
        <v>0.41</v>
      </c>
      <c r="S7852" t="s">
        <v>23</v>
      </c>
      <c r="T7852" t="str">
        <f>IF(Table1[[#This Row],[Units Sold]]&gt; 700,"High Units","low Units")</f>
        <v>low Units</v>
      </c>
      <c r="U7852">
        <f>SUM(Table1[[#This Row],[Operating Profit]])/SUM(Table1[Operating Profit])*100</f>
        <v>6.2956304874014503E-4</v>
      </c>
      <c r="V7852">
        <f>SUM(Table1[[#This Row],[Price per Unit]]*Table1[[#This Row],[Units Sold]])</f>
        <v>5100</v>
      </c>
      <c r="W7852">
        <f>SUM(Table1[[#This Row],[Total Sales]]-Table1[[#This Row],[Operating Profit]])</f>
        <v>3009</v>
      </c>
      <c r="X7852">
        <f>SUM(Table1[[#This Row],[Total Sales]]-Table1[[#This Row],[Cost]])</f>
        <v>2091</v>
      </c>
      <c r="Y7852">
        <f>SUM(Table1[[#This Row],[profit/loss]])/SUM(Table1[profit/loss])</f>
        <v>6.2956304874014501E-6</v>
      </c>
    </row>
    <row r="7853" spans="1:25" x14ac:dyDescent="0.3">
      <c r="A7853" t="s">
        <v>25</v>
      </c>
      <c r="B7853" t="s">
        <v>23</v>
      </c>
      <c r="C7853">
        <v>1197831</v>
      </c>
      <c r="D7853" s="9">
        <v>44038</v>
      </c>
      <c r="E7853" s="8" t="str">
        <f>TEXT(Table1[[#This Row],[Invoice Date]],"dd-mm-yyyy")</f>
        <v>26-07-2020</v>
      </c>
      <c r="F7853" s="1" t="str">
        <f t="shared" si="488"/>
        <v>July</v>
      </c>
      <c r="G7853" s="1" t="str">
        <f t="shared" si="489"/>
        <v>2020</v>
      </c>
      <c r="H7853" s="1" t="str">
        <f t="shared" si="490"/>
        <v>Sunday</v>
      </c>
      <c r="I7853" s="1" t="str">
        <f t="shared" si="491"/>
        <v>26</v>
      </c>
      <c r="J7853" t="s">
        <v>26</v>
      </c>
      <c r="K7853" t="s">
        <v>27</v>
      </c>
      <c r="L7853" t="s">
        <v>28</v>
      </c>
      <c r="M7853" t="s">
        <v>18</v>
      </c>
      <c r="N7853">
        <v>23</v>
      </c>
      <c r="O7853">
        <v>289</v>
      </c>
      <c r="P7853">
        <v>6647</v>
      </c>
      <c r="Q7853">
        <v>2792</v>
      </c>
      <c r="R7853">
        <v>0.42</v>
      </c>
      <c r="S7853" t="s">
        <v>23</v>
      </c>
      <c r="T7853" t="str">
        <f>IF(Table1[[#This Row],[Units Sold]]&gt; 700,"High Units","low Units")</f>
        <v>low Units</v>
      </c>
      <c r="U7853">
        <f>SUM(Table1[[#This Row],[Operating Profit]])/SUM(Table1[Operating Profit])*100</f>
        <v>8.4062172744260393E-4</v>
      </c>
      <c r="V7853">
        <f>SUM(Table1[[#This Row],[Price per Unit]]*Table1[[#This Row],[Units Sold]])</f>
        <v>6647</v>
      </c>
      <c r="W7853">
        <f>SUM(Table1[[#This Row],[Total Sales]]-Table1[[#This Row],[Operating Profit]])</f>
        <v>3855</v>
      </c>
      <c r="X7853">
        <f>SUM(Table1[[#This Row],[Total Sales]]-Table1[[#This Row],[Cost]])</f>
        <v>2792</v>
      </c>
      <c r="Y7853">
        <f>SUM(Table1[[#This Row],[profit/loss]])/SUM(Table1[profit/loss])</f>
        <v>8.4062172744260396E-6</v>
      </c>
    </row>
    <row r="7854" spans="1:25" x14ac:dyDescent="0.3">
      <c r="A7854" t="s">
        <v>25</v>
      </c>
      <c r="B7854" t="s">
        <v>23</v>
      </c>
      <c r="C7854">
        <v>1197831</v>
      </c>
      <c r="D7854" s="9">
        <v>44039</v>
      </c>
      <c r="E7854" s="8" t="str">
        <f>TEXT(Table1[[#This Row],[Invoice Date]],"dd-mm-yyyy")</f>
        <v>27-07-2020</v>
      </c>
      <c r="F7854" s="1" t="str">
        <f t="shared" si="488"/>
        <v>July</v>
      </c>
      <c r="G7854" s="1" t="str">
        <f t="shared" si="489"/>
        <v>2020</v>
      </c>
      <c r="H7854" s="1" t="str">
        <f t="shared" si="490"/>
        <v>Monday</v>
      </c>
      <c r="I7854" s="1" t="str">
        <f t="shared" si="491"/>
        <v>27</v>
      </c>
      <c r="J7854" t="s">
        <v>26</v>
      </c>
      <c r="K7854" t="s">
        <v>27</v>
      </c>
      <c r="L7854" t="s">
        <v>28</v>
      </c>
      <c r="M7854" t="s">
        <v>19</v>
      </c>
      <c r="N7854">
        <v>27</v>
      </c>
      <c r="O7854">
        <v>236</v>
      </c>
      <c r="P7854">
        <v>6372</v>
      </c>
      <c r="Q7854">
        <v>2613</v>
      </c>
      <c r="R7854">
        <v>0.41</v>
      </c>
      <c r="S7854" t="s">
        <v>23</v>
      </c>
      <c r="T7854" t="str">
        <f>IF(Table1[[#This Row],[Units Sold]]&gt; 700,"High Units","low Units")</f>
        <v>low Units</v>
      </c>
      <c r="U7854">
        <f>SUM(Table1[[#This Row],[Operating Profit]])/SUM(Table1[Operating Profit])*100</f>
        <v>7.8672799921472916E-4</v>
      </c>
      <c r="V7854">
        <f>SUM(Table1[[#This Row],[Price per Unit]]*Table1[[#This Row],[Units Sold]])</f>
        <v>6372</v>
      </c>
      <c r="W7854">
        <f>SUM(Table1[[#This Row],[Total Sales]]-Table1[[#This Row],[Operating Profit]])</f>
        <v>3759</v>
      </c>
      <c r="X7854">
        <f>SUM(Table1[[#This Row],[Total Sales]]-Table1[[#This Row],[Cost]])</f>
        <v>2613</v>
      </c>
      <c r="Y7854">
        <f>SUM(Table1[[#This Row],[profit/loss]])/SUM(Table1[profit/loss])</f>
        <v>7.8672799921472917E-6</v>
      </c>
    </row>
    <row r="7855" spans="1:25" x14ac:dyDescent="0.3">
      <c r="A7855" t="s">
        <v>25</v>
      </c>
      <c r="B7855" t="s">
        <v>23</v>
      </c>
      <c r="C7855">
        <v>1197831</v>
      </c>
      <c r="D7855" s="9">
        <v>44040</v>
      </c>
      <c r="E7855" s="8" t="str">
        <f>TEXT(Table1[[#This Row],[Invoice Date]],"dd-mm-yyyy")</f>
        <v>28-07-2020</v>
      </c>
      <c r="F7855" s="1" t="str">
        <f t="shared" si="488"/>
        <v>July</v>
      </c>
      <c r="G7855" s="1" t="str">
        <f t="shared" si="489"/>
        <v>2020</v>
      </c>
      <c r="H7855" s="1" t="str">
        <f t="shared" si="490"/>
        <v>Tuesday</v>
      </c>
      <c r="I7855" s="1" t="str">
        <f t="shared" si="491"/>
        <v>28</v>
      </c>
      <c r="J7855" t="s">
        <v>26</v>
      </c>
      <c r="K7855" t="s">
        <v>27</v>
      </c>
      <c r="L7855" t="s">
        <v>28</v>
      </c>
      <c r="M7855" t="s">
        <v>20</v>
      </c>
      <c r="N7855">
        <v>26</v>
      </c>
      <c r="O7855">
        <v>213</v>
      </c>
      <c r="P7855">
        <v>5538</v>
      </c>
      <c r="Q7855">
        <v>2769</v>
      </c>
      <c r="R7855">
        <v>0.5</v>
      </c>
      <c r="S7855" t="s">
        <v>23</v>
      </c>
      <c r="T7855" t="str">
        <f>IF(Table1[[#This Row],[Units Sold]]&gt; 700,"High Units","low Units")</f>
        <v>low Units</v>
      </c>
      <c r="U7855">
        <f>SUM(Table1[[#This Row],[Operating Profit]])/SUM(Table1[Operating Profit])*100</f>
        <v>8.3369683498874295E-4</v>
      </c>
      <c r="V7855">
        <f>SUM(Table1[[#This Row],[Price per Unit]]*Table1[[#This Row],[Units Sold]])</f>
        <v>5538</v>
      </c>
      <c r="W7855">
        <f>SUM(Table1[[#This Row],[Total Sales]]-Table1[[#This Row],[Operating Profit]])</f>
        <v>2769</v>
      </c>
      <c r="X7855">
        <f>SUM(Table1[[#This Row],[Total Sales]]-Table1[[#This Row],[Cost]])</f>
        <v>2769</v>
      </c>
      <c r="Y7855">
        <f>SUM(Table1[[#This Row],[profit/loss]])/SUM(Table1[profit/loss])</f>
        <v>8.336968349887429E-6</v>
      </c>
    </row>
    <row r="7856" spans="1:25" x14ac:dyDescent="0.3">
      <c r="A7856" t="s">
        <v>25</v>
      </c>
      <c r="B7856" t="s">
        <v>23</v>
      </c>
      <c r="C7856">
        <v>1197831</v>
      </c>
      <c r="D7856" s="9">
        <v>44041</v>
      </c>
      <c r="E7856" s="8" t="str">
        <f>TEXT(Table1[[#This Row],[Invoice Date]],"dd-mm-yyyy")</f>
        <v>29-07-2020</v>
      </c>
      <c r="F7856" s="1" t="str">
        <f t="shared" si="488"/>
        <v>July</v>
      </c>
      <c r="G7856" s="1" t="str">
        <f t="shared" si="489"/>
        <v>2020</v>
      </c>
      <c r="H7856" s="1" t="str">
        <f t="shared" si="490"/>
        <v>Wednesday</v>
      </c>
      <c r="I7856" s="1" t="str">
        <f t="shared" si="491"/>
        <v>29</v>
      </c>
      <c r="J7856" t="s">
        <v>26</v>
      </c>
      <c r="K7856" t="s">
        <v>27</v>
      </c>
      <c r="L7856" t="s">
        <v>28</v>
      </c>
      <c r="M7856" t="s">
        <v>21</v>
      </c>
      <c r="N7856">
        <v>28</v>
      </c>
      <c r="O7856">
        <v>160</v>
      </c>
      <c r="P7856">
        <v>4480</v>
      </c>
      <c r="Q7856">
        <v>1478</v>
      </c>
      <c r="R7856">
        <v>0.33</v>
      </c>
      <c r="S7856" t="s">
        <v>23</v>
      </c>
      <c r="T7856" t="str">
        <f>IF(Table1[[#This Row],[Units Sold]]&gt; 700,"High Units","low Units")</f>
        <v>low Units</v>
      </c>
      <c r="U7856">
        <f>SUM(Table1[[#This Row],[Operating Profit]])/SUM(Table1[Operating Profit])*100</f>
        <v>4.4499961073071943E-4</v>
      </c>
      <c r="V7856">
        <f>SUM(Table1[[#This Row],[Price per Unit]]*Table1[[#This Row],[Units Sold]])</f>
        <v>4480</v>
      </c>
      <c r="W7856">
        <f>SUM(Table1[[#This Row],[Total Sales]]-Table1[[#This Row],[Operating Profit]])</f>
        <v>3002</v>
      </c>
      <c r="X7856">
        <f>SUM(Table1[[#This Row],[Total Sales]]-Table1[[#This Row],[Cost]])</f>
        <v>1478</v>
      </c>
      <c r="Y7856">
        <f>SUM(Table1[[#This Row],[profit/loss]])/SUM(Table1[profit/loss])</f>
        <v>4.4499961073071944E-6</v>
      </c>
    </row>
    <row r="7857" spans="1:25" x14ac:dyDescent="0.3">
      <c r="A7857" t="s">
        <v>25</v>
      </c>
      <c r="B7857" t="s">
        <v>23</v>
      </c>
      <c r="C7857">
        <v>1197831</v>
      </c>
      <c r="D7857" s="9">
        <v>44042</v>
      </c>
      <c r="E7857" s="8" t="str">
        <f>TEXT(Table1[[#This Row],[Invoice Date]],"dd-mm-yyyy")</f>
        <v>30-07-2020</v>
      </c>
      <c r="F7857" s="1" t="str">
        <f t="shared" si="488"/>
        <v>July</v>
      </c>
      <c r="G7857" s="1" t="str">
        <f t="shared" si="489"/>
        <v>2020</v>
      </c>
      <c r="H7857" s="1" t="str">
        <f t="shared" si="490"/>
        <v>Thursday</v>
      </c>
      <c r="I7857" s="1" t="str">
        <f t="shared" si="491"/>
        <v>30</v>
      </c>
      <c r="J7857" t="s">
        <v>26</v>
      </c>
      <c r="K7857" t="s">
        <v>27</v>
      </c>
      <c r="L7857" t="s">
        <v>28</v>
      </c>
      <c r="M7857" t="s">
        <v>22</v>
      </c>
      <c r="N7857">
        <v>26</v>
      </c>
      <c r="O7857">
        <v>231</v>
      </c>
      <c r="P7857">
        <v>6006</v>
      </c>
      <c r="Q7857">
        <v>3303</v>
      </c>
      <c r="R7857">
        <v>0.55000000000000004</v>
      </c>
      <c r="S7857" t="s">
        <v>23</v>
      </c>
      <c r="T7857" t="str">
        <f>IF(Table1[[#This Row],[Units Sold]]&gt; 700,"High Units","low Units")</f>
        <v>low Units</v>
      </c>
      <c r="U7857">
        <f>SUM(Table1[[#This Row],[Operating Profit]])/SUM(Table1[Operating Profit])*100</f>
        <v>9.9447477283055885E-4</v>
      </c>
      <c r="V7857">
        <f>SUM(Table1[[#This Row],[Price per Unit]]*Table1[[#This Row],[Units Sold]])</f>
        <v>6006</v>
      </c>
      <c r="W7857">
        <f>SUM(Table1[[#This Row],[Total Sales]]-Table1[[#This Row],[Operating Profit]])</f>
        <v>2703</v>
      </c>
      <c r="X7857">
        <f>SUM(Table1[[#This Row],[Total Sales]]-Table1[[#This Row],[Cost]])</f>
        <v>3303</v>
      </c>
      <c r="Y7857">
        <f>SUM(Table1[[#This Row],[profit/loss]])/SUM(Table1[profit/loss])</f>
        <v>9.9447477283055893E-6</v>
      </c>
    </row>
    <row r="7858" spans="1:25" x14ac:dyDescent="0.3">
      <c r="A7858" t="s">
        <v>25</v>
      </c>
      <c r="B7858" t="s">
        <v>23</v>
      </c>
      <c r="C7858">
        <v>1197831</v>
      </c>
      <c r="D7858" s="9">
        <v>44043</v>
      </c>
      <c r="E7858" s="8" t="str">
        <f>TEXT(Table1[[#This Row],[Invoice Date]],"dd-mm-yyyy")</f>
        <v>31-07-2020</v>
      </c>
      <c r="F7858" s="1" t="str">
        <f t="shared" si="488"/>
        <v>July</v>
      </c>
      <c r="G7858" s="1" t="str">
        <f t="shared" si="489"/>
        <v>2020</v>
      </c>
      <c r="H7858" s="1" t="str">
        <f t="shared" si="490"/>
        <v>Friday</v>
      </c>
      <c r="I7858" s="1" t="str">
        <f t="shared" si="491"/>
        <v>31</v>
      </c>
      <c r="J7858" t="s">
        <v>26</v>
      </c>
      <c r="K7858" t="s">
        <v>27</v>
      </c>
      <c r="L7858" t="s">
        <v>28</v>
      </c>
      <c r="M7858" t="s">
        <v>16</v>
      </c>
      <c r="N7858">
        <v>20</v>
      </c>
      <c r="O7858">
        <v>306</v>
      </c>
      <c r="P7858">
        <v>6120</v>
      </c>
      <c r="Q7858">
        <v>2570</v>
      </c>
      <c r="R7858">
        <v>0.42</v>
      </c>
      <c r="S7858" t="s">
        <v>23</v>
      </c>
      <c r="T7858" t="str">
        <f>IF(Table1[[#This Row],[Units Sold]]&gt; 700,"High Units","low Units")</f>
        <v>low Units</v>
      </c>
      <c r="U7858">
        <f>SUM(Table1[[#This Row],[Operating Profit]])/SUM(Table1[Operating Profit])*100</f>
        <v>7.7378146114881518E-4</v>
      </c>
      <c r="V7858">
        <f>SUM(Table1[[#This Row],[Price per Unit]]*Table1[[#This Row],[Units Sold]])</f>
        <v>6120</v>
      </c>
      <c r="W7858">
        <f>SUM(Table1[[#This Row],[Total Sales]]-Table1[[#This Row],[Operating Profit]])</f>
        <v>3550</v>
      </c>
      <c r="X7858">
        <f>SUM(Table1[[#This Row],[Total Sales]]-Table1[[#This Row],[Cost]])</f>
        <v>2570</v>
      </c>
      <c r="Y7858">
        <f>SUM(Table1[[#This Row],[profit/loss]])/SUM(Table1[profit/loss])</f>
        <v>7.7378146114881523E-6</v>
      </c>
    </row>
    <row r="7859" spans="1:25" x14ac:dyDescent="0.3">
      <c r="A7859" t="s">
        <v>25</v>
      </c>
      <c r="B7859" t="s">
        <v>23</v>
      </c>
      <c r="C7859">
        <v>1197831</v>
      </c>
      <c r="D7859" s="9">
        <v>44044</v>
      </c>
      <c r="E7859" s="8" t="str">
        <f>TEXT(Table1[[#This Row],[Invoice Date]],"dd-mm-yyyy")</f>
        <v>01-08-2020</v>
      </c>
      <c r="F7859" s="1" t="str">
        <f t="shared" si="488"/>
        <v>August</v>
      </c>
      <c r="G7859" s="1" t="str">
        <f t="shared" si="489"/>
        <v>2020</v>
      </c>
      <c r="H7859" s="1" t="str">
        <f t="shared" si="490"/>
        <v>Saturday</v>
      </c>
      <c r="I7859" s="1" t="str">
        <f t="shared" si="491"/>
        <v>01</v>
      </c>
      <c r="J7859" t="s">
        <v>26</v>
      </c>
      <c r="K7859" t="s">
        <v>27</v>
      </c>
      <c r="L7859" t="s">
        <v>28</v>
      </c>
      <c r="M7859" t="s">
        <v>18</v>
      </c>
      <c r="N7859">
        <v>30</v>
      </c>
      <c r="O7859">
        <v>263</v>
      </c>
      <c r="P7859">
        <v>7890</v>
      </c>
      <c r="Q7859">
        <v>3077</v>
      </c>
      <c r="R7859">
        <v>0.39</v>
      </c>
      <c r="S7859" t="s">
        <v>23</v>
      </c>
      <c r="T7859" t="str">
        <f>IF(Table1[[#This Row],[Units Sold]]&gt; 700,"High Units","low Units")</f>
        <v>low Units</v>
      </c>
      <c r="U7859">
        <f>SUM(Table1[[#This Row],[Operating Profit]])/SUM(Table1[Operating Profit])*100</f>
        <v>9.2643017741435968E-4</v>
      </c>
      <c r="V7859">
        <f>SUM(Table1[[#This Row],[Price per Unit]]*Table1[[#This Row],[Units Sold]])</f>
        <v>7890</v>
      </c>
      <c r="W7859">
        <f>SUM(Table1[[#This Row],[Total Sales]]-Table1[[#This Row],[Operating Profit]])</f>
        <v>4813</v>
      </c>
      <c r="X7859">
        <f>SUM(Table1[[#This Row],[Total Sales]]-Table1[[#This Row],[Cost]])</f>
        <v>3077</v>
      </c>
      <c r="Y7859">
        <f>SUM(Table1[[#This Row],[profit/loss]])/SUM(Table1[profit/loss])</f>
        <v>9.2643017741435969E-6</v>
      </c>
    </row>
    <row r="7860" spans="1:25" x14ac:dyDescent="0.3">
      <c r="A7860" t="s">
        <v>25</v>
      </c>
      <c r="B7860" t="s">
        <v>23</v>
      </c>
      <c r="C7860">
        <v>1197831</v>
      </c>
      <c r="D7860" s="9">
        <v>44045</v>
      </c>
      <c r="E7860" s="8" t="str">
        <f>TEXT(Table1[[#This Row],[Invoice Date]],"dd-mm-yyyy")</f>
        <v>02-08-2020</v>
      </c>
      <c r="F7860" s="1" t="str">
        <f t="shared" si="488"/>
        <v>August</v>
      </c>
      <c r="G7860" s="1" t="str">
        <f t="shared" si="489"/>
        <v>2020</v>
      </c>
      <c r="H7860" s="1" t="str">
        <f t="shared" si="490"/>
        <v>Sunday</v>
      </c>
      <c r="I7860" s="1" t="str">
        <f t="shared" si="491"/>
        <v>02</v>
      </c>
      <c r="J7860" t="s">
        <v>26</v>
      </c>
      <c r="K7860" t="s">
        <v>27</v>
      </c>
      <c r="L7860" t="s">
        <v>28</v>
      </c>
      <c r="M7860" t="s">
        <v>19</v>
      </c>
      <c r="N7860">
        <v>23</v>
      </c>
      <c r="O7860">
        <v>224</v>
      </c>
      <c r="P7860">
        <v>5152</v>
      </c>
      <c r="Q7860">
        <v>2164</v>
      </c>
      <c r="R7860">
        <v>0.42</v>
      </c>
      <c r="S7860" t="s">
        <v>23</v>
      </c>
      <c r="T7860" t="str">
        <f>IF(Table1[[#This Row],[Units Sold]]&gt; 700,"High Units","low Units")</f>
        <v>low Units</v>
      </c>
      <c r="U7860">
        <f>SUM(Table1[[#This Row],[Operating Profit]])/SUM(Table1[Operating Profit])*100</f>
        <v>6.5154205522413848E-4</v>
      </c>
      <c r="V7860">
        <f>SUM(Table1[[#This Row],[Price per Unit]]*Table1[[#This Row],[Units Sold]])</f>
        <v>5152</v>
      </c>
      <c r="W7860">
        <f>SUM(Table1[[#This Row],[Total Sales]]-Table1[[#This Row],[Operating Profit]])</f>
        <v>2988</v>
      </c>
      <c r="X7860">
        <f>SUM(Table1[[#This Row],[Total Sales]]-Table1[[#This Row],[Cost]])</f>
        <v>2164</v>
      </c>
      <c r="Y7860">
        <f>SUM(Table1[[#This Row],[profit/loss]])/SUM(Table1[profit/loss])</f>
        <v>6.5154205522413853E-6</v>
      </c>
    </row>
    <row r="7861" spans="1:25" x14ac:dyDescent="0.3">
      <c r="A7861" t="s">
        <v>25</v>
      </c>
      <c r="B7861" t="s">
        <v>23</v>
      </c>
      <c r="C7861">
        <v>1197831</v>
      </c>
      <c r="D7861" s="9">
        <v>44046</v>
      </c>
      <c r="E7861" s="8" t="str">
        <f>TEXT(Table1[[#This Row],[Invoice Date]],"dd-mm-yyyy")</f>
        <v>03-08-2020</v>
      </c>
      <c r="F7861" s="1" t="str">
        <f t="shared" si="488"/>
        <v>August</v>
      </c>
      <c r="G7861" s="1" t="str">
        <f t="shared" si="489"/>
        <v>2020</v>
      </c>
      <c r="H7861" s="1" t="str">
        <f t="shared" si="490"/>
        <v>Monday</v>
      </c>
      <c r="I7861" s="1" t="str">
        <f t="shared" si="491"/>
        <v>03</v>
      </c>
      <c r="J7861" t="s">
        <v>26</v>
      </c>
      <c r="K7861" t="s">
        <v>27</v>
      </c>
      <c r="L7861" t="s">
        <v>28</v>
      </c>
      <c r="M7861" t="s">
        <v>20</v>
      </c>
      <c r="N7861">
        <v>30</v>
      </c>
      <c r="O7861">
        <v>204</v>
      </c>
      <c r="P7861">
        <v>6120</v>
      </c>
      <c r="Q7861">
        <v>2938</v>
      </c>
      <c r="R7861">
        <v>0.48</v>
      </c>
      <c r="S7861" t="s">
        <v>23</v>
      </c>
      <c r="T7861" t="str">
        <f>IF(Table1[[#This Row],[Units Sold]]&gt; 700,"High Units","low Units")</f>
        <v>low Units</v>
      </c>
      <c r="U7861">
        <f>SUM(Table1[[#This Row],[Operating Profit]])/SUM(Table1[Operating Profit])*100</f>
        <v>8.8457974041059105E-4</v>
      </c>
      <c r="V7861">
        <f>SUM(Table1[[#This Row],[Price per Unit]]*Table1[[#This Row],[Units Sold]])</f>
        <v>6120</v>
      </c>
      <c r="W7861">
        <f>SUM(Table1[[#This Row],[Total Sales]]-Table1[[#This Row],[Operating Profit]])</f>
        <v>3182</v>
      </c>
      <c r="X7861">
        <f>SUM(Table1[[#This Row],[Total Sales]]-Table1[[#This Row],[Cost]])</f>
        <v>2938</v>
      </c>
      <c r="Y7861">
        <f>SUM(Table1[[#This Row],[profit/loss]])/SUM(Table1[profit/loss])</f>
        <v>8.84579740410591E-6</v>
      </c>
    </row>
    <row r="7862" spans="1:25" x14ac:dyDescent="0.3">
      <c r="A7862" t="s">
        <v>25</v>
      </c>
      <c r="B7862" t="s">
        <v>23</v>
      </c>
      <c r="C7862">
        <v>1197831</v>
      </c>
      <c r="D7862" s="9">
        <v>44047</v>
      </c>
      <c r="E7862" s="8" t="str">
        <f>TEXT(Table1[[#This Row],[Invoice Date]],"dd-mm-yyyy")</f>
        <v>04-08-2020</v>
      </c>
      <c r="F7862" s="1" t="str">
        <f t="shared" si="488"/>
        <v>August</v>
      </c>
      <c r="G7862" s="1" t="str">
        <f t="shared" si="489"/>
        <v>2020</v>
      </c>
      <c r="H7862" s="1" t="str">
        <f t="shared" si="490"/>
        <v>Tuesday</v>
      </c>
      <c r="I7862" s="1" t="str">
        <f t="shared" si="491"/>
        <v>04</v>
      </c>
      <c r="J7862" t="s">
        <v>26</v>
      </c>
      <c r="K7862" t="s">
        <v>27</v>
      </c>
      <c r="L7862" t="s">
        <v>28</v>
      </c>
      <c r="M7862" t="s">
        <v>21</v>
      </c>
      <c r="N7862">
        <v>35</v>
      </c>
      <c r="O7862">
        <v>155</v>
      </c>
      <c r="P7862">
        <v>5425</v>
      </c>
      <c r="Q7862">
        <v>1736</v>
      </c>
      <c r="R7862">
        <v>0.32</v>
      </c>
      <c r="S7862" t="s">
        <v>23</v>
      </c>
      <c r="T7862" t="str">
        <f>IF(Table1[[#This Row],[Units Sold]]&gt; 700,"High Units","low Units")</f>
        <v>low Units</v>
      </c>
      <c r="U7862">
        <f>SUM(Table1[[#This Row],[Operating Profit]])/SUM(Table1[Operating Profit])*100</f>
        <v>5.2267883912620358E-4</v>
      </c>
      <c r="V7862">
        <f>SUM(Table1[[#This Row],[Price per Unit]]*Table1[[#This Row],[Units Sold]])</f>
        <v>5425</v>
      </c>
      <c r="W7862">
        <f>SUM(Table1[[#This Row],[Total Sales]]-Table1[[#This Row],[Operating Profit]])</f>
        <v>3689</v>
      </c>
      <c r="X7862">
        <f>SUM(Table1[[#This Row],[Total Sales]]-Table1[[#This Row],[Cost]])</f>
        <v>1736</v>
      </c>
      <c r="Y7862">
        <f>SUM(Table1[[#This Row],[profit/loss]])/SUM(Table1[profit/loss])</f>
        <v>5.226788391262036E-6</v>
      </c>
    </row>
    <row r="7863" spans="1:25" x14ac:dyDescent="0.3">
      <c r="A7863" t="s">
        <v>25</v>
      </c>
      <c r="B7863" t="s">
        <v>23</v>
      </c>
      <c r="C7863">
        <v>1197831</v>
      </c>
      <c r="D7863" s="9">
        <v>44048</v>
      </c>
      <c r="E7863" s="8" t="str">
        <f>TEXT(Table1[[#This Row],[Invoice Date]],"dd-mm-yyyy")</f>
        <v>05-08-2020</v>
      </c>
      <c r="F7863" s="1" t="str">
        <f t="shared" si="488"/>
        <v>August</v>
      </c>
      <c r="G7863" s="1" t="str">
        <f t="shared" si="489"/>
        <v>2020</v>
      </c>
      <c r="H7863" s="1" t="str">
        <f t="shared" si="490"/>
        <v>Wednesday</v>
      </c>
      <c r="I7863" s="1" t="str">
        <f t="shared" si="491"/>
        <v>05</v>
      </c>
      <c r="J7863" t="s">
        <v>26</v>
      </c>
      <c r="K7863" t="s">
        <v>27</v>
      </c>
      <c r="L7863" t="s">
        <v>28</v>
      </c>
      <c r="M7863" t="s">
        <v>22</v>
      </c>
      <c r="N7863">
        <v>29</v>
      </c>
      <c r="O7863">
        <v>228</v>
      </c>
      <c r="P7863">
        <v>6612</v>
      </c>
      <c r="Q7863">
        <v>3637</v>
      </c>
      <c r="R7863">
        <v>0.55000000000000004</v>
      </c>
      <c r="S7863" t="s">
        <v>23</v>
      </c>
      <c r="T7863" t="str">
        <f>IF(Table1[[#This Row],[Units Sold]]&gt; 700,"High Units","low Units")</f>
        <v>low Units</v>
      </c>
      <c r="U7863">
        <f>SUM(Table1[[#This Row],[Operating Profit]])/SUM(Table1[Operating Profit])*100</f>
        <v>1.0950362545518448E-3</v>
      </c>
      <c r="V7863">
        <f>SUM(Table1[[#This Row],[Price per Unit]]*Table1[[#This Row],[Units Sold]])</f>
        <v>6612</v>
      </c>
      <c r="W7863">
        <f>SUM(Table1[[#This Row],[Total Sales]]-Table1[[#This Row],[Operating Profit]])</f>
        <v>2975</v>
      </c>
      <c r="X7863">
        <f>SUM(Table1[[#This Row],[Total Sales]]-Table1[[#This Row],[Cost]])</f>
        <v>3637</v>
      </c>
      <c r="Y7863">
        <f>SUM(Table1[[#This Row],[profit/loss]])/SUM(Table1[profit/loss])</f>
        <v>1.0950362545518448E-5</v>
      </c>
    </row>
    <row r="7864" spans="1:25" x14ac:dyDescent="0.3">
      <c r="A7864" t="s">
        <v>25</v>
      </c>
      <c r="B7864" t="s">
        <v>23</v>
      </c>
      <c r="C7864">
        <v>1197831</v>
      </c>
      <c r="D7864" s="9">
        <v>44049</v>
      </c>
      <c r="E7864" s="8" t="str">
        <f>TEXT(Table1[[#This Row],[Invoice Date]],"dd-mm-yyyy")</f>
        <v>06-08-2020</v>
      </c>
      <c r="F7864" s="1" t="str">
        <f t="shared" si="488"/>
        <v>August</v>
      </c>
      <c r="G7864" s="1" t="str">
        <f t="shared" si="489"/>
        <v>2020</v>
      </c>
      <c r="H7864" s="1" t="str">
        <f t="shared" si="490"/>
        <v>Thursday</v>
      </c>
      <c r="I7864" s="1" t="str">
        <f t="shared" si="491"/>
        <v>06</v>
      </c>
      <c r="J7864" t="s">
        <v>26</v>
      </c>
      <c r="K7864" t="s">
        <v>27</v>
      </c>
      <c r="L7864" t="s">
        <v>28</v>
      </c>
      <c r="M7864" t="s">
        <v>16</v>
      </c>
      <c r="N7864">
        <v>23</v>
      </c>
      <c r="O7864">
        <v>306</v>
      </c>
      <c r="P7864">
        <v>7038</v>
      </c>
      <c r="Q7864">
        <v>2604</v>
      </c>
      <c r="R7864">
        <v>0.37</v>
      </c>
      <c r="S7864" t="s">
        <v>23</v>
      </c>
      <c r="T7864" t="str">
        <f>IF(Table1[[#This Row],[Units Sold]]&gt; 700,"High Units","low Units")</f>
        <v>low Units</v>
      </c>
      <c r="U7864">
        <f>SUM(Table1[[#This Row],[Operating Profit]])/SUM(Table1[Operating Profit])*100</f>
        <v>7.8401825868930526E-4</v>
      </c>
      <c r="V7864">
        <f>SUM(Table1[[#This Row],[Price per Unit]]*Table1[[#This Row],[Units Sold]])</f>
        <v>7038</v>
      </c>
      <c r="W7864">
        <f>SUM(Table1[[#This Row],[Total Sales]]-Table1[[#This Row],[Operating Profit]])</f>
        <v>4434</v>
      </c>
      <c r="X7864">
        <f>SUM(Table1[[#This Row],[Total Sales]]-Table1[[#This Row],[Cost]])</f>
        <v>2604</v>
      </c>
      <c r="Y7864">
        <f>SUM(Table1[[#This Row],[profit/loss]])/SUM(Table1[profit/loss])</f>
        <v>7.8401825868930532E-6</v>
      </c>
    </row>
    <row r="7865" spans="1:25" x14ac:dyDescent="0.3">
      <c r="A7865" t="s">
        <v>25</v>
      </c>
      <c r="B7865" t="s">
        <v>23</v>
      </c>
      <c r="C7865">
        <v>1197831</v>
      </c>
      <c r="D7865" s="9">
        <v>44050</v>
      </c>
      <c r="E7865" s="8" t="str">
        <f>TEXT(Table1[[#This Row],[Invoice Date]],"dd-mm-yyyy")</f>
        <v>07-08-2020</v>
      </c>
      <c r="F7865" s="1" t="str">
        <f t="shared" si="488"/>
        <v>August</v>
      </c>
      <c r="G7865" s="1" t="str">
        <f t="shared" si="489"/>
        <v>2020</v>
      </c>
      <c r="H7865" s="1" t="str">
        <f t="shared" si="490"/>
        <v>Friday</v>
      </c>
      <c r="I7865" s="1" t="str">
        <f t="shared" si="491"/>
        <v>07</v>
      </c>
      <c r="J7865" t="s">
        <v>26</v>
      </c>
      <c r="K7865" t="s">
        <v>27</v>
      </c>
      <c r="L7865" t="s">
        <v>28</v>
      </c>
      <c r="M7865" t="s">
        <v>18</v>
      </c>
      <c r="N7865">
        <v>29</v>
      </c>
      <c r="O7865">
        <v>306</v>
      </c>
      <c r="P7865">
        <v>8874</v>
      </c>
      <c r="Q7865">
        <v>3638</v>
      </c>
      <c r="R7865">
        <v>0.41</v>
      </c>
      <c r="S7865" t="s">
        <v>23</v>
      </c>
      <c r="T7865" t="str">
        <f>IF(Table1[[#This Row],[Units Sold]]&gt; 700,"High Units","low Units")</f>
        <v>low Units</v>
      </c>
      <c r="U7865">
        <f>SUM(Table1[[#This Row],[Operating Profit]])/SUM(Table1[Operating Profit])*100</f>
        <v>1.0953373368324474E-3</v>
      </c>
      <c r="V7865">
        <f>SUM(Table1[[#This Row],[Price per Unit]]*Table1[[#This Row],[Units Sold]])</f>
        <v>8874</v>
      </c>
      <c r="W7865">
        <f>SUM(Table1[[#This Row],[Total Sales]]-Table1[[#This Row],[Operating Profit]])</f>
        <v>5236</v>
      </c>
      <c r="X7865">
        <f>SUM(Table1[[#This Row],[Total Sales]]-Table1[[#This Row],[Cost]])</f>
        <v>3638</v>
      </c>
      <c r="Y7865">
        <f>SUM(Table1[[#This Row],[profit/loss]])/SUM(Table1[profit/loss])</f>
        <v>1.0953373368324473E-5</v>
      </c>
    </row>
    <row r="7866" spans="1:25" x14ac:dyDescent="0.3">
      <c r="A7866" t="s">
        <v>25</v>
      </c>
      <c r="B7866" t="s">
        <v>23</v>
      </c>
      <c r="C7866">
        <v>1197831</v>
      </c>
      <c r="D7866" s="9">
        <v>44051</v>
      </c>
      <c r="E7866" s="8" t="str">
        <f>TEXT(Table1[[#This Row],[Invoice Date]],"dd-mm-yyyy")</f>
        <v>08-08-2020</v>
      </c>
      <c r="F7866" s="1" t="str">
        <f t="shared" si="488"/>
        <v>August</v>
      </c>
      <c r="G7866" s="1" t="str">
        <f t="shared" si="489"/>
        <v>2020</v>
      </c>
      <c r="H7866" s="1" t="str">
        <f t="shared" si="490"/>
        <v>Saturday</v>
      </c>
      <c r="I7866" s="1" t="str">
        <f t="shared" si="491"/>
        <v>08</v>
      </c>
      <c r="J7866" t="s">
        <v>26</v>
      </c>
      <c r="K7866" t="s">
        <v>27</v>
      </c>
      <c r="L7866" t="s">
        <v>28</v>
      </c>
      <c r="M7866" t="s">
        <v>19</v>
      </c>
      <c r="N7866">
        <v>24</v>
      </c>
      <c r="O7866">
        <v>232</v>
      </c>
      <c r="P7866">
        <v>5568</v>
      </c>
      <c r="Q7866">
        <v>2060</v>
      </c>
      <c r="R7866">
        <v>0.37</v>
      </c>
      <c r="S7866" t="s">
        <v>23</v>
      </c>
      <c r="T7866" t="str">
        <f>IF(Table1[[#This Row],[Units Sold]]&gt; 700,"High Units","low Units")</f>
        <v>low Units</v>
      </c>
      <c r="U7866">
        <f>SUM(Table1[[#This Row],[Operating Profit]])/SUM(Table1[Operating Profit])*100</f>
        <v>6.2022949804146281E-4</v>
      </c>
      <c r="V7866">
        <f>SUM(Table1[[#This Row],[Price per Unit]]*Table1[[#This Row],[Units Sold]])</f>
        <v>5568</v>
      </c>
      <c r="W7866">
        <f>SUM(Table1[[#This Row],[Total Sales]]-Table1[[#This Row],[Operating Profit]])</f>
        <v>3508</v>
      </c>
      <c r="X7866">
        <f>SUM(Table1[[#This Row],[Total Sales]]-Table1[[#This Row],[Cost]])</f>
        <v>2060</v>
      </c>
      <c r="Y7866">
        <f>SUM(Table1[[#This Row],[profit/loss]])/SUM(Table1[profit/loss])</f>
        <v>6.2022949804146276E-6</v>
      </c>
    </row>
    <row r="7867" spans="1:25" x14ac:dyDescent="0.3">
      <c r="A7867" t="s">
        <v>25</v>
      </c>
      <c r="B7867" t="s">
        <v>23</v>
      </c>
      <c r="C7867">
        <v>1197831</v>
      </c>
      <c r="D7867" s="9">
        <v>44052</v>
      </c>
      <c r="E7867" s="8" t="str">
        <f>TEXT(Table1[[#This Row],[Invoice Date]],"dd-mm-yyyy")</f>
        <v>09-08-2020</v>
      </c>
      <c r="F7867" s="1" t="str">
        <f t="shared" si="488"/>
        <v>August</v>
      </c>
      <c r="G7867" s="1" t="str">
        <f t="shared" si="489"/>
        <v>2020</v>
      </c>
      <c r="H7867" s="1" t="str">
        <f t="shared" si="490"/>
        <v>Sunday</v>
      </c>
      <c r="I7867" s="1" t="str">
        <f t="shared" si="491"/>
        <v>09</v>
      </c>
      <c r="J7867" t="s">
        <v>26</v>
      </c>
      <c r="K7867" t="s">
        <v>27</v>
      </c>
      <c r="L7867" t="s">
        <v>28</v>
      </c>
      <c r="M7867" t="s">
        <v>20</v>
      </c>
      <c r="N7867">
        <v>28</v>
      </c>
      <c r="O7867">
        <v>213</v>
      </c>
      <c r="P7867">
        <v>5964</v>
      </c>
      <c r="Q7867">
        <v>2863</v>
      </c>
      <c r="R7867">
        <v>0.48</v>
      </c>
      <c r="S7867" t="s">
        <v>23</v>
      </c>
      <c r="T7867" t="str">
        <f>IF(Table1[[#This Row],[Units Sold]]&gt; 700,"High Units","low Units")</f>
        <v>low Units</v>
      </c>
      <c r="U7867">
        <f>SUM(Table1[[#This Row],[Operating Profit]])/SUM(Table1[Operating Profit])*100</f>
        <v>8.6199856936539218E-4</v>
      </c>
      <c r="V7867">
        <f>SUM(Table1[[#This Row],[Price per Unit]]*Table1[[#This Row],[Units Sold]])</f>
        <v>5964</v>
      </c>
      <c r="W7867">
        <f>SUM(Table1[[#This Row],[Total Sales]]-Table1[[#This Row],[Operating Profit]])</f>
        <v>3101</v>
      </c>
      <c r="X7867">
        <f>SUM(Table1[[#This Row],[Total Sales]]-Table1[[#This Row],[Cost]])</f>
        <v>2863</v>
      </c>
      <c r="Y7867">
        <f>SUM(Table1[[#This Row],[profit/loss]])/SUM(Table1[profit/loss])</f>
        <v>8.6199856936539214E-6</v>
      </c>
    </row>
    <row r="7868" spans="1:25" x14ac:dyDescent="0.3">
      <c r="A7868" t="s">
        <v>24</v>
      </c>
      <c r="B7868" t="s">
        <v>23</v>
      </c>
      <c r="C7868">
        <v>1197831</v>
      </c>
      <c r="D7868" s="9">
        <v>44053</v>
      </c>
      <c r="E7868" s="8" t="str">
        <f>TEXT(Table1[[#This Row],[Invoice Date]],"dd-mm-yyyy")</f>
        <v>10-08-2020</v>
      </c>
      <c r="F7868" s="1" t="str">
        <f t="shared" si="488"/>
        <v>August</v>
      </c>
      <c r="G7868" s="1" t="str">
        <f t="shared" si="489"/>
        <v>2020</v>
      </c>
      <c r="H7868" s="1" t="str">
        <f t="shared" si="490"/>
        <v>Monday</v>
      </c>
      <c r="I7868" s="1" t="str">
        <f t="shared" si="491"/>
        <v>10</v>
      </c>
      <c r="J7868" t="s">
        <v>26</v>
      </c>
      <c r="K7868" t="s">
        <v>27</v>
      </c>
      <c r="L7868" t="s">
        <v>28</v>
      </c>
      <c r="M7868" t="s">
        <v>21</v>
      </c>
      <c r="N7868">
        <v>34</v>
      </c>
      <c r="O7868">
        <v>179</v>
      </c>
      <c r="P7868">
        <v>6086</v>
      </c>
      <c r="Q7868">
        <v>2069</v>
      </c>
      <c r="R7868">
        <v>0.34</v>
      </c>
      <c r="S7868" t="s">
        <v>23</v>
      </c>
      <c r="T7868" t="str">
        <f>IF(Table1[[#This Row],[Units Sold]]&gt; 700,"High Units","low Units")</f>
        <v>low Units</v>
      </c>
      <c r="U7868">
        <f>SUM(Table1[[#This Row],[Operating Profit]])/SUM(Table1[Operating Profit])*100</f>
        <v>6.229392385668866E-4</v>
      </c>
      <c r="V7868">
        <f>SUM(Table1[[#This Row],[Price per Unit]]*Table1[[#This Row],[Units Sold]])</f>
        <v>6086</v>
      </c>
      <c r="W7868">
        <f>SUM(Table1[[#This Row],[Total Sales]]-Table1[[#This Row],[Operating Profit]])</f>
        <v>4017</v>
      </c>
      <c r="X7868">
        <f>SUM(Table1[[#This Row],[Total Sales]]-Table1[[#This Row],[Cost]])</f>
        <v>2069</v>
      </c>
      <c r="Y7868">
        <f>SUM(Table1[[#This Row],[profit/loss]])/SUM(Table1[profit/loss])</f>
        <v>6.2293923856688662E-6</v>
      </c>
    </row>
    <row r="7869" spans="1:25" x14ac:dyDescent="0.3">
      <c r="A7869" t="s">
        <v>24</v>
      </c>
      <c r="B7869" t="s">
        <v>23</v>
      </c>
      <c r="C7869">
        <v>1197831</v>
      </c>
      <c r="D7869" s="9">
        <v>44054</v>
      </c>
      <c r="E7869" s="8" t="str">
        <f>TEXT(Table1[[#This Row],[Invoice Date]],"dd-mm-yyyy")</f>
        <v>11-08-2020</v>
      </c>
      <c r="F7869" s="1" t="str">
        <f t="shared" si="488"/>
        <v>August</v>
      </c>
      <c r="G7869" s="1" t="str">
        <f t="shared" si="489"/>
        <v>2020</v>
      </c>
      <c r="H7869" s="1" t="str">
        <f t="shared" si="490"/>
        <v>Tuesday</v>
      </c>
      <c r="I7869" s="1" t="str">
        <f t="shared" si="491"/>
        <v>11</v>
      </c>
      <c r="J7869" t="s">
        <v>26</v>
      </c>
      <c r="K7869" t="s">
        <v>27</v>
      </c>
      <c r="L7869" t="s">
        <v>28</v>
      </c>
      <c r="M7869" t="s">
        <v>22</v>
      </c>
      <c r="N7869">
        <v>27</v>
      </c>
      <c r="O7869">
        <v>272</v>
      </c>
      <c r="P7869">
        <v>7344</v>
      </c>
      <c r="Q7869">
        <v>4039</v>
      </c>
      <c r="R7869">
        <v>0.55000000000000004</v>
      </c>
      <c r="S7869" t="s">
        <v>23</v>
      </c>
      <c r="T7869" t="str">
        <f>IF(Table1[[#This Row],[Units Sold]]&gt; 700,"High Units","low Units")</f>
        <v>low Units</v>
      </c>
      <c r="U7869">
        <f>SUM(Table1[[#This Row],[Operating Profit]])/SUM(Table1[Operating Profit])*100</f>
        <v>1.2160713313541108E-3</v>
      </c>
      <c r="V7869">
        <f>SUM(Table1[[#This Row],[Price per Unit]]*Table1[[#This Row],[Units Sold]])</f>
        <v>7344</v>
      </c>
      <c r="W7869">
        <f>SUM(Table1[[#This Row],[Total Sales]]-Table1[[#This Row],[Operating Profit]])</f>
        <v>3305</v>
      </c>
      <c r="X7869">
        <f>SUM(Table1[[#This Row],[Total Sales]]-Table1[[#This Row],[Cost]])</f>
        <v>4039</v>
      </c>
      <c r="Y7869">
        <f>SUM(Table1[[#This Row],[profit/loss]])/SUM(Table1[profit/loss])</f>
        <v>1.2160713313541108E-5</v>
      </c>
    </row>
    <row r="7870" spans="1:25" x14ac:dyDescent="0.3">
      <c r="A7870" t="s">
        <v>24</v>
      </c>
      <c r="B7870" t="s">
        <v>23</v>
      </c>
      <c r="C7870">
        <v>1197831</v>
      </c>
      <c r="D7870" s="9">
        <v>44055</v>
      </c>
      <c r="E7870" s="8" t="str">
        <f>TEXT(Table1[[#This Row],[Invoice Date]],"dd-mm-yyyy")</f>
        <v>12-08-2020</v>
      </c>
      <c r="F7870" s="1" t="str">
        <f t="shared" si="488"/>
        <v>August</v>
      </c>
      <c r="G7870" s="1" t="str">
        <f t="shared" si="489"/>
        <v>2020</v>
      </c>
      <c r="H7870" s="1" t="str">
        <f t="shared" si="490"/>
        <v>Wednesday</v>
      </c>
      <c r="I7870" s="1" t="str">
        <f t="shared" si="491"/>
        <v>12</v>
      </c>
      <c r="J7870" t="s">
        <v>26</v>
      </c>
      <c r="K7870" t="s">
        <v>27</v>
      </c>
      <c r="L7870" t="s">
        <v>28</v>
      </c>
      <c r="M7870" t="s">
        <v>16</v>
      </c>
      <c r="N7870">
        <v>24</v>
      </c>
      <c r="O7870">
        <v>315</v>
      </c>
      <c r="P7870">
        <v>7560</v>
      </c>
      <c r="Q7870">
        <v>2948</v>
      </c>
      <c r="R7870">
        <v>0.39</v>
      </c>
      <c r="S7870" t="s">
        <v>23</v>
      </c>
      <c r="T7870" t="str">
        <f>IF(Table1[[#This Row],[Units Sold]]&gt; 700,"High Units","low Units")</f>
        <v>low Units</v>
      </c>
      <c r="U7870">
        <f>SUM(Table1[[#This Row],[Operating Profit]])/SUM(Table1[Operating Profit])*100</f>
        <v>8.875905632166175E-4</v>
      </c>
      <c r="V7870">
        <f>SUM(Table1[[#This Row],[Price per Unit]]*Table1[[#This Row],[Units Sold]])</f>
        <v>7560</v>
      </c>
      <c r="W7870">
        <f>SUM(Table1[[#This Row],[Total Sales]]-Table1[[#This Row],[Operating Profit]])</f>
        <v>4612</v>
      </c>
      <c r="X7870">
        <f>SUM(Table1[[#This Row],[Total Sales]]-Table1[[#This Row],[Cost]])</f>
        <v>2948</v>
      </c>
      <c r="Y7870">
        <f>SUM(Table1[[#This Row],[profit/loss]])/SUM(Table1[profit/loss])</f>
        <v>8.8759056321661753E-6</v>
      </c>
    </row>
    <row r="7871" spans="1:25" x14ac:dyDescent="0.3">
      <c r="A7871" t="s">
        <v>24</v>
      </c>
      <c r="B7871" t="s">
        <v>23</v>
      </c>
      <c r="C7871">
        <v>1197831</v>
      </c>
      <c r="D7871" s="9">
        <v>44056</v>
      </c>
      <c r="E7871" s="8" t="str">
        <f>TEXT(Table1[[#This Row],[Invoice Date]],"dd-mm-yyyy")</f>
        <v>13-08-2020</v>
      </c>
      <c r="F7871" s="1" t="str">
        <f t="shared" si="488"/>
        <v>August</v>
      </c>
      <c r="G7871" s="1" t="str">
        <f t="shared" si="489"/>
        <v>2020</v>
      </c>
      <c r="H7871" s="1" t="str">
        <f t="shared" si="490"/>
        <v>Thursday</v>
      </c>
      <c r="I7871" s="1" t="str">
        <f t="shared" si="491"/>
        <v>13</v>
      </c>
      <c r="J7871" t="s">
        <v>26</v>
      </c>
      <c r="K7871" t="s">
        <v>27</v>
      </c>
      <c r="L7871" t="s">
        <v>28</v>
      </c>
      <c r="M7871" t="s">
        <v>18</v>
      </c>
      <c r="N7871">
        <v>30</v>
      </c>
      <c r="O7871">
        <v>287</v>
      </c>
      <c r="P7871">
        <v>8610</v>
      </c>
      <c r="Q7871">
        <v>3616</v>
      </c>
      <c r="R7871">
        <v>0.42</v>
      </c>
      <c r="S7871" t="s">
        <v>23</v>
      </c>
      <c r="T7871" t="str">
        <f>IF(Table1[[#This Row],[Units Sold]]&gt; 700,"High Units","low Units")</f>
        <v>low Units</v>
      </c>
      <c r="U7871">
        <f>SUM(Table1[[#This Row],[Operating Profit]])/SUM(Table1[Operating Profit])*100</f>
        <v>1.088713526659189E-3</v>
      </c>
      <c r="V7871">
        <f>SUM(Table1[[#This Row],[Price per Unit]]*Table1[[#This Row],[Units Sold]])</f>
        <v>8610</v>
      </c>
      <c r="W7871">
        <f>SUM(Table1[[#This Row],[Total Sales]]-Table1[[#This Row],[Operating Profit]])</f>
        <v>4994</v>
      </c>
      <c r="X7871">
        <f>SUM(Table1[[#This Row],[Total Sales]]-Table1[[#This Row],[Cost]])</f>
        <v>3616</v>
      </c>
      <c r="Y7871">
        <f>SUM(Table1[[#This Row],[profit/loss]])/SUM(Table1[profit/loss])</f>
        <v>1.0887135266591891E-5</v>
      </c>
    </row>
    <row r="7872" spans="1:25" x14ac:dyDescent="0.3">
      <c r="A7872" t="s">
        <v>24</v>
      </c>
      <c r="B7872" t="s">
        <v>23</v>
      </c>
      <c r="C7872">
        <v>1197831</v>
      </c>
      <c r="D7872" s="9">
        <v>44057</v>
      </c>
      <c r="E7872" s="8" t="str">
        <f>TEXT(Table1[[#This Row],[Invoice Date]],"dd-mm-yyyy")</f>
        <v>14-08-2020</v>
      </c>
      <c r="F7872" s="1" t="str">
        <f t="shared" si="488"/>
        <v>August</v>
      </c>
      <c r="G7872" s="1" t="str">
        <f t="shared" si="489"/>
        <v>2020</v>
      </c>
      <c r="H7872" s="1" t="str">
        <f t="shared" si="490"/>
        <v>Friday</v>
      </c>
      <c r="I7872" s="1" t="str">
        <f t="shared" si="491"/>
        <v>14</v>
      </c>
      <c r="J7872" t="s">
        <v>26</v>
      </c>
      <c r="K7872" t="s">
        <v>27</v>
      </c>
      <c r="L7872" t="s">
        <v>28</v>
      </c>
      <c r="M7872" t="s">
        <v>19</v>
      </c>
      <c r="N7872">
        <v>23</v>
      </c>
      <c r="O7872">
        <v>240</v>
      </c>
      <c r="P7872">
        <v>5520</v>
      </c>
      <c r="Q7872">
        <v>2042</v>
      </c>
      <c r="R7872">
        <v>0.37</v>
      </c>
      <c r="S7872" t="s">
        <v>23</v>
      </c>
      <c r="T7872" t="str">
        <f>IF(Table1[[#This Row],[Units Sold]]&gt; 700,"High Units","low Units")</f>
        <v>low Units</v>
      </c>
      <c r="U7872">
        <f>SUM(Table1[[#This Row],[Operating Profit]])/SUM(Table1[Operating Profit])*100</f>
        <v>6.14810016990615E-4</v>
      </c>
      <c r="V7872">
        <f>SUM(Table1[[#This Row],[Price per Unit]]*Table1[[#This Row],[Units Sold]])</f>
        <v>5520</v>
      </c>
      <c r="W7872">
        <f>SUM(Table1[[#This Row],[Total Sales]]-Table1[[#This Row],[Operating Profit]])</f>
        <v>3478</v>
      </c>
      <c r="X7872">
        <f>SUM(Table1[[#This Row],[Total Sales]]-Table1[[#This Row],[Cost]])</f>
        <v>2042</v>
      </c>
      <c r="Y7872">
        <f>SUM(Table1[[#This Row],[profit/loss]])/SUM(Table1[profit/loss])</f>
        <v>6.1481001699061505E-6</v>
      </c>
    </row>
    <row r="7873" spans="1:25" x14ac:dyDescent="0.3">
      <c r="A7873" t="s">
        <v>24</v>
      </c>
      <c r="B7873" t="s">
        <v>23</v>
      </c>
      <c r="C7873">
        <v>1197831</v>
      </c>
      <c r="D7873" s="9">
        <v>44058</v>
      </c>
      <c r="E7873" s="8" t="str">
        <f>TEXT(Table1[[#This Row],[Invoice Date]],"dd-mm-yyyy")</f>
        <v>15-08-2020</v>
      </c>
      <c r="F7873" s="1" t="str">
        <f t="shared" si="488"/>
        <v>August</v>
      </c>
      <c r="G7873" s="1" t="str">
        <f t="shared" si="489"/>
        <v>2020</v>
      </c>
      <c r="H7873" s="1" t="str">
        <f t="shared" si="490"/>
        <v>Saturday</v>
      </c>
      <c r="I7873" s="1" t="str">
        <f t="shared" si="491"/>
        <v>15</v>
      </c>
      <c r="J7873" t="s">
        <v>26</v>
      </c>
      <c r="K7873" t="s">
        <v>27</v>
      </c>
      <c r="L7873" t="s">
        <v>28</v>
      </c>
      <c r="M7873" t="s">
        <v>20</v>
      </c>
      <c r="N7873">
        <v>31</v>
      </c>
      <c r="O7873">
        <v>245</v>
      </c>
      <c r="P7873">
        <v>7595</v>
      </c>
      <c r="Q7873">
        <v>3873</v>
      </c>
      <c r="R7873">
        <v>0.51</v>
      </c>
      <c r="S7873" t="s">
        <v>23</v>
      </c>
      <c r="T7873" t="str">
        <f>IF(Table1[[#This Row],[Units Sold]]&gt; 700,"High Units","low Units")</f>
        <v>low Units</v>
      </c>
      <c r="U7873">
        <f>SUM(Table1[[#This Row],[Operating Profit]])/SUM(Table1[Operating Profit])*100</f>
        <v>1.1660916727740706E-3</v>
      </c>
      <c r="V7873">
        <f>SUM(Table1[[#This Row],[Price per Unit]]*Table1[[#This Row],[Units Sold]])</f>
        <v>7595</v>
      </c>
      <c r="W7873">
        <f>SUM(Table1[[#This Row],[Total Sales]]-Table1[[#This Row],[Operating Profit]])</f>
        <v>3722</v>
      </c>
      <c r="X7873">
        <f>SUM(Table1[[#This Row],[Total Sales]]-Table1[[#This Row],[Cost]])</f>
        <v>3873</v>
      </c>
      <c r="Y7873">
        <f>SUM(Table1[[#This Row],[profit/loss]])/SUM(Table1[profit/loss])</f>
        <v>1.1660916727740706E-5</v>
      </c>
    </row>
    <row r="7874" spans="1:25" x14ac:dyDescent="0.3">
      <c r="A7874" t="s">
        <v>24</v>
      </c>
      <c r="B7874" t="s">
        <v>23</v>
      </c>
      <c r="C7874">
        <v>1197831</v>
      </c>
      <c r="D7874" s="9">
        <v>44059</v>
      </c>
      <c r="E7874" s="8" t="str">
        <f>TEXT(Table1[[#This Row],[Invoice Date]],"dd-mm-yyyy")</f>
        <v>16-08-2020</v>
      </c>
      <c r="F7874" s="1" t="str">
        <f t="shared" si="488"/>
        <v>August</v>
      </c>
      <c r="G7874" s="1" t="str">
        <f t="shared" si="489"/>
        <v>2020</v>
      </c>
      <c r="H7874" s="1" t="str">
        <f t="shared" si="490"/>
        <v>Sunday</v>
      </c>
      <c r="I7874" s="1" t="str">
        <f t="shared" si="491"/>
        <v>16</v>
      </c>
      <c r="J7874" t="s">
        <v>26</v>
      </c>
      <c r="K7874" t="s">
        <v>27</v>
      </c>
      <c r="L7874" t="s">
        <v>28</v>
      </c>
      <c r="M7874" t="s">
        <v>21</v>
      </c>
      <c r="N7874">
        <v>35</v>
      </c>
      <c r="O7874">
        <v>180</v>
      </c>
      <c r="P7874">
        <v>6300</v>
      </c>
      <c r="Q7874">
        <v>2205</v>
      </c>
      <c r="R7874">
        <v>0.35</v>
      </c>
      <c r="S7874" t="s">
        <v>23</v>
      </c>
      <c r="T7874" t="str">
        <f>IF(Table1[[#This Row],[Units Sold]]&gt; 700,"High Units","low Units")</f>
        <v>low Units</v>
      </c>
      <c r="U7874">
        <f>SUM(Table1[[#This Row],[Operating Profit]])/SUM(Table1[Operating Profit])*100</f>
        <v>6.6388642872884727E-4</v>
      </c>
      <c r="V7874">
        <f>SUM(Table1[[#This Row],[Price per Unit]]*Table1[[#This Row],[Units Sold]])</f>
        <v>6300</v>
      </c>
      <c r="W7874">
        <f>SUM(Table1[[#This Row],[Total Sales]]-Table1[[#This Row],[Operating Profit]])</f>
        <v>4095</v>
      </c>
      <c r="X7874">
        <f>SUM(Table1[[#This Row],[Total Sales]]-Table1[[#This Row],[Cost]])</f>
        <v>2205</v>
      </c>
      <c r="Y7874">
        <f>SUM(Table1[[#This Row],[profit/loss]])/SUM(Table1[profit/loss])</f>
        <v>6.638864287288473E-6</v>
      </c>
    </row>
    <row r="7875" spans="1:25" x14ac:dyDescent="0.3">
      <c r="A7875" t="s">
        <v>24</v>
      </c>
      <c r="B7875" t="s">
        <v>23</v>
      </c>
      <c r="C7875">
        <v>1197831</v>
      </c>
      <c r="D7875" s="9">
        <v>44060</v>
      </c>
      <c r="E7875" s="8" t="str">
        <f>TEXT(Table1[[#This Row],[Invoice Date]],"dd-mm-yyyy")</f>
        <v>17-08-2020</v>
      </c>
      <c r="F7875" s="1" t="str">
        <f t="shared" ref="F7875:F7938" si="492">TEXT(D7875,"mmmm")</f>
        <v>August</v>
      </c>
      <c r="G7875" s="1" t="str">
        <f t="shared" ref="G7875:G7938" si="493">TEXT(D7875,"YYYY")</f>
        <v>2020</v>
      </c>
      <c r="H7875" s="1" t="str">
        <f t="shared" ref="H7875:H7938" si="494">TEXT(D7875,"dddd")</f>
        <v>Monday</v>
      </c>
      <c r="I7875" s="1" t="str">
        <f t="shared" ref="I7875:I7938" si="495">TEXT(D7875,"dd")</f>
        <v>17</v>
      </c>
      <c r="J7875" t="s">
        <v>26</v>
      </c>
      <c r="K7875" t="s">
        <v>27</v>
      </c>
      <c r="L7875" t="s">
        <v>28</v>
      </c>
      <c r="M7875" t="s">
        <v>22</v>
      </c>
      <c r="N7875">
        <v>32</v>
      </c>
      <c r="O7875">
        <v>295</v>
      </c>
      <c r="P7875">
        <v>9440</v>
      </c>
      <c r="Q7875">
        <v>5381</v>
      </c>
      <c r="R7875">
        <v>0.56999999999999995</v>
      </c>
      <c r="S7875" t="s">
        <v>23</v>
      </c>
      <c r="T7875" t="str">
        <f>IF(Table1[[#This Row],[Units Sold]]&gt; 700,"High Units","low Units")</f>
        <v>low Units</v>
      </c>
      <c r="U7875">
        <f>SUM(Table1[[#This Row],[Operating Profit]])/SUM(Table1[Operating Profit])*100</f>
        <v>1.6201237519228695E-3</v>
      </c>
      <c r="V7875">
        <f>SUM(Table1[[#This Row],[Price per Unit]]*Table1[[#This Row],[Units Sold]])</f>
        <v>9440</v>
      </c>
      <c r="W7875">
        <f>SUM(Table1[[#This Row],[Total Sales]]-Table1[[#This Row],[Operating Profit]])</f>
        <v>4059</v>
      </c>
      <c r="X7875">
        <f>SUM(Table1[[#This Row],[Total Sales]]-Table1[[#This Row],[Cost]])</f>
        <v>5381</v>
      </c>
      <c r="Y7875">
        <f>SUM(Table1[[#This Row],[profit/loss]])/SUM(Table1[profit/loss])</f>
        <v>1.6201237519228694E-5</v>
      </c>
    </row>
    <row r="7876" spans="1:25" x14ac:dyDescent="0.3">
      <c r="A7876" t="s">
        <v>24</v>
      </c>
      <c r="B7876" t="s">
        <v>23</v>
      </c>
      <c r="C7876">
        <v>1197831</v>
      </c>
      <c r="D7876" s="9">
        <v>44061</v>
      </c>
      <c r="E7876" s="8" t="str">
        <f>TEXT(Table1[[#This Row],[Invoice Date]],"dd-mm-yyyy")</f>
        <v>18-08-2020</v>
      </c>
      <c r="F7876" s="1" t="str">
        <f t="shared" si="492"/>
        <v>August</v>
      </c>
      <c r="G7876" s="1" t="str">
        <f t="shared" si="493"/>
        <v>2020</v>
      </c>
      <c r="H7876" s="1" t="str">
        <f t="shared" si="494"/>
        <v>Tuesday</v>
      </c>
      <c r="I7876" s="1" t="str">
        <f t="shared" si="495"/>
        <v>18</v>
      </c>
      <c r="J7876" t="s">
        <v>26</v>
      </c>
      <c r="K7876" t="s">
        <v>27</v>
      </c>
      <c r="L7876" t="s">
        <v>28</v>
      </c>
      <c r="M7876" t="s">
        <v>16</v>
      </c>
      <c r="N7876">
        <v>28</v>
      </c>
      <c r="O7876">
        <v>295</v>
      </c>
      <c r="P7876">
        <v>8260</v>
      </c>
      <c r="Q7876">
        <v>3387</v>
      </c>
      <c r="R7876">
        <v>0.41</v>
      </c>
      <c r="S7876" t="s">
        <v>23</v>
      </c>
      <c r="T7876" t="str">
        <f>IF(Table1[[#This Row],[Units Sold]]&gt; 700,"High Units","low Units")</f>
        <v>low Units</v>
      </c>
      <c r="U7876">
        <f>SUM(Table1[[#This Row],[Operating Profit]])/SUM(Table1[Operating Profit])*100</f>
        <v>1.0197656844011817E-3</v>
      </c>
      <c r="V7876">
        <f>SUM(Table1[[#This Row],[Price per Unit]]*Table1[[#This Row],[Units Sold]])</f>
        <v>8260</v>
      </c>
      <c r="W7876">
        <f>SUM(Table1[[#This Row],[Total Sales]]-Table1[[#This Row],[Operating Profit]])</f>
        <v>4873</v>
      </c>
      <c r="X7876">
        <f>SUM(Table1[[#This Row],[Total Sales]]-Table1[[#This Row],[Cost]])</f>
        <v>3387</v>
      </c>
      <c r="Y7876">
        <f>SUM(Table1[[#This Row],[profit/loss]])/SUM(Table1[profit/loss])</f>
        <v>1.0197656844011818E-5</v>
      </c>
    </row>
    <row r="7877" spans="1:25" x14ac:dyDescent="0.3">
      <c r="A7877" t="s">
        <v>24</v>
      </c>
      <c r="B7877" t="s">
        <v>23</v>
      </c>
      <c r="C7877">
        <v>1197831</v>
      </c>
      <c r="D7877" s="9">
        <v>44062</v>
      </c>
      <c r="E7877" s="8" t="str">
        <f>TEXT(Table1[[#This Row],[Invoice Date]],"dd-mm-yyyy")</f>
        <v>19-08-2020</v>
      </c>
      <c r="F7877" s="1" t="str">
        <f t="shared" si="492"/>
        <v>August</v>
      </c>
      <c r="G7877" s="1" t="str">
        <f t="shared" si="493"/>
        <v>2020</v>
      </c>
      <c r="H7877" s="1" t="str">
        <f t="shared" si="494"/>
        <v>Wednesday</v>
      </c>
      <c r="I7877" s="1" t="str">
        <f t="shared" si="495"/>
        <v>19</v>
      </c>
      <c r="J7877" t="s">
        <v>26</v>
      </c>
      <c r="K7877" t="s">
        <v>27</v>
      </c>
      <c r="L7877" t="s">
        <v>28</v>
      </c>
      <c r="M7877" t="s">
        <v>18</v>
      </c>
      <c r="N7877">
        <v>33</v>
      </c>
      <c r="O7877">
        <v>323</v>
      </c>
      <c r="P7877">
        <v>10659</v>
      </c>
      <c r="Q7877">
        <v>4477</v>
      </c>
      <c r="R7877">
        <v>0.42</v>
      </c>
      <c r="S7877" t="s">
        <v>23</v>
      </c>
      <c r="T7877" t="str">
        <f>IF(Table1[[#This Row],[Units Sold]]&gt; 700,"High Units","low Units")</f>
        <v>low Units</v>
      </c>
      <c r="U7877">
        <f>SUM(Table1[[#This Row],[Operating Profit]])/SUM(Table1[Operating Profit])*100</f>
        <v>1.3479453702580722E-3</v>
      </c>
      <c r="V7877">
        <f>SUM(Table1[[#This Row],[Price per Unit]]*Table1[[#This Row],[Units Sold]])</f>
        <v>10659</v>
      </c>
      <c r="W7877">
        <f>SUM(Table1[[#This Row],[Total Sales]]-Table1[[#This Row],[Operating Profit]])</f>
        <v>6182</v>
      </c>
      <c r="X7877">
        <f>SUM(Table1[[#This Row],[Total Sales]]-Table1[[#This Row],[Cost]])</f>
        <v>4477</v>
      </c>
      <c r="Y7877">
        <f>SUM(Table1[[#This Row],[profit/loss]])/SUM(Table1[profit/loss])</f>
        <v>1.3479453702580723E-5</v>
      </c>
    </row>
    <row r="7878" spans="1:25" x14ac:dyDescent="0.3">
      <c r="A7878" t="s">
        <v>24</v>
      </c>
      <c r="B7878" t="s">
        <v>23</v>
      </c>
      <c r="C7878">
        <v>1197831</v>
      </c>
      <c r="D7878" s="9">
        <v>44063</v>
      </c>
      <c r="E7878" s="8" t="str">
        <f>TEXT(Table1[[#This Row],[Invoice Date]],"dd-mm-yyyy")</f>
        <v>20-08-2020</v>
      </c>
      <c r="F7878" s="1" t="str">
        <f t="shared" si="492"/>
        <v>August</v>
      </c>
      <c r="G7878" s="1" t="str">
        <f t="shared" si="493"/>
        <v>2020</v>
      </c>
      <c r="H7878" s="1" t="str">
        <f t="shared" si="494"/>
        <v>Thursday</v>
      </c>
      <c r="I7878" s="1" t="str">
        <f t="shared" si="495"/>
        <v>20</v>
      </c>
      <c r="J7878" t="s">
        <v>26</v>
      </c>
      <c r="K7878" t="s">
        <v>27</v>
      </c>
      <c r="L7878" t="s">
        <v>28</v>
      </c>
      <c r="M7878" t="s">
        <v>19</v>
      </c>
      <c r="N7878">
        <v>27</v>
      </c>
      <c r="O7878">
        <v>264</v>
      </c>
      <c r="P7878">
        <v>7128</v>
      </c>
      <c r="Q7878">
        <v>2851</v>
      </c>
      <c r="R7878">
        <v>0.4</v>
      </c>
      <c r="S7878" t="s">
        <v>23</v>
      </c>
      <c r="T7878" t="str">
        <f>IF(Table1[[#This Row],[Units Sold]]&gt; 700,"High Units","low Units")</f>
        <v>low Units</v>
      </c>
      <c r="U7878">
        <f>SUM(Table1[[#This Row],[Operating Profit]])/SUM(Table1[Operating Profit])*100</f>
        <v>8.5838558199816041E-4</v>
      </c>
      <c r="V7878">
        <f>SUM(Table1[[#This Row],[Price per Unit]]*Table1[[#This Row],[Units Sold]])</f>
        <v>7128</v>
      </c>
      <c r="W7878">
        <f>SUM(Table1[[#This Row],[Total Sales]]-Table1[[#This Row],[Operating Profit]])</f>
        <v>4277</v>
      </c>
      <c r="X7878">
        <f>SUM(Table1[[#This Row],[Total Sales]]-Table1[[#This Row],[Cost]])</f>
        <v>2851</v>
      </c>
      <c r="Y7878">
        <f>SUM(Table1[[#This Row],[profit/loss]])/SUM(Table1[profit/loss])</f>
        <v>8.5838558199816045E-6</v>
      </c>
    </row>
    <row r="7879" spans="1:25" x14ac:dyDescent="0.3">
      <c r="A7879" t="s">
        <v>24</v>
      </c>
      <c r="B7879" t="s">
        <v>23</v>
      </c>
      <c r="C7879">
        <v>1197831</v>
      </c>
      <c r="D7879" s="9">
        <v>44064</v>
      </c>
      <c r="E7879" s="8" t="str">
        <f>TEXT(Table1[[#This Row],[Invoice Date]],"dd-mm-yyyy")</f>
        <v>21-08-2020</v>
      </c>
      <c r="F7879" s="1" t="str">
        <f t="shared" si="492"/>
        <v>August</v>
      </c>
      <c r="G7879" s="1" t="str">
        <f t="shared" si="493"/>
        <v>2020</v>
      </c>
      <c r="H7879" s="1" t="str">
        <f t="shared" si="494"/>
        <v>Friday</v>
      </c>
      <c r="I7879" s="1" t="str">
        <f t="shared" si="495"/>
        <v>21</v>
      </c>
      <c r="J7879" t="s">
        <v>26</v>
      </c>
      <c r="K7879" t="s">
        <v>27</v>
      </c>
      <c r="L7879" t="s">
        <v>28</v>
      </c>
      <c r="M7879" t="s">
        <v>20</v>
      </c>
      <c r="N7879">
        <v>26</v>
      </c>
      <c r="O7879">
        <v>263</v>
      </c>
      <c r="P7879">
        <v>6838</v>
      </c>
      <c r="Q7879">
        <v>3282</v>
      </c>
      <c r="R7879">
        <v>0.48</v>
      </c>
      <c r="S7879" t="s">
        <v>23</v>
      </c>
      <c r="T7879" t="str">
        <f>IF(Table1[[#This Row],[Units Sold]]&gt; 700,"High Units","low Units")</f>
        <v>low Units</v>
      </c>
      <c r="U7879">
        <f>SUM(Table1[[#This Row],[Operating Profit]])/SUM(Table1[Operating Profit])*100</f>
        <v>9.881520449379034E-4</v>
      </c>
      <c r="V7879">
        <f>SUM(Table1[[#This Row],[Price per Unit]]*Table1[[#This Row],[Units Sold]])</f>
        <v>6838</v>
      </c>
      <c r="W7879">
        <f>SUM(Table1[[#This Row],[Total Sales]]-Table1[[#This Row],[Operating Profit]])</f>
        <v>3556</v>
      </c>
      <c r="X7879">
        <f>SUM(Table1[[#This Row],[Total Sales]]-Table1[[#This Row],[Cost]])</f>
        <v>3282</v>
      </c>
      <c r="Y7879">
        <f>SUM(Table1[[#This Row],[profit/loss]])/SUM(Table1[profit/loss])</f>
        <v>9.8815204493790338E-6</v>
      </c>
    </row>
    <row r="7880" spans="1:25" x14ac:dyDescent="0.3">
      <c r="A7880" t="s">
        <v>24</v>
      </c>
      <c r="B7880" t="s">
        <v>23</v>
      </c>
      <c r="C7880">
        <v>1197831</v>
      </c>
      <c r="D7880" s="9">
        <v>44065</v>
      </c>
      <c r="E7880" s="8" t="str">
        <f>TEXT(Table1[[#This Row],[Invoice Date]],"dd-mm-yyyy")</f>
        <v>22-08-2020</v>
      </c>
      <c r="F7880" s="1" t="str">
        <f t="shared" si="492"/>
        <v>August</v>
      </c>
      <c r="G7880" s="1" t="str">
        <f t="shared" si="493"/>
        <v>2020</v>
      </c>
      <c r="H7880" s="1" t="str">
        <f t="shared" si="494"/>
        <v>Saturday</v>
      </c>
      <c r="I7880" s="1" t="str">
        <f t="shared" si="495"/>
        <v>22</v>
      </c>
      <c r="J7880" t="s">
        <v>26</v>
      </c>
      <c r="K7880" t="s">
        <v>27</v>
      </c>
      <c r="L7880" t="s">
        <v>28</v>
      </c>
      <c r="M7880" t="s">
        <v>21</v>
      </c>
      <c r="N7880">
        <v>29</v>
      </c>
      <c r="O7880">
        <v>221</v>
      </c>
      <c r="P7880">
        <v>6409</v>
      </c>
      <c r="Q7880">
        <v>2051</v>
      </c>
      <c r="R7880">
        <v>0.32</v>
      </c>
      <c r="S7880" t="s">
        <v>23</v>
      </c>
      <c r="T7880" t="str">
        <f>IF(Table1[[#This Row],[Units Sold]]&gt; 700,"High Units","low Units")</f>
        <v>low Units</v>
      </c>
      <c r="U7880">
        <f>SUM(Table1[[#This Row],[Operating Profit]])/SUM(Table1[Operating Profit])*100</f>
        <v>6.175197575160389E-4</v>
      </c>
      <c r="V7880">
        <f>SUM(Table1[[#This Row],[Price per Unit]]*Table1[[#This Row],[Units Sold]])</f>
        <v>6409</v>
      </c>
      <c r="W7880">
        <f>SUM(Table1[[#This Row],[Total Sales]]-Table1[[#This Row],[Operating Profit]])</f>
        <v>4358</v>
      </c>
      <c r="X7880">
        <f>SUM(Table1[[#This Row],[Total Sales]]-Table1[[#This Row],[Cost]])</f>
        <v>2051</v>
      </c>
      <c r="Y7880">
        <f>SUM(Table1[[#This Row],[profit/loss]])/SUM(Table1[profit/loss])</f>
        <v>6.175197575160389E-6</v>
      </c>
    </row>
    <row r="7881" spans="1:25" x14ac:dyDescent="0.3">
      <c r="A7881" t="s">
        <v>24</v>
      </c>
      <c r="B7881" t="s">
        <v>23</v>
      </c>
      <c r="C7881">
        <v>1197831</v>
      </c>
      <c r="D7881" s="9">
        <v>44066</v>
      </c>
      <c r="E7881" s="8" t="str">
        <f>TEXT(Table1[[#This Row],[Invoice Date]],"dd-mm-yyyy")</f>
        <v>23-08-2020</v>
      </c>
      <c r="F7881" s="1" t="str">
        <f t="shared" si="492"/>
        <v>August</v>
      </c>
      <c r="G7881" s="1" t="str">
        <f t="shared" si="493"/>
        <v>2020</v>
      </c>
      <c r="H7881" s="1" t="str">
        <f t="shared" si="494"/>
        <v>Sunday</v>
      </c>
      <c r="I7881" s="1" t="str">
        <f t="shared" si="495"/>
        <v>23</v>
      </c>
      <c r="J7881" t="s">
        <v>26</v>
      </c>
      <c r="K7881" t="s">
        <v>27</v>
      </c>
      <c r="L7881" t="s">
        <v>28</v>
      </c>
      <c r="M7881" t="s">
        <v>22</v>
      </c>
      <c r="N7881">
        <v>38</v>
      </c>
      <c r="O7881">
        <v>350</v>
      </c>
      <c r="P7881">
        <v>13300</v>
      </c>
      <c r="Q7881">
        <v>7581</v>
      </c>
      <c r="R7881">
        <v>0.56999999999999995</v>
      </c>
      <c r="S7881" t="s">
        <v>23</v>
      </c>
      <c r="T7881" t="str">
        <f>IF(Table1[[#This Row],[Units Sold]]&gt; 700,"High Units","low Units")</f>
        <v>low Units</v>
      </c>
      <c r="U7881">
        <f>SUM(Table1[[#This Row],[Operating Profit]])/SUM(Table1[Operating Profit])*100</f>
        <v>2.2825047692487037E-3</v>
      </c>
      <c r="V7881">
        <f>SUM(Table1[[#This Row],[Price per Unit]]*Table1[[#This Row],[Units Sold]])</f>
        <v>13300</v>
      </c>
      <c r="W7881">
        <f>SUM(Table1[[#This Row],[Total Sales]]-Table1[[#This Row],[Operating Profit]])</f>
        <v>5719</v>
      </c>
      <c r="X7881">
        <f>SUM(Table1[[#This Row],[Total Sales]]-Table1[[#This Row],[Cost]])</f>
        <v>7581</v>
      </c>
      <c r="Y7881">
        <f>SUM(Table1[[#This Row],[profit/loss]])/SUM(Table1[profit/loss])</f>
        <v>2.2825047692487037E-5</v>
      </c>
    </row>
    <row r="7882" spans="1:25" x14ac:dyDescent="0.3">
      <c r="A7882" t="s">
        <v>24</v>
      </c>
      <c r="B7882" t="s">
        <v>23</v>
      </c>
      <c r="C7882">
        <v>1197831</v>
      </c>
      <c r="D7882" s="9">
        <v>44067</v>
      </c>
      <c r="E7882" s="8" t="str">
        <f>TEXT(Table1[[#This Row],[Invoice Date]],"dd-mm-yyyy")</f>
        <v>24-08-2020</v>
      </c>
      <c r="F7882" s="1" t="str">
        <f t="shared" si="492"/>
        <v>August</v>
      </c>
      <c r="G7882" s="1" t="str">
        <f t="shared" si="493"/>
        <v>2020</v>
      </c>
      <c r="H7882" s="1" t="str">
        <f t="shared" si="494"/>
        <v>Monday</v>
      </c>
      <c r="I7882" s="1" t="str">
        <f t="shared" si="495"/>
        <v>24</v>
      </c>
      <c r="J7882" t="s">
        <v>26</v>
      </c>
      <c r="K7882" t="s">
        <v>27</v>
      </c>
      <c r="L7882" t="s">
        <v>28</v>
      </c>
      <c r="M7882" t="s">
        <v>16</v>
      </c>
      <c r="N7882">
        <v>29</v>
      </c>
      <c r="O7882">
        <v>295</v>
      </c>
      <c r="P7882">
        <v>8555</v>
      </c>
      <c r="Q7882">
        <v>3422</v>
      </c>
      <c r="R7882">
        <v>0.4</v>
      </c>
      <c r="S7882" t="s">
        <v>23</v>
      </c>
      <c r="T7882" t="str">
        <f>IF(Table1[[#This Row],[Units Sold]]&gt; 700,"High Units","low Units")</f>
        <v>low Units</v>
      </c>
      <c r="U7882">
        <f>SUM(Table1[[#This Row],[Operating Profit]])/SUM(Table1[Operating Profit])*100</f>
        <v>1.0303035642222746E-3</v>
      </c>
      <c r="V7882">
        <f>SUM(Table1[[#This Row],[Price per Unit]]*Table1[[#This Row],[Units Sold]])</f>
        <v>8555</v>
      </c>
      <c r="W7882">
        <f>SUM(Table1[[#This Row],[Total Sales]]-Table1[[#This Row],[Operating Profit]])</f>
        <v>5133</v>
      </c>
      <c r="X7882">
        <f>SUM(Table1[[#This Row],[Total Sales]]-Table1[[#This Row],[Cost]])</f>
        <v>3422</v>
      </c>
      <c r="Y7882">
        <f>SUM(Table1[[#This Row],[profit/loss]])/SUM(Table1[profit/loss])</f>
        <v>1.0303035642222746E-5</v>
      </c>
    </row>
    <row r="7883" spans="1:25" x14ac:dyDescent="0.3">
      <c r="A7883" t="s">
        <v>24</v>
      </c>
      <c r="B7883" t="s">
        <v>23</v>
      </c>
      <c r="C7883">
        <v>1197831</v>
      </c>
      <c r="D7883" s="9">
        <v>44068</v>
      </c>
      <c r="E7883" s="8" t="str">
        <f>TEXT(Table1[[#This Row],[Invoice Date]],"dd-mm-yyyy")</f>
        <v>25-08-2020</v>
      </c>
      <c r="F7883" s="1" t="str">
        <f t="shared" si="492"/>
        <v>August</v>
      </c>
      <c r="G7883" s="1" t="str">
        <f t="shared" si="493"/>
        <v>2020</v>
      </c>
      <c r="H7883" s="1" t="str">
        <f t="shared" si="494"/>
        <v>Tuesday</v>
      </c>
      <c r="I7883" s="1" t="str">
        <f t="shared" si="495"/>
        <v>25</v>
      </c>
      <c r="J7883" t="s">
        <v>26</v>
      </c>
      <c r="K7883" t="s">
        <v>27</v>
      </c>
      <c r="L7883" t="s">
        <v>28</v>
      </c>
      <c r="M7883" t="s">
        <v>18</v>
      </c>
      <c r="N7883">
        <v>32</v>
      </c>
      <c r="O7883">
        <v>285</v>
      </c>
      <c r="P7883">
        <v>9120</v>
      </c>
      <c r="Q7883">
        <v>3830</v>
      </c>
      <c r="R7883">
        <v>0.42</v>
      </c>
      <c r="S7883" t="s">
        <v>23</v>
      </c>
      <c r="T7883" t="str">
        <f>IF(Table1[[#This Row],[Units Sold]]&gt; 700,"High Units","low Units")</f>
        <v>low Units</v>
      </c>
      <c r="U7883">
        <f>SUM(Table1[[#This Row],[Operating Profit]])/SUM(Table1[Operating Profit])*100</f>
        <v>1.1531451347081565E-3</v>
      </c>
      <c r="V7883">
        <f>SUM(Table1[[#This Row],[Price per Unit]]*Table1[[#This Row],[Units Sold]])</f>
        <v>9120</v>
      </c>
      <c r="W7883">
        <f>SUM(Table1[[#This Row],[Total Sales]]-Table1[[#This Row],[Operating Profit]])</f>
        <v>5290</v>
      </c>
      <c r="X7883">
        <f>SUM(Table1[[#This Row],[Total Sales]]-Table1[[#This Row],[Cost]])</f>
        <v>3830</v>
      </c>
      <c r="Y7883">
        <f>SUM(Table1[[#This Row],[profit/loss]])/SUM(Table1[profit/loss])</f>
        <v>1.1531451347081564E-5</v>
      </c>
    </row>
    <row r="7884" spans="1:25" x14ac:dyDescent="0.3">
      <c r="A7884" t="s">
        <v>24</v>
      </c>
      <c r="B7884" t="s">
        <v>23</v>
      </c>
      <c r="C7884">
        <v>1197831</v>
      </c>
      <c r="D7884" s="9">
        <v>44069</v>
      </c>
      <c r="E7884" s="8" t="str">
        <f>TEXT(Table1[[#This Row],[Invoice Date]],"dd-mm-yyyy")</f>
        <v>26-08-2020</v>
      </c>
      <c r="F7884" s="1" t="str">
        <f t="shared" si="492"/>
        <v>August</v>
      </c>
      <c r="G7884" s="1" t="str">
        <f t="shared" si="493"/>
        <v>2020</v>
      </c>
      <c r="H7884" s="1" t="str">
        <f t="shared" si="494"/>
        <v>Wednesday</v>
      </c>
      <c r="I7884" s="1" t="str">
        <f t="shared" si="495"/>
        <v>26</v>
      </c>
      <c r="J7884" t="s">
        <v>26</v>
      </c>
      <c r="K7884" t="s">
        <v>27</v>
      </c>
      <c r="L7884" t="s">
        <v>28</v>
      </c>
      <c r="M7884" t="s">
        <v>19</v>
      </c>
      <c r="N7884">
        <v>29</v>
      </c>
      <c r="O7884">
        <v>374</v>
      </c>
      <c r="P7884">
        <v>10846</v>
      </c>
      <c r="Q7884">
        <v>4447</v>
      </c>
      <c r="R7884">
        <v>0.41</v>
      </c>
      <c r="S7884" t="s">
        <v>23</v>
      </c>
      <c r="T7884" t="str">
        <f>IF(Table1[[#This Row],[Units Sold]]&gt; 700,"High Units","low Units")</f>
        <v>low Units</v>
      </c>
      <c r="U7884">
        <f>SUM(Table1[[#This Row],[Operating Profit]])/SUM(Table1[Operating Profit])*100</f>
        <v>1.3389129018399927E-3</v>
      </c>
      <c r="V7884">
        <f>SUM(Table1[[#This Row],[Price per Unit]]*Table1[[#This Row],[Units Sold]])</f>
        <v>10846</v>
      </c>
      <c r="W7884">
        <f>SUM(Table1[[#This Row],[Total Sales]]-Table1[[#This Row],[Operating Profit]])</f>
        <v>6399</v>
      </c>
      <c r="X7884">
        <f>SUM(Table1[[#This Row],[Total Sales]]-Table1[[#This Row],[Cost]])</f>
        <v>4447</v>
      </c>
      <c r="Y7884">
        <f>SUM(Table1[[#This Row],[profit/loss]])/SUM(Table1[profit/loss])</f>
        <v>1.3389129018399927E-5</v>
      </c>
    </row>
    <row r="7885" spans="1:25" x14ac:dyDescent="0.3">
      <c r="A7885" t="s">
        <v>24</v>
      </c>
      <c r="B7885" t="s">
        <v>23</v>
      </c>
      <c r="C7885">
        <v>1197831</v>
      </c>
      <c r="D7885" s="9">
        <v>44070</v>
      </c>
      <c r="E7885" s="8" t="str">
        <f>TEXT(Table1[[#This Row],[Invoice Date]],"dd-mm-yyyy")</f>
        <v>27-08-2020</v>
      </c>
      <c r="F7885" s="1" t="str">
        <f t="shared" si="492"/>
        <v>August</v>
      </c>
      <c r="G7885" s="1" t="str">
        <f t="shared" si="493"/>
        <v>2020</v>
      </c>
      <c r="H7885" s="1" t="str">
        <f t="shared" si="494"/>
        <v>Thursday</v>
      </c>
      <c r="I7885" s="1" t="str">
        <f t="shared" si="495"/>
        <v>27</v>
      </c>
      <c r="J7885" t="s">
        <v>26</v>
      </c>
      <c r="K7885" t="s">
        <v>27</v>
      </c>
      <c r="L7885" t="s">
        <v>28</v>
      </c>
      <c r="M7885" t="s">
        <v>20</v>
      </c>
      <c r="N7885">
        <v>28</v>
      </c>
      <c r="O7885">
        <v>224</v>
      </c>
      <c r="P7885">
        <v>6272</v>
      </c>
      <c r="Q7885">
        <v>3261</v>
      </c>
      <c r="R7885">
        <v>0.52</v>
      </c>
      <c r="S7885" t="s">
        <v>23</v>
      </c>
      <c r="T7885" t="str">
        <f>IF(Table1[[#This Row],[Units Sold]]&gt; 700,"High Units","low Units")</f>
        <v>low Units</v>
      </c>
      <c r="U7885">
        <f>SUM(Table1[[#This Row],[Operating Profit]])/SUM(Table1[Operating Profit])*100</f>
        <v>9.8182931704524773E-4</v>
      </c>
      <c r="V7885">
        <f>SUM(Table1[[#This Row],[Price per Unit]]*Table1[[#This Row],[Units Sold]])</f>
        <v>6272</v>
      </c>
      <c r="W7885">
        <f>SUM(Table1[[#This Row],[Total Sales]]-Table1[[#This Row],[Operating Profit]])</f>
        <v>3011</v>
      </c>
      <c r="X7885">
        <f>SUM(Table1[[#This Row],[Total Sales]]-Table1[[#This Row],[Cost]])</f>
        <v>3261</v>
      </c>
      <c r="Y7885">
        <f>SUM(Table1[[#This Row],[profit/loss]])/SUM(Table1[profit/loss])</f>
        <v>9.8182931704524766E-6</v>
      </c>
    </row>
    <row r="7886" spans="1:25" x14ac:dyDescent="0.3">
      <c r="A7886" t="s">
        <v>24</v>
      </c>
      <c r="B7886" t="s">
        <v>23</v>
      </c>
      <c r="C7886">
        <v>1197831</v>
      </c>
      <c r="D7886" s="9">
        <v>44071</v>
      </c>
      <c r="E7886" s="8" t="str">
        <f>TEXT(Table1[[#This Row],[Invoice Date]],"dd-mm-yyyy")</f>
        <v>28-08-2020</v>
      </c>
      <c r="F7886" s="1" t="str">
        <f t="shared" si="492"/>
        <v>August</v>
      </c>
      <c r="G7886" s="1" t="str">
        <f t="shared" si="493"/>
        <v>2020</v>
      </c>
      <c r="H7886" s="1" t="str">
        <f t="shared" si="494"/>
        <v>Friday</v>
      </c>
      <c r="I7886" s="1" t="str">
        <f t="shared" si="495"/>
        <v>28</v>
      </c>
      <c r="J7886" t="s">
        <v>26</v>
      </c>
      <c r="K7886" t="s">
        <v>27</v>
      </c>
      <c r="L7886" t="s">
        <v>28</v>
      </c>
      <c r="M7886" t="s">
        <v>21</v>
      </c>
      <c r="N7886">
        <v>33</v>
      </c>
      <c r="O7886">
        <v>217</v>
      </c>
      <c r="P7886">
        <v>7161</v>
      </c>
      <c r="Q7886">
        <v>2578</v>
      </c>
      <c r="R7886">
        <v>0.36</v>
      </c>
      <c r="S7886" t="s">
        <v>23</v>
      </c>
      <c r="T7886" t="str">
        <f>IF(Table1[[#This Row],[Units Sold]]&gt; 700,"High Units","low Units")</f>
        <v>low Units</v>
      </c>
      <c r="U7886">
        <f>SUM(Table1[[#This Row],[Operating Profit]])/SUM(Table1[Operating Profit])*100</f>
        <v>7.7619011939363642E-4</v>
      </c>
      <c r="V7886">
        <f>SUM(Table1[[#This Row],[Price per Unit]]*Table1[[#This Row],[Units Sold]])</f>
        <v>7161</v>
      </c>
      <c r="W7886">
        <f>SUM(Table1[[#This Row],[Total Sales]]-Table1[[#This Row],[Operating Profit]])</f>
        <v>4583</v>
      </c>
      <c r="X7886">
        <f>SUM(Table1[[#This Row],[Total Sales]]-Table1[[#This Row],[Cost]])</f>
        <v>2578</v>
      </c>
      <c r="Y7886">
        <f>SUM(Table1[[#This Row],[profit/loss]])/SUM(Table1[profit/loss])</f>
        <v>7.7619011939363642E-6</v>
      </c>
    </row>
    <row r="7887" spans="1:25" x14ac:dyDescent="0.3">
      <c r="A7887" t="s">
        <v>24</v>
      </c>
      <c r="B7887" t="s">
        <v>23</v>
      </c>
      <c r="C7887">
        <v>1197831</v>
      </c>
      <c r="D7887" s="9">
        <v>44072</v>
      </c>
      <c r="E7887" s="8" t="str">
        <f>TEXT(Table1[[#This Row],[Invoice Date]],"dd-mm-yyyy")</f>
        <v>29-08-2020</v>
      </c>
      <c r="F7887" s="1" t="str">
        <f t="shared" si="492"/>
        <v>August</v>
      </c>
      <c r="G7887" s="1" t="str">
        <f t="shared" si="493"/>
        <v>2020</v>
      </c>
      <c r="H7887" s="1" t="str">
        <f t="shared" si="494"/>
        <v>Saturday</v>
      </c>
      <c r="I7887" s="1" t="str">
        <f t="shared" si="495"/>
        <v>29</v>
      </c>
      <c r="J7887" t="s">
        <v>26</v>
      </c>
      <c r="K7887" t="s">
        <v>27</v>
      </c>
      <c r="L7887" t="s">
        <v>28</v>
      </c>
      <c r="M7887" t="s">
        <v>22</v>
      </c>
      <c r="N7887">
        <v>36</v>
      </c>
      <c r="O7887">
        <v>302</v>
      </c>
      <c r="P7887">
        <v>10872</v>
      </c>
      <c r="Q7887">
        <v>5653</v>
      </c>
      <c r="R7887">
        <v>0.52</v>
      </c>
      <c r="S7887" t="s">
        <v>23</v>
      </c>
      <c r="T7887" t="str">
        <f>IF(Table1[[#This Row],[Units Sold]]&gt; 700,"High Units","low Units")</f>
        <v>low Units</v>
      </c>
      <c r="U7887">
        <f>SUM(Table1[[#This Row],[Operating Profit]])/SUM(Table1[Operating Profit])*100</f>
        <v>1.7020181322467908E-3</v>
      </c>
      <c r="V7887">
        <f>SUM(Table1[[#This Row],[Price per Unit]]*Table1[[#This Row],[Units Sold]])</f>
        <v>10872</v>
      </c>
      <c r="W7887">
        <f>SUM(Table1[[#This Row],[Total Sales]]-Table1[[#This Row],[Operating Profit]])</f>
        <v>5219</v>
      </c>
      <c r="X7887">
        <f>SUM(Table1[[#This Row],[Total Sales]]-Table1[[#This Row],[Cost]])</f>
        <v>5653</v>
      </c>
      <c r="Y7887">
        <f>SUM(Table1[[#This Row],[profit/loss]])/SUM(Table1[profit/loss])</f>
        <v>1.7020181322467908E-5</v>
      </c>
    </row>
    <row r="7888" spans="1:25" x14ac:dyDescent="0.3">
      <c r="A7888" t="s">
        <v>24</v>
      </c>
      <c r="B7888" t="s">
        <v>23</v>
      </c>
      <c r="C7888">
        <v>1197831</v>
      </c>
      <c r="D7888" s="9">
        <v>44073</v>
      </c>
      <c r="E7888" s="8" t="str">
        <f>TEXT(Table1[[#This Row],[Invoice Date]],"dd-mm-yyyy")</f>
        <v>30-08-2020</v>
      </c>
      <c r="F7888" s="1" t="str">
        <f t="shared" si="492"/>
        <v>August</v>
      </c>
      <c r="G7888" s="1" t="str">
        <f t="shared" si="493"/>
        <v>2020</v>
      </c>
      <c r="H7888" s="1" t="str">
        <f t="shared" si="494"/>
        <v>Sunday</v>
      </c>
      <c r="I7888" s="1" t="str">
        <f t="shared" si="495"/>
        <v>30</v>
      </c>
      <c r="J7888" t="s">
        <v>26</v>
      </c>
      <c r="K7888" t="s">
        <v>27</v>
      </c>
      <c r="L7888" t="s">
        <v>28</v>
      </c>
      <c r="M7888" t="s">
        <v>16</v>
      </c>
      <c r="N7888">
        <v>27</v>
      </c>
      <c r="O7888">
        <v>305</v>
      </c>
      <c r="P7888">
        <v>8235</v>
      </c>
      <c r="Q7888">
        <v>3047</v>
      </c>
      <c r="R7888">
        <v>0.37</v>
      </c>
      <c r="S7888" t="s">
        <v>23</v>
      </c>
      <c r="T7888" t="str">
        <f>IF(Table1[[#This Row],[Units Sold]]&gt; 700,"High Units","low Units")</f>
        <v>low Units</v>
      </c>
      <c r="U7888">
        <f>SUM(Table1[[#This Row],[Operating Profit]])/SUM(Table1[Operating Profit])*100</f>
        <v>9.1739770899628011E-4</v>
      </c>
      <c r="V7888">
        <f>SUM(Table1[[#This Row],[Price per Unit]]*Table1[[#This Row],[Units Sold]])</f>
        <v>8235</v>
      </c>
      <c r="W7888">
        <f>SUM(Table1[[#This Row],[Total Sales]]-Table1[[#This Row],[Operating Profit]])</f>
        <v>5188</v>
      </c>
      <c r="X7888">
        <f>SUM(Table1[[#This Row],[Total Sales]]-Table1[[#This Row],[Cost]])</f>
        <v>3047</v>
      </c>
      <c r="Y7888">
        <f>SUM(Table1[[#This Row],[profit/loss]])/SUM(Table1[profit/loss])</f>
        <v>9.1739770899628011E-6</v>
      </c>
    </row>
    <row r="7889" spans="1:25" x14ac:dyDescent="0.3">
      <c r="A7889" t="s">
        <v>24</v>
      </c>
      <c r="B7889" t="s">
        <v>23</v>
      </c>
      <c r="C7889">
        <v>1197831</v>
      </c>
      <c r="D7889" s="9">
        <v>44074</v>
      </c>
      <c r="E7889" s="8" t="str">
        <f>TEXT(Table1[[#This Row],[Invoice Date]],"dd-mm-yyyy")</f>
        <v>31-08-2020</v>
      </c>
      <c r="F7889" s="1" t="str">
        <f t="shared" si="492"/>
        <v>August</v>
      </c>
      <c r="G7889" s="1" t="str">
        <f t="shared" si="493"/>
        <v>2020</v>
      </c>
      <c r="H7889" s="1" t="str">
        <f t="shared" si="494"/>
        <v>Monday</v>
      </c>
      <c r="I7889" s="1" t="str">
        <f t="shared" si="495"/>
        <v>31</v>
      </c>
      <c r="J7889" t="s">
        <v>26</v>
      </c>
      <c r="K7889" t="s">
        <v>27</v>
      </c>
      <c r="L7889" t="s">
        <v>28</v>
      </c>
      <c r="M7889" t="s">
        <v>18</v>
      </c>
      <c r="N7889">
        <v>33</v>
      </c>
      <c r="O7889">
        <v>305</v>
      </c>
      <c r="P7889">
        <v>10065</v>
      </c>
      <c r="Q7889">
        <v>3825</v>
      </c>
      <c r="R7889">
        <v>0.38</v>
      </c>
      <c r="S7889" t="s">
        <v>23</v>
      </c>
      <c r="T7889" t="str">
        <f>IF(Table1[[#This Row],[Units Sold]]&gt; 700,"High Units","low Units")</f>
        <v>low Units</v>
      </c>
      <c r="U7889">
        <f>SUM(Table1[[#This Row],[Operating Profit]])/SUM(Table1[Operating Profit])*100</f>
        <v>1.1516397233051433E-3</v>
      </c>
      <c r="V7889">
        <f>SUM(Table1[[#This Row],[Price per Unit]]*Table1[[#This Row],[Units Sold]])</f>
        <v>10065</v>
      </c>
      <c r="W7889">
        <f>SUM(Table1[[#This Row],[Total Sales]]-Table1[[#This Row],[Operating Profit]])</f>
        <v>6240</v>
      </c>
      <c r="X7889">
        <f>SUM(Table1[[#This Row],[Total Sales]]-Table1[[#This Row],[Cost]])</f>
        <v>3825</v>
      </c>
      <c r="Y7889">
        <f>SUM(Table1[[#This Row],[profit/loss]])/SUM(Table1[profit/loss])</f>
        <v>1.1516397233051433E-5</v>
      </c>
    </row>
    <row r="7890" spans="1:25" x14ac:dyDescent="0.3">
      <c r="A7890" t="s">
        <v>24</v>
      </c>
      <c r="B7890" t="s">
        <v>23</v>
      </c>
      <c r="C7890">
        <v>1197831</v>
      </c>
      <c r="D7890" s="9">
        <v>44075</v>
      </c>
      <c r="E7890" s="8" t="str">
        <f>TEXT(Table1[[#This Row],[Invoice Date]],"dd-mm-yyyy")</f>
        <v>01-09-2020</v>
      </c>
      <c r="F7890" s="1" t="str">
        <f t="shared" si="492"/>
        <v>September</v>
      </c>
      <c r="G7890" s="1" t="str">
        <f t="shared" si="493"/>
        <v>2020</v>
      </c>
      <c r="H7890" s="1" t="str">
        <f t="shared" si="494"/>
        <v>Tuesday</v>
      </c>
      <c r="I7890" s="1" t="str">
        <f t="shared" si="495"/>
        <v>01</v>
      </c>
      <c r="J7890" t="s">
        <v>26</v>
      </c>
      <c r="K7890" t="s">
        <v>27</v>
      </c>
      <c r="L7890" t="s">
        <v>28</v>
      </c>
      <c r="M7890" t="s">
        <v>19</v>
      </c>
      <c r="N7890">
        <v>29</v>
      </c>
      <c r="O7890">
        <v>374</v>
      </c>
      <c r="P7890">
        <v>10846</v>
      </c>
      <c r="Q7890">
        <v>4447</v>
      </c>
      <c r="R7890">
        <v>0.41</v>
      </c>
      <c r="S7890" t="s">
        <v>23</v>
      </c>
      <c r="T7890" t="str">
        <f>IF(Table1[[#This Row],[Units Sold]]&gt; 700,"High Units","low Units")</f>
        <v>low Units</v>
      </c>
      <c r="U7890">
        <f>SUM(Table1[[#This Row],[Operating Profit]])/SUM(Table1[Operating Profit])*100</f>
        <v>1.3389129018399927E-3</v>
      </c>
      <c r="V7890">
        <f>SUM(Table1[[#This Row],[Price per Unit]]*Table1[[#This Row],[Units Sold]])</f>
        <v>10846</v>
      </c>
      <c r="W7890">
        <f>SUM(Table1[[#This Row],[Total Sales]]-Table1[[#This Row],[Operating Profit]])</f>
        <v>6399</v>
      </c>
      <c r="X7890">
        <f>SUM(Table1[[#This Row],[Total Sales]]-Table1[[#This Row],[Cost]])</f>
        <v>4447</v>
      </c>
      <c r="Y7890">
        <f>SUM(Table1[[#This Row],[profit/loss]])/SUM(Table1[profit/loss])</f>
        <v>1.3389129018399927E-5</v>
      </c>
    </row>
    <row r="7891" spans="1:25" x14ac:dyDescent="0.3">
      <c r="A7891" t="s">
        <v>24</v>
      </c>
      <c r="B7891" t="s">
        <v>23</v>
      </c>
      <c r="C7891">
        <v>1197831</v>
      </c>
      <c r="D7891" s="9">
        <v>44076</v>
      </c>
      <c r="E7891" s="8" t="str">
        <f>TEXT(Table1[[#This Row],[Invoice Date]],"dd-mm-yyyy")</f>
        <v>02-09-2020</v>
      </c>
      <c r="F7891" s="1" t="str">
        <f t="shared" si="492"/>
        <v>September</v>
      </c>
      <c r="G7891" s="1" t="str">
        <f t="shared" si="493"/>
        <v>2020</v>
      </c>
      <c r="H7891" s="1" t="str">
        <f t="shared" si="494"/>
        <v>Wednesday</v>
      </c>
      <c r="I7891" s="1" t="str">
        <f t="shared" si="495"/>
        <v>02</v>
      </c>
      <c r="J7891" t="s">
        <v>26</v>
      </c>
      <c r="K7891" t="s">
        <v>27</v>
      </c>
      <c r="L7891" t="s">
        <v>28</v>
      </c>
      <c r="M7891" t="s">
        <v>20</v>
      </c>
      <c r="N7891">
        <v>30</v>
      </c>
      <c r="O7891">
        <v>215</v>
      </c>
      <c r="P7891">
        <v>6450</v>
      </c>
      <c r="Q7891">
        <v>3096</v>
      </c>
      <c r="R7891">
        <v>0.48</v>
      </c>
      <c r="S7891" t="s">
        <v>23</v>
      </c>
      <c r="T7891" t="str">
        <f>IF(Table1[[#This Row],[Units Sold]]&gt; 700,"High Units","low Units")</f>
        <v>low Units</v>
      </c>
      <c r="U7891">
        <f>SUM(Table1[[#This Row],[Operating Profit]])/SUM(Table1[Operating Profit])*100</f>
        <v>9.3215074074581004E-4</v>
      </c>
      <c r="V7891">
        <f>SUM(Table1[[#This Row],[Price per Unit]]*Table1[[#This Row],[Units Sold]])</f>
        <v>6450</v>
      </c>
      <c r="W7891">
        <f>SUM(Table1[[#This Row],[Total Sales]]-Table1[[#This Row],[Operating Profit]])</f>
        <v>3354</v>
      </c>
      <c r="X7891">
        <f>SUM(Table1[[#This Row],[Total Sales]]-Table1[[#This Row],[Cost]])</f>
        <v>3096</v>
      </c>
      <c r="Y7891">
        <f>SUM(Table1[[#This Row],[profit/loss]])/SUM(Table1[profit/loss])</f>
        <v>9.3215074074581007E-6</v>
      </c>
    </row>
    <row r="7892" spans="1:25" x14ac:dyDescent="0.3">
      <c r="A7892" t="s">
        <v>24</v>
      </c>
      <c r="B7892" t="s">
        <v>23</v>
      </c>
      <c r="C7892">
        <v>1197831</v>
      </c>
      <c r="D7892" s="9">
        <v>44077</v>
      </c>
      <c r="E7892" s="8" t="str">
        <f>TEXT(Table1[[#This Row],[Invoice Date]],"dd-mm-yyyy")</f>
        <v>03-09-2020</v>
      </c>
      <c r="F7892" s="1" t="str">
        <f t="shared" si="492"/>
        <v>September</v>
      </c>
      <c r="G7892" s="1" t="str">
        <f t="shared" si="493"/>
        <v>2020</v>
      </c>
      <c r="H7892" s="1" t="str">
        <f t="shared" si="494"/>
        <v>Thursday</v>
      </c>
      <c r="I7892" s="1" t="str">
        <f t="shared" si="495"/>
        <v>03</v>
      </c>
      <c r="J7892" t="s">
        <v>26</v>
      </c>
      <c r="K7892" t="s">
        <v>27</v>
      </c>
      <c r="L7892" t="s">
        <v>28</v>
      </c>
      <c r="M7892" t="s">
        <v>21</v>
      </c>
      <c r="N7892">
        <v>35</v>
      </c>
      <c r="O7892">
        <v>228</v>
      </c>
      <c r="P7892">
        <v>7980</v>
      </c>
      <c r="Q7892">
        <v>2713</v>
      </c>
      <c r="R7892">
        <v>0.34</v>
      </c>
      <c r="S7892" t="s">
        <v>23</v>
      </c>
      <c r="T7892" t="str">
        <f>IF(Table1[[#This Row],[Units Sold]]&gt; 700,"High Units","low Units")</f>
        <v>low Units</v>
      </c>
      <c r="U7892">
        <f>SUM(Table1[[#This Row],[Operating Profit]])/SUM(Table1[Operating Profit])*100</f>
        <v>8.1683622727499443E-4</v>
      </c>
      <c r="V7892">
        <f>SUM(Table1[[#This Row],[Price per Unit]]*Table1[[#This Row],[Units Sold]])</f>
        <v>7980</v>
      </c>
      <c r="W7892">
        <f>SUM(Table1[[#This Row],[Total Sales]]-Table1[[#This Row],[Operating Profit]])</f>
        <v>5267</v>
      </c>
      <c r="X7892">
        <f>SUM(Table1[[#This Row],[Total Sales]]-Table1[[#This Row],[Cost]])</f>
        <v>2713</v>
      </c>
      <c r="Y7892">
        <f>SUM(Table1[[#This Row],[profit/loss]])/SUM(Table1[profit/loss])</f>
        <v>8.1683622727499443E-6</v>
      </c>
    </row>
    <row r="7893" spans="1:25" x14ac:dyDescent="0.3">
      <c r="A7893" t="s">
        <v>24</v>
      </c>
      <c r="B7893" t="s">
        <v>23</v>
      </c>
      <c r="C7893">
        <v>1197831</v>
      </c>
      <c r="D7893" s="9">
        <v>44078</v>
      </c>
      <c r="E7893" s="8" t="str">
        <f>TEXT(Table1[[#This Row],[Invoice Date]],"dd-mm-yyyy")</f>
        <v>04-09-2020</v>
      </c>
      <c r="F7893" s="1" t="str">
        <f t="shared" si="492"/>
        <v>September</v>
      </c>
      <c r="G7893" s="1" t="str">
        <f t="shared" si="493"/>
        <v>2020</v>
      </c>
      <c r="H7893" s="1" t="str">
        <f t="shared" si="494"/>
        <v>Friday</v>
      </c>
      <c r="I7893" s="1" t="str">
        <f t="shared" si="495"/>
        <v>04</v>
      </c>
      <c r="J7893" t="s">
        <v>26</v>
      </c>
      <c r="K7893" t="s">
        <v>27</v>
      </c>
      <c r="L7893" t="s">
        <v>28</v>
      </c>
      <c r="M7893" t="s">
        <v>22</v>
      </c>
      <c r="N7893">
        <v>39</v>
      </c>
      <c r="O7893">
        <v>270</v>
      </c>
      <c r="P7893">
        <v>10530</v>
      </c>
      <c r="Q7893">
        <v>5686</v>
      </c>
      <c r="R7893">
        <v>0.54</v>
      </c>
      <c r="S7893" t="s">
        <v>23</v>
      </c>
      <c r="T7893" t="str">
        <f>IF(Table1[[#This Row],[Units Sold]]&gt; 700,"High Units","low Units")</f>
        <v>low Units</v>
      </c>
      <c r="U7893">
        <f>SUM(Table1[[#This Row],[Operating Profit]])/SUM(Table1[Operating Profit])*100</f>
        <v>1.7119538475066781E-3</v>
      </c>
      <c r="V7893">
        <f>SUM(Table1[[#This Row],[Price per Unit]]*Table1[[#This Row],[Units Sold]])</f>
        <v>10530</v>
      </c>
      <c r="W7893">
        <f>SUM(Table1[[#This Row],[Total Sales]]-Table1[[#This Row],[Operating Profit]])</f>
        <v>4844</v>
      </c>
      <c r="X7893">
        <f>SUM(Table1[[#This Row],[Total Sales]]-Table1[[#This Row],[Cost]])</f>
        <v>5686</v>
      </c>
      <c r="Y7893">
        <f>SUM(Table1[[#This Row],[profit/loss]])/SUM(Table1[profit/loss])</f>
        <v>1.7119538475066782E-5</v>
      </c>
    </row>
    <row r="7894" spans="1:25" x14ac:dyDescent="0.3">
      <c r="A7894" t="s">
        <v>24</v>
      </c>
      <c r="B7894" t="s">
        <v>23</v>
      </c>
      <c r="C7894">
        <v>1197831</v>
      </c>
      <c r="D7894" s="9">
        <v>44079</v>
      </c>
      <c r="E7894" s="8" t="str">
        <f>TEXT(Table1[[#This Row],[Invoice Date]],"dd-mm-yyyy")</f>
        <v>05-09-2020</v>
      </c>
      <c r="F7894" s="1" t="str">
        <f t="shared" si="492"/>
        <v>September</v>
      </c>
      <c r="G7894" s="1" t="str">
        <f t="shared" si="493"/>
        <v>2020</v>
      </c>
      <c r="H7894" s="1" t="str">
        <f t="shared" si="494"/>
        <v>Saturday</v>
      </c>
      <c r="I7894" s="1" t="str">
        <f t="shared" si="495"/>
        <v>05</v>
      </c>
      <c r="J7894" t="s">
        <v>26</v>
      </c>
      <c r="K7894" t="s">
        <v>27</v>
      </c>
      <c r="L7894" t="s">
        <v>28</v>
      </c>
      <c r="M7894" t="s">
        <v>16</v>
      </c>
      <c r="N7894">
        <v>33</v>
      </c>
      <c r="O7894">
        <v>264</v>
      </c>
      <c r="P7894">
        <v>8712</v>
      </c>
      <c r="Q7894">
        <v>3659</v>
      </c>
      <c r="R7894">
        <v>0.42</v>
      </c>
      <c r="S7894" t="s">
        <v>23</v>
      </c>
      <c r="T7894" t="str">
        <f>IF(Table1[[#This Row],[Units Sold]]&gt; 700,"High Units","low Units")</f>
        <v>low Units</v>
      </c>
      <c r="U7894">
        <f>SUM(Table1[[#This Row],[Operating Profit]])/SUM(Table1[Operating Profit])*100</f>
        <v>1.1016600647251031E-3</v>
      </c>
      <c r="V7894">
        <f>SUM(Table1[[#This Row],[Price per Unit]]*Table1[[#This Row],[Units Sold]])</f>
        <v>8712</v>
      </c>
      <c r="W7894">
        <f>SUM(Table1[[#This Row],[Total Sales]]-Table1[[#This Row],[Operating Profit]])</f>
        <v>5053</v>
      </c>
      <c r="X7894">
        <f>SUM(Table1[[#This Row],[Total Sales]]-Table1[[#This Row],[Cost]])</f>
        <v>3659</v>
      </c>
      <c r="Y7894">
        <f>SUM(Table1[[#This Row],[profit/loss]])/SUM(Table1[profit/loss])</f>
        <v>1.101660064725103E-5</v>
      </c>
    </row>
    <row r="7895" spans="1:25" x14ac:dyDescent="0.3">
      <c r="A7895" t="s">
        <v>24</v>
      </c>
      <c r="B7895" t="s">
        <v>23</v>
      </c>
      <c r="C7895">
        <v>1197831</v>
      </c>
      <c r="D7895" s="9">
        <v>44080</v>
      </c>
      <c r="E7895" s="8" t="str">
        <f>TEXT(Table1[[#This Row],[Invoice Date]],"dd-mm-yyyy")</f>
        <v>06-09-2020</v>
      </c>
      <c r="F7895" s="1" t="str">
        <f t="shared" si="492"/>
        <v>September</v>
      </c>
      <c r="G7895" s="1" t="str">
        <f t="shared" si="493"/>
        <v>2020</v>
      </c>
      <c r="H7895" s="1" t="str">
        <f t="shared" si="494"/>
        <v>Sunday</v>
      </c>
      <c r="I7895" s="1" t="str">
        <f t="shared" si="495"/>
        <v>06</v>
      </c>
      <c r="J7895" t="s">
        <v>26</v>
      </c>
      <c r="K7895" t="s">
        <v>27</v>
      </c>
      <c r="L7895" t="s">
        <v>28</v>
      </c>
      <c r="M7895" t="s">
        <v>18</v>
      </c>
      <c r="N7895">
        <v>32</v>
      </c>
      <c r="O7895">
        <v>255</v>
      </c>
      <c r="P7895">
        <v>8160</v>
      </c>
      <c r="Q7895">
        <v>3019</v>
      </c>
      <c r="R7895">
        <v>0.37</v>
      </c>
      <c r="S7895" t="s">
        <v>23</v>
      </c>
      <c r="T7895" t="str">
        <f>IF(Table1[[#This Row],[Units Sold]]&gt; 700,"High Units","low Units")</f>
        <v>low Units</v>
      </c>
      <c r="U7895">
        <f>SUM(Table1[[#This Row],[Operating Profit]])/SUM(Table1[Operating Profit])*100</f>
        <v>9.0896740513940586E-4</v>
      </c>
      <c r="V7895">
        <f>SUM(Table1[[#This Row],[Price per Unit]]*Table1[[#This Row],[Units Sold]])</f>
        <v>8160</v>
      </c>
      <c r="W7895">
        <f>SUM(Table1[[#This Row],[Total Sales]]-Table1[[#This Row],[Operating Profit]])</f>
        <v>5141</v>
      </c>
      <c r="X7895">
        <f>SUM(Table1[[#This Row],[Total Sales]]-Table1[[#This Row],[Cost]])</f>
        <v>3019</v>
      </c>
      <c r="Y7895">
        <f>SUM(Table1[[#This Row],[profit/loss]])/SUM(Table1[profit/loss])</f>
        <v>9.0896740513940588E-6</v>
      </c>
    </row>
    <row r="7896" spans="1:25" x14ac:dyDescent="0.3">
      <c r="A7896" t="s">
        <v>24</v>
      </c>
      <c r="B7896" t="s">
        <v>23</v>
      </c>
      <c r="C7896">
        <v>1197831</v>
      </c>
      <c r="D7896" s="9">
        <v>44081</v>
      </c>
      <c r="E7896" s="8" t="str">
        <f>TEXT(Table1[[#This Row],[Invoice Date]],"dd-mm-yyyy")</f>
        <v>07-09-2020</v>
      </c>
      <c r="F7896" s="1" t="str">
        <f t="shared" si="492"/>
        <v>September</v>
      </c>
      <c r="G7896" s="1" t="str">
        <f t="shared" si="493"/>
        <v>2020</v>
      </c>
      <c r="H7896" s="1" t="str">
        <f t="shared" si="494"/>
        <v>Monday</v>
      </c>
      <c r="I7896" s="1" t="str">
        <f t="shared" si="495"/>
        <v>07</v>
      </c>
      <c r="J7896" t="s">
        <v>26</v>
      </c>
      <c r="K7896" t="s">
        <v>27</v>
      </c>
      <c r="L7896" t="s">
        <v>28</v>
      </c>
      <c r="M7896" t="s">
        <v>19</v>
      </c>
      <c r="N7896">
        <v>36</v>
      </c>
      <c r="O7896">
        <v>315</v>
      </c>
      <c r="P7896">
        <v>11340</v>
      </c>
      <c r="Q7896">
        <v>4309</v>
      </c>
      <c r="R7896">
        <v>0.38</v>
      </c>
      <c r="S7896" t="s">
        <v>23</v>
      </c>
      <c r="T7896" t="str">
        <f>IF(Table1[[#This Row],[Units Sold]]&gt; 700,"High Units","low Units")</f>
        <v>low Units</v>
      </c>
      <c r="U7896">
        <f>SUM(Table1[[#This Row],[Operating Profit]])/SUM(Table1[Operating Profit])*100</f>
        <v>1.2973635471168266E-3</v>
      </c>
      <c r="V7896">
        <f>SUM(Table1[[#This Row],[Price per Unit]]*Table1[[#This Row],[Units Sold]])</f>
        <v>11340</v>
      </c>
      <c r="W7896">
        <f>SUM(Table1[[#This Row],[Total Sales]]-Table1[[#This Row],[Operating Profit]])</f>
        <v>7031</v>
      </c>
      <c r="X7896">
        <f>SUM(Table1[[#This Row],[Total Sales]]-Table1[[#This Row],[Cost]])</f>
        <v>4309</v>
      </c>
      <c r="Y7896">
        <f>SUM(Table1[[#This Row],[profit/loss]])/SUM(Table1[profit/loss])</f>
        <v>1.2973635471168267E-5</v>
      </c>
    </row>
    <row r="7897" spans="1:25" x14ac:dyDescent="0.3">
      <c r="A7897" t="s">
        <v>24</v>
      </c>
      <c r="B7897" t="s">
        <v>23</v>
      </c>
      <c r="C7897">
        <v>1197831</v>
      </c>
      <c r="D7897" s="9">
        <v>44082</v>
      </c>
      <c r="E7897" s="8" t="str">
        <f>TEXT(Table1[[#This Row],[Invoice Date]],"dd-mm-yyyy")</f>
        <v>08-09-2020</v>
      </c>
      <c r="F7897" s="1" t="str">
        <f t="shared" si="492"/>
        <v>September</v>
      </c>
      <c r="G7897" s="1" t="str">
        <f t="shared" si="493"/>
        <v>2020</v>
      </c>
      <c r="H7897" s="1" t="str">
        <f t="shared" si="494"/>
        <v>Tuesday</v>
      </c>
      <c r="I7897" s="1" t="str">
        <f t="shared" si="495"/>
        <v>08</v>
      </c>
      <c r="J7897" t="s">
        <v>26</v>
      </c>
      <c r="K7897" t="s">
        <v>27</v>
      </c>
      <c r="L7897" t="s">
        <v>28</v>
      </c>
      <c r="M7897" t="s">
        <v>20</v>
      </c>
      <c r="N7897">
        <v>37</v>
      </c>
      <c r="O7897">
        <v>200</v>
      </c>
      <c r="P7897">
        <v>7400</v>
      </c>
      <c r="Q7897">
        <v>3700</v>
      </c>
      <c r="R7897">
        <v>0.5</v>
      </c>
      <c r="S7897" t="s">
        <v>23</v>
      </c>
      <c r="T7897" t="str">
        <f>IF(Table1[[#This Row],[Units Sold]]&gt; 700,"High Units","low Units")</f>
        <v>low Units</v>
      </c>
      <c r="U7897">
        <f>SUM(Table1[[#This Row],[Operating Profit]])/SUM(Table1[Operating Profit])*100</f>
        <v>1.1140044382298118E-3</v>
      </c>
      <c r="V7897">
        <f>SUM(Table1[[#This Row],[Price per Unit]]*Table1[[#This Row],[Units Sold]])</f>
        <v>7400</v>
      </c>
      <c r="W7897">
        <f>SUM(Table1[[#This Row],[Total Sales]]-Table1[[#This Row],[Operating Profit]])</f>
        <v>3700</v>
      </c>
      <c r="X7897">
        <f>SUM(Table1[[#This Row],[Total Sales]]-Table1[[#This Row],[Cost]])</f>
        <v>3700</v>
      </c>
      <c r="Y7897">
        <f>SUM(Table1[[#This Row],[profit/loss]])/SUM(Table1[profit/loss])</f>
        <v>1.1140044382298118E-5</v>
      </c>
    </row>
    <row r="7898" spans="1:25" x14ac:dyDescent="0.3">
      <c r="A7898" t="s">
        <v>24</v>
      </c>
      <c r="B7898" t="s">
        <v>23</v>
      </c>
      <c r="C7898">
        <v>1197831</v>
      </c>
      <c r="D7898" s="9">
        <v>44083</v>
      </c>
      <c r="E7898" s="8" t="str">
        <f>TEXT(Table1[[#This Row],[Invoice Date]],"dd-mm-yyyy")</f>
        <v>09-09-2020</v>
      </c>
      <c r="F7898" s="1" t="str">
        <f t="shared" si="492"/>
        <v>September</v>
      </c>
      <c r="G7898" s="1" t="str">
        <f t="shared" si="493"/>
        <v>2020</v>
      </c>
      <c r="H7898" s="1" t="str">
        <f t="shared" si="494"/>
        <v>Wednesday</v>
      </c>
      <c r="I7898" s="1" t="str">
        <f t="shared" si="495"/>
        <v>09</v>
      </c>
      <c r="J7898" t="s">
        <v>26</v>
      </c>
      <c r="K7898" t="s">
        <v>27</v>
      </c>
      <c r="L7898" t="s">
        <v>28</v>
      </c>
      <c r="M7898" t="s">
        <v>21</v>
      </c>
      <c r="N7898">
        <v>36</v>
      </c>
      <c r="O7898">
        <v>206</v>
      </c>
      <c r="P7898">
        <v>7416</v>
      </c>
      <c r="Q7898">
        <v>2670</v>
      </c>
      <c r="R7898">
        <v>0.36</v>
      </c>
      <c r="S7898" t="s">
        <v>23</v>
      </c>
      <c r="T7898" t="str">
        <f>IF(Table1[[#This Row],[Units Sold]]&gt; 700,"High Units","low Units")</f>
        <v>low Units</v>
      </c>
      <c r="U7898">
        <f>SUM(Table1[[#This Row],[Operating Profit]])/SUM(Table1[Operating Profit])*100</f>
        <v>8.0388968920908034E-4</v>
      </c>
      <c r="V7898">
        <f>SUM(Table1[[#This Row],[Price per Unit]]*Table1[[#This Row],[Units Sold]])</f>
        <v>7416</v>
      </c>
      <c r="W7898">
        <f>SUM(Table1[[#This Row],[Total Sales]]-Table1[[#This Row],[Operating Profit]])</f>
        <v>4746</v>
      </c>
      <c r="X7898">
        <f>SUM(Table1[[#This Row],[Total Sales]]-Table1[[#This Row],[Cost]])</f>
        <v>2670</v>
      </c>
      <c r="Y7898">
        <f>SUM(Table1[[#This Row],[profit/loss]])/SUM(Table1[profit/loss])</f>
        <v>8.0388968920908032E-6</v>
      </c>
    </row>
    <row r="7899" spans="1:25" x14ac:dyDescent="0.3">
      <c r="A7899" t="s">
        <v>24</v>
      </c>
      <c r="B7899" t="s">
        <v>23</v>
      </c>
      <c r="C7899">
        <v>1197831</v>
      </c>
      <c r="D7899" s="9">
        <v>44084</v>
      </c>
      <c r="E7899" s="8" t="str">
        <f>TEXT(Table1[[#This Row],[Invoice Date]],"dd-mm-yyyy")</f>
        <v>10-09-2020</v>
      </c>
      <c r="F7899" s="1" t="str">
        <f t="shared" si="492"/>
        <v>September</v>
      </c>
      <c r="G7899" s="1" t="str">
        <f t="shared" si="493"/>
        <v>2020</v>
      </c>
      <c r="H7899" s="1" t="str">
        <f t="shared" si="494"/>
        <v>Thursday</v>
      </c>
      <c r="I7899" s="1" t="str">
        <f t="shared" si="495"/>
        <v>10</v>
      </c>
      <c r="J7899" t="s">
        <v>26</v>
      </c>
      <c r="K7899" t="s">
        <v>27</v>
      </c>
      <c r="L7899" t="s">
        <v>28</v>
      </c>
      <c r="M7899" t="s">
        <v>22</v>
      </c>
      <c r="N7899">
        <v>42</v>
      </c>
      <c r="O7899">
        <v>298</v>
      </c>
      <c r="P7899">
        <v>12516</v>
      </c>
      <c r="Q7899">
        <v>7134</v>
      </c>
      <c r="R7899">
        <v>0.56999999999999995</v>
      </c>
      <c r="S7899" t="s">
        <v>23</v>
      </c>
      <c r="T7899" t="str">
        <f>IF(Table1[[#This Row],[Units Sold]]&gt; 700,"High Units","low Units")</f>
        <v>low Units</v>
      </c>
      <c r="U7899">
        <f>SUM(Table1[[#This Row],[Operating Profit]])/SUM(Table1[Operating Profit])*100</f>
        <v>2.1479209898193183E-3</v>
      </c>
      <c r="V7899">
        <f>SUM(Table1[[#This Row],[Price per Unit]]*Table1[[#This Row],[Units Sold]])</f>
        <v>12516</v>
      </c>
      <c r="W7899">
        <f>SUM(Table1[[#This Row],[Total Sales]]-Table1[[#This Row],[Operating Profit]])</f>
        <v>5382</v>
      </c>
      <c r="X7899">
        <f>SUM(Table1[[#This Row],[Total Sales]]-Table1[[#This Row],[Cost]])</f>
        <v>7134</v>
      </c>
      <c r="Y7899">
        <f>SUM(Table1[[#This Row],[profit/loss]])/SUM(Table1[profit/loss])</f>
        <v>2.1479209898193182E-5</v>
      </c>
    </row>
    <row r="7900" spans="1:25" x14ac:dyDescent="0.3">
      <c r="A7900" t="s">
        <v>24</v>
      </c>
      <c r="B7900" t="s">
        <v>23</v>
      </c>
      <c r="C7900">
        <v>1197831</v>
      </c>
      <c r="D7900" s="9">
        <v>44085</v>
      </c>
      <c r="E7900" s="8" t="str">
        <f>TEXT(Table1[[#This Row],[Invoice Date]],"dd-mm-yyyy")</f>
        <v>11-09-2020</v>
      </c>
      <c r="F7900" s="1" t="str">
        <f t="shared" si="492"/>
        <v>September</v>
      </c>
      <c r="G7900" s="1" t="str">
        <f t="shared" si="493"/>
        <v>2020</v>
      </c>
      <c r="H7900" s="1" t="str">
        <f t="shared" si="494"/>
        <v>Friday</v>
      </c>
      <c r="I7900" s="1" t="str">
        <f t="shared" si="495"/>
        <v>11</v>
      </c>
      <c r="J7900" t="s">
        <v>26</v>
      </c>
      <c r="K7900" t="s">
        <v>27</v>
      </c>
      <c r="L7900" t="s">
        <v>28</v>
      </c>
      <c r="M7900" t="s">
        <v>16</v>
      </c>
      <c r="N7900">
        <v>31</v>
      </c>
      <c r="O7900">
        <v>272</v>
      </c>
      <c r="P7900">
        <v>8432</v>
      </c>
      <c r="Q7900">
        <v>3288</v>
      </c>
      <c r="R7900">
        <v>0.39</v>
      </c>
      <c r="S7900" t="s">
        <v>23</v>
      </c>
      <c r="T7900" t="str">
        <f>IF(Table1[[#This Row],[Units Sold]]&gt; 700,"High Units","low Units")</f>
        <v>low Units</v>
      </c>
      <c r="U7900">
        <f>SUM(Table1[[#This Row],[Operating Profit]])/SUM(Table1[Operating Profit])*100</f>
        <v>9.8995853862151933E-4</v>
      </c>
      <c r="V7900">
        <f>SUM(Table1[[#This Row],[Price per Unit]]*Table1[[#This Row],[Units Sold]])</f>
        <v>8432</v>
      </c>
      <c r="W7900">
        <f>SUM(Table1[[#This Row],[Total Sales]]-Table1[[#This Row],[Operating Profit]])</f>
        <v>5144</v>
      </c>
      <c r="X7900">
        <f>SUM(Table1[[#This Row],[Total Sales]]-Table1[[#This Row],[Cost]])</f>
        <v>3288</v>
      </c>
      <c r="Y7900">
        <f>SUM(Table1[[#This Row],[profit/loss]])/SUM(Table1[profit/loss])</f>
        <v>9.8995853862151923E-6</v>
      </c>
    </row>
    <row r="7901" spans="1:25" x14ac:dyDescent="0.3">
      <c r="A7901" t="s">
        <v>24</v>
      </c>
      <c r="B7901" t="s">
        <v>23</v>
      </c>
      <c r="C7901">
        <v>1197831</v>
      </c>
      <c r="D7901" s="9">
        <v>44086</v>
      </c>
      <c r="E7901" s="8" t="str">
        <f>TEXT(Table1[[#This Row],[Invoice Date]],"dd-mm-yyyy")</f>
        <v>12-09-2020</v>
      </c>
      <c r="F7901" s="1" t="str">
        <f t="shared" si="492"/>
        <v>September</v>
      </c>
      <c r="G7901" s="1" t="str">
        <f t="shared" si="493"/>
        <v>2020</v>
      </c>
      <c r="H7901" s="1" t="str">
        <f t="shared" si="494"/>
        <v>Saturday</v>
      </c>
      <c r="I7901" s="1" t="str">
        <f t="shared" si="495"/>
        <v>12</v>
      </c>
      <c r="J7901" t="s">
        <v>26</v>
      </c>
      <c r="K7901" t="s">
        <v>27</v>
      </c>
      <c r="L7901" t="s">
        <v>28</v>
      </c>
      <c r="M7901" t="s">
        <v>18</v>
      </c>
      <c r="N7901">
        <v>29</v>
      </c>
      <c r="O7901">
        <v>248</v>
      </c>
      <c r="P7901">
        <v>7192</v>
      </c>
      <c r="Q7901">
        <v>2805</v>
      </c>
      <c r="R7901">
        <v>0.39</v>
      </c>
      <c r="S7901" t="s">
        <v>23</v>
      </c>
      <c r="T7901" t="str">
        <f>IF(Table1[[#This Row],[Units Sold]]&gt; 700,"High Units","low Units")</f>
        <v>low Units</v>
      </c>
      <c r="U7901">
        <f>SUM(Table1[[#This Row],[Operating Profit]])/SUM(Table1[Operating Profit])*100</f>
        <v>8.4453579709043835E-4</v>
      </c>
      <c r="V7901">
        <f>SUM(Table1[[#This Row],[Price per Unit]]*Table1[[#This Row],[Units Sold]])</f>
        <v>7192</v>
      </c>
      <c r="W7901">
        <f>SUM(Table1[[#This Row],[Total Sales]]-Table1[[#This Row],[Operating Profit]])</f>
        <v>4387</v>
      </c>
      <c r="X7901">
        <f>SUM(Table1[[#This Row],[Total Sales]]-Table1[[#This Row],[Cost]])</f>
        <v>2805</v>
      </c>
      <c r="Y7901">
        <f>SUM(Table1[[#This Row],[profit/loss]])/SUM(Table1[profit/loss])</f>
        <v>8.4453579709043833E-6</v>
      </c>
    </row>
    <row r="7902" spans="1:25" x14ac:dyDescent="0.3">
      <c r="A7902" t="s">
        <v>24</v>
      </c>
      <c r="B7902" t="s">
        <v>23</v>
      </c>
      <c r="C7902">
        <v>1197831</v>
      </c>
      <c r="D7902" s="9">
        <v>44087</v>
      </c>
      <c r="E7902" s="8" t="str">
        <f>TEXT(Table1[[#This Row],[Invoice Date]],"dd-mm-yyyy")</f>
        <v>13-09-2020</v>
      </c>
      <c r="F7902" s="1" t="str">
        <f t="shared" si="492"/>
        <v>September</v>
      </c>
      <c r="G7902" s="1" t="str">
        <f t="shared" si="493"/>
        <v>2020</v>
      </c>
      <c r="H7902" s="1" t="str">
        <f t="shared" si="494"/>
        <v>Sunday</v>
      </c>
      <c r="I7902" s="1" t="str">
        <f t="shared" si="495"/>
        <v>13</v>
      </c>
      <c r="J7902" t="s">
        <v>26</v>
      </c>
      <c r="K7902" t="s">
        <v>27</v>
      </c>
      <c r="L7902" t="s">
        <v>28</v>
      </c>
      <c r="M7902" t="s">
        <v>19</v>
      </c>
      <c r="N7902">
        <v>39</v>
      </c>
      <c r="O7902">
        <v>255</v>
      </c>
      <c r="P7902">
        <v>9945</v>
      </c>
      <c r="Q7902">
        <v>3680</v>
      </c>
      <c r="R7902">
        <v>0.37</v>
      </c>
      <c r="S7902" t="s">
        <v>23</v>
      </c>
      <c r="T7902" t="str">
        <f>IF(Table1[[#This Row],[Units Sold]]&gt; 700,"High Units","low Units")</f>
        <v>low Units</v>
      </c>
      <c r="U7902">
        <f>SUM(Table1[[#This Row],[Operating Profit]])/SUM(Table1[Operating Profit])*100</f>
        <v>1.1079827926177587E-3</v>
      </c>
      <c r="V7902">
        <f>SUM(Table1[[#This Row],[Price per Unit]]*Table1[[#This Row],[Units Sold]])</f>
        <v>9945</v>
      </c>
      <c r="W7902">
        <f>SUM(Table1[[#This Row],[Total Sales]]-Table1[[#This Row],[Operating Profit]])</f>
        <v>6265</v>
      </c>
      <c r="X7902">
        <f>SUM(Table1[[#This Row],[Total Sales]]-Table1[[#This Row],[Cost]])</f>
        <v>3680</v>
      </c>
      <c r="Y7902">
        <f>SUM(Table1[[#This Row],[profit/loss]])/SUM(Table1[profit/loss])</f>
        <v>1.1079827926177587E-5</v>
      </c>
    </row>
    <row r="7903" spans="1:25" x14ac:dyDescent="0.3">
      <c r="A7903" t="s">
        <v>24</v>
      </c>
      <c r="B7903" t="s">
        <v>23</v>
      </c>
      <c r="C7903">
        <v>1197831</v>
      </c>
      <c r="D7903" s="9">
        <v>44088</v>
      </c>
      <c r="E7903" s="8" t="str">
        <f>TEXT(Table1[[#This Row],[Invoice Date]],"dd-mm-yyyy")</f>
        <v>14-09-2020</v>
      </c>
      <c r="F7903" s="1" t="str">
        <f t="shared" si="492"/>
        <v>September</v>
      </c>
      <c r="G7903" s="1" t="str">
        <f t="shared" si="493"/>
        <v>2020</v>
      </c>
      <c r="H7903" s="1" t="str">
        <f t="shared" si="494"/>
        <v>Monday</v>
      </c>
      <c r="I7903" s="1" t="str">
        <f t="shared" si="495"/>
        <v>14</v>
      </c>
      <c r="J7903" t="s">
        <v>26</v>
      </c>
      <c r="K7903" t="s">
        <v>27</v>
      </c>
      <c r="L7903" t="s">
        <v>28</v>
      </c>
      <c r="M7903" t="s">
        <v>20</v>
      </c>
      <c r="N7903">
        <v>36</v>
      </c>
      <c r="O7903">
        <v>204</v>
      </c>
      <c r="P7903">
        <v>7344</v>
      </c>
      <c r="Q7903">
        <v>3452</v>
      </c>
      <c r="R7903">
        <v>0.47</v>
      </c>
      <c r="S7903" t="s">
        <v>23</v>
      </c>
      <c r="T7903" t="str">
        <f>IF(Table1[[#This Row],[Units Sold]]&gt; 700,"High Units","low Units")</f>
        <v>low Units</v>
      </c>
      <c r="U7903">
        <f>SUM(Table1[[#This Row],[Operating Profit]])/SUM(Table1[Operating Profit])*100</f>
        <v>1.039336032640354E-3</v>
      </c>
      <c r="V7903">
        <f>SUM(Table1[[#This Row],[Price per Unit]]*Table1[[#This Row],[Units Sold]])</f>
        <v>7344</v>
      </c>
      <c r="W7903">
        <f>SUM(Table1[[#This Row],[Total Sales]]-Table1[[#This Row],[Operating Profit]])</f>
        <v>3892</v>
      </c>
      <c r="X7903">
        <f>SUM(Table1[[#This Row],[Total Sales]]-Table1[[#This Row],[Cost]])</f>
        <v>3452</v>
      </c>
      <c r="Y7903">
        <f>SUM(Table1[[#This Row],[profit/loss]])/SUM(Table1[profit/loss])</f>
        <v>1.0393360326403541E-5</v>
      </c>
    </row>
    <row r="7904" spans="1:25" x14ac:dyDescent="0.3">
      <c r="A7904" t="s">
        <v>24</v>
      </c>
      <c r="B7904" t="s">
        <v>23</v>
      </c>
      <c r="C7904">
        <v>1197831</v>
      </c>
      <c r="D7904" s="9">
        <v>44089</v>
      </c>
      <c r="E7904" s="8" t="str">
        <f>TEXT(Table1[[#This Row],[Invoice Date]],"dd-mm-yyyy")</f>
        <v>15-09-2020</v>
      </c>
      <c r="F7904" s="1" t="str">
        <f t="shared" si="492"/>
        <v>September</v>
      </c>
      <c r="G7904" s="1" t="str">
        <f t="shared" si="493"/>
        <v>2020</v>
      </c>
      <c r="H7904" s="1" t="str">
        <f t="shared" si="494"/>
        <v>Tuesday</v>
      </c>
      <c r="I7904" s="1" t="str">
        <f t="shared" si="495"/>
        <v>15</v>
      </c>
      <c r="J7904" t="s">
        <v>26</v>
      </c>
      <c r="K7904" t="s">
        <v>27</v>
      </c>
      <c r="L7904" t="s">
        <v>28</v>
      </c>
      <c r="M7904" t="s">
        <v>21</v>
      </c>
      <c r="N7904">
        <v>35</v>
      </c>
      <c r="O7904">
        <v>184</v>
      </c>
      <c r="P7904">
        <v>6440</v>
      </c>
      <c r="Q7904">
        <v>2383</v>
      </c>
      <c r="R7904">
        <v>0.37</v>
      </c>
      <c r="S7904" t="s">
        <v>23</v>
      </c>
      <c r="T7904" t="str">
        <f>IF(Table1[[#This Row],[Units Sold]]&gt; 700,"High Units","low Units")</f>
        <v>low Units</v>
      </c>
      <c r="U7904">
        <f>SUM(Table1[[#This Row],[Operating Profit]])/SUM(Table1[Operating Profit])*100</f>
        <v>7.1747907467611938E-4</v>
      </c>
      <c r="V7904">
        <f>SUM(Table1[[#This Row],[Price per Unit]]*Table1[[#This Row],[Units Sold]])</f>
        <v>6440</v>
      </c>
      <c r="W7904">
        <f>SUM(Table1[[#This Row],[Total Sales]]-Table1[[#This Row],[Operating Profit]])</f>
        <v>4057</v>
      </c>
      <c r="X7904">
        <f>SUM(Table1[[#This Row],[Total Sales]]-Table1[[#This Row],[Cost]])</f>
        <v>2383</v>
      </c>
      <c r="Y7904">
        <f>SUM(Table1[[#This Row],[profit/loss]])/SUM(Table1[profit/loss])</f>
        <v>7.1747907467611934E-6</v>
      </c>
    </row>
    <row r="7905" spans="1:25" x14ac:dyDescent="0.3">
      <c r="A7905" t="s">
        <v>24</v>
      </c>
      <c r="B7905" t="s">
        <v>23</v>
      </c>
      <c r="C7905">
        <v>1197831</v>
      </c>
      <c r="D7905" s="9">
        <v>44090</v>
      </c>
      <c r="E7905" s="8" t="str">
        <f>TEXT(Table1[[#This Row],[Invoice Date]],"dd-mm-yyyy")</f>
        <v>16-09-2020</v>
      </c>
      <c r="F7905" s="1" t="str">
        <f t="shared" si="492"/>
        <v>September</v>
      </c>
      <c r="G7905" s="1" t="str">
        <f t="shared" si="493"/>
        <v>2020</v>
      </c>
      <c r="H7905" s="1" t="str">
        <f t="shared" si="494"/>
        <v>Wednesday</v>
      </c>
      <c r="I7905" s="1" t="str">
        <f t="shared" si="495"/>
        <v>16</v>
      </c>
      <c r="J7905" t="s">
        <v>26</v>
      </c>
      <c r="K7905" t="s">
        <v>27</v>
      </c>
      <c r="L7905" t="s">
        <v>28</v>
      </c>
      <c r="M7905" t="s">
        <v>22</v>
      </c>
      <c r="N7905">
        <v>43</v>
      </c>
      <c r="O7905">
        <v>233</v>
      </c>
      <c r="P7905">
        <v>10019</v>
      </c>
      <c r="Q7905">
        <v>5410</v>
      </c>
      <c r="R7905">
        <v>0.54</v>
      </c>
      <c r="S7905" t="s">
        <v>23</v>
      </c>
      <c r="T7905" t="str">
        <f>IF(Table1[[#This Row],[Units Sold]]&gt; 700,"High Units","low Units")</f>
        <v>low Units</v>
      </c>
      <c r="U7905">
        <f>SUM(Table1[[#This Row],[Operating Profit]])/SUM(Table1[Operating Profit])*100</f>
        <v>1.6288551380603464E-3</v>
      </c>
      <c r="V7905">
        <f>SUM(Table1[[#This Row],[Price per Unit]]*Table1[[#This Row],[Units Sold]])</f>
        <v>10019</v>
      </c>
      <c r="W7905">
        <f>SUM(Table1[[#This Row],[Total Sales]]-Table1[[#This Row],[Operating Profit]])</f>
        <v>4609</v>
      </c>
      <c r="X7905">
        <f>SUM(Table1[[#This Row],[Total Sales]]-Table1[[#This Row],[Cost]])</f>
        <v>5410</v>
      </c>
      <c r="Y7905">
        <f>SUM(Table1[[#This Row],[profit/loss]])/SUM(Table1[profit/loss])</f>
        <v>1.6288551380603465E-5</v>
      </c>
    </row>
    <row r="7906" spans="1:25" x14ac:dyDescent="0.3">
      <c r="A7906" t="s">
        <v>24</v>
      </c>
      <c r="B7906" t="s">
        <v>23</v>
      </c>
      <c r="C7906">
        <v>1197831</v>
      </c>
      <c r="D7906" s="9">
        <v>44124</v>
      </c>
      <c r="E7906" s="8" t="str">
        <f>TEXT(Table1[[#This Row],[Invoice Date]],"dd-mm-yyyy")</f>
        <v>20-10-2020</v>
      </c>
      <c r="F7906" s="1" t="str">
        <f t="shared" si="492"/>
        <v>October</v>
      </c>
      <c r="G7906" s="1" t="str">
        <f t="shared" si="493"/>
        <v>2020</v>
      </c>
      <c r="H7906" s="1" t="str">
        <f t="shared" si="494"/>
        <v>Tuesday</v>
      </c>
      <c r="I7906" s="1" t="str">
        <f t="shared" si="495"/>
        <v>20</v>
      </c>
      <c r="J7906" t="s">
        <v>26</v>
      </c>
      <c r="K7906" t="s">
        <v>27</v>
      </c>
      <c r="L7906" t="s">
        <v>28</v>
      </c>
      <c r="M7906" t="s">
        <v>16</v>
      </c>
      <c r="N7906">
        <v>34</v>
      </c>
      <c r="O7906">
        <v>270</v>
      </c>
      <c r="P7906">
        <v>9180</v>
      </c>
      <c r="Q7906">
        <v>3488</v>
      </c>
      <c r="R7906">
        <v>0.38</v>
      </c>
      <c r="S7906" t="s">
        <v>23</v>
      </c>
      <c r="T7906" t="str">
        <f>IF(Table1[[#This Row],[Units Sold]]&gt; 700,"High Units","low Units")</f>
        <v>low Units</v>
      </c>
      <c r="U7906">
        <f>SUM(Table1[[#This Row],[Operating Profit]])/SUM(Table1[Operating Profit])*100</f>
        <v>1.0501749947420497E-3</v>
      </c>
      <c r="V7906">
        <f>SUM(Table1[[#This Row],[Price per Unit]]*Table1[[#This Row],[Units Sold]])</f>
        <v>9180</v>
      </c>
      <c r="W7906">
        <f>SUM(Table1[[#This Row],[Total Sales]]-Table1[[#This Row],[Operating Profit]])</f>
        <v>5692</v>
      </c>
      <c r="X7906">
        <f>SUM(Table1[[#This Row],[Total Sales]]-Table1[[#This Row],[Cost]])</f>
        <v>3488</v>
      </c>
      <c r="Y7906">
        <f>SUM(Table1[[#This Row],[profit/loss]])/SUM(Table1[profit/loss])</f>
        <v>1.0501749947420496E-5</v>
      </c>
    </row>
    <row r="7907" spans="1:25" x14ac:dyDescent="0.3">
      <c r="A7907" t="s">
        <v>24</v>
      </c>
      <c r="B7907" t="s">
        <v>23</v>
      </c>
      <c r="C7907">
        <v>1197831</v>
      </c>
      <c r="D7907" s="9">
        <v>44125</v>
      </c>
      <c r="E7907" s="8" t="str">
        <f>TEXT(Table1[[#This Row],[Invoice Date]],"dd-mm-yyyy")</f>
        <v>21-10-2020</v>
      </c>
      <c r="F7907" s="1" t="str">
        <f t="shared" si="492"/>
        <v>October</v>
      </c>
      <c r="G7907" s="1" t="str">
        <f t="shared" si="493"/>
        <v>2020</v>
      </c>
      <c r="H7907" s="1" t="str">
        <f t="shared" si="494"/>
        <v>Wednesday</v>
      </c>
      <c r="I7907" s="1" t="str">
        <f t="shared" si="495"/>
        <v>21</v>
      </c>
      <c r="J7907" t="s">
        <v>26</v>
      </c>
      <c r="K7907" t="s">
        <v>27</v>
      </c>
      <c r="L7907" t="s">
        <v>28</v>
      </c>
      <c r="M7907" t="s">
        <v>18</v>
      </c>
      <c r="N7907">
        <v>31</v>
      </c>
      <c r="O7907">
        <v>306</v>
      </c>
      <c r="P7907">
        <v>9486</v>
      </c>
      <c r="Q7907">
        <v>3794</v>
      </c>
      <c r="R7907">
        <v>0.4</v>
      </c>
      <c r="S7907" t="s">
        <v>23</v>
      </c>
      <c r="T7907" t="str">
        <f>IF(Table1[[#This Row],[Units Sold]]&gt; 700,"High Units","low Units")</f>
        <v>low Units</v>
      </c>
      <c r="U7907">
        <f>SUM(Table1[[#This Row],[Operating Profit]])/SUM(Table1[Operating Profit])*100</f>
        <v>1.1423061726064611E-3</v>
      </c>
      <c r="V7907">
        <f>SUM(Table1[[#This Row],[Price per Unit]]*Table1[[#This Row],[Units Sold]])</f>
        <v>9486</v>
      </c>
      <c r="W7907">
        <f>SUM(Table1[[#This Row],[Total Sales]]-Table1[[#This Row],[Operating Profit]])</f>
        <v>5692</v>
      </c>
      <c r="X7907">
        <f>SUM(Table1[[#This Row],[Total Sales]]-Table1[[#This Row],[Cost]])</f>
        <v>3794</v>
      </c>
      <c r="Y7907">
        <f>SUM(Table1[[#This Row],[profit/loss]])/SUM(Table1[profit/loss])</f>
        <v>1.142306172606461E-5</v>
      </c>
    </row>
    <row r="7908" spans="1:25" x14ac:dyDescent="0.3">
      <c r="A7908" t="s">
        <v>24</v>
      </c>
      <c r="B7908" t="s">
        <v>23</v>
      </c>
      <c r="C7908">
        <v>1197831</v>
      </c>
      <c r="D7908" s="9">
        <v>44126</v>
      </c>
      <c r="E7908" s="8" t="str">
        <f>TEXT(Table1[[#This Row],[Invoice Date]],"dd-mm-yyyy")</f>
        <v>22-10-2020</v>
      </c>
      <c r="F7908" s="1" t="str">
        <f t="shared" si="492"/>
        <v>October</v>
      </c>
      <c r="G7908" s="1" t="str">
        <f t="shared" si="493"/>
        <v>2020</v>
      </c>
      <c r="H7908" s="1" t="str">
        <f t="shared" si="494"/>
        <v>Thursday</v>
      </c>
      <c r="I7908" s="1" t="str">
        <f t="shared" si="495"/>
        <v>22</v>
      </c>
      <c r="J7908" t="s">
        <v>26</v>
      </c>
      <c r="K7908" t="s">
        <v>27</v>
      </c>
      <c r="L7908" t="s">
        <v>28</v>
      </c>
      <c r="M7908" t="s">
        <v>19</v>
      </c>
      <c r="N7908">
        <v>34</v>
      </c>
      <c r="O7908">
        <v>281</v>
      </c>
      <c r="P7908">
        <v>9554</v>
      </c>
      <c r="Q7908">
        <v>3726</v>
      </c>
      <c r="R7908">
        <v>0.39</v>
      </c>
      <c r="S7908" t="s">
        <v>23</v>
      </c>
      <c r="T7908" t="str">
        <f>IF(Table1[[#This Row],[Units Sold]]&gt; 700,"High Units","low Units")</f>
        <v>low Units</v>
      </c>
      <c r="U7908">
        <f>SUM(Table1[[#This Row],[Operating Profit]])/SUM(Table1[Operating Profit])*100</f>
        <v>1.1218325775254807E-3</v>
      </c>
      <c r="V7908">
        <f>SUM(Table1[[#This Row],[Price per Unit]]*Table1[[#This Row],[Units Sold]])</f>
        <v>9554</v>
      </c>
      <c r="W7908">
        <f>SUM(Table1[[#This Row],[Total Sales]]-Table1[[#This Row],[Operating Profit]])</f>
        <v>5828</v>
      </c>
      <c r="X7908">
        <f>SUM(Table1[[#This Row],[Total Sales]]-Table1[[#This Row],[Cost]])</f>
        <v>3726</v>
      </c>
      <c r="Y7908">
        <f>SUM(Table1[[#This Row],[profit/loss]])/SUM(Table1[profit/loss])</f>
        <v>1.1218325775254807E-5</v>
      </c>
    </row>
    <row r="7909" spans="1:25" x14ac:dyDescent="0.3">
      <c r="A7909" t="s">
        <v>24</v>
      </c>
      <c r="B7909" t="s">
        <v>23</v>
      </c>
      <c r="C7909">
        <v>1197831</v>
      </c>
      <c r="D7909" s="9">
        <v>44127</v>
      </c>
      <c r="E7909" s="8" t="str">
        <f>TEXT(Table1[[#This Row],[Invoice Date]],"dd-mm-yyyy")</f>
        <v>23-10-2020</v>
      </c>
      <c r="F7909" s="1" t="str">
        <f t="shared" si="492"/>
        <v>October</v>
      </c>
      <c r="G7909" s="1" t="str">
        <f t="shared" si="493"/>
        <v>2020</v>
      </c>
      <c r="H7909" s="1" t="str">
        <f t="shared" si="494"/>
        <v>Friday</v>
      </c>
      <c r="I7909" s="1" t="str">
        <f t="shared" si="495"/>
        <v>23</v>
      </c>
      <c r="J7909" t="s">
        <v>26</v>
      </c>
      <c r="K7909" t="s">
        <v>27</v>
      </c>
      <c r="L7909" t="s">
        <v>28</v>
      </c>
      <c r="M7909" t="s">
        <v>20</v>
      </c>
      <c r="N7909">
        <v>36</v>
      </c>
      <c r="O7909">
        <v>230</v>
      </c>
      <c r="P7909">
        <v>8280</v>
      </c>
      <c r="Q7909">
        <v>4140</v>
      </c>
      <c r="R7909">
        <v>0.5</v>
      </c>
      <c r="S7909" t="s">
        <v>23</v>
      </c>
      <c r="T7909" t="str">
        <f>IF(Table1[[#This Row],[Units Sold]]&gt; 700,"High Units","low Units")</f>
        <v>low Units</v>
      </c>
      <c r="U7909">
        <f>SUM(Table1[[#This Row],[Operating Profit]])/SUM(Table1[Operating Profit])*100</f>
        <v>1.2464806416949785E-3</v>
      </c>
      <c r="V7909">
        <f>SUM(Table1[[#This Row],[Price per Unit]]*Table1[[#This Row],[Units Sold]])</f>
        <v>8280</v>
      </c>
      <c r="W7909">
        <f>SUM(Table1[[#This Row],[Total Sales]]-Table1[[#This Row],[Operating Profit]])</f>
        <v>4140</v>
      </c>
      <c r="X7909">
        <f>SUM(Table1[[#This Row],[Total Sales]]-Table1[[#This Row],[Cost]])</f>
        <v>4140</v>
      </c>
      <c r="Y7909">
        <f>SUM(Table1[[#This Row],[profit/loss]])/SUM(Table1[profit/loss])</f>
        <v>1.2464806416949786E-5</v>
      </c>
    </row>
    <row r="7910" spans="1:25" x14ac:dyDescent="0.3">
      <c r="A7910" t="s">
        <v>24</v>
      </c>
      <c r="B7910" t="s">
        <v>23</v>
      </c>
      <c r="C7910">
        <v>1197831</v>
      </c>
      <c r="D7910" s="9">
        <v>44128</v>
      </c>
      <c r="E7910" s="8" t="str">
        <f>TEXT(Table1[[#This Row],[Invoice Date]],"dd-mm-yyyy")</f>
        <v>24-10-2020</v>
      </c>
      <c r="F7910" s="1" t="str">
        <f t="shared" si="492"/>
        <v>October</v>
      </c>
      <c r="G7910" s="1" t="str">
        <f t="shared" si="493"/>
        <v>2020</v>
      </c>
      <c r="H7910" s="1" t="str">
        <f t="shared" si="494"/>
        <v>Saturday</v>
      </c>
      <c r="I7910" s="1" t="str">
        <f t="shared" si="495"/>
        <v>24</v>
      </c>
      <c r="J7910" t="s">
        <v>26</v>
      </c>
      <c r="K7910" t="s">
        <v>27</v>
      </c>
      <c r="L7910" t="s">
        <v>28</v>
      </c>
      <c r="M7910" t="s">
        <v>21</v>
      </c>
      <c r="N7910">
        <v>30</v>
      </c>
      <c r="O7910">
        <v>195</v>
      </c>
      <c r="P7910">
        <v>5850</v>
      </c>
      <c r="Q7910">
        <v>1872</v>
      </c>
      <c r="R7910">
        <v>0.32</v>
      </c>
      <c r="S7910" t="s">
        <v>23</v>
      </c>
      <c r="T7910" t="str">
        <f>IF(Table1[[#This Row],[Units Sold]]&gt; 700,"High Units","low Units")</f>
        <v>low Units</v>
      </c>
      <c r="U7910">
        <f>SUM(Table1[[#This Row],[Operating Profit]])/SUM(Table1[Operating Profit])*100</f>
        <v>5.6362602928816425E-4</v>
      </c>
      <c r="V7910">
        <f>SUM(Table1[[#This Row],[Price per Unit]]*Table1[[#This Row],[Units Sold]])</f>
        <v>5850</v>
      </c>
      <c r="W7910">
        <f>SUM(Table1[[#This Row],[Total Sales]]-Table1[[#This Row],[Operating Profit]])</f>
        <v>3978</v>
      </c>
      <c r="X7910">
        <f>SUM(Table1[[#This Row],[Total Sales]]-Table1[[#This Row],[Cost]])</f>
        <v>1872</v>
      </c>
      <c r="Y7910">
        <f>SUM(Table1[[#This Row],[profit/loss]])/SUM(Table1[profit/loss])</f>
        <v>5.636260292881642E-6</v>
      </c>
    </row>
    <row r="7911" spans="1:25" x14ac:dyDescent="0.3">
      <c r="A7911" t="s">
        <v>24</v>
      </c>
      <c r="B7911" t="s">
        <v>23</v>
      </c>
      <c r="C7911">
        <v>1197831</v>
      </c>
      <c r="D7911" s="9">
        <v>44129</v>
      </c>
      <c r="E7911" s="8" t="str">
        <f>TEXT(Table1[[#This Row],[Invoice Date]],"dd-mm-yyyy")</f>
        <v>25-10-2020</v>
      </c>
      <c r="F7911" s="1" t="str">
        <f t="shared" si="492"/>
        <v>October</v>
      </c>
      <c r="G7911" s="1" t="str">
        <f t="shared" si="493"/>
        <v>2020</v>
      </c>
      <c r="H7911" s="1" t="str">
        <f t="shared" si="494"/>
        <v>Sunday</v>
      </c>
      <c r="I7911" s="1" t="str">
        <f t="shared" si="495"/>
        <v>25</v>
      </c>
      <c r="J7911" t="s">
        <v>26</v>
      </c>
      <c r="K7911" t="s">
        <v>27</v>
      </c>
      <c r="L7911" t="s">
        <v>28</v>
      </c>
      <c r="M7911" t="s">
        <v>22</v>
      </c>
      <c r="N7911">
        <v>44</v>
      </c>
      <c r="O7911">
        <v>289</v>
      </c>
      <c r="P7911">
        <v>12716</v>
      </c>
      <c r="Q7911">
        <v>7248</v>
      </c>
      <c r="R7911">
        <v>0.56999999999999995</v>
      </c>
      <c r="S7911" t="s">
        <v>23</v>
      </c>
      <c r="T7911" t="str">
        <f>IF(Table1[[#This Row],[Units Sold]]&gt; 700,"High Units","low Units")</f>
        <v>low Units</v>
      </c>
      <c r="U7911">
        <f>SUM(Table1[[#This Row],[Operating Profit]])/SUM(Table1[Operating Profit])*100</f>
        <v>2.1822443698080204E-3</v>
      </c>
      <c r="V7911">
        <f>SUM(Table1[[#This Row],[Price per Unit]]*Table1[[#This Row],[Units Sold]])</f>
        <v>12716</v>
      </c>
      <c r="W7911">
        <f>SUM(Table1[[#This Row],[Total Sales]]-Table1[[#This Row],[Operating Profit]])</f>
        <v>5468</v>
      </c>
      <c r="X7911">
        <f>SUM(Table1[[#This Row],[Total Sales]]-Table1[[#This Row],[Cost]])</f>
        <v>7248</v>
      </c>
      <c r="Y7911">
        <f>SUM(Table1[[#This Row],[profit/loss]])/SUM(Table1[profit/loss])</f>
        <v>2.1822443698080205E-5</v>
      </c>
    </row>
    <row r="7912" spans="1:25" x14ac:dyDescent="0.3">
      <c r="A7912" t="s">
        <v>24</v>
      </c>
      <c r="B7912" t="s">
        <v>23</v>
      </c>
      <c r="C7912">
        <v>1197831</v>
      </c>
      <c r="D7912" s="9">
        <v>44130</v>
      </c>
      <c r="E7912" s="8" t="str">
        <f>TEXT(Table1[[#This Row],[Invoice Date]],"dd-mm-yyyy")</f>
        <v>26-10-2020</v>
      </c>
      <c r="F7912" s="1" t="str">
        <f t="shared" si="492"/>
        <v>October</v>
      </c>
      <c r="G7912" s="1" t="str">
        <f t="shared" si="493"/>
        <v>2020</v>
      </c>
      <c r="H7912" s="1" t="str">
        <f t="shared" si="494"/>
        <v>Monday</v>
      </c>
      <c r="I7912" s="1" t="str">
        <f t="shared" si="495"/>
        <v>26</v>
      </c>
      <c r="J7912" t="s">
        <v>26</v>
      </c>
      <c r="K7912" t="s">
        <v>27</v>
      </c>
      <c r="L7912" t="s">
        <v>28</v>
      </c>
      <c r="M7912" t="s">
        <v>16</v>
      </c>
      <c r="N7912">
        <v>32</v>
      </c>
      <c r="O7912">
        <v>333</v>
      </c>
      <c r="P7912">
        <v>10656</v>
      </c>
      <c r="Q7912">
        <v>4262</v>
      </c>
      <c r="R7912">
        <v>0.4</v>
      </c>
      <c r="S7912" t="s">
        <v>23</v>
      </c>
      <c r="T7912" t="str">
        <f>IF(Table1[[#This Row],[Units Sold]]&gt; 700,"High Units","low Units")</f>
        <v>low Units</v>
      </c>
      <c r="U7912">
        <f>SUM(Table1[[#This Row],[Operating Profit]])/SUM(Table1[Operating Profit])*100</f>
        <v>1.2832126799285021E-3</v>
      </c>
      <c r="V7912">
        <f>SUM(Table1[[#This Row],[Price per Unit]]*Table1[[#This Row],[Units Sold]])</f>
        <v>10656</v>
      </c>
      <c r="W7912">
        <f>SUM(Table1[[#This Row],[Total Sales]]-Table1[[#This Row],[Operating Profit]])</f>
        <v>6394</v>
      </c>
      <c r="X7912">
        <f>SUM(Table1[[#This Row],[Total Sales]]-Table1[[#This Row],[Cost]])</f>
        <v>4262</v>
      </c>
      <c r="Y7912">
        <f>SUM(Table1[[#This Row],[profit/loss]])/SUM(Table1[profit/loss])</f>
        <v>1.283212679928502E-5</v>
      </c>
    </row>
    <row r="7913" spans="1:25" x14ac:dyDescent="0.3">
      <c r="A7913" t="s">
        <v>24</v>
      </c>
      <c r="B7913" t="s">
        <v>23</v>
      </c>
      <c r="C7913">
        <v>1197831</v>
      </c>
      <c r="D7913" s="9">
        <v>44131</v>
      </c>
      <c r="E7913" s="8" t="str">
        <f>TEXT(Table1[[#This Row],[Invoice Date]],"dd-mm-yyyy")</f>
        <v>27-10-2020</v>
      </c>
      <c r="F7913" s="1" t="str">
        <f t="shared" si="492"/>
        <v>October</v>
      </c>
      <c r="G7913" s="1" t="str">
        <f t="shared" si="493"/>
        <v>2020</v>
      </c>
      <c r="H7913" s="1" t="str">
        <f t="shared" si="494"/>
        <v>Tuesday</v>
      </c>
      <c r="I7913" s="1" t="str">
        <f t="shared" si="495"/>
        <v>27</v>
      </c>
      <c r="J7913" t="s">
        <v>26</v>
      </c>
      <c r="K7913" t="s">
        <v>27</v>
      </c>
      <c r="L7913" t="s">
        <v>28</v>
      </c>
      <c r="M7913" t="s">
        <v>18</v>
      </c>
      <c r="N7913">
        <v>34</v>
      </c>
      <c r="O7913">
        <v>333</v>
      </c>
      <c r="P7913">
        <v>11322</v>
      </c>
      <c r="Q7913">
        <v>4755</v>
      </c>
      <c r="R7913">
        <v>0.42</v>
      </c>
      <c r="S7913" t="s">
        <v>23</v>
      </c>
      <c r="T7913" t="str">
        <f>IF(Table1[[#This Row],[Units Sold]]&gt; 700,"High Units","low Units")</f>
        <v>low Units</v>
      </c>
      <c r="U7913">
        <f>SUM(Table1[[#This Row],[Operating Profit]])/SUM(Table1[Operating Profit])*100</f>
        <v>1.4316462442656094E-3</v>
      </c>
      <c r="V7913">
        <f>SUM(Table1[[#This Row],[Price per Unit]]*Table1[[#This Row],[Units Sold]])</f>
        <v>11322</v>
      </c>
      <c r="W7913">
        <f>SUM(Table1[[#This Row],[Total Sales]]-Table1[[#This Row],[Operating Profit]])</f>
        <v>6567</v>
      </c>
      <c r="X7913">
        <f>SUM(Table1[[#This Row],[Total Sales]]-Table1[[#This Row],[Cost]])</f>
        <v>4755</v>
      </c>
      <c r="Y7913">
        <f>SUM(Table1[[#This Row],[profit/loss]])/SUM(Table1[profit/loss])</f>
        <v>1.4316462442656095E-5</v>
      </c>
    </row>
    <row r="7914" spans="1:25" x14ac:dyDescent="0.3">
      <c r="A7914" t="s">
        <v>24</v>
      </c>
      <c r="B7914" t="s">
        <v>23</v>
      </c>
      <c r="C7914">
        <v>1197831</v>
      </c>
      <c r="D7914" s="9">
        <v>44132</v>
      </c>
      <c r="E7914" s="8" t="str">
        <f>TEXT(Table1[[#This Row],[Invoice Date]],"dd-mm-yyyy")</f>
        <v>28-10-2020</v>
      </c>
      <c r="F7914" s="1" t="str">
        <f t="shared" si="492"/>
        <v>October</v>
      </c>
      <c r="G7914" s="1" t="str">
        <f t="shared" si="493"/>
        <v>2020</v>
      </c>
      <c r="H7914" s="1" t="str">
        <f t="shared" si="494"/>
        <v>Wednesday</v>
      </c>
      <c r="I7914" s="1" t="str">
        <f t="shared" si="495"/>
        <v>28</v>
      </c>
      <c r="J7914" t="s">
        <v>26</v>
      </c>
      <c r="K7914" t="s">
        <v>27</v>
      </c>
      <c r="L7914" t="s">
        <v>28</v>
      </c>
      <c r="M7914" t="s">
        <v>19</v>
      </c>
      <c r="N7914">
        <v>38</v>
      </c>
      <c r="O7914">
        <v>298</v>
      </c>
      <c r="P7914">
        <v>11324</v>
      </c>
      <c r="Q7914">
        <v>4303</v>
      </c>
      <c r="R7914">
        <v>0.38</v>
      </c>
      <c r="S7914" t="s">
        <v>23</v>
      </c>
      <c r="T7914" t="str">
        <f>IF(Table1[[#This Row],[Units Sold]]&gt; 700,"High Units","low Units")</f>
        <v>low Units</v>
      </c>
      <c r="U7914">
        <f>SUM(Table1[[#This Row],[Operating Profit]])/SUM(Table1[Operating Profit])*100</f>
        <v>1.2955570534332109E-3</v>
      </c>
      <c r="V7914">
        <f>SUM(Table1[[#This Row],[Price per Unit]]*Table1[[#This Row],[Units Sold]])</f>
        <v>11324</v>
      </c>
      <c r="W7914">
        <f>SUM(Table1[[#This Row],[Total Sales]]-Table1[[#This Row],[Operating Profit]])</f>
        <v>7021</v>
      </c>
      <c r="X7914">
        <f>SUM(Table1[[#This Row],[Total Sales]]-Table1[[#This Row],[Cost]])</f>
        <v>4303</v>
      </c>
      <c r="Y7914">
        <f>SUM(Table1[[#This Row],[profit/loss]])/SUM(Table1[profit/loss])</f>
        <v>1.2955570534332108E-5</v>
      </c>
    </row>
    <row r="7915" spans="1:25" x14ac:dyDescent="0.3">
      <c r="A7915" t="s">
        <v>24</v>
      </c>
      <c r="B7915" t="s">
        <v>23</v>
      </c>
      <c r="C7915">
        <v>1197831</v>
      </c>
      <c r="D7915" s="9">
        <v>44133</v>
      </c>
      <c r="E7915" s="8" t="str">
        <f>TEXT(Table1[[#This Row],[Invoice Date]],"dd-mm-yyyy")</f>
        <v>29-10-2020</v>
      </c>
      <c r="F7915" s="1" t="str">
        <f t="shared" si="492"/>
        <v>October</v>
      </c>
      <c r="G7915" s="1" t="str">
        <f t="shared" si="493"/>
        <v>2020</v>
      </c>
      <c r="H7915" s="1" t="str">
        <f t="shared" si="494"/>
        <v>Thursday</v>
      </c>
      <c r="I7915" s="1" t="str">
        <f t="shared" si="495"/>
        <v>29</v>
      </c>
      <c r="J7915" t="s">
        <v>26</v>
      </c>
      <c r="K7915" t="s">
        <v>27</v>
      </c>
      <c r="L7915" t="s">
        <v>28</v>
      </c>
      <c r="M7915" t="s">
        <v>20</v>
      </c>
      <c r="N7915">
        <v>36</v>
      </c>
      <c r="O7915">
        <v>210</v>
      </c>
      <c r="P7915">
        <v>7560</v>
      </c>
      <c r="Q7915">
        <v>3931</v>
      </c>
      <c r="R7915">
        <v>0.52</v>
      </c>
      <c r="S7915" t="s">
        <v>23</v>
      </c>
      <c r="T7915" t="str">
        <f>IF(Table1[[#This Row],[Units Sold]]&gt; 700,"High Units","low Units")</f>
        <v>low Units</v>
      </c>
      <c r="U7915">
        <f>SUM(Table1[[#This Row],[Operating Profit]])/SUM(Table1[Operating Profit])*100</f>
        <v>1.1835544450490244E-3</v>
      </c>
      <c r="V7915">
        <f>SUM(Table1[[#This Row],[Price per Unit]]*Table1[[#This Row],[Units Sold]])</f>
        <v>7560</v>
      </c>
      <c r="W7915">
        <f>SUM(Table1[[#This Row],[Total Sales]]-Table1[[#This Row],[Operating Profit]])</f>
        <v>3629</v>
      </c>
      <c r="X7915">
        <f>SUM(Table1[[#This Row],[Total Sales]]-Table1[[#This Row],[Cost]])</f>
        <v>3931</v>
      </c>
      <c r="Y7915">
        <f>SUM(Table1[[#This Row],[profit/loss]])/SUM(Table1[profit/loss])</f>
        <v>1.1835544450490244E-5</v>
      </c>
    </row>
    <row r="7916" spans="1:25" x14ac:dyDescent="0.3">
      <c r="A7916" t="s">
        <v>24</v>
      </c>
      <c r="B7916" t="s">
        <v>23</v>
      </c>
      <c r="C7916">
        <v>1197831</v>
      </c>
      <c r="D7916" s="9">
        <v>44134</v>
      </c>
      <c r="E7916" s="8" t="str">
        <f>TEXT(Table1[[#This Row],[Invoice Date]],"dd-mm-yyyy")</f>
        <v>30-10-2020</v>
      </c>
      <c r="F7916" s="1" t="str">
        <f t="shared" si="492"/>
        <v>October</v>
      </c>
      <c r="G7916" s="1" t="str">
        <f t="shared" si="493"/>
        <v>2020</v>
      </c>
      <c r="H7916" s="1" t="str">
        <f t="shared" si="494"/>
        <v>Friday</v>
      </c>
      <c r="I7916" s="1" t="str">
        <f t="shared" si="495"/>
        <v>30</v>
      </c>
      <c r="J7916" t="s">
        <v>26</v>
      </c>
      <c r="K7916" t="s">
        <v>27</v>
      </c>
      <c r="L7916" t="s">
        <v>28</v>
      </c>
      <c r="M7916" t="s">
        <v>21</v>
      </c>
      <c r="N7916">
        <v>30</v>
      </c>
      <c r="O7916">
        <v>208</v>
      </c>
      <c r="P7916">
        <v>6240</v>
      </c>
      <c r="Q7916">
        <v>2246</v>
      </c>
      <c r="R7916">
        <v>0.36</v>
      </c>
      <c r="S7916" t="s">
        <v>23</v>
      </c>
      <c r="T7916" t="str">
        <f>IF(Table1[[#This Row],[Units Sold]]&gt; 700,"High Units","low Units")</f>
        <v>low Units</v>
      </c>
      <c r="U7916">
        <f>SUM(Table1[[#This Row],[Operating Profit]])/SUM(Table1[Operating Profit])*100</f>
        <v>6.7623080223355595E-4</v>
      </c>
      <c r="V7916">
        <f>SUM(Table1[[#This Row],[Price per Unit]]*Table1[[#This Row],[Units Sold]])</f>
        <v>6240</v>
      </c>
      <c r="W7916">
        <f>SUM(Table1[[#This Row],[Total Sales]]-Table1[[#This Row],[Operating Profit]])</f>
        <v>3994</v>
      </c>
      <c r="X7916">
        <f>SUM(Table1[[#This Row],[Total Sales]]-Table1[[#This Row],[Cost]])</f>
        <v>2246</v>
      </c>
      <c r="Y7916">
        <f>SUM(Table1[[#This Row],[profit/loss]])/SUM(Table1[profit/loss])</f>
        <v>6.7623080223355599E-6</v>
      </c>
    </row>
    <row r="7917" spans="1:25" x14ac:dyDescent="0.3">
      <c r="A7917" t="s">
        <v>24</v>
      </c>
      <c r="B7917" t="s">
        <v>23</v>
      </c>
      <c r="C7917">
        <v>1197831</v>
      </c>
      <c r="D7917" s="9">
        <v>44135</v>
      </c>
      <c r="E7917" s="8" t="str">
        <f>TEXT(Table1[[#This Row],[Invoice Date]],"dd-mm-yyyy")</f>
        <v>31-10-2020</v>
      </c>
      <c r="F7917" s="1" t="str">
        <f t="shared" si="492"/>
        <v>October</v>
      </c>
      <c r="G7917" s="1" t="str">
        <f t="shared" si="493"/>
        <v>2020</v>
      </c>
      <c r="H7917" s="1" t="str">
        <f t="shared" si="494"/>
        <v>Saturday</v>
      </c>
      <c r="I7917" s="1" t="str">
        <f t="shared" si="495"/>
        <v>31</v>
      </c>
      <c r="J7917" t="s">
        <v>26</v>
      </c>
      <c r="K7917" t="s">
        <v>27</v>
      </c>
      <c r="L7917" t="s">
        <v>28</v>
      </c>
      <c r="M7917" t="s">
        <v>22</v>
      </c>
      <c r="N7917">
        <v>41</v>
      </c>
      <c r="O7917">
        <v>306</v>
      </c>
      <c r="P7917">
        <v>12546</v>
      </c>
      <c r="Q7917">
        <v>6900</v>
      </c>
      <c r="R7917">
        <v>0.55000000000000004</v>
      </c>
      <c r="S7917" t="s">
        <v>23</v>
      </c>
      <c r="T7917" t="str">
        <f>IF(Table1[[#This Row],[Units Sold]]&gt; 700,"High Units","low Units")</f>
        <v>low Units</v>
      </c>
      <c r="U7917">
        <f>SUM(Table1[[#This Row],[Operating Profit]])/SUM(Table1[Operating Profit])*100</f>
        <v>2.0774677361582975E-3</v>
      </c>
      <c r="V7917">
        <f>SUM(Table1[[#This Row],[Price per Unit]]*Table1[[#This Row],[Units Sold]])</f>
        <v>12546</v>
      </c>
      <c r="W7917">
        <f>SUM(Table1[[#This Row],[Total Sales]]-Table1[[#This Row],[Operating Profit]])</f>
        <v>5646</v>
      </c>
      <c r="X7917">
        <f>SUM(Table1[[#This Row],[Total Sales]]-Table1[[#This Row],[Cost]])</f>
        <v>6900</v>
      </c>
      <c r="Y7917">
        <f>SUM(Table1[[#This Row],[profit/loss]])/SUM(Table1[profit/loss])</f>
        <v>2.0774677361582976E-5</v>
      </c>
    </row>
    <row r="7918" spans="1:25" x14ac:dyDescent="0.3">
      <c r="A7918" t="s">
        <v>29</v>
      </c>
      <c r="B7918" t="s">
        <v>23</v>
      </c>
      <c r="C7918">
        <v>1128299</v>
      </c>
      <c r="D7918" s="9">
        <v>44136</v>
      </c>
      <c r="E7918" s="8" t="str">
        <f>TEXT(Table1[[#This Row],[Invoice Date]],"dd-mm-yyyy")</f>
        <v>01-11-2020</v>
      </c>
      <c r="F7918" s="1" t="str">
        <f t="shared" si="492"/>
        <v>November</v>
      </c>
      <c r="G7918" s="1" t="str">
        <f t="shared" si="493"/>
        <v>2020</v>
      </c>
      <c r="H7918" s="1" t="str">
        <f t="shared" si="494"/>
        <v>Sunday</v>
      </c>
      <c r="I7918" s="1" t="str">
        <f t="shared" si="495"/>
        <v>01</v>
      </c>
      <c r="J7918" t="s">
        <v>26</v>
      </c>
      <c r="K7918" t="s">
        <v>27</v>
      </c>
      <c r="L7918" t="s">
        <v>28</v>
      </c>
      <c r="M7918" t="s">
        <v>16</v>
      </c>
      <c r="N7918">
        <v>30</v>
      </c>
      <c r="O7918">
        <v>264</v>
      </c>
      <c r="P7918">
        <v>7920</v>
      </c>
      <c r="Q7918">
        <v>3089</v>
      </c>
      <c r="R7918">
        <v>0.39</v>
      </c>
      <c r="S7918" t="s">
        <v>23</v>
      </c>
      <c r="T7918" t="str">
        <f>IF(Table1[[#This Row],[Units Sold]]&gt; 700,"High Units","low Units")</f>
        <v>low Units</v>
      </c>
      <c r="U7918">
        <f>SUM(Table1[[#This Row],[Operating Profit]])/SUM(Table1[Operating Profit])*100</f>
        <v>9.3004316478159156E-4</v>
      </c>
      <c r="V7918">
        <f>SUM(Table1[[#This Row],[Price per Unit]]*Table1[[#This Row],[Units Sold]])</f>
        <v>7920</v>
      </c>
      <c r="W7918">
        <f>SUM(Table1[[#This Row],[Total Sales]]-Table1[[#This Row],[Operating Profit]])</f>
        <v>4831</v>
      </c>
      <c r="X7918">
        <f>SUM(Table1[[#This Row],[Total Sales]]-Table1[[#This Row],[Cost]])</f>
        <v>3089</v>
      </c>
      <c r="Y7918">
        <f>SUM(Table1[[#This Row],[profit/loss]])/SUM(Table1[profit/loss])</f>
        <v>9.3004316478159156E-6</v>
      </c>
    </row>
    <row r="7919" spans="1:25" x14ac:dyDescent="0.3">
      <c r="A7919" t="s">
        <v>29</v>
      </c>
      <c r="B7919" t="s">
        <v>23</v>
      </c>
      <c r="C7919">
        <v>1128299</v>
      </c>
      <c r="D7919" s="9">
        <v>44137</v>
      </c>
      <c r="E7919" s="8" t="str">
        <f>TEXT(Table1[[#This Row],[Invoice Date]],"dd-mm-yyyy")</f>
        <v>02-11-2020</v>
      </c>
      <c r="F7919" s="1" t="str">
        <f t="shared" si="492"/>
        <v>November</v>
      </c>
      <c r="G7919" s="1" t="str">
        <f t="shared" si="493"/>
        <v>2020</v>
      </c>
      <c r="H7919" s="1" t="str">
        <f t="shared" si="494"/>
        <v>Monday</v>
      </c>
      <c r="I7919" s="1" t="str">
        <f t="shared" si="495"/>
        <v>02</v>
      </c>
      <c r="J7919" t="s">
        <v>26</v>
      </c>
      <c r="K7919" t="s">
        <v>27</v>
      </c>
      <c r="L7919" t="s">
        <v>28</v>
      </c>
      <c r="M7919" t="s">
        <v>18</v>
      </c>
      <c r="N7919">
        <v>33</v>
      </c>
      <c r="O7919">
        <v>248</v>
      </c>
      <c r="P7919">
        <v>8184</v>
      </c>
      <c r="Q7919">
        <v>1882</v>
      </c>
      <c r="R7919">
        <v>0.23</v>
      </c>
      <c r="S7919" t="s">
        <v>23</v>
      </c>
      <c r="T7919" t="str">
        <f>IF(Table1[[#This Row],[Units Sold]]&gt; 700,"High Units","low Units")</f>
        <v>low Units</v>
      </c>
      <c r="U7919">
        <f>SUM(Table1[[#This Row],[Operating Profit]])/SUM(Table1[Operating Profit])*100</f>
        <v>5.666368520941907E-4</v>
      </c>
      <c r="V7919">
        <f>SUM(Table1[[#This Row],[Price per Unit]]*Table1[[#This Row],[Units Sold]])</f>
        <v>8184</v>
      </c>
      <c r="W7919">
        <f>SUM(Table1[[#This Row],[Total Sales]]-Table1[[#This Row],[Operating Profit]])</f>
        <v>6302</v>
      </c>
      <c r="X7919">
        <f>SUM(Table1[[#This Row],[Total Sales]]-Table1[[#This Row],[Cost]])</f>
        <v>1882</v>
      </c>
      <c r="Y7919">
        <f>SUM(Table1[[#This Row],[profit/loss]])/SUM(Table1[profit/loss])</f>
        <v>5.6663685209419072E-6</v>
      </c>
    </row>
    <row r="7920" spans="1:25" x14ac:dyDescent="0.3">
      <c r="A7920" t="s">
        <v>29</v>
      </c>
      <c r="B7920" t="s">
        <v>23</v>
      </c>
      <c r="C7920">
        <v>1128299</v>
      </c>
      <c r="D7920" s="9">
        <v>44138</v>
      </c>
      <c r="E7920" s="8" t="str">
        <f>TEXT(Table1[[#This Row],[Invoice Date]],"dd-mm-yyyy")</f>
        <v>03-11-2020</v>
      </c>
      <c r="F7920" s="1" t="str">
        <f t="shared" si="492"/>
        <v>November</v>
      </c>
      <c r="G7920" s="1" t="str">
        <f t="shared" si="493"/>
        <v>2020</v>
      </c>
      <c r="H7920" s="1" t="str">
        <f t="shared" si="494"/>
        <v>Tuesday</v>
      </c>
      <c r="I7920" s="1" t="str">
        <f t="shared" si="495"/>
        <v>03</v>
      </c>
      <c r="J7920" t="s">
        <v>26</v>
      </c>
      <c r="K7920" t="s">
        <v>27</v>
      </c>
      <c r="L7920" t="s">
        <v>28</v>
      </c>
      <c r="M7920" t="s">
        <v>19</v>
      </c>
      <c r="N7920">
        <v>33</v>
      </c>
      <c r="O7920">
        <v>271</v>
      </c>
      <c r="P7920">
        <v>8943</v>
      </c>
      <c r="Q7920">
        <v>3756</v>
      </c>
      <c r="R7920">
        <v>0.42</v>
      </c>
      <c r="S7920" t="s">
        <v>23</v>
      </c>
      <c r="T7920" t="str">
        <f>IF(Table1[[#This Row],[Units Sold]]&gt; 700,"High Units","low Units")</f>
        <v>low Units</v>
      </c>
      <c r="U7920">
        <f>SUM(Table1[[#This Row],[Operating Profit]])/SUM(Table1[Operating Profit])*100</f>
        <v>1.1308650459435601E-3</v>
      </c>
      <c r="V7920">
        <f>SUM(Table1[[#This Row],[Price per Unit]]*Table1[[#This Row],[Units Sold]])</f>
        <v>8943</v>
      </c>
      <c r="W7920">
        <f>SUM(Table1[[#This Row],[Total Sales]]-Table1[[#This Row],[Operating Profit]])</f>
        <v>5187</v>
      </c>
      <c r="X7920">
        <f>SUM(Table1[[#This Row],[Total Sales]]-Table1[[#This Row],[Cost]])</f>
        <v>3756</v>
      </c>
      <c r="Y7920">
        <f>SUM(Table1[[#This Row],[profit/loss]])/SUM(Table1[profit/loss])</f>
        <v>1.1308650459435603E-5</v>
      </c>
    </row>
    <row r="7921" spans="1:25" x14ac:dyDescent="0.3">
      <c r="A7921" t="s">
        <v>29</v>
      </c>
      <c r="B7921" t="s">
        <v>23</v>
      </c>
      <c r="C7921">
        <v>1128299</v>
      </c>
      <c r="D7921" s="9">
        <v>44139</v>
      </c>
      <c r="E7921" s="8" t="str">
        <f>TEXT(Table1[[#This Row],[Invoice Date]],"dd-mm-yyyy")</f>
        <v>04-11-2020</v>
      </c>
      <c r="F7921" s="1" t="str">
        <f t="shared" si="492"/>
        <v>November</v>
      </c>
      <c r="G7921" s="1" t="str">
        <f t="shared" si="493"/>
        <v>2020</v>
      </c>
      <c r="H7921" s="1" t="str">
        <f t="shared" si="494"/>
        <v>Wednesday</v>
      </c>
      <c r="I7921" s="1" t="str">
        <f t="shared" si="495"/>
        <v>04</v>
      </c>
      <c r="J7921" t="s">
        <v>26</v>
      </c>
      <c r="K7921" t="s">
        <v>27</v>
      </c>
      <c r="L7921" t="s">
        <v>28</v>
      </c>
      <c r="M7921" t="s">
        <v>20</v>
      </c>
      <c r="N7921">
        <v>35</v>
      </c>
      <c r="O7921">
        <v>219</v>
      </c>
      <c r="P7921">
        <v>7665</v>
      </c>
      <c r="Q7921">
        <v>2759</v>
      </c>
      <c r="R7921">
        <v>0.36</v>
      </c>
      <c r="S7921" t="s">
        <v>23</v>
      </c>
      <c r="T7921" t="str">
        <f>IF(Table1[[#This Row],[Units Sold]]&gt; 700,"High Units","low Units")</f>
        <v>low Units</v>
      </c>
      <c r="U7921">
        <f>SUM(Table1[[#This Row],[Operating Profit]])/SUM(Table1[Operating Profit])*100</f>
        <v>8.3068601218271639E-4</v>
      </c>
      <c r="V7921">
        <f>SUM(Table1[[#This Row],[Price per Unit]]*Table1[[#This Row],[Units Sold]])</f>
        <v>7665</v>
      </c>
      <c r="W7921">
        <f>SUM(Table1[[#This Row],[Total Sales]]-Table1[[#This Row],[Operating Profit]])</f>
        <v>4906</v>
      </c>
      <c r="X7921">
        <f>SUM(Table1[[#This Row],[Total Sales]]-Table1[[#This Row],[Cost]])</f>
        <v>2759</v>
      </c>
      <c r="Y7921">
        <f>SUM(Table1[[#This Row],[profit/loss]])/SUM(Table1[profit/loss])</f>
        <v>8.3068601218271638E-6</v>
      </c>
    </row>
    <row r="7922" spans="1:25" x14ac:dyDescent="0.3">
      <c r="A7922" t="s">
        <v>29</v>
      </c>
      <c r="B7922" t="s">
        <v>23</v>
      </c>
      <c r="C7922">
        <v>1128299</v>
      </c>
      <c r="D7922" s="9">
        <v>44140</v>
      </c>
      <c r="E7922" s="8" t="str">
        <f>TEXT(Table1[[#This Row],[Invoice Date]],"dd-mm-yyyy")</f>
        <v>05-11-2020</v>
      </c>
      <c r="F7922" s="1" t="str">
        <f t="shared" si="492"/>
        <v>November</v>
      </c>
      <c r="G7922" s="1" t="str">
        <f t="shared" si="493"/>
        <v>2020</v>
      </c>
      <c r="H7922" s="1" t="str">
        <f t="shared" si="494"/>
        <v>Thursday</v>
      </c>
      <c r="I7922" s="1" t="str">
        <f t="shared" si="495"/>
        <v>05</v>
      </c>
      <c r="J7922" t="s">
        <v>30</v>
      </c>
      <c r="K7922" t="s">
        <v>31</v>
      </c>
      <c r="L7922" t="s">
        <v>32</v>
      </c>
      <c r="M7922" t="s">
        <v>21</v>
      </c>
      <c r="N7922">
        <v>38</v>
      </c>
      <c r="O7922">
        <v>173</v>
      </c>
      <c r="P7922">
        <v>6574</v>
      </c>
      <c r="Q7922">
        <v>3550</v>
      </c>
      <c r="R7922">
        <v>0.54</v>
      </c>
      <c r="S7922" t="s">
        <v>23</v>
      </c>
      <c r="T7922" t="str">
        <f>IF(Table1[[#This Row],[Units Sold]]&gt; 700,"High Units","low Units")</f>
        <v>low Units</v>
      </c>
      <c r="U7922">
        <f>SUM(Table1[[#This Row],[Operating Profit]])/SUM(Table1[Operating Profit])*100</f>
        <v>1.0688420961394141E-3</v>
      </c>
      <c r="V7922">
        <f>SUM(Table1[[#This Row],[Price per Unit]]*Table1[[#This Row],[Units Sold]])</f>
        <v>6574</v>
      </c>
      <c r="W7922">
        <f>SUM(Table1[[#This Row],[Total Sales]]-Table1[[#This Row],[Operating Profit]])</f>
        <v>3024</v>
      </c>
      <c r="X7922">
        <f>SUM(Table1[[#This Row],[Total Sales]]-Table1[[#This Row],[Cost]])</f>
        <v>3550</v>
      </c>
      <c r="Y7922">
        <f>SUM(Table1[[#This Row],[profit/loss]])/SUM(Table1[profit/loss])</f>
        <v>1.0688420961394141E-5</v>
      </c>
    </row>
    <row r="7923" spans="1:25" x14ac:dyDescent="0.3">
      <c r="A7923" t="s">
        <v>29</v>
      </c>
      <c r="B7923" t="s">
        <v>23</v>
      </c>
      <c r="C7923">
        <v>1128299</v>
      </c>
      <c r="D7923" s="9">
        <v>44141</v>
      </c>
      <c r="E7923" s="8" t="str">
        <f>TEXT(Table1[[#This Row],[Invoice Date]],"dd-mm-yyyy")</f>
        <v>06-11-2020</v>
      </c>
      <c r="F7923" s="1" t="str">
        <f t="shared" si="492"/>
        <v>November</v>
      </c>
      <c r="G7923" s="1" t="str">
        <f t="shared" si="493"/>
        <v>2020</v>
      </c>
      <c r="H7923" s="1" t="str">
        <f t="shared" si="494"/>
        <v>Friday</v>
      </c>
      <c r="I7923" s="1" t="str">
        <f t="shared" si="495"/>
        <v>06</v>
      </c>
      <c r="J7923" t="s">
        <v>30</v>
      </c>
      <c r="K7923" t="s">
        <v>31</v>
      </c>
      <c r="L7923" t="s">
        <v>32</v>
      </c>
      <c r="M7923" t="s">
        <v>22</v>
      </c>
      <c r="N7923">
        <v>36</v>
      </c>
      <c r="O7923">
        <v>233</v>
      </c>
      <c r="P7923">
        <v>8388</v>
      </c>
      <c r="Q7923">
        <v>1761</v>
      </c>
      <c r="R7923">
        <v>0.21</v>
      </c>
      <c r="S7923" t="s">
        <v>23</v>
      </c>
      <c r="T7923" t="str">
        <f>IF(Table1[[#This Row],[Units Sold]]&gt; 700,"High Units","low Units")</f>
        <v>low Units</v>
      </c>
      <c r="U7923">
        <f>SUM(Table1[[#This Row],[Operating Profit]])/SUM(Table1[Operating Profit])*100</f>
        <v>5.3020589614126987E-4</v>
      </c>
      <c r="V7923">
        <f>SUM(Table1[[#This Row],[Price per Unit]]*Table1[[#This Row],[Units Sold]])</f>
        <v>8388</v>
      </c>
      <c r="W7923">
        <f>SUM(Table1[[#This Row],[Total Sales]]-Table1[[#This Row],[Operating Profit]])</f>
        <v>6627</v>
      </c>
      <c r="X7923">
        <f>SUM(Table1[[#This Row],[Total Sales]]-Table1[[#This Row],[Cost]])</f>
        <v>1761</v>
      </c>
      <c r="Y7923">
        <f>SUM(Table1[[#This Row],[profit/loss]])/SUM(Table1[profit/loss])</f>
        <v>5.3020589614126991E-6</v>
      </c>
    </row>
    <row r="7924" spans="1:25" x14ac:dyDescent="0.3">
      <c r="A7924" t="s">
        <v>29</v>
      </c>
      <c r="B7924" t="s">
        <v>23</v>
      </c>
      <c r="C7924">
        <v>1128299</v>
      </c>
      <c r="D7924" s="9">
        <v>44142</v>
      </c>
      <c r="E7924" s="8" t="str">
        <f>TEXT(Table1[[#This Row],[Invoice Date]],"dd-mm-yyyy")</f>
        <v>07-11-2020</v>
      </c>
      <c r="F7924" s="1" t="str">
        <f t="shared" si="492"/>
        <v>November</v>
      </c>
      <c r="G7924" s="1" t="str">
        <f t="shared" si="493"/>
        <v>2020</v>
      </c>
      <c r="H7924" s="1" t="str">
        <f t="shared" si="494"/>
        <v>Saturday</v>
      </c>
      <c r="I7924" s="1" t="str">
        <f t="shared" si="495"/>
        <v>07</v>
      </c>
      <c r="J7924" t="s">
        <v>30</v>
      </c>
      <c r="K7924" t="s">
        <v>31</v>
      </c>
      <c r="L7924" t="s">
        <v>32</v>
      </c>
      <c r="M7924" t="s">
        <v>16</v>
      </c>
      <c r="N7924">
        <v>28</v>
      </c>
      <c r="O7924">
        <v>289</v>
      </c>
      <c r="P7924">
        <v>8092</v>
      </c>
      <c r="Q7924">
        <v>3399</v>
      </c>
      <c r="R7924">
        <v>0.42</v>
      </c>
      <c r="S7924" t="s">
        <v>23</v>
      </c>
      <c r="T7924" t="str">
        <f>IF(Table1[[#This Row],[Units Sold]]&gt; 700,"High Units","low Units")</f>
        <v>low Units</v>
      </c>
      <c r="U7924">
        <f>SUM(Table1[[#This Row],[Operating Profit]])/SUM(Table1[Operating Profit])*100</f>
        <v>1.0233786717684136E-3</v>
      </c>
      <c r="V7924">
        <f>SUM(Table1[[#This Row],[Price per Unit]]*Table1[[#This Row],[Units Sold]])</f>
        <v>8092</v>
      </c>
      <c r="W7924">
        <f>SUM(Table1[[#This Row],[Total Sales]]-Table1[[#This Row],[Operating Profit]])</f>
        <v>4693</v>
      </c>
      <c r="X7924">
        <f>SUM(Table1[[#This Row],[Total Sales]]-Table1[[#This Row],[Cost]])</f>
        <v>3399</v>
      </c>
      <c r="Y7924">
        <f>SUM(Table1[[#This Row],[profit/loss]])/SUM(Table1[profit/loss])</f>
        <v>1.0233786717684135E-5</v>
      </c>
    </row>
    <row r="7925" spans="1:25" x14ac:dyDescent="0.3">
      <c r="A7925" t="s">
        <v>29</v>
      </c>
      <c r="B7925" t="s">
        <v>23</v>
      </c>
      <c r="C7925">
        <v>1128299</v>
      </c>
      <c r="D7925" s="9">
        <v>44143</v>
      </c>
      <c r="E7925" s="8" t="str">
        <f>TEXT(Table1[[#This Row],[Invoice Date]],"dd-mm-yyyy")</f>
        <v>08-11-2020</v>
      </c>
      <c r="F7925" s="1" t="str">
        <f t="shared" si="492"/>
        <v>November</v>
      </c>
      <c r="G7925" s="1" t="str">
        <f t="shared" si="493"/>
        <v>2020</v>
      </c>
      <c r="H7925" s="1" t="str">
        <f t="shared" si="494"/>
        <v>Sunday</v>
      </c>
      <c r="I7925" s="1" t="str">
        <f t="shared" si="495"/>
        <v>08</v>
      </c>
      <c r="J7925" t="s">
        <v>30</v>
      </c>
      <c r="K7925" t="s">
        <v>31</v>
      </c>
      <c r="L7925" t="s">
        <v>32</v>
      </c>
      <c r="M7925" t="s">
        <v>18</v>
      </c>
      <c r="N7925">
        <v>36</v>
      </c>
      <c r="O7925">
        <v>239</v>
      </c>
      <c r="P7925">
        <v>8604</v>
      </c>
      <c r="Q7925">
        <v>2151</v>
      </c>
      <c r="R7925">
        <v>0.25</v>
      </c>
      <c r="S7925" t="s">
        <v>23</v>
      </c>
      <c r="T7925" t="str">
        <f>IF(Table1[[#This Row],[Units Sold]]&gt; 700,"High Units","low Units")</f>
        <v>low Units</v>
      </c>
      <c r="U7925">
        <f>SUM(Table1[[#This Row],[Operating Profit]])/SUM(Table1[Operating Profit])*100</f>
        <v>6.4762798557630407E-4</v>
      </c>
      <c r="V7925">
        <f>SUM(Table1[[#This Row],[Price per Unit]]*Table1[[#This Row],[Units Sold]])</f>
        <v>8604</v>
      </c>
      <c r="W7925">
        <f>SUM(Table1[[#This Row],[Total Sales]]-Table1[[#This Row],[Operating Profit]])</f>
        <v>6453</v>
      </c>
      <c r="X7925">
        <f>SUM(Table1[[#This Row],[Total Sales]]-Table1[[#This Row],[Cost]])</f>
        <v>2151</v>
      </c>
      <c r="Y7925">
        <f>SUM(Table1[[#This Row],[profit/loss]])/SUM(Table1[profit/loss])</f>
        <v>6.4762798557630408E-6</v>
      </c>
    </row>
    <row r="7926" spans="1:25" x14ac:dyDescent="0.3">
      <c r="A7926" t="s">
        <v>29</v>
      </c>
      <c r="B7926" t="s">
        <v>23</v>
      </c>
      <c r="C7926">
        <v>1128299</v>
      </c>
      <c r="D7926" s="9">
        <v>44144</v>
      </c>
      <c r="E7926" s="8" t="str">
        <f>TEXT(Table1[[#This Row],[Invoice Date]],"dd-mm-yyyy")</f>
        <v>09-11-2020</v>
      </c>
      <c r="F7926" s="1" t="str">
        <f t="shared" si="492"/>
        <v>November</v>
      </c>
      <c r="G7926" s="1" t="str">
        <f t="shared" si="493"/>
        <v>2020</v>
      </c>
      <c r="H7926" s="1" t="str">
        <f t="shared" si="494"/>
        <v>Monday</v>
      </c>
      <c r="I7926" s="1" t="str">
        <f t="shared" si="495"/>
        <v>09</v>
      </c>
      <c r="J7926" t="s">
        <v>30</v>
      </c>
      <c r="K7926" t="s">
        <v>31</v>
      </c>
      <c r="L7926" t="s">
        <v>32</v>
      </c>
      <c r="M7926" t="s">
        <v>19</v>
      </c>
      <c r="N7926">
        <v>40</v>
      </c>
      <c r="O7926">
        <v>247</v>
      </c>
      <c r="P7926">
        <v>9880</v>
      </c>
      <c r="Q7926">
        <v>4051</v>
      </c>
      <c r="R7926">
        <v>0.41</v>
      </c>
      <c r="S7926" t="s">
        <v>23</v>
      </c>
      <c r="T7926" t="str">
        <f>IF(Table1[[#This Row],[Units Sold]]&gt; 700,"High Units","low Units")</f>
        <v>low Units</v>
      </c>
      <c r="U7926">
        <f>SUM(Table1[[#This Row],[Operating Profit]])/SUM(Table1[Operating Profit])*100</f>
        <v>1.2196843187213425E-3</v>
      </c>
      <c r="V7926">
        <f>SUM(Table1[[#This Row],[Price per Unit]]*Table1[[#This Row],[Units Sold]])</f>
        <v>9880</v>
      </c>
      <c r="W7926">
        <f>SUM(Table1[[#This Row],[Total Sales]]-Table1[[#This Row],[Operating Profit]])</f>
        <v>5829</v>
      </c>
      <c r="X7926">
        <f>SUM(Table1[[#This Row],[Total Sales]]-Table1[[#This Row],[Cost]])</f>
        <v>4051</v>
      </c>
      <c r="Y7926">
        <f>SUM(Table1[[#This Row],[profit/loss]])/SUM(Table1[profit/loss])</f>
        <v>1.2196843187213425E-5</v>
      </c>
    </row>
    <row r="7927" spans="1:25" x14ac:dyDescent="0.3">
      <c r="A7927" t="s">
        <v>29</v>
      </c>
      <c r="B7927" t="s">
        <v>23</v>
      </c>
      <c r="C7927">
        <v>1128299</v>
      </c>
      <c r="D7927" s="9">
        <v>44145</v>
      </c>
      <c r="E7927" s="8" t="str">
        <f>TEXT(Table1[[#This Row],[Invoice Date]],"dd-mm-yyyy")</f>
        <v>10-11-2020</v>
      </c>
      <c r="F7927" s="1" t="str">
        <f t="shared" si="492"/>
        <v>November</v>
      </c>
      <c r="G7927" s="1" t="str">
        <f t="shared" si="493"/>
        <v>2020</v>
      </c>
      <c r="H7927" s="1" t="str">
        <f t="shared" si="494"/>
        <v>Tuesday</v>
      </c>
      <c r="I7927" s="1" t="str">
        <f t="shared" si="495"/>
        <v>10</v>
      </c>
      <c r="J7927" t="s">
        <v>30</v>
      </c>
      <c r="K7927" t="s">
        <v>31</v>
      </c>
      <c r="L7927" t="s">
        <v>32</v>
      </c>
      <c r="M7927" t="s">
        <v>20</v>
      </c>
      <c r="N7927">
        <v>39</v>
      </c>
      <c r="O7927">
        <v>190</v>
      </c>
      <c r="P7927">
        <v>7410</v>
      </c>
      <c r="Q7927">
        <v>2519</v>
      </c>
      <c r="R7927">
        <v>0.34</v>
      </c>
      <c r="S7927" t="s">
        <v>23</v>
      </c>
      <c r="T7927" t="str">
        <f>IF(Table1[[#This Row],[Units Sold]]&gt; 700,"High Units","low Units")</f>
        <v>low Units</v>
      </c>
      <c r="U7927">
        <f>SUM(Table1[[#This Row],[Operating Profit]])/SUM(Table1[Operating Profit])*100</f>
        <v>7.5842626483807994E-4</v>
      </c>
      <c r="V7927">
        <f>SUM(Table1[[#This Row],[Price per Unit]]*Table1[[#This Row],[Units Sold]])</f>
        <v>7410</v>
      </c>
      <c r="W7927">
        <f>SUM(Table1[[#This Row],[Total Sales]]-Table1[[#This Row],[Operating Profit]])</f>
        <v>4891</v>
      </c>
      <c r="X7927">
        <f>SUM(Table1[[#This Row],[Total Sales]]-Table1[[#This Row],[Cost]])</f>
        <v>2519</v>
      </c>
      <c r="Y7927">
        <f>SUM(Table1[[#This Row],[profit/loss]])/SUM(Table1[profit/loss])</f>
        <v>7.5842626483807993E-6</v>
      </c>
    </row>
    <row r="7928" spans="1:25" x14ac:dyDescent="0.3">
      <c r="A7928" t="s">
        <v>29</v>
      </c>
      <c r="B7928" t="s">
        <v>23</v>
      </c>
      <c r="C7928">
        <v>1128299</v>
      </c>
      <c r="D7928" s="9">
        <v>44146</v>
      </c>
      <c r="E7928" s="8" t="str">
        <f>TEXT(Table1[[#This Row],[Invoice Date]],"dd-mm-yyyy")</f>
        <v>11-11-2020</v>
      </c>
      <c r="F7928" s="1" t="str">
        <f t="shared" si="492"/>
        <v>November</v>
      </c>
      <c r="G7928" s="1" t="str">
        <f t="shared" si="493"/>
        <v>2020</v>
      </c>
      <c r="H7928" s="1" t="str">
        <f t="shared" si="494"/>
        <v>Wednesday</v>
      </c>
      <c r="I7928" s="1" t="str">
        <f t="shared" si="495"/>
        <v>11</v>
      </c>
      <c r="J7928" t="s">
        <v>30</v>
      </c>
      <c r="K7928" t="s">
        <v>31</v>
      </c>
      <c r="L7928" t="s">
        <v>32</v>
      </c>
      <c r="M7928" t="s">
        <v>21</v>
      </c>
      <c r="N7928">
        <v>42</v>
      </c>
      <c r="O7928">
        <v>165</v>
      </c>
      <c r="P7928">
        <v>6930</v>
      </c>
      <c r="Q7928">
        <v>3950</v>
      </c>
      <c r="R7928">
        <v>0.56999999999999995</v>
      </c>
      <c r="S7928" t="s">
        <v>23</v>
      </c>
      <c r="T7928" t="str">
        <f>IF(Table1[[#This Row],[Units Sold]]&gt; 700,"High Units","low Units")</f>
        <v>low Units</v>
      </c>
      <c r="U7928">
        <f>SUM(Table1[[#This Row],[Operating Profit]])/SUM(Table1[Operating Profit])*100</f>
        <v>1.1892750083804748E-3</v>
      </c>
      <c r="V7928">
        <f>SUM(Table1[[#This Row],[Price per Unit]]*Table1[[#This Row],[Units Sold]])</f>
        <v>6930</v>
      </c>
      <c r="W7928">
        <f>SUM(Table1[[#This Row],[Total Sales]]-Table1[[#This Row],[Operating Profit]])</f>
        <v>2980</v>
      </c>
      <c r="X7928">
        <f>SUM(Table1[[#This Row],[Total Sales]]-Table1[[#This Row],[Cost]])</f>
        <v>3950</v>
      </c>
      <c r="Y7928">
        <f>SUM(Table1[[#This Row],[profit/loss]])/SUM(Table1[profit/loss])</f>
        <v>1.1892750083804748E-5</v>
      </c>
    </row>
    <row r="7929" spans="1:25" x14ac:dyDescent="0.3">
      <c r="A7929" t="s">
        <v>29</v>
      </c>
      <c r="B7929" t="s">
        <v>23</v>
      </c>
      <c r="C7929">
        <v>1128299</v>
      </c>
      <c r="D7929" s="9">
        <v>44147</v>
      </c>
      <c r="E7929" s="8" t="str">
        <f>TEXT(Table1[[#This Row],[Invoice Date]],"dd-mm-yyyy")</f>
        <v>12-11-2020</v>
      </c>
      <c r="F7929" s="1" t="str">
        <f t="shared" si="492"/>
        <v>November</v>
      </c>
      <c r="G7929" s="1" t="str">
        <f t="shared" si="493"/>
        <v>2020</v>
      </c>
      <c r="H7929" s="1" t="str">
        <f t="shared" si="494"/>
        <v>Thursday</v>
      </c>
      <c r="I7929" s="1" t="str">
        <f t="shared" si="495"/>
        <v>12</v>
      </c>
      <c r="J7929" t="s">
        <v>30</v>
      </c>
      <c r="K7929" t="s">
        <v>31</v>
      </c>
      <c r="L7929" t="s">
        <v>32</v>
      </c>
      <c r="M7929" t="s">
        <v>22</v>
      </c>
      <c r="N7929">
        <v>33</v>
      </c>
      <c r="O7929">
        <v>210</v>
      </c>
      <c r="P7929">
        <v>6930</v>
      </c>
      <c r="Q7929">
        <v>1525</v>
      </c>
      <c r="R7929">
        <v>0.22</v>
      </c>
      <c r="S7929" t="s">
        <v>23</v>
      </c>
      <c r="T7929" t="str">
        <f>IF(Table1[[#This Row],[Units Sold]]&gt; 700,"High Units","low Units")</f>
        <v>low Units</v>
      </c>
      <c r="U7929">
        <f>SUM(Table1[[#This Row],[Operating Profit]])/SUM(Table1[Operating Profit])*100</f>
        <v>4.5915047791904404E-4</v>
      </c>
      <c r="V7929">
        <f>SUM(Table1[[#This Row],[Price per Unit]]*Table1[[#This Row],[Units Sold]])</f>
        <v>6930</v>
      </c>
      <c r="W7929">
        <f>SUM(Table1[[#This Row],[Total Sales]]-Table1[[#This Row],[Operating Profit]])</f>
        <v>5405</v>
      </c>
      <c r="X7929">
        <f>SUM(Table1[[#This Row],[Total Sales]]-Table1[[#This Row],[Cost]])</f>
        <v>1525</v>
      </c>
      <c r="Y7929">
        <f>SUM(Table1[[#This Row],[profit/loss]])/SUM(Table1[profit/loss])</f>
        <v>4.5915047791904406E-6</v>
      </c>
    </row>
    <row r="7930" spans="1:25" x14ac:dyDescent="0.3">
      <c r="A7930" t="s">
        <v>29</v>
      </c>
      <c r="B7930" t="s">
        <v>23</v>
      </c>
      <c r="C7930">
        <v>1128299</v>
      </c>
      <c r="D7930" s="9">
        <v>44148</v>
      </c>
      <c r="E7930" s="8" t="str">
        <f>TEXT(Table1[[#This Row],[Invoice Date]],"dd-mm-yyyy")</f>
        <v>13-11-2020</v>
      </c>
      <c r="F7930" s="1" t="str">
        <f t="shared" si="492"/>
        <v>November</v>
      </c>
      <c r="G7930" s="1" t="str">
        <f t="shared" si="493"/>
        <v>2020</v>
      </c>
      <c r="H7930" s="1" t="str">
        <f t="shared" si="494"/>
        <v>Friday</v>
      </c>
      <c r="I7930" s="1" t="str">
        <f t="shared" si="495"/>
        <v>13</v>
      </c>
      <c r="J7930" t="s">
        <v>30</v>
      </c>
      <c r="K7930" t="s">
        <v>31</v>
      </c>
      <c r="L7930" t="s">
        <v>32</v>
      </c>
      <c r="M7930" t="s">
        <v>16</v>
      </c>
      <c r="N7930">
        <v>36</v>
      </c>
      <c r="O7930">
        <v>272</v>
      </c>
      <c r="P7930">
        <v>9792</v>
      </c>
      <c r="Q7930">
        <v>3819</v>
      </c>
      <c r="R7930">
        <v>0.39</v>
      </c>
      <c r="S7930" t="s">
        <v>23</v>
      </c>
      <c r="T7930" t="str">
        <f>IF(Table1[[#This Row],[Units Sold]]&gt; 700,"High Units","low Units")</f>
        <v>low Units</v>
      </c>
      <c r="U7930">
        <f>SUM(Table1[[#This Row],[Operating Profit]])/SUM(Table1[Operating Profit])*100</f>
        <v>1.1498332296215274E-3</v>
      </c>
      <c r="V7930">
        <f>SUM(Table1[[#This Row],[Price per Unit]]*Table1[[#This Row],[Units Sold]])</f>
        <v>9792</v>
      </c>
      <c r="W7930">
        <f>SUM(Table1[[#This Row],[Total Sales]]-Table1[[#This Row],[Operating Profit]])</f>
        <v>5973</v>
      </c>
      <c r="X7930">
        <f>SUM(Table1[[#This Row],[Total Sales]]-Table1[[#This Row],[Cost]])</f>
        <v>3819</v>
      </c>
      <c r="Y7930">
        <f>SUM(Table1[[#This Row],[profit/loss]])/SUM(Table1[profit/loss])</f>
        <v>1.1498332296215274E-5</v>
      </c>
    </row>
    <row r="7931" spans="1:25" x14ac:dyDescent="0.3">
      <c r="A7931" t="s">
        <v>29</v>
      </c>
      <c r="B7931" t="s">
        <v>23</v>
      </c>
      <c r="C7931">
        <v>1128299</v>
      </c>
      <c r="D7931" s="9">
        <v>44149</v>
      </c>
      <c r="E7931" s="8" t="str">
        <f>TEXT(Table1[[#This Row],[Invoice Date]],"dd-mm-yyyy")</f>
        <v>14-11-2020</v>
      </c>
      <c r="F7931" s="1" t="str">
        <f t="shared" si="492"/>
        <v>November</v>
      </c>
      <c r="G7931" s="1" t="str">
        <f t="shared" si="493"/>
        <v>2020</v>
      </c>
      <c r="H7931" s="1" t="str">
        <f t="shared" si="494"/>
        <v>Saturday</v>
      </c>
      <c r="I7931" s="1" t="str">
        <f t="shared" si="495"/>
        <v>14</v>
      </c>
      <c r="J7931" t="s">
        <v>30</v>
      </c>
      <c r="K7931" t="s">
        <v>31</v>
      </c>
      <c r="L7931" t="s">
        <v>32</v>
      </c>
      <c r="M7931" t="s">
        <v>18</v>
      </c>
      <c r="N7931">
        <v>39</v>
      </c>
      <c r="O7931">
        <v>231</v>
      </c>
      <c r="P7931">
        <v>9009</v>
      </c>
      <c r="Q7931">
        <v>2072</v>
      </c>
      <c r="R7931">
        <v>0.23</v>
      </c>
      <c r="S7931" t="s">
        <v>23</v>
      </c>
      <c r="T7931" t="str">
        <f>IF(Table1[[#This Row],[Units Sold]]&gt; 700,"High Units","low Units")</f>
        <v>low Units</v>
      </c>
      <c r="U7931">
        <f>SUM(Table1[[#This Row],[Operating Profit]])/SUM(Table1[Operating Profit])*100</f>
        <v>6.2384248540869468E-4</v>
      </c>
      <c r="V7931">
        <f>SUM(Table1[[#This Row],[Price per Unit]]*Table1[[#This Row],[Units Sold]])</f>
        <v>9009</v>
      </c>
      <c r="W7931">
        <f>SUM(Table1[[#This Row],[Total Sales]]-Table1[[#This Row],[Operating Profit]])</f>
        <v>6937</v>
      </c>
      <c r="X7931">
        <f>SUM(Table1[[#This Row],[Total Sales]]-Table1[[#This Row],[Cost]])</f>
        <v>2072</v>
      </c>
      <c r="Y7931">
        <f>SUM(Table1[[#This Row],[profit/loss]])/SUM(Table1[profit/loss])</f>
        <v>6.2384248540869462E-6</v>
      </c>
    </row>
    <row r="7932" spans="1:25" x14ac:dyDescent="0.3">
      <c r="A7932" t="s">
        <v>29</v>
      </c>
      <c r="B7932" t="s">
        <v>23</v>
      </c>
      <c r="C7932">
        <v>1128299</v>
      </c>
      <c r="D7932" s="9">
        <v>44150</v>
      </c>
      <c r="E7932" s="8" t="str">
        <f>TEXT(Table1[[#This Row],[Invoice Date]],"dd-mm-yyyy")</f>
        <v>15-11-2020</v>
      </c>
      <c r="F7932" s="1" t="str">
        <f t="shared" si="492"/>
        <v>November</v>
      </c>
      <c r="G7932" s="1" t="str">
        <f t="shared" si="493"/>
        <v>2020</v>
      </c>
      <c r="H7932" s="1" t="str">
        <f t="shared" si="494"/>
        <v>Sunday</v>
      </c>
      <c r="I7932" s="1" t="str">
        <f t="shared" si="495"/>
        <v>15</v>
      </c>
      <c r="J7932" t="s">
        <v>30</v>
      </c>
      <c r="K7932" t="s">
        <v>31</v>
      </c>
      <c r="L7932" t="s">
        <v>32</v>
      </c>
      <c r="M7932" t="s">
        <v>19</v>
      </c>
      <c r="N7932">
        <v>47</v>
      </c>
      <c r="O7932">
        <v>210</v>
      </c>
      <c r="P7932">
        <v>9870</v>
      </c>
      <c r="Q7932">
        <v>4145</v>
      </c>
      <c r="R7932">
        <v>0.42</v>
      </c>
      <c r="S7932" t="s">
        <v>23</v>
      </c>
      <c r="T7932" t="str">
        <f>IF(Table1[[#This Row],[Units Sold]]&gt; 700,"High Units","low Units")</f>
        <v>low Units</v>
      </c>
      <c r="U7932">
        <f>SUM(Table1[[#This Row],[Operating Profit]])/SUM(Table1[Operating Profit])*100</f>
        <v>1.2479860530979919E-3</v>
      </c>
      <c r="V7932">
        <f>SUM(Table1[[#This Row],[Price per Unit]]*Table1[[#This Row],[Units Sold]])</f>
        <v>9870</v>
      </c>
      <c r="W7932">
        <f>SUM(Table1[[#This Row],[Total Sales]]-Table1[[#This Row],[Operating Profit]])</f>
        <v>5725</v>
      </c>
      <c r="X7932">
        <f>SUM(Table1[[#This Row],[Total Sales]]-Table1[[#This Row],[Cost]])</f>
        <v>4145</v>
      </c>
      <c r="Y7932">
        <f>SUM(Table1[[#This Row],[profit/loss]])/SUM(Table1[profit/loss])</f>
        <v>1.2479860530979919E-5</v>
      </c>
    </row>
    <row r="7933" spans="1:25" x14ac:dyDescent="0.3">
      <c r="A7933" t="s">
        <v>29</v>
      </c>
      <c r="B7933" t="s">
        <v>23</v>
      </c>
      <c r="C7933">
        <v>1128299</v>
      </c>
      <c r="D7933" s="9">
        <v>44187</v>
      </c>
      <c r="E7933" s="8" t="str">
        <f>TEXT(Table1[[#This Row],[Invoice Date]],"dd-mm-yyyy")</f>
        <v>22-12-2020</v>
      </c>
      <c r="F7933" s="1" t="str">
        <f t="shared" si="492"/>
        <v>December</v>
      </c>
      <c r="G7933" s="1" t="str">
        <f t="shared" si="493"/>
        <v>2020</v>
      </c>
      <c r="H7933" s="1" t="str">
        <f t="shared" si="494"/>
        <v>Tuesday</v>
      </c>
      <c r="I7933" s="1" t="str">
        <f t="shared" si="495"/>
        <v>22</v>
      </c>
      <c r="J7933" t="s">
        <v>30</v>
      </c>
      <c r="K7933" t="s">
        <v>31</v>
      </c>
      <c r="L7933" t="s">
        <v>32</v>
      </c>
      <c r="M7933" t="s">
        <v>20</v>
      </c>
      <c r="N7933">
        <v>48</v>
      </c>
      <c r="O7933">
        <v>204</v>
      </c>
      <c r="P7933">
        <v>9792</v>
      </c>
      <c r="Q7933">
        <v>3133</v>
      </c>
      <c r="R7933">
        <v>0.32</v>
      </c>
      <c r="S7933" t="s">
        <v>23</v>
      </c>
      <c r="T7933" t="str">
        <f>IF(Table1[[#This Row],[Units Sold]]&gt; 700,"High Units","low Units")</f>
        <v>low Units</v>
      </c>
      <c r="U7933">
        <f>SUM(Table1[[#This Row],[Operating Profit]])/SUM(Table1[Operating Profit])*100</f>
        <v>9.432907851281082E-4</v>
      </c>
      <c r="V7933">
        <f>SUM(Table1[[#This Row],[Price per Unit]]*Table1[[#This Row],[Units Sold]])</f>
        <v>9792</v>
      </c>
      <c r="W7933">
        <f>SUM(Table1[[#This Row],[Total Sales]]-Table1[[#This Row],[Operating Profit]])</f>
        <v>6659</v>
      </c>
      <c r="X7933">
        <f>SUM(Table1[[#This Row],[Total Sales]]-Table1[[#This Row],[Cost]])</f>
        <v>3133</v>
      </c>
      <c r="Y7933">
        <f>SUM(Table1[[#This Row],[profit/loss]])/SUM(Table1[profit/loss])</f>
        <v>9.4329078512810817E-6</v>
      </c>
    </row>
    <row r="7934" spans="1:25" x14ac:dyDescent="0.3">
      <c r="A7934" t="s">
        <v>29</v>
      </c>
      <c r="B7934" t="s">
        <v>23</v>
      </c>
      <c r="C7934">
        <v>1128299</v>
      </c>
      <c r="D7934" s="9">
        <v>44188</v>
      </c>
      <c r="E7934" s="8" t="str">
        <f>TEXT(Table1[[#This Row],[Invoice Date]],"dd-mm-yyyy")</f>
        <v>23-12-2020</v>
      </c>
      <c r="F7934" s="1" t="str">
        <f t="shared" si="492"/>
        <v>December</v>
      </c>
      <c r="G7934" s="1" t="str">
        <f t="shared" si="493"/>
        <v>2020</v>
      </c>
      <c r="H7934" s="1" t="str">
        <f t="shared" si="494"/>
        <v>Wednesday</v>
      </c>
      <c r="I7934" s="1" t="str">
        <f t="shared" si="495"/>
        <v>23</v>
      </c>
      <c r="J7934" t="s">
        <v>30</v>
      </c>
      <c r="K7934" t="s">
        <v>31</v>
      </c>
      <c r="L7934" t="s">
        <v>32</v>
      </c>
      <c r="M7934" t="s">
        <v>21</v>
      </c>
      <c r="N7934">
        <v>51</v>
      </c>
      <c r="O7934">
        <v>170</v>
      </c>
      <c r="P7934">
        <v>8670</v>
      </c>
      <c r="Q7934">
        <v>4682</v>
      </c>
      <c r="R7934">
        <v>0.54</v>
      </c>
      <c r="S7934" t="s">
        <v>23</v>
      </c>
      <c r="T7934" t="str">
        <f>IF(Table1[[#This Row],[Units Sold]]&gt; 700,"High Units","low Units")</f>
        <v>low Units</v>
      </c>
      <c r="U7934">
        <f>SUM(Table1[[#This Row],[Operating Profit]])/SUM(Table1[Operating Profit])*100</f>
        <v>1.4096672377816159E-3</v>
      </c>
      <c r="V7934">
        <f>SUM(Table1[[#This Row],[Price per Unit]]*Table1[[#This Row],[Units Sold]])</f>
        <v>8670</v>
      </c>
      <c r="W7934">
        <f>SUM(Table1[[#This Row],[Total Sales]]-Table1[[#This Row],[Operating Profit]])</f>
        <v>3988</v>
      </c>
      <c r="X7934">
        <f>SUM(Table1[[#This Row],[Total Sales]]-Table1[[#This Row],[Cost]])</f>
        <v>4682</v>
      </c>
      <c r="Y7934">
        <f>SUM(Table1[[#This Row],[profit/loss]])/SUM(Table1[profit/loss])</f>
        <v>1.409667237781616E-5</v>
      </c>
    </row>
    <row r="7935" spans="1:25" x14ac:dyDescent="0.3">
      <c r="A7935" t="s">
        <v>29</v>
      </c>
      <c r="B7935" t="s">
        <v>23</v>
      </c>
      <c r="C7935">
        <v>1128299</v>
      </c>
      <c r="D7935" s="9">
        <v>44189</v>
      </c>
      <c r="E7935" s="8" t="str">
        <f>TEXT(Table1[[#This Row],[Invoice Date]],"dd-mm-yyyy")</f>
        <v>24-12-2020</v>
      </c>
      <c r="F7935" s="1" t="str">
        <f t="shared" si="492"/>
        <v>December</v>
      </c>
      <c r="G7935" s="1" t="str">
        <f t="shared" si="493"/>
        <v>2020</v>
      </c>
      <c r="H7935" s="1" t="str">
        <f t="shared" si="494"/>
        <v>Thursday</v>
      </c>
      <c r="I7935" s="1" t="str">
        <f t="shared" si="495"/>
        <v>24</v>
      </c>
      <c r="J7935" t="s">
        <v>30</v>
      </c>
      <c r="K7935" t="s">
        <v>31</v>
      </c>
      <c r="L7935" t="s">
        <v>32</v>
      </c>
      <c r="M7935" t="s">
        <v>22</v>
      </c>
      <c r="N7935">
        <v>41</v>
      </c>
      <c r="O7935">
        <v>245</v>
      </c>
      <c r="P7935">
        <v>10045</v>
      </c>
      <c r="Q7935">
        <v>2009</v>
      </c>
      <c r="R7935">
        <v>0.2</v>
      </c>
      <c r="S7935" t="s">
        <v>23</v>
      </c>
      <c r="T7935" t="str">
        <f>IF(Table1[[#This Row],[Units Sold]]&gt; 700,"High Units","low Units")</f>
        <v>low Units</v>
      </c>
      <c r="U7935">
        <f>SUM(Table1[[#This Row],[Operating Profit]])/SUM(Table1[Operating Profit])*100</f>
        <v>6.0487430173072757E-4</v>
      </c>
      <c r="V7935">
        <f>SUM(Table1[[#This Row],[Price per Unit]]*Table1[[#This Row],[Units Sold]])</f>
        <v>10045</v>
      </c>
      <c r="W7935">
        <f>SUM(Table1[[#This Row],[Total Sales]]-Table1[[#This Row],[Operating Profit]])</f>
        <v>8036</v>
      </c>
      <c r="X7935">
        <f>SUM(Table1[[#This Row],[Total Sales]]-Table1[[#This Row],[Cost]])</f>
        <v>2009</v>
      </c>
      <c r="Y7935">
        <f>SUM(Table1[[#This Row],[profit/loss]])/SUM(Table1[profit/loss])</f>
        <v>6.0487430173072755E-6</v>
      </c>
    </row>
    <row r="7936" spans="1:25" x14ac:dyDescent="0.3">
      <c r="A7936" t="s">
        <v>29</v>
      </c>
      <c r="B7936" t="s">
        <v>23</v>
      </c>
      <c r="C7936">
        <v>1128299</v>
      </c>
      <c r="D7936" s="9">
        <v>44190</v>
      </c>
      <c r="E7936" s="8" t="str">
        <f>TEXT(Table1[[#This Row],[Invoice Date]],"dd-mm-yyyy")</f>
        <v>25-12-2020</v>
      </c>
      <c r="F7936" s="1" t="str">
        <f t="shared" si="492"/>
        <v>December</v>
      </c>
      <c r="G7936" s="1" t="str">
        <f t="shared" si="493"/>
        <v>2020</v>
      </c>
      <c r="H7936" s="1" t="str">
        <f t="shared" si="494"/>
        <v>Friday</v>
      </c>
      <c r="I7936" s="1" t="str">
        <f t="shared" si="495"/>
        <v>25</v>
      </c>
      <c r="J7936" t="s">
        <v>30</v>
      </c>
      <c r="K7936" t="s">
        <v>31</v>
      </c>
      <c r="L7936" t="s">
        <v>32</v>
      </c>
      <c r="M7936" t="s">
        <v>16</v>
      </c>
      <c r="N7936">
        <v>40</v>
      </c>
      <c r="O7936">
        <v>271</v>
      </c>
      <c r="P7936">
        <v>10840</v>
      </c>
      <c r="Q7936">
        <v>4119</v>
      </c>
      <c r="R7936">
        <v>0.38</v>
      </c>
      <c r="S7936" t="s">
        <v>23</v>
      </c>
      <c r="T7936" t="str">
        <f>IF(Table1[[#This Row],[Units Sold]]&gt; 700,"High Units","low Units")</f>
        <v>low Units</v>
      </c>
      <c r="U7936">
        <f>SUM(Table1[[#This Row],[Operating Profit]])/SUM(Table1[Operating Profit])*100</f>
        <v>1.2401579138023229E-3</v>
      </c>
      <c r="V7936">
        <f>SUM(Table1[[#This Row],[Price per Unit]]*Table1[[#This Row],[Units Sold]])</f>
        <v>10840</v>
      </c>
      <c r="W7936">
        <f>SUM(Table1[[#This Row],[Total Sales]]-Table1[[#This Row],[Operating Profit]])</f>
        <v>6721</v>
      </c>
      <c r="X7936">
        <f>SUM(Table1[[#This Row],[Total Sales]]-Table1[[#This Row],[Cost]])</f>
        <v>4119</v>
      </c>
      <c r="Y7936">
        <f>SUM(Table1[[#This Row],[profit/loss]])/SUM(Table1[profit/loss])</f>
        <v>1.2401579138023229E-5</v>
      </c>
    </row>
    <row r="7937" spans="1:25" x14ac:dyDescent="0.3">
      <c r="A7937" t="s">
        <v>29</v>
      </c>
      <c r="B7937" t="s">
        <v>23</v>
      </c>
      <c r="C7937">
        <v>1128299</v>
      </c>
      <c r="D7937" s="9">
        <v>44191</v>
      </c>
      <c r="E7937" s="8" t="str">
        <f>TEXT(Table1[[#This Row],[Invoice Date]],"dd-mm-yyyy")</f>
        <v>26-12-2020</v>
      </c>
      <c r="F7937" s="1" t="str">
        <f t="shared" si="492"/>
        <v>December</v>
      </c>
      <c r="G7937" s="1" t="str">
        <f t="shared" si="493"/>
        <v>2020</v>
      </c>
      <c r="H7937" s="1" t="str">
        <f t="shared" si="494"/>
        <v>Saturday</v>
      </c>
      <c r="I7937" s="1" t="str">
        <f t="shared" si="495"/>
        <v>26</v>
      </c>
      <c r="J7937" t="s">
        <v>30</v>
      </c>
      <c r="K7937" t="s">
        <v>31</v>
      </c>
      <c r="L7937" t="s">
        <v>32</v>
      </c>
      <c r="M7937" t="s">
        <v>18</v>
      </c>
      <c r="N7937">
        <v>51</v>
      </c>
      <c r="O7937">
        <v>216</v>
      </c>
      <c r="P7937">
        <v>11016</v>
      </c>
      <c r="Q7937">
        <v>2754</v>
      </c>
      <c r="R7937">
        <v>0.25</v>
      </c>
      <c r="S7937" t="s">
        <v>23</v>
      </c>
      <c r="T7937" t="str">
        <f>IF(Table1[[#This Row],[Units Sold]]&gt; 700,"High Units","low Units")</f>
        <v>low Units</v>
      </c>
      <c r="U7937">
        <f>SUM(Table1[[#This Row],[Operating Profit]])/SUM(Table1[Operating Profit])*100</f>
        <v>8.2918060077970322E-4</v>
      </c>
      <c r="V7937">
        <f>SUM(Table1[[#This Row],[Price per Unit]]*Table1[[#This Row],[Units Sold]])</f>
        <v>11016</v>
      </c>
      <c r="W7937">
        <f>SUM(Table1[[#This Row],[Total Sales]]-Table1[[#This Row],[Operating Profit]])</f>
        <v>8262</v>
      </c>
      <c r="X7937">
        <f>SUM(Table1[[#This Row],[Total Sales]]-Table1[[#This Row],[Cost]])</f>
        <v>2754</v>
      </c>
      <c r="Y7937">
        <f>SUM(Table1[[#This Row],[profit/loss]])/SUM(Table1[profit/loss])</f>
        <v>8.291806007797032E-6</v>
      </c>
    </row>
    <row r="7938" spans="1:25" x14ac:dyDescent="0.3">
      <c r="A7938" t="s">
        <v>29</v>
      </c>
      <c r="B7938" t="s">
        <v>23</v>
      </c>
      <c r="C7938">
        <v>1128299</v>
      </c>
      <c r="D7938" s="9">
        <v>44192</v>
      </c>
      <c r="E7938" s="8" t="str">
        <f>TEXT(Table1[[#This Row],[Invoice Date]],"dd-mm-yyyy")</f>
        <v>27-12-2020</v>
      </c>
      <c r="F7938" s="1" t="str">
        <f t="shared" si="492"/>
        <v>December</v>
      </c>
      <c r="G7938" s="1" t="str">
        <f t="shared" si="493"/>
        <v>2020</v>
      </c>
      <c r="H7938" s="1" t="str">
        <f t="shared" si="494"/>
        <v>Sunday</v>
      </c>
      <c r="I7938" s="1" t="str">
        <f t="shared" si="495"/>
        <v>27</v>
      </c>
      <c r="J7938" t="s">
        <v>30</v>
      </c>
      <c r="K7938" t="s">
        <v>31</v>
      </c>
      <c r="L7938" t="s">
        <v>32</v>
      </c>
      <c r="M7938" t="s">
        <v>19</v>
      </c>
      <c r="N7938">
        <v>46</v>
      </c>
      <c r="O7938">
        <v>254</v>
      </c>
      <c r="P7938">
        <v>11684</v>
      </c>
      <c r="Q7938">
        <v>4557</v>
      </c>
      <c r="R7938">
        <v>0.39</v>
      </c>
      <c r="S7938" t="s">
        <v>23</v>
      </c>
      <c r="T7938" t="str">
        <f>IF(Table1[[#This Row],[Units Sold]]&gt; 700,"High Units","low Units")</f>
        <v>low Units</v>
      </c>
      <c r="U7938">
        <f>SUM(Table1[[#This Row],[Operating Profit]])/SUM(Table1[Operating Profit])*100</f>
        <v>1.3720319527062844E-3</v>
      </c>
      <c r="V7938">
        <f>SUM(Table1[[#This Row],[Price per Unit]]*Table1[[#This Row],[Units Sold]])</f>
        <v>11684</v>
      </c>
      <c r="W7938">
        <f>SUM(Table1[[#This Row],[Total Sales]]-Table1[[#This Row],[Operating Profit]])</f>
        <v>7127</v>
      </c>
      <c r="X7938">
        <f>SUM(Table1[[#This Row],[Total Sales]]-Table1[[#This Row],[Cost]])</f>
        <v>4557</v>
      </c>
      <c r="Y7938">
        <f>SUM(Table1[[#This Row],[profit/loss]])/SUM(Table1[profit/loss])</f>
        <v>1.3720319527062845E-5</v>
      </c>
    </row>
    <row r="7939" spans="1:25" x14ac:dyDescent="0.3">
      <c r="A7939" t="s">
        <v>29</v>
      </c>
      <c r="B7939" t="s">
        <v>23</v>
      </c>
      <c r="C7939">
        <v>1128299</v>
      </c>
      <c r="D7939" s="9">
        <v>44193</v>
      </c>
      <c r="E7939" s="8" t="str">
        <f>TEXT(Table1[[#This Row],[Invoice Date]],"dd-mm-yyyy")</f>
        <v>28-12-2020</v>
      </c>
      <c r="F7939" s="1" t="str">
        <f t="shared" ref="F7939:F8002" si="496">TEXT(D7939,"mmmm")</f>
        <v>December</v>
      </c>
      <c r="G7939" s="1" t="str">
        <f t="shared" ref="G7939:G8002" si="497">TEXT(D7939,"YYYY")</f>
        <v>2020</v>
      </c>
      <c r="H7939" s="1" t="str">
        <f t="shared" ref="H7939:H8002" si="498">TEXT(D7939,"dddd")</f>
        <v>Monday</v>
      </c>
      <c r="I7939" s="1" t="str">
        <f t="shared" ref="I7939:I8002" si="499">TEXT(D7939,"dd")</f>
        <v>28</v>
      </c>
      <c r="J7939" t="s">
        <v>30</v>
      </c>
      <c r="K7939" t="s">
        <v>31</v>
      </c>
      <c r="L7939" t="s">
        <v>32</v>
      </c>
      <c r="M7939" t="s">
        <v>20</v>
      </c>
      <c r="N7939">
        <v>48</v>
      </c>
      <c r="O7939">
        <v>188</v>
      </c>
      <c r="P7939">
        <v>9024</v>
      </c>
      <c r="Q7939">
        <v>3068</v>
      </c>
      <c r="R7939">
        <v>0.34</v>
      </c>
      <c r="S7939" t="s">
        <v>23</v>
      </c>
      <c r="T7939" t="str">
        <f>IF(Table1[[#This Row],[Units Sold]]&gt; 700,"High Units","low Units")</f>
        <v>low Units</v>
      </c>
      <c r="U7939">
        <f>SUM(Table1[[#This Row],[Operating Profit]])/SUM(Table1[Operating Profit])*100</f>
        <v>9.2372043688893589E-4</v>
      </c>
      <c r="V7939">
        <f>SUM(Table1[[#This Row],[Price per Unit]]*Table1[[#This Row],[Units Sold]])</f>
        <v>9024</v>
      </c>
      <c r="W7939">
        <f>SUM(Table1[[#This Row],[Total Sales]]-Table1[[#This Row],[Operating Profit]])</f>
        <v>5956</v>
      </c>
      <c r="X7939">
        <f>SUM(Table1[[#This Row],[Total Sales]]-Table1[[#This Row],[Cost]])</f>
        <v>3068</v>
      </c>
      <c r="Y7939">
        <f>SUM(Table1[[#This Row],[profit/loss]])/SUM(Table1[profit/loss])</f>
        <v>9.2372043688893583E-6</v>
      </c>
    </row>
    <row r="7940" spans="1:25" x14ac:dyDescent="0.3">
      <c r="A7940" t="s">
        <v>29</v>
      </c>
      <c r="B7940" t="s">
        <v>23</v>
      </c>
      <c r="C7940">
        <v>1128299</v>
      </c>
      <c r="D7940" s="9">
        <v>44194</v>
      </c>
      <c r="E7940" s="8" t="str">
        <f>TEXT(Table1[[#This Row],[Invoice Date]],"dd-mm-yyyy")</f>
        <v>29-12-2020</v>
      </c>
      <c r="F7940" s="1" t="str">
        <f t="shared" si="496"/>
        <v>December</v>
      </c>
      <c r="G7940" s="1" t="str">
        <f t="shared" si="497"/>
        <v>2020</v>
      </c>
      <c r="H7940" s="1" t="str">
        <f t="shared" si="498"/>
        <v>Tuesday</v>
      </c>
      <c r="I7940" s="1" t="str">
        <f t="shared" si="499"/>
        <v>29</v>
      </c>
      <c r="J7940" t="s">
        <v>30</v>
      </c>
      <c r="K7940" t="s">
        <v>31</v>
      </c>
      <c r="L7940" t="s">
        <v>32</v>
      </c>
      <c r="M7940" t="s">
        <v>21</v>
      </c>
      <c r="N7940">
        <v>47</v>
      </c>
      <c r="O7940">
        <v>158</v>
      </c>
      <c r="P7940">
        <v>7426</v>
      </c>
      <c r="Q7940">
        <v>4159</v>
      </c>
      <c r="R7940">
        <v>0.56000000000000005</v>
      </c>
      <c r="S7940" t="s">
        <v>23</v>
      </c>
      <c r="T7940" t="str">
        <f>IF(Table1[[#This Row],[Units Sold]]&gt; 700,"High Units","low Units")</f>
        <v>low Units</v>
      </c>
      <c r="U7940">
        <f>SUM(Table1[[#This Row],[Operating Profit]])/SUM(Table1[Operating Profit])*100</f>
        <v>1.2522012050264289E-3</v>
      </c>
      <c r="V7940">
        <f>SUM(Table1[[#This Row],[Price per Unit]]*Table1[[#This Row],[Units Sold]])</f>
        <v>7426</v>
      </c>
      <c r="W7940">
        <f>SUM(Table1[[#This Row],[Total Sales]]-Table1[[#This Row],[Operating Profit]])</f>
        <v>3267</v>
      </c>
      <c r="X7940">
        <f>SUM(Table1[[#This Row],[Total Sales]]-Table1[[#This Row],[Cost]])</f>
        <v>4159</v>
      </c>
      <c r="Y7940">
        <f>SUM(Table1[[#This Row],[profit/loss]])/SUM(Table1[profit/loss])</f>
        <v>1.252201205026429E-5</v>
      </c>
    </row>
    <row r="7941" spans="1:25" x14ac:dyDescent="0.3">
      <c r="A7941" t="s">
        <v>29</v>
      </c>
      <c r="B7941" t="s">
        <v>23</v>
      </c>
      <c r="C7941">
        <v>1128299</v>
      </c>
      <c r="D7941" s="9">
        <v>44195</v>
      </c>
      <c r="E7941" s="8" t="str">
        <f>TEXT(Table1[[#This Row],[Invoice Date]],"dd-mm-yyyy")</f>
        <v>30-12-2020</v>
      </c>
      <c r="F7941" s="1" t="str">
        <f t="shared" si="496"/>
        <v>December</v>
      </c>
      <c r="G7941" s="1" t="str">
        <f t="shared" si="497"/>
        <v>2020</v>
      </c>
      <c r="H7941" s="1" t="str">
        <f t="shared" si="498"/>
        <v>Wednesday</v>
      </c>
      <c r="I7941" s="1" t="str">
        <f t="shared" si="499"/>
        <v>30</v>
      </c>
      <c r="J7941" t="s">
        <v>30</v>
      </c>
      <c r="K7941" t="s">
        <v>31</v>
      </c>
      <c r="L7941" t="s">
        <v>32</v>
      </c>
      <c r="M7941" t="s">
        <v>22</v>
      </c>
      <c r="N7941">
        <v>62</v>
      </c>
      <c r="O7941">
        <v>245</v>
      </c>
      <c r="P7941">
        <v>15190</v>
      </c>
      <c r="Q7941">
        <v>2886</v>
      </c>
      <c r="R7941">
        <v>0.19</v>
      </c>
      <c r="S7941" t="s">
        <v>23</v>
      </c>
      <c r="T7941" t="str">
        <f>IF(Table1[[#This Row],[Units Sold]]&gt; 700,"High Units","low Units")</f>
        <v>low Units</v>
      </c>
      <c r="U7941">
        <f>SUM(Table1[[#This Row],[Operating Profit]])/SUM(Table1[Operating Profit])*100</f>
        <v>8.6892346181925316E-4</v>
      </c>
      <c r="V7941">
        <f>SUM(Table1[[#This Row],[Price per Unit]]*Table1[[#This Row],[Units Sold]])</f>
        <v>15190</v>
      </c>
      <c r="W7941">
        <f>SUM(Table1[[#This Row],[Total Sales]]-Table1[[#This Row],[Operating Profit]])</f>
        <v>12304</v>
      </c>
      <c r="X7941">
        <f>SUM(Table1[[#This Row],[Total Sales]]-Table1[[#This Row],[Cost]])</f>
        <v>2886</v>
      </c>
      <c r="Y7941">
        <f>SUM(Table1[[#This Row],[profit/loss]])/SUM(Table1[profit/loss])</f>
        <v>8.689234618192532E-6</v>
      </c>
    </row>
    <row r="7942" spans="1:25" x14ac:dyDescent="0.3">
      <c r="A7942" t="s">
        <v>29</v>
      </c>
      <c r="B7942" t="s">
        <v>23</v>
      </c>
      <c r="C7942">
        <v>1128299</v>
      </c>
      <c r="D7942" s="9">
        <v>44196</v>
      </c>
      <c r="E7942" s="8" t="str">
        <f>TEXT(Table1[[#This Row],[Invoice Date]],"dd-mm-yyyy")</f>
        <v>31-12-2020</v>
      </c>
      <c r="F7942" s="1" t="str">
        <f t="shared" si="496"/>
        <v>December</v>
      </c>
      <c r="G7942" s="1" t="str">
        <f t="shared" si="497"/>
        <v>2020</v>
      </c>
      <c r="H7942" s="1" t="str">
        <f t="shared" si="498"/>
        <v>Thursday</v>
      </c>
      <c r="I7942" s="1" t="str">
        <f t="shared" si="499"/>
        <v>31</v>
      </c>
      <c r="J7942" t="s">
        <v>30</v>
      </c>
      <c r="K7942" t="s">
        <v>31</v>
      </c>
      <c r="L7942" t="s">
        <v>32</v>
      </c>
      <c r="M7942" t="s">
        <v>16</v>
      </c>
      <c r="N7942">
        <v>44</v>
      </c>
      <c r="O7942">
        <v>270</v>
      </c>
      <c r="P7942">
        <v>11880</v>
      </c>
      <c r="Q7942">
        <v>5227</v>
      </c>
      <c r="R7942">
        <v>0.44</v>
      </c>
      <c r="S7942" t="s">
        <v>23</v>
      </c>
      <c r="T7942" t="str">
        <f>IF(Table1[[#This Row],[Units Sold]]&gt; 700,"High Units","low Units")</f>
        <v>low Units</v>
      </c>
      <c r="U7942">
        <f>SUM(Table1[[#This Row],[Operating Profit]])/SUM(Table1[Operating Profit])*100</f>
        <v>1.5737570807100611E-3</v>
      </c>
      <c r="V7942">
        <f>SUM(Table1[[#This Row],[Price per Unit]]*Table1[[#This Row],[Units Sold]])</f>
        <v>11880</v>
      </c>
      <c r="W7942">
        <f>SUM(Table1[[#This Row],[Total Sales]]-Table1[[#This Row],[Operating Profit]])</f>
        <v>6653</v>
      </c>
      <c r="X7942">
        <f>SUM(Table1[[#This Row],[Total Sales]]-Table1[[#This Row],[Cost]])</f>
        <v>5227</v>
      </c>
      <c r="Y7942">
        <f>SUM(Table1[[#This Row],[profit/loss]])/SUM(Table1[profit/loss])</f>
        <v>1.573757080710061E-5</v>
      </c>
    </row>
    <row r="7943" spans="1:25" x14ac:dyDescent="0.3">
      <c r="A7943" t="s">
        <v>29</v>
      </c>
      <c r="B7943" t="s">
        <v>23</v>
      </c>
      <c r="C7943">
        <v>1128299</v>
      </c>
      <c r="D7943" s="9">
        <v>44197</v>
      </c>
      <c r="E7943" s="8" t="str">
        <f>TEXT(Table1[[#This Row],[Invoice Date]],"dd-mm-yyyy")</f>
        <v>01-01-2021</v>
      </c>
      <c r="F7943" s="1" t="str">
        <f t="shared" si="496"/>
        <v>January</v>
      </c>
      <c r="G7943" s="1" t="str">
        <f t="shared" si="497"/>
        <v>2021</v>
      </c>
      <c r="H7943" s="1" t="str">
        <f t="shared" si="498"/>
        <v>Friday</v>
      </c>
      <c r="I7943" s="1" t="str">
        <f t="shared" si="499"/>
        <v>01</v>
      </c>
      <c r="J7943" t="s">
        <v>30</v>
      </c>
      <c r="K7943" t="s">
        <v>31</v>
      </c>
      <c r="L7943" t="s">
        <v>32</v>
      </c>
      <c r="M7943" t="s">
        <v>18</v>
      </c>
      <c r="N7943">
        <v>51</v>
      </c>
      <c r="O7943">
        <v>233</v>
      </c>
      <c r="P7943">
        <v>11883</v>
      </c>
      <c r="Q7943">
        <v>3208</v>
      </c>
      <c r="R7943">
        <v>0.27</v>
      </c>
      <c r="S7943" t="s">
        <v>23</v>
      </c>
      <c r="T7943" t="str">
        <f>IF(Table1[[#This Row],[Units Sold]]&gt; 700,"High Units","low Units")</f>
        <v>low Units</v>
      </c>
      <c r="U7943">
        <f>SUM(Table1[[#This Row],[Operating Profit]])/SUM(Table1[Operating Profit])*100</f>
        <v>9.6587195617330707E-4</v>
      </c>
      <c r="V7943">
        <f>SUM(Table1[[#This Row],[Price per Unit]]*Table1[[#This Row],[Units Sold]])</f>
        <v>11883</v>
      </c>
      <c r="W7943">
        <f>SUM(Table1[[#This Row],[Total Sales]]-Table1[[#This Row],[Operating Profit]])</f>
        <v>8675</v>
      </c>
      <c r="X7943">
        <f>SUM(Table1[[#This Row],[Total Sales]]-Table1[[#This Row],[Cost]])</f>
        <v>3208</v>
      </c>
      <c r="Y7943">
        <f>SUM(Table1[[#This Row],[profit/loss]])/SUM(Table1[profit/loss])</f>
        <v>9.6587195617330702E-6</v>
      </c>
    </row>
    <row r="7944" spans="1:25" x14ac:dyDescent="0.3">
      <c r="A7944" t="s">
        <v>29</v>
      </c>
      <c r="B7944" t="s">
        <v>23</v>
      </c>
      <c r="C7944">
        <v>1128299</v>
      </c>
      <c r="D7944" s="9">
        <v>44198</v>
      </c>
      <c r="E7944" s="8" t="str">
        <f>TEXT(Table1[[#This Row],[Invoice Date]],"dd-mm-yyyy")</f>
        <v>02-01-2021</v>
      </c>
      <c r="F7944" s="1" t="str">
        <f t="shared" si="496"/>
        <v>January</v>
      </c>
      <c r="G7944" s="1" t="str">
        <f t="shared" si="497"/>
        <v>2021</v>
      </c>
      <c r="H7944" s="1" t="str">
        <f t="shared" si="498"/>
        <v>Saturday</v>
      </c>
      <c r="I7944" s="1" t="str">
        <f t="shared" si="499"/>
        <v>02</v>
      </c>
      <c r="J7944" t="s">
        <v>30</v>
      </c>
      <c r="K7944" t="s">
        <v>31</v>
      </c>
      <c r="L7944" t="s">
        <v>32</v>
      </c>
      <c r="M7944" t="s">
        <v>19</v>
      </c>
      <c r="N7944">
        <v>46</v>
      </c>
      <c r="O7944">
        <v>225</v>
      </c>
      <c r="P7944">
        <v>10350</v>
      </c>
      <c r="Q7944">
        <v>4554</v>
      </c>
      <c r="R7944">
        <v>0.44</v>
      </c>
      <c r="S7944" t="s">
        <v>23</v>
      </c>
      <c r="T7944" t="str">
        <f>IF(Table1[[#This Row],[Units Sold]]&gt; 700,"High Units","low Units")</f>
        <v>low Units</v>
      </c>
      <c r="U7944">
        <f>SUM(Table1[[#This Row],[Operating Profit]])/SUM(Table1[Operating Profit])*100</f>
        <v>1.3711287058644766E-3</v>
      </c>
      <c r="V7944">
        <f>SUM(Table1[[#This Row],[Price per Unit]]*Table1[[#This Row],[Units Sold]])</f>
        <v>10350</v>
      </c>
      <c r="W7944">
        <f>SUM(Table1[[#This Row],[Total Sales]]-Table1[[#This Row],[Operating Profit]])</f>
        <v>5796</v>
      </c>
      <c r="X7944">
        <f>SUM(Table1[[#This Row],[Total Sales]]-Table1[[#This Row],[Cost]])</f>
        <v>4554</v>
      </c>
      <c r="Y7944">
        <f>SUM(Table1[[#This Row],[profit/loss]])/SUM(Table1[profit/loss])</f>
        <v>1.3711287058644765E-5</v>
      </c>
    </row>
    <row r="7945" spans="1:25" x14ac:dyDescent="0.3">
      <c r="A7945" t="s">
        <v>29</v>
      </c>
      <c r="B7945" t="s">
        <v>23</v>
      </c>
      <c r="C7945">
        <v>1128299</v>
      </c>
      <c r="D7945" s="9">
        <v>44199</v>
      </c>
      <c r="E7945" s="8" t="str">
        <f>TEXT(Table1[[#This Row],[Invoice Date]],"dd-mm-yyyy")</f>
        <v>03-01-2021</v>
      </c>
      <c r="F7945" s="1" t="str">
        <f t="shared" si="496"/>
        <v>January</v>
      </c>
      <c r="G7945" s="1" t="str">
        <f t="shared" si="497"/>
        <v>2021</v>
      </c>
      <c r="H7945" s="1" t="str">
        <f t="shared" si="498"/>
        <v>Sunday</v>
      </c>
      <c r="I7945" s="1" t="str">
        <f t="shared" si="499"/>
        <v>03</v>
      </c>
      <c r="J7945" t="s">
        <v>30</v>
      </c>
      <c r="K7945" t="s">
        <v>31</v>
      </c>
      <c r="L7945" t="s">
        <v>32</v>
      </c>
      <c r="M7945" t="s">
        <v>20</v>
      </c>
      <c r="N7945">
        <v>42</v>
      </c>
      <c r="O7945">
        <v>228</v>
      </c>
      <c r="P7945">
        <v>9576</v>
      </c>
      <c r="Q7945">
        <v>4022</v>
      </c>
      <c r="R7945">
        <v>0.42</v>
      </c>
      <c r="S7945" t="s">
        <v>23</v>
      </c>
      <c r="T7945" t="str">
        <f>IF(Table1[[#This Row],[Units Sold]]&gt; 700,"High Units","low Units")</f>
        <v>low Units</v>
      </c>
      <c r="U7945">
        <f>SUM(Table1[[#This Row],[Operating Profit]])/SUM(Table1[Operating Profit])*100</f>
        <v>1.2109529325838655E-3</v>
      </c>
      <c r="V7945">
        <f>SUM(Table1[[#This Row],[Price per Unit]]*Table1[[#This Row],[Units Sold]])</f>
        <v>9576</v>
      </c>
      <c r="W7945">
        <f>SUM(Table1[[#This Row],[Total Sales]]-Table1[[#This Row],[Operating Profit]])</f>
        <v>5554</v>
      </c>
      <c r="X7945">
        <f>SUM(Table1[[#This Row],[Total Sales]]-Table1[[#This Row],[Cost]])</f>
        <v>4022</v>
      </c>
      <c r="Y7945">
        <f>SUM(Table1[[#This Row],[profit/loss]])/SUM(Table1[profit/loss])</f>
        <v>1.2109529325838656E-5</v>
      </c>
    </row>
    <row r="7946" spans="1:25" x14ac:dyDescent="0.3">
      <c r="A7946" t="s">
        <v>29</v>
      </c>
      <c r="B7946" t="s">
        <v>23</v>
      </c>
      <c r="C7946">
        <v>1128299</v>
      </c>
      <c r="D7946" s="9">
        <v>44200</v>
      </c>
      <c r="E7946" s="8" t="str">
        <f>TEXT(Table1[[#This Row],[Invoice Date]],"dd-mm-yyyy")</f>
        <v>04-01-2021</v>
      </c>
      <c r="F7946" s="1" t="str">
        <f t="shared" si="496"/>
        <v>January</v>
      </c>
      <c r="G7946" s="1" t="str">
        <f t="shared" si="497"/>
        <v>2021</v>
      </c>
      <c r="H7946" s="1" t="str">
        <f t="shared" si="498"/>
        <v>Monday</v>
      </c>
      <c r="I7946" s="1" t="str">
        <f t="shared" si="499"/>
        <v>04</v>
      </c>
      <c r="J7946" t="s">
        <v>30</v>
      </c>
      <c r="K7946" t="s">
        <v>31</v>
      </c>
      <c r="L7946" t="s">
        <v>32</v>
      </c>
      <c r="M7946" t="s">
        <v>21</v>
      </c>
      <c r="N7946">
        <v>49</v>
      </c>
      <c r="O7946">
        <v>182</v>
      </c>
      <c r="P7946">
        <v>8918</v>
      </c>
      <c r="Q7946">
        <v>5083</v>
      </c>
      <c r="R7946">
        <v>0.56999999999999995</v>
      </c>
      <c r="S7946" t="s">
        <v>23</v>
      </c>
      <c r="T7946" t="str">
        <f>IF(Table1[[#This Row],[Units Sold]]&gt; 700,"High Units","low Units")</f>
        <v>low Units</v>
      </c>
      <c r="U7946">
        <f>SUM(Table1[[#This Row],[Operating Profit]])/SUM(Table1[Operating Profit])*100</f>
        <v>1.5304012323032793E-3</v>
      </c>
      <c r="V7946">
        <f>SUM(Table1[[#This Row],[Price per Unit]]*Table1[[#This Row],[Units Sold]])</f>
        <v>8918</v>
      </c>
      <c r="W7946">
        <f>SUM(Table1[[#This Row],[Total Sales]]-Table1[[#This Row],[Operating Profit]])</f>
        <v>3835</v>
      </c>
      <c r="X7946">
        <f>SUM(Table1[[#This Row],[Total Sales]]-Table1[[#This Row],[Cost]])</f>
        <v>5083</v>
      </c>
      <c r="Y7946">
        <f>SUM(Table1[[#This Row],[profit/loss]])/SUM(Table1[profit/loss])</f>
        <v>1.5304012323032793E-5</v>
      </c>
    </row>
    <row r="7947" spans="1:25" x14ac:dyDescent="0.3">
      <c r="A7947" t="s">
        <v>29</v>
      </c>
      <c r="B7947" t="s">
        <v>23</v>
      </c>
      <c r="C7947">
        <v>1128299</v>
      </c>
      <c r="D7947" s="9">
        <v>44201</v>
      </c>
      <c r="E7947" s="8" t="str">
        <f>TEXT(Table1[[#This Row],[Invoice Date]],"dd-mm-yyyy")</f>
        <v>05-01-2021</v>
      </c>
      <c r="F7947" s="1" t="str">
        <f t="shared" si="496"/>
        <v>January</v>
      </c>
      <c r="G7947" s="1" t="str">
        <f t="shared" si="497"/>
        <v>2021</v>
      </c>
      <c r="H7947" s="1" t="str">
        <f t="shared" si="498"/>
        <v>Tuesday</v>
      </c>
      <c r="I7947" s="1" t="str">
        <f t="shared" si="499"/>
        <v>05</v>
      </c>
      <c r="J7947" t="s">
        <v>30</v>
      </c>
      <c r="K7947" t="s">
        <v>31</v>
      </c>
      <c r="L7947" t="s">
        <v>32</v>
      </c>
      <c r="M7947" t="s">
        <v>22</v>
      </c>
      <c r="N7947">
        <v>58</v>
      </c>
      <c r="O7947">
        <v>225</v>
      </c>
      <c r="P7947">
        <v>13050</v>
      </c>
      <c r="Q7947">
        <v>3002</v>
      </c>
      <c r="R7947">
        <v>0.23</v>
      </c>
      <c r="S7947" t="s">
        <v>23</v>
      </c>
      <c r="T7947" t="str">
        <f>IF(Table1[[#This Row],[Units Sold]]&gt; 700,"High Units","low Units")</f>
        <v>low Units</v>
      </c>
      <c r="U7947">
        <f>SUM(Table1[[#This Row],[Operating Profit]])/SUM(Table1[Operating Profit])*100</f>
        <v>9.0384900636916081E-4</v>
      </c>
      <c r="V7947">
        <f>SUM(Table1[[#This Row],[Price per Unit]]*Table1[[#This Row],[Units Sold]])</f>
        <v>13050</v>
      </c>
      <c r="W7947">
        <f>SUM(Table1[[#This Row],[Total Sales]]-Table1[[#This Row],[Operating Profit]])</f>
        <v>10048</v>
      </c>
      <c r="X7947">
        <f>SUM(Table1[[#This Row],[Total Sales]]-Table1[[#This Row],[Cost]])</f>
        <v>3002</v>
      </c>
      <c r="Y7947">
        <f>SUM(Table1[[#This Row],[profit/loss]])/SUM(Table1[profit/loss])</f>
        <v>9.0384900636916083E-6</v>
      </c>
    </row>
    <row r="7948" spans="1:25" x14ac:dyDescent="0.3">
      <c r="A7948" t="s">
        <v>29</v>
      </c>
      <c r="B7948" t="s">
        <v>23</v>
      </c>
      <c r="C7948">
        <v>1128299</v>
      </c>
      <c r="D7948" s="9">
        <v>44202</v>
      </c>
      <c r="E7948" s="8" t="str">
        <f>TEXT(Table1[[#This Row],[Invoice Date]],"dd-mm-yyyy")</f>
        <v>06-01-2021</v>
      </c>
      <c r="F7948" s="1" t="str">
        <f t="shared" si="496"/>
        <v>January</v>
      </c>
      <c r="G7948" s="1" t="str">
        <f t="shared" si="497"/>
        <v>2021</v>
      </c>
      <c r="H7948" s="1" t="str">
        <f t="shared" si="498"/>
        <v>Wednesday</v>
      </c>
      <c r="I7948" s="1" t="str">
        <f t="shared" si="499"/>
        <v>06</v>
      </c>
      <c r="J7948" t="s">
        <v>30</v>
      </c>
      <c r="K7948" t="s">
        <v>31</v>
      </c>
      <c r="L7948" t="s">
        <v>32</v>
      </c>
      <c r="M7948" t="s">
        <v>16</v>
      </c>
      <c r="N7948">
        <v>41</v>
      </c>
      <c r="O7948">
        <v>341</v>
      </c>
      <c r="P7948">
        <v>13981</v>
      </c>
      <c r="Q7948">
        <v>6012</v>
      </c>
      <c r="R7948">
        <v>0.43</v>
      </c>
      <c r="S7948" t="s">
        <v>23</v>
      </c>
      <c r="T7948" t="str">
        <f>IF(Table1[[#This Row],[Units Sold]]&gt; 700,"High Units","low Units")</f>
        <v>low Units</v>
      </c>
      <c r="U7948">
        <f>SUM(Table1[[#This Row],[Operating Profit]])/SUM(Table1[Operating Profit])*100</f>
        <v>1.8101066709831427E-3</v>
      </c>
      <c r="V7948">
        <f>SUM(Table1[[#This Row],[Price per Unit]]*Table1[[#This Row],[Units Sold]])</f>
        <v>13981</v>
      </c>
      <c r="W7948">
        <f>SUM(Table1[[#This Row],[Total Sales]]-Table1[[#This Row],[Operating Profit]])</f>
        <v>7969</v>
      </c>
      <c r="X7948">
        <f>SUM(Table1[[#This Row],[Total Sales]]-Table1[[#This Row],[Cost]])</f>
        <v>6012</v>
      </c>
      <c r="Y7948">
        <f>SUM(Table1[[#This Row],[profit/loss]])/SUM(Table1[profit/loss])</f>
        <v>1.8101066709831427E-5</v>
      </c>
    </row>
    <row r="7949" spans="1:25" x14ac:dyDescent="0.3">
      <c r="A7949" t="s">
        <v>29</v>
      </c>
      <c r="B7949" t="s">
        <v>23</v>
      </c>
      <c r="C7949">
        <v>1128299</v>
      </c>
      <c r="D7949" s="9">
        <v>44203</v>
      </c>
      <c r="E7949" s="8" t="str">
        <f>TEXT(Table1[[#This Row],[Invoice Date]],"dd-mm-yyyy")</f>
        <v>07-01-2021</v>
      </c>
      <c r="F7949" s="1" t="str">
        <f t="shared" si="496"/>
        <v>January</v>
      </c>
      <c r="G7949" s="1" t="str">
        <f t="shared" si="497"/>
        <v>2021</v>
      </c>
      <c r="H7949" s="1" t="str">
        <f t="shared" si="498"/>
        <v>Thursday</v>
      </c>
      <c r="I7949" s="1" t="str">
        <f t="shared" si="499"/>
        <v>07</v>
      </c>
      <c r="J7949" t="s">
        <v>30</v>
      </c>
      <c r="K7949" t="s">
        <v>31</v>
      </c>
      <c r="L7949" t="s">
        <v>32</v>
      </c>
      <c r="M7949" t="s">
        <v>18</v>
      </c>
      <c r="N7949">
        <v>50</v>
      </c>
      <c r="O7949">
        <v>256</v>
      </c>
      <c r="P7949">
        <v>12800</v>
      </c>
      <c r="Q7949">
        <v>3840</v>
      </c>
      <c r="R7949">
        <v>0.3</v>
      </c>
      <c r="S7949" t="s">
        <v>23</v>
      </c>
      <c r="T7949" t="str">
        <f>IF(Table1[[#This Row],[Units Sold]]&gt; 700,"High Units","low Units")</f>
        <v>low Units</v>
      </c>
      <c r="U7949">
        <f>SUM(Table1[[#This Row],[Operating Profit]])/SUM(Table1[Operating Profit])*100</f>
        <v>1.156155957514183E-3</v>
      </c>
      <c r="V7949">
        <f>SUM(Table1[[#This Row],[Price per Unit]]*Table1[[#This Row],[Units Sold]])</f>
        <v>12800</v>
      </c>
      <c r="W7949">
        <f>SUM(Table1[[#This Row],[Total Sales]]-Table1[[#This Row],[Operating Profit]])</f>
        <v>8960</v>
      </c>
      <c r="X7949">
        <f>SUM(Table1[[#This Row],[Total Sales]]-Table1[[#This Row],[Cost]])</f>
        <v>3840</v>
      </c>
      <c r="Y7949">
        <f>SUM(Table1[[#This Row],[profit/loss]])/SUM(Table1[profit/loss])</f>
        <v>1.156155957514183E-5</v>
      </c>
    </row>
    <row r="7950" spans="1:25" x14ac:dyDescent="0.3">
      <c r="A7950" t="s">
        <v>29</v>
      </c>
      <c r="B7950" t="s">
        <v>23</v>
      </c>
      <c r="C7950">
        <v>1128299</v>
      </c>
      <c r="D7950" s="9">
        <v>44204</v>
      </c>
      <c r="E7950" s="8" t="str">
        <f>TEXT(Table1[[#This Row],[Invoice Date]],"dd-mm-yyyy")</f>
        <v>08-01-2021</v>
      </c>
      <c r="F7950" s="1" t="str">
        <f t="shared" si="496"/>
        <v>January</v>
      </c>
      <c r="G7950" s="1" t="str">
        <f t="shared" si="497"/>
        <v>2021</v>
      </c>
      <c r="H7950" s="1" t="str">
        <f t="shared" si="498"/>
        <v>Friday</v>
      </c>
      <c r="I7950" s="1" t="str">
        <f t="shared" si="499"/>
        <v>08</v>
      </c>
      <c r="J7950" t="s">
        <v>30</v>
      </c>
      <c r="K7950" t="s">
        <v>31</v>
      </c>
      <c r="L7950" t="s">
        <v>32</v>
      </c>
      <c r="M7950" t="s">
        <v>19</v>
      </c>
      <c r="N7950">
        <v>42</v>
      </c>
      <c r="O7950">
        <v>281</v>
      </c>
      <c r="P7950">
        <v>11802</v>
      </c>
      <c r="Q7950">
        <v>5311</v>
      </c>
      <c r="R7950">
        <v>0.45</v>
      </c>
      <c r="S7950" t="s">
        <v>23</v>
      </c>
      <c r="T7950" t="str">
        <f>IF(Table1[[#This Row],[Units Sold]]&gt; 700,"High Units","low Units")</f>
        <v>low Units</v>
      </c>
      <c r="U7950">
        <f>SUM(Table1[[#This Row],[Operating Profit]])/SUM(Table1[Operating Profit])*100</f>
        <v>1.599047992280684E-3</v>
      </c>
      <c r="V7950">
        <f>SUM(Table1[[#This Row],[Price per Unit]]*Table1[[#This Row],[Units Sold]])</f>
        <v>11802</v>
      </c>
      <c r="W7950">
        <f>SUM(Table1[[#This Row],[Total Sales]]-Table1[[#This Row],[Operating Profit]])</f>
        <v>6491</v>
      </c>
      <c r="X7950">
        <f>SUM(Table1[[#This Row],[Total Sales]]-Table1[[#This Row],[Cost]])</f>
        <v>5311</v>
      </c>
      <c r="Y7950">
        <f>SUM(Table1[[#This Row],[profit/loss]])/SUM(Table1[profit/loss])</f>
        <v>1.5990479922806839E-5</v>
      </c>
    </row>
    <row r="7951" spans="1:25" x14ac:dyDescent="0.3">
      <c r="A7951" t="s">
        <v>29</v>
      </c>
      <c r="B7951" t="s">
        <v>23</v>
      </c>
      <c r="C7951">
        <v>1128299</v>
      </c>
      <c r="D7951" s="9">
        <v>44205</v>
      </c>
      <c r="E7951" s="8" t="str">
        <f>TEXT(Table1[[#This Row],[Invoice Date]],"dd-mm-yyyy")</f>
        <v>09-01-2021</v>
      </c>
      <c r="F7951" s="1" t="str">
        <f t="shared" si="496"/>
        <v>January</v>
      </c>
      <c r="G7951" s="1" t="str">
        <f t="shared" si="497"/>
        <v>2021</v>
      </c>
      <c r="H7951" s="1" t="str">
        <f t="shared" si="498"/>
        <v>Saturday</v>
      </c>
      <c r="I7951" s="1" t="str">
        <f t="shared" si="499"/>
        <v>09</v>
      </c>
      <c r="J7951" t="s">
        <v>30</v>
      </c>
      <c r="K7951" t="s">
        <v>31</v>
      </c>
      <c r="L7951" t="s">
        <v>32</v>
      </c>
      <c r="M7951" t="s">
        <v>20</v>
      </c>
      <c r="N7951">
        <v>41</v>
      </c>
      <c r="O7951">
        <v>224</v>
      </c>
      <c r="P7951">
        <v>9184</v>
      </c>
      <c r="Q7951">
        <v>3765</v>
      </c>
      <c r="R7951">
        <v>0.41</v>
      </c>
      <c r="S7951" t="s">
        <v>23</v>
      </c>
      <c r="T7951" t="str">
        <f>IF(Table1[[#This Row],[Units Sold]]&gt; 700,"High Units","low Units")</f>
        <v>low Units</v>
      </c>
      <c r="U7951">
        <f>SUM(Table1[[#This Row],[Operating Profit]])/SUM(Table1[Operating Profit])*100</f>
        <v>1.1335747864689842E-3</v>
      </c>
      <c r="V7951">
        <f>SUM(Table1[[#This Row],[Price per Unit]]*Table1[[#This Row],[Units Sold]])</f>
        <v>9184</v>
      </c>
      <c r="W7951">
        <f>SUM(Table1[[#This Row],[Total Sales]]-Table1[[#This Row],[Operating Profit]])</f>
        <v>5419</v>
      </c>
      <c r="X7951">
        <f>SUM(Table1[[#This Row],[Total Sales]]-Table1[[#This Row],[Cost]])</f>
        <v>3765</v>
      </c>
      <c r="Y7951">
        <f>SUM(Table1[[#This Row],[profit/loss]])/SUM(Table1[profit/loss])</f>
        <v>1.1335747864689841E-5</v>
      </c>
    </row>
    <row r="7952" spans="1:25" x14ac:dyDescent="0.3">
      <c r="A7952" t="s">
        <v>29</v>
      </c>
      <c r="B7952" t="s">
        <v>23</v>
      </c>
      <c r="C7952">
        <v>1128299</v>
      </c>
      <c r="D7952" s="9">
        <v>44206</v>
      </c>
      <c r="E7952" s="8" t="str">
        <f>TEXT(Table1[[#This Row],[Invoice Date]],"dd-mm-yyyy")</f>
        <v>10-01-2021</v>
      </c>
      <c r="F7952" s="1" t="str">
        <f t="shared" si="496"/>
        <v>January</v>
      </c>
      <c r="G7952" s="1" t="str">
        <f t="shared" si="497"/>
        <v>2021</v>
      </c>
      <c r="H7952" s="1" t="str">
        <f t="shared" si="498"/>
        <v>Sunday</v>
      </c>
      <c r="I7952" s="1" t="str">
        <f t="shared" si="499"/>
        <v>10</v>
      </c>
      <c r="J7952" t="s">
        <v>30</v>
      </c>
      <c r="K7952" t="s">
        <v>31</v>
      </c>
      <c r="L7952" t="s">
        <v>32</v>
      </c>
      <c r="M7952" t="s">
        <v>21</v>
      </c>
      <c r="N7952">
        <v>44</v>
      </c>
      <c r="O7952">
        <v>196</v>
      </c>
      <c r="P7952">
        <v>8624</v>
      </c>
      <c r="Q7952">
        <v>5261</v>
      </c>
      <c r="R7952">
        <v>0.61</v>
      </c>
      <c r="S7952" t="s">
        <v>23</v>
      </c>
      <c r="T7952" t="str">
        <f>IF(Table1[[#This Row],[Units Sold]]&gt; 700,"High Units","low Units")</f>
        <v>low Units</v>
      </c>
      <c r="U7952">
        <f>SUM(Table1[[#This Row],[Operating Profit]])/SUM(Table1[Operating Profit])*100</f>
        <v>1.5839938782505514E-3</v>
      </c>
      <c r="V7952">
        <f>SUM(Table1[[#This Row],[Price per Unit]]*Table1[[#This Row],[Units Sold]])</f>
        <v>8624</v>
      </c>
      <c r="W7952">
        <f>SUM(Table1[[#This Row],[Total Sales]]-Table1[[#This Row],[Operating Profit]])</f>
        <v>3363</v>
      </c>
      <c r="X7952">
        <f>SUM(Table1[[#This Row],[Total Sales]]-Table1[[#This Row],[Cost]])</f>
        <v>5261</v>
      </c>
      <c r="Y7952">
        <f>SUM(Table1[[#This Row],[profit/loss]])/SUM(Table1[profit/loss])</f>
        <v>1.5839938782505514E-5</v>
      </c>
    </row>
    <row r="7953" spans="1:25" x14ac:dyDescent="0.3">
      <c r="A7953" t="s">
        <v>29</v>
      </c>
      <c r="B7953" t="s">
        <v>23</v>
      </c>
      <c r="C7953">
        <v>1128299</v>
      </c>
      <c r="D7953" s="9">
        <v>44207</v>
      </c>
      <c r="E7953" s="8" t="str">
        <f>TEXT(Table1[[#This Row],[Invoice Date]],"dd-mm-yyyy")</f>
        <v>11-01-2021</v>
      </c>
      <c r="F7953" s="1" t="str">
        <f t="shared" si="496"/>
        <v>January</v>
      </c>
      <c r="G7953" s="1" t="str">
        <f t="shared" si="497"/>
        <v>2021</v>
      </c>
      <c r="H7953" s="1" t="str">
        <f t="shared" si="498"/>
        <v>Monday</v>
      </c>
      <c r="I7953" s="1" t="str">
        <f t="shared" si="499"/>
        <v>11</v>
      </c>
      <c r="J7953" t="s">
        <v>30</v>
      </c>
      <c r="K7953" t="s">
        <v>31</v>
      </c>
      <c r="L7953" t="s">
        <v>32</v>
      </c>
      <c r="M7953" t="s">
        <v>22</v>
      </c>
      <c r="N7953">
        <v>60</v>
      </c>
      <c r="O7953">
        <v>306</v>
      </c>
      <c r="P7953">
        <v>18360</v>
      </c>
      <c r="Q7953">
        <v>4774</v>
      </c>
      <c r="R7953">
        <v>0.26</v>
      </c>
      <c r="S7953" t="s">
        <v>23</v>
      </c>
      <c r="T7953" t="str">
        <f>IF(Table1[[#This Row],[Units Sold]]&gt; 700,"High Units","low Units")</f>
        <v>low Units</v>
      </c>
      <c r="U7953">
        <f>SUM(Table1[[#This Row],[Operating Profit]])/SUM(Table1[Operating Profit])*100</f>
        <v>1.4373668075970598E-3</v>
      </c>
      <c r="V7953">
        <f>SUM(Table1[[#This Row],[Price per Unit]]*Table1[[#This Row],[Units Sold]])</f>
        <v>18360</v>
      </c>
      <c r="W7953">
        <f>SUM(Table1[[#This Row],[Total Sales]]-Table1[[#This Row],[Operating Profit]])</f>
        <v>13586</v>
      </c>
      <c r="X7953">
        <f>SUM(Table1[[#This Row],[Total Sales]]-Table1[[#This Row],[Cost]])</f>
        <v>4774</v>
      </c>
      <c r="Y7953">
        <f>SUM(Table1[[#This Row],[profit/loss]])/SUM(Table1[profit/loss])</f>
        <v>1.4373668075970599E-5</v>
      </c>
    </row>
    <row r="7954" spans="1:25" x14ac:dyDescent="0.3">
      <c r="A7954" t="s">
        <v>29</v>
      </c>
      <c r="B7954" t="s">
        <v>23</v>
      </c>
      <c r="C7954">
        <v>1128299</v>
      </c>
      <c r="D7954" s="9">
        <v>44208</v>
      </c>
      <c r="E7954" s="8" t="str">
        <f>TEXT(Table1[[#This Row],[Invoice Date]],"dd-mm-yyyy")</f>
        <v>12-01-2021</v>
      </c>
      <c r="F7954" s="1" t="str">
        <f t="shared" si="496"/>
        <v>January</v>
      </c>
      <c r="G7954" s="1" t="str">
        <f t="shared" si="497"/>
        <v>2021</v>
      </c>
      <c r="H7954" s="1" t="str">
        <f t="shared" si="498"/>
        <v>Tuesday</v>
      </c>
      <c r="I7954" s="1" t="str">
        <f t="shared" si="499"/>
        <v>12</v>
      </c>
      <c r="J7954" t="s">
        <v>30</v>
      </c>
      <c r="K7954" t="s">
        <v>31</v>
      </c>
      <c r="L7954" t="s">
        <v>32</v>
      </c>
      <c r="M7954" t="s">
        <v>16</v>
      </c>
      <c r="N7954">
        <v>41</v>
      </c>
      <c r="O7954">
        <v>338</v>
      </c>
      <c r="P7954">
        <v>13858</v>
      </c>
      <c r="Q7954">
        <v>5266</v>
      </c>
      <c r="R7954">
        <v>0.38</v>
      </c>
      <c r="S7954" t="s">
        <v>23</v>
      </c>
      <c r="T7954" t="str">
        <f>IF(Table1[[#This Row],[Units Sold]]&gt; 700,"High Units","low Units")</f>
        <v>low Units</v>
      </c>
      <c r="U7954">
        <f>SUM(Table1[[#This Row],[Operating Profit]])/SUM(Table1[Operating Profit])*100</f>
        <v>1.5854992896535644E-3</v>
      </c>
      <c r="V7954">
        <f>SUM(Table1[[#This Row],[Price per Unit]]*Table1[[#This Row],[Units Sold]])</f>
        <v>13858</v>
      </c>
      <c r="W7954">
        <f>SUM(Table1[[#This Row],[Total Sales]]-Table1[[#This Row],[Operating Profit]])</f>
        <v>8592</v>
      </c>
      <c r="X7954">
        <f>SUM(Table1[[#This Row],[Total Sales]]-Table1[[#This Row],[Cost]])</f>
        <v>5266</v>
      </c>
      <c r="Y7954">
        <f>SUM(Table1[[#This Row],[profit/loss]])/SUM(Table1[profit/loss])</f>
        <v>1.5854992896535644E-5</v>
      </c>
    </row>
    <row r="7955" spans="1:25" x14ac:dyDescent="0.3">
      <c r="A7955" t="s">
        <v>29</v>
      </c>
      <c r="B7955" t="s">
        <v>23</v>
      </c>
      <c r="C7955">
        <v>1128299</v>
      </c>
      <c r="D7955" s="9">
        <v>44209</v>
      </c>
      <c r="E7955" s="8" t="str">
        <f>TEXT(Table1[[#This Row],[Invoice Date]],"dd-mm-yyyy")</f>
        <v>13-01-2021</v>
      </c>
      <c r="F7955" s="1" t="str">
        <f t="shared" si="496"/>
        <v>January</v>
      </c>
      <c r="G7955" s="1" t="str">
        <f t="shared" si="497"/>
        <v>2021</v>
      </c>
      <c r="H7955" s="1" t="str">
        <f t="shared" si="498"/>
        <v>Wednesday</v>
      </c>
      <c r="I7955" s="1" t="str">
        <f t="shared" si="499"/>
        <v>13</v>
      </c>
      <c r="J7955" t="s">
        <v>30</v>
      </c>
      <c r="K7955" t="s">
        <v>31</v>
      </c>
      <c r="L7955" t="s">
        <v>32</v>
      </c>
      <c r="M7955" t="s">
        <v>18</v>
      </c>
      <c r="N7955">
        <v>49</v>
      </c>
      <c r="O7955">
        <v>263</v>
      </c>
      <c r="P7955">
        <v>12887</v>
      </c>
      <c r="Q7955">
        <v>3093</v>
      </c>
      <c r="R7955">
        <v>0.24</v>
      </c>
      <c r="S7955" t="s">
        <v>23</v>
      </c>
      <c r="T7955" t="str">
        <f>IF(Table1[[#This Row],[Units Sold]]&gt; 700,"High Units","low Units")</f>
        <v>low Units</v>
      </c>
      <c r="U7955">
        <f>SUM(Table1[[#This Row],[Operating Profit]])/SUM(Table1[Operating Profit])*100</f>
        <v>9.3124749390400207E-4</v>
      </c>
      <c r="V7955">
        <f>SUM(Table1[[#This Row],[Price per Unit]]*Table1[[#This Row],[Units Sold]])</f>
        <v>12887</v>
      </c>
      <c r="W7955">
        <f>SUM(Table1[[#This Row],[Total Sales]]-Table1[[#This Row],[Operating Profit]])</f>
        <v>9794</v>
      </c>
      <c r="X7955">
        <f>SUM(Table1[[#This Row],[Total Sales]]-Table1[[#This Row],[Cost]])</f>
        <v>3093</v>
      </c>
      <c r="Y7955">
        <f>SUM(Table1[[#This Row],[profit/loss]])/SUM(Table1[profit/loss])</f>
        <v>9.3124749390400206E-6</v>
      </c>
    </row>
    <row r="7956" spans="1:25" x14ac:dyDescent="0.3">
      <c r="A7956" t="s">
        <v>29</v>
      </c>
      <c r="B7956" t="s">
        <v>23</v>
      </c>
      <c r="C7956">
        <v>1128299</v>
      </c>
      <c r="D7956" s="9">
        <v>44210</v>
      </c>
      <c r="E7956" s="8" t="str">
        <f>TEXT(Table1[[#This Row],[Invoice Date]],"dd-mm-yyyy")</f>
        <v>14-01-2021</v>
      </c>
      <c r="F7956" s="1" t="str">
        <f t="shared" si="496"/>
        <v>January</v>
      </c>
      <c r="G7956" s="1" t="str">
        <f t="shared" si="497"/>
        <v>2021</v>
      </c>
      <c r="H7956" s="1" t="str">
        <f t="shared" si="498"/>
        <v>Thursday</v>
      </c>
      <c r="I7956" s="1" t="str">
        <f t="shared" si="499"/>
        <v>14</v>
      </c>
      <c r="J7956" t="s">
        <v>30</v>
      </c>
      <c r="K7956" t="s">
        <v>31</v>
      </c>
      <c r="L7956" t="s">
        <v>32</v>
      </c>
      <c r="M7956" t="s">
        <v>19</v>
      </c>
      <c r="N7956">
        <v>46</v>
      </c>
      <c r="O7956">
        <v>264</v>
      </c>
      <c r="P7956">
        <v>12144</v>
      </c>
      <c r="Q7956">
        <v>4858</v>
      </c>
      <c r="R7956">
        <v>0.4</v>
      </c>
      <c r="S7956" t="s">
        <v>23</v>
      </c>
      <c r="T7956" t="str">
        <f>IF(Table1[[#This Row],[Units Sold]]&gt; 700,"High Units","low Units")</f>
        <v>low Units</v>
      </c>
      <c r="U7956">
        <f>SUM(Table1[[#This Row],[Operating Profit]])/SUM(Table1[Operating Profit])*100</f>
        <v>1.4626577191676827E-3</v>
      </c>
      <c r="V7956">
        <f>SUM(Table1[[#This Row],[Price per Unit]]*Table1[[#This Row],[Units Sold]])</f>
        <v>12144</v>
      </c>
      <c r="W7956">
        <f>SUM(Table1[[#This Row],[Total Sales]]-Table1[[#This Row],[Operating Profit]])</f>
        <v>7286</v>
      </c>
      <c r="X7956">
        <f>SUM(Table1[[#This Row],[Total Sales]]-Table1[[#This Row],[Cost]])</f>
        <v>4858</v>
      </c>
      <c r="Y7956">
        <f>SUM(Table1[[#This Row],[profit/loss]])/SUM(Table1[profit/loss])</f>
        <v>1.4626577191676826E-5</v>
      </c>
    </row>
    <row r="7957" spans="1:25" x14ac:dyDescent="0.3">
      <c r="A7957" t="s">
        <v>29</v>
      </c>
      <c r="B7957" t="s">
        <v>23</v>
      </c>
      <c r="C7957">
        <v>1128299</v>
      </c>
      <c r="D7957" s="9">
        <v>44211</v>
      </c>
      <c r="E7957" s="8" t="str">
        <f>TEXT(Table1[[#This Row],[Invoice Date]],"dd-mm-yyyy")</f>
        <v>15-01-2021</v>
      </c>
      <c r="F7957" s="1" t="str">
        <f t="shared" si="496"/>
        <v>January</v>
      </c>
      <c r="G7957" s="1" t="str">
        <f t="shared" si="497"/>
        <v>2021</v>
      </c>
      <c r="H7957" s="1" t="str">
        <f t="shared" si="498"/>
        <v>Friday</v>
      </c>
      <c r="I7957" s="1" t="str">
        <f t="shared" si="499"/>
        <v>15</v>
      </c>
      <c r="J7957" t="s">
        <v>30</v>
      </c>
      <c r="K7957" t="s">
        <v>31</v>
      </c>
      <c r="L7957" t="s">
        <v>32</v>
      </c>
      <c r="M7957" t="s">
        <v>20</v>
      </c>
      <c r="N7957">
        <v>46</v>
      </c>
      <c r="O7957">
        <v>247</v>
      </c>
      <c r="P7957">
        <v>11362</v>
      </c>
      <c r="Q7957">
        <v>4090</v>
      </c>
      <c r="R7957">
        <v>0.36</v>
      </c>
      <c r="S7957" t="s">
        <v>23</v>
      </c>
      <c r="T7957" t="str">
        <f>IF(Table1[[#This Row],[Units Sold]]&gt; 700,"High Units","low Units")</f>
        <v>low Units</v>
      </c>
      <c r="U7957">
        <f>SUM(Table1[[#This Row],[Operating Profit]])/SUM(Table1[Operating Profit])*100</f>
        <v>1.2314265276648459E-3</v>
      </c>
      <c r="V7957">
        <f>SUM(Table1[[#This Row],[Price per Unit]]*Table1[[#This Row],[Units Sold]])</f>
        <v>11362</v>
      </c>
      <c r="W7957">
        <f>SUM(Table1[[#This Row],[Total Sales]]-Table1[[#This Row],[Operating Profit]])</f>
        <v>7272</v>
      </c>
      <c r="X7957">
        <f>SUM(Table1[[#This Row],[Total Sales]]-Table1[[#This Row],[Cost]])</f>
        <v>4090</v>
      </c>
      <c r="Y7957">
        <f>SUM(Table1[[#This Row],[profit/loss]])/SUM(Table1[profit/loss])</f>
        <v>1.2314265276648459E-5</v>
      </c>
    </row>
    <row r="7958" spans="1:25" x14ac:dyDescent="0.3">
      <c r="A7958" t="s">
        <v>29</v>
      </c>
      <c r="B7958" t="s">
        <v>23</v>
      </c>
      <c r="C7958">
        <v>1128299</v>
      </c>
      <c r="D7958" s="9">
        <v>44212</v>
      </c>
      <c r="E7958" s="8" t="str">
        <f>TEXT(Table1[[#This Row],[Invoice Date]],"dd-mm-yyyy")</f>
        <v>16-01-2021</v>
      </c>
      <c r="F7958" s="1" t="str">
        <f t="shared" si="496"/>
        <v>January</v>
      </c>
      <c r="G7958" s="1" t="str">
        <f t="shared" si="497"/>
        <v>2021</v>
      </c>
      <c r="H7958" s="1" t="str">
        <f t="shared" si="498"/>
        <v>Saturday</v>
      </c>
      <c r="I7958" s="1" t="str">
        <f t="shared" si="499"/>
        <v>16</v>
      </c>
      <c r="J7958" t="s">
        <v>30</v>
      </c>
      <c r="K7958" t="s">
        <v>31</v>
      </c>
      <c r="L7958" t="s">
        <v>32</v>
      </c>
      <c r="M7958" t="s">
        <v>21</v>
      </c>
      <c r="N7958">
        <v>44</v>
      </c>
      <c r="O7958">
        <v>240</v>
      </c>
      <c r="P7958">
        <v>10560</v>
      </c>
      <c r="Q7958">
        <v>5914</v>
      </c>
      <c r="R7958">
        <v>0.56000000000000005</v>
      </c>
      <c r="S7958" t="s">
        <v>23</v>
      </c>
      <c r="T7958" t="str">
        <f>IF(Table1[[#This Row],[Units Sold]]&gt; 700,"High Units","low Units")</f>
        <v>low Units</v>
      </c>
      <c r="U7958">
        <f>SUM(Table1[[#This Row],[Operating Profit]])/SUM(Table1[Operating Profit])*100</f>
        <v>1.780600607484083E-3</v>
      </c>
      <c r="V7958">
        <f>SUM(Table1[[#This Row],[Price per Unit]]*Table1[[#This Row],[Units Sold]])</f>
        <v>10560</v>
      </c>
      <c r="W7958">
        <f>SUM(Table1[[#This Row],[Total Sales]]-Table1[[#This Row],[Operating Profit]])</f>
        <v>4646</v>
      </c>
      <c r="X7958">
        <f>SUM(Table1[[#This Row],[Total Sales]]-Table1[[#This Row],[Cost]])</f>
        <v>5914</v>
      </c>
      <c r="Y7958">
        <f>SUM(Table1[[#This Row],[profit/loss]])/SUM(Table1[profit/loss])</f>
        <v>1.7806006074840831E-5</v>
      </c>
    </row>
    <row r="7959" spans="1:25" x14ac:dyDescent="0.3">
      <c r="A7959" t="s">
        <v>29</v>
      </c>
      <c r="B7959" t="s">
        <v>23</v>
      </c>
      <c r="C7959">
        <v>1128299</v>
      </c>
      <c r="D7959" s="9">
        <v>44213</v>
      </c>
      <c r="E7959" s="8" t="str">
        <f>TEXT(Table1[[#This Row],[Invoice Date]],"dd-mm-yyyy")</f>
        <v>17-01-2021</v>
      </c>
      <c r="F7959" s="1" t="str">
        <f t="shared" si="496"/>
        <v>January</v>
      </c>
      <c r="G7959" s="1" t="str">
        <f t="shared" si="497"/>
        <v>2021</v>
      </c>
      <c r="H7959" s="1" t="str">
        <f t="shared" si="498"/>
        <v>Sunday</v>
      </c>
      <c r="I7959" s="1" t="str">
        <f t="shared" si="499"/>
        <v>17</v>
      </c>
      <c r="J7959" t="s">
        <v>30</v>
      </c>
      <c r="K7959" t="s">
        <v>31</v>
      </c>
      <c r="L7959" t="s">
        <v>32</v>
      </c>
      <c r="M7959" t="s">
        <v>22</v>
      </c>
      <c r="N7959">
        <v>56</v>
      </c>
      <c r="O7959">
        <v>264</v>
      </c>
      <c r="P7959">
        <v>14784</v>
      </c>
      <c r="Q7959">
        <v>2809</v>
      </c>
      <c r="R7959">
        <v>0.19</v>
      </c>
      <c r="S7959" t="s">
        <v>23</v>
      </c>
      <c r="T7959" t="str">
        <f>IF(Table1[[#This Row],[Units Sold]]&gt; 700,"High Units","low Units")</f>
        <v>low Units</v>
      </c>
      <c r="U7959">
        <f>SUM(Table1[[#This Row],[Operating Profit]])/SUM(Table1[Operating Profit])*100</f>
        <v>8.4574012621284897E-4</v>
      </c>
      <c r="V7959">
        <f>SUM(Table1[[#This Row],[Price per Unit]]*Table1[[#This Row],[Units Sold]])</f>
        <v>14784</v>
      </c>
      <c r="W7959">
        <f>SUM(Table1[[#This Row],[Total Sales]]-Table1[[#This Row],[Operating Profit]])</f>
        <v>11975</v>
      </c>
      <c r="X7959">
        <f>SUM(Table1[[#This Row],[Total Sales]]-Table1[[#This Row],[Cost]])</f>
        <v>2809</v>
      </c>
      <c r="Y7959">
        <f>SUM(Table1[[#This Row],[profit/loss]])/SUM(Table1[profit/loss])</f>
        <v>8.4574012621284901E-6</v>
      </c>
    </row>
    <row r="7960" spans="1:25" x14ac:dyDescent="0.3">
      <c r="A7960" t="s">
        <v>29</v>
      </c>
      <c r="B7960" t="s">
        <v>23</v>
      </c>
      <c r="C7960">
        <v>1128299</v>
      </c>
      <c r="D7960" s="9">
        <v>44214</v>
      </c>
      <c r="E7960" s="8" t="str">
        <f>TEXT(Table1[[#This Row],[Invoice Date]],"dd-mm-yyyy")</f>
        <v>18-01-2021</v>
      </c>
      <c r="F7960" s="1" t="str">
        <f t="shared" si="496"/>
        <v>January</v>
      </c>
      <c r="G7960" s="1" t="str">
        <f t="shared" si="497"/>
        <v>2021</v>
      </c>
      <c r="H7960" s="1" t="str">
        <f t="shared" si="498"/>
        <v>Monday</v>
      </c>
      <c r="I7960" s="1" t="str">
        <f t="shared" si="499"/>
        <v>18</v>
      </c>
      <c r="J7960" t="s">
        <v>30</v>
      </c>
      <c r="K7960" t="s">
        <v>31</v>
      </c>
      <c r="L7960" t="s">
        <v>32</v>
      </c>
      <c r="M7960" t="s">
        <v>16</v>
      </c>
      <c r="N7960">
        <v>45</v>
      </c>
      <c r="O7960">
        <v>302</v>
      </c>
      <c r="P7960">
        <v>13590</v>
      </c>
      <c r="Q7960">
        <v>5436</v>
      </c>
      <c r="R7960">
        <v>0.4</v>
      </c>
      <c r="S7960" t="s">
        <v>23</v>
      </c>
      <c r="T7960" t="str">
        <f>IF(Table1[[#This Row],[Units Sold]]&gt; 700,"High Units","low Units")</f>
        <v>low Units</v>
      </c>
      <c r="U7960">
        <f>SUM(Table1[[#This Row],[Operating Profit]])/SUM(Table1[Operating Profit])*100</f>
        <v>1.6366832773560152E-3</v>
      </c>
      <c r="V7960">
        <f>SUM(Table1[[#This Row],[Price per Unit]]*Table1[[#This Row],[Units Sold]])</f>
        <v>13590</v>
      </c>
      <c r="W7960">
        <f>SUM(Table1[[#This Row],[Total Sales]]-Table1[[#This Row],[Operating Profit]])</f>
        <v>8154</v>
      </c>
      <c r="X7960">
        <f>SUM(Table1[[#This Row],[Total Sales]]-Table1[[#This Row],[Cost]])</f>
        <v>5436</v>
      </c>
      <c r="Y7960">
        <f>SUM(Table1[[#This Row],[profit/loss]])/SUM(Table1[profit/loss])</f>
        <v>1.6366832773560152E-5</v>
      </c>
    </row>
    <row r="7961" spans="1:25" x14ac:dyDescent="0.3">
      <c r="A7961" t="s">
        <v>29</v>
      </c>
      <c r="B7961" t="s">
        <v>23</v>
      </c>
      <c r="C7961">
        <v>1128299</v>
      </c>
      <c r="D7961" s="9">
        <v>44215</v>
      </c>
      <c r="E7961" s="8" t="str">
        <f>TEXT(Table1[[#This Row],[Invoice Date]],"dd-mm-yyyy")</f>
        <v>19-01-2021</v>
      </c>
      <c r="F7961" s="1" t="str">
        <f t="shared" si="496"/>
        <v>January</v>
      </c>
      <c r="G7961" s="1" t="str">
        <f t="shared" si="497"/>
        <v>2021</v>
      </c>
      <c r="H7961" s="1" t="str">
        <f t="shared" si="498"/>
        <v>Tuesday</v>
      </c>
      <c r="I7961" s="1" t="str">
        <f t="shared" si="499"/>
        <v>19</v>
      </c>
      <c r="J7961" t="s">
        <v>30</v>
      </c>
      <c r="K7961" t="s">
        <v>31</v>
      </c>
      <c r="L7961" t="s">
        <v>32</v>
      </c>
      <c r="M7961" t="s">
        <v>18</v>
      </c>
      <c r="N7961">
        <v>47</v>
      </c>
      <c r="O7961">
        <v>278</v>
      </c>
      <c r="P7961">
        <v>13066</v>
      </c>
      <c r="Q7961">
        <v>2875</v>
      </c>
      <c r="R7961">
        <v>0.22</v>
      </c>
      <c r="S7961" t="s">
        <v>23</v>
      </c>
      <c r="T7961" t="str">
        <f>IF(Table1[[#This Row],[Units Sold]]&gt; 700,"High Units","low Units")</f>
        <v>low Units</v>
      </c>
      <c r="U7961">
        <f>SUM(Table1[[#This Row],[Operating Profit]])/SUM(Table1[Operating Profit])*100</f>
        <v>8.6561155673262405E-4</v>
      </c>
      <c r="V7961">
        <f>SUM(Table1[[#This Row],[Price per Unit]]*Table1[[#This Row],[Units Sold]])</f>
        <v>13066</v>
      </c>
      <c r="W7961">
        <f>SUM(Table1[[#This Row],[Total Sales]]-Table1[[#This Row],[Operating Profit]])</f>
        <v>10191</v>
      </c>
      <c r="X7961">
        <f>SUM(Table1[[#This Row],[Total Sales]]-Table1[[#This Row],[Cost]])</f>
        <v>2875</v>
      </c>
      <c r="Y7961">
        <f>SUM(Table1[[#This Row],[profit/loss]])/SUM(Table1[profit/loss])</f>
        <v>8.6561155673262401E-6</v>
      </c>
    </row>
    <row r="7962" spans="1:25" x14ac:dyDescent="0.3">
      <c r="A7962" t="s">
        <v>29</v>
      </c>
      <c r="B7962" t="s">
        <v>23</v>
      </c>
      <c r="C7962">
        <v>1128299</v>
      </c>
      <c r="D7962" s="9">
        <v>44216</v>
      </c>
      <c r="E7962" s="8" t="str">
        <f>TEXT(Table1[[#This Row],[Invoice Date]],"dd-mm-yyyy")</f>
        <v>20-01-2021</v>
      </c>
      <c r="F7962" s="1" t="str">
        <f t="shared" si="496"/>
        <v>January</v>
      </c>
      <c r="G7962" s="1" t="str">
        <f t="shared" si="497"/>
        <v>2021</v>
      </c>
      <c r="H7962" s="1" t="str">
        <f t="shared" si="498"/>
        <v>Wednesday</v>
      </c>
      <c r="I7962" s="1" t="str">
        <f t="shared" si="499"/>
        <v>20</v>
      </c>
      <c r="J7962" t="s">
        <v>30</v>
      </c>
      <c r="K7962" t="s">
        <v>31</v>
      </c>
      <c r="L7962" t="s">
        <v>32</v>
      </c>
      <c r="M7962" t="s">
        <v>19</v>
      </c>
      <c r="N7962">
        <v>51</v>
      </c>
      <c r="O7962">
        <v>248</v>
      </c>
      <c r="P7962">
        <v>12648</v>
      </c>
      <c r="Q7962">
        <v>4933</v>
      </c>
      <c r="R7962">
        <v>0.39</v>
      </c>
      <c r="S7962" t="s">
        <v>23</v>
      </c>
      <c r="T7962" t="str">
        <f>IF(Table1[[#This Row],[Units Sold]]&gt; 700,"High Units","low Units")</f>
        <v>low Units</v>
      </c>
      <c r="U7962">
        <f>SUM(Table1[[#This Row],[Operating Profit]])/SUM(Table1[Operating Profit])*100</f>
        <v>1.4852388902128813E-3</v>
      </c>
      <c r="V7962">
        <f>SUM(Table1[[#This Row],[Price per Unit]]*Table1[[#This Row],[Units Sold]])</f>
        <v>12648</v>
      </c>
      <c r="W7962">
        <f>SUM(Table1[[#This Row],[Total Sales]]-Table1[[#This Row],[Operating Profit]])</f>
        <v>7715</v>
      </c>
      <c r="X7962">
        <f>SUM(Table1[[#This Row],[Total Sales]]-Table1[[#This Row],[Cost]])</f>
        <v>4933</v>
      </c>
      <c r="Y7962">
        <f>SUM(Table1[[#This Row],[profit/loss]])/SUM(Table1[profit/loss])</f>
        <v>1.4852388902128814E-5</v>
      </c>
    </row>
    <row r="7963" spans="1:25" x14ac:dyDescent="0.3">
      <c r="A7963" t="s">
        <v>29</v>
      </c>
      <c r="B7963" t="s">
        <v>23</v>
      </c>
      <c r="C7963">
        <v>1128299</v>
      </c>
      <c r="D7963" s="9">
        <v>44217</v>
      </c>
      <c r="E7963" s="8" t="str">
        <f>TEXT(Table1[[#This Row],[Invoice Date]],"dd-mm-yyyy")</f>
        <v>21-01-2021</v>
      </c>
      <c r="F7963" s="1" t="str">
        <f t="shared" si="496"/>
        <v>January</v>
      </c>
      <c r="G7963" s="1" t="str">
        <f t="shared" si="497"/>
        <v>2021</v>
      </c>
      <c r="H7963" s="1" t="str">
        <f t="shared" si="498"/>
        <v>Thursday</v>
      </c>
      <c r="I7963" s="1" t="str">
        <f t="shared" si="499"/>
        <v>21</v>
      </c>
      <c r="J7963" t="s">
        <v>30</v>
      </c>
      <c r="K7963" t="s">
        <v>31</v>
      </c>
      <c r="L7963" t="s">
        <v>32</v>
      </c>
      <c r="M7963" t="s">
        <v>20</v>
      </c>
      <c r="N7963">
        <v>52</v>
      </c>
      <c r="O7963">
        <v>255</v>
      </c>
      <c r="P7963">
        <v>13260</v>
      </c>
      <c r="Q7963">
        <v>4508</v>
      </c>
      <c r="R7963">
        <v>0.34</v>
      </c>
      <c r="S7963" t="s">
        <v>23</v>
      </c>
      <c r="T7963" t="str">
        <f>IF(Table1[[#This Row],[Units Sold]]&gt; 700,"High Units","low Units")</f>
        <v>low Units</v>
      </c>
      <c r="U7963">
        <f>SUM(Table1[[#This Row],[Operating Profit]])/SUM(Table1[Operating Profit])*100</f>
        <v>1.3572789209567546E-3</v>
      </c>
      <c r="V7963">
        <f>SUM(Table1[[#This Row],[Price per Unit]]*Table1[[#This Row],[Units Sold]])</f>
        <v>13260</v>
      </c>
      <c r="W7963">
        <f>SUM(Table1[[#This Row],[Total Sales]]-Table1[[#This Row],[Operating Profit]])</f>
        <v>8752</v>
      </c>
      <c r="X7963">
        <f>SUM(Table1[[#This Row],[Total Sales]]-Table1[[#This Row],[Cost]])</f>
        <v>4508</v>
      </c>
      <c r="Y7963">
        <f>SUM(Table1[[#This Row],[profit/loss]])/SUM(Table1[profit/loss])</f>
        <v>1.3572789209567545E-5</v>
      </c>
    </row>
    <row r="7964" spans="1:25" x14ac:dyDescent="0.3">
      <c r="A7964" t="s">
        <v>29</v>
      </c>
      <c r="B7964" t="s">
        <v>23</v>
      </c>
      <c r="C7964">
        <v>1128299</v>
      </c>
      <c r="D7964" s="9">
        <v>44218</v>
      </c>
      <c r="E7964" s="8" t="str">
        <f>TEXT(Table1[[#This Row],[Invoice Date]],"dd-mm-yyyy")</f>
        <v>22-01-2021</v>
      </c>
      <c r="F7964" s="1" t="str">
        <f t="shared" si="496"/>
        <v>January</v>
      </c>
      <c r="G7964" s="1" t="str">
        <f t="shared" si="497"/>
        <v>2021</v>
      </c>
      <c r="H7964" s="1" t="str">
        <f t="shared" si="498"/>
        <v>Friday</v>
      </c>
      <c r="I7964" s="1" t="str">
        <f t="shared" si="499"/>
        <v>22</v>
      </c>
      <c r="J7964" t="s">
        <v>30</v>
      </c>
      <c r="K7964" t="s">
        <v>31</v>
      </c>
      <c r="L7964" t="s">
        <v>32</v>
      </c>
      <c r="M7964" t="s">
        <v>21</v>
      </c>
      <c r="N7964">
        <v>59</v>
      </c>
      <c r="O7964">
        <v>263</v>
      </c>
      <c r="P7964">
        <v>15517</v>
      </c>
      <c r="Q7964">
        <v>8845</v>
      </c>
      <c r="R7964">
        <v>0.56999999999999995</v>
      </c>
      <c r="S7964" t="s">
        <v>23</v>
      </c>
      <c r="T7964" t="str">
        <f>IF(Table1[[#This Row],[Units Sold]]&gt; 700,"High Units","low Units")</f>
        <v>low Units</v>
      </c>
      <c r="U7964">
        <f>SUM(Table1[[#This Row],[Operating Profit]])/SUM(Table1[Operating Profit])*100</f>
        <v>2.6630727719304556E-3</v>
      </c>
      <c r="V7964">
        <f>SUM(Table1[[#This Row],[Price per Unit]]*Table1[[#This Row],[Units Sold]])</f>
        <v>15517</v>
      </c>
      <c r="W7964">
        <f>SUM(Table1[[#This Row],[Total Sales]]-Table1[[#This Row],[Operating Profit]])</f>
        <v>6672</v>
      </c>
      <c r="X7964">
        <f>SUM(Table1[[#This Row],[Total Sales]]-Table1[[#This Row],[Cost]])</f>
        <v>8845</v>
      </c>
      <c r="Y7964">
        <f>SUM(Table1[[#This Row],[profit/loss]])/SUM(Table1[profit/loss])</f>
        <v>2.6630727719304556E-5</v>
      </c>
    </row>
    <row r="7965" spans="1:25" x14ac:dyDescent="0.3">
      <c r="A7965" t="s">
        <v>29</v>
      </c>
      <c r="B7965" t="s">
        <v>23</v>
      </c>
      <c r="C7965">
        <v>1128299</v>
      </c>
      <c r="D7965" s="9">
        <v>44219</v>
      </c>
      <c r="E7965" s="8" t="str">
        <f>TEXT(Table1[[#This Row],[Invoice Date]],"dd-mm-yyyy")</f>
        <v>23-01-2021</v>
      </c>
      <c r="F7965" s="1" t="str">
        <f t="shared" si="496"/>
        <v>January</v>
      </c>
      <c r="G7965" s="1" t="str">
        <f t="shared" si="497"/>
        <v>2021</v>
      </c>
      <c r="H7965" s="1" t="str">
        <f t="shared" si="498"/>
        <v>Saturday</v>
      </c>
      <c r="I7965" s="1" t="str">
        <f t="shared" si="499"/>
        <v>23</v>
      </c>
      <c r="J7965" t="s">
        <v>30</v>
      </c>
      <c r="K7965" t="s">
        <v>31</v>
      </c>
      <c r="L7965" t="s">
        <v>32</v>
      </c>
      <c r="M7965" t="s">
        <v>22</v>
      </c>
      <c r="N7965">
        <v>60</v>
      </c>
      <c r="O7965">
        <v>254</v>
      </c>
      <c r="P7965">
        <v>15240</v>
      </c>
      <c r="Q7965">
        <v>3353</v>
      </c>
      <c r="R7965">
        <v>0.22</v>
      </c>
      <c r="S7965" t="s">
        <v>23</v>
      </c>
      <c r="T7965" t="str">
        <f>IF(Table1[[#This Row],[Units Sold]]&gt; 700,"High Units","low Units")</f>
        <v>low Units</v>
      </c>
      <c r="U7965">
        <f>SUM(Table1[[#This Row],[Operating Profit]])/SUM(Table1[Operating Profit])*100</f>
        <v>1.0095288868606916E-3</v>
      </c>
      <c r="V7965">
        <f>SUM(Table1[[#This Row],[Price per Unit]]*Table1[[#This Row],[Units Sold]])</f>
        <v>15240</v>
      </c>
      <c r="W7965">
        <f>SUM(Table1[[#This Row],[Total Sales]]-Table1[[#This Row],[Operating Profit]])</f>
        <v>11887</v>
      </c>
      <c r="X7965">
        <f>SUM(Table1[[#This Row],[Total Sales]]-Table1[[#This Row],[Cost]])</f>
        <v>3353</v>
      </c>
      <c r="Y7965">
        <f>SUM(Table1[[#This Row],[profit/loss]])/SUM(Table1[profit/loss])</f>
        <v>1.0095288868606916E-5</v>
      </c>
    </row>
    <row r="7966" spans="1:25" x14ac:dyDescent="0.3">
      <c r="A7966" t="s">
        <v>29</v>
      </c>
      <c r="B7966" t="s">
        <v>23</v>
      </c>
      <c r="C7966">
        <v>1128299</v>
      </c>
      <c r="D7966" s="9">
        <v>44220</v>
      </c>
      <c r="E7966" s="8" t="str">
        <f>TEXT(Table1[[#This Row],[Invoice Date]],"dd-mm-yyyy")</f>
        <v>24-01-2021</v>
      </c>
      <c r="F7966" s="1" t="str">
        <f t="shared" si="496"/>
        <v>January</v>
      </c>
      <c r="G7966" s="1" t="str">
        <f t="shared" si="497"/>
        <v>2021</v>
      </c>
      <c r="H7966" s="1" t="str">
        <f t="shared" si="498"/>
        <v>Sunday</v>
      </c>
      <c r="I7966" s="1" t="str">
        <f t="shared" si="499"/>
        <v>24</v>
      </c>
      <c r="J7966" t="s">
        <v>30</v>
      </c>
      <c r="K7966" t="s">
        <v>31</v>
      </c>
      <c r="L7966" t="s">
        <v>32</v>
      </c>
      <c r="M7966" t="s">
        <v>16</v>
      </c>
      <c r="N7966">
        <v>40</v>
      </c>
      <c r="O7966">
        <v>287</v>
      </c>
      <c r="P7966">
        <v>11480</v>
      </c>
      <c r="Q7966">
        <v>4018</v>
      </c>
      <c r="R7966">
        <v>0.35</v>
      </c>
      <c r="S7966" t="s">
        <v>23</v>
      </c>
      <c r="T7966" t="str">
        <f>IF(Table1[[#This Row],[Units Sold]]&gt; 700,"High Units","low Units")</f>
        <v>low Units</v>
      </c>
      <c r="U7966">
        <f>SUM(Table1[[#This Row],[Operating Profit]])/SUM(Table1[Operating Profit])*100</f>
        <v>1.2097486034614551E-3</v>
      </c>
      <c r="V7966">
        <f>SUM(Table1[[#This Row],[Price per Unit]]*Table1[[#This Row],[Units Sold]])</f>
        <v>11480</v>
      </c>
      <c r="W7966">
        <f>SUM(Table1[[#This Row],[Total Sales]]-Table1[[#This Row],[Operating Profit]])</f>
        <v>7462</v>
      </c>
      <c r="X7966">
        <f>SUM(Table1[[#This Row],[Total Sales]]-Table1[[#This Row],[Cost]])</f>
        <v>4018</v>
      </c>
      <c r="Y7966">
        <f>SUM(Table1[[#This Row],[profit/loss]])/SUM(Table1[profit/loss])</f>
        <v>1.2097486034614551E-5</v>
      </c>
    </row>
    <row r="7967" spans="1:25" x14ac:dyDescent="0.3">
      <c r="A7967" t="s">
        <v>29</v>
      </c>
      <c r="B7967" t="s">
        <v>23</v>
      </c>
      <c r="C7967">
        <v>1128299</v>
      </c>
      <c r="D7967" s="9">
        <v>44221</v>
      </c>
      <c r="E7967" s="8" t="str">
        <f>TEXT(Table1[[#This Row],[Invoice Date]],"dd-mm-yyyy")</f>
        <v>25-01-2021</v>
      </c>
      <c r="F7967" s="1" t="str">
        <f t="shared" si="496"/>
        <v>January</v>
      </c>
      <c r="G7967" s="1" t="str">
        <f t="shared" si="497"/>
        <v>2021</v>
      </c>
      <c r="H7967" s="1" t="str">
        <f t="shared" si="498"/>
        <v>Monday</v>
      </c>
      <c r="I7967" s="1" t="str">
        <f t="shared" si="499"/>
        <v>25</v>
      </c>
      <c r="J7967" t="s">
        <v>30</v>
      </c>
      <c r="K7967" t="s">
        <v>31</v>
      </c>
      <c r="L7967" t="s">
        <v>32</v>
      </c>
      <c r="M7967" t="s">
        <v>18</v>
      </c>
      <c r="N7967">
        <v>42</v>
      </c>
      <c r="O7967">
        <v>287</v>
      </c>
      <c r="P7967">
        <v>12054</v>
      </c>
      <c r="Q7967">
        <v>2049</v>
      </c>
      <c r="R7967">
        <v>0.17</v>
      </c>
      <c r="S7967" t="s">
        <v>23</v>
      </c>
      <c r="T7967" t="str">
        <f>IF(Table1[[#This Row],[Units Sold]]&gt; 700,"High Units","low Units")</f>
        <v>low Units</v>
      </c>
      <c r="U7967">
        <f>SUM(Table1[[#This Row],[Operating Profit]])/SUM(Table1[Operating Profit])*100</f>
        <v>6.1691759295483359E-4</v>
      </c>
      <c r="V7967">
        <f>SUM(Table1[[#This Row],[Price per Unit]]*Table1[[#This Row],[Units Sold]])</f>
        <v>12054</v>
      </c>
      <c r="W7967">
        <f>SUM(Table1[[#This Row],[Total Sales]]-Table1[[#This Row],[Operating Profit]])</f>
        <v>10005</v>
      </c>
      <c r="X7967">
        <f>SUM(Table1[[#This Row],[Total Sales]]-Table1[[#This Row],[Cost]])</f>
        <v>2049</v>
      </c>
      <c r="Y7967">
        <f>SUM(Table1[[#This Row],[profit/loss]])/SUM(Table1[profit/loss])</f>
        <v>6.1691759295483357E-6</v>
      </c>
    </row>
    <row r="7968" spans="1:25" x14ac:dyDescent="0.3">
      <c r="A7968" t="s">
        <v>29</v>
      </c>
      <c r="B7968" t="s">
        <v>23</v>
      </c>
      <c r="C7968">
        <v>1128299</v>
      </c>
      <c r="D7968" s="9">
        <v>44222</v>
      </c>
      <c r="E7968" s="8" t="str">
        <f>TEXT(Table1[[#This Row],[Invoice Date]],"dd-mm-yyyy")</f>
        <v>26-01-2021</v>
      </c>
      <c r="F7968" s="1" t="str">
        <f t="shared" si="496"/>
        <v>January</v>
      </c>
      <c r="G7968" s="1" t="str">
        <f t="shared" si="497"/>
        <v>2021</v>
      </c>
      <c r="H7968" s="1" t="str">
        <f t="shared" si="498"/>
        <v>Tuesday</v>
      </c>
      <c r="I7968" s="1" t="str">
        <f t="shared" si="499"/>
        <v>26</v>
      </c>
      <c r="J7968" t="s">
        <v>30</v>
      </c>
      <c r="K7968" t="s">
        <v>31</v>
      </c>
      <c r="L7968" t="s">
        <v>32</v>
      </c>
      <c r="M7968" t="s">
        <v>19</v>
      </c>
      <c r="N7968">
        <v>39</v>
      </c>
      <c r="O7968">
        <v>248</v>
      </c>
      <c r="P7968">
        <v>9672</v>
      </c>
      <c r="Q7968">
        <v>3288</v>
      </c>
      <c r="R7968">
        <v>0.34</v>
      </c>
      <c r="S7968" t="s">
        <v>23</v>
      </c>
      <c r="T7968" t="str">
        <f>IF(Table1[[#This Row],[Units Sold]]&gt; 700,"High Units","low Units")</f>
        <v>low Units</v>
      </c>
      <c r="U7968">
        <f>SUM(Table1[[#This Row],[Operating Profit]])/SUM(Table1[Operating Profit])*100</f>
        <v>9.8995853862151933E-4</v>
      </c>
      <c r="V7968">
        <f>SUM(Table1[[#This Row],[Price per Unit]]*Table1[[#This Row],[Units Sold]])</f>
        <v>9672</v>
      </c>
      <c r="W7968">
        <f>SUM(Table1[[#This Row],[Total Sales]]-Table1[[#This Row],[Operating Profit]])</f>
        <v>6384</v>
      </c>
      <c r="X7968">
        <f>SUM(Table1[[#This Row],[Total Sales]]-Table1[[#This Row],[Cost]])</f>
        <v>3288</v>
      </c>
      <c r="Y7968">
        <f>SUM(Table1[[#This Row],[profit/loss]])/SUM(Table1[profit/loss])</f>
        <v>9.8995853862151923E-6</v>
      </c>
    </row>
    <row r="7969" spans="1:25" x14ac:dyDescent="0.3">
      <c r="A7969" t="s">
        <v>29</v>
      </c>
      <c r="B7969" t="s">
        <v>23</v>
      </c>
      <c r="C7969">
        <v>1128299</v>
      </c>
      <c r="D7969" s="9">
        <v>44223</v>
      </c>
      <c r="E7969" s="8" t="str">
        <f>TEXT(Table1[[#This Row],[Invoice Date]],"dd-mm-yyyy")</f>
        <v>27-01-2021</v>
      </c>
      <c r="F7969" s="1" t="str">
        <f t="shared" si="496"/>
        <v>January</v>
      </c>
      <c r="G7969" s="1" t="str">
        <f t="shared" si="497"/>
        <v>2021</v>
      </c>
      <c r="H7969" s="1" t="str">
        <f t="shared" si="498"/>
        <v>Wednesday</v>
      </c>
      <c r="I7969" s="1" t="str">
        <f t="shared" si="499"/>
        <v>27</v>
      </c>
      <c r="J7969" t="s">
        <v>30</v>
      </c>
      <c r="K7969" t="s">
        <v>31</v>
      </c>
      <c r="L7969" t="s">
        <v>32</v>
      </c>
      <c r="M7969" t="s">
        <v>20</v>
      </c>
      <c r="N7969">
        <v>39</v>
      </c>
      <c r="O7969">
        <v>247</v>
      </c>
      <c r="P7969">
        <v>9633</v>
      </c>
      <c r="Q7969">
        <v>2601</v>
      </c>
      <c r="R7969">
        <v>0.27</v>
      </c>
      <c r="S7969" t="s">
        <v>23</v>
      </c>
      <c r="T7969" t="str">
        <f>IF(Table1[[#This Row],[Units Sold]]&gt; 700,"High Units","low Units")</f>
        <v>low Units</v>
      </c>
      <c r="U7969">
        <f>SUM(Table1[[#This Row],[Operating Profit]])/SUM(Table1[Operating Profit])*100</f>
        <v>7.8311501184749751E-4</v>
      </c>
      <c r="V7969">
        <f>SUM(Table1[[#This Row],[Price per Unit]]*Table1[[#This Row],[Units Sold]])</f>
        <v>9633</v>
      </c>
      <c r="W7969">
        <f>SUM(Table1[[#This Row],[Total Sales]]-Table1[[#This Row],[Operating Profit]])</f>
        <v>7032</v>
      </c>
      <c r="X7969">
        <f>SUM(Table1[[#This Row],[Total Sales]]-Table1[[#This Row],[Cost]])</f>
        <v>2601</v>
      </c>
      <c r="Y7969">
        <f>SUM(Table1[[#This Row],[profit/loss]])/SUM(Table1[profit/loss])</f>
        <v>7.8311501184749748E-6</v>
      </c>
    </row>
    <row r="7970" spans="1:25" x14ac:dyDescent="0.3">
      <c r="A7970" t="s">
        <v>29</v>
      </c>
      <c r="B7970" t="s">
        <v>23</v>
      </c>
      <c r="C7970">
        <v>1128299</v>
      </c>
      <c r="D7970" s="9">
        <v>44224</v>
      </c>
      <c r="E7970" s="8" t="str">
        <f>TEXT(Table1[[#This Row],[Invoice Date]],"dd-mm-yyyy")</f>
        <v>28-01-2021</v>
      </c>
      <c r="F7970" s="1" t="str">
        <f t="shared" si="496"/>
        <v>January</v>
      </c>
      <c r="G7970" s="1" t="str">
        <f t="shared" si="497"/>
        <v>2021</v>
      </c>
      <c r="H7970" s="1" t="str">
        <f t="shared" si="498"/>
        <v>Thursday</v>
      </c>
      <c r="I7970" s="1" t="str">
        <f t="shared" si="499"/>
        <v>28</v>
      </c>
      <c r="J7970" t="s">
        <v>30</v>
      </c>
      <c r="K7970" t="s">
        <v>31</v>
      </c>
      <c r="L7970" t="s">
        <v>32</v>
      </c>
      <c r="M7970" t="s">
        <v>21</v>
      </c>
      <c r="N7970">
        <v>43</v>
      </c>
      <c r="O7970">
        <v>225</v>
      </c>
      <c r="P7970">
        <v>9675</v>
      </c>
      <c r="Q7970">
        <v>4644</v>
      </c>
      <c r="R7970">
        <v>0.48</v>
      </c>
      <c r="S7970" t="s">
        <v>23</v>
      </c>
      <c r="T7970" t="str">
        <f>IF(Table1[[#This Row],[Units Sold]]&gt; 700,"High Units","low Units")</f>
        <v>low Units</v>
      </c>
      <c r="U7970">
        <f>SUM(Table1[[#This Row],[Operating Profit]])/SUM(Table1[Operating Profit])*100</f>
        <v>1.3982261111187152E-3</v>
      </c>
      <c r="V7970">
        <f>SUM(Table1[[#This Row],[Price per Unit]]*Table1[[#This Row],[Units Sold]])</f>
        <v>9675</v>
      </c>
      <c r="W7970">
        <f>SUM(Table1[[#This Row],[Total Sales]]-Table1[[#This Row],[Operating Profit]])</f>
        <v>5031</v>
      </c>
      <c r="X7970">
        <f>SUM(Table1[[#This Row],[Total Sales]]-Table1[[#This Row],[Cost]])</f>
        <v>4644</v>
      </c>
      <c r="Y7970">
        <f>SUM(Table1[[#This Row],[profit/loss]])/SUM(Table1[profit/loss])</f>
        <v>1.3982261111187152E-5</v>
      </c>
    </row>
    <row r="7971" spans="1:25" x14ac:dyDescent="0.3">
      <c r="A7971" t="s">
        <v>29</v>
      </c>
      <c r="B7971" t="s">
        <v>23</v>
      </c>
      <c r="C7971">
        <v>1128299</v>
      </c>
      <c r="D7971" s="9">
        <v>44225</v>
      </c>
      <c r="E7971" s="8" t="str">
        <f>TEXT(Table1[[#This Row],[Invoice Date]],"dd-mm-yyyy")</f>
        <v>29-01-2021</v>
      </c>
      <c r="F7971" s="1" t="str">
        <f t="shared" si="496"/>
        <v>January</v>
      </c>
      <c r="G7971" s="1" t="str">
        <f t="shared" si="497"/>
        <v>2021</v>
      </c>
      <c r="H7971" s="1" t="str">
        <f t="shared" si="498"/>
        <v>Friday</v>
      </c>
      <c r="I7971" s="1" t="str">
        <f t="shared" si="499"/>
        <v>29</v>
      </c>
      <c r="J7971" t="s">
        <v>30</v>
      </c>
      <c r="K7971" t="s">
        <v>31</v>
      </c>
      <c r="L7971" t="s">
        <v>32</v>
      </c>
      <c r="M7971" t="s">
        <v>22</v>
      </c>
      <c r="N7971">
        <v>51</v>
      </c>
      <c r="O7971">
        <v>264</v>
      </c>
      <c r="P7971">
        <v>13464</v>
      </c>
      <c r="Q7971">
        <v>2020</v>
      </c>
      <c r="R7971">
        <v>0.15</v>
      </c>
      <c r="S7971" t="s">
        <v>23</v>
      </c>
      <c r="T7971" t="str">
        <f>IF(Table1[[#This Row],[Units Sold]]&gt; 700,"High Units","low Units")</f>
        <v>low Units</v>
      </c>
      <c r="U7971">
        <f>SUM(Table1[[#This Row],[Operating Profit]])/SUM(Table1[Operating Profit])*100</f>
        <v>6.0818620681735679E-4</v>
      </c>
      <c r="V7971">
        <f>SUM(Table1[[#This Row],[Price per Unit]]*Table1[[#This Row],[Units Sold]])</f>
        <v>13464</v>
      </c>
      <c r="W7971">
        <f>SUM(Table1[[#This Row],[Total Sales]]-Table1[[#This Row],[Operating Profit]])</f>
        <v>11444</v>
      </c>
      <c r="X7971">
        <f>SUM(Table1[[#This Row],[Total Sales]]-Table1[[#This Row],[Cost]])</f>
        <v>2020</v>
      </c>
      <c r="Y7971">
        <f>SUM(Table1[[#This Row],[profit/loss]])/SUM(Table1[profit/loss])</f>
        <v>6.0818620681735674E-6</v>
      </c>
    </row>
    <row r="7972" spans="1:25" x14ac:dyDescent="0.3">
      <c r="A7972" t="s">
        <v>29</v>
      </c>
      <c r="B7972" t="s">
        <v>23</v>
      </c>
      <c r="C7972">
        <v>1128299</v>
      </c>
      <c r="D7972" s="9">
        <v>44226</v>
      </c>
      <c r="E7972" s="8" t="str">
        <f>TEXT(Table1[[#This Row],[Invoice Date]],"dd-mm-yyyy")</f>
        <v>30-01-2021</v>
      </c>
      <c r="F7972" s="1" t="str">
        <f t="shared" si="496"/>
        <v>January</v>
      </c>
      <c r="G7972" s="1" t="str">
        <f t="shared" si="497"/>
        <v>2021</v>
      </c>
      <c r="H7972" s="1" t="str">
        <f t="shared" si="498"/>
        <v>Saturday</v>
      </c>
      <c r="I7972" s="1" t="str">
        <f t="shared" si="499"/>
        <v>30</v>
      </c>
      <c r="J7972" t="s">
        <v>30</v>
      </c>
      <c r="K7972" t="s">
        <v>31</v>
      </c>
      <c r="L7972" t="s">
        <v>32</v>
      </c>
      <c r="M7972" t="s">
        <v>16</v>
      </c>
      <c r="N7972">
        <v>36</v>
      </c>
      <c r="O7972">
        <v>289</v>
      </c>
      <c r="P7972">
        <v>10404</v>
      </c>
      <c r="Q7972">
        <v>3433</v>
      </c>
      <c r="R7972">
        <v>0.33</v>
      </c>
      <c r="S7972" t="s">
        <v>23</v>
      </c>
      <c r="T7972" t="str">
        <f>IF(Table1[[#This Row],[Units Sold]]&gt; 700,"High Units","low Units")</f>
        <v>low Units</v>
      </c>
      <c r="U7972">
        <f>SUM(Table1[[#This Row],[Operating Profit]])/SUM(Table1[Operating Profit])*100</f>
        <v>1.0336154693089037E-3</v>
      </c>
      <c r="V7972">
        <f>SUM(Table1[[#This Row],[Price per Unit]]*Table1[[#This Row],[Units Sold]])</f>
        <v>10404</v>
      </c>
      <c r="W7972">
        <f>SUM(Table1[[#This Row],[Total Sales]]-Table1[[#This Row],[Operating Profit]])</f>
        <v>6971</v>
      </c>
      <c r="X7972">
        <f>SUM(Table1[[#This Row],[Total Sales]]-Table1[[#This Row],[Cost]])</f>
        <v>3433</v>
      </c>
      <c r="Y7972">
        <f>SUM(Table1[[#This Row],[profit/loss]])/SUM(Table1[profit/loss])</f>
        <v>1.0336154693089038E-5</v>
      </c>
    </row>
    <row r="7973" spans="1:25" x14ac:dyDescent="0.3">
      <c r="A7973" t="s">
        <v>29</v>
      </c>
      <c r="B7973" t="s">
        <v>23</v>
      </c>
      <c r="C7973">
        <v>1128299</v>
      </c>
      <c r="D7973" s="9">
        <v>44227</v>
      </c>
      <c r="E7973" s="8" t="str">
        <f>TEXT(Table1[[#This Row],[Invoice Date]],"dd-mm-yyyy")</f>
        <v>31-01-2021</v>
      </c>
      <c r="F7973" s="1" t="str">
        <f t="shared" si="496"/>
        <v>January</v>
      </c>
      <c r="G7973" s="1" t="str">
        <f t="shared" si="497"/>
        <v>2021</v>
      </c>
      <c r="H7973" s="1" t="str">
        <f t="shared" si="498"/>
        <v>Sunday</v>
      </c>
      <c r="I7973" s="1" t="str">
        <f t="shared" si="499"/>
        <v>31</v>
      </c>
      <c r="J7973" t="s">
        <v>30</v>
      </c>
      <c r="K7973" t="s">
        <v>31</v>
      </c>
      <c r="L7973" t="s">
        <v>32</v>
      </c>
      <c r="M7973" t="s">
        <v>18</v>
      </c>
      <c r="N7973">
        <v>39</v>
      </c>
      <c r="O7973">
        <v>280</v>
      </c>
      <c r="P7973">
        <v>10920</v>
      </c>
      <c r="Q7973">
        <v>1966</v>
      </c>
      <c r="R7973">
        <v>0.18</v>
      </c>
      <c r="S7973" t="s">
        <v>23</v>
      </c>
      <c r="T7973" t="str">
        <f>IF(Table1[[#This Row],[Units Sold]]&gt; 700,"High Units","low Units")</f>
        <v>low Units</v>
      </c>
      <c r="U7973">
        <f>SUM(Table1[[#This Row],[Operating Profit]])/SUM(Table1[Operating Profit])*100</f>
        <v>5.9192776366481347E-4</v>
      </c>
      <c r="V7973">
        <f>SUM(Table1[[#This Row],[Price per Unit]]*Table1[[#This Row],[Units Sold]])</f>
        <v>10920</v>
      </c>
      <c r="W7973">
        <f>SUM(Table1[[#This Row],[Total Sales]]-Table1[[#This Row],[Operating Profit]])</f>
        <v>8954</v>
      </c>
      <c r="X7973">
        <f>SUM(Table1[[#This Row],[Total Sales]]-Table1[[#This Row],[Cost]])</f>
        <v>1966</v>
      </c>
      <c r="Y7973">
        <f>SUM(Table1[[#This Row],[profit/loss]])/SUM(Table1[profit/loss])</f>
        <v>5.9192776366481352E-6</v>
      </c>
    </row>
    <row r="7974" spans="1:25" x14ac:dyDescent="0.3">
      <c r="A7974" t="s">
        <v>29</v>
      </c>
      <c r="B7974" t="s">
        <v>23</v>
      </c>
      <c r="C7974">
        <v>1128299</v>
      </c>
      <c r="D7974" s="9">
        <v>44228</v>
      </c>
      <c r="E7974" s="8" t="str">
        <f>TEXT(Table1[[#This Row],[Invoice Date]],"dd-mm-yyyy")</f>
        <v>01-02-2021</v>
      </c>
      <c r="F7974" s="1" t="str">
        <f t="shared" si="496"/>
        <v>February</v>
      </c>
      <c r="G7974" s="1" t="str">
        <f t="shared" si="497"/>
        <v>2021</v>
      </c>
      <c r="H7974" s="1" t="str">
        <f t="shared" si="498"/>
        <v>Monday</v>
      </c>
      <c r="I7974" s="1" t="str">
        <f t="shared" si="499"/>
        <v>01</v>
      </c>
      <c r="J7974" t="s">
        <v>30</v>
      </c>
      <c r="K7974" t="s">
        <v>31</v>
      </c>
      <c r="L7974" t="s">
        <v>32</v>
      </c>
      <c r="M7974" t="s">
        <v>19</v>
      </c>
      <c r="N7974">
        <v>42</v>
      </c>
      <c r="O7974">
        <v>210</v>
      </c>
      <c r="P7974">
        <v>8820</v>
      </c>
      <c r="Q7974">
        <v>2911</v>
      </c>
      <c r="R7974">
        <v>0.33</v>
      </c>
      <c r="S7974" t="s">
        <v>23</v>
      </c>
      <c r="T7974" t="str">
        <f>IF(Table1[[#This Row],[Units Sold]]&gt; 700,"High Units","low Units")</f>
        <v>low Units</v>
      </c>
      <c r="U7974">
        <f>SUM(Table1[[#This Row],[Operating Profit]])/SUM(Table1[Operating Profit])*100</f>
        <v>8.7645051883431945E-4</v>
      </c>
      <c r="V7974">
        <f>SUM(Table1[[#This Row],[Price per Unit]]*Table1[[#This Row],[Units Sold]])</f>
        <v>8820</v>
      </c>
      <c r="W7974">
        <f>SUM(Table1[[#This Row],[Total Sales]]-Table1[[#This Row],[Operating Profit]])</f>
        <v>5909</v>
      </c>
      <c r="X7974">
        <f>SUM(Table1[[#This Row],[Total Sales]]-Table1[[#This Row],[Cost]])</f>
        <v>2911</v>
      </c>
      <c r="Y7974">
        <f>SUM(Table1[[#This Row],[profit/loss]])/SUM(Table1[profit/loss])</f>
        <v>8.7645051883431943E-6</v>
      </c>
    </row>
    <row r="7975" spans="1:25" x14ac:dyDescent="0.3">
      <c r="A7975" t="s">
        <v>29</v>
      </c>
      <c r="B7975" t="s">
        <v>23</v>
      </c>
      <c r="C7975">
        <v>1128299</v>
      </c>
      <c r="D7975" s="9">
        <v>44229</v>
      </c>
      <c r="E7975" s="8" t="str">
        <f>TEXT(Table1[[#This Row],[Invoice Date]],"dd-mm-yyyy")</f>
        <v>02-02-2021</v>
      </c>
      <c r="F7975" s="1" t="str">
        <f t="shared" si="496"/>
        <v>February</v>
      </c>
      <c r="G7975" s="1" t="str">
        <f t="shared" si="497"/>
        <v>2021</v>
      </c>
      <c r="H7975" s="1" t="str">
        <f t="shared" si="498"/>
        <v>Tuesday</v>
      </c>
      <c r="I7975" s="1" t="str">
        <f t="shared" si="499"/>
        <v>02</v>
      </c>
      <c r="J7975" t="s">
        <v>30</v>
      </c>
      <c r="K7975" t="s">
        <v>31</v>
      </c>
      <c r="L7975" t="s">
        <v>32</v>
      </c>
      <c r="M7975" t="s">
        <v>20</v>
      </c>
      <c r="N7975">
        <v>42</v>
      </c>
      <c r="O7975">
        <v>223</v>
      </c>
      <c r="P7975">
        <v>9366</v>
      </c>
      <c r="Q7975">
        <v>2903</v>
      </c>
      <c r="R7975">
        <v>0.31</v>
      </c>
      <c r="S7975" t="s">
        <v>23</v>
      </c>
      <c r="T7975" t="str">
        <f>IF(Table1[[#This Row],[Units Sold]]&gt; 700,"High Units","low Units")</f>
        <v>low Units</v>
      </c>
      <c r="U7975">
        <f>SUM(Table1[[#This Row],[Operating Profit]])/SUM(Table1[Operating Profit])*100</f>
        <v>8.740418605894982E-4</v>
      </c>
      <c r="V7975">
        <f>SUM(Table1[[#This Row],[Price per Unit]]*Table1[[#This Row],[Units Sold]])</f>
        <v>9366</v>
      </c>
      <c r="W7975">
        <f>SUM(Table1[[#This Row],[Total Sales]]-Table1[[#This Row],[Operating Profit]])</f>
        <v>6463</v>
      </c>
      <c r="X7975">
        <f>SUM(Table1[[#This Row],[Total Sales]]-Table1[[#This Row],[Cost]])</f>
        <v>2903</v>
      </c>
      <c r="Y7975">
        <f>SUM(Table1[[#This Row],[profit/loss]])/SUM(Table1[profit/loss])</f>
        <v>8.7404186058949825E-6</v>
      </c>
    </row>
    <row r="7976" spans="1:25" x14ac:dyDescent="0.3">
      <c r="A7976" t="s">
        <v>29</v>
      </c>
      <c r="B7976" t="s">
        <v>23</v>
      </c>
      <c r="C7976">
        <v>1128299</v>
      </c>
      <c r="D7976" s="9">
        <v>44230</v>
      </c>
      <c r="E7976" s="8" t="str">
        <f>TEXT(Table1[[#This Row],[Invoice Date]],"dd-mm-yyyy")</f>
        <v>03-02-2021</v>
      </c>
      <c r="F7976" s="1" t="str">
        <f t="shared" si="496"/>
        <v>February</v>
      </c>
      <c r="G7976" s="1" t="str">
        <f t="shared" si="497"/>
        <v>2021</v>
      </c>
      <c r="H7976" s="1" t="str">
        <f t="shared" si="498"/>
        <v>Wednesday</v>
      </c>
      <c r="I7976" s="1" t="str">
        <f t="shared" si="499"/>
        <v>03</v>
      </c>
      <c r="J7976" t="s">
        <v>30</v>
      </c>
      <c r="K7976" t="s">
        <v>31</v>
      </c>
      <c r="L7976" t="s">
        <v>32</v>
      </c>
      <c r="M7976" t="s">
        <v>21</v>
      </c>
      <c r="N7976">
        <v>50</v>
      </c>
      <c r="O7976">
        <v>221</v>
      </c>
      <c r="P7976">
        <v>11050</v>
      </c>
      <c r="Q7976">
        <v>5194</v>
      </c>
      <c r="R7976">
        <v>0.47</v>
      </c>
      <c r="S7976" t="s">
        <v>23</v>
      </c>
      <c r="T7976" t="str">
        <f>IF(Table1[[#This Row],[Units Sold]]&gt; 700,"High Units","low Units")</f>
        <v>low Units</v>
      </c>
      <c r="U7976">
        <f>SUM(Table1[[#This Row],[Operating Profit]])/SUM(Table1[Operating Profit])*100</f>
        <v>1.5638213654501736E-3</v>
      </c>
      <c r="V7976">
        <f>SUM(Table1[[#This Row],[Price per Unit]]*Table1[[#This Row],[Units Sold]])</f>
        <v>11050</v>
      </c>
      <c r="W7976">
        <f>SUM(Table1[[#This Row],[Total Sales]]-Table1[[#This Row],[Operating Profit]])</f>
        <v>5856</v>
      </c>
      <c r="X7976">
        <f>SUM(Table1[[#This Row],[Total Sales]]-Table1[[#This Row],[Cost]])</f>
        <v>5194</v>
      </c>
      <c r="Y7976">
        <f>SUM(Table1[[#This Row],[profit/loss]])/SUM(Table1[profit/loss])</f>
        <v>1.5638213654501736E-5</v>
      </c>
    </row>
    <row r="7977" spans="1:25" x14ac:dyDescent="0.3">
      <c r="A7977" t="s">
        <v>29</v>
      </c>
      <c r="B7977" t="s">
        <v>23</v>
      </c>
      <c r="C7977">
        <v>1128299</v>
      </c>
      <c r="D7977" s="9">
        <v>44231</v>
      </c>
      <c r="E7977" s="8" t="str">
        <f>TEXT(Table1[[#This Row],[Invoice Date]],"dd-mm-yyyy")</f>
        <v>04-02-2021</v>
      </c>
      <c r="F7977" s="1" t="str">
        <f t="shared" si="496"/>
        <v>February</v>
      </c>
      <c r="G7977" s="1" t="str">
        <f t="shared" si="497"/>
        <v>2021</v>
      </c>
      <c r="H7977" s="1" t="str">
        <f t="shared" si="498"/>
        <v>Thursday</v>
      </c>
      <c r="I7977" s="1" t="str">
        <f t="shared" si="499"/>
        <v>04</v>
      </c>
      <c r="J7977" t="s">
        <v>30</v>
      </c>
      <c r="K7977" t="s">
        <v>31</v>
      </c>
      <c r="L7977" t="s">
        <v>32</v>
      </c>
      <c r="M7977" t="s">
        <v>22</v>
      </c>
      <c r="N7977">
        <v>46</v>
      </c>
      <c r="O7977">
        <v>224</v>
      </c>
      <c r="P7977">
        <v>10304</v>
      </c>
      <c r="Q7977">
        <v>1236</v>
      </c>
      <c r="R7977">
        <v>0.12</v>
      </c>
      <c r="S7977" t="s">
        <v>23</v>
      </c>
      <c r="T7977" t="str">
        <f>IF(Table1[[#This Row],[Units Sold]]&gt; 700,"High Units","low Units")</f>
        <v>low Units</v>
      </c>
      <c r="U7977">
        <f>SUM(Table1[[#This Row],[Operating Profit]])/SUM(Table1[Operating Profit])*100</f>
        <v>3.7213769882487766E-4</v>
      </c>
      <c r="V7977">
        <f>SUM(Table1[[#This Row],[Price per Unit]]*Table1[[#This Row],[Units Sold]])</f>
        <v>10304</v>
      </c>
      <c r="W7977">
        <f>SUM(Table1[[#This Row],[Total Sales]]-Table1[[#This Row],[Operating Profit]])</f>
        <v>9068</v>
      </c>
      <c r="X7977">
        <f>SUM(Table1[[#This Row],[Total Sales]]-Table1[[#This Row],[Cost]])</f>
        <v>1236</v>
      </c>
      <c r="Y7977">
        <f>SUM(Table1[[#This Row],[profit/loss]])/SUM(Table1[profit/loss])</f>
        <v>3.7213769882487766E-6</v>
      </c>
    </row>
    <row r="7978" spans="1:25" x14ac:dyDescent="0.3">
      <c r="A7978" t="s">
        <v>29</v>
      </c>
      <c r="B7978" t="s">
        <v>23</v>
      </c>
      <c r="C7978">
        <v>1128299</v>
      </c>
      <c r="D7978" s="9">
        <v>44232</v>
      </c>
      <c r="E7978" s="8" t="str">
        <f>TEXT(Table1[[#This Row],[Invoice Date]],"dd-mm-yyyy")</f>
        <v>05-02-2021</v>
      </c>
      <c r="F7978" s="1" t="str">
        <f t="shared" si="496"/>
        <v>February</v>
      </c>
      <c r="G7978" s="1" t="str">
        <f t="shared" si="497"/>
        <v>2021</v>
      </c>
      <c r="H7978" s="1" t="str">
        <f t="shared" si="498"/>
        <v>Friday</v>
      </c>
      <c r="I7978" s="1" t="str">
        <f t="shared" si="499"/>
        <v>05</v>
      </c>
      <c r="J7978" t="s">
        <v>30</v>
      </c>
      <c r="K7978" t="s">
        <v>31</v>
      </c>
      <c r="L7978" t="s">
        <v>32</v>
      </c>
      <c r="M7978" t="s">
        <v>16</v>
      </c>
      <c r="N7978">
        <v>39</v>
      </c>
      <c r="O7978">
        <v>263</v>
      </c>
      <c r="P7978">
        <v>10257</v>
      </c>
      <c r="Q7978">
        <v>3590</v>
      </c>
      <c r="R7978">
        <v>0.35</v>
      </c>
      <c r="S7978" t="s">
        <v>23</v>
      </c>
      <c r="T7978" t="str">
        <f>IF(Table1[[#This Row],[Units Sold]]&gt; 700,"High Units","low Units")</f>
        <v>low Units</v>
      </c>
      <c r="U7978">
        <f>SUM(Table1[[#This Row],[Operating Profit]])/SUM(Table1[Operating Profit])*100</f>
        <v>1.0808853873635199E-3</v>
      </c>
      <c r="V7978">
        <f>SUM(Table1[[#This Row],[Price per Unit]]*Table1[[#This Row],[Units Sold]])</f>
        <v>10257</v>
      </c>
      <c r="W7978">
        <f>SUM(Table1[[#This Row],[Total Sales]]-Table1[[#This Row],[Operating Profit]])</f>
        <v>6667</v>
      </c>
      <c r="X7978">
        <f>SUM(Table1[[#This Row],[Total Sales]]-Table1[[#This Row],[Cost]])</f>
        <v>3590</v>
      </c>
      <c r="Y7978">
        <f>SUM(Table1[[#This Row],[profit/loss]])/SUM(Table1[profit/loss])</f>
        <v>1.08088538736352E-5</v>
      </c>
    </row>
    <row r="7979" spans="1:25" x14ac:dyDescent="0.3">
      <c r="A7979" t="s">
        <v>29</v>
      </c>
      <c r="B7979" t="s">
        <v>23</v>
      </c>
      <c r="C7979">
        <v>1128299</v>
      </c>
      <c r="D7979" s="9">
        <v>44233</v>
      </c>
      <c r="E7979" s="8" t="str">
        <f>TEXT(Table1[[#This Row],[Invoice Date]],"dd-mm-yyyy")</f>
        <v>06-02-2021</v>
      </c>
      <c r="F7979" s="1" t="str">
        <f t="shared" si="496"/>
        <v>February</v>
      </c>
      <c r="G7979" s="1" t="str">
        <f t="shared" si="497"/>
        <v>2021</v>
      </c>
      <c r="H7979" s="1" t="str">
        <f t="shared" si="498"/>
        <v>Saturday</v>
      </c>
      <c r="I7979" s="1" t="str">
        <f t="shared" si="499"/>
        <v>06</v>
      </c>
      <c r="J7979" t="s">
        <v>30</v>
      </c>
      <c r="K7979" t="s">
        <v>31</v>
      </c>
      <c r="L7979" t="s">
        <v>32</v>
      </c>
      <c r="M7979" t="s">
        <v>18</v>
      </c>
      <c r="N7979">
        <v>46</v>
      </c>
      <c r="O7979">
        <v>306</v>
      </c>
      <c r="P7979">
        <v>14076</v>
      </c>
      <c r="Q7979">
        <v>2815</v>
      </c>
      <c r="R7979">
        <v>0.2</v>
      </c>
      <c r="S7979" t="s">
        <v>23</v>
      </c>
      <c r="T7979" t="str">
        <f>IF(Table1[[#This Row],[Units Sold]]&gt; 700,"High Units","low Units")</f>
        <v>low Units</v>
      </c>
      <c r="U7979">
        <f>SUM(Table1[[#This Row],[Operating Profit]])/SUM(Table1[Operating Profit])*100</f>
        <v>8.4754661989646491E-4</v>
      </c>
      <c r="V7979">
        <f>SUM(Table1[[#This Row],[Price per Unit]]*Table1[[#This Row],[Units Sold]])</f>
        <v>14076</v>
      </c>
      <c r="W7979">
        <f>SUM(Table1[[#This Row],[Total Sales]]-Table1[[#This Row],[Operating Profit]])</f>
        <v>11261</v>
      </c>
      <c r="X7979">
        <f>SUM(Table1[[#This Row],[Total Sales]]-Table1[[#This Row],[Cost]])</f>
        <v>2815</v>
      </c>
      <c r="Y7979">
        <f>SUM(Table1[[#This Row],[profit/loss]])/SUM(Table1[profit/loss])</f>
        <v>8.4754661989646485E-6</v>
      </c>
    </row>
    <row r="7980" spans="1:25" x14ac:dyDescent="0.3">
      <c r="A7980" t="s">
        <v>29</v>
      </c>
      <c r="B7980" t="s">
        <v>23</v>
      </c>
      <c r="C7980">
        <v>1128299</v>
      </c>
      <c r="D7980" s="9">
        <v>44234</v>
      </c>
      <c r="E7980" s="8" t="str">
        <f>TEXT(Table1[[#This Row],[Invoice Date]],"dd-mm-yyyy")</f>
        <v>07-02-2021</v>
      </c>
      <c r="F7980" s="1" t="str">
        <f t="shared" si="496"/>
        <v>February</v>
      </c>
      <c r="G7980" s="1" t="str">
        <f t="shared" si="497"/>
        <v>2021</v>
      </c>
      <c r="H7980" s="1" t="str">
        <f t="shared" si="498"/>
        <v>Sunday</v>
      </c>
      <c r="I7980" s="1" t="str">
        <f t="shared" si="499"/>
        <v>07</v>
      </c>
      <c r="J7980" t="s">
        <v>30</v>
      </c>
      <c r="K7980" t="s">
        <v>31</v>
      </c>
      <c r="L7980" t="s">
        <v>32</v>
      </c>
      <c r="M7980" t="s">
        <v>19</v>
      </c>
      <c r="N7980">
        <v>40</v>
      </c>
      <c r="O7980">
        <v>247</v>
      </c>
      <c r="P7980">
        <v>9880</v>
      </c>
      <c r="Q7980">
        <v>3359</v>
      </c>
      <c r="R7980">
        <v>0.34</v>
      </c>
      <c r="S7980" t="s">
        <v>23</v>
      </c>
      <c r="T7980" t="str">
        <f>IF(Table1[[#This Row],[Units Sold]]&gt; 700,"High Units","low Units")</f>
        <v>low Units</v>
      </c>
      <c r="U7980">
        <f>SUM(Table1[[#This Row],[Operating Profit]])/SUM(Table1[Operating Profit])*100</f>
        <v>1.0113353805443076E-3</v>
      </c>
      <c r="V7980">
        <f>SUM(Table1[[#This Row],[Price per Unit]]*Table1[[#This Row],[Units Sold]])</f>
        <v>9880</v>
      </c>
      <c r="W7980">
        <f>SUM(Table1[[#This Row],[Total Sales]]-Table1[[#This Row],[Operating Profit]])</f>
        <v>6521</v>
      </c>
      <c r="X7980">
        <f>SUM(Table1[[#This Row],[Total Sales]]-Table1[[#This Row],[Cost]])</f>
        <v>3359</v>
      </c>
      <c r="Y7980">
        <f>SUM(Table1[[#This Row],[profit/loss]])/SUM(Table1[profit/loss])</f>
        <v>1.0113353805443076E-5</v>
      </c>
    </row>
    <row r="7981" spans="1:25" x14ac:dyDescent="0.3">
      <c r="A7981" t="s">
        <v>29</v>
      </c>
      <c r="B7981" t="s">
        <v>23</v>
      </c>
      <c r="C7981">
        <v>1128299</v>
      </c>
      <c r="D7981" s="9">
        <v>44235</v>
      </c>
      <c r="E7981" s="8" t="str">
        <f>TEXT(Table1[[#This Row],[Invoice Date]],"dd-mm-yyyy")</f>
        <v>08-02-2021</v>
      </c>
      <c r="F7981" s="1" t="str">
        <f t="shared" si="496"/>
        <v>February</v>
      </c>
      <c r="G7981" s="1" t="str">
        <f t="shared" si="497"/>
        <v>2021</v>
      </c>
      <c r="H7981" s="1" t="str">
        <f t="shared" si="498"/>
        <v>Monday</v>
      </c>
      <c r="I7981" s="1" t="str">
        <f t="shared" si="499"/>
        <v>08</v>
      </c>
      <c r="J7981" t="s">
        <v>30</v>
      </c>
      <c r="K7981" t="s">
        <v>31</v>
      </c>
      <c r="L7981" t="s">
        <v>32</v>
      </c>
      <c r="M7981" t="s">
        <v>20</v>
      </c>
      <c r="N7981">
        <v>37</v>
      </c>
      <c r="O7981">
        <v>210</v>
      </c>
      <c r="P7981">
        <v>7770</v>
      </c>
      <c r="Q7981">
        <v>2253</v>
      </c>
      <c r="R7981">
        <v>0.28999999999999998</v>
      </c>
      <c r="S7981" t="s">
        <v>23</v>
      </c>
      <c r="T7981" t="str">
        <f>IF(Table1[[#This Row],[Units Sold]]&gt; 700,"High Units","low Units")</f>
        <v>low Units</v>
      </c>
      <c r="U7981">
        <f>SUM(Table1[[#This Row],[Operating Profit]])/SUM(Table1[Operating Profit])*100</f>
        <v>6.7833837819777454E-4</v>
      </c>
      <c r="V7981">
        <f>SUM(Table1[[#This Row],[Price per Unit]]*Table1[[#This Row],[Units Sold]])</f>
        <v>7770</v>
      </c>
      <c r="W7981">
        <f>SUM(Table1[[#This Row],[Total Sales]]-Table1[[#This Row],[Operating Profit]])</f>
        <v>5517</v>
      </c>
      <c r="X7981">
        <f>SUM(Table1[[#This Row],[Total Sales]]-Table1[[#This Row],[Cost]])</f>
        <v>2253</v>
      </c>
      <c r="Y7981">
        <f>SUM(Table1[[#This Row],[profit/loss]])/SUM(Table1[profit/loss])</f>
        <v>6.7833837819777459E-6</v>
      </c>
    </row>
    <row r="7982" spans="1:25" x14ac:dyDescent="0.3">
      <c r="A7982" t="s">
        <v>29</v>
      </c>
      <c r="B7982" t="s">
        <v>23</v>
      </c>
      <c r="C7982">
        <v>1128299</v>
      </c>
      <c r="D7982" s="9">
        <v>44236</v>
      </c>
      <c r="E7982" s="8" t="str">
        <f>TEXT(Table1[[#This Row],[Invoice Date]],"dd-mm-yyyy")</f>
        <v>09-02-2021</v>
      </c>
      <c r="F7982" s="1" t="str">
        <f t="shared" si="496"/>
        <v>February</v>
      </c>
      <c r="G7982" s="1" t="str">
        <f t="shared" si="497"/>
        <v>2021</v>
      </c>
      <c r="H7982" s="1" t="str">
        <f t="shared" si="498"/>
        <v>Tuesday</v>
      </c>
      <c r="I7982" s="1" t="str">
        <f t="shared" si="499"/>
        <v>09</v>
      </c>
      <c r="J7982" t="s">
        <v>30</v>
      </c>
      <c r="K7982" t="s">
        <v>31</v>
      </c>
      <c r="L7982" t="s">
        <v>32</v>
      </c>
      <c r="M7982" t="s">
        <v>21</v>
      </c>
      <c r="N7982">
        <v>51</v>
      </c>
      <c r="O7982">
        <v>228</v>
      </c>
      <c r="P7982">
        <v>11628</v>
      </c>
      <c r="Q7982">
        <v>5465</v>
      </c>
      <c r="R7982">
        <v>0.47</v>
      </c>
      <c r="S7982" t="s">
        <v>23</v>
      </c>
      <c r="T7982" t="str">
        <f>IF(Table1[[#This Row],[Units Sold]]&gt; 700,"High Units","low Units")</f>
        <v>low Units</v>
      </c>
      <c r="U7982">
        <f>SUM(Table1[[#This Row],[Operating Profit]])/SUM(Table1[Operating Profit])*100</f>
        <v>1.6454146634934923E-3</v>
      </c>
      <c r="V7982">
        <f>SUM(Table1[[#This Row],[Price per Unit]]*Table1[[#This Row],[Units Sold]])</f>
        <v>11628</v>
      </c>
      <c r="W7982">
        <f>SUM(Table1[[#This Row],[Total Sales]]-Table1[[#This Row],[Operating Profit]])</f>
        <v>6163</v>
      </c>
      <c r="X7982">
        <f>SUM(Table1[[#This Row],[Total Sales]]-Table1[[#This Row],[Cost]])</f>
        <v>5465</v>
      </c>
      <c r="Y7982">
        <f>SUM(Table1[[#This Row],[profit/loss]])/SUM(Table1[profit/loss])</f>
        <v>1.6454146634934923E-5</v>
      </c>
    </row>
    <row r="7983" spans="1:25" x14ac:dyDescent="0.3">
      <c r="A7983" t="s">
        <v>29</v>
      </c>
      <c r="B7983" t="s">
        <v>23</v>
      </c>
      <c r="C7983">
        <v>1128299</v>
      </c>
      <c r="D7983" s="9">
        <v>44237</v>
      </c>
      <c r="E7983" s="8" t="str">
        <f>TEXT(Table1[[#This Row],[Invoice Date]],"dd-mm-yyyy")</f>
        <v>10-02-2021</v>
      </c>
      <c r="F7983" s="1" t="str">
        <f t="shared" si="496"/>
        <v>February</v>
      </c>
      <c r="G7983" s="1" t="str">
        <f t="shared" si="497"/>
        <v>2021</v>
      </c>
      <c r="H7983" s="1" t="str">
        <f t="shared" si="498"/>
        <v>Wednesday</v>
      </c>
      <c r="I7983" s="1" t="str">
        <f t="shared" si="499"/>
        <v>10</v>
      </c>
      <c r="J7983" t="s">
        <v>30</v>
      </c>
      <c r="K7983" t="s">
        <v>31</v>
      </c>
      <c r="L7983" t="s">
        <v>32</v>
      </c>
      <c r="M7983" t="s">
        <v>22</v>
      </c>
      <c r="N7983">
        <v>56</v>
      </c>
      <c r="O7983">
        <v>256</v>
      </c>
      <c r="P7983">
        <v>14336</v>
      </c>
      <c r="Q7983">
        <v>2150</v>
      </c>
      <c r="R7983">
        <v>0.15</v>
      </c>
      <c r="S7983" t="s">
        <v>23</v>
      </c>
      <c r="T7983" t="str">
        <f>IF(Table1[[#This Row],[Units Sold]]&gt; 700,"High Units","low Units")</f>
        <v>low Units</v>
      </c>
      <c r="U7983">
        <f>SUM(Table1[[#This Row],[Operating Profit]])/SUM(Table1[Operating Profit])*100</f>
        <v>6.4732690329570141E-4</v>
      </c>
      <c r="V7983">
        <f>SUM(Table1[[#This Row],[Price per Unit]]*Table1[[#This Row],[Units Sold]])</f>
        <v>14336</v>
      </c>
      <c r="W7983">
        <f>SUM(Table1[[#This Row],[Total Sales]]-Table1[[#This Row],[Operating Profit]])</f>
        <v>12186</v>
      </c>
      <c r="X7983">
        <f>SUM(Table1[[#This Row],[Total Sales]]-Table1[[#This Row],[Cost]])</f>
        <v>2150</v>
      </c>
      <c r="Y7983">
        <f>SUM(Table1[[#This Row],[profit/loss]])/SUM(Table1[profit/loss])</f>
        <v>6.4732690329570141E-6</v>
      </c>
    </row>
    <row r="7984" spans="1:25" x14ac:dyDescent="0.3">
      <c r="A7984" t="s">
        <v>29</v>
      </c>
      <c r="B7984" t="s">
        <v>23</v>
      </c>
      <c r="C7984">
        <v>1128299</v>
      </c>
      <c r="D7984" s="9">
        <v>44238</v>
      </c>
      <c r="E7984" s="8" t="str">
        <f>TEXT(Table1[[#This Row],[Invoice Date]],"dd-mm-yyyy")</f>
        <v>11-02-2021</v>
      </c>
      <c r="F7984" s="1" t="str">
        <f t="shared" si="496"/>
        <v>February</v>
      </c>
      <c r="G7984" s="1" t="str">
        <f t="shared" si="497"/>
        <v>2021</v>
      </c>
      <c r="H7984" s="1" t="str">
        <f t="shared" si="498"/>
        <v>Thursday</v>
      </c>
      <c r="I7984" s="1" t="str">
        <f t="shared" si="499"/>
        <v>11</v>
      </c>
      <c r="J7984" t="s">
        <v>30</v>
      </c>
      <c r="K7984" t="s">
        <v>31</v>
      </c>
      <c r="L7984" t="s">
        <v>32</v>
      </c>
      <c r="M7984" t="s">
        <v>16</v>
      </c>
      <c r="N7984">
        <v>40</v>
      </c>
      <c r="O7984">
        <v>322</v>
      </c>
      <c r="P7984">
        <v>12880</v>
      </c>
      <c r="Q7984">
        <v>4250</v>
      </c>
      <c r="R7984">
        <v>0.33</v>
      </c>
      <c r="S7984" t="s">
        <v>23</v>
      </c>
      <c r="T7984" t="str">
        <f>IF(Table1[[#This Row],[Units Sold]]&gt; 700,"High Units","low Units")</f>
        <v>low Units</v>
      </c>
      <c r="U7984">
        <f>SUM(Table1[[#This Row],[Operating Profit]])/SUM(Table1[Operating Profit])*100</f>
        <v>1.2795996925612705E-3</v>
      </c>
      <c r="V7984">
        <f>SUM(Table1[[#This Row],[Price per Unit]]*Table1[[#This Row],[Units Sold]])</f>
        <v>12880</v>
      </c>
      <c r="W7984">
        <f>SUM(Table1[[#This Row],[Total Sales]]-Table1[[#This Row],[Operating Profit]])</f>
        <v>8630</v>
      </c>
      <c r="X7984">
        <f>SUM(Table1[[#This Row],[Total Sales]]-Table1[[#This Row],[Cost]])</f>
        <v>4250</v>
      </c>
      <c r="Y7984">
        <f>SUM(Table1[[#This Row],[profit/loss]])/SUM(Table1[profit/loss])</f>
        <v>1.2795996925612704E-5</v>
      </c>
    </row>
    <row r="7985" spans="1:25" x14ac:dyDescent="0.3">
      <c r="A7985" t="s">
        <v>29</v>
      </c>
      <c r="B7985" t="s">
        <v>23</v>
      </c>
      <c r="C7985">
        <v>1128299</v>
      </c>
      <c r="D7985" s="9">
        <v>44239</v>
      </c>
      <c r="E7985" s="8" t="str">
        <f>TEXT(Table1[[#This Row],[Invoice Date]],"dd-mm-yyyy")</f>
        <v>12-02-2021</v>
      </c>
      <c r="F7985" s="1" t="str">
        <f t="shared" si="496"/>
        <v>February</v>
      </c>
      <c r="G7985" s="1" t="str">
        <f t="shared" si="497"/>
        <v>2021</v>
      </c>
      <c r="H7985" s="1" t="str">
        <f t="shared" si="498"/>
        <v>Friday</v>
      </c>
      <c r="I7985" s="1" t="str">
        <f t="shared" si="499"/>
        <v>12</v>
      </c>
      <c r="J7985" t="s">
        <v>30</v>
      </c>
      <c r="K7985" t="s">
        <v>31</v>
      </c>
      <c r="L7985" t="s">
        <v>32</v>
      </c>
      <c r="M7985" t="s">
        <v>18</v>
      </c>
      <c r="N7985">
        <v>46</v>
      </c>
      <c r="O7985">
        <v>332</v>
      </c>
      <c r="P7985">
        <v>15272</v>
      </c>
      <c r="Q7985">
        <v>3207</v>
      </c>
      <c r="R7985">
        <v>0.21</v>
      </c>
      <c r="S7985" t="s">
        <v>23</v>
      </c>
      <c r="T7985" t="str">
        <f>IF(Table1[[#This Row],[Units Sold]]&gt; 700,"High Units","low Units")</f>
        <v>low Units</v>
      </c>
      <c r="U7985">
        <f>SUM(Table1[[#This Row],[Operating Profit]])/SUM(Table1[Operating Profit])*100</f>
        <v>9.6557087389270431E-4</v>
      </c>
      <c r="V7985">
        <f>SUM(Table1[[#This Row],[Price per Unit]]*Table1[[#This Row],[Units Sold]])</f>
        <v>15272</v>
      </c>
      <c r="W7985">
        <f>SUM(Table1[[#This Row],[Total Sales]]-Table1[[#This Row],[Operating Profit]])</f>
        <v>12065</v>
      </c>
      <c r="X7985">
        <f>SUM(Table1[[#This Row],[Total Sales]]-Table1[[#This Row],[Cost]])</f>
        <v>3207</v>
      </c>
      <c r="Y7985">
        <f>SUM(Table1[[#This Row],[profit/loss]])/SUM(Table1[profit/loss])</f>
        <v>9.6557087389270436E-6</v>
      </c>
    </row>
    <row r="7986" spans="1:25" x14ac:dyDescent="0.3">
      <c r="A7986" t="s">
        <v>29</v>
      </c>
      <c r="B7986" t="s">
        <v>23</v>
      </c>
      <c r="C7986">
        <v>1128299</v>
      </c>
      <c r="D7986" s="9">
        <v>44240</v>
      </c>
      <c r="E7986" s="8" t="str">
        <f>TEXT(Table1[[#This Row],[Invoice Date]],"dd-mm-yyyy")</f>
        <v>13-02-2021</v>
      </c>
      <c r="F7986" s="1" t="str">
        <f t="shared" si="496"/>
        <v>February</v>
      </c>
      <c r="G7986" s="1" t="str">
        <f t="shared" si="497"/>
        <v>2021</v>
      </c>
      <c r="H7986" s="1" t="str">
        <f t="shared" si="498"/>
        <v>Saturday</v>
      </c>
      <c r="I7986" s="1" t="str">
        <f t="shared" si="499"/>
        <v>13</v>
      </c>
      <c r="J7986" t="s">
        <v>30</v>
      </c>
      <c r="K7986" t="s">
        <v>31</v>
      </c>
      <c r="L7986" t="s">
        <v>32</v>
      </c>
      <c r="M7986" t="s">
        <v>19</v>
      </c>
      <c r="N7986">
        <v>44</v>
      </c>
      <c r="O7986">
        <v>256</v>
      </c>
      <c r="P7986">
        <v>11264</v>
      </c>
      <c r="Q7986">
        <v>3717</v>
      </c>
      <c r="R7986">
        <v>0.33</v>
      </c>
      <c r="S7986" t="s">
        <v>23</v>
      </c>
      <c r="T7986" t="str">
        <f>IF(Table1[[#This Row],[Units Sold]]&gt; 700,"High Units","low Units")</f>
        <v>low Units</v>
      </c>
      <c r="U7986">
        <f>SUM(Table1[[#This Row],[Operating Profit]])/SUM(Table1[Operating Profit])*100</f>
        <v>1.1191228370000569E-3</v>
      </c>
      <c r="V7986">
        <f>SUM(Table1[[#This Row],[Price per Unit]]*Table1[[#This Row],[Units Sold]])</f>
        <v>11264</v>
      </c>
      <c r="W7986">
        <f>SUM(Table1[[#This Row],[Total Sales]]-Table1[[#This Row],[Operating Profit]])</f>
        <v>7547</v>
      </c>
      <c r="X7986">
        <f>SUM(Table1[[#This Row],[Total Sales]]-Table1[[#This Row],[Cost]])</f>
        <v>3717</v>
      </c>
      <c r="Y7986">
        <f>SUM(Table1[[#This Row],[profit/loss]])/SUM(Table1[profit/loss])</f>
        <v>1.1191228370000568E-5</v>
      </c>
    </row>
    <row r="7987" spans="1:25" x14ac:dyDescent="0.3">
      <c r="A7987" t="s">
        <v>29</v>
      </c>
      <c r="B7987" t="s">
        <v>23</v>
      </c>
      <c r="C7987">
        <v>1128299</v>
      </c>
      <c r="D7987" s="9">
        <v>44241</v>
      </c>
      <c r="E7987" s="8" t="str">
        <f>TEXT(Table1[[#This Row],[Invoice Date]],"dd-mm-yyyy")</f>
        <v>14-02-2021</v>
      </c>
      <c r="F7987" s="1" t="str">
        <f t="shared" si="496"/>
        <v>February</v>
      </c>
      <c r="G7987" s="1" t="str">
        <f t="shared" si="497"/>
        <v>2021</v>
      </c>
      <c r="H7987" s="1" t="str">
        <f t="shared" si="498"/>
        <v>Sunday</v>
      </c>
      <c r="I7987" s="1" t="str">
        <f t="shared" si="499"/>
        <v>14</v>
      </c>
      <c r="J7987" t="s">
        <v>30</v>
      </c>
      <c r="K7987" t="s">
        <v>31</v>
      </c>
      <c r="L7987" t="s">
        <v>32</v>
      </c>
      <c r="M7987" t="s">
        <v>20</v>
      </c>
      <c r="N7987">
        <v>40</v>
      </c>
      <c r="O7987">
        <v>271</v>
      </c>
      <c r="P7987">
        <v>10840</v>
      </c>
      <c r="Q7987">
        <v>3252</v>
      </c>
      <c r="R7987">
        <v>0.3</v>
      </c>
      <c r="S7987" t="s">
        <v>23</v>
      </c>
      <c r="T7987" t="str">
        <f>IF(Table1[[#This Row],[Units Sold]]&gt; 700,"High Units","low Units")</f>
        <v>low Units</v>
      </c>
      <c r="U7987">
        <f>SUM(Table1[[#This Row],[Operating Profit]])/SUM(Table1[Operating Profit])*100</f>
        <v>9.7911957651982372E-4</v>
      </c>
      <c r="V7987">
        <f>SUM(Table1[[#This Row],[Price per Unit]]*Table1[[#This Row],[Units Sold]])</f>
        <v>10840</v>
      </c>
      <c r="W7987">
        <f>SUM(Table1[[#This Row],[Total Sales]]-Table1[[#This Row],[Operating Profit]])</f>
        <v>7588</v>
      </c>
      <c r="X7987">
        <f>SUM(Table1[[#This Row],[Total Sales]]-Table1[[#This Row],[Cost]])</f>
        <v>3252</v>
      </c>
      <c r="Y7987">
        <f>SUM(Table1[[#This Row],[profit/loss]])/SUM(Table1[profit/loss])</f>
        <v>9.7911957651982381E-6</v>
      </c>
    </row>
    <row r="7988" spans="1:25" x14ac:dyDescent="0.3">
      <c r="A7988" t="s">
        <v>29</v>
      </c>
      <c r="B7988" t="s">
        <v>23</v>
      </c>
      <c r="C7988">
        <v>1128299</v>
      </c>
      <c r="D7988" s="9">
        <v>44242</v>
      </c>
      <c r="E7988" s="8" t="str">
        <f>TEXT(Table1[[#This Row],[Invoice Date]],"dd-mm-yyyy")</f>
        <v>15-02-2021</v>
      </c>
      <c r="F7988" s="1" t="str">
        <f t="shared" si="496"/>
        <v>February</v>
      </c>
      <c r="G7988" s="1" t="str">
        <f t="shared" si="497"/>
        <v>2021</v>
      </c>
      <c r="H7988" s="1" t="str">
        <f t="shared" si="498"/>
        <v>Monday</v>
      </c>
      <c r="I7988" s="1" t="str">
        <f t="shared" si="499"/>
        <v>15</v>
      </c>
      <c r="J7988" t="s">
        <v>30</v>
      </c>
      <c r="K7988" t="s">
        <v>31</v>
      </c>
      <c r="L7988" t="s">
        <v>32</v>
      </c>
      <c r="M7988" t="s">
        <v>21</v>
      </c>
      <c r="N7988">
        <v>43</v>
      </c>
      <c r="O7988">
        <v>245</v>
      </c>
      <c r="P7988">
        <v>10535</v>
      </c>
      <c r="Q7988">
        <v>5478</v>
      </c>
      <c r="R7988">
        <v>0.52</v>
      </c>
      <c r="S7988" t="s">
        <v>23</v>
      </c>
      <c r="T7988" t="str">
        <f>IF(Table1[[#This Row],[Units Sold]]&gt; 700,"High Units","low Units")</f>
        <v>low Units</v>
      </c>
      <c r="U7988">
        <f>SUM(Table1[[#This Row],[Operating Profit]])/SUM(Table1[Operating Profit])*100</f>
        <v>1.6493287331413265E-3</v>
      </c>
      <c r="V7988">
        <f>SUM(Table1[[#This Row],[Price per Unit]]*Table1[[#This Row],[Units Sold]])</f>
        <v>10535</v>
      </c>
      <c r="W7988">
        <f>SUM(Table1[[#This Row],[Total Sales]]-Table1[[#This Row],[Operating Profit]])</f>
        <v>5057</v>
      </c>
      <c r="X7988">
        <f>SUM(Table1[[#This Row],[Total Sales]]-Table1[[#This Row],[Cost]])</f>
        <v>5478</v>
      </c>
      <c r="Y7988">
        <f>SUM(Table1[[#This Row],[profit/loss]])/SUM(Table1[profit/loss])</f>
        <v>1.6493287331413267E-5</v>
      </c>
    </row>
    <row r="7989" spans="1:25" x14ac:dyDescent="0.3">
      <c r="A7989" t="s">
        <v>29</v>
      </c>
      <c r="B7989" t="s">
        <v>23</v>
      </c>
      <c r="C7989">
        <v>1128299</v>
      </c>
      <c r="D7989" s="9">
        <v>44243</v>
      </c>
      <c r="E7989" s="8" t="str">
        <f>TEXT(Table1[[#This Row],[Invoice Date]],"dd-mm-yyyy")</f>
        <v>16-02-2021</v>
      </c>
      <c r="F7989" s="1" t="str">
        <f t="shared" si="496"/>
        <v>February</v>
      </c>
      <c r="G7989" s="1" t="str">
        <f t="shared" si="497"/>
        <v>2021</v>
      </c>
      <c r="H7989" s="1" t="str">
        <f t="shared" si="498"/>
        <v>Tuesday</v>
      </c>
      <c r="I7989" s="1" t="str">
        <f t="shared" si="499"/>
        <v>16</v>
      </c>
      <c r="J7989" t="s">
        <v>30</v>
      </c>
      <c r="K7989" t="s">
        <v>31</v>
      </c>
      <c r="L7989" t="s">
        <v>32</v>
      </c>
      <c r="M7989" t="s">
        <v>22</v>
      </c>
      <c r="N7989">
        <v>50</v>
      </c>
      <c r="O7989">
        <v>256</v>
      </c>
      <c r="P7989">
        <v>12800</v>
      </c>
      <c r="Q7989">
        <v>2176</v>
      </c>
      <c r="R7989">
        <v>0.17</v>
      </c>
      <c r="S7989" t="s">
        <v>23</v>
      </c>
      <c r="T7989" t="str">
        <f>IF(Table1[[#This Row],[Units Sold]]&gt; 700,"High Units","low Units")</f>
        <v>low Units</v>
      </c>
      <c r="U7989">
        <f>SUM(Table1[[#This Row],[Operating Profit]])/SUM(Table1[Operating Profit])*100</f>
        <v>6.5515504259137036E-4</v>
      </c>
      <c r="V7989">
        <f>SUM(Table1[[#This Row],[Price per Unit]]*Table1[[#This Row],[Units Sold]])</f>
        <v>12800</v>
      </c>
      <c r="W7989">
        <f>SUM(Table1[[#This Row],[Total Sales]]-Table1[[#This Row],[Operating Profit]])</f>
        <v>10624</v>
      </c>
      <c r="X7989">
        <f>SUM(Table1[[#This Row],[Total Sales]]-Table1[[#This Row],[Cost]])</f>
        <v>2176</v>
      </c>
      <c r="Y7989">
        <f>SUM(Table1[[#This Row],[profit/loss]])/SUM(Table1[profit/loss])</f>
        <v>6.5515504259137039E-6</v>
      </c>
    </row>
    <row r="7990" spans="1:25" x14ac:dyDescent="0.3">
      <c r="A7990" t="s">
        <v>33</v>
      </c>
      <c r="B7990" t="s">
        <v>23</v>
      </c>
      <c r="C7990">
        <v>1189833</v>
      </c>
      <c r="D7990" s="9">
        <v>44244</v>
      </c>
      <c r="E7990" s="8" t="str">
        <f>TEXT(Table1[[#This Row],[Invoice Date]],"dd-mm-yyyy")</f>
        <v>17-02-2021</v>
      </c>
      <c r="F7990" s="1" t="str">
        <f t="shared" si="496"/>
        <v>February</v>
      </c>
      <c r="G7990" s="1" t="str">
        <f t="shared" si="497"/>
        <v>2021</v>
      </c>
      <c r="H7990" s="1" t="str">
        <f t="shared" si="498"/>
        <v>Wednesday</v>
      </c>
      <c r="I7990" s="1" t="str">
        <f t="shared" si="499"/>
        <v>17</v>
      </c>
      <c r="J7990" t="s">
        <v>30</v>
      </c>
      <c r="K7990" t="s">
        <v>31</v>
      </c>
      <c r="L7990" t="s">
        <v>32</v>
      </c>
      <c r="M7990" t="s">
        <v>16</v>
      </c>
      <c r="N7990">
        <v>26</v>
      </c>
      <c r="O7990">
        <v>224</v>
      </c>
      <c r="P7990">
        <v>5824</v>
      </c>
      <c r="Q7990">
        <v>2504</v>
      </c>
      <c r="R7990">
        <v>0.43</v>
      </c>
      <c r="S7990" t="s">
        <v>23</v>
      </c>
      <c r="T7990" t="str">
        <f>IF(Table1[[#This Row],[Units Sold]]&gt; 700,"High Units","low Units")</f>
        <v>low Units</v>
      </c>
      <c r="U7990">
        <f>SUM(Table1[[#This Row],[Operating Profit]])/SUM(Table1[Operating Profit])*100</f>
        <v>7.5391003062904021E-4</v>
      </c>
      <c r="V7990">
        <f>SUM(Table1[[#This Row],[Price per Unit]]*Table1[[#This Row],[Units Sold]])</f>
        <v>5824</v>
      </c>
      <c r="W7990">
        <f>SUM(Table1[[#This Row],[Total Sales]]-Table1[[#This Row],[Operating Profit]])</f>
        <v>3320</v>
      </c>
      <c r="X7990">
        <f>SUM(Table1[[#This Row],[Total Sales]]-Table1[[#This Row],[Cost]])</f>
        <v>2504</v>
      </c>
      <c r="Y7990">
        <f>SUM(Table1[[#This Row],[profit/loss]])/SUM(Table1[profit/loss])</f>
        <v>7.5391003062904023E-6</v>
      </c>
    </row>
    <row r="7991" spans="1:25" x14ac:dyDescent="0.3">
      <c r="A7991" t="s">
        <v>33</v>
      </c>
      <c r="B7991" t="s">
        <v>23</v>
      </c>
      <c r="C7991">
        <v>1189833</v>
      </c>
      <c r="D7991" s="9">
        <v>44245</v>
      </c>
      <c r="E7991" s="8" t="str">
        <f>TEXT(Table1[[#This Row],[Invoice Date]],"dd-mm-yyyy")</f>
        <v>18-02-2021</v>
      </c>
      <c r="F7991" s="1" t="str">
        <f t="shared" si="496"/>
        <v>February</v>
      </c>
      <c r="G7991" s="1" t="str">
        <f t="shared" si="497"/>
        <v>2021</v>
      </c>
      <c r="H7991" s="1" t="str">
        <f t="shared" si="498"/>
        <v>Thursday</v>
      </c>
      <c r="I7991" s="1" t="str">
        <f t="shared" si="499"/>
        <v>18</v>
      </c>
      <c r="J7991" t="s">
        <v>30</v>
      </c>
      <c r="K7991" t="s">
        <v>31</v>
      </c>
      <c r="L7991" t="s">
        <v>32</v>
      </c>
      <c r="M7991" t="s">
        <v>18</v>
      </c>
      <c r="N7991">
        <v>35</v>
      </c>
      <c r="O7991">
        <v>224</v>
      </c>
      <c r="P7991">
        <v>7840</v>
      </c>
      <c r="Q7991">
        <v>2352</v>
      </c>
      <c r="R7991">
        <v>0.3</v>
      </c>
      <c r="S7991" t="s">
        <v>23</v>
      </c>
      <c r="T7991" t="str">
        <f>IF(Table1[[#This Row],[Units Sold]]&gt; 700,"High Units","low Units")</f>
        <v>low Units</v>
      </c>
      <c r="U7991">
        <f>SUM(Table1[[#This Row],[Operating Profit]])/SUM(Table1[Operating Profit])*100</f>
        <v>7.0814552397743705E-4</v>
      </c>
      <c r="V7991">
        <f>SUM(Table1[[#This Row],[Price per Unit]]*Table1[[#This Row],[Units Sold]])</f>
        <v>7840</v>
      </c>
      <c r="W7991">
        <f>SUM(Table1[[#This Row],[Total Sales]]-Table1[[#This Row],[Operating Profit]])</f>
        <v>5488</v>
      </c>
      <c r="X7991">
        <f>SUM(Table1[[#This Row],[Total Sales]]-Table1[[#This Row],[Cost]])</f>
        <v>2352</v>
      </c>
      <c r="Y7991">
        <f>SUM(Table1[[#This Row],[profit/loss]])/SUM(Table1[profit/loss])</f>
        <v>7.0814552397743709E-6</v>
      </c>
    </row>
    <row r="7992" spans="1:25" x14ac:dyDescent="0.3">
      <c r="A7992" t="s">
        <v>33</v>
      </c>
      <c r="B7992" t="s">
        <v>23</v>
      </c>
      <c r="C7992">
        <v>1189833</v>
      </c>
      <c r="D7992" s="9">
        <v>44264</v>
      </c>
      <c r="E7992" s="8" t="str">
        <f>TEXT(Table1[[#This Row],[Invoice Date]],"dd-mm-yyyy")</f>
        <v>09-03-2021</v>
      </c>
      <c r="F7992" s="1" t="str">
        <f t="shared" si="496"/>
        <v>March</v>
      </c>
      <c r="G7992" s="1" t="str">
        <f t="shared" si="497"/>
        <v>2021</v>
      </c>
      <c r="H7992" s="1" t="str">
        <f t="shared" si="498"/>
        <v>Tuesday</v>
      </c>
      <c r="I7992" s="1" t="str">
        <f t="shared" si="499"/>
        <v>09</v>
      </c>
      <c r="J7992" t="s">
        <v>30</v>
      </c>
      <c r="K7992" t="s">
        <v>31</v>
      </c>
      <c r="L7992" t="s">
        <v>32</v>
      </c>
      <c r="M7992" t="s">
        <v>19</v>
      </c>
      <c r="N7992">
        <v>36</v>
      </c>
      <c r="O7992">
        <v>217</v>
      </c>
      <c r="P7992">
        <v>7812</v>
      </c>
      <c r="Q7992">
        <v>3281</v>
      </c>
      <c r="R7992">
        <v>0.42</v>
      </c>
      <c r="S7992" t="s">
        <v>23</v>
      </c>
      <c r="T7992" t="str">
        <f>IF(Table1[[#This Row],[Units Sold]]&gt; 700,"High Units","low Units")</f>
        <v>low Units</v>
      </c>
      <c r="U7992">
        <f>SUM(Table1[[#This Row],[Operating Profit]])/SUM(Table1[Operating Profit])*100</f>
        <v>9.8785096265730063E-4</v>
      </c>
      <c r="V7992">
        <f>SUM(Table1[[#This Row],[Price per Unit]]*Table1[[#This Row],[Units Sold]])</f>
        <v>7812</v>
      </c>
      <c r="W7992">
        <f>SUM(Table1[[#This Row],[Total Sales]]-Table1[[#This Row],[Operating Profit]])</f>
        <v>4531</v>
      </c>
      <c r="X7992">
        <f>SUM(Table1[[#This Row],[Total Sales]]-Table1[[#This Row],[Cost]])</f>
        <v>3281</v>
      </c>
      <c r="Y7992">
        <f>SUM(Table1[[#This Row],[profit/loss]])/SUM(Table1[profit/loss])</f>
        <v>9.8785096265730071E-6</v>
      </c>
    </row>
    <row r="7993" spans="1:25" x14ac:dyDescent="0.3">
      <c r="A7993" t="s">
        <v>33</v>
      </c>
      <c r="B7993" t="s">
        <v>23</v>
      </c>
      <c r="C7993">
        <v>1189833</v>
      </c>
      <c r="D7993" s="9">
        <v>44265</v>
      </c>
      <c r="E7993" s="8" t="str">
        <f>TEXT(Table1[[#This Row],[Invoice Date]],"dd-mm-yyyy")</f>
        <v>10-03-2021</v>
      </c>
      <c r="F7993" s="1" t="str">
        <f t="shared" si="496"/>
        <v>March</v>
      </c>
      <c r="G7993" s="1" t="str">
        <f t="shared" si="497"/>
        <v>2021</v>
      </c>
      <c r="H7993" s="1" t="str">
        <f t="shared" si="498"/>
        <v>Wednesday</v>
      </c>
      <c r="I7993" s="1" t="str">
        <f t="shared" si="499"/>
        <v>10</v>
      </c>
      <c r="J7993" t="s">
        <v>30</v>
      </c>
      <c r="K7993" t="s">
        <v>31</v>
      </c>
      <c r="L7993" t="s">
        <v>32</v>
      </c>
      <c r="M7993" t="s">
        <v>20</v>
      </c>
      <c r="N7993">
        <v>33</v>
      </c>
      <c r="O7993">
        <v>182</v>
      </c>
      <c r="P7993">
        <v>6006</v>
      </c>
      <c r="Q7993">
        <v>2282</v>
      </c>
      <c r="R7993">
        <v>0.38</v>
      </c>
      <c r="S7993" t="s">
        <v>23</v>
      </c>
      <c r="T7993" t="str">
        <f>IF(Table1[[#This Row],[Units Sold]]&gt; 700,"High Units","low Units")</f>
        <v>low Units</v>
      </c>
      <c r="U7993">
        <f>SUM(Table1[[#This Row],[Operating Profit]])/SUM(Table1[Operating Profit])*100</f>
        <v>6.8706976433525145E-4</v>
      </c>
      <c r="V7993">
        <f>SUM(Table1[[#This Row],[Price per Unit]]*Table1[[#This Row],[Units Sold]])</f>
        <v>6006</v>
      </c>
      <c r="W7993">
        <f>SUM(Table1[[#This Row],[Total Sales]]-Table1[[#This Row],[Operating Profit]])</f>
        <v>3724</v>
      </c>
      <c r="X7993">
        <f>SUM(Table1[[#This Row],[Total Sales]]-Table1[[#This Row],[Cost]])</f>
        <v>2282</v>
      </c>
      <c r="Y7993">
        <f>SUM(Table1[[#This Row],[profit/loss]])/SUM(Table1[profit/loss])</f>
        <v>6.8706976433525149E-6</v>
      </c>
    </row>
    <row r="7994" spans="1:25" x14ac:dyDescent="0.3">
      <c r="A7994" t="s">
        <v>33</v>
      </c>
      <c r="B7994" t="s">
        <v>23</v>
      </c>
      <c r="C7994">
        <v>1189833</v>
      </c>
      <c r="D7994" s="9">
        <v>44266</v>
      </c>
      <c r="E7994" s="8" t="str">
        <f>TEXT(Table1[[#This Row],[Invoice Date]],"dd-mm-yyyy")</f>
        <v>11-03-2021</v>
      </c>
      <c r="F7994" s="1" t="str">
        <f t="shared" si="496"/>
        <v>March</v>
      </c>
      <c r="G7994" s="1" t="str">
        <f t="shared" si="497"/>
        <v>2021</v>
      </c>
      <c r="H7994" s="1" t="str">
        <f t="shared" si="498"/>
        <v>Thursday</v>
      </c>
      <c r="I7994" s="1" t="str">
        <f t="shared" si="499"/>
        <v>11</v>
      </c>
      <c r="J7994" t="s">
        <v>30</v>
      </c>
      <c r="K7994" t="s">
        <v>31</v>
      </c>
      <c r="L7994" t="s">
        <v>34</v>
      </c>
      <c r="M7994" t="s">
        <v>21</v>
      </c>
      <c r="N7994">
        <v>36</v>
      </c>
      <c r="O7994">
        <v>155</v>
      </c>
      <c r="P7994">
        <v>5580</v>
      </c>
      <c r="Q7994">
        <v>3292</v>
      </c>
      <c r="R7994">
        <v>0.59</v>
      </c>
      <c r="S7994" t="s">
        <v>23</v>
      </c>
      <c r="T7994" t="str">
        <f>IF(Table1[[#This Row],[Units Sold]]&gt; 700,"High Units","low Units")</f>
        <v>low Units</v>
      </c>
      <c r="U7994">
        <f>SUM(Table1[[#This Row],[Operating Profit]])/SUM(Table1[Operating Profit])*100</f>
        <v>9.9116286774392996E-4</v>
      </c>
      <c r="V7994">
        <f>SUM(Table1[[#This Row],[Price per Unit]]*Table1[[#This Row],[Units Sold]])</f>
        <v>5580</v>
      </c>
      <c r="W7994">
        <f>SUM(Table1[[#This Row],[Total Sales]]-Table1[[#This Row],[Operating Profit]])</f>
        <v>2288</v>
      </c>
      <c r="X7994">
        <f>SUM(Table1[[#This Row],[Total Sales]]-Table1[[#This Row],[Cost]])</f>
        <v>3292</v>
      </c>
      <c r="Y7994">
        <f>SUM(Table1[[#This Row],[profit/loss]])/SUM(Table1[profit/loss])</f>
        <v>9.9116286774392991E-6</v>
      </c>
    </row>
    <row r="7995" spans="1:25" x14ac:dyDescent="0.3">
      <c r="A7995" t="s">
        <v>33</v>
      </c>
      <c r="B7995" t="s">
        <v>23</v>
      </c>
      <c r="C7995">
        <v>1189833</v>
      </c>
      <c r="D7995" s="9">
        <v>44267</v>
      </c>
      <c r="E7995" s="8" t="str">
        <f>TEXT(Table1[[#This Row],[Invoice Date]],"dd-mm-yyyy")</f>
        <v>12-03-2021</v>
      </c>
      <c r="F7995" s="1" t="str">
        <f t="shared" si="496"/>
        <v>March</v>
      </c>
      <c r="G7995" s="1" t="str">
        <f t="shared" si="497"/>
        <v>2021</v>
      </c>
      <c r="H7995" s="1" t="str">
        <f t="shared" si="498"/>
        <v>Friday</v>
      </c>
      <c r="I7995" s="1" t="str">
        <f t="shared" si="499"/>
        <v>12</v>
      </c>
      <c r="J7995" t="s">
        <v>30</v>
      </c>
      <c r="K7995" t="s">
        <v>31</v>
      </c>
      <c r="L7995" t="s">
        <v>34</v>
      </c>
      <c r="M7995" t="s">
        <v>22</v>
      </c>
      <c r="N7995">
        <v>29</v>
      </c>
      <c r="O7995">
        <v>210</v>
      </c>
      <c r="P7995">
        <v>6090</v>
      </c>
      <c r="Q7995">
        <v>1401</v>
      </c>
      <c r="R7995">
        <v>0.23</v>
      </c>
      <c r="S7995" t="s">
        <v>23</v>
      </c>
      <c r="T7995" t="str">
        <f>IF(Table1[[#This Row],[Units Sold]]&gt; 700,"High Units","low Units")</f>
        <v>low Units</v>
      </c>
      <c r="U7995">
        <f>SUM(Table1[[#This Row],[Operating Profit]])/SUM(Table1[Operating Profit])*100</f>
        <v>4.2181627512431524E-4</v>
      </c>
      <c r="V7995">
        <f>SUM(Table1[[#This Row],[Price per Unit]]*Table1[[#This Row],[Units Sold]])</f>
        <v>6090</v>
      </c>
      <c r="W7995">
        <f>SUM(Table1[[#This Row],[Total Sales]]-Table1[[#This Row],[Operating Profit]])</f>
        <v>4689</v>
      </c>
      <c r="X7995">
        <f>SUM(Table1[[#This Row],[Total Sales]]-Table1[[#This Row],[Cost]])</f>
        <v>1401</v>
      </c>
      <c r="Y7995">
        <f>SUM(Table1[[#This Row],[profit/loss]])/SUM(Table1[profit/loss])</f>
        <v>4.2181627512431524E-6</v>
      </c>
    </row>
    <row r="7996" spans="1:25" x14ac:dyDescent="0.3">
      <c r="A7996" t="s">
        <v>33</v>
      </c>
      <c r="B7996" t="s">
        <v>23</v>
      </c>
      <c r="C7996">
        <v>1189833</v>
      </c>
      <c r="D7996" s="9">
        <v>44268</v>
      </c>
      <c r="E7996" s="8" t="str">
        <f>TEXT(Table1[[#This Row],[Invoice Date]],"dd-mm-yyyy")</f>
        <v>13-03-2021</v>
      </c>
      <c r="F7996" s="1" t="str">
        <f t="shared" si="496"/>
        <v>March</v>
      </c>
      <c r="G7996" s="1" t="str">
        <f t="shared" si="497"/>
        <v>2021</v>
      </c>
      <c r="H7996" s="1" t="str">
        <f t="shared" si="498"/>
        <v>Saturday</v>
      </c>
      <c r="I7996" s="1" t="str">
        <f t="shared" si="499"/>
        <v>13</v>
      </c>
      <c r="J7996" t="s">
        <v>30</v>
      </c>
      <c r="K7996" t="s">
        <v>31</v>
      </c>
      <c r="L7996" t="s">
        <v>34</v>
      </c>
      <c r="M7996" t="s">
        <v>16</v>
      </c>
      <c r="N7996">
        <v>28</v>
      </c>
      <c r="O7996">
        <v>240</v>
      </c>
      <c r="P7996">
        <v>6720</v>
      </c>
      <c r="Q7996">
        <v>3091</v>
      </c>
      <c r="R7996">
        <v>0.46</v>
      </c>
      <c r="S7996" t="s">
        <v>23</v>
      </c>
      <c r="T7996" t="str">
        <f>IF(Table1[[#This Row],[Units Sold]]&gt; 700,"High Units","low Units")</f>
        <v>low Units</v>
      </c>
      <c r="U7996">
        <f>SUM(Table1[[#This Row],[Operating Profit]])/SUM(Table1[Operating Profit])*100</f>
        <v>9.3064532934279687E-4</v>
      </c>
      <c r="V7996">
        <f>SUM(Table1[[#This Row],[Price per Unit]]*Table1[[#This Row],[Units Sold]])</f>
        <v>6720</v>
      </c>
      <c r="W7996">
        <f>SUM(Table1[[#This Row],[Total Sales]]-Table1[[#This Row],[Operating Profit]])</f>
        <v>3629</v>
      </c>
      <c r="X7996">
        <f>SUM(Table1[[#This Row],[Total Sales]]-Table1[[#This Row],[Cost]])</f>
        <v>3091</v>
      </c>
      <c r="Y7996">
        <f>SUM(Table1[[#This Row],[profit/loss]])/SUM(Table1[profit/loss])</f>
        <v>9.3064532934279689E-6</v>
      </c>
    </row>
    <row r="7997" spans="1:25" x14ac:dyDescent="0.3">
      <c r="A7997" t="s">
        <v>33</v>
      </c>
      <c r="B7997" t="s">
        <v>23</v>
      </c>
      <c r="C7997">
        <v>1189833</v>
      </c>
      <c r="D7997" s="9">
        <v>44269</v>
      </c>
      <c r="E7997" s="8" t="str">
        <f>TEXT(Table1[[#This Row],[Invoice Date]],"dd-mm-yyyy")</f>
        <v>14-03-2021</v>
      </c>
      <c r="F7997" s="1" t="str">
        <f t="shared" si="496"/>
        <v>March</v>
      </c>
      <c r="G7997" s="1" t="str">
        <f t="shared" si="497"/>
        <v>2021</v>
      </c>
      <c r="H7997" s="1" t="str">
        <f t="shared" si="498"/>
        <v>Sunday</v>
      </c>
      <c r="I7997" s="1" t="str">
        <f t="shared" si="499"/>
        <v>14</v>
      </c>
      <c r="J7997" t="s">
        <v>30</v>
      </c>
      <c r="K7997" t="s">
        <v>31</v>
      </c>
      <c r="L7997" t="s">
        <v>34</v>
      </c>
      <c r="M7997" t="s">
        <v>18</v>
      </c>
      <c r="N7997">
        <v>30</v>
      </c>
      <c r="O7997">
        <v>215</v>
      </c>
      <c r="P7997">
        <v>6450</v>
      </c>
      <c r="Q7997">
        <v>2000</v>
      </c>
      <c r="R7997">
        <v>0.31</v>
      </c>
      <c r="S7997" t="s">
        <v>23</v>
      </c>
      <c r="T7997" t="str">
        <f>IF(Table1[[#This Row],[Units Sold]]&gt; 700,"High Units","low Units")</f>
        <v>low Units</v>
      </c>
      <c r="U7997">
        <f>SUM(Table1[[#This Row],[Operating Profit]])/SUM(Table1[Operating Profit])*100</f>
        <v>6.0216456120530367E-4</v>
      </c>
      <c r="V7997">
        <f>SUM(Table1[[#This Row],[Price per Unit]]*Table1[[#This Row],[Units Sold]])</f>
        <v>6450</v>
      </c>
      <c r="W7997">
        <f>SUM(Table1[[#This Row],[Total Sales]]-Table1[[#This Row],[Operating Profit]])</f>
        <v>4450</v>
      </c>
      <c r="X7997">
        <f>SUM(Table1[[#This Row],[Total Sales]]-Table1[[#This Row],[Cost]])</f>
        <v>2000</v>
      </c>
      <c r="Y7997">
        <f>SUM(Table1[[#This Row],[profit/loss]])/SUM(Table1[profit/loss])</f>
        <v>6.0216456120530369E-6</v>
      </c>
    </row>
    <row r="7998" spans="1:25" x14ac:dyDescent="0.3">
      <c r="A7998" t="s">
        <v>33</v>
      </c>
      <c r="B7998" t="s">
        <v>23</v>
      </c>
      <c r="C7998">
        <v>1189833</v>
      </c>
      <c r="D7998" s="9">
        <v>44270</v>
      </c>
      <c r="E7998" s="8" t="str">
        <f>TEXT(Table1[[#This Row],[Invoice Date]],"dd-mm-yyyy")</f>
        <v>15-03-2021</v>
      </c>
      <c r="F7998" s="1" t="str">
        <f t="shared" si="496"/>
        <v>March</v>
      </c>
      <c r="G7998" s="1" t="str">
        <f t="shared" si="497"/>
        <v>2021</v>
      </c>
      <c r="H7998" s="1" t="str">
        <f t="shared" si="498"/>
        <v>Monday</v>
      </c>
      <c r="I7998" s="1" t="str">
        <f t="shared" si="499"/>
        <v>15</v>
      </c>
      <c r="J7998" t="s">
        <v>30</v>
      </c>
      <c r="K7998" t="s">
        <v>31</v>
      </c>
      <c r="L7998" t="s">
        <v>34</v>
      </c>
      <c r="M7998" t="s">
        <v>19</v>
      </c>
      <c r="N7998">
        <v>33</v>
      </c>
      <c r="O7998">
        <v>223</v>
      </c>
      <c r="P7998">
        <v>7359</v>
      </c>
      <c r="Q7998">
        <v>3091</v>
      </c>
      <c r="R7998">
        <v>0.42</v>
      </c>
      <c r="S7998" t="s">
        <v>23</v>
      </c>
      <c r="T7998" t="str">
        <f>IF(Table1[[#This Row],[Units Sold]]&gt; 700,"High Units","low Units")</f>
        <v>low Units</v>
      </c>
      <c r="U7998">
        <f>SUM(Table1[[#This Row],[Operating Profit]])/SUM(Table1[Operating Profit])*100</f>
        <v>9.3064532934279687E-4</v>
      </c>
      <c r="V7998">
        <f>SUM(Table1[[#This Row],[Price per Unit]]*Table1[[#This Row],[Units Sold]])</f>
        <v>7359</v>
      </c>
      <c r="W7998">
        <f>SUM(Table1[[#This Row],[Total Sales]]-Table1[[#This Row],[Operating Profit]])</f>
        <v>4268</v>
      </c>
      <c r="X7998">
        <f>SUM(Table1[[#This Row],[Total Sales]]-Table1[[#This Row],[Cost]])</f>
        <v>3091</v>
      </c>
      <c r="Y7998">
        <f>SUM(Table1[[#This Row],[profit/loss]])/SUM(Table1[profit/loss])</f>
        <v>9.3064532934279689E-6</v>
      </c>
    </row>
    <row r="7999" spans="1:25" x14ac:dyDescent="0.3">
      <c r="A7999" t="s">
        <v>33</v>
      </c>
      <c r="B7999" t="s">
        <v>23</v>
      </c>
      <c r="C7999">
        <v>1189833</v>
      </c>
      <c r="D7999" s="9">
        <v>44271</v>
      </c>
      <c r="E7999" s="8" t="str">
        <f>TEXT(Table1[[#This Row],[Invoice Date]],"dd-mm-yyyy")</f>
        <v>16-03-2021</v>
      </c>
      <c r="F7999" s="1" t="str">
        <f t="shared" si="496"/>
        <v>March</v>
      </c>
      <c r="G7999" s="1" t="str">
        <f t="shared" si="497"/>
        <v>2021</v>
      </c>
      <c r="H7999" s="1" t="str">
        <f t="shared" si="498"/>
        <v>Tuesday</v>
      </c>
      <c r="I7999" s="1" t="str">
        <f t="shared" si="499"/>
        <v>16</v>
      </c>
      <c r="J7999" t="s">
        <v>30</v>
      </c>
      <c r="K7999" t="s">
        <v>31</v>
      </c>
      <c r="L7999" t="s">
        <v>34</v>
      </c>
      <c r="M7999" t="s">
        <v>20</v>
      </c>
      <c r="N7999">
        <v>34</v>
      </c>
      <c r="O7999">
        <v>179</v>
      </c>
      <c r="P7999">
        <v>6086</v>
      </c>
      <c r="Q7999">
        <v>2495</v>
      </c>
      <c r="R7999">
        <v>0.41</v>
      </c>
      <c r="S7999" t="s">
        <v>23</v>
      </c>
      <c r="T7999" t="str">
        <f>IF(Table1[[#This Row],[Units Sold]]&gt; 700,"High Units","low Units")</f>
        <v>low Units</v>
      </c>
      <c r="U7999">
        <f>SUM(Table1[[#This Row],[Operating Profit]])/SUM(Table1[Operating Profit])*100</f>
        <v>7.512002901036163E-4</v>
      </c>
      <c r="V7999">
        <f>SUM(Table1[[#This Row],[Price per Unit]]*Table1[[#This Row],[Units Sold]])</f>
        <v>6086</v>
      </c>
      <c r="W7999">
        <f>SUM(Table1[[#This Row],[Total Sales]]-Table1[[#This Row],[Operating Profit]])</f>
        <v>3591</v>
      </c>
      <c r="X7999">
        <f>SUM(Table1[[#This Row],[Total Sales]]-Table1[[#This Row],[Cost]])</f>
        <v>2495</v>
      </c>
      <c r="Y7999">
        <f>SUM(Table1[[#This Row],[profit/loss]])/SUM(Table1[profit/loss])</f>
        <v>7.5120029010361629E-6</v>
      </c>
    </row>
    <row r="8000" spans="1:25" x14ac:dyDescent="0.3">
      <c r="A8000" t="s">
        <v>33</v>
      </c>
      <c r="B8000" t="s">
        <v>23</v>
      </c>
      <c r="C8000">
        <v>1189833</v>
      </c>
      <c r="D8000" s="9">
        <v>44272</v>
      </c>
      <c r="E8000" s="8" t="str">
        <f>TEXT(Table1[[#This Row],[Invoice Date]],"dd-mm-yyyy")</f>
        <v>17-03-2021</v>
      </c>
      <c r="F8000" s="1" t="str">
        <f t="shared" si="496"/>
        <v>March</v>
      </c>
      <c r="G8000" s="1" t="str">
        <f t="shared" si="497"/>
        <v>2021</v>
      </c>
      <c r="H8000" s="1" t="str">
        <f t="shared" si="498"/>
        <v>Wednesday</v>
      </c>
      <c r="I8000" s="1" t="str">
        <f t="shared" si="499"/>
        <v>17</v>
      </c>
      <c r="J8000" t="s">
        <v>30</v>
      </c>
      <c r="K8000" t="s">
        <v>31</v>
      </c>
      <c r="L8000" t="s">
        <v>34</v>
      </c>
      <c r="M8000" t="s">
        <v>21</v>
      </c>
      <c r="N8000">
        <v>40</v>
      </c>
      <c r="O8000">
        <v>140</v>
      </c>
      <c r="P8000">
        <v>5600</v>
      </c>
      <c r="Q8000">
        <v>3192</v>
      </c>
      <c r="R8000">
        <v>0.56999999999999995</v>
      </c>
      <c r="S8000" t="s">
        <v>23</v>
      </c>
      <c r="T8000" t="str">
        <f>IF(Table1[[#This Row],[Units Sold]]&gt; 700,"High Units","low Units")</f>
        <v>low Units</v>
      </c>
      <c r="U8000">
        <f>SUM(Table1[[#This Row],[Operating Profit]])/SUM(Table1[Operating Profit])*100</f>
        <v>9.6105463968366469E-4</v>
      </c>
      <c r="V8000">
        <f>SUM(Table1[[#This Row],[Price per Unit]]*Table1[[#This Row],[Units Sold]])</f>
        <v>5600</v>
      </c>
      <c r="W8000">
        <f>SUM(Table1[[#This Row],[Total Sales]]-Table1[[#This Row],[Operating Profit]])</f>
        <v>2408</v>
      </c>
      <c r="X8000">
        <f>SUM(Table1[[#This Row],[Total Sales]]-Table1[[#This Row],[Cost]])</f>
        <v>3192</v>
      </c>
      <c r="Y8000">
        <f>SUM(Table1[[#This Row],[profit/loss]])/SUM(Table1[profit/loss])</f>
        <v>9.6105463968366465E-6</v>
      </c>
    </row>
    <row r="8001" spans="1:25" x14ac:dyDescent="0.3">
      <c r="A8001" t="s">
        <v>33</v>
      </c>
      <c r="B8001" t="s">
        <v>23</v>
      </c>
      <c r="C8001">
        <v>1189833</v>
      </c>
      <c r="D8001" s="9">
        <v>44273</v>
      </c>
      <c r="E8001" s="8" t="str">
        <f>TEXT(Table1[[#This Row],[Invoice Date]],"dd-mm-yyyy")</f>
        <v>18-03-2021</v>
      </c>
      <c r="F8001" s="1" t="str">
        <f t="shared" si="496"/>
        <v>March</v>
      </c>
      <c r="G8001" s="1" t="str">
        <f t="shared" si="497"/>
        <v>2021</v>
      </c>
      <c r="H8001" s="1" t="str">
        <f t="shared" si="498"/>
        <v>Thursday</v>
      </c>
      <c r="I8001" s="1" t="str">
        <f t="shared" si="499"/>
        <v>18</v>
      </c>
      <c r="J8001" t="s">
        <v>30</v>
      </c>
      <c r="K8001" t="s">
        <v>31</v>
      </c>
      <c r="L8001" t="s">
        <v>34</v>
      </c>
      <c r="M8001" t="s">
        <v>22</v>
      </c>
      <c r="N8001">
        <v>32</v>
      </c>
      <c r="O8001">
        <v>208</v>
      </c>
      <c r="P8001">
        <v>6656</v>
      </c>
      <c r="Q8001">
        <v>1731</v>
      </c>
      <c r="R8001">
        <v>0.26</v>
      </c>
      <c r="S8001" t="s">
        <v>23</v>
      </c>
      <c r="T8001" t="str">
        <f>IF(Table1[[#This Row],[Units Sold]]&gt; 700,"High Units","low Units")</f>
        <v>low Units</v>
      </c>
      <c r="U8001">
        <f>SUM(Table1[[#This Row],[Operating Profit]])/SUM(Table1[Operating Profit])*100</f>
        <v>5.211734277231903E-4</v>
      </c>
      <c r="V8001">
        <f>SUM(Table1[[#This Row],[Price per Unit]]*Table1[[#This Row],[Units Sold]])</f>
        <v>6656</v>
      </c>
      <c r="W8001">
        <f>SUM(Table1[[#This Row],[Total Sales]]-Table1[[#This Row],[Operating Profit]])</f>
        <v>4925</v>
      </c>
      <c r="X8001">
        <f>SUM(Table1[[#This Row],[Total Sales]]-Table1[[#This Row],[Cost]])</f>
        <v>1731</v>
      </c>
      <c r="Y8001">
        <f>SUM(Table1[[#This Row],[profit/loss]])/SUM(Table1[profit/loss])</f>
        <v>5.2117342772319034E-6</v>
      </c>
    </row>
    <row r="8002" spans="1:25" x14ac:dyDescent="0.3">
      <c r="A8002" t="s">
        <v>33</v>
      </c>
      <c r="B8002" t="s">
        <v>23</v>
      </c>
      <c r="C8002">
        <v>1189833</v>
      </c>
      <c r="D8002" s="9">
        <v>44274</v>
      </c>
      <c r="E8002" s="8" t="str">
        <f>TEXT(Table1[[#This Row],[Invoice Date]],"dd-mm-yyyy")</f>
        <v>19-03-2021</v>
      </c>
      <c r="F8002" s="1" t="str">
        <f t="shared" si="496"/>
        <v>March</v>
      </c>
      <c r="G8002" s="1" t="str">
        <f t="shared" si="497"/>
        <v>2021</v>
      </c>
      <c r="H8002" s="1" t="str">
        <f t="shared" si="498"/>
        <v>Friday</v>
      </c>
      <c r="I8002" s="1" t="str">
        <f t="shared" si="499"/>
        <v>19</v>
      </c>
      <c r="J8002" t="s">
        <v>30</v>
      </c>
      <c r="K8002" t="s">
        <v>31</v>
      </c>
      <c r="L8002" t="s">
        <v>34</v>
      </c>
      <c r="M8002" t="s">
        <v>16</v>
      </c>
      <c r="N8002">
        <v>24</v>
      </c>
      <c r="O8002">
        <v>264</v>
      </c>
      <c r="P8002">
        <v>6336</v>
      </c>
      <c r="Q8002">
        <v>2788</v>
      </c>
      <c r="R8002">
        <v>0.44</v>
      </c>
      <c r="S8002" t="s">
        <v>23</v>
      </c>
      <c r="T8002" t="str">
        <f>IF(Table1[[#This Row],[Units Sold]]&gt; 700,"High Units","low Units")</f>
        <v>low Units</v>
      </c>
      <c r="U8002">
        <f>SUM(Table1[[#This Row],[Operating Profit]])/SUM(Table1[Operating Profit])*100</f>
        <v>8.3941739832019331E-4</v>
      </c>
      <c r="V8002">
        <f>SUM(Table1[[#This Row],[Price per Unit]]*Table1[[#This Row],[Units Sold]])</f>
        <v>6336</v>
      </c>
      <c r="W8002">
        <f>SUM(Table1[[#This Row],[Total Sales]]-Table1[[#This Row],[Operating Profit]])</f>
        <v>3548</v>
      </c>
      <c r="X8002">
        <f>SUM(Table1[[#This Row],[Total Sales]]-Table1[[#This Row],[Cost]])</f>
        <v>2788</v>
      </c>
      <c r="Y8002">
        <f>SUM(Table1[[#This Row],[profit/loss]])/SUM(Table1[profit/loss])</f>
        <v>8.3941739832019329E-6</v>
      </c>
    </row>
    <row r="8003" spans="1:25" x14ac:dyDescent="0.3">
      <c r="A8003" t="s">
        <v>33</v>
      </c>
      <c r="B8003" t="s">
        <v>23</v>
      </c>
      <c r="C8003">
        <v>1189833</v>
      </c>
      <c r="D8003" s="9">
        <v>44275</v>
      </c>
      <c r="E8003" s="8" t="str">
        <f>TEXT(Table1[[#This Row],[Invoice Date]],"dd-mm-yyyy")</f>
        <v>20-03-2021</v>
      </c>
      <c r="F8003" s="1" t="str">
        <f t="shared" ref="F8003:F8066" si="500">TEXT(D8003,"mmmm")</f>
        <v>March</v>
      </c>
      <c r="G8003" s="1" t="str">
        <f t="shared" ref="G8003:G8066" si="501">TEXT(D8003,"YYYY")</f>
        <v>2021</v>
      </c>
      <c r="H8003" s="1" t="str">
        <f t="shared" ref="H8003:H8066" si="502">TEXT(D8003,"dddd")</f>
        <v>Saturday</v>
      </c>
      <c r="I8003" s="1" t="str">
        <f t="shared" ref="I8003:I8066" si="503">TEXT(D8003,"dd")</f>
        <v>20</v>
      </c>
      <c r="J8003" t="s">
        <v>30</v>
      </c>
      <c r="K8003" t="s">
        <v>31</v>
      </c>
      <c r="L8003" t="s">
        <v>34</v>
      </c>
      <c r="M8003" t="s">
        <v>18</v>
      </c>
      <c r="N8003">
        <v>36</v>
      </c>
      <c r="O8003">
        <v>228</v>
      </c>
      <c r="P8003">
        <v>8208</v>
      </c>
      <c r="Q8003">
        <v>2298</v>
      </c>
      <c r="R8003">
        <v>0.28000000000000003</v>
      </c>
      <c r="S8003" t="s">
        <v>23</v>
      </c>
      <c r="T8003" t="str">
        <f>IF(Table1[[#This Row],[Units Sold]]&gt; 700,"High Units","low Units")</f>
        <v>low Units</v>
      </c>
      <c r="U8003">
        <f>SUM(Table1[[#This Row],[Operating Profit]])/SUM(Table1[Operating Profit])*100</f>
        <v>6.9188708082489395E-4</v>
      </c>
      <c r="V8003">
        <f>SUM(Table1[[#This Row],[Price per Unit]]*Table1[[#This Row],[Units Sold]])</f>
        <v>8208</v>
      </c>
      <c r="W8003">
        <f>SUM(Table1[[#This Row],[Total Sales]]-Table1[[#This Row],[Operating Profit]])</f>
        <v>5910</v>
      </c>
      <c r="X8003">
        <f>SUM(Table1[[#This Row],[Total Sales]]-Table1[[#This Row],[Cost]])</f>
        <v>2298</v>
      </c>
      <c r="Y8003">
        <f>SUM(Table1[[#This Row],[profit/loss]])/SUM(Table1[profit/loss])</f>
        <v>6.9188708082489395E-6</v>
      </c>
    </row>
    <row r="8004" spans="1:25" x14ac:dyDescent="0.3">
      <c r="A8004" t="s">
        <v>33</v>
      </c>
      <c r="B8004" t="s">
        <v>23</v>
      </c>
      <c r="C8004">
        <v>1189833</v>
      </c>
      <c r="D8004" s="9">
        <v>44276</v>
      </c>
      <c r="E8004" s="8" t="str">
        <f>TEXT(Table1[[#This Row],[Invoice Date]],"dd-mm-yyyy")</f>
        <v>21-03-2021</v>
      </c>
      <c r="F8004" s="1" t="str">
        <f t="shared" si="500"/>
        <v>March</v>
      </c>
      <c r="G8004" s="1" t="str">
        <f t="shared" si="501"/>
        <v>2021</v>
      </c>
      <c r="H8004" s="1" t="str">
        <f t="shared" si="502"/>
        <v>Sunday</v>
      </c>
      <c r="I8004" s="1" t="str">
        <f t="shared" si="503"/>
        <v>21</v>
      </c>
      <c r="J8004" t="s">
        <v>30</v>
      </c>
      <c r="K8004" t="s">
        <v>31</v>
      </c>
      <c r="L8004" t="s">
        <v>34</v>
      </c>
      <c r="M8004" t="s">
        <v>19</v>
      </c>
      <c r="N8004">
        <v>33</v>
      </c>
      <c r="O8004">
        <v>221</v>
      </c>
      <c r="P8004">
        <v>7293</v>
      </c>
      <c r="Q8004">
        <v>3355</v>
      </c>
      <c r="R8004">
        <v>0.46</v>
      </c>
      <c r="S8004" t="s">
        <v>23</v>
      </c>
      <c r="T8004" t="str">
        <f>IF(Table1[[#This Row],[Units Sold]]&gt; 700,"High Units","low Units")</f>
        <v>low Units</v>
      </c>
      <c r="U8004">
        <f>SUM(Table1[[#This Row],[Operating Profit]])/SUM(Table1[Operating Profit])*100</f>
        <v>1.010131051421897E-3</v>
      </c>
      <c r="V8004">
        <f>SUM(Table1[[#This Row],[Price per Unit]]*Table1[[#This Row],[Units Sold]])</f>
        <v>7293</v>
      </c>
      <c r="W8004">
        <f>SUM(Table1[[#This Row],[Total Sales]]-Table1[[#This Row],[Operating Profit]])</f>
        <v>3938</v>
      </c>
      <c r="X8004">
        <f>SUM(Table1[[#This Row],[Total Sales]]-Table1[[#This Row],[Cost]])</f>
        <v>3355</v>
      </c>
      <c r="Y8004">
        <f>SUM(Table1[[#This Row],[profit/loss]])/SUM(Table1[profit/loss])</f>
        <v>1.0101310514218969E-5</v>
      </c>
    </row>
    <row r="8005" spans="1:25" x14ac:dyDescent="0.3">
      <c r="A8005" t="s">
        <v>33</v>
      </c>
      <c r="B8005" t="s">
        <v>23</v>
      </c>
      <c r="C8005">
        <v>1189833</v>
      </c>
      <c r="D8005" s="9">
        <v>44277</v>
      </c>
      <c r="E8005" s="8" t="str">
        <f>TEXT(Table1[[#This Row],[Invoice Date]],"dd-mm-yyyy")</f>
        <v>22-03-2021</v>
      </c>
      <c r="F8005" s="1" t="str">
        <f t="shared" si="500"/>
        <v>March</v>
      </c>
      <c r="G8005" s="1" t="str">
        <f t="shared" si="501"/>
        <v>2021</v>
      </c>
      <c r="H8005" s="1" t="str">
        <f t="shared" si="502"/>
        <v>Monday</v>
      </c>
      <c r="I8005" s="1" t="str">
        <f t="shared" si="503"/>
        <v>22</v>
      </c>
      <c r="J8005" t="s">
        <v>30</v>
      </c>
      <c r="K8005" t="s">
        <v>31</v>
      </c>
      <c r="L8005" t="s">
        <v>34</v>
      </c>
      <c r="M8005" t="s">
        <v>20</v>
      </c>
      <c r="N8005">
        <v>36</v>
      </c>
      <c r="O8005">
        <v>176</v>
      </c>
      <c r="P8005">
        <v>6336</v>
      </c>
      <c r="Q8005">
        <v>2471</v>
      </c>
      <c r="R8005">
        <v>0.39</v>
      </c>
      <c r="S8005" t="s">
        <v>23</v>
      </c>
      <c r="T8005" t="str">
        <f>IF(Table1[[#This Row],[Units Sold]]&gt; 700,"High Units","low Units")</f>
        <v>low Units</v>
      </c>
      <c r="U8005">
        <f>SUM(Table1[[#This Row],[Operating Profit]])/SUM(Table1[Operating Profit])*100</f>
        <v>7.4397431536915267E-4</v>
      </c>
      <c r="V8005">
        <f>SUM(Table1[[#This Row],[Price per Unit]]*Table1[[#This Row],[Units Sold]])</f>
        <v>6336</v>
      </c>
      <c r="W8005">
        <f>SUM(Table1[[#This Row],[Total Sales]]-Table1[[#This Row],[Operating Profit]])</f>
        <v>3865</v>
      </c>
      <c r="X8005">
        <f>SUM(Table1[[#This Row],[Total Sales]]-Table1[[#This Row],[Cost]])</f>
        <v>2471</v>
      </c>
      <c r="Y8005">
        <f>SUM(Table1[[#This Row],[profit/loss]])/SUM(Table1[profit/loss])</f>
        <v>7.4397431536915264E-6</v>
      </c>
    </row>
    <row r="8006" spans="1:25" x14ac:dyDescent="0.3">
      <c r="A8006" t="s">
        <v>33</v>
      </c>
      <c r="B8006" t="s">
        <v>23</v>
      </c>
      <c r="C8006">
        <v>1189833</v>
      </c>
      <c r="D8006" s="9">
        <v>44278</v>
      </c>
      <c r="E8006" s="8" t="str">
        <f>TEXT(Table1[[#This Row],[Invoice Date]],"dd-mm-yyyy")</f>
        <v>23-03-2021</v>
      </c>
      <c r="F8006" s="1" t="str">
        <f t="shared" si="500"/>
        <v>March</v>
      </c>
      <c r="G8006" s="1" t="str">
        <f t="shared" si="501"/>
        <v>2021</v>
      </c>
      <c r="H8006" s="1" t="str">
        <f t="shared" si="502"/>
        <v>Tuesday</v>
      </c>
      <c r="I8006" s="1" t="str">
        <f t="shared" si="503"/>
        <v>23</v>
      </c>
      <c r="J8006" t="s">
        <v>30</v>
      </c>
      <c r="K8006" t="s">
        <v>31</v>
      </c>
      <c r="L8006" t="s">
        <v>34</v>
      </c>
      <c r="M8006" t="s">
        <v>21</v>
      </c>
      <c r="N8006">
        <v>36</v>
      </c>
      <c r="O8006">
        <v>128</v>
      </c>
      <c r="P8006">
        <v>4608</v>
      </c>
      <c r="Q8006">
        <v>2719</v>
      </c>
      <c r="R8006">
        <v>0.59</v>
      </c>
      <c r="S8006" t="s">
        <v>23</v>
      </c>
      <c r="T8006" t="str">
        <f>IF(Table1[[#This Row],[Units Sold]]&gt; 700,"High Units","low Units")</f>
        <v>low Units</v>
      </c>
      <c r="U8006">
        <f>SUM(Table1[[#This Row],[Operating Profit]])/SUM(Table1[Operating Profit])*100</f>
        <v>8.1864272095861026E-4</v>
      </c>
      <c r="V8006">
        <f>SUM(Table1[[#This Row],[Price per Unit]]*Table1[[#This Row],[Units Sold]])</f>
        <v>4608</v>
      </c>
      <c r="W8006">
        <f>SUM(Table1[[#This Row],[Total Sales]]-Table1[[#This Row],[Operating Profit]])</f>
        <v>1889</v>
      </c>
      <c r="X8006">
        <f>SUM(Table1[[#This Row],[Total Sales]]-Table1[[#This Row],[Cost]])</f>
        <v>2719</v>
      </c>
      <c r="Y8006">
        <f>SUM(Table1[[#This Row],[profit/loss]])/SUM(Table1[profit/loss])</f>
        <v>8.1864272095861028E-6</v>
      </c>
    </row>
    <row r="8007" spans="1:25" x14ac:dyDescent="0.3">
      <c r="A8007" t="s">
        <v>33</v>
      </c>
      <c r="B8007" t="s">
        <v>23</v>
      </c>
      <c r="C8007">
        <v>1189833</v>
      </c>
      <c r="D8007" s="9">
        <v>44292</v>
      </c>
      <c r="E8007" s="8" t="str">
        <f>TEXT(Table1[[#This Row],[Invoice Date]],"dd-mm-yyyy")</f>
        <v>06-04-2021</v>
      </c>
      <c r="F8007" s="1" t="str">
        <f t="shared" si="500"/>
        <v>April</v>
      </c>
      <c r="G8007" s="1" t="str">
        <f t="shared" si="501"/>
        <v>2021</v>
      </c>
      <c r="H8007" s="1" t="str">
        <f t="shared" si="502"/>
        <v>Tuesday</v>
      </c>
      <c r="I8007" s="1" t="str">
        <f t="shared" si="503"/>
        <v>06</v>
      </c>
      <c r="J8007" t="s">
        <v>30</v>
      </c>
      <c r="K8007" t="s">
        <v>31</v>
      </c>
      <c r="L8007" t="s">
        <v>34</v>
      </c>
      <c r="M8007" t="s">
        <v>22</v>
      </c>
      <c r="N8007">
        <v>33</v>
      </c>
      <c r="O8007">
        <v>194</v>
      </c>
      <c r="P8007">
        <v>6402</v>
      </c>
      <c r="Q8007">
        <v>1472</v>
      </c>
      <c r="R8007">
        <v>0.23</v>
      </c>
      <c r="S8007" t="s">
        <v>23</v>
      </c>
      <c r="T8007" t="str">
        <f>IF(Table1[[#This Row],[Units Sold]]&gt; 700,"High Units","low Units")</f>
        <v>low Units</v>
      </c>
      <c r="U8007">
        <f>SUM(Table1[[#This Row],[Operating Profit]])/SUM(Table1[Operating Profit])*100</f>
        <v>4.4319311704710349E-4</v>
      </c>
      <c r="V8007">
        <f>SUM(Table1[[#This Row],[Price per Unit]]*Table1[[#This Row],[Units Sold]])</f>
        <v>6402</v>
      </c>
      <c r="W8007">
        <f>SUM(Table1[[#This Row],[Total Sales]]-Table1[[#This Row],[Operating Profit]])</f>
        <v>4930</v>
      </c>
      <c r="X8007">
        <f>SUM(Table1[[#This Row],[Total Sales]]-Table1[[#This Row],[Cost]])</f>
        <v>1472</v>
      </c>
      <c r="Y8007">
        <f>SUM(Table1[[#This Row],[profit/loss]])/SUM(Table1[profit/loss])</f>
        <v>4.4319311704710351E-6</v>
      </c>
    </row>
    <row r="8008" spans="1:25" x14ac:dyDescent="0.3">
      <c r="A8008" t="s">
        <v>33</v>
      </c>
      <c r="B8008" t="s">
        <v>23</v>
      </c>
      <c r="C8008">
        <v>1189833</v>
      </c>
      <c r="D8008" s="9">
        <v>44293</v>
      </c>
      <c r="E8008" s="8" t="str">
        <f>TEXT(Table1[[#This Row],[Invoice Date]],"dd-mm-yyyy")</f>
        <v>07-04-2021</v>
      </c>
      <c r="F8008" s="1" t="str">
        <f t="shared" si="500"/>
        <v>April</v>
      </c>
      <c r="G8008" s="1" t="str">
        <f t="shared" si="501"/>
        <v>2021</v>
      </c>
      <c r="H8008" s="1" t="str">
        <f t="shared" si="502"/>
        <v>Wednesday</v>
      </c>
      <c r="I8008" s="1" t="str">
        <f t="shared" si="503"/>
        <v>07</v>
      </c>
      <c r="J8008" t="s">
        <v>30</v>
      </c>
      <c r="K8008" t="s">
        <v>31</v>
      </c>
      <c r="L8008" t="s">
        <v>34</v>
      </c>
      <c r="M8008" t="s">
        <v>16</v>
      </c>
      <c r="N8008">
        <v>31</v>
      </c>
      <c r="O8008">
        <v>248</v>
      </c>
      <c r="P8008">
        <v>7688</v>
      </c>
      <c r="Q8008">
        <v>3536</v>
      </c>
      <c r="R8008">
        <v>0.46</v>
      </c>
      <c r="S8008" t="s">
        <v>23</v>
      </c>
      <c r="T8008" t="str">
        <f>IF(Table1[[#This Row],[Units Sold]]&gt; 700,"High Units","low Units")</f>
        <v>low Units</v>
      </c>
      <c r="U8008">
        <f>SUM(Table1[[#This Row],[Operating Profit]])/SUM(Table1[Operating Profit])*100</f>
        <v>1.0646269442109769E-3</v>
      </c>
      <c r="V8008">
        <f>SUM(Table1[[#This Row],[Price per Unit]]*Table1[[#This Row],[Units Sold]])</f>
        <v>7688</v>
      </c>
      <c r="W8008">
        <f>SUM(Table1[[#This Row],[Total Sales]]-Table1[[#This Row],[Operating Profit]])</f>
        <v>4152</v>
      </c>
      <c r="X8008">
        <f>SUM(Table1[[#This Row],[Total Sales]]-Table1[[#This Row],[Cost]])</f>
        <v>3536</v>
      </c>
      <c r="Y8008">
        <f>SUM(Table1[[#This Row],[profit/loss]])/SUM(Table1[profit/loss])</f>
        <v>1.0646269442109769E-5</v>
      </c>
    </row>
    <row r="8009" spans="1:25" x14ac:dyDescent="0.3">
      <c r="A8009" t="s">
        <v>33</v>
      </c>
      <c r="B8009" t="s">
        <v>23</v>
      </c>
      <c r="C8009">
        <v>1189833</v>
      </c>
      <c r="D8009" s="9">
        <v>44294</v>
      </c>
      <c r="E8009" s="8" t="str">
        <f>TEXT(Table1[[#This Row],[Invoice Date]],"dd-mm-yyyy")</f>
        <v>08-04-2021</v>
      </c>
      <c r="F8009" s="1" t="str">
        <f t="shared" si="500"/>
        <v>April</v>
      </c>
      <c r="G8009" s="1" t="str">
        <f t="shared" si="501"/>
        <v>2021</v>
      </c>
      <c r="H8009" s="1" t="str">
        <f t="shared" si="502"/>
        <v>Thursday</v>
      </c>
      <c r="I8009" s="1" t="str">
        <f t="shared" si="503"/>
        <v>08</v>
      </c>
      <c r="J8009" t="s">
        <v>30</v>
      </c>
      <c r="K8009" t="s">
        <v>31</v>
      </c>
      <c r="L8009" t="s">
        <v>34</v>
      </c>
      <c r="M8009" t="s">
        <v>18</v>
      </c>
      <c r="N8009">
        <v>34</v>
      </c>
      <c r="O8009">
        <v>210</v>
      </c>
      <c r="P8009">
        <v>7140</v>
      </c>
      <c r="Q8009">
        <v>2071</v>
      </c>
      <c r="R8009">
        <v>0.28999999999999998</v>
      </c>
      <c r="S8009" t="s">
        <v>23</v>
      </c>
      <c r="T8009" t="str">
        <f>IF(Table1[[#This Row],[Units Sold]]&gt; 700,"High Units","low Units")</f>
        <v>low Units</v>
      </c>
      <c r="U8009">
        <f>SUM(Table1[[#This Row],[Operating Profit]])/SUM(Table1[Operating Profit])*100</f>
        <v>6.2354140312809191E-4</v>
      </c>
      <c r="V8009">
        <f>SUM(Table1[[#This Row],[Price per Unit]]*Table1[[#This Row],[Units Sold]])</f>
        <v>7140</v>
      </c>
      <c r="W8009">
        <f>SUM(Table1[[#This Row],[Total Sales]]-Table1[[#This Row],[Operating Profit]])</f>
        <v>5069</v>
      </c>
      <c r="X8009">
        <f>SUM(Table1[[#This Row],[Total Sales]]-Table1[[#This Row],[Cost]])</f>
        <v>2071</v>
      </c>
      <c r="Y8009">
        <f>SUM(Table1[[#This Row],[profit/loss]])/SUM(Table1[profit/loss])</f>
        <v>6.2354140312809196E-6</v>
      </c>
    </row>
    <row r="8010" spans="1:25" x14ac:dyDescent="0.3">
      <c r="A8010" t="s">
        <v>33</v>
      </c>
      <c r="B8010" t="s">
        <v>23</v>
      </c>
      <c r="C8010">
        <v>1189833</v>
      </c>
      <c r="D8010" s="9">
        <v>44295</v>
      </c>
      <c r="E8010" s="8" t="str">
        <f>TEXT(Table1[[#This Row],[Invoice Date]],"dd-mm-yyyy")</f>
        <v>09-04-2021</v>
      </c>
      <c r="F8010" s="1" t="str">
        <f t="shared" si="500"/>
        <v>April</v>
      </c>
      <c r="G8010" s="1" t="str">
        <f t="shared" si="501"/>
        <v>2021</v>
      </c>
      <c r="H8010" s="1" t="str">
        <f t="shared" si="502"/>
        <v>Friday</v>
      </c>
      <c r="I8010" s="1" t="str">
        <f t="shared" si="503"/>
        <v>09</v>
      </c>
      <c r="J8010" t="s">
        <v>30</v>
      </c>
      <c r="K8010" t="s">
        <v>31</v>
      </c>
      <c r="L8010" t="s">
        <v>34</v>
      </c>
      <c r="M8010" t="s">
        <v>19</v>
      </c>
      <c r="N8010">
        <v>38</v>
      </c>
      <c r="O8010">
        <v>206</v>
      </c>
      <c r="P8010">
        <v>7828</v>
      </c>
      <c r="Q8010">
        <v>3679</v>
      </c>
      <c r="R8010">
        <v>0.47</v>
      </c>
      <c r="S8010" t="s">
        <v>23</v>
      </c>
      <c r="T8010" t="str">
        <f>IF(Table1[[#This Row],[Units Sold]]&gt; 700,"High Units","low Units")</f>
        <v>low Units</v>
      </c>
      <c r="U8010">
        <f>SUM(Table1[[#This Row],[Operating Profit]])/SUM(Table1[Operating Profit])*100</f>
        <v>1.107681710337156E-3</v>
      </c>
      <c r="V8010">
        <f>SUM(Table1[[#This Row],[Price per Unit]]*Table1[[#This Row],[Units Sold]])</f>
        <v>7828</v>
      </c>
      <c r="W8010">
        <f>SUM(Table1[[#This Row],[Total Sales]]-Table1[[#This Row],[Operating Profit]])</f>
        <v>4149</v>
      </c>
      <c r="X8010">
        <f>SUM(Table1[[#This Row],[Total Sales]]-Table1[[#This Row],[Cost]])</f>
        <v>3679</v>
      </c>
      <c r="Y8010">
        <f>SUM(Table1[[#This Row],[profit/loss]])/SUM(Table1[profit/loss])</f>
        <v>1.1076817103371561E-5</v>
      </c>
    </row>
    <row r="8011" spans="1:25" x14ac:dyDescent="0.3">
      <c r="A8011" t="s">
        <v>33</v>
      </c>
      <c r="B8011" t="s">
        <v>23</v>
      </c>
      <c r="C8011">
        <v>1189833</v>
      </c>
      <c r="D8011" s="9">
        <v>44296</v>
      </c>
      <c r="E8011" s="8" t="str">
        <f>TEXT(Table1[[#This Row],[Invoice Date]],"dd-mm-yyyy")</f>
        <v>10-04-2021</v>
      </c>
      <c r="F8011" s="1" t="str">
        <f t="shared" si="500"/>
        <v>April</v>
      </c>
      <c r="G8011" s="1" t="str">
        <f t="shared" si="501"/>
        <v>2021</v>
      </c>
      <c r="H8011" s="1" t="str">
        <f t="shared" si="502"/>
        <v>Saturday</v>
      </c>
      <c r="I8011" s="1" t="str">
        <f t="shared" si="503"/>
        <v>10</v>
      </c>
      <c r="J8011" t="s">
        <v>30</v>
      </c>
      <c r="K8011" t="s">
        <v>31</v>
      </c>
      <c r="L8011" t="s">
        <v>34</v>
      </c>
      <c r="M8011" t="s">
        <v>20</v>
      </c>
      <c r="N8011">
        <v>31</v>
      </c>
      <c r="O8011">
        <v>173</v>
      </c>
      <c r="P8011">
        <v>5363</v>
      </c>
      <c r="Q8011">
        <v>2038</v>
      </c>
      <c r="R8011">
        <v>0.38</v>
      </c>
      <c r="S8011" t="s">
        <v>23</v>
      </c>
      <c r="T8011" t="str">
        <f>IF(Table1[[#This Row],[Units Sold]]&gt; 700,"High Units","low Units")</f>
        <v>low Units</v>
      </c>
      <c r="U8011">
        <f>SUM(Table1[[#This Row],[Operating Profit]])/SUM(Table1[Operating Profit])*100</f>
        <v>6.1360568786820449E-4</v>
      </c>
      <c r="V8011">
        <f>SUM(Table1[[#This Row],[Price per Unit]]*Table1[[#This Row],[Units Sold]])</f>
        <v>5363</v>
      </c>
      <c r="W8011">
        <f>SUM(Table1[[#This Row],[Total Sales]]-Table1[[#This Row],[Operating Profit]])</f>
        <v>3325</v>
      </c>
      <c r="X8011">
        <f>SUM(Table1[[#This Row],[Total Sales]]-Table1[[#This Row],[Cost]])</f>
        <v>2038</v>
      </c>
      <c r="Y8011">
        <f>SUM(Table1[[#This Row],[profit/loss]])/SUM(Table1[profit/loss])</f>
        <v>6.1360568786820445E-6</v>
      </c>
    </row>
    <row r="8012" spans="1:25" x14ac:dyDescent="0.3">
      <c r="A8012" t="s">
        <v>33</v>
      </c>
      <c r="B8012" t="s">
        <v>23</v>
      </c>
      <c r="C8012">
        <v>1189833</v>
      </c>
      <c r="D8012" s="9">
        <v>44297</v>
      </c>
      <c r="E8012" s="8" t="str">
        <f>TEXT(Table1[[#This Row],[Invoice Date]],"dd-mm-yyyy")</f>
        <v>11-04-2021</v>
      </c>
      <c r="F8012" s="1" t="str">
        <f t="shared" si="500"/>
        <v>April</v>
      </c>
      <c r="G8012" s="1" t="str">
        <f t="shared" si="501"/>
        <v>2021</v>
      </c>
      <c r="H8012" s="1" t="str">
        <f t="shared" si="502"/>
        <v>Sunday</v>
      </c>
      <c r="I8012" s="1" t="str">
        <f t="shared" si="503"/>
        <v>11</v>
      </c>
      <c r="J8012" t="s">
        <v>30</v>
      </c>
      <c r="K8012" t="s">
        <v>31</v>
      </c>
      <c r="L8012" t="s">
        <v>34</v>
      </c>
      <c r="M8012" t="s">
        <v>21</v>
      </c>
      <c r="N8012">
        <v>38</v>
      </c>
      <c r="O8012">
        <v>149</v>
      </c>
      <c r="P8012">
        <v>5662</v>
      </c>
      <c r="Q8012">
        <v>3454</v>
      </c>
      <c r="R8012">
        <v>0.61</v>
      </c>
      <c r="S8012" t="s">
        <v>23</v>
      </c>
      <c r="T8012" t="str">
        <f>IF(Table1[[#This Row],[Units Sold]]&gt; 700,"High Units","low Units")</f>
        <v>low Units</v>
      </c>
      <c r="U8012">
        <f>SUM(Table1[[#This Row],[Operating Profit]])/SUM(Table1[Operating Profit])*100</f>
        <v>1.0399381972015596E-3</v>
      </c>
      <c r="V8012">
        <f>SUM(Table1[[#This Row],[Price per Unit]]*Table1[[#This Row],[Units Sold]])</f>
        <v>5662</v>
      </c>
      <c r="W8012">
        <f>SUM(Table1[[#This Row],[Total Sales]]-Table1[[#This Row],[Operating Profit]])</f>
        <v>2208</v>
      </c>
      <c r="X8012">
        <f>SUM(Table1[[#This Row],[Total Sales]]-Table1[[#This Row],[Cost]])</f>
        <v>3454</v>
      </c>
      <c r="Y8012">
        <f>SUM(Table1[[#This Row],[profit/loss]])/SUM(Table1[profit/loss])</f>
        <v>1.0399381972015595E-5</v>
      </c>
    </row>
    <row r="8013" spans="1:25" x14ac:dyDescent="0.3">
      <c r="A8013" t="s">
        <v>33</v>
      </c>
      <c r="B8013" t="s">
        <v>23</v>
      </c>
      <c r="C8013">
        <v>1189833</v>
      </c>
      <c r="D8013" s="9">
        <v>44298</v>
      </c>
      <c r="E8013" s="8" t="str">
        <f>TEXT(Table1[[#This Row],[Invoice Date]],"dd-mm-yyyy")</f>
        <v>12-04-2021</v>
      </c>
      <c r="F8013" s="1" t="str">
        <f t="shared" si="500"/>
        <v>April</v>
      </c>
      <c r="G8013" s="1" t="str">
        <f t="shared" si="501"/>
        <v>2021</v>
      </c>
      <c r="H8013" s="1" t="str">
        <f t="shared" si="502"/>
        <v>Monday</v>
      </c>
      <c r="I8013" s="1" t="str">
        <f t="shared" si="503"/>
        <v>12</v>
      </c>
      <c r="J8013" t="s">
        <v>30</v>
      </c>
      <c r="K8013" t="s">
        <v>31</v>
      </c>
      <c r="L8013" t="s">
        <v>34</v>
      </c>
      <c r="M8013" t="s">
        <v>22</v>
      </c>
      <c r="N8013">
        <v>49</v>
      </c>
      <c r="O8013">
        <v>198</v>
      </c>
      <c r="P8013">
        <v>9702</v>
      </c>
      <c r="Q8013">
        <v>2620</v>
      </c>
      <c r="R8013">
        <v>0.27</v>
      </c>
      <c r="S8013" t="s">
        <v>23</v>
      </c>
      <c r="T8013" t="str">
        <f>IF(Table1[[#This Row],[Units Sold]]&gt; 700,"High Units","low Units")</f>
        <v>low Units</v>
      </c>
      <c r="U8013">
        <f>SUM(Table1[[#This Row],[Operating Profit]])/SUM(Table1[Operating Profit])*100</f>
        <v>7.8883557517894786E-4</v>
      </c>
      <c r="V8013">
        <f>SUM(Table1[[#This Row],[Price per Unit]]*Table1[[#This Row],[Units Sold]])</f>
        <v>9702</v>
      </c>
      <c r="W8013">
        <f>SUM(Table1[[#This Row],[Total Sales]]-Table1[[#This Row],[Operating Profit]])</f>
        <v>7082</v>
      </c>
      <c r="X8013">
        <f>SUM(Table1[[#This Row],[Total Sales]]-Table1[[#This Row],[Cost]])</f>
        <v>2620</v>
      </c>
      <c r="Y8013">
        <f>SUM(Table1[[#This Row],[profit/loss]])/SUM(Table1[profit/loss])</f>
        <v>7.8883557517894786E-6</v>
      </c>
    </row>
    <row r="8014" spans="1:25" x14ac:dyDescent="0.3">
      <c r="A8014" t="s">
        <v>33</v>
      </c>
      <c r="B8014" t="s">
        <v>23</v>
      </c>
      <c r="C8014">
        <v>1189833</v>
      </c>
      <c r="D8014" s="9">
        <v>44299</v>
      </c>
      <c r="E8014" s="8" t="str">
        <f>TEXT(Table1[[#This Row],[Invoice Date]],"dd-mm-yyyy")</f>
        <v>13-04-2021</v>
      </c>
      <c r="F8014" s="1" t="str">
        <f t="shared" si="500"/>
        <v>April</v>
      </c>
      <c r="G8014" s="1" t="str">
        <f t="shared" si="501"/>
        <v>2021</v>
      </c>
      <c r="H8014" s="1" t="str">
        <f t="shared" si="502"/>
        <v>Tuesday</v>
      </c>
      <c r="I8014" s="1" t="str">
        <f t="shared" si="503"/>
        <v>13</v>
      </c>
      <c r="J8014" t="s">
        <v>30</v>
      </c>
      <c r="K8014" t="s">
        <v>31</v>
      </c>
      <c r="L8014" t="s">
        <v>34</v>
      </c>
      <c r="M8014" t="s">
        <v>16</v>
      </c>
      <c r="N8014">
        <v>32</v>
      </c>
      <c r="O8014">
        <v>240</v>
      </c>
      <c r="P8014">
        <v>7680</v>
      </c>
      <c r="Q8014">
        <v>3610</v>
      </c>
      <c r="R8014">
        <v>0.47</v>
      </c>
      <c r="S8014" t="s">
        <v>23</v>
      </c>
      <c r="T8014" t="str">
        <f>IF(Table1[[#This Row],[Units Sold]]&gt; 700,"High Units","low Units")</f>
        <v>low Units</v>
      </c>
      <c r="U8014">
        <f>SUM(Table1[[#This Row],[Operating Profit]])/SUM(Table1[Operating Profit])*100</f>
        <v>1.086907032975573E-3</v>
      </c>
      <c r="V8014">
        <f>SUM(Table1[[#This Row],[Price per Unit]]*Table1[[#This Row],[Units Sold]])</f>
        <v>7680</v>
      </c>
      <c r="W8014">
        <f>SUM(Table1[[#This Row],[Total Sales]]-Table1[[#This Row],[Operating Profit]])</f>
        <v>4070</v>
      </c>
      <c r="X8014">
        <f>SUM(Table1[[#This Row],[Total Sales]]-Table1[[#This Row],[Cost]])</f>
        <v>3610</v>
      </c>
      <c r="Y8014">
        <f>SUM(Table1[[#This Row],[profit/loss]])/SUM(Table1[profit/loss])</f>
        <v>1.0869070329755731E-5</v>
      </c>
    </row>
    <row r="8015" spans="1:25" x14ac:dyDescent="0.3">
      <c r="A8015" t="s">
        <v>33</v>
      </c>
      <c r="B8015" t="s">
        <v>23</v>
      </c>
      <c r="C8015">
        <v>1189833</v>
      </c>
      <c r="D8015" s="9">
        <v>44300</v>
      </c>
      <c r="E8015" s="8" t="str">
        <f>TEXT(Table1[[#This Row],[Invoice Date]],"dd-mm-yyyy")</f>
        <v>14-04-2021</v>
      </c>
      <c r="F8015" s="1" t="str">
        <f t="shared" si="500"/>
        <v>April</v>
      </c>
      <c r="G8015" s="1" t="str">
        <f t="shared" si="501"/>
        <v>2021</v>
      </c>
      <c r="H8015" s="1" t="str">
        <f t="shared" si="502"/>
        <v>Wednesday</v>
      </c>
      <c r="I8015" s="1" t="str">
        <f t="shared" si="503"/>
        <v>14</v>
      </c>
      <c r="J8015" t="s">
        <v>30</v>
      </c>
      <c r="K8015" t="s">
        <v>31</v>
      </c>
      <c r="L8015" t="s">
        <v>34</v>
      </c>
      <c r="M8015" t="s">
        <v>18</v>
      </c>
      <c r="N8015">
        <v>34</v>
      </c>
      <c r="O8015">
        <v>221</v>
      </c>
      <c r="P8015">
        <v>7514</v>
      </c>
      <c r="Q8015">
        <v>2254</v>
      </c>
      <c r="R8015">
        <v>0.3</v>
      </c>
      <c r="S8015" t="s">
        <v>23</v>
      </c>
      <c r="T8015" t="str">
        <f>IF(Table1[[#This Row],[Units Sold]]&gt; 700,"High Units","low Units")</f>
        <v>low Units</v>
      </c>
      <c r="U8015">
        <f>SUM(Table1[[#This Row],[Operating Profit]])/SUM(Table1[Operating Profit])*100</f>
        <v>6.786394604783773E-4</v>
      </c>
      <c r="V8015">
        <f>SUM(Table1[[#This Row],[Price per Unit]]*Table1[[#This Row],[Units Sold]])</f>
        <v>7514</v>
      </c>
      <c r="W8015">
        <f>SUM(Table1[[#This Row],[Total Sales]]-Table1[[#This Row],[Operating Profit]])</f>
        <v>5260</v>
      </c>
      <c r="X8015">
        <f>SUM(Table1[[#This Row],[Total Sales]]-Table1[[#This Row],[Cost]])</f>
        <v>2254</v>
      </c>
      <c r="Y8015">
        <f>SUM(Table1[[#This Row],[profit/loss]])/SUM(Table1[profit/loss])</f>
        <v>6.7863946047837726E-6</v>
      </c>
    </row>
    <row r="8016" spans="1:25" x14ac:dyDescent="0.3">
      <c r="A8016" t="s">
        <v>33</v>
      </c>
      <c r="B8016" t="s">
        <v>23</v>
      </c>
      <c r="C8016">
        <v>1189833</v>
      </c>
      <c r="D8016" s="9">
        <v>44301</v>
      </c>
      <c r="E8016" s="8" t="str">
        <f>TEXT(Table1[[#This Row],[Invoice Date]],"dd-mm-yyyy")</f>
        <v>15-04-2021</v>
      </c>
      <c r="F8016" s="1" t="str">
        <f t="shared" si="500"/>
        <v>April</v>
      </c>
      <c r="G8016" s="1" t="str">
        <f t="shared" si="501"/>
        <v>2021</v>
      </c>
      <c r="H8016" s="1" t="str">
        <f t="shared" si="502"/>
        <v>Thursday</v>
      </c>
      <c r="I8016" s="1" t="str">
        <f t="shared" si="503"/>
        <v>15</v>
      </c>
      <c r="J8016" t="s">
        <v>30</v>
      </c>
      <c r="K8016" t="s">
        <v>31</v>
      </c>
      <c r="L8016" t="s">
        <v>34</v>
      </c>
      <c r="M8016" t="s">
        <v>19</v>
      </c>
      <c r="N8016">
        <v>36</v>
      </c>
      <c r="O8016">
        <v>215</v>
      </c>
      <c r="P8016">
        <v>7740</v>
      </c>
      <c r="Q8016">
        <v>3483</v>
      </c>
      <c r="R8016">
        <v>0.45</v>
      </c>
      <c r="S8016" t="s">
        <v>23</v>
      </c>
      <c r="T8016" t="str">
        <f>IF(Table1[[#This Row],[Units Sold]]&gt; 700,"High Units","low Units")</f>
        <v>low Units</v>
      </c>
      <c r="U8016">
        <f>SUM(Table1[[#This Row],[Operating Profit]])/SUM(Table1[Operating Profit])*100</f>
        <v>1.0486695833390365E-3</v>
      </c>
      <c r="V8016">
        <f>SUM(Table1[[#This Row],[Price per Unit]]*Table1[[#This Row],[Units Sold]])</f>
        <v>7740</v>
      </c>
      <c r="W8016">
        <f>SUM(Table1[[#This Row],[Total Sales]]-Table1[[#This Row],[Operating Profit]])</f>
        <v>4257</v>
      </c>
      <c r="X8016">
        <f>SUM(Table1[[#This Row],[Total Sales]]-Table1[[#This Row],[Cost]])</f>
        <v>3483</v>
      </c>
      <c r="Y8016">
        <f>SUM(Table1[[#This Row],[profit/loss]])/SUM(Table1[profit/loss])</f>
        <v>1.0486695833390364E-5</v>
      </c>
    </row>
    <row r="8017" spans="1:25" x14ac:dyDescent="0.3">
      <c r="A8017" t="s">
        <v>33</v>
      </c>
      <c r="B8017" t="s">
        <v>23</v>
      </c>
      <c r="C8017">
        <v>1189833</v>
      </c>
      <c r="D8017" s="9">
        <v>44302</v>
      </c>
      <c r="E8017" s="8" t="str">
        <f>TEXT(Table1[[#This Row],[Invoice Date]],"dd-mm-yyyy")</f>
        <v>16-04-2021</v>
      </c>
      <c r="F8017" s="1" t="str">
        <f t="shared" si="500"/>
        <v>April</v>
      </c>
      <c r="G8017" s="1" t="str">
        <f t="shared" si="501"/>
        <v>2021</v>
      </c>
      <c r="H8017" s="1" t="str">
        <f t="shared" si="502"/>
        <v>Friday</v>
      </c>
      <c r="I8017" s="1" t="str">
        <f t="shared" si="503"/>
        <v>16</v>
      </c>
      <c r="J8017" t="s">
        <v>30</v>
      </c>
      <c r="K8017" t="s">
        <v>31</v>
      </c>
      <c r="L8017" t="s">
        <v>34</v>
      </c>
      <c r="M8017" t="s">
        <v>20</v>
      </c>
      <c r="N8017">
        <v>33</v>
      </c>
      <c r="O8017">
        <v>193</v>
      </c>
      <c r="P8017">
        <v>6369</v>
      </c>
      <c r="Q8017">
        <v>2420</v>
      </c>
      <c r="R8017">
        <v>0.38</v>
      </c>
      <c r="S8017" t="s">
        <v>23</v>
      </c>
      <c r="T8017" t="str">
        <f>IF(Table1[[#This Row],[Units Sold]]&gt; 700,"High Units","low Units")</f>
        <v>low Units</v>
      </c>
      <c r="U8017">
        <f>SUM(Table1[[#This Row],[Operating Profit]])/SUM(Table1[Operating Profit])*100</f>
        <v>7.2861911905841743E-4</v>
      </c>
      <c r="V8017">
        <f>SUM(Table1[[#This Row],[Price per Unit]]*Table1[[#This Row],[Units Sold]])</f>
        <v>6369</v>
      </c>
      <c r="W8017">
        <f>SUM(Table1[[#This Row],[Total Sales]]-Table1[[#This Row],[Operating Profit]])</f>
        <v>3949</v>
      </c>
      <c r="X8017">
        <f>SUM(Table1[[#This Row],[Total Sales]]-Table1[[#This Row],[Cost]])</f>
        <v>2420</v>
      </c>
      <c r="Y8017">
        <f>SUM(Table1[[#This Row],[profit/loss]])/SUM(Table1[profit/loss])</f>
        <v>7.2861911905841743E-6</v>
      </c>
    </row>
    <row r="8018" spans="1:25" x14ac:dyDescent="0.3">
      <c r="A8018" t="s">
        <v>33</v>
      </c>
      <c r="B8018" t="s">
        <v>23</v>
      </c>
      <c r="C8018">
        <v>1189833</v>
      </c>
      <c r="D8018" s="9">
        <v>44303</v>
      </c>
      <c r="E8018" s="8" t="str">
        <f>TEXT(Table1[[#This Row],[Invoice Date]],"dd-mm-yyyy")</f>
        <v>17-04-2021</v>
      </c>
      <c r="F8018" s="1" t="str">
        <f t="shared" si="500"/>
        <v>April</v>
      </c>
      <c r="G8018" s="1" t="str">
        <f t="shared" si="501"/>
        <v>2021</v>
      </c>
      <c r="H8018" s="1" t="str">
        <f t="shared" si="502"/>
        <v>Saturday</v>
      </c>
      <c r="I8018" s="1" t="str">
        <f t="shared" si="503"/>
        <v>17</v>
      </c>
      <c r="J8018" t="s">
        <v>30</v>
      </c>
      <c r="K8018" t="s">
        <v>31</v>
      </c>
      <c r="L8018" t="s">
        <v>34</v>
      </c>
      <c r="M8018" t="s">
        <v>21</v>
      </c>
      <c r="N8018">
        <v>38</v>
      </c>
      <c r="O8018">
        <v>140</v>
      </c>
      <c r="P8018">
        <v>5320</v>
      </c>
      <c r="Q8018">
        <v>3139</v>
      </c>
      <c r="R8018">
        <v>0.59</v>
      </c>
      <c r="S8018" t="s">
        <v>23</v>
      </c>
      <c r="T8018" t="str">
        <f>IF(Table1[[#This Row],[Units Sold]]&gt; 700,"High Units","low Units")</f>
        <v>low Units</v>
      </c>
      <c r="U8018">
        <f>SUM(Table1[[#This Row],[Operating Profit]])/SUM(Table1[Operating Profit])*100</f>
        <v>9.4509727881172414E-4</v>
      </c>
      <c r="V8018">
        <f>SUM(Table1[[#This Row],[Price per Unit]]*Table1[[#This Row],[Units Sold]])</f>
        <v>5320</v>
      </c>
      <c r="W8018">
        <f>SUM(Table1[[#This Row],[Total Sales]]-Table1[[#This Row],[Operating Profit]])</f>
        <v>2181</v>
      </c>
      <c r="X8018">
        <f>SUM(Table1[[#This Row],[Total Sales]]-Table1[[#This Row],[Cost]])</f>
        <v>3139</v>
      </c>
      <c r="Y8018">
        <f>SUM(Table1[[#This Row],[profit/loss]])/SUM(Table1[profit/loss])</f>
        <v>9.4509727881172418E-6</v>
      </c>
    </row>
    <row r="8019" spans="1:25" x14ac:dyDescent="0.3">
      <c r="A8019" t="s">
        <v>33</v>
      </c>
      <c r="B8019" t="s">
        <v>23</v>
      </c>
      <c r="C8019">
        <v>1189833</v>
      </c>
      <c r="D8019" s="9">
        <v>44304</v>
      </c>
      <c r="E8019" s="8" t="str">
        <f>TEXT(Table1[[#This Row],[Invoice Date]],"dd-mm-yyyy")</f>
        <v>18-04-2021</v>
      </c>
      <c r="F8019" s="1" t="str">
        <f t="shared" si="500"/>
        <v>April</v>
      </c>
      <c r="G8019" s="1" t="str">
        <f t="shared" si="501"/>
        <v>2021</v>
      </c>
      <c r="H8019" s="1" t="str">
        <f t="shared" si="502"/>
        <v>Sunday</v>
      </c>
      <c r="I8019" s="1" t="str">
        <f t="shared" si="503"/>
        <v>18</v>
      </c>
      <c r="J8019" t="s">
        <v>30</v>
      </c>
      <c r="K8019" t="s">
        <v>31</v>
      </c>
      <c r="L8019" t="s">
        <v>34</v>
      </c>
      <c r="M8019" t="s">
        <v>22</v>
      </c>
      <c r="N8019">
        <v>43</v>
      </c>
      <c r="O8019">
        <v>206</v>
      </c>
      <c r="P8019">
        <v>8858</v>
      </c>
      <c r="Q8019">
        <v>1949</v>
      </c>
      <c r="R8019">
        <v>0.22</v>
      </c>
      <c r="S8019" t="s">
        <v>23</v>
      </c>
      <c r="T8019" t="str">
        <f>IF(Table1[[#This Row],[Units Sold]]&gt; 700,"High Units","low Units")</f>
        <v>low Units</v>
      </c>
      <c r="U8019">
        <f>SUM(Table1[[#This Row],[Operating Profit]])/SUM(Table1[Operating Profit])*100</f>
        <v>5.8680936489456843E-4</v>
      </c>
      <c r="V8019">
        <f>SUM(Table1[[#This Row],[Price per Unit]]*Table1[[#This Row],[Units Sold]])</f>
        <v>8858</v>
      </c>
      <c r="W8019">
        <f>SUM(Table1[[#This Row],[Total Sales]]-Table1[[#This Row],[Operating Profit]])</f>
        <v>6909</v>
      </c>
      <c r="X8019">
        <f>SUM(Table1[[#This Row],[Total Sales]]-Table1[[#This Row],[Cost]])</f>
        <v>1949</v>
      </c>
      <c r="Y8019">
        <f>SUM(Table1[[#This Row],[profit/loss]])/SUM(Table1[profit/loss])</f>
        <v>5.8680936489456839E-6</v>
      </c>
    </row>
    <row r="8020" spans="1:25" x14ac:dyDescent="0.3">
      <c r="A8020" t="s">
        <v>33</v>
      </c>
      <c r="B8020" t="s">
        <v>23</v>
      </c>
      <c r="C8020">
        <v>1189833</v>
      </c>
      <c r="D8020" s="9">
        <v>44305</v>
      </c>
      <c r="E8020" s="8" t="str">
        <f>TEXT(Table1[[#This Row],[Invoice Date]],"dd-mm-yyyy")</f>
        <v>19-04-2021</v>
      </c>
      <c r="F8020" s="1" t="str">
        <f t="shared" si="500"/>
        <v>April</v>
      </c>
      <c r="G8020" s="1" t="str">
        <f t="shared" si="501"/>
        <v>2021</v>
      </c>
      <c r="H8020" s="1" t="str">
        <f t="shared" si="502"/>
        <v>Monday</v>
      </c>
      <c r="I8020" s="1" t="str">
        <f t="shared" si="503"/>
        <v>19</v>
      </c>
      <c r="J8020" t="s">
        <v>30</v>
      </c>
      <c r="K8020" t="s">
        <v>31</v>
      </c>
      <c r="L8020" t="s">
        <v>34</v>
      </c>
      <c r="M8020" t="s">
        <v>16</v>
      </c>
      <c r="N8020">
        <v>36</v>
      </c>
      <c r="O8020">
        <v>297</v>
      </c>
      <c r="P8020">
        <v>10692</v>
      </c>
      <c r="Q8020">
        <v>4704</v>
      </c>
      <c r="R8020">
        <v>0.44</v>
      </c>
      <c r="S8020" t="s">
        <v>23</v>
      </c>
      <c r="T8020" t="str">
        <f>IF(Table1[[#This Row],[Units Sold]]&gt; 700,"High Units","low Units")</f>
        <v>low Units</v>
      </c>
      <c r="U8020">
        <f>SUM(Table1[[#This Row],[Operating Profit]])/SUM(Table1[Operating Profit])*100</f>
        <v>1.4162910479548741E-3</v>
      </c>
      <c r="V8020">
        <f>SUM(Table1[[#This Row],[Price per Unit]]*Table1[[#This Row],[Units Sold]])</f>
        <v>10692</v>
      </c>
      <c r="W8020">
        <f>SUM(Table1[[#This Row],[Total Sales]]-Table1[[#This Row],[Operating Profit]])</f>
        <v>5988</v>
      </c>
      <c r="X8020">
        <f>SUM(Table1[[#This Row],[Total Sales]]-Table1[[#This Row],[Cost]])</f>
        <v>4704</v>
      </c>
      <c r="Y8020">
        <f>SUM(Table1[[#This Row],[profit/loss]])/SUM(Table1[profit/loss])</f>
        <v>1.4162910479548742E-5</v>
      </c>
    </row>
    <row r="8021" spans="1:25" x14ac:dyDescent="0.3">
      <c r="A8021" t="s">
        <v>33</v>
      </c>
      <c r="B8021" t="s">
        <v>23</v>
      </c>
      <c r="C8021">
        <v>1189833</v>
      </c>
      <c r="D8021" s="9">
        <v>44306</v>
      </c>
      <c r="E8021" s="8" t="str">
        <f>TEXT(Table1[[#This Row],[Invoice Date]],"dd-mm-yyyy")</f>
        <v>20-04-2021</v>
      </c>
      <c r="F8021" s="1" t="str">
        <f t="shared" si="500"/>
        <v>April</v>
      </c>
      <c r="G8021" s="1" t="str">
        <f t="shared" si="501"/>
        <v>2021</v>
      </c>
      <c r="H8021" s="1" t="str">
        <f t="shared" si="502"/>
        <v>Tuesday</v>
      </c>
      <c r="I8021" s="1" t="str">
        <f t="shared" si="503"/>
        <v>20</v>
      </c>
      <c r="J8021" t="s">
        <v>30</v>
      </c>
      <c r="K8021" t="s">
        <v>31</v>
      </c>
      <c r="L8021" t="s">
        <v>34</v>
      </c>
      <c r="M8021" t="s">
        <v>18</v>
      </c>
      <c r="N8021">
        <v>35</v>
      </c>
      <c r="O8021">
        <v>225</v>
      </c>
      <c r="P8021">
        <v>7875</v>
      </c>
      <c r="Q8021">
        <v>2363</v>
      </c>
      <c r="R8021">
        <v>0.3</v>
      </c>
      <c r="S8021" t="s">
        <v>23</v>
      </c>
      <c r="T8021" t="str">
        <f>IF(Table1[[#This Row],[Units Sold]]&gt; 700,"High Units","low Units")</f>
        <v>low Units</v>
      </c>
      <c r="U8021">
        <f>SUM(Table1[[#This Row],[Operating Profit]])/SUM(Table1[Operating Profit])*100</f>
        <v>7.1145742906406626E-4</v>
      </c>
      <c r="V8021">
        <f>SUM(Table1[[#This Row],[Price per Unit]]*Table1[[#This Row],[Units Sold]])</f>
        <v>7875</v>
      </c>
      <c r="W8021">
        <f>SUM(Table1[[#This Row],[Total Sales]]-Table1[[#This Row],[Operating Profit]])</f>
        <v>5512</v>
      </c>
      <c r="X8021">
        <f>SUM(Table1[[#This Row],[Total Sales]]-Table1[[#This Row],[Cost]])</f>
        <v>2363</v>
      </c>
      <c r="Y8021">
        <f>SUM(Table1[[#This Row],[profit/loss]])/SUM(Table1[profit/loss])</f>
        <v>7.1145742906406628E-6</v>
      </c>
    </row>
    <row r="8022" spans="1:25" x14ac:dyDescent="0.3">
      <c r="A8022" t="s">
        <v>33</v>
      </c>
      <c r="B8022" t="s">
        <v>23</v>
      </c>
      <c r="C8022">
        <v>1189833</v>
      </c>
      <c r="D8022" s="9">
        <v>44307</v>
      </c>
      <c r="E8022" s="8" t="str">
        <f>TEXT(Table1[[#This Row],[Invoice Date]],"dd-mm-yyyy")</f>
        <v>21-04-2021</v>
      </c>
      <c r="F8022" s="1" t="str">
        <f t="shared" si="500"/>
        <v>April</v>
      </c>
      <c r="G8022" s="1" t="str">
        <f t="shared" si="501"/>
        <v>2021</v>
      </c>
      <c r="H8022" s="1" t="str">
        <f t="shared" si="502"/>
        <v>Wednesday</v>
      </c>
      <c r="I8022" s="1" t="str">
        <f t="shared" si="503"/>
        <v>21</v>
      </c>
      <c r="J8022" t="s">
        <v>30</v>
      </c>
      <c r="K8022" t="s">
        <v>31</v>
      </c>
      <c r="L8022" t="s">
        <v>34</v>
      </c>
      <c r="M8022" t="s">
        <v>19</v>
      </c>
      <c r="N8022">
        <v>35</v>
      </c>
      <c r="O8022">
        <v>233</v>
      </c>
      <c r="P8022">
        <v>8155</v>
      </c>
      <c r="Q8022">
        <v>3425</v>
      </c>
      <c r="R8022">
        <v>0.42</v>
      </c>
      <c r="S8022" t="s">
        <v>23</v>
      </c>
      <c r="T8022" t="str">
        <f>IF(Table1[[#This Row],[Units Sold]]&gt; 700,"High Units","low Units")</f>
        <v>low Units</v>
      </c>
      <c r="U8022">
        <f>SUM(Table1[[#This Row],[Operating Profit]])/SUM(Table1[Operating Profit])*100</f>
        <v>1.0312068110640827E-3</v>
      </c>
      <c r="V8022">
        <f>SUM(Table1[[#This Row],[Price per Unit]]*Table1[[#This Row],[Units Sold]])</f>
        <v>8155</v>
      </c>
      <c r="W8022">
        <f>SUM(Table1[[#This Row],[Total Sales]]-Table1[[#This Row],[Operating Profit]])</f>
        <v>4730</v>
      </c>
      <c r="X8022">
        <f>SUM(Table1[[#This Row],[Total Sales]]-Table1[[#This Row],[Cost]])</f>
        <v>3425</v>
      </c>
      <c r="Y8022">
        <f>SUM(Table1[[#This Row],[profit/loss]])/SUM(Table1[profit/loss])</f>
        <v>1.0312068110640826E-5</v>
      </c>
    </row>
    <row r="8023" spans="1:25" x14ac:dyDescent="0.3">
      <c r="A8023" t="s">
        <v>33</v>
      </c>
      <c r="B8023" t="s">
        <v>23</v>
      </c>
      <c r="C8023">
        <v>1189833</v>
      </c>
      <c r="D8023" s="9">
        <v>44308</v>
      </c>
      <c r="E8023" s="8" t="str">
        <f>TEXT(Table1[[#This Row],[Invoice Date]],"dd-mm-yyyy")</f>
        <v>22-04-2021</v>
      </c>
      <c r="F8023" s="1" t="str">
        <f t="shared" si="500"/>
        <v>April</v>
      </c>
      <c r="G8023" s="1" t="str">
        <f t="shared" si="501"/>
        <v>2021</v>
      </c>
      <c r="H8023" s="1" t="str">
        <f t="shared" si="502"/>
        <v>Thursday</v>
      </c>
      <c r="I8023" s="1" t="str">
        <f t="shared" si="503"/>
        <v>22</v>
      </c>
      <c r="J8023" t="s">
        <v>30</v>
      </c>
      <c r="K8023" t="s">
        <v>31</v>
      </c>
      <c r="L8023" t="s">
        <v>34</v>
      </c>
      <c r="M8023" t="s">
        <v>20</v>
      </c>
      <c r="N8023">
        <v>32</v>
      </c>
      <c r="O8023">
        <v>194</v>
      </c>
      <c r="P8023">
        <v>6208</v>
      </c>
      <c r="Q8023">
        <v>2297</v>
      </c>
      <c r="R8023">
        <v>0.37</v>
      </c>
      <c r="S8023" t="s">
        <v>23</v>
      </c>
      <c r="T8023" t="str">
        <f>IF(Table1[[#This Row],[Units Sold]]&gt; 700,"High Units","low Units")</f>
        <v>low Units</v>
      </c>
      <c r="U8023">
        <f>SUM(Table1[[#This Row],[Operating Profit]])/SUM(Table1[Operating Profit])*100</f>
        <v>6.9158599854429129E-4</v>
      </c>
      <c r="V8023">
        <f>SUM(Table1[[#This Row],[Price per Unit]]*Table1[[#This Row],[Units Sold]])</f>
        <v>6208</v>
      </c>
      <c r="W8023">
        <f>SUM(Table1[[#This Row],[Total Sales]]-Table1[[#This Row],[Operating Profit]])</f>
        <v>3911</v>
      </c>
      <c r="X8023">
        <f>SUM(Table1[[#This Row],[Total Sales]]-Table1[[#This Row],[Cost]])</f>
        <v>2297</v>
      </c>
      <c r="Y8023">
        <f>SUM(Table1[[#This Row],[profit/loss]])/SUM(Table1[profit/loss])</f>
        <v>6.9158599854429128E-6</v>
      </c>
    </row>
    <row r="8024" spans="1:25" x14ac:dyDescent="0.3">
      <c r="A8024" t="s">
        <v>33</v>
      </c>
      <c r="B8024" t="s">
        <v>23</v>
      </c>
      <c r="C8024">
        <v>1189833</v>
      </c>
      <c r="D8024" s="9">
        <v>44309</v>
      </c>
      <c r="E8024" s="8" t="str">
        <f>TEXT(Table1[[#This Row],[Invoice Date]],"dd-mm-yyyy")</f>
        <v>23-04-2021</v>
      </c>
      <c r="F8024" s="1" t="str">
        <f t="shared" si="500"/>
        <v>April</v>
      </c>
      <c r="G8024" s="1" t="str">
        <f t="shared" si="501"/>
        <v>2021</v>
      </c>
      <c r="H8024" s="1" t="str">
        <f t="shared" si="502"/>
        <v>Friday</v>
      </c>
      <c r="I8024" s="1" t="str">
        <f t="shared" si="503"/>
        <v>23</v>
      </c>
      <c r="J8024" t="s">
        <v>30</v>
      </c>
      <c r="K8024" t="s">
        <v>31</v>
      </c>
      <c r="L8024" t="s">
        <v>34</v>
      </c>
      <c r="M8024" t="s">
        <v>21</v>
      </c>
      <c r="N8024">
        <v>39</v>
      </c>
      <c r="O8024">
        <v>165</v>
      </c>
      <c r="P8024">
        <v>6435</v>
      </c>
      <c r="Q8024">
        <v>3861</v>
      </c>
      <c r="R8024">
        <v>0.6</v>
      </c>
      <c r="S8024" t="s">
        <v>23</v>
      </c>
      <c r="T8024" t="str">
        <f>IF(Table1[[#This Row],[Units Sold]]&gt; 700,"High Units","low Units")</f>
        <v>low Units</v>
      </c>
      <c r="U8024">
        <f>SUM(Table1[[#This Row],[Operating Profit]])/SUM(Table1[Operating Profit])*100</f>
        <v>1.1624786854068387E-3</v>
      </c>
      <c r="V8024">
        <f>SUM(Table1[[#This Row],[Price per Unit]]*Table1[[#This Row],[Units Sold]])</f>
        <v>6435</v>
      </c>
      <c r="W8024">
        <f>SUM(Table1[[#This Row],[Total Sales]]-Table1[[#This Row],[Operating Profit]])</f>
        <v>2574</v>
      </c>
      <c r="X8024">
        <f>SUM(Table1[[#This Row],[Total Sales]]-Table1[[#This Row],[Cost]])</f>
        <v>3861</v>
      </c>
      <c r="Y8024">
        <f>SUM(Table1[[#This Row],[profit/loss]])/SUM(Table1[profit/loss])</f>
        <v>1.1624786854068387E-5</v>
      </c>
    </row>
    <row r="8025" spans="1:25" x14ac:dyDescent="0.3">
      <c r="A8025" t="s">
        <v>33</v>
      </c>
      <c r="B8025" t="s">
        <v>23</v>
      </c>
      <c r="C8025">
        <v>1189833</v>
      </c>
      <c r="D8025" s="9">
        <v>44310</v>
      </c>
      <c r="E8025" s="8" t="str">
        <f>TEXT(Table1[[#This Row],[Invoice Date]],"dd-mm-yyyy")</f>
        <v>24-04-2021</v>
      </c>
      <c r="F8025" s="1" t="str">
        <f t="shared" si="500"/>
        <v>April</v>
      </c>
      <c r="G8025" s="1" t="str">
        <f t="shared" si="501"/>
        <v>2021</v>
      </c>
      <c r="H8025" s="1" t="str">
        <f t="shared" si="502"/>
        <v>Saturday</v>
      </c>
      <c r="I8025" s="1" t="str">
        <f t="shared" si="503"/>
        <v>24</v>
      </c>
      <c r="J8025" t="s">
        <v>30</v>
      </c>
      <c r="K8025" t="s">
        <v>31</v>
      </c>
      <c r="L8025" t="s">
        <v>34</v>
      </c>
      <c r="M8025" t="s">
        <v>22</v>
      </c>
      <c r="N8025">
        <v>48</v>
      </c>
      <c r="O8025">
        <v>264</v>
      </c>
      <c r="P8025">
        <v>12672</v>
      </c>
      <c r="Q8025">
        <v>2788</v>
      </c>
      <c r="R8025">
        <v>0.22</v>
      </c>
      <c r="S8025" t="s">
        <v>23</v>
      </c>
      <c r="T8025" t="str">
        <f>IF(Table1[[#This Row],[Units Sold]]&gt; 700,"High Units","low Units")</f>
        <v>low Units</v>
      </c>
      <c r="U8025">
        <f>SUM(Table1[[#This Row],[Operating Profit]])/SUM(Table1[Operating Profit])*100</f>
        <v>8.3941739832019331E-4</v>
      </c>
      <c r="V8025">
        <f>SUM(Table1[[#This Row],[Price per Unit]]*Table1[[#This Row],[Units Sold]])</f>
        <v>12672</v>
      </c>
      <c r="W8025">
        <f>SUM(Table1[[#This Row],[Total Sales]]-Table1[[#This Row],[Operating Profit]])</f>
        <v>9884</v>
      </c>
      <c r="X8025">
        <f>SUM(Table1[[#This Row],[Total Sales]]-Table1[[#This Row],[Cost]])</f>
        <v>2788</v>
      </c>
      <c r="Y8025">
        <f>SUM(Table1[[#This Row],[profit/loss]])/SUM(Table1[profit/loss])</f>
        <v>8.3941739832019329E-6</v>
      </c>
    </row>
    <row r="8026" spans="1:25" x14ac:dyDescent="0.3">
      <c r="A8026" t="s">
        <v>33</v>
      </c>
      <c r="B8026" t="s">
        <v>23</v>
      </c>
      <c r="C8026">
        <v>1189833</v>
      </c>
      <c r="D8026" s="9">
        <v>44311</v>
      </c>
      <c r="E8026" s="8" t="str">
        <f>TEXT(Table1[[#This Row],[Invoice Date]],"dd-mm-yyyy")</f>
        <v>25-04-2021</v>
      </c>
      <c r="F8026" s="1" t="str">
        <f t="shared" si="500"/>
        <v>April</v>
      </c>
      <c r="G8026" s="1" t="str">
        <f t="shared" si="501"/>
        <v>2021</v>
      </c>
      <c r="H8026" s="1" t="str">
        <f t="shared" si="502"/>
        <v>Sunday</v>
      </c>
      <c r="I8026" s="1" t="str">
        <f t="shared" si="503"/>
        <v>25</v>
      </c>
      <c r="J8026" t="s">
        <v>30</v>
      </c>
      <c r="K8026" t="s">
        <v>31</v>
      </c>
      <c r="L8026" t="s">
        <v>34</v>
      </c>
      <c r="M8026" t="s">
        <v>16</v>
      </c>
      <c r="N8026">
        <v>30</v>
      </c>
      <c r="O8026">
        <v>285</v>
      </c>
      <c r="P8026">
        <v>8550</v>
      </c>
      <c r="Q8026">
        <v>4019</v>
      </c>
      <c r="R8026">
        <v>0.47</v>
      </c>
      <c r="S8026" t="s">
        <v>23</v>
      </c>
      <c r="T8026" t="str">
        <f>IF(Table1[[#This Row],[Units Sold]]&gt; 700,"High Units","low Units")</f>
        <v>low Units</v>
      </c>
      <c r="U8026">
        <f>SUM(Table1[[#This Row],[Operating Profit]])/SUM(Table1[Operating Profit])*100</f>
        <v>1.2100496857420577E-3</v>
      </c>
      <c r="V8026">
        <f>SUM(Table1[[#This Row],[Price per Unit]]*Table1[[#This Row],[Units Sold]])</f>
        <v>8550</v>
      </c>
      <c r="W8026">
        <f>SUM(Table1[[#This Row],[Total Sales]]-Table1[[#This Row],[Operating Profit]])</f>
        <v>4531</v>
      </c>
      <c r="X8026">
        <f>SUM(Table1[[#This Row],[Total Sales]]-Table1[[#This Row],[Cost]])</f>
        <v>4019</v>
      </c>
      <c r="Y8026">
        <f>SUM(Table1[[#This Row],[profit/loss]])/SUM(Table1[profit/loss])</f>
        <v>1.2100496857420578E-5</v>
      </c>
    </row>
    <row r="8027" spans="1:25" x14ac:dyDescent="0.3">
      <c r="A8027" t="s">
        <v>33</v>
      </c>
      <c r="B8027" t="s">
        <v>23</v>
      </c>
      <c r="C8027">
        <v>1189833</v>
      </c>
      <c r="D8027" s="9">
        <v>44312</v>
      </c>
      <c r="E8027" s="8" t="str">
        <f>TEXT(Table1[[#This Row],[Invoice Date]],"dd-mm-yyyy")</f>
        <v>26-04-2021</v>
      </c>
      <c r="F8027" s="1" t="str">
        <f t="shared" si="500"/>
        <v>April</v>
      </c>
      <c r="G8027" s="1" t="str">
        <f t="shared" si="501"/>
        <v>2021</v>
      </c>
      <c r="H8027" s="1" t="str">
        <f t="shared" si="502"/>
        <v>Monday</v>
      </c>
      <c r="I8027" s="1" t="str">
        <f t="shared" si="503"/>
        <v>26</v>
      </c>
      <c r="J8027" t="s">
        <v>30</v>
      </c>
      <c r="K8027" t="s">
        <v>31</v>
      </c>
      <c r="L8027" t="s">
        <v>34</v>
      </c>
      <c r="M8027" t="s">
        <v>18</v>
      </c>
      <c r="N8027">
        <v>37</v>
      </c>
      <c r="O8027">
        <v>272</v>
      </c>
      <c r="P8027">
        <v>10064</v>
      </c>
      <c r="Q8027">
        <v>2919</v>
      </c>
      <c r="R8027">
        <v>0.28999999999999998</v>
      </c>
      <c r="S8027" t="s">
        <v>23</v>
      </c>
      <c r="T8027" t="str">
        <f>IF(Table1[[#This Row],[Units Sold]]&gt; 700,"High Units","low Units")</f>
        <v>low Units</v>
      </c>
      <c r="U8027">
        <f>SUM(Table1[[#This Row],[Operating Profit]])/SUM(Table1[Operating Profit])*100</f>
        <v>8.7885917707914059E-4</v>
      </c>
      <c r="V8027">
        <f>SUM(Table1[[#This Row],[Price per Unit]]*Table1[[#This Row],[Units Sold]])</f>
        <v>10064</v>
      </c>
      <c r="W8027">
        <f>SUM(Table1[[#This Row],[Total Sales]]-Table1[[#This Row],[Operating Profit]])</f>
        <v>7145</v>
      </c>
      <c r="X8027">
        <f>SUM(Table1[[#This Row],[Total Sales]]-Table1[[#This Row],[Cost]])</f>
        <v>2919</v>
      </c>
      <c r="Y8027">
        <f>SUM(Table1[[#This Row],[profit/loss]])/SUM(Table1[profit/loss])</f>
        <v>8.7885917707914062E-6</v>
      </c>
    </row>
    <row r="8028" spans="1:25" x14ac:dyDescent="0.3">
      <c r="A8028" t="s">
        <v>33</v>
      </c>
      <c r="B8028" t="s">
        <v>23</v>
      </c>
      <c r="C8028">
        <v>1189833</v>
      </c>
      <c r="D8028" s="9">
        <v>44313</v>
      </c>
      <c r="E8028" s="8" t="str">
        <f>TEXT(Table1[[#This Row],[Invoice Date]],"dd-mm-yyyy")</f>
        <v>27-04-2021</v>
      </c>
      <c r="F8028" s="1" t="str">
        <f t="shared" si="500"/>
        <v>April</v>
      </c>
      <c r="G8028" s="1" t="str">
        <f t="shared" si="501"/>
        <v>2021</v>
      </c>
      <c r="H8028" s="1" t="str">
        <f t="shared" si="502"/>
        <v>Tuesday</v>
      </c>
      <c r="I8028" s="1" t="str">
        <f t="shared" si="503"/>
        <v>27</v>
      </c>
      <c r="J8028" t="s">
        <v>30</v>
      </c>
      <c r="K8028" t="s">
        <v>31</v>
      </c>
      <c r="L8028" t="s">
        <v>34</v>
      </c>
      <c r="M8028" t="s">
        <v>19</v>
      </c>
      <c r="N8028">
        <v>33</v>
      </c>
      <c r="O8028">
        <v>240</v>
      </c>
      <c r="P8028">
        <v>7920</v>
      </c>
      <c r="Q8028">
        <v>3643</v>
      </c>
      <c r="R8028">
        <v>0.46</v>
      </c>
      <c r="S8028" t="s">
        <v>23</v>
      </c>
      <c r="T8028" t="str">
        <f>IF(Table1[[#This Row],[Units Sold]]&gt; 700,"High Units","low Units")</f>
        <v>low Units</v>
      </c>
      <c r="U8028">
        <f>SUM(Table1[[#This Row],[Operating Profit]])/SUM(Table1[Operating Profit])*100</f>
        <v>1.0968427482354606E-3</v>
      </c>
      <c r="V8028">
        <f>SUM(Table1[[#This Row],[Price per Unit]]*Table1[[#This Row],[Units Sold]])</f>
        <v>7920</v>
      </c>
      <c r="W8028">
        <f>SUM(Table1[[#This Row],[Total Sales]]-Table1[[#This Row],[Operating Profit]])</f>
        <v>4277</v>
      </c>
      <c r="X8028">
        <f>SUM(Table1[[#This Row],[Total Sales]]-Table1[[#This Row],[Cost]])</f>
        <v>3643</v>
      </c>
      <c r="Y8028">
        <f>SUM(Table1[[#This Row],[profit/loss]])/SUM(Table1[profit/loss])</f>
        <v>1.0968427482354606E-5</v>
      </c>
    </row>
    <row r="8029" spans="1:25" x14ac:dyDescent="0.3">
      <c r="A8029" t="s">
        <v>33</v>
      </c>
      <c r="B8029" t="s">
        <v>23</v>
      </c>
      <c r="C8029">
        <v>1189833</v>
      </c>
      <c r="D8029" s="9">
        <v>44314</v>
      </c>
      <c r="E8029" s="8" t="str">
        <f>TEXT(Table1[[#This Row],[Invoice Date]],"dd-mm-yyyy")</f>
        <v>28-04-2021</v>
      </c>
      <c r="F8029" s="1" t="str">
        <f t="shared" si="500"/>
        <v>April</v>
      </c>
      <c r="G8029" s="1" t="str">
        <f t="shared" si="501"/>
        <v>2021</v>
      </c>
      <c r="H8029" s="1" t="str">
        <f t="shared" si="502"/>
        <v>Wednesday</v>
      </c>
      <c r="I8029" s="1" t="str">
        <f t="shared" si="503"/>
        <v>28</v>
      </c>
      <c r="J8029" t="s">
        <v>30</v>
      </c>
      <c r="K8029" t="s">
        <v>31</v>
      </c>
      <c r="L8029" t="s">
        <v>34</v>
      </c>
      <c r="M8029" t="s">
        <v>20</v>
      </c>
      <c r="N8029">
        <v>29</v>
      </c>
      <c r="O8029">
        <v>228</v>
      </c>
      <c r="P8029">
        <v>6612</v>
      </c>
      <c r="Q8029">
        <v>2645</v>
      </c>
      <c r="R8029">
        <v>0.4</v>
      </c>
      <c r="S8029" t="s">
        <v>23</v>
      </c>
      <c r="T8029" t="str">
        <f>IF(Table1[[#This Row],[Units Sold]]&gt; 700,"High Units","low Units")</f>
        <v>low Units</v>
      </c>
      <c r="U8029">
        <f>SUM(Table1[[#This Row],[Operating Profit]])/SUM(Table1[Operating Profit])*100</f>
        <v>7.9636263219401405E-4</v>
      </c>
      <c r="V8029">
        <f>SUM(Table1[[#This Row],[Price per Unit]]*Table1[[#This Row],[Units Sold]])</f>
        <v>6612</v>
      </c>
      <c r="W8029">
        <f>SUM(Table1[[#This Row],[Total Sales]]-Table1[[#This Row],[Operating Profit]])</f>
        <v>3967</v>
      </c>
      <c r="X8029">
        <f>SUM(Table1[[#This Row],[Total Sales]]-Table1[[#This Row],[Cost]])</f>
        <v>2645</v>
      </c>
      <c r="Y8029">
        <f>SUM(Table1[[#This Row],[profit/loss]])/SUM(Table1[profit/loss])</f>
        <v>7.9636263219401409E-6</v>
      </c>
    </row>
    <row r="8030" spans="1:25" x14ac:dyDescent="0.3">
      <c r="A8030" t="s">
        <v>33</v>
      </c>
      <c r="B8030" t="s">
        <v>23</v>
      </c>
      <c r="C8030">
        <v>1189833</v>
      </c>
      <c r="D8030" s="9">
        <v>44315</v>
      </c>
      <c r="E8030" s="8" t="str">
        <f>TEXT(Table1[[#This Row],[Invoice Date]],"dd-mm-yyyy")</f>
        <v>29-04-2021</v>
      </c>
      <c r="F8030" s="1" t="str">
        <f t="shared" si="500"/>
        <v>April</v>
      </c>
      <c r="G8030" s="1" t="str">
        <f t="shared" si="501"/>
        <v>2021</v>
      </c>
      <c r="H8030" s="1" t="str">
        <f t="shared" si="502"/>
        <v>Thursday</v>
      </c>
      <c r="I8030" s="1" t="str">
        <f t="shared" si="503"/>
        <v>29</v>
      </c>
      <c r="J8030" t="s">
        <v>30</v>
      </c>
      <c r="K8030" t="s">
        <v>31</v>
      </c>
      <c r="L8030" t="s">
        <v>34</v>
      </c>
      <c r="M8030" t="s">
        <v>21</v>
      </c>
      <c r="N8030">
        <v>38</v>
      </c>
      <c r="O8030">
        <v>224</v>
      </c>
      <c r="P8030">
        <v>8512</v>
      </c>
      <c r="Q8030">
        <v>5107</v>
      </c>
      <c r="R8030">
        <v>0.6</v>
      </c>
      <c r="S8030" t="s">
        <v>23</v>
      </c>
      <c r="T8030" t="str">
        <f>IF(Table1[[#This Row],[Units Sold]]&gt; 700,"High Units","low Units")</f>
        <v>low Units</v>
      </c>
      <c r="U8030">
        <f>SUM(Table1[[#This Row],[Operating Profit]])/SUM(Table1[Operating Profit])*100</f>
        <v>1.537627207037743E-3</v>
      </c>
      <c r="V8030">
        <f>SUM(Table1[[#This Row],[Price per Unit]]*Table1[[#This Row],[Units Sold]])</f>
        <v>8512</v>
      </c>
      <c r="W8030">
        <f>SUM(Table1[[#This Row],[Total Sales]]-Table1[[#This Row],[Operating Profit]])</f>
        <v>3405</v>
      </c>
      <c r="X8030">
        <f>SUM(Table1[[#This Row],[Total Sales]]-Table1[[#This Row],[Cost]])</f>
        <v>5107</v>
      </c>
      <c r="Y8030">
        <f>SUM(Table1[[#This Row],[profit/loss]])/SUM(Table1[profit/loss])</f>
        <v>1.537627207037743E-5</v>
      </c>
    </row>
    <row r="8031" spans="1:25" x14ac:dyDescent="0.3">
      <c r="A8031" t="s">
        <v>33</v>
      </c>
      <c r="B8031" t="s">
        <v>23</v>
      </c>
      <c r="C8031">
        <v>1189833</v>
      </c>
      <c r="D8031" s="9">
        <v>44316</v>
      </c>
      <c r="E8031" s="8" t="str">
        <f>TEXT(Table1[[#This Row],[Invoice Date]],"dd-mm-yyyy")</f>
        <v>30-04-2021</v>
      </c>
      <c r="F8031" s="1" t="str">
        <f t="shared" si="500"/>
        <v>April</v>
      </c>
      <c r="G8031" s="1" t="str">
        <f t="shared" si="501"/>
        <v>2021</v>
      </c>
      <c r="H8031" s="1" t="str">
        <f t="shared" si="502"/>
        <v>Friday</v>
      </c>
      <c r="I8031" s="1" t="str">
        <f t="shared" si="503"/>
        <v>30</v>
      </c>
      <c r="J8031" t="s">
        <v>30</v>
      </c>
      <c r="K8031" t="s">
        <v>31</v>
      </c>
      <c r="L8031" t="s">
        <v>34</v>
      </c>
      <c r="M8031" t="s">
        <v>22</v>
      </c>
      <c r="N8031">
        <v>51</v>
      </c>
      <c r="O8031">
        <v>224</v>
      </c>
      <c r="P8031">
        <v>11424</v>
      </c>
      <c r="Q8031">
        <v>2628</v>
      </c>
      <c r="R8031">
        <v>0.23</v>
      </c>
      <c r="S8031" t="s">
        <v>23</v>
      </c>
      <c r="T8031" t="str">
        <f>IF(Table1[[#This Row],[Units Sold]]&gt; 700,"High Units","low Units")</f>
        <v>low Units</v>
      </c>
      <c r="U8031">
        <f>SUM(Table1[[#This Row],[Operating Profit]])/SUM(Table1[Operating Profit])*100</f>
        <v>7.91244233423769E-4</v>
      </c>
      <c r="V8031">
        <f>SUM(Table1[[#This Row],[Price per Unit]]*Table1[[#This Row],[Units Sold]])</f>
        <v>11424</v>
      </c>
      <c r="W8031">
        <f>SUM(Table1[[#This Row],[Total Sales]]-Table1[[#This Row],[Operating Profit]])</f>
        <v>8796</v>
      </c>
      <c r="X8031">
        <f>SUM(Table1[[#This Row],[Total Sales]]-Table1[[#This Row],[Cost]])</f>
        <v>2628</v>
      </c>
      <c r="Y8031">
        <f>SUM(Table1[[#This Row],[profit/loss]])/SUM(Table1[profit/loss])</f>
        <v>7.9124423342376904E-6</v>
      </c>
    </row>
    <row r="8032" spans="1:25" x14ac:dyDescent="0.3">
      <c r="A8032" t="s">
        <v>33</v>
      </c>
      <c r="B8032" t="s">
        <v>23</v>
      </c>
      <c r="C8032">
        <v>1189833</v>
      </c>
      <c r="D8032" s="9">
        <v>44317</v>
      </c>
      <c r="E8032" s="8" t="str">
        <f>TEXT(Table1[[#This Row],[Invoice Date]],"dd-mm-yyyy")</f>
        <v>01-05-2021</v>
      </c>
      <c r="F8032" s="1" t="str">
        <f t="shared" si="500"/>
        <v>May</v>
      </c>
      <c r="G8032" s="1" t="str">
        <f t="shared" si="501"/>
        <v>2021</v>
      </c>
      <c r="H8032" s="1" t="str">
        <f t="shared" si="502"/>
        <v>Saturday</v>
      </c>
      <c r="I8032" s="1" t="str">
        <f t="shared" si="503"/>
        <v>01</v>
      </c>
      <c r="J8032" t="s">
        <v>30</v>
      </c>
      <c r="K8032" t="s">
        <v>31</v>
      </c>
      <c r="L8032" t="s">
        <v>34</v>
      </c>
      <c r="M8032" t="s">
        <v>16</v>
      </c>
      <c r="N8032">
        <v>36</v>
      </c>
      <c r="O8032">
        <v>306</v>
      </c>
      <c r="P8032">
        <v>11016</v>
      </c>
      <c r="Q8032">
        <v>4957</v>
      </c>
      <c r="R8032">
        <v>0.45</v>
      </c>
      <c r="S8032" t="s">
        <v>23</v>
      </c>
      <c r="T8032" t="str">
        <f>IF(Table1[[#This Row],[Units Sold]]&gt; 700,"High Units","low Units")</f>
        <v>low Units</v>
      </c>
      <c r="U8032">
        <f>SUM(Table1[[#This Row],[Operating Profit]])/SUM(Table1[Operating Profit])*100</f>
        <v>1.4924648649473451E-3</v>
      </c>
      <c r="V8032">
        <f>SUM(Table1[[#This Row],[Price per Unit]]*Table1[[#This Row],[Units Sold]])</f>
        <v>11016</v>
      </c>
      <c r="W8032">
        <f>SUM(Table1[[#This Row],[Total Sales]]-Table1[[#This Row],[Operating Profit]])</f>
        <v>6059</v>
      </c>
      <c r="X8032">
        <f>SUM(Table1[[#This Row],[Total Sales]]-Table1[[#This Row],[Cost]])</f>
        <v>4957</v>
      </c>
      <c r="Y8032">
        <f>SUM(Table1[[#This Row],[profit/loss]])/SUM(Table1[profit/loss])</f>
        <v>1.4924648649473452E-5</v>
      </c>
    </row>
    <row r="8033" spans="1:25" x14ac:dyDescent="0.3">
      <c r="A8033" t="s">
        <v>33</v>
      </c>
      <c r="B8033" t="s">
        <v>23</v>
      </c>
      <c r="C8033">
        <v>1189833</v>
      </c>
      <c r="D8033" s="9">
        <v>44318</v>
      </c>
      <c r="E8033" s="8" t="str">
        <f>TEXT(Table1[[#This Row],[Invoice Date]],"dd-mm-yyyy")</f>
        <v>02-05-2021</v>
      </c>
      <c r="F8033" s="1" t="str">
        <f t="shared" si="500"/>
        <v>May</v>
      </c>
      <c r="G8033" s="1" t="str">
        <f t="shared" si="501"/>
        <v>2021</v>
      </c>
      <c r="H8033" s="1" t="str">
        <f t="shared" si="502"/>
        <v>Sunday</v>
      </c>
      <c r="I8033" s="1" t="str">
        <f t="shared" si="503"/>
        <v>02</v>
      </c>
      <c r="J8033" t="s">
        <v>30</v>
      </c>
      <c r="K8033" t="s">
        <v>31</v>
      </c>
      <c r="L8033" t="s">
        <v>34</v>
      </c>
      <c r="M8033" t="s">
        <v>18</v>
      </c>
      <c r="N8033">
        <v>41</v>
      </c>
      <c r="O8033">
        <v>264</v>
      </c>
      <c r="P8033">
        <v>10824</v>
      </c>
      <c r="Q8033">
        <v>3355</v>
      </c>
      <c r="R8033">
        <v>0.31</v>
      </c>
      <c r="S8033" t="s">
        <v>23</v>
      </c>
      <c r="T8033" t="str">
        <f>IF(Table1[[#This Row],[Units Sold]]&gt; 700,"High Units","low Units")</f>
        <v>low Units</v>
      </c>
      <c r="U8033">
        <f>SUM(Table1[[#This Row],[Operating Profit]])/SUM(Table1[Operating Profit])*100</f>
        <v>1.010131051421897E-3</v>
      </c>
      <c r="V8033">
        <f>SUM(Table1[[#This Row],[Price per Unit]]*Table1[[#This Row],[Units Sold]])</f>
        <v>10824</v>
      </c>
      <c r="W8033">
        <f>SUM(Table1[[#This Row],[Total Sales]]-Table1[[#This Row],[Operating Profit]])</f>
        <v>7469</v>
      </c>
      <c r="X8033">
        <f>SUM(Table1[[#This Row],[Total Sales]]-Table1[[#This Row],[Cost]])</f>
        <v>3355</v>
      </c>
      <c r="Y8033">
        <f>SUM(Table1[[#This Row],[profit/loss]])/SUM(Table1[profit/loss])</f>
        <v>1.0101310514218969E-5</v>
      </c>
    </row>
    <row r="8034" spans="1:25" x14ac:dyDescent="0.3">
      <c r="A8034" t="s">
        <v>33</v>
      </c>
      <c r="B8034" t="s">
        <v>23</v>
      </c>
      <c r="C8034">
        <v>1189833</v>
      </c>
      <c r="D8034" s="9">
        <v>44319</v>
      </c>
      <c r="E8034" s="8" t="str">
        <f>TEXT(Table1[[#This Row],[Invoice Date]],"dd-mm-yyyy")</f>
        <v>03-05-2021</v>
      </c>
      <c r="F8034" s="1" t="str">
        <f t="shared" si="500"/>
        <v>May</v>
      </c>
      <c r="G8034" s="1" t="str">
        <f t="shared" si="501"/>
        <v>2021</v>
      </c>
      <c r="H8034" s="1" t="str">
        <f t="shared" si="502"/>
        <v>Monday</v>
      </c>
      <c r="I8034" s="1" t="str">
        <f t="shared" si="503"/>
        <v>03</v>
      </c>
      <c r="J8034" t="s">
        <v>30</v>
      </c>
      <c r="K8034" t="s">
        <v>31</v>
      </c>
      <c r="L8034" t="s">
        <v>34</v>
      </c>
      <c r="M8034" t="s">
        <v>19</v>
      </c>
      <c r="N8034">
        <v>34</v>
      </c>
      <c r="O8034">
        <v>232</v>
      </c>
      <c r="P8034">
        <v>7888</v>
      </c>
      <c r="Q8034">
        <v>3471</v>
      </c>
      <c r="R8034">
        <v>0.44</v>
      </c>
      <c r="S8034" t="s">
        <v>23</v>
      </c>
      <c r="T8034" t="str">
        <f>IF(Table1[[#This Row],[Units Sold]]&gt; 700,"High Units","low Units")</f>
        <v>low Units</v>
      </c>
      <c r="U8034">
        <f>SUM(Table1[[#This Row],[Operating Profit]])/SUM(Table1[Operating Profit])*100</f>
        <v>1.0450565959718046E-3</v>
      </c>
      <c r="V8034">
        <f>SUM(Table1[[#This Row],[Price per Unit]]*Table1[[#This Row],[Units Sold]])</f>
        <v>7888</v>
      </c>
      <c r="W8034">
        <f>SUM(Table1[[#This Row],[Total Sales]]-Table1[[#This Row],[Operating Profit]])</f>
        <v>4417</v>
      </c>
      <c r="X8034">
        <f>SUM(Table1[[#This Row],[Total Sales]]-Table1[[#This Row],[Cost]])</f>
        <v>3471</v>
      </c>
      <c r="Y8034">
        <f>SUM(Table1[[#This Row],[profit/loss]])/SUM(Table1[profit/loss])</f>
        <v>1.0450565959718045E-5</v>
      </c>
    </row>
    <row r="8035" spans="1:25" x14ac:dyDescent="0.3">
      <c r="A8035" t="s">
        <v>33</v>
      </c>
      <c r="B8035" t="s">
        <v>23</v>
      </c>
      <c r="C8035">
        <v>1189833</v>
      </c>
      <c r="D8035" s="9">
        <v>44320</v>
      </c>
      <c r="E8035" s="8" t="str">
        <f>TEXT(Table1[[#This Row],[Invoice Date]],"dd-mm-yyyy")</f>
        <v>04-05-2021</v>
      </c>
      <c r="F8035" s="1" t="str">
        <f t="shared" si="500"/>
        <v>May</v>
      </c>
      <c r="G8035" s="1" t="str">
        <f t="shared" si="501"/>
        <v>2021</v>
      </c>
      <c r="H8035" s="1" t="str">
        <f t="shared" si="502"/>
        <v>Tuesday</v>
      </c>
      <c r="I8035" s="1" t="str">
        <f t="shared" si="503"/>
        <v>04</v>
      </c>
      <c r="J8035" t="s">
        <v>30</v>
      </c>
      <c r="K8035" t="s">
        <v>31</v>
      </c>
      <c r="L8035" t="s">
        <v>34</v>
      </c>
      <c r="M8035" t="s">
        <v>20</v>
      </c>
      <c r="N8035">
        <v>36</v>
      </c>
      <c r="O8035">
        <v>223</v>
      </c>
      <c r="P8035">
        <v>8028</v>
      </c>
      <c r="Q8035">
        <v>3051</v>
      </c>
      <c r="R8035">
        <v>0.38</v>
      </c>
      <c r="S8035" t="s">
        <v>23</v>
      </c>
      <c r="T8035" t="str">
        <f>IF(Table1[[#This Row],[Units Sold]]&gt; 700,"High Units","low Units")</f>
        <v>low Units</v>
      </c>
      <c r="U8035">
        <f>SUM(Table1[[#This Row],[Operating Profit]])/SUM(Table1[Operating Profit])*100</f>
        <v>9.1860203811869085E-4</v>
      </c>
      <c r="V8035">
        <f>SUM(Table1[[#This Row],[Price per Unit]]*Table1[[#This Row],[Units Sold]])</f>
        <v>8028</v>
      </c>
      <c r="W8035">
        <f>SUM(Table1[[#This Row],[Total Sales]]-Table1[[#This Row],[Operating Profit]])</f>
        <v>4977</v>
      </c>
      <c r="X8035">
        <f>SUM(Table1[[#This Row],[Total Sales]]-Table1[[#This Row],[Cost]])</f>
        <v>3051</v>
      </c>
      <c r="Y8035">
        <f>SUM(Table1[[#This Row],[profit/loss]])/SUM(Table1[profit/loss])</f>
        <v>9.1860203811869079E-6</v>
      </c>
    </row>
    <row r="8036" spans="1:25" x14ac:dyDescent="0.3">
      <c r="A8036" t="s">
        <v>33</v>
      </c>
      <c r="B8036" t="s">
        <v>23</v>
      </c>
      <c r="C8036">
        <v>1189833</v>
      </c>
      <c r="D8036" s="9">
        <v>44321</v>
      </c>
      <c r="E8036" s="8" t="str">
        <f>TEXT(Table1[[#This Row],[Invoice Date]],"dd-mm-yyyy")</f>
        <v>05-05-2021</v>
      </c>
      <c r="F8036" s="1" t="str">
        <f t="shared" si="500"/>
        <v>May</v>
      </c>
      <c r="G8036" s="1" t="str">
        <f t="shared" si="501"/>
        <v>2021</v>
      </c>
      <c r="H8036" s="1" t="str">
        <f t="shared" si="502"/>
        <v>Wednesday</v>
      </c>
      <c r="I8036" s="1" t="str">
        <f t="shared" si="503"/>
        <v>05</v>
      </c>
      <c r="J8036" t="s">
        <v>30</v>
      </c>
      <c r="K8036" t="s">
        <v>31</v>
      </c>
      <c r="L8036" t="s">
        <v>34</v>
      </c>
      <c r="M8036" t="s">
        <v>21</v>
      </c>
      <c r="N8036">
        <v>43</v>
      </c>
      <c r="O8036">
        <v>230</v>
      </c>
      <c r="P8036">
        <v>9890</v>
      </c>
      <c r="Q8036">
        <v>6132</v>
      </c>
      <c r="R8036">
        <v>0.62</v>
      </c>
      <c r="S8036" t="s">
        <v>23</v>
      </c>
      <c r="T8036" t="str">
        <f>IF(Table1[[#This Row],[Units Sold]]&gt; 700,"High Units","low Units")</f>
        <v>low Units</v>
      </c>
      <c r="U8036">
        <f>SUM(Table1[[#This Row],[Operating Profit]])/SUM(Table1[Operating Profit])*100</f>
        <v>1.8462365446554609E-3</v>
      </c>
      <c r="V8036">
        <f>SUM(Table1[[#This Row],[Price per Unit]]*Table1[[#This Row],[Units Sold]])</f>
        <v>9890</v>
      </c>
      <c r="W8036">
        <f>SUM(Table1[[#This Row],[Total Sales]]-Table1[[#This Row],[Operating Profit]])</f>
        <v>3758</v>
      </c>
      <c r="X8036">
        <f>SUM(Table1[[#This Row],[Total Sales]]-Table1[[#This Row],[Cost]])</f>
        <v>6132</v>
      </c>
      <c r="Y8036">
        <f>SUM(Table1[[#This Row],[profit/loss]])/SUM(Table1[profit/loss])</f>
        <v>1.846236544655461E-5</v>
      </c>
    </row>
    <row r="8037" spans="1:25" x14ac:dyDescent="0.3">
      <c r="A8037" t="s">
        <v>33</v>
      </c>
      <c r="B8037" t="s">
        <v>23</v>
      </c>
      <c r="C8037">
        <v>1189833</v>
      </c>
      <c r="D8037" s="9">
        <v>44322</v>
      </c>
      <c r="E8037" s="8" t="str">
        <f>TEXT(Table1[[#This Row],[Invoice Date]],"dd-mm-yyyy")</f>
        <v>06-05-2021</v>
      </c>
      <c r="F8037" s="1" t="str">
        <f t="shared" si="500"/>
        <v>May</v>
      </c>
      <c r="G8037" s="1" t="str">
        <f t="shared" si="501"/>
        <v>2021</v>
      </c>
      <c r="H8037" s="1" t="str">
        <f t="shared" si="502"/>
        <v>Thursday</v>
      </c>
      <c r="I8037" s="1" t="str">
        <f t="shared" si="503"/>
        <v>06</v>
      </c>
      <c r="J8037" t="s">
        <v>30</v>
      </c>
      <c r="K8037" t="s">
        <v>31</v>
      </c>
      <c r="L8037" t="s">
        <v>34</v>
      </c>
      <c r="M8037" t="s">
        <v>22</v>
      </c>
      <c r="N8037">
        <v>46</v>
      </c>
      <c r="O8037">
        <v>208</v>
      </c>
      <c r="P8037">
        <v>9568</v>
      </c>
      <c r="Q8037">
        <v>2201</v>
      </c>
      <c r="R8037">
        <v>0.23</v>
      </c>
      <c r="S8037" t="s">
        <v>23</v>
      </c>
      <c r="T8037" t="str">
        <f>IF(Table1[[#This Row],[Units Sold]]&gt; 700,"High Units","low Units")</f>
        <v>low Units</v>
      </c>
      <c r="U8037">
        <f>SUM(Table1[[#This Row],[Operating Profit]])/SUM(Table1[Operating Profit])*100</f>
        <v>6.6268209960643676E-4</v>
      </c>
      <c r="V8037">
        <f>SUM(Table1[[#This Row],[Price per Unit]]*Table1[[#This Row],[Units Sold]])</f>
        <v>9568</v>
      </c>
      <c r="W8037">
        <f>SUM(Table1[[#This Row],[Total Sales]]-Table1[[#This Row],[Operating Profit]])</f>
        <v>7367</v>
      </c>
      <c r="X8037">
        <f>SUM(Table1[[#This Row],[Total Sales]]-Table1[[#This Row],[Cost]])</f>
        <v>2201</v>
      </c>
      <c r="Y8037">
        <f>SUM(Table1[[#This Row],[profit/loss]])/SUM(Table1[profit/loss])</f>
        <v>6.626820996064367E-6</v>
      </c>
    </row>
    <row r="8038" spans="1:25" x14ac:dyDescent="0.3">
      <c r="A8038" t="s">
        <v>33</v>
      </c>
      <c r="B8038" t="s">
        <v>23</v>
      </c>
      <c r="C8038">
        <v>1189833</v>
      </c>
      <c r="D8038" s="9">
        <v>44323</v>
      </c>
      <c r="E8038" s="8" t="str">
        <f>TEXT(Table1[[#This Row],[Invoice Date]],"dd-mm-yyyy")</f>
        <v>07-05-2021</v>
      </c>
      <c r="F8038" s="1" t="str">
        <f t="shared" si="500"/>
        <v>May</v>
      </c>
      <c r="G8038" s="1" t="str">
        <f t="shared" si="501"/>
        <v>2021</v>
      </c>
      <c r="H8038" s="1" t="str">
        <f t="shared" si="502"/>
        <v>Friday</v>
      </c>
      <c r="I8038" s="1" t="str">
        <f t="shared" si="503"/>
        <v>07</v>
      </c>
      <c r="J8038" t="s">
        <v>30</v>
      </c>
      <c r="K8038" t="s">
        <v>31</v>
      </c>
      <c r="L8038" t="s">
        <v>34</v>
      </c>
      <c r="M8038" t="s">
        <v>16</v>
      </c>
      <c r="N8038">
        <v>38</v>
      </c>
      <c r="O8038">
        <v>289</v>
      </c>
      <c r="P8038">
        <v>10982</v>
      </c>
      <c r="Q8038">
        <v>5052</v>
      </c>
      <c r="R8038">
        <v>0.46</v>
      </c>
      <c r="S8038" t="s">
        <v>23</v>
      </c>
      <c r="T8038" t="str">
        <f>IF(Table1[[#This Row],[Units Sold]]&gt; 700,"High Units","low Units")</f>
        <v>low Units</v>
      </c>
      <c r="U8038">
        <f>SUM(Table1[[#This Row],[Operating Profit]])/SUM(Table1[Operating Profit])*100</f>
        <v>1.5210676816045971E-3</v>
      </c>
      <c r="V8038">
        <f>SUM(Table1[[#This Row],[Price per Unit]]*Table1[[#This Row],[Units Sold]])</f>
        <v>10982</v>
      </c>
      <c r="W8038">
        <f>SUM(Table1[[#This Row],[Total Sales]]-Table1[[#This Row],[Operating Profit]])</f>
        <v>5930</v>
      </c>
      <c r="X8038">
        <f>SUM(Table1[[#This Row],[Total Sales]]-Table1[[#This Row],[Cost]])</f>
        <v>5052</v>
      </c>
      <c r="Y8038">
        <f>SUM(Table1[[#This Row],[profit/loss]])/SUM(Table1[profit/loss])</f>
        <v>1.5210676816045971E-5</v>
      </c>
    </row>
    <row r="8039" spans="1:25" x14ac:dyDescent="0.3">
      <c r="A8039" t="s">
        <v>33</v>
      </c>
      <c r="B8039" t="s">
        <v>23</v>
      </c>
      <c r="C8039">
        <v>1189833</v>
      </c>
      <c r="D8039" s="9">
        <v>44324</v>
      </c>
      <c r="E8039" s="8" t="str">
        <f>TEXT(Table1[[#This Row],[Invoice Date]],"dd-mm-yyyy")</f>
        <v>08-05-2021</v>
      </c>
      <c r="F8039" s="1" t="str">
        <f t="shared" si="500"/>
        <v>May</v>
      </c>
      <c r="G8039" s="1" t="str">
        <f t="shared" si="501"/>
        <v>2021</v>
      </c>
      <c r="H8039" s="1" t="str">
        <f t="shared" si="502"/>
        <v>Saturday</v>
      </c>
      <c r="I8039" s="1" t="str">
        <f t="shared" si="503"/>
        <v>08</v>
      </c>
      <c r="J8039" t="s">
        <v>30</v>
      </c>
      <c r="K8039" t="s">
        <v>31</v>
      </c>
      <c r="L8039" t="s">
        <v>34</v>
      </c>
      <c r="M8039" t="s">
        <v>18</v>
      </c>
      <c r="N8039">
        <v>39</v>
      </c>
      <c r="O8039">
        <v>264</v>
      </c>
      <c r="P8039">
        <v>10296</v>
      </c>
      <c r="Q8039">
        <v>2780</v>
      </c>
      <c r="R8039">
        <v>0.27</v>
      </c>
      <c r="S8039" t="s">
        <v>23</v>
      </c>
      <c r="T8039" t="str">
        <f>IF(Table1[[#This Row],[Units Sold]]&gt; 700,"High Units","low Units")</f>
        <v>low Units</v>
      </c>
      <c r="U8039">
        <f>SUM(Table1[[#This Row],[Operating Profit]])/SUM(Table1[Operating Profit])*100</f>
        <v>8.3700874007537206E-4</v>
      </c>
      <c r="V8039">
        <f>SUM(Table1[[#This Row],[Price per Unit]]*Table1[[#This Row],[Units Sold]])</f>
        <v>10296</v>
      </c>
      <c r="W8039">
        <f>SUM(Table1[[#This Row],[Total Sales]]-Table1[[#This Row],[Operating Profit]])</f>
        <v>7516</v>
      </c>
      <c r="X8039">
        <f>SUM(Table1[[#This Row],[Total Sales]]-Table1[[#This Row],[Cost]])</f>
        <v>2780</v>
      </c>
      <c r="Y8039">
        <f>SUM(Table1[[#This Row],[profit/loss]])/SUM(Table1[profit/loss])</f>
        <v>8.370087400753721E-6</v>
      </c>
    </row>
    <row r="8040" spans="1:25" x14ac:dyDescent="0.3">
      <c r="A8040" t="s">
        <v>33</v>
      </c>
      <c r="B8040" t="s">
        <v>23</v>
      </c>
      <c r="C8040">
        <v>1189833</v>
      </c>
      <c r="D8040" s="9">
        <v>44325</v>
      </c>
      <c r="E8040" s="8" t="str">
        <f>TEXT(Table1[[#This Row],[Invoice Date]],"dd-mm-yyyy")</f>
        <v>09-05-2021</v>
      </c>
      <c r="F8040" s="1" t="str">
        <f t="shared" si="500"/>
        <v>May</v>
      </c>
      <c r="G8040" s="1" t="str">
        <f t="shared" si="501"/>
        <v>2021</v>
      </c>
      <c r="H8040" s="1" t="str">
        <f t="shared" si="502"/>
        <v>Sunday</v>
      </c>
      <c r="I8040" s="1" t="str">
        <f t="shared" si="503"/>
        <v>09</v>
      </c>
      <c r="J8040" t="s">
        <v>30</v>
      </c>
      <c r="K8040" t="s">
        <v>31</v>
      </c>
      <c r="L8040" t="s">
        <v>34</v>
      </c>
      <c r="M8040" t="s">
        <v>19</v>
      </c>
      <c r="N8040">
        <v>38</v>
      </c>
      <c r="O8040">
        <v>210</v>
      </c>
      <c r="P8040">
        <v>7980</v>
      </c>
      <c r="Q8040">
        <v>3591</v>
      </c>
      <c r="R8040">
        <v>0.45</v>
      </c>
      <c r="S8040" t="s">
        <v>23</v>
      </c>
      <c r="T8040" t="str">
        <f>IF(Table1[[#This Row],[Units Sold]]&gt; 700,"High Units","low Units")</f>
        <v>low Units</v>
      </c>
      <c r="U8040">
        <f>SUM(Table1[[#This Row],[Operating Profit]])/SUM(Table1[Operating Profit])*100</f>
        <v>1.0811864696441227E-3</v>
      </c>
      <c r="V8040">
        <f>SUM(Table1[[#This Row],[Price per Unit]]*Table1[[#This Row],[Units Sold]])</f>
        <v>7980</v>
      </c>
      <c r="W8040">
        <f>SUM(Table1[[#This Row],[Total Sales]]-Table1[[#This Row],[Operating Profit]])</f>
        <v>4389</v>
      </c>
      <c r="X8040">
        <f>SUM(Table1[[#This Row],[Total Sales]]-Table1[[#This Row],[Cost]])</f>
        <v>3591</v>
      </c>
      <c r="Y8040">
        <f>SUM(Table1[[#This Row],[profit/loss]])/SUM(Table1[profit/loss])</f>
        <v>1.0811864696441227E-5</v>
      </c>
    </row>
    <row r="8041" spans="1:25" x14ac:dyDescent="0.3">
      <c r="A8041" t="s">
        <v>33</v>
      </c>
      <c r="B8041" t="s">
        <v>23</v>
      </c>
      <c r="C8041">
        <v>1189833</v>
      </c>
      <c r="D8041" s="9">
        <v>44326</v>
      </c>
      <c r="E8041" s="8" t="str">
        <f>TEXT(Table1[[#This Row],[Invoice Date]],"dd-mm-yyyy")</f>
        <v>10-05-2021</v>
      </c>
      <c r="F8041" s="1" t="str">
        <f t="shared" si="500"/>
        <v>May</v>
      </c>
      <c r="G8041" s="1" t="str">
        <f t="shared" si="501"/>
        <v>2021</v>
      </c>
      <c r="H8041" s="1" t="str">
        <f t="shared" si="502"/>
        <v>Monday</v>
      </c>
      <c r="I8041" s="1" t="str">
        <f t="shared" si="503"/>
        <v>10</v>
      </c>
      <c r="J8041" t="s">
        <v>30</v>
      </c>
      <c r="K8041" t="s">
        <v>31</v>
      </c>
      <c r="L8041" t="s">
        <v>34</v>
      </c>
      <c r="M8041" t="s">
        <v>20</v>
      </c>
      <c r="N8041">
        <v>39</v>
      </c>
      <c r="O8041">
        <v>195</v>
      </c>
      <c r="P8041">
        <v>7605</v>
      </c>
      <c r="Q8041">
        <v>3042</v>
      </c>
      <c r="R8041">
        <v>0.4</v>
      </c>
      <c r="S8041" t="s">
        <v>23</v>
      </c>
      <c r="T8041" t="str">
        <f>IF(Table1[[#This Row],[Units Sold]]&gt; 700,"High Units","low Units")</f>
        <v>low Units</v>
      </c>
      <c r="U8041">
        <f>SUM(Table1[[#This Row],[Operating Profit]])/SUM(Table1[Operating Profit])*100</f>
        <v>9.1589229759326694E-4</v>
      </c>
      <c r="V8041">
        <f>SUM(Table1[[#This Row],[Price per Unit]]*Table1[[#This Row],[Units Sold]])</f>
        <v>7605</v>
      </c>
      <c r="W8041">
        <f>SUM(Table1[[#This Row],[Total Sales]]-Table1[[#This Row],[Operating Profit]])</f>
        <v>4563</v>
      </c>
      <c r="X8041">
        <f>SUM(Table1[[#This Row],[Total Sales]]-Table1[[#This Row],[Cost]])</f>
        <v>3042</v>
      </c>
      <c r="Y8041">
        <f>SUM(Table1[[#This Row],[profit/loss]])/SUM(Table1[profit/loss])</f>
        <v>9.1589229759326694E-6</v>
      </c>
    </row>
    <row r="8042" spans="1:25" x14ac:dyDescent="0.3">
      <c r="A8042" t="s">
        <v>33</v>
      </c>
      <c r="B8042" t="s">
        <v>23</v>
      </c>
      <c r="C8042">
        <v>1189833</v>
      </c>
      <c r="D8042" s="9">
        <v>44327</v>
      </c>
      <c r="E8042" s="8" t="str">
        <f>TEXT(Table1[[#This Row],[Invoice Date]],"dd-mm-yyyy")</f>
        <v>11-05-2021</v>
      </c>
      <c r="F8042" s="1" t="str">
        <f t="shared" si="500"/>
        <v>May</v>
      </c>
      <c r="G8042" s="1" t="str">
        <f t="shared" si="501"/>
        <v>2021</v>
      </c>
      <c r="H8042" s="1" t="str">
        <f t="shared" si="502"/>
        <v>Tuesday</v>
      </c>
      <c r="I8042" s="1" t="str">
        <f t="shared" si="503"/>
        <v>11</v>
      </c>
      <c r="J8042" t="s">
        <v>30</v>
      </c>
      <c r="K8042" t="s">
        <v>31</v>
      </c>
      <c r="L8042" t="s">
        <v>34</v>
      </c>
      <c r="M8042" t="s">
        <v>21</v>
      </c>
      <c r="N8042">
        <v>44</v>
      </c>
      <c r="O8042">
        <v>195</v>
      </c>
      <c r="P8042">
        <v>8580</v>
      </c>
      <c r="Q8042">
        <v>5320</v>
      </c>
      <c r="R8042">
        <v>0.62</v>
      </c>
      <c r="S8042" t="s">
        <v>23</v>
      </c>
      <c r="T8042" t="str">
        <f>IF(Table1[[#This Row],[Units Sold]]&gt; 700,"High Units","low Units")</f>
        <v>low Units</v>
      </c>
      <c r="U8042">
        <f>SUM(Table1[[#This Row],[Operating Profit]])/SUM(Table1[Operating Profit])*100</f>
        <v>1.6017577328061076E-3</v>
      </c>
      <c r="V8042">
        <f>SUM(Table1[[#This Row],[Price per Unit]]*Table1[[#This Row],[Units Sold]])</f>
        <v>8580</v>
      </c>
      <c r="W8042">
        <f>SUM(Table1[[#This Row],[Total Sales]]-Table1[[#This Row],[Operating Profit]])</f>
        <v>3260</v>
      </c>
      <c r="X8042">
        <f>SUM(Table1[[#This Row],[Total Sales]]-Table1[[#This Row],[Cost]])</f>
        <v>5320</v>
      </c>
      <c r="Y8042">
        <f>SUM(Table1[[#This Row],[profit/loss]])/SUM(Table1[profit/loss])</f>
        <v>1.6017577328061076E-5</v>
      </c>
    </row>
    <row r="8043" spans="1:25" x14ac:dyDescent="0.3">
      <c r="A8043" t="s">
        <v>33</v>
      </c>
      <c r="B8043" t="s">
        <v>23</v>
      </c>
      <c r="C8043">
        <v>1189833</v>
      </c>
      <c r="D8043" s="9">
        <v>44328</v>
      </c>
      <c r="E8043" s="8" t="str">
        <f>TEXT(Table1[[#This Row],[Invoice Date]],"dd-mm-yyyy")</f>
        <v>12-05-2021</v>
      </c>
      <c r="F8043" s="1" t="str">
        <f t="shared" si="500"/>
        <v>May</v>
      </c>
      <c r="G8043" s="1" t="str">
        <f t="shared" si="501"/>
        <v>2021</v>
      </c>
      <c r="H8043" s="1" t="str">
        <f t="shared" si="502"/>
        <v>Wednesday</v>
      </c>
      <c r="I8043" s="1" t="str">
        <f t="shared" si="503"/>
        <v>12</v>
      </c>
      <c r="J8043" t="s">
        <v>30</v>
      </c>
      <c r="K8043" t="s">
        <v>31</v>
      </c>
      <c r="L8043" t="s">
        <v>34</v>
      </c>
      <c r="M8043" t="s">
        <v>22</v>
      </c>
      <c r="N8043">
        <v>49</v>
      </c>
      <c r="O8043">
        <v>210</v>
      </c>
      <c r="P8043">
        <v>10290</v>
      </c>
      <c r="Q8043">
        <v>2264</v>
      </c>
      <c r="R8043">
        <v>0.22</v>
      </c>
      <c r="S8043" t="s">
        <v>23</v>
      </c>
      <c r="T8043" t="str">
        <f>IF(Table1[[#This Row],[Units Sold]]&gt; 700,"High Units","low Units")</f>
        <v>low Units</v>
      </c>
      <c r="U8043">
        <f>SUM(Table1[[#This Row],[Operating Profit]])/SUM(Table1[Operating Profit])*100</f>
        <v>6.8165028328440375E-4</v>
      </c>
      <c r="V8043">
        <f>SUM(Table1[[#This Row],[Price per Unit]]*Table1[[#This Row],[Units Sold]])</f>
        <v>10290</v>
      </c>
      <c r="W8043">
        <f>SUM(Table1[[#This Row],[Total Sales]]-Table1[[#This Row],[Operating Profit]])</f>
        <v>8026</v>
      </c>
      <c r="X8043">
        <f>SUM(Table1[[#This Row],[Total Sales]]-Table1[[#This Row],[Cost]])</f>
        <v>2264</v>
      </c>
      <c r="Y8043">
        <f>SUM(Table1[[#This Row],[profit/loss]])/SUM(Table1[profit/loss])</f>
        <v>6.8165028328440378E-6</v>
      </c>
    </row>
    <row r="8044" spans="1:25" x14ac:dyDescent="0.3">
      <c r="A8044" t="s">
        <v>33</v>
      </c>
      <c r="B8044" t="s">
        <v>23</v>
      </c>
      <c r="C8044">
        <v>1189833</v>
      </c>
      <c r="D8044" s="9">
        <v>44329</v>
      </c>
      <c r="E8044" s="8" t="str">
        <f>TEXT(Table1[[#This Row],[Invoice Date]],"dd-mm-yyyy")</f>
        <v>13-05-2021</v>
      </c>
      <c r="F8044" s="1" t="str">
        <f t="shared" si="500"/>
        <v>May</v>
      </c>
      <c r="G8044" s="1" t="str">
        <f t="shared" si="501"/>
        <v>2021</v>
      </c>
      <c r="H8044" s="1" t="str">
        <f t="shared" si="502"/>
        <v>Thursday</v>
      </c>
      <c r="I8044" s="1" t="str">
        <f t="shared" si="503"/>
        <v>13</v>
      </c>
      <c r="J8044" t="s">
        <v>30</v>
      </c>
      <c r="K8044" t="s">
        <v>31</v>
      </c>
      <c r="L8044" t="s">
        <v>34</v>
      </c>
      <c r="M8044" t="s">
        <v>16</v>
      </c>
      <c r="N8044">
        <v>36</v>
      </c>
      <c r="O8044">
        <v>256</v>
      </c>
      <c r="P8044">
        <v>9216</v>
      </c>
      <c r="Q8044">
        <v>4332</v>
      </c>
      <c r="R8044">
        <v>0.47</v>
      </c>
      <c r="S8044" t="s">
        <v>23</v>
      </c>
      <c r="T8044" t="str">
        <f>IF(Table1[[#This Row],[Units Sold]]&gt; 700,"High Units","low Units")</f>
        <v>low Units</v>
      </c>
      <c r="U8044">
        <f>SUM(Table1[[#This Row],[Operating Profit]])/SUM(Table1[Operating Profit])*100</f>
        <v>1.3042884395706878E-3</v>
      </c>
      <c r="V8044">
        <f>SUM(Table1[[#This Row],[Price per Unit]]*Table1[[#This Row],[Units Sold]])</f>
        <v>9216</v>
      </c>
      <c r="W8044">
        <f>SUM(Table1[[#This Row],[Total Sales]]-Table1[[#This Row],[Operating Profit]])</f>
        <v>4884</v>
      </c>
      <c r="X8044">
        <f>SUM(Table1[[#This Row],[Total Sales]]-Table1[[#This Row],[Cost]])</f>
        <v>4332</v>
      </c>
      <c r="Y8044">
        <f>SUM(Table1[[#This Row],[profit/loss]])/SUM(Table1[profit/loss])</f>
        <v>1.3042884395706877E-5</v>
      </c>
    </row>
    <row r="8045" spans="1:25" x14ac:dyDescent="0.3">
      <c r="A8045" t="s">
        <v>33</v>
      </c>
      <c r="B8045" t="s">
        <v>23</v>
      </c>
      <c r="C8045">
        <v>1189833</v>
      </c>
      <c r="D8045" s="9">
        <v>44330</v>
      </c>
      <c r="E8045" s="8" t="str">
        <f>TEXT(Table1[[#This Row],[Invoice Date]],"dd-mm-yyyy")</f>
        <v>14-05-2021</v>
      </c>
      <c r="F8045" s="1" t="str">
        <f t="shared" si="500"/>
        <v>May</v>
      </c>
      <c r="G8045" s="1" t="str">
        <f t="shared" si="501"/>
        <v>2021</v>
      </c>
      <c r="H8045" s="1" t="str">
        <f t="shared" si="502"/>
        <v>Friday</v>
      </c>
      <c r="I8045" s="1" t="str">
        <f t="shared" si="503"/>
        <v>14</v>
      </c>
      <c r="J8045" t="s">
        <v>30</v>
      </c>
      <c r="K8045" t="s">
        <v>31</v>
      </c>
      <c r="L8045" t="s">
        <v>34</v>
      </c>
      <c r="M8045" t="s">
        <v>18</v>
      </c>
      <c r="N8045">
        <v>43</v>
      </c>
      <c r="O8045">
        <v>264</v>
      </c>
      <c r="P8045">
        <v>11352</v>
      </c>
      <c r="Q8045">
        <v>3406</v>
      </c>
      <c r="R8045">
        <v>0.3</v>
      </c>
      <c r="S8045" t="s">
        <v>23</v>
      </c>
      <c r="T8045" t="str">
        <f>IF(Table1[[#This Row],[Units Sold]]&gt; 700,"High Units","low Units")</f>
        <v>low Units</v>
      </c>
      <c r="U8045">
        <f>SUM(Table1[[#This Row],[Operating Profit]])/SUM(Table1[Operating Profit])*100</f>
        <v>1.0254862477326323E-3</v>
      </c>
      <c r="V8045">
        <f>SUM(Table1[[#This Row],[Price per Unit]]*Table1[[#This Row],[Units Sold]])</f>
        <v>11352</v>
      </c>
      <c r="W8045">
        <f>SUM(Table1[[#This Row],[Total Sales]]-Table1[[#This Row],[Operating Profit]])</f>
        <v>7946</v>
      </c>
      <c r="X8045">
        <f>SUM(Table1[[#This Row],[Total Sales]]-Table1[[#This Row],[Cost]])</f>
        <v>3406</v>
      </c>
      <c r="Y8045">
        <f>SUM(Table1[[#This Row],[profit/loss]])/SUM(Table1[profit/loss])</f>
        <v>1.0254862477326322E-5</v>
      </c>
    </row>
    <row r="8046" spans="1:25" x14ac:dyDescent="0.3">
      <c r="A8046" t="s">
        <v>33</v>
      </c>
      <c r="B8046" t="s">
        <v>23</v>
      </c>
      <c r="C8046">
        <v>1189833</v>
      </c>
      <c r="D8046" s="9">
        <v>44331</v>
      </c>
      <c r="E8046" s="8" t="str">
        <f>TEXT(Table1[[#This Row],[Invoice Date]],"dd-mm-yyyy")</f>
        <v>15-05-2021</v>
      </c>
      <c r="F8046" s="1" t="str">
        <f t="shared" si="500"/>
        <v>May</v>
      </c>
      <c r="G8046" s="1" t="str">
        <f t="shared" si="501"/>
        <v>2021</v>
      </c>
      <c r="H8046" s="1" t="str">
        <f t="shared" si="502"/>
        <v>Saturday</v>
      </c>
      <c r="I8046" s="1" t="str">
        <f t="shared" si="503"/>
        <v>15</v>
      </c>
      <c r="J8046" t="s">
        <v>30</v>
      </c>
      <c r="K8046" t="s">
        <v>31</v>
      </c>
      <c r="L8046" t="s">
        <v>34</v>
      </c>
      <c r="M8046" t="s">
        <v>19</v>
      </c>
      <c r="N8046">
        <v>33</v>
      </c>
      <c r="O8046">
        <v>208</v>
      </c>
      <c r="P8046">
        <v>6864</v>
      </c>
      <c r="Q8046">
        <v>2883</v>
      </c>
      <c r="R8046">
        <v>0.42</v>
      </c>
      <c r="S8046" t="s">
        <v>23</v>
      </c>
      <c r="T8046" t="str">
        <f>IF(Table1[[#This Row],[Units Sold]]&gt; 700,"High Units","low Units")</f>
        <v>low Units</v>
      </c>
      <c r="U8046">
        <f>SUM(Table1[[#This Row],[Operating Profit]])/SUM(Table1[Operating Profit])*100</f>
        <v>8.6802021497744519E-4</v>
      </c>
      <c r="V8046">
        <f>SUM(Table1[[#This Row],[Price per Unit]]*Table1[[#This Row],[Units Sold]])</f>
        <v>6864</v>
      </c>
      <c r="W8046">
        <f>SUM(Table1[[#This Row],[Total Sales]]-Table1[[#This Row],[Operating Profit]])</f>
        <v>3981</v>
      </c>
      <c r="X8046">
        <f>SUM(Table1[[#This Row],[Total Sales]]-Table1[[#This Row],[Cost]])</f>
        <v>2883</v>
      </c>
      <c r="Y8046">
        <f>SUM(Table1[[#This Row],[profit/loss]])/SUM(Table1[profit/loss])</f>
        <v>8.6802021497744519E-6</v>
      </c>
    </row>
    <row r="8047" spans="1:25" x14ac:dyDescent="0.3">
      <c r="A8047" t="s">
        <v>33</v>
      </c>
      <c r="B8047" t="s">
        <v>23</v>
      </c>
      <c r="C8047">
        <v>1189833</v>
      </c>
      <c r="D8047" s="9">
        <v>44332</v>
      </c>
      <c r="E8047" s="8" t="str">
        <f>TEXT(Table1[[#This Row],[Invoice Date]],"dd-mm-yyyy")</f>
        <v>16-05-2021</v>
      </c>
      <c r="F8047" s="1" t="str">
        <f t="shared" si="500"/>
        <v>May</v>
      </c>
      <c r="G8047" s="1" t="str">
        <f t="shared" si="501"/>
        <v>2021</v>
      </c>
      <c r="H8047" s="1" t="str">
        <f t="shared" si="502"/>
        <v>Sunday</v>
      </c>
      <c r="I8047" s="1" t="str">
        <f t="shared" si="503"/>
        <v>16</v>
      </c>
      <c r="J8047" t="s">
        <v>30</v>
      </c>
      <c r="K8047" t="s">
        <v>31</v>
      </c>
      <c r="L8047" t="s">
        <v>34</v>
      </c>
      <c r="M8047" t="s">
        <v>20</v>
      </c>
      <c r="N8047">
        <v>33</v>
      </c>
      <c r="O8047">
        <v>213</v>
      </c>
      <c r="P8047">
        <v>7029</v>
      </c>
      <c r="Q8047">
        <v>2952</v>
      </c>
      <c r="R8047">
        <v>0.42</v>
      </c>
      <c r="S8047" t="s">
        <v>23</v>
      </c>
      <c r="T8047" t="str">
        <f>IF(Table1[[#This Row],[Units Sold]]&gt; 700,"High Units","low Units")</f>
        <v>low Units</v>
      </c>
      <c r="U8047">
        <f>SUM(Table1[[#This Row],[Operating Profit]])/SUM(Table1[Operating Profit])*100</f>
        <v>8.8879489233902823E-4</v>
      </c>
      <c r="V8047">
        <f>SUM(Table1[[#This Row],[Price per Unit]]*Table1[[#This Row],[Units Sold]])</f>
        <v>7029</v>
      </c>
      <c r="W8047">
        <f>SUM(Table1[[#This Row],[Total Sales]]-Table1[[#This Row],[Operating Profit]])</f>
        <v>4077</v>
      </c>
      <c r="X8047">
        <f>SUM(Table1[[#This Row],[Total Sales]]-Table1[[#This Row],[Cost]])</f>
        <v>2952</v>
      </c>
      <c r="Y8047">
        <f>SUM(Table1[[#This Row],[profit/loss]])/SUM(Table1[profit/loss])</f>
        <v>8.8879489233902821E-6</v>
      </c>
    </row>
    <row r="8048" spans="1:25" x14ac:dyDescent="0.3">
      <c r="A8048" t="s">
        <v>33</v>
      </c>
      <c r="B8048" t="s">
        <v>23</v>
      </c>
      <c r="C8048">
        <v>1189833</v>
      </c>
      <c r="D8048" s="9">
        <v>44333</v>
      </c>
      <c r="E8048" s="8" t="str">
        <f>TEXT(Table1[[#This Row],[Invoice Date]],"dd-mm-yyyy")</f>
        <v>17-05-2021</v>
      </c>
      <c r="F8048" s="1" t="str">
        <f t="shared" si="500"/>
        <v>May</v>
      </c>
      <c r="G8048" s="1" t="str">
        <f t="shared" si="501"/>
        <v>2021</v>
      </c>
      <c r="H8048" s="1" t="str">
        <f t="shared" si="502"/>
        <v>Monday</v>
      </c>
      <c r="I8048" s="1" t="str">
        <f t="shared" si="503"/>
        <v>17</v>
      </c>
      <c r="J8048" t="s">
        <v>30</v>
      </c>
      <c r="K8048" t="s">
        <v>31</v>
      </c>
      <c r="L8048" t="s">
        <v>34</v>
      </c>
      <c r="M8048" t="s">
        <v>21</v>
      </c>
      <c r="N8048">
        <v>46</v>
      </c>
      <c r="O8048">
        <v>210</v>
      </c>
      <c r="P8048">
        <v>9660</v>
      </c>
      <c r="Q8048">
        <v>5989</v>
      </c>
      <c r="R8048">
        <v>0.62</v>
      </c>
      <c r="S8048" t="s">
        <v>23</v>
      </c>
      <c r="T8048" t="str">
        <f>IF(Table1[[#This Row],[Units Sold]]&gt; 700,"High Units","low Units")</f>
        <v>low Units</v>
      </c>
      <c r="U8048">
        <f>SUM(Table1[[#This Row],[Operating Profit]])/SUM(Table1[Operating Profit])*100</f>
        <v>1.8031817785292819E-3</v>
      </c>
      <c r="V8048">
        <f>SUM(Table1[[#This Row],[Price per Unit]]*Table1[[#This Row],[Units Sold]])</f>
        <v>9660</v>
      </c>
      <c r="W8048">
        <f>SUM(Table1[[#This Row],[Total Sales]]-Table1[[#This Row],[Operating Profit]])</f>
        <v>3671</v>
      </c>
      <c r="X8048">
        <f>SUM(Table1[[#This Row],[Total Sales]]-Table1[[#This Row],[Cost]])</f>
        <v>5989</v>
      </c>
      <c r="Y8048">
        <f>SUM(Table1[[#This Row],[profit/loss]])/SUM(Table1[profit/loss])</f>
        <v>1.803181778529282E-5</v>
      </c>
    </row>
    <row r="8049" spans="1:25" x14ac:dyDescent="0.3">
      <c r="A8049" t="s">
        <v>33</v>
      </c>
      <c r="B8049" t="s">
        <v>23</v>
      </c>
      <c r="C8049">
        <v>1189833</v>
      </c>
      <c r="D8049" s="9">
        <v>44334</v>
      </c>
      <c r="E8049" s="8" t="str">
        <f>TEXT(Table1[[#This Row],[Invoice Date]],"dd-mm-yyyy")</f>
        <v>18-05-2021</v>
      </c>
      <c r="F8049" s="1" t="str">
        <f t="shared" si="500"/>
        <v>May</v>
      </c>
      <c r="G8049" s="1" t="str">
        <f t="shared" si="501"/>
        <v>2021</v>
      </c>
      <c r="H8049" s="1" t="str">
        <f t="shared" si="502"/>
        <v>Tuesday</v>
      </c>
      <c r="I8049" s="1" t="str">
        <f t="shared" si="503"/>
        <v>18</v>
      </c>
      <c r="J8049" t="s">
        <v>30</v>
      </c>
      <c r="K8049" t="s">
        <v>31</v>
      </c>
      <c r="L8049" t="s">
        <v>34</v>
      </c>
      <c r="M8049" t="s">
        <v>22</v>
      </c>
      <c r="N8049">
        <v>46</v>
      </c>
      <c r="O8049">
        <v>208</v>
      </c>
      <c r="P8049">
        <v>9568</v>
      </c>
      <c r="Q8049">
        <v>2296</v>
      </c>
      <c r="R8049">
        <v>0.24</v>
      </c>
      <c r="S8049" t="s">
        <v>23</v>
      </c>
      <c r="T8049" t="str">
        <f>IF(Table1[[#This Row],[Units Sold]]&gt; 700,"High Units","low Units")</f>
        <v>low Units</v>
      </c>
      <c r="U8049">
        <f>SUM(Table1[[#This Row],[Operating Profit]])/SUM(Table1[Operating Profit])*100</f>
        <v>6.9128491626368864E-4</v>
      </c>
      <c r="V8049">
        <f>SUM(Table1[[#This Row],[Price per Unit]]*Table1[[#This Row],[Units Sold]])</f>
        <v>9568</v>
      </c>
      <c r="W8049">
        <f>SUM(Table1[[#This Row],[Total Sales]]-Table1[[#This Row],[Operating Profit]])</f>
        <v>7272</v>
      </c>
      <c r="X8049">
        <f>SUM(Table1[[#This Row],[Total Sales]]-Table1[[#This Row],[Cost]])</f>
        <v>2296</v>
      </c>
      <c r="Y8049">
        <f>SUM(Table1[[#This Row],[profit/loss]])/SUM(Table1[profit/loss])</f>
        <v>6.9128491626368861E-6</v>
      </c>
    </row>
    <row r="8050" spans="1:25" x14ac:dyDescent="0.3">
      <c r="A8050" t="s">
        <v>33</v>
      </c>
      <c r="B8050" t="s">
        <v>23</v>
      </c>
      <c r="C8050">
        <v>1189833</v>
      </c>
      <c r="D8050" s="9">
        <v>44335</v>
      </c>
      <c r="E8050" s="8" t="str">
        <f>TEXT(Table1[[#This Row],[Invoice Date]],"dd-mm-yyyy")</f>
        <v>19-05-2021</v>
      </c>
      <c r="F8050" s="1" t="str">
        <f t="shared" si="500"/>
        <v>May</v>
      </c>
      <c r="G8050" s="1" t="str">
        <f t="shared" si="501"/>
        <v>2021</v>
      </c>
      <c r="H8050" s="1" t="str">
        <f t="shared" si="502"/>
        <v>Wednesday</v>
      </c>
      <c r="I8050" s="1" t="str">
        <f t="shared" si="503"/>
        <v>19</v>
      </c>
      <c r="J8050" t="s">
        <v>30</v>
      </c>
      <c r="K8050" t="s">
        <v>31</v>
      </c>
      <c r="L8050" t="s">
        <v>34</v>
      </c>
      <c r="M8050" t="s">
        <v>16</v>
      </c>
      <c r="N8050">
        <v>40</v>
      </c>
      <c r="O8050">
        <v>272</v>
      </c>
      <c r="P8050">
        <v>10880</v>
      </c>
      <c r="Q8050">
        <v>5005</v>
      </c>
      <c r="R8050">
        <v>0.46</v>
      </c>
      <c r="S8050" t="s">
        <v>23</v>
      </c>
      <c r="T8050" t="str">
        <f>IF(Table1[[#This Row],[Units Sold]]&gt; 700,"High Units","low Units")</f>
        <v>low Units</v>
      </c>
      <c r="U8050">
        <f>SUM(Table1[[#This Row],[Operating Profit]])/SUM(Table1[Operating Profit])*100</f>
        <v>1.5069168144162723E-3</v>
      </c>
      <c r="V8050">
        <f>SUM(Table1[[#This Row],[Price per Unit]]*Table1[[#This Row],[Units Sold]])</f>
        <v>10880</v>
      </c>
      <c r="W8050">
        <f>SUM(Table1[[#This Row],[Total Sales]]-Table1[[#This Row],[Operating Profit]])</f>
        <v>5875</v>
      </c>
      <c r="X8050">
        <f>SUM(Table1[[#This Row],[Total Sales]]-Table1[[#This Row],[Cost]])</f>
        <v>5005</v>
      </c>
      <c r="Y8050">
        <f>SUM(Table1[[#This Row],[profit/loss]])/SUM(Table1[profit/loss])</f>
        <v>1.5069168144162724E-5</v>
      </c>
    </row>
    <row r="8051" spans="1:25" x14ac:dyDescent="0.3">
      <c r="A8051" t="s">
        <v>33</v>
      </c>
      <c r="B8051" t="s">
        <v>23</v>
      </c>
      <c r="C8051">
        <v>1189833</v>
      </c>
      <c r="D8051" s="9">
        <v>44336</v>
      </c>
      <c r="E8051" s="8" t="str">
        <f>TEXT(Table1[[#This Row],[Invoice Date]],"dd-mm-yyyy")</f>
        <v>20-05-2021</v>
      </c>
      <c r="F8051" s="1" t="str">
        <f t="shared" si="500"/>
        <v>May</v>
      </c>
      <c r="G8051" s="1" t="str">
        <f t="shared" si="501"/>
        <v>2021</v>
      </c>
      <c r="H8051" s="1" t="str">
        <f t="shared" si="502"/>
        <v>Thursday</v>
      </c>
      <c r="I8051" s="1" t="str">
        <f t="shared" si="503"/>
        <v>20</v>
      </c>
      <c r="J8051" t="s">
        <v>30</v>
      </c>
      <c r="K8051" t="s">
        <v>31</v>
      </c>
      <c r="L8051" t="s">
        <v>34</v>
      </c>
      <c r="M8051" t="s">
        <v>18</v>
      </c>
      <c r="N8051">
        <v>42</v>
      </c>
      <c r="O8051">
        <v>264</v>
      </c>
      <c r="P8051">
        <v>11088</v>
      </c>
      <c r="Q8051">
        <v>3326</v>
      </c>
      <c r="R8051">
        <v>0.3</v>
      </c>
      <c r="S8051" t="s">
        <v>23</v>
      </c>
      <c r="T8051" t="str">
        <f>IF(Table1[[#This Row],[Units Sold]]&gt; 700,"High Units","low Units")</f>
        <v>low Units</v>
      </c>
      <c r="U8051">
        <f>SUM(Table1[[#This Row],[Operating Profit]])/SUM(Table1[Operating Profit])*100</f>
        <v>1.00139966528442E-3</v>
      </c>
      <c r="V8051">
        <f>SUM(Table1[[#This Row],[Price per Unit]]*Table1[[#This Row],[Units Sold]])</f>
        <v>11088</v>
      </c>
      <c r="W8051">
        <f>SUM(Table1[[#This Row],[Total Sales]]-Table1[[#This Row],[Operating Profit]])</f>
        <v>7762</v>
      </c>
      <c r="X8051">
        <f>SUM(Table1[[#This Row],[Total Sales]]-Table1[[#This Row],[Cost]])</f>
        <v>3326</v>
      </c>
      <c r="Y8051">
        <f>SUM(Table1[[#This Row],[profit/loss]])/SUM(Table1[profit/loss])</f>
        <v>1.00139966528442E-5</v>
      </c>
    </row>
    <row r="8052" spans="1:25" x14ac:dyDescent="0.3">
      <c r="A8052" t="s">
        <v>33</v>
      </c>
      <c r="B8052" t="s">
        <v>23</v>
      </c>
      <c r="C8052">
        <v>1189833</v>
      </c>
      <c r="D8052" s="9">
        <v>44337</v>
      </c>
      <c r="E8052" s="8" t="str">
        <f>TEXT(Table1[[#This Row],[Invoice Date]],"dd-mm-yyyy")</f>
        <v>21-05-2021</v>
      </c>
      <c r="F8052" s="1" t="str">
        <f t="shared" si="500"/>
        <v>May</v>
      </c>
      <c r="G8052" s="1" t="str">
        <f t="shared" si="501"/>
        <v>2021</v>
      </c>
      <c r="H8052" s="1" t="str">
        <f t="shared" si="502"/>
        <v>Friday</v>
      </c>
      <c r="I8052" s="1" t="str">
        <f t="shared" si="503"/>
        <v>21</v>
      </c>
      <c r="J8052" t="s">
        <v>30</v>
      </c>
      <c r="K8052" t="s">
        <v>31</v>
      </c>
      <c r="L8052" t="s">
        <v>34</v>
      </c>
      <c r="M8052" t="s">
        <v>19</v>
      </c>
      <c r="N8052">
        <v>35</v>
      </c>
      <c r="O8052">
        <v>223</v>
      </c>
      <c r="P8052">
        <v>7805</v>
      </c>
      <c r="Q8052">
        <v>3590</v>
      </c>
      <c r="R8052">
        <v>0.46</v>
      </c>
      <c r="S8052" t="s">
        <v>23</v>
      </c>
      <c r="T8052" t="str">
        <f>IF(Table1[[#This Row],[Units Sold]]&gt; 700,"High Units","low Units")</f>
        <v>low Units</v>
      </c>
      <c r="U8052">
        <f>SUM(Table1[[#This Row],[Operating Profit]])/SUM(Table1[Operating Profit])*100</f>
        <v>1.0808853873635199E-3</v>
      </c>
      <c r="V8052">
        <f>SUM(Table1[[#This Row],[Price per Unit]]*Table1[[#This Row],[Units Sold]])</f>
        <v>7805</v>
      </c>
      <c r="W8052">
        <f>SUM(Table1[[#This Row],[Total Sales]]-Table1[[#This Row],[Operating Profit]])</f>
        <v>4215</v>
      </c>
      <c r="X8052">
        <f>SUM(Table1[[#This Row],[Total Sales]]-Table1[[#This Row],[Cost]])</f>
        <v>3590</v>
      </c>
      <c r="Y8052">
        <f>SUM(Table1[[#This Row],[profit/loss]])/SUM(Table1[profit/loss])</f>
        <v>1.08088538736352E-5</v>
      </c>
    </row>
    <row r="8053" spans="1:25" x14ac:dyDescent="0.3">
      <c r="A8053" t="s">
        <v>33</v>
      </c>
      <c r="B8053" t="s">
        <v>23</v>
      </c>
      <c r="C8053">
        <v>1189833</v>
      </c>
      <c r="D8053" s="9">
        <v>44338</v>
      </c>
      <c r="E8053" s="8" t="str">
        <f>TEXT(Table1[[#This Row],[Invoice Date]],"dd-mm-yyyy")</f>
        <v>22-05-2021</v>
      </c>
      <c r="F8053" s="1" t="str">
        <f t="shared" si="500"/>
        <v>May</v>
      </c>
      <c r="G8053" s="1" t="str">
        <f t="shared" si="501"/>
        <v>2021</v>
      </c>
      <c r="H8053" s="1" t="str">
        <f t="shared" si="502"/>
        <v>Saturday</v>
      </c>
      <c r="I8053" s="1" t="str">
        <f t="shared" si="503"/>
        <v>22</v>
      </c>
      <c r="J8053" t="s">
        <v>30</v>
      </c>
      <c r="K8053" t="s">
        <v>31</v>
      </c>
      <c r="L8053" t="s">
        <v>34</v>
      </c>
      <c r="M8053" t="s">
        <v>20</v>
      </c>
      <c r="N8053">
        <v>33</v>
      </c>
      <c r="O8053">
        <v>221</v>
      </c>
      <c r="P8053">
        <v>7293</v>
      </c>
      <c r="Q8053">
        <v>3063</v>
      </c>
      <c r="R8053">
        <v>0.42</v>
      </c>
      <c r="S8053" t="s">
        <v>23</v>
      </c>
      <c r="T8053" t="str">
        <f>IF(Table1[[#This Row],[Units Sold]]&gt; 700,"High Units","low Units")</f>
        <v>low Units</v>
      </c>
      <c r="U8053">
        <f>SUM(Table1[[#This Row],[Operating Profit]])/SUM(Table1[Operating Profit])*100</f>
        <v>9.222150254859225E-4</v>
      </c>
      <c r="V8053">
        <f>SUM(Table1[[#This Row],[Price per Unit]]*Table1[[#This Row],[Units Sold]])</f>
        <v>7293</v>
      </c>
      <c r="W8053">
        <f>SUM(Table1[[#This Row],[Total Sales]]-Table1[[#This Row],[Operating Profit]])</f>
        <v>4230</v>
      </c>
      <c r="X8053">
        <f>SUM(Table1[[#This Row],[Total Sales]]-Table1[[#This Row],[Cost]])</f>
        <v>3063</v>
      </c>
      <c r="Y8053">
        <f>SUM(Table1[[#This Row],[profit/loss]])/SUM(Table1[profit/loss])</f>
        <v>9.2221502548592249E-6</v>
      </c>
    </row>
    <row r="8054" spans="1:25" x14ac:dyDescent="0.3">
      <c r="A8054" t="s">
        <v>33</v>
      </c>
      <c r="B8054" t="s">
        <v>23</v>
      </c>
      <c r="C8054">
        <v>1189833</v>
      </c>
      <c r="D8054" s="9">
        <v>44339</v>
      </c>
      <c r="E8054" s="8" t="str">
        <f>TEXT(Table1[[#This Row],[Invoice Date]],"dd-mm-yyyy")</f>
        <v>23-05-2021</v>
      </c>
      <c r="F8054" s="1" t="str">
        <f t="shared" si="500"/>
        <v>May</v>
      </c>
      <c r="G8054" s="1" t="str">
        <f t="shared" si="501"/>
        <v>2021</v>
      </c>
      <c r="H8054" s="1" t="str">
        <f t="shared" si="502"/>
        <v>Sunday</v>
      </c>
      <c r="I8054" s="1" t="str">
        <f t="shared" si="503"/>
        <v>23</v>
      </c>
      <c r="J8054" t="s">
        <v>30</v>
      </c>
      <c r="K8054" t="s">
        <v>31</v>
      </c>
      <c r="L8054" t="s">
        <v>34</v>
      </c>
      <c r="M8054" t="s">
        <v>21</v>
      </c>
      <c r="N8054">
        <v>46</v>
      </c>
      <c r="O8054">
        <v>204</v>
      </c>
      <c r="P8054">
        <v>9384</v>
      </c>
      <c r="Q8054">
        <v>5349</v>
      </c>
      <c r="R8054">
        <v>0.56999999999999995</v>
      </c>
      <c r="S8054" t="s">
        <v>23</v>
      </c>
      <c r="T8054" t="str">
        <f>IF(Table1[[#This Row],[Units Sold]]&gt; 700,"High Units","low Units")</f>
        <v>low Units</v>
      </c>
      <c r="U8054">
        <f>SUM(Table1[[#This Row],[Operating Profit]])/SUM(Table1[Operating Profit])*100</f>
        <v>1.6104891189435847E-3</v>
      </c>
      <c r="V8054">
        <f>SUM(Table1[[#This Row],[Price per Unit]]*Table1[[#This Row],[Units Sold]])</f>
        <v>9384</v>
      </c>
      <c r="W8054">
        <f>SUM(Table1[[#This Row],[Total Sales]]-Table1[[#This Row],[Operating Profit]])</f>
        <v>4035</v>
      </c>
      <c r="X8054">
        <f>SUM(Table1[[#This Row],[Total Sales]]-Table1[[#This Row],[Cost]])</f>
        <v>5349</v>
      </c>
      <c r="Y8054">
        <f>SUM(Table1[[#This Row],[profit/loss]])/SUM(Table1[profit/loss])</f>
        <v>1.6104891189435847E-5</v>
      </c>
    </row>
    <row r="8055" spans="1:25" x14ac:dyDescent="0.3">
      <c r="A8055" t="s">
        <v>33</v>
      </c>
      <c r="B8055" t="s">
        <v>23</v>
      </c>
      <c r="C8055">
        <v>1189833</v>
      </c>
      <c r="D8055" s="9">
        <v>44340</v>
      </c>
      <c r="E8055" s="8" t="str">
        <f>TEXT(Table1[[#This Row],[Invoice Date]],"dd-mm-yyyy")</f>
        <v>24-05-2021</v>
      </c>
      <c r="F8055" s="1" t="str">
        <f t="shared" si="500"/>
        <v>May</v>
      </c>
      <c r="G8055" s="1" t="str">
        <f t="shared" si="501"/>
        <v>2021</v>
      </c>
      <c r="H8055" s="1" t="str">
        <f t="shared" si="502"/>
        <v>Monday</v>
      </c>
      <c r="I8055" s="1" t="str">
        <f t="shared" si="503"/>
        <v>24</v>
      </c>
      <c r="J8055" t="s">
        <v>30</v>
      </c>
      <c r="K8055" t="s">
        <v>31</v>
      </c>
      <c r="L8055" t="s">
        <v>34</v>
      </c>
      <c r="M8055" t="s">
        <v>22</v>
      </c>
      <c r="N8055">
        <v>49</v>
      </c>
      <c r="O8055">
        <v>238</v>
      </c>
      <c r="P8055">
        <v>11662</v>
      </c>
      <c r="Q8055">
        <v>2799</v>
      </c>
      <c r="R8055">
        <v>0.24</v>
      </c>
      <c r="S8055" t="s">
        <v>23</v>
      </c>
      <c r="T8055" t="str">
        <f>IF(Table1[[#This Row],[Units Sold]]&gt; 700,"High Units","low Units")</f>
        <v>low Units</v>
      </c>
      <c r="U8055">
        <f>SUM(Table1[[#This Row],[Operating Profit]])/SUM(Table1[Operating Profit])*100</f>
        <v>8.4272930340682252E-4</v>
      </c>
      <c r="V8055">
        <f>SUM(Table1[[#This Row],[Price per Unit]]*Table1[[#This Row],[Units Sold]])</f>
        <v>11662</v>
      </c>
      <c r="W8055">
        <f>SUM(Table1[[#This Row],[Total Sales]]-Table1[[#This Row],[Operating Profit]])</f>
        <v>8863</v>
      </c>
      <c r="X8055">
        <f>SUM(Table1[[#This Row],[Total Sales]]-Table1[[#This Row],[Cost]])</f>
        <v>2799</v>
      </c>
      <c r="Y8055">
        <f>SUM(Table1[[#This Row],[profit/loss]])/SUM(Table1[profit/loss])</f>
        <v>8.4272930340682248E-6</v>
      </c>
    </row>
    <row r="8056" spans="1:25" x14ac:dyDescent="0.3">
      <c r="A8056" t="s">
        <v>33</v>
      </c>
      <c r="B8056" t="s">
        <v>23</v>
      </c>
      <c r="C8056">
        <v>1189833</v>
      </c>
      <c r="D8056" s="9">
        <v>44341</v>
      </c>
      <c r="E8056" s="8" t="str">
        <f>TEXT(Table1[[#This Row],[Invoice Date]],"dd-mm-yyyy")</f>
        <v>25-05-2021</v>
      </c>
      <c r="F8056" s="1" t="str">
        <f t="shared" si="500"/>
        <v>May</v>
      </c>
      <c r="G8056" s="1" t="str">
        <f t="shared" si="501"/>
        <v>2021</v>
      </c>
      <c r="H8056" s="1" t="str">
        <f t="shared" si="502"/>
        <v>Tuesday</v>
      </c>
      <c r="I8056" s="1" t="str">
        <f t="shared" si="503"/>
        <v>25</v>
      </c>
      <c r="J8056" t="s">
        <v>30</v>
      </c>
      <c r="K8056" t="s">
        <v>31</v>
      </c>
      <c r="L8056" t="s">
        <v>34</v>
      </c>
      <c r="M8056" t="s">
        <v>16</v>
      </c>
      <c r="N8056">
        <v>39</v>
      </c>
      <c r="O8056">
        <v>315</v>
      </c>
      <c r="P8056">
        <v>12285</v>
      </c>
      <c r="Q8056">
        <v>5651</v>
      </c>
      <c r="R8056">
        <v>0.46</v>
      </c>
      <c r="S8056" t="s">
        <v>23</v>
      </c>
      <c r="T8056" t="str">
        <f>IF(Table1[[#This Row],[Units Sold]]&gt; 700,"High Units","low Units")</f>
        <v>low Units</v>
      </c>
      <c r="U8056">
        <f>SUM(Table1[[#This Row],[Operating Profit]])/SUM(Table1[Operating Profit])*100</f>
        <v>1.7014159676855855E-3</v>
      </c>
      <c r="V8056">
        <f>SUM(Table1[[#This Row],[Price per Unit]]*Table1[[#This Row],[Units Sold]])</f>
        <v>12285</v>
      </c>
      <c r="W8056">
        <f>SUM(Table1[[#This Row],[Total Sales]]-Table1[[#This Row],[Operating Profit]])</f>
        <v>6634</v>
      </c>
      <c r="X8056">
        <f>SUM(Table1[[#This Row],[Total Sales]]-Table1[[#This Row],[Cost]])</f>
        <v>5651</v>
      </c>
      <c r="Y8056">
        <f>SUM(Table1[[#This Row],[profit/loss]])/SUM(Table1[profit/loss])</f>
        <v>1.7014159676855854E-5</v>
      </c>
    </row>
    <row r="8057" spans="1:25" x14ac:dyDescent="0.3">
      <c r="A8057" t="s">
        <v>33</v>
      </c>
      <c r="B8057" t="s">
        <v>23</v>
      </c>
      <c r="C8057">
        <v>1189833</v>
      </c>
      <c r="D8057" s="9">
        <v>44342</v>
      </c>
      <c r="E8057" s="8" t="str">
        <f>TEXT(Table1[[#This Row],[Invoice Date]],"dd-mm-yyyy")</f>
        <v>26-05-2021</v>
      </c>
      <c r="F8057" s="1" t="str">
        <f t="shared" si="500"/>
        <v>May</v>
      </c>
      <c r="G8057" s="1" t="str">
        <f t="shared" si="501"/>
        <v>2021</v>
      </c>
      <c r="H8057" s="1" t="str">
        <f t="shared" si="502"/>
        <v>Wednesday</v>
      </c>
      <c r="I8057" s="1" t="str">
        <f t="shared" si="503"/>
        <v>26</v>
      </c>
      <c r="J8057" t="s">
        <v>30</v>
      </c>
      <c r="K8057" t="s">
        <v>31</v>
      </c>
      <c r="L8057" t="s">
        <v>34</v>
      </c>
      <c r="M8057" t="s">
        <v>18</v>
      </c>
      <c r="N8057">
        <v>42</v>
      </c>
      <c r="O8057">
        <v>288</v>
      </c>
      <c r="P8057">
        <v>12096</v>
      </c>
      <c r="Q8057">
        <v>3387</v>
      </c>
      <c r="R8057">
        <v>0.28000000000000003</v>
      </c>
      <c r="S8057" t="s">
        <v>23</v>
      </c>
      <c r="T8057" t="str">
        <f>IF(Table1[[#This Row],[Units Sold]]&gt; 700,"High Units","low Units")</f>
        <v>low Units</v>
      </c>
      <c r="U8057">
        <f>SUM(Table1[[#This Row],[Operating Profit]])/SUM(Table1[Operating Profit])*100</f>
        <v>1.0197656844011817E-3</v>
      </c>
      <c r="V8057">
        <f>SUM(Table1[[#This Row],[Price per Unit]]*Table1[[#This Row],[Units Sold]])</f>
        <v>12096</v>
      </c>
      <c r="W8057">
        <f>SUM(Table1[[#This Row],[Total Sales]]-Table1[[#This Row],[Operating Profit]])</f>
        <v>8709</v>
      </c>
      <c r="X8057">
        <f>SUM(Table1[[#This Row],[Total Sales]]-Table1[[#This Row],[Cost]])</f>
        <v>3387</v>
      </c>
      <c r="Y8057">
        <f>SUM(Table1[[#This Row],[profit/loss]])/SUM(Table1[profit/loss])</f>
        <v>1.0197656844011818E-5</v>
      </c>
    </row>
    <row r="8058" spans="1:25" x14ac:dyDescent="0.3">
      <c r="A8058" t="s">
        <v>33</v>
      </c>
      <c r="B8058" t="s">
        <v>23</v>
      </c>
      <c r="C8058">
        <v>1189833</v>
      </c>
      <c r="D8058" s="9">
        <v>44343</v>
      </c>
      <c r="E8058" s="8" t="str">
        <f>TEXT(Table1[[#This Row],[Invoice Date]],"dd-mm-yyyy")</f>
        <v>27-05-2021</v>
      </c>
      <c r="F8058" s="1" t="str">
        <f t="shared" si="500"/>
        <v>May</v>
      </c>
      <c r="G8058" s="1" t="str">
        <f t="shared" si="501"/>
        <v>2021</v>
      </c>
      <c r="H8058" s="1" t="str">
        <f t="shared" si="502"/>
        <v>Thursday</v>
      </c>
      <c r="I8058" s="1" t="str">
        <f t="shared" si="503"/>
        <v>27</v>
      </c>
      <c r="J8058" t="s">
        <v>30</v>
      </c>
      <c r="K8058" t="s">
        <v>31</v>
      </c>
      <c r="L8058" t="s">
        <v>34</v>
      </c>
      <c r="M8058" t="s">
        <v>19</v>
      </c>
      <c r="N8058">
        <v>39</v>
      </c>
      <c r="O8058">
        <v>231</v>
      </c>
      <c r="P8058">
        <v>9009</v>
      </c>
      <c r="Q8058">
        <v>4144</v>
      </c>
      <c r="R8058">
        <v>0.46</v>
      </c>
      <c r="S8058" t="s">
        <v>23</v>
      </c>
      <c r="T8058" t="str">
        <f>IF(Table1[[#This Row],[Units Sold]]&gt; 700,"High Units","low Units")</f>
        <v>low Units</v>
      </c>
      <c r="U8058">
        <f>SUM(Table1[[#This Row],[Operating Profit]])/SUM(Table1[Operating Profit])*100</f>
        <v>1.2476849708173894E-3</v>
      </c>
      <c r="V8058">
        <f>SUM(Table1[[#This Row],[Price per Unit]]*Table1[[#This Row],[Units Sold]])</f>
        <v>9009</v>
      </c>
      <c r="W8058">
        <f>SUM(Table1[[#This Row],[Total Sales]]-Table1[[#This Row],[Operating Profit]])</f>
        <v>4865</v>
      </c>
      <c r="X8058">
        <f>SUM(Table1[[#This Row],[Total Sales]]-Table1[[#This Row],[Cost]])</f>
        <v>4144</v>
      </c>
      <c r="Y8058">
        <f>SUM(Table1[[#This Row],[profit/loss]])/SUM(Table1[profit/loss])</f>
        <v>1.2476849708173892E-5</v>
      </c>
    </row>
    <row r="8059" spans="1:25" x14ac:dyDescent="0.3">
      <c r="A8059" t="s">
        <v>33</v>
      </c>
      <c r="B8059" t="s">
        <v>23</v>
      </c>
      <c r="C8059">
        <v>1189833</v>
      </c>
      <c r="D8059" s="9">
        <v>44344</v>
      </c>
      <c r="E8059" s="8" t="str">
        <f>TEXT(Table1[[#This Row],[Invoice Date]],"dd-mm-yyyy")</f>
        <v>28-05-2021</v>
      </c>
      <c r="F8059" s="1" t="str">
        <f t="shared" si="500"/>
        <v>May</v>
      </c>
      <c r="G8059" s="1" t="str">
        <f t="shared" si="501"/>
        <v>2021</v>
      </c>
      <c r="H8059" s="1" t="str">
        <f t="shared" si="502"/>
        <v>Friday</v>
      </c>
      <c r="I8059" s="1" t="str">
        <f t="shared" si="503"/>
        <v>28</v>
      </c>
      <c r="J8059" t="s">
        <v>30</v>
      </c>
      <c r="K8059" t="s">
        <v>31</v>
      </c>
      <c r="L8059" t="s">
        <v>34</v>
      </c>
      <c r="M8059" t="s">
        <v>20</v>
      </c>
      <c r="N8059">
        <v>35</v>
      </c>
      <c r="O8059">
        <v>224</v>
      </c>
      <c r="P8059">
        <v>7840</v>
      </c>
      <c r="Q8059">
        <v>3136</v>
      </c>
      <c r="R8059">
        <v>0.4</v>
      </c>
      <c r="S8059" t="s">
        <v>23</v>
      </c>
      <c r="T8059" t="str">
        <f>IF(Table1[[#This Row],[Units Sold]]&gt; 700,"High Units","low Units")</f>
        <v>low Units</v>
      </c>
      <c r="U8059">
        <f>SUM(Table1[[#This Row],[Operating Profit]])/SUM(Table1[Operating Profit])*100</f>
        <v>9.4419403196991617E-4</v>
      </c>
      <c r="V8059">
        <f>SUM(Table1[[#This Row],[Price per Unit]]*Table1[[#This Row],[Units Sold]])</f>
        <v>7840</v>
      </c>
      <c r="W8059">
        <f>SUM(Table1[[#This Row],[Total Sales]]-Table1[[#This Row],[Operating Profit]])</f>
        <v>4704</v>
      </c>
      <c r="X8059">
        <f>SUM(Table1[[#This Row],[Total Sales]]-Table1[[#This Row],[Cost]])</f>
        <v>3136</v>
      </c>
      <c r="Y8059">
        <f>SUM(Table1[[#This Row],[profit/loss]])/SUM(Table1[profit/loss])</f>
        <v>9.4419403196991618E-6</v>
      </c>
    </row>
    <row r="8060" spans="1:25" x14ac:dyDescent="0.3">
      <c r="A8060" t="s">
        <v>33</v>
      </c>
      <c r="B8060" t="s">
        <v>23</v>
      </c>
      <c r="C8060">
        <v>1189833</v>
      </c>
      <c r="D8060" s="9">
        <v>44345</v>
      </c>
      <c r="E8060" s="8" t="str">
        <f>TEXT(Table1[[#This Row],[Invoice Date]],"dd-mm-yyyy")</f>
        <v>29-05-2021</v>
      </c>
      <c r="F8060" s="1" t="str">
        <f t="shared" si="500"/>
        <v>May</v>
      </c>
      <c r="G8060" s="1" t="str">
        <f t="shared" si="501"/>
        <v>2021</v>
      </c>
      <c r="H8060" s="1" t="str">
        <f t="shared" si="502"/>
        <v>Saturday</v>
      </c>
      <c r="I8060" s="1" t="str">
        <f t="shared" si="503"/>
        <v>29</v>
      </c>
      <c r="J8060" t="s">
        <v>30</v>
      </c>
      <c r="K8060" t="s">
        <v>31</v>
      </c>
      <c r="L8060" t="s">
        <v>34</v>
      </c>
      <c r="M8060" t="s">
        <v>21</v>
      </c>
      <c r="N8060">
        <v>43</v>
      </c>
      <c r="O8060">
        <v>219</v>
      </c>
      <c r="P8060">
        <v>9417</v>
      </c>
      <c r="Q8060">
        <v>5839</v>
      </c>
      <c r="R8060">
        <v>0.62</v>
      </c>
      <c r="S8060" t="s">
        <v>23</v>
      </c>
      <c r="T8060" t="str">
        <f>IF(Table1[[#This Row],[Units Sold]]&gt; 700,"High Units","low Units")</f>
        <v>low Units</v>
      </c>
      <c r="U8060">
        <f>SUM(Table1[[#This Row],[Operating Profit]])/SUM(Table1[Operating Profit])*100</f>
        <v>1.7580194364388839E-3</v>
      </c>
      <c r="V8060">
        <f>SUM(Table1[[#This Row],[Price per Unit]]*Table1[[#This Row],[Units Sold]])</f>
        <v>9417</v>
      </c>
      <c r="W8060">
        <f>SUM(Table1[[#This Row],[Total Sales]]-Table1[[#This Row],[Operating Profit]])</f>
        <v>3578</v>
      </c>
      <c r="X8060">
        <f>SUM(Table1[[#This Row],[Total Sales]]-Table1[[#This Row],[Cost]])</f>
        <v>5839</v>
      </c>
      <c r="Y8060">
        <f>SUM(Table1[[#This Row],[profit/loss]])/SUM(Table1[profit/loss])</f>
        <v>1.7580194364388839E-5</v>
      </c>
    </row>
    <row r="8061" spans="1:25" x14ac:dyDescent="0.3">
      <c r="A8061" t="s">
        <v>33</v>
      </c>
      <c r="B8061" t="s">
        <v>23</v>
      </c>
      <c r="C8061">
        <v>1189833</v>
      </c>
      <c r="D8061" s="9">
        <v>44346</v>
      </c>
      <c r="E8061" s="8" t="str">
        <f>TEXT(Table1[[#This Row],[Invoice Date]],"dd-mm-yyyy")</f>
        <v>30-05-2021</v>
      </c>
      <c r="F8061" s="1" t="str">
        <f t="shared" si="500"/>
        <v>May</v>
      </c>
      <c r="G8061" s="1" t="str">
        <f t="shared" si="501"/>
        <v>2021</v>
      </c>
      <c r="H8061" s="1" t="str">
        <f t="shared" si="502"/>
        <v>Sunday</v>
      </c>
      <c r="I8061" s="1" t="str">
        <f t="shared" si="503"/>
        <v>30</v>
      </c>
      <c r="J8061" t="s">
        <v>30</v>
      </c>
      <c r="K8061" t="s">
        <v>31</v>
      </c>
      <c r="L8061" t="s">
        <v>34</v>
      </c>
      <c r="M8061" t="s">
        <v>22</v>
      </c>
      <c r="N8061">
        <v>44</v>
      </c>
      <c r="O8061">
        <v>232</v>
      </c>
      <c r="P8061">
        <v>10208</v>
      </c>
      <c r="Q8061">
        <v>2552</v>
      </c>
      <c r="R8061">
        <v>0.25</v>
      </c>
      <c r="S8061" t="s">
        <v>23</v>
      </c>
      <c r="T8061" t="str">
        <f>IF(Table1[[#This Row],[Units Sold]]&gt; 700,"High Units","low Units")</f>
        <v>low Units</v>
      </c>
      <c r="U8061">
        <f>SUM(Table1[[#This Row],[Operating Profit]])/SUM(Table1[Operating Profit])*100</f>
        <v>7.6836198009796748E-4</v>
      </c>
      <c r="V8061">
        <f>SUM(Table1[[#This Row],[Price per Unit]]*Table1[[#This Row],[Units Sold]])</f>
        <v>10208</v>
      </c>
      <c r="W8061">
        <f>SUM(Table1[[#This Row],[Total Sales]]-Table1[[#This Row],[Operating Profit]])</f>
        <v>7656</v>
      </c>
      <c r="X8061">
        <f>SUM(Table1[[#This Row],[Total Sales]]-Table1[[#This Row],[Cost]])</f>
        <v>2552</v>
      </c>
      <c r="Y8061">
        <f>SUM(Table1[[#This Row],[profit/loss]])/SUM(Table1[profit/loss])</f>
        <v>7.6836198009796752E-6</v>
      </c>
    </row>
    <row r="8062" spans="1:25" x14ac:dyDescent="0.3">
      <c r="A8062" t="s">
        <v>13</v>
      </c>
      <c r="B8062" t="s">
        <v>23</v>
      </c>
      <c r="C8062">
        <v>1185732</v>
      </c>
      <c r="D8062" s="9">
        <v>44347</v>
      </c>
      <c r="E8062" s="8" t="str">
        <f>TEXT(Table1[[#This Row],[Invoice Date]],"dd-mm-yyyy")</f>
        <v>31-05-2021</v>
      </c>
      <c r="F8062" s="1" t="str">
        <f t="shared" si="500"/>
        <v>May</v>
      </c>
      <c r="G8062" s="1" t="str">
        <f t="shared" si="501"/>
        <v>2021</v>
      </c>
      <c r="H8062" s="1" t="str">
        <f t="shared" si="502"/>
        <v>Monday</v>
      </c>
      <c r="I8062" s="1" t="str">
        <f t="shared" si="503"/>
        <v>31</v>
      </c>
      <c r="J8062" t="s">
        <v>30</v>
      </c>
      <c r="K8062" t="s">
        <v>31</v>
      </c>
      <c r="L8062" t="s">
        <v>34</v>
      </c>
      <c r="M8062" t="s">
        <v>16</v>
      </c>
      <c r="N8062">
        <v>36</v>
      </c>
      <c r="O8062">
        <v>147</v>
      </c>
      <c r="P8062">
        <v>5292</v>
      </c>
      <c r="Q8062">
        <v>2381</v>
      </c>
      <c r="R8062">
        <v>0.45</v>
      </c>
      <c r="S8062" t="s">
        <v>23</v>
      </c>
      <c r="T8062" t="str">
        <f>IF(Table1[[#This Row],[Units Sold]]&gt; 700,"High Units","low Units")</f>
        <v>low Units</v>
      </c>
      <c r="U8062">
        <f>SUM(Table1[[#This Row],[Operating Profit]])/SUM(Table1[Operating Profit])*100</f>
        <v>7.1687691011491396E-4</v>
      </c>
      <c r="V8062">
        <f>SUM(Table1[[#This Row],[Price per Unit]]*Table1[[#This Row],[Units Sold]])</f>
        <v>5292</v>
      </c>
      <c r="W8062">
        <f>SUM(Table1[[#This Row],[Total Sales]]-Table1[[#This Row],[Operating Profit]])</f>
        <v>2911</v>
      </c>
      <c r="X8062">
        <f>SUM(Table1[[#This Row],[Total Sales]]-Table1[[#This Row],[Cost]])</f>
        <v>2381</v>
      </c>
      <c r="Y8062">
        <f>SUM(Table1[[#This Row],[profit/loss]])/SUM(Table1[profit/loss])</f>
        <v>7.16876910114914E-6</v>
      </c>
    </row>
    <row r="8063" spans="1:25" x14ac:dyDescent="0.3">
      <c r="A8063" t="s">
        <v>13</v>
      </c>
      <c r="B8063" t="s">
        <v>23</v>
      </c>
      <c r="C8063">
        <v>1185732</v>
      </c>
      <c r="D8063" s="9">
        <v>44348</v>
      </c>
      <c r="E8063" s="8" t="str">
        <f>TEXT(Table1[[#This Row],[Invoice Date]],"dd-mm-yyyy")</f>
        <v>01-06-2021</v>
      </c>
      <c r="F8063" s="1" t="str">
        <f t="shared" si="500"/>
        <v>June</v>
      </c>
      <c r="G8063" s="1" t="str">
        <f t="shared" si="501"/>
        <v>2021</v>
      </c>
      <c r="H8063" s="1" t="str">
        <f t="shared" si="502"/>
        <v>Tuesday</v>
      </c>
      <c r="I8063" s="1" t="str">
        <f t="shared" si="503"/>
        <v>01</v>
      </c>
      <c r="J8063" t="s">
        <v>30</v>
      </c>
      <c r="K8063" t="s">
        <v>31</v>
      </c>
      <c r="L8063" t="s">
        <v>34</v>
      </c>
      <c r="M8063" t="s">
        <v>18</v>
      </c>
      <c r="N8063">
        <v>31</v>
      </c>
      <c r="O8063">
        <v>91</v>
      </c>
      <c r="P8063">
        <v>2821</v>
      </c>
      <c r="Q8063">
        <v>1157</v>
      </c>
      <c r="R8063">
        <v>0.41</v>
      </c>
      <c r="S8063" t="s">
        <v>23</v>
      </c>
      <c r="T8063" t="str">
        <f>IF(Table1[[#This Row],[Units Sold]]&gt; 700,"High Units","low Units")</f>
        <v>low Units</v>
      </c>
      <c r="U8063">
        <f>SUM(Table1[[#This Row],[Operating Profit]])/SUM(Table1[Operating Profit])*100</f>
        <v>3.4835219865726817E-4</v>
      </c>
      <c r="V8063">
        <f>SUM(Table1[[#This Row],[Price per Unit]]*Table1[[#This Row],[Units Sold]])</f>
        <v>2821</v>
      </c>
      <c r="W8063">
        <f>SUM(Table1[[#This Row],[Total Sales]]-Table1[[#This Row],[Operating Profit]])</f>
        <v>1664</v>
      </c>
      <c r="X8063">
        <f>SUM(Table1[[#This Row],[Total Sales]]-Table1[[#This Row],[Cost]])</f>
        <v>1157</v>
      </c>
      <c r="Y8063">
        <f>SUM(Table1[[#This Row],[profit/loss]])/SUM(Table1[profit/loss])</f>
        <v>3.4835219865726816E-6</v>
      </c>
    </row>
    <row r="8064" spans="1:25" x14ac:dyDescent="0.3">
      <c r="A8064" t="s">
        <v>13</v>
      </c>
      <c r="B8064" t="s">
        <v>23</v>
      </c>
      <c r="C8064">
        <v>1185732</v>
      </c>
      <c r="D8064" s="9">
        <v>44349</v>
      </c>
      <c r="E8064" s="8" t="str">
        <f>TEXT(Table1[[#This Row],[Invoice Date]],"dd-mm-yyyy")</f>
        <v>02-06-2021</v>
      </c>
      <c r="F8064" s="1" t="str">
        <f t="shared" si="500"/>
        <v>June</v>
      </c>
      <c r="G8064" s="1" t="str">
        <f t="shared" si="501"/>
        <v>2021</v>
      </c>
      <c r="H8064" s="1" t="str">
        <f t="shared" si="502"/>
        <v>Wednesday</v>
      </c>
      <c r="I8064" s="1" t="str">
        <f t="shared" si="503"/>
        <v>02</v>
      </c>
      <c r="J8064" t="s">
        <v>30</v>
      </c>
      <c r="K8064" t="s">
        <v>31</v>
      </c>
      <c r="L8064" t="s">
        <v>34</v>
      </c>
      <c r="M8064" t="s">
        <v>19</v>
      </c>
      <c r="N8064">
        <v>24</v>
      </c>
      <c r="O8064">
        <v>94</v>
      </c>
      <c r="P8064">
        <v>2256</v>
      </c>
      <c r="Q8064">
        <v>880</v>
      </c>
      <c r="R8064">
        <v>0.39</v>
      </c>
      <c r="S8064" t="s">
        <v>23</v>
      </c>
      <c r="T8064" t="str">
        <f>IF(Table1[[#This Row],[Units Sold]]&gt; 700,"High Units","low Units")</f>
        <v>low Units</v>
      </c>
      <c r="U8064">
        <f>SUM(Table1[[#This Row],[Operating Profit]])/SUM(Table1[Operating Profit])*100</f>
        <v>2.6495240693033361E-4</v>
      </c>
      <c r="V8064">
        <f>SUM(Table1[[#This Row],[Price per Unit]]*Table1[[#This Row],[Units Sold]])</f>
        <v>2256</v>
      </c>
      <c r="W8064">
        <f>SUM(Table1[[#This Row],[Total Sales]]-Table1[[#This Row],[Operating Profit]])</f>
        <v>1376</v>
      </c>
      <c r="X8064">
        <f>SUM(Table1[[#This Row],[Total Sales]]-Table1[[#This Row],[Cost]])</f>
        <v>880</v>
      </c>
      <c r="Y8064">
        <f>SUM(Table1[[#This Row],[profit/loss]])/SUM(Table1[profit/loss])</f>
        <v>2.6495240693033362E-6</v>
      </c>
    </row>
    <row r="8065" spans="1:25" x14ac:dyDescent="0.3">
      <c r="A8065" t="s">
        <v>13</v>
      </c>
      <c r="B8065" t="s">
        <v>23</v>
      </c>
      <c r="C8065">
        <v>1185732</v>
      </c>
      <c r="D8065" s="9">
        <v>44350</v>
      </c>
      <c r="E8065" s="8" t="str">
        <f>TEXT(Table1[[#This Row],[Invoice Date]],"dd-mm-yyyy")</f>
        <v>03-06-2021</v>
      </c>
      <c r="F8065" s="1" t="str">
        <f t="shared" si="500"/>
        <v>June</v>
      </c>
      <c r="G8065" s="1" t="str">
        <f t="shared" si="501"/>
        <v>2021</v>
      </c>
      <c r="H8065" s="1" t="str">
        <f t="shared" si="502"/>
        <v>Thursday</v>
      </c>
      <c r="I8065" s="1" t="str">
        <f t="shared" si="503"/>
        <v>03</v>
      </c>
      <c r="J8065" t="s">
        <v>30</v>
      </c>
      <c r="K8065" t="s">
        <v>31</v>
      </c>
      <c r="L8065" t="s">
        <v>34</v>
      </c>
      <c r="M8065" t="s">
        <v>20</v>
      </c>
      <c r="N8065">
        <v>27</v>
      </c>
      <c r="O8065">
        <v>41</v>
      </c>
      <c r="P8065">
        <v>1107</v>
      </c>
      <c r="Q8065">
        <v>509</v>
      </c>
      <c r="R8065">
        <v>0.46</v>
      </c>
      <c r="S8065" t="s">
        <v>23</v>
      </c>
      <c r="T8065" t="str">
        <f>IF(Table1[[#This Row],[Units Sold]]&gt; 700,"High Units","low Units")</f>
        <v>low Units</v>
      </c>
      <c r="U8065">
        <f>SUM(Table1[[#This Row],[Operating Profit]])/SUM(Table1[Operating Profit])*100</f>
        <v>1.5325088082674977E-4</v>
      </c>
      <c r="V8065">
        <f>SUM(Table1[[#This Row],[Price per Unit]]*Table1[[#This Row],[Units Sold]])</f>
        <v>1107</v>
      </c>
      <c r="W8065">
        <f>SUM(Table1[[#This Row],[Total Sales]]-Table1[[#This Row],[Operating Profit]])</f>
        <v>598</v>
      </c>
      <c r="X8065">
        <f>SUM(Table1[[#This Row],[Total Sales]]-Table1[[#This Row],[Cost]])</f>
        <v>509</v>
      </c>
      <c r="Y8065">
        <f>SUM(Table1[[#This Row],[profit/loss]])/SUM(Table1[profit/loss])</f>
        <v>1.5325088082674978E-6</v>
      </c>
    </row>
    <row r="8066" spans="1:25" x14ac:dyDescent="0.3">
      <c r="A8066" t="s">
        <v>25</v>
      </c>
      <c r="B8066" t="s">
        <v>23</v>
      </c>
      <c r="C8066">
        <v>1197831</v>
      </c>
      <c r="D8066" s="9">
        <v>44423</v>
      </c>
      <c r="E8066" s="8" t="str">
        <f>TEXT(Table1[[#This Row],[Invoice Date]],"dd-mm-yyyy")</f>
        <v>15-08-2021</v>
      </c>
      <c r="F8066" s="1" t="str">
        <f t="shared" si="500"/>
        <v>August</v>
      </c>
      <c r="G8066" s="1" t="str">
        <f t="shared" si="501"/>
        <v>2021</v>
      </c>
      <c r="H8066" s="1" t="str">
        <f t="shared" si="502"/>
        <v>Sunday</v>
      </c>
      <c r="I8066" s="1" t="str">
        <f t="shared" si="503"/>
        <v>15</v>
      </c>
      <c r="J8066" t="s">
        <v>26</v>
      </c>
      <c r="K8066" t="s">
        <v>27</v>
      </c>
      <c r="L8066" t="s">
        <v>38</v>
      </c>
      <c r="M8066" t="s">
        <v>21</v>
      </c>
      <c r="N8066">
        <v>26</v>
      </c>
      <c r="O8066">
        <v>113</v>
      </c>
      <c r="P8066">
        <v>2938</v>
      </c>
      <c r="Q8066">
        <v>793</v>
      </c>
      <c r="R8066">
        <v>0.27</v>
      </c>
      <c r="S8066" t="s">
        <v>23</v>
      </c>
      <c r="T8066" t="str">
        <f>IF(Table1[[#This Row],[Units Sold]]&gt; 700,"High Units","low Units")</f>
        <v>low Units</v>
      </c>
      <c r="U8066">
        <f>SUM(Table1[[#This Row],[Operating Profit]])/SUM(Table1[Operating Profit])*100</f>
        <v>2.3875824851790289E-4</v>
      </c>
      <c r="V8066">
        <f>SUM(Table1[[#This Row],[Price per Unit]]*Table1[[#This Row],[Units Sold]])</f>
        <v>2938</v>
      </c>
      <c r="W8066">
        <f>SUM(Table1[[#This Row],[Total Sales]]-Table1[[#This Row],[Operating Profit]])</f>
        <v>2145</v>
      </c>
      <c r="X8066">
        <f>SUM(Table1[[#This Row],[Total Sales]]-Table1[[#This Row],[Cost]])</f>
        <v>793</v>
      </c>
      <c r="Y8066">
        <f>SUM(Table1[[#This Row],[profit/loss]])/SUM(Table1[profit/loss])</f>
        <v>2.387582485179029E-6</v>
      </c>
    </row>
    <row r="8067" spans="1:25" x14ac:dyDescent="0.3">
      <c r="A8067" t="s">
        <v>25</v>
      </c>
      <c r="B8067" t="s">
        <v>23</v>
      </c>
      <c r="C8067">
        <v>1197831</v>
      </c>
      <c r="D8067" s="9">
        <v>44424</v>
      </c>
      <c r="E8067" s="8" t="str">
        <f>TEXT(Table1[[#This Row],[Invoice Date]],"dd-mm-yyyy")</f>
        <v>16-08-2021</v>
      </c>
      <c r="F8067" s="1" t="str">
        <f t="shared" ref="F8067:F8130" si="504">TEXT(D8067,"mmmm")</f>
        <v>August</v>
      </c>
      <c r="G8067" s="1" t="str">
        <f t="shared" ref="G8067:G8130" si="505">TEXT(D8067,"YYYY")</f>
        <v>2021</v>
      </c>
      <c r="H8067" s="1" t="str">
        <f t="shared" ref="H8067:H8130" si="506">TEXT(D8067,"dddd")</f>
        <v>Monday</v>
      </c>
      <c r="I8067" s="1" t="str">
        <f t="shared" ref="I8067:I8130" si="507">TEXT(D8067,"dd")</f>
        <v>16</v>
      </c>
      <c r="J8067" t="s">
        <v>26</v>
      </c>
      <c r="K8067" t="s">
        <v>27</v>
      </c>
      <c r="L8067" t="s">
        <v>38</v>
      </c>
      <c r="M8067" t="s">
        <v>22</v>
      </c>
      <c r="N8067">
        <v>24</v>
      </c>
      <c r="O8067">
        <v>163</v>
      </c>
      <c r="P8067">
        <v>3912</v>
      </c>
      <c r="Q8067">
        <v>1878</v>
      </c>
      <c r="R8067">
        <v>0.48</v>
      </c>
      <c r="S8067" t="s">
        <v>23</v>
      </c>
      <c r="T8067" t="str">
        <f>IF(Table1[[#This Row],[Units Sold]]&gt; 700,"High Units","low Units")</f>
        <v>low Units</v>
      </c>
      <c r="U8067">
        <f>SUM(Table1[[#This Row],[Operating Profit]])/SUM(Table1[Operating Profit])*100</f>
        <v>5.6543252297178007E-4</v>
      </c>
      <c r="V8067">
        <f>SUM(Table1[[#This Row],[Price per Unit]]*Table1[[#This Row],[Units Sold]])</f>
        <v>3912</v>
      </c>
      <c r="W8067">
        <f>SUM(Table1[[#This Row],[Total Sales]]-Table1[[#This Row],[Operating Profit]])</f>
        <v>2034</v>
      </c>
      <c r="X8067">
        <f>SUM(Table1[[#This Row],[Total Sales]]-Table1[[#This Row],[Cost]])</f>
        <v>1878</v>
      </c>
      <c r="Y8067">
        <f>SUM(Table1[[#This Row],[profit/loss]])/SUM(Table1[profit/loss])</f>
        <v>5.6543252297178013E-6</v>
      </c>
    </row>
    <row r="8068" spans="1:25" x14ac:dyDescent="0.3">
      <c r="A8068" t="s">
        <v>25</v>
      </c>
      <c r="B8068" t="s">
        <v>23</v>
      </c>
      <c r="C8068">
        <v>1197831</v>
      </c>
      <c r="D8068" s="9">
        <v>44425</v>
      </c>
      <c r="E8068" s="8" t="str">
        <f>TEXT(Table1[[#This Row],[Invoice Date]],"dd-mm-yyyy")</f>
        <v>17-08-2021</v>
      </c>
      <c r="F8068" s="1" t="str">
        <f t="shared" si="504"/>
        <v>August</v>
      </c>
      <c r="G8068" s="1" t="str">
        <f t="shared" si="505"/>
        <v>2021</v>
      </c>
      <c r="H8068" s="1" t="str">
        <f t="shared" si="506"/>
        <v>Tuesday</v>
      </c>
      <c r="I8068" s="1" t="str">
        <f t="shared" si="507"/>
        <v>17</v>
      </c>
      <c r="J8068" t="s">
        <v>26</v>
      </c>
      <c r="K8068" t="s">
        <v>27</v>
      </c>
      <c r="L8068" t="s">
        <v>38</v>
      </c>
      <c r="M8068" t="s">
        <v>16</v>
      </c>
      <c r="N8068">
        <v>19</v>
      </c>
      <c r="O8068">
        <v>230</v>
      </c>
      <c r="P8068">
        <v>4370</v>
      </c>
      <c r="Q8068">
        <v>1398</v>
      </c>
      <c r="R8068">
        <v>0.32</v>
      </c>
      <c r="S8068" t="s">
        <v>23</v>
      </c>
      <c r="T8068" t="str">
        <f>IF(Table1[[#This Row],[Units Sold]]&gt; 700,"High Units","low Units")</f>
        <v>low Units</v>
      </c>
      <c r="U8068">
        <f>SUM(Table1[[#This Row],[Operating Profit]])/SUM(Table1[Operating Profit])*100</f>
        <v>4.2091302828250722E-4</v>
      </c>
      <c r="V8068">
        <f>SUM(Table1[[#This Row],[Price per Unit]]*Table1[[#This Row],[Units Sold]])</f>
        <v>4370</v>
      </c>
      <c r="W8068">
        <f>SUM(Table1[[#This Row],[Total Sales]]-Table1[[#This Row],[Operating Profit]])</f>
        <v>2972</v>
      </c>
      <c r="X8068">
        <f>SUM(Table1[[#This Row],[Total Sales]]-Table1[[#This Row],[Cost]])</f>
        <v>1398</v>
      </c>
      <c r="Y8068">
        <f>SUM(Table1[[#This Row],[profit/loss]])/SUM(Table1[profit/loss])</f>
        <v>4.2091302828250724E-6</v>
      </c>
    </row>
    <row r="8069" spans="1:25" x14ac:dyDescent="0.3">
      <c r="A8069" t="s">
        <v>25</v>
      </c>
      <c r="B8069" t="s">
        <v>23</v>
      </c>
      <c r="C8069">
        <v>1197831</v>
      </c>
      <c r="D8069" s="9">
        <v>44426</v>
      </c>
      <c r="E8069" s="8" t="str">
        <f>TEXT(Table1[[#This Row],[Invoice Date]],"dd-mm-yyyy")</f>
        <v>18-08-2021</v>
      </c>
      <c r="F8069" s="1" t="str">
        <f t="shared" si="504"/>
        <v>August</v>
      </c>
      <c r="G8069" s="1" t="str">
        <f t="shared" si="505"/>
        <v>2021</v>
      </c>
      <c r="H8069" s="1" t="str">
        <f t="shared" si="506"/>
        <v>Wednesday</v>
      </c>
      <c r="I8069" s="1" t="str">
        <f t="shared" si="507"/>
        <v>18</v>
      </c>
      <c r="J8069" t="s">
        <v>26</v>
      </c>
      <c r="K8069" t="s">
        <v>27</v>
      </c>
      <c r="L8069" t="s">
        <v>38</v>
      </c>
      <c r="M8069" t="s">
        <v>18</v>
      </c>
      <c r="N8069">
        <v>23</v>
      </c>
      <c r="O8069">
        <v>215</v>
      </c>
      <c r="P8069">
        <v>4945</v>
      </c>
      <c r="Q8069">
        <v>1780</v>
      </c>
      <c r="R8069">
        <v>0.36</v>
      </c>
      <c r="S8069" t="s">
        <v>23</v>
      </c>
      <c r="T8069" t="str">
        <f>IF(Table1[[#This Row],[Units Sold]]&gt; 700,"High Units","low Units")</f>
        <v>low Units</v>
      </c>
      <c r="U8069">
        <f>SUM(Table1[[#This Row],[Operating Profit]])/SUM(Table1[Operating Profit])*100</f>
        <v>5.3592645947272033E-4</v>
      </c>
      <c r="V8069">
        <f>SUM(Table1[[#This Row],[Price per Unit]]*Table1[[#This Row],[Units Sold]])</f>
        <v>4945</v>
      </c>
      <c r="W8069">
        <f>SUM(Table1[[#This Row],[Total Sales]]-Table1[[#This Row],[Operating Profit]])</f>
        <v>3165</v>
      </c>
      <c r="X8069">
        <f>SUM(Table1[[#This Row],[Total Sales]]-Table1[[#This Row],[Cost]])</f>
        <v>1780</v>
      </c>
      <c r="Y8069">
        <f>SUM(Table1[[#This Row],[profit/loss]])/SUM(Table1[profit/loss])</f>
        <v>5.359264594727203E-6</v>
      </c>
    </row>
    <row r="8070" spans="1:25" x14ac:dyDescent="0.3">
      <c r="A8070" t="s">
        <v>25</v>
      </c>
      <c r="B8070" t="s">
        <v>23</v>
      </c>
      <c r="C8070">
        <v>1197831</v>
      </c>
      <c r="D8070" s="9">
        <v>44427</v>
      </c>
      <c r="E8070" s="8" t="str">
        <f>TEXT(Table1[[#This Row],[Invoice Date]],"dd-mm-yyyy")</f>
        <v>19-08-2021</v>
      </c>
      <c r="F8070" s="1" t="str">
        <f t="shared" si="504"/>
        <v>August</v>
      </c>
      <c r="G8070" s="1" t="str">
        <f t="shared" si="505"/>
        <v>2021</v>
      </c>
      <c r="H8070" s="1" t="str">
        <f t="shared" si="506"/>
        <v>Thursday</v>
      </c>
      <c r="I8070" s="1" t="str">
        <f t="shared" si="507"/>
        <v>19</v>
      </c>
      <c r="J8070" t="s">
        <v>26</v>
      </c>
      <c r="K8070" t="s">
        <v>27</v>
      </c>
      <c r="L8070" t="s">
        <v>38</v>
      </c>
      <c r="M8070" t="s">
        <v>19</v>
      </c>
      <c r="N8070">
        <v>27</v>
      </c>
      <c r="O8070">
        <v>143</v>
      </c>
      <c r="P8070">
        <v>3861</v>
      </c>
      <c r="Q8070">
        <v>1351</v>
      </c>
      <c r="R8070">
        <v>0.35</v>
      </c>
      <c r="S8070" t="s">
        <v>23</v>
      </c>
      <c r="T8070" t="str">
        <f>IF(Table1[[#This Row],[Units Sold]]&gt; 700,"High Units","low Units")</f>
        <v>low Units</v>
      </c>
      <c r="U8070">
        <f>SUM(Table1[[#This Row],[Operating Profit]])/SUM(Table1[Operating Profit])*100</f>
        <v>4.0676216109418261E-4</v>
      </c>
      <c r="V8070">
        <f>SUM(Table1[[#This Row],[Price per Unit]]*Table1[[#This Row],[Units Sold]])</f>
        <v>3861</v>
      </c>
      <c r="W8070">
        <f>SUM(Table1[[#This Row],[Total Sales]]-Table1[[#This Row],[Operating Profit]])</f>
        <v>2510</v>
      </c>
      <c r="X8070">
        <f>SUM(Table1[[#This Row],[Total Sales]]-Table1[[#This Row],[Cost]])</f>
        <v>1351</v>
      </c>
      <c r="Y8070">
        <f>SUM(Table1[[#This Row],[profit/loss]])/SUM(Table1[profit/loss])</f>
        <v>4.0676216109418262E-6</v>
      </c>
    </row>
    <row r="8071" spans="1:25" x14ac:dyDescent="0.3">
      <c r="A8071" t="s">
        <v>25</v>
      </c>
      <c r="B8071" t="s">
        <v>23</v>
      </c>
      <c r="C8071">
        <v>1197831</v>
      </c>
      <c r="D8071" s="9">
        <v>44428</v>
      </c>
      <c r="E8071" s="8" t="str">
        <f>TEXT(Table1[[#This Row],[Invoice Date]],"dd-mm-yyyy")</f>
        <v>20-08-2021</v>
      </c>
      <c r="F8071" s="1" t="str">
        <f t="shared" si="504"/>
        <v>August</v>
      </c>
      <c r="G8071" s="1" t="str">
        <f t="shared" si="505"/>
        <v>2021</v>
      </c>
      <c r="H8071" s="1" t="str">
        <f t="shared" si="506"/>
        <v>Friday</v>
      </c>
      <c r="I8071" s="1" t="str">
        <f t="shared" si="507"/>
        <v>20</v>
      </c>
      <c r="J8071" t="s">
        <v>26</v>
      </c>
      <c r="K8071" t="s">
        <v>27</v>
      </c>
      <c r="L8071" t="s">
        <v>38</v>
      </c>
      <c r="M8071" t="s">
        <v>20</v>
      </c>
      <c r="N8071">
        <v>28</v>
      </c>
      <c r="O8071">
        <v>136</v>
      </c>
      <c r="P8071">
        <v>3808</v>
      </c>
      <c r="Q8071">
        <v>1714</v>
      </c>
      <c r="R8071">
        <v>0.45</v>
      </c>
      <c r="S8071" t="s">
        <v>23</v>
      </c>
      <c r="T8071" t="str">
        <f>IF(Table1[[#This Row],[Units Sold]]&gt; 700,"High Units","low Units")</f>
        <v>low Units</v>
      </c>
      <c r="U8071">
        <f>SUM(Table1[[#This Row],[Operating Profit]])/SUM(Table1[Operating Profit])*100</f>
        <v>5.1605502895294526E-4</v>
      </c>
      <c r="V8071">
        <f>SUM(Table1[[#This Row],[Price per Unit]]*Table1[[#This Row],[Units Sold]])</f>
        <v>3808</v>
      </c>
      <c r="W8071">
        <f>SUM(Table1[[#This Row],[Total Sales]]-Table1[[#This Row],[Operating Profit]])</f>
        <v>2094</v>
      </c>
      <c r="X8071">
        <f>SUM(Table1[[#This Row],[Total Sales]]-Table1[[#This Row],[Cost]])</f>
        <v>1714</v>
      </c>
      <c r="Y8071">
        <f>SUM(Table1[[#This Row],[profit/loss]])/SUM(Table1[profit/loss])</f>
        <v>5.1605502895294521E-6</v>
      </c>
    </row>
    <row r="8072" spans="1:25" x14ac:dyDescent="0.3">
      <c r="A8072" t="s">
        <v>25</v>
      </c>
      <c r="B8072" t="s">
        <v>23</v>
      </c>
      <c r="C8072">
        <v>1197831</v>
      </c>
      <c r="D8072" s="9">
        <v>44429</v>
      </c>
      <c r="E8072" s="8" t="str">
        <f>TEXT(Table1[[#This Row],[Invoice Date]],"dd-mm-yyyy")</f>
        <v>21-08-2021</v>
      </c>
      <c r="F8072" s="1" t="str">
        <f t="shared" si="504"/>
        <v>August</v>
      </c>
      <c r="G8072" s="1" t="str">
        <f t="shared" si="505"/>
        <v>2021</v>
      </c>
      <c r="H8072" s="1" t="str">
        <f t="shared" si="506"/>
        <v>Saturday</v>
      </c>
      <c r="I8072" s="1" t="str">
        <f t="shared" si="507"/>
        <v>21</v>
      </c>
      <c r="J8072" t="s">
        <v>26</v>
      </c>
      <c r="K8072" t="s">
        <v>27</v>
      </c>
      <c r="L8072" t="s">
        <v>38</v>
      </c>
      <c r="M8072" t="s">
        <v>21</v>
      </c>
      <c r="N8072">
        <v>26</v>
      </c>
      <c r="O8072">
        <v>93</v>
      </c>
      <c r="P8072">
        <v>2418</v>
      </c>
      <c r="Q8072">
        <v>774</v>
      </c>
      <c r="R8072">
        <v>0.32</v>
      </c>
      <c r="S8072" t="s">
        <v>23</v>
      </c>
      <c r="T8072" t="str">
        <f>IF(Table1[[#This Row],[Units Sold]]&gt; 700,"High Units","low Units")</f>
        <v>low Units</v>
      </c>
      <c r="U8072">
        <f>SUM(Table1[[#This Row],[Operating Profit]])/SUM(Table1[Operating Profit])*100</f>
        <v>2.3303768518645251E-4</v>
      </c>
      <c r="V8072">
        <f>SUM(Table1[[#This Row],[Price per Unit]]*Table1[[#This Row],[Units Sold]])</f>
        <v>2418</v>
      </c>
      <c r="W8072">
        <f>SUM(Table1[[#This Row],[Total Sales]]-Table1[[#This Row],[Operating Profit]])</f>
        <v>1644</v>
      </c>
      <c r="X8072">
        <f>SUM(Table1[[#This Row],[Total Sales]]-Table1[[#This Row],[Cost]])</f>
        <v>774</v>
      </c>
      <c r="Y8072">
        <f>SUM(Table1[[#This Row],[profit/loss]])/SUM(Table1[profit/loss])</f>
        <v>2.3303768518645252E-6</v>
      </c>
    </row>
    <row r="8073" spans="1:25" x14ac:dyDescent="0.3">
      <c r="A8073" t="s">
        <v>25</v>
      </c>
      <c r="B8073" t="s">
        <v>23</v>
      </c>
      <c r="C8073">
        <v>1197831</v>
      </c>
      <c r="D8073" s="9">
        <v>44430</v>
      </c>
      <c r="E8073" s="8" t="str">
        <f>TEXT(Table1[[#This Row],[Invoice Date]],"dd-mm-yyyy")</f>
        <v>22-08-2021</v>
      </c>
      <c r="F8073" s="1" t="str">
        <f t="shared" si="504"/>
        <v>August</v>
      </c>
      <c r="G8073" s="1" t="str">
        <f t="shared" si="505"/>
        <v>2021</v>
      </c>
      <c r="H8073" s="1" t="str">
        <f t="shared" si="506"/>
        <v>Sunday</v>
      </c>
      <c r="I8073" s="1" t="str">
        <f t="shared" si="507"/>
        <v>22</v>
      </c>
      <c r="J8073" t="s">
        <v>26</v>
      </c>
      <c r="K8073" t="s">
        <v>27</v>
      </c>
      <c r="L8073" t="s">
        <v>38</v>
      </c>
      <c r="M8073" t="s">
        <v>22</v>
      </c>
      <c r="N8073">
        <v>26</v>
      </c>
      <c r="O8073">
        <v>155</v>
      </c>
      <c r="P8073">
        <v>4030</v>
      </c>
      <c r="Q8073">
        <v>2055</v>
      </c>
      <c r="R8073">
        <v>0.51</v>
      </c>
      <c r="S8073" t="s">
        <v>23</v>
      </c>
      <c r="T8073" t="str">
        <f>IF(Table1[[#This Row],[Units Sold]]&gt; 700,"High Units","low Units")</f>
        <v>low Units</v>
      </c>
      <c r="U8073">
        <f>SUM(Table1[[#This Row],[Operating Profit]])/SUM(Table1[Operating Profit])*100</f>
        <v>6.1872408663844953E-4</v>
      </c>
      <c r="V8073">
        <f>SUM(Table1[[#This Row],[Price per Unit]]*Table1[[#This Row],[Units Sold]])</f>
        <v>4030</v>
      </c>
      <c r="W8073">
        <f>SUM(Table1[[#This Row],[Total Sales]]-Table1[[#This Row],[Operating Profit]])</f>
        <v>1975</v>
      </c>
      <c r="X8073">
        <f>SUM(Table1[[#This Row],[Total Sales]]-Table1[[#This Row],[Cost]])</f>
        <v>2055</v>
      </c>
      <c r="Y8073">
        <f>SUM(Table1[[#This Row],[profit/loss]])/SUM(Table1[profit/loss])</f>
        <v>6.187240866384495E-6</v>
      </c>
    </row>
    <row r="8074" spans="1:25" x14ac:dyDescent="0.3">
      <c r="A8074" t="s">
        <v>25</v>
      </c>
      <c r="B8074" t="s">
        <v>23</v>
      </c>
      <c r="C8074">
        <v>1197831</v>
      </c>
      <c r="D8074" s="9">
        <v>44431</v>
      </c>
      <c r="E8074" s="8" t="str">
        <f>TEXT(Table1[[#This Row],[Invoice Date]],"dd-mm-yyyy")</f>
        <v>23-08-2021</v>
      </c>
      <c r="F8074" s="1" t="str">
        <f t="shared" si="504"/>
        <v>August</v>
      </c>
      <c r="G8074" s="1" t="str">
        <f t="shared" si="505"/>
        <v>2021</v>
      </c>
      <c r="H8074" s="1" t="str">
        <f t="shared" si="506"/>
        <v>Monday</v>
      </c>
      <c r="I8074" s="1" t="str">
        <f t="shared" si="507"/>
        <v>23</v>
      </c>
      <c r="J8074" t="s">
        <v>26</v>
      </c>
      <c r="K8074" t="s">
        <v>27</v>
      </c>
      <c r="L8074" t="s">
        <v>38</v>
      </c>
      <c r="M8074" t="s">
        <v>16</v>
      </c>
      <c r="N8074">
        <v>21</v>
      </c>
      <c r="O8074">
        <v>203</v>
      </c>
      <c r="P8074">
        <v>4263</v>
      </c>
      <c r="Q8074">
        <v>1663</v>
      </c>
      <c r="R8074">
        <v>0.39</v>
      </c>
      <c r="S8074" t="s">
        <v>23</v>
      </c>
      <c r="T8074" t="str">
        <f>IF(Table1[[#This Row],[Units Sold]]&gt; 700,"High Units","low Units")</f>
        <v>low Units</v>
      </c>
      <c r="U8074">
        <f>SUM(Table1[[#This Row],[Operating Profit]])/SUM(Table1[Operating Profit])*100</f>
        <v>5.0069983264221002E-4</v>
      </c>
      <c r="V8074">
        <f>SUM(Table1[[#This Row],[Price per Unit]]*Table1[[#This Row],[Units Sold]])</f>
        <v>4263</v>
      </c>
      <c r="W8074">
        <f>SUM(Table1[[#This Row],[Total Sales]]-Table1[[#This Row],[Operating Profit]])</f>
        <v>2600</v>
      </c>
      <c r="X8074">
        <f>SUM(Table1[[#This Row],[Total Sales]]-Table1[[#This Row],[Cost]])</f>
        <v>1663</v>
      </c>
      <c r="Y8074">
        <f>SUM(Table1[[#This Row],[profit/loss]])/SUM(Table1[profit/loss])</f>
        <v>5.0069983264221E-6</v>
      </c>
    </row>
    <row r="8075" spans="1:25" x14ac:dyDescent="0.3">
      <c r="A8075" t="s">
        <v>25</v>
      </c>
      <c r="B8075" t="s">
        <v>23</v>
      </c>
      <c r="C8075">
        <v>1197831</v>
      </c>
      <c r="D8075" s="9">
        <v>44432</v>
      </c>
      <c r="E8075" s="8" t="str">
        <f>TEXT(Table1[[#This Row],[Invoice Date]],"dd-mm-yyyy")</f>
        <v>24-08-2021</v>
      </c>
      <c r="F8075" s="1" t="str">
        <f t="shared" si="504"/>
        <v>August</v>
      </c>
      <c r="G8075" s="1" t="str">
        <f t="shared" si="505"/>
        <v>2021</v>
      </c>
      <c r="H8075" s="1" t="str">
        <f t="shared" si="506"/>
        <v>Tuesday</v>
      </c>
      <c r="I8075" s="1" t="str">
        <f t="shared" si="507"/>
        <v>24</v>
      </c>
      <c r="J8075" t="s">
        <v>26</v>
      </c>
      <c r="K8075" t="s">
        <v>27</v>
      </c>
      <c r="L8075" t="s">
        <v>38</v>
      </c>
      <c r="M8075" t="s">
        <v>18</v>
      </c>
      <c r="N8075">
        <v>31</v>
      </c>
      <c r="O8075">
        <v>236</v>
      </c>
      <c r="P8075">
        <v>7316</v>
      </c>
      <c r="Q8075">
        <v>2926</v>
      </c>
      <c r="R8075">
        <v>0.4</v>
      </c>
      <c r="S8075" t="s">
        <v>23</v>
      </c>
      <c r="T8075" t="str">
        <f>IF(Table1[[#This Row],[Units Sold]]&gt; 700,"High Units","low Units")</f>
        <v>low Units</v>
      </c>
      <c r="U8075">
        <f>SUM(Table1[[#This Row],[Operating Profit]])/SUM(Table1[Operating Profit])*100</f>
        <v>8.8096675304335929E-4</v>
      </c>
      <c r="V8075">
        <f>SUM(Table1[[#This Row],[Price per Unit]]*Table1[[#This Row],[Units Sold]])</f>
        <v>7316</v>
      </c>
      <c r="W8075">
        <f>SUM(Table1[[#This Row],[Total Sales]]-Table1[[#This Row],[Operating Profit]])</f>
        <v>4390</v>
      </c>
      <c r="X8075">
        <f>SUM(Table1[[#This Row],[Total Sales]]-Table1[[#This Row],[Cost]])</f>
        <v>2926</v>
      </c>
      <c r="Y8075">
        <f>SUM(Table1[[#This Row],[profit/loss]])/SUM(Table1[profit/loss])</f>
        <v>8.8096675304335931E-6</v>
      </c>
    </row>
    <row r="8076" spans="1:25" x14ac:dyDescent="0.3">
      <c r="A8076" t="s">
        <v>25</v>
      </c>
      <c r="B8076" t="s">
        <v>23</v>
      </c>
      <c r="C8076">
        <v>1197831</v>
      </c>
      <c r="D8076" s="9">
        <v>44433</v>
      </c>
      <c r="E8076" s="8" t="str">
        <f>TEXT(Table1[[#This Row],[Invoice Date]],"dd-mm-yyyy")</f>
        <v>25-08-2021</v>
      </c>
      <c r="F8076" s="1" t="str">
        <f t="shared" si="504"/>
        <v>August</v>
      </c>
      <c r="G8076" s="1" t="str">
        <f t="shared" si="505"/>
        <v>2021</v>
      </c>
      <c r="H8076" s="1" t="str">
        <f t="shared" si="506"/>
        <v>Wednesday</v>
      </c>
      <c r="I8076" s="1" t="str">
        <f t="shared" si="507"/>
        <v>25</v>
      </c>
      <c r="J8076" t="s">
        <v>26</v>
      </c>
      <c r="K8076" t="s">
        <v>27</v>
      </c>
      <c r="L8076" t="s">
        <v>38</v>
      </c>
      <c r="M8076" t="s">
        <v>19</v>
      </c>
      <c r="N8076">
        <v>20</v>
      </c>
      <c r="O8076">
        <v>155</v>
      </c>
      <c r="P8076">
        <v>3100</v>
      </c>
      <c r="Q8076">
        <v>1178</v>
      </c>
      <c r="R8076">
        <v>0.38</v>
      </c>
      <c r="S8076" t="s">
        <v>23</v>
      </c>
      <c r="T8076" t="str">
        <f>IF(Table1[[#This Row],[Units Sold]]&gt; 700,"High Units","low Units")</f>
        <v>low Units</v>
      </c>
      <c r="U8076">
        <f>SUM(Table1[[#This Row],[Operating Profit]])/SUM(Table1[Operating Profit])*100</f>
        <v>3.5467492654992383E-4</v>
      </c>
      <c r="V8076">
        <f>SUM(Table1[[#This Row],[Price per Unit]]*Table1[[#This Row],[Units Sold]])</f>
        <v>3100</v>
      </c>
      <c r="W8076">
        <f>SUM(Table1[[#This Row],[Total Sales]]-Table1[[#This Row],[Operating Profit]])</f>
        <v>1922</v>
      </c>
      <c r="X8076">
        <f>SUM(Table1[[#This Row],[Total Sales]]-Table1[[#This Row],[Cost]])</f>
        <v>1178</v>
      </c>
      <c r="Y8076">
        <f>SUM(Table1[[#This Row],[profit/loss]])/SUM(Table1[profit/loss])</f>
        <v>3.5467492654992384E-6</v>
      </c>
    </row>
    <row r="8077" spans="1:25" x14ac:dyDescent="0.3">
      <c r="A8077" t="s">
        <v>25</v>
      </c>
      <c r="B8077" t="s">
        <v>23</v>
      </c>
      <c r="C8077">
        <v>1197831</v>
      </c>
      <c r="D8077" s="9">
        <v>44434</v>
      </c>
      <c r="E8077" s="8" t="str">
        <f>TEXT(Table1[[#This Row],[Invoice Date]],"dd-mm-yyyy")</f>
        <v>26-08-2021</v>
      </c>
      <c r="F8077" s="1" t="str">
        <f t="shared" si="504"/>
        <v>August</v>
      </c>
      <c r="G8077" s="1" t="str">
        <f t="shared" si="505"/>
        <v>2021</v>
      </c>
      <c r="H8077" s="1" t="str">
        <f t="shared" si="506"/>
        <v>Thursday</v>
      </c>
      <c r="I8077" s="1" t="str">
        <f t="shared" si="507"/>
        <v>26</v>
      </c>
      <c r="J8077" t="s">
        <v>26</v>
      </c>
      <c r="K8077" t="s">
        <v>27</v>
      </c>
      <c r="L8077" t="s">
        <v>38</v>
      </c>
      <c r="M8077" t="s">
        <v>20</v>
      </c>
      <c r="N8077">
        <v>26</v>
      </c>
      <c r="O8077">
        <v>140</v>
      </c>
      <c r="P8077">
        <v>3640</v>
      </c>
      <c r="Q8077">
        <v>1711</v>
      </c>
      <c r="R8077">
        <v>0.47</v>
      </c>
      <c r="S8077" t="s">
        <v>23</v>
      </c>
      <c r="T8077" t="str">
        <f>IF(Table1[[#This Row],[Units Sold]]&gt; 700,"High Units","low Units")</f>
        <v>low Units</v>
      </c>
      <c r="U8077">
        <f>SUM(Table1[[#This Row],[Operating Profit]])/SUM(Table1[Operating Profit])*100</f>
        <v>5.1515178211113729E-4</v>
      </c>
      <c r="V8077">
        <f>SUM(Table1[[#This Row],[Price per Unit]]*Table1[[#This Row],[Units Sold]])</f>
        <v>3640</v>
      </c>
      <c r="W8077">
        <f>SUM(Table1[[#This Row],[Total Sales]]-Table1[[#This Row],[Operating Profit]])</f>
        <v>1929</v>
      </c>
      <c r="X8077">
        <f>SUM(Table1[[#This Row],[Total Sales]]-Table1[[#This Row],[Cost]])</f>
        <v>1711</v>
      </c>
      <c r="Y8077">
        <f>SUM(Table1[[#This Row],[profit/loss]])/SUM(Table1[profit/loss])</f>
        <v>5.1515178211113729E-6</v>
      </c>
    </row>
    <row r="8078" spans="1:25" x14ac:dyDescent="0.3">
      <c r="A8078" t="s">
        <v>25</v>
      </c>
      <c r="B8078" t="s">
        <v>23</v>
      </c>
      <c r="C8078">
        <v>1197831</v>
      </c>
      <c r="D8078" s="9">
        <v>44435</v>
      </c>
      <c r="E8078" s="8" t="str">
        <f>TEXT(Table1[[#This Row],[Invoice Date]],"dd-mm-yyyy")</f>
        <v>27-08-2021</v>
      </c>
      <c r="F8078" s="1" t="str">
        <f t="shared" si="504"/>
        <v>August</v>
      </c>
      <c r="G8078" s="1" t="str">
        <f t="shared" si="505"/>
        <v>2021</v>
      </c>
      <c r="H8078" s="1" t="str">
        <f t="shared" si="506"/>
        <v>Friday</v>
      </c>
      <c r="I8078" s="1" t="str">
        <f t="shared" si="507"/>
        <v>27</v>
      </c>
      <c r="J8078" t="s">
        <v>26</v>
      </c>
      <c r="K8078" t="s">
        <v>27</v>
      </c>
      <c r="L8078" t="s">
        <v>38</v>
      </c>
      <c r="M8078" t="s">
        <v>21</v>
      </c>
      <c r="N8078">
        <v>29</v>
      </c>
      <c r="O8078">
        <v>96</v>
      </c>
      <c r="P8078">
        <v>2784</v>
      </c>
      <c r="Q8078">
        <v>1030</v>
      </c>
      <c r="R8078">
        <v>0.37</v>
      </c>
      <c r="S8078" t="s">
        <v>23</v>
      </c>
      <c r="T8078" t="str">
        <f>IF(Table1[[#This Row],[Units Sold]]&gt; 700,"High Units","low Units")</f>
        <v>low Units</v>
      </c>
      <c r="U8078">
        <f>SUM(Table1[[#This Row],[Operating Profit]])/SUM(Table1[Operating Profit])*100</f>
        <v>3.101147490207314E-4</v>
      </c>
      <c r="V8078">
        <f>SUM(Table1[[#This Row],[Price per Unit]]*Table1[[#This Row],[Units Sold]])</f>
        <v>2784</v>
      </c>
      <c r="W8078">
        <f>SUM(Table1[[#This Row],[Total Sales]]-Table1[[#This Row],[Operating Profit]])</f>
        <v>1754</v>
      </c>
      <c r="X8078">
        <f>SUM(Table1[[#This Row],[Total Sales]]-Table1[[#This Row],[Cost]])</f>
        <v>1030</v>
      </c>
      <c r="Y8078">
        <f>SUM(Table1[[#This Row],[profit/loss]])/SUM(Table1[profit/loss])</f>
        <v>3.1011474902073138E-6</v>
      </c>
    </row>
    <row r="8079" spans="1:25" x14ac:dyDescent="0.3">
      <c r="A8079" t="s">
        <v>25</v>
      </c>
      <c r="B8079" t="s">
        <v>23</v>
      </c>
      <c r="C8079">
        <v>1197831</v>
      </c>
      <c r="D8079" s="9">
        <v>44436</v>
      </c>
      <c r="E8079" s="8" t="str">
        <f>TEXT(Table1[[#This Row],[Invoice Date]],"dd-mm-yyyy")</f>
        <v>28-08-2021</v>
      </c>
      <c r="F8079" s="1" t="str">
        <f t="shared" si="504"/>
        <v>August</v>
      </c>
      <c r="G8079" s="1" t="str">
        <f t="shared" si="505"/>
        <v>2021</v>
      </c>
      <c r="H8079" s="1" t="str">
        <f t="shared" si="506"/>
        <v>Saturday</v>
      </c>
      <c r="I8079" s="1" t="str">
        <f t="shared" si="507"/>
        <v>28</v>
      </c>
      <c r="J8079" t="s">
        <v>26</v>
      </c>
      <c r="K8079" t="s">
        <v>27</v>
      </c>
      <c r="L8079" t="s">
        <v>38</v>
      </c>
      <c r="M8079" t="s">
        <v>22</v>
      </c>
      <c r="N8079">
        <v>27</v>
      </c>
      <c r="O8079">
        <v>153</v>
      </c>
      <c r="P8079">
        <v>4131</v>
      </c>
      <c r="Q8079">
        <v>2231</v>
      </c>
      <c r="R8079">
        <v>0.54</v>
      </c>
      <c r="S8079" t="s">
        <v>23</v>
      </c>
      <c r="T8079" t="str">
        <f>IF(Table1[[#This Row],[Units Sold]]&gt; 700,"High Units","low Units")</f>
        <v>low Units</v>
      </c>
      <c r="U8079">
        <f>SUM(Table1[[#This Row],[Operating Profit]])/SUM(Table1[Operating Profit])*100</f>
        <v>6.7171456802451622E-4</v>
      </c>
      <c r="V8079">
        <f>SUM(Table1[[#This Row],[Price per Unit]]*Table1[[#This Row],[Units Sold]])</f>
        <v>4131</v>
      </c>
      <c r="W8079">
        <f>SUM(Table1[[#This Row],[Total Sales]]-Table1[[#This Row],[Operating Profit]])</f>
        <v>1900</v>
      </c>
      <c r="X8079">
        <f>SUM(Table1[[#This Row],[Total Sales]]-Table1[[#This Row],[Cost]])</f>
        <v>2231</v>
      </c>
      <c r="Y8079">
        <f>SUM(Table1[[#This Row],[profit/loss]])/SUM(Table1[profit/loss])</f>
        <v>6.717145680245162E-6</v>
      </c>
    </row>
    <row r="8080" spans="1:25" x14ac:dyDescent="0.3">
      <c r="A8080" t="s">
        <v>25</v>
      </c>
      <c r="B8080" t="s">
        <v>23</v>
      </c>
      <c r="C8080">
        <v>1197831</v>
      </c>
      <c r="D8080" s="9">
        <v>44437</v>
      </c>
      <c r="E8080" s="8" t="str">
        <f>TEXT(Table1[[#This Row],[Invoice Date]],"dd-mm-yyyy")</f>
        <v>29-08-2021</v>
      </c>
      <c r="F8080" s="1" t="str">
        <f t="shared" si="504"/>
        <v>August</v>
      </c>
      <c r="G8080" s="1" t="str">
        <f t="shared" si="505"/>
        <v>2021</v>
      </c>
      <c r="H8080" s="1" t="str">
        <f t="shared" si="506"/>
        <v>Sunday</v>
      </c>
      <c r="I8080" s="1" t="str">
        <f t="shared" si="507"/>
        <v>29</v>
      </c>
      <c r="J8080" t="s">
        <v>26</v>
      </c>
      <c r="K8080" t="s">
        <v>27</v>
      </c>
      <c r="L8080" t="s">
        <v>38</v>
      </c>
      <c r="M8080" t="s">
        <v>16</v>
      </c>
      <c r="N8080">
        <v>13</v>
      </c>
      <c r="O8080">
        <v>231</v>
      </c>
      <c r="P8080">
        <v>3003</v>
      </c>
      <c r="Q8080">
        <v>1201</v>
      </c>
      <c r="R8080">
        <v>0.4</v>
      </c>
      <c r="S8080" t="s">
        <v>23</v>
      </c>
      <c r="T8080" t="str">
        <f>IF(Table1[[#This Row],[Units Sold]]&gt; 700,"High Units","low Units")</f>
        <v>low Units</v>
      </c>
      <c r="U8080">
        <f>SUM(Table1[[#This Row],[Operating Profit]])/SUM(Table1[Operating Profit])*100</f>
        <v>3.6159981900378487E-4</v>
      </c>
      <c r="V8080">
        <f>SUM(Table1[[#This Row],[Price per Unit]]*Table1[[#This Row],[Units Sold]])</f>
        <v>3003</v>
      </c>
      <c r="W8080">
        <f>SUM(Table1[[#This Row],[Total Sales]]-Table1[[#This Row],[Operating Profit]])</f>
        <v>1802</v>
      </c>
      <c r="X8080">
        <f>SUM(Table1[[#This Row],[Total Sales]]-Table1[[#This Row],[Cost]])</f>
        <v>1201</v>
      </c>
      <c r="Y8080">
        <f>SUM(Table1[[#This Row],[profit/loss]])/SUM(Table1[profit/loss])</f>
        <v>3.6159981900378486E-6</v>
      </c>
    </row>
    <row r="8081" spans="1:25" x14ac:dyDescent="0.3">
      <c r="A8081" t="s">
        <v>25</v>
      </c>
      <c r="B8081" t="s">
        <v>23</v>
      </c>
      <c r="C8081">
        <v>1197831</v>
      </c>
      <c r="D8081" s="9">
        <v>44438</v>
      </c>
      <c r="E8081" s="8" t="str">
        <f>TEXT(Table1[[#This Row],[Invoice Date]],"dd-mm-yyyy")</f>
        <v>30-08-2021</v>
      </c>
      <c r="F8081" s="1" t="str">
        <f t="shared" si="504"/>
        <v>August</v>
      </c>
      <c r="G8081" s="1" t="str">
        <f t="shared" si="505"/>
        <v>2021</v>
      </c>
      <c r="H8081" s="1" t="str">
        <f t="shared" si="506"/>
        <v>Monday</v>
      </c>
      <c r="I8081" s="1" t="str">
        <f t="shared" si="507"/>
        <v>30</v>
      </c>
      <c r="J8081" t="s">
        <v>26</v>
      </c>
      <c r="K8081" t="s">
        <v>27</v>
      </c>
      <c r="L8081" t="s">
        <v>38</v>
      </c>
      <c r="M8081" t="s">
        <v>18</v>
      </c>
      <c r="N8081">
        <v>21</v>
      </c>
      <c r="O8081">
        <v>210</v>
      </c>
      <c r="P8081">
        <v>4410</v>
      </c>
      <c r="Q8081">
        <v>1764</v>
      </c>
      <c r="R8081">
        <v>0.4</v>
      </c>
      <c r="S8081" t="s">
        <v>23</v>
      </c>
      <c r="T8081" t="str">
        <f>IF(Table1[[#This Row],[Units Sold]]&gt; 700,"High Units","low Units")</f>
        <v>low Units</v>
      </c>
      <c r="U8081">
        <f>SUM(Table1[[#This Row],[Operating Profit]])/SUM(Table1[Operating Profit])*100</f>
        <v>5.3110914298307784E-4</v>
      </c>
      <c r="V8081">
        <f>SUM(Table1[[#This Row],[Price per Unit]]*Table1[[#This Row],[Units Sold]])</f>
        <v>4410</v>
      </c>
      <c r="W8081">
        <f>SUM(Table1[[#This Row],[Total Sales]]-Table1[[#This Row],[Operating Profit]])</f>
        <v>2646</v>
      </c>
      <c r="X8081">
        <f>SUM(Table1[[#This Row],[Total Sales]]-Table1[[#This Row],[Cost]])</f>
        <v>1764</v>
      </c>
      <c r="Y8081">
        <f>SUM(Table1[[#This Row],[profit/loss]])/SUM(Table1[profit/loss])</f>
        <v>5.3110914298307784E-6</v>
      </c>
    </row>
    <row r="8082" spans="1:25" x14ac:dyDescent="0.3">
      <c r="A8082" t="s">
        <v>25</v>
      </c>
      <c r="B8082" t="s">
        <v>23</v>
      </c>
      <c r="C8082">
        <v>1197831</v>
      </c>
      <c r="D8082" s="9">
        <v>44439</v>
      </c>
      <c r="E8082" s="8" t="str">
        <f>TEXT(Table1[[#This Row],[Invoice Date]],"dd-mm-yyyy")</f>
        <v>31-08-2021</v>
      </c>
      <c r="F8082" s="1" t="str">
        <f t="shared" si="504"/>
        <v>August</v>
      </c>
      <c r="G8082" s="1" t="str">
        <f t="shared" si="505"/>
        <v>2021</v>
      </c>
      <c r="H8082" s="1" t="str">
        <f t="shared" si="506"/>
        <v>Tuesday</v>
      </c>
      <c r="I8082" s="1" t="str">
        <f t="shared" si="507"/>
        <v>31</v>
      </c>
      <c r="J8082" t="s">
        <v>26</v>
      </c>
      <c r="K8082" t="s">
        <v>27</v>
      </c>
      <c r="L8082" t="s">
        <v>38</v>
      </c>
      <c r="M8082" t="s">
        <v>19</v>
      </c>
      <c r="N8082">
        <v>20</v>
      </c>
      <c r="O8082">
        <v>179</v>
      </c>
      <c r="P8082">
        <v>3580</v>
      </c>
      <c r="Q8082">
        <v>1396</v>
      </c>
      <c r="R8082">
        <v>0.39</v>
      </c>
      <c r="S8082" t="s">
        <v>23</v>
      </c>
      <c r="T8082" t="str">
        <f>IF(Table1[[#This Row],[Units Sold]]&gt; 700,"High Units","low Units")</f>
        <v>low Units</v>
      </c>
      <c r="U8082">
        <f>SUM(Table1[[#This Row],[Operating Profit]])/SUM(Table1[Operating Profit])*100</f>
        <v>4.2031086372130197E-4</v>
      </c>
      <c r="V8082">
        <f>SUM(Table1[[#This Row],[Price per Unit]]*Table1[[#This Row],[Units Sold]])</f>
        <v>3580</v>
      </c>
      <c r="W8082">
        <f>SUM(Table1[[#This Row],[Total Sales]]-Table1[[#This Row],[Operating Profit]])</f>
        <v>2184</v>
      </c>
      <c r="X8082">
        <f>SUM(Table1[[#This Row],[Total Sales]]-Table1[[#This Row],[Cost]])</f>
        <v>1396</v>
      </c>
      <c r="Y8082">
        <f>SUM(Table1[[#This Row],[profit/loss]])/SUM(Table1[profit/loss])</f>
        <v>4.2031086372130198E-6</v>
      </c>
    </row>
    <row r="8083" spans="1:25" x14ac:dyDescent="0.3">
      <c r="A8083" t="s">
        <v>25</v>
      </c>
      <c r="B8083" t="s">
        <v>23</v>
      </c>
      <c r="C8083">
        <v>1197831</v>
      </c>
      <c r="D8083" s="9">
        <v>44440</v>
      </c>
      <c r="E8083" s="8" t="str">
        <f>TEXT(Table1[[#This Row],[Invoice Date]],"dd-mm-yyyy")</f>
        <v>01-09-2021</v>
      </c>
      <c r="F8083" s="1" t="str">
        <f t="shared" si="504"/>
        <v>September</v>
      </c>
      <c r="G8083" s="1" t="str">
        <f t="shared" si="505"/>
        <v>2021</v>
      </c>
      <c r="H8083" s="1" t="str">
        <f t="shared" si="506"/>
        <v>Wednesday</v>
      </c>
      <c r="I8083" s="1" t="str">
        <f t="shared" si="507"/>
        <v>01</v>
      </c>
      <c r="J8083" t="s">
        <v>26</v>
      </c>
      <c r="K8083" t="s">
        <v>27</v>
      </c>
      <c r="L8083" t="s">
        <v>38</v>
      </c>
      <c r="M8083" t="s">
        <v>20</v>
      </c>
      <c r="N8083">
        <v>20</v>
      </c>
      <c r="O8083">
        <v>149</v>
      </c>
      <c r="P8083">
        <v>2980</v>
      </c>
      <c r="Q8083">
        <v>1460</v>
      </c>
      <c r="R8083">
        <v>0.49</v>
      </c>
      <c r="S8083" t="s">
        <v>23</v>
      </c>
      <c r="T8083" t="str">
        <f>IF(Table1[[#This Row],[Units Sold]]&gt; 700,"High Units","low Units")</f>
        <v>low Units</v>
      </c>
      <c r="U8083">
        <f>SUM(Table1[[#This Row],[Operating Profit]])/SUM(Table1[Operating Profit])*100</f>
        <v>4.3958012967987162E-4</v>
      </c>
      <c r="V8083">
        <f>SUM(Table1[[#This Row],[Price per Unit]]*Table1[[#This Row],[Units Sold]])</f>
        <v>2980</v>
      </c>
      <c r="W8083">
        <f>SUM(Table1[[#This Row],[Total Sales]]-Table1[[#This Row],[Operating Profit]])</f>
        <v>1520</v>
      </c>
      <c r="X8083">
        <f>SUM(Table1[[#This Row],[Total Sales]]-Table1[[#This Row],[Cost]])</f>
        <v>1460</v>
      </c>
      <c r="Y8083">
        <f>SUM(Table1[[#This Row],[profit/loss]])/SUM(Table1[profit/loss])</f>
        <v>4.3958012967987164E-6</v>
      </c>
    </row>
    <row r="8084" spans="1:25" x14ac:dyDescent="0.3">
      <c r="A8084" t="s">
        <v>25</v>
      </c>
      <c r="B8084" t="s">
        <v>23</v>
      </c>
      <c r="C8084">
        <v>1197831</v>
      </c>
      <c r="D8084" s="9">
        <v>44441</v>
      </c>
      <c r="E8084" s="8" t="str">
        <f>TEXT(Table1[[#This Row],[Invoice Date]],"dd-mm-yyyy")</f>
        <v>02-09-2021</v>
      </c>
      <c r="F8084" s="1" t="str">
        <f t="shared" si="504"/>
        <v>September</v>
      </c>
      <c r="G8084" s="1" t="str">
        <f t="shared" si="505"/>
        <v>2021</v>
      </c>
      <c r="H8084" s="1" t="str">
        <f t="shared" si="506"/>
        <v>Thursday</v>
      </c>
      <c r="I8084" s="1" t="str">
        <f t="shared" si="507"/>
        <v>02</v>
      </c>
      <c r="J8084" t="s">
        <v>26</v>
      </c>
      <c r="K8084" t="s">
        <v>27</v>
      </c>
      <c r="L8084" t="s">
        <v>38</v>
      </c>
      <c r="M8084" t="s">
        <v>21</v>
      </c>
      <c r="N8084">
        <v>26</v>
      </c>
      <c r="O8084">
        <v>107</v>
      </c>
      <c r="P8084">
        <v>2782</v>
      </c>
      <c r="Q8084">
        <v>1002</v>
      </c>
      <c r="R8084">
        <v>0.36</v>
      </c>
      <c r="S8084" t="s">
        <v>23</v>
      </c>
      <c r="T8084" t="str">
        <f>IF(Table1[[#This Row],[Units Sold]]&gt; 700,"High Units","low Units")</f>
        <v>low Units</v>
      </c>
      <c r="U8084">
        <f>SUM(Table1[[#This Row],[Operating Profit]])/SUM(Table1[Operating Profit])*100</f>
        <v>3.0168444516385715E-4</v>
      </c>
      <c r="V8084">
        <f>SUM(Table1[[#This Row],[Price per Unit]]*Table1[[#This Row],[Units Sold]])</f>
        <v>2782</v>
      </c>
      <c r="W8084">
        <f>SUM(Table1[[#This Row],[Total Sales]]-Table1[[#This Row],[Operating Profit]])</f>
        <v>1780</v>
      </c>
      <c r="X8084">
        <f>SUM(Table1[[#This Row],[Total Sales]]-Table1[[#This Row],[Cost]])</f>
        <v>1002</v>
      </c>
      <c r="Y8084">
        <f>SUM(Table1[[#This Row],[profit/loss]])/SUM(Table1[profit/loss])</f>
        <v>3.0168444516385714E-6</v>
      </c>
    </row>
    <row r="8085" spans="1:25" x14ac:dyDescent="0.3">
      <c r="A8085" t="s">
        <v>25</v>
      </c>
      <c r="B8085" t="s">
        <v>23</v>
      </c>
      <c r="C8085">
        <v>1197831</v>
      </c>
      <c r="D8085" s="9">
        <v>44442</v>
      </c>
      <c r="E8085" s="8" t="str">
        <f>TEXT(Table1[[#This Row],[Invoice Date]],"dd-mm-yyyy")</f>
        <v>03-09-2021</v>
      </c>
      <c r="F8085" s="1" t="str">
        <f t="shared" si="504"/>
        <v>September</v>
      </c>
      <c r="G8085" s="1" t="str">
        <f t="shared" si="505"/>
        <v>2021</v>
      </c>
      <c r="H8085" s="1" t="str">
        <f t="shared" si="506"/>
        <v>Friday</v>
      </c>
      <c r="I8085" s="1" t="str">
        <f t="shared" si="507"/>
        <v>03</v>
      </c>
      <c r="J8085" t="s">
        <v>26</v>
      </c>
      <c r="K8085" t="s">
        <v>27</v>
      </c>
      <c r="L8085" t="s">
        <v>38</v>
      </c>
      <c r="M8085" t="s">
        <v>22</v>
      </c>
      <c r="N8085">
        <v>22</v>
      </c>
      <c r="O8085">
        <v>210</v>
      </c>
      <c r="P8085">
        <v>4620</v>
      </c>
      <c r="Q8085">
        <v>2633</v>
      </c>
      <c r="R8085">
        <v>0.56999999999999995</v>
      </c>
      <c r="S8085" t="s">
        <v>23</v>
      </c>
      <c r="T8085" t="str">
        <f>IF(Table1[[#This Row],[Units Sold]]&gt; 700,"High Units","low Units")</f>
        <v>low Units</v>
      </c>
      <c r="U8085">
        <f>SUM(Table1[[#This Row],[Operating Profit]])/SUM(Table1[Operating Profit])*100</f>
        <v>7.9274964482678218E-4</v>
      </c>
      <c r="V8085">
        <f>SUM(Table1[[#This Row],[Price per Unit]]*Table1[[#This Row],[Units Sold]])</f>
        <v>4620</v>
      </c>
      <c r="W8085">
        <f>SUM(Table1[[#This Row],[Total Sales]]-Table1[[#This Row],[Operating Profit]])</f>
        <v>1987</v>
      </c>
      <c r="X8085">
        <f>SUM(Table1[[#This Row],[Total Sales]]-Table1[[#This Row],[Cost]])</f>
        <v>2633</v>
      </c>
      <c r="Y8085">
        <f>SUM(Table1[[#This Row],[profit/loss]])/SUM(Table1[profit/loss])</f>
        <v>7.9274964482678222E-6</v>
      </c>
    </row>
    <row r="8086" spans="1:25" x14ac:dyDescent="0.3">
      <c r="A8086" t="s">
        <v>25</v>
      </c>
      <c r="B8086" t="s">
        <v>23</v>
      </c>
      <c r="C8086">
        <v>1197831</v>
      </c>
      <c r="D8086" s="9">
        <v>44443</v>
      </c>
      <c r="E8086" s="8" t="str">
        <f>TEXT(Table1[[#This Row],[Invoice Date]],"dd-mm-yyyy")</f>
        <v>04-09-2021</v>
      </c>
      <c r="F8086" s="1" t="str">
        <f t="shared" si="504"/>
        <v>September</v>
      </c>
      <c r="G8086" s="1" t="str">
        <f t="shared" si="505"/>
        <v>2021</v>
      </c>
      <c r="H8086" s="1" t="str">
        <f t="shared" si="506"/>
        <v>Saturday</v>
      </c>
      <c r="I8086" s="1" t="str">
        <f t="shared" si="507"/>
        <v>04</v>
      </c>
      <c r="J8086" t="s">
        <v>26</v>
      </c>
      <c r="K8086" t="s">
        <v>27</v>
      </c>
      <c r="L8086" t="s">
        <v>38</v>
      </c>
      <c r="M8086" t="s">
        <v>16</v>
      </c>
      <c r="N8086">
        <v>13</v>
      </c>
      <c r="O8086">
        <v>233</v>
      </c>
      <c r="P8086">
        <v>3029</v>
      </c>
      <c r="Q8086">
        <v>1151</v>
      </c>
      <c r="R8086">
        <v>0.38</v>
      </c>
      <c r="S8086" t="s">
        <v>23</v>
      </c>
      <c r="T8086" t="str">
        <f>IF(Table1[[#This Row],[Units Sold]]&gt; 700,"High Units","low Units")</f>
        <v>low Units</v>
      </c>
      <c r="U8086">
        <f>SUM(Table1[[#This Row],[Operating Profit]])/SUM(Table1[Operating Profit])*100</f>
        <v>3.4654570497365229E-4</v>
      </c>
      <c r="V8086">
        <f>SUM(Table1[[#This Row],[Price per Unit]]*Table1[[#This Row],[Units Sold]])</f>
        <v>3029</v>
      </c>
      <c r="W8086">
        <f>SUM(Table1[[#This Row],[Total Sales]]-Table1[[#This Row],[Operating Profit]])</f>
        <v>1878</v>
      </c>
      <c r="X8086">
        <f>SUM(Table1[[#This Row],[Total Sales]]-Table1[[#This Row],[Cost]])</f>
        <v>1151</v>
      </c>
      <c r="Y8086">
        <f>SUM(Table1[[#This Row],[profit/loss]])/SUM(Table1[profit/loss])</f>
        <v>3.4654570497365227E-6</v>
      </c>
    </row>
    <row r="8087" spans="1:25" x14ac:dyDescent="0.3">
      <c r="A8087" t="s">
        <v>25</v>
      </c>
      <c r="B8087" t="s">
        <v>23</v>
      </c>
      <c r="C8087">
        <v>1197831</v>
      </c>
      <c r="D8087" s="9">
        <v>44444</v>
      </c>
      <c r="E8087" s="8" t="str">
        <f>TEXT(Table1[[#This Row],[Invoice Date]],"dd-mm-yyyy")</f>
        <v>05-09-2021</v>
      </c>
      <c r="F8087" s="1" t="str">
        <f t="shared" si="504"/>
        <v>September</v>
      </c>
      <c r="G8087" s="1" t="str">
        <f t="shared" si="505"/>
        <v>2021</v>
      </c>
      <c r="H8087" s="1" t="str">
        <f t="shared" si="506"/>
        <v>Sunday</v>
      </c>
      <c r="I8087" s="1" t="str">
        <f t="shared" si="507"/>
        <v>05</v>
      </c>
      <c r="J8087" t="s">
        <v>26</v>
      </c>
      <c r="K8087" t="s">
        <v>27</v>
      </c>
      <c r="L8087" t="s">
        <v>38</v>
      </c>
      <c r="M8087" t="s">
        <v>18</v>
      </c>
      <c r="N8087">
        <v>22</v>
      </c>
      <c r="O8087">
        <v>248</v>
      </c>
      <c r="P8087">
        <v>5456</v>
      </c>
      <c r="Q8087">
        <v>2292</v>
      </c>
      <c r="R8087">
        <v>0.42</v>
      </c>
      <c r="S8087" t="s">
        <v>23</v>
      </c>
      <c r="T8087" t="str">
        <f>IF(Table1[[#This Row],[Units Sold]]&gt; 700,"High Units","low Units")</f>
        <v>low Units</v>
      </c>
      <c r="U8087">
        <f>SUM(Table1[[#This Row],[Operating Profit]])/SUM(Table1[Operating Profit])*100</f>
        <v>6.9008058714127801E-4</v>
      </c>
      <c r="V8087">
        <f>SUM(Table1[[#This Row],[Price per Unit]]*Table1[[#This Row],[Units Sold]])</f>
        <v>5456</v>
      </c>
      <c r="W8087">
        <f>SUM(Table1[[#This Row],[Total Sales]]-Table1[[#This Row],[Operating Profit]])</f>
        <v>3164</v>
      </c>
      <c r="X8087">
        <f>SUM(Table1[[#This Row],[Total Sales]]-Table1[[#This Row],[Cost]])</f>
        <v>2292</v>
      </c>
      <c r="Y8087">
        <f>SUM(Table1[[#This Row],[profit/loss]])/SUM(Table1[profit/loss])</f>
        <v>6.9008058714127802E-6</v>
      </c>
    </row>
    <row r="8088" spans="1:25" x14ac:dyDescent="0.3">
      <c r="A8088" t="s">
        <v>25</v>
      </c>
      <c r="B8088" t="s">
        <v>23</v>
      </c>
      <c r="C8088">
        <v>1197831</v>
      </c>
      <c r="D8088" s="9">
        <v>44445</v>
      </c>
      <c r="E8088" s="8" t="str">
        <f>TEXT(Table1[[#This Row],[Invoice Date]],"dd-mm-yyyy")</f>
        <v>06-09-2021</v>
      </c>
      <c r="F8088" s="1" t="str">
        <f t="shared" si="504"/>
        <v>September</v>
      </c>
      <c r="G8088" s="1" t="str">
        <f t="shared" si="505"/>
        <v>2021</v>
      </c>
      <c r="H8088" s="1" t="str">
        <f t="shared" si="506"/>
        <v>Monday</v>
      </c>
      <c r="I8088" s="1" t="str">
        <f t="shared" si="507"/>
        <v>06</v>
      </c>
      <c r="J8088" t="s">
        <v>26</v>
      </c>
      <c r="K8088" t="s">
        <v>27</v>
      </c>
      <c r="L8088" t="s">
        <v>38</v>
      </c>
      <c r="M8088" t="s">
        <v>19</v>
      </c>
      <c r="N8088">
        <v>19</v>
      </c>
      <c r="O8088">
        <v>200</v>
      </c>
      <c r="P8088">
        <v>3800</v>
      </c>
      <c r="Q8088">
        <v>1520</v>
      </c>
      <c r="R8088">
        <v>0.4</v>
      </c>
      <c r="S8088" t="s">
        <v>23</v>
      </c>
      <c r="T8088" t="str">
        <f>IF(Table1[[#This Row],[Units Sold]]&gt; 700,"High Units","low Units")</f>
        <v>low Units</v>
      </c>
      <c r="U8088">
        <f>SUM(Table1[[#This Row],[Operating Profit]])/SUM(Table1[Operating Profit])*100</f>
        <v>4.5764506651603082E-4</v>
      </c>
      <c r="V8088">
        <f>SUM(Table1[[#This Row],[Price per Unit]]*Table1[[#This Row],[Units Sold]])</f>
        <v>3800</v>
      </c>
      <c r="W8088">
        <f>SUM(Table1[[#This Row],[Total Sales]]-Table1[[#This Row],[Operating Profit]])</f>
        <v>2280</v>
      </c>
      <c r="X8088">
        <f>SUM(Table1[[#This Row],[Total Sales]]-Table1[[#This Row],[Cost]])</f>
        <v>1520</v>
      </c>
      <c r="Y8088">
        <f>SUM(Table1[[#This Row],[profit/loss]])/SUM(Table1[profit/loss])</f>
        <v>4.576450665160308E-6</v>
      </c>
    </row>
    <row r="8089" spans="1:25" x14ac:dyDescent="0.3">
      <c r="A8089" t="s">
        <v>25</v>
      </c>
      <c r="B8089" t="s">
        <v>23</v>
      </c>
      <c r="C8089">
        <v>1197831</v>
      </c>
      <c r="D8089" s="9">
        <v>44446</v>
      </c>
      <c r="E8089" s="8" t="str">
        <f>TEXT(Table1[[#This Row],[Invoice Date]],"dd-mm-yyyy")</f>
        <v>07-09-2021</v>
      </c>
      <c r="F8089" s="1" t="str">
        <f t="shared" si="504"/>
        <v>September</v>
      </c>
      <c r="G8089" s="1" t="str">
        <f t="shared" si="505"/>
        <v>2021</v>
      </c>
      <c r="H8089" s="1" t="str">
        <f t="shared" si="506"/>
        <v>Tuesday</v>
      </c>
      <c r="I8089" s="1" t="str">
        <f t="shared" si="507"/>
        <v>07</v>
      </c>
      <c r="J8089" t="s">
        <v>26</v>
      </c>
      <c r="K8089" t="s">
        <v>27</v>
      </c>
      <c r="L8089" t="s">
        <v>38</v>
      </c>
      <c r="M8089" t="s">
        <v>20</v>
      </c>
      <c r="N8089">
        <v>27</v>
      </c>
      <c r="O8089">
        <v>182</v>
      </c>
      <c r="P8089">
        <v>4914</v>
      </c>
      <c r="Q8089">
        <v>2408</v>
      </c>
      <c r="R8089">
        <v>0.49</v>
      </c>
      <c r="S8089" t="s">
        <v>23</v>
      </c>
      <c r="T8089" t="str">
        <f>IF(Table1[[#This Row],[Units Sold]]&gt; 700,"High Units","low Units")</f>
        <v>low Units</v>
      </c>
      <c r="U8089">
        <f>SUM(Table1[[#This Row],[Operating Profit]])/SUM(Table1[Operating Profit])*100</f>
        <v>7.2500613169118567E-4</v>
      </c>
      <c r="V8089">
        <f>SUM(Table1[[#This Row],[Price per Unit]]*Table1[[#This Row],[Units Sold]])</f>
        <v>4914</v>
      </c>
      <c r="W8089">
        <f>SUM(Table1[[#This Row],[Total Sales]]-Table1[[#This Row],[Operating Profit]])</f>
        <v>2506</v>
      </c>
      <c r="X8089">
        <f>SUM(Table1[[#This Row],[Total Sales]]-Table1[[#This Row],[Cost]])</f>
        <v>2408</v>
      </c>
      <c r="Y8089">
        <f>SUM(Table1[[#This Row],[profit/loss]])/SUM(Table1[profit/loss])</f>
        <v>7.2500613169118565E-6</v>
      </c>
    </row>
    <row r="8090" spans="1:25" x14ac:dyDescent="0.3">
      <c r="A8090" t="s">
        <v>25</v>
      </c>
      <c r="B8090" t="s">
        <v>23</v>
      </c>
      <c r="C8090">
        <v>1197831</v>
      </c>
      <c r="D8090" s="9">
        <v>44447</v>
      </c>
      <c r="E8090" s="8" t="str">
        <f>TEXT(Table1[[#This Row],[Invoice Date]],"dd-mm-yyyy")</f>
        <v>08-09-2021</v>
      </c>
      <c r="F8090" s="1" t="str">
        <f t="shared" si="504"/>
        <v>September</v>
      </c>
      <c r="G8090" s="1" t="str">
        <f t="shared" si="505"/>
        <v>2021</v>
      </c>
      <c r="H8090" s="1" t="str">
        <f t="shared" si="506"/>
        <v>Wednesday</v>
      </c>
      <c r="I8090" s="1" t="str">
        <f t="shared" si="507"/>
        <v>08</v>
      </c>
      <c r="J8090" t="s">
        <v>26</v>
      </c>
      <c r="K8090" t="s">
        <v>27</v>
      </c>
      <c r="L8090" t="s">
        <v>38</v>
      </c>
      <c r="M8090" t="s">
        <v>21</v>
      </c>
      <c r="N8090">
        <v>38</v>
      </c>
      <c r="O8090">
        <v>153</v>
      </c>
      <c r="P8090">
        <v>5814</v>
      </c>
      <c r="Q8090">
        <v>2093</v>
      </c>
      <c r="R8090">
        <v>0.36</v>
      </c>
      <c r="S8090" t="s">
        <v>23</v>
      </c>
      <c r="T8090" t="str">
        <f>IF(Table1[[#This Row],[Units Sold]]&gt; 700,"High Units","low Units")</f>
        <v>low Units</v>
      </c>
      <c r="U8090">
        <f>SUM(Table1[[#This Row],[Operating Profit]])/SUM(Table1[Operating Profit])*100</f>
        <v>6.3016521330135024E-4</v>
      </c>
      <c r="V8090">
        <f>SUM(Table1[[#This Row],[Price per Unit]]*Table1[[#This Row],[Units Sold]])</f>
        <v>5814</v>
      </c>
      <c r="W8090">
        <f>SUM(Table1[[#This Row],[Total Sales]]-Table1[[#This Row],[Operating Profit]])</f>
        <v>3721</v>
      </c>
      <c r="X8090">
        <f>SUM(Table1[[#This Row],[Total Sales]]-Table1[[#This Row],[Cost]])</f>
        <v>2093</v>
      </c>
      <c r="Y8090">
        <f>SUM(Table1[[#This Row],[profit/loss]])/SUM(Table1[profit/loss])</f>
        <v>6.3016521330135026E-6</v>
      </c>
    </row>
    <row r="8091" spans="1:25" x14ac:dyDescent="0.3">
      <c r="A8091" t="s">
        <v>25</v>
      </c>
      <c r="B8091" t="s">
        <v>23</v>
      </c>
      <c r="C8091">
        <v>1197831</v>
      </c>
      <c r="D8091" s="9">
        <v>44448</v>
      </c>
      <c r="E8091" s="8" t="str">
        <f>TEXT(Table1[[#This Row],[Invoice Date]],"dd-mm-yyyy")</f>
        <v>09-09-2021</v>
      </c>
      <c r="F8091" s="1" t="str">
        <f t="shared" si="504"/>
        <v>September</v>
      </c>
      <c r="G8091" s="1" t="str">
        <f t="shared" si="505"/>
        <v>2021</v>
      </c>
      <c r="H8091" s="1" t="str">
        <f t="shared" si="506"/>
        <v>Thursday</v>
      </c>
      <c r="I8091" s="1" t="str">
        <f t="shared" si="507"/>
        <v>09</v>
      </c>
      <c r="J8091" t="s">
        <v>26</v>
      </c>
      <c r="K8091" t="s">
        <v>27</v>
      </c>
      <c r="L8091" t="s">
        <v>38</v>
      </c>
      <c r="M8091" t="s">
        <v>22</v>
      </c>
      <c r="N8091">
        <v>34</v>
      </c>
      <c r="O8091">
        <v>264</v>
      </c>
      <c r="P8091">
        <v>8976</v>
      </c>
      <c r="Q8091">
        <v>4668</v>
      </c>
      <c r="R8091">
        <v>0.52</v>
      </c>
      <c r="S8091" t="s">
        <v>23</v>
      </c>
      <c r="T8091" t="str">
        <f>IF(Table1[[#This Row],[Units Sold]]&gt; 700,"High Units","low Units")</f>
        <v>low Units</v>
      </c>
      <c r="U8091">
        <f>SUM(Table1[[#This Row],[Operating Profit]])/SUM(Table1[Operating Profit])*100</f>
        <v>1.4054520858531787E-3</v>
      </c>
      <c r="V8091">
        <f>SUM(Table1[[#This Row],[Price per Unit]]*Table1[[#This Row],[Units Sold]])</f>
        <v>8976</v>
      </c>
      <c r="W8091">
        <f>SUM(Table1[[#This Row],[Total Sales]]-Table1[[#This Row],[Operating Profit]])</f>
        <v>4308</v>
      </c>
      <c r="X8091">
        <f>SUM(Table1[[#This Row],[Total Sales]]-Table1[[#This Row],[Cost]])</f>
        <v>4668</v>
      </c>
      <c r="Y8091">
        <f>SUM(Table1[[#This Row],[profit/loss]])/SUM(Table1[profit/loss])</f>
        <v>1.4054520858531788E-5</v>
      </c>
    </row>
    <row r="8092" spans="1:25" x14ac:dyDescent="0.3">
      <c r="A8092" t="s">
        <v>25</v>
      </c>
      <c r="B8092" t="s">
        <v>23</v>
      </c>
      <c r="C8092">
        <v>1197831</v>
      </c>
      <c r="D8092" s="9">
        <v>44449</v>
      </c>
      <c r="E8092" s="8" t="str">
        <f>TEXT(Table1[[#This Row],[Invoice Date]],"dd-mm-yyyy")</f>
        <v>10-09-2021</v>
      </c>
      <c r="F8092" s="1" t="str">
        <f t="shared" si="504"/>
        <v>September</v>
      </c>
      <c r="G8092" s="1" t="str">
        <f t="shared" si="505"/>
        <v>2021</v>
      </c>
      <c r="H8092" s="1" t="str">
        <f t="shared" si="506"/>
        <v>Friday</v>
      </c>
      <c r="I8092" s="1" t="str">
        <f t="shared" si="507"/>
        <v>10</v>
      </c>
      <c r="J8092" t="s">
        <v>26</v>
      </c>
      <c r="K8092" t="s">
        <v>27</v>
      </c>
      <c r="L8092" t="s">
        <v>38</v>
      </c>
      <c r="M8092" t="s">
        <v>16</v>
      </c>
      <c r="N8092">
        <v>30</v>
      </c>
      <c r="O8092">
        <v>256</v>
      </c>
      <c r="P8092">
        <v>7680</v>
      </c>
      <c r="Q8092">
        <v>2842</v>
      </c>
      <c r="R8092">
        <v>0.37</v>
      </c>
      <c r="S8092" t="s">
        <v>23</v>
      </c>
      <c r="T8092" t="str">
        <f>IF(Table1[[#This Row],[Units Sold]]&gt; 700,"High Units","low Units")</f>
        <v>low Units</v>
      </c>
      <c r="U8092">
        <f>SUM(Table1[[#This Row],[Operating Profit]])/SUM(Table1[Operating Profit])*100</f>
        <v>8.5567584147273662E-4</v>
      </c>
      <c r="V8092">
        <f>SUM(Table1[[#This Row],[Price per Unit]]*Table1[[#This Row],[Units Sold]])</f>
        <v>7680</v>
      </c>
      <c r="W8092">
        <f>SUM(Table1[[#This Row],[Total Sales]]-Table1[[#This Row],[Operating Profit]])</f>
        <v>4838</v>
      </c>
      <c r="X8092">
        <f>SUM(Table1[[#This Row],[Total Sales]]-Table1[[#This Row],[Cost]])</f>
        <v>2842</v>
      </c>
      <c r="Y8092">
        <f>SUM(Table1[[#This Row],[profit/loss]])/SUM(Table1[profit/loss])</f>
        <v>8.5567584147273659E-6</v>
      </c>
    </row>
    <row r="8093" spans="1:25" x14ac:dyDescent="0.3">
      <c r="A8093" t="s">
        <v>25</v>
      </c>
      <c r="B8093" t="s">
        <v>23</v>
      </c>
      <c r="C8093">
        <v>1197831</v>
      </c>
      <c r="D8093" s="9">
        <v>44450</v>
      </c>
      <c r="E8093" s="8" t="str">
        <f>TEXT(Table1[[#This Row],[Invoice Date]],"dd-mm-yyyy")</f>
        <v>11-09-2021</v>
      </c>
      <c r="F8093" s="1" t="str">
        <f t="shared" si="504"/>
        <v>September</v>
      </c>
      <c r="G8093" s="1" t="str">
        <f t="shared" si="505"/>
        <v>2021</v>
      </c>
      <c r="H8093" s="1" t="str">
        <f t="shared" si="506"/>
        <v>Saturday</v>
      </c>
      <c r="I8093" s="1" t="str">
        <f t="shared" si="507"/>
        <v>11</v>
      </c>
      <c r="J8093" t="s">
        <v>26</v>
      </c>
      <c r="K8093" t="s">
        <v>27</v>
      </c>
      <c r="L8093" t="s">
        <v>38</v>
      </c>
      <c r="M8093" t="s">
        <v>18</v>
      </c>
      <c r="N8093">
        <v>40</v>
      </c>
      <c r="O8093">
        <v>280</v>
      </c>
      <c r="P8093">
        <v>11200</v>
      </c>
      <c r="Q8093">
        <v>4592</v>
      </c>
      <c r="R8093">
        <v>0.41</v>
      </c>
      <c r="S8093" t="s">
        <v>23</v>
      </c>
      <c r="T8093" t="str">
        <f>IF(Table1[[#This Row],[Units Sold]]&gt; 700,"High Units","low Units")</f>
        <v>low Units</v>
      </c>
      <c r="U8093">
        <f>SUM(Table1[[#This Row],[Operating Profit]])/SUM(Table1[Operating Profit])*100</f>
        <v>1.3825698325273773E-3</v>
      </c>
      <c r="V8093">
        <f>SUM(Table1[[#This Row],[Price per Unit]]*Table1[[#This Row],[Units Sold]])</f>
        <v>11200</v>
      </c>
      <c r="W8093">
        <f>SUM(Table1[[#This Row],[Total Sales]]-Table1[[#This Row],[Operating Profit]])</f>
        <v>6608</v>
      </c>
      <c r="X8093">
        <f>SUM(Table1[[#This Row],[Total Sales]]-Table1[[#This Row],[Cost]])</f>
        <v>4592</v>
      </c>
      <c r="Y8093">
        <f>SUM(Table1[[#This Row],[profit/loss]])/SUM(Table1[profit/loss])</f>
        <v>1.3825698325273772E-5</v>
      </c>
    </row>
    <row r="8094" spans="1:25" x14ac:dyDescent="0.3">
      <c r="A8094" t="s">
        <v>25</v>
      </c>
      <c r="B8094" t="s">
        <v>23</v>
      </c>
      <c r="C8094">
        <v>1197831</v>
      </c>
      <c r="D8094" s="9">
        <v>44451</v>
      </c>
      <c r="E8094" s="8" t="str">
        <f>TEXT(Table1[[#This Row],[Invoice Date]],"dd-mm-yyyy")</f>
        <v>12-09-2021</v>
      </c>
      <c r="F8094" s="1" t="str">
        <f t="shared" si="504"/>
        <v>September</v>
      </c>
      <c r="G8094" s="1" t="str">
        <f t="shared" si="505"/>
        <v>2021</v>
      </c>
      <c r="H8094" s="1" t="str">
        <f t="shared" si="506"/>
        <v>Sunday</v>
      </c>
      <c r="I8094" s="1" t="str">
        <f t="shared" si="507"/>
        <v>12</v>
      </c>
      <c r="J8094" t="s">
        <v>26</v>
      </c>
      <c r="K8094" t="s">
        <v>27</v>
      </c>
      <c r="L8094" t="s">
        <v>38</v>
      </c>
      <c r="M8094" t="s">
        <v>19</v>
      </c>
      <c r="N8094">
        <v>30</v>
      </c>
      <c r="O8094">
        <v>215</v>
      </c>
      <c r="P8094">
        <v>6450</v>
      </c>
      <c r="Q8094">
        <v>2516</v>
      </c>
      <c r="R8094">
        <v>0.39</v>
      </c>
      <c r="S8094" t="s">
        <v>23</v>
      </c>
      <c r="T8094" t="str">
        <f>IF(Table1[[#This Row],[Units Sold]]&gt; 700,"High Units","low Units")</f>
        <v>low Units</v>
      </c>
      <c r="U8094">
        <f>SUM(Table1[[#This Row],[Operating Profit]])/SUM(Table1[Operating Profit])*100</f>
        <v>7.5752301799627197E-4</v>
      </c>
      <c r="V8094">
        <f>SUM(Table1[[#This Row],[Price per Unit]]*Table1[[#This Row],[Units Sold]])</f>
        <v>6450</v>
      </c>
      <c r="W8094">
        <f>SUM(Table1[[#This Row],[Total Sales]]-Table1[[#This Row],[Operating Profit]])</f>
        <v>3934</v>
      </c>
      <c r="X8094">
        <f>SUM(Table1[[#This Row],[Total Sales]]-Table1[[#This Row],[Cost]])</f>
        <v>2516</v>
      </c>
      <c r="Y8094">
        <f>SUM(Table1[[#This Row],[profit/loss]])/SUM(Table1[profit/loss])</f>
        <v>7.5752301799627201E-6</v>
      </c>
    </row>
    <row r="8095" spans="1:25" x14ac:dyDescent="0.3">
      <c r="A8095" t="s">
        <v>25</v>
      </c>
      <c r="B8095" t="s">
        <v>23</v>
      </c>
      <c r="C8095">
        <v>1197831</v>
      </c>
      <c r="D8095" s="9">
        <v>44452</v>
      </c>
      <c r="E8095" s="8" t="str">
        <f>TEXT(Table1[[#This Row],[Invoice Date]],"dd-mm-yyyy")</f>
        <v>13-09-2021</v>
      </c>
      <c r="F8095" s="1" t="str">
        <f t="shared" si="504"/>
        <v>September</v>
      </c>
      <c r="G8095" s="1" t="str">
        <f t="shared" si="505"/>
        <v>2021</v>
      </c>
      <c r="H8095" s="1" t="str">
        <f t="shared" si="506"/>
        <v>Monday</v>
      </c>
      <c r="I8095" s="1" t="str">
        <f t="shared" si="507"/>
        <v>13</v>
      </c>
      <c r="J8095" t="s">
        <v>26</v>
      </c>
      <c r="K8095" t="s">
        <v>27</v>
      </c>
      <c r="L8095" t="s">
        <v>38</v>
      </c>
      <c r="M8095" t="s">
        <v>20</v>
      </c>
      <c r="N8095">
        <v>29</v>
      </c>
      <c r="O8095">
        <v>192</v>
      </c>
      <c r="P8095">
        <v>5568</v>
      </c>
      <c r="Q8095">
        <v>2728</v>
      </c>
      <c r="R8095">
        <v>0.49</v>
      </c>
      <c r="S8095" t="s">
        <v>23</v>
      </c>
      <c r="T8095" t="str">
        <f>IF(Table1[[#This Row],[Units Sold]]&gt; 700,"High Units","low Units")</f>
        <v>low Units</v>
      </c>
      <c r="U8095">
        <f>SUM(Table1[[#This Row],[Operating Profit]])/SUM(Table1[Operating Profit])*100</f>
        <v>8.2135246148403417E-4</v>
      </c>
      <c r="V8095">
        <f>SUM(Table1[[#This Row],[Price per Unit]]*Table1[[#This Row],[Units Sold]])</f>
        <v>5568</v>
      </c>
      <c r="W8095">
        <f>SUM(Table1[[#This Row],[Total Sales]]-Table1[[#This Row],[Operating Profit]])</f>
        <v>2840</v>
      </c>
      <c r="X8095">
        <f>SUM(Table1[[#This Row],[Total Sales]]-Table1[[#This Row],[Cost]])</f>
        <v>2728</v>
      </c>
      <c r="Y8095">
        <f>SUM(Table1[[#This Row],[profit/loss]])/SUM(Table1[profit/loss])</f>
        <v>8.2135246148403413E-6</v>
      </c>
    </row>
    <row r="8096" spans="1:25" x14ac:dyDescent="0.3">
      <c r="A8096" t="s">
        <v>25</v>
      </c>
      <c r="B8096" t="s">
        <v>23</v>
      </c>
      <c r="C8096">
        <v>1197831</v>
      </c>
      <c r="D8096" s="9">
        <v>44453</v>
      </c>
      <c r="E8096" s="8" t="str">
        <f>TEXT(Table1[[#This Row],[Invoice Date]],"dd-mm-yyyy")</f>
        <v>14-09-2021</v>
      </c>
      <c r="F8096" s="1" t="str">
        <f t="shared" si="504"/>
        <v>September</v>
      </c>
      <c r="G8096" s="1" t="str">
        <f t="shared" si="505"/>
        <v>2021</v>
      </c>
      <c r="H8096" s="1" t="str">
        <f t="shared" si="506"/>
        <v>Tuesday</v>
      </c>
      <c r="I8096" s="1" t="str">
        <f t="shared" si="507"/>
        <v>14</v>
      </c>
      <c r="J8096" t="s">
        <v>26</v>
      </c>
      <c r="K8096" t="s">
        <v>27</v>
      </c>
      <c r="L8096" t="s">
        <v>38</v>
      </c>
      <c r="M8096" t="s">
        <v>21</v>
      </c>
      <c r="N8096">
        <v>40</v>
      </c>
      <c r="O8096">
        <v>150</v>
      </c>
      <c r="P8096">
        <v>6000</v>
      </c>
      <c r="Q8096">
        <v>2220</v>
      </c>
      <c r="R8096">
        <v>0.37</v>
      </c>
      <c r="S8096" t="s">
        <v>23</v>
      </c>
      <c r="T8096" t="str">
        <f>IF(Table1[[#This Row],[Units Sold]]&gt; 700,"High Units","low Units")</f>
        <v>low Units</v>
      </c>
      <c r="U8096">
        <f>SUM(Table1[[#This Row],[Operating Profit]])/SUM(Table1[Operating Profit])*100</f>
        <v>6.6840266293788711E-4</v>
      </c>
      <c r="V8096">
        <f>SUM(Table1[[#This Row],[Price per Unit]]*Table1[[#This Row],[Units Sold]])</f>
        <v>6000</v>
      </c>
      <c r="W8096">
        <f>SUM(Table1[[#This Row],[Total Sales]]-Table1[[#This Row],[Operating Profit]])</f>
        <v>3780</v>
      </c>
      <c r="X8096">
        <f>SUM(Table1[[#This Row],[Total Sales]]-Table1[[#This Row],[Cost]])</f>
        <v>2220</v>
      </c>
      <c r="Y8096">
        <f>SUM(Table1[[#This Row],[profit/loss]])/SUM(Table1[profit/loss])</f>
        <v>6.6840266293788709E-6</v>
      </c>
    </row>
    <row r="8097" spans="1:25" x14ac:dyDescent="0.3">
      <c r="A8097" t="s">
        <v>25</v>
      </c>
      <c r="B8097" t="s">
        <v>23</v>
      </c>
      <c r="C8097">
        <v>1197831</v>
      </c>
      <c r="D8097" s="9">
        <v>44454</v>
      </c>
      <c r="E8097" s="8" t="str">
        <f>TEXT(Table1[[#This Row],[Invoice Date]],"dd-mm-yyyy")</f>
        <v>15-09-2021</v>
      </c>
      <c r="F8097" s="1" t="str">
        <f t="shared" si="504"/>
        <v>September</v>
      </c>
      <c r="G8097" s="1" t="str">
        <f t="shared" si="505"/>
        <v>2021</v>
      </c>
      <c r="H8097" s="1" t="str">
        <f t="shared" si="506"/>
        <v>Wednesday</v>
      </c>
      <c r="I8097" s="1" t="str">
        <f t="shared" si="507"/>
        <v>15</v>
      </c>
      <c r="J8097" t="s">
        <v>26</v>
      </c>
      <c r="K8097" t="s">
        <v>27</v>
      </c>
      <c r="L8097" t="s">
        <v>38</v>
      </c>
      <c r="M8097" t="s">
        <v>22</v>
      </c>
      <c r="N8097">
        <v>42</v>
      </c>
      <c r="O8097">
        <v>280</v>
      </c>
      <c r="P8097">
        <v>11760</v>
      </c>
      <c r="Q8097">
        <v>6468</v>
      </c>
      <c r="R8097">
        <v>0.55000000000000004</v>
      </c>
      <c r="S8097" t="s">
        <v>23</v>
      </c>
      <c r="T8097" t="str">
        <f>IF(Table1[[#This Row],[Units Sold]]&gt; 700,"High Units","low Units")</f>
        <v>low Units</v>
      </c>
      <c r="U8097">
        <f>SUM(Table1[[#This Row],[Operating Profit]])/SUM(Table1[Operating Profit])*100</f>
        <v>1.9474001909379523E-3</v>
      </c>
      <c r="V8097">
        <f>SUM(Table1[[#This Row],[Price per Unit]]*Table1[[#This Row],[Units Sold]])</f>
        <v>11760</v>
      </c>
      <c r="W8097">
        <f>SUM(Table1[[#This Row],[Total Sales]]-Table1[[#This Row],[Operating Profit]])</f>
        <v>5292</v>
      </c>
      <c r="X8097">
        <f>SUM(Table1[[#This Row],[Total Sales]]-Table1[[#This Row],[Cost]])</f>
        <v>6468</v>
      </c>
      <c r="Y8097">
        <f>SUM(Table1[[#This Row],[profit/loss]])/SUM(Table1[profit/loss])</f>
        <v>1.9474001909379522E-5</v>
      </c>
    </row>
    <row r="8098" spans="1:25" x14ac:dyDescent="0.3">
      <c r="A8098" t="s">
        <v>25</v>
      </c>
      <c r="B8098" t="s">
        <v>23</v>
      </c>
      <c r="C8098">
        <v>1197831</v>
      </c>
      <c r="D8098" s="9">
        <v>44455</v>
      </c>
      <c r="E8098" s="8" t="str">
        <f>TEXT(Table1[[#This Row],[Invoice Date]],"dd-mm-yyyy")</f>
        <v>16-09-2021</v>
      </c>
      <c r="F8098" s="1" t="str">
        <f t="shared" si="504"/>
        <v>September</v>
      </c>
      <c r="G8098" s="1" t="str">
        <f t="shared" si="505"/>
        <v>2021</v>
      </c>
      <c r="H8098" s="1" t="str">
        <f t="shared" si="506"/>
        <v>Thursday</v>
      </c>
      <c r="I8098" s="1" t="str">
        <f t="shared" si="507"/>
        <v>16</v>
      </c>
      <c r="J8098" t="s">
        <v>26</v>
      </c>
      <c r="K8098" t="s">
        <v>27</v>
      </c>
      <c r="L8098" t="s">
        <v>38</v>
      </c>
      <c r="M8098" t="s">
        <v>16</v>
      </c>
      <c r="N8098">
        <v>34</v>
      </c>
      <c r="O8098">
        <v>256</v>
      </c>
      <c r="P8098">
        <v>8704</v>
      </c>
      <c r="Q8098">
        <v>3656</v>
      </c>
      <c r="R8098">
        <v>0.42</v>
      </c>
      <c r="S8098" t="s">
        <v>23</v>
      </c>
      <c r="T8098" t="str">
        <f>IF(Table1[[#This Row],[Units Sold]]&gt; 700,"High Units","low Units")</f>
        <v>low Units</v>
      </c>
      <c r="U8098">
        <f>SUM(Table1[[#This Row],[Operating Profit]])/SUM(Table1[Operating Profit])*100</f>
        <v>1.1007568178832952E-3</v>
      </c>
      <c r="V8098">
        <f>SUM(Table1[[#This Row],[Price per Unit]]*Table1[[#This Row],[Units Sold]])</f>
        <v>8704</v>
      </c>
      <c r="W8098">
        <f>SUM(Table1[[#This Row],[Total Sales]]-Table1[[#This Row],[Operating Profit]])</f>
        <v>5048</v>
      </c>
      <c r="X8098">
        <f>SUM(Table1[[#This Row],[Total Sales]]-Table1[[#This Row],[Cost]])</f>
        <v>3656</v>
      </c>
      <c r="Y8098">
        <f>SUM(Table1[[#This Row],[profit/loss]])/SUM(Table1[profit/loss])</f>
        <v>1.1007568178832952E-5</v>
      </c>
    </row>
    <row r="8099" spans="1:25" x14ac:dyDescent="0.3">
      <c r="A8099" t="s">
        <v>25</v>
      </c>
      <c r="B8099" t="s">
        <v>23</v>
      </c>
      <c r="C8099">
        <v>1197831</v>
      </c>
      <c r="D8099" s="9">
        <v>44456</v>
      </c>
      <c r="E8099" s="8" t="str">
        <f>TEXT(Table1[[#This Row],[Invoice Date]],"dd-mm-yyyy")</f>
        <v>17-09-2021</v>
      </c>
      <c r="F8099" s="1" t="str">
        <f t="shared" si="504"/>
        <v>September</v>
      </c>
      <c r="G8099" s="1" t="str">
        <f t="shared" si="505"/>
        <v>2021</v>
      </c>
      <c r="H8099" s="1" t="str">
        <f t="shared" si="506"/>
        <v>Friday</v>
      </c>
      <c r="I8099" s="1" t="str">
        <f t="shared" si="507"/>
        <v>17</v>
      </c>
      <c r="J8099" t="s">
        <v>26</v>
      </c>
      <c r="K8099" t="s">
        <v>27</v>
      </c>
      <c r="L8099" t="s">
        <v>38</v>
      </c>
      <c r="M8099" t="s">
        <v>18</v>
      </c>
      <c r="N8099">
        <v>34</v>
      </c>
      <c r="O8099">
        <v>264</v>
      </c>
      <c r="P8099">
        <v>8976</v>
      </c>
      <c r="Q8099">
        <v>3770</v>
      </c>
      <c r="R8099">
        <v>0.42</v>
      </c>
      <c r="S8099" t="s">
        <v>23</v>
      </c>
      <c r="T8099" t="str">
        <f>IF(Table1[[#This Row],[Units Sold]]&gt; 700,"High Units","low Units")</f>
        <v>low Units</v>
      </c>
      <c r="U8099">
        <f>SUM(Table1[[#This Row],[Operating Profit]])/SUM(Table1[Operating Profit])*100</f>
        <v>1.1350801978719975E-3</v>
      </c>
      <c r="V8099">
        <f>SUM(Table1[[#This Row],[Price per Unit]]*Table1[[#This Row],[Units Sold]])</f>
        <v>8976</v>
      </c>
      <c r="W8099">
        <f>SUM(Table1[[#This Row],[Total Sales]]-Table1[[#This Row],[Operating Profit]])</f>
        <v>5206</v>
      </c>
      <c r="X8099">
        <f>SUM(Table1[[#This Row],[Total Sales]]-Table1[[#This Row],[Cost]])</f>
        <v>3770</v>
      </c>
      <c r="Y8099">
        <f>SUM(Table1[[#This Row],[profit/loss]])/SUM(Table1[profit/loss])</f>
        <v>1.1350801978719975E-5</v>
      </c>
    </row>
    <row r="8100" spans="1:25" x14ac:dyDescent="0.3">
      <c r="A8100" t="s">
        <v>25</v>
      </c>
      <c r="B8100" t="s">
        <v>23</v>
      </c>
      <c r="C8100">
        <v>1197831</v>
      </c>
      <c r="D8100" s="9">
        <v>44457</v>
      </c>
      <c r="E8100" s="8" t="str">
        <f>TEXT(Table1[[#This Row],[Invoice Date]],"dd-mm-yyyy")</f>
        <v>18-09-2021</v>
      </c>
      <c r="F8100" s="1" t="str">
        <f t="shared" si="504"/>
        <v>September</v>
      </c>
      <c r="G8100" s="1" t="str">
        <f t="shared" si="505"/>
        <v>2021</v>
      </c>
      <c r="H8100" s="1" t="str">
        <f t="shared" si="506"/>
        <v>Saturday</v>
      </c>
      <c r="I8100" s="1" t="str">
        <f t="shared" si="507"/>
        <v>18</v>
      </c>
      <c r="J8100" t="s">
        <v>26</v>
      </c>
      <c r="K8100" t="s">
        <v>27</v>
      </c>
      <c r="L8100" t="s">
        <v>38</v>
      </c>
      <c r="M8100" t="s">
        <v>19</v>
      </c>
      <c r="N8100">
        <v>33</v>
      </c>
      <c r="O8100">
        <v>322</v>
      </c>
      <c r="P8100">
        <v>10626</v>
      </c>
      <c r="Q8100">
        <v>4463</v>
      </c>
      <c r="R8100">
        <v>0.42</v>
      </c>
      <c r="S8100" t="s">
        <v>23</v>
      </c>
      <c r="T8100" t="str">
        <f>IF(Table1[[#This Row],[Units Sold]]&gt; 700,"High Units","low Units")</f>
        <v>low Units</v>
      </c>
      <c r="U8100">
        <f>SUM(Table1[[#This Row],[Operating Profit]])/SUM(Table1[Operating Profit])*100</f>
        <v>1.343730218329635E-3</v>
      </c>
      <c r="V8100">
        <f>SUM(Table1[[#This Row],[Price per Unit]]*Table1[[#This Row],[Units Sold]])</f>
        <v>10626</v>
      </c>
      <c r="W8100">
        <f>SUM(Table1[[#This Row],[Total Sales]]-Table1[[#This Row],[Operating Profit]])</f>
        <v>6163</v>
      </c>
      <c r="X8100">
        <f>SUM(Table1[[#This Row],[Total Sales]]-Table1[[#This Row],[Cost]])</f>
        <v>4463</v>
      </c>
      <c r="Y8100">
        <f>SUM(Table1[[#This Row],[profit/loss]])/SUM(Table1[profit/loss])</f>
        <v>1.3437302183296351E-5</v>
      </c>
    </row>
    <row r="8101" spans="1:25" x14ac:dyDescent="0.3">
      <c r="A8101" t="s">
        <v>25</v>
      </c>
      <c r="B8101" t="s">
        <v>23</v>
      </c>
      <c r="C8101">
        <v>1197831</v>
      </c>
      <c r="D8101" s="9">
        <v>44458</v>
      </c>
      <c r="E8101" s="8" t="str">
        <f>TEXT(Table1[[#This Row],[Invoice Date]],"dd-mm-yyyy")</f>
        <v>19-09-2021</v>
      </c>
      <c r="F8101" s="1" t="str">
        <f t="shared" si="504"/>
        <v>September</v>
      </c>
      <c r="G8101" s="1" t="str">
        <f t="shared" si="505"/>
        <v>2021</v>
      </c>
      <c r="H8101" s="1" t="str">
        <f t="shared" si="506"/>
        <v>Sunday</v>
      </c>
      <c r="I8101" s="1" t="str">
        <f t="shared" si="507"/>
        <v>19</v>
      </c>
      <c r="J8101" t="s">
        <v>26</v>
      </c>
      <c r="K8101" t="s">
        <v>27</v>
      </c>
      <c r="L8101" t="s">
        <v>38</v>
      </c>
      <c r="M8101" t="s">
        <v>20</v>
      </c>
      <c r="N8101">
        <v>32</v>
      </c>
      <c r="O8101">
        <v>201</v>
      </c>
      <c r="P8101">
        <v>6432</v>
      </c>
      <c r="Q8101">
        <v>3538</v>
      </c>
      <c r="R8101">
        <v>0.55000000000000004</v>
      </c>
      <c r="S8101" t="s">
        <v>23</v>
      </c>
      <c r="T8101" t="str">
        <f>IF(Table1[[#This Row],[Units Sold]]&gt; 700,"High Units","low Units")</f>
        <v>low Units</v>
      </c>
      <c r="U8101">
        <f>SUM(Table1[[#This Row],[Operating Profit]])/SUM(Table1[Operating Profit])*100</f>
        <v>1.0652291087721822E-3</v>
      </c>
      <c r="V8101">
        <f>SUM(Table1[[#This Row],[Price per Unit]]*Table1[[#This Row],[Units Sold]])</f>
        <v>6432</v>
      </c>
      <c r="W8101">
        <f>SUM(Table1[[#This Row],[Total Sales]]-Table1[[#This Row],[Operating Profit]])</f>
        <v>2894</v>
      </c>
      <c r="X8101">
        <f>SUM(Table1[[#This Row],[Total Sales]]-Table1[[#This Row],[Cost]])</f>
        <v>3538</v>
      </c>
      <c r="Y8101">
        <f>SUM(Table1[[#This Row],[profit/loss]])/SUM(Table1[profit/loss])</f>
        <v>1.0652291087721822E-5</v>
      </c>
    </row>
    <row r="8102" spans="1:25" x14ac:dyDescent="0.3">
      <c r="A8102" t="s">
        <v>25</v>
      </c>
      <c r="B8102" t="s">
        <v>23</v>
      </c>
      <c r="C8102">
        <v>1197831</v>
      </c>
      <c r="D8102" s="9">
        <v>44459</v>
      </c>
      <c r="E8102" s="8" t="str">
        <f>TEXT(Table1[[#This Row],[Invoice Date]],"dd-mm-yyyy")</f>
        <v>20-09-2021</v>
      </c>
      <c r="F8102" s="1" t="str">
        <f t="shared" si="504"/>
        <v>September</v>
      </c>
      <c r="G8102" s="1" t="str">
        <f t="shared" si="505"/>
        <v>2021</v>
      </c>
      <c r="H8102" s="1" t="str">
        <f t="shared" si="506"/>
        <v>Monday</v>
      </c>
      <c r="I8102" s="1" t="str">
        <f t="shared" si="507"/>
        <v>20</v>
      </c>
      <c r="J8102" t="s">
        <v>26</v>
      </c>
      <c r="K8102" t="s">
        <v>27</v>
      </c>
      <c r="L8102" t="s">
        <v>38</v>
      </c>
      <c r="M8102" t="s">
        <v>21</v>
      </c>
      <c r="N8102">
        <v>39</v>
      </c>
      <c r="O8102">
        <v>184</v>
      </c>
      <c r="P8102">
        <v>7176</v>
      </c>
      <c r="Q8102">
        <v>2727</v>
      </c>
      <c r="R8102">
        <v>0.38</v>
      </c>
      <c r="S8102" t="s">
        <v>23</v>
      </c>
      <c r="T8102" t="str">
        <f>IF(Table1[[#This Row],[Units Sold]]&gt; 700,"High Units","low Units")</f>
        <v>low Units</v>
      </c>
      <c r="U8102">
        <f>SUM(Table1[[#This Row],[Operating Profit]])/SUM(Table1[Operating Profit])*100</f>
        <v>8.2105137920343162E-4</v>
      </c>
      <c r="V8102">
        <f>SUM(Table1[[#This Row],[Price per Unit]]*Table1[[#This Row],[Units Sold]])</f>
        <v>7176</v>
      </c>
      <c r="W8102">
        <f>SUM(Table1[[#This Row],[Total Sales]]-Table1[[#This Row],[Operating Profit]])</f>
        <v>4449</v>
      </c>
      <c r="X8102">
        <f>SUM(Table1[[#This Row],[Total Sales]]-Table1[[#This Row],[Cost]])</f>
        <v>2727</v>
      </c>
      <c r="Y8102">
        <f>SUM(Table1[[#This Row],[profit/loss]])/SUM(Table1[profit/loss])</f>
        <v>8.2105137920343163E-6</v>
      </c>
    </row>
    <row r="8103" spans="1:25" x14ac:dyDescent="0.3">
      <c r="A8103" t="s">
        <v>25</v>
      </c>
      <c r="B8103" t="s">
        <v>23</v>
      </c>
      <c r="C8103">
        <v>1197831</v>
      </c>
      <c r="D8103" s="9">
        <v>44460</v>
      </c>
      <c r="E8103" s="8" t="str">
        <f>TEXT(Table1[[#This Row],[Invoice Date]],"dd-mm-yyyy")</f>
        <v>21-09-2021</v>
      </c>
      <c r="F8103" s="1" t="str">
        <f t="shared" si="504"/>
        <v>September</v>
      </c>
      <c r="G8103" s="1" t="str">
        <f t="shared" si="505"/>
        <v>2021</v>
      </c>
      <c r="H8103" s="1" t="str">
        <f t="shared" si="506"/>
        <v>Tuesday</v>
      </c>
      <c r="I8103" s="1" t="str">
        <f t="shared" si="507"/>
        <v>21</v>
      </c>
      <c r="J8103" t="s">
        <v>26</v>
      </c>
      <c r="K8103" t="s">
        <v>27</v>
      </c>
      <c r="L8103" t="s">
        <v>38</v>
      </c>
      <c r="M8103" t="s">
        <v>22</v>
      </c>
      <c r="N8103">
        <v>47</v>
      </c>
      <c r="O8103">
        <v>272</v>
      </c>
      <c r="P8103">
        <v>12784</v>
      </c>
      <c r="Q8103">
        <v>7287</v>
      </c>
      <c r="R8103">
        <v>0.56999999999999995</v>
      </c>
      <c r="S8103" t="s">
        <v>23</v>
      </c>
      <c r="T8103" t="str">
        <f>IF(Table1[[#This Row],[Units Sold]]&gt; 700,"High Units","low Units")</f>
        <v>low Units</v>
      </c>
      <c r="U8103">
        <f>SUM(Table1[[#This Row],[Operating Profit]])/SUM(Table1[Operating Profit])*100</f>
        <v>2.1939865787515239E-3</v>
      </c>
      <c r="V8103">
        <f>SUM(Table1[[#This Row],[Price per Unit]]*Table1[[#This Row],[Units Sold]])</f>
        <v>12784</v>
      </c>
      <c r="W8103">
        <f>SUM(Table1[[#This Row],[Total Sales]]-Table1[[#This Row],[Operating Profit]])</f>
        <v>5497</v>
      </c>
      <c r="X8103">
        <f>SUM(Table1[[#This Row],[Total Sales]]-Table1[[#This Row],[Cost]])</f>
        <v>7287</v>
      </c>
      <c r="Y8103">
        <f>SUM(Table1[[#This Row],[profit/loss]])/SUM(Table1[profit/loss])</f>
        <v>2.1939865787515239E-5</v>
      </c>
    </row>
    <row r="8104" spans="1:25" x14ac:dyDescent="0.3">
      <c r="A8104" t="s">
        <v>25</v>
      </c>
      <c r="B8104" t="s">
        <v>23</v>
      </c>
      <c r="C8104">
        <v>1197831</v>
      </c>
      <c r="D8104" s="9">
        <v>44461</v>
      </c>
      <c r="E8104" s="8" t="str">
        <f>TEXT(Table1[[#This Row],[Invoice Date]],"dd-mm-yyyy")</f>
        <v>22-09-2021</v>
      </c>
      <c r="F8104" s="1" t="str">
        <f t="shared" si="504"/>
        <v>September</v>
      </c>
      <c r="G8104" s="1" t="str">
        <f t="shared" si="505"/>
        <v>2021</v>
      </c>
      <c r="H8104" s="1" t="str">
        <f t="shared" si="506"/>
        <v>Wednesday</v>
      </c>
      <c r="I8104" s="1" t="str">
        <f t="shared" si="507"/>
        <v>22</v>
      </c>
      <c r="J8104" t="s">
        <v>26</v>
      </c>
      <c r="K8104" t="s">
        <v>27</v>
      </c>
      <c r="L8104" t="s">
        <v>38</v>
      </c>
      <c r="M8104" t="s">
        <v>16</v>
      </c>
      <c r="N8104">
        <v>34</v>
      </c>
      <c r="O8104">
        <v>248</v>
      </c>
      <c r="P8104">
        <v>8432</v>
      </c>
      <c r="Q8104">
        <v>3626</v>
      </c>
      <c r="R8104">
        <v>0.43</v>
      </c>
      <c r="S8104" t="s">
        <v>23</v>
      </c>
      <c r="T8104" t="str">
        <f>IF(Table1[[#This Row],[Units Sold]]&gt; 700,"High Units","low Units")</f>
        <v>low Units</v>
      </c>
      <c r="U8104">
        <f>SUM(Table1[[#This Row],[Operating Profit]])/SUM(Table1[Operating Profit])*100</f>
        <v>1.0917243494652155E-3</v>
      </c>
      <c r="V8104">
        <f>SUM(Table1[[#This Row],[Price per Unit]]*Table1[[#This Row],[Units Sold]])</f>
        <v>8432</v>
      </c>
      <c r="W8104">
        <f>SUM(Table1[[#This Row],[Total Sales]]-Table1[[#This Row],[Operating Profit]])</f>
        <v>4806</v>
      </c>
      <c r="X8104">
        <f>SUM(Table1[[#This Row],[Total Sales]]-Table1[[#This Row],[Cost]])</f>
        <v>3626</v>
      </c>
      <c r="Y8104">
        <f>SUM(Table1[[#This Row],[profit/loss]])/SUM(Table1[profit/loss])</f>
        <v>1.0917243494652156E-5</v>
      </c>
    </row>
    <row r="8105" spans="1:25" x14ac:dyDescent="0.3">
      <c r="A8105" t="s">
        <v>25</v>
      </c>
      <c r="B8105" t="s">
        <v>23</v>
      </c>
      <c r="C8105">
        <v>1197831</v>
      </c>
      <c r="D8105" s="9">
        <v>44462</v>
      </c>
      <c r="E8105" s="8" t="str">
        <f>TEXT(Table1[[#This Row],[Invoice Date]],"dd-mm-yyyy")</f>
        <v>23-09-2021</v>
      </c>
      <c r="F8105" s="1" t="str">
        <f t="shared" si="504"/>
        <v>September</v>
      </c>
      <c r="G8105" s="1" t="str">
        <f t="shared" si="505"/>
        <v>2021</v>
      </c>
      <c r="H8105" s="1" t="str">
        <f t="shared" si="506"/>
        <v>Thursday</v>
      </c>
      <c r="I8105" s="1" t="str">
        <f t="shared" si="507"/>
        <v>23</v>
      </c>
      <c r="J8105" t="s">
        <v>26</v>
      </c>
      <c r="K8105" t="s">
        <v>27</v>
      </c>
      <c r="L8105" t="s">
        <v>38</v>
      </c>
      <c r="M8105" t="s">
        <v>18</v>
      </c>
      <c r="N8105">
        <v>43</v>
      </c>
      <c r="O8105">
        <v>256</v>
      </c>
      <c r="P8105">
        <v>11008</v>
      </c>
      <c r="Q8105">
        <v>5064</v>
      </c>
      <c r="R8105">
        <v>0.46</v>
      </c>
      <c r="S8105" t="s">
        <v>23</v>
      </c>
      <c r="T8105" t="str">
        <f>IF(Table1[[#This Row],[Units Sold]]&gt; 700,"High Units","low Units")</f>
        <v>low Units</v>
      </c>
      <c r="U8105">
        <f>SUM(Table1[[#This Row],[Operating Profit]])/SUM(Table1[Operating Profit])*100</f>
        <v>1.5246806689718289E-3</v>
      </c>
      <c r="V8105">
        <f>SUM(Table1[[#This Row],[Price per Unit]]*Table1[[#This Row],[Units Sold]])</f>
        <v>11008</v>
      </c>
      <c r="W8105">
        <f>SUM(Table1[[#This Row],[Total Sales]]-Table1[[#This Row],[Operating Profit]])</f>
        <v>5944</v>
      </c>
      <c r="X8105">
        <f>SUM(Table1[[#This Row],[Total Sales]]-Table1[[#This Row],[Cost]])</f>
        <v>5064</v>
      </c>
      <c r="Y8105">
        <f>SUM(Table1[[#This Row],[profit/loss]])/SUM(Table1[profit/loss])</f>
        <v>1.5246806689718289E-5</v>
      </c>
    </row>
    <row r="8106" spans="1:25" x14ac:dyDescent="0.3">
      <c r="A8106" t="s">
        <v>25</v>
      </c>
      <c r="B8106" t="s">
        <v>23</v>
      </c>
      <c r="C8106">
        <v>1197831</v>
      </c>
      <c r="D8106" s="9">
        <v>44463</v>
      </c>
      <c r="E8106" s="8" t="str">
        <f>TEXT(Table1[[#This Row],[Invoice Date]],"dd-mm-yyyy")</f>
        <v>24-09-2021</v>
      </c>
      <c r="F8106" s="1" t="str">
        <f t="shared" si="504"/>
        <v>September</v>
      </c>
      <c r="G8106" s="1" t="str">
        <f t="shared" si="505"/>
        <v>2021</v>
      </c>
      <c r="H8106" s="1" t="str">
        <f t="shared" si="506"/>
        <v>Friday</v>
      </c>
      <c r="I8106" s="1" t="str">
        <f t="shared" si="507"/>
        <v>24</v>
      </c>
      <c r="J8106" t="s">
        <v>26</v>
      </c>
      <c r="K8106" t="s">
        <v>27</v>
      </c>
      <c r="L8106" t="s">
        <v>38</v>
      </c>
      <c r="M8106" t="s">
        <v>19</v>
      </c>
      <c r="N8106">
        <v>35</v>
      </c>
      <c r="O8106">
        <v>332</v>
      </c>
      <c r="P8106">
        <v>11620</v>
      </c>
      <c r="Q8106">
        <v>5461</v>
      </c>
      <c r="R8106">
        <v>0.47</v>
      </c>
      <c r="S8106" t="s">
        <v>23</v>
      </c>
      <c r="T8106" t="str">
        <f>IF(Table1[[#This Row],[Units Sold]]&gt; 700,"High Units","low Units")</f>
        <v>low Units</v>
      </c>
      <c r="U8106">
        <f>SUM(Table1[[#This Row],[Operating Profit]])/SUM(Table1[Operating Profit])*100</f>
        <v>1.6442103343710817E-3</v>
      </c>
      <c r="V8106">
        <f>SUM(Table1[[#This Row],[Price per Unit]]*Table1[[#This Row],[Units Sold]])</f>
        <v>11620</v>
      </c>
      <c r="W8106">
        <f>SUM(Table1[[#This Row],[Total Sales]]-Table1[[#This Row],[Operating Profit]])</f>
        <v>6159</v>
      </c>
      <c r="X8106">
        <f>SUM(Table1[[#This Row],[Total Sales]]-Table1[[#This Row],[Cost]])</f>
        <v>5461</v>
      </c>
      <c r="Y8106">
        <f>SUM(Table1[[#This Row],[profit/loss]])/SUM(Table1[profit/loss])</f>
        <v>1.6442103343710816E-5</v>
      </c>
    </row>
    <row r="8107" spans="1:25" x14ac:dyDescent="0.3">
      <c r="A8107" t="s">
        <v>25</v>
      </c>
      <c r="B8107" t="s">
        <v>23</v>
      </c>
      <c r="C8107">
        <v>1197831</v>
      </c>
      <c r="D8107" s="9">
        <v>44464</v>
      </c>
      <c r="E8107" s="8" t="str">
        <f>TEXT(Table1[[#This Row],[Invoice Date]],"dd-mm-yyyy")</f>
        <v>25-09-2021</v>
      </c>
      <c r="F8107" s="1" t="str">
        <f t="shared" si="504"/>
        <v>September</v>
      </c>
      <c r="G8107" s="1" t="str">
        <f t="shared" si="505"/>
        <v>2021</v>
      </c>
      <c r="H8107" s="1" t="str">
        <f t="shared" si="506"/>
        <v>Saturday</v>
      </c>
      <c r="I8107" s="1" t="str">
        <f t="shared" si="507"/>
        <v>25</v>
      </c>
      <c r="J8107" t="s">
        <v>26</v>
      </c>
      <c r="K8107" t="s">
        <v>27</v>
      </c>
      <c r="L8107" t="s">
        <v>38</v>
      </c>
      <c r="M8107" t="s">
        <v>20</v>
      </c>
      <c r="N8107">
        <v>38</v>
      </c>
      <c r="O8107">
        <v>158</v>
      </c>
      <c r="P8107">
        <v>6004</v>
      </c>
      <c r="Q8107">
        <v>3242</v>
      </c>
      <c r="R8107">
        <v>0.54</v>
      </c>
      <c r="S8107" t="s">
        <v>23</v>
      </c>
      <c r="T8107" t="str">
        <f>IF(Table1[[#This Row],[Units Sold]]&gt; 700,"High Units","low Units")</f>
        <v>low Units</v>
      </c>
      <c r="U8107">
        <f>SUM(Table1[[#This Row],[Operating Profit]])/SUM(Table1[Operating Profit])*100</f>
        <v>9.7610875371379727E-4</v>
      </c>
      <c r="V8107">
        <f>SUM(Table1[[#This Row],[Price per Unit]]*Table1[[#This Row],[Units Sold]])</f>
        <v>6004</v>
      </c>
      <c r="W8107">
        <f>SUM(Table1[[#This Row],[Total Sales]]-Table1[[#This Row],[Operating Profit]])</f>
        <v>2762</v>
      </c>
      <c r="X8107">
        <f>SUM(Table1[[#This Row],[Total Sales]]-Table1[[#This Row],[Cost]])</f>
        <v>3242</v>
      </c>
      <c r="Y8107">
        <f>SUM(Table1[[#This Row],[profit/loss]])/SUM(Table1[profit/loss])</f>
        <v>9.7610875371379728E-6</v>
      </c>
    </row>
    <row r="8108" spans="1:25" x14ac:dyDescent="0.3">
      <c r="A8108" t="s">
        <v>25</v>
      </c>
      <c r="B8108" t="s">
        <v>23</v>
      </c>
      <c r="C8108">
        <v>1197831</v>
      </c>
      <c r="D8108" s="9">
        <v>44465</v>
      </c>
      <c r="E8108" s="8" t="str">
        <f>TEXT(Table1[[#This Row],[Invoice Date]],"dd-mm-yyyy")</f>
        <v>26-09-2021</v>
      </c>
      <c r="F8108" s="1" t="str">
        <f t="shared" si="504"/>
        <v>September</v>
      </c>
      <c r="G8108" s="1" t="str">
        <f t="shared" si="505"/>
        <v>2021</v>
      </c>
      <c r="H8108" s="1" t="str">
        <f t="shared" si="506"/>
        <v>Sunday</v>
      </c>
      <c r="I8108" s="1" t="str">
        <f t="shared" si="507"/>
        <v>26</v>
      </c>
      <c r="J8108" t="s">
        <v>26</v>
      </c>
      <c r="K8108" t="s">
        <v>27</v>
      </c>
      <c r="L8108" t="s">
        <v>38</v>
      </c>
      <c r="M8108" t="s">
        <v>21</v>
      </c>
      <c r="N8108">
        <v>43</v>
      </c>
      <c r="O8108">
        <v>158</v>
      </c>
      <c r="P8108">
        <v>6794</v>
      </c>
      <c r="Q8108">
        <v>2786</v>
      </c>
      <c r="R8108">
        <v>0.41</v>
      </c>
      <c r="S8108" t="s">
        <v>23</v>
      </c>
      <c r="T8108" t="str">
        <f>IF(Table1[[#This Row],[Units Sold]]&gt; 700,"High Units","low Units")</f>
        <v>low Units</v>
      </c>
      <c r="U8108">
        <f>SUM(Table1[[#This Row],[Operating Profit]])/SUM(Table1[Operating Profit])*100</f>
        <v>8.3881523375898799E-4</v>
      </c>
      <c r="V8108">
        <f>SUM(Table1[[#This Row],[Price per Unit]]*Table1[[#This Row],[Units Sold]])</f>
        <v>6794</v>
      </c>
      <c r="W8108">
        <f>SUM(Table1[[#This Row],[Total Sales]]-Table1[[#This Row],[Operating Profit]])</f>
        <v>4008</v>
      </c>
      <c r="X8108">
        <f>SUM(Table1[[#This Row],[Total Sales]]-Table1[[#This Row],[Cost]])</f>
        <v>2786</v>
      </c>
      <c r="Y8108">
        <f>SUM(Table1[[#This Row],[profit/loss]])/SUM(Table1[profit/loss])</f>
        <v>8.3881523375898795E-6</v>
      </c>
    </row>
    <row r="8109" spans="1:25" x14ac:dyDescent="0.3">
      <c r="A8109" t="s">
        <v>25</v>
      </c>
      <c r="B8109" t="s">
        <v>23</v>
      </c>
      <c r="C8109">
        <v>1197831</v>
      </c>
      <c r="D8109" s="9">
        <v>44466</v>
      </c>
      <c r="E8109" s="8" t="str">
        <f>TEXT(Table1[[#This Row],[Invoice Date]],"dd-mm-yyyy")</f>
        <v>27-09-2021</v>
      </c>
      <c r="F8109" s="1" t="str">
        <f t="shared" si="504"/>
        <v>September</v>
      </c>
      <c r="G8109" s="1" t="str">
        <f t="shared" si="505"/>
        <v>2021</v>
      </c>
      <c r="H8109" s="1" t="str">
        <f t="shared" si="506"/>
        <v>Monday</v>
      </c>
      <c r="I8109" s="1" t="str">
        <f t="shared" si="507"/>
        <v>27</v>
      </c>
      <c r="J8109" t="s">
        <v>26</v>
      </c>
      <c r="K8109" t="s">
        <v>27</v>
      </c>
      <c r="L8109" t="s">
        <v>38</v>
      </c>
      <c r="M8109" t="s">
        <v>22</v>
      </c>
      <c r="N8109">
        <v>43</v>
      </c>
      <c r="O8109">
        <v>240</v>
      </c>
      <c r="P8109">
        <v>10320</v>
      </c>
      <c r="Q8109">
        <v>6192</v>
      </c>
      <c r="R8109">
        <v>0.6</v>
      </c>
      <c r="S8109" t="s">
        <v>23</v>
      </c>
      <c r="T8109" t="str">
        <f>IF(Table1[[#This Row],[Units Sold]]&gt; 700,"High Units","low Units")</f>
        <v>low Units</v>
      </c>
      <c r="U8109">
        <f>SUM(Table1[[#This Row],[Operating Profit]])/SUM(Table1[Operating Profit])*100</f>
        <v>1.8643014814916201E-3</v>
      </c>
      <c r="V8109">
        <f>SUM(Table1[[#This Row],[Price per Unit]]*Table1[[#This Row],[Units Sold]])</f>
        <v>10320</v>
      </c>
      <c r="W8109">
        <f>SUM(Table1[[#This Row],[Total Sales]]-Table1[[#This Row],[Operating Profit]])</f>
        <v>4128</v>
      </c>
      <c r="X8109">
        <f>SUM(Table1[[#This Row],[Total Sales]]-Table1[[#This Row],[Cost]])</f>
        <v>6192</v>
      </c>
      <c r="Y8109">
        <f>SUM(Table1[[#This Row],[profit/loss]])/SUM(Table1[profit/loss])</f>
        <v>1.8643014814916201E-5</v>
      </c>
    </row>
    <row r="8110" spans="1:25" x14ac:dyDescent="0.3">
      <c r="A8110" t="s">
        <v>25</v>
      </c>
      <c r="B8110" t="s">
        <v>23</v>
      </c>
      <c r="C8110">
        <v>1197831</v>
      </c>
      <c r="D8110" s="9">
        <v>44467</v>
      </c>
      <c r="E8110" s="8" t="str">
        <f>TEXT(Table1[[#This Row],[Invoice Date]],"dd-mm-yyyy")</f>
        <v>28-09-2021</v>
      </c>
      <c r="F8110" s="1" t="str">
        <f t="shared" si="504"/>
        <v>September</v>
      </c>
      <c r="G8110" s="1" t="str">
        <f t="shared" si="505"/>
        <v>2021</v>
      </c>
      <c r="H8110" s="1" t="str">
        <f t="shared" si="506"/>
        <v>Tuesday</v>
      </c>
      <c r="I8110" s="1" t="str">
        <f t="shared" si="507"/>
        <v>28</v>
      </c>
      <c r="J8110" t="s">
        <v>26</v>
      </c>
      <c r="K8110" t="s">
        <v>27</v>
      </c>
      <c r="L8110" t="s">
        <v>38</v>
      </c>
      <c r="M8110" t="s">
        <v>16</v>
      </c>
      <c r="N8110">
        <v>38</v>
      </c>
      <c r="O8110">
        <v>232</v>
      </c>
      <c r="P8110">
        <v>8816</v>
      </c>
      <c r="Q8110">
        <v>4055</v>
      </c>
      <c r="R8110">
        <v>0.46</v>
      </c>
      <c r="S8110" t="s">
        <v>23</v>
      </c>
      <c r="T8110" t="str">
        <f>IF(Table1[[#This Row],[Units Sold]]&gt; 700,"High Units","low Units")</f>
        <v>low Units</v>
      </c>
      <c r="U8110">
        <f>SUM(Table1[[#This Row],[Operating Profit]])/SUM(Table1[Operating Profit])*100</f>
        <v>1.2208886478437531E-3</v>
      </c>
      <c r="V8110">
        <f>SUM(Table1[[#This Row],[Price per Unit]]*Table1[[#This Row],[Units Sold]])</f>
        <v>8816</v>
      </c>
      <c r="W8110">
        <f>SUM(Table1[[#This Row],[Total Sales]]-Table1[[#This Row],[Operating Profit]])</f>
        <v>4761</v>
      </c>
      <c r="X8110">
        <f>SUM(Table1[[#This Row],[Total Sales]]-Table1[[#This Row],[Cost]])</f>
        <v>4055</v>
      </c>
      <c r="Y8110">
        <f>SUM(Table1[[#This Row],[profit/loss]])/SUM(Table1[profit/loss])</f>
        <v>1.2208886478437532E-5</v>
      </c>
    </row>
    <row r="8111" spans="1:25" x14ac:dyDescent="0.3">
      <c r="A8111" t="s">
        <v>25</v>
      </c>
      <c r="B8111" t="s">
        <v>23</v>
      </c>
      <c r="C8111">
        <v>1197831</v>
      </c>
      <c r="D8111" s="9">
        <v>44468</v>
      </c>
      <c r="E8111" s="8" t="str">
        <f>TEXT(Table1[[#This Row],[Invoice Date]],"dd-mm-yyyy")</f>
        <v>29-09-2021</v>
      </c>
      <c r="F8111" s="1" t="str">
        <f t="shared" si="504"/>
        <v>September</v>
      </c>
      <c r="G8111" s="1" t="str">
        <f t="shared" si="505"/>
        <v>2021</v>
      </c>
      <c r="H8111" s="1" t="str">
        <f t="shared" si="506"/>
        <v>Wednesday</v>
      </c>
      <c r="I8111" s="1" t="str">
        <f t="shared" si="507"/>
        <v>29</v>
      </c>
      <c r="J8111" t="s">
        <v>26</v>
      </c>
      <c r="K8111" t="s">
        <v>27</v>
      </c>
      <c r="L8111" t="s">
        <v>38</v>
      </c>
      <c r="M8111" t="s">
        <v>18</v>
      </c>
      <c r="N8111">
        <v>38</v>
      </c>
      <c r="O8111">
        <v>203</v>
      </c>
      <c r="P8111">
        <v>7714</v>
      </c>
      <c r="Q8111">
        <v>3626</v>
      </c>
      <c r="R8111">
        <v>0.47</v>
      </c>
      <c r="S8111" t="s">
        <v>23</v>
      </c>
      <c r="T8111" t="str">
        <f>IF(Table1[[#This Row],[Units Sold]]&gt; 700,"High Units","low Units")</f>
        <v>low Units</v>
      </c>
      <c r="U8111">
        <f>SUM(Table1[[#This Row],[Operating Profit]])/SUM(Table1[Operating Profit])*100</f>
        <v>1.0917243494652155E-3</v>
      </c>
      <c r="V8111">
        <f>SUM(Table1[[#This Row],[Price per Unit]]*Table1[[#This Row],[Units Sold]])</f>
        <v>7714</v>
      </c>
      <c r="W8111">
        <f>SUM(Table1[[#This Row],[Total Sales]]-Table1[[#This Row],[Operating Profit]])</f>
        <v>4088</v>
      </c>
      <c r="X8111">
        <f>SUM(Table1[[#This Row],[Total Sales]]-Table1[[#This Row],[Cost]])</f>
        <v>3626</v>
      </c>
      <c r="Y8111">
        <f>SUM(Table1[[#This Row],[profit/loss]])/SUM(Table1[profit/loss])</f>
        <v>1.0917243494652156E-5</v>
      </c>
    </row>
    <row r="8112" spans="1:25" x14ac:dyDescent="0.3">
      <c r="A8112" t="s">
        <v>25</v>
      </c>
      <c r="B8112" t="s">
        <v>23</v>
      </c>
      <c r="C8112">
        <v>1197831</v>
      </c>
      <c r="D8112" s="9">
        <v>44469</v>
      </c>
      <c r="E8112" s="8" t="str">
        <f>TEXT(Table1[[#This Row],[Invoice Date]],"dd-mm-yyyy")</f>
        <v>30-09-2021</v>
      </c>
      <c r="F8112" s="1" t="str">
        <f t="shared" si="504"/>
        <v>September</v>
      </c>
      <c r="G8112" s="1" t="str">
        <f t="shared" si="505"/>
        <v>2021</v>
      </c>
      <c r="H8112" s="1" t="str">
        <f t="shared" si="506"/>
        <v>Thursday</v>
      </c>
      <c r="I8112" s="1" t="str">
        <f t="shared" si="507"/>
        <v>30</v>
      </c>
      <c r="J8112" t="s">
        <v>26</v>
      </c>
      <c r="K8112" t="s">
        <v>27</v>
      </c>
      <c r="L8112" t="s">
        <v>38</v>
      </c>
      <c r="M8112" t="s">
        <v>19</v>
      </c>
      <c r="N8112">
        <v>47</v>
      </c>
      <c r="O8112">
        <v>254</v>
      </c>
      <c r="P8112">
        <v>11938</v>
      </c>
      <c r="Q8112">
        <v>5372</v>
      </c>
      <c r="R8112">
        <v>0.45</v>
      </c>
      <c r="S8112" t="s">
        <v>23</v>
      </c>
      <c r="T8112" t="str">
        <f>IF(Table1[[#This Row],[Units Sold]]&gt; 700,"High Units","low Units")</f>
        <v>low Units</v>
      </c>
      <c r="U8112">
        <f>SUM(Table1[[#This Row],[Operating Profit]])/SUM(Table1[Operating Profit])*100</f>
        <v>1.6174140113974457E-3</v>
      </c>
      <c r="V8112">
        <f>SUM(Table1[[#This Row],[Price per Unit]]*Table1[[#This Row],[Units Sold]])</f>
        <v>11938</v>
      </c>
      <c r="W8112">
        <f>SUM(Table1[[#This Row],[Total Sales]]-Table1[[#This Row],[Operating Profit]])</f>
        <v>6566</v>
      </c>
      <c r="X8112">
        <f>SUM(Table1[[#This Row],[Total Sales]]-Table1[[#This Row],[Cost]])</f>
        <v>5372</v>
      </c>
      <c r="Y8112">
        <f>SUM(Table1[[#This Row],[profit/loss]])/SUM(Table1[profit/loss])</f>
        <v>1.6174140113974457E-5</v>
      </c>
    </row>
    <row r="8113" spans="1:25" x14ac:dyDescent="0.3">
      <c r="A8113" t="s">
        <v>25</v>
      </c>
      <c r="B8113" t="s">
        <v>23</v>
      </c>
      <c r="C8113">
        <v>1197831</v>
      </c>
      <c r="D8113" s="9">
        <v>44470</v>
      </c>
      <c r="E8113" s="8" t="str">
        <f>TEXT(Table1[[#This Row],[Invoice Date]],"dd-mm-yyyy")</f>
        <v>01-10-2021</v>
      </c>
      <c r="F8113" s="1" t="str">
        <f t="shared" si="504"/>
        <v>October</v>
      </c>
      <c r="G8113" s="1" t="str">
        <f t="shared" si="505"/>
        <v>2021</v>
      </c>
      <c r="H8113" s="1" t="str">
        <f t="shared" si="506"/>
        <v>Friday</v>
      </c>
      <c r="I8113" s="1" t="str">
        <f t="shared" si="507"/>
        <v>01</v>
      </c>
      <c r="J8113" t="s">
        <v>26</v>
      </c>
      <c r="K8113" t="s">
        <v>27</v>
      </c>
      <c r="L8113" t="s">
        <v>38</v>
      </c>
      <c r="M8113" t="s">
        <v>20</v>
      </c>
      <c r="N8113">
        <v>41</v>
      </c>
      <c r="O8113">
        <v>135</v>
      </c>
      <c r="P8113">
        <v>5535</v>
      </c>
      <c r="Q8113">
        <v>3044</v>
      </c>
      <c r="R8113">
        <v>0.55000000000000004</v>
      </c>
      <c r="S8113" t="s">
        <v>23</v>
      </c>
      <c r="T8113" t="str">
        <f>IF(Table1[[#This Row],[Units Sold]]&gt; 700,"High Units","low Units")</f>
        <v>low Units</v>
      </c>
      <c r="U8113">
        <f>SUM(Table1[[#This Row],[Operating Profit]])/SUM(Table1[Operating Profit])*100</f>
        <v>9.1649446215447215E-4</v>
      </c>
      <c r="V8113">
        <f>SUM(Table1[[#This Row],[Price per Unit]]*Table1[[#This Row],[Units Sold]])</f>
        <v>5535</v>
      </c>
      <c r="W8113">
        <f>SUM(Table1[[#This Row],[Total Sales]]-Table1[[#This Row],[Operating Profit]])</f>
        <v>2491</v>
      </c>
      <c r="X8113">
        <f>SUM(Table1[[#This Row],[Total Sales]]-Table1[[#This Row],[Cost]])</f>
        <v>3044</v>
      </c>
      <c r="Y8113">
        <f>SUM(Table1[[#This Row],[profit/loss]])/SUM(Table1[profit/loss])</f>
        <v>9.1649446215447211E-6</v>
      </c>
    </row>
    <row r="8114" spans="1:25" x14ac:dyDescent="0.3">
      <c r="A8114" t="s">
        <v>25</v>
      </c>
      <c r="B8114" t="s">
        <v>23</v>
      </c>
      <c r="C8114">
        <v>1197831</v>
      </c>
      <c r="D8114" s="9">
        <v>44471</v>
      </c>
      <c r="E8114" s="8" t="str">
        <f>TEXT(Table1[[#This Row],[Invoice Date]],"dd-mm-yyyy")</f>
        <v>02-10-2021</v>
      </c>
      <c r="F8114" s="1" t="str">
        <f t="shared" si="504"/>
        <v>October</v>
      </c>
      <c r="G8114" s="1" t="str">
        <f t="shared" si="505"/>
        <v>2021</v>
      </c>
      <c r="H8114" s="1" t="str">
        <f t="shared" si="506"/>
        <v>Saturday</v>
      </c>
      <c r="I8114" s="1" t="str">
        <f t="shared" si="507"/>
        <v>02</v>
      </c>
      <c r="J8114" t="s">
        <v>26</v>
      </c>
      <c r="K8114" t="s">
        <v>27</v>
      </c>
      <c r="L8114" t="s">
        <v>38</v>
      </c>
      <c r="M8114" t="s">
        <v>21</v>
      </c>
      <c r="N8114">
        <v>37</v>
      </c>
      <c r="O8114">
        <v>149</v>
      </c>
      <c r="P8114">
        <v>5513</v>
      </c>
      <c r="Q8114">
        <v>2205</v>
      </c>
      <c r="R8114">
        <v>0.4</v>
      </c>
      <c r="S8114" t="s">
        <v>23</v>
      </c>
      <c r="T8114" t="str">
        <f>IF(Table1[[#This Row],[Units Sold]]&gt; 700,"High Units","low Units")</f>
        <v>low Units</v>
      </c>
      <c r="U8114">
        <f>SUM(Table1[[#This Row],[Operating Profit]])/SUM(Table1[Operating Profit])*100</f>
        <v>6.6388642872884727E-4</v>
      </c>
      <c r="V8114">
        <f>SUM(Table1[[#This Row],[Price per Unit]]*Table1[[#This Row],[Units Sold]])</f>
        <v>5513</v>
      </c>
      <c r="W8114">
        <f>SUM(Table1[[#This Row],[Total Sales]]-Table1[[#This Row],[Operating Profit]])</f>
        <v>3308</v>
      </c>
      <c r="X8114">
        <f>SUM(Table1[[#This Row],[Total Sales]]-Table1[[#This Row],[Cost]])</f>
        <v>2205</v>
      </c>
      <c r="Y8114">
        <f>SUM(Table1[[#This Row],[profit/loss]])/SUM(Table1[profit/loss])</f>
        <v>6.638864287288473E-6</v>
      </c>
    </row>
    <row r="8115" spans="1:25" x14ac:dyDescent="0.3">
      <c r="A8115" t="s">
        <v>25</v>
      </c>
      <c r="B8115" t="s">
        <v>23</v>
      </c>
      <c r="C8115">
        <v>1197831</v>
      </c>
      <c r="D8115" s="9">
        <v>44472</v>
      </c>
      <c r="E8115" s="8" t="str">
        <f>TEXT(Table1[[#This Row],[Invoice Date]],"dd-mm-yyyy")</f>
        <v>03-10-2021</v>
      </c>
      <c r="F8115" s="1" t="str">
        <f t="shared" si="504"/>
        <v>October</v>
      </c>
      <c r="G8115" s="1" t="str">
        <f t="shared" si="505"/>
        <v>2021</v>
      </c>
      <c r="H8115" s="1" t="str">
        <f t="shared" si="506"/>
        <v>Sunday</v>
      </c>
      <c r="I8115" s="1" t="str">
        <f t="shared" si="507"/>
        <v>03</v>
      </c>
      <c r="J8115" t="s">
        <v>26</v>
      </c>
      <c r="K8115" t="s">
        <v>27</v>
      </c>
      <c r="L8115" t="s">
        <v>38</v>
      </c>
      <c r="M8115" t="s">
        <v>22</v>
      </c>
      <c r="N8115">
        <v>33</v>
      </c>
      <c r="O8115">
        <v>236</v>
      </c>
      <c r="P8115">
        <v>7788</v>
      </c>
      <c r="Q8115">
        <v>4595</v>
      </c>
      <c r="R8115">
        <v>0.59</v>
      </c>
      <c r="S8115" t="s">
        <v>23</v>
      </c>
      <c r="T8115" t="str">
        <f>IF(Table1[[#This Row],[Units Sold]]&gt; 700,"High Units","low Units")</f>
        <v>low Units</v>
      </c>
      <c r="U8115">
        <f>SUM(Table1[[#This Row],[Operating Profit]])/SUM(Table1[Operating Profit])*100</f>
        <v>1.3834730793691851E-3</v>
      </c>
      <c r="V8115">
        <f>SUM(Table1[[#This Row],[Price per Unit]]*Table1[[#This Row],[Units Sold]])</f>
        <v>7788</v>
      </c>
      <c r="W8115">
        <f>SUM(Table1[[#This Row],[Total Sales]]-Table1[[#This Row],[Operating Profit]])</f>
        <v>3193</v>
      </c>
      <c r="X8115">
        <f>SUM(Table1[[#This Row],[Total Sales]]-Table1[[#This Row],[Cost]])</f>
        <v>4595</v>
      </c>
      <c r="Y8115">
        <f>SUM(Table1[[#This Row],[profit/loss]])/SUM(Table1[profit/loss])</f>
        <v>1.3834730793691852E-5</v>
      </c>
    </row>
    <row r="8116" spans="1:25" x14ac:dyDescent="0.3">
      <c r="A8116" t="s">
        <v>25</v>
      </c>
      <c r="B8116" t="s">
        <v>23</v>
      </c>
      <c r="C8116">
        <v>1197831</v>
      </c>
      <c r="D8116" s="9">
        <v>44473</v>
      </c>
      <c r="E8116" s="8" t="str">
        <f>TEXT(Table1[[#This Row],[Invoice Date]],"dd-mm-yyyy")</f>
        <v>04-10-2021</v>
      </c>
      <c r="F8116" s="1" t="str">
        <f t="shared" si="504"/>
        <v>October</v>
      </c>
      <c r="G8116" s="1" t="str">
        <f t="shared" si="505"/>
        <v>2021</v>
      </c>
      <c r="H8116" s="1" t="str">
        <f t="shared" si="506"/>
        <v>Monday</v>
      </c>
      <c r="I8116" s="1" t="str">
        <f t="shared" si="507"/>
        <v>04</v>
      </c>
      <c r="J8116" t="s">
        <v>26</v>
      </c>
      <c r="K8116" t="s">
        <v>27</v>
      </c>
      <c r="L8116" t="s">
        <v>38</v>
      </c>
      <c r="M8116" t="s">
        <v>16</v>
      </c>
      <c r="N8116">
        <v>30</v>
      </c>
      <c r="O8116">
        <v>213</v>
      </c>
      <c r="P8116">
        <v>6390</v>
      </c>
      <c r="Q8116">
        <v>2812</v>
      </c>
      <c r="R8116">
        <v>0.44</v>
      </c>
      <c r="S8116" t="s">
        <v>23</v>
      </c>
      <c r="T8116" t="str">
        <f>IF(Table1[[#This Row],[Units Sold]]&gt; 700,"High Units","low Units")</f>
        <v>low Units</v>
      </c>
      <c r="U8116">
        <f>SUM(Table1[[#This Row],[Operating Profit]])/SUM(Table1[Operating Profit])*100</f>
        <v>8.4664337305465705E-4</v>
      </c>
      <c r="V8116">
        <f>SUM(Table1[[#This Row],[Price per Unit]]*Table1[[#This Row],[Units Sold]])</f>
        <v>6390</v>
      </c>
      <c r="W8116">
        <f>SUM(Table1[[#This Row],[Total Sales]]-Table1[[#This Row],[Operating Profit]])</f>
        <v>3578</v>
      </c>
      <c r="X8116">
        <f>SUM(Table1[[#This Row],[Total Sales]]-Table1[[#This Row],[Cost]])</f>
        <v>2812</v>
      </c>
      <c r="Y8116">
        <f>SUM(Table1[[#This Row],[profit/loss]])/SUM(Table1[profit/loss])</f>
        <v>8.4664337305465702E-6</v>
      </c>
    </row>
    <row r="8117" spans="1:25" x14ac:dyDescent="0.3">
      <c r="A8117" t="s">
        <v>25</v>
      </c>
      <c r="B8117" t="s">
        <v>23</v>
      </c>
      <c r="C8117">
        <v>1197831</v>
      </c>
      <c r="D8117" s="9">
        <v>44474</v>
      </c>
      <c r="E8117" s="8" t="str">
        <f>TEXT(Table1[[#This Row],[Invoice Date]],"dd-mm-yyyy")</f>
        <v>05-10-2021</v>
      </c>
      <c r="F8117" s="1" t="str">
        <f t="shared" si="504"/>
        <v>October</v>
      </c>
      <c r="G8117" s="1" t="str">
        <f t="shared" si="505"/>
        <v>2021</v>
      </c>
      <c r="H8117" s="1" t="str">
        <f t="shared" si="506"/>
        <v>Tuesday</v>
      </c>
      <c r="I8117" s="1" t="str">
        <f t="shared" si="507"/>
        <v>05</v>
      </c>
      <c r="J8117" t="s">
        <v>26</v>
      </c>
      <c r="K8117" t="s">
        <v>27</v>
      </c>
      <c r="L8117" t="s">
        <v>38</v>
      </c>
      <c r="M8117" t="s">
        <v>18</v>
      </c>
      <c r="N8117">
        <v>29</v>
      </c>
      <c r="O8117">
        <v>219</v>
      </c>
      <c r="P8117">
        <v>6351</v>
      </c>
      <c r="Q8117">
        <v>2985</v>
      </c>
      <c r="R8117">
        <v>0.47</v>
      </c>
      <c r="S8117" t="s">
        <v>23</v>
      </c>
      <c r="T8117" t="str">
        <f>IF(Table1[[#This Row],[Units Sold]]&gt; 700,"High Units","low Units")</f>
        <v>low Units</v>
      </c>
      <c r="U8117">
        <f>SUM(Table1[[#This Row],[Operating Profit]])/SUM(Table1[Operating Profit])*100</f>
        <v>8.9873060759891577E-4</v>
      </c>
      <c r="V8117">
        <f>SUM(Table1[[#This Row],[Price per Unit]]*Table1[[#This Row],[Units Sold]])</f>
        <v>6351</v>
      </c>
      <c r="W8117">
        <f>SUM(Table1[[#This Row],[Total Sales]]-Table1[[#This Row],[Operating Profit]])</f>
        <v>3366</v>
      </c>
      <c r="X8117">
        <f>SUM(Table1[[#This Row],[Total Sales]]-Table1[[#This Row],[Cost]])</f>
        <v>2985</v>
      </c>
      <c r="Y8117">
        <f>SUM(Table1[[#This Row],[profit/loss]])/SUM(Table1[profit/loss])</f>
        <v>8.9873060759891579E-6</v>
      </c>
    </row>
    <row r="8118" spans="1:25" x14ac:dyDescent="0.3">
      <c r="A8118" t="s">
        <v>25</v>
      </c>
      <c r="B8118" t="s">
        <v>23</v>
      </c>
      <c r="C8118">
        <v>1197831</v>
      </c>
      <c r="D8118" s="9">
        <v>44475</v>
      </c>
      <c r="E8118" s="8" t="str">
        <f>TEXT(Table1[[#This Row],[Invoice Date]],"dd-mm-yyyy")</f>
        <v>06-10-2021</v>
      </c>
      <c r="F8118" s="1" t="str">
        <f t="shared" si="504"/>
        <v>October</v>
      </c>
      <c r="G8118" s="1" t="str">
        <f t="shared" si="505"/>
        <v>2021</v>
      </c>
      <c r="H8118" s="1" t="str">
        <f t="shared" si="506"/>
        <v>Wednesday</v>
      </c>
      <c r="I8118" s="1" t="str">
        <f t="shared" si="507"/>
        <v>06</v>
      </c>
      <c r="J8118" t="s">
        <v>26</v>
      </c>
      <c r="K8118" t="s">
        <v>27</v>
      </c>
      <c r="L8118" t="s">
        <v>38</v>
      </c>
      <c r="M8118" t="s">
        <v>19</v>
      </c>
      <c r="N8118">
        <v>32</v>
      </c>
      <c r="O8118">
        <v>190</v>
      </c>
      <c r="P8118">
        <v>6080</v>
      </c>
      <c r="Q8118">
        <v>2675</v>
      </c>
      <c r="R8118">
        <v>0.44</v>
      </c>
      <c r="S8118" t="s">
        <v>23</v>
      </c>
      <c r="T8118" t="str">
        <f>IF(Table1[[#This Row],[Units Sold]]&gt; 700,"High Units","low Units")</f>
        <v>low Units</v>
      </c>
      <c r="U8118">
        <f>SUM(Table1[[#This Row],[Operating Profit]])/SUM(Table1[Operating Profit])*100</f>
        <v>8.0539510061209362E-4</v>
      </c>
      <c r="V8118">
        <f>SUM(Table1[[#This Row],[Price per Unit]]*Table1[[#This Row],[Units Sold]])</f>
        <v>6080</v>
      </c>
      <c r="W8118">
        <f>SUM(Table1[[#This Row],[Total Sales]]-Table1[[#This Row],[Operating Profit]])</f>
        <v>3405</v>
      </c>
      <c r="X8118">
        <f>SUM(Table1[[#This Row],[Total Sales]]-Table1[[#This Row],[Cost]])</f>
        <v>2675</v>
      </c>
      <c r="Y8118">
        <f>SUM(Table1[[#This Row],[profit/loss]])/SUM(Table1[profit/loss])</f>
        <v>8.0539510061209366E-6</v>
      </c>
    </row>
    <row r="8119" spans="1:25" x14ac:dyDescent="0.3">
      <c r="A8119" t="s">
        <v>25</v>
      </c>
      <c r="B8119" t="s">
        <v>23</v>
      </c>
      <c r="C8119">
        <v>1197831</v>
      </c>
      <c r="D8119" s="9">
        <v>44476</v>
      </c>
      <c r="E8119" s="8" t="str">
        <f>TEXT(Table1[[#This Row],[Invoice Date]],"dd-mm-yyyy")</f>
        <v>07-10-2021</v>
      </c>
      <c r="F8119" s="1" t="str">
        <f t="shared" si="504"/>
        <v>October</v>
      </c>
      <c r="G8119" s="1" t="str">
        <f t="shared" si="505"/>
        <v>2021</v>
      </c>
      <c r="H8119" s="1" t="str">
        <f t="shared" si="506"/>
        <v>Thursday</v>
      </c>
      <c r="I8119" s="1" t="str">
        <f t="shared" si="507"/>
        <v>07</v>
      </c>
      <c r="J8119" t="s">
        <v>26</v>
      </c>
      <c r="K8119" t="s">
        <v>27</v>
      </c>
      <c r="L8119" t="s">
        <v>38</v>
      </c>
      <c r="M8119" t="s">
        <v>20</v>
      </c>
      <c r="N8119">
        <v>30</v>
      </c>
      <c r="O8119">
        <v>145</v>
      </c>
      <c r="P8119">
        <v>4350</v>
      </c>
      <c r="Q8119">
        <v>2349</v>
      </c>
      <c r="R8119">
        <v>0.54</v>
      </c>
      <c r="S8119" t="s">
        <v>23</v>
      </c>
      <c r="T8119" t="str">
        <f>IF(Table1[[#This Row],[Units Sold]]&gt; 700,"High Units","low Units")</f>
        <v>low Units</v>
      </c>
      <c r="U8119">
        <f>SUM(Table1[[#This Row],[Operating Profit]])/SUM(Table1[Operating Profit])*100</f>
        <v>7.0724227713562919E-4</v>
      </c>
      <c r="V8119">
        <f>SUM(Table1[[#This Row],[Price per Unit]]*Table1[[#This Row],[Units Sold]])</f>
        <v>4350</v>
      </c>
      <c r="W8119">
        <f>SUM(Table1[[#This Row],[Total Sales]]-Table1[[#This Row],[Operating Profit]])</f>
        <v>2001</v>
      </c>
      <c r="X8119">
        <f>SUM(Table1[[#This Row],[Total Sales]]-Table1[[#This Row],[Cost]])</f>
        <v>2349</v>
      </c>
      <c r="Y8119">
        <f>SUM(Table1[[#This Row],[profit/loss]])/SUM(Table1[profit/loss])</f>
        <v>7.0724227713562917E-6</v>
      </c>
    </row>
    <row r="8120" spans="1:25" x14ac:dyDescent="0.3">
      <c r="A8120" t="s">
        <v>25</v>
      </c>
      <c r="B8120" t="s">
        <v>23</v>
      </c>
      <c r="C8120">
        <v>1197831</v>
      </c>
      <c r="D8120" s="9">
        <v>44477</v>
      </c>
      <c r="E8120" s="8" t="str">
        <f>TEXT(Table1[[#This Row],[Invoice Date]],"dd-mm-yyyy")</f>
        <v>08-10-2021</v>
      </c>
      <c r="F8120" s="1" t="str">
        <f t="shared" si="504"/>
        <v>October</v>
      </c>
      <c r="G8120" s="1" t="str">
        <f t="shared" si="505"/>
        <v>2021</v>
      </c>
      <c r="H8120" s="1" t="str">
        <f t="shared" si="506"/>
        <v>Friday</v>
      </c>
      <c r="I8120" s="1" t="str">
        <f t="shared" si="507"/>
        <v>08</v>
      </c>
      <c r="J8120" t="s">
        <v>26</v>
      </c>
      <c r="K8120" t="s">
        <v>27</v>
      </c>
      <c r="L8120" t="s">
        <v>38</v>
      </c>
      <c r="M8120" t="s">
        <v>21</v>
      </c>
      <c r="N8120">
        <v>30</v>
      </c>
      <c r="O8120">
        <v>128</v>
      </c>
      <c r="P8120">
        <v>3840</v>
      </c>
      <c r="Q8120">
        <v>1536</v>
      </c>
      <c r="R8120">
        <v>0.4</v>
      </c>
      <c r="S8120" t="s">
        <v>23</v>
      </c>
      <c r="T8120" t="str">
        <f>IF(Table1[[#This Row],[Units Sold]]&gt; 700,"High Units","low Units")</f>
        <v>low Units</v>
      </c>
      <c r="U8120">
        <f>SUM(Table1[[#This Row],[Operating Profit]])/SUM(Table1[Operating Profit])*100</f>
        <v>4.6246238300567326E-4</v>
      </c>
      <c r="V8120">
        <f>SUM(Table1[[#This Row],[Price per Unit]]*Table1[[#This Row],[Units Sold]])</f>
        <v>3840</v>
      </c>
      <c r="W8120">
        <f>SUM(Table1[[#This Row],[Total Sales]]-Table1[[#This Row],[Operating Profit]])</f>
        <v>2304</v>
      </c>
      <c r="X8120">
        <f>SUM(Table1[[#This Row],[Total Sales]]-Table1[[#This Row],[Cost]])</f>
        <v>1536</v>
      </c>
      <c r="Y8120">
        <f>SUM(Table1[[#This Row],[profit/loss]])/SUM(Table1[profit/loss])</f>
        <v>4.6246238300567326E-6</v>
      </c>
    </row>
    <row r="8121" spans="1:25" x14ac:dyDescent="0.3">
      <c r="A8121" t="s">
        <v>25</v>
      </c>
      <c r="B8121" t="s">
        <v>23</v>
      </c>
      <c r="C8121">
        <v>1197831</v>
      </c>
      <c r="D8121" s="9">
        <v>44478</v>
      </c>
      <c r="E8121" s="8" t="str">
        <f>TEXT(Table1[[#This Row],[Invoice Date]],"dd-mm-yyyy")</f>
        <v>09-10-2021</v>
      </c>
      <c r="F8121" s="1" t="str">
        <f t="shared" si="504"/>
        <v>October</v>
      </c>
      <c r="G8121" s="1" t="str">
        <f t="shared" si="505"/>
        <v>2021</v>
      </c>
      <c r="H8121" s="1" t="str">
        <f t="shared" si="506"/>
        <v>Saturday</v>
      </c>
      <c r="I8121" s="1" t="str">
        <f t="shared" si="507"/>
        <v>09</v>
      </c>
      <c r="J8121" t="s">
        <v>26</v>
      </c>
      <c r="K8121" t="s">
        <v>27</v>
      </c>
      <c r="L8121" t="s">
        <v>38</v>
      </c>
      <c r="M8121" t="s">
        <v>22</v>
      </c>
      <c r="N8121">
        <v>39</v>
      </c>
      <c r="O8121">
        <v>190</v>
      </c>
      <c r="P8121">
        <v>7410</v>
      </c>
      <c r="Q8121">
        <v>4298</v>
      </c>
      <c r="R8121">
        <v>0.57999999999999996</v>
      </c>
      <c r="S8121" t="s">
        <v>23</v>
      </c>
      <c r="T8121" t="str">
        <f>IF(Table1[[#This Row],[Units Sold]]&gt; 700,"High Units","low Units")</f>
        <v>low Units</v>
      </c>
      <c r="U8121">
        <f>SUM(Table1[[#This Row],[Operating Profit]])/SUM(Table1[Operating Profit])*100</f>
        <v>1.2940516420301977E-3</v>
      </c>
      <c r="V8121">
        <f>SUM(Table1[[#This Row],[Price per Unit]]*Table1[[#This Row],[Units Sold]])</f>
        <v>7410</v>
      </c>
      <c r="W8121">
        <f>SUM(Table1[[#This Row],[Total Sales]]-Table1[[#This Row],[Operating Profit]])</f>
        <v>3112</v>
      </c>
      <c r="X8121">
        <f>SUM(Table1[[#This Row],[Total Sales]]-Table1[[#This Row],[Cost]])</f>
        <v>4298</v>
      </c>
      <c r="Y8121">
        <f>SUM(Table1[[#This Row],[profit/loss]])/SUM(Table1[profit/loss])</f>
        <v>1.2940516420301976E-5</v>
      </c>
    </row>
    <row r="8122" spans="1:25" x14ac:dyDescent="0.3">
      <c r="A8122" t="s">
        <v>25</v>
      </c>
      <c r="B8122" t="s">
        <v>23</v>
      </c>
      <c r="C8122">
        <v>1197831</v>
      </c>
      <c r="D8122" s="9">
        <v>44479</v>
      </c>
      <c r="E8122" s="8" t="str">
        <f>TEXT(Table1[[#This Row],[Invoice Date]],"dd-mm-yyyy")</f>
        <v>10-10-2021</v>
      </c>
      <c r="F8122" s="1" t="str">
        <f t="shared" si="504"/>
        <v>October</v>
      </c>
      <c r="G8122" s="1" t="str">
        <f t="shared" si="505"/>
        <v>2021</v>
      </c>
      <c r="H8122" s="1" t="str">
        <f t="shared" si="506"/>
        <v>Sunday</v>
      </c>
      <c r="I8122" s="1" t="str">
        <f t="shared" si="507"/>
        <v>10</v>
      </c>
      <c r="J8122" t="s">
        <v>26</v>
      </c>
      <c r="K8122" t="s">
        <v>27</v>
      </c>
      <c r="L8122" t="s">
        <v>38</v>
      </c>
      <c r="M8122" t="s">
        <v>16</v>
      </c>
      <c r="N8122">
        <v>31</v>
      </c>
      <c r="O8122">
        <v>225</v>
      </c>
      <c r="P8122">
        <v>6975</v>
      </c>
      <c r="Q8122">
        <v>2999</v>
      </c>
      <c r="R8122">
        <v>0.43</v>
      </c>
      <c r="S8122" t="s">
        <v>23</v>
      </c>
      <c r="T8122" t="str">
        <f>IF(Table1[[#This Row],[Units Sold]]&gt; 700,"High Units","low Units")</f>
        <v>low Units</v>
      </c>
      <c r="U8122">
        <f>SUM(Table1[[#This Row],[Operating Profit]])/SUM(Table1[Operating Profit])*100</f>
        <v>9.0294575952735285E-4</v>
      </c>
      <c r="V8122">
        <f>SUM(Table1[[#This Row],[Price per Unit]]*Table1[[#This Row],[Units Sold]])</f>
        <v>6975</v>
      </c>
      <c r="W8122">
        <f>SUM(Table1[[#This Row],[Total Sales]]-Table1[[#This Row],[Operating Profit]])</f>
        <v>3976</v>
      </c>
      <c r="X8122">
        <f>SUM(Table1[[#This Row],[Total Sales]]-Table1[[#This Row],[Cost]])</f>
        <v>2999</v>
      </c>
      <c r="Y8122">
        <f>SUM(Table1[[#This Row],[profit/loss]])/SUM(Table1[profit/loss])</f>
        <v>9.0294575952735282E-6</v>
      </c>
    </row>
    <row r="8123" spans="1:25" x14ac:dyDescent="0.3">
      <c r="A8123" t="s">
        <v>25</v>
      </c>
      <c r="B8123" t="s">
        <v>23</v>
      </c>
      <c r="C8123">
        <v>1197831</v>
      </c>
      <c r="D8123" s="9">
        <v>44480</v>
      </c>
      <c r="E8123" s="8" t="str">
        <f>TEXT(Table1[[#This Row],[Invoice Date]],"dd-mm-yyyy")</f>
        <v>11-10-2021</v>
      </c>
      <c r="F8123" s="1" t="str">
        <f t="shared" si="504"/>
        <v>October</v>
      </c>
      <c r="G8123" s="1" t="str">
        <f t="shared" si="505"/>
        <v>2021</v>
      </c>
      <c r="H8123" s="1" t="str">
        <f t="shared" si="506"/>
        <v>Monday</v>
      </c>
      <c r="I8123" s="1" t="str">
        <f t="shared" si="507"/>
        <v>11</v>
      </c>
      <c r="J8123" t="s">
        <v>26</v>
      </c>
      <c r="K8123" t="s">
        <v>27</v>
      </c>
      <c r="L8123" t="s">
        <v>38</v>
      </c>
      <c r="M8123" t="s">
        <v>18</v>
      </c>
      <c r="N8123">
        <v>27</v>
      </c>
      <c r="O8123">
        <v>218</v>
      </c>
      <c r="P8123">
        <v>5886</v>
      </c>
      <c r="Q8123">
        <v>2649</v>
      </c>
      <c r="R8123">
        <v>0.45</v>
      </c>
      <c r="S8123" t="s">
        <v>23</v>
      </c>
      <c r="T8123" t="str">
        <f>IF(Table1[[#This Row],[Units Sold]]&gt; 700,"High Units","low Units")</f>
        <v>low Units</v>
      </c>
      <c r="U8123">
        <f>SUM(Table1[[#This Row],[Operating Profit]])/SUM(Table1[Operating Profit])*100</f>
        <v>7.9756696131642478E-4</v>
      </c>
      <c r="V8123">
        <f>SUM(Table1[[#This Row],[Price per Unit]]*Table1[[#This Row],[Units Sold]])</f>
        <v>5886</v>
      </c>
      <c r="W8123">
        <f>SUM(Table1[[#This Row],[Total Sales]]-Table1[[#This Row],[Operating Profit]])</f>
        <v>3237</v>
      </c>
      <c r="X8123">
        <f>SUM(Table1[[#This Row],[Total Sales]]-Table1[[#This Row],[Cost]])</f>
        <v>2649</v>
      </c>
      <c r="Y8123">
        <f>SUM(Table1[[#This Row],[profit/loss]])/SUM(Table1[profit/loss])</f>
        <v>7.9756696131642477E-6</v>
      </c>
    </row>
    <row r="8124" spans="1:25" x14ac:dyDescent="0.3">
      <c r="A8124" t="s">
        <v>25</v>
      </c>
      <c r="B8124" t="s">
        <v>23</v>
      </c>
      <c r="C8124">
        <v>1197831</v>
      </c>
      <c r="D8124" s="9">
        <v>44481</v>
      </c>
      <c r="E8124" s="8" t="str">
        <f>TEXT(Table1[[#This Row],[Invoice Date]],"dd-mm-yyyy")</f>
        <v>12-10-2021</v>
      </c>
      <c r="F8124" s="1" t="str">
        <f t="shared" si="504"/>
        <v>October</v>
      </c>
      <c r="G8124" s="1" t="str">
        <f t="shared" si="505"/>
        <v>2021</v>
      </c>
      <c r="H8124" s="1" t="str">
        <f t="shared" si="506"/>
        <v>Tuesday</v>
      </c>
      <c r="I8124" s="1" t="str">
        <f t="shared" si="507"/>
        <v>12</v>
      </c>
      <c r="J8124" t="s">
        <v>26</v>
      </c>
      <c r="K8124" t="s">
        <v>27</v>
      </c>
      <c r="L8124" t="s">
        <v>38</v>
      </c>
      <c r="M8124" t="s">
        <v>19</v>
      </c>
      <c r="N8124">
        <v>51</v>
      </c>
      <c r="O8124">
        <v>228</v>
      </c>
      <c r="P8124">
        <v>11628</v>
      </c>
      <c r="Q8124">
        <v>5116</v>
      </c>
      <c r="R8124">
        <v>0.44</v>
      </c>
      <c r="S8124" t="s">
        <v>23</v>
      </c>
      <c r="T8124" t="str">
        <f>IF(Table1[[#This Row],[Units Sold]]&gt; 700,"High Units","low Units")</f>
        <v>low Units</v>
      </c>
      <c r="U8124">
        <f>SUM(Table1[[#This Row],[Operating Profit]])/SUM(Table1[Operating Profit])*100</f>
        <v>1.5403369475631668E-3</v>
      </c>
      <c r="V8124">
        <f>SUM(Table1[[#This Row],[Price per Unit]]*Table1[[#This Row],[Units Sold]])</f>
        <v>11628</v>
      </c>
      <c r="W8124">
        <f>SUM(Table1[[#This Row],[Total Sales]]-Table1[[#This Row],[Operating Profit]])</f>
        <v>6512</v>
      </c>
      <c r="X8124">
        <f>SUM(Table1[[#This Row],[Total Sales]]-Table1[[#This Row],[Cost]])</f>
        <v>5116</v>
      </c>
      <c r="Y8124">
        <f>SUM(Table1[[#This Row],[profit/loss]])/SUM(Table1[profit/loss])</f>
        <v>1.5403369475631667E-5</v>
      </c>
    </row>
    <row r="8125" spans="1:25" x14ac:dyDescent="0.3">
      <c r="A8125" t="s">
        <v>25</v>
      </c>
      <c r="B8125" t="s">
        <v>23</v>
      </c>
      <c r="C8125">
        <v>1197831</v>
      </c>
      <c r="D8125" s="9">
        <v>44482</v>
      </c>
      <c r="E8125" s="8" t="str">
        <f>TEXT(Table1[[#This Row],[Invoice Date]],"dd-mm-yyyy")</f>
        <v>13-10-2021</v>
      </c>
      <c r="F8125" s="1" t="str">
        <f t="shared" si="504"/>
        <v>October</v>
      </c>
      <c r="G8125" s="1" t="str">
        <f t="shared" si="505"/>
        <v>2021</v>
      </c>
      <c r="H8125" s="1" t="str">
        <f t="shared" si="506"/>
        <v>Wednesday</v>
      </c>
      <c r="I8125" s="1" t="str">
        <f t="shared" si="507"/>
        <v>13</v>
      </c>
      <c r="J8125" t="s">
        <v>26</v>
      </c>
      <c r="K8125" t="s">
        <v>27</v>
      </c>
      <c r="L8125" t="s">
        <v>38</v>
      </c>
      <c r="M8125" t="s">
        <v>20</v>
      </c>
      <c r="N8125">
        <v>50</v>
      </c>
      <c r="O8125">
        <v>160</v>
      </c>
      <c r="P8125">
        <v>8000</v>
      </c>
      <c r="Q8125">
        <v>4160</v>
      </c>
      <c r="R8125">
        <v>0.52</v>
      </c>
      <c r="S8125" t="s">
        <v>23</v>
      </c>
      <c r="T8125" t="str">
        <f>IF(Table1[[#This Row],[Units Sold]]&gt; 700,"High Units","low Units")</f>
        <v>low Units</v>
      </c>
      <c r="U8125">
        <f>SUM(Table1[[#This Row],[Operating Profit]])/SUM(Table1[Operating Profit])*100</f>
        <v>1.2525022873070316E-3</v>
      </c>
      <c r="V8125">
        <f>SUM(Table1[[#This Row],[Price per Unit]]*Table1[[#This Row],[Units Sold]])</f>
        <v>8000</v>
      </c>
      <c r="W8125">
        <f>SUM(Table1[[#This Row],[Total Sales]]-Table1[[#This Row],[Operating Profit]])</f>
        <v>3840</v>
      </c>
      <c r="X8125">
        <f>SUM(Table1[[#This Row],[Total Sales]]-Table1[[#This Row],[Cost]])</f>
        <v>4160</v>
      </c>
      <c r="Y8125">
        <f>SUM(Table1[[#This Row],[profit/loss]])/SUM(Table1[profit/loss])</f>
        <v>1.2525022873070316E-5</v>
      </c>
    </row>
    <row r="8126" spans="1:25" x14ac:dyDescent="0.3">
      <c r="A8126" t="s">
        <v>25</v>
      </c>
      <c r="B8126" t="s">
        <v>23</v>
      </c>
      <c r="C8126">
        <v>1197831</v>
      </c>
      <c r="D8126" s="9">
        <v>44483</v>
      </c>
      <c r="E8126" s="8" t="str">
        <f>TEXT(Table1[[#This Row],[Invoice Date]],"dd-mm-yyyy")</f>
        <v>14-10-2021</v>
      </c>
      <c r="F8126" s="1" t="str">
        <f t="shared" si="504"/>
        <v>October</v>
      </c>
      <c r="G8126" s="1" t="str">
        <f t="shared" si="505"/>
        <v>2021</v>
      </c>
      <c r="H8126" s="1" t="str">
        <f t="shared" si="506"/>
        <v>Thursday</v>
      </c>
      <c r="I8126" s="1" t="str">
        <f t="shared" si="507"/>
        <v>14</v>
      </c>
      <c r="J8126" t="s">
        <v>26</v>
      </c>
      <c r="K8126" t="s">
        <v>27</v>
      </c>
      <c r="L8126" t="s">
        <v>38</v>
      </c>
      <c r="M8126" t="s">
        <v>21</v>
      </c>
      <c r="N8126">
        <v>46</v>
      </c>
      <c r="O8126">
        <v>162</v>
      </c>
      <c r="P8126">
        <v>7452</v>
      </c>
      <c r="Q8126">
        <v>2906</v>
      </c>
      <c r="R8126">
        <v>0.39</v>
      </c>
      <c r="S8126" t="s">
        <v>23</v>
      </c>
      <c r="T8126" t="str">
        <f>IF(Table1[[#This Row],[Units Sold]]&gt; 700,"High Units","low Units")</f>
        <v>low Units</v>
      </c>
      <c r="U8126">
        <f>SUM(Table1[[#This Row],[Operating Profit]])/SUM(Table1[Operating Profit])*100</f>
        <v>8.7494510743130628E-4</v>
      </c>
      <c r="V8126">
        <f>SUM(Table1[[#This Row],[Price per Unit]]*Table1[[#This Row],[Units Sold]])</f>
        <v>7452</v>
      </c>
      <c r="W8126">
        <f>SUM(Table1[[#This Row],[Total Sales]]-Table1[[#This Row],[Operating Profit]])</f>
        <v>4546</v>
      </c>
      <c r="X8126">
        <f>SUM(Table1[[#This Row],[Total Sales]]-Table1[[#This Row],[Cost]])</f>
        <v>2906</v>
      </c>
      <c r="Y8126">
        <f>SUM(Table1[[#This Row],[profit/loss]])/SUM(Table1[profit/loss])</f>
        <v>8.7494510743130625E-6</v>
      </c>
    </row>
    <row r="8127" spans="1:25" x14ac:dyDescent="0.3">
      <c r="A8127" t="s">
        <v>25</v>
      </c>
      <c r="B8127" t="s">
        <v>23</v>
      </c>
      <c r="C8127">
        <v>1197831</v>
      </c>
      <c r="D8127" s="9">
        <v>44484</v>
      </c>
      <c r="E8127" s="8" t="str">
        <f>TEXT(Table1[[#This Row],[Invoice Date]],"dd-mm-yyyy")</f>
        <v>15-10-2021</v>
      </c>
      <c r="F8127" s="1" t="str">
        <f t="shared" si="504"/>
        <v>October</v>
      </c>
      <c r="G8127" s="1" t="str">
        <f t="shared" si="505"/>
        <v>2021</v>
      </c>
      <c r="H8127" s="1" t="str">
        <f t="shared" si="506"/>
        <v>Friday</v>
      </c>
      <c r="I8127" s="1" t="str">
        <f t="shared" si="507"/>
        <v>15</v>
      </c>
      <c r="J8127" t="s">
        <v>26</v>
      </c>
      <c r="K8127" t="s">
        <v>27</v>
      </c>
      <c r="L8127" t="s">
        <v>38</v>
      </c>
      <c r="M8127" t="s">
        <v>22</v>
      </c>
      <c r="N8127">
        <v>51</v>
      </c>
      <c r="O8127">
        <v>236</v>
      </c>
      <c r="P8127">
        <v>12036</v>
      </c>
      <c r="Q8127">
        <v>7342</v>
      </c>
      <c r="R8127">
        <v>0.61</v>
      </c>
      <c r="S8127" t="s">
        <v>23</v>
      </c>
      <c r="T8127" t="str">
        <f>IF(Table1[[#This Row],[Units Sold]]&gt; 700,"High Units","low Units")</f>
        <v>low Units</v>
      </c>
      <c r="U8127">
        <f>SUM(Table1[[#This Row],[Operating Profit]])/SUM(Table1[Operating Profit])*100</f>
        <v>2.2105461041846699E-3</v>
      </c>
      <c r="V8127">
        <f>SUM(Table1[[#This Row],[Price per Unit]]*Table1[[#This Row],[Units Sold]])</f>
        <v>12036</v>
      </c>
      <c r="W8127">
        <f>SUM(Table1[[#This Row],[Total Sales]]-Table1[[#This Row],[Operating Profit]])</f>
        <v>4694</v>
      </c>
      <c r="X8127">
        <f>SUM(Table1[[#This Row],[Total Sales]]-Table1[[#This Row],[Cost]])</f>
        <v>7342</v>
      </c>
      <c r="Y8127">
        <f>SUM(Table1[[#This Row],[profit/loss]])/SUM(Table1[profit/loss])</f>
        <v>2.2105461041846697E-5</v>
      </c>
    </row>
    <row r="8128" spans="1:25" x14ac:dyDescent="0.3">
      <c r="A8128" t="s">
        <v>25</v>
      </c>
      <c r="B8128" t="s">
        <v>23</v>
      </c>
      <c r="C8128">
        <v>1197831</v>
      </c>
      <c r="D8128" s="9">
        <v>44485</v>
      </c>
      <c r="E8128" s="8" t="str">
        <f>TEXT(Table1[[#This Row],[Invoice Date]],"dd-mm-yyyy")</f>
        <v>16-10-2021</v>
      </c>
      <c r="F8128" s="1" t="str">
        <f t="shared" si="504"/>
        <v>October</v>
      </c>
      <c r="G8128" s="1" t="str">
        <f t="shared" si="505"/>
        <v>2021</v>
      </c>
      <c r="H8128" s="1" t="str">
        <f t="shared" si="506"/>
        <v>Saturday</v>
      </c>
      <c r="I8128" s="1" t="str">
        <f t="shared" si="507"/>
        <v>16</v>
      </c>
      <c r="J8128" t="s">
        <v>26</v>
      </c>
      <c r="K8128" t="s">
        <v>27</v>
      </c>
      <c r="L8128" t="s">
        <v>38</v>
      </c>
      <c r="M8128" t="s">
        <v>16</v>
      </c>
      <c r="N8128">
        <v>46</v>
      </c>
      <c r="O8128">
        <v>281</v>
      </c>
      <c r="P8128">
        <v>12926</v>
      </c>
      <c r="Q8128">
        <v>6075</v>
      </c>
      <c r="R8128">
        <v>0.47</v>
      </c>
      <c r="S8128" t="s">
        <v>23</v>
      </c>
      <c r="T8128" t="str">
        <f>IF(Table1[[#This Row],[Units Sold]]&gt; 700,"High Units","low Units")</f>
        <v>low Units</v>
      </c>
      <c r="U8128">
        <f>SUM(Table1[[#This Row],[Operating Profit]])/SUM(Table1[Operating Profit])*100</f>
        <v>1.8290748546611099E-3</v>
      </c>
      <c r="V8128">
        <f>SUM(Table1[[#This Row],[Price per Unit]]*Table1[[#This Row],[Units Sold]])</f>
        <v>12926</v>
      </c>
      <c r="W8128">
        <f>SUM(Table1[[#This Row],[Total Sales]]-Table1[[#This Row],[Operating Profit]])</f>
        <v>6851</v>
      </c>
      <c r="X8128">
        <f>SUM(Table1[[#This Row],[Total Sales]]-Table1[[#This Row],[Cost]])</f>
        <v>6075</v>
      </c>
      <c r="Y8128">
        <f>SUM(Table1[[#This Row],[profit/loss]])/SUM(Table1[profit/loss])</f>
        <v>1.8290748546611098E-5</v>
      </c>
    </row>
    <row r="8129" spans="1:25" x14ac:dyDescent="0.3">
      <c r="A8129" t="s">
        <v>25</v>
      </c>
      <c r="B8129" t="s">
        <v>23</v>
      </c>
      <c r="C8129">
        <v>1197831</v>
      </c>
      <c r="D8129" s="9">
        <v>44486</v>
      </c>
      <c r="E8129" s="8" t="str">
        <f>TEXT(Table1[[#This Row],[Invoice Date]],"dd-mm-yyyy")</f>
        <v>17-10-2021</v>
      </c>
      <c r="F8129" s="1" t="str">
        <f t="shared" si="504"/>
        <v>October</v>
      </c>
      <c r="G8129" s="1" t="str">
        <f t="shared" si="505"/>
        <v>2021</v>
      </c>
      <c r="H8129" s="1" t="str">
        <f t="shared" si="506"/>
        <v>Sunday</v>
      </c>
      <c r="I8129" s="1" t="str">
        <f t="shared" si="507"/>
        <v>17</v>
      </c>
      <c r="J8129" t="s">
        <v>26</v>
      </c>
      <c r="K8129" t="s">
        <v>27</v>
      </c>
      <c r="L8129" t="s">
        <v>38</v>
      </c>
      <c r="M8129" t="s">
        <v>18</v>
      </c>
      <c r="N8129">
        <v>39</v>
      </c>
      <c r="O8129">
        <v>248</v>
      </c>
      <c r="P8129">
        <v>9672</v>
      </c>
      <c r="Q8129">
        <v>4062</v>
      </c>
      <c r="R8129">
        <v>0.42</v>
      </c>
      <c r="S8129" t="s">
        <v>23</v>
      </c>
      <c r="T8129" t="str">
        <f>IF(Table1[[#This Row],[Units Sold]]&gt; 700,"High Units","low Units")</f>
        <v>low Units</v>
      </c>
      <c r="U8129">
        <f>SUM(Table1[[#This Row],[Operating Profit]])/SUM(Table1[Operating Profit])*100</f>
        <v>1.2229962238079718E-3</v>
      </c>
      <c r="V8129">
        <f>SUM(Table1[[#This Row],[Price per Unit]]*Table1[[#This Row],[Units Sold]])</f>
        <v>9672</v>
      </c>
      <c r="W8129">
        <f>SUM(Table1[[#This Row],[Total Sales]]-Table1[[#This Row],[Operating Profit]])</f>
        <v>5610</v>
      </c>
      <c r="X8129">
        <f>SUM(Table1[[#This Row],[Total Sales]]-Table1[[#This Row],[Cost]])</f>
        <v>4062</v>
      </c>
      <c r="Y8129">
        <f>SUM(Table1[[#This Row],[profit/loss]])/SUM(Table1[profit/loss])</f>
        <v>1.2229962238079717E-5</v>
      </c>
    </row>
    <row r="8130" spans="1:25" x14ac:dyDescent="0.3">
      <c r="A8130" t="s">
        <v>25</v>
      </c>
      <c r="B8130" t="s">
        <v>23</v>
      </c>
      <c r="C8130">
        <v>1197831</v>
      </c>
      <c r="D8130" s="9">
        <v>44487</v>
      </c>
      <c r="E8130" s="8" t="str">
        <f>TEXT(Table1[[#This Row],[Invoice Date]],"dd-mm-yyyy")</f>
        <v>18-10-2021</v>
      </c>
      <c r="F8130" s="1" t="str">
        <f t="shared" si="504"/>
        <v>October</v>
      </c>
      <c r="G8130" s="1" t="str">
        <f t="shared" si="505"/>
        <v>2021</v>
      </c>
      <c r="H8130" s="1" t="str">
        <f t="shared" si="506"/>
        <v>Monday</v>
      </c>
      <c r="I8130" s="1" t="str">
        <f t="shared" si="507"/>
        <v>18</v>
      </c>
      <c r="J8130" t="s">
        <v>26</v>
      </c>
      <c r="K8130" t="s">
        <v>27</v>
      </c>
      <c r="L8130" t="s">
        <v>38</v>
      </c>
      <c r="M8130" t="s">
        <v>19</v>
      </c>
      <c r="N8130">
        <v>46</v>
      </c>
      <c r="O8130">
        <v>239</v>
      </c>
      <c r="P8130">
        <v>10994</v>
      </c>
      <c r="Q8130">
        <v>4837</v>
      </c>
      <c r="R8130">
        <v>0.44</v>
      </c>
      <c r="S8130" t="s">
        <v>23</v>
      </c>
      <c r="T8130" t="str">
        <f>IF(Table1[[#This Row],[Units Sold]]&gt; 700,"High Units","low Units")</f>
        <v>low Units</v>
      </c>
      <c r="U8130">
        <f>SUM(Table1[[#This Row],[Operating Profit]])/SUM(Table1[Operating Profit])*100</f>
        <v>1.4563349912750268E-3</v>
      </c>
      <c r="V8130">
        <f>SUM(Table1[[#This Row],[Price per Unit]]*Table1[[#This Row],[Units Sold]])</f>
        <v>10994</v>
      </c>
      <c r="W8130">
        <f>SUM(Table1[[#This Row],[Total Sales]]-Table1[[#This Row],[Operating Profit]])</f>
        <v>6157</v>
      </c>
      <c r="X8130">
        <f>SUM(Table1[[#This Row],[Total Sales]]-Table1[[#This Row],[Cost]])</f>
        <v>4837</v>
      </c>
      <c r="Y8130">
        <f>SUM(Table1[[#This Row],[profit/loss]])/SUM(Table1[profit/loss])</f>
        <v>1.4563349912750269E-5</v>
      </c>
    </row>
    <row r="8131" spans="1:25" x14ac:dyDescent="0.3">
      <c r="A8131" t="s">
        <v>25</v>
      </c>
      <c r="B8131" t="s">
        <v>23</v>
      </c>
      <c r="C8131">
        <v>1197831</v>
      </c>
      <c r="D8131" s="9">
        <v>44488</v>
      </c>
      <c r="E8131" s="8" t="str">
        <f>TEXT(Table1[[#This Row],[Invoice Date]],"dd-mm-yyyy")</f>
        <v>19-10-2021</v>
      </c>
      <c r="F8131" s="1" t="str">
        <f t="shared" ref="F8131:F8194" si="508">TEXT(D8131,"mmmm")</f>
        <v>October</v>
      </c>
      <c r="G8131" s="1" t="str">
        <f t="shared" ref="G8131:G8194" si="509">TEXT(D8131,"YYYY")</f>
        <v>2021</v>
      </c>
      <c r="H8131" s="1" t="str">
        <f t="shared" ref="H8131:H8194" si="510">TEXT(D8131,"dddd")</f>
        <v>Tuesday</v>
      </c>
      <c r="I8131" s="1" t="str">
        <f t="shared" ref="I8131:I8194" si="511">TEXT(D8131,"dd")</f>
        <v>19</v>
      </c>
      <c r="J8131" t="s">
        <v>26</v>
      </c>
      <c r="K8131" t="s">
        <v>27</v>
      </c>
      <c r="L8131" t="s">
        <v>38</v>
      </c>
      <c r="M8131" t="s">
        <v>20</v>
      </c>
      <c r="N8131">
        <v>44</v>
      </c>
      <c r="O8131">
        <v>190</v>
      </c>
      <c r="P8131">
        <v>8360</v>
      </c>
      <c r="Q8131">
        <v>4682</v>
      </c>
      <c r="R8131">
        <v>0.56000000000000005</v>
      </c>
      <c r="S8131" t="s">
        <v>23</v>
      </c>
      <c r="T8131" t="str">
        <f>IF(Table1[[#This Row],[Units Sold]]&gt; 700,"High Units","low Units")</f>
        <v>low Units</v>
      </c>
      <c r="U8131">
        <f>SUM(Table1[[#This Row],[Operating Profit]])/SUM(Table1[Operating Profit])*100</f>
        <v>1.4096672377816159E-3</v>
      </c>
      <c r="V8131">
        <f>SUM(Table1[[#This Row],[Price per Unit]]*Table1[[#This Row],[Units Sold]])</f>
        <v>8360</v>
      </c>
      <c r="W8131">
        <f>SUM(Table1[[#This Row],[Total Sales]]-Table1[[#This Row],[Operating Profit]])</f>
        <v>3678</v>
      </c>
      <c r="X8131">
        <f>SUM(Table1[[#This Row],[Total Sales]]-Table1[[#This Row],[Cost]])</f>
        <v>4682</v>
      </c>
      <c r="Y8131">
        <f>SUM(Table1[[#This Row],[profit/loss]])/SUM(Table1[profit/loss])</f>
        <v>1.409667237781616E-5</v>
      </c>
    </row>
    <row r="8132" spans="1:25" x14ac:dyDescent="0.3">
      <c r="A8132" t="s">
        <v>25</v>
      </c>
      <c r="B8132" t="s">
        <v>23</v>
      </c>
      <c r="C8132">
        <v>1197831</v>
      </c>
      <c r="D8132" s="9">
        <v>44489</v>
      </c>
      <c r="E8132" s="8" t="str">
        <f>TEXT(Table1[[#This Row],[Invoice Date]],"dd-mm-yyyy")</f>
        <v>20-10-2021</v>
      </c>
      <c r="F8132" s="1" t="str">
        <f t="shared" si="508"/>
        <v>October</v>
      </c>
      <c r="G8132" s="1" t="str">
        <f t="shared" si="509"/>
        <v>2021</v>
      </c>
      <c r="H8132" s="1" t="str">
        <f t="shared" si="510"/>
        <v>Wednesday</v>
      </c>
      <c r="I8132" s="1" t="str">
        <f t="shared" si="511"/>
        <v>20</v>
      </c>
      <c r="J8132" t="s">
        <v>26</v>
      </c>
      <c r="K8132" t="s">
        <v>27</v>
      </c>
      <c r="L8132" t="s">
        <v>38</v>
      </c>
      <c r="M8132" t="s">
        <v>21</v>
      </c>
      <c r="N8132">
        <v>47</v>
      </c>
      <c r="O8132">
        <v>168</v>
      </c>
      <c r="P8132">
        <v>7896</v>
      </c>
      <c r="Q8132">
        <v>2922</v>
      </c>
      <c r="R8132">
        <v>0.37</v>
      </c>
      <c r="S8132" t="s">
        <v>23</v>
      </c>
      <c r="T8132" t="str">
        <f>IF(Table1[[#This Row],[Units Sold]]&gt; 700,"High Units","low Units")</f>
        <v>low Units</v>
      </c>
      <c r="U8132">
        <f>SUM(Table1[[#This Row],[Operating Profit]])/SUM(Table1[Operating Profit])*100</f>
        <v>8.7976242392094866E-4</v>
      </c>
      <c r="V8132">
        <f>SUM(Table1[[#This Row],[Price per Unit]]*Table1[[#This Row],[Units Sold]])</f>
        <v>7896</v>
      </c>
      <c r="W8132">
        <f>SUM(Table1[[#This Row],[Total Sales]]-Table1[[#This Row],[Operating Profit]])</f>
        <v>4974</v>
      </c>
      <c r="X8132">
        <f>SUM(Table1[[#This Row],[Total Sales]]-Table1[[#This Row],[Cost]])</f>
        <v>2922</v>
      </c>
      <c r="Y8132">
        <f>SUM(Table1[[#This Row],[profit/loss]])/SUM(Table1[profit/loss])</f>
        <v>8.7976242392094863E-6</v>
      </c>
    </row>
    <row r="8133" spans="1:25" x14ac:dyDescent="0.3">
      <c r="A8133" t="s">
        <v>25</v>
      </c>
      <c r="B8133" t="s">
        <v>23</v>
      </c>
      <c r="C8133">
        <v>1197831</v>
      </c>
      <c r="D8133" s="9">
        <v>44490</v>
      </c>
      <c r="E8133" s="8" t="str">
        <f>TEXT(Table1[[#This Row],[Invoice Date]],"dd-mm-yyyy")</f>
        <v>21-10-2021</v>
      </c>
      <c r="F8133" s="1" t="str">
        <f t="shared" si="508"/>
        <v>October</v>
      </c>
      <c r="G8133" s="1" t="str">
        <f t="shared" si="509"/>
        <v>2021</v>
      </c>
      <c r="H8133" s="1" t="str">
        <f t="shared" si="510"/>
        <v>Thursday</v>
      </c>
      <c r="I8133" s="1" t="str">
        <f t="shared" si="511"/>
        <v>21</v>
      </c>
      <c r="J8133" t="s">
        <v>26</v>
      </c>
      <c r="K8133" t="s">
        <v>27</v>
      </c>
      <c r="L8133" t="s">
        <v>38</v>
      </c>
      <c r="M8133" t="s">
        <v>22</v>
      </c>
      <c r="N8133">
        <v>54</v>
      </c>
      <c r="O8133">
        <v>256</v>
      </c>
      <c r="P8133">
        <v>13824</v>
      </c>
      <c r="Q8133">
        <v>8294</v>
      </c>
      <c r="R8133">
        <v>0.6</v>
      </c>
      <c r="S8133" t="s">
        <v>23</v>
      </c>
      <c r="T8133" t="str">
        <f>IF(Table1[[#This Row],[Units Sold]]&gt; 700,"High Units","low Units")</f>
        <v>low Units</v>
      </c>
      <c r="U8133">
        <f>SUM(Table1[[#This Row],[Operating Profit]])/SUM(Table1[Operating Profit])*100</f>
        <v>2.497176435318394E-3</v>
      </c>
      <c r="V8133">
        <f>SUM(Table1[[#This Row],[Price per Unit]]*Table1[[#This Row],[Units Sold]])</f>
        <v>13824</v>
      </c>
      <c r="W8133">
        <f>SUM(Table1[[#This Row],[Total Sales]]-Table1[[#This Row],[Operating Profit]])</f>
        <v>5530</v>
      </c>
      <c r="X8133">
        <f>SUM(Table1[[#This Row],[Total Sales]]-Table1[[#This Row],[Cost]])</f>
        <v>8294</v>
      </c>
      <c r="Y8133">
        <f>SUM(Table1[[#This Row],[profit/loss]])/SUM(Table1[profit/loss])</f>
        <v>2.4971764353183942E-5</v>
      </c>
    </row>
    <row r="8134" spans="1:25" x14ac:dyDescent="0.3">
      <c r="A8134" t="s">
        <v>13</v>
      </c>
      <c r="B8134" t="s">
        <v>23</v>
      </c>
      <c r="C8134">
        <v>1185732</v>
      </c>
      <c r="D8134" s="9">
        <v>44491</v>
      </c>
      <c r="E8134" s="8" t="str">
        <f>TEXT(Table1[[#This Row],[Invoice Date]],"dd-mm-yyyy")</f>
        <v>22-10-2021</v>
      </c>
      <c r="F8134" s="1" t="str">
        <f t="shared" si="508"/>
        <v>October</v>
      </c>
      <c r="G8134" s="1" t="str">
        <f t="shared" si="509"/>
        <v>2021</v>
      </c>
      <c r="H8134" s="1" t="str">
        <f t="shared" si="510"/>
        <v>Friday</v>
      </c>
      <c r="I8134" s="1" t="str">
        <f t="shared" si="511"/>
        <v>22</v>
      </c>
      <c r="J8134" t="s">
        <v>26</v>
      </c>
      <c r="K8134" t="s">
        <v>27</v>
      </c>
      <c r="L8134" t="s">
        <v>38</v>
      </c>
      <c r="M8134" t="s">
        <v>16</v>
      </c>
      <c r="N8134">
        <v>34</v>
      </c>
      <c r="O8134">
        <v>128</v>
      </c>
      <c r="P8134">
        <v>4352</v>
      </c>
      <c r="Q8134">
        <v>2698</v>
      </c>
      <c r="R8134">
        <v>0.62</v>
      </c>
      <c r="S8134" t="s">
        <v>23</v>
      </c>
      <c r="T8134" t="str">
        <f>IF(Table1[[#This Row],[Units Sold]]&gt; 700,"High Units","low Units")</f>
        <v>low Units</v>
      </c>
      <c r="U8134">
        <f>SUM(Table1[[#This Row],[Operating Profit]])/SUM(Table1[Operating Profit])*100</f>
        <v>8.123199930659547E-4</v>
      </c>
      <c r="V8134">
        <f>SUM(Table1[[#This Row],[Price per Unit]]*Table1[[#This Row],[Units Sold]])</f>
        <v>4352</v>
      </c>
      <c r="W8134">
        <f>SUM(Table1[[#This Row],[Total Sales]]-Table1[[#This Row],[Operating Profit]])</f>
        <v>1654</v>
      </c>
      <c r="X8134">
        <f>SUM(Table1[[#This Row],[Total Sales]]-Table1[[#This Row],[Cost]])</f>
        <v>2698</v>
      </c>
      <c r="Y8134">
        <f>SUM(Table1[[#This Row],[profit/loss]])/SUM(Table1[profit/loss])</f>
        <v>8.1231999306595472E-6</v>
      </c>
    </row>
    <row r="8135" spans="1:25" x14ac:dyDescent="0.3">
      <c r="A8135" t="s">
        <v>13</v>
      </c>
      <c r="B8135" t="s">
        <v>23</v>
      </c>
      <c r="C8135">
        <v>1185732</v>
      </c>
      <c r="D8135" s="9">
        <v>44492</v>
      </c>
      <c r="E8135" s="8" t="str">
        <f>TEXT(Table1[[#This Row],[Invoice Date]],"dd-mm-yyyy")</f>
        <v>23-10-2021</v>
      </c>
      <c r="F8135" s="1" t="str">
        <f t="shared" si="508"/>
        <v>October</v>
      </c>
      <c r="G8135" s="1" t="str">
        <f t="shared" si="509"/>
        <v>2021</v>
      </c>
      <c r="H8135" s="1" t="str">
        <f t="shared" si="510"/>
        <v>Saturday</v>
      </c>
      <c r="I8135" s="1" t="str">
        <f t="shared" si="511"/>
        <v>23</v>
      </c>
      <c r="J8135" t="s">
        <v>26</v>
      </c>
      <c r="K8135" t="s">
        <v>27</v>
      </c>
      <c r="L8135" t="s">
        <v>38</v>
      </c>
      <c r="M8135" t="s">
        <v>18</v>
      </c>
      <c r="N8135">
        <v>34</v>
      </c>
      <c r="O8135">
        <v>68</v>
      </c>
      <c r="P8135">
        <v>2312</v>
      </c>
      <c r="Q8135">
        <v>902</v>
      </c>
      <c r="R8135">
        <v>0.39</v>
      </c>
      <c r="S8135" t="s">
        <v>23</v>
      </c>
      <c r="T8135" t="str">
        <f>IF(Table1[[#This Row],[Units Sold]]&gt; 700,"High Units","low Units")</f>
        <v>low Units</v>
      </c>
      <c r="U8135">
        <f>SUM(Table1[[#This Row],[Operating Profit]])/SUM(Table1[Operating Profit])*100</f>
        <v>2.7157621710359198E-4</v>
      </c>
      <c r="V8135">
        <f>SUM(Table1[[#This Row],[Price per Unit]]*Table1[[#This Row],[Units Sold]])</f>
        <v>2312</v>
      </c>
      <c r="W8135">
        <f>SUM(Table1[[#This Row],[Total Sales]]-Table1[[#This Row],[Operating Profit]])</f>
        <v>1410</v>
      </c>
      <c r="X8135">
        <f>SUM(Table1[[#This Row],[Total Sales]]-Table1[[#This Row],[Cost]])</f>
        <v>902</v>
      </c>
      <c r="Y8135">
        <f>SUM(Table1[[#This Row],[profit/loss]])/SUM(Table1[profit/loss])</f>
        <v>2.7157621710359197E-6</v>
      </c>
    </row>
    <row r="8136" spans="1:25" x14ac:dyDescent="0.3">
      <c r="A8136" t="s">
        <v>13</v>
      </c>
      <c r="B8136" t="s">
        <v>23</v>
      </c>
      <c r="C8136">
        <v>1185732</v>
      </c>
      <c r="D8136" s="9">
        <v>44493</v>
      </c>
      <c r="E8136" s="8" t="str">
        <f>TEXT(Table1[[#This Row],[Invoice Date]],"dd-mm-yyyy")</f>
        <v>24-10-2021</v>
      </c>
      <c r="F8136" s="1" t="str">
        <f t="shared" si="508"/>
        <v>October</v>
      </c>
      <c r="G8136" s="1" t="str">
        <f t="shared" si="509"/>
        <v>2021</v>
      </c>
      <c r="H8136" s="1" t="str">
        <f t="shared" si="510"/>
        <v>Sunday</v>
      </c>
      <c r="I8136" s="1" t="str">
        <f t="shared" si="511"/>
        <v>24</v>
      </c>
      <c r="J8136" t="s">
        <v>26</v>
      </c>
      <c r="K8136" t="s">
        <v>27</v>
      </c>
      <c r="L8136" t="s">
        <v>38</v>
      </c>
      <c r="M8136" t="s">
        <v>19</v>
      </c>
      <c r="N8136">
        <v>28</v>
      </c>
      <c r="O8136">
        <v>72</v>
      </c>
      <c r="P8136">
        <v>2016</v>
      </c>
      <c r="Q8136">
        <v>847</v>
      </c>
      <c r="R8136">
        <v>0.42</v>
      </c>
      <c r="S8136" t="s">
        <v>23</v>
      </c>
      <c r="T8136" t="str">
        <f>IF(Table1[[#This Row],[Units Sold]]&gt; 700,"High Units","low Units")</f>
        <v>low Units</v>
      </c>
      <c r="U8136">
        <f>SUM(Table1[[#This Row],[Operating Profit]])/SUM(Table1[Operating Profit])*100</f>
        <v>2.5501669167044612E-4</v>
      </c>
      <c r="V8136">
        <f>SUM(Table1[[#This Row],[Price per Unit]]*Table1[[#This Row],[Units Sold]])</f>
        <v>2016</v>
      </c>
      <c r="W8136">
        <f>SUM(Table1[[#This Row],[Total Sales]]-Table1[[#This Row],[Operating Profit]])</f>
        <v>1169</v>
      </c>
      <c r="X8136">
        <f>SUM(Table1[[#This Row],[Total Sales]]-Table1[[#This Row],[Cost]])</f>
        <v>847</v>
      </c>
      <c r="Y8136">
        <f>SUM(Table1[[#This Row],[profit/loss]])/SUM(Table1[profit/loss])</f>
        <v>2.5501669167044612E-6</v>
      </c>
    </row>
    <row r="8137" spans="1:25" x14ac:dyDescent="0.3">
      <c r="A8137" t="s">
        <v>13</v>
      </c>
      <c r="B8137" t="s">
        <v>23</v>
      </c>
      <c r="C8137">
        <v>1185732</v>
      </c>
      <c r="D8137" s="9">
        <v>44494</v>
      </c>
      <c r="E8137" s="8" t="str">
        <f>TEXT(Table1[[#This Row],[Invoice Date]],"dd-mm-yyyy")</f>
        <v>25-10-2021</v>
      </c>
      <c r="F8137" s="1" t="str">
        <f t="shared" si="508"/>
        <v>October</v>
      </c>
      <c r="G8137" s="1" t="str">
        <f t="shared" si="509"/>
        <v>2021</v>
      </c>
      <c r="H8137" s="1" t="str">
        <f t="shared" si="510"/>
        <v>Monday</v>
      </c>
      <c r="I8137" s="1" t="str">
        <f t="shared" si="511"/>
        <v>25</v>
      </c>
      <c r="J8137" t="s">
        <v>26</v>
      </c>
      <c r="K8137" t="s">
        <v>27</v>
      </c>
      <c r="L8137" t="s">
        <v>38</v>
      </c>
      <c r="M8137" t="s">
        <v>20</v>
      </c>
      <c r="N8137">
        <v>28</v>
      </c>
      <c r="O8137">
        <v>23</v>
      </c>
      <c r="P8137">
        <v>644</v>
      </c>
      <c r="Q8137">
        <v>277</v>
      </c>
      <c r="R8137">
        <v>0.43</v>
      </c>
      <c r="S8137" t="s">
        <v>23</v>
      </c>
      <c r="T8137" t="str">
        <f>IF(Table1[[#This Row],[Units Sold]]&gt; 700,"High Units","low Units")</f>
        <v>low Units</v>
      </c>
      <c r="U8137">
        <f>SUM(Table1[[#This Row],[Operating Profit]])/SUM(Table1[Operating Profit])*100</f>
        <v>8.3399791726934561E-5</v>
      </c>
      <c r="V8137">
        <f>SUM(Table1[[#This Row],[Price per Unit]]*Table1[[#This Row],[Units Sold]])</f>
        <v>644</v>
      </c>
      <c r="W8137">
        <f>SUM(Table1[[#This Row],[Total Sales]]-Table1[[#This Row],[Operating Profit]])</f>
        <v>367</v>
      </c>
      <c r="X8137">
        <f>SUM(Table1[[#This Row],[Total Sales]]-Table1[[#This Row],[Cost]])</f>
        <v>277</v>
      </c>
      <c r="Y8137">
        <f>SUM(Table1[[#This Row],[profit/loss]])/SUM(Table1[profit/loss])</f>
        <v>8.3399791726934562E-7</v>
      </c>
    </row>
    <row r="8138" spans="1:25" x14ac:dyDescent="0.3">
      <c r="A8138" t="s">
        <v>13</v>
      </c>
      <c r="B8138" t="s">
        <v>23</v>
      </c>
      <c r="C8138">
        <v>1185732</v>
      </c>
      <c r="D8138" s="9">
        <v>44495</v>
      </c>
      <c r="E8138" s="8" t="str">
        <f>TEXT(Table1[[#This Row],[Invoice Date]],"dd-mm-yyyy")</f>
        <v>26-10-2021</v>
      </c>
      <c r="F8138" s="1" t="str">
        <f t="shared" si="508"/>
        <v>October</v>
      </c>
      <c r="G8138" s="1" t="str">
        <f t="shared" si="509"/>
        <v>2021</v>
      </c>
      <c r="H8138" s="1" t="str">
        <f t="shared" si="510"/>
        <v>Tuesday</v>
      </c>
      <c r="I8138" s="1" t="str">
        <f t="shared" si="511"/>
        <v>26</v>
      </c>
      <c r="J8138" t="s">
        <v>14</v>
      </c>
      <c r="K8138" t="s">
        <v>39</v>
      </c>
      <c r="L8138" t="s">
        <v>40</v>
      </c>
      <c r="M8138" t="s">
        <v>21</v>
      </c>
      <c r="N8138">
        <v>42</v>
      </c>
      <c r="O8138">
        <v>41</v>
      </c>
      <c r="P8138">
        <v>1722</v>
      </c>
      <c r="Q8138">
        <v>706</v>
      </c>
      <c r="R8138">
        <v>0.41</v>
      </c>
      <c r="S8138" t="s">
        <v>23</v>
      </c>
      <c r="T8138" t="str">
        <f>IF(Table1[[#This Row],[Units Sold]]&gt; 700,"High Units","low Units")</f>
        <v>low Units</v>
      </c>
      <c r="U8138">
        <f>SUM(Table1[[#This Row],[Operating Profit]])/SUM(Table1[Operating Profit])*100</f>
        <v>2.1256409010547218E-4</v>
      </c>
      <c r="V8138">
        <f>SUM(Table1[[#This Row],[Price per Unit]]*Table1[[#This Row],[Units Sold]])</f>
        <v>1722</v>
      </c>
      <c r="W8138">
        <f>SUM(Table1[[#This Row],[Total Sales]]-Table1[[#This Row],[Operating Profit]])</f>
        <v>1016</v>
      </c>
      <c r="X8138">
        <f>SUM(Table1[[#This Row],[Total Sales]]-Table1[[#This Row],[Cost]])</f>
        <v>706</v>
      </c>
      <c r="Y8138">
        <f>SUM(Table1[[#This Row],[profit/loss]])/SUM(Table1[profit/loss])</f>
        <v>2.1256409010547218E-6</v>
      </c>
    </row>
    <row r="8139" spans="1:25" x14ac:dyDescent="0.3">
      <c r="A8139" t="s">
        <v>13</v>
      </c>
      <c r="B8139" t="s">
        <v>23</v>
      </c>
      <c r="C8139">
        <v>1185732</v>
      </c>
      <c r="D8139" s="9">
        <v>44496</v>
      </c>
      <c r="E8139" s="8" t="str">
        <f>TEXT(Table1[[#This Row],[Invoice Date]],"dd-mm-yyyy")</f>
        <v>27-10-2021</v>
      </c>
      <c r="F8139" s="1" t="str">
        <f t="shared" si="508"/>
        <v>October</v>
      </c>
      <c r="G8139" s="1" t="str">
        <f t="shared" si="509"/>
        <v>2021</v>
      </c>
      <c r="H8139" s="1" t="str">
        <f t="shared" si="510"/>
        <v>Wednesday</v>
      </c>
      <c r="I8139" s="1" t="str">
        <f t="shared" si="511"/>
        <v>27</v>
      </c>
      <c r="J8139" t="s">
        <v>14</v>
      </c>
      <c r="K8139" t="s">
        <v>39</v>
      </c>
      <c r="L8139" t="s">
        <v>40</v>
      </c>
      <c r="M8139" t="s">
        <v>22</v>
      </c>
      <c r="N8139">
        <v>32</v>
      </c>
      <c r="O8139">
        <v>70</v>
      </c>
      <c r="P8139">
        <v>2240</v>
      </c>
      <c r="Q8139">
        <v>762</v>
      </c>
      <c r="R8139">
        <v>0.34</v>
      </c>
      <c r="S8139" t="s">
        <v>23</v>
      </c>
      <c r="T8139" t="str">
        <f>IF(Table1[[#This Row],[Units Sold]]&gt; 700,"High Units","low Units")</f>
        <v>low Units</v>
      </c>
      <c r="U8139">
        <f>SUM(Table1[[#This Row],[Operating Profit]])/SUM(Table1[Operating Profit])*100</f>
        <v>2.2942469781922069E-4</v>
      </c>
      <c r="V8139">
        <f>SUM(Table1[[#This Row],[Price per Unit]]*Table1[[#This Row],[Units Sold]])</f>
        <v>2240</v>
      </c>
      <c r="W8139">
        <f>SUM(Table1[[#This Row],[Total Sales]]-Table1[[#This Row],[Operating Profit]])</f>
        <v>1478</v>
      </c>
      <c r="X8139">
        <f>SUM(Table1[[#This Row],[Total Sales]]-Table1[[#This Row],[Cost]])</f>
        <v>762</v>
      </c>
      <c r="Y8139">
        <f>SUM(Table1[[#This Row],[profit/loss]])/SUM(Table1[profit/loss])</f>
        <v>2.294246978192207E-6</v>
      </c>
    </row>
    <row r="8140" spans="1:25" x14ac:dyDescent="0.3">
      <c r="A8140" t="s">
        <v>13</v>
      </c>
      <c r="B8140" t="s">
        <v>23</v>
      </c>
      <c r="C8140">
        <v>1185732</v>
      </c>
      <c r="D8140" s="9">
        <v>44497</v>
      </c>
      <c r="E8140" s="8" t="str">
        <f>TEXT(Table1[[#This Row],[Invoice Date]],"dd-mm-yyyy")</f>
        <v>28-10-2021</v>
      </c>
      <c r="F8140" s="1" t="str">
        <f t="shared" si="508"/>
        <v>October</v>
      </c>
      <c r="G8140" s="1" t="str">
        <f t="shared" si="509"/>
        <v>2021</v>
      </c>
      <c r="H8140" s="1" t="str">
        <f t="shared" si="510"/>
        <v>Thursday</v>
      </c>
      <c r="I8140" s="1" t="str">
        <f t="shared" si="511"/>
        <v>28</v>
      </c>
      <c r="J8140" t="s">
        <v>14</v>
      </c>
      <c r="K8140" t="s">
        <v>39</v>
      </c>
      <c r="L8140" t="s">
        <v>40</v>
      </c>
      <c r="M8140" t="s">
        <v>16</v>
      </c>
      <c r="N8140">
        <v>32</v>
      </c>
      <c r="O8140">
        <v>166</v>
      </c>
      <c r="P8140">
        <v>5312</v>
      </c>
      <c r="Q8140">
        <v>3187</v>
      </c>
      <c r="R8140">
        <v>0.6</v>
      </c>
      <c r="S8140" t="s">
        <v>23</v>
      </c>
      <c r="T8140" t="str">
        <f>IF(Table1[[#This Row],[Units Sold]]&gt; 700,"High Units","low Units")</f>
        <v>low Units</v>
      </c>
      <c r="U8140">
        <f>SUM(Table1[[#This Row],[Operating Profit]])/SUM(Table1[Operating Profit])*100</f>
        <v>9.5954922828065151E-4</v>
      </c>
      <c r="V8140">
        <f>SUM(Table1[[#This Row],[Price per Unit]]*Table1[[#This Row],[Units Sold]])</f>
        <v>5312</v>
      </c>
      <c r="W8140">
        <f>SUM(Table1[[#This Row],[Total Sales]]-Table1[[#This Row],[Operating Profit]])</f>
        <v>2125</v>
      </c>
      <c r="X8140">
        <f>SUM(Table1[[#This Row],[Total Sales]]-Table1[[#This Row],[Cost]])</f>
        <v>3187</v>
      </c>
      <c r="Y8140">
        <f>SUM(Table1[[#This Row],[profit/loss]])/SUM(Table1[profit/loss])</f>
        <v>9.5954922828065147E-6</v>
      </c>
    </row>
    <row r="8141" spans="1:25" x14ac:dyDescent="0.3">
      <c r="A8141" t="s">
        <v>13</v>
      </c>
      <c r="B8141" t="s">
        <v>23</v>
      </c>
      <c r="C8141">
        <v>1185732</v>
      </c>
      <c r="D8141" s="9">
        <v>44498</v>
      </c>
      <c r="E8141" s="8" t="str">
        <f>TEXT(Table1[[#This Row],[Invoice Date]],"dd-mm-yyyy")</f>
        <v>29-10-2021</v>
      </c>
      <c r="F8141" s="1" t="str">
        <f t="shared" si="508"/>
        <v>October</v>
      </c>
      <c r="G8141" s="1" t="str">
        <f t="shared" si="509"/>
        <v>2021</v>
      </c>
      <c r="H8141" s="1" t="str">
        <f t="shared" si="510"/>
        <v>Friday</v>
      </c>
      <c r="I8141" s="1" t="str">
        <f t="shared" si="511"/>
        <v>29</v>
      </c>
      <c r="J8141" t="s">
        <v>14</v>
      </c>
      <c r="K8141" t="s">
        <v>39</v>
      </c>
      <c r="L8141" t="s">
        <v>40</v>
      </c>
      <c r="M8141" t="s">
        <v>18</v>
      </c>
      <c r="N8141">
        <v>32</v>
      </c>
      <c r="O8141">
        <v>44</v>
      </c>
      <c r="P8141">
        <v>1408</v>
      </c>
      <c r="Q8141">
        <v>563</v>
      </c>
      <c r="R8141">
        <v>0.4</v>
      </c>
      <c r="S8141" t="s">
        <v>23</v>
      </c>
      <c r="T8141" t="str">
        <f>IF(Table1[[#This Row],[Units Sold]]&gt; 700,"High Units","low Units")</f>
        <v>low Units</v>
      </c>
      <c r="U8141">
        <f>SUM(Table1[[#This Row],[Operating Profit]])/SUM(Table1[Operating Profit])*100</f>
        <v>1.6950932397929297E-4</v>
      </c>
      <c r="V8141">
        <f>SUM(Table1[[#This Row],[Price per Unit]]*Table1[[#This Row],[Units Sold]])</f>
        <v>1408</v>
      </c>
      <c r="W8141">
        <f>SUM(Table1[[#This Row],[Total Sales]]-Table1[[#This Row],[Operating Profit]])</f>
        <v>845</v>
      </c>
      <c r="X8141">
        <f>SUM(Table1[[#This Row],[Total Sales]]-Table1[[#This Row],[Cost]])</f>
        <v>563</v>
      </c>
      <c r="Y8141">
        <f>SUM(Table1[[#This Row],[profit/loss]])/SUM(Table1[profit/loss])</f>
        <v>1.6950932397929298E-6</v>
      </c>
    </row>
    <row r="8142" spans="1:25" x14ac:dyDescent="0.3">
      <c r="A8142" t="s">
        <v>13</v>
      </c>
      <c r="B8142" t="s">
        <v>23</v>
      </c>
      <c r="C8142">
        <v>1185732</v>
      </c>
      <c r="D8142" s="9">
        <v>44499</v>
      </c>
      <c r="E8142" s="8" t="str">
        <f>TEXT(Table1[[#This Row],[Invoice Date]],"dd-mm-yyyy")</f>
        <v>30-10-2021</v>
      </c>
      <c r="F8142" s="1" t="str">
        <f t="shared" si="508"/>
        <v>October</v>
      </c>
      <c r="G8142" s="1" t="str">
        <f t="shared" si="509"/>
        <v>2021</v>
      </c>
      <c r="H8142" s="1" t="str">
        <f t="shared" si="510"/>
        <v>Saturday</v>
      </c>
      <c r="I8142" s="1" t="str">
        <f t="shared" si="511"/>
        <v>30</v>
      </c>
      <c r="J8142" t="s">
        <v>14</v>
      </c>
      <c r="K8142" t="s">
        <v>39</v>
      </c>
      <c r="L8142" t="s">
        <v>40</v>
      </c>
      <c r="M8142" t="s">
        <v>19</v>
      </c>
      <c r="N8142">
        <v>25</v>
      </c>
      <c r="O8142">
        <v>54</v>
      </c>
      <c r="P8142">
        <v>1350</v>
      </c>
      <c r="Q8142">
        <v>608</v>
      </c>
      <c r="R8142">
        <v>0.45</v>
      </c>
      <c r="S8142" t="s">
        <v>23</v>
      </c>
      <c r="T8142" t="str">
        <f>IF(Table1[[#This Row],[Units Sold]]&gt; 700,"High Units","low Units")</f>
        <v>low Units</v>
      </c>
      <c r="U8142">
        <f>SUM(Table1[[#This Row],[Operating Profit]])/SUM(Table1[Operating Profit])*100</f>
        <v>1.8305802660641233E-4</v>
      </c>
      <c r="V8142">
        <f>SUM(Table1[[#This Row],[Price per Unit]]*Table1[[#This Row],[Units Sold]])</f>
        <v>1350</v>
      </c>
      <c r="W8142">
        <f>SUM(Table1[[#This Row],[Total Sales]]-Table1[[#This Row],[Operating Profit]])</f>
        <v>742</v>
      </c>
      <c r="X8142">
        <f>SUM(Table1[[#This Row],[Total Sales]]-Table1[[#This Row],[Cost]])</f>
        <v>608</v>
      </c>
      <c r="Y8142">
        <f>SUM(Table1[[#This Row],[profit/loss]])/SUM(Table1[profit/loss])</f>
        <v>1.8305802660641232E-6</v>
      </c>
    </row>
    <row r="8143" spans="1:25" x14ac:dyDescent="0.3">
      <c r="A8143" t="s">
        <v>13</v>
      </c>
      <c r="B8143" t="s">
        <v>23</v>
      </c>
      <c r="C8143">
        <v>1185732</v>
      </c>
      <c r="D8143" s="9">
        <v>44500</v>
      </c>
      <c r="E8143" s="8" t="str">
        <f>TEXT(Table1[[#This Row],[Invoice Date]],"dd-mm-yyyy")</f>
        <v>31-10-2021</v>
      </c>
      <c r="F8143" s="1" t="str">
        <f t="shared" si="508"/>
        <v>October</v>
      </c>
      <c r="G8143" s="1" t="str">
        <f t="shared" si="509"/>
        <v>2021</v>
      </c>
      <c r="H8143" s="1" t="str">
        <f t="shared" si="510"/>
        <v>Sunday</v>
      </c>
      <c r="I8143" s="1" t="str">
        <f t="shared" si="511"/>
        <v>31</v>
      </c>
      <c r="J8143" t="s">
        <v>14</v>
      </c>
      <c r="K8143" t="s">
        <v>39</v>
      </c>
      <c r="L8143" t="s">
        <v>40</v>
      </c>
      <c r="M8143" t="s">
        <v>20</v>
      </c>
      <c r="N8143">
        <v>28</v>
      </c>
      <c r="O8143">
        <v>17</v>
      </c>
      <c r="P8143">
        <v>476</v>
      </c>
      <c r="Q8143">
        <v>200</v>
      </c>
      <c r="R8143">
        <v>0.42</v>
      </c>
      <c r="S8143" t="s">
        <v>23</v>
      </c>
      <c r="T8143" t="str">
        <f>IF(Table1[[#This Row],[Units Sold]]&gt; 700,"High Units","low Units")</f>
        <v>low Units</v>
      </c>
      <c r="U8143">
        <f>SUM(Table1[[#This Row],[Operating Profit]])/SUM(Table1[Operating Profit])*100</f>
        <v>6.0216456120530364E-5</v>
      </c>
      <c r="V8143">
        <f>SUM(Table1[[#This Row],[Price per Unit]]*Table1[[#This Row],[Units Sold]])</f>
        <v>476</v>
      </c>
      <c r="W8143">
        <f>SUM(Table1[[#This Row],[Total Sales]]-Table1[[#This Row],[Operating Profit]])</f>
        <v>276</v>
      </c>
      <c r="X8143">
        <f>SUM(Table1[[#This Row],[Total Sales]]-Table1[[#This Row],[Cost]])</f>
        <v>200</v>
      </c>
      <c r="Y8143">
        <f>SUM(Table1[[#This Row],[profit/loss]])/SUM(Table1[profit/loss])</f>
        <v>6.0216456120530365E-7</v>
      </c>
    </row>
    <row r="8144" spans="1:25" x14ac:dyDescent="0.3">
      <c r="A8144" t="s">
        <v>13</v>
      </c>
      <c r="B8144" t="s">
        <v>23</v>
      </c>
      <c r="C8144">
        <v>1185732</v>
      </c>
      <c r="D8144" s="9">
        <v>44501</v>
      </c>
      <c r="E8144" s="8" t="str">
        <f>TEXT(Table1[[#This Row],[Invoice Date]],"dd-mm-yyyy")</f>
        <v>01-11-2021</v>
      </c>
      <c r="F8144" s="1" t="str">
        <f t="shared" si="508"/>
        <v>November</v>
      </c>
      <c r="G8144" s="1" t="str">
        <f t="shared" si="509"/>
        <v>2021</v>
      </c>
      <c r="H8144" s="1" t="str">
        <f t="shared" si="510"/>
        <v>Monday</v>
      </c>
      <c r="I8144" s="1" t="str">
        <f t="shared" si="511"/>
        <v>01</v>
      </c>
      <c r="J8144" t="s">
        <v>14</v>
      </c>
      <c r="K8144" t="s">
        <v>39</v>
      </c>
      <c r="L8144" t="s">
        <v>40</v>
      </c>
      <c r="M8144" t="s">
        <v>21</v>
      </c>
      <c r="N8144">
        <v>39</v>
      </c>
      <c r="O8144">
        <v>40</v>
      </c>
      <c r="P8144">
        <v>1560</v>
      </c>
      <c r="Q8144">
        <v>577</v>
      </c>
      <c r="R8144">
        <v>0.37</v>
      </c>
      <c r="S8144" t="s">
        <v>23</v>
      </c>
      <c r="T8144" t="str">
        <f>IF(Table1[[#This Row],[Units Sold]]&gt; 700,"High Units","low Units")</f>
        <v>low Units</v>
      </c>
      <c r="U8144">
        <f>SUM(Table1[[#This Row],[Operating Profit]])/SUM(Table1[Operating Profit])*100</f>
        <v>1.737244759077301E-4</v>
      </c>
      <c r="V8144">
        <f>SUM(Table1[[#This Row],[Price per Unit]]*Table1[[#This Row],[Units Sold]])</f>
        <v>1560</v>
      </c>
      <c r="W8144">
        <f>SUM(Table1[[#This Row],[Total Sales]]-Table1[[#This Row],[Operating Profit]])</f>
        <v>983</v>
      </c>
      <c r="X8144">
        <f>SUM(Table1[[#This Row],[Total Sales]]-Table1[[#This Row],[Cost]])</f>
        <v>577</v>
      </c>
      <c r="Y8144">
        <f>SUM(Table1[[#This Row],[profit/loss]])/SUM(Table1[profit/loss])</f>
        <v>1.737244759077301E-6</v>
      </c>
    </row>
    <row r="8145" spans="1:25" x14ac:dyDescent="0.3">
      <c r="A8145" t="s">
        <v>13</v>
      </c>
      <c r="B8145" t="s">
        <v>23</v>
      </c>
      <c r="C8145">
        <v>1185732</v>
      </c>
      <c r="D8145" s="9">
        <v>44502</v>
      </c>
      <c r="E8145" s="8" t="str">
        <f>TEXT(Table1[[#This Row],[Invoice Date]],"dd-mm-yyyy")</f>
        <v>02-11-2021</v>
      </c>
      <c r="F8145" s="1" t="str">
        <f t="shared" si="508"/>
        <v>November</v>
      </c>
      <c r="G8145" s="1" t="str">
        <f t="shared" si="509"/>
        <v>2021</v>
      </c>
      <c r="H8145" s="1" t="str">
        <f t="shared" si="510"/>
        <v>Tuesday</v>
      </c>
      <c r="I8145" s="1" t="str">
        <f t="shared" si="511"/>
        <v>02</v>
      </c>
      <c r="J8145" t="s">
        <v>14</v>
      </c>
      <c r="K8145" t="s">
        <v>39</v>
      </c>
      <c r="L8145" t="s">
        <v>40</v>
      </c>
      <c r="M8145" t="s">
        <v>22</v>
      </c>
      <c r="N8145">
        <v>30</v>
      </c>
      <c r="O8145">
        <v>74</v>
      </c>
      <c r="P8145">
        <v>2220</v>
      </c>
      <c r="Q8145">
        <v>777</v>
      </c>
      <c r="R8145">
        <v>0.35</v>
      </c>
      <c r="S8145" t="s">
        <v>23</v>
      </c>
      <c r="T8145" t="str">
        <f>IF(Table1[[#This Row],[Units Sold]]&gt; 700,"High Units","low Units")</f>
        <v>low Units</v>
      </c>
      <c r="U8145">
        <f>SUM(Table1[[#This Row],[Operating Profit]])/SUM(Table1[Operating Profit])*100</f>
        <v>2.3394093202826048E-4</v>
      </c>
      <c r="V8145">
        <f>SUM(Table1[[#This Row],[Price per Unit]]*Table1[[#This Row],[Units Sold]])</f>
        <v>2220</v>
      </c>
      <c r="W8145">
        <f>SUM(Table1[[#This Row],[Total Sales]]-Table1[[#This Row],[Operating Profit]])</f>
        <v>1443</v>
      </c>
      <c r="X8145">
        <f>SUM(Table1[[#This Row],[Total Sales]]-Table1[[#This Row],[Cost]])</f>
        <v>777</v>
      </c>
      <c r="Y8145">
        <f>SUM(Table1[[#This Row],[profit/loss]])/SUM(Table1[profit/loss])</f>
        <v>2.3394093202826048E-6</v>
      </c>
    </row>
    <row r="8146" spans="1:25" x14ac:dyDescent="0.3">
      <c r="A8146" t="s">
        <v>13</v>
      </c>
      <c r="B8146" t="s">
        <v>23</v>
      </c>
      <c r="C8146">
        <v>1185732</v>
      </c>
      <c r="D8146" s="9">
        <v>44503</v>
      </c>
      <c r="E8146" s="8" t="str">
        <f>TEXT(Table1[[#This Row],[Invoice Date]],"dd-mm-yyyy")</f>
        <v>03-11-2021</v>
      </c>
      <c r="F8146" s="1" t="str">
        <f t="shared" si="508"/>
        <v>November</v>
      </c>
      <c r="G8146" s="1" t="str">
        <f t="shared" si="509"/>
        <v>2021</v>
      </c>
      <c r="H8146" s="1" t="str">
        <f t="shared" si="510"/>
        <v>Wednesday</v>
      </c>
      <c r="I8146" s="1" t="str">
        <f t="shared" si="511"/>
        <v>03</v>
      </c>
      <c r="J8146" t="s">
        <v>14</v>
      </c>
      <c r="K8146" t="s">
        <v>39</v>
      </c>
      <c r="L8146" t="s">
        <v>40</v>
      </c>
      <c r="M8146" t="s">
        <v>16</v>
      </c>
      <c r="N8146">
        <v>39</v>
      </c>
      <c r="O8146">
        <v>156</v>
      </c>
      <c r="P8146">
        <v>6084</v>
      </c>
      <c r="Q8146">
        <v>3529</v>
      </c>
      <c r="R8146">
        <v>0.57999999999999996</v>
      </c>
      <c r="S8146" t="s">
        <v>23</v>
      </c>
      <c r="T8146" t="str">
        <f>IF(Table1[[#This Row],[Units Sold]]&gt; 700,"High Units","low Units")</f>
        <v>low Units</v>
      </c>
      <c r="U8146">
        <f>SUM(Table1[[#This Row],[Operating Profit]])/SUM(Table1[Operating Profit])*100</f>
        <v>1.0625193682467584E-3</v>
      </c>
      <c r="V8146">
        <f>SUM(Table1[[#This Row],[Price per Unit]]*Table1[[#This Row],[Units Sold]])</f>
        <v>6084</v>
      </c>
      <c r="W8146">
        <f>SUM(Table1[[#This Row],[Total Sales]]-Table1[[#This Row],[Operating Profit]])</f>
        <v>2555</v>
      </c>
      <c r="X8146">
        <f>SUM(Table1[[#This Row],[Total Sales]]-Table1[[#This Row],[Cost]])</f>
        <v>3529</v>
      </c>
      <c r="Y8146">
        <f>SUM(Table1[[#This Row],[profit/loss]])/SUM(Table1[profit/loss])</f>
        <v>1.0625193682467583E-5</v>
      </c>
    </row>
    <row r="8147" spans="1:25" x14ac:dyDescent="0.3">
      <c r="A8147" t="s">
        <v>13</v>
      </c>
      <c r="B8147" t="s">
        <v>23</v>
      </c>
      <c r="C8147">
        <v>1185732</v>
      </c>
      <c r="D8147" s="9">
        <v>44504</v>
      </c>
      <c r="E8147" s="8" t="str">
        <f>TEXT(Table1[[#This Row],[Invoice Date]],"dd-mm-yyyy")</f>
        <v>04-11-2021</v>
      </c>
      <c r="F8147" s="1" t="str">
        <f t="shared" si="508"/>
        <v>November</v>
      </c>
      <c r="G8147" s="1" t="str">
        <f t="shared" si="509"/>
        <v>2021</v>
      </c>
      <c r="H8147" s="1" t="str">
        <f t="shared" si="510"/>
        <v>Thursday</v>
      </c>
      <c r="I8147" s="1" t="str">
        <f t="shared" si="511"/>
        <v>04</v>
      </c>
      <c r="J8147" t="s">
        <v>14</v>
      </c>
      <c r="K8147" t="s">
        <v>39</v>
      </c>
      <c r="L8147" t="s">
        <v>40</v>
      </c>
      <c r="M8147" t="s">
        <v>18</v>
      </c>
      <c r="N8147">
        <v>33</v>
      </c>
      <c r="O8147">
        <v>53</v>
      </c>
      <c r="P8147">
        <v>1749</v>
      </c>
      <c r="Q8147">
        <v>647</v>
      </c>
      <c r="R8147">
        <v>0.37</v>
      </c>
      <c r="S8147" t="s">
        <v>23</v>
      </c>
      <c r="T8147" t="str">
        <f>IF(Table1[[#This Row],[Units Sold]]&gt; 700,"High Units","low Units")</f>
        <v>low Units</v>
      </c>
      <c r="U8147">
        <f>SUM(Table1[[#This Row],[Operating Profit]])/SUM(Table1[Operating Profit])*100</f>
        <v>1.9480023554991575E-4</v>
      </c>
      <c r="V8147">
        <f>SUM(Table1[[#This Row],[Price per Unit]]*Table1[[#This Row],[Units Sold]])</f>
        <v>1749</v>
      </c>
      <c r="W8147">
        <f>SUM(Table1[[#This Row],[Total Sales]]-Table1[[#This Row],[Operating Profit]])</f>
        <v>1102</v>
      </c>
      <c r="X8147">
        <f>SUM(Table1[[#This Row],[Total Sales]]-Table1[[#This Row],[Cost]])</f>
        <v>647</v>
      </c>
      <c r="Y8147">
        <f>SUM(Table1[[#This Row],[profit/loss]])/SUM(Table1[profit/loss])</f>
        <v>1.9480023554991574E-6</v>
      </c>
    </row>
    <row r="8148" spans="1:25" x14ac:dyDescent="0.3">
      <c r="A8148" t="s">
        <v>13</v>
      </c>
      <c r="B8148" t="s">
        <v>23</v>
      </c>
      <c r="C8148">
        <v>1185732</v>
      </c>
      <c r="D8148" s="9">
        <v>44505</v>
      </c>
      <c r="E8148" s="8" t="str">
        <f>TEXT(Table1[[#This Row],[Invoice Date]],"dd-mm-yyyy")</f>
        <v>05-11-2021</v>
      </c>
      <c r="F8148" s="1" t="str">
        <f t="shared" si="508"/>
        <v>November</v>
      </c>
      <c r="G8148" s="1" t="str">
        <f t="shared" si="509"/>
        <v>2021</v>
      </c>
      <c r="H8148" s="1" t="str">
        <f t="shared" si="510"/>
        <v>Friday</v>
      </c>
      <c r="I8148" s="1" t="str">
        <f t="shared" si="511"/>
        <v>05</v>
      </c>
      <c r="J8148" t="s">
        <v>14</v>
      </c>
      <c r="K8148" t="s">
        <v>39</v>
      </c>
      <c r="L8148" t="s">
        <v>40</v>
      </c>
      <c r="M8148" t="s">
        <v>19</v>
      </c>
      <c r="N8148">
        <v>29</v>
      </c>
      <c r="O8148">
        <v>58</v>
      </c>
      <c r="P8148">
        <v>1682</v>
      </c>
      <c r="Q8148">
        <v>757</v>
      </c>
      <c r="R8148">
        <v>0.45</v>
      </c>
      <c r="S8148" t="s">
        <v>23</v>
      </c>
      <c r="T8148" t="str">
        <f>IF(Table1[[#This Row],[Units Sold]]&gt; 700,"High Units","low Units")</f>
        <v>low Units</v>
      </c>
      <c r="U8148">
        <f>SUM(Table1[[#This Row],[Operating Profit]])/SUM(Table1[Operating Profit])*100</f>
        <v>2.2791928641620744E-4</v>
      </c>
      <c r="V8148">
        <f>SUM(Table1[[#This Row],[Price per Unit]]*Table1[[#This Row],[Units Sold]])</f>
        <v>1682</v>
      </c>
      <c r="W8148">
        <f>SUM(Table1[[#This Row],[Total Sales]]-Table1[[#This Row],[Operating Profit]])</f>
        <v>925</v>
      </c>
      <c r="X8148">
        <f>SUM(Table1[[#This Row],[Total Sales]]-Table1[[#This Row],[Cost]])</f>
        <v>757</v>
      </c>
      <c r="Y8148">
        <f>SUM(Table1[[#This Row],[profit/loss]])/SUM(Table1[profit/loss])</f>
        <v>2.2791928641620743E-6</v>
      </c>
    </row>
    <row r="8149" spans="1:25" x14ac:dyDescent="0.3">
      <c r="A8149" t="s">
        <v>13</v>
      </c>
      <c r="B8149" t="s">
        <v>23</v>
      </c>
      <c r="C8149">
        <v>1185732</v>
      </c>
      <c r="D8149" s="9">
        <v>44506</v>
      </c>
      <c r="E8149" s="8" t="str">
        <f>TEXT(Table1[[#This Row],[Invoice Date]],"dd-mm-yyyy")</f>
        <v>06-11-2021</v>
      </c>
      <c r="F8149" s="1" t="str">
        <f t="shared" si="508"/>
        <v>November</v>
      </c>
      <c r="G8149" s="1" t="str">
        <f t="shared" si="509"/>
        <v>2021</v>
      </c>
      <c r="H8149" s="1" t="str">
        <f t="shared" si="510"/>
        <v>Saturday</v>
      </c>
      <c r="I8149" s="1" t="str">
        <f t="shared" si="511"/>
        <v>06</v>
      </c>
      <c r="J8149" t="s">
        <v>14</v>
      </c>
      <c r="K8149" t="s">
        <v>39</v>
      </c>
      <c r="L8149" t="s">
        <v>40</v>
      </c>
      <c r="M8149" t="s">
        <v>20</v>
      </c>
      <c r="N8149">
        <v>32</v>
      </c>
      <c r="O8149">
        <v>8</v>
      </c>
      <c r="P8149">
        <v>256</v>
      </c>
      <c r="Q8149">
        <v>113</v>
      </c>
      <c r="R8149">
        <v>0.44</v>
      </c>
      <c r="S8149" t="s">
        <v>23</v>
      </c>
      <c r="T8149" t="str">
        <f>IF(Table1[[#This Row],[Units Sold]]&gt; 700,"High Units","low Units")</f>
        <v>low Units</v>
      </c>
      <c r="U8149">
        <f>SUM(Table1[[#This Row],[Operating Profit]])/SUM(Table1[Operating Profit])*100</f>
        <v>3.4022297708099655E-5</v>
      </c>
      <c r="V8149">
        <f>SUM(Table1[[#This Row],[Price per Unit]]*Table1[[#This Row],[Units Sold]])</f>
        <v>256</v>
      </c>
      <c r="W8149">
        <f>SUM(Table1[[#This Row],[Total Sales]]-Table1[[#This Row],[Operating Profit]])</f>
        <v>143</v>
      </c>
      <c r="X8149">
        <f>SUM(Table1[[#This Row],[Total Sales]]-Table1[[#This Row],[Cost]])</f>
        <v>113</v>
      </c>
      <c r="Y8149">
        <f>SUM(Table1[[#This Row],[profit/loss]])/SUM(Table1[profit/loss])</f>
        <v>3.4022297708099658E-7</v>
      </c>
    </row>
    <row r="8150" spans="1:25" x14ac:dyDescent="0.3">
      <c r="A8150" t="s">
        <v>13</v>
      </c>
      <c r="B8150" t="s">
        <v>23</v>
      </c>
      <c r="C8150">
        <v>1185732</v>
      </c>
      <c r="D8150" s="9">
        <v>44507</v>
      </c>
      <c r="E8150" s="8" t="str">
        <f>TEXT(Table1[[#This Row],[Invoice Date]],"dd-mm-yyyy")</f>
        <v>07-11-2021</v>
      </c>
      <c r="F8150" s="1" t="str">
        <f t="shared" si="508"/>
        <v>November</v>
      </c>
      <c r="G8150" s="1" t="str">
        <f t="shared" si="509"/>
        <v>2021</v>
      </c>
      <c r="H8150" s="1" t="str">
        <f t="shared" si="510"/>
        <v>Sunday</v>
      </c>
      <c r="I8150" s="1" t="str">
        <f t="shared" si="511"/>
        <v>07</v>
      </c>
      <c r="J8150" t="s">
        <v>14</v>
      </c>
      <c r="K8150" t="s">
        <v>39</v>
      </c>
      <c r="L8150" t="s">
        <v>40</v>
      </c>
      <c r="M8150" t="s">
        <v>21</v>
      </c>
      <c r="N8150">
        <v>41</v>
      </c>
      <c r="O8150">
        <v>24</v>
      </c>
      <c r="P8150">
        <v>984</v>
      </c>
      <c r="Q8150">
        <v>335</v>
      </c>
      <c r="R8150">
        <v>0.34</v>
      </c>
      <c r="S8150" t="s">
        <v>23</v>
      </c>
      <c r="T8150" t="str">
        <f>IF(Table1[[#This Row],[Units Sold]]&gt; 700,"High Units","low Units")</f>
        <v>low Units</v>
      </c>
      <c r="U8150">
        <f>SUM(Table1[[#This Row],[Operating Profit]])/SUM(Table1[Operating Profit])*100</f>
        <v>1.0086256400188836E-4</v>
      </c>
      <c r="V8150">
        <f>SUM(Table1[[#This Row],[Price per Unit]]*Table1[[#This Row],[Units Sold]])</f>
        <v>984</v>
      </c>
      <c r="W8150">
        <f>SUM(Table1[[#This Row],[Total Sales]]-Table1[[#This Row],[Operating Profit]])</f>
        <v>649</v>
      </c>
      <c r="X8150">
        <f>SUM(Table1[[#This Row],[Total Sales]]-Table1[[#This Row],[Cost]])</f>
        <v>335</v>
      </c>
      <c r="Y8150">
        <f>SUM(Table1[[#This Row],[profit/loss]])/SUM(Table1[profit/loss])</f>
        <v>1.0086256400188836E-6</v>
      </c>
    </row>
    <row r="8151" spans="1:25" x14ac:dyDescent="0.3">
      <c r="A8151" t="s">
        <v>13</v>
      </c>
      <c r="B8151" t="s">
        <v>23</v>
      </c>
      <c r="C8151">
        <v>1185732</v>
      </c>
      <c r="D8151" s="9">
        <v>44508</v>
      </c>
      <c r="E8151" s="8" t="str">
        <f>TEXT(Table1[[#This Row],[Invoice Date]],"dd-mm-yyyy")</f>
        <v>08-11-2021</v>
      </c>
      <c r="F8151" s="1" t="str">
        <f t="shared" si="508"/>
        <v>November</v>
      </c>
      <c r="G8151" s="1" t="str">
        <f t="shared" si="509"/>
        <v>2021</v>
      </c>
      <c r="H8151" s="1" t="str">
        <f t="shared" si="510"/>
        <v>Monday</v>
      </c>
      <c r="I8151" s="1" t="str">
        <f t="shared" si="511"/>
        <v>08</v>
      </c>
      <c r="J8151" t="s">
        <v>14</v>
      </c>
      <c r="K8151" t="s">
        <v>39</v>
      </c>
      <c r="L8151" t="s">
        <v>40</v>
      </c>
      <c r="M8151" t="s">
        <v>22</v>
      </c>
      <c r="N8151">
        <v>38</v>
      </c>
      <c r="O8151">
        <v>61</v>
      </c>
      <c r="P8151">
        <v>2318</v>
      </c>
      <c r="Q8151">
        <v>719</v>
      </c>
      <c r="R8151">
        <v>0.31</v>
      </c>
      <c r="S8151" t="s">
        <v>23</v>
      </c>
      <c r="T8151" t="str">
        <f>IF(Table1[[#This Row],[Units Sold]]&gt; 700,"High Units","low Units")</f>
        <v>low Units</v>
      </c>
      <c r="U8151">
        <f>SUM(Table1[[#This Row],[Operating Profit]])/SUM(Table1[Operating Profit])*100</f>
        <v>2.1647815975330668E-4</v>
      </c>
      <c r="V8151">
        <f>SUM(Table1[[#This Row],[Price per Unit]]*Table1[[#This Row],[Units Sold]])</f>
        <v>2318</v>
      </c>
      <c r="W8151">
        <f>SUM(Table1[[#This Row],[Total Sales]]-Table1[[#This Row],[Operating Profit]])</f>
        <v>1599</v>
      </c>
      <c r="X8151">
        <f>SUM(Table1[[#This Row],[Total Sales]]-Table1[[#This Row],[Cost]])</f>
        <v>719</v>
      </c>
      <c r="Y8151">
        <f>SUM(Table1[[#This Row],[profit/loss]])/SUM(Table1[profit/loss])</f>
        <v>2.1647815975330667E-6</v>
      </c>
    </row>
    <row r="8152" spans="1:25" x14ac:dyDescent="0.3">
      <c r="A8152" t="s">
        <v>13</v>
      </c>
      <c r="B8152" t="s">
        <v>23</v>
      </c>
      <c r="C8152">
        <v>1185732</v>
      </c>
      <c r="D8152" s="9">
        <v>44509</v>
      </c>
      <c r="E8152" s="8" t="str">
        <f>TEXT(Table1[[#This Row],[Invoice Date]],"dd-mm-yyyy")</f>
        <v>09-11-2021</v>
      </c>
      <c r="F8152" s="1" t="str">
        <f t="shared" si="508"/>
        <v>November</v>
      </c>
      <c r="G8152" s="1" t="str">
        <f t="shared" si="509"/>
        <v>2021</v>
      </c>
      <c r="H8152" s="1" t="str">
        <f t="shared" si="510"/>
        <v>Tuesday</v>
      </c>
      <c r="I8152" s="1" t="str">
        <f t="shared" si="511"/>
        <v>09</v>
      </c>
      <c r="J8152" t="s">
        <v>14</v>
      </c>
      <c r="K8152" t="s">
        <v>39</v>
      </c>
      <c r="L8152" t="s">
        <v>40</v>
      </c>
      <c r="M8152" t="s">
        <v>16</v>
      </c>
      <c r="N8152">
        <v>35</v>
      </c>
      <c r="O8152">
        <v>140</v>
      </c>
      <c r="P8152">
        <v>4900</v>
      </c>
      <c r="Q8152">
        <v>2793</v>
      </c>
      <c r="R8152">
        <v>0.56999999999999995</v>
      </c>
      <c r="S8152" t="s">
        <v>23</v>
      </c>
      <c r="T8152" t="str">
        <f>IF(Table1[[#This Row],[Units Sold]]&gt; 700,"High Units","low Units")</f>
        <v>low Units</v>
      </c>
      <c r="U8152">
        <f>SUM(Table1[[#This Row],[Operating Profit]])/SUM(Table1[Operating Profit])*100</f>
        <v>8.4092280972320659E-4</v>
      </c>
      <c r="V8152">
        <f>SUM(Table1[[#This Row],[Price per Unit]]*Table1[[#This Row],[Units Sold]])</f>
        <v>4900</v>
      </c>
      <c r="W8152">
        <f>SUM(Table1[[#This Row],[Total Sales]]-Table1[[#This Row],[Operating Profit]])</f>
        <v>2107</v>
      </c>
      <c r="X8152">
        <f>SUM(Table1[[#This Row],[Total Sales]]-Table1[[#This Row],[Cost]])</f>
        <v>2793</v>
      </c>
      <c r="Y8152">
        <f>SUM(Table1[[#This Row],[profit/loss]])/SUM(Table1[profit/loss])</f>
        <v>8.4092280972320663E-6</v>
      </c>
    </row>
    <row r="8153" spans="1:25" x14ac:dyDescent="0.3">
      <c r="A8153" t="s">
        <v>13</v>
      </c>
      <c r="B8153" t="s">
        <v>23</v>
      </c>
      <c r="C8153">
        <v>1185732</v>
      </c>
      <c r="D8153" s="9">
        <v>44510</v>
      </c>
      <c r="E8153" s="8" t="str">
        <f>TEXT(Table1[[#This Row],[Invoice Date]],"dd-mm-yyyy")</f>
        <v>10-11-2021</v>
      </c>
      <c r="F8153" s="1" t="str">
        <f t="shared" si="508"/>
        <v>November</v>
      </c>
      <c r="G8153" s="1" t="str">
        <f t="shared" si="509"/>
        <v>2021</v>
      </c>
      <c r="H8153" s="1" t="str">
        <f t="shared" si="510"/>
        <v>Wednesday</v>
      </c>
      <c r="I8153" s="1" t="str">
        <f t="shared" si="511"/>
        <v>10</v>
      </c>
      <c r="J8153" t="s">
        <v>14</v>
      </c>
      <c r="K8153" t="s">
        <v>39</v>
      </c>
      <c r="L8153" t="s">
        <v>40</v>
      </c>
      <c r="M8153" t="s">
        <v>18</v>
      </c>
      <c r="N8153">
        <v>37</v>
      </c>
      <c r="O8153">
        <v>51</v>
      </c>
      <c r="P8153">
        <v>1887</v>
      </c>
      <c r="Q8153">
        <v>604</v>
      </c>
      <c r="R8153">
        <v>0.32</v>
      </c>
      <c r="S8153" t="s">
        <v>23</v>
      </c>
      <c r="T8153" t="str">
        <f>IF(Table1[[#This Row],[Units Sold]]&gt; 700,"High Units","low Units")</f>
        <v>low Units</v>
      </c>
      <c r="U8153">
        <f>SUM(Table1[[#This Row],[Operating Profit]])/SUM(Table1[Operating Profit])*100</f>
        <v>1.818536974840017E-4</v>
      </c>
      <c r="V8153">
        <f>SUM(Table1[[#This Row],[Price per Unit]]*Table1[[#This Row],[Units Sold]])</f>
        <v>1887</v>
      </c>
      <c r="W8153">
        <f>SUM(Table1[[#This Row],[Total Sales]]-Table1[[#This Row],[Operating Profit]])</f>
        <v>1283</v>
      </c>
      <c r="X8153">
        <f>SUM(Table1[[#This Row],[Total Sales]]-Table1[[#This Row],[Cost]])</f>
        <v>604</v>
      </c>
      <c r="Y8153">
        <f>SUM(Table1[[#This Row],[profit/loss]])/SUM(Table1[profit/loss])</f>
        <v>1.8185369748400171E-6</v>
      </c>
    </row>
    <row r="8154" spans="1:25" x14ac:dyDescent="0.3">
      <c r="A8154" t="s">
        <v>13</v>
      </c>
      <c r="B8154" t="s">
        <v>23</v>
      </c>
      <c r="C8154">
        <v>1185732</v>
      </c>
      <c r="D8154" s="9">
        <v>44511</v>
      </c>
      <c r="E8154" s="8" t="str">
        <f>TEXT(Table1[[#This Row],[Invoice Date]],"dd-mm-yyyy")</f>
        <v>11-11-2021</v>
      </c>
      <c r="F8154" s="1" t="str">
        <f t="shared" si="508"/>
        <v>November</v>
      </c>
      <c r="G8154" s="1" t="str">
        <f t="shared" si="509"/>
        <v>2021</v>
      </c>
      <c r="H8154" s="1" t="str">
        <f t="shared" si="510"/>
        <v>Thursday</v>
      </c>
      <c r="I8154" s="1" t="str">
        <f t="shared" si="511"/>
        <v>11</v>
      </c>
      <c r="J8154" t="s">
        <v>14</v>
      </c>
      <c r="K8154" t="s">
        <v>39</v>
      </c>
      <c r="L8154" t="s">
        <v>40</v>
      </c>
      <c r="M8154" t="s">
        <v>19</v>
      </c>
      <c r="N8154">
        <v>27</v>
      </c>
      <c r="O8154">
        <v>51</v>
      </c>
      <c r="P8154">
        <v>1377</v>
      </c>
      <c r="Q8154">
        <v>578</v>
      </c>
      <c r="R8154">
        <v>0.42</v>
      </c>
      <c r="S8154" t="s">
        <v>23</v>
      </c>
      <c r="T8154" t="str">
        <f>IF(Table1[[#This Row],[Units Sold]]&gt; 700,"High Units","low Units")</f>
        <v>low Units</v>
      </c>
      <c r="U8154">
        <f>SUM(Table1[[#This Row],[Operating Profit]])/SUM(Table1[Operating Profit])*100</f>
        <v>1.7402555818833276E-4</v>
      </c>
      <c r="V8154">
        <f>SUM(Table1[[#This Row],[Price per Unit]]*Table1[[#This Row],[Units Sold]])</f>
        <v>1377</v>
      </c>
      <c r="W8154">
        <f>SUM(Table1[[#This Row],[Total Sales]]-Table1[[#This Row],[Operating Profit]])</f>
        <v>799</v>
      </c>
      <c r="X8154">
        <f>SUM(Table1[[#This Row],[Total Sales]]-Table1[[#This Row],[Cost]])</f>
        <v>578</v>
      </c>
      <c r="Y8154">
        <f>SUM(Table1[[#This Row],[profit/loss]])/SUM(Table1[profit/loss])</f>
        <v>1.7402555818833277E-6</v>
      </c>
    </row>
    <row r="8155" spans="1:25" x14ac:dyDescent="0.3">
      <c r="A8155" t="s">
        <v>13</v>
      </c>
      <c r="B8155" t="s">
        <v>23</v>
      </c>
      <c r="C8155">
        <v>1185732</v>
      </c>
      <c r="D8155" s="9">
        <v>44512</v>
      </c>
      <c r="E8155" s="8" t="str">
        <f>TEXT(Table1[[#This Row],[Invoice Date]],"dd-mm-yyyy")</f>
        <v>12-11-2021</v>
      </c>
      <c r="F8155" s="1" t="str">
        <f t="shared" si="508"/>
        <v>November</v>
      </c>
      <c r="G8155" s="1" t="str">
        <f t="shared" si="509"/>
        <v>2021</v>
      </c>
      <c r="H8155" s="1" t="str">
        <f t="shared" si="510"/>
        <v>Friday</v>
      </c>
      <c r="I8155" s="1" t="str">
        <f t="shared" si="511"/>
        <v>12</v>
      </c>
      <c r="J8155" t="s">
        <v>14</v>
      </c>
      <c r="K8155" t="s">
        <v>39</v>
      </c>
      <c r="L8155" t="s">
        <v>40</v>
      </c>
      <c r="M8155" t="s">
        <v>20</v>
      </c>
      <c r="N8155">
        <v>36</v>
      </c>
      <c r="O8155">
        <v>24</v>
      </c>
      <c r="P8155">
        <v>864</v>
      </c>
      <c r="Q8155">
        <v>328</v>
      </c>
      <c r="R8155">
        <v>0.38</v>
      </c>
      <c r="S8155" t="s">
        <v>23</v>
      </c>
      <c r="T8155" t="str">
        <f>IF(Table1[[#This Row],[Units Sold]]&gt; 700,"High Units","low Units")</f>
        <v>low Units</v>
      </c>
      <c r="U8155">
        <f>SUM(Table1[[#This Row],[Operating Profit]])/SUM(Table1[Operating Profit])*100</f>
        <v>9.8754988037669798E-5</v>
      </c>
      <c r="V8155">
        <f>SUM(Table1[[#This Row],[Price per Unit]]*Table1[[#This Row],[Units Sold]])</f>
        <v>864</v>
      </c>
      <c r="W8155">
        <f>SUM(Table1[[#This Row],[Total Sales]]-Table1[[#This Row],[Operating Profit]])</f>
        <v>536</v>
      </c>
      <c r="X8155">
        <f>SUM(Table1[[#This Row],[Total Sales]]-Table1[[#This Row],[Cost]])</f>
        <v>328</v>
      </c>
      <c r="Y8155">
        <f>SUM(Table1[[#This Row],[profit/loss]])/SUM(Table1[profit/loss])</f>
        <v>9.8754988037669796E-7</v>
      </c>
    </row>
    <row r="8156" spans="1:25" x14ac:dyDescent="0.3">
      <c r="A8156" t="s">
        <v>13</v>
      </c>
      <c r="B8156" t="s">
        <v>23</v>
      </c>
      <c r="C8156">
        <v>1185732</v>
      </c>
      <c r="D8156" s="9">
        <v>44513</v>
      </c>
      <c r="E8156" s="8" t="str">
        <f>TEXT(Table1[[#This Row],[Invoice Date]],"dd-mm-yyyy")</f>
        <v>13-11-2021</v>
      </c>
      <c r="F8156" s="1" t="str">
        <f t="shared" si="508"/>
        <v>November</v>
      </c>
      <c r="G8156" s="1" t="str">
        <f t="shared" si="509"/>
        <v>2021</v>
      </c>
      <c r="H8156" s="1" t="str">
        <f t="shared" si="510"/>
        <v>Saturday</v>
      </c>
      <c r="I8156" s="1" t="str">
        <f t="shared" si="511"/>
        <v>13</v>
      </c>
      <c r="J8156" t="s">
        <v>14</v>
      </c>
      <c r="K8156" t="s">
        <v>39</v>
      </c>
      <c r="L8156" t="s">
        <v>40</v>
      </c>
      <c r="M8156" t="s">
        <v>21</v>
      </c>
      <c r="N8156">
        <v>45</v>
      </c>
      <c r="O8156">
        <v>26</v>
      </c>
      <c r="P8156">
        <v>1170</v>
      </c>
      <c r="Q8156">
        <v>433</v>
      </c>
      <c r="R8156">
        <v>0.37</v>
      </c>
      <c r="S8156" t="s">
        <v>23</v>
      </c>
      <c r="T8156" t="str">
        <f>IF(Table1[[#This Row],[Units Sold]]&gt; 700,"High Units","low Units")</f>
        <v>low Units</v>
      </c>
      <c r="U8156">
        <f>SUM(Table1[[#This Row],[Operating Profit]])/SUM(Table1[Operating Profit])*100</f>
        <v>1.3036862750094824E-4</v>
      </c>
      <c r="V8156">
        <f>SUM(Table1[[#This Row],[Price per Unit]]*Table1[[#This Row],[Units Sold]])</f>
        <v>1170</v>
      </c>
      <c r="W8156">
        <f>SUM(Table1[[#This Row],[Total Sales]]-Table1[[#This Row],[Operating Profit]])</f>
        <v>737</v>
      </c>
      <c r="X8156">
        <f>SUM(Table1[[#This Row],[Total Sales]]-Table1[[#This Row],[Cost]])</f>
        <v>433</v>
      </c>
      <c r="Y8156">
        <f>SUM(Table1[[#This Row],[profit/loss]])/SUM(Table1[profit/loss])</f>
        <v>1.3036862750094825E-6</v>
      </c>
    </row>
    <row r="8157" spans="1:25" x14ac:dyDescent="0.3">
      <c r="A8157" t="s">
        <v>13</v>
      </c>
      <c r="B8157" t="s">
        <v>23</v>
      </c>
      <c r="C8157">
        <v>1185732</v>
      </c>
      <c r="D8157" s="9">
        <v>44514</v>
      </c>
      <c r="E8157" s="8" t="str">
        <f>TEXT(Table1[[#This Row],[Invoice Date]],"dd-mm-yyyy")</f>
        <v>14-11-2021</v>
      </c>
      <c r="F8157" s="1" t="str">
        <f t="shared" si="508"/>
        <v>November</v>
      </c>
      <c r="G8157" s="1" t="str">
        <f t="shared" si="509"/>
        <v>2021</v>
      </c>
      <c r="H8157" s="1" t="str">
        <f t="shared" si="510"/>
        <v>Sunday</v>
      </c>
      <c r="I8157" s="1" t="str">
        <f t="shared" si="511"/>
        <v>14</v>
      </c>
      <c r="J8157" t="s">
        <v>14</v>
      </c>
      <c r="K8157" t="s">
        <v>39</v>
      </c>
      <c r="L8157" t="s">
        <v>40</v>
      </c>
      <c r="M8157" t="s">
        <v>22</v>
      </c>
      <c r="N8157">
        <v>39</v>
      </c>
      <c r="O8157">
        <v>64</v>
      </c>
      <c r="P8157">
        <v>2496</v>
      </c>
      <c r="Q8157">
        <v>674</v>
      </c>
      <c r="R8157">
        <v>0.27</v>
      </c>
      <c r="S8157" t="s">
        <v>23</v>
      </c>
      <c r="T8157" t="str">
        <f>IF(Table1[[#This Row],[Units Sold]]&gt; 700,"High Units","low Units")</f>
        <v>low Units</v>
      </c>
      <c r="U8157">
        <f>SUM(Table1[[#This Row],[Operating Profit]])/SUM(Table1[Operating Profit])*100</f>
        <v>2.0292945712618735E-4</v>
      </c>
      <c r="V8157">
        <f>SUM(Table1[[#This Row],[Price per Unit]]*Table1[[#This Row],[Units Sold]])</f>
        <v>2496</v>
      </c>
      <c r="W8157">
        <f>SUM(Table1[[#This Row],[Total Sales]]-Table1[[#This Row],[Operating Profit]])</f>
        <v>1822</v>
      </c>
      <c r="X8157">
        <f>SUM(Table1[[#This Row],[Total Sales]]-Table1[[#This Row],[Cost]])</f>
        <v>674</v>
      </c>
      <c r="Y8157">
        <f>SUM(Table1[[#This Row],[profit/loss]])/SUM(Table1[profit/loss])</f>
        <v>2.0292945712618735E-6</v>
      </c>
    </row>
    <row r="8158" spans="1:25" x14ac:dyDescent="0.3">
      <c r="A8158" t="s">
        <v>13</v>
      </c>
      <c r="B8158" t="s">
        <v>23</v>
      </c>
      <c r="C8158">
        <v>1185732</v>
      </c>
      <c r="D8158" s="9">
        <v>44515</v>
      </c>
      <c r="E8158" s="8" t="str">
        <f>TEXT(Table1[[#This Row],[Invoice Date]],"dd-mm-yyyy")</f>
        <v>15-11-2021</v>
      </c>
      <c r="F8158" s="1" t="str">
        <f t="shared" si="508"/>
        <v>November</v>
      </c>
      <c r="G8158" s="1" t="str">
        <f t="shared" si="509"/>
        <v>2021</v>
      </c>
      <c r="H8158" s="1" t="str">
        <f t="shared" si="510"/>
        <v>Monday</v>
      </c>
      <c r="I8158" s="1" t="str">
        <f t="shared" si="511"/>
        <v>15</v>
      </c>
      <c r="J8158" t="s">
        <v>14</v>
      </c>
      <c r="K8158" t="s">
        <v>39</v>
      </c>
      <c r="L8158" t="s">
        <v>40</v>
      </c>
      <c r="M8158" t="s">
        <v>16</v>
      </c>
      <c r="N8158">
        <v>44</v>
      </c>
      <c r="O8158">
        <v>150</v>
      </c>
      <c r="P8158">
        <v>6600</v>
      </c>
      <c r="Q8158">
        <v>3432</v>
      </c>
      <c r="R8158">
        <v>0.52</v>
      </c>
      <c r="S8158" t="s">
        <v>23</v>
      </c>
      <c r="T8158" t="str">
        <f>IF(Table1[[#This Row],[Units Sold]]&gt; 700,"High Units","low Units")</f>
        <v>low Units</v>
      </c>
      <c r="U8158">
        <f>SUM(Table1[[#This Row],[Operating Profit]])/SUM(Table1[Operating Profit])*100</f>
        <v>1.0333143870283011E-3</v>
      </c>
      <c r="V8158">
        <f>SUM(Table1[[#This Row],[Price per Unit]]*Table1[[#This Row],[Units Sold]])</f>
        <v>6600</v>
      </c>
      <c r="W8158">
        <f>SUM(Table1[[#This Row],[Total Sales]]-Table1[[#This Row],[Operating Profit]])</f>
        <v>3168</v>
      </c>
      <c r="X8158">
        <f>SUM(Table1[[#This Row],[Total Sales]]-Table1[[#This Row],[Cost]])</f>
        <v>3432</v>
      </c>
      <c r="Y8158">
        <f>SUM(Table1[[#This Row],[profit/loss]])/SUM(Table1[profit/loss])</f>
        <v>1.0333143870283011E-5</v>
      </c>
    </row>
    <row r="8159" spans="1:25" x14ac:dyDescent="0.3">
      <c r="A8159" t="s">
        <v>13</v>
      </c>
      <c r="B8159" t="s">
        <v>23</v>
      </c>
      <c r="C8159">
        <v>1185732</v>
      </c>
      <c r="D8159" s="9">
        <v>44516</v>
      </c>
      <c r="E8159" s="8" t="str">
        <f>TEXT(Table1[[#This Row],[Invoice Date]],"dd-mm-yyyy")</f>
        <v>16-11-2021</v>
      </c>
      <c r="F8159" s="1" t="str">
        <f t="shared" si="508"/>
        <v>November</v>
      </c>
      <c r="G8159" s="1" t="str">
        <f t="shared" si="509"/>
        <v>2021</v>
      </c>
      <c r="H8159" s="1" t="str">
        <f t="shared" si="510"/>
        <v>Tuesday</v>
      </c>
      <c r="I8159" s="1" t="str">
        <f t="shared" si="511"/>
        <v>16</v>
      </c>
      <c r="J8159" t="s">
        <v>14</v>
      </c>
      <c r="K8159" t="s">
        <v>39</v>
      </c>
      <c r="L8159" t="s">
        <v>40</v>
      </c>
      <c r="M8159" t="s">
        <v>18</v>
      </c>
      <c r="N8159">
        <v>40</v>
      </c>
      <c r="O8159">
        <v>54</v>
      </c>
      <c r="P8159">
        <v>2160</v>
      </c>
      <c r="Q8159">
        <v>713</v>
      </c>
      <c r="R8159">
        <v>0.33</v>
      </c>
      <c r="S8159" t="s">
        <v>23</v>
      </c>
      <c r="T8159" t="str">
        <f>IF(Table1[[#This Row],[Units Sold]]&gt; 700,"High Units","low Units")</f>
        <v>low Units</v>
      </c>
      <c r="U8159">
        <f>SUM(Table1[[#This Row],[Operating Profit]])/SUM(Table1[Operating Profit])*100</f>
        <v>2.1467166606969074E-4</v>
      </c>
      <c r="V8159">
        <f>SUM(Table1[[#This Row],[Price per Unit]]*Table1[[#This Row],[Units Sold]])</f>
        <v>2160</v>
      </c>
      <c r="W8159">
        <f>SUM(Table1[[#This Row],[Total Sales]]-Table1[[#This Row],[Operating Profit]])</f>
        <v>1447</v>
      </c>
      <c r="X8159">
        <f>SUM(Table1[[#This Row],[Total Sales]]-Table1[[#This Row],[Cost]])</f>
        <v>713</v>
      </c>
      <c r="Y8159">
        <f>SUM(Table1[[#This Row],[profit/loss]])/SUM(Table1[profit/loss])</f>
        <v>2.1467166606969074E-6</v>
      </c>
    </row>
    <row r="8160" spans="1:25" x14ac:dyDescent="0.3">
      <c r="A8160" t="s">
        <v>13</v>
      </c>
      <c r="B8160" t="s">
        <v>23</v>
      </c>
      <c r="C8160">
        <v>1185732</v>
      </c>
      <c r="D8160" s="9">
        <v>44517</v>
      </c>
      <c r="E8160" s="8" t="str">
        <f>TEXT(Table1[[#This Row],[Invoice Date]],"dd-mm-yyyy")</f>
        <v>17-11-2021</v>
      </c>
      <c r="F8160" s="1" t="str">
        <f t="shared" si="508"/>
        <v>November</v>
      </c>
      <c r="G8160" s="1" t="str">
        <f t="shared" si="509"/>
        <v>2021</v>
      </c>
      <c r="H8160" s="1" t="str">
        <f t="shared" si="510"/>
        <v>Wednesday</v>
      </c>
      <c r="I8160" s="1" t="str">
        <f t="shared" si="511"/>
        <v>17</v>
      </c>
      <c r="J8160" t="s">
        <v>14</v>
      </c>
      <c r="K8160" t="s">
        <v>39</v>
      </c>
      <c r="L8160" t="s">
        <v>40</v>
      </c>
      <c r="M8160" t="s">
        <v>19</v>
      </c>
      <c r="N8160">
        <v>38</v>
      </c>
      <c r="O8160">
        <v>53</v>
      </c>
      <c r="P8160">
        <v>2014</v>
      </c>
      <c r="Q8160">
        <v>745</v>
      </c>
      <c r="R8160">
        <v>0.37</v>
      </c>
      <c r="S8160" t="s">
        <v>23</v>
      </c>
      <c r="T8160" t="str">
        <f>IF(Table1[[#This Row],[Units Sold]]&gt; 700,"High Units","low Units")</f>
        <v>low Units</v>
      </c>
      <c r="U8160">
        <f>SUM(Table1[[#This Row],[Operating Profit]])/SUM(Table1[Operating Profit])*100</f>
        <v>2.2430629904897562E-4</v>
      </c>
      <c r="V8160">
        <f>SUM(Table1[[#This Row],[Price per Unit]]*Table1[[#This Row],[Units Sold]])</f>
        <v>2014</v>
      </c>
      <c r="W8160">
        <f>SUM(Table1[[#This Row],[Total Sales]]-Table1[[#This Row],[Operating Profit]])</f>
        <v>1269</v>
      </c>
      <c r="X8160">
        <f>SUM(Table1[[#This Row],[Total Sales]]-Table1[[#This Row],[Cost]])</f>
        <v>745</v>
      </c>
      <c r="Y8160">
        <f>SUM(Table1[[#This Row],[profit/loss]])/SUM(Table1[profit/loss])</f>
        <v>2.2430629904897561E-6</v>
      </c>
    </row>
    <row r="8161" spans="1:25" x14ac:dyDescent="0.3">
      <c r="A8161" t="s">
        <v>13</v>
      </c>
      <c r="B8161" t="s">
        <v>23</v>
      </c>
      <c r="C8161">
        <v>1185732</v>
      </c>
      <c r="D8161" s="9">
        <v>44518</v>
      </c>
      <c r="E8161" s="8" t="str">
        <f>TEXT(Table1[[#This Row],[Invoice Date]],"dd-mm-yyyy")</f>
        <v>18-11-2021</v>
      </c>
      <c r="F8161" s="1" t="str">
        <f t="shared" si="508"/>
        <v>November</v>
      </c>
      <c r="G8161" s="1" t="str">
        <f t="shared" si="509"/>
        <v>2021</v>
      </c>
      <c r="H8161" s="1" t="str">
        <f t="shared" si="510"/>
        <v>Thursday</v>
      </c>
      <c r="I8161" s="1" t="str">
        <f t="shared" si="511"/>
        <v>18</v>
      </c>
      <c r="J8161" t="s">
        <v>14</v>
      </c>
      <c r="K8161" t="s">
        <v>39</v>
      </c>
      <c r="L8161" t="s">
        <v>40</v>
      </c>
      <c r="M8161" t="s">
        <v>20</v>
      </c>
      <c r="N8161">
        <v>42</v>
      </c>
      <c r="O8161">
        <v>34</v>
      </c>
      <c r="P8161">
        <v>1428</v>
      </c>
      <c r="Q8161">
        <v>571</v>
      </c>
      <c r="R8161">
        <v>0.4</v>
      </c>
      <c r="S8161" t="s">
        <v>23</v>
      </c>
      <c r="T8161" t="str">
        <f>IF(Table1[[#This Row],[Units Sold]]&gt; 700,"High Units","low Units")</f>
        <v>low Units</v>
      </c>
      <c r="U8161">
        <f>SUM(Table1[[#This Row],[Operating Profit]])/SUM(Table1[Operating Profit])*100</f>
        <v>1.7191798222411419E-4</v>
      </c>
      <c r="V8161">
        <f>SUM(Table1[[#This Row],[Price per Unit]]*Table1[[#This Row],[Units Sold]])</f>
        <v>1428</v>
      </c>
      <c r="W8161">
        <f>SUM(Table1[[#This Row],[Total Sales]]-Table1[[#This Row],[Operating Profit]])</f>
        <v>857</v>
      </c>
      <c r="X8161">
        <f>SUM(Table1[[#This Row],[Total Sales]]-Table1[[#This Row],[Cost]])</f>
        <v>571</v>
      </c>
      <c r="Y8161">
        <f>SUM(Table1[[#This Row],[profit/loss]])/SUM(Table1[profit/loss])</f>
        <v>1.7191798222411419E-6</v>
      </c>
    </row>
    <row r="8162" spans="1:25" x14ac:dyDescent="0.3">
      <c r="A8162" t="s">
        <v>13</v>
      </c>
      <c r="B8162" t="s">
        <v>23</v>
      </c>
      <c r="C8162">
        <v>1185732</v>
      </c>
      <c r="D8162" s="9">
        <v>44519</v>
      </c>
      <c r="E8162" s="8" t="str">
        <f>TEXT(Table1[[#This Row],[Invoice Date]],"dd-mm-yyyy")</f>
        <v>19-11-2021</v>
      </c>
      <c r="F8162" s="1" t="str">
        <f t="shared" si="508"/>
        <v>November</v>
      </c>
      <c r="G8162" s="1" t="str">
        <f t="shared" si="509"/>
        <v>2021</v>
      </c>
      <c r="H8162" s="1" t="str">
        <f t="shared" si="510"/>
        <v>Friday</v>
      </c>
      <c r="I8162" s="1" t="str">
        <f t="shared" si="511"/>
        <v>19</v>
      </c>
      <c r="J8162" t="s">
        <v>14</v>
      </c>
      <c r="K8162" t="s">
        <v>39</v>
      </c>
      <c r="L8162" t="s">
        <v>40</v>
      </c>
      <c r="M8162" t="s">
        <v>21</v>
      </c>
      <c r="N8162">
        <v>51</v>
      </c>
      <c r="O8162">
        <v>39</v>
      </c>
      <c r="P8162">
        <v>1989</v>
      </c>
      <c r="Q8162">
        <v>736</v>
      </c>
      <c r="R8162">
        <v>0.37</v>
      </c>
      <c r="S8162" t="s">
        <v>23</v>
      </c>
      <c r="T8162" t="str">
        <f>IF(Table1[[#This Row],[Units Sold]]&gt; 700,"High Units","low Units")</f>
        <v>low Units</v>
      </c>
      <c r="U8162">
        <f>SUM(Table1[[#This Row],[Operating Profit]])/SUM(Table1[Operating Profit])*100</f>
        <v>2.2159655852355175E-4</v>
      </c>
      <c r="V8162">
        <f>SUM(Table1[[#This Row],[Price per Unit]]*Table1[[#This Row],[Units Sold]])</f>
        <v>1989</v>
      </c>
      <c r="W8162">
        <f>SUM(Table1[[#This Row],[Total Sales]]-Table1[[#This Row],[Operating Profit]])</f>
        <v>1253</v>
      </c>
      <c r="X8162">
        <f>SUM(Table1[[#This Row],[Total Sales]]-Table1[[#This Row],[Cost]])</f>
        <v>736</v>
      </c>
      <c r="Y8162">
        <f>SUM(Table1[[#This Row],[profit/loss]])/SUM(Table1[profit/loss])</f>
        <v>2.2159655852355175E-6</v>
      </c>
    </row>
    <row r="8163" spans="1:25" x14ac:dyDescent="0.3">
      <c r="A8163" t="s">
        <v>13</v>
      </c>
      <c r="B8163" t="s">
        <v>23</v>
      </c>
      <c r="C8163">
        <v>1185732</v>
      </c>
      <c r="D8163" s="9">
        <v>44520</v>
      </c>
      <c r="E8163" s="8" t="str">
        <f>TEXT(Table1[[#This Row],[Invoice Date]],"dd-mm-yyyy")</f>
        <v>20-11-2021</v>
      </c>
      <c r="F8163" s="1" t="str">
        <f t="shared" si="508"/>
        <v>November</v>
      </c>
      <c r="G8163" s="1" t="str">
        <f t="shared" si="509"/>
        <v>2021</v>
      </c>
      <c r="H8163" s="1" t="str">
        <f t="shared" si="510"/>
        <v>Saturday</v>
      </c>
      <c r="I8163" s="1" t="str">
        <f t="shared" si="511"/>
        <v>20</v>
      </c>
      <c r="J8163" t="s">
        <v>14</v>
      </c>
      <c r="K8163" t="s">
        <v>39</v>
      </c>
      <c r="L8163" t="s">
        <v>40</v>
      </c>
      <c r="M8163" t="s">
        <v>22</v>
      </c>
      <c r="N8163">
        <v>51</v>
      </c>
      <c r="O8163">
        <v>78</v>
      </c>
      <c r="P8163">
        <v>3978</v>
      </c>
      <c r="Q8163">
        <v>1472</v>
      </c>
      <c r="R8163">
        <v>0.37</v>
      </c>
      <c r="S8163" t="s">
        <v>23</v>
      </c>
      <c r="T8163" t="str">
        <f>IF(Table1[[#This Row],[Units Sold]]&gt; 700,"High Units","low Units")</f>
        <v>low Units</v>
      </c>
      <c r="U8163">
        <f>SUM(Table1[[#This Row],[Operating Profit]])/SUM(Table1[Operating Profit])*100</f>
        <v>4.4319311704710349E-4</v>
      </c>
      <c r="V8163">
        <f>SUM(Table1[[#This Row],[Price per Unit]]*Table1[[#This Row],[Units Sold]])</f>
        <v>3978</v>
      </c>
      <c r="W8163">
        <f>SUM(Table1[[#This Row],[Total Sales]]-Table1[[#This Row],[Operating Profit]])</f>
        <v>2506</v>
      </c>
      <c r="X8163">
        <f>SUM(Table1[[#This Row],[Total Sales]]-Table1[[#This Row],[Cost]])</f>
        <v>1472</v>
      </c>
      <c r="Y8163">
        <f>SUM(Table1[[#This Row],[profit/loss]])/SUM(Table1[profit/loss])</f>
        <v>4.4319311704710351E-6</v>
      </c>
    </row>
    <row r="8164" spans="1:25" x14ac:dyDescent="0.3">
      <c r="A8164" t="s">
        <v>13</v>
      </c>
      <c r="B8164" t="s">
        <v>23</v>
      </c>
      <c r="C8164">
        <v>1185732</v>
      </c>
      <c r="D8164" s="9">
        <v>44521</v>
      </c>
      <c r="E8164" s="8" t="str">
        <f>TEXT(Table1[[#This Row],[Invoice Date]],"dd-mm-yyyy")</f>
        <v>21-11-2021</v>
      </c>
      <c r="F8164" s="1" t="str">
        <f t="shared" si="508"/>
        <v>November</v>
      </c>
      <c r="G8164" s="1" t="str">
        <f t="shared" si="509"/>
        <v>2021</v>
      </c>
      <c r="H8164" s="1" t="str">
        <f t="shared" si="510"/>
        <v>Sunday</v>
      </c>
      <c r="I8164" s="1" t="str">
        <f t="shared" si="511"/>
        <v>21</v>
      </c>
      <c r="J8164" t="s">
        <v>14</v>
      </c>
      <c r="K8164" t="s">
        <v>39</v>
      </c>
      <c r="L8164" t="s">
        <v>40</v>
      </c>
      <c r="M8164" t="s">
        <v>16</v>
      </c>
      <c r="N8164">
        <v>49</v>
      </c>
      <c r="O8164">
        <v>170</v>
      </c>
      <c r="P8164">
        <v>8330</v>
      </c>
      <c r="Q8164">
        <v>4748</v>
      </c>
      <c r="R8164">
        <v>0.56999999999999995</v>
      </c>
      <c r="S8164" t="s">
        <v>23</v>
      </c>
      <c r="T8164" t="str">
        <f>IF(Table1[[#This Row],[Units Sold]]&gt; 700,"High Units","low Units")</f>
        <v>low Units</v>
      </c>
      <c r="U8164">
        <f>SUM(Table1[[#This Row],[Operating Profit]])/SUM(Table1[Operating Profit])*100</f>
        <v>1.429538668301391E-3</v>
      </c>
      <c r="V8164">
        <f>SUM(Table1[[#This Row],[Price per Unit]]*Table1[[#This Row],[Units Sold]])</f>
        <v>8330</v>
      </c>
      <c r="W8164">
        <f>SUM(Table1[[#This Row],[Total Sales]]-Table1[[#This Row],[Operating Profit]])</f>
        <v>3582</v>
      </c>
      <c r="X8164">
        <f>SUM(Table1[[#This Row],[Total Sales]]-Table1[[#This Row],[Cost]])</f>
        <v>4748</v>
      </c>
      <c r="Y8164">
        <f>SUM(Table1[[#This Row],[profit/loss]])/SUM(Table1[profit/loss])</f>
        <v>1.429538668301391E-5</v>
      </c>
    </row>
    <row r="8165" spans="1:25" x14ac:dyDescent="0.3">
      <c r="A8165" t="s">
        <v>13</v>
      </c>
      <c r="B8165" t="s">
        <v>23</v>
      </c>
      <c r="C8165">
        <v>1185732</v>
      </c>
      <c r="D8165" s="9">
        <v>44522</v>
      </c>
      <c r="E8165" s="8" t="str">
        <f>TEXT(Table1[[#This Row],[Invoice Date]],"dd-mm-yyyy")</f>
        <v>22-11-2021</v>
      </c>
      <c r="F8165" s="1" t="str">
        <f t="shared" si="508"/>
        <v>November</v>
      </c>
      <c r="G8165" s="1" t="str">
        <f t="shared" si="509"/>
        <v>2021</v>
      </c>
      <c r="H8165" s="1" t="str">
        <f t="shared" si="510"/>
        <v>Monday</v>
      </c>
      <c r="I8165" s="1" t="str">
        <f t="shared" si="511"/>
        <v>22</v>
      </c>
      <c r="J8165" t="s">
        <v>14</v>
      </c>
      <c r="K8165" t="s">
        <v>39</v>
      </c>
      <c r="L8165" t="s">
        <v>40</v>
      </c>
      <c r="M8165" t="s">
        <v>18</v>
      </c>
      <c r="N8165">
        <v>41</v>
      </c>
      <c r="O8165">
        <v>85</v>
      </c>
      <c r="P8165">
        <v>3485</v>
      </c>
      <c r="Q8165">
        <v>1359</v>
      </c>
      <c r="R8165">
        <v>0.39</v>
      </c>
      <c r="S8165" t="s">
        <v>23</v>
      </c>
      <c r="T8165" t="str">
        <f>IF(Table1[[#This Row],[Units Sold]]&gt; 700,"High Units","low Units")</f>
        <v>low Units</v>
      </c>
      <c r="U8165">
        <f>SUM(Table1[[#This Row],[Operating Profit]])/SUM(Table1[Operating Profit])*100</f>
        <v>4.091708193390038E-4</v>
      </c>
      <c r="V8165">
        <f>SUM(Table1[[#This Row],[Price per Unit]]*Table1[[#This Row],[Units Sold]])</f>
        <v>3485</v>
      </c>
      <c r="W8165">
        <f>SUM(Table1[[#This Row],[Total Sales]]-Table1[[#This Row],[Operating Profit]])</f>
        <v>2126</v>
      </c>
      <c r="X8165">
        <f>SUM(Table1[[#This Row],[Total Sales]]-Table1[[#This Row],[Cost]])</f>
        <v>1359</v>
      </c>
      <c r="Y8165">
        <f>SUM(Table1[[#This Row],[profit/loss]])/SUM(Table1[profit/loss])</f>
        <v>4.091708193390038E-6</v>
      </c>
    </row>
    <row r="8166" spans="1:25" x14ac:dyDescent="0.3">
      <c r="A8166" t="s">
        <v>13</v>
      </c>
      <c r="B8166" t="s">
        <v>23</v>
      </c>
      <c r="C8166">
        <v>1185732</v>
      </c>
      <c r="D8166" s="9">
        <v>44523</v>
      </c>
      <c r="E8166" s="8" t="str">
        <f>TEXT(Table1[[#This Row],[Invoice Date]],"dd-mm-yyyy")</f>
        <v>23-11-2021</v>
      </c>
      <c r="F8166" s="1" t="str">
        <f t="shared" si="508"/>
        <v>November</v>
      </c>
      <c r="G8166" s="1" t="str">
        <f t="shared" si="509"/>
        <v>2021</v>
      </c>
      <c r="H8166" s="1" t="str">
        <f t="shared" si="510"/>
        <v>Tuesday</v>
      </c>
      <c r="I8166" s="1" t="str">
        <f t="shared" si="511"/>
        <v>23</v>
      </c>
      <c r="J8166" t="s">
        <v>14</v>
      </c>
      <c r="K8166" t="s">
        <v>39</v>
      </c>
      <c r="L8166" t="s">
        <v>40</v>
      </c>
      <c r="M8166" t="s">
        <v>19</v>
      </c>
      <c r="N8166">
        <v>42</v>
      </c>
      <c r="O8166">
        <v>54</v>
      </c>
      <c r="P8166">
        <v>2268</v>
      </c>
      <c r="Q8166">
        <v>975</v>
      </c>
      <c r="R8166">
        <v>0.43</v>
      </c>
      <c r="S8166" t="s">
        <v>23</v>
      </c>
      <c r="T8166" t="str">
        <f>IF(Table1[[#This Row],[Units Sold]]&gt; 700,"High Units","low Units")</f>
        <v>low Units</v>
      </c>
      <c r="U8166">
        <f>SUM(Table1[[#This Row],[Operating Profit]])/SUM(Table1[Operating Profit])*100</f>
        <v>2.9355522358758554E-4</v>
      </c>
      <c r="V8166">
        <f>SUM(Table1[[#This Row],[Price per Unit]]*Table1[[#This Row],[Units Sold]])</f>
        <v>2268</v>
      </c>
      <c r="W8166">
        <f>SUM(Table1[[#This Row],[Total Sales]]-Table1[[#This Row],[Operating Profit]])</f>
        <v>1293</v>
      </c>
      <c r="X8166">
        <f>SUM(Table1[[#This Row],[Total Sales]]-Table1[[#This Row],[Cost]])</f>
        <v>975</v>
      </c>
      <c r="Y8166">
        <f>SUM(Table1[[#This Row],[profit/loss]])/SUM(Table1[profit/loss])</f>
        <v>2.9355522358758553E-6</v>
      </c>
    </row>
    <row r="8167" spans="1:25" x14ac:dyDescent="0.3">
      <c r="A8167" t="s">
        <v>13</v>
      </c>
      <c r="B8167" t="s">
        <v>23</v>
      </c>
      <c r="C8167">
        <v>1185732</v>
      </c>
      <c r="D8167" s="9">
        <v>44524</v>
      </c>
      <c r="E8167" s="8" t="str">
        <f>TEXT(Table1[[#This Row],[Invoice Date]],"dd-mm-yyyy")</f>
        <v>24-11-2021</v>
      </c>
      <c r="F8167" s="1" t="str">
        <f t="shared" si="508"/>
        <v>November</v>
      </c>
      <c r="G8167" s="1" t="str">
        <f t="shared" si="509"/>
        <v>2021</v>
      </c>
      <c r="H8167" s="1" t="str">
        <f t="shared" si="510"/>
        <v>Wednesday</v>
      </c>
      <c r="I8167" s="1" t="str">
        <f t="shared" si="511"/>
        <v>24</v>
      </c>
      <c r="J8167" t="s">
        <v>14</v>
      </c>
      <c r="K8167" t="s">
        <v>39</v>
      </c>
      <c r="L8167" t="s">
        <v>40</v>
      </c>
      <c r="M8167" t="s">
        <v>20</v>
      </c>
      <c r="N8167">
        <v>43</v>
      </c>
      <c r="O8167">
        <v>53</v>
      </c>
      <c r="P8167">
        <v>2279</v>
      </c>
      <c r="Q8167">
        <v>1071</v>
      </c>
      <c r="R8167">
        <v>0.47</v>
      </c>
      <c r="S8167" t="s">
        <v>23</v>
      </c>
      <c r="T8167" t="str">
        <f>IF(Table1[[#This Row],[Units Sold]]&gt; 700,"High Units","low Units")</f>
        <v>low Units</v>
      </c>
      <c r="U8167">
        <f>SUM(Table1[[#This Row],[Operating Profit]])/SUM(Table1[Operating Profit])*100</f>
        <v>3.2245912252544014E-4</v>
      </c>
      <c r="V8167">
        <f>SUM(Table1[[#This Row],[Price per Unit]]*Table1[[#This Row],[Units Sold]])</f>
        <v>2279</v>
      </c>
      <c r="W8167">
        <f>SUM(Table1[[#This Row],[Total Sales]]-Table1[[#This Row],[Operating Profit]])</f>
        <v>1208</v>
      </c>
      <c r="X8167">
        <f>SUM(Table1[[#This Row],[Total Sales]]-Table1[[#This Row],[Cost]])</f>
        <v>1071</v>
      </c>
      <c r="Y8167">
        <f>SUM(Table1[[#This Row],[profit/loss]])/SUM(Table1[profit/loss])</f>
        <v>3.2245912252544011E-6</v>
      </c>
    </row>
    <row r="8168" spans="1:25" x14ac:dyDescent="0.3">
      <c r="A8168" t="s">
        <v>13</v>
      </c>
      <c r="B8168" t="s">
        <v>23</v>
      </c>
      <c r="C8168">
        <v>1185732</v>
      </c>
      <c r="D8168" s="9">
        <v>44525</v>
      </c>
      <c r="E8168" s="8" t="str">
        <f>TEXT(Table1[[#This Row],[Invoice Date]],"dd-mm-yyyy")</f>
        <v>25-11-2021</v>
      </c>
      <c r="F8168" s="1" t="str">
        <f t="shared" si="508"/>
        <v>November</v>
      </c>
      <c r="G8168" s="1" t="str">
        <f t="shared" si="509"/>
        <v>2021</v>
      </c>
      <c r="H8168" s="1" t="str">
        <f t="shared" si="510"/>
        <v>Thursday</v>
      </c>
      <c r="I8168" s="1" t="str">
        <f t="shared" si="511"/>
        <v>25</v>
      </c>
      <c r="J8168" t="s">
        <v>14</v>
      </c>
      <c r="K8168" t="s">
        <v>39</v>
      </c>
      <c r="L8168" t="s">
        <v>40</v>
      </c>
      <c r="M8168" t="s">
        <v>21</v>
      </c>
      <c r="N8168">
        <v>43</v>
      </c>
      <c r="O8168">
        <v>48</v>
      </c>
      <c r="P8168">
        <v>2064</v>
      </c>
      <c r="Q8168">
        <v>867</v>
      </c>
      <c r="R8168">
        <v>0.42</v>
      </c>
      <c r="S8168" t="s">
        <v>23</v>
      </c>
      <c r="T8168" t="str">
        <f>IF(Table1[[#This Row],[Units Sold]]&gt; 700,"High Units","low Units")</f>
        <v>low Units</v>
      </c>
      <c r="U8168">
        <f>SUM(Table1[[#This Row],[Operating Profit]])/SUM(Table1[Operating Profit])*100</f>
        <v>2.6103833728249913E-4</v>
      </c>
      <c r="V8168">
        <f>SUM(Table1[[#This Row],[Price per Unit]]*Table1[[#This Row],[Units Sold]])</f>
        <v>2064</v>
      </c>
      <c r="W8168">
        <f>SUM(Table1[[#This Row],[Total Sales]]-Table1[[#This Row],[Operating Profit]])</f>
        <v>1197</v>
      </c>
      <c r="X8168">
        <f>SUM(Table1[[#This Row],[Total Sales]]-Table1[[#This Row],[Cost]])</f>
        <v>867</v>
      </c>
      <c r="Y8168">
        <f>SUM(Table1[[#This Row],[profit/loss]])/SUM(Table1[profit/loss])</f>
        <v>2.6103833728249913E-6</v>
      </c>
    </row>
    <row r="8169" spans="1:25" x14ac:dyDescent="0.3">
      <c r="A8169" t="s">
        <v>13</v>
      </c>
      <c r="B8169" t="s">
        <v>23</v>
      </c>
      <c r="C8169">
        <v>1185732</v>
      </c>
      <c r="D8169" s="9">
        <v>44526</v>
      </c>
      <c r="E8169" s="8" t="str">
        <f>TEXT(Table1[[#This Row],[Invoice Date]],"dd-mm-yyyy")</f>
        <v>26-11-2021</v>
      </c>
      <c r="F8169" s="1" t="str">
        <f t="shared" si="508"/>
        <v>November</v>
      </c>
      <c r="G8169" s="1" t="str">
        <f t="shared" si="509"/>
        <v>2021</v>
      </c>
      <c r="H8169" s="1" t="str">
        <f t="shared" si="510"/>
        <v>Friday</v>
      </c>
      <c r="I8169" s="1" t="str">
        <f t="shared" si="511"/>
        <v>26</v>
      </c>
      <c r="J8169" t="s">
        <v>14</v>
      </c>
      <c r="K8169" t="s">
        <v>39</v>
      </c>
      <c r="L8169" t="s">
        <v>40</v>
      </c>
      <c r="M8169" t="s">
        <v>22</v>
      </c>
      <c r="N8169">
        <v>52</v>
      </c>
      <c r="O8169">
        <v>105</v>
      </c>
      <c r="P8169">
        <v>5460</v>
      </c>
      <c r="Q8169">
        <v>1911</v>
      </c>
      <c r="R8169">
        <v>0.35</v>
      </c>
      <c r="S8169" t="s">
        <v>23</v>
      </c>
      <c r="T8169" t="str">
        <f>IF(Table1[[#This Row],[Units Sold]]&gt; 700,"High Units","low Units")</f>
        <v>low Units</v>
      </c>
      <c r="U8169">
        <f>SUM(Table1[[#This Row],[Operating Profit]])/SUM(Table1[Operating Profit])*100</f>
        <v>5.7536823823166761E-4</v>
      </c>
      <c r="V8169">
        <f>SUM(Table1[[#This Row],[Price per Unit]]*Table1[[#This Row],[Units Sold]])</f>
        <v>5460</v>
      </c>
      <c r="W8169">
        <f>SUM(Table1[[#This Row],[Total Sales]]-Table1[[#This Row],[Operating Profit]])</f>
        <v>3549</v>
      </c>
      <c r="X8169">
        <f>SUM(Table1[[#This Row],[Total Sales]]-Table1[[#This Row],[Cost]])</f>
        <v>1911</v>
      </c>
      <c r="Y8169">
        <f>SUM(Table1[[#This Row],[profit/loss]])/SUM(Table1[profit/loss])</f>
        <v>5.7536823823166763E-6</v>
      </c>
    </row>
    <row r="8170" spans="1:25" x14ac:dyDescent="0.3">
      <c r="A8170" t="s">
        <v>13</v>
      </c>
      <c r="B8170" t="s">
        <v>23</v>
      </c>
      <c r="C8170">
        <v>1185732</v>
      </c>
      <c r="D8170" s="9">
        <v>44527</v>
      </c>
      <c r="E8170" s="8" t="str">
        <f>TEXT(Table1[[#This Row],[Invoice Date]],"dd-mm-yyyy")</f>
        <v>27-11-2021</v>
      </c>
      <c r="F8170" s="1" t="str">
        <f t="shared" si="508"/>
        <v>November</v>
      </c>
      <c r="G8170" s="1" t="str">
        <f t="shared" si="509"/>
        <v>2021</v>
      </c>
      <c r="H8170" s="1" t="str">
        <f t="shared" si="510"/>
        <v>Saturday</v>
      </c>
      <c r="I8170" s="1" t="str">
        <f t="shared" si="511"/>
        <v>27</v>
      </c>
      <c r="J8170" t="s">
        <v>14</v>
      </c>
      <c r="K8170" t="s">
        <v>39</v>
      </c>
      <c r="L8170" t="s">
        <v>40</v>
      </c>
      <c r="M8170" t="s">
        <v>16</v>
      </c>
      <c r="N8170">
        <v>49</v>
      </c>
      <c r="O8170">
        <v>175</v>
      </c>
      <c r="P8170">
        <v>8575</v>
      </c>
      <c r="Q8170">
        <v>4888</v>
      </c>
      <c r="R8170">
        <v>0.56999999999999995</v>
      </c>
      <c r="S8170" t="s">
        <v>23</v>
      </c>
      <c r="T8170" t="str">
        <f>IF(Table1[[#This Row],[Units Sold]]&gt; 700,"High Units","low Units")</f>
        <v>low Units</v>
      </c>
      <c r="U8170">
        <f>SUM(Table1[[#This Row],[Operating Profit]])/SUM(Table1[Operating Profit])*100</f>
        <v>1.4716901875857621E-3</v>
      </c>
      <c r="V8170">
        <f>SUM(Table1[[#This Row],[Price per Unit]]*Table1[[#This Row],[Units Sold]])</f>
        <v>8575</v>
      </c>
      <c r="W8170">
        <f>SUM(Table1[[#This Row],[Total Sales]]-Table1[[#This Row],[Operating Profit]])</f>
        <v>3687</v>
      </c>
      <c r="X8170">
        <f>SUM(Table1[[#This Row],[Total Sales]]-Table1[[#This Row],[Cost]])</f>
        <v>4888</v>
      </c>
      <c r="Y8170">
        <f>SUM(Table1[[#This Row],[profit/loss]])/SUM(Table1[profit/loss])</f>
        <v>1.4716901875857621E-5</v>
      </c>
    </row>
    <row r="8171" spans="1:25" x14ac:dyDescent="0.3">
      <c r="A8171" t="s">
        <v>13</v>
      </c>
      <c r="B8171" t="s">
        <v>23</v>
      </c>
      <c r="C8171">
        <v>1185732</v>
      </c>
      <c r="D8171" s="9">
        <v>44528</v>
      </c>
      <c r="E8171" s="8" t="str">
        <f>TEXT(Table1[[#This Row],[Invoice Date]],"dd-mm-yyyy")</f>
        <v>28-11-2021</v>
      </c>
      <c r="F8171" s="1" t="str">
        <f t="shared" si="508"/>
        <v>November</v>
      </c>
      <c r="G8171" s="1" t="str">
        <f t="shared" si="509"/>
        <v>2021</v>
      </c>
      <c r="H8171" s="1" t="str">
        <f t="shared" si="510"/>
        <v>Sunday</v>
      </c>
      <c r="I8171" s="1" t="str">
        <f t="shared" si="511"/>
        <v>28</v>
      </c>
      <c r="J8171" t="s">
        <v>14</v>
      </c>
      <c r="K8171" t="s">
        <v>39</v>
      </c>
      <c r="L8171" t="s">
        <v>40</v>
      </c>
      <c r="M8171" t="s">
        <v>18</v>
      </c>
      <c r="N8171">
        <v>45</v>
      </c>
      <c r="O8171">
        <v>99</v>
      </c>
      <c r="P8171">
        <v>4455</v>
      </c>
      <c r="Q8171">
        <v>1737</v>
      </c>
      <c r="R8171">
        <v>0.39</v>
      </c>
      <c r="S8171" t="s">
        <v>23</v>
      </c>
      <c r="T8171" t="str">
        <f>IF(Table1[[#This Row],[Units Sold]]&gt; 700,"High Units","low Units")</f>
        <v>low Units</v>
      </c>
      <c r="U8171">
        <f>SUM(Table1[[#This Row],[Operating Profit]])/SUM(Table1[Operating Profit])*100</f>
        <v>5.2297992140680624E-4</v>
      </c>
      <c r="V8171">
        <f>SUM(Table1[[#This Row],[Price per Unit]]*Table1[[#This Row],[Units Sold]])</f>
        <v>4455</v>
      </c>
      <c r="W8171">
        <f>SUM(Table1[[#This Row],[Total Sales]]-Table1[[#This Row],[Operating Profit]])</f>
        <v>2718</v>
      </c>
      <c r="X8171">
        <f>SUM(Table1[[#This Row],[Total Sales]]-Table1[[#This Row],[Cost]])</f>
        <v>1737</v>
      </c>
      <c r="Y8171">
        <f>SUM(Table1[[#This Row],[profit/loss]])/SUM(Table1[profit/loss])</f>
        <v>5.2297992140680627E-6</v>
      </c>
    </row>
    <row r="8172" spans="1:25" x14ac:dyDescent="0.3">
      <c r="A8172" t="s">
        <v>13</v>
      </c>
      <c r="B8172" t="s">
        <v>23</v>
      </c>
      <c r="C8172">
        <v>1185732</v>
      </c>
      <c r="D8172" s="9">
        <v>44529</v>
      </c>
      <c r="E8172" s="8" t="str">
        <f>TEXT(Table1[[#This Row],[Invoice Date]],"dd-mm-yyyy")</f>
        <v>29-11-2021</v>
      </c>
      <c r="F8172" s="1" t="str">
        <f t="shared" si="508"/>
        <v>November</v>
      </c>
      <c r="G8172" s="1" t="str">
        <f t="shared" si="509"/>
        <v>2021</v>
      </c>
      <c r="H8172" s="1" t="str">
        <f t="shared" si="510"/>
        <v>Monday</v>
      </c>
      <c r="I8172" s="1" t="str">
        <f t="shared" si="511"/>
        <v>29</v>
      </c>
      <c r="J8172" t="s">
        <v>14</v>
      </c>
      <c r="K8172" t="s">
        <v>39</v>
      </c>
      <c r="L8172" t="s">
        <v>40</v>
      </c>
      <c r="M8172" t="s">
        <v>19</v>
      </c>
      <c r="N8172">
        <v>43</v>
      </c>
      <c r="O8172">
        <v>72</v>
      </c>
      <c r="P8172">
        <v>3096</v>
      </c>
      <c r="Q8172">
        <v>1331</v>
      </c>
      <c r="R8172">
        <v>0.43</v>
      </c>
      <c r="S8172" t="s">
        <v>23</v>
      </c>
      <c r="T8172" t="str">
        <f>IF(Table1[[#This Row],[Units Sold]]&gt; 700,"High Units","low Units")</f>
        <v>low Units</v>
      </c>
      <c r="U8172">
        <f>SUM(Table1[[#This Row],[Operating Profit]])/SUM(Table1[Operating Profit])*100</f>
        <v>4.0074051548212954E-4</v>
      </c>
      <c r="V8172">
        <f>SUM(Table1[[#This Row],[Price per Unit]]*Table1[[#This Row],[Units Sold]])</f>
        <v>3096</v>
      </c>
      <c r="W8172">
        <f>SUM(Table1[[#This Row],[Total Sales]]-Table1[[#This Row],[Operating Profit]])</f>
        <v>1765</v>
      </c>
      <c r="X8172">
        <f>SUM(Table1[[#This Row],[Total Sales]]-Table1[[#This Row],[Cost]])</f>
        <v>1331</v>
      </c>
      <c r="Y8172">
        <f>SUM(Table1[[#This Row],[profit/loss]])/SUM(Table1[profit/loss])</f>
        <v>4.0074051548212957E-6</v>
      </c>
    </row>
    <row r="8173" spans="1:25" x14ac:dyDescent="0.3">
      <c r="A8173" t="s">
        <v>13</v>
      </c>
      <c r="B8173" t="s">
        <v>23</v>
      </c>
      <c r="C8173">
        <v>1185732</v>
      </c>
      <c r="D8173" s="9">
        <v>44530</v>
      </c>
      <c r="E8173" s="8" t="str">
        <f>TEXT(Table1[[#This Row],[Invoice Date]],"dd-mm-yyyy")</f>
        <v>30-11-2021</v>
      </c>
      <c r="F8173" s="1" t="str">
        <f t="shared" si="508"/>
        <v>November</v>
      </c>
      <c r="G8173" s="1" t="str">
        <f t="shared" si="509"/>
        <v>2021</v>
      </c>
      <c r="H8173" s="1" t="str">
        <f t="shared" si="510"/>
        <v>Tuesday</v>
      </c>
      <c r="I8173" s="1" t="str">
        <f t="shared" si="511"/>
        <v>30</v>
      </c>
      <c r="J8173" t="s">
        <v>14</v>
      </c>
      <c r="K8173" t="s">
        <v>39</v>
      </c>
      <c r="L8173" t="s">
        <v>40</v>
      </c>
      <c r="M8173" t="s">
        <v>20</v>
      </c>
      <c r="N8173">
        <v>39</v>
      </c>
      <c r="O8173">
        <v>56</v>
      </c>
      <c r="P8173">
        <v>2184</v>
      </c>
      <c r="Q8173">
        <v>1026</v>
      </c>
      <c r="R8173">
        <v>0.47</v>
      </c>
      <c r="S8173" t="s">
        <v>23</v>
      </c>
      <c r="T8173" t="str">
        <f>IF(Table1[[#This Row],[Units Sold]]&gt; 700,"High Units","low Units")</f>
        <v>low Units</v>
      </c>
      <c r="U8173">
        <f>SUM(Table1[[#This Row],[Operating Profit]])/SUM(Table1[Operating Profit])*100</f>
        <v>3.0891041989832078E-4</v>
      </c>
      <c r="V8173">
        <f>SUM(Table1[[#This Row],[Price per Unit]]*Table1[[#This Row],[Units Sold]])</f>
        <v>2184</v>
      </c>
      <c r="W8173">
        <f>SUM(Table1[[#This Row],[Total Sales]]-Table1[[#This Row],[Operating Profit]])</f>
        <v>1158</v>
      </c>
      <c r="X8173">
        <f>SUM(Table1[[#This Row],[Total Sales]]-Table1[[#This Row],[Cost]])</f>
        <v>1026</v>
      </c>
      <c r="Y8173">
        <f>SUM(Table1[[#This Row],[profit/loss]])/SUM(Table1[profit/loss])</f>
        <v>3.0891041989832079E-6</v>
      </c>
    </row>
    <row r="8174" spans="1:25" x14ac:dyDescent="0.3">
      <c r="A8174" t="s">
        <v>13</v>
      </c>
      <c r="B8174" t="s">
        <v>23</v>
      </c>
      <c r="C8174">
        <v>1185732</v>
      </c>
      <c r="D8174" s="9">
        <v>44531</v>
      </c>
      <c r="E8174" s="8" t="str">
        <f>TEXT(Table1[[#This Row],[Invoice Date]],"dd-mm-yyyy")</f>
        <v>01-12-2021</v>
      </c>
      <c r="F8174" s="1" t="str">
        <f t="shared" si="508"/>
        <v>December</v>
      </c>
      <c r="G8174" s="1" t="str">
        <f t="shared" si="509"/>
        <v>2021</v>
      </c>
      <c r="H8174" s="1" t="str">
        <f t="shared" si="510"/>
        <v>Wednesday</v>
      </c>
      <c r="I8174" s="1" t="str">
        <f t="shared" si="511"/>
        <v>01</v>
      </c>
      <c r="J8174" t="s">
        <v>14</v>
      </c>
      <c r="K8174" t="s">
        <v>39</v>
      </c>
      <c r="L8174" t="s">
        <v>40</v>
      </c>
      <c r="M8174" t="s">
        <v>21</v>
      </c>
      <c r="N8174">
        <v>50</v>
      </c>
      <c r="O8174">
        <v>64</v>
      </c>
      <c r="P8174">
        <v>3200</v>
      </c>
      <c r="Q8174">
        <v>1280</v>
      </c>
      <c r="R8174">
        <v>0.4</v>
      </c>
      <c r="S8174" t="s">
        <v>23</v>
      </c>
      <c r="T8174" t="str">
        <f>IF(Table1[[#This Row],[Units Sold]]&gt; 700,"High Units","low Units")</f>
        <v>low Units</v>
      </c>
      <c r="U8174">
        <f>SUM(Table1[[#This Row],[Operating Profit]])/SUM(Table1[Operating Profit])*100</f>
        <v>3.8538531917139436E-4</v>
      </c>
      <c r="V8174">
        <f>SUM(Table1[[#This Row],[Price per Unit]]*Table1[[#This Row],[Units Sold]])</f>
        <v>3200</v>
      </c>
      <c r="W8174">
        <f>SUM(Table1[[#This Row],[Total Sales]]-Table1[[#This Row],[Operating Profit]])</f>
        <v>1920</v>
      </c>
      <c r="X8174">
        <f>SUM(Table1[[#This Row],[Total Sales]]-Table1[[#This Row],[Cost]])</f>
        <v>1280</v>
      </c>
      <c r="Y8174">
        <f>SUM(Table1[[#This Row],[profit/loss]])/SUM(Table1[profit/loss])</f>
        <v>3.8538531917139435E-6</v>
      </c>
    </row>
    <row r="8175" spans="1:25" x14ac:dyDescent="0.3">
      <c r="A8175" t="s">
        <v>13</v>
      </c>
      <c r="B8175" t="s">
        <v>23</v>
      </c>
      <c r="C8175">
        <v>1185732</v>
      </c>
      <c r="D8175" s="9">
        <v>44532</v>
      </c>
      <c r="E8175" s="8" t="str">
        <f>TEXT(Table1[[#This Row],[Invoice Date]],"dd-mm-yyyy")</f>
        <v>02-12-2021</v>
      </c>
      <c r="F8175" s="1" t="str">
        <f t="shared" si="508"/>
        <v>December</v>
      </c>
      <c r="G8175" s="1" t="str">
        <f t="shared" si="509"/>
        <v>2021</v>
      </c>
      <c r="H8175" s="1" t="str">
        <f t="shared" si="510"/>
        <v>Thursday</v>
      </c>
      <c r="I8175" s="1" t="str">
        <f t="shared" si="511"/>
        <v>02</v>
      </c>
      <c r="J8175" t="s">
        <v>14</v>
      </c>
      <c r="K8175" t="s">
        <v>39</v>
      </c>
      <c r="L8175" t="s">
        <v>40</v>
      </c>
      <c r="M8175" t="s">
        <v>22</v>
      </c>
      <c r="N8175">
        <v>50</v>
      </c>
      <c r="O8175">
        <v>116</v>
      </c>
      <c r="P8175">
        <v>5800</v>
      </c>
      <c r="Q8175">
        <v>2088</v>
      </c>
      <c r="R8175">
        <v>0.36</v>
      </c>
      <c r="S8175" t="s">
        <v>23</v>
      </c>
      <c r="T8175" t="str">
        <f>IF(Table1[[#This Row],[Units Sold]]&gt; 700,"High Units","low Units")</f>
        <v>low Units</v>
      </c>
      <c r="U8175">
        <f>SUM(Table1[[#This Row],[Operating Profit]])/SUM(Table1[Operating Profit])*100</f>
        <v>6.2865980189833696E-4</v>
      </c>
      <c r="V8175">
        <f>SUM(Table1[[#This Row],[Price per Unit]]*Table1[[#This Row],[Units Sold]])</f>
        <v>5800</v>
      </c>
      <c r="W8175">
        <f>SUM(Table1[[#This Row],[Total Sales]]-Table1[[#This Row],[Operating Profit]])</f>
        <v>3712</v>
      </c>
      <c r="X8175">
        <f>SUM(Table1[[#This Row],[Total Sales]]-Table1[[#This Row],[Cost]])</f>
        <v>2088</v>
      </c>
      <c r="Y8175">
        <f>SUM(Table1[[#This Row],[profit/loss]])/SUM(Table1[profit/loss])</f>
        <v>6.28659801898337E-6</v>
      </c>
    </row>
    <row r="8176" spans="1:25" x14ac:dyDescent="0.3">
      <c r="A8176" t="s">
        <v>13</v>
      </c>
      <c r="B8176" t="s">
        <v>23</v>
      </c>
      <c r="C8176">
        <v>1185732</v>
      </c>
      <c r="D8176" s="9">
        <v>44533</v>
      </c>
      <c r="E8176" s="8" t="str">
        <f>TEXT(Table1[[#This Row],[Invoice Date]],"dd-mm-yyyy")</f>
        <v>03-12-2021</v>
      </c>
      <c r="F8176" s="1" t="str">
        <f t="shared" si="508"/>
        <v>December</v>
      </c>
      <c r="G8176" s="1" t="str">
        <f t="shared" si="509"/>
        <v>2021</v>
      </c>
      <c r="H8176" s="1" t="str">
        <f t="shared" si="510"/>
        <v>Friday</v>
      </c>
      <c r="I8176" s="1" t="str">
        <f t="shared" si="511"/>
        <v>03</v>
      </c>
      <c r="J8176" t="s">
        <v>14</v>
      </c>
      <c r="K8176" t="s">
        <v>39</v>
      </c>
      <c r="L8176" t="s">
        <v>40</v>
      </c>
      <c r="M8176" t="s">
        <v>16</v>
      </c>
      <c r="N8176">
        <v>51</v>
      </c>
      <c r="O8176">
        <v>179</v>
      </c>
      <c r="P8176">
        <v>9129</v>
      </c>
      <c r="Q8176">
        <v>5295</v>
      </c>
      <c r="R8176">
        <v>0.57999999999999996</v>
      </c>
      <c r="S8176" t="s">
        <v>23</v>
      </c>
      <c r="T8176" t="str">
        <f>IF(Table1[[#This Row],[Units Sold]]&gt; 700,"High Units","low Units")</f>
        <v>low Units</v>
      </c>
      <c r="U8176">
        <f>SUM(Table1[[#This Row],[Operating Profit]])/SUM(Table1[Operating Profit])*100</f>
        <v>1.5942306757910415E-3</v>
      </c>
      <c r="V8176">
        <f>SUM(Table1[[#This Row],[Price per Unit]]*Table1[[#This Row],[Units Sold]])</f>
        <v>9129</v>
      </c>
      <c r="W8176">
        <f>SUM(Table1[[#This Row],[Total Sales]]-Table1[[#This Row],[Operating Profit]])</f>
        <v>3834</v>
      </c>
      <c r="X8176">
        <f>SUM(Table1[[#This Row],[Total Sales]]-Table1[[#This Row],[Cost]])</f>
        <v>5295</v>
      </c>
      <c r="Y8176">
        <f>SUM(Table1[[#This Row],[profit/loss]])/SUM(Table1[profit/loss])</f>
        <v>1.5942306757910415E-5</v>
      </c>
    </row>
    <row r="8177" spans="1:25" x14ac:dyDescent="0.3">
      <c r="A8177" t="s">
        <v>13</v>
      </c>
      <c r="B8177" t="s">
        <v>23</v>
      </c>
      <c r="C8177">
        <v>1185732</v>
      </c>
      <c r="D8177" s="9">
        <v>44534</v>
      </c>
      <c r="E8177" s="8" t="str">
        <f>TEXT(Table1[[#This Row],[Invoice Date]],"dd-mm-yyyy")</f>
        <v>04-12-2021</v>
      </c>
      <c r="F8177" s="1" t="str">
        <f t="shared" si="508"/>
        <v>December</v>
      </c>
      <c r="G8177" s="1" t="str">
        <f t="shared" si="509"/>
        <v>2021</v>
      </c>
      <c r="H8177" s="1" t="str">
        <f t="shared" si="510"/>
        <v>Saturday</v>
      </c>
      <c r="I8177" s="1" t="str">
        <f t="shared" si="511"/>
        <v>04</v>
      </c>
      <c r="J8177" t="s">
        <v>14</v>
      </c>
      <c r="K8177" t="s">
        <v>39</v>
      </c>
      <c r="L8177" t="s">
        <v>40</v>
      </c>
      <c r="M8177" t="s">
        <v>18</v>
      </c>
      <c r="N8177">
        <v>44</v>
      </c>
      <c r="O8177">
        <v>102</v>
      </c>
      <c r="P8177">
        <v>4488</v>
      </c>
      <c r="Q8177">
        <v>1885</v>
      </c>
      <c r="R8177">
        <v>0.42</v>
      </c>
      <c r="S8177" t="s">
        <v>23</v>
      </c>
      <c r="T8177" t="str">
        <f>IF(Table1[[#This Row],[Units Sold]]&gt; 700,"High Units","low Units")</f>
        <v>low Units</v>
      </c>
      <c r="U8177">
        <f>SUM(Table1[[#This Row],[Operating Profit]])/SUM(Table1[Operating Profit])*100</f>
        <v>5.6754009893599877E-4</v>
      </c>
      <c r="V8177">
        <f>SUM(Table1[[#This Row],[Price per Unit]]*Table1[[#This Row],[Units Sold]])</f>
        <v>4488</v>
      </c>
      <c r="W8177">
        <f>SUM(Table1[[#This Row],[Total Sales]]-Table1[[#This Row],[Operating Profit]])</f>
        <v>2603</v>
      </c>
      <c r="X8177">
        <f>SUM(Table1[[#This Row],[Total Sales]]-Table1[[#This Row],[Cost]])</f>
        <v>1885</v>
      </c>
      <c r="Y8177">
        <f>SUM(Table1[[#This Row],[profit/loss]])/SUM(Table1[profit/loss])</f>
        <v>5.6754009893599873E-6</v>
      </c>
    </row>
    <row r="8178" spans="1:25" x14ac:dyDescent="0.3">
      <c r="A8178" t="s">
        <v>13</v>
      </c>
      <c r="B8178" t="s">
        <v>23</v>
      </c>
      <c r="C8178">
        <v>1185732</v>
      </c>
      <c r="D8178" s="9">
        <v>44535</v>
      </c>
      <c r="E8178" s="8" t="str">
        <f>TEXT(Table1[[#This Row],[Invoice Date]],"dd-mm-yyyy")</f>
        <v>05-12-2021</v>
      </c>
      <c r="F8178" s="1" t="str">
        <f t="shared" si="508"/>
        <v>December</v>
      </c>
      <c r="G8178" s="1" t="str">
        <f t="shared" si="509"/>
        <v>2021</v>
      </c>
      <c r="H8178" s="1" t="str">
        <f t="shared" si="510"/>
        <v>Sunday</v>
      </c>
      <c r="I8178" s="1" t="str">
        <f t="shared" si="511"/>
        <v>05</v>
      </c>
      <c r="J8178" t="s">
        <v>14</v>
      </c>
      <c r="K8178" t="s">
        <v>39</v>
      </c>
      <c r="L8178" t="s">
        <v>40</v>
      </c>
      <c r="M8178" t="s">
        <v>19</v>
      </c>
      <c r="N8178">
        <v>38</v>
      </c>
      <c r="O8178">
        <v>79</v>
      </c>
      <c r="P8178">
        <v>3002</v>
      </c>
      <c r="Q8178">
        <v>1411</v>
      </c>
      <c r="R8178">
        <v>0.47</v>
      </c>
      <c r="S8178" t="s">
        <v>23</v>
      </c>
      <c r="T8178" t="str">
        <f>IF(Table1[[#This Row],[Units Sold]]&gt; 700,"High Units","low Units")</f>
        <v>low Units</v>
      </c>
      <c r="U8178">
        <f>SUM(Table1[[#This Row],[Operating Profit]])/SUM(Table1[Operating Profit])*100</f>
        <v>4.2482709793034175E-4</v>
      </c>
      <c r="V8178">
        <f>SUM(Table1[[#This Row],[Price per Unit]]*Table1[[#This Row],[Units Sold]])</f>
        <v>3002</v>
      </c>
      <c r="W8178">
        <f>SUM(Table1[[#This Row],[Total Sales]]-Table1[[#This Row],[Operating Profit]])</f>
        <v>1591</v>
      </c>
      <c r="X8178">
        <f>SUM(Table1[[#This Row],[Total Sales]]-Table1[[#This Row],[Cost]])</f>
        <v>1411</v>
      </c>
      <c r="Y8178">
        <f>SUM(Table1[[#This Row],[profit/loss]])/SUM(Table1[profit/loss])</f>
        <v>4.2482709793034177E-6</v>
      </c>
    </row>
    <row r="8179" spans="1:25" x14ac:dyDescent="0.3">
      <c r="A8179" t="s">
        <v>13</v>
      </c>
      <c r="B8179" t="s">
        <v>23</v>
      </c>
      <c r="C8179">
        <v>1185732</v>
      </c>
      <c r="D8179" s="9">
        <v>44536</v>
      </c>
      <c r="E8179" s="8" t="str">
        <f>TEXT(Table1[[#This Row],[Invoice Date]],"dd-mm-yyyy")</f>
        <v>06-12-2021</v>
      </c>
      <c r="F8179" s="1" t="str">
        <f t="shared" si="508"/>
        <v>December</v>
      </c>
      <c r="G8179" s="1" t="str">
        <f t="shared" si="509"/>
        <v>2021</v>
      </c>
      <c r="H8179" s="1" t="str">
        <f t="shared" si="510"/>
        <v>Monday</v>
      </c>
      <c r="I8179" s="1" t="str">
        <f t="shared" si="511"/>
        <v>06</v>
      </c>
      <c r="J8179" t="s">
        <v>14</v>
      </c>
      <c r="K8179" t="s">
        <v>39</v>
      </c>
      <c r="L8179" t="s">
        <v>40</v>
      </c>
      <c r="M8179" t="s">
        <v>20</v>
      </c>
      <c r="N8179">
        <v>43</v>
      </c>
      <c r="O8179">
        <v>62</v>
      </c>
      <c r="P8179">
        <v>2666</v>
      </c>
      <c r="Q8179">
        <v>1226</v>
      </c>
      <c r="R8179">
        <v>0.46</v>
      </c>
      <c r="S8179" t="s">
        <v>23</v>
      </c>
      <c r="T8179" t="str">
        <f>IF(Table1[[#This Row],[Units Sold]]&gt; 700,"High Units","low Units")</f>
        <v>low Units</v>
      </c>
      <c r="U8179">
        <f>SUM(Table1[[#This Row],[Operating Profit]])/SUM(Table1[Operating Profit])*100</f>
        <v>3.691268760188511E-4</v>
      </c>
      <c r="V8179">
        <f>SUM(Table1[[#This Row],[Price per Unit]]*Table1[[#This Row],[Units Sold]])</f>
        <v>2666</v>
      </c>
      <c r="W8179">
        <f>SUM(Table1[[#This Row],[Total Sales]]-Table1[[#This Row],[Operating Profit]])</f>
        <v>1440</v>
      </c>
      <c r="X8179">
        <f>SUM(Table1[[#This Row],[Total Sales]]-Table1[[#This Row],[Cost]])</f>
        <v>1226</v>
      </c>
      <c r="Y8179">
        <f>SUM(Table1[[#This Row],[profit/loss]])/SUM(Table1[profit/loss])</f>
        <v>3.6912687601885113E-6</v>
      </c>
    </row>
    <row r="8180" spans="1:25" x14ac:dyDescent="0.3">
      <c r="A8180" t="s">
        <v>13</v>
      </c>
      <c r="B8180" t="s">
        <v>23</v>
      </c>
      <c r="C8180">
        <v>1185732</v>
      </c>
      <c r="D8180" s="9">
        <v>44537</v>
      </c>
      <c r="E8180" s="8" t="str">
        <f>TEXT(Table1[[#This Row],[Invoice Date]],"dd-mm-yyyy")</f>
        <v>07-12-2021</v>
      </c>
      <c r="F8180" s="1" t="str">
        <f t="shared" si="508"/>
        <v>December</v>
      </c>
      <c r="G8180" s="1" t="str">
        <f t="shared" si="509"/>
        <v>2021</v>
      </c>
      <c r="H8180" s="1" t="str">
        <f t="shared" si="510"/>
        <v>Tuesday</v>
      </c>
      <c r="I8180" s="1" t="str">
        <f t="shared" si="511"/>
        <v>07</v>
      </c>
      <c r="J8180" t="s">
        <v>14</v>
      </c>
      <c r="K8180" t="s">
        <v>39</v>
      </c>
      <c r="L8180" t="s">
        <v>40</v>
      </c>
      <c r="M8180" t="s">
        <v>21</v>
      </c>
      <c r="N8180">
        <v>46</v>
      </c>
      <c r="O8180">
        <v>54</v>
      </c>
      <c r="P8180">
        <v>2484</v>
      </c>
      <c r="Q8180">
        <v>969</v>
      </c>
      <c r="R8180">
        <v>0.39</v>
      </c>
      <c r="S8180" t="s">
        <v>23</v>
      </c>
      <c r="T8180" t="str">
        <f>IF(Table1[[#This Row],[Units Sold]]&gt; 700,"High Units","low Units")</f>
        <v>low Units</v>
      </c>
      <c r="U8180">
        <f>SUM(Table1[[#This Row],[Operating Profit]])/SUM(Table1[Operating Profit])*100</f>
        <v>2.9174872990396966E-4</v>
      </c>
      <c r="V8180">
        <f>SUM(Table1[[#This Row],[Price per Unit]]*Table1[[#This Row],[Units Sold]])</f>
        <v>2484</v>
      </c>
      <c r="W8180">
        <f>SUM(Table1[[#This Row],[Total Sales]]-Table1[[#This Row],[Operating Profit]])</f>
        <v>1515</v>
      </c>
      <c r="X8180">
        <f>SUM(Table1[[#This Row],[Total Sales]]-Table1[[#This Row],[Cost]])</f>
        <v>969</v>
      </c>
      <c r="Y8180">
        <f>SUM(Table1[[#This Row],[profit/loss]])/SUM(Table1[profit/loss])</f>
        <v>2.9174872990396964E-6</v>
      </c>
    </row>
    <row r="8181" spans="1:25" x14ac:dyDescent="0.3">
      <c r="A8181" t="s">
        <v>13</v>
      </c>
      <c r="B8181" t="s">
        <v>23</v>
      </c>
      <c r="C8181">
        <v>1185732</v>
      </c>
      <c r="D8181" s="9">
        <v>44538</v>
      </c>
      <c r="E8181" s="8" t="str">
        <f>TEXT(Table1[[#This Row],[Invoice Date]],"dd-mm-yyyy")</f>
        <v>08-12-2021</v>
      </c>
      <c r="F8181" s="1" t="str">
        <f t="shared" si="508"/>
        <v>December</v>
      </c>
      <c r="G8181" s="1" t="str">
        <f t="shared" si="509"/>
        <v>2021</v>
      </c>
      <c r="H8181" s="1" t="str">
        <f t="shared" si="510"/>
        <v>Wednesday</v>
      </c>
      <c r="I8181" s="1" t="str">
        <f t="shared" si="511"/>
        <v>08</v>
      </c>
      <c r="J8181" t="s">
        <v>14</v>
      </c>
      <c r="K8181" t="s">
        <v>39</v>
      </c>
      <c r="L8181" t="s">
        <v>40</v>
      </c>
      <c r="M8181" t="s">
        <v>22</v>
      </c>
      <c r="N8181">
        <v>49</v>
      </c>
      <c r="O8181">
        <v>123</v>
      </c>
      <c r="P8181">
        <v>6027</v>
      </c>
      <c r="Q8181">
        <v>2170</v>
      </c>
      <c r="R8181">
        <v>0.36</v>
      </c>
      <c r="S8181" t="s">
        <v>23</v>
      </c>
      <c r="T8181" t="str">
        <f>IF(Table1[[#This Row],[Units Sold]]&gt; 700,"High Units","low Units")</f>
        <v>low Units</v>
      </c>
      <c r="U8181">
        <f>SUM(Table1[[#This Row],[Operating Profit]])/SUM(Table1[Operating Profit])*100</f>
        <v>6.5334854890775442E-4</v>
      </c>
      <c r="V8181">
        <f>SUM(Table1[[#This Row],[Price per Unit]]*Table1[[#This Row],[Units Sold]])</f>
        <v>6027</v>
      </c>
      <c r="W8181">
        <f>SUM(Table1[[#This Row],[Total Sales]]-Table1[[#This Row],[Operating Profit]])</f>
        <v>3857</v>
      </c>
      <c r="X8181">
        <f>SUM(Table1[[#This Row],[Total Sales]]-Table1[[#This Row],[Cost]])</f>
        <v>2170</v>
      </c>
      <c r="Y8181">
        <f>SUM(Table1[[#This Row],[profit/loss]])/SUM(Table1[profit/loss])</f>
        <v>6.5334854890775446E-6</v>
      </c>
    </row>
    <row r="8182" spans="1:25" x14ac:dyDescent="0.3">
      <c r="A8182" t="s">
        <v>13</v>
      </c>
      <c r="B8182" t="s">
        <v>23</v>
      </c>
      <c r="C8182">
        <v>1185732</v>
      </c>
      <c r="D8182" s="9">
        <v>44539</v>
      </c>
      <c r="E8182" s="8" t="str">
        <f>TEXT(Table1[[#This Row],[Invoice Date]],"dd-mm-yyyy")</f>
        <v>09-12-2021</v>
      </c>
      <c r="F8182" s="1" t="str">
        <f t="shared" si="508"/>
        <v>December</v>
      </c>
      <c r="G8182" s="1" t="str">
        <f t="shared" si="509"/>
        <v>2021</v>
      </c>
      <c r="H8182" s="1" t="str">
        <f t="shared" si="510"/>
        <v>Thursday</v>
      </c>
      <c r="I8182" s="1" t="str">
        <f t="shared" si="511"/>
        <v>09</v>
      </c>
      <c r="J8182" t="s">
        <v>14</v>
      </c>
      <c r="K8182" t="s">
        <v>39</v>
      </c>
      <c r="L8182" t="s">
        <v>40</v>
      </c>
      <c r="M8182" t="s">
        <v>16</v>
      </c>
      <c r="N8182">
        <v>46</v>
      </c>
      <c r="O8182">
        <v>162</v>
      </c>
      <c r="P8182">
        <v>7452</v>
      </c>
      <c r="Q8182">
        <v>3875</v>
      </c>
      <c r="R8182">
        <v>0.52</v>
      </c>
      <c r="S8182" t="s">
        <v>23</v>
      </c>
      <c r="T8182" t="str">
        <f>IF(Table1[[#This Row],[Units Sold]]&gt; 700,"High Units","low Units")</f>
        <v>low Units</v>
      </c>
      <c r="U8182">
        <f>SUM(Table1[[#This Row],[Operating Profit]])/SUM(Table1[Operating Profit])*100</f>
        <v>1.1666938373352759E-3</v>
      </c>
      <c r="V8182">
        <f>SUM(Table1[[#This Row],[Price per Unit]]*Table1[[#This Row],[Units Sold]])</f>
        <v>7452</v>
      </c>
      <c r="W8182">
        <f>SUM(Table1[[#This Row],[Total Sales]]-Table1[[#This Row],[Operating Profit]])</f>
        <v>3577</v>
      </c>
      <c r="X8182">
        <f>SUM(Table1[[#This Row],[Total Sales]]-Table1[[#This Row],[Cost]])</f>
        <v>3875</v>
      </c>
      <c r="Y8182">
        <f>SUM(Table1[[#This Row],[profit/loss]])/SUM(Table1[profit/loss])</f>
        <v>1.1666938373352759E-5</v>
      </c>
    </row>
    <row r="8183" spans="1:25" x14ac:dyDescent="0.3">
      <c r="A8183" t="s">
        <v>13</v>
      </c>
      <c r="B8183" t="s">
        <v>23</v>
      </c>
      <c r="C8183">
        <v>1185732</v>
      </c>
      <c r="D8183" s="9">
        <v>44540</v>
      </c>
      <c r="E8183" s="8" t="str">
        <f>TEXT(Table1[[#This Row],[Invoice Date]],"dd-mm-yyyy")</f>
        <v>10-12-2021</v>
      </c>
      <c r="F8183" s="1" t="str">
        <f t="shared" si="508"/>
        <v>December</v>
      </c>
      <c r="G8183" s="1" t="str">
        <f t="shared" si="509"/>
        <v>2021</v>
      </c>
      <c r="H8183" s="1" t="str">
        <f t="shared" si="510"/>
        <v>Friday</v>
      </c>
      <c r="I8183" s="1" t="str">
        <f t="shared" si="511"/>
        <v>10</v>
      </c>
      <c r="J8183" t="s">
        <v>14</v>
      </c>
      <c r="K8183" t="s">
        <v>39</v>
      </c>
      <c r="L8183" t="s">
        <v>40</v>
      </c>
      <c r="M8183" t="s">
        <v>18</v>
      </c>
      <c r="N8183">
        <v>40</v>
      </c>
      <c r="O8183">
        <v>91</v>
      </c>
      <c r="P8183">
        <v>3640</v>
      </c>
      <c r="Q8183">
        <v>1238</v>
      </c>
      <c r="R8183">
        <v>0.34</v>
      </c>
      <c r="S8183" t="s">
        <v>23</v>
      </c>
      <c r="T8183" t="str">
        <f>IF(Table1[[#This Row],[Units Sold]]&gt; 700,"High Units","low Units")</f>
        <v>low Units</v>
      </c>
      <c r="U8183">
        <f>SUM(Table1[[#This Row],[Operating Profit]])/SUM(Table1[Operating Profit])*100</f>
        <v>3.7273986338608297E-4</v>
      </c>
      <c r="V8183">
        <f>SUM(Table1[[#This Row],[Price per Unit]]*Table1[[#This Row],[Units Sold]])</f>
        <v>3640</v>
      </c>
      <c r="W8183">
        <f>SUM(Table1[[#This Row],[Total Sales]]-Table1[[#This Row],[Operating Profit]])</f>
        <v>2402</v>
      </c>
      <c r="X8183">
        <f>SUM(Table1[[#This Row],[Total Sales]]-Table1[[#This Row],[Cost]])</f>
        <v>1238</v>
      </c>
      <c r="Y8183">
        <f>SUM(Table1[[#This Row],[profit/loss]])/SUM(Table1[profit/loss])</f>
        <v>3.7273986338608295E-6</v>
      </c>
    </row>
    <row r="8184" spans="1:25" x14ac:dyDescent="0.3">
      <c r="A8184" t="s">
        <v>13</v>
      </c>
      <c r="B8184" t="s">
        <v>23</v>
      </c>
      <c r="C8184">
        <v>1185732</v>
      </c>
      <c r="D8184" s="9">
        <v>44541</v>
      </c>
      <c r="E8184" s="8" t="str">
        <f>TEXT(Table1[[#This Row],[Invoice Date]],"dd-mm-yyyy")</f>
        <v>11-12-2021</v>
      </c>
      <c r="F8184" s="1" t="str">
        <f t="shared" si="508"/>
        <v>December</v>
      </c>
      <c r="G8184" s="1" t="str">
        <f t="shared" si="509"/>
        <v>2021</v>
      </c>
      <c r="H8184" s="1" t="str">
        <f t="shared" si="510"/>
        <v>Saturday</v>
      </c>
      <c r="I8184" s="1" t="str">
        <f t="shared" si="511"/>
        <v>11</v>
      </c>
      <c r="J8184" t="s">
        <v>14</v>
      </c>
      <c r="K8184" t="s">
        <v>39</v>
      </c>
      <c r="L8184" t="s">
        <v>40</v>
      </c>
      <c r="M8184" t="s">
        <v>19</v>
      </c>
      <c r="N8184">
        <v>32</v>
      </c>
      <c r="O8184">
        <v>60</v>
      </c>
      <c r="P8184">
        <v>1920</v>
      </c>
      <c r="Q8184">
        <v>768</v>
      </c>
      <c r="R8184">
        <v>0.4</v>
      </c>
      <c r="S8184" t="s">
        <v>23</v>
      </c>
      <c r="T8184" t="str">
        <f>IF(Table1[[#This Row],[Units Sold]]&gt; 700,"High Units","low Units")</f>
        <v>low Units</v>
      </c>
      <c r="U8184">
        <f>SUM(Table1[[#This Row],[Operating Profit]])/SUM(Table1[Operating Profit])*100</f>
        <v>2.3123119150283663E-4</v>
      </c>
      <c r="V8184">
        <f>SUM(Table1[[#This Row],[Price per Unit]]*Table1[[#This Row],[Units Sold]])</f>
        <v>1920</v>
      </c>
      <c r="W8184">
        <f>SUM(Table1[[#This Row],[Total Sales]]-Table1[[#This Row],[Operating Profit]])</f>
        <v>1152</v>
      </c>
      <c r="X8184">
        <f>SUM(Table1[[#This Row],[Total Sales]]-Table1[[#This Row],[Cost]])</f>
        <v>768</v>
      </c>
      <c r="Y8184">
        <f>SUM(Table1[[#This Row],[profit/loss]])/SUM(Table1[profit/loss])</f>
        <v>2.3123119150283663E-6</v>
      </c>
    </row>
    <row r="8185" spans="1:25" x14ac:dyDescent="0.3">
      <c r="A8185" t="s">
        <v>13</v>
      </c>
      <c r="B8185" t="s">
        <v>23</v>
      </c>
      <c r="C8185">
        <v>1185732</v>
      </c>
      <c r="D8185" s="9">
        <v>44542</v>
      </c>
      <c r="E8185" s="8" t="str">
        <f>TEXT(Table1[[#This Row],[Invoice Date]],"dd-mm-yyyy")</f>
        <v>12-12-2021</v>
      </c>
      <c r="F8185" s="1" t="str">
        <f t="shared" si="508"/>
        <v>December</v>
      </c>
      <c r="G8185" s="1" t="str">
        <f t="shared" si="509"/>
        <v>2021</v>
      </c>
      <c r="H8185" s="1" t="str">
        <f t="shared" si="510"/>
        <v>Sunday</v>
      </c>
      <c r="I8185" s="1" t="str">
        <f t="shared" si="511"/>
        <v>12</v>
      </c>
      <c r="J8185" t="s">
        <v>14</v>
      </c>
      <c r="K8185" t="s">
        <v>39</v>
      </c>
      <c r="L8185" t="s">
        <v>40</v>
      </c>
      <c r="M8185" t="s">
        <v>20</v>
      </c>
      <c r="N8185">
        <v>32</v>
      </c>
      <c r="O8185">
        <v>53</v>
      </c>
      <c r="P8185">
        <v>1696</v>
      </c>
      <c r="Q8185">
        <v>695</v>
      </c>
      <c r="R8185">
        <v>0.41</v>
      </c>
      <c r="S8185" t="s">
        <v>23</v>
      </c>
      <c r="T8185" t="str">
        <f>IF(Table1[[#This Row],[Units Sold]]&gt; 700,"High Units","low Units")</f>
        <v>low Units</v>
      </c>
      <c r="U8185">
        <f>SUM(Table1[[#This Row],[Operating Profit]])/SUM(Table1[Operating Profit])*100</f>
        <v>2.0925218501884301E-4</v>
      </c>
      <c r="V8185">
        <f>SUM(Table1[[#This Row],[Price per Unit]]*Table1[[#This Row],[Units Sold]])</f>
        <v>1696</v>
      </c>
      <c r="W8185">
        <f>SUM(Table1[[#This Row],[Total Sales]]-Table1[[#This Row],[Operating Profit]])</f>
        <v>1001</v>
      </c>
      <c r="X8185">
        <f>SUM(Table1[[#This Row],[Total Sales]]-Table1[[#This Row],[Cost]])</f>
        <v>695</v>
      </c>
      <c r="Y8185">
        <f>SUM(Table1[[#This Row],[profit/loss]])/SUM(Table1[profit/loss])</f>
        <v>2.0925218501884302E-6</v>
      </c>
    </row>
    <row r="8186" spans="1:25" x14ac:dyDescent="0.3">
      <c r="A8186" t="s">
        <v>13</v>
      </c>
      <c r="B8186" t="s">
        <v>23</v>
      </c>
      <c r="C8186">
        <v>1185732</v>
      </c>
      <c r="D8186" s="9">
        <v>44543</v>
      </c>
      <c r="E8186" s="8" t="str">
        <f>TEXT(Table1[[#This Row],[Invoice Date]],"dd-mm-yyyy")</f>
        <v>13-12-2021</v>
      </c>
      <c r="F8186" s="1" t="str">
        <f t="shared" si="508"/>
        <v>December</v>
      </c>
      <c r="G8186" s="1" t="str">
        <f t="shared" si="509"/>
        <v>2021</v>
      </c>
      <c r="H8186" s="1" t="str">
        <f t="shared" si="510"/>
        <v>Monday</v>
      </c>
      <c r="I8186" s="1" t="str">
        <f t="shared" si="511"/>
        <v>13</v>
      </c>
      <c r="J8186" t="s">
        <v>14</v>
      </c>
      <c r="K8186" t="s">
        <v>39</v>
      </c>
      <c r="L8186" t="s">
        <v>40</v>
      </c>
      <c r="M8186" t="s">
        <v>21</v>
      </c>
      <c r="N8186">
        <v>36</v>
      </c>
      <c r="O8186">
        <v>41</v>
      </c>
      <c r="P8186">
        <v>1476</v>
      </c>
      <c r="Q8186">
        <v>502</v>
      </c>
      <c r="R8186">
        <v>0.34</v>
      </c>
      <c r="S8186" t="s">
        <v>23</v>
      </c>
      <c r="T8186" t="str">
        <f>IF(Table1[[#This Row],[Units Sold]]&gt; 700,"High Units","low Units")</f>
        <v>low Units</v>
      </c>
      <c r="U8186">
        <f>SUM(Table1[[#This Row],[Operating Profit]])/SUM(Table1[Operating Profit])*100</f>
        <v>1.5114330486253123E-4</v>
      </c>
      <c r="V8186">
        <f>SUM(Table1[[#This Row],[Price per Unit]]*Table1[[#This Row],[Units Sold]])</f>
        <v>1476</v>
      </c>
      <c r="W8186">
        <f>SUM(Table1[[#This Row],[Total Sales]]-Table1[[#This Row],[Operating Profit]])</f>
        <v>974</v>
      </c>
      <c r="X8186">
        <f>SUM(Table1[[#This Row],[Total Sales]]-Table1[[#This Row],[Cost]])</f>
        <v>502</v>
      </c>
      <c r="Y8186">
        <f>SUM(Table1[[#This Row],[profit/loss]])/SUM(Table1[profit/loss])</f>
        <v>1.5114330486253122E-6</v>
      </c>
    </row>
    <row r="8187" spans="1:25" x14ac:dyDescent="0.3">
      <c r="A8187" t="s">
        <v>13</v>
      </c>
      <c r="B8187" t="s">
        <v>23</v>
      </c>
      <c r="C8187">
        <v>1185732</v>
      </c>
      <c r="D8187" s="9">
        <v>44544</v>
      </c>
      <c r="E8187" s="8" t="str">
        <f>TEXT(Table1[[#This Row],[Invoice Date]],"dd-mm-yyyy")</f>
        <v>14-12-2021</v>
      </c>
      <c r="F8187" s="1" t="str">
        <f t="shared" si="508"/>
        <v>December</v>
      </c>
      <c r="G8187" s="1" t="str">
        <f t="shared" si="509"/>
        <v>2021</v>
      </c>
      <c r="H8187" s="1" t="str">
        <f t="shared" si="510"/>
        <v>Tuesday</v>
      </c>
      <c r="I8187" s="1" t="str">
        <f t="shared" si="511"/>
        <v>14</v>
      </c>
      <c r="J8187" t="s">
        <v>14</v>
      </c>
      <c r="K8187" t="s">
        <v>39</v>
      </c>
      <c r="L8187" t="s">
        <v>40</v>
      </c>
      <c r="M8187" t="s">
        <v>22</v>
      </c>
      <c r="N8187">
        <v>48</v>
      </c>
      <c r="O8187">
        <v>79</v>
      </c>
      <c r="P8187">
        <v>3792</v>
      </c>
      <c r="Q8187">
        <v>1176</v>
      </c>
      <c r="R8187">
        <v>0.31</v>
      </c>
      <c r="S8187" t="s">
        <v>23</v>
      </c>
      <c r="T8187" t="str">
        <f>IF(Table1[[#This Row],[Units Sold]]&gt; 700,"High Units","low Units")</f>
        <v>low Units</v>
      </c>
      <c r="U8187">
        <f>SUM(Table1[[#This Row],[Operating Profit]])/SUM(Table1[Operating Profit])*100</f>
        <v>3.5407276198871852E-4</v>
      </c>
      <c r="V8187">
        <f>SUM(Table1[[#This Row],[Price per Unit]]*Table1[[#This Row],[Units Sold]])</f>
        <v>3792</v>
      </c>
      <c r="W8187">
        <f>SUM(Table1[[#This Row],[Total Sales]]-Table1[[#This Row],[Operating Profit]])</f>
        <v>2616</v>
      </c>
      <c r="X8187">
        <f>SUM(Table1[[#This Row],[Total Sales]]-Table1[[#This Row],[Cost]])</f>
        <v>1176</v>
      </c>
      <c r="Y8187">
        <f>SUM(Table1[[#This Row],[profit/loss]])/SUM(Table1[profit/loss])</f>
        <v>3.5407276198871854E-6</v>
      </c>
    </row>
    <row r="8188" spans="1:25" x14ac:dyDescent="0.3">
      <c r="A8188" t="s">
        <v>13</v>
      </c>
      <c r="B8188" t="s">
        <v>23</v>
      </c>
      <c r="C8188">
        <v>1185732</v>
      </c>
      <c r="D8188" s="9">
        <v>44545</v>
      </c>
      <c r="E8188" s="8" t="str">
        <f>TEXT(Table1[[#This Row],[Invoice Date]],"dd-mm-yyyy")</f>
        <v>15-12-2021</v>
      </c>
      <c r="F8188" s="1" t="str">
        <f t="shared" si="508"/>
        <v>December</v>
      </c>
      <c r="G8188" s="1" t="str">
        <f t="shared" si="509"/>
        <v>2021</v>
      </c>
      <c r="H8188" s="1" t="str">
        <f t="shared" si="510"/>
        <v>Wednesday</v>
      </c>
      <c r="I8188" s="1" t="str">
        <f t="shared" si="511"/>
        <v>15</v>
      </c>
      <c r="J8188" t="s">
        <v>14</v>
      </c>
      <c r="K8188" t="s">
        <v>39</v>
      </c>
      <c r="L8188" t="s">
        <v>40</v>
      </c>
      <c r="M8188" t="s">
        <v>16</v>
      </c>
      <c r="N8188">
        <v>47</v>
      </c>
      <c r="O8188">
        <v>124</v>
      </c>
      <c r="P8188">
        <v>5828</v>
      </c>
      <c r="Q8188">
        <v>3089</v>
      </c>
      <c r="R8188">
        <v>0.53</v>
      </c>
      <c r="S8188" t="s">
        <v>23</v>
      </c>
      <c r="T8188" t="str">
        <f>IF(Table1[[#This Row],[Units Sold]]&gt; 700,"High Units","low Units")</f>
        <v>low Units</v>
      </c>
      <c r="U8188">
        <f>SUM(Table1[[#This Row],[Operating Profit]])/SUM(Table1[Operating Profit])*100</f>
        <v>9.3004316478159156E-4</v>
      </c>
      <c r="V8188">
        <f>SUM(Table1[[#This Row],[Price per Unit]]*Table1[[#This Row],[Units Sold]])</f>
        <v>5828</v>
      </c>
      <c r="W8188">
        <f>SUM(Table1[[#This Row],[Total Sales]]-Table1[[#This Row],[Operating Profit]])</f>
        <v>2739</v>
      </c>
      <c r="X8188">
        <f>SUM(Table1[[#This Row],[Total Sales]]-Table1[[#This Row],[Cost]])</f>
        <v>3089</v>
      </c>
      <c r="Y8188">
        <f>SUM(Table1[[#This Row],[profit/loss]])/SUM(Table1[profit/loss])</f>
        <v>9.3004316478159156E-6</v>
      </c>
    </row>
    <row r="8189" spans="1:25" x14ac:dyDescent="0.3">
      <c r="A8189" t="s">
        <v>13</v>
      </c>
      <c r="B8189" t="s">
        <v>23</v>
      </c>
      <c r="C8189">
        <v>1185732</v>
      </c>
      <c r="D8189" s="9">
        <v>44546</v>
      </c>
      <c r="E8189" s="8" t="str">
        <f>TEXT(Table1[[#This Row],[Invoice Date]],"dd-mm-yyyy")</f>
        <v>16-12-2021</v>
      </c>
      <c r="F8189" s="1" t="str">
        <f t="shared" si="508"/>
        <v>December</v>
      </c>
      <c r="G8189" s="1" t="str">
        <f t="shared" si="509"/>
        <v>2021</v>
      </c>
      <c r="H8189" s="1" t="str">
        <f t="shared" si="510"/>
        <v>Thursday</v>
      </c>
      <c r="I8189" s="1" t="str">
        <f t="shared" si="511"/>
        <v>16</v>
      </c>
      <c r="J8189" t="s">
        <v>14</v>
      </c>
      <c r="K8189" t="s">
        <v>39</v>
      </c>
      <c r="L8189" t="s">
        <v>40</v>
      </c>
      <c r="M8189" t="s">
        <v>18</v>
      </c>
      <c r="N8189">
        <v>35</v>
      </c>
      <c r="O8189">
        <v>68</v>
      </c>
      <c r="P8189">
        <v>2380</v>
      </c>
      <c r="Q8189">
        <v>762</v>
      </c>
      <c r="R8189">
        <v>0.32</v>
      </c>
      <c r="S8189" t="s">
        <v>23</v>
      </c>
      <c r="T8189" t="str">
        <f>IF(Table1[[#This Row],[Units Sold]]&gt; 700,"High Units","low Units")</f>
        <v>low Units</v>
      </c>
      <c r="U8189">
        <f>SUM(Table1[[#This Row],[Operating Profit]])/SUM(Table1[Operating Profit])*100</f>
        <v>2.2942469781922069E-4</v>
      </c>
      <c r="V8189">
        <f>SUM(Table1[[#This Row],[Price per Unit]]*Table1[[#This Row],[Units Sold]])</f>
        <v>2380</v>
      </c>
      <c r="W8189">
        <f>SUM(Table1[[#This Row],[Total Sales]]-Table1[[#This Row],[Operating Profit]])</f>
        <v>1618</v>
      </c>
      <c r="X8189">
        <f>SUM(Table1[[#This Row],[Total Sales]]-Table1[[#This Row],[Cost]])</f>
        <v>762</v>
      </c>
      <c r="Y8189">
        <f>SUM(Table1[[#This Row],[profit/loss]])/SUM(Table1[profit/loss])</f>
        <v>2.294246978192207E-6</v>
      </c>
    </row>
    <row r="8190" spans="1:25" x14ac:dyDescent="0.3">
      <c r="A8190" t="s">
        <v>13</v>
      </c>
      <c r="B8190" t="s">
        <v>23</v>
      </c>
      <c r="C8190">
        <v>1185732</v>
      </c>
      <c r="D8190" s="9">
        <v>44547</v>
      </c>
      <c r="E8190" s="8" t="str">
        <f>TEXT(Table1[[#This Row],[Invoice Date]],"dd-mm-yyyy")</f>
        <v>17-12-2021</v>
      </c>
      <c r="F8190" s="1" t="str">
        <f t="shared" si="508"/>
        <v>December</v>
      </c>
      <c r="G8190" s="1" t="str">
        <f t="shared" si="509"/>
        <v>2021</v>
      </c>
      <c r="H8190" s="1" t="str">
        <f t="shared" si="510"/>
        <v>Friday</v>
      </c>
      <c r="I8190" s="1" t="str">
        <f t="shared" si="511"/>
        <v>17</v>
      </c>
      <c r="J8190" t="s">
        <v>14</v>
      </c>
      <c r="K8190" t="s">
        <v>39</v>
      </c>
      <c r="L8190" t="s">
        <v>40</v>
      </c>
      <c r="M8190" t="s">
        <v>19</v>
      </c>
      <c r="N8190">
        <v>38</v>
      </c>
      <c r="O8190">
        <v>38</v>
      </c>
      <c r="P8190">
        <v>1444</v>
      </c>
      <c r="Q8190">
        <v>549</v>
      </c>
      <c r="R8190">
        <v>0.38</v>
      </c>
      <c r="S8190" t="s">
        <v>23</v>
      </c>
      <c r="T8190" t="str">
        <f>IF(Table1[[#This Row],[Units Sold]]&gt; 700,"High Units","low Units")</f>
        <v>low Units</v>
      </c>
      <c r="U8190">
        <f>SUM(Table1[[#This Row],[Operating Profit]])/SUM(Table1[Operating Profit])*100</f>
        <v>1.6529417205085587E-4</v>
      </c>
      <c r="V8190">
        <f>SUM(Table1[[#This Row],[Price per Unit]]*Table1[[#This Row],[Units Sold]])</f>
        <v>1444</v>
      </c>
      <c r="W8190">
        <f>SUM(Table1[[#This Row],[Total Sales]]-Table1[[#This Row],[Operating Profit]])</f>
        <v>895</v>
      </c>
      <c r="X8190">
        <f>SUM(Table1[[#This Row],[Total Sales]]-Table1[[#This Row],[Cost]])</f>
        <v>549</v>
      </c>
      <c r="Y8190">
        <f>SUM(Table1[[#This Row],[profit/loss]])/SUM(Table1[profit/loss])</f>
        <v>1.6529417205085586E-6</v>
      </c>
    </row>
    <row r="8191" spans="1:25" x14ac:dyDescent="0.3">
      <c r="A8191" t="s">
        <v>13</v>
      </c>
      <c r="B8191" t="s">
        <v>23</v>
      </c>
      <c r="C8191">
        <v>1185732</v>
      </c>
      <c r="D8191" s="9">
        <v>44548</v>
      </c>
      <c r="E8191" s="8" t="str">
        <f>TEXT(Table1[[#This Row],[Invoice Date]],"dd-mm-yyyy")</f>
        <v>18-12-2021</v>
      </c>
      <c r="F8191" s="1" t="str">
        <f t="shared" si="508"/>
        <v>December</v>
      </c>
      <c r="G8191" s="1" t="str">
        <f t="shared" si="509"/>
        <v>2021</v>
      </c>
      <c r="H8191" s="1" t="str">
        <f t="shared" si="510"/>
        <v>Saturday</v>
      </c>
      <c r="I8191" s="1" t="str">
        <f t="shared" si="511"/>
        <v>18</v>
      </c>
      <c r="J8191" t="s">
        <v>14</v>
      </c>
      <c r="K8191" t="s">
        <v>39</v>
      </c>
      <c r="L8191" t="s">
        <v>40</v>
      </c>
      <c r="M8191" t="s">
        <v>20</v>
      </c>
      <c r="N8191">
        <v>40</v>
      </c>
      <c r="O8191">
        <v>34</v>
      </c>
      <c r="P8191">
        <v>1360</v>
      </c>
      <c r="Q8191">
        <v>517</v>
      </c>
      <c r="R8191">
        <v>0.38</v>
      </c>
      <c r="S8191" t="s">
        <v>23</v>
      </c>
      <c r="T8191" t="str">
        <f>IF(Table1[[#This Row],[Units Sold]]&gt; 700,"High Units","low Units")</f>
        <v>low Units</v>
      </c>
      <c r="U8191">
        <f>SUM(Table1[[#This Row],[Operating Profit]])/SUM(Table1[Operating Profit])*100</f>
        <v>1.5565953907157101E-4</v>
      </c>
      <c r="V8191">
        <f>SUM(Table1[[#This Row],[Price per Unit]]*Table1[[#This Row],[Units Sold]])</f>
        <v>1360</v>
      </c>
      <c r="W8191">
        <f>SUM(Table1[[#This Row],[Total Sales]]-Table1[[#This Row],[Operating Profit]])</f>
        <v>843</v>
      </c>
      <c r="X8191">
        <f>SUM(Table1[[#This Row],[Total Sales]]-Table1[[#This Row],[Cost]])</f>
        <v>517</v>
      </c>
      <c r="Y8191">
        <f>SUM(Table1[[#This Row],[profit/loss]])/SUM(Table1[profit/loss])</f>
        <v>1.5565953907157101E-6</v>
      </c>
    </row>
    <row r="8192" spans="1:25" x14ac:dyDescent="0.3">
      <c r="A8192" t="s">
        <v>13</v>
      </c>
      <c r="B8192" t="s">
        <v>23</v>
      </c>
      <c r="C8192">
        <v>1185732</v>
      </c>
      <c r="D8192" s="9">
        <v>44549</v>
      </c>
      <c r="E8192" s="8" t="str">
        <f>TEXT(Table1[[#This Row],[Invoice Date]],"dd-mm-yyyy")</f>
        <v>19-12-2021</v>
      </c>
      <c r="F8192" s="1" t="str">
        <f t="shared" si="508"/>
        <v>December</v>
      </c>
      <c r="G8192" s="1" t="str">
        <f t="shared" si="509"/>
        <v>2021</v>
      </c>
      <c r="H8192" s="1" t="str">
        <f t="shared" si="510"/>
        <v>Sunday</v>
      </c>
      <c r="I8192" s="1" t="str">
        <f t="shared" si="511"/>
        <v>19</v>
      </c>
      <c r="J8192" t="s">
        <v>14</v>
      </c>
      <c r="K8192" t="s">
        <v>39</v>
      </c>
      <c r="L8192" t="s">
        <v>40</v>
      </c>
      <c r="M8192" t="s">
        <v>21</v>
      </c>
      <c r="N8192">
        <v>43</v>
      </c>
      <c r="O8192">
        <v>30</v>
      </c>
      <c r="P8192">
        <v>1290</v>
      </c>
      <c r="Q8192">
        <v>426</v>
      </c>
      <c r="R8192">
        <v>0.33</v>
      </c>
      <c r="S8192" t="s">
        <v>23</v>
      </c>
      <c r="T8192" t="str">
        <f>IF(Table1[[#This Row],[Units Sold]]&gt; 700,"High Units","low Units")</f>
        <v>low Units</v>
      </c>
      <c r="U8192">
        <f>SUM(Table1[[#This Row],[Operating Profit]])/SUM(Table1[Operating Profit])*100</f>
        <v>1.2826105153672967E-4</v>
      </c>
      <c r="V8192">
        <f>SUM(Table1[[#This Row],[Price per Unit]]*Table1[[#This Row],[Units Sold]])</f>
        <v>1290</v>
      </c>
      <c r="W8192">
        <f>SUM(Table1[[#This Row],[Total Sales]]-Table1[[#This Row],[Operating Profit]])</f>
        <v>864</v>
      </c>
      <c r="X8192">
        <f>SUM(Table1[[#This Row],[Total Sales]]-Table1[[#This Row],[Cost]])</f>
        <v>426</v>
      </c>
      <c r="Y8192">
        <f>SUM(Table1[[#This Row],[profit/loss]])/SUM(Table1[profit/loss])</f>
        <v>1.2826105153672967E-6</v>
      </c>
    </row>
    <row r="8193" spans="1:25" x14ac:dyDescent="0.3">
      <c r="A8193" t="s">
        <v>13</v>
      </c>
      <c r="B8193" t="s">
        <v>23</v>
      </c>
      <c r="C8193">
        <v>1185732</v>
      </c>
      <c r="D8193" s="9">
        <v>44550</v>
      </c>
      <c r="E8193" s="8" t="str">
        <f>TEXT(Table1[[#This Row],[Invoice Date]],"dd-mm-yyyy")</f>
        <v>20-12-2021</v>
      </c>
      <c r="F8193" s="1" t="str">
        <f t="shared" si="508"/>
        <v>December</v>
      </c>
      <c r="G8193" s="1" t="str">
        <f t="shared" si="509"/>
        <v>2021</v>
      </c>
      <c r="H8193" s="1" t="str">
        <f t="shared" si="510"/>
        <v>Monday</v>
      </c>
      <c r="I8193" s="1" t="str">
        <f t="shared" si="511"/>
        <v>20</v>
      </c>
      <c r="J8193" t="s">
        <v>14</v>
      </c>
      <c r="K8193" t="s">
        <v>39</v>
      </c>
      <c r="L8193" t="s">
        <v>40</v>
      </c>
      <c r="M8193" t="s">
        <v>22</v>
      </c>
      <c r="N8193">
        <v>42</v>
      </c>
      <c r="O8193">
        <v>74</v>
      </c>
      <c r="P8193">
        <v>3108</v>
      </c>
      <c r="Q8193">
        <v>995</v>
      </c>
      <c r="R8193">
        <v>0.32</v>
      </c>
      <c r="S8193" t="s">
        <v>23</v>
      </c>
      <c r="T8193" t="str">
        <f>IF(Table1[[#This Row],[Units Sold]]&gt; 700,"High Units","low Units")</f>
        <v>low Units</v>
      </c>
      <c r="U8193">
        <f>SUM(Table1[[#This Row],[Operating Profit]])/SUM(Table1[Operating Profit])*100</f>
        <v>2.9957686919963861E-4</v>
      </c>
      <c r="V8193">
        <f>SUM(Table1[[#This Row],[Price per Unit]]*Table1[[#This Row],[Units Sold]])</f>
        <v>3108</v>
      </c>
      <c r="W8193">
        <f>SUM(Table1[[#This Row],[Total Sales]]-Table1[[#This Row],[Operating Profit]])</f>
        <v>2113</v>
      </c>
      <c r="X8193">
        <f>SUM(Table1[[#This Row],[Total Sales]]-Table1[[#This Row],[Cost]])</f>
        <v>995</v>
      </c>
      <c r="Y8193">
        <f>SUM(Table1[[#This Row],[profit/loss]])/SUM(Table1[profit/loss])</f>
        <v>2.9957686919963858E-6</v>
      </c>
    </row>
    <row r="8194" spans="1:25" x14ac:dyDescent="0.3">
      <c r="A8194" t="s">
        <v>13</v>
      </c>
      <c r="B8194" t="s">
        <v>23</v>
      </c>
      <c r="C8194">
        <v>1185732</v>
      </c>
      <c r="D8194" s="9">
        <v>44551</v>
      </c>
      <c r="E8194" s="8" t="str">
        <f>TEXT(Table1[[#This Row],[Invoice Date]],"dd-mm-yyyy")</f>
        <v>21-12-2021</v>
      </c>
      <c r="F8194" s="1" t="str">
        <f t="shared" si="508"/>
        <v>December</v>
      </c>
      <c r="G8194" s="1" t="str">
        <f t="shared" si="509"/>
        <v>2021</v>
      </c>
      <c r="H8194" s="1" t="str">
        <f t="shared" si="510"/>
        <v>Tuesday</v>
      </c>
      <c r="I8194" s="1" t="str">
        <f t="shared" si="511"/>
        <v>21</v>
      </c>
      <c r="J8194" t="s">
        <v>14</v>
      </c>
      <c r="K8194" t="s">
        <v>39</v>
      </c>
      <c r="L8194" t="s">
        <v>40</v>
      </c>
      <c r="M8194" t="s">
        <v>16</v>
      </c>
      <c r="N8194">
        <v>48</v>
      </c>
      <c r="O8194">
        <v>124</v>
      </c>
      <c r="P8194">
        <v>5952</v>
      </c>
      <c r="Q8194">
        <v>3571</v>
      </c>
      <c r="R8194">
        <v>0.6</v>
      </c>
      <c r="S8194" t="s">
        <v>23</v>
      </c>
      <c r="T8194" t="str">
        <f>IF(Table1[[#This Row],[Units Sold]]&gt; 700,"High Units","low Units")</f>
        <v>low Units</v>
      </c>
      <c r="U8194">
        <f>SUM(Table1[[#This Row],[Operating Profit]])/SUM(Table1[Operating Profit])*100</f>
        <v>1.0751648240320696E-3</v>
      </c>
      <c r="V8194">
        <f>SUM(Table1[[#This Row],[Price per Unit]]*Table1[[#This Row],[Units Sold]])</f>
        <v>5952</v>
      </c>
      <c r="W8194">
        <f>SUM(Table1[[#This Row],[Total Sales]]-Table1[[#This Row],[Operating Profit]])</f>
        <v>2381</v>
      </c>
      <c r="X8194">
        <f>SUM(Table1[[#This Row],[Total Sales]]-Table1[[#This Row],[Cost]])</f>
        <v>3571</v>
      </c>
      <c r="Y8194">
        <f>SUM(Table1[[#This Row],[profit/loss]])/SUM(Table1[profit/loss])</f>
        <v>1.0751648240320696E-5</v>
      </c>
    </row>
    <row r="8195" spans="1:25" x14ac:dyDescent="0.3">
      <c r="A8195" t="s">
        <v>13</v>
      </c>
      <c r="B8195" t="s">
        <v>23</v>
      </c>
      <c r="C8195">
        <v>1185732</v>
      </c>
      <c r="D8195" s="9">
        <v>44552</v>
      </c>
      <c r="E8195" s="8" t="str">
        <f>TEXT(Table1[[#This Row],[Invoice Date]],"dd-mm-yyyy")</f>
        <v>22-12-2021</v>
      </c>
      <c r="F8195" s="1" t="str">
        <f t="shared" ref="F8195:F8258" si="512">TEXT(D8195,"mmmm")</f>
        <v>December</v>
      </c>
      <c r="G8195" s="1" t="str">
        <f t="shared" ref="G8195:G8258" si="513">TEXT(D8195,"YYYY")</f>
        <v>2021</v>
      </c>
      <c r="H8195" s="1" t="str">
        <f t="shared" ref="H8195:H8258" si="514">TEXT(D8195,"dddd")</f>
        <v>Wednesday</v>
      </c>
      <c r="I8195" s="1" t="str">
        <f t="shared" ref="I8195:I8258" si="515">TEXT(D8195,"dd")</f>
        <v>22</v>
      </c>
      <c r="J8195" t="s">
        <v>14</v>
      </c>
      <c r="K8195" t="s">
        <v>39</v>
      </c>
      <c r="L8195" t="s">
        <v>40</v>
      </c>
      <c r="M8195" t="s">
        <v>18</v>
      </c>
      <c r="N8195">
        <v>43</v>
      </c>
      <c r="O8195">
        <v>68</v>
      </c>
      <c r="P8195">
        <v>2924</v>
      </c>
      <c r="Q8195">
        <v>1228</v>
      </c>
      <c r="R8195">
        <v>0.42</v>
      </c>
      <c r="S8195" t="s">
        <v>23</v>
      </c>
      <c r="T8195" t="str">
        <f>IF(Table1[[#This Row],[Units Sold]]&gt; 700,"High Units","low Units")</f>
        <v>low Units</v>
      </c>
      <c r="U8195">
        <f>SUM(Table1[[#This Row],[Operating Profit]])/SUM(Table1[Operating Profit])*100</f>
        <v>3.6972904058005647E-4</v>
      </c>
      <c r="V8195">
        <f>SUM(Table1[[#This Row],[Price per Unit]]*Table1[[#This Row],[Units Sold]])</f>
        <v>2924</v>
      </c>
      <c r="W8195">
        <f>SUM(Table1[[#This Row],[Total Sales]]-Table1[[#This Row],[Operating Profit]])</f>
        <v>1696</v>
      </c>
      <c r="X8195">
        <f>SUM(Table1[[#This Row],[Total Sales]]-Table1[[#This Row],[Cost]])</f>
        <v>1228</v>
      </c>
      <c r="Y8195">
        <f>SUM(Table1[[#This Row],[profit/loss]])/SUM(Table1[profit/loss])</f>
        <v>3.6972904058005647E-6</v>
      </c>
    </row>
    <row r="8196" spans="1:25" x14ac:dyDescent="0.3">
      <c r="A8196" t="s">
        <v>13</v>
      </c>
      <c r="B8196" t="s">
        <v>23</v>
      </c>
      <c r="C8196">
        <v>1185732</v>
      </c>
      <c r="D8196" s="9">
        <v>44553</v>
      </c>
      <c r="E8196" s="8" t="str">
        <f>TEXT(Table1[[#This Row],[Invoice Date]],"dd-mm-yyyy")</f>
        <v>23-12-2021</v>
      </c>
      <c r="F8196" s="1" t="str">
        <f t="shared" si="512"/>
        <v>December</v>
      </c>
      <c r="G8196" s="1" t="str">
        <f t="shared" si="513"/>
        <v>2021</v>
      </c>
      <c r="H8196" s="1" t="str">
        <f t="shared" si="514"/>
        <v>Thursday</v>
      </c>
      <c r="I8196" s="1" t="str">
        <f t="shared" si="515"/>
        <v>23</v>
      </c>
      <c r="J8196" t="s">
        <v>14</v>
      </c>
      <c r="K8196" t="s">
        <v>39</v>
      </c>
      <c r="L8196" t="s">
        <v>40</v>
      </c>
      <c r="M8196" t="s">
        <v>19</v>
      </c>
      <c r="N8196">
        <v>47</v>
      </c>
      <c r="O8196">
        <v>66</v>
      </c>
      <c r="P8196">
        <v>3102</v>
      </c>
      <c r="Q8196">
        <v>1365</v>
      </c>
      <c r="R8196">
        <v>0.44</v>
      </c>
      <c r="S8196" t="s">
        <v>23</v>
      </c>
      <c r="T8196" t="str">
        <f>IF(Table1[[#This Row],[Units Sold]]&gt; 700,"High Units","low Units")</f>
        <v>low Units</v>
      </c>
      <c r="U8196">
        <f>SUM(Table1[[#This Row],[Operating Profit]])/SUM(Table1[Operating Profit])*100</f>
        <v>4.1097731302261974E-4</v>
      </c>
      <c r="V8196">
        <f>SUM(Table1[[#This Row],[Price per Unit]]*Table1[[#This Row],[Units Sold]])</f>
        <v>3102</v>
      </c>
      <c r="W8196">
        <f>SUM(Table1[[#This Row],[Total Sales]]-Table1[[#This Row],[Operating Profit]])</f>
        <v>1737</v>
      </c>
      <c r="X8196">
        <f>SUM(Table1[[#This Row],[Total Sales]]-Table1[[#This Row],[Cost]])</f>
        <v>1365</v>
      </c>
      <c r="Y8196">
        <f>SUM(Table1[[#This Row],[profit/loss]])/SUM(Table1[profit/loss])</f>
        <v>4.1097731302261974E-6</v>
      </c>
    </row>
    <row r="8197" spans="1:25" x14ac:dyDescent="0.3">
      <c r="A8197" t="s">
        <v>13</v>
      </c>
      <c r="B8197" t="s">
        <v>23</v>
      </c>
      <c r="C8197">
        <v>1185732</v>
      </c>
      <c r="D8197" s="9">
        <v>44554</v>
      </c>
      <c r="E8197" s="8" t="str">
        <f>TEXT(Table1[[#This Row],[Invoice Date]],"dd-mm-yyyy")</f>
        <v>24-12-2021</v>
      </c>
      <c r="F8197" s="1" t="str">
        <f t="shared" si="512"/>
        <v>December</v>
      </c>
      <c r="G8197" s="1" t="str">
        <f t="shared" si="513"/>
        <v>2021</v>
      </c>
      <c r="H8197" s="1" t="str">
        <f t="shared" si="514"/>
        <v>Friday</v>
      </c>
      <c r="I8197" s="1" t="str">
        <f t="shared" si="515"/>
        <v>24</v>
      </c>
      <c r="J8197" t="s">
        <v>14</v>
      </c>
      <c r="K8197" t="s">
        <v>39</v>
      </c>
      <c r="L8197" t="s">
        <v>40</v>
      </c>
      <c r="M8197" t="s">
        <v>20</v>
      </c>
      <c r="N8197">
        <v>43</v>
      </c>
      <c r="O8197">
        <v>60</v>
      </c>
      <c r="P8197">
        <v>2580</v>
      </c>
      <c r="Q8197">
        <v>1187</v>
      </c>
      <c r="R8197">
        <v>0.46</v>
      </c>
      <c r="S8197" t="s">
        <v>23</v>
      </c>
      <c r="T8197" t="str">
        <f>IF(Table1[[#This Row],[Units Sold]]&gt; 700,"High Units","low Units")</f>
        <v>low Units</v>
      </c>
      <c r="U8197">
        <f>SUM(Table1[[#This Row],[Operating Profit]])/SUM(Table1[Operating Profit])*100</f>
        <v>3.5738466707534774E-4</v>
      </c>
      <c r="V8197">
        <f>SUM(Table1[[#This Row],[Price per Unit]]*Table1[[#This Row],[Units Sold]])</f>
        <v>2580</v>
      </c>
      <c r="W8197">
        <f>SUM(Table1[[#This Row],[Total Sales]]-Table1[[#This Row],[Operating Profit]])</f>
        <v>1393</v>
      </c>
      <c r="X8197">
        <f>SUM(Table1[[#This Row],[Total Sales]]-Table1[[#This Row],[Cost]])</f>
        <v>1187</v>
      </c>
      <c r="Y8197">
        <f>SUM(Table1[[#This Row],[profit/loss]])/SUM(Table1[profit/loss])</f>
        <v>3.5738466707534774E-6</v>
      </c>
    </row>
    <row r="8198" spans="1:25" x14ac:dyDescent="0.3">
      <c r="A8198" t="s">
        <v>13</v>
      </c>
      <c r="B8198" t="s">
        <v>23</v>
      </c>
      <c r="C8198">
        <v>1185732</v>
      </c>
      <c r="D8198" s="9">
        <v>44555</v>
      </c>
      <c r="E8198" s="8" t="str">
        <f>TEXT(Table1[[#This Row],[Invoice Date]],"dd-mm-yyyy")</f>
        <v>25-12-2021</v>
      </c>
      <c r="F8198" s="1" t="str">
        <f t="shared" si="512"/>
        <v>December</v>
      </c>
      <c r="G8198" s="1" t="str">
        <f t="shared" si="513"/>
        <v>2021</v>
      </c>
      <c r="H8198" s="1" t="str">
        <f t="shared" si="514"/>
        <v>Saturday</v>
      </c>
      <c r="I8198" s="1" t="str">
        <f t="shared" si="515"/>
        <v>25</v>
      </c>
      <c r="J8198" t="s">
        <v>14</v>
      </c>
      <c r="K8198" t="s">
        <v>39</v>
      </c>
      <c r="L8198" t="s">
        <v>40</v>
      </c>
      <c r="M8198" t="s">
        <v>21</v>
      </c>
      <c r="N8198">
        <v>51</v>
      </c>
      <c r="O8198">
        <v>48</v>
      </c>
      <c r="P8198">
        <v>2448</v>
      </c>
      <c r="Q8198">
        <v>955</v>
      </c>
      <c r="R8198">
        <v>0.39</v>
      </c>
      <c r="S8198" t="s">
        <v>23</v>
      </c>
      <c r="T8198" t="str">
        <f>IF(Table1[[#This Row],[Units Sold]]&gt; 700,"High Units","low Units")</f>
        <v>low Units</v>
      </c>
      <c r="U8198">
        <f>SUM(Table1[[#This Row],[Operating Profit]])/SUM(Table1[Operating Profit])*100</f>
        <v>2.8753357797553248E-4</v>
      </c>
      <c r="V8198">
        <f>SUM(Table1[[#This Row],[Price per Unit]]*Table1[[#This Row],[Units Sold]])</f>
        <v>2448</v>
      </c>
      <c r="W8198">
        <f>SUM(Table1[[#This Row],[Total Sales]]-Table1[[#This Row],[Operating Profit]])</f>
        <v>1493</v>
      </c>
      <c r="X8198">
        <f>SUM(Table1[[#This Row],[Total Sales]]-Table1[[#This Row],[Cost]])</f>
        <v>955</v>
      </c>
      <c r="Y8198">
        <f>SUM(Table1[[#This Row],[profit/loss]])/SUM(Table1[profit/loss])</f>
        <v>2.8753357797553248E-6</v>
      </c>
    </row>
    <row r="8199" spans="1:25" x14ac:dyDescent="0.3">
      <c r="A8199" t="s">
        <v>13</v>
      </c>
      <c r="B8199" t="s">
        <v>23</v>
      </c>
      <c r="C8199">
        <v>1185732</v>
      </c>
      <c r="D8199" s="9">
        <v>44556</v>
      </c>
      <c r="E8199" s="8" t="str">
        <f>TEXT(Table1[[#This Row],[Invoice Date]],"dd-mm-yyyy")</f>
        <v>26-12-2021</v>
      </c>
      <c r="F8199" s="1" t="str">
        <f t="shared" si="512"/>
        <v>December</v>
      </c>
      <c r="G8199" s="1" t="str">
        <f t="shared" si="513"/>
        <v>2021</v>
      </c>
      <c r="H8199" s="1" t="str">
        <f t="shared" si="514"/>
        <v>Sunday</v>
      </c>
      <c r="I8199" s="1" t="str">
        <f t="shared" si="515"/>
        <v>26</v>
      </c>
      <c r="J8199" t="s">
        <v>14</v>
      </c>
      <c r="K8199" t="s">
        <v>39</v>
      </c>
      <c r="L8199" t="s">
        <v>40</v>
      </c>
      <c r="M8199" t="s">
        <v>22</v>
      </c>
      <c r="N8199">
        <v>53</v>
      </c>
      <c r="O8199">
        <v>75</v>
      </c>
      <c r="P8199">
        <v>3975</v>
      </c>
      <c r="Q8199">
        <v>1431</v>
      </c>
      <c r="R8199">
        <v>0.36</v>
      </c>
      <c r="S8199" t="s">
        <v>23</v>
      </c>
      <c r="T8199" t="str">
        <f>IF(Table1[[#This Row],[Units Sold]]&gt; 700,"High Units","low Units")</f>
        <v>low Units</v>
      </c>
      <c r="U8199">
        <f>SUM(Table1[[#This Row],[Operating Profit]])/SUM(Table1[Operating Profit])*100</f>
        <v>4.3084874354239476E-4</v>
      </c>
      <c r="V8199">
        <f>SUM(Table1[[#This Row],[Price per Unit]]*Table1[[#This Row],[Units Sold]])</f>
        <v>3975</v>
      </c>
      <c r="W8199">
        <f>SUM(Table1[[#This Row],[Total Sales]]-Table1[[#This Row],[Operating Profit]])</f>
        <v>2544</v>
      </c>
      <c r="X8199">
        <f>SUM(Table1[[#This Row],[Total Sales]]-Table1[[#This Row],[Cost]])</f>
        <v>1431</v>
      </c>
      <c r="Y8199">
        <f>SUM(Table1[[#This Row],[profit/loss]])/SUM(Table1[profit/loss])</f>
        <v>4.3084874354239474E-6</v>
      </c>
    </row>
    <row r="8200" spans="1:25" x14ac:dyDescent="0.3">
      <c r="A8200" t="s">
        <v>13</v>
      </c>
      <c r="B8200" t="s">
        <v>23</v>
      </c>
      <c r="C8200">
        <v>1185732</v>
      </c>
      <c r="D8200" s="9">
        <v>44557</v>
      </c>
      <c r="E8200" s="8" t="str">
        <f>TEXT(Table1[[#This Row],[Invoice Date]],"dd-mm-yyyy")</f>
        <v>27-12-2021</v>
      </c>
      <c r="F8200" s="1" t="str">
        <f t="shared" si="512"/>
        <v>December</v>
      </c>
      <c r="G8200" s="1" t="str">
        <f t="shared" si="513"/>
        <v>2021</v>
      </c>
      <c r="H8200" s="1" t="str">
        <f t="shared" si="514"/>
        <v>Monday</v>
      </c>
      <c r="I8200" s="1" t="str">
        <f t="shared" si="515"/>
        <v>27</v>
      </c>
      <c r="J8200" t="s">
        <v>14</v>
      </c>
      <c r="K8200" t="s">
        <v>39</v>
      </c>
      <c r="L8200" t="s">
        <v>40</v>
      </c>
      <c r="M8200" t="s">
        <v>16</v>
      </c>
      <c r="N8200">
        <v>53</v>
      </c>
      <c r="O8200">
        <v>143</v>
      </c>
      <c r="P8200">
        <v>7579</v>
      </c>
      <c r="Q8200">
        <v>4623</v>
      </c>
      <c r="R8200">
        <v>0.61</v>
      </c>
      <c r="S8200" t="s">
        <v>23</v>
      </c>
      <c r="T8200" t="str">
        <f>IF(Table1[[#This Row],[Units Sold]]&gt; 700,"High Units","low Units")</f>
        <v>low Units</v>
      </c>
      <c r="U8200">
        <f>SUM(Table1[[#This Row],[Operating Profit]])/SUM(Table1[Operating Profit])*100</f>
        <v>1.3919033832260595E-3</v>
      </c>
      <c r="V8200">
        <f>SUM(Table1[[#This Row],[Price per Unit]]*Table1[[#This Row],[Units Sold]])</f>
        <v>7579</v>
      </c>
      <c r="W8200">
        <f>SUM(Table1[[#This Row],[Total Sales]]-Table1[[#This Row],[Operating Profit]])</f>
        <v>2956</v>
      </c>
      <c r="X8200">
        <f>SUM(Table1[[#This Row],[Total Sales]]-Table1[[#This Row],[Cost]])</f>
        <v>4623</v>
      </c>
      <c r="Y8200">
        <f>SUM(Table1[[#This Row],[profit/loss]])/SUM(Table1[profit/loss])</f>
        <v>1.3919033832260595E-5</v>
      </c>
    </row>
    <row r="8201" spans="1:25" x14ac:dyDescent="0.3">
      <c r="A8201" t="s">
        <v>13</v>
      </c>
      <c r="B8201" t="s">
        <v>23</v>
      </c>
      <c r="C8201">
        <v>1185732</v>
      </c>
      <c r="D8201" s="9">
        <v>44558</v>
      </c>
      <c r="E8201" s="8" t="str">
        <f>TEXT(Table1[[#This Row],[Invoice Date]],"dd-mm-yyyy")</f>
        <v>28-12-2021</v>
      </c>
      <c r="F8201" s="1" t="str">
        <f t="shared" si="512"/>
        <v>December</v>
      </c>
      <c r="G8201" s="1" t="str">
        <f t="shared" si="513"/>
        <v>2021</v>
      </c>
      <c r="H8201" s="1" t="str">
        <f t="shared" si="514"/>
        <v>Tuesday</v>
      </c>
      <c r="I8201" s="1" t="str">
        <f t="shared" si="515"/>
        <v>28</v>
      </c>
      <c r="J8201" t="s">
        <v>14</v>
      </c>
      <c r="K8201" t="s">
        <v>39</v>
      </c>
      <c r="L8201" t="s">
        <v>40</v>
      </c>
      <c r="M8201" t="s">
        <v>18</v>
      </c>
      <c r="N8201">
        <v>47</v>
      </c>
      <c r="O8201">
        <v>85</v>
      </c>
      <c r="P8201">
        <v>3995</v>
      </c>
      <c r="Q8201">
        <v>1638</v>
      </c>
      <c r="R8201">
        <v>0.41</v>
      </c>
      <c r="S8201" t="s">
        <v>23</v>
      </c>
      <c r="T8201" t="str">
        <f>IF(Table1[[#This Row],[Units Sold]]&gt; 700,"High Units","low Units")</f>
        <v>low Units</v>
      </c>
      <c r="U8201">
        <f>SUM(Table1[[#This Row],[Operating Profit]])/SUM(Table1[Operating Profit])*100</f>
        <v>4.9317277562714373E-4</v>
      </c>
      <c r="V8201">
        <f>SUM(Table1[[#This Row],[Price per Unit]]*Table1[[#This Row],[Units Sold]])</f>
        <v>3995</v>
      </c>
      <c r="W8201">
        <f>SUM(Table1[[#This Row],[Total Sales]]-Table1[[#This Row],[Operating Profit]])</f>
        <v>2357</v>
      </c>
      <c r="X8201">
        <f>SUM(Table1[[#This Row],[Total Sales]]-Table1[[#This Row],[Cost]])</f>
        <v>1638</v>
      </c>
      <c r="Y8201">
        <f>SUM(Table1[[#This Row],[profit/loss]])/SUM(Table1[profit/loss])</f>
        <v>4.9317277562714368E-6</v>
      </c>
    </row>
    <row r="8202" spans="1:25" x14ac:dyDescent="0.3">
      <c r="A8202" t="s">
        <v>13</v>
      </c>
      <c r="B8202" t="s">
        <v>23</v>
      </c>
      <c r="C8202">
        <v>1185732</v>
      </c>
      <c r="D8202" s="9">
        <v>44559</v>
      </c>
      <c r="E8202" s="8" t="str">
        <f>TEXT(Table1[[#This Row],[Invoice Date]],"dd-mm-yyyy")</f>
        <v>29-12-2021</v>
      </c>
      <c r="F8202" s="1" t="str">
        <f t="shared" si="512"/>
        <v>December</v>
      </c>
      <c r="G8202" s="1" t="str">
        <f t="shared" si="513"/>
        <v>2021</v>
      </c>
      <c r="H8202" s="1" t="str">
        <f t="shared" si="514"/>
        <v>Wednesday</v>
      </c>
      <c r="I8202" s="1" t="str">
        <f t="shared" si="515"/>
        <v>29</v>
      </c>
      <c r="J8202" t="s">
        <v>14</v>
      </c>
      <c r="K8202" t="s">
        <v>39</v>
      </c>
      <c r="L8202" t="s">
        <v>40</v>
      </c>
      <c r="M8202" t="s">
        <v>19</v>
      </c>
      <c r="N8202">
        <v>44</v>
      </c>
      <c r="O8202">
        <v>79</v>
      </c>
      <c r="P8202">
        <v>3476</v>
      </c>
      <c r="Q8202">
        <v>1529</v>
      </c>
      <c r="R8202">
        <v>0.44</v>
      </c>
      <c r="S8202" t="s">
        <v>23</v>
      </c>
      <c r="T8202" t="str">
        <f>IF(Table1[[#This Row],[Units Sold]]&gt; 700,"High Units","low Units")</f>
        <v>low Units</v>
      </c>
      <c r="U8202">
        <f>SUM(Table1[[#This Row],[Operating Profit]])/SUM(Table1[Operating Profit])*100</f>
        <v>4.6035480704145466E-4</v>
      </c>
      <c r="V8202">
        <f>SUM(Table1[[#This Row],[Price per Unit]]*Table1[[#This Row],[Units Sold]])</f>
        <v>3476</v>
      </c>
      <c r="W8202">
        <f>SUM(Table1[[#This Row],[Total Sales]]-Table1[[#This Row],[Operating Profit]])</f>
        <v>1947</v>
      </c>
      <c r="X8202">
        <f>SUM(Table1[[#This Row],[Total Sales]]-Table1[[#This Row],[Cost]])</f>
        <v>1529</v>
      </c>
      <c r="Y8202">
        <f>SUM(Table1[[#This Row],[profit/loss]])/SUM(Table1[profit/loss])</f>
        <v>4.6035480704145465E-6</v>
      </c>
    </row>
    <row r="8203" spans="1:25" x14ac:dyDescent="0.3">
      <c r="A8203" t="s">
        <v>13</v>
      </c>
      <c r="B8203" t="s">
        <v>23</v>
      </c>
      <c r="C8203">
        <v>1185732</v>
      </c>
      <c r="D8203" s="9">
        <v>44560</v>
      </c>
      <c r="E8203" s="8" t="str">
        <f>TEXT(Table1[[#This Row],[Invoice Date]],"dd-mm-yyyy")</f>
        <v>30-12-2021</v>
      </c>
      <c r="F8203" s="1" t="str">
        <f t="shared" si="512"/>
        <v>December</v>
      </c>
      <c r="G8203" s="1" t="str">
        <f t="shared" si="513"/>
        <v>2021</v>
      </c>
      <c r="H8203" s="1" t="str">
        <f t="shared" si="514"/>
        <v>Thursday</v>
      </c>
      <c r="I8203" s="1" t="str">
        <f t="shared" si="515"/>
        <v>30</v>
      </c>
      <c r="J8203" t="s">
        <v>14</v>
      </c>
      <c r="K8203" t="s">
        <v>39</v>
      </c>
      <c r="L8203" t="s">
        <v>40</v>
      </c>
      <c r="M8203" t="s">
        <v>20</v>
      </c>
      <c r="N8203">
        <v>40</v>
      </c>
      <c r="O8203">
        <v>53</v>
      </c>
      <c r="P8203">
        <v>2120</v>
      </c>
      <c r="Q8203">
        <v>954</v>
      </c>
      <c r="R8203">
        <v>0.45</v>
      </c>
      <c r="S8203" t="s">
        <v>23</v>
      </c>
      <c r="T8203" t="str">
        <f>IF(Table1[[#This Row],[Units Sold]]&gt; 700,"High Units","low Units")</f>
        <v>low Units</v>
      </c>
      <c r="U8203">
        <f>SUM(Table1[[#This Row],[Operating Profit]])/SUM(Table1[Operating Profit])*100</f>
        <v>2.8723249569492988E-4</v>
      </c>
      <c r="V8203">
        <f>SUM(Table1[[#This Row],[Price per Unit]]*Table1[[#This Row],[Units Sold]])</f>
        <v>2120</v>
      </c>
      <c r="W8203">
        <f>SUM(Table1[[#This Row],[Total Sales]]-Table1[[#This Row],[Operating Profit]])</f>
        <v>1166</v>
      </c>
      <c r="X8203">
        <f>SUM(Table1[[#This Row],[Total Sales]]-Table1[[#This Row],[Cost]])</f>
        <v>954</v>
      </c>
      <c r="Y8203">
        <f>SUM(Table1[[#This Row],[profit/loss]])/SUM(Table1[profit/loss])</f>
        <v>2.8723249569492985E-6</v>
      </c>
    </row>
    <row r="8204" spans="1:25" x14ac:dyDescent="0.3">
      <c r="A8204" t="s">
        <v>13</v>
      </c>
      <c r="B8204" t="s">
        <v>23</v>
      </c>
      <c r="C8204">
        <v>1185732</v>
      </c>
      <c r="D8204" s="9">
        <v>44561</v>
      </c>
      <c r="E8204" s="8" t="str">
        <f>TEXT(Table1[[#This Row],[Invoice Date]],"dd-mm-yyyy")</f>
        <v>31-12-2021</v>
      </c>
      <c r="F8204" s="1" t="str">
        <f t="shared" si="512"/>
        <v>December</v>
      </c>
      <c r="G8204" s="1" t="str">
        <f t="shared" si="513"/>
        <v>2021</v>
      </c>
      <c r="H8204" s="1" t="str">
        <f t="shared" si="514"/>
        <v>Friday</v>
      </c>
      <c r="I8204" s="1" t="str">
        <f t="shared" si="515"/>
        <v>31</v>
      </c>
      <c r="J8204" t="s">
        <v>14</v>
      </c>
      <c r="K8204" t="s">
        <v>39</v>
      </c>
      <c r="L8204" t="s">
        <v>40</v>
      </c>
      <c r="M8204" t="s">
        <v>21</v>
      </c>
      <c r="N8204">
        <v>46</v>
      </c>
      <c r="O8204">
        <v>56</v>
      </c>
      <c r="P8204">
        <v>2576</v>
      </c>
      <c r="Q8204">
        <v>1005</v>
      </c>
      <c r="R8204">
        <v>0.39</v>
      </c>
      <c r="S8204" t="s">
        <v>23</v>
      </c>
      <c r="T8204" t="str">
        <f>IF(Table1[[#This Row],[Units Sold]]&gt; 700,"High Units","low Units")</f>
        <v>low Units</v>
      </c>
      <c r="U8204">
        <f>SUM(Table1[[#This Row],[Operating Profit]])/SUM(Table1[Operating Profit])*100</f>
        <v>3.0258769200566511E-4</v>
      </c>
      <c r="V8204">
        <f>SUM(Table1[[#This Row],[Price per Unit]]*Table1[[#This Row],[Units Sold]])</f>
        <v>2576</v>
      </c>
      <c r="W8204">
        <f>SUM(Table1[[#This Row],[Total Sales]]-Table1[[#This Row],[Operating Profit]])</f>
        <v>1571</v>
      </c>
      <c r="X8204">
        <f>SUM(Table1[[#This Row],[Total Sales]]-Table1[[#This Row],[Cost]])</f>
        <v>1005</v>
      </c>
      <c r="Y8204">
        <f>SUM(Table1[[#This Row],[profit/loss]])/SUM(Table1[profit/loss])</f>
        <v>3.0258769200566511E-6</v>
      </c>
    </row>
    <row r="8205" spans="1:25" x14ac:dyDescent="0.3">
      <c r="A8205" t="s">
        <v>13</v>
      </c>
      <c r="B8205" t="s">
        <v>23</v>
      </c>
      <c r="C8205">
        <v>1185732</v>
      </c>
      <c r="D8205" s="9">
        <v>43831</v>
      </c>
      <c r="E8205" s="8" t="str">
        <f>TEXT(Table1[[#This Row],[Invoice Date]],"dd-mm-yyyy")</f>
        <v>01-01-2020</v>
      </c>
      <c r="F8205" s="1" t="str">
        <f t="shared" si="512"/>
        <v>January</v>
      </c>
      <c r="G8205" s="1" t="str">
        <f t="shared" si="513"/>
        <v>2020</v>
      </c>
      <c r="H8205" s="1" t="str">
        <f t="shared" si="514"/>
        <v>Wednesday</v>
      </c>
      <c r="I8205" s="1" t="str">
        <f t="shared" si="515"/>
        <v>01</v>
      </c>
      <c r="J8205" t="s">
        <v>14</v>
      </c>
      <c r="K8205" t="s">
        <v>39</v>
      </c>
      <c r="L8205" t="s">
        <v>40</v>
      </c>
      <c r="M8205" t="s">
        <v>22</v>
      </c>
      <c r="N8205">
        <v>53</v>
      </c>
      <c r="O8205">
        <v>83</v>
      </c>
      <c r="P8205">
        <v>4399</v>
      </c>
      <c r="Q8205">
        <v>1408</v>
      </c>
      <c r="R8205">
        <v>0.32</v>
      </c>
      <c r="S8205" t="s">
        <v>23</v>
      </c>
      <c r="T8205" t="str">
        <f>IF(Table1[[#This Row],[Units Sold]]&gt; 700,"High Units","low Units")</f>
        <v>low Units</v>
      </c>
      <c r="U8205">
        <f>SUM(Table1[[#This Row],[Operating Profit]])/SUM(Table1[Operating Profit])*100</f>
        <v>4.2392385108853378E-4</v>
      </c>
      <c r="V8205">
        <f>SUM(Table1[[#This Row],[Price per Unit]]*Table1[[#This Row],[Units Sold]])</f>
        <v>4399</v>
      </c>
      <c r="W8205">
        <f>SUM(Table1[[#This Row],[Total Sales]]-Table1[[#This Row],[Operating Profit]])</f>
        <v>2991</v>
      </c>
      <c r="X8205">
        <f>SUM(Table1[[#This Row],[Total Sales]]-Table1[[#This Row],[Cost]])</f>
        <v>1408</v>
      </c>
      <c r="Y8205">
        <f>SUM(Table1[[#This Row],[profit/loss]])/SUM(Table1[profit/loss])</f>
        <v>4.2392385108853376E-6</v>
      </c>
    </row>
    <row r="8206" spans="1:25" x14ac:dyDescent="0.3">
      <c r="A8206" t="s">
        <v>29</v>
      </c>
      <c r="B8206" t="s">
        <v>23</v>
      </c>
      <c r="C8206">
        <v>1128299</v>
      </c>
      <c r="D8206" s="9">
        <v>43832</v>
      </c>
      <c r="E8206" s="8" t="str">
        <f>TEXT(Table1[[#This Row],[Invoice Date]],"dd-mm-yyyy")</f>
        <v>02-01-2020</v>
      </c>
      <c r="F8206" s="1" t="str">
        <f t="shared" si="512"/>
        <v>January</v>
      </c>
      <c r="G8206" s="1" t="str">
        <f t="shared" si="513"/>
        <v>2020</v>
      </c>
      <c r="H8206" s="1" t="str">
        <f t="shared" si="514"/>
        <v>Thursday</v>
      </c>
      <c r="I8206" s="1" t="str">
        <f t="shared" si="515"/>
        <v>02</v>
      </c>
      <c r="J8206" t="s">
        <v>14</v>
      </c>
      <c r="K8206" t="s">
        <v>39</v>
      </c>
      <c r="L8206" t="s">
        <v>40</v>
      </c>
      <c r="M8206" t="s">
        <v>16</v>
      </c>
      <c r="N8206">
        <v>27</v>
      </c>
      <c r="O8206">
        <v>158</v>
      </c>
      <c r="P8206">
        <v>4266</v>
      </c>
      <c r="Q8206">
        <v>1792</v>
      </c>
      <c r="R8206">
        <v>0.42</v>
      </c>
      <c r="S8206" t="s">
        <v>23</v>
      </c>
      <c r="T8206" t="str">
        <f>IF(Table1[[#This Row],[Units Sold]]&gt; 700,"High Units","low Units")</f>
        <v>low Units</v>
      </c>
      <c r="U8206">
        <f>SUM(Table1[[#This Row],[Operating Profit]])/SUM(Table1[Operating Profit])*100</f>
        <v>5.395394468399521E-4</v>
      </c>
      <c r="V8206">
        <f>SUM(Table1[[#This Row],[Price per Unit]]*Table1[[#This Row],[Units Sold]])</f>
        <v>4266</v>
      </c>
      <c r="W8206">
        <f>SUM(Table1[[#This Row],[Total Sales]]-Table1[[#This Row],[Operating Profit]])</f>
        <v>2474</v>
      </c>
      <c r="X8206">
        <f>SUM(Table1[[#This Row],[Total Sales]]-Table1[[#This Row],[Cost]])</f>
        <v>1792</v>
      </c>
      <c r="Y8206">
        <f>SUM(Table1[[#This Row],[profit/loss]])/SUM(Table1[profit/loss])</f>
        <v>5.3953944683995208E-6</v>
      </c>
    </row>
    <row r="8207" spans="1:25" x14ac:dyDescent="0.3">
      <c r="A8207" t="s">
        <v>29</v>
      </c>
      <c r="B8207" t="s">
        <v>23</v>
      </c>
      <c r="C8207">
        <v>1128299</v>
      </c>
      <c r="D8207" s="9">
        <v>43833</v>
      </c>
      <c r="E8207" s="8" t="str">
        <f>TEXT(Table1[[#This Row],[Invoice Date]],"dd-mm-yyyy")</f>
        <v>03-01-2020</v>
      </c>
      <c r="F8207" s="1" t="str">
        <f t="shared" si="512"/>
        <v>January</v>
      </c>
      <c r="G8207" s="1" t="str">
        <f t="shared" si="513"/>
        <v>2020</v>
      </c>
      <c r="H8207" s="1" t="str">
        <f t="shared" si="514"/>
        <v>Friday</v>
      </c>
      <c r="I8207" s="1" t="str">
        <f t="shared" si="515"/>
        <v>03</v>
      </c>
      <c r="J8207" t="s">
        <v>14</v>
      </c>
      <c r="K8207" t="s">
        <v>39</v>
      </c>
      <c r="L8207" t="s">
        <v>40</v>
      </c>
      <c r="M8207" t="s">
        <v>18</v>
      </c>
      <c r="N8207">
        <v>35</v>
      </c>
      <c r="O8207">
        <v>135</v>
      </c>
      <c r="P8207">
        <v>4725</v>
      </c>
      <c r="Q8207">
        <v>1465</v>
      </c>
      <c r="R8207">
        <v>0.31</v>
      </c>
      <c r="S8207" t="s">
        <v>23</v>
      </c>
      <c r="T8207" t="str">
        <f>IF(Table1[[#This Row],[Units Sold]]&gt; 700,"High Units","low Units")</f>
        <v>low Units</v>
      </c>
      <c r="U8207">
        <f>SUM(Table1[[#This Row],[Operating Profit]])/SUM(Table1[Operating Profit])*100</f>
        <v>4.410855410828849E-4</v>
      </c>
      <c r="V8207">
        <f>SUM(Table1[[#This Row],[Price per Unit]]*Table1[[#This Row],[Units Sold]])</f>
        <v>4725</v>
      </c>
      <c r="W8207">
        <f>SUM(Table1[[#This Row],[Total Sales]]-Table1[[#This Row],[Operating Profit]])</f>
        <v>3260</v>
      </c>
      <c r="X8207">
        <f>SUM(Table1[[#This Row],[Total Sales]]-Table1[[#This Row],[Cost]])</f>
        <v>1465</v>
      </c>
      <c r="Y8207">
        <f>SUM(Table1[[#This Row],[profit/loss]])/SUM(Table1[profit/loss])</f>
        <v>4.4108554108288491E-6</v>
      </c>
    </row>
    <row r="8208" spans="1:25" x14ac:dyDescent="0.3">
      <c r="A8208" t="s">
        <v>29</v>
      </c>
      <c r="B8208" t="s">
        <v>23</v>
      </c>
      <c r="C8208">
        <v>1128299</v>
      </c>
      <c r="D8208" s="9">
        <v>43834</v>
      </c>
      <c r="E8208" s="8" t="str">
        <f>TEXT(Table1[[#This Row],[Invoice Date]],"dd-mm-yyyy")</f>
        <v>04-01-2020</v>
      </c>
      <c r="F8208" s="1" t="str">
        <f t="shared" si="512"/>
        <v>January</v>
      </c>
      <c r="G8208" s="1" t="str">
        <f t="shared" si="513"/>
        <v>2020</v>
      </c>
      <c r="H8208" s="1" t="str">
        <f t="shared" si="514"/>
        <v>Saturday</v>
      </c>
      <c r="I8208" s="1" t="str">
        <f t="shared" si="515"/>
        <v>04</v>
      </c>
      <c r="J8208" t="s">
        <v>14</v>
      </c>
      <c r="K8208" t="s">
        <v>39</v>
      </c>
      <c r="L8208" t="s">
        <v>40</v>
      </c>
      <c r="M8208" t="s">
        <v>19</v>
      </c>
      <c r="N8208">
        <v>36</v>
      </c>
      <c r="O8208">
        <v>140</v>
      </c>
      <c r="P8208">
        <v>5040</v>
      </c>
      <c r="Q8208">
        <v>2369</v>
      </c>
      <c r="R8208">
        <v>0.47</v>
      </c>
      <c r="S8208" t="s">
        <v>23</v>
      </c>
      <c r="T8208" t="str">
        <f>IF(Table1[[#This Row],[Units Sold]]&gt; 700,"High Units","low Units")</f>
        <v>low Units</v>
      </c>
      <c r="U8208">
        <f>SUM(Table1[[#This Row],[Operating Profit]])/SUM(Table1[Operating Profit])*100</f>
        <v>7.132639227476822E-4</v>
      </c>
      <c r="V8208">
        <f>SUM(Table1[[#This Row],[Price per Unit]]*Table1[[#This Row],[Units Sold]])</f>
        <v>5040</v>
      </c>
      <c r="W8208">
        <f>SUM(Table1[[#This Row],[Total Sales]]-Table1[[#This Row],[Operating Profit]])</f>
        <v>2671</v>
      </c>
      <c r="X8208">
        <f>SUM(Table1[[#This Row],[Total Sales]]-Table1[[#This Row],[Cost]])</f>
        <v>2369</v>
      </c>
      <c r="Y8208">
        <f>SUM(Table1[[#This Row],[profit/loss]])/SUM(Table1[profit/loss])</f>
        <v>7.1326392274768222E-6</v>
      </c>
    </row>
    <row r="8209" spans="1:25" x14ac:dyDescent="0.3">
      <c r="A8209" t="s">
        <v>29</v>
      </c>
      <c r="B8209" t="s">
        <v>23</v>
      </c>
      <c r="C8209">
        <v>1128299</v>
      </c>
      <c r="D8209" s="9">
        <v>43835</v>
      </c>
      <c r="E8209" s="8" t="str">
        <f>TEXT(Table1[[#This Row],[Invoice Date]],"dd-mm-yyyy")</f>
        <v>05-01-2020</v>
      </c>
      <c r="F8209" s="1" t="str">
        <f t="shared" si="512"/>
        <v>January</v>
      </c>
      <c r="G8209" s="1" t="str">
        <f t="shared" si="513"/>
        <v>2020</v>
      </c>
      <c r="H8209" s="1" t="str">
        <f t="shared" si="514"/>
        <v>Sunday</v>
      </c>
      <c r="I8209" s="1" t="str">
        <f t="shared" si="515"/>
        <v>05</v>
      </c>
      <c r="J8209" t="s">
        <v>14</v>
      </c>
      <c r="K8209" t="s">
        <v>39</v>
      </c>
      <c r="L8209" t="s">
        <v>40</v>
      </c>
      <c r="M8209" t="s">
        <v>20</v>
      </c>
      <c r="N8209">
        <v>34</v>
      </c>
      <c r="O8209">
        <v>90</v>
      </c>
      <c r="P8209">
        <v>3060</v>
      </c>
      <c r="Q8209">
        <v>1255</v>
      </c>
      <c r="R8209">
        <v>0.41</v>
      </c>
      <c r="S8209" t="s">
        <v>23</v>
      </c>
      <c r="T8209" t="str">
        <f>IF(Table1[[#This Row],[Units Sold]]&gt; 700,"High Units","low Units")</f>
        <v>low Units</v>
      </c>
      <c r="U8209">
        <f>SUM(Table1[[#This Row],[Operating Profit]])/SUM(Table1[Operating Profit])*100</f>
        <v>3.7785826215632802E-4</v>
      </c>
      <c r="V8209">
        <f>SUM(Table1[[#This Row],[Price per Unit]]*Table1[[#This Row],[Units Sold]])</f>
        <v>3060</v>
      </c>
      <c r="W8209">
        <f>SUM(Table1[[#This Row],[Total Sales]]-Table1[[#This Row],[Operating Profit]])</f>
        <v>1805</v>
      </c>
      <c r="X8209">
        <f>SUM(Table1[[#This Row],[Total Sales]]-Table1[[#This Row],[Cost]])</f>
        <v>1255</v>
      </c>
      <c r="Y8209">
        <f>SUM(Table1[[#This Row],[profit/loss]])/SUM(Table1[profit/loss])</f>
        <v>3.7785826215632804E-6</v>
      </c>
    </row>
    <row r="8210" spans="1:25" x14ac:dyDescent="0.3">
      <c r="A8210" t="s">
        <v>29</v>
      </c>
      <c r="B8210" t="s">
        <v>23</v>
      </c>
      <c r="C8210">
        <v>1128299</v>
      </c>
      <c r="D8210" s="9">
        <v>43836</v>
      </c>
      <c r="E8210" s="8" t="str">
        <f>TEXT(Table1[[#This Row],[Invoice Date]],"dd-mm-yyyy")</f>
        <v>06-01-2020</v>
      </c>
      <c r="F8210" s="1" t="str">
        <f t="shared" si="512"/>
        <v>January</v>
      </c>
      <c r="G8210" s="1" t="str">
        <f t="shared" si="513"/>
        <v>2020</v>
      </c>
      <c r="H8210" s="1" t="str">
        <f t="shared" si="514"/>
        <v>Monday</v>
      </c>
      <c r="I8210" s="1" t="str">
        <f t="shared" si="515"/>
        <v>06</v>
      </c>
      <c r="J8210" t="s">
        <v>30</v>
      </c>
      <c r="K8210" t="s">
        <v>41</v>
      </c>
      <c r="L8210" t="s">
        <v>42</v>
      </c>
      <c r="M8210" t="s">
        <v>21</v>
      </c>
      <c r="N8210">
        <v>37</v>
      </c>
      <c r="O8210">
        <v>80</v>
      </c>
      <c r="P8210">
        <v>2960</v>
      </c>
      <c r="Q8210">
        <v>1687</v>
      </c>
      <c r="R8210">
        <v>0.56999999999999995</v>
      </c>
      <c r="S8210" t="s">
        <v>23</v>
      </c>
      <c r="T8210" t="str">
        <f>IF(Table1[[#This Row],[Units Sold]]&gt; 700,"High Units","low Units")</f>
        <v>low Units</v>
      </c>
      <c r="U8210">
        <f>SUM(Table1[[#This Row],[Operating Profit]])/SUM(Table1[Operating Profit])*100</f>
        <v>5.0792580737667365E-4</v>
      </c>
      <c r="V8210">
        <f>SUM(Table1[[#This Row],[Price per Unit]]*Table1[[#This Row],[Units Sold]])</f>
        <v>2960</v>
      </c>
      <c r="W8210">
        <f>SUM(Table1[[#This Row],[Total Sales]]-Table1[[#This Row],[Operating Profit]])</f>
        <v>1273</v>
      </c>
      <c r="X8210">
        <f>SUM(Table1[[#This Row],[Total Sales]]-Table1[[#This Row],[Cost]])</f>
        <v>1687</v>
      </c>
      <c r="Y8210">
        <f>SUM(Table1[[#This Row],[profit/loss]])/SUM(Table1[profit/loss])</f>
        <v>5.0792580737667364E-6</v>
      </c>
    </row>
    <row r="8211" spans="1:25" x14ac:dyDescent="0.3">
      <c r="A8211" t="s">
        <v>29</v>
      </c>
      <c r="B8211" t="s">
        <v>23</v>
      </c>
      <c r="C8211">
        <v>1128299</v>
      </c>
      <c r="D8211" s="9">
        <v>43837</v>
      </c>
      <c r="E8211" s="8" t="str">
        <f>TEXT(Table1[[#This Row],[Invoice Date]],"dd-mm-yyyy")</f>
        <v>07-01-2020</v>
      </c>
      <c r="F8211" s="1" t="str">
        <f t="shared" si="512"/>
        <v>January</v>
      </c>
      <c r="G8211" s="1" t="str">
        <f t="shared" si="513"/>
        <v>2020</v>
      </c>
      <c r="H8211" s="1" t="str">
        <f t="shared" si="514"/>
        <v>Tuesday</v>
      </c>
      <c r="I8211" s="1" t="str">
        <f t="shared" si="515"/>
        <v>07</v>
      </c>
      <c r="J8211" t="s">
        <v>30</v>
      </c>
      <c r="K8211" t="s">
        <v>41</v>
      </c>
      <c r="L8211" t="s">
        <v>42</v>
      </c>
      <c r="M8211" t="s">
        <v>22</v>
      </c>
      <c r="N8211">
        <v>36</v>
      </c>
      <c r="O8211">
        <v>166</v>
      </c>
      <c r="P8211">
        <v>5976</v>
      </c>
      <c r="Q8211">
        <v>1434</v>
      </c>
      <c r="R8211">
        <v>0.24</v>
      </c>
      <c r="S8211" t="s">
        <v>23</v>
      </c>
      <c r="T8211" t="str">
        <f>IF(Table1[[#This Row],[Units Sold]]&gt; 700,"High Units","low Units")</f>
        <v>low Units</v>
      </c>
      <c r="U8211">
        <f>SUM(Table1[[#This Row],[Operating Profit]])/SUM(Table1[Operating Profit])*100</f>
        <v>4.3175199038420273E-4</v>
      </c>
      <c r="V8211">
        <f>SUM(Table1[[#This Row],[Price per Unit]]*Table1[[#This Row],[Units Sold]])</f>
        <v>5976</v>
      </c>
      <c r="W8211">
        <f>SUM(Table1[[#This Row],[Total Sales]]-Table1[[#This Row],[Operating Profit]])</f>
        <v>4542</v>
      </c>
      <c r="X8211">
        <f>SUM(Table1[[#This Row],[Total Sales]]-Table1[[#This Row],[Cost]])</f>
        <v>1434</v>
      </c>
      <c r="Y8211">
        <f>SUM(Table1[[#This Row],[profit/loss]])/SUM(Table1[profit/loss])</f>
        <v>4.3175199038420275E-6</v>
      </c>
    </row>
    <row r="8212" spans="1:25" x14ac:dyDescent="0.3">
      <c r="A8212" t="s">
        <v>29</v>
      </c>
      <c r="B8212" t="s">
        <v>23</v>
      </c>
      <c r="C8212">
        <v>1128299</v>
      </c>
      <c r="D8212" s="9">
        <v>43838</v>
      </c>
      <c r="E8212" s="8" t="str">
        <f>TEXT(Table1[[#This Row],[Invoice Date]],"dd-mm-yyyy")</f>
        <v>08-01-2020</v>
      </c>
      <c r="F8212" s="1" t="str">
        <f t="shared" si="512"/>
        <v>January</v>
      </c>
      <c r="G8212" s="1" t="str">
        <f t="shared" si="513"/>
        <v>2020</v>
      </c>
      <c r="H8212" s="1" t="str">
        <f t="shared" si="514"/>
        <v>Wednesday</v>
      </c>
      <c r="I8212" s="1" t="str">
        <f t="shared" si="515"/>
        <v>08</v>
      </c>
      <c r="J8212" t="s">
        <v>30</v>
      </c>
      <c r="K8212" t="s">
        <v>41</v>
      </c>
      <c r="L8212" t="s">
        <v>42</v>
      </c>
      <c r="M8212" t="s">
        <v>16</v>
      </c>
      <c r="N8212">
        <v>27</v>
      </c>
      <c r="O8212">
        <v>173</v>
      </c>
      <c r="P8212">
        <v>4671</v>
      </c>
      <c r="Q8212">
        <v>2009</v>
      </c>
      <c r="R8212">
        <v>0.43</v>
      </c>
      <c r="S8212" t="s">
        <v>23</v>
      </c>
      <c r="T8212" t="str">
        <f>IF(Table1[[#This Row],[Units Sold]]&gt; 700,"High Units","low Units")</f>
        <v>low Units</v>
      </c>
      <c r="U8212">
        <f>SUM(Table1[[#This Row],[Operating Profit]])/SUM(Table1[Operating Profit])*100</f>
        <v>6.0487430173072757E-4</v>
      </c>
      <c r="V8212">
        <f>SUM(Table1[[#This Row],[Price per Unit]]*Table1[[#This Row],[Units Sold]])</f>
        <v>4671</v>
      </c>
      <c r="W8212">
        <f>SUM(Table1[[#This Row],[Total Sales]]-Table1[[#This Row],[Operating Profit]])</f>
        <v>2662</v>
      </c>
      <c r="X8212">
        <f>SUM(Table1[[#This Row],[Total Sales]]-Table1[[#This Row],[Cost]])</f>
        <v>2009</v>
      </c>
      <c r="Y8212">
        <f>SUM(Table1[[#This Row],[profit/loss]])/SUM(Table1[profit/loss])</f>
        <v>6.0487430173072755E-6</v>
      </c>
    </row>
    <row r="8213" spans="1:25" x14ac:dyDescent="0.3">
      <c r="A8213" t="s">
        <v>29</v>
      </c>
      <c r="B8213" t="s">
        <v>23</v>
      </c>
      <c r="C8213">
        <v>1128299</v>
      </c>
      <c r="D8213" s="9">
        <v>43839</v>
      </c>
      <c r="E8213" s="8" t="str">
        <f>TEXT(Table1[[#This Row],[Invoice Date]],"dd-mm-yyyy")</f>
        <v>09-01-2020</v>
      </c>
      <c r="F8213" s="1" t="str">
        <f t="shared" si="512"/>
        <v>January</v>
      </c>
      <c r="G8213" s="1" t="str">
        <f t="shared" si="513"/>
        <v>2020</v>
      </c>
      <c r="H8213" s="1" t="str">
        <f t="shared" si="514"/>
        <v>Thursday</v>
      </c>
      <c r="I8213" s="1" t="str">
        <f t="shared" si="515"/>
        <v>09</v>
      </c>
      <c r="J8213" t="s">
        <v>30</v>
      </c>
      <c r="K8213" t="s">
        <v>41</v>
      </c>
      <c r="L8213" t="s">
        <v>42</v>
      </c>
      <c r="M8213" t="s">
        <v>18</v>
      </c>
      <c r="N8213">
        <v>35</v>
      </c>
      <c r="O8213">
        <v>145</v>
      </c>
      <c r="P8213">
        <v>5075</v>
      </c>
      <c r="Q8213">
        <v>1573</v>
      </c>
      <c r="R8213">
        <v>0.31</v>
      </c>
      <c r="S8213" t="s">
        <v>23</v>
      </c>
      <c r="T8213" t="str">
        <f>IF(Table1[[#This Row],[Units Sold]]&gt; 700,"High Units","low Units")</f>
        <v>low Units</v>
      </c>
      <c r="U8213">
        <f>SUM(Table1[[#This Row],[Operating Profit]])/SUM(Table1[Operating Profit])*100</f>
        <v>4.7360242738797136E-4</v>
      </c>
      <c r="V8213">
        <f>SUM(Table1[[#This Row],[Price per Unit]]*Table1[[#This Row],[Units Sold]])</f>
        <v>5075</v>
      </c>
      <c r="W8213">
        <f>SUM(Table1[[#This Row],[Total Sales]]-Table1[[#This Row],[Operating Profit]])</f>
        <v>3502</v>
      </c>
      <c r="X8213">
        <f>SUM(Table1[[#This Row],[Total Sales]]-Table1[[#This Row],[Cost]])</f>
        <v>1573</v>
      </c>
      <c r="Y8213">
        <f>SUM(Table1[[#This Row],[profit/loss]])/SUM(Table1[profit/loss])</f>
        <v>4.7360242738797135E-6</v>
      </c>
    </row>
    <row r="8214" spans="1:25" x14ac:dyDescent="0.3">
      <c r="A8214" t="s">
        <v>29</v>
      </c>
      <c r="B8214" t="s">
        <v>23</v>
      </c>
      <c r="C8214">
        <v>1128299</v>
      </c>
      <c r="D8214" s="9">
        <v>43840</v>
      </c>
      <c r="E8214" s="8" t="str">
        <f>TEXT(Table1[[#This Row],[Invoice Date]],"dd-mm-yyyy")</f>
        <v>10-01-2020</v>
      </c>
      <c r="F8214" s="1" t="str">
        <f t="shared" si="512"/>
        <v>January</v>
      </c>
      <c r="G8214" s="1" t="str">
        <f t="shared" si="513"/>
        <v>2020</v>
      </c>
      <c r="H8214" s="1" t="str">
        <f t="shared" si="514"/>
        <v>Friday</v>
      </c>
      <c r="I8214" s="1" t="str">
        <f t="shared" si="515"/>
        <v>10</v>
      </c>
      <c r="J8214" t="s">
        <v>30</v>
      </c>
      <c r="K8214" t="s">
        <v>41</v>
      </c>
      <c r="L8214" t="s">
        <v>42</v>
      </c>
      <c r="M8214" t="s">
        <v>19</v>
      </c>
      <c r="N8214">
        <v>31</v>
      </c>
      <c r="O8214">
        <v>140</v>
      </c>
      <c r="P8214">
        <v>4340</v>
      </c>
      <c r="Q8214">
        <v>1866</v>
      </c>
      <c r="R8214">
        <v>0.43</v>
      </c>
      <c r="S8214" t="s">
        <v>23</v>
      </c>
      <c r="T8214" t="str">
        <f>IF(Table1[[#This Row],[Units Sold]]&gt; 700,"High Units","low Units")</f>
        <v>low Units</v>
      </c>
      <c r="U8214">
        <f>SUM(Table1[[#This Row],[Operating Profit]])/SUM(Table1[Operating Profit])*100</f>
        <v>5.6181953560454831E-4</v>
      </c>
      <c r="V8214">
        <f>SUM(Table1[[#This Row],[Price per Unit]]*Table1[[#This Row],[Units Sold]])</f>
        <v>4340</v>
      </c>
      <c r="W8214">
        <f>SUM(Table1[[#This Row],[Total Sales]]-Table1[[#This Row],[Operating Profit]])</f>
        <v>2474</v>
      </c>
      <c r="X8214">
        <f>SUM(Table1[[#This Row],[Total Sales]]-Table1[[#This Row],[Cost]])</f>
        <v>1866</v>
      </c>
      <c r="Y8214">
        <f>SUM(Table1[[#This Row],[profit/loss]])/SUM(Table1[profit/loss])</f>
        <v>5.6181953560454835E-6</v>
      </c>
    </row>
    <row r="8215" spans="1:25" x14ac:dyDescent="0.3">
      <c r="A8215" t="s">
        <v>29</v>
      </c>
      <c r="B8215" t="s">
        <v>23</v>
      </c>
      <c r="C8215">
        <v>1128299</v>
      </c>
      <c r="D8215" s="9">
        <v>43841</v>
      </c>
      <c r="E8215" s="8" t="str">
        <f>TEXT(Table1[[#This Row],[Invoice Date]],"dd-mm-yyyy")</f>
        <v>11-01-2020</v>
      </c>
      <c r="F8215" s="1" t="str">
        <f t="shared" si="512"/>
        <v>January</v>
      </c>
      <c r="G8215" s="1" t="str">
        <f t="shared" si="513"/>
        <v>2020</v>
      </c>
      <c r="H8215" s="1" t="str">
        <f t="shared" si="514"/>
        <v>Saturday</v>
      </c>
      <c r="I8215" s="1" t="str">
        <f t="shared" si="515"/>
        <v>11</v>
      </c>
      <c r="J8215" t="s">
        <v>30</v>
      </c>
      <c r="K8215" t="s">
        <v>41</v>
      </c>
      <c r="L8215" t="s">
        <v>42</v>
      </c>
      <c r="M8215" t="s">
        <v>20</v>
      </c>
      <c r="N8215">
        <v>30</v>
      </c>
      <c r="O8215">
        <v>85</v>
      </c>
      <c r="P8215">
        <v>2550</v>
      </c>
      <c r="Q8215">
        <v>1046</v>
      </c>
      <c r="R8215">
        <v>0.41</v>
      </c>
      <c r="S8215" t="s">
        <v>23</v>
      </c>
      <c r="T8215" t="str">
        <f>IF(Table1[[#This Row],[Units Sold]]&gt; 700,"High Units","low Units")</f>
        <v>low Units</v>
      </c>
      <c r="U8215">
        <f>SUM(Table1[[#This Row],[Operating Profit]])/SUM(Table1[Operating Profit])*100</f>
        <v>3.1493206551037384E-4</v>
      </c>
      <c r="V8215">
        <f>SUM(Table1[[#This Row],[Price per Unit]]*Table1[[#This Row],[Units Sold]])</f>
        <v>2550</v>
      </c>
      <c r="W8215">
        <f>SUM(Table1[[#This Row],[Total Sales]]-Table1[[#This Row],[Operating Profit]])</f>
        <v>1504</v>
      </c>
      <c r="X8215">
        <f>SUM(Table1[[#This Row],[Total Sales]]-Table1[[#This Row],[Cost]])</f>
        <v>1046</v>
      </c>
      <c r="Y8215">
        <f>SUM(Table1[[#This Row],[profit/loss]])/SUM(Table1[profit/loss])</f>
        <v>3.1493206551037384E-6</v>
      </c>
    </row>
    <row r="8216" spans="1:25" x14ac:dyDescent="0.3">
      <c r="A8216" t="s">
        <v>29</v>
      </c>
      <c r="B8216" t="s">
        <v>23</v>
      </c>
      <c r="C8216">
        <v>1128299</v>
      </c>
      <c r="D8216" s="9">
        <v>43842</v>
      </c>
      <c r="E8216" s="8" t="str">
        <f>TEXT(Table1[[#This Row],[Invoice Date]],"dd-mm-yyyy")</f>
        <v>12-01-2020</v>
      </c>
      <c r="F8216" s="1" t="str">
        <f t="shared" si="512"/>
        <v>January</v>
      </c>
      <c r="G8216" s="1" t="str">
        <f t="shared" si="513"/>
        <v>2020</v>
      </c>
      <c r="H8216" s="1" t="str">
        <f t="shared" si="514"/>
        <v>Sunday</v>
      </c>
      <c r="I8216" s="1" t="str">
        <f t="shared" si="515"/>
        <v>12</v>
      </c>
      <c r="J8216" t="s">
        <v>30</v>
      </c>
      <c r="K8216" t="s">
        <v>41</v>
      </c>
      <c r="L8216" t="s">
        <v>42</v>
      </c>
      <c r="M8216" t="s">
        <v>21</v>
      </c>
      <c r="N8216">
        <v>37</v>
      </c>
      <c r="O8216">
        <v>70</v>
      </c>
      <c r="P8216">
        <v>2590</v>
      </c>
      <c r="Q8216">
        <v>1580</v>
      </c>
      <c r="R8216">
        <v>0.61</v>
      </c>
      <c r="S8216" t="s">
        <v>23</v>
      </c>
      <c r="T8216" t="str">
        <f>IF(Table1[[#This Row],[Units Sold]]&gt; 700,"High Units","low Units")</f>
        <v>low Units</v>
      </c>
      <c r="U8216">
        <f>SUM(Table1[[#This Row],[Operating Profit]])/SUM(Table1[Operating Profit])*100</f>
        <v>4.7571000335218985E-4</v>
      </c>
      <c r="V8216">
        <f>SUM(Table1[[#This Row],[Price per Unit]]*Table1[[#This Row],[Units Sold]])</f>
        <v>2590</v>
      </c>
      <c r="W8216">
        <f>SUM(Table1[[#This Row],[Total Sales]]-Table1[[#This Row],[Operating Profit]])</f>
        <v>1010</v>
      </c>
      <c r="X8216">
        <f>SUM(Table1[[#This Row],[Total Sales]]-Table1[[#This Row],[Cost]])</f>
        <v>1580</v>
      </c>
      <c r="Y8216">
        <f>SUM(Table1[[#This Row],[profit/loss]])/SUM(Table1[profit/loss])</f>
        <v>4.7571000335218987E-6</v>
      </c>
    </row>
    <row r="8217" spans="1:25" x14ac:dyDescent="0.3">
      <c r="A8217" t="s">
        <v>29</v>
      </c>
      <c r="B8217" t="s">
        <v>23</v>
      </c>
      <c r="C8217">
        <v>1128299</v>
      </c>
      <c r="D8217" s="9">
        <v>43843</v>
      </c>
      <c r="E8217" s="8" t="str">
        <f>TEXT(Table1[[#This Row],[Invoice Date]],"dd-mm-yyyy")</f>
        <v>13-01-2020</v>
      </c>
      <c r="F8217" s="1" t="str">
        <f t="shared" si="512"/>
        <v>January</v>
      </c>
      <c r="G8217" s="1" t="str">
        <f t="shared" si="513"/>
        <v>2020</v>
      </c>
      <c r="H8217" s="1" t="str">
        <f t="shared" si="514"/>
        <v>Monday</v>
      </c>
      <c r="I8217" s="1" t="str">
        <f t="shared" si="515"/>
        <v>13</v>
      </c>
      <c r="J8217" t="s">
        <v>30</v>
      </c>
      <c r="K8217" t="s">
        <v>41</v>
      </c>
      <c r="L8217" t="s">
        <v>42</v>
      </c>
      <c r="M8217" t="s">
        <v>22</v>
      </c>
      <c r="N8217">
        <v>31</v>
      </c>
      <c r="O8217">
        <v>140</v>
      </c>
      <c r="P8217">
        <v>4340</v>
      </c>
      <c r="Q8217">
        <v>998</v>
      </c>
      <c r="R8217">
        <v>0.23</v>
      </c>
      <c r="S8217" t="s">
        <v>23</v>
      </c>
      <c r="T8217" t="str">
        <f>IF(Table1[[#This Row],[Units Sold]]&gt; 700,"High Units","low Units")</f>
        <v>low Units</v>
      </c>
      <c r="U8217">
        <f>SUM(Table1[[#This Row],[Operating Profit]])/SUM(Table1[Operating Profit])*100</f>
        <v>3.0048011604144652E-4</v>
      </c>
      <c r="V8217">
        <f>SUM(Table1[[#This Row],[Price per Unit]]*Table1[[#This Row],[Units Sold]])</f>
        <v>4340</v>
      </c>
      <c r="W8217">
        <f>SUM(Table1[[#This Row],[Total Sales]]-Table1[[#This Row],[Operating Profit]])</f>
        <v>3342</v>
      </c>
      <c r="X8217">
        <f>SUM(Table1[[#This Row],[Total Sales]]-Table1[[#This Row],[Cost]])</f>
        <v>998</v>
      </c>
      <c r="Y8217">
        <f>SUM(Table1[[#This Row],[profit/loss]])/SUM(Table1[profit/loss])</f>
        <v>3.0048011604144655E-6</v>
      </c>
    </row>
    <row r="8218" spans="1:25" x14ac:dyDescent="0.3">
      <c r="A8218" t="s">
        <v>29</v>
      </c>
      <c r="B8218" t="s">
        <v>23</v>
      </c>
      <c r="C8218">
        <v>1128299</v>
      </c>
      <c r="D8218" s="9">
        <v>43844</v>
      </c>
      <c r="E8218" s="8" t="str">
        <f>TEXT(Table1[[#This Row],[Invoice Date]],"dd-mm-yyyy")</f>
        <v>14-01-2020</v>
      </c>
      <c r="F8218" s="1" t="str">
        <f t="shared" si="512"/>
        <v>January</v>
      </c>
      <c r="G8218" s="1" t="str">
        <f t="shared" si="513"/>
        <v>2020</v>
      </c>
      <c r="H8218" s="1" t="str">
        <f t="shared" si="514"/>
        <v>Tuesday</v>
      </c>
      <c r="I8218" s="1" t="str">
        <f t="shared" si="515"/>
        <v>14</v>
      </c>
      <c r="J8218" t="s">
        <v>30</v>
      </c>
      <c r="K8218" t="s">
        <v>41</v>
      </c>
      <c r="L8218" t="s">
        <v>42</v>
      </c>
      <c r="M8218" t="s">
        <v>16</v>
      </c>
      <c r="N8218">
        <v>31</v>
      </c>
      <c r="O8218">
        <v>182</v>
      </c>
      <c r="P8218">
        <v>5642</v>
      </c>
      <c r="Q8218">
        <v>2539</v>
      </c>
      <c r="R8218">
        <v>0.45</v>
      </c>
      <c r="S8218" t="s">
        <v>23</v>
      </c>
      <c r="T8218" t="str">
        <f>IF(Table1[[#This Row],[Units Sold]]&gt; 700,"High Units","low Units")</f>
        <v>low Units</v>
      </c>
      <c r="U8218">
        <f>SUM(Table1[[#This Row],[Operating Profit]])/SUM(Table1[Operating Profit])*100</f>
        <v>7.6444791045013295E-4</v>
      </c>
      <c r="V8218">
        <f>SUM(Table1[[#This Row],[Price per Unit]]*Table1[[#This Row],[Units Sold]])</f>
        <v>5642</v>
      </c>
      <c r="W8218">
        <f>SUM(Table1[[#This Row],[Total Sales]]-Table1[[#This Row],[Operating Profit]])</f>
        <v>3103</v>
      </c>
      <c r="X8218">
        <f>SUM(Table1[[#This Row],[Total Sales]]-Table1[[#This Row],[Cost]])</f>
        <v>2539</v>
      </c>
      <c r="Y8218">
        <f>SUM(Table1[[#This Row],[profit/loss]])/SUM(Table1[profit/loss])</f>
        <v>7.6444791045013298E-6</v>
      </c>
    </row>
    <row r="8219" spans="1:25" x14ac:dyDescent="0.3">
      <c r="A8219" t="s">
        <v>29</v>
      </c>
      <c r="B8219" t="s">
        <v>23</v>
      </c>
      <c r="C8219">
        <v>1128299</v>
      </c>
      <c r="D8219" s="9">
        <v>43845</v>
      </c>
      <c r="E8219" s="8" t="str">
        <f>TEXT(Table1[[#This Row],[Invoice Date]],"dd-mm-yyyy")</f>
        <v>15-01-2020</v>
      </c>
      <c r="F8219" s="1" t="str">
        <f t="shared" si="512"/>
        <v>January</v>
      </c>
      <c r="G8219" s="1" t="str">
        <f t="shared" si="513"/>
        <v>2020</v>
      </c>
      <c r="H8219" s="1" t="str">
        <f t="shared" si="514"/>
        <v>Wednesday</v>
      </c>
      <c r="I8219" s="1" t="str">
        <f t="shared" si="515"/>
        <v>15</v>
      </c>
      <c r="J8219" t="s">
        <v>30</v>
      </c>
      <c r="K8219" t="s">
        <v>41</v>
      </c>
      <c r="L8219" t="s">
        <v>42</v>
      </c>
      <c r="M8219" t="s">
        <v>18</v>
      </c>
      <c r="N8219">
        <v>42</v>
      </c>
      <c r="O8219">
        <v>124</v>
      </c>
      <c r="P8219">
        <v>5208</v>
      </c>
      <c r="Q8219">
        <v>1667</v>
      </c>
      <c r="R8219">
        <v>0.32</v>
      </c>
      <c r="S8219" t="s">
        <v>23</v>
      </c>
      <c r="T8219" t="str">
        <f>IF(Table1[[#This Row],[Units Sold]]&gt; 700,"High Units","low Units")</f>
        <v>low Units</v>
      </c>
      <c r="U8219">
        <f>SUM(Table1[[#This Row],[Operating Profit]])/SUM(Table1[Operating Profit])*100</f>
        <v>5.0190416176462064E-4</v>
      </c>
      <c r="V8219">
        <f>SUM(Table1[[#This Row],[Price per Unit]]*Table1[[#This Row],[Units Sold]])</f>
        <v>5208</v>
      </c>
      <c r="W8219">
        <f>SUM(Table1[[#This Row],[Total Sales]]-Table1[[#This Row],[Operating Profit]])</f>
        <v>3541</v>
      </c>
      <c r="X8219">
        <f>SUM(Table1[[#This Row],[Total Sales]]-Table1[[#This Row],[Cost]])</f>
        <v>1667</v>
      </c>
      <c r="Y8219">
        <f>SUM(Table1[[#This Row],[profit/loss]])/SUM(Table1[profit/loss])</f>
        <v>5.0190416176462059E-6</v>
      </c>
    </row>
    <row r="8220" spans="1:25" x14ac:dyDescent="0.3">
      <c r="A8220" t="s">
        <v>29</v>
      </c>
      <c r="B8220" t="s">
        <v>23</v>
      </c>
      <c r="C8220">
        <v>1128299</v>
      </c>
      <c r="D8220" s="9">
        <v>43846</v>
      </c>
      <c r="E8220" s="8" t="str">
        <f>TEXT(Table1[[#This Row],[Invoice Date]],"dd-mm-yyyy")</f>
        <v>16-01-2020</v>
      </c>
      <c r="F8220" s="1" t="str">
        <f t="shared" si="512"/>
        <v>January</v>
      </c>
      <c r="G8220" s="1" t="str">
        <f t="shared" si="513"/>
        <v>2020</v>
      </c>
      <c r="H8220" s="1" t="str">
        <f t="shared" si="514"/>
        <v>Thursday</v>
      </c>
      <c r="I8220" s="1" t="str">
        <f t="shared" si="515"/>
        <v>16</v>
      </c>
      <c r="J8220" t="s">
        <v>30</v>
      </c>
      <c r="K8220" t="s">
        <v>41</v>
      </c>
      <c r="L8220" t="s">
        <v>42</v>
      </c>
      <c r="M8220" t="s">
        <v>19</v>
      </c>
      <c r="N8220">
        <v>43</v>
      </c>
      <c r="O8220">
        <v>128</v>
      </c>
      <c r="P8220">
        <v>5504</v>
      </c>
      <c r="Q8220">
        <v>2587</v>
      </c>
      <c r="R8220">
        <v>0.47</v>
      </c>
      <c r="S8220" t="s">
        <v>23</v>
      </c>
      <c r="T8220" t="str">
        <f>IF(Table1[[#This Row],[Units Sold]]&gt; 700,"High Units","low Units")</f>
        <v>low Units</v>
      </c>
      <c r="U8220">
        <f>SUM(Table1[[#This Row],[Operating Profit]])/SUM(Table1[Operating Profit])*100</f>
        <v>7.7889985991906022E-4</v>
      </c>
      <c r="V8220">
        <f>SUM(Table1[[#This Row],[Price per Unit]]*Table1[[#This Row],[Units Sold]])</f>
        <v>5504</v>
      </c>
      <c r="W8220">
        <f>SUM(Table1[[#This Row],[Total Sales]]-Table1[[#This Row],[Operating Profit]])</f>
        <v>2917</v>
      </c>
      <c r="X8220">
        <f>SUM(Table1[[#This Row],[Total Sales]]-Table1[[#This Row],[Cost]])</f>
        <v>2587</v>
      </c>
      <c r="Y8220">
        <f>SUM(Table1[[#This Row],[profit/loss]])/SUM(Table1[profit/loss])</f>
        <v>7.7889985991906027E-6</v>
      </c>
    </row>
    <row r="8221" spans="1:25" x14ac:dyDescent="0.3">
      <c r="A8221" t="s">
        <v>29</v>
      </c>
      <c r="B8221" t="s">
        <v>23</v>
      </c>
      <c r="C8221">
        <v>1128299</v>
      </c>
      <c r="D8221" s="9">
        <v>43847</v>
      </c>
      <c r="E8221" s="8" t="str">
        <f>TEXT(Table1[[#This Row],[Invoice Date]],"dd-mm-yyyy")</f>
        <v>17-01-2020</v>
      </c>
      <c r="F8221" s="1" t="str">
        <f t="shared" si="512"/>
        <v>January</v>
      </c>
      <c r="G8221" s="1" t="str">
        <f t="shared" si="513"/>
        <v>2020</v>
      </c>
      <c r="H8221" s="1" t="str">
        <f t="shared" si="514"/>
        <v>Friday</v>
      </c>
      <c r="I8221" s="1" t="str">
        <f t="shared" si="515"/>
        <v>17</v>
      </c>
      <c r="J8221" t="s">
        <v>30</v>
      </c>
      <c r="K8221" t="s">
        <v>41</v>
      </c>
      <c r="L8221" t="s">
        <v>42</v>
      </c>
      <c r="M8221" t="s">
        <v>20</v>
      </c>
      <c r="N8221">
        <v>41</v>
      </c>
      <c r="O8221">
        <v>93</v>
      </c>
      <c r="P8221">
        <v>3813</v>
      </c>
      <c r="Q8221">
        <v>1563</v>
      </c>
      <c r="R8221">
        <v>0.41</v>
      </c>
      <c r="S8221" t="s">
        <v>23</v>
      </c>
      <c r="T8221" t="str">
        <f>IF(Table1[[#This Row],[Units Sold]]&gt; 700,"High Units","low Units")</f>
        <v>low Units</v>
      </c>
      <c r="U8221">
        <f>SUM(Table1[[#This Row],[Operating Profit]])/SUM(Table1[Operating Profit])*100</f>
        <v>4.705916045819448E-4</v>
      </c>
      <c r="V8221">
        <f>SUM(Table1[[#This Row],[Price per Unit]]*Table1[[#This Row],[Units Sold]])</f>
        <v>3813</v>
      </c>
      <c r="W8221">
        <f>SUM(Table1[[#This Row],[Total Sales]]-Table1[[#This Row],[Operating Profit]])</f>
        <v>2250</v>
      </c>
      <c r="X8221">
        <f>SUM(Table1[[#This Row],[Total Sales]]-Table1[[#This Row],[Cost]])</f>
        <v>1563</v>
      </c>
      <c r="Y8221">
        <f>SUM(Table1[[#This Row],[profit/loss]])/SUM(Table1[profit/loss])</f>
        <v>4.7059160458194482E-6</v>
      </c>
    </row>
    <row r="8222" spans="1:25" x14ac:dyDescent="0.3">
      <c r="A8222" t="s">
        <v>29</v>
      </c>
      <c r="B8222" t="s">
        <v>23</v>
      </c>
      <c r="C8222">
        <v>1128299</v>
      </c>
      <c r="D8222" s="9">
        <v>43848</v>
      </c>
      <c r="E8222" s="8" t="str">
        <f>TEXT(Table1[[#This Row],[Invoice Date]],"dd-mm-yyyy")</f>
        <v>18-01-2020</v>
      </c>
      <c r="F8222" s="1" t="str">
        <f t="shared" si="512"/>
        <v>January</v>
      </c>
      <c r="G8222" s="1" t="str">
        <f t="shared" si="513"/>
        <v>2020</v>
      </c>
      <c r="H8222" s="1" t="str">
        <f t="shared" si="514"/>
        <v>Saturday</v>
      </c>
      <c r="I8222" s="1" t="str">
        <f t="shared" si="515"/>
        <v>18</v>
      </c>
      <c r="J8222" t="s">
        <v>30</v>
      </c>
      <c r="K8222" t="s">
        <v>41</v>
      </c>
      <c r="L8222" t="s">
        <v>42</v>
      </c>
      <c r="M8222" t="s">
        <v>21</v>
      </c>
      <c r="N8222">
        <v>44</v>
      </c>
      <c r="O8222">
        <v>60</v>
      </c>
      <c r="P8222">
        <v>2640</v>
      </c>
      <c r="Q8222">
        <v>1637</v>
      </c>
      <c r="R8222">
        <v>0.62</v>
      </c>
      <c r="S8222" t="s">
        <v>23</v>
      </c>
      <c r="T8222" t="str">
        <f>IF(Table1[[#This Row],[Units Sold]]&gt; 700,"High Units","low Units")</f>
        <v>low Units</v>
      </c>
      <c r="U8222">
        <f>SUM(Table1[[#This Row],[Operating Profit]])/SUM(Table1[Operating Profit])*100</f>
        <v>4.9287169334654097E-4</v>
      </c>
      <c r="V8222">
        <f>SUM(Table1[[#This Row],[Price per Unit]]*Table1[[#This Row],[Units Sold]])</f>
        <v>2640</v>
      </c>
      <c r="W8222">
        <f>SUM(Table1[[#This Row],[Total Sales]]-Table1[[#This Row],[Operating Profit]])</f>
        <v>1003</v>
      </c>
      <c r="X8222">
        <f>SUM(Table1[[#This Row],[Total Sales]]-Table1[[#This Row],[Cost]])</f>
        <v>1637</v>
      </c>
      <c r="Y8222">
        <f>SUM(Table1[[#This Row],[profit/loss]])/SUM(Table1[profit/loss])</f>
        <v>4.9287169334654101E-6</v>
      </c>
    </row>
    <row r="8223" spans="1:25" x14ac:dyDescent="0.3">
      <c r="A8223" t="s">
        <v>29</v>
      </c>
      <c r="B8223" t="s">
        <v>23</v>
      </c>
      <c r="C8223">
        <v>1128299</v>
      </c>
      <c r="D8223" s="9">
        <v>43849</v>
      </c>
      <c r="E8223" s="8" t="str">
        <f>TEXT(Table1[[#This Row],[Invoice Date]],"dd-mm-yyyy")</f>
        <v>19-01-2020</v>
      </c>
      <c r="F8223" s="1" t="str">
        <f t="shared" si="512"/>
        <v>January</v>
      </c>
      <c r="G8223" s="1" t="str">
        <f t="shared" si="513"/>
        <v>2020</v>
      </c>
      <c r="H8223" s="1" t="str">
        <f t="shared" si="514"/>
        <v>Sunday</v>
      </c>
      <c r="I8223" s="1" t="str">
        <f t="shared" si="515"/>
        <v>19</v>
      </c>
      <c r="J8223" t="s">
        <v>30</v>
      </c>
      <c r="K8223" t="s">
        <v>41</v>
      </c>
      <c r="L8223" t="s">
        <v>42</v>
      </c>
      <c r="M8223" t="s">
        <v>22</v>
      </c>
      <c r="N8223">
        <v>39</v>
      </c>
      <c r="O8223">
        <v>124</v>
      </c>
      <c r="P8223">
        <v>4836</v>
      </c>
      <c r="Q8223">
        <v>1257</v>
      </c>
      <c r="R8223">
        <v>0.26</v>
      </c>
      <c r="S8223" t="s">
        <v>23</v>
      </c>
      <c r="T8223" t="str">
        <f>IF(Table1[[#This Row],[Units Sold]]&gt; 700,"High Units","low Units")</f>
        <v>low Units</v>
      </c>
      <c r="U8223">
        <f>SUM(Table1[[#This Row],[Operating Profit]])/SUM(Table1[Operating Profit])*100</f>
        <v>3.7846042671753333E-4</v>
      </c>
      <c r="V8223">
        <f>SUM(Table1[[#This Row],[Price per Unit]]*Table1[[#This Row],[Units Sold]])</f>
        <v>4836</v>
      </c>
      <c r="W8223">
        <f>SUM(Table1[[#This Row],[Total Sales]]-Table1[[#This Row],[Operating Profit]])</f>
        <v>3579</v>
      </c>
      <c r="X8223">
        <f>SUM(Table1[[#This Row],[Total Sales]]-Table1[[#This Row],[Cost]])</f>
        <v>1257</v>
      </c>
      <c r="Y8223">
        <f>SUM(Table1[[#This Row],[profit/loss]])/SUM(Table1[profit/loss])</f>
        <v>3.7846042671753333E-6</v>
      </c>
    </row>
    <row r="8224" spans="1:25" x14ac:dyDescent="0.3">
      <c r="A8224" t="s">
        <v>29</v>
      </c>
      <c r="B8224" t="s">
        <v>23</v>
      </c>
      <c r="C8224">
        <v>1128299</v>
      </c>
      <c r="D8224" s="9">
        <v>43850</v>
      </c>
      <c r="E8224" s="8" t="str">
        <f>TEXT(Table1[[#This Row],[Invoice Date]],"dd-mm-yyyy")</f>
        <v>20-01-2020</v>
      </c>
      <c r="F8224" s="1" t="str">
        <f t="shared" si="512"/>
        <v>January</v>
      </c>
      <c r="G8224" s="1" t="str">
        <f t="shared" si="513"/>
        <v>2020</v>
      </c>
      <c r="H8224" s="1" t="str">
        <f t="shared" si="514"/>
        <v>Monday</v>
      </c>
      <c r="I8224" s="1" t="str">
        <f t="shared" si="515"/>
        <v>20</v>
      </c>
      <c r="J8224" t="s">
        <v>30</v>
      </c>
      <c r="K8224" t="s">
        <v>41</v>
      </c>
      <c r="L8224" t="s">
        <v>42</v>
      </c>
      <c r="M8224" t="s">
        <v>16</v>
      </c>
      <c r="N8224">
        <v>41</v>
      </c>
      <c r="O8224">
        <v>171</v>
      </c>
      <c r="P8224">
        <v>7011</v>
      </c>
      <c r="Q8224">
        <v>2945</v>
      </c>
      <c r="R8224">
        <v>0.42</v>
      </c>
      <c r="S8224" t="s">
        <v>23</v>
      </c>
      <c r="T8224" t="str">
        <f>IF(Table1[[#This Row],[Units Sold]]&gt; 700,"High Units","low Units")</f>
        <v>low Units</v>
      </c>
      <c r="U8224">
        <f>SUM(Table1[[#This Row],[Operating Profit]])/SUM(Table1[Operating Profit])*100</f>
        <v>8.8668731637480964E-4</v>
      </c>
      <c r="V8224">
        <f>SUM(Table1[[#This Row],[Price per Unit]]*Table1[[#This Row],[Units Sold]])</f>
        <v>7011</v>
      </c>
      <c r="W8224">
        <f>SUM(Table1[[#This Row],[Total Sales]]-Table1[[#This Row],[Operating Profit]])</f>
        <v>4066</v>
      </c>
      <c r="X8224">
        <f>SUM(Table1[[#This Row],[Total Sales]]-Table1[[#This Row],[Cost]])</f>
        <v>2945</v>
      </c>
      <c r="Y8224">
        <f>SUM(Table1[[#This Row],[profit/loss]])/SUM(Table1[profit/loss])</f>
        <v>8.8668731637480969E-6</v>
      </c>
    </row>
    <row r="8225" spans="1:25" x14ac:dyDescent="0.3">
      <c r="A8225" t="s">
        <v>29</v>
      </c>
      <c r="B8225" t="s">
        <v>23</v>
      </c>
      <c r="C8225">
        <v>1128299</v>
      </c>
      <c r="D8225" s="9">
        <v>43851</v>
      </c>
      <c r="E8225" s="8" t="str">
        <f>TEXT(Table1[[#This Row],[Invoice Date]],"dd-mm-yyyy")</f>
        <v>21-01-2020</v>
      </c>
      <c r="F8225" s="1" t="str">
        <f t="shared" si="512"/>
        <v>January</v>
      </c>
      <c r="G8225" s="1" t="str">
        <f t="shared" si="513"/>
        <v>2020</v>
      </c>
      <c r="H8225" s="1" t="str">
        <f t="shared" si="514"/>
        <v>Tuesday</v>
      </c>
      <c r="I8225" s="1" t="str">
        <f t="shared" si="515"/>
        <v>21</v>
      </c>
      <c r="J8225" t="s">
        <v>30</v>
      </c>
      <c r="K8225" t="s">
        <v>41</v>
      </c>
      <c r="L8225" t="s">
        <v>42</v>
      </c>
      <c r="M8225" t="s">
        <v>18</v>
      </c>
      <c r="N8225">
        <v>46</v>
      </c>
      <c r="O8225">
        <v>116</v>
      </c>
      <c r="P8225">
        <v>5336</v>
      </c>
      <c r="Q8225">
        <v>1547</v>
      </c>
      <c r="R8225">
        <v>0.28999999999999998</v>
      </c>
      <c r="S8225" t="s">
        <v>23</v>
      </c>
      <c r="T8225" t="str">
        <f>IF(Table1[[#This Row],[Units Sold]]&gt; 700,"High Units","low Units")</f>
        <v>low Units</v>
      </c>
      <c r="U8225">
        <f>SUM(Table1[[#This Row],[Operating Profit]])/SUM(Table1[Operating Profit])*100</f>
        <v>4.6577428809230236E-4</v>
      </c>
      <c r="V8225">
        <f>SUM(Table1[[#This Row],[Price per Unit]]*Table1[[#This Row],[Units Sold]])</f>
        <v>5336</v>
      </c>
      <c r="W8225">
        <f>SUM(Table1[[#This Row],[Total Sales]]-Table1[[#This Row],[Operating Profit]])</f>
        <v>3789</v>
      </c>
      <c r="X8225">
        <f>SUM(Table1[[#This Row],[Total Sales]]-Table1[[#This Row],[Cost]])</f>
        <v>1547</v>
      </c>
      <c r="Y8225">
        <f>SUM(Table1[[#This Row],[profit/loss]])/SUM(Table1[profit/loss])</f>
        <v>4.6577428809230237E-6</v>
      </c>
    </row>
    <row r="8226" spans="1:25" x14ac:dyDescent="0.3">
      <c r="A8226" t="s">
        <v>29</v>
      </c>
      <c r="B8226" t="s">
        <v>23</v>
      </c>
      <c r="C8226">
        <v>1128299</v>
      </c>
      <c r="D8226" s="9">
        <v>43852</v>
      </c>
      <c r="E8226" s="8" t="str">
        <f>TEXT(Table1[[#This Row],[Invoice Date]],"dd-mm-yyyy")</f>
        <v>22-01-2020</v>
      </c>
      <c r="F8226" s="1" t="str">
        <f t="shared" si="512"/>
        <v>January</v>
      </c>
      <c r="G8226" s="1" t="str">
        <f t="shared" si="513"/>
        <v>2020</v>
      </c>
      <c r="H8226" s="1" t="str">
        <f t="shared" si="514"/>
        <v>Wednesday</v>
      </c>
      <c r="I8226" s="1" t="str">
        <f t="shared" si="515"/>
        <v>22</v>
      </c>
      <c r="J8226" t="s">
        <v>30</v>
      </c>
      <c r="K8226" t="s">
        <v>41</v>
      </c>
      <c r="L8226" t="s">
        <v>42</v>
      </c>
      <c r="M8226" t="s">
        <v>19</v>
      </c>
      <c r="N8226">
        <v>47</v>
      </c>
      <c r="O8226">
        <v>120</v>
      </c>
      <c r="P8226">
        <v>5640</v>
      </c>
      <c r="Q8226">
        <v>2538</v>
      </c>
      <c r="R8226">
        <v>0.45</v>
      </c>
      <c r="S8226" t="s">
        <v>23</v>
      </c>
      <c r="T8226" t="str">
        <f>IF(Table1[[#This Row],[Units Sold]]&gt; 700,"High Units","low Units")</f>
        <v>low Units</v>
      </c>
      <c r="U8226">
        <f>SUM(Table1[[#This Row],[Operating Profit]])/SUM(Table1[Operating Profit])*100</f>
        <v>7.6414682816953029E-4</v>
      </c>
      <c r="V8226">
        <f>SUM(Table1[[#This Row],[Price per Unit]]*Table1[[#This Row],[Units Sold]])</f>
        <v>5640</v>
      </c>
      <c r="W8226">
        <f>SUM(Table1[[#This Row],[Total Sales]]-Table1[[#This Row],[Operating Profit]])</f>
        <v>3102</v>
      </c>
      <c r="X8226">
        <f>SUM(Table1[[#This Row],[Total Sales]]-Table1[[#This Row],[Cost]])</f>
        <v>2538</v>
      </c>
      <c r="Y8226">
        <f>SUM(Table1[[#This Row],[profit/loss]])/SUM(Table1[profit/loss])</f>
        <v>7.6414682816953031E-6</v>
      </c>
    </row>
    <row r="8227" spans="1:25" x14ac:dyDescent="0.3">
      <c r="A8227" t="s">
        <v>29</v>
      </c>
      <c r="B8227" t="s">
        <v>23</v>
      </c>
      <c r="C8227">
        <v>1128299</v>
      </c>
      <c r="D8227" s="9">
        <v>43853</v>
      </c>
      <c r="E8227" s="8" t="str">
        <f>TEXT(Table1[[#This Row],[Invoice Date]],"dd-mm-yyyy")</f>
        <v>23-01-2020</v>
      </c>
      <c r="F8227" s="1" t="str">
        <f t="shared" si="512"/>
        <v>January</v>
      </c>
      <c r="G8227" s="1" t="str">
        <f t="shared" si="513"/>
        <v>2020</v>
      </c>
      <c r="H8227" s="1" t="str">
        <f t="shared" si="514"/>
        <v>Thursday</v>
      </c>
      <c r="I8227" s="1" t="str">
        <f t="shared" si="515"/>
        <v>23</v>
      </c>
      <c r="J8227" t="s">
        <v>30</v>
      </c>
      <c r="K8227" t="s">
        <v>41</v>
      </c>
      <c r="L8227" t="s">
        <v>42</v>
      </c>
      <c r="M8227" t="s">
        <v>20</v>
      </c>
      <c r="N8227">
        <v>40</v>
      </c>
      <c r="O8227">
        <v>90</v>
      </c>
      <c r="P8227">
        <v>3600</v>
      </c>
      <c r="Q8227">
        <v>1476</v>
      </c>
      <c r="R8227">
        <v>0.41</v>
      </c>
      <c r="S8227" t="s">
        <v>23</v>
      </c>
      <c r="T8227" t="str">
        <f>IF(Table1[[#This Row],[Units Sold]]&gt; 700,"High Units","low Units")</f>
        <v>low Units</v>
      </c>
      <c r="U8227">
        <f>SUM(Table1[[#This Row],[Operating Profit]])/SUM(Table1[Operating Profit])*100</f>
        <v>4.4439744616951412E-4</v>
      </c>
      <c r="V8227">
        <f>SUM(Table1[[#This Row],[Price per Unit]]*Table1[[#This Row],[Units Sold]])</f>
        <v>3600</v>
      </c>
      <c r="W8227">
        <f>SUM(Table1[[#This Row],[Total Sales]]-Table1[[#This Row],[Operating Profit]])</f>
        <v>2124</v>
      </c>
      <c r="X8227">
        <f>SUM(Table1[[#This Row],[Total Sales]]-Table1[[#This Row],[Cost]])</f>
        <v>1476</v>
      </c>
      <c r="Y8227">
        <f>SUM(Table1[[#This Row],[profit/loss]])/SUM(Table1[profit/loss])</f>
        <v>4.443974461695141E-6</v>
      </c>
    </row>
    <row r="8228" spans="1:25" x14ac:dyDescent="0.3">
      <c r="A8228" t="s">
        <v>29</v>
      </c>
      <c r="B8228" t="s">
        <v>23</v>
      </c>
      <c r="C8228">
        <v>1128299</v>
      </c>
      <c r="D8228" s="9">
        <v>43854</v>
      </c>
      <c r="E8228" s="8" t="str">
        <f>TEXT(Table1[[#This Row],[Invoice Date]],"dd-mm-yyyy")</f>
        <v>24-01-2020</v>
      </c>
      <c r="F8228" s="1" t="str">
        <f t="shared" si="512"/>
        <v>January</v>
      </c>
      <c r="G8228" s="1" t="str">
        <f t="shared" si="513"/>
        <v>2020</v>
      </c>
      <c r="H8228" s="1" t="str">
        <f t="shared" si="514"/>
        <v>Friday</v>
      </c>
      <c r="I8228" s="1" t="str">
        <f t="shared" si="515"/>
        <v>24</v>
      </c>
      <c r="J8228" t="s">
        <v>30</v>
      </c>
      <c r="K8228" t="s">
        <v>41</v>
      </c>
      <c r="L8228" t="s">
        <v>42</v>
      </c>
      <c r="M8228" t="s">
        <v>21</v>
      </c>
      <c r="N8228">
        <v>47</v>
      </c>
      <c r="O8228">
        <v>62</v>
      </c>
      <c r="P8228">
        <v>2914</v>
      </c>
      <c r="Q8228">
        <v>1778</v>
      </c>
      <c r="R8228">
        <v>0.61</v>
      </c>
      <c r="S8228" t="s">
        <v>23</v>
      </c>
      <c r="T8228" t="str">
        <f>IF(Table1[[#This Row],[Units Sold]]&gt; 700,"High Units","low Units")</f>
        <v>low Units</v>
      </c>
      <c r="U8228">
        <f>SUM(Table1[[#This Row],[Operating Profit]])/SUM(Table1[Operating Profit])*100</f>
        <v>5.3532429491151491E-4</v>
      </c>
      <c r="V8228">
        <f>SUM(Table1[[#This Row],[Price per Unit]]*Table1[[#This Row],[Units Sold]])</f>
        <v>2914</v>
      </c>
      <c r="W8228">
        <f>SUM(Table1[[#This Row],[Total Sales]]-Table1[[#This Row],[Operating Profit]])</f>
        <v>1136</v>
      </c>
      <c r="X8228">
        <f>SUM(Table1[[#This Row],[Total Sales]]-Table1[[#This Row],[Cost]])</f>
        <v>1778</v>
      </c>
      <c r="Y8228">
        <f>SUM(Table1[[#This Row],[profit/loss]])/SUM(Table1[profit/loss])</f>
        <v>5.3532429491151496E-6</v>
      </c>
    </row>
    <row r="8229" spans="1:25" x14ac:dyDescent="0.3">
      <c r="A8229" t="s">
        <v>29</v>
      </c>
      <c r="B8229" t="s">
        <v>23</v>
      </c>
      <c r="C8229">
        <v>1128299</v>
      </c>
      <c r="D8229" s="9">
        <v>43855</v>
      </c>
      <c r="E8229" s="8" t="str">
        <f>TEXT(Table1[[#This Row],[Invoice Date]],"dd-mm-yyyy")</f>
        <v>25-01-2020</v>
      </c>
      <c r="F8229" s="1" t="str">
        <f t="shared" si="512"/>
        <v>January</v>
      </c>
      <c r="G8229" s="1" t="str">
        <f t="shared" si="513"/>
        <v>2020</v>
      </c>
      <c r="H8229" s="1" t="str">
        <f t="shared" si="514"/>
        <v>Saturday</v>
      </c>
      <c r="I8229" s="1" t="str">
        <f t="shared" si="515"/>
        <v>25</v>
      </c>
      <c r="J8229" t="s">
        <v>30</v>
      </c>
      <c r="K8229" t="s">
        <v>41</v>
      </c>
      <c r="L8229" t="s">
        <v>42</v>
      </c>
      <c r="M8229" t="s">
        <v>22</v>
      </c>
      <c r="N8229">
        <v>54</v>
      </c>
      <c r="O8229">
        <v>123</v>
      </c>
      <c r="P8229">
        <v>6642</v>
      </c>
      <c r="Q8229">
        <v>1793</v>
      </c>
      <c r="R8229">
        <v>0.27</v>
      </c>
      <c r="S8229" t="s">
        <v>23</v>
      </c>
      <c r="T8229" t="str">
        <f>IF(Table1[[#This Row],[Units Sold]]&gt; 700,"High Units","low Units")</f>
        <v>low Units</v>
      </c>
      <c r="U8229">
        <f>SUM(Table1[[#This Row],[Operating Profit]])/SUM(Table1[Operating Profit])*100</f>
        <v>5.3984052912055475E-4</v>
      </c>
      <c r="V8229">
        <f>SUM(Table1[[#This Row],[Price per Unit]]*Table1[[#This Row],[Units Sold]])</f>
        <v>6642</v>
      </c>
      <c r="W8229">
        <f>SUM(Table1[[#This Row],[Total Sales]]-Table1[[#This Row],[Operating Profit]])</f>
        <v>4849</v>
      </c>
      <c r="X8229">
        <f>SUM(Table1[[#This Row],[Total Sales]]-Table1[[#This Row],[Cost]])</f>
        <v>1793</v>
      </c>
      <c r="Y8229">
        <f>SUM(Table1[[#This Row],[profit/loss]])/SUM(Table1[profit/loss])</f>
        <v>5.3984052912055475E-6</v>
      </c>
    </row>
    <row r="8230" spans="1:25" x14ac:dyDescent="0.3">
      <c r="A8230" t="s">
        <v>29</v>
      </c>
      <c r="B8230" t="s">
        <v>23</v>
      </c>
      <c r="C8230">
        <v>1128299</v>
      </c>
      <c r="D8230" s="9">
        <v>43856</v>
      </c>
      <c r="E8230" s="8" t="str">
        <f>TEXT(Table1[[#This Row],[Invoice Date]],"dd-mm-yyyy")</f>
        <v>26-01-2020</v>
      </c>
      <c r="F8230" s="1" t="str">
        <f t="shared" si="512"/>
        <v>January</v>
      </c>
      <c r="G8230" s="1" t="str">
        <f t="shared" si="513"/>
        <v>2020</v>
      </c>
      <c r="H8230" s="1" t="str">
        <f t="shared" si="514"/>
        <v>Sunday</v>
      </c>
      <c r="I8230" s="1" t="str">
        <f t="shared" si="515"/>
        <v>26</v>
      </c>
      <c r="J8230" t="s">
        <v>30</v>
      </c>
      <c r="K8230" t="s">
        <v>41</v>
      </c>
      <c r="L8230" t="s">
        <v>42</v>
      </c>
      <c r="M8230" t="s">
        <v>16</v>
      </c>
      <c r="N8230">
        <v>43</v>
      </c>
      <c r="O8230">
        <v>171</v>
      </c>
      <c r="P8230">
        <v>7353</v>
      </c>
      <c r="Q8230">
        <v>3529</v>
      </c>
      <c r="R8230">
        <v>0.48</v>
      </c>
      <c r="S8230" t="s">
        <v>23</v>
      </c>
      <c r="T8230" t="str">
        <f>IF(Table1[[#This Row],[Units Sold]]&gt; 700,"High Units","low Units")</f>
        <v>low Units</v>
      </c>
      <c r="U8230">
        <f>SUM(Table1[[#This Row],[Operating Profit]])/SUM(Table1[Operating Profit])*100</f>
        <v>1.0625193682467584E-3</v>
      </c>
      <c r="V8230">
        <f>SUM(Table1[[#This Row],[Price per Unit]]*Table1[[#This Row],[Units Sold]])</f>
        <v>7353</v>
      </c>
      <c r="W8230">
        <f>SUM(Table1[[#This Row],[Total Sales]]-Table1[[#This Row],[Operating Profit]])</f>
        <v>3824</v>
      </c>
      <c r="X8230">
        <f>SUM(Table1[[#This Row],[Total Sales]]-Table1[[#This Row],[Cost]])</f>
        <v>3529</v>
      </c>
      <c r="Y8230">
        <f>SUM(Table1[[#This Row],[profit/loss]])/SUM(Table1[profit/loss])</f>
        <v>1.0625193682467583E-5</v>
      </c>
    </row>
    <row r="8231" spans="1:25" x14ac:dyDescent="0.3">
      <c r="A8231" t="s">
        <v>29</v>
      </c>
      <c r="B8231" t="s">
        <v>23</v>
      </c>
      <c r="C8231">
        <v>1128299</v>
      </c>
      <c r="D8231" s="9">
        <v>43857</v>
      </c>
      <c r="E8231" s="8" t="str">
        <f>TEXT(Table1[[#This Row],[Invoice Date]],"dd-mm-yyyy")</f>
        <v>27-01-2020</v>
      </c>
      <c r="F8231" s="1" t="str">
        <f t="shared" si="512"/>
        <v>January</v>
      </c>
      <c r="G8231" s="1" t="str">
        <f t="shared" si="513"/>
        <v>2020</v>
      </c>
      <c r="H8231" s="1" t="str">
        <f t="shared" si="514"/>
        <v>Monday</v>
      </c>
      <c r="I8231" s="1" t="str">
        <f t="shared" si="515"/>
        <v>27</v>
      </c>
      <c r="J8231" t="s">
        <v>30</v>
      </c>
      <c r="K8231" t="s">
        <v>41</v>
      </c>
      <c r="L8231" t="s">
        <v>42</v>
      </c>
      <c r="M8231" t="s">
        <v>18</v>
      </c>
      <c r="N8231">
        <v>43</v>
      </c>
      <c r="O8231">
        <v>120</v>
      </c>
      <c r="P8231">
        <v>5160</v>
      </c>
      <c r="Q8231">
        <v>1806</v>
      </c>
      <c r="R8231">
        <v>0.35</v>
      </c>
      <c r="S8231" t="s">
        <v>23</v>
      </c>
      <c r="T8231" t="str">
        <f>IF(Table1[[#This Row],[Units Sold]]&gt; 700,"High Units","low Units")</f>
        <v>low Units</v>
      </c>
      <c r="U8231">
        <f>SUM(Table1[[#This Row],[Operating Profit]])/SUM(Table1[Operating Profit])*100</f>
        <v>5.4375459876838917E-4</v>
      </c>
      <c r="V8231">
        <f>SUM(Table1[[#This Row],[Price per Unit]]*Table1[[#This Row],[Units Sold]])</f>
        <v>5160</v>
      </c>
      <c r="W8231">
        <f>SUM(Table1[[#This Row],[Total Sales]]-Table1[[#This Row],[Operating Profit]])</f>
        <v>3354</v>
      </c>
      <c r="X8231">
        <f>SUM(Table1[[#This Row],[Total Sales]]-Table1[[#This Row],[Cost]])</f>
        <v>1806</v>
      </c>
      <c r="Y8231">
        <f>SUM(Table1[[#This Row],[profit/loss]])/SUM(Table1[profit/loss])</f>
        <v>5.437545987683892E-6</v>
      </c>
    </row>
    <row r="8232" spans="1:25" x14ac:dyDescent="0.3">
      <c r="A8232" t="s">
        <v>29</v>
      </c>
      <c r="B8232" t="s">
        <v>23</v>
      </c>
      <c r="C8232">
        <v>1128299</v>
      </c>
      <c r="D8232" s="9">
        <v>43858</v>
      </c>
      <c r="E8232" s="8" t="str">
        <f>TEXT(Table1[[#This Row],[Invoice Date]],"dd-mm-yyyy")</f>
        <v>28-01-2020</v>
      </c>
      <c r="F8232" s="1" t="str">
        <f t="shared" si="512"/>
        <v>January</v>
      </c>
      <c r="G8232" s="1" t="str">
        <f t="shared" si="513"/>
        <v>2020</v>
      </c>
      <c r="H8232" s="1" t="str">
        <f t="shared" si="514"/>
        <v>Tuesday</v>
      </c>
      <c r="I8232" s="1" t="str">
        <f t="shared" si="515"/>
        <v>28</v>
      </c>
      <c r="J8232" t="s">
        <v>30</v>
      </c>
      <c r="K8232" t="s">
        <v>41</v>
      </c>
      <c r="L8232" t="s">
        <v>42</v>
      </c>
      <c r="M8232" t="s">
        <v>19</v>
      </c>
      <c r="N8232">
        <v>49</v>
      </c>
      <c r="O8232">
        <v>132</v>
      </c>
      <c r="P8232">
        <v>6468</v>
      </c>
      <c r="Q8232">
        <v>3040</v>
      </c>
      <c r="R8232">
        <v>0.47</v>
      </c>
      <c r="S8232" t="s">
        <v>23</v>
      </c>
      <c r="T8232" t="str">
        <f>IF(Table1[[#This Row],[Units Sold]]&gt; 700,"High Units","low Units")</f>
        <v>low Units</v>
      </c>
      <c r="U8232">
        <f>SUM(Table1[[#This Row],[Operating Profit]])/SUM(Table1[Operating Profit])*100</f>
        <v>9.1529013303206163E-4</v>
      </c>
      <c r="V8232">
        <f>SUM(Table1[[#This Row],[Price per Unit]]*Table1[[#This Row],[Units Sold]])</f>
        <v>6468</v>
      </c>
      <c r="W8232">
        <f>SUM(Table1[[#This Row],[Total Sales]]-Table1[[#This Row],[Operating Profit]])</f>
        <v>3428</v>
      </c>
      <c r="X8232">
        <f>SUM(Table1[[#This Row],[Total Sales]]-Table1[[#This Row],[Cost]])</f>
        <v>3040</v>
      </c>
      <c r="Y8232">
        <f>SUM(Table1[[#This Row],[profit/loss]])/SUM(Table1[profit/loss])</f>
        <v>9.152901330320616E-6</v>
      </c>
    </row>
    <row r="8233" spans="1:25" x14ac:dyDescent="0.3">
      <c r="A8233" t="s">
        <v>29</v>
      </c>
      <c r="B8233" t="s">
        <v>23</v>
      </c>
      <c r="C8233">
        <v>1128299</v>
      </c>
      <c r="D8233" s="9">
        <v>43859</v>
      </c>
      <c r="E8233" s="8" t="str">
        <f>TEXT(Table1[[#This Row],[Invoice Date]],"dd-mm-yyyy")</f>
        <v>29-01-2020</v>
      </c>
      <c r="F8233" s="1" t="str">
        <f t="shared" si="512"/>
        <v>January</v>
      </c>
      <c r="G8233" s="1" t="str">
        <f t="shared" si="513"/>
        <v>2020</v>
      </c>
      <c r="H8233" s="1" t="str">
        <f t="shared" si="514"/>
        <v>Wednesday</v>
      </c>
      <c r="I8233" s="1" t="str">
        <f t="shared" si="515"/>
        <v>29</v>
      </c>
      <c r="J8233" t="s">
        <v>30</v>
      </c>
      <c r="K8233" t="s">
        <v>41</v>
      </c>
      <c r="L8233" t="s">
        <v>42</v>
      </c>
      <c r="M8233" t="s">
        <v>20</v>
      </c>
      <c r="N8233">
        <v>47</v>
      </c>
      <c r="O8233">
        <v>105</v>
      </c>
      <c r="P8233">
        <v>4935</v>
      </c>
      <c r="Q8233">
        <v>2270</v>
      </c>
      <c r="R8233">
        <v>0.46</v>
      </c>
      <c r="S8233" t="s">
        <v>23</v>
      </c>
      <c r="T8233" t="str">
        <f>IF(Table1[[#This Row],[Units Sold]]&gt; 700,"High Units","low Units")</f>
        <v>low Units</v>
      </c>
      <c r="U8233">
        <f>SUM(Table1[[#This Row],[Operating Profit]])/SUM(Table1[Operating Profit])*100</f>
        <v>6.8345677696801958E-4</v>
      </c>
      <c r="V8233">
        <f>SUM(Table1[[#This Row],[Price per Unit]]*Table1[[#This Row],[Units Sold]])</f>
        <v>4935</v>
      </c>
      <c r="W8233">
        <f>SUM(Table1[[#This Row],[Total Sales]]-Table1[[#This Row],[Operating Profit]])</f>
        <v>2665</v>
      </c>
      <c r="X8233">
        <f>SUM(Table1[[#This Row],[Total Sales]]-Table1[[#This Row],[Cost]])</f>
        <v>2270</v>
      </c>
      <c r="Y8233">
        <f>SUM(Table1[[#This Row],[profit/loss]])/SUM(Table1[profit/loss])</f>
        <v>6.8345677696801963E-6</v>
      </c>
    </row>
    <row r="8234" spans="1:25" x14ac:dyDescent="0.3">
      <c r="A8234" t="s">
        <v>29</v>
      </c>
      <c r="B8234" t="s">
        <v>23</v>
      </c>
      <c r="C8234">
        <v>1128299</v>
      </c>
      <c r="D8234" s="9">
        <v>43860</v>
      </c>
      <c r="E8234" s="8" t="str">
        <f>TEXT(Table1[[#This Row],[Invoice Date]],"dd-mm-yyyy")</f>
        <v>30-01-2020</v>
      </c>
      <c r="F8234" s="1" t="str">
        <f t="shared" si="512"/>
        <v>January</v>
      </c>
      <c r="G8234" s="1" t="str">
        <f t="shared" si="513"/>
        <v>2020</v>
      </c>
      <c r="H8234" s="1" t="str">
        <f t="shared" si="514"/>
        <v>Thursday</v>
      </c>
      <c r="I8234" s="1" t="str">
        <f t="shared" si="515"/>
        <v>30</v>
      </c>
      <c r="J8234" t="s">
        <v>30</v>
      </c>
      <c r="K8234" t="s">
        <v>41</v>
      </c>
      <c r="L8234" t="s">
        <v>42</v>
      </c>
      <c r="M8234" t="s">
        <v>21</v>
      </c>
      <c r="N8234">
        <v>43</v>
      </c>
      <c r="O8234">
        <v>66</v>
      </c>
      <c r="P8234">
        <v>2838</v>
      </c>
      <c r="Q8234">
        <v>1873</v>
      </c>
      <c r="R8234">
        <v>0.66</v>
      </c>
      <c r="S8234" t="s">
        <v>23</v>
      </c>
      <c r="T8234" t="str">
        <f>IF(Table1[[#This Row],[Units Sold]]&gt; 700,"High Units","low Units")</f>
        <v>low Units</v>
      </c>
      <c r="U8234">
        <f>SUM(Table1[[#This Row],[Operating Profit]])/SUM(Table1[Operating Profit])*100</f>
        <v>5.639271115687669E-4</v>
      </c>
      <c r="V8234">
        <f>SUM(Table1[[#This Row],[Price per Unit]]*Table1[[#This Row],[Units Sold]])</f>
        <v>2838</v>
      </c>
      <c r="W8234">
        <f>SUM(Table1[[#This Row],[Total Sales]]-Table1[[#This Row],[Operating Profit]])</f>
        <v>965</v>
      </c>
      <c r="X8234">
        <f>SUM(Table1[[#This Row],[Total Sales]]-Table1[[#This Row],[Cost]])</f>
        <v>1873</v>
      </c>
      <c r="Y8234">
        <f>SUM(Table1[[#This Row],[profit/loss]])/SUM(Table1[profit/loss])</f>
        <v>5.6392711156876687E-6</v>
      </c>
    </row>
    <row r="8235" spans="1:25" x14ac:dyDescent="0.3">
      <c r="A8235" t="s">
        <v>29</v>
      </c>
      <c r="B8235" t="s">
        <v>23</v>
      </c>
      <c r="C8235">
        <v>1128299</v>
      </c>
      <c r="D8235" s="9">
        <v>43861</v>
      </c>
      <c r="E8235" s="8" t="str">
        <f>TEXT(Table1[[#This Row],[Invoice Date]],"dd-mm-yyyy")</f>
        <v>31-01-2020</v>
      </c>
      <c r="F8235" s="1" t="str">
        <f t="shared" si="512"/>
        <v>January</v>
      </c>
      <c r="G8235" s="1" t="str">
        <f t="shared" si="513"/>
        <v>2020</v>
      </c>
      <c r="H8235" s="1" t="str">
        <f t="shared" si="514"/>
        <v>Friday</v>
      </c>
      <c r="I8235" s="1" t="str">
        <f t="shared" si="515"/>
        <v>31</v>
      </c>
      <c r="J8235" t="s">
        <v>30</v>
      </c>
      <c r="K8235" t="s">
        <v>41</v>
      </c>
      <c r="L8235" t="s">
        <v>42</v>
      </c>
      <c r="M8235" t="s">
        <v>22</v>
      </c>
      <c r="N8235">
        <v>54</v>
      </c>
      <c r="O8235">
        <v>140</v>
      </c>
      <c r="P8235">
        <v>7560</v>
      </c>
      <c r="Q8235">
        <v>2419</v>
      </c>
      <c r="R8235">
        <v>0.32</v>
      </c>
      <c r="S8235" t="s">
        <v>23</v>
      </c>
      <c r="T8235" t="str">
        <f>IF(Table1[[#This Row],[Units Sold]]&gt; 700,"High Units","low Units")</f>
        <v>low Units</v>
      </c>
      <c r="U8235">
        <f>SUM(Table1[[#This Row],[Operating Profit]])/SUM(Table1[Operating Profit])*100</f>
        <v>7.2831803677781478E-4</v>
      </c>
      <c r="V8235">
        <f>SUM(Table1[[#This Row],[Price per Unit]]*Table1[[#This Row],[Units Sold]])</f>
        <v>7560</v>
      </c>
      <c r="W8235">
        <f>SUM(Table1[[#This Row],[Total Sales]]-Table1[[#This Row],[Operating Profit]])</f>
        <v>5141</v>
      </c>
      <c r="X8235">
        <f>SUM(Table1[[#This Row],[Total Sales]]-Table1[[#This Row],[Cost]])</f>
        <v>2419</v>
      </c>
      <c r="Y8235">
        <f>SUM(Table1[[#This Row],[profit/loss]])/SUM(Table1[profit/loss])</f>
        <v>7.2831803677781476E-6</v>
      </c>
    </row>
    <row r="8236" spans="1:25" x14ac:dyDescent="0.3">
      <c r="A8236" t="s">
        <v>29</v>
      </c>
      <c r="B8236" t="s">
        <v>23</v>
      </c>
      <c r="C8236">
        <v>1128299</v>
      </c>
      <c r="D8236" s="9">
        <v>43862</v>
      </c>
      <c r="E8236" s="8" t="str">
        <f>TEXT(Table1[[#This Row],[Invoice Date]],"dd-mm-yyyy")</f>
        <v>01-02-2020</v>
      </c>
      <c r="F8236" s="1" t="str">
        <f t="shared" si="512"/>
        <v>February</v>
      </c>
      <c r="G8236" s="1" t="str">
        <f t="shared" si="513"/>
        <v>2020</v>
      </c>
      <c r="H8236" s="1" t="str">
        <f t="shared" si="514"/>
        <v>Saturday</v>
      </c>
      <c r="I8236" s="1" t="str">
        <f t="shared" si="515"/>
        <v>01</v>
      </c>
      <c r="J8236" t="s">
        <v>30</v>
      </c>
      <c r="K8236" t="s">
        <v>41</v>
      </c>
      <c r="L8236" t="s">
        <v>42</v>
      </c>
      <c r="M8236" t="s">
        <v>16</v>
      </c>
      <c r="N8236">
        <v>47</v>
      </c>
      <c r="O8236">
        <v>245</v>
      </c>
      <c r="P8236">
        <v>11515</v>
      </c>
      <c r="Q8236">
        <v>5758</v>
      </c>
      <c r="R8236">
        <v>0.5</v>
      </c>
      <c r="S8236" t="s">
        <v>23</v>
      </c>
      <c r="T8236" t="str">
        <f>IF(Table1[[#This Row],[Units Sold]]&gt; 700,"High Units","low Units")</f>
        <v>low Units</v>
      </c>
      <c r="U8236">
        <f>SUM(Table1[[#This Row],[Operating Profit]])/SUM(Table1[Operating Profit])*100</f>
        <v>1.7336317717100693E-3</v>
      </c>
      <c r="V8236">
        <f>SUM(Table1[[#This Row],[Price per Unit]]*Table1[[#This Row],[Units Sold]])</f>
        <v>11515</v>
      </c>
      <c r="W8236">
        <f>SUM(Table1[[#This Row],[Total Sales]]-Table1[[#This Row],[Operating Profit]])</f>
        <v>5757</v>
      </c>
      <c r="X8236">
        <f>SUM(Table1[[#This Row],[Total Sales]]-Table1[[#This Row],[Cost]])</f>
        <v>5758</v>
      </c>
      <c r="Y8236">
        <f>SUM(Table1[[#This Row],[profit/loss]])/SUM(Table1[profit/loss])</f>
        <v>1.7336317717100694E-5</v>
      </c>
    </row>
    <row r="8237" spans="1:25" x14ac:dyDescent="0.3">
      <c r="A8237" t="s">
        <v>29</v>
      </c>
      <c r="B8237" t="s">
        <v>23</v>
      </c>
      <c r="C8237">
        <v>1128299</v>
      </c>
      <c r="D8237" s="9">
        <v>43863</v>
      </c>
      <c r="E8237" s="8" t="str">
        <f>TEXT(Table1[[#This Row],[Invoice Date]],"dd-mm-yyyy")</f>
        <v>02-02-2020</v>
      </c>
      <c r="F8237" s="1" t="str">
        <f t="shared" si="512"/>
        <v>February</v>
      </c>
      <c r="G8237" s="1" t="str">
        <f t="shared" si="513"/>
        <v>2020</v>
      </c>
      <c r="H8237" s="1" t="str">
        <f t="shared" si="514"/>
        <v>Sunday</v>
      </c>
      <c r="I8237" s="1" t="str">
        <f t="shared" si="515"/>
        <v>02</v>
      </c>
      <c r="J8237" t="s">
        <v>30</v>
      </c>
      <c r="K8237" t="s">
        <v>41</v>
      </c>
      <c r="L8237" t="s">
        <v>42</v>
      </c>
      <c r="M8237" t="s">
        <v>18</v>
      </c>
      <c r="N8237">
        <v>51</v>
      </c>
      <c r="O8237">
        <v>182</v>
      </c>
      <c r="P8237">
        <v>9282</v>
      </c>
      <c r="Q8237">
        <v>3342</v>
      </c>
      <c r="R8237">
        <v>0.36</v>
      </c>
      <c r="S8237" t="s">
        <v>23</v>
      </c>
      <c r="T8237" t="str">
        <f>IF(Table1[[#This Row],[Units Sold]]&gt; 700,"High Units","low Units")</f>
        <v>low Units</v>
      </c>
      <c r="U8237">
        <f>SUM(Table1[[#This Row],[Operating Profit]])/SUM(Table1[Operating Profit])*100</f>
        <v>1.0062169817740623E-3</v>
      </c>
      <c r="V8237">
        <f>SUM(Table1[[#This Row],[Price per Unit]]*Table1[[#This Row],[Units Sold]])</f>
        <v>9282</v>
      </c>
      <c r="W8237">
        <f>SUM(Table1[[#This Row],[Total Sales]]-Table1[[#This Row],[Operating Profit]])</f>
        <v>5940</v>
      </c>
      <c r="X8237">
        <f>SUM(Table1[[#This Row],[Total Sales]]-Table1[[#This Row],[Cost]])</f>
        <v>3342</v>
      </c>
      <c r="Y8237">
        <f>SUM(Table1[[#This Row],[profit/loss]])/SUM(Table1[profit/loss])</f>
        <v>1.0062169817740624E-5</v>
      </c>
    </row>
    <row r="8238" spans="1:25" x14ac:dyDescent="0.3">
      <c r="A8238" t="s">
        <v>29</v>
      </c>
      <c r="B8238" t="s">
        <v>23</v>
      </c>
      <c r="C8238">
        <v>1128299</v>
      </c>
      <c r="D8238" s="9">
        <v>43864</v>
      </c>
      <c r="E8238" s="8" t="str">
        <f>TEXT(Table1[[#This Row],[Invoice Date]],"dd-mm-yyyy")</f>
        <v>03-02-2020</v>
      </c>
      <c r="F8238" s="1" t="str">
        <f t="shared" si="512"/>
        <v>February</v>
      </c>
      <c r="G8238" s="1" t="str">
        <f t="shared" si="513"/>
        <v>2020</v>
      </c>
      <c r="H8238" s="1" t="str">
        <f t="shared" si="514"/>
        <v>Monday</v>
      </c>
      <c r="I8238" s="1" t="str">
        <f t="shared" si="515"/>
        <v>03</v>
      </c>
      <c r="J8238" t="s">
        <v>30</v>
      </c>
      <c r="K8238" t="s">
        <v>41</v>
      </c>
      <c r="L8238" t="s">
        <v>42</v>
      </c>
      <c r="M8238" t="s">
        <v>19</v>
      </c>
      <c r="N8238">
        <v>46</v>
      </c>
      <c r="O8238">
        <v>176</v>
      </c>
      <c r="P8238">
        <v>8096</v>
      </c>
      <c r="Q8238">
        <v>3886</v>
      </c>
      <c r="R8238">
        <v>0.48</v>
      </c>
      <c r="S8238" t="s">
        <v>23</v>
      </c>
      <c r="T8238" t="str">
        <f>IF(Table1[[#This Row],[Units Sold]]&gt; 700,"High Units","low Units")</f>
        <v>low Units</v>
      </c>
      <c r="U8238">
        <f>SUM(Table1[[#This Row],[Operating Profit]])/SUM(Table1[Operating Profit])*100</f>
        <v>1.170005742421905E-3</v>
      </c>
      <c r="V8238">
        <f>SUM(Table1[[#This Row],[Price per Unit]]*Table1[[#This Row],[Units Sold]])</f>
        <v>8096</v>
      </c>
      <c r="W8238">
        <f>SUM(Table1[[#This Row],[Total Sales]]-Table1[[#This Row],[Operating Profit]])</f>
        <v>4210</v>
      </c>
      <c r="X8238">
        <f>SUM(Table1[[#This Row],[Total Sales]]-Table1[[#This Row],[Cost]])</f>
        <v>3886</v>
      </c>
      <c r="Y8238">
        <f>SUM(Table1[[#This Row],[profit/loss]])/SUM(Table1[profit/loss])</f>
        <v>1.1700057424219051E-5</v>
      </c>
    </row>
    <row r="8239" spans="1:25" x14ac:dyDescent="0.3">
      <c r="A8239" t="s">
        <v>29</v>
      </c>
      <c r="B8239" t="s">
        <v>23</v>
      </c>
      <c r="C8239">
        <v>1128299</v>
      </c>
      <c r="D8239" s="9">
        <v>43865</v>
      </c>
      <c r="E8239" s="8" t="str">
        <f>TEXT(Table1[[#This Row],[Invoice Date]],"dd-mm-yyyy")</f>
        <v>04-02-2020</v>
      </c>
      <c r="F8239" s="1" t="str">
        <f t="shared" si="512"/>
        <v>February</v>
      </c>
      <c r="G8239" s="1" t="str">
        <f t="shared" si="513"/>
        <v>2020</v>
      </c>
      <c r="H8239" s="1" t="str">
        <f t="shared" si="514"/>
        <v>Tuesday</v>
      </c>
      <c r="I8239" s="1" t="str">
        <f t="shared" si="515"/>
        <v>04</v>
      </c>
      <c r="J8239" t="s">
        <v>30</v>
      </c>
      <c r="K8239" t="s">
        <v>41</v>
      </c>
      <c r="L8239" t="s">
        <v>42</v>
      </c>
      <c r="M8239" t="s">
        <v>20</v>
      </c>
      <c r="N8239">
        <v>47</v>
      </c>
      <c r="O8239">
        <v>145</v>
      </c>
      <c r="P8239">
        <v>6815</v>
      </c>
      <c r="Q8239">
        <v>3067</v>
      </c>
      <c r="R8239">
        <v>0.45</v>
      </c>
      <c r="S8239" t="s">
        <v>23</v>
      </c>
      <c r="T8239" t="str">
        <f>IF(Table1[[#This Row],[Units Sold]]&gt; 700,"High Units","low Units")</f>
        <v>low Units</v>
      </c>
      <c r="U8239">
        <f>SUM(Table1[[#This Row],[Operating Profit]])/SUM(Table1[Operating Profit])*100</f>
        <v>9.2341935460833312E-4</v>
      </c>
      <c r="V8239">
        <f>SUM(Table1[[#This Row],[Price per Unit]]*Table1[[#This Row],[Units Sold]])</f>
        <v>6815</v>
      </c>
      <c r="W8239">
        <f>SUM(Table1[[#This Row],[Total Sales]]-Table1[[#This Row],[Operating Profit]])</f>
        <v>3748</v>
      </c>
      <c r="X8239">
        <f>SUM(Table1[[#This Row],[Total Sales]]-Table1[[#This Row],[Cost]])</f>
        <v>3067</v>
      </c>
      <c r="Y8239">
        <f>SUM(Table1[[#This Row],[profit/loss]])/SUM(Table1[profit/loss])</f>
        <v>9.2341935460833317E-6</v>
      </c>
    </row>
    <row r="8240" spans="1:25" x14ac:dyDescent="0.3">
      <c r="A8240" t="s">
        <v>29</v>
      </c>
      <c r="B8240" t="s">
        <v>23</v>
      </c>
      <c r="C8240">
        <v>1128299</v>
      </c>
      <c r="D8240" s="9">
        <v>43866</v>
      </c>
      <c r="E8240" s="8" t="str">
        <f>TEXT(Table1[[#This Row],[Invoice Date]],"dd-mm-yyyy")</f>
        <v>05-02-2020</v>
      </c>
      <c r="F8240" s="1" t="str">
        <f t="shared" si="512"/>
        <v>February</v>
      </c>
      <c r="G8240" s="1" t="str">
        <f t="shared" si="513"/>
        <v>2020</v>
      </c>
      <c r="H8240" s="1" t="str">
        <f t="shared" si="514"/>
        <v>Wednesday</v>
      </c>
      <c r="I8240" s="1" t="str">
        <f t="shared" si="515"/>
        <v>05</v>
      </c>
      <c r="J8240" t="s">
        <v>30</v>
      </c>
      <c r="K8240" t="s">
        <v>41</v>
      </c>
      <c r="L8240" t="s">
        <v>42</v>
      </c>
      <c r="M8240" t="s">
        <v>21</v>
      </c>
      <c r="N8240">
        <v>47</v>
      </c>
      <c r="O8240">
        <v>105</v>
      </c>
      <c r="P8240">
        <v>4935</v>
      </c>
      <c r="Q8240">
        <v>3208</v>
      </c>
      <c r="R8240">
        <v>0.65</v>
      </c>
      <c r="S8240" t="s">
        <v>23</v>
      </c>
      <c r="T8240" t="str">
        <f>IF(Table1[[#This Row],[Units Sold]]&gt; 700,"High Units","low Units")</f>
        <v>low Units</v>
      </c>
      <c r="U8240">
        <f>SUM(Table1[[#This Row],[Operating Profit]])/SUM(Table1[Operating Profit])*100</f>
        <v>9.6587195617330707E-4</v>
      </c>
      <c r="V8240">
        <f>SUM(Table1[[#This Row],[Price per Unit]]*Table1[[#This Row],[Units Sold]])</f>
        <v>4935</v>
      </c>
      <c r="W8240">
        <f>SUM(Table1[[#This Row],[Total Sales]]-Table1[[#This Row],[Operating Profit]])</f>
        <v>1727</v>
      </c>
      <c r="X8240">
        <f>SUM(Table1[[#This Row],[Total Sales]]-Table1[[#This Row],[Cost]])</f>
        <v>3208</v>
      </c>
      <c r="Y8240">
        <f>SUM(Table1[[#This Row],[profit/loss]])/SUM(Table1[profit/loss])</f>
        <v>9.6587195617330702E-6</v>
      </c>
    </row>
    <row r="8241" spans="1:25" x14ac:dyDescent="0.3">
      <c r="A8241" t="s">
        <v>29</v>
      </c>
      <c r="B8241" t="s">
        <v>23</v>
      </c>
      <c r="C8241">
        <v>1128299</v>
      </c>
      <c r="D8241" s="9">
        <v>43867</v>
      </c>
      <c r="E8241" s="8" t="str">
        <f>TEXT(Table1[[#This Row],[Invoice Date]],"dd-mm-yyyy")</f>
        <v>06-02-2020</v>
      </c>
      <c r="F8241" s="1" t="str">
        <f t="shared" si="512"/>
        <v>February</v>
      </c>
      <c r="G8241" s="1" t="str">
        <f t="shared" si="513"/>
        <v>2020</v>
      </c>
      <c r="H8241" s="1" t="str">
        <f t="shared" si="514"/>
        <v>Thursday</v>
      </c>
      <c r="I8241" s="1" t="str">
        <f t="shared" si="515"/>
        <v>06</v>
      </c>
      <c r="J8241" t="s">
        <v>30</v>
      </c>
      <c r="K8241" t="s">
        <v>41</v>
      </c>
      <c r="L8241" t="s">
        <v>42</v>
      </c>
      <c r="M8241" t="s">
        <v>22</v>
      </c>
      <c r="N8241">
        <v>57</v>
      </c>
      <c r="O8241">
        <v>192</v>
      </c>
      <c r="P8241">
        <v>10944</v>
      </c>
      <c r="Q8241">
        <v>3064</v>
      </c>
      <c r="R8241">
        <v>0.28000000000000003</v>
      </c>
      <c r="S8241" t="s">
        <v>23</v>
      </c>
      <c r="T8241" t="str">
        <f>IF(Table1[[#This Row],[Units Sold]]&gt; 700,"High Units","low Units")</f>
        <v>low Units</v>
      </c>
      <c r="U8241">
        <f>SUM(Table1[[#This Row],[Operating Profit]])/SUM(Table1[Operating Profit])*100</f>
        <v>9.2251610776652516E-4</v>
      </c>
      <c r="V8241">
        <f>SUM(Table1[[#This Row],[Price per Unit]]*Table1[[#This Row],[Units Sold]])</f>
        <v>10944</v>
      </c>
      <c r="W8241">
        <f>SUM(Table1[[#This Row],[Total Sales]]-Table1[[#This Row],[Operating Profit]])</f>
        <v>7880</v>
      </c>
      <c r="X8241">
        <f>SUM(Table1[[#This Row],[Total Sales]]-Table1[[#This Row],[Cost]])</f>
        <v>3064</v>
      </c>
      <c r="Y8241">
        <f>SUM(Table1[[#This Row],[profit/loss]])/SUM(Table1[profit/loss])</f>
        <v>9.2251610776652516E-6</v>
      </c>
    </row>
    <row r="8242" spans="1:25" x14ac:dyDescent="0.3">
      <c r="A8242" t="s">
        <v>29</v>
      </c>
      <c r="B8242" t="s">
        <v>23</v>
      </c>
      <c r="C8242">
        <v>1128299</v>
      </c>
      <c r="D8242" s="9">
        <v>43868</v>
      </c>
      <c r="E8242" s="8" t="str">
        <f>TEXT(Table1[[#This Row],[Invoice Date]],"dd-mm-yyyy")</f>
        <v>07-02-2020</v>
      </c>
      <c r="F8242" s="1" t="str">
        <f t="shared" si="512"/>
        <v>February</v>
      </c>
      <c r="G8242" s="1" t="str">
        <f t="shared" si="513"/>
        <v>2020</v>
      </c>
      <c r="H8242" s="1" t="str">
        <f t="shared" si="514"/>
        <v>Friday</v>
      </c>
      <c r="I8242" s="1" t="str">
        <f t="shared" si="515"/>
        <v>07</v>
      </c>
      <c r="J8242" t="s">
        <v>30</v>
      </c>
      <c r="K8242" t="s">
        <v>41</v>
      </c>
      <c r="L8242" t="s">
        <v>42</v>
      </c>
      <c r="M8242" t="s">
        <v>16</v>
      </c>
      <c r="N8242">
        <v>48</v>
      </c>
      <c r="O8242">
        <v>233</v>
      </c>
      <c r="P8242">
        <v>11184</v>
      </c>
      <c r="Q8242">
        <v>4921</v>
      </c>
      <c r="R8242">
        <v>0.44</v>
      </c>
      <c r="S8242" t="s">
        <v>23</v>
      </c>
      <c r="T8242" t="str">
        <f>IF(Table1[[#This Row],[Units Sold]]&gt; 700,"High Units","low Units")</f>
        <v>low Units</v>
      </c>
      <c r="U8242">
        <f>SUM(Table1[[#This Row],[Operating Profit]])/SUM(Table1[Operating Profit])*100</f>
        <v>1.4816259028456497E-3</v>
      </c>
      <c r="V8242">
        <f>SUM(Table1[[#This Row],[Price per Unit]]*Table1[[#This Row],[Units Sold]])</f>
        <v>11184</v>
      </c>
      <c r="W8242">
        <f>SUM(Table1[[#This Row],[Total Sales]]-Table1[[#This Row],[Operating Profit]])</f>
        <v>6263</v>
      </c>
      <c r="X8242">
        <f>SUM(Table1[[#This Row],[Total Sales]]-Table1[[#This Row],[Cost]])</f>
        <v>4921</v>
      </c>
      <c r="Y8242">
        <f>SUM(Table1[[#This Row],[profit/loss]])/SUM(Table1[profit/loss])</f>
        <v>1.4816259028456497E-5</v>
      </c>
    </row>
    <row r="8243" spans="1:25" x14ac:dyDescent="0.3">
      <c r="A8243" t="s">
        <v>29</v>
      </c>
      <c r="B8243" t="s">
        <v>23</v>
      </c>
      <c r="C8243">
        <v>1128299</v>
      </c>
      <c r="D8243" s="9">
        <v>43869</v>
      </c>
      <c r="E8243" s="8" t="str">
        <f>TEXT(Table1[[#This Row],[Invoice Date]],"dd-mm-yyyy")</f>
        <v>08-02-2020</v>
      </c>
      <c r="F8243" s="1" t="str">
        <f t="shared" si="512"/>
        <v>February</v>
      </c>
      <c r="G8243" s="1" t="str">
        <f t="shared" si="513"/>
        <v>2020</v>
      </c>
      <c r="H8243" s="1" t="str">
        <f t="shared" si="514"/>
        <v>Saturday</v>
      </c>
      <c r="I8243" s="1" t="str">
        <f t="shared" si="515"/>
        <v>08</v>
      </c>
      <c r="J8243" t="s">
        <v>30</v>
      </c>
      <c r="K8243" t="s">
        <v>41</v>
      </c>
      <c r="L8243" t="s">
        <v>42</v>
      </c>
      <c r="M8243" t="s">
        <v>18</v>
      </c>
      <c r="N8243">
        <v>46</v>
      </c>
      <c r="O8243">
        <v>204</v>
      </c>
      <c r="P8243">
        <v>9384</v>
      </c>
      <c r="Q8243">
        <v>2534</v>
      </c>
      <c r="R8243">
        <v>0.27</v>
      </c>
      <c r="S8243" t="s">
        <v>23</v>
      </c>
      <c r="T8243" t="str">
        <f>IF(Table1[[#This Row],[Units Sold]]&gt; 700,"High Units","low Units")</f>
        <v>low Units</v>
      </c>
      <c r="U8243">
        <f>SUM(Table1[[#This Row],[Operating Profit]])/SUM(Table1[Operating Profit])*100</f>
        <v>7.6294249904711978E-4</v>
      </c>
      <c r="V8243">
        <f>SUM(Table1[[#This Row],[Price per Unit]]*Table1[[#This Row],[Units Sold]])</f>
        <v>9384</v>
      </c>
      <c r="W8243">
        <f>SUM(Table1[[#This Row],[Total Sales]]-Table1[[#This Row],[Operating Profit]])</f>
        <v>6850</v>
      </c>
      <c r="X8243">
        <f>SUM(Table1[[#This Row],[Total Sales]]-Table1[[#This Row],[Cost]])</f>
        <v>2534</v>
      </c>
      <c r="Y8243">
        <f>SUM(Table1[[#This Row],[profit/loss]])/SUM(Table1[profit/loss])</f>
        <v>7.6294249904711981E-6</v>
      </c>
    </row>
    <row r="8244" spans="1:25" x14ac:dyDescent="0.3">
      <c r="A8244" t="s">
        <v>29</v>
      </c>
      <c r="B8244" t="s">
        <v>23</v>
      </c>
      <c r="C8244">
        <v>1128299</v>
      </c>
      <c r="D8244" s="9">
        <v>43870</v>
      </c>
      <c r="E8244" s="8" t="str">
        <f>TEXT(Table1[[#This Row],[Invoice Date]],"dd-mm-yyyy")</f>
        <v>09-02-2020</v>
      </c>
      <c r="F8244" s="1" t="str">
        <f t="shared" si="512"/>
        <v>February</v>
      </c>
      <c r="G8244" s="1" t="str">
        <f t="shared" si="513"/>
        <v>2020</v>
      </c>
      <c r="H8244" s="1" t="str">
        <f t="shared" si="514"/>
        <v>Sunday</v>
      </c>
      <c r="I8244" s="1" t="str">
        <f t="shared" si="515"/>
        <v>09</v>
      </c>
      <c r="J8244" t="s">
        <v>30</v>
      </c>
      <c r="K8244" t="s">
        <v>41</v>
      </c>
      <c r="L8244" t="s">
        <v>42</v>
      </c>
      <c r="M8244" t="s">
        <v>19</v>
      </c>
      <c r="N8244">
        <v>47</v>
      </c>
      <c r="O8244">
        <v>171</v>
      </c>
      <c r="P8244">
        <v>8037</v>
      </c>
      <c r="Q8244">
        <v>3617</v>
      </c>
      <c r="R8244">
        <v>0.45</v>
      </c>
      <c r="S8244" t="s">
        <v>23</v>
      </c>
      <c r="T8244" t="str">
        <f>IF(Table1[[#This Row],[Units Sold]]&gt; 700,"High Units","low Units")</f>
        <v>low Units</v>
      </c>
      <c r="U8244">
        <f>SUM(Table1[[#This Row],[Operating Profit]])/SUM(Table1[Operating Profit])*100</f>
        <v>1.0890146089397917E-3</v>
      </c>
      <c r="V8244">
        <f>SUM(Table1[[#This Row],[Price per Unit]]*Table1[[#This Row],[Units Sold]])</f>
        <v>8037</v>
      </c>
      <c r="W8244">
        <f>SUM(Table1[[#This Row],[Total Sales]]-Table1[[#This Row],[Operating Profit]])</f>
        <v>4420</v>
      </c>
      <c r="X8244">
        <f>SUM(Table1[[#This Row],[Total Sales]]-Table1[[#This Row],[Cost]])</f>
        <v>3617</v>
      </c>
      <c r="Y8244">
        <f>SUM(Table1[[#This Row],[profit/loss]])/SUM(Table1[profit/loss])</f>
        <v>1.0890146089397917E-5</v>
      </c>
    </row>
    <row r="8245" spans="1:25" x14ac:dyDescent="0.3">
      <c r="A8245" t="s">
        <v>29</v>
      </c>
      <c r="B8245" t="s">
        <v>23</v>
      </c>
      <c r="C8245">
        <v>1128299</v>
      </c>
      <c r="D8245" s="9">
        <v>43871</v>
      </c>
      <c r="E8245" s="8" t="str">
        <f>TEXT(Table1[[#This Row],[Invoice Date]],"dd-mm-yyyy")</f>
        <v>10-02-2020</v>
      </c>
      <c r="F8245" s="1" t="str">
        <f t="shared" si="512"/>
        <v>February</v>
      </c>
      <c r="G8245" s="1" t="str">
        <f t="shared" si="513"/>
        <v>2020</v>
      </c>
      <c r="H8245" s="1" t="str">
        <f t="shared" si="514"/>
        <v>Monday</v>
      </c>
      <c r="I8245" s="1" t="str">
        <f t="shared" si="515"/>
        <v>10</v>
      </c>
      <c r="J8245" t="s">
        <v>30</v>
      </c>
      <c r="K8245" t="s">
        <v>41</v>
      </c>
      <c r="L8245" t="s">
        <v>42</v>
      </c>
      <c r="M8245" t="s">
        <v>20</v>
      </c>
      <c r="N8245">
        <v>46</v>
      </c>
      <c r="O8245">
        <v>140</v>
      </c>
      <c r="P8245">
        <v>6440</v>
      </c>
      <c r="Q8245">
        <v>2705</v>
      </c>
      <c r="R8245">
        <v>0.42</v>
      </c>
      <c r="S8245" t="s">
        <v>23</v>
      </c>
      <c r="T8245" t="str">
        <f>IF(Table1[[#This Row],[Units Sold]]&gt; 700,"High Units","low Units")</f>
        <v>low Units</v>
      </c>
      <c r="U8245">
        <f>SUM(Table1[[#This Row],[Operating Profit]])/SUM(Table1[Operating Profit])*100</f>
        <v>8.1442756903017319E-4</v>
      </c>
      <c r="V8245">
        <f>SUM(Table1[[#This Row],[Price per Unit]]*Table1[[#This Row],[Units Sold]])</f>
        <v>6440</v>
      </c>
      <c r="W8245">
        <f>SUM(Table1[[#This Row],[Total Sales]]-Table1[[#This Row],[Operating Profit]])</f>
        <v>3735</v>
      </c>
      <c r="X8245">
        <f>SUM(Table1[[#This Row],[Total Sales]]-Table1[[#This Row],[Cost]])</f>
        <v>2705</v>
      </c>
      <c r="Y8245">
        <f>SUM(Table1[[#This Row],[profit/loss]])/SUM(Table1[profit/loss])</f>
        <v>8.1442756903017324E-6</v>
      </c>
    </row>
    <row r="8246" spans="1:25" x14ac:dyDescent="0.3">
      <c r="A8246" t="s">
        <v>29</v>
      </c>
      <c r="B8246" t="s">
        <v>23</v>
      </c>
      <c r="C8246">
        <v>1128299</v>
      </c>
      <c r="D8246" s="9">
        <v>43872</v>
      </c>
      <c r="E8246" s="8" t="str">
        <f>TEXT(Table1[[#This Row],[Invoice Date]],"dd-mm-yyyy")</f>
        <v>11-02-2020</v>
      </c>
      <c r="F8246" s="1" t="str">
        <f t="shared" si="512"/>
        <v>February</v>
      </c>
      <c r="G8246" s="1" t="str">
        <f t="shared" si="513"/>
        <v>2020</v>
      </c>
      <c r="H8246" s="1" t="str">
        <f t="shared" si="514"/>
        <v>Tuesday</v>
      </c>
      <c r="I8246" s="1" t="str">
        <f t="shared" si="515"/>
        <v>11</v>
      </c>
      <c r="J8246" t="s">
        <v>30</v>
      </c>
      <c r="K8246" t="s">
        <v>41</v>
      </c>
      <c r="L8246" t="s">
        <v>42</v>
      </c>
      <c r="M8246" t="s">
        <v>21</v>
      </c>
      <c r="N8246">
        <v>47</v>
      </c>
      <c r="O8246">
        <v>150</v>
      </c>
      <c r="P8246">
        <v>7050</v>
      </c>
      <c r="Q8246">
        <v>4160</v>
      </c>
      <c r="R8246">
        <v>0.59</v>
      </c>
      <c r="S8246" t="s">
        <v>23</v>
      </c>
      <c r="T8246" t="str">
        <f>IF(Table1[[#This Row],[Units Sold]]&gt; 700,"High Units","low Units")</f>
        <v>low Units</v>
      </c>
      <c r="U8246">
        <f>SUM(Table1[[#This Row],[Operating Profit]])/SUM(Table1[Operating Profit])*100</f>
        <v>1.2525022873070316E-3</v>
      </c>
      <c r="V8246">
        <f>SUM(Table1[[#This Row],[Price per Unit]]*Table1[[#This Row],[Units Sold]])</f>
        <v>7050</v>
      </c>
      <c r="W8246">
        <f>SUM(Table1[[#This Row],[Total Sales]]-Table1[[#This Row],[Operating Profit]])</f>
        <v>2890</v>
      </c>
      <c r="X8246">
        <f>SUM(Table1[[#This Row],[Total Sales]]-Table1[[#This Row],[Cost]])</f>
        <v>4160</v>
      </c>
      <c r="Y8246">
        <f>SUM(Table1[[#This Row],[profit/loss]])/SUM(Table1[profit/loss])</f>
        <v>1.2525022873070316E-5</v>
      </c>
    </row>
    <row r="8247" spans="1:25" x14ac:dyDescent="0.3">
      <c r="A8247" t="s">
        <v>29</v>
      </c>
      <c r="B8247" t="s">
        <v>23</v>
      </c>
      <c r="C8247">
        <v>1128299</v>
      </c>
      <c r="D8247" s="9">
        <v>43873</v>
      </c>
      <c r="E8247" s="8" t="str">
        <f>TEXT(Table1[[#This Row],[Invoice Date]],"dd-mm-yyyy")</f>
        <v>12-02-2020</v>
      </c>
      <c r="F8247" s="1" t="str">
        <f t="shared" si="512"/>
        <v>February</v>
      </c>
      <c r="G8247" s="1" t="str">
        <f t="shared" si="513"/>
        <v>2020</v>
      </c>
      <c r="H8247" s="1" t="str">
        <f t="shared" si="514"/>
        <v>Wednesday</v>
      </c>
      <c r="I8247" s="1" t="str">
        <f t="shared" si="515"/>
        <v>12</v>
      </c>
      <c r="J8247" t="s">
        <v>30</v>
      </c>
      <c r="K8247" t="s">
        <v>41</v>
      </c>
      <c r="L8247" t="s">
        <v>42</v>
      </c>
      <c r="M8247" t="s">
        <v>22</v>
      </c>
      <c r="N8247">
        <v>61</v>
      </c>
      <c r="O8247">
        <v>170</v>
      </c>
      <c r="P8247">
        <v>10370</v>
      </c>
      <c r="Q8247">
        <v>2800</v>
      </c>
      <c r="R8247">
        <v>0.27</v>
      </c>
      <c r="S8247" t="s">
        <v>23</v>
      </c>
      <c r="T8247" t="str">
        <f>IF(Table1[[#This Row],[Units Sold]]&gt; 700,"High Units","low Units")</f>
        <v>low Units</v>
      </c>
      <c r="U8247">
        <f>SUM(Table1[[#This Row],[Operating Profit]])/SUM(Table1[Operating Profit])*100</f>
        <v>8.4303038568742518E-4</v>
      </c>
      <c r="V8247">
        <f>SUM(Table1[[#This Row],[Price per Unit]]*Table1[[#This Row],[Units Sold]])</f>
        <v>10370</v>
      </c>
      <c r="W8247">
        <f>SUM(Table1[[#This Row],[Total Sales]]-Table1[[#This Row],[Operating Profit]])</f>
        <v>7570</v>
      </c>
      <c r="X8247">
        <f>SUM(Table1[[#This Row],[Total Sales]]-Table1[[#This Row],[Cost]])</f>
        <v>2800</v>
      </c>
      <c r="Y8247">
        <f>SUM(Table1[[#This Row],[profit/loss]])/SUM(Table1[profit/loss])</f>
        <v>8.4303038568742515E-6</v>
      </c>
    </row>
    <row r="8248" spans="1:25" x14ac:dyDescent="0.3">
      <c r="A8248" t="s">
        <v>29</v>
      </c>
      <c r="B8248" t="s">
        <v>23</v>
      </c>
      <c r="C8248">
        <v>1128299</v>
      </c>
      <c r="D8248" s="9">
        <v>43874</v>
      </c>
      <c r="E8248" s="8" t="str">
        <f>TEXT(Table1[[#This Row],[Invoice Date]],"dd-mm-yyyy")</f>
        <v>13-02-2020</v>
      </c>
      <c r="F8248" s="1" t="str">
        <f t="shared" si="512"/>
        <v>February</v>
      </c>
      <c r="G8248" s="1" t="str">
        <f t="shared" si="513"/>
        <v>2020</v>
      </c>
      <c r="H8248" s="1" t="str">
        <f t="shared" si="514"/>
        <v>Thursday</v>
      </c>
      <c r="I8248" s="1" t="str">
        <f t="shared" si="515"/>
        <v>13</v>
      </c>
      <c r="J8248" t="s">
        <v>30</v>
      </c>
      <c r="K8248" t="s">
        <v>41</v>
      </c>
      <c r="L8248" t="s">
        <v>42</v>
      </c>
      <c r="M8248" t="s">
        <v>16</v>
      </c>
      <c r="N8248">
        <v>44</v>
      </c>
      <c r="O8248">
        <v>238</v>
      </c>
      <c r="P8248">
        <v>10472</v>
      </c>
      <c r="Q8248">
        <v>4817</v>
      </c>
      <c r="R8248">
        <v>0.46</v>
      </c>
      <c r="S8248" t="s">
        <v>23</v>
      </c>
      <c r="T8248" t="str">
        <f>IF(Table1[[#This Row],[Units Sold]]&gt; 700,"High Units","low Units")</f>
        <v>low Units</v>
      </c>
      <c r="U8248">
        <f>SUM(Table1[[#This Row],[Operating Profit]])/SUM(Table1[Operating Profit])*100</f>
        <v>1.4503133456629739E-3</v>
      </c>
      <c r="V8248">
        <f>SUM(Table1[[#This Row],[Price per Unit]]*Table1[[#This Row],[Units Sold]])</f>
        <v>10472</v>
      </c>
      <c r="W8248">
        <f>SUM(Table1[[#This Row],[Total Sales]]-Table1[[#This Row],[Operating Profit]])</f>
        <v>5655</v>
      </c>
      <c r="X8248">
        <f>SUM(Table1[[#This Row],[Total Sales]]-Table1[[#This Row],[Cost]])</f>
        <v>4817</v>
      </c>
      <c r="Y8248">
        <f>SUM(Table1[[#This Row],[profit/loss]])/SUM(Table1[profit/loss])</f>
        <v>1.4503133456629738E-5</v>
      </c>
    </row>
    <row r="8249" spans="1:25" x14ac:dyDescent="0.3">
      <c r="A8249" t="s">
        <v>29</v>
      </c>
      <c r="B8249" t="s">
        <v>23</v>
      </c>
      <c r="C8249">
        <v>1128299</v>
      </c>
      <c r="D8249" s="9">
        <v>43875</v>
      </c>
      <c r="E8249" s="8" t="str">
        <f>TEXT(Table1[[#This Row],[Invoice Date]],"dd-mm-yyyy")</f>
        <v>14-02-2020</v>
      </c>
      <c r="F8249" s="1" t="str">
        <f t="shared" si="512"/>
        <v>February</v>
      </c>
      <c r="G8249" s="1" t="str">
        <f t="shared" si="513"/>
        <v>2020</v>
      </c>
      <c r="H8249" s="1" t="str">
        <f t="shared" si="514"/>
        <v>Friday</v>
      </c>
      <c r="I8249" s="1" t="str">
        <f t="shared" si="515"/>
        <v>14</v>
      </c>
      <c r="J8249" t="s">
        <v>30</v>
      </c>
      <c r="K8249" t="s">
        <v>41</v>
      </c>
      <c r="L8249" t="s">
        <v>42</v>
      </c>
      <c r="M8249" t="s">
        <v>18</v>
      </c>
      <c r="N8249">
        <v>56</v>
      </c>
      <c r="O8249">
        <v>208</v>
      </c>
      <c r="P8249">
        <v>11648</v>
      </c>
      <c r="Q8249">
        <v>3378</v>
      </c>
      <c r="R8249">
        <v>0.28999999999999998</v>
      </c>
      <c r="S8249" t="s">
        <v>23</v>
      </c>
      <c r="T8249" t="str">
        <f>IF(Table1[[#This Row],[Units Sold]]&gt; 700,"High Units","low Units")</f>
        <v>low Units</v>
      </c>
      <c r="U8249">
        <f>SUM(Table1[[#This Row],[Operating Profit]])/SUM(Table1[Operating Profit])*100</f>
        <v>1.0170559438757579E-3</v>
      </c>
      <c r="V8249">
        <f>SUM(Table1[[#This Row],[Price per Unit]]*Table1[[#This Row],[Units Sold]])</f>
        <v>11648</v>
      </c>
      <c r="W8249">
        <f>SUM(Table1[[#This Row],[Total Sales]]-Table1[[#This Row],[Operating Profit]])</f>
        <v>8270</v>
      </c>
      <c r="X8249">
        <f>SUM(Table1[[#This Row],[Total Sales]]-Table1[[#This Row],[Cost]])</f>
        <v>3378</v>
      </c>
      <c r="Y8249">
        <f>SUM(Table1[[#This Row],[profit/loss]])/SUM(Table1[profit/loss])</f>
        <v>1.017055943875758E-5</v>
      </c>
    </row>
    <row r="8250" spans="1:25" x14ac:dyDescent="0.3">
      <c r="A8250" t="s">
        <v>29</v>
      </c>
      <c r="B8250" t="s">
        <v>23</v>
      </c>
      <c r="C8250">
        <v>1128299</v>
      </c>
      <c r="D8250" s="9">
        <v>43876</v>
      </c>
      <c r="E8250" s="8" t="str">
        <f>TEXT(Table1[[#This Row],[Invoice Date]],"dd-mm-yyyy")</f>
        <v>15-02-2020</v>
      </c>
      <c r="F8250" s="1" t="str">
        <f t="shared" si="512"/>
        <v>February</v>
      </c>
      <c r="G8250" s="1" t="str">
        <f t="shared" si="513"/>
        <v>2020</v>
      </c>
      <c r="H8250" s="1" t="str">
        <f t="shared" si="514"/>
        <v>Saturday</v>
      </c>
      <c r="I8250" s="1" t="str">
        <f t="shared" si="515"/>
        <v>15</v>
      </c>
      <c r="J8250" t="s">
        <v>30</v>
      </c>
      <c r="K8250" t="s">
        <v>41</v>
      </c>
      <c r="L8250" t="s">
        <v>42</v>
      </c>
      <c r="M8250" t="s">
        <v>19</v>
      </c>
      <c r="N8250">
        <v>44</v>
      </c>
      <c r="O8250">
        <v>179</v>
      </c>
      <c r="P8250">
        <v>7876</v>
      </c>
      <c r="Q8250">
        <v>3308</v>
      </c>
      <c r="R8250">
        <v>0.42</v>
      </c>
      <c r="S8250" t="s">
        <v>23</v>
      </c>
      <c r="T8250" t="str">
        <f>IF(Table1[[#This Row],[Units Sold]]&gt; 700,"High Units","low Units")</f>
        <v>low Units</v>
      </c>
      <c r="U8250">
        <f>SUM(Table1[[#This Row],[Operating Profit]])/SUM(Table1[Operating Profit])*100</f>
        <v>9.9598018423357223E-4</v>
      </c>
      <c r="V8250">
        <f>SUM(Table1[[#This Row],[Price per Unit]]*Table1[[#This Row],[Units Sold]])</f>
        <v>7876</v>
      </c>
      <c r="W8250">
        <f>SUM(Table1[[#This Row],[Total Sales]]-Table1[[#This Row],[Operating Profit]])</f>
        <v>4568</v>
      </c>
      <c r="X8250">
        <f>SUM(Table1[[#This Row],[Total Sales]]-Table1[[#This Row],[Cost]])</f>
        <v>3308</v>
      </c>
      <c r="Y8250">
        <f>SUM(Table1[[#This Row],[profit/loss]])/SUM(Table1[profit/loss])</f>
        <v>9.9598018423357228E-6</v>
      </c>
    </row>
    <row r="8251" spans="1:25" x14ac:dyDescent="0.3">
      <c r="A8251" t="s">
        <v>29</v>
      </c>
      <c r="B8251" t="s">
        <v>23</v>
      </c>
      <c r="C8251">
        <v>1128299</v>
      </c>
      <c r="D8251" s="9">
        <v>43877</v>
      </c>
      <c r="E8251" s="8" t="str">
        <f>TEXT(Table1[[#This Row],[Invoice Date]],"dd-mm-yyyy")</f>
        <v>16-02-2020</v>
      </c>
      <c r="F8251" s="1" t="str">
        <f t="shared" si="512"/>
        <v>February</v>
      </c>
      <c r="G8251" s="1" t="str">
        <f t="shared" si="513"/>
        <v>2020</v>
      </c>
      <c r="H8251" s="1" t="str">
        <f t="shared" si="514"/>
        <v>Sunday</v>
      </c>
      <c r="I8251" s="1" t="str">
        <f t="shared" si="515"/>
        <v>16</v>
      </c>
      <c r="J8251" t="s">
        <v>30</v>
      </c>
      <c r="K8251" t="s">
        <v>41</v>
      </c>
      <c r="L8251" t="s">
        <v>42</v>
      </c>
      <c r="M8251" t="s">
        <v>20</v>
      </c>
      <c r="N8251">
        <v>42</v>
      </c>
      <c r="O8251">
        <v>152</v>
      </c>
      <c r="P8251">
        <v>6384</v>
      </c>
      <c r="Q8251">
        <v>2681</v>
      </c>
      <c r="R8251">
        <v>0.42</v>
      </c>
      <c r="S8251" t="s">
        <v>23</v>
      </c>
      <c r="T8251" t="str">
        <f>IF(Table1[[#This Row],[Units Sold]]&gt; 700,"High Units","low Units")</f>
        <v>low Units</v>
      </c>
      <c r="U8251">
        <f>SUM(Table1[[#This Row],[Operating Profit]])/SUM(Table1[Operating Profit])*100</f>
        <v>8.0720159429570955E-4</v>
      </c>
      <c r="V8251">
        <f>SUM(Table1[[#This Row],[Price per Unit]]*Table1[[#This Row],[Units Sold]])</f>
        <v>6384</v>
      </c>
      <c r="W8251">
        <f>SUM(Table1[[#This Row],[Total Sales]]-Table1[[#This Row],[Operating Profit]])</f>
        <v>3703</v>
      </c>
      <c r="X8251">
        <f>SUM(Table1[[#This Row],[Total Sales]]-Table1[[#This Row],[Cost]])</f>
        <v>2681</v>
      </c>
      <c r="Y8251">
        <f>SUM(Table1[[#This Row],[profit/loss]])/SUM(Table1[profit/loss])</f>
        <v>8.0720159429570951E-6</v>
      </c>
    </row>
    <row r="8252" spans="1:25" x14ac:dyDescent="0.3">
      <c r="A8252" t="s">
        <v>29</v>
      </c>
      <c r="B8252" t="s">
        <v>23</v>
      </c>
      <c r="C8252">
        <v>1128299</v>
      </c>
      <c r="D8252" s="9">
        <v>43878</v>
      </c>
      <c r="E8252" s="8" t="str">
        <f>TEXT(Table1[[#This Row],[Invoice Date]],"dd-mm-yyyy")</f>
        <v>17-02-2020</v>
      </c>
      <c r="F8252" s="1" t="str">
        <f t="shared" si="512"/>
        <v>February</v>
      </c>
      <c r="G8252" s="1" t="str">
        <f t="shared" si="513"/>
        <v>2020</v>
      </c>
      <c r="H8252" s="1" t="str">
        <f t="shared" si="514"/>
        <v>Monday</v>
      </c>
      <c r="I8252" s="1" t="str">
        <f t="shared" si="515"/>
        <v>17</v>
      </c>
      <c r="J8252" t="s">
        <v>30</v>
      </c>
      <c r="K8252" t="s">
        <v>41</v>
      </c>
      <c r="L8252" t="s">
        <v>42</v>
      </c>
      <c r="M8252" t="s">
        <v>21</v>
      </c>
      <c r="N8252">
        <v>50</v>
      </c>
      <c r="O8252">
        <v>152</v>
      </c>
      <c r="P8252">
        <v>7600</v>
      </c>
      <c r="Q8252">
        <v>4484</v>
      </c>
      <c r="R8252">
        <v>0.59</v>
      </c>
      <c r="S8252" t="s">
        <v>23</v>
      </c>
      <c r="T8252" t="str">
        <f>IF(Table1[[#This Row],[Units Sold]]&gt; 700,"High Units","low Units")</f>
        <v>low Units</v>
      </c>
      <c r="U8252">
        <f>SUM(Table1[[#This Row],[Operating Profit]])/SUM(Table1[Operating Profit])*100</f>
        <v>1.3500529462222909E-3</v>
      </c>
      <c r="V8252">
        <f>SUM(Table1[[#This Row],[Price per Unit]]*Table1[[#This Row],[Units Sold]])</f>
        <v>7600</v>
      </c>
      <c r="W8252">
        <f>SUM(Table1[[#This Row],[Total Sales]]-Table1[[#This Row],[Operating Profit]])</f>
        <v>3116</v>
      </c>
      <c r="X8252">
        <f>SUM(Table1[[#This Row],[Total Sales]]-Table1[[#This Row],[Cost]])</f>
        <v>4484</v>
      </c>
      <c r="Y8252">
        <f>SUM(Table1[[#This Row],[profit/loss]])/SUM(Table1[profit/loss])</f>
        <v>1.3500529462222908E-5</v>
      </c>
    </row>
    <row r="8253" spans="1:25" x14ac:dyDescent="0.3">
      <c r="A8253" t="s">
        <v>29</v>
      </c>
      <c r="B8253" t="s">
        <v>23</v>
      </c>
      <c r="C8253">
        <v>1128299</v>
      </c>
      <c r="D8253" s="9">
        <v>43879</v>
      </c>
      <c r="E8253" s="8" t="str">
        <f>TEXT(Table1[[#This Row],[Invoice Date]],"dd-mm-yyyy")</f>
        <v>18-02-2020</v>
      </c>
      <c r="F8253" s="1" t="str">
        <f t="shared" si="512"/>
        <v>February</v>
      </c>
      <c r="G8253" s="1" t="str">
        <f t="shared" si="513"/>
        <v>2020</v>
      </c>
      <c r="H8253" s="1" t="str">
        <f t="shared" si="514"/>
        <v>Tuesday</v>
      </c>
      <c r="I8253" s="1" t="str">
        <f t="shared" si="515"/>
        <v>18</v>
      </c>
      <c r="J8253" t="s">
        <v>30</v>
      </c>
      <c r="K8253" t="s">
        <v>41</v>
      </c>
      <c r="L8253" t="s">
        <v>42</v>
      </c>
      <c r="M8253" t="s">
        <v>22</v>
      </c>
      <c r="N8253">
        <v>55</v>
      </c>
      <c r="O8253">
        <v>128</v>
      </c>
      <c r="P8253">
        <v>7040</v>
      </c>
      <c r="Q8253">
        <v>1830</v>
      </c>
      <c r="R8253">
        <v>0.26</v>
      </c>
      <c r="S8253" t="s">
        <v>23</v>
      </c>
      <c r="T8253" t="str">
        <f>IF(Table1[[#This Row],[Units Sold]]&gt; 700,"High Units","low Units")</f>
        <v>low Units</v>
      </c>
      <c r="U8253">
        <f>SUM(Table1[[#This Row],[Operating Profit]])/SUM(Table1[Operating Profit])*100</f>
        <v>5.5098057350285281E-4</v>
      </c>
      <c r="V8253">
        <f>SUM(Table1[[#This Row],[Price per Unit]]*Table1[[#This Row],[Units Sold]])</f>
        <v>7040</v>
      </c>
      <c r="W8253">
        <f>SUM(Table1[[#This Row],[Total Sales]]-Table1[[#This Row],[Operating Profit]])</f>
        <v>5210</v>
      </c>
      <c r="X8253">
        <f>SUM(Table1[[#This Row],[Total Sales]]-Table1[[#This Row],[Cost]])</f>
        <v>1830</v>
      </c>
      <c r="Y8253">
        <f>SUM(Table1[[#This Row],[profit/loss]])/SUM(Table1[profit/loss])</f>
        <v>5.5098057350285284E-6</v>
      </c>
    </row>
    <row r="8254" spans="1:25" x14ac:dyDescent="0.3">
      <c r="A8254" t="s">
        <v>29</v>
      </c>
      <c r="B8254" t="s">
        <v>23</v>
      </c>
      <c r="C8254">
        <v>1128299</v>
      </c>
      <c r="D8254" s="9">
        <v>43880</v>
      </c>
      <c r="E8254" s="8" t="str">
        <f>TEXT(Table1[[#This Row],[Invoice Date]],"dd-mm-yyyy")</f>
        <v>19-02-2020</v>
      </c>
      <c r="F8254" s="1" t="str">
        <f t="shared" si="512"/>
        <v>February</v>
      </c>
      <c r="G8254" s="1" t="str">
        <f t="shared" si="513"/>
        <v>2020</v>
      </c>
      <c r="H8254" s="1" t="str">
        <f t="shared" si="514"/>
        <v>Wednesday</v>
      </c>
      <c r="I8254" s="1" t="str">
        <f t="shared" si="515"/>
        <v>19</v>
      </c>
      <c r="J8254" t="s">
        <v>30</v>
      </c>
      <c r="K8254" t="s">
        <v>41</v>
      </c>
      <c r="L8254" t="s">
        <v>42</v>
      </c>
      <c r="M8254" t="s">
        <v>16</v>
      </c>
      <c r="N8254">
        <v>41</v>
      </c>
      <c r="O8254">
        <v>186</v>
      </c>
      <c r="P8254">
        <v>7626</v>
      </c>
      <c r="Q8254">
        <v>2898</v>
      </c>
      <c r="R8254">
        <v>0.38</v>
      </c>
      <c r="S8254" t="s">
        <v>23</v>
      </c>
      <c r="T8254" t="str">
        <f>IF(Table1[[#This Row],[Units Sold]]&gt; 700,"High Units","low Units")</f>
        <v>low Units</v>
      </c>
      <c r="U8254">
        <f>SUM(Table1[[#This Row],[Operating Profit]])/SUM(Table1[Operating Profit])*100</f>
        <v>8.7253644918648503E-4</v>
      </c>
      <c r="V8254">
        <f>SUM(Table1[[#This Row],[Price per Unit]]*Table1[[#This Row],[Units Sold]])</f>
        <v>7626</v>
      </c>
      <c r="W8254">
        <f>SUM(Table1[[#This Row],[Total Sales]]-Table1[[#This Row],[Operating Profit]])</f>
        <v>4728</v>
      </c>
      <c r="X8254">
        <f>SUM(Table1[[#This Row],[Total Sales]]-Table1[[#This Row],[Cost]])</f>
        <v>2898</v>
      </c>
      <c r="Y8254">
        <f>SUM(Table1[[#This Row],[profit/loss]])/SUM(Table1[profit/loss])</f>
        <v>8.7253644918648507E-6</v>
      </c>
    </row>
    <row r="8255" spans="1:25" x14ac:dyDescent="0.3">
      <c r="A8255" t="s">
        <v>29</v>
      </c>
      <c r="B8255" t="s">
        <v>23</v>
      </c>
      <c r="C8255">
        <v>1128299</v>
      </c>
      <c r="D8255" s="9">
        <v>43881</v>
      </c>
      <c r="E8255" s="8" t="str">
        <f>TEXT(Table1[[#This Row],[Invoice Date]],"dd-mm-yyyy")</f>
        <v>20-02-2020</v>
      </c>
      <c r="F8255" s="1" t="str">
        <f t="shared" si="512"/>
        <v>February</v>
      </c>
      <c r="G8255" s="1" t="str">
        <f t="shared" si="513"/>
        <v>2020</v>
      </c>
      <c r="H8255" s="1" t="str">
        <f t="shared" si="514"/>
        <v>Thursday</v>
      </c>
      <c r="I8255" s="1" t="str">
        <f t="shared" si="515"/>
        <v>20</v>
      </c>
      <c r="J8255" t="s">
        <v>30</v>
      </c>
      <c r="K8255" t="s">
        <v>41</v>
      </c>
      <c r="L8255" t="s">
        <v>42</v>
      </c>
      <c r="M8255" t="s">
        <v>18</v>
      </c>
      <c r="N8255">
        <v>51</v>
      </c>
      <c r="O8255">
        <v>180</v>
      </c>
      <c r="P8255">
        <v>9180</v>
      </c>
      <c r="Q8255">
        <v>2479</v>
      </c>
      <c r="R8255">
        <v>0.27</v>
      </c>
      <c r="S8255" t="s">
        <v>23</v>
      </c>
      <c r="T8255" t="str">
        <f>IF(Table1[[#This Row],[Units Sold]]&gt; 700,"High Units","low Units")</f>
        <v>low Units</v>
      </c>
      <c r="U8255">
        <f>SUM(Table1[[#This Row],[Operating Profit]])/SUM(Table1[Operating Profit])*100</f>
        <v>7.4638297361397392E-4</v>
      </c>
      <c r="V8255">
        <f>SUM(Table1[[#This Row],[Price per Unit]]*Table1[[#This Row],[Units Sold]])</f>
        <v>9180</v>
      </c>
      <c r="W8255">
        <f>SUM(Table1[[#This Row],[Total Sales]]-Table1[[#This Row],[Operating Profit]])</f>
        <v>6701</v>
      </c>
      <c r="X8255">
        <f>SUM(Table1[[#This Row],[Total Sales]]-Table1[[#This Row],[Cost]])</f>
        <v>2479</v>
      </c>
      <c r="Y8255">
        <f>SUM(Table1[[#This Row],[profit/loss]])/SUM(Table1[profit/loss])</f>
        <v>7.4638297361397391E-6</v>
      </c>
    </row>
    <row r="8256" spans="1:25" x14ac:dyDescent="0.3">
      <c r="A8256" t="s">
        <v>29</v>
      </c>
      <c r="B8256" t="s">
        <v>23</v>
      </c>
      <c r="C8256">
        <v>1128299</v>
      </c>
      <c r="D8256" s="9">
        <v>43882</v>
      </c>
      <c r="E8256" s="8" t="str">
        <f>TEXT(Table1[[#This Row],[Invoice Date]],"dd-mm-yyyy")</f>
        <v>21-02-2020</v>
      </c>
      <c r="F8256" s="1" t="str">
        <f t="shared" si="512"/>
        <v>February</v>
      </c>
      <c r="G8256" s="1" t="str">
        <f t="shared" si="513"/>
        <v>2020</v>
      </c>
      <c r="H8256" s="1" t="str">
        <f t="shared" si="514"/>
        <v>Friday</v>
      </c>
      <c r="I8256" s="1" t="str">
        <f t="shared" si="515"/>
        <v>21</v>
      </c>
      <c r="J8256" t="s">
        <v>30</v>
      </c>
      <c r="K8256" t="s">
        <v>41</v>
      </c>
      <c r="L8256" t="s">
        <v>42</v>
      </c>
      <c r="M8256" t="s">
        <v>19</v>
      </c>
      <c r="N8256">
        <v>46</v>
      </c>
      <c r="O8256">
        <v>144</v>
      </c>
      <c r="P8256">
        <v>6624</v>
      </c>
      <c r="Q8256">
        <v>2716</v>
      </c>
      <c r="R8256">
        <v>0.41</v>
      </c>
      <c r="S8256" t="s">
        <v>23</v>
      </c>
      <c r="T8256" t="str">
        <f>IF(Table1[[#This Row],[Units Sold]]&gt; 700,"High Units","low Units")</f>
        <v>low Units</v>
      </c>
      <c r="U8256">
        <f>SUM(Table1[[#This Row],[Operating Profit]])/SUM(Table1[Operating Profit])*100</f>
        <v>8.177394741168024E-4</v>
      </c>
      <c r="V8256">
        <f>SUM(Table1[[#This Row],[Price per Unit]]*Table1[[#This Row],[Units Sold]])</f>
        <v>6624</v>
      </c>
      <c r="W8256">
        <f>SUM(Table1[[#This Row],[Total Sales]]-Table1[[#This Row],[Operating Profit]])</f>
        <v>3908</v>
      </c>
      <c r="X8256">
        <f>SUM(Table1[[#This Row],[Total Sales]]-Table1[[#This Row],[Cost]])</f>
        <v>2716</v>
      </c>
      <c r="Y8256">
        <f>SUM(Table1[[#This Row],[profit/loss]])/SUM(Table1[profit/loss])</f>
        <v>8.1773947411680244E-6</v>
      </c>
    </row>
    <row r="8257" spans="1:25" x14ac:dyDescent="0.3">
      <c r="A8257" t="s">
        <v>29</v>
      </c>
      <c r="B8257" t="s">
        <v>23</v>
      </c>
      <c r="C8257">
        <v>1128299</v>
      </c>
      <c r="D8257" s="9">
        <v>43883</v>
      </c>
      <c r="E8257" s="8" t="str">
        <f>TEXT(Table1[[#This Row],[Invoice Date]],"dd-mm-yyyy")</f>
        <v>22-02-2020</v>
      </c>
      <c r="F8257" s="1" t="str">
        <f t="shared" si="512"/>
        <v>February</v>
      </c>
      <c r="G8257" s="1" t="str">
        <f t="shared" si="513"/>
        <v>2020</v>
      </c>
      <c r="H8257" s="1" t="str">
        <f t="shared" si="514"/>
        <v>Saturday</v>
      </c>
      <c r="I8257" s="1" t="str">
        <f t="shared" si="515"/>
        <v>22</v>
      </c>
      <c r="J8257" t="s">
        <v>30</v>
      </c>
      <c r="K8257" t="s">
        <v>41</v>
      </c>
      <c r="L8257" t="s">
        <v>42</v>
      </c>
      <c r="M8257" t="s">
        <v>20</v>
      </c>
      <c r="N8257">
        <v>43</v>
      </c>
      <c r="O8257">
        <v>124</v>
      </c>
      <c r="P8257">
        <v>5332</v>
      </c>
      <c r="Q8257">
        <v>1866</v>
      </c>
      <c r="R8257">
        <v>0.35</v>
      </c>
      <c r="S8257" t="s">
        <v>23</v>
      </c>
      <c r="T8257" t="str">
        <f>IF(Table1[[#This Row],[Units Sold]]&gt; 700,"High Units","low Units")</f>
        <v>low Units</v>
      </c>
      <c r="U8257">
        <f>SUM(Table1[[#This Row],[Operating Profit]])/SUM(Table1[Operating Profit])*100</f>
        <v>5.6181953560454831E-4</v>
      </c>
      <c r="V8257">
        <f>SUM(Table1[[#This Row],[Price per Unit]]*Table1[[#This Row],[Units Sold]])</f>
        <v>5332</v>
      </c>
      <c r="W8257">
        <f>SUM(Table1[[#This Row],[Total Sales]]-Table1[[#This Row],[Operating Profit]])</f>
        <v>3466</v>
      </c>
      <c r="X8257">
        <f>SUM(Table1[[#This Row],[Total Sales]]-Table1[[#This Row],[Cost]])</f>
        <v>1866</v>
      </c>
      <c r="Y8257">
        <f>SUM(Table1[[#This Row],[profit/loss]])/SUM(Table1[profit/loss])</f>
        <v>5.6181953560454835E-6</v>
      </c>
    </row>
    <row r="8258" spans="1:25" x14ac:dyDescent="0.3">
      <c r="A8258" t="s">
        <v>29</v>
      </c>
      <c r="B8258" t="s">
        <v>23</v>
      </c>
      <c r="C8258">
        <v>1128299</v>
      </c>
      <c r="D8258" s="9">
        <v>43884</v>
      </c>
      <c r="E8258" s="8" t="str">
        <f>TEXT(Table1[[#This Row],[Invoice Date]],"dd-mm-yyyy")</f>
        <v>23-02-2020</v>
      </c>
      <c r="F8258" s="1" t="str">
        <f t="shared" si="512"/>
        <v>February</v>
      </c>
      <c r="G8258" s="1" t="str">
        <f t="shared" si="513"/>
        <v>2020</v>
      </c>
      <c r="H8258" s="1" t="str">
        <f t="shared" si="514"/>
        <v>Sunday</v>
      </c>
      <c r="I8258" s="1" t="str">
        <f t="shared" si="515"/>
        <v>23</v>
      </c>
      <c r="J8258" t="s">
        <v>30</v>
      </c>
      <c r="K8258" t="s">
        <v>41</v>
      </c>
      <c r="L8258" t="s">
        <v>42</v>
      </c>
      <c r="M8258" t="s">
        <v>21</v>
      </c>
      <c r="N8258">
        <v>53</v>
      </c>
      <c r="O8258">
        <v>128</v>
      </c>
      <c r="P8258">
        <v>6784</v>
      </c>
      <c r="Q8258">
        <v>3596</v>
      </c>
      <c r="R8258">
        <v>0.53</v>
      </c>
      <c r="S8258" t="s">
        <v>23</v>
      </c>
      <c r="T8258" t="str">
        <f>IF(Table1[[#This Row],[Units Sold]]&gt; 700,"High Units","low Units")</f>
        <v>low Units</v>
      </c>
      <c r="U8258">
        <f>SUM(Table1[[#This Row],[Operating Profit]])/SUM(Table1[Operating Profit])*100</f>
        <v>1.0826918810471361E-3</v>
      </c>
      <c r="V8258">
        <f>SUM(Table1[[#This Row],[Price per Unit]]*Table1[[#This Row],[Units Sold]])</f>
        <v>6784</v>
      </c>
      <c r="W8258">
        <f>SUM(Table1[[#This Row],[Total Sales]]-Table1[[#This Row],[Operating Profit]])</f>
        <v>3188</v>
      </c>
      <c r="X8258">
        <f>SUM(Table1[[#This Row],[Total Sales]]-Table1[[#This Row],[Cost]])</f>
        <v>3596</v>
      </c>
      <c r="Y8258">
        <f>SUM(Table1[[#This Row],[profit/loss]])/SUM(Table1[profit/loss])</f>
        <v>1.082691881047136E-5</v>
      </c>
    </row>
    <row r="8259" spans="1:25" x14ac:dyDescent="0.3">
      <c r="A8259" t="s">
        <v>29</v>
      </c>
      <c r="B8259" t="s">
        <v>23</v>
      </c>
      <c r="C8259">
        <v>1128299</v>
      </c>
      <c r="D8259" s="9">
        <v>43885</v>
      </c>
      <c r="E8259" s="8" t="str">
        <f>TEXT(Table1[[#This Row],[Invoice Date]],"dd-mm-yyyy")</f>
        <v>24-02-2020</v>
      </c>
      <c r="F8259" s="1" t="str">
        <f t="shared" ref="F8259:F8322" si="516">TEXT(D8259,"mmmm")</f>
        <v>February</v>
      </c>
      <c r="G8259" s="1" t="str">
        <f t="shared" ref="G8259:G8322" si="517">TEXT(D8259,"YYYY")</f>
        <v>2020</v>
      </c>
      <c r="H8259" s="1" t="str">
        <f t="shared" ref="H8259:H8322" si="518">TEXT(D8259,"dddd")</f>
        <v>Monday</v>
      </c>
      <c r="I8259" s="1" t="str">
        <f t="shared" ref="I8259:I8322" si="519">TEXT(D8259,"dd")</f>
        <v>24</v>
      </c>
      <c r="J8259" t="s">
        <v>30</v>
      </c>
      <c r="K8259" t="s">
        <v>41</v>
      </c>
      <c r="L8259" t="s">
        <v>42</v>
      </c>
      <c r="M8259" t="s">
        <v>22</v>
      </c>
      <c r="N8259">
        <v>54</v>
      </c>
      <c r="O8259">
        <v>140</v>
      </c>
      <c r="P8259">
        <v>7560</v>
      </c>
      <c r="Q8259">
        <v>1588</v>
      </c>
      <c r="R8259">
        <v>0.21</v>
      </c>
      <c r="S8259" t="s">
        <v>23</v>
      </c>
      <c r="T8259" t="str">
        <f>IF(Table1[[#This Row],[Units Sold]]&gt; 700,"High Units","low Units")</f>
        <v>low Units</v>
      </c>
      <c r="U8259">
        <f>SUM(Table1[[#This Row],[Operating Profit]])/SUM(Table1[Operating Profit])*100</f>
        <v>4.7811866159701115E-4</v>
      </c>
      <c r="V8259">
        <f>SUM(Table1[[#This Row],[Price per Unit]]*Table1[[#This Row],[Units Sold]])</f>
        <v>7560</v>
      </c>
      <c r="W8259">
        <f>SUM(Table1[[#This Row],[Total Sales]]-Table1[[#This Row],[Operating Profit]])</f>
        <v>5972</v>
      </c>
      <c r="X8259">
        <f>SUM(Table1[[#This Row],[Total Sales]]-Table1[[#This Row],[Cost]])</f>
        <v>1588</v>
      </c>
      <c r="Y8259">
        <f>SUM(Table1[[#This Row],[profit/loss]])/SUM(Table1[profit/loss])</f>
        <v>4.7811866159701114E-6</v>
      </c>
    </row>
    <row r="8260" spans="1:25" x14ac:dyDescent="0.3">
      <c r="A8260" t="s">
        <v>29</v>
      </c>
      <c r="B8260" t="s">
        <v>23</v>
      </c>
      <c r="C8260">
        <v>1128299</v>
      </c>
      <c r="D8260" s="9">
        <v>43886</v>
      </c>
      <c r="E8260" s="8" t="str">
        <f>TEXT(Table1[[#This Row],[Invoice Date]],"dd-mm-yyyy")</f>
        <v>25-02-2020</v>
      </c>
      <c r="F8260" s="1" t="str">
        <f t="shared" si="516"/>
        <v>February</v>
      </c>
      <c r="G8260" s="1" t="str">
        <f t="shared" si="517"/>
        <v>2020</v>
      </c>
      <c r="H8260" s="1" t="str">
        <f t="shared" si="518"/>
        <v>Tuesday</v>
      </c>
      <c r="I8260" s="1" t="str">
        <f t="shared" si="519"/>
        <v>25</v>
      </c>
      <c r="J8260" t="s">
        <v>30</v>
      </c>
      <c r="K8260" t="s">
        <v>41</v>
      </c>
      <c r="L8260" t="s">
        <v>42</v>
      </c>
      <c r="M8260" t="s">
        <v>16</v>
      </c>
      <c r="N8260">
        <v>47</v>
      </c>
      <c r="O8260">
        <v>171</v>
      </c>
      <c r="P8260">
        <v>8037</v>
      </c>
      <c r="Q8260">
        <v>3215</v>
      </c>
      <c r="R8260">
        <v>0.4</v>
      </c>
      <c r="S8260" t="s">
        <v>23</v>
      </c>
      <c r="T8260" t="str">
        <f>IF(Table1[[#This Row],[Units Sold]]&gt; 700,"High Units","low Units")</f>
        <v>low Units</v>
      </c>
      <c r="U8260">
        <f>SUM(Table1[[#This Row],[Operating Profit]])/SUM(Table1[Operating Profit])*100</f>
        <v>9.6797953213752566E-4</v>
      </c>
      <c r="V8260">
        <f>SUM(Table1[[#This Row],[Price per Unit]]*Table1[[#This Row],[Units Sold]])</f>
        <v>8037</v>
      </c>
      <c r="W8260">
        <f>SUM(Table1[[#This Row],[Total Sales]]-Table1[[#This Row],[Operating Profit]])</f>
        <v>4822</v>
      </c>
      <c r="X8260">
        <f>SUM(Table1[[#This Row],[Total Sales]]-Table1[[#This Row],[Cost]])</f>
        <v>3215</v>
      </c>
      <c r="Y8260">
        <f>SUM(Table1[[#This Row],[profit/loss]])/SUM(Table1[profit/loss])</f>
        <v>9.6797953213752571E-6</v>
      </c>
    </row>
    <row r="8261" spans="1:25" x14ac:dyDescent="0.3">
      <c r="A8261" t="s">
        <v>29</v>
      </c>
      <c r="B8261" t="s">
        <v>23</v>
      </c>
      <c r="C8261">
        <v>1128299</v>
      </c>
      <c r="D8261" s="9">
        <v>43887</v>
      </c>
      <c r="E8261" s="8" t="str">
        <f>TEXT(Table1[[#This Row],[Invoice Date]],"dd-mm-yyyy")</f>
        <v>26-02-2020</v>
      </c>
      <c r="F8261" s="1" t="str">
        <f t="shared" si="516"/>
        <v>February</v>
      </c>
      <c r="G8261" s="1" t="str">
        <f t="shared" si="517"/>
        <v>2020</v>
      </c>
      <c r="H8261" s="1" t="str">
        <f t="shared" si="518"/>
        <v>Wednesday</v>
      </c>
      <c r="I8261" s="1" t="str">
        <f t="shared" si="519"/>
        <v>26</v>
      </c>
      <c r="J8261" t="s">
        <v>30</v>
      </c>
      <c r="K8261" t="s">
        <v>41</v>
      </c>
      <c r="L8261" t="s">
        <v>42</v>
      </c>
      <c r="M8261" t="s">
        <v>18</v>
      </c>
      <c r="N8261">
        <v>50</v>
      </c>
      <c r="O8261">
        <v>193</v>
      </c>
      <c r="P8261">
        <v>9650</v>
      </c>
      <c r="Q8261">
        <v>2413</v>
      </c>
      <c r="R8261">
        <v>0.25</v>
      </c>
      <c r="S8261" t="s">
        <v>23</v>
      </c>
      <c r="T8261" t="str">
        <f>IF(Table1[[#This Row],[Units Sold]]&gt; 700,"High Units","low Units")</f>
        <v>low Units</v>
      </c>
      <c r="U8261">
        <f>SUM(Table1[[#This Row],[Operating Profit]])/SUM(Table1[Operating Profit])*100</f>
        <v>7.2651154309419895E-4</v>
      </c>
      <c r="V8261">
        <f>SUM(Table1[[#This Row],[Price per Unit]]*Table1[[#This Row],[Units Sold]])</f>
        <v>9650</v>
      </c>
      <c r="W8261">
        <f>SUM(Table1[[#This Row],[Total Sales]]-Table1[[#This Row],[Operating Profit]])</f>
        <v>7237</v>
      </c>
      <c r="X8261">
        <f>SUM(Table1[[#This Row],[Total Sales]]-Table1[[#This Row],[Cost]])</f>
        <v>2413</v>
      </c>
      <c r="Y8261">
        <f>SUM(Table1[[#This Row],[profit/loss]])/SUM(Table1[profit/loss])</f>
        <v>7.2651154309419891E-6</v>
      </c>
    </row>
    <row r="8262" spans="1:25" x14ac:dyDescent="0.3">
      <c r="A8262" t="s">
        <v>29</v>
      </c>
      <c r="B8262" t="s">
        <v>23</v>
      </c>
      <c r="C8262">
        <v>1128299</v>
      </c>
      <c r="D8262" s="9">
        <v>43888</v>
      </c>
      <c r="E8262" s="8" t="str">
        <f>TEXT(Table1[[#This Row],[Invoice Date]],"dd-mm-yyyy")</f>
        <v>27-02-2020</v>
      </c>
      <c r="F8262" s="1" t="str">
        <f t="shared" si="516"/>
        <v>February</v>
      </c>
      <c r="G8262" s="1" t="str">
        <f t="shared" si="517"/>
        <v>2020</v>
      </c>
      <c r="H8262" s="1" t="str">
        <f t="shared" si="518"/>
        <v>Thursday</v>
      </c>
      <c r="I8262" s="1" t="str">
        <f t="shared" si="519"/>
        <v>27</v>
      </c>
      <c r="J8262" t="s">
        <v>30</v>
      </c>
      <c r="K8262" t="s">
        <v>41</v>
      </c>
      <c r="L8262" t="s">
        <v>42</v>
      </c>
      <c r="M8262" t="s">
        <v>19</v>
      </c>
      <c r="N8262">
        <v>47</v>
      </c>
      <c r="O8262">
        <v>113</v>
      </c>
      <c r="P8262">
        <v>5311</v>
      </c>
      <c r="Q8262">
        <v>2231</v>
      </c>
      <c r="R8262">
        <v>0.42</v>
      </c>
      <c r="S8262" t="s">
        <v>23</v>
      </c>
      <c r="T8262" t="str">
        <f>IF(Table1[[#This Row],[Units Sold]]&gt; 700,"High Units","low Units")</f>
        <v>low Units</v>
      </c>
      <c r="U8262">
        <f>SUM(Table1[[#This Row],[Operating Profit]])/SUM(Table1[Operating Profit])*100</f>
        <v>6.7171456802451622E-4</v>
      </c>
      <c r="V8262">
        <f>SUM(Table1[[#This Row],[Price per Unit]]*Table1[[#This Row],[Units Sold]])</f>
        <v>5311</v>
      </c>
      <c r="W8262">
        <f>SUM(Table1[[#This Row],[Total Sales]]-Table1[[#This Row],[Operating Profit]])</f>
        <v>3080</v>
      </c>
      <c r="X8262">
        <f>SUM(Table1[[#This Row],[Total Sales]]-Table1[[#This Row],[Cost]])</f>
        <v>2231</v>
      </c>
      <c r="Y8262">
        <f>SUM(Table1[[#This Row],[profit/loss]])/SUM(Table1[profit/loss])</f>
        <v>6.717145680245162E-6</v>
      </c>
    </row>
    <row r="8263" spans="1:25" x14ac:dyDescent="0.3">
      <c r="A8263" t="s">
        <v>29</v>
      </c>
      <c r="B8263" t="s">
        <v>23</v>
      </c>
      <c r="C8263">
        <v>1128299</v>
      </c>
      <c r="D8263" s="9">
        <v>43889</v>
      </c>
      <c r="E8263" s="8" t="str">
        <f>TEXT(Table1[[#This Row],[Invoice Date]],"dd-mm-yyyy")</f>
        <v>28-02-2020</v>
      </c>
      <c r="F8263" s="1" t="str">
        <f t="shared" si="516"/>
        <v>February</v>
      </c>
      <c r="G8263" s="1" t="str">
        <f t="shared" si="517"/>
        <v>2020</v>
      </c>
      <c r="H8263" s="1" t="str">
        <f t="shared" si="518"/>
        <v>Friday</v>
      </c>
      <c r="I8263" s="1" t="str">
        <f t="shared" si="519"/>
        <v>28</v>
      </c>
      <c r="J8263" t="s">
        <v>30</v>
      </c>
      <c r="K8263" t="s">
        <v>41</v>
      </c>
      <c r="L8263" t="s">
        <v>42</v>
      </c>
      <c r="M8263" t="s">
        <v>20</v>
      </c>
      <c r="N8263">
        <v>43</v>
      </c>
      <c r="O8263">
        <v>119</v>
      </c>
      <c r="P8263">
        <v>5117</v>
      </c>
      <c r="Q8263">
        <v>1689</v>
      </c>
      <c r="R8263">
        <v>0.33</v>
      </c>
      <c r="S8263" t="s">
        <v>23</v>
      </c>
      <c r="T8263" t="str">
        <f>IF(Table1[[#This Row],[Units Sold]]&gt; 700,"High Units","low Units")</f>
        <v>low Units</v>
      </c>
      <c r="U8263">
        <f>SUM(Table1[[#This Row],[Operating Profit]])/SUM(Table1[Operating Profit])*100</f>
        <v>5.0852797193787897E-4</v>
      </c>
      <c r="V8263">
        <f>SUM(Table1[[#This Row],[Price per Unit]]*Table1[[#This Row],[Units Sold]])</f>
        <v>5117</v>
      </c>
      <c r="W8263">
        <f>SUM(Table1[[#This Row],[Total Sales]]-Table1[[#This Row],[Operating Profit]])</f>
        <v>3428</v>
      </c>
      <c r="X8263">
        <f>SUM(Table1[[#This Row],[Total Sales]]-Table1[[#This Row],[Cost]])</f>
        <v>1689</v>
      </c>
      <c r="Y8263">
        <f>SUM(Table1[[#This Row],[profit/loss]])/SUM(Table1[profit/loss])</f>
        <v>5.0852797193787898E-6</v>
      </c>
    </row>
    <row r="8264" spans="1:25" x14ac:dyDescent="0.3">
      <c r="A8264" t="s">
        <v>29</v>
      </c>
      <c r="B8264" t="s">
        <v>23</v>
      </c>
      <c r="C8264">
        <v>1128299</v>
      </c>
      <c r="D8264" s="9">
        <v>43891</v>
      </c>
      <c r="E8264" s="8" t="str">
        <f>TEXT(Table1[[#This Row],[Invoice Date]],"dd-mm-yyyy")</f>
        <v>01-03-2020</v>
      </c>
      <c r="F8264" s="1" t="str">
        <f t="shared" si="516"/>
        <v>March</v>
      </c>
      <c r="G8264" s="1" t="str">
        <f t="shared" si="517"/>
        <v>2020</v>
      </c>
      <c r="H8264" s="1" t="str">
        <f t="shared" si="518"/>
        <v>Sunday</v>
      </c>
      <c r="I8264" s="1" t="str">
        <f t="shared" si="519"/>
        <v>01</v>
      </c>
      <c r="J8264" t="s">
        <v>30</v>
      </c>
      <c r="K8264" t="s">
        <v>41</v>
      </c>
      <c r="L8264" t="s">
        <v>42</v>
      </c>
      <c r="M8264" t="s">
        <v>21</v>
      </c>
      <c r="N8264">
        <v>48</v>
      </c>
      <c r="O8264">
        <v>107</v>
      </c>
      <c r="P8264">
        <v>5136</v>
      </c>
      <c r="Q8264">
        <v>2773</v>
      </c>
      <c r="R8264">
        <v>0.54</v>
      </c>
      <c r="S8264" t="s">
        <v>23</v>
      </c>
      <c r="T8264" t="str">
        <f>IF(Table1[[#This Row],[Units Sold]]&gt; 700,"High Units","low Units")</f>
        <v>low Units</v>
      </c>
      <c r="U8264">
        <f>SUM(Table1[[#This Row],[Operating Profit]])/SUM(Table1[Operating Profit])*100</f>
        <v>8.3490116411115358E-4</v>
      </c>
      <c r="V8264">
        <f>SUM(Table1[[#This Row],[Price per Unit]]*Table1[[#This Row],[Units Sold]])</f>
        <v>5136</v>
      </c>
      <c r="W8264">
        <f>SUM(Table1[[#This Row],[Total Sales]]-Table1[[#This Row],[Operating Profit]])</f>
        <v>2363</v>
      </c>
      <c r="X8264">
        <f>SUM(Table1[[#This Row],[Total Sales]]-Table1[[#This Row],[Cost]])</f>
        <v>2773</v>
      </c>
      <c r="Y8264">
        <f>SUM(Table1[[#This Row],[profit/loss]])/SUM(Table1[profit/loss])</f>
        <v>8.3490116411115358E-6</v>
      </c>
    </row>
    <row r="8265" spans="1:25" x14ac:dyDescent="0.3">
      <c r="A8265" t="s">
        <v>29</v>
      </c>
      <c r="B8265" t="s">
        <v>23</v>
      </c>
      <c r="C8265">
        <v>1128299</v>
      </c>
      <c r="D8265" s="9">
        <v>43892</v>
      </c>
      <c r="E8265" s="8" t="str">
        <f>TEXT(Table1[[#This Row],[Invoice Date]],"dd-mm-yyyy")</f>
        <v>02-03-2020</v>
      </c>
      <c r="F8265" s="1" t="str">
        <f t="shared" si="516"/>
        <v>March</v>
      </c>
      <c r="G8265" s="1" t="str">
        <f t="shared" si="517"/>
        <v>2020</v>
      </c>
      <c r="H8265" s="1" t="str">
        <f t="shared" si="518"/>
        <v>Monday</v>
      </c>
      <c r="I8265" s="1" t="str">
        <f t="shared" si="519"/>
        <v>02</v>
      </c>
      <c r="J8265" t="s">
        <v>30</v>
      </c>
      <c r="K8265" t="s">
        <v>41</v>
      </c>
      <c r="L8265" t="s">
        <v>42</v>
      </c>
      <c r="M8265" t="s">
        <v>22</v>
      </c>
      <c r="N8265">
        <v>53</v>
      </c>
      <c r="O8265">
        <v>120</v>
      </c>
      <c r="P8265">
        <v>6360</v>
      </c>
      <c r="Q8265">
        <v>1399</v>
      </c>
      <c r="R8265">
        <v>0.22</v>
      </c>
      <c r="S8265" t="s">
        <v>23</v>
      </c>
      <c r="T8265" t="str">
        <f>IF(Table1[[#This Row],[Units Sold]]&gt; 700,"High Units","low Units")</f>
        <v>low Units</v>
      </c>
      <c r="U8265">
        <f>SUM(Table1[[#This Row],[Operating Profit]])/SUM(Table1[Operating Profit])*100</f>
        <v>4.2121411056310993E-4</v>
      </c>
      <c r="V8265">
        <f>SUM(Table1[[#This Row],[Price per Unit]]*Table1[[#This Row],[Units Sold]])</f>
        <v>6360</v>
      </c>
      <c r="W8265">
        <f>SUM(Table1[[#This Row],[Total Sales]]-Table1[[#This Row],[Operating Profit]])</f>
        <v>4961</v>
      </c>
      <c r="X8265">
        <f>SUM(Table1[[#This Row],[Total Sales]]-Table1[[#This Row],[Cost]])</f>
        <v>1399</v>
      </c>
      <c r="Y8265">
        <f>SUM(Table1[[#This Row],[profit/loss]])/SUM(Table1[profit/loss])</f>
        <v>4.2121411056310991E-6</v>
      </c>
    </row>
    <row r="8266" spans="1:25" x14ac:dyDescent="0.3">
      <c r="A8266" t="s">
        <v>29</v>
      </c>
      <c r="B8266" t="s">
        <v>23</v>
      </c>
      <c r="C8266">
        <v>1128299</v>
      </c>
      <c r="D8266" s="9">
        <v>43893</v>
      </c>
      <c r="E8266" s="8" t="str">
        <f>TEXT(Table1[[#This Row],[Invoice Date]],"dd-mm-yyyy")</f>
        <v>03-03-2020</v>
      </c>
      <c r="F8266" s="1" t="str">
        <f t="shared" si="516"/>
        <v>March</v>
      </c>
      <c r="G8266" s="1" t="str">
        <f t="shared" si="517"/>
        <v>2020</v>
      </c>
      <c r="H8266" s="1" t="str">
        <f t="shared" si="518"/>
        <v>Tuesday</v>
      </c>
      <c r="I8266" s="1" t="str">
        <f t="shared" si="519"/>
        <v>03</v>
      </c>
      <c r="J8266" t="s">
        <v>30</v>
      </c>
      <c r="K8266" t="s">
        <v>41</v>
      </c>
      <c r="L8266" t="s">
        <v>42</v>
      </c>
      <c r="M8266" t="s">
        <v>16</v>
      </c>
      <c r="N8266">
        <v>47</v>
      </c>
      <c r="O8266">
        <v>196</v>
      </c>
      <c r="P8266">
        <v>9212</v>
      </c>
      <c r="Q8266">
        <v>3869</v>
      </c>
      <c r="R8266">
        <v>0.42</v>
      </c>
      <c r="S8266" t="s">
        <v>23</v>
      </c>
      <c r="T8266" t="str">
        <f>IF(Table1[[#This Row],[Units Sold]]&gt; 700,"High Units","low Units")</f>
        <v>low Units</v>
      </c>
      <c r="U8266">
        <f>SUM(Table1[[#This Row],[Operating Profit]])/SUM(Table1[Operating Profit])*100</f>
        <v>1.1648873436516599E-3</v>
      </c>
      <c r="V8266">
        <f>SUM(Table1[[#This Row],[Price per Unit]]*Table1[[#This Row],[Units Sold]])</f>
        <v>9212</v>
      </c>
      <c r="W8266">
        <f>SUM(Table1[[#This Row],[Total Sales]]-Table1[[#This Row],[Operating Profit]])</f>
        <v>5343</v>
      </c>
      <c r="X8266">
        <f>SUM(Table1[[#This Row],[Total Sales]]-Table1[[#This Row],[Cost]])</f>
        <v>3869</v>
      </c>
      <c r="Y8266">
        <f>SUM(Table1[[#This Row],[profit/loss]])/SUM(Table1[profit/loss])</f>
        <v>1.1648873436516599E-5</v>
      </c>
    </row>
    <row r="8267" spans="1:25" x14ac:dyDescent="0.3">
      <c r="A8267" t="s">
        <v>29</v>
      </c>
      <c r="B8267" t="s">
        <v>23</v>
      </c>
      <c r="C8267">
        <v>1128299</v>
      </c>
      <c r="D8267" s="9">
        <v>43894</v>
      </c>
      <c r="E8267" s="8" t="str">
        <f>TEXT(Table1[[#This Row],[Invoice Date]],"dd-mm-yyyy")</f>
        <v>04-03-2020</v>
      </c>
      <c r="F8267" s="1" t="str">
        <f t="shared" si="516"/>
        <v>March</v>
      </c>
      <c r="G8267" s="1" t="str">
        <f t="shared" si="517"/>
        <v>2020</v>
      </c>
      <c r="H8267" s="1" t="str">
        <f t="shared" si="518"/>
        <v>Wednesday</v>
      </c>
      <c r="I8267" s="1" t="str">
        <f t="shared" si="519"/>
        <v>04</v>
      </c>
      <c r="J8267" t="s">
        <v>30</v>
      </c>
      <c r="K8267" t="s">
        <v>41</v>
      </c>
      <c r="L8267" t="s">
        <v>42</v>
      </c>
      <c r="M8267" t="s">
        <v>18</v>
      </c>
      <c r="N8267">
        <v>52</v>
      </c>
      <c r="O8267">
        <v>201</v>
      </c>
      <c r="P8267">
        <v>10452</v>
      </c>
      <c r="Q8267">
        <v>2613</v>
      </c>
      <c r="R8267">
        <v>0.25</v>
      </c>
      <c r="S8267" t="s">
        <v>23</v>
      </c>
      <c r="T8267" t="str">
        <f>IF(Table1[[#This Row],[Units Sold]]&gt; 700,"High Units","low Units")</f>
        <v>low Units</v>
      </c>
      <c r="U8267">
        <f>SUM(Table1[[#This Row],[Operating Profit]])/SUM(Table1[Operating Profit])*100</f>
        <v>7.8672799921472916E-4</v>
      </c>
      <c r="V8267">
        <f>SUM(Table1[[#This Row],[Price per Unit]]*Table1[[#This Row],[Units Sold]])</f>
        <v>10452</v>
      </c>
      <c r="W8267">
        <f>SUM(Table1[[#This Row],[Total Sales]]-Table1[[#This Row],[Operating Profit]])</f>
        <v>7839</v>
      </c>
      <c r="X8267">
        <f>SUM(Table1[[#This Row],[Total Sales]]-Table1[[#This Row],[Cost]])</f>
        <v>2613</v>
      </c>
      <c r="Y8267">
        <f>SUM(Table1[[#This Row],[profit/loss]])/SUM(Table1[profit/loss])</f>
        <v>7.8672799921472917E-6</v>
      </c>
    </row>
    <row r="8268" spans="1:25" x14ac:dyDescent="0.3">
      <c r="A8268" t="s">
        <v>29</v>
      </c>
      <c r="B8268" t="s">
        <v>23</v>
      </c>
      <c r="C8268">
        <v>1128299</v>
      </c>
      <c r="D8268" s="9">
        <v>43895</v>
      </c>
      <c r="E8268" s="8" t="str">
        <f>TEXT(Table1[[#This Row],[Invoice Date]],"dd-mm-yyyy")</f>
        <v>05-03-2020</v>
      </c>
      <c r="F8268" s="1" t="str">
        <f t="shared" si="516"/>
        <v>March</v>
      </c>
      <c r="G8268" s="1" t="str">
        <f t="shared" si="517"/>
        <v>2020</v>
      </c>
      <c r="H8268" s="1" t="str">
        <f t="shared" si="518"/>
        <v>Thursday</v>
      </c>
      <c r="I8268" s="1" t="str">
        <f t="shared" si="519"/>
        <v>05</v>
      </c>
      <c r="J8268" t="s">
        <v>30</v>
      </c>
      <c r="K8268" t="s">
        <v>41</v>
      </c>
      <c r="L8268" t="s">
        <v>42</v>
      </c>
      <c r="M8268" t="s">
        <v>19</v>
      </c>
      <c r="N8268">
        <v>44</v>
      </c>
      <c r="O8268">
        <v>140</v>
      </c>
      <c r="P8268">
        <v>6160</v>
      </c>
      <c r="Q8268">
        <v>2587</v>
      </c>
      <c r="R8268">
        <v>0.42</v>
      </c>
      <c r="S8268" t="s">
        <v>23</v>
      </c>
      <c r="T8268" t="str">
        <f>IF(Table1[[#This Row],[Units Sold]]&gt; 700,"High Units","low Units")</f>
        <v>low Units</v>
      </c>
      <c r="U8268">
        <f>SUM(Table1[[#This Row],[Operating Profit]])/SUM(Table1[Operating Profit])*100</f>
        <v>7.7889985991906022E-4</v>
      </c>
      <c r="V8268">
        <f>SUM(Table1[[#This Row],[Price per Unit]]*Table1[[#This Row],[Units Sold]])</f>
        <v>6160</v>
      </c>
      <c r="W8268">
        <f>SUM(Table1[[#This Row],[Total Sales]]-Table1[[#This Row],[Operating Profit]])</f>
        <v>3573</v>
      </c>
      <c r="X8268">
        <f>SUM(Table1[[#This Row],[Total Sales]]-Table1[[#This Row],[Cost]])</f>
        <v>2587</v>
      </c>
      <c r="Y8268">
        <f>SUM(Table1[[#This Row],[profit/loss]])/SUM(Table1[profit/loss])</f>
        <v>7.7889985991906027E-6</v>
      </c>
    </row>
    <row r="8269" spans="1:25" x14ac:dyDescent="0.3">
      <c r="A8269" t="s">
        <v>29</v>
      </c>
      <c r="B8269" t="s">
        <v>23</v>
      </c>
      <c r="C8269">
        <v>1128299</v>
      </c>
      <c r="D8269" s="9">
        <v>43896</v>
      </c>
      <c r="E8269" s="8" t="str">
        <f>TEXT(Table1[[#This Row],[Invoice Date]],"dd-mm-yyyy")</f>
        <v>06-03-2020</v>
      </c>
      <c r="F8269" s="1" t="str">
        <f t="shared" si="516"/>
        <v>March</v>
      </c>
      <c r="G8269" s="1" t="str">
        <f t="shared" si="517"/>
        <v>2020</v>
      </c>
      <c r="H8269" s="1" t="str">
        <f t="shared" si="518"/>
        <v>Friday</v>
      </c>
      <c r="I8269" s="1" t="str">
        <f t="shared" si="519"/>
        <v>06</v>
      </c>
      <c r="J8269" t="s">
        <v>30</v>
      </c>
      <c r="K8269" t="s">
        <v>41</v>
      </c>
      <c r="L8269" t="s">
        <v>42</v>
      </c>
      <c r="M8269" t="s">
        <v>20</v>
      </c>
      <c r="N8269">
        <v>43</v>
      </c>
      <c r="O8269">
        <v>132</v>
      </c>
      <c r="P8269">
        <v>5676</v>
      </c>
      <c r="Q8269">
        <v>1987</v>
      </c>
      <c r="R8269">
        <v>0.35</v>
      </c>
      <c r="S8269" t="s">
        <v>23</v>
      </c>
      <c r="T8269" t="str">
        <f>IF(Table1[[#This Row],[Units Sold]]&gt; 700,"High Units","low Units")</f>
        <v>low Units</v>
      </c>
      <c r="U8269">
        <f>SUM(Table1[[#This Row],[Operating Profit]])/SUM(Table1[Operating Profit])*100</f>
        <v>5.9825049155746914E-4</v>
      </c>
      <c r="V8269">
        <f>SUM(Table1[[#This Row],[Price per Unit]]*Table1[[#This Row],[Units Sold]])</f>
        <v>5676</v>
      </c>
      <c r="W8269">
        <f>SUM(Table1[[#This Row],[Total Sales]]-Table1[[#This Row],[Operating Profit]])</f>
        <v>3689</v>
      </c>
      <c r="X8269">
        <f>SUM(Table1[[#This Row],[Total Sales]]-Table1[[#This Row],[Cost]])</f>
        <v>1987</v>
      </c>
      <c r="Y8269">
        <f>SUM(Table1[[#This Row],[profit/loss]])/SUM(Table1[profit/loss])</f>
        <v>5.9825049155746916E-6</v>
      </c>
    </row>
    <row r="8270" spans="1:25" x14ac:dyDescent="0.3">
      <c r="A8270" t="s">
        <v>29</v>
      </c>
      <c r="B8270" t="s">
        <v>23</v>
      </c>
      <c r="C8270">
        <v>1128299</v>
      </c>
      <c r="D8270" s="9">
        <v>43897</v>
      </c>
      <c r="E8270" s="8" t="str">
        <f>TEXT(Table1[[#This Row],[Invoice Date]],"dd-mm-yyyy")</f>
        <v>07-03-2020</v>
      </c>
      <c r="F8270" s="1" t="str">
        <f t="shared" si="516"/>
        <v>March</v>
      </c>
      <c r="G8270" s="1" t="str">
        <f t="shared" si="517"/>
        <v>2020</v>
      </c>
      <c r="H8270" s="1" t="str">
        <f t="shared" si="518"/>
        <v>Saturday</v>
      </c>
      <c r="I8270" s="1" t="str">
        <f t="shared" si="519"/>
        <v>07</v>
      </c>
      <c r="J8270" t="s">
        <v>30</v>
      </c>
      <c r="K8270" t="s">
        <v>41</v>
      </c>
      <c r="L8270" t="s">
        <v>42</v>
      </c>
      <c r="M8270" t="s">
        <v>21</v>
      </c>
      <c r="N8270">
        <v>46</v>
      </c>
      <c r="O8270">
        <v>119</v>
      </c>
      <c r="P8270">
        <v>5474</v>
      </c>
      <c r="Q8270">
        <v>2956</v>
      </c>
      <c r="R8270">
        <v>0.54</v>
      </c>
      <c r="S8270" t="s">
        <v>23</v>
      </c>
      <c r="T8270" t="str">
        <f>IF(Table1[[#This Row],[Units Sold]]&gt; 700,"High Units","low Units")</f>
        <v>low Units</v>
      </c>
      <c r="U8270">
        <f>SUM(Table1[[#This Row],[Operating Profit]])/SUM(Table1[Operating Profit])*100</f>
        <v>8.8999922146143886E-4</v>
      </c>
      <c r="V8270">
        <f>SUM(Table1[[#This Row],[Price per Unit]]*Table1[[#This Row],[Units Sold]])</f>
        <v>5474</v>
      </c>
      <c r="W8270">
        <f>SUM(Table1[[#This Row],[Total Sales]]-Table1[[#This Row],[Operating Profit]])</f>
        <v>2518</v>
      </c>
      <c r="X8270">
        <f>SUM(Table1[[#This Row],[Total Sales]]-Table1[[#This Row],[Cost]])</f>
        <v>2956</v>
      </c>
      <c r="Y8270">
        <f>SUM(Table1[[#This Row],[profit/loss]])/SUM(Table1[profit/loss])</f>
        <v>8.8999922146143888E-6</v>
      </c>
    </row>
    <row r="8271" spans="1:25" x14ac:dyDescent="0.3">
      <c r="A8271" t="s">
        <v>29</v>
      </c>
      <c r="B8271" t="s">
        <v>23</v>
      </c>
      <c r="C8271">
        <v>1128299</v>
      </c>
      <c r="D8271" s="9">
        <v>43898</v>
      </c>
      <c r="E8271" s="8" t="str">
        <f>TEXT(Table1[[#This Row],[Invoice Date]],"dd-mm-yyyy")</f>
        <v>08-03-2020</v>
      </c>
      <c r="F8271" s="1" t="str">
        <f t="shared" si="516"/>
        <v>March</v>
      </c>
      <c r="G8271" s="1" t="str">
        <f t="shared" si="517"/>
        <v>2020</v>
      </c>
      <c r="H8271" s="1" t="str">
        <f t="shared" si="518"/>
        <v>Sunday</v>
      </c>
      <c r="I8271" s="1" t="str">
        <f t="shared" si="519"/>
        <v>08</v>
      </c>
      <c r="J8271" t="s">
        <v>30</v>
      </c>
      <c r="K8271" t="s">
        <v>41</v>
      </c>
      <c r="L8271" t="s">
        <v>42</v>
      </c>
      <c r="M8271" t="s">
        <v>22</v>
      </c>
      <c r="N8271">
        <v>51</v>
      </c>
      <c r="O8271">
        <v>162</v>
      </c>
      <c r="P8271">
        <v>8262</v>
      </c>
      <c r="Q8271">
        <v>1735</v>
      </c>
      <c r="R8271">
        <v>0.21</v>
      </c>
      <c r="S8271" t="s">
        <v>23</v>
      </c>
      <c r="T8271" t="str">
        <f>IF(Table1[[#This Row],[Units Sold]]&gt; 700,"High Units","low Units")</f>
        <v>low Units</v>
      </c>
      <c r="U8271">
        <f>SUM(Table1[[#This Row],[Operating Profit]])/SUM(Table1[Operating Profit])*100</f>
        <v>5.2237775684560092E-4</v>
      </c>
      <c r="V8271">
        <f>SUM(Table1[[#This Row],[Price per Unit]]*Table1[[#This Row],[Units Sold]])</f>
        <v>8262</v>
      </c>
      <c r="W8271">
        <f>SUM(Table1[[#This Row],[Total Sales]]-Table1[[#This Row],[Operating Profit]])</f>
        <v>6527</v>
      </c>
      <c r="X8271">
        <f>SUM(Table1[[#This Row],[Total Sales]]-Table1[[#This Row],[Cost]])</f>
        <v>1735</v>
      </c>
      <c r="Y8271">
        <f>SUM(Table1[[#This Row],[profit/loss]])/SUM(Table1[profit/loss])</f>
        <v>5.2237775684560093E-6</v>
      </c>
    </row>
    <row r="8272" spans="1:25" x14ac:dyDescent="0.3">
      <c r="A8272" t="s">
        <v>29</v>
      </c>
      <c r="B8272" t="s">
        <v>23</v>
      </c>
      <c r="C8272">
        <v>1128299</v>
      </c>
      <c r="D8272" s="9">
        <v>43899</v>
      </c>
      <c r="E8272" s="8" t="str">
        <f>TEXT(Table1[[#This Row],[Invoice Date]],"dd-mm-yyyy")</f>
        <v>09-03-2020</v>
      </c>
      <c r="F8272" s="1" t="str">
        <f t="shared" si="516"/>
        <v>March</v>
      </c>
      <c r="G8272" s="1" t="str">
        <f t="shared" si="517"/>
        <v>2020</v>
      </c>
      <c r="H8272" s="1" t="str">
        <f t="shared" si="518"/>
        <v>Monday</v>
      </c>
      <c r="I8272" s="1" t="str">
        <f t="shared" si="519"/>
        <v>09</v>
      </c>
      <c r="J8272" t="s">
        <v>30</v>
      </c>
      <c r="K8272" t="s">
        <v>41</v>
      </c>
      <c r="L8272" t="s">
        <v>42</v>
      </c>
      <c r="M8272" t="s">
        <v>16</v>
      </c>
      <c r="N8272">
        <v>47</v>
      </c>
      <c r="O8272">
        <v>216</v>
      </c>
      <c r="P8272">
        <v>10152</v>
      </c>
      <c r="Q8272">
        <v>3756</v>
      </c>
      <c r="R8272">
        <v>0.37</v>
      </c>
      <c r="S8272" t="s">
        <v>23</v>
      </c>
      <c r="T8272" t="str">
        <f>IF(Table1[[#This Row],[Units Sold]]&gt; 700,"High Units","low Units")</f>
        <v>low Units</v>
      </c>
      <c r="U8272">
        <f>SUM(Table1[[#This Row],[Operating Profit]])/SUM(Table1[Operating Profit])*100</f>
        <v>1.1308650459435601E-3</v>
      </c>
      <c r="V8272">
        <f>SUM(Table1[[#This Row],[Price per Unit]]*Table1[[#This Row],[Units Sold]])</f>
        <v>10152</v>
      </c>
      <c r="W8272">
        <f>SUM(Table1[[#This Row],[Total Sales]]-Table1[[#This Row],[Operating Profit]])</f>
        <v>6396</v>
      </c>
      <c r="X8272">
        <f>SUM(Table1[[#This Row],[Total Sales]]-Table1[[#This Row],[Cost]])</f>
        <v>3756</v>
      </c>
      <c r="Y8272">
        <f>SUM(Table1[[#This Row],[profit/loss]])/SUM(Table1[profit/loss])</f>
        <v>1.1308650459435603E-5</v>
      </c>
    </row>
    <row r="8273" spans="1:25" x14ac:dyDescent="0.3">
      <c r="A8273" t="s">
        <v>29</v>
      </c>
      <c r="B8273" t="s">
        <v>23</v>
      </c>
      <c r="C8273">
        <v>1128299</v>
      </c>
      <c r="D8273" s="9">
        <v>43900</v>
      </c>
      <c r="E8273" s="8" t="str">
        <f>TEXT(Table1[[#This Row],[Invoice Date]],"dd-mm-yyyy")</f>
        <v>10-03-2020</v>
      </c>
      <c r="F8273" s="1" t="str">
        <f t="shared" si="516"/>
        <v>March</v>
      </c>
      <c r="G8273" s="1" t="str">
        <f t="shared" si="517"/>
        <v>2020</v>
      </c>
      <c r="H8273" s="1" t="str">
        <f t="shared" si="518"/>
        <v>Tuesday</v>
      </c>
      <c r="I8273" s="1" t="str">
        <f t="shared" si="519"/>
        <v>10</v>
      </c>
      <c r="J8273" t="s">
        <v>30</v>
      </c>
      <c r="K8273" t="s">
        <v>41</v>
      </c>
      <c r="L8273" t="s">
        <v>42</v>
      </c>
      <c r="M8273" t="s">
        <v>18</v>
      </c>
      <c r="N8273">
        <v>50</v>
      </c>
      <c r="O8273">
        <v>209</v>
      </c>
      <c r="P8273">
        <v>10450</v>
      </c>
      <c r="Q8273">
        <v>2613</v>
      </c>
      <c r="R8273">
        <v>0.25</v>
      </c>
      <c r="S8273" t="s">
        <v>23</v>
      </c>
      <c r="T8273" t="str">
        <f>IF(Table1[[#This Row],[Units Sold]]&gt; 700,"High Units","low Units")</f>
        <v>low Units</v>
      </c>
      <c r="U8273">
        <f>SUM(Table1[[#This Row],[Operating Profit]])/SUM(Table1[Operating Profit])*100</f>
        <v>7.8672799921472916E-4</v>
      </c>
      <c r="V8273">
        <f>SUM(Table1[[#This Row],[Price per Unit]]*Table1[[#This Row],[Units Sold]])</f>
        <v>10450</v>
      </c>
      <c r="W8273">
        <f>SUM(Table1[[#This Row],[Total Sales]]-Table1[[#This Row],[Operating Profit]])</f>
        <v>7837</v>
      </c>
      <c r="X8273">
        <f>SUM(Table1[[#This Row],[Total Sales]]-Table1[[#This Row],[Cost]])</f>
        <v>2613</v>
      </c>
      <c r="Y8273">
        <f>SUM(Table1[[#This Row],[profit/loss]])/SUM(Table1[profit/loss])</f>
        <v>7.8672799921472917E-6</v>
      </c>
    </row>
    <row r="8274" spans="1:25" x14ac:dyDescent="0.3">
      <c r="A8274" t="s">
        <v>29</v>
      </c>
      <c r="B8274" t="s">
        <v>23</v>
      </c>
      <c r="C8274">
        <v>1128299</v>
      </c>
      <c r="D8274" s="9">
        <v>43901</v>
      </c>
      <c r="E8274" s="8" t="str">
        <f>TEXT(Table1[[#This Row],[Invoice Date]],"dd-mm-yyyy")</f>
        <v>11-03-2020</v>
      </c>
      <c r="F8274" s="1" t="str">
        <f t="shared" si="516"/>
        <v>March</v>
      </c>
      <c r="G8274" s="1" t="str">
        <f t="shared" si="517"/>
        <v>2020</v>
      </c>
      <c r="H8274" s="1" t="str">
        <f t="shared" si="518"/>
        <v>Wednesday</v>
      </c>
      <c r="I8274" s="1" t="str">
        <f t="shared" si="519"/>
        <v>11</v>
      </c>
      <c r="J8274" t="s">
        <v>30</v>
      </c>
      <c r="K8274" t="s">
        <v>41</v>
      </c>
      <c r="L8274" t="s">
        <v>42</v>
      </c>
      <c r="M8274" t="s">
        <v>19</v>
      </c>
      <c r="N8274">
        <v>47</v>
      </c>
      <c r="O8274">
        <v>166</v>
      </c>
      <c r="P8274">
        <v>7802</v>
      </c>
      <c r="Q8274">
        <v>3277</v>
      </c>
      <c r="R8274">
        <v>0.42</v>
      </c>
      <c r="S8274" t="s">
        <v>23</v>
      </c>
      <c r="T8274" t="str">
        <f>IF(Table1[[#This Row],[Units Sold]]&gt; 700,"High Units","low Units")</f>
        <v>low Units</v>
      </c>
      <c r="U8274">
        <f>SUM(Table1[[#This Row],[Operating Profit]])/SUM(Table1[Operating Profit])*100</f>
        <v>9.8664663353489001E-4</v>
      </c>
      <c r="V8274">
        <f>SUM(Table1[[#This Row],[Price per Unit]]*Table1[[#This Row],[Units Sold]])</f>
        <v>7802</v>
      </c>
      <c r="W8274">
        <f>SUM(Table1[[#This Row],[Total Sales]]-Table1[[#This Row],[Operating Profit]])</f>
        <v>4525</v>
      </c>
      <c r="X8274">
        <f>SUM(Table1[[#This Row],[Total Sales]]-Table1[[#This Row],[Cost]])</f>
        <v>3277</v>
      </c>
      <c r="Y8274">
        <f>SUM(Table1[[#This Row],[profit/loss]])/SUM(Table1[profit/loss])</f>
        <v>9.8664663353489003E-6</v>
      </c>
    </row>
    <row r="8275" spans="1:25" x14ac:dyDescent="0.3">
      <c r="A8275" t="s">
        <v>29</v>
      </c>
      <c r="B8275" t="s">
        <v>23</v>
      </c>
      <c r="C8275">
        <v>1128299</v>
      </c>
      <c r="D8275" s="9">
        <v>43902</v>
      </c>
      <c r="E8275" s="8" t="str">
        <f>TEXT(Table1[[#This Row],[Invoice Date]],"dd-mm-yyyy")</f>
        <v>12-03-2020</v>
      </c>
      <c r="F8275" s="1" t="str">
        <f t="shared" si="516"/>
        <v>March</v>
      </c>
      <c r="G8275" s="1" t="str">
        <f t="shared" si="517"/>
        <v>2020</v>
      </c>
      <c r="H8275" s="1" t="str">
        <f t="shared" si="518"/>
        <v>Thursday</v>
      </c>
      <c r="I8275" s="1" t="str">
        <f t="shared" si="519"/>
        <v>12</v>
      </c>
      <c r="J8275" t="s">
        <v>30</v>
      </c>
      <c r="K8275" t="s">
        <v>41</v>
      </c>
      <c r="L8275" t="s">
        <v>42</v>
      </c>
      <c r="M8275" t="s">
        <v>20</v>
      </c>
      <c r="N8275">
        <v>40</v>
      </c>
      <c r="O8275">
        <v>166</v>
      </c>
      <c r="P8275">
        <v>6640</v>
      </c>
      <c r="Q8275">
        <v>2390</v>
      </c>
      <c r="R8275">
        <v>0.36</v>
      </c>
      <c r="S8275" t="s">
        <v>23</v>
      </c>
      <c r="T8275" t="str">
        <f>IF(Table1[[#This Row],[Units Sold]]&gt; 700,"High Units","low Units")</f>
        <v>low Units</v>
      </c>
      <c r="U8275">
        <f>SUM(Table1[[#This Row],[Operating Profit]])/SUM(Table1[Operating Profit])*100</f>
        <v>7.1958665064033786E-4</v>
      </c>
      <c r="V8275">
        <f>SUM(Table1[[#This Row],[Price per Unit]]*Table1[[#This Row],[Units Sold]])</f>
        <v>6640</v>
      </c>
      <c r="W8275">
        <f>SUM(Table1[[#This Row],[Total Sales]]-Table1[[#This Row],[Operating Profit]])</f>
        <v>4250</v>
      </c>
      <c r="X8275">
        <f>SUM(Table1[[#This Row],[Total Sales]]-Table1[[#This Row],[Cost]])</f>
        <v>2390</v>
      </c>
      <c r="Y8275">
        <f>SUM(Table1[[#This Row],[profit/loss]])/SUM(Table1[profit/loss])</f>
        <v>7.1958665064033785E-6</v>
      </c>
    </row>
    <row r="8276" spans="1:25" x14ac:dyDescent="0.3">
      <c r="A8276" t="s">
        <v>29</v>
      </c>
      <c r="B8276" t="s">
        <v>23</v>
      </c>
      <c r="C8276">
        <v>1128299</v>
      </c>
      <c r="D8276" s="9">
        <v>43903</v>
      </c>
      <c r="E8276" s="8" t="str">
        <f>TEXT(Table1[[#This Row],[Invoice Date]],"dd-mm-yyyy")</f>
        <v>13-03-2020</v>
      </c>
      <c r="F8276" s="1" t="str">
        <f t="shared" si="516"/>
        <v>March</v>
      </c>
      <c r="G8276" s="1" t="str">
        <f t="shared" si="517"/>
        <v>2020</v>
      </c>
      <c r="H8276" s="1" t="str">
        <f t="shared" si="518"/>
        <v>Friday</v>
      </c>
      <c r="I8276" s="1" t="str">
        <f t="shared" si="519"/>
        <v>13</v>
      </c>
      <c r="J8276" t="s">
        <v>30</v>
      </c>
      <c r="K8276" t="s">
        <v>41</v>
      </c>
      <c r="L8276" t="s">
        <v>42</v>
      </c>
      <c r="M8276" t="s">
        <v>21</v>
      </c>
      <c r="N8276">
        <v>49</v>
      </c>
      <c r="O8276">
        <v>136</v>
      </c>
      <c r="P8276">
        <v>6664</v>
      </c>
      <c r="Q8276">
        <v>3599</v>
      </c>
      <c r="R8276">
        <v>0.54</v>
      </c>
      <c r="S8276" t="s">
        <v>23</v>
      </c>
      <c r="T8276" t="str">
        <f>IF(Table1[[#This Row],[Units Sold]]&gt; 700,"High Units","low Units")</f>
        <v>low Units</v>
      </c>
      <c r="U8276">
        <f>SUM(Table1[[#This Row],[Operating Profit]])/SUM(Table1[Operating Profit])*100</f>
        <v>1.0835951278889439E-3</v>
      </c>
      <c r="V8276">
        <f>SUM(Table1[[#This Row],[Price per Unit]]*Table1[[#This Row],[Units Sold]])</f>
        <v>6664</v>
      </c>
      <c r="W8276">
        <f>SUM(Table1[[#This Row],[Total Sales]]-Table1[[#This Row],[Operating Profit]])</f>
        <v>3065</v>
      </c>
      <c r="X8276">
        <f>SUM(Table1[[#This Row],[Total Sales]]-Table1[[#This Row],[Cost]])</f>
        <v>3599</v>
      </c>
      <c r="Y8276">
        <f>SUM(Table1[[#This Row],[profit/loss]])/SUM(Table1[profit/loss])</f>
        <v>1.083595127888944E-5</v>
      </c>
    </row>
    <row r="8277" spans="1:25" x14ac:dyDescent="0.3">
      <c r="A8277" t="s">
        <v>29</v>
      </c>
      <c r="B8277" t="s">
        <v>23</v>
      </c>
      <c r="C8277">
        <v>1128299</v>
      </c>
      <c r="D8277" s="9">
        <v>43904</v>
      </c>
      <c r="E8277" s="8" t="str">
        <f>TEXT(Table1[[#This Row],[Invoice Date]],"dd-mm-yyyy")</f>
        <v>14-03-2020</v>
      </c>
      <c r="F8277" s="1" t="str">
        <f t="shared" si="516"/>
        <v>March</v>
      </c>
      <c r="G8277" s="1" t="str">
        <f t="shared" si="517"/>
        <v>2020</v>
      </c>
      <c r="H8277" s="1" t="str">
        <f t="shared" si="518"/>
        <v>Saturday</v>
      </c>
      <c r="I8277" s="1" t="str">
        <f t="shared" si="519"/>
        <v>14</v>
      </c>
      <c r="J8277" t="s">
        <v>30</v>
      </c>
      <c r="K8277" t="s">
        <v>41</v>
      </c>
      <c r="L8277" t="s">
        <v>42</v>
      </c>
      <c r="M8277" t="s">
        <v>22</v>
      </c>
      <c r="N8277">
        <v>56</v>
      </c>
      <c r="O8277">
        <v>170</v>
      </c>
      <c r="P8277">
        <v>9520</v>
      </c>
      <c r="Q8277">
        <v>1714</v>
      </c>
      <c r="R8277">
        <v>0.18</v>
      </c>
      <c r="S8277" t="s">
        <v>23</v>
      </c>
      <c r="T8277" t="str">
        <f>IF(Table1[[#This Row],[Units Sold]]&gt; 700,"High Units","low Units")</f>
        <v>low Units</v>
      </c>
      <c r="U8277">
        <f>SUM(Table1[[#This Row],[Operating Profit]])/SUM(Table1[Operating Profit])*100</f>
        <v>5.1605502895294526E-4</v>
      </c>
      <c r="V8277">
        <f>SUM(Table1[[#This Row],[Price per Unit]]*Table1[[#This Row],[Units Sold]])</f>
        <v>9520</v>
      </c>
      <c r="W8277">
        <f>SUM(Table1[[#This Row],[Total Sales]]-Table1[[#This Row],[Operating Profit]])</f>
        <v>7806</v>
      </c>
      <c r="X8277">
        <f>SUM(Table1[[#This Row],[Total Sales]]-Table1[[#This Row],[Cost]])</f>
        <v>1714</v>
      </c>
      <c r="Y8277">
        <f>SUM(Table1[[#This Row],[profit/loss]])/SUM(Table1[profit/loss])</f>
        <v>5.1605502895294521E-6</v>
      </c>
    </row>
    <row r="8278" spans="1:25" x14ac:dyDescent="0.3">
      <c r="A8278" t="s">
        <v>29</v>
      </c>
      <c r="B8278" t="s">
        <v>23</v>
      </c>
      <c r="C8278">
        <v>1128299</v>
      </c>
      <c r="D8278" s="9">
        <v>43905</v>
      </c>
      <c r="E8278" s="8" t="str">
        <f>TEXT(Table1[[#This Row],[Invoice Date]],"dd-mm-yyyy")</f>
        <v>15-03-2020</v>
      </c>
      <c r="F8278" s="1" t="str">
        <f t="shared" si="516"/>
        <v>March</v>
      </c>
      <c r="G8278" s="1" t="str">
        <f t="shared" si="517"/>
        <v>2020</v>
      </c>
      <c r="H8278" s="1" t="str">
        <f t="shared" si="518"/>
        <v>Sunday</v>
      </c>
      <c r="I8278" s="1" t="str">
        <f t="shared" si="519"/>
        <v>15</v>
      </c>
      <c r="J8278" t="s">
        <v>30</v>
      </c>
      <c r="K8278" t="s">
        <v>41</v>
      </c>
      <c r="L8278" t="s">
        <v>42</v>
      </c>
      <c r="M8278" t="s">
        <v>16</v>
      </c>
      <c r="N8278">
        <v>20</v>
      </c>
      <c r="O8278">
        <v>149</v>
      </c>
      <c r="P8278">
        <v>2980</v>
      </c>
      <c r="Q8278">
        <v>1192</v>
      </c>
      <c r="R8278">
        <v>0.4</v>
      </c>
      <c r="S8278" t="s">
        <v>23</v>
      </c>
      <c r="T8278" t="str">
        <f>IF(Table1[[#This Row],[Units Sold]]&gt; 700,"High Units","low Units")</f>
        <v>low Units</v>
      </c>
      <c r="U8278">
        <f>SUM(Table1[[#This Row],[Operating Profit]])/SUM(Table1[Operating Profit])*100</f>
        <v>3.5889007847836102E-4</v>
      </c>
      <c r="V8278">
        <f>SUM(Table1[[#This Row],[Price per Unit]]*Table1[[#This Row],[Units Sold]])</f>
        <v>2980</v>
      </c>
      <c r="W8278">
        <f>SUM(Table1[[#This Row],[Total Sales]]-Table1[[#This Row],[Operating Profit]])</f>
        <v>1788</v>
      </c>
      <c r="X8278">
        <f>SUM(Table1[[#This Row],[Total Sales]]-Table1[[#This Row],[Cost]])</f>
        <v>1192</v>
      </c>
      <c r="Y8278">
        <f>SUM(Table1[[#This Row],[profit/loss]])/SUM(Table1[profit/loss])</f>
        <v>3.58890078478361E-6</v>
      </c>
    </row>
    <row r="8279" spans="1:25" x14ac:dyDescent="0.3">
      <c r="A8279" t="s">
        <v>29</v>
      </c>
      <c r="B8279" t="s">
        <v>23</v>
      </c>
      <c r="C8279">
        <v>1128299</v>
      </c>
      <c r="D8279" s="9">
        <v>43906</v>
      </c>
      <c r="E8279" s="8" t="str">
        <f>TEXT(Table1[[#This Row],[Invoice Date]],"dd-mm-yyyy")</f>
        <v>16-03-2020</v>
      </c>
      <c r="F8279" s="1" t="str">
        <f t="shared" si="516"/>
        <v>March</v>
      </c>
      <c r="G8279" s="1" t="str">
        <f t="shared" si="517"/>
        <v>2020</v>
      </c>
      <c r="H8279" s="1" t="str">
        <f t="shared" si="518"/>
        <v>Monday</v>
      </c>
      <c r="I8279" s="1" t="str">
        <f t="shared" si="519"/>
        <v>16</v>
      </c>
      <c r="J8279" t="s">
        <v>30</v>
      </c>
      <c r="K8279" t="s">
        <v>41</v>
      </c>
      <c r="L8279" t="s">
        <v>42</v>
      </c>
      <c r="M8279" t="s">
        <v>18</v>
      </c>
      <c r="N8279">
        <v>31</v>
      </c>
      <c r="O8279">
        <v>145</v>
      </c>
      <c r="P8279">
        <v>4495</v>
      </c>
      <c r="Q8279">
        <v>1124</v>
      </c>
      <c r="R8279">
        <v>0.25</v>
      </c>
      <c r="S8279" t="s">
        <v>23</v>
      </c>
      <c r="T8279" t="str">
        <f>IF(Table1[[#This Row],[Units Sold]]&gt; 700,"High Units","low Units")</f>
        <v>low Units</v>
      </c>
      <c r="U8279">
        <f>SUM(Table1[[#This Row],[Operating Profit]])/SUM(Table1[Operating Profit])*100</f>
        <v>3.3841648339738068E-4</v>
      </c>
      <c r="V8279">
        <f>SUM(Table1[[#This Row],[Price per Unit]]*Table1[[#This Row],[Units Sold]])</f>
        <v>4495</v>
      </c>
      <c r="W8279">
        <f>SUM(Table1[[#This Row],[Total Sales]]-Table1[[#This Row],[Operating Profit]])</f>
        <v>3371</v>
      </c>
      <c r="X8279">
        <f>SUM(Table1[[#This Row],[Total Sales]]-Table1[[#This Row],[Cost]])</f>
        <v>1124</v>
      </c>
      <c r="Y8279">
        <f>SUM(Table1[[#This Row],[profit/loss]])/SUM(Table1[profit/loss])</f>
        <v>3.3841648339738066E-6</v>
      </c>
    </row>
    <row r="8280" spans="1:25" x14ac:dyDescent="0.3">
      <c r="A8280" t="s">
        <v>29</v>
      </c>
      <c r="B8280" t="s">
        <v>23</v>
      </c>
      <c r="C8280">
        <v>1128299</v>
      </c>
      <c r="D8280" s="9">
        <v>43907</v>
      </c>
      <c r="E8280" s="8" t="str">
        <f>TEXT(Table1[[#This Row],[Invoice Date]],"dd-mm-yyyy")</f>
        <v>17-03-2020</v>
      </c>
      <c r="F8280" s="1" t="str">
        <f t="shared" si="516"/>
        <v>March</v>
      </c>
      <c r="G8280" s="1" t="str">
        <f t="shared" si="517"/>
        <v>2020</v>
      </c>
      <c r="H8280" s="1" t="str">
        <f t="shared" si="518"/>
        <v>Tuesday</v>
      </c>
      <c r="I8280" s="1" t="str">
        <f t="shared" si="519"/>
        <v>17</v>
      </c>
      <c r="J8280" t="s">
        <v>30</v>
      </c>
      <c r="K8280" t="s">
        <v>41</v>
      </c>
      <c r="L8280" t="s">
        <v>42</v>
      </c>
      <c r="M8280" t="s">
        <v>19</v>
      </c>
      <c r="N8280">
        <v>26</v>
      </c>
      <c r="O8280">
        <v>128</v>
      </c>
      <c r="P8280">
        <v>3328</v>
      </c>
      <c r="Q8280">
        <v>1398</v>
      </c>
      <c r="R8280">
        <v>0.42</v>
      </c>
      <c r="S8280" t="s">
        <v>23</v>
      </c>
      <c r="T8280" t="str">
        <f>IF(Table1[[#This Row],[Units Sold]]&gt; 700,"High Units","low Units")</f>
        <v>low Units</v>
      </c>
      <c r="U8280">
        <f>SUM(Table1[[#This Row],[Operating Profit]])/SUM(Table1[Operating Profit])*100</f>
        <v>4.2091302828250722E-4</v>
      </c>
      <c r="V8280">
        <f>SUM(Table1[[#This Row],[Price per Unit]]*Table1[[#This Row],[Units Sold]])</f>
        <v>3328</v>
      </c>
      <c r="W8280">
        <f>SUM(Table1[[#This Row],[Total Sales]]-Table1[[#This Row],[Operating Profit]])</f>
        <v>1930</v>
      </c>
      <c r="X8280">
        <f>SUM(Table1[[#This Row],[Total Sales]]-Table1[[#This Row],[Cost]])</f>
        <v>1398</v>
      </c>
      <c r="Y8280">
        <f>SUM(Table1[[#This Row],[profit/loss]])/SUM(Table1[profit/loss])</f>
        <v>4.2091302828250724E-6</v>
      </c>
    </row>
    <row r="8281" spans="1:25" x14ac:dyDescent="0.3">
      <c r="A8281" t="s">
        <v>29</v>
      </c>
      <c r="B8281" t="s">
        <v>23</v>
      </c>
      <c r="C8281">
        <v>1128299</v>
      </c>
      <c r="D8281" s="9">
        <v>43908</v>
      </c>
      <c r="E8281" s="8" t="str">
        <f>TEXT(Table1[[#This Row],[Invoice Date]],"dd-mm-yyyy")</f>
        <v>18-03-2020</v>
      </c>
      <c r="F8281" s="1" t="str">
        <f t="shared" si="516"/>
        <v>March</v>
      </c>
      <c r="G8281" s="1" t="str">
        <f t="shared" si="517"/>
        <v>2020</v>
      </c>
      <c r="H8281" s="1" t="str">
        <f t="shared" si="518"/>
        <v>Wednesday</v>
      </c>
      <c r="I8281" s="1" t="str">
        <f t="shared" si="519"/>
        <v>18</v>
      </c>
      <c r="J8281" t="s">
        <v>30</v>
      </c>
      <c r="K8281" t="s">
        <v>41</v>
      </c>
      <c r="L8281" t="s">
        <v>42</v>
      </c>
      <c r="M8281" t="s">
        <v>20</v>
      </c>
      <c r="N8281">
        <v>26</v>
      </c>
      <c r="O8281">
        <v>96</v>
      </c>
      <c r="P8281">
        <v>2496</v>
      </c>
      <c r="Q8281">
        <v>849</v>
      </c>
      <c r="R8281">
        <v>0.34</v>
      </c>
      <c r="S8281" t="s">
        <v>23</v>
      </c>
      <c r="T8281" t="str">
        <f>IF(Table1[[#This Row],[Units Sold]]&gt; 700,"High Units","low Units")</f>
        <v>low Units</v>
      </c>
      <c r="U8281">
        <f>SUM(Table1[[#This Row],[Operating Profit]])/SUM(Table1[Operating Profit])*100</f>
        <v>2.5561885623165144E-4</v>
      </c>
      <c r="V8281">
        <f>SUM(Table1[[#This Row],[Price per Unit]]*Table1[[#This Row],[Units Sold]])</f>
        <v>2496</v>
      </c>
      <c r="W8281">
        <f>SUM(Table1[[#This Row],[Total Sales]]-Table1[[#This Row],[Operating Profit]])</f>
        <v>1647</v>
      </c>
      <c r="X8281">
        <f>SUM(Table1[[#This Row],[Total Sales]]-Table1[[#This Row],[Cost]])</f>
        <v>849</v>
      </c>
      <c r="Y8281">
        <f>SUM(Table1[[#This Row],[profit/loss]])/SUM(Table1[profit/loss])</f>
        <v>2.5561885623165142E-6</v>
      </c>
    </row>
    <row r="8282" spans="1:25" x14ac:dyDescent="0.3">
      <c r="A8282" t="s">
        <v>25</v>
      </c>
      <c r="B8282" t="s">
        <v>23</v>
      </c>
      <c r="C8282">
        <v>1197831</v>
      </c>
      <c r="D8282" s="9">
        <v>44269</v>
      </c>
      <c r="E8282" s="8" t="str">
        <f>TEXT(Table1[[#This Row],[Invoice Date]],"dd-mm-yyyy")</f>
        <v>14-03-2021</v>
      </c>
      <c r="F8282" s="1" t="str">
        <f t="shared" si="516"/>
        <v>March</v>
      </c>
      <c r="G8282" s="1" t="str">
        <f t="shared" si="517"/>
        <v>2021</v>
      </c>
      <c r="H8282" s="1" t="str">
        <f t="shared" si="518"/>
        <v>Sunday</v>
      </c>
      <c r="I8282" s="1" t="str">
        <f t="shared" si="519"/>
        <v>14</v>
      </c>
      <c r="J8282" t="s">
        <v>26</v>
      </c>
      <c r="K8282" t="s">
        <v>54</v>
      </c>
      <c r="L8282" t="s">
        <v>55</v>
      </c>
      <c r="M8282" t="s">
        <v>21</v>
      </c>
      <c r="N8282">
        <v>30</v>
      </c>
      <c r="O8282">
        <v>123</v>
      </c>
      <c r="P8282">
        <v>3690</v>
      </c>
      <c r="Q8282">
        <v>1255</v>
      </c>
      <c r="R8282">
        <v>0.34</v>
      </c>
      <c r="S8282" t="s">
        <v>23</v>
      </c>
      <c r="T8282" t="str">
        <f>IF(Table1[[#This Row],[Units Sold]]&gt; 700,"High Units","low Units")</f>
        <v>low Units</v>
      </c>
      <c r="U8282">
        <f>SUM(Table1[[#This Row],[Operating Profit]])/SUM(Table1[Operating Profit])*100</f>
        <v>3.7785826215632802E-4</v>
      </c>
      <c r="V8282">
        <f>SUM(Table1[[#This Row],[Price per Unit]]*Table1[[#This Row],[Units Sold]])</f>
        <v>3690</v>
      </c>
      <c r="W8282">
        <f>SUM(Table1[[#This Row],[Total Sales]]-Table1[[#This Row],[Operating Profit]])</f>
        <v>2435</v>
      </c>
      <c r="X8282">
        <f>SUM(Table1[[#This Row],[Total Sales]]-Table1[[#This Row],[Cost]])</f>
        <v>1255</v>
      </c>
      <c r="Y8282">
        <f>SUM(Table1[[#This Row],[profit/loss]])/SUM(Table1[profit/loss])</f>
        <v>3.7785826215632804E-6</v>
      </c>
    </row>
    <row r="8283" spans="1:25" x14ac:dyDescent="0.3">
      <c r="A8283" t="s">
        <v>25</v>
      </c>
      <c r="B8283" t="s">
        <v>23</v>
      </c>
      <c r="C8283">
        <v>1197831</v>
      </c>
      <c r="D8283" s="9">
        <v>44270</v>
      </c>
      <c r="E8283" s="8" t="str">
        <f>TEXT(Table1[[#This Row],[Invoice Date]],"dd-mm-yyyy")</f>
        <v>15-03-2021</v>
      </c>
      <c r="F8283" s="1" t="str">
        <f t="shared" si="516"/>
        <v>March</v>
      </c>
      <c r="G8283" s="1" t="str">
        <f t="shared" si="517"/>
        <v>2021</v>
      </c>
      <c r="H8283" s="1" t="str">
        <f t="shared" si="518"/>
        <v>Monday</v>
      </c>
      <c r="I8283" s="1" t="str">
        <f t="shared" si="519"/>
        <v>15</v>
      </c>
      <c r="J8283" t="s">
        <v>26</v>
      </c>
      <c r="K8283" t="s">
        <v>54</v>
      </c>
      <c r="L8283" t="s">
        <v>55</v>
      </c>
      <c r="M8283" t="s">
        <v>22</v>
      </c>
      <c r="N8283">
        <v>24</v>
      </c>
      <c r="O8283">
        <v>170</v>
      </c>
      <c r="P8283">
        <v>4080</v>
      </c>
      <c r="Q8283">
        <v>2162</v>
      </c>
      <c r="R8283">
        <v>0.53</v>
      </c>
      <c r="S8283" t="s">
        <v>23</v>
      </c>
      <c r="T8283" t="str">
        <f>IF(Table1[[#This Row],[Units Sold]]&gt; 700,"High Units","low Units")</f>
        <v>low Units</v>
      </c>
      <c r="U8283">
        <f>SUM(Table1[[#This Row],[Operating Profit]])/SUM(Table1[Operating Profit])*100</f>
        <v>6.5093989066293328E-4</v>
      </c>
      <c r="V8283">
        <f>SUM(Table1[[#This Row],[Price per Unit]]*Table1[[#This Row],[Units Sold]])</f>
        <v>4080</v>
      </c>
      <c r="W8283">
        <f>SUM(Table1[[#This Row],[Total Sales]]-Table1[[#This Row],[Operating Profit]])</f>
        <v>1918</v>
      </c>
      <c r="X8283">
        <f>SUM(Table1[[#This Row],[Total Sales]]-Table1[[#This Row],[Cost]])</f>
        <v>2162</v>
      </c>
      <c r="Y8283">
        <f>SUM(Table1[[#This Row],[profit/loss]])/SUM(Table1[profit/loss])</f>
        <v>6.5093989066293327E-6</v>
      </c>
    </row>
    <row r="8284" spans="1:25" x14ac:dyDescent="0.3">
      <c r="A8284" t="s">
        <v>25</v>
      </c>
      <c r="B8284" t="s">
        <v>23</v>
      </c>
      <c r="C8284">
        <v>1197831</v>
      </c>
      <c r="D8284" s="9">
        <v>44271</v>
      </c>
      <c r="E8284" s="8" t="str">
        <f>TEXT(Table1[[#This Row],[Invoice Date]],"dd-mm-yyyy")</f>
        <v>16-03-2021</v>
      </c>
      <c r="F8284" s="1" t="str">
        <f t="shared" si="516"/>
        <v>March</v>
      </c>
      <c r="G8284" s="1" t="str">
        <f t="shared" si="517"/>
        <v>2021</v>
      </c>
      <c r="H8284" s="1" t="str">
        <f t="shared" si="518"/>
        <v>Tuesday</v>
      </c>
      <c r="I8284" s="1" t="str">
        <f t="shared" si="519"/>
        <v>16</v>
      </c>
      <c r="J8284" t="s">
        <v>26</v>
      </c>
      <c r="K8284" t="s">
        <v>54</v>
      </c>
      <c r="L8284" t="s">
        <v>55</v>
      </c>
      <c r="M8284" t="s">
        <v>16</v>
      </c>
      <c r="N8284">
        <v>18</v>
      </c>
      <c r="O8284">
        <v>202</v>
      </c>
      <c r="P8284">
        <v>3636</v>
      </c>
      <c r="Q8284">
        <v>1345</v>
      </c>
      <c r="R8284">
        <v>0.37</v>
      </c>
      <c r="S8284" t="s">
        <v>23</v>
      </c>
      <c r="T8284" t="str">
        <f>IF(Table1[[#This Row],[Units Sold]]&gt; 700,"High Units","low Units")</f>
        <v>low Units</v>
      </c>
      <c r="U8284">
        <f>SUM(Table1[[#This Row],[Operating Profit]])/SUM(Table1[Operating Profit])*100</f>
        <v>4.0495566741056667E-4</v>
      </c>
      <c r="V8284">
        <f>SUM(Table1[[#This Row],[Price per Unit]]*Table1[[#This Row],[Units Sold]])</f>
        <v>3636</v>
      </c>
      <c r="W8284">
        <f>SUM(Table1[[#This Row],[Total Sales]]-Table1[[#This Row],[Operating Profit]])</f>
        <v>2291</v>
      </c>
      <c r="X8284">
        <f>SUM(Table1[[#This Row],[Total Sales]]-Table1[[#This Row],[Cost]])</f>
        <v>1345</v>
      </c>
      <c r="Y8284">
        <f>SUM(Table1[[#This Row],[profit/loss]])/SUM(Table1[profit/loss])</f>
        <v>4.0495566741056668E-6</v>
      </c>
    </row>
    <row r="8285" spans="1:25" x14ac:dyDescent="0.3">
      <c r="A8285" t="s">
        <v>25</v>
      </c>
      <c r="B8285" t="s">
        <v>23</v>
      </c>
      <c r="C8285">
        <v>1197831</v>
      </c>
      <c r="D8285" s="9">
        <v>44272</v>
      </c>
      <c r="E8285" s="8" t="str">
        <f>TEXT(Table1[[#This Row],[Invoice Date]],"dd-mm-yyyy")</f>
        <v>17-03-2021</v>
      </c>
      <c r="F8285" s="1" t="str">
        <f t="shared" si="516"/>
        <v>March</v>
      </c>
      <c r="G8285" s="1" t="str">
        <f t="shared" si="517"/>
        <v>2021</v>
      </c>
      <c r="H8285" s="1" t="str">
        <f t="shared" si="518"/>
        <v>Wednesday</v>
      </c>
      <c r="I8285" s="1" t="str">
        <f t="shared" si="519"/>
        <v>17</v>
      </c>
      <c r="J8285" t="s">
        <v>26</v>
      </c>
      <c r="K8285" t="s">
        <v>54</v>
      </c>
      <c r="L8285" t="s">
        <v>55</v>
      </c>
      <c r="M8285" t="s">
        <v>18</v>
      </c>
      <c r="N8285">
        <v>23</v>
      </c>
      <c r="O8285">
        <v>219</v>
      </c>
      <c r="P8285">
        <v>5037</v>
      </c>
      <c r="Q8285">
        <v>1964</v>
      </c>
      <c r="R8285">
        <v>0.39</v>
      </c>
      <c r="S8285" t="s">
        <v>23</v>
      </c>
      <c r="T8285" t="str">
        <f>IF(Table1[[#This Row],[Units Sold]]&gt; 700,"High Units","low Units")</f>
        <v>low Units</v>
      </c>
      <c r="U8285">
        <f>SUM(Table1[[#This Row],[Operating Profit]])/SUM(Table1[Operating Profit])*100</f>
        <v>5.9132559910360816E-4</v>
      </c>
      <c r="V8285">
        <f>SUM(Table1[[#This Row],[Price per Unit]]*Table1[[#This Row],[Units Sold]])</f>
        <v>5037</v>
      </c>
      <c r="W8285">
        <f>SUM(Table1[[#This Row],[Total Sales]]-Table1[[#This Row],[Operating Profit]])</f>
        <v>3073</v>
      </c>
      <c r="X8285">
        <f>SUM(Table1[[#This Row],[Total Sales]]-Table1[[#This Row],[Cost]])</f>
        <v>1964</v>
      </c>
      <c r="Y8285">
        <f>SUM(Table1[[#This Row],[profit/loss]])/SUM(Table1[profit/loss])</f>
        <v>5.9132559910360818E-6</v>
      </c>
    </row>
    <row r="8286" spans="1:25" x14ac:dyDescent="0.3">
      <c r="A8286" t="s">
        <v>25</v>
      </c>
      <c r="B8286" t="s">
        <v>23</v>
      </c>
      <c r="C8286">
        <v>1197831</v>
      </c>
      <c r="D8286" s="9">
        <v>44273</v>
      </c>
      <c r="E8286" s="8" t="str">
        <f>TEXT(Table1[[#This Row],[Invoice Date]],"dd-mm-yyyy")</f>
        <v>18-03-2021</v>
      </c>
      <c r="F8286" s="1" t="str">
        <f t="shared" si="516"/>
        <v>March</v>
      </c>
      <c r="G8286" s="1" t="str">
        <f t="shared" si="517"/>
        <v>2021</v>
      </c>
      <c r="H8286" s="1" t="str">
        <f t="shared" si="518"/>
        <v>Thursday</v>
      </c>
      <c r="I8286" s="1" t="str">
        <f t="shared" si="519"/>
        <v>18</v>
      </c>
      <c r="J8286" t="s">
        <v>26</v>
      </c>
      <c r="K8286" t="s">
        <v>54</v>
      </c>
      <c r="L8286" t="s">
        <v>55</v>
      </c>
      <c r="M8286" t="s">
        <v>19</v>
      </c>
      <c r="N8286">
        <v>23</v>
      </c>
      <c r="O8286">
        <v>140</v>
      </c>
      <c r="P8286">
        <v>3220</v>
      </c>
      <c r="Q8286">
        <v>1256</v>
      </c>
      <c r="R8286">
        <v>0.39</v>
      </c>
      <c r="S8286" t="s">
        <v>23</v>
      </c>
      <c r="T8286" t="str">
        <f>IF(Table1[[#This Row],[Units Sold]]&gt; 700,"High Units","low Units")</f>
        <v>low Units</v>
      </c>
      <c r="U8286">
        <f>SUM(Table1[[#This Row],[Operating Profit]])/SUM(Table1[Operating Profit])*100</f>
        <v>3.7815934443693073E-4</v>
      </c>
      <c r="V8286">
        <f>SUM(Table1[[#This Row],[Price per Unit]]*Table1[[#This Row],[Units Sold]])</f>
        <v>3220</v>
      </c>
      <c r="W8286">
        <f>SUM(Table1[[#This Row],[Total Sales]]-Table1[[#This Row],[Operating Profit]])</f>
        <v>1964</v>
      </c>
      <c r="X8286">
        <f>SUM(Table1[[#This Row],[Total Sales]]-Table1[[#This Row],[Cost]])</f>
        <v>1256</v>
      </c>
      <c r="Y8286">
        <f>SUM(Table1[[#This Row],[profit/loss]])/SUM(Table1[profit/loss])</f>
        <v>3.7815934443693071E-6</v>
      </c>
    </row>
    <row r="8287" spans="1:25" x14ac:dyDescent="0.3">
      <c r="A8287" t="s">
        <v>25</v>
      </c>
      <c r="B8287" t="s">
        <v>23</v>
      </c>
      <c r="C8287">
        <v>1197831</v>
      </c>
      <c r="D8287" s="9">
        <v>44274</v>
      </c>
      <c r="E8287" s="8" t="str">
        <f>TEXT(Table1[[#This Row],[Invoice Date]],"dd-mm-yyyy")</f>
        <v>19-03-2021</v>
      </c>
      <c r="F8287" s="1" t="str">
        <f t="shared" si="516"/>
        <v>March</v>
      </c>
      <c r="G8287" s="1" t="str">
        <f t="shared" si="517"/>
        <v>2021</v>
      </c>
      <c r="H8287" s="1" t="str">
        <f t="shared" si="518"/>
        <v>Friday</v>
      </c>
      <c r="I8287" s="1" t="str">
        <f t="shared" si="519"/>
        <v>19</v>
      </c>
      <c r="J8287" t="s">
        <v>26</v>
      </c>
      <c r="K8287" t="s">
        <v>54</v>
      </c>
      <c r="L8287" t="s">
        <v>55</v>
      </c>
      <c r="M8287" t="s">
        <v>20</v>
      </c>
      <c r="N8287">
        <v>28</v>
      </c>
      <c r="O8287">
        <v>128</v>
      </c>
      <c r="P8287">
        <v>3584</v>
      </c>
      <c r="Q8287">
        <v>1756</v>
      </c>
      <c r="R8287">
        <v>0.49</v>
      </c>
      <c r="S8287" t="s">
        <v>23</v>
      </c>
      <c r="T8287" t="str">
        <f>IF(Table1[[#This Row],[Units Sold]]&gt; 700,"High Units","low Units")</f>
        <v>low Units</v>
      </c>
      <c r="U8287">
        <f>SUM(Table1[[#This Row],[Operating Profit]])/SUM(Table1[Operating Profit])*100</f>
        <v>5.287004847382567E-4</v>
      </c>
      <c r="V8287">
        <f>SUM(Table1[[#This Row],[Price per Unit]]*Table1[[#This Row],[Units Sold]])</f>
        <v>3584</v>
      </c>
      <c r="W8287">
        <f>SUM(Table1[[#This Row],[Total Sales]]-Table1[[#This Row],[Operating Profit]])</f>
        <v>1828</v>
      </c>
      <c r="X8287">
        <f>SUM(Table1[[#This Row],[Total Sales]]-Table1[[#This Row],[Cost]])</f>
        <v>1756</v>
      </c>
      <c r="Y8287">
        <f>SUM(Table1[[#This Row],[profit/loss]])/SUM(Table1[profit/loss])</f>
        <v>5.2870048473825665E-6</v>
      </c>
    </row>
    <row r="8288" spans="1:25" x14ac:dyDescent="0.3">
      <c r="A8288" t="s">
        <v>25</v>
      </c>
      <c r="B8288" t="s">
        <v>23</v>
      </c>
      <c r="C8288">
        <v>1197831</v>
      </c>
      <c r="D8288" s="9">
        <v>44275</v>
      </c>
      <c r="E8288" s="8" t="str">
        <f>TEXT(Table1[[#This Row],[Invoice Date]],"dd-mm-yyyy")</f>
        <v>20-03-2021</v>
      </c>
      <c r="F8288" s="1" t="str">
        <f t="shared" si="516"/>
        <v>March</v>
      </c>
      <c r="G8288" s="1" t="str">
        <f t="shared" si="517"/>
        <v>2021</v>
      </c>
      <c r="H8288" s="1" t="str">
        <f t="shared" si="518"/>
        <v>Saturday</v>
      </c>
      <c r="I8288" s="1" t="str">
        <f t="shared" si="519"/>
        <v>20</v>
      </c>
      <c r="J8288" t="s">
        <v>26</v>
      </c>
      <c r="K8288" t="s">
        <v>54</v>
      </c>
      <c r="L8288" t="s">
        <v>55</v>
      </c>
      <c r="M8288" t="s">
        <v>21</v>
      </c>
      <c r="N8288">
        <v>29</v>
      </c>
      <c r="O8288">
        <v>94</v>
      </c>
      <c r="P8288">
        <v>2726</v>
      </c>
      <c r="Q8288">
        <v>872</v>
      </c>
      <c r="R8288">
        <v>0.32</v>
      </c>
      <c r="S8288" t="s">
        <v>23</v>
      </c>
      <c r="T8288" t="str">
        <f>IF(Table1[[#This Row],[Units Sold]]&gt; 700,"High Units","low Units")</f>
        <v>low Units</v>
      </c>
      <c r="U8288">
        <f>SUM(Table1[[#This Row],[Operating Profit]])/SUM(Table1[Operating Profit])*100</f>
        <v>2.6254374868551241E-4</v>
      </c>
      <c r="V8288">
        <f>SUM(Table1[[#This Row],[Price per Unit]]*Table1[[#This Row],[Units Sold]])</f>
        <v>2726</v>
      </c>
      <c r="W8288">
        <f>SUM(Table1[[#This Row],[Total Sales]]-Table1[[#This Row],[Operating Profit]])</f>
        <v>1854</v>
      </c>
      <c r="X8288">
        <f>SUM(Table1[[#This Row],[Total Sales]]-Table1[[#This Row],[Cost]])</f>
        <v>872</v>
      </c>
      <c r="Y8288">
        <f>SUM(Table1[[#This Row],[profit/loss]])/SUM(Table1[profit/loss])</f>
        <v>2.6254374868551239E-6</v>
      </c>
    </row>
    <row r="8289" spans="1:25" x14ac:dyDescent="0.3">
      <c r="A8289" t="s">
        <v>25</v>
      </c>
      <c r="B8289" t="s">
        <v>23</v>
      </c>
      <c r="C8289">
        <v>1197831</v>
      </c>
      <c r="D8289" s="9">
        <v>44276</v>
      </c>
      <c r="E8289" s="8" t="str">
        <f>TEXT(Table1[[#This Row],[Invoice Date]],"dd-mm-yyyy")</f>
        <v>21-03-2021</v>
      </c>
      <c r="F8289" s="1" t="str">
        <f t="shared" si="516"/>
        <v>March</v>
      </c>
      <c r="G8289" s="1" t="str">
        <f t="shared" si="517"/>
        <v>2021</v>
      </c>
      <c r="H8289" s="1" t="str">
        <f t="shared" si="518"/>
        <v>Sunday</v>
      </c>
      <c r="I8289" s="1" t="str">
        <f t="shared" si="519"/>
        <v>21</v>
      </c>
      <c r="J8289" t="s">
        <v>26</v>
      </c>
      <c r="K8289" t="s">
        <v>54</v>
      </c>
      <c r="L8289" t="s">
        <v>55</v>
      </c>
      <c r="M8289" t="s">
        <v>22</v>
      </c>
      <c r="N8289">
        <v>28</v>
      </c>
      <c r="O8289">
        <v>143</v>
      </c>
      <c r="P8289">
        <v>4004</v>
      </c>
      <c r="Q8289">
        <v>2242</v>
      </c>
      <c r="R8289">
        <v>0.56000000000000005</v>
      </c>
      <c r="S8289" t="s">
        <v>23</v>
      </c>
      <c r="T8289" t="str">
        <f>IF(Table1[[#This Row],[Units Sold]]&gt; 700,"High Units","low Units")</f>
        <v>low Units</v>
      </c>
      <c r="U8289">
        <f>SUM(Table1[[#This Row],[Operating Profit]])/SUM(Table1[Operating Profit])*100</f>
        <v>6.7502647311114543E-4</v>
      </c>
      <c r="V8289">
        <f>SUM(Table1[[#This Row],[Price per Unit]]*Table1[[#This Row],[Units Sold]])</f>
        <v>4004</v>
      </c>
      <c r="W8289">
        <f>SUM(Table1[[#This Row],[Total Sales]]-Table1[[#This Row],[Operating Profit]])</f>
        <v>1762</v>
      </c>
      <c r="X8289">
        <f>SUM(Table1[[#This Row],[Total Sales]]-Table1[[#This Row],[Cost]])</f>
        <v>2242</v>
      </c>
      <c r="Y8289">
        <f>SUM(Table1[[#This Row],[profit/loss]])/SUM(Table1[profit/loss])</f>
        <v>6.7502647311114539E-6</v>
      </c>
    </row>
    <row r="8290" spans="1:25" x14ac:dyDescent="0.3">
      <c r="A8290" t="s">
        <v>25</v>
      </c>
      <c r="B8290" t="s">
        <v>23</v>
      </c>
      <c r="C8290">
        <v>1197831</v>
      </c>
      <c r="D8290" s="9">
        <v>44277</v>
      </c>
      <c r="E8290" s="8" t="str">
        <f>TEXT(Table1[[#This Row],[Invoice Date]],"dd-mm-yyyy")</f>
        <v>22-03-2021</v>
      </c>
      <c r="F8290" s="1" t="str">
        <f t="shared" si="516"/>
        <v>March</v>
      </c>
      <c r="G8290" s="1" t="str">
        <f t="shared" si="517"/>
        <v>2021</v>
      </c>
      <c r="H8290" s="1" t="str">
        <f t="shared" si="518"/>
        <v>Monday</v>
      </c>
      <c r="I8290" s="1" t="str">
        <f t="shared" si="519"/>
        <v>22</v>
      </c>
      <c r="J8290" t="s">
        <v>26</v>
      </c>
      <c r="K8290" t="s">
        <v>54</v>
      </c>
      <c r="L8290" t="s">
        <v>55</v>
      </c>
      <c r="M8290" t="s">
        <v>16</v>
      </c>
      <c r="N8290">
        <v>20</v>
      </c>
      <c r="O8290">
        <v>221</v>
      </c>
      <c r="P8290">
        <v>4420</v>
      </c>
      <c r="Q8290">
        <v>1901</v>
      </c>
      <c r="R8290">
        <v>0.43</v>
      </c>
      <c r="S8290" t="s">
        <v>23</v>
      </c>
      <c r="T8290" t="str">
        <f>IF(Table1[[#This Row],[Units Sold]]&gt; 700,"High Units","low Units")</f>
        <v>low Units</v>
      </c>
      <c r="U8290">
        <f>SUM(Table1[[#This Row],[Operating Profit]])/SUM(Table1[Operating Profit])*100</f>
        <v>5.7235741542564105E-4</v>
      </c>
      <c r="V8290">
        <f>SUM(Table1[[#This Row],[Price per Unit]]*Table1[[#This Row],[Units Sold]])</f>
        <v>4420</v>
      </c>
      <c r="W8290">
        <f>SUM(Table1[[#This Row],[Total Sales]]-Table1[[#This Row],[Operating Profit]])</f>
        <v>2519</v>
      </c>
      <c r="X8290">
        <f>SUM(Table1[[#This Row],[Total Sales]]-Table1[[#This Row],[Cost]])</f>
        <v>1901</v>
      </c>
      <c r="Y8290">
        <f>SUM(Table1[[#This Row],[profit/loss]])/SUM(Table1[profit/loss])</f>
        <v>5.723574154256411E-6</v>
      </c>
    </row>
    <row r="8291" spans="1:25" x14ac:dyDescent="0.3">
      <c r="A8291" t="s">
        <v>25</v>
      </c>
      <c r="B8291" t="s">
        <v>23</v>
      </c>
      <c r="C8291">
        <v>1197831</v>
      </c>
      <c r="D8291" s="9">
        <v>44278</v>
      </c>
      <c r="E8291" s="8" t="str">
        <f>TEXT(Table1[[#This Row],[Invoice Date]],"dd-mm-yyyy")</f>
        <v>23-03-2021</v>
      </c>
      <c r="F8291" s="1" t="str">
        <f t="shared" si="516"/>
        <v>March</v>
      </c>
      <c r="G8291" s="1" t="str">
        <f t="shared" si="517"/>
        <v>2021</v>
      </c>
      <c r="H8291" s="1" t="str">
        <f t="shared" si="518"/>
        <v>Tuesday</v>
      </c>
      <c r="I8291" s="1" t="str">
        <f t="shared" si="519"/>
        <v>23</v>
      </c>
      <c r="J8291" t="s">
        <v>26</v>
      </c>
      <c r="K8291" t="s">
        <v>54</v>
      </c>
      <c r="L8291" t="s">
        <v>55</v>
      </c>
      <c r="M8291" t="s">
        <v>18</v>
      </c>
      <c r="N8291">
        <v>31</v>
      </c>
      <c r="O8291">
        <v>195</v>
      </c>
      <c r="P8291">
        <v>6045</v>
      </c>
      <c r="Q8291">
        <v>2841</v>
      </c>
      <c r="R8291">
        <v>0.47</v>
      </c>
      <c r="S8291" t="s">
        <v>23</v>
      </c>
      <c r="T8291" t="str">
        <f>IF(Table1[[#This Row],[Units Sold]]&gt; 700,"High Units","low Units")</f>
        <v>low Units</v>
      </c>
      <c r="U8291">
        <f>SUM(Table1[[#This Row],[Operating Profit]])/SUM(Table1[Operating Profit])*100</f>
        <v>8.5537475919213396E-4</v>
      </c>
      <c r="V8291">
        <f>SUM(Table1[[#This Row],[Price per Unit]]*Table1[[#This Row],[Units Sold]])</f>
        <v>6045</v>
      </c>
      <c r="W8291">
        <f>SUM(Table1[[#This Row],[Total Sales]]-Table1[[#This Row],[Operating Profit]])</f>
        <v>3204</v>
      </c>
      <c r="X8291">
        <f>SUM(Table1[[#This Row],[Total Sales]]-Table1[[#This Row],[Cost]])</f>
        <v>2841</v>
      </c>
      <c r="Y8291">
        <f>SUM(Table1[[#This Row],[profit/loss]])/SUM(Table1[profit/loss])</f>
        <v>8.5537475919213392E-6</v>
      </c>
    </row>
    <row r="8292" spans="1:25" x14ac:dyDescent="0.3">
      <c r="A8292" t="s">
        <v>25</v>
      </c>
      <c r="B8292" t="s">
        <v>23</v>
      </c>
      <c r="C8292">
        <v>1197831</v>
      </c>
      <c r="D8292" s="9">
        <v>44279</v>
      </c>
      <c r="E8292" s="8" t="str">
        <f>TEXT(Table1[[#This Row],[Invoice Date]],"dd-mm-yyyy")</f>
        <v>24-03-2021</v>
      </c>
      <c r="F8292" s="1" t="str">
        <f t="shared" si="516"/>
        <v>March</v>
      </c>
      <c r="G8292" s="1" t="str">
        <f t="shared" si="517"/>
        <v>2021</v>
      </c>
      <c r="H8292" s="1" t="str">
        <f t="shared" si="518"/>
        <v>Wednesday</v>
      </c>
      <c r="I8292" s="1" t="str">
        <f t="shared" si="519"/>
        <v>24</v>
      </c>
      <c r="J8292" t="s">
        <v>26</v>
      </c>
      <c r="K8292" t="s">
        <v>54</v>
      </c>
      <c r="L8292" t="s">
        <v>55</v>
      </c>
      <c r="M8292" t="s">
        <v>19</v>
      </c>
      <c r="N8292">
        <v>22</v>
      </c>
      <c r="O8292">
        <v>166</v>
      </c>
      <c r="P8292">
        <v>3652</v>
      </c>
      <c r="Q8292">
        <v>1570</v>
      </c>
      <c r="R8292">
        <v>0.43</v>
      </c>
      <c r="S8292" t="s">
        <v>23</v>
      </c>
      <c r="T8292" t="str">
        <f>IF(Table1[[#This Row],[Units Sold]]&gt; 700,"High Units","low Units")</f>
        <v>low Units</v>
      </c>
      <c r="U8292">
        <f>SUM(Table1[[#This Row],[Operating Profit]])/SUM(Table1[Operating Profit])*100</f>
        <v>4.7269918054616334E-4</v>
      </c>
      <c r="V8292">
        <f>SUM(Table1[[#This Row],[Price per Unit]]*Table1[[#This Row],[Units Sold]])</f>
        <v>3652</v>
      </c>
      <c r="W8292">
        <f>SUM(Table1[[#This Row],[Total Sales]]-Table1[[#This Row],[Operating Profit]])</f>
        <v>2082</v>
      </c>
      <c r="X8292">
        <f>SUM(Table1[[#This Row],[Total Sales]]-Table1[[#This Row],[Cost]])</f>
        <v>1570</v>
      </c>
      <c r="Y8292">
        <f>SUM(Table1[[#This Row],[profit/loss]])/SUM(Table1[profit/loss])</f>
        <v>4.7269918054616334E-6</v>
      </c>
    </row>
    <row r="8293" spans="1:25" x14ac:dyDescent="0.3">
      <c r="A8293" t="s">
        <v>25</v>
      </c>
      <c r="B8293" t="s">
        <v>23</v>
      </c>
      <c r="C8293">
        <v>1197831</v>
      </c>
      <c r="D8293" s="9">
        <v>44280</v>
      </c>
      <c r="E8293" s="8" t="str">
        <f>TEXT(Table1[[#This Row],[Invoice Date]],"dd-mm-yyyy")</f>
        <v>25-03-2021</v>
      </c>
      <c r="F8293" s="1" t="str">
        <f t="shared" si="516"/>
        <v>March</v>
      </c>
      <c r="G8293" s="1" t="str">
        <f t="shared" si="517"/>
        <v>2021</v>
      </c>
      <c r="H8293" s="1" t="str">
        <f t="shared" si="518"/>
        <v>Thursday</v>
      </c>
      <c r="I8293" s="1" t="str">
        <f t="shared" si="519"/>
        <v>25</v>
      </c>
      <c r="J8293" t="s">
        <v>26</v>
      </c>
      <c r="K8293" t="s">
        <v>54</v>
      </c>
      <c r="L8293" t="s">
        <v>55</v>
      </c>
      <c r="M8293" t="s">
        <v>20</v>
      </c>
      <c r="N8293">
        <v>25</v>
      </c>
      <c r="O8293">
        <v>124</v>
      </c>
      <c r="P8293">
        <v>3100</v>
      </c>
      <c r="Q8293">
        <v>1736</v>
      </c>
      <c r="R8293">
        <v>0.56000000000000005</v>
      </c>
      <c r="S8293" t="s">
        <v>23</v>
      </c>
      <c r="T8293" t="str">
        <f>IF(Table1[[#This Row],[Units Sold]]&gt; 700,"High Units","low Units")</f>
        <v>low Units</v>
      </c>
      <c r="U8293">
        <f>SUM(Table1[[#This Row],[Operating Profit]])/SUM(Table1[Operating Profit])*100</f>
        <v>5.2267883912620358E-4</v>
      </c>
      <c r="V8293">
        <f>SUM(Table1[[#This Row],[Price per Unit]]*Table1[[#This Row],[Units Sold]])</f>
        <v>3100</v>
      </c>
      <c r="W8293">
        <f>SUM(Table1[[#This Row],[Total Sales]]-Table1[[#This Row],[Operating Profit]])</f>
        <v>1364</v>
      </c>
      <c r="X8293">
        <f>SUM(Table1[[#This Row],[Total Sales]]-Table1[[#This Row],[Cost]])</f>
        <v>1736</v>
      </c>
      <c r="Y8293">
        <f>SUM(Table1[[#This Row],[profit/loss]])/SUM(Table1[profit/loss])</f>
        <v>5.226788391262036E-6</v>
      </c>
    </row>
    <row r="8294" spans="1:25" x14ac:dyDescent="0.3">
      <c r="A8294" t="s">
        <v>25</v>
      </c>
      <c r="B8294" t="s">
        <v>23</v>
      </c>
      <c r="C8294">
        <v>1197831</v>
      </c>
      <c r="D8294" s="9">
        <v>44281</v>
      </c>
      <c r="E8294" s="8" t="str">
        <f>TEXT(Table1[[#This Row],[Invoice Date]],"dd-mm-yyyy")</f>
        <v>26-03-2021</v>
      </c>
      <c r="F8294" s="1" t="str">
        <f t="shared" si="516"/>
        <v>March</v>
      </c>
      <c r="G8294" s="1" t="str">
        <f t="shared" si="517"/>
        <v>2021</v>
      </c>
      <c r="H8294" s="1" t="str">
        <f t="shared" si="518"/>
        <v>Friday</v>
      </c>
      <c r="I8294" s="1" t="str">
        <f t="shared" si="519"/>
        <v>26</v>
      </c>
      <c r="J8294" t="s">
        <v>26</v>
      </c>
      <c r="K8294" t="s">
        <v>54</v>
      </c>
      <c r="L8294" t="s">
        <v>55</v>
      </c>
      <c r="M8294" t="s">
        <v>21</v>
      </c>
      <c r="N8294">
        <v>27</v>
      </c>
      <c r="O8294">
        <v>88</v>
      </c>
      <c r="P8294">
        <v>2376</v>
      </c>
      <c r="Q8294">
        <v>974</v>
      </c>
      <c r="R8294">
        <v>0.41</v>
      </c>
      <c r="S8294" t="s">
        <v>23</v>
      </c>
      <c r="T8294" t="str">
        <f>IF(Table1[[#This Row],[Units Sold]]&gt; 700,"High Units","low Units")</f>
        <v>low Units</v>
      </c>
      <c r="U8294">
        <f>SUM(Table1[[#This Row],[Operating Profit]])/SUM(Table1[Operating Profit])*100</f>
        <v>2.9325414130698289E-4</v>
      </c>
      <c r="V8294">
        <f>SUM(Table1[[#This Row],[Price per Unit]]*Table1[[#This Row],[Units Sold]])</f>
        <v>2376</v>
      </c>
      <c r="W8294">
        <f>SUM(Table1[[#This Row],[Total Sales]]-Table1[[#This Row],[Operating Profit]])</f>
        <v>1402</v>
      </c>
      <c r="X8294">
        <f>SUM(Table1[[#This Row],[Total Sales]]-Table1[[#This Row],[Cost]])</f>
        <v>974</v>
      </c>
      <c r="Y8294">
        <f>SUM(Table1[[#This Row],[profit/loss]])/SUM(Table1[profit/loss])</f>
        <v>2.932541413069829E-6</v>
      </c>
    </row>
    <row r="8295" spans="1:25" x14ac:dyDescent="0.3">
      <c r="A8295" t="s">
        <v>25</v>
      </c>
      <c r="B8295" t="s">
        <v>23</v>
      </c>
      <c r="C8295">
        <v>1197831</v>
      </c>
      <c r="D8295" s="9">
        <v>44282</v>
      </c>
      <c r="E8295" s="8" t="str">
        <f>TEXT(Table1[[#This Row],[Invoice Date]],"dd-mm-yyyy")</f>
        <v>27-03-2021</v>
      </c>
      <c r="F8295" s="1" t="str">
        <f t="shared" si="516"/>
        <v>March</v>
      </c>
      <c r="G8295" s="1" t="str">
        <f t="shared" si="517"/>
        <v>2021</v>
      </c>
      <c r="H8295" s="1" t="str">
        <f t="shared" si="518"/>
        <v>Saturday</v>
      </c>
      <c r="I8295" s="1" t="str">
        <f t="shared" si="519"/>
        <v>27</v>
      </c>
      <c r="J8295" t="s">
        <v>26</v>
      </c>
      <c r="K8295" t="s">
        <v>54</v>
      </c>
      <c r="L8295" t="s">
        <v>55</v>
      </c>
      <c r="M8295" t="s">
        <v>22</v>
      </c>
      <c r="N8295">
        <v>25</v>
      </c>
      <c r="O8295">
        <v>145</v>
      </c>
      <c r="P8295">
        <v>3625</v>
      </c>
      <c r="Q8295">
        <v>2211</v>
      </c>
      <c r="R8295">
        <v>0.61</v>
      </c>
      <c r="S8295" t="s">
        <v>23</v>
      </c>
      <c r="T8295" t="str">
        <f>IF(Table1[[#This Row],[Units Sold]]&gt; 700,"High Units","low Units")</f>
        <v>low Units</v>
      </c>
      <c r="U8295">
        <f>SUM(Table1[[#This Row],[Operating Profit]])/SUM(Table1[Operating Profit])*100</f>
        <v>6.6569292241246321E-4</v>
      </c>
      <c r="V8295">
        <f>SUM(Table1[[#This Row],[Price per Unit]]*Table1[[#This Row],[Units Sold]])</f>
        <v>3625</v>
      </c>
      <c r="W8295">
        <f>SUM(Table1[[#This Row],[Total Sales]]-Table1[[#This Row],[Operating Profit]])</f>
        <v>1414</v>
      </c>
      <c r="X8295">
        <f>SUM(Table1[[#This Row],[Total Sales]]-Table1[[#This Row],[Cost]])</f>
        <v>2211</v>
      </c>
      <c r="Y8295">
        <f>SUM(Table1[[#This Row],[profit/loss]])/SUM(Table1[profit/loss])</f>
        <v>6.6569292241246323E-6</v>
      </c>
    </row>
    <row r="8296" spans="1:25" x14ac:dyDescent="0.3">
      <c r="A8296" t="s">
        <v>25</v>
      </c>
      <c r="B8296" t="s">
        <v>23</v>
      </c>
      <c r="C8296">
        <v>1197831</v>
      </c>
      <c r="D8296" s="9">
        <v>44283</v>
      </c>
      <c r="E8296" s="8" t="str">
        <f>TEXT(Table1[[#This Row],[Invoice Date]],"dd-mm-yyyy")</f>
        <v>28-03-2021</v>
      </c>
      <c r="F8296" s="1" t="str">
        <f t="shared" si="516"/>
        <v>March</v>
      </c>
      <c r="G8296" s="1" t="str">
        <f t="shared" si="517"/>
        <v>2021</v>
      </c>
      <c r="H8296" s="1" t="str">
        <f t="shared" si="518"/>
        <v>Sunday</v>
      </c>
      <c r="I8296" s="1" t="str">
        <f t="shared" si="519"/>
        <v>28</v>
      </c>
      <c r="J8296" t="s">
        <v>26</v>
      </c>
      <c r="K8296" t="s">
        <v>54</v>
      </c>
      <c r="L8296" t="s">
        <v>55</v>
      </c>
      <c r="M8296" t="s">
        <v>16</v>
      </c>
      <c r="N8296">
        <v>13</v>
      </c>
      <c r="O8296">
        <v>203</v>
      </c>
      <c r="P8296">
        <v>2639</v>
      </c>
      <c r="Q8296">
        <v>1188</v>
      </c>
      <c r="R8296">
        <v>0.45</v>
      </c>
      <c r="S8296" t="s">
        <v>23</v>
      </c>
      <c r="T8296" t="str">
        <f>IF(Table1[[#This Row],[Units Sold]]&gt; 700,"High Units","low Units")</f>
        <v>low Units</v>
      </c>
      <c r="U8296">
        <f>SUM(Table1[[#This Row],[Operating Profit]])/SUM(Table1[Operating Profit])*100</f>
        <v>3.5768574935595039E-4</v>
      </c>
      <c r="V8296">
        <f>SUM(Table1[[#This Row],[Price per Unit]]*Table1[[#This Row],[Units Sold]])</f>
        <v>2639</v>
      </c>
      <c r="W8296">
        <f>SUM(Table1[[#This Row],[Total Sales]]-Table1[[#This Row],[Operating Profit]])</f>
        <v>1451</v>
      </c>
      <c r="X8296">
        <f>SUM(Table1[[#This Row],[Total Sales]]-Table1[[#This Row],[Cost]])</f>
        <v>1188</v>
      </c>
      <c r="Y8296">
        <f>SUM(Table1[[#This Row],[profit/loss]])/SUM(Table1[profit/loss])</f>
        <v>3.5768574935595037E-6</v>
      </c>
    </row>
    <row r="8297" spans="1:25" x14ac:dyDescent="0.3">
      <c r="A8297" t="s">
        <v>25</v>
      </c>
      <c r="B8297" t="s">
        <v>23</v>
      </c>
      <c r="C8297">
        <v>1197831</v>
      </c>
      <c r="D8297" s="9">
        <v>44284</v>
      </c>
      <c r="E8297" s="8" t="str">
        <f>TEXT(Table1[[#This Row],[Invoice Date]],"dd-mm-yyyy")</f>
        <v>29-03-2021</v>
      </c>
      <c r="F8297" s="1" t="str">
        <f t="shared" si="516"/>
        <v>March</v>
      </c>
      <c r="G8297" s="1" t="str">
        <f t="shared" si="517"/>
        <v>2021</v>
      </c>
      <c r="H8297" s="1" t="str">
        <f t="shared" si="518"/>
        <v>Monday</v>
      </c>
      <c r="I8297" s="1" t="str">
        <f t="shared" si="519"/>
        <v>29</v>
      </c>
      <c r="J8297" t="s">
        <v>26</v>
      </c>
      <c r="K8297" t="s">
        <v>54</v>
      </c>
      <c r="L8297" t="s">
        <v>55</v>
      </c>
      <c r="M8297" t="s">
        <v>18</v>
      </c>
      <c r="N8297">
        <v>17</v>
      </c>
      <c r="O8297">
        <v>203</v>
      </c>
      <c r="P8297">
        <v>3451</v>
      </c>
      <c r="Q8297">
        <v>1449</v>
      </c>
      <c r="R8297">
        <v>0.42</v>
      </c>
      <c r="S8297" t="s">
        <v>23</v>
      </c>
      <c r="T8297" t="str">
        <f>IF(Table1[[#This Row],[Units Sold]]&gt; 700,"High Units","low Units")</f>
        <v>low Units</v>
      </c>
      <c r="U8297">
        <f>SUM(Table1[[#This Row],[Operating Profit]])/SUM(Table1[Operating Profit])*100</f>
        <v>4.3626822459324251E-4</v>
      </c>
      <c r="V8297">
        <f>SUM(Table1[[#This Row],[Price per Unit]]*Table1[[#This Row],[Units Sold]])</f>
        <v>3451</v>
      </c>
      <c r="W8297">
        <f>SUM(Table1[[#This Row],[Total Sales]]-Table1[[#This Row],[Operating Profit]])</f>
        <v>2002</v>
      </c>
      <c r="X8297">
        <f>SUM(Table1[[#This Row],[Total Sales]]-Table1[[#This Row],[Cost]])</f>
        <v>1449</v>
      </c>
      <c r="Y8297">
        <f>SUM(Table1[[#This Row],[profit/loss]])/SUM(Table1[profit/loss])</f>
        <v>4.3626822459324253E-6</v>
      </c>
    </row>
    <row r="8298" spans="1:25" x14ac:dyDescent="0.3">
      <c r="A8298" t="s">
        <v>25</v>
      </c>
      <c r="B8298" t="s">
        <v>23</v>
      </c>
      <c r="C8298">
        <v>1197831</v>
      </c>
      <c r="D8298" s="9">
        <v>44285</v>
      </c>
      <c r="E8298" s="8" t="str">
        <f>TEXT(Table1[[#This Row],[Invoice Date]],"dd-mm-yyyy")</f>
        <v>30-03-2021</v>
      </c>
      <c r="F8298" s="1" t="str">
        <f t="shared" si="516"/>
        <v>March</v>
      </c>
      <c r="G8298" s="1" t="str">
        <f t="shared" si="517"/>
        <v>2021</v>
      </c>
      <c r="H8298" s="1" t="str">
        <f t="shared" si="518"/>
        <v>Tuesday</v>
      </c>
      <c r="I8298" s="1" t="str">
        <f t="shared" si="519"/>
        <v>30</v>
      </c>
      <c r="J8298" t="s">
        <v>26</v>
      </c>
      <c r="K8298" t="s">
        <v>54</v>
      </c>
      <c r="L8298" t="s">
        <v>55</v>
      </c>
      <c r="M8298" t="s">
        <v>19</v>
      </c>
      <c r="N8298">
        <v>15</v>
      </c>
      <c r="O8298">
        <v>170</v>
      </c>
      <c r="P8298">
        <v>2550</v>
      </c>
      <c r="Q8298">
        <v>1122</v>
      </c>
      <c r="R8298">
        <v>0.44</v>
      </c>
      <c r="S8298" t="s">
        <v>23</v>
      </c>
      <c r="T8298" t="str">
        <f>IF(Table1[[#This Row],[Units Sold]]&gt; 700,"High Units","low Units")</f>
        <v>low Units</v>
      </c>
      <c r="U8298">
        <f>SUM(Table1[[#This Row],[Operating Profit]])/SUM(Table1[Operating Profit])*100</f>
        <v>3.3781431883617537E-4</v>
      </c>
      <c r="V8298">
        <f>SUM(Table1[[#This Row],[Price per Unit]]*Table1[[#This Row],[Units Sold]])</f>
        <v>2550</v>
      </c>
      <c r="W8298">
        <f>SUM(Table1[[#This Row],[Total Sales]]-Table1[[#This Row],[Operating Profit]])</f>
        <v>1428</v>
      </c>
      <c r="X8298">
        <f>SUM(Table1[[#This Row],[Total Sales]]-Table1[[#This Row],[Cost]])</f>
        <v>1122</v>
      </c>
      <c r="Y8298">
        <f>SUM(Table1[[#This Row],[profit/loss]])/SUM(Table1[profit/loss])</f>
        <v>3.3781431883617537E-6</v>
      </c>
    </row>
    <row r="8299" spans="1:25" x14ac:dyDescent="0.3">
      <c r="A8299" t="s">
        <v>25</v>
      </c>
      <c r="B8299" t="s">
        <v>23</v>
      </c>
      <c r="C8299">
        <v>1197831</v>
      </c>
      <c r="D8299" s="9">
        <v>44286</v>
      </c>
      <c r="E8299" s="8" t="str">
        <f>TEXT(Table1[[#This Row],[Invoice Date]],"dd-mm-yyyy")</f>
        <v>31-03-2021</v>
      </c>
      <c r="F8299" s="1" t="str">
        <f t="shared" si="516"/>
        <v>March</v>
      </c>
      <c r="G8299" s="1" t="str">
        <f t="shared" si="517"/>
        <v>2021</v>
      </c>
      <c r="H8299" s="1" t="str">
        <f t="shared" si="518"/>
        <v>Wednesday</v>
      </c>
      <c r="I8299" s="1" t="str">
        <f t="shared" si="519"/>
        <v>31</v>
      </c>
      <c r="J8299" t="s">
        <v>26</v>
      </c>
      <c r="K8299" t="s">
        <v>54</v>
      </c>
      <c r="L8299" t="s">
        <v>55</v>
      </c>
      <c r="M8299" t="s">
        <v>20</v>
      </c>
      <c r="N8299">
        <v>20</v>
      </c>
      <c r="O8299">
        <v>128</v>
      </c>
      <c r="P8299">
        <v>2560</v>
      </c>
      <c r="Q8299">
        <v>1434</v>
      </c>
      <c r="R8299">
        <v>0.56000000000000005</v>
      </c>
      <c r="S8299" t="s">
        <v>23</v>
      </c>
      <c r="T8299" t="str">
        <f>IF(Table1[[#This Row],[Units Sold]]&gt; 700,"High Units","low Units")</f>
        <v>low Units</v>
      </c>
      <c r="U8299">
        <f>SUM(Table1[[#This Row],[Operating Profit]])/SUM(Table1[Operating Profit])*100</f>
        <v>4.3175199038420273E-4</v>
      </c>
      <c r="V8299">
        <f>SUM(Table1[[#This Row],[Price per Unit]]*Table1[[#This Row],[Units Sold]])</f>
        <v>2560</v>
      </c>
      <c r="W8299">
        <f>SUM(Table1[[#This Row],[Total Sales]]-Table1[[#This Row],[Operating Profit]])</f>
        <v>1126</v>
      </c>
      <c r="X8299">
        <f>SUM(Table1[[#This Row],[Total Sales]]-Table1[[#This Row],[Cost]])</f>
        <v>1434</v>
      </c>
      <c r="Y8299">
        <f>SUM(Table1[[#This Row],[profit/loss]])/SUM(Table1[profit/loss])</f>
        <v>4.3175199038420275E-6</v>
      </c>
    </row>
    <row r="8300" spans="1:25" x14ac:dyDescent="0.3">
      <c r="A8300" t="s">
        <v>25</v>
      </c>
      <c r="B8300" t="s">
        <v>23</v>
      </c>
      <c r="C8300">
        <v>1197831</v>
      </c>
      <c r="D8300" s="9">
        <v>44287</v>
      </c>
      <c r="E8300" s="8" t="str">
        <f>TEXT(Table1[[#This Row],[Invoice Date]],"dd-mm-yyyy")</f>
        <v>01-04-2021</v>
      </c>
      <c r="F8300" s="1" t="str">
        <f t="shared" si="516"/>
        <v>April</v>
      </c>
      <c r="G8300" s="1" t="str">
        <f t="shared" si="517"/>
        <v>2021</v>
      </c>
      <c r="H8300" s="1" t="str">
        <f t="shared" si="518"/>
        <v>Thursday</v>
      </c>
      <c r="I8300" s="1" t="str">
        <f t="shared" si="519"/>
        <v>01</v>
      </c>
      <c r="J8300" t="s">
        <v>26</v>
      </c>
      <c r="K8300" t="s">
        <v>54</v>
      </c>
      <c r="L8300" t="s">
        <v>55</v>
      </c>
      <c r="M8300" t="s">
        <v>21</v>
      </c>
      <c r="N8300">
        <v>20</v>
      </c>
      <c r="O8300">
        <v>105</v>
      </c>
      <c r="P8300">
        <v>2100</v>
      </c>
      <c r="Q8300">
        <v>798</v>
      </c>
      <c r="R8300">
        <v>0.38</v>
      </c>
      <c r="S8300" t="s">
        <v>23</v>
      </c>
      <c r="T8300" t="str">
        <f>IF(Table1[[#This Row],[Units Sold]]&gt; 700,"High Units","low Units")</f>
        <v>low Units</v>
      </c>
      <c r="U8300">
        <f>SUM(Table1[[#This Row],[Operating Profit]])/SUM(Table1[Operating Profit])*100</f>
        <v>2.4026365992091617E-4</v>
      </c>
      <c r="V8300">
        <f>SUM(Table1[[#This Row],[Price per Unit]]*Table1[[#This Row],[Units Sold]])</f>
        <v>2100</v>
      </c>
      <c r="W8300">
        <f>SUM(Table1[[#This Row],[Total Sales]]-Table1[[#This Row],[Operating Profit]])</f>
        <v>1302</v>
      </c>
      <c r="X8300">
        <f>SUM(Table1[[#This Row],[Total Sales]]-Table1[[#This Row],[Cost]])</f>
        <v>798</v>
      </c>
      <c r="Y8300">
        <f>SUM(Table1[[#This Row],[profit/loss]])/SUM(Table1[profit/loss])</f>
        <v>2.4026365992091616E-6</v>
      </c>
    </row>
    <row r="8301" spans="1:25" x14ac:dyDescent="0.3">
      <c r="A8301" t="s">
        <v>25</v>
      </c>
      <c r="B8301" t="s">
        <v>23</v>
      </c>
      <c r="C8301">
        <v>1197831</v>
      </c>
      <c r="D8301" s="9">
        <v>44288</v>
      </c>
      <c r="E8301" s="8" t="str">
        <f>TEXT(Table1[[#This Row],[Invoice Date]],"dd-mm-yyyy")</f>
        <v>02-04-2021</v>
      </c>
      <c r="F8301" s="1" t="str">
        <f t="shared" si="516"/>
        <v>April</v>
      </c>
      <c r="G8301" s="1" t="str">
        <f t="shared" si="517"/>
        <v>2021</v>
      </c>
      <c r="H8301" s="1" t="str">
        <f t="shared" si="518"/>
        <v>Friday</v>
      </c>
      <c r="I8301" s="1" t="str">
        <f t="shared" si="519"/>
        <v>02</v>
      </c>
      <c r="J8301" t="s">
        <v>26</v>
      </c>
      <c r="K8301" t="s">
        <v>54</v>
      </c>
      <c r="L8301" t="s">
        <v>55</v>
      </c>
      <c r="M8301" t="s">
        <v>22</v>
      </c>
      <c r="N8301">
        <v>18</v>
      </c>
      <c r="O8301">
        <v>196</v>
      </c>
      <c r="P8301">
        <v>3528</v>
      </c>
      <c r="Q8301">
        <v>2152</v>
      </c>
      <c r="R8301">
        <v>0.61</v>
      </c>
      <c r="S8301" t="s">
        <v>23</v>
      </c>
      <c r="T8301" t="str">
        <f>IF(Table1[[#This Row],[Units Sold]]&gt; 700,"High Units","low Units")</f>
        <v>low Units</v>
      </c>
      <c r="U8301">
        <f>SUM(Table1[[#This Row],[Operating Profit]])/SUM(Table1[Operating Profit])*100</f>
        <v>6.4792906785690672E-4</v>
      </c>
      <c r="V8301">
        <f>SUM(Table1[[#This Row],[Price per Unit]]*Table1[[#This Row],[Units Sold]])</f>
        <v>3528</v>
      </c>
      <c r="W8301">
        <f>SUM(Table1[[#This Row],[Total Sales]]-Table1[[#This Row],[Operating Profit]])</f>
        <v>1376</v>
      </c>
      <c r="X8301">
        <f>SUM(Table1[[#This Row],[Total Sales]]-Table1[[#This Row],[Cost]])</f>
        <v>2152</v>
      </c>
      <c r="Y8301">
        <f>SUM(Table1[[#This Row],[profit/loss]])/SUM(Table1[profit/loss])</f>
        <v>6.4792906785690675E-6</v>
      </c>
    </row>
    <row r="8302" spans="1:25" x14ac:dyDescent="0.3">
      <c r="A8302" t="s">
        <v>25</v>
      </c>
      <c r="B8302" t="s">
        <v>23</v>
      </c>
      <c r="C8302">
        <v>1197831</v>
      </c>
      <c r="D8302" s="9">
        <v>44289</v>
      </c>
      <c r="E8302" s="8" t="str">
        <f>TEXT(Table1[[#This Row],[Invoice Date]],"dd-mm-yyyy")</f>
        <v>03-04-2021</v>
      </c>
      <c r="F8302" s="1" t="str">
        <f t="shared" si="516"/>
        <v>April</v>
      </c>
      <c r="G8302" s="1" t="str">
        <f t="shared" si="517"/>
        <v>2021</v>
      </c>
      <c r="H8302" s="1" t="str">
        <f t="shared" si="518"/>
        <v>Saturday</v>
      </c>
      <c r="I8302" s="1" t="str">
        <f t="shared" si="519"/>
        <v>03</v>
      </c>
      <c r="J8302" t="s">
        <v>26</v>
      </c>
      <c r="K8302" t="s">
        <v>54</v>
      </c>
      <c r="L8302" t="s">
        <v>55</v>
      </c>
      <c r="M8302" t="s">
        <v>16</v>
      </c>
      <c r="N8302">
        <v>12</v>
      </c>
      <c r="O8302">
        <v>247</v>
      </c>
      <c r="P8302">
        <v>2964</v>
      </c>
      <c r="Q8302">
        <v>1334</v>
      </c>
      <c r="R8302">
        <v>0.45</v>
      </c>
      <c r="S8302" t="s">
        <v>23</v>
      </c>
      <c r="T8302" t="str">
        <f>IF(Table1[[#This Row],[Units Sold]]&gt; 700,"High Units","low Units")</f>
        <v>low Units</v>
      </c>
      <c r="U8302">
        <f>SUM(Table1[[#This Row],[Operating Profit]])/SUM(Table1[Operating Profit])*100</f>
        <v>4.0164376232393757E-4</v>
      </c>
      <c r="V8302">
        <f>SUM(Table1[[#This Row],[Price per Unit]]*Table1[[#This Row],[Units Sold]])</f>
        <v>2964</v>
      </c>
      <c r="W8302">
        <f>SUM(Table1[[#This Row],[Total Sales]]-Table1[[#This Row],[Operating Profit]])</f>
        <v>1630</v>
      </c>
      <c r="X8302">
        <f>SUM(Table1[[#This Row],[Total Sales]]-Table1[[#This Row],[Cost]])</f>
        <v>1334</v>
      </c>
      <c r="Y8302">
        <f>SUM(Table1[[#This Row],[profit/loss]])/SUM(Table1[profit/loss])</f>
        <v>4.0164376232393757E-6</v>
      </c>
    </row>
    <row r="8303" spans="1:25" x14ac:dyDescent="0.3">
      <c r="A8303" t="s">
        <v>25</v>
      </c>
      <c r="B8303" t="s">
        <v>23</v>
      </c>
      <c r="C8303">
        <v>1197831</v>
      </c>
      <c r="D8303" s="9">
        <v>44290</v>
      </c>
      <c r="E8303" s="8" t="str">
        <f>TEXT(Table1[[#This Row],[Invoice Date]],"dd-mm-yyyy")</f>
        <v>04-04-2021</v>
      </c>
      <c r="F8303" s="1" t="str">
        <f t="shared" si="516"/>
        <v>April</v>
      </c>
      <c r="G8303" s="1" t="str">
        <f t="shared" si="517"/>
        <v>2021</v>
      </c>
      <c r="H8303" s="1" t="str">
        <f t="shared" si="518"/>
        <v>Sunday</v>
      </c>
      <c r="I8303" s="1" t="str">
        <f t="shared" si="519"/>
        <v>04</v>
      </c>
      <c r="J8303" t="s">
        <v>26</v>
      </c>
      <c r="K8303" t="s">
        <v>54</v>
      </c>
      <c r="L8303" t="s">
        <v>55</v>
      </c>
      <c r="M8303" t="s">
        <v>18</v>
      </c>
      <c r="N8303">
        <v>20</v>
      </c>
      <c r="O8303">
        <v>240</v>
      </c>
      <c r="P8303">
        <v>4800</v>
      </c>
      <c r="Q8303">
        <v>2112</v>
      </c>
      <c r="R8303">
        <v>0.44</v>
      </c>
      <c r="S8303" t="s">
        <v>23</v>
      </c>
      <c r="T8303" t="str">
        <f>IF(Table1[[#This Row],[Units Sold]]&gt; 700,"High Units","low Units")</f>
        <v>low Units</v>
      </c>
      <c r="U8303">
        <f>SUM(Table1[[#This Row],[Operating Profit]])/SUM(Table1[Operating Profit])*100</f>
        <v>6.3588577663280059E-4</v>
      </c>
      <c r="V8303">
        <f>SUM(Table1[[#This Row],[Price per Unit]]*Table1[[#This Row],[Units Sold]])</f>
        <v>4800</v>
      </c>
      <c r="W8303">
        <f>SUM(Table1[[#This Row],[Total Sales]]-Table1[[#This Row],[Operating Profit]])</f>
        <v>2688</v>
      </c>
      <c r="X8303">
        <f>SUM(Table1[[#This Row],[Total Sales]]-Table1[[#This Row],[Cost]])</f>
        <v>2112</v>
      </c>
      <c r="Y8303">
        <f>SUM(Table1[[#This Row],[profit/loss]])/SUM(Table1[profit/loss])</f>
        <v>6.3588577663280064E-6</v>
      </c>
    </row>
    <row r="8304" spans="1:25" x14ac:dyDescent="0.3">
      <c r="A8304" t="s">
        <v>25</v>
      </c>
      <c r="B8304" t="s">
        <v>23</v>
      </c>
      <c r="C8304">
        <v>1197831</v>
      </c>
      <c r="D8304" s="9">
        <v>44291</v>
      </c>
      <c r="E8304" s="8" t="str">
        <f>TEXT(Table1[[#This Row],[Invoice Date]],"dd-mm-yyyy")</f>
        <v>05-04-2021</v>
      </c>
      <c r="F8304" s="1" t="str">
        <f t="shared" si="516"/>
        <v>April</v>
      </c>
      <c r="G8304" s="1" t="str">
        <f t="shared" si="517"/>
        <v>2021</v>
      </c>
      <c r="H8304" s="1" t="str">
        <f t="shared" si="518"/>
        <v>Monday</v>
      </c>
      <c r="I8304" s="1" t="str">
        <f t="shared" si="519"/>
        <v>05</v>
      </c>
      <c r="J8304" t="s">
        <v>26</v>
      </c>
      <c r="K8304" t="s">
        <v>54</v>
      </c>
      <c r="L8304" t="s">
        <v>55</v>
      </c>
      <c r="M8304" t="s">
        <v>19</v>
      </c>
      <c r="N8304">
        <v>14</v>
      </c>
      <c r="O8304">
        <v>204</v>
      </c>
      <c r="P8304">
        <v>2856</v>
      </c>
      <c r="Q8304">
        <v>1314</v>
      </c>
      <c r="R8304">
        <v>0.46</v>
      </c>
      <c r="S8304" t="s">
        <v>23</v>
      </c>
      <c r="T8304" t="str">
        <f>IF(Table1[[#This Row],[Units Sold]]&gt; 700,"High Units","low Units")</f>
        <v>low Units</v>
      </c>
      <c r="U8304">
        <f>SUM(Table1[[#This Row],[Operating Profit]])/SUM(Table1[Operating Profit])*100</f>
        <v>3.956221167118845E-4</v>
      </c>
      <c r="V8304">
        <f>SUM(Table1[[#This Row],[Price per Unit]]*Table1[[#This Row],[Units Sold]])</f>
        <v>2856</v>
      </c>
      <c r="W8304">
        <f>SUM(Table1[[#This Row],[Total Sales]]-Table1[[#This Row],[Operating Profit]])</f>
        <v>1542</v>
      </c>
      <c r="X8304">
        <f>SUM(Table1[[#This Row],[Total Sales]]-Table1[[#This Row],[Cost]])</f>
        <v>1314</v>
      </c>
      <c r="Y8304">
        <f>SUM(Table1[[#This Row],[profit/loss]])/SUM(Table1[profit/loss])</f>
        <v>3.9562211671188452E-6</v>
      </c>
    </row>
    <row r="8305" spans="1:25" x14ac:dyDescent="0.3">
      <c r="A8305" t="s">
        <v>25</v>
      </c>
      <c r="B8305" t="s">
        <v>23</v>
      </c>
      <c r="C8305">
        <v>1197831</v>
      </c>
      <c r="D8305" s="9">
        <v>44292</v>
      </c>
      <c r="E8305" s="8" t="str">
        <f>TEXT(Table1[[#This Row],[Invoice Date]],"dd-mm-yyyy")</f>
        <v>06-04-2021</v>
      </c>
      <c r="F8305" s="1" t="str">
        <f t="shared" si="516"/>
        <v>April</v>
      </c>
      <c r="G8305" s="1" t="str">
        <f t="shared" si="517"/>
        <v>2021</v>
      </c>
      <c r="H8305" s="1" t="str">
        <f t="shared" si="518"/>
        <v>Tuesday</v>
      </c>
      <c r="I8305" s="1" t="str">
        <f t="shared" si="519"/>
        <v>06</v>
      </c>
      <c r="J8305" t="s">
        <v>26</v>
      </c>
      <c r="K8305" t="s">
        <v>54</v>
      </c>
      <c r="L8305" t="s">
        <v>55</v>
      </c>
      <c r="M8305" t="s">
        <v>20</v>
      </c>
      <c r="N8305">
        <v>20</v>
      </c>
      <c r="O8305">
        <v>179</v>
      </c>
      <c r="P8305">
        <v>3580</v>
      </c>
      <c r="Q8305">
        <v>1933</v>
      </c>
      <c r="R8305">
        <v>0.54</v>
      </c>
      <c r="S8305" t="s">
        <v>23</v>
      </c>
      <c r="T8305" t="str">
        <f>IF(Table1[[#This Row],[Units Sold]]&gt; 700,"High Units","low Units")</f>
        <v>low Units</v>
      </c>
      <c r="U8305">
        <f>SUM(Table1[[#This Row],[Operating Profit]])/SUM(Table1[Operating Profit])*100</f>
        <v>5.8199204840492604E-4</v>
      </c>
      <c r="V8305">
        <f>SUM(Table1[[#This Row],[Price per Unit]]*Table1[[#This Row],[Units Sold]])</f>
        <v>3580</v>
      </c>
      <c r="W8305">
        <f>SUM(Table1[[#This Row],[Total Sales]]-Table1[[#This Row],[Operating Profit]])</f>
        <v>1647</v>
      </c>
      <c r="X8305">
        <f>SUM(Table1[[#This Row],[Total Sales]]-Table1[[#This Row],[Cost]])</f>
        <v>1933</v>
      </c>
      <c r="Y8305">
        <f>SUM(Table1[[#This Row],[profit/loss]])/SUM(Table1[profit/loss])</f>
        <v>5.8199204840492602E-6</v>
      </c>
    </row>
    <row r="8306" spans="1:25" x14ac:dyDescent="0.3">
      <c r="A8306" t="s">
        <v>25</v>
      </c>
      <c r="B8306" t="s">
        <v>23</v>
      </c>
      <c r="C8306">
        <v>1197831</v>
      </c>
      <c r="D8306" s="9">
        <v>44293</v>
      </c>
      <c r="E8306" s="8" t="str">
        <f>TEXT(Table1[[#This Row],[Invoice Date]],"dd-mm-yyyy")</f>
        <v>07-04-2021</v>
      </c>
      <c r="F8306" s="1" t="str">
        <f t="shared" si="516"/>
        <v>April</v>
      </c>
      <c r="G8306" s="1" t="str">
        <f t="shared" si="517"/>
        <v>2021</v>
      </c>
      <c r="H8306" s="1" t="str">
        <f t="shared" si="518"/>
        <v>Wednesday</v>
      </c>
      <c r="I8306" s="1" t="str">
        <f t="shared" si="519"/>
        <v>07</v>
      </c>
      <c r="J8306" t="s">
        <v>26</v>
      </c>
      <c r="K8306" t="s">
        <v>54</v>
      </c>
      <c r="L8306" t="s">
        <v>55</v>
      </c>
      <c r="M8306" t="s">
        <v>21</v>
      </c>
      <c r="N8306">
        <v>33</v>
      </c>
      <c r="O8306">
        <v>132</v>
      </c>
      <c r="P8306">
        <v>4356</v>
      </c>
      <c r="Q8306">
        <v>1786</v>
      </c>
      <c r="R8306">
        <v>0.41</v>
      </c>
      <c r="S8306" t="s">
        <v>23</v>
      </c>
      <c r="T8306" t="str">
        <f>IF(Table1[[#This Row],[Units Sold]]&gt; 700,"High Units","low Units")</f>
        <v>low Units</v>
      </c>
      <c r="U8306">
        <f>SUM(Table1[[#This Row],[Operating Profit]])/SUM(Table1[Operating Profit])*100</f>
        <v>5.3773295315633616E-4</v>
      </c>
      <c r="V8306">
        <f>SUM(Table1[[#This Row],[Price per Unit]]*Table1[[#This Row],[Units Sold]])</f>
        <v>4356</v>
      </c>
      <c r="W8306">
        <f>SUM(Table1[[#This Row],[Total Sales]]-Table1[[#This Row],[Operating Profit]])</f>
        <v>2570</v>
      </c>
      <c r="X8306">
        <f>SUM(Table1[[#This Row],[Total Sales]]-Table1[[#This Row],[Cost]])</f>
        <v>1786</v>
      </c>
      <c r="Y8306">
        <f>SUM(Table1[[#This Row],[profit/loss]])/SUM(Table1[profit/loss])</f>
        <v>5.3773295315633614E-6</v>
      </c>
    </row>
    <row r="8307" spans="1:25" x14ac:dyDescent="0.3">
      <c r="A8307" t="s">
        <v>25</v>
      </c>
      <c r="B8307" t="s">
        <v>23</v>
      </c>
      <c r="C8307">
        <v>1197831</v>
      </c>
      <c r="D8307" s="9">
        <v>44294</v>
      </c>
      <c r="E8307" s="8" t="str">
        <f>TEXT(Table1[[#This Row],[Invoice Date]],"dd-mm-yyyy")</f>
        <v>08-04-2021</v>
      </c>
      <c r="F8307" s="1" t="str">
        <f t="shared" si="516"/>
        <v>April</v>
      </c>
      <c r="G8307" s="1" t="str">
        <f t="shared" si="517"/>
        <v>2021</v>
      </c>
      <c r="H8307" s="1" t="str">
        <f t="shared" si="518"/>
        <v>Thursday</v>
      </c>
      <c r="I8307" s="1" t="str">
        <f t="shared" si="519"/>
        <v>08</v>
      </c>
      <c r="J8307" t="s">
        <v>26</v>
      </c>
      <c r="K8307" t="s">
        <v>54</v>
      </c>
      <c r="L8307" t="s">
        <v>55</v>
      </c>
      <c r="M8307" t="s">
        <v>22</v>
      </c>
      <c r="N8307">
        <v>31</v>
      </c>
      <c r="O8307">
        <v>271</v>
      </c>
      <c r="P8307">
        <v>8401</v>
      </c>
      <c r="Q8307">
        <v>4957</v>
      </c>
      <c r="R8307">
        <v>0.59</v>
      </c>
      <c r="S8307" t="s">
        <v>23</v>
      </c>
      <c r="T8307" t="str">
        <f>IF(Table1[[#This Row],[Units Sold]]&gt; 700,"High Units","low Units")</f>
        <v>low Units</v>
      </c>
      <c r="U8307">
        <f>SUM(Table1[[#This Row],[Operating Profit]])/SUM(Table1[Operating Profit])*100</f>
        <v>1.4924648649473451E-3</v>
      </c>
      <c r="V8307">
        <f>SUM(Table1[[#This Row],[Price per Unit]]*Table1[[#This Row],[Units Sold]])</f>
        <v>8401</v>
      </c>
      <c r="W8307">
        <f>SUM(Table1[[#This Row],[Total Sales]]-Table1[[#This Row],[Operating Profit]])</f>
        <v>3444</v>
      </c>
      <c r="X8307">
        <f>SUM(Table1[[#This Row],[Total Sales]]-Table1[[#This Row],[Cost]])</f>
        <v>4957</v>
      </c>
      <c r="Y8307">
        <f>SUM(Table1[[#This Row],[profit/loss]])/SUM(Table1[profit/loss])</f>
        <v>1.4924648649473452E-5</v>
      </c>
    </row>
    <row r="8308" spans="1:25" x14ac:dyDescent="0.3">
      <c r="A8308" t="s">
        <v>25</v>
      </c>
      <c r="B8308" t="s">
        <v>23</v>
      </c>
      <c r="C8308">
        <v>1197831</v>
      </c>
      <c r="D8308" s="9">
        <v>44295</v>
      </c>
      <c r="E8308" s="8" t="str">
        <f>TEXT(Table1[[#This Row],[Invoice Date]],"dd-mm-yyyy")</f>
        <v>09-04-2021</v>
      </c>
      <c r="F8308" s="1" t="str">
        <f t="shared" si="516"/>
        <v>April</v>
      </c>
      <c r="G8308" s="1" t="str">
        <f t="shared" si="517"/>
        <v>2021</v>
      </c>
      <c r="H8308" s="1" t="str">
        <f t="shared" si="518"/>
        <v>Friday</v>
      </c>
      <c r="I8308" s="1" t="str">
        <f t="shared" si="519"/>
        <v>09</v>
      </c>
      <c r="J8308" t="s">
        <v>26</v>
      </c>
      <c r="K8308" t="s">
        <v>54</v>
      </c>
      <c r="L8308" t="s">
        <v>55</v>
      </c>
      <c r="M8308" t="s">
        <v>16</v>
      </c>
      <c r="N8308">
        <v>28</v>
      </c>
      <c r="O8308">
        <v>256</v>
      </c>
      <c r="P8308">
        <v>7168</v>
      </c>
      <c r="Q8308">
        <v>3369</v>
      </c>
      <c r="R8308">
        <v>0.47</v>
      </c>
      <c r="S8308" t="s">
        <v>23</v>
      </c>
      <c r="T8308" t="str">
        <f>IF(Table1[[#This Row],[Units Sold]]&gt; 700,"High Units","low Units")</f>
        <v>low Units</v>
      </c>
      <c r="U8308">
        <f>SUM(Table1[[#This Row],[Operating Profit]])/SUM(Table1[Operating Profit])*100</f>
        <v>1.0143462033503341E-3</v>
      </c>
      <c r="V8308">
        <f>SUM(Table1[[#This Row],[Price per Unit]]*Table1[[#This Row],[Units Sold]])</f>
        <v>7168</v>
      </c>
      <c r="W8308">
        <f>SUM(Table1[[#This Row],[Total Sales]]-Table1[[#This Row],[Operating Profit]])</f>
        <v>3799</v>
      </c>
      <c r="X8308">
        <f>SUM(Table1[[#This Row],[Total Sales]]-Table1[[#This Row],[Cost]])</f>
        <v>3369</v>
      </c>
      <c r="Y8308">
        <f>SUM(Table1[[#This Row],[profit/loss]])/SUM(Table1[profit/loss])</f>
        <v>1.0143462033503341E-5</v>
      </c>
    </row>
    <row r="8309" spans="1:25" x14ac:dyDescent="0.3">
      <c r="A8309" t="s">
        <v>25</v>
      </c>
      <c r="B8309" t="s">
        <v>23</v>
      </c>
      <c r="C8309">
        <v>1197831</v>
      </c>
      <c r="D8309" s="9">
        <v>44296</v>
      </c>
      <c r="E8309" s="8" t="str">
        <f>TEXT(Table1[[#This Row],[Invoice Date]],"dd-mm-yyyy")</f>
        <v>10-04-2021</v>
      </c>
      <c r="F8309" s="1" t="str">
        <f t="shared" si="516"/>
        <v>April</v>
      </c>
      <c r="G8309" s="1" t="str">
        <f t="shared" si="517"/>
        <v>2021</v>
      </c>
      <c r="H8309" s="1" t="str">
        <f t="shared" si="518"/>
        <v>Saturday</v>
      </c>
      <c r="I8309" s="1" t="str">
        <f t="shared" si="519"/>
        <v>10</v>
      </c>
      <c r="J8309" t="s">
        <v>26</v>
      </c>
      <c r="K8309" t="s">
        <v>54</v>
      </c>
      <c r="L8309" t="s">
        <v>55</v>
      </c>
      <c r="M8309" t="s">
        <v>18</v>
      </c>
      <c r="N8309">
        <v>32</v>
      </c>
      <c r="O8309">
        <v>240</v>
      </c>
      <c r="P8309">
        <v>7680</v>
      </c>
      <c r="Q8309">
        <v>3610</v>
      </c>
      <c r="R8309">
        <v>0.47</v>
      </c>
      <c r="S8309" t="s">
        <v>23</v>
      </c>
      <c r="T8309" t="str">
        <f>IF(Table1[[#This Row],[Units Sold]]&gt; 700,"High Units","low Units")</f>
        <v>low Units</v>
      </c>
      <c r="U8309">
        <f>SUM(Table1[[#This Row],[Operating Profit]])/SUM(Table1[Operating Profit])*100</f>
        <v>1.086907032975573E-3</v>
      </c>
      <c r="V8309">
        <f>SUM(Table1[[#This Row],[Price per Unit]]*Table1[[#This Row],[Units Sold]])</f>
        <v>7680</v>
      </c>
      <c r="W8309">
        <f>SUM(Table1[[#This Row],[Total Sales]]-Table1[[#This Row],[Operating Profit]])</f>
        <v>4070</v>
      </c>
      <c r="X8309">
        <f>SUM(Table1[[#This Row],[Total Sales]]-Table1[[#This Row],[Cost]])</f>
        <v>3610</v>
      </c>
      <c r="Y8309">
        <f>SUM(Table1[[#This Row],[profit/loss]])/SUM(Table1[profit/loss])</f>
        <v>1.0869070329755731E-5</v>
      </c>
    </row>
    <row r="8310" spans="1:25" x14ac:dyDescent="0.3">
      <c r="A8310" t="s">
        <v>25</v>
      </c>
      <c r="B8310" t="s">
        <v>23</v>
      </c>
      <c r="C8310">
        <v>1197831</v>
      </c>
      <c r="D8310" s="9">
        <v>44297</v>
      </c>
      <c r="E8310" s="8" t="str">
        <f>TEXT(Table1[[#This Row],[Invoice Date]],"dd-mm-yyyy")</f>
        <v>11-04-2021</v>
      </c>
      <c r="F8310" s="1" t="str">
        <f t="shared" si="516"/>
        <v>April</v>
      </c>
      <c r="G8310" s="1" t="str">
        <f t="shared" si="517"/>
        <v>2021</v>
      </c>
      <c r="H8310" s="1" t="str">
        <f t="shared" si="518"/>
        <v>Sunday</v>
      </c>
      <c r="I8310" s="1" t="str">
        <f t="shared" si="519"/>
        <v>11</v>
      </c>
      <c r="J8310" t="s">
        <v>26</v>
      </c>
      <c r="K8310" t="s">
        <v>54</v>
      </c>
      <c r="L8310" t="s">
        <v>55</v>
      </c>
      <c r="M8310" t="s">
        <v>19</v>
      </c>
      <c r="N8310">
        <v>26</v>
      </c>
      <c r="O8310">
        <v>202</v>
      </c>
      <c r="P8310">
        <v>5252</v>
      </c>
      <c r="Q8310">
        <v>2311</v>
      </c>
      <c r="R8310">
        <v>0.44</v>
      </c>
      <c r="S8310" t="s">
        <v>23</v>
      </c>
      <c r="T8310" t="str">
        <f>IF(Table1[[#This Row],[Units Sold]]&gt; 700,"High Units","low Units")</f>
        <v>low Units</v>
      </c>
      <c r="U8310">
        <f>SUM(Table1[[#This Row],[Operating Profit]])/SUM(Table1[Operating Profit])*100</f>
        <v>6.9580115047272837E-4</v>
      </c>
      <c r="V8310">
        <f>SUM(Table1[[#This Row],[Price per Unit]]*Table1[[#This Row],[Units Sold]])</f>
        <v>5252</v>
      </c>
      <c r="W8310">
        <f>SUM(Table1[[#This Row],[Total Sales]]-Table1[[#This Row],[Operating Profit]])</f>
        <v>2941</v>
      </c>
      <c r="X8310">
        <f>SUM(Table1[[#This Row],[Total Sales]]-Table1[[#This Row],[Cost]])</f>
        <v>2311</v>
      </c>
      <c r="Y8310">
        <f>SUM(Table1[[#This Row],[profit/loss]])/SUM(Table1[profit/loss])</f>
        <v>6.958011504727284E-6</v>
      </c>
    </row>
    <row r="8311" spans="1:25" x14ac:dyDescent="0.3">
      <c r="A8311" t="s">
        <v>25</v>
      </c>
      <c r="B8311" t="s">
        <v>23</v>
      </c>
      <c r="C8311">
        <v>1197831</v>
      </c>
      <c r="D8311" s="9">
        <v>44298</v>
      </c>
      <c r="E8311" s="8" t="str">
        <f>TEXT(Table1[[#This Row],[Invoice Date]],"dd-mm-yyyy")</f>
        <v>12-04-2021</v>
      </c>
      <c r="F8311" s="1" t="str">
        <f t="shared" si="516"/>
        <v>April</v>
      </c>
      <c r="G8311" s="1" t="str">
        <f t="shared" si="517"/>
        <v>2021</v>
      </c>
      <c r="H8311" s="1" t="str">
        <f t="shared" si="518"/>
        <v>Monday</v>
      </c>
      <c r="I8311" s="1" t="str">
        <f t="shared" si="519"/>
        <v>12</v>
      </c>
      <c r="J8311" t="s">
        <v>26</v>
      </c>
      <c r="K8311" t="s">
        <v>54</v>
      </c>
      <c r="L8311" t="s">
        <v>55</v>
      </c>
      <c r="M8311" t="s">
        <v>20</v>
      </c>
      <c r="N8311">
        <v>29</v>
      </c>
      <c r="O8311">
        <v>198</v>
      </c>
      <c r="P8311">
        <v>5742</v>
      </c>
      <c r="Q8311">
        <v>3216</v>
      </c>
      <c r="R8311">
        <v>0.56000000000000005</v>
      </c>
      <c r="S8311" t="s">
        <v>23</v>
      </c>
      <c r="T8311" t="str">
        <f>IF(Table1[[#This Row],[Units Sold]]&gt; 700,"High Units","low Units")</f>
        <v>low Units</v>
      </c>
      <c r="U8311">
        <f>SUM(Table1[[#This Row],[Operating Profit]])/SUM(Table1[Operating Profit])*100</f>
        <v>9.6828061441812821E-4</v>
      </c>
      <c r="V8311">
        <f>SUM(Table1[[#This Row],[Price per Unit]]*Table1[[#This Row],[Units Sold]])</f>
        <v>5742</v>
      </c>
      <c r="W8311">
        <f>SUM(Table1[[#This Row],[Total Sales]]-Table1[[#This Row],[Operating Profit]])</f>
        <v>2526</v>
      </c>
      <c r="X8311">
        <f>SUM(Table1[[#This Row],[Total Sales]]-Table1[[#This Row],[Cost]])</f>
        <v>3216</v>
      </c>
      <c r="Y8311">
        <f>SUM(Table1[[#This Row],[profit/loss]])/SUM(Table1[profit/loss])</f>
        <v>9.6828061441812821E-6</v>
      </c>
    </row>
    <row r="8312" spans="1:25" x14ac:dyDescent="0.3">
      <c r="A8312" t="s">
        <v>25</v>
      </c>
      <c r="B8312" t="s">
        <v>23</v>
      </c>
      <c r="C8312">
        <v>1197831</v>
      </c>
      <c r="D8312" s="9">
        <v>44299</v>
      </c>
      <c r="E8312" s="8" t="str">
        <f>TEXT(Table1[[#This Row],[Invoice Date]],"dd-mm-yyyy")</f>
        <v>13-04-2021</v>
      </c>
      <c r="F8312" s="1" t="str">
        <f t="shared" si="516"/>
        <v>April</v>
      </c>
      <c r="G8312" s="1" t="str">
        <f t="shared" si="517"/>
        <v>2021</v>
      </c>
      <c r="H8312" s="1" t="str">
        <f t="shared" si="518"/>
        <v>Tuesday</v>
      </c>
      <c r="I8312" s="1" t="str">
        <f t="shared" si="519"/>
        <v>13</v>
      </c>
      <c r="J8312" t="s">
        <v>26</v>
      </c>
      <c r="K8312" t="s">
        <v>54</v>
      </c>
      <c r="L8312" t="s">
        <v>55</v>
      </c>
      <c r="M8312" t="s">
        <v>21</v>
      </c>
      <c r="N8312">
        <v>30</v>
      </c>
      <c r="O8312">
        <v>150</v>
      </c>
      <c r="P8312">
        <v>4500</v>
      </c>
      <c r="Q8312">
        <v>1755</v>
      </c>
      <c r="R8312">
        <v>0.39</v>
      </c>
      <c r="S8312" t="s">
        <v>23</v>
      </c>
      <c r="T8312" t="str">
        <f>IF(Table1[[#This Row],[Units Sold]]&gt; 700,"High Units","low Units")</f>
        <v>low Units</v>
      </c>
      <c r="U8312">
        <f>SUM(Table1[[#This Row],[Operating Profit]])/SUM(Table1[Operating Profit])*100</f>
        <v>5.2839940245765393E-4</v>
      </c>
      <c r="V8312">
        <f>SUM(Table1[[#This Row],[Price per Unit]]*Table1[[#This Row],[Units Sold]])</f>
        <v>4500</v>
      </c>
      <c r="W8312">
        <f>SUM(Table1[[#This Row],[Total Sales]]-Table1[[#This Row],[Operating Profit]])</f>
        <v>2745</v>
      </c>
      <c r="X8312">
        <f>SUM(Table1[[#This Row],[Total Sales]]-Table1[[#This Row],[Cost]])</f>
        <v>1755</v>
      </c>
      <c r="Y8312">
        <f>SUM(Table1[[#This Row],[profit/loss]])/SUM(Table1[profit/loss])</f>
        <v>5.2839940245765398E-6</v>
      </c>
    </row>
    <row r="8313" spans="1:25" x14ac:dyDescent="0.3">
      <c r="A8313" t="s">
        <v>25</v>
      </c>
      <c r="B8313" t="s">
        <v>23</v>
      </c>
      <c r="C8313">
        <v>1197831</v>
      </c>
      <c r="D8313" s="9">
        <v>44300</v>
      </c>
      <c r="E8313" s="8" t="str">
        <f>TEXT(Table1[[#This Row],[Invoice Date]],"dd-mm-yyyy")</f>
        <v>14-04-2021</v>
      </c>
      <c r="F8313" s="1" t="str">
        <f t="shared" si="516"/>
        <v>April</v>
      </c>
      <c r="G8313" s="1" t="str">
        <f t="shared" si="517"/>
        <v>2021</v>
      </c>
      <c r="H8313" s="1" t="str">
        <f t="shared" si="518"/>
        <v>Wednesday</v>
      </c>
      <c r="I8313" s="1" t="str">
        <f t="shared" si="519"/>
        <v>14</v>
      </c>
      <c r="J8313" t="s">
        <v>26</v>
      </c>
      <c r="K8313" t="s">
        <v>54</v>
      </c>
      <c r="L8313" t="s">
        <v>55</v>
      </c>
      <c r="M8313" t="s">
        <v>22</v>
      </c>
      <c r="N8313">
        <v>37</v>
      </c>
      <c r="O8313">
        <v>306</v>
      </c>
      <c r="P8313">
        <v>11322</v>
      </c>
      <c r="Q8313">
        <v>6680</v>
      </c>
      <c r="R8313">
        <v>0.59</v>
      </c>
      <c r="S8313" t="s">
        <v>23</v>
      </c>
      <c r="T8313" t="str">
        <f>IF(Table1[[#This Row],[Units Sold]]&gt; 700,"High Units","low Units")</f>
        <v>low Units</v>
      </c>
      <c r="U8313">
        <f>SUM(Table1[[#This Row],[Operating Profit]])/SUM(Table1[Operating Profit])*100</f>
        <v>2.0112296344257144E-3</v>
      </c>
      <c r="V8313">
        <f>SUM(Table1[[#This Row],[Price per Unit]]*Table1[[#This Row],[Units Sold]])</f>
        <v>11322</v>
      </c>
      <c r="W8313">
        <f>SUM(Table1[[#This Row],[Total Sales]]-Table1[[#This Row],[Operating Profit]])</f>
        <v>4642</v>
      </c>
      <c r="X8313">
        <f>SUM(Table1[[#This Row],[Total Sales]]-Table1[[#This Row],[Cost]])</f>
        <v>6680</v>
      </c>
      <c r="Y8313">
        <f>SUM(Table1[[#This Row],[profit/loss]])/SUM(Table1[profit/loss])</f>
        <v>2.0112296344257144E-5</v>
      </c>
    </row>
    <row r="8314" spans="1:25" x14ac:dyDescent="0.3">
      <c r="A8314" t="s">
        <v>25</v>
      </c>
      <c r="B8314" t="s">
        <v>23</v>
      </c>
      <c r="C8314">
        <v>1197831</v>
      </c>
      <c r="D8314" s="9">
        <v>44301</v>
      </c>
      <c r="E8314" s="8" t="str">
        <f>TEXT(Table1[[#This Row],[Invoice Date]],"dd-mm-yyyy")</f>
        <v>15-04-2021</v>
      </c>
      <c r="F8314" s="1" t="str">
        <f t="shared" si="516"/>
        <v>April</v>
      </c>
      <c r="G8314" s="1" t="str">
        <f t="shared" si="517"/>
        <v>2021</v>
      </c>
      <c r="H8314" s="1" t="str">
        <f t="shared" si="518"/>
        <v>Thursday</v>
      </c>
      <c r="I8314" s="1" t="str">
        <f t="shared" si="519"/>
        <v>15</v>
      </c>
      <c r="J8314" t="s">
        <v>26</v>
      </c>
      <c r="K8314" t="s">
        <v>54</v>
      </c>
      <c r="L8314" t="s">
        <v>55</v>
      </c>
      <c r="M8314" t="s">
        <v>16</v>
      </c>
      <c r="N8314">
        <v>29</v>
      </c>
      <c r="O8314">
        <v>272</v>
      </c>
      <c r="P8314">
        <v>7888</v>
      </c>
      <c r="Q8314">
        <v>3944</v>
      </c>
      <c r="R8314">
        <v>0.5</v>
      </c>
      <c r="S8314" t="s">
        <v>23</v>
      </c>
      <c r="T8314" t="str">
        <f>IF(Table1[[#This Row],[Units Sold]]&gt; 700,"High Units","low Units")</f>
        <v>low Units</v>
      </c>
      <c r="U8314">
        <f>SUM(Table1[[#This Row],[Operating Profit]])/SUM(Table1[Operating Profit])*100</f>
        <v>1.1874685146968588E-3</v>
      </c>
      <c r="V8314">
        <f>SUM(Table1[[#This Row],[Price per Unit]]*Table1[[#This Row],[Units Sold]])</f>
        <v>7888</v>
      </c>
      <c r="W8314">
        <f>SUM(Table1[[#This Row],[Total Sales]]-Table1[[#This Row],[Operating Profit]])</f>
        <v>3944</v>
      </c>
      <c r="X8314">
        <f>SUM(Table1[[#This Row],[Total Sales]]-Table1[[#This Row],[Cost]])</f>
        <v>3944</v>
      </c>
      <c r="Y8314">
        <f>SUM(Table1[[#This Row],[profit/loss]])/SUM(Table1[profit/loss])</f>
        <v>1.1874685146968589E-5</v>
      </c>
    </row>
    <row r="8315" spans="1:25" x14ac:dyDescent="0.3">
      <c r="A8315" t="s">
        <v>25</v>
      </c>
      <c r="B8315" t="s">
        <v>23</v>
      </c>
      <c r="C8315">
        <v>1197831</v>
      </c>
      <c r="D8315" s="9">
        <v>44302</v>
      </c>
      <c r="E8315" s="8" t="str">
        <f>TEXT(Table1[[#This Row],[Invoice Date]],"dd-mm-yyyy")</f>
        <v>16-04-2021</v>
      </c>
      <c r="F8315" s="1" t="str">
        <f t="shared" si="516"/>
        <v>April</v>
      </c>
      <c r="G8315" s="1" t="str">
        <f t="shared" si="517"/>
        <v>2021</v>
      </c>
      <c r="H8315" s="1" t="str">
        <f t="shared" si="518"/>
        <v>Friday</v>
      </c>
      <c r="I8315" s="1" t="str">
        <f t="shared" si="519"/>
        <v>16</v>
      </c>
      <c r="J8315" t="s">
        <v>26</v>
      </c>
      <c r="K8315" t="s">
        <v>54</v>
      </c>
      <c r="L8315" t="s">
        <v>55</v>
      </c>
      <c r="M8315" t="s">
        <v>18</v>
      </c>
      <c r="N8315">
        <v>30</v>
      </c>
      <c r="O8315">
        <v>264</v>
      </c>
      <c r="P8315">
        <v>7920</v>
      </c>
      <c r="Q8315">
        <v>3960</v>
      </c>
      <c r="R8315">
        <v>0.5</v>
      </c>
      <c r="S8315" t="s">
        <v>23</v>
      </c>
      <c r="T8315" t="str">
        <f>IF(Table1[[#This Row],[Units Sold]]&gt; 700,"High Units","low Units")</f>
        <v>low Units</v>
      </c>
      <c r="U8315">
        <f>SUM(Table1[[#This Row],[Operating Profit]])/SUM(Table1[Operating Profit])*100</f>
        <v>1.1922858311865013E-3</v>
      </c>
      <c r="V8315">
        <f>SUM(Table1[[#This Row],[Price per Unit]]*Table1[[#This Row],[Units Sold]])</f>
        <v>7920</v>
      </c>
      <c r="W8315">
        <f>SUM(Table1[[#This Row],[Total Sales]]-Table1[[#This Row],[Operating Profit]])</f>
        <v>3960</v>
      </c>
      <c r="X8315">
        <f>SUM(Table1[[#This Row],[Total Sales]]-Table1[[#This Row],[Cost]])</f>
        <v>3960</v>
      </c>
      <c r="Y8315">
        <f>SUM(Table1[[#This Row],[profit/loss]])/SUM(Table1[profit/loss])</f>
        <v>1.1922858311865013E-5</v>
      </c>
    </row>
    <row r="8316" spans="1:25" x14ac:dyDescent="0.3">
      <c r="A8316" t="s">
        <v>25</v>
      </c>
      <c r="B8316" t="s">
        <v>23</v>
      </c>
      <c r="C8316">
        <v>1197831</v>
      </c>
      <c r="D8316" s="9">
        <v>44303</v>
      </c>
      <c r="E8316" s="8" t="str">
        <f>TEXT(Table1[[#This Row],[Invoice Date]],"dd-mm-yyyy")</f>
        <v>17-04-2021</v>
      </c>
      <c r="F8316" s="1" t="str">
        <f t="shared" si="516"/>
        <v>April</v>
      </c>
      <c r="G8316" s="1" t="str">
        <f t="shared" si="517"/>
        <v>2021</v>
      </c>
      <c r="H8316" s="1" t="str">
        <f t="shared" si="518"/>
        <v>Saturday</v>
      </c>
      <c r="I8316" s="1" t="str">
        <f t="shared" si="519"/>
        <v>17</v>
      </c>
      <c r="J8316" t="s">
        <v>26</v>
      </c>
      <c r="K8316" t="s">
        <v>54</v>
      </c>
      <c r="L8316" t="s">
        <v>55</v>
      </c>
      <c r="M8316" t="s">
        <v>19</v>
      </c>
      <c r="N8316">
        <v>30</v>
      </c>
      <c r="O8316">
        <v>322</v>
      </c>
      <c r="P8316">
        <v>9660</v>
      </c>
      <c r="Q8316">
        <v>4830</v>
      </c>
      <c r="R8316">
        <v>0.5</v>
      </c>
      <c r="S8316" t="s">
        <v>23</v>
      </c>
      <c r="T8316" t="str">
        <f>IF(Table1[[#This Row],[Units Sold]]&gt; 700,"High Units","low Units")</f>
        <v>low Units</v>
      </c>
      <c r="U8316">
        <f>SUM(Table1[[#This Row],[Operating Profit]])/SUM(Table1[Operating Profit])*100</f>
        <v>1.4542274153108083E-3</v>
      </c>
      <c r="V8316">
        <f>SUM(Table1[[#This Row],[Price per Unit]]*Table1[[#This Row],[Units Sold]])</f>
        <v>9660</v>
      </c>
      <c r="W8316">
        <f>SUM(Table1[[#This Row],[Total Sales]]-Table1[[#This Row],[Operating Profit]])</f>
        <v>4830</v>
      </c>
      <c r="X8316">
        <f>SUM(Table1[[#This Row],[Total Sales]]-Table1[[#This Row],[Cost]])</f>
        <v>4830</v>
      </c>
      <c r="Y8316">
        <f>SUM(Table1[[#This Row],[profit/loss]])/SUM(Table1[profit/loss])</f>
        <v>1.4542274153108083E-5</v>
      </c>
    </row>
    <row r="8317" spans="1:25" x14ac:dyDescent="0.3">
      <c r="A8317" t="s">
        <v>25</v>
      </c>
      <c r="B8317" t="s">
        <v>23</v>
      </c>
      <c r="C8317">
        <v>1197831</v>
      </c>
      <c r="D8317" s="9">
        <v>44304</v>
      </c>
      <c r="E8317" s="8" t="str">
        <f>TEXT(Table1[[#This Row],[Invoice Date]],"dd-mm-yyyy")</f>
        <v>18-04-2021</v>
      </c>
      <c r="F8317" s="1" t="str">
        <f t="shared" si="516"/>
        <v>April</v>
      </c>
      <c r="G8317" s="1" t="str">
        <f t="shared" si="517"/>
        <v>2021</v>
      </c>
      <c r="H8317" s="1" t="str">
        <f t="shared" si="518"/>
        <v>Sunday</v>
      </c>
      <c r="I8317" s="1" t="str">
        <f t="shared" si="519"/>
        <v>18</v>
      </c>
      <c r="J8317" t="s">
        <v>26</v>
      </c>
      <c r="K8317" t="s">
        <v>54</v>
      </c>
      <c r="L8317" t="s">
        <v>55</v>
      </c>
      <c r="M8317" t="s">
        <v>20</v>
      </c>
      <c r="N8317">
        <v>32</v>
      </c>
      <c r="O8317">
        <v>196</v>
      </c>
      <c r="P8317">
        <v>6272</v>
      </c>
      <c r="Q8317">
        <v>3826</v>
      </c>
      <c r="R8317">
        <v>0.61</v>
      </c>
      <c r="S8317" t="s">
        <v>23</v>
      </c>
      <c r="T8317" t="str">
        <f>IF(Table1[[#This Row],[Units Sold]]&gt; 700,"High Units","low Units")</f>
        <v>low Units</v>
      </c>
      <c r="U8317">
        <f>SUM(Table1[[#This Row],[Operating Profit]])/SUM(Table1[Operating Profit])*100</f>
        <v>1.1519408055857458E-3</v>
      </c>
      <c r="V8317">
        <f>SUM(Table1[[#This Row],[Price per Unit]]*Table1[[#This Row],[Units Sold]])</f>
        <v>6272</v>
      </c>
      <c r="W8317">
        <f>SUM(Table1[[#This Row],[Total Sales]]-Table1[[#This Row],[Operating Profit]])</f>
        <v>2446</v>
      </c>
      <c r="X8317">
        <f>SUM(Table1[[#This Row],[Total Sales]]-Table1[[#This Row],[Cost]])</f>
        <v>3826</v>
      </c>
      <c r="Y8317">
        <f>SUM(Table1[[#This Row],[profit/loss]])/SUM(Table1[profit/loss])</f>
        <v>1.1519408055857459E-5</v>
      </c>
    </row>
    <row r="8318" spans="1:25" x14ac:dyDescent="0.3">
      <c r="A8318" t="s">
        <v>25</v>
      </c>
      <c r="B8318" t="s">
        <v>23</v>
      </c>
      <c r="C8318">
        <v>1197831</v>
      </c>
      <c r="D8318" s="9">
        <v>44305</v>
      </c>
      <c r="E8318" s="8" t="str">
        <f>TEXT(Table1[[#This Row],[Invoice Date]],"dd-mm-yyyy")</f>
        <v>19-04-2021</v>
      </c>
      <c r="F8318" s="1" t="str">
        <f t="shared" si="516"/>
        <v>April</v>
      </c>
      <c r="G8318" s="1" t="str">
        <f t="shared" si="517"/>
        <v>2021</v>
      </c>
      <c r="H8318" s="1" t="str">
        <f t="shared" si="518"/>
        <v>Monday</v>
      </c>
      <c r="I8318" s="1" t="str">
        <f t="shared" si="519"/>
        <v>19</v>
      </c>
      <c r="J8318" t="s">
        <v>26</v>
      </c>
      <c r="K8318" t="s">
        <v>54</v>
      </c>
      <c r="L8318" t="s">
        <v>55</v>
      </c>
      <c r="M8318" t="s">
        <v>21</v>
      </c>
      <c r="N8318">
        <v>33</v>
      </c>
      <c r="O8318">
        <v>182</v>
      </c>
      <c r="P8318">
        <v>6006</v>
      </c>
      <c r="Q8318">
        <v>2703</v>
      </c>
      <c r="R8318">
        <v>0.45</v>
      </c>
      <c r="S8318" t="s">
        <v>23</v>
      </c>
      <c r="T8318" t="str">
        <f>IF(Table1[[#This Row],[Units Sold]]&gt; 700,"High Units","low Units")</f>
        <v>low Units</v>
      </c>
      <c r="U8318">
        <f>SUM(Table1[[#This Row],[Operating Profit]])/SUM(Table1[Operating Profit])*100</f>
        <v>8.1382540446896788E-4</v>
      </c>
      <c r="V8318">
        <f>SUM(Table1[[#This Row],[Price per Unit]]*Table1[[#This Row],[Units Sold]])</f>
        <v>6006</v>
      </c>
      <c r="W8318">
        <f>SUM(Table1[[#This Row],[Total Sales]]-Table1[[#This Row],[Operating Profit]])</f>
        <v>3303</v>
      </c>
      <c r="X8318">
        <f>SUM(Table1[[#This Row],[Total Sales]]-Table1[[#This Row],[Cost]])</f>
        <v>2703</v>
      </c>
      <c r="Y8318">
        <f>SUM(Table1[[#This Row],[profit/loss]])/SUM(Table1[profit/loss])</f>
        <v>8.138254044689679E-6</v>
      </c>
    </row>
    <row r="8319" spans="1:25" x14ac:dyDescent="0.3">
      <c r="A8319" t="s">
        <v>25</v>
      </c>
      <c r="B8319" t="s">
        <v>23</v>
      </c>
      <c r="C8319">
        <v>1197831</v>
      </c>
      <c r="D8319" s="9">
        <v>44306</v>
      </c>
      <c r="E8319" s="8" t="str">
        <f>TEXT(Table1[[#This Row],[Invoice Date]],"dd-mm-yyyy")</f>
        <v>20-04-2021</v>
      </c>
      <c r="F8319" s="1" t="str">
        <f t="shared" si="516"/>
        <v>April</v>
      </c>
      <c r="G8319" s="1" t="str">
        <f t="shared" si="517"/>
        <v>2021</v>
      </c>
      <c r="H8319" s="1" t="str">
        <f t="shared" si="518"/>
        <v>Tuesday</v>
      </c>
      <c r="I8319" s="1" t="str">
        <f t="shared" si="519"/>
        <v>20</v>
      </c>
      <c r="J8319" t="s">
        <v>26</v>
      </c>
      <c r="K8319" t="s">
        <v>54</v>
      </c>
      <c r="L8319" t="s">
        <v>55</v>
      </c>
      <c r="M8319" t="s">
        <v>22</v>
      </c>
      <c r="N8319">
        <v>38</v>
      </c>
      <c r="O8319">
        <v>272</v>
      </c>
      <c r="P8319">
        <v>10336</v>
      </c>
      <c r="Q8319">
        <v>6408</v>
      </c>
      <c r="R8319">
        <v>0.62</v>
      </c>
      <c r="S8319" t="s">
        <v>23</v>
      </c>
      <c r="T8319" t="str">
        <f>IF(Table1[[#This Row],[Units Sold]]&gt; 700,"High Units","low Units")</f>
        <v>low Units</v>
      </c>
      <c r="U8319">
        <f>SUM(Table1[[#This Row],[Operating Profit]])/SUM(Table1[Operating Profit])*100</f>
        <v>1.9293352541017931E-3</v>
      </c>
      <c r="V8319">
        <f>SUM(Table1[[#This Row],[Price per Unit]]*Table1[[#This Row],[Units Sold]])</f>
        <v>10336</v>
      </c>
      <c r="W8319">
        <f>SUM(Table1[[#This Row],[Total Sales]]-Table1[[#This Row],[Operating Profit]])</f>
        <v>3928</v>
      </c>
      <c r="X8319">
        <f>SUM(Table1[[#This Row],[Total Sales]]-Table1[[#This Row],[Cost]])</f>
        <v>6408</v>
      </c>
      <c r="Y8319">
        <f>SUM(Table1[[#This Row],[profit/loss]])/SUM(Table1[profit/loss])</f>
        <v>1.929335254101793E-5</v>
      </c>
    </row>
    <row r="8320" spans="1:25" x14ac:dyDescent="0.3">
      <c r="A8320" t="s">
        <v>25</v>
      </c>
      <c r="B8320" t="s">
        <v>23</v>
      </c>
      <c r="C8320">
        <v>1197831</v>
      </c>
      <c r="D8320" s="9">
        <v>44307</v>
      </c>
      <c r="E8320" s="8" t="str">
        <f>TEXT(Table1[[#This Row],[Invoice Date]],"dd-mm-yyyy")</f>
        <v>21-04-2021</v>
      </c>
      <c r="F8320" s="1" t="str">
        <f t="shared" si="516"/>
        <v>April</v>
      </c>
      <c r="G8320" s="1" t="str">
        <f t="shared" si="517"/>
        <v>2021</v>
      </c>
      <c r="H8320" s="1" t="str">
        <f t="shared" si="518"/>
        <v>Wednesday</v>
      </c>
      <c r="I8320" s="1" t="str">
        <f t="shared" si="519"/>
        <v>21</v>
      </c>
      <c r="J8320" t="s">
        <v>26</v>
      </c>
      <c r="K8320" t="s">
        <v>54</v>
      </c>
      <c r="L8320" t="s">
        <v>55</v>
      </c>
      <c r="M8320" t="s">
        <v>16</v>
      </c>
      <c r="N8320">
        <v>29</v>
      </c>
      <c r="O8320">
        <v>233</v>
      </c>
      <c r="P8320">
        <v>6757</v>
      </c>
      <c r="Q8320">
        <v>3446</v>
      </c>
      <c r="R8320">
        <v>0.51</v>
      </c>
      <c r="S8320" t="s">
        <v>23</v>
      </c>
      <c r="T8320" t="str">
        <f>IF(Table1[[#This Row],[Units Sold]]&gt; 700,"High Units","low Units")</f>
        <v>low Units</v>
      </c>
      <c r="U8320">
        <f>SUM(Table1[[#This Row],[Operating Profit]])/SUM(Table1[Operating Profit])*100</f>
        <v>1.0375295389567381E-3</v>
      </c>
      <c r="V8320">
        <f>SUM(Table1[[#This Row],[Price per Unit]]*Table1[[#This Row],[Units Sold]])</f>
        <v>6757</v>
      </c>
      <c r="W8320">
        <f>SUM(Table1[[#This Row],[Total Sales]]-Table1[[#This Row],[Operating Profit]])</f>
        <v>3311</v>
      </c>
      <c r="X8320">
        <f>SUM(Table1[[#This Row],[Total Sales]]-Table1[[#This Row],[Cost]])</f>
        <v>3446</v>
      </c>
      <c r="Y8320">
        <f>SUM(Table1[[#This Row],[profit/loss]])/SUM(Table1[profit/loss])</f>
        <v>1.0375295389567381E-5</v>
      </c>
    </row>
    <row r="8321" spans="1:25" x14ac:dyDescent="0.3">
      <c r="A8321" t="s">
        <v>25</v>
      </c>
      <c r="B8321" t="s">
        <v>23</v>
      </c>
      <c r="C8321">
        <v>1197831</v>
      </c>
      <c r="D8321" s="9">
        <v>44308</v>
      </c>
      <c r="E8321" s="8" t="str">
        <f>TEXT(Table1[[#This Row],[Invoice Date]],"dd-mm-yyyy")</f>
        <v>22-04-2021</v>
      </c>
      <c r="F8321" s="1" t="str">
        <f t="shared" si="516"/>
        <v>April</v>
      </c>
      <c r="G8321" s="1" t="str">
        <f t="shared" si="517"/>
        <v>2021</v>
      </c>
      <c r="H8321" s="1" t="str">
        <f t="shared" si="518"/>
        <v>Thursday</v>
      </c>
      <c r="I8321" s="1" t="str">
        <f t="shared" si="519"/>
        <v>22</v>
      </c>
      <c r="J8321" t="s">
        <v>26</v>
      </c>
      <c r="K8321" t="s">
        <v>54</v>
      </c>
      <c r="L8321" t="s">
        <v>55</v>
      </c>
      <c r="M8321" t="s">
        <v>18</v>
      </c>
      <c r="N8321">
        <v>44</v>
      </c>
      <c r="O8321">
        <v>271</v>
      </c>
      <c r="P8321">
        <v>11924</v>
      </c>
      <c r="Q8321">
        <v>6081</v>
      </c>
      <c r="R8321">
        <v>0.51</v>
      </c>
      <c r="S8321" t="s">
        <v>23</v>
      </c>
      <c r="T8321" t="str">
        <f>IF(Table1[[#This Row],[Units Sold]]&gt; 700,"High Units","low Units")</f>
        <v>low Units</v>
      </c>
      <c r="U8321">
        <f>SUM(Table1[[#This Row],[Operating Profit]])/SUM(Table1[Operating Profit])*100</f>
        <v>1.8308813483447258E-3</v>
      </c>
      <c r="V8321">
        <f>SUM(Table1[[#This Row],[Price per Unit]]*Table1[[#This Row],[Units Sold]])</f>
        <v>11924</v>
      </c>
      <c r="W8321">
        <f>SUM(Table1[[#This Row],[Total Sales]]-Table1[[#This Row],[Operating Profit]])</f>
        <v>5843</v>
      </c>
      <c r="X8321">
        <f>SUM(Table1[[#This Row],[Total Sales]]-Table1[[#This Row],[Cost]])</f>
        <v>6081</v>
      </c>
      <c r="Y8321">
        <f>SUM(Table1[[#This Row],[profit/loss]])/SUM(Table1[profit/loss])</f>
        <v>1.8308813483447259E-5</v>
      </c>
    </row>
    <row r="8322" spans="1:25" x14ac:dyDescent="0.3">
      <c r="A8322" t="s">
        <v>25</v>
      </c>
      <c r="B8322" t="s">
        <v>23</v>
      </c>
      <c r="C8322">
        <v>1197831</v>
      </c>
      <c r="D8322" s="9">
        <v>44309</v>
      </c>
      <c r="E8322" s="8" t="str">
        <f>TEXT(Table1[[#This Row],[Invoice Date]],"dd-mm-yyyy")</f>
        <v>23-04-2021</v>
      </c>
      <c r="F8322" s="1" t="str">
        <f t="shared" si="516"/>
        <v>April</v>
      </c>
      <c r="G8322" s="1" t="str">
        <f t="shared" si="517"/>
        <v>2021</v>
      </c>
      <c r="H8322" s="1" t="str">
        <f t="shared" si="518"/>
        <v>Friday</v>
      </c>
      <c r="I8322" s="1" t="str">
        <f t="shared" si="519"/>
        <v>23</v>
      </c>
      <c r="J8322" t="s">
        <v>26</v>
      </c>
      <c r="K8322" t="s">
        <v>54</v>
      </c>
      <c r="L8322" t="s">
        <v>55</v>
      </c>
      <c r="M8322" t="s">
        <v>19</v>
      </c>
      <c r="N8322">
        <v>39</v>
      </c>
      <c r="O8322">
        <v>314</v>
      </c>
      <c r="P8322">
        <v>12246</v>
      </c>
      <c r="Q8322">
        <v>5756</v>
      </c>
      <c r="R8322">
        <v>0.47</v>
      </c>
      <c r="S8322" t="s">
        <v>23</v>
      </c>
      <c r="T8322" t="str">
        <f>IF(Table1[[#This Row],[Units Sold]]&gt; 700,"High Units","low Units")</f>
        <v>low Units</v>
      </c>
      <c r="U8322">
        <f>SUM(Table1[[#This Row],[Operating Profit]])/SUM(Table1[Operating Profit])*100</f>
        <v>1.733029607148864E-3</v>
      </c>
      <c r="V8322">
        <f>SUM(Table1[[#This Row],[Price per Unit]]*Table1[[#This Row],[Units Sold]])</f>
        <v>12246</v>
      </c>
      <c r="W8322">
        <f>SUM(Table1[[#This Row],[Total Sales]]-Table1[[#This Row],[Operating Profit]])</f>
        <v>6490</v>
      </c>
      <c r="X8322">
        <f>SUM(Table1[[#This Row],[Total Sales]]-Table1[[#This Row],[Cost]])</f>
        <v>5756</v>
      </c>
      <c r="Y8322">
        <f>SUM(Table1[[#This Row],[profit/loss]])/SUM(Table1[profit/loss])</f>
        <v>1.733029607148864E-5</v>
      </c>
    </row>
    <row r="8323" spans="1:25" x14ac:dyDescent="0.3">
      <c r="A8323" t="s">
        <v>25</v>
      </c>
      <c r="B8323" t="s">
        <v>23</v>
      </c>
      <c r="C8323">
        <v>1197831</v>
      </c>
      <c r="D8323" s="9">
        <v>44310</v>
      </c>
      <c r="E8323" s="8" t="str">
        <f>TEXT(Table1[[#This Row],[Invoice Date]],"dd-mm-yyyy")</f>
        <v>24-04-2021</v>
      </c>
      <c r="F8323" s="1" t="str">
        <f t="shared" ref="F8323:F8386" si="520">TEXT(D8323,"mmmm")</f>
        <v>April</v>
      </c>
      <c r="G8323" s="1" t="str">
        <f t="shared" ref="G8323:G8386" si="521">TEXT(D8323,"YYYY")</f>
        <v>2021</v>
      </c>
      <c r="H8323" s="1" t="str">
        <f t="shared" ref="H8323:H8386" si="522">TEXT(D8323,"dddd")</f>
        <v>Saturday</v>
      </c>
      <c r="I8323" s="1" t="str">
        <f t="shared" ref="I8323:I8386" si="523">TEXT(D8323,"dd")</f>
        <v>24</v>
      </c>
      <c r="J8323" t="s">
        <v>26</v>
      </c>
      <c r="K8323" t="s">
        <v>54</v>
      </c>
      <c r="L8323" t="s">
        <v>55</v>
      </c>
      <c r="M8323" t="s">
        <v>20</v>
      </c>
      <c r="N8323">
        <v>32</v>
      </c>
      <c r="O8323">
        <v>162</v>
      </c>
      <c r="P8323">
        <v>5184</v>
      </c>
      <c r="Q8323">
        <v>3059</v>
      </c>
      <c r="R8323">
        <v>0.59</v>
      </c>
      <c r="S8323" t="s">
        <v>23</v>
      </c>
      <c r="T8323" t="str">
        <f>IF(Table1[[#This Row],[Units Sold]]&gt; 700,"High Units","low Units")</f>
        <v>low Units</v>
      </c>
      <c r="U8323">
        <f>SUM(Table1[[#This Row],[Operating Profit]])/SUM(Table1[Operating Profit])*100</f>
        <v>9.2101069636351199E-4</v>
      </c>
      <c r="V8323">
        <f>SUM(Table1[[#This Row],[Price per Unit]]*Table1[[#This Row],[Units Sold]])</f>
        <v>5184</v>
      </c>
      <c r="W8323">
        <f>SUM(Table1[[#This Row],[Total Sales]]-Table1[[#This Row],[Operating Profit]])</f>
        <v>2125</v>
      </c>
      <c r="X8323">
        <f>SUM(Table1[[#This Row],[Total Sales]]-Table1[[#This Row],[Cost]])</f>
        <v>3059</v>
      </c>
      <c r="Y8323">
        <f>SUM(Table1[[#This Row],[profit/loss]])/SUM(Table1[profit/loss])</f>
        <v>9.2101069636351198E-6</v>
      </c>
    </row>
    <row r="8324" spans="1:25" x14ac:dyDescent="0.3">
      <c r="A8324" t="s">
        <v>25</v>
      </c>
      <c r="B8324" t="s">
        <v>23</v>
      </c>
      <c r="C8324">
        <v>1197831</v>
      </c>
      <c r="D8324" s="9">
        <v>44311</v>
      </c>
      <c r="E8324" s="8" t="str">
        <f>TEXT(Table1[[#This Row],[Invoice Date]],"dd-mm-yyyy")</f>
        <v>25-04-2021</v>
      </c>
      <c r="F8324" s="1" t="str">
        <f t="shared" si="520"/>
        <v>April</v>
      </c>
      <c r="G8324" s="1" t="str">
        <f t="shared" si="521"/>
        <v>2021</v>
      </c>
      <c r="H8324" s="1" t="str">
        <f t="shared" si="522"/>
        <v>Sunday</v>
      </c>
      <c r="I8324" s="1" t="str">
        <f t="shared" si="523"/>
        <v>25</v>
      </c>
      <c r="J8324" t="s">
        <v>26</v>
      </c>
      <c r="K8324" t="s">
        <v>54</v>
      </c>
      <c r="L8324" t="s">
        <v>55</v>
      </c>
      <c r="M8324" t="s">
        <v>21</v>
      </c>
      <c r="N8324">
        <v>35</v>
      </c>
      <c r="O8324">
        <v>143</v>
      </c>
      <c r="P8324">
        <v>5005</v>
      </c>
      <c r="Q8324">
        <v>2252</v>
      </c>
      <c r="R8324">
        <v>0.45</v>
      </c>
      <c r="S8324" t="s">
        <v>23</v>
      </c>
      <c r="T8324" t="str">
        <f>IF(Table1[[#This Row],[Units Sold]]&gt; 700,"High Units","low Units")</f>
        <v>low Units</v>
      </c>
      <c r="U8324">
        <f>SUM(Table1[[#This Row],[Operating Profit]])/SUM(Table1[Operating Profit])*100</f>
        <v>6.7803729591717188E-4</v>
      </c>
      <c r="V8324">
        <f>SUM(Table1[[#This Row],[Price per Unit]]*Table1[[#This Row],[Units Sold]])</f>
        <v>5005</v>
      </c>
      <c r="W8324">
        <f>SUM(Table1[[#This Row],[Total Sales]]-Table1[[#This Row],[Operating Profit]])</f>
        <v>2753</v>
      </c>
      <c r="X8324">
        <f>SUM(Table1[[#This Row],[Total Sales]]-Table1[[#This Row],[Cost]])</f>
        <v>2252</v>
      </c>
      <c r="Y8324">
        <f>SUM(Table1[[#This Row],[profit/loss]])/SUM(Table1[profit/loss])</f>
        <v>6.7803729591717192E-6</v>
      </c>
    </row>
    <row r="8325" spans="1:25" x14ac:dyDescent="0.3">
      <c r="A8325" t="s">
        <v>25</v>
      </c>
      <c r="B8325" t="s">
        <v>23</v>
      </c>
      <c r="C8325">
        <v>1197831</v>
      </c>
      <c r="D8325" s="9">
        <v>44312</v>
      </c>
      <c r="E8325" s="8" t="str">
        <f>TEXT(Table1[[#This Row],[Invoice Date]],"dd-mm-yyyy")</f>
        <v>26-04-2021</v>
      </c>
      <c r="F8325" s="1" t="str">
        <f t="shared" si="520"/>
        <v>April</v>
      </c>
      <c r="G8325" s="1" t="str">
        <f t="shared" si="521"/>
        <v>2021</v>
      </c>
      <c r="H8325" s="1" t="str">
        <f t="shared" si="522"/>
        <v>Monday</v>
      </c>
      <c r="I8325" s="1" t="str">
        <f t="shared" si="523"/>
        <v>26</v>
      </c>
      <c r="J8325" t="s">
        <v>26</v>
      </c>
      <c r="K8325" t="s">
        <v>54</v>
      </c>
      <c r="L8325" t="s">
        <v>55</v>
      </c>
      <c r="M8325" t="s">
        <v>22</v>
      </c>
      <c r="N8325">
        <v>40</v>
      </c>
      <c r="O8325">
        <v>232</v>
      </c>
      <c r="P8325">
        <v>9280</v>
      </c>
      <c r="Q8325">
        <v>6218</v>
      </c>
      <c r="R8325">
        <v>0.67</v>
      </c>
      <c r="S8325" t="s">
        <v>23</v>
      </c>
      <c r="T8325" t="str">
        <f>IF(Table1[[#This Row],[Units Sold]]&gt; 700,"High Units","low Units")</f>
        <v>low Units</v>
      </c>
      <c r="U8325">
        <f>SUM(Table1[[#This Row],[Operating Profit]])/SUM(Table1[Operating Profit])*100</f>
        <v>1.8721296207872891E-3</v>
      </c>
      <c r="V8325">
        <f>SUM(Table1[[#This Row],[Price per Unit]]*Table1[[#This Row],[Units Sold]])</f>
        <v>9280</v>
      </c>
      <c r="W8325">
        <f>SUM(Table1[[#This Row],[Total Sales]]-Table1[[#This Row],[Operating Profit]])</f>
        <v>3062</v>
      </c>
      <c r="X8325">
        <f>SUM(Table1[[#This Row],[Total Sales]]-Table1[[#This Row],[Cost]])</f>
        <v>6218</v>
      </c>
      <c r="Y8325">
        <f>SUM(Table1[[#This Row],[profit/loss]])/SUM(Table1[profit/loss])</f>
        <v>1.8721296207872892E-5</v>
      </c>
    </row>
    <row r="8326" spans="1:25" x14ac:dyDescent="0.3">
      <c r="A8326" t="s">
        <v>25</v>
      </c>
      <c r="B8326" t="s">
        <v>23</v>
      </c>
      <c r="C8326">
        <v>1197831</v>
      </c>
      <c r="D8326" s="9">
        <v>44313</v>
      </c>
      <c r="E8326" s="8" t="str">
        <f>TEXT(Table1[[#This Row],[Invoice Date]],"dd-mm-yyyy")</f>
        <v>27-04-2021</v>
      </c>
      <c r="F8326" s="1" t="str">
        <f t="shared" si="520"/>
        <v>April</v>
      </c>
      <c r="G8326" s="1" t="str">
        <f t="shared" si="521"/>
        <v>2021</v>
      </c>
      <c r="H8326" s="1" t="str">
        <f t="shared" si="522"/>
        <v>Tuesday</v>
      </c>
      <c r="I8326" s="1" t="str">
        <f t="shared" si="523"/>
        <v>27</v>
      </c>
      <c r="J8326" t="s">
        <v>26</v>
      </c>
      <c r="K8326" t="s">
        <v>54</v>
      </c>
      <c r="L8326" t="s">
        <v>55</v>
      </c>
      <c r="M8326" t="s">
        <v>16</v>
      </c>
      <c r="N8326">
        <v>40</v>
      </c>
      <c r="O8326">
        <v>209</v>
      </c>
      <c r="P8326">
        <v>8360</v>
      </c>
      <c r="Q8326">
        <v>4180</v>
      </c>
      <c r="R8326">
        <v>0.5</v>
      </c>
      <c r="S8326" t="s">
        <v>23</v>
      </c>
      <c r="T8326" t="str">
        <f>IF(Table1[[#This Row],[Units Sold]]&gt; 700,"High Units","low Units")</f>
        <v>low Units</v>
      </c>
      <c r="U8326">
        <f>SUM(Table1[[#This Row],[Operating Profit]])/SUM(Table1[Operating Profit])*100</f>
        <v>1.2585239329190848E-3</v>
      </c>
      <c r="V8326">
        <f>SUM(Table1[[#This Row],[Price per Unit]]*Table1[[#This Row],[Units Sold]])</f>
        <v>8360</v>
      </c>
      <c r="W8326">
        <f>SUM(Table1[[#This Row],[Total Sales]]-Table1[[#This Row],[Operating Profit]])</f>
        <v>4180</v>
      </c>
      <c r="X8326">
        <f>SUM(Table1[[#This Row],[Total Sales]]-Table1[[#This Row],[Cost]])</f>
        <v>4180</v>
      </c>
      <c r="Y8326">
        <f>SUM(Table1[[#This Row],[profit/loss]])/SUM(Table1[profit/loss])</f>
        <v>1.2585239329190847E-5</v>
      </c>
    </row>
    <row r="8327" spans="1:25" x14ac:dyDescent="0.3">
      <c r="A8327" t="s">
        <v>25</v>
      </c>
      <c r="B8327" t="s">
        <v>23</v>
      </c>
      <c r="C8327">
        <v>1197831</v>
      </c>
      <c r="D8327" s="9">
        <v>44314</v>
      </c>
      <c r="E8327" s="8" t="str">
        <f>TEXT(Table1[[#This Row],[Invoice Date]],"dd-mm-yyyy")</f>
        <v>28-04-2021</v>
      </c>
      <c r="F8327" s="1" t="str">
        <f t="shared" si="520"/>
        <v>April</v>
      </c>
      <c r="G8327" s="1" t="str">
        <f t="shared" si="521"/>
        <v>2021</v>
      </c>
      <c r="H8327" s="1" t="str">
        <f t="shared" si="522"/>
        <v>Wednesday</v>
      </c>
      <c r="I8327" s="1" t="str">
        <f t="shared" si="523"/>
        <v>28</v>
      </c>
      <c r="J8327" t="s">
        <v>26</v>
      </c>
      <c r="K8327" t="s">
        <v>54</v>
      </c>
      <c r="L8327" t="s">
        <v>55</v>
      </c>
      <c r="M8327" t="s">
        <v>18</v>
      </c>
      <c r="N8327">
        <v>33</v>
      </c>
      <c r="O8327">
        <v>213</v>
      </c>
      <c r="P8327">
        <v>7029</v>
      </c>
      <c r="Q8327">
        <v>3304</v>
      </c>
      <c r="R8327">
        <v>0.47</v>
      </c>
      <c r="S8327" t="s">
        <v>23</v>
      </c>
      <c r="T8327" t="str">
        <f>IF(Table1[[#This Row],[Units Sold]]&gt; 700,"High Units","low Units")</f>
        <v>low Units</v>
      </c>
      <c r="U8327">
        <f>SUM(Table1[[#This Row],[Operating Profit]])/SUM(Table1[Operating Profit])*100</f>
        <v>9.9477585511116161E-4</v>
      </c>
      <c r="V8327">
        <f>SUM(Table1[[#This Row],[Price per Unit]]*Table1[[#This Row],[Units Sold]])</f>
        <v>7029</v>
      </c>
      <c r="W8327">
        <f>SUM(Table1[[#This Row],[Total Sales]]-Table1[[#This Row],[Operating Profit]])</f>
        <v>3725</v>
      </c>
      <c r="X8327">
        <f>SUM(Table1[[#This Row],[Total Sales]]-Table1[[#This Row],[Cost]])</f>
        <v>3304</v>
      </c>
      <c r="Y8327">
        <f>SUM(Table1[[#This Row],[profit/loss]])/SUM(Table1[profit/loss])</f>
        <v>9.947758551111616E-6</v>
      </c>
    </row>
    <row r="8328" spans="1:25" x14ac:dyDescent="0.3">
      <c r="A8328" t="s">
        <v>25</v>
      </c>
      <c r="B8328" t="s">
        <v>23</v>
      </c>
      <c r="C8328">
        <v>1197831</v>
      </c>
      <c r="D8328" s="9">
        <v>44315</v>
      </c>
      <c r="E8328" s="8" t="str">
        <f>TEXT(Table1[[#This Row],[Invoice Date]],"dd-mm-yyyy")</f>
        <v>29-04-2021</v>
      </c>
      <c r="F8328" s="1" t="str">
        <f t="shared" si="520"/>
        <v>April</v>
      </c>
      <c r="G8328" s="1" t="str">
        <f t="shared" si="521"/>
        <v>2021</v>
      </c>
      <c r="H8328" s="1" t="str">
        <f t="shared" si="522"/>
        <v>Thursday</v>
      </c>
      <c r="I8328" s="1" t="str">
        <f t="shared" si="523"/>
        <v>29</v>
      </c>
      <c r="J8328" t="s">
        <v>26</v>
      </c>
      <c r="K8328" t="s">
        <v>54</v>
      </c>
      <c r="L8328" t="s">
        <v>55</v>
      </c>
      <c r="M8328" t="s">
        <v>19</v>
      </c>
      <c r="N8328">
        <v>40</v>
      </c>
      <c r="O8328">
        <v>203</v>
      </c>
      <c r="P8328">
        <v>8120</v>
      </c>
      <c r="Q8328">
        <v>4141</v>
      </c>
      <c r="R8328">
        <v>0.51</v>
      </c>
      <c r="S8328" t="s">
        <v>23</v>
      </c>
      <c r="T8328" t="str">
        <f>IF(Table1[[#This Row],[Units Sold]]&gt; 700,"High Units","low Units")</f>
        <v>low Units</v>
      </c>
      <c r="U8328">
        <f>SUM(Table1[[#This Row],[Operating Profit]])/SUM(Table1[Operating Profit])*100</f>
        <v>1.2467817239755813E-3</v>
      </c>
      <c r="V8328">
        <f>SUM(Table1[[#This Row],[Price per Unit]]*Table1[[#This Row],[Units Sold]])</f>
        <v>8120</v>
      </c>
      <c r="W8328">
        <f>SUM(Table1[[#This Row],[Total Sales]]-Table1[[#This Row],[Operating Profit]])</f>
        <v>3979</v>
      </c>
      <c r="X8328">
        <f>SUM(Table1[[#This Row],[Total Sales]]-Table1[[#This Row],[Cost]])</f>
        <v>4141</v>
      </c>
      <c r="Y8328">
        <f>SUM(Table1[[#This Row],[profit/loss]])/SUM(Table1[profit/loss])</f>
        <v>1.2467817239755812E-5</v>
      </c>
    </row>
    <row r="8329" spans="1:25" x14ac:dyDescent="0.3">
      <c r="A8329" t="s">
        <v>25</v>
      </c>
      <c r="B8329" t="s">
        <v>23</v>
      </c>
      <c r="C8329">
        <v>1197831</v>
      </c>
      <c r="D8329" s="9">
        <v>44316</v>
      </c>
      <c r="E8329" s="8" t="str">
        <f>TEXT(Table1[[#This Row],[Invoice Date]],"dd-mm-yyyy")</f>
        <v>30-04-2021</v>
      </c>
      <c r="F8329" s="1" t="str">
        <f t="shared" si="520"/>
        <v>April</v>
      </c>
      <c r="G8329" s="1" t="str">
        <f t="shared" si="521"/>
        <v>2021</v>
      </c>
      <c r="H8329" s="1" t="str">
        <f t="shared" si="522"/>
        <v>Friday</v>
      </c>
      <c r="I8329" s="1" t="str">
        <f t="shared" si="523"/>
        <v>30</v>
      </c>
      <c r="J8329" t="s">
        <v>26</v>
      </c>
      <c r="K8329" t="s">
        <v>54</v>
      </c>
      <c r="L8329" t="s">
        <v>55</v>
      </c>
      <c r="M8329" t="s">
        <v>20</v>
      </c>
      <c r="N8329">
        <v>40</v>
      </c>
      <c r="O8329">
        <v>136</v>
      </c>
      <c r="P8329">
        <v>5440</v>
      </c>
      <c r="Q8329">
        <v>3101</v>
      </c>
      <c r="R8329">
        <v>0.56999999999999995</v>
      </c>
      <c r="S8329" t="s">
        <v>23</v>
      </c>
      <c r="T8329" t="str">
        <f>IF(Table1[[#This Row],[Units Sold]]&gt; 700,"High Units","low Units")</f>
        <v>low Units</v>
      </c>
      <c r="U8329">
        <f>SUM(Table1[[#This Row],[Operating Profit]])/SUM(Table1[Operating Profit])*100</f>
        <v>9.3365615214882321E-4</v>
      </c>
      <c r="V8329">
        <f>SUM(Table1[[#This Row],[Price per Unit]]*Table1[[#This Row],[Units Sold]])</f>
        <v>5440</v>
      </c>
      <c r="W8329">
        <f>SUM(Table1[[#This Row],[Total Sales]]-Table1[[#This Row],[Operating Profit]])</f>
        <v>2339</v>
      </c>
      <c r="X8329">
        <f>SUM(Table1[[#This Row],[Total Sales]]-Table1[[#This Row],[Cost]])</f>
        <v>3101</v>
      </c>
      <c r="Y8329">
        <f>SUM(Table1[[#This Row],[profit/loss]])/SUM(Table1[profit/loss])</f>
        <v>9.3365615214882325E-6</v>
      </c>
    </row>
    <row r="8330" spans="1:25" x14ac:dyDescent="0.3">
      <c r="A8330" t="s">
        <v>25</v>
      </c>
      <c r="B8330" t="s">
        <v>23</v>
      </c>
      <c r="C8330">
        <v>1197831</v>
      </c>
      <c r="D8330" s="9">
        <v>44317</v>
      </c>
      <c r="E8330" s="8" t="str">
        <f>TEXT(Table1[[#This Row],[Invoice Date]],"dd-mm-yyyy")</f>
        <v>01-05-2021</v>
      </c>
      <c r="F8330" s="1" t="str">
        <f t="shared" si="520"/>
        <v>May</v>
      </c>
      <c r="G8330" s="1" t="str">
        <f t="shared" si="521"/>
        <v>2021</v>
      </c>
      <c r="H8330" s="1" t="str">
        <f t="shared" si="522"/>
        <v>Saturday</v>
      </c>
      <c r="I8330" s="1" t="str">
        <f t="shared" si="523"/>
        <v>01</v>
      </c>
      <c r="J8330" t="s">
        <v>26</v>
      </c>
      <c r="K8330" t="s">
        <v>54</v>
      </c>
      <c r="L8330" t="s">
        <v>55</v>
      </c>
      <c r="M8330" t="s">
        <v>21</v>
      </c>
      <c r="N8330">
        <v>39</v>
      </c>
      <c r="O8330">
        <v>120</v>
      </c>
      <c r="P8330">
        <v>4680</v>
      </c>
      <c r="Q8330">
        <v>2012</v>
      </c>
      <c r="R8330">
        <v>0.43</v>
      </c>
      <c r="S8330" t="s">
        <v>23</v>
      </c>
      <c r="T8330" t="str">
        <f>IF(Table1[[#This Row],[Units Sold]]&gt; 700,"High Units","low Units")</f>
        <v>low Units</v>
      </c>
      <c r="U8330">
        <f>SUM(Table1[[#This Row],[Operating Profit]])/SUM(Table1[Operating Profit])*100</f>
        <v>6.0577754857253543E-4</v>
      </c>
      <c r="V8330">
        <f>SUM(Table1[[#This Row],[Price per Unit]]*Table1[[#This Row],[Units Sold]])</f>
        <v>4680</v>
      </c>
      <c r="W8330">
        <f>SUM(Table1[[#This Row],[Total Sales]]-Table1[[#This Row],[Operating Profit]])</f>
        <v>2668</v>
      </c>
      <c r="X8330">
        <f>SUM(Table1[[#This Row],[Total Sales]]-Table1[[#This Row],[Cost]])</f>
        <v>2012</v>
      </c>
      <c r="Y8330">
        <f>SUM(Table1[[#This Row],[profit/loss]])/SUM(Table1[profit/loss])</f>
        <v>6.0577754857253547E-6</v>
      </c>
    </row>
    <row r="8331" spans="1:25" x14ac:dyDescent="0.3">
      <c r="A8331" t="s">
        <v>25</v>
      </c>
      <c r="B8331" t="s">
        <v>23</v>
      </c>
      <c r="C8331">
        <v>1197831</v>
      </c>
      <c r="D8331" s="9">
        <v>44318</v>
      </c>
      <c r="E8331" s="8" t="str">
        <f>TEXT(Table1[[#This Row],[Invoice Date]],"dd-mm-yyyy")</f>
        <v>02-05-2021</v>
      </c>
      <c r="F8331" s="1" t="str">
        <f t="shared" si="520"/>
        <v>May</v>
      </c>
      <c r="G8331" s="1" t="str">
        <f t="shared" si="521"/>
        <v>2021</v>
      </c>
      <c r="H8331" s="1" t="str">
        <f t="shared" si="522"/>
        <v>Sunday</v>
      </c>
      <c r="I8331" s="1" t="str">
        <f t="shared" si="523"/>
        <v>02</v>
      </c>
      <c r="J8331" t="s">
        <v>26</v>
      </c>
      <c r="K8331" t="s">
        <v>54</v>
      </c>
      <c r="L8331" t="s">
        <v>55</v>
      </c>
      <c r="M8331" t="s">
        <v>22</v>
      </c>
      <c r="N8331">
        <v>30</v>
      </c>
      <c r="O8331">
        <v>219</v>
      </c>
      <c r="P8331">
        <v>6570</v>
      </c>
      <c r="Q8331">
        <v>4073</v>
      </c>
      <c r="R8331">
        <v>0.62</v>
      </c>
      <c r="S8331" t="s">
        <v>23</v>
      </c>
      <c r="T8331" t="str">
        <f>IF(Table1[[#This Row],[Units Sold]]&gt; 700,"High Units","low Units")</f>
        <v>low Units</v>
      </c>
      <c r="U8331">
        <f>SUM(Table1[[#This Row],[Operating Profit]])/SUM(Table1[Operating Profit])*100</f>
        <v>1.2263081288946009E-3</v>
      </c>
      <c r="V8331">
        <f>SUM(Table1[[#This Row],[Price per Unit]]*Table1[[#This Row],[Units Sold]])</f>
        <v>6570</v>
      </c>
      <c r="W8331">
        <f>SUM(Table1[[#This Row],[Total Sales]]-Table1[[#This Row],[Operating Profit]])</f>
        <v>2497</v>
      </c>
      <c r="X8331">
        <f>SUM(Table1[[#This Row],[Total Sales]]-Table1[[#This Row],[Cost]])</f>
        <v>4073</v>
      </c>
      <c r="Y8331">
        <f>SUM(Table1[[#This Row],[profit/loss]])/SUM(Table1[profit/loss])</f>
        <v>1.2263081288946009E-5</v>
      </c>
    </row>
    <row r="8332" spans="1:25" x14ac:dyDescent="0.3">
      <c r="A8332" t="s">
        <v>25</v>
      </c>
      <c r="B8332" t="s">
        <v>23</v>
      </c>
      <c r="C8332">
        <v>1197831</v>
      </c>
      <c r="D8332" s="9">
        <v>44319</v>
      </c>
      <c r="E8332" s="8" t="str">
        <f>TEXT(Table1[[#This Row],[Invoice Date]],"dd-mm-yyyy")</f>
        <v>03-05-2021</v>
      </c>
      <c r="F8332" s="1" t="str">
        <f t="shared" si="520"/>
        <v>May</v>
      </c>
      <c r="G8332" s="1" t="str">
        <f t="shared" si="521"/>
        <v>2021</v>
      </c>
      <c r="H8332" s="1" t="str">
        <f t="shared" si="522"/>
        <v>Monday</v>
      </c>
      <c r="I8332" s="1" t="str">
        <f t="shared" si="523"/>
        <v>03</v>
      </c>
      <c r="J8332" t="s">
        <v>26</v>
      </c>
      <c r="K8332" t="s">
        <v>54</v>
      </c>
      <c r="L8332" t="s">
        <v>55</v>
      </c>
      <c r="M8332" t="s">
        <v>16</v>
      </c>
      <c r="N8332">
        <v>28</v>
      </c>
      <c r="O8332">
        <v>201</v>
      </c>
      <c r="P8332">
        <v>5628</v>
      </c>
      <c r="Q8332">
        <v>2927</v>
      </c>
      <c r="R8332">
        <v>0.52</v>
      </c>
      <c r="S8332" t="s">
        <v>23</v>
      </c>
      <c r="T8332" t="str">
        <f>IF(Table1[[#This Row],[Units Sold]]&gt; 700,"High Units","low Units")</f>
        <v>low Units</v>
      </c>
      <c r="U8332">
        <f>SUM(Table1[[#This Row],[Operating Profit]])/SUM(Table1[Operating Profit])*100</f>
        <v>8.8126783532396194E-4</v>
      </c>
      <c r="V8332">
        <f>SUM(Table1[[#This Row],[Price per Unit]]*Table1[[#This Row],[Units Sold]])</f>
        <v>5628</v>
      </c>
      <c r="W8332">
        <f>SUM(Table1[[#This Row],[Total Sales]]-Table1[[#This Row],[Operating Profit]])</f>
        <v>2701</v>
      </c>
      <c r="X8332">
        <f>SUM(Table1[[#This Row],[Total Sales]]-Table1[[#This Row],[Cost]])</f>
        <v>2927</v>
      </c>
      <c r="Y8332">
        <f>SUM(Table1[[#This Row],[profit/loss]])/SUM(Table1[profit/loss])</f>
        <v>8.8126783532396198E-6</v>
      </c>
    </row>
    <row r="8333" spans="1:25" x14ac:dyDescent="0.3">
      <c r="A8333" t="s">
        <v>25</v>
      </c>
      <c r="B8333" t="s">
        <v>23</v>
      </c>
      <c r="C8333">
        <v>1197831</v>
      </c>
      <c r="D8333" s="9">
        <v>44320</v>
      </c>
      <c r="E8333" s="8" t="str">
        <f>TEXT(Table1[[#This Row],[Invoice Date]],"dd-mm-yyyy")</f>
        <v>04-05-2021</v>
      </c>
      <c r="F8333" s="1" t="str">
        <f t="shared" si="520"/>
        <v>May</v>
      </c>
      <c r="G8333" s="1" t="str">
        <f t="shared" si="521"/>
        <v>2021</v>
      </c>
      <c r="H8333" s="1" t="str">
        <f t="shared" si="522"/>
        <v>Tuesday</v>
      </c>
      <c r="I8333" s="1" t="str">
        <f t="shared" si="523"/>
        <v>04</v>
      </c>
      <c r="J8333" t="s">
        <v>26</v>
      </c>
      <c r="K8333" t="s">
        <v>54</v>
      </c>
      <c r="L8333" t="s">
        <v>55</v>
      </c>
      <c r="M8333" t="s">
        <v>18</v>
      </c>
      <c r="N8333">
        <v>25</v>
      </c>
      <c r="O8333">
        <v>178</v>
      </c>
      <c r="P8333">
        <v>4450</v>
      </c>
      <c r="Q8333">
        <v>2136</v>
      </c>
      <c r="R8333">
        <v>0.48</v>
      </c>
      <c r="S8333" t="s">
        <v>23</v>
      </c>
      <c r="T8333" t="str">
        <f>IF(Table1[[#This Row],[Units Sold]]&gt; 700,"High Units","low Units")</f>
        <v>low Units</v>
      </c>
      <c r="U8333">
        <f>SUM(Table1[[#This Row],[Operating Profit]])/SUM(Table1[Operating Profit])*100</f>
        <v>6.4311175136726433E-4</v>
      </c>
      <c r="V8333">
        <f>SUM(Table1[[#This Row],[Price per Unit]]*Table1[[#This Row],[Units Sold]])</f>
        <v>4450</v>
      </c>
      <c r="W8333">
        <f>SUM(Table1[[#This Row],[Total Sales]]-Table1[[#This Row],[Operating Profit]])</f>
        <v>2314</v>
      </c>
      <c r="X8333">
        <f>SUM(Table1[[#This Row],[Total Sales]]-Table1[[#This Row],[Cost]])</f>
        <v>2136</v>
      </c>
      <c r="Y8333">
        <f>SUM(Table1[[#This Row],[profit/loss]])/SUM(Table1[profit/loss])</f>
        <v>6.4311175136726429E-6</v>
      </c>
    </row>
    <row r="8334" spans="1:25" x14ac:dyDescent="0.3">
      <c r="A8334" t="s">
        <v>25</v>
      </c>
      <c r="B8334" t="s">
        <v>23</v>
      </c>
      <c r="C8334">
        <v>1197831</v>
      </c>
      <c r="D8334" s="9">
        <v>44321</v>
      </c>
      <c r="E8334" s="8" t="str">
        <f>TEXT(Table1[[#This Row],[Invoice Date]],"dd-mm-yyyy")</f>
        <v>05-05-2021</v>
      </c>
      <c r="F8334" s="1" t="str">
        <f t="shared" si="520"/>
        <v>May</v>
      </c>
      <c r="G8334" s="1" t="str">
        <f t="shared" si="521"/>
        <v>2021</v>
      </c>
      <c r="H8334" s="1" t="str">
        <f t="shared" si="522"/>
        <v>Wednesday</v>
      </c>
      <c r="I8334" s="1" t="str">
        <f t="shared" si="523"/>
        <v>05</v>
      </c>
      <c r="J8334" t="s">
        <v>26</v>
      </c>
      <c r="K8334" t="s">
        <v>54</v>
      </c>
      <c r="L8334" t="s">
        <v>55</v>
      </c>
      <c r="M8334" t="s">
        <v>19</v>
      </c>
      <c r="N8334">
        <v>27</v>
      </c>
      <c r="O8334">
        <v>163</v>
      </c>
      <c r="P8334">
        <v>4401</v>
      </c>
      <c r="Q8334">
        <v>2112</v>
      </c>
      <c r="R8334">
        <v>0.48</v>
      </c>
      <c r="S8334" t="s">
        <v>23</v>
      </c>
      <c r="T8334" t="str">
        <f>IF(Table1[[#This Row],[Units Sold]]&gt; 700,"High Units","low Units")</f>
        <v>low Units</v>
      </c>
      <c r="U8334">
        <f>SUM(Table1[[#This Row],[Operating Profit]])/SUM(Table1[Operating Profit])*100</f>
        <v>6.3588577663280059E-4</v>
      </c>
      <c r="V8334">
        <f>SUM(Table1[[#This Row],[Price per Unit]]*Table1[[#This Row],[Units Sold]])</f>
        <v>4401</v>
      </c>
      <c r="W8334">
        <f>SUM(Table1[[#This Row],[Total Sales]]-Table1[[#This Row],[Operating Profit]])</f>
        <v>2289</v>
      </c>
      <c r="X8334">
        <f>SUM(Table1[[#This Row],[Total Sales]]-Table1[[#This Row],[Cost]])</f>
        <v>2112</v>
      </c>
      <c r="Y8334">
        <f>SUM(Table1[[#This Row],[profit/loss]])/SUM(Table1[profit/loss])</f>
        <v>6.3588577663280064E-6</v>
      </c>
    </row>
    <row r="8335" spans="1:25" x14ac:dyDescent="0.3">
      <c r="A8335" t="s">
        <v>25</v>
      </c>
      <c r="B8335" t="s">
        <v>23</v>
      </c>
      <c r="C8335">
        <v>1197831</v>
      </c>
      <c r="D8335" s="9">
        <v>44322</v>
      </c>
      <c r="E8335" s="8" t="str">
        <f>TEXT(Table1[[#This Row],[Invoice Date]],"dd-mm-yyyy")</f>
        <v>06-05-2021</v>
      </c>
      <c r="F8335" s="1" t="str">
        <f t="shared" si="520"/>
        <v>May</v>
      </c>
      <c r="G8335" s="1" t="str">
        <f t="shared" si="521"/>
        <v>2021</v>
      </c>
      <c r="H8335" s="1" t="str">
        <f t="shared" si="522"/>
        <v>Thursday</v>
      </c>
      <c r="I8335" s="1" t="str">
        <f t="shared" si="523"/>
        <v>06</v>
      </c>
      <c r="J8335" t="s">
        <v>26</v>
      </c>
      <c r="K8335" t="s">
        <v>54</v>
      </c>
      <c r="L8335" t="s">
        <v>55</v>
      </c>
      <c r="M8335" t="s">
        <v>20</v>
      </c>
      <c r="N8335">
        <v>30</v>
      </c>
      <c r="O8335">
        <v>131</v>
      </c>
      <c r="P8335">
        <v>3930</v>
      </c>
      <c r="Q8335">
        <v>2358</v>
      </c>
      <c r="R8335">
        <v>0.6</v>
      </c>
      <c r="S8335" t="s">
        <v>23</v>
      </c>
      <c r="T8335" t="str">
        <f>IF(Table1[[#This Row],[Units Sold]]&gt; 700,"High Units","low Units")</f>
        <v>low Units</v>
      </c>
      <c r="U8335">
        <f>SUM(Table1[[#This Row],[Operating Profit]])/SUM(Table1[Operating Profit])*100</f>
        <v>7.0995201766105298E-4</v>
      </c>
      <c r="V8335">
        <f>SUM(Table1[[#This Row],[Price per Unit]]*Table1[[#This Row],[Units Sold]])</f>
        <v>3930</v>
      </c>
      <c r="W8335">
        <f>SUM(Table1[[#This Row],[Total Sales]]-Table1[[#This Row],[Operating Profit]])</f>
        <v>1572</v>
      </c>
      <c r="X8335">
        <f>SUM(Table1[[#This Row],[Total Sales]]-Table1[[#This Row],[Cost]])</f>
        <v>2358</v>
      </c>
      <c r="Y8335">
        <f>SUM(Table1[[#This Row],[profit/loss]])/SUM(Table1[profit/loss])</f>
        <v>7.0995201766105302E-6</v>
      </c>
    </row>
    <row r="8336" spans="1:25" x14ac:dyDescent="0.3">
      <c r="A8336" t="s">
        <v>25</v>
      </c>
      <c r="B8336" t="s">
        <v>23</v>
      </c>
      <c r="C8336">
        <v>1197831</v>
      </c>
      <c r="D8336" s="9">
        <v>44323</v>
      </c>
      <c r="E8336" s="8" t="str">
        <f>TEXT(Table1[[#This Row],[Invoice Date]],"dd-mm-yyyy")</f>
        <v>07-05-2021</v>
      </c>
      <c r="F8336" s="1" t="str">
        <f t="shared" si="520"/>
        <v>May</v>
      </c>
      <c r="G8336" s="1" t="str">
        <f t="shared" si="521"/>
        <v>2021</v>
      </c>
      <c r="H8336" s="1" t="str">
        <f t="shared" si="522"/>
        <v>Friday</v>
      </c>
      <c r="I8336" s="1" t="str">
        <f t="shared" si="523"/>
        <v>07</v>
      </c>
      <c r="J8336" t="s">
        <v>26</v>
      </c>
      <c r="K8336" t="s">
        <v>54</v>
      </c>
      <c r="L8336" t="s">
        <v>55</v>
      </c>
      <c r="M8336" t="s">
        <v>21</v>
      </c>
      <c r="N8336">
        <v>28</v>
      </c>
      <c r="O8336">
        <v>109</v>
      </c>
      <c r="P8336">
        <v>3052</v>
      </c>
      <c r="Q8336">
        <v>1343</v>
      </c>
      <c r="R8336">
        <v>0.44</v>
      </c>
      <c r="S8336" t="s">
        <v>23</v>
      </c>
      <c r="T8336" t="str">
        <f>IF(Table1[[#This Row],[Units Sold]]&gt; 700,"High Units","low Units")</f>
        <v>low Units</v>
      </c>
      <c r="U8336">
        <f>SUM(Table1[[#This Row],[Operating Profit]])/SUM(Table1[Operating Profit])*100</f>
        <v>4.0435350284936142E-4</v>
      </c>
      <c r="V8336">
        <f>SUM(Table1[[#This Row],[Price per Unit]]*Table1[[#This Row],[Units Sold]])</f>
        <v>3052</v>
      </c>
      <c r="W8336">
        <f>SUM(Table1[[#This Row],[Total Sales]]-Table1[[#This Row],[Operating Profit]])</f>
        <v>1709</v>
      </c>
      <c r="X8336">
        <f>SUM(Table1[[#This Row],[Total Sales]]-Table1[[#This Row],[Cost]])</f>
        <v>1343</v>
      </c>
      <c r="Y8336">
        <f>SUM(Table1[[#This Row],[profit/loss]])/SUM(Table1[profit/loss])</f>
        <v>4.0435350284936143E-6</v>
      </c>
    </row>
    <row r="8337" spans="1:25" x14ac:dyDescent="0.3">
      <c r="A8337" t="s">
        <v>25</v>
      </c>
      <c r="B8337" t="s">
        <v>23</v>
      </c>
      <c r="C8337">
        <v>1197831</v>
      </c>
      <c r="D8337" s="9">
        <v>44324</v>
      </c>
      <c r="E8337" s="8" t="str">
        <f>TEXT(Table1[[#This Row],[Invoice Date]],"dd-mm-yyyy")</f>
        <v>08-05-2021</v>
      </c>
      <c r="F8337" s="1" t="str">
        <f t="shared" si="520"/>
        <v>May</v>
      </c>
      <c r="G8337" s="1" t="str">
        <f t="shared" si="521"/>
        <v>2021</v>
      </c>
      <c r="H8337" s="1" t="str">
        <f t="shared" si="522"/>
        <v>Saturday</v>
      </c>
      <c r="I8337" s="1" t="str">
        <f t="shared" si="523"/>
        <v>08</v>
      </c>
      <c r="J8337" t="s">
        <v>26</v>
      </c>
      <c r="K8337" t="s">
        <v>54</v>
      </c>
      <c r="L8337" t="s">
        <v>55</v>
      </c>
      <c r="M8337" t="s">
        <v>22</v>
      </c>
      <c r="N8337">
        <v>29</v>
      </c>
      <c r="O8337">
        <v>179</v>
      </c>
      <c r="P8337">
        <v>5191</v>
      </c>
      <c r="Q8337">
        <v>3478</v>
      </c>
      <c r="R8337">
        <v>0.67</v>
      </c>
      <c r="S8337" t="s">
        <v>23</v>
      </c>
      <c r="T8337" t="str">
        <f>IF(Table1[[#This Row],[Units Sold]]&gt; 700,"High Units","low Units")</f>
        <v>low Units</v>
      </c>
      <c r="U8337">
        <f>SUM(Table1[[#This Row],[Operating Profit]])/SUM(Table1[Operating Profit])*100</f>
        <v>1.0471641719360231E-3</v>
      </c>
      <c r="V8337">
        <f>SUM(Table1[[#This Row],[Price per Unit]]*Table1[[#This Row],[Units Sold]])</f>
        <v>5191</v>
      </c>
      <c r="W8337">
        <f>SUM(Table1[[#This Row],[Total Sales]]-Table1[[#This Row],[Operating Profit]])</f>
        <v>1713</v>
      </c>
      <c r="X8337">
        <f>SUM(Table1[[#This Row],[Total Sales]]-Table1[[#This Row],[Cost]])</f>
        <v>3478</v>
      </c>
      <c r="Y8337">
        <f>SUM(Table1[[#This Row],[profit/loss]])/SUM(Table1[profit/loss])</f>
        <v>1.047164171936023E-5</v>
      </c>
    </row>
    <row r="8338" spans="1:25" x14ac:dyDescent="0.3">
      <c r="A8338" t="s">
        <v>25</v>
      </c>
      <c r="B8338" t="s">
        <v>23</v>
      </c>
      <c r="C8338">
        <v>1197831</v>
      </c>
      <c r="D8338" s="9">
        <v>44325</v>
      </c>
      <c r="E8338" s="8" t="str">
        <f>TEXT(Table1[[#This Row],[Invoice Date]],"dd-mm-yyyy")</f>
        <v>09-05-2021</v>
      </c>
      <c r="F8338" s="1" t="str">
        <f t="shared" si="520"/>
        <v>May</v>
      </c>
      <c r="G8338" s="1" t="str">
        <f t="shared" si="521"/>
        <v>2021</v>
      </c>
      <c r="H8338" s="1" t="str">
        <f t="shared" si="522"/>
        <v>Sunday</v>
      </c>
      <c r="I8338" s="1" t="str">
        <f t="shared" si="523"/>
        <v>09</v>
      </c>
      <c r="J8338" t="s">
        <v>26</v>
      </c>
      <c r="K8338" t="s">
        <v>54</v>
      </c>
      <c r="L8338" t="s">
        <v>55</v>
      </c>
      <c r="M8338" t="s">
        <v>16</v>
      </c>
      <c r="N8338">
        <v>24</v>
      </c>
      <c r="O8338">
        <v>203</v>
      </c>
      <c r="P8338">
        <v>4872</v>
      </c>
      <c r="Q8338">
        <v>2339</v>
      </c>
      <c r="R8338">
        <v>0.48</v>
      </c>
      <c r="S8338" t="s">
        <v>23</v>
      </c>
      <c r="T8338" t="str">
        <f>IF(Table1[[#This Row],[Units Sold]]&gt; 700,"High Units","low Units")</f>
        <v>low Units</v>
      </c>
      <c r="U8338">
        <f>SUM(Table1[[#This Row],[Operating Profit]])/SUM(Table1[Operating Profit])*100</f>
        <v>7.0423145432960263E-4</v>
      </c>
      <c r="V8338">
        <f>SUM(Table1[[#This Row],[Price per Unit]]*Table1[[#This Row],[Units Sold]])</f>
        <v>4872</v>
      </c>
      <c r="W8338">
        <f>SUM(Table1[[#This Row],[Total Sales]]-Table1[[#This Row],[Operating Profit]])</f>
        <v>2533</v>
      </c>
      <c r="X8338">
        <f>SUM(Table1[[#This Row],[Total Sales]]-Table1[[#This Row],[Cost]])</f>
        <v>2339</v>
      </c>
      <c r="Y8338">
        <f>SUM(Table1[[#This Row],[profit/loss]])/SUM(Table1[profit/loss])</f>
        <v>7.0423145432960264E-6</v>
      </c>
    </row>
    <row r="8339" spans="1:25" x14ac:dyDescent="0.3">
      <c r="A8339" t="s">
        <v>25</v>
      </c>
      <c r="B8339" t="s">
        <v>23</v>
      </c>
      <c r="C8339">
        <v>1197831</v>
      </c>
      <c r="D8339" s="9">
        <v>44326</v>
      </c>
      <c r="E8339" s="8" t="str">
        <f>TEXT(Table1[[#This Row],[Invoice Date]],"dd-mm-yyyy")</f>
        <v>10-05-2021</v>
      </c>
      <c r="F8339" s="1" t="str">
        <f t="shared" si="520"/>
        <v>May</v>
      </c>
      <c r="G8339" s="1" t="str">
        <f t="shared" si="521"/>
        <v>2021</v>
      </c>
      <c r="H8339" s="1" t="str">
        <f t="shared" si="522"/>
        <v>Monday</v>
      </c>
      <c r="I8339" s="1" t="str">
        <f t="shared" si="523"/>
        <v>10</v>
      </c>
      <c r="J8339" t="s">
        <v>26</v>
      </c>
      <c r="K8339" t="s">
        <v>54</v>
      </c>
      <c r="L8339" t="s">
        <v>55</v>
      </c>
      <c r="M8339" t="s">
        <v>18</v>
      </c>
      <c r="N8339">
        <v>21</v>
      </c>
      <c r="O8339">
        <v>223</v>
      </c>
      <c r="P8339">
        <v>4683</v>
      </c>
      <c r="Q8339">
        <v>2295</v>
      </c>
      <c r="R8339">
        <v>0.49</v>
      </c>
      <c r="S8339" t="s">
        <v>23</v>
      </c>
      <c r="T8339" t="str">
        <f>IF(Table1[[#This Row],[Units Sold]]&gt; 700,"High Units","low Units")</f>
        <v>low Units</v>
      </c>
      <c r="U8339">
        <f>SUM(Table1[[#This Row],[Operating Profit]])/SUM(Table1[Operating Profit])*100</f>
        <v>6.9098383398308598E-4</v>
      </c>
      <c r="V8339">
        <f>SUM(Table1[[#This Row],[Price per Unit]]*Table1[[#This Row],[Units Sold]])</f>
        <v>4683</v>
      </c>
      <c r="W8339">
        <f>SUM(Table1[[#This Row],[Total Sales]]-Table1[[#This Row],[Operating Profit]])</f>
        <v>2388</v>
      </c>
      <c r="X8339">
        <f>SUM(Table1[[#This Row],[Total Sales]]-Table1[[#This Row],[Cost]])</f>
        <v>2295</v>
      </c>
      <c r="Y8339">
        <f>SUM(Table1[[#This Row],[profit/loss]])/SUM(Table1[profit/loss])</f>
        <v>6.9098383398308594E-6</v>
      </c>
    </row>
    <row r="8340" spans="1:25" x14ac:dyDescent="0.3">
      <c r="A8340" t="s">
        <v>25</v>
      </c>
      <c r="B8340" t="s">
        <v>23</v>
      </c>
      <c r="C8340">
        <v>1197831</v>
      </c>
      <c r="D8340" s="9">
        <v>44327</v>
      </c>
      <c r="E8340" s="8" t="str">
        <f>TEXT(Table1[[#This Row],[Invoice Date]],"dd-mm-yyyy")</f>
        <v>11-05-2021</v>
      </c>
      <c r="F8340" s="1" t="str">
        <f t="shared" si="520"/>
        <v>May</v>
      </c>
      <c r="G8340" s="1" t="str">
        <f t="shared" si="521"/>
        <v>2021</v>
      </c>
      <c r="H8340" s="1" t="str">
        <f t="shared" si="522"/>
        <v>Tuesday</v>
      </c>
      <c r="I8340" s="1" t="str">
        <f t="shared" si="523"/>
        <v>11</v>
      </c>
      <c r="J8340" t="s">
        <v>26</v>
      </c>
      <c r="K8340" t="s">
        <v>54</v>
      </c>
      <c r="L8340" t="s">
        <v>55</v>
      </c>
      <c r="M8340" t="s">
        <v>19</v>
      </c>
      <c r="N8340">
        <v>37</v>
      </c>
      <c r="O8340">
        <v>204</v>
      </c>
      <c r="P8340">
        <v>7548</v>
      </c>
      <c r="Q8340">
        <v>3548</v>
      </c>
      <c r="R8340">
        <v>0.47</v>
      </c>
      <c r="S8340" t="s">
        <v>23</v>
      </c>
      <c r="T8340" t="str">
        <f>IF(Table1[[#This Row],[Units Sold]]&gt; 700,"High Units","low Units")</f>
        <v>low Units</v>
      </c>
      <c r="U8340">
        <f>SUM(Table1[[#This Row],[Operating Profit]])/SUM(Table1[Operating Profit])*100</f>
        <v>1.0682399315782088E-3</v>
      </c>
      <c r="V8340">
        <f>SUM(Table1[[#This Row],[Price per Unit]]*Table1[[#This Row],[Units Sold]])</f>
        <v>7548</v>
      </c>
      <c r="W8340">
        <f>SUM(Table1[[#This Row],[Total Sales]]-Table1[[#This Row],[Operating Profit]])</f>
        <v>4000</v>
      </c>
      <c r="X8340">
        <f>SUM(Table1[[#This Row],[Total Sales]]-Table1[[#This Row],[Cost]])</f>
        <v>3548</v>
      </c>
      <c r="Y8340">
        <f>SUM(Table1[[#This Row],[profit/loss]])/SUM(Table1[profit/loss])</f>
        <v>1.0682399315782087E-5</v>
      </c>
    </row>
    <row r="8341" spans="1:25" x14ac:dyDescent="0.3">
      <c r="A8341" t="s">
        <v>25</v>
      </c>
      <c r="B8341" t="s">
        <v>23</v>
      </c>
      <c r="C8341">
        <v>1197831</v>
      </c>
      <c r="D8341" s="9">
        <v>44328</v>
      </c>
      <c r="E8341" s="8" t="str">
        <f>TEXT(Table1[[#This Row],[Invoice Date]],"dd-mm-yyyy")</f>
        <v>12-05-2021</v>
      </c>
      <c r="F8341" s="1" t="str">
        <f t="shared" si="520"/>
        <v>May</v>
      </c>
      <c r="G8341" s="1" t="str">
        <f t="shared" si="521"/>
        <v>2021</v>
      </c>
      <c r="H8341" s="1" t="str">
        <f t="shared" si="522"/>
        <v>Wednesday</v>
      </c>
      <c r="I8341" s="1" t="str">
        <f t="shared" si="523"/>
        <v>12</v>
      </c>
      <c r="J8341" t="s">
        <v>26</v>
      </c>
      <c r="K8341" t="s">
        <v>54</v>
      </c>
      <c r="L8341" t="s">
        <v>55</v>
      </c>
      <c r="M8341" t="s">
        <v>20</v>
      </c>
      <c r="N8341">
        <v>38</v>
      </c>
      <c r="O8341">
        <v>157</v>
      </c>
      <c r="P8341">
        <v>5966</v>
      </c>
      <c r="Q8341">
        <v>3699</v>
      </c>
      <c r="R8341">
        <v>0.62</v>
      </c>
      <c r="S8341" t="s">
        <v>23</v>
      </c>
      <c r="T8341" t="str">
        <f>IF(Table1[[#This Row],[Units Sold]]&gt; 700,"High Units","low Units")</f>
        <v>low Units</v>
      </c>
      <c r="U8341">
        <f>SUM(Table1[[#This Row],[Operating Profit]])/SUM(Table1[Operating Profit])*100</f>
        <v>1.1137033559492091E-3</v>
      </c>
      <c r="V8341">
        <f>SUM(Table1[[#This Row],[Price per Unit]]*Table1[[#This Row],[Units Sold]])</f>
        <v>5966</v>
      </c>
      <c r="W8341">
        <f>SUM(Table1[[#This Row],[Total Sales]]-Table1[[#This Row],[Operating Profit]])</f>
        <v>2267</v>
      </c>
      <c r="X8341">
        <f>SUM(Table1[[#This Row],[Total Sales]]-Table1[[#This Row],[Cost]])</f>
        <v>3699</v>
      </c>
      <c r="Y8341">
        <f>SUM(Table1[[#This Row],[profit/loss]])/SUM(Table1[profit/loss])</f>
        <v>1.1137033559492091E-5</v>
      </c>
    </row>
    <row r="8342" spans="1:25" x14ac:dyDescent="0.3">
      <c r="A8342" t="s">
        <v>25</v>
      </c>
      <c r="B8342" t="s">
        <v>23</v>
      </c>
      <c r="C8342">
        <v>1197831</v>
      </c>
      <c r="D8342" s="9">
        <v>44329</v>
      </c>
      <c r="E8342" s="8" t="str">
        <f>TEXT(Table1[[#This Row],[Invoice Date]],"dd-mm-yyyy")</f>
        <v>13-05-2021</v>
      </c>
      <c r="F8342" s="1" t="str">
        <f t="shared" si="520"/>
        <v>May</v>
      </c>
      <c r="G8342" s="1" t="str">
        <f t="shared" si="521"/>
        <v>2021</v>
      </c>
      <c r="H8342" s="1" t="str">
        <f t="shared" si="522"/>
        <v>Thursday</v>
      </c>
      <c r="I8342" s="1" t="str">
        <f t="shared" si="523"/>
        <v>13</v>
      </c>
      <c r="J8342" t="s">
        <v>26</v>
      </c>
      <c r="K8342" t="s">
        <v>54</v>
      </c>
      <c r="L8342" t="s">
        <v>55</v>
      </c>
      <c r="M8342" t="s">
        <v>21</v>
      </c>
      <c r="N8342">
        <v>43</v>
      </c>
      <c r="O8342">
        <v>140</v>
      </c>
      <c r="P8342">
        <v>6020</v>
      </c>
      <c r="Q8342">
        <v>2769</v>
      </c>
      <c r="R8342">
        <v>0.46</v>
      </c>
      <c r="S8342" t="s">
        <v>23</v>
      </c>
      <c r="T8342" t="str">
        <f>IF(Table1[[#This Row],[Units Sold]]&gt; 700,"High Units","low Units")</f>
        <v>low Units</v>
      </c>
      <c r="U8342">
        <f>SUM(Table1[[#This Row],[Operating Profit]])/SUM(Table1[Operating Profit])*100</f>
        <v>8.3369683498874295E-4</v>
      </c>
      <c r="V8342">
        <f>SUM(Table1[[#This Row],[Price per Unit]]*Table1[[#This Row],[Units Sold]])</f>
        <v>6020</v>
      </c>
      <c r="W8342">
        <f>SUM(Table1[[#This Row],[Total Sales]]-Table1[[#This Row],[Operating Profit]])</f>
        <v>3251</v>
      </c>
      <c r="X8342">
        <f>SUM(Table1[[#This Row],[Total Sales]]-Table1[[#This Row],[Cost]])</f>
        <v>2769</v>
      </c>
      <c r="Y8342">
        <f>SUM(Table1[[#This Row],[profit/loss]])/SUM(Table1[profit/loss])</f>
        <v>8.336968349887429E-6</v>
      </c>
    </row>
    <row r="8343" spans="1:25" x14ac:dyDescent="0.3">
      <c r="A8343" t="s">
        <v>25</v>
      </c>
      <c r="B8343" t="s">
        <v>23</v>
      </c>
      <c r="C8343">
        <v>1197831</v>
      </c>
      <c r="D8343" s="9">
        <v>44330</v>
      </c>
      <c r="E8343" s="8" t="str">
        <f>TEXT(Table1[[#This Row],[Invoice Date]],"dd-mm-yyyy")</f>
        <v>14-05-2021</v>
      </c>
      <c r="F8343" s="1" t="str">
        <f t="shared" si="520"/>
        <v>May</v>
      </c>
      <c r="G8343" s="1" t="str">
        <f t="shared" si="521"/>
        <v>2021</v>
      </c>
      <c r="H8343" s="1" t="str">
        <f t="shared" si="522"/>
        <v>Friday</v>
      </c>
      <c r="I8343" s="1" t="str">
        <f t="shared" si="523"/>
        <v>14</v>
      </c>
      <c r="J8343" t="s">
        <v>26</v>
      </c>
      <c r="K8343" t="s">
        <v>54</v>
      </c>
      <c r="L8343" t="s">
        <v>55</v>
      </c>
      <c r="M8343" t="s">
        <v>22</v>
      </c>
      <c r="N8343">
        <v>43</v>
      </c>
      <c r="O8343">
        <v>202</v>
      </c>
      <c r="P8343">
        <v>8686</v>
      </c>
      <c r="Q8343">
        <v>5733</v>
      </c>
      <c r="R8343">
        <v>0.66</v>
      </c>
      <c r="S8343" t="s">
        <v>23</v>
      </c>
      <c r="T8343" t="str">
        <f>IF(Table1[[#This Row],[Units Sold]]&gt; 700,"High Units","low Units")</f>
        <v>low Units</v>
      </c>
      <c r="U8343">
        <f>SUM(Table1[[#This Row],[Operating Profit]])/SUM(Table1[Operating Profit])*100</f>
        <v>1.7261047146950031E-3</v>
      </c>
      <c r="V8343">
        <f>SUM(Table1[[#This Row],[Price per Unit]]*Table1[[#This Row],[Units Sold]])</f>
        <v>8686</v>
      </c>
      <c r="W8343">
        <f>SUM(Table1[[#This Row],[Total Sales]]-Table1[[#This Row],[Operating Profit]])</f>
        <v>2953</v>
      </c>
      <c r="X8343">
        <f>SUM(Table1[[#This Row],[Total Sales]]-Table1[[#This Row],[Cost]])</f>
        <v>5733</v>
      </c>
      <c r="Y8343">
        <f>SUM(Table1[[#This Row],[profit/loss]])/SUM(Table1[profit/loss])</f>
        <v>1.726104714695003E-5</v>
      </c>
    </row>
    <row r="8344" spans="1:25" x14ac:dyDescent="0.3">
      <c r="A8344" t="s">
        <v>25</v>
      </c>
      <c r="B8344" t="s">
        <v>23</v>
      </c>
      <c r="C8344">
        <v>1197831</v>
      </c>
      <c r="D8344" s="9">
        <v>44331</v>
      </c>
      <c r="E8344" s="8" t="str">
        <f>TEXT(Table1[[#This Row],[Invoice Date]],"dd-mm-yyyy")</f>
        <v>15-05-2021</v>
      </c>
      <c r="F8344" s="1" t="str">
        <f t="shared" si="520"/>
        <v>May</v>
      </c>
      <c r="G8344" s="1" t="str">
        <f t="shared" si="521"/>
        <v>2021</v>
      </c>
      <c r="H8344" s="1" t="str">
        <f t="shared" si="522"/>
        <v>Saturday</v>
      </c>
      <c r="I8344" s="1" t="str">
        <f t="shared" si="523"/>
        <v>15</v>
      </c>
      <c r="J8344" t="s">
        <v>26</v>
      </c>
      <c r="K8344" t="s">
        <v>54</v>
      </c>
      <c r="L8344" t="s">
        <v>55</v>
      </c>
      <c r="M8344" t="s">
        <v>16</v>
      </c>
      <c r="N8344">
        <v>39</v>
      </c>
      <c r="O8344">
        <v>248</v>
      </c>
      <c r="P8344">
        <v>9672</v>
      </c>
      <c r="Q8344">
        <v>4643</v>
      </c>
      <c r="R8344">
        <v>0.48</v>
      </c>
      <c r="S8344" t="s">
        <v>23</v>
      </c>
      <c r="T8344" t="str">
        <f>IF(Table1[[#This Row],[Units Sold]]&gt; 700,"High Units","low Units")</f>
        <v>low Units</v>
      </c>
      <c r="U8344">
        <f>SUM(Table1[[#This Row],[Operating Profit]])/SUM(Table1[Operating Profit])*100</f>
        <v>1.3979250288381126E-3</v>
      </c>
      <c r="V8344">
        <f>SUM(Table1[[#This Row],[Price per Unit]]*Table1[[#This Row],[Units Sold]])</f>
        <v>9672</v>
      </c>
      <c r="W8344">
        <f>SUM(Table1[[#This Row],[Total Sales]]-Table1[[#This Row],[Operating Profit]])</f>
        <v>5029</v>
      </c>
      <c r="X8344">
        <f>SUM(Table1[[#This Row],[Total Sales]]-Table1[[#This Row],[Cost]])</f>
        <v>4643</v>
      </c>
      <c r="Y8344">
        <f>SUM(Table1[[#This Row],[profit/loss]])/SUM(Table1[profit/loss])</f>
        <v>1.3979250288381125E-5</v>
      </c>
    </row>
    <row r="8345" spans="1:25" x14ac:dyDescent="0.3">
      <c r="A8345" t="s">
        <v>25</v>
      </c>
      <c r="B8345" t="s">
        <v>23</v>
      </c>
      <c r="C8345">
        <v>1197831</v>
      </c>
      <c r="D8345" s="9">
        <v>44332</v>
      </c>
      <c r="E8345" s="8" t="str">
        <f>TEXT(Table1[[#This Row],[Invoice Date]],"dd-mm-yyyy")</f>
        <v>16-05-2021</v>
      </c>
      <c r="F8345" s="1" t="str">
        <f t="shared" si="520"/>
        <v>May</v>
      </c>
      <c r="G8345" s="1" t="str">
        <f t="shared" si="521"/>
        <v>2021</v>
      </c>
      <c r="H8345" s="1" t="str">
        <f t="shared" si="522"/>
        <v>Sunday</v>
      </c>
      <c r="I8345" s="1" t="str">
        <f t="shared" si="523"/>
        <v>16</v>
      </c>
      <c r="J8345" t="s">
        <v>26</v>
      </c>
      <c r="K8345" t="s">
        <v>54</v>
      </c>
      <c r="L8345" t="s">
        <v>55</v>
      </c>
      <c r="M8345" t="s">
        <v>18</v>
      </c>
      <c r="N8345">
        <v>37</v>
      </c>
      <c r="O8345">
        <v>264</v>
      </c>
      <c r="P8345">
        <v>9768</v>
      </c>
      <c r="Q8345">
        <v>4786</v>
      </c>
      <c r="R8345">
        <v>0.49</v>
      </c>
      <c r="S8345" t="s">
        <v>23</v>
      </c>
      <c r="T8345" t="str">
        <f>IF(Table1[[#This Row],[Units Sold]]&gt; 700,"High Units","low Units")</f>
        <v>low Units</v>
      </c>
      <c r="U8345">
        <f>SUM(Table1[[#This Row],[Operating Profit]])/SUM(Table1[Operating Profit])*100</f>
        <v>1.4409797949642917E-3</v>
      </c>
      <c r="V8345">
        <f>SUM(Table1[[#This Row],[Price per Unit]]*Table1[[#This Row],[Units Sold]])</f>
        <v>9768</v>
      </c>
      <c r="W8345">
        <f>SUM(Table1[[#This Row],[Total Sales]]-Table1[[#This Row],[Operating Profit]])</f>
        <v>4982</v>
      </c>
      <c r="X8345">
        <f>SUM(Table1[[#This Row],[Total Sales]]-Table1[[#This Row],[Cost]])</f>
        <v>4786</v>
      </c>
      <c r="Y8345">
        <f>SUM(Table1[[#This Row],[profit/loss]])/SUM(Table1[profit/loss])</f>
        <v>1.4409797949642917E-5</v>
      </c>
    </row>
    <row r="8346" spans="1:25" x14ac:dyDescent="0.3">
      <c r="A8346" t="s">
        <v>25</v>
      </c>
      <c r="B8346" t="s">
        <v>23</v>
      </c>
      <c r="C8346">
        <v>1197831</v>
      </c>
      <c r="D8346" s="9">
        <v>44333</v>
      </c>
      <c r="E8346" s="8" t="str">
        <f>TEXT(Table1[[#This Row],[Invoice Date]],"dd-mm-yyyy")</f>
        <v>17-05-2021</v>
      </c>
      <c r="F8346" s="1" t="str">
        <f t="shared" si="520"/>
        <v>May</v>
      </c>
      <c r="G8346" s="1" t="str">
        <f t="shared" si="521"/>
        <v>2021</v>
      </c>
      <c r="H8346" s="1" t="str">
        <f t="shared" si="522"/>
        <v>Monday</v>
      </c>
      <c r="I8346" s="1" t="str">
        <f t="shared" si="523"/>
        <v>17</v>
      </c>
      <c r="J8346" t="s">
        <v>26</v>
      </c>
      <c r="K8346" t="s">
        <v>54</v>
      </c>
      <c r="L8346" t="s">
        <v>55</v>
      </c>
      <c r="M8346" t="s">
        <v>19</v>
      </c>
      <c r="N8346">
        <v>44</v>
      </c>
      <c r="O8346">
        <v>210</v>
      </c>
      <c r="P8346">
        <v>9240</v>
      </c>
      <c r="Q8346">
        <v>4712</v>
      </c>
      <c r="R8346">
        <v>0.51</v>
      </c>
      <c r="S8346" t="s">
        <v>23</v>
      </c>
      <c r="T8346" t="str">
        <f>IF(Table1[[#This Row],[Units Sold]]&gt; 700,"High Units","low Units")</f>
        <v>low Units</v>
      </c>
      <c r="U8346">
        <f>SUM(Table1[[#This Row],[Operating Profit]])/SUM(Table1[Operating Profit])*100</f>
        <v>1.4186997061996953E-3</v>
      </c>
      <c r="V8346">
        <f>SUM(Table1[[#This Row],[Price per Unit]]*Table1[[#This Row],[Units Sold]])</f>
        <v>9240</v>
      </c>
      <c r="W8346">
        <f>SUM(Table1[[#This Row],[Total Sales]]-Table1[[#This Row],[Operating Profit]])</f>
        <v>4528</v>
      </c>
      <c r="X8346">
        <f>SUM(Table1[[#This Row],[Total Sales]]-Table1[[#This Row],[Cost]])</f>
        <v>4712</v>
      </c>
      <c r="Y8346">
        <f>SUM(Table1[[#This Row],[profit/loss]])/SUM(Table1[profit/loss])</f>
        <v>1.4186997061996954E-5</v>
      </c>
    </row>
    <row r="8347" spans="1:25" x14ac:dyDescent="0.3">
      <c r="A8347" t="s">
        <v>25</v>
      </c>
      <c r="B8347" t="s">
        <v>23</v>
      </c>
      <c r="C8347">
        <v>1197831</v>
      </c>
      <c r="D8347" s="9">
        <v>44334</v>
      </c>
      <c r="E8347" s="8" t="str">
        <f>TEXT(Table1[[#This Row],[Invoice Date]],"dd-mm-yyyy")</f>
        <v>18-05-2021</v>
      </c>
      <c r="F8347" s="1" t="str">
        <f t="shared" si="520"/>
        <v>May</v>
      </c>
      <c r="G8347" s="1" t="str">
        <f t="shared" si="521"/>
        <v>2021</v>
      </c>
      <c r="H8347" s="1" t="str">
        <f t="shared" si="522"/>
        <v>Tuesday</v>
      </c>
      <c r="I8347" s="1" t="str">
        <f t="shared" si="523"/>
        <v>18</v>
      </c>
      <c r="J8347" t="s">
        <v>26</v>
      </c>
      <c r="K8347" t="s">
        <v>54</v>
      </c>
      <c r="L8347" t="s">
        <v>55</v>
      </c>
      <c r="M8347" t="s">
        <v>20</v>
      </c>
      <c r="N8347">
        <v>44</v>
      </c>
      <c r="O8347">
        <v>176</v>
      </c>
      <c r="P8347">
        <v>7744</v>
      </c>
      <c r="Q8347">
        <v>4646</v>
      </c>
      <c r="R8347">
        <v>0.6</v>
      </c>
      <c r="S8347" t="s">
        <v>23</v>
      </c>
      <c r="T8347" t="str">
        <f>IF(Table1[[#This Row],[Units Sold]]&gt; 700,"High Units","low Units")</f>
        <v>low Units</v>
      </c>
      <c r="U8347">
        <f>SUM(Table1[[#This Row],[Operating Profit]])/SUM(Table1[Operating Profit])*100</f>
        <v>1.3988282756799203E-3</v>
      </c>
      <c r="V8347">
        <f>SUM(Table1[[#This Row],[Price per Unit]]*Table1[[#This Row],[Units Sold]])</f>
        <v>7744</v>
      </c>
      <c r="W8347">
        <f>SUM(Table1[[#This Row],[Total Sales]]-Table1[[#This Row],[Operating Profit]])</f>
        <v>3098</v>
      </c>
      <c r="X8347">
        <f>SUM(Table1[[#This Row],[Total Sales]]-Table1[[#This Row],[Cost]])</f>
        <v>4646</v>
      </c>
      <c r="Y8347">
        <f>SUM(Table1[[#This Row],[profit/loss]])/SUM(Table1[profit/loss])</f>
        <v>1.3988282756799204E-5</v>
      </c>
    </row>
    <row r="8348" spans="1:25" x14ac:dyDescent="0.3">
      <c r="A8348" t="s">
        <v>25</v>
      </c>
      <c r="B8348" t="s">
        <v>23</v>
      </c>
      <c r="C8348">
        <v>1197831</v>
      </c>
      <c r="D8348" s="9">
        <v>44335</v>
      </c>
      <c r="E8348" s="8" t="str">
        <f>TEXT(Table1[[#This Row],[Invoice Date]],"dd-mm-yyyy")</f>
        <v>19-05-2021</v>
      </c>
      <c r="F8348" s="1" t="str">
        <f t="shared" si="520"/>
        <v>May</v>
      </c>
      <c r="G8348" s="1" t="str">
        <f t="shared" si="521"/>
        <v>2021</v>
      </c>
      <c r="H8348" s="1" t="str">
        <f t="shared" si="522"/>
        <v>Wednesday</v>
      </c>
      <c r="I8348" s="1" t="str">
        <f t="shared" si="523"/>
        <v>19</v>
      </c>
      <c r="J8348" t="s">
        <v>26</v>
      </c>
      <c r="K8348" t="s">
        <v>54</v>
      </c>
      <c r="L8348" t="s">
        <v>55</v>
      </c>
      <c r="M8348" t="s">
        <v>21</v>
      </c>
      <c r="N8348">
        <v>38</v>
      </c>
      <c r="O8348">
        <v>160</v>
      </c>
      <c r="P8348">
        <v>6080</v>
      </c>
      <c r="Q8348">
        <v>2858</v>
      </c>
      <c r="R8348">
        <v>0.47</v>
      </c>
      <c r="S8348" t="s">
        <v>23</v>
      </c>
      <c r="T8348" t="str">
        <f>IF(Table1[[#This Row],[Units Sold]]&gt; 700,"High Units","low Units")</f>
        <v>low Units</v>
      </c>
      <c r="U8348">
        <f>SUM(Table1[[#This Row],[Operating Profit]])/SUM(Table1[Operating Profit])*100</f>
        <v>8.6049315796237901E-4</v>
      </c>
      <c r="V8348">
        <f>SUM(Table1[[#This Row],[Price per Unit]]*Table1[[#This Row],[Units Sold]])</f>
        <v>6080</v>
      </c>
      <c r="W8348">
        <f>SUM(Table1[[#This Row],[Total Sales]]-Table1[[#This Row],[Operating Profit]])</f>
        <v>3222</v>
      </c>
      <c r="X8348">
        <f>SUM(Table1[[#This Row],[Total Sales]]-Table1[[#This Row],[Cost]])</f>
        <v>2858</v>
      </c>
      <c r="Y8348">
        <f>SUM(Table1[[#This Row],[profit/loss]])/SUM(Table1[profit/loss])</f>
        <v>8.6049315796237897E-6</v>
      </c>
    </row>
    <row r="8349" spans="1:25" x14ac:dyDescent="0.3">
      <c r="A8349" t="s">
        <v>25</v>
      </c>
      <c r="B8349" t="s">
        <v>23</v>
      </c>
      <c r="C8349">
        <v>1197831</v>
      </c>
      <c r="D8349" s="9">
        <v>44336</v>
      </c>
      <c r="E8349" s="8" t="str">
        <f>TEXT(Table1[[#This Row],[Invoice Date]],"dd-mm-yyyy")</f>
        <v>20-05-2021</v>
      </c>
      <c r="F8349" s="1" t="str">
        <f t="shared" si="520"/>
        <v>May</v>
      </c>
      <c r="G8349" s="1" t="str">
        <f t="shared" si="521"/>
        <v>2021</v>
      </c>
      <c r="H8349" s="1" t="str">
        <f t="shared" si="522"/>
        <v>Thursday</v>
      </c>
      <c r="I8349" s="1" t="str">
        <f t="shared" si="523"/>
        <v>20</v>
      </c>
      <c r="J8349" t="s">
        <v>26</v>
      </c>
      <c r="K8349" t="s">
        <v>54</v>
      </c>
      <c r="L8349" t="s">
        <v>55</v>
      </c>
      <c r="M8349" t="s">
        <v>22</v>
      </c>
      <c r="N8349">
        <v>49</v>
      </c>
      <c r="O8349">
        <v>225</v>
      </c>
      <c r="P8349">
        <v>11025</v>
      </c>
      <c r="Q8349">
        <v>6946</v>
      </c>
      <c r="R8349">
        <v>0.63</v>
      </c>
      <c r="S8349" t="s">
        <v>23</v>
      </c>
      <c r="T8349" t="str">
        <f>IF(Table1[[#This Row],[Units Sold]]&gt; 700,"High Units","low Units")</f>
        <v>low Units</v>
      </c>
      <c r="U8349">
        <f>SUM(Table1[[#This Row],[Operating Profit]])/SUM(Table1[Operating Profit])*100</f>
        <v>2.0913175210660198E-3</v>
      </c>
      <c r="V8349">
        <f>SUM(Table1[[#This Row],[Price per Unit]]*Table1[[#This Row],[Units Sold]])</f>
        <v>11025</v>
      </c>
      <c r="W8349">
        <f>SUM(Table1[[#This Row],[Total Sales]]-Table1[[#This Row],[Operating Profit]])</f>
        <v>4079</v>
      </c>
      <c r="X8349">
        <f>SUM(Table1[[#This Row],[Total Sales]]-Table1[[#This Row],[Cost]])</f>
        <v>6946</v>
      </c>
      <c r="Y8349">
        <f>SUM(Table1[[#This Row],[profit/loss]])/SUM(Table1[profit/loss])</f>
        <v>2.0913175210660197E-5</v>
      </c>
    </row>
    <row r="8350" spans="1:25" x14ac:dyDescent="0.3">
      <c r="A8350" t="s">
        <v>13</v>
      </c>
      <c r="B8350" t="s">
        <v>23</v>
      </c>
      <c r="C8350">
        <v>1185732</v>
      </c>
      <c r="D8350" s="9">
        <v>44337</v>
      </c>
      <c r="E8350" s="8" t="str">
        <f>TEXT(Table1[[#This Row],[Invoice Date]],"dd-mm-yyyy")</f>
        <v>21-05-2021</v>
      </c>
      <c r="F8350" s="1" t="str">
        <f t="shared" si="520"/>
        <v>May</v>
      </c>
      <c r="G8350" s="1" t="str">
        <f t="shared" si="521"/>
        <v>2021</v>
      </c>
      <c r="H8350" s="1" t="str">
        <f t="shared" si="522"/>
        <v>Friday</v>
      </c>
      <c r="I8350" s="1" t="str">
        <f t="shared" si="523"/>
        <v>21</v>
      </c>
      <c r="J8350" t="s">
        <v>26</v>
      </c>
      <c r="K8350" t="s">
        <v>54</v>
      </c>
      <c r="L8350" t="s">
        <v>55</v>
      </c>
      <c r="M8350" t="s">
        <v>16</v>
      </c>
      <c r="N8350">
        <v>27</v>
      </c>
      <c r="O8350">
        <v>140</v>
      </c>
      <c r="P8350">
        <v>3780</v>
      </c>
      <c r="Q8350">
        <v>1663</v>
      </c>
      <c r="R8350">
        <v>0.44</v>
      </c>
      <c r="S8350" t="s">
        <v>23</v>
      </c>
      <c r="T8350" t="str">
        <f>IF(Table1[[#This Row],[Units Sold]]&gt; 700,"High Units","low Units")</f>
        <v>low Units</v>
      </c>
      <c r="U8350">
        <f>SUM(Table1[[#This Row],[Operating Profit]])/SUM(Table1[Operating Profit])*100</f>
        <v>5.0069983264221002E-4</v>
      </c>
      <c r="V8350">
        <f>SUM(Table1[[#This Row],[Price per Unit]]*Table1[[#This Row],[Units Sold]])</f>
        <v>3780</v>
      </c>
      <c r="W8350">
        <f>SUM(Table1[[#This Row],[Total Sales]]-Table1[[#This Row],[Operating Profit]])</f>
        <v>2117</v>
      </c>
      <c r="X8350">
        <f>SUM(Table1[[#This Row],[Total Sales]]-Table1[[#This Row],[Cost]])</f>
        <v>1663</v>
      </c>
      <c r="Y8350">
        <f>SUM(Table1[[#This Row],[profit/loss]])/SUM(Table1[profit/loss])</f>
        <v>5.0069983264221E-6</v>
      </c>
    </row>
    <row r="8351" spans="1:25" x14ac:dyDescent="0.3">
      <c r="A8351" t="s">
        <v>13</v>
      </c>
      <c r="B8351" t="s">
        <v>23</v>
      </c>
      <c r="C8351">
        <v>1185732</v>
      </c>
      <c r="D8351" s="9">
        <v>44338</v>
      </c>
      <c r="E8351" s="8" t="str">
        <f>TEXT(Table1[[#This Row],[Invoice Date]],"dd-mm-yyyy")</f>
        <v>22-05-2021</v>
      </c>
      <c r="F8351" s="1" t="str">
        <f t="shared" si="520"/>
        <v>May</v>
      </c>
      <c r="G8351" s="1" t="str">
        <f t="shared" si="521"/>
        <v>2021</v>
      </c>
      <c r="H8351" s="1" t="str">
        <f t="shared" si="522"/>
        <v>Saturday</v>
      </c>
      <c r="I8351" s="1" t="str">
        <f t="shared" si="523"/>
        <v>22</v>
      </c>
      <c r="J8351" t="s">
        <v>26</v>
      </c>
      <c r="K8351" t="s">
        <v>54</v>
      </c>
      <c r="L8351" t="s">
        <v>55</v>
      </c>
      <c r="M8351" t="s">
        <v>18</v>
      </c>
      <c r="N8351">
        <v>23</v>
      </c>
      <c r="O8351">
        <v>70</v>
      </c>
      <c r="P8351">
        <v>1610</v>
      </c>
      <c r="Q8351">
        <v>660</v>
      </c>
      <c r="R8351">
        <v>0.41</v>
      </c>
      <c r="S8351" t="s">
        <v>23</v>
      </c>
      <c r="T8351" t="str">
        <f>IF(Table1[[#This Row],[Units Sold]]&gt; 700,"High Units","low Units")</f>
        <v>low Units</v>
      </c>
      <c r="U8351">
        <f>SUM(Table1[[#This Row],[Operating Profit]])/SUM(Table1[Operating Profit])*100</f>
        <v>1.9871430519775022E-4</v>
      </c>
      <c r="V8351">
        <f>SUM(Table1[[#This Row],[Price per Unit]]*Table1[[#This Row],[Units Sold]])</f>
        <v>1610</v>
      </c>
      <c r="W8351">
        <f>SUM(Table1[[#This Row],[Total Sales]]-Table1[[#This Row],[Operating Profit]])</f>
        <v>950</v>
      </c>
      <c r="X8351">
        <f>SUM(Table1[[#This Row],[Total Sales]]-Table1[[#This Row],[Cost]])</f>
        <v>660</v>
      </c>
      <c r="Y8351">
        <f>SUM(Table1[[#This Row],[profit/loss]])/SUM(Table1[profit/loss])</f>
        <v>1.9871430519775023E-6</v>
      </c>
    </row>
    <row r="8352" spans="1:25" x14ac:dyDescent="0.3">
      <c r="A8352" t="s">
        <v>13</v>
      </c>
      <c r="B8352" t="s">
        <v>23</v>
      </c>
      <c r="C8352">
        <v>1185732</v>
      </c>
      <c r="D8352" s="9">
        <v>44339</v>
      </c>
      <c r="E8352" s="8" t="str">
        <f>TEXT(Table1[[#This Row],[Invoice Date]],"dd-mm-yyyy")</f>
        <v>23-05-2021</v>
      </c>
      <c r="F8352" s="1" t="str">
        <f t="shared" si="520"/>
        <v>May</v>
      </c>
      <c r="G8352" s="1" t="str">
        <f t="shared" si="521"/>
        <v>2021</v>
      </c>
      <c r="H8352" s="1" t="str">
        <f t="shared" si="522"/>
        <v>Sunday</v>
      </c>
      <c r="I8352" s="1" t="str">
        <f t="shared" si="523"/>
        <v>23</v>
      </c>
      <c r="J8352" t="s">
        <v>26</v>
      </c>
      <c r="K8352" t="s">
        <v>54</v>
      </c>
      <c r="L8352" t="s">
        <v>55</v>
      </c>
      <c r="M8352" t="s">
        <v>19</v>
      </c>
      <c r="N8352">
        <v>19</v>
      </c>
      <c r="O8352">
        <v>74</v>
      </c>
      <c r="P8352">
        <v>1406</v>
      </c>
      <c r="Q8352">
        <v>548</v>
      </c>
      <c r="R8352">
        <v>0.39</v>
      </c>
      <c r="S8352" t="s">
        <v>23</v>
      </c>
      <c r="T8352" t="str">
        <f>IF(Table1[[#This Row],[Units Sold]]&gt; 700,"High Units","low Units")</f>
        <v>low Units</v>
      </c>
      <c r="U8352">
        <f>SUM(Table1[[#This Row],[Operating Profit]])/SUM(Table1[Operating Profit])*100</f>
        <v>1.6499308977025321E-4</v>
      </c>
      <c r="V8352">
        <f>SUM(Table1[[#This Row],[Price per Unit]]*Table1[[#This Row],[Units Sold]])</f>
        <v>1406</v>
      </c>
      <c r="W8352">
        <f>SUM(Table1[[#This Row],[Total Sales]]-Table1[[#This Row],[Operating Profit]])</f>
        <v>858</v>
      </c>
      <c r="X8352">
        <f>SUM(Table1[[#This Row],[Total Sales]]-Table1[[#This Row],[Cost]])</f>
        <v>548</v>
      </c>
      <c r="Y8352">
        <f>SUM(Table1[[#This Row],[profit/loss]])/SUM(Table1[profit/loss])</f>
        <v>1.6499308977025321E-6</v>
      </c>
    </row>
    <row r="8353" spans="1:25" x14ac:dyDescent="0.3">
      <c r="A8353" t="s">
        <v>13</v>
      </c>
      <c r="B8353" t="s">
        <v>23</v>
      </c>
      <c r="C8353">
        <v>1185732</v>
      </c>
      <c r="D8353" s="9">
        <v>44340</v>
      </c>
      <c r="E8353" s="8" t="str">
        <f>TEXT(Table1[[#This Row],[Invoice Date]],"dd-mm-yyyy")</f>
        <v>24-05-2021</v>
      </c>
      <c r="F8353" s="1" t="str">
        <f t="shared" si="520"/>
        <v>May</v>
      </c>
      <c r="G8353" s="1" t="str">
        <f t="shared" si="521"/>
        <v>2021</v>
      </c>
      <c r="H8353" s="1" t="str">
        <f t="shared" si="522"/>
        <v>Monday</v>
      </c>
      <c r="I8353" s="1" t="str">
        <f t="shared" si="523"/>
        <v>24</v>
      </c>
      <c r="J8353" t="s">
        <v>26</v>
      </c>
      <c r="K8353" t="s">
        <v>54</v>
      </c>
      <c r="L8353" t="s">
        <v>55</v>
      </c>
      <c r="M8353" t="s">
        <v>20</v>
      </c>
      <c r="N8353">
        <v>22</v>
      </c>
      <c r="O8353">
        <v>23</v>
      </c>
      <c r="P8353">
        <v>506</v>
      </c>
      <c r="Q8353">
        <v>218</v>
      </c>
      <c r="R8353">
        <v>0.43</v>
      </c>
      <c r="S8353" t="s">
        <v>23</v>
      </c>
      <c r="T8353" t="str">
        <f>IF(Table1[[#This Row],[Units Sold]]&gt; 700,"High Units","low Units")</f>
        <v>low Units</v>
      </c>
      <c r="U8353">
        <f>SUM(Table1[[#This Row],[Operating Profit]])/SUM(Table1[Operating Profit])*100</f>
        <v>6.5635937171378103E-5</v>
      </c>
      <c r="V8353">
        <f>SUM(Table1[[#This Row],[Price per Unit]]*Table1[[#This Row],[Units Sold]])</f>
        <v>506</v>
      </c>
      <c r="W8353">
        <f>SUM(Table1[[#This Row],[Total Sales]]-Table1[[#This Row],[Operating Profit]])</f>
        <v>288</v>
      </c>
      <c r="X8353">
        <f>SUM(Table1[[#This Row],[Total Sales]]-Table1[[#This Row],[Cost]])</f>
        <v>218</v>
      </c>
      <c r="Y8353">
        <f>SUM(Table1[[#This Row],[profit/loss]])/SUM(Table1[profit/loss])</f>
        <v>6.5635937171378098E-7</v>
      </c>
    </row>
    <row r="8354" spans="1:25" x14ac:dyDescent="0.3">
      <c r="A8354" t="s">
        <v>25</v>
      </c>
      <c r="B8354" t="s">
        <v>23</v>
      </c>
      <c r="C8354">
        <v>1197831</v>
      </c>
      <c r="D8354" s="9">
        <v>44413</v>
      </c>
      <c r="E8354" s="8" t="str">
        <f>TEXT(Table1[[#This Row],[Invoice Date]],"dd-mm-yyyy")</f>
        <v>05-08-2021</v>
      </c>
      <c r="F8354" s="1" t="str">
        <f t="shared" si="520"/>
        <v>August</v>
      </c>
      <c r="G8354" s="1" t="str">
        <f t="shared" si="521"/>
        <v>2021</v>
      </c>
      <c r="H8354" s="1" t="str">
        <f t="shared" si="522"/>
        <v>Thursday</v>
      </c>
      <c r="I8354" s="1" t="str">
        <f t="shared" si="523"/>
        <v>05</v>
      </c>
      <c r="J8354" t="s">
        <v>26</v>
      </c>
      <c r="K8354" t="s">
        <v>58</v>
      </c>
      <c r="L8354" t="s">
        <v>59</v>
      </c>
      <c r="M8354" t="s">
        <v>21</v>
      </c>
      <c r="N8354">
        <v>31</v>
      </c>
      <c r="O8354">
        <v>114</v>
      </c>
      <c r="P8354">
        <v>3534</v>
      </c>
      <c r="Q8354">
        <v>1449</v>
      </c>
      <c r="R8354">
        <v>0.41</v>
      </c>
      <c r="S8354" t="s">
        <v>23</v>
      </c>
      <c r="T8354" t="str">
        <f>IF(Table1[[#This Row],[Units Sold]]&gt; 700,"High Units","low Units")</f>
        <v>low Units</v>
      </c>
      <c r="U8354">
        <f>SUM(Table1[[#This Row],[Operating Profit]])/SUM(Table1[Operating Profit])*100</f>
        <v>4.3626822459324251E-4</v>
      </c>
      <c r="V8354">
        <f>SUM(Table1[[#This Row],[Price per Unit]]*Table1[[#This Row],[Units Sold]])</f>
        <v>3534</v>
      </c>
      <c r="W8354">
        <f>SUM(Table1[[#This Row],[Total Sales]]-Table1[[#This Row],[Operating Profit]])</f>
        <v>2085</v>
      </c>
      <c r="X8354">
        <f>SUM(Table1[[#This Row],[Total Sales]]-Table1[[#This Row],[Cost]])</f>
        <v>1449</v>
      </c>
      <c r="Y8354">
        <f>SUM(Table1[[#This Row],[profit/loss]])/SUM(Table1[profit/loss])</f>
        <v>4.3626822459324253E-6</v>
      </c>
    </row>
    <row r="8355" spans="1:25" x14ac:dyDescent="0.3">
      <c r="A8355" t="s">
        <v>25</v>
      </c>
      <c r="B8355" t="s">
        <v>23</v>
      </c>
      <c r="C8355">
        <v>1197831</v>
      </c>
      <c r="D8355" s="9">
        <v>44414</v>
      </c>
      <c r="E8355" s="8" t="str">
        <f>TEXT(Table1[[#This Row],[Invoice Date]],"dd-mm-yyyy")</f>
        <v>06-08-2021</v>
      </c>
      <c r="F8355" s="1" t="str">
        <f t="shared" si="520"/>
        <v>August</v>
      </c>
      <c r="G8355" s="1" t="str">
        <f t="shared" si="521"/>
        <v>2021</v>
      </c>
      <c r="H8355" s="1" t="str">
        <f t="shared" si="522"/>
        <v>Friday</v>
      </c>
      <c r="I8355" s="1" t="str">
        <f t="shared" si="523"/>
        <v>06</v>
      </c>
      <c r="J8355" t="s">
        <v>26</v>
      </c>
      <c r="K8355" t="s">
        <v>58</v>
      </c>
      <c r="L8355" t="s">
        <v>59</v>
      </c>
      <c r="M8355" t="s">
        <v>22</v>
      </c>
      <c r="N8355">
        <v>24</v>
      </c>
      <c r="O8355">
        <v>152</v>
      </c>
      <c r="P8355">
        <v>3648</v>
      </c>
      <c r="Q8355">
        <v>2152</v>
      </c>
      <c r="R8355">
        <v>0.59</v>
      </c>
      <c r="S8355" t="s">
        <v>23</v>
      </c>
      <c r="T8355" t="str">
        <f>IF(Table1[[#This Row],[Units Sold]]&gt; 700,"High Units","low Units")</f>
        <v>low Units</v>
      </c>
      <c r="U8355">
        <f>SUM(Table1[[#This Row],[Operating Profit]])/SUM(Table1[Operating Profit])*100</f>
        <v>6.4792906785690672E-4</v>
      </c>
      <c r="V8355">
        <f>SUM(Table1[[#This Row],[Price per Unit]]*Table1[[#This Row],[Units Sold]])</f>
        <v>3648</v>
      </c>
      <c r="W8355">
        <f>SUM(Table1[[#This Row],[Total Sales]]-Table1[[#This Row],[Operating Profit]])</f>
        <v>1496</v>
      </c>
      <c r="X8355">
        <f>SUM(Table1[[#This Row],[Total Sales]]-Table1[[#This Row],[Cost]])</f>
        <v>2152</v>
      </c>
      <c r="Y8355">
        <f>SUM(Table1[[#This Row],[profit/loss]])/SUM(Table1[profit/loss])</f>
        <v>6.4792906785690675E-6</v>
      </c>
    </row>
    <row r="8356" spans="1:25" x14ac:dyDescent="0.3">
      <c r="A8356" t="s">
        <v>25</v>
      </c>
      <c r="B8356" t="s">
        <v>23</v>
      </c>
      <c r="C8356">
        <v>1197831</v>
      </c>
      <c r="D8356" s="9">
        <v>44415</v>
      </c>
      <c r="E8356" s="8" t="str">
        <f>TEXT(Table1[[#This Row],[Invoice Date]],"dd-mm-yyyy")</f>
        <v>07-08-2021</v>
      </c>
      <c r="F8356" s="1" t="str">
        <f t="shared" si="520"/>
        <v>August</v>
      </c>
      <c r="G8356" s="1" t="str">
        <f t="shared" si="521"/>
        <v>2021</v>
      </c>
      <c r="H8356" s="1" t="str">
        <f t="shared" si="522"/>
        <v>Saturday</v>
      </c>
      <c r="I8356" s="1" t="str">
        <f t="shared" si="523"/>
        <v>07</v>
      </c>
      <c r="J8356" t="s">
        <v>26</v>
      </c>
      <c r="K8356" t="s">
        <v>58</v>
      </c>
      <c r="L8356" t="s">
        <v>59</v>
      </c>
      <c r="M8356" t="s">
        <v>16</v>
      </c>
      <c r="N8356">
        <v>16</v>
      </c>
      <c r="O8356">
        <v>206</v>
      </c>
      <c r="P8356">
        <v>3296</v>
      </c>
      <c r="Q8356">
        <v>1549</v>
      </c>
      <c r="R8356">
        <v>0.47</v>
      </c>
      <c r="S8356" t="s">
        <v>23</v>
      </c>
      <c r="T8356" t="str">
        <f>IF(Table1[[#This Row],[Units Sold]]&gt; 700,"High Units","low Units")</f>
        <v>low Units</v>
      </c>
      <c r="U8356">
        <f>SUM(Table1[[#This Row],[Operating Profit]])/SUM(Table1[Operating Profit])*100</f>
        <v>4.6637645265350773E-4</v>
      </c>
      <c r="V8356">
        <f>SUM(Table1[[#This Row],[Price per Unit]]*Table1[[#This Row],[Units Sold]])</f>
        <v>3296</v>
      </c>
      <c r="W8356">
        <f>SUM(Table1[[#This Row],[Total Sales]]-Table1[[#This Row],[Operating Profit]])</f>
        <v>1747</v>
      </c>
      <c r="X8356">
        <f>SUM(Table1[[#This Row],[Total Sales]]-Table1[[#This Row],[Cost]])</f>
        <v>1549</v>
      </c>
      <c r="Y8356">
        <f>SUM(Table1[[#This Row],[profit/loss]])/SUM(Table1[profit/loss])</f>
        <v>4.6637645265350771E-6</v>
      </c>
    </row>
    <row r="8357" spans="1:25" x14ac:dyDescent="0.3">
      <c r="A8357" t="s">
        <v>25</v>
      </c>
      <c r="B8357" t="s">
        <v>23</v>
      </c>
      <c r="C8357">
        <v>1197831</v>
      </c>
      <c r="D8357" s="9">
        <v>44416</v>
      </c>
      <c r="E8357" s="8" t="str">
        <f>TEXT(Table1[[#This Row],[Invoice Date]],"dd-mm-yyyy")</f>
        <v>08-08-2021</v>
      </c>
      <c r="F8357" s="1" t="str">
        <f t="shared" si="520"/>
        <v>August</v>
      </c>
      <c r="G8357" s="1" t="str">
        <f t="shared" si="521"/>
        <v>2021</v>
      </c>
      <c r="H8357" s="1" t="str">
        <f t="shared" si="522"/>
        <v>Sunday</v>
      </c>
      <c r="I8357" s="1" t="str">
        <f t="shared" si="523"/>
        <v>08</v>
      </c>
      <c r="J8357" t="s">
        <v>26</v>
      </c>
      <c r="K8357" t="s">
        <v>58</v>
      </c>
      <c r="L8357" t="s">
        <v>59</v>
      </c>
      <c r="M8357" t="s">
        <v>18</v>
      </c>
      <c r="N8357">
        <v>26</v>
      </c>
      <c r="O8357">
        <v>192</v>
      </c>
      <c r="P8357">
        <v>4992</v>
      </c>
      <c r="Q8357">
        <v>2097</v>
      </c>
      <c r="R8357">
        <v>0.42</v>
      </c>
      <c r="S8357" t="s">
        <v>23</v>
      </c>
      <c r="T8357" t="str">
        <f>IF(Table1[[#This Row],[Units Sold]]&gt; 700,"High Units","low Units")</f>
        <v>low Units</v>
      </c>
      <c r="U8357">
        <f>SUM(Table1[[#This Row],[Operating Profit]])/SUM(Table1[Operating Profit])*100</f>
        <v>6.3136954242376086E-4</v>
      </c>
      <c r="V8357">
        <f>SUM(Table1[[#This Row],[Price per Unit]]*Table1[[#This Row],[Units Sold]])</f>
        <v>4992</v>
      </c>
      <c r="W8357">
        <f>SUM(Table1[[#This Row],[Total Sales]]-Table1[[#This Row],[Operating Profit]])</f>
        <v>2895</v>
      </c>
      <c r="X8357">
        <f>SUM(Table1[[#This Row],[Total Sales]]-Table1[[#This Row],[Cost]])</f>
        <v>2097</v>
      </c>
      <c r="Y8357">
        <f>SUM(Table1[[#This Row],[profit/loss]])/SUM(Table1[profit/loss])</f>
        <v>6.3136954242376085E-6</v>
      </c>
    </row>
    <row r="8358" spans="1:25" x14ac:dyDescent="0.3">
      <c r="A8358" t="s">
        <v>25</v>
      </c>
      <c r="B8358" t="s">
        <v>23</v>
      </c>
      <c r="C8358">
        <v>1197831</v>
      </c>
      <c r="D8358" s="9">
        <v>44417</v>
      </c>
      <c r="E8358" s="8" t="str">
        <f>TEXT(Table1[[#This Row],[Invoice Date]],"dd-mm-yyyy")</f>
        <v>09-08-2021</v>
      </c>
      <c r="F8358" s="1" t="str">
        <f t="shared" si="520"/>
        <v>August</v>
      </c>
      <c r="G8358" s="1" t="str">
        <f t="shared" si="521"/>
        <v>2021</v>
      </c>
      <c r="H8358" s="1" t="str">
        <f t="shared" si="522"/>
        <v>Monday</v>
      </c>
      <c r="I8358" s="1" t="str">
        <f t="shared" si="523"/>
        <v>09</v>
      </c>
      <c r="J8358" t="s">
        <v>26</v>
      </c>
      <c r="K8358" t="s">
        <v>58</v>
      </c>
      <c r="L8358" t="s">
        <v>59</v>
      </c>
      <c r="M8358" t="s">
        <v>19</v>
      </c>
      <c r="N8358">
        <v>26</v>
      </c>
      <c r="O8358">
        <v>136</v>
      </c>
      <c r="P8358">
        <v>3536</v>
      </c>
      <c r="Q8358">
        <v>1556</v>
      </c>
      <c r="R8358">
        <v>0.44</v>
      </c>
      <c r="S8358" t="s">
        <v>23</v>
      </c>
      <c r="T8358" t="str">
        <f>IF(Table1[[#This Row],[Units Sold]]&gt; 700,"High Units","low Units")</f>
        <v>low Units</v>
      </c>
      <c r="U8358">
        <f>SUM(Table1[[#This Row],[Operating Profit]])/SUM(Table1[Operating Profit])*100</f>
        <v>4.6848402861772621E-4</v>
      </c>
      <c r="V8358">
        <f>SUM(Table1[[#This Row],[Price per Unit]]*Table1[[#This Row],[Units Sold]])</f>
        <v>3536</v>
      </c>
      <c r="W8358">
        <f>SUM(Table1[[#This Row],[Total Sales]]-Table1[[#This Row],[Operating Profit]])</f>
        <v>1980</v>
      </c>
      <c r="X8358">
        <f>SUM(Table1[[#This Row],[Total Sales]]-Table1[[#This Row],[Cost]])</f>
        <v>1556</v>
      </c>
      <c r="Y8358">
        <f>SUM(Table1[[#This Row],[profit/loss]])/SUM(Table1[profit/loss])</f>
        <v>4.6848402861772622E-6</v>
      </c>
    </row>
    <row r="8359" spans="1:25" x14ac:dyDescent="0.3">
      <c r="A8359" t="s">
        <v>25</v>
      </c>
      <c r="B8359" t="s">
        <v>23</v>
      </c>
      <c r="C8359">
        <v>1197831</v>
      </c>
      <c r="D8359" s="9">
        <v>44418</v>
      </c>
      <c r="E8359" s="8" t="str">
        <f>TEXT(Table1[[#This Row],[Invoice Date]],"dd-mm-yyyy")</f>
        <v>10-08-2021</v>
      </c>
      <c r="F8359" s="1" t="str">
        <f t="shared" si="520"/>
        <v>August</v>
      </c>
      <c r="G8359" s="1" t="str">
        <f t="shared" si="521"/>
        <v>2021</v>
      </c>
      <c r="H8359" s="1" t="str">
        <f t="shared" si="522"/>
        <v>Tuesday</v>
      </c>
      <c r="I8359" s="1" t="str">
        <f t="shared" si="523"/>
        <v>10</v>
      </c>
      <c r="J8359" t="s">
        <v>26</v>
      </c>
      <c r="K8359" t="s">
        <v>58</v>
      </c>
      <c r="L8359" t="s">
        <v>59</v>
      </c>
      <c r="M8359" t="s">
        <v>20</v>
      </c>
      <c r="N8359">
        <v>24</v>
      </c>
      <c r="O8359">
        <v>113</v>
      </c>
      <c r="P8359">
        <v>2712</v>
      </c>
      <c r="Q8359">
        <v>1464</v>
      </c>
      <c r="R8359">
        <v>0.54</v>
      </c>
      <c r="S8359" t="s">
        <v>23</v>
      </c>
      <c r="T8359" t="str">
        <f>IF(Table1[[#This Row],[Units Sold]]&gt; 700,"High Units","low Units")</f>
        <v>low Units</v>
      </c>
      <c r="U8359">
        <f>SUM(Table1[[#This Row],[Operating Profit]])/SUM(Table1[Operating Profit])*100</f>
        <v>4.407844588022823E-4</v>
      </c>
      <c r="V8359">
        <f>SUM(Table1[[#This Row],[Price per Unit]]*Table1[[#This Row],[Units Sold]])</f>
        <v>2712</v>
      </c>
      <c r="W8359">
        <f>SUM(Table1[[#This Row],[Total Sales]]-Table1[[#This Row],[Operating Profit]])</f>
        <v>1248</v>
      </c>
      <c r="X8359">
        <f>SUM(Table1[[#This Row],[Total Sales]]-Table1[[#This Row],[Cost]])</f>
        <v>1464</v>
      </c>
      <c r="Y8359">
        <f>SUM(Table1[[#This Row],[profit/loss]])/SUM(Table1[profit/loss])</f>
        <v>4.4078445880228232E-6</v>
      </c>
    </row>
    <row r="8360" spans="1:25" x14ac:dyDescent="0.3">
      <c r="A8360" t="s">
        <v>25</v>
      </c>
      <c r="B8360" t="s">
        <v>23</v>
      </c>
      <c r="C8360">
        <v>1197831</v>
      </c>
      <c r="D8360" s="9">
        <v>44419</v>
      </c>
      <c r="E8360" s="8" t="str">
        <f>TEXT(Table1[[#This Row],[Invoice Date]],"dd-mm-yyyy")</f>
        <v>11-08-2021</v>
      </c>
      <c r="F8360" s="1" t="str">
        <f t="shared" si="520"/>
        <v>August</v>
      </c>
      <c r="G8360" s="1" t="str">
        <f t="shared" si="521"/>
        <v>2021</v>
      </c>
      <c r="H8360" s="1" t="str">
        <f t="shared" si="522"/>
        <v>Wednesday</v>
      </c>
      <c r="I8360" s="1" t="str">
        <f t="shared" si="523"/>
        <v>11</v>
      </c>
      <c r="J8360" t="s">
        <v>26</v>
      </c>
      <c r="K8360" t="s">
        <v>58</v>
      </c>
      <c r="L8360" t="s">
        <v>59</v>
      </c>
      <c r="M8360" t="s">
        <v>21</v>
      </c>
      <c r="N8360">
        <v>29</v>
      </c>
      <c r="O8360">
        <v>85</v>
      </c>
      <c r="P8360">
        <v>2465</v>
      </c>
      <c r="Q8360">
        <v>961</v>
      </c>
      <c r="R8360">
        <v>0.39</v>
      </c>
      <c r="S8360" t="s">
        <v>23</v>
      </c>
      <c r="T8360" t="str">
        <f>IF(Table1[[#This Row],[Units Sold]]&gt; 700,"High Units","low Units")</f>
        <v>low Units</v>
      </c>
      <c r="U8360">
        <f>SUM(Table1[[#This Row],[Operating Profit]])/SUM(Table1[Operating Profit])*100</f>
        <v>2.8934007165914841E-4</v>
      </c>
      <c r="V8360">
        <f>SUM(Table1[[#This Row],[Price per Unit]]*Table1[[#This Row],[Units Sold]])</f>
        <v>2465</v>
      </c>
      <c r="W8360">
        <f>SUM(Table1[[#This Row],[Total Sales]]-Table1[[#This Row],[Operating Profit]])</f>
        <v>1504</v>
      </c>
      <c r="X8360">
        <f>SUM(Table1[[#This Row],[Total Sales]]-Table1[[#This Row],[Cost]])</f>
        <v>961</v>
      </c>
      <c r="Y8360">
        <f>SUM(Table1[[#This Row],[profit/loss]])/SUM(Table1[profit/loss])</f>
        <v>2.8934007165914841E-6</v>
      </c>
    </row>
    <row r="8361" spans="1:25" x14ac:dyDescent="0.3">
      <c r="A8361" t="s">
        <v>25</v>
      </c>
      <c r="B8361" t="s">
        <v>23</v>
      </c>
      <c r="C8361">
        <v>1197831</v>
      </c>
      <c r="D8361" s="9">
        <v>44420</v>
      </c>
      <c r="E8361" s="8" t="str">
        <f>TEXT(Table1[[#This Row],[Invoice Date]],"dd-mm-yyyy")</f>
        <v>12-08-2021</v>
      </c>
      <c r="F8361" s="1" t="str">
        <f t="shared" si="520"/>
        <v>August</v>
      </c>
      <c r="G8361" s="1" t="str">
        <f t="shared" si="521"/>
        <v>2021</v>
      </c>
      <c r="H8361" s="1" t="str">
        <f t="shared" si="522"/>
        <v>Thursday</v>
      </c>
      <c r="I8361" s="1" t="str">
        <f t="shared" si="523"/>
        <v>12</v>
      </c>
      <c r="J8361" t="s">
        <v>26</v>
      </c>
      <c r="K8361" t="s">
        <v>58</v>
      </c>
      <c r="L8361" t="s">
        <v>59</v>
      </c>
      <c r="M8361" t="s">
        <v>22</v>
      </c>
      <c r="N8361">
        <v>27</v>
      </c>
      <c r="O8361">
        <v>144</v>
      </c>
      <c r="P8361">
        <v>3888</v>
      </c>
      <c r="Q8361">
        <v>2216</v>
      </c>
      <c r="R8361">
        <v>0.56999999999999995</v>
      </c>
      <c r="S8361" t="s">
        <v>23</v>
      </c>
      <c r="T8361" t="str">
        <f>IF(Table1[[#This Row],[Units Sold]]&gt; 700,"High Units","low Units")</f>
        <v>low Units</v>
      </c>
      <c r="U8361">
        <f>SUM(Table1[[#This Row],[Operating Profit]])/SUM(Table1[Operating Profit])*100</f>
        <v>6.6719833381547649E-4</v>
      </c>
      <c r="V8361">
        <f>SUM(Table1[[#This Row],[Price per Unit]]*Table1[[#This Row],[Units Sold]])</f>
        <v>3888</v>
      </c>
      <c r="W8361">
        <f>SUM(Table1[[#This Row],[Total Sales]]-Table1[[#This Row],[Operating Profit]])</f>
        <v>1672</v>
      </c>
      <c r="X8361">
        <f>SUM(Table1[[#This Row],[Total Sales]]-Table1[[#This Row],[Cost]])</f>
        <v>2216</v>
      </c>
      <c r="Y8361">
        <f>SUM(Table1[[#This Row],[profit/loss]])/SUM(Table1[profit/loss])</f>
        <v>6.6719833381547649E-6</v>
      </c>
    </row>
    <row r="8362" spans="1:25" x14ac:dyDescent="0.3">
      <c r="A8362" t="s">
        <v>25</v>
      </c>
      <c r="B8362" t="s">
        <v>23</v>
      </c>
      <c r="C8362">
        <v>1197831</v>
      </c>
      <c r="D8362" s="9">
        <v>44421</v>
      </c>
      <c r="E8362" s="8" t="str">
        <f>TEXT(Table1[[#This Row],[Invoice Date]],"dd-mm-yyyy")</f>
        <v>13-08-2021</v>
      </c>
      <c r="F8362" s="1" t="str">
        <f t="shared" si="520"/>
        <v>August</v>
      </c>
      <c r="G8362" s="1" t="str">
        <f t="shared" si="521"/>
        <v>2021</v>
      </c>
      <c r="H8362" s="1" t="str">
        <f t="shared" si="522"/>
        <v>Friday</v>
      </c>
      <c r="I8362" s="1" t="str">
        <f t="shared" si="523"/>
        <v>13</v>
      </c>
      <c r="J8362" t="s">
        <v>26</v>
      </c>
      <c r="K8362" t="s">
        <v>58</v>
      </c>
      <c r="L8362" t="s">
        <v>59</v>
      </c>
      <c r="M8362" t="s">
        <v>16</v>
      </c>
      <c r="N8362">
        <v>23</v>
      </c>
      <c r="O8362">
        <v>194</v>
      </c>
      <c r="P8362">
        <v>4462</v>
      </c>
      <c r="Q8362">
        <v>2186</v>
      </c>
      <c r="R8362">
        <v>0.49</v>
      </c>
      <c r="S8362" t="s">
        <v>23</v>
      </c>
      <c r="T8362" t="str">
        <f>IF(Table1[[#This Row],[Units Sold]]&gt; 700,"High Units","low Units")</f>
        <v>low Units</v>
      </c>
      <c r="U8362">
        <f>SUM(Table1[[#This Row],[Operating Profit]])/SUM(Table1[Operating Profit])*100</f>
        <v>6.5816586539739692E-4</v>
      </c>
      <c r="V8362">
        <f>SUM(Table1[[#This Row],[Price per Unit]]*Table1[[#This Row],[Units Sold]])</f>
        <v>4462</v>
      </c>
      <c r="W8362">
        <f>SUM(Table1[[#This Row],[Total Sales]]-Table1[[#This Row],[Operating Profit]])</f>
        <v>2276</v>
      </c>
      <c r="X8362">
        <f>SUM(Table1[[#This Row],[Total Sales]]-Table1[[#This Row],[Cost]])</f>
        <v>2186</v>
      </c>
      <c r="Y8362">
        <f>SUM(Table1[[#This Row],[profit/loss]])/SUM(Table1[profit/loss])</f>
        <v>6.5816586539739692E-6</v>
      </c>
    </row>
    <row r="8363" spans="1:25" x14ac:dyDescent="0.3">
      <c r="A8363" t="s">
        <v>25</v>
      </c>
      <c r="B8363" t="s">
        <v>23</v>
      </c>
      <c r="C8363">
        <v>1197831</v>
      </c>
      <c r="D8363" s="9">
        <v>44422</v>
      </c>
      <c r="E8363" s="8" t="str">
        <f>TEXT(Table1[[#This Row],[Invoice Date]],"dd-mm-yyyy")</f>
        <v>14-08-2021</v>
      </c>
      <c r="F8363" s="1" t="str">
        <f t="shared" si="520"/>
        <v>August</v>
      </c>
      <c r="G8363" s="1" t="str">
        <f t="shared" si="521"/>
        <v>2021</v>
      </c>
      <c r="H8363" s="1" t="str">
        <f t="shared" si="522"/>
        <v>Saturday</v>
      </c>
      <c r="I8363" s="1" t="str">
        <f t="shared" si="523"/>
        <v>14</v>
      </c>
      <c r="J8363" t="s">
        <v>26</v>
      </c>
      <c r="K8363" t="s">
        <v>58</v>
      </c>
      <c r="L8363" t="s">
        <v>59</v>
      </c>
      <c r="M8363" t="s">
        <v>18</v>
      </c>
      <c r="N8363">
        <v>32</v>
      </c>
      <c r="O8363">
        <v>194</v>
      </c>
      <c r="P8363">
        <v>6208</v>
      </c>
      <c r="Q8363">
        <v>2918</v>
      </c>
      <c r="R8363">
        <v>0.47</v>
      </c>
      <c r="S8363" t="s">
        <v>23</v>
      </c>
      <c r="T8363" t="str">
        <f>IF(Table1[[#This Row],[Units Sold]]&gt; 700,"High Units","low Units")</f>
        <v>low Units</v>
      </c>
      <c r="U8363">
        <f>SUM(Table1[[#This Row],[Operating Profit]])/SUM(Table1[Operating Profit])*100</f>
        <v>8.7855809479853815E-4</v>
      </c>
      <c r="V8363">
        <f>SUM(Table1[[#This Row],[Price per Unit]]*Table1[[#This Row],[Units Sold]])</f>
        <v>6208</v>
      </c>
      <c r="W8363">
        <f>SUM(Table1[[#This Row],[Total Sales]]-Table1[[#This Row],[Operating Profit]])</f>
        <v>3290</v>
      </c>
      <c r="X8363">
        <f>SUM(Table1[[#This Row],[Total Sales]]-Table1[[#This Row],[Cost]])</f>
        <v>2918</v>
      </c>
      <c r="Y8363">
        <f>SUM(Table1[[#This Row],[profit/loss]])/SUM(Table1[profit/loss])</f>
        <v>8.7855809479853812E-6</v>
      </c>
    </row>
    <row r="8364" spans="1:25" x14ac:dyDescent="0.3">
      <c r="A8364" t="s">
        <v>25</v>
      </c>
      <c r="B8364" t="s">
        <v>23</v>
      </c>
      <c r="C8364">
        <v>1197831</v>
      </c>
      <c r="D8364" s="9">
        <v>44423</v>
      </c>
      <c r="E8364" s="8" t="str">
        <f>TEXT(Table1[[#This Row],[Invoice Date]],"dd-mm-yyyy")</f>
        <v>15-08-2021</v>
      </c>
      <c r="F8364" s="1" t="str">
        <f t="shared" si="520"/>
        <v>August</v>
      </c>
      <c r="G8364" s="1" t="str">
        <f t="shared" si="521"/>
        <v>2021</v>
      </c>
      <c r="H8364" s="1" t="str">
        <f t="shared" si="522"/>
        <v>Sunday</v>
      </c>
      <c r="I8364" s="1" t="str">
        <f t="shared" si="523"/>
        <v>15</v>
      </c>
      <c r="J8364" t="s">
        <v>26</v>
      </c>
      <c r="K8364" t="s">
        <v>58</v>
      </c>
      <c r="L8364" t="s">
        <v>59</v>
      </c>
      <c r="M8364" t="s">
        <v>19</v>
      </c>
      <c r="N8364">
        <v>20</v>
      </c>
      <c r="O8364">
        <v>144</v>
      </c>
      <c r="P8364">
        <v>2880</v>
      </c>
      <c r="Q8364">
        <v>1469</v>
      </c>
      <c r="R8364">
        <v>0.51</v>
      </c>
      <c r="S8364" t="s">
        <v>23</v>
      </c>
      <c r="T8364" t="str">
        <f>IF(Table1[[#This Row],[Units Sold]]&gt; 700,"High Units","low Units")</f>
        <v>low Units</v>
      </c>
      <c r="U8364">
        <f>SUM(Table1[[#This Row],[Operating Profit]])/SUM(Table1[Operating Profit])*100</f>
        <v>4.4228987020529552E-4</v>
      </c>
      <c r="V8364">
        <f>SUM(Table1[[#This Row],[Price per Unit]]*Table1[[#This Row],[Units Sold]])</f>
        <v>2880</v>
      </c>
      <c r="W8364">
        <f>SUM(Table1[[#This Row],[Total Sales]]-Table1[[#This Row],[Operating Profit]])</f>
        <v>1411</v>
      </c>
      <c r="X8364">
        <f>SUM(Table1[[#This Row],[Total Sales]]-Table1[[#This Row],[Cost]])</f>
        <v>1469</v>
      </c>
      <c r="Y8364">
        <f>SUM(Table1[[#This Row],[profit/loss]])/SUM(Table1[profit/loss])</f>
        <v>4.422898702052955E-6</v>
      </c>
    </row>
    <row r="8365" spans="1:25" x14ac:dyDescent="0.3">
      <c r="A8365" t="s">
        <v>25</v>
      </c>
      <c r="B8365" t="s">
        <v>23</v>
      </c>
      <c r="C8365">
        <v>1197831</v>
      </c>
      <c r="D8365" s="9">
        <v>44424</v>
      </c>
      <c r="E8365" s="8" t="str">
        <f>TEXT(Table1[[#This Row],[Invoice Date]],"dd-mm-yyyy")</f>
        <v>16-08-2021</v>
      </c>
      <c r="F8365" s="1" t="str">
        <f t="shared" si="520"/>
        <v>August</v>
      </c>
      <c r="G8365" s="1" t="str">
        <f t="shared" si="521"/>
        <v>2021</v>
      </c>
      <c r="H8365" s="1" t="str">
        <f t="shared" si="522"/>
        <v>Monday</v>
      </c>
      <c r="I8365" s="1" t="str">
        <f t="shared" si="523"/>
        <v>16</v>
      </c>
      <c r="J8365" t="s">
        <v>26</v>
      </c>
      <c r="K8365" t="s">
        <v>58</v>
      </c>
      <c r="L8365" t="s">
        <v>59</v>
      </c>
      <c r="M8365" t="s">
        <v>20</v>
      </c>
      <c r="N8365">
        <v>23</v>
      </c>
      <c r="O8365">
        <v>116</v>
      </c>
      <c r="P8365">
        <v>2668</v>
      </c>
      <c r="Q8365">
        <v>1627</v>
      </c>
      <c r="R8365">
        <v>0.61</v>
      </c>
      <c r="S8365" t="s">
        <v>23</v>
      </c>
      <c r="T8365" t="str">
        <f>IF(Table1[[#This Row],[Units Sold]]&gt; 700,"High Units","low Units")</f>
        <v>low Units</v>
      </c>
      <c r="U8365">
        <f>SUM(Table1[[#This Row],[Operating Profit]])/SUM(Table1[Operating Profit])*100</f>
        <v>4.8986087054051462E-4</v>
      </c>
      <c r="V8365">
        <f>SUM(Table1[[#This Row],[Price per Unit]]*Table1[[#This Row],[Units Sold]])</f>
        <v>2668</v>
      </c>
      <c r="W8365">
        <f>SUM(Table1[[#This Row],[Total Sales]]-Table1[[#This Row],[Operating Profit]])</f>
        <v>1041</v>
      </c>
      <c r="X8365">
        <f>SUM(Table1[[#This Row],[Total Sales]]-Table1[[#This Row],[Cost]])</f>
        <v>1627</v>
      </c>
      <c r="Y8365">
        <f>SUM(Table1[[#This Row],[profit/loss]])/SUM(Table1[profit/loss])</f>
        <v>4.8986087054051457E-6</v>
      </c>
    </row>
    <row r="8366" spans="1:25" x14ac:dyDescent="0.3">
      <c r="A8366" t="s">
        <v>25</v>
      </c>
      <c r="B8366" t="s">
        <v>23</v>
      </c>
      <c r="C8366">
        <v>1197831</v>
      </c>
      <c r="D8366" s="9">
        <v>44425</v>
      </c>
      <c r="E8366" s="8" t="str">
        <f>TEXT(Table1[[#This Row],[Invoice Date]],"dd-mm-yyyy")</f>
        <v>17-08-2021</v>
      </c>
      <c r="F8366" s="1" t="str">
        <f t="shared" si="520"/>
        <v>August</v>
      </c>
      <c r="G8366" s="1" t="str">
        <f t="shared" si="521"/>
        <v>2021</v>
      </c>
      <c r="H8366" s="1" t="str">
        <f t="shared" si="522"/>
        <v>Tuesday</v>
      </c>
      <c r="I8366" s="1" t="str">
        <f t="shared" si="523"/>
        <v>17</v>
      </c>
      <c r="J8366" t="s">
        <v>26</v>
      </c>
      <c r="K8366" t="s">
        <v>58</v>
      </c>
      <c r="L8366" t="s">
        <v>59</v>
      </c>
      <c r="M8366" t="s">
        <v>21</v>
      </c>
      <c r="N8366">
        <v>28</v>
      </c>
      <c r="O8366">
        <v>88</v>
      </c>
      <c r="P8366">
        <v>2464</v>
      </c>
      <c r="Q8366">
        <v>1133</v>
      </c>
      <c r="R8366">
        <v>0.46</v>
      </c>
      <c r="S8366" t="s">
        <v>23</v>
      </c>
      <c r="T8366" t="str">
        <f>IF(Table1[[#This Row],[Units Sold]]&gt; 700,"High Units","low Units")</f>
        <v>low Units</v>
      </c>
      <c r="U8366">
        <f>SUM(Table1[[#This Row],[Operating Profit]])/SUM(Table1[Operating Profit])*100</f>
        <v>3.4112622392280453E-4</v>
      </c>
      <c r="V8366">
        <f>SUM(Table1[[#This Row],[Price per Unit]]*Table1[[#This Row],[Units Sold]])</f>
        <v>2464</v>
      </c>
      <c r="W8366">
        <f>SUM(Table1[[#This Row],[Total Sales]]-Table1[[#This Row],[Operating Profit]])</f>
        <v>1331</v>
      </c>
      <c r="X8366">
        <f>SUM(Table1[[#This Row],[Total Sales]]-Table1[[#This Row],[Cost]])</f>
        <v>1133</v>
      </c>
      <c r="Y8366">
        <f>SUM(Table1[[#This Row],[profit/loss]])/SUM(Table1[profit/loss])</f>
        <v>3.4112622392280452E-6</v>
      </c>
    </row>
    <row r="8367" spans="1:25" x14ac:dyDescent="0.3">
      <c r="A8367" t="s">
        <v>25</v>
      </c>
      <c r="B8367" t="s">
        <v>23</v>
      </c>
      <c r="C8367">
        <v>1197831</v>
      </c>
      <c r="D8367" s="9">
        <v>44426</v>
      </c>
      <c r="E8367" s="8" t="str">
        <f>TEXT(Table1[[#This Row],[Invoice Date]],"dd-mm-yyyy")</f>
        <v>18-08-2021</v>
      </c>
      <c r="F8367" s="1" t="str">
        <f t="shared" si="520"/>
        <v>August</v>
      </c>
      <c r="G8367" s="1" t="str">
        <f t="shared" si="521"/>
        <v>2021</v>
      </c>
      <c r="H8367" s="1" t="str">
        <f t="shared" si="522"/>
        <v>Wednesday</v>
      </c>
      <c r="I8367" s="1" t="str">
        <f t="shared" si="523"/>
        <v>18</v>
      </c>
      <c r="J8367" t="s">
        <v>26</v>
      </c>
      <c r="K8367" t="s">
        <v>58</v>
      </c>
      <c r="L8367" t="s">
        <v>59</v>
      </c>
      <c r="M8367" t="s">
        <v>22</v>
      </c>
      <c r="N8367">
        <v>26</v>
      </c>
      <c r="O8367">
        <v>120</v>
      </c>
      <c r="P8367">
        <v>3120</v>
      </c>
      <c r="Q8367">
        <v>2059</v>
      </c>
      <c r="R8367">
        <v>0.66</v>
      </c>
      <c r="S8367" t="s">
        <v>23</v>
      </c>
      <c r="T8367" t="str">
        <f>IF(Table1[[#This Row],[Units Sold]]&gt; 700,"High Units","low Units")</f>
        <v>low Units</v>
      </c>
      <c r="U8367">
        <f>SUM(Table1[[#This Row],[Operating Profit]])/SUM(Table1[Operating Profit])*100</f>
        <v>6.1992841576086004E-4</v>
      </c>
      <c r="V8367">
        <f>SUM(Table1[[#This Row],[Price per Unit]]*Table1[[#This Row],[Units Sold]])</f>
        <v>3120</v>
      </c>
      <c r="W8367">
        <f>SUM(Table1[[#This Row],[Total Sales]]-Table1[[#This Row],[Operating Profit]])</f>
        <v>1061</v>
      </c>
      <c r="X8367">
        <f>SUM(Table1[[#This Row],[Total Sales]]-Table1[[#This Row],[Cost]])</f>
        <v>2059</v>
      </c>
      <c r="Y8367">
        <f>SUM(Table1[[#This Row],[profit/loss]])/SUM(Table1[profit/loss])</f>
        <v>6.1992841576086009E-6</v>
      </c>
    </row>
    <row r="8368" spans="1:25" x14ac:dyDescent="0.3">
      <c r="A8368" t="s">
        <v>25</v>
      </c>
      <c r="B8368" t="s">
        <v>23</v>
      </c>
      <c r="C8368">
        <v>1197831</v>
      </c>
      <c r="D8368" s="9">
        <v>44427</v>
      </c>
      <c r="E8368" s="8" t="str">
        <f>TEXT(Table1[[#This Row],[Invoice Date]],"dd-mm-yyyy")</f>
        <v>19-08-2021</v>
      </c>
      <c r="F8368" s="1" t="str">
        <f t="shared" si="520"/>
        <v>August</v>
      </c>
      <c r="G8368" s="1" t="str">
        <f t="shared" si="521"/>
        <v>2021</v>
      </c>
      <c r="H8368" s="1" t="str">
        <f t="shared" si="522"/>
        <v>Thursday</v>
      </c>
      <c r="I8368" s="1" t="str">
        <f t="shared" si="523"/>
        <v>19</v>
      </c>
      <c r="J8368" t="s">
        <v>26</v>
      </c>
      <c r="K8368" t="s">
        <v>58</v>
      </c>
      <c r="L8368" t="s">
        <v>59</v>
      </c>
      <c r="M8368" t="s">
        <v>16</v>
      </c>
      <c r="N8368">
        <v>15</v>
      </c>
      <c r="O8368">
        <v>215</v>
      </c>
      <c r="P8368">
        <v>3225</v>
      </c>
      <c r="Q8368">
        <v>1677</v>
      </c>
      <c r="R8368">
        <v>0.52</v>
      </c>
      <c r="S8368" t="s">
        <v>23</v>
      </c>
      <c r="T8368" t="str">
        <f>IF(Table1[[#This Row],[Units Sold]]&gt; 700,"High Units","low Units")</f>
        <v>low Units</v>
      </c>
      <c r="U8368">
        <f>SUM(Table1[[#This Row],[Operating Profit]])/SUM(Table1[Operating Profit])*100</f>
        <v>5.049149845706471E-4</v>
      </c>
      <c r="V8368">
        <f>SUM(Table1[[#This Row],[Price per Unit]]*Table1[[#This Row],[Units Sold]])</f>
        <v>3225</v>
      </c>
      <c r="W8368">
        <f>SUM(Table1[[#This Row],[Total Sales]]-Table1[[#This Row],[Operating Profit]])</f>
        <v>1548</v>
      </c>
      <c r="X8368">
        <f>SUM(Table1[[#This Row],[Total Sales]]-Table1[[#This Row],[Cost]])</f>
        <v>1677</v>
      </c>
      <c r="Y8368">
        <f>SUM(Table1[[#This Row],[profit/loss]])/SUM(Table1[profit/loss])</f>
        <v>5.0491498457064712E-6</v>
      </c>
    </row>
    <row r="8369" spans="1:25" x14ac:dyDescent="0.3">
      <c r="A8369" t="s">
        <v>25</v>
      </c>
      <c r="B8369" t="s">
        <v>23</v>
      </c>
      <c r="C8369">
        <v>1197831</v>
      </c>
      <c r="D8369" s="9">
        <v>44428</v>
      </c>
      <c r="E8369" s="8" t="str">
        <f>TEXT(Table1[[#This Row],[Invoice Date]],"dd-mm-yyyy")</f>
        <v>20-08-2021</v>
      </c>
      <c r="F8369" s="1" t="str">
        <f t="shared" si="520"/>
        <v>August</v>
      </c>
      <c r="G8369" s="1" t="str">
        <f t="shared" si="521"/>
        <v>2021</v>
      </c>
      <c r="H8369" s="1" t="str">
        <f t="shared" si="522"/>
        <v>Friday</v>
      </c>
      <c r="I8369" s="1" t="str">
        <f t="shared" si="523"/>
        <v>20</v>
      </c>
      <c r="J8369" t="s">
        <v>26</v>
      </c>
      <c r="K8369" t="s">
        <v>58</v>
      </c>
      <c r="L8369" t="s">
        <v>59</v>
      </c>
      <c r="M8369" t="s">
        <v>18</v>
      </c>
      <c r="N8369">
        <v>16</v>
      </c>
      <c r="O8369">
        <v>202</v>
      </c>
      <c r="P8369">
        <v>3232</v>
      </c>
      <c r="Q8369">
        <v>1519</v>
      </c>
      <c r="R8369">
        <v>0.47</v>
      </c>
      <c r="S8369" t="s">
        <v>23</v>
      </c>
      <c r="T8369" t="str">
        <f>IF(Table1[[#This Row],[Units Sold]]&gt; 700,"High Units","low Units")</f>
        <v>low Units</v>
      </c>
      <c r="U8369">
        <f>SUM(Table1[[#This Row],[Operating Profit]])/SUM(Table1[Operating Profit])*100</f>
        <v>4.5734398423542811E-4</v>
      </c>
      <c r="V8369">
        <f>SUM(Table1[[#This Row],[Price per Unit]]*Table1[[#This Row],[Units Sold]])</f>
        <v>3232</v>
      </c>
      <c r="W8369">
        <f>SUM(Table1[[#This Row],[Total Sales]]-Table1[[#This Row],[Operating Profit]])</f>
        <v>1713</v>
      </c>
      <c r="X8369">
        <f>SUM(Table1[[#This Row],[Total Sales]]-Table1[[#This Row],[Cost]])</f>
        <v>1519</v>
      </c>
      <c r="Y8369">
        <f>SUM(Table1[[#This Row],[profit/loss]])/SUM(Table1[profit/loss])</f>
        <v>4.5734398423542813E-6</v>
      </c>
    </row>
    <row r="8370" spans="1:25" x14ac:dyDescent="0.3">
      <c r="A8370" t="s">
        <v>25</v>
      </c>
      <c r="B8370" t="s">
        <v>23</v>
      </c>
      <c r="C8370">
        <v>1197831</v>
      </c>
      <c r="D8370" s="9">
        <v>44429</v>
      </c>
      <c r="E8370" s="8" t="str">
        <f>TEXT(Table1[[#This Row],[Invoice Date]],"dd-mm-yyyy")</f>
        <v>21-08-2021</v>
      </c>
      <c r="F8370" s="1" t="str">
        <f t="shared" si="520"/>
        <v>August</v>
      </c>
      <c r="G8370" s="1" t="str">
        <f t="shared" si="521"/>
        <v>2021</v>
      </c>
      <c r="H8370" s="1" t="str">
        <f t="shared" si="522"/>
        <v>Saturday</v>
      </c>
      <c r="I8370" s="1" t="str">
        <f t="shared" si="523"/>
        <v>21</v>
      </c>
      <c r="J8370" t="s">
        <v>26</v>
      </c>
      <c r="K8370" t="s">
        <v>58</v>
      </c>
      <c r="L8370" t="s">
        <v>59</v>
      </c>
      <c r="M8370" t="s">
        <v>19</v>
      </c>
      <c r="N8370">
        <v>11</v>
      </c>
      <c r="O8370">
        <v>152</v>
      </c>
      <c r="P8370">
        <v>1672</v>
      </c>
      <c r="Q8370">
        <v>786</v>
      </c>
      <c r="R8370">
        <v>0.47</v>
      </c>
      <c r="S8370" t="s">
        <v>23</v>
      </c>
      <c r="T8370" t="str">
        <f>IF(Table1[[#This Row],[Units Sold]]&gt; 700,"High Units","low Units")</f>
        <v>low Units</v>
      </c>
      <c r="U8370">
        <f>SUM(Table1[[#This Row],[Operating Profit]])/SUM(Table1[Operating Profit])*100</f>
        <v>2.3665067255368433E-4</v>
      </c>
      <c r="V8370">
        <f>SUM(Table1[[#This Row],[Price per Unit]]*Table1[[#This Row],[Units Sold]])</f>
        <v>1672</v>
      </c>
      <c r="W8370">
        <f>SUM(Table1[[#This Row],[Total Sales]]-Table1[[#This Row],[Operating Profit]])</f>
        <v>886</v>
      </c>
      <c r="X8370">
        <f>SUM(Table1[[#This Row],[Total Sales]]-Table1[[#This Row],[Cost]])</f>
        <v>786</v>
      </c>
      <c r="Y8370">
        <f>SUM(Table1[[#This Row],[profit/loss]])/SUM(Table1[profit/loss])</f>
        <v>2.3665067255368434E-6</v>
      </c>
    </row>
    <row r="8371" spans="1:25" x14ac:dyDescent="0.3">
      <c r="A8371" t="s">
        <v>25</v>
      </c>
      <c r="B8371" t="s">
        <v>23</v>
      </c>
      <c r="C8371">
        <v>1197831</v>
      </c>
      <c r="D8371" s="9">
        <v>44430</v>
      </c>
      <c r="E8371" s="8" t="str">
        <f>TEXT(Table1[[#This Row],[Invoice Date]],"dd-mm-yyyy")</f>
        <v>22-08-2021</v>
      </c>
      <c r="F8371" s="1" t="str">
        <f t="shared" si="520"/>
        <v>August</v>
      </c>
      <c r="G8371" s="1" t="str">
        <f t="shared" si="521"/>
        <v>2021</v>
      </c>
      <c r="H8371" s="1" t="str">
        <f t="shared" si="522"/>
        <v>Sunday</v>
      </c>
      <c r="I8371" s="1" t="str">
        <f t="shared" si="523"/>
        <v>22</v>
      </c>
      <c r="J8371" t="s">
        <v>26</v>
      </c>
      <c r="K8371" t="s">
        <v>58</v>
      </c>
      <c r="L8371" t="s">
        <v>59</v>
      </c>
      <c r="M8371" t="s">
        <v>20</v>
      </c>
      <c r="N8371">
        <v>15</v>
      </c>
      <c r="O8371">
        <v>116</v>
      </c>
      <c r="P8371">
        <v>1740</v>
      </c>
      <c r="Q8371">
        <v>1044</v>
      </c>
      <c r="R8371">
        <v>0.6</v>
      </c>
      <c r="S8371" t="s">
        <v>23</v>
      </c>
      <c r="T8371" t="str">
        <f>IF(Table1[[#This Row],[Units Sold]]&gt; 700,"High Units","low Units")</f>
        <v>low Units</v>
      </c>
      <c r="U8371">
        <f>SUM(Table1[[#This Row],[Operating Profit]])/SUM(Table1[Operating Profit])*100</f>
        <v>3.1432990094916848E-4</v>
      </c>
      <c r="V8371">
        <f>SUM(Table1[[#This Row],[Price per Unit]]*Table1[[#This Row],[Units Sold]])</f>
        <v>1740</v>
      </c>
      <c r="W8371">
        <f>SUM(Table1[[#This Row],[Total Sales]]-Table1[[#This Row],[Operating Profit]])</f>
        <v>696</v>
      </c>
      <c r="X8371">
        <f>SUM(Table1[[#This Row],[Total Sales]]-Table1[[#This Row],[Cost]])</f>
        <v>1044</v>
      </c>
      <c r="Y8371">
        <f>SUM(Table1[[#This Row],[profit/loss]])/SUM(Table1[profit/loss])</f>
        <v>3.143299009491685E-6</v>
      </c>
    </row>
    <row r="8372" spans="1:25" x14ac:dyDescent="0.3">
      <c r="A8372" t="s">
        <v>25</v>
      </c>
      <c r="B8372" t="s">
        <v>23</v>
      </c>
      <c r="C8372">
        <v>1197831</v>
      </c>
      <c r="D8372" s="9">
        <v>44431</v>
      </c>
      <c r="E8372" s="8" t="str">
        <f>TEXT(Table1[[#This Row],[Invoice Date]],"dd-mm-yyyy")</f>
        <v>23-08-2021</v>
      </c>
      <c r="F8372" s="1" t="str">
        <f t="shared" si="520"/>
        <v>August</v>
      </c>
      <c r="G8372" s="1" t="str">
        <f t="shared" si="521"/>
        <v>2021</v>
      </c>
      <c r="H8372" s="1" t="str">
        <f t="shared" si="522"/>
        <v>Monday</v>
      </c>
      <c r="I8372" s="1" t="str">
        <f t="shared" si="523"/>
        <v>23</v>
      </c>
      <c r="J8372" t="s">
        <v>26</v>
      </c>
      <c r="K8372" t="s">
        <v>58</v>
      </c>
      <c r="L8372" t="s">
        <v>59</v>
      </c>
      <c r="M8372" t="s">
        <v>21</v>
      </c>
      <c r="N8372">
        <v>19</v>
      </c>
      <c r="O8372">
        <v>88</v>
      </c>
      <c r="P8372">
        <v>1672</v>
      </c>
      <c r="Q8372">
        <v>702</v>
      </c>
      <c r="R8372">
        <v>0.42</v>
      </c>
      <c r="S8372" t="s">
        <v>23</v>
      </c>
      <c r="T8372" t="str">
        <f>IF(Table1[[#This Row],[Units Sold]]&gt; 700,"High Units","low Units")</f>
        <v>low Units</v>
      </c>
      <c r="U8372">
        <f>SUM(Table1[[#This Row],[Operating Profit]])/SUM(Table1[Operating Profit])*100</f>
        <v>2.1135976098306158E-4</v>
      </c>
      <c r="V8372">
        <f>SUM(Table1[[#This Row],[Price per Unit]]*Table1[[#This Row],[Units Sold]])</f>
        <v>1672</v>
      </c>
      <c r="W8372">
        <f>SUM(Table1[[#This Row],[Total Sales]]-Table1[[#This Row],[Operating Profit]])</f>
        <v>970</v>
      </c>
      <c r="X8372">
        <f>SUM(Table1[[#This Row],[Total Sales]]-Table1[[#This Row],[Cost]])</f>
        <v>702</v>
      </c>
      <c r="Y8372">
        <f>SUM(Table1[[#This Row],[profit/loss]])/SUM(Table1[profit/loss])</f>
        <v>2.1135976098306158E-6</v>
      </c>
    </row>
    <row r="8373" spans="1:25" x14ac:dyDescent="0.3">
      <c r="A8373" t="s">
        <v>25</v>
      </c>
      <c r="B8373" t="s">
        <v>23</v>
      </c>
      <c r="C8373">
        <v>1197831</v>
      </c>
      <c r="D8373" s="9">
        <v>44432</v>
      </c>
      <c r="E8373" s="8" t="str">
        <f>TEXT(Table1[[#This Row],[Invoice Date]],"dd-mm-yyyy")</f>
        <v>24-08-2021</v>
      </c>
      <c r="F8373" s="1" t="str">
        <f t="shared" si="520"/>
        <v>August</v>
      </c>
      <c r="G8373" s="1" t="str">
        <f t="shared" si="521"/>
        <v>2021</v>
      </c>
      <c r="H8373" s="1" t="str">
        <f t="shared" si="522"/>
        <v>Tuesday</v>
      </c>
      <c r="I8373" s="1" t="str">
        <f t="shared" si="523"/>
        <v>24</v>
      </c>
      <c r="J8373" t="s">
        <v>26</v>
      </c>
      <c r="K8373" t="s">
        <v>58</v>
      </c>
      <c r="L8373" t="s">
        <v>59</v>
      </c>
      <c r="M8373" t="s">
        <v>22</v>
      </c>
      <c r="N8373">
        <v>14</v>
      </c>
      <c r="O8373">
        <v>165</v>
      </c>
      <c r="P8373">
        <v>2310</v>
      </c>
      <c r="Q8373">
        <v>1548</v>
      </c>
      <c r="R8373">
        <v>0.67</v>
      </c>
      <c r="S8373" t="s">
        <v>23</v>
      </c>
      <c r="T8373" t="str">
        <f>IF(Table1[[#This Row],[Units Sold]]&gt; 700,"High Units","low Units")</f>
        <v>low Units</v>
      </c>
      <c r="U8373">
        <f>SUM(Table1[[#This Row],[Operating Profit]])/SUM(Table1[Operating Profit])*100</f>
        <v>4.6607537037290502E-4</v>
      </c>
      <c r="V8373">
        <f>SUM(Table1[[#This Row],[Price per Unit]]*Table1[[#This Row],[Units Sold]])</f>
        <v>2310</v>
      </c>
      <c r="W8373">
        <f>SUM(Table1[[#This Row],[Total Sales]]-Table1[[#This Row],[Operating Profit]])</f>
        <v>762</v>
      </c>
      <c r="X8373">
        <f>SUM(Table1[[#This Row],[Total Sales]]-Table1[[#This Row],[Cost]])</f>
        <v>1548</v>
      </c>
      <c r="Y8373">
        <f>SUM(Table1[[#This Row],[profit/loss]])/SUM(Table1[profit/loss])</f>
        <v>4.6607537037290504E-6</v>
      </c>
    </row>
    <row r="8374" spans="1:25" x14ac:dyDescent="0.3">
      <c r="A8374" t="s">
        <v>25</v>
      </c>
      <c r="B8374" t="s">
        <v>23</v>
      </c>
      <c r="C8374">
        <v>1197831</v>
      </c>
      <c r="D8374" s="9">
        <v>44433</v>
      </c>
      <c r="E8374" s="8" t="str">
        <f>TEXT(Table1[[#This Row],[Invoice Date]],"dd-mm-yyyy")</f>
        <v>25-08-2021</v>
      </c>
      <c r="F8374" s="1" t="str">
        <f t="shared" si="520"/>
        <v>August</v>
      </c>
      <c r="G8374" s="1" t="str">
        <f t="shared" si="521"/>
        <v>2021</v>
      </c>
      <c r="H8374" s="1" t="str">
        <f t="shared" si="522"/>
        <v>Wednesday</v>
      </c>
      <c r="I8374" s="1" t="str">
        <f t="shared" si="523"/>
        <v>25</v>
      </c>
      <c r="J8374" t="s">
        <v>26</v>
      </c>
      <c r="K8374" t="s">
        <v>58</v>
      </c>
      <c r="L8374" t="s">
        <v>59</v>
      </c>
      <c r="M8374" t="s">
        <v>16</v>
      </c>
      <c r="N8374">
        <v>7</v>
      </c>
      <c r="O8374">
        <v>224</v>
      </c>
      <c r="P8374">
        <v>1568</v>
      </c>
      <c r="Q8374">
        <v>737</v>
      </c>
      <c r="R8374">
        <v>0.47</v>
      </c>
      <c r="S8374" t="s">
        <v>23</v>
      </c>
      <c r="T8374" t="str">
        <f>IF(Table1[[#This Row],[Units Sold]]&gt; 700,"High Units","low Units")</f>
        <v>low Units</v>
      </c>
      <c r="U8374">
        <f>SUM(Table1[[#This Row],[Operating Profit]])/SUM(Table1[Operating Profit])*100</f>
        <v>2.2189764080415437E-4</v>
      </c>
      <c r="V8374">
        <f>SUM(Table1[[#This Row],[Price per Unit]]*Table1[[#This Row],[Units Sold]])</f>
        <v>1568</v>
      </c>
      <c r="W8374">
        <f>SUM(Table1[[#This Row],[Total Sales]]-Table1[[#This Row],[Operating Profit]])</f>
        <v>831</v>
      </c>
      <c r="X8374">
        <f>SUM(Table1[[#This Row],[Total Sales]]-Table1[[#This Row],[Cost]])</f>
        <v>737</v>
      </c>
      <c r="Y8374">
        <f>SUM(Table1[[#This Row],[profit/loss]])/SUM(Table1[profit/loss])</f>
        <v>2.2189764080415438E-6</v>
      </c>
    </row>
    <row r="8375" spans="1:25" x14ac:dyDescent="0.3">
      <c r="A8375" t="s">
        <v>25</v>
      </c>
      <c r="B8375" t="s">
        <v>23</v>
      </c>
      <c r="C8375">
        <v>1197831</v>
      </c>
      <c r="D8375" s="9">
        <v>44434</v>
      </c>
      <c r="E8375" s="8" t="str">
        <f>TEXT(Table1[[#This Row],[Invoice Date]],"dd-mm-yyyy")</f>
        <v>26-08-2021</v>
      </c>
      <c r="F8375" s="1" t="str">
        <f t="shared" si="520"/>
        <v>August</v>
      </c>
      <c r="G8375" s="1" t="str">
        <f t="shared" si="521"/>
        <v>2021</v>
      </c>
      <c r="H8375" s="1" t="str">
        <f t="shared" si="522"/>
        <v>Thursday</v>
      </c>
      <c r="I8375" s="1" t="str">
        <f t="shared" si="523"/>
        <v>26</v>
      </c>
      <c r="J8375" t="s">
        <v>26</v>
      </c>
      <c r="K8375" t="s">
        <v>58</v>
      </c>
      <c r="L8375" t="s">
        <v>59</v>
      </c>
      <c r="M8375" t="s">
        <v>18</v>
      </c>
      <c r="N8375">
        <v>16</v>
      </c>
      <c r="O8375">
        <v>218</v>
      </c>
      <c r="P8375">
        <v>3488</v>
      </c>
      <c r="Q8375">
        <v>1709</v>
      </c>
      <c r="R8375">
        <v>0.49</v>
      </c>
      <c r="S8375" t="s">
        <v>23</v>
      </c>
      <c r="T8375" t="str">
        <f>IF(Table1[[#This Row],[Units Sold]]&gt; 700,"High Units","low Units")</f>
        <v>low Units</v>
      </c>
      <c r="U8375">
        <f>SUM(Table1[[#This Row],[Operating Profit]])/SUM(Table1[Operating Profit])*100</f>
        <v>5.1454961754993198E-4</v>
      </c>
      <c r="V8375">
        <f>SUM(Table1[[#This Row],[Price per Unit]]*Table1[[#This Row],[Units Sold]])</f>
        <v>3488</v>
      </c>
      <c r="W8375">
        <f>SUM(Table1[[#This Row],[Total Sales]]-Table1[[#This Row],[Operating Profit]])</f>
        <v>1779</v>
      </c>
      <c r="X8375">
        <f>SUM(Table1[[#This Row],[Total Sales]]-Table1[[#This Row],[Cost]])</f>
        <v>1709</v>
      </c>
      <c r="Y8375">
        <f>SUM(Table1[[#This Row],[profit/loss]])/SUM(Table1[profit/loss])</f>
        <v>5.1454961754993195E-6</v>
      </c>
    </row>
    <row r="8376" spans="1:25" x14ac:dyDescent="0.3">
      <c r="A8376" t="s">
        <v>25</v>
      </c>
      <c r="B8376" t="s">
        <v>23</v>
      </c>
      <c r="C8376">
        <v>1197831</v>
      </c>
      <c r="D8376" s="9">
        <v>44435</v>
      </c>
      <c r="E8376" s="8" t="str">
        <f>TEXT(Table1[[#This Row],[Invoice Date]],"dd-mm-yyyy")</f>
        <v>27-08-2021</v>
      </c>
      <c r="F8376" s="1" t="str">
        <f t="shared" si="520"/>
        <v>August</v>
      </c>
      <c r="G8376" s="1" t="str">
        <f t="shared" si="521"/>
        <v>2021</v>
      </c>
      <c r="H8376" s="1" t="str">
        <f t="shared" si="522"/>
        <v>Friday</v>
      </c>
      <c r="I8376" s="1" t="str">
        <f t="shared" si="523"/>
        <v>27</v>
      </c>
      <c r="J8376" t="s">
        <v>26</v>
      </c>
      <c r="K8376" t="s">
        <v>58</v>
      </c>
      <c r="L8376" t="s">
        <v>59</v>
      </c>
      <c r="M8376" t="s">
        <v>19</v>
      </c>
      <c r="N8376">
        <v>11</v>
      </c>
      <c r="O8376">
        <v>190</v>
      </c>
      <c r="P8376">
        <v>2090</v>
      </c>
      <c r="Q8376">
        <v>1087</v>
      </c>
      <c r="R8376">
        <v>0.52</v>
      </c>
      <c r="S8376" t="s">
        <v>23</v>
      </c>
      <c r="T8376" t="str">
        <f>IF(Table1[[#This Row],[Units Sold]]&gt; 700,"High Units","low Units")</f>
        <v>low Units</v>
      </c>
      <c r="U8376">
        <f>SUM(Table1[[#This Row],[Operating Profit]])/SUM(Table1[Operating Profit])*100</f>
        <v>3.2727643901508252E-4</v>
      </c>
      <c r="V8376">
        <f>SUM(Table1[[#This Row],[Price per Unit]]*Table1[[#This Row],[Units Sold]])</f>
        <v>2090</v>
      </c>
      <c r="W8376">
        <f>SUM(Table1[[#This Row],[Total Sales]]-Table1[[#This Row],[Operating Profit]])</f>
        <v>1003</v>
      </c>
      <c r="X8376">
        <f>SUM(Table1[[#This Row],[Total Sales]]-Table1[[#This Row],[Cost]])</f>
        <v>1087</v>
      </c>
      <c r="Y8376">
        <f>SUM(Table1[[#This Row],[profit/loss]])/SUM(Table1[profit/loss])</f>
        <v>3.2727643901508253E-6</v>
      </c>
    </row>
    <row r="8377" spans="1:25" x14ac:dyDescent="0.3">
      <c r="A8377" t="s">
        <v>25</v>
      </c>
      <c r="B8377" t="s">
        <v>23</v>
      </c>
      <c r="C8377">
        <v>1197831</v>
      </c>
      <c r="D8377" s="9">
        <v>44436</v>
      </c>
      <c r="E8377" s="8" t="str">
        <f>TEXT(Table1[[#This Row],[Invoice Date]],"dd-mm-yyyy")</f>
        <v>28-08-2021</v>
      </c>
      <c r="F8377" s="1" t="str">
        <f t="shared" si="520"/>
        <v>August</v>
      </c>
      <c r="G8377" s="1" t="str">
        <f t="shared" si="521"/>
        <v>2021</v>
      </c>
      <c r="H8377" s="1" t="str">
        <f t="shared" si="522"/>
        <v>Saturday</v>
      </c>
      <c r="I8377" s="1" t="str">
        <f t="shared" si="523"/>
        <v>28</v>
      </c>
      <c r="J8377" t="s">
        <v>26</v>
      </c>
      <c r="K8377" t="s">
        <v>58</v>
      </c>
      <c r="L8377" t="s">
        <v>59</v>
      </c>
      <c r="M8377" t="s">
        <v>20</v>
      </c>
      <c r="N8377">
        <v>26</v>
      </c>
      <c r="O8377">
        <v>165</v>
      </c>
      <c r="P8377">
        <v>4290</v>
      </c>
      <c r="Q8377">
        <v>2617</v>
      </c>
      <c r="R8377">
        <v>0.61</v>
      </c>
      <c r="S8377" t="s">
        <v>23</v>
      </c>
      <c r="T8377" t="str">
        <f>IF(Table1[[#This Row],[Units Sold]]&gt; 700,"High Units","low Units")</f>
        <v>low Units</v>
      </c>
      <c r="U8377">
        <f>SUM(Table1[[#This Row],[Operating Profit]])/SUM(Table1[Operating Profit])*100</f>
        <v>7.879323283371399E-4</v>
      </c>
      <c r="V8377">
        <f>SUM(Table1[[#This Row],[Price per Unit]]*Table1[[#This Row],[Units Sold]])</f>
        <v>4290</v>
      </c>
      <c r="W8377">
        <f>SUM(Table1[[#This Row],[Total Sales]]-Table1[[#This Row],[Operating Profit]])</f>
        <v>1673</v>
      </c>
      <c r="X8377">
        <f>SUM(Table1[[#This Row],[Total Sales]]-Table1[[#This Row],[Cost]])</f>
        <v>2617</v>
      </c>
      <c r="Y8377">
        <f>SUM(Table1[[#This Row],[profit/loss]])/SUM(Table1[profit/loss])</f>
        <v>7.8793232833713985E-6</v>
      </c>
    </row>
    <row r="8378" spans="1:25" x14ac:dyDescent="0.3">
      <c r="A8378" t="s">
        <v>25</v>
      </c>
      <c r="B8378" t="s">
        <v>23</v>
      </c>
      <c r="C8378">
        <v>1197831</v>
      </c>
      <c r="D8378" s="9">
        <v>44437</v>
      </c>
      <c r="E8378" s="8" t="str">
        <f>TEXT(Table1[[#This Row],[Invoice Date]],"dd-mm-yyyy")</f>
        <v>29-08-2021</v>
      </c>
      <c r="F8378" s="1" t="str">
        <f t="shared" si="520"/>
        <v>August</v>
      </c>
      <c r="G8378" s="1" t="str">
        <f t="shared" si="521"/>
        <v>2021</v>
      </c>
      <c r="H8378" s="1" t="str">
        <f t="shared" si="522"/>
        <v>Sunday</v>
      </c>
      <c r="I8378" s="1" t="str">
        <f t="shared" si="523"/>
        <v>29</v>
      </c>
      <c r="J8378" t="s">
        <v>26</v>
      </c>
      <c r="K8378" t="s">
        <v>58</v>
      </c>
      <c r="L8378" t="s">
        <v>59</v>
      </c>
      <c r="M8378" t="s">
        <v>21</v>
      </c>
      <c r="N8378">
        <v>39</v>
      </c>
      <c r="O8378">
        <v>132</v>
      </c>
      <c r="P8378">
        <v>5148</v>
      </c>
      <c r="Q8378">
        <v>2162</v>
      </c>
      <c r="R8378">
        <v>0.42</v>
      </c>
      <c r="S8378" t="s">
        <v>23</v>
      </c>
      <c r="T8378" t="str">
        <f>IF(Table1[[#This Row],[Units Sold]]&gt; 700,"High Units","low Units")</f>
        <v>low Units</v>
      </c>
      <c r="U8378">
        <f>SUM(Table1[[#This Row],[Operating Profit]])/SUM(Table1[Operating Profit])*100</f>
        <v>6.5093989066293328E-4</v>
      </c>
      <c r="V8378">
        <f>SUM(Table1[[#This Row],[Price per Unit]]*Table1[[#This Row],[Units Sold]])</f>
        <v>5148</v>
      </c>
      <c r="W8378">
        <f>SUM(Table1[[#This Row],[Total Sales]]-Table1[[#This Row],[Operating Profit]])</f>
        <v>2986</v>
      </c>
      <c r="X8378">
        <f>SUM(Table1[[#This Row],[Total Sales]]-Table1[[#This Row],[Cost]])</f>
        <v>2162</v>
      </c>
      <c r="Y8378">
        <f>SUM(Table1[[#This Row],[profit/loss]])/SUM(Table1[profit/loss])</f>
        <v>6.5093989066293327E-6</v>
      </c>
    </row>
    <row r="8379" spans="1:25" x14ac:dyDescent="0.3">
      <c r="A8379" t="s">
        <v>25</v>
      </c>
      <c r="B8379" t="s">
        <v>23</v>
      </c>
      <c r="C8379">
        <v>1197831</v>
      </c>
      <c r="D8379" s="9">
        <v>44438</v>
      </c>
      <c r="E8379" s="8" t="str">
        <f>TEXT(Table1[[#This Row],[Invoice Date]],"dd-mm-yyyy")</f>
        <v>30-08-2021</v>
      </c>
      <c r="F8379" s="1" t="str">
        <f t="shared" si="520"/>
        <v>August</v>
      </c>
      <c r="G8379" s="1" t="str">
        <f t="shared" si="521"/>
        <v>2021</v>
      </c>
      <c r="H8379" s="1" t="str">
        <f t="shared" si="522"/>
        <v>Monday</v>
      </c>
      <c r="I8379" s="1" t="str">
        <f t="shared" si="523"/>
        <v>30</v>
      </c>
      <c r="J8379" t="s">
        <v>26</v>
      </c>
      <c r="K8379" t="s">
        <v>58</v>
      </c>
      <c r="L8379" t="s">
        <v>59</v>
      </c>
      <c r="M8379" t="s">
        <v>22</v>
      </c>
      <c r="N8379">
        <v>36</v>
      </c>
      <c r="O8379">
        <v>263</v>
      </c>
      <c r="P8379">
        <v>9468</v>
      </c>
      <c r="Q8379">
        <v>6249</v>
      </c>
      <c r="R8379">
        <v>0.66</v>
      </c>
      <c r="S8379" t="s">
        <v>23</v>
      </c>
      <c r="T8379" t="str">
        <f>IF(Table1[[#This Row],[Units Sold]]&gt; 700,"High Units","low Units")</f>
        <v>low Units</v>
      </c>
      <c r="U8379">
        <f>SUM(Table1[[#This Row],[Operating Profit]])/SUM(Table1[Operating Profit])*100</f>
        <v>1.8814631714859714E-3</v>
      </c>
      <c r="V8379">
        <f>SUM(Table1[[#This Row],[Price per Unit]]*Table1[[#This Row],[Units Sold]])</f>
        <v>9468</v>
      </c>
      <c r="W8379">
        <f>SUM(Table1[[#This Row],[Total Sales]]-Table1[[#This Row],[Operating Profit]])</f>
        <v>3219</v>
      </c>
      <c r="X8379">
        <f>SUM(Table1[[#This Row],[Total Sales]]-Table1[[#This Row],[Cost]])</f>
        <v>6249</v>
      </c>
      <c r="Y8379">
        <f>SUM(Table1[[#This Row],[profit/loss]])/SUM(Table1[profit/loss])</f>
        <v>1.8814631714859713E-5</v>
      </c>
    </row>
    <row r="8380" spans="1:25" x14ac:dyDescent="0.3">
      <c r="A8380" t="s">
        <v>25</v>
      </c>
      <c r="B8380" t="s">
        <v>23</v>
      </c>
      <c r="C8380">
        <v>1197831</v>
      </c>
      <c r="D8380" s="9">
        <v>44439</v>
      </c>
      <c r="E8380" s="8" t="str">
        <f>TEXT(Table1[[#This Row],[Invoice Date]],"dd-mm-yyyy")</f>
        <v>31-08-2021</v>
      </c>
      <c r="F8380" s="1" t="str">
        <f t="shared" si="520"/>
        <v>August</v>
      </c>
      <c r="G8380" s="1" t="str">
        <f t="shared" si="521"/>
        <v>2021</v>
      </c>
      <c r="H8380" s="1" t="str">
        <f t="shared" si="522"/>
        <v>Tuesday</v>
      </c>
      <c r="I8380" s="1" t="str">
        <f t="shared" si="523"/>
        <v>31</v>
      </c>
      <c r="J8380" t="s">
        <v>26</v>
      </c>
      <c r="K8380" t="s">
        <v>58</v>
      </c>
      <c r="L8380" t="s">
        <v>59</v>
      </c>
      <c r="M8380" t="s">
        <v>16</v>
      </c>
      <c r="N8380">
        <v>30</v>
      </c>
      <c r="O8380">
        <v>225</v>
      </c>
      <c r="P8380">
        <v>6750</v>
      </c>
      <c r="Q8380">
        <v>3240</v>
      </c>
      <c r="R8380">
        <v>0.48</v>
      </c>
      <c r="S8380" t="s">
        <v>23</v>
      </c>
      <c r="T8380" t="str">
        <f>IF(Table1[[#This Row],[Units Sold]]&gt; 700,"High Units","low Units")</f>
        <v>low Units</v>
      </c>
      <c r="U8380">
        <f>SUM(Table1[[#This Row],[Operating Profit]])/SUM(Table1[Operating Profit])*100</f>
        <v>9.7550658915259195E-4</v>
      </c>
      <c r="V8380">
        <f>SUM(Table1[[#This Row],[Price per Unit]]*Table1[[#This Row],[Units Sold]])</f>
        <v>6750</v>
      </c>
      <c r="W8380">
        <f>SUM(Table1[[#This Row],[Total Sales]]-Table1[[#This Row],[Operating Profit]])</f>
        <v>3510</v>
      </c>
      <c r="X8380">
        <f>SUM(Table1[[#This Row],[Total Sales]]-Table1[[#This Row],[Cost]])</f>
        <v>3240</v>
      </c>
      <c r="Y8380">
        <f>SUM(Table1[[#This Row],[profit/loss]])/SUM(Table1[profit/loss])</f>
        <v>9.7550658915259194E-6</v>
      </c>
    </row>
    <row r="8381" spans="1:25" x14ac:dyDescent="0.3">
      <c r="A8381" t="s">
        <v>25</v>
      </c>
      <c r="B8381" t="s">
        <v>23</v>
      </c>
      <c r="C8381">
        <v>1197831</v>
      </c>
      <c r="D8381" s="9">
        <v>44440</v>
      </c>
      <c r="E8381" s="8" t="str">
        <f>TEXT(Table1[[#This Row],[Invoice Date]],"dd-mm-yyyy")</f>
        <v>01-09-2021</v>
      </c>
      <c r="F8381" s="1" t="str">
        <f t="shared" si="520"/>
        <v>September</v>
      </c>
      <c r="G8381" s="1" t="str">
        <f t="shared" si="521"/>
        <v>2021</v>
      </c>
      <c r="H8381" s="1" t="str">
        <f t="shared" si="522"/>
        <v>Wednesday</v>
      </c>
      <c r="I8381" s="1" t="str">
        <f t="shared" si="523"/>
        <v>01</v>
      </c>
      <c r="J8381" t="s">
        <v>26</v>
      </c>
      <c r="K8381" t="s">
        <v>58</v>
      </c>
      <c r="L8381" t="s">
        <v>59</v>
      </c>
      <c r="M8381" t="s">
        <v>18</v>
      </c>
      <c r="N8381">
        <v>35</v>
      </c>
      <c r="O8381">
        <v>233</v>
      </c>
      <c r="P8381">
        <v>8155</v>
      </c>
      <c r="Q8381">
        <v>3833</v>
      </c>
      <c r="R8381">
        <v>0.47</v>
      </c>
      <c r="S8381" t="s">
        <v>23</v>
      </c>
      <c r="T8381" t="str">
        <f>IF(Table1[[#This Row],[Units Sold]]&gt; 700,"High Units","low Units")</f>
        <v>low Units</v>
      </c>
      <c r="U8381">
        <f>SUM(Table1[[#This Row],[Operating Profit]])/SUM(Table1[Operating Profit])*100</f>
        <v>1.1540483815499645E-3</v>
      </c>
      <c r="V8381">
        <f>SUM(Table1[[#This Row],[Price per Unit]]*Table1[[#This Row],[Units Sold]])</f>
        <v>8155</v>
      </c>
      <c r="W8381">
        <f>SUM(Table1[[#This Row],[Total Sales]]-Table1[[#This Row],[Operating Profit]])</f>
        <v>4322</v>
      </c>
      <c r="X8381">
        <f>SUM(Table1[[#This Row],[Total Sales]]-Table1[[#This Row],[Cost]])</f>
        <v>3833</v>
      </c>
      <c r="Y8381">
        <f>SUM(Table1[[#This Row],[profit/loss]])/SUM(Table1[profit/loss])</f>
        <v>1.1540483815499645E-5</v>
      </c>
    </row>
    <row r="8382" spans="1:25" x14ac:dyDescent="0.3">
      <c r="A8382" t="s">
        <v>25</v>
      </c>
      <c r="B8382" t="s">
        <v>23</v>
      </c>
      <c r="C8382">
        <v>1197831</v>
      </c>
      <c r="D8382" s="9">
        <v>44441</v>
      </c>
      <c r="E8382" s="8" t="str">
        <f>TEXT(Table1[[#This Row],[Invoice Date]],"dd-mm-yyyy")</f>
        <v>02-09-2021</v>
      </c>
      <c r="F8382" s="1" t="str">
        <f t="shared" si="520"/>
        <v>September</v>
      </c>
      <c r="G8382" s="1" t="str">
        <f t="shared" si="521"/>
        <v>2021</v>
      </c>
      <c r="H8382" s="1" t="str">
        <f t="shared" si="522"/>
        <v>Thursday</v>
      </c>
      <c r="I8382" s="1" t="str">
        <f t="shared" si="523"/>
        <v>02</v>
      </c>
      <c r="J8382" t="s">
        <v>26</v>
      </c>
      <c r="K8382" t="s">
        <v>58</v>
      </c>
      <c r="L8382" t="s">
        <v>59</v>
      </c>
      <c r="M8382" t="s">
        <v>19</v>
      </c>
      <c r="N8382">
        <v>35</v>
      </c>
      <c r="O8382">
        <v>228</v>
      </c>
      <c r="P8382">
        <v>7980</v>
      </c>
      <c r="Q8382">
        <v>4070</v>
      </c>
      <c r="R8382">
        <v>0.51</v>
      </c>
      <c r="S8382" t="s">
        <v>23</v>
      </c>
      <c r="T8382" t="str">
        <f>IF(Table1[[#This Row],[Units Sold]]&gt; 700,"High Units","low Units")</f>
        <v>low Units</v>
      </c>
      <c r="U8382">
        <f>SUM(Table1[[#This Row],[Operating Profit]])/SUM(Table1[Operating Profit])*100</f>
        <v>1.2254048820527928E-3</v>
      </c>
      <c r="V8382">
        <f>SUM(Table1[[#This Row],[Price per Unit]]*Table1[[#This Row],[Units Sold]])</f>
        <v>7980</v>
      </c>
      <c r="W8382">
        <f>SUM(Table1[[#This Row],[Total Sales]]-Table1[[#This Row],[Operating Profit]])</f>
        <v>3910</v>
      </c>
      <c r="X8382">
        <f>SUM(Table1[[#This Row],[Total Sales]]-Table1[[#This Row],[Cost]])</f>
        <v>4070</v>
      </c>
      <c r="Y8382">
        <f>SUM(Table1[[#This Row],[profit/loss]])/SUM(Table1[profit/loss])</f>
        <v>1.2254048820527929E-5</v>
      </c>
    </row>
    <row r="8383" spans="1:25" x14ac:dyDescent="0.3">
      <c r="A8383" t="s">
        <v>25</v>
      </c>
      <c r="B8383" t="s">
        <v>23</v>
      </c>
      <c r="C8383">
        <v>1197831</v>
      </c>
      <c r="D8383" s="9">
        <v>44442</v>
      </c>
      <c r="E8383" s="8" t="str">
        <f>TEXT(Table1[[#This Row],[Invoice Date]],"dd-mm-yyyy")</f>
        <v>03-09-2021</v>
      </c>
      <c r="F8383" s="1" t="str">
        <f t="shared" si="520"/>
        <v>September</v>
      </c>
      <c r="G8383" s="1" t="str">
        <f t="shared" si="521"/>
        <v>2021</v>
      </c>
      <c r="H8383" s="1" t="str">
        <f t="shared" si="522"/>
        <v>Friday</v>
      </c>
      <c r="I8383" s="1" t="str">
        <f t="shared" si="523"/>
        <v>03</v>
      </c>
      <c r="J8383" t="s">
        <v>26</v>
      </c>
      <c r="K8383" t="s">
        <v>58</v>
      </c>
      <c r="L8383" t="s">
        <v>59</v>
      </c>
      <c r="M8383" t="s">
        <v>20</v>
      </c>
      <c r="N8383">
        <v>31</v>
      </c>
      <c r="O8383">
        <v>210</v>
      </c>
      <c r="P8383">
        <v>6510</v>
      </c>
      <c r="Q8383">
        <v>3906</v>
      </c>
      <c r="R8383">
        <v>0.6</v>
      </c>
      <c r="S8383" t="s">
        <v>23</v>
      </c>
      <c r="T8383" t="str">
        <f>IF(Table1[[#This Row],[Units Sold]]&gt; 700,"High Units","low Units")</f>
        <v>low Units</v>
      </c>
      <c r="U8383">
        <f>SUM(Table1[[#This Row],[Operating Profit]])/SUM(Table1[Operating Profit])*100</f>
        <v>1.1760273880339581E-3</v>
      </c>
      <c r="V8383">
        <f>SUM(Table1[[#This Row],[Price per Unit]]*Table1[[#This Row],[Units Sold]])</f>
        <v>6510</v>
      </c>
      <c r="W8383">
        <f>SUM(Table1[[#This Row],[Total Sales]]-Table1[[#This Row],[Operating Profit]])</f>
        <v>2604</v>
      </c>
      <c r="X8383">
        <f>SUM(Table1[[#This Row],[Total Sales]]-Table1[[#This Row],[Cost]])</f>
        <v>3906</v>
      </c>
      <c r="Y8383">
        <f>SUM(Table1[[#This Row],[profit/loss]])/SUM(Table1[profit/loss])</f>
        <v>1.1760273880339581E-5</v>
      </c>
    </row>
    <row r="8384" spans="1:25" x14ac:dyDescent="0.3">
      <c r="A8384" t="s">
        <v>25</v>
      </c>
      <c r="B8384" t="s">
        <v>23</v>
      </c>
      <c r="C8384">
        <v>1197831</v>
      </c>
      <c r="D8384" s="9">
        <v>44443</v>
      </c>
      <c r="E8384" s="8" t="str">
        <f>TEXT(Table1[[#This Row],[Invoice Date]],"dd-mm-yyyy")</f>
        <v>04-09-2021</v>
      </c>
      <c r="F8384" s="1" t="str">
        <f t="shared" si="520"/>
        <v>September</v>
      </c>
      <c r="G8384" s="1" t="str">
        <f t="shared" si="521"/>
        <v>2021</v>
      </c>
      <c r="H8384" s="1" t="str">
        <f t="shared" si="522"/>
        <v>Saturday</v>
      </c>
      <c r="I8384" s="1" t="str">
        <f t="shared" si="523"/>
        <v>04</v>
      </c>
      <c r="J8384" t="s">
        <v>26</v>
      </c>
      <c r="K8384" t="s">
        <v>58</v>
      </c>
      <c r="L8384" t="s">
        <v>59</v>
      </c>
      <c r="M8384" t="s">
        <v>21</v>
      </c>
      <c r="N8384">
        <v>38</v>
      </c>
      <c r="O8384">
        <v>165</v>
      </c>
      <c r="P8384">
        <v>6270</v>
      </c>
      <c r="Q8384">
        <v>2947</v>
      </c>
      <c r="R8384">
        <v>0.47</v>
      </c>
      <c r="S8384" t="s">
        <v>23</v>
      </c>
      <c r="T8384" t="str">
        <f>IF(Table1[[#This Row],[Units Sold]]&gt; 700,"High Units","low Units")</f>
        <v>low Units</v>
      </c>
      <c r="U8384">
        <f>SUM(Table1[[#This Row],[Operating Profit]])/SUM(Table1[Operating Profit])*100</f>
        <v>8.8728948093601506E-4</v>
      </c>
      <c r="V8384">
        <f>SUM(Table1[[#This Row],[Price per Unit]]*Table1[[#This Row],[Units Sold]])</f>
        <v>6270</v>
      </c>
      <c r="W8384">
        <f>SUM(Table1[[#This Row],[Total Sales]]-Table1[[#This Row],[Operating Profit]])</f>
        <v>3323</v>
      </c>
      <c r="X8384">
        <f>SUM(Table1[[#This Row],[Total Sales]]-Table1[[#This Row],[Cost]])</f>
        <v>2947</v>
      </c>
      <c r="Y8384">
        <f>SUM(Table1[[#This Row],[profit/loss]])/SUM(Table1[profit/loss])</f>
        <v>8.8728948093601503E-6</v>
      </c>
    </row>
    <row r="8385" spans="1:25" x14ac:dyDescent="0.3">
      <c r="A8385" t="s">
        <v>25</v>
      </c>
      <c r="B8385" t="s">
        <v>23</v>
      </c>
      <c r="C8385">
        <v>1197831</v>
      </c>
      <c r="D8385" s="9">
        <v>44444</v>
      </c>
      <c r="E8385" s="8" t="str">
        <f>TEXT(Table1[[#This Row],[Invoice Date]],"dd-mm-yyyy")</f>
        <v>05-09-2021</v>
      </c>
      <c r="F8385" s="1" t="str">
        <f t="shared" si="520"/>
        <v>September</v>
      </c>
      <c r="G8385" s="1" t="str">
        <f t="shared" si="521"/>
        <v>2021</v>
      </c>
      <c r="H8385" s="1" t="str">
        <f t="shared" si="522"/>
        <v>Sunday</v>
      </c>
      <c r="I8385" s="1" t="str">
        <f t="shared" si="523"/>
        <v>05</v>
      </c>
      <c r="J8385" t="s">
        <v>26</v>
      </c>
      <c r="K8385" t="s">
        <v>58</v>
      </c>
      <c r="L8385" t="s">
        <v>59</v>
      </c>
      <c r="M8385" t="s">
        <v>22</v>
      </c>
      <c r="N8385">
        <v>36</v>
      </c>
      <c r="O8385">
        <v>280</v>
      </c>
      <c r="P8385">
        <v>10080</v>
      </c>
      <c r="Q8385">
        <v>6451</v>
      </c>
      <c r="R8385">
        <v>0.64</v>
      </c>
      <c r="S8385" t="s">
        <v>23</v>
      </c>
      <c r="T8385" t="str">
        <f>IF(Table1[[#This Row],[Units Sold]]&gt; 700,"High Units","low Units")</f>
        <v>low Units</v>
      </c>
      <c r="U8385">
        <f>SUM(Table1[[#This Row],[Operating Profit]])/SUM(Table1[Operating Profit])*100</f>
        <v>1.9422817921677068E-3</v>
      </c>
      <c r="V8385">
        <f>SUM(Table1[[#This Row],[Price per Unit]]*Table1[[#This Row],[Units Sold]])</f>
        <v>10080</v>
      </c>
      <c r="W8385">
        <f>SUM(Table1[[#This Row],[Total Sales]]-Table1[[#This Row],[Operating Profit]])</f>
        <v>3629</v>
      </c>
      <c r="X8385">
        <f>SUM(Table1[[#This Row],[Total Sales]]-Table1[[#This Row],[Cost]])</f>
        <v>6451</v>
      </c>
      <c r="Y8385">
        <f>SUM(Table1[[#This Row],[profit/loss]])/SUM(Table1[profit/loss])</f>
        <v>1.9422817921677068E-5</v>
      </c>
    </row>
    <row r="8386" spans="1:25" x14ac:dyDescent="0.3">
      <c r="A8386" t="s">
        <v>25</v>
      </c>
      <c r="B8386" t="s">
        <v>23</v>
      </c>
      <c r="C8386">
        <v>1197831</v>
      </c>
      <c r="D8386" s="9">
        <v>44445</v>
      </c>
      <c r="E8386" s="8" t="str">
        <f>TEXT(Table1[[#This Row],[Invoice Date]],"dd-mm-yyyy")</f>
        <v>06-09-2021</v>
      </c>
      <c r="F8386" s="1" t="str">
        <f t="shared" si="520"/>
        <v>September</v>
      </c>
      <c r="G8386" s="1" t="str">
        <f t="shared" si="521"/>
        <v>2021</v>
      </c>
      <c r="H8386" s="1" t="str">
        <f t="shared" si="522"/>
        <v>Monday</v>
      </c>
      <c r="I8386" s="1" t="str">
        <f t="shared" si="523"/>
        <v>06</v>
      </c>
      <c r="J8386" t="s">
        <v>26</v>
      </c>
      <c r="K8386" t="s">
        <v>58</v>
      </c>
      <c r="L8386" t="s">
        <v>59</v>
      </c>
      <c r="M8386" t="s">
        <v>16</v>
      </c>
      <c r="N8386">
        <v>31</v>
      </c>
      <c r="O8386">
        <v>256</v>
      </c>
      <c r="P8386">
        <v>7936</v>
      </c>
      <c r="Q8386">
        <v>4206</v>
      </c>
      <c r="R8386">
        <v>0.53</v>
      </c>
      <c r="S8386" t="s">
        <v>23</v>
      </c>
      <c r="T8386" t="str">
        <f>IF(Table1[[#This Row],[Units Sold]]&gt; 700,"High Units","low Units")</f>
        <v>low Units</v>
      </c>
      <c r="U8386">
        <f>SUM(Table1[[#This Row],[Operating Profit]])/SUM(Table1[Operating Profit])*100</f>
        <v>1.2663520722147536E-3</v>
      </c>
      <c r="V8386">
        <f>SUM(Table1[[#This Row],[Price per Unit]]*Table1[[#This Row],[Units Sold]])</f>
        <v>7936</v>
      </c>
      <c r="W8386">
        <f>SUM(Table1[[#This Row],[Total Sales]]-Table1[[#This Row],[Operating Profit]])</f>
        <v>3730</v>
      </c>
      <c r="X8386">
        <f>SUM(Table1[[#This Row],[Total Sales]]-Table1[[#This Row],[Cost]])</f>
        <v>4206</v>
      </c>
      <c r="Y8386">
        <f>SUM(Table1[[#This Row],[profit/loss]])/SUM(Table1[profit/loss])</f>
        <v>1.2663520722147536E-5</v>
      </c>
    </row>
    <row r="8387" spans="1:25" x14ac:dyDescent="0.3">
      <c r="A8387" t="s">
        <v>25</v>
      </c>
      <c r="B8387" t="s">
        <v>23</v>
      </c>
      <c r="C8387">
        <v>1197831</v>
      </c>
      <c r="D8387" s="9">
        <v>44446</v>
      </c>
      <c r="E8387" s="8" t="str">
        <f>TEXT(Table1[[#This Row],[Invoice Date]],"dd-mm-yyyy")</f>
        <v>07-09-2021</v>
      </c>
      <c r="F8387" s="1" t="str">
        <f t="shared" ref="F8387:F8450" si="524">TEXT(D8387,"mmmm")</f>
        <v>September</v>
      </c>
      <c r="G8387" s="1" t="str">
        <f t="shared" ref="G8387:G8450" si="525">TEXT(D8387,"YYYY")</f>
        <v>2021</v>
      </c>
      <c r="H8387" s="1" t="str">
        <f t="shared" ref="H8387:H8450" si="526">TEXT(D8387,"dddd")</f>
        <v>Tuesday</v>
      </c>
      <c r="I8387" s="1" t="str">
        <f t="shared" ref="I8387:I8450" si="527">TEXT(D8387,"dd")</f>
        <v>07</v>
      </c>
      <c r="J8387" t="s">
        <v>26</v>
      </c>
      <c r="K8387" t="s">
        <v>58</v>
      </c>
      <c r="L8387" t="s">
        <v>59</v>
      </c>
      <c r="M8387" t="s">
        <v>18</v>
      </c>
      <c r="N8387">
        <v>37</v>
      </c>
      <c r="O8387">
        <v>264</v>
      </c>
      <c r="P8387">
        <v>9768</v>
      </c>
      <c r="Q8387">
        <v>5372</v>
      </c>
      <c r="R8387">
        <v>0.55000000000000004</v>
      </c>
      <c r="S8387" t="s">
        <v>23</v>
      </c>
      <c r="T8387" t="str">
        <f>IF(Table1[[#This Row],[Units Sold]]&gt; 700,"High Units","low Units")</f>
        <v>low Units</v>
      </c>
      <c r="U8387">
        <f>SUM(Table1[[#This Row],[Operating Profit]])/SUM(Table1[Operating Profit])*100</f>
        <v>1.6174140113974457E-3</v>
      </c>
      <c r="V8387">
        <f>SUM(Table1[[#This Row],[Price per Unit]]*Table1[[#This Row],[Units Sold]])</f>
        <v>9768</v>
      </c>
      <c r="W8387">
        <f>SUM(Table1[[#This Row],[Total Sales]]-Table1[[#This Row],[Operating Profit]])</f>
        <v>4396</v>
      </c>
      <c r="X8387">
        <f>SUM(Table1[[#This Row],[Total Sales]]-Table1[[#This Row],[Cost]])</f>
        <v>5372</v>
      </c>
      <c r="Y8387">
        <f>SUM(Table1[[#This Row],[profit/loss]])/SUM(Table1[profit/loss])</f>
        <v>1.6174140113974457E-5</v>
      </c>
    </row>
    <row r="8388" spans="1:25" x14ac:dyDescent="0.3">
      <c r="A8388" t="s">
        <v>25</v>
      </c>
      <c r="B8388" t="s">
        <v>23</v>
      </c>
      <c r="C8388">
        <v>1197831</v>
      </c>
      <c r="D8388" s="9">
        <v>44447</v>
      </c>
      <c r="E8388" s="8" t="str">
        <f>TEXT(Table1[[#This Row],[Invoice Date]],"dd-mm-yyyy")</f>
        <v>08-09-2021</v>
      </c>
      <c r="F8388" s="1" t="str">
        <f t="shared" si="524"/>
        <v>September</v>
      </c>
      <c r="G8388" s="1" t="str">
        <f t="shared" si="525"/>
        <v>2021</v>
      </c>
      <c r="H8388" s="1" t="str">
        <f t="shared" si="526"/>
        <v>Wednesday</v>
      </c>
      <c r="I8388" s="1" t="str">
        <f t="shared" si="527"/>
        <v>08</v>
      </c>
      <c r="J8388" t="s">
        <v>26</v>
      </c>
      <c r="K8388" t="s">
        <v>58</v>
      </c>
      <c r="L8388" t="s">
        <v>59</v>
      </c>
      <c r="M8388" t="s">
        <v>19</v>
      </c>
      <c r="N8388">
        <v>31</v>
      </c>
      <c r="O8388">
        <v>322</v>
      </c>
      <c r="P8388">
        <v>9982</v>
      </c>
      <c r="Q8388">
        <v>5590</v>
      </c>
      <c r="R8388">
        <v>0.56000000000000005</v>
      </c>
      <c r="S8388" t="s">
        <v>23</v>
      </c>
      <c r="T8388" t="str">
        <f>IF(Table1[[#This Row],[Units Sold]]&gt; 700,"High Units","low Units")</f>
        <v>low Units</v>
      </c>
      <c r="U8388">
        <f>SUM(Table1[[#This Row],[Operating Profit]])/SUM(Table1[Operating Profit])*100</f>
        <v>1.6830499485688236E-3</v>
      </c>
      <c r="V8388">
        <f>SUM(Table1[[#This Row],[Price per Unit]]*Table1[[#This Row],[Units Sold]])</f>
        <v>9982</v>
      </c>
      <c r="W8388">
        <f>SUM(Table1[[#This Row],[Total Sales]]-Table1[[#This Row],[Operating Profit]])</f>
        <v>4392</v>
      </c>
      <c r="X8388">
        <f>SUM(Table1[[#This Row],[Total Sales]]-Table1[[#This Row],[Cost]])</f>
        <v>5590</v>
      </c>
      <c r="Y8388">
        <f>SUM(Table1[[#This Row],[profit/loss]])/SUM(Table1[profit/loss])</f>
        <v>1.6830499485688236E-5</v>
      </c>
    </row>
    <row r="8389" spans="1:25" x14ac:dyDescent="0.3">
      <c r="A8389" t="s">
        <v>25</v>
      </c>
      <c r="B8389" t="s">
        <v>23</v>
      </c>
      <c r="C8389">
        <v>1197831</v>
      </c>
      <c r="D8389" s="9">
        <v>44448</v>
      </c>
      <c r="E8389" s="8" t="str">
        <f>TEXT(Table1[[#This Row],[Invoice Date]],"dd-mm-yyyy")</f>
        <v>09-09-2021</v>
      </c>
      <c r="F8389" s="1" t="str">
        <f t="shared" si="524"/>
        <v>September</v>
      </c>
      <c r="G8389" s="1" t="str">
        <f t="shared" si="525"/>
        <v>2021</v>
      </c>
      <c r="H8389" s="1" t="str">
        <f t="shared" si="526"/>
        <v>Thursday</v>
      </c>
      <c r="I8389" s="1" t="str">
        <f t="shared" si="527"/>
        <v>09</v>
      </c>
      <c r="J8389" t="s">
        <v>26</v>
      </c>
      <c r="K8389" t="s">
        <v>58</v>
      </c>
      <c r="L8389" t="s">
        <v>59</v>
      </c>
      <c r="M8389" t="s">
        <v>20</v>
      </c>
      <c r="N8389">
        <v>36</v>
      </c>
      <c r="O8389">
        <v>196</v>
      </c>
      <c r="P8389">
        <v>7056</v>
      </c>
      <c r="Q8389">
        <v>4728</v>
      </c>
      <c r="R8389">
        <v>0.67</v>
      </c>
      <c r="S8389" t="s">
        <v>23</v>
      </c>
      <c r="T8389" t="str">
        <f>IF(Table1[[#This Row],[Units Sold]]&gt; 700,"High Units","low Units")</f>
        <v>low Units</v>
      </c>
      <c r="U8389">
        <f>SUM(Table1[[#This Row],[Operating Profit]])/SUM(Table1[Operating Profit])*100</f>
        <v>1.4235170226893378E-3</v>
      </c>
      <c r="V8389">
        <f>SUM(Table1[[#This Row],[Price per Unit]]*Table1[[#This Row],[Units Sold]])</f>
        <v>7056</v>
      </c>
      <c r="W8389">
        <f>SUM(Table1[[#This Row],[Total Sales]]-Table1[[#This Row],[Operating Profit]])</f>
        <v>2328</v>
      </c>
      <c r="X8389">
        <f>SUM(Table1[[#This Row],[Total Sales]]-Table1[[#This Row],[Cost]])</f>
        <v>4728</v>
      </c>
      <c r="Y8389">
        <f>SUM(Table1[[#This Row],[profit/loss]])/SUM(Table1[profit/loss])</f>
        <v>1.4235170226893379E-5</v>
      </c>
    </row>
    <row r="8390" spans="1:25" x14ac:dyDescent="0.3">
      <c r="A8390" t="s">
        <v>25</v>
      </c>
      <c r="B8390" t="s">
        <v>23</v>
      </c>
      <c r="C8390">
        <v>1197831</v>
      </c>
      <c r="D8390" s="9">
        <v>44449</v>
      </c>
      <c r="E8390" s="8" t="str">
        <f>TEXT(Table1[[#This Row],[Invoice Date]],"dd-mm-yyyy")</f>
        <v>10-09-2021</v>
      </c>
      <c r="F8390" s="1" t="str">
        <f t="shared" si="524"/>
        <v>September</v>
      </c>
      <c r="G8390" s="1" t="str">
        <f t="shared" si="525"/>
        <v>2021</v>
      </c>
      <c r="H8390" s="1" t="str">
        <f t="shared" si="526"/>
        <v>Friday</v>
      </c>
      <c r="I8390" s="1" t="str">
        <f t="shared" si="527"/>
        <v>10</v>
      </c>
      <c r="J8390" t="s">
        <v>26</v>
      </c>
      <c r="K8390" t="s">
        <v>58</v>
      </c>
      <c r="L8390" t="s">
        <v>59</v>
      </c>
      <c r="M8390" t="s">
        <v>21</v>
      </c>
      <c r="N8390">
        <v>35</v>
      </c>
      <c r="O8390">
        <v>179</v>
      </c>
      <c r="P8390">
        <v>6265</v>
      </c>
      <c r="Q8390">
        <v>3258</v>
      </c>
      <c r="R8390">
        <v>0.52</v>
      </c>
      <c r="S8390" t="s">
        <v>23</v>
      </c>
      <c r="T8390" t="str">
        <f>IF(Table1[[#This Row],[Units Sold]]&gt; 700,"High Units","low Units")</f>
        <v>low Units</v>
      </c>
      <c r="U8390">
        <f>SUM(Table1[[#This Row],[Operating Profit]])/SUM(Table1[Operating Profit])*100</f>
        <v>9.8092607020343965E-4</v>
      </c>
      <c r="V8390">
        <f>SUM(Table1[[#This Row],[Price per Unit]]*Table1[[#This Row],[Units Sold]])</f>
        <v>6265</v>
      </c>
      <c r="W8390">
        <f>SUM(Table1[[#This Row],[Total Sales]]-Table1[[#This Row],[Operating Profit]])</f>
        <v>3007</v>
      </c>
      <c r="X8390">
        <f>SUM(Table1[[#This Row],[Total Sales]]-Table1[[#This Row],[Cost]])</f>
        <v>3258</v>
      </c>
      <c r="Y8390">
        <f>SUM(Table1[[#This Row],[profit/loss]])/SUM(Table1[profit/loss])</f>
        <v>9.8092607020343965E-6</v>
      </c>
    </row>
    <row r="8391" spans="1:25" x14ac:dyDescent="0.3">
      <c r="A8391" t="s">
        <v>25</v>
      </c>
      <c r="B8391" t="s">
        <v>23</v>
      </c>
      <c r="C8391">
        <v>1197831</v>
      </c>
      <c r="D8391" s="9">
        <v>44450</v>
      </c>
      <c r="E8391" s="8" t="str">
        <f>TEXT(Table1[[#This Row],[Invoice Date]],"dd-mm-yyyy")</f>
        <v>11-09-2021</v>
      </c>
      <c r="F8391" s="1" t="str">
        <f t="shared" si="524"/>
        <v>September</v>
      </c>
      <c r="G8391" s="1" t="str">
        <f t="shared" si="525"/>
        <v>2021</v>
      </c>
      <c r="H8391" s="1" t="str">
        <f t="shared" si="526"/>
        <v>Saturday</v>
      </c>
      <c r="I8391" s="1" t="str">
        <f t="shared" si="527"/>
        <v>11</v>
      </c>
      <c r="J8391" t="s">
        <v>26</v>
      </c>
      <c r="K8391" t="s">
        <v>58</v>
      </c>
      <c r="L8391" t="s">
        <v>59</v>
      </c>
      <c r="M8391" t="s">
        <v>22</v>
      </c>
      <c r="N8391">
        <v>47</v>
      </c>
      <c r="O8391">
        <v>280</v>
      </c>
      <c r="P8391">
        <v>13160</v>
      </c>
      <c r="Q8391">
        <v>9212</v>
      </c>
      <c r="R8391">
        <v>0.7</v>
      </c>
      <c r="S8391" t="s">
        <v>23</v>
      </c>
      <c r="T8391" t="str">
        <f>IF(Table1[[#This Row],[Units Sold]]&gt; 700,"High Units","low Units")</f>
        <v>low Units</v>
      </c>
      <c r="U8391">
        <f>SUM(Table1[[#This Row],[Operating Profit]])/SUM(Table1[Operating Profit])*100</f>
        <v>2.7735699689116285E-3</v>
      </c>
      <c r="V8391">
        <f>SUM(Table1[[#This Row],[Price per Unit]]*Table1[[#This Row],[Units Sold]])</f>
        <v>13160</v>
      </c>
      <c r="W8391">
        <f>SUM(Table1[[#This Row],[Total Sales]]-Table1[[#This Row],[Operating Profit]])</f>
        <v>3948</v>
      </c>
      <c r="X8391">
        <f>SUM(Table1[[#This Row],[Total Sales]]-Table1[[#This Row],[Cost]])</f>
        <v>9212</v>
      </c>
      <c r="Y8391">
        <f>SUM(Table1[[#This Row],[profit/loss]])/SUM(Table1[profit/loss])</f>
        <v>2.7735699689116285E-5</v>
      </c>
    </row>
    <row r="8392" spans="1:25" x14ac:dyDescent="0.3">
      <c r="A8392" t="s">
        <v>25</v>
      </c>
      <c r="B8392" t="s">
        <v>23</v>
      </c>
      <c r="C8392">
        <v>1197831</v>
      </c>
      <c r="D8392" s="9">
        <v>44451</v>
      </c>
      <c r="E8392" s="8" t="str">
        <f>TEXT(Table1[[#This Row],[Invoice Date]],"dd-mm-yyyy")</f>
        <v>12-09-2021</v>
      </c>
      <c r="F8392" s="1" t="str">
        <f t="shared" si="524"/>
        <v>September</v>
      </c>
      <c r="G8392" s="1" t="str">
        <f t="shared" si="525"/>
        <v>2021</v>
      </c>
      <c r="H8392" s="1" t="str">
        <f t="shared" si="526"/>
        <v>Sunday</v>
      </c>
      <c r="I8392" s="1" t="str">
        <f t="shared" si="527"/>
        <v>12</v>
      </c>
      <c r="J8392" t="s">
        <v>26</v>
      </c>
      <c r="K8392" t="s">
        <v>58</v>
      </c>
      <c r="L8392" t="s">
        <v>59</v>
      </c>
      <c r="M8392" t="s">
        <v>16</v>
      </c>
      <c r="N8392">
        <v>27</v>
      </c>
      <c r="O8392">
        <v>233</v>
      </c>
      <c r="P8392">
        <v>6291</v>
      </c>
      <c r="Q8392">
        <v>3460</v>
      </c>
      <c r="R8392">
        <v>0.55000000000000004</v>
      </c>
      <c r="S8392" t="s">
        <v>23</v>
      </c>
      <c r="T8392" t="str">
        <f>IF(Table1[[#This Row],[Units Sold]]&gt; 700,"High Units","low Units")</f>
        <v>low Units</v>
      </c>
      <c r="U8392">
        <f>SUM(Table1[[#This Row],[Operating Profit]])/SUM(Table1[Operating Profit])*100</f>
        <v>1.0417446908851753E-3</v>
      </c>
      <c r="V8392">
        <f>SUM(Table1[[#This Row],[Price per Unit]]*Table1[[#This Row],[Units Sold]])</f>
        <v>6291</v>
      </c>
      <c r="W8392">
        <f>SUM(Table1[[#This Row],[Total Sales]]-Table1[[#This Row],[Operating Profit]])</f>
        <v>2831</v>
      </c>
      <c r="X8392">
        <f>SUM(Table1[[#This Row],[Total Sales]]-Table1[[#This Row],[Cost]])</f>
        <v>3460</v>
      </c>
      <c r="Y8392">
        <f>SUM(Table1[[#This Row],[profit/loss]])/SUM(Table1[profit/loss])</f>
        <v>1.0417446908851753E-5</v>
      </c>
    </row>
    <row r="8393" spans="1:25" x14ac:dyDescent="0.3">
      <c r="A8393" t="s">
        <v>25</v>
      </c>
      <c r="B8393" t="s">
        <v>23</v>
      </c>
      <c r="C8393">
        <v>1197831</v>
      </c>
      <c r="D8393" s="9">
        <v>44452</v>
      </c>
      <c r="E8393" s="8" t="str">
        <f>TEXT(Table1[[#This Row],[Invoice Date]],"dd-mm-yyyy")</f>
        <v>13-09-2021</v>
      </c>
      <c r="F8393" s="1" t="str">
        <f t="shared" si="524"/>
        <v>September</v>
      </c>
      <c r="G8393" s="1" t="str">
        <f t="shared" si="525"/>
        <v>2021</v>
      </c>
      <c r="H8393" s="1" t="str">
        <f t="shared" si="526"/>
        <v>Monday</v>
      </c>
      <c r="I8393" s="1" t="str">
        <f t="shared" si="527"/>
        <v>13</v>
      </c>
      <c r="J8393" t="s">
        <v>26</v>
      </c>
      <c r="K8393" t="s">
        <v>58</v>
      </c>
      <c r="L8393" t="s">
        <v>59</v>
      </c>
      <c r="M8393" t="s">
        <v>18</v>
      </c>
      <c r="N8393">
        <v>39</v>
      </c>
      <c r="O8393">
        <v>233</v>
      </c>
      <c r="P8393">
        <v>9087</v>
      </c>
      <c r="Q8393">
        <v>4907</v>
      </c>
      <c r="R8393">
        <v>0.54</v>
      </c>
      <c r="S8393" t="s">
        <v>23</v>
      </c>
      <c r="T8393" t="str">
        <f>IF(Table1[[#This Row],[Units Sold]]&gt; 700,"High Units","low Units")</f>
        <v>low Units</v>
      </c>
      <c r="U8393">
        <f>SUM(Table1[[#This Row],[Operating Profit]])/SUM(Table1[Operating Profit])*100</f>
        <v>1.4774107509172125E-3</v>
      </c>
      <c r="V8393">
        <f>SUM(Table1[[#This Row],[Price per Unit]]*Table1[[#This Row],[Units Sold]])</f>
        <v>9087</v>
      </c>
      <c r="W8393">
        <f>SUM(Table1[[#This Row],[Total Sales]]-Table1[[#This Row],[Operating Profit]])</f>
        <v>4180</v>
      </c>
      <c r="X8393">
        <f>SUM(Table1[[#This Row],[Total Sales]]-Table1[[#This Row],[Cost]])</f>
        <v>4907</v>
      </c>
      <c r="Y8393">
        <f>SUM(Table1[[#This Row],[profit/loss]])/SUM(Table1[profit/loss])</f>
        <v>1.4774107509172125E-5</v>
      </c>
    </row>
    <row r="8394" spans="1:25" x14ac:dyDescent="0.3">
      <c r="A8394" t="s">
        <v>25</v>
      </c>
      <c r="B8394" t="s">
        <v>23</v>
      </c>
      <c r="C8394">
        <v>1197831</v>
      </c>
      <c r="D8394" s="9">
        <v>44453</v>
      </c>
      <c r="E8394" s="8" t="str">
        <f>TEXT(Table1[[#This Row],[Invoice Date]],"dd-mm-yyyy")</f>
        <v>14-09-2021</v>
      </c>
      <c r="F8394" s="1" t="str">
        <f t="shared" si="524"/>
        <v>September</v>
      </c>
      <c r="G8394" s="1" t="str">
        <f t="shared" si="525"/>
        <v>2021</v>
      </c>
      <c r="H8394" s="1" t="str">
        <f t="shared" si="526"/>
        <v>Tuesday</v>
      </c>
      <c r="I8394" s="1" t="str">
        <f t="shared" si="527"/>
        <v>14</v>
      </c>
      <c r="J8394" t="s">
        <v>26</v>
      </c>
      <c r="K8394" t="s">
        <v>58</v>
      </c>
      <c r="L8394" t="s">
        <v>59</v>
      </c>
      <c r="M8394" t="s">
        <v>19</v>
      </c>
      <c r="N8394">
        <v>36</v>
      </c>
      <c r="O8394">
        <v>278</v>
      </c>
      <c r="P8394">
        <v>10008</v>
      </c>
      <c r="Q8394">
        <v>5304</v>
      </c>
      <c r="R8394">
        <v>0.53</v>
      </c>
      <c r="S8394" t="s">
        <v>23</v>
      </c>
      <c r="T8394" t="str">
        <f>IF(Table1[[#This Row],[Units Sold]]&gt; 700,"High Units","low Units")</f>
        <v>low Units</v>
      </c>
      <c r="U8394">
        <f>SUM(Table1[[#This Row],[Operating Profit]])/SUM(Table1[Operating Profit])*100</f>
        <v>1.5969404163164653E-3</v>
      </c>
      <c r="V8394">
        <f>SUM(Table1[[#This Row],[Price per Unit]]*Table1[[#This Row],[Units Sold]])</f>
        <v>10008</v>
      </c>
      <c r="W8394">
        <f>SUM(Table1[[#This Row],[Total Sales]]-Table1[[#This Row],[Operating Profit]])</f>
        <v>4704</v>
      </c>
      <c r="X8394">
        <f>SUM(Table1[[#This Row],[Total Sales]]-Table1[[#This Row],[Cost]])</f>
        <v>5304</v>
      </c>
      <c r="Y8394">
        <f>SUM(Table1[[#This Row],[profit/loss]])/SUM(Table1[profit/loss])</f>
        <v>1.5969404163164652E-5</v>
      </c>
    </row>
    <row r="8395" spans="1:25" x14ac:dyDescent="0.3">
      <c r="A8395" t="s">
        <v>25</v>
      </c>
      <c r="B8395" t="s">
        <v>23</v>
      </c>
      <c r="C8395">
        <v>1197831</v>
      </c>
      <c r="D8395" s="9">
        <v>44454</v>
      </c>
      <c r="E8395" s="8" t="str">
        <f>TEXT(Table1[[#This Row],[Invoice Date]],"dd-mm-yyyy")</f>
        <v>15-09-2021</v>
      </c>
      <c r="F8395" s="1" t="str">
        <f t="shared" si="524"/>
        <v>September</v>
      </c>
      <c r="G8395" s="1" t="str">
        <f t="shared" si="525"/>
        <v>2021</v>
      </c>
      <c r="H8395" s="1" t="str">
        <f t="shared" si="526"/>
        <v>Wednesday</v>
      </c>
      <c r="I8395" s="1" t="str">
        <f t="shared" si="527"/>
        <v>15</v>
      </c>
      <c r="J8395" t="s">
        <v>26</v>
      </c>
      <c r="K8395" t="s">
        <v>58</v>
      </c>
      <c r="L8395" t="s">
        <v>59</v>
      </c>
      <c r="M8395" t="s">
        <v>20</v>
      </c>
      <c r="N8395">
        <v>37</v>
      </c>
      <c r="O8395">
        <v>140</v>
      </c>
      <c r="P8395">
        <v>5180</v>
      </c>
      <c r="Q8395">
        <v>3315</v>
      </c>
      <c r="R8395">
        <v>0.64</v>
      </c>
      <c r="S8395" t="s">
        <v>23</v>
      </c>
      <c r="T8395" t="str">
        <f>IF(Table1[[#This Row],[Units Sold]]&gt; 700,"High Units","low Units")</f>
        <v>low Units</v>
      </c>
      <c r="U8395">
        <f>SUM(Table1[[#This Row],[Operating Profit]])/SUM(Table1[Operating Profit])*100</f>
        <v>9.9808776019779072E-4</v>
      </c>
      <c r="V8395">
        <f>SUM(Table1[[#This Row],[Price per Unit]]*Table1[[#This Row],[Units Sold]])</f>
        <v>5180</v>
      </c>
      <c r="W8395">
        <f>SUM(Table1[[#This Row],[Total Sales]]-Table1[[#This Row],[Operating Profit]])</f>
        <v>1865</v>
      </c>
      <c r="X8395">
        <f>SUM(Table1[[#This Row],[Total Sales]]-Table1[[#This Row],[Cost]])</f>
        <v>3315</v>
      </c>
      <c r="Y8395">
        <f>SUM(Table1[[#This Row],[profit/loss]])/SUM(Table1[profit/loss])</f>
        <v>9.980877601977908E-6</v>
      </c>
    </row>
    <row r="8396" spans="1:25" x14ac:dyDescent="0.3">
      <c r="A8396" t="s">
        <v>25</v>
      </c>
      <c r="B8396" t="s">
        <v>23</v>
      </c>
      <c r="C8396">
        <v>1197831</v>
      </c>
      <c r="D8396" s="9">
        <v>44455</v>
      </c>
      <c r="E8396" s="8" t="str">
        <f>TEXT(Table1[[#This Row],[Invoice Date]],"dd-mm-yyyy")</f>
        <v>16-09-2021</v>
      </c>
      <c r="F8396" s="1" t="str">
        <f t="shared" si="524"/>
        <v>September</v>
      </c>
      <c r="G8396" s="1" t="str">
        <f t="shared" si="525"/>
        <v>2021</v>
      </c>
      <c r="H8396" s="1" t="str">
        <f t="shared" si="526"/>
        <v>Thursday</v>
      </c>
      <c r="I8396" s="1" t="str">
        <f t="shared" si="527"/>
        <v>16</v>
      </c>
      <c r="J8396" t="s">
        <v>26</v>
      </c>
      <c r="K8396" t="s">
        <v>58</v>
      </c>
      <c r="L8396" t="s">
        <v>59</v>
      </c>
      <c r="M8396" t="s">
        <v>21</v>
      </c>
      <c r="N8396">
        <v>42</v>
      </c>
      <c r="O8396">
        <v>140</v>
      </c>
      <c r="P8396">
        <v>5880</v>
      </c>
      <c r="Q8396">
        <v>2940</v>
      </c>
      <c r="R8396">
        <v>0.5</v>
      </c>
      <c r="S8396" t="s">
        <v>23</v>
      </c>
      <c r="T8396" t="str">
        <f>IF(Table1[[#This Row],[Units Sold]]&gt; 700,"High Units","low Units")</f>
        <v>low Units</v>
      </c>
      <c r="U8396">
        <f>SUM(Table1[[#This Row],[Operating Profit]])/SUM(Table1[Operating Profit])*100</f>
        <v>8.8518190497179636E-4</v>
      </c>
      <c r="V8396">
        <f>SUM(Table1[[#This Row],[Price per Unit]]*Table1[[#This Row],[Units Sold]])</f>
        <v>5880</v>
      </c>
      <c r="W8396">
        <f>SUM(Table1[[#This Row],[Total Sales]]-Table1[[#This Row],[Operating Profit]])</f>
        <v>2940</v>
      </c>
      <c r="X8396">
        <f>SUM(Table1[[#This Row],[Total Sales]]-Table1[[#This Row],[Cost]])</f>
        <v>2940</v>
      </c>
      <c r="Y8396">
        <f>SUM(Table1[[#This Row],[profit/loss]])/SUM(Table1[profit/loss])</f>
        <v>8.8518190497179634E-6</v>
      </c>
    </row>
    <row r="8397" spans="1:25" x14ac:dyDescent="0.3">
      <c r="A8397" t="s">
        <v>25</v>
      </c>
      <c r="B8397" t="s">
        <v>23</v>
      </c>
      <c r="C8397">
        <v>1197831</v>
      </c>
      <c r="D8397" s="9">
        <v>44456</v>
      </c>
      <c r="E8397" s="8" t="str">
        <f>TEXT(Table1[[#This Row],[Invoice Date]],"dd-mm-yyyy")</f>
        <v>17-09-2021</v>
      </c>
      <c r="F8397" s="1" t="str">
        <f t="shared" si="524"/>
        <v>September</v>
      </c>
      <c r="G8397" s="1" t="str">
        <f t="shared" si="525"/>
        <v>2021</v>
      </c>
      <c r="H8397" s="1" t="str">
        <f t="shared" si="526"/>
        <v>Friday</v>
      </c>
      <c r="I8397" s="1" t="str">
        <f t="shared" si="527"/>
        <v>17</v>
      </c>
      <c r="J8397" t="s">
        <v>26</v>
      </c>
      <c r="K8397" t="s">
        <v>58</v>
      </c>
      <c r="L8397" t="s">
        <v>59</v>
      </c>
      <c r="M8397" t="s">
        <v>22</v>
      </c>
      <c r="N8397">
        <v>39</v>
      </c>
      <c r="O8397">
        <v>203</v>
      </c>
      <c r="P8397">
        <v>7917</v>
      </c>
      <c r="Q8397">
        <v>5621</v>
      </c>
      <c r="R8397">
        <v>0.71</v>
      </c>
      <c r="S8397" t="s">
        <v>23</v>
      </c>
      <c r="T8397" t="str">
        <f>IF(Table1[[#This Row],[Units Sold]]&gt; 700,"High Units","low Units")</f>
        <v>low Units</v>
      </c>
      <c r="U8397">
        <f>SUM(Table1[[#This Row],[Operating Profit]])/SUM(Table1[Operating Profit])*100</f>
        <v>1.692383499267506E-3</v>
      </c>
      <c r="V8397">
        <f>SUM(Table1[[#This Row],[Price per Unit]]*Table1[[#This Row],[Units Sold]])</f>
        <v>7917</v>
      </c>
      <c r="W8397">
        <f>SUM(Table1[[#This Row],[Total Sales]]-Table1[[#This Row],[Operating Profit]])</f>
        <v>2296</v>
      </c>
      <c r="X8397">
        <f>SUM(Table1[[#This Row],[Total Sales]]-Table1[[#This Row],[Cost]])</f>
        <v>5621</v>
      </c>
      <c r="Y8397">
        <f>SUM(Table1[[#This Row],[profit/loss]])/SUM(Table1[profit/loss])</f>
        <v>1.692383499267506E-5</v>
      </c>
    </row>
    <row r="8398" spans="1:25" x14ac:dyDescent="0.3">
      <c r="A8398" t="s">
        <v>25</v>
      </c>
      <c r="B8398" t="s">
        <v>23</v>
      </c>
      <c r="C8398">
        <v>1197831</v>
      </c>
      <c r="D8398" s="9">
        <v>44457</v>
      </c>
      <c r="E8398" s="8" t="str">
        <f>TEXT(Table1[[#This Row],[Invoice Date]],"dd-mm-yyyy")</f>
        <v>18-09-2021</v>
      </c>
      <c r="F8398" s="1" t="str">
        <f t="shared" si="524"/>
        <v>September</v>
      </c>
      <c r="G8398" s="1" t="str">
        <f t="shared" si="525"/>
        <v>2021</v>
      </c>
      <c r="H8398" s="1" t="str">
        <f t="shared" si="526"/>
        <v>Saturday</v>
      </c>
      <c r="I8398" s="1" t="str">
        <f t="shared" si="527"/>
        <v>18</v>
      </c>
      <c r="J8398" t="s">
        <v>26</v>
      </c>
      <c r="K8398" t="s">
        <v>58</v>
      </c>
      <c r="L8398" t="s">
        <v>59</v>
      </c>
      <c r="M8398" t="s">
        <v>16</v>
      </c>
      <c r="N8398">
        <v>38</v>
      </c>
      <c r="O8398">
        <v>206</v>
      </c>
      <c r="P8398">
        <v>7828</v>
      </c>
      <c r="Q8398">
        <v>4305</v>
      </c>
      <c r="R8398">
        <v>0.55000000000000004</v>
      </c>
      <c r="S8398" t="s">
        <v>23</v>
      </c>
      <c r="T8398" t="str">
        <f>IF(Table1[[#This Row],[Units Sold]]&gt; 700,"High Units","low Units")</f>
        <v>low Units</v>
      </c>
      <c r="U8398">
        <f>SUM(Table1[[#This Row],[Operating Profit]])/SUM(Table1[Operating Profit])*100</f>
        <v>1.2961592179944162E-3</v>
      </c>
      <c r="V8398">
        <f>SUM(Table1[[#This Row],[Price per Unit]]*Table1[[#This Row],[Units Sold]])</f>
        <v>7828</v>
      </c>
      <c r="W8398">
        <f>SUM(Table1[[#This Row],[Total Sales]]-Table1[[#This Row],[Operating Profit]])</f>
        <v>3523</v>
      </c>
      <c r="X8398">
        <f>SUM(Table1[[#This Row],[Total Sales]]-Table1[[#This Row],[Cost]])</f>
        <v>4305</v>
      </c>
      <c r="Y8398">
        <f>SUM(Table1[[#This Row],[profit/loss]])/SUM(Table1[profit/loss])</f>
        <v>1.2961592179944162E-5</v>
      </c>
    </row>
    <row r="8399" spans="1:25" x14ac:dyDescent="0.3">
      <c r="A8399" t="s">
        <v>25</v>
      </c>
      <c r="B8399" t="s">
        <v>23</v>
      </c>
      <c r="C8399">
        <v>1197831</v>
      </c>
      <c r="D8399" s="9">
        <v>44458</v>
      </c>
      <c r="E8399" s="8" t="str">
        <f>TEXT(Table1[[#This Row],[Invoice Date]],"dd-mm-yyyy")</f>
        <v>19-09-2021</v>
      </c>
      <c r="F8399" s="1" t="str">
        <f t="shared" si="524"/>
        <v>September</v>
      </c>
      <c r="G8399" s="1" t="str">
        <f t="shared" si="525"/>
        <v>2021</v>
      </c>
      <c r="H8399" s="1" t="str">
        <f t="shared" si="526"/>
        <v>Sunday</v>
      </c>
      <c r="I8399" s="1" t="str">
        <f t="shared" si="527"/>
        <v>19</v>
      </c>
      <c r="J8399" t="s">
        <v>26</v>
      </c>
      <c r="K8399" t="s">
        <v>58</v>
      </c>
      <c r="L8399" t="s">
        <v>59</v>
      </c>
      <c r="M8399" t="s">
        <v>18</v>
      </c>
      <c r="N8399">
        <v>36</v>
      </c>
      <c r="O8399">
        <v>173</v>
      </c>
      <c r="P8399">
        <v>6228</v>
      </c>
      <c r="Q8399">
        <v>3425</v>
      </c>
      <c r="R8399">
        <v>0.55000000000000004</v>
      </c>
      <c r="S8399" t="s">
        <v>23</v>
      </c>
      <c r="T8399" t="str">
        <f>IF(Table1[[#This Row],[Units Sold]]&gt; 700,"High Units","low Units")</f>
        <v>low Units</v>
      </c>
      <c r="U8399">
        <f>SUM(Table1[[#This Row],[Operating Profit]])/SUM(Table1[Operating Profit])*100</f>
        <v>1.0312068110640827E-3</v>
      </c>
      <c r="V8399">
        <f>SUM(Table1[[#This Row],[Price per Unit]]*Table1[[#This Row],[Units Sold]])</f>
        <v>6228</v>
      </c>
      <c r="W8399">
        <f>SUM(Table1[[#This Row],[Total Sales]]-Table1[[#This Row],[Operating Profit]])</f>
        <v>2803</v>
      </c>
      <c r="X8399">
        <f>SUM(Table1[[#This Row],[Total Sales]]-Table1[[#This Row],[Cost]])</f>
        <v>3425</v>
      </c>
      <c r="Y8399">
        <f>SUM(Table1[[#This Row],[profit/loss]])/SUM(Table1[profit/loss])</f>
        <v>1.0312068110640826E-5</v>
      </c>
    </row>
    <row r="8400" spans="1:25" x14ac:dyDescent="0.3">
      <c r="A8400" t="s">
        <v>25</v>
      </c>
      <c r="B8400" t="s">
        <v>23</v>
      </c>
      <c r="C8400">
        <v>1197831</v>
      </c>
      <c r="D8400" s="9">
        <v>44459</v>
      </c>
      <c r="E8400" s="8" t="str">
        <f>TEXT(Table1[[#This Row],[Invoice Date]],"dd-mm-yyyy")</f>
        <v>20-09-2021</v>
      </c>
      <c r="F8400" s="1" t="str">
        <f t="shared" si="524"/>
        <v>September</v>
      </c>
      <c r="G8400" s="1" t="str">
        <f t="shared" si="525"/>
        <v>2021</v>
      </c>
      <c r="H8400" s="1" t="str">
        <f t="shared" si="526"/>
        <v>Monday</v>
      </c>
      <c r="I8400" s="1" t="str">
        <f t="shared" si="527"/>
        <v>20</v>
      </c>
      <c r="J8400" t="s">
        <v>26</v>
      </c>
      <c r="K8400" t="s">
        <v>58</v>
      </c>
      <c r="L8400" t="s">
        <v>59</v>
      </c>
      <c r="M8400" t="s">
        <v>19</v>
      </c>
      <c r="N8400">
        <v>47</v>
      </c>
      <c r="O8400">
        <v>213</v>
      </c>
      <c r="P8400">
        <v>10011</v>
      </c>
      <c r="Q8400">
        <v>5606</v>
      </c>
      <c r="R8400">
        <v>0.56000000000000005</v>
      </c>
      <c r="S8400" t="s">
        <v>23</v>
      </c>
      <c r="T8400" t="str">
        <f>IF(Table1[[#This Row],[Units Sold]]&gt; 700,"High Units","low Units")</f>
        <v>low Units</v>
      </c>
      <c r="U8400">
        <f>SUM(Table1[[#This Row],[Operating Profit]])/SUM(Table1[Operating Profit])*100</f>
        <v>1.6878672650584663E-3</v>
      </c>
      <c r="V8400">
        <f>SUM(Table1[[#This Row],[Price per Unit]]*Table1[[#This Row],[Units Sold]])</f>
        <v>10011</v>
      </c>
      <c r="W8400">
        <f>SUM(Table1[[#This Row],[Total Sales]]-Table1[[#This Row],[Operating Profit]])</f>
        <v>4405</v>
      </c>
      <c r="X8400">
        <f>SUM(Table1[[#This Row],[Total Sales]]-Table1[[#This Row],[Cost]])</f>
        <v>5606</v>
      </c>
      <c r="Y8400">
        <f>SUM(Table1[[#This Row],[profit/loss]])/SUM(Table1[profit/loss])</f>
        <v>1.6878672650584663E-5</v>
      </c>
    </row>
    <row r="8401" spans="1:25" x14ac:dyDescent="0.3">
      <c r="A8401" t="s">
        <v>25</v>
      </c>
      <c r="B8401" t="s">
        <v>23</v>
      </c>
      <c r="C8401">
        <v>1197831</v>
      </c>
      <c r="D8401" s="9">
        <v>44460</v>
      </c>
      <c r="E8401" s="8" t="str">
        <f>TEXT(Table1[[#This Row],[Invoice Date]],"dd-mm-yyyy")</f>
        <v>21-09-2021</v>
      </c>
      <c r="F8401" s="1" t="str">
        <f t="shared" si="524"/>
        <v>September</v>
      </c>
      <c r="G8401" s="1" t="str">
        <f t="shared" si="525"/>
        <v>2021</v>
      </c>
      <c r="H8401" s="1" t="str">
        <f t="shared" si="526"/>
        <v>Tuesday</v>
      </c>
      <c r="I8401" s="1" t="str">
        <f t="shared" si="527"/>
        <v>21</v>
      </c>
      <c r="J8401" t="s">
        <v>26</v>
      </c>
      <c r="K8401" t="s">
        <v>58</v>
      </c>
      <c r="L8401" t="s">
        <v>59</v>
      </c>
      <c r="M8401" t="s">
        <v>20</v>
      </c>
      <c r="N8401">
        <v>44</v>
      </c>
      <c r="O8401">
        <v>105</v>
      </c>
      <c r="P8401">
        <v>4620</v>
      </c>
      <c r="Q8401">
        <v>3049</v>
      </c>
      <c r="R8401">
        <v>0.66</v>
      </c>
      <c r="S8401" t="s">
        <v>23</v>
      </c>
      <c r="T8401" t="str">
        <f>IF(Table1[[#This Row],[Units Sold]]&gt; 700,"High Units","low Units")</f>
        <v>low Units</v>
      </c>
      <c r="U8401">
        <f>SUM(Table1[[#This Row],[Operating Profit]])/SUM(Table1[Operating Profit])*100</f>
        <v>9.1799987355748543E-4</v>
      </c>
      <c r="V8401">
        <f>SUM(Table1[[#This Row],[Price per Unit]]*Table1[[#This Row],[Units Sold]])</f>
        <v>4620</v>
      </c>
      <c r="W8401">
        <f>SUM(Table1[[#This Row],[Total Sales]]-Table1[[#This Row],[Operating Profit]])</f>
        <v>1571</v>
      </c>
      <c r="X8401">
        <f>SUM(Table1[[#This Row],[Total Sales]]-Table1[[#This Row],[Cost]])</f>
        <v>3049</v>
      </c>
      <c r="Y8401">
        <f>SUM(Table1[[#This Row],[profit/loss]])/SUM(Table1[profit/loss])</f>
        <v>9.1799987355748545E-6</v>
      </c>
    </row>
    <row r="8402" spans="1:25" x14ac:dyDescent="0.3">
      <c r="A8402" t="s">
        <v>25</v>
      </c>
      <c r="B8402" t="s">
        <v>23</v>
      </c>
      <c r="C8402">
        <v>1197831</v>
      </c>
      <c r="D8402" s="9">
        <v>44461</v>
      </c>
      <c r="E8402" s="8" t="str">
        <f>TEXT(Table1[[#This Row],[Invoice Date]],"dd-mm-yyyy")</f>
        <v>22-09-2021</v>
      </c>
      <c r="F8402" s="1" t="str">
        <f t="shared" si="524"/>
        <v>September</v>
      </c>
      <c r="G8402" s="1" t="str">
        <f t="shared" si="525"/>
        <v>2021</v>
      </c>
      <c r="H8402" s="1" t="str">
        <f t="shared" si="526"/>
        <v>Wednesday</v>
      </c>
      <c r="I8402" s="1" t="str">
        <f t="shared" si="527"/>
        <v>22</v>
      </c>
      <c r="J8402" t="s">
        <v>26</v>
      </c>
      <c r="K8402" t="s">
        <v>58</v>
      </c>
      <c r="L8402" t="s">
        <v>59</v>
      </c>
      <c r="M8402" t="s">
        <v>21</v>
      </c>
      <c r="N8402">
        <v>35</v>
      </c>
      <c r="O8402">
        <v>116</v>
      </c>
      <c r="P8402">
        <v>4060</v>
      </c>
      <c r="Q8402">
        <v>1949</v>
      </c>
      <c r="R8402">
        <v>0.48</v>
      </c>
      <c r="S8402" t="s">
        <v>23</v>
      </c>
      <c r="T8402" t="str">
        <f>IF(Table1[[#This Row],[Units Sold]]&gt; 700,"High Units","low Units")</f>
        <v>low Units</v>
      </c>
      <c r="U8402">
        <f>SUM(Table1[[#This Row],[Operating Profit]])/SUM(Table1[Operating Profit])*100</f>
        <v>5.8680936489456843E-4</v>
      </c>
      <c r="V8402">
        <f>SUM(Table1[[#This Row],[Price per Unit]]*Table1[[#This Row],[Units Sold]])</f>
        <v>4060</v>
      </c>
      <c r="W8402">
        <f>SUM(Table1[[#This Row],[Total Sales]]-Table1[[#This Row],[Operating Profit]])</f>
        <v>2111</v>
      </c>
      <c r="X8402">
        <f>SUM(Table1[[#This Row],[Total Sales]]-Table1[[#This Row],[Cost]])</f>
        <v>1949</v>
      </c>
      <c r="Y8402">
        <f>SUM(Table1[[#This Row],[profit/loss]])/SUM(Table1[profit/loss])</f>
        <v>5.8680936489456839E-6</v>
      </c>
    </row>
    <row r="8403" spans="1:25" x14ac:dyDescent="0.3">
      <c r="A8403" t="s">
        <v>25</v>
      </c>
      <c r="B8403" t="s">
        <v>23</v>
      </c>
      <c r="C8403">
        <v>1197831</v>
      </c>
      <c r="D8403" s="9">
        <v>44462</v>
      </c>
      <c r="E8403" s="8" t="str">
        <f>TEXT(Table1[[#This Row],[Invoice Date]],"dd-mm-yyyy")</f>
        <v>23-09-2021</v>
      </c>
      <c r="F8403" s="1" t="str">
        <f t="shared" si="524"/>
        <v>September</v>
      </c>
      <c r="G8403" s="1" t="str">
        <f t="shared" si="525"/>
        <v>2021</v>
      </c>
      <c r="H8403" s="1" t="str">
        <f t="shared" si="526"/>
        <v>Thursday</v>
      </c>
      <c r="I8403" s="1" t="str">
        <f t="shared" si="527"/>
        <v>23</v>
      </c>
      <c r="J8403" t="s">
        <v>26</v>
      </c>
      <c r="K8403" t="s">
        <v>58</v>
      </c>
      <c r="L8403" t="s">
        <v>59</v>
      </c>
      <c r="M8403" t="s">
        <v>22</v>
      </c>
      <c r="N8403">
        <v>26</v>
      </c>
      <c r="O8403">
        <v>190</v>
      </c>
      <c r="P8403">
        <v>4940</v>
      </c>
      <c r="Q8403">
        <v>3557</v>
      </c>
      <c r="R8403">
        <v>0.72</v>
      </c>
      <c r="S8403" t="s">
        <v>23</v>
      </c>
      <c r="T8403" t="str">
        <f>IF(Table1[[#This Row],[Units Sold]]&gt; 700,"High Units","low Units")</f>
        <v>low Units</v>
      </c>
      <c r="U8403">
        <f>SUM(Table1[[#This Row],[Operating Profit]])/SUM(Table1[Operating Profit])*100</f>
        <v>1.0709496721036326E-3</v>
      </c>
      <c r="V8403">
        <f>SUM(Table1[[#This Row],[Price per Unit]]*Table1[[#This Row],[Units Sold]])</f>
        <v>4940</v>
      </c>
      <c r="W8403">
        <f>SUM(Table1[[#This Row],[Total Sales]]-Table1[[#This Row],[Operating Profit]])</f>
        <v>1383</v>
      </c>
      <c r="X8403">
        <f>SUM(Table1[[#This Row],[Total Sales]]-Table1[[#This Row],[Cost]])</f>
        <v>3557</v>
      </c>
      <c r="Y8403">
        <f>SUM(Table1[[#This Row],[profit/loss]])/SUM(Table1[profit/loss])</f>
        <v>1.0709496721036326E-5</v>
      </c>
    </row>
    <row r="8404" spans="1:25" x14ac:dyDescent="0.3">
      <c r="A8404" t="s">
        <v>25</v>
      </c>
      <c r="B8404" t="s">
        <v>23</v>
      </c>
      <c r="C8404">
        <v>1197831</v>
      </c>
      <c r="D8404" s="9">
        <v>44463</v>
      </c>
      <c r="E8404" s="8" t="str">
        <f>TEXT(Table1[[#This Row],[Invoice Date]],"dd-mm-yyyy")</f>
        <v>24-09-2021</v>
      </c>
      <c r="F8404" s="1" t="str">
        <f t="shared" si="524"/>
        <v>September</v>
      </c>
      <c r="G8404" s="1" t="str">
        <f t="shared" si="525"/>
        <v>2021</v>
      </c>
      <c r="H8404" s="1" t="str">
        <f t="shared" si="526"/>
        <v>Friday</v>
      </c>
      <c r="I8404" s="1" t="str">
        <f t="shared" si="527"/>
        <v>24</v>
      </c>
      <c r="J8404" t="s">
        <v>26</v>
      </c>
      <c r="K8404" t="s">
        <v>58</v>
      </c>
      <c r="L8404" t="s">
        <v>59</v>
      </c>
      <c r="M8404" t="s">
        <v>16</v>
      </c>
      <c r="N8404">
        <v>20</v>
      </c>
      <c r="O8404">
        <v>184</v>
      </c>
      <c r="P8404">
        <v>3680</v>
      </c>
      <c r="Q8404">
        <v>1914</v>
      </c>
      <c r="R8404">
        <v>0.52</v>
      </c>
      <c r="S8404" t="s">
        <v>23</v>
      </c>
      <c r="T8404" t="str">
        <f>IF(Table1[[#This Row],[Units Sold]]&gt; 700,"High Units","low Units")</f>
        <v>low Units</v>
      </c>
      <c r="U8404">
        <f>SUM(Table1[[#This Row],[Operating Profit]])/SUM(Table1[Operating Profit])*100</f>
        <v>5.7627148507347569E-4</v>
      </c>
      <c r="V8404">
        <f>SUM(Table1[[#This Row],[Price per Unit]]*Table1[[#This Row],[Units Sold]])</f>
        <v>3680</v>
      </c>
      <c r="W8404">
        <f>SUM(Table1[[#This Row],[Total Sales]]-Table1[[#This Row],[Operating Profit]])</f>
        <v>1766</v>
      </c>
      <c r="X8404">
        <f>SUM(Table1[[#This Row],[Total Sales]]-Table1[[#This Row],[Cost]])</f>
        <v>1914</v>
      </c>
      <c r="Y8404">
        <f>SUM(Table1[[#This Row],[profit/loss]])/SUM(Table1[profit/loss])</f>
        <v>5.7627148507347564E-6</v>
      </c>
    </row>
    <row r="8405" spans="1:25" x14ac:dyDescent="0.3">
      <c r="A8405" t="s">
        <v>25</v>
      </c>
      <c r="B8405" t="s">
        <v>23</v>
      </c>
      <c r="C8405">
        <v>1197831</v>
      </c>
      <c r="D8405" s="9">
        <v>44464</v>
      </c>
      <c r="E8405" s="8" t="str">
        <f>TEXT(Table1[[#This Row],[Invoice Date]],"dd-mm-yyyy")</f>
        <v>25-09-2021</v>
      </c>
      <c r="F8405" s="1" t="str">
        <f t="shared" si="524"/>
        <v>September</v>
      </c>
      <c r="G8405" s="1" t="str">
        <f t="shared" si="525"/>
        <v>2021</v>
      </c>
      <c r="H8405" s="1" t="str">
        <f t="shared" si="526"/>
        <v>Saturday</v>
      </c>
      <c r="I8405" s="1" t="str">
        <f t="shared" si="527"/>
        <v>25</v>
      </c>
      <c r="J8405" t="s">
        <v>26</v>
      </c>
      <c r="K8405" t="s">
        <v>58</v>
      </c>
      <c r="L8405" t="s">
        <v>59</v>
      </c>
      <c r="M8405" t="s">
        <v>18</v>
      </c>
      <c r="N8405">
        <v>23</v>
      </c>
      <c r="O8405">
        <v>173</v>
      </c>
      <c r="P8405">
        <v>3979</v>
      </c>
      <c r="Q8405">
        <v>2188</v>
      </c>
      <c r="R8405">
        <v>0.55000000000000004</v>
      </c>
      <c r="S8405" t="s">
        <v>23</v>
      </c>
      <c r="T8405" t="str">
        <f>IF(Table1[[#This Row],[Units Sold]]&gt; 700,"High Units","low Units")</f>
        <v>low Units</v>
      </c>
      <c r="U8405">
        <f>SUM(Table1[[#This Row],[Operating Profit]])/SUM(Table1[Operating Profit])*100</f>
        <v>6.5876802995860212E-4</v>
      </c>
      <c r="V8405">
        <f>SUM(Table1[[#This Row],[Price per Unit]]*Table1[[#This Row],[Units Sold]])</f>
        <v>3979</v>
      </c>
      <c r="W8405">
        <f>SUM(Table1[[#This Row],[Total Sales]]-Table1[[#This Row],[Operating Profit]])</f>
        <v>1791</v>
      </c>
      <c r="X8405">
        <f>SUM(Table1[[#This Row],[Total Sales]]-Table1[[#This Row],[Cost]])</f>
        <v>2188</v>
      </c>
      <c r="Y8405">
        <f>SUM(Table1[[#This Row],[profit/loss]])/SUM(Table1[profit/loss])</f>
        <v>6.5876802995860217E-6</v>
      </c>
    </row>
    <row r="8406" spans="1:25" x14ac:dyDescent="0.3">
      <c r="A8406" t="s">
        <v>25</v>
      </c>
      <c r="B8406" t="s">
        <v>23</v>
      </c>
      <c r="C8406">
        <v>1197831</v>
      </c>
      <c r="D8406" s="9">
        <v>44465</v>
      </c>
      <c r="E8406" s="8" t="str">
        <f>TEXT(Table1[[#This Row],[Invoice Date]],"dd-mm-yyyy")</f>
        <v>26-09-2021</v>
      </c>
      <c r="F8406" s="1" t="str">
        <f t="shared" si="524"/>
        <v>September</v>
      </c>
      <c r="G8406" s="1" t="str">
        <f t="shared" si="525"/>
        <v>2021</v>
      </c>
      <c r="H8406" s="1" t="str">
        <f t="shared" si="526"/>
        <v>Sunday</v>
      </c>
      <c r="I8406" s="1" t="str">
        <f t="shared" si="527"/>
        <v>26</v>
      </c>
      <c r="J8406" t="s">
        <v>26</v>
      </c>
      <c r="K8406" t="s">
        <v>58</v>
      </c>
      <c r="L8406" t="s">
        <v>59</v>
      </c>
      <c r="M8406" t="s">
        <v>19</v>
      </c>
      <c r="N8406">
        <v>24</v>
      </c>
      <c r="O8406">
        <v>166</v>
      </c>
      <c r="P8406">
        <v>3984</v>
      </c>
      <c r="Q8406">
        <v>2151</v>
      </c>
      <c r="R8406">
        <v>0.54</v>
      </c>
      <c r="S8406" t="s">
        <v>23</v>
      </c>
      <c r="T8406" t="str">
        <f>IF(Table1[[#This Row],[Units Sold]]&gt; 700,"High Units","low Units")</f>
        <v>low Units</v>
      </c>
      <c r="U8406">
        <f>SUM(Table1[[#This Row],[Operating Profit]])/SUM(Table1[Operating Profit])*100</f>
        <v>6.4762798557630407E-4</v>
      </c>
      <c r="V8406">
        <f>SUM(Table1[[#This Row],[Price per Unit]]*Table1[[#This Row],[Units Sold]])</f>
        <v>3984</v>
      </c>
      <c r="W8406">
        <f>SUM(Table1[[#This Row],[Total Sales]]-Table1[[#This Row],[Operating Profit]])</f>
        <v>1833</v>
      </c>
      <c r="X8406">
        <f>SUM(Table1[[#This Row],[Total Sales]]-Table1[[#This Row],[Cost]])</f>
        <v>2151</v>
      </c>
      <c r="Y8406">
        <f>SUM(Table1[[#This Row],[profit/loss]])/SUM(Table1[profit/loss])</f>
        <v>6.4762798557630408E-6</v>
      </c>
    </row>
    <row r="8407" spans="1:25" x14ac:dyDescent="0.3">
      <c r="A8407" t="s">
        <v>25</v>
      </c>
      <c r="B8407" t="s">
        <v>23</v>
      </c>
      <c r="C8407">
        <v>1197831</v>
      </c>
      <c r="D8407" s="9">
        <v>44466</v>
      </c>
      <c r="E8407" s="8" t="str">
        <f>TEXT(Table1[[#This Row],[Invoice Date]],"dd-mm-yyyy")</f>
        <v>27-09-2021</v>
      </c>
      <c r="F8407" s="1" t="str">
        <f t="shared" si="524"/>
        <v>September</v>
      </c>
      <c r="G8407" s="1" t="str">
        <f t="shared" si="525"/>
        <v>2021</v>
      </c>
      <c r="H8407" s="1" t="str">
        <f t="shared" si="526"/>
        <v>Monday</v>
      </c>
      <c r="I8407" s="1" t="str">
        <f t="shared" si="527"/>
        <v>27</v>
      </c>
      <c r="J8407" t="s">
        <v>26</v>
      </c>
      <c r="K8407" t="s">
        <v>58</v>
      </c>
      <c r="L8407" t="s">
        <v>59</v>
      </c>
      <c r="M8407" t="s">
        <v>20</v>
      </c>
      <c r="N8407">
        <v>26</v>
      </c>
      <c r="O8407">
        <v>98</v>
      </c>
      <c r="P8407">
        <v>2548</v>
      </c>
      <c r="Q8407">
        <v>1707</v>
      </c>
      <c r="R8407">
        <v>0.67</v>
      </c>
      <c r="S8407" t="s">
        <v>23</v>
      </c>
      <c r="T8407" t="str">
        <f>IF(Table1[[#This Row],[Units Sold]]&gt; 700,"High Units","low Units")</f>
        <v>low Units</v>
      </c>
      <c r="U8407">
        <f>SUM(Table1[[#This Row],[Operating Profit]])/SUM(Table1[Operating Profit])*100</f>
        <v>5.1394745298872667E-4</v>
      </c>
      <c r="V8407">
        <f>SUM(Table1[[#This Row],[Price per Unit]]*Table1[[#This Row],[Units Sold]])</f>
        <v>2548</v>
      </c>
      <c r="W8407">
        <f>SUM(Table1[[#This Row],[Total Sales]]-Table1[[#This Row],[Operating Profit]])</f>
        <v>841</v>
      </c>
      <c r="X8407">
        <f>SUM(Table1[[#This Row],[Total Sales]]-Table1[[#This Row],[Cost]])</f>
        <v>1707</v>
      </c>
      <c r="Y8407">
        <f>SUM(Table1[[#This Row],[profit/loss]])/SUM(Table1[profit/loss])</f>
        <v>5.1394745298872669E-6</v>
      </c>
    </row>
    <row r="8408" spans="1:25" x14ac:dyDescent="0.3">
      <c r="A8408" t="s">
        <v>25</v>
      </c>
      <c r="B8408" t="s">
        <v>23</v>
      </c>
      <c r="C8408">
        <v>1197831</v>
      </c>
      <c r="D8408" s="9">
        <v>44467</v>
      </c>
      <c r="E8408" s="8" t="str">
        <f>TEXT(Table1[[#This Row],[Invoice Date]],"dd-mm-yyyy")</f>
        <v>28-09-2021</v>
      </c>
      <c r="F8408" s="1" t="str">
        <f t="shared" si="524"/>
        <v>September</v>
      </c>
      <c r="G8408" s="1" t="str">
        <f t="shared" si="525"/>
        <v>2021</v>
      </c>
      <c r="H8408" s="1" t="str">
        <f t="shared" si="526"/>
        <v>Tuesday</v>
      </c>
      <c r="I8408" s="1" t="str">
        <f t="shared" si="527"/>
        <v>28</v>
      </c>
      <c r="J8408" t="s">
        <v>26</v>
      </c>
      <c r="K8408" t="s">
        <v>58</v>
      </c>
      <c r="L8408" t="s">
        <v>59</v>
      </c>
      <c r="M8408" t="s">
        <v>21</v>
      </c>
      <c r="N8408">
        <v>22</v>
      </c>
      <c r="O8408">
        <v>105</v>
      </c>
      <c r="P8408">
        <v>2310</v>
      </c>
      <c r="Q8408">
        <v>1132</v>
      </c>
      <c r="R8408">
        <v>0.49</v>
      </c>
      <c r="S8408" t="s">
        <v>23</v>
      </c>
      <c r="T8408" t="str">
        <f>IF(Table1[[#This Row],[Units Sold]]&gt; 700,"High Units","low Units")</f>
        <v>low Units</v>
      </c>
      <c r="U8408">
        <f>SUM(Table1[[#This Row],[Operating Profit]])/SUM(Table1[Operating Profit])*100</f>
        <v>3.4082514164220188E-4</v>
      </c>
      <c r="V8408">
        <f>SUM(Table1[[#This Row],[Price per Unit]]*Table1[[#This Row],[Units Sold]])</f>
        <v>2310</v>
      </c>
      <c r="W8408">
        <f>SUM(Table1[[#This Row],[Total Sales]]-Table1[[#This Row],[Operating Profit]])</f>
        <v>1178</v>
      </c>
      <c r="X8408">
        <f>SUM(Table1[[#This Row],[Total Sales]]-Table1[[#This Row],[Cost]])</f>
        <v>1132</v>
      </c>
      <c r="Y8408">
        <f>SUM(Table1[[#This Row],[profit/loss]])/SUM(Table1[profit/loss])</f>
        <v>3.4082514164220189E-6</v>
      </c>
    </row>
    <row r="8409" spans="1:25" x14ac:dyDescent="0.3">
      <c r="A8409" t="s">
        <v>25</v>
      </c>
      <c r="B8409" t="s">
        <v>23</v>
      </c>
      <c r="C8409">
        <v>1197831</v>
      </c>
      <c r="D8409" s="9">
        <v>44468</v>
      </c>
      <c r="E8409" s="8" t="str">
        <f>TEXT(Table1[[#This Row],[Invoice Date]],"dd-mm-yyyy")</f>
        <v>29-09-2021</v>
      </c>
      <c r="F8409" s="1" t="str">
        <f t="shared" si="524"/>
        <v>September</v>
      </c>
      <c r="G8409" s="1" t="str">
        <f t="shared" si="525"/>
        <v>2021</v>
      </c>
      <c r="H8409" s="1" t="str">
        <f t="shared" si="526"/>
        <v>Wednesday</v>
      </c>
      <c r="I8409" s="1" t="str">
        <f t="shared" si="527"/>
        <v>29</v>
      </c>
      <c r="J8409" t="s">
        <v>26</v>
      </c>
      <c r="K8409" t="s">
        <v>58</v>
      </c>
      <c r="L8409" t="s">
        <v>59</v>
      </c>
      <c r="M8409" t="s">
        <v>22</v>
      </c>
      <c r="N8409">
        <v>26</v>
      </c>
      <c r="O8409">
        <v>147</v>
      </c>
      <c r="P8409">
        <v>3822</v>
      </c>
      <c r="Q8409">
        <v>2752</v>
      </c>
      <c r="R8409">
        <v>0.72</v>
      </c>
      <c r="S8409" t="s">
        <v>23</v>
      </c>
      <c r="T8409" t="str">
        <f>IF(Table1[[#This Row],[Units Sold]]&gt; 700,"High Units","low Units")</f>
        <v>low Units</v>
      </c>
      <c r="U8409">
        <f>SUM(Table1[[#This Row],[Operating Profit]])/SUM(Table1[Operating Profit])*100</f>
        <v>8.2857843621849791E-4</v>
      </c>
      <c r="V8409">
        <f>SUM(Table1[[#This Row],[Price per Unit]]*Table1[[#This Row],[Units Sold]])</f>
        <v>3822</v>
      </c>
      <c r="W8409">
        <f>SUM(Table1[[#This Row],[Total Sales]]-Table1[[#This Row],[Operating Profit]])</f>
        <v>1070</v>
      </c>
      <c r="X8409">
        <f>SUM(Table1[[#This Row],[Total Sales]]-Table1[[#This Row],[Cost]])</f>
        <v>2752</v>
      </c>
      <c r="Y8409">
        <f>SUM(Table1[[#This Row],[profit/loss]])/SUM(Table1[profit/loss])</f>
        <v>8.2857843621849786E-6</v>
      </c>
    </row>
    <row r="8410" spans="1:25" x14ac:dyDescent="0.3">
      <c r="A8410" t="s">
        <v>25</v>
      </c>
      <c r="B8410" t="s">
        <v>23</v>
      </c>
      <c r="C8410">
        <v>1197831</v>
      </c>
      <c r="D8410" s="9">
        <v>44469</v>
      </c>
      <c r="E8410" s="8" t="str">
        <f>TEXT(Table1[[#This Row],[Invoice Date]],"dd-mm-yyyy")</f>
        <v>30-09-2021</v>
      </c>
      <c r="F8410" s="1" t="str">
        <f t="shared" si="524"/>
        <v>September</v>
      </c>
      <c r="G8410" s="1" t="str">
        <f t="shared" si="525"/>
        <v>2021</v>
      </c>
      <c r="H8410" s="1" t="str">
        <f t="shared" si="526"/>
        <v>Thursday</v>
      </c>
      <c r="I8410" s="1" t="str">
        <f t="shared" si="527"/>
        <v>30</v>
      </c>
      <c r="J8410" t="s">
        <v>26</v>
      </c>
      <c r="K8410" t="s">
        <v>58</v>
      </c>
      <c r="L8410" t="s">
        <v>59</v>
      </c>
      <c r="M8410" t="s">
        <v>16</v>
      </c>
      <c r="N8410">
        <v>14</v>
      </c>
      <c r="O8410">
        <v>188</v>
      </c>
      <c r="P8410">
        <v>2632</v>
      </c>
      <c r="Q8410">
        <v>1500</v>
      </c>
      <c r="R8410">
        <v>0.56999999999999995</v>
      </c>
      <c r="S8410" t="s">
        <v>23</v>
      </c>
      <c r="T8410" t="str">
        <f>IF(Table1[[#This Row],[Units Sold]]&gt; 700,"High Units","low Units")</f>
        <v>low Units</v>
      </c>
      <c r="U8410">
        <f>SUM(Table1[[#This Row],[Operating Profit]])/SUM(Table1[Operating Profit])*100</f>
        <v>4.5162342090397775E-4</v>
      </c>
      <c r="V8410">
        <f>SUM(Table1[[#This Row],[Price per Unit]]*Table1[[#This Row],[Units Sold]])</f>
        <v>2632</v>
      </c>
      <c r="W8410">
        <f>SUM(Table1[[#This Row],[Total Sales]]-Table1[[#This Row],[Operating Profit]])</f>
        <v>1132</v>
      </c>
      <c r="X8410">
        <f>SUM(Table1[[#This Row],[Total Sales]]-Table1[[#This Row],[Cost]])</f>
        <v>1500</v>
      </c>
      <c r="Y8410">
        <f>SUM(Table1[[#This Row],[profit/loss]])/SUM(Table1[profit/loss])</f>
        <v>4.5162342090397775E-6</v>
      </c>
    </row>
    <row r="8411" spans="1:25" x14ac:dyDescent="0.3">
      <c r="A8411" t="s">
        <v>25</v>
      </c>
      <c r="B8411" t="s">
        <v>23</v>
      </c>
      <c r="C8411">
        <v>1197831</v>
      </c>
      <c r="D8411" s="9">
        <v>44470</v>
      </c>
      <c r="E8411" s="8" t="str">
        <f>TEXT(Table1[[#This Row],[Invoice Date]],"dd-mm-yyyy")</f>
        <v>01-10-2021</v>
      </c>
      <c r="F8411" s="1" t="str">
        <f t="shared" si="524"/>
        <v>October</v>
      </c>
      <c r="G8411" s="1" t="str">
        <f t="shared" si="525"/>
        <v>2021</v>
      </c>
      <c r="H8411" s="1" t="str">
        <f t="shared" si="526"/>
        <v>Friday</v>
      </c>
      <c r="I8411" s="1" t="str">
        <f t="shared" si="527"/>
        <v>01</v>
      </c>
      <c r="J8411" t="s">
        <v>26</v>
      </c>
      <c r="K8411" t="s">
        <v>58</v>
      </c>
      <c r="L8411" t="s">
        <v>59</v>
      </c>
      <c r="M8411" t="s">
        <v>18</v>
      </c>
      <c r="N8411">
        <v>14</v>
      </c>
      <c r="O8411">
        <v>200</v>
      </c>
      <c r="P8411">
        <v>2800</v>
      </c>
      <c r="Q8411">
        <v>1456</v>
      </c>
      <c r="R8411">
        <v>0.52</v>
      </c>
      <c r="S8411" t="s">
        <v>23</v>
      </c>
      <c r="T8411" t="str">
        <f>IF(Table1[[#This Row],[Units Sold]]&gt; 700,"High Units","low Units")</f>
        <v>low Units</v>
      </c>
      <c r="U8411">
        <f>SUM(Table1[[#This Row],[Operating Profit]])/SUM(Table1[Operating Profit])*100</f>
        <v>4.3837580055746105E-4</v>
      </c>
      <c r="V8411">
        <f>SUM(Table1[[#This Row],[Price per Unit]]*Table1[[#This Row],[Units Sold]])</f>
        <v>2800</v>
      </c>
      <c r="W8411">
        <f>SUM(Table1[[#This Row],[Total Sales]]-Table1[[#This Row],[Operating Profit]])</f>
        <v>1344</v>
      </c>
      <c r="X8411">
        <f>SUM(Table1[[#This Row],[Total Sales]]-Table1[[#This Row],[Cost]])</f>
        <v>1456</v>
      </c>
      <c r="Y8411">
        <f>SUM(Table1[[#This Row],[profit/loss]])/SUM(Table1[profit/loss])</f>
        <v>4.3837580055746105E-6</v>
      </c>
    </row>
    <row r="8412" spans="1:25" x14ac:dyDescent="0.3">
      <c r="A8412" t="s">
        <v>25</v>
      </c>
      <c r="B8412" t="s">
        <v>23</v>
      </c>
      <c r="C8412">
        <v>1197831</v>
      </c>
      <c r="D8412" s="9">
        <v>44471</v>
      </c>
      <c r="E8412" s="8" t="str">
        <f>TEXT(Table1[[#This Row],[Invoice Date]],"dd-mm-yyyy")</f>
        <v>02-10-2021</v>
      </c>
      <c r="F8412" s="1" t="str">
        <f t="shared" si="524"/>
        <v>October</v>
      </c>
      <c r="G8412" s="1" t="str">
        <f t="shared" si="525"/>
        <v>2021</v>
      </c>
      <c r="H8412" s="1" t="str">
        <f t="shared" si="526"/>
        <v>Saturday</v>
      </c>
      <c r="I8412" s="1" t="str">
        <f t="shared" si="527"/>
        <v>02</v>
      </c>
      <c r="J8412" t="s">
        <v>26</v>
      </c>
      <c r="K8412" t="s">
        <v>58</v>
      </c>
      <c r="L8412" t="s">
        <v>59</v>
      </c>
      <c r="M8412" t="s">
        <v>19</v>
      </c>
      <c r="N8412">
        <v>33</v>
      </c>
      <c r="O8412">
        <v>196</v>
      </c>
      <c r="P8412">
        <v>6468</v>
      </c>
      <c r="Q8412">
        <v>3557</v>
      </c>
      <c r="R8412">
        <v>0.55000000000000004</v>
      </c>
      <c r="S8412" t="s">
        <v>23</v>
      </c>
      <c r="T8412" t="str">
        <f>IF(Table1[[#This Row],[Units Sold]]&gt; 700,"High Units","low Units")</f>
        <v>low Units</v>
      </c>
      <c r="U8412">
        <f>SUM(Table1[[#This Row],[Operating Profit]])/SUM(Table1[Operating Profit])*100</f>
        <v>1.0709496721036326E-3</v>
      </c>
      <c r="V8412">
        <f>SUM(Table1[[#This Row],[Price per Unit]]*Table1[[#This Row],[Units Sold]])</f>
        <v>6468</v>
      </c>
      <c r="W8412">
        <f>SUM(Table1[[#This Row],[Total Sales]]-Table1[[#This Row],[Operating Profit]])</f>
        <v>2911</v>
      </c>
      <c r="X8412">
        <f>SUM(Table1[[#This Row],[Total Sales]]-Table1[[#This Row],[Cost]])</f>
        <v>3557</v>
      </c>
      <c r="Y8412">
        <f>SUM(Table1[[#This Row],[profit/loss]])/SUM(Table1[profit/loss])</f>
        <v>1.0709496721036326E-5</v>
      </c>
    </row>
    <row r="8413" spans="1:25" x14ac:dyDescent="0.3">
      <c r="A8413" t="s">
        <v>25</v>
      </c>
      <c r="B8413" t="s">
        <v>23</v>
      </c>
      <c r="C8413">
        <v>1197831</v>
      </c>
      <c r="D8413" s="9">
        <v>44472</v>
      </c>
      <c r="E8413" s="8" t="str">
        <f>TEXT(Table1[[#This Row],[Invoice Date]],"dd-mm-yyyy")</f>
        <v>03-10-2021</v>
      </c>
      <c r="F8413" s="1" t="str">
        <f t="shared" si="524"/>
        <v>October</v>
      </c>
      <c r="G8413" s="1" t="str">
        <f t="shared" si="525"/>
        <v>2021</v>
      </c>
      <c r="H8413" s="1" t="str">
        <f t="shared" si="526"/>
        <v>Sunday</v>
      </c>
      <c r="I8413" s="1" t="str">
        <f t="shared" si="527"/>
        <v>03</v>
      </c>
      <c r="J8413" t="s">
        <v>26</v>
      </c>
      <c r="K8413" t="s">
        <v>58</v>
      </c>
      <c r="L8413" t="s">
        <v>59</v>
      </c>
      <c r="M8413" t="s">
        <v>20</v>
      </c>
      <c r="N8413">
        <v>36</v>
      </c>
      <c r="O8413">
        <v>135</v>
      </c>
      <c r="P8413">
        <v>4860</v>
      </c>
      <c r="Q8413">
        <v>3256</v>
      </c>
      <c r="R8413">
        <v>0.67</v>
      </c>
      <c r="S8413" t="s">
        <v>23</v>
      </c>
      <c r="T8413" t="str">
        <f>IF(Table1[[#This Row],[Units Sold]]&gt; 700,"High Units","low Units")</f>
        <v>low Units</v>
      </c>
      <c r="U8413">
        <f>SUM(Table1[[#This Row],[Operating Profit]])/SUM(Table1[Operating Profit])*100</f>
        <v>9.8032390564223434E-4</v>
      </c>
      <c r="V8413">
        <f>SUM(Table1[[#This Row],[Price per Unit]]*Table1[[#This Row],[Units Sold]])</f>
        <v>4860</v>
      </c>
      <c r="W8413">
        <f>SUM(Table1[[#This Row],[Total Sales]]-Table1[[#This Row],[Operating Profit]])</f>
        <v>1604</v>
      </c>
      <c r="X8413">
        <f>SUM(Table1[[#This Row],[Total Sales]]-Table1[[#This Row],[Cost]])</f>
        <v>3256</v>
      </c>
      <c r="Y8413">
        <f>SUM(Table1[[#This Row],[profit/loss]])/SUM(Table1[profit/loss])</f>
        <v>9.8032390564223431E-6</v>
      </c>
    </row>
    <row r="8414" spans="1:25" x14ac:dyDescent="0.3">
      <c r="A8414" t="s">
        <v>25</v>
      </c>
      <c r="B8414" t="s">
        <v>23</v>
      </c>
      <c r="C8414">
        <v>1197831</v>
      </c>
      <c r="D8414" s="9">
        <v>44473</v>
      </c>
      <c r="E8414" s="8" t="str">
        <f>TEXT(Table1[[#This Row],[Invoice Date]],"dd-mm-yyyy")</f>
        <v>04-10-2021</v>
      </c>
      <c r="F8414" s="1" t="str">
        <f t="shared" si="524"/>
        <v>October</v>
      </c>
      <c r="G8414" s="1" t="str">
        <f t="shared" si="525"/>
        <v>2021</v>
      </c>
      <c r="H8414" s="1" t="str">
        <f t="shared" si="526"/>
        <v>Monday</v>
      </c>
      <c r="I8414" s="1" t="str">
        <f t="shared" si="527"/>
        <v>04</v>
      </c>
      <c r="J8414" t="s">
        <v>26</v>
      </c>
      <c r="K8414" t="s">
        <v>58</v>
      </c>
      <c r="L8414" t="s">
        <v>59</v>
      </c>
      <c r="M8414" t="s">
        <v>21</v>
      </c>
      <c r="N8414">
        <v>37</v>
      </c>
      <c r="O8414">
        <v>149</v>
      </c>
      <c r="P8414">
        <v>5513</v>
      </c>
      <c r="Q8414">
        <v>2646</v>
      </c>
      <c r="R8414">
        <v>0.48</v>
      </c>
      <c r="S8414" t="s">
        <v>23</v>
      </c>
      <c r="T8414" t="str">
        <f>IF(Table1[[#This Row],[Units Sold]]&gt; 700,"High Units","low Units")</f>
        <v>low Units</v>
      </c>
      <c r="U8414">
        <f>SUM(Table1[[#This Row],[Operating Profit]])/SUM(Table1[Operating Profit])*100</f>
        <v>7.9666371447461681E-4</v>
      </c>
      <c r="V8414">
        <f>SUM(Table1[[#This Row],[Price per Unit]]*Table1[[#This Row],[Units Sold]])</f>
        <v>5513</v>
      </c>
      <c r="W8414">
        <f>SUM(Table1[[#This Row],[Total Sales]]-Table1[[#This Row],[Operating Profit]])</f>
        <v>2867</v>
      </c>
      <c r="X8414">
        <f>SUM(Table1[[#This Row],[Total Sales]]-Table1[[#This Row],[Cost]])</f>
        <v>2646</v>
      </c>
      <c r="Y8414">
        <f>SUM(Table1[[#This Row],[profit/loss]])/SUM(Table1[profit/loss])</f>
        <v>7.9666371447461676E-6</v>
      </c>
    </row>
    <row r="8415" spans="1:25" x14ac:dyDescent="0.3">
      <c r="A8415" t="s">
        <v>25</v>
      </c>
      <c r="B8415" t="s">
        <v>23</v>
      </c>
      <c r="C8415">
        <v>1197831</v>
      </c>
      <c r="D8415" s="9">
        <v>44474</v>
      </c>
      <c r="E8415" s="8" t="str">
        <f>TEXT(Table1[[#This Row],[Invoice Date]],"dd-mm-yyyy")</f>
        <v>05-10-2021</v>
      </c>
      <c r="F8415" s="1" t="str">
        <f t="shared" si="524"/>
        <v>October</v>
      </c>
      <c r="G8415" s="1" t="str">
        <f t="shared" si="525"/>
        <v>2021</v>
      </c>
      <c r="H8415" s="1" t="str">
        <f t="shared" si="526"/>
        <v>Tuesday</v>
      </c>
      <c r="I8415" s="1" t="str">
        <f t="shared" si="527"/>
        <v>05</v>
      </c>
      <c r="J8415" t="s">
        <v>26</v>
      </c>
      <c r="K8415" t="s">
        <v>58</v>
      </c>
      <c r="L8415" t="s">
        <v>59</v>
      </c>
      <c r="M8415" t="s">
        <v>22</v>
      </c>
      <c r="N8415">
        <v>45</v>
      </c>
      <c r="O8415">
        <v>188</v>
      </c>
      <c r="P8415">
        <v>8460</v>
      </c>
      <c r="Q8415">
        <v>5837</v>
      </c>
      <c r="R8415">
        <v>0.69</v>
      </c>
      <c r="S8415" t="s">
        <v>23</v>
      </c>
      <c r="T8415" t="str">
        <f>IF(Table1[[#This Row],[Units Sold]]&gt; 700,"High Units","low Units")</f>
        <v>low Units</v>
      </c>
      <c r="U8415">
        <f>SUM(Table1[[#This Row],[Operating Profit]])/SUM(Table1[Operating Profit])*100</f>
        <v>1.7574172718776788E-3</v>
      </c>
      <c r="V8415">
        <f>SUM(Table1[[#This Row],[Price per Unit]]*Table1[[#This Row],[Units Sold]])</f>
        <v>8460</v>
      </c>
      <c r="W8415">
        <f>SUM(Table1[[#This Row],[Total Sales]]-Table1[[#This Row],[Operating Profit]])</f>
        <v>2623</v>
      </c>
      <c r="X8415">
        <f>SUM(Table1[[#This Row],[Total Sales]]-Table1[[#This Row],[Cost]])</f>
        <v>5837</v>
      </c>
      <c r="Y8415">
        <f>SUM(Table1[[#This Row],[profit/loss]])/SUM(Table1[profit/loss])</f>
        <v>1.7574172718776789E-5</v>
      </c>
    </row>
    <row r="8416" spans="1:25" x14ac:dyDescent="0.3">
      <c r="A8416" t="s">
        <v>25</v>
      </c>
      <c r="B8416" t="s">
        <v>23</v>
      </c>
      <c r="C8416">
        <v>1197831</v>
      </c>
      <c r="D8416" s="9">
        <v>44475</v>
      </c>
      <c r="E8416" s="8" t="str">
        <f>TEXT(Table1[[#This Row],[Invoice Date]],"dd-mm-yyyy")</f>
        <v>06-10-2021</v>
      </c>
      <c r="F8416" s="1" t="str">
        <f t="shared" si="524"/>
        <v>October</v>
      </c>
      <c r="G8416" s="1" t="str">
        <f t="shared" si="525"/>
        <v>2021</v>
      </c>
      <c r="H8416" s="1" t="str">
        <f t="shared" si="526"/>
        <v>Wednesday</v>
      </c>
      <c r="I8416" s="1" t="str">
        <f t="shared" si="527"/>
        <v>06</v>
      </c>
      <c r="J8416" t="s">
        <v>26</v>
      </c>
      <c r="K8416" t="s">
        <v>58</v>
      </c>
      <c r="L8416" t="s">
        <v>59</v>
      </c>
      <c r="M8416" t="s">
        <v>16</v>
      </c>
      <c r="N8416">
        <v>46</v>
      </c>
      <c r="O8416">
        <v>240</v>
      </c>
      <c r="P8416">
        <v>11040</v>
      </c>
      <c r="Q8416">
        <v>6182</v>
      </c>
      <c r="R8416">
        <v>0.56000000000000005</v>
      </c>
      <c r="S8416" t="s">
        <v>23</v>
      </c>
      <c r="T8416" t="str">
        <f>IF(Table1[[#This Row],[Units Sold]]&gt; 700,"High Units","low Units")</f>
        <v>low Units</v>
      </c>
      <c r="U8416">
        <f>SUM(Table1[[#This Row],[Operating Profit]])/SUM(Table1[Operating Profit])*100</f>
        <v>1.8612906586855937E-3</v>
      </c>
      <c r="V8416">
        <f>SUM(Table1[[#This Row],[Price per Unit]]*Table1[[#This Row],[Units Sold]])</f>
        <v>11040</v>
      </c>
      <c r="W8416">
        <f>SUM(Table1[[#This Row],[Total Sales]]-Table1[[#This Row],[Operating Profit]])</f>
        <v>4858</v>
      </c>
      <c r="X8416">
        <f>SUM(Table1[[#This Row],[Total Sales]]-Table1[[#This Row],[Cost]])</f>
        <v>6182</v>
      </c>
      <c r="Y8416">
        <f>SUM(Table1[[#This Row],[profit/loss]])/SUM(Table1[profit/loss])</f>
        <v>1.8612906586855938E-5</v>
      </c>
    </row>
    <row r="8417" spans="1:25" x14ac:dyDescent="0.3">
      <c r="A8417" t="s">
        <v>25</v>
      </c>
      <c r="B8417" t="s">
        <v>23</v>
      </c>
      <c r="C8417">
        <v>1197831</v>
      </c>
      <c r="D8417" s="9">
        <v>44476</v>
      </c>
      <c r="E8417" s="8" t="str">
        <f>TEXT(Table1[[#This Row],[Invoice Date]],"dd-mm-yyyy")</f>
        <v>07-10-2021</v>
      </c>
      <c r="F8417" s="1" t="str">
        <f t="shared" si="524"/>
        <v>October</v>
      </c>
      <c r="G8417" s="1" t="str">
        <f t="shared" si="525"/>
        <v>2021</v>
      </c>
      <c r="H8417" s="1" t="str">
        <f t="shared" si="526"/>
        <v>Thursday</v>
      </c>
      <c r="I8417" s="1" t="str">
        <f t="shared" si="527"/>
        <v>07</v>
      </c>
      <c r="J8417" t="s">
        <v>26</v>
      </c>
      <c r="K8417" t="s">
        <v>58</v>
      </c>
      <c r="L8417" t="s">
        <v>59</v>
      </c>
      <c r="M8417" t="s">
        <v>18</v>
      </c>
      <c r="N8417">
        <v>40</v>
      </c>
      <c r="O8417">
        <v>248</v>
      </c>
      <c r="P8417">
        <v>9920</v>
      </c>
      <c r="Q8417">
        <v>5258</v>
      </c>
      <c r="R8417">
        <v>0.53</v>
      </c>
      <c r="S8417" t="s">
        <v>23</v>
      </c>
      <c r="T8417" t="str">
        <f>IF(Table1[[#This Row],[Units Sold]]&gt; 700,"High Units","low Units")</f>
        <v>low Units</v>
      </c>
      <c r="U8417">
        <f>SUM(Table1[[#This Row],[Operating Profit]])/SUM(Table1[Operating Profit])*100</f>
        <v>1.5830906314087435E-3</v>
      </c>
      <c r="V8417">
        <f>SUM(Table1[[#This Row],[Price per Unit]]*Table1[[#This Row],[Units Sold]])</f>
        <v>9920</v>
      </c>
      <c r="W8417">
        <f>SUM(Table1[[#This Row],[Total Sales]]-Table1[[#This Row],[Operating Profit]])</f>
        <v>4662</v>
      </c>
      <c r="X8417">
        <f>SUM(Table1[[#This Row],[Total Sales]]-Table1[[#This Row],[Cost]])</f>
        <v>5258</v>
      </c>
      <c r="Y8417">
        <f>SUM(Table1[[#This Row],[profit/loss]])/SUM(Table1[profit/loss])</f>
        <v>1.5830906314087434E-5</v>
      </c>
    </row>
    <row r="8418" spans="1:25" x14ac:dyDescent="0.3">
      <c r="A8418" t="s">
        <v>25</v>
      </c>
      <c r="B8418" t="s">
        <v>23</v>
      </c>
      <c r="C8418">
        <v>1197831</v>
      </c>
      <c r="D8418" s="9">
        <v>44477</v>
      </c>
      <c r="E8418" s="8" t="str">
        <f>TEXT(Table1[[#This Row],[Invoice Date]],"dd-mm-yyyy")</f>
        <v>08-10-2021</v>
      </c>
      <c r="F8418" s="1" t="str">
        <f t="shared" si="524"/>
        <v>October</v>
      </c>
      <c r="G8418" s="1" t="str">
        <f t="shared" si="525"/>
        <v>2021</v>
      </c>
      <c r="H8418" s="1" t="str">
        <f t="shared" si="526"/>
        <v>Friday</v>
      </c>
      <c r="I8418" s="1" t="str">
        <f t="shared" si="527"/>
        <v>08</v>
      </c>
      <c r="J8418" t="s">
        <v>26</v>
      </c>
      <c r="K8418" t="s">
        <v>58</v>
      </c>
      <c r="L8418" t="s">
        <v>59</v>
      </c>
      <c r="M8418" t="s">
        <v>19</v>
      </c>
      <c r="N8418">
        <v>47</v>
      </c>
      <c r="O8418">
        <v>217</v>
      </c>
      <c r="P8418">
        <v>10199</v>
      </c>
      <c r="Q8418">
        <v>5507</v>
      </c>
      <c r="R8418">
        <v>0.54</v>
      </c>
      <c r="S8418" t="s">
        <v>23</v>
      </c>
      <c r="T8418" t="str">
        <f>IF(Table1[[#This Row],[Units Sold]]&gt; 700,"High Units","low Units")</f>
        <v>low Units</v>
      </c>
      <c r="U8418">
        <f>SUM(Table1[[#This Row],[Operating Profit]])/SUM(Table1[Operating Profit])*100</f>
        <v>1.6580601192788037E-3</v>
      </c>
      <c r="V8418">
        <f>SUM(Table1[[#This Row],[Price per Unit]]*Table1[[#This Row],[Units Sold]])</f>
        <v>10199</v>
      </c>
      <c r="W8418">
        <f>SUM(Table1[[#This Row],[Total Sales]]-Table1[[#This Row],[Operating Profit]])</f>
        <v>4692</v>
      </c>
      <c r="X8418">
        <f>SUM(Table1[[#This Row],[Total Sales]]-Table1[[#This Row],[Cost]])</f>
        <v>5507</v>
      </c>
      <c r="Y8418">
        <f>SUM(Table1[[#This Row],[profit/loss]])/SUM(Table1[profit/loss])</f>
        <v>1.6580601192788037E-5</v>
      </c>
    </row>
    <row r="8419" spans="1:25" x14ac:dyDescent="0.3">
      <c r="A8419" t="s">
        <v>25</v>
      </c>
      <c r="B8419" t="s">
        <v>23</v>
      </c>
      <c r="C8419">
        <v>1197831</v>
      </c>
      <c r="D8419" s="9">
        <v>44478</v>
      </c>
      <c r="E8419" s="8" t="str">
        <f>TEXT(Table1[[#This Row],[Invoice Date]],"dd-mm-yyyy")</f>
        <v>09-10-2021</v>
      </c>
      <c r="F8419" s="1" t="str">
        <f t="shared" si="524"/>
        <v>October</v>
      </c>
      <c r="G8419" s="1" t="str">
        <f t="shared" si="525"/>
        <v>2021</v>
      </c>
      <c r="H8419" s="1" t="str">
        <f t="shared" si="526"/>
        <v>Saturday</v>
      </c>
      <c r="I8419" s="1" t="str">
        <f t="shared" si="527"/>
        <v>09</v>
      </c>
      <c r="J8419" t="s">
        <v>26</v>
      </c>
      <c r="K8419" t="s">
        <v>58</v>
      </c>
      <c r="L8419" t="s">
        <v>59</v>
      </c>
      <c r="M8419" t="s">
        <v>20</v>
      </c>
      <c r="N8419">
        <v>52</v>
      </c>
      <c r="O8419">
        <v>193</v>
      </c>
      <c r="P8419">
        <v>10036</v>
      </c>
      <c r="Q8419">
        <v>6323</v>
      </c>
      <c r="R8419">
        <v>0.63</v>
      </c>
      <c r="S8419" t="s">
        <v>23</v>
      </c>
      <c r="T8419" t="str">
        <f>IF(Table1[[#This Row],[Units Sold]]&gt; 700,"High Units","low Units")</f>
        <v>low Units</v>
      </c>
      <c r="U8419">
        <f>SUM(Table1[[#This Row],[Operating Profit]])/SUM(Table1[Operating Profit])*100</f>
        <v>1.9037432602505675E-3</v>
      </c>
      <c r="V8419">
        <f>SUM(Table1[[#This Row],[Price per Unit]]*Table1[[#This Row],[Units Sold]])</f>
        <v>10036</v>
      </c>
      <c r="W8419">
        <f>SUM(Table1[[#This Row],[Total Sales]]-Table1[[#This Row],[Operating Profit]])</f>
        <v>3713</v>
      </c>
      <c r="X8419">
        <f>SUM(Table1[[#This Row],[Total Sales]]-Table1[[#This Row],[Cost]])</f>
        <v>6323</v>
      </c>
      <c r="Y8419">
        <f>SUM(Table1[[#This Row],[profit/loss]])/SUM(Table1[profit/loss])</f>
        <v>1.9037432602505675E-5</v>
      </c>
    </row>
    <row r="8420" spans="1:25" x14ac:dyDescent="0.3">
      <c r="A8420" t="s">
        <v>25</v>
      </c>
      <c r="B8420" t="s">
        <v>23</v>
      </c>
      <c r="C8420">
        <v>1197831</v>
      </c>
      <c r="D8420" s="9">
        <v>44479</v>
      </c>
      <c r="E8420" s="8" t="str">
        <f>TEXT(Table1[[#This Row],[Invoice Date]],"dd-mm-yyyy")</f>
        <v>10-10-2021</v>
      </c>
      <c r="F8420" s="1" t="str">
        <f t="shared" si="524"/>
        <v>October</v>
      </c>
      <c r="G8420" s="1" t="str">
        <f t="shared" si="525"/>
        <v>2021</v>
      </c>
      <c r="H8420" s="1" t="str">
        <f t="shared" si="526"/>
        <v>Sunday</v>
      </c>
      <c r="I8420" s="1" t="str">
        <f t="shared" si="527"/>
        <v>10</v>
      </c>
      <c r="J8420" t="s">
        <v>26</v>
      </c>
      <c r="K8420" t="s">
        <v>58</v>
      </c>
      <c r="L8420" t="s">
        <v>59</v>
      </c>
      <c r="M8420" t="s">
        <v>21</v>
      </c>
      <c r="N8420">
        <v>40</v>
      </c>
      <c r="O8420">
        <v>155</v>
      </c>
      <c r="P8420">
        <v>6200</v>
      </c>
      <c r="Q8420">
        <v>2914</v>
      </c>
      <c r="R8420">
        <v>0.47</v>
      </c>
      <c r="S8420" t="s">
        <v>23</v>
      </c>
      <c r="T8420" t="str">
        <f>IF(Table1[[#This Row],[Units Sold]]&gt; 700,"High Units","low Units")</f>
        <v>low Units</v>
      </c>
      <c r="U8420">
        <f>SUM(Table1[[#This Row],[Operating Profit]])/SUM(Table1[Operating Profit])*100</f>
        <v>8.7735376567612741E-4</v>
      </c>
      <c r="V8420">
        <f>SUM(Table1[[#This Row],[Price per Unit]]*Table1[[#This Row],[Units Sold]])</f>
        <v>6200</v>
      </c>
      <c r="W8420">
        <f>SUM(Table1[[#This Row],[Total Sales]]-Table1[[#This Row],[Operating Profit]])</f>
        <v>3286</v>
      </c>
      <c r="X8420">
        <f>SUM(Table1[[#This Row],[Total Sales]]-Table1[[#This Row],[Cost]])</f>
        <v>2914</v>
      </c>
      <c r="Y8420">
        <f>SUM(Table1[[#This Row],[profit/loss]])/SUM(Table1[profit/loss])</f>
        <v>8.7735376567612744E-6</v>
      </c>
    </row>
    <row r="8421" spans="1:25" x14ac:dyDescent="0.3">
      <c r="A8421" t="s">
        <v>25</v>
      </c>
      <c r="B8421" t="s">
        <v>23</v>
      </c>
      <c r="C8421">
        <v>1197831</v>
      </c>
      <c r="D8421" s="9">
        <v>44480</v>
      </c>
      <c r="E8421" s="8" t="str">
        <f>TEXT(Table1[[#This Row],[Invoice Date]],"dd-mm-yyyy")</f>
        <v>11-10-2021</v>
      </c>
      <c r="F8421" s="1" t="str">
        <f t="shared" si="524"/>
        <v>October</v>
      </c>
      <c r="G8421" s="1" t="str">
        <f t="shared" si="525"/>
        <v>2021</v>
      </c>
      <c r="H8421" s="1" t="str">
        <f t="shared" si="526"/>
        <v>Monday</v>
      </c>
      <c r="I8421" s="1" t="str">
        <f t="shared" si="527"/>
        <v>11</v>
      </c>
      <c r="J8421" t="s">
        <v>26</v>
      </c>
      <c r="K8421" t="s">
        <v>58</v>
      </c>
      <c r="L8421" t="s">
        <v>59</v>
      </c>
      <c r="M8421" t="s">
        <v>22</v>
      </c>
      <c r="N8421">
        <v>56</v>
      </c>
      <c r="O8421">
        <v>225</v>
      </c>
      <c r="P8421">
        <v>12600</v>
      </c>
      <c r="Q8421">
        <v>9072</v>
      </c>
      <c r="R8421">
        <v>0.72</v>
      </c>
      <c r="S8421" t="s">
        <v>23</v>
      </c>
      <c r="T8421" t="str">
        <f>IF(Table1[[#This Row],[Units Sold]]&gt; 700,"High Units","low Units")</f>
        <v>low Units</v>
      </c>
      <c r="U8421">
        <f>SUM(Table1[[#This Row],[Operating Profit]])/SUM(Table1[Operating Profit])*100</f>
        <v>2.7314184496272575E-3</v>
      </c>
      <c r="V8421">
        <f>SUM(Table1[[#This Row],[Price per Unit]]*Table1[[#This Row],[Units Sold]])</f>
        <v>12600</v>
      </c>
      <c r="W8421">
        <f>SUM(Table1[[#This Row],[Total Sales]]-Table1[[#This Row],[Operating Profit]])</f>
        <v>3528</v>
      </c>
      <c r="X8421">
        <f>SUM(Table1[[#This Row],[Total Sales]]-Table1[[#This Row],[Cost]])</f>
        <v>9072</v>
      </c>
      <c r="Y8421">
        <f>SUM(Table1[[#This Row],[profit/loss]])/SUM(Table1[profit/loss])</f>
        <v>2.7314184496272575E-5</v>
      </c>
    </row>
    <row r="8422" spans="1:25" x14ac:dyDescent="0.3">
      <c r="A8422" t="s">
        <v>60</v>
      </c>
      <c r="B8422" t="s">
        <v>23</v>
      </c>
      <c r="C8422">
        <v>1185732</v>
      </c>
      <c r="D8422" s="9">
        <v>44481</v>
      </c>
      <c r="E8422" s="8" t="str">
        <f>TEXT(Table1[[#This Row],[Invoice Date]],"dd-mm-yyyy")</f>
        <v>12-10-2021</v>
      </c>
      <c r="F8422" s="1" t="str">
        <f t="shared" si="524"/>
        <v>October</v>
      </c>
      <c r="G8422" s="1" t="str">
        <f t="shared" si="525"/>
        <v>2021</v>
      </c>
      <c r="H8422" s="1" t="str">
        <f t="shared" si="526"/>
        <v>Tuesday</v>
      </c>
      <c r="I8422" s="1" t="str">
        <f t="shared" si="527"/>
        <v>12</v>
      </c>
      <c r="J8422" t="s">
        <v>26</v>
      </c>
      <c r="K8422" t="s">
        <v>58</v>
      </c>
      <c r="L8422" t="s">
        <v>59</v>
      </c>
      <c r="M8422" t="s">
        <v>16</v>
      </c>
      <c r="N8422">
        <v>27</v>
      </c>
      <c r="O8422">
        <v>140</v>
      </c>
      <c r="P8422">
        <v>3780</v>
      </c>
      <c r="Q8422">
        <v>1474</v>
      </c>
      <c r="R8422">
        <v>0.39</v>
      </c>
      <c r="S8422" t="s">
        <v>23</v>
      </c>
      <c r="T8422" t="str">
        <f>IF(Table1[[#This Row],[Units Sold]]&gt; 700,"High Units","low Units")</f>
        <v>low Units</v>
      </c>
      <c r="U8422">
        <f>SUM(Table1[[#This Row],[Operating Profit]])/SUM(Table1[Operating Profit])*100</f>
        <v>4.4379528160830875E-4</v>
      </c>
      <c r="V8422">
        <f>SUM(Table1[[#This Row],[Price per Unit]]*Table1[[#This Row],[Units Sold]])</f>
        <v>3780</v>
      </c>
      <c r="W8422">
        <f>SUM(Table1[[#This Row],[Total Sales]]-Table1[[#This Row],[Operating Profit]])</f>
        <v>2306</v>
      </c>
      <c r="X8422">
        <f>SUM(Table1[[#This Row],[Total Sales]]-Table1[[#This Row],[Cost]])</f>
        <v>1474</v>
      </c>
      <c r="Y8422">
        <f>SUM(Table1[[#This Row],[profit/loss]])/SUM(Table1[profit/loss])</f>
        <v>4.4379528160830876E-6</v>
      </c>
    </row>
    <row r="8423" spans="1:25" x14ac:dyDescent="0.3">
      <c r="A8423" t="s">
        <v>60</v>
      </c>
      <c r="B8423" t="s">
        <v>23</v>
      </c>
      <c r="C8423">
        <v>1185732</v>
      </c>
      <c r="D8423" s="9">
        <v>44482</v>
      </c>
      <c r="E8423" s="8" t="str">
        <f>TEXT(Table1[[#This Row],[Invoice Date]],"dd-mm-yyyy")</f>
        <v>13-10-2021</v>
      </c>
      <c r="F8423" s="1" t="str">
        <f t="shared" si="524"/>
        <v>October</v>
      </c>
      <c r="G8423" s="1" t="str">
        <f t="shared" si="525"/>
        <v>2021</v>
      </c>
      <c r="H8423" s="1" t="str">
        <f t="shared" si="526"/>
        <v>Wednesday</v>
      </c>
      <c r="I8423" s="1" t="str">
        <f t="shared" si="527"/>
        <v>13</v>
      </c>
      <c r="J8423" t="s">
        <v>26</v>
      </c>
      <c r="K8423" t="s">
        <v>58</v>
      </c>
      <c r="L8423" t="s">
        <v>59</v>
      </c>
      <c r="M8423" t="s">
        <v>18</v>
      </c>
      <c r="N8423">
        <v>30</v>
      </c>
      <c r="O8423">
        <v>88</v>
      </c>
      <c r="P8423">
        <v>2640</v>
      </c>
      <c r="Q8423">
        <v>1082</v>
      </c>
      <c r="R8423">
        <v>0.41</v>
      </c>
      <c r="S8423" t="s">
        <v>23</v>
      </c>
      <c r="T8423" t="str">
        <f>IF(Table1[[#This Row],[Units Sold]]&gt; 700,"High Units","low Units")</f>
        <v>low Units</v>
      </c>
      <c r="U8423">
        <f>SUM(Table1[[#This Row],[Operating Profit]])/SUM(Table1[Operating Profit])*100</f>
        <v>3.2577102761206924E-4</v>
      </c>
      <c r="V8423">
        <f>SUM(Table1[[#This Row],[Price per Unit]]*Table1[[#This Row],[Units Sold]])</f>
        <v>2640</v>
      </c>
      <c r="W8423">
        <f>SUM(Table1[[#This Row],[Total Sales]]-Table1[[#This Row],[Operating Profit]])</f>
        <v>1558</v>
      </c>
      <c r="X8423">
        <f>SUM(Table1[[#This Row],[Total Sales]]-Table1[[#This Row],[Cost]])</f>
        <v>1082</v>
      </c>
      <c r="Y8423">
        <f>SUM(Table1[[#This Row],[profit/loss]])/SUM(Table1[profit/loss])</f>
        <v>3.2577102761206926E-6</v>
      </c>
    </row>
    <row r="8424" spans="1:25" x14ac:dyDescent="0.3">
      <c r="A8424" t="s">
        <v>60</v>
      </c>
      <c r="B8424" t="s">
        <v>23</v>
      </c>
      <c r="C8424">
        <v>1185732</v>
      </c>
      <c r="D8424" s="9">
        <v>44483</v>
      </c>
      <c r="E8424" s="8" t="str">
        <f>TEXT(Table1[[#This Row],[Invoice Date]],"dd-mm-yyyy")</f>
        <v>14-10-2021</v>
      </c>
      <c r="F8424" s="1" t="str">
        <f t="shared" si="524"/>
        <v>October</v>
      </c>
      <c r="G8424" s="1" t="str">
        <f t="shared" si="525"/>
        <v>2021</v>
      </c>
      <c r="H8424" s="1" t="str">
        <f t="shared" si="526"/>
        <v>Thursday</v>
      </c>
      <c r="I8424" s="1" t="str">
        <f t="shared" si="527"/>
        <v>14</v>
      </c>
      <c r="J8424" t="s">
        <v>26</v>
      </c>
      <c r="K8424" t="s">
        <v>58</v>
      </c>
      <c r="L8424" t="s">
        <v>59</v>
      </c>
      <c r="M8424" t="s">
        <v>19</v>
      </c>
      <c r="N8424">
        <v>23</v>
      </c>
      <c r="O8424">
        <v>83</v>
      </c>
      <c r="P8424">
        <v>1909</v>
      </c>
      <c r="Q8424">
        <v>802</v>
      </c>
      <c r="R8424">
        <v>0.42</v>
      </c>
      <c r="S8424" t="s">
        <v>23</v>
      </c>
      <c r="T8424" t="str">
        <f>IF(Table1[[#This Row],[Units Sold]]&gt; 700,"High Units","low Units")</f>
        <v>low Units</v>
      </c>
      <c r="U8424">
        <f>SUM(Table1[[#This Row],[Operating Profit]])/SUM(Table1[Operating Profit])*100</f>
        <v>2.4146798904332677E-4</v>
      </c>
      <c r="V8424">
        <f>SUM(Table1[[#This Row],[Price per Unit]]*Table1[[#This Row],[Units Sold]])</f>
        <v>1909</v>
      </c>
      <c r="W8424">
        <f>SUM(Table1[[#This Row],[Total Sales]]-Table1[[#This Row],[Operating Profit]])</f>
        <v>1107</v>
      </c>
      <c r="X8424">
        <f>SUM(Table1[[#This Row],[Total Sales]]-Table1[[#This Row],[Cost]])</f>
        <v>802</v>
      </c>
      <c r="Y8424">
        <f>SUM(Table1[[#This Row],[profit/loss]])/SUM(Table1[profit/loss])</f>
        <v>2.4146798904332676E-6</v>
      </c>
    </row>
    <row r="8425" spans="1:25" x14ac:dyDescent="0.3">
      <c r="A8425" t="s">
        <v>60</v>
      </c>
      <c r="B8425" t="s">
        <v>23</v>
      </c>
      <c r="C8425">
        <v>1185732</v>
      </c>
      <c r="D8425" s="9">
        <v>44484</v>
      </c>
      <c r="E8425" s="8" t="str">
        <f>TEXT(Table1[[#This Row],[Invoice Date]],"dd-mm-yyyy")</f>
        <v>15-10-2021</v>
      </c>
      <c r="F8425" s="1" t="str">
        <f t="shared" si="524"/>
        <v>October</v>
      </c>
      <c r="G8425" s="1" t="str">
        <f t="shared" si="525"/>
        <v>2021</v>
      </c>
      <c r="H8425" s="1" t="str">
        <f t="shared" si="526"/>
        <v>Friday</v>
      </c>
      <c r="I8425" s="1" t="str">
        <f t="shared" si="527"/>
        <v>15</v>
      </c>
      <c r="J8425" t="s">
        <v>26</v>
      </c>
      <c r="K8425" t="s">
        <v>58</v>
      </c>
      <c r="L8425" t="s">
        <v>59</v>
      </c>
      <c r="M8425" t="s">
        <v>20</v>
      </c>
      <c r="N8425">
        <v>25</v>
      </c>
      <c r="O8425">
        <v>30</v>
      </c>
      <c r="P8425">
        <v>750</v>
      </c>
      <c r="Q8425">
        <v>248</v>
      </c>
      <c r="R8425">
        <v>0.33</v>
      </c>
      <c r="S8425" t="s">
        <v>23</v>
      </c>
      <c r="T8425" t="str">
        <f>IF(Table1[[#This Row],[Units Sold]]&gt; 700,"High Units","low Units")</f>
        <v>low Units</v>
      </c>
      <c r="U8425">
        <f>SUM(Table1[[#This Row],[Operating Profit]])/SUM(Table1[Operating Profit])*100</f>
        <v>7.466840558945766E-5</v>
      </c>
      <c r="V8425">
        <f>SUM(Table1[[#This Row],[Price per Unit]]*Table1[[#This Row],[Units Sold]])</f>
        <v>750</v>
      </c>
      <c r="W8425">
        <f>SUM(Table1[[#This Row],[Total Sales]]-Table1[[#This Row],[Operating Profit]])</f>
        <v>502</v>
      </c>
      <c r="X8425">
        <f>SUM(Table1[[#This Row],[Total Sales]]-Table1[[#This Row],[Cost]])</f>
        <v>248</v>
      </c>
      <c r="Y8425">
        <f>SUM(Table1[[#This Row],[profit/loss]])/SUM(Table1[profit/loss])</f>
        <v>7.4668405589457654E-7</v>
      </c>
    </row>
    <row r="8426" spans="1:25" x14ac:dyDescent="0.3">
      <c r="A8426" t="s">
        <v>25</v>
      </c>
      <c r="B8426" t="s">
        <v>23</v>
      </c>
      <c r="C8426">
        <v>1128299</v>
      </c>
      <c r="D8426" s="9">
        <v>44244</v>
      </c>
      <c r="E8426" s="8" t="str">
        <f>TEXT(Table1[[#This Row],[Invoice Date]],"dd-mm-yyyy")</f>
        <v>17-02-2021</v>
      </c>
      <c r="F8426" s="1" t="str">
        <f t="shared" si="524"/>
        <v>February</v>
      </c>
      <c r="G8426" s="1" t="str">
        <f t="shared" si="525"/>
        <v>2021</v>
      </c>
      <c r="H8426" s="1" t="str">
        <f t="shared" si="526"/>
        <v>Wednesday</v>
      </c>
      <c r="I8426" s="1" t="str">
        <f t="shared" si="527"/>
        <v>17</v>
      </c>
      <c r="J8426" t="s">
        <v>47</v>
      </c>
      <c r="K8426" t="s">
        <v>48</v>
      </c>
      <c r="L8426" t="s">
        <v>67</v>
      </c>
      <c r="M8426" t="s">
        <v>20</v>
      </c>
      <c r="N8426">
        <v>36</v>
      </c>
      <c r="O8426">
        <v>94</v>
      </c>
      <c r="P8426">
        <v>3384</v>
      </c>
      <c r="Q8426">
        <v>1252</v>
      </c>
      <c r="R8426">
        <v>0.37</v>
      </c>
      <c r="S8426" t="s">
        <v>23</v>
      </c>
      <c r="T8426" t="str">
        <f>IF(Table1[[#This Row],[Units Sold]]&gt; 700,"High Units","low Units")</f>
        <v>low Units</v>
      </c>
      <c r="U8426">
        <f>SUM(Table1[[#This Row],[Operating Profit]])/SUM(Table1[Operating Profit])*100</f>
        <v>3.769550153145201E-4</v>
      </c>
      <c r="V8426">
        <f>SUM(Table1[[#This Row],[Price per Unit]]*Table1[[#This Row],[Units Sold]])</f>
        <v>3384</v>
      </c>
      <c r="W8426">
        <f>SUM(Table1[[#This Row],[Total Sales]]-Table1[[#This Row],[Operating Profit]])</f>
        <v>2132</v>
      </c>
      <c r="X8426">
        <f>SUM(Table1[[#This Row],[Total Sales]]-Table1[[#This Row],[Cost]])</f>
        <v>1252</v>
      </c>
      <c r="Y8426">
        <f>SUM(Table1[[#This Row],[profit/loss]])/SUM(Table1[profit/loss])</f>
        <v>3.7695501531452011E-6</v>
      </c>
    </row>
    <row r="8427" spans="1:25" x14ac:dyDescent="0.3">
      <c r="A8427" t="s">
        <v>25</v>
      </c>
      <c r="B8427" t="s">
        <v>23</v>
      </c>
      <c r="C8427">
        <v>1128299</v>
      </c>
      <c r="D8427" s="9">
        <v>44244</v>
      </c>
      <c r="E8427" s="8" t="str">
        <f>TEXT(Table1[[#This Row],[Invoice Date]],"dd-mm-yyyy")</f>
        <v>17-02-2021</v>
      </c>
      <c r="F8427" s="1" t="str">
        <f t="shared" si="524"/>
        <v>February</v>
      </c>
      <c r="G8427" s="1" t="str">
        <f t="shared" si="525"/>
        <v>2021</v>
      </c>
      <c r="H8427" s="1" t="str">
        <f t="shared" si="526"/>
        <v>Wednesday</v>
      </c>
      <c r="I8427" s="1" t="str">
        <f t="shared" si="527"/>
        <v>17</v>
      </c>
      <c r="J8427" t="s">
        <v>47</v>
      </c>
      <c r="K8427" t="s">
        <v>48</v>
      </c>
      <c r="L8427" t="s">
        <v>67</v>
      </c>
      <c r="M8427" t="s">
        <v>21</v>
      </c>
      <c r="N8427">
        <v>44</v>
      </c>
      <c r="O8427">
        <v>62</v>
      </c>
      <c r="P8427">
        <v>2728</v>
      </c>
      <c r="Q8427">
        <v>655</v>
      </c>
      <c r="R8427">
        <v>0.24</v>
      </c>
      <c r="S8427" t="s">
        <v>23</v>
      </c>
      <c r="T8427" t="str">
        <f>IF(Table1[[#This Row],[Units Sold]]&gt; 700,"High Units","low Units")</f>
        <v>low Units</v>
      </c>
      <c r="U8427">
        <f>SUM(Table1[[#This Row],[Operating Profit]])/SUM(Table1[Operating Profit])*100</f>
        <v>1.9720889379473697E-4</v>
      </c>
      <c r="V8427">
        <f>SUM(Table1[[#This Row],[Price per Unit]]*Table1[[#This Row],[Units Sold]])</f>
        <v>2728</v>
      </c>
      <c r="W8427">
        <f>SUM(Table1[[#This Row],[Total Sales]]-Table1[[#This Row],[Operating Profit]])</f>
        <v>2073</v>
      </c>
      <c r="X8427">
        <f>SUM(Table1[[#This Row],[Total Sales]]-Table1[[#This Row],[Cost]])</f>
        <v>655</v>
      </c>
      <c r="Y8427">
        <f>SUM(Table1[[#This Row],[profit/loss]])/SUM(Table1[profit/loss])</f>
        <v>1.9720889379473696E-6</v>
      </c>
    </row>
    <row r="8428" spans="1:25" x14ac:dyDescent="0.3">
      <c r="A8428" t="s">
        <v>25</v>
      </c>
      <c r="B8428" t="s">
        <v>23</v>
      </c>
      <c r="C8428">
        <v>1128299</v>
      </c>
      <c r="D8428" s="9">
        <v>44244</v>
      </c>
      <c r="E8428" s="8" t="str">
        <f>TEXT(Table1[[#This Row],[Invoice Date]],"dd-mm-yyyy")</f>
        <v>17-02-2021</v>
      </c>
      <c r="F8428" s="1" t="str">
        <f t="shared" si="524"/>
        <v>February</v>
      </c>
      <c r="G8428" s="1" t="str">
        <f t="shared" si="525"/>
        <v>2021</v>
      </c>
      <c r="H8428" s="1" t="str">
        <f t="shared" si="526"/>
        <v>Wednesday</v>
      </c>
      <c r="I8428" s="1" t="str">
        <f t="shared" si="527"/>
        <v>17</v>
      </c>
      <c r="J8428" t="s">
        <v>47</v>
      </c>
      <c r="K8428" t="s">
        <v>48</v>
      </c>
      <c r="L8428" t="s">
        <v>67</v>
      </c>
      <c r="M8428" t="s">
        <v>22</v>
      </c>
      <c r="N8428">
        <v>33</v>
      </c>
      <c r="O8428">
        <v>124</v>
      </c>
      <c r="P8428">
        <v>4092</v>
      </c>
      <c r="Q8428">
        <v>2087</v>
      </c>
      <c r="R8428">
        <v>0.51</v>
      </c>
      <c r="S8428" t="s">
        <v>23</v>
      </c>
      <c r="T8428" t="str">
        <f>IF(Table1[[#This Row],[Units Sold]]&gt; 700,"High Units","low Units")</f>
        <v>low Units</v>
      </c>
      <c r="U8428">
        <f>SUM(Table1[[#This Row],[Operating Profit]])/SUM(Table1[Operating Profit])*100</f>
        <v>6.2835871961773441E-4</v>
      </c>
      <c r="V8428">
        <f>SUM(Table1[[#This Row],[Price per Unit]]*Table1[[#This Row],[Units Sold]])</f>
        <v>4092</v>
      </c>
      <c r="W8428">
        <f>SUM(Table1[[#This Row],[Total Sales]]-Table1[[#This Row],[Operating Profit]])</f>
        <v>2005</v>
      </c>
      <c r="X8428">
        <f>SUM(Table1[[#This Row],[Total Sales]]-Table1[[#This Row],[Cost]])</f>
        <v>2087</v>
      </c>
      <c r="Y8428">
        <f>SUM(Table1[[#This Row],[profit/loss]])/SUM(Table1[profit/loss])</f>
        <v>6.2835871961773441E-6</v>
      </c>
    </row>
    <row r="8429" spans="1:25" x14ac:dyDescent="0.3">
      <c r="A8429" t="s">
        <v>25</v>
      </c>
      <c r="B8429" t="s">
        <v>23</v>
      </c>
      <c r="C8429">
        <v>1128299</v>
      </c>
      <c r="D8429" s="9">
        <v>44271</v>
      </c>
      <c r="E8429" s="8" t="str">
        <f>TEXT(Table1[[#This Row],[Invoice Date]],"dd-mm-yyyy")</f>
        <v>16-03-2021</v>
      </c>
      <c r="F8429" s="1" t="str">
        <f t="shared" si="524"/>
        <v>March</v>
      </c>
      <c r="G8429" s="1" t="str">
        <f t="shared" si="525"/>
        <v>2021</v>
      </c>
      <c r="H8429" s="1" t="str">
        <f t="shared" si="526"/>
        <v>Tuesday</v>
      </c>
      <c r="I8429" s="1" t="str">
        <f t="shared" si="527"/>
        <v>16</v>
      </c>
      <c r="J8429" t="s">
        <v>47</v>
      </c>
      <c r="K8429" t="s">
        <v>48</v>
      </c>
      <c r="L8429" t="s">
        <v>67</v>
      </c>
      <c r="M8429" t="s">
        <v>16</v>
      </c>
      <c r="N8429">
        <v>35</v>
      </c>
      <c r="O8429">
        <v>171</v>
      </c>
      <c r="P8429">
        <v>5985</v>
      </c>
      <c r="Q8429">
        <v>2035</v>
      </c>
      <c r="R8429">
        <v>0.34</v>
      </c>
      <c r="S8429" t="s">
        <v>23</v>
      </c>
      <c r="T8429" t="str">
        <f>IF(Table1[[#This Row],[Units Sold]]&gt; 700,"High Units","low Units")</f>
        <v>low Units</v>
      </c>
      <c r="U8429">
        <f>SUM(Table1[[#This Row],[Operating Profit]])/SUM(Table1[Operating Profit])*100</f>
        <v>6.1270244102639641E-4</v>
      </c>
      <c r="V8429">
        <f>SUM(Table1[[#This Row],[Price per Unit]]*Table1[[#This Row],[Units Sold]])</f>
        <v>5985</v>
      </c>
      <c r="W8429">
        <f>SUM(Table1[[#This Row],[Total Sales]]-Table1[[#This Row],[Operating Profit]])</f>
        <v>3950</v>
      </c>
      <c r="X8429">
        <f>SUM(Table1[[#This Row],[Total Sales]]-Table1[[#This Row],[Cost]])</f>
        <v>2035</v>
      </c>
      <c r="Y8429">
        <f>SUM(Table1[[#This Row],[profit/loss]])/SUM(Table1[profit/loss])</f>
        <v>6.1270244102639645E-6</v>
      </c>
    </row>
    <row r="8430" spans="1:25" x14ac:dyDescent="0.3">
      <c r="A8430" t="s">
        <v>25</v>
      </c>
      <c r="B8430" t="s">
        <v>23</v>
      </c>
      <c r="C8430">
        <v>1128299</v>
      </c>
      <c r="D8430" s="9">
        <v>44271</v>
      </c>
      <c r="E8430" s="8" t="str">
        <f>TEXT(Table1[[#This Row],[Invoice Date]],"dd-mm-yyyy")</f>
        <v>16-03-2021</v>
      </c>
      <c r="F8430" s="1" t="str">
        <f t="shared" si="524"/>
        <v>March</v>
      </c>
      <c r="G8430" s="1" t="str">
        <f t="shared" si="525"/>
        <v>2021</v>
      </c>
      <c r="H8430" s="1" t="str">
        <f t="shared" si="526"/>
        <v>Tuesday</v>
      </c>
      <c r="I8430" s="1" t="str">
        <f t="shared" si="527"/>
        <v>16</v>
      </c>
      <c r="J8430" t="s">
        <v>47</v>
      </c>
      <c r="K8430" t="s">
        <v>48</v>
      </c>
      <c r="L8430" t="s">
        <v>67</v>
      </c>
      <c r="M8430" t="s">
        <v>18</v>
      </c>
      <c r="N8430">
        <v>44</v>
      </c>
      <c r="O8430">
        <v>124</v>
      </c>
      <c r="P8430">
        <v>5456</v>
      </c>
      <c r="Q8430">
        <v>1691</v>
      </c>
      <c r="R8430">
        <v>0.31</v>
      </c>
      <c r="S8430" t="s">
        <v>23</v>
      </c>
      <c r="T8430" t="str">
        <f>IF(Table1[[#This Row],[Units Sold]]&gt; 700,"High Units","low Units")</f>
        <v>low Units</v>
      </c>
      <c r="U8430">
        <f>SUM(Table1[[#This Row],[Operating Profit]])/SUM(Table1[Operating Profit])*100</f>
        <v>5.0913013649908428E-4</v>
      </c>
      <c r="V8430">
        <f>SUM(Table1[[#This Row],[Price per Unit]]*Table1[[#This Row],[Units Sold]])</f>
        <v>5456</v>
      </c>
      <c r="W8430">
        <f>SUM(Table1[[#This Row],[Total Sales]]-Table1[[#This Row],[Operating Profit]])</f>
        <v>3765</v>
      </c>
      <c r="X8430">
        <f>SUM(Table1[[#This Row],[Total Sales]]-Table1[[#This Row],[Cost]])</f>
        <v>1691</v>
      </c>
      <c r="Y8430">
        <f>SUM(Table1[[#This Row],[profit/loss]])/SUM(Table1[profit/loss])</f>
        <v>5.0913013649908423E-6</v>
      </c>
    </row>
    <row r="8431" spans="1:25" x14ac:dyDescent="0.3">
      <c r="A8431" t="s">
        <v>25</v>
      </c>
      <c r="B8431" t="s">
        <v>23</v>
      </c>
      <c r="C8431">
        <v>1128299</v>
      </c>
      <c r="D8431" s="9">
        <v>44271</v>
      </c>
      <c r="E8431" s="8" t="str">
        <f>TEXT(Table1[[#This Row],[Invoice Date]],"dd-mm-yyyy")</f>
        <v>16-03-2021</v>
      </c>
      <c r="F8431" s="1" t="str">
        <f t="shared" si="524"/>
        <v>March</v>
      </c>
      <c r="G8431" s="1" t="str">
        <f t="shared" si="525"/>
        <v>2021</v>
      </c>
      <c r="H8431" s="1" t="str">
        <f t="shared" si="526"/>
        <v>Tuesday</v>
      </c>
      <c r="I8431" s="1" t="str">
        <f t="shared" si="527"/>
        <v>16</v>
      </c>
      <c r="J8431" t="s">
        <v>47</v>
      </c>
      <c r="K8431" t="s">
        <v>48</v>
      </c>
      <c r="L8431" t="s">
        <v>67</v>
      </c>
      <c r="M8431" t="s">
        <v>19</v>
      </c>
      <c r="N8431">
        <v>47</v>
      </c>
      <c r="O8431">
        <v>149</v>
      </c>
      <c r="P8431">
        <v>7003</v>
      </c>
      <c r="Q8431">
        <v>2241</v>
      </c>
      <c r="R8431">
        <v>0.32</v>
      </c>
      <c r="S8431" t="s">
        <v>23</v>
      </c>
      <c r="T8431" t="str">
        <f>IF(Table1[[#This Row],[Units Sold]]&gt; 700,"High Units","low Units")</f>
        <v>low Units</v>
      </c>
      <c r="U8431">
        <f>SUM(Table1[[#This Row],[Operating Profit]])/SUM(Table1[Operating Profit])*100</f>
        <v>6.7472539083054278E-4</v>
      </c>
      <c r="V8431">
        <f>SUM(Table1[[#This Row],[Price per Unit]]*Table1[[#This Row],[Units Sold]])</f>
        <v>7003</v>
      </c>
      <c r="W8431">
        <f>SUM(Table1[[#This Row],[Total Sales]]-Table1[[#This Row],[Operating Profit]])</f>
        <v>4762</v>
      </c>
      <c r="X8431">
        <f>SUM(Table1[[#This Row],[Total Sales]]-Table1[[#This Row],[Cost]])</f>
        <v>2241</v>
      </c>
      <c r="Y8431">
        <f>SUM(Table1[[#This Row],[profit/loss]])/SUM(Table1[profit/loss])</f>
        <v>6.7472539083054272E-6</v>
      </c>
    </row>
    <row r="8432" spans="1:25" x14ac:dyDescent="0.3">
      <c r="A8432" t="s">
        <v>25</v>
      </c>
      <c r="B8432" t="s">
        <v>23</v>
      </c>
      <c r="C8432">
        <v>1128299</v>
      </c>
      <c r="D8432" s="9">
        <v>44271</v>
      </c>
      <c r="E8432" s="8" t="str">
        <f>TEXT(Table1[[#This Row],[Invoice Date]],"dd-mm-yyyy")</f>
        <v>16-03-2021</v>
      </c>
      <c r="F8432" s="1" t="str">
        <f t="shared" si="524"/>
        <v>March</v>
      </c>
      <c r="G8432" s="1" t="str">
        <f t="shared" si="525"/>
        <v>2021</v>
      </c>
      <c r="H8432" s="1" t="str">
        <f t="shared" si="526"/>
        <v>Tuesday</v>
      </c>
      <c r="I8432" s="1" t="str">
        <f t="shared" si="527"/>
        <v>16</v>
      </c>
      <c r="J8432" t="s">
        <v>47</v>
      </c>
      <c r="K8432" t="s">
        <v>48</v>
      </c>
      <c r="L8432" t="s">
        <v>67</v>
      </c>
      <c r="M8432" t="s">
        <v>20</v>
      </c>
      <c r="N8432">
        <v>42</v>
      </c>
      <c r="O8432">
        <v>114</v>
      </c>
      <c r="P8432">
        <v>4788</v>
      </c>
      <c r="Q8432">
        <v>1676</v>
      </c>
      <c r="R8432">
        <v>0.35</v>
      </c>
      <c r="S8432" t="s">
        <v>23</v>
      </c>
      <c r="T8432" t="str">
        <f>IF(Table1[[#This Row],[Units Sold]]&gt; 700,"High Units","low Units")</f>
        <v>low Units</v>
      </c>
      <c r="U8432">
        <f>SUM(Table1[[#This Row],[Operating Profit]])/SUM(Table1[Operating Profit])*100</f>
        <v>5.0461390229004444E-4</v>
      </c>
      <c r="V8432">
        <f>SUM(Table1[[#This Row],[Price per Unit]]*Table1[[#This Row],[Units Sold]])</f>
        <v>4788</v>
      </c>
      <c r="W8432">
        <f>SUM(Table1[[#This Row],[Total Sales]]-Table1[[#This Row],[Operating Profit]])</f>
        <v>3112</v>
      </c>
      <c r="X8432">
        <f>SUM(Table1[[#This Row],[Total Sales]]-Table1[[#This Row],[Cost]])</f>
        <v>1676</v>
      </c>
      <c r="Y8432">
        <f>SUM(Table1[[#This Row],[profit/loss]])/SUM(Table1[profit/loss])</f>
        <v>5.0461390229004445E-6</v>
      </c>
    </row>
    <row r="8433" spans="1:25" x14ac:dyDescent="0.3">
      <c r="A8433" t="s">
        <v>25</v>
      </c>
      <c r="B8433" t="s">
        <v>23</v>
      </c>
      <c r="C8433">
        <v>1128299</v>
      </c>
      <c r="D8433" s="9">
        <v>44271</v>
      </c>
      <c r="E8433" s="8" t="str">
        <f>TEXT(Table1[[#This Row],[Invoice Date]],"dd-mm-yyyy")</f>
        <v>16-03-2021</v>
      </c>
      <c r="F8433" s="1" t="str">
        <f t="shared" si="524"/>
        <v>March</v>
      </c>
      <c r="G8433" s="1" t="str">
        <f t="shared" si="525"/>
        <v>2021</v>
      </c>
      <c r="H8433" s="1" t="str">
        <f t="shared" si="526"/>
        <v>Tuesday</v>
      </c>
      <c r="I8433" s="1" t="str">
        <f t="shared" si="527"/>
        <v>16</v>
      </c>
      <c r="J8433" t="s">
        <v>47</v>
      </c>
      <c r="K8433" t="s">
        <v>48</v>
      </c>
      <c r="L8433" t="s">
        <v>67</v>
      </c>
      <c r="M8433" t="s">
        <v>21</v>
      </c>
      <c r="N8433">
        <v>44</v>
      </c>
      <c r="O8433">
        <v>60</v>
      </c>
      <c r="P8433">
        <v>2640</v>
      </c>
      <c r="Q8433">
        <v>686</v>
      </c>
      <c r="R8433">
        <v>0.26</v>
      </c>
      <c r="S8433" t="s">
        <v>23</v>
      </c>
      <c r="T8433" t="str">
        <f>IF(Table1[[#This Row],[Units Sold]]&gt; 700,"High Units","low Units")</f>
        <v>low Units</v>
      </c>
      <c r="U8433">
        <f>SUM(Table1[[#This Row],[Operating Profit]])/SUM(Table1[Operating Profit])*100</f>
        <v>2.0654244449341917E-4</v>
      </c>
      <c r="V8433">
        <f>SUM(Table1[[#This Row],[Price per Unit]]*Table1[[#This Row],[Units Sold]])</f>
        <v>2640</v>
      </c>
      <c r="W8433">
        <f>SUM(Table1[[#This Row],[Total Sales]]-Table1[[#This Row],[Operating Profit]])</f>
        <v>1954</v>
      </c>
      <c r="X8433">
        <f>SUM(Table1[[#This Row],[Total Sales]]-Table1[[#This Row],[Cost]])</f>
        <v>686</v>
      </c>
      <c r="Y8433">
        <f>SUM(Table1[[#This Row],[profit/loss]])/SUM(Table1[profit/loss])</f>
        <v>2.0654244449341917E-6</v>
      </c>
    </row>
    <row r="8434" spans="1:25" x14ac:dyDescent="0.3">
      <c r="A8434" t="s">
        <v>25</v>
      </c>
      <c r="B8434" t="s">
        <v>23</v>
      </c>
      <c r="C8434">
        <v>1128299</v>
      </c>
      <c r="D8434" s="9">
        <v>44271</v>
      </c>
      <c r="E8434" s="8" t="str">
        <f>TEXT(Table1[[#This Row],[Invoice Date]],"dd-mm-yyyy")</f>
        <v>16-03-2021</v>
      </c>
      <c r="F8434" s="1" t="str">
        <f t="shared" si="524"/>
        <v>March</v>
      </c>
      <c r="G8434" s="1" t="str">
        <f t="shared" si="525"/>
        <v>2021</v>
      </c>
      <c r="H8434" s="1" t="str">
        <f t="shared" si="526"/>
        <v>Tuesday</v>
      </c>
      <c r="I8434" s="1" t="str">
        <f t="shared" si="527"/>
        <v>16</v>
      </c>
      <c r="J8434" t="s">
        <v>47</v>
      </c>
      <c r="K8434" t="s">
        <v>48</v>
      </c>
      <c r="L8434" t="s">
        <v>67</v>
      </c>
      <c r="M8434" t="s">
        <v>22</v>
      </c>
      <c r="N8434">
        <v>48</v>
      </c>
      <c r="O8434">
        <v>131</v>
      </c>
      <c r="P8434">
        <v>6288</v>
      </c>
      <c r="Q8434">
        <v>2955</v>
      </c>
      <c r="R8434">
        <v>0.47</v>
      </c>
      <c r="S8434" t="s">
        <v>23</v>
      </c>
      <c r="T8434" t="str">
        <f>IF(Table1[[#This Row],[Units Sold]]&gt; 700,"High Units","low Units")</f>
        <v>low Units</v>
      </c>
      <c r="U8434">
        <f>SUM(Table1[[#This Row],[Operating Profit]])/SUM(Table1[Operating Profit])*100</f>
        <v>8.896981391808362E-4</v>
      </c>
      <c r="V8434">
        <f>SUM(Table1[[#This Row],[Price per Unit]]*Table1[[#This Row],[Units Sold]])</f>
        <v>6288</v>
      </c>
      <c r="W8434">
        <f>SUM(Table1[[#This Row],[Total Sales]]-Table1[[#This Row],[Operating Profit]])</f>
        <v>3333</v>
      </c>
      <c r="X8434">
        <f>SUM(Table1[[#This Row],[Total Sales]]-Table1[[#This Row],[Cost]])</f>
        <v>2955</v>
      </c>
      <c r="Y8434">
        <f>SUM(Table1[[#This Row],[profit/loss]])/SUM(Table1[profit/loss])</f>
        <v>8.8969813918083621E-6</v>
      </c>
    </row>
    <row r="8435" spans="1:25" x14ac:dyDescent="0.3">
      <c r="A8435" t="s">
        <v>24</v>
      </c>
      <c r="B8435" t="s">
        <v>23</v>
      </c>
      <c r="C8435">
        <v>1128299</v>
      </c>
      <c r="D8435" s="9">
        <v>44303</v>
      </c>
      <c r="E8435" s="8" t="str">
        <f>TEXT(Table1[[#This Row],[Invoice Date]],"dd-mm-yyyy")</f>
        <v>17-04-2021</v>
      </c>
      <c r="F8435" s="1" t="str">
        <f t="shared" si="524"/>
        <v>April</v>
      </c>
      <c r="G8435" s="1" t="str">
        <f t="shared" si="525"/>
        <v>2021</v>
      </c>
      <c r="H8435" s="1" t="str">
        <f t="shared" si="526"/>
        <v>Saturday</v>
      </c>
      <c r="I8435" s="1" t="str">
        <f t="shared" si="527"/>
        <v>17</v>
      </c>
      <c r="J8435" t="s">
        <v>47</v>
      </c>
      <c r="K8435" t="s">
        <v>48</v>
      </c>
      <c r="L8435" t="s">
        <v>67</v>
      </c>
      <c r="M8435" t="s">
        <v>16</v>
      </c>
      <c r="N8435">
        <v>47</v>
      </c>
      <c r="O8435">
        <v>171</v>
      </c>
      <c r="P8435">
        <v>8037</v>
      </c>
      <c r="Q8435">
        <v>2893</v>
      </c>
      <c r="R8435">
        <v>0.36</v>
      </c>
      <c r="S8435" t="s">
        <v>23</v>
      </c>
      <c r="T8435" t="str">
        <f>IF(Table1[[#This Row],[Units Sold]]&gt; 700,"High Units","low Units")</f>
        <v>low Units</v>
      </c>
      <c r="U8435">
        <f>SUM(Table1[[#This Row],[Operating Profit]])/SUM(Table1[Operating Profit])*100</f>
        <v>8.7103103778347175E-4</v>
      </c>
      <c r="V8435">
        <f>SUM(Table1[[#This Row],[Price per Unit]]*Table1[[#This Row],[Units Sold]])</f>
        <v>8037</v>
      </c>
      <c r="W8435">
        <f>SUM(Table1[[#This Row],[Total Sales]]-Table1[[#This Row],[Operating Profit]])</f>
        <v>5144</v>
      </c>
      <c r="X8435">
        <f>SUM(Table1[[#This Row],[Total Sales]]-Table1[[#This Row],[Cost]])</f>
        <v>2893</v>
      </c>
      <c r="Y8435">
        <f>SUM(Table1[[#This Row],[profit/loss]])/SUM(Table1[profit/loss])</f>
        <v>8.7103103778347172E-6</v>
      </c>
    </row>
    <row r="8436" spans="1:25" x14ac:dyDescent="0.3">
      <c r="A8436" t="s">
        <v>24</v>
      </c>
      <c r="B8436" t="s">
        <v>23</v>
      </c>
      <c r="C8436">
        <v>1128299</v>
      </c>
      <c r="D8436" s="9">
        <v>44303</v>
      </c>
      <c r="E8436" s="8" t="str">
        <f>TEXT(Table1[[#This Row],[Invoice Date]],"dd-mm-yyyy")</f>
        <v>17-04-2021</v>
      </c>
      <c r="F8436" s="1" t="str">
        <f t="shared" si="524"/>
        <v>April</v>
      </c>
      <c r="G8436" s="1" t="str">
        <f t="shared" si="525"/>
        <v>2021</v>
      </c>
      <c r="H8436" s="1" t="str">
        <f t="shared" si="526"/>
        <v>Saturday</v>
      </c>
      <c r="I8436" s="1" t="str">
        <f t="shared" si="527"/>
        <v>17</v>
      </c>
      <c r="J8436" t="s">
        <v>47</v>
      </c>
      <c r="K8436" t="s">
        <v>48</v>
      </c>
      <c r="L8436" t="s">
        <v>67</v>
      </c>
      <c r="M8436" t="s">
        <v>18</v>
      </c>
      <c r="N8436">
        <v>51</v>
      </c>
      <c r="O8436">
        <v>105</v>
      </c>
      <c r="P8436">
        <v>5355</v>
      </c>
      <c r="Q8436">
        <v>1446</v>
      </c>
      <c r="R8436">
        <v>0.27</v>
      </c>
      <c r="S8436" t="s">
        <v>23</v>
      </c>
      <c r="T8436" t="str">
        <f>IF(Table1[[#This Row],[Units Sold]]&gt; 700,"High Units","low Units")</f>
        <v>low Units</v>
      </c>
      <c r="U8436">
        <f>SUM(Table1[[#This Row],[Operating Profit]])/SUM(Table1[Operating Profit])*100</f>
        <v>4.3536497775143455E-4</v>
      </c>
      <c r="V8436">
        <f>SUM(Table1[[#This Row],[Price per Unit]]*Table1[[#This Row],[Units Sold]])</f>
        <v>5355</v>
      </c>
      <c r="W8436">
        <f>SUM(Table1[[#This Row],[Total Sales]]-Table1[[#This Row],[Operating Profit]])</f>
        <v>3909</v>
      </c>
      <c r="X8436">
        <f>SUM(Table1[[#This Row],[Total Sales]]-Table1[[#This Row],[Cost]])</f>
        <v>1446</v>
      </c>
      <c r="Y8436">
        <f>SUM(Table1[[#This Row],[profit/loss]])/SUM(Table1[profit/loss])</f>
        <v>4.3536497775143453E-6</v>
      </c>
    </row>
    <row r="8437" spans="1:25" x14ac:dyDescent="0.3">
      <c r="A8437" t="s">
        <v>24</v>
      </c>
      <c r="B8437" t="s">
        <v>23</v>
      </c>
      <c r="C8437">
        <v>1128299</v>
      </c>
      <c r="D8437" s="9">
        <v>44303</v>
      </c>
      <c r="E8437" s="8" t="str">
        <f>TEXT(Table1[[#This Row],[Invoice Date]],"dd-mm-yyyy")</f>
        <v>17-04-2021</v>
      </c>
      <c r="F8437" s="1" t="str">
        <f t="shared" si="524"/>
        <v>April</v>
      </c>
      <c r="G8437" s="1" t="str">
        <f t="shared" si="525"/>
        <v>2021</v>
      </c>
      <c r="H8437" s="1" t="str">
        <f t="shared" si="526"/>
        <v>Saturday</v>
      </c>
      <c r="I8437" s="1" t="str">
        <f t="shared" si="527"/>
        <v>17</v>
      </c>
      <c r="J8437" t="s">
        <v>47</v>
      </c>
      <c r="K8437" t="s">
        <v>48</v>
      </c>
      <c r="L8437" t="s">
        <v>67</v>
      </c>
      <c r="M8437" t="s">
        <v>19</v>
      </c>
      <c r="N8437">
        <v>49</v>
      </c>
      <c r="O8437">
        <v>132</v>
      </c>
      <c r="P8437">
        <v>6468</v>
      </c>
      <c r="Q8437">
        <v>2199</v>
      </c>
      <c r="R8437">
        <v>0.34</v>
      </c>
      <c r="S8437" t="s">
        <v>23</v>
      </c>
      <c r="T8437" t="str">
        <f>IF(Table1[[#This Row],[Units Sold]]&gt; 700,"High Units","low Units")</f>
        <v>low Units</v>
      </c>
      <c r="U8437">
        <f>SUM(Table1[[#This Row],[Operating Profit]])/SUM(Table1[Operating Profit])*100</f>
        <v>6.6207993504523133E-4</v>
      </c>
      <c r="V8437">
        <f>SUM(Table1[[#This Row],[Price per Unit]]*Table1[[#This Row],[Units Sold]])</f>
        <v>6468</v>
      </c>
      <c r="W8437">
        <f>SUM(Table1[[#This Row],[Total Sales]]-Table1[[#This Row],[Operating Profit]])</f>
        <v>4269</v>
      </c>
      <c r="X8437">
        <f>SUM(Table1[[#This Row],[Total Sales]]-Table1[[#This Row],[Cost]])</f>
        <v>2199</v>
      </c>
      <c r="Y8437">
        <f>SUM(Table1[[#This Row],[profit/loss]])/SUM(Table1[profit/loss])</f>
        <v>6.6207993504523137E-6</v>
      </c>
    </row>
    <row r="8438" spans="1:25" x14ac:dyDescent="0.3">
      <c r="A8438" t="s">
        <v>24</v>
      </c>
      <c r="B8438" t="s">
        <v>23</v>
      </c>
      <c r="C8438">
        <v>1128299</v>
      </c>
      <c r="D8438" s="9">
        <v>44303</v>
      </c>
      <c r="E8438" s="8" t="str">
        <f>TEXT(Table1[[#This Row],[Invoice Date]],"dd-mm-yyyy")</f>
        <v>17-04-2021</v>
      </c>
      <c r="F8438" s="1" t="str">
        <f t="shared" si="524"/>
        <v>April</v>
      </c>
      <c r="G8438" s="1" t="str">
        <f t="shared" si="525"/>
        <v>2021</v>
      </c>
      <c r="H8438" s="1" t="str">
        <f t="shared" si="526"/>
        <v>Saturday</v>
      </c>
      <c r="I8438" s="1" t="str">
        <f t="shared" si="527"/>
        <v>17</v>
      </c>
      <c r="J8438" t="s">
        <v>47</v>
      </c>
      <c r="K8438" t="s">
        <v>48</v>
      </c>
      <c r="L8438" t="s">
        <v>67</v>
      </c>
      <c r="M8438" t="s">
        <v>20</v>
      </c>
      <c r="N8438">
        <v>41</v>
      </c>
      <c r="O8438">
        <v>90</v>
      </c>
      <c r="P8438">
        <v>3690</v>
      </c>
      <c r="Q8438">
        <v>1292</v>
      </c>
      <c r="R8438">
        <v>0.35</v>
      </c>
      <c r="S8438" t="s">
        <v>23</v>
      </c>
      <c r="T8438" t="str">
        <f>IF(Table1[[#This Row],[Units Sold]]&gt; 700,"High Units","low Units")</f>
        <v>low Units</v>
      </c>
      <c r="U8438">
        <f>SUM(Table1[[#This Row],[Operating Profit]])/SUM(Table1[Operating Profit])*100</f>
        <v>3.8899830653862613E-4</v>
      </c>
      <c r="V8438">
        <f>SUM(Table1[[#This Row],[Price per Unit]]*Table1[[#This Row],[Units Sold]])</f>
        <v>3690</v>
      </c>
      <c r="W8438">
        <f>SUM(Table1[[#This Row],[Total Sales]]-Table1[[#This Row],[Operating Profit]])</f>
        <v>2398</v>
      </c>
      <c r="X8438">
        <f>SUM(Table1[[#This Row],[Total Sales]]-Table1[[#This Row],[Cost]])</f>
        <v>1292</v>
      </c>
      <c r="Y8438">
        <f>SUM(Table1[[#This Row],[profit/loss]])/SUM(Table1[profit/loss])</f>
        <v>3.8899830653862613E-6</v>
      </c>
    </row>
    <row r="8439" spans="1:25" x14ac:dyDescent="0.3">
      <c r="A8439" t="s">
        <v>24</v>
      </c>
      <c r="B8439" t="s">
        <v>23</v>
      </c>
      <c r="C8439">
        <v>1128299</v>
      </c>
      <c r="D8439" s="9">
        <v>44303</v>
      </c>
      <c r="E8439" s="8" t="str">
        <f>TEXT(Table1[[#This Row],[Invoice Date]],"dd-mm-yyyy")</f>
        <v>17-04-2021</v>
      </c>
      <c r="F8439" s="1" t="str">
        <f t="shared" si="524"/>
        <v>April</v>
      </c>
      <c r="G8439" s="1" t="str">
        <f t="shared" si="525"/>
        <v>2021</v>
      </c>
      <c r="H8439" s="1" t="str">
        <f t="shared" si="526"/>
        <v>Saturday</v>
      </c>
      <c r="I8439" s="1" t="str">
        <f t="shared" si="527"/>
        <v>17</v>
      </c>
      <c r="J8439" t="s">
        <v>47</v>
      </c>
      <c r="K8439" t="s">
        <v>48</v>
      </c>
      <c r="L8439" t="s">
        <v>67</v>
      </c>
      <c r="M8439" t="s">
        <v>21</v>
      </c>
      <c r="N8439">
        <v>47</v>
      </c>
      <c r="O8439">
        <v>60</v>
      </c>
      <c r="P8439">
        <v>2820</v>
      </c>
      <c r="Q8439">
        <v>620</v>
      </c>
      <c r="R8439">
        <v>0.22</v>
      </c>
      <c r="S8439" t="s">
        <v>23</v>
      </c>
      <c r="T8439" t="str">
        <f>IF(Table1[[#This Row],[Units Sold]]&gt; 700,"High Units","low Units")</f>
        <v>low Units</v>
      </c>
      <c r="U8439">
        <f>SUM(Table1[[#This Row],[Operating Profit]])/SUM(Table1[Operating Profit])*100</f>
        <v>1.8667101397364414E-4</v>
      </c>
      <c r="V8439">
        <f>SUM(Table1[[#This Row],[Price per Unit]]*Table1[[#This Row],[Units Sold]])</f>
        <v>2820</v>
      </c>
      <c r="W8439">
        <f>SUM(Table1[[#This Row],[Total Sales]]-Table1[[#This Row],[Operating Profit]])</f>
        <v>2200</v>
      </c>
      <c r="X8439">
        <f>SUM(Table1[[#This Row],[Total Sales]]-Table1[[#This Row],[Cost]])</f>
        <v>620</v>
      </c>
      <c r="Y8439">
        <f>SUM(Table1[[#This Row],[profit/loss]])/SUM(Table1[profit/loss])</f>
        <v>1.8667101397364415E-6</v>
      </c>
    </row>
    <row r="8440" spans="1:25" x14ac:dyDescent="0.3">
      <c r="A8440" t="s">
        <v>24</v>
      </c>
      <c r="B8440" t="s">
        <v>23</v>
      </c>
      <c r="C8440">
        <v>1128299</v>
      </c>
      <c r="D8440" s="9">
        <v>44303</v>
      </c>
      <c r="E8440" s="8" t="str">
        <f>TEXT(Table1[[#This Row],[Invoice Date]],"dd-mm-yyyy")</f>
        <v>17-04-2021</v>
      </c>
      <c r="F8440" s="1" t="str">
        <f t="shared" si="524"/>
        <v>April</v>
      </c>
      <c r="G8440" s="1" t="str">
        <f t="shared" si="525"/>
        <v>2021</v>
      </c>
      <c r="H8440" s="1" t="str">
        <f t="shared" si="526"/>
        <v>Saturday</v>
      </c>
      <c r="I8440" s="1" t="str">
        <f t="shared" si="527"/>
        <v>17</v>
      </c>
      <c r="J8440" t="s">
        <v>47</v>
      </c>
      <c r="K8440" t="s">
        <v>48</v>
      </c>
      <c r="L8440" t="s">
        <v>67</v>
      </c>
      <c r="M8440" t="s">
        <v>22</v>
      </c>
      <c r="N8440">
        <v>57</v>
      </c>
      <c r="O8440">
        <v>113</v>
      </c>
      <c r="P8440">
        <v>6441</v>
      </c>
      <c r="Q8440">
        <v>3221</v>
      </c>
      <c r="R8440">
        <v>0.5</v>
      </c>
      <c r="S8440" t="s">
        <v>23</v>
      </c>
      <c r="T8440" t="str">
        <f>IF(Table1[[#This Row],[Units Sold]]&gt; 700,"High Units","low Units")</f>
        <v>low Units</v>
      </c>
      <c r="U8440">
        <f>SUM(Table1[[#This Row],[Operating Profit]])/SUM(Table1[Operating Profit])*100</f>
        <v>9.697860258211416E-4</v>
      </c>
      <c r="V8440">
        <f>SUM(Table1[[#This Row],[Price per Unit]]*Table1[[#This Row],[Units Sold]])</f>
        <v>6441</v>
      </c>
      <c r="W8440">
        <f>SUM(Table1[[#This Row],[Total Sales]]-Table1[[#This Row],[Operating Profit]])</f>
        <v>3220</v>
      </c>
      <c r="X8440">
        <f>SUM(Table1[[#This Row],[Total Sales]]-Table1[[#This Row],[Cost]])</f>
        <v>3221</v>
      </c>
      <c r="Y8440">
        <f>SUM(Table1[[#This Row],[profit/loss]])/SUM(Table1[profit/loss])</f>
        <v>9.6978602582114156E-6</v>
      </c>
    </row>
    <row r="8441" spans="1:25" x14ac:dyDescent="0.3">
      <c r="A8441" t="s">
        <v>24</v>
      </c>
      <c r="B8441" t="s">
        <v>23</v>
      </c>
      <c r="C8441">
        <v>1128299</v>
      </c>
      <c r="D8441" s="9">
        <v>44334</v>
      </c>
      <c r="E8441" s="8" t="str">
        <f>TEXT(Table1[[#This Row],[Invoice Date]],"dd-mm-yyyy")</f>
        <v>18-05-2021</v>
      </c>
      <c r="F8441" s="1" t="str">
        <f t="shared" si="524"/>
        <v>May</v>
      </c>
      <c r="G8441" s="1" t="str">
        <f t="shared" si="525"/>
        <v>2021</v>
      </c>
      <c r="H8441" s="1" t="str">
        <f t="shared" si="526"/>
        <v>Tuesday</v>
      </c>
      <c r="I8441" s="1" t="str">
        <f t="shared" si="527"/>
        <v>18</v>
      </c>
      <c r="J8441" t="s">
        <v>47</v>
      </c>
      <c r="K8441" t="s">
        <v>48</v>
      </c>
      <c r="L8441" t="s">
        <v>67</v>
      </c>
      <c r="M8441" t="s">
        <v>16</v>
      </c>
      <c r="N8441">
        <v>44</v>
      </c>
      <c r="O8441">
        <v>201</v>
      </c>
      <c r="P8441">
        <v>8844</v>
      </c>
      <c r="Q8441">
        <v>2919</v>
      </c>
      <c r="R8441">
        <v>0.33</v>
      </c>
      <c r="S8441" t="s">
        <v>23</v>
      </c>
      <c r="T8441" t="str">
        <f>IF(Table1[[#This Row],[Units Sold]]&gt; 700,"High Units","low Units")</f>
        <v>low Units</v>
      </c>
      <c r="U8441">
        <f>SUM(Table1[[#This Row],[Operating Profit]])/SUM(Table1[Operating Profit])*100</f>
        <v>8.7885917707914059E-4</v>
      </c>
      <c r="V8441">
        <f>SUM(Table1[[#This Row],[Price per Unit]]*Table1[[#This Row],[Units Sold]])</f>
        <v>8844</v>
      </c>
      <c r="W8441">
        <f>SUM(Table1[[#This Row],[Total Sales]]-Table1[[#This Row],[Operating Profit]])</f>
        <v>5925</v>
      </c>
      <c r="X8441">
        <f>SUM(Table1[[#This Row],[Total Sales]]-Table1[[#This Row],[Cost]])</f>
        <v>2919</v>
      </c>
      <c r="Y8441">
        <f>SUM(Table1[[#This Row],[profit/loss]])/SUM(Table1[profit/loss])</f>
        <v>8.7885917707914062E-6</v>
      </c>
    </row>
    <row r="8442" spans="1:25" x14ac:dyDescent="0.3">
      <c r="A8442" t="s">
        <v>24</v>
      </c>
      <c r="B8442" t="s">
        <v>23</v>
      </c>
      <c r="C8442">
        <v>1128299</v>
      </c>
      <c r="D8442" s="9">
        <v>44334</v>
      </c>
      <c r="E8442" s="8" t="str">
        <f>TEXT(Table1[[#This Row],[Invoice Date]],"dd-mm-yyyy")</f>
        <v>18-05-2021</v>
      </c>
      <c r="F8442" s="1" t="str">
        <f t="shared" si="524"/>
        <v>May</v>
      </c>
      <c r="G8442" s="1" t="str">
        <f t="shared" si="525"/>
        <v>2021</v>
      </c>
      <c r="H8442" s="1" t="str">
        <f t="shared" si="526"/>
        <v>Tuesday</v>
      </c>
      <c r="I8442" s="1" t="str">
        <f t="shared" si="527"/>
        <v>18</v>
      </c>
      <c r="J8442" t="s">
        <v>47</v>
      </c>
      <c r="K8442" t="s">
        <v>48</v>
      </c>
      <c r="L8442" t="s">
        <v>67</v>
      </c>
      <c r="M8442" t="s">
        <v>18</v>
      </c>
      <c r="N8442">
        <v>46</v>
      </c>
      <c r="O8442">
        <v>132</v>
      </c>
      <c r="P8442">
        <v>6072</v>
      </c>
      <c r="Q8442">
        <v>1700</v>
      </c>
      <c r="R8442">
        <v>0.28000000000000003</v>
      </c>
      <c r="S8442" t="s">
        <v>23</v>
      </c>
      <c r="T8442" t="str">
        <f>IF(Table1[[#This Row],[Units Sold]]&gt; 700,"High Units","low Units")</f>
        <v>low Units</v>
      </c>
      <c r="U8442">
        <f>SUM(Table1[[#This Row],[Operating Profit]])/SUM(Table1[Operating Profit])*100</f>
        <v>5.1183987702450807E-4</v>
      </c>
      <c r="V8442">
        <f>SUM(Table1[[#This Row],[Price per Unit]]*Table1[[#This Row],[Units Sold]])</f>
        <v>6072</v>
      </c>
      <c r="W8442">
        <f>SUM(Table1[[#This Row],[Total Sales]]-Table1[[#This Row],[Operating Profit]])</f>
        <v>4372</v>
      </c>
      <c r="X8442">
        <f>SUM(Table1[[#This Row],[Total Sales]]-Table1[[#This Row],[Cost]])</f>
        <v>1700</v>
      </c>
      <c r="Y8442">
        <f>SUM(Table1[[#This Row],[profit/loss]])/SUM(Table1[profit/loss])</f>
        <v>5.1183987702450809E-6</v>
      </c>
    </row>
    <row r="8443" spans="1:25" x14ac:dyDescent="0.3">
      <c r="A8443" t="s">
        <v>24</v>
      </c>
      <c r="B8443" t="s">
        <v>23</v>
      </c>
      <c r="C8443">
        <v>1128299</v>
      </c>
      <c r="D8443" s="9">
        <v>44334</v>
      </c>
      <c r="E8443" s="8" t="str">
        <f>TEXT(Table1[[#This Row],[Invoice Date]],"dd-mm-yyyy")</f>
        <v>18-05-2021</v>
      </c>
      <c r="F8443" s="1" t="str">
        <f t="shared" si="524"/>
        <v>May</v>
      </c>
      <c r="G8443" s="1" t="str">
        <f t="shared" si="525"/>
        <v>2021</v>
      </c>
      <c r="H8443" s="1" t="str">
        <f t="shared" si="526"/>
        <v>Tuesday</v>
      </c>
      <c r="I8443" s="1" t="str">
        <f t="shared" si="527"/>
        <v>18</v>
      </c>
      <c r="J8443" t="s">
        <v>47</v>
      </c>
      <c r="K8443" t="s">
        <v>48</v>
      </c>
      <c r="L8443" t="s">
        <v>67</v>
      </c>
      <c r="M8443" t="s">
        <v>19</v>
      </c>
      <c r="N8443">
        <v>46</v>
      </c>
      <c r="O8443">
        <v>132</v>
      </c>
      <c r="P8443">
        <v>6072</v>
      </c>
      <c r="Q8443">
        <v>2186</v>
      </c>
      <c r="R8443">
        <v>0.36</v>
      </c>
      <c r="S8443" t="s">
        <v>23</v>
      </c>
      <c r="T8443" t="str">
        <f>IF(Table1[[#This Row],[Units Sold]]&gt; 700,"High Units","low Units")</f>
        <v>low Units</v>
      </c>
      <c r="U8443">
        <f>SUM(Table1[[#This Row],[Operating Profit]])/SUM(Table1[Operating Profit])*100</f>
        <v>6.5816586539739692E-4</v>
      </c>
      <c r="V8443">
        <f>SUM(Table1[[#This Row],[Price per Unit]]*Table1[[#This Row],[Units Sold]])</f>
        <v>6072</v>
      </c>
      <c r="W8443">
        <f>SUM(Table1[[#This Row],[Total Sales]]-Table1[[#This Row],[Operating Profit]])</f>
        <v>3886</v>
      </c>
      <c r="X8443">
        <f>SUM(Table1[[#This Row],[Total Sales]]-Table1[[#This Row],[Cost]])</f>
        <v>2186</v>
      </c>
      <c r="Y8443">
        <f>SUM(Table1[[#This Row],[profit/loss]])/SUM(Table1[profit/loss])</f>
        <v>6.5816586539739692E-6</v>
      </c>
    </row>
    <row r="8444" spans="1:25" x14ac:dyDescent="0.3">
      <c r="A8444" t="s">
        <v>24</v>
      </c>
      <c r="B8444" t="s">
        <v>23</v>
      </c>
      <c r="C8444">
        <v>1128299</v>
      </c>
      <c r="D8444" s="9">
        <v>44334</v>
      </c>
      <c r="E8444" s="8" t="str">
        <f>TEXT(Table1[[#This Row],[Invoice Date]],"dd-mm-yyyy")</f>
        <v>18-05-2021</v>
      </c>
      <c r="F8444" s="1" t="str">
        <f t="shared" si="524"/>
        <v>May</v>
      </c>
      <c r="G8444" s="1" t="str">
        <f t="shared" si="525"/>
        <v>2021</v>
      </c>
      <c r="H8444" s="1" t="str">
        <f t="shared" si="526"/>
        <v>Tuesday</v>
      </c>
      <c r="I8444" s="1" t="str">
        <f t="shared" si="527"/>
        <v>18</v>
      </c>
      <c r="J8444" t="s">
        <v>47</v>
      </c>
      <c r="K8444" t="s">
        <v>48</v>
      </c>
      <c r="L8444" t="s">
        <v>67</v>
      </c>
      <c r="M8444" t="s">
        <v>20</v>
      </c>
      <c r="N8444">
        <v>39</v>
      </c>
      <c r="O8444">
        <v>107</v>
      </c>
      <c r="P8444">
        <v>4173</v>
      </c>
      <c r="Q8444">
        <v>1419</v>
      </c>
      <c r="R8444">
        <v>0.34</v>
      </c>
      <c r="S8444" t="s">
        <v>23</v>
      </c>
      <c r="T8444" t="str">
        <f>IF(Table1[[#This Row],[Units Sold]]&gt; 700,"High Units","low Units")</f>
        <v>low Units</v>
      </c>
      <c r="U8444">
        <f>SUM(Table1[[#This Row],[Operating Profit]])/SUM(Table1[Operating Profit])*100</f>
        <v>4.2723575617516294E-4</v>
      </c>
      <c r="V8444">
        <f>SUM(Table1[[#This Row],[Price per Unit]]*Table1[[#This Row],[Units Sold]])</f>
        <v>4173</v>
      </c>
      <c r="W8444">
        <f>SUM(Table1[[#This Row],[Total Sales]]-Table1[[#This Row],[Operating Profit]])</f>
        <v>2754</v>
      </c>
      <c r="X8444">
        <f>SUM(Table1[[#This Row],[Total Sales]]-Table1[[#This Row],[Cost]])</f>
        <v>1419</v>
      </c>
      <c r="Y8444">
        <f>SUM(Table1[[#This Row],[profit/loss]])/SUM(Table1[profit/loss])</f>
        <v>4.2723575617516296E-6</v>
      </c>
    </row>
    <row r="8445" spans="1:25" x14ac:dyDescent="0.3">
      <c r="A8445" t="s">
        <v>24</v>
      </c>
      <c r="B8445" t="s">
        <v>23</v>
      </c>
      <c r="C8445">
        <v>1128299</v>
      </c>
      <c r="D8445" s="9">
        <v>44334</v>
      </c>
      <c r="E8445" s="8" t="str">
        <f>TEXT(Table1[[#This Row],[Invoice Date]],"dd-mm-yyyy")</f>
        <v>18-05-2021</v>
      </c>
      <c r="F8445" s="1" t="str">
        <f t="shared" si="524"/>
        <v>May</v>
      </c>
      <c r="G8445" s="1" t="str">
        <f t="shared" si="525"/>
        <v>2021</v>
      </c>
      <c r="H8445" s="1" t="str">
        <f t="shared" si="526"/>
        <v>Tuesday</v>
      </c>
      <c r="I8445" s="1" t="str">
        <f t="shared" si="527"/>
        <v>18</v>
      </c>
      <c r="J8445" t="s">
        <v>47</v>
      </c>
      <c r="K8445" t="s">
        <v>48</v>
      </c>
      <c r="L8445" t="s">
        <v>67</v>
      </c>
      <c r="M8445" t="s">
        <v>21</v>
      </c>
      <c r="N8445">
        <v>42</v>
      </c>
      <c r="O8445">
        <v>68</v>
      </c>
      <c r="P8445">
        <v>2856</v>
      </c>
      <c r="Q8445">
        <v>714</v>
      </c>
      <c r="R8445">
        <v>0.25</v>
      </c>
      <c r="S8445" t="s">
        <v>23</v>
      </c>
      <c r="T8445" t="str">
        <f>IF(Table1[[#This Row],[Units Sold]]&gt; 700,"High Units","low Units")</f>
        <v>low Units</v>
      </c>
      <c r="U8445">
        <f>SUM(Table1[[#This Row],[Operating Profit]])/SUM(Table1[Operating Profit])*100</f>
        <v>2.149727483502934E-4</v>
      </c>
      <c r="V8445">
        <f>SUM(Table1[[#This Row],[Price per Unit]]*Table1[[#This Row],[Units Sold]])</f>
        <v>2856</v>
      </c>
      <c r="W8445">
        <f>SUM(Table1[[#This Row],[Total Sales]]-Table1[[#This Row],[Operating Profit]])</f>
        <v>2142</v>
      </c>
      <c r="X8445">
        <f>SUM(Table1[[#This Row],[Total Sales]]-Table1[[#This Row],[Cost]])</f>
        <v>714</v>
      </c>
      <c r="Y8445">
        <f>SUM(Table1[[#This Row],[profit/loss]])/SUM(Table1[profit/loss])</f>
        <v>2.1497274835029341E-6</v>
      </c>
    </row>
    <row r="8446" spans="1:25" x14ac:dyDescent="0.3">
      <c r="A8446" t="s">
        <v>24</v>
      </c>
      <c r="B8446" t="s">
        <v>23</v>
      </c>
      <c r="C8446">
        <v>1128299</v>
      </c>
      <c r="D8446" s="9">
        <v>44334</v>
      </c>
      <c r="E8446" s="8" t="str">
        <f>TEXT(Table1[[#This Row],[Invoice Date]],"dd-mm-yyyy")</f>
        <v>18-05-2021</v>
      </c>
      <c r="F8446" s="1" t="str">
        <f t="shared" si="524"/>
        <v>May</v>
      </c>
      <c r="G8446" s="1" t="str">
        <f t="shared" si="525"/>
        <v>2021</v>
      </c>
      <c r="H8446" s="1" t="str">
        <f t="shared" si="526"/>
        <v>Tuesday</v>
      </c>
      <c r="I8446" s="1" t="str">
        <f t="shared" si="527"/>
        <v>18</v>
      </c>
      <c r="J8446" t="s">
        <v>47</v>
      </c>
      <c r="K8446" t="s">
        <v>48</v>
      </c>
      <c r="L8446" t="s">
        <v>67</v>
      </c>
      <c r="M8446" t="s">
        <v>22</v>
      </c>
      <c r="N8446">
        <v>48</v>
      </c>
      <c r="O8446">
        <v>173</v>
      </c>
      <c r="P8446">
        <v>8304</v>
      </c>
      <c r="Q8446">
        <v>3903</v>
      </c>
      <c r="R8446">
        <v>0.47</v>
      </c>
      <c r="S8446" t="s">
        <v>23</v>
      </c>
      <c r="T8446" t="str">
        <f>IF(Table1[[#This Row],[Units Sold]]&gt; 700,"High Units","low Units")</f>
        <v>low Units</v>
      </c>
      <c r="U8446">
        <f>SUM(Table1[[#This Row],[Operating Profit]])/SUM(Table1[Operating Profit])*100</f>
        <v>1.17512414119215E-3</v>
      </c>
      <c r="V8446">
        <f>SUM(Table1[[#This Row],[Price per Unit]]*Table1[[#This Row],[Units Sold]])</f>
        <v>8304</v>
      </c>
      <c r="W8446">
        <f>SUM(Table1[[#This Row],[Total Sales]]-Table1[[#This Row],[Operating Profit]])</f>
        <v>4401</v>
      </c>
      <c r="X8446">
        <f>SUM(Table1[[#This Row],[Total Sales]]-Table1[[#This Row],[Cost]])</f>
        <v>3903</v>
      </c>
      <c r="Y8446">
        <f>SUM(Table1[[#This Row],[profit/loss]])/SUM(Table1[profit/loss])</f>
        <v>1.1751241411921501E-5</v>
      </c>
    </row>
    <row r="8447" spans="1:25" x14ac:dyDescent="0.3">
      <c r="A8447" t="s">
        <v>24</v>
      </c>
      <c r="B8447" t="s">
        <v>23</v>
      </c>
      <c r="C8447">
        <v>1128299</v>
      </c>
      <c r="D8447" s="9">
        <v>44364</v>
      </c>
      <c r="E8447" s="8" t="str">
        <f>TEXT(Table1[[#This Row],[Invoice Date]],"dd-mm-yyyy")</f>
        <v>17-06-2021</v>
      </c>
      <c r="F8447" s="1" t="str">
        <f t="shared" si="524"/>
        <v>June</v>
      </c>
      <c r="G8447" s="1" t="str">
        <f t="shared" si="525"/>
        <v>2021</v>
      </c>
      <c r="H8447" s="1" t="str">
        <f t="shared" si="526"/>
        <v>Thursday</v>
      </c>
      <c r="I8447" s="1" t="str">
        <f t="shared" si="527"/>
        <v>17</v>
      </c>
      <c r="J8447" t="s">
        <v>47</v>
      </c>
      <c r="K8447" t="s">
        <v>48</v>
      </c>
      <c r="L8447" t="s">
        <v>67</v>
      </c>
      <c r="M8447" t="s">
        <v>16</v>
      </c>
      <c r="N8447">
        <v>50</v>
      </c>
      <c r="O8447">
        <v>272</v>
      </c>
      <c r="P8447">
        <v>13600</v>
      </c>
      <c r="Q8447">
        <v>4352</v>
      </c>
      <c r="R8447">
        <v>0.32</v>
      </c>
      <c r="S8447" t="s">
        <v>23</v>
      </c>
      <c r="T8447" t="str">
        <f>IF(Table1[[#This Row],[Units Sold]]&gt; 700,"High Units","low Units")</f>
        <v>low Units</v>
      </c>
      <c r="U8447">
        <f>SUM(Table1[[#This Row],[Operating Profit]])/SUM(Table1[Operating Profit])*100</f>
        <v>1.3103100851827407E-3</v>
      </c>
      <c r="V8447">
        <f>SUM(Table1[[#This Row],[Price per Unit]]*Table1[[#This Row],[Units Sold]])</f>
        <v>13600</v>
      </c>
      <c r="W8447">
        <f>SUM(Table1[[#This Row],[Total Sales]]-Table1[[#This Row],[Operating Profit]])</f>
        <v>9248</v>
      </c>
      <c r="X8447">
        <f>SUM(Table1[[#This Row],[Total Sales]]-Table1[[#This Row],[Cost]])</f>
        <v>4352</v>
      </c>
      <c r="Y8447">
        <f>SUM(Table1[[#This Row],[profit/loss]])/SUM(Table1[profit/loss])</f>
        <v>1.3103100851827408E-5</v>
      </c>
    </row>
    <row r="8448" spans="1:25" x14ac:dyDescent="0.3">
      <c r="A8448" t="s">
        <v>24</v>
      </c>
      <c r="B8448" t="s">
        <v>23</v>
      </c>
      <c r="C8448">
        <v>1128299</v>
      </c>
      <c r="D8448" s="9">
        <v>44364</v>
      </c>
      <c r="E8448" s="8" t="str">
        <f>TEXT(Table1[[#This Row],[Invoice Date]],"dd-mm-yyyy")</f>
        <v>17-06-2021</v>
      </c>
      <c r="F8448" s="1" t="str">
        <f t="shared" si="524"/>
        <v>June</v>
      </c>
      <c r="G8448" s="1" t="str">
        <f t="shared" si="525"/>
        <v>2021</v>
      </c>
      <c r="H8448" s="1" t="str">
        <f t="shared" si="526"/>
        <v>Thursday</v>
      </c>
      <c r="I8448" s="1" t="str">
        <f t="shared" si="527"/>
        <v>17</v>
      </c>
      <c r="J8448" t="s">
        <v>47</v>
      </c>
      <c r="K8448" t="s">
        <v>48</v>
      </c>
      <c r="L8448" t="s">
        <v>67</v>
      </c>
      <c r="M8448" t="s">
        <v>18</v>
      </c>
      <c r="N8448">
        <v>53</v>
      </c>
      <c r="O8448">
        <v>224</v>
      </c>
      <c r="P8448">
        <v>11872</v>
      </c>
      <c r="Q8448">
        <v>3443</v>
      </c>
      <c r="R8448">
        <v>0.28999999999999998</v>
      </c>
      <c r="S8448" t="s">
        <v>23</v>
      </c>
      <c r="T8448" t="str">
        <f>IF(Table1[[#This Row],[Units Sold]]&gt; 700,"High Units","low Units")</f>
        <v>low Units</v>
      </c>
      <c r="U8448">
        <f>SUM(Table1[[#This Row],[Operating Profit]])/SUM(Table1[Operating Profit])*100</f>
        <v>1.0366262921149302E-3</v>
      </c>
      <c r="V8448">
        <f>SUM(Table1[[#This Row],[Price per Unit]]*Table1[[#This Row],[Units Sold]])</f>
        <v>11872</v>
      </c>
      <c r="W8448">
        <f>SUM(Table1[[#This Row],[Total Sales]]-Table1[[#This Row],[Operating Profit]])</f>
        <v>8429</v>
      </c>
      <c r="X8448">
        <f>SUM(Table1[[#This Row],[Total Sales]]-Table1[[#This Row],[Cost]])</f>
        <v>3443</v>
      </c>
      <c r="Y8448">
        <f>SUM(Table1[[#This Row],[profit/loss]])/SUM(Table1[profit/loss])</f>
        <v>1.0366262921149303E-5</v>
      </c>
    </row>
    <row r="8449" spans="1:25" x14ac:dyDescent="0.3">
      <c r="A8449" t="s">
        <v>24</v>
      </c>
      <c r="B8449" t="s">
        <v>23</v>
      </c>
      <c r="C8449">
        <v>1128299</v>
      </c>
      <c r="D8449" s="9">
        <v>44364</v>
      </c>
      <c r="E8449" s="8" t="str">
        <f>TEXT(Table1[[#This Row],[Invoice Date]],"dd-mm-yyyy")</f>
        <v>17-06-2021</v>
      </c>
      <c r="F8449" s="1" t="str">
        <f t="shared" si="524"/>
        <v>June</v>
      </c>
      <c r="G8449" s="1" t="str">
        <f t="shared" si="525"/>
        <v>2021</v>
      </c>
      <c r="H8449" s="1" t="str">
        <f t="shared" si="526"/>
        <v>Thursday</v>
      </c>
      <c r="I8449" s="1" t="str">
        <f t="shared" si="527"/>
        <v>17</v>
      </c>
      <c r="J8449" t="s">
        <v>47</v>
      </c>
      <c r="K8449" t="s">
        <v>48</v>
      </c>
      <c r="L8449" t="s">
        <v>67</v>
      </c>
      <c r="M8449" t="s">
        <v>19</v>
      </c>
      <c r="N8449">
        <v>60</v>
      </c>
      <c r="O8449">
        <v>238</v>
      </c>
      <c r="P8449">
        <v>14280</v>
      </c>
      <c r="Q8449">
        <v>4712</v>
      </c>
      <c r="R8449">
        <v>0.33</v>
      </c>
      <c r="S8449" t="s">
        <v>23</v>
      </c>
      <c r="T8449" t="str">
        <f>IF(Table1[[#This Row],[Units Sold]]&gt; 700,"High Units","low Units")</f>
        <v>low Units</v>
      </c>
      <c r="U8449">
        <f>SUM(Table1[[#This Row],[Operating Profit]])/SUM(Table1[Operating Profit])*100</f>
        <v>1.4186997061996953E-3</v>
      </c>
      <c r="V8449">
        <f>SUM(Table1[[#This Row],[Price per Unit]]*Table1[[#This Row],[Units Sold]])</f>
        <v>14280</v>
      </c>
      <c r="W8449">
        <f>SUM(Table1[[#This Row],[Total Sales]]-Table1[[#This Row],[Operating Profit]])</f>
        <v>9568</v>
      </c>
      <c r="X8449">
        <f>SUM(Table1[[#This Row],[Total Sales]]-Table1[[#This Row],[Cost]])</f>
        <v>4712</v>
      </c>
      <c r="Y8449">
        <f>SUM(Table1[[#This Row],[profit/loss]])/SUM(Table1[profit/loss])</f>
        <v>1.4186997061996954E-5</v>
      </c>
    </row>
    <row r="8450" spans="1:25" x14ac:dyDescent="0.3">
      <c r="A8450" t="s">
        <v>24</v>
      </c>
      <c r="B8450" t="s">
        <v>23</v>
      </c>
      <c r="C8450">
        <v>1128299</v>
      </c>
      <c r="D8450" s="9">
        <v>44364</v>
      </c>
      <c r="E8450" s="8" t="str">
        <f>TEXT(Table1[[#This Row],[Invoice Date]],"dd-mm-yyyy")</f>
        <v>17-06-2021</v>
      </c>
      <c r="F8450" s="1" t="str">
        <f t="shared" si="524"/>
        <v>June</v>
      </c>
      <c r="G8450" s="1" t="str">
        <f t="shared" si="525"/>
        <v>2021</v>
      </c>
      <c r="H8450" s="1" t="str">
        <f t="shared" si="526"/>
        <v>Thursday</v>
      </c>
      <c r="I8450" s="1" t="str">
        <f t="shared" si="527"/>
        <v>17</v>
      </c>
      <c r="J8450" t="s">
        <v>47</v>
      </c>
      <c r="K8450" t="s">
        <v>48</v>
      </c>
      <c r="L8450" t="s">
        <v>67</v>
      </c>
      <c r="M8450" t="s">
        <v>20</v>
      </c>
      <c r="N8450">
        <v>66</v>
      </c>
      <c r="O8450">
        <v>196</v>
      </c>
      <c r="P8450">
        <v>12936</v>
      </c>
      <c r="Q8450">
        <v>4786</v>
      </c>
      <c r="R8450">
        <v>0.37</v>
      </c>
      <c r="S8450" t="s">
        <v>23</v>
      </c>
      <c r="T8450" t="str">
        <f>IF(Table1[[#This Row],[Units Sold]]&gt; 700,"High Units","low Units")</f>
        <v>low Units</v>
      </c>
      <c r="U8450">
        <f>SUM(Table1[[#This Row],[Operating Profit]])/SUM(Table1[Operating Profit])*100</f>
        <v>1.4409797949642917E-3</v>
      </c>
      <c r="V8450">
        <f>SUM(Table1[[#This Row],[Price per Unit]]*Table1[[#This Row],[Units Sold]])</f>
        <v>12936</v>
      </c>
      <c r="W8450">
        <f>SUM(Table1[[#This Row],[Total Sales]]-Table1[[#This Row],[Operating Profit]])</f>
        <v>8150</v>
      </c>
      <c r="X8450">
        <f>SUM(Table1[[#This Row],[Total Sales]]-Table1[[#This Row],[Cost]])</f>
        <v>4786</v>
      </c>
      <c r="Y8450">
        <f>SUM(Table1[[#This Row],[profit/loss]])/SUM(Table1[profit/loss])</f>
        <v>1.4409797949642917E-5</v>
      </c>
    </row>
    <row r="8451" spans="1:25" x14ac:dyDescent="0.3">
      <c r="A8451" t="s">
        <v>24</v>
      </c>
      <c r="B8451" t="s">
        <v>23</v>
      </c>
      <c r="C8451">
        <v>1128299</v>
      </c>
      <c r="D8451" s="9">
        <v>44364</v>
      </c>
      <c r="E8451" s="8" t="str">
        <f>TEXT(Table1[[#This Row],[Invoice Date]],"dd-mm-yyyy")</f>
        <v>17-06-2021</v>
      </c>
      <c r="F8451" s="1" t="str">
        <f t="shared" ref="F8451:F8514" si="528">TEXT(D8451,"mmmm")</f>
        <v>June</v>
      </c>
      <c r="G8451" s="1" t="str">
        <f t="shared" ref="G8451:G8514" si="529">TEXT(D8451,"YYYY")</f>
        <v>2021</v>
      </c>
      <c r="H8451" s="1" t="str">
        <f t="shared" ref="H8451:H8514" si="530">TEXT(D8451,"dddd")</f>
        <v>Thursday</v>
      </c>
      <c r="I8451" s="1" t="str">
        <f t="shared" ref="I8451:I8514" si="531">TEXT(D8451,"dd")</f>
        <v>17</v>
      </c>
      <c r="J8451" t="s">
        <v>47</v>
      </c>
      <c r="K8451" t="s">
        <v>48</v>
      </c>
      <c r="L8451" t="s">
        <v>67</v>
      </c>
      <c r="M8451" t="s">
        <v>21</v>
      </c>
      <c r="N8451">
        <v>71</v>
      </c>
      <c r="O8451">
        <v>153</v>
      </c>
      <c r="P8451">
        <v>10863</v>
      </c>
      <c r="Q8451">
        <v>2390</v>
      </c>
      <c r="R8451">
        <v>0.22</v>
      </c>
      <c r="S8451" t="s">
        <v>23</v>
      </c>
      <c r="T8451" t="str">
        <f>IF(Table1[[#This Row],[Units Sold]]&gt; 700,"High Units","low Units")</f>
        <v>low Units</v>
      </c>
      <c r="U8451">
        <f>SUM(Table1[[#This Row],[Operating Profit]])/SUM(Table1[Operating Profit])*100</f>
        <v>7.1958665064033786E-4</v>
      </c>
      <c r="V8451">
        <f>SUM(Table1[[#This Row],[Price per Unit]]*Table1[[#This Row],[Units Sold]])</f>
        <v>10863</v>
      </c>
      <c r="W8451">
        <f>SUM(Table1[[#This Row],[Total Sales]]-Table1[[#This Row],[Operating Profit]])</f>
        <v>8473</v>
      </c>
      <c r="X8451">
        <f>SUM(Table1[[#This Row],[Total Sales]]-Table1[[#This Row],[Cost]])</f>
        <v>2390</v>
      </c>
      <c r="Y8451">
        <f>SUM(Table1[[#This Row],[profit/loss]])/SUM(Table1[profit/loss])</f>
        <v>7.1958665064033785E-6</v>
      </c>
    </row>
    <row r="8452" spans="1:25" x14ac:dyDescent="0.3">
      <c r="A8452" t="s">
        <v>24</v>
      </c>
      <c r="B8452" t="s">
        <v>23</v>
      </c>
      <c r="C8452">
        <v>1128299</v>
      </c>
      <c r="D8452" s="9">
        <v>44364</v>
      </c>
      <c r="E8452" s="8" t="str">
        <f>TEXT(Table1[[#This Row],[Invoice Date]],"dd-mm-yyyy")</f>
        <v>17-06-2021</v>
      </c>
      <c r="F8452" s="1" t="str">
        <f t="shared" si="528"/>
        <v>June</v>
      </c>
      <c r="G8452" s="1" t="str">
        <f t="shared" si="529"/>
        <v>2021</v>
      </c>
      <c r="H8452" s="1" t="str">
        <f t="shared" si="530"/>
        <v>Thursday</v>
      </c>
      <c r="I8452" s="1" t="str">
        <f t="shared" si="531"/>
        <v>17</v>
      </c>
      <c r="J8452" t="s">
        <v>47</v>
      </c>
      <c r="K8452" t="s">
        <v>48</v>
      </c>
      <c r="L8452" t="s">
        <v>67</v>
      </c>
      <c r="M8452" t="s">
        <v>22</v>
      </c>
      <c r="N8452">
        <v>74</v>
      </c>
      <c r="O8452">
        <v>248</v>
      </c>
      <c r="P8452">
        <v>18352</v>
      </c>
      <c r="Q8452">
        <v>8625</v>
      </c>
      <c r="R8452">
        <v>0.47</v>
      </c>
      <c r="S8452" t="s">
        <v>23</v>
      </c>
      <c r="T8452" t="str">
        <f>IF(Table1[[#This Row],[Units Sold]]&gt; 700,"High Units","low Units")</f>
        <v>low Units</v>
      </c>
      <c r="U8452">
        <f>SUM(Table1[[#This Row],[Operating Profit]])/SUM(Table1[Operating Profit])*100</f>
        <v>2.5968346701978721E-3</v>
      </c>
      <c r="V8452">
        <f>SUM(Table1[[#This Row],[Price per Unit]]*Table1[[#This Row],[Units Sold]])</f>
        <v>18352</v>
      </c>
      <c r="W8452">
        <f>SUM(Table1[[#This Row],[Total Sales]]-Table1[[#This Row],[Operating Profit]])</f>
        <v>9727</v>
      </c>
      <c r="X8452">
        <f>SUM(Table1[[#This Row],[Total Sales]]-Table1[[#This Row],[Cost]])</f>
        <v>8625</v>
      </c>
      <c r="Y8452">
        <f>SUM(Table1[[#This Row],[profit/loss]])/SUM(Table1[profit/loss])</f>
        <v>2.596834670197872E-5</v>
      </c>
    </row>
    <row r="8453" spans="1:25" x14ac:dyDescent="0.3">
      <c r="A8453" t="s">
        <v>24</v>
      </c>
      <c r="B8453" t="s">
        <v>23</v>
      </c>
      <c r="C8453">
        <v>1128299</v>
      </c>
      <c r="D8453" s="9">
        <v>44393</v>
      </c>
      <c r="E8453" s="8" t="str">
        <f>TEXT(Table1[[#This Row],[Invoice Date]],"dd-mm-yyyy")</f>
        <v>16-07-2021</v>
      </c>
      <c r="F8453" s="1" t="str">
        <f t="shared" si="528"/>
        <v>July</v>
      </c>
      <c r="G8453" s="1" t="str">
        <f t="shared" si="529"/>
        <v>2021</v>
      </c>
      <c r="H8453" s="1" t="str">
        <f t="shared" si="530"/>
        <v>Friday</v>
      </c>
      <c r="I8453" s="1" t="str">
        <f t="shared" si="531"/>
        <v>16</v>
      </c>
      <c r="J8453" t="s">
        <v>47</v>
      </c>
      <c r="K8453" t="s">
        <v>48</v>
      </c>
      <c r="L8453" t="s">
        <v>67</v>
      </c>
      <c r="M8453" t="s">
        <v>16</v>
      </c>
      <c r="N8453">
        <v>68</v>
      </c>
      <c r="O8453">
        <v>297</v>
      </c>
      <c r="P8453">
        <v>20196</v>
      </c>
      <c r="Q8453">
        <v>7473</v>
      </c>
      <c r="R8453">
        <v>0.37</v>
      </c>
      <c r="S8453" t="s">
        <v>23</v>
      </c>
      <c r="T8453" t="str">
        <f>IF(Table1[[#This Row],[Units Sold]]&gt; 700,"High Units","low Units")</f>
        <v>low Units</v>
      </c>
      <c r="U8453">
        <f>SUM(Table1[[#This Row],[Operating Profit]])/SUM(Table1[Operating Profit])*100</f>
        <v>2.2499878829436173E-3</v>
      </c>
      <c r="V8453">
        <f>SUM(Table1[[#This Row],[Price per Unit]]*Table1[[#This Row],[Units Sold]])</f>
        <v>20196</v>
      </c>
      <c r="W8453">
        <f>SUM(Table1[[#This Row],[Total Sales]]-Table1[[#This Row],[Operating Profit]])</f>
        <v>12723</v>
      </c>
      <c r="X8453">
        <f>SUM(Table1[[#This Row],[Total Sales]]-Table1[[#This Row],[Cost]])</f>
        <v>7473</v>
      </c>
      <c r="Y8453">
        <f>SUM(Table1[[#This Row],[profit/loss]])/SUM(Table1[profit/loss])</f>
        <v>2.2499878829436171E-5</v>
      </c>
    </row>
    <row r="8454" spans="1:25" x14ac:dyDescent="0.3">
      <c r="A8454" t="s">
        <v>24</v>
      </c>
      <c r="B8454" t="s">
        <v>23</v>
      </c>
      <c r="C8454">
        <v>1128299</v>
      </c>
      <c r="D8454" s="9">
        <v>44393</v>
      </c>
      <c r="E8454" s="8" t="str">
        <f>TEXT(Table1[[#This Row],[Invoice Date]],"dd-mm-yyyy")</f>
        <v>16-07-2021</v>
      </c>
      <c r="F8454" s="1" t="str">
        <f t="shared" si="528"/>
        <v>July</v>
      </c>
      <c r="G8454" s="1" t="str">
        <f t="shared" si="529"/>
        <v>2021</v>
      </c>
      <c r="H8454" s="1" t="str">
        <f t="shared" si="530"/>
        <v>Friday</v>
      </c>
      <c r="I8454" s="1" t="str">
        <f t="shared" si="531"/>
        <v>16</v>
      </c>
      <c r="J8454" t="s">
        <v>47</v>
      </c>
      <c r="K8454" t="s">
        <v>48</v>
      </c>
      <c r="L8454" t="s">
        <v>67</v>
      </c>
      <c r="M8454" t="s">
        <v>18</v>
      </c>
      <c r="N8454">
        <v>74</v>
      </c>
      <c r="O8454">
        <v>263</v>
      </c>
      <c r="P8454">
        <v>19462</v>
      </c>
      <c r="Q8454">
        <v>5449</v>
      </c>
      <c r="R8454">
        <v>0.28000000000000003</v>
      </c>
      <c r="S8454" t="s">
        <v>23</v>
      </c>
      <c r="T8454" t="str">
        <f>IF(Table1[[#This Row],[Units Sold]]&gt; 700,"High Units","low Units")</f>
        <v>low Units</v>
      </c>
      <c r="U8454">
        <f>SUM(Table1[[#This Row],[Operating Profit]])/SUM(Table1[Operating Profit])*100</f>
        <v>1.6405973470038498E-3</v>
      </c>
      <c r="V8454">
        <f>SUM(Table1[[#This Row],[Price per Unit]]*Table1[[#This Row],[Units Sold]])</f>
        <v>19462</v>
      </c>
      <c r="W8454">
        <f>SUM(Table1[[#This Row],[Total Sales]]-Table1[[#This Row],[Operating Profit]])</f>
        <v>14013</v>
      </c>
      <c r="X8454">
        <f>SUM(Table1[[#This Row],[Total Sales]]-Table1[[#This Row],[Cost]])</f>
        <v>5449</v>
      </c>
      <c r="Y8454">
        <f>SUM(Table1[[#This Row],[profit/loss]])/SUM(Table1[profit/loss])</f>
        <v>1.6405973470038499E-5</v>
      </c>
    </row>
    <row r="8455" spans="1:25" x14ac:dyDescent="0.3">
      <c r="A8455" t="s">
        <v>24</v>
      </c>
      <c r="B8455" t="s">
        <v>23</v>
      </c>
      <c r="C8455">
        <v>1128299</v>
      </c>
      <c r="D8455" s="9">
        <v>44393</v>
      </c>
      <c r="E8455" s="8" t="str">
        <f>TEXT(Table1[[#This Row],[Invoice Date]],"dd-mm-yyyy")</f>
        <v>16-07-2021</v>
      </c>
      <c r="F8455" s="1" t="str">
        <f t="shared" si="528"/>
        <v>July</v>
      </c>
      <c r="G8455" s="1" t="str">
        <f t="shared" si="529"/>
        <v>2021</v>
      </c>
      <c r="H8455" s="1" t="str">
        <f t="shared" si="530"/>
        <v>Friday</v>
      </c>
      <c r="I8455" s="1" t="str">
        <f t="shared" si="531"/>
        <v>16</v>
      </c>
      <c r="J8455" t="s">
        <v>47</v>
      </c>
      <c r="K8455" t="s">
        <v>48</v>
      </c>
      <c r="L8455" t="s">
        <v>67</v>
      </c>
      <c r="M8455" t="s">
        <v>19</v>
      </c>
      <c r="N8455">
        <v>72</v>
      </c>
      <c r="O8455">
        <v>238</v>
      </c>
      <c r="P8455">
        <v>17136</v>
      </c>
      <c r="Q8455">
        <v>5826</v>
      </c>
      <c r="R8455">
        <v>0.34</v>
      </c>
      <c r="S8455" t="s">
        <v>23</v>
      </c>
      <c r="T8455" t="str">
        <f>IF(Table1[[#This Row],[Units Sold]]&gt; 700,"High Units","low Units")</f>
        <v>low Units</v>
      </c>
      <c r="U8455">
        <f>SUM(Table1[[#This Row],[Operating Profit]])/SUM(Table1[Operating Profit])*100</f>
        <v>1.7541053667910495E-3</v>
      </c>
      <c r="V8455">
        <f>SUM(Table1[[#This Row],[Price per Unit]]*Table1[[#This Row],[Units Sold]])</f>
        <v>17136</v>
      </c>
      <c r="W8455">
        <f>SUM(Table1[[#This Row],[Total Sales]]-Table1[[#This Row],[Operating Profit]])</f>
        <v>11310</v>
      </c>
      <c r="X8455">
        <f>SUM(Table1[[#This Row],[Total Sales]]-Table1[[#This Row],[Cost]])</f>
        <v>5826</v>
      </c>
      <c r="Y8455">
        <f>SUM(Table1[[#This Row],[profit/loss]])/SUM(Table1[profit/loss])</f>
        <v>1.7541053667910495E-5</v>
      </c>
    </row>
    <row r="8456" spans="1:25" x14ac:dyDescent="0.3">
      <c r="A8456" t="s">
        <v>24</v>
      </c>
      <c r="B8456" t="s">
        <v>23</v>
      </c>
      <c r="C8456">
        <v>1128299</v>
      </c>
      <c r="D8456" s="9">
        <v>44393</v>
      </c>
      <c r="E8456" s="8" t="str">
        <f>TEXT(Table1[[#This Row],[Invoice Date]],"dd-mm-yyyy")</f>
        <v>16-07-2021</v>
      </c>
      <c r="F8456" s="1" t="str">
        <f t="shared" si="528"/>
        <v>July</v>
      </c>
      <c r="G8456" s="1" t="str">
        <f t="shared" si="529"/>
        <v>2021</v>
      </c>
      <c r="H8456" s="1" t="str">
        <f t="shared" si="530"/>
        <v>Friday</v>
      </c>
      <c r="I8456" s="1" t="str">
        <f t="shared" si="531"/>
        <v>16</v>
      </c>
      <c r="J8456" t="s">
        <v>47</v>
      </c>
      <c r="K8456" t="s">
        <v>48</v>
      </c>
      <c r="L8456" t="s">
        <v>67</v>
      </c>
      <c r="M8456" t="s">
        <v>20</v>
      </c>
      <c r="N8456">
        <v>59</v>
      </c>
      <c r="O8456">
        <v>186</v>
      </c>
      <c r="P8456">
        <v>10974</v>
      </c>
      <c r="Q8456">
        <v>3621</v>
      </c>
      <c r="R8456">
        <v>0.33</v>
      </c>
      <c r="S8456" t="s">
        <v>23</v>
      </c>
      <c r="T8456" t="str">
        <f>IF(Table1[[#This Row],[Units Sold]]&gt; 700,"High Units","low Units")</f>
        <v>low Units</v>
      </c>
      <c r="U8456">
        <f>SUM(Table1[[#This Row],[Operating Profit]])/SUM(Table1[Operating Profit])*100</f>
        <v>1.0902189380622021E-3</v>
      </c>
      <c r="V8456">
        <f>SUM(Table1[[#This Row],[Price per Unit]]*Table1[[#This Row],[Units Sold]])</f>
        <v>10974</v>
      </c>
      <c r="W8456">
        <f>SUM(Table1[[#This Row],[Total Sales]]-Table1[[#This Row],[Operating Profit]])</f>
        <v>7353</v>
      </c>
      <c r="X8456">
        <f>SUM(Table1[[#This Row],[Total Sales]]-Table1[[#This Row],[Cost]])</f>
        <v>3621</v>
      </c>
      <c r="Y8456">
        <f>SUM(Table1[[#This Row],[profit/loss]])/SUM(Table1[profit/loss])</f>
        <v>1.0902189380622022E-5</v>
      </c>
    </row>
    <row r="8457" spans="1:25" x14ac:dyDescent="0.3">
      <c r="A8457" t="s">
        <v>24</v>
      </c>
      <c r="B8457" t="s">
        <v>23</v>
      </c>
      <c r="C8457">
        <v>1128299</v>
      </c>
      <c r="D8457" s="9">
        <v>44393</v>
      </c>
      <c r="E8457" s="8" t="str">
        <f>TEXT(Table1[[#This Row],[Invoice Date]],"dd-mm-yyyy")</f>
        <v>16-07-2021</v>
      </c>
      <c r="F8457" s="1" t="str">
        <f t="shared" si="528"/>
        <v>July</v>
      </c>
      <c r="G8457" s="1" t="str">
        <f t="shared" si="529"/>
        <v>2021</v>
      </c>
      <c r="H8457" s="1" t="str">
        <f t="shared" si="530"/>
        <v>Friday</v>
      </c>
      <c r="I8457" s="1" t="str">
        <f t="shared" si="531"/>
        <v>16</v>
      </c>
      <c r="J8457" t="s">
        <v>47</v>
      </c>
      <c r="K8457" t="s">
        <v>48</v>
      </c>
      <c r="L8457" t="s">
        <v>67</v>
      </c>
      <c r="M8457" t="s">
        <v>21</v>
      </c>
      <c r="N8457">
        <v>68</v>
      </c>
      <c r="O8457">
        <v>208</v>
      </c>
      <c r="P8457">
        <v>14144</v>
      </c>
      <c r="Q8457">
        <v>3112</v>
      </c>
      <c r="R8457">
        <v>0.22</v>
      </c>
      <c r="S8457" t="s">
        <v>23</v>
      </c>
      <c r="T8457" t="str">
        <f>IF(Table1[[#This Row],[Units Sold]]&gt; 700,"High Units","low Units")</f>
        <v>low Units</v>
      </c>
      <c r="U8457">
        <f>SUM(Table1[[#This Row],[Operating Profit]])/SUM(Table1[Operating Profit])*100</f>
        <v>9.3696805723545243E-4</v>
      </c>
      <c r="V8457">
        <f>SUM(Table1[[#This Row],[Price per Unit]]*Table1[[#This Row],[Units Sold]])</f>
        <v>14144</v>
      </c>
      <c r="W8457">
        <f>SUM(Table1[[#This Row],[Total Sales]]-Table1[[#This Row],[Operating Profit]])</f>
        <v>11032</v>
      </c>
      <c r="X8457">
        <f>SUM(Table1[[#This Row],[Total Sales]]-Table1[[#This Row],[Cost]])</f>
        <v>3112</v>
      </c>
      <c r="Y8457">
        <f>SUM(Table1[[#This Row],[profit/loss]])/SUM(Table1[profit/loss])</f>
        <v>9.3696805723545245E-6</v>
      </c>
    </row>
    <row r="8458" spans="1:25" x14ac:dyDescent="0.3">
      <c r="A8458" t="s">
        <v>24</v>
      </c>
      <c r="B8458" t="s">
        <v>23</v>
      </c>
      <c r="C8458">
        <v>1128299</v>
      </c>
      <c r="D8458" s="9">
        <v>44393</v>
      </c>
      <c r="E8458" s="8" t="str">
        <f>TEXT(Table1[[#This Row],[Invoice Date]],"dd-mm-yyyy")</f>
        <v>16-07-2021</v>
      </c>
      <c r="F8458" s="1" t="str">
        <f t="shared" si="528"/>
        <v>July</v>
      </c>
      <c r="G8458" s="1" t="str">
        <f t="shared" si="529"/>
        <v>2021</v>
      </c>
      <c r="H8458" s="1" t="str">
        <f t="shared" si="530"/>
        <v>Friday</v>
      </c>
      <c r="I8458" s="1" t="str">
        <f t="shared" si="531"/>
        <v>16</v>
      </c>
      <c r="J8458" t="s">
        <v>47</v>
      </c>
      <c r="K8458" t="s">
        <v>48</v>
      </c>
      <c r="L8458" t="s">
        <v>67</v>
      </c>
      <c r="M8458" t="s">
        <v>22</v>
      </c>
      <c r="N8458">
        <v>75</v>
      </c>
      <c r="O8458">
        <v>195</v>
      </c>
      <c r="P8458">
        <v>14625</v>
      </c>
      <c r="Q8458">
        <v>6874</v>
      </c>
      <c r="R8458">
        <v>0.47</v>
      </c>
      <c r="S8458" t="s">
        <v>23</v>
      </c>
      <c r="T8458" t="str">
        <f>IF(Table1[[#This Row],[Units Sold]]&gt; 700,"High Units","low Units")</f>
        <v>low Units</v>
      </c>
      <c r="U8458">
        <f>SUM(Table1[[#This Row],[Operating Profit]])/SUM(Table1[Operating Profit])*100</f>
        <v>2.0696395968626286E-3</v>
      </c>
      <c r="V8458">
        <f>SUM(Table1[[#This Row],[Price per Unit]]*Table1[[#This Row],[Units Sold]])</f>
        <v>14625</v>
      </c>
      <c r="W8458">
        <f>SUM(Table1[[#This Row],[Total Sales]]-Table1[[#This Row],[Operating Profit]])</f>
        <v>7751</v>
      </c>
      <c r="X8458">
        <f>SUM(Table1[[#This Row],[Total Sales]]-Table1[[#This Row],[Cost]])</f>
        <v>6874</v>
      </c>
      <c r="Y8458">
        <f>SUM(Table1[[#This Row],[profit/loss]])/SUM(Table1[profit/loss])</f>
        <v>2.0696395968626286E-5</v>
      </c>
    </row>
    <row r="8459" spans="1:25" x14ac:dyDescent="0.3">
      <c r="A8459" t="s">
        <v>24</v>
      </c>
      <c r="B8459" t="s">
        <v>23</v>
      </c>
      <c r="C8459">
        <v>1128299</v>
      </c>
      <c r="D8459" s="9">
        <v>44425</v>
      </c>
      <c r="E8459" s="8" t="str">
        <f>TEXT(Table1[[#This Row],[Invoice Date]],"dd-mm-yyyy")</f>
        <v>17-08-2021</v>
      </c>
      <c r="F8459" s="1" t="str">
        <f t="shared" si="528"/>
        <v>August</v>
      </c>
      <c r="G8459" s="1" t="str">
        <f t="shared" si="529"/>
        <v>2021</v>
      </c>
      <c r="H8459" s="1" t="str">
        <f t="shared" si="530"/>
        <v>Tuesday</v>
      </c>
      <c r="I8459" s="1" t="str">
        <f t="shared" si="531"/>
        <v>17</v>
      </c>
      <c r="J8459" t="s">
        <v>47</v>
      </c>
      <c r="K8459" t="s">
        <v>48</v>
      </c>
      <c r="L8459" t="s">
        <v>67</v>
      </c>
      <c r="M8459" t="s">
        <v>16</v>
      </c>
      <c r="N8459">
        <v>68</v>
      </c>
      <c r="O8459">
        <v>255</v>
      </c>
      <c r="P8459">
        <v>17340</v>
      </c>
      <c r="Q8459">
        <v>6242</v>
      </c>
      <c r="R8459">
        <v>0.36</v>
      </c>
      <c r="S8459" t="s">
        <v>23</v>
      </c>
      <c r="T8459" t="str">
        <f>IF(Table1[[#This Row],[Units Sold]]&gt; 700,"High Units","low Units")</f>
        <v>low Units</v>
      </c>
      <c r="U8459">
        <f>SUM(Table1[[#This Row],[Operating Profit]])/SUM(Table1[Operating Profit])*100</f>
        <v>1.8793555955217527E-3</v>
      </c>
      <c r="V8459">
        <f>SUM(Table1[[#This Row],[Price per Unit]]*Table1[[#This Row],[Units Sold]])</f>
        <v>17340</v>
      </c>
      <c r="W8459">
        <f>SUM(Table1[[#This Row],[Total Sales]]-Table1[[#This Row],[Operating Profit]])</f>
        <v>11098</v>
      </c>
      <c r="X8459">
        <f>SUM(Table1[[#This Row],[Total Sales]]-Table1[[#This Row],[Cost]])</f>
        <v>6242</v>
      </c>
      <c r="Y8459">
        <f>SUM(Table1[[#This Row],[profit/loss]])/SUM(Table1[profit/loss])</f>
        <v>1.8793555955217526E-5</v>
      </c>
    </row>
    <row r="8460" spans="1:25" x14ac:dyDescent="0.3">
      <c r="A8460" t="s">
        <v>24</v>
      </c>
      <c r="B8460" t="s">
        <v>23</v>
      </c>
      <c r="C8460">
        <v>1128299</v>
      </c>
      <c r="D8460" s="9">
        <v>44425</v>
      </c>
      <c r="E8460" s="8" t="str">
        <f>TEXT(Table1[[#This Row],[Invoice Date]],"dd-mm-yyyy")</f>
        <v>17-08-2021</v>
      </c>
      <c r="F8460" s="1" t="str">
        <f t="shared" si="528"/>
        <v>August</v>
      </c>
      <c r="G8460" s="1" t="str">
        <f t="shared" si="529"/>
        <v>2021</v>
      </c>
      <c r="H8460" s="1" t="str">
        <f t="shared" si="530"/>
        <v>Tuesday</v>
      </c>
      <c r="I8460" s="1" t="str">
        <f t="shared" si="531"/>
        <v>17</v>
      </c>
      <c r="J8460" t="s">
        <v>47</v>
      </c>
      <c r="K8460" t="s">
        <v>48</v>
      </c>
      <c r="L8460" t="s">
        <v>67</v>
      </c>
      <c r="M8460" t="s">
        <v>18</v>
      </c>
      <c r="N8460">
        <v>60</v>
      </c>
      <c r="O8460">
        <v>272</v>
      </c>
      <c r="P8460">
        <v>16320</v>
      </c>
      <c r="Q8460">
        <v>4406</v>
      </c>
      <c r="R8460">
        <v>0.27</v>
      </c>
      <c r="S8460" t="s">
        <v>23</v>
      </c>
      <c r="T8460" t="str">
        <f>IF(Table1[[#This Row],[Units Sold]]&gt; 700,"High Units","low Units")</f>
        <v>low Units</v>
      </c>
      <c r="U8460">
        <f>SUM(Table1[[#This Row],[Operating Profit]])/SUM(Table1[Operating Profit])*100</f>
        <v>1.3265685283352839E-3</v>
      </c>
      <c r="V8460">
        <f>SUM(Table1[[#This Row],[Price per Unit]]*Table1[[#This Row],[Units Sold]])</f>
        <v>16320</v>
      </c>
      <c r="W8460">
        <f>SUM(Table1[[#This Row],[Total Sales]]-Table1[[#This Row],[Operating Profit]])</f>
        <v>11914</v>
      </c>
      <c r="X8460">
        <f>SUM(Table1[[#This Row],[Total Sales]]-Table1[[#This Row],[Cost]])</f>
        <v>4406</v>
      </c>
      <c r="Y8460">
        <f>SUM(Table1[[#This Row],[profit/loss]])/SUM(Table1[profit/loss])</f>
        <v>1.3265685283352839E-5</v>
      </c>
    </row>
    <row r="8461" spans="1:25" x14ac:dyDescent="0.3">
      <c r="A8461" t="s">
        <v>24</v>
      </c>
      <c r="B8461" t="s">
        <v>23</v>
      </c>
      <c r="C8461">
        <v>1128299</v>
      </c>
      <c r="D8461" s="9">
        <v>44425</v>
      </c>
      <c r="E8461" s="8" t="str">
        <f>TEXT(Table1[[#This Row],[Invoice Date]],"dd-mm-yyyy")</f>
        <v>17-08-2021</v>
      </c>
      <c r="F8461" s="1" t="str">
        <f t="shared" si="528"/>
        <v>August</v>
      </c>
      <c r="G8461" s="1" t="str">
        <f t="shared" si="529"/>
        <v>2021</v>
      </c>
      <c r="H8461" s="1" t="str">
        <f t="shared" si="530"/>
        <v>Tuesday</v>
      </c>
      <c r="I8461" s="1" t="str">
        <f t="shared" si="531"/>
        <v>17</v>
      </c>
      <c r="J8461" t="s">
        <v>47</v>
      </c>
      <c r="K8461" t="s">
        <v>48</v>
      </c>
      <c r="L8461" t="s">
        <v>67</v>
      </c>
      <c r="M8461" t="s">
        <v>19</v>
      </c>
      <c r="N8461">
        <v>62</v>
      </c>
      <c r="O8461">
        <v>231</v>
      </c>
      <c r="P8461">
        <v>14322</v>
      </c>
      <c r="Q8461">
        <v>4726</v>
      </c>
      <c r="R8461">
        <v>0.33</v>
      </c>
      <c r="S8461" t="s">
        <v>23</v>
      </c>
      <c r="T8461" t="str">
        <f>IF(Table1[[#This Row],[Units Sold]]&gt; 700,"High Units","low Units")</f>
        <v>low Units</v>
      </c>
      <c r="U8461">
        <f>SUM(Table1[[#This Row],[Operating Profit]])/SUM(Table1[Operating Profit])*100</f>
        <v>1.4229148581281325E-3</v>
      </c>
      <c r="V8461">
        <f>SUM(Table1[[#This Row],[Price per Unit]]*Table1[[#This Row],[Units Sold]])</f>
        <v>14322</v>
      </c>
      <c r="W8461">
        <f>SUM(Table1[[#This Row],[Total Sales]]-Table1[[#This Row],[Operating Profit]])</f>
        <v>9596</v>
      </c>
      <c r="X8461">
        <f>SUM(Table1[[#This Row],[Total Sales]]-Table1[[#This Row],[Cost]])</f>
        <v>4726</v>
      </c>
      <c r="Y8461">
        <f>SUM(Table1[[#This Row],[profit/loss]])/SUM(Table1[profit/loss])</f>
        <v>1.4229148581281326E-5</v>
      </c>
    </row>
    <row r="8462" spans="1:25" x14ac:dyDescent="0.3">
      <c r="A8462" t="s">
        <v>24</v>
      </c>
      <c r="B8462" t="s">
        <v>23</v>
      </c>
      <c r="C8462">
        <v>1128299</v>
      </c>
      <c r="D8462" s="9">
        <v>44425</v>
      </c>
      <c r="E8462" s="8" t="str">
        <f>TEXT(Table1[[#This Row],[Invoice Date]],"dd-mm-yyyy")</f>
        <v>17-08-2021</v>
      </c>
      <c r="F8462" s="1" t="str">
        <f t="shared" si="528"/>
        <v>August</v>
      </c>
      <c r="G8462" s="1" t="str">
        <f t="shared" si="529"/>
        <v>2021</v>
      </c>
      <c r="H8462" s="1" t="str">
        <f t="shared" si="530"/>
        <v>Tuesday</v>
      </c>
      <c r="I8462" s="1" t="str">
        <f t="shared" si="531"/>
        <v>17</v>
      </c>
      <c r="J8462" t="s">
        <v>47</v>
      </c>
      <c r="K8462" t="s">
        <v>48</v>
      </c>
      <c r="L8462" t="s">
        <v>67</v>
      </c>
      <c r="M8462" t="s">
        <v>20</v>
      </c>
      <c r="N8462">
        <v>64</v>
      </c>
      <c r="O8462">
        <v>147</v>
      </c>
      <c r="P8462">
        <v>9408</v>
      </c>
      <c r="Q8462">
        <v>3105</v>
      </c>
      <c r="R8462">
        <v>0.33</v>
      </c>
      <c r="S8462" t="s">
        <v>23</v>
      </c>
      <c r="T8462" t="str">
        <f>IF(Table1[[#This Row],[Units Sold]]&gt; 700,"High Units","low Units")</f>
        <v>low Units</v>
      </c>
      <c r="U8462">
        <f>SUM(Table1[[#This Row],[Operating Profit]])/SUM(Table1[Operating Profit])*100</f>
        <v>9.3486048127123394E-4</v>
      </c>
      <c r="V8462">
        <f>SUM(Table1[[#This Row],[Price per Unit]]*Table1[[#This Row],[Units Sold]])</f>
        <v>9408</v>
      </c>
      <c r="W8462">
        <f>SUM(Table1[[#This Row],[Total Sales]]-Table1[[#This Row],[Operating Profit]])</f>
        <v>6303</v>
      </c>
      <c r="X8462">
        <f>SUM(Table1[[#This Row],[Total Sales]]-Table1[[#This Row],[Cost]])</f>
        <v>3105</v>
      </c>
      <c r="Y8462">
        <f>SUM(Table1[[#This Row],[profit/loss]])/SUM(Table1[profit/loss])</f>
        <v>9.3486048127123393E-6</v>
      </c>
    </row>
    <row r="8463" spans="1:25" x14ac:dyDescent="0.3">
      <c r="A8463" t="s">
        <v>24</v>
      </c>
      <c r="B8463" t="s">
        <v>23</v>
      </c>
      <c r="C8463">
        <v>1128299</v>
      </c>
      <c r="D8463" s="9">
        <v>44425</v>
      </c>
      <c r="E8463" s="8" t="str">
        <f>TEXT(Table1[[#This Row],[Invoice Date]],"dd-mm-yyyy")</f>
        <v>17-08-2021</v>
      </c>
      <c r="F8463" s="1" t="str">
        <f t="shared" si="528"/>
        <v>August</v>
      </c>
      <c r="G8463" s="1" t="str">
        <f t="shared" si="529"/>
        <v>2021</v>
      </c>
      <c r="H8463" s="1" t="str">
        <f t="shared" si="530"/>
        <v>Tuesday</v>
      </c>
      <c r="I8463" s="1" t="str">
        <f t="shared" si="531"/>
        <v>17</v>
      </c>
      <c r="J8463" t="s">
        <v>47</v>
      </c>
      <c r="K8463" t="s">
        <v>48</v>
      </c>
      <c r="L8463" t="s">
        <v>67</v>
      </c>
      <c r="M8463" t="s">
        <v>21</v>
      </c>
      <c r="N8463">
        <v>63</v>
      </c>
      <c r="O8463">
        <v>166</v>
      </c>
      <c r="P8463">
        <v>10458</v>
      </c>
      <c r="Q8463">
        <v>2510</v>
      </c>
      <c r="R8463">
        <v>0.24</v>
      </c>
      <c r="S8463" t="s">
        <v>23</v>
      </c>
      <c r="T8463" t="str">
        <f>IF(Table1[[#This Row],[Units Sold]]&gt; 700,"High Units","low Units")</f>
        <v>low Units</v>
      </c>
      <c r="U8463">
        <f>SUM(Table1[[#This Row],[Operating Profit]])/SUM(Table1[Operating Profit])*100</f>
        <v>7.5571652431265604E-4</v>
      </c>
      <c r="V8463">
        <f>SUM(Table1[[#This Row],[Price per Unit]]*Table1[[#This Row],[Units Sold]])</f>
        <v>10458</v>
      </c>
      <c r="W8463">
        <f>SUM(Table1[[#This Row],[Total Sales]]-Table1[[#This Row],[Operating Profit]])</f>
        <v>7948</v>
      </c>
      <c r="X8463">
        <f>SUM(Table1[[#This Row],[Total Sales]]-Table1[[#This Row],[Cost]])</f>
        <v>2510</v>
      </c>
      <c r="Y8463">
        <f>SUM(Table1[[#This Row],[profit/loss]])/SUM(Table1[profit/loss])</f>
        <v>7.5571652431265608E-6</v>
      </c>
    </row>
    <row r="8464" spans="1:25" x14ac:dyDescent="0.3">
      <c r="A8464" t="s">
        <v>24</v>
      </c>
      <c r="B8464" t="s">
        <v>23</v>
      </c>
      <c r="C8464">
        <v>1128299</v>
      </c>
      <c r="D8464" s="9">
        <v>44425</v>
      </c>
      <c r="E8464" s="8" t="str">
        <f>TEXT(Table1[[#This Row],[Invoice Date]],"dd-mm-yyyy")</f>
        <v>17-08-2021</v>
      </c>
      <c r="F8464" s="1" t="str">
        <f t="shared" si="528"/>
        <v>August</v>
      </c>
      <c r="G8464" s="1" t="str">
        <f t="shared" si="529"/>
        <v>2021</v>
      </c>
      <c r="H8464" s="1" t="str">
        <f t="shared" si="530"/>
        <v>Tuesday</v>
      </c>
      <c r="I8464" s="1" t="str">
        <f t="shared" si="531"/>
        <v>17</v>
      </c>
      <c r="J8464" t="s">
        <v>47</v>
      </c>
      <c r="K8464" t="s">
        <v>48</v>
      </c>
      <c r="L8464" t="s">
        <v>67</v>
      </c>
      <c r="M8464" t="s">
        <v>22</v>
      </c>
      <c r="N8464">
        <v>60</v>
      </c>
      <c r="O8464">
        <v>96</v>
      </c>
      <c r="P8464">
        <v>5760</v>
      </c>
      <c r="Q8464">
        <v>2822</v>
      </c>
      <c r="R8464">
        <v>0.49</v>
      </c>
      <c r="S8464" t="s">
        <v>23</v>
      </c>
      <c r="T8464" t="str">
        <f>IF(Table1[[#This Row],[Units Sold]]&gt; 700,"High Units","low Units")</f>
        <v>low Units</v>
      </c>
      <c r="U8464">
        <f>SUM(Table1[[#This Row],[Operating Profit]])/SUM(Table1[Operating Profit])*100</f>
        <v>8.496541958606835E-4</v>
      </c>
      <c r="V8464">
        <f>SUM(Table1[[#This Row],[Price per Unit]]*Table1[[#This Row],[Units Sold]])</f>
        <v>5760</v>
      </c>
      <c r="W8464">
        <f>SUM(Table1[[#This Row],[Total Sales]]-Table1[[#This Row],[Operating Profit]])</f>
        <v>2938</v>
      </c>
      <c r="X8464">
        <f>SUM(Table1[[#This Row],[Total Sales]]-Table1[[#This Row],[Cost]])</f>
        <v>2822</v>
      </c>
      <c r="Y8464">
        <f>SUM(Table1[[#This Row],[profit/loss]])/SUM(Table1[profit/loss])</f>
        <v>8.4965419586068354E-6</v>
      </c>
    </row>
    <row r="8465" spans="1:25" x14ac:dyDescent="0.3">
      <c r="A8465" t="s">
        <v>24</v>
      </c>
      <c r="B8465" t="s">
        <v>23</v>
      </c>
      <c r="C8465">
        <v>1128299</v>
      </c>
      <c r="D8465" s="9">
        <v>44457</v>
      </c>
      <c r="E8465" s="8" t="str">
        <f>TEXT(Table1[[#This Row],[Invoice Date]],"dd-mm-yyyy")</f>
        <v>18-09-2021</v>
      </c>
      <c r="F8465" s="1" t="str">
        <f t="shared" si="528"/>
        <v>September</v>
      </c>
      <c r="G8465" s="1" t="str">
        <f t="shared" si="529"/>
        <v>2021</v>
      </c>
      <c r="H8465" s="1" t="str">
        <f t="shared" si="530"/>
        <v>Saturday</v>
      </c>
      <c r="I8465" s="1" t="str">
        <f t="shared" si="531"/>
        <v>18</v>
      </c>
      <c r="J8465" t="s">
        <v>47</v>
      </c>
      <c r="K8465" t="s">
        <v>48</v>
      </c>
      <c r="L8465" t="s">
        <v>67</v>
      </c>
      <c r="M8465" t="s">
        <v>16</v>
      </c>
      <c r="N8465">
        <v>44</v>
      </c>
      <c r="O8465">
        <v>155</v>
      </c>
      <c r="P8465">
        <v>6820</v>
      </c>
      <c r="Q8465">
        <v>2523</v>
      </c>
      <c r="R8465">
        <v>0.37</v>
      </c>
      <c r="S8465" t="s">
        <v>23</v>
      </c>
      <c r="T8465" t="str">
        <f>IF(Table1[[#This Row],[Units Sold]]&gt; 700,"High Units","low Units")</f>
        <v>low Units</v>
      </c>
      <c r="U8465">
        <f>SUM(Table1[[#This Row],[Operating Profit]])/SUM(Table1[Operating Profit])*100</f>
        <v>7.5963059396049056E-4</v>
      </c>
      <c r="V8465">
        <f>SUM(Table1[[#This Row],[Price per Unit]]*Table1[[#This Row],[Units Sold]])</f>
        <v>6820</v>
      </c>
      <c r="W8465">
        <f>SUM(Table1[[#This Row],[Total Sales]]-Table1[[#This Row],[Operating Profit]])</f>
        <v>4297</v>
      </c>
      <c r="X8465">
        <f>SUM(Table1[[#This Row],[Total Sales]]-Table1[[#This Row],[Cost]])</f>
        <v>2523</v>
      </c>
      <c r="Y8465">
        <f>SUM(Table1[[#This Row],[profit/loss]])/SUM(Table1[profit/loss])</f>
        <v>7.5963059396049061E-6</v>
      </c>
    </row>
    <row r="8466" spans="1:25" x14ac:dyDescent="0.3">
      <c r="A8466" t="s">
        <v>24</v>
      </c>
      <c r="B8466" t="s">
        <v>23</v>
      </c>
      <c r="C8466">
        <v>1128299</v>
      </c>
      <c r="D8466" s="9">
        <v>44457</v>
      </c>
      <c r="E8466" s="8" t="str">
        <f>TEXT(Table1[[#This Row],[Invoice Date]],"dd-mm-yyyy")</f>
        <v>18-09-2021</v>
      </c>
      <c r="F8466" s="1" t="str">
        <f t="shared" si="528"/>
        <v>September</v>
      </c>
      <c r="G8466" s="1" t="str">
        <f t="shared" si="529"/>
        <v>2021</v>
      </c>
      <c r="H8466" s="1" t="str">
        <f t="shared" si="530"/>
        <v>Saturday</v>
      </c>
      <c r="I8466" s="1" t="str">
        <f t="shared" si="531"/>
        <v>18</v>
      </c>
      <c r="J8466" t="s">
        <v>47</v>
      </c>
      <c r="K8466" t="s">
        <v>48</v>
      </c>
      <c r="L8466" t="s">
        <v>67</v>
      </c>
      <c r="M8466" t="s">
        <v>18</v>
      </c>
      <c r="N8466">
        <v>45</v>
      </c>
      <c r="O8466">
        <v>150</v>
      </c>
      <c r="P8466">
        <v>6750</v>
      </c>
      <c r="Q8466">
        <v>2093</v>
      </c>
      <c r="R8466">
        <v>0.31</v>
      </c>
      <c r="S8466" t="s">
        <v>23</v>
      </c>
      <c r="T8466" t="str">
        <f>IF(Table1[[#This Row],[Units Sold]]&gt; 700,"High Units","low Units")</f>
        <v>low Units</v>
      </c>
      <c r="U8466">
        <f>SUM(Table1[[#This Row],[Operating Profit]])/SUM(Table1[Operating Profit])*100</f>
        <v>6.3016521330135024E-4</v>
      </c>
      <c r="V8466">
        <f>SUM(Table1[[#This Row],[Price per Unit]]*Table1[[#This Row],[Units Sold]])</f>
        <v>6750</v>
      </c>
      <c r="W8466">
        <f>SUM(Table1[[#This Row],[Total Sales]]-Table1[[#This Row],[Operating Profit]])</f>
        <v>4657</v>
      </c>
      <c r="X8466">
        <f>SUM(Table1[[#This Row],[Total Sales]]-Table1[[#This Row],[Cost]])</f>
        <v>2093</v>
      </c>
      <c r="Y8466">
        <f>SUM(Table1[[#This Row],[profit/loss]])/SUM(Table1[profit/loss])</f>
        <v>6.3016521330135026E-6</v>
      </c>
    </row>
    <row r="8467" spans="1:25" x14ac:dyDescent="0.3">
      <c r="A8467" t="s">
        <v>24</v>
      </c>
      <c r="B8467" t="s">
        <v>23</v>
      </c>
      <c r="C8467">
        <v>1128299</v>
      </c>
      <c r="D8467" s="9">
        <v>44457</v>
      </c>
      <c r="E8467" s="8" t="str">
        <f>TEXT(Table1[[#This Row],[Invoice Date]],"dd-mm-yyyy")</f>
        <v>18-09-2021</v>
      </c>
      <c r="F8467" s="1" t="str">
        <f t="shared" si="528"/>
        <v>September</v>
      </c>
      <c r="G8467" s="1" t="str">
        <f t="shared" si="529"/>
        <v>2021</v>
      </c>
      <c r="H8467" s="1" t="str">
        <f t="shared" si="530"/>
        <v>Saturday</v>
      </c>
      <c r="I8467" s="1" t="str">
        <f t="shared" si="531"/>
        <v>18</v>
      </c>
      <c r="J8467" t="s">
        <v>47</v>
      </c>
      <c r="K8467" t="s">
        <v>48</v>
      </c>
      <c r="L8467" t="s">
        <v>67</v>
      </c>
      <c r="M8467" t="s">
        <v>19</v>
      </c>
      <c r="N8467">
        <v>39</v>
      </c>
      <c r="O8467">
        <v>96</v>
      </c>
      <c r="P8467">
        <v>3744</v>
      </c>
      <c r="Q8467">
        <v>1236</v>
      </c>
      <c r="R8467">
        <v>0.33</v>
      </c>
      <c r="S8467" t="s">
        <v>23</v>
      </c>
      <c r="T8467" t="str">
        <f>IF(Table1[[#This Row],[Units Sold]]&gt; 700,"High Units","low Units")</f>
        <v>low Units</v>
      </c>
      <c r="U8467">
        <f>SUM(Table1[[#This Row],[Operating Profit]])/SUM(Table1[Operating Profit])*100</f>
        <v>3.7213769882487766E-4</v>
      </c>
      <c r="V8467">
        <f>SUM(Table1[[#This Row],[Price per Unit]]*Table1[[#This Row],[Units Sold]])</f>
        <v>3744</v>
      </c>
      <c r="W8467">
        <f>SUM(Table1[[#This Row],[Total Sales]]-Table1[[#This Row],[Operating Profit]])</f>
        <v>2508</v>
      </c>
      <c r="X8467">
        <f>SUM(Table1[[#This Row],[Total Sales]]-Table1[[#This Row],[Cost]])</f>
        <v>1236</v>
      </c>
      <c r="Y8467">
        <f>SUM(Table1[[#This Row],[profit/loss]])/SUM(Table1[profit/loss])</f>
        <v>3.7213769882487766E-6</v>
      </c>
    </row>
    <row r="8468" spans="1:25" x14ac:dyDescent="0.3">
      <c r="A8468" t="s">
        <v>24</v>
      </c>
      <c r="B8468" t="s">
        <v>23</v>
      </c>
      <c r="C8468">
        <v>1128299</v>
      </c>
      <c r="D8468" s="9">
        <v>44457</v>
      </c>
      <c r="E8468" s="8" t="str">
        <f>TEXT(Table1[[#This Row],[Invoice Date]],"dd-mm-yyyy")</f>
        <v>18-09-2021</v>
      </c>
      <c r="F8468" s="1" t="str">
        <f t="shared" si="528"/>
        <v>September</v>
      </c>
      <c r="G8468" s="1" t="str">
        <f t="shared" si="529"/>
        <v>2021</v>
      </c>
      <c r="H8468" s="1" t="str">
        <f t="shared" si="530"/>
        <v>Saturday</v>
      </c>
      <c r="I8468" s="1" t="str">
        <f t="shared" si="531"/>
        <v>18</v>
      </c>
      <c r="J8468" t="s">
        <v>47</v>
      </c>
      <c r="K8468" t="s">
        <v>48</v>
      </c>
      <c r="L8468" t="s">
        <v>67</v>
      </c>
      <c r="M8468" t="s">
        <v>20</v>
      </c>
      <c r="N8468">
        <v>44</v>
      </c>
      <c r="O8468">
        <v>78</v>
      </c>
      <c r="P8468">
        <v>3432</v>
      </c>
      <c r="Q8468">
        <v>1270</v>
      </c>
      <c r="R8468">
        <v>0.37</v>
      </c>
      <c r="S8468" t="s">
        <v>23</v>
      </c>
      <c r="T8468" t="str">
        <f>IF(Table1[[#This Row],[Units Sold]]&gt; 700,"High Units","low Units")</f>
        <v>low Units</v>
      </c>
      <c r="U8468">
        <f>SUM(Table1[[#This Row],[Operating Profit]])/SUM(Table1[Operating Profit])*100</f>
        <v>3.823744963653678E-4</v>
      </c>
      <c r="V8468">
        <f>SUM(Table1[[#This Row],[Price per Unit]]*Table1[[#This Row],[Units Sold]])</f>
        <v>3432</v>
      </c>
      <c r="W8468">
        <f>SUM(Table1[[#This Row],[Total Sales]]-Table1[[#This Row],[Operating Profit]])</f>
        <v>2162</v>
      </c>
      <c r="X8468">
        <f>SUM(Table1[[#This Row],[Total Sales]]-Table1[[#This Row],[Cost]])</f>
        <v>1270</v>
      </c>
      <c r="Y8468">
        <f>SUM(Table1[[#This Row],[profit/loss]])/SUM(Table1[profit/loss])</f>
        <v>3.8237449636536783E-6</v>
      </c>
    </row>
    <row r="8469" spans="1:25" x14ac:dyDescent="0.3">
      <c r="A8469" t="s">
        <v>24</v>
      </c>
      <c r="B8469" t="s">
        <v>23</v>
      </c>
      <c r="C8469">
        <v>1128299</v>
      </c>
      <c r="D8469" s="9">
        <v>44457</v>
      </c>
      <c r="E8469" s="8" t="str">
        <f>TEXT(Table1[[#This Row],[Invoice Date]],"dd-mm-yyyy")</f>
        <v>18-09-2021</v>
      </c>
      <c r="F8469" s="1" t="str">
        <f t="shared" si="528"/>
        <v>September</v>
      </c>
      <c r="G8469" s="1" t="str">
        <f t="shared" si="529"/>
        <v>2021</v>
      </c>
      <c r="H8469" s="1" t="str">
        <f t="shared" si="530"/>
        <v>Saturday</v>
      </c>
      <c r="I8469" s="1" t="str">
        <f t="shared" si="531"/>
        <v>18</v>
      </c>
      <c r="J8469" t="s">
        <v>47</v>
      </c>
      <c r="K8469" t="s">
        <v>48</v>
      </c>
      <c r="L8469" t="s">
        <v>67</v>
      </c>
      <c r="M8469" t="s">
        <v>21</v>
      </c>
      <c r="N8469">
        <v>54</v>
      </c>
      <c r="O8469">
        <v>94</v>
      </c>
      <c r="P8469">
        <v>5076</v>
      </c>
      <c r="Q8469">
        <v>1167</v>
      </c>
      <c r="R8469">
        <v>0.23</v>
      </c>
      <c r="S8469" t="s">
        <v>23</v>
      </c>
      <c r="T8469" t="str">
        <f>IF(Table1[[#This Row],[Units Sold]]&gt; 700,"High Units","low Units")</f>
        <v>low Units</v>
      </c>
      <c r="U8469">
        <f>SUM(Table1[[#This Row],[Operating Profit]])/SUM(Table1[Operating Profit])*100</f>
        <v>3.5136302146329467E-4</v>
      </c>
      <c r="V8469">
        <f>SUM(Table1[[#This Row],[Price per Unit]]*Table1[[#This Row],[Units Sold]])</f>
        <v>5076</v>
      </c>
      <c r="W8469">
        <f>SUM(Table1[[#This Row],[Total Sales]]-Table1[[#This Row],[Operating Profit]])</f>
        <v>3909</v>
      </c>
      <c r="X8469">
        <f>SUM(Table1[[#This Row],[Total Sales]]-Table1[[#This Row],[Cost]])</f>
        <v>1167</v>
      </c>
      <c r="Y8469">
        <f>SUM(Table1[[#This Row],[profit/loss]])/SUM(Table1[profit/loss])</f>
        <v>3.5136302146329469E-6</v>
      </c>
    </row>
    <row r="8470" spans="1:25" x14ac:dyDescent="0.3">
      <c r="A8470" t="s">
        <v>24</v>
      </c>
      <c r="B8470" t="s">
        <v>23</v>
      </c>
      <c r="C8470">
        <v>1128299</v>
      </c>
      <c r="D8470" s="9">
        <v>44457</v>
      </c>
      <c r="E8470" s="8" t="str">
        <f>TEXT(Table1[[#This Row],[Invoice Date]],"dd-mm-yyyy")</f>
        <v>18-09-2021</v>
      </c>
      <c r="F8470" s="1" t="str">
        <f t="shared" si="528"/>
        <v>September</v>
      </c>
      <c r="G8470" s="1" t="str">
        <f t="shared" si="529"/>
        <v>2021</v>
      </c>
      <c r="H8470" s="1" t="str">
        <f t="shared" si="530"/>
        <v>Saturday</v>
      </c>
      <c r="I8470" s="1" t="str">
        <f t="shared" si="531"/>
        <v>18</v>
      </c>
      <c r="J8470" t="s">
        <v>47</v>
      </c>
      <c r="K8470" t="s">
        <v>48</v>
      </c>
      <c r="L8470" t="s">
        <v>67</v>
      </c>
      <c r="M8470" t="s">
        <v>22</v>
      </c>
      <c r="N8470">
        <v>42</v>
      </c>
      <c r="O8470">
        <v>99</v>
      </c>
      <c r="P8470">
        <v>4158</v>
      </c>
      <c r="Q8470">
        <v>2037</v>
      </c>
      <c r="R8470">
        <v>0.49</v>
      </c>
      <c r="S8470" t="s">
        <v>23</v>
      </c>
      <c r="T8470" t="str">
        <f>IF(Table1[[#This Row],[Units Sold]]&gt; 700,"High Units","low Units")</f>
        <v>low Units</v>
      </c>
      <c r="U8470">
        <f>SUM(Table1[[#This Row],[Operating Profit]])/SUM(Table1[Operating Profit])*100</f>
        <v>6.1330460558760183E-4</v>
      </c>
      <c r="V8470">
        <f>SUM(Table1[[#This Row],[Price per Unit]]*Table1[[#This Row],[Units Sold]])</f>
        <v>4158</v>
      </c>
      <c r="W8470">
        <f>SUM(Table1[[#This Row],[Total Sales]]-Table1[[#This Row],[Operating Profit]])</f>
        <v>2121</v>
      </c>
      <c r="X8470">
        <f>SUM(Table1[[#This Row],[Total Sales]]-Table1[[#This Row],[Cost]])</f>
        <v>2037</v>
      </c>
      <c r="Y8470">
        <f>SUM(Table1[[#This Row],[profit/loss]])/SUM(Table1[profit/loss])</f>
        <v>6.1330460558760179E-6</v>
      </c>
    </row>
    <row r="8471" spans="1:25" x14ac:dyDescent="0.3">
      <c r="A8471" t="s">
        <v>24</v>
      </c>
      <c r="B8471" t="s">
        <v>23</v>
      </c>
      <c r="C8471">
        <v>1128299</v>
      </c>
      <c r="D8471" s="9">
        <v>44486</v>
      </c>
      <c r="E8471" s="8" t="str">
        <f>TEXT(Table1[[#This Row],[Invoice Date]],"dd-mm-yyyy")</f>
        <v>17-10-2021</v>
      </c>
      <c r="F8471" s="1" t="str">
        <f t="shared" si="528"/>
        <v>October</v>
      </c>
      <c r="G8471" s="1" t="str">
        <f t="shared" si="529"/>
        <v>2021</v>
      </c>
      <c r="H8471" s="1" t="str">
        <f t="shared" si="530"/>
        <v>Sunday</v>
      </c>
      <c r="I8471" s="1" t="str">
        <f t="shared" si="531"/>
        <v>17</v>
      </c>
      <c r="J8471" t="s">
        <v>47</v>
      </c>
      <c r="K8471" t="s">
        <v>48</v>
      </c>
      <c r="L8471" t="s">
        <v>67</v>
      </c>
      <c r="M8471" t="s">
        <v>16</v>
      </c>
      <c r="N8471">
        <v>39</v>
      </c>
      <c r="O8471">
        <v>140</v>
      </c>
      <c r="P8471">
        <v>5460</v>
      </c>
      <c r="Q8471">
        <v>2020</v>
      </c>
      <c r="R8471">
        <v>0.37</v>
      </c>
      <c r="S8471" t="s">
        <v>23</v>
      </c>
      <c r="T8471" t="str">
        <f>IF(Table1[[#This Row],[Units Sold]]&gt; 700,"High Units","low Units")</f>
        <v>low Units</v>
      </c>
      <c r="U8471">
        <f>SUM(Table1[[#This Row],[Operating Profit]])/SUM(Table1[Operating Profit])*100</f>
        <v>6.0818620681735679E-4</v>
      </c>
      <c r="V8471">
        <f>SUM(Table1[[#This Row],[Price per Unit]]*Table1[[#This Row],[Units Sold]])</f>
        <v>5460</v>
      </c>
      <c r="W8471">
        <f>SUM(Table1[[#This Row],[Total Sales]]-Table1[[#This Row],[Operating Profit]])</f>
        <v>3440</v>
      </c>
      <c r="X8471">
        <f>SUM(Table1[[#This Row],[Total Sales]]-Table1[[#This Row],[Cost]])</f>
        <v>2020</v>
      </c>
      <c r="Y8471">
        <f>SUM(Table1[[#This Row],[profit/loss]])/SUM(Table1[profit/loss])</f>
        <v>6.0818620681735674E-6</v>
      </c>
    </row>
    <row r="8472" spans="1:25" x14ac:dyDescent="0.3">
      <c r="A8472" t="s">
        <v>24</v>
      </c>
      <c r="B8472" t="s">
        <v>23</v>
      </c>
      <c r="C8472">
        <v>1128299</v>
      </c>
      <c r="D8472" s="9">
        <v>44486</v>
      </c>
      <c r="E8472" s="8" t="str">
        <f>TEXT(Table1[[#This Row],[Invoice Date]],"dd-mm-yyyy")</f>
        <v>17-10-2021</v>
      </c>
      <c r="F8472" s="1" t="str">
        <f t="shared" si="528"/>
        <v>October</v>
      </c>
      <c r="G8472" s="1" t="str">
        <f t="shared" si="529"/>
        <v>2021</v>
      </c>
      <c r="H8472" s="1" t="str">
        <f t="shared" si="530"/>
        <v>Sunday</v>
      </c>
      <c r="I8472" s="1" t="str">
        <f t="shared" si="531"/>
        <v>17</v>
      </c>
      <c r="J8472" t="s">
        <v>47</v>
      </c>
      <c r="K8472" t="s">
        <v>48</v>
      </c>
      <c r="L8472" t="s">
        <v>67</v>
      </c>
      <c r="M8472" t="s">
        <v>18</v>
      </c>
      <c r="N8472">
        <v>43</v>
      </c>
      <c r="O8472">
        <v>190</v>
      </c>
      <c r="P8472">
        <v>8170</v>
      </c>
      <c r="Q8472">
        <v>2369</v>
      </c>
      <c r="R8472">
        <v>0.28999999999999998</v>
      </c>
      <c r="S8472" t="s">
        <v>23</v>
      </c>
      <c r="T8472" t="str">
        <f>IF(Table1[[#This Row],[Units Sold]]&gt; 700,"High Units","low Units")</f>
        <v>low Units</v>
      </c>
      <c r="U8472">
        <f>SUM(Table1[[#This Row],[Operating Profit]])/SUM(Table1[Operating Profit])*100</f>
        <v>7.132639227476822E-4</v>
      </c>
      <c r="V8472">
        <f>SUM(Table1[[#This Row],[Price per Unit]]*Table1[[#This Row],[Units Sold]])</f>
        <v>8170</v>
      </c>
      <c r="W8472">
        <f>SUM(Table1[[#This Row],[Total Sales]]-Table1[[#This Row],[Operating Profit]])</f>
        <v>5801</v>
      </c>
      <c r="X8472">
        <f>SUM(Table1[[#This Row],[Total Sales]]-Table1[[#This Row],[Cost]])</f>
        <v>2369</v>
      </c>
      <c r="Y8472">
        <f>SUM(Table1[[#This Row],[profit/loss]])/SUM(Table1[profit/loss])</f>
        <v>7.1326392274768222E-6</v>
      </c>
    </row>
    <row r="8473" spans="1:25" x14ac:dyDescent="0.3">
      <c r="A8473" t="s">
        <v>24</v>
      </c>
      <c r="B8473" t="s">
        <v>23</v>
      </c>
      <c r="C8473">
        <v>1128299</v>
      </c>
      <c r="D8473" s="9">
        <v>44486</v>
      </c>
      <c r="E8473" s="8" t="str">
        <f>TEXT(Table1[[#This Row],[Invoice Date]],"dd-mm-yyyy")</f>
        <v>17-10-2021</v>
      </c>
      <c r="F8473" s="1" t="str">
        <f t="shared" si="528"/>
        <v>October</v>
      </c>
      <c r="G8473" s="1" t="str">
        <f t="shared" si="529"/>
        <v>2021</v>
      </c>
      <c r="H8473" s="1" t="str">
        <f t="shared" si="530"/>
        <v>Sunday</v>
      </c>
      <c r="I8473" s="1" t="str">
        <f t="shared" si="531"/>
        <v>17</v>
      </c>
      <c r="J8473" t="s">
        <v>47</v>
      </c>
      <c r="K8473" t="s">
        <v>48</v>
      </c>
      <c r="L8473" t="s">
        <v>67</v>
      </c>
      <c r="M8473" t="s">
        <v>19</v>
      </c>
      <c r="N8473">
        <v>43</v>
      </c>
      <c r="O8473">
        <v>128</v>
      </c>
      <c r="P8473">
        <v>5504</v>
      </c>
      <c r="Q8473">
        <v>1871</v>
      </c>
      <c r="R8473">
        <v>0.34</v>
      </c>
      <c r="S8473" t="s">
        <v>23</v>
      </c>
      <c r="T8473" t="str">
        <f>IF(Table1[[#This Row],[Units Sold]]&gt; 700,"High Units","low Units")</f>
        <v>low Units</v>
      </c>
      <c r="U8473">
        <f>SUM(Table1[[#This Row],[Operating Profit]])/SUM(Table1[Operating Profit])*100</f>
        <v>5.6332494700756159E-4</v>
      </c>
      <c r="V8473">
        <f>SUM(Table1[[#This Row],[Price per Unit]]*Table1[[#This Row],[Units Sold]])</f>
        <v>5504</v>
      </c>
      <c r="W8473">
        <f>SUM(Table1[[#This Row],[Total Sales]]-Table1[[#This Row],[Operating Profit]])</f>
        <v>3633</v>
      </c>
      <c r="X8473">
        <f>SUM(Table1[[#This Row],[Total Sales]]-Table1[[#This Row],[Cost]])</f>
        <v>1871</v>
      </c>
      <c r="Y8473">
        <f>SUM(Table1[[#This Row],[profit/loss]])/SUM(Table1[profit/loss])</f>
        <v>5.6332494700756161E-6</v>
      </c>
    </row>
    <row r="8474" spans="1:25" x14ac:dyDescent="0.3">
      <c r="A8474" t="s">
        <v>24</v>
      </c>
      <c r="B8474" t="s">
        <v>23</v>
      </c>
      <c r="C8474">
        <v>1128299</v>
      </c>
      <c r="D8474" s="9">
        <v>44486</v>
      </c>
      <c r="E8474" s="8" t="str">
        <f>TEXT(Table1[[#This Row],[Invoice Date]],"dd-mm-yyyy")</f>
        <v>17-10-2021</v>
      </c>
      <c r="F8474" s="1" t="str">
        <f t="shared" si="528"/>
        <v>October</v>
      </c>
      <c r="G8474" s="1" t="str">
        <f t="shared" si="529"/>
        <v>2021</v>
      </c>
      <c r="H8474" s="1" t="str">
        <f t="shared" si="530"/>
        <v>Sunday</v>
      </c>
      <c r="I8474" s="1" t="str">
        <f t="shared" si="531"/>
        <v>17</v>
      </c>
      <c r="J8474" t="s">
        <v>47</v>
      </c>
      <c r="K8474" t="s">
        <v>48</v>
      </c>
      <c r="L8474" t="s">
        <v>67</v>
      </c>
      <c r="M8474" t="s">
        <v>20</v>
      </c>
      <c r="N8474">
        <v>40</v>
      </c>
      <c r="O8474">
        <v>120</v>
      </c>
      <c r="P8474">
        <v>4800</v>
      </c>
      <c r="Q8474">
        <v>1680</v>
      </c>
      <c r="R8474">
        <v>0.35</v>
      </c>
      <c r="S8474" t="s">
        <v>23</v>
      </c>
      <c r="T8474" t="str">
        <f>IF(Table1[[#This Row],[Units Sold]]&gt; 700,"High Units","low Units")</f>
        <v>low Units</v>
      </c>
      <c r="U8474">
        <f>SUM(Table1[[#This Row],[Operating Profit]])/SUM(Table1[Operating Profit])*100</f>
        <v>5.0581823141245506E-4</v>
      </c>
      <c r="V8474">
        <f>SUM(Table1[[#This Row],[Price per Unit]]*Table1[[#This Row],[Units Sold]])</f>
        <v>4800</v>
      </c>
      <c r="W8474">
        <f>SUM(Table1[[#This Row],[Total Sales]]-Table1[[#This Row],[Operating Profit]])</f>
        <v>3120</v>
      </c>
      <c r="X8474">
        <f>SUM(Table1[[#This Row],[Total Sales]]-Table1[[#This Row],[Cost]])</f>
        <v>1680</v>
      </c>
      <c r="Y8474">
        <f>SUM(Table1[[#This Row],[profit/loss]])/SUM(Table1[profit/loss])</f>
        <v>5.0581823141245504E-6</v>
      </c>
    </row>
    <row r="8475" spans="1:25" x14ac:dyDescent="0.3">
      <c r="A8475" t="s">
        <v>24</v>
      </c>
      <c r="B8475" t="s">
        <v>23</v>
      </c>
      <c r="C8475">
        <v>1128299</v>
      </c>
      <c r="D8475" s="9">
        <v>44486</v>
      </c>
      <c r="E8475" s="8" t="str">
        <f>TEXT(Table1[[#This Row],[Invoice Date]],"dd-mm-yyyy")</f>
        <v>17-10-2021</v>
      </c>
      <c r="F8475" s="1" t="str">
        <f t="shared" si="528"/>
        <v>October</v>
      </c>
      <c r="G8475" s="1" t="str">
        <f t="shared" si="529"/>
        <v>2021</v>
      </c>
      <c r="H8475" s="1" t="str">
        <f t="shared" si="530"/>
        <v>Sunday</v>
      </c>
      <c r="I8475" s="1" t="str">
        <f t="shared" si="531"/>
        <v>17</v>
      </c>
      <c r="J8475" t="s">
        <v>47</v>
      </c>
      <c r="K8475" t="s">
        <v>48</v>
      </c>
      <c r="L8475" t="s">
        <v>67</v>
      </c>
      <c r="M8475" t="s">
        <v>21</v>
      </c>
      <c r="N8475">
        <v>47</v>
      </c>
      <c r="O8475">
        <v>116</v>
      </c>
      <c r="P8475">
        <v>5452</v>
      </c>
      <c r="Q8475">
        <v>1199</v>
      </c>
      <c r="R8475">
        <v>0.22</v>
      </c>
      <c r="S8475" t="s">
        <v>23</v>
      </c>
      <c r="T8475" t="str">
        <f>IF(Table1[[#This Row],[Units Sold]]&gt; 700,"High Units","low Units")</f>
        <v>low Units</v>
      </c>
      <c r="U8475">
        <f>SUM(Table1[[#This Row],[Operating Profit]])/SUM(Table1[Operating Profit])*100</f>
        <v>3.6099765444257956E-4</v>
      </c>
      <c r="V8475">
        <f>SUM(Table1[[#This Row],[Price per Unit]]*Table1[[#This Row],[Units Sold]])</f>
        <v>5452</v>
      </c>
      <c r="W8475">
        <f>SUM(Table1[[#This Row],[Total Sales]]-Table1[[#This Row],[Operating Profit]])</f>
        <v>4253</v>
      </c>
      <c r="X8475">
        <f>SUM(Table1[[#This Row],[Total Sales]]-Table1[[#This Row],[Cost]])</f>
        <v>1199</v>
      </c>
      <c r="Y8475">
        <f>SUM(Table1[[#This Row],[profit/loss]])/SUM(Table1[profit/loss])</f>
        <v>3.6099765444257956E-6</v>
      </c>
    </row>
    <row r="8476" spans="1:25" x14ac:dyDescent="0.3">
      <c r="A8476" t="s">
        <v>24</v>
      </c>
      <c r="B8476" t="s">
        <v>23</v>
      </c>
      <c r="C8476">
        <v>1128299</v>
      </c>
      <c r="D8476" s="9">
        <v>44486</v>
      </c>
      <c r="E8476" s="8" t="str">
        <f>TEXT(Table1[[#This Row],[Invoice Date]],"dd-mm-yyyy")</f>
        <v>17-10-2021</v>
      </c>
      <c r="F8476" s="1" t="str">
        <f t="shared" si="528"/>
        <v>October</v>
      </c>
      <c r="G8476" s="1" t="str">
        <f t="shared" si="529"/>
        <v>2021</v>
      </c>
      <c r="H8476" s="1" t="str">
        <f t="shared" si="530"/>
        <v>Sunday</v>
      </c>
      <c r="I8476" s="1" t="str">
        <f t="shared" si="531"/>
        <v>17</v>
      </c>
      <c r="J8476" t="s">
        <v>47</v>
      </c>
      <c r="K8476" t="s">
        <v>48</v>
      </c>
      <c r="L8476" t="s">
        <v>67</v>
      </c>
      <c r="M8476" t="s">
        <v>22</v>
      </c>
      <c r="N8476">
        <v>53</v>
      </c>
      <c r="O8476">
        <v>140</v>
      </c>
      <c r="P8476">
        <v>7420</v>
      </c>
      <c r="Q8476">
        <v>3858</v>
      </c>
      <c r="R8476">
        <v>0.52</v>
      </c>
      <c r="S8476" t="s">
        <v>23</v>
      </c>
      <c r="T8476" t="str">
        <f>IF(Table1[[#This Row],[Units Sold]]&gt; 700,"High Units","low Units")</f>
        <v>low Units</v>
      </c>
      <c r="U8476">
        <f>SUM(Table1[[#This Row],[Operating Profit]])/SUM(Table1[Operating Profit])*100</f>
        <v>1.1615754385650308E-3</v>
      </c>
      <c r="V8476">
        <f>SUM(Table1[[#This Row],[Price per Unit]]*Table1[[#This Row],[Units Sold]])</f>
        <v>7420</v>
      </c>
      <c r="W8476">
        <f>SUM(Table1[[#This Row],[Total Sales]]-Table1[[#This Row],[Operating Profit]])</f>
        <v>3562</v>
      </c>
      <c r="X8476">
        <f>SUM(Table1[[#This Row],[Total Sales]]-Table1[[#This Row],[Cost]])</f>
        <v>3858</v>
      </c>
      <c r="Y8476">
        <f>SUM(Table1[[#This Row],[profit/loss]])/SUM(Table1[profit/loss])</f>
        <v>1.1615754385650309E-5</v>
      </c>
    </row>
    <row r="8477" spans="1:25" x14ac:dyDescent="0.3">
      <c r="A8477" t="s">
        <v>24</v>
      </c>
      <c r="B8477" t="s">
        <v>23</v>
      </c>
      <c r="C8477">
        <v>1128299</v>
      </c>
      <c r="D8477" s="9">
        <v>44517</v>
      </c>
      <c r="E8477" s="8" t="str">
        <f>TEXT(Table1[[#This Row],[Invoice Date]],"dd-mm-yyyy")</f>
        <v>17-11-2021</v>
      </c>
      <c r="F8477" s="1" t="str">
        <f t="shared" si="528"/>
        <v>November</v>
      </c>
      <c r="G8477" s="1" t="str">
        <f t="shared" si="529"/>
        <v>2021</v>
      </c>
      <c r="H8477" s="1" t="str">
        <f t="shared" si="530"/>
        <v>Wednesday</v>
      </c>
      <c r="I8477" s="1" t="str">
        <f t="shared" si="531"/>
        <v>17</v>
      </c>
      <c r="J8477" t="s">
        <v>47</v>
      </c>
      <c r="K8477" t="s">
        <v>48</v>
      </c>
      <c r="L8477" t="s">
        <v>67</v>
      </c>
      <c r="M8477" t="s">
        <v>16</v>
      </c>
      <c r="N8477">
        <v>41</v>
      </c>
      <c r="O8477">
        <v>188</v>
      </c>
      <c r="P8477">
        <v>7708</v>
      </c>
      <c r="Q8477">
        <v>2621</v>
      </c>
      <c r="R8477">
        <v>0.34</v>
      </c>
      <c r="S8477" t="s">
        <v>23</v>
      </c>
      <c r="T8477" t="str">
        <f>IF(Table1[[#This Row],[Units Sold]]&gt; 700,"High Units","low Units")</f>
        <v>low Units</v>
      </c>
      <c r="U8477">
        <f>SUM(Table1[[#This Row],[Operating Profit]])/SUM(Table1[Operating Profit])*100</f>
        <v>7.8913665745955052E-4</v>
      </c>
      <c r="V8477">
        <f>SUM(Table1[[#This Row],[Price per Unit]]*Table1[[#This Row],[Units Sold]])</f>
        <v>7708</v>
      </c>
      <c r="W8477">
        <f>SUM(Table1[[#This Row],[Total Sales]]-Table1[[#This Row],[Operating Profit]])</f>
        <v>5087</v>
      </c>
      <c r="X8477">
        <f>SUM(Table1[[#This Row],[Total Sales]]-Table1[[#This Row],[Cost]])</f>
        <v>2621</v>
      </c>
      <c r="Y8477">
        <f>SUM(Table1[[#This Row],[profit/loss]])/SUM(Table1[profit/loss])</f>
        <v>7.8913665745955053E-6</v>
      </c>
    </row>
    <row r="8478" spans="1:25" x14ac:dyDescent="0.3">
      <c r="A8478" t="s">
        <v>24</v>
      </c>
      <c r="B8478" t="s">
        <v>23</v>
      </c>
      <c r="C8478">
        <v>1128299</v>
      </c>
      <c r="D8478" s="9">
        <v>44517</v>
      </c>
      <c r="E8478" s="8" t="str">
        <f>TEXT(Table1[[#This Row],[Invoice Date]],"dd-mm-yyyy")</f>
        <v>17-11-2021</v>
      </c>
      <c r="F8478" s="1" t="str">
        <f t="shared" si="528"/>
        <v>November</v>
      </c>
      <c r="G8478" s="1" t="str">
        <f t="shared" si="529"/>
        <v>2021</v>
      </c>
      <c r="H8478" s="1" t="str">
        <f t="shared" si="530"/>
        <v>Wednesday</v>
      </c>
      <c r="I8478" s="1" t="str">
        <f t="shared" si="531"/>
        <v>17</v>
      </c>
      <c r="J8478" t="s">
        <v>47</v>
      </c>
      <c r="K8478" t="s">
        <v>48</v>
      </c>
      <c r="L8478" t="s">
        <v>67</v>
      </c>
      <c r="M8478" t="s">
        <v>18</v>
      </c>
      <c r="N8478">
        <v>46</v>
      </c>
      <c r="O8478">
        <v>231</v>
      </c>
      <c r="P8478">
        <v>10626</v>
      </c>
      <c r="Q8478">
        <v>3400</v>
      </c>
      <c r="R8478">
        <v>0.32</v>
      </c>
      <c r="S8478" t="s">
        <v>23</v>
      </c>
      <c r="T8478" t="str">
        <f>IF(Table1[[#This Row],[Units Sold]]&gt; 700,"High Units","low Units")</f>
        <v>low Units</v>
      </c>
      <c r="U8478">
        <f>SUM(Table1[[#This Row],[Operating Profit]])/SUM(Table1[Operating Profit])*100</f>
        <v>1.0236797540490161E-3</v>
      </c>
      <c r="V8478">
        <f>SUM(Table1[[#This Row],[Price per Unit]]*Table1[[#This Row],[Units Sold]])</f>
        <v>10626</v>
      </c>
      <c r="W8478">
        <f>SUM(Table1[[#This Row],[Total Sales]]-Table1[[#This Row],[Operating Profit]])</f>
        <v>7226</v>
      </c>
      <c r="X8478">
        <f>SUM(Table1[[#This Row],[Total Sales]]-Table1[[#This Row],[Cost]])</f>
        <v>3400</v>
      </c>
      <c r="Y8478">
        <f>SUM(Table1[[#This Row],[profit/loss]])/SUM(Table1[profit/loss])</f>
        <v>1.0236797540490162E-5</v>
      </c>
    </row>
    <row r="8479" spans="1:25" x14ac:dyDescent="0.3">
      <c r="A8479" t="s">
        <v>24</v>
      </c>
      <c r="B8479" t="s">
        <v>23</v>
      </c>
      <c r="C8479">
        <v>1128299</v>
      </c>
      <c r="D8479" s="9">
        <v>44517</v>
      </c>
      <c r="E8479" s="8" t="str">
        <f>TEXT(Table1[[#This Row],[Invoice Date]],"dd-mm-yyyy")</f>
        <v>17-11-2021</v>
      </c>
      <c r="F8479" s="1" t="str">
        <f t="shared" si="528"/>
        <v>November</v>
      </c>
      <c r="G8479" s="1" t="str">
        <f t="shared" si="529"/>
        <v>2021</v>
      </c>
      <c r="H8479" s="1" t="str">
        <f t="shared" si="530"/>
        <v>Wednesday</v>
      </c>
      <c r="I8479" s="1" t="str">
        <f t="shared" si="531"/>
        <v>17</v>
      </c>
      <c r="J8479" t="s">
        <v>47</v>
      </c>
      <c r="K8479" t="s">
        <v>48</v>
      </c>
      <c r="L8479" t="s">
        <v>67</v>
      </c>
      <c r="M8479" t="s">
        <v>19</v>
      </c>
      <c r="N8479">
        <v>44</v>
      </c>
      <c r="O8479">
        <v>173</v>
      </c>
      <c r="P8479">
        <v>7612</v>
      </c>
      <c r="Q8479">
        <v>2816</v>
      </c>
      <c r="R8479">
        <v>0.37</v>
      </c>
      <c r="S8479" t="s">
        <v>23</v>
      </c>
      <c r="T8479" t="str">
        <f>IF(Table1[[#This Row],[Units Sold]]&gt; 700,"High Units","low Units")</f>
        <v>low Units</v>
      </c>
      <c r="U8479">
        <f>SUM(Table1[[#This Row],[Operating Profit]])/SUM(Table1[Operating Profit])*100</f>
        <v>8.4784770217706756E-4</v>
      </c>
      <c r="V8479">
        <f>SUM(Table1[[#This Row],[Price per Unit]]*Table1[[#This Row],[Units Sold]])</f>
        <v>7612</v>
      </c>
      <c r="W8479">
        <f>SUM(Table1[[#This Row],[Total Sales]]-Table1[[#This Row],[Operating Profit]])</f>
        <v>4796</v>
      </c>
      <c r="X8479">
        <f>SUM(Table1[[#This Row],[Total Sales]]-Table1[[#This Row],[Cost]])</f>
        <v>2816</v>
      </c>
      <c r="Y8479">
        <f>SUM(Table1[[#This Row],[profit/loss]])/SUM(Table1[profit/loss])</f>
        <v>8.4784770217706752E-6</v>
      </c>
    </row>
    <row r="8480" spans="1:25" x14ac:dyDescent="0.3">
      <c r="A8480" t="s">
        <v>24</v>
      </c>
      <c r="B8480" t="s">
        <v>23</v>
      </c>
      <c r="C8480">
        <v>1128299</v>
      </c>
      <c r="D8480" s="9">
        <v>44517</v>
      </c>
      <c r="E8480" s="8" t="str">
        <f>TEXT(Table1[[#This Row],[Invoice Date]],"dd-mm-yyyy")</f>
        <v>17-11-2021</v>
      </c>
      <c r="F8480" s="1" t="str">
        <f t="shared" si="528"/>
        <v>November</v>
      </c>
      <c r="G8480" s="1" t="str">
        <f t="shared" si="529"/>
        <v>2021</v>
      </c>
      <c r="H8480" s="1" t="str">
        <f t="shared" si="530"/>
        <v>Wednesday</v>
      </c>
      <c r="I8480" s="1" t="str">
        <f t="shared" si="531"/>
        <v>17</v>
      </c>
      <c r="J8480" t="s">
        <v>47</v>
      </c>
      <c r="K8480" t="s">
        <v>48</v>
      </c>
      <c r="L8480" t="s">
        <v>67</v>
      </c>
      <c r="M8480" t="s">
        <v>20</v>
      </c>
      <c r="N8480">
        <v>47</v>
      </c>
      <c r="O8480">
        <v>170</v>
      </c>
      <c r="P8480">
        <v>7990</v>
      </c>
      <c r="Q8480">
        <v>2717</v>
      </c>
      <c r="R8480">
        <v>0.34</v>
      </c>
      <c r="S8480" t="s">
        <v>23</v>
      </c>
      <c r="T8480" t="str">
        <f>IF(Table1[[#This Row],[Units Sold]]&gt; 700,"High Units","low Units")</f>
        <v>low Units</v>
      </c>
      <c r="U8480">
        <f>SUM(Table1[[#This Row],[Operating Profit]])/SUM(Table1[Operating Profit])*100</f>
        <v>8.1804055639740506E-4</v>
      </c>
      <c r="V8480">
        <f>SUM(Table1[[#This Row],[Price per Unit]]*Table1[[#This Row],[Units Sold]])</f>
        <v>7990</v>
      </c>
      <c r="W8480">
        <f>SUM(Table1[[#This Row],[Total Sales]]-Table1[[#This Row],[Operating Profit]])</f>
        <v>5273</v>
      </c>
      <c r="X8480">
        <f>SUM(Table1[[#This Row],[Total Sales]]-Table1[[#This Row],[Cost]])</f>
        <v>2717</v>
      </c>
      <c r="Y8480">
        <f>SUM(Table1[[#This Row],[profit/loss]])/SUM(Table1[profit/loss])</f>
        <v>8.1804055639740511E-6</v>
      </c>
    </row>
    <row r="8481" spans="1:25" x14ac:dyDescent="0.3">
      <c r="A8481" t="s">
        <v>24</v>
      </c>
      <c r="B8481" t="s">
        <v>23</v>
      </c>
      <c r="C8481">
        <v>1128299</v>
      </c>
      <c r="D8481" s="9">
        <v>44517</v>
      </c>
      <c r="E8481" s="8" t="str">
        <f>TEXT(Table1[[#This Row],[Invoice Date]],"dd-mm-yyyy")</f>
        <v>17-11-2021</v>
      </c>
      <c r="F8481" s="1" t="str">
        <f t="shared" si="528"/>
        <v>November</v>
      </c>
      <c r="G8481" s="1" t="str">
        <f t="shared" si="529"/>
        <v>2021</v>
      </c>
      <c r="H8481" s="1" t="str">
        <f t="shared" si="530"/>
        <v>Wednesday</v>
      </c>
      <c r="I8481" s="1" t="str">
        <f t="shared" si="531"/>
        <v>17</v>
      </c>
      <c r="J8481" t="s">
        <v>47</v>
      </c>
      <c r="K8481" t="s">
        <v>48</v>
      </c>
      <c r="L8481" t="s">
        <v>67</v>
      </c>
      <c r="M8481" t="s">
        <v>21</v>
      </c>
      <c r="N8481">
        <v>58</v>
      </c>
      <c r="O8481">
        <v>147</v>
      </c>
      <c r="P8481">
        <v>8526</v>
      </c>
      <c r="Q8481">
        <v>2302</v>
      </c>
      <c r="R8481">
        <v>0.27</v>
      </c>
      <c r="S8481" t="s">
        <v>23</v>
      </c>
      <c r="T8481" t="str">
        <f>IF(Table1[[#This Row],[Units Sold]]&gt; 700,"High Units","low Units")</f>
        <v>low Units</v>
      </c>
      <c r="U8481">
        <f>SUM(Table1[[#This Row],[Operating Profit]])/SUM(Table1[Operating Profit])*100</f>
        <v>6.9309140994730457E-4</v>
      </c>
      <c r="V8481">
        <f>SUM(Table1[[#This Row],[Price per Unit]]*Table1[[#This Row],[Units Sold]])</f>
        <v>8526</v>
      </c>
      <c r="W8481">
        <f>SUM(Table1[[#This Row],[Total Sales]]-Table1[[#This Row],[Operating Profit]])</f>
        <v>6224</v>
      </c>
      <c r="X8481">
        <f>SUM(Table1[[#This Row],[Total Sales]]-Table1[[#This Row],[Cost]])</f>
        <v>2302</v>
      </c>
      <c r="Y8481">
        <f>SUM(Table1[[#This Row],[profit/loss]])/SUM(Table1[profit/loss])</f>
        <v>6.9309140994730455E-6</v>
      </c>
    </row>
    <row r="8482" spans="1:25" x14ac:dyDescent="0.3">
      <c r="A8482" t="s">
        <v>24</v>
      </c>
      <c r="B8482" t="s">
        <v>23</v>
      </c>
      <c r="C8482">
        <v>1128299</v>
      </c>
      <c r="D8482" s="9">
        <v>44517</v>
      </c>
      <c r="E8482" s="8" t="str">
        <f>TEXT(Table1[[#This Row],[Invoice Date]],"dd-mm-yyyy")</f>
        <v>17-11-2021</v>
      </c>
      <c r="F8482" s="1" t="str">
        <f t="shared" si="528"/>
        <v>November</v>
      </c>
      <c r="G8482" s="1" t="str">
        <f t="shared" si="529"/>
        <v>2021</v>
      </c>
      <c r="H8482" s="1" t="str">
        <f t="shared" si="530"/>
        <v>Wednesday</v>
      </c>
      <c r="I8482" s="1" t="str">
        <f t="shared" si="531"/>
        <v>17</v>
      </c>
      <c r="J8482" t="s">
        <v>47</v>
      </c>
      <c r="K8482" t="s">
        <v>48</v>
      </c>
      <c r="L8482" t="s">
        <v>67</v>
      </c>
      <c r="M8482" t="s">
        <v>22</v>
      </c>
      <c r="N8482">
        <v>66</v>
      </c>
      <c r="O8482">
        <v>198</v>
      </c>
      <c r="P8482">
        <v>13068</v>
      </c>
      <c r="Q8482">
        <v>6534</v>
      </c>
      <c r="R8482">
        <v>0.5</v>
      </c>
      <c r="S8482" t="s">
        <v>23</v>
      </c>
      <c r="T8482" t="str">
        <f>IF(Table1[[#This Row],[Units Sold]]&gt; 700,"High Units","low Units")</f>
        <v>low Units</v>
      </c>
      <c r="U8482">
        <f>SUM(Table1[[#This Row],[Operating Profit]])/SUM(Table1[Operating Profit])*100</f>
        <v>1.9672716214577269E-3</v>
      </c>
      <c r="V8482">
        <f>SUM(Table1[[#This Row],[Price per Unit]]*Table1[[#This Row],[Units Sold]])</f>
        <v>13068</v>
      </c>
      <c r="W8482">
        <f>SUM(Table1[[#This Row],[Total Sales]]-Table1[[#This Row],[Operating Profit]])</f>
        <v>6534</v>
      </c>
      <c r="X8482">
        <f>SUM(Table1[[#This Row],[Total Sales]]-Table1[[#This Row],[Cost]])</f>
        <v>6534</v>
      </c>
      <c r="Y8482">
        <f>SUM(Table1[[#This Row],[profit/loss]])/SUM(Table1[profit/loss])</f>
        <v>1.967271621457727E-5</v>
      </c>
    </row>
    <row r="8483" spans="1:25" x14ac:dyDescent="0.3">
      <c r="A8483" t="s">
        <v>24</v>
      </c>
      <c r="B8483" t="s">
        <v>23</v>
      </c>
      <c r="C8483">
        <v>1128299</v>
      </c>
      <c r="D8483" s="9">
        <v>44546</v>
      </c>
      <c r="E8483" s="8" t="str">
        <f>TEXT(Table1[[#This Row],[Invoice Date]],"dd-mm-yyyy")</f>
        <v>16-12-2021</v>
      </c>
      <c r="F8483" s="1" t="str">
        <f t="shared" si="528"/>
        <v>December</v>
      </c>
      <c r="G8483" s="1" t="str">
        <f t="shared" si="529"/>
        <v>2021</v>
      </c>
      <c r="H8483" s="1" t="str">
        <f t="shared" si="530"/>
        <v>Thursday</v>
      </c>
      <c r="I8483" s="1" t="str">
        <f t="shared" si="531"/>
        <v>16</v>
      </c>
      <c r="J8483" t="s">
        <v>47</v>
      </c>
      <c r="K8483" t="s">
        <v>48</v>
      </c>
      <c r="L8483" t="s">
        <v>67</v>
      </c>
      <c r="M8483" t="s">
        <v>16</v>
      </c>
      <c r="N8483">
        <v>58</v>
      </c>
      <c r="O8483">
        <v>280</v>
      </c>
      <c r="P8483">
        <v>16240</v>
      </c>
      <c r="Q8483">
        <v>5846</v>
      </c>
      <c r="R8483">
        <v>0.36</v>
      </c>
      <c r="S8483" t="s">
        <v>23</v>
      </c>
      <c r="T8483" t="str">
        <f>IF(Table1[[#This Row],[Units Sold]]&gt; 700,"High Units","low Units")</f>
        <v>low Units</v>
      </c>
      <c r="U8483">
        <f>SUM(Table1[[#This Row],[Operating Profit]])/SUM(Table1[Operating Profit])*100</f>
        <v>1.7601270124031026E-3</v>
      </c>
      <c r="V8483">
        <f>SUM(Table1[[#This Row],[Price per Unit]]*Table1[[#This Row],[Units Sold]])</f>
        <v>16240</v>
      </c>
      <c r="W8483">
        <f>SUM(Table1[[#This Row],[Total Sales]]-Table1[[#This Row],[Operating Profit]])</f>
        <v>10394</v>
      </c>
      <c r="X8483">
        <f>SUM(Table1[[#This Row],[Total Sales]]-Table1[[#This Row],[Cost]])</f>
        <v>5846</v>
      </c>
      <c r="Y8483">
        <f>SUM(Table1[[#This Row],[profit/loss]])/SUM(Table1[profit/loss])</f>
        <v>1.7601270124031026E-5</v>
      </c>
    </row>
    <row r="8484" spans="1:25" x14ac:dyDescent="0.3">
      <c r="A8484" t="s">
        <v>24</v>
      </c>
      <c r="B8484" t="s">
        <v>23</v>
      </c>
      <c r="C8484">
        <v>1128299</v>
      </c>
      <c r="D8484" s="9">
        <v>44546</v>
      </c>
      <c r="E8484" s="8" t="str">
        <f>TEXT(Table1[[#This Row],[Invoice Date]],"dd-mm-yyyy")</f>
        <v>16-12-2021</v>
      </c>
      <c r="F8484" s="1" t="str">
        <f t="shared" si="528"/>
        <v>December</v>
      </c>
      <c r="G8484" s="1" t="str">
        <f t="shared" si="529"/>
        <v>2021</v>
      </c>
      <c r="H8484" s="1" t="str">
        <f t="shared" si="530"/>
        <v>Thursday</v>
      </c>
      <c r="I8484" s="1" t="str">
        <f t="shared" si="531"/>
        <v>16</v>
      </c>
      <c r="J8484" t="s">
        <v>47</v>
      </c>
      <c r="K8484" t="s">
        <v>48</v>
      </c>
      <c r="L8484" t="s">
        <v>67</v>
      </c>
      <c r="M8484" t="s">
        <v>18</v>
      </c>
      <c r="N8484">
        <v>55</v>
      </c>
      <c r="O8484">
        <v>256</v>
      </c>
      <c r="P8484">
        <v>14080</v>
      </c>
      <c r="Q8484">
        <v>4365</v>
      </c>
      <c r="R8484">
        <v>0.31</v>
      </c>
      <c r="S8484" t="s">
        <v>23</v>
      </c>
      <c r="T8484" t="str">
        <f>IF(Table1[[#This Row],[Units Sold]]&gt; 700,"High Units","low Units")</f>
        <v>low Units</v>
      </c>
      <c r="U8484">
        <f>SUM(Table1[[#This Row],[Operating Profit]])/SUM(Table1[Operating Profit])*100</f>
        <v>1.3142241548305753E-3</v>
      </c>
      <c r="V8484">
        <f>SUM(Table1[[#This Row],[Price per Unit]]*Table1[[#This Row],[Units Sold]])</f>
        <v>14080</v>
      </c>
      <c r="W8484">
        <f>SUM(Table1[[#This Row],[Total Sales]]-Table1[[#This Row],[Operating Profit]])</f>
        <v>9715</v>
      </c>
      <c r="X8484">
        <f>SUM(Table1[[#This Row],[Total Sales]]-Table1[[#This Row],[Cost]])</f>
        <v>4365</v>
      </c>
      <c r="Y8484">
        <f>SUM(Table1[[#This Row],[profit/loss]])/SUM(Table1[profit/loss])</f>
        <v>1.3142241548305753E-5</v>
      </c>
    </row>
    <row r="8485" spans="1:25" x14ac:dyDescent="0.3">
      <c r="A8485" t="s">
        <v>29</v>
      </c>
      <c r="B8485" t="s">
        <v>23</v>
      </c>
      <c r="C8485">
        <v>1128299</v>
      </c>
      <c r="D8485" s="9">
        <v>44546</v>
      </c>
      <c r="E8485" s="8" t="str">
        <f>TEXT(Table1[[#This Row],[Invoice Date]],"dd-mm-yyyy")</f>
        <v>16-12-2021</v>
      </c>
      <c r="F8485" s="1" t="str">
        <f t="shared" si="528"/>
        <v>December</v>
      </c>
      <c r="G8485" s="1" t="str">
        <f t="shared" si="529"/>
        <v>2021</v>
      </c>
      <c r="H8485" s="1" t="str">
        <f t="shared" si="530"/>
        <v>Thursday</v>
      </c>
      <c r="I8485" s="1" t="str">
        <f t="shared" si="531"/>
        <v>16</v>
      </c>
      <c r="J8485" t="s">
        <v>47</v>
      </c>
      <c r="K8485" t="s">
        <v>48</v>
      </c>
      <c r="L8485" t="s">
        <v>67</v>
      </c>
      <c r="M8485" t="s">
        <v>19</v>
      </c>
      <c r="N8485">
        <v>64</v>
      </c>
      <c r="O8485">
        <v>204</v>
      </c>
      <c r="P8485">
        <v>13056</v>
      </c>
      <c r="Q8485">
        <v>4308</v>
      </c>
      <c r="R8485">
        <v>0.33</v>
      </c>
      <c r="S8485" t="s">
        <v>23</v>
      </c>
      <c r="T8485" t="str">
        <f>IF(Table1[[#This Row],[Units Sold]]&gt; 700,"High Units","low Units")</f>
        <v>low Units</v>
      </c>
      <c r="U8485">
        <f>SUM(Table1[[#This Row],[Operating Profit]])/SUM(Table1[Operating Profit])*100</f>
        <v>1.2970624648362241E-3</v>
      </c>
      <c r="V8485">
        <f>SUM(Table1[[#This Row],[Price per Unit]]*Table1[[#This Row],[Units Sold]])</f>
        <v>13056</v>
      </c>
      <c r="W8485">
        <f>SUM(Table1[[#This Row],[Total Sales]]-Table1[[#This Row],[Operating Profit]])</f>
        <v>8748</v>
      </c>
      <c r="X8485">
        <f>SUM(Table1[[#This Row],[Total Sales]]-Table1[[#This Row],[Cost]])</f>
        <v>4308</v>
      </c>
      <c r="Y8485">
        <f>SUM(Table1[[#This Row],[profit/loss]])/SUM(Table1[profit/loss])</f>
        <v>1.2970624648362242E-5</v>
      </c>
    </row>
    <row r="8486" spans="1:25" x14ac:dyDescent="0.3">
      <c r="A8486" t="s">
        <v>29</v>
      </c>
      <c r="B8486" t="s">
        <v>23</v>
      </c>
      <c r="C8486">
        <v>1128299</v>
      </c>
      <c r="D8486" s="9">
        <v>44546</v>
      </c>
      <c r="E8486" s="8" t="str">
        <f>TEXT(Table1[[#This Row],[Invoice Date]],"dd-mm-yyyy")</f>
        <v>16-12-2021</v>
      </c>
      <c r="F8486" s="1" t="str">
        <f t="shared" si="528"/>
        <v>December</v>
      </c>
      <c r="G8486" s="1" t="str">
        <f t="shared" si="529"/>
        <v>2021</v>
      </c>
      <c r="H8486" s="1" t="str">
        <f t="shared" si="530"/>
        <v>Thursday</v>
      </c>
      <c r="I8486" s="1" t="str">
        <f t="shared" si="531"/>
        <v>16</v>
      </c>
      <c r="J8486" t="s">
        <v>47</v>
      </c>
      <c r="K8486" t="s">
        <v>48</v>
      </c>
      <c r="L8486" t="s">
        <v>67</v>
      </c>
      <c r="M8486" t="s">
        <v>20</v>
      </c>
      <c r="N8486">
        <v>58</v>
      </c>
      <c r="O8486">
        <v>204</v>
      </c>
      <c r="P8486">
        <v>11832</v>
      </c>
      <c r="Q8486">
        <v>4023</v>
      </c>
      <c r="R8486">
        <v>0.34</v>
      </c>
      <c r="S8486" t="s">
        <v>23</v>
      </c>
      <c r="T8486" t="str">
        <f>IF(Table1[[#This Row],[Units Sold]]&gt; 700,"High Units","low Units")</f>
        <v>low Units</v>
      </c>
      <c r="U8486">
        <f>SUM(Table1[[#This Row],[Operating Profit]])/SUM(Table1[Operating Profit])*100</f>
        <v>1.2112540148644683E-3</v>
      </c>
      <c r="V8486">
        <f>SUM(Table1[[#This Row],[Price per Unit]]*Table1[[#This Row],[Units Sold]])</f>
        <v>11832</v>
      </c>
      <c r="W8486">
        <f>SUM(Table1[[#This Row],[Total Sales]]-Table1[[#This Row],[Operating Profit]])</f>
        <v>7809</v>
      </c>
      <c r="X8486">
        <f>SUM(Table1[[#This Row],[Total Sales]]-Table1[[#This Row],[Cost]])</f>
        <v>4023</v>
      </c>
      <c r="Y8486">
        <f>SUM(Table1[[#This Row],[profit/loss]])/SUM(Table1[profit/loss])</f>
        <v>1.2112540148644683E-5</v>
      </c>
    </row>
    <row r="8487" spans="1:25" x14ac:dyDescent="0.3">
      <c r="A8487" t="s">
        <v>29</v>
      </c>
      <c r="B8487" t="s">
        <v>23</v>
      </c>
      <c r="C8487">
        <v>1128299</v>
      </c>
      <c r="D8487" s="9">
        <v>44546</v>
      </c>
      <c r="E8487" s="8" t="str">
        <f>TEXT(Table1[[#This Row],[Invoice Date]],"dd-mm-yyyy")</f>
        <v>16-12-2021</v>
      </c>
      <c r="F8487" s="1" t="str">
        <f t="shared" si="528"/>
        <v>December</v>
      </c>
      <c r="G8487" s="1" t="str">
        <f t="shared" si="529"/>
        <v>2021</v>
      </c>
      <c r="H8487" s="1" t="str">
        <f t="shared" si="530"/>
        <v>Thursday</v>
      </c>
      <c r="I8487" s="1" t="str">
        <f t="shared" si="531"/>
        <v>16</v>
      </c>
      <c r="J8487" t="s">
        <v>47</v>
      </c>
      <c r="K8487" t="s">
        <v>48</v>
      </c>
      <c r="L8487" t="s">
        <v>67</v>
      </c>
      <c r="M8487" t="s">
        <v>21</v>
      </c>
      <c r="N8487">
        <v>64</v>
      </c>
      <c r="O8487">
        <v>179</v>
      </c>
      <c r="P8487">
        <v>11456</v>
      </c>
      <c r="Q8487">
        <v>2979</v>
      </c>
      <c r="R8487">
        <v>0.26</v>
      </c>
      <c r="S8487" t="s">
        <v>23</v>
      </c>
      <c r="T8487" t="str">
        <f>IF(Table1[[#This Row],[Units Sold]]&gt; 700,"High Units","low Units")</f>
        <v>low Units</v>
      </c>
      <c r="U8487">
        <f>SUM(Table1[[#This Row],[Operating Profit]])/SUM(Table1[Operating Profit])*100</f>
        <v>8.9692411391529973E-4</v>
      </c>
      <c r="V8487">
        <f>SUM(Table1[[#This Row],[Price per Unit]]*Table1[[#This Row],[Units Sold]])</f>
        <v>11456</v>
      </c>
      <c r="W8487">
        <f>SUM(Table1[[#This Row],[Total Sales]]-Table1[[#This Row],[Operating Profit]])</f>
        <v>8477</v>
      </c>
      <c r="X8487">
        <f>SUM(Table1[[#This Row],[Total Sales]]-Table1[[#This Row],[Cost]])</f>
        <v>2979</v>
      </c>
      <c r="Y8487">
        <f>SUM(Table1[[#This Row],[profit/loss]])/SUM(Table1[profit/loss])</f>
        <v>8.9692411391529977E-6</v>
      </c>
    </row>
    <row r="8488" spans="1:25" x14ac:dyDescent="0.3">
      <c r="A8488" t="s">
        <v>29</v>
      </c>
      <c r="B8488" t="s">
        <v>23</v>
      </c>
      <c r="C8488">
        <v>1128299</v>
      </c>
      <c r="D8488" s="9">
        <v>44546</v>
      </c>
      <c r="E8488" s="8" t="str">
        <f>TEXT(Table1[[#This Row],[Invoice Date]],"dd-mm-yyyy")</f>
        <v>16-12-2021</v>
      </c>
      <c r="F8488" s="1" t="str">
        <f t="shared" si="528"/>
        <v>December</v>
      </c>
      <c r="G8488" s="1" t="str">
        <f t="shared" si="529"/>
        <v>2021</v>
      </c>
      <c r="H8488" s="1" t="str">
        <f t="shared" si="530"/>
        <v>Thursday</v>
      </c>
      <c r="I8488" s="1" t="str">
        <f t="shared" si="531"/>
        <v>16</v>
      </c>
      <c r="J8488" t="s">
        <v>47</v>
      </c>
      <c r="K8488" t="s">
        <v>48</v>
      </c>
      <c r="L8488" t="s">
        <v>67</v>
      </c>
      <c r="M8488" t="s">
        <v>22</v>
      </c>
      <c r="N8488">
        <v>64</v>
      </c>
      <c r="O8488">
        <v>200</v>
      </c>
      <c r="P8488">
        <v>12800</v>
      </c>
      <c r="Q8488">
        <v>6144</v>
      </c>
      <c r="R8488">
        <v>0.48</v>
      </c>
      <c r="S8488" t="s">
        <v>23</v>
      </c>
      <c r="T8488" t="str">
        <f>IF(Table1[[#This Row],[Units Sold]]&gt; 700,"High Units","low Units")</f>
        <v>low Units</v>
      </c>
      <c r="U8488">
        <f>SUM(Table1[[#This Row],[Operating Profit]])/SUM(Table1[Operating Profit])*100</f>
        <v>1.849849532022693E-3</v>
      </c>
      <c r="V8488">
        <f>SUM(Table1[[#This Row],[Price per Unit]]*Table1[[#This Row],[Units Sold]])</f>
        <v>12800</v>
      </c>
      <c r="W8488">
        <f>SUM(Table1[[#This Row],[Total Sales]]-Table1[[#This Row],[Operating Profit]])</f>
        <v>6656</v>
      </c>
      <c r="X8488">
        <f>SUM(Table1[[#This Row],[Total Sales]]-Table1[[#This Row],[Cost]])</f>
        <v>6144</v>
      </c>
      <c r="Y8488">
        <f>SUM(Table1[[#This Row],[profit/loss]])/SUM(Table1[profit/loss])</f>
        <v>1.849849532022693E-5</v>
      </c>
    </row>
    <row r="8489" spans="1:25" x14ac:dyDescent="0.3">
      <c r="A8489" t="s">
        <v>29</v>
      </c>
      <c r="B8489" t="s">
        <v>23</v>
      </c>
      <c r="C8489">
        <v>1185732</v>
      </c>
      <c r="D8489" s="9">
        <v>44208</v>
      </c>
      <c r="E8489" s="8" t="str">
        <f>TEXT(Table1[[#This Row],[Invoice Date]],"dd-mm-yyyy")</f>
        <v>12-01-2021</v>
      </c>
      <c r="F8489" s="1" t="str">
        <f t="shared" si="528"/>
        <v>January</v>
      </c>
      <c r="G8489" s="1" t="str">
        <f t="shared" si="529"/>
        <v>2021</v>
      </c>
      <c r="H8489" s="1" t="str">
        <f t="shared" si="530"/>
        <v>Tuesday</v>
      </c>
      <c r="I8489" s="1" t="str">
        <f t="shared" si="531"/>
        <v>12</v>
      </c>
      <c r="J8489" t="s">
        <v>47</v>
      </c>
      <c r="K8489" t="s">
        <v>48</v>
      </c>
      <c r="L8489" t="s">
        <v>67</v>
      </c>
      <c r="M8489" t="s">
        <v>16</v>
      </c>
      <c r="N8489">
        <v>30</v>
      </c>
      <c r="O8489">
        <v>272</v>
      </c>
      <c r="P8489">
        <v>8160</v>
      </c>
      <c r="Q8489">
        <v>4162</v>
      </c>
      <c r="R8489">
        <v>0.51</v>
      </c>
      <c r="S8489" t="s">
        <v>23</v>
      </c>
      <c r="T8489" t="str">
        <f>IF(Table1[[#This Row],[Units Sold]]&gt; 700,"High Units","low Units")</f>
        <v>low Units</v>
      </c>
      <c r="U8489">
        <f>SUM(Table1[[#This Row],[Operating Profit]])/SUM(Table1[Operating Profit])*100</f>
        <v>1.2531044518682369E-3</v>
      </c>
      <c r="V8489">
        <f>SUM(Table1[[#This Row],[Price per Unit]]*Table1[[#This Row],[Units Sold]])</f>
        <v>8160</v>
      </c>
      <c r="W8489">
        <f>SUM(Table1[[#This Row],[Total Sales]]-Table1[[#This Row],[Operating Profit]])</f>
        <v>3998</v>
      </c>
      <c r="X8489">
        <f>SUM(Table1[[#This Row],[Total Sales]]-Table1[[#This Row],[Cost]])</f>
        <v>4162</v>
      </c>
      <c r="Y8489">
        <f>SUM(Table1[[#This Row],[profit/loss]])/SUM(Table1[profit/loss])</f>
        <v>1.253104451868237E-5</v>
      </c>
    </row>
    <row r="8490" spans="1:25" x14ac:dyDescent="0.3">
      <c r="A8490" t="s">
        <v>29</v>
      </c>
      <c r="B8490" t="s">
        <v>23</v>
      </c>
      <c r="C8490">
        <v>1185732</v>
      </c>
      <c r="D8490" s="9">
        <v>44208</v>
      </c>
      <c r="E8490" s="8" t="str">
        <f>TEXT(Table1[[#This Row],[Invoice Date]],"dd-mm-yyyy")</f>
        <v>12-01-2021</v>
      </c>
      <c r="F8490" s="1" t="str">
        <f t="shared" si="528"/>
        <v>January</v>
      </c>
      <c r="G8490" s="1" t="str">
        <f t="shared" si="529"/>
        <v>2021</v>
      </c>
      <c r="H8490" s="1" t="str">
        <f t="shared" si="530"/>
        <v>Tuesday</v>
      </c>
      <c r="I8490" s="1" t="str">
        <f t="shared" si="531"/>
        <v>12</v>
      </c>
      <c r="J8490" t="s">
        <v>47</v>
      </c>
      <c r="K8490" t="s">
        <v>48</v>
      </c>
      <c r="L8490" t="s">
        <v>67</v>
      </c>
      <c r="M8490" t="s">
        <v>18</v>
      </c>
      <c r="N8490">
        <v>36</v>
      </c>
      <c r="O8490">
        <v>221</v>
      </c>
      <c r="P8490">
        <v>7956</v>
      </c>
      <c r="Q8490">
        <v>3182</v>
      </c>
      <c r="R8490">
        <v>0.4</v>
      </c>
      <c r="S8490" t="s">
        <v>23</v>
      </c>
      <c r="T8490" t="str">
        <f>IF(Table1[[#This Row],[Units Sold]]&gt; 700,"High Units","low Units")</f>
        <v>low Units</v>
      </c>
      <c r="U8490">
        <f>SUM(Table1[[#This Row],[Operating Profit]])/SUM(Table1[Operating Profit])*100</f>
        <v>9.5804381687763813E-4</v>
      </c>
      <c r="V8490">
        <f>SUM(Table1[[#This Row],[Price per Unit]]*Table1[[#This Row],[Units Sold]])</f>
        <v>7956</v>
      </c>
      <c r="W8490">
        <f>SUM(Table1[[#This Row],[Total Sales]]-Table1[[#This Row],[Operating Profit]])</f>
        <v>4774</v>
      </c>
      <c r="X8490">
        <f>SUM(Table1[[#This Row],[Total Sales]]-Table1[[#This Row],[Cost]])</f>
        <v>3182</v>
      </c>
      <c r="Y8490">
        <f>SUM(Table1[[#This Row],[profit/loss]])/SUM(Table1[profit/loss])</f>
        <v>9.5804381687763813E-6</v>
      </c>
    </row>
    <row r="8491" spans="1:25" x14ac:dyDescent="0.3">
      <c r="A8491" t="s">
        <v>29</v>
      </c>
      <c r="B8491" t="s">
        <v>23</v>
      </c>
      <c r="C8491">
        <v>1185732</v>
      </c>
      <c r="D8491" s="9">
        <v>44208</v>
      </c>
      <c r="E8491" s="8" t="str">
        <f>TEXT(Table1[[#This Row],[Invoice Date]],"dd-mm-yyyy")</f>
        <v>12-01-2021</v>
      </c>
      <c r="F8491" s="1" t="str">
        <f t="shared" si="528"/>
        <v>January</v>
      </c>
      <c r="G8491" s="1" t="str">
        <f t="shared" si="529"/>
        <v>2021</v>
      </c>
      <c r="H8491" s="1" t="str">
        <f t="shared" si="530"/>
        <v>Tuesday</v>
      </c>
      <c r="I8491" s="1" t="str">
        <f t="shared" si="531"/>
        <v>12</v>
      </c>
      <c r="J8491" t="s">
        <v>47</v>
      </c>
      <c r="K8491" t="s">
        <v>48</v>
      </c>
      <c r="L8491" t="s">
        <v>67</v>
      </c>
      <c r="M8491" t="s">
        <v>19</v>
      </c>
      <c r="N8491">
        <v>26</v>
      </c>
      <c r="O8491">
        <v>202</v>
      </c>
      <c r="P8491">
        <v>5252</v>
      </c>
      <c r="Q8491">
        <v>1523</v>
      </c>
      <c r="R8491">
        <v>0.28999999999999998</v>
      </c>
      <c r="S8491" t="s">
        <v>23</v>
      </c>
      <c r="T8491" t="str">
        <f>IF(Table1[[#This Row],[Units Sold]]&gt; 700,"High Units","low Units")</f>
        <v>low Units</v>
      </c>
      <c r="U8491">
        <f>SUM(Table1[[#This Row],[Operating Profit]])/SUM(Table1[Operating Profit])*100</f>
        <v>4.5854831335783873E-4</v>
      </c>
      <c r="V8491">
        <f>SUM(Table1[[#This Row],[Price per Unit]]*Table1[[#This Row],[Units Sold]])</f>
        <v>5252</v>
      </c>
      <c r="W8491">
        <f>SUM(Table1[[#This Row],[Total Sales]]-Table1[[#This Row],[Operating Profit]])</f>
        <v>3729</v>
      </c>
      <c r="X8491">
        <f>SUM(Table1[[#This Row],[Total Sales]]-Table1[[#This Row],[Cost]])</f>
        <v>1523</v>
      </c>
      <c r="Y8491">
        <f>SUM(Table1[[#This Row],[profit/loss]])/SUM(Table1[profit/loss])</f>
        <v>4.5854831335783872E-6</v>
      </c>
    </row>
    <row r="8492" spans="1:25" x14ac:dyDescent="0.3">
      <c r="A8492" t="s">
        <v>29</v>
      </c>
      <c r="B8492" t="s">
        <v>23</v>
      </c>
      <c r="C8492">
        <v>1185732</v>
      </c>
      <c r="D8492" s="9">
        <v>44208</v>
      </c>
      <c r="E8492" s="8" t="str">
        <f>TEXT(Table1[[#This Row],[Invoice Date]],"dd-mm-yyyy")</f>
        <v>12-01-2021</v>
      </c>
      <c r="F8492" s="1" t="str">
        <f t="shared" si="528"/>
        <v>January</v>
      </c>
      <c r="G8492" s="1" t="str">
        <f t="shared" si="529"/>
        <v>2021</v>
      </c>
      <c r="H8492" s="1" t="str">
        <f t="shared" si="530"/>
        <v>Tuesday</v>
      </c>
      <c r="I8492" s="1" t="str">
        <f t="shared" si="531"/>
        <v>12</v>
      </c>
      <c r="J8492" t="s">
        <v>47</v>
      </c>
      <c r="K8492" t="s">
        <v>48</v>
      </c>
      <c r="L8492" t="s">
        <v>67</v>
      </c>
      <c r="M8492" t="s">
        <v>20</v>
      </c>
      <c r="N8492">
        <v>30</v>
      </c>
      <c r="O8492">
        <v>170</v>
      </c>
      <c r="P8492">
        <v>5100</v>
      </c>
      <c r="Q8492">
        <v>1887</v>
      </c>
      <c r="R8492">
        <v>0.37</v>
      </c>
      <c r="S8492" t="s">
        <v>23</v>
      </c>
      <c r="T8492" t="str">
        <f>IF(Table1[[#This Row],[Units Sold]]&gt; 700,"High Units","low Units")</f>
        <v>low Units</v>
      </c>
      <c r="U8492">
        <f>SUM(Table1[[#This Row],[Operating Profit]])/SUM(Table1[Operating Profit])*100</f>
        <v>5.6814226349720398E-4</v>
      </c>
      <c r="V8492">
        <f>SUM(Table1[[#This Row],[Price per Unit]]*Table1[[#This Row],[Units Sold]])</f>
        <v>5100</v>
      </c>
      <c r="W8492">
        <f>SUM(Table1[[#This Row],[Total Sales]]-Table1[[#This Row],[Operating Profit]])</f>
        <v>3213</v>
      </c>
      <c r="X8492">
        <f>SUM(Table1[[#This Row],[Total Sales]]-Table1[[#This Row],[Cost]])</f>
        <v>1887</v>
      </c>
      <c r="Y8492">
        <f>SUM(Table1[[#This Row],[profit/loss]])/SUM(Table1[profit/loss])</f>
        <v>5.6814226349720399E-6</v>
      </c>
    </row>
    <row r="8493" spans="1:25" x14ac:dyDescent="0.3">
      <c r="A8493" t="s">
        <v>29</v>
      </c>
      <c r="B8493" t="s">
        <v>23</v>
      </c>
      <c r="C8493">
        <v>1185732</v>
      </c>
      <c r="D8493" s="9">
        <v>44208</v>
      </c>
      <c r="E8493" s="8" t="str">
        <f>TEXT(Table1[[#This Row],[Invoice Date]],"dd-mm-yyyy")</f>
        <v>12-01-2021</v>
      </c>
      <c r="F8493" s="1" t="str">
        <f t="shared" si="528"/>
        <v>January</v>
      </c>
      <c r="G8493" s="1" t="str">
        <f t="shared" si="529"/>
        <v>2021</v>
      </c>
      <c r="H8493" s="1" t="str">
        <f t="shared" si="530"/>
        <v>Tuesday</v>
      </c>
      <c r="I8493" s="1" t="str">
        <f t="shared" si="531"/>
        <v>12</v>
      </c>
      <c r="J8493" t="s">
        <v>47</v>
      </c>
      <c r="K8493" t="s">
        <v>48</v>
      </c>
      <c r="L8493" t="s">
        <v>67</v>
      </c>
      <c r="M8493" t="s">
        <v>21</v>
      </c>
      <c r="N8493">
        <v>36</v>
      </c>
      <c r="O8493">
        <v>193</v>
      </c>
      <c r="P8493">
        <v>6948</v>
      </c>
      <c r="Q8493">
        <v>2849</v>
      </c>
      <c r="R8493">
        <v>0.41</v>
      </c>
      <c r="S8493" t="s">
        <v>23</v>
      </c>
      <c r="T8493" t="str">
        <f>IF(Table1[[#This Row],[Units Sold]]&gt; 700,"High Units","low Units")</f>
        <v>low Units</v>
      </c>
      <c r="U8493">
        <f>SUM(Table1[[#This Row],[Operating Profit]])/SUM(Table1[Operating Profit])*100</f>
        <v>8.577834174369551E-4</v>
      </c>
      <c r="V8493">
        <f>SUM(Table1[[#This Row],[Price per Unit]]*Table1[[#This Row],[Units Sold]])</f>
        <v>6948</v>
      </c>
      <c r="W8493">
        <f>SUM(Table1[[#This Row],[Total Sales]]-Table1[[#This Row],[Operating Profit]])</f>
        <v>4099</v>
      </c>
      <c r="X8493">
        <f>SUM(Table1[[#This Row],[Total Sales]]-Table1[[#This Row],[Cost]])</f>
        <v>2849</v>
      </c>
      <c r="Y8493">
        <f>SUM(Table1[[#This Row],[profit/loss]])/SUM(Table1[profit/loss])</f>
        <v>8.5778341743695511E-6</v>
      </c>
    </row>
    <row r="8494" spans="1:25" x14ac:dyDescent="0.3">
      <c r="A8494" t="s">
        <v>29</v>
      </c>
      <c r="B8494" t="s">
        <v>23</v>
      </c>
      <c r="C8494">
        <v>1185732</v>
      </c>
      <c r="D8494" s="9">
        <v>44208</v>
      </c>
      <c r="E8494" s="8" t="str">
        <f>TEXT(Table1[[#This Row],[Invoice Date]],"dd-mm-yyyy")</f>
        <v>12-01-2021</v>
      </c>
      <c r="F8494" s="1" t="str">
        <f t="shared" si="528"/>
        <v>January</v>
      </c>
      <c r="G8494" s="1" t="str">
        <f t="shared" si="529"/>
        <v>2021</v>
      </c>
      <c r="H8494" s="1" t="str">
        <f t="shared" si="530"/>
        <v>Tuesday</v>
      </c>
      <c r="I8494" s="1" t="str">
        <f t="shared" si="531"/>
        <v>12</v>
      </c>
      <c r="J8494" t="s">
        <v>47</v>
      </c>
      <c r="K8494" t="s">
        <v>48</v>
      </c>
      <c r="L8494" t="s">
        <v>67</v>
      </c>
      <c r="M8494" t="s">
        <v>22</v>
      </c>
      <c r="N8494">
        <v>35</v>
      </c>
      <c r="O8494">
        <v>221</v>
      </c>
      <c r="P8494">
        <v>7735</v>
      </c>
      <c r="Q8494">
        <v>4254</v>
      </c>
      <c r="R8494">
        <v>0.55000000000000004</v>
      </c>
      <c r="S8494" t="s">
        <v>23</v>
      </c>
      <c r="T8494" t="str">
        <f>IF(Table1[[#This Row],[Units Sold]]&gt; 700,"High Units","low Units")</f>
        <v>low Units</v>
      </c>
      <c r="U8494">
        <f>SUM(Table1[[#This Row],[Operating Profit]])/SUM(Table1[Operating Profit])*100</f>
        <v>1.2808040216836809E-3</v>
      </c>
      <c r="V8494">
        <f>SUM(Table1[[#This Row],[Price per Unit]]*Table1[[#This Row],[Units Sold]])</f>
        <v>7735</v>
      </c>
      <c r="W8494">
        <f>SUM(Table1[[#This Row],[Total Sales]]-Table1[[#This Row],[Operating Profit]])</f>
        <v>3481</v>
      </c>
      <c r="X8494">
        <f>SUM(Table1[[#This Row],[Total Sales]]-Table1[[#This Row],[Cost]])</f>
        <v>4254</v>
      </c>
      <c r="Y8494">
        <f>SUM(Table1[[#This Row],[profit/loss]])/SUM(Table1[profit/loss])</f>
        <v>1.2808040216836809E-5</v>
      </c>
    </row>
    <row r="8495" spans="1:25" x14ac:dyDescent="0.3">
      <c r="A8495" t="s">
        <v>29</v>
      </c>
      <c r="B8495" t="s">
        <v>23</v>
      </c>
      <c r="C8495">
        <v>1185732</v>
      </c>
      <c r="D8495" s="9">
        <v>44237</v>
      </c>
      <c r="E8495" s="8" t="str">
        <f>TEXT(Table1[[#This Row],[Invoice Date]],"dd-mm-yyyy")</f>
        <v>10-02-2021</v>
      </c>
      <c r="F8495" s="1" t="str">
        <f t="shared" si="528"/>
        <v>February</v>
      </c>
      <c r="G8495" s="1" t="str">
        <f t="shared" si="529"/>
        <v>2021</v>
      </c>
      <c r="H8495" s="1" t="str">
        <f t="shared" si="530"/>
        <v>Wednesday</v>
      </c>
      <c r="I8495" s="1" t="str">
        <f t="shared" si="531"/>
        <v>10</v>
      </c>
      <c r="J8495" t="s">
        <v>47</v>
      </c>
      <c r="K8495" t="s">
        <v>48</v>
      </c>
      <c r="L8495" t="s">
        <v>67</v>
      </c>
      <c r="M8495" t="s">
        <v>16</v>
      </c>
      <c r="N8495">
        <v>36</v>
      </c>
      <c r="O8495">
        <v>288</v>
      </c>
      <c r="P8495">
        <v>10368</v>
      </c>
      <c r="Q8495">
        <v>4873</v>
      </c>
      <c r="R8495">
        <v>0.47</v>
      </c>
      <c r="S8495" t="s">
        <v>23</v>
      </c>
      <c r="T8495" t="str">
        <f>IF(Table1[[#This Row],[Units Sold]]&gt; 700,"High Units","low Units")</f>
        <v>low Units</v>
      </c>
      <c r="U8495">
        <f>SUM(Table1[[#This Row],[Operating Profit]])/SUM(Table1[Operating Profit])*100</f>
        <v>1.4671739533767224E-3</v>
      </c>
      <c r="V8495">
        <f>SUM(Table1[[#This Row],[Price per Unit]]*Table1[[#This Row],[Units Sold]])</f>
        <v>10368</v>
      </c>
      <c r="W8495">
        <f>SUM(Table1[[#This Row],[Total Sales]]-Table1[[#This Row],[Operating Profit]])</f>
        <v>5495</v>
      </c>
      <c r="X8495">
        <f>SUM(Table1[[#This Row],[Total Sales]]-Table1[[#This Row],[Cost]])</f>
        <v>4873</v>
      </c>
      <c r="Y8495">
        <f>SUM(Table1[[#This Row],[profit/loss]])/SUM(Table1[profit/loss])</f>
        <v>1.4671739533767224E-5</v>
      </c>
    </row>
    <row r="8496" spans="1:25" x14ac:dyDescent="0.3">
      <c r="A8496" t="s">
        <v>29</v>
      </c>
      <c r="B8496" t="s">
        <v>23</v>
      </c>
      <c r="C8496">
        <v>1185732</v>
      </c>
      <c r="D8496" s="9">
        <v>44237</v>
      </c>
      <c r="E8496" s="8" t="str">
        <f>TEXT(Table1[[#This Row],[Invoice Date]],"dd-mm-yyyy")</f>
        <v>10-02-2021</v>
      </c>
      <c r="F8496" s="1" t="str">
        <f t="shared" si="528"/>
        <v>February</v>
      </c>
      <c r="G8496" s="1" t="str">
        <f t="shared" si="529"/>
        <v>2021</v>
      </c>
      <c r="H8496" s="1" t="str">
        <f t="shared" si="530"/>
        <v>Wednesday</v>
      </c>
      <c r="I8496" s="1" t="str">
        <f t="shared" si="531"/>
        <v>10</v>
      </c>
      <c r="J8496" t="s">
        <v>47</v>
      </c>
      <c r="K8496" t="s">
        <v>48</v>
      </c>
      <c r="L8496" t="s">
        <v>67</v>
      </c>
      <c r="M8496" t="s">
        <v>18</v>
      </c>
      <c r="N8496">
        <v>31</v>
      </c>
      <c r="O8496">
        <v>165</v>
      </c>
      <c r="P8496">
        <v>5115</v>
      </c>
      <c r="Q8496">
        <v>2097</v>
      </c>
      <c r="R8496">
        <v>0.41</v>
      </c>
      <c r="S8496" t="s">
        <v>23</v>
      </c>
      <c r="T8496" t="str">
        <f>IF(Table1[[#This Row],[Units Sold]]&gt; 700,"High Units","low Units")</f>
        <v>low Units</v>
      </c>
      <c r="U8496">
        <f>SUM(Table1[[#This Row],[Operating Profit]])/SUM(Table1[Operating Profit])*100</f>
        <v>6.3136954242376086E-4</v>
      </c>
      <c r="V8496">
        <f>SUM(Table1[[#This Row],[Price per Unit]]*Table1[[#This Row],[Units Sold]])</f>
        <v>5115</v>
      </c>
      <c r="W8496">
        <f>SUM(Table1[[#This Row],[Total Sales]]-Table1[[#This Row],[Operating Profit]])</f>
        <v>3018</v>
      </c>
      <c r="X8496">
        <f>SUM(Table1[[#This Row],[Total Sales]]-Table1[[#This Row],[Cost]])</f>
        <v>2097</v>
      </c>
      <c r="Y8496">
        <f>SUM(Table1[[#This Row],[profit/loss]])/SUM(Table1[profit/loss])</f>
        <v>6.3136954242376085E-6</v>
      </c>
    </row>
    <row r="8497" spans="1:25" x14ac:dyDescent="0.3">
      <c r="A8497" t="s">
        <v>29</v>
      </c>
      <c r="B8497" t="s">
        <v>23</v>
      </c>
      <c r="C8497">
        <v>1185732</v>
      </c>
      <c r="D8497" s="9">
        <v>44237</v>
      </c>
      <c r="E8497" s="8" t="str">
        <f>TEXT(Table1[[#This Row],[Invoice Date]],"dd-mm-yyyy")</f>
        <v>10-02-2021</v>
      </c>
      <c r="F8497" s="1" t="str">
        <f t="shared" si="528"/>
        <v>February</v>
      </c>
      <c r="G8497" s="1" t="str">
        <f t="shared" si="529"/>
        <v>2021</v>
      </c>
      <c r="H8497" s="1" t="str">
        <f t="shared" si="530"/>
        <v>Wednesday</v>
      </c>
      <c r="I8497" s="1" t="str">
        <f t="shared" si="531"/>
        <v>10</v>
      </c>
      <c r="J8497" t="s">
        <v>47</v>
      </c>
      <c r="K8497" t="s">
        <v>48</v>
      </c>
      <c r="L8497" t="s">
        <v>67</v>
      </c>
      <c r="M8497" t="s">
        <v>19</v>
      </c>
      <c r="N8497">
        <v>23</v>
      </c>
      <c r="O8497">
        <v>204</v>
      </c>
      <c r="P8497">
        <v>4692</v>
      </c>
      <c r="Q8497">
        <v>1501</v>
      </c>
      <c r="R8497">
        <v>0.32</v>
      </c>
      <c r="S8497" t="s">
        <v>23</v>
      </c>
      <c r="T8497" t="str">
        <f>IF(Table1[[#This Row],[Units Sold]]&gt; 700,"High Units","low Units")</f>
        <v>low Units</v>
      </c>
      <c r="U8497">
        <f>SUM(Table1[[#This Row],[Operating Profit]])/SUM(Table1[Operating Profit])*100</f>
        <v>4.5192450318458041E-4</v>
      </c>
      <c r="V8497">
        <f>SUM(Table1[[#This Row],[Price per Unit]]*Table1[[#This Row],[Units Sold]])</f>
        <v>4692</v>
      </c>
      <c r="W8497">
        <f>SUM(Table1[[#This Row],[Total Sales]]-Table1[[#This Row],[Operating Profit]])</f>
        <v>3191</v>
      </c>
      <c r="X8497">
        <f>SUM(Table1[[#This Row],[Total Sales]]-Table1[[#This Row],[Cost]])</f>
        <v>1501</v>
      </c>
      <c r="Y8497">
        <f>SUM(Table1[[#This Row],[profit/loss]])/SUM(Table1[profit/loss])</f>
        <v>4.5192450318458042E-6</v>
      </c>
    </row>
    <row r="8498" spans="1:25" x14ac:dyDescent="0.3">
      <c r="A8498" t="s">
        <v>13</v>
      </c>
      <c r="B8498" t="s">
        <v>23</v>
      </c>
      <c r="C8498">
        <v>1128299</v>
      </c>
      <c r="D8498" s="9">
        <v>44251</v>
      </c>
      <c r="E8498" s="8" t="str">
        <f>TEXT(Table1[[#This Row],[Invoice Date]],"dd-mm-yyyy")</f>
        <v>24-02-2021</v>
      </c>
      <c r="F8498" s="1" t="str">
        <f t="shared" si="528"/>
        <v>February</v>
      </c>
      <c r="G8498" s="1" t="str">
        <f t="shared" si="529"/>
        <v>2021</v>
      </c>
      <c r="H8498" s="1" t="str">
        <f t="shared" si="530"/>
        <v>Wednesday</v>
      </c>
      <c r="I8498" s="1" t="str">
        <f t="shared" si="531"/>
        <v>24</v>
      </c>
      <c r="J8498" t="s">
        <v>47</v>
      </c>
      <c r="K8498" t="s">
        <v>71</v>
      </c>
      <c r="L8498" t="s">
        <v>72</v>
      </c>
      <c r="M8498" t="s">
        <v>20</v>
      </c>
      <c r="N8498">
        <v>28</v>
      </c>
      <c r="O8498">
        <v>64</v>
      </c>
      <c r="P8498">
        <v>1792</v>
      </c>
      <c r="Q8498">
        <v>735</v>
      </c>
      <c r="R8498">
        <v>0.41</v>
      </c>
      <c r="S8498" t="s">
        <v>23</v>
      </c>
      <c r="T8498" t="str">
        <f>IF(Table1[[#This Row],[Units Sold]]&gt; 700,"High Units","low Units")</f>
        <v>low Units</v>
      </c>
      <c r="U8498">
        <f>SUM(Table1[[#This Row],[Operating Profit]])/SUM(Table1[Operating Profit])*100</f>
        <v>2.2129547624294909E-4</v>
      </c>
      <c r="V8498">
        <f>SUM(Table1[[#This Row],[Price per Unit]]*Table1[[#This Row],[Units Sold]])</f>
        <v>1792</v>
      </c>
      <c r="W8498">
        <f>SUM(Table1[[#This Row],[Total Sales]]-Table1[[#This Row],[Operating Profit]])</f>
        <v>1057</v>
      </c>
      <c r="X8498">
        <f>SUM(Table1[[#This Row],[Total Sales]]-Table1[[#This Row],[Cost]])</f>
        <v>735</v>
      </c>
      <c r="Y8498">
        <f>SUM(Table1[[#This Row],[profit/loss]])/SUM(Table1[profit/loss])</f>
        <v>2.2129547624294909E-6</v>
      </c>
    </row>
    <row r="8499" spans="1:25" x14ac:dyDescent="0.3">
      <c r="A8499" t="s">
        <v>13</v>
      </c>
      <c r="B8499" t="s">
        <v>23</v>
      </c>
      <c r="C8499">
        <v>1128299</v>
      </c>
      <c r="D8499" s="9">
        <v>44251</v>
      </c>
      <c r="E8499" s="8" t="str">
        <f>TEXT(Table1[[#This Row],[Invoice Date]],"dd-mm-yyyy")</f>
        <v>24-02-2021</v>
      </c>
      <c r="F8499" s="1" t="str">
        <f t="shared" si="528"/>
        <v>February</v>
      </c>
      <c r="G8499" s="1" t="str">
        <f t="shared" si="529"/>
        <v>2021</v>
      </c>
      <c r="H8499" s="1" t="str">
        <f t="shared" si="530"/>
        <v>Wednesday</v>
      </c>
      <c r="I8499" s="1" t="str">
        <f t="shared" si="531"/>
        <v>24</v>
      </c>
      <c r="J8499" t="s">
        <v>47</v>
      </c>
      <c r="K8499" t="s">
        <v>71</v>
      </c>
      <c r="L8499" t="s">
        <v>72</v>
      </c>
      <c r="M8499" t="s">
        <v>21</v>
      </c>
      <c r="N8499">
        <v>29</v>
      </c>
      <c r="O8499">
        <v>39</v>
      </c>
      <c r="P8499">
        <v>1131</v>
      </c>
      <c r="Q8499">
        <v>509</v>
      </c>
      <c r="R8499">
        <v>0.45</v>
      </c>
      <c r="S8499" t="s">
        <v>23</v>
      </c>
      <c r="T8499" t="str">
        <f>IF(Table1[[#This Row],[Units Sold]]&gt; 700,"High Units","low Units")</f>
        <v>low Units</v>
      </c>
      <c r="U8499">
        <f>SUM(Table1[[#This Row],[Operating Profit]])/SUM(Table1[Operating Profit])*100</f>
        <v>1.5325088082674977E-4</v>
      </c>
      <c r="V8499">
        <f>SUM(Table1[[#This Row],[Price per Unit]]*Table1[[#This Row],[Units Sold]])</f>
        <v>1131</v>
      </c>
      <c r="W8499">
        <f>SUM(Table1[[#This Row],[Total Sales]]-Table1[[#This Row],[Operating Profit]])</f>
        <v>622</v>
      </c>
      <c r="X8499">
        <f>SUM(Table1[[#This Row],[Total Sales]]-Table1[[#This Row],[Cost]])</f>
        <v>509</v>
      </c>
      <c r="Y8499">
        <f>SUM(Table1[[#This Row],[profit/loss]])/SUM(Table1[profit/loss])</f>
        <v>1.5325088082674978E-6</v>
      </c>
    </row>
    <row r="8500" spans="1:25" x14ac:dyDescent="0.3">
      <c r="A8500" t="s">
        <v>13</v>
      </c>
      <c r="B8500" t="s">
        <v>23</v>
      </c>
      <c r="C8500">
        <v>1128299</v>
      </c>
      <c r="D8500" s="9">
        <v>44251</v>
      </c>
      <c r="E8500" s="8" t="str">
        <f>TEXT(Table1[[#This Row],[Invoice Date]],"dd-mm-yyyy")</f>
        <v>24-02-2021</v>
      </c>
      <c r="F8500" s="1" t="str">
        <f t="shared" si="528"/>
        <v>February</v>
      </c>
      <c r="G8500" s="1" t="str">
        <f t="shared" si="529"/>
        <v>2021</v>
      </c>
      <c r="H8500" s="1" t="str">
        <f t="shared" si="530"/>
        <v>Wednesday</v>
      </c>
      <c r="I8500" s="1" t="str">
        <f t="shared" si="531"/>
        <v>24</v>
      </c>
      <c r="J8500" t="s">
        <v>47</v>
      </c>
      <c r="K8500" t="s">
        <v>71</v>
      </c>
      <c r="L8500" t="s">
        <v>72</v>
      </c>
      <c r="M8500" t="s">
        <v>22</v>
      </c>
      <c r="N8500">
        <v>30</v>
      </c>
      <c r="O8500">
        <v>107</v>
      </c>
      <c r="P8500">
        <v>3210</v>
      </c>
      <c r="Q8500">
        <v>1156</v>
      </c>
      <c r="R8500">
        <v>0.36</v>
      </c>
      <c r="S8500" t="s">
        <v>23</v>
      </c>
      <c r="T8500" t="str">
        <f>IF(Table1[[#This Row],[Units Sold]]&gt; 700,"High Units","low Units")</f>
        <v>low Units</v>
      </c>
      <c r="U8500">
        <f>SUM(Table1[[#This Row],[Operating Profit]])/SUM(Table1[Operating Profit])*100</f>
        <v>3.4805111637666551E-4</v>
      </c>
      <c r="V8500">
        <f>SUM(Table1[[#This Row],[Price per Unit]]*Table1[[#This Row],[Units Sold]])</f>
        <v>3210</v>
      </c>
      <c r="W8500">
        <f>SUM(Table1[[#This Row],[Total Sales]]-Table1[[#This Row],[Operating Profit]])</f>
        <v>2054</v>
      </c>
      <c r="X8500">
        <f>SUM(Table1[[#This Row],[Total Sales]]-Table1[[#This Row],[Cost]])</f>
        <v>1156</v>
      </c>
      <c r="Y8500">
        <f>SUM(Table1[[#This Row],[profit/loss]])/SUM(Table1[profit/loss])</f>
        <v>3.4805111637666554E-6</v>
      </c>
    </row>
    <row r="8501" spans="1:25" x14ac:dyDescent="0.3">
      <c r="A8501" t="s">
        <v>13</v>
      </c>
      <c r="B8501" t="s">
        <v>23</v>
      </c>
      <c r="C8501">
        <v>1128299</v>
      </c>
      <c r="D8501" s="9">
        <v>44278</v>
      </c>
      <c r="E8501" s="8" t="str">
        <f>TEXT(Table1[[#This Row],[Invoice Date]],"dd-mm-yyyy")</f>
        <v>23-03-2021</v>
      </c>
      <c r="F8501" s="1" t="str">
        <f t="shared" si="528"/>
        <v>March</v>
      </c>
      <c r="G8501" s="1" t="str">
        <f t="shared" si="529"/>
        <v>2021</v>
      </c>
      <c r="H8501" s="1" t="str">
        <f t="shared" si="530"/>
        <v>Tuesday</v>
      </c>
      <c r="I8501" s="1" t="str">
        <f t="shared" si="531"/>
        <v>23</v>
      </c>
      <c r="J8501" t="s">
        <v>47</v>
      </c>
      <c r="K8501" t="s">
        <v>71</v>
      </c>
      <c r="L8501" t="s">
        <v>72</v>
      </c>
      <c r="M8501" t="s">
        <v>16</v>
      </c>
      <c r="N8501">
        <v>30</v>
      </c>
      <c r="O8501">
        <v>162</v>
      </c>
      <c r="P8501">
        <v>4860</v>
      </c>
      <c r="Q8501">
        <v>1847</v>
      </c>
      <c r="R8501">
        <v>0.38</v>
      </c>
      <c r="S8501" t="s">
        <v>23</v>
      </c>
      <c r="T8501" t="str">
        <f>IF(Table1[[#This Row],[Units Sold]]&gt; 700,"High Units","low Units")</f>
        <v>low Units</v>
      </c>
      <c r="U8501">
        <f>SUM(Table1[[#This Row],[Operating Profit]])/SUM(Table1[Operating Profit])*100</f>
        <v>5.5609897227309796E-4</v>
      </c>
      <c r="V8501">
        <f>SUM(Table1[[#This Row],[Price per Unit]]*Table1[[#This Row],[Units Sold]])</f>
        <v>4860</v>
      </c>
      <c r="W8501">
        <f>SUM(Table1[[#This Row],[Total Sales]]-Table1[[#This Row],[Operating Profit]])</f>
        <v>3013</v>
      </c>
      <c r="X8501">
        <f>SUM(Table1[[#This Row],[Total Sales]]-Table1[[#This Row],[Cost]])</f>
        <v>1847</v>
      </c>
      <c r="Y8501">
        <f>SUM(Table1[[#This Row],[profit/loss]])/SUM(Table1[profit/loss])</f>
        <v>5.5609897227309797E-6</v>
      </c>
    </row>
    <row r="8502" spans="1:25" x14ac:dyDescent="0.3">
      <c r="A8502" t="s">
        <v>13</v>
      </c>
      <c r="B8502" t="s">
        <v>23</v>
      </c>
      <c r="C8502">
        <v>1128299</v>
      </c>
      <c r="D8502" s="9">
        <v>44278</v>
      </c>
      <c r="E8502" s="8" t="str">
        <f>TEXT(Table1[[#This Row],[Invoice Date]],"dd-mm-yyyy")</f>
        <v>23-03-2021</v>
      </c>
      <c r="F8502" s="1" t="str">
        <f t="shared" si="528"/>
        <v>March</v>
      </c>
      <c r="G8502" s="1" t="str">
        <f t="shared" si="529"/>
        <v>2021</v>
      </c>
      <c r="H8502" s="1" t="str">
        <f t="shared" si="530"/>
        <v>Tuesday</v>
      </c>
      <c r="I8502" s="1" t="str">
        <f t="shared" si="531"/>
        <v>23</v>
      </c>
      <c r="J8502" t="s">
        <v>47</v>
      </c>
      <c r="K8502" t="s">
        <v>71</v>
      </c>
      <c r="L8502" t="s">
        <v>72</v>
      </c>
      <c r="M8502" t="s">
        <v>18</v>
      </c>
      <c r="N8502">
        <v>35</v>
      </c>
      <c r="O8502">
        <v>98</v>
      </c>
      <c r="P8502">
        <v>3430</v>
      </c>
      <c r="Q8502">
        <v>1406</v>
      </c>
      <c r="R8502">
        <v>0.41</v>
      </c>
      <c r="S8502" t="s">
        <v>23</v>
      </c>
      <c r="T8502" t="str">
        <f>IF(Table1[[#This Row],[Units Sold]]&gt; 700,"High Units","low Units")</f>
        <v>low Units</v>
      </c>
      <c r="U8502">
        <f>SUM(Table1[[#This Row],[Operating Profit]])/SUM(Table1[Operating Profit])*100</f>
        <v>4.2332168652732852E-4</v>
      </c>
      <c r="V8502">
        <f>SUM(Table1[[#This Row],[Price per Unit]]*Table1[[#This Row],[Units Sold]])</f>
        <v>3430</v>
      </c>
      <c r="W8502">
        <f>SUM(Table1[[#This Row],[Total Sales]]-Table1[[#This Row],[Operating Profit]])</f>
        <v>2024</v>
      </c>
      <c r="X8502">
        <f>SUM(Table1[[#This Row],[Total Sales]]-Table1[[#This Row],[Cost]])</f>
        <v>1406</v>
      </c>
      <c r="Y8502">
        <f>SUM(Table1[[#This Row],[profit/loss]])/SUM(Table1[profit/loss])</f>
        <v>4.2332168652732851E-6</v>
      </c>
    </row>
    <row r="8503" spans="1:25" x14ac:dyDescent="0.3">
      <c r="A8503" t="s">
        <v>13</v>
      </c>
      <c r="B8503" t="s">
        <v>23</v>
      </c>
      <c r="C8503">
        <v>1128299</v>
      </c>
      <c r="D8503" s="9">
        <v>44278</v>
      </c>
      <c r="E8503" s="8" t="str">
        <f>TEXT(Table1[[#This Row],[Invoice Date]],"dd-mm-yyyy")</f>
        <v>23-03-2021</v>
      </c>
      <c r="F8503" s="1" t="str">
        <f t="shared" si="528"/>
        <v>March</v>
      </c>
      <c r="G8503" s="1" t="str">
        <f t="shared" si="529"/>
        <v>2021</v>
      </c>
      <c r="H8503" s="1" t="str">
        <f t="shared" si="530"/>
        <v>Tuesday</v>
      </c>
      <c r="I8503" s="1" t="str">
        <f t="shared" si="531"/>
        <v>23</v>
      </c>
      <c r="J8503" t="s">
        <v>47</v>
      </c>
      <c r="K8503" t="s">
        <v>71</v>
      </c>
      <c r="L8503" t="s">
        <v>72</v>
      </c>
      <c r="M8503" t="s">
        <v>19</v>
      </c>
      <c r="N8503">
        <v>43</v>
      </c>
      <c r="O8503">
        <v>112</v>
      </c>
      <c r="P8503">
        <v>4816</v>
      </c>
      <c r="Q8503">
        <v>1975</v>
      </c>
      <c r="R8503">
        <v>0.41</v>
      </c>
      <c r="S8503" t="s">
        <v>23</v>
      </c>
      <c r="T8503" t="str">
        <f>IF(Table1[[#This Row],[Units Sold]]&gt; 700,"High Units","low Units")</f>
        <v>low Units</v>
      </c>
      <c r="U8503">
        <f>SUM(Table1[[#This Row],[Operating Profit]])/SUM(Table1[Operating Profit])*100</f>
        <v>5.9463750419023738E-4</v>
      </c>
      <c r="V8503">
        <f>SUM(Table1[[#This Row],[Price per Unit]]*Table1[[#This Row],[Units Sold]])</f>
        <v>4816</v>
      </c>
      <c r="W8503">
        <f>SUM(Table1[[#This Row],[Total Sales]]-Table1[[#This Row],[Operating Profit]])</f>
        <v>2841</v>
      </c>
      <c r="X8503">
        <f>SUM(Table1[[#This Row],[Total Sales]]-Table1[[#This Row],[Cost]])</f>
        <v>1975</v>
      </c>
      <c r="Y8503">
        <f>SUM(Table1[[#This Row],[profit/loss]])/SUM(Table1[profit/loss])</f>
        <v>5.9463750419023738E-6</v>
      </c>
    </row>
    <row r="8504" spans="1:25" x14ac:dyDescent="0.3">
      <c r="A8504" t="s">
        <v>13</v>
      </c>
      <c r="B8504" t="s">
        <v>23</v>
      </c>
      <c r="C8504">
        <v>1128299</v>
      </c>
      <c r="D8504" s="9">
        <v>44278</v>
      </c>
      <c r="E8504" s="8" t="str">
        <f>TEXT(Table1[[#This Row],[Invoice Date]],"dd-mm-yyyy")</f>
        <v>23-03-2021</v>
      </c>
      <c r="F8504" s="1" t="str">
        <f t="shared" si="528"/>
        <v>March</v>
      </c>
      <c r="G8504" s="1" t="str">
        <f t="shared" si="529"/>
        <v>2021</v>
      </c>
      <c r="H8504" s="1" t="str">
        <f t="shared" si="530"/>
        <v>Tuesday</v>
      </c>
      <c r="I8504" s="1" t="str">
        <f t="shared" si="531"/>
        <v>23</v>
      </c>
      <c r="J8504" t="s">
        <v>47</v>
      </c>
      <c r="K8504" t="s">
        <v>71</v>
      </c>
      <c r="L8504" t="s">
        <v>72</v>
      </c>
      <c r="M8504" t="s">
        <v>20</v>
      </c>
      <c r="N8504">
        <v>38</v>
      </c>
      <c r="O8504">
        <v>78</v>
      </c>
      <c r="P8504">
        <v>2964</v>
      </c>
      <c r="Q8504">
        <v>1156</v>
      </c>
      <c r="R8504">
        <v>0.39</v>
      </c>
      <c r="S8504" t="s">
        <v>23</v>
      </c>
      <c r="T8504" t="str">
        <f>IF(Table1[[#This Row],[Units Sold]]&gt; 700,"High Units","low Units")</f>
        <v>low Units</v>
      </c>
      <c r="U8504">
        <f>SUM(Table1[[#This Row],[Operating Profit]])/SUM(Table1[Operating Profit])*100</f>
        <v>3.4805111637666551E-4</v>
      </c>
      <c r="V8504">
        <f>SUM(Table1[[#This Row],[Price per Unit]]*Table1[[#This Row],[Units Sold]])</f>
        <v>2964</v>
      </c>
      <c r="W8504">
        <f>SUM(Table1[[#This Row],[Total Sales]]-Table1[[#This Row],[Operating Profit]])</f>
        <v>1808</v>
      </c>
      <c r="X8504">
        <f>SUM(Table1[[#This Row],[Total Sales]]-Table1[[#This Row],[Cost]])</f>
        <v>1156</v>
      </c>
      <c r="Y8504">
        <f>SUM(Table1[[#This Row],[profit/loss]])/SUM(Table1[profit/loss])</f>
        <v>3.4805111637666554E-6</v>
      </c>
    </row>
    <row r="8505" spans="1:25" x14ac:dyDescent="0.3">
      <c r="A8505" t="s">
        <v>13</v>
      </c>
      <c r="B8505" t="s">
        <v>23</v>
      </c>
      <c r="C8505">
        <v>1128299</v>
      </c>
      <c r="D8505" s="9">
        <v>44278</v>
      </c>
      <c r="E8505" s="8" t="str">
        <f>TEXT(Table1[[#This Row],[Invoice Date]],"dd-mm-yyyy")</f>
        <v>23-03-2021</v>
      </c>
      <c r="F8505" s="1" t="str">
        <f t="shared" si="528"/>
        <v>March</v>
      </c>
      <c r="G8505" s="1" t="str">
        <f t="shared" si="529"/>
        <v>2021</v>
      </c>
      <c r="H8505" s="1" t="str">
        <f t="shared" si="530"/>
        <v>Tuesday</v>
      </c>
      <c r="I8505" s="1" t="str">
        <f t="shared" si="531"/>
        <v>23</v>
      </c>
      <c r="J8505" t="s">
        <v>47</v>
      </c>
      <c r="K8505" t="s">
        <v>71</v>
      </c>
      <c r="L8505" t="s">
        <v>72</v>
      </c>
      <c r="M8505" t="s">
        <v>21</v>
      </c>
      <c r="N8505">
        <v>43</v>
      </c>
      <c r="O8505">
        <v>33</v>
      </c>
      <c r="P8505">
        <v>1419</v>
      </c>
      <c r="Q8505">
        <v>596</v>
      </c>
      <c r="R8505">
        <v>0.42</v>
      </c>
      <c r="S8505" t="s">
        <v>23</v>
      </c>
      <c r="T8505" t="str">
        <f>IF(Table1[[#This Row],[Units Sold]]&gt; 700,"High Units","low Units")</f>
        <v>low Units</v>
      </c>
      <c r="U8505">
        <f>SUM(Table1[[#This Row],[Operating Profit]])/SUM(Table1[Operating Profit])*100</f>
        <v>1.7944503923918051E-4</v>
      </c>
      <c r="V8505">
        <f>SUM(Table1[[#This Row],[Price per Unit]]*Table1[[#This Row],[Units Sold]])</f>
        <v>1419</v>
      </c>
      <c r="W8505">
        <f>SUM(Table1[[#This Row],[Total Sales]]-Table1[[#This Row],[Operating Profit]])</f>
        <v>823</v>
      </c>
      <c r="X8505">
        <f>SUM(Table1[[#This Row],[Total Sales]]-Table1[[#This Row],[Cost]])</f>
        <v>596</v>
      </c>
      <c r="Y8505">
        <f>SUM(Table1[[#This Row],[profit/loss]])/SUM(Table1[profit/loss])</f>
        <v>1.794450392391805E-6</v>
      </c>
    </row>
    <row r="8506" spans="1:25" x14ac:dyDescent="0.3">
      <c r="A8506" t="s">
        <v>13</v>
      </c>
      <c r="B8506" t="s">
        <v>23</v>
      </c>
      <c r="C8506">
        <v>1128299</v>
      </c>
      <c r="D8506" s="9">
        <v>44278</v>
      </c>
      <c r="E8506" s="8" t="str">
        <f>TEXT(Table1[[#This Row],[Invoice Date]],"dd-mm-yyyy")</f>
        <v>23-03-2021</v>
      </c>
      <c r="F8506" s="1" t="str">
        <f t="shared" si="528"/>
        <v>March</v>
      </c>
      <c r="G8506" s="1" t="str">
        <f t="shared" si="529"/>
        <v>2021</v>
      </c>
      <c r="H8506" s="1" t="str">
        <f t="shared" si="530"/>
        <v>Tuesday</v>
      </c>
      <c r="I8506" s="1" t="str">
        <f t="shared" si="531"/>
        <v>23</v>
      </c>
      <c r="J8506" t="s">
        <v>47</v>
      </c>
      <c r="K8506" t="s">
        <v>71</v>
      </c>
      <c r="L8506" t="s">
        <v>72</v>
      </c>
      <c r="M8506" t="s">
        <v>22</v>
      </c>
      <c r="N8506">
        <v>35</v>
      </c>
      <c r="O8506">
        <v>102</v>
      </c>
      <c r="P8506">
        <v>3570</v>
      </c>
      <c r="Q8506">
        <v>1285</v>
      </c>
      <c r="R8506">
        <v>0.36</v>
      </c>
      <c r="S8506" t="s">
        <v>23</v>
      </c>
      <c r="T8506" t="str">
        <f>IF(Table1[[#This Row],[Units Sold]]&gt; 700,"High Units","low Units")</f>
        <v>low Units</v>
      </c>
      <c r="U8506">
        <f>SUM(Table1[[#This Row],[Operating Profit]])/SUM(Table1[Operating Profit])*100</f>
        <v>3.8689073057440759E-4</v>
      </c>
      <c r="V8506">
        <f>SUM(Table1[[#This Row],[Price per Unit]]*Table1[[#This Row],[Units Sold]])</f>
        <v>3570</v>
      </c>
      <c r="W8506">
        <f>SUM(Table1[[#This Row],[Total Sales]]-Table1[[#This Row],[Operating Profit]])</f>
        <v>2285</v>
      </c>
      <c r="X8506">
        <f>SUM(Table1[[#This Row],[Total Sales]]-Table1[[#This Row],[Cost]])</f>
        <v>1285</v>
      </c>
      <c r="Y8506">
        <f>SUM(Table1[[#This Row],[profit/loss]])/SUM(Table1[profit/loss])</f>
        <v>3.8689073057440761E-6</v>
      </c>
    </row>
    <row r="8507" spans="1:25" x14ac:dyDescent="0.3">
      <c r="A8507" t="s">
        <v>13</v>
      </c>
      <c r="B8507" t="s">
        <v>23</v>
      </c>
      <c r="C8507">
        <v>1128299</v>
      </c>
      <c r="D8507" s="9">
        <v>44310</v>
      </c>
      <c r="E8507" s="8" t="str">
        <f>TEXT(Table1[[#This Row],[Invoice Date]],"dd-mm-yyyy")</f>
        <v>24-04-2021</v>
      </c>
      <c r="F8507" s="1" t="str">
        <f t="shared" si="528"/>
        <v>April</v>
      </c>
      <c r="G8507" s="1" t="str">
        <f t="shared" si="529"/>
        <v>2021</v>
      </c>
      <c r="H8507" s="1" t="str">
        <f t="shared" si="530"/>
        <v>Saturday</v>
      </c>
      <c r="I8507" s="1" t="str">
        <f t="shared" si="531"/>
        <v>24</v>
      </c>
      <c r="J8507" t="s">
        <v>47</v>
      </c>
      <c r="K8507" t="s">
        <v>71</v>
      </c>
      <c r="L8507" t="s">
        <v>72</v>
      </c>
      <c r="M8507" t="s">
        <v>16</v>
      </c>
      <c r="N8507">
        <v>38</v>
      </c>
      <c r="O8507">
        <v>147</v>
      </c>
      <c r="P8507">
        <v>5586</v>
      </c>
      <c r="Q8507">
        <v>2067</v>
      </c>
      <c r="R8507">
        <v>0.37</v>
      </c>
      <c r="S8507" t="s">
        <v>23</v>
      </c>
      <c r="T8507" t="str">
        <f>IF(Table1[[#This Row],[Units Sold]]&gt; 700,"High Units","low Units")</f>
        <v>low Units</v>
      </c>
      <c r="U8507">
        <f>SUM(Table1[[#This Row],[Operating Profit]])/SUM(Table1[Operating Profit])*100</f>
        <v>6.223370740056814E-4</v>
      </c>
      <c r="V8507">
        <f>SUM(Table1[[#This Row],[Price per Unit]]*Table1[[#This Row],[Units Sold]])</f>
        <v>5586</v>
      </c>
      <c r="W8507">
        <f>SUM(Table1[[#This Row],[Total Sales]]-Table1[[#This Row],[Operating Profit]])</f>
        <v>3519</v>
      </c>
      <c r="X8507">
        <f>SUM(Table1[[#This Row],[Total Sales]]-Table1[[#This Row],[Cost]])</f>
        <v>2067</v>
      </c>
      <c r="Y8507">
        <f>SUM(Table1[[#This Row],[profit/loss]])/SUM(Table1[profit/loss])</f>
        <v>6.2233707400568136E-6</v>
      </c>
    </row>
    <row r="8508" spans="1:25" x14ac:dyDescent="0.3">
      <c r="A8508" t="s">
        <v>13</v>
      </c>
      <c r="B8508" t="s">
        <v>23</v>
      </c>
      <c r="C8508">
        <v>1128299</v>
      </c>
      <c r="D8508" s="9">
        <v>44310</v>
      </c>
      <c r="E8508" s="8" t="str">
        <f>TEXT(Table1[[#This Row],[Invoice Date]],"dd-mm-yyyy")</f>
        <v>24-04-2021</v>
      </c>
      <c r="F8508" s="1" t="str">
        <f t="shared" si="528"/>
        <v>April</v>
      </c>
      <c r="G8508" s="1" t="str">
        <f t="shared" si="529"/>
        <v>2021</v>
      </c>
      <c r="H8508" s="1" t="str">
        <f t="shared" si="530"/>
        <v>Saturday</v>
      </c>
      <c r="I8508" s="1" t="str">
        <f t="shared" si="531"/>
        <v>24</v>
      </c>
      <c r="J8508" t="s">
        <v>47</v>
      </c>
      <c r="K8508" t="s">
        <v>71</v>
      </c>
      <c r="L8508" t="s">
        <v>72</v>
      </c>
      <c r="M8508" t="s">
        <v>18</v>
      </c>
      <c r="N8508">
        <v>44</v>
      </c>
      <c r="O8508">
        <v>85</v>
      </c>
      <c r="P8508">
        <v>3740</v>
      </c>
      <c r="Q8508">
        <v>1533</v>
      </c>
      <c r="R8508">
        <v>0.41</v>
      </c>
      <c r="S8508" t="s">
        <v>23</v>
      </c>
      <c r="T8508" t="str">
        <f>IF(Table1[[#This Row],[Units Sold]]&gt; 700,"High Units","low Units")</f>
        <v>low Units</v>
      </c>
      <c r="U8508">
        <f>SUM(Table1[[#This Row],[Operating Profit]])/SUM(Table1[Operating Profit])*100</f>
        <v>4.6155913616386523E-4</v>
      </c>
      <c r="V8508">
        <f>SUM(Table1[[#This Row],[Price per Unit]]*Table1[[#This Row],[Units Sold]])</f>
        <v>3740</v>
      </c>
      <c r="W8508">
        <f>SUM(Table1[[#This Row],[Total Sales]]-Table1[[#This Row],[Operating Profit]])</f>
        <v>2207</v>
      </c>
      <c r="X8508">
        <f>SUM(Table1[[#This Row],[Total Sales]]-Table1[[#This Row],[Cost]])</f>
        <v>1533</v>
      </c>
      <c r="Y8508">
        <f>SUM(Table1[[#This Row],[profit/loss]])/SUM(Table1[profit/loss])</f>
        <v>4.6155913616386525E-6</v>
      </c>
    </row>
    <row r="8509" spans="1:25" x14ac:dyDescent="0.3">
      <c r="A8509" t="s">
        <v>13</v>
      </c>
      <c r="B8509" t="s">
        <v>23</v>
      </c>
      <c r="C8509">
        <v>1128299</v>
      </c>
      <c r="D8509" s="9">
        <v>44310</v>
      </c>
      <c r="E8509" s="8" t="str">
        <f>TEXT(Table1[[#This Row],[Invoice Date]],"dd-mm-yyyy")</f>
        <v>24-04-2021</v>
      </c>
      <c r="F8509" s="1" t="str">
        <f t="shared" si="528"/>
        <v>April</v>
      </c>
      <c r="G8509" s="1" t="str">
        <f t="shared" si="529"/>
        <v>2021</v>
      </c>
      <c r="H8509" s="1" t="str">
        <f t="shared" si="530"/>
        <v>Saturday</v>
      </c>
      <c r="I8509" s="1" t="str">
        <f t="shared" si="531"/>
        <v>24</v>
      </c>
      <c r="J8509" t="s">
        <v>47</v>
      </c>
      <c r="K8509" t="s">
        <v>71</v>
      </c>
      <c r="L8509" t="s">
        <v>72</v>
      </c>
      <c r="M8509" t="s">
        <v>19</v>
      </c>
      <c r="N8509">
        <v>41</v>
      </c>
      <c r="O8509">
        <v>114</v>
      </c>
      <c r="P8509">
        <v>4674</v>
      </c>
      <c r="Q8509">
        <v>1729</v>
      </c>
      <c r="R8509">
        <v>0.37</v>
      </c>
      <c r="S8509" t="s">
        <v>23</v>
      </c>
      <c r="T8509" t="str">
        <f>IF(Table1[[#This Row],[Units Sold]]&gt; 700,"High Units","low Units")</f>
        <v>low Units</v>
      </c>
      <c r="U8509">
        <f>SUM(Table1[[#This Row],[Operating Profit]])/SUM(Table1[Operating Profit])*100</f>
        <v>5.2057126316198499E-4</v>
      </c>
      <c r="V8509">
        <f>SUM(Table1[[#This Row],[Price per Unit]]*Table1[[#This Row],[Units Sold]])</f>
        <v>4674</v>
      </c>
      <c r="W8509">
        <f>SUM(Table1[[#This Row],[Total Sales]]-Table1[[#This Row],[Operating Profit]])</f>
        <v>2945</v>
      </c>
      <c r="X8509">
        <f>SUM(Table1[[#This Row],[Total Sales]]-Table1[[#This Row],[Cost]])</f>
        <v>1729</v>
      </c>
      <c r="Y8509">
        <f>SUM(Table1[[#This Row],[profit/loss]])/SUM(Table1[profit/loss])</f>
        <v>5.20571263161985E-6</v>
      </c>
    </row>
    <row r="8510" spans="1:25" x14ac:dyDescent="0.3">
      <c r="A8510" t="s">
        <v>13</v>
      </c>
      <c r="B8510" t="s">
        <v>23</v>
      </c>
      <c r="C8510">
        <v>1128299</v>
      </c>
      <c r="D8510" s="9">
        <v>44310</v>
      </c>
      <c r="E8510" s="8" t="str">
        <f>TEXT(Table1[[#This Row],[Invoice Date]],"dd-mm-yyyy")</f>
        <v>24-04-2021</v>
      </c>
      <c r="F8510" s="1" t="str">
        <f t="shared" si="528"/>
        <v>April</v>
      </c>
      <c r="G8510" s="1" t="str">
        <f t="shared" si="529"/>
        <v>2021</v>
      </c>
      <c r="H8510" s="1" t="str">
        <f t="shared" si="530"/>
        <v>Saturday</v>
      </c>
      <c r="I8510" s="1" t="str">
        <f t="shared" si="531"/>
        <v>24</v>
      </c>
      <c r="J8510" t="s">
        <v>47</v>
      </c>
      <c r="K8510" t="s">
        <v>71</v>
      </c>
      <c r="L8510" t="s">
        <v>72</v>
      </c>
      <c r="M8510" t="s">
        <v>20</v>
      </c>
      <c r="N8510">
        <v>32</v>
      </c>
      <c r="O8510">
        <v>68</v>
      </c>
      <c r="P8510">
        <v>2176</v>
      </c>
      <c r="Q8510">
        <v>914</v>
      </c>
      <c r="R8510">
        <v>0.42</v>
      </c>
      <c r="S8510" t="s">
        <v>23</v>
      </c>
      <c r="T8510" t="str">
        <f>IF(Table1[[#This Row],[Units Sold]]&gt; 700,"High Units","low Units")</f>
        <v>low Units</v>
      </c>
      <c r="U8510">
        <f>SUM(Table1[[#This Row],[Operating Profit]])/SUM(Table1[Operating Profit])*100</f>
        <v>2.751892044708238E-4</v>
      </c>
      <c r="V8510">
        <f>SUM(Table1[[#This Row],[Price per Unit]]*Table1[[#This Row],[Units Sold]])</f>
        <v>2176</v>
      </c>
      <c r="W8510">
        <f>SUM(Table1[[#This Row],[Total Sales]]-Table1[[#This Row],[Operating Profit]])</f>
        <v>1262</v>
      </c>
      <c r="X8510">
        <f>SUM(Table1[[#This Row],[Total Sales]]-Table1[[#This Row],[Cost]])</f>
        <v>914</v>
      </c>
      <c r="Y8510">
        <f>SUM(Table1[[#This Row],[profit/loss]])/SUM(Table1[profit/loss])</f>
        <v>2.7518920447082379E-6</v>
      </c>
    </row>
    <row r="8511" spans="1:25" x14ac:dyDescent="0.3">
      <c r="A8511" t="s">
        <v>13</v>
      </c>
      <c r="B8511" t="s">
        <v>23</v>
      </c>
      <c r="C8511">
        <v>1128299</v>
      </c>
      <c r="D8511" s="9">
        <v>44310</v>
      </c>
      <c r="E8511" s="8" t="str">
        <f>TEXT(Table1[[#This Row],[Invoice Date]],"dd-mm-yyyy")</f>
        <v>24-04-2021</v>
      </c>
      <c r="F8511" s="1" t="str">
        <f t="shared" si="528"/>
        <v>April</v>
      </c>
      <c r="G8511" s="1" t="str">
        <f t="shared" si="529"/>
        <v>2021</v>
      </c>
      <c r="H8511" s="1" t="str">
        <f t="shared" si="530"/>
        <v>Saturday</v>
      </c>
      <c r="I8511" s="1" t="str">
        <f t="shared" si="531"/>
        <v>24</v>
      </c>
      <c r="J8511" t="s">
        <v>47</v>
      </c>
      <c r="K8511" t="s">
        <v>71</v>
      </c>
      <c r="L8511" t="s">
        <v>72</v>
      </c>
      <c r="M8511" t="s">
        <v>21</v>
      </c>
      <c r="N8511">
        <v>40</v>
      </c>
      <c r="O8511">
        <v>40</v>
      </c>
      <c r="P8511">
        <v>1600</v>
      </c>
      <c r="Q8511">
        <v>672</v>
      </c>
      <c r="R8511">
        <v>0.42</v>
      </c>
      <c r="S8511" t="s">
        <v>23</v>
      </c>
      <c r="T8511" t="str">
        <f>IF(Table1[[#This Row],[Units Sold]]&gt; 700,"High Units","low Units")</f>
        <v>low Units</v>
      </c>
      <c r="U8511">
        <f>SUM(Table1[[#This Row],[Operating Profit]])/SUM(Table1[Operating Profit])*100</f>
        <v>2.0232729256498204E-4</v>
      </c>
      <c r="V8511">
        <f>SUM(Table1[[#This Row],[Price per Unit]]*Table1[[#This Row],[Units Sold]])</f>
        <v>1600</v>
      </c>
      <c r="W8511">
        <f>SUM(Table1[[#This Row],[Total Sales]]-Table1[[#This Row],[Operating Profit]])</f>
        <v>928</v>
      </c>
      <c r="X8511">
        <f>SUM(Table1[[#This Row],[Total Sales]]-Table1[[#This Row],[Cost]])</f>
        <v>672</v>
      </c>
      <c r="Y8511">
        <f>SUM(Table1[[#This Row],[profit/loss]])/SUM(Table1[profit/loss])</f>
        <v>2.0232729256498205E-6</v>
      </c>
    </row>
    <row r="8512" spans="1:25" x14ac:dyDescent="0.3">
      <c r="A8512" t="s">
        <v>13</v>
      </c>
      <c r="B8512" t="s">
        <v>23</v>
      </c>
      <c r="C8512">
        <v>1128299</v>
      </c>
      <c r="D8512" s="9">
        <v>44310</v>
      </c>
      <c r="E8512" s="8" t="str">
        <f>TEXT(Table1[[#This Row],[Invoice Date]],"dd-mm-yyyy")</f>
        <v>24-04-2021</v>
      </c>
      <c r="F8512" s="1" t="str">
        <f t="shared" si="528"/>
        <v>April</v>
      </c>
      <c r="G8512" s="1" t="str">
        <f t="shared" si="529"/>
        <v>2021</v>
      </c>
      <c r="H8512" s="1" t="str">
        <f t="shared" si="530"/>
        <v>Saturday</v>
      </c>
      <c r="I8512" s="1" t="str">
        <f t="shared" si="531"/>
        <v>24</v>
      </c>
      <c r="J8512" t="s">
        <v>47</v>
      </c>
      <c r="K8512" t="s">
        <v>71</v>
      </c>
      <c r="L8512" t="s">
        <v>72</v>
      </c>
      <c r="M8512" t="s">
        <v>22</v>
      </c>
      <c r="N8512">
        <v>47</v>
      </c>
      <c r="O8512">
        <v>90</v>
      </c>
      <c r="P8512">
        <v>4230</v>
      </c>
      <c r="Q8512">
        <v>1523</v>
      </c>
      <c r="R8512">
        <v>0.36</v>
      </c>
      <c r="S8512" t="s">
        <v>23</v>
      </c>
      <c r="T8512" t="str">
        <f>IF(Table1[[#This Row],[Units Sold]]&gt; 700,"High Units","low Units")</f>
        <v>low Units</v>
      </c>
      <c r="U8512">
        <f>SUM(Table1[[#This Row],[Operating Profit]])/SUM(Table1[Operating Profit])*100</f>
        <v>4.5854831335783873E-4</v>
      </c>
      <c r="V8512">
        <f>SUM(Table1[[#This Row],[Price per Unit]]*Table1[[#This Row],[Units Sold]])</f>
        <v>4230</v>
      </c>
      <c r="W8512">
        <f>SUM(Table1[[#This Row],[Total Sales]]-Table1[[#This Row],[Operating Profit]])</f>
        <v>2707</v>
      </c>
      <c r="X8512">
        <f>SUM(Table1[[#This Row],[Total Sales]]-Table1[[#This Row],[Cost]])</f>
        <v>1523</v>
      </c>
      <c r="Y8512">
        <f>SUM(Table1[[#This Row],[profit/loss]])/SUM(Table1[profit/loss])</f>
        <v>4.5854831335783872E-6</v>
      </c>
    </row>
    <row r="8513" spans="1:25" x14ac:dyDescent="0.3">
      <c r="A8513" t="s">
        <v>13</v>
      </c>
      <c r="B8513" t="s">
        <v>23</v>
      </c>
      <c r="C8513">
        <v>1128299</v>
      </c>
      <c r="D8513" s="9">
        <v>44341</v>
      </c>
      <c r="E8513" s="8" t="str">
        <f>TEXT(Table1[[#This Row],[Invoice Date]],"dd-mm-yyyy")</f>
        <v>25-05-2021</v>
      </c>
      <c r="F8513" s="1" t="str">
        <f t="shared" si="528"/>
        <v>May</v>
      </c>
      <c r="G8513" s="1" t="str">
        <f t="shared" si="529"/>
        <v>2021</v>
      </c>
      <c r="H8513" s="1" t="str">
        <f t="shared" si="530"/>
        <v>Tuesday</v>
      </c>
      <c r="I8513" s="1" t="str">
        <f t="shared" si="531"/>
        <v>25</v>
      </c>
      <c r="J8513" t="s">
        <v>47</v>
      </c>
      <c r="K8513" t="s">
        <v>71</v>
      </c>
      <c r="L8513" t="s">
        <v>72</v>
      </c>
      <c r="M8513" t="s">
        <v>16</v>
      </c>
      <c r="N8513">
        <v>39</v>
      </c>
      <c r="O8513">
        <v>175</v>
      </c>
      <c r="P8513">
        <v>6825</v>
      </c>
      <c r="Q8513">
        <v>2730</v>
      </c>
      <c r="R8513">
        <v>0.4</v>
      </c>
      <c r="S8513" t="s">
        <v>23</v>
      </c>
      <c r="T8513" t="str">
        <f>IF(Table1[[#This Row],[Units Sold]]&gt; 700,"High Units","low Units")</f>
        <v>low Units</v>
      </c>
      <c r="U8513">
        <f>SUM(Table1[[#This Row],[Operating Profit]])/SUM(Table1[Operating Profit])*100</f>
        <v>8.2195462604523948E-4</v>
      </c>
      <c r="V8513">
        <f>SUM(Table1[[#This Row],[Price per Unit]]*Table1[[#This Row],[Units Sold]])</f>
        <v>6825</v>
      </c>
      <c r="W8513">
        <f>SUM(Table1[[#This Row],[Total Sales]]-Table1[[#This Row],[Operating Profit]])</f>
        <v>4095</v>
      </c>
      <c r="X8513">
        <f>SUM(Table1[[#This Row],[Total Sales]]-Table1[[#This Row],[Cost]])</f>
        <v>2730</v>
      </c>
      <c r="Y8513">
        <f>SUM(Table1[[#This Row],[profit/loss]])/SUM(Table1[profit/loss])</f>
        <v>8.2195462604523947E-6</v>
      </c>
    </row>
    <row r="8514" spans="1:25" x14ac:dyDescent="0.3">
      <c r="A8514" t="s">
        <v>13</v>
      </c>
      <c r="B8514" t="s">
        <v>23</v>
      </c>
      <c r="C8514">
        <v>1128299</v>
      </c>
      <c r="D8514" s="9">
        <v>44341</v>
      </c>
      <c r="E8514" s="8" t="str">
        <f>TEXT(Table1[[#This Row],[Invoice Date]],"dd-mm-yyyy")</f>
        <v>25-05-2021</v>
      </c>
      <c r="F8514" s="1" t="str">
        <f t="shared" si="528"/>
        <v>May</v>
      </c>
      <c r="G8514" s="1" t="str">
        <f t="shared" si="529"/>
        <v>2021</v>
      </c>
      <c r="H8514" s="1" t="str">
        <f t="shared" si="530"/>
        <v>Tuesday</v>
      </c>
      <c r="I8514" s="1" t="str">
        <f t="shared" si="531"/>
        <v>25</v>
      </c>
      <c r="J8514" t="s">
        <v>47</v>
      </c>
      <c r="K8514" t="s">
        <v>71</v>
      </c>
      <c r="L8514" t="s">
        <v>72</v>
      </c>
      <c r="M8514" t="s">
        <v>18</v>
      </c>
      <c r="N8514">
        <v>40</v>
      </c>
      <c r="O8514">
        <v>105</v>
      </c>
      <c r="P8514">
        <v>4200</v>
      </c>
      <c r="Q8514">
        <v>1722</v>
      </c>
      <c r="R8514">
        <v>0.41</v>
      </c>
      <c r="S8514" t="s">
        <v>23</v>
      </c>
      <c r="T8514" t="str">
        <f>IF(Table1[[#This Row],[Units Sold]]&gt; 700,"High Units","low Units")</f>
        <v>low Units</v>
      </c>
      <c r="U8514">
        <f>SUM(Table1[[#This Row],[Operating Profit]])/SUM(Table1[Operating Profit])*100</f>
        <v>5.184636871977665E-4</v>
      </c>
      <c r="V8514">
        <f>SUM(Table1[[#This Row],[Price per Unit]]*Table1[[#This Row],[Units Sold]])</f>
        <v>4200</v>
      </c>
      <c r="W8514">
        <f>SUM(Table1[[#This Row],[Total Sales]]-Table1[[#This Row],[Operating Profit]])</f>
        <v>2478</v>
      </c>
      <c r="X8514">
        <f>SUM(Table1[[#This Row],[Total Sales]]-Table1[[#This Row],[Cost]])</f>
        <v>1722</v>
      </c>
      <c r="Y8514">
        <f>SUM(Table1[[#This Row],[profit/loss]])/SUM(Table1[profit/loss])</f>
        <v>5.1846368719776648E-6</v>
      </c>
    </row>
    <row r="8515" spans="1:25" x14ac:dyDescent="0.3">
      <c r="A8515" t="s">
        <v>13</v>
      </c>
      <c r="B8515" t="s">
        <v>23</v>
      </c>
      <c r="C8515">
        <v>1128299</v>
      </c>
      <c r="D8515" s="9">
        <v>44341</v>
      </c>
      <c r="E8515" s="8" t="str">
        <f>TEXT(Table1[[#This Row],[Invoice Date]],"dd-mm-yyyy")</f>
        <v>25-05-2021</v>
      </c>
      <c r="F8515" s="1" t="str">
        <f t="shared" ref="F8515:F8578" si="532">TEXT(D8515,"mmmm")</f>
        <v>May</v>
      </c>
      <c r="G8515" s="1" t="str">
        <f t="shared" ref="G8515:G8578" si="533">TEXT(D8515,"YYYY")</f>
        <v>2021</v>
      </c>
      <c r="H8515" s="1" t="str">
        <f t="shared" ref="H8515:H8578" si="534">TEXT(D8515,"dddd")</f>
        <v>Tuesday</v>
      </c>
      <c r="I8515" s="1" t="str">
        <f t="shared" ref="I8515:I8578" si="535">TEXT(D8515,"dd")</f>
        <v>25</v>
      </c>
      <c r="J8515" t="s">
        <v>47</v>
      </c>
      <c r="K8515" t="s">
        <v>71</v>
      </c>
      <c r="L8515" t="s">
        <v>72</v>
      </c>
      <c r="M8515" t="s">
        <v>19</v>
      </c>
      <c r="N8515">
        <v>37</v>
      </c>
      <c r="O8515">
        <v>109</v>
      </c>
      <c r="P8515">
        <v>4033</v>
      </c>
      <c r="Q8515">
        <v>1492</v>
      </c>
      <c r="R8515">
        <v>0.37</v>
      </c>
      <c r="S8515" t="s">
        <v>23</v>
      </c>
      <c r="T8515" t="str">
        <f>IF(Table1[[#This Row],[Units Sold]]&gt; 700,"High Units","low Units")</f>
        <v>low Units</v>
      </c>
      <c r="U8515">
        <f>SUM(Table1[[#This Row],[Operating Profit]])/SUM(Table1[Operating Profit])*100</f>
        <v>4.4921476265915656E-4</v>
      </c>
      <c r="V8515">
        <f>SUM(Table1[[#This Row],[Price per Unit]]*Table1[[#This Row],[Units Sold]])</f>
        <v>4033</v>
      </c>
      <c r="W8515">
        <f>SUM(Table1[[#This Row],[Total Sales]]-Table1[[#This Row],[Operating Profit]])</f>
        <v>2541</v>
      </c>
      <c r="X8515">
        <f>SUM(Table1[[#This Row],[Total Sales]]-Table1[[#This Row],[Cost]])</f>
        <v>1492</v>
      </c>
      <c r="Y8515">
        <f>SUM(Table1[[#This Row],[profit/loss]])/SUM(Table1[profit/loss])</f>
        <v>4.4921476265915656E-6</v>
      </c>
    </row>
    <row r="8516" spans="1:25" x14ac:dyDescent="0.3">
      <c r="A8516" t="s">
        <v>13</v>
      </c>
      <c r="B8516" t="s">
        <v>23</v>
      </c>
      <c r="C8516">
        <v>1128299</v>
      </c>
      <c r="D8516" s="9">
        <v>44341</v>
      </c>
      <c r="E8516" s="8" t="str">
        <f>TEXT(Table1[[#This Row],[Invoice Date]],"dd-mm-yyyy")</f>
        <v>25-05-2021</v>
      </c>
      <c r="F8516" s="1" t="str">
        <f t="shared" si="532"/>
        <v>May</v>
      </c>
      <c r="G8516" s="1" t="str">
        <f t="shared" si="533"/>
        <v>2021</v>
      </c>
      <c r="H8516" s="1" t="str">
        <f t="shared" si="534"/>
        <v>Tuesday</v>
      </c>
      <c r="I8516" s="1" t="str">
        <f t="shared" si="535"/>
        <v>25</v>
      </c>
      <c r="J8516" t="s">
        <v>47</v>
      </c>
      <c r="K8516" t="s">
        <v>71</v>
      </c>
      <c r="L8516" t="s">
        <v>72</v>
      </c>
      <c r="M8516" t="s">
        <v>20</v>
      </c>
      <c r="N8516">
        <v>33</v>
      </c>
      <c r="O8516">
        <v>85</v>
      </c>
      <c r="P8516">
        <v>2805</v>
      </c>
      <c r="Q8516">
        <v>1066</v>
      </c>
      <c r="R8516">
        <v>0.38</v>
      </c>
      <c r="S8516" t="s">
        <v>23</v>
      </c>
      <c r="T8516" t="str">
        <f>IF(Table1[[#This Row],[Units Sold]]&gt; 700,"High Units","low Units")</f>
        <v>low Units</v>
      </c>
      <c r="U8516">
        <f>SUM(Table1[[#This Row],[Operating Profit]])/SUM(Table1[Operating Profit])*100</f>
        <v>3.2095371112242686E-4</v>
      </c>
      <c r="V8516">
        <f>SUM(Table1[[#This Row],[Price per Unit]]*Table1[[#This Row],[Units Sold]])</f>
        <v>2805</v>
      </c>
      <c r="W8516">
        <f>SUM(Table1[[#This Row],[Total Sales]]-Table1[[#This Row],[Operating Profit]])</f>
        <v>1739</v>
      </c>
      <c r="X8516">
        <f>SUM(Table1[[#This Row],[Total Sales]]-Table1[[#This Row],[Cost]])</f>
        <v>1066</v>
      </c>
      <c r="Y8516">
        <f>SUM(Table1[[#This Row],[profit/loss]])/SUM(Table1[profit/loss])</f>
        <v>3.2095371112242685E-6</v>
      </c>
    </row>
    <row r="8517" spans="1:25" x14ac:dyDescent="0.3">
      <c r="A8517" t="s">
        <v>13</v>
      </c>
      <c r="B8517" t="s">
        <v>23</v>
      </c>
      <c r="C8517">
        <v>1128299</v>
      </c>
      <c r="D8517" s="9">
        <v>44341</v>
      </c>
      <c r="E8517" s="8" t="str">
        <f>TEXT(Table1[[#This Row],[Invoice Date]],"dd-mm-yyyy")</f>
        <v>25-05-2021</v>
      </c>
      <c r="F8517" s="1" t="str">
        <f t="shared" si="532"/>
        <v>May</v>
      </c>
      <c r="G8517" s="1" t="str">
        <f t="shared" si="533"/>
        <v>2021</v>
      </c>
      <c r="H8517" s="1" t="str">
        <f t="shared" si="534"/>
        <v>Tuesday</v>
      </c>
      <c r="I8517" s="1" t="str">
        <f t="shared" si="535"/>
        <v>25</v>
      </c>
      <c r="J8517" t="s">
        <v>47</v>
      </c>
      <c r="K8517" t="s">
        <v>71</v>
      </c>
      <c r="L8517" t="s">
        <v>72</v>
      </c>
      <c r="M8517" t="s">
        <v>21</v>
      </c>
      <c r="N8517">
        <v>34</v>
      </c>
      <c r="O8517">
        <v>54</v>
      </c>
      <c r="P8517">
        <v>1836</v>
      </c>
      <c r="Q8517">
        <v>789</v>
      </c>
      <c r="R8517">
        <v>0.43</v>
      </c>
      <c r="S8517" t="s">
        <v>23</v>
      </c>
      <c r="T8517" t="str">
        <f>IF(Table1[[#This Row],[Units Sold]]&gt; 700,"High Units","low Units")</f>
        <v>low Units</v>
      </c>
      <c r="U8517">
        <f>SUM(Table1[[#This Row],[Operating Profit]])/SUM(Table1[Operating Profit])*100</f>
        <v>2.3755391939549229E-4</v>
      </c>
      <c r="V8517">
        <f>SUM(Table1[[#This Row],[Price per Unit]]*Table1[[#This Row],[Units Sold]])</f>
        <v>1836</v>
      </c>
      <c r="W8517">
        <f>SUM(Table1[[#This Row],[Total Sales]]-Table1[[#This Row],[Operating Profit]])</f>
        <v>1047</v>
      </c>
      <c r="X8517">
        <f>SUM(Table1[[#This Row],[Total Sales]]-Table1[[#This Row],[Cost]])</f>
        <v>789</v>
      </c>
      <c r="Y8517">
        <f>SUM(Table1[[#This Row],[profit/loss]])/SUM(Table1[profit/loss])</f>
        <v>2.3755391939549231E-6</v>
      </c>
    </row>
    <row r="8518" spans="1:25" x14ac:dyDescent="0.3">
      <c r="A8518" t="s">
        <v>13</v>
      </c>
      <c r="B8518" t="s">
        <v>23</v>
      </c>
      <c r="C8518">
        <v>1128299</v>
      </c>
      <c r="D8518" s="9">
        <v>44341</v>
      </c>
      <c r="E8518" s="8" t="str">
        <f>TEXT(Table1[[#This Row],[Invoice Date]],"dd-mm-yyyy")</f>
        <v>25-05-2021</v>
      </c>
      <c r="F8518" s="1" t="str">
        <f t="shared" si="532"/>
        <v>May</v>
      </c>
      <c r="G8518" s="1" t="str">
        <f t="shared" si="533"/>
        <v>2021</v>
      </c>
      <c r="H8518" s="1" t="str">
        <f t="shared" si="534"/>
        <v>Tuesday</v>
      </c>
      <c r="I8518" s="1" t="str">
        <f t="shared" si="535"/>
        <v>25</v>
      </c>
      <c r="J8518" t="s">
        <v>47</v>
      </c>
      <c r="K8518" t="s">
        <v>71</v>
      </c>
      <c r="L8518" t="s">
        <v>72</v>
      </c>
      <c r="M8518" t="s">
        <v>22</v>
      </c>
      <c r="N8518">
        <v>44</v>
      </c>
      <c r="O8518">
        <v>168</v>
      </c>
      <c r="P8518">
        <v>7392</v>
      </c>
      <c r="Q8518">
        <v>2587</v>
      </c>
      <c r="R8518">
        <v>0.35</v>
      </c>
      <c r="S8518" t="s">
        <v>23</v>
      </c>
      <c r="T8518" t="str">
        <f>IF(Table1[[#This Row],[Units Sold]]&gt; 700,"High Units","low Units")</f>
        <v>low Units</v>
      </c>
      <c r="U8518">
        <f>SUM(Table1[[#This Row],[Operating Profit]])/SUM(Table1[Operating Profit])*100</f>
        <v>7.7889985991906022E-4</v>
      </c>
      <c r="V8518">
        <f>SUM(Table1[[#This Row],[Price per Unit]]*Table1[[#This Row],[Units Sold]])</f>
        <v>7392</v>
      </c>
      <c r="W8518">
        <f>SUM(Table1[[#This Row],[Total Sales]]-Table1[[#This Row],[Operating Profit]])</f>
        <v>4805</v>
      </c>
      <c r="X8518">
        <f>SUM(Table1[[#This Row],[Total Sales]]-Table1[[#This Row],[Cost]])</f>
        <v>2587</v>
      </c>
      <c r="Y8518">
        <f>SUM(Table1[[#This Row],[profit/loss]])/SUM(Table1[profit/loss])</f>
        <v>7.7889985991906027E-6</v>
      </c>
    </row>
    <row r="8519" spans="1:25" x14ac:dyDescent="0.3">
      <c r="A8519" t="s">
        <v>13</v>
      </c>
      <c r="B8519" t="s">
        <v>23</v>
      </c>
      <c r="C8519">
        <v>1128299</v>
      </c>
      <c r="D8519" s="9">
        <v>44371</v>
      </c>
      <c r="E8519" s="8" t="str">
        <f>TEXT(Table1[[#This Row],[Invoice Date]],"dd-mm-yyyy")</f>
        <v>24-06-2021</v>
      </c>
      <c r="F8519" s="1" t="str">
        <f t="shared" si="532"/>
        <v>June</v>
      </c>
      <c r="G8519" s="1" t="str">
        <f t="shared" si="533"/>
        <v>2021</v>
      </c>
      <c r="H8519" s="1" t="str">
        <f t="shared" si="534"/>
        <v>Thursday</v>
      </c>
      <c r="I8519" s="1" t="str">
        <f t="shared" si="535"/>
        <v>24</v>
      </c>
      <c r="J8519" t="s">
        <v>47</v>
      </c>
      <c r="K8519" t="s">
        <v>71</v>
      </c>
      <c r="L8519" t="s">
        <v>72</v>
      </c>
      <c r="M8519" t="s">
        <v>16</v>
      </c>
      <c r="N8519">
        <v>37</v>
      </c>
      <c r="O8519">
        <v>233</v>
      </c>
      <c r="P8519">
        <v>8621</v>
      </c>
      <c r="Q8519">
        <v>3190</v>
      </c>
      <c r="R8519">
        <v>0.37</v>
      </c>
      <c r="S8519" t="s">
        <v>23</v>
      </c>
      <c r="T8519" t="str">
        <f>IF(Table1[[#This Row],[Units Sold]]&gt; 700,"High Units","low Units")</f>
        <v>low Units</v>
      </c>
      <c r="U8519">
        <f>SUM(Table1[[#This Row],[Operating Profit]])/SUM(Table1[Operating Profit])*100</f>
        <v>9.6045247512245926E-4</v>
      </c>
      <c r="V8519">
        <f>SUM(Table1[[#This Row],[Price per Unit]]*Table1[[#This Row],[Units Sold]])</f>
        <v>8621</v>
      </c>
      <c r="W8519">
        <f>SUM(Table1[[#This Row],[Total Sales]]-Table1[[#This Row],[Operating Profit]])</f>
        <v>5431</v>
      </c>
      <c r="X8519">
        <f>SUM(Table1[[#This Row],[Total Sales]]-Table1[[#This Row],[Cost]])</f>
        <v>3190</v>
      </c>
      <c r="Y8519">
        <f>SUM(Table1[[#This Row],[profit/loss]])/SUM(Table1[profit/loss])</f>
        <v>9.6045247512245931E-6</v>
      </c>
    </row>
    <row r="8520" spans="1:25" x14ac:dyDescent="0.3">
      <c r="A8520" t="s">
        <v>13</v>
      </c>
      <c r="B8520" t="s">
        <v>23</v>
      </c>
      <c r="C8520">
        <v>1128299</v>
      </c>
      <c r="D8520" s="9">
        <v>44371</v>
      </c>
      <c r="E8520" s="8" t="str">
        <f>TEXT(Table1[[#This Row],[Invoice Date]],"dd-mm-yyyy")</f>
        <v>24-06-2021</v>
      </c>
      <c r="F8520" s="1" t="str">
        <f t="shared" si="532"/>
        <v>June</v>
      </c>
      <c r="G8520" s="1" t="str">
        <f t="shared" si="533"/>
        <v>2021</v>
      </c>
      <c r="H8520" s="1" t="str">
        <f t="shared" si="534"/>
        <v>Thursday</v>
      </c>
      <c r="I8520" s="1" t="str">
        <f t="shared" si="535"/>
        <v>24</v>
      </c>
      <c r="J8520" t="s">
        <v>47</v>
      </c>
      <c r="K8520" t="s">
        <v>71</v>
      </c>
      <c r="L8520" t="s">
        <v>72</v>
      </c>
      <c r="M8520" t="s">
        <v>18</v>
      </c>
      <c r="N8520">
        <v>45</v>
      </c>
      <c r="O8520">
        <v>221</v>
      </c>
      <c r="P8520">
        <v>9945</v>
      </c>
      <c r="Q8520">
        <v>4077</v>
      </c>
      <c r="R8520">
        <v>0.41</v>
      </c>
      <c r="S8520" t="s">
        <v>23</v>
      </c>
      <c r="T8520" t="str">
        <f>IF(Table1[[#This Row],[Units Sold]]&gt; 700,"High Units","low Units")</f>
        <v>low Units</v>
      </c>
      <c r="U8520">
        <f>SUM(Table1[[#This Row],[Operating Profit]])/SUM(Table1[Operating Profit])*100</f>
        <v>1.2275124580170115E-3</v>
      </c>
      <c r="V8520">
        <f>SUM(Table1[[#This Row],[Price per Unit]]*Table1[[#This Row],[Units Sold]])</f>
        <v>9945</v>
      </c>
      <c r="W8520">
        <f>SUM(Table1[[#This Row],[Total Sales]]-Table1[[#This Row],[Operating Profit]])</f>
        <v>5868</v>
      </c>
      <c r="X8520">
        <f>SUM(Table1[[#This Row],[Total Sales]]-Table1[[#This Row],[Cost]])</f>
        <v>4077</v>
      </c>
      <c r="Y8520">
        <f>SUM(Table1[[#This Row],[profit/loss]])/SUM(Table1[profit/loss])</f>
        <v>1.2275124580170116E-5</v>
      </c>
    </row>
    <row r="8521" spans="1:25" x14ac:dyDescent="0.3">
      <c r="A8521" t="s">
        <v>13</v>
      </c>
      <c r="B8521" t="s">
        <v>23</v>
      </c>
      <c r="C8521">
        <v>1128299</v>
      </c>
      <c r="D8521" s="9">
        <v>44371</v>
      </c>
      <c r="E8521" s="8" t="str">
        <f>TEXT(Table1[[#This Row],[Invoice Date]],"dd-mm-yyyy")</f>
        <v>24-06-2021</v>
      </c>
      <c r="F8521" s="1" t="str">
        <f t="shared" si="532"/>
        <v>June</v>
      </c>
      <c r="G8521" s="1" t="str">
        <f t="shared" si="533"/>
        <v>2021</v>
      </c>
      <c r="H8521" s="1" t="str">
        <f t="shared" si="534"/>
        <v>Thursday</v>
      </c>
      <c r="I8521" s="1" t="str">
        <f t="shared" si="535"/>
        <v>24</v>
      </c>
      <c r="J8521" t="s">
        <v>47</v>
      </c>
      <c r="K8521" t="s">
        <v>71</v>
      </c>
      <c r="L8521" t="s">
        <v>72</v>
      </c>
      <c r="M8521" t="s">
        <v>19</v>
      </c>
      <c r="N8521">
        <v>58</v>
      </c>
      <c r="O8521">
        <v>208</v>
      </c>
      <c r="P8521">
        <v>12064</v>
      </c>
      <c r="Q8521">
        <v>4464</v>
      </c>
      <c r="R8521">
        <v>0.37</v>
      </c>
      <c r="S8521" t="s">
        <v>23</v>
      </c>
      <c r="T8521" t="str">
        <f>IF(Table1[[#This Row],[Units Sold]]&gt; 700,"High Units","low Units")</f>
        <v>low Units</v>
      </c>
      <c r="U8521">
        <f>SUM(Table1[[#This Row],[Operating Profit]])/SUM(Table1[Operating Profit])*100</f>
        <v>1.3440313006102377E-3</v>
      </c>
      <c r="V8521">
        <f>SUM(Table1[[#This Row],[Price per Unit]]*Table1[[#This Row],[Units Sold]])</f>
        <v>12064</v>
      </c>
      <c r="W8521">
        <f>SUM(Table1[[#This Row],[Total Sales]]-Table1[[#This Row],[Operating Profit]])</f>
        <v>7600</v>
      </c>
      <c r="X8521">
        <f>SUM(Table1[[#This Row],[Total Sales]]-Table1[[#This Row],[Cost]])</f>
        <v>4464</v>
      </c>
      <c r="Y8521">
        <f>SUM(Table1[[#This Row],[profit/loss]])/SUM(Table1[profit/loss])</f>
        <v>1.3440313006102377E-5</v>
      </c>
    </row>
    <row r="8522" spans="1:25" x14ac:dyDescent="0.3">
      <c r="A8522" t="s">
        <v>13</v>
      </c>
      <c r="B8522" t="s">
        <v>23</v>
      </c>
      <c r="C8522">
        <v>1128299</v>
      </c>
      <c r="D8522" s="9">
        <v>44371</v>
      </c>
      <c r="E8522" s="8" t="str">
        <f>TEXT(Table1[[#This Row],[Invoice Date]],"dd-mm-yyyy")</f>
        <v>24-06-2021</v>
      </c>
      <c r="F8522" s="1" t="str">
        <f t="shared" si="532"/>
        <v>June</v>
      </c>
      <c r="G8522" s="1" t="str">
        <f t="shared" si="533"/>
        <v>2021</v>
      </c>
      <c r="H8522" s="1" t="str">
        <f t="shared" si="534"/>
        <v>Thursday</v>
      </c>
      <c r="I8522" s="1" t="str">
        <f t="shared" si="535"/>
        <v>24</v>
      </c>
      <c r="J8522" t="s">
        <v>47</v>
      </c>
      <c r="K8522" t="s">
        <v>71</v>
      </c>
      <c r="L8522" t="s">
        <v>72</v>
      </c>
      <c r="M8522" t="s">
        <v>20</v>
      </c>
      <c r="N8522">
        <v>61</v>
      </c>
      <c r="O8522">
        <v>184</v>
      </c>
      <c r="P8522">
        <v>11224</v>
      </c>
      <c r="Q8522">
        <v>4602</v>
      </c>
      <c r="R8522">
        <v>0.41</v>
      </c>
      <c r="S8522" t="s">
        <v>23</v>
      </c>
      <c r="T8522" t="str">
        <f>IF(Table1[[#This Row],[Units Sold]]&gt; 700,"High Units","low Units")</f>
        <v>low Units</v>
      </c>
      <c r="U8522">
        <f>SUM(Table1[[#This Row],[Operating Profit]])/SUM(Table1[Operating Profit])*100</f>
        <v>1.3855806553334038E-3</v>
      </c>
      <c r="V8522">
        <f>SUM(Table1[[#This Row],[Price per Unit]]*Table1[[#This Row],[Units Sold]])</f>
        <v>11224</v>
      </c>
      <c r="W8522">
        <f>SUM(Table1[[#This Row],[Total Sales]]-Table1[[#This Row],[Operating Profit]])</f>
        <v>6622</v>
      </c>
      <c r="X8522">
        <f>SUM(Table1[[#This Row],[Total Sales]]-Table1[[#This Row],[Cost]])</f>
        <v>4602</v>
      </c>
      <c r="Y8522">
        <f>SUM(Table1[[#This Row],[profit/loss]])/SUM(Table1[profit/loss])</f>
        <v>1.3855806553334038E-5</v>
      </c>
    </row>
    <row r="8523" spans="1:25" x14ac:dyDescent="0.3">
      <c r="A8523" t="s">
        <v>13</v>
      </c>
      <c r="B8523" t="s">
        <v>23</v>
      </c>
      <c r="C8523">
        <v>1128299</v>
      </c>
      <c r="D8523" s="9">
        <v>44371</v>
      </c>
      <c r="E8523" s="8" t="str">
        <f>TEXT(Table1[[#This Row],[Invoice Date]],"dd-mm-yyyy")</f>
        <v>24-06-2021</v>
      </c>
      <c r="F8523" s="1" t="str">
        <f t="shared" si="532"/>
        <v>June</v>
      </c>
      <c r="G8523" s="1" t="str">
        <f t="shared" si="533"/>
        <v>2021</v>
      </c>
      <c r="H8523" s="1" t="str">
        <f t="shared" si="534"/>
        <v>Thursday</v>
      </c>
      <c r="I8523" s="1" t="str">
        <f t="shared" si="535"/>
        <v>24</v>
      </c>
      <c r="J8523" t="s">
        <v>47</v>
      </c>
      <c r="K8523" t="s">
        <v>71</v>
      </c>
      <c r="L8523" t="s">
        <v>72</v>
      </c>
      <c r="M8523" t="s">
        <v>21</v>
      </c>
      <c r="N8523">
        <v>68</v>
      </c>
      <c r="O8523">
        <v>128</v>
      </c>
      <c r="P8523">
        <v>8704</v>
      </c>
      <c r="Q8523">
        <v>4004</v>
      </c>
      <c r="R8523">
        <v>0.46</v>
      </c>
      <c r="S8523" t="s">
        <v>23</v>
      </c>
      <c r="T8523" t="str">
        <f>IF(Table1[[#This Row],[Units Sold]]&gt; 700,"High Units","low Units")</f>
        <v>low Units</v>
      </c>
      <c r="U8523">
        <f>SUM(Table1[[#This Row],[Operating Profit]])/SUM(Table1[Operating Profit])*100</f>
        <v>1.205533451533018E-3</v>
      </c>
      <c r="V8523">
        <f>SUM(Table1[[#This Row],[Price per Unit]]*Table1[[#This Row],[Units Sold]])</f>
        <v>8704</v>
      </c>
      <c r="W8523">
        <f>SUM(Table1[[#This Row],[Total Sales]]-Table1[[#This Row],[Operating Profit]])</f>
        <v>4700</v>
      </c>
      <c r="X8523">
        <f>SUM(Table1[[#This Row],[Total Sales]]-Table1[[#This Row],[Cost]])</f>
        <v>4004</v>
      </c>
      <c r="Y8523">
        <f>SUM(Table1[[#This Row],[profit/loss]])/SUM(Table1[profit/loss])</f>
        <v>1.2055334515330179E-5</v>
      </c>
    </row>
    <row r="8524" spans="1:25" x14ac:dyDescent="0.3">
      <c r="A8524" t="s">
        <v>13</v>
      </c>
      <c r="B8524" t="s">
        <v>23</v>
      </c>
      <c r="C8524">
        <v>1128299</v>
      </c>
      <c r="D8524" s="9">
        <v>44371</v>
      </c>
      <c r="E8524" s="8" t="str">
        <f>TEXT(Table1[[#This Row],[Invoice Date]],"dd-mm-yyyy")</f>
        <v>24-06-2021</v>
      </c>
      <c r="F8524" s="1" t="str">
        <f t="shared" si="532"/>
        <v>June</v>
      </c>
      <c r="G8524" s="1" t="str">
        <f t="shared" si="533"/>
        <v>2021</v>
      </c>
      <c r="H8524" s="1" t="str">
        <f t="shared" si="534"/>
        <v>Thursday</v>
      </c>
      <c r="I8524" s="1" t="str">
        <f t="shared" si="535"/>
        <v>24</v>
      </c>
      <c r="J8524" t="s">
        <v>47</v>
      </c>
      <c r="K8524" t="s">
        <v>71</v>
      </c>
      <c r="L8524" t="s">
        <v>72</v>
      </c>
      <c r="M8524" t="s">
        <v>22</v>
      </c>
      <c r="N8524">
        <v>82</v>
      </c>
      <c r="O8524">
        <v>231</v>
      </c>
      <c r="P8524">
        <v>18942</v>
      </c>
      <c r="Q8524">
        <v>7009</v>
      </c>
      <c r="R8524">
        <v>0.37</v>
      </c>
      <c r="S8524" t="s">
        <v>23</v>
      </c>
      <c r="T8524" t="str">
        <f>IF(Table1[[#This Row],[Units Sold]]&gt; 700,"High Units","low Units")</f>
        <v>low Units</v>
      </c>
      <c r="U8524">
        <f>SUM(Table1[[#This Row],[Operating Profit]])/SUM(Table1[Operating Profit])*100</f>
        <v>2.1102857047439866E-3</v>
      </c>
      <c r="V8524">
        <f>SUM(Table1[[#This Row],[Price per Unit]]*Table1[[#This Row],[Units Sold]])</f>
        <v>18942</v>
      </c>
      <c r="W8524">
        <f>SUM(Table1[[#This Row],[Total Sales]]-Table1[[#This Row],[Operating Profit]])</f>
        <v>11933</v>
      </c>
      <c r="X8524">
        <f>SUM(Table1[[#This Row],[Total Sales]]-Table1[[#This Row],[Cost]])</f>
        <v>7009</v>
      </c>
      <c r="Y8524">
        <f>SUM(Table1[[#This Row],[profit/loss]])/SUM(Table1[profit/loss])</f>
        <v>2.1102857047439866E-5</v>
      </c>
    </row>
    <row r="8525" spans="1:25" x14ac:dyDescent="0.3">
      <c r="A8525" t="s">
        <v>13</v>
      </c>
      <c r="B8525" t="s">
        <v>23</v>
      </c>
      <c r="C8525">
        <v>1128299</v>
      </c>
      <c r="D8525" s="9">
        <v>44400</v>
      </c>
      <c r="E8525" s="8" t="str">
        <f>TEXT(Table1[[#This Row],[Invoice Date]],"dd-mm-yyyy")</f>
        <v>23-07-2021</v>
      </c>
      <c r="F8525" s="1" t="str">
        <f t="shared" si="532"/>
        <v>July</v>
      </c>
      <c r="G8525" s="1" t="str">
        <f t="shared" si="533"/>
        <v>2021</v>
      </c>
      <c r="H8525" s="1" t="str">
        <f t="shared" si="534"/>
        <v>Friday</v>
      </c>
      <c r="I8525" s="1" t="str">
        <f t="shared" si="535"/>
        <v>23</v>
      </c>
      <c r="J8525" t="s">
        <v>47</v>
      </c>
      <c r="K8525" t="s">
        <v>71</v>
      </c>
      <c r="L8525" t="s">
        <v>72</v>
      </c>
      <c r="M8525" t="s">
        <v>16</v>
      </c>
      <c r="N8525">
        <v>60</v>
      </c>
      <c r="O8525">
        <v>272</v>
      </c>
      <c r="P8525">
        <v>16320</v>
      </c>
      <c r="Q8525">
        <v>6038</v>
      </c>
      <c r="R8525">
        <v>0.37</v>
      </c>
      <c r="S8525" t="s">
        <v>23</v>
      </c>
      <c r="T8525" t="str">
        <f>IF(Table1[[#This Row],[Units Sold]]&gt; 700,"High Units","low Units")</f>
        <v>low Units</v>
      </c>
      <c r="U8525">
        <f>SUM(Table1[[#This Row],[Operating Profit]])/SUM(Table1[Operating Profit])*100</f>
        <v>1.8179348102788117E-3</v>
      </c>
      <c r="V8525">
        <f>SUM(Table1[[#This Row],[Price per Unit]]*Table1[[#This Row],[Units Sold]])</f>
        <v>16320</v>
      </c>
      <c r="W8525">
        <f>SUM(Table1[[#This Row],[Total Sales]]-Table1[[#This Row],[Operating Profit]])</f>
        <v>10282</v>
      </c>
      <c r="X8525">
        <f>SUM(Table1[[#This Row],[Total Sales]]-Table1[[#This Row],[Cost]])</f>
        <v>6038</v>
      </c>
      <c r="Y8525">
        <f>SUM(Table1[[#This Row],[profit/loss]])/SUM(Table1[profit/loss])</f>
        <v>1.8179348102788118E-5</v>
      </c>
    </row>
    <row r="8526" spans="1:25" x14ac:dyDescent="0.3">
      <c r="A8526" t="s">
        <v>13</v>
      </c>
      <c r="B8526" t="s">
        <v>23</v>
      </c>
      <c r="C8526">
        <v>1128299</v>
      </c>
      <c r="D8526" s="9">
        <v>44400</v>
      </c>
      <c r="E8526" s="8" t="str">
        <f>TEXT(Table1[[#This Row],[Invoice Date]],"dd-mm-yyyy")</f>
        <v>23-07-2021</v>
      </c>
      <c r="F8526" s="1" t="str">
        <f t="shared" si="532"/>
        <v>July</v>
      </c>
      <c r="G8526" s="1" t="str">
        <f t="shared" si="533"/>
        <v>2021</v>
      </c>
      <c r="H8526" s="1" t="str">
        <f t="shared" si="534"/>
        <v>Friday</v>
      </c>
      <c r="I8526" s="1" t="str">
        <f t="shared" si="535"/>
        <v>23</v>
      </c>
      <c r="J8526" t="s">
        <v>47</v>
      </c>
      <c r="K8526" t="s">
        <v>71</v>
      </c>
      <c r="L8526" t="s">
        <v>72</v>
      </c>
      <c r="M8526" t="s">
        <v>18</v>
      </c>
      <c r="N8526">
        <v>60</v>
      </c>
      <c r="O8526">
        <v>224</v>
      </c>
      <c r="P8526">
        <v>13440</v>
      </c>
      <c r="Q8526">
        <v>5107</v>
      </c>
      <c r="R8526">
        <v>0.38</v>
      </c>
      <c r="S8526" t="s">
        <v>23</v>
      </c>
      <c r="T8526" t="str">
        <f>IF(Table1[[#This Row],[Units Sold]]&gt; 700,"High Units","low Units")</f>
        <v>low Units</v>
      </c>
      <c r="U8526">
        <f>SUM(Table1[[#This Row],[Operating Profit]])/SUM(Table1[Operating Profit])*100</f>
        <v>1.537627207037743E-3</v>
      </c>
      <c r="V8526">
        <f>SUM(Table1[[#This Row],[Price per Unit]]*Table1[[#This Row],[Units Sold]])</f>
        <v>13440</v>
      </c>
      <c r="W8526">
        <f>SUM(Table1[[#This Row],[Total Sales]]-Table1[[#This Row],[Operating Profit]])</f>
        <v>8333</v>
      </c>
      <c r="X8526">
        <f>SUM(Table1[[#This Row],[Total Sales]]-Table1[[#This Row],[Cost]])</f>
        <v>5107</v>
      </c>
      <c r="Y8526">
        <f>SUM(Table1[[#This Row],[profit/loss]])/SUM(Table1[profit/loss])</f>
        <v>1.537627207037743E-5</v>
      </c>
    </row>
    <row r="8527" spans="1:25" x14ac:dyDescent="0.3">
      <c r="A8527" t="s">
        <v>13</v>
      </c>
      <c r="B8527" t="s">
        <v>23</v>
      </c>
      <c r="C8527">
        <v>1128299</v>
      </c>
      <c r="D8527" s="9">
        <v>44400</v>
      </c>
      <c r="E8527" s="8" t="str">
        <f>TEXT(Table1[[#This Row],[Invoice Date]],"dd-mm-yyyy")</f>
        <v>23-07-2021</v>
      </c>
      <c r="F8527" s="1" t="str">
        <f t="shared" si="532"/>
        <v>July</v>
      </c>
      <c r="G8527" s="1" t="str">
        <f t="shared" si="533"/>
        <v>2021</v>
      </c>
      <c r="H8527" s="1" t="str">
        <f t="shared" si="534"/>
        <v>Friday</v>
      </c>
      <c r="I8527" s="1" t="str">
        <f t="shared" si="535"/>
        <v>23</v>
      </c>
      <c r="J8527" t="s">
        <v>47</v>
      </c>
      <c r="K8527" t="s">
        <v>71</v>
      </c>
      <c r="L8527" t="s">
        <v>72</v>
      </c>
      <c r="M8527" t="s">
        <v>19</v>
      </c>
      <c r="N8527">
        <v>62</v>
      </c>
      <c r="O8527">
        <v>208</v>
      </c>
      <c r="P8527">
        <v>12896</v>
      </c>
      <c r="Q8527">
        <v>4900</v>
      </c>
      <c r="R8527">
        <v>0.38</v>
      </c>
      <c r="S8527" t="s">
        <v>23</v>
      </c>
      <c r="T8527" t="str">
        <f>IF(Table1[[#This Row],[Units Sold]]&gt; 700,"High Units","low Units")</f>
        <v>low Units</v>
      </c>
      <c r="U8527">
        <f>SUM(Table1[[#This Row],[Operating Profit]])/SUM(Table1[Operating Profit])*100</f>
        <v>1.475303174952994E-3</v>
      </c>
      <c r="V8527">
        <f>SUM(Table1[[#This Row],[Price per Unit]]*Table1[[#This Row],[Units Sold]])</f>
        <v>12896</v>
      </c>
      <c r="W8527">
        <f>SUM(Table1[[#This Row],[Total Sales]]-Table1[[#This Row],[Operating Profit]])</f>
        <v>7996</v>
      </c>
      <c r="X8527">
        <f>SUM(Table1[[#This Row],[Total Sales]]-Table1[[#This Row],[Cost]])</f>
        <v>4900</v>
      </c>
      <c r="Y8527">
        <f>SUM(Table1[[#This Row],[profit/loss]])/SUM(Table1[profit/loss])</f>
        <v>1.475303174952994E-5</v>
      </c>
    </row>
    <row r="8528" spans="1:25" x14ac:dyDescent="0.3">
      <c r="A8528" t="s">
        <v>13</v>
      </c>
      <c r="B8528" t="s">
        <v>23</v>
      </c>
      <c r="C8528">
        <v>1128299</v>
      </c>
      <c r="D8528" s="9">
        <v>44400</v>
      </c>
      <c r="E8528" s="8" t="str">
        <f>TEXT(Table1[[#This Row],[Invoice Date]],"dd-mm-yyyy")</f>
        <v>23-07-2021</v>
      </c>
      <c r="F8528" s="1" t="str">
        <f t="shared" si="532"/>
        <v>July</v>
      </c>
      <c r="G8528" s="1" t="str">
        <f t="shared" si="533"/>
        <v>2021</v>
      </c>
      <c r="H8528" s="1" t="str">
        <f t="shared" si="534"/>
        <v>Friday</v>
      </c>
      <c r="I8528" s="1" t="str">
        <f t="shared" si="535"/>
        <v>23</v>
      </c>
      <c r="J8528" t="s">
        <v>47</v>
      </c>
      <c r="K8528" t="s">
        <v>71</v>
      </c>
      <c r="L8528" t="s">
        <v>72</v>
      </c>
      <c r="M8528" t="s">
        <v>20</v>
      </c>
      <c r="N8528">
        <v>65</v>
      </c>
      <c r="O8528">
        <v>187</v>
      </c>
      <c r="P8528">
        <v>12155</v>
      </c>
      <c r="Q8528">
        <v>5105</v>
      </c>
      <c r="R8528">
        <v>0.42</v>
      </c>
      <c r="S8528" t="s">
        <v>23</v>
      </c>
      <c r="T8528" t="str">
        <f>IF(Table1[[#This Row],[Units Sold]]&gt; 700,"High Units","low Units")</f>
        <v>low Units</v>
      </c>
      <c r="U8528">
        <f>SUM(Table1[[#This Row],[Operating Profit]])/SUM(Table1[Operating Profit])*100</f>
        <v>1.5370250424765377E-3</v>
      </c>
      <c r="V8528">
        <f>SUM(Table1[[#This Row],[Price per Unit]]*Table1[[#This Row],[Units Sold]])</f>
        <v>12155</v>
      </c>
      <c r="W8528">
        <f>SUM(Table1[[#This Row],[Total Sales]]-Table1[[#This Row],[Operating Profit]])</f>
        <v>7050</v>
      </c>
      <c r="X8528">
        <f>SUM(Table1[[#This Row],[Total Sales]]-Table1[[#This Row],[Cost]])</f>
        <v>5105</v>
      </c>
      <c r="Y8528">
        <f>SUM(Table1[[#This Row],[profit/loss]])/SUM(Table1[profit/loss])</f>
        <v>1.5370250424765377E-5</v>
      </c>
    </row>
    <row r="8529" spans="1:25" x14ac:dyDescent="0.3">
      <c r="A8529" t="s">
        <v>13</v>
      </c>
      <c r="B8529" t="s">
        <v>23</v>
      </c>
      <c r="C8529">
        <v>1128299</v>
      </c>
      <c r="D8529" s="9">
        <v>44400</v>
      </c>
      <c r="E8529" s="8" t="str">
        <f>TEXT(Table1[[#This Row],[Invoice Date]],"dd-mm-yyyy")</f>
        <v>23-07-2021</v>
      </c>
      <c r="F8529" s="1" t="str">
        <f t="shared" si="532"/>
        <v>July</v>
      </c>
      <c r="G8529" s="1" t="str">
        <f t="shared" si="533"/>
        <v>2021</v>
      </c>
      <c r="H8529" s="1" t="str">
        <f t="shared" si="534"/>
        <v>Friday</v>
      </c>
      <c r="I8529" s="1" t="str">
        <f t="shared" si="535"/>
        <v>23</v>
      </c>
      <c r="J8529" t="s">
        <v>47</v>
      </c>
      <c r="K8529" t="s">
        <v>71</v>
      </c>
      <c r="L8529" t="s">
        <v>72</v>
      </c>
      <c r="M8529" t="s">
        <v>21</v>
      </c>
      <c r="N8529">
        <v>72</v>
      </c>
      <c r="O8529">
        <v>210</v>
      </c>
      <c r="P8529">
        <v>15120</v>
      </c>
      <c r="Q8529">
        <v>6502</v>
      </c>
      <c r="R8529">
        <v>0.43</v>
      </c>
      <c r="S8529" t="s">
        <v>23</v>
      </c>
      <c r="T8529" t="str">
        <f>IF(Table1[[#This Row],[Units Sold]]&gt; 700,"High Units","low Units")</f>
        <v>low Units</v>
      </c>
      <c r="U8529">
        <f>SUM(Table1[[#This Row],[Operating Profit]])/SUM(Table1[Operating Profit])*100</f>
        <v>1.9576369884784423E-3</v>
      </c>
      <c r="V8529">
        <f>SUM(Table1[[#This Row],[Price per Unit]]*Table1[[#This Row],[Units Sold]])</f>
        <v>15120</v>
      </c>
      <c r="W8529">
        <f>SUM(Table1[[#This Row],[Total Sales]]-Table1[[#This Row],[Operating Profit]])</f>
        <v>8618</v>
      </c>
      <c r="X8529">
        <f>SUM(Table1[[#This Row],[Total Sales]]-Table1[[#This Row],[Cost]])</f>
        <v>6502</v>
      </c>
      <c r="Y8529">
        <f>SUM(Table1[[#This Row],[profit/loss]])/SUM(Table1[profit/loss])</f>
        <v>1.9576369884784423E-5</v>
      </c>
    </row>
    <row r="8530" spans="1:25" x14ac:dyDescent="0.3">
      <c r="A8530" t="s">
        <v>13</v>
      </c>
      <c r="B8530" t="s">
        <v>23</v>
      </c>
      <c r="C8530">
        <v>1128299</v>
      </c>
      <c r="D8530" s="9">
        <v>44400</v>
      </c>
      <c r="E8530" s="8" t="str">
        <f>TEXT(Table1[[#This Row],[Invoice Date]],"dd-mm-yyyy")</f>
        <v>23-07-2021</v>
      </c>
      <c r="F8530" s="1" t="str">
        <f t="shared" si="532"/>
        <v>July</v>
      </c>
      <c r="G8530" s="1" t="str">
        <f t="shared" si="533"/>
        <v>2021</v>
      </c>
      <c r="H8530" s="1" t="str">
        <f t="shared" si="534"/>
        <v>Friday</v>
      </c>
      <c r="I8530" s="1" t="str">
        <f t="shared" si="535"/>
        <v>23</v>
      </c>
      <c r="J8530" t="s">
        <v>47</v>
      </c>
      <c r="K8530" t="s">
        <v>71</v>
      </c>
      <c r="L8530" t="s">
        <v>72</v>
      </c>
      <c r="M8530" t="s">
        <v>22</v>
      </c>
      <c r="N8530">
        <v>82</v>
      </c>
      <c r="O8530">
        <v>186</v>
      </c>
      <c r="P8530">
        <v>15252</v>
      </c>
      <c r="Q8530">
        <v>5033</v>
      </c>
      <c r="R8530">
        <v>0.33</v>
      </c>
      <c r="S8530" t="s">
        <v>23</v>
      </c>
      <c r="T8530" t="str">
        <f>IF(Table1[[#This Row],[Units Sold]]&gt; 700,"High Units","low Units")</f>
        <v>low Units</v>
      </c>
      <c r="U8530">
        <f>SUM(Table1[[#This Row],[Operating Profit]])/SUM(Table1[Operating Profit])*100</f>
        <v>1.5153471182731467E-3</v>
      </c>
      <c r="V8530">
        <f>SUM(Table1[[#This Row],[Price per Unit]]*Table1[[#This Row],[Units Sold]])</f>
        <v>15252</v>
      </c>
      <c r="W8530">
        <f>SUM(Table1[[#This Row],[Total Sales]]-Table1[[#This Row],[Operating Profit]])</f>
        <v>10219</v>
      </c>
      <c r="X8530">
        <f>SUM(Table1[[#This Row],[Total Sales]]-Table1[[#This Row],[Cost]])</f>
        <v>5033</v>
      </c>
      <c r="Y8530">
        <f>SUM(Table1[[#This Row],[profit/loss]])/SUM(Table1[profit/loss])</f>
        <v>1.5153471182731467E-5</v>
      </c>
    </row>
    <row r="8531" spans="1:25" x14ac:dyDescent="0.3">
      <c r="A8531" t="s">
        <v>13</v>
      </c>
      <c r="B8531" t="s">
        <v>23</v>
      </c>
      <c r="C8531">
        <v>1128299</v>
      </c>
      <c r="D8531" s="9">
        <v>44432</v>
      </c>
      <c r="E8531" s="8" t="str">
        <f>TEXT(Table1[[#This Row],[Invoice Date]],"dd-mm-yyyy")</f>
        <v>24-08-2021</v>
      </c>
      <c r="F8531" s="1" t="str">
        <f t="shared" si="532"/>
        <v>August</v>
      </c>
      <c r="G8531" s="1" t="str">
        <f t="shared" si="533"/>
        <v>2021</v>
      </c>
      <c r="H8531" s="1" t="str">
        <f t="shared" si="534"/>
        <v>Tuesday</v>
      </c>
      <c r="I8531" s="1" t="str">
        <f t="shared" si="535"/>
        <v>24</v>
      </c>
      <c r="J8531" t="s">
        <v>47</v>
      </c>
      <c r="K8531" t="s">
        <v>71</v>
      </c>
      <c r="L8531" t="s">
        <v>72</v>
      </c>
      <c r="M8531" t="s">
        <v>16</v>
      </c>
      <c r="N8531">
        <v>67</v>
      </c>
      <c r="O8531">
        <v>272</v>
      </c>
      <c r="P8531">
        <v>18224</v>
      </c>
      <c r="Q8531">
        <v>7290</v>
      </c>
      <c r="R8531">
        <v>0.4</v>
      </c>
      <c r="S8531" t="s">
        <v>23</v>
      </c>
      <c r="T8531" t="str">
        <f>IF(Table1[[#This Row],[Units Sold]]&gt; 700,"High Units","low Units")</f>
        <v>low Units</v>
      </c>
      <c r="U8531">
        <f>SUM(Table1[[#This Row],[Operating Profit]])/SUM(Table1[Operating Profit])*100</f>
        <v>2.1948898255933318E-3</v>
      </c>
      <c r="V8531">
        <f>SUM(Table1[[#This Row],[Price per Unit]]*Table1[[#This Row],[Units Sold]])</f>
        <v>18224</v>
      </c>
      <c r="W8531">
        <f>SUM(Table1[[#This Row],[Total Sales]]-Table1[[#This Row],[Operating Profit]])</f>
        <v>10934</v>
      </c>
      <c r="X8531">
        <f>SUM(Table1[[#This Row],[Total Sales]]-Table1[[#This Row],[Cost]])</f>
        <v>7290</v>
      </c>
      <c r="Y8531">
        <f>SUM(Table1[[#This Row],[profit/loss]])/SUM(Table1[profit/loss])</f>
        <v>2.194889825593332E-5</v>
      </c>
    </row>
    <row r="8532" spans="1:25" x14ac:dyDescent="0.3">
      <c r="A8532" t="s">
        <v>13</v>
      </c>
      <c r="B8532" t="s">
        <v>23</v>
      </c>
      <c r="C8532">
        <v>1128299</v>
      </c>
      <c r="D8532" s="9">
        <v>44432</v>
      </c>
      <c r="E8532" s="8" t="str">
        <f>TEXT(Table1[[#This Row],[Invoice Date]],"dd-mm-yyyy")</f>
        <v>24-08-2021</v>
      </c>
      <c r="F8532" s="1" t="str">
        <f t="shared" si="532"/>
        <v>August</v>
      </c>
      <c r="G8532" s="1" t="str">
        <f t="shared" si="533"/>
        <v>2021</v>
      </c>
      <c r="H8532" s="1" t="str">
        <f t="shared" si="534"/>
        <v>Tuesday</v>
      </c>
      <c r="I8532" s="1" t="str">
        <f t="shared" si="535"/>
        <v>24</v>
      </c>
      <c r="J8532" t="s">
        <v>47</v>
      </c>
      <c r="K8532" t="s">
        <v>71</v>
      </c>
      <c r="L8532" t="s">
        <v>72</v>
      </c>
      <c r="M8532" t="s">
        <v>18</v>
      </c>
      <c r="N8532">
        <v>53</v>
      </c>
      <c r="O8532">
        <v>240</v>
      </c>
      <c r="P8532">
        <v>12720</v>
      </c>
      <c r="Q8532">
        <v>5342</v>
      </c>
      <c r="R8532">
        <v>0.42</v>
      </c>
      <c r="S8532" t="s">
        <v>23</v>
      </c>
      <c r="T8532" t="str">
        <f>IF(Table1[[#This Row],[Units Sold]]&gt; 700,"High Units","low Units")</f>
        <v>low Units</v>
      </c>
      <c r="U8532">
        <f>SUM(Table1[[#This Row],[Operating Profit]])/SUM(Table1[Operating Profit])*100</f>
        <v>1.608381542979366E-3</v>
      </c>
      <c r="V8532">
        <f>SUM(Table1[[#This Row],[Price per Unit]]*Table1[[#This Row],[Units Sold]])</f>
        <v>12720</v>
      </c>
      <c r="W8532">
        <f>SUM(Table1[[#This Row],[Total Sales]]-Table1[[#This Row],[Operating Profit]])</f>
        <v>7378</v>
      </c>
      <c r="X8532">
        <f>SUM(Table1[[#This Row],[Total Sales]]-Table1[[#This Row],[Cost]])</f>
        <v>5342</v>
      </c>
      <c r="Y8532">
        <f>SUM(Table1[[#This Row],[profit/loss]])/SUM(Table1[profit/loss])</f>
        <v>1.608381542979366E-5</v>
      </c>
    </row>
    <row r="8533" spans="1:25" x14ac:dyDescent="0.3">
      <c r="A8533" t="s">
        <v>13</v>
      </c>
      <c r="B8533" t="s">
        <v>23</v>
      </c>
      <c r="C8533">
        <v>1128299</v>
      </c>
      <c r="D8533" s="9">
        <v>44432</v>
      </c>
      <c r="E8533" s="8" t="str">
        <f>TEXT(Table1[[#This Row],[Invoice Date]],"dd-mm-yyyy")</f>
        <v>24-08-2021</v>
      </c>
      <c r="F8533" s="1" t="str">
        <f t="shared" si="532"/>
        <v>August</v>
      </c>
      <c r="G8533" s="1" t="str">
        <f t="shared" si="533"/>
        <v>2021</v>
      </c>
      <c r="H8533" s="1" t="str">
        <f t="shared" si="534"/>
        <v>Tuesday</v>
      </c>
      <c r="I8533" s="1" t="str">
        <f t="shared" si="535"/>
        <v>24</v>
      </c>
      <c r="J8533" t="s">
        <v>47</v>
      </c>
      <c r="K8533" t="s">
        <v>71</v>
      </c>
      <c r="L8533" t="s">
        <v>72</v>
      </c>
      <c r="M8533" t="s">
        <v>19</v>
      </c>
      <c r="N8533">
        <v>53</v>
      </c>
      <c r="O8533">
        <v>215</v>
      </c>
      <c r="P8533">
        <v>11395</v>
      </c>
      <c r="Q8533">
        <v>4216</v>
      </c>
      <c r="R8533">
        <v>0.37</v>
      </c>
      <c r="S8533" t="s">
        <v>23</v>
      </c>
      <c r="T8533" t="str">
        <f>IF(Table1[[#This Row],[Units Sold]]&gt; 700,"High Units","low Units")</f>
        <v>low Units</v>
      </c>
      <c r="U8533">
        <f>SUM(Table1[[#This Row],[Operating Profit]])/SUM(Table1[Operating Profit])*100</f>
        <v>1.2693628950207802E-3</v>
      </c>
      <c r="V8533">
        <f>SUM(Table1[[#This Row],[Price per Unit]]*Table1[[#This Row],[Units Sold]])</f>
        <v>11395</v>
      </c>
      <c r="W8533">
        <f>SUM(Table1[[#This Row],[Total Sales]]-Table1[[#This Row],[Operating Profit]])</f>
        <v>7179</v>
      </c>
      <c r="X8533">
        <f>SUM(Table1[[#This Row],[Total Sales]]-Table1[[#This Row],[Cost]])</f>
        <v>4216</v>
      </c>
      <c r="Y8533">
        <f>SUM(Table1[[#This Row],[profit/loss]])/SUM(Table1[profit/loss])</f>
        <v>1.2693628950207801E-5</v>
      </c>
    </row>
    <row r="8534" spans="1:25" x14ac:dyDescent="0.3">
      <c r="A8534" t="s">
        <v>13</v>
      </c>
      <c r="B8534" t="s">
        <v>23</v>
      </c>
      <c r="C8534">
        <v>1128299</v>
      </c>
      <c r="D8534" s="9">
        <v>44432</v>
      </c>
      <c r="E8534" s="8" t="str">
        <f>TEXT(Table1[[#This Row],[Invoice Date]],"dd-mm-yyyy")</f>
        <v>24-08-2021</v>
      </c>
      <c r="F8534" s="1" t="str">
        <f t="shared" si="532"/>
        <v>August</v>
      </c>
      <c r="G8534" s="1" t="str">
        <f t="shared" si="533"/>
        <v>2021</v>
      </c>
      <c r="H8534" s="1" t="str">
        <f t="shared" si="534"/>
        <v>Tuesday</v>
      </c>
      <c r="I8534" s="1" t="str">
        <f t="shared" si="535"/>
        <v>24</v>
      </c>
      <c r="J8534" t="s">
        <v>47</v>
      </c>
      <c r="K8534" t="s">
        <v>71</v>
      </c>
      <c r="L8534" t="s">
        <v>72</v>
      </c>
      <c r="M8534" t="s">
        <v>20</v>
      </c>
      <c r="N8534">
        <v>52</v>
      </c>
      <c r="O8534">
        <v>136</v>
      </c>
      <c r="P8534">
        <v>7072</v>
      </c>
      <c r="Q8534">
        <v>2758</v>
      </c>
      <c r="R8534">
        <v>0.39</v>
      </c>
      <c r="S8534" t="s">
        <v>23</v>
      </c>
      <c r="T8534" t="str">
        <f>IF(Table1[[#This Row],[Units Sold]]&gt; 700,"High Units","low Units")</f>
        <v>low Units</v>
      </c>
      <c r="U8534">
        <f>SUM(Table1[[#This Row],[Operating Profit]])/SUM(Table1[Operating Profit])*100</f>
        <v>8.3038492990211374E-4</v>
      </c>
      <c r="V8534">
        <f>SUM(Table1[[#This Row],[Price per Unit]]*Table1[[#This Row],[Units Sold]])</f>
        <v>7072</v>
      </c>
      <c r="W8534">
        <f>SUM(Table1[[#This Row],[Total Sales]]-Table1[[#This Row],[Operating Profit]])</f>
        <v>4314</v>
      </c>
      <c r="X8534">
        <f>SUM(Table1[[#This Row],[Total Sales]]-Table1[[#This Row],[Cost]])</f>
        <v>2758</v>
      </c>
      <c r="Y8534">
        <f>SUM(Table1[[#This Row],[profit/loss]])/SUM(Table1[profit/loss])</f>
        <v>8.3038492990211371E-6</v>
      </c>
    </row>
    <row r="8535" spans="1:25" x14ac:dyDescent="0.3">
      <c r="A8535" t="s">
        <v>13</v>
      </c>
      <c r="B8535" t="s">
        <v>23</v>
      </c>
      <c r="C8535">
        <v>1128299</v>
      </c>
      <c r="D8535" s="9">
        <v>44432</v>
      </c>
      <c r="E8535" s="8" t="str">
        <f>TEXT(Table1[[#This Row],[Invoice Date]],"dd-mm-yyyy")</f>
        <v>24-08-2021</v>
      </c>
      <c r="F8535" s="1" t="str">
        <f t="shared" si="532"/>
        <v>August</v>
      </c>
      <c r="G8535" s="1" t="str">
        <f t="shared" si="533"/>
        <v>2021</v>
      </c>
      <c r="H8535" s="1" t="str">
        <f t="shared" si="534"/>
        <v>Tuesday</v>
      </c>
      <c r="I8535" s="1" t="str">
        <f t="shared" si="535"/>
        <v>24</v>
      </c>
      <c r="J8535" t="s">
        <v>47</v>
      </c>
      <c r="K8535" t="s">
        <v>71</v>
      </c>
      <c r="L8535" t="s">
        <v>72</v>
      </c>
      <c r="M8535" t="s">
        <v>21</v>
      </c>
      <c r="N8535">
        <v>51</v>
      </c>
      <c r="O8535">
        <v>132</v>
      </c>
      <c r="P8535">
        <v>6732</v>
      </c>
      <c r="Q8535">
        <v>3029</v>
      </c>
      <c r="R8535">
        <v>0.45</v>
      </c>
      <c r="S8535" t="s">
        <v>23</v>
      </c>
      <c r="T8535" t="str">
        <f>IF(Table1[[#This Row],[Units Sold]]&gt; 700,"High Units","low Units")</f>
        <v>low Units</v>
      </c>
      <c r="U8535">
        <f>SUM(Table1[[#This Row],[Operating Profit]])/SUM(Table1[Operating Profit])*100</f>
        <v>9.1197822794543242E-4</v>
      </c>
      <c r="V8535">
        <f>SUM(Table1[[#This Row],[Price per Unit]]*Table1[[#This Row],[Units Sold]])</f>
        <v>6732</v>
      </c>
      <c r="W8535">
        <f>SUM(Table1[[#This Row],[Total Sales]]-Table1[[#This Row],[Operating Profit]])</f>
        <v>3703</v>
      </c>
      <c r="X8535">
        <f>SUM(Table1[[#This Row],[Total Sales]]-Table1[[#This Row],[Cost]])</f>
        <v>3029</v>
      </c>
      <c r="Y8535">
        <f>SUM(Table1[[#This Row],[profit/loss]])/SUM(Table1[profit/loss])</f>
        <v>9.119782279454324E-6</v>
      </c>
    </row>
    <row r="8536" spans="1:25" x14ac:dyDescent="0.3">
      <c r="A8536" t="s">
        <v>13</v>
      </c>
      <c r="B8536" t="s">
        <v>23</v>
      </c>
      <c r="C8536">
        <v>1128299</v>
      </c>
      <c r="D8536" s="9">
        <v>44432</v>
      </c>
      <c r="E8536" s="8" t="str">
        <f>TEXT(Table1[[#This Row],[Invoice Date]],"dd-mm-yyyy")</f>
        <v>24-08-2021</v>
      </c>
      <c r="F8536" s="1" t="str">
        <f t="shared" si="532"/>
        <v>August</v>
      </c>
      <c r="G8536" s="1" t="str">
        <f t="shared" si="533"/>
        <v>2021</v>
      </c>
      <c r="H8536" s="1" t="str">
        <f t="shared" si="534"/>
        <v>Tuesday</v>
      </c>
      <c r="I8536" s="1" t="str">
        <f t="shared" si="535"/>
        <v>24</v>
      </c>
      <c r="J8536" t="s">
        <v>47</v>
      </c>
      <c r="K8536" t="s">
        <v>71</v>
      </c>
      <c r="L8536" t="s">
        <v>72</v>
      </c>
      <c r="M8536" t="s">
        <v>22</v>
      </c>
      <c r="N8536">
        <v>55</v>
      </c>
      <c r="O8536">
        <v>80</v>
      </c>
      <c r="P8536">
        <v>4400</v>
      </c>
      <c r="Q8536">
        <v>1496</v>
      </c>
      <c r="R8536">
        <v>0.34</v>
      </c>
      <c r="S8536" t="s">
        <v>23</v>
      </c>
      <c r="T8536" t="str">
        <f>IF(Table1[[#This Row],[Units Sold]]&gt; 700,"High Units","low Units")</f>
        <v>low Units</v>
      </c>
      <c r="U8536">
        <f>SUM(Table1[[#This Row],[Operating Profit]])/SUM(Table1[Operating Profit])*100</f>
        <v>4.5041909178156713E-4</v>
      </c>
      <c r="V8536">
        <f>SUM(Table1[[#This Row],[Price per Unit]]*Table1[[#This Row],[Units Sold]])</f>
        <v>4400</v>
      </c>
      <c r="W8536">
        <f>SUM(Table1[[#This Row],[Total Sales]]-Table1[[#This Row],[Operating Profit]])</f>
        <v>2904</v>
      </c>
      <c r="X8536">
        <f>SUM(Table1[[#This Row],[Total Sales]]-Table1[[#This Row],[Cost]])</f>
        <v>1496</v>
      </c>
      <c r="Y8536">
        <f>SUM(Table1[[#This Row],[profit/loss]])/SUM(Table1[profit/loss])</f>
        <v>4.5041909178156715E-6</v>
      </c>
    </row>
    <row r="8537" spans="1:25" x14ac:dyDescent="0.3">
      <c r="A8537" t="s">
        <v>13</v>
      </c>
      <c r="B8537" t="s">
        <v>23</v>
      </c>
      <c r="C8537">
        <v>1128299</v>
      </c>
      <c r="D8537" s="9">
        <v>44464</v>
      </c>
      <c r="E8537" s="8" t="str">
        <f>TEXT(Table1[[#This Row],[Invoice Date]],"dd-mm-yyyy")</f>
        <v>25-09-2021</v>
      </c>
      <c r="F8537" s="1" t="str">
        <f t="shared" si="532"/>
        <v>September</v>
      </c>
      <c r="G8537" s="1" t="str">
        <f t="shared" si="533"/>
        <v>2021</v>
      </c>
      <c r="H8537" s="1" t="str">
        <f t="shared" si="534"/>
        <v>Saturday</v>
      </c>
      <c r="I8537" s="1" t="str">
        <f t="shared" si="535"/>
        <v>25</v>
      </c>
      <c r="J8537" t="s">
        <v>47</v>
      </c>
      <c r="K8537" t="s">
        <v>71</v>
      </c>
      <c r="L8537" t="s">
        <v>72</v>
      </c>
      <c r="M8537" t="s">
        <v>16</v>
      </c>
      <c r="N8537">
        <v>35</v>
      </c>
      <c r="O8537">
        <v>149</v>
      </c>
      <c r="P8537">
        <v>5215</v>
      </c>
      <c r="Q8537">
        <v>2190</v>
      </c>
      <c r="R8537">
        <v>0.42</v>
      </c>
      <c r="S8537" t="s">
        <v>23</v>
      </c>
      <c r="T8537" t="str">
        <f>IF(Table1[[#This Row],[Units Sold]]&gt; 700,"High Units","low Units")</f>
        <v>low Units</v>
      </c>
      <c r="U8537">
        <f>SUM(Table1[[#This Row],[Operating Profit]])/SUM(Table1[Operating Profit])*100</f>
        <v>6.5937019451980754E-4</v>
      </c>
      <c r="V8537">
        <f>SUM(Table1[[#This Row],[Price per Unit]]*Table1[[#This Row],[Units Sold]])</f>
        <v>5215</v>
      </c>
      <c r="W8537">
        <f>SUM(Table1[[#This Row],[Total Sales]]-Table1[[#This Row],[Operating Profit]])</f>
        <v>3025</v>
      </c>
      <c r="X8537">
        <f>SUM(Table1[[#This Row],[Total Sales]]-Table1[[#This Row],[Cost]])</f>
        <v>2190</v>
      </c>
      <c r="Y8537">
        <f>SUM(Table1[[#This Row],[profit/loss]])/SUM(Table1[profit/loss])</f>
        <v>6.5937019451980751E-6</v>
      </c>
    </row>
    <row r="8538" spans="1:25" x14ac:dyDescent="0.3">
      <c r="A8538" t="s">
        <v>13</v>
      </c>
      <c r="B8538" t="s">
        <v>23</v>
      </c>
      <c r="C8538">
        <v>1128299</v>
      </c>
      <c r="D8538" s="9">
        <v>44464</v>
      </c>
      <c r="E8538" s="8" t="str">
        <f>TEXT(Table1[[#This Row],[Invoice Date]],"dd-mm-yyyy")</f>
        <v>25-09-2021</v>
      </c>
      <c r="F8538" s="1" t="str">
        <f t="shared" si="532"/>
        <v>September</v>
      </c>
      <c r="G8538" s="1" t="str">
        <f t="shared" si="533"/>
        <v>2021</v>
      </c>
      <c r="H8538" s="1" t="str">
        <f t="shared" si="534"/>
        <v>Saturday</v>
      </c>
      <c r="I8538" s="1" t="str">
        <f t="shared" si="535"/>
        <v>25</v>
      </c>
      <c r="J8538" t="s">
        <v>47</v>
      </c>
      <c r="K8538" t="s">
        <v>71</v>
      </c>
      <c r="L8538" t="s">
        <v>72</v>
      </c>
      <c r="M8538" t="s">
        <v>18</v>
      </c>
      <c r="N8538">
        <v>43</v>
      </c>
      <c r="O8538">
        <v>153</v>
      </c>
      <c r="P8538">
        <v>6579</v>
      </c>
      <c r="Q8538">
        <v>2566</v>
      </c>
      <c r="R8538">
        <v>0.39</v>
      </c>
      <c r="S8538" t="s">
        <v>23</v>
      </c>
      <c r="T8538" t="str">
        <f>IF(Table1[[#This Row],[Units Sold]]&gt; 700,"High Units","low Units")</f>
        <v>low Units</v>
      </c>
      <c r="U8538">
        <f>SUM(Table1[[#This Row],[Operating Profit]])/SUM(Table1[Operating Profit])*100</f>
        <v>7.7257713202640455E-4</v>
      </c>
      <c r="V8538">
        <f>SUM(Table1[[#This Row],[Price per Unit]]*Table1[[#This Row],[Units Sold]])</f>
        <v>6579</v>
      </c>
      <c r="W8538">
        <f>SUM(Table1[[#This Row],[Total Sales]]-Table1[[#This Row],[Operating Profit]])</f>
        <v>4013</v>
      </c>
      <c r="X8538">
        <f>SUM(Table1[[#This Row],[Total Sales]]-Table1[[#This Row],[Cost]])</f>
        <v>2566</v>
      </c>
      <c r="Y8538">
        <f>SUM(Table1[[#This Row],[profit/loss]])/SUM(Table1[profit/loss])</f>
        <v>7.7257713202640455E-6</v>
      </c>
    </row>
    <row r="8539" spans="1:25" x14ac:dyDescent="0.3">
      <c r="A8539" t="s">
        <v>13</v>
      </c>
      <c r="B8539" t="s">
        <v>23</v>
      </c>
      <c r="C8539">
        <v>1128299</v>
      </c>
      <c r="D8539" s="9">
        <v>44464</v>
      </c>
      <c r="E8539" s="8" t="str">
        <f>TEXT(Table1[[#This Row],[Invoice Date]],"dd-mm-yyyy")</f>
        <v>25-09-2021</v>
      </c>
      <c r="F8539" s="1" t="str">
        <f t="shared" si="532"/>
        <v>September</v>
      </c>
      <c r="G8539" s="1" t="str">
        <f t="shared" si="533"/>
        <v>2021</v>
      </c>
      <c r="H8539" s="1" t="str">
        <f t="shared" si="534"/>
        <v>Saturday</v>
      </c>
      <c r="I8539" s="1" t="str">
        <f t="shared" si="535"/>
        <v>25</v>
      </c>
      <c r="J8539" t="s">
        <v>47</v>
      </c>
      <c r="K8539" t="s">
        <v>71</v>
      </c>
      <c r="L8539" t="s">
        <v>72</v>
      </c>
      <c r="M8539" t="s">
        <v>19</v>
      </c>
      <c r="N8539">
        <v>34</v>
      </c>
      <c r="O8539">
        <v>78</v>
      </c>
      <c r="P8539">
        <v>2652</v>
      </c>
      <c r="Q8539">
        <v>1061</v>
      </c>
      <c r="R8539">
        <v>0.4</v>
      </c>
      <c r="S8539" t="s">
        <v>23</v>
      </c>
      <c r="T8539" t="str">
        <f>IF(Table1[[#This Row],[Units Sold]]&gt; 700,"High Units","low Units")</f>
        <v>low Units</v>
      </c>
      <c r="U8539">
        <f>SUM(Table1[[#This Row],[Operating Profit]])/SUM(Table1[Operating Profit])*100</f>
        <v>3.1944829971941358E-4</v>
      </c>
      <c r="V8539">
        <f>SUM(Table1[[#This Row],[Price per Unit]]*Table1[[#This Row],[Units Sold]])</f>
        <v>2652</v>
      </c>
      <c r="W8539">
        <f>SUM(Table1[[#This Row],[Total Sales]]-Table1[[#This Row],[Operating Profit]])</f>
        <v>1591</v>
      </c>
      <c r="X8539">
        <f>SUM(Table1[[#This Row],[Total Sales]]-Table1[[#This Row],[Cost]])</f>
        <v>1061</v>
      </c>
      <c r="Y8539">
        <f>SUM(Table1[[#This Row],[profit/loss]])/SUM(Table1[profit/loss])</f>
        <v>3.1944829971941358E-6</v>
      </c>
    </row>
    <row r="8540" spans="1:25" x14ac:dyDescent="0.3">
      <c r="A8540" t="s">
        <v>13</v>
      </c>
      <c r="B8540" t="s">
        <v>23</v>
      </c>
      <c r="C8540">
        <v>1128299</v>
      </c>
      <c r="D8540" s="9">
        <v>44464</v>
      </c>
      <c r="E8540" s="8" t="str">
        <f>TEXT(Table1[[#This Row],[Invoice Date]],"dd-mm-yyyy")</f>
        <v>25-09-2021</v>
      </c>
      <c r="F8540" s="1" t="str">
        <f t="shared" si="532"/>
        <v>September</v>
      </c>
      <c r="G8540" s="1" t="str">
        <f t="shared" si="533"/>
        <v>2021</v>
      </c>
      <c r="H8540" s="1" t="str">
        <f t="shared" si="534"/>
        <v>Saturday</v>
      </c>
      <c r="I8540" s="1" t="str">
        <f t="shared" si="535"/>
        <v>25</v>
      </c>
      <c r="J8540" t="s">
        <v>47</v>
      </c>
      <c r="K8540" t="s">
        <v>71</v>
      </c>
      <c r="L8540" t="s">
        <v>72</v>
      </c>
      <c r="M8540" t="s">
        <v>20</v>
      </c>
      <c r="N8540">
        <v>37</v>
      </c>
      <c r="O8540">
        <v>70</v>
      </c>
      <c r="P8540">
        <v>2590</v>
      </c>
      <c r="Q8540">
        <v>1036</v>
      </c>
      <c r="R8540">
        <v>0.4</v>
      </c>
      <c r="S8540" t="s">
        <v>23</v>
      </c>
      <c r="T8540" t="str">
        <f>IF(Table1[[#This Row],[Units Sold]]&gt; 700,"High Units","low Units")</f>
        <v>low Units</v>
      </c>
      <c r="U8540">
        <f>SUM(Table1[[#This Row],[Operating Profit]])/SUM(Table1[Operating Profit])*100</f>
        <v>3.1192124270434734E-4</v>
      </c>
      <c r="V8540">
        <f>SUM(Table1[[#This Row],[Price per Unit]]*Table1[[#This Row],[Units Sold]])</f>
        <v>2590</v>
      </c>
      <c r="W8540">
        <f>SUM(Table1[[#This Row],[Total Sales]]-Table1[[#This Row],[Operating Profit]])</f>
        <v>1554</v>
      </c>
      <c r="X8540">
        <f>SUM(Table1[[#This Row],[Total Sales]]-Table1[[#This Row],[Cost]])</f>
        <v>1036</v>
      </c>
      <c r="Y8540">
        <f>SUM(Table1[[#This Row],[profit/loss]])/SUM(Table1[profit/loss])</f>
        <v>3.1192124270434731E-6</v>
      </c>
    </row>
    <row r="8541" spans="1:25" x14ac:dyDescent="0.3">
      <c r="A8541" t="s">
        <v>13</v>
      </c>
      <c r="B8541" t="s">
        <v>23</v>
      </c>
      <c r="C8541">
        <v>1128299</v>
      </c>
      <c r="D8541" s="9">
        <v>44464</v>
      </c>
      <c r="E8541" s="8" t="str">
        <f>TEXT(Table1[[#This Row],[Invoice Date]],"dd-mm-yyyy")</f>
        <v>25-09-2021</v>
      </c>
      <c r="F8541" s="1" t="str">
        <f t="shared" si="532"/>
        <v>September</v>
      </c>
      <c r="G8541" s="1" t="str">
        <f t="shared" si="533"/>
        <v>2021</v>
      </c>
      <c r="H8541" s="1" t="str">
        <f t="shared" si="534"/>
        <v>Saturday</v>
      </c>
      <c r="I8541" s="1" t="str">
        <f t="shared" si="535"/>
        <v>25</v>
      </c>
      <c r="J8541" t="s">
        <v>47</v>
      </c>
      <c r="K8541" t="s">
        <v>71</v>
      </c>
      <c r="L8541" t="s">
        <v>72</v>
      </c>
      <c r="M8541" t="s">
        <v>21</v>
      </c>
      <c r="N8541">
        <v>39</v>
      </c>
      <c r="O8541">
        <v>74</v>
      </c>
      <c r="P8541">
        <v>2886</v>
      </c>
      <c r="Q8541">
        <v>1356</v>
      </c>
      <c r="R8541">
        <v>0.47</v>
      </c>
      <c r="S8541" t="s">
        <v>23</v>
      </c>
      <c r="T8541" t="str">
        <f>IF(Table1[[#This Row],[Units Sold]]&gt; 700,"High Units","low Units")</f>
        <v>low Units</v>
      </c>
      <c r="U8541">
        <f>SUM(Table1[[#This Row],[Operating Profit]])/SUM(Table1[Operating Profit])*100</f>
        <v>4.0826757249719589E-4</v>
      </c>
      <c r="V8541">
        <f>SUM(Table1[[#This Row],[Price per Unit]]*Table1[[#This Row],[Units Sold]])</f>
        <v>2886</v>
      </c>
      <c r="W8541">
        <f>SUM(Table1[[#This Row],[Total Sales]]-Table1[[#This Row],[Operating Profit]])</f>
        <v>1530</v>
      </c>
      <c r="X8541">
        <f>SUM(Table1[[#This Row],[Total Sales]]-Table1[[#This Row],[Cost]])</f>
        <v>1356</v>
      </c>
      <c r="Y8541">
        <f>SUM(Table1[[#This Row],[profit/loss]])/SUM(Table1[profit/loss])</f>
        <v>4.0826757249719588E-6</v>
      </c>
    </row>
    <row r="8542" spans="1:25" x14ac:dyDescent="0.3">
      <c r="A8542" t="s">
        <v>13</v>
      </c>
      <c r="B8542" t="s">
        <v>23</v>
      </c>
      <c r="C8542">
        <v>1128299</v>
      </c>
      <c r="D8542" s="9">
        <v>44464</v>
      </c>
      <c r="E8542" s="8" t="str">
        <f>TEXT(Table1[[#This Row],[Invoice Date]],"dd-mm-yyyy")</f>
        <v>25-09-2021</v>
      </c>
      <c r="F8542" s="1" t="str">
        <f t="shared" si="532"/>
        <v>September</v>
      </c>
      <c r="G8542" s="1" t="str">
        <f t="shared" si="533"/>
        <v>2021</v>
      </c>
      <c r="H8542" s="1" t="str">
        <f t="shared" si="534"/>
        <v>Saturday</v>
      </c>
      <c r="I8542" s="1" t="str">
        <f t="shared" si="535"/>
        <v>25</v>
      </c>
      <c r="J8542" t="s">
        <v>47</v>
      </c>
      <c r="K8542" t="s">
        <v>71</v>
      </c>
      <c r="L8542" t="s">
        <v>72</v>
      </c>
      <c r="M8542" t="s">
        <v>22</v>
      </c>
      <c r="N8542">
        <v>33</v>
      </c>
      <c r="O8542">
        <v>83</v>
      </c>
      <c r="P8542">
        <v>2739</v>
      </c>
      <c r="Q8542">
        <v>986</v>
      </c>
      <c r="R8542">
        <v>0.36</v>
      </c>
      <c r="S8542" t="s">
        <v>23</v>
      </c>
      <c r="T8542" t="str">
        <f>IF(Table1[[#This Row],[Units Sold]]&gt; 700,"High Units","low Units")</f>
        <v>low Units</v>
      </c>
      <c r="U8542">
        <f>SUM(Table1[[#This Row],[Operating Profit]])/SUM(Table1[Operating Profit])*100</f>
        <v>2.968671286742147E-4</v>
      </c>
      <c r="V8542">
        <f>SUM(Table1[[#This Row],[Price per Unit]]*Table1[[#This Row],[Units Sold]])</f>
        <v>2739</v>
      </c>
      <c r="W8542">
        <f>SUM(Table1[[#This Row],[Total Sales]]-Table1[[#This Row],[Operating Profit]])</f>
        <v>1753</v>
      </c>
      <c r="X8542">
        <f>SUM(Table1[[#This Row],[Total Sales]]-Table1[[#This Row],[Cost]])</f>
        <v>986</v>
      </c>
      <c r="Y8542">
        <f>SUM(Table1[[#This Row],[profit/loss]])/SUM(Table1[profit/loss])</f>
        <v>2.9686712867421473E-6</v>
      </c>
    </row>
    <row r="8543" spans="1:25" x14ac:dyDescent="0.3">
      <c r="A8543" t="s">
        <v>13</v>
      </c>
      <c r="B8543" t="s">
        <v>23</v>
      </c>
      <c r="C8543">
        <v>1128299</v>
      </c>
      <c r="D8543" s="9">
        <v>44493</v>
      </c>
      <c r="E8543" s="8" t="str">
        <f>TEXT(Table1[[#This Row],[Invoice Date]],"dd-mm-yyyy")</f>
        <v>24-10-2021</v>
      </c>
      <c r="F8543" s="1" t="str">
        <f t="shared" si="532"/>
        <v>October</v>
      </c>
      <c r="G8543" s="1" t="str">
        <f t="shared" si="533"/>
        <v>2021</v>
      </c>
      <c r="H8543" s="1" t="str">
        <f t="shared" si="534"/>
        <v>Sunday</v>
      </c>
      <c r="I8543" s="1" t="str">
        <f t="shared" si="535"/>
        <v>24</v>
      </c>
      <c r="J8543" t="s">
        <v>47</v>
      </c>
      <c r="K8543" t="s">
        <v>71</v>
      </c>
      <c r="L8543" t="s">
        <v>72</v>
      </c>
      <c r="M8543" t="s">
        <v>16</v>
      </c>
      <c r="N8543">
        <v>28</v>
      </c>
      <c r="O8543">
        <v>119</v>
      </c>
      <c r="P8543">
        <v>3332</v>
      </c>
      <c r="Q8543">
        <v>1333</v>
      </c>
      <c r="R8543">
        <v>0.4</v>
      </c>
      <c r="S8543" t="s">
        <v>23</v>
      </c>
      <c r="T8543" t="str">
        <f>IF(Table1[[#This Row],[Units Sold]]&gt; 700,"High Units","low Units")</f>
        <v>low Units</v>
      </c>
      <c r="U8543">
        <f>SUM(Table1[[#This Row],[Operating Profit]])/SUM(Table1[Operating Profit])*100</f>
        <v>4.0134268004333491E-4</v>
      </c>
      <c r="V8543">
        <f>SUM(Table1[[#This Row],[Price per Unit]]*Table1[[#This Row],[Units Sold]])</f>
        <v>3332</v>
      </c>
      <c r="W8543">
        <f>SUM(Table1[[#This Row],[Total Sales]]-Table1[[#This Row],[Operating Profit]])</f>
        <v>1999</v>
      </c>
      <c r="X8543">
        <f>SUM(Table1[[#This Row],[Total Sales]]-Table1[[#This Row],[Cost]])</f>
        <v>1333</v>
      </c>
      <c r="Y8543">
        <f>SUM(Table1[[#This Row],[profit/loss]])/SUM(Table1[profit/loss])</f>
        <v>4.013426800433349E-6</v>
      </c>
    </row>
    <row r="8544" spans="1:25" x14ac:dyDescent="0.3">
      <c r="A8544" t="s">
        <v>13</v>
      </c>
      <c r="B8544" t="s">
        <v>23</v>
      </c>
      <c r="C8544">
        <v>1128299</v>
      </c>
      <c r="D8544" s="9">
        <v>44493</v>
      </c>
      <c r="E8544" s="8" t="str">
        <f>TEXT(Table1[[#This Row],[Invoice Date]],"dd-mm-yyyy")</f>
        <v>24-10-2021</v>
      </c>
      <c r="F8544" s="1" t="str">
        <f t="shared" si="532"/>
        <v>October</v>
      </c>
      <c r="G8544" s="1" t="str">
        <f t="shared" si="533"/>
        <v>2021</v>
      </c>
      <c r="H8544" s="1" t="str">
        <f t="shared" si="534"/>
        <v>Sunday</v>
      </c>
      <c r="I8544" s="1" t="str">
        <f t="shared" si="535"/>
        <v>24</v>
      </c>
      <c r="J8544" t="s">
        <v>47</v>
      </c>
      <c r="K8544" t="s">
        <v>71</v>
      </c>
      <c r="L8544" t="s">
        <v>72</v>
      </c>
      <c r="M8544" t="s">
        <v>18</v>
      </c>
      <c r="N8544">
        <v>39</v>
      </c>
      <c r="O8544">
        <v>173</v>
      </c>
      <c r="P8544">
        <v>6747</v>
      </c>
      <c r="Q8544">
        <v>2564</v>
      </c>
      <c r="R8544">
        <v>0.38</v>
      </c>
      <c r="S8544" t="s">
        <v>23</v>
      </c>
      <c r="T8544" t="str">
        <f>IF(Table1[[#This Row],[Units Sold]]&gt; 700,"High Units","low Units")</f>
        <v>low Units</v>
      </c>
      <c r="U8544">
        <f>SUM(Table1[[#This Row],[Operating Profit]])/SUM(Table1[Operating Profit])*100</f>
        <v>7.7197496746519935E-4</v>
      </c>
      <c r="V8544">
        <f>SUM(Table1[[#This Row],[Price per Unit]]*Table1[[#This Row],[Units Sold]])</f>
        <v>6747</v>
      </c>
      <c r="W8544">
        <f>SUM(Table1[[#This Row],[Total Sales]]-Table1[[#This Row],[Operating Profit]])</f>
        <v>4183</v>
      </c>
      <c r="X8544">
        <f>SUM(Table1[[#This Row],[Total Sales]]-Table1[[#This Row],[Cost]])</f>
        <v>2564</v>
      </c>
      <c r="Y8544">
        <f>SUM(Table1[[#This Row],[profit/loss]])/SUM(Table1[profit/loss])</f>
        <v>7.7197496746519938E-6</v>
      </c>
    </row>
    <row r="8545" spans="1:25" x14ac:dyDescent="0.3">
      <c r="A8545" t="s">
        <v>13</v>
      </c>
      <c r="B8545" t="s">
        <v>23</v>
      </c>
      <c r="C8545">
        <v>1128299</v>
      </c>
      <c r="D8545" s="9">
        <v>44493</v>
      </c>
      <c r="E8545" s="8" t="str">
        <f>TEXT(Table1[[#This Row],[Invoice Date]],"dd-mm-yyyy")</f>
        <v>24-10-2021</v>
      </c>
      <c r="F8545" s="1" t="str">
        <f t="shared" si="532"/>
        <v>October</v>
      </c>
      <c r="G8545" s="1" t="str">
        <f t="shared" si="533"/>
        <v>2021</v>
      </c>
      <c r="H8545" s="1" t="str">
        <f t="shared" si="534"/>
        <v>Sunday</v>
      </c>
      <c r="I8545" s="1" t="str">
        <f t="shared" si="535"/>
        <v>24</v>
      </c>
      <c r="J8545" t="s">
        <v>47</v>
      </c>
      <c r="K8545" t="s">
        <v>71</v>
      </c>
      <c r="L8545" t="s">
        <v>72</v>
      </c>
      <c r="M8545" t="s">
        <v>19</v>
      </c>
      <c r="N8545">
        <v>39</v>
      </c>
      <c r="O8545">
        <v>119</v>
      </c>
      <c r="P8545">
        <v>4641</v>
      </c>
      <c r="Q8545">
        <v>1949</v>
      </c>
      <c r="R8545">
        <v>0.42</v>
      </c>
      <c r="S8545" t="s">
        <v>23</v>
      </c>
      <c r="T8545" t="str">
        <f>IF(Table1[[#This Row],[Units Sold]]&gt; 700,"High Units","low Units")</f>
        <v>low Units</v>
      </c>
      <c r="U8545">
        <f>SUM(Table1[[#This Row],[Operating Profit]])/SUM(Table1[Operating Profit])*100</f>
        <v>5.8680936489456843E-4</v>
      </c>
      <c r="V8545">
        <f>SUM(Table1[[#This Row],[Price per Unit]]*Table1[[#This Row],[Units Sold]])</f>
        <v>4641</v>
      </c>
      <c r="W8545">
        <f>SUM(Table1[[#This Row],[Total Sales]]-Table1[[#This Row],[Operating Profit]])</f>
        <v>2692</v>
      </c>
      <c r="X8545">
        <f>SUM(Table1[[#This Row],[Total Sales]]-Table1[[#This Row],[Cost]])</f>
        <v>1949</v>
      </c>
      <c r="Y8545">
        <f>SUM(Table1[[#This Row],[profit/loss]])/SUM(Table1[profit/loss])</f>
        <v>5.8680936489456839E-6</v>
      </c>
    </row>
    <row r="8546" spans="1:25" x14ac:dyDescent="0.3">
      <c r="A8546" t="s">
        <v>13</v>
      </c>
      <c r="B8546" t="s">
        <v>23</v>
      </c>
      <c r="C8546">
        <v>1128299</v>
      </c>
      <c r="D8546" s="9">
        <v>44493</v>
      </c>
      <c r="E8546" s="8" t="str">
        <f>TEXT(Table1[[#This Row],[Invoice Date]],"dd-mm-yyyy")</f>
        <v>24-10-2021</v>
      </c>
      <c r="F8546" s="1" t="str">
        <f t="shared" si="532"/>
        <v>October</v>
      </c>
      <c r="G8546" s="1" t="str">
        <f t="shared" si="533"/>
        <v>2021</v>
      </c>
      <c r="H8546" s="1" t="str">
        <f t="shared" si="534"/>
        <v>Sunday</v>
      </c>
      <c r="I8546" s="1" t="str">
        <f t="shared" si="535"/>
        <v>24</v>
      </c>
      <c r="J8546" t="s">
        <v>47</v>
      </c>
      <c r="K8546" t="s">
        <v>71</v>
      </c>
      <c r="L8546" t="s">
        <v>72</v>
      </c>
      <c r="M8546" t="s">
        <v>20</v>
      </c>
      <c r="N8546">
        <v>31</v>
      </c>
      <c r="O8546">
        <v>101</v>
      </c>
      <c r="P8546">
        <v>3131</v>
      </c>
      <c r="Q8546">
        <v>1158</v>
      </c>
      <c r="R8546">
        <v>0.37</v>
      </c>
      <c r="S8546" t="s">
        <v>23</v>
      </c>
      <c r="T8546" t="str">
        <f>IF(Table1[[#This Row],[Units Sold]]&gt; 700,"High Units","low Units")</f>
        <v>low Units</v>
      </c>
      <c r="U8546">
        <f>SUM(Table1[[#This Row],[Operating Profit]])/SUM(Table1[Operating Profit])*100</f>
        <v>3.4865328093787082E-4</v>
      </c>
      <c r="V8546">
        <f>SUM(Table1[[#This Row],[Price per Unit]]*Table1[[#This Row],[Units Sold]])</f>
        <v>3131</v>
      </c>
      <c r="W8546">
        <f>SUM(Table1[[#This Row],[Total Sales]]-Table1[[#This Row],[Operating Profit]])</f>
        <v>1973</v>
      </c>
      <c r="X8546">
        <f>SUM(Table1[[#This Row],[Total Sales]]-Table1[[#This Row],[Cost]])</f>
        <v>1158</v>
      </c>
      <c r="Y8546">
        <f>SUM(Table1[[#This Row],[profit/loss]])/SUM(Table1[profit/loss])</f>
        <v>3.4865328093787083E-6</v>
      </c>
    </row>
    <row r="8547" spans="1:25" x14ac:dyDescent="0.3">
      <c r="A8547" t="s">
        <v>13</v>
      </c>
      <c r="B8547" t="s">
        <v>23</v>
      </c>
      <c r="C8547">
        <v>1128299</v>
      </c>
      <c r="D8547" s="9">
        <v>44493</v>
      </c>
      <c r="E8547" s="8" t="str">
        <f>TEXT(Table1[[#This Row],[Invoice Date]],"dd-mm-yyyy")</f>
        <v>24-10-2021</v>
      </c>
      <c r="F8547" s="1" t="str">
        <f t="shared" si="532"/>
        <v>October</v>
      </c>
      <c r="G8547" s="1" t="str">
        <f t="shared" si="533"/>
        <v>2021</v>
      </c>
      <c r="H8547" s="1" t="str">
        <f t="shared" si="534"/>
        <v>Sunday</v>
      </c>
      <c r="I8547" s="1" t="str">
        <f t="shared" si="535"/>
        <v>24</v>
      </c>
      <c r="J8547" t="s">
        <v>47</v>
      </c>
      <c r="K8547" t="s">
        <v>71</v>
      </c>
      <c r="L8547" t="s">
        <v>72</v>
      </c>
      <c r="M8547" t="s">
        <v>21</v>
      </c>
      <c r="N8547">
        <v>42</v>
      </c>
      <c r="O8547">
        <v>105</v>
      </c>
      <c r="P8547">
        <v>4410</v>
      </c>
      <c r="Q8547">
        <v>2073</v>
      </c>
      <c r="R8547">
        <v>0.47</v>
      </c>
      <c r="S8547" t="s">
        <v>23</v>
      </c>
      <c r="T8547" t="str">
        <f>IF(Table1[[#This Row],[Units Sold]]&gt; 700,"High Units","low Units")</f>
        <v>low Units</v>
      </c>
      <c r="U8547">
        <f>SUM(Table1[[#This Row],[Operating Profit]])/SUM(Table1[Operating Profit])*100</f>
        <v>6.2414356768929723E-4</v>
      </c>
      <c r="V8547">
        <f>SUM(Table1[[#This Row],[Price per Unit]]*Table1[[#This Row],[Units Sold]])</f>
        <v>4410</v>
      </c>
      <c r="W8547">
        <f>SUM(Table1[[#This Row],[Total Sales]]-Table1[[#This Row],[Operating Profit]])</f>
        <v>2337</v>
      </c>
      <c r="X8547">
        <f>SUM(Table1[[#This Row],[Total Sales]]-Table1[[#This Row],[Cost]])</f>
        <v>2073</v>
      </c>
      <c r="Y8547">
        <f>SUM(Table1[[#This Row],[profit/loss]])/SUM(Table1[profit/loss])</f>
        <v>6.2414356768929721E-6</v>
      </c>
    </row>
    <row r="8548" spans="1:25" x14ac:dyDescent="0.3">
      <c r="A8548" t="s">
        <v>13</v>
      </c>
      <c r="B8548" t="s">
        <v>23</v>
      </c>
      <c r="C8548">
        <v>1128299</v>
      </c>
      <c r="D8548" s="9">
        <v>44493</v>
      </c>
      <c r="E8548" s="8" t="str">
        <f>TEXT(Table1[[#This Row],[Invoice Date]],"dd-mm-yyyy")</f>
        <v>24-10-2021</v>
      </c>
      <c r="F8548" s="1" t="str">
        <f t="shared" si="532"/>
        <v>October</v>
      </c>
      <c r="G8548" s="1" t="str">
        <f t="shared" si="533"/>
        <v>2021</v>
      </c>
      <c r="H8548" s="1" t="str">
        <f t="shared" si="534"/>
        <v>Sunday</v>
      </c>
      <c r="I8548" s="1" t="str">
        <f t="shared" si="535"/>
        <v>24</v>
      </c>
      <c r="J8548" t="s">
        <v>47</v>
      </c>
      <c r="K8548" t="s">
        <v>71</v>
      </c>
      <c r="L8548" t="s">
        <v>72</v>
      </c>
      <c r="M8548" t="s">
        <v>22</v>
      </c>
      <c r="N8548">
        <v>40</v>
      </c>
      <c r="O8548">
        <v>109</v>
      </c>
      <c r="P8548">
        <v>4360</v>
      </c>
      <c r="Q8548">
        <v>1395</v>
      </c>
      <c r="R8548">
        <v>0.32</v>
      </c>
      <c r="S8548" t="s">
        <v>23</v>
      </c>
      <c r="T8548" t="str">
        <f>IF(Table1[[#This Row],[Units Sold]]&gt; 700,"High Units","low Units")</f>
        <v>low Units</v>
      </c>
      <c r="U8548">
        <f>SUM(Table1[[#This Row],[Operating Profit]])/SUM(Table1[Operating Profit])*100</f>
        <v>4.2000978144069931E-4</v>
      </c>
      <c r="V8548">
        <f>SUM(Table1[[#This Row],[Price per Unit]]*Table1[[#This Row],[Units Sold]])</f>
        <v>4360</v>
      </c>
      <c r="W8548">
        <f>SUM(Table1[[#This Row],[Total Sales]]-Table1[[#This Row],[Operating Profit]])</f>
        <v>2965</v>
      </c>
      <c r="X8548">
        <f>SUM(Table1[[#This Row],[Total Sales]]-Table1[[#This Row],[Cost]])</f>
        <v>1395</v>
      </c>
      <c r="Y8548">
        <f>SUM(Table1[[#This Row],[profit/loss]])/SUM(Table1[profit/loss])</f>
        <v>4.2000978144069931E-6</v>
      </c>
    </row>
    <row r="8549" spans="1:25" x14ac:dyDescent="0.3">
      <c r="A8549" t="s">
        <v>13</v>
      </c>
      <c r="B8549" t="s">
        <v>23</v>
      </c>
      <c r="C8549">
        <v>1128299</v>
      </c>
      <c r="D8549" s="9">
        <v>44524</v>
      </c>
      <c r="E8549" s="8" t="str">
        <f>TEXT(Table1[[#This Row],[Invoice Date]],"dd-mm-yyyy")</f>
        <v>24-11-2021</v>
      </c>
      <c r="F8549" s="1" t="str">
        <f t="shared" si="532"/>
        <v>November</v>
      </c>
      <c r="G8549" s="1" t="str">
        <f t="shared" si="533"/>
        <v>2021</v>
      </c>
      <c r="H8549" s="1" t="str">
        <f t="shared" si="534"/>
        <v>Wednesday</v>
      </c>
      <c r="I8549" s="1" t="str">
        <f t="shared" si="535"/>
        <v>24</v>
      </c>
      <c r="J8549" t="s">
        <v>47</v>
      </c>
      <c r="K8549" t="s">
        <v>71</v>
      </c>
      <c r="L8549" t="s">
        <v>72</v>
      </c>
      <c r="M8549" t="s">
        <v>16</v>
      </c>
      <c r="N8549">
        <v>34</v>
      </c>
      <c r="O8549">
        <v>173</v>
      </c>
      <c r="P8549">
        <v>5882</v>
      </c>
      <c r="Q8549">
        <v>2470</v>
      </c>
      <c r="R8549">
        <v>0.42</v>
      </c>
      <c r="S8549" t="s">
        <v>23</v>
      </c>
      <c r="T8549" t="str">
        <f>IF(Table1[[#This Row],[Units Sold]]&gt; 700,"High Units","low Units")</f>
        <v>low Units</v>
      </c>
      <c r="U8549">
        <f>SUM(Table1[[#This Row],[Operating Profit]])/SUM(Table1[Operating Profit])*100</f>
        <v>7.4367323308855001E-4</v>
      </c>
      <c r="V8549">
        <f>SUM(Table1[[#This Row],[Price per Unit]]*Table1[[#This Row],[Units Sold]])</f>
        <v>5882</v>
      </c>
      <c r="W8549">
        <f>SUM(Table1[[#This Row],[Total Sales]]-Table1[[#This Row],[Operating Profit]])</f>
        <v>3412</v>
      </c>
      <c r="X8549">
        <f>SUM(Table1[[#This Row],[Total Sales]]-Table1[[#This Row],[Cost]])</f>
        <v>2470</v>
      </c>
      <c r="Y8549">
        <f>SUM(Table1[[#This Row],[profit/loss]])/SUM(Table1[profit/loss])</f>
        <v>7.4367323308855006E-6</v>
      </c>
    </row>
    <row r="8550" spans="1:25" x14ac:dyDescent="0.3">
      <c r="A8550" t="s">
        <v>13</v>
      </c>
      <c r="B8550" t="s">
        <v>23</v>
      </c>
      <c r="C8550">
        <v>1128299</v>
      </c>
      <c r="D8550" s="9">
        <v>44524</v>
      </c>
      <c r="E8550" s="8" t="str">
        <f>TEXT(Table1[[#This Row],[Invoice Date]],"dd-mm-yyyy")</f>
        <v>24-11-2021</v>
      </c>
      <c r="F8550" s="1" t="str">
        <f t="shared" si="532"/>
        <v>November</v>
      </c>
      <c r="G8550" s="1" t="str">
        <f t="shared" si="533"/>
        <v>2021</v>
      </c>
      <c r="H8550" s="1" t="str">
        <f t="shared" si="534"/>
        <v>Wednesday</v>
      </c>
      <c r="I8550" s="1" t="str">
        <f t="shared" si="535"/>
        <v>24</v>
      </c>
      <c r="J8550" t="s">
        <v>47</v>
      </c>
      <c r="K8550" t="s">
        <v>71</v>
      </c>
      <c r="L8550" t="s">
        <v>72</v>
      </c>
      <c r="M8550" t="s">
        <v>18</v>
      </c>
      <c r="N8550">
        <v>34</v>
      </c>
      <c r="O8550">
        <v>221</v>
      </c>
      <c r="P8550">
        <v>7514</v>
      </c>
      <c r="Q8550">
        <v>2780</v>
      </c>
      <c r="R8550">
        <v>0.37</v>
      </c>
      <c r="S8550" t="s">
        <v>23</v>
      </c>
      <c r="T8550" t="str">
        <f>IF(Table1[[#This Row],[Units Sold]]&gt; 700,"High Units","low Units")</f>
        <v>low Units</v>
      </c>
      <c r="U8550">
        <f>SUM(Table1[[#This Row],[Operating Profit]])/SUM(Table1[Operating Profit])*100</f>
        <v>8.3700874007537206E-4</v>
      </c>
      <c r="V8550">
        <f>SUM(Table1[[#This Row],[Price per Unit]]*Table1[[#This Row],[Units Sold]])</f>
        <v>7514</v>
      </c>
      <c r="W8550">
        <f>SUM(Table1[[#This Row],[Total Sales]]-Table1[[#This Row],[Operating Profit]])</f>
        <v>4734</v>
      </c>
      <c r="X8550">
        <f>SUM(Table1[[#This Row],[Total Sales]]-Table1[[#This Row],[Cost]])</f>
        <v>2780</v>
      </c>
      <c r="Y8550">
        <f>SUM(Table1[[#This Row],[profit/loss]])/SUM(Table1[profit/loss])</f>
        <v>8.370087400753721E-6</v>
      </c>
    </row>
    <row r="8551" spans="1:25" x14ac:dyDescent="0.3">
      <c r="A8551" t="s">
        <v>13</v>
      </c>
      <c r="B8551" t="s">
        <v>23</v>
      </c>
      <c r="C8551">
        <v>1128299</v>
      </c>
      <c r="D8551" s="9">
        <v>44524</v>
      </c>
      <c r="E8551" s="8" t="str">
        <f>TEXT(Table1[[#This Row],[Invoice Date]],"dd-mm-yyyy")</f>
        <v>24-11-2021</v>
      </c>
      <c r="F8551" s="1" t="str">
        <f t="shared" si="532"/>
        <v>November</v>
      </c>
      <c r="G8551" s="1" t="str">
        <f t="shared" si="533"/>
        <v>2021</v>
      </c>
      <c r="H8551" s="1" t="str">
        <f t="shared" si="534"/>
        <v>Wednesday</v>
      </c>
      <c r="I8551" s="1" t="str">
        <f t="shared" si="535"/>
        <v>24</v>
      </c>
      <c r="J8551" t="s">
        <v>47</v>
      </c>
      <c r="K8551" t="s">
        <v>71</v>
      </c>
      <c r="L8551" t="s">
        <v>72</v>
      </c>
      <c r="M8551" t="s">
        <v>19</v>
      </c>
      <c r="N8551">
        <v>33</v>
      </c>
      <c r="O8551">
        <v>143</v>
      </c>
      <c r="P8551">
        <v>4719</v>
      </c>
      <c r="Q8551">
        <v>1840</v>
      </c>
      <c r="R8551">
        <v>0.39</v>
      </c>
      <c r="S8551" t="s">
        <v>23</v>
      </c>
      <c r="T8551" t="str">
        <f>IF(Table1[[#This Row],[Units Sold]]&gt; 700,"High Units","low Units")</f>
        <v>low Units</v>
      </c>
      <c r="U8551">
        <f>SUM(Table1[[#This Row],[Operating Profit]])/SUM(Table1[Operating Profit])*100</f>
        <v>5.5399139630887937E-4</v>
      </c>
      <c r="V8551">
        <f>SUM(Table1[[#This Row],[Price per Unit]]*Table1[[#This Row],[Units Sold]])</f>
        <v>4719</v>
      </c>
      <c r="W8551">
        <f>SUM(Table1[[#This Row],[Total Sales]]-Table1[[#This Row],[Operating Profit]])</f>
        <v>2879</v>
      </c>
      <c r="X8551">
        <f>SUM(Table1[[#This Row],[Total Sales]]-Table1[[#This Row],[Cost]])</f>
        <v>1840</v>
      </c>
      <c r="Y8551">
        <f>SUM(Table1[[#This Row],[profit/loss]])/SUM(Table1[profit/loss])</f>
        <v>5.5399139630887937E-6</v>
      </c>
    </row>
    <row r="8552" spans="1:25" x14ac:dyDescent="0.3">
      <c r="A8552" t="s">
        <v>13</v>
      </c>
      <c r="B8552" t="s">
        <v>23</v>
      </c>
      <c r="C8552">
        <v>1128299</v>
      </c>
      <c r="D8552" s="9">
        <v>44524</v>
      </c>
      <c r="E8552" s="8" t="str">
        <f>TEXT(Table1[[#This Row],[Invoice Date]],"dd-mm-yyyy")</f>
        <v>24-11-2021</v>
      </c>
      <c r="F8552" s="1" t="str">
        <f t="shared" si="532"/>
        <v>November</v>
      </c>
      <c r="G8552" s="1" t="str">
        <f t="shared" si="533"/>
        <v>2021</v>
      </c>
      <c r="H8552" s="1" t="str">
        <f t="shared" si="534"/>
        <v>Wednesday</v>
      </c>
      <c r="I8552" s="1" t="str">
        <f t="shared" si="535"/>
        <v>24</v>
      </c>
      <c r="J8552" t="s">
        <v>47</v>
      </c>
      <c r="K8552" t="s">
        <v>71</v>
      </c>
      <c r="L8552" t="s">
        <v>72</v>
      </c>
      <c r="M8552" t="s">
        <v>20</v>
      </c>
      <c r="N8552">
        <v>36</v>
      </c>
      <c r="O8552">
        <v>144</v>
      </c>
      <c r="P8552">
        <v>5184</v>
      </c>
      <c r="Q8552">
        <v>2022</v>
      </c>
      <c r="R8552">
        <v>0.39</v>
      </c>
      <c r="S8552" t="s">
        <v>23</v>
      </c>
      <c r="T8552" t="str">
        <f>IF(Table1[[#This Row],[Units Sold]]&gt; 700,"High Units","low Units")</f>
        <v>low Units</v>
      </c>
      <c r="U8552">
        <f>SUM(Table1[[#This Row],[Operating Profit]])/SUM(Table1[Operating Profit])*100</f>
        <v>6.0878837137856199E-4</v>
      </c>
      <c r="V8552">
        <f>SUM(Table1[[#This Row],[Price per Unit]]*Table1[[#This Row],[Units Sold]])</f>
        <v>5184</v>
      </c>
      <c r="W8552">
        <f>SUM(Table1[[#This Row],[Total Sales]]-Table1[[#This Row],[Operating Profit]])</f>
        <v>3162</v>
      </c>
      <c r="X8552">
        <f>SUM(Table1[[#This Row],[Total Sales]]-Table1[[#This Row],[Cost]])</f>
        <v>2022</v>
      </c>
      <c r="Y8552">
        <f>SUM(Table1[[#This Row],[profit/loss]])/SUM(Table1[profit/loss])</f>
        <v>6.08788371378562E-6</v>
      </c>
    </row>
    <row r="8553" spans="1:25" x14ac:dyDescent="0.3">
      <c r="A8553" t="s">
        <v>13</v>
      </c>
      <c r="B8553" t="s">
        <v>23</v>
      </c>
      <c r="C8553">
        <v>1128299</v>
      </c>
      <c r="D8553" s="9">
        <v>44524</v>
      </c>
      <c r="E8553" s="8" t="str">
        <f>TEXT(Table1[[#This Row],[Invoice Date]],"dd-mm-yyyy")</f>
        <v>24-11-2021</v>
      </c>
      <c r="F8553" s="1" t="str">
        <f t="shared" si="532"/>
        <v>November</v>
      </c>
      <c r="G8553" s="1" t="str">
        <f t="shared" si="533"/>
        <v>2021</v>
      </c>
      <c r="H8553" s="1" t="str">
        <f t="shared" si="534"/>
        <v>Wednesday</v>
      </c>
      <c r="I8553" s="1" t="str">
        <f t="shared" si="535"/>
        <v>24</v>
      </c>
      <c r="J8553" t="s">
        <v>47</v>
      </c>
      <c r="K8553" t="s">
        <v>71</v>
      </c>
      <c r="L8553" t="s">
        <v>72</v>
      </c>
      <c r="M8553" t="s">
        <v>21</v>
      </c>
      <c r="N8553">
        <v>56</v>
      </c>
      <c r="O8553">
        <v>136</v>
      </c>
      <c r="P8553">
        <v>7616</v>
      </c>
      <c r="Q8553">
        <v>3351</v>
      </c>
      <c r="R8553">
        <v>0.44</v>
      </c>
      <c r="S8553" t="s">
        <v>23</v>
      </c>
      <c r="T8553" t="str">
        <f>IF(Table1[[#This Row],[Units Sold]]&gt; 700,"High Units","low Units")</f>
        <v>low Units</v>
      </c>
      <c r="U8553">
        <f>SUM(Table1[[#This Row],[Operating Profit]])/SUM(Table1[Operating Profit])*100</f>
        <v>1.0089267222994861E-3</v>
      </c>
      <c r="V8553">
        <f>SUM(Table1[[#This Row],[Price per Unit]]*Table1[[#This Row],[Units Sold]])</f>
        <v>7616</v>
      </c>
      <c r="W8553">
        <f>SUM(Table1[[#This Row],[Total Sales]]-Table1[[#This Row],[Operating Profit]])</f>
        <v>4265</v>
      </c>
      <c r="X8553">
        <f>SUM(Table1[[#This Row],[Total Sales]]-Table1[[#This Row],[Cost]])</f>
        <v>3351</v>
      </c>
      <c r="Y8553">
        <f>SUM(Table1[[#This Row],[profit/loss]])/SUM(Table1[profit/loss])</f>
        <v>1.0089267222994862E-5</v>
      </c>
    </row>
    <row r="8554" spans="1:25" x14ac:dyDescent="0.3">
      <c r="A8554" t="s">
        <v>13</v>
      </c>
      <c r="B8554" t="s">
        <v>23</v>
      </c>
      <c r="C8554">
        <v>1128299</v>
      </c>
      <c r="D8554" s="9">
        <v>44524</v>
      </c>
      <c r="E8554" s="8" t="str">
        <f>TEXT(Table1[[#This Row],[Invoice Date]],"dd-mm-yyyy")</f>
        <v>24-11-2021</v>
      </c>
      <c r="F8554" s="1" t="str">
        <f t="shared" si="532"/>
        <v>November</v>
      </c>
      <c r="G8554" s="1" t="str">
        <f t="shared" si="533"/>
        <v>2021</v>
      </c>
      <c r="H8554" s="1" t="str">
        <f t="shared" si="534"/>
        <v>Wednesday</v>
      </c>
      <c r="I8554" s="1" t="str">
        <f t="shared" si="535"/>
        <v>24</v>
      </c>
      <c r="J8554" t="s">
        <v>47</v>
      </c>
      <c r="K8554" t="s">
        <v>71</v>
      </c>
      <c r="L8554" t="s">
        <v>72</v>
      </c>
      <c r="M8554" t="s">
        <v>22</v>
      </c>
      <c r="N8554">
        <v>60</v>
      </c>
      <c r="O8554">
        <v>176</v>
      </c>
      <c r="P8554">
        <v>10560</v>
      </c>
      <c r="Q8554">
        <v>3485</v>
      </c>
      <c r="R8554">
        <v>0.33</v>
      </c>
      <c r="S8554" t="s">
        <v>23</v>
      </c>
      <c r="T8554" t="str">
        <f>IF(Table1[[#This Row],[Units Sold]]&gt; 700,"High Units","low Units")</f>
        <v>low Units</v>
      </c>
      <c r="U8554">
        <f>SUM(Table1[[#This Row],[Operating Profit]])/SUM(Table1[Operating Profit])*100</f>
        <v>1.0492717479002416E-3</v>
      </c>
      <c r="V8554">
        <f>SUM(Table1[[#This Row],[Price per Unit]]*Table1[[#This Row],[Units Sold]])</f>
        <v>10560</v>
      </c>
      <c r="W8554">
        <f>SUM(Table1[[#This Row],[Total Sales]]-Table1[[#This Row],[Operating Profit]])</f>
        <v>7075</v>
      </c>
      <c r="X8554">
        <f>SUM(Table1[[#This Row],[Total Sales]]-Table1[[#This Row],[Cost]])</f>
        <v>3485</v>
      </c>
      <c r="Y8554">
        <f>SUM(Table1[[#This Row],[profit/loss]])/SUM(Table1[profit/loss])</f>
        <v>1.0492717479002416E-5</v>
      </c>
    </row>
    <row r="8555" spans="1:25" x14ac:dyDescent="0.3">
      <c r="A8555" t="s">
        <v>13</v>
      </c>
      <c r="B8555" t="s">
        <v>23</v>
      </c>
      <c r="C8555">
        <v>1128299</v>
      </c>
      <c r="D8555" s="9">
        <v>44553</v>
      </c>
      <c r="E8555" s="8" t="str">
        <f>TEXT(Table1[[#This Row],[Invoice Date]],"dd-mm-yyyy")</f>
        <v>23-12-2021</v>
      </c>
      <c r="F8555" s="1" t="str">
        <f t="shared" si="532"/>
        <v>December</v>
      </c>
      <c r="G8555" s="1" t="str">
        <f t="shared" si="533"/>
        <v>2021</v>
      </c>
      <c r="H8555" s="1" t="str">
        <f t="shared" si="534"/>
        <v>Thursday</v>
      </c>
      <c r="I8555" s="1" t="str">
        <f t="shared" si="535"/>
        <v>23</v>
      </c>
      <c r="J8555" t="s">
        <v>47</v>
      </c>
      <c r="K8555" t="s">
        <v>71</v>
      </c>
      <c r="L8555" t="s">
        <v>72</v>
      </c>
      <c r="M8555" t="s">
        <v>16</v>
      </c>
      <c r="N8555">
        <v>49</v>
      </c>
      <c r="O8555">
        <v>248</v>
      </c>
      <c r="P8555">
        <v>12152</v>
      </c>
      <c r="Q8555">
        <v>4861</v>
      </c>
      <c r="R8555">
        <v>0.4</v>
      </c>
      <c r="S8555" t="s">
        <v>23</v>
      </c>
      <c r="T8555" t="str">
        <f>IF(Table1[[#This Row],[Units Sold]]&gt; 700,"High Units","low Units")</f>
        <v>low Units</v>
      </c>
      <c r="U8555">
        <f>SUM(Table1[[#This Row],[Operating Profit]])/SUM(Table1[Operating Profit])*100</f>
        <v>1.4635609660094905E-3</v>
      </c>
      <c r="V8555">
        <f>SUM(Table1[[#This Row],[Price per Unit]]*Table1[[#This Row],[Units Sold]])</f>
        <v>12152</v>
      </c>
      <c r="W8555">
        <f>SUM(Table1[[#This Row],[Total Sales]]-Table1[[#This Row],[Operating Profit]])</f>
        <v>7291</v>
      </c>
      <c r="X8555">
        <f>SUM(Table1[[#This Row],[Total Sales]]-Table1[[#This Row],[Cost]])</f>
        <v>4861</v>
      </c>
      <c r="Y8555">
        <f>SUM(Table1[[#This Row],[profit/loss]])/SUM(Table1[profit/loss])</f>
        <v>1.4635609660094906E-5</v>
      </c>
    </row>
    <row r="8556" spans="1:25" x14ac:dyDescent="0.3">
      <c r="A8556" t="s">
        <v>13</v>
      </c>
      <c r="B8556" t="s">
        <v>23</v>
      </c>
      <c r="C8556">
        <v>1128299</v>
      </c>
      <c r="D8556" s="9">
        <v>44553</v>
      </c>
      <c r="E8556" s="8" t="str">
        <f>TEXT(Table1[[#This Row],[Invoice Date]],"dd-mm-yyyy")</f>
        <v>23-12-2021</v>
      </c>
      <c r="F8556" s="1" t="str">
        <f t="shared" si="532"/>
        <v>December</v>
      </c>
      <c r="G8556" s="1" t="str">
        <f t="shared" si="533"/>
        <v>2021</v>
      </c>
      <c r="H8556" s="1" t="str">
        <f t="shared" si="534"/>
        <v>Thursday</v>
      </c>
      <c r="I8556" s="1" t="str">
        <f t="shared" si="535"/>
        <v>23</v>
      </c>
      <c r="J8556" t="s">
        <v>47</v>
      </c>
      <c r="K8556" t="s">
        <v>71</v>
      </c>
      <c r="L8556" t="s">
        <v>72</v>
      </c>
      <c r="M8556" t="s">
        <v>18</v>
      </c>
      <c r="N8556">
        <v>54</v>
      </c>
      <c r="O8556">
        <v>225</v>
      </c>
      <c r="P8556">
        <v>12150</v>
      </c>
      <c r="Q8556">
        <v>4982</v>
      </c>
      <c r="R8556">
        <v>0.41</v>
      </c>
      <c r="S8556" t="s">
        <v>23</v>
      </c>
      <c r="T8556" t="str">
        <f>IF(Table1[[#This Row],[Units Sold]]&gt; 700,"High Units","low Units")</f>
        <v>low Units</v>
      </c>
      <c r="U8556">
        <f>SUM(Table1[[#This Row],[Operating Profit]])/SUM(Table1[Operating Profit])*100</f>
        <v>1.4999919219624114E-3</v>
      </c>
      <c r="V8556">
        <f>SUM(Table1[[#This Row],[Price per Unit]]*Table1[[#This Row],[Units Sold]])</f>
        <v>12150</v>
      </c>
      <c r="W8556">
        <f>SUM(Table1[[#This Row],[Total Sales]]-Table1[[#This Row],[Operating Profit]])</f>
        <v>7168</v>
      </c>
      <c r="X8556">
        <f>SUM(Table1[[#This Row],[Total Sales]]-Table1[[#This Row],[Cost]])</f>
        <v>4982</v>
      </c>
      <c r="Y8556">
        <f>SUM(Table1[[#This Row],[profit/loss]])/SUM(Table1[profit/loss])</f>
        <v>1.4999919219624114E-5</v>
      </c>
    </row>
    <row r="8557" spans="1:25" x14ac:dyDescent="0.3">
      <c r="A8557" t="s">
        <v>25</v>
      </c>
      <c r="B8557" t="s">
        <v>23</v>
      </c>
      <c r="C8557">
        <v>1128299</v>
      </c>
      <c r="D8557" s="9">
        <v>44553</v>
      </c>
      <c r="E8557" s="8" t="str">
        <f>TEXT(Table1[[#This Row],[Invoice Date]],"dd-mm-yyyy")</f>
        <v>23-12-2021</v>
      </c>
      <c r="F8557" s="1" t="str">
        <f t="shared" si="532"/>
        <v>December</v>
      </c>
      <c r="G8557" s="1" t="str">
        <f t="shared" si="533"/>
        <v>2021</v>
      </c>
      <c r="H8557" s="1" t="str">
        <f t="shared" si="534"/>
        <v>Thursday</v>
      </c>
      <c r="I8557" s="1" t="str">
        <f t="shared" si="535"/>
        <v>23</v>
      </c>
      <c r="J8557" t="s">
        <v>47</v>
      </c>
      <c r="K8557" t="s">
        <v>71</v>
      </c>
      <c r="L8557" t="s">
        <v>72</v>
      </c>
      <c r="M8557" t="s">
        <v>19</v>
      </c>
      <c r="N8557">
        <v>53</v>
      </c>
      <c r="O8557">
        <v>165</v>
      </c>
      <c r="P8557">
        <v>8745</v>
      </c>
      <c r="Q8557">
        <v>3498</v>
      </c>
      <c r="R8557">
        <v>0.4</v>
      </c>
      <c r="S8557" t="s">
        <v>23</v>
      </c>
      <c r="T8557" t="str">
        <f>IF(Table1[[#This Row],[Units Sold]]&gt; 700,"High Units","low Units")</f>
        <v>low Units</v>
      </c>
      <c r="U8557">
        <f>SUM(Table1[[#This Row],[Operating Profit]])/SUM(Table1[Operating Profit])*100</f>
        <v>1.053185817548076E-3</v>
      </c>
      <c r="V8557">
        <f>SUM(Table1[[#This Row],[Price per Unit]]*Table1[[#This Row],[Units Sold]])</f>
        <v>8745</v>
      </c>
      <c r="W8557">
        <f>SUM(Table1[[#This Row],[Total Sales]]-Table1[[#This Row],[Operating Profit]])</f>
        <v>5247</v>
      </c>
      <c r="X8557">
        <f>SUM(Table1[[#This Row],[Total Sales]]-Table1[[#This Row],[Cost]])</f>
        <v>3498</v>
      </c>
      <c r="Y8557">
        <f>SUM(Table1[[#This Row],[profit/loss]])/SUM(Table1[profit/loss])</f>
        <v>1.0531858175480761E-5</v>
      </c>
    </row>
    <row r="8558" spans="1:25" x14ac:dyDescent="0.3">
      <c r="A8558" t="s">
        <v>25</v>
      </c>
      <c r="B8558" t="s">
        <v>23</v>
      </c>
      <c r="C8558">
        <v>1128299</v>
      </c>
      <c r="D8558" s="9">
        <v>44553</v>
      </c>
      <c r="E8558" s="8" t="str">
        <f>TEXT(Table1[[#This Row],[Invoice Date]],"dd-mm-yyyy")</f>
        <v>23-12-2021</v>
      </c>
      <c r="F8558" s="1" t="str">
        <f t="shared" si="532"/>
        <v>December</v>
      </c>
      <c r="G8558" s="1" t="str">
        <f t="shared" si="533"/>
        <v>2021</v>
      </c>
      <c r="H8558" s="1" t="str">
        <f t="shared" si="534"/>
        <v>Thursday</v>
      </c>
      <c r="I8558" s="1" t="str">
        <f t="shared" si="535"/>
        <v>23</v>
      </c>
      <c r="J8558" t="s">
        <v>47</v>
      </c>
      <c r="K8558" t="s">
        <v>71</v>
      </c>
      <c r="L8558" t="s">
        <v>72</v>
      </c>
      <c r="M8558" t="s">
        <v>20</v>
      </c>
      <c r="N8558">
        <v>51</v>
      </c>
      <c r="O8558">
        <v>176</v>
      </c>
      <c r="P8558">
        <v>8976</v>
      </c>
      <c r="Q8558">
        <v>3501</v>
      </c>
      <c r="R8558">
        <v>0.39</v>
      </c>
      <c r="S8558" t="s">
        <v>23</v>
      </c>
      <c r="T8558" t="str">
        <f>IF(Table1[[#This Row],[Units Sold]]&gt; 700,"High Units","low Units")</f>
        <v>low Units</v>
      </c>
      <c r="U8558">
        <f>SUM(Table1[[#This Row],[Operating Profit]])/SUM(Table1[Operating Profit])*100</f>
        <v>1.0540890643898841E-3</v>
      </c>
      <c r="V8558">
        <f>SUM(Table1[[#This Row],[Price per Unit]]*Table1[[#This Row],[Units Sold]])</f>
        <v>8976</v>
      </c>
      <c r="W8558">
        <f>SUM(Table1[[#This Row],[Total Sales]]-Table1[[#This Row],[Operating Profit]])</f>
        <v>5475</v>
      </c>
      <c r="X8558">
        <f>SUM(Table1[[#This Row],[Total Sales]]-Table1[[#This Row],[Cost]])</f>
        <v>3501</v>
      </c>
      <c r="Y8558">
        <f>SUM(Table1[[#This Row],[profit/loss]])/SUM(Table1[profit/loss])</f>
        <v>1.0540890643898841E-5</v>
      </c>
    </row>
    <row r="8559" spans="1:25" x14ac:dyDescent="0.3">
      <c r="A8559" t="s">
        <v>25</v>
      </c>
      <c r="B8559" t="s">
        <v>23</v>
      </c>
      <c r="C8559">
        <v>1128299</v>
      </c>
      <c r="D8559" s="9">
        <v>44553</v>
      </c>
      <c r="E8559" s="8" t="str">
        <f>TEXT(Table1[[#This Row],[Invoice Date]],"dd-mm-yyyy")</f>
        <v>23-12-2021</v>
      </c>
      <c r="F8559" s="1" t="str">
        <f t="shared" si="532"/>
        <v>December</v>
      </c>
      <c r="G8559" s="1" t="str">
        <f t="shared" si="533"/>
        <v>2021</v>
      </c>
      <c r="H8559" s="1" t="str">
        <f t="shared" si="534"/>
        <v>Thursday</v>
      </c>
      <c r="I8559" s="1" t="str">
        <f t="shared" si="535"/>
        <v>23</v>
      </c>
      <c r="J8559" t="s">
        <v>47</v>
      </c>
      <c r="K8559" t="s">
        <v>71</v>
      </c>
      <c r="L8559" t="s">
        <v>72</v>
      </c>
      <c r="M8559" t="s">
        <v>21</v>
      </c>
      <c r="N8559">
        <v>59</v>
      </c>
      <c r="O8559">
        <v>157</v>
      </c>
      <c r="P8559">
        <v>9263</v>
      </c>
      <c r="Q8559">
        <v>3890</v>
      </c>
      <c r="R8559">
        <v>0.42</v>
      </c>
      <c r="S8559" t="s">
        <v>23</v>
      </c>
      <c r="T8559" t="str">
        <f>IF(Table1[[#This Row],[Units Sold]]&gt; 700,"High Units","low Units")</f>
        <v>low Units</v>
      </c>
      <c r="U8559">
        <f>SUM(Table1[[#This Row],[Operating Profit]])/SUM(Table1[Operating Profit])*100</f>
        <v>1.1712100715443156E-3</v>
      </c>
      <c r="V8559">
        <f>SUM(Table1[[#This Row],[Price per Unit]]*Table1[[#This Row],[Units Sold]])</f>
        <v>9263</v>
      </c>
      <c r="W8559">
        <f>SUM(Table1[[#This Row],[Total Sales]]-Table1[[#This Row],[Operating Profit]])</f>
        <v>5373</v>
      </c>
      <c r="X8559">
        <f>SUM(Table1[[#This Row],[Total Sales]]-Table1[[#This Row],[Cost]])</f>
        <v>3890</v>
      </c>
      <c r="Y8559">
        <f>SUM(Table1[[#This Row],[profit/loss]])/SUM(Table1[profit/loss])</f>
        <v>1.1712100715443156E-5</v>
      </c>
    </row>
    <row r="8560" spans="1:25" x14ac:dyDescent="0.3">
      <c r="A8560" t="s">
        <v>25</v>
      </c>
      <c r="B8560" t="s">
        <v>23</v>
      </c>
      <c r="C8560">
        <v>1128299</v>
      </c>
      <c r="D8560" s="9">
        <v>44553</v>
      </c>
      <c r="E8560" s="8" t="str">
        <f>TEXT(Table1[[#This Row],[Invoice Date]],"dd-mm-yyyy")</f>
        <v>23-12-2021</v>
      </c>
      <c r="F8560" s="1" t="str">
        <f t="shared" si="532"/>
        <v>December</v>
      </c>
      <c r="G8560" s="1" t="str">
        <f t="shared" si="533"/>
        <v>2021</v>
      </c>
      <c r="H8560" s="1" t="str">
        <f t="shared" si="534"/>
        <v>Thursday</v>
      </c>
      <c r="I8560" s="1" t="str">
        <f t="shared" si="535"/>
        <v>23</v>
      </c>
      <c r="J8560" t="s">
        <v>47</v>
      </c>
      <c r="K8560" t="s">
        <v>71</v>
      </c>
      <c r="L8560" t="s">
        <v>72</v>
      </c>
      <c r="M8560" t="s">
        <v>22</v>
      </c>
      <c r="N8560">
        <v>65</v>
      </c>
      <c r="O8560">
        <v>190</v>
      </c>
      <c r="P8560">
        <v>12350</v>
      </c>
      <c r="Q8560">
        <v>4323</v>
      </c>
      <c r="R8560">
        <v>0.35</v>
      </c>
      <c r="S8560" t="s">
        <v>23</v>
      </c>
      <c r="T8560" t="str">
        <f>IF(Table1[[#This Row],[Units Sold]]&gt; 700,"High Units","low Units")</f>
        <v>low Units</v>
      </c>
      <c r="U8560">
        <f>SUM(Table1[[#This Row],[Operating Profit]])/SUM(Table1[Operating Profit])*100</f>
        <v>1.3015786990452638E-3</v>
      </c>
      <c r="V8560">
        <f>SUM(Table1[[#This Row],[Price per Unit]]*Table1[[#This Row],[Units Sold]])</f>
        <v>12350</v>
      </c>
      <c r="W8560">
        <f>SUM(Table1[[#This Row],[Total Sales]]-Table1[[#This Row],[Operating Profit]])</f>
        <v>8027</v>
      </c>
      <c r="X8560">
        <f>SUM(Table1[[#This Row],[Total Sales]]-Table1[[#This Row],[Cost]])</f>
        <v>4323</v>
      </c>
      <c r="Y8560">
        <f>SUM(Table1[[#This Row],[profit/loss]])/SUM(Table1[profit/loss])</f>
        <v>1.3015786990452639E-5</v>
      </c>
    </row>
    <row r="8561" spans="1:25" x14ac:dyDescent="0.3">
      <c r="A8561" t="s">
        <v>25</v>
      </c>
      <c r="B8561" t="s">
        <v>23</v>
      </c>
      <c r="C8561">
        <v>1185732</v>
      </c>
      <c r="D8561" s="9">
        <v>44215</v>
      </c>
      <c r="E8561" s="8" t="str">
        <f>TEXT(Table1[[#This Row],[Invoice Date]],"dd-mm-yyyy")</f>
        <v>19-01-2021</v>
      </c>
      <c r="F8561" s="1" t="str">
        <f t="shared" si="532"/>
        <v>January</v>
      </c>
      <c r="G8561" s="1" t="str">
        <f t="shared" si="533"/>
        <v>2021</v>
      </c>
      <c r="H8561" s="1" t="str">
        <f t="shared" si="534"/>
        <v>Tuesday</v>
      </c>
      <c r="I8561" s="1" t="str">
        <f t="shared" si="535"/>
        <v>19</v>
      </c>
      <c r="J8561" t="s">
        <v>47</v>
      </c>
      <c r="K8561" t="s">
        <v>71</v>
      </c>
      <c r="L8561" t="s">
        <v>72</v>
      </c>
      <c r="M8561" t="s">
        <v>16</v>
      </c>
      <c r="N8561">
        <v>23</v>
      </c>
      <c r="O8561">
        <v>233</v>
      </c>
      <c r="P8561">
        <v>5359</v>
      </c>
      <c r="Q8561">
        <v>2787</v>
      </c>
      <c r="R8561">
        <v>0.52</v>
      </c>
      <c r="S8561" t="s">
        <v>23</v>
      </c>
      <c r="T8561" t="str">
        <f>IF(Table1[[#This Row],[Units Sold]]&gt; 700,"High Units","low Units")</f>
        <v>low Units</v>
      </c>
      <c r="U8561">
        <f>SUM(Table1[[#This Row],[Operating Profit]])/SUM(Table1[Operating Profit])*100</f>
        <v>8.3911631603959065E-4</v>
      </c>
      <c r="V8561">
        <f>SUM(Table1[[#This Row],[Price per Unit]]*Table1[[#This Row],[Units Sold]])</f>
        <v>5359</v>
      </c>
      <c r="W8561">
        <f>SUM(Table1[[#This Row],[Total Sales]]-Table1[[#This Row],[Operating Profit]])</f>
        <v>2572</v>
      </c>
      <c r="X8561">
        <f>SUM(Table1[[#This Row],[Total Sales]]-Table1[[#This Row],[Cost]])</f>
        <v>2787</v>
      </c>
      <c r="Y8561">
        <f>SUM(Table1[[#This Row],[profit/loss]])/SUM(Table1[profit/loss])</f>
        <v>8.3911631603959062E-6</v>
      </c>
    </row>
    <row r="8562" spans="1:25" x14ac:dyDescent="0.3">
      <c r="A8562" t="s">
        <v>25</v>
      </c>
      <c r="B8562" t="s">
        <v>23</v>
      </c>
      <c r="C8562">
        <v>1185732</v>
      </c>
      <c r="D8562" s="9">
        <v>44215</v>
      </c>
      <c r="E8562" s="8" t="str">
        <f>TEXT(Table1[[#This Row],[Invoice Date]],"dd-mm-yyyy")</f>
        <v>19-01-2021</v>
      </c>
      <c r="F8562" s="1" t="str">
        <f t="shared" si="532"/>
        <v>January</v>
      </c>
      <c r="G8562" s="1" t="str">
        <f t="shared" si="533"/>
        <v>2021</v>
      </c>
      <c r="H8562" s="1" t="str">
        <f t="shared" si="534"/>
        <v>Tuesday</v>
      </c>
      <c r="I8562" s="1" t="str">
        <f t="shared" si="535"/>
        <v>19</v>
      </c>
      <c r="J8562" t="s">
        <v>47</v>
      </c>
      <c r="K8562" t="s">
        <v>71</v>
      </c>
      <c r="L8562" t="s">
        <v>72</v>
      </c>
      <c r="M8562" t="s">
        <v>18</v>
      </c>
      <c r="N8562">
        <v>28</v>
      </c>
      <c r="O8562">
        <v>187</v>
      </c>
      <c r="P8562">
        <v>5236</v>
      </c>
      <c r="Q8562">
        <v>2461</v>
      </c>
      <c r="R8562">
        <v>0.47</v>
      </c>
      <c r="S8562" t="s">
        <v>23</v>
      </c>
      <c r="T8562" t="str">
        <f>IF(Table1[[#This Row],[Units Sold]]&gt; 700,"High Units","low Units")</f>
        <v>low Units</v>
      </c>
      <c r="U8562">
        <f>SUM(Table1[[#This Row],[Operating Profit]])/SUM(Table1[Operating Profit])*100</f>
        <v>7.4096349256312622E-4</v>
      </c>
      <c r="V8562">
        <f>SUM(Table1[[#This Row],[Price per Unit]]*Table1[[#This Row],[Units Sold]])</f>
        <v>5236</v>
      </c>
      <c r="W8562">
        <f>SUM(Table1[[#This Row],[Total Sales]]-Table1[[#This Row],[Operating Profit]])</f>
        <v>2775</v>
      </c>
      <c r="X8562">
        <f>SUM(Table1[[#This Row],[Total Sales]]-Table1[[#This Row],[Cost]])</f>
        <v>2461</v>
      </c>
      <c r="Y8562">
        <f>SUM(Table1[[#This Row],[profit/loss]])/SUM(Table1[profit/loss])</f>
        <v>7.409634925631262E-6</v>
      </c>
    </row>
    <row r="8563" spans="1:25" x14ac:dyDescent="0.3">
      <c r="A8563" t="s">
        <v>25</v>
      </c>
      <c r="B8563" t="s">
        <v>23</v>
      </c>
      <c r="C8563">
        <v>1185732</v>
      </c>
      <c r="D8563" s="9">
        <v>44215</v>
      </c>
      <c r="E8563" s="8" t="str">
        <f>TEXT(Table1[[#This Row],[Invoice Date]],"dd-mm-yyyy")</f>
        <v>19-01-2021</v>
      </c>
      <c r="F8563" s="1" t="str">
        <f t="shared" si="532"/>
        <v>January</v>
      </c>
      <c r="G8563" s="1" t="str">
        <f t="shared" si="533"/>
        <v>2021</v>
      </c>
      <c r="H8563" s="1" t="str">
        <f t="shared" si="534"/>
        <v>Tuesday</v>
      </c>
      <c r="I8563" s="1" t="str">
        <f t="shared" si="535"/>
        <v>19</v>
      </c>
      <c r="J8563" t="s">
        <v>47</v>
      </c>
      <c r="K8563" t="s">
        <v>71</v>
      </c>
      <c r="L8563" t="s">
        <v>72</v>
      </c>
      <c r="M8563" t="s">
        <v>19</v>
      </c>
      <c r="N8563">
        <v>18</v>
      </c>
      <c r="O8563">
        <v>176</v>
      </c>
      <c r="P8563">
        <v>3168</v>
      </c>
      <c r="Q8563">
        <v>1014</v>
      </c>
      <c r="R8563">
        <v>0.32</v>
      </c>
      <c r="S8563" t="s">
        <v>23</v>
      </c>
      <c r="T8563" t="str">
        <f>IF(Table1[[#This Row],[Units Sold]]&gt; 700,"High Units","low Units")</f>
        <v>low Units</v>
      </c>
      <c r="U8563">
        <f>SUM(Table1[[#This Row],[Operating Profit]])/SUM(Table1[Operating Profit])*100</f>
        <v>3.0529743253108896E-4</v>
      </c>
      <c r="V8563">
        <f>SUM(Table1[[#This Row],[Price per Unit]]*Table1[[#This Row],[Units Sold]])</f>
        <v>3168</v>
      </c>
      <c r="W8563">
        <f>SUM(Table1[[#This Row],[Total Sales]]-Table1[[#This Row],[Operating Profit]])</f>
        <v>2154</v>
      </c>
      <c r="X8563">
        <f>SUM(Table1[[#This Row],[Total Sales]]-Table1[[#This Row],[Cost]])</f>
        <v>1014</v>
      </c>
      <c r="Y8563">
        <f>SUM(Table1[[#This Row],[profit/loss]])/SUM(Table1[profit/loss])</f>
        <v>3.0529743253108896E-6</v>
      </c>
    </row>
    <row r="8564" spans="1:25" x14ac:dyDescent="0.3">
      <c r="A8564" t="s">
        <v>25</v>
      </c>
      <c r="B8564" t="s">
        <v>23</v>
      </c>
      <c r="C8564">
        <v>1185732</v>
      </c>
      <c r="D8564" s="9">
        <v>44215</v>
      </c>
      <c r="E8564" s="8" t="str">
        <f>TEXT(Table1[[#This Row],[Invoice Date]],"dd-mm-yyyy")</f>
        <v>19-01-2021</v>
      </c>
      <c r="F8564" s="1" t="str">
        <f t="shared" si="532"/>
        <v>January</v>
      </c>
      <c r="G8564" s="1" t="str">
        <f t="shared" si="533"/>
        <v>2021</v>
      </c>
      <c r="H8564" s="1" t="str">
        <f t="shared" si="534"/>
        <v>Tuesday</v>
      </c>
      <c r="I8564" s="1" t="str">
        <f t="shared" si="535"/>
        <v>19</v>
      </c>
      <c r="J8564" t="s">
        <v>47</v>
      </c>
      <c r="K8564" t="s">
        <v>71</v>
      </c>
      <c r="L8564" t="s">
        <v>72</v>
      </c>
      <c r="M8564" t="s">
        <v>20</v>
      </c>
      <c r="N8564">
        <v>21</v>
      </c>
      <c r="O8564">
        <v>136</v>
      </c>
      <c r="P8564">
        <v>2856</v>
      </c>
      <c r="Q8564">
        <v>1200</v>
      </c>
      <c r="R8564">
        <v>0.42</v>
      </c>
      <c r="S8564" t="s">
        <v>23</v>
      </c>
      <c r="T8564" t="str">
        <f>IF(Table1[[#This Row],[Units Sold]]&gt; 700,"High Units","low Units")</f>
        <v>low Units</v>
      </c>
      <c r="U8564">
        <f>SUM(Table1[[#This Row],[Operating Profit]])/SUM(Table1[Operating Profit])*100</f>
        <v>3.6129873672318221E-4</v>
      </c>
      <c r="V8564">
        <f>SUM(Table1[[#This Row],[Price per Unit]]*Table1[[#This Row],[Units Sold]])</f>
        <v>2856</v>
      </c>
      <c r="W8564">
        <f>SUM(Table1[[#This Row],[Total Sales]]-Table1[[#This Row],[Operating Profit]])</f>
        <v>1656</v>
      </c>
      <c r="X8564">
        <f>SUM(Table1[[#This Row],[Total Sales]]-Table1[[#This Row],[Cost]])</f>
        <v>1200</v>
      </c>
      <c r="Y8564">
        <f>SUM(Table1[[#This Row],[profit/loss]])/SUM(Table1[profit/loss])</f>
        <v>3.6129873672318219E-6</v>
      </c>
    </row>
    <row r="8565" spans="1:25" x14ac:dyDescent="0.3">
      <c r="A8565" t="s">
        <v>25</v>
      </c>
      <c r="B8565" t="s">
        <v>23</v>
      </c>
      <c r="C8565">
        <v>1185732</v>
      </c>
      <c r="D8565" s="9">
        <v>44215</v>
      </c>
      <c r="E8565" s="8" t="str">
        <f>TEXT(Table1[[#This Row],[Invoice Date]],"dd-mm-yyyy")</f>
        <v>19-01-2021</v>
      </c>
      <c r="F8565" s="1" t="str">
        <f t="shared" si="532"/>
        <v>January</v>
      </c>
      <c r="G8565" s="1" t="str">
        <f t="shared" si="533"/>
        <v>2021</v>
      </c>
      <c r="H8565" s="1" t="str">
        <f t="shared" si="534"/>
        <v>Tuesday</v>
      </c>
      <c r="I8565" s="1" t="str">
        <f t="shared" si="535"/>
        <v>19</v>
      </c>
      <c r="J8565" t="s">
        <v>47</v>
      </c>
      <c r="K8565" t="s">
        <v>71</v>
      </c>
      <c r="L8565" t="s">
        <v>72</v>
      </c>
      <c r="M8565" t="s">
        <v>21</v>
      </c>
      <c r="N8565">
        <v>30</v>
      </c>
      <c r="O8565">
        <v>140</v>
      </c>
      <c r="P8565">
        <v>4200</v>
      </c>
      <c r="Q8565">
        <v>1890</v>
      </c>
      <c r="R8565">
        <v>0.45</v>
      </c>
      <c r="S8565" t="s">
        <v>23</v>
      </c>
      <c r="T8565" t="str">
        <f>IF(Table1[[#This Row],[Units Sold]]&gt; 700,"High Units","low Units")</f>
        <v>low Units</v>
      </c>
      <c r="U8565">
        <f>SUM(Table1[[#This Row],[Operating Profit]])/SUM(Table1[Operating Profit])*100</f>
        <v>5.6904551033901195E-4</v>
      </c>
      <c r="V8565">
        <f>SUM(Table1[[#This Row],[Price per Unit]]*Table1[[#This Row],[Units Sold]])</f>
        <v>4200</v>
      </c>
      <c r="W8565">
        <f>SUM(Table1[[#This Row],[Total Sales]]-Table1[[#This Row],[Operating Profit]])</f>
        <v>2310</v>
      </c>
      <c r="X8565">
        <f>SUM(Table1[[#This Row],[Total Sales]]-Table1[[#This Row],[Cost]])</f>
        <v>1890</v>
      </c>
      <c r="Y8565">
        <f>SUM(Table1[[#This Row],[profit/loss]])/SUM(Table1[profit/loss])</f>
        <v>5.6904551033901199E-6</v>
      </c>
    </row>
    <row r="8566" spans="1:25" x14ac:dyDescent="0.3">
      <c r="A8566" t="s">
        <v>25</v>
      </c>
      <c r="B8566" t="s">
        <v>23</v>
      </c>
      <c r="C8566">
        <v>1185732</v>
      </c>
      <c r="D8566" s="9">
        <v>44215</v>
      </c>
      <c r="E8566" s="8" t="str">
        <f>TEXT(Table1[[#This Row],[Invoice Date]],"dd-mm-yyyy")</f>
        <v>19-01-2021</v>
      </c>
      <c r="F8566" s="1" t="str">
        <f t="shared" si="532"/>
        <v>January</v>
      </c>
      <c r="G8566" s="1" t="str">
        <f t="shared" si="533"/>
        <v>2021</v>
      </c>
      <c r="H8566" s="1" t="str">
        <f t="shared" si="534"/>
        <v>Tuesday</v>
      </c>
      <c r="I8566" s="1" t="str">
        <f t="shared" si="535"/>
        <v>19</v>
      </c>
      <c r="J8566" t="s">
        <v>47</v>
      </c>
      <c r="K8566" t="s">
        <v>71</v>
      </c>
      <c r="L8566" t="s">
        <v>72</v>
      </c>
      <c r="M8566" t="s">
        <v>22</v>
      </c>
      <c r="N8566">
        <v>25</v>
      </c>
      <c r="O8566">
        <v>193</v>
      </c>
      <c r="P8566">
        <v>4825</v>
      </c>
      <c r="Q8566">
        <v>2799</v>
      </c>
      <c r="R8566">
        <v>0.57999999999999996</v>
      </c>
      <c r="S8566" t="s">
        <v>23</v>
      </c>
      <c r="T8566" t="str">
        <f>IF(Table1[[#This Row],[Units Sold]]&gt; 700,"High Units","low Units")</f>
        <v>low Units</v>
      </c>
      <c r="U8566">
        <f>SUM(Table1[[#This Row],[Operating Profit]])/SUM(Table1[Operating Profit])*100</f>
        <v>8.4272930340682252E-4</v>
      </c>
      <c r="V8566">
        <f>SUM(Table1[[#This Row],[Price per Unit]]*Table1[[#This Row],[Units Sold]])</f>
        <v>4825</v>
      </c>
      <c r="W8566">
        <f>SUM(Table1[[#This Row],[Total Sales]]-Table1[[#This Row],[Operating Profit]])</f>
        <v>2026</v>
      </c>
      <c r="X8566">
        <f>SUM(Table1[[#This Row],[Total Sales]]-Table1[[#This Row],[Cost]])</f>
        <v>2799</v>
      </c>
      <c r="Y8566">
        <f>SUM(Table1[[#This Row],[profit/loss]])/SUM(Table1[profit/loss])</f>
        <v>8.4272930340682248E-6</v>
      </c>
    </row>
    <row r="8567" spans="1:25" x14ac:dyDescent="0.3">
      <c r="A8567" t="s">
        <v>25</v>
      </c>
      <c r="B8567" t="s">
        <v>23</v>
      </c>
      <c r="C8567">
        <v>1185732</v>
      </c>
      <c r="D8567" s="9">
        <v>44244</v>
      </c>
      <c r="E8567" s="8" t="str">
        <f>TEXT(Table1[[#This Row],[Invoice Date]],"dd-mm-yyyy")</f>
        <v>17-02-2021</v>
      </c>
      <c r="F8567" s="1" t="str">
        <f t="shared" si="532"/>
        <v>February</v>
      </c>
      <c r="G8567" s="1" t="str">
        <f t="shared" si="533"/>
        <v>2021</v>
      </c>
      <c r="H8567" s="1" t="str">
        <f t="shared" si="534"/>
        <v>Wednesday</v>
      </c>
      <c r="I8567" s="1" t="str">
        <f t="shared" si="535"/>
        <v>17</v>
      </c>
      <c r="J8567" t="s">
        <v>47</v>
      </c>
      <c r="K8567" t="s">
        <v>71</v>
      </c>
      <c r="L8567" t="s">
        <v>72</v>
      </c>
      <c r="M8567" t="s">
        <v>16</v>
      </c>
      <c r="N8567">
        <v>26</v>
      </c>
      <c r="O8567">
        <v>256</v>
      </c>
      <c r="P8567">
        <v>6656</v>
      </c>
      <c r="Q8567">
        <v>3661</v>
      </c>
      <c r="R8567">
        <v>0.55000000000000004</v>
      </c>
      <c r="S8567" t="s">
        <v>23</v>
      </c>
      <c r="T8567" t="str">
        <f>IF(Table1[[#This Row],[Units Sold]]&gt; 700,"High Units","low Units")</f>
        <v>low Units</v>
      </c>
      <c r="U8567">
        <f>SUM(Table1[[#This Row],[Operating Profit]])/SUM(Table1[Operating Profit])*100</f>
        <v>1.1022622292863084E-3</v>
      </c>
      <c r="V8567">
        <f>SUM(Table1[[#This Row],[Price per Unit]]*Table1[[#This Row],[Units Sold]])</f>
        <v>6656</v>
      </c>
      <c r="W8567">
        <f>SUM(Table1[[#This Row],[Total Sales]]-Table1[[#This Row],[Operating Profit]])</f>
        <v>2995</v>
      </c>
      <c r="X8567">
        <f>SUM(Table1[[#This Row],[Total Sales]]-Table1[[#This Row],[Cost]])</f>
        <v>3661</v>
      </c>
      <c r="Y8567">
        <f>SUM(Table1[[#This Row],[profit/loss]])/SUM(Table1[profit/loss])</f>
        <v>1.1022622292863083E-5</v>
      </c>
    </row>
    <row r="8568" spans="1:25" x14ac:dyDescent="0.3">
      <c r="A8568" t="s">
        <v>25</v>
      </c>
      <c r="B8568" t="s">
        <v>23</v>
      </c>
      <c r="C8568">
        <v>1185732</v>
      </c>
      <c r="D8568" s="9">
        <v>44244</v>
      </c>
      <c r="E8568" s="8" t="str">
        <f>TEXT(Table1[[#This Row],[Invoice Date]],"dd-mm-yyyy")</f>
        <v>17-02-2021</v>
      </c>
      <c r="F8568" s="1" t="str">
        <f t="shared" si="532"/>
        <v>February</v>
      </c>
      <c r="G8568" s="1" t="str">
        <f t="shared" si="533"/>
        <v>2021</v>
      </c>
      <c r="H8568" s="1" t="str">
        <f t="shared" si="534"/>
        <v>Wednesday</v>
      </c>
      <c r="I8568" s="1" t="str">
        <f t="shared" si="535"/>
        <v>17</v>
      </c>
      <c r="J8568" t="s">
        <v>47</v>
      </c>
      <c r="K8568" t="s">
        <v>71</v>
      </c>
      <c r="L8568" t="s">
        <v>72</v>
      </c>
      <c r="M8568" t="s">
        <v>18</v>
      </c>
      <c r="N8568">
        <v>27</v>
      </c>
      <c r="O8568">
        <v>153</v>
      </c>
      <c r="P8568">
        <v>4131</v>
      </c>
      <c r="Q8568">
        <v>1859</v>
      </c>
      <c r="R8568">
        <v>0.45</v>
      </c>
      <c r="S8568" t="s">
        <v>23</v>
      </c>
      <c r="T8568" t="str">
        <f>IF(Table1[[#This Row],[Units Sold]]&gt; 700,"High Units","low Units")</f>
        <v>low Units</v>
      </c>
      <c r="U8568">
        <f>SUM(Table1[[#This Row],[Operating Profit]])/SUM(Table1[Operating Profit])*100</f>
        <v>5.5971195964032972E-4</v>
      </c>
      <c r="V8568">
        <f>SUM(Table1[[#This Row],[Price per Unit]]*Table1[[#This Row],[Units Sold]])</f>
        <v>4131</v>
      </c>
      <c r="W8568">
        <f>SUM(Table1[[#This Row],[Total Sales]]-Table1[[#This Row],[Operating Profit]])</f>
        <v>2272</v>
      </c>
      <c r="X8568">
        <f>SUM(Table1[[#This Row],[Total Sales]]-Table1[[#This Row],[Cost]])</f>
        <v>1859</v>
      </c>
      <c r="Y8568">
        <f>SUM(Table1[[#This Row],[profit/loss]])/SUM(Table1[profit/loss])</f>
        <v>5.5971195964032975E-6</v>
      </c>
    </row>
    <row r="8569" spans="1:25" x14ac:dyDescent="0.3">
      <c r="A8569" t="s">
        <v>25</v>
      </c>
      <c r="B8569" t="s">
        <v>23</v>
      </c>
      <c r="C8569">
        <v>1185732</v>
      </c>
      <c r="D8569" s="9">
        <v>44244</v>
      </c>
      <c r="E8569" s="8" t="str">
        <f>TEXT(Table1[[#This Row],[Invoice Date]],"dd-mm-yyyy")</f>
        <v>17-02-2021</v>
      </c>
      <c r="F8569" s="1" t="str">
        <f t="shared" si="532"/>
        <v>February</v>
      </c>
      <c r="G8569" s="1" t="str">
        <f t="shared" si="533"/>
        <v>2021</v>
      </c>
      <c r="H8569" s="1" t="str">
        <f t="shared" si="534"/>
        <v>Wednesday</v>
      </c>
      <c r="I8569" s="1" t="str">
        <f t="shared" si="535"/>
        <v>17</v>
      </c>
      <c r="J8569" t="s">
        <v>47</v>
      </c>
      <c r="K8569" t="s">
        <v>71</v>
      </c>
      <c r="L8569" t="s">
        <v>72</v>
      </c>
      <c r="M8569" t="s">
        <v>19</v>
      </c>
      <c r="N8569">
        <v>17</v>
      </c>
      <c r="O8569">
        <v>170</v>
      </c>
      <c r="P8569">
        <v>2890</v>
      </c>
      <c r="Q8569">
        <v>1040</v>
      </c>
      <c r="R8569">
        <v>0.36</v>
      </c>
      <c r="S8569" t="s">
        <v>23</v>
      </c>
      <c r="T8569" t="str">
        <f>IF(Table1[[#This Row],[Units Sold]]&gt; 700,"High Units","low Units")</f>
        <v>low Units</v>
      </c>
      <c r="U8569">
        <f>SUM(Table1[[#This Row],[Operating Profit]])/SUM(Table1[Operating Profit])*100</f>
        <v>3.1312557182675791E-4</v>
      </c>
      <c r="V8569">
        <f>SUM(Table1[[#This Row],[Price per Unit]]*Table1[[#This Row],[Units Sold]])</f>
        <v>2890</v>
      </c>
      <c r="W8569">
        <f>SUM(Table1[[#This Row],[Total Sales]]-Table1[[#This Row],[Operating Profit]])</f>
        <v>1850</v>
      </c>
      <c r="X8569">
        <f>SUM(Table1[[#This Row],[Total Sales]]-Table1[[#This Row],[Cost]])</f>
        <v>1040</v>
      </c>
      <c r="Y8569">
        <f>SUM(Table1[[#This Row],[profit/loss]])/SUM(Table1[profit/loss])</f>
        <v>3.1312557182675791E-6</v>
      </c>
    </row>
    <row r="8570" spans="1:25" x14ac:dyDescent="0.3">
      <c r="A8570" t="s">
        <v>29</v>
      </c>
      <c r="B8570" t="s">
        <v>23</v>
      </c>
      <c r="C8570">
        <v>1185732</v>
      </c>
      <c r="D8570" s="9">
        <v>44238</v>
      </c>
      <c r="E8570" s="8" t="str">
        <f>TEXT(Table1[[#This Row],[Invoice Date]],"dd-mm-yyyy")</f>
        <v>11-02-2021</v>
      </c>
      <c r="F8570" s="1" t="str">
        <f t="shared" si="532"/>
        <v>February</v>
      </c>
      <c r="G8570" s="1" t="str">
        <f t="shared" si="533"/>
        <v>2021</v>
      </c>
      <c r="H8570" s="1" t="str">
        <f t="shared" si="534"/>
        <v>Thursday</v>
      </c>
      <c r="I8570" s="1" t="str">
        <f t="shared" si="535"/>
        <v>11</v>
      </c>
      <c r="J8570" t="s">
        <v>30</v>
      </c>
      <c r="K8570" t="s">
        <v>77</v>
      </c>
      <c r="L8570" t="s">
        <v>78</v>
      </c>
      <c r="M8570" t="s">
        <v>20</v>
      </c>
      <c r="N8570">
        <v>16</v>
      </c>
      <c r="O8570">
        <v>93</v>
      </c>
      <c r="P8570">
        <v>1488</v>
      </c>
      <c r="Q8570">
        <v>625</v>
      </c>
      <c r="R8570">
        <v>0.42</v>
      </c>
      <c r="S8570" t="s">
        <v>23</v>
      </c>
      <c r="T8570" t="str">
        <f>IF(Table1[[#This Row],[Units Sold]]&gt; 700,"High Units","low Units")</f>
        <v>low Units</v>
      </c>
      <c r="U8570">
        <f>SUM(Table1[[#This Row],[Operating Profit]])/SUM(Table1[Operating Profit])*100</f>
        <v>1.881764253766574E-4</v>
      </c>
      <c r="V8570">
        <f>SUM(Table1[[#This Row],[Price per Unit]]*Table1[[#This Row],[Units Sold]])</f>
        <v>1488</v>
      </c>
      <c r="W8570">
        <f>SUM(Table1[[#This Row],[Total Sales]]-Table1[[#This Row],[Operating Profit]])</f>
        <v>863</v>
      </c>
      <c r="X8570">
        <f>SUM(Table1[[#This Row],[Total Sales]]-Table1[[#This Row],[Cost]])</f>
        <v>625</v>
      </c>
      <c r="Y8570">
        <f>SUM(Table1[[#This Row],[profit/loss]])/SUM(Table1[profit/loss])</f>
        <v>1.8817642537665739E-6</v>
      </c>
    </row>
    <row r="8571" spans="1:25" x14ac:dyDescent="0.3">
      <c r="A8571" t="s">
        <v>29</v>
      </c>
      <c r="B8571" t="s">
        <v>23</v>
      </c>
      <c r="C8571">
        <v>1185732</v>
      </c>
      <c r="D8571" s="9">
        <v>44238</v>
      </c>
      <c r="E8571" s="8" t="str">
        <f>TEXT(Table1[[#This Row],[Invoice Date]],"dd-mm-yyyy")</f>
        <v>11-02-2021</v>
      </c>
      <c r="F8571" s="1" t="str">
        <f t="shared" si="532"/>
        <v>February</v>
      </c>
      <c r="G8571" s="1" t="str">
        <f t="shared" si="533"/>
        <v>2021</v>
      </c>
      <c r="H8571" s="1" t="str">
        <f t="shared" si="534"/>
        <v>Thursday</v>
      </c>
      <c r="I8571" s="1" t="str">
        <f t="shared" si="535"/>
        <v>11</v>
      </c>
      <c r="J8571" t="s">
        <v>30</v>
      </c>
      <c r="K8571" t="s">
        <v>77</v>
      </c>
      <c r="L8571" t="s">
        <v>78</v>
      </c>
      <c r="M8571" t="s">
        <v>21</v>
      </c>
      <c r="N8571">
        <v>28</v>
      </c>
      <c r="O8571">
        <v>120</v>
      </c>
      <c r="P8571">
        <v>3360</v>
      </c>
      <c r="Q8571">
        <v>1411</v>
      </c>
      <c r="R8571">
        <v>0.42</v>
      </c>
      <c r="S8571" t="s">
        <v>23</v>
      </c>
      <c r="T8571" t="str">
        <f>IF(Table1[[#This Row],[Units Sold]]&gt; 700,"High Units","low Units")</f>
        <v>low Units</v>
      </c>
      <c r="U8571">
        <f>SUM(Table1[[#This Row],[Operating Profit]])/SUM(Table1[Operating Profit])*100</f>
        <v>4.2482709793034175E-4</v>
      </c>
      <c r="V8571">
        <f>SUM(Table1[[#This Row],[Price per Unit]]*Table1[[#This Row],[Units Sold]])</f>
        <v>3360</v>
      </c>
      <c r="W8571">
        <f>SUM(Table1[[#This Row],[Total Sales]]-Table1[[#This Row],[Operating Profit]])</f>
        <v>1949</v>
      </c>
      <c r="X8571">
        <f>SUM(Table1[[#This Row],[Total Sales]]-Table1[[#This Row],[Cost]])</f>
        <v>1411</v>
      </c>
      <c r="Y8571">
        <f>SUM(Table1[[#This Row],[profit/loss]])/SUM(Table1[profit/loss])</f>
        <v>4.2482709793034177E-6</v>
      </c>
    </row>
    <row r="8572" spans="1:25" x14ac:dyDescent="0.3">
      <c r="A8572" t="s">
        <v>29</v>
      </c>
      <c r="B8572" t="s">
        <v>23</v>
      </c>
      <c r="C8572">
        <v>1185732</v>
      </c>
      <c r="D8572" s="9">
        <v>44238</v>
      </c>
      <c r="E8572" s="8" t="str">
        <f>TEXT(Table1[[#This Row],[Invoice Date]],"dd-mm-yyyy")</f>
        <v>11-02-2021</v>
      </c>
      <c r="F8572" s="1" t="str">
        <f t="shared" si="532"/>
        <v>February</v>
      </c>
      <c r="G8572" s="1" t="str">
        <f t="shared" si="533"/>
        <v>2021</v>
      </c>
      <c r="H8572" s="1" t="str">
        <f t="shared" si="534"/>
        <v>Thursday</v>
      </c>
      <c r="I8572" s="1" t="str">
        <f t="shared" si="535"/>
        <v>11</v>
      </c>
      <c r="J8572" t="s">
        <v>30</v>
      </c>
      <c r="K8572" t="s">
        <v>77</v>
      </c>
      <c r="L8572" t="s">
        <v>78</v>
      </c>
      <c r="M8572" t="s">
        <v>22</v>
      </c>
      <c r="N8572">
        <v>18</v>
      </c>
      <c r="O8572">
        <v>149</v>
      </c>
      <c r="P8572">
        <v>2682</v>
      </c>
      <c r="Q8572">
        <v>1475</v>
      </c>
      <c r="R8572">
        <v>0.55000000000000004</v>
      </c>
      <c r="S8572" t="s">
        <v>23</v>
      </c>
      <c r="T8572" t="str">
        <f>IF(Table1[[#This Row],[Units Sold]]&gt; 700,"High Units","low Units")</f>
        <v>low Units</v>
      </c>
      <c r="U8572">
        <f>SUM(Table1[[#This Row],[Operating Profit]])/SUM(Table1[Operating Profit])*100</f>
        <v>4.4409636388891146E-4</v>
      </c>
      <c r="V8572">
        <f>SUM(Table1[[#This Row],[Price per Unit]]*Table1[[#This Row],[Units Sold]])</f>
        <v>2682</v>
      </c>
      <c r="W8572">
        <f>SUM(Table1[[#This Row],[Total Sales]]-Table1[[#This Row],[Operating Profit]])</f>
        <v>1207</v>
      </c>
      <c r="X8572">
        <f>SUM(Table1[[#This Row],[Total Sales]]-Table1[[#This Row],[Cost]])</f>
        <v>1475</v>
      </c>
      <c r="Y8572">
        <f>SUM(Table1[[#This Row],[profit/loss]])/SUM(Table1[profit/loss])</f>
        <v>4.4409636388891143E-6</v>
      </c>
    </row>
    <row r="8573" spans="1:25" x14ac:dyDescent="0.3">
      <c r="A8573" t="s">
        <v>29</v>
      </c>
      <c r="B8573" t="s">
        <v>23</v>
      </c>
      <c r="C8573">
        <v>1185732</v>
      </c>
      <c r="D8573" s="9">
        <v>44265</v>
      </c>
      <c r="E8573" s="8" t="str">
        <f>TEXT(Table1[[#This Row],[Invoice Date]],"dd-mm-yyyy")</f>
        <v>10-03-2021</v>
      </c>
      <c r="F8573" s="1" t="str">
        <f t="shared" si="532"/>
        <v>March</v>
      </c>
      <c r="G8573" s="1" t="str">
        <f t="shared" si="533"/>
        <v>2021</v>
      </c>
      <c r="H8573" s="1" t="str">
        <f t="shared" si="534"/>
        <v>Wednesday</v>
      </c>
      <c r="I8573" s="1" t="str">
        <f t="shared" si="535"/>
        <v>10</v>
      </c>
      <c r="J8573" t="s">
        <v>30</v>
      </c>
      <c r="K8573" t="s">
        <v>77</v>
      </c>
      <c r="L8573" t="s">
        <v>78</v>
      </c>
      <c r="M8573" t="s">
        <v>16</v>
      </c>
      <c r="N8573">
        <v>20</v>
      </c>
      <c r="O8573">
        <v>228</v>
      </c>
      <c r="P8573">
        <v>4560</v>
      </c>
      <c r="Q8573">
        <v>1961</v>
      </c>
      <c r="R8573">
        <v>0.43</v>
      </c>
      <c r="S8573" t="s">
        <v>23</v>
      </c>
      <c r="T8573" t="str">
        <f>IF(Table1[[#This Row],[Units Sold]]&gt; 700,"High Units","low Units")</f>
        <v>low Units</v>
      </c>
      <c r="U8573">
        <f>SUM(Table1[[#This Row],[Operating Profit]])/SUM(Table1[Operating Profit])*100</f>
        <v>5.904223522618003E-4</v>
      </c>
      <c r="V8573">
        <f>SUM(Table1[[#This Row],[Price per Unit]]*Table1[[#This Row],[Units Sold]])</f>
        <v>4560</v>
      </c>
      <c r="W8573">
        <f>SUM(Table1[[#This Row],[Total Sales]]-Table1[[#This Row],[Operating Profit]])</f>
        <v>2599</v>
      </c>
      <c r="X8573">
        <f>SUM(Table1[[#This Row],[Total Sales]]-Table1[[#This Row],[Cost]])</f>
        <v>1961</v>
      </c>
      <c r="Y8573">
        <f>SUM(Table1[[#This Row],[profit/loss]])/SUM(Table1[profit/loss])</f>
        <v>5.9042235226180026E-6</v>
      </c>
    </row>
    <row r="8574" spans="1:25" x14ac:dyDescent="0.3">
      <c r="A8574" t="s">
        <v>29</v>
      </c>
      <c r="B8574" t="s">
        <v>23</v>
      </c>
      <c r="C8574">
        <v>1185732</v>
      </c>
      <c r="D8574" s="9">
        <v>44265</v>
      </c>
      <c r="E8574" s="8" t="str">
        <f>TEXT(Table1[[#This Row],[Invoice Date]],"dd-mm-yyyy")</f>
        <v>10-03-2021</v>
      </c>
      <c r="F8574" s="1" t="str">
        <f t="shared" si="532"/>
        <v>March</v>
      </c>
      <c r="G8574" s="1" t="str">
        <f t="shared" si="533"/>
        <v>2021</v>
      </c>
      <c r="H8574" s="1" t="str">
        <f t="shared" si="534"/>
        <v>Wednesday</v>
      </c>
      <c r="I8574" s="1" t="str">
        <f t="shared" si="535"/>
        <v>10</v>
      </c>
      <c r="J8574" t="s">
        <v>30</v>
      </c>
      <c r="K8574" t="s">
        <v>77</v>
      </c>
      <c r="L8574" t="s">
        <v>78</v>
      </c>
      <c r="M8574" t="s">
        <v>18</v>
      </c>
      <c r="N8574">
        <v>22</v>
      </c>
      <c r="O8574">
        <v>105</v>
      </c>
      <c r="P8574">
        <v>2310</v>
      </c>
      <c r="Q8574">
        <v>924</v>
      </c>
      <c r="R8574">
        <v>0.4</v>
      </c>
      <c r="S8574" t="s">
        <v>23</v>
      </c>
      <c r="T8574" t="str">
        <f>IF(Table1[[#This Row],[Units Sold]]&gt; 700,"High Units","low Units")</f>
        <v>low Units</v>
      </c>
      <c r="U8574">
        <f>SUM(Table1[[#This Row],[Operating Profit]])/SUM(Table1[Operating Profit])*100</f>
        <v>2.7820002727685025E-4</v>
      </c>
      <c r="V8574">
        <f>SUM(Table1[[#This Row],[Price per Unit]]*Table1[[#This Row],[Units Sold]])</f>
        <v>2310</v>
      </c>
      <c r="W8574">
        <f>SUM(Table1[[#This Row],[Total Sales]]-Table1[[#This Row],[Operating Profit]])</f>
        <v>1386</v>
      </c>
      <c r="X8574">
        <f>SUM(Table1[[#This Row],[Total Sales]]-Table1[[#This Row],[Cost]])</f>
        <v>924</v>
      </c>
      <c r="Y8574">
        <f>SUM(Table1[[#This Row],[profit/loss]])/SUM(Table1[profit/loss])</f>
        <v>2.7820002727685028E-6</v>
      </c>
    </row>
    <row r="8575" spans="1:25" x14ac:dyDescent="0.3">
      <c r="A8575" t="s">
        <v>29</v>
      </c>
      <c r="B8575" t="s">
        <v>23</v>
      </c>
      <c r="C8575">
        <v>1185732</v>
      </c>
      <c r="D8575" s="9">
        <v>44265</v>
      </c>
      <c r="E8575" s="8" t="str">
        <f>TEXT(Table1[[#This Row],[Invoice Date]],"dd-mm-yyyy")</f>
        <v>10-03-2021</v>
      </c>
      <c r="F8575" s="1" t="str">
        <f t="shared" si="532"/>
        <v>March</v>
      </c>
      <c r="G8575" s="1" t="str">
        <f t="shared" si="533"/>
        <v>2021</v>
      </c>
      <c r="H8575" s="1" t="str">
        <f t="shared" si="534"/>
        <v>Wednesday</v>
      </c>
      <c r="I8575" s="1" t="str">
        <f t="shared" si="535"/>
        <v>10</v>
      </c>
      <c r="J8575" t="s">
        <v>30</v>
      </c>
      <c r="K8575" t="s">
        <v>77</v>
      </c>
      <c r="L8575" t="s">
        <v>78</v>
      </c>
      <c r="M8575" t="s">
        <v>19</v>
      </c>
      <c r="N8575">
        <v>16</v>
      </c>
      <c r="O8575">
        <v>140</v>
      </c>
      <c r="P8575">
        <v>2240</v>
      </c>
      <c r="Q8575">
        <v>874</v>
      </c>
      <c r="R8575">
        <v>0.39</v>
      </c>
      <c r="S8575" t="s">
        <v>23</v>
      </c>
      <c r="T8575" t="str">
        <f>IF(Table1[[#This Row],[Units Sold]]&gt; 700,"High Units","low Units")</f>
        <v>low Units</v>
      </c>
      <c r="U8575">
        <f>SUM(Table1[[#This Row],[Operating Profit]])/SUM(Table1[Operating Profit])*100</f>
        <v>2.6314591324671767E-4</v>
      </c>
      <c r="V8575">
        <f>SUM(Table1[[#This Row],[Price per Unit]]*Table1[[#This Row],[Units Sold]])</f>
        <v>2240</v>
      </c>
      <c r="W8575">
        <f>SUM(Table1[[#This Row],[Total Sales]]-Table1[[#This Row],[Operating Profit]])</f>
        <v>1366</v>
      </c>
      <c r="X8575">
        <f>SUM(Table1[[#This Row],[Total Sales]]-Table1[[#This Row],[Cost]])</f>
        <v>874</v>
      </c>
      <c r="Y8575">
        <f>SUM(Table1[[#This Row],[profit/loss]])/SUM(Table1[profit/loss])</f>
        <v>2.6314591324671769E-6</v>
      </c>
    </row>
    <row r="8576" spans="1:25" x14ac:dyDescent="0.3">
      <c r="A8576" t="s">
        <v>29</v>
      </c>
      <c r="B8576" t="s">
        <v>23</v>
      </c>
      <c r="C8576">
        <v>1185732</v>
      </c>
      <c r="D8576" s="9">
        <v>44265</v>
      </c>
      <c r="E8576" s="8" t="str">
        <f>TEXT(Table1[[#This Row],[Invoice Date]],"dd-mm-yyyy")</f>
        <v>10-03-2021</v>
      </c>
      <c r="F8576" s="1" t="str">
        <f t="shared" si="532"/>
        <v>March</v>
      </c>
      <c r="G8576" s="1" t="str">
        <f t="shared" si="533"/>
        <v>2021</v>
      </c>
      <c r="H8576" s="1" t="str">
        <f t="shared" si="534"/>
        <v>Wednesday</v>
      </c>
      <c r="I8576" s="1" t="str">
        <f t="shared" si="535"/>
        <v>10</v>
      </c>
      <c r="J8576" t="s">
        <v>30</v>
      </c>
      <c r="K8576" t="s">
        <v>77</v>
      </c>
      <c r="L8576" t="s">
        <v>78</v>
      </c>
      <c r="M8576" t="s">
        <v>20</v>
      </c>
      <c r="N8576">
        <v>20</v>
      </c>
      <c r="O8576">
        <v>75</v>
      </c>
      <c r="P8576">
        <v>1500</v>
      </c>
      <c r="Q8576">
        <v>630</v>
      </c>
      <c r="R8576">
        <v>0.42</v>
      </c>
      <c r="S8576" t="s">
        <v>23</v>
      </c>
      <c r="T8576" t="str">
        <f>IF(Table1[[#This Row],[Units Sold]]&gt; 700,"High Units","low Units")</f>
        <v>low Units</v>
      </c>
      <c r="U8576">
        <f>SUM(Table1[[#This Row],[Operating Profit]])/SUM(Table1[Operating Profit])*100</f>
        <v>1.8968183677967065E-4</v>
      </c>
      <c r="V8576">
        <f>SUM(Table1[[#This Row],[Price per Unit]]*Table1[[#This Row],[Units Sold]])</f>
        <v>1500</v>
      </c>
      <c r="W8576">
        <f>SUM(Table1[[#This Row],[Total Sales]]-Table1[[#This Row],[Operating Profit]])</f>
        <v>870</v>
      </c>
      <c r="X8576">
        <f>SUM(Table1[[#This Row],[Total Sales]]-Table1[[#This Row],[Cost]])</f>
        <v>630</v>
      </c>
      <c r="Y8576">
        <f>SUM(Table1[[#This Row],[profit/loss]])/SUM(Table1[profit/loss])</f>
        <v>1.8968183677967065E-6</v>
      </c>
    </row>
    <row r="8577" spans="1:25" x14ac:dyDescent="0.3">
      <c r="A8577" t="s">
        <v>29</v>
      </c>
      <c r="B8577" t="s">
        <v>23</v>
      </c>
      <c r="C8577">
        <v>1185732</v>
      </c>
      <c r="D8577" s="9">
        <v>44265</v>
      </c>
      <c r="E8577" s="8" t="str">
        <f>TEXT(Table1[[#This Row],[Invoice Date]],"dd-mm-yyyy")</f>
        <v>10-03-2021</v>
      </c>
      <c r="F8577" s="1" t="str">
        <f t="shared" si="532"/>
        <v>March</v>
      </c>
      <c r="G8577" s="1" t="str">
        <f t="shared" si="533"/>
        <v>2021</v>
      </c>
      <c r="H8577" s="1" t="str">
        <f t="shared" si="534"/>
        <v>Wednesday</v>
      </c>
      <c r="I8577" s="1" t="str">
        <f t="shared" si="535"/>
        <v>10</v>
      </c>
      <c r="J8577" t="s">
        <v>30</v>
      </c>
      <c r="K8577" t="s">
        <v>77</v>
      </c>
      <c r="L8577" t="s">
        <v>78</v>
      </c>
      <c r="M8577" t="s">
        <v>21</v>
      </c>
      <c r="N8577">
        <v>28</v>
      </c>
      <c r="O8577">
        <v>90</v>
      </c>
      <c r="P8577">
        <v>2520</v>
      </c>
      <c r="Q8577">
        <v>1008</v>
      </c>
      <c r="R8577">
        <v>0.4</v>
      </c>
      <c r="S8577" t="s">
        <v>23</v>
      </c>
      <c r="T8577" t="str">
        <f>IF(Table1[[#This Row],[Units Sold]]&gt; 700,"High Units","low Units")</f>
        <v>low Units</v>
      </c>
      <c r="U8577">
        <f>SUM(Table1[[#This Row],[Operating Profit]])/SUM(Table1[Operating Profit])*100</f>
        <v>3.0349093884747303E-4</v>
      </c>
      <c r="V8577">
        <f>SUM(Table1[[#This Row],[Price per Unit]]*Table1[[#This Row],[Units Sold]])</f>
        <v>2520</v>
      </c>
      <c r="W8577">
        <f>SUM(Table1[[#This Row],[Total Sales]]-Table1[[#This Row],[Operating Profit]])</f>
        <v>1512</v>
      </c>
      <c r="X8577">
        <f>SUM(Table1[[#This Row],[Total Sales]]-Table1[[#This Row],[Cost]])</f>
        <v>1008</v>
      </c>
      <c r="Y8577">
        <f>SUM(Table1[[#This Row],[profit/loss]])/SUM(Table1[profit/loss])</f>
        <v>3.0349093884747303E-6</v>
      </c>
    </row>
    <row r="8578" spans="1:25" x14ac:dyDescent="0.3">
      <c r="A8578" t="s">
        <v>29</v>
      </c>
      <c r="B8578" t="s">
        <v>23</v>
      </c>
      <c r="C8578">
        <v>1185732</v>
      </c>
      <c r="D8578" s="9">
        <v>44265</v>
      </c>
      <c r="E8578" s="8" t="str">
        <f>TEXT(Table1[[#This Row],[Invoice Date]],"dd-mm-yyyy")</f>
        <v>10-03-2021</v>
      </c>
      <c r="F8578" s="1" t="str">
        <f t="shared" si="532"/>
        <v>March</v>
      </c>
      <c r="G8578" s="1" t="str">
        <f t="shared" si="533"/>
        <v>2021</v>
      </c>
      <c r="H8578" s="1" t="str">
        <f t="shared" si="534"/>
        <v>Wednesday</v>
      </c>
      <c r="I8578" s="1" t="str">
        <f t="shared" si="535"/>
        <v>10</v>
      </c>
      <c r="J8578" t="s">
        <v>30</v>
      </c>
      <c r="K8578" t="s">
        <v>77</v>
      </c>
      <c r="L8578" t="s">
        <v>78</v>
      </c>
      <c r="M8578" t="s">
        <v>22</v>
      </c>
      <c r="N8578">
        <v>21</v>
      </c>
      <c r="O8578">
        <v>140</v>
      </c>
      <c r="P8578">
        <v>2940</v>
      </c>
      <c r="Q8578">
        <v>1676</v>
      </c>
      <c r="R8578">
        <v>0.56999999999999995</v>
      </c>
      <c r="S8578" t="s">
        <v>23</v>
      </c>
      <c r="T8578" t="str">
        <f>IF(Table1[[#This Row],[Units Sold]]&gt; 700,"High Units","low Units")</f>
        <v>low Units</v>
      </c>
      <c r="U8578">
        <f>SUM(Table1[[#This Row],[Operating Profit]])/SUM(Table1[Operating Profit])*100</f>
        <v>5.0461390229004444E-4</v>
      </c>
      <c r="V8578">
        <f>SUM(Table1[[#This Row],[Price per Unit]]*Table1[[#This Row],[Units Sold]])</f>
        <v>2940</v>
      </c>
      <c r="W8578">
        <f>SUM(Table1[[#This Row],[Total Sales]]-Table1[[#This Row],[Operating Profit]])</f>
        <v>1264</v>
      </c>
      <c r="X8578">
        <f>SUM(Table1[[#This Row],[Total Sales]]-Table1[[#This Row],[Cost]])</f>
        <v>1676</v>
      </c>
      <c r="Y8578">
        <f>SUM(Table1[[#This Row],[profit/loss]])/SUM(Table1[profit/loss])</f>
        <v>5.0461390229004445E-6</v>
      </c>
    </row>
    <row r="8579" spans="1:25" x14ac:dyDescent="0.3">
      <c r="A8579" t="s">
        <v>29</v>
      </c>
      <c r="B8579" t="s">
        <v>23</v>
      </c>
      <c r="C8579">
        <v>1185732</v>
      </c>
      <c r="D8579" s="9">
        <v>44297</v>
      </c>
      <c r="E8579" s="8" t="str">
        <f>TEXT(Table1[[#This Row],[Invoice Date]],"dd-mm-yyyy")</f>
        <v>11-04-2021</v>
      </c>
      <c r="F8579" s="1" t="str">
        <f t="shared" ref="F8579:F8642" si="536">TEXT(D8579,"mmmm")</f>
        <v>April</v>
      </c>
      <c r="G8579" s="1" t="str">
        <f t="shared" ref="G8579:G8642" si="537">TEXT(D8579,"YYYY")</f>
        <v>2021</v>
      </c>
      <c r="H8579" s="1" t="str">
        <f t="shared" ref="H8579:H8642" si="538">TEXT(D8579,"dddd")</f>
        <v>Sunday</v>
      </c>
      <c r="I8579" s="1" t="str">
        <f t="shared" ref="I8579:I8642" si="539">TEXT(D8579,"dd")</f>
        <v>11</v>
      </c>
      <c r="J8579" t="s">
        <v>30</v>
      </c>
      <c r="K8579" t="s">
        <v>77</v>
      </c>
      <c r="L8579" t="s">
        <v>78</v>
      </c>
      <c r="M8579" t="s">
        <v>16</v>
      </c>
      <c r="N8579">
        <v>20</v>
      </c>
      <c r="O8579">
        <v>194</v>
      </c>
      <c r="P8579">
        <v>3880</v>
      </c>
      <c r="Q8579">
        <v>1785</v>
      </c>
      <c r="R8579">
        <v>0.46</v>
      </c>
      <c r="S8579" t="s">
        <v>23</v>
      </c>
      <c r="T8579" t="str">
        <f>IF(Table1[[#This Row],[Units Sold]]&gt; 700,"High Units","low Units")</f>
        <v>low Units</v>
      </c>
      <c r="U8579">
        <f>SUM(Table1[[#This Row],[Operating Profit]])/SUM(Table1[Operating Profit])*100</f>
        <v>5.3743187087573361E-4</v>
      </c>
      <c r="V8579">
        <f>SUM(Table1[[#This Row],[Price per Unit]]*Table1[[#This Row],[Units Sold]])</f>
        <v>3880</v>
      </c>
      <c r="W8579">
        <f>SUM(Table1[[#This Row],[Total Sales]]-Table1[[#This Row],[Operating Profit]])</f>
        <v>2095</v>
      </c>
      <c r="X8579">
        <f>SUM(Table1[[#This Row],[Total Sales]]-Table1[[#This Row],[Cost]])</f>
        <v>1785</v>
      </c>
      <c r="Y8579">
        <f>SUM(Table1[[#This Row],[profit/loss]])/SUM(Table1[profit/loss])</f>
        <v>5.3743187087573356E-6</v>
      </c>
    </row>
    <row r="8580" spans="1:25" x14ac:dyDescent="0.3">
      <c r="A8580" t="s">
        <v>29</v>
      </c>
      <c r="B8580" t="s">
        <v>23</v>
      </c>
      <c r="C8580">
        <v>1185732</v>
      </c>
      <c r="D8580" s="9">
        <v>44297</v>
      </c>
      <c r="E8580" s="8" t="str">
        <f>TEXT(Table1[[#This Row],[Invoice Date]],"dd-mm-yyyy")</f>
        <v>11-04-2021</v>
      </c>
      <c r="F8580" s="1" t="str">
        <f t="shared" si="536"/>
        <v>April</v>
      </c>
      <c r="G8580" s="1" t="str">
        <f t="shared" si="537"/>
        <v>2021</v>
      </c>
      <c r="H8580" s="1" t="str">
        <f t="shared" si="538"/>
        <v>Sunday</v>
      </c>
      <c r="I8580" s="1" t="str">
        <f t="shared" si="539"/>
        <v>11</v>
      </c>
      <c r="J8580" t="s">
        <v>30</v>
      </c>
      <c r="K8580" t="s">
        <v>77</v>
      </c>
      <c r="L8580" t="s">
        <v>78</v>
      </c>
      <c r="M8580" t="s">
        <v>18</v>
      </c>
      <c r="N8580">
        <v>20</v>
      </c>
      <c r="O8580">
        <v>111</v>
      </c>
      <c r="P8580">
        <v>2220</v>
      </c>
      <c r="Q8580">
        <v>821</v>
      </c>
      <c r="R8580">
        <v>0.37</v>
      </c>
      <c r="S8580" t="s">
        <v>23</v>
      </c>
      <c r="T8580" t="str">
        <f>IF(Table1[[#This Row],[Units Sold]]&gt; 700,"High Units","low Units")</f>
        <v>low Units</v>
      </c>
      <c r="U8580">
        <f>SUM(Table1[[#This Row],[Operating Profit]])/SUM(Table1[Operating Profit])*100</f>
        <v>2.4718855237477712E-4</v>
      </c>
      <c r="V8580">
        <f>SUM(Table1[[#This Row],[Price per Unit]]*Table1[[#This Row],[Units Sold]])</f>
        <v>2220</v>
      </c>
      <c r="W8580">
        <f>SUM(Table1[[#This Row],[Total Sales]]-Table1[[#This Row],[Operating Profit]])</f>
        <v>1399</v>
      </c>
      <c r="X8580">
        <f>SUM(Table1[[#This Row],[Total Sales]]-Table1[[#This Row],[Cost]])</f>
        <v>821</v>
      </c>
      <c r="Y8580">
        <f>SUM(Table1[[#This Row],[profit/loss]])/SUM(Table1[profit/loss])</f>
        <v>2.4718855237477714E-6</v>
      </c>
    </row>
    <row r="8581" spans="1:25" x14ac:dyDescent="0.3">
      <c r="A8581" t="s">
        <v>29</v>
      </c>
      <c r="B8581" t="s">
        <v>23</v>
      </c>
      <c r="C8581">
        <v>1185732</v>
      </c>
      <c r="D8581" s="9">
        <v>44297</v>
      </c>
      <c r="E8581" s="8" t="str">
        <f>TEXT(Table1[[#This Row],[Invoice Date]],"dd-mm-yyyy")</f>
        <v>11-04-2021</v>
      </c>
      <c r="F8581" s="1" t="str">
        <f t="shared" si="536"/>
        <v>April</v>
      </c>
      <c r="G8581" s="1" t="str">
        <f t="shared" si="537"/>
        <v>2021</v>
      </c>
      <c r="H8581" s="1" t="str">
        <f t="shared" si="538"/>
        <v>Sunday</v>
      </c>
      <c r="I8581" s="1" t="str">
        <f t="shared" si="539"/>
        <v>11</v>
      </c>
      <c r="J8581" t="s">
        <v>30</v>
      </c>
      <c r="K8581" t="s">
        <v>77</v>
      </c>
      <c r="L8581" t="s">
        <v>78</v>
      </c>
      <c r="M8581" t="s">
        <v>19</v>
      </c>
      <c r="N8581">
        <v>10</v>
      </c>
      <c r="O8581">
        <v>107</v>
      </c>
      <c r="P8581">
        <v>1070</v>
      </c>
      <c r="Q8581">
        <v>439</v>
      </c>
      <c r="R8581">
        <v>0.41</v>
      </c>
      <c r="S8581" t="s">
        <v>23</v>
      </c>
      <c r="T8581" t="str">
        <f>IF(Table1[[#This Row],[Units Sold]]&gt; 700,"High Units","low Units")</f>
        <v>low Units</v>
      </c>
      <c r="U8581">
        <f>SUM(Table1[[#This Row],[Operating Profit]])/SUM(Table1[Operating Profit])*100</f>
        <v>1.3217512118456417E-4</v>
      </c>
      <c r="V8581">
        <f>SUM(Table1[[#This Row],[Price per Unit]]*Table1[[#This Row],[Units Sold]])</f>
        <v>1070</v>
      </c>
      <c r="W8581">
        <f>SUM(Table1[[#This Row],[Total Sales]]-Table1[[#This Row],[Operating Profit]])</f>
        <v>631</v>
      </c>
      <c r="X8581">
        <f>SUM(Table1[[#This Row],[Total Sales]]-Table1[[#This Row],[Cost]])</f>
        <v>439</v>
      </c>
      <c r="Y8581">
        <f>SUM(Table1[[#This Row],[profit/loss]])/SUM(Table1[profit/loss])</f>
        <v>1.3217512118456416E-6</v>
      </c>
    </row>
    <row r="8582" spans="1:25" x14ac:dyDescent="0.3">
      <c r="A8582" t="s">
        <v>29</v>
      </c>
      <c r="B8582" t="s">
        <v>23</v>
      </c>
      <c r="C8582">
        <v>1185732</v>
      </c>
      <c r="D8582" s="9">
        <v>44297</v>
      </c>
      <c r="E8582" s="8" t="str">
        <f>TEXT(Table1[[#This Row],[Invoice Date]],"dd-mm-yyyy")</f>
        <v>11-04-2021</v>
      </c>
      <c r="F8582" s="1" t="str">
        <f t="shared" si="536"/>
        <v>April</v>
      </c>
      <c r="G8582" s="1" t="str">
        <f t="shared" si="537"/>
        <v>2021</v>
      </c>
      <c r="H8582" s="1" t="str">
        <f t="shared" si="538"/>
        <v>Sunday</v>
      </c>
      <c r="I8582" s="1" t="str">
        <f t="shared" si="539"/>
        <v>11</v>
      </c>
      <c r="J8582" t="s">
        <v>30</v>
      </c>
      <c r="K8582" t="s">
        <v>77</v>
      </c>
      <c r="L8582" t="s">
        <v>78</v>
      </c>
      <c r="M8582" t="s">
        <v>20</v>
      </c>
      <c r="N8582">
        <v>14</v>
      </c>
      <c r="O8582">
        <v>75</v>
      </c>
      <c r="P8582">
        <v>1050</v>
      </c>
      <c r="Q8582">
        <v>473</v>
      </c>
      <c r="R8582">
        <v>0.45</v>
      </c>
      <c r="S8582" t="s">
        <v>23</v>
      </c>
      <c r="T8582" t="str">
        <f>IF(Table1[[#This Row],[Units Sold]]&gt; 700,"High Units","low Units")</f>
        <v>low Units</v>
      </c>
      <c r="U8582">
        <f>SUM(Table1[[#This Row],[Operating Profit]])/SUM(Table1[Operating Profit])*100</f>
        <v>1.4241191872505431E-4</v>
      </c>
      <c r="V8582">
        <f>SUM(Table1[[#This Row],[Price per Unit]]*Table1[[#This Row],[Units Sold]])</f>
        <v>1050</v>
      </c>
      <c r="W8582">
        <f>SUM(Table1[[#This Row],[Total Sales]]-Table1[[#This Row],[Operating Profit]])</f>
        <v>577</v>
      </c>
      <c r="X8582">
        <f>SUM(Table1[[#This Row],[Total Sales]]-Table1[[#This Row],[Cost]])</f>
        <v>473</v>
      </c>
      <c r="Y8582">
        <f>SUM(Table1[[#This Row],[profit/loss]])/SUM(Table1[profit/loss])</f>
        <v>1.4241191872505431E-6</v>
      </c>
    </row>
    <row r="8583" spans="1:25" x14ac:dyDescent="0.3">
      <c r="A8583" t="s">
        <v>29</v>
      </c>
      <c r="B8583" t="s">
        <v>23</v>
      </c>
      <c r="C8583">
        <v>1185732</v>
      </c>
      <c r="D8583" s="9">
        <v>44297</v>
      </c>
      <c r="E8583" s="8" t="str">
        <f>TEXT(Table1[[#This Row],[Invoice Date]],"dd-mm-yyyy")</f>
        <v>11-04-2021</v>
      </c>
      <c r="F8583" s="1" t="str">
        <f t="shared" si="536"/>
        <v>April</v>
      </c>
      <c r="G8583" s="1" t="str">
        <f t="shared" si="537"/>
        <v>2021</v>
      </c>
      <c r="H8583" s="1" t="str">
        <f t="shared" si="538"/>
        <v>Sunday</v>
      </c>
      <c r="I8583" s="1" t="str">
        <f t="shared" si="539"/>
        <v>11</v>
      </c>
      <c r="J8583" t="s">
        <v>30</v>
      </c>
      <c r="K8583" t="s">
        <v>77</v>
      </c>
      <c r="L8583" t="s">
        <v>78</v>
      </c>
      <c r="M8583" t="s">
        <v>21</v>
      </c>
      <c r="N8583">
        <v>24</v>
      </c>
      <c r="O8583">
        <v>88</v>
      </c>
      <c r="P8583">
        <v>2112</v>
      </c>
      <c r="Q8583">
        <v>824</v>
      </c>
      <c r="R8583">
        <v>0.39</v>
      </c>
      <c r="S8583" t="s">
        <v>23</v>
      </c>
      <c r="T8583" t="str">
        <f>IF(Table1[[#This Row],[Units Sold]]&gt; 700,"High Units","low Units")</f>
        <v>low Units</v>
      </c>
      <c r="U8583">
        <f>SUM(Table1[[#This Row],[Operating Profit]])/SUM(Table1[Operating Profit])*100</f>
        <v>2.4809179921658509E-4</v>
      </c>
      <c r="V8583">
        <f>SUM(Table1[[#This Row],[Price per Unit]]*Table1[[#This Row],[Units Sold]])</f>
        <v>2112</v>
      </c>
      <c r="W8583">
        <f>SUM(Table1[[#This Row],[Total Sales]]-Table1[[#This Row],[Operating Profit]])</f>
        <v>1288</v>
      </c>
      <c r="X8583">
        <f>SUM(Table1[[#This Row],[Total Sales]]-Table1[[#This Row],[Cost]])</f>
        <v>824</v>
      </c>
      <c r="Y8583">
        <f>SUM(Table1[[#This Row],[profit/loss]])/SUM(Table1[profit/loss])</f>
        <v>2.480917992165851E-6</v>
      </c>
    </row>
    <row r="8584" spans="1:25" x14ac:dyDescent="0.3">
      <c r="A8584" t="s">
        <v>29</v>
      </c>
      <c r="B8584" t="s">
        <v>23</v>
      </c>
      <c r="C8584">
        <v>1185732</v>
      </c>
      <c r="D8584" s="9">
        <v>44297</v>
      </c>
      <c r="E8584" s="8" t="str">
        <f>TEXT(Table1[[#This Row],[Invoice Date]],"dd-mm-yyyy")</f>
        <v>11-04-2021</v>
      </c>
      <c r="F8584" s="1" t="str">
        <f t="shared" si="536"/>
        <v>April</v>
      </c>
      <c r="G8584" s="1" t="str">
        <f t="shared" si="537"/>
        <v>2021</v>
      </c>
      <c r="H8584" s="1" t="str">
        <f t="shared" si="538"/>
        <v>Sunday</v>
      </c>
      <c r="I8584" s="1" t="str">
        <f t="shared" si="539"/>
        <v>11</v>
      </c>
      <c r="J8584" t="s">
        <v>30</v>
      </c>
      <c r="K8584" t="s">
        <v>77</v>
      </c>
      <c r="L8584" t="s">
        <v>78</v>
      </c>
      <c r="M8584" t="s">
        <v>22</v>
      </c>
      <c r="N8584">
        <v>20</v>
      </c>
      <c r="O8584">
        <v>136</v>
      </c>
      <c r="P8584">
        <v>2720</v>
      </c>
      <c r="Q8584">
        <v>1414</v>
      </c>
      <c r="R8584">
        <v>0.52</v>
      </c>
      <c r="S8584" t="s">
        <v>23</v>
      </c>
      <c r="T8584" t="str">
        <f>IF(Table1[[#This Row],[Units Sold]]&gt; 700,"High Units","low Units")</f>
        <v>low Units</v>
      </c>
      <c r="U8584">
        <f>SUM(Table1[[#This Row],[Operating Profit]])/SUM(Table1[Operating Profit])*100</f>
        <v>4.2573034477214972E-4</v>
      </c>
      <c r="V8584">
        <f>SUM(Table1[[#This Row],[Price per Unit]]*Table1[[#This Row],[Units Sold]])</f>
        <v>2720</v>
      </c>
      <c r="W8584">
        <f>SUM(Table1[[#This Row],[Total Sales]]-Table1[[#This Row],[Operating Profit]])</f>
        <v>1306</v>
      </c>
      <c r="X8584">
        <f>SUM(Table1[[#This Row],[Total Sales]]-Table1[[#This Row],[Cost]])</f>
        <v>1414</v>
      </c>
      <c r="Y8584">
        <f>SUM(Table1[[#This Row],[profit/loss]])/SUM(Table1[profit/loss])</f>
        <v>4.2573034477214969E-6</v>
      </c>
    </row>
    <row r="8585" spans="1:25" x14ac:dyDescent="0.3">
      <c r="A8585" t="s">
        <v>29</v>
      </c>
      <c r="B8585" t="s">
        <v>23</v>
      </c>
      <c r="C8585">
        <v>1185732</v>
      </c>
      <c r="D8585" s="9">
        <v>44328</v>
      </c>
      <c r="E8585" s="8" t="str">
        <f>TEXT(Table1[[#This Row],[Invoice Date]],"dd-mm-yyyy")</f>
        <v>12-05-2021</v>
      </c>
      <c r="F8585" s="1" t="str">
        <f t="shared" si="536"/>
        <v>May</v>
      </c>
      <c r="G8585" s="1" t="str">
        <f t="shared" si="537"/>
        <v>2021</v>
      </c>
      <c r="H8585" s="1" t="str">
        <f t="shared" si="538"/>
        <v>Wednesday</v>
      </c>
      <c r="I8585" s="1" t="str">
        <f t="shared" si="539"/>
        <v>12</v>
      </c>
      <c r="J8585" t="s">
        <v>30</v>
      </c>
      <c r="K8585" t="s">
        <v>77</v>
      </c>
      <c r="L8585" t="s">
        <v>78</v>
      </c>
      <c r="M8585" t="s">
        <v>16</v>
      </c>
      <c r="N8585">
        <v>27</v>
      </c>
      <c r="O8585">
        <v>228</v>
      </c>
      <c r="P8585">
        <v>6156</v>
      </c>
      <c r="Q8585">
        <v>2647</v>
      </c>
      <c r="R8585">
        <v>0.43</v>
      </c>
      <c r="S8585" t="s">
        <v>23</v>
      </c>
      <c r="T8585" t="str">
        <f>IF(Table1[[#This Row],[Units Sold]]&gt; 700,"High Units","low Units")</f>
        <v>low Units</v>
      </c>
      <c r="U8585">
        <f>SUM(Table1[[#This Row],[Operating Profit]])/SUM(Table1[Operating Profit])*100</f>
        <v>7.9696479675521947E-4</v>
      </c>
      <c r="V8585">
        <f>SUM(Table1[[#This Row],[Price per Unit]]*Table1[[#This Row],[Units Sold]])</f>
        <v>6156</v>
      </c>
      <c r="W8585">
        <f>SUM(Table1[[#This Row],[Total Sales]]-Table1[[#This Row],[Operating Profit]])</f>
        <v>3509</v>
      </c>
      <c r="X8585">
        <f>SUM(Table1[[#This Row],[Total Sales]]-Table1[[#This Row],[Cost]])</f>
        <v>2647</v>
      </c>
      <c r="Y8585">
        <f>SUM(Table1[[#This Row],[profit/loss]])/SUM(Table1[profit/loss])</f>
        <v>7.9696479675521943E-6</v>
      </c>
    </row>
    <row r="8586" spans="1:25" x14ac:dyDescent="0.3">
      <c r="A8586" t="s">
        <v>29</v>
      </c>
      <c r="B8586" t="s">
        <v>23</v>
      </c>
      <c r="C8586">
        <v>1185732</v>
      </c>
      <c r="D8586" s="9">
        <v>44328</v>
      </c>
      <c r="E8586" s="8" t="str">
        <f>TEXT(Table1[[#This Row],[Invoice Date]],"dd-mm-yyyy")</f>
        <v>12-05-2021</v>
      </c>
      <c r="F8586" s="1" t="str">
        <f t="shared" si="536"/>
        <v>May</v>
      </c>
      <c r="G8586" s="1" t="str">
        <f t="shared" si="537"/>
        <v>2021</v>
      </c>
      <c r="H8586" s="1" t="str">
        <f t="shared" si="538"/>
        <v>Wednesday</v>
      </c>
      <c r="I8586" s="1" t="str">
        <f t="shared" si="539"/>
        <v>12</v>
      </c>
      <c r="J8586" t="s">
        <v>30</v>
      </c>
      <c r="K8586" t="s">
        <v>77</v>
      </c>
      <c r="L8586" t="s">
        <v>78</v>
      </c>
      <c r="M8586" t="s">
        <v>18</v>
      </c>
      <c r="N8586">
        <v>22</v>
      </c>
      <c r="O8586">
        <v>128</v>
      </c>
      <c r="P8586">
        <v>2816</v>
      </c>
      <c r="Q8586">
        <v>1183</v>
      </c>
      <c r="R8586">
        <v>0.42</v>
      </c>
      <c r="S8586" t="s">
        <v>23</v>
      </c>
      <c r="T8586" t="str">
        <f>IF(Table1[[#This Row],[Units Sold]]&gt; 700,"High Units","low Units")</f>
        <v>low Units</v>
      </c>
      <c r="U8586">
        <f>SUM(Table1[[#This Row],[Operating Profit]])/SUM(Table1[Operating Profit])*100</f>
        <v>3.5618033795293711E-4</v>
      </c>
      <c r="V8586">
        <f>SUM(Table1[[#This Row],[Price per Unit]]*Table1[[#This Row],[Units Sold]])</f>
        <v>2816</v>
      </c>
      <c r="W8586">
        <f>SUM(Table1[[#This Row],[Total Sales]]-Table1[[#This Row],[Operating Profit]])</f>
        <v>1633</v>
      </c>
      <c r="X8586">
        <f>SUM(Table1[[#This Row],[Total Sales]]-Table1[[#This Row],[Cost]])</f>
        <v>1183</v>
      </c>
      <c r="Y8586">
        <f>SUM(Table1[[#This Row],[profit/loss]])/SUM(Table1[profit/loss])</f>
        <v>3.561803379529371E-6</v>
      </c>
    </row>
    <row r="8587" spans="1:25" x14ac:dyDescent="0.3">
      <c r="A8587" t="s">
        <v>29</v>
      </c>
      <c r="B8587" t="s">
        <v>23</v>
      </c>
      <c r="C8587">
        <v>1185732</v>
      </c>
      <c r="D8587" s="9">
        <v>44328</v>
      </c>
      <c r="E8587" s="8" t="str">
        <f>TEXT(Table1[[#This Row],[Invoice Date]],"dd-mm-yyyy")</f>
        <v>12-05-2021</v>
      </c>
      <c r="F8587" s="1" t="str">
        <f t="shared" si="536"/>
        <v>May</v>
      </c>
      <c r="G8587" s="1" t="str">
        <f t="shared" si="537"/>
        <v>2021</v>
      </c>
      <c r="H8587" s="1" t="str">
        <f t="shared" si="538"/>
        <v>Wednesday</v>
      </c>
      <c r="I8587" s="1" t="str">
        <f t="shared" si="539"/>
        <v>12</v>
      </c>
      <c r="J8587" t="s">
        <v>30</v>
      </c>
      <c r="K8587" t="s">
        <v>77</v>
      </c>
      <c r="L8587" t="s">
        <v>78</v>
      </c>
      <c r="M8587" t="s">
        <v>19</v>
      </c>
      <c r="N8587">
        <v>19</v>
      </c>
      <c r="O8587">
        <v>109</v>
      </c>
      <c r="P8587">
        <v>2071</v>
      </c>
      <c r="Q8587">
        <v>787</v>
      </c>
      <c r="R8587">
        <v>0.38</v>
      </c>
      <c r="S8587" t="s">
        <v>23</v>
      </c>
      <c r="T8587" t="str">
        <f>IF(Table1[[#This Row],[Units Sold]]&gt; 700,"High Units","low Units")</f>
        <v>low Units</v>
      </c>
      <c r="U8587">
        <f>SUM(Table1[[#This Row],[Operating Profit]])/SUM(Table1[Operating Profit])*100</f>
        <v>2.3695175483428701E-4</v>
      </c>
      <c r="V8587">
        <f>SUM(Table1[[#This Row],[Price per Unit]]*Table1[[#This Row],[Units Sold]])</f>
        <v>2071</v>
      </c>
      <c r="W8587">
        <f>SUM(Table1[[#This Row],[Total Sales]]-Table1[[#This Row],[Operating Profit]])</f>
        <v>1284</v>
      </c>
      <c r="X8587">
        <f>SUM(Table1[[#This Row],[Total Sales]]-Table1[[#This Row],[Cost]])</f>
        <v>787</v>
      </c>
      <c r="Y8587">
        <f>SUM(Table1[[#This Row],[profit/loss]])/SUM(Table1[profit/loss])</f>
        <v>2.3695175483428701E-6</v>
      </c>
    </row>
    <row r="8588" spans="1:25" x14ac:dyDescent="0.3">
      <c r="A8588" t="s">
        <v>29</v>
      </c>
      <c r="B8588" t="s">
        <v>23</v>
      </c>
      <c r="C8588">
        <v>1185732</v>
      </c>
      <c r="D8588" s="9">
        <v>44328</v>
      </c>
      <c r="E8588" s="8" t="str">
        <f>TEXT(Table1[[#This Row],[Invoice Date]],"dd-mm-yyyy")</f>
        <v>12-05-2021</v>
      </c>
      <c r="F8588" s="1" t="str">
        <f t="shared" si="536"/>
        <v>May</v>
      </c>
      <c r="G8588" s="1" t="str">
        <f t="shared" si="537"/>
        <v>2021</v>
      </c>
      <c r="H8588" s="1" t="str">
        <f t="shared" si="538"/>
        <v>Wednesday</v>
      </c>
      <c r="I8588" s="1" t="str">
        <f t="shared" si="539"/>
        <v>12</v>
      </c>
      <c r="J8588" t="s">
        <v>30</v>
      </c>
      <c r="K8588" t="s">
        <v>77</v>
      </c>
      <c r="L8588" t="s">
        <v>78</v>
      </c>
      <c r="M8588" t="s">
        <v>20</v>
      </c>
      <c r="N8588">
        <v>19</v>
      </c>
      <c r="O8588">
        <v>94</v>
      </c>
      <c r="P8588">
        <v>1786</v>
      </c>
      <c r="Q8588">
        <v>768</v>
      </c>
      <c r="R8588">
        <v>0.43</v>
      </c>
      <c r="S8588" t="s">
        <v>23</v>
      </c>
      <c r="T8588" t="str">
        <f>IF(Table1[[#This Row],[Units Sold]]&gt; 700,"High Units","low Units")</f>
        <v>low Units</v>
      </c>
      <c r="U8588">
        <f>SUM(Table1[[#This Row],[Operating Profit]])/SUM(Table1[Operating Profit])*100</f>
        <v>2.3123119150283663E-4</v>
      </c>
      <c r="V8588">
        <f>SUM(Table1[[#This Row],[Price per Unit]]*Table1[[#This Row],[Units Sold]])</f>
        <v>1786</v>
      </c>
      <c r="W8588">
        <f>SUM(Table1[[#This Row],[Total Sales]]-Table1[[#This Row],[Operating Profit]])</f>
        <v>1018</v>
      </c>
      <c r="X8588">
        <f>SUM(Table1[[#This Row],[Total Sales]]-Table1[[#This Row],[Cost]])</f>
        <v>768</v>
      </c>
      <c r="Y8588">
        <f>SUM(Table1[[#This Row],[profit/loss]])/SUM(Table1[profit/loss])</f>
        <v>2.3123119150283663E-6</v>
      </c>
    </row>
    <row r="8589" spans="1:25" x14ac:dyDescent="0.3">
      <c r="A8589" t="s">
        <v>29</v>
      </c>
      <c r="B8589" t="s">
        <v>23</v>
      </c>
      <c r="C8589">
        <v>1185732</v>
      </c>
      <c r="D8589" s="9">
        <v>44328</v>
      </c>
      <c r="E8589" s="8" t="str">
        <f>TEXT(Table1[[#This Row],[Invoice Date]],"dd-mm-yyyy")</f>
        <v>12-05-2021</v>
      </c>
      <c r="F8589" s="1" t="str">
        <f t="shared" si="536"/>
        <v>May</v>
      </c>
      <c r="G8589" s="1" t="str">
        <f t="shared" si="537"/>
        <v>2021</v>
      </c>
      <c r="H8589" s="1" t="str">
        <f t="shared" si="538"/>
        <v>Wednesday</v>
      </c>
      <c r="I8589" s="1" t="str">
        <f t="shared" si="539"/>
        <v>12</v>
      </c>
      <c r="J8589" t="s">
        <v>30</v>
      </c>
      <c r="K8589" t="s">
        <v>77</v>
      </c>
      <c r="L8589" t="s">
        <v>78</v>
      </c>
      <c r="M8589" t="s">
        <v>21</v>
      </c>
      <c r="N8589">
        <v>29</v>
      </c>
      <c r="O8589">
        <v>90</v>
      </c>
      <c r="P8589">
        <v>2610</v>
      </c>
      <c r="Q8589">
        <v>1096</v>
      </c>
      <c r="R8589">
        <v>0.42</v>
      </c>
      <c r="S8589" t="s">
        <v>23</v>
      </c>
      <c r="T8589" t="str">
        <f>IF(Table1[[#This Row],[Units Sold]]&gt; 700,"High Units","low Units")</f>
        <v>low Units</v>
      </c>
      <c r="U8589">
        <f>SUM(Table1[[#This Row],[Operating Profit]])/SUM(Table1[Operating Profit])*100</f>
        <v>3.2998617954050643E-4</v>
      </c>
      <c r="V8589">
        <f>SUM(Table1[[#This Row],[Price per Unit]]*Table1[[#This Row],[Units Sold]])</f>
        <v>2610</v>
      </c>
      <c r="W8589">
        <f>SUM(Table1[[#This Row],[Total Sales]]-Table1[[#This Row],[Operating Profit]])</f>
        <v>1514</v>
      </c>
      <c r="X8589">
        <f>SUM(Table1[[#This Row],[Total Sales]]-Table1[[#This Row],[Cost]])</f>
        <v>1096</v>
      </c>
      <c r="Y8589">
        <f>SUM(Table1[[#This Row],[profit/loss]])/SUM(Table1[profit/loss])</f>
        <v>3.2998617954050642E-6</v>
      </c>
    </row>
    <row r="8590" spans="1:25" x14ac:dyDescent="0.3">
      <c r="A8590" t="s">
        <v>29</v>
      </c>
      <c r="B8590" t="s">
        <v>23</v>
      </c>
      <c r="C8590">
        <v>1185732</v>
      </c>
      <c r="D8590" s="9">
        <v>44328</v>
      </c>
      <c r="E8590" s="8" t="str">
        <f>TEXT(Table1[[#This Row],[Invoice Date]],"dd-mm-yyyy")</f>
        <v>12-05-2021</v>
      </c>
      <c r="F8590" s="1" t="str">
        <f t="shared" si="536"/>
        <v>May</v>
      </c>
      <c r="G8590" s="1" t="str">
        <f t="shared" si="537"/>
        <v>2021</v>
      </c>
      <c r="H8590" s="1" t="str">
        <f t="shared" si="538"/>
        <v>Wednesday</v>
      </c>
      <c r="I8590" s="1" t="str">
        <f t="shared" si="539"/>
        <v>12</v>
      </c>
      <c r="J8590" t="s">
        <v>30</v>
      </c>
      <c r="K8590" t="s">
        <v>77</v>
      </c>
      <c r="L8590" t="s">
        <v>78</v>
      </c>
      <c r="M8590" t="s">
        <v>22</v>
      </c>
      <c r="N8590">
        <v>32</v>
      </c>
      <c r="O8590">
        <v>128</v>
      </c>
      <c r="P8590">
        <v>4096</v>
      </c>
      <c r="Q8590">
        <v>2335</v>
      </c>
      <c r="R8590">
        <v>0.56999999999999995</v>
      </c>
      <c r="S8590" t="s">
        <v>23</v>
      </c>
      <c r="T8590" t="str">
        <f>IF(Table1[[#This Row],[Units Sold]]&gt; 700,"High Units","low Units")</f>
        <v>low Units</v>
      </c>
      <c r="U8590">
        <f>SUM(Table1[[#This Row],[Operating Profit]])/SUM(Table1[Operating Profit])*100</f>
        <v>7.03027125207192E-4</v>
      </c>
      <c r="V8590">
        <f>SUM(Table1[[#This Row],[Price per Unit]]*Table1[[#This Row],[Units Sold]])</f>
        <v>4096</v>
      </c>
      <c r="W8590">
        <f>SUM(Table1[[#This Row],[Total Sales]]-Table1[[#This Row],[Operating Profit]])</f>
        <v>1761</v>
      </c>
      <c r="X8590">
        <f>SUM(Table1[[#This Row],[Total Sales]]-Table1[[#This Row],[Cost]])</f>
        <v>2335</v>
      </c>
      <c r="Y8590">
        <f>SUM(Table1[[#This Row],[profit/loss]])/SUM(Table1[profit/loss])</f>
        <v>7.0302712520719205E-6</v>
      </c>
    </row>
    <row r="8591" spans="1:25" x14ac:dyDescent="0.3">
      <c r="A8591" t="s">
        <v>29</v>
      </c>
      <c r="B8591" t="s">
        <v>23</v>
      </c>
      <c r="C8591">
        <v>1185732</v>
      </c>
      <c r="D8591" s="9">
        <v>44358</v>
      </c>
      <c r="E8591" s="8" t="str">
        <f>TEXT(Table1[[#This Row],[Invoice Date]],"dd-mm-yyyy")</f>
        <v>11-06-2021</v>
      </c>
      <c r="F8591" s="1" t="str">
        <f t="shared" si="536"/>
        <v>June</v>
      </c>
      <c r="G8591" s="1" t="str">
        <f t="shared" si="537"/>
        <v>2021</v>
      </c>
      <c r="H8591" s="1" t="str">
        <f t="shared" si="538"/>
        <v>Friday</v>
      </c>
      <c r="I8591" s="1" t="str">
        <f t="shared" si="539"/>
        <v>11</v>
      </c>
      <c r="J8591" t="s">
        <v>30</v>
      </c>
      <c r="K8591" t="s">
        <v>77</v>
      </c>
      <c r="L8591" t="s">
        <v>78</v>
      </c>
      <c r="M8591" t="s">
        <v>16</v>
      </c>
      <c r="N8591">
        <v>21</v>
      </c>
      <c r="O8591">
        <v>208</v>
      </c>
      <c r="P8591">
        <v>4368</v>
      </c>
      <c r="Q8591">
        <v>1878</v>
      </c>
      <c r="R8591">
        <v>0.43</v>
      </c>
      <c r="S8591" t="s">
        <v>23</v>
      </c>
      <c r="T8591" t="str">
        <f>IF(Table1[[#This Row],[Units Sold]]&gt; 700,"High Units","low Units")</f>
        <v>low Units</v>
      </c>
      <c r="U8591">
        <f>SUM(Table1[[#This Row],[Operating Profit]])/SUM(Table1[Operating Profit])*100</f>
        <v>5.6543252297178007E-4</v>
      </c>
      <c r="V8591">
        <f>SUM(Table1[[#This Row],[Price per Unit]]*Table1[[#This Row],[Units Sold]])</f>
        <v>4368</v>
      </c>
      <c r="W8591">
        <f>SUM(Table1[[#This Row],[Total Sales]]-Table1[[#This Row],[Operating Profit]])</f>
        <v>2490</v>
      </c>
      <c r="X8591">
        <f>SUM(Table1[[#This Row],[Total Sales]]-Table1[[#This Row],[Cost]])</f>
        <v>1878</v>
      </c>
      <c r="Y8591">
        <f>SUM(Table1[[#This Row],[profit/loss]])/SUM(Table1[profit/loss])</f>
        <v>5.6543252297178013E-6</v>
      </c>
    </row>
    <row r="8592" spans="1:25" x14ac:dyDescent="0.3">
      <c r="A8592" t="s">
        <v>29</v>
      </c>
      <c r="B8592" t="s">
        <v>23</v>
      </c>
      <c r="C8592">
        <v>1185732</v>
      </c>
      <c r="D8592" s="9">
        <v>44358</v>
      </c>
      <c r="E8592" s="8" t="str">
        <f>TEXT(Table1[[#This Row],[Invoice Date]],"dd-mm-yyyy")</f>
        <v>11-06-2021</v>
      </c>
      <c r="F8592" s="1" t="str">
        <f t="shared" si="536"/>
        <v>June</v>
      </c>
      <c r="G8592" s="1" t="str">
        <f t="shared" si="537"/>
        <v>2021</v>
      </c>
      <c r="H8592" s="1" t="str">
        <f t="shared" si="538"/>
        <v>Friday</v>
      </c>
      <c r="I8592" s="1" t="str">
        <f t="shared" si="539"/>
        <v>11</v>
      </c>
      <c r="J8592" t="s">
        <v>30</v>
      </c>
      <c r="K8592" t="s">
        <v>77</v>
      </c>
      <c r="L8592" t="s">
        <v>78</v>
      </c>
      <c r="M8592" t="s">
        <v>18</v>
      </c>
      <c r="N8592">
        <v>18</v>
      </c>
      <c r="O8592">
        <v>132</v>
      </c>
      <c r="P8592">
        <v>2376</v>
      </c>
      <c r="Q8592">
        <v>950</v>
      </c>
      <c r="R8592">
        <v>0.4</v>
      </c>
      <c r="S8592" t="s">
        <v>23</v>
      </c>
      <c r="T8592" t="str">
        <f>IF(Table1[[#This Row],[Units Sold]]&gt; 700,"High Units","low Units")</f>
        <v>low Units</v>
      </c>
      <c r="U8592">
        <f>SUM(Table1[[#This Row],[Operating Profit]])/SUM(Table1[Operating Profit])*100</f>
        <v>2.8602816657251925E-4</v>
      </c>
      <c r="V8592">
        <f>SUM(Table1[[#This Row],[Price per Unit]]*Table1[[#This Row],[Units Sold]])</f>
        <v>2376</v>
      </c>
      <c r="W8592">
        <f>SUM(Table1[[#This Row],[Total Sales]]-Table1[[#This Row],[Operating Profit]])</f>
        <v>1426</v>
      </c>
      <c r="X8592">
        <f>SUM(Table1[[#This Row],[Total Sales]]-Table1[[#This Row],[Cost]])</f>
        <v>950</v>
      </c>
      <c r="Y8592">
        <f>SUM(Table1[[#This Row],[profit/loss]])/SUM(Table1[profit/loss])</f>
        <v>2.8602816657251926E-6</v>
      </c>
    </row>
    <row r="8593" spans="1:25" x14ac:dyDescent="0.3">
      <c r="A8593" t="s">
        <v>29</v>
      </c>
      <c r="B8593" t="s">
        <v>23</v>
      </c>
      <c r="C8593">
        <v>1185732</v>
      </c>
      <c r="D8593" s="9">
        <v>44358</v>
      </c>
      <c r="E8593" s="8" t="str">
        <f>TEXT(Table1[[#This Row],[Invoice Date]],"dd-mm-yyyy")</f>
        <v>11-06-2021</v>
      </c>
      <c r="F8593" s="1" t="str">
        <f t="shared" si="536"/>
        <v>June</v>
      </c>
      <c r="G8593" s="1" t="str">
        <f t="shared" si="537"/>
        <v>2021</v>
      </c>
      <c r="H8593" s="1" t="str">
        <f t="shared" si="538"/>
        <v>Friday</v>
      </c>
      <c r="I8593" s="1" t="str">
        <f t="shared" si="539"/>
        <v>11</v>
      </c>
      <c r="J8593" t="s">
        <v>30</v>
      </c>
      <c r="K8593" t="s">
        <v>77</v>
      </c>
      <c r="L8593" t="s">
        <v>78</v>
      </c>
      <c r="M8593" t="s">
        <v>19</v>
      </c>
      <c r="N8593">
        <v>13</v>
      </c>
      <c r="O8593">
        <v>128</v>
      </c>
      <c r="P8593">
        <v>1664</v>
      </c>
      <c r="Q8593">
        <v>616</v>
      </c>
      <c r="R8593">
        <v>0.37</v>
      </c>
      <c r="S8593" t="s">
        <v>23</v>
      </c>
      <c r="T8593" t="str">
        <f>IF(Table1[[#This Row],[Units Sold]]&gt; 700,"High Units","low Units")</f>
        <v>low Units</v>
      </c>
      <c r="U8593">
        <f>SUM(Table1[[#This Row],[Operating Profit]])/SUM(Table1[Operating Profit])*100</f>
        <v>1.8546668485123352E-4</v>
      </c>
      <c r="V8593">
        <f>SUM(Table1[[#This Row],[Price per Unit]]*Table1[[#This Row],[Units Sold]])</f>
        <v>1664</v>
      </c>
      <c r="W8593">
        <f>SUM(Table1[[#This Row],[Total Sales]]-Table1[[#This Row],[Operating Profit]])</f>
        <v>1048</v>
      </c>
      <c r="X8593">
        <f>SUM(Table1[[#This Row],[Total Sales]]-Table1[[#This Row],[Cost]])</f>
        <v>616</v>
      </c>
      <c r="Y8593">
        <f>SUM(Table1[[#This Row],[profit/loss]])/SUM(Table1[profit/loss])</f>
        <v>1.8546668485123353E-6</v>
      </c>
    </row>
    <row r="8594" spans="1:25" x14ac:dyDescent="0.3">
      <c r="A8594" t="s">
        <v>29</v>
      </c>
      <c r="B8594" t="s">
        <v>23</v>
      </c>
      <c r="C8594">
        <v>1185732</v>
      </c>
      <c r="D8594" s="9">
        <v>44358</v>
      </c>
      <c r="E8594" s="8" t="str">
        <f>TEXT(Table1[[#This Row],[Invoice Date]],"dd-mm-yyyy")</f>
        <v>11-06-2021</v>
      </c>
      <c r="F8594" s="1" t="str">
        <f t="shared" si="536"/>
        <v>June</v>
      </c>
      <c r="G8594" s="1" t="str">
        <f t="shared" si="537"/>
        <v>2021</v>
      </c>
      <c r="H8594" s="1" t="str">
        <f t="shared" si="538"/>
        <v>Friday</v>
      </c>
      <c r="I8594" s="1" t="str">
        <f t="shared" si="539"/>
        <v>11</v>
      </c>
      <c r="J8594" t="s">
        <v>30</v>
      </c>
      <c r="K8594" t="s">
        <v>77</v>
      </c>
      <c r="L8594" t="s">
        <v>78</v>
      </c>
      <c r="M8594" t="s">
        <v>20</v>
      </c>
      <c r="N8594">
        <v>13</v>
      </c>
      <c r="O8594">
        <v>132</v>
      </c>
      <c r="P8594">
        <v>1716</v>
      </c>
      <c r="Q8594">
        <v>738</v>
      </c>
      <c r="R8594">
        <v>0.43</v>
      </c>
      <c r="S8594" t="s">
        <v>23</v>
      </c>
      <c r="T8594" t="str">
        <f>IF(Table1[[#This Row],[Units Sold]]&gt; 700,"High Units","low Units")</f>
        <v>low Units</v>
      </c>
      <c r="U8594">
        <f>SUM(Table1[[#This Row],[Operating Profit]])/SUM(Table1[Operating Profit])*100</f>
        <v>2.2219872308475706E-4</v>
      </c>
      <c r="V8594">
        <f>SUM(Table1[[#This Row],[Price per Unit]]*Table1[[#This Row],[Units Sold]])</f>
        <v>1716</v>
      </c>
      <c r="W8594">
        <f>SUM(Table1[[#This Row],[Total Sales]]-Table1[[#This Row],[Operating Profit]])</f>
        <v>978</v>
      </c>
      <c r="X8594">
        <f>SUM(Table1[[#This Row],[Total Sales]]-Table1[[#This Row],[Cost]])</f>
        <v>738</v>
      </c>
      <c r="Y8594">
        <f>SUM(Table1[[#This Row],[profit/loss]])/SUM(Table1[profit/loss])</f>
        <v>2.2219872308475705E-6</v>
      </c>
    </row>
    <row r="8595" spans="1:25" x14ac:dyDescent="0.3">
      <c r="A8595" t="s">
        <v>29</v>
      </c>
      <c r="B8595" t="s">
        <v>23</v>
      </c>
      <c r="C8595">
        <v>1185732</v>
      </c>
      <c r="D8595" s="9">
        <v>44358</v>
      </c>
      <c r="E8595" s="8" t="str">
        <f>TEXT(Table1[[#This Row],[Invoice Date]],"dd-mm-yyyy")</f>
        <v>11-06-2021</v>
      </c>
      <c r="F8595" s="1" t="str">
        <f t="shared" si="536"/>
        <v>June</v>
      </c>
      <c r="G8595" s="1" t="str">
        <f t="shared" si="537"/>
        <v>2021</v>
      </c>
      <c r="H8595" s="1" t="str">
        <f t="shared" si="538"/>
        <v>Friday</v>
      </c>
      <c r="I8595" s="1" t="str">
        <f t="shared" si="539"/>
        <v>11</v>
      </c>
      <c r="J8595" t="s">
        <v>30</v>
      </c>
      <c r="K8595" t="s">
        <v>77</v>
      </c>
      <c r="L8595" t="s">
        <v>78</v>
      </c>
      <c r="M8595" t="s">
        <v>21</v>
      </c>
      <c r="N8595">
        <v>24</v>
      </c>
      <c r="O8595">
        <v>132</v>
      </c>
      <c r="P8595">
        <v>3168</v>
      </c>
      <c r="Q8595">
        <v>1172</v>
      </c>
      <c r="R8595">
        <v>0.37</v>
      </c>
      <c r="S8595" t="s">
        <v>23</v>
      </c>
      <c r="T8595" t="str">
        <f>IF(Table1[[#This Row],[Units Sold]]&gt; 700,"High Units","low Units")</f>
        <v>low Units</v>
      </c>
      <c r="U8595">
        <f>SUM(Table1[[#This Row],[Operating Profit]])/SUM(Table1[Operating Profit])*100</f>
        <v>3.5286843286630795E-4</v>
      </c>
      <c r="V8595">
        <f>SUM(Table1[[#This Row],[Price per Unit]]*Table1[[#This Row],[Units Sold]])</f>
        <v>3168</v>
      </c>
      <c r="W8595">
        <f>SUM(Table1[[#This Row],[Total Sales]]-Table1[[#This Row],[Operating Profit]])</f>
        <v>1996</v>
      </c>
      <c r="X8595">
        <f>SUM(Table1[[#This Row],[Total Sales]]-Table1[[#This Row],[Cost]])</f>
        <v>1172</v>
      </c>
      <c r="Y8595">
        <f>SUM(Table1[[#This Row],[profit/loss]])/SUM(Table1[profit/loss])</f>
        <v>3.5286843286630795E-6</v>
      </c>
    </row>
    <row r="8596" spans="1:25" x14ac:dyDescent="0.3">
      <c r="A8596" t="s">
        <v>29</v>
      </c>
      <c r="B8596" t="s">
        <v>23</v>
      </c>
      <c r="C8596">
        <v>1185732</v>
      </c>
      <c r="D8596" s="9">
        <v>44358</v>
      </c>
      <c r="E8596" s="8" t="str">
        <f>TEXT(Table1[[#This Row],[Invoice Date]],"dd-mm-yyyy")</f>
        <v>11-06-2021</v>
      </c>
      <c r="F8596" s="1" t="str">
        <f t="shared" si="536"/>
        <v>June</v>
      </c>
      <c r="G8596" s="1" t="str">
        <f t="shared" si="537"/>
        <v>2021</v>
      </c>
      <c r="H8596" s="1" t="str">
        <f t="shared" si="538"/>
        <v>Friday</v>
      </c>
      <c r="I8596" s="1" t="str">
        <f t="shared" si="539"/>
        <v>11</v>
      </c>
      <c r="J8596" t="s">
        <v>30</v>
      </c>
      <c r="K8596" t="s">
        <v>77</v>
      </c>
      <c r="L8596" t="s">
        <v>78</v>
      </c>
      <c r="M8596" t="s">
        <v>22</v>
      </c>
      <c r="N8596">
        <v>32</v>
      </c>
      <c r="O8596">
        <v>190</v>
      </c>
      <c r="P8596">
        <v>6080</v>
      </c>
      <c r="Q8596">
        <v>3283</v>
      </c>
      <c r="R8596">
        <v>0.54</v>
      </c>
      <c r="S8596" t="s">
        <v>23</v>
      </c>
      <c r="T8596" t="str">
        <f>IF(Table1[[#This Row],[Units Sold]]&gt; 700,"High Units","low Units")</f>
        <v>low Units</v>
      </c>
      <c r="U8596">
        <f>SUM(Table1[[#This Row],[Operating Profit]])/SUM(Table1[Operating Profit])*100</f>
        <v>9.8845312721850594E-4</v>
      </c>
      <c r="V8596">
        <f>SUM(Table1[[#This Row],[Price per Unit]]*Table1[[#This Row],[Units Sold]])</f>
        <v>6080</v>
      </c>
      <c r="W8596">
        <f>SUM(Table1[[#This Row],[Total Sales]]-Table1[[#This Row],[Operating Profit]])</f>
        <v>2797</v>
      </c>
      <c r="X8596">
        <f>SUM(Table1[[#This Row],[Total Sales]]-Table1[[#This Row],[Cost]])</f>
        <v>3283</v>
      </c>
      <c r="Y8596">
        <f>SUM(Table1[[#This Row],[profit/loss]])/SUM(Table1[profit/loss])</f>
        <v>9.8845312721850588E-6</v>
      </c>
    </row>
    <row r="8597" spans="1:25" x14ac:dyDescent="0.3">
      <c r="A8597" t="s">
        <v>29</v>
      </c>
      <c r="B8597" t="s">
        <v>23</v>
      </c>
      <c r="C8597">
        <v>1185732</v>
      </c>
      <c r="D8597" s="9">
        <v>44387</v>
      </c>
      <c r="E8597" s="8" t="str">
        <f>TEXT(Table1[[#This Row],[Invoice Date]],"dd-mm-yyyy")</f>
        <v>10-07-2021</v>
      </c>
      <c r="F8597" s="1" t="str">
        <f t="shared" si="536"/>
        <v>July</v>
      </c>
      <c r="G8597" s="1" t="str">
        <f t="shared" si="537"/>
        <v>2021</v>
      </c>
      <c r="H8597" s="1" t="str">
        <f t="shared" si="538"/>
        <v>Saturday</v>
      </c>
      <c r="I8597" s="1" t="str">
        <f t="shared" si="539"/>
        <v>10</v>
      </c>
      <c r="J8597" t="s">
        <v>30</v>
      </c>
      <c r="K8597" t="s">
        <v>77</v>
      </c>
      <c r="L8597" t="s">
        <v>78</v>
      </c>
      <c r="M8597" t="s">
        <v>16</v>
      </c>
      <c r="N8597">
        <v>28</v>
      </c>
      <c r="O8597">
        <v>248</v>
      </c>
      <c r="P8597">
        <v>6944</v>
      </c>
      <c r="Q8597">
        <v>2986</v>
      </c>
      <c r="R8597">
        <v>0.43</v>
      </c>
      <c r="S8597" t="s">
        <v>23</v>
      </c>
      <c r="T8597" t="str">
        <f>IF(Table1[[#This Row],[Units Sold]]&gt; 700,"High Units","low Units")</f>
        <v>low Units</v>
      </c>
      <c r="U8597">
        <f>SUM(Table1[[#This Row],[Operating Profit]])/SUM(Table1[Operating Profit])*100</f>
        <v>8.9903168987951832E-4</v>
      </c>
      <c r="V8597">
        <f>SUM(Table1[[#This Row],[Price per Unit]]*Table1[[#This Row],[Units Sold]])</f>
        <v>6944</v>
      </c>
      <c r="W8597">
        <f>SUM(Table1[[#This Row],[Total Sales]]-Table1[[#This Row],[Operating Profit]])</f>
        <v>3958</v>
      </c>
      <c r="X8597">
        <f>SUM(Table1[[#This Row],[Total Sales]]-Table1[[#This Row],[Cost]])</f>
        <v>2986</v>
      </c>
      <c r="Y8597">
        <f>SUM(Table1[[#This Row],[profit/loss]])/SUM(Table1[profit/loss])</f>
        <v>8.9903168987951829E-6</v>
      </c>
    </row>
    <row r="8598" spans="1:25" x14ac:dyDescent="0.3">
      <c r="A8598" t="s">
        <v>29</v>
      </c>
      <c r="B8598" t="s">
        <v>23</v>
      </c>
      <c r="C8598">
        <v>1185732</v>
      </c>
      <c r="D8598" s="9">
        <v>44387</v>
      </c>
      <c r="E8598" s="8" t="str">
        <f>TEXT(Table1[[#This Row],[Invoice Date]],"dd-mm-yyyy")</f>
        <v>10-07-2021</v>
      </c>
      <c r="F8598" s="1" t="str">
        <f t="shared" si="536"/>
        <v>July</v>
      </c>
      <c r="G8598" s="1" t="str">
        <f t="shared" si="537"/>
        <v>2021</v>
      </c>
      <c r="H8598" s="1" t="str">
        <f t="shared" si="538"/>
        <v>Saturday</v>
      </c>
      <c r="I8598" s="1" t="str">
        <f t="shared" si="539"/>
        <v>10</v>
      </c>
      <c r="J8598" t="s">
        <v>30</v>
      </c>
      <c r="K8598" t="s">
        <v>77</v>
      </c>
      <c r="L8598" t="s">
        <v>78</v>
      </c>
      <c r="M8598" t="s">
        <v>18</v>
      </c>
      <c r="N8598">
        <v>20</v>
      </c>
      <c r="O8598">
        <v>182</v>
      </c>
      <c r="P8598">
        <v>3640</v>
      </c>
      <c r="Q8598">
        <v>1420</v>
      </c>
      <c r="R8598">
        <v>0.39</v>
      </c>
      <c r="S8598" t="s">
        <v>23</v>
      </c>
      <c r="T8598" t="str">
        <f>IF(Table1[[#This Row],[Units Sold]]&gt; 700,"High Units","low Units")</f>
        <v>low Units</v>
      </c>
      <c r="U8598">
        <f>SUM(Table1[[#This Row],[Operating Profit]])/SUM(Table1[Operating Profit])*100</f>
        <v>4.275368384557656E-4</v>
      </c>
      <c r="V8598">
        <f>SUM(Table1[[#This Row],[Price per Unit]]*Table1[[#This Row],[Units Sold]])</f>
        <v>3640</v>
      </c>
      <c r="W8598">
        <f>SUM(Table1[[#This Row],[Total Sales]]-Table1[[#This Row],[Operating Profit]])</f>
        <v>2220</v>
      </c>
      <c r="X8598">
        <f>SUM(Table1[[#This Row],[Total Sales]]-Table1[[#This Row],[Cost]])</f>
        <v>1420</v>
      </c>
      <c r="Y8598">
        <f>SUM(Table1[[#This Row],[profit/loss]])/SUM(Table1[profit/loss])</f>
        <v>4.2753683845576563E-6</v>
      </c>
    </row>
    <row r="8599" spans="1:25" x14ac:dyDescent="0.3">
      <c r="A8599" t="s">
        <v>29</v>
      </c>
      <c r="B8599" t="s">
        <v>23</v>
      </c>
      <c r="C8599">
        <v>1185732</v>
      </c>
      <c r="D8599" s="9">
        <v>44387</v>
      </c>
      <c r="E8599" s="8" t="str">
        <f>TEXT(Table1[[#This Row],[Invoice Date]],"dd-mm-yyyy")</f>
        <v>10-07-2021</v>
      </c>
      <c r="F8599" s="1" t="str">
        <f t="shared" si="536"/>
        <v>July</v>
      </c>
      <c r="G8599" s="1" t="str">
        <f t="shared" si="537"/>
        <v>2021</v>
      </c>
      <c r="H8599" s="1" t="str">
        <f t="shared" si="538"/>
        <v>Saturday</v>
      </c>
      <c r="I8599" s="1" t="str">
        <f t="shared" si="539"/>
        <v>10</v>
      </c>
      <c r="J8599" t="s">
        <v>30</v>
      </c>
      <c r="K8599" t="s">
        <v>77</v>
      </c>
      <c r="L8599" t="s">
        <v>78</v>
      </c>
      <c r="M8599" t="s">
        <v>19</v>
      </c>
      <c r="N8599">
        <v>19</v>
      </c>
      <c r="O8599">
        <v>157</v>
      </c>
      <c r="P8599">
        <v>2983</v>
      </c>
      <c r="Q8599">
        <v>1163</v>
      </c>
      <c r="R8599">
        <v>0.39</v>
      </c>
      <c r="S8599" t="s">
        <v>23</v>
      </c>
      <c r="T8599" t="str">
        <f>IF(Table1[[#This Row],[Units Sold]]&gt; 700,"High Units","low Units")</f>
        <v>low Units</v>
      </c>
      <c r="U8599">
        <f>SUM(Table1[[#This Row],[Operating Profit]])/SUM(Table1[Operating Profit])*100</f>
        <v>3.501586923408841E-4</v>
      </c>
      <c r="V8599">
        <f>SUM(Table1[[#This Row],[Price per Unit]]*Table1[[#This Row],[Units Sold]])</f>
        <v>2983</v>
      </c>
      <c r="W8599">
        <f>SUM(Table1[[#This Row],[Total Sales]]-Table1[[#This Row],[Operating Profit]])</f>
        <v>1820</v>
      </c>
      <c r="X8599">
        <f>SUM(Table1[[#This Row],[Total Sales]]-Table1[[#This Row],[Cost]])</f>
        <v>1163</v>
      </c>
      <c r="Y8599">
        <f>SUM(Table1[[#This Row],[profit/loss]])/SUM(Table1[profit/loss])</f>
        <v>3.501586923408841E-6</v>
      </c>
    </row>
    <row r="8600" spans="1:25" x14ac:dyDescent="0.3">
      <c r="A8600" t="s">
        <v>29</v>
      </c>
      <c r="B8600" t="s">
        <v>23</v>
      </c>
      <c r="C8600">
        <v>1185732</v>
      </c>
      <c r="D8600" s="9">
        <v>44387</v>
      </c>
      <c r="E8600" s="8" t="str">
        <f>TEXT(Table1[[#This Row],[Invoice Date]],"dd-mm-yyyy")</f>
        <v>10-07-2021</v>
      </c>
      <c r="F8600" s="1" t="str">
        <f t="shared" si="536"/>
        <v>July</v>
      </c>
      <c r="G8600" s="1" t="str">
        <f t="shared" si="537"/>
        <v>2021</v>
      </c>
      <c r="H8600" s="1" t="str">
        <f t="shared" si="538"/>
        <v>Saturday</v>
      </c>
      <c r="I8600" s="1" t="str">
        <f t="shared" si="539"/>
        <v>10</v>
      </c>
      <c r="J8600" t="s">
        <v>30</v>
      </c>
      <c r="K8600" t="s">
        <v>77</v>
      </c>
      <c r="L8600" t="s">
        <v>78</v>
      </c>
      <c r="M8600" t="s">
        <v>20</v>
      </c>
      <c r="N8600">
        <v>16</v>
      </c>
      <c r="O8600">
        <v>128</v>
      </c>
      <c r="P8600">
        <v>2048</v>
      </c>
      <c r="Q8600">
        <v>963</v>
      </c>
      <c r="R8600">
        <v>0.47</v>
      </c>
      <c r="S8600" t="s">
        <v>23</v>
      </c>
      <c r="T8600" t="str">
        <f>IF(Table1[[#This Row],[Units Sold]]&gt; 700,"High Units","low Units")</f>
        <v>low Units</v>
      </c>
      <c r="U8600">
        <f>SUM(Table1[[#This Row],[Operating Profit]])/SUM(Table1[Operating Profit])*100</f>
        <v>2.8994223622035373E-4</v>
      </c>
      <c r="V8600">
        <f>SUM(Table1[[#This Row],[Price per Unit]]*Table1[[#This Row],[Units Sold]])</f>
        <v>2048</v>
      </c>
      <c r="W8600">
        <f>SUM(Table1[[#This Row],[Total Sales]]-Table1[[#This Row],[Operating Profit]])</f>
        <v>1085</v>
      </c>
      <c r="X8600">
        <f>SUM(Table1[[#This Row],[Total Sales]]-Table1[[#This Row],[Cost]])</f>
        <v>963</v>
      </c>
      <c r="Y8600">
        <f>SUM(Table1[[#This Row],[profit/loss]])/SUM(Table1[profit/loss])</f>
        <v>2.8994223622035371E-6</v>
      </c>
    </row>
    <row r="8601" spans="1:25" x14ac:dyDescent="0.3">
      <c r="A8601" t="s">
        <v>29</v>
      </c>
      <c r="B8601" t="s">
        <v>23</v>
      </c>
      <c r="C8601">
        <v>1185732</v>
      </c>
      <c r="D8601" s="9">
        <v>44387</v>
      </c>
      <c r="E8601" s="8" t="str">
        <f>TEXT(Table1[[#This Row],[Invoice Date]],"dd-mm-yyyy")</f>
        <v>10-07-2021</v>
      </c>
      <c r="F8601" s="1" t="str">
        <f t="shared" si="536"/>
        <v>July</v>
      </c>
      <c r="G8601" s="1" t="str">
        <f t="shared" si="537"/>
        <v>2021</v>
      </c>
      <c r="H8601" s="1" t="str">
        <f t="shared" si="538"/>
        <v>Saturday</v>
      </c>
      <c r="I8601" s="1" t="str">
        <f t="shared" si="539"/>
        <v>10</v>
      </c>
      <c r="J8601" t="s">
        <v>30</v>
      </c>
      <c r="K8601" t="s">
        <v>77</v>
      </c>
      <c r="L8601" t="s">
        <v>78</v>
      </c>
      <c r="M8601" t="s">
        <v>21</v>
      </c>
      <c r="N8601">
        <v>28</v>
      </c>
      <c r="O8601">
        <v>140</v>
      </c>
      <c r="P8601">
        <v>3920</v>
      </c>
      <c r="Q8601">
        <v>1490</v>
      </c>
      <c r="R8601">
        <v>0.38</v>
      </c>
      <c r="S8601" t="s">
        <v>23</v>
      </c>
      <c r="T8601" t="str">
        <f>IF(Table1[[#This Row],[Units Sold]]&gt; 700,"High Units","low Units")</f>
        <v>low Units</v>
      </c>
      <c r="U8601">
        <f>SUM(Table1[[#This Row],[Operating Profit]])/SUM(Table1[Operating Profit])*100</f>
        <v>4.4861259809795125E-4</v>
      </c>
      <c r="V8601">
        <f>SUM(Table1[[#This Row],[Price per Unit]]*Table1[[#This Row],[Units Sold]])</f>
        <v>3920</v>
      </c>
      <c r="W8601">
        <f>SUM(Table1[[#This Row],[Total Sales]]-Table1[[#This Row],[Operating Profit]])</f>
        <v>2430</v>
      </c>
      <c r="X8601">
        <f>SUM(Table1[[#This Row],[Total Sales]]-Table1[[#This Row],[Cost]])</f>
        <v>1490</v>
      </c>
      <c r="Y8601">
        <f>SUM(Table1[[#This Row],[profit/loss]])/SUM(Table1[profit/loss])</f>
        <v>4.4861259809795122E-6</v>
      </c>
    </row>
    <row r="8602" spans="1:25" x14ac:dyDescent="0.3">
      <c r="A8602" t="s">
        <v>29</v>
      </c>
      <c r="B8602" t="s">
        <v>23</v>
      </c>
      <c r="C8602">
        <v>1185732</v>
      </c>
      <c r="D8602" s="9">
        <v>44387</v>
      </c>
      <c r="E8602" s="8" t="str">
        <f>TEXT(Table1[[#This Row],[Invoice Date]],"dd-mm-yyyy")</f>
        <v>10-07-2021</v>
      </c>
      <c r="F8602" s="1" t="str">
        <f t="shared" si="536"/>
        <v>July</v>
      </c>
      <c r="G8602" s="1" t="str">
        <f t="shared" si="537"/>
        <v>2021</v>
      </c>
      <c r="H8602" s="1" t="str">
        <f t="shared" si="538"/>
        <v>Saturday</v>
      </c>
      <c r="I8602" s="1" t="str">
        <f t="shared" si="539"/>
        <v>10</v>
      </c>
      <c r="J8602" t="s">
        <v>30</v>
      </c>
      <c r="K8602" t="s">
        <v>77</v>
      </c>
      <c r="L8602" t="s">
        <v>78</v>
      </c>
      <c r="M8602" t="s">
        <v>22</v>
      </c>
      <c r="N8602">
        <v>32</v>
      </c>
      <c r="O8602">
        <v>204</v>
      </c>
      <c r="P8602">
        <v>6528</v>
      </c>
      <c r="Q8602">
        <v>3590</v>
      </c>
      <c r="R8602">
        <v>0.55000000000000004</v>
      </c>
      <c r="S8602" t="s">
        <v>23</v>
      </c>
      <c r="T8602" t="str">
        <f>IF(Table1[[#This Row],[Units Sold]]&gt; 700,"High Units","low Units")</f>
        <v>low Units</v>
      </c>
      <c r="U8602">
        <f>SUM(Table1[[#This Row],[Operating Profit]])/SUM(Table1[Operating Profit])*100</f>
        <v>1.0808853873635199E-3</v>
      </c>
      <c r="V8602">
        <f>SUM(Table1[[#This Row],[Price per Unit]]*Table1[[#This Row],[Units Sold]])</f>
        <v>6528</v>
      </c>
      <c r="W8602">
        <f>SUM(Table1[[#This Row],[Total Sales]]-Table1[[#This Row],[Operating Profit]])</f>
        <v>2938</v>
      </c>
      <c r="X8602">
        <f>SUM(Table1[[#This Row],[Total Sales]]-Table1[[#This Row],[Cost]])</f>
        <v>3590</v>
      </c>
      <c r="Y8602">
        <f>SUM(Table1[[#This Row],[profit/loss]])/SUM(Table1[profit/loss])</f>
        <v>1.08088538736352E-5</v>
      </c>
    </row>
    <row r="8603" spans="1:25" x14ac:dyDescent="0.3">
      <c r="A8603" t="s">
        <v>29</v>
      </c>
      <c r="B8603" t="s">
        <v>23</v>
      </c>
      <c r="C8603">
        <v>1185732</v>
      </c>
      <c r="D8603" s="9">
        <v>44419</v>
      </c>
      <c r="E8603" s="8" t="str">
        <f>TEXT(Table1[[#This Row],[Invoice Date]],"dd-mm-yyyy")</f>
        <v>11-08-2021</v>
      </c>
      <c r="F8603" s="1" t="str">
        <f t="shared" si="536"/>
        <v>August</v>
      </c>
      <c r="G8603" s="1" t="str">
        <f t="shared" si="537"/>
        <v>2021</v>
      </c>
      <c r="H8603" s="1" t="str">
        <f t="shared" si="538"/>
        <v>Wednesday</v>
      </c>
      <c r="I8603" s="1" t="str">
        <f t="shared" si="539"/>
        <v>11</v>
      </c>
      <c r="J8603" t="s">
        <v>30</v>
      </c>
      <c r="K8603" t="s">
        <v>77</v>
      </c>
      <c r="L8603" t="s">
        <v>78</v>
      </c>
      <c r="M8603" t="s">
        <v>16</v>
      </c>
      <c r="N8603">
        <v>27</v>
      </c>
      <c r="O8603">
        <v>248</v>
      </c>
      <c r="P8603">
        <v>6696</v>
      </c>
      <c r="Q8603">
        <v>3147</v>
      </c>
      <c r="R8603">
        <v>0.47</v>
      </c>
      <c r="S8603" t="s">
        <v>23</v>
      </c>
      <c r="T8603" t="str">
        <f>IF(Table1[[#This Row],[Units Sold]]&gt; 700,"High Units","low Units")</f>
        <v>low Units</v>
      </c>
      <c r="U8603">
        <f>SUM(Table1[[#This Row],[Operating Profit]])/SUM(Table1[Operating Profit])*100</f>
        <v>9.4750593705654538E-4</v>
      </c>
      <c r="V8603">
        <f>SUM(Table1[[#This Row],[Price per Unit]]*Table1[[#This Row],[Units Sold]])</f>
        <v>6696</v>
      </c>
      <c r="W8603">
        <f>SUM(Table1[[#This Row],[Total Sales]]-Table1[[#This Row],[Operating Profit]])</f>
        <v>3549</v>
      </c>
      <c r="X8603">
        <f>SUM(Table1[[#This Row],[Total Sales]]-Table1[[#This Row],[Cost]])</f>
        <v>3147</v>
      </c>
      <c r="Y8603">
        <f>SUM(Table1[[#This Row],[profit/loss]])/SUM(Table1[profit/loss])</f>
        <v>9.4750593705654537E-6</v>
      </c>
    </row>
    <row r="8604" spans="1:25" x14ac:dyDescent="0.3">
      <c r="A8604" t="s">
        <v>29</v>
      </c>
      <c r="B8604" t="s">
        <v>23</v>
      </c>
      <c r="C8604">
        <v>1185732</v>
      </c>
      <c r="D8604" s="9">
        <v>44419</v>
      </c>
      <c r="E8604" s="8" t="str">
        <f>TEXT(Table1[[#This Row],[Invoice Date]],"dd-mm-yyyy")</f>
        <v>11-08-2021</v>
      </c>
      <c r="F8604" s="1" t="str">
        <f t="shared" si="536"/>
        <v>August</v>
      </c>
      <c r="G8604" s="1" t="str">
        <f t="shared" si="537"/>
        <v>2021</v>
      </c>
      <c r="H8604" s="1" t="str">
        <f t="shared" si="538"/>
        <v>Wednesday</v>
      </c>
      <c r="I8604" s="1" t="str">
        <f t="shared" si="539"/>
        <v>11</v>
      </c>
      <c r="J8604" t="s">
        <v>30</v>
      </c>
      <c r="K8604" t="s">
        <v>77</v>
      </c>
      <c r="L8604" t="s">
        <v>78</v>
      </c>
      <c r="M8604" t="s">
        <v>18</v>
      </c>
      <c r="N8604">
        <v>28</v>
      </c>
      <c r="O8604">
        <v>179</v>
      </c>
      <c r="P8604">
        <v>5012</v>
      </c>
      <c r="Q8604">
        <v>2105</v>
      </c>
      <c r="R8604">
        <v>0.42</v>
      </c>
      <c r="S8604" t="s">
        <v>23</v>
      </c>
      <c r="T8604" t="str">
        <f>IF(Table1[[#This Row],[Units Sold]]&gt; 700,"High Units","low Units")</f>
        <v>low Units</v>
      </c>
      <c r="U8604">
        <f>SUM(Table1[[#This Row],[Operating Profit]])/SUM(Table1[Operating Profit])*100</f>
        <v>6.3377820066858211E-4</v>
      </c>
      <c r="V8604">
        <f>SUM(Table1[[#This Row],[Price per Unit]]*Table1[[#This Row],[Units Sold]])</f>
        <v>5012</v>
      </c>
      <c r="W8604">
        <f>SUM(Table1[[#This Row],[Total Sales]]-Table1[[#This Row],[Operating Profit]])</f>
        <v>2907</v>
      </c>
      <c r="X8604">
        <f>SUM(Table1[[#This Row],[Total Sales]]-Table1[[#This Row],[Cost]])</f>
        <v>2105</v>
      </c>
      <c r="Y8604">
        <f>SUM(Table1[[#This Row],[profit/loss]])/SUM(Table1[profit/loss])</f>
        <v>6.3377820066858213E-6</v>
      </c>
    </row>
    <row r="8605" spans="1:25" x14ac:dyDescent="0.3">
      <c r="A8605" t="s">
        <v>29</v>
      </c>
      <c r="B8605" t="s">
        <v>23</v>
      </c>
      <c r="C8605">
        <v>1185732</v>
      </c>
      <c r="D8605" s="9">
        <v>44419</v>
      </c>
      <c r="E8605" s="8" t="str">
        <f>TEXT(Table1[[#This Row],[Invoice Date]],"dd-mm-yyyy")</f>
        <v>11-08-2021</v>
      </c>
      <c r="F8605" s="1" t="str">
        <f t="shared" si="536"/>
        <v>August</v>
      </c>
      <c r="G8605" s="1" t="str">
        <f t="shared" si="537"/>
        <v>2021</v>
      </c>
      <c r="H8605" s="1" t="str">
        <f t="shared" si="538"/>
        <v>Wednesday</v>
      </c>
      <c r="I8605" s="1" t="str">
        <f t="shared" si="539"/>
        <v>11</v>
      </c>
      <c r="J8605" t="s">
        <v>30</v>
      </c>
      <c r="K8605" t="s">
        <v>77</v>
      </c>
      <c r="L8605" t="s">
        <v>78</v>
      </c>
      <c r="M8605" t="s">
        <v>19</v>
      </c>
      <c r="N8605">
        <v>23</v>
      </c>
      <c r="O8605">
        <v>158</v>
      </c>
      <c r="P8605">
        <v>3634</v>
      </c>
      <c r="Q8605">
        <v>1490</v>
      </c>
      <c r="R8605">
        <v>0.41</v>
      </c>
      <c r="S8605" t="s">
        <v>23</v>
      </c>
      <c r="T8605" t="str">
        <f>IF(Table1[[#This Row],[Units Sold]]&gt; 700,"High Units","low Units")</f>
        <v>low Units</v>
      </c>
      <c r="U8605">
        <f>SUM(Table1[[#This Row],[Operating Profit]])/SUM(Table1[Operating Profit])*100</f>
        <v>4.4861259809795125E-4</v>
      </c>
      <c r="V8605">
        <f>SUM(Table1[[#This Row],[Price per Unit]]*Table1[[#This Row],[Units Sold]])</f>
        <v>3634</v>
      </c>
      <c r="W8605">
        <f>SUM(Table1[[#This Row],[Total Sales]]-Table1[[#This Row],[Operating Profit]])</f>
        <v>2144</v>
      </c>
      <c r="X8605">
        <f>SUM(Table1[[#This Row],[Total Sales]]-Table1[[#This Row],[Cost]])</f>
        <v>1490</v>
      </c>
      <c r="Y8605">
        <f>SUM(Table1[[#This Row],[profit/loss]])/SUM(Table1[profit/loss])</f>
        <v>4.4861259809795122E-6</v>
      </c>
    </row>
    <row r="8606" spans="1:25" x14ac:dyDescent="0.3">
      <c r="A8606" t="s">
        <v>29</v>
      </c>
      <c r="B8606" t="s">
        <v>23</v>
      </c>
      <c r="C8606">
        <v>1185732</v>
      </c>
      <c r="D8606" s="9">
        <v>44419</v>
      </c>
      <c r="E8606" s="8" t="str">
        <f>TEXT(Table1[[#This Row],[Invoice Date]],"dd-mm-yyyy")</f>
        <v>11-08-2021</v>
      </c>
      <c r="F8606" s="1" t="str">
        <f t="shared" si="536"/>
        <v>August</v>
      </c>
      <c r="G8606" s="1" t="str">
        <f t="shared" si="537"/>
        <v>2021</v>
      </c>
      <c r="H8606" s="1" t="str">
        <f t="shared" si="538"/>
        <v>Wednesday</v>
      </c>
      <c r="I8606" s="1" t="str">
        <f t="shared" si="539"/>
        <v>11</v>
      </c>
      <c r="J8606" t="s">
        <v>30</v>
      </c>
      <c r="K8606" t="s">
        <v>77</v>
      </c>
      <c r="L8606" t="s">
        <v>78</v>
      </c>
      <c r="M8606" t="s">
        <v>20</v>
      </c>
      <c r="N8606">
        <v>14</v>
      </c>
      <c r="O8606">
        <v>124</v>
      </c>
      <c r="P8606">
        <v>1736</v>
      </c>
      <c r="Q8606">
        <v>816</v>
      </c>
      <c r="R8606">
        <v>0.47</v>
      </c>
      <c r="S8606" t="s">
        <v>23</v>
      </c>
      <c r="T8606" t="str">
        <f>IF(Table1[[#This Row],[Units Sold]]&gt; 700,"High Units","low Units")</f>
        <v>low Units</v>
      </c>
      <c r="U8606">
        <f>SUM(Table1[[#This Row],[Operating Profit]])/SUM(Table1[Operating Profit])*100</f>
        <v>2.456831409717639E-4</v>
      </c>
      <c r="V8606">
        <f>SUM(Table1[[#This Row],[Price per Unit]]*Table1[[#This Row],[Units Sold]])</f>
        <v>1736</v>
      </c>
      <c r="W8606">
        <f>SUM(Table1[[#This Row],[Total Sales]]-Table1[[#This Row],[Operating Profit]])</f>
        <v>920</v>
      </c>
      <c r="X8606">
        <f>SUM(Table1[[#This Row],[Total Sales]]-Table1[[#This Row],[Cost]])</f>
        <v>816</v>
      </c>
      <c r="Y8606">
        <f>SUM(Table1[[#This Row],[profit/loss]])/SUM(Table1[profit/loss])</f>
        <v>2.4568314097176388E-6</v>
      </c>
    </row>
    <row r="8607" spans="1:25" x14ac:dyDescent="0.3">
      <c r="A8607" t="s">
        <v>29</v>
      </c>
      <c r="B8607" t="s">
        <v>23</v>
      </c>
      <c r="C8607">
        <v>1185732</v>
      </c>
      <c r="D8607" s="9">
        <v>44419</v>
      </c>
      <c r="E8607" s="8" t="str">
        <f>TEXT(Table1[[#This Row],[Invoice Date]],"dd-mm-yyyy")</f>
        <v>11-08-2021</v>
      </c>
      <c r="F8607" s="1" t="str">
        <f t="shared" si="536"/>
        <v>August</v>
      </c>
      <c r="G8607" s="1" t="str">
        <f t="shared" si="537"/>
        <v>2021</v>
      </c>
      <c r="H8607" s="1" t="str">
        <f t="shared" si="538"/>
        <v>Wednesday</v>
      </c>
      <c r="I8607" s="1" t="str">
        <f t="shared" si="539"/>
        <v>11</v>
      </c>
      <c r="J8607" t="s">
        <v>30</v>
      </c>
      <c r="K8607" t="s">
        <v>77</v>
      </c>
      <c r="L8607" t="s">
        <v>78</v>
      </c>
      <c r="M8607" t="s">
        <v>21</v>
      </c>
      <c r="N8607">
        <v>23</v>
      </c>
      <c r="O8607">
        <v>109</v>
      </c>
      <c r="P8607">
        <v>2507</v>
      </c>
      <c r="Q8607">
        <v>978</v>
      </c>
      <c r="R8607">
        <v>0.39</v>
      </c>
      <c r="S8607" t="s">
        <v>23</v>
      </c>
      <c r="T8607" t="str">
        <f>IF(Table1[[#This Row],[Units Sold]]&gt; 700,"High Units","low Units")</f>
        <v>low Units</v>
      </c>
      <c r="U8607">
        <f>SUM(Table1[[#This Row],[Operating Profit]])/SUM(Table1[Operating Profit])*100</f>
        <v>2.9445847042939351E-4</v>
      </c>
      <c r="V8607">
        <f>SUM(Table1[[#This Row],[Price per Unit]]*Table1[[#This Row],[Units Sold]])</f>
        <v>2507</v>
      </c>
      <c r="W8607">
        <f>SUM(Table1[[#This Row],[Total Sales]]-Table1[[#This Row],[Operating Profit]])</f>
        <v>1529</v>
      </c>
      <c r="X8607">
        <f>SUM(Table1[[#This Row],[Total Sales]]-Table1[[#This Row],[Cost]])</f>
        <v>978</v>
      </c>
      <c r="Y8607">
        <f>SUM(Table1[[#This Row],[profit/loss]])/SUM(Table1[profit/loss])</f>
        <v>2.944584704293935E-6</v>
      </c>
    </row>
    <row r="8608" spans="1:25" x14ac:dyDescent="0.3">
      <c r="A8608" t="s">
        <v>29</v>
      </c>
      <c r="B8608" t="s">
        <v>23</v>
      </c>
      <c r="C8608">
        <v>1185732</v>
      </c>
      <c r="D8608" s="9">
        <v>44419</v>
      </c>
      <c r="E8608" s="8" t="str">
        <f>TEXT(Table1[[#This Row],[Invoice Date]],"dd-mm-yyyy")</f>
        <v>11-08-2021</v>
      </c>
      <c r="F8608" s="1" t="str">
        <f t="shared" si="536"/>
        <v>August</v>
      </c>
      <c r="G8608" s="1" t="str">
        <f t="shared" si="537"/>
        <v>2021</v>
      </c>
      <c r="H8608" s="1" t="str">
        <f t="shared" si="538"/>
        <v>Wednesday</v>
      </c>
      <c r="I8608" s="1" t="str">
        <f t="shared" si="539"/>
        <v>11</v>
      </c>
      <c r="J8608" t="s">
        <v>30</v>
      </c>
      <c r="K8608" t="s">
        <v>77</v>
      </c>
      <c r="L8608" t="s">
        <v>78</v>
      </c>
      <c r="M8608" t="s">
        <v>22</v>
      </c>
      <c r="N8608">
        <v>27</v>
      </c>
      <c r="O8608">
        <v>184</v>
      </c>
      <c r="P8608">
        <v>4968</v>
      </c>
      <c r="Q8608">
        <v>2832</v>
      </c>
      <c r="R8608">
        <v>0.56999999999999995</v>
      </c>
      <c r="S8608" t="s">
        <v>23</v>
      </c>
      <c r="T8608" t="str">
        <f>IF(Table1[[#This Row],[Units Sold]]&gt; 700,"High Units","low Units")</f>
        <v>low Units</v>
      </c>
      <c r="U8608">
        <f>SUM(Table1[[#This Row],[Operating Profit]])/SUM(Table1[Operating Profit])*100</f>
        <v>8.5266501866671006E-4</v>
      </c>
      <c r="V8608">
        <f>SUM(Table1[[#This Row],[Price per Unit]]*Table1[[#This Row],[Units Sold]])</f>
        <v>4968</v>
      </c>
      <c r="W8608">
        <f>SUM(Table1[[#This Row],[Total Sales]]-Table1[[#This Row],[Operating Profit]])</f>
        <v>2136</v>
      </c>
      <c r="X8608">
        <f>SUM(Table1[[#This Row],[Total Sales]]-Table1[[#This Row],[Cost]])</f>
        <v>2832</v>
      </c>
      <c r="Y8608">
        <f>SUM(Table1[[#This Row],[profit/loss]])/SUM(Table1[profit/loss])</f>
        <v>8.5266501866671007E-6</v>
      </c>
    </row>
    <row r="8609" spans="1:25" x14ac:dyDescent="0.3">
      <c r="A8609" t="s">
        <v>29</v>
      </c>
      <c r="B8609" t="s">
        <v>23</v>
      </c>
      <c r="C8609">
        <v>1185732</v>
      </c>
      <c r="D8609" s="9">
        <v>44451</v>
      </c>
      <c r="E8609" s="8" t="str">
        <f>TEXT(Table1[[#This Row],[Invoice Date]],"dd-mm-yyyy")</f>
        <v>12-09-2021</v>
      </c>
      <c r="F8609" s="1" t="str">
        <f t="shared" si="536"/>
        <v>September</v>
      </c>
      <c r="G8609" s="1" t="str">
        <f t="shared" si="537"/>
        <v>2021</v>
      </c>
      <c r="H8609" s="1" t="str">
        <f t="shared" si="538"/>
        <v>Sunday</v>
      </c>
      <c r="I8609" s="1" t="str">
        <f t="shared" si="539"/>
        <v>12</v>
      </c>
      <c r="J8609" t="s">
        <v>30</v>
      </c>
      <c r="K8609" t="s">
        <v>77</v>
      </c>
      <c r="L8609" t="s">
        <v>78</v>
      </c>
      <c r="M8609" t="s">
        <v>16</v>
      </c>
      <c r="N8609">
        <v>23</v>
      </c>
      <c r="O8609">
        <v>228</v>
      </c>
      <c r="P8609">
        <v>5244</v>
      </c>
      <c r="Q8609">
        <v>2360</v>
      </c>
      <c r="R8609">
        <v>0.45</v>
      </c>
      <c r="S8609" t="s">
        <v>23</v>
      </c>
      <c r="T8609" t="str">
        <f>IF(Table1[[#This Row],[Units Sold]]&gt; 700,"High Units","low Units")</f>
        <v>low Units</v>
      </c>
      <c r="U8609">
        <f>SUM(Table1[[#This Row],[Operating Profit]])/SUM(Table1[Operating Profit])*100</f>
        <v>7.105541822222584E-4</v>
      </c>
      <c r="V8609">
        <f>SUM(Table1[[#This Row],[Price per Unit]]*Table1[[#This Row],[Units Sold]])</f>
        <v>5244</v>
      </c>
      <c r="W8609">
        <f>SUM(Table1[[#This Row],[Total Sales]]-Table1[[#This Row],[Operating Profit]])</f>
        <v>2884</v>
      </c>
      <c r="X8609">
        <f>SUM(Table1[[#This Row],[Total Sales]]-Table1[[#This Row],[Cost]])</f>
        <v>2360</v>
      </c>
      <c r="Y8609">
        <f>SUM(Table1[[#This Row],[profit/loss]])/SUM(Table1[profit/loss])</f>
        <v>7.1055418222225836E-6</v>
      </c>
    </row>
    <row r="8610" spans="1:25" x14ac:dyDescent="0.3">
      <c r="A8610" t="s">
        <v>29</v>
      </c>
      <c r="B8610" t="s">
        <v>23</v>
      </c>
      <c r="C8610">
        <v>1185732</v>
      </c>
      <c r="D8610" s="9">
        <v>44451</v>
      </c>
      <c r="E8610" s="8" t="str">
        <f>TEXT(Table1[[#This Row],[Invoice Date]],"dd-mm-yyyy")</f>
        <v>12-09-2021</v>
      </c>
      <c r="F8610" s="1" t="str">
        <f t="shared" si="536"/>
        <v>September</v>
      </c>
      <c r="G8610" s="1" t="str">
        <f t="shared" si="537"/>
        <v>2021</v>
      </c>
      <c r="H8610" s="1" t="str">
        <f t="shared" si="538"/>
        <v>Sunday</v>
      </c>
      <c r="I8610" s="1" t="str">
        <f t="shared" si="539"/>
        <v>12</v>
      </c>
      <c r="J8610" t="s">
        <v>30</v>
      </c>
      <c r="K8610" t="s">
        <v>77</v>
      </c>
      <c r="L8610" t="s">
        <v>78</v>
      </c>
      <c r="M8610" t="s">
        <v>18</v>
      </c>
      <c r="N8610">
        <v>19</v>
      </c>
      <c r="O8610">
        <v>158</v>
      </c>
      <c r="P8610">
        <v>3002</v>
      </c>
      <c r="Q8610">
        <v>1141</v>
      </c>
      <c r="R8610">
        <v>0.38</v>
      </c>
      <c r="S8610" t="s">
        <v>23</v>
      </c>
      <c r="T8610" t="str">
        <f>IF(Table1[[#This Row],[Units Sold]]&gt; 700,"High Units","low Units")</f>
        <v>low Units</v>
      </c>
      <c r="U8610">
        <f>SUM(Table1[[#This Row],[Operating Profit]])/SUM(Table1[Operating Profit])*100</f>
        <v>3.4353488216762573E-4</v>
      </c>
      <c r="V8610">
        <f>SUM(Table1[[#This Row],[Price per Unit]]*Table1[[#This Row],[Units Sold]])</f>
        <v>3002</v>
      </c>
      <c r="W8610">
        <f>SUM(Table1[[#This Row],[Total Sales]]-Table1[[#This Row],[Operating Profit]])</f>
        <v>1861</v>
      </c>
      <c r="X8610">
        <f>SUM(Table1[[#This Row],[Total Sales]]-Table1[[#This Row],[Cost]])</f>
        <v>1141</v>
      </c>
      <c r="Y8610">
        <f>SUM(Table1[[#This Row],[profit/loss]])/SUM(Table1[profit/loss])</f>
        <v>3.4353488216762575E-6</v>
      </c>
    </row>
    <row r="8611" spans="1:25" x14ac:dyDescent="0.3">
      <c r="A8611" t="s">
        <v>29</v>
      </c>
      <c r="B8611" t="s">
        <v>23</v>
      </c>
      <c r="C8611">
        <v>1185732</v>
      </c>
      <c r="D8611" s="9">
        <v>44451</v>
      </c>
      <c r="E8611" s="8" t="str">
        <f>TEXT(Table1[[#This Row],[Invoice Date]],"dd-mm-yyyy")</f>
        <v>12-09-2021</v>
      </c>
      <c r="F8611" s="1" t="str">
        <f t="shared" si="536"/>
        <v>September</v>
      </c>
      <c r="G8611" s="1" t="str">
        <f t="shared" si="537"/>
        <v>2021</v>
      </c>
      <c r="H8611" s="1" t="str">
        <f t="shared" si="538"/>
        <v>Sunday</v>
      </c>
      <c r="I8611" s="1" t="str">
        <f t="shared" si="539"/>
        <v>12</v>
      </c>
      <c r="J8611" t="s">
        <v>30</v>
      </c>
      <c r="K8611" t="s">
        <v>77</v>
      </c>
      <c r="L8611" t="s">
        <v>78</v>
      </c>
      <c r="M8611" t="s">
        <v>19</v>
      </c>
      <c r="N8611">
        <v>7</v>
      </c>
      <c r="O8611">
        <v>105</v>
      </c>
      <c r="P8611">
        <v>735</v>
      </c>
      <c r="Q8611">
        <v>309</v>
      </c>
      <c r="R8611">
        <v>0.42</v>
      </c>
      <c r="S8611" t="s">
        <v>23</v>
      </c>
      <c r="T8611" t="str">
        <f>IF(Table1[[#This Row],[Units Sold]]&gt; 700,"High Units","low Units")</f>
        <v>low Units</v>
      </c>
      <c r="U8611">
        <f>SUM(Table1[[#This Row],[Operating Profit]])/SUM(Table1[Operating Profit])*100</f>
        <v>9.3034424706219416E-5</v>
      </c>
      <c r="V8611">
        <f>SUM(Table1[[#This Row],[Price per Unit]]*Table1[[#This Row],[Units Sold]])</f>
        <v>735</v>
      </c>
      <c r="W8611">
        <f>SUM(Table1[[#This Row],[Total Sales]]-Table1[[#This Row],[Operating Profit]])</f>
        <v>426</v>
      </c>
      <c r="X8611">
        <f>SUM(Table1[[#This Row],[Total Sales]]-Table1[[#This Row],[Cost]])</f>
        <v>309</v>
      </c>
      <c r="Y8611">
        <f>SUM(Table1[[#This Row],[profit/loss]])/SUM(Table1[profit/loss])</f>
        <v>9.3034424706219414E-7</v>
      </c>
    </row>
    <row r="8612" spans="1:25" x14ac:dyDescent="0.3">
      <c r="A8612" t="s">
        <v>29</v>
      </c>
      <c r="B8612" t="s">
        <v>23</v>
      </c>
      <c r="C8612">
        <v>1185732</v>
      </c>
      <c r="D8612" s="9">
        <v>44451</v>
      </c>
      <c r="E8612" s="8" t="str">
        <f>TEXT(Table1[[#This Row],[Invoice Date]],"dd-mm-yyyy")</f>
        <v>12-09-2021</v>
      </c>
      <c r="F8612" s="1" t="str">
        <f t="shared" si="536"/>
        <v>September</v>
      </c>
      <c r="G8612" s="1" t="str">
        <f t="shared" si="537"/>
        <v>2021</v>
      </c>
      <c r="H8612" s="1" t="str">
        <f t="shared" si="538"/>
        <v>Sunday</v>
      </c>
      <c r="I8612" s="1" t="str">
        <f t="shared" si="539"/>
        <v>12</v>
      </c>
      <c r="J8612" t="s">
        <v>30</v>
      </c>
      <c r="K8612" t="s">
        <v>77</v>
      </c>
      <c r="L8612" t="s">
        <v>78</v>
      </c>
      <c r="M8612" t="s">
        <v>20</v>
      </c>
      <c r="N8612">
        <v>7</v>
      </c>
      <c r="O8612">
        <v>111</v>
      </c>
      <c r="P8612">
        <v>777</v>
      </c>
      <c r="Q8612">
        <v>357</v>
      </c>
      <c r="R8612">
        <v>0.46</v>
      </c>
      <c r="S8612" t="s">
        <v>23</v>
      </c>
      <c r="T8612" t="str">
        <f>IF(Table1[[#This Row],[Units Sold]]&gt; 700,"High Units","low Units")</f>
        <v>low Units</v>
      </c>
      <c r="U8612">
        <f>SUM(Table1[[#This Row],[Operating Profit]])/SUM(Table1[Operating Profit])*100</f>
        <v>1.074863741751467E-4</v>
      </c>
      <c r="V8612">
        <f>SUM(Table1[[#This Row],[Price per Unit]]*Table1[[#This Row],[Units Sold]])</f>
        <v>777</v>
      </c>
      <c r="W8612">
        <f>SUM(Table1[[#This Row],[Total Sales]]-Table1[[#This Row],[Operating Profit]])</f>
        <v>420</v>
      </c>
      <c r="X8612">
        <f>SUM(Table1[[#This Row],[Total Sales]]-Table1[[#This Row],[Cost]])</f>
        <v>357</v>
      </c>
      <c r="Y8612">
        <f>SUM(Table1[[#This Row],[profit/loss]])/SUM(Table1[profit/loss])</f>
        <v>1.074863741751467E-6</v>
      </c>
    </row>
    <row r="8613" spans="1:25" x14ac:dyDescent="0.3">
      <c r="A8613" t="s">
        <v>29</v>
      </c>
      <c r="B8613" t="s">
        <v>23</v>
      </c>
      <c r="C8613">
        <v>1185732</v>
      </c>
      <c r="D8613" s="9">
        <v>44451</v>
      </c>
      <c r="E8613" s="8" t="str">
        <f>TEXT(Table1[[#This Row],[Invoice Date]],"dd-mm-yyyy")</f>
        <v>12-09-2021</v>
      </c>
      <c r="F8613" s="1" t="str">
        <f t="shared" si="536"/>
        <v>September</v>
      </c>
      <c r="G8613" s="1" t="str">
        <f t="shared" si="537"/>
        <v>2021</v>
      </c>
      <c r="H8613" s="1" t="str">
        <f t="shared" si="538"/>
        <v>Sunday</v>
      </c>
      <c r="I8613" s="1" t="str">
        <f t="shared" si="539"/>
        <v>12</v>
      </c>
      <c r="J8613" t="s">
        <v>30</v>
      </c>
      <c r="K8613" t="s">
        <v>77</v>
      </c>
      <c r="L8613" t="s">
        <v>78</v>
      </c>
      <c r="M8613" t="s">
        <v>21</v>
      </c>
      <c r="N8613">
        <v>16</v>
      </c>
      <c r="O8613">
        <v>114</v>
      </c>
      <c r="P8613">
        <v>1824</v>
      </c>
      <c r="Q8613">
        <v>748</v>
      </c>
      <c r="R8613">
        <v>0.41</v>
      </c>
      <c r="S8613" t="s">
        <v>23</v>
      </c>
      <c r="T8613" t="str">
        <f>IF(Table1[[#This Row],[Units Sold]]&gt; 700,"High Units","low Units")</f>
        <v>low Units</v>
      </c>
      <c r="U8613">
        <f>SUM(Table1[[#This Row],[Operating Profit]])/SUM(Table1[Operating Profit])*100</f>
        <v>2.2520954589078356E-4</v>
      </c>
      <c r="V8613">
        <f>SUM(Table1[[#This Row],[Price per Unit]]*Table1[[#This Row],[Units Sold]])</f>
        <v>1824</v>
      </c>
      <c r="W8613">
        <f>SUM(Table1[[#This Row],[Total Sales]]-Table1[[#This Row],[Operating Profit]])</f>
        <v>1076</v>
      </c>
      <c r="X8613">
        <f>SUM(Table1[[#This Row],[Total Sales]]-Table1[[#This Row],[Cost]])</f>
        <v>748</v>
      </c>
      <c r="Y8613">
        <f>SUM(Table1[[#This Row],[profit/loss]])/SUM(Table1[profit/loss])</f>
        <v>2.2520954589078358E-6</v>
      </c>
    </row>
    <row r="8614" spans="1:25" x14ac:dyDescent="0.3">
      <c r="A8614" t="s">
        <v>29</v>
      </c>
      <c r="B8614" t="s">
        <v>23</v>
      </c>
      <c r="C8614">
        <v>1185732</v>
      </c>
      <c r="D8614" s="9">
        <v>44451</v>
      </c>
      <c r="E8614" s="8" t="str">
        <f>TEXT(Table1[[#This Row],[Invoice Date]],"dd-mm-yyyy")</f>
        <v>12-09-2021</v>
      </c>
      <c r="F8614" s="1" t="str">
        <f t="shared" si="536"/>
        <v>September</v>
      </c>
      <c r="G8614" s="1" t="str">
        <f t="shared" si="537"/>
        <v>2021</v>
      </c>
      <c r="H8614" s="1" t="str">
        <f t="shared" si="538"/>
        <v>Sunday</v>
      </c>
      <c r="I8614" s="1" t="str">
        <f t="shared" si="539"/>
        <v>12</v>
      </c>
      <c r="J8614" t="s">
        <v>30</v>
      </c>
      <c r="K8614" t="s">
        <v>77</v>
      </c>
      <c r="L8614" t="s">
        <v>78</v>
      </c>
      <c r="M8614" t="s">
        <v>22</v>
      </c>
      <c r="N8614">
        <v>18</v>
      </c>
      <c r="O8614">
        <v>132</v>
      </c>
      <c r="P8614">
        <v>2376</v>
      </c>
      <c r="Q8614">
        <v>1354</v>
      </c>
      <c r="R8614">
        <v>0.56999999999999995</v>
      </c>
      <c r="S8614" t="s">
        <v>23</v>
      </c>
      <c r="T8614" t="str">
        <f>IF(Table1[[#This Row],[Units Sold]]&gt; 700,"High Units","low Units")</f>
        <v>low Units</v>
      </c>
      <c r="U8614">
        <f>SUM(Table1[[#This Row],[Operating Profit]])/SUM(Table1[Operating Profit])*100</f>
        <v>4.0766540793599052E-4</v>
      </c>
      <c r="V8614">
        <f>SUM(Table1[[#This Row],[Price per Unit]]*Table1[[#This Row],[Units Sold]])</f>
        <v>2376</v>
      </c>
      <c r="W8614">
        <f>SUM(Table1[[#This Row],[Total Sales]]-Table1[[#This Row],[Operating Profit]])</f>
        <v>1022</v>
      </c>
      <c r="X8614">
        <f>SUM(Table1[[#This Row],[Total Sales]]-Table1[[#This Row],[Cost]])</f>
        <v>1354</v>
      </c>
      <c r="Y8614">
        <f>SUM(Table1[[#This Row],[profit/loss]])/SUM(Table1[profit/loss])</f>
        <v>4.0766540793599054E-6</v>
      </c>
    </row>
    <row r="8615" spans="1:25" x14ac:dyDescent="0.3">
      <c r="A8615" t="s">
        <v>29</v>
      </c>
      <c r="B8615" t="s">
        <v>23</v>
      </c>
      <c r="C8615">
        <v>1185732</v>
      </c>
      <c r="D8615" s="9">
        <v>44480</v>
      </c>
      <c r="E8615" s="8" t="str">
        <f>TEXT(Table1[[#This Row],[Invoice Date]],"dd-mm-yyyy")</f>
        <v>11-10-2021</v>
      </c>
      <c r="F8615" s="1" t="str">
        <f t="shared" si="536"/>
        <v>October</v>
      </c>
      <c r="G8615" s="1" t="str">
        <f t="shared" si="537"/>
        <v>2021</v>
      </c>
      <c r="H8615" s="1" t="str">
        <f t="shared" si="538"/>
        <v>Monday</v>
      </c>
      <c r="I8615" s="1" t="str">
        <f t="shared" si="539"/>
        <v>11</v>
      </c>
      <c r="J8615" t="s">
        <v>30</v>
      </c>
      <c r="K8615" t="s">
        <v>77</v>
      </c>
      <c r="L8615" t="s">
        <v>78</v>
      </c>
      <c r="M8615" t="s">
        <v>16</v>
      </c>
      <c r="N8615">
        <v>24</v>
      </c>
      <c r="O8615">
        <v>201</v>
      </c>
      <c r="P8615">
        <v>4824</v>
      </c>
      <c r="Q8615">
        <v>2267</v>
      </c>
      <c r="R8615">
        <v>0.47</v>
      </c>
      <c r="S8615" t="s">
        <v>23</v>
      </c>
      <c r="T8615" t="str">
        <f>IF(Table1[[#This Row],[Units Sold]]&gt; 700,"High Units","low Units")</f>
        <v>low Units</v>
      </c>
      <c r="U8615">
        <f>SUM(Table1[[#This Row],[Operating Profit]])/SUM(Table1[Operating Profit])*100</f>
        <v>6.8255353012621172E-4</v>
      </c>
      <c r="V8615">
        <f>SUM(Table1[[#This Row],[Price per Unit]]*Table1[[#This Row],[Units Sold]])</f>
        <v>4824</v>
      </c>
      <c r="W8615">
        <f>SUM(Table1[[#This Row],[Total Sales]]-Table1[[#This Row],[Operating Profit]])</f>
        <v>2557</v>
      </c>
      <c r="X8615">
        <f>SUM(Table1[[#This Row],[Total Sales]]-Table1[[#This Row],[Cost]])</f>
        <v>2267</v>
      </c>
      <c r="Y8615">
        <f>SUM(Table1[[#This Row],[profit/loss]])/SUM(Table1[profit/loss])</f>
        <v>6.8255353012621171E-6</v>
      </c>
    </row>
    <row r="8616" spans="1:25" x14ac:dyDescent="0.3">
      <c r="A8616" t="s">
        <v>29</v>
      </c>
      <c r="B8616" t="s">
        <v>23</v>
      </c>
      <c r="C8616">
        <v>1185732</v>
      </c>
      <c r="D8616" s="9">
        <v>44480</v>
      </c>
      <c r="E8616" s="8" t="str">
        <f>TEXT(Table1[[#This Row],[Invoice Date]],"dd-mm-yyyy")</f>
        <v>11-10-2021</v>
      </c>
      <c r="F8616" s="1" t="str">
        <f t="shared" si="536"/>
        <v>October</v>
      </c>
      <c r="G8616" s="1" t="str">
        <f t="shared" si="537"/>
        <v>2021</v>
      </c>
      <c r="H8616" s="1" t="str">
        <f t="shared" si="538"/>
        <v>Monday</v>
      </c>
      <c r="I8616" s="1" t="str">
        <f t="shared" si="539"/>
        <v>11</v>
      </c>
      <c r="J8616" t="s">
        <v>30</v>
      </c>
      <c r="K8616" t="s">
        <v>77</v>
      </c>
      <c r="L8616" t="s">
        <v>78</v>
      </c>
      <c r="M8616" t="s">
        <v>18</v>
      </c>
      <c r="N8616">
        <v>14</v>
      </c>
      <c r="O8616">
        <v>132</v>
      </c>
      <c r="P8616">
        <v>1848</v>
      </c>
      <c r="Q8616">
        <v>739</v>
      </c>
      <c r="R8616">
        <v>0.4</v>
      </c>
      <c r="S8616" t="s">
        <v>23</v>
      </c>
      <c r="T8616" t="str">
        <f>IF(Table1[[#This Row],[Units Sold]]&gt; 700,"High Units","low Units")</f>
        <v>low Units</v>
      </c>
      <c r="U8616">
        <f>SUM(Table1[[#This Row],[Operating Profit]])/SUM(Table1[Operating Profit])*100</f>
        <v>2.2249980536535971E-4</v>
      </c>
      <c r="V8616">
        <f>SUM(Table1[[#This Row],[Price per Unit]]*Table1[[#This Row],[Units Sold]])</f>
        <v>1848</v>
      </c>
      <c r="W8616">
        <f>SUM(Table1[[#This Row],[Total Sales]]-Table1[[#This Row],[Operating Profit]])</f>
        <v>1109</v>
      </c>
      <c r="X8616">
        <f>SUM(Table1[[#This Row],[Total Sales]]-Table1[[#This Row],[Cost]])</f>
        <v>739</v>
      </c>
      <c r="Y8616">
        <f>SUM(Table1[[#This Row],[profit/loss]])/SUM(Table1[profit/loss])</f>
        <v>2.2249980536535972E-6</v>
      </c>
    </row>
    <row r="8617" spans="1:25" x14ac:dyDescent="0.3">
      <c r="A8617" t="s">
        <v>29</v>
      </c>
      <c r="B8617" t="s">
        <v>23</v>
      </c>
      <c r="C8617">
        <v>1185732</v>
      </c>
      <c r="D8617" s="9">
        <v>44480</v>
      </c>
      <c r="E8617" s="8" t="str">
        <f>TEXT(Table1[[#This Row],[Invoice Date]],"dd-mm-yyyy")</f>
        <v>11-10-2021</v>
      </c>
      <c r="F8617" s="1" t="str">
        <f t="shared" si="536"/>
        <v>October</v>
      </c>
      <c r="G8617" s="1" t="str">
        <f t="shared" si="537"/>
        <v>2021</v>
      </c>
      <c r="H8617" s="1" t="str">
        <f t="shared" si="538"/>
        <v>Monday</v>
      </c>
      <c r="I8617" s="1" t="str">
        <f t="shared" si="539"/>
        <v>11</v>
      </c>
      <c r="J8617" t="s">
        <v>30</v>
      </c>
      <c r="K8617" t="s">
        <v>77</v>
      </c>
      <c r="L8617" t="s">
        <v>78</v>
      </c>
      <c r="M8617" t="s">
        <v>19</v>
      </c>
      <c r="N8617">
        <v>13</v>
      </c>
      <c r="O8617">
        <v>90</v>
      </c>
      <c r="P8617">
        <v>1170</v>
      </c>
      <c r="Q8617">
        <v>480</v>
      </c>
      <c r="R8617">
        <v>0.41</v>
      </c>
      <c r="S8617" t="s">
        <v>23</v>
      </c>
      <c r="T8617" t="str">
        <f>IF(Table1[[#This Row],[Units Sold]]&gt; 700,"High Units","low Units")</f>
        <v>low Units</v>
      </c>
      <c r="U8617">
        <f>SUM(Table1[[#This Row],[Operating Profit]])/SUM(Table1[Operating Profit])*100</f>
        <v>1.4451949468927288E-4</v>
      </c>
      <c r="V8617">
        <f>SUM(Table1[[#This Row],[Price per Unit]]*Table1[[#This Row],[Units Sold]])</f>
        <v>1170</v>
      </c>
      <c r="W8617">
        <f>SUM(Table1[[#This Row],[Total Sales]]-Table1[[#This Row],[Operating Profit]])</f>
        <v>690</v>
      </c>
      <c r="X8617">
        <f>SUM(Table1[[#This Row],[Total Sales]]-Table1[[#This Row],[Cost]])</f>
        <v>480</v>
      </c>
      <c r="Y8617">
        <f>SUM(Table1[[#This Row],[profit/loss]])/SUM(Table1[profit/loss])</f>
        <v>1.4451949468927287E-6</v>
      </c>
    </row>
    <row r="8618" spans="1:25" x14ac:dyDescent="0.3">
      <c r="A8618" t="s">
        <v>29</v>
      </c>
      <c r="B8618" t="s">
        <v>23</v>
      </c>
      <c r="C8618">
        <v>1185732</v>
      </c>
      <c r="D8618" s="9">
        <v>44480</v>
      </c>
      <c r="E8618" s="8" t="str">
        <f>TEXT(Table1[[#This Row],[Invoice Date]],"dd-mm-yyyy")</f>
        <v>11-10-2021</v>
      </c>
      <c r="F8618" s="1" t="str">
        <f t="shared" si="536"/>
        <v>October</v>
      </c>
      <c r="G8618" s="1" t="str">
        <f t="shared" si="537"/>
        <v>2021</v>
      </c>
      <c r="H8618" s="1" t="str">
        <f t="shared" si="538"/>
        <v>Monday</v>
      </c>
      <c r="I8618" s="1" t="str">
        <f t="shared" si="539"/>
        <v>11</v>
      </c>
      <c r="J8618" t="s">
        <v>30</v>
      </c>
      <c r="K8618" t="s">
        <v>77</v>
      </c>
      <c r="L8618" t="s">
        <v>78</v>
      </c>
      <c r="M8618" t="s">
        <v>20</v>
      </c>
      <c r="N8618">
        <v>13</v>
      </c>
      <c r="O8618">
        <v>94</v>
      </c>
      <c r="P8618">
        <v>1222</v>
      </c>
      <c r="Q8618">
        <v>562</v>
      </c>
      <c r="R8618">
        <v>0.46</v>
      </c>
      <c r="S8618" t="s">
        <v>23</v>
      </c>
      <c r="T8618" t="str">
        <f>IF(Table1[[#This Row],[Units Sold]]&gt; 700,"High Units","low Units")</f>
        <v>low Units</v>
      </c>
      <c r="U8618">
        <f>SUM(Table1[[#This Row],[Operating Profit]])/SUM(Table1[Operating Profit])*100</f>
        <v>1.6920824169869034E-4</v>
      </c>
      <c r="V8618">
        <f>SUM(Table1[[#This Row],[Price per Unit]]*Table1[[#This Row],[Units Sold]])</f>
        <v>1222</v>
      </c>
      <c r="W8618">
        <f>SUM(Table1[[#This Row],[Total Sales]]-Table1[[#This Row],[Operating Profit]])</f>
        <v>660</v>
      </c>
      <c r="X8618">
        <f>SUM(Table1[[#This Row],[Total Sales]]-Table1[[#This Row],[Cost]])</f>
        <v>562</v>
      </c>
      <c r="Y8618">
        <f>SUM(Table1[[#This Row],[profit/loss]])/SUM(Table1[profit/loss])</f>
        <v>1.6920824169869033E-6</v>
      </c>
    </row>
    <row r="8619" spans="1:25" x14ac:dyDescent="0.3">
      <c r="A8619" t="s">
        <v>29</v>
      </c>
      <c r="B8619" t="s">
        <v>23</v>
      </c>
      <c r="C8619">
        <v>1185732</v>
      </c>
      <c r="D8619" s="9">
        <v>44480</v>
      </c>
      <c r="E8619" s="8" t="str">
        <f>TEXT(Table1[[#This Row],[Invoice Date]],"dd-mm-yyyy")</f>
        <v>11-10-2021</v>
      </c>
      <c r="F8619" s="1" t="str">
        <f t="shared" si="536"/>
        <v>October</v>
      </c>
      <c r="G8619" s="1" t="str">
        <f t="shared" si="537"/>
        <v>2021</v>
      </c>
      <c r="H8619" s="1" t="str">
        <f t="shared" si="538"/>
        <v>Monday</v>
      </c>
      <c r="I8619" s="1" t="str">
        <f t="shared" si="539"/>
        <v>11</v>
      </c>
      <c r="J8619" t="s">
        <v>30</v>
      </c>
      <c r="K8619" t="s">
        <v>77</v>
      </c>
      <c r="L8619" t="s">
        <v>78</v>
      </c>
      <c r="M8619" t="s">
        <v>21</v>
      </c>
      <c r="N8619">
        <v>20</v>
      </c>
      <c r="O8619">
        <v>85</v>
      </c>
      <c r="P8619">
        <v>1700</v>
      </c>
      <c r="Q8619">
        <v>663</v>
      </c>
      <c r="R8619">
        <v>0.39</v>
      </c>
      <c r="S8619" t="s">
        <v>23</v>
      </c>
      <c r="T8619" t="str">
        <f>IF(Table1[[#This Row],[Units Sold]]&gt; 700,"High Units","low Units")</f>
        <v>low Units</v>
      </c>
      <c r="U8619">
        <f>SUM(Table1[[#This Row],[Operating Profit]])/SUM(Table1[Operating Profit])*100</f>
        <v>1.9961755203955816E-4</v>
      </c>
      <c r="V8619">
        <f>SUM(Table1[[#This Row],[Price per Unit]]*Table1[[#This Row],[Units Sold]])</f>
        <v>1700</v>
      </c>
      <c r="W8619">
        <f>SUM(Table1[[#This Row],[Total Sales]]-Table1[[#This Row],[Operating Profit]])</f>
        <v>1037</v>
      </c>
      <c r="X8619">
        <f>SUM(Table1[[#This Row],[Total Sales]]-Table1[[#This Row],[Cost]])</f>
        <v>663</v>
      </c>
      <c r="Y8619">
        <f>SUM(Table1[[#This Row],[profit/loss]])/SUM(Table1[profit/loss])</f>
        <v>1.9961755203955815E-6</v>
      </c>
    </row>
    <row r="8620" spans="1:25" x14ac:dyDescent="0.3">
      <c r="A8620" t="s">
        <v>29</v>
      </c>
      <c r="B8620" t="s">
        <v>23</v>
      </c>
      <c r="C8620">
        <v>1185732</v>
      </c>
      <c r="D8620" s="9">
        <v>44480</v>
      </c>
      <c r="E8620" s="8" t="str">
        <f>TEXT(Table1[[#This Row],[Invoice Date]],"dd-mm-yyyy")</f>
        <v>11-10-2021</v>
      </c>
      <c r="F8620" s="1" t="str">
        <f t="shared" si="536"/>
        <v>October</v>
      </c>
      <c r="G8620" s="1" t="str">
        <f t="shared" si="537"/>
        <v>2021</v>
      </c>
      <c r="H8620" s="1" t="str">
        <f t="shared" si="538"/>
        <v>Monday</v>
      </c>
      <c r="I8620" s="1" t="str">
        <f t="shared" si="539"/>
        <v>11</v>
      </c>
      <c r="J8620" t="s">
        <v>30</v>
      </c>
      <c r="K8620" t="s">
        <v>77</v>
      </c>
      <c r="L8620" t="s">
        <v>78</v>
      </c>
      <c r="M8620" t="s">
        <v>22</v>
      </c>
      <c r="N8620">
        <v>25</v>
      </c>
      <c r="O8620">
        <v>140</v>
      </c>
      <c r="P8620">
        <v>3500</v>
      </c>
      <c r="Q8620">
        <v>1890</v>
      </c>
      <c r="R8620">
        <v>0.54</v>
      </c>
      <c r="S8620" t="s">
        <v>23</v>
      </c>
      <c r="T8620" t="str">
        <f>IF(Table1[[#This Row],[Units Sold]]&gt; 700,"High Units","low Units")</f>
        <v>low Units</v>
      </c>
      <c r="U8620">
        <f>SUM(Table1[[#This Row],[Operating Profit]])/SUM(Table1[Operating Profit])*100</f>
        <v>5.6904551033901195E-4</v>
      </c>
      <c r="V8620">
        <f>SUM(Table1[[#This Row],[Price per Unit]]*Table1[[#This Row],[Units Sold]])</f>
        <v>3500</v>
      </c>
      <c r="W8620">
        <f>SUM(Table1[[#This Row],[Total Sales]]-Table1[[#This Row],[Operating Profit]])</f>
        <v>1610</v>
      </c>
      <c r="X8620">
        <f>SUM(Table1[[#This Row],[Total Sales]]-Table1[[#This Row],[Cost]])</f>
        <v>1890</v>
      </c>
      <c r="Y8620">
        <f>SUM(Table1[[#This Row],[profit/loss]])/SUM(Table1[profit/loss])</f>
        <v>5.6904551033901199E-6</v>
      </c>
    </row>
    <row r="8621" spans="1:25" x14ac:dyDescent="0.3">
      <c r="A8621" t="s">
        <v>29</v>
      </c>
      <c r="B8621" t="s">
        <v>23</v>
      </c>
      <c r="C8621">
        <v>1185732</v>
      </c>
      <c r="D8621" s="9">
        <v>44511</v>
      </c>
      <c r="E8621" s="8" t="str">
        <f>TEXT(Table1[[#This Row],[Invoice Date]],"dd-mm-yyyy")</f>
        <v>11-11-2021</v>
      </c>
      <c r="F8621" s="1" t="str">
        <f t="shared" si="536"/>
        <v>November</v>
      </c>
      <c r="G8621" s="1" t="str">
        <f t="shared" si="537"/>
        <v>2021</v>
      </c>
      <c r="H8621" s="1" t="str">
        <f t="shared" si="538"/>
        <v>Thursday</v>
      </c>
      <c r="I8621" s="1" t="str">
        <f t="shared" si="539"/>
        <v>11</v>
      </c>
      <c r="J8621" t="s">
        <v>30</v>
      </c>
      <c r="K8621" t="s">
        <v>77</v>
      </c>
      <c r="L8621" t="s">
        <v>78</v>
      </c>
      <c r="M8621" t="s">
        <v>16</v>
      </c>
      <c r="N8621">
        <v>22</v>
      </c>
      <c r="O8621">
        <v>165</v>
      </c>
      <c r="P8621">
        <v>3630</v>
      </c>
      <c r="Q8621">
        <v>1561</v>
      </c>
      <c r="R8621">
        <v>0.43</v>
      </c>
      <c r="S8621" t="s">
        <v>23</v>
      </c>
      <c r="T8621" t="str">
        <f>IF(Table1[[#This Row],[Units Sold]]&gt; 700,"High Units","low Units")</f>
        <v>low Units</v>
      </c>
      <c r="U8621">
        <f>SUM(Table1[[#This Row],[Operating Profit]])/SUM(Table1[Operating Profit])*100</f>
        <v>4.6998944002073949E-4</v>
      </c>
      <c r="V8621">
        <f>SUM(Table1[[#This Row],[Price per Unit]]*Table1[[#This Row],[Units Sold]])</f>
        <v>3630</v>
      </c>
      <c r="W8621">
        <f>SUM(Table1[[#This Row],[Total Sales]]-Table1[[#This Row],[Operating Profit]])</f>
        <v>2069</v>
      </c>
      <c r="X8621">
        <f>SUM(Table1[[#This Row],[Total Sales]]-Table1[[#This Row],[Cost]])</f>
        <v>1561</v>
      </c>
      <c r="Y8621">
        <f>SUM(Table1[[#This Row],[profit/loss]])/SUM(Table1[profit/loss])</f>
        <v>4.6998944002073949E-6</v>
      </c>
    </row>
    <row r="8622" spans="1:25" x14ac:dyDescent="0.3">
      <c r="A8622" t="s">
        <v>29</v>
      </c>
      <c r="B8622" t="s">
        <v>23</v>
      </c>
      <c r="C8622">
        <v>1185732</v>
      </c>
      <c r="D8622" s="9">
        <v>44511</v>
      </c>
      <c r="E8622" s="8" t="str">
        <f>TEXT(Table1[[#This Row],[Invoice Date]],"dd-mm-yyyy")</f>
        <v>11-11-2021</v>
      </c>
      <c r="F8622" s="1" t="str">
        <f t="shared" si="536"/>
        <v>November</v>
      </c>
      <c r="G8622" s="1" t="str">
        <f t="shared" si="537"/>
        <v>2021</v>
      </c>
      <c r="H8622" s="1" t="str">
        <f t="shared" si="538"/>
        <v>Thursday</v>
      </c>
      <c r="I8622" s="1" t="str">
        <f t="shared" si="539"/>
        <v>11</v>
      </c>
      <c r="J8622" t="s">
        <v>30</v>
      </c>
      <c r="K8622" t="s">
        <v>77</v>
      </c>
      <c r="L8622" t="s">
        <v>78</v>
      </c>
      <c r="M8622" t="s">
        <v>18</v>
      </c>
      <c r="N8622">
        <v>14</v>
      </c>
      <c r="O8622">
        <v>136</v>
      </c>
      <c r="P8622">
        <v>1904</v>
      </c>
      <c r="Q8622">
        <v>743</v>
      </c>
      <c r="R8622">
        <v>0.39</v>
      </c>
      <c r="S8622" t="s">
        <v>23</v>
      </c>
      <c r="T8622" t="str">
        <f>IF(Table1[[#This Row],[Units Sold]]&gt; 700,"High Units","low Units")</f>
        <v>low Units</v>
      </c>
      <c r="U8622">
        <f>SUM(Table1[[#This Row],[Operating Profit]])/SUM(Table1[Operating Profit])*100</f>
        <v>2.2370413448777031E-4</v>
      </c>
      <c r="V8622">
        <f>SUM(Table1[[#This Row],[Price per Unit]]*Table1[[#This Row],[Units Sold]])</f>
        <v>1904</v>
      </c>
      <c r="W8622">
        <f>SUM(Table1[[#This Row],[Total Sales]]-Table1[[#This Row],[Operating Profit]])</f>
        <v>1161</v>
      </c>
      <c r="X8622">
        <f>SUM(Table1[[#This Row],[Total Sales]]-Table1[[#This Row],[Cost]])</f>
        <v>743</v>
      </c>
      <c r="Y8622">
        <f>SUM(Table1[[#This Row],[profit/loss]])/SUM(Table1[profit/loss])</f>
        <v>2.2370413448777031E-6</v>
      </c>
    </row>
    <row r="8623" spans="1:25" x14ac:dyDescent="0.3">
      <c r="A8623" t="s">
        <v>29</v>
      </c>
      <c r="B8623" t="s">
        <v>23</v>
      </c>
      <c r="C8623">
        <v>1185732</v>
      </c>
      <c r="D8623" s="9">
        <v>44511</v>
      </c>
      <c r="E8623" s="8" t="str">
        <f>TEXT(Table1[[#This Row],[Invoice Date]],"dd-mm-yyyy")</f>
        <v>11-11-2021</v>
      </c>
      <c r="F8623" s="1" t="str">
        <f t="shared" si="536"/>
        <v>November</v>
      </c>
      <c r="G8623" s="1" t="str">
        <f t="shared" si="537"/>
        <v>2021</v>
      </c>
      <c r="H8623" s="1" t="str">
        <f t="shared" si="538"/>
        <v>Thursday</v>
      </c>
      <c r="I8623" s="1" t="str">
        <f t="shared" si="539"/>
        <v>11</v>
      </c>
      <c r="J8623" t="s">
        <v>30</v>
      </c>
      <c r="K8623" t="s">
        <v>77</v>
      </c>
      <c r="L8623" t="s">
        <v>78</v>
      </c>
      <c r="M8623" t="s">
        <v>19</v>
      </c>
      <c r="N8623">
        <v>14</v>
      </c>
      <c r="O8623">
        <v>107</v>
      </c>
      <c r="P8623">
        <v>1498</v>
      </c>
      <c r="Q8623">
        <v>629</v>
      </c>
      <c r="R8623">
        <v>0.42</v>
      </c>
      <c r="S8623" t="s">
        <v>23</v>
      </c>
      <c r="T8623" t="str">
        <f>IF(Table1[[#This Row],[Units Sold]]&gt; 700,"High Units","low Units")</f>
        <v>low Units</v>
      </c>
      <c r="U8623">
        <f>SUM(Table1[[#This Row],[Operating Profit]])/SUM(Table1[Operating Profit])*100</f>
        <v>1.8938075449906799E-4</v>
      </c>
      <c r="V8623">
        <f>SUM(Table1[[#This Row],[Price per Unit]]*Table1[[#This Row],[Units Sold]])</f>
        <v>1498</v>
      </c>
      <c r="W8623">
        <f>SUM(Table1[[#This Row],[Total Sales]]-Table1[[#This Row],[Operating Profit]])</f>
        <v>869</v>
      </c>
      <c r="X8623">
        <f>SUM(Table1[[#This Row],[Total Sales]]-Table1[[#This Row],[Cost]])</f>
        <v>629</v>
      </c>
      <c r="Y8623">
        <f>SUM(Table1[[#This Row],[profit/loss]])/SUM(Table1[profit/loss])</f>
        <v>1.89380754499068E-6</v>
      </c>
    </row>
    <row r="8624" spans="1:25" x14ac:dyDescent="0.3">
      <c r="A8624" t="s">
        <v>29</v>
      </c>
      <c r="B8624" t="s">
        <v>23</v>
      </c>
      <c r="C8624">
        <v>1185732</v>
      </c>
      <c r="D8624" s="9">
        <v>44511</v>
      </c>
      <c r="E8624" s="8" t="str">
        <f>TEXT(Table1[[#This Row],[Invoice Date]],"dd-mm-yyyy")</f>
        <v>11-11-2021</v>
      </c>
      <c r="F8624" s="1" t="str">
        <f t="shared" si="536"/>
        <v>November</v>
      </c>
      <c r="G8624" s="1" t="str">
        <f t="shared" si="537"/>
        <v>2021</v>
      </c>
      <c r="H8624" s="1" t="str">
        <f t="shared" si="538"/>
        <v>Thursday</v>
      </c>
      <c r="I8624" s="1" t="str">
        <f t="shared" si="539"/>
        <v>11</v>
      </c>
      <c r="J8624" t="s">
        <v>30</v>
      </c>
      <c r="K8624" t="s">
        <v>77</v>
      </c>
      <c r="L8624" t="s">
        <v>78</v>
      </c>
      <c r="M8624" t="s">
        <v>20</v>
      </c>
      <c r="N8624">
        <v>15</v>
      </c>
      <c r="O8624">
        <v>124</v>
      </c>
      <c r="P8624">
        <v>1860</v>
      </c>
      <c r="Q8624">
        <v>781</v>
      </c>
      <c r="R8624">
        <v>0.42</v>
      </c>
      <c r="S8624" t="s">
        <v>23</v>
      </c>
      <c r="T8624" t="str">
        <f>IF(Table1[[#This Row],[Units Sold]]&gt; 700,"High Units","low Units")</f>
        <v>low Units</v>
      </c>
      <c r="U8624">
        <f>SUM(Table1[[#This Row],[Operating Profit]])/SUM(Table1[Operating Profit])*100</f>
        <v>2.3514526115067107E-4</v>
      </c>
      <c r="V8624">
        <f>SUM(Table1[[#This Row],[Price per Unit]]*Table1[[#This Row],[Units Sold]])</f>
        <v>1860</v>
      </c>
      <c r="W8624">
        <f>SUM(Table1[[#This Row],[Total Sales]]-Table1[[#This Row],[Operating Profit]])</f>
        <v>1079</v>
      </c>
      <c r="X8624">
        <f>SUM(Table1[[#This Row],[Total Sales]]-Table1[[#This Row],[Cost]])</f>
        <v>781</v>
      </c>
      <c r="Y8624">
        <f>SUM(Table1[[#This Row],[profit/loss]])/SUM(Table1[profit/loss])</f>
        <v>2.3514526115067108E-6</v>
      </c>
    </row>
    <row r="8625" spans="1:25" x14ac:dyDescent="0.3">
      <c r="A8625" t="s">
        <v>29</v>
      </c>
      <c r="B8625" t="s">
        <v>23</v>
      </c>
      <c r="C8625">
        <v>1185732</v>
      </c>
      <c r="D8625" s="9">
        <v>44511</v>
      </c>
      <c r="E8625" s="8" t="str">
        <f>TEXT(Table1[[#This Row],[Invoice Date]],"dd-mm-yyyy")</f>
        <v>11-11-2021</v>
      </c>
      <c r="F8625" s="1" t="str">
        <f t="shared" si="536"/>
        <v>November</v>
      </c>
      <c r="G8625" s="1" t="str">
        <f t="shared" si="537"/>
        <v>2021</v>
      </c>
      <c r="H8625" s="1" t="str">
        <f t="shared" si="538"/>
        <v>Thursday</v>
      </c>
      <c r="I8625" s="1" t="str">
        <f t="shared" si="539"/>
        <v>11</v>
      </c>
      <c r="J8625" t="s">
        <v>30</v>
      </c>
      <c r="K8625" t="s">
        <v>77</v>
      </c>
      <c r="L8625" t="s">
        <v>78</v>
      </c>
      <c r="M8625" t="s">
        <v>21</v>
      </c>
      <c r="N8625">
        <v>28</v>
      </c>
      <c r="O8625">
        <v>123</v>
      </c>
      <c r="P8625">
        <v>3444</v>
      </c>
      <c r="Q8625">
        <v>1309</v>
      </c>
      <c r="R8625">
        <v>0.38</v>
      </c>
      <c r="S8625" t="s">
        <v>23</v>
      </c>
      <c r="T8625" t="str">
        <f>IF(Table1[[#This Row],[Units Sold]]&gt; 700,"High Units","low Units")</f>
        <v>low Units</v>
      </c>
      <c r="U8625">
        <f>SUM(Table1[[#This Row],[Operating Profit]])/SUM(Table1[Operating Profit])*100</f>
        <v>3.9411670530887128E-4</v>
      </c>
      <c r="V8625">
        <f>SUM(Table1[[#This Row],[Price per Unit]]*Table1[[#This Row],[Units Sold]])</f>
        <v>3444</v>
      </c>
      <c r="W8625">
        <f>SUM(Table1[[#This Row],[Total Sales]]-Table1[[#This Row],[Operating Profit]])</f>
        <v>2135</v>
      </c>
      <c r="X8625">
        <f>SUM(Table1[[#This Row],[Total Sales]]-Table1[[#This Row],[Cost]])</f>
        <v>1309</v>
      </c>
      <c r="Y8625">
        <f>SUM(Table1[[#This Row],[profit/loss]])/SUM(Table1[profit/loss])</f>
        <v>3.9411670530887126E-6</v>
      </c>
    </row>
    <row r="8626" spans="1:25" x14ac:dyDescent="0.3">
      <c r="A8626" t="s">
        <v>29</v>
      </c>
      <c r="B8626" t="s">
        <v>23</v>
      </c>
      <c r="C8626">
        <v>1185732</v>
      </c>
      <c r="D8626" s="9">
        <v>44511</v>
      </c>
      <c r="E8626" s="8" t="str">
        <f>TEXT(Table1[[#This Row],[Invoice Date]],"dd-mm-yyyy")</f>
        <v>11-11-2021</v>
      </c>
      <c r="F8626" s="1" t="str">
        <f t="shared" si="536"/>
        <v>November</v>
      </c>
      <c r="G8626" s="1" t="str">
        <f t="shared" si="537"/>
        <v>2021</v>
      </c>
      <c r="H8626" s="1" t="str">
        <f t="shared" si="538"/>
        <v>Thursday</v>
      </c>
      <c r="I8626" s="1" t="str">
        <f t="shared" si="539"/>
        <v>11</v>
      </c>
      <c r="J8626" t="s">
        <v>30</v>
      </c>
      <c r="K8626" t="s">
        <v>77</v>
      </c>
      <c r="L8626" t="s">
        <v>78</v>
      </c>
      <c r="M8626" t="s">
        <v>22</v>
      </c>
      <c r="N8626">
        <v>35</v>
      </c>
      <c r="O8626">
        <v>158</v>
      </c>
      <c r="P8626">
        <v>5530</v>
      </c>
      <c r="Q8626">
        <v>3042</v>
      </c>
      <c r="R8626">
        <v>0.55000000000000004</v>
      </c>
      <c r="S8626" t="s">
        <v>23</v>
      </c>
      <c r="T8626" t="str">
        <f>IF(Table1[[#This Row],[Units Sold]]&gt; 700,"High Units","low Units")</f>
        <v>low Units</v>
      </c>
      <c r="U8626">
        <f>SUM(Table1[[#This Row],[Operating Profit]])/SUM(Table1[Operating Profit])*100</f>
        <v>9.1589229759326694E-4</v>
      </c>
      <c r="V8626">
        <f>SUM(Table1[[#This Row],[Price per Unit]]*Table1[[#This Row],[Units Sold]])</f>
        <v>5530</v>
      </c>
      <c r="W8626">
        <f>SUM(Table1[[#This Row],[Total Sales]]-Table1[[#This Row],[Operating Profit]])</f>
        <v>2488</v>
      </c>
      <c r="X8626">
        <f>SUM(Table1[[#This Row],[Total Sales]]-Table1[[#This Row],[Cost]])</f>
        <v>3042</v>
      </c>
      <c r="Y8626">
        <f>SUM(Table1[[#This Row],[profit/loss]])/SUM(Table1[profit/loss])</f>
        <v>9.1589229759326694E-6</v>
      </c>
    </row>
    <row r="8627" spans="1:25" x14ac:dyDescent="0.3">
      <c r="A8627" t="s">
        <v>29</v>
      </c>
      <c r="B8627" t="s">
        <v>23</v>
      </c>
      <c r="C8627">
        <v>1185732</v>
      </c>
      <c r="D8627" s="9">
        <v>44540</v>
      </c>
      <c r="E8627" s="8" t="str">
        <f>TEXT(Table1[[#This Row],[Invoice Date]],"dd-mm-yyyy")</f>
        <v>10-12-2021</v>
      </c>
      <c r="F8627" s="1" t="str">
        <f t="shared" si="536"/>
        <v>December</v>
      </c>
      <c r="G8627" s="1" t="str">
        <f t="shared" si="537"/>
        <v>2021</v>
      </c>
      <c r="H8627" s="1" t="str">
        <f t="shared" si="538"/>
        <v>Friday</v>
      </c>
      <c r="I8627" s="1" t="str">
        <f t="shared" si="539"/>
        <v>10</v>
      </c>
      <c r="J8627" t="s">
        <v>30</v>
      </c>
      <c r="K8627" t="s">
        <v>77</v>
      </c>
      <c r="L8627" t="s">
        <v>78</v>
      </c>
      <c r="M8627" t="s">
        <v>16</v>
      </c>
      <c r="N8627">
        <v>29</v>
      </c>
      <c r="O8627">
        <v>231</v>
      </c>
      <c r="P8627">
        <v>6699</v>
      </c>
      <c r="Q8627">
        <v>3082</v>
      </c>
      <c r="R8627">
        <v>0.46</v>
      </c>
      <c r="S8627" t="s">
        <v>23</v>
      </c>
      <c r="T8627" t="str">
        <f>IF(Table1[[#This Row],[Units Sold]]&gt; 700,"High Units","low Units")</f>
        <v>low Units</v>
      </c>
      <c r="U8627">
        <f>SUM(Table1[[#This Row],[Operating Profit]])/SUM(Table1[Operating Profit])*100</f>
        <v>9.2793558881737286E-4</v>
      </c>
      <c r="V8627">
        <f>SUM(Table1[[#This Row],[Price per Unit]]*Table1[[#This Row],[Units Sold]])</f>
        <v>6699</v>
      </c>
      <c r="W8627">
        <f>SUM(Table1[[#This Row],[Total Sales]]-Table1[[#This Row],[Operating Profit]])</f>
        <v>3617</v>
      </c>
      <c r="X8627">
        <f>SUM(Table1[[#This Row],[Total Sales]]-Table1[[#This Row],[Cost]])</f>
        <v>3082</v>
      </c>
      <c r="Y8627">
        <f>SUM(Table1[[#This Row],[profit/loss]])/SUM(Table1[profit/loss])</f>
        <v>9.2793558881737287E-6</v>
      </c>
    </row>
    <row r="8628" spans="1:25" x14ac:dyDescent="0.3">
      <c r="A8628" t="s">
        <v>29</v>
      </c>
      <c r="B8628" t="s">
        <v>23</v>
      </c>
      <c r="C8628">
        <v>1185732</v>
      </c>
      <c r="D8628" s="9">
        <v>44540</v>
      </c>
      <c r="E8628" s="8" t="str">
        <f>TEXT(Table1[[#This Row],[Invoice Date]],"dd-mm-yyyy")</f>
        <v>10-12-2021</v>
      </c>
      <c r="F8628" s="1" t="str">
        <f t="shared" si="536"/>
        <v>December</v>
      </c>
      <c r="G8628" s="1" t="str">
        <f t="shared" si="537"/>
        <v>2021</v>
      </c>
      <c r="H8628" s="1" t="str">
        <f t="shared" si="538"/>
        <v>Friday</v>
      </c>
      <c r="I8628" s="1" t="str">
        <f t="shared" si="539"/>
        <v>10</v>
      </c>
      <c r="J8628" t="s">
        <v>30</v>
      </c>
      <c r="K8628" t="s">
        <v>77</v>
      </c>
      <c r="L8628" t="s">
        <v>78</v>
      </c>
      <c r="M8628" t="s">
        <v>18</v>
      </c>
      <c r="N8628">
        <v>22</v>
      </c>
      <c r="O8628">
        <v>170</v>
      </c>
      <c r="P8628">
        <v>3740</v>
      </c>
      <c r="Q8628">
        <v>1571</v>
      </c>
      <c r="R8628">
        <v>0.42</v>
      </c>
      <c r="S8628" t="s">
        <v>23</v>
      </c>
      <c r="T8628" t="str">
        <f>IF(Table1[[#This Row],[Units Sold]]&gt; 700,"High Units","low Units")</f>
        <v>low Units</v>
      </c>
      <c r="U8628">
        <f>SUM(Table1[[#This Row],[Operating Profit]])/SUM(Table1[Operating Profit])*100</f>
        <v>4.73000262826766E-4</v>
      </c>
      <c r="V8628">
        <f>SUM(Table1[[#This Row],[Price per Unit]]*Table1[[#This Row],[Units Sold]])</f>
        <v>3740</v>
      </c>
      <c r="W8628">
        <f>SUM(Table1[[#This Row],[Total Sales]]-Table1[[#This Row],[Operating Profit]])</f>
        <v>2169</v>
      </c>
      <c r="X8628">
        <f>SUM(Table1[[#This Row],[Total Sales]]-Table1[[#This Row],[Cost]])</f>
        <v>1571</v>
      </c>
      <c r="Y8628">
        <f>SUM(Table1[[#This Row],[profit/loss]])/SUM(Table1[profit/loss])</f>
        <v>4.7300026282676601E-6</v>
      </c>
    </row>
    <row r="8629" spans="1:25" x14ac:dyDescent="0.3">
      <c r="A8629" t="s">
        <v>29</v>
      </c>
      <c r="B8629" t="s">
        <v>23</v>
      </c>
      <c r="C8629">
        <v>1185732</v>
      </c>
      <c r="D8629" s="9">
        <v>44540</v>
      </c>
      <c r="E8629" s="8" t="str">
        <f>TEXT(Table1[[#This Row],[Invoice Date]],"dd-mm-yyyy")</f>
        <v>10-12-2021</v>
      </c>
      <c r="F8629" s="1" t="str">
        <f t="shared" si="536"/>
        <v>December</v>
      </c>
      <c r="G8629" s="1" t="str">
        <f t="shared" si="537"/>
        <v>2021</v>
      </c>
      <c r="H8629" s="1" t="str">
        <f t="shared" si="538"/>
        <v>Friday</v>
      </c>
      <c r="I8629" s="1" t="str">
        <f t="shared" si="539"/>
        <v>10</v>
      </c>
      <c r="J8629" t="s">
        <v>30</v>
      </c>
      <c r="K8629" t="s">
        <v>77</v>
      </c>
      <c r="L8629" t="s">
        <v>78</v>
      </c>
      <c r="M8629" t="s">
        <v>19</v>
      </c>
      <c r="N8629">
        <v>20</v>
      </c>
      <c r="O8629">
        <v>153</v>
      </c>
      <c r="P8629">
        <v>3060</v>
      </c>
      <c r="Q8629">
        <v>1132</v>
      </c>
      <c r="R8629">
        <v>0.37</v>
      </c>
      <c r="S8629" t="s">
        <v>23</v>
      </c>
      <c r="T8629" t="str">
        <f>IF(Table1[[#This Row],[Units Sold]]&gt; 700,"High Units","low Units")</f>
        <v>low Units</v>
      </c>
      <c r="U8629">
        <f>SUM(Table1[[#This Row],[Operating Profit]])/SUM(Table1[Operating Profit])*100</f>
        <v>3.4082514164220188E-4</v>
      </c>
      <c r="V8629">
        <f>SUM(Table1[[#This Row],[Price per Unit]]*Table1[[#This Row],[Units Sold]])</f>
        <v>3060</v>
      </c>
      <c r="W8629">
        <f>SUM(Table1[[#This Row],[Total Sales]]-Table1[[#This Row],[Operating Profit]])</f>
        <v>1928</v>
      </c>
      <c r="X8629">
        <f>SUM(Table1[[#This Row],[Total Sales]]-Table1[[#This Row],[Cost]])</f>
        <v>1132</v>
      </c>
      <c r="Y8629">
        <f>SUM(Table1[[#This Row],[profit/loss]])/SUM(Table1[profit/loss])</f>
        <v>3.4082514164220189E-6</v>
      </c>
    </row>
    <row r="8630" spans="1:25" x14ac:dyDescent="0.3">
      <c r="A8630" t="s">
        <v>29</v>
      </c>
      <c r="B8630" t="s">
        <v>23</v>
      </c>
      <c r="C8630">
        <v>1185732</v>
      </c>
      <c r="D8630" s="9">
        <v>44540</v>
      </c>
      <c r="E8630" s="8" t="str">
        <f>TEXT(Table1[[#This Row],[Invoice Date]],"dd-mm-yyyy")</f>
        <v>10-12-2021</v>
      </c>
      <c r="F8630" s="1" t="str">
        <f t="shared" si="536"/>
        <v>December</v>
      </c>
      <c r="G8630" s="1" t="str">
        <f t="shared" si="537"/>
        <v>2021</v>
      </c>
      <c r="H8630" s="1" t="str">
        <f t="shared" si="538"/>
        <v>Friday</v>
      </c>
      <c r="I8630" s="1" t="str">
        <f t="shared" si="539"/>
        <v>10</v>
      </c>
      <c r="J8630" t="s">
        <v>30</v>
      </c>
      <c r="K8630" t="s">
        <v>77</v>
      </c>
      <c r="L8630" t="s">
        <v>78</v>
      </c>
      <c r="M8630" t="s">
        <v>20</v>
      </c>
      <c r="N8630">
        <v>22</v>
      </c>
      <c r="O8630">
        <v>136</v>
      </c>
      <c r="P8630">
        <v>2992</v>
      </c>
      <c r="Q8630">
        <v>1257</v>
      </c>
      <c r="R8630">
        <v>0.42</v>
      </c>
      <c r="S8630" t="s">
        <v>23</v>
      </c>
      <c r="T8630" t="str">
        <f>IF(Table1[[#This Row],[Units Sold]]&gt; 700,"High Units","low Units")</f>
        <v>low Units</v>
      </c>
      <c r="U8630">
        <f>SUM(Table1[[#This Row],[Operating Profit]])/SUM(Table1[Operating Profit])*100</f>
        <v>3.7846042671753333E-4</v>
      </c>
      <c r="V8630">
        <f>SUM(Table1[[#This Row],[Price per Unit]]*Table1[[#This Row],[Units Sold]])</f>
        <v>2992</v>
      </c>
      <c r="W8630">
        <f>SUM(Table1[[#This Row],[Total Sales]]-Table1[[#This Row],[Operating Profit]])</f>
        <v>1735</v>
      </c>
      <c r="X8630">
        <f>SUM(Table1[[#This Row],[Total Sales]]-Table1[[#This Row],[Cost]])</f>
        <v>1257</v>
      </c>
      <c r="Y8630">
        <f>SUM(Table1[[#This Row],[profit/loss]])/SUM(Table1[profit/loss])</f>
        <v>3.7846042671753333E-6</v>
      </c>
    </row>
    <row r="8631" spans="1:25" x14ac:dyDescent="0.3">
      <c r="A8631" t="s">
        <v>29</v>
      </c>
      <c r="B8631" t="s">
        <v>23</v>
      </c>
      <c r="C8631">
        <v>1185732</v>
      </c>
      <c r="D8631" s="9">
        <v>44540</v>
      </c>
      <c r="E8631" s="8" t="str">
        <f>TEXT(Table1[[#This Row],[Invoice Date]],"dd-mm-yyyy")</f>
        <v>10-12-2021</v>
      </c>
      <c r="F8631" s="1" t="str">
        <f t="shared" si="536"/>
        <v>December</v>
      </c>
      <c r="G8631" s="1" t="str">
        <f t="shared" si="537"/>
        <v>2021</v>
      </c>
      <c r="H8631" s="1" t="str">
        <f t="shared" si="538"/>
        <v>Friday</v>
      </c>
      <c r="I8631" s="1" t="str">
        <f t="shared" si="539"/>
        <v>10</v>
      </c>
      <c r="J8631" t="s">
        <v>30</v>
      </c>
      <c r="K8631" t="s">
        <v>77</v>
      </c>
      <c r="L8631" t="s">
        <v>78</v>
      </c>
      <c r="M8631" t="s">
        <v>21</v>
      </c>
      <c r="N8631">
        <v>27</v>
      </c>
      <c r="O8631">
        <v>124</v>
      </c>
      <c r="P8631">
        <v>3348</v>
      </c>
      <c r="Q8631">
        <v>1373</v>
      </c>
      <c r="R8631">
        <v>0.41</v>
      </c>
      <c r="S8631" t="s">
        <v>23</v>
      </c>
      <c r="T8631" t="str">
        <f>IF(Table1[[#This Row],[Units Sold]]&gt; 700,"High Units","low Units")</f>
        <v>low Units</v>
      </c>
      <c r="U8631">
        <f>SUM(Table1[[#This Row],[Operating Profit]])/SUM(Table1[Operating Profit])*100</f>
        <v>4.1338597126744099E-4</v>
      </c>
      <c r="V8631">
        <f>SUM(Table1[[#This Row],[Price per Unit]]*Table1[[#This Row],[Units Sold]])</f>
        <v>3348</v>
      </c>
      <c r="W8631">
        <f>SUM(Table1[[#This Row],[Total Sales]]-Table1[[#This Row],[Operating Profit]])</f>
        <v>1975</v>
      </c>
      <c r="X8631">
        <f>SUM(Table1[[#This Row],[Total Sales]]-Table1[[#This Row],[Cost]])</f>
        <v>1373</v>
      </c>
      <c r="Y8631">
        <f>SUM(Table1[[#This Row],[profit/loss]])/SUM(Table1[profit/loss])</f>
        <v>4.1338597126744101E-6</v>
      </c>
    </row>
    <row r="8632" spans="1:25" x14ac:dyDescent="0.3">
      <c r="A8632" t="s">
        <v>29</v>
      </c>
      <c r="B8632" t="s">
        <v>23</v>
      </c>
      <c r="C8632">
        <v>1185732</v>
      </c>
      <c r="D8632" s="9">
        <v>44540</v>
      </c>
      <c r="E8632" s="8" t="str">
        <f>TEXT(Table1[[#This Row],[Invoice Date]],"dd-mm-yyyy")</f>
        <v>10-12-2021</v>
      </c>
      <c r="F8632" s="1" t="str">
        <f t="shared" si="536"/>
        <v>December</v>
      </c>
      <c r="G8632" s="1" t="str">
        <f t="shared" si="537"/>
        <v>2021</v>
      </c>
      <c r="H8632" s="1" t="str">
        <f t="shared" si="538"/>
        <v>Friday</v>
      </c>
      <c r="I8632" s="1" t="str">
        <f t="shared" si="539"/>
        <v>10</v>
      </c>
      <c r="J8632" t="s">
        <v>30</v>
      </c>
      <c r="K8632" t="s">
        <v>77</v>
      </c>
      <c r="L8632" t="s">
        <v>78</v>
      </c>
      <c r="M8632" t="s">
        <v>22</v>
      </c>
      <c r="N8632">
        <v>29</v>
      </c>
      <c r="O8632">
        <v>170</v>
      </c>
      <c r="P8632">
        <v>4930</v>
      </c>
      <c r="Q8632">
        <v>2564</v>
      </c>
      <c r="R8632">
        <v>0.52</v>
      </c>
      <c r="S8632" t="s">
        <v>23</v>
      </c>
      <c r="T8632" t="str">
        <f>IF(Table1[[#This Row],[Units Sold]]&gt; 700,"High Units","low Units")</f>
        <v>low Units</v>
      </c>
      <c r="U8632">
        <f>SUM(Table1[[#This Row],[Operating Profit]])/SUM(Table1[Operating Profit])*100</f>
        <v>7.7197496746519935E-4</v>
      </c>
      <c r="V8632">
        <f>SUM(Table1[[#This Row],[Price per Unit]]*Table1[[#This Row],[Units Sold]])</f>
        <v>4930</v>
      </c>
      <c r="W8632">
        <f>SUM(Table1[[#This Row],[Total Sales]]-Table1[[#This Row],[Operating Profit]])</f>
        <v>2366</v>
      </c>
      <c r="X8632">
        <f>SUM(Table1[[#This Row],[Total Sales]]-Table1[[#This Row],[Cost]])</f>
        <v>2564</v>
      </c>
      <c r="Y8632">
        <f>SUM(Table1[[#This Row],[profit/loss]])/SUM(Table1[profit/loss])</f>
        <v>7.7197496746519938E-6</v>
      </c>
    </row>
    <row r="8633" spans="1:25" x14ac:dyDescent="0.3">
      <c r="A8633" t="s">
        <v>29</v>
      </c>
      <c r="B8633" t="s">
        <v>23</v>
      </c>
      <c r="C8633">
        <v>1128299</v>
      </c>
      <c r="D8633" s="9">
        <v>44220</v>
      </c>
      <c r="E8633" s="8" t="str">
        <f>TEXT(Table1[[#This Row],[Invoice Date]],"dd-mm-yyyy")</f>
        <v>24-01-2021</v>
      </c>
      <c r="F8633" s="1" t="str">
        <f t="shared" si="536"/>
        <v>January</v>
      </c>
      <c r="G8633" s="1" t="str">
        <f t="shared" si="537"/>
        <v>2021</v>
      </c>
      <c r="H8633" s="1" t="str">
        <f t="shared" si="538"/>
        <v>Sunday</v>
      </c>
      <c r="I8633" s="1" t="str">
        <f t="shared" si="539"/>
        <v>24</v>
      </c>
      <c r="J8633" t="s">
        <v>30</v>
      </c>
      <c r="K8633" t="s">
        <v>77</v>
      </c>
      <c r="L8633" t="s">
        <v>78</v>
      </c>
      <c r="M8633" t="s">
        <v>16</v>
      </c>
      <c r="N8633">
        <v>24</v>
      </c>
      <c r="O8633">
        <v>109</v>
      </c>
      <c r="P8633">
        <v>2616</v>
      </c>
      <c r="Q8633">
        <v>968</v>
      </c>
      <c r="R8633">
        <v>0.37</v>
      </c>
      <c r="S8633" t="s">
        <v>23</v>
      </c>
      <c r="T8633" t="str">
        <f>IF(Table1[[#This Row],[Units Sold]]&gt; 700,"High Units","low Units")</f>
        <v>low Units</v>
      </c>
      <c r="U8633">
        <f>SUM(Table1[[#This Row],[Operating Profit]])/SUM(Table1[Operating Profit])*100</f>
        <v>2.9144764762336695E-4</v>
      </c>
      <c r="V8633">
        <f>SUM(Table1[[#This Row],[Price per Unit]]*Table1[[#This Row],[Units Sold]])</f>
        <v>2616</v>
      </c>
      <c r="W8633">
        <f>SUM(Table1[[#This Row],[Total Sales]]-Table1[[#This Row],[Operating Profit]])</f>
        <v>1648</v>
      </c>
      <c r="X8633">
        <f>SUM(Table1[[#This Row],[Total Sales]]-Table1[[#This Row],[Cost]])</f>
        <v>968</v>
      </c>
      <c r="Y8633">
        <f>SUM(Table1[[#This Row],[profit/loss]])/SUM(Table1[profit/loss])</f>
        <v>2.9144764762336697E-6</v>
      </c>
    </row>
    <row r="8634" spans="1:25" x14ac:dyDescent="0.3">
      <c r="A8634" t="s">
        <v>29</v>
      </c>
      <c r="B8634" t="s">
        <v>23</v>
      </c>
      <c r="C8634">
        <v>1128299</v>
      </c>
      <c r="D8634" s="9">
        <v>44220</v>
      </c>
      <c r="E8634" s="8" t="str">
        <f>TEXT(Table1[[#This Row],[Invoice Date]],"dd-mm-yyyy")</f>
        <v>24-01-2021</v>
      </c>
      <c r="F8634" s="1" t="str">
        <f t="shared" si="536"/>
        <v>January</v>
      </c>
      <c r="G8634" s="1" t="str">
        <f t="shared" si="537"/>
        <v>2021</v>
      </c>
      <c r="H8634" s="1" t="str">
        <f t="shared" si="538"/>
        <v>Sunday</v>
      </c>
      <c r="I8634" s="1" t="str">
        <f t="shared" si="539"/>
        <v>24</v>
      </c>
      <c r="J8634" t="s">
        <v>30</v>
      </c>
      <c r="K8634" t="s">
        <v>77</v>
      </c>
      <c r="L8634" t="s">
        <v>78</v>
      </c>
      <c r="M8634" t="s">
        <v>18</v>
      </c>
      <c r="N8634">
        <v>29</v>
      </c>
      <c r="O8634">
        <v>123</v>
      </c>
      <c r="P8634">
        <v>3567</v>
      </c>
      <c r="Q8634">
        <v>1427</v>
      </c>
      <c r="R8634">
        <v>0.4</v>
      </c>
      <c r="S8634" t="s">
        <v>23</v>
      </c>
      <c r="T8634" t="str">
        <f>IF(Table1[[#This Row],[Units Sold]]&gt; 700,"High Units","low Units")</f>
        <v>low Units</v>
      </c>
      <c r="U8634">
        <f>SUM(Table1[[#This Row],[Operating Profit]])/SUM(Table1[Operating Profit])*100</f>
        <v>4.2964441441998414E-4</v>
      </c>
      <c r="V8634">
        <f>SUM(Table1[[#This Row],[Price per Unit]]*Table1[[#This Row],[Units Sold]])</f>
        <v>3567</v>
      </c>
      <c r="W8634">
        <f>SUM(Table1[[#This Row],[Total Sales]]-Table1[[#This Row],[Operating Profit]])</f>
        <v>2140</v>
      </c>
      <c r="X8634">
        <f>SUM(Table1[[#This Row],[Total Sales]]-Table1[[#This Row],[Cost]])</f>
        <v>1427</v>
      </c>
      <c r="Y8634">
        <f>SUM(Table1[[#This Row],[profit/loss]])/SUM(Table1[profit/loss])</f>
        <v>4.2964441441998414E-6</v>
      </c>
    </row>
    <row r="8635" spans="1:25" x14ac:dyDescent="0.3">
      <c r="A8635" t="s">
        <v>29</v>
      </c>
      <c r="B8635" t="s">
        <v>23</v>
      </c>
      <c r="C8635">
        <v>1128299</v>
      </c>
      <c r="D8635" s="9">
        <v>44220</v>
      </c>
      <c r="E8635" s="8" t="str">
        <f>TEXT(Table1[[#This Row],[Invoice Date]],"dd-mm-yyyy")</f>
        <v>24-01-2021</v>
      </c>
      <c r="F8635" s="1" t="str">
        <f t="shared" si="536"/>
        <v>January</v>
      </c>
      <c r="G8635" s="1" t="str">
        <f t="shared" si="537"/>
        <v>2021</v>
      </c>
      <c r="H8635" s="1" t="str">
        <f t="shared" si="538"/>
        <v>Sunday</v>
      </c>
      <c r="I8635" s="1" t="str">
        <f t="shared" si="539"/>
        <v>24</v>
      </c>
      <c r="J8635" t="s">
        <v>30</v>
      </c>
      <c r="K8635" t="s">
        <v>77</v>
      </c>
      <c r="L8635" t="s">
        <v>78</v>
      </c>
      <c r="M8635" t="s">
        <v>19</v>
      </c>
      <c r="N8635">
        <v>31</v>
      </c>
      <c r="O8635">
        <v>105</v>
      </c>
      <c r="P8635">
        <v>3255</v>
      </c>
      <c r="Q8635">
        <v>1269</v>
      </c>
      <c r="R8635">
        <v>0.39</v>
      </c>
      <c r="S8635" t="s">
        <v>23</v>
      </c>
      <c r="T8635" t="str">
        <f>IF(Table1[[#This Row],[Units Sold]]&gt; 700,"High Units","low Units")</f>
        <v>low Units</v>
      </c>
      <c r="U8635">
        <f>SUM(Table1[[#This Row],[Operating Profit]])/SUM(Table1[Operating Profit])*100</f>
        <v>3.8207341408476515E-4</v>
      </c>
      <c r="V8635">
        <f>SUM(Table1[[#This Row],[Price per Unit]]*Table1[[#This Row],[Units Sold]])</f>
        <v>3255</v>
      </c>
      <c r="W8635">
        <f>SUM(Table1[[#This Row],[Total Sales]]-Table1[[#This Row],[Operating Profit]])</f>
        <v>1986</v>
      </c>
      <c r="X8635">
        <f>SUM(Table1[[#This Row],[Total Sales]]-Table1[[#This Row],[Cost]])</f>
        <v>1269</v>
      </c>
      <c r="Y8635">
        <f>SUM(Table1[[#This Row],[profit/loss]])/SUM(Table1[profit/loss])</f>
        <v>3.8207341408476516E-6</v>
      </c>
    </row>
    <row r="8636" spans="1:25" x14ac:dyDescent="0.3">
      <c r="A8636" t="s">
        <v>29</v>
      </c>
      <c r="B8636" t="s">
        <v>23</v>
      </c>
      <c r="C8636">
        <v>1128299</v>
      </c>
      <c r="D8636" s="9">
        <v>44220</v>
      </c>
      <c r="E8636" s="8" t="str">
        <f>TEXT(Table1[[#This Row],[Invoice Date]],"dd-mm-yyyy")</f>
        <v>24-01-2021</v>
      </c>
      <c r="F8636" s="1" t="str">
        <f t="shared" si="536"/>
        <v>January</v>
      </c>
      <c r="G8636" s="1" t="str">
        <f t="shared" si="537"/>
        <v>2021</v>
      </c>
      <c r="H8636" s="1" t="str">
        <f t="shared" si="538"/>
        <v>Sunday</v>
      </c>
      <c r="I8636" s="1" t="str">
        <f t="shared" si="539"/>
        <v>24</v>
      </c>
      <c r="J8636" t="s">
        <v>30</v>
      </c>
      <c r="K8636" t="s">
        <v>77</v>
      </c>
      <c r="L8636" t="s">
        <v>78</v>
      </c>
      <c r="M8636" t="s">
        <v>20</v>
      </c>
      <c r="N8636">
        <v>30</v>
      </c>
      <c r="O8636">
        <v>68</v>
      </c>
      <c r="P8636">
        <v>2040</v>
      </c>
      <c r="Q8636">
        <v>775</v>
      </c>
      <c r="R8636">
        <v>0.38</v>
      </c>
      <c r="S8636" t="s">
        <v>23</v>
      </c>
      <c r="T8636" t="str">
        <f>IF(Table1[[#This Row],[Units Sold]]&gt; 700,"High Units","low Units")</f>
        <v>low Units</v>
      </c>
      <c r="U8636">
        <f>SUM(Table1[[#This Row],[Operating Profit]])/SUM(Table1[Operating Profit])*100</f>
        <v>2.3333876746705519E-4</v>
      </c>
      <c r="V8636">
        <f>SUM(Table1[[#This Row],[Price per Unit]]*Table1[[#This Row],[Units Sold]])</f>
        <v>2040</v>
      </c>
      <c r="W8636">
        <f>SUM(Table1[[#This Row],[Total Sales]]-Table1[[#This Row],[Operating Profit]])</f>
        <v>1265</v>
      </c>
      <c r="X8636">
        <f>SUM(Table1[[#This Row],[Total Sales]]-Table1[[#This Row],[Cost]])</f>
        <v>775</v>
      </c>
      <c r="Y8636">
        <f>SUM(Table1[[#This Row],[profit/loss]])/SUM(Table1[profit/loss])</f>
        <v>2.3333876746705519E-6</v>
      </c>
    </row>
    <row r="8637" spans="1:25" x14ac:dyDescent="0.3">
      <c r="A8637" t="s">
        <v>29</v>
      </c>
      <c r="B8637" t="s">
        <v>23</v>
      </c>
      <c r="C8637">
        <v>1128299</v>
      </c>
      <c r="D8637" s="9">
        <v>44220</v>
      </c>
      <c r="E8637" s="8" t="str">
        <f>TEXT(Table1[[#This Row],[Invoice Date]],"dd-mm-yyyy")</f>
        <v>24-01-2021</v>
      </c>
      <c r="F8637" s="1" t="str">
        <f t="shared" si="536"/>
        <v>January</v>
      </c>
      <c r="G8637" s="1" t="str">
        <f t="shared" si="537"/>
        <v>2021</v>
      </c>
      <c r="H8637" s="1" t="str">
        <f t="shared" si="538"/>
        <v>Sunday</v>
      </c>
      <c r="I8637" s="1" t="str">
        <f t="shared" si="539"/>
        <v>24</v>
      </c>
      <c r="J8637" t="s">
        <v>30</v>
      </c>
      <c r="K8637" t="s">
        <v>77</v>
      </c>
      <c r="L8637" t="s">
        <v>78</v>
      </c>
      <c r="M8637" t="s">
        <v>21</v>
      </c>
      <c r="N8637">
        <v>35</v>
      </c>
      <c r="O8637">
        <v>53</v>
      </c>
      <c r="P8637">
        <v>1855</v>
      </c>
      <c r="Q8637">
        <v>853</v>
      </c>
      <c r="R8637">
        <v>0.46</v>
      </c>
      <c r="S8637" t="s">
        <v>23</v>
      </c>
      <c r="T8637" t="str">
        <f>IF(Table1[[#This Row],[Units Sold]]&gt; 700,"High Units","low Units")</f>
        <v>low Units</v>
      </c>
      <c r="U8637">
        <f>SUM(Table1[[#This Row],[Operating Profit]])/SUM(Table1[Operating Profit])*100</f>
        <v>2.56823185354062E-4</v>
      </c>
      <c r="V8637">
        <f>SUM(Table1[[#This Row],[Price per Unit]]*Table1[[#This Row],[Units Sold]])</f>
        <v>1855</v>
      </c>
      <c r="W8637">
        <f>SUM(Table1[[#This Row],[Total Sales]]-Table1[[#This Row],[Operating Profit]])</f>
        <v>1002</v>
      </c>
      <c r="X8637">
        <f>SUM(Table1[[#This Row],[Total Sales]]-Table1[[#This Row],[Cost]])</f>
        <v>853</v>
      </c>
      <c r="Y8637">
        <f>SUM(Table1[[#This Row],[profit/loss]])/SUM(Table1[profit/loss])</f>
        <v>2.5682318535406201E-6</v>
      </c>
    </row>
    <row r="8638" spans="1:25" x14ac:dyDescent="0.3">
      <c r="A8638" t="s">
        <v>29</v>
      </c>
      <c r="B8638" t="s">
        <v>23</v>
      </c>
      <c r="C8638">
        <v>1128299</v>
      </c>
      <c r="D8638" s="9">
        <v>44220</v>
      </c>
      <c r="E8638" s="8" t="str">
        <f>TEXT(Table1[[#This Row],[Invoice Date]],"dd-mm-yyyy")</f>
        <v>24-01-2021</v>
      </c>
      <c r="F8638" s="1" t="str">
        <f t="shared" si="536"/>
        <v>January</v>
      </c>
      <c r="G8638" s="1" t="str">
        <f t="shared" si="537"/>
        <v>2021</v>
      </c>
      <c r="H8638" s="1" t="str">
        <f t="shared" si="538"/>
        <v>Sunday</v>
      </c>
      <c r="I8638" s="1" t="str">
        <f t="shared" si="539"/>
        <v>24</v>
      </c>
      <c r="J8638" t="s">
        <v>30</v>
      </c>
      <c r="K8638" t="s">
        <v>77</v>
      </c>
      <c r="L8638" t="s">
        <v>78</v>
      </c>
      <c r="M8638" t="s">
        <v>22</v>
      </c>
      <c r="N8638">
        <v>28</v>
      </c>
      <c r="O8638">
        <v>132</v>
      </c>
      <c r="P8638">
        <v>3696</v>
      </c>
      <c r="Q8638">
        <v>1257</v>
      </c>
      <c r="R8638">
        <v>0.34</v>
      </c>
      <c r="S8638" t="s">
        <v>23</v>
      </c>
      <c r="T8638" t="str">
        <f>IF(Table1[[#This Row],[Units Sold]]&gt; 700,"High Units","low Units")</f>
        <v>low Units</v>
      </c>
      <c r="U8638">
        <f>SUM(Table1[[#This Row],[Operating Profit]])/SUM(Table1[Operating Profit])*100</f>
        <v>3.7846042671753333E-4</v>
      </c>
      <c r="V8638">
        <f>SUM(Table1[[#This Row],[Price per Unit]]*Table1[[#This Row],[Units Sold]])</f>
        <v>3696</v>
      </c>
      <c r="W8638">
        <f>SUM(Table1[[#This Row],[Total Sales]]-Table1[[#This Row],[Operating Profit]])</f>
        <v>2439</v>
      </c>
      <c r="X8638">
        <f>SUM(Table1[[#This Row],[Total Sales]]-Table1[[#This Row],[Cost]])</f>
        <v>1257</v>
      </c>
      <c r="Y8638">
        <f>SUM(Table1[[#This Row],[profit/loss]])/SUM(Table1[profit/loss])</f>
        <v>3.7846042671753333E-6</v>
      </c>
    </row>
    <row r="8639" spans="1:25" x14ac:dyDescent="0.3">
      <c r="A8639" t="s">
        <v>29</v>
      </c>
      <c r="B8639" t="s">
        <v>23</v>
      </c>
      <c r="C8639">
        <v>1128299</v>
      </c>
      <c r="D8639" s="9">
        <v>44251</v>
      </c>
      <c r="E8639" s="8" t="str">
        <f>TEXT(Table1[[#This Row],[Invoice Date]],"dd-mm-yyyy")</f>
        <v>24-02-2021</v>
      </c>
      <c r="F8639" s="1" t="str">
        <f t="shared" si="536"/>
        <v>February</v>
      </c>
      <c r="G8639" s="1" t="str">
        <f t="shared" si="537"/>
        <v>2021</v>
      </c>
      <c r="H8639" s="1" t="str">
        <f t="shared" si="538"/>
        <v>Wednesday</v>
      </c>
      <c r="I8639" s="1" t="str">
        <f t="shared" si="539"/>
        <v>24</v>
      </c>
      <c r="J8639" t="s">
        <v>30</v>
      </c>
      <c r="K8639" t="s">
        <v>77</v>
      </c>
      <c r="L8639" t="s">
        <v>78</v>
      </c>
      <c r="M8639" t="s">
        <v>16</v>
      </c>
      <c r="N8639">
        <v>22</v>
      </c>
      <c r="O8639">
        <v>153</v>
      </c>
      <c r="P8639">
        <v>3366</v>
      </c>
      <c r="Q8639">
        <v>1380</v>
      </c>
      <c r="R8639">
        <v>0.41</v>
      </c>
      <c r="S8639" t="s">
        <v>23</v>
      </c>
      <c r="T8639" t="str">
        <f>IF(Table1[[#This Row],[Units Sold]]&gt; 700,"High Units","low Units")</f>
        <v>low Units</v>
      </c>
      <c r="U8639">
        <f>SUM(Table1[[#This Row],[Operating Profit]])/SUM(Table1[Operating Profit])*100</f>
        <v>4.1549354723165952E-4</v>
      </c>
      <c r="V8639">
        <f>SUM(Table1[[#This Row],[Price per Unit]]*Table1[[#This Row],[Units Sold]])</f>
        <v>3366</v>
      </c>
      <c r="W8639">
        <f>SUM(Table1[[#This Row],[Total Sales]]-Table1[[#This Row],[Operating Profit]])</f>
        <v>1986</v>
      </c>
      <c r="X8639">
        <f>SUM(Table1[[#This Row],[Total Sales]]-Table1[[#This Row],[Cost]])</f>
        <v>1380</v>
      </c>
      <c r="Y8639">
        <f>SUM(Table1[[#This Row],[profit/loss]])/SUM(Table1[profit/loss])</f>
        <v>4.1549354723165952E-6</v>
      </c>
    </row>
    <row r="8640" spans="1:25" x14ac:dyDescent="0.3">
      <c r="A8640" t="s">
        <v>29</v>
      </c>
      <c r="B8640" t="s">
        <v>23</v>
      </c>
      <c r="C8640">
        <v>1128299</v>
      </c>
      <c r="D8640" s="9">
        <v>44251</v>
      </c>
      <c r="E8640" s="8" t="str">
        <f>TEXT(Table1[[#This Row],[Invoice Date]],"dd-mm-yyyy")</f>
        <v>24-02-2021</v>
      </c>
      <c r="F8640" s="1" t="str">
        <f t="shared" si="536"/>
        <v>February</v>
      </c>
      <c r="G8640" s="1" t="str">
        <f t="shared" si="537"/>
        <v>2021</v>
      </c>
      <c r="H8640" s="1" t="str">
        <f t="shared" si="538"/>
        <v>Wednesday</v>
      </c>
      <c r="I8640" s="1" t="str">
        <f t="shared" si="539"/>
        <v>24</v>
      </c>
      <c r="J8640" t="s">
        <v>30</v>
      </c>
      <c r="K8640" t="s">
        <v>77</v>
      </c>
      <c r="L8640" t="s">
        <v>78</v>
      </c>
      <c r="M8640" t="s">
        <v>18</v>
      </c>
      <c r="N8640">
        <v>29</v>
      </c>
      <c r="O8640">
        <v>123</v>
      </c>
      <c r="P8640">
        <v>3567</v>
      </c>
      <c r="Q8640">
        <v>1498</v>
      </c>
      <c r="R8640">
        <v>0.42</v>
      </c>
      <c r="S8640" t="s">
        <v>23</v>
      </c>
      <c r="T8640" t="str">
        <f>IF(Table1[[#This Row],[Units Sold]]&gt; 700,"High Units","low Units")</f>
        <v>low Units</v>
      </c>
      <c r="U8640">
        <f>SUM(Table1[[#This Row],[Operating Profit]])/SUM(Table1[Operating Profit])*100</f>
        <v>4.5102125634277238E-4</v>
      </c>
      <c r="V8640">
        <f>SUM(Table1[[#This Row],[Price per Unit]]*Table1[[#This Row],[Units Sold]])</f>
        <v>3567</v>
      </c>
      <c r="W8640">
        <f>SUM(Table1[[#This Row],[Total Sales]]-Table1[[#This Row],[Operating Profit]])</f>
        <v>2069</v>
      </c>
      <c r="X8640">
        <f>SUM(Table1[[#This Row],[Total Sales]]-Table1[[#This Row],[Cost]])</f>
        <v>1498</v>
      </c>
      <c r="Y8640">
        <f>SUM(Table1[[#This Row],[profit/loss]])/SUM(Table1[profit/loss])</f>
        <v>4.5102125634277241E-6</v>
      </c>
    </row>
    <row r="8641" spans="1:25" x14ac:dyDescent="0.3">
      <c r="A8641" t="s">
        <v>29</v>
      </c>
      <c r="B8641" t="s">
        <v>23</v>
      </c>
      <c r="C8641">
        <v>1128299</v>
      </c>
      <c r="D8641" s="9">
        <v>44251</v>
      </c>
      <c r="E8641" s="8" t="str">
        <f>TEXT(Table1[[#This Row],[Invoice Date]],"dd-mm-yyyy")</f>
        <v>24-02-2021</v>
      </c>
      <c r="F8641" s="1" t="str">
        <f t="shared" si="536"/>
        <v>February</v>
      </c>
      <c r="G8641" s="1" t="str">
        <f t="shared" si="537"/>
        <v>2021</v>
      </c>
      <c r="H8641" s="1" t="str">
        <f t="shared" si="538"/>
        <v>Wednesday</v>
      </c>
      <c r="I8641" s="1" t="str">
        <f t="shared" si="539"/>
        <v>24</v>
      </c>
      <c r="J8641" t="s">
        <v>30</v>
      </c>
      <c r="K8641" t="s">
        <v>77</v>
      </c>
      <c r="L8641" t="s">
        <v>78</v>
      </c>
      <c r="M8641" t="s">
        <v>19</v>
      </c>
      <c r="N8641">
        <v>28</v>
      </c>
      <c r="O8641">
        <v>123</v>
      </c>
      <c r="P8641">
        <v>3444</v>
      </c>
      <c r="Q8641">
        <v>1274</v>
      </c>
      <c r="R8641">
        <v>0.37</v>
      </c>
      <c r="S8641" t="s">
        <v>23</v>
      </c>
      <c r="T8641" t="str">
        <f>IF(Table1[[#This Row],[Units Sold]]&gt; 700,"High Units","low Units")</f>
        <v>low Units</v>
      </c>
      <c r="U8641">
        <f>SUM(Table1[[#This Row],[Operating Profit]])/SUM(Table1[Operating Profit])*100</f>
        <v>3.8357882548777843E-4</v>
      </c>
      <c r="V8641">
        <f>SUM(Table1[[#This Row],[Price per Unit]]*Table1[[#This Row],[Units Sold]])</f>
        <v>3444</v>
      </c>
      <c r="W8641">
        <f>SUM(Table1[[#This Row],[Total Sales]]-Table1[[#This Row],[Operating Profit]])</f>
        <v>2170</v>
      </c>
      <c r="X8641">
        <f>SUM(Table1[[#This Row],[Total Sales]]-Table1[[#This Row],[Cost]])</f>
        <v>1274</v>
      </c>
      <c r="Y8641">
        <f>SUM(Table1[[#This Row],[profit/loss]])/SUM(Table1[profit/loss])</f>
        <v>3.8357882548777842E-6</v>
      </c>
    </row>
    <row r="8642" spans="1:25" x14ac:dyDescent="0.3">
      <c r="A8642" t="s">
        <v>29</v>
      </c>
      <c r="B8642" t="s">
        <v>23</v>
      </c>
      <c r="C8642">
        <v>1128299</v>
      </c>
      <c r="D8642" s="9">
        <v>44251</v>
      </c>
      <c r="E8642" s="8" t="str">
        <f>TEXT(Table1[[#This Row],[Invoice Date]],"dd-mm-yyyy")</f>
        <v>24-02-2021</v>
      </c>
      <c r="F8642" s="1" t="str">
        <f t="shared" si="536"/>
        <v>February</v>
      </c>
      <c r="G8642" s="1" t="str">
        <f t="shared" si="537"/>
        <v>2021</v>
      </c>
      <c r="H8642" s="1" t="str">
        <f t="shared" si="538"/>
        <v>Wednesday</v>
      </c>
      <c r="I8642" s="1" t="str">
        <f t="shared" si="539"/>
        <v>24</v>
      </c>
      <c r="J8642" t="s">
        <v>30</v>
      </c>
      <c r="K8642" t="s">
        <v>79</v>
      </c>
      <c r="L8642" t="s">
        <v>62</v>
      </c>
      <c r="M8642" t="s">
        <v>20</v>
      </c>
      <c r="N8642">
        <v>29</v>
      </c>
      <c r="O8642">
        <v>64</v>
      </c>
      <c r="P8642">
        <v>1856</v>
      </c>
      <c r="Q8642">
        <v>761</v>
      </c>
      <c r="R8642">
        <v>0.41</v>
      </c>
      <c r="S8642" t="s">
        <v>23</v>
      </c>
      <c r="T8642" t="str">
        <f>IF(Table1[[#This Row],[Units Sold]]&gt; 700,"High Units","low Units")</f>
        <v>low Units</v>
      </c>
      <c r="U8642">
        <f>SUM(Table1[[#This Row],[Operating Profit]])/SUM(Table1[Operating Profit])*100</f>
        <v>2.2912361553861804E-4</v>
      </c>
      <c r="V8642">
        <f>SUM(Table1[[#This Row],[Price per Unit]]*Table1[[#This Row],[Units Sold]])</f>
        <v>1856</v>
      </c>
      <c r="W8642">
        <f>SUM(Table1[[#This Row],[Total Sales]]-Table1[[#This Row],[Operating Profit]])</f>
        <v>1095</v>
      </c>
      <c r="X8642">
        <f>SUM(Table1[[#This Row],[Total Sales]]-Table1[[#This Row],[Cost]])</f>
        <v>761</v>
      </c>
      <c r="Y8642">
        <f>SUM(Table1[[#This Row],[profit/loss]])/SUM(Table1[profit/loss])</f>
        <v>2.2912361553861803E-6</v>
      </c>
    </row>
    <row r="8643" spans="1:25" x14ac:dyDescent="0.3">
      <c r="A8643" t="s">
        <v>29</v>
      </c>
      <c r="B8643" t="s">
        <v>23</v>
      </c>
      <c r="C8643">
        <v>1128299</v>
      </c>
      <c r="D8643" s="9">
        <v>44251</v>
      </c>
      <c r="E8643" s="8" t="str">
        <f>TEXT(Table1[[#This Row],[Invoice Date]],"dd-mm-yyyy")</f>
        <v>24-02-2021</v>
      </c>
      <c r="F8643" s="1" t="str">
        <f t="shared" ref="F8643:F8706" si="540">TEXT(D8643,"mmmm")</f>
        <v>February</v>
      </c>
      <c r="G8643" s="1" t="str">
        <f t="shared" ref="G8643:G8706" si="541">TEXT(D8643,"YYYY")</f>
        <v>2021</v>
      </c>
      <c r="H8643" s="1" t="str">
        <f t="shared" ref="H8643:H8706" si="542">TEXT(D8643,"dddd")</f>
        <v>Wednesday</v>
      </c>
      <c r="I8643" s="1" t="str">
        <f t="shared" ref="I8643:I8706" si="543">TEXT(D8643,"dd")</f>
        <v>24</v>
      </c>
      <c r="J8643" t="s">
        <v>30</v>
      </c>
      <c r="K8643" t="s">
        <v>79</v>
      </c>
      <c r="L8643" t="s">
        <v>62</v>
      </c>
      <c r="M8643" t="s">
        <v>21</v>
      </c>
      <c r="N8643">
        <v>32</v>
      </c>
      <c r="O8643">
        <v>43</v>
      </c>
      <c r="P8643">
        <v>1376</v>
      </c>
      <c r="Q8643">
        <v>605</v>
      </c>
      <c r="R8643">
        <v>0.44</v>
      </c>
      <c r="S8643" t="s">
        <v>23</v>
      </c>
      <c r="T8643" t="str">
        <f>IF(Table1[[#This Row],[Units Sold]]&gt; 700,"High Units","low Units")</f>
        <v>low Units</v>
      </c>
      <c r="U8643">
        <f>SUM(Table1[[#This Row],[Operating Profit]])/SUM(Table1[Operating Profit])*100</f>
        <v>1.8215477976460436E-4</v>
      </c>
      <c r="V8643">
        <f>SUM(Table1[[#This Row],[Price per Unit]]*Table1[[#This Row],[Units Sold]])</f>
        <v>1376</v>
      </c>
      <c r="W8643">
        <f>SUM(Table1[[#This Row],[Total Sales]]-Table1[[#This Row],[Operating Profit]])</f>
        <v>771</v>
      </c>
      <c r="X8643">
        <f>SUM(Table1[[#This Row],[Total Sales]]-Table1[[#This Row],[Cost]])</f>
        <v>605</v>
      </c>
      <c r="Y8643">
        <f>SUM(Table1[[#This Row],[profit/loss]])/SUM(Table1[profit/loss])</f>
        <v>1.8215477976460436E-6</v>
      </c>
    </row>
    <row r="8644" spans="1:25" x14ac:dyDescent="0.3">
      <c r="A8644" t="s">
        <v>29</v>
      </c>
      <c r="B8644" t="s">
        <v>23</v>
      </c>
      <c r="C8644">
        <v>1128299</v>
      </c>
      <c r="D8644" s="9">
        <v>44251</v>
      </c>
      <c r="E8644" s="8" t="str">
        <f>TEXT(Table1[[#This Row],[Invoice Date]],"dd-mm-yyyy")</f>
        <v>24-02-2021</v>
      </c>
      <c r="F8644" s="1" t="str">
        <f t="shared" si="540"/>
        <v>February</v>
      </c>
      <c r="G8644" s="1" t="str">
        <f t="shared" si="541"/>
        <v>2021</v>
      </c>
      <c r="H8644" s="1" t="str">
        <f t="shared" si="542"/>
        <v>Wednesday</v>
      </c>
      <c r="I8644" s="1" t="str">
        <f t="shared" si="543"/>
        <v>24</v>
      </c>
      <c r="J8644" t="s">
        <v>30</v>
      </c>
      <c r="K8644" t="s">
        <v>79</v>
      </c>
      <c r="L8644" t="s">
        <v>62</v>
      </c>
      <c r="M8644" t="s">
        <v>22</v>
      </c>
      <c r="N8644">
        <v>28</v>
      </c>
      <c r="O8644">
        <v>98</v>
      </c>
      <c r="P8644">
        <v>2744</v>
      </c>
      <c r="Q8644">
        <v>960</v>
      </c>
      <c r="R8644">
        <v>0.35</v>
      </c>
      <c r="S8644" t="s">
        <v>23</v>
      </c>
      <c r="T8644" t="str">
        <f>IF(Table1[[#This Row],[Units Sold]]&gt; 700,"High Units","low Units")</f>
        <v>low Units</v>
      </c>
      <c r="U8644">
        <f>SUM(Table1[[#This Row],[Operating Profit]])/SUM(Table1[Operating Profit])*100</f>
        <v>2.8903898937854576E-4</v>
      </c>
      <c r="V8644">
        <f>SUM(Table1[[#This Row],[Price per Unit]]*Table1[[#This Row],[Units Sold]])</f>
        <v>2744</v>
      </c>
      <c r="W8644">
        <f>SUM(Table1[[#This Row],[Total Sales]]-Table1[[#This Row],[Operating Profit]])</f>
        <v>1784</v>
      </c>
      <c r="X8644">
        <f>SUM(Table1[[#This Row],[Total Sales]]-Table1[[#This Row],[Cost]])</f>
        <v>960</v>
      </c>
      <c r="Y8644">
        <f>SUM(Table1[[#This Row],[profit/loss]])/SUM(Table1[profit/loss])</f>
        <v>2.8903898937854574E-6</v>
      </c>
    </row>
    <row r="8645" spans="1:25" x14ac:dyDescent="0.3">
      <c r="A8645" t="s">
        <v>29</v>
      </c>
      <c r="B8645" t="s">
        <v>23</v>
      </c>
      <c r="C8645">
        <v>1128299</v>
      </c>
      <c r="D8645" s="9">
        <v>44278</v>
      </c>
      <c r="E8645" s="8" t="str">
        <f>TEXT(Table1[[#This Row],[Invoice Date]],"dd-mm-yyyy")</f>
        <v>23-03-2021</v>
      </c>
      <c r="F8645" s="1" t="str">
        <f t="shared" si="540"/>
        <v>March</v>
      </c>
      <c r="G8645" s="1" t="str">
        <f t="shared" si="541"/>
        <v>2021</v>
      </c>
      <c r="H8645" s="1" t="str">
        <f t="shared" si="542"/>
        <v>Tuesday</v>
      </c>
      <c r="I8645" s="1" t="str">
        <f t="shared" si="543"/>
        <v>23</v>
      </c>
      <c r="J8645" t="s">
        <v>30</v>
      </c>
      <c r="K8645" t="s">
        <v>79</v>
      </c>
      <c r="L8645" t="s">
        <v>62</v>
      </c>
      <c r="M8645" t="s">
        <v>16</v>
      </c>
      <c r="N8645">
        <v>28</v>
      </c>
      <c r="O8645">
        <v>143</v>
      </c>
      <c r="P8645">
        <v>4004</v>
      </c>
      <c r="Q8645">
        <v>1602</v>
      </c>
      <c r="R8645">
        <v>0.4</v>
      </c>
      <c r="S8645" t="s">
        <v>23</v>
      </c>
      <c r="T8645" t="str">
        <f>IF(Table1[[#This Row],[Units Sold]]&gt; 700,"High Units","low Units")</f>
        <v>low Units</v>
      </c>
      <c r="U8645">
        <f>SUM(Table1[[#This Row],[Operating Profit]])/SUM(Table1[Operating Profit])*100</f>
        <v>4.8233381352544828E-4</v>
      </c>
      <c r="V8645">
        <f>SUM(Table1[[#This Row],[Price per Unit]]*Table1[[#This Row],[Units Sold]])</f>
        <v>4004</v>
      </c>
      <c r="W8645">
        <f>SUM(Table1[[#This Row],[Total Sales]]-Table1[[#This Row],[Operating Profit]])</f>
        <v>2402</v>
      </c>
      <c r="X8645">
        <f>SUM(Table1[[#This Row],[Total Sales]]-Table1[[#This Row],[Cost]])</f>
        <v>1602</v>
      </c>
      <c r="Y8645">
        <f>SUM(Table1[[#This Row],[profit/loss]])/SUM(Table1[profit/loss])</f>
        <v>4.8233381352544826E-6</v>
      </c>
    </row>
    <row r="8646" spans="1:25" x14ac:dyDescent="0.3">
      <c r="A8646" t="s">
        <v>29</v>
      </c>
      <c r="B8646" t="s">
        <v>23</v>
      </c>
      <c r="C8646">
        <v>1128299</v>
      </c>
      <c r="D8646" s="9">
        <v>44278</v>
      </c>
      <c r="E8646" s="8" t="str">
        <f>TEXT(Table1[[#This Row],[Invoice Date]],"dd-mm-yyyy")</f>
        <v>23-03-2021</v>
      </c>
      <c r="F8646" s="1" t="str">
        <f t="shared" si="540"/>
        <v>March</v>
      </c>
      <c r="G8646" s="1" t="str">
        <f t="shared" si="541"/>
        <v>2021</v>
      </c>
      <c r="H8646" s="1" t="str">
        <f t="shared" si="542"/>
        <v>Tuesday</v>
      </c>
      <c r="I8646" s="1" t="str">
        <f t="shared" si="543"/>
        <v>23</v>
      </c>
      <c r="J8646" t="s">
        <v>30</v>
      </c>
      <c r="K8646" t="s">
        <v>79</v>
      </c>
      <c r="L8646" t="s">
        <v>62</v>
      </c>
      <c r="M8646" t="s">
        <v>18</v>
      </c>
      <c r="N8646">
        <v>40</v>
      </c>
      <c r="O8646">
        <v>98</v>
      </c>
      <c r="P8646">
        <v>3920</v>
      </c>
      <c r="Q8646">
        <v>1607</v>
      </c>
      <c r="R8646">
        <v>0.41</v>
      </c>
      <c r="S8646" t="s">
        <v>23</v>
      </c>
      <c r="T8646" t="str">
        <f>IF(Table1[[#This Row],[Units Sold]]&gt; 700,"High Units","low Units")</f>
        <v>low Units</v>
      </c>
      <c r="U8646">
        <f>SUM(Table1[[#This Row],[Operating Profit]])/SUM(Table1[Operating Profit])*100</f>
        <v>4.838392249284615E-4</v>
      </c>
      <c r="V8646">
        <f>SUM(Table1[[#This Row],[Price per Unit]]*Table1[[#This Row],[Units Sold]])</f>
        <v>3920</v>
      </c>
      <c r="W8646">
        <f>SUM(Table1[[#This Row],[Total Sales]]-Table1[[#This Row],[Operating Profit]])</f>
        <v>2313</v>
      </c>
      <c r="X8646">
        <f>SUM(Table1[[#This Row],[Total Sales]]-Table1[[#This Row],[Cost]])</f>
        <v>1607</v>
      </c>
      <c r="Y8646">
        <f>SUM(Table1[[#This Row],[profit/loss]])/SUM(Table1[profit/loss])</f>
        <v>4.8383922492846152E-6</v>
      </c>
    </row>
    <row r="8647" spans="1:25" x14ac:dyDescent="0.3">
      <c r="A8647" t="s">
        <v>29</v>
      </c>
      <c r="B8647" t="s">
        <v>23</v>
      </c>
      <c r="C8647">
        <v>1128299</v>
      </c>
      <c r="D8647" s="9">
        <v>44278</v>
      </c>
      <c r="E8647" s="8" t="str">
        <f>TEXT(Table1[[#This Row],[Invoice Date]],"dd-mm-yyyy")</f>
        <v>23-03-2021</v>
      </c>
      <c r="F8647" s="1" t="str">
        <f t="shared" si="540"/>
        <v>March</v>
      </c>
      <c r="G8647" s="1" t="str">
        <f t="shared" si="541"/>
        <v>2021</v>
      </c>
      <c r="H8647" s="1" t="str">
        <f t="shared" si="542"/>
        <v>Tuesday</v>
      </c>
      <c r="I8647" s="1" t="str">
        <f t="shared" si="543"/>
        <v>23</v>
      </c>
      <c r="J8647" t="s">
        <v>30</v>
      </c>
      <c r="K8647" t="s">
        <v>79</v>
      </c>
      <c r="L8647" t="s">
        <v>62</v>
      </c>
      <c r="M8647" t="s">
        <v>19</v>
      </c>
      <c r="N8647">
        <v>41</v>
      </c>
      <c r="O8647">
        <v>112</v>
      </c>
      <c r="P8647">
        <v>4592</v>
      </c>
      <c r="Q8647">
        <v>1745</v>
      </c>
      <c r="R8647">
        <v>0.38</v>
      </c>
      <c r="S8647" t="s">
        <v>23</v>
      </c>
      <c r="T8647" t="str">
        <f>IF(Table1[[#This Row],[Units Sold]]&gt; 700,"High Units","low Units")</f>
        <v>low Units</v>
      </c>
      <c r="U8647">
        <f>SUM(Table1[[#This Row],[Operating Profit]])/SUM(Table1[Operating Profit])*100</f>
        <v>5.2538857965162748E-4</v>
      </c>
      <c r="V8647">
        <f>SUM(Table1[[#This Row],[Price per Unit]]*Table1[[#This Row],[Units Sold]])</f>
        <v>4592</v>
      </c>
      <c r="W8647">
        <f>SUM(Table1[[#This Row],[Total Sales]]-Table1[[#This Row],[Operating Profit]])</f>
        <v>2847</v>
      </c>
      <c r="X8647">
        <f>SUM(Table1[[#This Row],[Total Sales]]-Table1[[#This Row],[Cost]])</f>
        <v>1745</v>
      </c>
      <c r="Y8647">
        <f>SUM(Table1[[#This Row],[profit/loss]])/SUM(Table1[profit/loss])</f>
        <v>5.2538857965162746E-6</v>
      </c>
    </row>
    <row r="8648" spans="1:25" x14ac:dyDescent="0.3">
      <c r="A8648" t="s">
        <v>29</v>
      </c>
      <c r="B8648" t="s">
        <v>23</v>
      </c>
      <c r="C8648">
        <v>1128299</v>
      </c>
      <c r="D8648" s="9">
        <v>44278</v>
      </c>
      <c r="E8648" s="8" t="str">
        <f>TEXT(Table1[[#This Row],[Invoice Date]],"dd-mm-yyyy")</f>
        <v>23-03-2021</v>
      </c>
      <c r="F8648" s="1" t="str">
        <f t="shared" si="540"/>
        <v>March</v>
      </c>
      <c r="G8648" s="1" t="str">
        <f t="shared" si="541"/>
        <v>2021</v>
      </c>
      <c r="H8648" s="1" t="str">
        <f t="shared" si="542"/>
        <v>Tuesday</v>
      </c>
      <c r="I8648" s="1" t="str">
        <f t="shared" si="543"/>
        <v>23</v>
      </c>
      <c r="J8648" t="s">
        <v>30</v>
      </c>
      <c r="K8648" t="s">
        <v>79</v>
      </c>
      <c r="L8648" t="s">
        <v>62</v>
      </c>
      <c r="M8648" t="s">
        <v>20</v>
      </c>
      <c r="N8648">
        <v>39</v>
      </c>
      <c r="O8648">
        <v>75</v>
      </c>
      <c r="P8648">
        <v>2925</v>
      </c>
      <c r="Q8648">
        <v>1082</v>
      </c>
      <c r="R8648">
        <v>0.37</v>
      </c>
      <c r="S8648" t="s">
        <v>23</v>
      </c>
      <c r="T8648" t="str">
        <f>IF(Table1[[#This Row],[Units Sold]]&gt; 700,"High Units","low Units")</f>
        <v>low Units</v>
      </c>
      <c r="U8648">
        <f>SUM(Table1[[#This Row],[Operating Profit]])/SUM(Table1[Operating Profit])*100</f>
        <v>3.2577102761206924E-4</v>
      </c>
      <c r="V8648">
        <f>SUM(Table1[[#This Row],[Price per Unit]]*Table1[[#This Row],[Units Sold]])</f>
        <v>2925</v>
      </c>
      <c r="W8648">
        <f>SUM(Table1[[#This Row],[Total Sales]]-Table1[[#This Row],[Operating Profit]])</f>
        <v>1843</v>
      </c>
      <c r="X8648">
        <f>SUM(Table1[[#This Row],[Total Sales]]-Table1[[#This Row],[Cost]])</f>
        <v>1082</v>
      </c>
      <c r="Y8648">
        <f>SUM(Table1[[#This Row],[profit/loss]])/SUM(Table1[profit/loss])</f>
        <v>3.2577102761206926E-6</v>
      </c>
    </row>
    <row r="8649" spans="1:25" x14ac:dyDescent="0.3">
      <c r="A8649" t="s">
        <v>29</v>
      </c>
      <c r="B8649" t="s">
        <v>23</v>
      </c>
      <c r="C8649">
        <v>1128299</v>
      </c>
      <c r="D8649" s="9">
        <v>44278</v>
      </c>
      <c r="E8649" s="8" t="str">
        <f>TEXT(Table1[[#This Row],[Invoice Date]],"dd-mm-yyyy")</f>
        <v>23-03-2021</v>
      </c>
      <c r="F8649" s="1" t="str">
        <f t="shared" si="540"/>
        <v>March</v>
      </c>
      <c r="G8649" s="1" t="str">
        <f t="shared" si="541"/>
        <v>2021</v>
      </c>
      <c r="H8649" s="1" t="str">
        <f t="shared" si="542"/>
        <v>Tuesday</v>
      </c>
      <c r="I8649" s="1" t="str">
        <f t="shared" si="543"/>
        <v>23</v>
      </c>
      <c r="J8649" t="s">
        <v>30</v>
      </c>
      <c r="K8649" t="s">
        <v>79</v>
      </c>
      <c r="L8649" t="s">
        <v>62</v>
      </c>
      <c r="M8649" t="s">
        <v>21</v>
      </c>
      <c r="N8649">
        <v>43</v>
      </c>
      <c r="O8649">
        <v>30</v>
      </c>
      <c r="P8649">
        <v>1290</v>
      </c>
      <c r="Q8649">
        <v>568</v>
      </c>
      <c r="R8649">
        <v>0.44</v>
      </c>
      <c r="S8649" t="s">
        <v>23</v>
      </c>
      <c r="T8649" t="str">
        <f>IF(Table1[[#This Row],[Units Sold]]&gt; 700,"High Units","low Units")</f>
        <v>low Units</v>
      </c>
      <c r="U8649">
        <f>SUM(Table1[[#This Row],[Operating Profit]])/SUM(Table1[Operating Profit])*100</f>
        <v>1.7101473538230625E-4</v>
      </c>
      <c r="V8649">
        <f>SUM(Table1[[#This Row],[Price per Unit]]*Table1[[#This Row],[Units Sold]])</f>
        <v>1290</v>
      </c>
      <c r="W8649">
        <f>SUM(Table1[[#This Row],[Total Sales]]-Table1[[#This Row],[Operating Profit]])</f>
        <v>722</v>
      </c>
      <c r="X8649">
        <f>SUM(Table1[[#This Row],[Total Sales]]-Table1[[#This Row],[Cost]])</f>
        <v>568</v>
      </c>
      <c r="Y8649">
        <f>SUM(Table1[[#This Row],[profit/loss]])/SUM(Table1[profit/loss])</f>
        <v>1.7101473538230624E-6</v>
      </c>
    </row>
    <row r="8650" spans="1:25" x14ac:dyDescent="0.3">
      <c r="A8650" t="s">
        <v>29</v>
      </c>
      <c r="B8650" t="s">
        <v>23</v>
      </c>
      <c r="C8650">
        <v>1128299</v>
      </c>
      <c r="D8650" s="9">
        <v>44278</v>
      </c>
      <c r="E8650" s="8" t="str">
        <f>TEXT(Table1[[#This Row],[Invoice Date]],"dd-mm-yyyy")</f>
        <v>23-03-2021</v>
      </c>
      <c r="F8650" s="1" t="str">
        <f t="shared" si="540"/>
        <v>March</v>
      </c>
      <c r="G8650" s="1" t="str">
        <f t="shared" si="541"/>
        <v>2021</v>
      </c>
      <c r="H8650" s="1" t="str">
        <f t="shared" si="542"/>
        <v>Tuesday</v>
      </c>
      <c r="I8650" s="1" t="str">
        <f t="shared" si="543"/>
        <v>23</v>
      </c>
      <c r="J8650" t="s">
        <v>30</v>
      </c>
      <c r="K8650" t="s">
        <v>79</v>
      </c>
      <c r="L8650" t="s">
        <v>62</v>
      </c>
      <c r="M8650" t="s">
        <v>22</v>
      </c>
      <c r="N8650">
        <v>40</v>
      </c>
      <c r="O8650">
        <v>90</v>
      </c>
      <c r="P8650">
        <v>3600</v>
      </c>
      <c r="Q8650">
        <v>1260</v>
      </c>
      <c r="R8650">
        <v>0.35</v>
      </c>
      <c r="S8650" t="s">
        <v>23</v>
      </c>
      <c r="T8650" t="str">
        <f>IF(Table1[[#This Row],[Units Sold]]&gt; 700,"High Units","low Units")</f>
        <v>low Units</v>
      </c>
      <c r="U8650">
        <f>SUM(Table1[[#This Row],[Operating Profit]])/SUM(Table1[Operating Profit])*100</f>
        <v>3.793636735593413E-4</v>
      </c>
      <c r="V8650">
        <f>SUM(Table1[[#This Row],[Price per Unit]]*Table1[[#This Row],[Units Sold]])</f>
        <v>3600</v>
      </c>
      <c r="W8650">
        <f>SUM(Table1[[#This Row],[Total Sales]]-Table1[[#This Row],[Operating Profit]])</f>
        <v>2340</v>
      </c>
      <c r="X8650">
        <f>SUM(Table1[[#This Row],[Total Sales]]-Table1[[#This Row],[Cost]])</f>
        <v>1260</v>
      </c>
      <c r="Y8650">
        <f>SUM(Table1[[#This Row],[profit/loss]])/SUM(Table1[profit/loss])</f>
        <v>3.793636735593413E-6</v>
      </c>
    </row>
    <row r="8651" spans="1:25" x14ac:dyDescent="0.3">
      <c r="A8651" t="s">
        <v>29</v>
      </c>
      <c r="B8651" t="s">
        <v>23</v>
      </c>
      <c r="C8651">
        <v>1128299</v>
      </c>
      <c r="D8651" s="9">
        <v>44310</v>
      </c>
      <c r="E8651" s="8" t="str">
        <f>TEXT(Table1[[#This Row],[Invoice Date]],"dd-mm-yyyy")</f>
        <v>24-04-2021</v>
      </c>
      <c r="F8651" s="1" t="str">
        <f t="shared" si="540"/>
        <v>April</v>
      </c>
      <c r="G8651" s="1" t="str">
        <f t="shared" si="541"/>
        <v>2021</v>
      </c>
      <c r="H8651" s="1" t="str">
        <f t="shared" si="542"/>
        <v>Saturday</v>
      </c>
      <c r="I8651" s="1" t="str">
        <f t="shared" si="543"/>
        <v>24</v>
      </c>
      <c r="J8651" t="s">
        <v>30</v>
      </c>
      <c r="K8651" t="s">
        <v>79</v>
      </c>
      <c r="L8651" t="s">
        <v>62</v>
      </c>
      <c r="M8651" t="s">
        <v>16</v>
      </c>
      <c r="N8651">
        <v>44</v>
      </c>
      <c r="O8651">
        <v>166</v>
      </c>
      <c r="P8651">
        <v>7304</v>
      </c>
      <c r="Q8651">
        <v>2849</v>
      </c>
      <c r="R8651">
        <v>0.39</v>
      </c>
      <c r="S8651" t="s">
        <v>23</v>
      </c>
      <c r="T8651" t="str">
        <f>IF(Table1[[#This Row],[Units Sold]]&gt; 700,"High Units","low Units")</f>
        <v>low Units</v>
      </c>
      <c r="U8651">
        <f>SUM(Table1[[#This Row],[Operating Profit]])/SUM(Table1[Operating Profit])*100</f>
        <v>8.577834174369551E-4</v>
      </c>
      <c r="V8651">
        <f>SUM(Table1[[#This Row],[Price per Unit]]*Table1[[#This Row],[Units Sold]])</f>
        <v>7304</v>
      </c>
      <c r="W8651">
        <f>SUM(Table1[[#This Row],[Total Sales]]-Table1[[#This Row],[Operating Profit]])</f>
        <v>4455</v>
      </c>
      <c r="X8651">
        <f>SUM(Table1[[#This Row],[Total Sales]]-Table1[[#This Row],[Cost]])</f>
        <v>2849</v>
      </c>
      <c r="Y8651">
        <f>SUM(Table1[[#This Row],[profit/loss]])/SUM(Table1[profit/loss])</f>
        <v>8.5778341743695511E-6</v>
      </c>
    </row>
    <row r="8652" spans="1:25" x14ac:dyDescent="0.3">
      <c r="A8652" t="s">
        <v>29</v>
      </c>
      <c r="B8652" t="s">
        <v>23</v>
      </c>
      <c r="C8652">
        <v>1128299</v>
      </c>
      <c r="D8652" s="9">
        <v>44310</v>
      </c>
      <c r="E8652" s="8" t="str">
        <f>TEXT(Table1[[#This Row],[Invoice Date]],"dd-mm-yyyy")</f>
        <v>24-04-2021</v>
      </c>
      <c r="F8652" s="1" t="str">
        <f t="shared" si="540"/>
        <v>April</v>
      </c>
      <c r="G8652" s="1" t="str">
        <f t="shared" si="541"/>
        <v>2021</v>
      </c>
      <c r="H8652" s="1" t="str">
        <f t="shared" si="542"/>
        <v>Saturday</v>
      </c>
      <c r="I8652" s="1" t="str">
        <f t="shared" si="543"/>
        <v>24</v>
      </c>
      <c r="J8652" t="s">
        <v>30</v>
      </c>
      <c r="K8652" t="s">
        <v>79</v>
      </c>
      <c r="L8652" t="s">
        <v>62</v>
      </c>
      <c r="M8652" t="s">
        <v>18</v>
      </c>
      <c r="N8652">
        <v>39</v>
      </c>
      <c r="O8652">
        <v>88</v>
      </c>
      <c r="P8652">
        <v>3432</v>
      </c>
      <c r="Q8652">
        <v>1407</v>
      </c>
      <c r="R8652">
        <v>0.41</v>
      </c>
      <c r="S8652" t="s">
        <v>23</v>
      </c>
      <c r="T8652" t="str">
        <f>IF(Table1[[#This Row],[Units Sold]]&gt; 700,"High Units","low Units")</f>
        <v>low Units</v>
      </c>
      <c r="U8652">
        <f>SUM(Table1[[#This Row],[Operating Profit]])/SUM(Table1[Operating Profit])*100</f>
        <v>4.2362276880793107E-4</v>
      </c>
      <c r="V8652">
        <f>SUM(Table1[[#This Row],[Price per Unit]]*Table1[[#This Row],[Units Sold]])</f>
        <v>3432</v>
      </c>
      <c r="W8652">
        <f>SUM(Table1[[#This Row],[Total Sales]]-Table1[[#This Row],[Operating Profit]])</f>
        <v>2025</v>
      </c>
      <c r="X8652">
        <f>SUM(Table1[[#This Row],[Total Sales]]-Table1[[#This Row],[Cost]])</f>
        <v>1407</v>
      </c>
      <c r="Y8652">
        <f>SUM(Table1[[#This Row],[profit/loss]])/SUM(Table1[profit/loss])</f>
        <v>4.2362276880793109E-6</v>
      </c>
    </row>
    <row r="8653" spans="1:25" x14ac:dyDescent="0.3">
      <c r="A8653" t="s">
        <v>29</v>
      </c>
      <c r="B8653" t="s">
        <v>23</v>
      </c>
      <c r="C8653">
        <v>1128299</v>
      </c>
      <c r="D8653" s="9">
        <v>44310</v>
      </c>
      <c r="E8653" s="8" t="str">
        <f>TEXT(Table1[[#This Row],[Invoice Date]],"dd-mm-yyyy")</f>
        <v>24-04-2021</v>
      </c>
      <c r="F8653" s="1" t="str">
        <f t="shared" si="540"/>
        <v>April</v>
      </c>
      <c r="G8653" s="1" t="str">
        <f t="shared" si="541"/>
        <v>2021</v>
      </c>
      <c r="H8653" s="1" t="str">
        <f t="shared" si="542"/>
        <v>Saturday</v>
      </c>
      <c r="I8653" s="1" t="str">
        <f t="shared" si="543"/>
        <v>24</v>
      </c>
      <c r="J8653" t="s">
        <v>30</v>
      </c>
      <c r="K8653" t="s">
        <v>79</v>
      </c>
      <c r="L8653" t="s">
        <v>62</v>
      </c>
      <c r="M8653" t="s">
        <v>19</v>
      </c>
      <c r="N8653">
        <v>47</v>
      </c>
      <c r="O8653">
        <v>114</v>
      </c>
      <c r="P8653">
        <v>5358</v>
      </c>
      <c r="Q8653">
        <v>2197</v>
      </c>
      <c r="R8653">
        <v>0.41</v>
      </c>
      <c r="S8653" t="s">
        <v>23</v>
      </c>
      <c r="T8653" t="str">
        <f>IF(Table1[[#This Row],[Units Sold]]&gt; 700,"High Units","low Units")</f>
        <v>low Units</v>
      </c>
      <c r="U8653">
        <f>SUM(Table1[[#This Row],[Operating Profit]])/SUM(Table1[Operating Profit])*100</f>
        <v>6.6147777048402613E-4</v>
      </c>
      <c r="V8653">
        <f>SUM(Table1[[#This Row],[Price per Unit]]*Table1[[#This Row],[Units Sold]])</f>
        <v>5358</v>
      </c>
      <c r="W8653">
        <f>SUM(Table1[[#This Row],[Total Sales]]-Table1[[#This Row],[Operating Profit]])</f>
        <v>3161</v>
      </c>
      <c r="X8653">
        <f>SUM(Table1[[#This Row],[Total Sales]]-Table1[[#This Row],[Cost]])</f>
        <v>2197</v>
      </c>
      <c r="Y8653">
        <f>SUM(Table1[[#This Row],[profit/loss]])/SUM(Table1[profit/loss])</f>
        <v>6.6147777048402611E-6</v>
      </c>
    </row>
    <row r="8654" spans="1:25" x14ac:dyDescent="0.3">
      <c r="A8654" t="s">
        <v>29</v>
      </c>
      <c r="B8654" t="s">
        <v>23</v>
      </c>
      <c r="C8654">
        <v>1128299</v>
      </c>
      <c r="D8654" s="9">
        <v>44310</v>
      </c>
      <c r="E8654" s="8" t="str">
        <f>TEXT(Table1[[#This Row],[Invoice Date]],"dd-mm-yyyy")</f>
        <v>24-04-2021</v>
      </c>
      <c r="F8654" s="1" t="str">
        <f t="shared" si="540"/>
        <v>April</v>
      </c>
      <c r="G8654" s="1" t="str">
        <f t="shared" si="541"/>
        <v>2021</v>
      </c>
      <c r="H8654" s="1" t="str">
        <f t="shared" si="542"/>
        <v>Saturday</v>
      </c>
      <c r="I8654" s="1" t="str">
        <f t="shared" si="543"/>
        <v>24</v>
      </c>
      <c r="J8654" t="s">
        <v>30</v>
      </c>
      <c r="K8654" t="s">
        <v>79</v>
      </c>
      <c r="L8654" t="s">
        <v>62</v>
      </c>
      <c r="M8654" t="s">
        <v>20</v>
      </c>
      <c r="N8654">
        <v>34</v>
      </c>
      <c r="O8654">
        <v>70</v>
      </c>
      <c r="P8654">
        <v>2380</v>
      </c>
      <c r="Q8654">
        <v>881</v>
      </c>
      <c r="R8654">
        <v>0.37</v>
      </c>
      <c r="S8654" t="s">
        <v>23</v>
      </c>
      <c r="T8654" t="str">
        <f>IF(Table1[[#This Row],[Units Sold]]&gt; 700,"High Units","low Units")</f>
        <v>low Units</v>
      </c>
      <c r="U8654">
        <f>SUM(Table1[[#This Row],[Operating Profit]])/SUM(Table1[Operating Profit])*100</f>
        <v>2.6525348921093626E-4</v>
      </c>
      <c r="V8654">
        <f>SUM(Table1[[#This Row],[Price per Unit]]*Table1[[#This Row],[Units Sold]])</f>
        <v>2380</v>
      </c>
      <c r="W8654">
        <f>SUM(Table1[[#This Row],[Total Sales]]-Table1[[#This Row],[Operating Profit]])</f>
        <v>1499</v>
      </c>
      <c r="X8654">
        <f>SUM(Table1[[#This Row],[Total Sales]]-Table1[[#This Row],[Cost]])</f>
        <v>881</v>
      </c>
      <c r="Y8654">
        <f>SUM(Table1[[#This Row],[profit/loss]])/SUM(Table1[profit/loss])</f>
        <v>2.6525348921093625E-6</v>
      </c>
    </row>
    <row r="8655" spans="1:25" x14ac:dyDescent="0.3">
      <c r="A8655" t="s">
        <v>29</v>
      </c>
      <c r="B8655" t="s">
        <v>23</v>
      </c>
      <c r="C8655">
        <v>1128299</v>
      </c>
      <c r="D8655" s="9">
        <v>44310</v>
      </c>
      <c r="E8655" s="8" t="str">
        <f>TEXT(Table1[[#This Row],[Invoice Date]],"dd-mm-yyyy")</f>
        <v>24-04-2021</v>
      </c>
      <c r="F8655" s="1" t="str">
        <f t="shared" si="540"/>
        <v>April</v>
      </c>
      <c r="G8655" s="1" t="str">
        <f t="shared" si="541"/>
        <v>2021</v>
      </c>
      <c r="H8655" s="1" t="str">
        <f t="shared" si="542"/>
        <v>Saturday</v>
      </c>
      <c r="I8655" s="1" t="str">
        <f t="shared" si="543"/>
        <v>24</v>
      </c>
      <c r="J8655" t="s">
        <v>30</v>
      </c>
      <c r="K8655" t="s">
        <v>79</v>
      </c>
      <c r="L8655" t="s">
        <v>62</v>
      </c>
      <c r="M8655" t="s">
        <v>21</v>
      </c>
      <c r="N8655">
        <v>36</v>
      </c>
      <c r="O8655">
        <v>39</v>
      </c>
      <c r="P8655">
        <v>1404</v>
      </c>
      <c r="Q8655">
        <v>590</v>
      </c>
      <c r="R8655">
        <v>0.42</v>
      </c>
      <c r="S8655" t="s">
        <v>23</v>
      </c>
      <c r="T8655" t="str">
        <f>IF(Table1[[#This Row],[Units Sold]]&gt; 700,"High Units","low Units")</f>
        <v>low Units</v>
      </c>
      <c r="U8655">
        <f>SUM(Table1[[#This Row],[Operating Profit]])/SUM(Table1[Operating Profit])*100</f>
        <v>1.776385455555646E-4</v>
      </c>
      <c r="V8655">
        <f>SUM(Table1[[#This Row],[Price per Unit]]*Table1[[#This Row],[Units Sold]])</f>
        <v>1404</v>
      </c>
      <c r="W8655">
        <f>SUM(Table1[[#This Row],[Total Sales]]-Table1[[#This Row],[Operating Profit]])</f>
        <v>814</v>
      </c>
      <c r="X8655">
        <f>SUM(Table1[[#This Row],[Total Sales]]-Table1[[#This Row],[Cost]])</f>
        <v>590</v>
      </c>
      <c r="Y8655">
        <f>SUM(Table1[[#This Row],[profit/loss]])/SUM(Table1[profit/loss])</f>
        <v>1.7763854555556459E-6</v>
      </c>
    </row>
    <row r="8656" spans="1:25" x14ac:dyDescent="0.3">
      <c r="A8656" t="s">
        <v>29</v>
      </c>
      <c r="B8656" t="s">
        <v>23</v>
      </c>
      <c r="C8656">
        <v>1128299</v>
      </c>
      <c r="D8656" s="9">
        <v>44310</v>
      </c>
      <c r="E8656" s="8" t="str">
        <f>TEXT(Table1[[#This Row],[Invoice Date]],"dd-mm-yyyy")</f>
        <v>24-04-2021</v>
      </c>
      <c r="F8656" s="1" t="str">
        <f t="shared" si="540"/>
        <v>April</v>
      </c>
      <c r="G8656" s="1" t="str">
        <f t="shared" si="541"/>
        <v>2021</v>
      </c>
      <c r="H8656" s="1" t="str">
        <f t="shared" si="542"/>
        <v>Saturday</v>
      </c>
      <c r="I8656" s="1" t="str">
        <f t="shared" si="543"/>
        <v>24</v>
      </c>
      <c r="J8656" t="s">
        <v>30</v>
      </c>
      <c r="K8656" t="s">
        <v>79</v>
      </c>
      <c r="L8656" t="s">
        <v>62</v>
      </c>
      <c r="M8656" t="s">
        <v>22</v>
      </c>
      <c r="N8656">
        <v>49</v>
      </c>
      <c r="O8656">
        <v>90</v>
      </c>
      <c r="P8656">
        <v>4410</v>
      </c>
      <c r="Q8656">
        <v>1499</v>
      </c>
      <c r="R8656">
        <v>0.34</v>
      </c>
      <c r="S8656" t="s">
        <v>23</v>
      </c>
      <c r="T8656" t="str">
        <f>IF(Table1[[#This Row],[Units Sold]]&gt; 700,"High Units","low Units")</f>
        <v>low Units</v>
      </c>
      <c r="U8656">
        <f>SUM(Table1[[#This Row],[Operating Profit]])/SUM(Table1[Operating Profit])*100</f>
        <v>4.5132233862337509E-4</v>
      </c>
      <c r="V8656">
        <f>SUM(Table1[[#This Row],[Price per Unit]]*Table1[[#This Row],[Units Sold]])</f>
        <v>4410</v>
      </c>
      <c r="W8656">
        <f>SUM(Table1[[#This Row],[Total Sales]]-Table1[[#This Row],[Operating Profit]])</f>
        <v>2911</v>
      </c>
      <c r="X8656">
        <f>SUM(Table1[[#This Row],[Total Sales]]-Table1[[#This Row],[Cost]])</f>
        <v>1499</v>
      </c>
      <c r="Y8656">
        <f>SUM(Table1[[#This Row],[profit/loss]])/SUM(Table1[profit/loss])</f>
        <v>4.5132233862337508E-6</v>
      </c>
    </row>
    <row r="8657" spans="1:25" x14ac:dyDescent="0.3">
      <c r="A8657" t="s">
        <v>29</v>
      </c>
      <c r="B8657" t="s">
        <v>23</v>
      </c>
      <c r="C8657">
        <v>1128299</v>
      </c>
      <c r="D8657" s="9">
        <v>44341</v>
      </c>
      <c r="E8657" s="8" t="str">
        <f>TEXT(Table1[[#This Row],[Invoice Date]],"dd-mm-yyyy")</f>
        <v>25-05-2021</v>
      </c>
      <c r="F8657" s="1" t="str">
        <f t="shared" si="540"/>
        <v>May</v>
      </c>
      <c r="G8657" s="1" t="str">
        <f t="shared" si="541"/>
        <v>2021</v>
      </c>
      <c r="H8657" s="1" t="str">
        <f t="shared" si="542"/>
        <v>Tuesday</v>
      </c>
      <c r="I8657" s="1" t="str">
        <f t="shared" si="543"/>
        <v>25</v>
      </c>
      <c r="J8657" t="s">
        <v>30</v>
      </c>
      <c r="K8657" t="s">
        <v>79</v>
      </c>
      <c r="L8657" t="s">
        <v>62</v>
      </c>
      <c r="M8657" t="s">
        <v>16</v>
      </c>
      <c r="N8657">
        <v>39</v>
      </c>
      <c r="O8657">
        <v>155</v>
      </c>
      <c r="P8657">
        <v>6045</v>
      </c>
      <c r="Q8657">
        <v>2539</v>
      </c>
      <c r="R8657">
        <v>0.42</v>
      </c>
      <c r="S8657" t="s">
        <v>23</v>
      </c>
      <c r="T8657" t="str">
        <f>IF(Table1[[#This Row],[Units Sold]]&gt; 700,"High Units","low Units")</f>
        <v>low Units</v>
      </c>
      <c r="U8657">
        <f>SUM(Table1[[#This Row],[Operating Profit]])/SUM(Table1[Operating Profit])*100</f>
        <v>7.6444791045013295E-4</v>
      </c>
      <c r="V8657">
        <f>SUM(Table1[[#This Row],[Price per Unit]]*Table1[[#This Row],[Units Sold]])</f>
        <v>6045</v>
      </c>
      <c r="W8657">
        <f>SUM(Table1[[#This Row],[Total Sales]]-Table1[[#This Row],[Operating Profit]])</f>
        <v>3506</v>
      </c>
      <c r="X8657">
        <f>SUM(Table1[[#This Row],[Total Sales]]-Table1[[#This Row],[Cost]])</f>
        <v>2539</v>
      </c>
      <c r="Y8657">
        <f>SUM(Table1[[#This Row],[profit/loss]])/SUM(Table1[profit/loss])</f>
        <v>7.6444791045013298E-6</v>
      </c>
    </row>
    <row r="8658" spans="1:25" x14ac:dyDescent="0.3">
      <c r="A8658" t="s">
        <v>29</v>
      </c>
      <c r="B8658" t="s">
        <v>23</v>
      </c>
      <c r="C8658">
        <v>1128299</v>
      </c>
      <c r="D8658" s="9">
        <v>44341</v>
      </c>
      <c r="E8658" s="8" t="str">
        <f>TEXT(Table1[[#This Row],[Invoice Date]],"dd-mm-yyyy")</f>
        <v>25-05-2021</v>
      </c>
      <c r="F8658" s="1" t="str">
        <f t="shared" si="540"/>
        <v>May</v>
      </c>
      <c r="G8658" s="1" t="str">
        <f t="shared" si="541"/>
        <v>2021</v>
      </c>
      <c r="H8658" s="1" t="str">
        <f t="shared" si="542"/>
        <v>Tuesday</v>
      </c>
      <c r="I8658" s="1" t="str">
        <f t="shared" si="543"/>
        <v>25</v>
      </c>
      <c r="J8658" t="s">
        <v>30</v>
      </c>
      <c r="K8658" t="s">
        <v>79</v>
      </c>
      <c r="L8658" t="s">
        <v>62</v>
      </c>
      <c r="M8658" t="s">
        <v>18</v>
      </c>
      <c r="N8658">
        <v>36</v>
      </c>
      <c r="O8658">
        <v>109</v>
      </c>
      <c r="P8658">
        <v>3924</v>
      </c>
      <c r="Q8658">
        <v>1570</v>
      </c>
      <c r="R8658">
        <v>0.4</v>
      </c>
      <c r="S8658" t="s">
        <v>23</v>
      </c>
      <c r="T8658" t="str">
        <f>IF(Table1[[#This Row],[Units Sold]]&gt; 700,"High Units","low Units")</f>
        <v>low Units</v>
      </c>
      <c r="U8658">
        <f>SUM(Table1[[#This Row],[Operating Profit]])/SUM(Table1[Operating Profit])*100</f>
        <v>4.7269918054616334E-4</v>
      </c>
      <c r="V8658">
        <f>SUM(Table1[[#This Row],[Price per Unit]]*Table1[[#This Row],[Units Sold]])</f>
        <v>3924</v>
      </c>
      <c r="W8658">
        <f>SUM(Table1[[#This Row],[Total Sales]]-Table1[[#This Row],[Operating Profit]])</f>
        <v>2354</v>
      </c>
      <c r="X8658">
        <f>SUM(Table1[[#This Row],[Total Sales]]-Table1[[#This Row],[Cost]])</f>
        <v>1570</v>
      </c>
      <c r="Y8658">
        <f>SUM(Table1[[#This Row],[profit/loss]])/SUM(Table1[profit/loss])</f>
        <v>4.7269918054616334E-6</v>
      </c>
    </row>
    <row r="8659" spans="1:25" x14ac:dyDescent="0.3">
      <c r="A8659" t="s">
        <v>29</v>
      </c>
      <c r="B8659" t="s">
        <v>23</v>
      </c>
      <c r="C8659">
        <v>1128299</v>
      </c>
      <c r="D8659" s="9">
        <v>44341</v>
      </c>
      <c r="E8659" s="8" t="str">
        <f>TEXT(Table1[[#This Row],[Invoice Date]],"dd-mm-yyyy")</f>
        <v>25-05-2021</v>
      </c>
      <c r="F8659" s="1" t="str">
        <f t="shared" si="540"/>
        <v>May</v>
      </c>
      <c r="G8659" s="1" t="str">
        <f t="shared" si="541"/>
        <v>2021</v>
      </c>
      <c r="H8659" s="1" t="str">
        <f t="shared" si="542"/>
        <v>Tuesday</v>
      </c>
      <c r="I8659" s="1" t="str">
        <f t="shared" si="543"/>
        <v>25</v>
      </c>
      <c r="J8659" t="s">
        <v>30</v>
      </c>
      <c r="K8659" t="s">
        <v>79</v>
      </c>
      <c r="L8659" t="s">
        <v>62</v>
      </c>
      <c r="M8659" t="s">
        <v>19</v>
      </c>
      <c r="N8659">
        <v>39</v>
      </c>
      <c r="O8659">
        <v>119</v>
      </c>
      <c r="P8659">
        <v>4641</v>
      </c>
      <c r="Q8659">
        <v>1810</v>
      </c>
      <c r="R8659">
        <v>0.39</v>
      </c>
      <c r="S8659" t="s">
        <v>23</v>
      </c>
      <c r="T8659" t="str">
        <f>IF(Table1[[#This Row],[Units Sold]]&gt; 700,"High Units","low Units")</f>
        <v>low Units</v>
      </c>
      <c r="U8659">
        <f>SUM(Table1[[#This Row],[Operating Profit]])/SUM(Table1[Operating Profit])*100</f>
        <v>5.449589278907998E-4</v>
      </c>
      <c r="V8659">
        <f>SUM(Table1[[#This Row],[Price per Unit]]*Table1[[#This Row],[Units Sold]])</f>
        <v>4641</v>
      </c>
      <c r="W8659">
        <f>SUM(Table1[[#This Row],[Total Sales]]-Table1[[#This Row],[Operating Profit]])</f>
        <v>2831</v>
      </c>
      <c r="X8659">
        <f>SUM(Table1[[#This Row],[Total Sales]]-Table1[[#This Row],[Cost]])</f>
        <v>1810</v>
      </c>
      <c r="Y8659">
        <f>SUM(Table1[[#This Row],[profit/loss]])/SUM(Table1[profit/loss])</f>
        <v>5.4495892789079979E-6</v>
      </c>
    </row>
    <row r="8660" spans="1:25" x14ac:dyDescent="0.3">
      <c r="A8660" t="s">
        <v>29</v>
      </c>
      <c r="B8660" t="s">
        <v>23</v>
      </c>
      <c r="C8660">
        <v>1128299</v>
      </c>
      <c r="D8660" s="9">
        <v>44341</v>
      </c>
      <c r="E8660" s="8" t="str">
        <f>TEXT(Table1[[#This Row],[Invoice Date]],"dd-mm-yyyy")</f>
        <v>25-05-2021</v>
      </c>
      <c r="F8660" s="1" t="str">
        <f t="shared" si="540"/>
        <v>May</v>
      </c>
      <c r="G8660" s="1" t="str">
        <f t="shared" si="541"/>
        <v>2021</v>
      </c>
      <c r="H8660" s="1" t="str">
        <f t="shared" si="542"/>
        <v>Tuesday</v>
      </c>
      <c r="I8660" s="1" t="str">
        <f t="shared" si="543"/>
        <v>25</v>
      </c>
      <c r="J8660" t="s">
        <v>30</v>
      </c>
      <c r="K8660" t="s">
        <v>79</v>
      </c>
      <c r="L8660" t="s">
        <v>62</v>
      </c>
      <c r="M8660" t="s">
        <v>20</v>
      </c>
      <c r="N8660">
        <v>33</v>
      </c>
      <c r="O8660">
        <v>94</v>
      </c>
      <c r="P8660">
        <v>3102</v>
      </c>
      <c r="Q8660">
        <v>1210</v>
      </c>
      <c r="R8660">
        <v>0.39</v>
      </c>
      <c r="S8660" t="s">
        <v>23</v>
      </c>
      <c r="T8660" t="str">
        <f>IF(Table1[[#This Row],[Units Sold]]&gt; 700,"High Units","low Units")</f>
        <v>low Units</v>
      </c>
      <c r="U8660">
        <f>SUM(Table1[[#This Row],[Operating Profit]])/SUM(Table1[Operating Profit])*100</f>
        <v>3.6430955952920872E-4</v>
      </c>
      <c r="V8660">
        <f>SUM(Table1[[#This Row],[Price per Unit]]*Table1[[#This Row],[Units Sold]])</f>
        <v>3102</v>
      </c>
      <c r="W8660">
        <f>SUM(Table1[[#This Row],[Total Sales]]-Table1[[#This Row],[Operating Profit]])</f>
        <v>1892</v>
      </c>
      <c r="X8660">
        <f>SUM(Table1[[#This Row],[Total Sales]]-Table1[[#This Row],[Cost]])</f>
        <v>1210</v>
      </c>
      <c r="Y8660">
        <f>SUM(Table1[[#This Row],[profit/loss]])/SUM(Table1[profit/loss])</f>
        <v>3.6430955952920871E-6</v>
      </c>
    </row>
    <row r="8661" spans="1:25" x14ac:dyDescent="0.3">
      <c r="A8661" t="s">
        <v>29</v>
      </c>
      <c r="B8661" t="s">
        <v>23</v>
      </c>
      <c r="C8661">
        <v>1128299</v>
      </c>
      <c r="D8661" s="9">
        <v>44341</v>
      </c>
      <c r="E8661" s="8" t="str">
        <f>TEXT(Table1[[#This Row],[Invoice Date]],"dd-mm-yyyy")</f>
        <v>25-05-2021</v>
      </c>
      <c r="F8661" s="1" t="str">
        <f t="shared" si="540"/>
        <v>May</v>
      </c>
      <c r="G8661" s="1" t="str">
        <f t="shared" si="541"/>
        <v>2021</v>
      </c>
      <c r="H8661" s="1" t="str">
        <f t="shared" si="542"/>
        <v>Tuesday</v>
      </c>
      <c r="I8661" s="1" t="str">
        <f t="shared" si="543"/>
        <v>25</v>
      </c>
      <c r="J8661" t="s">
        <v>30</v>
      </c>
      <c r="K8661" t="s">
        <v>79</v>
      </c>
      <c r="L8661" t="s">
        <v>62</v>
      </c>
      <c r="M8661" t="s">
        <v>21</v>
      </c>
      <c r="N8661">
        <v>33</v>
      </c>
      <c r="O8661">
        <v>58</v>
      </c>
      <c r="P8661">
        <v>1914</v>
      </c>
      <c r="Q8661">
        <v>842</v>
      </c>
      <c r="R8661">
        <v>0.44</v>
      </c>
      <c r="S8661" t="s">
        <v>23</v>
      </c>
      <c r="T8661" t="str">
        <f>IF(Table1[[#This Row],[Units Sold]]&gt; 700,"High Units","low Units")</f>
        <v>low Units</v>
      </c>
      <c r="U8661">
        <f>SUM(Table1[[#This Row],[Operating Profit]])/SUM(Table1[Operating Profit])*100</f>
        <v>2.5351128026743284E-4</v>
      </c>
      <c r="V8661">
        <f>SUM(Table1[[#This Row],[Price per Unit]]*Table1[[#This Row],[Units Sold]])</f>
        <v>1914</v>
      </c>
      <c r="W8661">
        <f>SUM(Table1[[#This Row],[Total Sales]]-Table1[[#This Row],[Operating Profit]])</f>
        <v>1072</v>
      </c>
      <c r="X8661">
        <f>SUM(Table1[[#This Row],[Total Sales]]-Table1[[#This Row],[Cost]])</f>
        <v>842</v>
      </c>
      <c r="Y8661">
        <f>SUM(Table1[[#This Row],[profit/loss]])/SUM(Table1[profit/loss])</f>
        <v>2.5351128026743286E-6</v>
      </c>
    </row>
    <row r="8662" spans="1:25" x14ac:dyDescent="0.3">
      <c r="A8662" t="s">
        <v>29</v>
      </c>
      <c r="B8662" t="s">
        <v>23</v>
      </c>
      <c r="C8662">
        <v>1128299</v>
      </c>
      <c r="D8662" s="9">
        <v>44341</v>
      </c>
      <c r="E8662" s="8" t="str">
        <f>TEXT(Table1[[#This Row],[Invoice Date]],"dd-mm-yyyy")</f>
        <v>25-05-2021</v>
      </c>
      <c r="F8662" s="1" t="str">
        <f t="shared" si="540"/>
        <v>May</v>
      </c>
      <c r="G8662" s="1" t="str">
        <f t="shared" si="541"/>
        <v>2021</v>
      </c>
      <c r="H8662" s="1" t="str">
        <f t="shared" si="542"/>
        <v>Tuesday</v>
      </c>
      <c r="I8662" s="1" t="str">
        <f t="shared" si="543"/>
        <v>25</v>
      </c>
      <c r="J8662" t="s">
        <v>30</v>
      </c>
      <c r="K8662" t="s">
        <v>79</v>
      </c>
      <c r="L8662" t="s">
        <v>62</v>
      </c>
      <c r="M8662" t="s">
        <v>22</v>
      </c>
      <c r="N8662">
        <v>46</v>
      </c>
      <c r="O8662">
        <v>173</v>
      </c>
      <c r="P8662">
        <v>7958</v>
      </c>
      <c r="Q8662">
        <v>2865</v>
      </c>
      <c r="R8662">
        <v>0.36</v>
      </c>
      <c r="S8662" t="s">
        <v>23</v>
      </c>
      <c r="T8662" t="str">
        <f>IF(Table1[[#This Row],[Units Sold]]&gt; 700,"High Units","low Units")</f>
        <v>low Units</v>
      </c>
      <c r="U8662">
        <f>SUM(Table1[[#This Row],[Operating Profit]])/SUM(Table1[Operating Profit])*100</f>
        <v>8.6260073392659749E-4</v>
      </c>
      <c r="V8662">
        <f>SUM(Table1[[#This Row],[Price per Unit]]*Table1[[#This Row],[Units Sold]])</f>
        <v>7958</v>
      </c>
      <c r="W8662">
        <f>SUM(Table1[[#This Row],[Total Sales]]-Table1[[#This Row],[Operating Profit]])</f>
        <v>5093</v>
      </c>
      <c r="X8662">
        <f>SUM(Table1[[#This Row],[Total Sales]]-Table1[[#This Row],[Cost]])</f>
        <v>2865</v>
      </c>
      <c r="Y8662">
        <f>SUM(Table1[[#This Row],[profit/loss]])/SUM(Table1[profit/loss])</f>
        <v>8.6260073392659748E-6</v>
      </c>
    </row>
    <row r="8663" spans="1:25" x14ac:dyDescent="0.3">
      <c r="A8663" t="s">
        <v>29</v>
      </c>
      <c r="B8663" t="s">
        <v>23</v>
      </c>
      <c r="C8663">
        <v>1128299</v>
      </c>
      <c r="D8663" s="9">
        <v>44371</v>
      </c>
      <c r="E8663" s="8" t="str">
        <f>TEXT(Table1[[#This Row],[Invoice Date]],"dd-mm-yyyy")</f>
        <v>24-06-2021</v>
      </c>
      <c r="F8663" s="1" t="str">
        <f t="shared" si="540"/>
        <v>June</v>
      </c>
      <c r="G8663" s="1" t="str">
        <f t="shared" si="541"/>
        <v>2021</v>
      </c>
      <c r="H8663" s="1" t="str">
        <f t="shared" si="542"/>
        <v>Thursday</v>
      </c>
      <c r="I8663" s="1" t="str">
        <f t="shared" si="543"/>
        <v>24</v>
      </c>
      <c r="J8663" t="s">
        <v>30</v>
      </c>
      <c r="K8663" t="s">
        <v>79</v>
      </c>
      <c r="L8663" t="s">
        <v>62</v>
      </c>
      <c r="M8663" t="s">
        <v>16</v>
      </c>
      <c r="N8663">
        <v>43</v>
      </c>
      <c r="O8663">
        <v>240</v>
      </c>
      <c r="P8663">
        <v>10320</v>
      </c>
      <c r="Q8663">
        <v>3922</v>
      </c>
      <c r="R8663">
        <v>0.38</v>
      </c>
      <c r="S8663" t="s">
        <v>23</v>
      </c>
      <c r="T8663" t="str">
        <f>IF(Table1[[#This Row],[Units Sold]]&gt; 700,"High Units","low Units")</f>
        <v>low Units</v>
      </c>
      <c r="U8663">
        <f>SUM(Table1[[#This Row],[Operating Profit]])/SUM(Table1[Operating Profit])*100</f>
        <v>1.1808447045236006E-3</v>
      </c>
      <c r="V8663">
        <f>SUM(Table1[[#This Row],[Price per Unit]]*Table1[[#This Row],[Units Sold]])</f>
        <v>10320</v>
      </c>
      <c r="W8663">
        <f>SUM(Table1[[#This Row],[Total Sales]]-Table1[[#This Row],[Operating Profit]])</f>
        <v>6398</v>
      </c>
      <c r="X8663">
        <f>SUM(Table1[[#This Row],[Total Sales]]-Table1[[#This Row],[Cost]])</f>
        <v>3922</v>
      </c>
      <c r="Y8663">
        <f>SUM(Table1[[#This Row],[profit/loss]])/SUM(Table1[profit/loss])</f>
        <v>1.1808447045236005E-5</v>
      </c>
    </row>
    <row r="8664" spans="1:25" x14ac:dyDescent="0.3">
      <c r="A8664" t="s">
        <v>29</v>
      </c>
      <c r="B8664" t="s">
        <v>23</v>
      </c>
      <c r="C8664">
        <v>1128299</v>
      </c>
      <c r="D8664" s="9">
        <v>44371</v>
      </c>
      <c r="E8664" s="8" t="str">
        <f>TEXT(Table1[[#This Row],[Invoice Date]],"dd-mm-yyyy")</f>
        <v>24-06-2021</v>
      </c>
      <c r="F8664" s="1" t="str">
        <f t="shared" si="540"/>
        <v>June</v>
      </c>
      <c r="G8664" s="1" t="str">
        <f t="shared" si="541"/>
        <v>2021</v>
      </c>
      <c r="H8664" s="1" t="str">
        <f t="shared" si="542"/>
        <v>Thursday</v>
      </c>
      <c r="I8664" s="1" t="str">
        <f t="shared" si="543"/>
        <v>24</v>
      </c>
      <c r="J8664" t="s">
        <v>30</v>
      </c>
      <c r="K8664" t="s">
        <v>79</v>
      </c>
      <c r="L8664" t="s">
        <v>62</v>
      </c>
      <c r="M8664" t="s">
        <v>18</v>
      </c>
      <c r="N8664">
        <v>47</v>
      </c>
      <c r="O8664">
        <v>202</v>
      </c>
      <c r="P8664">
        <v>9494</v>
      </c>
      <c r="Q8664">
        <v>3893</v>
      </c>
      <c r="R8664">
        <v>0.41</v>
      </c>
      <c r="S8664" t="s">
        <v>23</v>
      </c>
      <c r="T8664" t="str">
        <f>IF(Table1[[#This Row],[Units Sold]]&gt; 700,"High Units","low Units")</f>
        <v>low Units</v>
      </c>
      <c r="U8664">
        <f>SUM(Table1[[#This Row],[Operating Profit]])/SUM(Table1[Operating Profit])*100</f>
        <v>1.1721133183861237E-3</v>
      </c>
      <c r="V8664">
        <f>SUM(Table1[[#This Row],[Price per Unit]]*Table1[[#This Row],[Units Sold]])</f>
        <v>9494</v>
      </c>
      <c r="W8664">
        <f>SUM(Table1[[#This Row],[Total Sales]]-Table1[[#This Row],[Operating Profit]])</f>
        <v>5601</v>
      </c>
      <c r="X8664">
        <f>SUM(Table1[[#This Row],[Total Sales]]-Table1[[#This Row],[Cost]])</f>
        <v>3893</v>
      </c>
      <c r="Y8664">
        <f>SUM(Table1[[#This Row],[profit/loss]])/SUM(Table1[profit/loss])</f>
        <v>1.1721133183861236E-5</v>
      </c>
    </row>
    <row r="8665" spans="1:25" x14ac:dyDescent="0.3">
      <c r="A8665" t="s">
        <v>29</v>
      </c>
      <c r="B8665" t="s">
        <v>23</v>
      </c>
      <c r="C8665">
        <v>1128299</v>
      </c>
      <c r="D8665" s="9">
        <v>44371</v>
      </c>
      <c r="E8665" s="8" t="str">
        <f>TEXT(Table1[[#This Row],[Invoice Date]],"dd-mm-yyyy")</f>
        <v>24-06-2021</v>
      </c>
      <c r="F8665" s="1" t="str">
        <f t="shared" si="540"/>
        <v>June</v>
      </c>
      <c r="G8665" s="1" t="str">
        <f t="shared" si="541"/>
        <v>2021</v>
      </c>
      <c r="H8665" s="1" t="str">
        <f t="shared" si="542"/>
        <v>Thursday</v>
      </c>
      <c r="I8665" s="1" t="str">
        <f t="shared" si="543"/>
        <v>24</v>
      </c>
      <c r="J8665" t="s">
        <v>30</v>
      </c>
      <c r="K8665" t="s">
        <v>79</v>
      </c>
      <c r="L8665" t="s">
        <v>62</v>
      </c>
      <c r="M8665" t="s">
        <v>19</v>
      </c>
      <c r="N8665">
        <v>53</v>
      </c>
      <c r="O8665">
        <v>208</v>
      </c>
      <c r="P8665">
        <v>11024</v>
      </c>
      <c r="Q8665">
        <v>4299</v>
      </c>
      <c r="R8665">
        <v>0.39</v>
      </c>
      <c r="S8665" t="s">
        <v>23</v>
      </c>
      <c r="T8665" t="str">
        <f>IF(Table1[[#This Row],[Units Sold]]&gt; 700,"High Units","low Units")</f>
        <v>low Units</v>
      </c>
      <c r="U8665">
        <f>SUM(Table1[[#This Row],[Operating Profit]])/SUM(Table1[Operating Profit])*100</f>
        <v>1.2943527243108003E-3</v>
      </c>
      <c r="V8665">
        <f>SUM(Table1[[#This Row],[Price per Unit]]*Table1[[#This Row],[Units Sold]])</f>
        <v>11024</v>
      </c>
      <c r="W8665">
        <f>SUM(Table1[[#This Row],[Total Sales]]-Table1[[#This Row],[Operating Profit]])</f>
        <v>6725</v>
      </c>
      <c r="X8665">
        <f>SUM(Table1[[#This Row],[Total Sales]]-Table1[[#This Row],[Cost]])</f>
        <v>4299</v>
      </c>
      <c r="Y8665">
        <f>SUM(Table1[[#This Row],[profit/loss]])/SUM(Table1[profit/loss])</f>
        <v>1.2943527243108003E-5</v>
      </c>
    </row>
    <row r="8666" spans="1:25" x14ac:dyDescent="0.3">
      <c r="A8666" t="s">
        <v>29</v>
      </c>
      <c r="B8666" t="s">
        <v>23</v>
      </c>
      <c r="C8666">
        <v>1128299</v>
      </c>
      <c r="D8666" s="9">
        <v>44371</v>
      </c>
      <c r="E8666" s="8" t="str">
        <f>TEXT(Table1[[#This Row],[Invoice Date]],"dd-mm-yyyy")</f>
        <v>24-06-2021</v>
      </c>
      <c r="F8666" s="1" t="str">
        <f t="shared" si="540"/>
        <v>June</v>
      </c>
      <c r="G8666" s="1" t="str">
        <f t="shared" si="541"/>
        <v>2021</v>
      </c>
      <c r="H8666" s="1" t="str">
        <f t="shared" si="542"/>
        <v>Thursday</v>
      </c>
      <c r="I8666" s="1" t="str">
        <f t="shared" si="543"/>
        <v>24</v>
      </c>
      <c r="J8666" t="s">
        <v>30</v>
      </c>
      <c r="K8666" t="s">
        <v>79</v>
      </c>
      <c r="L8666" t="s">
        <v>62</v>
      </c>
      <c r="M8666" t="s">
        <v>20</v>
      </c>
      <c r="N8666">
        <v>62</v>
      </c>
      <c r="O8666">
        <v>179</v>
      </c>
      <c r="P8666">
        <v>11098</v>
      </c>
      <c r="Q8666">
        <v>4550</v>
      </c>
      <c r="R8666">
        <v>0.41</v>
      </c>
      <c r="S8666" t="s">
        <v>23</v>
      </c>
      <c r="T8666" t="str">
        <f>IF(Table1[[#This Row],[Units Sold]]&gt; 700,"High Units","low Units")</f>
        <v>low Units</v>
      </c>
      <c r="U8666">
        <f>SUM(Table1[[#This Row],[Operating Profit]])/SUM(Table1[Operating Profit])*100</f>
        <v>1.3699243767420657E-3</v>
      </c>
      <c r="V8666">
        <f>SUM(Table1[[#This Row],[Price per Unit]]*Table1[[#This Row],[Units Sold]])</f>
        <v>11098</v>
      </c>
      <c r="W8666">
        <f>SUM(Table1[[#This Row],[Total Sales]]-Table1[[#This Row],[Operating Profit]])</f>
        <v>6548</v>
      </c>
      <c r="X8666">
        <f>SUM(Table1[[#This Row],[Total Sales]]-Table1[[#This Row],[Cost]])</f>
        <v>4550</v>
      </c>
      <c r="Y8666">
        <f>SUM(Table1[[#This Row],[profit/loss]])/SUM(Table1[profit/loss])</f>
        <v>1.3699243767420658E-5</v>
      </c>
    </row>
    <row r="8667" spans="1:25" x14ac:dyDescent="0.3">
      <c r="A8667" t="s">
        <v>29</v>
      </c>
      <c r="B8667" t="s">
        <v>23</v>
      </c>
      <c r="C8667">
        <v>1128299</v>
      </c>
      <c r="D8667" s="9">
        <v>44371</v>
      </c>
      <c r="E8667" s="8" t="str">
        <f>TEXT(Table1[[#This Row],[Invoice Date]],"dd-mm-yyyy")</f>
        <v>24-06-2021</v>
      </c>
      <c r="F8667" s="1" t="str">
        <f t="shared" si="540"/>
        <v>June</v>
      </c>
      <c r="G8667" s="1" t="str">
        <f t="shared" si="541"/>
        <v>2021</v>
      </c>
      <c r="H8667" s="1" t="str">
        <f t="shared" si="542"/>
        <v>Thursday</v>
      </c>
      <c r="I8667" s="1" t="str">
        <f t="shared" si="543"/>
        <v>24</v>
      </c>
      <c r="J8667" t="s">
        <v>30</v>
      </c>
      <c r="K8667" t="s">
        <v>79</v>
      </c>
      <c r="L8667" t="s">
        <v>62</v>
      </c>
      <c r="M8667" t="s">
        <v>21</v>
      </c>
      <c r="N8667">
        <v>67</v>
      </c>
      <c r="O8667">
        <v>140</v>
      </c>
      <c r="P8667">
        <v>9380</v>
      </c>
      <c r="Q8667">
        <v>4315</v>
      </c>
      <c r="R8667">
        <v>0.46</v>
      </c>
      <c r="S8667" t="s">
        <v>23</v>
      </c>
      <c r="T8667" t="str">
        <f>IF(Table1[[#This Row],[Units Sold]]&gt; 700,"High Units","low Units")</f>
        <v>low Units</v>
      </c>
      <c r="U8667">
        <f>SUM(Table1[[#This Row],[Operating Profit]])/SUM(Table1[Operating Profit])*100</f>
        <v>1.2991700408004428E-3</v>
      </c>
      <c r="V8667">
        <f>SUM(Table1[[#This Row],[Price per Unit]]*Table1[[#This Row],[Units Sold]])</f>
        <v>9380</v>
      </c>
      <c r="W8667">
        <f>SUM(Table1[[#This Row],[Total Sales]]-Table1[[#This Row],[Operating Profit]])</f>
        <v>5065</v>
      </c>
      <c r="X8667">
        <f>SUM(Table1[[#This Row],[Total Sales]]-Table1[[#This Row],[Cost]])</f>
        <v>4315</v>
      </c>
      <c r="Y8667">
        <f>SUM(Table1[[#This Row],[profit/loss]])/SUM(Table1[profit/loss])</f>
        <v>1.2991700408004427E-5</v>
      </c>
    </row>
    <row r="8668" spans="1:25" x14ac:dyDescent="0.3">
      <c r="A8668" t="s">
        <v>29</v>
      </c>
      <c r="B8668" t="s">
        <v>23</v>
      </c>
      <c r="C8668">
        <v>1128299</v>
      </c>
      <c r="D8668" s="9">
        <v>44371</v>
      </c>
      <c r="E8668" s="8" t="str">
        <f>TEXT(Table1[[#This Row],[Invoice Date]],"dd-mm-yyyy")</f>
        <v>24-06-2021</v>
      </c>
      <c r="F8668" s="1" t="str">
        <f t="shared" si="540"/>
        <v>June</v>
      </c>
      <c r="G8668" s="1" t="str">
        <f t="shared" si="541"/>
        <v>2021</v>
      </c>
      <c r="H8668" s="1" t="str">
        <f t="shared" si="542"/>
        <v>Thursday</v>
      </c>
      <c r="I8668" s="1" t="str">
        <f t="shared" si="543"/>
        <v>24</v>
      </c>
      <c r="J8668" t="s">
        <v>30</v>
      </c>
      <c r="K8668" t="s">
        <v>79</v>
      </c>
      <c r="L8668" t="s">
        <v>62</v>
      </c>
      <c r="M8668" t="s">
        <v>22</v>
      </c>
      <c r="N8668">
        <v>74</v>
      </c>
      <c r="O8668">
        <v>231</v>
      </c>
      <c r="P8668">
        <v>17094</v>
      </c>
      <c r="Q8668">
        <v>5641</v>
      </c>
      <c r="R8668">
        <v>0.33</v>
      </c>
      <c r="S8668" t="s">
        <v>23</v>
      </c>
      <c r="T8668" t="str">
        <f>IF(Table1[[#This Row],[Units Sold]]&gt; 700,"High Units","low Units")</f>
        <v>low Units</v>
      </c>
      <c r="U8668">
        <f>SUM(Table1[[#This Row],[Operating Profit]])/SUM(Table1[Operating Profit])*100</f>
        <v>1.6984051448795591E-3</v>
      </c>
      <c r="V8668">
        <f>SUM(Table1[[#This Row],[Price per Unit]]*Table1[[#This Row],[Units Sold]])</f>
        <v>17094</v>
      </c>
      <c r="W8668">
        <f>SUM(Table1[[#This Row],[Total Sales]]-Table1[[#This Row],[Operating Profit]])</f>
        <v>11453</v>
      </c>
      <c r="X8668">
        <f>SUM(Table1[[#This Row],[Total Sales]]-Table1[[#This Row],[Cost]])</f>
        <v>5641</v>
      </c>
      <c r="Y8668">
        <f>SUM(Table1[[#This Row],[profit/loss]])/SUM(Table1[profit/loss])</f>
        <v>1.6984051448795591E-5</v>
      </c>
    </row>
    <row r="8669" spans="1:25" x14ac:dyDescent="0.3">
      <c r="A8669" t="s">
        <v>29</v>
      </c>
      <c r="B8669" t="s">
        <v>23</v>
      </c>
      <c r="C8669">
        <v>1128299</v>
      </c>
      <c r="D8669" s="9">
        <v>44400</v>
      </c>
      <c r="E8669" s="8" t="str">
        <f>TEXT(Table1[[#This Row],[Invoice Date]],"dd-mm-yyyy")</f>
        <v>23-07-2021</v>
      </c>
      <c r="F8669" s="1" t="str">
        <f t="shared" si="540"/>
        <v>July</v>
      </c>
      <c r="G8669" s="1" t="str">
        <f t="shared" si="541"/>
        <v>2021</v>
      </c>
      <c r="H8669" s="1" t="str">
        <f t="shared" si="542"/>
        <v>Friday</v>
      </c>
      <c r="I8669" s="1" t="str">
        <f t="shared" si="543"/>
        <v>23</v>
      </c>
      <c r="J8669" t="s">
        <v>30</v>
      </c>
      <c r="K8669" t="s">
        <v>79</v>
      </c>
      <c r="L8669" t="s">
        <v>62</v>
      </c>
      <c r="M8669" t="s">
        <v>16</v>
      </c>
      <c r="N8669">
        <v>60</v>
      </c>
      <c r="O8669">
        <v>298</v>
      </c>
      <c r="P8669">
        <v>17880</v>
      </c>
      <c r="Q8669">
        <v>7510</v>
      </c>
      <c r="R8669">
        <v>0.42</v>
      </c>
      <c r="S8669" t="s">
        <v>23</v>
      </c>
      <c r="T8669" t="str">
        <f>IF(Table1[[#This Row],[Units Sold]]&gt; 700,"High Units","low Units")</f>
        <v>low Units</v>
      </c>
      <c r="U8669">
        <f>SUM(Table1[[#This Row],[Operating Profit]])/SUM(Table1[Operating Profit])*100</f>
        <v>2.2611279273259152E-3</v>
      </c>
      <c r="V8669">
        <f>SUM(Table1[[#This Row],[Price per Unit]]*Table1[[#This Row],[Units Sold]])</f>
        <v>17880</v>
      </c>
      <c r="W8669">
        <f>SUM(Table1[[#This Row],[Total Sales]]-Table1[[#This Row],[Operating Profit]])</f>
        <v>10370</v>
      </c>
      <c r="X8669">
        <f>SUM(Table1[[#This Row],[Total Sales]]-Table1[[#This Row],[Cost]])</f>
        <v>7510</v>
      </c>
      <c r="Y8669">
        <f>SUM(Table1[[#This Row],[profit/loss]])/SUM(Table1[profit/loss])</f>
        <v>2.2611279273259152E-5</v>
      </c>
    </row>
    <row r="8670" spans="1:25" x14ac:dyDescent="0.3">
      <c r="A8670" t="s">
        <v>29</v>
      </c>
      <c r="B8670" t="s">
        <v>23</v>
      </c>
      <c r="C8670">
        <v>1128299</v>
      </c>
      <c r="D8670" s="9">
        <v>44400</v>
      </c>
      <c r="E8670" s="8" t="str">
        <f>TEXT(Table1[[#This Row],[Invoice Date]],"dd-mm-yyyy")</f>
        <v>23-07-2021</v>
      </c>
      <c r="F8670" s="1" t="str">
        <f t="shared" si="540"/>
        <v>July</v>
      </c>
      <c r="G8670" s="1" t="str">
        <f t="shared" si="541"/>
        <v>2021</v>
      </c>
      <c r="H8670" s="1" t="str">
        <f t="shared" si="542"/>
        <v>Friday</v>
      </c>
      <c r="I8670" s="1" t="str">
        <f t="shared" si="543"/>
        <v>23</v>
      </c>
      <c r="J8670" t="s">
        <v>30</v>
      </c>
      <c r="K8670" t="s">
        <v>79</v>
      </c>
      <c r="L8670" t="s">
        <v>62</v>
      </c>
      <c r="M8670" t="s">
        <v>18</v>
      </c>
      <c r="N8670">
        <v>66</v>
      </c>
      <c r="O8670">
        <v>217</v>
      </c>
      <c r="P8670">
        <v>14322</v>
      </c>
      <c r="Q8670">
        <v>5872</v>
      </c>
      <c r="R8670">
        <v>0.41</v>
      </c>
      <c r="S8670" t="s">
        <v>23</v>
      </c>
      <c r="T8670" t="str">
        <f>IF(Table1[[#This Row],[Units Sold]]&gt; 700,"High Units","low Units")</f>
        <v>low Units</v>
      </c>
      <c r="U8670">
        <f>SUM(Table1[[#This Row],[Operating Profit]])/SUM(Table1[Operating Profit])*100</f>
        <v>1.7679551516987717E-3</v>
      </c>
      <c r="V8670">
        <f>SUM(Table1[[#This Row],[Price per Unit]]*Table1[[#This Row],[Units Sold]])</f>
        <v>14322</v>
      </c>
      <c r="W8670">
        <f>SUM(Table1[[#This Row],[Total Sales]]-Table1[[#This Row],[Operating Profit]])</f>
        <v>8450</v>
      </c>
      <c r="X8670">
        <f>SUM(Table1[[#This Row],[Total Sales]]-Table1[[#This Row],[Cost]])</f>
        <v>5872</v>
      </c>
      <c r="Y8670">
        <f>SUM(Table1[[#This Row],[profit/loss]])/SUM(Table1[profit/loss])</f>
        <v>1.7679551516987717E-5</v>
      </c>
    </row>
    <row r="8671" spans="1:25" x14ac:dyDescent="0.3">
      <c r="A8671" t="s">
        <v>29</v>
      </c>
      <c r="B8671" t="s">
        <v>23</v>
      </c>
      <c r="C8671">
        <v>1128299</v>
      </c>
      <c r="D8671" s="9">
        <v>44400</v>
      </c>
      <c r="E8671" s="8" t="str">
        <f>TEXT(Table1[[#This Row],[Invoice Date]],"dd-mm-yyyy")</f>
        <v>23-07-2021</v>
      </c>
      <c r="F8671" s="1" t="str">
        <f t="shared" si="540"/>
        <v>July</v>
      </c>
      <c r="G8671" s="1" t="str">
        <f t="shared" si="541"/>
        <v>2021</v>
      </c>
      <c r="H8671" s="1" t="str">
        <f t="shared" si="542"/>
        <v>Friday</v>
      </c>
      <c r="I8671" s="1" t="str">
        <f t="shared" si="543"/>
        <v>23</v>
      </c>
      <c r="J8671" t="s">
        <v>30</v>
      </c>
      <c r="K8671" t="s">
        <v>79</v>
      </c>
      <c r="L8671" t="s">
        <v>62</v>
      </c>
      <c r="M8671" t="s">
        <v>19</v>
      </c>
      <c r="N8671">
        <v>66</v>
      </c>
      <c r="O8671">
        <v>221</v>
      </c>
      <c r="P8671">
        <v>14586</v>
      </c>
      <c r="Q8671">
        <v>6126</v>
      </c>
      <c r="R8671">
        <v>0.42</v>
      </c>
      <c r="S8671" t="s">
        <v>23</v>
      </c>
      <c r="T8671" t="str">
        <f>IF(Table1[[#This Row],[Units Sold]]&gt; 700,"High Units","low Units")</f>
        <v>low Units</v>
      </c>
      <c r="U8671">
        <f>SUM(Table1[[#This Row],[Operating Profit]])/SUM(Table1[Operating Profit])*100</f>
        <v>1.844430050971845E-3</v>
      </c>
      <c r="V8671">
        <f>SUM(Table1[[#This Row],[Price per Unit]]*Table1[[#This Row],[Units Sold]])</f>
        <v>14586</v>
      </c>
      <c r="W8671">
        <f>SUM(Table1[[#This Row],[Total Sales]]-Table1[[#This Row],[Operating Profit]])</f>
        <v>8460</v>
      </c>
      <c r="X8671">
        <f>SUM(Table1[[#This Row],[Total Sales]]-Table1[[#This Row],[Cost]])</f>
        <v>6126</v>
      </c>
      <c r="Y8671">
        <f>SUM(Table1[[#This Row],[profit/loss]])/SUM(Table1[profit/loss])</f>
        <v>1.844430050971845E-5</v>
      </c>
    </row>
    <row r="8672" spans="1:25" x14ac:dyDescent="0.3">
      <c r="A8672" t="s">
        <v>29</v>
      </c>
      <c r="B8672" t="s">
        <v>23</v>
      </c>
      <c r="C8672">
        <v>1128299</v>
      </c>
      <c r="D8672" s="9">
        <v>44400</v>
      </c>
      <c r="E8672" s="8" t="str">
        <f>TEXT(Table1[[#This Row],[Invoice Date]],"dd-mm-yyyy")</f>
        <v>23-07-2021</v>
      </c>
      <c r="F8672" s="1" t="str">
        <f t="shared" si="540"/>
        <v>July</v>
      </c>
      <c r="G8672" s="1" t="str">
        <f t="shared" si="541"/>
        <v>2021</v>
      </c>
      <c r="H8672" s="1" t="str">
        <f t="shared" si="542"/>
        <v>Friday</v>
      </c>
      <c r="I8672" s="1" t="str">
        <f t="shared" si="543"/>
        <v>23</v>
      </c>
      <c r="J8672" t="s">
        <v>30</v>
      </c>
      <c r="K8672" t="s">
        <v>79</v>
      </c>
      <c r="L8672" t="s">
        <v>62</v>
      </c>
      <c r="M8672" t="s">
        <v>20</v>
      </c>
      <c r="N8672">
        <v>61</v>
      </c>
      <c r="O8672">
        <v>171</v>
      </c>
      <c r="P8672">
        <v>10431</v>
      </c>
      <c r="Q8672">
        <v>4277</v>
      </c>
      <c r="R8672">
        <v>0.41</v>
      </c>
      <c r="S8672" t="s">
        <v>23</v>
      </c>
      <c r="T8672" t="str">
        <f>IF(Table1[[#This Row],[Units Sold]]&gt; 700,"High Units","low Units")</f>
        <v>low Units</v>
      </c>
      <c r="U8672">
        <f>SUM(Table1[[#This Row],[Operating Profit]])/SUM(Table1[Operating Profit])*100</f>
        <v>1.2877289141375418E-3</v>
      </c>
      <c r="V8672">
        <f>SUM(Table1[[#This Row],[Price per Unit]]*Table1[[#This Row],[Units Sold]])</f>
        <v>10431</v>
      </c>
      <c r="W8672">
        <f>SUM(Table1[[#This Row],[Total Sales]]-Table1[[#This Row],[Operating Profit]])</f>
        <v>6154</v>
      </c>
      <c r="X8672">
        <f>SUM(Table1[[#This Row],[Total Sales]]-Table1[[#This Row],[Cost]])</f>
        <v>4277</v>
      </c>
      <c r="Y8672">
        <f>SUM(Table1[[#This Row],[profit/loss]])/SUM(Table1[profit/loss])</f>
        <v>1.2877289141375419E-5</v>
      </c>
    </row>
    <row r="8673" spans="1:25" x14ac:dyDescent="0.3">
      <c r="A8673" t="s">
        <v>29</v>
      </c>
      <c r="B8673" t="s">
        <v>23</v>
      </c>
      <c r="C8673">
        <v>1128299</v>
      </c>
      <c r="D8673" s="9">
        <v>44400</v>
      </c>
      <c r="E8673" s="8" t="str">
        <f>TEXT(Table1[[#This Row],[Invoice Date]],"dd-mm-yyyy")</f>
        <v>23-07-2021</v>
      </c>
      <c r="F8673" s="1" t="str">
        <f t="shared" si="540"/>
        <v>July</v>
      </c>
      <c r="G8673" s="1" t="str">
        <f t="shared" si="541"/>
        <v>2021</v>
      </c>
      <c r="H8673" s="1" t="str">
        <f t="shared" si="542"/>
        <v>Friday</v>
      </c>
      <c r="I8673" s="1" t="str">
        <f t="shared" si="543"/>
        <v>23</v>
      </c>
      <c r="J8673" t="s">
        <v>30</v>
      </c>
      <c r="K8673" t="s">
        <v>79</v>
      </c>
      <c r="L8673" t="s">
        <v>62</v>
      </c>
      <c r="M8673" t="s">
        <v>21</v>
      </c>
      <c r="N8673">
        <v>68</v>
      </c>
      <c r="O8673">
        <v>198</v>
      </c>
      <c r="P8673">
        <v>13464</v>
      </c>
      <c r="Q8673">
        <v>6193</v>
      </c>
      <c r="R8673">
        <v>0.46</v>
      </c>
      <c r="S8673" t="s">
        <v>23</v>
      </c>
      <c r="T8673" t="str">
        <f>IF(Table1[[#This Row],[Units Sold]]&gt; 700,"High Units","low Units")</f>
        <v>low Units</v>
      </c>
      <c r="U8673">
        <f>SUM(Table1[[#This Row],[Operating Profit]])/SUM(Table1[Operating Profit])*100</f>
        <v>1.8646025637722228E-3</v>
      </c>
      <c r="V8673">
        <f>SUM(Table1[[#This Row],[Price per Unit]]*Table1[[#This Row],[Units Sold]])</f>
        <v>13464</v>
      </c>
      <c r="W8673">
        <f>SUM(Table1[[#This Row],[Total Sales]]-Table1[[#This Row],[Operating Profit]])</f>
        <v>7271</v>
      </c>
      <c r="X8673">
        <f>SUM(Table1[[#This Row],[Total Sales]]-Table1[[#This Row],[Cost]])</f>
        <v>6193</v>
      </c>
      <c r="Y8673">
        <f>SUM(Table1[[#This Row],[profit/loss]])/SUM(Table1[profit/loss])</f>
        <v>1.8646025637722228E-5</v>
      </c>
    </row>
    <row r="8674" spans="1:25" x14ac:dyDescent="0.3">
      <c r="A8674" t="s">
        <v>29</v>
      </c>
      <c r="B8674" t="s">
        <v>23</v>
      </c>
      <c r="C8674">
        <v>1128299</v>
      </c>
      <c r="D8674" s="9">
        <v>44400</v>
      </c>
      <c r="E8674" s="8" t="str">
        <f>TEXT(Table1[[#This Row],[Invoice Date]],"dd-mm-yyyy")</f>
        <v>23-07-2021</v>
      </c>
      <c r="F8674" s="1" t="str">
        <f t="shared" si="540"/>
        <v>July</v>
      </c>
      <c r="G8674" s="1" t="str">
        <f t="shared" si="541"/>
        <v>2021</v>
      </c>
      <c r="H8674" s="1" t="str">
        <f t="shared" si="542"/>
        <v>Friday</v>
      </c>
      <c r="I8674" s="1" t="str">
        <f t="shared" si="543"/>
        <v>23</v>
      </c>
      <c r="J8674" t="s">
        <v>30</v>
      </c>
      <c r="K8674" t="s">
        <v>79</v>
      </c>
      <c r="L8674" t="s">
        <v>62</v>
      </c>
      <c r="M8674" t="s">
        <v>22</v>
      </c>
      <c r="N8674">
        <v>78</v>
      </c>
      <c r="O8674">
        <v>204</v>
      </c>
      <c r="P8674">
        <v>15912</v>
      </c>
      <c r="Q8674">
        <v>5569</v>
      </c>
      <c r="R8674">
        <v>0.35</v>
      </c>
      <c r="S8674" t="s">
        <v>23</v>
      </c>
      <c r="T8674" t="str">
        <f>IF(Table1[[#This Row],[Units Sold]]&gt; 700,"High Units","low Units")</f>
        <v>low Units</v>
      </c>
      <c r="U8674">
        <f>SUM(Table1[[#This Row],[Operating Profit]])/SUM(Table1[Operating Profit])*100</f>
        <v>1.6767272206761681E-3</v>
      </c>
      <c r="V8674">
        <f>SUM(Table1[[#This Row],[Price per Unit]]*Table1[[#This Row],[Units Sold]])</f>
        <v>15912</v>
      </c>
      <c r="W8674">
        <f>SUM(Table1[[#This Row],[Total Sales]]-Table1[[#This Row],[Operating Profit]])</f>
        <v>10343</v>
      </c>
      <c r="X8674">
        <f>SUM(Table1[[#This Row],[Total Sales]]-Table1[[#This Row],[Cost]])</f>
        <v>5569</v>
      </c>
      <c r="Y8674">
        <f>SUM(Table1[[#This Row],[profit/loss]])/SUM(Table1[profit/loss])</f>
        <v>1.6767272206761682E-5</v>
      </c>
    </row>
    <row r="8675" spans="1:25" x14ac:dyDescent="0.3">
      <c r="A8675" t="s">
        <v>29</v>
      </c>
      <c r="B8675" t="s">
        <v>23</v>
      </c>
      <c r="C8675">
        <v>1128299</v>
      </c>
      <c r="D8675" s="9">
        <v>44432</v>
      </c>
      <c r="E8675" s="8" t="str">
        <f>TEXT(Table1[[#This Row],[Invoice Date]],"dd-mm-yyyy")</f>
        <v>24-08-2021</v>
      </c>
      <c r="F8675" s="1" t="str">
        <f t="shared" si="540"/>
        <v>August</v>
      </c>
      <c r="G8675" s="1" t="str">
        <f t="shared" si="541"/>
        <v>2021</v>
      </c>
      <c r="H8675" s="1" t="str">
        <f t="shared" si="542"/>
        <v>Tuesday</v>
      </c>
      <c r="I8675" s="1" t="str">
        <f t="shared" si="543"/>
        <v>24</v>
      </c>
      <c r="J8675" t="s">
        <v>30</v>
      </c>
      <c r="K8675" t="s">
        <v>79</v>
      </c>
      <c r="L8675" t="s">
        <v>62</v>
      </c>
      <c r="M8675" t="s">
        <v>16</v>
      </c>
      <c r="N8675">
        <v>69</v>
      </c>
      <c r="O8675">
        <v>256</v>
      </c>
      <c r="P8675">
        <v>17664</v>
      </c>
      <c r="Q8675">
        <v>6536</v>
      </c>
      <c r="R8675">
        <v>0.37</v>
      </c>
      <c r="S8675" t="s">
        <v>23</v>
      </c>
      <c r="T8675" t="str">
        <f>IF(Table1[[#This Row],[Units Sold]]&gt; 700,"High Units","low Units")</f>
        <v>low Units</v>
      </c>
      <c r="U8675">
        <f>SUM(Table1[[#This Row],[Operating Profit]])/SUM(Table1[Operating Profit])*100</f>
        <v>1.9678737860189324E-3</v>
      </c>
      <c r="V8675">
        <f>SUM(Table1[[#This Row],[Price per Unit]]*Table1[[#This Row],[Units Sold]])</f>
        <v>17664</v>
      </c>
      <c r="W8675">
        <f>SUM(Table1[[#This Row],[Total Sales]]-Table1[[#This Row],[Operating Profit]])</f>
        <v>11128</v>
      </c>
      <c r="X8675">
        <f>SUM(Table1[[#This Row],[Total Sales]]-Table1[[#This Row],[Cost]])</f>
        <v>6536</v>
      </c>
      <c r="Y8675">
        <f>SUM(Table1[[#This Row],[profit/loss]])/SUM(Table1[profit/loss])</f>
        <v>1.9678737860189324E-5</v>
      </c>
    </row>
    <row r="8676" spans="1:25" x14ac:dyDescent="0.3">
      <c r="A8676" t="s">
        <v>29</v>
      </c>
      <c r="B8676" t="s">
        <v>23</v>
      </c>
      <c r="C8676">
        <v>1128299</v>
      </c>
      <c r="D8676" s="9">
        <v>44432</v>
      </c>
      <c r="E8676" s="8" t="str">
        <f>TEXT(Table1[[#This Row],[Invoice Date]],"dd-mm-yyyy")</f>
        <v>24-08-2021</v>
      </c>
      <c r="F8676" s="1" t="str">
        <f t="shared" si="540"/>
        <v>August</v>
      </c>
      <c r="G8676" s="1" t="str">
        <f t="shared" si="541"/>
        <v>2021</v>
      </c>
      <c r="H8676" s="1" t="str">
        <f t="shared" si="542"/>
        <v>Tuesday</v>
      </c>
      <c r="I8676" s="1" t="str">
        <f t="shared" si="543"/>
        <v>24</v>
      </c>
      <c r="J8676" t="s">
        <v>30</v>
      </c>
      <c r="K8676" t="s">
        <v>79</v>
      </c>
      <c r="L8676" t="s">
        <v>62</v>
      </c>
      <c r="M8676" t="s">
        <v>18</v>
      </c>
      <c r="N8676">
        <v>62</v>
      </c>
      <c r="O8676">
        <v>256</v>
      </c>
      <c r="P8676">
        <v>15872</v>
      </c>
      <c r="Q8676">
        <v>6666</v>
      </c>
      <c r="R8676">
        <v>0.42</v>
      </c>
      <c r="S8676" t="s">
        <v>23</v>
      </c>
      <c r="T8676" t="str">
        <f>IF(Table1[[#This Row],[Units Sold]]&gt; 700,"High Units","low Units")</f>
        <v>low Units</v>
      </c>
      <c r="U8676">
        <f>SUM(Table1[[#This Row],[Operating Profit]])/SUM(Table1[Operating Profit])*100</f>
        <v>2.007014482497277E-3</v>
      </c>
      <c r="V8676">
        <f>SUM(Table1[[#This Row],[Price per Unit]]*Table1[[#This Row],[Units Sold]])</f>
        <v>15872</v>
      </c>
      <c r="W8676">
        <f>SUM(Table1[[#This Row],[Total Sales]]-Table1[[#This Row],[Operating Profit]])</f>
        <v>9206</v>
      </c>
      <c r="X8676">
        <f>SUM(Table1[[#This Row],[Total Sales]]-Table1[[#This Row],[Cost]])</f>
        <v>6666</v>
      </c>
      <c r="Y8676">
        <f>SUM(Table1[[#This Row],[profit/loss]])/SUM(Table1[profit/loss])</f>
        <v>2.007014482497277E-5</v>
      </c>
    </row>
    <row r="8677" spans="1:25" x14ac:dyDescent="0.3">
      <c r="A8677" t="s">
        <v>29</v>
      </c>
      <c r="B8677" t="s">
        <v>23</v>
      </c>
      <c r="C8677">
        <v>1128299</v>
      </c>
      <c r="D8677" s="9">
        <v>44432</v>
      </c>
      <c r="E8677" s="8" t="str">
        <f>TEXT(Table1[[#This Row],[Invoice Date]],"dd-mm-yyyy")</f>
        <v>24-08-2021</v>
      </c>
      <c r="F8677" s="1" t="str">
        <f t="shared" si="540"/>
        <v>August</v>
      </c>
      <c r="G8677" s="1" t="str">
        <f t="shared" si="541"/>
        <v>2021</v>
      </c>
      <c r="H8677" s="1" t="str">
        <f t="shared" si="542"/>
        <v>Tuesday</v>
      </c>
      <c r="I8677" s="1" t="str">
        <f t="shared" si="543"/>
        <v>24</v>
      </c>
      <c r="J8677" t="s">
        <v>30</v>
      </c>
      <c r="K8677" t="s">
        <v>79</v>
      </c>
      <c r="L8677" t="s">
        <v>62</v>
      </c>
      <c r="M8677" t="s">
        <v>19</v>
      </c>
      <c r="N8677">
        <v>50</v>
      </c>
      <c r="O8677">
        <v>215</v>
      </c>
      <c r="P8677">
        <v>10750</v>
      </c>
      <c r="Q8677">
        <v>4300</v>
      </c>
      <c r="R8677">
        <v>0.4</v>
      </c>
      <c r="S8677" t="s">
        <v>23</v>
      </c>
      <c r="T8677" t="str">
        <f>IF(Table1[[#This Row],[Units Sold]]&gt; 700,"High Units","low Units")</f>
        <v>low Units</v>
      </c>
      <c r="U8677">
        <f>SUM(Table1[[#This Row],[Operating Profit]])/SUM(Table1[Operating Profit])*100</f>
        <v>1.2946538065914028E-3</v>
      </c>
      <c r="V8677">
        <f>SUM(Table1[[#This Row],[Price per Unit]]*Table1[[#This Row],[Units Sold]])</f>
        <v>10750</v>
      </c>
      <c r="W8677">
        <f>SUM(Table1[[#This Row],[Total Sales]]-Table1[[#This Row],[Operating Profit]])</f>
        <v>6450</v>
      </c>
      <c r="X8677">
        <f>SUM(Table1[[#This Row],[Total Sales]]-Table1[[#This Row],[Cost]])</f>
        <v>4300</v>
      </c>
      <c r="Y8677">
        <f>SUM(Table1[[#This Row],[profit/loss]])/SUM(Table1[profit/loss])</f>
        <v>1.2946538065914028E-5</v>
      </c>
    </row>
    <row r="8678" spans="1:25" x14ac:dyDescent="0.3">
      <c r="A8678" t="s">
        <v>29</v>
      </c>
      <c r="B8678" t="s">
        <v>23</v>
      </c>
      <c r="C8678">
        <v>1128299</v>
      </c>
      <c r="D8678" s="9">
        <v>44432</v>
      </c>
      <c r="E8678" s="8" t="str">
        <f>TEXT(Table1[[#This Row],[Invoice Date]],"dd-mm-yyyy")</f>
        <v>24-08-2021</v>
      </c>
      <c r="F8678" s="1" t="str">
        <f t="shared" si="540"/>
        <v>August</v>
      </c>
      <c r="G8678" s="1" t="str">
        <f t="shared" si="541"/>
        <v>2021</v>
      </c>
      <c r="H8678" s="1" t="str">
        <f t="shared" si="542"/>
        <v>Tuesday</v>
      </c>
      <c r="I8678" s="1" t="str">
        <f t="shared" si="543"/>
        <v>24</v>
      </c>
      <c r="J8678" t="s">
        <v>30</v>
      </c>
      <c r="K8678" t="s">
        <v>79</v>
      </c>
      <c r="L8678" t="s">
        <v>62</v>
      </c>
      <c r="M8678" t="s">
        <v>20</v>
      </c>
      <c r="N8678">
        <v>50</v>
      </c>
      <c r="O8678">
        <v>128</v>
      </c>
      <c r="P8678">
        <v>6400</v>
      </c>
      <c r="Q8678">
        <v>2432</v>
      </c>
      <c r="R8678">
        <v>0.38</v>
      </c>
      <c r="S8678" t="s">
        <v>23</v>
      </c>
      <c r="T8678" t="str">
        <f>IF(Table1[[#This Row],[Units Sold]]&gt; 700,"High Units","low Units")</f>
        <v>low Units</v>
      </c>
      <c r="U8678">
        <f>SUM(Table1[[#This Row],[Operating Profit]])/SUM(Table1[Operating Profit])*100</f>
        <v>7.322321064256493E-4</v>
      </c>
      <c r="V8678">
        <f>SUM(Table1[[#This Row],[Price per Unit]]*Table1[[#This Row],[Units Sold]])</f>
        <v>6400</v>
      </c>
      <c r="W8678">
        <f>SUM(Table1[[#This Row],[Total Sales]]-Table1[[#This Row],[Operating Profit]])</f>
        <v>3968</v>
      </c>
      <c r="X8678">
        <f>SUM(Table1[[#This Row],[Total Sales]]-Table1[[#This Row],[Cost]])</f>
        <v>2432</v>
      </c>
      <c r="Y8678">
        <f>SUM(Table1[[#This Row],[profit/loss]])/SUM(Table1[profit/loss])</f>
        <v>7.3223210642564929E-6</v>
      </c>
    </row>
    <row r="8679" spans="1:25" x14ac:dyDescent="0.3">
      <c r="A8679" t="s">
        <v>29</v>
      </c>
      <c r="B8679" t="s">
        <v>23</v>
      </c>
      <c r="C8679">
        <v>1128299</v>
      </c>
      <c r="D8679" s="9">
        <v>44432</v>
      </c>
      <c r="E8679" s="8" t="str">
        <f>TEXT(Table1[[#This Row],[Invoice Date]],"dd-mm-yyyy")</f>
        <v>24-08-2021</v>
      </c>
      <c r="F8679" s="1" t="str">
        <f t="shared" si="540"/>
        <v>August</v>
      </c>
      <c r="G8679" s="1" t="str">
        <f t="shared" si="541"/>
        <v>2021</v>
      </c>
      <c r="H8679" s="1" t="str">
        <f t="shared" si="542"/>
        <v>Tuesday</v>
      </c>
      <c r="I8679" s="1" t="str">
        <f t="shared" si="543"/>
        <v>24</v>
      </c>
      <c r="J8679" t="s">
        <v>30</v>
      </c>
      <c r="K8679" t="s">
        <v>79</v>
      </c>
      <c r="L8679" t="s">
        <v>62</v>
      </c>
      <c r="M8679" t="s">
        <v>21</v>
      </c>
      <c r="N8679">
        <v>53</v>
      </c>
      <c r="O8679">
        <v>136</v>
      </c>
      <c r="P8679">
        <v>7208</v>
      </c>
      <c r="Q8679">
        <v>3027</v>
      </c>
      <c r="R8679">
        <v>0.42</v>
      </c>
      <c r="S8679" t="s">
        <v>23</v>
      </c>
      <c r="T8679" t="str">
        <f>IF(Table1[[#This Row],[Units Sold]]&gt; 700,"High Units","low Units")</f>
        <v>low Units</v>
      </c>
      <c r="U8679">
        <f>SUM(Table1[[#This Row],[Operating Profit]])/SUM(Table1[Operating Profit])*100</f>
        <v>9.113760633842271E-4</v>
      </c>
      <c r="V8679">
        <f>SUM(Table1[[#This Row],[Price per Unit]]*Table1[[#This Row],[Units Sold]])</f>
        <v>7208</v>
      </c>
      <c r="W8679">
        <f>SUM(Table1[[#This Row],[Total Sales]]-Table1[[#This Row],[Operating Profit]])</f>
        <v>4181</v>
      </c>
      <c r="X8679">
        <f>SUM(Table1[[#This Row],[Total Sales]]-Table1[[#This Row],[Cost]])</f>
        <v>3027</v>
      </c>
      <c r="Y8679">
        <f>SUM(Table1[[#This Row],[profit/loss]])/SUM(Table1[profit/loss])</f>
        <v>9.1137606338422706E-6</v>
      </c>
    </row>
    <row r="8680" spans="1:25" x14ac:dyDescent="0.3">
      <c r="A8680" t="s">
        <v>29</v>
      </c>
      <c r="B8680" t="s">
        <v>23</v>
      </c>
      <c r="C8680">
        <v>1128299</v>
      </c>
      <c r="D8680" s="9">
        <v>44432</v>
      </c>
      <c r="E8680" s="8" t="str">
        <f>TEXT(Table1[[#This Row],[Invoice Date]],"dd-mm-yyyy")</f>
        <v>24-08-2021</v>
      </c>
      <c r="F8680" s="1" t="str">
        <f t="shared" si="540"/>
        <v>August</v>
      </c>
      <c r="G8680" s="1" t="str">
        <f t="shared" si="541"/>
        <v>2021</v>
      </c>
      <c r="H8680" s="1" t="str">
        <f t="shared" si="542"/>
        <v>Tuesday</v>
      </c>
      <c r="I8680" s="1" t="str">
        <f t="shared" si="543"/>
        <v>24</v>
      </c>
      <c r="J8680" t="s">
        <v>30</v>
      </c>
      <c r="K8680" t="s">
        <v>79</v>
      </c>
      <c r="L8680" t="s">
        <v>62</v>
      </c>
      <c r="M8680" t="s">
        <v>22</v>
      </c>
      <c r="N8680">
        <v>53</v>
      </c>
      <c r="O8680">
        <v>88</v>
      </c>
      <c r="P8680">
        <v>4664</v>
      </c>
      <c r="Q8680">
        <v>1726</v>
      </c>
      <c r="R8680">
        <v>0.37</v>
      </c>
      <c r="S8680" t="s">
        <v>23</v>
      </c>
      <c r="T8680" t="str">
        <f>IF(Table1[[#This Row],[Units Sold]]&gt; 700,"High Units","low Units")</f>
        <v>low Units</v>
      </c>
      <c r="U8680">
        <f>SUM(Table1[[#This Row],[Operating Profit]])/SUM(Table1[Operating Profit])*100</f>
        <v>5.1966801632017702E-4</v>
      </c>
      <c r="V8680">
        <f>SUM(Table1[[#This Row],[Price per Unit]]*Table1[[#This Row],[Units Sold]])</f>
        <v>4664</v>
      </c>
      <c r="W8680">
        <f>SUM(Table1[[#This Row],[Total Sales]]-Table1[[#This Row],[Operating Profit]])</f>
        <v>2938</v>
      </c>
      <c r="X8680">
        <f>SUM(Table1[[#This Row],[Total Sales]]-Table1[[#This Row],[Cost]])</f>
        <v>1726</v>
      </c>
      <c r="Y8680">
        <f>SUM(Table1[[#This Row],[profit/loss]])/SUM(Table1[profit/loss])</f>
        <v>5.1966801632017707E-6</v>
      </c>
    </row>
    <row r="8681" spans="1:25" x14ac:dyDescent="0.3">
      <c r="A8681" t="s">
        <v>29</v>
      </c>
      <c r="B8681" t="s">
        <v>23</v>
      </c>
      <c r="C8681">
        <v>1128299</v>
      </c>
      <c r="D8681" s="9">
        <v>44464</v>
      </c>
      <c r="E8681" s="8" t="str">
        <f>TEXT(Table1[[#This Row],[Invoice Date]],"dd-mm-yyyy")</f>
        <v>25-09-2021</v>
      </c>
      <c r="F8681" s="1" t="str">
        <f t="shared" si="540"/>
        <v>September</v>
      </c>
      <c r="G8681" s="1" t="str">
        <f t="shared" si="541"/>
        <v>2021</v>
      </c>
      <c r="H8681" s="1" t="str">
        <f t="shared" si="542"/>
        <v>Saturday</v>
      </c>
      <c r="I8681" s="1" t="str">
        <f t="shared" si="543"/>
        <v>25</v>
      </c>
      <c r="J8681" t="s">
        <v>30</v>
      </c>
      <c r="K8681" t="s">
        <v>79</v>
      </c>
      <c r="L8681" t="s">
        <v>62</v>
      </c>
      <c r="M8681" t="s">
        <v>16</v>
      </c>
      <c r="N8681">
        <v>34</v>
      </c>
      <c r="O8681">
        <v>149</v>
      </c>
      <c r="P8681">
        <v>5066</v>
      </c>
      <c r="Q8681">
        <v>1874</v>
      </c>
      <c r="R8681">
        <v>0.37</v>
      </c>
      <c r="S8681" t="s">
        <v>23</v>
      </c>
      <c r="T8681" t="str">
        <f>IF(Table1[[#This Row],[Units Sold]]&gt; 700,"High Units","low Units")</f>
        <v>low Units</v>
      </c>
      <c r="U8681">
        <f>SUM(Table1[[#This Row],[Operating Profit]])/SUM(Table1[Operating Profit])*100</f>
        <v>5.6422819384936956E-4</v>
      </c>
      <c r="V8681">
        <f>SUM(Table1[[#This Row],[Price per Unit]]*Table1[[#This Row],[Units Sold]])</f>
        <v>5066</v>
      </c>
      <c r="W8681">
        <f>SUM(Table1[[#This Row],[Total Sales]]-Table1[[#This Row],[Operating Profit]])</f>
        <v>3192</v>
      </c>
      <c r="X8681">
        <f>SUM(Table1[[#This Row],[Total Sales]]-Table1[[#This Row],[Cost]])</f>
        <v>1874</v>
      </c>
      <c r="Y8681">
        <f>SUM(Table1[[#This Row],[profit/loss]])/SUM(Table1[profit/loss])</f>
        <v>5.6422819384936954E-6</v>
      </c>
    </row>
    <row r="8682" spans="1:25" x14ac:dyDescent="0.3">
      <c r="A8682" t="s">
        <v>29</v>
      </c>
      <c r="B8682" t="s">
        <v>23</v>
      </c>
      <c r="C8682">
        <v>1128299</v>
      </c>
      <c r="D8682" s="9">
        <v>44464</v>
      </c>
      <c r="E8682" s="8" t="str">
        <f>TEXT(Table1[[#This Row],[Invoice Date]],"dd-mm-yyyy")</f>
        <v>25-09-2021</v>
      </c>
      <c r="F8682" s="1" t="str">
        <f t="shared" si="540"/>
        <v>September</v>
      </c>
      <c r="G8682" s="1" t="str">
        <f t="shared" si="541"/>
        <v>2021</v>
      </c>
      <c r="H8682" s="1" t="str">
        <f t="shared" si="542"/>
        <v>Saturday</v>
      </c>
      <c r="I8682" s="1" t="str">
        <f t="shared" si="543"/>
        <v>25</v>
      </c>
      <c r="J8682" t="s">
        <v>30</v>
      </c>
      <c r="K8682" t="s">
        <v>79</v>
      </c>
      <c r="L8682" t="s">
        <v>62</v>
      </c>
      <c r="M8682" t="s">
        <v>18</v>
      </c>
      <c r="N8682">
        <v>43</v>
      </c>
      <c r="O8682">
        <v>158</v>
      </c>
      <c r="P8682">
        <v>6794</v>
      </c>
      <c r="Q8682">
        <v>2582</v>
      </c>
      <c r="R8682">
        <v>0.38</v>
      </c>
      <c r="S8682" t="s">
        <v>23</v>
      </c>
      <c r="T8682" t="str">
        <f>IF(Table1[[#This Row],[Units Sold]]&gt; 700,"High Units","low Units")</f>
        <v>low Units</v>
      </c>
      <c r="U8682">
        <f>SUM(Table1[[#This Row],[Operating Profit]])/SUM(Table1[Operating Profit])*100</f>
        <v>7.7739444851604705E-4</v>
      </c>
      <c r="V8682">
        <f>SUM(Table1[[#This Row],[Price per Unit]]*Table1[[#This Row],[Units Sold]])</f>
        <v>6794</v>
      </c>
      <c r="W8682">
        <f>SUM(Table1[[#This Row],[Total Sales]]-Table1[[#This Row],[Operating Profit]])</f>
        <v>4212</v>
      </c>
      <c r="X8682">
        <f>SUM(Table1[[#This Row],[Total Sales]]-Table1[[#This Row],[Cost]])</f>
        <v>2582</v>
      </c>
      <c r="Y8682">
        <f>SUM(Table1[[#This Row],[profit/loss]])/SUM(Table1[profit/loss])</f>
        <v>7.7739444851604709E-6</v>
      </c>
    </row>
    <row r="8683" spans="1:25" x14ac:dyDescent="0.3">
      <c r="A8683" t="s">
        <v>29</v>
      </c>
      <c r="B8683" t="s">
        <v>23</v>
      </c>
      <c r="C8683">
        <v>1128299</v>
      </c>
      <c r="D8683" s="9">
        <v>44464</v>
      </c>
      <c r="E8683" s="8" t="str">
        <f>TEXT(Table1[[#This Row],[Invoice Date]],"dd-mm-yyyy")</f>
        <v>25-09-2021</v>
      </c>
      <c r="F8683" s="1" t="str">
        <f t="shared" si="540"/>
        <v>September</v>
      </c>
      <c r="G8683" s="1" t="str">
        <f t="shared" si="541"/>
        <v>2021</v>
      </c>
      <c r="H8683" s="1" t="str">
        <f t="shared" si="542"/>
        <v>Saturday</v>
      </c>
      <c r="I8683" s="1" t="str">
        <f t="shared" si="543"/>
        <v>25</v>
      </c>
      <c r="J8683" t="s">
        <v>30</v>
      </c>
      <c r="K8683" t="s">
        <v>79</v>
      </c>
      <c r="L8683" t="s">
        <v>62</v>
      </c>
      <c r="M8683" t="s">
        <v>19</v>
      </c>
      <c r="N8683">
        <v>39</v>
      </c>
      <c r="O8683">
        <v>83</v>
      </c>
      <c r="P8683">
        <v>3237</v>
      </c>
      <c r="Q8683">
        <v>1360</v>
      </c>
      <c r="R8683">
        <v>0.42</v>
      </c>
      <c r="S8683" t="s">
        <v>23</v>
      </c>
      <c r="T8683" t="str">
        <f>IF(Table1[[#This Row],[Units Sold]]&gt; 700,"High Units","low Units")</f>
        <v>low Units</v>
      </c>
      <c r="U8683">
        <f>SUM(Table1[[#This Row],[Operating Profit]])/SUM(Table1[Operating Profit])*100</f>
        <v>4.0947190161960646E-4</v>
      </c>
      <c r="V8683">
        <f>SUM(Table1[[#This Row],[Price per Unit]]*Table1[[#This Row],[Units Sold]])</f>
        <v>3237</v>
      </c>
      <c r="W8683">
        <f>SUM(Table1[[#This Row],[Total Sales]]-Table1[[#This Row],[Operating Profit]])</f>
        <v>1877</v>
      </c>
      <c r="X8683">
        <f>SUM(Table1[[#This Row],[Total Sales]]-Table1[[#This Row],[Cost]])</f>
        <v>1360</v>
      </c>
      <c r="Y8683">
        <f>SUM(Table1[[#This Row],[profit/loss]])/SUM(Table1[profit/loss])</f>
        <v>4.0947190161960647E-6</v>
      </c>
    </row>
    <row r="8684" spans="1:25" x14ac:dyDescent="0.3">
      <c r="A8684" t="s">
        <v>29</v>
      </c>
      <c r="B8684" t="s">
        <v>23</v>
      </c>
      <c r="C8684">
        <v>1128299</v>
      </c>
      <c r="D8684" s="9">
        <v>44464</v>
      </c>
      <c r="E8684" s="8" t="str">
        <f>TEXT(Table1[[#This Row],[Invoice Date]],"dd-mm-yyyy")</f>
        <v>25-09-2021</v>
      </c>
      <c r="F8684" s="1" t="str">
        <f t="shared" si="540"/>
        <v>September</v>
      </c>
      <c r="G8684" s="1" t="str">
        <f t="shared" si="541"/>
        <v>2021</v>
      </c>
      <c r="H8684" s="1" t="str">
        <f t="shared" si="542"/>
        <v>Saturday</v>
      </c>
      <c r="I8684" s="1" t="str">
        <f t="shared" si="543"/>
        <v>25</v>
      </c>
      <c r="J8684" t="s">
        <v>30</v>
      </c>
      <c r="K8684" t="s">
        <v>79</v>
      </c>
      <c r="L8684" t="s">
        <v>62</v>
      </c>
      <c r="M8684" t="s">
        <v>20</v>
      </c>
      <c r="N8684">
        <v>38</v>
      </c>
      <c r="O8684">
        <v>62</v>
      </c>
      <c r="P8684">
        <v>2356</v>
      </c>
      <c r="Q8684">
        <v>990</v>
      </c>
      <c r="R8684">
        <v>0.42</v>
      </c>
      <c r="S8684" t="s">
        <v>23</v>
      </c>
      <c r="T8684" t="str">
        <f>IF(Table1[[#This Row],[Units Sold]]&gt; 700,"High Units","low Units")</f>
        <v>low Units</v>
      </c>
      <c r="U8684">
        <f>SUM(Table1[[#This Row],[Operating Profit]])/SUM(Table1[Operating Profit])*100</f>
        <v>2.9807145779662533E-4</v>
      </c>
      <c r="V8684">
        <f>SUM(Table1[[#This Row],[Price per Unit]]*Table1[[#This Row],[Units Sold]])</f>
        <v>2356</v>
      </c>
      <c r="W8684">
        <f>SUM(Table1[[#This Row],[Total Sales]]-Table1[[#This Row],[Operating Profit]])</f>
        <v>1366</v>
      </c>
      <c r="X8684">
        <f>SUM(Table1[[#This Row],[Total Sales]]-Table1[[#This Row],[Cost]])</f>
        <v>990</v>
      </c>
      <c r="Y8684">
        <f>SUM(Table1[[#This Row],[profit/loss]])/SUM(Table1[profit/loss])</f>
        <v>2.9807145779662532E-6</v>
      </c>
    </row>
    <row r="8685" spans="1:25" x14ac:dyDescent="0.3">
      <c r="A8685" t="s">
        <v>29</v>
      </c>
      <c r="B8685" t="s">
        <v>23</v>
      </c>
      <c r="C8685">
        <v>1128299</v>
      </c>
      <c r="D8685" s="9">
        <v>44464</v>
      </c>
      <c r="E8685" s="8" t="str">
        <f>TEXT(Table1[[#This Row],[Invoice Date]],"dd-mm-yyyy")</f>
        <v>25-09-2021</v>
      </c>
      <c r="F8685" s="1" t="str">
        <f t="shared" si="540"/>
        <v>September</v>
      </c>
      <c r="G8685" s="1" t="str">
        <f t="shared" si="541"/>
        <v>2021</v>
      </c>
      <c r="H8685" s="1" t="str">
        <f t="shared" si="542"/>
        <v>Saturday</v>
      </c>
      <c r="I8685" s="1" t="str">
        <f t="shared" si="543"/>
        <v>25</v>
      </c>
      <c r="J8685" t="s">
        <v>30</v>
      </c>
      <c r="K8685" t="s">
        <v>79</v>
      </c>
      <c r="L8685" t="s">
        <v>62</v>
      </c>
      <c r="M8685" t="s">
        <v>21</v>
      </c>
      <c r="N8685">
        <v>48</v>
      </c>
      <c r="O8685">
        <v>77</v>
      </c>
      <c r="P8685">
        <v>3696</v>
      </c>
      <c r="Q8685">
        <v>1552</v>
      </c>
      <c r="R8685">
        <v>0.42</v>
      </c>
      <c r="S8685" t="s">
        <v>23</v>
      </c>
      <c r="T8685" t="str">
        <f>IF(Table1[[#This Row],[Units Sold]]&gt; 700,"High Units","low Units")</f>
        <v>low Units</v>
      </c>
      <c r="U8685">
        <f>SUM(Table1[[#This Row],[Operating Profit]])/SUM(Table1[Operating Profit])*100</f>
        <v>4.6727969949531564E-4</v>
      </c>
      <c r="V8685">
        <f>SUM(Table1[[#This Row],[Price per Unit]]*Table1[[#This Row],[Units Sold]])</f>
        <v>3696</v>
      </c>
      <c r="W8685">
        <f>SUM(Table1[[#This Row],[Total Sales]]-Table1[[#This Row],[Operating Profit]])</f>
        <v>2144</v>
      </c>
      <c r="X8685">
        <f>SUM(Table1[[#This Row],[Total Sales]]-Table1[[#This Row],[Cost]])</f>
        <v>1552</v>
      </c>
      <c r="Y8685">
        <f>SUM(Table1[[#This Row],[profit/loss]])/SUM(Table1[profit/loss])</f>
        <v>4.6727969949531563E-6</v>
      </c>
    </row>
    <row r="8686" spans="1:25" x14ac:dyDescent="0.3">
      <c r="A8686" t="s">
        <v>29</v>
      </c>
      <c r="B8686" t="s">
        <v>23</v>
      </c>
      <c r="C8686">
        <v>1128299</v>
      </c>
      <c r="D8686" s="9">
        <v>44464</v>
      </c>
      <c r="E8686" s="8" t="str">
        <f>TEXT(Table1[[#This Row],[Invoice Date]],"dd-mm-yyyy")</f>
        <v>25-09-2021</v>
      </c>
      <c r="F8686" s="1" t="str">
        <f t="shared" si="540"/>
        <v>September</v>
      </c>
      <c r="G8686" s="1" t="str">
        <f t="shared" si="541"/>
        <v>2021</v>
      </c>
      <c r="H8686" s="1" t="str">
        <f t="shared" si="542"/>
        <v>Saturday</v>
      </c>
      <c r="I8686" s="1" t="str">
        <f t="shared" si="543"/>
        <v>25</v>
      </c>
      <c r="J8686" t="s">
        <v>30</v>
      </c>
      <c r="K8686" t="s">
        <v>79</v>
      </c>
      <c r="L8686" t="s">
        <v>62</v>
      </c>
      <c r="M8686" t="s">
        <v>22</v>
      </c>
      <c r="N8686">
        <v>36</v>
      </c>
      <c r="O8686">
        <v>85</v>
      </c>
      <c r="P8686">
        <v>3060</v>
      </c>
      <c r="Q8686">
        <v>979</v>
      </c>
      <c r="R8686">
        <v>0.32</v>
      </c>
      <c r="S8686" t="s">
        <v>23</v>
      </c>
      <c r="T8686" t="str">
        <f>IF(Table1[[#This Row],[Units Sold]]&gt; 700,"High Units","low Units")</f>
        <v>low Units</v>
      </c>
      <c r="U8686">
        <f>SUM(Table1[[#This Row],[Operating Profit]])/SUM(Table1[Operating Profit])*100</f>
        <v>2.9475955270999611E-4</v>
      </c>
      <c r="V8686">
        <f>SUM(Table1[[#This Row],[Price per Unit]]*Table1[[#This Row],[Units Sold]])</f>
        <v>3060</v>
      </c>
      <c r="W8686">
        <f>SUM(Table1[[#This Row],[Total Sales]]-Table1[[#This Row],[Operating Profit]])</f>
        <v>2081</v>
      </c>
      <c r="X8686">
        <f>SUM(Table1[[#This Row],[Total Sales]]-Table1[[#This Row],[Cost]])</f>
        <v>979</v>
      </c>
      <c r="Y8686">
        <f>SUM(Table1[[#This Row],[profit/loss]])/SUM(Table1[profit/loss])</f>
        <v>2.9475955270999612E-6</v>
      </c>
    </row>
    <row r="8687" spans="1:25" x14ac:dyDescent="0.3">
      <c r="A8687" t="s">
        <v>29</v>
      </c>
      <c r="B8687" t="s">
        <v>23</v>
      </c>
      <c r="C8687">
        <v>1128299</v>
      </c>
      <c r="D8687" s="9">
        <v>44493</v>
      </c>
      <c r="E8687" s="8" t="str">
        <f>TEXT(Table1[[#This Row],[Invoice Date]],"dd-mm-yyyy")</f>
        <v>24-10-2021</v>
      </c>
      <c r="F8687" s="1" t="str">
        <f t="shared" si="540"/>
        <v>October</v>
      </c>
      <c r="G8687" s="1" t="str">
        <f t="shared" si="541"/>
        <v>2021</v>
      </c>
      <c r="H8687" s="1" t="str">
        <f t="shared" si="542"/>
        <v>Sunday</v>
      </c>
      <c r="I8687" s="1" t="str">
        <f t="shared" si="543"/>
        <v>24</v>
      </c>
      <c r="J8687" t="s">
        <v>30</v>
      </c>
      <c r="K8687" t="s">
        <v>79</v>
      </c>
      <c r="L8687" t="s">
        <v>62</v>
      </c>
      <c r="M8687" t="s">
        <v>16</v>
      </c>
      <c r="N8687">
        <v>29</v>
      </c>
      <c r="O8687">
        <v>119</v>
      </c>
      <c r="P8687">
        <v>3451</v>
      </c>
      <c r="Q8687">
        <v>1346</v>
      </c>
      <c r="R8687">
        <v>0.39</v>
      </c>
      <c r="S8687" t="s">
        <v>23</v>
      </c>
      <c r="T8687" t="str">
        <f>IF(Table1[[#This Row],[Units Sold]]&gt; 700,"High Units","low Units")</f>
        <v>low Units</v>
      </c>
      <c r="U8687">
        <f>SUM(Table1[[#This Row],[Operating Profit]])/SUM(Table1[Operating Profit])*100</f>
        <v>4.0525674969116933E-4</v>
      </c>
      <c r="V8687">
        <f>SUM(Table1[[#This Row],[Price per Unit]]*Table1[[#This Row],[Units Sold]])</f>
        <v>3451</v>
      </c>
      <c r="W8687">
        <f>SUM(Table1[[#This Row],[Total Sales]]-Table1[[#This Row],[Operating Profit]])</f>
        <v>2105</v>
      </c>
      <c r="X8687">
        <f>SUM(Table1[[#This Row],[Total Sales]]-Table1[[#This Row],[Cost]])</f>
        <v>1346</v>
      </c>
      <c r="Y8687">
        <f>SUM(Table1[[#This Row],[profit/loss]])/SUM(Table1[profit/loss])</f>
        <v>4.0525674969116935E-6</v>
      </c>
    </row>
    <row r="8688" spans="1:25" x14ac:dyDescent="0.3">
      <c r="A8688" t="s">
        <v>29</v>
      </c>
      <c r="B8688" t="s">
        <v>23</v>
      </c>
      <c r="C8688">
        <v>1128299</v>
      </c>
      <c r="D8688" s="9">
        <v>44493</v>
      </c>
      <c r="E8688" s="8" t="str">
        <f>TEXT(Table1[[#This Row],[Invoice Date]],"dd-mm-yyyy")</f>
        <v>24-10-2021</v>
      </c>
      <c r="F8688" s="1" t="str">
        <f t="shared" si="540"/>
        <v>October</v>
      </c>
      <c r="G8688" s="1" t="str">
        <f t="shared" si="541"/>
        <v>2021</v>
      </c>
      <c r="H8688" s="1" t="str">
        <f t="shared" si="542"/>
        <v>Sunday</v>
      </c>
      <c r="I8688" s="1" t="str">
        <f t="shared" si="543"/>
        <v>24</v>
      </c>
      <c r="J8688" t="s">
        <v>30</v>
      </c>
      <c r="K8688" t="s">
        <v>79</v>
      </c>
      <c r="L8688" t="s">
        <v>62</v>
      </c>
      <c r="M8688" t="s">
        <v>18</v>
      </c>
      <c r="N8688">
        <v>37</v>
      </c>
      <c r="O8688">
        <v>179</v>
      </c>
      <c r="P8688">
        <v>6623</v>
      </c>
      <c r="Q8688">
        <v>2517</v>
      </c>
      <c r="R8688">
        <v>0.38</v>
      </c>
      <c r="S8688" t="s">
        <v>23</v>
      </c>
      <c r="T8688" t="str">
        <f>IF(Table1[[#This Row],[Units Sold]]&gt; 700,"High Units","low Units")</f>
        <v>low Units</v>
      </c>
      <c r="U8688">
        <f>SUM(Table1[[#This Row],[Operating Profit]])/SUM(Table1[Operating Profit])*100</f>
        <v>7.5782410027687463E-4</v>
      </c>
      <c r="V8688">
        <f>SUM(Table1[[#This Row],[Price per Unit]]*Table1[[#This Row],[Units Sold]])</f>
        <v>6623</v>
      </c>
      <c r="W8688">
        <f>SUM(Table1[[#This Row],[Total Sales]]-Table1[[#This Row],[Operating Profit]])</f>
        <v>4106</v>
      </c>
      <c r="X8688">
        <f>SUM(Table1[[#This Row],[Total Sales]]-Table1[[#This Row],[Cost]])</f>
        <v>2517</v>
      </c>
      <c r="Y8688">
        <f>SUM(Table1[[#This Row],[profit/loss]])/SUM(Table1[profit/loss])</f>
        <v>7.5782410027687468E-6</v>
      </c>
    </row>
    <row r="8689" spans="1:25" x14ac:dyDescent="0.3">
      <c r="A8689" t="s">
        <v>29</v>
      </c>
      <c r="B8689" t="s">
        <v>23</v>
      </c>
      <c r="C8689">
        <v>1128299</v>
      </c>
      <c r="D8689" s="9">
        <v>44493</v>
      </c>
      <c r="E8689" s="8" t="str">
        <f>TEXT(Table1[[#This Row],[Invoice Date]],"dd-mm-yyyy")</f>
        <v>24-10-2021</v>
      </c>
      <c r="F8689" s="1" t="str">
        <f t="shared" si="540"/>
        <v>October</v>
      </c>
      <c r="G8689" s="1" t="str">
        <f t="shared" si="541"/>
        <v>2021</v>
      </c>
      <c r="H8689" s="1" t="str">
        <f t="shared" si="542"/>
        <v>Sunday</v>
      </c>
      <c r="I8689" s="1" t="str">
        <f t="shared" si="543"/>
        <v>24</v>
      </c>
      <c r="J8689" t="s">
        <v>30</v>
      </c>
      <c r="K8689" t="s">
        <v>79</v>
      </c>
      <c r="L8689" t="s">
        <v>62</v>
      </c>
      <c r="M8689" t="s">
        <v>19</v>
      </c>
      <c r="N8689">
        <v>37</v>
      </c>
      <c r="O8689">
        <v>109</v>
      </c>
      <c r="P8689">
        <v>4033</v>
      </c>
      <c r="Q8689">
        <v>1492</v>
      </c>
      <c r="R8689">
        <v>0.37</v>
      </c>
      <c r="S8689" t="s">
        <v>23</v>
      </c>
      <c r="T8689" t="str">
        <f>IF(Table1[[#This Row],[Units Sold]]&gt; 700,"High Units","low Units")</f>
        <v>low Units</v>
      </c>
      <c r="U8689">
        <f>SUM(Table1[[#This Row],[Operating Profit]])/SUM(Table1[Operating Profit])*100</f>
        <v>4.4921476265915656E-4</v>
      </c>
      <c r="V8689">
        <f>SUM(Table1[[#This Row],[Price per Unit]]*Table1[[#This Row],[Units Sold]])</f>
        <v>4033</v>
      </c>
      <c r="W8689">
        <f>SUM(Table1[[#This Row],[Total Sales]]-Table1[[#This Row],[Operating Profit]])</f>
        <v>2541</v>
      </c>
      <c r="X8689">
        <f>SUM(Table1[[#This Row],[Total Sales]]-Table1[[#This Row],[Cost]])</f>
        <v>1492</v>
      </c>
      <c r="Y8689">
        <f>SUM(Table1[[#This Row],[profit/loss]])/SUM(Table1[profit/loss])</f>
        <v>4.4921476265915656E-6</v>
      </c>
    </row>
    <row r="8690" spans="1:25" x14ac:dyDescent="0.3">
      <c r="A8690" t="s">
        <v>29</v>
      </c>
      <c r="B8690" t="s">
        <v>23</v>
      </c>
      <c r="C8690">
        <v>1128299</v>
      </c>
      <c r="D8690" s="9">
        <v>44493</v>
      </c>
      <c r="E8690" s="8" t="str">
        <f>TEXT(Table1[[#This Row],[Invoice Date]],"dd-mm-yyyy")</f>
        <v>24-10-2021</v>
      </c>
      <c r="F8690" s="1" t="str">
        <f t="shared" si="540"/>
        <v>October</v>
      </c>
      <c r="G8690" s="1" t="str">
        <f t="shared" si="541"/>
        <v>2021</v>
      </c>
      <c r="H8690" s="1" t="str">
        <f t="shared" si="542"/>
        <v>Sunday</v>
      </c>
      <c r="I8690" s="1" t="str">
        <f t="shared" si="543"/>
        <v>24</v>
      </c>
      <c r="J8690" t="s">
        <v>30</v>
      </c>
      <c r="K8690" t="s">
        <v>79</v>
      </c>
      <c r="L8690" t="s">
        <v>62</v>
      </c>
      <c r="M8690" t="s">
        <v>20</v>
      </c>
      <c r="N8690">
        <v>34</v>
      </c>
      <c r="O8690">
        <v>114</v>
      </c>
      <c r="P8690">
        <v>3876</v>
      </c>
      <c r="Q8690">
        <v>1512</v>
      </c>
      <c r="R8690">
        <v>0.39</v>
      </c>
      <c r="S8690" t="s">
        <v>23</v>
      </c>
      <c r="T8690" t="str">
        <f>IF(Table1[[#This Row],[Units Sold]]&gt; 700,"High Units","low Units")</f>
        <v>low Units</v>
      </c>
      <c r="U8690">
        <f>SUM(Table1[[#This Row],[Operating Profit]])/SUM(Table1[Operating Profit])*100</f>
        <v>4.5523640827120962E-4</v>
      </c>
      <c r="V8690">
        <f>SUM(Table1[[#This Row],[Price per Unit]]*Table1[[#This Row],[Units Sold]])</f>
        <v>3876</v>
      </c>
      <c r="W8690">
        <f>SUM(Table1[[#This Row],[Total Sales]]-Table1[[#This Row],[Operating Profit]])</f>
        <v>2364</v>
      </c>
      <c r="X8690">
        <f>SUM(Table1[[#This Row],[Total Sales]]-Table1[[#This Row],[Cost]])</f>
        <v>1512</v>
      </c>
      <c r="Y8690">
        <f>SUM(Table1[[#This Row],[profit/loss]])/SUM(Table1[profit/loss])</f>
        <v>4.5523640827120961E-6</v>
      </c>
    </row>
    <row r="8691" spans="1:25" x14ac:dyDescent="0.3">
      <c r="A8691" t="s">
        <v>29</v>
      </c>
      <c r="B8691" t="s">
        <v>23</v>
      </c>
      <c r="C8691">
        <v>1128299</v>
      </c>
      <c r="D8691" s="9">
        <v>44493</v>
      </c>
      <c r="E8691" s="8" t="str">
        <f>TEXT(Table1[[#This Row],[Invoice Date]],"dd-mm-yyyy")</f>
        <v>24-10-2021</v>
      </c>
      <c r="F8691" s="1" t="str">
        <f t="shared" si="540"/>
        <v>October</v>
      </c>
      <c r="G8691" s="1" t="str">
        <f t="shared" si="541"/>
        <v>2021</v>
      </c>
      <c r="H8691" s="1" t="str">
        <f t="shared" si="542"/>
        <v>Sunday</v>
      </c>
      <c r="I8691" s="1" t="str">
        <f t="shared" si="543"/>
        <v>24</v>
      </c>
      <c r="J8691" t="s">
        <v>30</v>
      </c>
      <c r="K8691" t="s">
        <v>79</v>
      </c>
      <c r="L8691" t="s">
        <v>62</v>
      </c>
      <c r="M8691" t="s">
        <v>21</v>
      </c>
      <c r="N8691">
        <v>40</v>
      </c>
      <c r="O8691">
        <v>93</v>
      </c>
      <c r="P8691">
        <v>3720</v>
      </c>
      <c r="Q8691">
        <v>1674</v>
      </c>
      <c r="R8691">
        <v>0.45</v>
      </c>
      <c r="S8691" t="s">
        <v>23</v>
      </c>
      <c r="T8691" t="str">
        <f>IF(Table1[[#This Row],[Units Sold]]&gt; 700,"High Units","low Units")</f>
        <v>low Units</v>
      </c>
      <c r="U8691">
        <f>SUM(Table1[[#This Row],[Operating Profit]])/SUM(Table1[Operating Profit])*100</f>
        <v>5.0401173772883924E-4</v>
      </c>
      <c r="V8691">
        <f>SUM(Table1[[#This Row],[Price per Unit]]*Table1[[#This Row],[Units Sold]])</f>
        <v>3720</v>
      </c>
      <c r="W8691">
        <f>SUM(Table1[[#This Row],[Total Sales]]-Table1[[#This Row],[Operating Profit]])</f>
        <v>2046</v>
      </c>
      <c r="X8691">
        <f>SUM(Table1[[#This Row],[Total Sales]]-Table1[[#This Row],[Cost]])</f>
        <v>1674</v>
      </c>
      <c r="Y8691">
        <f>SUM(Table1[[#This Row],[profit/loss]])/SUM(Table1[profit/loss])</f>
        <v>5.0401173772883919E-6</v>
      </c>
    </row>
    <row r="8692" spans="1:25" x14ac:dyDescent="0.3">
      <c r="A8692" t="s">
        <v>29</v>
      </c>
      <c r="B8692" t="s">
        <v>23</v>
      </c>
      <c r="C8692">
        <v>1128299</v>
      </c>
      <c r="D8692" s="9">
        <v>44493</v>
      </c>
      <c r="E8692" s="8" t="str">
        <f>TEXT(Table1[[#This Row],[Invoice Date]],"dd-mm-yyyy")</f>
        <v>24-10-2021</v>
      </c>
      <c r="F8692" s="1" t="str">
        <f t="shared" si="540"/>
        <v>October</v>
      </c>
      <c r="G8692" s="1" t="str">
        <f t="shared" si="541"/>
        <v>2021</v>
      </c>
      <c r="H8692" s="1" t="str">
        <f t="shared" si="542"/>
        <v>Sunday</v>
      </c>
      <c r="I8692" s="1" t="str">
        <f t="shared" si="543"/>
        <v>24</v>
      </c>
      <c r="J8692" t="s">
        <v>30</v>
      </c>
      <c r="K8692" t="s">
        <v>79</v>
      </c>
      <c r="L8692" t="s">
        <v>62</v>
      </c>
      <c r="M8692" t="s">
        <v>22</v>
      </c>
      <c r="N8692">
        <v>41</v>
      </c>
      <c r="O8692">
        <v>123</v>
      </c>
      <c r="P8692">
        <v>5043</v>
      </c>
      <c r="Q8692">
        <v>1866</v>
      </c>
      <c r="R8692">
        <v>0.37</v>
      </c>
      <c r="S8692" t="s">
        <v>23</v>
      </c>
      <c r="T8692" t="str">
        <f>IF(Table1[[#This Row],[Units Sold]]&gt; 700,"High Units","low Units")</f>
        <v>low Units</v>
      </c>
      <c r="U8692">
        <f>SUM(Table1[[#This Row],[Operating Profit]])/SUM(Table1[Operating Profit])*100</f>
        <v>5.6181953560454831E-4</v>
      </c>
      <c r="V8692">
        <f>SUM(Table1[[#This Row],[Price per Unit]]*Table1[[#This Row],[Units Sold]])</f>
        <v>5043</v>
      </c>
      <c r="W8692">
        <f>SUM(Table1[[#This Row],[Total Sales]]-Table1[[#This Row],[Operating Profit]])</f>
        <v>3177</v>
      </c>
      <c r="X8692">
        <f>SUM(Table1[[#This Row],[Total Sales]]-Table1[[#This Row],[Cost]])</f>
        <v>1866</v>
      </c>
      <c r="Y8692">
        <f>SUM(Table1[[#This Row],[profit/loss]])/SUM(Table1[profit/loss])</f>
        <v>5.6181953560454835E-6</v>
      </c>
    </row>
    <row r="8693" spans="1:25" x14ac:dyDescent="0.3">
      <c r="A8693" t="s">
        <v>29</v>
      </c>
      <c r="B8693" t="s">
        <v>23</v>
      </c>
      <c r="C8693">
        <v>1128299</v>
      </c>
      <c r="D8693" s="9">
        <v>44524</v>
      </c>
      <c r="E8693" s="8" t="str">
        <f>TEXT(Table1[[#This Row],[Invoice Date]],"dd-mm-yyyy")</f>
        <v>24-11-2021</v>
      </c>
      <c r="F8693" s="1" t="str">
        <f t="shared" si="540"/>
        <v>November</v>
      </c>
      <c r="G8693" s="1" t="str">
        <f t="shared" si="541"/>
        <v>2021</v>
      </c>
      <c r="H8693" s="1" t="str">
        <f t="shared" si="542"/>
        <v>Wednesday</v>
      </c>
      <c r="I8693" s="1" t="str">
        <f t="shared" si="543"/>
        <v>24</v>
      </c>
      <c r="J8693" t="s">
        <v>30</v>
      </c>
      <c r="K8693" t="s">
        <v>79</v>
      </c>
      <c r="L8693" t="s">
        <v>62</v>
      </c>
      <c r="M8693" t="s">
        <v>16</v>
      </c>
      <c r="N8693">
        <v>34</v>
      </c>
      <c r="O8693">
        <v>190</v>
      </c>
      <c r="P8693">
        <v>6460</v>
      </c>
      <c r="Q8693">
        <v>2390</v>
      </c>
      <c r="R8693">
        <v>0.37</v>
      </c>
      <c r="S8693" t="s">
        <v>23</v>
      </c>
      <c r="T8693" t="str">
        <f>IF(Table1[[#This Row],[Units Sold]]&gt; 700,"High Units","low Units")</f>
        <v>low Units</v>
      </c>
      <c r="U8693">
        <f>SUM(Table1[[#This Row],[Operating Profit]])/SUM(Table1[Operating Profit])*100</f>
        <v>7.1958665064033786E-4</v>
      </c>
      <c r="V8693">
        <f>SUM(Table1[[#This Row],[Price per Unit]]*Table1[[#This Row],[Units Sold]])</f>
        <v>6460</v>
      </c>
      <c r="W8693">
        <f>SUM(Table1[[#This Row],[Total Sales]]-Table1[[#This Row],[Operating Profit]])</f>
        <v>4070</v>
      </c>
      <c r="X8693">
        <f>SUM(Table1[[#This Row],[Total Sales]]-Table1[[#This Row],[Cost]])</f>
        <v>2390</v>
      </c>
      <c r="Y8693">
        <f>SUM(Table1[[#This Row],[profit/loss]])/SUM(Table1[profit/loss])</f>
        <v>7.1958665064033785E-6</v>
      </c>
    </row>
    <row r="8694" spans="1:25" x14ac:dyDescent="0.3">
      <c r="A8694" t="s">
        <v>29</v>
      </c>
      <c r="B8694" t="s">
        <v>23</v>
      </c>
      <c r="C8694">
        <v>1128299</v>
      </c>
      <c r="D8694" s="9">
        <v>44524</v>
      </c>
      <c r="E8694" s="8" t="str">
        <f>TEXT(Table1[[#This Row],[Invoice Date]],"dd-mm-yyyy")</f>
        <v>24-11-2021</v>
      </c>
      <c r="F8694" s="1" t="str">
        <f t="shared" si="540"/>
        <v>November</v>
      </c>
      <c r="G8694" s="1" t="str">
        <f t="shared" si="541"/>
        <v>2021</v>
      </c>
      <c r="H8694" s="1" t="str">
        <f t="shared" si="542"/>
        <v>Wednesday</v>
      </c>
      <c r="I8694" s="1" t="str">
        <f t="shared" si="543"/>
        <v>24</v>
      </c>
      <c r="J8694" t="s">
        <v>30</v>
      </c>
      <c r="K8694" t="s">
        <v>79</v>
      </c>
      <c r="L8694" t="s">
        <v>62</v>
      </c>
      <c r="M8694" t="s">
        <v>18</v>
      </c>
      <c r="N8694">
        <v>37</v>
      </c>
      <c r="O8694">
        <v>202</v>
      </c>
      <c r="P8694">
        <v>7474</v>
      </c>
      <c r="Q8694">
        <v>2915</v>
      </c>
      <c r="R8694">
        <v>0.39</v>
      </c>
      <c r="S8694" t="s">
        <v>23</v>
      </c>
      <c r="T8694" t="str">
        <f>IF(Table1[[#This Row],[Units Sold]]&gt; 700,"High Units","low Units")</f>
        <v>low Units</v>
      </c>
      <c r="U8694">
        <f>SUM(Table1[[#This Row],[Operating Profit]])/SUM(Table1[Operating Profit])*100</f>
        <v>8.7765484795673007E-4</v>
      </c>
      <c r="V8694">
        <f>SUM(Table1[[#This Row],[Price per Unit]]*Table1[[#This Row],[Units Sold]])</f>
        <v>7474</v>
      </c>
      <c r="W8694">
        <f>SUM(Table1[[#This Row],[Total Sales]]-Table1[[#This Row],[Operating Profit]])</f>
        <v>4559</v>
      </c>
      <c r="X8694">
        <f>SUM(Table1[[#This Row],[Total Sales]]-Table1[[#This Row],[Cost]])</f>
        <v>2915</v>
      </c>
      <c r="Y8694">
        <f>SUM(Table1[[#This Row],[profit/loss]])/SUM(Table1[profit/loss])</f>
        <v>8.7765484795673011E-6</v>
      </c>
    </row>
    <row r="8695" spans="1:25" x14ac:dyDescent="0.3">
      <c r="A8695" t="s">
        <v>29</v>
      </c>
      <c r="B8695" t="s">
        <v>23</v>
      </c>
      <c r="C8695">
        <v>1128299</v>
      </c>
      <c r="D8695" s="9">
        <v>44524</v>
      </c>
      <c r="E8695" s="8" t="str">
        <f>TEXT(Table1[[#This Row],[Invoice Date]],"dd-mm-yyyy")</f>
        <v>24-11-2021</v>
      </c>
      <c r="F8695" s="1" t="str">
        <f t="shared" si="540"/>
        <v>November</v>
      </c>
      <c r="G8695" s="1" t="str">
        <f t="shared" si="541"/>
        <v>2021</v>
      </c>
      <c r="H8695" s="1" t="str">
        <f t="shared" si="542"/>
        <v>Wednesday</v>
      </c>
      <c r="I8695" s="1" t="str">
        <f t="shared" si="543"/>
        <v>24</v>
      </c>
      <c r="J8695" t="s">
        <v>30</v>
      </c>
      <c r="K8695" t="s">
        <v>79</v>
      </c>
      <c r="L8695" t="s">
        <v>62</v>
      </c>
      <c r="M8695" t="s">
        <v>19</v>
      </c>
      <c r="N8695">
        <v>32</v>
      </c>
      <c r="O8695">
        <v>152</v>
      </c>
      <c r="P8695">
        <v>4864</v>
      </c>
      <c r="Q8695">
        <v>2043</v>
      </c>
      <c r="R8695">
        <v>0.42</v>
      </c>
      <c r="S8695" t="s">
        <v>23</v>
      </c>
      <c r="T8695" t="str">
        <f>IF(Table1[[#This Row],[Units Sold]]&gt; 700,"High Units","low Units")</f>
        <v>low Units</v>
      </c>
      <c r="U8695">
        <f>SUM(Table1[[#This Row],[Operating Profit]])/SUM(Table1[Operating Profit])*100</f>
        <v>6.1511109927121776E-4</v>
      </c>
      <c r="V8695">
        <f>SUM(Table1[[#This Row],[Price per Unit]]*Table1[[#This Row],[Units Sold]])</f>
        <v>4864</v>
      </c>
      <c r="W8695">
        <f>SUM(Table1[[#This Row],[Total Sales]]-Table1[[#This Row],[Operating Profit]])</f>
        <v>2821</v>
      </c>
      <c r="X8695">
        <f>SUM(Table1[[#This Row],[Total Sales]]-Table1[[#This Row],[Cost]])</f>
        <v>2043</v>
      </c>
      <c r="Y8695">
        <f>SUM(Table1[[#This Row],[profit/loss]])/SUM(Table1[profit/loss])</f>
        <v>6.1511109927121772E-6</v>
      </c>
    </row>
    <row r="8696" spans="1:25" x14ac:dyDescent="0.3">
      <c r="A8696" t="s">
        <v>29</v>
      </c>
      <c r="B8696" t="s">
        <v>23</v>
      </c>
      <c r="C8696">
        <v>1128299</v>
      </c>
      <c r="D8696" s="9">
        <v>44524</v>
      </c>
      <c r="E8696" s="8" t="str">
        <f>TEXT(Table1[[#This Row],[Invoice Date]],"dd-mm-yyyy")</f>
        <v>24-11-2021</v>
      </c>
      <c r="F8696" s="1" t="str">
        <f t="shared" si="540"/>
        <v>November</v>
      </c>
      <c r="G8696" s="1" t="str">
        <f t="shared" si="541"/>
        <v>2021</v>
      </c>
      <c r="H8696" s="1" t="str">
        <f t="shared" si="542"/>
        <v>Wednesday</v>
      </c>
      <c r="I8696" s="1" t="str">
        <f t="shared" si="543"/>
        <v>24</v>
      </c>
      <c r="J8696" t="s">
        <v>30</v>
      </c>
      <c r="K8696" t="s">
        <v>79</v>
      </c>
      <c r="L8696" t="s">
        <v>62</v>
      </c>
      <c r="M8696" t="s">
        <v>20</v>
      </c>
      <c r="N8696">
        <v>39</v>
      </c>
      <c r="O8696">
        <v>149</v>
      </c>
      <c r="P8696">
        <v>5811</v>
      </c>
      <c r="Q8696">
        <v>2383</v>
      </c>
      <c r="R8696">
        <v>0.41</v>
      </c>
      <c r="S8696" t="s">
        <v>23</v>
      </c>
      <c r="T8696" t="str">
        <f>IF(Table1[[#This Row],[Units Sold]]&gt; 700,"High Units","low Units")</f>
        <v>low Units</v>
      </c>
      <c r="U8696">
        <f>SUM(Table1[[#This Row],[Operating Profit]])/SUM(Table1[Operating Profit])*100</f>
        <v>7.1747907467611938E-4</v>
      </c>
      <c r="V8696">
        <f>SUM(Table1[[#This Row],[Price per Unit]]*Table1[[#This Row],[Units Sold]])</f>
        <v>5811</v>
      </c>
      <c r="W8696">
        <f>SUM(Table1[[#This Row],[Total Sales]]-Table1[[#This Row],[Operating Profit]])</f>
        <v>3428</v>
      </c>
      <c r="X8696">
        <f>SUM(Table1[[#This Row],[Total Sales]]-Table1[[#This Row],[Cost]])</f>
        <v>2383</v>
      </c>
      <c r="Y8696">
        <f>SUM(Table1[[#This Row],[profit/loss]])/SUM(Table1[profit/loss])</f>
        <v>7.1747907467611934E-6</v>
      </c>
    </row>
    <row r="8697" spans="1:25" x14ac:dyDescent="0.3">
      <c r="A8697" t="s">
        <v>29</v>
      </c>
      <c r="B8697" t="s">
        <v>23</v>
      </c>
      <c r="C8697">
        <v>1128299</v>
      </c>
      <c r="D8697" s="9">
        <v>44524</v>
      </c>
      <c r="E8697" s="8" t="str">
        <f>TEXT(Table1[[#This Row],[Invoice Date]],"dd-mm-yyyy")</f>
        <v>24-11-2021</v>
      </c>
      <c r="F8697" s="1" t="str">
        <f t="shared" si="540"/>
        <v>November</v>
      </c>
      <c r="G8697" s="1" t="str">
        <f t="shared" si="541"/>
        <v>2021</v>
      </c>
      <c r="H8697" s="1" t="str">
        <f t="shared" si="542"/>
        <v>Wednesday</v>
      </c>
      <c r="I8697" s="1" t="str">
        <f t="shared" si="543"/>
        <v>24</v>
      </c>
      <c r="J8697" t="s">
        <v>30</v>
      </c>
      <c r="K8697" t="s">
        <v>79</v>
      </c>
      <c r="L8697" t="s">
        <v>62</v>
      </c>
      <c r="M8697" t="s">
        <v>21</v>
      </c>
      <c r="N8697">
        <v>50</v>
      </c>
      <c r="O8697">
        <v>145</v>
      </c>
      <c r="P8697">
        <v>7250</v>
      </c>
      <c r="Q8697">
        <v>3335</v>
      </c>
      <c r="R8697">
        <v>0.46</v>
      </c>
      <c r="S8697" t="s">
        <v>23</v>
      </c>
      <c r="T8697" t="str">
        <f>IF(Table1[[#This Row],[Units Sold]]&gt; 700,"High Units","low Units")</f>
        <v>low Units</v>
      </c>
      <c r="U8697">
        <f>SUM(Table1[[#This Row],[Operating Profit]])/SUM(Table1[Operating Profit])*100</f>
        <v>1.0041094058098438E-3</v>
      </c>
      <c r="V8697">
        <f>SUM(Table1[[#This Row],[Price per Unit]]*Table1[[#This Row],[Units Sold]])</f>
        <v>7250</v>
      </c>
      <c r="W8697">
        <f>SUM(Table1[[#This Row],[Total Sales]]-Table1[[#This Row],[Operating Profit]])</f>
        <v>3915</v>
      </c>
      <c r="X8697">
        <f>SUM(Table1[[#This Row],[Total Sales]]-Table1[[#This Row],[Cost]])</f>
        <v>3335</v>
      </c>
      <c r="Y8697">
        <f>SUM(Table1[[#This Row],[profit/loss]])/SUM(Table1[profit/loss])</f>
        <v>1.0041094058098438E-5</v>
      </c>
    </row>
    <row r="8698" spans="1:25" x14ac:dyDescent="0.3">
      <c r="A8698" t="s">
        <v>29</v>
      </c>
      <c r="B8698" t="s">
        <v>23</v>
      </c>
      <c r="C8698">
        <v>1128299</v>
      </c>
      <c r="D8698" s="9">
        <v>44524</v>
      </c>
      <c r="E8698" s="8" t="str">
        <f>TEXT(Table1[[#This Row],[Invoice Date]],"dd-mm-yyyy")</f>
        <v>24-11-2021</v>
      </c>
      <c r="F8698" s="1" t="str">
        <f t="shared" si="540"/>
        <v>November</v>
      </c>
      <c r="G8698" s="1" t="str">
        <f t="shared" si="541"/>
        <v>2021</v>
      </c>
      <c r="H8698" s="1" t="str">
        <f t="shared" si="542"/>
        <v>Wednesday</v>
      </c>
      <c r="I8698" s="1" t="str">
        <f t="shared" si="543"/>
        <v>24</v>
      </c>
      <c r="J8698" t="s">
        <v>30</v>
      </c>
      <c r="K8698" t="s">
        <v>79</v>
      </c>
      <c r="L8698" t="s">
        <v>62</v>
      </c>
      <c r="M8698" t="s">
        <v>22</v>
      </c>
      <c r="N8698">
        <v>53</v>
      </c>
      <c r="O8698">
        <v>165</v>
      </c>
      <c r="P8698">
        <v>8745</v>
      </c>
      <c r="Q8698">
        <v>3236</v>
      </c>
      <c r="R8698">
        <v>0.37</v>
      </c>
      <c r="S8698" t="s">
        <v>23</v>
      </c>
      <c r="T8698" t="str">
        <f>IF(Table1[[#This Row],[Units Sold]]&gt; 700,"High Units","low Units")</f>
        <v>low Units</v>
      </c>
      <c r="U8698">
        <f>SUM(Table1[[#This Row],[Operating Profit]])/SUM(Table1[Operating Profit])*100</f>
        <v>9.7430226003018122E-4</v>
      </c>
      <c r="V8698">
        <f>SUM(Table1[[#This Row],[Price per Unit]]*Table1[[#This Row],[Units Sold]])</f>
        <v>8745</v>
      </c>
      <c r="W8698">
        <f>SUM(Table1[[#This Row],[Total Sales]]-Table1[[#This Row],[Operating Profit]])</f>
        <v>5509</v>
      </c>
      <c r="X8698">
        <f>SUM(Table1[[#This Row],[Total Sales]]-Table1[[#This Row],[Cost]])</f>
        <v>3236</v>
      </c>
      <c r="Y8698">
        <f>SUM(Table1[[#This Row],[profit/loss]])/SUM(Table1[profit/loss])</f>
        <v>9.7430226003018126E-6</v>
      </c>
    </row>
    <row r="8699" spans="1:25" x14ac:dyDescent="0.3">
      <c r="A8699" t="s">
        <v>29</v>
      </c>
      <c r="B8699" t="s">
        <v>23</v>
      </c>
      <c r="C8699">
        <v>1128299</v>
      </c>
      <c r="D8699" s="9">
        <v>44553</v>
      </c>
      <c r="E8699" s="8" t="str">
        <f>TEXT(Table1[[#This Row],[Invoice Date]],"dd-mm-yyyy")</f>
        <v>23-12-2021</v>
      </c>
      <c r="F8699" s="1" t="str">
        <f t="shared" si="540"/>
        <v>December</v>
      </c>
      <c r="G8699" s="1" t="str">
        <f t="shared" si="541"/>
        <v>2021</v>
      </c>
      <c r="H8699" s="1" t="str">
        <f t="shared" si="542"/>
        <v>Thursday</v>
      </c>
      <c r="I8699" s="1" t="str">
        <f t="shared" si="543"/>
        <v>23</v>
      </c>
      <c r="J8699" t="s">
        <v>30</v>
      </c>
      <c r="K8699" t="s">
        <v>79</v>
      </c>
      <c r="L8699" t="s">
        <v>62</v>
      </c>
      <c r="M8699" t="s">
        <v>16</v>
      </c>
      <c r="N8699">
        <v>51</v>
      </c>
      <c r="O8699">
        <v>225</v>
      </c>
      <c r="P8699">
        <v>11475</v>
      </c>
      <c r="Q8699">
        <v>4820</v>
      </c>
      <c r="R8699">
        <v>0.42</v>
      </c>
      <c r="S8699" t="s">
        <v>23</v>
      </c>
      <c r="T8699" t="str">
        <f>IF(Table1[[#This Row],[Units Sold]]&gt; 700,"High Units","low Units")</f>
        <v>low Units</v>
      </c>
      <c r="U8699">
        <f>SUM(Table1[[#This Row],[Operating Profit]])/SUM(Table1[Operating Profit])*100</f>
        <v>1.4512165925047817E-3</v>
      </c>
      <c r="V8699">
        <f>SUM(Table1[[#This Row],[Price per Unit]]*Table1[[#This Row],[Units Sold]])</f>
        <v>11475</v>
      </c>
      <c r="W8699">
        <f>SUM(Table1[[#This Row],[Total Sales]]-Table1[[#This Row],[Operating Profit]])</f>
        <v>6655</v>
      </c>
      <c r="X8699">
        <f>SUM(Table1[[#This Row],[Total Sales]]-Table1[[#This Row],[Cost]])</f>
        <v>4820</v>
      </c>
      <c r="Y8699">
        <f>SUM(Table1[[#This Row],[profit/loss]])/SUM(Table1[profit/loss])</f>
        <v>1.4512165925047818E-5</v>
      </c>
    </row>
    <row r="8700" spans="1:25" x14ac:dyDescent="0.3">
      <c r="A8700" t="s">
        <v>29</v>
      </c>
      <c r="B8700" t="s">
        <v>23</v>
      </c>
      <c r="C8700">
        <v>1128299</v>
      </c>
      <c r="D8700" s="9">
        <v>44553</v>
      </c>
      <c r="E8700" s="8" t="str">
        <f>TEXT(Table1[[#This Row],[Invoice Date]],"dd-mm-yyyy")</f>
        <v>23-12-2021</v>
      </c>
      <c r="F8700" s="1" t="str">
        <f t="shared" si="540"/>
        <v>December</v>
      </c>
      <c r="G8700" s="1" t="str">
        <f t="shared" si="541"/>
        <v>2021</v>
      </c>
      <c r="H8700" s="1" t="str">
        <f t="shared" si="542"/>
        <v>Thursday</v>
      </c>
      <c r="I8700" s="1" t="str">
        <f t="shared" si="543"/>
        <v>23</v>
      </c>
      <c r="J8700" t="s">
        <v>30</v>
      </c>
      <c r="K8700" t="s">
        <v>79</v>
      </c>
      <c r="L8700" t="s">
        <v>62</v>
      </c>
      <c r="M8700" t="s">
        <v>18</v>
      </c>
      <c r="N8700">
        <v>56</v>
      </c>
      <c r="O8700">
        <v>233</v>
      </c>
      <c r="P8700">
        <v>13048</v>
      </c>
      <c r="Q8700">
        <v>5219</v>
      </c>
      <c r="R8700">
        <v>0.4</v>
      </c>
      <c r="S8700" t="s">
        <v>23</v>
      </c>
      <c r="T8700" t="str">
        <f>IF(Table1[[#This Row],[Units Sold]]&gt; 700,"High Units","low Units")</f>
        <v>low Units</v>
      </c>
      <c r="U8700">
        <f>SUM(Table1[[#This Row],[Operating Profit]])/SUM(Table1[Operating Profit])*100</f>
        <v>1.5713484224652401E-3</v>
      </c>
      <c r="V8700">
        <f>SUM(Table1[[#This Row],[Price per Unit]]*Table1[[#This Row],[Units Sold]])</f>
        <v>13048</v>
      </c>
      <c r="W8700">
        <f>SUM(Table1[[#This Row],[Total Sales]]-Table1[[#This Row],[Operating Profit]])</f>
        <v>7829</v>
      </c>
      <c r="X8700">
        <f>SUM(Table1[[#This Row],[Total Sales]]-Table1[[#This Row],[Cost]])</f>
        <v>5219</v>
      </c>
      <c r="Y8700">
        <f>SUM(Table1[[#This Row],[profit/loss]])/SUM(Table1[profit/loss])</f>
        <v>1.57134842246524E-5</v>
      </c>
    </row>
    <row r="8701" spans="1:25" x14ac:dyDescent="0.3">
      <c r="A8701" t="s">
        <v>29</v>
      </c>
      <c r="B8701" t="s">
        <v>23</v>
      </c>
      <c r="C8701">
        <v>1128299</v>
      </c>
      <c r="D8701" s="9">
        <v>44553</v>
      </c>
      <c r="E8701" s="8" t="str">
        <f>TEXT(Table1[[#This Row],[Invoice Date]],"dd-mm-yyyy")</f>
        <v>23-12-2021</v>
      </c>
      <c r="F8701" s="1" t="str">
        <f t="shared" si="540"/>
        <v>December</v>
      </c>
      <c r="G8701" s="1" t="str">
        <f t="shared" si="541"/>
        <v>2021</v>
      </c>
      <c r="H8701" s="1" t="str">
        <f t="shared" si="542"/>
        <v>Thursday</v>
      </c>
      <c r="I8701" s="1" t="str">
        <f t="shared" si="543"/>
        <v>23</v>
      </c>
      <c r="J8701" t="s">
        <v>30</v>
      </c>
      <c r="K8701" t="s">
        <v>79</v>
      </c>
      <c r="L8701" t="s">
        <v>62</v>
      </c>
      <c r="M8701" t="s">
        <v>19</v>
      </c>
      <c r="N8701">
        <v>48</v>
      </c>
      <c r="O8701">
        <v>193</v>
      </c>
      <c r="P8701">
        <v>9264</v>
      </c>
      <c r="Q8701">
        <v>3798</v>
      </c>
      <c r="R8701">
        <v>0.41</v>
      </c>
      <c r="S8701" t="s">
        <v>23</v>
      </c>
      <c r="T8701" t="str">
        <f>IF(Table1[[#This Row],[Units Sold]]&gt; 700,"High Units","low Units")</f>
        <v>low Units</v>
      </c>
      <c r="U8701">
        <f>SUM(Table1[[#This Row],[Operating Profit]])/SUM(Table1[Operating Profit])*100</f>
        <v>1.1435105017288717E-3</v>
      </c>
      <c r="V8701">
        <f>SUM(Table1[[#This Row],[Price per Unit]]*Table1[[#This Row],[Units Sold]])</f>
        <v>9264</v>
      </c>
      <c r="W8701">
        <f>SUM(Table1[[#This Row],[Total Sales]]-Table1[[#This Row],[Operating Profit]])</f>
        <v>5466</v>
      </c>
      <c r="X8701">
        <f>SUM(Table1[[#This Row],[Total Sales]]-Table1[[#This Row],[Cost]])</f>
        <v>3798</v>
      </c>
      <c r="Y8701">
        <f>SUM(Table1[[#This Row],[profit/loss]])/SUM(Table1[profit/loss])</f>
        <v>1.1435105017288717E-5</v>
      </c>
    </row>
    <row r="8702" spans="1:25" x14ac:dyDescent="0.3">
      <c r="A8702" t="s">
        <v>29</v>
      </c>
      <c r="B8702" t="s">
        <v>23</v>
      </c>
      <c r="C8702">
        <v>1128299</v>
      </c>
      <c r="D8702" s="9">
        <v>44553</v>
      </c>
      <c r="E8702" s="8" t="str">
        <f>TEXT(Table1[[#This Row],[Invoice Date]],"dd-mm-yyyy")</f>
        <v>23-12-2021</v>
      </c>
      <c r="F8702" s="1" t="str">
        <f t="shared" si="540"/>
        <v>December</v>
      </c>
      <c r="G8702" s="1" t="str">
        <f t="shared" si="541"/>
        <v>2021</v>
      </c>
      <c r="H8702" s="1" t="str">
        <f t="shared" si="542"/>
        <v>Thursday</v>
      </c>
      <c r="I8702" s="1" t="str">
        <f t="shared" si="543"/>
        <v>23</v>
      </c>
      <c r="J8702" t="s">
        <v>30</v>
      </c>
      <c r="K8702" t="s">
        <v>79</v>
      </c>
      <c r="L8702" t="s">
        <v>62</v>
      </c>
      <c r="M8702" t="s">
        <v>20</v>
      </c>
      <c r="N8702">
        <v>53</v>
      </c>
      <c r="O8702">
        <v>165</v>
      </c>
      <c r="P8702">
        <v>8745</v>
      </c>
      <c r="Q8702">
        <v>3411</v>
      </c>
      <c r="R8702">
        <v>0.39</v>
      </c>
      <c r="S8702" t="s">
        <v>23</v>
      </c>
      <c r="T8702" t="str">
        <f>IF(Table1[[#This Row],[Units Sold]]&gt; 700,"High Units","low Units")</f>
        <v>low Units</v>
      </c>
      <c r="U8702">
        <f>SUM(Table1[[#This Row],[Operating Profit]])/SUM(Table1[Operating Profit])*100</f>
        <v>1.0269916591356455E-3</v>
      </c>
      <c r="V8702">
        <f>SUM(Table1[[#This Row],[Price per Unit]]*Table1[[#This Row],[Units Sold]])</f>
        <v>8745</v>
      </c>
      <c r="W8702">
        <f>SUM(Table1[[#This Row],[Total Sales]]-Table1[[#This Row],[Operating Profit]])</f>
        <v>5334</v>
      </c>
      <c r="X8702">
        <f>SUM(Table1[[#This Row],[Total Sales]]-Table1[[#This Row],[Cost]])</f>
        <v>3411</v>
      </c>
      <c r="Y8702">
        <f>SUM(Table1[[#This Row],[profit/loss]])/SUM(Table1[profit/loss])</f>
        <v>1.0269916591356454E-5</v>
      </c>
    </row>
    <row r="8703" spans="1:25" x14ac:dyDescent="0.3">
      <c r="A8703" t="s">
        <v>29</v>
      </c>
      <c r="B8703" t="s">
        <v>23</v>
      </c>
      <c r="C8703">
        <v>1128299</v>
      </c>
      <c r="D8703" s="9">
        <v>44553</v>
      </c>
      <c r="E8703" s="8" t="str">
        <f>TEXT(Table1[[#This Row],[Invoice Date]],"dd-mm-yyyy")</f>
        <v>23-12-2021</v>
      </c>
      <c r="F8703" s="1" t="str">
        <f t="shared" si="540"/>
        <v>December</v>
      </c>
      <c r="G8703" s="1" t="str">
        <f t="shared" si="541"/>
        <v>2021</v>
      </c>
      <c r="H8703" s="1" t="str">
        <f t="shared" si="542"/>
        <v>Thursday</v>
      </c>
      <c r="I8703" s="1" t="str">
        <f t="shared" si="543"/>
        <v>23</v>
      </c>
      <c r="J8703" t="s">
        <v>30</v>
      </c>
      <c r="K8703" t="s">
        <v>79</v>
      </c>
      <c r="L8703" t="s">
        <v>62</v>
      </c>
      <c r="M8703" t="s">
        <v>21</v>
      </c>
      <c r="N8703">
        <v>54</v>
      </c>
      <c r="O8703">
        <v>157</v>
      </c>
      <c r="P8703">
        <v>8478</v>
      </c>
      <c r="Q8703">
        <v>3985</v>
      </c>
      <c r="R8703">
        <v>0.47</v>
      </c>
      <c r="S8703" t="s">
        <v>23</v>
      </c>
      <c r="T8703" t="str">
        <f>IF(Table1[[#This Row],[Units Sold]]&gt; 700,"High Units","low Units")</f>
        <v>low Units</v>
      </c>
      <c r="U8703">
        <f>SUM(Table1[[#This Row],[Operating Profit]])/SUM(Table1[Operating Profit])*100</f>
        <v>1.1998128882015676E-3</v>
      </c>
      <c r="V8703">
        <f>SUM(Table1[[#This Row],[Price per Unit]]*Table1[[#This Row],[Units Sold]])</f>
        <v>8478</v>
      </c>
      <c r="W8703">
        <f>SUM(Table1[[#This Row],[Total Sales]]-Table1[[#This Row],[Operating Profit]])</f>
        <v>4493</v>
      </c>
      <c r="X8703">
        <f>SUM(Table1[[#This Row],[Total Sales]]-Table1[[#This Row],[Cost]])</f>
        <v>3985</v>
      </c>
      <c r="Y8703">
        <f>SUM(Table1[[#This Row],[profit/loss]])/SUM(Table1[profit/loss])</f>
        <v>1.1998128882015675E-5</v>
      </c>
    </row>
    <row r="8704" spans="1:25" x14ac:dyDescent="0.3">
      <c r="A8704" t="s">
        <v>29</v>
      </c>
      <c r="B8704" t="s">
        <v>23</v>
      </c>
      <c r="C8704">
        <v>1128299</v>
      </c>
      <c r="D8704" s="9">
        <v>44553</v>
      </c>
      <c r="E8704" s="8" t="str">
        <f>TEXT(Table1[[#This Row],[Invoice Date]],"dd-mm-yyyy")</f>
        <v>23-12-2021</v>
      </c>
      <c r="F8704" s="1" t="str">
        <f t="shared" si="540"/>
        <v>December</v>
      </c>
      <c r="G8704" s="1" t="str">
        <f t="shared" si="541"/>
        <v>2021</v>
      </c>
      <c r="H8704" s="1" t="str">
        <f t="shared" si="542"/>
        <v>Thursday</v>
      </c>
      <c r="I8704" s="1" t="str">
        <f t="shared" si="543"/>
        <v>23</v>
      </c>
      <c r="J8704" t="s">
        <v>30</v>
      </c>
      <c r="K8704" t="s">
        <v>79</v>
      </c>
      <c r="L8704" t="s">
        <v>62</v>
      </c>
      <c r="M8704" t="s">
        <v>22</v>
      </c>
      <c r="N8704">
        <v>55</v>
      </c>
      <c r="O8704">
        <v>201</v>
      </c>
      <c r="P8704">
        <v>11055</v>
      </c>
      <c r="Q8704">
        <v>3759</v>
      </c>
      <c r="R8704">
        <v>0.34</v>
      </c>
      <c r="S8704" t="s">
        <v>23</v>
      </c>
      <c r="T8704" t="str">
        <f>IF(Table1[[#This Row],[Units Sold]]&gt; 700,"High Units","low Units")</f>
        <v>low Units</v>
      </c>
      <c r="U8704">
        <f>SUM(Table1[[#This Row],[Operating Profit]])/SUM(Table1[Operating Profit])*100</f>
        <v>1.1317682927853682E-3</v>
      </c>
      <c r="V8704">
        <f>SUM(Table1[[#This Row],[Price per Unit]]*Table1[[#This Row],[Units Sold]])</f>
        <v>11055</v>
      </c>
      <c r="W8704">
        <f>SUM(Table1[[#This Row],[Total Sales]]-Table1[[#This Row],[Operating Profit]])</f>
        <v>7296</v>
      </c>
      <c r="X8704">
        <f>SUM(Table1[[#This Row],[Total Sales]]-Table1[[#This Row],[Cost]])</f>
        <v>3759</v>
      </c>
      <c r="Y8704">
        <f>SUM(Table1[[#This Row],[profit/loss]])/SUM(Table1[profit/loss])</f>
        <v>1.1317682927853683E-5</v>
      </c>
    </row>
    <row r="8705" spans="1:25" x14ac:dyDescent="0.3">
      <c r="A8705" t="s">
        <v>29</v>
      </c>
      <c r="B8705" t="s">
        <v>23</v>
      </c>
      <c r="C8705">
        <v>1128299</v>
      </c>
      <c r="D8705" s="9">
        <v>44213</v>
      </c>
      <c r="E8705" s="8" t="str">
        <f>TEXT(Table1[[#This Row],[Invoice Date]],"dd-mm-yyyy")</f>
        <v>17-01-2021</v>
      </c>
      <c r="F8705" s="1" t="str">
        <f t="shared" si="540"/>
        <v>January</v>
      </c>
      <c r="G8705" s="1" t="str">
        <f t="shared" si="541"/>
        <v>2021</v>
      </c>
      <c r="H8705" s="1" t="str">
        <f t="shared" si="542"/>
        <v>Sunday</v>
      </c>
      <c r="I8705" s="1" t="str">
        <f t="shared" si="543"/>
        <v>17</v>
      </c>
      <c r="J8705" t="s">
        <v>30</v>
      </c>
      <c r="K8705" t="s">
        <v>79</v>
      </c>
      <c r="L8705" t="s">
        <v>62</v>
      </c>
      <c r="M8705" t="s">
        <v>16</v>
      </c>
      <c r="N8705">
        <v>28</v>
      </c>
      <c r="O8705">
        <v>120</v>
      </c>
      <c r="P8705">
        <v>3360</v>
      </c>
      <c r="Q8705">
        <v>1411</v>
      </c>
      <c r="R8705">
        <v>0.42</v>
      </c>
      <c r="S8705" t="s">
        <v>23</v>
      </c>
      <c r="T8705" t="str">
        <f>IF(Table1[[#This Row],[Units Sold]]&gt; 700,"High Units","low Units")</f>
        <v>low Units</v>
      </c>
      <c r="U8705">
        <f>SUM(Table1[[#This Row],[Operating Profit]])/SUM(Table1[Operating Profit])*100</f>
        <v>4.2482709793034175E-4</v>
      </c>
      <c r="V8705">
        <f>SUM(Table1[[#This Row],[Price per Unit]]*Table1[[#This Row],[Units Sold]])</f>
        <v>3360</v>
      </c>
      <c r="W8705">
        <f>SUM(Table1[[#This Row],[Total Sales]]-Table1[[#This Row],[Operating Profit]])</f>
        <v>1949</v>
      </c>
      <c r="X8705">
        <f>SUM(Table1[[#This Row],[Total Sales]]-Table1[[#This Row],[Cost]])</f>
        <v>1411</v>
      </c>
      <c r="Y8705">
        <f>SUM(Table1[[#This Row],[profit/loss]])/SUM(Table1[profit/loss])</f>
        <v>4.2482709793034177E-6</v>
      </c>
    </row>
    <row r="8706" spans="1:25" x14ac:dyDescent="0.3">
      <c r="A8706" t="s">
        <v>29</v>
      </c>
      <c r="B8706" t="s">
        <v>23</v>
      </c>
      <c r="C8706">
        <v>1128299</v>
      </c>
      <c r="D8706" s="9">
        <v>44213</v>
      </c>
      <c r="E8706" s="8" t="str">
        <f>TEXT(Table1[[#This Row],[Invoice Date]],"dd-mm-yyyy")</f>
        <v>17-01-2021</v>
      </c>
      <c r="F8706" s="1" t="str">
        <f t="shared" si="540"/>
        <v>January</v>
      </c>
      <c r="G8706" s="1" t="str">
        <f t="shared" si="541"/>
        <v>2021</v>
      </c>
      <c r="H8706" s="1" t="str">
        <f t="shared" si="542"/>
        <v>Sunday</v>
      </c>
      <c r="I8706" s="1" t="str">
        <f t="shared" si="543"/>
        <v>17</v>
      </c>
      <c r="J8706" t="s">
        <v>30</v>
      </c>
      <c r="K8706" t="s">
        <v>79</v>
      </c>
      <c r="L8706" t="s">
        <v>62</v>
      </c>
      <c r="M8706" t="s">
        <v>18</v>
      </c>
      <c r="N8706">
        <v>31</v>
      </c>
      <c r="O8706">
        <v>124</v>
      </c>
      <c r="P8706">
        <v>3844</v>
      </c>
      <c r="Q8706">
        <v>1691</v>
      </c>
      <c r="R8706">
        <v>0.44</v>
      </c>
      <c r="S8706" t="s">
        <v>23</v>
      </c>
      <c r="T8706" t="str">
        <f>IF(Table1[[#This Row],[Units Sold]]&gt; 700,"High Units","low Units")</f>
        <v>low Units</v>
      </c>
      <c r="U8706">
        <f>SUM(Table1[[#This Row],[Operating Profit]])/SUM(Table1[Operating Profit])*100</f>
        <v>5.0913013649908428E-4</v>
      </c>
      <c r="V8706">
        <f>SUM(Table1[[#This Row],[Price per Unit]]*Table1[[#This Row],[Units Sold]])</f>
        <v>3844</v>
      </c>
      <c r="W8706">
        <f>SUM(Table1[[#This Row],[Total Sales]]-Table1[[#This Row],[Operating Profit]])</f>
        <v>2153</v>
      </c>
      <c r="X8706">
        <f>SUM(Table1[[#This Row],[Total Sales]]-Table1[[#This Row],[Cost]])</f>
        <v>1691</v>
      </c>
      <c r="Y8706">
        <f>SUM(Table1[[#This Row],[profit/loss]])/SUM(Table1[profit/loss])</f>
        <v>5.0913013649908423E-6</v>
      </c>
    </row>
    <row r="8707" spans="1:25" x14ac:dyDescent="0.3">
      <c r="A8707" t="s">
        <v>29</v>
      </c>
      <c r="B8707" t="s">
        <v>23</v>
      </c>
      <c r="C8707">
        <v>1128299</v>
      </c>
      <c r="D8707" s="9">
        <v>44213</v>
      </c>
      <c r="E8707" s="8" t="str">
        <f>TEXT(Table1[[#This Row],[Invoice Date]],"dd-mm-yyyy")</f>
        <v>17-01-2021</v>
      </c>
      <c r="F8707" s="1" t="str">
        <f t="shared" ref="F8707:F8770" si="544">TEXT(D8707,"mmmm")</f>
        <v>January</v>
      </c>
      <c r="G8707" s="1" t="str">
        <f t="shared" ref="G8707:G8770" si="545">TEXT(D8707,"YYYY")</f>
        <v>2021</v>
      </c>
      <c r="H8707" s="1" t="str">
        <f t="shared" ref="H8707:H8770" si="546">TEXT(D8707,"dddd")</f>
        <v>Sunday</v>
      </c>
      <c r="I8707" s="1" t="str">
        <f t="shared" ref="I8707:I8770" si="547">TEXT(D8707,"dd")</f>
        <v>17</v>
      </c>
      <c r="J8707" t="s">
        <v>30</v>
      </c>
      <c r="K8707" t="s">
        <v>79</v>
      </c>
      <c r="L8707" t="s">
        <v>62</v>
      </c>
      <c r="M8707" t="s">
        <v>19</v>
      </c>
      <c r="N8707">
        <v>33</v>
      </c>
      <c r="O8707">
        <v>128</v>
      </c>
      <c r="P8707">
        <v>4224</v>
      </c>
      <c r="Q8707">
        <v>1816</v>
      </c>
      <c r="R8707">
        <v>0.43</v>
      </c>
      <c r="S8707" t="s">
        <v>23</v>
      </c>
      <c r="T8707" t="str">
        <f>IF(Table1[[#This Row],[Units Sold]]&gt; 700,"High Units","low Units")</f>
        <v>low Units</v>
      </c>
      <c r="U8707">
        <f>SUM(Table1[[#This Row],[Operating Profit]])/SUM(Table1[Operating Profit])*100</f>
        <v>5.4676542157441573E-4</v>
      </c>
      <c r="V8707">
        <f>SUM(Table1[[#This Row],[Price per Unit]]*Table1[[#This Row],[Units Sold]])</f>
        <v>4224</v>
      </c>
      <c r="W8707">
        <f>SUM(Table1[[#This Row],[Total Sales]]-Table1[[#This Row],[Operating Profit]])</f>
        <v>2408</v>
      </c>
      <c r="X8707">
        <f>SUM(Table1[[#This Row],[Total Sales]]-Table1[[#This Row],[Cost]])</f>
        <v>1816</v>
      </c>
      <c r="Y8707">
        <f>SUM(Table1[[#This Row],[profit/loss]])/SUM(Table1[profit/loss])</f>
        <v>5.4676542157441572E-6</v>
      </c>
    </row>
    <row r="8708" spans="1:25" x14ac:dyDescent="0.3">
      <c r="A8708" t="s">
        <v>29</v>
      </c>
      <c r="B8708" t="s">
        <v>23</v>
      </c>
      <c r="C8708">
        <v>1128299</v>
      </c>
      <c r="D8708" s="9">
        <v>44213</v>
      </c>
      <c r="E8708" s="8" t="str">
        <f>TEXT(Table1[[#This Row],[Invoice Date]],"dd-mm-yyyy")</f>
        <v>17-01-2021</v>
      </c>
      <c r="F8708" s="1" t="str">
        <f t="shared" si="544"/>
        <v>January</v>
      </c>
      <c r="G8708" s="1" t="str">
        <f t="shared" si="545"/>
        <v>2021</v>
      </c>
      <c r="H8708" s="1" t="str">
        <f t="shared" si="546"/>
        <v>Sunday</v>
      </c>
      <c r="I8708" s="1" t="str">
        <f t="shared" si="547"/>
        <v>17</v>
      </c>
      <c r="J8708" t="s">
        <v>30</v>
      </c>
      <c r="K8708" t="s">
        <v>79</v>
      </c>
      <c r="L8708" t="s">
        <v>62</v>
      </c>
      <c r="M8708" t="s">
        <v>20</v>
      </c>
      <c r="N8708">
        <v>34</v>
      </c>
      <c r="O8708">
        <v>78</v>
      </c>
      <c r="P8708">
        <v>2652</v>
      </c>
      <c r="Q8708">
        <v>1220</v>
      </c>
      <c r="R8708">
        <v>0.46</v>
      </c>
      <c r="S8708" t="s">
        <v>23</v>
      </c>
      <c r="T8708" t="str">
        <f>IF(Table1[[#This Row],[Units Sold]]&gt; 700,"High Units","low Units")</f>
        <v>low Units</v>
      </c>
      <c r="U8708">
        <f>SUM(Table1[[#This Row],[Operating Profit]])/SUM(Table1[Operating Profit])*100</f>
        <v>3.6732038233523522E-4</v>
      </c>
      <c r="V8708">
        <f>SUM(Table1[[#This Row],[Price per Unit]]*Table1[[#This Row],[Units Sold]])</f>
        <v>2652</v>
      </c>
      <c r="W8708">
        <f>SUM(Table1[[#This Row],[Total Sales]]-Table1[[#This Row],[Operating Profit]])</f>
        <v>1432</v>
      </c>
      <c r="X8708">
        <f>SUM(Table1[[#This Row],[Total Sales]]-Table1[[#This Row],[Cost]])</f>
        <v>1220</v>
      </c>
      <c r="Y8708">
        <f>SUM(Table1[[#This Row],[profit/loss]])/SUM(Table1[profit/loss])</f>
        <v>3.6732038233523524E-6</v>
      </c>
    </row>
    <row r="8709" spans="1:25" x14ac:dyDescent="0.3">
      <c r="A8709" t="s">
        <v>29</v>
      </c>
      <c r="B8709" t="s">
        <v>23</v>
      </c>
      <c r="C8709">
        <v>1128299</v>
      </c>
      <c r="D8709" s="9">
        <v>44213</v>
      </c>
      <c r="E8709" s="8" t="str">
        <f>TEXT(Table1[[#This Row],[Invoice Date]],"dd-mm-yyyy")</f>
        <v>17-01-2021</v>
      </c>
      <c r="F8709" s="1" t="str">
        <f t="shared" si="544"/>
        <v>January</v>
      </c>
      <c r="G8709" s="1" t="str">
        <f t="shared" si="545"/>
        <v>2021</v>
      </c>
      <c r="H8709" s="1" t="str">
        <f t="shared" si="546"/>
        <v>Sunday</v>
      </c>
      <c r="I8709" s="1" t="str">
        <f t="shared" si="547"/>
        <v>17</v>
      </c>
      <c r="J8709" t="s">
        <v>30</v>
      </c>
      <c r="K8709" t="s">
        <v>79</v>
      </c>
      <c r="L8709" t="s">
        <v>62</v>
      </c>
      <c r="M8709" t="s">
        <v>21</v>
      </c>
      <c r="N8709">
        <v>33</v>
      </c>
      <c r="O8709">
        <v>68</v>
      </c>
      <c r="P8709">
        <v>2244</v>
      </c>
      <c r="Q8709">
        <v>1144</v>
      </c>
      <c r="R8709">
        <v>0.51</v>
      </c>
      <c r="S8709" t="s">
        <v>23</v>
      </c>
      <c r="T8709" t="str">
        <f>IF(Table1[[#This Row],[Units Sold]]&gt; 700,"High Units","low Units")</f>
        <v>low Units</v>
      </c>
      <c r="U8709">
        <f>SUM(Table1[[#This Row],[Operating Profit]])/SUM(Table1[Operating Profit])*100</f>
        <v>3.4443812900943369E-4</v>
      </c>
      <c r="V8709">
        <f>SUM(Table1[[#This Row],[Price per Unit]]*Table1[[#This Row],[Units Sold]])</f>
        <v>2244</v>
      </c>
      <c r="W8709">
        <f>SUM(Table1[[#This Row],[Total Sales]]-Table1[[#This Row],[Operating Profit]])</f>
        <v>1100</v>
      </c>
      <c r="X8709">
        <f>SUM(Table1[[#This Row],[Total Sales]]-Table1[[#This Row],[Cost]])</f>
        <v>1144</v>
      </c>
      <c r="Y8709">
        <f>SUM(Table1[[#This Row],[profit/loss]])/SUM(Table1[profit/loss])</f>
        <v>3.4443812900943371E-6</v>
      </c>
    </row>
    <row r="8710" spans="1:25" x14ac:dyDescent="0.3">
      <c r="A8710" t="s">
        <v>29</v>
      </c>
      <c r="B8710" t="s">
        <v>23</v>
      </c>
      <c r="C8710">
        <v>1128299</v>
      </c>
      <c r="D8710" s="9">
        <v>44213</v>
      </c>
      <c r="E8710" s="8" t="str">
        <f>TEXT(Table1[[#This Row],[Invoice Date]],"dd-mm-yyyy")</f>
        <v>17-01-2021</v>
      </c>
      <c r="F8710" s="1" t="str">
        <f t="shared" si="544"/>
        <v>January</v>
      </c>
      <c r="G8710" s="1" t="str">
        <f t="shared" si="545"/>
        <v>2021</v>
      </c>
      <c r="H8710" s="1" t="str">
        <f t="shared" si="546"/>
        <v>Sunday</v>
      </c>
      <c r="I8710" s="1" t="str">
        <f t="shared" si="547"/>
        <v>17</v>
      </c>
      <c r="J8710" t="s">
        <v>30</v>
      </c>
      <c r="K8710" t="s">
        <v>79</v>
      </c>
      <c r="L8710" t="s">
        <v>62</v>
      </c>
      <c r="M8710" t="s">
        <v>22</v>
      </c>
      <c r="N8710">
        <v>34</v>
      </c>
      <c r="O8710">
        <v>140</v>
      </c>
      <c r="P8710">
        <v>4760</v>
      </c>
      <c r="Q8710">
        <v>1904</v>
      </c>
      <c r="R8710">
        <v>0.4</v>
      </c>
      <c r="S8710" t="s">
        <v>23</v>
      </c>
      <c r="T8710" t="str">
        <f>IF(Table1[[#This Row],[Units Sold]]&gt; 700,"High Units","low Units")</f>
        <v>low Units</v>
      </c>
      <c r="U8710">
        <f>SUM(Table1[[#This Row],[Operating Profit]])/SUM(Table1[Operating Profit])*100</f>
        <v>5.7326066226744913E-4</v>
      </c>
      <c r="V8710">
        <f>SUM(Table1[[#This Row],[Price per Unit]]*Table1[[#This Row],[Units Sold]])</f>
        <v>4760</v>
      </c>
      <c r="W8710">
        <f>SUM(Table1[[#This Row],[Total Sales]]-Table1[[#This Row],[Operating Profit]])</f>
        <v>2856</v>
      </c>
      <c r="X8710">
        <f>SUM(Table1[[#This Row],[Total Sales]]-Table1[[#This Row],[Cost]])</f>
        <v>1904</v>
      </c>
      <c r="Y8710">
        <f>SUM(Table1[[#This Row],[profit/loss]])/SUM(Table1[profit/loss])</f>
        <v>5.7326066226744911E-6</v>
      </c>
    </row>
    <row r="8711" spans="1:25" x14ac:dyDescent="0.3">
      <c r="A8711" t="s">
        <v>29</v>
      </c>
      <c r="B8711" t="s">
        <v>23</v>
      </c>
      <c r="C8711">
        <v>1128299</v>
      </c>
      <c r="D8711" s="9">
        <v>44244</v>
      </c>
      <c r="E8711" s="8" t="str">
        <f>TEXT(Table1[[#This Row],[Invoice Date]],"dd-mm-yyyy")</f>
        <v>17-02-2021</v>
      </c>
      <c r="F8711" s="1" t="str">
        <f t="shared" si="544"/>
        <v>February</v>
      </c>
      <c r="G8711" s="1" t="str">
        <f t="shared" si="545"/>
        <v>2021</v>
      </c>
      <c r="H8711" s="1" t="str">
        <f t="shared" si="546"/>
        <v>Wednesday</v>
      </c>
      <c r="I8711" s="1" t="str">
        <f t="shared" si="547"/>
        <v>17</v>
      </c>
      <c r="J8711" t="s">
        <v>30</v>
      </c>
      <c r="K8711" t="s">
        <v>79</v>
      </c>
      <c r="L8711" t="s">
        <v>62</v>
      </c>
      <c r="M8711" t="s">
        <v>16</v>
      </c>
      <c r="N8711">
        <v>24</v>
      </c>
      <c r="O8711">
        <v>175</v>
      </c>
      <c r="P8711">
        <v>4200</v>
      </c>
      <c r="Q8711">
        <v>1890</v>
      </c>
      <c r="R8711">
        <v>0.45</v>
      </c>
      <c r="S8711" t="s">
        <v>23</v>
      </c>
      <c r="T8711" t="str">
        <f>IF(Table1[[#This Row],[Units Sold]]&gt; 700,"High Units","low Units")</f>
        <v>low Units</v>
      </c>
      <c r="U8711">
        <f>SUM(Table1[[#This Row],[Operating Profit]])/SUM(Table1[Operating Profit])*100</f>
        <v>5.6904551033901195E-4</v>
      </c>
      <c r="V8711">
        <f>SUM(Table1[[#This Row],[Price per Unit]]*Table1[[#This Row],[Units Sold]])</f>
        <v>4200</v>
      </c>
      <c r="W8711">
        <f>SUM(Table1[[#This Row],[Total Sales]]-Table1[[#This Row],[Operating Profit]])</f>
        <v>2310</v>
      </c>
      <c r="X8711">
        <f>SUM(Table1[[#This Row],[Total Sales]]-Table1[[#This Row],[Cost]])</f>
        <v>1890</v>
      </c>
      <c r="Y8711">
        <f>SUM(Table1[[#This Row],[profit/loss]])/SUM(Table1[profit/loss])</f>
        <v>5.6904551033901199E-6</v>
      </c>
    </row>
    <row r="8712" spans="1:25" x14ac:dyDescent="0.3">
      <c r="A8712" t="s">
        <v>29</v>
      </c>
      <c r="B8712" t="s">
        <v>23</v>
      </c>
      <c r="C8712">
        <v>1128299</v>
      </c>
      <c r="D8712" s="9">
        <v>44244</v>
      </c>
      <c r="E8712" s="8" t="str">
        <f>TEXT(Table1[[#This Row],[Invoice Date]],"dd-mm-yyyy")</f>
        <v>17-02-2021</v>
      </c>
      <c r="F8712" s="1" t="str">
        <f t="shared" si="544"/>
        <v>February</v>
      </c>
      <c r="G8712" s="1" t="str">
        <f t="shared" si="545"/>
        <v>2021</v>
      </c>
      <c r="H8712" s="1" t="str">
        <f t="shared" si="546"/>
        <v>Wednesday</v>
      </c>
      <c r="I8712" s="1" t="str">
        <f t="shared" si="547"/>
        <v>17</v>
      </c>
      <c r="J8712" t="s">
        <v>30</v>
      </c>
      <c r="K8712" t="s">
        <v>79</v>
      </c>
      <c r="L8712" t="s">
        <v>62</v>
      </c>
      <c r="M8712" t="s">
        <v>18</v>
      </c>
      <c r="N8712">
        <v>31</v>
      </c>
      <c r="O8712">
        <v>124</v>
      </c>
      <c r="P8712">
        <v>3844</v>
      </c>
      <c r="Q8712">
        <v>1653</v>
      </c>
      <c r="R8712">
        <v>0.43</v>
      </c>
      <c r="S8712" t="s">
        <v>23</v>
      </c>
      <c r="T8712" t="str">
        <f>IF(Table1[[#This Row],[Units Sold]]&gt; 700,"High Units","low Units")</f>
        <v>low Units</v>
      </c>
      <c r="U8712">
        <f>SUM(Table1[[#This Row],[Operating Profit]])/SUM(Table1[Operating Profit])*100</f>
        <v>4.9768900983618346E-4</v>
      </c>
      <c r="V8712">
        <f>SUM(Table1[[#This Row],[Price per Unit]]*Table1[[#This Row],[Units Sold]])</f>
        <v>3844</v>
      </c>
      <c r="W8712">
        <f>SUM(Table1[[#This Row],[Total Sales]]-Table1[[#This Row],[Operating Profit]])</f>
        <v>2191</v>
      </c>
      <c r="X8712">
        <f>SUM(Table1[[#This Row],[Total Sales]]-Table1[[#This Row],[Cost]])</f>
        <v>1653</v>
      </c>
      <c r="Y8712">
        <f>SUM(Table1[[#This Row],[profit/loss]])/SUM(Table1[profit/loss])</f>
        <v>4.9768900983618347E-6</v>
      </c>
    </row>
    <row r="8713" spans="1:25" x14ac:dyDescent="0.3">
      <c r="A8713" t="s">
        <v>29</v>
      </c>
      <c r="B8713" t="s">
        <v>23</v>
      </c>
      <c r="C8713">
        <v>1128299</v>
      </c>
      <c r="D8713" s="9">
        <v>44244</v>
      </c>
      <c r="E8713" s="8" t="str">
        <f>TEXT(Table1[[#This Row],[Invoice Date]],"dd-mm-yyyy")</f>
        <v>17-02-2021</v>
      </c>
      <c r="F8713" s="1" t="str">
        <f t="shared" si="544"/>
        <v>February</v>
      </c>
      <c r="G8713" s="1" t="str">
        <f t="shared" si="545"/>
        <v>2021</v>
      </c>
      <c r="H8713" s="1" t="str">
        <f t="shared" si="546"/>
        <v>Wednesday</v>
      </c>
      <c r="I8713" s="1" t="str">
        <f t="shared" si="547"/>
        <v>17</v>
      </c>
      <c r="J8713" t="s">
        <v>30</v>
      </c>
      <c r="K8713" t="s">
        <v>79</v>
      </c>
      <c r="L8713" t="s">
        <v>62</v>
      </c>
      <c r="M8713" t="s">
        <v>19</v>
      </c>
      <c r="N8713">
        <v>34</v>
      </c>
      <c r="O8713">
        <v>132</v>
      </c>
      <c r="P8713">
        <v>4488</v>
      </c>
      <c r="Q8713">
        <v>1930</v>
      </c>
      <c r="R8713">
        <v>0.43</v>
      </c>
      <c r="S8713" t="s">
        <v>23</v>
      </c>
      <c r="T8713" t="str">
        <f>IF(Table1[[#This Row],[Units Sold]]&gt; 700,"High Units","low Units")</f>
        <v>low Units</v>
      </c>
      <c r="U8713">
        <f>SUM(Table1[[#This Row],[Operating Profit]])/SUM(Table1[Operating Profit])*100</f>
        <v>5.8108880156311797E-4</v>
      </c>
      <c r="V8713">
        <f>SUM(Table1[[#This Row],[Price per Unit]]*Table1[[#This Row],[Units Sold]])</f>
        <v>4488</v>
      </c>
      <c r="W8713">
        <f>SUM(Table1[[#This Row],[Total Sales]]-Table1[[#This Row],[Operating Profit]])</f>
        <v>2558</v>
      </c>
      <c r="X8713">
        <f>SUM(Table1[[#This Row],[Total Sales]]-Table1[[#This Row],[Cost]])</f>
        <v>1930</v>
      </c>
      <c r="Y8713">
        <f>SUM(Table1[[#This Row],[profit/loss]])/SUM(Table1[profit/loss])</f>
        <v>5.8108880156311801E-6</v>
      </c>
    </row>
    <row r="8714" spans="1:25" x14ac:dyDescent="0.3">
      <c r="A8714" t="s">
        <v>29</v>
      </c>
      <c r="B8714" t="s">
        <v>23</v>
      </c>
      <c r="C8714">
        <v>1128299</v>
      </c>
      <c r="D8714" s="9">
        <v>44244</v>
      </c>
      <c r="E8714" s="8" t="str">
        <f>TEXT(Table1[[#This Row],[Invoice Date]],"dd-mm-yyyy")</f>
        <v>17-02-2021</v>
      </c>
      <c r="F8714" s="1" t="str">
        <f t="shared" si="544"/>
        <v>February</v>
      </c>
      <c r="G8714" s="1" t="str">
        <f t="shared" si="545"/>
        <v>2021</v>
      </c>
      <c r="H8714" s="1" t="str">
        <f t="shared" si="546"/>
        <v>Wednesday</v>
      </c>
      <c r="I8714" s="1" t="str">
        <f t="shared" si="547"/>
        <v>17</v>
      </c>
      <c r="J8714" t="s">
        <v>26</v>
      </c>
      <c r="K8714" t="s">
        <v>80</v>
      </c>
      <c r="L8714" t="s">
        <v>81</v>
      </c>
      <c r="M8714" t="s">
        <v>20</v>
      </c>
      <c r="N8714">
        <v>33</v>
      </c>
      <c r="O8714">
        <v>75</v>
      </c>
      <c r="P8714">
        <v>2475</v>
      </c>
      <c r="Q8714">
        <v>1163</v>
      </c>
      <c r="R8714">
        <v>0.47</v>
      </c>
      <c r="S8714" t="s">
        <v>23</v>
      </c>
      <c r="T8714" t="str">
        <f>IF(Table1[[#This Row],[Units Sold]]&gt; 700,"High Units","low Units")</f>
        <v>low Units</v>
      </c>
      <c r="U8714">
        <f>SUM(Table1[[#This Row],[Operating Profit]])/SUM(Table1[Operating Profit])*100</f>
        <v>3.501586923408841E-4</v>
      </c>
      <c r="V8714">
        <f>SUM(Table1[[#This Row],[Price per Unit]]*Table1[[#This Row],[Units Sold]])</f>
        <v>2475</v>
      </c>
      <c r="W8714">
        <f>SUM(Table1[[#This Row],[Total Sales]]-Table1[[#This Row],[Operating Profit]])</f>
        <v>1312</v>
      </c>
      <c r="X8714">
        <f>SUM(Table1[[#This Row],[Total Sales]]-Table1[[#This Row],[Cost]])</f>
        <v>1163</v>
      </c>
      <c r="Y8714">
        <f>SUM(Table1[[#This Row],[profit/loss]])/SUM(Table1[profit/loss])</f>
        <v>3.501586923408841E-6</v>
      </c>
    </row>
    <row r="8715" spans="1:25" x14ac:dyDescent="0.3">
      <c r="A8715" t="s">
        <v>29</v>
      </c>
      <c r="B8715" t="s">
        <v>23</v>
      </c>
      <c r="C8715">
        <v>1128299</v>
      </c>
      <c r="D8715" s="9">
        <v>44244</v>
      </c>
      <c r="E8715" s="8" t="str">
        <f>TEXT(Table1[[#This Row],[Invoice Date]],"dd-mm-yyyy")</f>
        <v>17-02-2021</v>
      </c>
      <c r="F8715" s="1" t="str">
        <f t="shared" si="544"/>
        <v>February</v>
      </c>
      <c r="G8715" s="1" t="str">
        <f t="shared" si="545"/>
        <v>2021</v>
      </c>
      <c r="H8715" s="1" t="str">
        <f t="shared" si="546"/>
        <v>Wednesday</v>
      </c>
      <c r="I8715" s="1" t="str">
        <f t="shared" si="547"/>
        <v>17</v>
      </c>
      <c r="J8715" t="s">
        <v>26</v>
      </c>
      <c r="K8715" t="s">
        <v>80</v>
      </c>
      <c r="L8715" t="s">
        <v>81</v>
      </c>
      <c r="M8715" t="s">
        <v>21</v>
      </c>
      <c r="N8715">
        <v>33</v>
      </c>
      <c r="O8715">
        <v>53</v>
      </c>
      <c r="P8715">
        <v>1749</v>
      </c>
      <c r="Q8715">
        <v>822</v>
      </c>
      <c r="R8715">
        <v>0.47</v>
      </c>
      <c r="S8715" t="s">
        <v>23</v>
      </c>
      <c r="T8715" t="str">
        <f>IF(Table1[[#This Row],[Units Sold]]&gt; 700,"High Units","low Units")</f>
        <v>low Units</v>
      </c>
      <c r="U8715">
        <f>SUM(Table1[[#This Row],[Operating Profit]])/SUM(Table1[Operating Profit])*100</f>
        <v>2.4748963465537983E-4</v>
      </c>
      <c r="V8715">
        <f>SUM(Table1[[#This Row],[Price per Unit]]*Table1[[#This Row],[Units Sold]])</f>
        <v>1749</v>
      </c>
      <c r="W8715">
        <f>SUM(Table1[[#This Row],[Total Sales]]-Table1[[#This Row],[Operating Profit]])</f>
        <v>927</v>
      </c>
      <c r="X8715">
        <f>SUM(Table1[[#This Row],[Total Sales]]-Table1[[#This Row],[Cost]])</f>
        <v>822</v>
      </c>
      <c r="Y8715">
        <f>SUM(Table1[[#This Row],[profit/loss]])/SUM(Table1[profit/loss])</f>
        <v>2.4748963465537981E-6</v>
      </c>
    </row>
    <row r="8716" spans="1:25" x14ac:dyDescent="0.3">
      <c r="A8716" t="s">
        <v>29</v>
      </c>
      <c r="B8716" t="s">
        <v>23</v>
      </c>
      <c r="C8716">
        <v>1128299</v>
      </c>
      <c r="D8716" s="9">
        <v>44244</v>
      </c>
      <c r="E8716" s="8" t="str">
        <f>TEXT(Table1[[#This Row],[Invoice Date]],"dd-mm-yyyy")</f>
        <v>17-02-2021</v>
      </c>
      <c r="F8716" s="1" t="str">
        <f t="shared" si="544"/>
        <v>February</v>
      </c>
      <c r="G8716" s="1" t="str">
        <f t="shared" si="545"/>
        <v>2021</v>
      </c>
      <c r="H8716" s="1" t="str">
        <f t="shared" si="546"/>
        <v>Wednesday</v>
      </c>
      <c r="I8716" s="1" t="str">
        <f t="shared" si="547"/>
        <v>17</v>
      </c>
      <c r="J8716" t="s">
        <v>26</v>
      </c>
      <c r="K8716" t="s">
        <v>80</v>
      </c>
      <c r="L8716" t="s">
        <v>81</v>
      </c>
      <c r="M8716" t="s">
        <v>22</v>
      </c>
      <c r="N8716">
        <v>32</v>
      </c>
      <c r="O8716">
        <v>131</v>
      </c>
      <c r="P8716">
        <v>4192</v>
      </c>
      <c r="Q8716">
        <v>1551</v>
      </c>
      <c r="R8716">
        <v>0.37</v>
      </c>
      <c r="S8716" t="s">
        <v>23</v>
      </c>
      <c r="T8716" t="str">
        <f>IF(Table1[[#This Row],[Units Sold]]&gt; 700,"High Units","low Units")</f>
        <v>low Units</v>
      </c>
      <c r="U8716">
        <f>SUM(Table1[[#This Row],[Operating Profit]])/SUM(Table1[Operating Profit])*100</f>
        <v>4.6697861721471299E-4</v>
      </c>
      <c r="V8716">
        <f>SUM(Table1[[#This Row],[Price per Unit]]*Table1[[#This Row],[Units Sold]])</f>
        <v>4192</v>
      </c>
      <c r="W8716">
        <f>SUM(Table1[[#This Row],[Total Sales]]-Table1[[#This Row],[Operating Profit]])</f>
        <v>2641</v>
      </c>
      <c r="X8716">
        <f>SUM(Table1[[#This Row],[Total Sales]]-Table1[[#This Row],[Cost]])</f>
        <v>1551</v>
      </c>
      <c r="Y8716">
        <f>SUM(Table1[[#This Row],[profit/loss]])/SUM(Table1[profit/loss])</f>
        <v>4.6697861721471296E-6</v>
      </c>
    </row>
    <row r="8717" spans="1:25" x14ac:dyDescent="0.3">
      <c r="A8717" t="s">
        <v>29</v>
      </c>
      <c r="B8717" t="s">
        <v>23</v>
      </c>
      <c r="C8717">
        <v>1128299</v>
      </c>
      <c r="D8717" s="9">
        <v>44271</v>
      </c>
      <c r="E8717" s="8" t="str">
        <f>TEXT(Table1[[#This Row],[Invoice Date]],"dd-mm-yyyy")</f>
        <v>16-03-2021</v>
      </c>
      <c r="F8717" s="1" t="str">
        <f t="shared" si="544"/>
        <v>March</v>
      </c>
      <c r="G8717" s="1" t="str">
        <f t="shared" si="545"/>
        <v>2021</v>
      </c>
      <c r="H8717" s="1" t="str">
        <f t="shared" si="546"/>
        <v>Tuesday</v>
      </c>
      <c r="I8717" s="1" t="str">
        <f t="shared" si="547"/>
        <v>16</v>
      </c>
      <c r="J8717" t="s">
        <v>26</v>
      </c>
      <c r="K8717" t="s">
        <v>80</v>
      </c>
      <c r="L8717" t="s">
        <v>81</v>
      </c>
      <c r="M8717" t="s">
        <v>16</v>
      </c>
      <c r="N8717">
        <v>29</v>
      </c>
      <c r="O8717">
        <v>179</v>
      </c>
      <c r="P8717">
        <v>5191</v>
      </c>
      <c r="Q8717">
        <v>2388</v>
      </c>
      <c r="R8717">
        <v>0.46</v>
      </c>
      <c r="S8717" t="s">
        <v>23</v>
      </c>
      <c r="T8717" t="str">
        <f>IF(Table1[[#This Row],[Units Sold]]&gt; 700,"High Units","low Units")</f>
        <v>low Units</v>
      </c>
      <c r="U8717">
        <f>SUM(Table1[[#This Row],[Operating Profit]])/SUM(Table1[Operating Profit])*100</f>
        <v>7.1898448607913255E-4</v>
      </c>
      <c r="V8717">
        <f>SUM(Table1[[#This Row],[Price per Unit]]*Table1[[#This Row],[Units Sold]])</f>
        <v>5191</v>
      </c>
      <c r="W8717">
        <f>SUM(Table1[[#This Row],[Total Sales]]-Table1[[#This Row],[Operating Profit]])</f>
        <v>2803</v>
      </c>
      <c r="X8717">
        <f>SUM(Table1[[#This Row],[Total Sales]]-Table1[[#This Row],[Cost]])</f>
        <v>2388</v>
      </c>
      <c r="Y8717">
        <f>SUM(Table1[[#This Row],[profit/loss]])/SUM(Table1[profit/loss])</f>
        <v>7.189844860791326E-6</v>
      </c>
    </row>
    <row r="8718" spans="1:25" x14ac:dyDescent="0.3">
      <c r="A8718" t="s">
        <v>29</v>
      </c>
      <c r="B8718" t="s">
        <v>23</v>
      </c>
      <c r="C8718">
        <v>1128299</v>
      </c>
      <c r="D8718" s="9">
        <v>44271</v>
      </c>
      <c r="E8718" s="8" t="str">
        <f>TEXT(Table1[[#This Row],[Invoice Date]],"dd-mm-yyyy")</f>
        <v>16-03-2021</v>
      </c>
      <c r="F8718" s="1" t="str">
        <f t="shared" si="544"/>
        <v>March</v>
      </c>
      <c r="G8718" s="1" t="str">
        <f t="shared" si="545"/>
        <v>2021</v>
      </c>
      <c r="H8718" s="1" t="str">
        <f t="shared" si="546"/>
        <v>Tuesday</v>
      </c>
      <c r="I8718" s="1" t="str">
        <f t="shared" si="547"/>
        <v>16</v>
      </c>
      <c r="J8718" t="s">
        <v>26</v>
      </c>
      <c r="K8718" t="s">
        <v>80</v>
      </c>
      <c r="L8718" t="s">
        <v>81</v>
      </c>
      <c r="M8718" t="s">
        <v>18</v>
      </c>
      <c r="N8718">
        <v>38</v>
      </c>
      <c r="O8718">
        <v>120</v>
      </c>
      <c r="P8718">
        <v>4560</v>
      </c>
      <c r="Q8718">
        <v>2006</v>
      </c>
      <c r="R8718">
        <v>0.44</v>
      </c>
      <c r="S8718" t="s">
        <v>23</v>
      </c>
      <c r="T8718" t="str">
        <f>IF(Table1[[#This Row],[Units Sold]]&gt; 700,"High Units","low Units")</f>
        <v>low Units</v>
      </c>
      <c r="U8718">
        <f>SUM(Table1[[#This Row],[Operating Profit]])/SUM(Table1[Operating Profit])*100</f>
        <v>6.0397105488891949E-4</v>
      </c>
      <c r="V8718">
        <f>SUM(Table1[[#This Row],[Price per Unit]]*Table1[[#This Row],[Units Sold]])</f>
        <v>4560</v>
      </c>
      <c r="W8718">
        <f>SUM(Table1[[#This Row],[Total Sales]]-Table1[[#This Row],[Operating Profit]])</f>
        <v>2554</v>
      </c>
      <c r="X8718">
        <f>SUM(Table1[[#This Row],[Total Sales]]-Table1[[#This Row],[Cost]])</f>
        <v>2006</v>
      </c>
      <c r="Y8718">
        <f>SUM(Table1[[#This Row],[profit/loss]])/SUM(Table1[profit/loss])</f>
        <v>6.0397105488891954E-6</v>
      </c>
    </row>
    <row r="8719" spans="1:25" x14ac:dyDescent="0.3">
      <c r="A8719" t="s">
        <v>29</v>
      </c>
      <c r="B8719" t="s">
        <v>23</v>
      </c>
      <c r="C8719">
        <v>1128299</v>
      </c>
      <c r="D8719" s="9">
        <v>44271</v>
      </c>
      <c r="E8719" s="8" t="str">
        <f>TEXT(Table1[[#This Row],[Invoice Date]],"dd-mm-yyyy")</f>
        <v>16-03-2021</v>
      </c>
      <c r="F8719" s="1" t="str">
        <f t="shared" si="544"/>
        <v>March</v>
      </c>
      <c r="G8719" s="1" t="str">
        <f t="shared" si="545"/>
        <v>2021</v>
      </c>
      <c r="H8719" s="1" t="str">
        <f t="shared" si="546"/>
        <v>Tuesday</v>
      </c>
      <c r="I8719" s="1" t="str">
        <f t="shared" si="547"/>
        <v>16</v>
      </c>
      <c r="J8719" t="s">
        <v>26</v>
      </c>
      <c r="K8719" t="s">
        <v>80</v>
      </c>
      <c r="L8719" t="s">
        <v>81</v>
      </c>
      <c r="M8719" t="s">
        <v>19</v>
      </c>
      <c r="N8719">
        <v>39</v>
      </c>
      <c r="O8719">
        <v>120</v>
      </c>
      <c r="P8719">
        <v>4680</v>
      </c>
      <c r="Q8719">
        <v>2106</v>
      </c>
      <c r="R8719">
        <v>0.45</v>
      </c>
      <c r="S8719" t="s">
        <v>23</v>
      </c>
      <c r="T8719" t="str">
        <f>IF(Table1[[#This Row],[Units Sold]]&gt; 700,"High Units","low Units")</f>
        <v>low Units</v>
      </c>
      <c r="U8719">
        <f>SUM(Table1[[#This Row],[Operating Profit]])/SUM(Table1[Operating Profit])*100</f>
        <v>6.3407928294918476E-4</v>
      </c>
      <c r="V8719">
        <f>SUM(Table1[[#This Row],[Price per Unit]]*Table1[[#This Row],[Units Sold]])</f>
        <v>4680</v>
      </c>
      <c r="W8719">
        <f>SUM(Table1[[#This Row],[Total Sales]]-Table1[[#This Row],[Operating Profit]])</f>
        <v>2574</v>
      </c>
      <c r="X8719">
        <f>SUM(Table1[[#This Row],[Total Sales]]-Table1[[#This Row],[Cost]])</f>
        <v>2106</v>
      </c>
      <c r="Y8719">
        <f>SUM(Table1[[#This Row],[profit/loss]])/SUM(Table1[profit/loss])</f>
        <v>6.340792829491848E-6</v>
      </c>
    </row>
    <row r="8720" spans="1:25" x14ac:dyDescent="0.3">
      <c r="A8720" t="s">
        <v>29</v>
      </c>
      <c r="B8720" t="s">
        <v>23</v>
      </c>
      <c r="C8720">
        <v>1128299</v>
      </c>
      <c r="D8720" s="9">
        <v>44271</v>
      </c>
      <c r="E8720" s="8" t="str">
        <f>TEXT(Table1[[#This Row],[Invoice Date]],"dd-mm-yyyy")</f>
        <v>16-03-2021</v>
      </c>
      <c r="F8720" s="1" t="str">
        <f t="shared" si="544"/>
        <v>March</v>
      </c>
      <c r="G8720" s="1" t="str">
        <f t="shared" si="545"/>
        <v>2021</v>
      </c>
      <c r="H8720" s="1" t="str">
        <f t="shared" si="546"/>
        <v>Tuesday</v>
      </c>
      <c r="I8720" s="1" t="str">
        <f t="shared" si="547"/>
        <v>16</v>
      </c>
      <c r="J8720" t="s">
        <v>26</v>
      </c>
      <c r="K8720" t="s">
        <v>80</v>
      </c>
      <c r="L8720" t="s">
        <v>81</v>
      </c>
      <c r="M8720" t="s">
        <v>20</v>
      </c>
      <c r="N8720">
        <v>43</v>
      </c>
      <c r="O8720">
        <v>96</v>
      </c>
      <c r="P8720">
        <v>4128</v>
      </c>
      <c r="Q8720">
        <v>1775</v>
      </c>
      <c r="R8720">
        <v>0.43</v>
      </c>
      <c r="S8720" t="s">
        <v>23</v>
      </c>
      <c r="T8720" t="str">
        <f>IF(Table1[[#This Row],[Units Sold]]&gt; 700,"High Units","low Units")</f>
        <v>low Units</v>
      </c>
      <c r="U8720">
        <f>SUM(Table1[[#This Row],[Operating Profit]])/SUM(Table1[Operating Profit])*100</f>
        <v>5.3442104806970705E-4</v>
      </c>
      <c r="V8720">
        <f>SUM(Table1[[#This Row],[Price per Unit]]*Table1[[#This Row],[Units Sold]])</f>
        <v>4128</v>
      </c>
      <c r="W8720">
        <f>SUM(Table1[[#This Row],[Total Sales]]-Table1[[#This Row],[Operating Profit]])</f>
        <v>2353</v>
      </c>
      <c r="X8720">
        <f>SUM(Table1[[#This Row],[Total Sales]]-Table1[[#This Row],[Cost]])</f>
        <v>1775</v>
      </c>
      <c r="Y8720">
        <f>SUM(Table1[[#This Row],[profit/loss]])/SUM(Table1[profit/loss])</f>
        <v>5.3442104806970703E-6</v>
      </c>
    </row>
    <row r="8721" spans="1:25" x14ac:dyDescent="0.3">
      <c r="A8721" t="s">
        <v>29</v>
      </c>
      <c r="B8721" t="s">
        <v>23</v>
      </c>
      <c r="C8721">
        <v>1128299</v>
      </c>
      <c r="D8721" s="9">
        <v>44271</v>
      </c>
      <c r="E8721" s="8" t="str">
        <f>TEXT(Table1[[#This Row],[Invoice Date]],"dd-mm-yyyy")</f>
        <v>16-03-2021</v>
      </c>
      <c r="F8721" s="1" t="str">
        <f t="shared" si="544"/>
        <v>March</v>
      </c>
      <c r="G8721" s="1" t="str">
        <f t="shared" si="545"/>
        <v>2021</v>
      </c>
      <c r="H8721" s="1" t="str">
        <f t="shared" si="546"/>
        <v>Tuesday</v>
      </c>
      <c r="I8721" s="1" t="str">
        <f t="shared" si="547"/>
        <v>16</v>
      </c>
      <c r="J8721" t="s">
        <v>26</v>
      </c>
      <c r="K8721" t="s">
        <v>80</v>
      </c>
      <c r="L8721" t="s">
        <v>81</v>
      </c>
      <c r="M8721" t="s">
        <v>21</v>
      </c>
      <c r="N8721">
        <v>40</v>
      </c>
      <c r="O8721">
        <v>50</v>
      </c>
      <c r="P8721">
        <v>2000</v>
      </c>
      <c r="Q8721">
        <v>1020</v>
      </c>
      <c r="R8721">
        <v>0.51</v>
      </c>
      <c r="S8721" t="s">
        <v>23</v>
      </c>
      <c r="T8721" t="str">
        <f>IF(Table1[[#This Row],[Units Sold]]&gt; 700,"High Units","low Units")</f>
        <v>low Units</v>
      </c>
      <c r="U8721">
        <f>SUM(Table1[[#This Row],[Operating Profit]])/SUM(Table1[Operating Profit])*100</f>
        <v>3.0710392621470484E-4</v>
      </c>
      <c r="V8721">
        <f>SUM(Table1[[#This Row],[Price per Unit]]*Table1[[#This Row],[Units Sold]])</f>
        <v>2000</v>
      </c>
      <c r="W8721">
        <f>SUM(Table1[[#This Row],[Total Sales]]-Table1[[#This Row],[Operating Profit]])</f>
        <v>980</v>
      </c>
      <c r="X8721">
        <f>SUM(Table1[[#This Row],[Total Sales]]-Table1[[#This Row],[Cost]])</f>
        <v>1020</v>
      </c>
      <c r="Y8721">
        <f>SUM(Table1[[#This Row],[profit/loss]])/SUM(Table1[profit/loss])</f>
        <v>3.0710392621470485E-6</v>
      </c>
    </row>
    <row r="8722" spans="1:25" x14ac:dyDescent="0.3">
      <c r="A8722" t="s">
        <v>29</v>
      </c>
      <c r="B8722" t="s">
        <v>23</v>
      </c>
      <c r="C8722">
        <v>1128299</v>
      </c>
      <c r="D8722" s="9">
        <v>44271</v>
      </c>
      <c r="E8722" s="8" t="str">
        <f>TEXT(Table1[[#This Row],[Invoice Date]],"dd-mm-yyyy")</f>
        <v>16-03-2021</v>
      </c>
      <c r="F8722" s="1" t="str">
        <f t="shared" si="544"/>
        <v>March</v>
      </c>
      <c r="G8722" s="1" t="str">
        <f t="shared" si="545"/>
        <v>2021</v>
      </c>
      <c r="H8722" s="1" t="str">
        <f t="shared" si="546"/>
        <v>Tuesday</v>
      </c>
      <c r="I8722" s="1" t="str">
        <f t="shared" si="547"/>
        <v>16</v>
      </c>
      <c r="J8722" t="s">
        <v>26</v>
      </c>
      <c r="K8722" t="s">
        <v>80</v>
      </c>
      <c r="L8722" t="s">
        <v>81</v>
      </c>
      <c r="M8722" t="s">
        <v>22</v>
      </c>
      <c r="N8722">
        <v>29</v>
      </c>
      <c r="O8722">
        <v>109</v>
      </c>
      <c r="P8722">
        <v>3161</v>
      </c>
      <c r="Q8722">
        <v>1170</v>
      </c>
      <c r="R8722">
        <v>0.37</v>
      </c>
      <c r="S8722" t="s">
        <v>23</v>
      </c>
      <c r="T8722" t="str">
        <f>IF(Table1[[#This Row],[Units Sold]]&gt; 700,"High Units","low Units")</f>
        <v>low Units</v>
      </c>
      <c r="U8722">
        <f>SUM(Table1[[#This Row],[Operating Profit]])/SUM(Table1[Operating Profit])*100</f>
        <v>3.5226626830510264E-4</v>
      </c>
      <c r="V8722">
        <f>SUM(Table1[[#This Row],[Price per Unit]]*Table1[[#This Row],[Units Sold]])</f>
        <v>3161</v>
      </c>
      <c r="W8722">
        <f>SUM(Table1[[#This Row],[Total Sales]]-Table1[[#This Row],[Operating Profit]])</f>
        <v>1991</v>
      </c>
      <c r="X8722">
        <f>SUM(Table1[[#This Row],[Total Sales]]-Table1[[#This Row],[Cost]])</f>
        <v>1170</v>
      </c>
      <c r="Y8722">
        <f>SUM(Table1[[#This Row],[profit/loss]])/SUM(Table1[profit/loss])</f>
        <v>3.5226626830510265E-6</v>
      </c>
    </row>
    <row r="8723" spans="1:25" x14ac:dyDescent="0.3">
      <c r="A8723" t="s">
        <v>29</v>
      </c>
      <c r="B8723" t="s">
        <v>23</v>
      </c>
      <c r="C8723">
        <v>1128299</v>
      </c>
      <c r="D8723" s="9">
        <v>44303</v>
      </c>
      <c r="E8723" s="8" t="str">
        <f>TEXT(Table1[[#This Row],[Invoice Date]],"dd-mm-yyyy")</f>
        <v>17-04-2021</v>
      </c>
      <c r="F8723" s="1" t="str">
        <f t="shared" si="544"/>
        <v>April</v>
      </c>
      <c r="G8723" s="1" t="str">
        <f t="shared" si="545"/>
        <v>2021</v>
      </c>
      <c r="H8723" s="1" t="str">
        <f t="shared" si="546"/>
        <v>Saturday</v>
      </c>
      <c r="I8723" s="1" t="str">
        <f t="shared" si="547"/>
        <v>17</v>
      </c>
      <c r="J8723" t="s">
        <v>26</v>
      </c>
      <c r="K8723" t="s">
        <v>80</v>
      </c>
      <c r="L8723" t="s">
        <v>81</v>
      </c>
      <c r="M8723" t="s">
        <v>16</v>
      </c>
      <c r="N8723">
        <v>38</v>
      </c>
      <c r="O8723">
        <v>168</v>
      </c>
      <c r="P8723">
        <v>6384</v>
      </c>
      <c r="Q8723">
        <v>3000</v>
      </c>
      <c r="R8723">
        <v>0.47</v>
      </c>
      <c r="S8723" t="s">
        <v>23</v>
      </c>
      <c r="T8723" t="str">
        <f>IF(Table1[[#This Row],[Units Sold]]&gt; 700,"High Units","low Units")</f>
        <v>low Units</v>
      </c>
      <c r="U8723">
        <f>SUM(Table1[[#This Row],[Operating Profit]])/SUM(Table1[Operating Profit])*100</f>
        <v>9.032468418079555E-4</v>
      </c>
      <c r="V8723">
        <f>SUM(Table1[[#This Row],[Price per Unit]]*Table1[[#This Row],[Units Sold]])</f>
        <v>6384</v>
      </c>
      <c r="W8723">
        <f>SUM(Table1[[#This Row],[Total Sales]]-Table1[[#This Row],[Operating Profit]])</f>
        <v>3384</v>
      </c>
      <c r="X8723">
        <f>SUM(Table1[[#This Row],[Total Sales]]-Table1[[#This Row],[Cost]])</f>
        <v>3000</v>
      </c>
      <c r="Y8723">
        <f>SUM(Table1[[#This Row],[profit/loss]])/SUM(Table1[profit/loss])</f>
        <v>9.0324684180795549E-6</v>
      </c>
    </row>
    <row r="8724" spans="1:25" x14ac:dyDescent="0.3">
      <c r="A8724" t="s">
        <v>29</v>
      </c>
      <c r="B8724" t="s">
        <v>23</v>
      </c>
      <c r="C8724">
        <v>1128299</v>
      </c>
      <c r="D8724" s="9">
        <v>44303</v>
      </c>
      <c r="E8724" s="8" t="str">
        <f>TEXT(Table1[[#This Row],[Invoice Date]],"dd-mm-yyyy")</f>
        <v>17-04-2021</v>
      </c>
      <c r="F8724" s="1" t="str">
        <f t="shared" si="544"/>
        <v>April</v>
      </c>
      <c r="G8724" s="1" t="str">
        <f t="shared" si="545"/>
        <v>2021</v>
      </c>
      <c r="H8724" s="1" t="str">
        <f t="shared" si="546"/>
        <v>Saturday</v>
      </c>
      <c r="I8724" s="1" t="str">
        <f t="shared" si="547"/>
        <v>17</v>
      </c>
      <c r="J8724" t="s">
        <v>26</v>
      </c>
      <c r="K8724" t="s">
        <v>80</v>
      </c>
      <c r="L8724" t="s">
        <v>81</v>
      </c>
      <c r="M8724" t="s">
        <v>18</v>
      </c>
      <c r="N8724">
        <v>36</v>
      </c>
      <c r="O8724">
        <v>107</v>
      </c>
      <c r="P8724">
        <v>3852</v>
      </c>
      <c r="Q8724">
        <v>1772</v>
      </c>
      <c r="R8724">
        <v>0.46</v>
      </c>
      <c r="S8724" t="s">
        <v>23</v>
      </c>
      <c r="T8724" t="str">
        <f>IF(Table1[[#This Row],[Units Sold]]&gt; 700,"High Units","low Units")</f>
        <v>low Units</v>
      </c>
      <c r="U8724">
        <f>SUM(Table1[[#This Row],[Operating Profit]])/SUM(Table1[Operating Profit])*100</f>
        <v>5.3351780122789898E-4</v>
      </c>
      <c r="V8724">
        <f>SUM(Table1[[#This Row],[Price per Unit]]*Table1[[#This Row],[Units Sold]])</f>
        <v>3852</v>
      </c>
      <c r="W8724">
        <f>SUM(Table1[[#This Row],[Total Sales]]-Table1[[#This Row],[Operating Profit]])</f>
        <v>2080</v>
      </c>
      <c r="X8724">
        <f>SUM(Table1[[#This Row],[Total Sales]]-Table1[[#This Row],[Cost]])</f>
        <v>1772</v>
      </c>
      <c r="Y8724">
        <f>SUM(Table1[[#This Row],[profit/loss]])/SUM(Table1[profit/loss])</f>
        <v>5.3351780122789902E-6</v>
      </c>
    </row>
    <row r="8725" spans="1:25" x14ac:dyDescent="0.3">
      <c r="A8725" t="s">
        <v>29</v>
      </c>
      <c r="B8725" t="s">
        <v>23</v>
      </c>
      <c r="C8725">
        <v>1128299</v>
      </c>
      <c r="D8725" s="9">
        <v>44303</v>
      </c>
      <c r="E8725" s="8" t="str">
        <f>TEXT(Table1[[#This Row],[Invoice Date]],"dd-mm-yyyy")</f>
        <v>17-04-2021</v>
      </c>
      <c r="F8725" s="1" t="str">
        <f t="shared" si="544"/>
        <v>April</v>
      </c>
      <c r="G8725" s="1" t="str">
        <f t="shared" si="545"/>
        <v>2021</v>
      </c>
      <c r="H8725" s="1" t="str">
        <f t="shared" si="546"/>
        <v>Saturday</v>
      </c>
      <c r="I8725" s="1" t="str">
        <f t="shared" si="547"/>
        <v>17</v>
      </c>
      <c r="J8725" t="s">
        <v>26</v>
      </c>
      <c r="K8725" t="s">
        <v>80</v>
      </c>
      <c r="L8725" t="s">
        <v>81</v>
      </c>
      <c r="M8725" t="s">
        <v>19</v>
      </c>
      <c r="N8725">
        <v>40</v>
      </c>
      <c r="O8725">
        <v>120</v>
      </c>
      <c r="P8725">
        <v>4800</v>
      </c>
      <c r="Q8725">
        <v>2016</v>
      </c>
      <c r="R8725">
        <v>0.42</v>
      </c>
      <c r="S8725" t="s">
        <v>23</v>
      </c>
      <c r="T8725" t="str">
        <f>IF(Table1[[#This Row],[Units Sold]]&gt; 700,"High Units","low Units")</f>
        <v>low Units</v>
      </c>
      <c r="U8725">
        <f>SUM(Table1[[#This Row],[Operating Profit]])/SUM(Table1[Operating Profit])*100</f>
        <v>6.0698187769494605E-4</v>
      </c>
      <c r="V8725">
        <f>SUM(Table1[[#This Row],[Price per Unit]]*Table1[[#This Row],[Units Sold]])</f>
        <v>4800</v>
      </c>
      <c r="W8725">
        <f>SUM(Table1[[#This Row],[Total Sales]]-Table1[[#This Row],[Operating Profit]])</f>
        <v>2784</v>
      </c>
      <c r="X8725">
        <f>SUM(Table1[[#This Row],[Total Sales]]-Table1[[#This Row],[Cost]])</f>
        <v>2016</v>
      </c>
      <c r="Y8725">
        <f>SUM(Table1[[#This Row],[profit/loss]])/SUM(Table1[profit/loss])</f>
        <v>6.0698187769494606E-6</v>
      </c>
    </row>
    <row r="8726" spans="1:25" x14ac:dyDescent="0.3">
      <c r="A8726" t="s">
        <v>29</v>
      </c>
      <c r="B8726" t="s">
        <v>23</v>
      </c>
      <c r="C8726">
        <v>1128299</v>
      </c>
      <c r="D8726" s="9">
        <v>44303</v>
      </c>
      <c r="E8726" s="8" t="str">
        <f>TEXT(Table1[[#This Row],[Invoice Date]],"dd-mm-yyyy")</f>
        <v>17-04-2021</v>
      </c>
      <c r="F8726" s="1" t="str">
        <f t="shared" si="544"/>
        <v>April</v>
      </c>
      <c r="G8726" s="1" t="str">
        <f t="shared" si="545"/>
        <v>2021</v>
      </c>
      <c r="H8726" s="1" t="str">
        <f t="shared" si="546"/>
        <v>Saturday</v>
      </c>
      <c r="I8726" s="1" t="str">
        <f t="shared" si="547"/>
        <v>17</v>
      </c>
      <c r="J8726" t="s">
        <v>26</v>
      </c>
      <c r="K8726" t="s">
        <v>80</v>
      </c>
      <c r="L8726" t="s">
        <v>81</v>
      </c>
      <c r="M8726" t="s">
        <v>20</v>
      </c>
      <c r="N8726">
        <v>27</v>
      </c>
      <c r="O8726">
        <v>91</v>
      </c>
      <c r="P8726">
        <v>2457</v>
      </c>
      <c r="Q8726">
        <v>1106</v>
      </c>
      <c r="R8726">
        <v>0.45</v>
      </c>
      <c r="S8726" t="s">
        <v>23</v>
      </c>
      <c r="T8726" t="str">
        <f>IF(Table1[[#This Row],[Units Sold]]&gt; 700,"High Units","low Units")</f>
        <v>low Units</v>
      </c>
      <c r="U8726">
        <f>SUM(Table1[[#This Row],[Operating Profit]])/SUM(Table1[Operating Profit])*100</f>
        <v>3.3299700234653293E-4</v>
      </c>
      <c r="V8726">
        <f>SUM(Table1[[#This Row],[Price per Unit]]*Table1[[#This Row],[Units Sold]])</f>
        <v>2457</v>
      </c>
      <c r="W8726">
        <f>SUM(Table1[[#This Row],[Total Sales]]-Table1[[#This Row],[Operating Profit]])</f>
        <v>1351</v>
      </c>
      <c r="X8726">
        <f>SUM(Table1[[#This Row],[Total Sales]]-Table1[[#This Row],[Cost]])</f>
        <v>1106</v>
      </c>
      <c r="Y8726">
        <f>SUM(Table1[[#This Row],[profit/loss]])/SUM(Table1[profit/loss])</f>
        <v>3.3299700234653291E-6</v>
      </c>
    </row>
    <row r="8727" spans="1:25" x14ac:dyDescent="0.3">
      <c r="A8727" t="s">
        <v>29</v>
      </c>
      <c r="B8727" t="s">
        <v>23</v>
      </c>
      <c r="C8727">
        <v>1128299</v>
      </c>
      <c r="D8727" s="9">
        <v>44303</v>
      </c>
      <c r="E8727" s="8" t="str">
        <f>TEXT(Table1[[#This Row],[Invoice Date]],"dd-mm-yyyy")</f>
        <v>17-04-2021</v>
      </c>
      <c r="F8727" s="1" t="str">
        <f t="shared" si="544"/>
        <v>April</v>
      </c>
      <c r="G8727" s="1" t="str">
        <f t="shared" si="545"/>
        <v>2021</v>
      </c>
      <c r="H8727" s="1" t="str">
        <f t="shared" si="546"/>
        <v>Saturday</v>
      </c>
      <c r="I8727" s="1" t="str">
        <f t="shared" si="547"/>
        <v>17</v>
      </c>
      <c r="J8727" t="s">
        <v>26</v>
      </c>
      <c r="K8727" t="s">
        <v>80</v>
      </c>
      <c r="L8727" t="s">
        <v>81</v>
      </c>
      <c r="M8727" t="s">
        <v>21</v>
      </c>
      <c r="N8727">
        <v>34</v>
      </c>
      <c r="O8727">
        <v>56</v>
      </c>
      <c r="P8727">
        <v>1904</v>
      </c>
      <c r="Q8727">
        <v>971</v>
      </c>
      <c r="R8727">
        <v>0.51</v>
      </c>
      <c r="S8727" t="s">
        <v>23</v>
      </c>
      <c r="T8727" t="str">
        <f>IF(Table1[[#This Row],[Units Sold]]&gt; 700,"High Units","low Units")</f>
        <v>low Units</v>
      </c>
      <c r="U8727">
        <f>SUM(Table1[[#This Row],[Operating Profit]])/SUM(Table1[Operating Profit])*100</f>
        <v>2.9235089446517492E-4</v>
      </c>
      <c r="V8727">
        <f>SUM(Table1[[#This Row],[Price per Unit]]*Table1[[#This Row],[Units Sold]])</f>
        <v>1904</v>
      </c>
      <c r="W8727">
        <f>SUM(Table1[[#This Row],[Total Sales]]-Table1[[#This Row],[Operating Profit]])</f>
        <v>933</v>
      </c>
      <c r="X8727">
        <f>SUM(Table1[[#This Row],[Total Sales]]-Table1[[#This Row],[Cost]])</f>
        <v>971</v>
      </c>
      <c r="Y8727">
        <f>SUM(Table1[[#This Row],[profit/loss]])/SUM(Table1[profit/loss])</f>
        <v>2.9235089446517494E-6</v>
      </c>
    </row>
    <row r="8728" spans="1:25" x14ac:dyDescent="0.3">
      <c r="A8728" t="s">
        <v>29</v>
      </c>
      <c r="B8728" t="s">
        <v>23</v>
      </c>
      <c r="C8728">
        <v>1128299</v>
      </c>
      <c r="D8728" s="9">
        <v>44303</v>
      </c>
      <c r="E8728" s="8" t="str">
        <f>TEXT(Table1[[#This Row],[Invoice Date]],"dd-mm-yyyy")</f>
        <v>17-04-2021</v>
      </c>
      <c r="F8728" s="1" t="str">
        <f t="shared" si="544"/>
        <v>April</v>
      </c>
      <c r="G8728" s="1" t="str">
        <f t="shared" si="545"/>
        <v>2021</v>
      </c>
      <c r="H8728" s="1" t="str">
        <f t="shared" si="546"/>
        <v>Saturday</v>
      </c>
      <c r="I8728" s="1" t="str">
        <f t="shared" si="547"/>
        <v>17</v>
      </c>
      <c r="J8728" t="s">
        <v>26</v>
      </c>
      <c r="K8728" t="s">
        <v>80</v>
      </c>
      <c r="L8728" t="s">
        <v>81</v>
      </c>
      <c r="M8728" t="s">
        <v>22</v>
      </c>
      <c r="N8728">
        <v>39</v>
      </c>
      <c r="O8728">
        <v>123</v>
      </c>
      <c r="P8728">
        <v>4797</v>
      </c>
      <c r="Q8728">
        <v>1775</v>
      </c>
      <c r="R8728">
        <v>0.37</v>
      </c>
      <c r="S8728" t="s">
        <v>23</v>
      </c>
      <c r="T8728" t="str">
        <f>IF(Table1[[#This Row],[Units Sold]]&gt; 700,"High Units","low Units")</f>
        <v>low Units</v>
      </c>
      <c r="U8728">
        <f>SUM(Table1[[#This Row],[Operating Profit]])/SUM(Table1[Operating Profit])*100</f>
        <v>5.3442104806970705E-4</v>
      </c>
      <c r="V8728">
        <f>SUM(Table1[[#This Row],[Price per Unit]]*Table1[[#This Row],[Units Sold]])</f>
        <v>4797</v>
      </c>
      <c r="W8728">
        <f>SUM(Table1[[#This Row],[Total Sales]]-Table1[[#This Row],[Operating Profit]])</f>
        <v>3022</v>
      </c>
      <c r="X8728">
        <f>SUM(Table1[[#This Row],[Total Sales]]-Table1[[#This Row],[Cost]])</f>
        <v>1775</v>
      </c>
      <c r="Y8728">
        <f>SUM(Table1[[#This Row],[profit/loss]])/SUM(Table1[profit/loss])</f>
        <v>5.3442104806970703E-6</v>
      </c>
    </row>
    <row r="8729" spans="1:25" x14ac:dyDescent="0.3">
      <c r="A8729" t="s">
        <v>29</v>
      </c>
      <c r="B8729" t="s">
        <v>23</v>
      </c>
      <c r="C8729">
        <v>1128299</v>
      </c>
      <c r="D8729" s="9">
        <v>44334</v>
      </c>
      <c r="E8729" s="8" t="str">
        <f>TEXT(Table1[[#This Row],[Invoice Date]],"dd-mm-yyyy")</f>
        <v>18-05-2021</v>
      </c>
      <c r="F8729" s="1" t="str">
        <f t="shared" si="544"/>
        <v>May</v>
      </c>
      <c r="G8729" s="1" t="str">
        <f t="shared" si="545"/>
        <v>2021</v>
      </c>
      <c r="H8729" s="1" t="str">
        <f t="shared" si="546"/>
        <v>Tuesday</v>
      </c>
      <c r="I8729" s="1" t="str">
        <f t="shared" si="547"/>
        <v>18</v>
      </c>
      <c r="J8729" t="s">
        <v>26</v>
      </c>
      <c r="K8729" t="s">
        <v>80</v>
      </c>
      <c r="L8729" t="s">
        <v>81</v>
      </c>
      <c r="M8729" t="s">
        <v>16</v>
      </c>
      <c r="N8729">
        <v>32</v>
      </c>
      <c r="O8729">
        <v>176</v>
      </c>
      <c r="P8729">
        <v>5632</v>
      </c>
      <c r="Q8729">
        <v>2422</v>
      </c>
      <c r="R8729">
        <v>0.43</v>
      </c>
      <c r="S8729" t="s">
        <v>23</v>
      </c>
      <c r="T8729" t="str">
        <f>IF(Table1[[#This Row],[Units Sold]]&gt; 700,"High Units","low Units")</f>
        <v>low Units</v>
      </c>
      <c r="U8729">
        <f>SUM(Table1[[#This Row],[Operating Profit]])/SUM(Table1[Operating Profit])*100</f>
        <v>7.2922128361962275E-4</v>
      </c>
      <c r="V8729">
        <f>SUM(Table1[[#This Row],[Price per Unit]]*Table1[[#This Row],[Units Sold]])</f>
        <v>5632</v>
      </c>
      <c r="W8729">
        <f>SUM(Table1[[#This Row],[Total Sales]]-Table1[[#This Row],[Operating Profit]])</f>
        <v>3210</v>
      </c>
      <c r="X8729">
        <f>SUM(Table1[[#This Row],[Total Sales]]-Table1[[#This Row],[Cost]])</f>
        <v>2422</v>
      </c>
      <c r="Y8729">
        <f>SUM(Table1[[#This Row],[profit/loss]])/SUM(Table1[profit/loss])</f>
        <v>7.2922128361962277E-6</v>
      </c>
    </row>
    <row r="8730" spans="1:25" x14ac:dyDescent="0.3">
      <c r="A8730" t="s">
        <v>29</v>
      </c>
      <c r="B8730" t="s">
        <v>23</v>
      </c>
      <c r="C8730">
        <v>1128299</v>
      </c>
      <c r="D8730" s="9">
        <v>44334</v>
      </c>
      <c r="E8730" s="8" t="str">
        <f>TEXT(Table1[[#This Row],[Invoice Date]],"dd-mm-yyyy")</f>
        <v>18-05-2021</v>
      </c>
      <c r="F8730" s="1" t="str">
        <f t="shared" si="544"/>
        <v>May</v>
      </c>
      <c r="G8730" s="1" t="str">
        <f t="shared" si="545"/>
        <v>2021</v>
      </c>
      <c r="H8730" s="1" t="str">
        <f t="shared" si="546"/>
        <v>Tuesday</v>
      </c>
      <c r="I8730" s="1" t="str">
        <f t="shared" si="547"/>
        <v>18</v>
      </c>
      <c r="J8730" t="s">
        <v>26</v>
      </c>
      <c r="K8730" t="s">
        <v>80</v>
      </c>
      <c r="L8730" t="s">
        <v>81</v>
      </c>
      <c r="M8730" t="s">
        <v>18</v>
      </c>
      <c r="N8730">
        <v>40</v>
      </c>
      <c r="O8730">
        <v>128</v>
      </c>
      <c r="P8730">
        <v>5120</v>
      </c>
      <c r="Q8730">
        <v>2253</v>
      </c>
      <c r="R8730">
        <v>0.44</v>
      </c>
      <c r="S8730" t="s">
        <v>23</v>
      </c>
      <c r="T8730" t="str">
        <f>IF(Table1[[#This Row],[Units Sold]]&gt; 700,"High Units","low Units")</f>
        <v>low Units</v>
      </c>
      <c r="U8730">
        <f>SUM(Table1[[#This Row],[Operating Profit]])/SUM(Table1[Operating Profit])*100</f>
        <v>6.7833837819777454E-4</v>
      </c>
      <c r="V8730">
        <f>SUM(Table1[[#This Row],[Price per Unit]]*Table1[[#This Row],[Units Sold]])</f>
        <v>5120</v>
      </c>
      <c r="W8730">
        <f>SUM(Table1[[#This Row],[Total Sales]]-Table1[[#This Row],[Operating Profit]])</f>
        <v>2867</v>
      </c>
      <c r="X8730">
        <f>SUM(Table1[[#This Row],[Total Sales]]-Table1[[#This Row],[Cost]])</f>
        <v>2253</v>
      </c>
      <c r="Y8730">
        <f>SUM(Table1[[#This Row],[profit/loss]])/SUM(Table1[profit/loss])</f>
        <v>6.7833837819777459E-6</v>
      </c>
    </row>
    <row r="8731" spans="1:25" x14ac:dyDescent="0.3">
      <c r="A8731" t="s">
        <v>29</v>
      </c>
      <c r="B8731" t="s">
        <v>23</v>
      </c>
      <c r="C8731">
        <v>1128299</v>
      </c>
      <c r="D8731" s="9">
        <v>44334</v>
      </c>
      <c r="E8731" s="8" t="str">
        <f>TEXT(Table1[[#This Row],[Invoice Date]],"dd-mm-yyyy")</f>
        <v>18-05-2021</v>
      </c>
      <c r="F8731" s="1" t="str">
        <f t="shared" si="544"/>
        <v>May</v>
      </c>
      <c r="G8731" s="1" t="str">
        <f t="shared" si="545"/>
        <v>2021</v>
      </c>
      <c r="H8731" s="1" t="str">
        <f t="shared" si="546"/>
        <v>Tuesday</v>
      </c>
      <c r="I8731" s="1" t="str">
        <f t="shared" si="547"/>
        <v>18</v>
      </c>
      <c r="J8731" t="s">
        <v>26</v>
      </c>
      <c r="K8731" t="s">
        <v>80</v>
      </c>
      <c r="L8731" t="s">
        <v>81</v>
      </c>
      <c r="M8731" t="s">
        <v>19</v>
      </c>
      <c r="N8731">
        <v>37</v>
      </c>
      <c r="O8731">
        <v>136</v>
      </c>
      <c r="P8731">
        <v>5032</v>
      </c>
      <c r="Q8731">
        <v>2113</v>
      </c>
      <c r="R8731">
        <v>0.42</v>
      </c>
      <c r="S8731" t="s">
        <v>23</v>
      </c>
      <c r="T8731" t="str">
        <f>IF(Table1[[#This Row],[Units Sold]]&gt; 700,"High Units","low Units")</f>
        <v>low Units</v>
      </c>
      <c r="U8731">
        <f>SUM(Table1[[#This Row],[Operating Profit]])/SUM(Table1[Operating Profit])*100</f>
        <v>6.3618685891340336E-4</v>
      </c>
      <c r="V8731">
        <f>SUM(Table1[[#This Row],[Price per Unit]]*Table1[[#This Row],[Units Sold]])</f>
        <v>5032</v>
      </c>
      <c r="W8731">
        <f>SUM(Table1[[#This Row],[Total Sales]]-Table1[[#This Row],[Operating Profit]])</f>
        <v>2919</v>
      </c>
      <c r="X8731">
        <f>SUM(Table1[[#This Row],[Total Sales]]-Table1[[#This Row],[Cost]])</f>
        <v>2113</v>
      </c>
      <c r="Y8731">
        <f>SUM(Table1[[#This Row],[profit/loss]])/SUM(Table1[profit/loss])</f>
        <v>6.3618685891340331E-6</v>
      </c>
    </row>
    <row r="8732" spans="1:25" x14ac:dyDescent="0.3">
      <c r="A8732" t="s">
        <v>29</v>
      </c>
      <c r="B8732" t="s">
        <v>23</v>
      </c>
      <c r="C8732">
        <v>1128299</v>
      </c>
      <c r="D8732" s="9">
        <v>44334</v>
      </c>
      <c r="E8732" s="8" t="str">
        <f>TEXT(Table1[[#This Row],[Invoice Date]],"dd-mm-yyyy")</f>
        <v>18-05-2021</v>
      </c>
      <c r="F8732" s="1" t="str">
        <f t="shared" si="544"/>
        <v>May</v>
      </c>
      <c r="G8732" s="1" t="str">
        <f t="shared" si="545"/>
        <v>2021</v>
      </c>
      <c r="H8732" s="1" t="str">
        <f t="shared" si="546"/>
        <v>Tuesday</v>
      </c>
      <c r="I8732" s="1" t="str">
        <f t="shared" si="547"/>
        <v>18</v>
      </c>
      <c r="J8732" t="s">
        <v>26</v>
      </c>
      <c r="K8732" t="s">
        <v>80</v>
      </c>
      <c r="L8732" t="s">
        <v>81</v>
      </c>
      <c r="M8732" t="s">
        <v>20</v>
      </c>
      <c r="N8732">
        <v>33</v>
      </c>
      <c r="O8732">
        <v>101</v>
      </c>
      <c r="P8732">
        <v>3333</v>
      </c>
      <c r="Q8732">
        <v>1433</v>
      </c>
      <c r="R8732">
        <v>0.43</v>
      </c>
      <c r="S8732" t="s">
        <v>23</v>
      </c>
      <c r="T8732" t="str">
        <f>IF(Table1[[#This Row],[Units Sold]]&gt; 700,"High Units","low Units")</f>
        <v>low Units</v>
      </c>
      <c r="U8732">
        <f>SUM(Table1[[#This Row],[Operating Profit]])/SUM(Table1[Operating Profit])*100</f>
        <v>4.3145090810360007E-4</v>
      </c>
      <c r="V8732">
        <f>SUM(Table1[[#This Row],[Price per Unit]]*Table1[[#This Row],[Units Sold]])</f>
        <v>3333</v>
      </c>
      <c r="W8732">
        <f>SUM(Table1[[#This Row],[Total Sales]]-Table1[[#This Row],[Operating Profit]])</f>
        <v>1900</v>
      </c>
      <c r="X8732">
        <f>SUM(Table1[[#This Row],[Total Sales]]-Table1[[#This Row],[Cost]])</f>
        <v>1433</v>
      </c>
      <c r="Y8732">
        <f>SUM(Table1[[#This Row],[profit/loss]])/SUM(Table1[profit/loss])</f>
        <v>4.3145090810360008E-6</v>
      </c>
    </row>
    <row r="8733" spans="1:25" x14ac:dyDescent="0.3">
      <c r="A8733" t="s">
        <v>29</v>
      </c>
      <c r="B8733" t="s">
        <v>23</v>
      </c>
      <c r="C8733">
        <v>1128299</v>
      </c>
      <c r="D8733" s="9">
        <v>44334</v>
      </c>
      <c r="E8733" s="8" t="str">
        <f>TEXT(Table1[[#This Row],[Invoice Date]],"dd-mm-yyyy")</f>
        <v>18-05-2021</v>
      </c>
      <c r="F8733" s="1" t="str">
        <f t="shared" si="544"/>
        <v>May</v>
      </c>
      <c r="G8733" s="1" t="str">
        <f t="shared" si="545"/>
        <v>2021</v>
      </c>
      <c r="H8733" s="1" t="str">
        <f t="shared" si="546"/>
        <v>Tuesday</v>
      </c>
      <c r="I8733" s="1" t="str">
        <f t="shared" si="547"/>
        <v>18</v>
      </c>
      <c r="J8733" t="s">
        <v>26</v>
      </c>
      <c r="K8733" t="s">
        <v>80</v>
      </c>
      <c r="L8733" t="s">
        <v>81</v>
      </c>
      <c r="M8733" t="s">
        <v>21</v>
      </c>
      <c r="N8733">
        <v>32</v>
      </c>
      <c r="O8733">
        <v>77</v>
      </c>
      <c r="P8733">
        <v>2464</v>
      </c>
      <c r="Q8733">
        <v>1183</v>
      </c>
      <c r="R8733">
        <v>0.48</v>
      </c>
      <c r="S8733" t="s">
        <v>23</v>
      </c>
      <c r="T8733" t="str">
        <f>IF(Table1[[#This Row],[Units Sold]]&gt; 700,"High Units","low Units")</f>
        <v>low Units</v>
      </c>
      <c r="U8733">
        <f>SUM(Table1[[#This Row],[Operating Profit]])/SUM(Table1[Operating Profit])*100</f>
        <v>3.5618033795293711E-4</v>
      </c>
      <c r="V8733">
        <f>SUM(Table1[[#This Row],[Price per Unit]]*Table1[[#This Row],[Units Sold]])</f>
        <v>2464</v>
      </c>
      <c r="W8733">
        <f>SUM(Table1[[#This Row],[Total Sales]]-Table1[[#This Row],[Operating Profit]])</f>
        <v>1281</v>
      </c>
      <c r="X8733">
        <f>SUM(Table1[[#This Row],[Total Sales]]-Table1[[#This Row],[Cost]])</f>
        <v>1183</v>
      </c>
      <c r="Y8733">
        <f>SUM(Table1[[#This Row],[profit/loss]])/SUM(Table1[profit/loss])</f>
        <v>3.561803379529371E-6</v>
      </c>
    </row>
    <row r="8734" spans="1:25" x14ac:dyDescent="0.3">
      <c r="A8734" t="s">
        <v>29</v>
      </c>
      <c r="B8734" t="s">
        <v>23</v>
      </c>
      <c r="C8734">
        <v>1128299</v>
      </c>
      <c r="D8734" s="9">
        <v>44334</v>
      </c>
      <c r="E8734" s="8" t="str">
        <f>TEXT(Table1[[#This Row],[Invoice Date]],"dd-mm-yyyy")</f>
        <v>18-05-2021</v>
      </c>
      <c r="F8734" s="1" t="str">
        <f t="shared" si="544"/>
        <v>May</v>
      </c>
      <c r="G8734" s="1" t="str">
        <f t="shared" si="545"/>
        <v>2021</v>
      </c>
      <c r="H8734" s="1" t="str">
        <f t="shared" si="546"/>
        <v>Tuesday</v>
      </c>
      <c r="I8734" s="1" t="str">
        <f t="shared" si="547"/>
        <v>18</v>
      </c>
      <c r="J8734" t="s">
        <v>26</v>
      </c>
      <c r="K8734" t="s">
        <v>80</v>
      </c>
      <c r="L8734" t="s">
        <v>81</v>
      </c>
      <c r="M8734" t="s">
        <v>22</v>
      </c>
      <c r="N8734">
        <v>46</v>
      </c>
      <c r="O8734">
        <v>178</v>
      </c>
      <c r="P8734">
        <v>8188</v>
      </c>
      <c r="Q8734">
        <v>3275</v>
      </c>
      <c r="R8734">
        <v>0.4</v>
      </c>
      <c r="S8734" t="s">
        <v>23</v>
      </c>
      <c r="T8734" t="str">
        <f>IF(Table1[[#This Row],[Units Sold]]&gt; 700,"High Units","low Units")</f>
        <v>low Units</v>
      </c>
      <c r="U8734">
        <f>SUM(Table1[[#This Row],[Operating Profit]])/SUM(Table1[Operating Profit])*100</f>
        <v>9.860444689736847E-4</v>
      </c>
      <c r="V8734">
        <f>SUM(Table1[[#This Row],[Price per Unit]]*Table1[[#This Row],[Units Sold]])</f>
        <v>8188</v>
      </c>
      <c r="W8734">
        <f>SUM(Table1[[#This Row],[Total Sales]]-Table1[[#This Row],[Operating Profit]])</f>
        <v>4913</v>
      </c>
      <c r="X8734">
        <f>SUM(Table1[[#This Row],[Total Sales]]-Table1[[#This Row],[Cost]])</f>
        <v>3275</v>
      </c>
      <c r="Y8734">
        <f>SUM(Table1[[#This Row],[profit/loss]])/SUM(Table1[profit/loss])</f>
        <v>9.860444689736847E-6</v>
      </c>
    </row>
    <row r="8735" spans="1:25" x14ac:dyDescent="0.3">
      <c r="A8735" t="s">
        <v>29</v>
      </c>
      <c r="B8735" t="s">
        <v>23</v>
      </c>
      <c r="C8735">
        <v>1128299</v>
      </c>
      <c r="D8735" s="9">
        <v>44364</v>
      </c>
      <c r="E8735" s="8" t="str">
        <f>TEXT(Table1[[#This Row],[Invoice Date]],"dd-mm-yyyy")</f>
        <v>17-06-2021</v>
      </c>
      <c r="F8735" s="1" t="str">
        <f t="shared" si="544"/>
        <v>June</v>
      </c>
      <c r="G8735" s="1" t="str">
        <f t="shared" si="545"/>
        <v>2021</v>
      </c>
      <c r="H8735" s="1" t="str">
        <f t="shared" si="546"/>
        <v>Thursday</v>
      </c>
      <c r="I8735" s="1" t="str">
        <f t="shared" si="547"/>
        <v>17</v>
      </c>
      <c r="J8735" t="s">
        <v>26</v>
      </c>
      <c r="K8735" t="s">
        <v>80</v>
      </c>
      <c r="L8735" t="s">
        <v>81</v>
      </c>
      <c r="M8735" t="s">
        <v>16</v>
      </c>
      <c r="N8735">
        <v>47</v>
      </c>
      <c r="O8735">
        <v>256</v>
      </c>
      <c r="P8735">
        <v>12032</v>
      </c>
      <c r="Q8735">
        <v>5655</v>
      </c>
      <c r="R8735">
        <v>0.47</v>
      </c>
      <c r="S8735" t="s">
        <v>23</v>
      </c>
      <c r="T8735" t="str">
        <f>IF(Table1[[#This Row],[Units Sold]]&gt; 700,"High Units","low Units")</f>
        <v>low Units</v>
      </c>
      <c r="U8735">
        <f>SUM(Table1[[#This Row],[Operating Profit]])/SUM(Table1[Operating Profit])*100</f>
        <v>1.7026202968079961E-3</v>
      </c>
      <c r="V8735">
        <f>SUM(Table1[[#This Row],[Price per Unit]]*Table1[[#This Row],[Units Sold]])</f>
        <v>12032</v>
      </c>
      <c r="W8735">
        <f>SUM(Table1[[#This Row],[Total Sales]]-Table1[[#This Row],[Operating Profit]])</f>
        <v>6377</v>
      </c>
      <c r="X8735">
        <f>SUM(Table1[[#This Row],[Total Sales]]-Table1[[#This Row],[Cost]])</f>
        <v>5655</v>
      </c>
      <c r="Y8735">
        <f>SUM(Table1[[#This Row],[profit/loss]])/SUM(Table1[profit/loss])</f>
        <v>1.7026202968079961E-5</v>
      </c>
    </row>
    <row r="8736" spans="1:25" x14ac:dyDescent="0.3">
      <c r="A8736" t="s">
        <v>29</v>
      </c>
      <c r="B8736" t="s">
        <v>23</v>
      </c>
      <c r="C8736">
        <v>1128299</v>
      </c>
      <c r="D8736" s="9">
        <v>44364</v>
      </c>
      <c r="E8736" s="8" t="str">
        <f>TEXT(Table1[[#This Row],[Invoice Date]],"dd-mm-yyyy")</f>
        <v>17-06-2021</v>
      </c>
      <c r="F8736" s="1" t="str">
        <f t="shared" si="544"/>
        <v>June</v>
      </c>
      <c r="G8736" s="1" t="str">
        <f t="shared" si="545"/>
        <v>2021</v>
      </c>
      <c r="H8736" s="1" t="str">
        <f t="shared" si="546"/>
        <v>Thursday</v>
      </c>
      <c r="I8736" s="1" t="str">
        <f t="shared" si="547"/>
        <v>17</v>
      </c>
      <c r="J8736" t="s">
        <v>26</v>
      </c>
      <c r="K8736" t="s">
        <v>80</v>
      </c>
      <c r="L8736" t="s">
        <v>81</v>
      </c>
      <c r="M8736" t="s">
        <v>18</v>
      </c>
      <c r="N8736">
        <v>55</v>
      </c>
      <c r="O8736">
        <v>224</v>
      </c>
      <c r="P8736">
        <v>12320</v>
      </c>
      <c r="Q8736">
        <v>5544</v>
      </c>
      <c r="R8736">
        <v>0.45</v>
      </c>
      <c r="S8736" t="s">
        <v>23</v>
      </c>
      <c r="T8736" t="str">
        <f>IF(Table1[[#This Row],[Units Sold]]&gt; 700,"High Units","low Units")</f>
        <v>low Units</v>
      </c>
      <c r="U8736">
        <f>SUM(Table1[[#This Row],[Operating Profit]])/SUM(Table1[Operating Profit])*100</f>
        <v>1.6692001636611018E-3</v>
      </c>
      <c r="V8736">
        <f>SUM(Table1[[#This Row],[Price per Unit]]*Table1[[#This Row],[Units Sold]])</f>
        <v>12320</v>
      </c>
      <c r="W8736">
        <f>SUM(Table1[[#This Row],[Total Sales]]-Table1[[#This Row],[Operating Profit]])</f>
        <v>6776</v>
      </c>
      <c r="X8736">
        <f>SUM(Table1[[#This Row],[Total Sales]]-Table1[[#This Row],[Cost]])</f>
        <v>5544</v>
      </c>
      <c r="Y8736">
        <f>SUM(Table1[[#This Row],[profit/loss]])/SUM(Table1[profit/loss])</f>
        <v>1.6692001636611018E-5</v>
      </c>
    </row>
    <row r="8737" spans="1:25" x14ac:dyDescent="0.3">
      <c r="A8737" t="s">
        <v>29</v>
      </c>
      <c r="B8737" t="s">
        <v>23</v>
      </c>
      <c r="C8737">
        <v>1128299</v>
      </c>
      <c r="D8737" s="9">
        <v>44364</v>
      </c>
      <c r="E8737" s="8" t="str">
        <f>TEXT(Table1[[#This Row],[Invoice Date]],"dd-mm-yyyy")</f>
        <v>17-06-2021</v>
      </c>
      <c r="F8737" s="1" t="str">
        <f t="shared" si="544"/>
        <v>June</v>
      </c>
      <c r="G8737" s="1" t="str">
        <f t="shared" si="545"/>
        <v>2021</v>
      </c>
      <c r="H8737" s="1" t="str">
        <f t="shared" si="546"/>
        <v>Thursday</v>
      </c>
      <c r="I8737" s="1" t="str">
        <f t="shared" si="547"/>
        <v>17</v>
      </c>
      <c r="J8737" t="s">
        <v>26</v>
      </c>
      <c r="K8737" t="s">
        <v>80</v>
      </c>
      <c r="L8737" t="s">
        <v>81</v>
      </c>
      <c r="M8737" t="s">
        <v>19</v>
      </c>
      <c r="N8737">
        <v>55</v>
      </c>
      <c r="O8737">
        <v>210</v>
      </c>
      <c r="P8737">
        <v>11550</v>
      </c>
      <c r="Q8737">
        <v>5082</v>
      </c>
      <c r="R8737">
        <v>0.44</v>
      </c>
      <c r="S8737" t="s">
        <v>23</v>
      </c>
      <c r="T8737" t="str">
        <f>IF(Table1[[#This Row],[Units Sold]]&gt; 700,"High Units","low Units")</f>
        <v>low Units</v>
      </c>
      <c r="U8737">
        <f>SUM(Table1[[#This Row],[Operating Profit]])/SUM(Table1[Operating Profit])*100</f>
        <v>1.5301001500226767E-3</v>
      </c>
      <c r="V8737">
        <f>SUM(Table1[[#This Row],[Price per Unit]]*Table1[[#This Row],[Units Sold]])</f>
        <v>11550</v>
      </c>
      <c r="W8737">
        <f>SUM(Table1[[#This Row],[Total Sales]]-Table1[[#This Row],[Operating Profit]])</f>
        <v>6468</v>
      </c>
      <c r="X8737">
        <f>SUM(Table1[[#This Row],[Total Sales]]-Table1[[#This Row],[Cost]])</f>
        <v>5082</v>
      </c>
      <c r="Y8737">
        <f>SUM(Table1[[#This Row],[profit/loss]])/SUM(Table1[profit/loss])</f>
        <v>1.5301001500226766E-5</v>
      </c>
    </row>
    <row r="8738" spans="1:25" x14ac:dyDescent="0.3">
      <c r="A8738" t="s">
        <v>29</v>
      </c>
      <c r="B8738" t="s">
        <v>23</v>
      </c>
      <c r="C8738">
        <v>1128299</v>
      </c>
      <c r="D8738" s="9">
        <v>44364</v>
      </c>
      <c r="E8738" s="8" t="str">
        <f>TEXT(Table1[[#This Row],[Invoice Date]],"dd-mm-yyyy")</f>
        <v>17-06-2021</v>
      </c>
      <c r="F8738" s="1" t="str">
        <f t="shared" si="544"/>
        <v>June</v>
      </c>
      <c r="G8738" s="1" t="str">
        <f t="shared" si="545"/>
        <v>2021</v>
      </c>
      <c r="H8738" s="1" t="str">
        <f t="shared" si="546"/>
        <v>Thursday</v>
      </c>
      <c r="I8738" s="1" t="str">
        <f t="shared" si="547"/>
        <v>17</v>
      </c>
      <c r="J8738" t="s">
        <v>26</v>
      </c>
      <c r="K8738" t="s">
        <v>80</v>
      </c>
      <c r="L8738" t="s">
        <v>81</v>
      </c>
      <c r="M8738" t="s">
        <v>20</v>
      </c>
      <c r="N8738">
        <v>59</v>
      </c>
      <c r="O8738">
        <v>184</v>
      </c>
      <c r="P8738">
        <v>10856</v>
      </c>
      <c r="Q8738">
        <v>5102</v>
      </c>
      <c r="R8738">
        <v>0.47</v>
      </c>
      <c r="S8738" t="s">
        <v>23</v>
      </c>
      <c r="T8738" t="str">
        <f>IF(Table1[[#This Row],[Units Sold]]&gt; 700,"High Units","low Units")</f>
        <v>low Units</v>
      </c>
      <c r="U8738">
        <f>SUM(Table1[[#This Row],[Operating Profit]])/SUM(Table1[Operating Profit])*100</f>
        <v>1.5361217956347296E-3</v>
      </c>
      <c r="V8738">
        <f>SUM(Table1[[#This Row],[Price per Unit]]*Table1[[#This Row],[Units Sold]])</f>
        <v>10856</v>
      </c>
      <c r="W8738">
        <f>SUM(Table1[[#This Row],[Total Sales]]-Table1[[#This Row],[Operating Profit]])</f>
        <v>5754</v>
      </c>
      <c r="X8738">
        <f>SUM(Table1[[#This Row],[Total Sales]]-Table1[[#This Row],[Cost]])</f>
        <v>5102</v>
      </c>
      <c r="Y8738">
        <f>SUM(Table1[[#This Row],[profit/loss]])/SUM(Table1[profit/loss])</f>
        <v>1.5361217956347297E-5</v>
      </c>
    </row>
    <row r="8739" spans="1:25" x14ac:dyDescent="0.3">
      <c r="A8739" t="s">
        <v>29</v>
      </c>
      <c r="B8739" t="s">
        <v>23</v>
      </c>
      <c r="C8739">
        <v>1128299</v>
      </c>
      <c r="D8739" s="9">
        <v>44364</v>
      </c>
      <c r="E8739" s="8" t="str">
        <f>TEXT(Table1[[#This Row],[Invoice Date]],"dd-mm-yyyy")</f>
        <v>17-06-2021</v>
      </c>
      <c r="F8739" s="1" t="str">
        <f t="shared" si="544"/>
        <v>June</v>
      </c>
      <c r="G8739" s="1" t="str">
        <f t="shared" si="545"/>
        <v>2021</v>
      </c>
      <c r="H8739" s="1" t="str">
        <f t="shared" si="546"/>
        <v>Thursday</v>
      </c>
      <c r="I8739" s="1" t="str">
        <f t="shared" si="547"/>
        <v>17</v>
      </c>
      <c r="J8739" t="s">
        <v>26</v>
      </c>
      <c r="K8739" t="s">
        <v>80</v>
      </c>
      <c r="L8739" t="s">
        <v>81</v>
      </c>
      <c r="M8739" t="s">
        <v>21</v>
      </c>
      <c r="N8739">
        <v>70</v>
      </c>
      <c r="O8739">
        <v>153</v>
      </c>
      <c r="P8739">
        <v>10710</v>
      </c>
      <c r="Q8739">
        <v>5034</v>
      </c>
      <c r="R8739">
        <v>0.47</v>
      </c>
      <c r="S8739" t="s">
        <v>23</v>
      </c>
      <c r="T8739" t="str">
        <f>IF(Table1[[#This Row],[Units Sold]]&gt; 700,"High Units","low Units")</f>
        <v>low Units</v>
      </c>
      <c r="U8739">
        <f>SUM(Table1[[#This Row],[Operating Profit]])/SUM(Table1[Operating Profit])*100</f>
        <v>1.5156482005537493E-3</v>
      </c>
      <c r="V8739">
        <f>SUM(Table1[[#This Row],[Price per Unit]]*Table1[[#This Row],[Units Sold]])</f>
        <v>10710</v>
      </c>
      <c r="W8739">
        <f>SUM(Table1[[#This Row],[Total Sales]]-Table1[[#This Row],[Operating Profit]])</f>
        <v>5676</v>
      </c>
      <c r="X8739">
        <f>SUM(Table1[[#This Row],[Total Sales]]-Table1[[#This Row],[Cost]])</f>
        <v>5034</v>
      </c>
      <c r="Y8739">
        <f>SUM(Table1[[#This Row],[profit/loss]])/SUM(Table1[profit/loss])</f>
        <v>1.5156482005537494E-5</v>
      </c>
    </row>
    <row r="8740" spans="1:25" x14ac:dyDescent="0.3">
      <c r="A8740" t="s">
        <v>29</v>
      </c>
      <c r="B8740" t="s">
        <v>23</v>
      </c>
      <c r="C8740">
        <v>1128299</v>
      </c>
      <c r="D8740" s="9">
        <v>44364</v>
      </c>
      <c r="E8740" s="8" t="str">
        <f>TEXT(Table1[[#This Row],[Invoice Date]],"dd-mm-yyyy")</f>
        <v>17-06-2021</v>
      </c>
      <c r="F8740" s="1" t="str">
        <f t="shared" si="544"/>
        <v>June</v>
      </c>
      <c r="G8740" s="1" t="str">
        <f t="shared" si="545"/>
        <v>2021</v>
      </c>
      <c r="H8740" s="1" t="str">
        <f t="shared" si="546"/>
        <v>Thursday</v>
      </c>
      <c r="I8740" s="1" t="str">
        <f t="shared" si="547"/>
        <v>17</v>
      </c>
      <c r="J8740" t="s">
        <v>26</v>
      </c>
      <c r="K8740" t="s">
        <v>80</v>
      </c>
      <c r="L8740" t="s">
        <v>81</v>
      </c>
      <c r="M8740" t="s">
        <v>22</v>
      </c>
      <c r="N8740">
        <v>80</v>
      </c>
      <c r="O8740">
        <v>248</v>
      </c>
      <c r="P8740">
        <v>19840</v>
      </c>
      <c r="Q8740">
        <v>8134</v>
      </c>
      <c r="R8740">
        <v>0.41</v>
      </c>
      <c r="S8740" t="s">
        <v>23</v>
      </c>
      <c r="T8740" t="str">
        <f>IF(Table1[[#This Row],[Units Sold]]&gt; 700,"High Units","low Units")</f>
        <v>low Units</v>
      </c>
      <c r="U8740">
        <f>SUM(Table1[[#This Row],[Operating Profit]])/SUM(Table1[Operating Profit])*100</f>
        <v>2.4490032704219699E-3</v>
      </c>
      <c r="V8740">
        <f>SUM(Table1[[#This Row],[Price per Unit]]*Table1[[#This Row],[Units Sold]])</f>
        <v>19840</v>
      </c>
      <c r="W8740">
        <f>SUM(Table1[[#This Row],[Total Sales]]-Table1[[#This Row],[Operating Profit]])</f>
        <v>11706</v>
      </c>
      <c r="X8740">
        <f>SUM(Table1[[#This Row],[Total Sales]]-Table1[[#This Row],[Cost]])</f>
        <v>8134</v>
      </c>
      <c r="Y8740">
        <f>SUM(Table1[[#This Row],[profit/loss]])/SUM(Table1[profit/loss])</f>
        <v>2.4490032704219701E-5</v>
      </c>
    </row>
    <row r="8741" spans="1:25" x14ac:dyDescent="0.3">
      <c r="A8741" t="s">
        <v>29</v>
      </c>
      <c r="B8741" t="s">
        <v>23</v>
      </c>
      <c r="C8741">
        <v>1128299</v>
      </c>
      <c r="D8741" s="9">
        <v>44393</v>
      </c>
      <c r="E8741" s="8" t="str">
        <f>TEXT(Table1[[#This Row],[Invoice Date]],"dd-mm-yyyy")</f>
        <v>16-07-2021</v>
      </c>
      <c r="F8741" s="1" t="str">
        <f t="shared" si="544"/>
        <v>July</v>
      </c>
      <c r="G8741" s="1" t="str">
        <f t="shared" si="545"/>
        <v>2021</v>
      </c>
      <c r="H8741" s="1" t="str">
        <f t="shared" si="546"/>
        <v>Friday</v>
      </c>
      <c r="I8741" s="1" t="str">
        <f t="shared" si="547"/>
        <v>16</v>
      </c>
      <c r="J8741" t="s">
        <v>26</v>
      </c>
      <c r="K8741" t="s">
        <v>80</v>
      </c>
      <c r="L8741" t="s">
        <v>81</v>
      </c>
      <c r="M8741" t="s">
        <v>16</v>
      </c>
      <c r="N8741">
        <v>62</v>
      </c>
      <c r="O8741">
        <v>306</v>
      </c>
      <c r="P8741">
        <v>18972</v>
      </c>
      <c r="Q8741">
        <v>8158</v>
      </c>
      <c r="R8741">
        <v>0.43</v>
      </c>
      <c r="S8741" t="s">
        <v>23</v>
      </c>
      <c r="T8741" t="str">
        <f>IF(Table1[[#This Row],[Units Sold]]&gt; 700,"High Units","low Units")</f>
        <v>low Units</v>
      </c>
      <c r="U8741">
        <f>SUM(Table1[[#This Row],[Operating Profit]])/SUM(Table1[Operating Profit])*100</f>
        <v>2.4562292451564337E-3</v>
      </c>
      <c r="V8741">
        <f>SUM(Table1[[#This Row],[Price per Unit]]*Table1[[#This Row],[Units Sold]])</f>
        <v>18972</v>
      </c>
      <c r="W8741">
        <f>SUM(Table1[[#This Row],[Total Sales]]-Table1[[#This Row],[Operating Profit]])</f>
        <v>10814</v>
      </c>
      <c r="X8741">
        <f>SUM(Table1[[#This Row],[Total Sales]]-Table1[[#This Row],[Cost]])</f>
        <v>8158</v>
      </c>
      <c r="Y8741">
        <f>SUM(Table1[[#This Row],[profit/loss]])/SUM(Table1[profit/loss])</f>
        <v>2.4562292451564335E-5</v>
      </c>
    </row>
    <row r="8742" spans="1:25" x14ac:dyDescent="0.3">
      <c r="A8742" t="s">
        <v>29</v>
      </c>
      <c r="B8742" t="s">
        <v>23</v>
      </c>
      <c r="C8742">
        <v>1128299</v>
      </c>
      <c r="D8742" s="9">
        <v>44393</v>
      </c>
      <c r="E8742" s="8" t="str">
        <f>TEXT(Table1[[#This Row],[Invoice Date]],"dd-mm-yyyy")</f>
        <v>16-07-2021</v>
      </c>
      <c r="F8742" s="1" t="str">
        <f t="shared" si="544"/>
        <v>July</v>
      </c>
      <c r="G8742" s="1" t="str">
        <f t="shared" si="545"/>
        <v>2021</v>
      </c>
      <c r="H8742" s="1" t="str">
        <f t="shared" si="546"/>
        <v>Friday</v>
      </c>
      <c r="I8742" s="1" t="str">
        <f t="shared" si="547"/>
        <v>16</v>
      </c>
      <c r="J8742" t="s">
        <v>26</v>
      </c>
      <c r="K8742" t="s">
        <v>80</v>
      </c>
      <c r="L8742" t="s">
        <v>81</v>
      </c>
      <c r="M8742" t="s">
        <v>18</v>
      </c>
      <c r="N8742">
        <v>67</v>
      </c>
      <c r="O8742">
        <v>248</v>
      </c>
      <c r="P8742">
        <v>16616</v>
      </c>
      <c r="Q8742">
        <v>7643</v>
      </c>
      <c r="R8742">
        <v>0.46</v>
      </c>
      <c r="S8742" t="s">
        <v>23</v>
      </c>
      <c r="T8742" t="str">
        <f>IF(Table1[[#This Row],[Units Sold]]&gt; 700,"High Units","low Units")</f>
        <v>low Units</v>
      </c>
      <c r="U8742">
        <f>SUM(Table1[[#This Row],[Operating Profit]])/SUM(Table1[Operating Profit])*100</f>
        <v>2.3011718706460677E-3</v>
      </c>
      <c r="V8742">
        <f>SUM(Table1[[#This Row],[Price per Unit]]*Table1[[#This Row],[Units Sold]])</f>
        <v>16616</v>
      </c>
      <c r="W8742">
        <f>SUM(Table1[[#This Row],[Total Sales]]-Table1[[#This Row],[Operating Profit]])</f>
        <v>8973</v>
      </c>
      <c r="X8742">
        <f>SUM(Table1[[#This Row],[Total Sales]]-Table1[[#This Row],[Cost]])</f>
        <v>7643</v>
      </c>
      <c r="Y8742">
        <f>SUM(Table1[[#This Row],[profit/loss]])/SUM(Table1[profit/loss])</f>
        <v>2.3011718706460678E-5</v>
      </c>
    </row>
    <row r="8743" spans="1:25" x14ac:dyDescent="0.3">
      <c r="A8743" t="s">
        <v>29</v>
      </c>
      <c r="B8743" t="s">
        <v>23</v>
      </c>
      <c r="C8743">
        <v>1128299</v>
      </c>
      <c r="D8743" s="9">
        <v>44393</v>
      </c>
      <c r="E8743" s="8" t="str">
        <f>TEXT(Table1[[#This Row],[Invoice Date]],"dd-mm-yyyy")</f>
        <v>16-07-2021</v>
      </c>
      <c r="F8743" s="1" t="str">
        <f t="shared" si="544"/>
        <v>July</v>
      </c>
      <c r="G8743" s="1" t="str">
        <f t="shared" si="545"/>
        <v>2021</v>
      </c>
      <c r="H8743" s="1" t="str">
        <f t="shared" si="546"/>
        <v>Friday</v>
      </c>
      <c r="I8743" s="1" t="str">
        <f t="shared" si="547"/>
        <v>16</v>
      </c>
      <c r="J8743" t="s">
        <v>26</v>
      </c>
      <c r="K8743" t="s">
        <v>80</v>
      </c>
      <c r="L8743" t="s">
        <v>81</v>
      </c>
      <c r="M8743" t="s">
        <v>19</v>
      </c>
      <c r="N8743">
        <v>69</v>
      </c>
      <c r="O8743">
        <v>210</v>
      </c>
      <c r="P8743">
        <v>14490</v>
      </c>
      <c r="Q8743">
        <v>6810</v>
      </c>
      <c r="R8743">
        <v>0.47</v>
      </c>
      <c r="S8743" t="s">
        <v>23</v>
      </c>
      <c r="T8743" t="str">
        <f>IF(Table1[[#This Row],[Units Sold]]&gt; 700,"High Units","low Units")</f>
        <v>low Units</v>
      </c>
      <c r="U8743">
        <f>SUM(Table1[[#This Row],[Operating Profit]])/SUM(Table1[Operating Profit])*100</f>
        <v>2.0503703309040591E-3</v>
      </c>
      <c r="V8743">
        <f>SUM(Table1[[#This Row],[Price per Unit]]*Table1[[#This Row],[Units Sold]])</f>
        <v>14490</v>
      </c>
      <c r="W8743">
        <f>SUM(Table1[[#This Row],[Total Sales]]-Table1[[#This Row],[Operating Profit]])</f>
        <v>7680</v>
      </c>
      <c r="X8743">
        <f>SUM(Table1[[#This Row],[Total Sales]]-Table1[[#This Row],[Cost]])</f>
        <v>6810</v>
      </c>
      <c r="Y8743">
        <f>SUM(Table1[[#This Row],[profit/loss]])/SUM(Table1[profit/loss])</f>
        <v>2.0503703309040591E-5</v>
      </c>
    </row>
    <row r="8744" spans="1:25" x14ac:dyDescent="0.3">
      <c r="A8744" t="s">
        <v>29</v>
      </c>
      <c r="B8744" t="s">
        <v>23</v>
      </c>
      <c r="C8744">
        <v>1128299</v>
      </c>
      <c r="D8744" s="9">
        <v>44393</v>
      </c>
      <c r="E8744" s="8" t="str">
        <f>TEXT(Table1[[#This Row],[Invoice Date]],"dd-mm-yyyy")</f>
        <v>16-07-2021</v>
      </c>
      <c r="F8744" s="1" t="str">
        <f t="shared" si="544"/>
        <v>July</v>
      </c>
      <c r="G8744" s="1" t="str">
        <f t="shared" si="545"/>
        <v>2021</v>
      </c>
      <c r="H8744" s="1" t="str">
        <f t="shared" si="546"/>
        <v>Friday</v>
      </c>
      <c r="I8744" s="1" t="str">
        <f t="shared" si="547"/>
        <v>16</v>
      </c>
      <c r="J8744" t="s">
        <v>26</v>
      </c>
      <c r="K8744" t="s">
        <v>80</v>
      </c>
      <c r="L8744" t="s">
        <v>81</v>
      </c>
      <c r="M8744" t="s">
        <v>20</v>
      </c>
      <c r="N8744">
        <v>62</v>
      </c>
      <c r="O8744">
        <v>198</v>
      </c>
      <c r="P8744">
        <v>12276</v>
      </c>
      <c r="Q8744">
        <v>5524</v>
      </c>
      <c r="R8744">
        <v>0.45</v>
      </c>
      <c r="S8744" t="s">
        <v>23</v>
      </c>
      <c r="T8744" t="str">
        <f>IF(Table1[[#This Row],[Units Sold]]&gt; 700,"High Units","low Units")</f>
        <v>low Units</v>
      </c>
      <c r="U8744">
        <f>SUM(Table1[[#This Row],[Operating Profit]])/SUM(Table1[Operating Profit])*100</f>
        <v>1.6631785180490487E-3</v>
      </c>
      <c r="V8744">
        <f>SUM(Table1[[#This Row],[Price per Unit]]*Table1[[#This Row],[Units Sold]])</f>
        <v>12276</v>
      </c>
      <c r="W8744">
        <f>SUM(Table1[[#This Row],[Total Sales]]-Table1[[#This Row],[Operating Profit]])</f>
        <v>6752</v>
      </c>
      <c r="X8744">
        <f>SUM(Table1[[#This Row],[Total Sales]]-Table1[[#This Row],[Cost]])</f>
        <v>5524</v>
      </c>
      <c r="Y8744">
        <f>SUM(Table1[[#This Row],[profit/loss]])/SUM(Table1[profit/loss])</f>
        <v>1.6631785180490488E-5</v>
      </c>
    </row>
    <row r="8745" spans="1:25" x14ac:dyDescent="0.3">
      <c r="A8745" t="s">
        <v>29</v>
      </c>
      <c r="B8745" t="s">
        <v>23</v>
      </c>
      <c r="C8745">
        <v>1128299</v>
      </c>
      <c r="D8745" s="9">
        <v>44393</v>
      </c>
      <c r="E8745" s="8" t="str">
        <f>TEXT(Table1[[#This Row],[Invoice Date]],"dd-mm-yyyy")</f>
        <v>16-07-2021</v>
      </c>
      <c r="F8745" s="1" t="str">
        <f t="shared" si="544"/>
        <v>July</v>
      </c>
      <c r="G8745" s="1" t="str">
        <f t="shared" si="545"/>
        <v>2021</v>
      </c>
      <c r="H8745" s="1" t="str">
        <f t="shared" si="546"/>
        <v>Friday</v>
      </c>
      <c r="I8745" s="1" t="str">
        <f t="shared" si="547"/>
        <v>16</v>
      </c>
      <c r="J8745" t="s">
        <v>26</v>
      </c>
      <c r="K8745" t="s">
        <v>80</v>
      </c>
      <c r="L8745" t="s">
        <v>81</v>
      </c>
      <c r="M8745" t="s">
        <v>21</v>
      </c>
      <c r="N8745">
        <v>73</v>
      </c>
      <c r="O8745">
        <v>221</v>
      </c>
      <c r="P8745">
        <v>16133</v>
      </c>
      <c r="Q8745">
        <v>7905</v>
      </c>
      <c r="R8745">
        <v>0.49</v>
      </c>
      <c r="S8745" t="s">
        <v>23</v>
      </c>
      <c r="T8745" t="str">
        <f>IF(Table1[[#This Row],[Units Sold]]&gt; 700,"High Units","low Units")</f>
        <v>low Units</v>
      </c>
      <c r="U8745">
        <f>SUM(Table1[[#This Row],[Operating Profit]])/SUM(Table1[Operating Profit])*100</f>
        <v>2.3800554281639629E-3</v>
      </c>
      <c r="V8745">
        <f>SUM(Table1[[#This Row],[Price per Unit]]*Table1[[#This Row],[Units Sold]])</f>
        <v>16133</v>
      </c>
      <c r="W8745">
        <f>SUM(Table1[[#This Row],[Total Sales]]-Table1[[#This Row],[Operating Profit]])</f>
        <v>8228</v>
      </c>
      <c r="X8745">
        <f>SUM(Table1[[#This Row],[Total Sales]]-Table1[[#This Row],[Cost]])</f>
        <v>7905</v>
      </c>
      <c r="Y8745">
        <f>SUM(Table1[[#This Row],[profit/loss]])/SUM(Table1[profit/loss])</f>
        <v>2.3800554281639629E-5</v>
      </c>
    </row>
    <row r="8746" spans="1:25" x14ac:dyDescent="0.3">
      <c r="A8746" t="s">
        <v>29</v>
      </c>
      <c r="B8746" t="s">
        <v>23</v>
      </c>
      <c r="C8746">
        <v>1128299</v>
      </c>
      <c r="D8746" s="9">
        <v>44393</v>
      </c>
      <c r="E8746" s="8" t="str">
        <f>TEXT(Table1[[#This Row],[Invoice Date]],"dd-mm-yyyy")</f>
        <v>16-07-2021</v>
      </c>
      <c r="F8746" s="1" t="str">
        <f t="shared" si="544"/>
        <v>July</v>
      </c>
      <c r="G8746" s="1" t="str">
        <f t="shared" si="545"/>
        <v>2021</v>
      </c>
      <c r="H8746" s="1" t="str">
        <f t="shared" si="546"/>
        <v>Friday</v>
      </c>
      <c r="I8746" s="1" t="str">
        <f t="shared" si="547"/>
        <v>16</v>
      </c>
      <c r="J8746" t="s">
        <v>26</v>
      </c>
      <c r="K8746" t="s">
        <v>80</v>
      </c>
      <c r="L8746" t="s">
        <v>81</v>
      </c>
      <c r="M8746" t="s">
        <v>22</v>
      </c>
      <c r="N8746">
        <v>81</v>
      </c>
      <c r="O8746">
        <v>208</v>
      </c>
      <c r="P8746">
        <v>16848</v>
      </c>
      <c r="Q8746">
        <v>6908</v>
      </c>
      <c r="R8746">
        <v>0.41</v>
      </c>
      <c r="S8746" t="s">
        <v>23</v>
      </c>
      <c r="T8746" t="str">
        <f>IF(Table1[[#This Row],[Units Sold]]&gt; 700,"High Units","low Units")</f>
        <v>low Units</v>
      </c>
      <c r="U8746">
        <f>SUM(Table1[[#This Row],[Operating Profit]])/SUM(Table1[Operating Profit])*100</f>
        <v>2.0798763944031191E-3</v>
      </c>
      <c r="V8746">
        <f>SUM(Table1[[#This Row],[Price per Unit]]*Table1[[#This Row],[Units Sold]])</f>
        <v>16848</v>
      </c>
      <c r="W8746">
        <f>SUM(Table1[[#This Row],[Total Sales]]-Table1[[#This Row],[Operating Profit]])</f>
        <v>9940</v>
      </c>
      <c r="X8746">
        <f>SUM(Table1[[#This Row],[Total Sales]]-Table1[[#This Row],[Cost]])</f>
        <v>6908</v>
      </c>
      <c r="Y8746">
        <f>SUM(Table1[[#This Row],[profit/loss]])/SUM(Table1[profit/loss])</f>
        <v>2.079876394403119E-5</v>
      </c>
    </row>
    <row r="8747" spans="1:25" x14ac:dyDescent="0.3">
      <c r="A8747" t="s">
        <v>29</v>
      </c>
      <c r="B8747" t="s">
        <v>23</v>
      </c>
      <c r="C8747">
        <v>1128299</v>
      </c>
      <c r="D8747" s="9">
        <v>44425</v>
      </c>
      <c r="E8747" s="8" t="str">
        <f>TEXT(Table1[[#This Row],[Invoice Date]],"dd-mm-yyyy")</f>
        <v>17-08-2021</v>
      </c>
      <c r="F8747" s="1" t="str">
        <f t="shared" si="544"/>
        <v>August</v>
      </c>
      <c r="G8747" s="1" t="str">
        <f t="shared" si="545"/>
        <v>2021</v>
      </c>
      <c r="H8747" s="1" t="str">
        <f t="shared" si="546"/>
        <v>Tuesday</v>
      </c>
      <c r="I8747" s="1" t="str">
        <f t="shared" si="547"/>
        <v>17</v>
      </c>
      <c r="J8747" t="s">
        <v>26</v>
      </c>
      <c r="K8747" t="s">
        <v>80</v>
      </c>
      <c r="L8747" t="s">
        <v>81</v>
      </c>
      <c r="M8747" t="s">
        <v>16</v>
      </c>
      <c r="N8747">
        <v>73</v>
      </c>
      <c r="O8747">
        <v>255</v>
      </c>
      <c r="P8747">
        <v>18615</v>
      </c>
      <c r="Q8747">
        <v>8749</v>
      </c>
      <c r="R8747">
        <v>0.47</v>
      </c>
      <c r="S8747" t="s">
        <v>23</v>
      </c>
      <c r="T8747" t="str">
        <f>IF(Table1[[#This Row],[Units Sold]]&gt; 700,"High Units","low Units")</f>
        <v>low Units</v>
      </c>
      <c r="U8747">
        <f>SUM(Table1[[#This Row],[Operating Profit]])/SUM(Table1[Operating Profit])*100</f>
        <v>2.6341688729926011E-3</v>
      </c>
      <c r="V8747">
        <f>SUM(Table1[[#This Row],[Price per Unit]]*Table1[[#This Row],[Units Sold]])</f>
        <v>18615</v>
      </c>
      <c r="W8747">
        <f>SUM(Table1[[#This Row],[Total Sales]]-Table1[[#This Row],[Operating Profit]])</f>
        <v>9866</v>
      </c>
      <c r="X8747">
        <f>SUM(Table1[[#This Row],[Total Sales]]-Table1[[#This Row],[Cost]])</f>
        <v>8749</v>
      </c>
      <c r="Y8747">
        <f>SUM(Table1[[#This Row],[profit/loss]])/SUM(Table1[profit/loss])</f>
        <v>2.634168872992601E-5</v>
      </c>
    </row>
    <row r="8748" spans="1:25" x14ac:dyDescent="0.3">
      <c r="A8748" t="s">
        <v>29</v>
      </c>
      <c r="B8748" t="s">
        <v>23</v>
      </c>
      <c r="C8748">
        <v>1128299</v>
      </c>
      <c r="D8748" s="9">
        <v>44425</v>
      </c>
      <c r="E8748" s="8" t="str">
        <f>TEXT(Table1[[#This Row],[Invoice Date]],"dd-mm-yyyy")</f>
        <v>17-08-2021</v>
      </c>
      <c r="F8748" s="1" t="str">
        <f t="shared" si="544"/>
        <v>August</v>
      </c>
      <c r="G8748" s="1" t="str">
        <f t="shared" si="545"/>
        <v>2021</v>
      </c>
      <c r="H8748" s="1" t="str">
        <f t="shared" si="546"/>
        <v>Tuesday</v>
      </c>
      <c r="I8748" s="1" t="str">
        <f t="shared" si="547"/>
        <v>17</v>
      </c>
      <c r="J8748" t="s">
        <v>26</v>
      </c>
      <c r="K8748" t="s">
        <v>80</v>
      </c>
      <c r="L8748" t="s">
        <v>81</v>
      </c>
      <c r="M8748" t="s">
        <v>18</v>
      </c>
      <c r="N8748">
        <v>57</v>
      </c>
      <c r="O8748">
        <v>256</v>
      </c>
      <c r="P8748">
        <v>14592</v>
      </c>
      <c r="Q8748">
        <v>6420</v>
      </c>
      <c r="R8748">
        <v>0.44</v>
      </c>
      <c r="S8748" t="s">
        <v>23</v>
      </c>
      <c r="T8748" t="str">
        <f>IF(Table1[[#This Row],[Units Sold]]&gt; 700,"High Units","low Units")</f>
        <v>low Units</v>
      </c>
      <c r="U8748">
        <f>SUM(Table1[[#This Row],[Operating Profit]])/SUM(Table1[Operating Profit])*100</f>
        <v>1.9329482414690248E-3</v>
      </c>
      <c r="V8748">
        <f>SUM(Table1[[#This Row],[Price per Unit]]*Table1[[#This Row],[Units Sold]])</f>
        <v>14592</v>
      </c>
      <c r="W8748">
        <f>SUM(Table1[[#This Row],[Total Sales]]-Table1[[#This Row],[Operating Profit]])</f>
        <v>8172</v>
      </c>
      <c r="X8748">
        <f>SUM(Table1[[#This Row],[Total Sales]]-Table1[[#This Row],[Cost]])</f>
        <v>6420</v>
      </c>
      <c r="Y8748">
        <f>SUM(Table1[[#This Row],[profit/loss]])/SUM(Table1[profit/loss])</f>
        <v>1.9329482414690247E-5</v>
      </c>
    </row>
    <row r="8749" spans="1:25" x14ac:dyDescent="0.3">
      <c r="A8749" t="s">
        <v>29</v>
      </c>
      <c r="B8749" t="s">
        <v>23</v>
      </c>
      <c r="C8749">
        <v>1128299</v>
      </c>
      <c r="D8749" s="9">
        <v>44425</v>
      </c>
      <c r="E8749" s="8" t="str">
        <f>TEXT(Table1[[#This Row],[Invoice Date]],"dd-mm-yyyy")</f>
        <v>17-08-2021</v>
      </c>
      <c r="F8749" s="1" t="str">
        <f t="shared" si="544"/>
        <v>August</v>
      </c>
      <c r="G8749" s="1" t="str">
        <f t="shared" si="545"/>
        <v>2021</v>
      </c>
      <c r="H8749" s="1" t="str">
        <f t="shared" si="546"/>
        <v>Tuesday</v>
      </c>
      <c r="I8749" s="1" t="str">
        <f t="shared" si="547"/>
        <v>17</v>
      </c>
      <c r="J8749" t="s">
        <v>26</v>
      </c>
      <c r="K8749" t="s">
        <v>80</v>
      </c>
      <c r="L8749" t="s">
        <v>81</v>
      </c>
      <c r="M8749" t="s">
        <v>19</v>
      </c>
      <c r="N8749">
        <v>50</v>
      </c>
      <c r="O8749">
        <v>217</v>
      </c>
      <c r="P8749">
        <v>10850</v>
      </c>
      <c r="Q8749">
        <v>4557</v>
      </c>
      <c r="R8749">
        <v>0.42</v>
      </c>
      <c r="S8749" t="s">
        <v>23</v>
      </c>
      <c r="T8749" t="str">
        <f>IF(Table1[[#This Row],[Units Sold]]&gt; 700,"High Units","low Units")</f>
        <v>low Units</v>
      </c>
      <c r="U8749">
        <f>SUM(Table1[[#This Row],[Operating Profit]])/SUM(Table1[Operating Profit])*100</f>
        <v>1.3720319527062844E-3</v>
      </c>
      <c r="V8749">
        <f>SUM(Table1[[#This Row],[Price per Unit]]*Table1[[#This Row],[Units Sold]])</f>
        <v>10850</v>
      </c>
      <c r="W8749">
        <f>SUM(Table1[[#This Row],[Total Sales]]-Table1[[#This Row],[Operating Profit]])</f>
        <v>6293</v>
      </c>
      <c r="X8749">
        <f>SUM(Table1[[#This Row],[Total Sales]]-Table1[[#This Row],[Cost]])</f>
        <v>4557</v>
      </c>
      <c r="Y8749">
        <f>SUM(Table1[[#This Row],[profit/loss]])/SUM(Table1[profit/loss])</f>
        <v>1.3720319527062845E-5</v>
      </c>
    </row>
    <row r="8750" spans="1:25" x14ac:dyDescent="0.3">
      <c r="A8750" t="s">
        <v>29</v>
      </c>
      <c r="B8750" t="s">
        <v>23</v>
      </c>
      <c r="C8750">
        <v>1128299</v>
      </c>
      <c r="D8750" s="9">
        <v>44425</v>
      </c>
      <c r="E8750" s="8" t="str">
        <f>TEXT(Table1[[#This Row],[Invoice Date]],"dd-mm-yyyy")</f>
        <v>17-08-2021</v>
      </c>
      <c r="F8750" s="1" t="str">
        <f t="shared" si="544"/>
        <v>August</v>
      </c>
      <c r="G8750" s="1" t="str">
        <f t="shared" si="545"/>
        <v>2021</v>
      </c>
      <c r="H8750" s="1" t="str">
        <f t="shared" si="546"/>
        <v>Tuesday</v>
      </c>
      <c r="I8750" s="1" t="str">
        <f t="shared" si="547"/>
        <v>17</v>
      </c>
      <c r="J8750" t="s">
        <v>26</v>
      </c>
      <c r="K8750" t="s">
        <v>80</v>
      </c>
      <c r="L8750" t="s">
        <v>81</v>
      </c>
      <c r="M8750" t="s">
        <v>20</v>
      </c>
      <c r="N8750">
        <v>55</v>
      </c>
      <c r="O8750">
        <v>143</v>
      </c>
      <c r="P8750">
        <v>7865</v>
      </c>
      <c r="Q8750">
        <v>3697</v>
      </c>
      <c r="R8750">
        <v>0.47</v>
      </c>
      <c r="S8750" t="s">
        <v>23</v>
      </c>
      <c r="T8750" t="str">
        <f>IF(Table1[[#This Row],[Units Sold]]&gt; 700,"High Units","low Units")</f>
        <v>low Units</v>
      </c>
      <c r="U8750">
        <f>SUM(Table1[[#This Row],[Operating Profit]])/SUM(Table1[Operating Profit])*100</f>
        <v>1.1131011913880038E-3</v>
      </c>
      <c r="V8750">
        <f>SUM(Table1[[#This Row],[Price per Unit]]*Table1[[#This Row],[Units Sold]])</f>
        <v>7865</v>
      </c>
      <c r="W8750">
        <f>SUM(Table1[[#This Row],[Total Sales]]-Table1[[#This Row],[Operating Profit]])</f>
        <v>4168</v>
      </c>
      <c r="X8750">
        <f>SUM(Table1[[#This Row],[Total Sales]]-Table1[[#This Row],[Cost]])</f>
        <v>3697</v>
      </c>
      <c r="Y8750">
        <f>SUM(Table1[[#This Row],[profit/loss]])/SUM(Table1[profit/loss])</f>
        <v>1.1131011913880038E-5</v>
      </c>
    </row>
    <row r="8751" spans="1:25" x14ac:dyDescent="0.3">
      <c r="A8751" t="s">
        <v>29</v>
      </c>
      <c r="B8751" t="s">
        <v>23</v>
      </c>
      <c r="C8751">
        <v>1128299</v>
      </c>
      <c r="D8751" s="9">
        <v>44425</v>
      </c>
      <c r="E8751" s="8" t="str">
        <f>TEXT(Table1[[#This Row],[Invoice Date]],"dd-mm-yyyy")</f>
        <v>17-08-2021</v>
      </c>
      <c r="F8751" s="1" t="str">
        <f t="shared" si="544"/>
        <v>August</v>
      </c>
      <c r="G8751" s="1" t="str">
        <f t="shared" si="545"/>
        <v>2021</v>
      </c>
      <c r="H8751" s="1" t="str">
        <f t="shared" si="546"/>
        <v>Tuesday</v>
      </c>
      <c r="I8751" s="1" t="str">
        <f t="shared" si="547"/>
        <v>17</v>
      </c>
      <c r="J8751" t="s">
        <v>26</v>
      </c>
      <c r="K8751" t="s">
        <v>80</v>
      </c>
      <c r="L8751" t="s">
        <v>81</v>
      </c>
      <c r="M8751" t="s">
        <v>21</v>
      </c>
      <c r="N8751">
        <v>47</v>
      </c>
      <c r="O8751">
        <v>152</v>
      </c>
      <c r="P8751">
        <v>7144</v>
      </c>
      <c r="Q8751">
        <v>3501</v>
      </c>
      <c r="R8751">
        <v>0.49</v>
      </c>
      <c r="S8751" t="s">
        <v>23</v>
      </c>
      <c r="T8751" t="str">
        <f>IF(Table1[[#This Row],[Units Sold]]&gt; 700,"High Units","low Units")</f>
        <v>low Units</v>
      </c>
      <c r="U8751">
        <f>SUM(Table1[[#This Row],[Operating Profit]])/SUM(Table1[Operating Profit])*100</f>
        <v>1.0540890643898841E-3</v>
      </c>
      <c r="V8751">
        <f>SUM(Table1[[#This Row],[Price per Unit]]*Table1[[#This Row],[Units Sold]])</f>
        <v>7144</v>
      </c>
      <c r="W8751">
        <f>SUM(Table1[[#This Row],[Total Sales]]-Table1[[#This Row],[Operating Profit]])</f>
        <v>3643</v>
      </c>
      <c r="X8751">
        <f>SUM(Table1[[#This Row],[Total Sales]]-Table1[[#This Row],[Cost]])</f>
        <v>3501</v>
      </c>
      <c r="Y8751">
        <f>SUM(Table1[[#This Row],[profit/loss]])/SUM(Table1[profit/loss])</f>
        <v>1.0540890643898841E-5</v>
      </c>
    </row>
    <row r="8752" spans="1:25" x14ac:dyDescent="0.3">
      <c r="A8752" t="s">
        <v>29</v>
      </c>
      <c r="B8752" t="s">
        <v>23</v>
      </c>
      <c r="C8752">
        <v>1128299</v>
      </c>
      <c r="D8752" s="9">
        <v>44425</v>
      </c>
      <c r="E8752" s="8" t="str">
        <f>TEXT(Table1[[#This Row],[Invoice Date]],"dd-mm-yyyy")</f>
        <v>17-08-2021</v>
      </c>
      <c r="F8752" s="1" t="str">
        <f t="shared" si="544"/>
        <v>August</v>
      </c>
      <c r="G8752" s="1" t="str">
        <f t="shared" si="545"/>
        <v>2021</v>
      </c>
      <c r="H8752" s="1" t="str">
        <f t="shared" si="546"/>
        <v>Tuesday</v>
      </c>
      <c r="I8752" s="1" t="str">
        <f t="shared" si="547"/>
        <v>17</v>
      </c>
      <c r="J8752" t="s">
        <v>26</v>
      </c>
      <c r="K8752" t="s">
        <v>80</v>
      </c>
      <c r="L8752" t="s">
        <v>81</v>
      </c>
      <c r="M8752" t="s">
        <v>22</v>
      </c>
      <c r="N8752">
        <v>46</v>
      </c>
      <c r="O8752">
        <v>102</v>
      </c>
      <c r="P8752">
        <v>4692</v>
      </c>
      <c r="Q8752">
        <v>1783</v>
      </c>
      <c r="R8752">
        <v>0.38</v>
      </c>
      <c r="S8752" t="s">
        <v>23</v>
      </c>
      <c r="T8752" t="str">
        <f>IF(Table1[[#This Row],[Units Sold]]&gt; 700,"High Units","low Units")</f>
        <v>low Units</v>
      </c>
      <c r="U8752">
        <f>SUM(Table1[[#This Row],[Operating Profit]])/SUM(Table1[Operating Profit])*100</f>
        <v>5.3682970631452819E-4</v>
      </c>
      <c r="V8752">
        <f>SUM(Table1[[#This Row],[Price per Unit]]*Table1[[#This Row],[Units Sold]])</f>
        <v>4692</v>
      </c>
      <c r="W8752">
        <f>SUM(Table1[[#This Row],[Total Sales]]-Table1[[#This Row],[Operating Profit]])</f>
        <v>2909</v>
      </c>
      <c r="X8752">
        <f>SUM(Table1[[#This Row],[Total Sales]]-Table1[[#This Row],[Cost]])</f>
        <v>1783</v>
      </c>
      <c r="Y8752">
        <f>SUM(Table1[[#This Row],[profit/loss]])/SUM(Table1[profit/loss])</f>
        <v>5.3682970631452822E-6</v>
      </c>
    </row>
    <row r="8753" spans="1:25" x14ac:dyDescent="0.3">
      <c r="A8753" t="s">
        <v>29</v>
      </c>
      <c r="B8753" t="s">
        <v>23</v>
      </c>
      <c r="C8753">
        <v>1128299</v>
      </c>
      <c r="D8753" s="9">
        <v>44457</v>
      </c>
      <c r="E8753" s="8" t="str">
        <f>TEXT(Table1[[#This Row],[Invoice Date]],"dd-mm-yyyy")</f>
        <v>18-09-2021</v>
      </c>
      <c r="F8753" s="1" t="str">
        <f t="shared" si="544"/>
        <v>September</v>
      </c>
      <c r="G8753" s="1" t="str">
        <f t="shared" si="545"/>
        <v>2021</v>
      </c>
      <c r="H8753" s="1" t="str">
        <f t="shared" si="546"/>
        <v>Saturday</v>
      </c>
      <c r="I8753" s="1" t="str">
        <f t="shared" si="547"/>
        <v>18</v>
      </c>
      <c r="J8753" t="s">
        <v>26</v>
      </c>
      <c r="K8753" t="s">
        <v>80</v>
      </c>
      <c r="L8753" t="s">
        <v>81</v>
      </c>
      <c r="M8753" t="s">
        <v>16</v>
      </c>
      <c r="N8753">
        <v>33</v>
      </c>
      <c r="O8753">
        <v>175</v>
      </c>
      <c r="P8753">
        <v>5775</v>
      </c>
      <c r="Q8753">
        <v>2426</v>
      </c>
      <c r="R8753">
        <v>0.42</v>
      </c>
      <c r="S8753" t="s">
        <v>23</v>
      </c>
      <c r="T8753" t="str">
        <f>IF(Table1[[#This Row],[Units Sold]]&gt; 700,"High Units","low Units")</f>
        <v>low Units</v>
      </c>
      <c r="U8753">
        <f>SUM(Table1[[#This Row],[Operating Profit]])/SUM(Table1[Operating Profit])*100</f>
        <v>7.3042561274203337E-4</v>
      </c>
      <c r="V8753">
        <f>SUM(Table1[[#This Row],[Price per Unit]]*Table1[[#This Row],[Units Sold]])</f>
        <v>5775</v>
      </c>
      <c r="W8753">
        <f>SUM(Table1[[#This Row],[Total Sales]]-Table1[[#This Row],[Operating Profit]])</f>
        <v>3349</v>
      </c>
      <c r="X8753">
        <f>SUM(Table1[[#This Row],[Total Sales]]-Table1[[#This Row],[Cost]])</f>
        <v>2426</v>
      </c>
      <c r="Y8753">
        <f>SUM(Table1[[#This Row],[profit/loss]])/SUM(Table1[profit/loss])</f>
        <v>7.3042561274203336E-6</v>
      </c>
    </row>
    <row r="8754" spans="1:25" x14ac:dyDescent="0.3">
      <c r="A8754" t="s">
        <v>29</v>
      </c>
      <c r="B8754" t="s">
        <v>23</v>
      </c>
      <c r="C8754">
        <v>1128299</v>
      </c>
      <c r="D8754" s="9">
        <v>44457</v>
      </c>
      <c r="E8754" s="8" t="str">
        <f>TEXT(Table1[[#This Row],[Invoice Date]],"dd-mm-yyyy")</f>
        <v>18-09-2021</v>
      </c>
      <c r="F8754" s="1" t="str">
        <f t="shared" si="544"/>
        <v>September</v>
      </c>
      <c r="G8754" s="1" t="str">
        <f t="shared" si="545"/>
        <v>2021</v>
      </c>
      <c r="H8754" s="1" t="str">
        <f t="shared" si="546"/>
        <v>Saturday</v>
      </c>
      <c r="I8754" s="1" t="str">
        <f t="shared" si="547"/>
        <v>18</v>
      </c>
      <c r="J8754" t="s">
        <v>26</v>
      </c>
      <c r="K8754" t="s">
        <v>80</v>
      </c>
      <c r="L8754" t="s">
        <v>81</v>
      </c>
      <c r="M8754" t="s">
        <v>18</v>
      </c>
      <c r="N8754">
        <v>40</v>
      </c>
      <c r="O8754">
        <v>175</v>
      </c>
      <c r="P8754">
        <v>7000</v>
      </c>
      <c r="Q8754">
        <v>3010</v>
      </c>
      <c r="R8754">
        <v>0.43</v>
      </c>
      <c r="S8754" t="s">
        <v>23</v>
      </c>
      <c r="T8754" t="str">
        <f>IF(Table1[[#This Row],[Units Sold]]&gt; 700,"High Units","low Units")</f>
        <v>low Units</v>
      </c>
      <c r="U8754">
        <f>SUM(Table1[[#This Row],[Operating Profit]])/SUM(Table1[Operating Profit])*100</f>
        <v>9.0625766461398206E-4</v>
      </c>
      <c r="V8754">
        <f>SUM(Table1[[#This Row],[Price per Unit]]*Table1[[#This Row],[Units Sold]])</f>
        <v>7000</v>
      </c>
      <c r="W8754">
        <f>SUM(Table1[[#This Row],[Total Sales]]-Table1[[#This Row],[Operating Profit]])</f>
        <v>3990</v>
      </c>
      <c r="X8754">
        <f>SUM(Table1[[#This Row],[Total Sales]]-Table1[[#This Row],[Cost]])</f>
        <v>3010</v>
      </c>
      <c r="Y8754">
        <f>SUM(Table1[[#This Row],[profit/loss]])/SUM(Table1[profit/loss])</f>
        <v>9.0625766461398202E-6</v>
      </c>
    </row>
    <row r="8755" spans="1:25" x14ac:dyDescent="0.3">
      <c r="A8755" t="s">
        <v>29</v>
      </c>
      <c r="B8755" t="s">
        <v>23</v>
      </c>
      <c r="C8755">
        <v>1128299</v>
      </c>
      <c r="D8755" s="9">
        <v>44457</v>
      </c>
      <c r="E8755" s="8" t="str">
        <f>TEXT(Table1[[#This Row],[Invoice Date]],"dd-mm-yyyy")</f>
        <v>18-09-2021</v>
      </c>
      <c r="F8755" s="1" t="str">
        <f t="shared" si="544"/>
        <v>September</v>
      </c>
      <c r="G8755" s="1" t="str">
        <f t="shared" si="545"/>
        <v>2021</v>
      </c>
      <c r="H8755" s="1" t="str">
        <f t="shared" si="546"/>
        <v>Saturday</v>
      </c>
      <c r="I8755" s="1" t="str">
        <f t="shared" si="547"/>
        <v>18</v>
      </c>
      <c r="J8755" t="s">
        <v>26</v>
      </c>
      <c r="K8755" t="s">
        <v>80</v>
      </c>
      <c r="L8755" t="s">
        <v>81</v>
      </c>
      <c r="M8755" t="s">
        <v>19</v>
      </c>
      <c r="N8755">
        <v>30</v>
      </c>
      <c r="O8755">
        <v>96</v>
      </c>
      <c r="P8755">
        <v>2880</v>
      </c>
      <c r="Q8755">
        <v>1325</v>
      </c>
      <c r="R8755">
        <v>0.46</v>
      </c>
      <c r="S8755" t="s">
        <v>23</v>
      </c>
      <c r="T8755" t="str">
        <f>IF(Table1[[#This Row],[Units Sold]]&gt; 700,"High Units","low Units")</f>
        <v>low Units</v>
      </c>
      <c r="U8755">
        <f>SUM(Table1[[#This Row],[Operating Profit]])/SUM(Table1[Operating Profit])*100</f>
        <v>3.9893402179851372E-4</v>
      </c>
      <c r="V8755">
        <f>SUM(Table1[[#This Row],[Price per Unit]]*Table1[[#This Row],[Units Sold]])</f>
        <v>2880</v>
      </c>
      <c r="W8755">
        <f>SUM(Table1[[#This Row],[Total Sales]]-Table1[[#This Row],[Operating Profit]])</f>
        <v>1555</v>
      </c>
      <c r="X8755">
        <f>SUM(Table1[[#This Row],[Total Sales]]-Table1[[#This Row],[Cost]])</f>
        <v>1325</v>
      </c>
      <c r="Y8755">
        <f>SUM(Table1[[#This Row],[profit/loss]])/SUM(Table1[profit/loss])</f>
        <v>3.9893402179851372E-6</v>
      </c>
    </row>
    <row r="8756" spans="1:25" x14ac:dyDescent="0.3">
      <c r="A8756" t="s">
        <v>29</v>
      </c>
      <c r="B8756" t="s">
        <v>23</v>
      </c>
      <c r="C8756">
        <v>1128299</v>
      </c>
      <c r="D8756" s="9">
        <v>44457</v>
      </c>
      <c r="E8756" s="8" t="str">
        <f>TEXT(Table1[[#This Row],[Invoice Date]],"dd-mm-yyyy")</f>
        <v>18-09-2021</v>
      </c>
      <c r="F8756" s="1" t="str">
        <f t="shared" si="544"/>
        <v>September</v>
      </c>
      <c r="G8756" s="1" t="str">
        <f t="shared" si="545"/>
        <v>2021</v>
      </c>
      <c r="H8756" s="1" t="str">
        <f t="shared" si="546"/>
        <v>Saturday</v>
      </c>
      <c r="I8756" s="1" t="str">
        <f t="shared" si="547"/>
        <v>18</v>
      </c>
      <c r="J8756" t="s">
        <v>26</v>
      </c>
      <c r="K8756" t="s">
        <v>80</v>
      </c>
      <c r="L8756" t="s">
        <v>81</v>
      </c>
      <c r="M8756" t="s">
        <v>20</v>
      </c>
      <c r="N8756">
        <v>34</v>
      </c>
      <c r="O8756">
        <v>80</v>
      </c>
      <c r="P8756">
        <v>2720</v>
      </c>
      <c r="Q8756">
        <v>1142</v>
      </c>
      <c r="R8756">
        <v>0.42</v>
      </c>
      <c r="S8756" t="s">
        <v>23</v>
      </c>
      <c r="T8756" t="str">
        <f>IF(Table1[[#This Row],[Units Sold]]&gt; 700,"High Units","low Units")</f>
        <v>low Units</v>
      </c>
      <c r="U8756">
        <f>SUM(Table1[[#This Row],[Operating Profit]])/SUM(Table1[Operating Profit])*100</f>
        <v>3.4383596444822838E-4</v>
      </c>
      <c r="V8756">
        <f>SUM(Table1[[#This Row],[Price per Unit]]*Table1[[#This Row],[Units Sold]])</f>
        <v>2720</v>
      </c>
      <c r="W8756">
        <f>SUM(Table1[[#This Row],[Total Sales]]-Table1[[#This Row],[Operating Profit]])</f>
        <v>1578</v>
      </c>
      <c r="X8756">
        <f>SUM(Table1[[#This Row],[Total Sales]]-Table1[[#This Row],[Cost]])</f>
        <v>1142</v>
      </c>
      <c r="Y8756">
        <f>SUM(Table1[[#This Row],[profit/loss]])/SUM(Table1[profit/loss])</f>
        <v>3.4383596444822837E-6</v>
      </c>
    </row>
    <row r="8757" spans="1:25" x14ac:dyDescent="0.3">
      <c r="A8757" t="s">
        <v>29</v>
      </c>
      <c r="B8757" t="s">
        <v>23</v>
      </c>
      <c r="C8757">
        <v>1128299</v>
      </c>
      <c r="D8757" s="9">
        <v>44457</v>
      </c>
      <c r="E8757" s="8" t="str">
        <f>TEXT(Table1[[#This Row],[Invoice Date]],"dd-mm-yyyy")</f>
        <v>18-09-2021</v>
      </c>
      <c r="F8757" s="1" t="str">
        <f t="shared" si="544"/>
        <v>September</v>
      </c>
      <c r="G8757" s="1" t="str">
        <f t="shared" si="545"/>
        <v>2021</v>
      </c>
      <c r="H8757" s="1" t="str">
        <f t="shared" si="546"/>
        <v>Saturday</v>
      </c>
      <c r="I8757" s="1" t="str">
        <f t="shared" si="547"/>
        <v>18</v>
      </c>
      <c r="J8757" t="s">
        <v>26</v>
      </c>
      <c r="K8757" t="s">
        <v>80</v>
      </c>
      <c r="L8757" t="s">
        <v>81</v>
      </c>
      <c r="M8757" t="s">
        <v>21</v>
      </c>
      <c r="N8757">
        <v>41</v>
      </c>
      <c r="O8757">
        <v>83</v>
      </c>
      <c r="P8757">
        <v>3403</v>
      </c>
      <c r="Q8757">
        <v>1633</v>
      </c>
      <c r="R8757">
        <v>0.48</v>
      </c>
      <c r="S8757" t="s">
        <v>23</v>
      </c>
      <c r="T8757" t="str">
        <f>IF(Table1[[#This Row],[Units Sold]]&gt; 700,"High Units","low Units")</f>
        <v>low Units</v>
      </c>
      <c r="U8757">
        <f>SUM(Table1[[#This Row],[Operating Profit]])/SUM(Table1[Operating Profit])*100</f>
        <v>4.9166736422413045E-4</v>
      </c>
      <c r="V8757">
        <f>SUM(Table1[[#This Row],[Price per Unit]]*Table1[[#This Row],[Units Sold]])</f>
        <v>3403</v>
      </c>
      <c r="W8757">
        <f>SUM(Table1[[#This Row],[Total Sales]]-Table1[[#This Row],[Operating Profit]])</f>
        <v>1770</v>
      </c>
      <c r="X8757">
        <f>SUM(Table1[[#This Row],[Total Sales]]-Table1[[#This Row],[Cost]])</f>
        <v>1633</v>
      </c>
      <c r="Y8757">
        <f>SUM(Table1[[#This Row],[profit/loss]])/SUM(Table1[profit/loss])</f>
        <v>4.9166736422413042E-6</v>
      </c>
    </row>
    <row r="8758" spans="1:25" x14ac:dyDescent="0.3">
      <c r="A8758" t="s">
        <v>29</v>
      </c>
      <c r="B8758" t="s">
        <v>23</v>
      </c>
      <c r="C8758">
        <v>1128299</v>
      </c>
      <c r="D8758" s="9">
        <v>44457</v>
      </c>
      <c r="E8758" s="8" t="str">
        <f>TEXT(Table1[[#This Row],[Invoice Date]],"dd-mm-yyyy")</f>
        <v>18-09-2021</v>
      </c>
      <c r="F8758" s="1" t="str">
        <f t="shared" si="544"/>
        <v>September</v>
      </c>
      <c r="G8758" s="1" t="str">
        <f t="shared" si="545"/>
        <v>2021</v>
      </c>
      <c r="H8758" s="1" t="str">
        <f t="shared" si="546"/>
        <v>Saturday</v>
      </c>
      <c r="I8758" s="1" t="str">
        <f t="shared" si="547"/>
        <v>18</v>
      </c>
      <c r="J8758" t="s">
        <v>26</v>
      </c>
      <c r="K8758" t="s">
        <v>80</v>
      </c>
      <c r="L8758" t="s">
        <v>81</v>
      </c>
      <c r="M8758" t="s">
        <v>22</v>
      </c>
      <c r="N8758">
        <v>30</v>
      </c>
      <c r="O8758">
        <v>90</v>
      </c>
      <c r="P8758">
        <v>2700</v>
      </c>
      <c r="Q8758">
        <v>1080</v>
      </c>
      <c r="R8758">
        <v>0.4</v>
      </c>
      <c r="S8758" t="s">
        <v>23</v>
      </c>
      <c r="T8758" t="str">
        <f>IF(Table1[[#This Row],[Units Sold]]&gt; 700,"High Units","low Units")</f>
        <v>low Units</v>
      </c>
      <c r="U8758">
        <f>SUM(Table1[[#This Row],[Operating Profit]])/SUM(Table1[Operating Profit])*100</f>
        <v>3.2516886305086398E-4</v>
      </c>
      <c r="V8758">
        <f>SUM(Table1[[#This Row],[Price per Unit]]*Table1[[#This Row],[Units Sold]])</f>
        <v>2700</v>
      </c>
      <c r="W8758">
        <f>SUM(Table1[[#This Row],[Total Sales]]-Table1[[#This Row],[Operating Profit]])</f>
        <v>1620</v>
      </c>
      <c r="X8758">
        <f>SUM(Table1[[#This Row],[Total Sales]]-Table1[[#This Row],[Cost]])</f>
        <v>1080</v>
      </c>
      <c r="Y8758">
        <f>SUM(Table1[[#This Row],[profit/loss]])/SUM(Table1[profit/loss])</f>
        <v>3.2516886305086397E-6</v>
      </c>
    </row>
    <row r="8759" spans="1:25" x14ac:dyDescent="0.3">
      <c r="A8759" t="s">
        <v>29</v>
      </c>
      <c r="B8759" t="s">
        <v>23</v>
      </c>
      <c r="C8759">
        <v>1128299</v>
      </c>
      <c r="D8759" s="9">
        <v>44486</v>
      </c>
      <c r="E8759" s="8" t="str">
        <f>TEXT(Table1[[#This Row],[Invoice Date]],"dd-mm-yyyy")</f>
        <v>17-10-2021</v>
      </c>
      <c r="F8759" s="1" t="str">
        <f t="shared" si="544"/>
        <v>October</v>
      </c>
      <c r="G8759" s="1" t="str">
        <f t="shared" si="545"/>
        <v>2021</v>
      </c>
      <c r="H8759" s="1" t="str">
        <f t="shared" si="546"/>
        <v>Sunday</v>
      </c>
      <c r="I8759" s="1" t="str">
        <f t="shared" si="547"/>
        <v>17</v>
      </c>
      <c r="J8759" t="s">
        <v>26</v>
      </c>
      <c r="K8759" t="s">
        <v>80</v>
      </c>
      <c r="L8759" t="s">
        <v>81</v>
      </c>
      <c r="M8759" t="s">
        <v>16</v>
      </c>
      <c r="N8759">
        <v>25</v>
      </c>
      <c r="O8759">
        <v>124</v>
      </c>
      <c r="P8759">
        <v>3100</v>
      </c>
      <c r="Q8759">
        <v>1333</v>
      </c>
      <c r="R8759">
        <v>0.43</v>
      </c>
      <c r="S8759" t="s">
        <v>23</v>
      </c>
      <c r="T8759" t="str">
        <f>IF(Table1[[#This Row],[Units Sold]]&gt; 700,"High Units","low Units")</f>
        <v>low Units</v>
      </c>
      <c r="U8759">
        <f>SUM(Table1[[#This Row],[Operating Profit]])/SUM(Table1[Operating Profit])*100</f>
        <v>4.0134268004333491E-4</v>
      </c>
      <c r="V8759">
        <f>SUM(Table1[[#This Row],[Price per Unit]]*Table1[[#This Row],[Units Sold]])</f>
        <v>3100</v>
      </c>
      <c r="W8759">
        <f>SUM(Table1[[#This Row],[Total Sales]]-Table1[[#This Row],[Operating Profit]])</f>
        <v>1767</v>
      </c>
      <c r="X8759">
        <f>SUM(Table1[[#This Row],[Total Sales]]-Table1[[#This Row],[Cost]])</f>
        <v>1333</v>
      </c>
      <c r="Y8759">
        <f>SUM(Table1[[#This Row],[profit/loss]])/SUM(Table1[profit/loss])</f>
        <v>4.013426800433349E-6</v>
      </c>
    </row>
    <row r="8760" spans="1:25" x14ac:dyDescent="0.3">
      <c r="A8760" t="s">
        <v>29</v>
      </c>
      <c r="B8760" t="s">
        <v>23</v>
      </c>
      <c r="C8760">
        <v>1128299</v>
      </c>
      <c r="D8760" s="9">
        <v>44486</v>
      </c>
      <c r="E8760" s="8" t="str">
        <f>TEXT(Table1[[#This Row],[Invoice Date]],"dd-mm-yyyy")</f>
        <v>17-10-2021</v>
      </c>
      <c r="F8760" s="1" t="str">
        <f t="shared" si="544"/>
        <v>October</v>
      </c>
      <c r="G8760" s="1" t="str">
        <f t="shared" si="545"/>
        <v>2021</v>
      </c>
      <c r="H8760" s="1" t="str">
        <f t="shared" si="546"/>
        <v>Sunday</v>
      </c>
      <c r="I8760" s="1" t="str">
        <f t="shared" si="547"/>
        <v>17</v>
      </c>
      <c r="J8760" t="s">
        <v>26</v>
      </c>
      <c r="K8760" t="s">
        <v>80</v>
      </c>
      <c r="L8760" t="s">
        <v>81</v>
      </c>
      <c r="M8760" t="s">
        <v>18</v>
      </c>
      <c r="N8760">
        <v>34</v>
      </c>
      <c r="O8760">
        <v>184</v>
      </c>
      <c r="P8760">
        <v>6256</v>
      </c>
      <c r="Q8760">
        <v>2815</v>
      </c>
      <c r="R8760">
        <v>0.45</v>
      </c>
      <c r="S8760" t="s">
        <v>23</v>
      </c>
      <c r="T8760" t="str">
        <f>IF(Table1[[#This Row],[Units Sold]]&gt; 700,"High Units","low Units")</f>
        <v>low Units</v>
      </c>
      <c r="U8760">
        <f>SUM(Table1[[#This Row],[Operating Profit]])/SUM(Table1[Operating Profit])*100</f>
        <v>8.4754661989646491E-4</v>
      </c>
      <c r="V8760">
        <f>SUM(Table1[[#This Row],[Price per Unit]]*Table1[[#This Row],[Units Sold]])</f>
        <v>6256</v>
      </c>
      <c r="W8760">
        <f>SUM(Table1[[#This Row],[Total Sales]]-Table1[[#This Row],[Operating Profit]])</f>
        <v>3441</v>
      </c>
      <c r="X8760">
        <f>SUM(Table1[[#This Row],[Total Sales]]-Table1[[#This Row],[Cost]])</f>
        <v>2815</v>
      </c>
      <c r="Y8760">
        <f>SUM(Table1[[#This Row],[profit/loss]])/SUM(Table1[profit/loss])</f>
        <v>8.4754661989646485E-6</v>
      </c>
    </row>
    <row r="8761" spans="1:25" x14ac:dyDescent="0.3">
      <c r="A8761" t="s">
        <v>29</v>
      </c>
      <c r="B8761" t="s">
        <v>23</v>
      </c>
      <c r="C8761">
        <v>1128299</v>
      </c>
      <c r="D8761" s="9">
        <v>44486</v>
      </c>
      <c r="E8761" s="8" t="str">
        <f>TEXT(Table1[[#This Row],[Invoice Date]],"dd-mm-yyyy")</f>
        <v>17-10-2021</v>
      </c>
      <c r="F8761" s="1" t="str">
        <f t="shared" si="544"/>
        <v>October</v>
      </c>
      <c r="G8761" s="1" t="str">
        <f t="shared" si="545"/>
        <v>2021</v>
      </c>
      <c r="H8761" s="1" t="str">
        <f t="shared" si="546"/>
        <v>Sunday</v>
      </c>
      <c r="I8761" s="1" t="str">
        <f t="shared" si="547"/>
        <v>17</v>
      </c>
      <c r="J8761" t="s">
        <v>26</v>
      </c>
      <c r="K8761" t="s">
        <v>80</v>
      </c>
      <c r="L8761" t="s">
        <v>81</v>
      </c>
      <c r="M8761" t="s">
        <v>19</v>
      </c>
      <c r="N8761">
        <v>33</v>
      </c>
      <c r="O8761">
        <v>128</v>
      </c>
      <c r="P8761">
        <v>4224</v>
      </c>
      <c r="Q8761">
        <v>1901</v>
      </c>
      <c r="R8761">
        <v>0.45</v>
      </c>
      <c r="S8761" t="s">
        <v>23</v>
      </c>
      <c r="T8761" t="str">
        <f>IF(Table1[[#This Row],[Units Sold]]&gt; 700,"High Units","low Units")</f>
        <v>low Units</v>
      </c>
      <c r="U8761">
        <f>SUM(Table1[[#This Row],[Operating Profit]])/SUM(Table1[Operating Profit])*100</f>
        <v>5.7235741542564105E-4</v>
      </c>
      <c r="V8761">
        <f>SUM(Table1[[#This Row],[Price per Unit]]*Table1[[#This Row],[Units Sold]])</f>
        <v>4224</v>
      </c>
      <c r="W8761">
        <f>SUM(Table1[[#This Row],[Total Sales]]-Table1[[#This Row],[Operating Profit]])</f>
        <v>2323</v>
      </c>
      <c r="X8761">
        <f>SUM(Table1[[#This Row],[Total Sales]]-Table1[[#This Row],[Cost]])</f>
        <v>1901</v>
      </c>
      <c r="Y8761">
        <f>SUM(Table1[[#This Row],[profit/loss]])/SUM(Table1[profit/loss])</f>
        <v>5.723574154256411E-6</v>
      </c>
    </row>
    <row r="8762" spans="1:25" x14ac:dyDescent="0.3">
      <c r="A8762" t="s">
        <v>29</v>
      </c>
      <c r="B8762" t="s">
        <v>23</v>
      </c>
      <c r="C8762">
        <v>1128299</v>
      </c>
      <c r="D8762" s="9">
        <v>44486</v>
      </c>
      <c r="E8762" s="8" t="str">
        <f>TEXT(Table1[[#This Row],[Invoice Date]],"dd-mm-yyyy")</f>
        <v>17-10-2021</v>
      </c>
      <c r="F8762" s="1" t="str">
        <f t="shared" si="544"/>
        <v>October</v>
      </c>
      <c r="G8762" s="1" t="str">
        <f t="shared" si="545"/>
        <v>2021</v>
      </c>
      <c r="H8762" s="1" t="str">
        <f t="shared" si="546"/>
        <v>Sunday</v>
      </c>
      <c r="I8762" s="1" t="str">
        <f t="shared" si="547"/>
        <v>17</v>
      </c>
      <c r="J8762" t="s">
        <v>26</v>
      </c>
      <c r="K8762" t="s">
        <v>80</v>
      </c>
      <c r="L8762" t="s">
        <v>81</v>
      </c>
      <c r="M8762" t="s">
        <v>20</v>
      </c>
      <c r="N8762">
        <v>31</v>
      </c>
      <c r="O8762">
        <v>120</v>
      </c>
      <c r="P8762">
        <v>3720</v>
      </c>
      <c r="Q8762">
        <v>1600</v>
      </c>
      <c r="R8762">
        <v>0.43</v>
      </c>
      <c r="S8762" t="s">
        <v>23</v>
      </c>
      <c r="T8762" t="str">
        <f>IF(Table1[[#This Row],[Units Sold]]&gt; 700,"High Units","low Units")</f>
        <v>low Units</v>
      </c>
      <c r="U8762">
        <f>SUM(Table1[[#This Row],[Operating Profit]])/SUM(Table1[Operating Profit])*100</f>
        <v>4.8173164896424291E-4</v>
      </c>
      <c r="V8762">
        <f>SUM(Table1[[#This Row],[Price per Unit]]*Table1[[#This Row],[Units Sold]])</f>
        <v>3720</v>
      </c>
      <c r="W8762">
        <f>SUM(Table1[[#This Row],[Total Sales]]-Table1[[#This Row],[Operating Profit]])</f>
        <v>2120</v>
      </c>
      <c r="X8762">
        <f>SUM(Table1[[#This Row],[Total Sales]]-Table1[[#This Row],[Cost]])</f>
        <v>1600</v>
      </c>
      <c r="Y8762">
        <f>SUM(Table1[[#This Row],[profit/loss]])/SUM(Table1[profit/loss])</f>
        <v>4.8173164896424292E-6</v>
      </c>
    </row>
    <row r="8763" spans="1:25" x14ac:dyDescent="0.3">
      <c r="A8763" t="s">
        <v>29</v>
      </c>
      <c r="B8763" t="s">
        <v>23</v>
      </c>
      <c r="C8763">
        <v>1128299</v>
      </c>
      <c r="D8763" s="9">
        <v>44486</v>
      </c>
      <c r="E8763" s="8" t="str">
        <f>TEXT(Table1[[#This Row],[Invoice Date]],"dd-mm-yyyy")</f>
        <v>17-10-2021</v>
      </c>
      <c r="F8763" s="1" t="str">
        <f t="shared" si="544"/>
        <v>October</v>
      </c>
      <c r="G8763" s="1" t="str">
        <f t="shared" si="545"/>
        <v>2021</v>
      </c>
      <c r="H8763" s="1" t="str">
        <f t="shared" si="546"/>
        <v>Sunday</v>
      </c>
      <c r="I8763" s="1" t="str">
        <f t="shared" si="547"/>
        <v>17</v>
      </c>
      <c r="J8763" t="s">
        <v>26</v>
      </c>
      <c r="K8763" t="s">
        <v>80</v>
      </c>
      <c r="L8763" t="s">
        <v>81</v>
      </c>
      <c r="M8763" t="s">
        <v>21</v>
      </c>
      <c r="N8763">
        <v>39</v>
      </c>
      <c r="O8763">
        <v>112</v>
      </c>
      <c r="P8763">
        <v>4368</v>
      </c>
      <c r="Q8763">
        <v>2097</v>
      </c>
      <c r="R8763">
        <v>0.48</v>
      </c>
      <c r="S8763" t="s">
        <v>23</v>
      </c>
      <c r="T8763" t="str">
        <f>IF(Table1[[#This Row],[Units Sold]]&gt; 700,"High Units","low Units")</f>
        <v>low Units</v>
      </c>
      <c r="U8763">
        <f>SUM(Table1[[#This Row],[Operating Profit]])/SUM(Table1[Operating Profit])*100</f>
        <v>6.3136954242376086E-4</v>
      </c>
      <c r="V8763">
        <f>SUM(Table1[[#This Row],[Price per Unit]]*Table1[[#This Row],[Units Sold]])</f>
        <v>4368</v>
      </c>
      <c r="W8763">
        <f>SUM(Table1[[#This Row],[Total Sales]]-Table1[[#This Row],[Operating Profit]])</f>
        <v>2271</v>
      </c>
      <c r="X8763">
        <f>SUM(Table1[[#This Row],[Total Sales]]-Table1[[#This Row],[Cost]])</f>
        <v>2097</v>
      </c>
      <c r="Y8763">
        <f>SUM(Table1[[#This Row],[profit/loss]])/SUM(Table1[profit/loss])</f>
        <v>6.3136954242376085E-6</v>
      </c>
    </row>
    <row r="8764" spans="1:25" x14ac:dyDescent="0.3">
      <c r="A8764" t="s">
        <v>29</v>
      </c>
      <c r="B8764" t="s">
        <v>23</v>
      </c>
      <c r="C8764">
        <v>1128299</v>
      </c>
      <c r="D8764" s="9">
        <v>44486</v>
      </c>
      <c r="E8764" s="8" t="str">
        <f>TEXT(Table1[[#This Row],[Invoice Date]],"dd-mm-yyyy")</f>
        <v>17-10-2021</v>
      </c>
      <c r="F8764" s="1" t="str">
        <f t="shared" si="544"/>
        <v>October</v>
      </c>
      <c r="G8764" s="1" t="str">
        <f t="shared" si="545"/>
        <v>2021</v>
      </c>
      <c r="H8764" s="1" t="str">
        <f t="shared" si="546"/>
        <v>Sunday</v>
      </c>
      <c r="I8764" s="1" t="str">
        <f t="shared" si="547"/>
        <v>17</v>
      </c>
      <c r="J8764" t="s">
        <v>26</v>
      </c>
      <c r="K8764" t="s">
        <v>80</v>
      </c>
      <c r="L8764" t="s">
        <v>81</v>
      </c>
      <c r="M8764" t="s">
        <v>22</v>
      </c>
      <c r="N8764">
        <v>44</v>
      </c>
      <c r="O8764">
        <v>140</v>
      </c>
      <c r="P8764">
        <v>6160</v>
      </c>
      <c r="Q8764">
        <v>2464</v>
      </c>
      <c r="R8764">
        <v>0.4</v>
      </c>
      <c r="S8764" t="s">
        <v>23</v>
      </c>
      <c r="T8764" t="str">
        <f>IF(Table1[[#This Row],[Units Sold]]&gt; 700,"High Units","low Units")</f>
        <v>low Units</v>
      </c>
      <c r="U8764">
        <f>SUM(Table1[[#This Row],[Operating Profit]])/SUM(Table1[Operating Profit])*100</f>
        <v>7.4186673940493408E-4</v>
      </c>
      <c r="V8764">
        <f>SUM(Table1[[#This Row],[Price per Unit]]*Table1[[#This Row],[Units Sold]])</f>
        <v>6160</v>
      </c>
      <c r="W8764">
        <f>SUM(Table1[[#This Row],[Total Sales]]-Table1[[#This Row],[Operating Profit]])</f>
        <v>3696</v>
      </c>
      <c r="X8764">
        <f>SUM(Table1[[#This Row],[Total Sales]]-Table1[[#This Row],[Cost]])</f>
        <v>2464</v>
      </c>
      <c r="Y8764">
        <f>SUM(Table1[[#This Row],[profit/loss]])/SUM(Table1[profit/loss])</f>
        <v>7.4186673940493413E-6</v>
      </c>
    </row>
    <row r="8765" spans="1:25" x14ac:dyDescent="0.3">
      <c r="A8765" t="s">
        <v>29</v>
      </c>
      <c r="B8765" t="s">
        <v>23</v>
      </c>
      <c r="C8765">
        <v>1128299</v>
      </c>
      <c r="D8765" s="9">
        <v>44517</v>
      </c>
      <c r="E8765" s="8" t="str">
        <f>TEXT(Table1[[#This Row],[Invoice Date]],"dd-mm-yyyy")</f>
        <v>17-11-2021</v>
      </c>
      <c r="F8765" s="1" t="str">
        <f t="shared" si="544"/>
        <v>November</v>
      </c>
      <c r="G8765" s="1" t="str">
        <f t="shared" si="545"/>
        <v>2021</v>
      </c>
      <c r="H8765" s="1" t="str">
        <f t="shared" si="546"/>
        <v>Wednesday</v>
      </c>
      <c r="I8765" s="1" t="str">
        <f t="shared" si="547"/>
        <v>17</v>
      </c>
      <c r="J8765" t="s">
        <v>26</v>
      </c>
      <c r="K8765" t="s">
        <v>80</v>
      </c>
      <c r="L8765" t="s">
        <v>81</v>
      </c>
      <c r="M8765" t="s">
        <v>16</v>
      </c>
      <c r="N8765">
        <v>28</v>
      </c>
      <c r="O8765">
        <v>219</v>
      </c>
      <c r="P8765">
        <v>6132</v>
      </c>
      <c r="Q8765">
        <v>2882</v>
      </c>
      <c r="R8765">
        <v>0.47</v>
      </c>
      <c r="S8765" t="s">
        <v>23</v>
      </c>
      <c r="T8765" t="str">
        <f>IF(Table1[[#This Row],[Units Sold]]&gt; 700,"High Units","low Units")</f>
        <v>low Units</v>
      </c>
      <c r="U8765">
        <f>SUM(Table1[[#This Row],[Operating Profit]])/SUM(Table1[Operating Profit])*100</f>
        <v>8.6771913269684253E-4</v>
      </c>
      <c r="V8765">
        <f>SUM(Table1[[#This Row],[Price per Unit]]*Table1[[#This Row],[Units Sold]])</f>
        <v>6132</v>
      </c>
      <c r="W8765">
        <f>SUM(Table1[[#This Row],[Total Sales]]-Table1[[#This Row],[Operating Profit]])</f>
        <v>3250</v>
      </c>
      <c r="X8765">
        <f>SUM(Table1[[#This Row],[Total Sales]]-Table1[[#This Row],[Cost]])</f>
        <v>2882</v>
      </c>
      <c r="Y8765">
        <f>SUM(Table1[[#This Row],[profit/loss]])/SUM(Table1[profit/loss])</f>
        <v>8.6771913269684253E-6</v>
      </c>
    </row>
    <row r="8766" spans="1:25" x14ac:dyDescent="0.3">
      <c r="A8766" t="s">
        <v>29</v>
      </c>
      <c r="B8766" t="s">
        <v>23</v>
      </c>
      <c r="C8766">
        <v>1128299</v>
      </c>
      <c r="D8766" s="9">
        <v>44517</v>
      </c>
      <c r="E8766" s="8" t="str">
        <f>TEXT(Table1[[#This Row],[Invoice Date]],"dd-mm-yyyy")</f>
        <v>17-11-2021</v>
      </c>
      <c r="F8766" s="1" t="str">
        <f t="shared" si="544"/>
        <v>November</v>
      </c>
      <c r="G8766" s="1" t="str">
        <f t="shared" si="545"/>
        <v>2021</v>
      </c>
      <c r="H8766" s="1" t="str">
        <f t="shared" si="546"/>
        <v>Wednesday</v>
      </c>
      <c r="I8766" s="1" t="str">
        <f t="shared" si="547"/>
        <v>17</v>
      </c>
      <c r="J8766" t="s">
        <v>26</v>
      </c>
      <c r="K8766" t="s">
        <v>80</v>
      </c>
      <c r="L8766" t="s">
        <v>81</v>
      </c>
      <c r="M8766" t="s">
        <v>18</v>
      </c>
      <c r="N8766">
        <v>35</v>
      </c>
      <c r="O8766">
        <v>224</v>
      </c>
      <c r="P8766">
        <v>7840</v>
      </c>
      <c r="Q8766">
        <v>3685</v>
      </c>
      <c r="R8766">
        <v>0.47</v>
      </c>
      <c r="S8766" t="s">
        <v>23</v>
      </c>
      <c r="T8766" t="str">
        <f>IF(Table1[[#This Row],[Units Sold]]&gt; 700,"High Units","low Units")</f>
        <v>low Units</v>
      </c>
      <c r="U8766">
        <f>SUM(Table1[[#This Row],[Operating Profit]])/SUM(Table1[Operating Profit])*100</f>
        <v>1.1094882040207721E-3</v>
      </c>
      <c r="V8766">
        <f>SUM(Table1[[#This Row],[Price per Unit]]*Table1[[#This Row],[Units Sold]])</f>
        <v>7840</v>
      </c>
      <c r="W8766">
        <f>SUM(Table1[[#This Row],[Total Sales]]-Table1[[#This Row],[Operating Profit]])</f>
        <v>4155</v>
      </c>
      <c r="X8766">
        <f>SUM(Table1[[#This Row],[Total Sales]]-Table1[[#This Row],[Cost]])</f>
        <v>3685</v>
      </c>
      <c r="Y8766">
        <f>SUM(Table1[[#This Row],[profit/loss]])/SUM(Table1[profit/loss])</f>
        <v>1.1094882040207721E-5</v>
      </c>
    </row>
    <row r="8767" spans="1:25" x14ac:dyDescent="0.3">
      <c r="A8767" t="s">
        <v>29</v>
      </c>
      <c r="B8767" t="s">
        <v>23</v>
      </c>
      <c r="C8767">
        <v>1128299</v>
      </c>
      <c r="D8767" s="9">
        <v>44517</v>
      </c>
      <c r="E8767" s="8" t="str">
        <f>TEXT(Table1[[#This Row],[Invoice Date]],"dd-mm-yyyy")</f>
        <v>17-11-2021</v>
      </c>
      <c r="F8767" s="1" t="str">
        <f t="shared" si="544"/>
        <v>November</v>
      </c>
      <c r="G8767" s="1" t="str">
        <f t="shared" si="545"/>
        <v>2021</v>
      </c>
      <c r="H8767" s="1" t="str">
        <f t="shared" si="546"/>
        <v>Wednesday</v>
      </c>
      <c r="I8767" s="1" t="str">
        <f t="shared" si="547"/>
        <v>17</v>
      </c>
      <c r="J8767" t="s">
        <v>26</v>
      </c>
      <c r="K8767" t="s">
        <v>80</v>
      </c>
      <c r="L8767" t="s">
        <v>81</v>
      </c>
      <c r="M8767" t="s">
        <v>19</v>
      </c>
      <c r="N8767">
        <v>30</v>
      </c>
      <c r="O8767">
        <v>158</v>
      </c>
      <c r="P8767">
        <v>4740</v>
      </c>
      <c r="Q8767">
        <v>2180</v>
      </c>
      <c r="R8767">
        <v>0.46</v>
      </c>
      <c r="S8767" t="s">
        <v>23</v>
      </c>
      <c r="T8767" t="str">
        <f>IF(Table1[[#This Row],[Units Sold]]&gt; 700,"High Units","low Units")</f>
        <v>low Units</v>
      </c>
      <c r="U8767">
        <f>SUM(Table1[[#This Row],[Operating Profit]])/SUM(Table1[Operating Profit])*100</f>
        <v>6.5635937171378098E-4</v>
      </c>
      <c r="V8767">
        <f>SUM(Table1[[#This Row],[Price per Unit]]*Table1[[#This Row],[Units Sold]])</f>
        <v>4740</v>
      </c>
      <c r="W8767">
        <f>SUM(Table1[[#This Row],[Total Sales]]-Table1[[#This Row],[Operating Profit]])</f>
        <v>2560</v>
      </c>
      <c r="X8767">
        <f>SUM(Table1[[#This Row],[Total Sales]]-Table1[[#This Row],[Cost]])</f>
        <v>2180</v>
      </c>
      <c r="Y8767">
        <f>SUM(Table1[[#This Row],[profit/loss]])/SUM(Table1[profit/loss])</f>
        <v>6.5635937171378098E-6</v>
      </c>
    </row>
    <row r="8768" spans="1:25" x14ac:dyDescent="0.3">
      <c r="A8768" t="s">
        <v>29</v>
      </c>
      <c r="B8768" t="s">
        <v>23</v>
      </c>
      <c r="C8768">
        <v>1128299</v>
      </c>
      <c r="D8768" s="9">
        <v>44517</v>
      </c>
      <c r="E8768" s="8" t="str">
        <f>TEXT(Table1[[#This Row],[Invoice Date]],"dd-mm-yyyy")</f>
        <v>17-11-2021</v>
      </c>
      <c r="F8768" s="1" t="str">
        <f t="shared" si="544"/>
        <v>November</v>
      </c>
      <c r="G8768" s="1" t="str">
        <f t="shared" si="545"/>
        <v>2021</v>
      </c>
      <c r="H8768" s="1" t="str">
        <f t="shared" si="546"/>
        <v>Wednesday</v>
      </c>
      <c r="I8768" s="1" t="str">
        <f t="shared" si="547"/>
        <v>17</v>
      </c>
      <c r="J8768" t="s">
        <v>26</v>
      </c>
      <c r="K8768" t="s">
        <v>80</v>
      </c>
      <c r="L8768" t="s">
        <v>81</v>
      </c>
      <c r="M8768" t="s">
        <v>20</v>
      </c>
      <c r="N8768">
        <v>40</v>
      </c>
      <c r="O8768">
        <v>155</v>
      </c>
      <c r="P8768">
        <v>6200</v>
      </c>
      <c r="Q8768">
        <v>2852</v>
      </c>
      <c r="R8768">
        <v>0.46</v>
      </c>
      <c r="S8768" t="s">
        <v>23</v>
      </c>
      <c r="T8768" t="str">
        <f>IF(Table1[[#This Row],[Units Sold]]&gt; 700,"High Units","low Units")</f>
        <v>low Units</v>
      </c>
      <c r="U8768">
        <f>SUM(Table1[[#This Row],[Operating Profit]])/SUM(Table1[Operating Profit])*100</f>
        <v>8.5868666427876296E-4</v>
      </c>
      <c r="V8768">
        <f>SUM(Table1[[#This Row],[Price per Unit]]*Table1[[#This Row],[Units Sold]])</f>
        <v>6200</v>
      </c>
      <c r="W8768">
        <f>SUM(Table1[[#This Row],[Total Sales]]-Table1[[#This Row],[Operating Profit]])</f>
        <v>3348</v>
      </c>
      <c r="X8768">
        <f>SUM(Table1[[#This Row],[Total Sales]]-Table1[[#This Row],[Cost]])</f>
        <v>2852</v>
      </c>
      <c r="Y8768">
        <f>SUM(Table1[[#This Row],[profit/loss]])/SUM(Table1[profit/loss])</f>
        <v>8.5868666427876295E-6</v>
      </c>
    </row>
    <row r="8769" spans="1:25" x14ac:dyDescent="0.3">
      <c r="A8769" t="s">
        <v>29</v>
      </c>
      <c r="B8769" t="s">
        <v>23</v>
      </c>
      <c r="C8769">
        <v>1128299</v>
      </c>
      <c r="D8769" s="9">
        <v>44517</v>
      </c>
      <c r="E8769" s="8" t="str">
        <f>TEXT(Table1[[#This Row],[Invoice Date]],"dd-mm-yyyy")</f>
        <v>17-11-2021</v>
      </c>
      <c r="F8769" s="1" t="str">
        <f t="shared" si="544"/>
        <v>November</v>
      </c>
      <c r="G8769" s="1" t="str">
        <f t="shared" si="545"/>
        <v>2021</v>
      </c>
      <c r="H8769" s="1" t="str">
        <f t="shared" si="546"/>
        <v>Wednesday</v>
      </c>
      <c r="I8769" s="1" t="str">
        <f t="shared" si="547"/>
        <v>17</v>
      </c>
      <c r="J8769" t="s">
        <v>26</v>
      </c>
      <c r="K8769" t="s">
        <v>80</v>
      </c>
      <c r="L8769" t="s">
        <v>81</v>
      </c>
      <c r="M8769" t="s">
        <v>21</v>
      </c>
      <c r="N8769">
        <v>53</v>
      </c>
      <c r="O8769">
        <v>147</v>
      </c>
      <c r="P8769">
        <v>7791</v>
      </c>
      <c r="Q8769">
        <v>3662</v>
      </c>
      <c r="R8769">
        <v>0.47</v>
      </c>
      <c r="S8769" t="s">
        <v>23</v>
      </c>
      <c r="T8769" t="str">
        <f>IF(Table1[[#This Row],[Units Sold]]&gt; 700,"High Units","low Units")</f>
        <v>low Units</v>
      </c>
      <c r="U8769">
        <f>SUM(Table1[[#This Row],[Operating Profit]])/SUM(Table1[Operating Profit])*100</f>
        <v>1.1025633115669109E-3</v>
      </c>
      <c r="V8769">
        <f>SUM(Table1[[#This Row],[Price per Unit]]*Table1[[#This Row],[Units Sold]])</f>
        <v>7791</v>
      </c>
      <c r="W8769">
        <f>SUM(Table1[[#This Row],[Total Sales]]-Table1[[#This Row],[Operating Profit]])</f>
        <v>4129</v>
      </c>
      <c r="X8769">
        <f>SUM(Table1[[#This Row],[Total Sales]]-Table1[[#This Row],[Cost]])</f>
        <v>3662</v>
      </c>
      <c r="Y8769">
        <f>SUM(Table1[[#This Row],[profit/loss]])/SUM(Table1[profit/loss])</f>
        <v>1.102563311566911E-5</v>
      </c>
    </row>
    <row r="8770" spans="1:25" x14ac:dyDescent="0.3">
      <c r="A8770" t="s">
        <v>29</v>
      </c>
      <c r="B8770" t="s">
        <v>23</v>
      </c>
      <c r="C8770">
        <v>1128299</v>
      </c>
      <c r="D8770" s="9">
        <v>44517</v>
      </c>
      <c r="E8770" s="8" t="str">
        <f>TEXT(Table1[[#This Row],[Invoice Date]],"dd-mm-yyyy")</f>
        <v>17-11-2021</v>
      </c>
      <c r="F8770" s="1" t="str">
        <f t="shared" si="544"/>
        <v>November</v>
      </c>
      <c r="G8770" s="1" t="str">
        <f t="shared" si="545"/>
        <v>2021</v>
      </c>
      <c r="H8770" s="1" t="str">
        <f t="shared" si="546"/>
        <v>Wednesday</v>
      </c>
      <c r="I8770" s="1" t="str">
        <f t="shared" si="547"/>
        <v>17</v>
      </c>
      <c r="J8770" t="s">
        <v>26</v>
      </c>
      <c r="K8770" t="s">
        <v>80</v>
      </c>
      <c r="L8770" t="s">
        <v>81</v>
      </c>
      <c r="M8770" t="s">
        <v>22</v>
      </c>
      <c r="N8770">
        <v>64</v>
      </c>
      <c r="O8770">
        <v>180</v>
      </c>
      <c r="P8770">
        <v>11520</v>
      </c>
      <c r="Q8770">
        <v>4723</v>
      </c>
      <c r="R8770">
        <v>0.41</v>
      </c>
      <c r="S8770" t="s">
        <v>23</v>
      </c>
      <c r="T8770" t="str">
        <f>IF(Table1[[#This Row],[Units Sold]]&gt; 700,"High Units","low Units")</f>
        <v>low Units</v>
      </c>
      <c r="U8770">
        <f>SUM(Table1[[#This Row],[Operating Profit]])/SUM(Table1[Operating Profit])*100</f>
        <v>1.4220116112863247E-3</v>
      </c>
      <c r="V8770">
        <f>SUM(Table1[[#This Row],[Price per Unit]]*Table1[[#This Row],[Units Sold]])</f>
        <v>11520</v>
      </c>
      <c r="W8770">
        <f>SUM(Table1[[#This Row],[Total Sales]]-Table1[[#This Row],[Operating Profit]])</f>
        <v>6797</v>
      </c>
      <c r="X8770">
        <f>SUM(Table1[[#This Row],[Total Sales]]-Table1[[#This Row],[Cost]])</f>
        <v>4723</v>
      </c>
      <c r="Y8770">
        <f>SUM(Table1[[#This Row],[profit/loss]])/SUM(Table1[profit/loss])</f>
        <v>1.4220116112863246E-5</v>
      </c>
    </row>
    <row r="8771" spans="1:25" x14ac:dyDescent="0.3">
      <c r="A8771" t="s">
        <v>29</v>
      </c>
      <c r="B8771" t="s">
        <v>23</v>
      </c>
      <c r="C8771">
        <v>1128299</v>
      </c>
      <c r="D8771" s="9">
        <v>44546</v>
      </c>
      <c r="E8771" s="8" t="str">
        <f>TEXT(Table1[[#This Row],[Invoice Date]],"dd-mm-yyyy")</f>
        <v>16-12-2021</v>
      </c>
      <c r="F8771" s="1" t="str">
        <f t="shared" ref="F8771:F8834" si="548">TEXT(D8771,"mmmm")</f>
        <v>December</v>
      </c>
      <c r="G8771" s="1" t="str">
        <f t="shared" ref="G8771:G8834" si="549">TEXT(D8771,"YYYY")</f>
        <v>2021</v>
      </c>
      <c r="H8771" s="1" t="str">
        <f t="shared" ref="H8771:H8834" si="550">TEXT(D8771,"dddd")</f>
        <v>Thursday</v>
      </c>
      <c r="I8771" s="1" t="str">
        <f t="shared" ref="I8771:I8834" si="551">TEXT(D8771,"dd")</f>
        <v>16</v>
      </c>
      <c r="J8771" t="s">
        <v>26</v>
      </c>
      <c r="K8771" t="s">
        <v>80</v>
      </c>
      <c r="L8771" t="s">
        <v>81</v>
      </c>
      <c r="M8771" t="s">
        <v>16</v>
      </c>
      <c r="N8771">
        <v>46</v>
      </c>
      <c r="O8771">
        <v>272</v>
      </c>
      <c r="P8771">
        <v>12512</v>
      </c>
      <c r="Q8771">
        <v>5756</v>
      </c>
      <c r="R8771">
        <v>0.46</v>
      </c>
      <c r="S8771" t="s">
        <v>23</v>
      </c>
      <c r="T8771" t="str">
        <f>IF(Table1[[#This Row],[Units Sold]]&gt; 700,"High Units","low Units")</f>
        <v>low Units</v>
      </c>
      <c r="U8771">
        <f>SUM(Table1[[#This Row],[Operating Profit]])/SUM(Table1[Operating Profit])*100</f>
        <v>1.733029607148864E-3</v>
      </c>
      <c r="V8771">
        <f>SUM(Table1[[#This Row],[Price per Unit]]*Table1[[#This Row],[Units Sold]])</f>
        <v>12512</v>
      </c>
      <c r="W8771">
        <f>SUM(Table1[[#This Row],[Total Sales]]-Table1[[#This Row],[Operating Profit]])</f>
        <v>6756</v>
      </c>
      <c r="X8771">
        <f>SUM(Table1[[#This Row],[Total Sales]]-Table1[[#This Row],[Cost]])</f>
        <v>5756</v>
      </c>
      <c r="Y8771">
        <f>SUM(Table1[[#This Row],[profit/loss]])/SUM(Table1[profit/loss])</f>
        <v>1.733029607148864E-5</v>
      </c>
    </row>
    <row r="8772" spans="1:25" x14ac:dyDescent="0.3">
      <c r="A8772" t="s">
        <v>29</v>
      </c>
      <c r="B8772" t="s">
        <v>23</v>
      </c>
      <c r="C8772">
        <v>1128299</v>
      </c>
      <c r="D8772" s="9">
        <v>44546</v>
      </c>
      <c r="E8772" s="8" t="str">
        <f>TEXT(Table1[[#This Row],[Invoice Date]],"dd-mm-yyyy")</f>
        <v>16-12-2021</v>
      </c>
      <c r="F8772" s="1" t="str">
        <f t="shared" si="548"/>
        <v>December</v>
      </c>
      <c r="G8772" s="1" t="str">
        <f t="shared" si="549"/>
        <v>2021</v>
      </c>
      <c r="H8772" s="1" t="str">
        <f t="shared" si="550"/>
        <v>Thursday</v>
      </c>
      <c r="I8772" s="1" t="str">
        <f t="shared" si="551"/>
        <v>16</v>
      </c>
      <c r="J8772" t="s">
        <v>26</v>
      </c>
      <c r="K8772" t="s">
        <v>80</v>
      </c>
      <c r="L8772" t="s">
        <v>81</v>
      </c>
      <c r="M8772" t="s">
        <v>18</v>
      </c>
      <c r="N8772">
        <v>52</v>
      </c>
      <c r="O8772">
        <v>248</v>
      </c>
      <c r="P8772">
        <v>12896</v>
      </c>
      <c r="Q8772">
        <v>5674</v>
      </c>
      <c r="R8772">
        <v>0.44</v>
      </c>
      <c r="S8772" t="s">
        <v>23</v>
      </c>
      <c r="T8772" t="str">
        <f>IF(Table1[[#This Row],[Units Sold]]&gt; 700,"High Units","low Units")</f>
        <v>low Units</v>
      </c>
      <c r="U8772">
        <f>SUM(Table1[[#This Row],[Operating Profit]])/SUM(Table1[Operating Profit])*100</f>
        <v>1.7083408601394465E-3</v>
      </c>
      <c r="V8772">
        <f>SUM(Table1[[#This Row],[Price per Unit]]*Table1[[#This Row],[Units Sold]])</f>
        <v>12896</v>
      </c>
      <c r="W8772">
        <f>SUM(Table1[[#This Row],[Total Sales]]-Table1[[#This Row],[Operating Profit]])</f>
        <v>7222</v>
      </c>
      <c r="X8772">
        <f>SUM(Table1[[#This Row],[Total Sales]]-Table1[[#This Row],[Cost]])</f>
        <v>5674</v>
      </c>
      <c r="Y8772">
        <f>SUM(Table1[[#This Row],[profit/loss]])/SUM(Table1[profit/loss])</f>
        <v>1.7083408601394465E-5</v>
      </c>
    </row>
    <row r="8773" spans="1:25" x14ac:dyDescent="0.3">
      <c r="A8773" t="s">
        <v>13</v>
      </c>
      <c r="B8773" t="s">
        <v>23</v>
      </c>
      <c r="C8773">
        <v>1128299</v>
      </c>
      <c r="D8773" s="9">
        <v>44546</v>
      </c>
      <c r="E8773" s="8" t="str">
        <f>TEXT(Table1[[#This Row],[Invoice Date]],"dd-mm-yyyy")</f>
        <v>16-12-2021</v>
      </c>
      <c r="F8773" s="1" t="str">
        <f t="shared" si="548"/>
        <v>December</v>
      </c>
      <c r="G8773" s="1" t="str">
        <f t="shared" si="549"/>
        <v>2021</v>
      </c>
      <c r="H8773" s="1" t="str">
        <f t="shared" si="550"/>
        <v>Thursday</v>
      </c>
      <c r="I8773" s="1" t="str">
        <f t="shared" si="551"/>
        <v>16</v>
      </c>
      <c r="J8773" t="s">
        <v>26</v>
      </c>
      <c r="K8773" t="s">
        <v>80</v>
      </c>
      <c r="L8773" t="s">
        <v>81</v>
      </c>
      <c r="M8773" t="s">
        <v>19</v>
      </c>
      <c r="N8773">
        <v>53</v>
      </c>
      <c r="O8773">
        <v>192</v>
      </c>
      <c r="P8773">
        <v>10176</v>
      </c>
      <c r="Q8773">
        <v>4376</v>
      </c>
      <c r="R8773">
        <v>0.43</v>
      </c>
      <c r="S8773" t="s">
        <v>23</v>
      </c>
      <c r="T8773" t="str">
        <f>IF(Table1[[#This Row],[Units Sold]]&gt; 700,"High Units","low Units")</f>
        <v>low Units</v>
      </c>
      <c r="U8773">
        <f>SUM(Table1[[#This Row],[Operating Profit]])/SUM(Table1[Operating Profit])*100</f>
        <v>1.3175360599172042E-3</v>
      </c>
      <c r="V8773">
        <f>SUM(Table1[[#This Row],[Price per Unit]]*Table1[[#This Row],[Units Sold]])</f>
        <v>10176</v>
      </c>
      <c r="W8773">
        <f>SUM(Table1[[#This Row],[Total Sales]]-Table1[[#This Row],[Operating Profit]])</f>
        <v>5800</v>
      </c>
      <c r="X8773">
        <f>SUM(Table1[[#This Row],[Total Sales]]-Table1[[#This Row],[Cost]])</f>
        <v>4376</v>
      </c>
      <c r="Y8773">
        <f>SUM(Table1[[#This Row],[profit/loss]])/SUM(Table1[profit/loss])</f>
        <v>1.3175360599172043E-5</v>
      </c>
    </row>
    <row r="8774" spans="1:25" x14ac:dyDescent="0.3">
      <c r="A8774" t="s">
        <v>13</v>
      </c>
      <c r="B8774" t="s">
        <v>23</v>
      </c>
      <c r="C8774">
        <v>1128299</v>
      </c>
      <c r="D8774" s="9">
        <v>44546</v>
      </c>
      <c r="E8774" s="8" t="str">
        <f>TEXT(Table1[[#This Row],[Invoice Date]],"dd-mm-yyyy")</f>
        <v>16-12-2021</v>
      </c>
      <c r="F8774" s="1" t="str">
        <f t="shared" si="548"/>
        <v>December</v>
      </c>
      <c r="G8774" s="1" t="str">
        <f t="shared" si="549"/>
        <v>2021</v>
      </c>
      <c r="H8774" s="1" t="str">
        <f t="shared" si="550"/>
        <v>Thursday</v>
      </c>
      <c r="I8774" s="1" t="str">
        <f t="shared" si="551"/>
        <v>16</v>
      </c>
      <c r="J8774" t="s">
        <v>26</v>
      </c>
      <c r="K8774" t="s">
        <v>80</v>
      </c>
      <c r="L8774" t="s">
        <v>81</v>
      </c>
      <c r="M8774" t="s">
        <v>20</v>
      </c>
      <c r="N8774">
        <v>53</v>
      </c>
      <c r="O8774">
        <v>192</v>
      </c>
      <c r="P8774">
        <v>10176</v>
      </c>
      <c r="Q8774">
        <v>4783</v>
      </c>
      <c r="R8774">
        <v>0.47</v>
      </c>
      <c r="S8774" t="s">
        <v>23</v>
      </c>
      <c r="T8774" t="str">
        <f>IF(Table1[[#This Row],[Units Sold]]&gt; 700,"High Units","low Units")</f>
        <v>low Units</v>
      </c>
      <c r="U8774">
        <f>SUM(Table1[[#This Row],[Operating Profit]])/SUM(Table1[Operating Profit])*100</f>
        <v>1.4400765481224838E-3</v>
      </c>
      <c r="V8774">
        <f>SUM(Table1[[#This Row],[Price per Unit]]*Table1[[#This Row],[Units Sold]])</f>
        <v>10176</v>
      </c>
      <c r="W8774">
        <f>SUM(Table1[[#This Row],[Total Sales]]-Table1[[#This Row],[Operating Profit]])</f>
        <v>5393</v>
      </c>
      <c r="X8774">
        <f>SUM(Table1[[#This Row],[Total Sales]]-Table1[[#This Row],[Cost]])</f>
        <v>4783</v>
      </c>
      <c r="Y8774">
        <f>SUM(Table1[[#This Row],[profit/loss]])/SUM(Table1[profit/loss])</f>
        <v>1.4400765481224837E-5</v>
      </c>
    </row>
    <row r="8775" spans="1:25" x14ac:dyDescent="0.3">
      <c r="A8775" t="s">
        <v>13</v>
      </c>
      <c r="B8775" t="s">
        <v>23</v>
      </c>
      <c r="C8775">
        <v>1128299</v>
      </c>
      <c r="D8775" s="9">
        <v>44546</v>
      </c>
      <c r="E8775" s="8" t="str">
        <f>TEXT(Table1[[#This Row],[Invoice Date]],"dd-mm-yyyy")</f>
        <v>16-12-2021</v>
      </c>
      <c r="F8775" s="1" t="str">
        <f t="shared" si="548"/>
        <v>December</v>
      </c>
      <c r="G8775" s="1" t="str">
        <f t="shared" si="549"/>
        <v>2021</v>
      </c>
      <c r="H8775" s="1" t="str">
        <f t="shared" si="550"/>
        <v>Thursday</v>
      </c>
      <c r="I8775" s="1" t="str">
        <f t="shared" si="551"/>
        <v>16</v>
      </c>
      <c r="J8775" t="s">
        <v>26</v>
      </c>
      <c r="K8775" t="s">
        <v>80</v>
      </c>
      <c r="L8775" t="s">
        <v>81</v>
      </c>
      <c r="M8775" t="s">
        <v>21</v>
      </c>
      <c r="N8775">
        <v>55</v>
      </c>
      <c r="O8775">
        <v>168</v>
      </c>
      <c r="P8775">
        <v>9240</v>
      </c>
      <c r="Q8775">
        <v>4435</v>
      </c>
      <c r="R8775">
        <v>0.48</v>
      </c>
      <c r="S8775" t="s">
        <v>23</v>
      </c>
      <c r="T8775" t="str">
        <f>IF(Table1[[#This Row],[Units Sold]]&gt; 700,"High Units","low Units")</f>
        <v>low Units</v>
      </c>
      <c r="U8775">
        <f>SUM(Table1[[#This Row],[Operating Profit]])/SUM(Table1[Operating Profit])*100</f>
        <v>1.3352999144727608E-3</v>
      </c>
      <c r="V8775">
        <f>SUM(Table1[[#This Row],[Price per Unit]]*Table1[[#This Row],[Units Sold]])</f>
        <v>9240</v>
      </c>
      <c r="W8775">
        <f>SUM(Table1[[#This Row],[Total Sales]]-Table1[[#This Row],[Operating Profit]])</f>
        <v>4805</v>
      </c>
      <c r="X8775">
        <f>SUM(Table1[[#This Row],[Total Sales]]-Table1[[#This Row],[Cost]])</f>
        <v>4435</v>
      </c>
      <c r="Y8775">
        <f>SUM(Table1[[#This Row],[profit/loss]])/SUM(Table1[profit/loss])</f>
        <v>1.3352999144727608E-5</v>
      </c>
    </row>
    <row r="8776" spans="1:25" x14ac:dyDescent="0.3">
      <c r="A8776" t="s">
        <v>13</v>
      </c>
      <c r="B8776" t="s">
        <v>23</v>
      </c>
      <c r="C8776">
        <v>1128299</v>
      </c>
      <c r="D8776" s="9">
        <v>44546</v>
      </c>
      <c r="E8776" s="8" t="str">
        <f>TEXT(Table1[[#This Row],[Invoice Date]],"dd-mm-yyyy")</f>
        <v>16-12-2021</v>
      </c>
      <c r="F8776" s="1" t="str">
        <f t="shared" si="548"/>
        <v>December</v>
      </c>
      <c r="G8776" s="1" t="str">
        <f t="shared" si="549"/>
        <v>2021</v>
      </c>
      <c r="H8776" s="1" t="str">
        <f t="shared" si="550"/>
        <v>Thursday</v>
      </c>
      <c r="I8776" s="1" t="str">
        <f t="shared" si="551"/>
        <v>16</v>
      </c>
      <c r="J8776" t="s">
        <v>26</v>
      </c>
      <c r="K8776" t="s">
        <v>80</v>
      </c>
      <c r="L8776" t="s">
        <v>81</v>
      </c>
      <c r="M8776" t="s">
        <v>22</v>
      </c>
      <c r="N8776">
        <v>59</v>
      </c>
      <c r="O8776">
        <v>194</v>
      </c>
      <c r="P8776">
        <v>11446</v>
      </c>
      <c r="Q8776">
        <v>4578</v>
      </c>
      <c r="R8776">
        <v>0.4</v>
      </c>
      <c r="S8776" t="s">
        <v>23</v>
      </c>
      <c r="T8776" t="str">
        <f>IF(Table1[[#This Row],[Units Sold]]&gt; 700,"High Units","low Units")</f>
        <v>low Units</v>
      </c>
      <c r="U8776">
        <f>SUM(Table1[[#This Row],[Operating Profit]])/SUM(Table1[Operating Profit])*100</f>
        <v>1.3783546805989401E-3</v>
      </c>
      <c r="V8776">
        <f>SUM(Table1[[#This Row],[Price per Unit]]*Table1[[#This Row],[Units Sold]])</f>
        <v>11446</v>
      </c>
      <c r="W8776">
        <f>SUM(Table1[[#This Row],[Total Sales]]-Table1[[#This Row],[Operating Profit]])</f>
        <v>6868</v>
      </c>
      <c r="X8776">
        <f>SUM(Table1[[#This Row],[Total Sales]]-Table1[[#This Row],[Cost]])</f>
        <v>4578</v>
      </c>
      <c r="Y8776">
        <f>SUM(Table1[[#This Row],[profit/loss]])/SUM(Table1[profit/loss])</f>
        <v>1.37835468059894E-5</v>
      </c>
    </row>
    <row r="8777" spans="1:25" x14ac:dyDescent="0.3">
      <c r="A8777" t="s">
        <v>13</v>
      </c>
      <c r="B8777" t="s">
        <v>23</v>
      </c>
      <c r="C8777">
        <v>1197831</v>
      </c>
      <c r="D8777" s="9">
        <v>44201</v>
      </c>
      <c r="E8777" s="8" t="str">
        <f>TEXT(Table1[[#This Row],[Invoice Date]],"dd-mm-yyyy")</f>
        <v>05-01-2021</v>
      </c>
      <c r="F8777" s="1" t="str">
        <f t="shared" si="548"/>
        <v>January</v>
      </c>
      <c r="G8777" s="1" t="str">
        <f t="shared" si="549"/>
        <v>2021</v>
      </c>
      <c r="H8777" s="1" t="str">
        <f t="shared" si="550"/>
        <v>Tuesday</v>
      </c>
      <c r="I8777" s="1" t="str">
        <f t="shared" si="551"/>
        <v>05</v>
      </c>
      <c r="J8777" t="s">
        <v>26</v>
      </c>
      <c r="K8777" t="s">
        <v>80</v>
      </c>
      <c r="L8777" t="s">
        <v>81</v>
      </c>
      <c r="M8777" t="s">
        <v>16</v>
      </c>
      <c r="N8777">
        <v>14</v>
      </c>
      <c r="O8777">
        <v>223</v>
      </c>
      <c r="P8777">
        <v>3122</v>
      </c>
      <c r="Q8777">
        <v>1061</v>
      </c>
      <c r="R8777">
        <v>0.34</v>
      </c>
      <c r="S8777" t="s">
        <v>23</v>
      </c>
      <c r="T8777" t="str">
        <f>IF(Table1[[#This Row],[Units Sold]]&gt; 700,"High Units","low Units")</f>
        <v>low Units</v>
      </c>
      <c r="U8777">
        <f>SUM(Table1[[#This Row],[Operating Profit]])/SUM(Table1[Operating Profit])*100</f>
        <v>3.1944829971941358E-4</v>
      </c>
      <c r="V8777">
        <f>SUM(Table1[[#This Row],[Price per Unit]]*Table1[[#This Row],[Units Sold]])</f>
        <v>3122</v>
      </c>
      <c r="W8777">
        <f>SUM(Table1[[#This Row],[Total Sales]]-Table1[[#This Row],[Operating Profit]])</f>
        <v>2061</v>
      </c>
      <c r="X8777">
        <f>SUM(Table1[[#This Row],[Total Sales]]-Table1[[#This Row],[Cost]])</f>
        <v>1061</v>
      </c>
      <c r="Y8777">
        <f>SUM(Table1[[#This Row],[profit/loss]])/SUM(Table1[profit/loss])</f>
        <v>3.1944829971941358E-6</v>
      </c>
    </row>
    <row r="8778" spans="1:25" x14ac:dyDescent="0.3">
      <c r="A8778" t="s">
        <v>13</v>
      </c>
      <c r="B8778" t="s">
        <v>23</v>
      </c>
      <c r="C8778">
        <v>1197831</v>
      </c>
      <c r="D8778" s="9">
        <v>44201</v>
      </c>
      <c r="E8778" s="8" t="str">
        <f>TEXT(Table1[[#This Row],[Invoice Date]],"dd-mm-yyyy")</f>
        <v>05-01-2021</v>
      </c>
      <c r="F8778" s="1" t="str">
        <f t="shared" si="548"/>
        <v>January</v>
      </c>
      <c r="G8778" s="1" t="str">
        <f t="shared" si="549"/>
        <v>2021</v>
      </c>
      <c r="H8778" s="1" t="str">
        <f t="shared" si="550"/>
        <v>Tuesday</v>
      </c>
      <c r="I8778" s="1" t="str">
        <f t="shared" si="551"/>
        <v>05</v>
      </c>
      <c r="J8778" t="s">
        <v>26</v>
      </c>
      <c r="K8778" t="s">
        <v>80</v>
      </c>
      <c r="L8778" t="s">
        <v>81</v>
      </c>
      <c r="M8778" t="s">
        <v>18</v>
      </c>
      <c r="N8778">
        <v>20</v>
      </c>
      <c r="O8778">
        <v>209</v>
      </c>
      <c r="P8778">
        <v>4180</v>
      </c>
      <c r="Q8778">
        <v>1505</v>
      </c>
      <c r="R8778">
        <v>0.36</v>
      </c>
      <c r="S8778" t="s">
        <v>23</v>
      </c>
      <c r="T8778" t="str">
        <f>IF(Table1[[#This Row],[Units Sold]]&gt; 700,"High Units","low Units")</f>
        <v>low Units</v>
      </c>
      <c r="U8778">
        <f>SUM(Table1[[#This Row],[Operating Profit]])/SUM(Table1[Operating Profit])*100</f>
        <v>4.5312883230699103E-4</v>
      </c>
      <c r="V8778">
        <f>SUM(Table1[[#This Row],[Price per Unit]]*Table1[[#This Row],[Units Sold]])</f>
        <v>4180</v>
      </c>
      <c r="W8778">
        <f>SUM(Table1[[#This Row],[Total Sales]]-Table1[[#This Row],[Operating Profit]])</f>
        <v>2675</v>
      </c>
      <c r="X8778">
        <f>SUM(Table1[[#This Row],[Total Sales]]-Table1[[#This Row],[Cost]])</f>
        <v>1505</v>
      </c>
      <c r="Y8778">
        <f>SUM(Table1[[#This Row],[profit/loss]])/SUM(Table1[profit/loss])</f>
        <v>4.5312883230699101E-6</v>
      </c>
    </row>
    <row r="8779" spans="1:25" x14ac:dyDescent="0.3">
      <c r="A8779" t="s">
        <v>13</v>
      </c>
      <c r="B8779" t="s">
        <v>23</v>
      </c>
      <c r="C8779">
        <v>1197831</v>
      </c>
      <c r="D8779" s="9">
        <v>44201</v>
      </c>
      <c r="E8779" s="8" t="str">
        <f>TEXT(Table1[[#This Row],[Invoice Date]],"dd-mm-yyyy")</f>
        <v>05-01-2021</v>
      </c>
      <c r="F8779" s="1" t="str">
        <f t="shared" si="548"/>
        <v>January</v>
      </c>
      <c r="G8779" s="1" t="str">
        <f t="shared" si="549"/>
        <v>2021</v>
      </c>
      <c r="H8779" s="1" t="str">
        <f t="shared" si="550"/>
        <v>Tuesday</v>
      </c>
      <c r="I8779" s="1" t="str">
        <f t="shared" si="551"/>
        <v>05</v>
      </c>
      <c r="J8779" t="s">
        <v>26</v>
      </c>
      <c r="K8779" t="s">
        <v>80</v>
      </c>
      <c r="L8779" t="s">
        <v>81</v>
      </c>
      <c r="M8779" t="s">
        <v>19</v>
      </c>
      <c r="N8779">
        <v>21</v>
      </c>
      <c r="O8779">
        <v>162</v>
      </c>
      <c r="P8779">
        <v>3402</v>
      </c>
      <c r="Q8779">
        <v>1259</v>
      </c>
      <c r="R8779">
        <v>0.37</v>
      </c>
      <c r="S8779" t="s">
        <v>23</v>
      </c>
      <c r="T8779" t="str">
        <f>IF(Table1[[#This Row],[Units Sold]]&gt; 700,"High Units","low Units")</f>
        <v>low Units</v>
      </c>
      <c r="U8779">
        <f>SUM(Table1[[#This Row],[Operating Profit]])/SUM(Table1[Operating Profit])*100</f>
        <v>3.790625912787387E-4</v>
      </c>
      <c r="V8779">
        <f>SUM(Table1[[#This Row],[Price per Unit]]*Table1[[#This Row],[Units Sold]])</f>
        <v>3402</v>
      </c>
      <c r="W8779">
        <f>SUM(Table1[[#This Row],[Total Sales]]-Table1[[#This Row],[Operating Profit]])</f>
        <v>2143</v>
      </c>
      <c r="X8779">
        <f>SUM(Table1[[#This Row],[Total Sales]]-Table1[[#This Row],[Cost]])</f>
        <v>1259</v>
      </c>
      <c r="Y8779">
        <f>SUM(Table1[[#This Row],[profit/loss]])/SUM(Table1[profit/loss])</f>
        <v>3.7906259127873867E-6</v>
      </c>
    </row>
    <row r="8780" spans="1:25" x14ac:dyDescent="0.3">
      <c r="A8780" t="s">
        <v>13</v>
      </c>
      <c r="B8780" t="s">
        <v>23</v>
      </c>
      <c r="C8780">
        <v>1197831</v>
      </c>
      <c r="D8780" s="9">
        <v>44201</v>
      </c>
      <c r="E8780" s="8" t="str">
        <f>TEXT(Table1[[#This Row],[Invoice Date]],"dd-mm-yyyy")</f>
        <v>05-01-2021</v>
      </c>
      <c r="F8780" s="1" t="str">
        <f t="shared" si="548"/>
        <v>January</v>
      </c>
      <c r="G8780" s="1" t="str">
        <f t="shared" si="549"/>
        <v>2021</v>
      </c>
      <c r="H8780" s="1" t="str">
        <f t="shared" si="550"/>
        <v>Tuesday</v>
      </c>
      <c r="I8780" s="1" t="str">
        <f t="shared" si="551"/>
        <v>05</v>
      </c>
      <c r="J8780" t="s">
        <v>26</v>
      </c>
      <c r="K8780" t="s">
        <v>80</v>
      </c>
      <c r="L8780" t="s">
        <v>81</v>
      </c>
      <c r="M8780" t="s">
        <v>20</v>
      </c>
      <c r="N8780">
        <v>26</v>
      </c>
      <c r="O8780">
        <v>166</v>
      </c>
      <c r="P8780">
        <v>4316</v>
      </c>
      <c r="Q8780">
        <v>1813</v>
      </c>
      <c r="R8780">
        <v>0.42</v>
      </c>
      <c r="S8780" t="s">
        <v>23</v>
      </c>
      <c r="T8780" t="str">
        <f>IF(Table1[[#This Row],[Units Sold]]&gt; 700,"High Units","low Units")</f>
        <v>low Units</v>
      </c>
      <c r="U8780">
        <f>SUM(Table1[[#This Row],[Operating Profit]])/SUM(Table1[Operating Profit])*100</f>
        <v>5.4586217473260776E-4</v>
      </c>
      <c r="V8780">
        <f>SUM(Table1[[#This Row],[Price per Unit]]*Table1[[#This Row],[Units Sold]])</f>
        <v>4316</v>
      </c>
      <c r="W8780">
        <f>SUM(Table1[[#This Row],[Total Sales]]-Table1[[#This Row],[Operating Profit]])</f>
        <v>2503</v>
      </c>
      <c r="X8780">
        <f>SUM(Table1[[#This Row],[Total Sales]]-Table1[[#This Row],[Cost]])</f>
        <v>1813</v>
      </c>
      <c r="Y8780">
        <f>SUM(Table1[[#This Row],[profit/loss]])/SUM(Table1[profit/loss])</f>
        <v>5.458621747326078E-6</v>
      </c>
    </row>
    <row r="8781" spans="1:25" x14ac:dyDescent="0.3">
      <c r="A8781" t="s">
        <v>13</v>
      </c>
      <c r="B8781" t="s">
        <v>23</v>
      </c>
      <c r="C8781">
        <v>1197831</v>
      </c>
      <c r="D8781" s="9">
        <v>44201</v>
      </c>
      <c r="E8781" s="8" t="str">
        <f>TEXT(Table1[[#This Row],[Invoice Date]],"dd-mm-yyyy")</f>
        <v>05-01-2021</v>
      </c>
      <c r="F8781" s="1" t="str">
        <f t="shared" si="548"/>
        <v>January</v>
      </c>
      <c r="G8781" s="1" t="str">
        <f t="shared" si="549"/>
        <v>2021</v>
      </c>
      <c r="H8781" s="1" t="str">
        <f t="shared" si="550"/>
        <v>Tuesday</v>
      </c>
      <c r="I8781" s="1" t="str">
        <f t="shared" si="551"/>
        <v>05</v>
      </c>
      <c r="J8781" t="s">
        <v>26</v>
      </c>
      <c r="K8781" t="s">
        <v>80</v>
      </c>
      <c r="L8781" t="s">
        <v>81</v>
      </c>
      <c r="M8781" t="s">
        <v>21</v>
      </c>
      <c r="N8781">
        <v>28</v>
      </c>
      <c r="O8781">
        <v>111</v>
      </c>
      <c r="P8781">
        <v>3108</v>
      </c>
      <c r="Q8781">
        <v>870</v>
      </c>
      <c r="R8781">
        <v>0.28000000000000003</v>
      </c>
      <c r="S8781" t="s">
        <v>23</v>
      </c>
      <c r="T8781" t="str">
        <f>IF(Table1[[#This Row],[Units Sold]]&gt; 700,"High Units","low Units")</f>
        <v>low Units</v>
      </c>
      <c r="U8781">
        <f>SUM(Table1[[#This Row],[Operating Profit]])/SUM(Table1[Operating Profit])*100</f>
        <v>2.619415841243071E-4</v>
      </c>
      <c r="V8781">
        <f>SUM(Table1[[#This Row],[Price per Unit]]*Table1[[#This Row],[Units Sold]])</f>
        <v>3108</v>
      </c>
      <c r="W8781">
        <f>SUM(Table1[[#This Row],[Total Sales]]-Table1[[#This Row],[Operating Profit]])</f>
        <v>2238</v>
      </c>
      <c r="X8781">
        <f>SUM(Table1[[#This Row],[Total Sales]]-Table1[[#This Row],[Cost]])</f>
        <v>870</v>
      </c>
      <c r="Y8781">
        <f>SUM(Table1[[#This Row],[profit/loss]])/SUM(Table1[profit/loss])</f>
        <v>2.619415841243071E-6</v>
      </c>
    </row>
    <row r="8782" spans="1:25" x14ac:dyDescent="0.3">
      <c r="A8782" t="s">
        <v>29</v>
      </c>
      <c r="B8782" t="s">
        <v>23</v>
      </c>
      <c r="C8782">
        <v>1197831</v>
      </c>
      <c r="D8782" s="9">
        <v>44201</v>
      </c>
      <c r="E8782" s="8" t="str">
        <f>TEXT(Table1[[#This Row],[Invoice Date]],"dd-mm-yyyy")</f>
        <v>05-01-2021</v>
      </c>
      <c r="F8782" s="1" t="str">
        <f t="shared" si="548"/>
        <v>January</v>
      </c>
      <c r="G8782" s="1" t="str">
        <f t="shared" si="549"/>
        <v>2021</v>
      </c>
      <c r="H8782" s="1" t="str">
        <f t="shared" si="550"/>
        <v>Tuesday</v>
      </c>
      <c r="I8782" s="1" t="str">
        <f t="shared" si="551"/>
        <v>05</v>
      </c>
      <c r="J8782" t="s">
        <v>26</v>
      </c>
      <c r="K8782" t="s">
        <v>80</v>
      </c>
      <c r="L8782" t="s">
        <v>81</v>
      </c>
      <c r="M8782" t="s">
        <v>22</v>
      </c>
      <c r="N8782">
        <v>23</v>
      </c>
      <c r="O8782">
        <v>147</v>
      </c>
      <c r="P8782">
        <v>3381</v>
      </c>
      <c r="Q8782">
        <v>1691</v>
      </c>
      <c r="R8782">
        <v>0.5</v>
      </c>
      <c r="S8782" t="s">
        <v>23</v>
      </c>
      <c r="T8782" t="str">
        <f>IF(Table1[[#This Row],[Units Sold]]&gt; 700,"High Units","low Units")</f>
        <v>low Units</v>
      </c>
      <c r="U8782">
        <f>SUM(Table1[[#This Row],[Operating Profit]])/SUM(Table1[Operating Profit])*100</f>
        <v>5.0913013649908428E-4</v>
      </c>
      <c r="V8782">
        <f>SUM(Table1[[#This Row],[Price per Unit]]*Table1[[#This Row],[Units Sold]])</f>
        <v>3381</v>
      </c>
      <c r="W8782">
        <f>SUM(Table1[[#This Row],[Total Sales]]-Table1[[#This Row],[Operating Profit]])</f>
        <v>1690</v>
      </c>
      <c r="X8782">
        <f>SUM(Table1[[#This Row],[Total Sales]]-Table1[[#This Row],[Cost]])</f>
        <v>1691</v>
      </c>
      <c r="Y8782">
        <f>SUM(Table1[[#This Row],[profit/loss]])/SUM(Table1[profit/loss])</f>
        <v>5.0913013649908423E-6</v>
      </c>
    </row>
    <row r="8783" spans="1:25" x14ac:dyDescent="0.3">
      <c r="A8783" t="s">
        <v>13</v>
      </c>
      <c r="B8783" t="s">
        <v>23</v>
      </c>
      <c r="C8783">
        <v>1197831</v>
      </c>
      <c r="D8783" s="9">
        <v>44231</v>
      </c>
      <c r="E8783" s="8" t="str">
        <f>TEXT(Table1[[#This Row],[Invoice Date]],"dd-mm-yyyy")</f>
        <v>04-02-2021</v>
      </c>
      <c r="F8783" s="1" t="str">
        <f t="shared" si="548"/>
        <v>February</v>
      </c>
      <c r="G8783" s="1" t="str">
        <f t="shared" si="549"/>
        <v>2021</v>
      </c>
      <c r="H8783" s="1" t="str">
        <f t="shared" si="550"/>
        <v>Thursday</v>
      </c>
      <c r="I8783" s="1" t="str">
        <f t="shared" si="551"/>
        <v>04</v>
      </c>
      <c r="J8783" t="s">
        <v>26</v>
      </c>
      <c r="K8783" t="s">
        <v>80</v>
      </c>
      <c r="L8783" t="s">
        <v>81</v>
      </c>
      <c r="M8783" t="s">
        <v>16</v>
      </c>
      <c r="N8783">
        <v>18</v>
      </c>
      <c r="O8783">
        <v>200</v>
      </c>
      <c r="P8783">
        <v>3600</v>
      </c>
      <c r="Q8783">
        <v>1152</v>
      </c>
      <c r="R8783">
        <v>0.32</v>
      </c>
      <c r="S8783" t="s">
        <v>23</v>
      </c>
      <c r="T8783" t="str">
        <f>IF(Table1[[#This Row],[Units Sold]]&gt; 700,"High Units","low Units")</f>
        <v>low Units</v>
      </c>
      <c r="U8783">
        <f>SUM(Table1[[#This Row],[Operating Profit]])/SUM(Table1[Operating Profit])*100</f>
        <v>3.4684678725425489E-4</v>
      </c>
      <c r="V8783">
        <f>SUM(Table1[[#This Row],[Price per Unit]]*Table1[[#This Row],[Units Sold]])</f>
        <v>3600</v>
      </c>
      <c r="W8783">
        <f>SUM(Table1[[#This Row],[Total Sales]]-Table1[[#This Row],[Operating Profit]])</f>
        <v>2448</v>
      </c>
      <c r="X8783">
        <f>SUM(Table1[[#This Row],[Total Sales]]-Table1[[#This Row],[Cost]])</f>
        <v>1152</v>
      </c>
      <c r="Y8783">
        <f>SUM(Table1[[#This Row],[profit/loss]])/SUM(Table1[profit/loss])</f>
        <v>3.468467872542549E-6</v>
      </c>
    </row>
    <row r="8784" spans="1:25" x14ac:dyDescent="0.3">
      <c r="A8784" t="s">
        <v>13</v>
      </c>
      <c r="B8784" t="s">
        <v>23</v>
      </c>
      <c r="C8784">
        <v>1197831</v>
      </c>
      <c r="D8784" s="9">
        <v>44231</v>
      </c>
      <c r="E8784" s="8" t="str">
        <f>TEXT(Table1[[#This Row],[Invoice Date]],"dd-mm-yyyy")</f>
        <v>04-02-2021</v>
      </c>
      <c r="F8784" s="1" t="str">
        <f t="shared" si="548"/>
        <v>February</v>
      </c>
      <c r="G8784" s="1" t="str">
        <f t="shared" si="549"/>
        <v>2021</v>
      </c>
      <c r="H8784" s="1" t="str">
        <f t="shared" si="550"/>
        <v>Thursday</v>
      </c>
      <c r="I8784" s="1" t="str">
        <f t="shared" si="551"/>
        <v>04</v>
      </c>
      <c r="J8784" t="s">
        <v>26</v>
      </c>
      <c r="K8784" t="s">
        <v>80</v>
      </c>
      <c r="L8784" t="s">
        <v>81</v>
      </c>
      <c r="M8784" t="s">
        <v>18</v>
      </c>
      <c r="N8784">
        <v>28</v>
      </c>
      <c r="O8784">
        <v>180</v>
      </c>
      <c r="P8784">
        <v>5040</v>
      </c>
      <c r="Q8784">
        <v>1663</v>
      </c>
      <c r="R8784">
        <v>0.33</v>
      </c>
      <c r="S8784" t="s">
        <v>23</v>
      </c>
      <c r="T8784" t="str">
        <f>IF(Table1[[#This Row],[Units Sold]]&gt; 700,"High Units","low Units")</f>
        <v>low Units</v>
      </c>
      <c r="U8784">
        <f>SUM(Table1[[#This Row],[Operating Profit]])/SUM(Table1[Operating Profit])*100</f>
        <v>5.0069983264221002E-4</v>
      </c>
      <c r="V8784">
        <f>SUM(Table1[[#This Row],[Price per Unit]]*Table1[[#This Row],[Units Sold]])</f>
        <v>5040</v>
      </c>
      <c r="W8784">
        <f>SUM(Table1[[#This Row],[Total Sales]]-Table1[[#This Row],[Operating Profit]])</f>
        <v>3377</v>
      </c>
      <c r="X8784">
        <f>SUM(Table1[[#This Row],[Total Sales]]-Table1[[#This Row],[Cost]])</f>
        <v>1663</v>
      </c>
      <c r="Y8784">
        <f>SUM(Table1[[#This Row],[profit/loss]])/SUM(Table1[profit/loss])</f>
        <v>5.0069983264221E-6</v>
      </c>
    </row>
    <row r="8785" spans="1:25" x14ac:dyDescent="0.3">
      <c r="A8785" t="s">
        <v>13</v>
      </c>
      <c r="B8785" t="s">
        <v>23</v>
      </c>
      <c r="C8785">
        <v>1197831</v>
      </c>
      <c r="D8785" s="9">
        <v>44231</v>
      </c>
      <c r="E8785" s="8" t="str">
        <f>TEXT(Table1[[#This Row],[Invoice Date]],"dd-mm-yyyy")</f>
        <v>04-02-2021</v>
      </c>
      <c r="F8785" s="1" t="str">
        <f t="shared" si="548"/>
        <v>February</v>
      </c>
      <c r="G8785" s="1" t="str">
        <f t="shared" si="549"/>
        <v>2021</v>
      </c>
      <c r="H8785" s="1" t="str">
        <f t="shared" si="550"/>
        <v>Thursday</v>
      </c>
      <c r="I8785" s="1" t="str">
        <f t="shared" si="551"/>
        <v>04</v>
      </c>
      <c r="J8785" t="s">
        <v>26</v>
      </c>
      <c r="K8785" t="s">
        <v>80</v>
      </c>
      <c r="L8785" t="s">
        <v>81</v>
      </c>
      <c r="M8785" t="s">
        <v>19</v>
      </c>
      <c r="N8785">
        <v>28</v>
      </c>
      <c r="O8785">
        <v>128</v>
      </c>
      <c r="P8785">
        <v>3584</v>
      </c>
      <c r="Q8785">
        <v>1254</v>
      </c>
      <c r="R8785">
        <v>0.35</v>
      </c>
      <c r="S8785" t="s">
        <v>23</v>
      </c>
      <c r="T8785" t="str">
        <f>IF(Table1[[#This Row],[Units Sold]]&gt; 700,"High Units","low Units")</f>
        <v>low Units</v>
      </c>
      <c r="U8785">
        <f>SUM(Table1[[#This Row],[Operating Profit]])/SUM(Table1[Operating Profit])*100</f>
        <v>3.7755717987572542E-4</v>
      </c>
      <c r="V8785">
        <f>SUM(Table1[[#This Row],[Price per Unit]]*Table1[[#This Row],[Units Sold]])</f>
        <v>3584</v>
      </c>
      <c r="W8785">
        <f>SUM(Table1[[#This Row],[Total Sales]]-Table1[[#This Row],[Operating Profit]])</f>
        <v>2330</v>
      </c>
      <c r="X8785">
        <f>SUM(Table1[[#This Row],[Total Sales]]-Table1[[#This Row],[Cost]])</f>
        <v>1254</v>
      </c>
      <c r="Y8785">
        <f>SUM(Table1[[#This Row],[profit/loss]])/SUM(Table1[profit/loss])</f>
        <v>3.7755717987572541E-6</v>
      </c>
    </row>
    <row r="8786" spans="1:25" x14ac:dyDescent="0.3">
      <c r="A8786" t="s">
        <v>13</v>
      </c>
      <c r="B8786" t="s">
        <v>23</v>
      </c>
      <c r="C8786">
        <v>1197831</v>
      </c>
      <c r="D8786" s="9">
        <v>44231</v>
      </c>
      <c r="E8786" s="8" t="str">
        <f>TEXT(Table1[[#This Row],[Invoice Date]],"dd-mm-yyyy")</f>
        <v>04-02-2021</v>
      </c>
      <c r="F8786" s="1" t="str">
        <f t="shared" si="548"/>
        <v>February</v>
      </c>
      <c r="G8786" s="1" t="str">
        <f t="shared" si="549"/>
        <v>2021</v>
      </c>
      <c r="H8786" s="1" t="str">
        <f t="shared" si="550"/>
        <v>Thursday</v>
      </c>
      <c r="I8786" s="1" t="str">
        <f t="shared" si="551"/>
        <v>04</v>
      </c>
      <c r="J8786" t="s">
        <v>30</v>
      </c>
      <c r="K8786" t="s">
        <v>83</v>
      </c>
      <c r="L8786" t="s">
        <v>84</v>
      </c>
      <c r="M8786" t="s">
        <v>20</v>
      </c>
      <c r="N8786">
        <v>27</v>
      </c>
      <c r="O8786">
        <v>116</v>
      </c>
      <c r="P8786">
        <v>3132</v>
      </c>
      <c r="Q8786">
        <v>1315</v>
      </c>
      <c r="R8786">
        <v>0.42</v>
      </c>
      <c r="S8786" t="s">
        <v>23</v>
      </c>
      <c r="T8786" t="str">
        <f>IF(Table1[[#This Row],[Units Sold]]&gt; 700,"High Units","low Units")</f>
        <v>low Units</v>
      </c>
      <c r="U8786">
        <f>SUM(Table1[[#This Row],[Operating Profit]])/SUM(Table1[Operating Profit])*100</f>
        <v>3.9592319899248721E-4</v>
      </c>
      <c r="V8786">
        <f>SUM(Table1[[#This Row],[Price per Unit]]*Table1[[#This Row],[Units Sold]])</f>
        <v>3132</v>
      </c>
      <c r="W8786">
        <f>SUM(Table1[[#This Row],[Total Sales]]-Table1[[#This Row],[Operating Profit]])</f>
        <v>1817</v>
      </c>
      <c r="X8786">
        <f>SUM(Table1[[#This Row],[Total Sales]]-Table1[[#This Row],[Cost]])</f>
        <v>1315</v>
      </c>
      <c r="Y8786">
        <f>SUM(Table1[[#This Row],[profit/loss]])/SUM(Table1[profit/loss])</f>
        <v>3.9592319899248719E-6</v>
      </c>
    </row>
    <row r="8787" spans="1:25" x14ac:dyDescent="0.3">
      <c r="A8787" t="s">
        <v>13</v>
      </c>
      <c r="B8787" t="s">
        <v>23</v>
      </c>
      <c r="C8787">
        <v>1197831</v>
      </c>
      <c r="D8787" s="9">
        <v>44231</v>
      </c>
      <c r="E8787" s="8" t="str">
        <f>TEXT(Table1[[#This Row],[Invoice Date]],"dd-mm-yyyy")</f>
        <v>04-02-2021</v>
      </c>
      <c r="F8787" s="1" t="str">
        <f t="shared" si="548"/>
        <v>February</v>
      </c>
      <c r="G8787" s="1" t="str">
        <f t="shared" si="549"/>
        <v>2021</v>
      </c>
      <c r="H8787" s="1" t="str">
        <f t="shared" si="550"/>
        <v>Thursday</v>
      </c>
      <c r="I8787" s="1" t="str">
        <f t="shared" si="551"/>
        <v>04</v>
      </c>
      <c r="J8787" t="s">
        <v>30</v>
      </c>
      <c r="K8787" t="s">
        <v>83</v>
      </c>
      <c r="L8787" t="s">
        <v>84</v>
      </c>
      <c r="M8787" t="s">
        <v>21</v>
      </c>
      <c r="N8787">
        <v>31</v>
      </c>
      <c r="O8787">
        <v>88</v>
      </c>
      <c r="P8787">
        <v>2728</v>
      </c>
      <c r="Q8787">
        <v>818</v>
      </c>
      <c r="R8787">
        <v>0.3</v>
      </c>
      <c r="S8787" t="s">
        <v>23</v>
      </c>
      <c r="T8787" t="str">
        <f>IF(Table1[[#This Row],[Units Sold]]&gt; 700,"High Units","low Units")</f>
        <v>low Units</v>
      </c>
      <c r="U8787">
        <f>SUM(Table1[[#This Row],[Operating Profit]])/SUM(Table1[Operating Profit])*100</f>
        <v>2.4628530553296921E-4</v>
      </c>
      <c r="V8787">
        <f>SUM(Table1[[#This Row],[Price per Unit]]*Table1[[#This Row],[Units Sold]])</f>
        <v>2728</v>
      </c>
      <c r="W8787">
        <f>SUM(Table1[[#This Row],[Total Sales]]-Table1[[#This Row],[Operating Profit]])</f>
        <v>1910</v>
      </c>
      <c r="X8787">
        <f>SUM(Table1[[#This Row],[Total Sales]]-Table1[[#This Row],[Cost]])</f>
        <v>818</v>
      </c>
      <c r="Y8787">
        <f>SUM(Table1[[#This Row],[profit/loss]])/SUM(Table1[profit/loss])</f>
        <v>2.4628530553296921E-6</v>
      </c>
    </row>
    <row r="8788" spans="1:25" x14ac:dyDescent="0.3">
      <c r="A8788" t="s">
        <v>13</v>
      </c>
      <c r="B8788" t="s">
        <v>23</v>
      </c>
      <c r="C8788">
        <v>1197831</v>
      </c>
      <c r="D8788" s="9">
        <v>44231</v>
      </c>
      <c r="E8788" s="8" t="str">
        <f>TEXT(Table1[[#This Row],[Invoice Date]],"dd-mm-yyyy")</f>
        <v>04-02-2021</v>
      </c>
      <c r="F8788" s="1" t="str">
        <f t="shared" si="548"/>
        <v>February</v>
      </c>
      <c r="G8788" s="1" t="str">
        <f t="shared" si="549"/>
        <v>2021</v>
      </c>
      <c r="H8788" s="1" t="str">
        <f t="shared" si="550"/>
        <v>Thursday</v>
      </c>
      <c r="I8788" s="1" t="str">
        <f t="shared" si="551"/>
        <v>04</v>
      </c>
      <c r="J8788" t="s">
        <v>30</v>
      </c>
      <c r="K8788" t="s">
        <v>83</v>
      </c>
      <c r="L8788" t="s">
        <v>84</v>
      </c>
      <c r="M8788" t="s">
        <v>22</v>
      </c>
      <c r="N8788">
        <v>26</v>
      </c>
      <c r="O8788">
        <v>135</v>
      </c>
      <c r="P8788">
        <v>3510</v>
      </c>
      <c r="Q8788">
        <v>1825</v>
      </c>
      <c r="R8788">
        <v>0.52</v>
      </c>
      <c r="S8788" t="s">
        <v>23</v>
      </c>
      <c r="T8788" t="str">
        <f>IF(Table1[[#This Row],[Units Sold]]&gt; 700,"High Units","low Units")</f>
        <v>low Units</v>
      </c>
      <c r="U8788">
        <f>SUM(Table1[[#This Row],[Operating Profit]])/SUM(Table1[Operating Profit])*100</f>
        <v>5.4947516209983953E-4</v>
      </c>
      <c r="V8788">
        <f>SUM(Table1[[#This Row],[Price per Unit]]*Table1[[#This Row],[Units Sold]])</f>
        <v>3510</v>
      </c>
      <c r="W8788">
        <f>SUM(Table1[[#This Row],[Total Sales]]-Table1[[#This Row],[Operating Profit]])</f>
        <v>1685</v>
      </c>
      <c r="X8788">
        <f>SUM(Table1[[#This Row],[Total Sales]]-Table1[[#This Row],[Cost]])</f>
        <v>1825</v>
      </c>
      <c r="Y8788">
        <f>SUM(Table1[[#This Row],[profit/loss]])/SUM(Table1[profit/loss])</f>
        <v>5.4947516209983958E-6</v>
      </c>
    </row>
    <row r="8789" spans="1:25" x14ac:dyDescent="0.3">
      <c r="A8789" t="s">
        <v>13</v>
      </c>
      <c r="B8789" t="s">
        <v>23</v>
      </c>
      <c r="C8789">
        <v>1197831</v>
      </c>
      <c r="D8789" s="9">
        <v>44261</v>
      </c>
      <c r="E8789" s="8" t="str">
        <f>TEXT(Table1[[#This Row],[Invoice Date]],"dd-mm-yyyy")</f>
        <v>06-03-2021</v>
      </c>
      <c r="F8789" s="1" t="str">
        <f t="shared" si="548"/>
        <v>March</v>
      </c>
      <c r="G8789" s="1" t="str">
        <f t="shared" si="549"/>
        <v>2021</v>
      </c>
      <c r="H8789" s="1" t="str">
        <f t="shared" si="550"/>
        <v>Saturday</v>
      </c>
      <c r="I8789" s="1" t="str">
        <f t="shared" si="551"/>
        <v>06</v>
      </c>
      <c r="J8789" t="s">
        <v>30</v>
      </c>
      <c r="K8789" t="s">
        <v>83</v>
      </c>
      <c r="L8789" t="s">
        <v>84</v>
      </c>
      <c r="M8789" t="s">
        <v>16</v>
      </c>
      <c r="N8789">
        <v>21</v>
      </c>
      <c r="O8789">
        <v>200</v>
      </c>
      <c r="P8789">
        <v>4200</v>
      </c>
      <c r="Q8789">
        <v>1554</v>
      </c>
      <c r="R8789">
        <v>0.37</v>
      </c>
      <c r="S8789" t="s">
        <v>23</v>
      </c>
      <c r="T8789" t="str">
        <f>IF(Table1[[#This Row],[Units Sold]]&gt; 700,"High Units","low Units")</f>
        <v>low Units</v>
      </c>
      <c r="U8789">
        <f>SUM(Table1[[#This Row],[Operating Profit]])/SUM(Table1[Operating Profit])*100</f>
        <v>4.6788186405652096E-4</v>
      </c>
      <c r="V8789">
        <f>SUM(Table1[[#This Row],[Price per Unit]]*Table1[[#This Row],[Units Sold]])</f>
        <v>4200</v>
      </c>
      <c r="W8789">
        <f>SUM(Table1[[#This Row],[Total Sales]]-Table1[[#This Row],[Operating Profit]])</f>
        <v>2646</v>
      </c>
      <c r="X8789">
        <f>SUM(Table1[[#This Row],[Total Sales]]-Table1[[#This Row],[Cost]])</f>
        <v>1554</v>
      </c>
      <c r="Y8789">
        <f>SUM(Table1[[#This Row],[profit/loss]])/SUM(Table1[profit/loss])</f>
        <v>4.6788186405652097E-6</v>
      </c>
    </row>
    <row r="8790" spans="1:25" x14ac:dyDescent="0.3">
      <c r="A8790" t="s">
        <v>13</v>
      </c>
      <c r="B8790" t="s">
        <v>23</v>
      </c>
      <c r="C8790">
        <v>1197831</v>
      </c>
      <c r="D8790" s="9">
        <v>44261</v>
      </c>
      <c r="E8790" s="8" t="str">
        <f>TEXT(Table1[[#This Row],[Invoice Date]],"dd-mm-yyyy")</f>
        <v>06-03-2021</v>
      </c>
      <c r="F8790" s="1" t="str">
        <f t="shared" si="548"/>
        <v>March</v>
      </c>
      <c r="G8790" s="1" t="str">
        <f t="shared" si="549"/>
        <v>2021</v>
      </c>
      <c r="H8790" s="1" t="str">
        <f t="shared" si="550"/>
        <v>Saturday</v>
      </c>
      <c r="I8790" s="1" t="str">
        <f t="shared" si="551"/>
        <v>06</v>
      </c>
      <c r="J8790" t="s">
        <v>30</v>
      </c>
      <c r="K8790" t="s">
        <v>83</v>
      </c>
      <c r="L8790" t="s">
        <v>84</v>
      </c>
      <c r="M8790" t="s">
        <v>18</v>
      </c>
      <c r="N8790">
        <v>27</v>
      </c>
      <c r="O8790">
        <v>188</v>
      </c>
      <c r="P8790">
        <v>5076</v>
      </c>
      <c r="Q8790">
        <v>1980</v>
      </c>
      <c r="R8790">
        <v>0.39</v>
      </c>
      <c r="S8790" t="s">
        <v>23</v>
      </c>
      <c r="T8790" t="str">
        <f>IF(Table1[[#This Row],[Units Sold]]&gt; 700,"High Units","low Units")</f>
        <v>low Units</v>
      </c>
      <c r="U8790">
        <f>SUM(Table1[[#This Row],[Operating Profit]])/SUM(Table1[Operating Profit])*100</f>
        <v>5.9614291559325066E-4</v>
      </c>
      <c r="V8790">
        <f>SUM(Table1[[#This Row],[Price per Unit]]*Table1[[#This Row],[Units Sold]])</f>
        <v>5076</v>
      </c>
      <c r="W8790">
        <f>SUM(Table1[[#This Row],[Total Sales]]-Table1[[#This Row],[Operating Profit]])</f>
        <v>3096</v>
      </c>
      <c r="X8790">
        <f>SUM(Table1[[#This Row],[Total Sales]]-Table1[[#This Row],[Cost]])</f>
        <v>1980</v>
      </c>
      <c r="Y8790">
        <f>SUM(Table1[[#This Row],[profit/loss]])/SUM(Table1[profit/loss])</f>
        <v>5.9614291559325064E-6</v>
      </c>
    </row>
    <row r="8791" spans="1:25" x14ac:dyDescent="0.3">
      <c r="A8791" t="s">
        <v>13</v>
      </c>
      <c r="B8791" t="s">
        <v>23</v>
      </c>
      <c r="C8791">
        <v>1197831</v>
      </c>
      <c r="D8791" s="9">
        <v>44261</v>
      </c>
      <c r="E8791" s="8" t="str">
        <f>TEXT(Table1[[#This Row],[Invoice Date]],"dd-mm-yyyy")</f>
        <v>06-03-2021</v>
      </c>
      <c r="F8791" s="1" t="str">
        <f t="shared" si="548"/>
        <v>March</v>
      </c>
      <c r="G8791" s="1" t="str">
        <f t="shared" si="549"/>
        <v>2021</v>
      </c>
      <c r="H8791" s="1" t="str">
        <f t="shared" si="550"/>
        <v>Saturday</v>
      </c>
      <c r="I8791" s="1" t="str">
        <f t="shared" si="551"/>
        <v>06</v>
      </c>
      <c r="J8791" t="s">
        <v>30</v>
      </c>
      <c r="K8791" t="s">
        <v>83</v>
      </c>
      <c r="L8791" t="s">
        <v>84</v>
      </c>
      <c r="M8791" t="s">
        <v>19</v>
      </c>
      <c r="N8791">
        <v>20</v>
      </c>
      <c r="O8791">
        <v>135</v>
      </c>
      <c r="P8791">
        <v>2700</v>
      </c>
      <c r="Q8791">
        <v>1026</v>
      </c>
      <c r="R8791">
        <v>0.38</v>
      </c>
      <c r="S8791" t="s">
        <v>23</v>
      </c>
      <c r="T8791" t="str">
        <f>IF(Table1[[#This Row],[Units Sold]]&gt; 700,"High Units","low Units")</f>
        <v>low Units</v>
      </c>
      <c r="U8791">
        <f>SUM(Table1[[#This Row],[Operating Profit]])/SUM(Table1[Operating Profit])*100</f>
        <v>3.0891041989832078E-4</v>
      </c>
      <c r="V8791">
        <f>SUM(Table1[[#This Row],[Price per Unit]]*Table1[[#This Row],[Units Sold]])</f>
        <v>2700</v>
      </c>
      <c r="W8791">
        <f>SUM(Table1[[#This Row],[Total Sales]]-Table1[[#This Row],[Operating Profit]])</f>
        <v>1674</v>
      </c>
      <c r="X8791">
        <f>SUM(Table1[[#This Row],[Total Sales]]-Table1[[#This Row],[Cost]])</f>
        <v>1026</v>
      </c>
      <c r="Y8791">
        <f>SUM(Table1[[#This Row],[profit/loss]])/SUM(Table1[profit/loss])</f>
        <v>3.0891041989832079E-6</v>
      </c>
    </row>
    <row r="8792" spans="1:25" x14ac:dyDescent="0.3">
      <c r="A8792" t="s">
        <v>13</v>
      </c>
      <c r="B8792" t="s">
        <v>23</v>
      </c>
      <c r="C8792">
        <v>1197831</v>
      </c>
      <c r="D8792" s="9">
        <v>44261</v>
      </c>
      <c r="E8792" s="8" t="str">
        <f>TEXT(Table1[[#This Row],[Invoice Date]],"dd-mm-yyyy")</f>
        <v>06-03-2021</v>
      </c>
      <c r="F8792" s="1" t="str">
        <f t="shared" si="548"/>
        <v>March</v>
      </c>
      <c r="G8792" s="1" t="str">
        <f t="shared" si="549"/>
        <v>2021</v>
      </c>
      <c r="H8792" s="1" t="str">
        <f t="shared" si="550"/>
        <v>Saturday</v>
      </c>
      <c r="I8792" s="1" t="str">
        <f t="shared" si="551"/>
        <v>06</v>
      </c>
      <c r="J8792" t="s">
        <v>30</v>
      </c>
      <c r="K8792" t="s">
        <v>83</v>
      </c>
      <c r="L8792" t="s">
        <v>84</v>
      </c>
      <c r="M8792" t="s">
        <v>20</v>
      </c>
      <c r="N8792">
        <v>26</v>
      </c>
      <c r="O8792">
        <v>112</v>
      </c>
      <c r="P8792">
        <v>2912</v>
      </c>
      <c r="Q8792">
        <v>1369</v>
      </c>
      <c r="R8792">
        <v>0.47</v>
      </c>
      <c r="S8792" t="s">
        <v>23</v>
      </c>
      <c r="T8792" t="str">
        <f>IF(Table1[[#This Row],[Units Sold]]&gt; 700,"High Units","low Units")</f>
        <v>low Units</v>
      </c>
      <c r="U8792">
        <f>SUM(Table1[[#This Row],[Operating Profit]])/SUM(Table1[Operating Profit])*100</f>
        <v>4.1218164214503031E-4</v>
      </c>
      <c r="V8792">
        <f>SUM(Table1[[#This Row],[Price per Unit]]*Table1[[#This Row],[Units Sold]])</f>
        <v>2912</v>
      </c>
      <c r="W8792">
        <f>SUM(Table1[[#This Row],[Total Sales]]-Table1[[#This Row],[Operating Profit]])</f>
        <v>1543</v>
      </c>
      <c r="X8792">
        <f>SUM(Table1[[#This Row],[Total Sales]]-Table1[[#This Row],[Cost]])</f>
        <v>1369</v>
      </c>
      <c r="Y8792">
        <f>SUM(Table1[[#This Row],[profit/loss]])/SUM(Table1[profit/loss])</f>
        <v>4.1218164214503033E-6</v>
      </c>
    </row>
    <row r="8793" spans="1:25" x14ac:dyDescent="0.3">
      <c r="A8793" t="s">
        <v>29</v>
      </c>
      <c r="B8793" t="s">
        <v>23</v>
      </c>
      <c r="C8793">
        <v>1197831</v>
      </c>
      <c r="D8793" s="9">
        <v>44261</v>
      </c>
      <c r="E8793" s="8" t="str">
        <f>TEXT(Table1[[#This Row],[Invoice Date]],"dd-mm-yyyy")</f>
        <v>06-03-2021</v>
      </c>
      <c r="F8793" s="1" t="str">
        <f t="shared" si="548"/>
        <v>March</v>
      </c>
      <c r="G8793" s="1" t="str">
        <f t="shared" si="549"/>
        <v>2021</v>
      </c>
      <c r="H8793" s="1" t="str">
        <f t="shared" si="550"/>
        <v>Saturday</v>
      </c>
      <c r="I8793" s="1" t="str">
        <f t="shared" si="551"/>
        <v>06</v>
      </c>
      <c r="J8793" t="s">
        <v>30</v>
      </c>
      <c r="K8793" t="s">
        <v>83</v>
      </c>
      <c r="L8793" t="s">
        <v>84</v>
      </c>
      <c r="M8793" t="s">
        <v>21</v>
      </c>
      <c r="N8793">
        <v>32</v>
      </c>
      <c r="O8793">
        <v>88</v>
      </c>
      <c r="P8793">
        <v>2816</v>
      </c>
      <c r="Q8793">
        <v>986</v>
      </c>
      <c r="R8793">
        <v>0.35</v>
      </c>
      <c r="S8793" t="s">
        <v>23</v>
      </c>
      <c r="T8793" t="str">
        <f>IF(Table1[[#This Row],[Units Sold]]&gt; 700,"High Units","low Units")</f>
        <v>low Units</v>
      </c>
      <c r="U8793">
        <f>SUM(Table1[[#This Row],[Operating Profit]])/SUM(Table1[Operating Profit])*100</f>
        <v>2.968671286742147E-4</v>
      </c>
      <c r="V8793">
        <f>SUM(Table1[[#This Row],[Price per Unit]]*Table1[[#This Row],[Units Sold]])</f>
        <v>2816</v>
      </c>
      <c r="W8793">
        <f>SUM(Table1[[#This Row],[Total Sales]]-Table1[[#This Row],[Operating Profit]])</f>
        <v>1830</v>
      </c>
      <c r="X8793">
        <f>SUM(Table1[[#This Row],[Total Sales]]-Table1[[#This Row],[Cost]])</f>
        <v>986</v>
      </c>
      <c r="Y8793">
        <f>SUM(Table1[[#This Row],[profit/loss]])/SUM(Table1[profit/loss])</f>
        <v>2.9686712867421473E-6</v>
      </c>
    </row>
    <row r="8794" spans="1:25" x14ac:dyDescent="0.3">
      <c r="A8794" t="s">
        <v>29</v>
      </c>
      <c r="B8794" t="s">
        <v>23</v>
      </c>
      <c r="C8794">
        <v>1197831</v>
      </c>
      <c r="D8794" s="9">
        <v>44261</v>
      </c>
      <c r="E8794" s="8" t="str">
        <f>TEXT(Table1[[#This Row],[Invoice Date]],"dd-mm-yyyy")</f>
        <v>06-03-2021</v>
      </c>
      <c r="F8794" s="1" t="str">
        <f t="shared" si="548"/>
        <v>March</v>
      </c>
      <c r="G8794" s="1" t="str">
        <f t="shared" si="549"/>
        <v>2021</v>
      </c>
      <c r="H8794" s="1" t="str">
        <f t="shared" si="550"/>
        <v>Saturday</v>
      </c>
      <c r="I8794" s="1" t="str">
        <f t="shared" si="551"/>
        <v>06</v>
      </c>
      <c r="J8794" t="s">
        <v>30</v>
      </c>
      <c r="K8794" t="s">
        <v>83</v>
      </c>
      <c r="L8794" t="s">
        <v>84</v>
      </c>
      <c r="M8794" t="s">
        <v>22</v>
      </c>
      <c r="N8794">
        <v>25</v>
      </c>
      <c r="O8794">
        <v>124</v>
      </c>
      <c r="P8794">
        <v>3100</v>
      </c>
      <c r="Q8794">
        <v>1643</v>
      </c>
      <c r="R8794">
        <v>0.53</v>
      </c>
      <c r="S8794" t="s">
        <v>23</v>
      </c>
      <c r="T8794" t="str">
        <f>IF(Table1[[#This Row],[Units Sold]]&gt; 700,"High Units","low Units")</f>
        <v>low Units</v>
      </c>
      <c r="U8794">
        <f>SUM(Table1[[#This Row],[Operating Profit]])/SUM(Table1[Operating Profit])*100</f>
        <v>4.946781870301569E-4</v>
      </c>
      <c r="V8794">
        <f>SUM(Table1[[#This Row],[Price per Unit]]*Table1[[#This Row],[Units Sold]])</f>
        <v>3100</v>
      </c>
      <c r="W8794">
        <f>SUM(Table1[[#This Row],[Total Sales]]-Table1[[#This Row],[Operating Profit]])</f>
        <v>1457</v>
      </c>
      <c r="X8794">
        <f>SUM(Table1[[#This Row],[Total Sales]]-Table1[[#This Row],[Cost]])</f>
        <v>1643</v>
      </c>
      <c r="Y8794">
        <f>SUM(Table1[[#This Row],[profit/loss]])/SUM(Table1[profit/loss])</f>
        <v>4.9467818703015695E-6</v>
      </c>
    </row>
    <row r="8795" spans="1:25" x14ac:dyDescent="0.3">
      <c r="A8795" t="s">
        <v>29</v>
      </c>
      <c r="B8795" t="s">
        <v>23</v>
      </c>
      <c r="C8795">
        <v>1197831</v>
      </c>
      <c r="D8795" s="9">
        <v>44291</v>
      </c>
      <c r="E8795" s="8" t="str">
        <f>TEXT(Table1[[#This Row],[Invoice Date]],"dd-mm-yyyy")</f>
        <v>05-04-2021</v>
      </c>
      <c r="F8795" s="1" t="str">
        <f t="shared" si="548"/>
        <v>April</v>
      </c>
      <c r="G8795" s="1" t="str">
        <f t="shared" si="549"/>
        <v>2021</v>
      </c>
      <c r="H8795" s="1" t="str">
        <f t="shared" si="550"/>
        <v>Monday</v>
      </c>
      <c r="I8795" s="1" t="str">
        <f t="shared" si="551"/>
        <v>05</v>
      </c>
      <c r="J8795" t="s">
        <v>30</v>
      </c>
      <c r="K8795" t="s">
        <v>83</v>
      </c>
      <c r="L8795" t="s">
        <v>84</v>
      </c>
      <c r="M8795" t="s">
        <v>16</v>
      </c>
      <c r="N8795">
        <v>15</v>
      </c>
      <c r="O8795">
        <v>215</v>
      </c>
      <c r="P8795">
        <v>3225</v>
      </c>
      <c r="Q8795">
        <v>1355</v>
      </c>
      <c r="R8795">
        <v>0.42</v>
      </c>
      <c r="S8795" t="s">
        <v>23</v>
      </c>
      <c r="T8795" t="str">
        <f>IF(Table1[[#This Row],[Units Sold]]&gt; 700,"High Units","low Units")</f>
        <v>low Units</v>
      </c>
      <c r="U8795">
        <f>SUM(Table1[[#This Row],[Operating Profit]])/SUM(Table1[Operating Profit])*100</f>
        <v>4.0796649021659323E-4</v>
      </c>
      <c r="V8795">
        <f>SUM(Table1[[#This Row],[Price per Unit]]*Table1[[#This Row],[Units Sold]])</f>
        <v>3225</v>
      </c>
      <c r="W8795">
        <f>SUM(Table1[[#This Row],[Total Sales]]-Table1[[#This Row],[Operating Profit]])</f>
        <v>1870</v>
      </c>
      <c r="X8795">
        <f>SUM(Table1[[#This Row],[Total Sales]]-Table1[[#This Row],[Cost]])</f>
        <v>1355</v>
      </c>
      <c r="Y8795">
        <f>SUM(Table1[[#This Row],[profit/loss]])/SUM(Table1[profit/loss])</f>
        <v>4.0796649021659321E-6</v>
      </c>
    </row>
    <row r="8796" spans="1:25" x14ac:dyDescent="0.3">
      <c r="A8796" t="s">
        <v>29</v>
      </c>
      <c r="B8796" t="s">
        <v>23</v>
      </c>
      <c r="C8796">
        <v>1197831</v>
      </c>
      <c r="D8796" s="9">
        <v>44291</v>
      </c>
      <c r="E8796" s="8" t="str">
        <f>TEXT(Table1[[#This Row],[Invoice Date]],"dd-mm-yyyy")</f>
        <v>05-04-2021</v>
      </c>
      <c r="F8796" s="1" t="str">
        <f t="shared" si="548"/>
        <v>April</v>
      </c>
      <c r="G8796" s="1" t="str">
        <f t="shared" si="549"/>
        <v>2021</v>
      </c>
      <c r="H8796" s="1" t="str">
        <f t="shared" si="550"/>
        <v>Monday</v>
      </c>
      <c r="I8796" s="1" t="str">
        <f t="shared" si="551"/>
        <v>05</v>
      </c>
      <c r="J8796" t="s">
        <v>30</v>
      </c>
      <c r="K8796" t="s">
        <v>83</v>
      </c>
      <c r="L8796" t="s">
        <v>84</v>
      </c>
      <c r="M8796" t="s">
        <v>18</v>
      </c>
      <c r="N8796">
        <v>21</v>
      </c>
      <c r="O8796">
        <v>215</v>
      </c>
      <c r="P8796">
        <v>4515</v>
      </c>
      <c r="Q8796">
        <v>1761</v>
      </c>
      <c r="R8796">
        <v>0.39</v>
      </c>
      <c r="S8796" t="s">
        <v>23</v>
      </c>
      <c r="T8796" t="str">
        <f>IF(Table1[[#This Row],[Units Sold]]&gt; 700,"High Units","low Units")</f>
        <v>low Units</v>
      </c>
      <c r="U8796">
        <f>SUM(Table1[[#This Row],[Operating Profit]])/SUM(Table1[Operating Profit])*100</f>
        <v>5.3020589614126987E-4</v>
      </c>
      <c r="V8796">
        <f>SUM(Table1[[#This Row],[Price per Unit]]*Table1[[#This Row],[Units Sold]])</f>
        <v>4515</v>
      </c>
      <c r="W8796">
        <f>SUM(Table1[[#This Row],[Total Sales]]-Table1[[#This Row],[Operating Profit]])</f>
        <v>2754</v>
      </c>
      <c r="X8796">
        <f>SUM(Table1[[#This Row],[Total Sales]]-Table1[[#This Row],[Cost]])</f>
        <v>1761</v>
      </c>
      <c r="Y8796">
        <f>SUM(Table1[[#This Row],[profit/loss]])/SUM(Table1[profit/loss])</f>
        <v>5.3020589614126991E-6</v>
      </c>
    </row>
    <row r="8797" spans="1:25" x14ac:dyDescent="0.3">
      <c r="A8797" t="s">
        <v>29</v>
      </c>
      <c r="B8797" t="s">
        <v>23</v>
      </c>
      <c r="C8797">
        <v>1197831</v>
      </c>
      <c r="D8797" s="9">
        <v>44291</v>
      </c>
      <c r="E8797" s="8" t="str">
        <f>TEXT(Table1[[#This Row],[Invoice Date]],"dd-mm-yyyy")</f>
        <v>05-04-2021</v>
      </c>
      <c r="F8797" s="1" t="str">
        <f t="shared" si="548"/>
        <v>April</v>
      </c>
      <c r="G8797" s="1" t="str">
        <f t="shared" si="549"/>
        <v>2021</v>
      </c>
      <c r="H8797" s="1" t="str">
        <f t="shared" si="550"/>
        <v>Monday</v>
      </c>
      <c r="I8797" s="1" t="str">
        <f t="shared" si="551"/>
        <v>05</v>
      </c>
      <c r="J8797" t="s">
        <v>30</v>
      </c>
      <c r="K8797" t="s">
        <v>83</v>
      </c>
      <c r="L8797" t="s">
        <v>84</v>
      </c>
      <c r="M8797" t="s">
        <v>19</v>
      </c>
      <c r="N8797">
        <v>19</v>
      </c>
      <c r="O8797">
        <v>162</v>
      </c>
      <c r="P8797">
        <v>3078</v>
      </c>
      <c r="Q8797">
        <v>1139</v>
      </c>
      <c r="R8797">
        <v>0.37</v>
      </c>
      <c r="S8797" t="s">
        <v>23</v>
      </c>
      <c r="T8797" t="str">
        <f>IF(Table1[[#This Row],[Units Sold]]&gt; 700,"High Units","low Units")</f>
        <v>low Units</v>
      </c>
      <c r="U8797">
        <f>SUM(Table1[[#This Row],[Operating Profit]])/SUM(Table1[Operating Profit])*100</f>
        <v>3.4293271760642047E-4</v>
      </c>
      <c r="V8797">
        <f>SUM(Table1[[#This Row],[Price per Unit]]*Table1[[#This Row],[Units Sold]])</f>
        <v>3078</v>
      </c>
      <c r="W8797">
        <f>SUM(Table1[[#This Row],[Total Sales]]-Table1[[#This Row],[Operating Profit]])</f>
        <v>1939</v>
      </c>
      <c r="X8797">
        <f>SUM(Table1[[#This Row],[Total Sales]]-Table1[[#This Row],[Cost]])</f>
        <v>1139</v>
      </c>
      <c r="Y8797">
        <f>SUM(Table1[[#This Row],[profit/loss]])/SUM(Table1[profit/loss])</f>
        <v>3.4293271760642045E-6</v>
      </c>
    </row>
    <row r="8798" spans="1:25" x14ac:dyDescent="0.3">
      <c r="A8798" t="s">
        <v>29</v>
      </c>
      <c r="B8798" t="s">
        <v>23</v>
      </c>
      <c r="C8798">
        <v>1197831</v>
      </c>
      <c r="D8798" s="9">
        <v>44291</v>
      </c>
      <c r="E8798" s="8" t="str">
        <f>TEXT(Table1[[#This Row],[Invoice Date]],"dd-mm-yyyy")</f>
        <v>05-04-2021</v>
      </c>
      <c r="F8798" s="1" t="str">
        <f t="shared" si="548"/>
        <v>April</v>
      </c>
      <c r="G8798" s="1" t="str">
        <f t="shared" si="549"/>
        <v>2021</v>
      </c>
      <c r="H8798" s="1" t="str">
        <f t="shared" si="550"/>
        <v>Monday</v>
      </c>
      <c r="I8798" s="1" t="str">
        <f t="shared" si="551"/>
        <v>05</v>
      </c>
      <c r="J8798" t="s">
        <v>30</v>
      </c>
      <c r="K8798" t="s">
        <v>83</v>
      </c>
      <c r="L8798" t="s">
        <v>84</v>
      </c>
      <c r="M8798" t="s">
        <v>20</v>
      </c>
      <c r="N8798">
        <v>20</v>
      </c>
      <c r="O8798">
        <v>116</v>
      </c>
      <c r="P8798">
        <v>2320</v>
      </c>
      <c r="Q8798">
        <v>1137</v>
      </c>
      <c r="R8798">
        <v>0.49</v>
      </c>
      <c r="S8798" t="s">
        <v>23</v>
      </c>
      <c r="T8798" t="str">
        <f>IF(Table1[[#This Row],[Units Sold]]&gt; 700,"High Units","low Units")</f>
        <v>low Units</v>
      </c>
      <c r="U8798">
        <f>SUM(Table1[[#This Row],[Operating Profit]])/SUM(Table1[Operating Profit])*100</f>
        <v>3.4233055304521516E-4</v>
      </c>
      <c r="V8798">
        <f>SUM(Table1[[#This Row],[Price per Unit]]*Table1[[#This Row],[Units Sold]])</f>
        <v>2320</v>
      </c>
      <c r="W8798">
        <f>SUM(Table1[[#This Row],[Total Sales]]-Table1[[#This Row],[Operating Profit]])</f>
        <v>1183</v>
      </c>
      <c r="X8798">
        <f>SUM(Table1[[#This Row],[Total Sales]]-Table1[[#This Row],[Cost]])</f>
        <v>1137</v>
      </c>
      <c r="Y8798">
        <f>SUM(Table1[[#This Row],[profit/loss]])/SUM(Table1[profit/loss])</f>
        <v>3.4233055304521515E-6</v>
      </c>
    </row>
    <row r="8799" spans="1:25" x14ac:dyDescent="0.3">
      <c r="A8799" t="s">
        <v>29</v>
      </c>
      <c r="B8799" t="s">
        <v>23</v>
      </c>
      <c r="C8799">
        <v>1197831</v>
      </c>
      <c r="D8799" s="9">
        <v>44291</v>
      </c>
      <c r="E8799" s="8" t="str">
        <f>TEXT(Table1[[#This Row],[Invoice Date]],"dd-mm-yyyy")</f>
        <v>05-04-2021</v>
      </c>
      <c r="F8799" s="1" t="str">
        <f t="shared" si="548"/>
        <v>April</v>
      </c>
      <c r="G8799" s="1" t="str">
        <f t="shared" si="549"/>
        <v>2021</v>
      </c>
      <c r="H8799" s="1" t="str">
        <f t="shared" si="550"/>
        <v>Monday</v>
      </c>
      <c r="I8799" s="1" t="str">
        <f t="shared" si="551"/>
        <v>05</v>
      </c>
      <c r="J8799" t="s">
        <v>30</v>
      </c>
      <c r="K8799" t="s">
        <v>83</v>
      </c>
      <c r="L8799" t="s">
        <v>84</v>
      </c>
      <c r="M8799" t="s">
        <v>21</v>
      </c>
      <c r="N8799">
        <v>27</v>
      </c>
      <c r="O8799">
        <v>91</v>
      </c>
      <c r="P8799">
        <v>2457</v>
      </c>
      <c r="Q8799">
        <v>786</v>
      </c>
      <c r="R8799">
        <v>0.32</v>
      </c>
      <c r="S8799" t="s">
        <v>23</v>
      </c>
      <c r="T8799" t="str">
        <f>IF(Table1[[#This Row],[Units Sold]]&gt; 700,"High Units","low Units")</f>
        <v>low Units</v>
      </c>
      <c r="U8799">
        <f>SUM(Table1[[#This Row],[Operating Profit]])/SUM(Table1[Operating Profit])*100</f>
        <v>2.3665067255368433E-4</v>
      </c>
      <c r="V8799">
        <f>SUM(Table1[[#This Row],[Price per Unit]]*Table1[[#This Row],[Units Sold]])</f>
        <v>2457</v>
      </c>
      <c r="W8799">
        <f>SUM(Table1[[#This Row],[Total Sales]]-Table1[[#This Row],[Operating Profit]])</f>
        <v>1671</v>
      </c>
      <c r="X8799">
        <f>SUM(Table1[[#This Row],[Total Sales]]-Table1[[#This Row],[Cost]])</f>
        <v>786</v>
      </c>
      <c r="Y8799">
        <f>SUM(Table1[[#This Row],[profit/loss]])/SUM(Table1[profit/loss])</f>
        <v>2.3665067255368434E-6</v>
      </c>
    </row>
    <row r="8800" spans="1:25" x14ac:dyDescent="0.3">
      <c r="A8800" t="s">
        <v>29</v>
      </c>
      <c r="B8800" t="s">
        <v>23</v>
      </c>
      <c r="C8800">
        <v>1197831</v>
      </c>
      <c r="D8800" s="9">
        <v>44291</v>
      </c>
      <c r="E8800" s="8" t="str">
        <f>TEXT(Table1[[#This Row],[Invoice Date]],"dd-mm-yyyy")</f>
        <v>05-04-2021</v>
      </c>
      <c r="F8800" s="1" t="str">
        <f t="shared" si="548"/>
        <v>April</v>
      </c>
      <c r="G8800" s="1" t="str">
        <f t="shared" si="549"/>
        <v>2021</v>
      </c>
      <c r="H8800" s="1" t="str">
        <f t="shared" si="550"/>
        <v>Monday</v>
      </c>
      <c r="I8800" s="1" t="str">
        <f t="shared" si="551"/>
        <v>05</v>
      </c>
      <c r="J8800" t="s">
        <v>30</v>
      </c>
      <c r="K8800" t="s">
        <v>83</v>
      </c>
      <c r="L8800" t="s">
        <v>84</v>
      </c>
      <c r="M8800" t="s">
        <v>22</v>
      </c>
      <c r="N8800">
        <v>23</v>
      </c>
      <c r="O8800">
        <v>176</v>
      </c>
      <c r="P8800">
        <v>4048</v>
      </c>
      <c r="Q8800">
        <v>2307</v>
      </c>
      <c r="R8800">
        <v>0.56999999999999995</v>
      </c>
      <c r="S8800" t="s">
        <v>23</v>
      </c>
      <c r="T8800" t="str">
        <f>IF(Table1[[#This Row],[Units Sold]]&gt; 700,"High Units","low Units")</f>
        <v>low Units</v>
      </c>
      <c r="U8800">
        <f>SUM(Table1[[#This Row],[Operating Profit]])/SUM(Table1[Operating Profit])*100</f>
        <v>6.9459682135031785E-4</v>
      </c>
      <c r="V8800">
        <f>SUM(Table1[[#This Row],[Price per Unit]]*Table1[[#This Row],[Units Sold]])</f>
        <v>4048</v>
      </c>
      <c r="W8800">
        <f>SUM(Table1[[#This Row],[Total Sales]]-Table1[[#This Row],[Operating Profit]])</f>
        <v>1741</v>
      </c>
      <c r="X8800">
        <f>SUM(Table1[[#This Row],[Total Sales]]-Table1[[#This Row],[Cost]])</f>
        <v>2307</v>
      </c>
      <c r="Y8800">
        <f>SUM(Table1[[#This Row],[profit/loss]])/SUM(Table1[profit/loss])</f>
        <v>6.9459682135031781E-6</v>
      </c>
    </row>
    <row r="8801" spans="1:25" x14ac:dyDescent="0.3">
      <c r="A8801" t="s">
        <v>29</v>
      </c>
      <c r="B8801" t="s">
        <v>23</v>
      </c>
      <c r="C8801">
        <v>1197831</v>
      </c>
      <c r="D8801" s="9">
        <v>44321</v>
      </c>
      <c r="E8801" s="8" t="str">
        <f>TEXT(Table1[[#This Row],[Invoice Date]],"dd-mm-yyyy")</f>
        <v>05-05-2021</v>
      </c>
      <c r="F8801" s="1" t="str">
        <f t="shared" si="548"/>
        <v>May</v>
      </c>
      <c r="G8801" s="1" t="str">
        <f t="shared" si="549"/>
        <v>2021</v>
      </c>
      <c r="H8801" s="1" t="str">
        <f t="shared" si="550"/>
        <v>Wednesday</v>
      </c>
      <c r="I8801" s="1" t="str">
        <f t="shared" si="551"/>
        <v>05</v>
      </c>
      <c r="J8801" t="s">
        <v>30</v>
      </c>
      <c r="K8801" t="s">
        <v>83</v>
      </c>
      <c r="L8801" t="s">
        <v>84</v>
      </c>
      <c r="M8801" t="s">
        <v>16</v>
      </c>
      <c r="N8801">
        <v>14</v>
      </c>
      <c r="O8801">
        <v>210</v>
      </c>
      <c r="P8801">
        <v>2940</v>
      </c>
      <c r="Q8801">
        <v>1235</v>
      </c>
      <c r="R8801">
        <v>0.42</v>
      </c>
      <c r="S8801" t="s">
        <v>23</v>
      </c>
      <c r="T8801" t="str">
        <f>IF(Table1[[#This Row],[Units Sold]]&gt; 700,"High Units","low Units")</f>
        <v>low Units</v>
      </c>
      <c r="U8801">
        <f>SUM(Table1[[#This Row],[Operating Profit]])/SUM(Table1[Operating Profit])*100</f>
        <v>3.7183661654427501E-4</v>
      </c>
      <c r="V8801">
        <f>SUM(Table1[[#This Row],[Price per Unit]]*Table1[[#This Row],[Units Sold]])</f>
        <v>2940</v>
      </c>
      <c r="W8801">
        <f>SUM(Table1[[#This Row],[Total Sales]]-Table1[[#This Row],[Operating Profit]])</f>
        <v>1705</v>
      </c>
      <c r="X8801">
        <f>SUM(Table1[[#This Row],[Total Sales]]-Table1[[#This Row],[Cost]])</f>
        <v>1235</v>
      </c>
      <c r="Y8801">
        <f>SUM(Table1[[#This Row],[profit/loss]])/SUM(Table1[profit/loss])</f>
        <v>3.7183661654427503E-6</v>
      </c>
    </row>
    <row r="8802" spans="1:25" x14ac:dyDescent="0.3">
      <c r="A8802" t="s">
        <v>29</v>
      </c>
      <c r="B8802" t="s">
        <v>23</v>
      </c>
      <c r="C8802">
        <v>1197831</v>
      </c>
      <c r="D8802" s="9">
        <v>44321</v>
      </c>
      <c r="E8802" s="8" t="str">
        <f>TEXT(Table1[[#This Row],[Invoice Date]],"dd-mm-yyyy")</f>
        <v>05-05-2021</v>
      </c>
      <c r="F8802" s="1" t="str">
        <f t="shared" si="548"/>
        <v>May</v>
      </c>
      <c r="G8802" s="1" t="str">
        <f t="shared" si="549"/>
        <v>2021</v>
      </c>
      <c r="H8802" s="1" t="str">
        <f t="shared" si="550"/>
        <v>Wednesday</v>
      </c>
      <c r="I8802" s="1" t="str">
        <f t="shared" si="551"/>
        <v>05</v>
      </c>
      <c r="J8802" t="s">
        <v>30</v>
      </c>
      <c r="K8802" t="s">
        <v>83</v>
      </c>
      <c r="L8802" t="s">
        <v>84</v>
      </c>
      <c r="M8802" t="s">
        <v>18</v>
      </c>
      <c r="N8802">
        <v>22</v>
      </c>
      <c r="O8802">
        <v>247</v>
      </c>
      <c r="P8802">
        <v>5434</v>
      </c>
      <c r="Q8802">
        <v>2228</v>
      </c>
      <c r="R8802">
        <v>0.41</v>
      </c>
      <c r="S8802" t="s">
        <v>23</v>
      </c>
      <c r="T8802" t="str">
        <f>IF(Table1[[#This Row],[Units Sold]]&gt; 700,"High Units","low Units")</f>
        <v>low Units</v>
      </c>
      <c r="U8802">
        <f>SUM(Table1[[#This Row],[Operating Profit]])/SUM(Table1[Operating Profit])*100</f>
        <v>6.7081132118270825E-4</v>
      </c>
      <c r="V8802">
        <f>SUM(Table1[[#This Row],[Price per Unit]]*Table1[[#This Row],[Units Sold]])</f>
        <v>5434</v>
      </c>
      <c r="W8802">
        <f>SUM(Table1[[#This Row],[Total Sales]]-Table1[[#This Row],[Operating Profit]])</f>
        <v>3206</v>
      </c>
      <c r="X8802">
        <f>SUM(Table1[[#This Row],[Total Sales]]-Table1[[#This Row],[Cost]])</f>
        <v>2228</v>
      </c>
      <c r="Y8802">
        <f>SUM(Table1[[#This Row],[profit/loss]])/SUM(Table1[profit/loss])</f>
        <v>6.7081132118270827E-6</v>
      </c>
    </row>
    <row r="8803" spans="1:25" x14ac:dyDescent="0.3">
      <c r="A8803" t="s">
        <v>29</v>
      </c>
      <c r="B8803" t="s">
        <v>23</v>
      </c>
      <c r="C8803">
        <v>1197831</v>
      </c>
      <c r="D8803" s="9">
        <v>44321</v>
      </c>
      <c r="E8803" s="8" t="str">
        <f>TEXT(Table1[[#This Row],[Invoice Date]],"dd-mm-yyyy")</f>
        <v>05-05-2021</v>
      </c>
      <c r="F8803" s="1" t="str">
        <f t="shared" si="548"/>
        <v>May</v>
      </c>
      <c r="G8803" s="1" t="str">
        <f t="shared" si="549"/>
        <v>2021</v>
      </c>
      <c r="H8803" s="1" t="str">
        <f t="shared" si="550"/>
        <v>Wednesday</v>
      </c>
      <c r="I8803" s="1" t="str">
        <f t="shared" si="551"/>
        <v>05</v>
      </c>
      <c r="J8803" t="s">
        <v>30</v>
      </c>
      <c r="K8803" t="s">
        <v>83</v>
      </c>
      <c r="L8803" t="s">
        <v>84</v>
      </c>
      <c r="M8803" t="s">
        <v>19</v>
      </c>
      <c r="N8803">
        <v>18</v>
      </c>
      <c r="O8803">
        <v>184</v>
      </c>
      <c r="P8803">
        <v>3312</v>
      </c>
      <c r="Q8803">
        <v>1292</v>
      </c>
      <c r="R8803">
        <v>0.39</v>
      </c>
      <c r="S8803" t="s">
        <v>23</v>
      </c>
      <c r="T8803" t="str">
        <f>IF(Table1[[#This Row],[Units Sold]]&gt; 700,"High Units","low Units")</f>
        <v>low Units</v>
      </c>
      <c r="U8803">
        <f>SUM(Table1[[#This Row],[Operating Profit]])/SUM(Table1[Operating Profit])*100</f>
        <v>3.8899830653862613E-4</v>
      </c>
      <c r="V8803">
        <f>SUM(Table1[[#This Row],[Price per Unit]]*Table1[[#This Row],[Units Sold]])</f>
        <v>3312</v>
      </c>
      <c r="W8803">
        <f>SUM(Table1[[#This Row],[Total Sales]]-Table1[[#This Row],[Operating Profit]])</f>
        <v>2020</v>
      </c>
      <c r="X8803">
        <f>SUM(Table1[[#This Row],[Total Sales]]-Table1[[#This Row],[Cost]])</f>
        <v>1292</v>
      </c>
      <c r="Y8803">
        <f>SUM(Table1[[#This Row],[profit/loss]])/SUM(Table1[profit/loss])</f>
        <v>3.8899830653862613E-6</v>
      </c>
    </row>
    <row r="8804" spans="1:25" x14ac:dyDescent="0.3">
      <c r="A8804" t="s">
        <v>29</v>
      </c>
      <c r="B8804" t="s">
        <v>23</v>
      </c>
      <c r="C8804">
        <v>1197831</v>
      </c>
      <c r="D8804" s="9">
        <v>44321</v>
      </c>
      <c r="E8804" s="8" t="str">
        <f>TEXT(Table1[[#This Row],[Invoice Date]],"dd-mm-yyyy")</f>
        <v>05-05-2021</v>
      </c>
      <c r="F8804" s="1" t="str">
        <f t="shared" si="548"/>
        <v>May</v>
      </c>
      <c r="G8804" s="1" t="str">
        <f t="shared" si="549"/>
        <v>2021</v>
      </c>
      <c r="H8804" s="1" t="str">
        <f t="shared" si="550"/>
        <v>Wednesday</v>
      </c>
      <c r="I8804" s="1" t="str">
        <f t="shared" si="551"/>
        <v>05</v>
      </c>
      <c r="J8804" t="s">
        <v>30</v>
      </c>
      <c r="K8804" t="s">
        <v>83</v>
      </c>
      <c r="L8804" t="s">
        <v>84</v>
      </c>
      <c r="M8804" t="s">
        <v>20</v>
      </c>
      <c r="N8804">
        <v>24</v>
      </c>
      <c r="O8804">
        <v>155</v>
      </c>
      <c r="P8804">
        <v>3720</v>
      </c>
      <c r="Q8804">
        <v>1860</v>
      </c>
      <c r="R8804">
        <v>0.5</v>
      </c>
      <c r="S8804" t="s">
        <v>23</v>
      </c>
      <c r="T8804" t="str">
        <f>IF(Table1[[#This Row],[Units Sold]]&gt; 700,"High Units","low Units")</f>
        <v>low Units</v>
      </c>
      <c r="U8804">
        <f>SUM(Table1[[#This Row],[Operating Profit]])/SUM(Table1[Operating Profit])*100</f>
        <v>5.6001304192093238E-4</v>
      </c>
      <c r="V8804">
        <f>SUM(Table1[[#This Row],[Price per Unit]]*Table1[[#This Row],[Units Sold]])</f>
        <v>3720</v>
      </c>
      <c r="W8804">
        <f>SUM(Table1[[#This Row],[Total Sales]]-Table1[[#This Row],[Operating Profit]])</f>
        <v>1860</v>
      </c>
      <c r="X8804">
        <f>SUM(Table1[[#This Row],[Total Sales]]-Table1[[#This Row],[Cost]])</f>
        <v>1860</v>
      </c>
      <c r="Y8804">
        <f>SUM(Table1[[#This Row],[profit/loss]])/SUM(Table1[profit/loss])</f>
        <v>5.6001304192093242E-6</v>
      </c>
    </row>
    <row r="8805" spans="1:25" x14ac:dyDescent="0.3">
      <c r="A8805" t="s">
        <v>29</v>
      </c>
      <c r="B8805" t="s">
        <v>23</v>
      </c>
      <c r="C8805">
        <v>1197831</v>
      </c>
      <c r="D8805" s="9">
        <v>44321</v>
      </c>
      <c r="E8805" s="8" t="str">
        <f>TEXT(Table1[[#This Row],[Invoice Date]],"dd-mm-yyyy")</f>
        <v>05-05-2021</v>
      </c>
      <c r="F8805" s="1" t="str">
        <f t="shared" si="548"/>
        <v>May</v>
      </c>
      <c r="G8805" s="1" t="str">
        <f t="shared" si="549"/>
        <v>2021</v>
      </c>
      <c r="H8805" s="1" t="str">
        <f t="shared" si="550"/>
        <v>Wednesday</v>
      </c>
      <c r="I8805" s="1" t="str">
        <f t="shared" si="551"/>
        <v>05</v>
      </c>
      <c r="J8805" t="s">
        <v>30</v>
      </c>
      <c r="K8805" t="s">
        <v>83</v>
      </c>
      <c r="L8805" t="s">
        <v>84</v>
      </c>
      <c r="M8805" t="s">
        <v>21</v>
      </c>
      <c r="N8805">
        <v>34</v>
      </c>
      <c r="O8805">
        <v>120</v>
      </c>
      <c r="P8805">
        <v>4080</v>
      </c>
      <c r="Q8805">
        <v>1428</v>
      </c>
      <c r="R8805">
        <v>0.35</v>
      </c>
      <c r="S8805" t="s">
        <v>23</v>
      </c>
      <c r="T8805" t="str">
        <f>IF(Table1[[#This Row],[Units Sold]]&gt; 700,"High Units","low Units")</f>
        <v>low Units</v>
      </c>
      <c r="U8805">
        <f>SUM(Table1[[#This Row],[Operating Profit]])/SUM(Table1[Operating Profit])*100</f>
        <v>4.2994549670058679E-4</v>
      </c>
      <c r="V8805">
        <f>SUM(Table1[[#This Row],[Price per Unit]]*Table1[[#This Row],[Units Sold]])</f>
        <v>4080</v>
      </c>
      <c r="W8805">
        <f>SUM(Table1[[#This Row],[Total Sales]]-Table1[[#This Row],[Operating Profit]])</f>
        <v>2652</v>
      </c>
      <c r="X8805">
        <f>SUM(Table1[[#This Row],[Total Sales]]-Table1[[#This Row],[Cost]])</f>
        <v>1428</v>
      </c>
      <c r="Y8805">
        <f>SUM(Table1[[#This Row],[profit/loss]])/SUM(Table1[profit/loss])</f>
        <v>4.2994549670058681E-6</v>
      </c>
    </row>
    <row r="8806" spans="1:25" x14ac:dyDescent="0.3">
      <c r="A8806" t="s">
        <v>29</v>
      </c>
      <c r="B8806" t="s">
        <v>23</v>
      </c>
      <c r="C8806">
        <v>1197831</v>
      </c>
      <c r="D8806" s="9">
        <v>44321</v>
      </c>
      <c r="E8806" s="8" t="str">
        <f>TEXT(Table1[[#This Row],[Invoice Date]],"dd-mm-yyyy")</f>
        <v>05-05-2021</v>
      </c>
      <c r="F8806" s="1" t="str">
        <f t="shared" si="548"/>
        <v>May</v>
      </c>
      <c r="G8806" s="1" t="str">
        <f t="shared" si="549"/>
        <v>2021</v>
      </c>
      <c r="H8806" s="1" t="str">
        <f t="shared" si="550"/>
        <v>Wednesday</v>
      </c>
      <c r="I8806" s="1" t="str">
        <f t="shared" si="551"/>
        <v>05</v>
      </c>
      <c r="J8806" t="s">
        <v>30</v>
      </c>
      <c r="K8806" t="s">
        <v>83</v>
      </c>
      <c r="L8806" t="s">
        <v>84</v>
      </c>
      <c r="M8806" t="s">
        <v>22</v>
      </c>
      <c r="N8806">
        <v>33</v>
      </c>
      <c r="O8806">
        <v>240</v>
      </c>
      <c r="P8806">
        <v>7920</v>
      </c>
      <c r="Q8806">
        <v>4356</v>
      </c>
      <c r="R8806">
        <v>0.55000000000000004</v>
      </c>
      <c r="S8806" t="s">
        <v>23</v>
      </c>
      <c r="T8806" t="str">
        <f>IF(Table1[[#This Row],[Units Sold]]&gt; 700,"High Units","low Units")</f>
        <v>low Units</v>
      </c>
      <c r="U8806">
        <f>SUM(Table1[[#This Row],[Operating Profit]])/SUM(Table1[Operating Profit])*100</f>
        <v>1.3115144143051516E-3</v>
      </c>
      <c r="V8806">
        <f>SUM(Table1[[#This Row],[Price per Unit]]*Table1[[#This Row],[Units Sold]])</f>
        <v>7920</v>
      </c>
      <c r="W8806">
        <f>SUM(Table1[[#This Row],[Total Sales]]-Table1[[#This Row],[Operating Profit]])</f>
        <v>3564</v>
      </c>
      <c r="X8806">
        <f>SUM(Table1[[#This Row],[Total Sales]]-Table1[[#This Row],[Cost]])</f>
        <v>4356</v>
      </c>
      <c r="Y8806">
        <f>SUM(Table1[[#This Row],[profit/loss]])/SUM(Table1[profit/loss])</f>
        <v>1.3115144143051515E-5</v>
      </c>
    </row>
    <row r="8807" spans="1:25" x14ac:dyDescent="0.3">
      <c r="A8807" t="s">
        <v>29</v>
      </c>
      <c r="B8807" t="s">
        <v>23</v>
      </c>
      <c r="C8807">
        <v>1197831</v>
      </c>
      <c r="D8807" s="9">
        <v>44351</v>
      </c>
      <c r="E8807" s="8" t="str">
        <f>TEXT(Table1[[#This Row],[Invoice Date]],"dd-mm-yyyy")</f>
        <v>04-06-2021</v>
      </c>
      <c r="F8807" s="1" t="str">
        <f t="shared" si="548"/>
        <v>June</v>
      </c>
      <c r="G8807" s="1" t="str">
        <f t="shared" si="549"/>
        <v>2021</v>
      </c>
      <c r="H8807" s="1" t="str">
        <f t="shared" si="550"/>
        <v>Friday</v>
      </c>
      <c r="I8807" s="1" t="str">
        <f t="shared" si="551"/>
        <v>04</v>
      </c>
      <c r="J8807" t="s">
        <v>30</v>
      </c>
      <c r="K8807" t="s">
        <v>83</v>
      </c>
      <c r="L8807" t="s">
        <v>84</v>
      </c>
      <c r="M8807" t="s">
        <v>16</v>
      </c>
      <c r="N8807">
        <v>31</v>
      </c>
      <c r="O8807">
        <v>233</v>
      </c>
      <c r="P8807">
        <v>7223</v>
      </c>
      <c r="Q8807">
        <v>2745</v>
      </c>
      <c r="R8807">
        <v>0.38</v>
      </c>
      <c r="S8807" t="s">
        <v>23</v>
      </c>
      <c r="T8807" t="str">
        <f>IF(Table1[[#This Row],[Units Sold]]&gt; 700,"High Units","low Units")</f>
        <v>low Units</v>
      </c>
      <c r="U8807">
        <f>SUM(Table1[[#This Row],[Operating Profit]])/SUM(Table1[Operating Profit])*100</f>
        <v>8.2647086025427932E-4</v>
      </c>
      <c r="V8807">
        <f>SUM(Table1[[#This Row],[Price per Unit]]*Table1[[#This Row],[Units Sold]])</f>
        <v>7223</v>
      </c>
      <c r="W8807">
        <f>SUM(Table1[[#This Row],[Total Sales]]-Table1[[#This Row],[Operating Profit]])</f>
        <v>4478</v>
      </c>
      <c r="X8807">
        <f>SUM(Table1[[#This Row],[Total Sales]]-Table1[[#This Row],[Cost]])</f>
        <v>2745</v>
      </c>
      <c r="Y8807">
        <f>SUM(Table1[[#This Row],[profit/loss]])/SUM(Table1[profit/loss])</f>
        <v>8.2647086025427934E-6</v>
      </c>
    </row>
    <row r="8808" spans="1:25" x14ac:dyDescent="0.3">
      <c r="A8808" t="s">
        <v>29</v>
      </c>
      <c r="B8808" t="s">
        <v>23</v>
      </c>
      <c r="C8808">
        <v>1197831</v>
      </c>
      <c r="D8808" s="9">
        <v>44351</v>
      </c>
      <c r="E8808" s="8" t="str">
        <f>TEXT(Table1[[#This Row],[Invoice Date]],"dd-mm-yyyy")</f>
        <v>04-06-2021</v>
      </c>
      <c r="F8808" s="1" t="str">
        <f t="shared" si="548"/>
        <v>June</v>
      </c>
      <c r="G8808" s="1" t="str">
        <f t="shared" si="549"/>
        <v>2021</v>
      </c>
      <c r="H8808" s="1" t="str">
        <f t="shared" si="550"/>
        <v>Friday</v>
      </c>
      <c r="I8808" s="1" t="str">
        <f t="shared" si="551"/>
        <v>04</v>
      </c>
      <c r="J8808" t="s">
        <v>30</v>
      </c>
      <c r="K8808" t="s">
        <v>83</v>
      </c>
      <c r="L8808" t="s">
        <v>84</v>
      </c>
      <c r="M8808" t="s">
        <v>18</v>
      </c>
      <c r="N8808">
        <v>35</v>
      </c>
      <c r="O8808">
        <v>263</v>
      </c>
      <c r="P8808">
        <v>9205</v>
      </c>
      <c r="Q8808">
        <v>3774</v>
      </c>
      <c r="R8808">
        <v>0.41</v>
      </c>
      <c r="S8808" t="s">
        <v>23</v>
      </c>
      <c r="T8808" t="str">
        <f>IF(Table1[[#This Row],[Units Sold]]&gt; 700,"High Units","low Units")</f>
        <v>low Units</v>
      </c>
      <c r="U8808">
        <f>SUM(Table1[[#This Row],[Operating Profit]])/SUM(Table1[Operating Profit])*100</f>
        <v>1.136284526994408E-3</v>
      </c>
      <c r="V8808">
        <f>SUM(Table1[[#This Row],[Price per Unit]]*Table1[[#This Row],[Units Sold]])</f>
        <v>9205</v>
      </c>
      <c r="W8808">
        <f>SUM(Table1[[#This Row],[Total Sales]]-Table1[[#This Row],[Operating Profit]])</f>
        <v>5431</v>
      </c>
      <c r="X8808">
        <f>SUM(Table1[[#This Row],[Total Sales]]-Table1[[#This Row],[Cost]])</f>
        <v>3774</v>
      </c>
      <c r="Y8808">
        <f>SUM(Table1[[#This Row],[profit/loss]])/SUM(Table1[profit/loss])</f>
        <v>1.136284526994408E-5</v>
      </c>
    </row>
    <row r="8809" spans="1:25" x14ac:dyDescent="0.3">
      <c r="A8809" t="s">
        <v>29</v>
      </c>
      <c r="B8809" t="s">
        <v>23</v>
      </c>
      <c r="C8809">
        <v>1197831</v>
      </c>
      <c r="D8809" s="9">
        <v>44351</v>
      </c>
      <c r="E8809" s="8" t="str">
        <f>TEXT(Table1[[#This Row],[Invoice Date]],"dd-mm-yyyy")</f>
        <v>04-06-2021</v>
      </c>
      <c r="F8809" s="1" t="str">
        <f t="shared" si="548"/>
        <v>June</v>
      </c>
      <c r="G8809" s="1" t="str">
        <f t="shared" si="549"/>
        <v>2021</v>
      </c>
      <c r="H8809" s="1" t="str">
        <f t="shared" si="550"/>
        <v>Friday</v>
      </c>
      <c r="I8809" s="1" t="str">
        <f t="shared" si="551"/>
        <v>04</v>
      </c>
      <c r="J8809" t="s">
        <v>30</v>
      </c>
      <c r="K8809" t="s">
        <v>83</v>
      </c>
      <c r="L8809" t="s">
        <v>84</v>
      </c>
      <c r="M8809" t="s">
        <v>19</v>
      </c>
      <c r="N8809">
        <v>34</v>
      </c>
      <c r="O8809">
        <v>186</v>
      </c>
      <c r="P8809">
        <v>6324</v>
      </c>
      <c r="Q8809">
        <v>2593</v>
      </c>
      <c r="R8809">
        <v>0.41</v>
      </c>
      <c r="S8809" t="s">
        <v>23</v>
      </c>
      <c r="T8809" t="str">
        <f>IF(Table1[[#This Row],[Units Sold]]&gt; 700,"High Units","low Units")</f>
        <v>low Units</v>
      </c>
      <c r="U8809">
        <f>SUM(Table1[[#This Row],[Operating Profit]])/SUM(Table1[Operating Profit])*100</f>
        <v>7.8070635360267615E-4</v>
      </c>
      <c r="V8809">
        <f>SUM(Table1[[#This Row],[Price per Unit]]*Table1[[#This Row],[Units Sold]])</f>
        <v>6324</v>
      </c>
      <c r="W8809">
        <f>SUM(Table1[[#This Row],[Total Sales]]-Table1[[#This Row],[Operating Profit]])</f>
        <v>3731</v>
      </c>
      <c r="X8809">
        <f>SUM(Table1[[#This Row],[Total Sales]]-Table1[[#This Row],[Cost]])</f>
        <v>2593</v>
      </c>
      <c r="Y8809">
        <f>SUM(Table1[[#This Row],[profit/loss]])/SUM(Table1[profit/loss])</f>
        <v>7.8070635360267612E-6</v>
      </c>
    </row>
    <row r="8810" spans="1:25" x14ac:dyDescent="0.3">
      <c r="A8810" t="s">
        <v>29</v>
      </c>
      <c r="B8810" t="s">
        <v>23</v>
      </c>
      <c r="C8810">
        <v>1197831</v>
      </c>
      <c r="D8810" s="9">
        <v>44351</v>
      </c>
      <c r="E8810" s="8" t="str">
        <f>TEXT(Table1[[#This Row],[Invoice Date]],"dd-mm-yyyy")</f>
        <v>04-06-2021</v>
      </c>
      <c r="F8810" s="1" t="str">
        <f t="shared" si="548"/>
        <v>June</v>
      </c>
      <c r="G8810" s="1" t="str">
        <f t="shared" si="549"/>
        <v>2021</v>
      </c>
      <c r="H8810" s="1" t="str">
        <f t="shared" si="550"/>
        <v>Friday</v>
      </c>
      <c r="I8810" s="1" t="str">
        <f t="shared" si="551"/>
        <v>04</v>
      </c>
      <c r="J8810" t="s">
        <v>30</v>
      </c>
      <c r="K8810" t="s">
        <v>83</v>
      </c>
      <c r="L8810" t="s">
        <v>84</v>
      </c>
      <c r="M8810" t="s">
        <v>20</v>
      </c>
      <c r="N8810">
        <v>33</v>
      </c>
      <c r="O8810">
        <v>187</v>
      </c>
      <c r="P8810">
        <v>6171</v>
      </c>
      <c r="Q8810">
        <v>3024</v>
      </c>
      <c r="R8810">
        <v>0.49</v>
      </c>
      <c r="S8810" t="s">
        <v>23</v>
      </c>
      <c r="T8810" t="str">
        <f>IF(Table1[[#This Row],[Units Sold]]&gt; 700,"High Units","low Units")</f>
        <v>low Units</v>
      </c>
      <c r="U8810">
        <f>SUM(Table1[[#This Row],[Operating Profit]])/SUM(Table1[Operating Profit])*100</f>
        <v>9.1047281654241924E-4</v>
      </c>
      <c r="V8810">
        <f>SUM(Table1[[#This Row],[Price per Unit]]*Table1[[#This Row],[Units Sold]])</f>
        <v>6171</v>
      </c>
      <c r="W8810">
        <f>SUM(Table1[[#This Row],[Total Sales]]-Table1[[#This Row],[Operating Profit]])</f>
        <v>3147</v>
      </c>
      <c r="X8810">
        <f>SUM(Table1[[#This Row],[Total Sales]]-Table1[[#This Row],[Cost]])</f>
        <v>3024</v>
      </c>
      <c r="Y8810">
        <f>SUM(Table1[[#This Row],[profit/loss]])/SUM(Table1[profit/loss])</f>
        <v>9.1047281654241922E-6</v>
      </c>
    </row>
    <row r="8811" spans="1:25" x14ac:dyDescent="0.3">
      <c r="A8811" t="s">
        <v>29</v>
      </c>
      <c r="B8811" t="s">
        <v>23</v>
      </c>
      <c r="C8811">
        <v>1197831</v>
      </c>
      <c r="D8811" s="9">
        <v>44351</v>
      </c>
      <c r="E8811" s="8" t="str">
        <f>TEXT(Table1[[#This Row],[Invoice Date]],"dd-mm-yyyy")</f>
        <v>04-06-2021</v>
      </c>
      <c r="F8811" s="1" t="str">
        <f t="shared" si="548"/>
        <v>June</v>
      </c>
      <c r="G8811" s="1" t="str">
        <f t="shared" si="549"/>
        <v>2021</v>
      </c>
      <c r="H8811" s="1" t="str">
        <f t="shared" si="550"/>
        <v>Friday</v>
      </c>
      <c r="I8811" s="1" t="str">
        <f t="shared" si="551"/>
        <v>04</v>
      </c>
      <c r="J8811" t="s">
        <v>30</v>
      </c>
      <c r="K8811" t="s">
        <v>83</v>
      </c>
      <c r="L8811" t="s">
        <v>84</v>
      </c>
      <c r="M8811" t="s">
        <v>21</v>
      </c>
      <c r="N8811">
        <v>43</v>
      </c>
      <c r="O8811">
        <v>158</v>
      </c>
      <c r="P8811">
        <v>6794</v>
      </c>
      <c r="Q8811">
        <v>2310</v>
      </c>
      <c r="R8811">
        <v>0.34</v>
      </c>
      <c r="S8811" t="s">
        <v>23</v>
      </c>
      <c r="T8811" t="str">
        <f>IF(Table1[[#This Row],[Units Sold]]&gt; 700,"High Units","low Units")</f>
        <v>low Units</v>
      </c>
      <c r="U8811">
        <f>SUM(Table1[[#This Row],[Operating Profit]])/SUM(Table1[Operating Profit])*100</f>
        <v>6.9550006819212571E-4</v>
      </c>
      <c r="V8811">
        <f>SUM(Table1[[#This Row],[Price per Unit]]*Table1[[#This Row],[Units Sold]])</f>
        <v>6794</v>
      </c>
      <c r="W8811">
        <f>SUM(Table1[[#This Row],[Total Sales]]-Table1[[#This Row],[Operating Profit]])</f>
        <v>4484</v>
      </c>
      <c r="X8811">
        <f>SUM(Table1[[#This Row],[Total Sales]]-Table1[[#This Row],[Cost]])</f>
        <v>2310</v>
      </c>
      <c r="Y8811">
        <f>SUM(Table1[[#This Row],[profit/loss]])/SUM(Table1[profit/loss])</f>
        <v>6.9550006819212573E-6</v>
      </c>
    </row>
    <row r="8812" spans="1:25" x14ac:dyDescent="0.3">
      <c r="A8812" t="s">
        <v>29</v>
      </c>
      <c r="B8812" t="s">
        <v>23</v>
      </c>
      <c r="C8812">
        <v>1197831</v>
      </c>
      <c r="D8812" s="9">
        <v>44351</v>
      </c>
      <c r="E8812" s="8" t="str">
        <f>TEXT(Table1[[#This Row],[Invoice Date]],"dd-mm-yyyy")</f>
        <v>04-06-2021</v>
      </c>
      <c r="F8812" s="1" t="str">
        <f t="shared" si="548"/>
        <v>June</v>
      </c>
      <c r="G8812" s="1" t="str">
        <f t="shared" si="549"/>
        <v>2021</v>
      </c>
      <c r="H8812" s="1" t="str">
        <f t="shared" si="550"/>
        <v>Friday</v>
      </c>
      <c r="I8812" s="1" t="str">
        <f t="shared" si="551"/>
        <v>04</v>
      </c>
      <c r="J8812" t="s">
        <v>30</v>
      </c>
      <c r="K8812" t="s">
        <v>83</v>
      </c>
      <c r="L8812" t="s">
        <v>84</v>
      </c>
      <c r="M8812" t="s">
        <v>22</v>
      </c>
      <c r="N8812">
        <v>39</v>
      </c>
      <c r="O8812">
        <v>248</v>
      </c>
      <c r="P8812">
        <v>9672</v>
      </c>
      <c r="Q8812">
        <v>5320</v>
      </c>
      <c r="R8812">
        <v>0.55000000000000004</v>
      </c>
      <c r="S8812" t="s">
        <v>23</v>
      </c>
      <c r="T8812" t="str">
        <f>IF(Table1[[#This Row],[Units Sold]]&gt; 700,"High Units","low Units")</f>
        <v>low Units</v>
      </c>
      <c r="U8812">
        <f>SUM(Table1[[#This Row],[Operating Profit]])/SUM(Table1[Operating Profit])*100</f>
        <v>1.6017577328061076E-3</v>
      </c>
      <c r="V8812">
        <f>SUM(Table1[[#This Row],[Price per Unit]]*Table1[[#This Row],[Units Sold]])</f>
        <v>9672</v>
      </c>
      <c r="W8812">
        <f>SUM(Table1[[#This Row],[Total Sales]]-Table1[[#This Row],[Operating Profit]])</f>
        <v>4352</v>
      </c>
      <c r="X8812">
        <f>SUM(Table1[[#This Row],[Total Sales]]-Table1[[#This Row],[Cost]])</f>
        <v>5320</v>
      </c>
      <c r="Y8812">
        <f>SUM(Table1[[#This Row],[profit/loss]])/SUM(Table1[profit/loss])</f>
        <v>1.6017577328061076E-5</v>
      </c>
    </row>
    <row r="8813" spans="1:25" x14ac:dyDescent="0.3">
      <c r="A8813" t="s">
        <v>29</v>
      </c>
      <c r="B8813" t="s">
        <v>23</v>
      </c>
      <c r="C8813">
        <v>1197831</v>
      </c>
      <c r="D8813" s="9">
        <v>44383</v>
      </c>
      <c r="E8813" s="8" t="str">
        <f>TEXT(Table1[[#This Row],[Invoice Date]],"dd-mm-yyyy")</f>
        <v>06-07-2021</v>
      </c>
      <c r="F8813" s="1" t="str">
        <f t="shared" si="548"/>
        <v>July</v>
      </c>
      <c r="G8813" s="1" t="str">
        <f t="shared" si="549"/>
        <v>2021</v>
      </c>
      <c r="H8813" s="1" t="str">
        <f t="shared" si="550"/>
        <v>Tuesday</v>
      </c>
      <c r="I8813" s="1" t="str">
        <f t="shared" si="551"/>
        <v>06</v>
      </c>
      <c r="J8813" t="s">
        <v>30</v>
      </c>
      <c r="K8813" t="s">
        <v>83</v>
      </c>
      <c r="L8813" t="s">
        <v>84</v>
      </c>
      <c r="M8813" t="s">
        <v>16</v>
      </c>
      <c r="N8813">
        <v>35</v>
      </c>
      <c r="O8813">
        <v>264</v>
      </c>
      <c r="P8813">
        <v>9240</v>
      </c>
      <c r="Q8813">
        <v>4250</v>
      </c>
      <c r="R8813">
        <v>0.46</v>
      </c>
      <c r="S8813" t="s">
        <v>23</v>
      </c>
      <c r="T8813" t="str">
        <f>IF(Table1[[#This Row],[Units Sold]]&gt; 700,"High Units","low Units")</f>
        <v>low Units</v>
      </c>
      <c r="U8813">
        <f>SUM(Table1[[#This Row],[Operating Profit]])/SUM(Table1[Operating Profit])*100</f>
        <v>1.2795996925612705E-3</v>
      </c>
      <c r="V8813">
        <f>SUM(Table1[[#This Row],[Price per Unit]]*Table1[[#This Row],[Units Sold]])</f>
        <v>9240</v>
      </c>
      <c r="W8813">
        <f>SUM(Table1[[#This Row],[Total Sales]]-Table1[[#This Row],[Operating Profit]])</f>
        <v>4990</v>
      </c>
      <c r="X8813">
        <f>SUM(Table1[[#This Row],[Total Sales]]-Table1[[#This Row],[Cost]])</f>
        <v>4250</v>
      </c>
      <c r="Y8813">
        <f>SUM(Table1[[#This Row],[profit/loss]])/SUM(Table1[profit/loss])</f>
        <v>1.2795996925612704E-5</v>
      </c>
    </row>
    <row r="8814" spans="1:25" x14ac:dyDescent="0.3">
      <c r="A8814" t="s">
        <v>29</v>
      </c>
      <c r="B8814" t="s">
        <v>23</v>
      </c>
      <c r="C8814">
        <v>1197831</v>
      </c>
      <c r="D8814" s="9">
        <v>44383</v>
      </c>
      <c r="E8814" s="8" t="str">
        <f>TEXT(Table1[[#This Row],[Invoice Date]],"dd-mm-yyyy")</f>
        <v>06-07-2021</v>
      </c>
      <c r="F8814" s="1" t="str">
        <f t="shared" si="548"/>
        <v>July</v>
      </c>
      <c r="G8814" s="1" t="str">
        <f t="shared" si="549"/>
        <v>2021</v>
      </c>
      <c r="H8814" s="1" t="str">
        <f t="shared" si="550"/>
        <v>Tuesday</v>
      </c>
      <c r="I8814" s="1" t="str">
        <f t="shared" si="551"/>
        <v>06</v>
      </c>
      <c r="J8814" t="s">
        <v>30</v>
      </c>
      <c r="K8814" t="s">
        <v>83</v>
      </c>
      <c r="L8814" t="s">
        <v>84</v>
      </c>
      <c r="M8814" t="s">
        <v>18</v>
      </c>
      <c r="N8814">
        <v>40</v>
      </c>
      <c r="O8814">
        <v>271</v>
      </c>
      <c r="P8814">
        <v>10840</v>
      </c>
      <c r="Q8814">
        <v>4661</v>
      </c>
      <c r="R8814">
        <v>0.43</v>
      </c>
      <c r="S8814" t="s">
        <v>23</v>
      </c>
      <c r="T8814" t="str">
        <f>IF(Table1[[#This Row],[Units Sold]]&gt; 700,"High Units","low Units")</f>
        <v>low Units</v>
      </c>
      <c r="U8814">
        <f>SUM(Table1[[#This Row],[Operating Profit]])/SUM(Table1[Operating Profit])*100</f>
        <v>1.4033445098889602E-3</v>
      </c>
      <c r="V8814">
        <f>SUM(Table1[[#This Row],[Price per Unit]]*Table1[[#This Row],[Units Sold]])</f>
        <v>10840</v>
      </c>
      <c r="W8814">
        <f>SUM(Table1[[#This Row],[Total Sales]]-Table1[[#This Row],[Operating Profit]])</f>
        <v>6179</v>
      </c>
      <c r="X8814">
        <f>SUM(Table1[[#This Row],[Total Sales]]-Table1[[#This Row],[Cost]])</f>
        <v>4661</v>
      </c>
      <c r="Y8814">
        <f>SUM(Table1[[#This Row],[profit/loss]])/SUM(Table1[profit/loss])</f>
        <v>1.4033445098889602E-5</v>
      </c>
    </row>
    <row r="8815" spans="1:25" x14ac:dyDescent="0.3">
      <c r="A8815" t="s">
        <v>29</v>
      </c>
      <c r="B8815" t="s">
        <v>23</v>
      </c>
      <c r="C8815">
        <v>1197831</v>
      </c>
      <c r="D8815" s="9">
        <v>44383</v>
      </c>
      <c r="E8815" s="8" t="str">
        <f>TEXT(Table1[[#This Row],[Invoice Date]],"dd-mm-yyyy")</f>
        <v>06-07-2021</v>
      </c>
      <c r="F8815" s="1" t="str">
        <f t="shared" si="548"/>
        <v>July</v>
      </c>
      <c r="G8815" s="1" t="str">
        <f t="shared" si="549"/>
        <v>2021</v>
      </c>
      <c r="H8815" s="1" t="str">
        <f t="shared" si="550"/>
        <v>Tuesday</v>
      </c>
      <c r="I8815" s="1" t="str">
        <f t="shared" si="551"/>
        <v>06</v>
      </c>
      <c r="J8815" t="s">
        <v>30</v>
      </c>
      <c r="K8815" t="s">
        <v>83</v>
      </c>
      <c r="L8815" t="s">
        <v>84</v>
      </c>
      <c r="M8815" t="s">
        <v>19</v>
      </c>
      <c r="N8815">
        <v>34</v>
      </c>
      <c r="O8815">
        <v>278</v>
      </c>
      <c r="P8815">
        <v>9452</v>
      </c>
      <c r="Q8815">
        <v>3970</v>
      </c>
      <c r="R8815">
        <v>0.42</v>
      </c>
      <c r="S8815" t="s">
        <v>23</v>
      </c>
      <c r="T8815" t="str">
        <f>IF(Table1[[#This Row],[Units Sold]]&gt; 700,"High Units","low Units")</f>
        <v>low Units</v>
      </c>
      <c r="U8815">
        <f>SUM(Table1[[#This Row],[Operating Profit]])/SUM(Table1[Operating Profit])*100</f>
        <v>1.1952966539925279E-3</v>
      </c>
      <c r="V8815">
        <f>SUM(Table1[[#This Row],[Price per Unit]]*Table1[[#This Row],[Units Sold]])</f>
        <v>9452</v>
      </c>
      <c r="W8815">
        <f>SUM(Table1[[#This Row],[Total Sales]]-Table1[[#This Row],[Operating Profit]])</f>
        <v>5482</v>
      </c>
      <c r="X8815">
        <f>SUM(Table1[[#This Row],[Total Sales]]-Table1[[#This Row],[Cost]])</f>
        <v>3970</v>
      </c>
      <c r="Y8815">
        <f>SUM(Table1[[#This Row],[profit/loss]])/SUM(Table1[profit/loss])</f>
        <v>1.1952966539925278E-5</v>
      </c>
    </row>
    <row r="8816" spans="1:25" x14ac:dyDescent="0.3">
      <c r="A8816" t="s">
        <v>29</v>
      </c>
      <c r="B8816" t="s">
        <v>23</v>
      </c>
      <c r="C8816">
        <v>1197831</v>
      </c>
      <c r="D8816" s="9">
        <v>44383</v>
      </c>
      <c r="E8816" s="8" t="str">
        <f>TEXT(Table1[[#This Row],[Invoice Date]],"dd-mm-yyyy")</f>
        <v>06-07-2021</v>
      </c>
      <c r="F8816" s="1" t="str">
        <f t="shared" si="548"/>
        <v>July</v>
      </c>
      <c r="G8816" s="1" t="str">
        <f t="shared" si="549"/>
        <v>2021</v>
      </c>
      <c r="H8816" s="1" t="str">
        <f t="shared" si="550"/>
        <v>Tuesday</v>
      </c>
      <c r="I8816" s="1" t="str">
        <f t="shared" si="551"/>
        <v>06</v>
      </c>
      <c r="J8816" t="s">
        <v>30</v>
      </c>
      <c r="K8816" t="s">
        <v>83</v>
      </c>
      <c r="L8816" t="s">
        <v>84</v>
      </c>
      <c r="M8816" t="s">
        <v>20</v>
      </c>
      <c r="N8816">
        <v>38</v>
      </c>
      <c r="O8816">
        <v>158</v>
      </c>
      <c r="P8816">
        <v>6004</v>
      </c>
      <c r="Q8816">
        <v>3182</v>
      </c>
      <c r="R8816">
        <v>0.53</v>
      </c>
      <c r="S8816" t="s">
        <v>23</v>
      </c>
      <c r="T8816" t="str">
        <f>IF(Table1[[#This Row],[Units Sold]]&gt; 700,"High Units","low Units")</f>
        <v>low Units</v>
      </c>
      <c r="U8816">
        <f>SUM(Table1[[#This Row],[Operating Profit]])/SUM(Table1[Operating Profit])*100</f>
        <v>9.5804381687763813E-4</v>
      </c>
      <c r="V8816">
        <f>SUM(Table1[[#This Row],[Price per Unit]]*Table1[[#This Row],[Units Sold]])</f>
        <v>6004</v>
      </c>
      <c r="W8816">
        <f>SUM(Table1[[#This Row],[Total Sales]]-Table1[[#This Row],[Operating Profit]])</f>
        <v>2822</v>
      </c>
      <c r="X8816">
        <f>SUM(Table1[[#This Row],[Total Sales]]-Table1[[#This Row],[Cost]])</f>
        <v>3182</v>
      </c>
      <c r="Y8816">
        <f>SUM(Table1[[#This Row],[profit/loss]])/SUM(Table1[profit/loss])</f>
        <v>9.5804381687763813E-6</v>
      </c>
    </row>
    <row r="8817" spans="1:25" x14ac:dyDescent="0.3">
      <c r="A8817" t="s">
        <v>29</v>
      </c>
      <c r="B8817" t="s">
        <v>23</v>
      </c>
      <c r="C8817">
        <v>1197831</v>
      </c>
      <c r="D8817" s="9">
        <v>44383</v>
      </c>
      <c r="E8817" s="8" t="str">
        <f>TEXT(Table1[[#This Row],[Invoice Date]],"dd-mm-yyyy")</f>
        <v>06-07-2021</v>
      </c>
      <c r="F8817" s="1" t="str">
        <f t="shared" si="548"/>
        <v>July</v>
      </c>
      <c r="G8817" s="1" t="str">
        <f t="shared" si="549"/>
        <v>2021</v>
      </c>
      <c r="H8817" s="1" t="str">
        <f t="shared" si="550"/>
        <v>Tuesday</v>
      </c>
      <c r="I8817" s="1" t="str">
        <f t="shared" si="551"/>
        <v>06</v>
      </c>
      <c r="J8817" t="s">
        <v>30</v>
      </c>
      <c r="K8817" t="s">
        <v>83</v>
      </c>
      <c r="L8817" t="s">
        <v>84</v>
      </c>
      <c r="M8817" t="s">
        <v>21</v>
      </c>
      <c r="N8817">
        <v>43</v>
      </c>
      <c r="O8817">
        <v>173</v>
      </c>
      <c r="P8817">
        <v>7439</v>
      </c>
      <c r="Q8817">
        <v>2976</v>
      </c>
      <c r="R8817">
        <v>0.4</v>
      </c>
      <c r="S8817" t="s">
        <v>23</v>
      </c>
      <c r="T8817" t="str">
        <f>IF(Table1[[#This Row],[Units Sold]]&gt; 700,"High Units","low Units")</f>
        <v>low Units</v>
      </c>
      <c r="U8817">
        <f>SUM(Table1[[#This Row],[Operating Profit]])/SUM(Table1[Operating Profit])*100</f>
        <v>8.9602086707349198E-4</v>
      </c>
      <c r="V8817">
        <f>SUM(Table1[[#This Row],[Price per Unit]]*Table1[[#This Row],[Units Sold]])</f>
        <v>7439</v>
      </c>
      <c r="W8817">
        <f>SUM(Table1[[#This Row],[Total Sales]]-Table1[[#This Row],[Operating Profit]])</f>
        <v>4463</v>
      </c>
      <c r="X8817">
        <f>SUM(Table1[[#This Row],[Total Sales]]-Table1[[#This Row],[Cost]])</f>
        <v>2976</v>
      </c>
      <c r="Y8817">
        <f>SUM(Table1[[#This Row],[profit/loss]])/SUM(Table1[profit/loss])</f>
        <v>8.9602086707349193E-6</v>
      </c>
    </row>
    <row r="8818" spans="1:25" x14ac:dyDescent="0.3">
      <c r="A8818" t="s">
        <v>13</v>
      </c>
      <c r="B8818" t="s">
        <v>23</v>
      </c>
      <c r="C8818">
        <v>1197831</v>
      </c>
      <c r="D8818" s="9">
        <v>44383</v>
      </c>
      <c r="E8818" s="8" t="str">
        <f>TEXT(Table1[[#This Row],[Invoice Date]],"dd-mm-yyyy")</f>
        <v>06-07-2021</v>
      </c>
      <c r="F8818" s="1" t="str">
        <f t="shared" si="548"/>
        <v>July</v>
      </c>
      <c r="G8818" s="1" t="str">
        <f t="shared" si="549"/>
        <v>2021</v>
      </c>
      <c r="H8818" s="1" t="str">
        <f t="shared" si="550"/>
        <v>Tuesday</v>
      </c>
      <c r="I8818" s="1" t="str">
        <f t="shared" si="551"/>
        <v>06</v>
      </c>
      <c r="J8818" t="s">
        <v>30</v>
      </c>
      <c r="K8818" t="s">
        <v>83</v>
      </c>
      <c r="L8818" t="s">
        <v>84</v>
      </c>
      <c r="M8818" t="s">
        <v>22</v>
      </c>
      <c r="N8818">
        <v>51</v>
      </c>
      <c r="O8818">
        <v>264</v>
      </c>
      <c r="P8818">
        <v>13464</v>
      </c>
      <c r="Q8818">
        <v>7944</v>
      </c>
      <c r="R8818">
        <v>0.59</v>
      </c>
      <c r="S8818" t="s">
        <v>23</v>
      </c>
      <c r="T8818" t="str">
        <f>IF(Table1[[#This Row],[Units Sold]]&gt; 700,"High Units","low Units")</f>
        <v>low Units</v>
      </c>
      <c r="U8818">
        <f>SUM(Table1[[#This Row],[Operating Profit]])/SUM(Table1[Operating Profit])*100</f>
        <v>2.3917976371074664E-3</v>
      </c>
      <c r="V8818">
        <f>SUM(Table1[[#This Row],[Price per Unit]]*Table1[[#This Row],[Units Sold]])</f>
        <v>13464</v>
      </c>
      <c r="W8818">
        <f>SUM(Table1[[#This Row],[Total Sales]]-Table1[[#This Row],[Operating Profit]])</f>
        <v>5520</v>
      </c>
      <c r="X8818">
        <f>SUM(Table1[[#This Row],[Total Sales]]-Table1[[#This Row],[Cost]])</f>
        <v>7944</v>
      </c>
      <c r="Y8818">
        <f>SUM(Table1[[#This Row],[profit/loss]])/SUM(Table1[profit/loss])</f>
        <v>2.3917976371074663E-5</v>
      </c>
    </row>
    <row r="8819" spans="1:25" x14ac:dyDescent="0.3">
      <c r="A8819" t="s">
        <v>13</v>
      </c>
      <c r="B8819" t="s">
        <v>23</v>
      </c>
      <c r="C8819">
        <v>1197831</v>
      </c>
      <c r="D8819" s="9">
        <v>44416</v>
      </c>
      <c r="E8819" s="8" t="str">
        <f>TEXT(Table1[[#This Row],[Invoice Date]],"dd-mm-yyyy")</f>
        <v>08-08-2021</v>
      </c>
      <c r="F8819" s="1" t="str">
        <f t="shared" si="548"/>
        <v>August</v>
      </c>
      <c r="G8819" s="1" t="str">
        <f t="shared" si="549"/>
        <v>2021</v>
      </c>
      <c r="H8819" s="1" t="str">
        <f t="shared" si="550"/>
        <v>Sunday</v>
      </c>
      <c r="I8819" s="1" t="str">
        <f t="shared" si="551"/>
        <v>08</v>
      </c>
      <c r="J8819" t="s">
        <v>30</v>
      </c>
      <c r="K8819" t="s">
        <v>83</v>
      </c>
      <c r="L8819" t="s">
        <v>84</v>
      </c>
      <c r="M8819" t="s">
        <v>16</v>
      </c>
      <c r="N8819">
        <v>38</v>
      </c>
      <c r="O8819">
        <v>233</v>
      </c>
      <c r="P8819">
        <v>8854</v>
      </c>
      <c r="Q8819">
        <v>3719</v>
      </c>
      <c r="R8819">
        <v>0.42</v>
      </c>
      <c r="S8819" t="s">
        <v>23</v>
      </c>
      <c r="T8819" t="str">
        <f>IF(Table1[[#This Row],[Units Sold]]&gt; 700,"High Units","low Units")</f>
        <v>low Units</v>
      </c>
      <c r="U8819">
        <f>SUM(Table1[[#This Row],[Operating Profit]])/SUM(Table1[Operating Profit])*100</f>
        <v>1.1197250015612622E-3</v>
      </c>
      <c r="V8819">
        <f>SUM(Table1[[#This Row],[Price per Unit]]*Table1[[#This Row],[Units Sold]])</f>
        <v>8854</v>
      </c>
      <c r="W8819">
        <f>SUM(Table1[[#This Row],[Total Sales]]-Table1[[#This Row],[Operating Profit]])</f>
        <v>5135</v>
      </c>
      <c r="X8819">
        <f>SUM(Table1[[#This Row],[Total Sales]]-Table1[[#This Row],[Cost]])</f>
        <v>3719</v>
      </c>
      <c r="Y8819">
        <f>SUM(Table1[[#This Row],[profit/loss]])/SUM(Table1[profit/loss])</f>
        <v>1.1197250015612622E-5</v>
      </c>
    </row>
    <row r="8820" spans="1:25" x14ac:dyDescent="0.3">
      <c r="A8820" t="s">
        <v>13</v>
      </c>
      <c r="B8820" t="s">
        <v>23</v>
      </c>
      <c r="C8820">
        <v>1197831</v>
      </c>
      <c r="D8820" s="9">
        <v>44416</v>
      </c>
      <c r="E8820" s="8" t="str">
        <f>TEXT(Table1[[#This Row],[Invoice Date]],"dd-mm-yyyy")</f>
        <v>08-08-2021</v>
      </c>
      <c r="F8820" s="1" t="str">
        <f t="shared" si="548"/>
        <v>August</v>
      </c>
      <c r="G8820" s="1" t="str">
        <f t="shared" si="549"/>
        <v>2021</v>
      </c>
      <c r="H8820" s="1" t="str">
        <f t="shared" si="550"/>
        <v>Sunday</v>
      </c>
      <c r="I8820" s="1" t="str">
        <f t="shared" si="551"/>
        <v>08</v>
      </c>
      <c r="J8820" t="s">
        <v>30</v>
      </c>
      <c r="K8820" t="s">
        <v>83</v>
      </c>
      <c r="L8820" t="s">
        <v>84</v>
      </c>
      <c r="M8820" t="s">
        <v>18</v>
      </c>
      <c r="N8820">
        <v>37</v>
      </c>
      <c r="O8820">
        <v>255</v>
      </c>
      <c r="P8820">
        <v>9435</v>
      </c>
      <c r="Q8820">
        <v>4057</v>
      </c>
      <c r="R8820">
        <v>0.43</v>
      </c>
      <c r="S8820" t="s">
        <v>23</v>
      </c>
      <c r="T8820" t="str">
        <f>IF(Table1[[#This Row],[Units Sold]]&gt; 700,"High Units","low Units")</f>
        <v>low Units</v>
      </c>
      <c r="U8820">
        <f>SUM(Table1[[#This Row],[Operating Profit]])/SUM(Table1[Operating Profit])*100</f>
        <v>1.2214908124049586E-3</v>
      </c>
      <c r="V8820">
        <f>SUM(Table1[[#This Row],[Price per Unit]]*Table1[[#This Row],[Units Sold]])</f>
        <v>9435</v>
      </c>
      <c r="W8820">
        <f>SUM(Table1[[#This Row],[Total Sales]]-Table1[[#This Row],[Operating Profit]])</f>
        <v>5378</v>
      </c>
      <c r="X8820">
        <f>SUM(Table1[[#This Row],[Total Sales]]-Table1[[#This Row],[Cost]])</f>
        <v>4057</v>
      </c>
      <c r="Y8820">
        <f>SUM(Table1[[#This Row],[profit/loss]])/SUM(Table1[profit/loss])</f>
        <v>1.2214908124049585E-5</v>
      </c>
    </row>
    <row r="8821" spans="1:25" x14ac:dyDescent="0.3">
      <c r="A8821" t="s">
        <v>13</v>
      </c>
      <c r="B8821" t="s">
        <v>23</v>
      </c>
      <c r="C8821">
        <v>1197831</v>
      </c>
      <c r="D8821" s="9">
        <v>44416</v>
      </c>
      <c r="E8821" s="8" t="str">
        <f>TEXT(Table1[[#This Row],[Invoice Date]],"dd-mm-yyyy")</f>
        <v>08-08-2021</v>
      </c>
      <c r="F8821" s="1" t="str">
        <f t="shared" si="548"/>
        <v>August</v>
      </c>
      <c r="G8821" s="1" t="str">
        <f t="shared" si="549"/>
        <v>2021</v>
      </c>
      <c r="H8821" s="1" t="str">
        <f t="shared" si="550"/>
        <v>Sunday</v>
      </c>
      <c r="I8821" s="1" t="str">
        <f t="shared" si="551"/>
        <v>08</v>
      </c>
      <c r="J8821" t="s">
        <v>30</v>
      </c>
      <c r="K8821" t="s">
        <v>83</v>
      </c>
      <c r="L8821" t="s">
        <v>84</v>
      </c>
      <c r="M8821" t="s">
        <v>19</v>
      </c>
      <c r="N8821">
        <v>39</v>
      </c>
      <c r="O8821">
        <v>305</v>
      </c>
      <c r="P8821">
        <v>11895</v>
      </c>
      <c r="Q8821">
        <v>5115</v>
      </c>
      <c r="R8821">
        <v>0.43</v>
      </c>
      <c r="S8821" t="s">
        <v>23</v>
      </c>
      <c r="T8821" t="str">
        <f>IF(Table1[[#This Row],[Units Sold]]&gt; 700,"High Units","low Units")</f>
        <v>low Units</v>
      </c>
      <c r="U8821">
        <f>SUM(Table1[[#This Row],[Operating Profit]])/SUM(Table1[Operating Profit])*100</f>
        <v>1.5400358652825641E-3</v>
      </c>
      <c r="V8821">
        <f>SUM(Table1[[#This Row],[Price per Unit]]*Table1[[#This Row],[Units Sold]])</f>
        <v>11895</v>
      </c>
      <c r="W8821">
        <f>SUM(Table1[[#This Row],[Total Sales]]-Table1[[#This Row],[Operating Profit]])</f>
        <v>6780</v>
      </c>
      <c r="X8821">
        <f>SUM(Table1[[#This Row],[Total Sales]]-Table1[[#This Row],[Cost]])</f>
        <v>5115</v>
      </c>
      <c r="Y8821">
        <f>SUM(Table1[[#This Row],[profit/loss]])/SUM(Table1[profit/loss])</f>
        <v>1.5400358652825641E-5</v>
      </c>
    </row>
    <row r="8822" spans="1:25" x14ac:dyDescent="0.3">
      <c r="A8822" t="s">
        <v>13</v>
      </c>
      <c r="B8822" t="s">
        <v>23</v>
      </c>
      <c r="C8822">
        <v>1197831</v>
      </c>
      <c r="D8822" s="9">
        <v>44416</v>
      </c>
      <c r="E8822" s="8" t="str">
        <f>TEXT(Table1[[#This Row],[Invoice Date]],"dd-mm-yyyy")</f>
        <v>08-08-2021</v>
      </c>
      <c r="F8822" s="1" t="str">
        <f t="shared" si="548"/>
        <v>August</v>
      </c>
      <c r="G8822" s="1" t="str">
        <f t="shared" si="549"/>
        <v>2021</v>
      </c>
      <c r="H8822" s="1" t="str">
        <f t="shared" si="550"/>
        <v>Sunday</v>
      </c>
      <c r="I8822" s="1" t="str">
        <f t="shared" si="551"/>
        <v>08</v>
      </c>
      <c r="J8822" t="s">
        <v>30</v>
      </c>
      <c r="K8822" t="s">
        <v>83</v>
      </c>
      <c r="L8822" t="s">
        <v>84</v>
      </c>
      <c r="M8822" t="s">
        <v>20</v>
      </c>
      <c r="N8822">
        <v>33</v>
      </c>
      <c r="O8822">
        <v>162</v>
      </c>
      <c r="P8822">
        <v>5346</v>
      </c>
      <c r="Q8822">
        <v>2940</v>
      </c>
      <c r="R8822">
        <v>0.55000000000000004</v>
      </c>
      <c r="S8822" t="s">
        <v>23</v>
      </c>
      <c r="T8822" t="str">
        <f>IF(Table1[[#This Row],[Units Sold]]&gt; 700,"High Units","low Units")</f>
        <v>low Units</v>
      </c>
      <c r="U8822">
        <f>SUM(Table1[[#This Row],[Operating Profit]])/SUM(Table1[Operating Profit])*100</f>
        <v>8.8518190497179636E-4</v>
      </c>
      <c r="V8822">
        <f>SUM(Table1[[#This Row],[Price per Unit]]*Table1[[#This Row],[Units Sold]])</f>
        <v>5346</v>
      </c>
      <c r="W8822">
        <f>SUM(Table1[[#This Row],[Total Sales]]-Table1[[#This Row],[Operating Profit]])</f>
        <v>2406</v>
      </c>
      <c r="X8822">
        <f>SUM(Table1[[#This Row],[Total Sales]]-Table1[[#This Row],[Cost]])</f>
        <v>2940</v>
      </c>
      <c r="Y8822">
        <f>SUM(Table1[[#This Row],[profit/loss]])/SUM(Table1[profit/loss])</f>
        <v>8.8518190497179634E-6</v>
      </c>
    </row>
    <row r="8823" spans="1:25" x14ac:dyDescent="0.3">
      <c r="A8823" t="s">
        <v>25</v>
      </c>
      <c r="B8823" t="s">
        <v>23</v>
      </c>
      <c r="C8823">
        <v>1197831</v>
      </c>
      <c r="D8823" s="9">
        <v>44416</v>
      </c>
      <c r="E8823" s="8" t="str">
        <f>TEXT(Table1[[#This Row],[Invoice Date]],"dd-mm-yyyy")</f>
        <v>08-08-2021</v>
      </c>
      <c r="F8823" s="1" t="str">
        <f t="shared" si="548"/>
        <v>August</v>
      </c>
      <c r="G8823" s="1" t="str">
        <f t="shared" si="549"/>
        <v>2021</v>
      </c>
      <c r="H8823" s="1" t="str">
        <f t="shared" si="550"/>
        <v>Sunday</v>
      </c>
      <c r="I8823" s="1" t="str">
        <f t="shared" si="551"/>
        <v>08</v>
      </c>
      <c r="J8823" t="s">
        <v>30</v>
      </c>
      <c r="K8823" t="s">
        <v>83</v>
      </c>
      <c r="L8823" t="s">
        <v>84</v>
      </c>
      <c r="M8823" t="s">
        <v>21</v>
      </c>
      <c r="N8823">
        <v>39</v>
      </c>
      <c r="O8823">
        <v>166</v>
      </c>
      <c r="P8823">
        <v>6474</v>
      </c>
      <c r="Q8823">
        <v>2719</v>
      </c>
      <c r="R8823">
        <v>0.42</v>
      </c>
      <c r="S8823" t="s">
        <v>23</v>
      </c>
      <c r="T8823" t="str">
        <f>IF(Table1[[#This Row],[Units Sold]]&gt; 700,"High Units","low Units")</f>
        <v>low Units</v>
      </c>
      <c r="U8823">
        <f>SUM(Table1[[#This Row],[Operating Profit]])/SUM(Table1[Operating Profit])*100</f>
        <v>8.1864272095861026E-4</v>
      </c>
      <c r="V8823">
        <f>SUM(Table1[[#This Row],[Price per Unit]]*Table1[[#This Row],[Units Sold]])</f>
        <v>6474</v>
      </c>
      <c r="W8823">
        <f>SUM(Table1[[#This Row],[Total Sales]]-Table1[[#This Row],[Operating Profit]])</f>
        <v>3755</v>
      </c>
      <c r="X8823">
        <f>SUM(Table1[[#This Row],[Total Sales]]-Table1[[#This Row],[Cost]])</f>
        <v>2719</v>
      </c>
      <c r="Y8823">
        <f>SUM(Table1[[#This Row],[profit/loss]])/SUM(Table1[profit/loss])</f>
        <v>8.1864272095861028E-6</v>
      </c>
    </row>
    <row r="8824" spans="1:25" x14ac:dyDescent="0.3">
      <c r="A8824" t="s">
        <v>25</v>
      </c>
      <c r="B8824" t="s">
        <v>23</v>
      </c>
      <c r="C8824">
        <v>1197831</v>
      </c>
      <c r="D8824" s="9">
        <v>44416</v>
      </c>
      <c r="E8824" s="8" t="str">
        <f>TEXT(Table1[[#This Row],[Invoice Date]],"dd-mm-yyyy")</f>
        <v>08-08-2021</v>
      </c>
      <c r="F8824" s="1" t="str">
        <f t="shared" si="548"/>
        <v>August</v>
      </c>
      <c r="G8824" s="1" t="str">
        <f t="shared" si="549"/>
        <v>2021</v>
      </c>
      <c r="H8824" s="1" t="str">
        <f t="shared" si="550"/>
        <v>Sunday</v>
      </c>
      <c r="I8824" s="1" t="str">
        <f t="shared" si="551"/>
        <v>08</v>
      </c>
      <c r="J8824" t="s">
        <v>30</v>
      </c>
      <c r="K8824" t="s">
        <v>83</v>
      </c>
      <c r="L8824" t="s">
        <v>84</v>
      </c>
      <c r="M8824" t="s">
        <v>22</v>
      </c>
      <c r="N8824">
        <v>44</v>
      </c>
      <c r="O8824">
        <v>239</v>
      </c>
      <c r="P8824">
        <v>10516</v>
      </c>
      <c r="Q8824">
        <v>6415</v>
      </c>
      <c r="R8824">
        <v>0.61</v>
      </c>
      <c r="S8824" t="s">
        <v>23</v>
      </c>
      <c r="T8824" t="str">
        <f>IF(Table1[[#This Row],[Units Sold]]&gt; 700,"High Units","low Units")</f>
        <v>low Units</v>
      </c>
      <c r="U8824">
        <f>SUM(Table1[[#This Row],[Operating Profit]])/SUM(Table1[Operating Profit])*100</f>
        <v>1.9314428300660114E-3</v>
      </c>
      <c r="V8824">
        <f>SUM(Table1[[#This Row],[Price per Unit]]*Table1[[#This Row],[Units Sold]])</f>
        <v>10516</v>
      </c>
      <c r="W8824">
        <f>SUM(Table1[[#This Row],[Total Sales]]-Table1[[#This Row],[Operating Profit]])</f>
        <v>4101</v>
      </c>
      <c r="X8824">
        <f>SUM(Table1[[#This Row],[Total Sales]]-Table1[[#This Row],[Cost]])</f>
        <v>6415</v>
      </c>
      <c r="Y8824">
        <f>SUM(Table1[[#This Row],[profit/loss]])/SUM(Table1[profit/loss])</f>
        <v>1.9314428300660114E-5</v>
      </c>
    </row>
    <row r="8825" spans="1:25" x14ac:dyDescent="0.3">
      <c r="A8825" t="s">
        <v>25</v>
      </c>
      <c r="B8825" t="s">
        <v>23</v>
      </c>
      <c r="C8825">
        <v>1197831</v>
      </c>
      <c r="D8825" s="9">
        <v>44444</v>
      </c>
      <c r="E8825" s="8" t="str">
        <f>TEXT(Table1[[#This Row],[Invoice Date]],"dd-mm-yyyy")</f>
        <v>05-09-2021</v>
      </c>
      <c r="F8825" s="1" t="str">
        <f t="shared" si="548"/>
        <v>September</v>
      </c>
      <c r="G8825" s="1" t="str">
        <f t="shared" si="549"/>
        <v>2021</v>
      </c>
      <c r="H8825" s="1" t="str">
        <f t="shared" si="550"/>
        <v>Sunday</v>
      </c>
      <c r="I8825" s="1" t="str">
        <f t="shared" si="551"/>
        <v>05</v>
      </c>
      <c r="J8825" t="s">
        <v>30</v>
      </c>
      <c r="K8825" t="s">
        <v>83</v>
      </c>
      <c r="L8825" t="s">
        <v>84</v>
      </c>
      <c r="M8825" t="s">
        <v>16</v>
      </c>
      <c r="N8825">
        <v>41</v>
      </c>
      <c r="O8825">
        <v>230</v>
      </c>
      <c r="P8825">
        <v>9430</v>
      </c>
      <c r="Q8825">
        <v>4338</v>
      </c>
      <c r="R8825">
        <v>0.46</v>
      </c>
      <c r="S8825" t="s">
        <v>23</v>
      </c>
      <c r="T8825" t="str">
        <f>IF(Table1[[#This Row],[Units Sold]]&gt; 700,"High Units","low Units")</f>
        <v>low Units</v>
      </c>
      <c r="U8825">
        <f>SUM(Table1[[#This Row],[Operating Profit]])/SUM(Table1[Operating Profit])*100</f>
        <v>1.3060949332543035E-3</v>
      </c>
      <c r="V8825">
        <f>SUM(Table1[[#This Row],[Price per Unit]]*Table1[[#This Row],[Units Sold]])</f>
        <v>9430</v>
      </c>
      <c r="W8825">
        <f>SUM(Table1[[#This Row],[Total Sales]]-Table1[[#This Row],[Operating Profit]])</f>
        <v>5092</v>
      </c>
      <c r="X8825">
        <f>SUM(Table1[[#This Row],[Total Sales]]-Table1[[#This Row],[Cost]])</f>
        <v>4338</v>
      </c>
      <c r="Y8825">
        <f>SUM(Table1[[#This Row],[profit/loss]])/SUM(Table1[profit/loss])</f>
        <v>1.3060949332543036E-5</v>
      </c>
    </row>
    <row r="8826" spans="1:25" x14ac:dyDescent="0.3">
      <c r="A8826" t="s">
        <v>25</v>
      </c>
      <c r="B8826" t="s">
        <v>23</v>
      </c>
      <c r="C8826">
        <v>1197831</v>
      </c>
      <c r="D8826" s="9">
        <v>44444</v>
      </c>
      <c r="E8826" s="8" t="str">
        <f>TEXT(Table1[[#This Row],[Invoice Date]],"dd-mm-yyyy")</f>
        <v>05-09-2021</v>
      </c>
      <c r="F8826" s="1" t="str">
        <f t="shared" si="548"/>
        <v>September</v>
      </c>
      <c r="G8826" s="1" t="str">
        <f t="shared" si="549"/>
        <v>2021</v>
      </c>
      <c r="H8826" s="1" t="str">
        <f t="shared" si="550"/>
        <v>Sunday</v>
      </c>
      <c r="I8826" s="1" t="str">
        <f t="shared" si="551"/>
        <v>05</v>
      </c>
      <c r="J8826" t="s">
        <v>30</v>
      </c>
      <c r="K8826" t="s">
        <v>83</v>
      </c>
      <c r="L8826" t="s">
        <v>84</v>
      </c>
      <c r="M8826" t="s">
        <v>18</v>
      </c>
      <c r="N8826">
        <v>38</v>
      </c>
      <c r="O8826">
        <v>219</v>
      </c>
      <c r="P8826">
        <v>8322</v>
      </c>
      <c r="Q8826">
        <v>3578</v>
      </c>
      <c r="R8826">
        <v>0.43</v>
      </c>
      <c r="S8826" t="s">
        <v>23</v>
      </c>
      <c r="T8826" t="str">
        <f>IF(Table1[[#This Row],[Units Sold]]&gt; 700,"High Units","low Units")</f>
        <v>low Units</v>
      </c>
      <c r="U8826">
        <f>SUM(Table1[[#This Row],[Operating Profit]])/SUM(Table1[Operating Profit])*100</f>
        <v>1.0772723999962883E-3</v>
      </c>
      <c r="V8826">
        <f>SUM(Table1[[#This Row],[Price per Unit]]*Table1[[#This Row],[Units Sold]])</f>
        <v>8322</v>
      </c>
      <c r="W8826">
        <f>SUM(Table1[[#This Row],[Total Sales]]-Table1[[#This Row],[Operating Profit]])</f>
        <v>4744</v>
      </c>
      <c r="X8826">
        <f>SUM(Table1[[#This Row],[Total Sales]]-Table1[[#This Row],[Cost]])</f>
        <v>3578</v>
      </c>
      <c r="Y8826">
        <f>SUM(Table1[[#This Row],[profit/loss]])/SUM(Table1[profit/loss])</f>
        <v>1.0772723999962883E-5</v>
      </c>
    </row>
    <row r="8827" spans="1:25" x14ac:dyDescent="0.3">
      <c r="A8827" t="s">
        <v>25</v>
      </c>
      <c r="B8827" t="s">
        <v>23</v>
      </c>
      <c r="C8827">
        <v>1197831</v>
      </c>
      <c r="D8827" s="9">
        <v>44444</v>
      </c>
      <c r="E8827" s="8" t="str">
        <f>TEXT(Table1[[#This Row],[Invoice Date]],"dd-mm-yyyy")</f>
        <v>05-09-2021</v>
      </c>
      <c r="F8827" s="1" t="str">
        <f t="shared" si="548"/>
        <v>September</v>
      </c>
      <c r="G8827" s="1" t="str">
        <f t="shared" si="549"/>
        <v>2021</v>
      </c>
      <c r="H8827" s="1" t="str">
        <f t="shared" si="550"/>
        <v>Sunday</v>
      </c>
      <c r="I8827" s="1" t="str">
        <f t="shared" si="551"/>
        <v>05</v>
      </c>
      <c r="J8827" t="s">
        <v>30</v>
      </c>
      <c r="K8827" t="s">
        <v>83</v>
      </c>
      <c r="L8827" t="s">
        <v>84</v>
      </c>
      <c r="M8827" t="s">
        <v>19</v>
      </c>
      <c r="N8827">
        <v>43</v>
      </c>
      <c r="O8827">
        <v>203</v>
      </c>
      <c r="P8827">
        <v>8729</v>
      </c>
      <c r="Q8827">
        <v>3928</v>
      </c>
      <c r="R8827">
        <v>0.45</v>
      </c>
      <c r="S8827" t="s">
        <v>23</v>
      </c>
      <c r="T8827" t="str">
        <f>IF(Table1[[#This Row],[Units Sold]]&gt; 700,"High Units","low Units")</f>
        <v>low Units</v>
      </c>
      <c r="U8827">
        <f>SUM(Table1[[#This Row],[Operating Profit]])/SUM(Table1[Operating Profit])*100</f>
        <v>1.1826511982072163E-3</v>
      </c>
      <c r="V8827">
        <f>SUM(Table1[[#This Row],[Price per Unit]]*Table1[[#This Row],[Units Sold]])</f>
        <v>8729</v>
      </c>
      <c r="W8827">
        <f>SUM(Table1[[#This Row],[Total Sales]]-Table1[[#This Row],[Operating Profit]])</f>
        <v>4801</v>
      </c>
      <c r="X8827">
        <f>SUM(Table1[[#This Row],[Total Sales]]-Table1[[#This Row],[Cost]])</f>
        <v>3928</v>
      </c>
      <c r="Y8827">
        <f>SUM(Table1[[#This Row],[profit/loss]])/SUM(Table1[profit/loss])</f>
        <v>1.1826511982072164E-5</v>
      </c>
    </row>
    <row r="8828" spans="1:25" x14ac:dyDescent="0.3">
      <c r="A8828" t="s">
        <v>25</v>
      </c>
      <c r="B8828" t="s">
        <v>23</v>
      </c>
      <c r="C8828">
        <v>1197831</v>
      </c>
      <c r="D8828" s="9">
        <v>44444</v>
      </c>
      <c r="E8828" s="8" t="str">
        <f>TEXT(Table1[[#This Row],[Invoice Date]],"dd-mm-yyyy")</f>
        <v>05-09-2021</v>
      </c>
      <c r="F8828" s="1" t="str">
        <f t="shared" si="548"/>
        <v>September</v>
      </c>
      <c r="G8828" s="1" t="str">
        <f t="shared" si="549"/>
        <v>2021</v>
      </c>
      <c r="H8828" s="1" t="str">
        <f t="shared" si="550"/>
        <v>Sunday</v>
      </c>
      <c r="I8828" s="1" t="str">
        <f t="shared" si="551"/>
        <v>05</v>
      </c>
      <c r="J8828" t="s">
        <v>30</v>
      </c>
      <c r="K8828" t="s">
        <v>83</v>
      </c>
      <c r="L8828" t="s">
        <v>84</v>
      </c>
      <c r="M8828" t="s">
        <v>20</v>
      </c>
      <c r="N8828">
        <v>40</v>
      </c>
      <c r="O8828">
        <v>136</v>
      </c>
      <c r="P8828">
        <v>5440</v>
      </c>
      <c r="Q8828">
        <v>2992</v>
      </c>
      <c r="R8828">
        <v>0.55000000000000004</v>
      </c>
      <c r="S8828" t="s">
        <v>23</v>
      </c>
      <c r="T8828" t="str">
        <f>IF(Table1[[#This Row],[Units Sold]]&gt; 700,"High Units","low Units")</f>
        <v>low Units</v>
      </c>
      <c r="U8828">
        <f>SUM(Table1[[#This Row],[Operating Profit]])/SUM(Table1[Operating Profit])*100</f>
        <v>9.0083818356313425E-4</v>
      </c>
      <c r="V8828">
        <f>SUM(Table1[[#This Row],[Price per Unit]]*Table1[[#This Row],[Units Sold]])</f>
        <v>5440</v>
      </c>
      <c r="W8828">
        <f>SUM(Table1[[#This Row],[Total Sales]]-Table1[[#This Row],[Operating Profit]])</f>
        <v>2448</v>
      </c>
      <c r="X8828">
        <f>SUM(Table1[[#This Row],[Total Sales]]-Table1[[#This Row],[Cost]])</f>
        <v>2992</v>
      </c>
      <c r="Y8828">
        <f>SUM(Table1[[#This Row],[profit/loss]])/SUM(Table1[profit/loss])</f>
        <v>9.0083818356313431E-6</v>
      </c>
    </row>
    <row r="8829" spans="1:25" x14ac:dyDescent="0.3">
      <c r="A8829" t="s">
        <v>25</v>
      </c>
      <c r="B8829" t="s">
        <v>23</v>
      </c>
      <c r="C8829">
        <v>1197831</v>
      </c>
      <c r="D8829" s="9">
        <v>44444</v>
      </c>
      <c r="E8829" s="8" t="str">
        <f>TEXT(Table1[[#This Row],[Invoice Date]],"dd-mm-yyyy")</f>
        <v>05-09-2021</v>
      </c>
      <c r="F8829" s="1" t="str">
        <f t="shared" si="548"/>
        <v>September</v>
      </c>
      <c r="G8829" s="1" t="str">
        <f t="shared" si="549"/>
        <v>2021</v>
      </c>
      <c r="H8829" s="1" t="str">
        <f t="shared" si="550"/>
        <v>Sunday</v>
      </c>
      <c r="I8829" s="1" t="str">
        <f t="shared" si="551"/>
        <v>05</v>
      </c>
      <c r="J8829" t="s">
        <v>30</v>
      </c>
      <c r="K8829" t="s">
        <v>83</v>
      </c>
      <c r="L8829" t="s">
        <v>84</v>
      </c>
      <c r="M8829" t="s">
        <v>21</v>
      </c>
      <c r="N8829">
        <v>42</v>
      </c>
      <c r="O8829">
        <v>140</v>
      </c>
      <c r="P8829">
        <v>5880</v>
      </c>
      <c r="Q8829">
        <v>2411</v>
      </c>
      <c r="R8829">
        <v>0.41</v>
      </c>
      <c r="S8829" t="s">
        <v>23</v>
      </c>
      <c r="T8829" t="str">
        <f>IF(Table1[[#This Row],[Units Sold]]&gt; 700,"High Units","low Units")</f>
        <v>low Units</v>
      </c>
      <c r="U8829">
        <f>SUM(Table1[[#This Row],[Operating Profit]])/SUM(Table1[Operating Profit])*100</f>
        <v>7.2590937853299353E-4</v>
      </c>
      <c r="V8829">
        <f>SUM(Table1[[#This Row],[Price per Unit]]*Table1[[#This Row],[Units Sold]])</f>
        <v>5880</v>
      </c>
      <c r="W8829">
        <f>SUM(Table1[[#This Row],[Total Sales]]-Table1[[#This Row],[Operating Profit]])</f>
        <v>3469</v>
      </c>
      <c r="X8829">
        <f>SUM(Table1[[#This Row],[Total Sales]]-Table1[[#This Row],[Cost]])</f>
        <v>2411</v>
      </c>
      <c r="Y8829">
        <f>SUM(Table1[[#This Row],[profit/loss]])/SUM(Table1[profit/loss])</f>
        <v>7.2590937853299357E-6</v>
      </c>
    </row>
    <row r="8830" spans="1:25" x14ac:dyDescent="0.3">
      <c r="A8830" t="s">
        <v>25</v>
      </c>
      <c r="B8830" t="s">
        <v>23</v>
      </c>
      <c r="C8830">
        <v>1197831</v>
      </c>
      <c r="D8830" s="9">
        <v>44444</v>
      </c>
      <c r="E8830" s="8" t="str">
        <f>TEXT(Table1[[#This Row],[Invoice Date]],"dd-mm-yyyy")</f>
        <v>05-09-2021</v>
      </c>
      <c r="F8830" s="1" t="str">
        <f t="shared" si="548"/>
        <v>September</v>
      </c>
      <c r="G8830" s="1" t="str">
        <f t="shared" si="549"/>
        <v>2021</v>
      </c>
      <c r="H8830" s="1" t="str">
        <f t="shared" si="550"/>
        <v>Sunday</v>
      </c>
      <c r="I8830" s="1" t="str">
        <f t="shared" si="551"/>
        <v>05</v>
      </c>
      <c r="J8830" t="s">
        <v>30</v>
      </c>
      <c r="K8830" t="s">
        <v>83</v>
      </c>
      <c r="L8830" t="s">
        <v>84</v>
      </c>
      <c r="M8830" t="s">
        <v>22</v>
      </c>
      <c r="N8830">
        <v>36</v>
      </c>
      <c r="O8830">
        <v>200</v>
      </c>
      <c r="P8830">
        <v>7200</v>
      </c>
      <c r="Q8830">
        <v>4176</v>
      </c>
      <c r="R8830">
        <v>0.57999999999999996</v>
      </c>
      <c r="S8830" t="s">
        <v>23</v>
      </c>
      <c r="T8830" t="str">
        <f>IF(Table1[[#This Row],[Units Sold]]&gt; 700,"High Units","low Units")</f>
        <v>low Units</v>
      </c>
      <c r="U8830">
        <f>SUM(Table1[[#This Row],[Operating Profit]])/SUM(Table1[Operating Profit])*100</f>
        <v>1.2573196037966739E-3</v>
      </c>
      <c r="V8830">
        <f>SUM(Table1[[#This Row],[Price per Unit]]*Table1[[#This Row],[Units Sold]])</f>
        <v>7200</v>
      </c>
      <c r="W8830">
        <f>SUM(Table1[[#This Row],[Total Sales]]-Table1[[#This Row],[Operating Profit]])</f>
        <v>3024</v>
      </c>
      <c r="X8830">
        <f>SUM(Table1[[#This Row],[Total Sales]]-Table1[[#This Row],[Cost]])</f>
        <v>4176</v>
      </c>
      <c r="Y8830">
        <f>SUM(Table1[[#This Row],[profit/loss]])/SUM(Table1[profit/loss])</f>
        <v>1.257319603796674E-5</v>
      </c>
    </row>
    <row r="8831" spans="1:25" x14ac:dyDescent="0.3">
      <c r="A8831" t="s">
        <v>25</v>
      </c>
      <c r="B8831" t="s">
        <v>23</v>
      </c>
      <c r="C8831">
        <v>1197831</v>
      </c>
      <c r="D8831" s="9">
        <v>44473</v>
      </c>
      <c r="E8831" s="8" t="str">
        <f>TEXT(Table1[[#This Row],[Invoice Date]],"dd-mm-yyyy")</f>
        <v>04-10-2021</v>
      </c>
      <c r="F8831" s="1" t="str">
        <f t="shared" si="548"/>
        <v>October</v>
      </c>
      <c r="G8831" s="1" t="str">
        <f t="shared" si="549"/>
        <v>2021</v>
      </c>
      <c r="H8831" s="1" t="str">
        <f t="shared" si="550"/>
        <v>Monday</v>
      </c>
      <c r="I8831" s="1" t="str">
        <f t="shared" si="551"/>
        <v>04</v>
      </c>
      <c r="J8831" t="s">
        <v>30</v>
      </c>
      <c r="K8831" t="s">
        <v>83</v>
      </c>
      <c r="L8831" t="s">
        <v>84</v>
      </c>
      <c r="M8831" t="s">
        <v>16</v>
      </c>
      <c r="N8831">
        <v>30</v>
      </c>
      <c r="O8831">
        <v>201</v>
      </c>
      <c r="P8831">
        <v>6030</v>
      </c>
      <c r="Q8831">
        <v>2774</v>
      </c>
      <c r="R8831">
        <v>0.46</v>
      </c>
      <c r="S8831" t="s">
        <v>23</v>
      </c>
      <c r="T8831" t="str">
        <f>IF(Table1[[#This Row],[Units Sold]]&gt; 700,"High Units","low Units")</f>
        <v>low Units</v>
      </c>
      <c r="U8831">
        <f>SUM(Table1[[#This Row],[Operating Profit]])/SUM(Table1[Operating Profit])*100</f>
        <v>8.3520224639175623E-4</v>
      </c>
      <c r="V8831">
        <f>SUM(Table1[[#This Row],[Price per Unit]]*Table1[[#This Row],[Units Sold]])</f>
        <v>6030</v>
      </c>
      <c r="W8831">
        <f>SUM(Table1[[#This Row],[Total Sales]]-Table1[[#This Row],[Operating Profit]])</f>
        <v>3256</v>
      </c>
      <c r="X8831">
        <f>SUM(Table1[[#This Row],[Total Sales]]-Table1[[#This Row],[Cost]])</f>
        <v>2774</v>
      </c>
      <c r="Y8831">
        <f>SUM(Table1[[#This Row],[profit/loss]])/SUM(Table1[profit/loss])</f>
        <v>8.3520224639175625E-6</v>
      </c>
    </row>
    <row r="8832" spans="1:25" x14ac:dyDescent="0.3">
      <c r="A8832" t="s">
        <v>25</v>
      </c>
      <c r="B8832" t="s">
        <v>23</v>
      </c>
      <c r="C8832">
        <v>1197831</v>
      </c>
      <c r="D8832" s="9">
        <v>44473</v>
      </c>
      <c r="E8832" s="8" t="str">
        <f>TEXT(Table1[[#This Row],[Invoice Date]],"dd-mm-yyyy")</f>
        <v>04-10-2021</v>
      </c>
      <c r="F8832" s="1" t="str">
        <f t="shared" si="548"/>
        <v>October</v>
      </c>
      <c r="G8832" s="1" t="str">
        <f t="shared" si="549"/>
        <v>2021</v>
      </c>
      <c r="H8832" s="1" t="str">
        <f t="shared" si="550"/>
        <v>Monday</v>
      </c>
      <c r="I8832" s="1" t="str">
        <f t="shared" si="551"/>
        <v>04</v>
      </c>
      <c r="J8832" t="s">
        <v>30</v>
      </c>
      <c r="K8832" t="s">
        <v>83</v>
      </c>
      <c r="L8832" t="s">
        <v>84</v>
      </c>
      <c r="M8832" t="s">
        <v>18</v>
      </c>
      <c r="N8832">
        <v>27</v>
      </c>
      <c r="O8832">
        <v>190</v>
      </c>
      <c r="P8832">
        <v>5130</v>
      </c>
      <c r="Q8832">
        <v>2206</v>
      </c>
      <c r="R8832">
        <v>0.43</v>
      </c>
      <c r="S8832" t="s">
        <v>23</v>
      </c>
      <c r="T8832" t="str">
        <f>IF(Table1[[#This Row],[Units Sold]]&gt; 700,"High Units","low Units")</f>
        <v>low Units</v>
      </c>
      <c r="U8832">
        <f>SUM(Table1[[#This Row],[Operating Profit]])/SUM(Table1[Operating Profit])*100</f>
        <v>6.6418751100944993E-4</v>
      </c>
      <c r="V8832">
        <f>SUM(Table1[[#This Row],[Price per Unit]]*Table1[[#This Row],[Units Sold]])</f>
        <v>5130</v>
      </c>
      <c r="W8832">
        <f>SUM(Table1[[#This Row],[Total Sales]]-Table1[[#This Row],[Operating Profit]])</f>
        <v>2924</v>
      </c>
      <c r="X8832">
        <f>SUM(Table1[[#This Row],[Total Sales]]-Table1[[#This Row],[Cost]])</f>
        <v>2206</v>
      </c>
      <c r="Y8832">
        <f>SUM(Table1[[#This Row],[profit/loss]])/SUM(Table1[profit/loss])</f>
        <v>6.6418751100944997E-6</v>
      </c>
    </row>
    <row r="8833" spans="1:25" x14ac:dyDescent="0.3">
      <c r="A8833" t="s">
        <v>25</v>
      </c>
      <c r="B8833" t="s">
        <v>23</v>
      </c>
      <c r="C8833">
        <v>1197831</v>
      </c>
      <c r="D8833" s="9">
        <v>44473</v>
      </c>
      <c r="E8833" s="8" t="str">
        <f>TEXT(Table1[[#This Row],[Invoice Date]],"dd-mm-yyyy")</f>
        <v>04-10-2021</v>
      </c>
      <c r="F8833" s="1" t="str">
        <f t="shared" si="548"/>
        <v>October</v>
      </c>
      <c r="G8833" s="1" t="str">
        <f t="shared" si="549"/>
        <v>2021</v>
      </c>
      <c r="H8833" s="1" t="str">
        <f t="shared" si="550"/>
        <v>Monday</v>
      </c>
      <c r="I8833" s="1" t="str">
        <f t="shared" si="551"/>
        <v>04</v>
      </c>
      <c r="J8833" t="s">
        <v>30</v>
      </c>
      <c r="K8833" t="s">
        <v>83</v>
      </c>
      <c r="L8833" t="s">
        <v>84</v>
      </c>
      <c r="M8833" t="s">
        <v>19</v>
      </c>
      <c r="N8833">
        <v>31</v>
      </c>
      <c r="O8833">
        <v>179</v>
      </c>
      <c r="P8833">
        <v>5549</v>
      </c>
      <c r="Q8833">
        <v>2331</v>
      </c>
      <c r="R8833">
        <v>0.42</v>
      </c>
      <c r="S8833" t="s">
        <v>23</v>
      </c>
      <c r="T8833" t="str">
        <f>IF(Table1[[#This Row],[Units Sold]]&gt; 700,"High Units","low Units")</f>
        <v>low Units</v>
      </c>
      <c r="U8833">
        <f>SUM(Table1[[#This Row],[Operating Profit]])/SUM(Table1[Operating Profit])*100</f>
        <v>7.0182279608478149E-4</v>
      </c>
      <c r="V8833">
        <f>SUM(Table1[[#This Row],[Price per Unit]]*Table1[[#This Row],[Units Sold]])</f>
        <v>5549</v>
      </c>
      <c r="W8833">
        <f>SUM(Table1[[#This Row],[Total Sales]]-Table1[[#This Row],[Operating Profit]])</f>
        <v>3218</v>
      </c>
      <c r="X8833">
        <f>SUM(Table1[[#This Row],[Total Sales]]-Table1[[#This Row],[Cost]])</f>
        <v>2331</v>
      </c>
      <c r="Y8833">
        <f>SUM(Table1[[#This Row],[profit/loss]])/SUM(Table1[profit/loss])</f>
        <v>7.0182279608478145E-6</v>
      </c>
    </row>
    <row r="8834" spans="1:25" x14ac:dyDescent="0.3">
      <c r="A8834" t="s">
        <v>25</v>
      </c>
      <c r="B8834" t="s">
        <v>23</v>
      </c>
      <c r="C8834">
        <v>1197831</v>
      </c>
      <c r="D8834" s="9">
        <v>44473</v>
      </c>
      <c r="E8834" s="8" t="str">
        <f>TEXT(Table1[[#This Row],[Invoice Date]],"dd-mm-yyyy")</f>
        <v>04-10-2021</v>
      </c>
      <c r="F8834" s="1" t="str">
        <f t="shared" si="548"/>
        <v>October</v>
      </c>
      <c r="G8834" s="1" t="str">
        <f t="shared" si="549"/>
        <v>2021</v>
      </c>
      <c r="H8834" s="1" t="str">
        <f t="shared" si="550"/>
        <v>Monday</v>
      </c>
      <c r="I8834" s="1" t="str">
        <f t="shared" si="551"/>
        <v>04</v>
      </c>
      <c r="J8834" t="s">
        <v>30</v>
      </c>
      <c r="K8834" t="s">
        <v>83</v>
      </c>
      <c r="L8834" t="s">
        <v>84</v>
      </c>
      <c r="M8834" t="s">
        <v>20</v>
      </c>
      <c r="N8834">
        <v>35</v>
      </c>
      <c r="O8834">
        <v>116</v>
      </c>
      <c r="P8834">
        <v>4060</v>
      </c>
      <c r="Q8834">
        <v>2152</v>
      </c>
      <c r="R8834">
        <v>0.53</v>
      </c>
      <c r="S8834" t="s">
        <v>23</v>
      </c>
      <c r="T8834" t="str">
        <f>IF(Table1[[#This Row],[Units Sold]]&gt; 700,"High Units","low Units")</f>
        <v>low Units</v>
      </c>
      <c r="U8834">
        <f>SUM(Table1[[#This Row],[Operating Profit]])/SUM(Table1[Operating Profit])*100</f>
        <v>6.4792906785690672E-4</v>
      </c>
      <c r="V8834">
        <f>SUM(Table1[[#This Row],[Price per Unit]]*Table1[[#This Row],[Units Sold]])</f>
        <v>4060</v>
      </c>
      <c r="W8834">
        <f>SUM(Table1[[#This Row],[Total Sales]]-Table1[[#This Row],[Operating Profit]])</f>
        <v>1908</v>
      </c>
      <c r="X8834">
        <f>SUM(Table1[[#This Row],[Total Sales]]-Table1[[#This Row],[Cost]])</f>
        <v>2152</v>
      </c>
      <c r="Y8834">
        <f>SUM(Table1[[#This Row],[profit/loss]])/SUM(Table1[profit/loss])</f>
        <v>6.4792906785690675E-6</v>
      </c>
    </row>
    <row r="8835" spans="1:25" x14ac:dyDescent="0.3">
      <c r="A8835" t="s">
        <v>25</v>
      </c>
      <c r="B8835" t="s">
        <v>23</v>
      </c>
      <c r="C8835">
        <v>1197831</v>
      </c>
      <c r="D8835" s="9">
        <v>44473</v>
      </c>
      <c r="E8835" s="8" t="str">
        <f>TEXT(Table1[[#This Row],[Invoice Date]],"dd-mm-yyyy")</f>
        <v>04-10-2021</v>
      </c>
      <c r="F8835" s="1" t="str">
        <f t="shared" ref="F8835:F8898" si="552">TEXT(D8835,"mmmm")</f>
        <v>October</v>
      </c>
      <c r="G8835" s="1" t="str">
        <f t="shared" ref="G8835:G8898" si="553">TEXT(D8835,"YYYY")</f>
        <v>2021</v>
      </c>
      <c r="H8835" s="1" t="str">
        <f t="shared" ref="H8835:H8898" si="554">TEXT(D8835,"dddd")</f>
        <v>Monday</v>
      </c>
      <c r="I8835" s="1" t="str">
        <f t="shared" ref="I8835:I8898" si="555">TEXT(D8835,"dd")</f>
        <v>04</v>
      </c>
      <c r="J8835" t="s">
        <v>30</v>
      </c>
      <c r="K8835" t="s">
        <v>83</v>
      </c>
      <c r="L8835" t="s">
        <v>84</v>
      </c>
      <c r="M8835" t="s">
        <v>21</v>
      </c>
      <c r="N8835">
        <v>25</v>
      </c>
      <c r="O8835">
        <v>123</v>
      </c>
      <c r="P8835">
        <v>3075</v>
      </c>
      <c r="Q8835">
        <v>1199</v>
      </c>
      <c r="R8835">
        <v>0.39</v>
      </c>
      <c r="S8835" t="s">
        <v>23</v>
      </c>
      <c r="T8835" t="str">
        <f>IF(Table1[[#This Row],[Units Sold]]&gt; 700,"High Units","low Units")</f>
        <v>low Units</v>
      </c>
      <c r="U8835">
        <f>SUM(Table1[[#This Row],[Operating Profit]])/SUM(Table1[Operating Profit])*100</f>
        <v>3.6099765444257956E-4</v>
      </c>
      <c r="V8835">
        <f>SUM(Table1[[#This Row],[Price per Unit]]*Table1[[#This Row],[Units Sold]])</f>
        <v>3075</v>
      </c>
      <c r="W8835">
        <f>SUM(Table1[[#This Row],[Total Sales]]-Table1[[#This Row],[Operating Profit]])</f>
        <v>1876</v>
      </c>
      <c r="X8835">
        <f>SUM(Table1[[#This Row],[Total Sales]]-Table1[[#This Row],[Cost]])</f>
        <v>1199</v>
      </c>
      <c r="Y8835">
        <f>SUM(Table1[[#This Row],[profit/loss]])/SUM(Table1[profit/loss])</f>
        <v>3.6099765444257956E-6</v>
      </c>
    </row>
    <row r="8836" spans="1:25" x14ac:dyDescent="0.3">
      <c r="A8836" t="s">
        <v>25</v>
      </c>
      <c r="B8836" t="s">
        <v>23</v>
      </c>
      <c r="C8836">
        <v>1197831</v>
      </c>
      <c r="D8836" s="9">
        <v>44473</v>
      </c>
      <c r="E8836" s="8" t="str">
        <f>TEXT(Table1[[#This Row],[Invoice Date]],"dd-mm-yyyy")</f>
        <v>04-10-2021</v>
      </c>
      <c r="F8836" s="1" t="str">
        <f t="shared" si="552"/>
        <v>October</v>
      </c>
      <c r="G8836" s="1" t="str">
        <f t="shared" si="553"/>
        <v>2021</v>
      </c>
      <c r="H8836" s="1" t="str">
        <f t="shared" si="554"/>
        <v>Monday</v>
      </c>
      <c r="I8836" s="1" t="str">
        <f t="shared" si="555"/>
        <v>04</v>
      </c>
      <c r="J8836" t="s">
        <v>30</v>
      </c>
      <c r="K8836" t="s">
        <v>83</v>
      </c>
      <c r="L8836" t="s">
        <v>84</v>
      </c>
      <c r="M8836" t="s">
        <v>22</v>
      </c>
      <c r="N8836">
        <v>34</v>
      </c>
      <c r="O8836">
        <v>179</v>
      </c>
      <c r="P8836">
        <v>6086</v>
      </c>
      <c r="Q8836">
        <v>3591</v>
      </c>
      <c r="R8836">
        <v>0.59</v>
      </c>
      <c r="S8836" t="s">
        <v>23</v>
      </c>
      <c r="T8836" t="str">
        <f>IF(Table1[[#This Row],[Units Sold]]&gt; 700,"High Units","low Units")</f>
        <v>low Units</v>
      </c>
      <c r="U8836">
        <f>SUM(Table1[[#This Row],[Operating Profit]])/SUM(Table1[Operating Profit])*100</f>
        <v>1.0811864696441227E-3</v>
      </c>
      <c r="V8836">
        <f>SUM(Table1[[#This Row],[Price per Unit]]*Table1[[#This Row],[Units Sold]])</f>
        <v>6086</v>
      </c>
      <c r="W8836">
        <f>SUM(Table1[[#This Row],[Total Sales]]-Table1[[#This Row],[Operating Profit]])</f>
        <v>2495</v>
      </c>
      <c r="X8836">
        <f>SUM(Table1[[#This Row],[Total Sales]]-Table1[[#This Row],[Cost]])</f>
        <v>3591</v>
      </c>
      <c r="Y8836">
        <f>SUM(Table1[[#This Row],[profit/loss]])/SUM(Table1[profit/loss])</f>
        <v>1.0811864696441227E-5</v>
      </c>
    </row>
    <row r="8837" spans="1:25" x14ac:dyDescent="0.3">
      <c r="A8837" t="s">
        <v>25</v>
      </c>
      <c r="B8837" t="s">
        <v>23</v>
      </c>
      <c r="C8837">
        <v>1197831</v>
      </c>
      <c r="D8837" s="9">
        <v>44505</v>
      </c>
      <c r="E8837" s="8" t="str">
        <f>TEXT(Table1[[#This Row],[Invoice Date]],"dd-mm-yyyy")</f>
        <v>05-11-2021</v>
      </c>
      <c r="F8837" s="1" t="str">
        <f t="shared" si="552"/>
        <v>November</v>
      </c>
      <c r="G8837" s="1" t="str">
        <f t="shared" si="553"/>
        <v>2021</v>
      </c>
      <c r="H8837" s="1" t="str">
        <f t="shared" si="554"/>
        <v>Friday</v>
      </c>
      <c r="I8837" s="1" t="str">
        <f t="shared" si="555"/>
        <v>05</v>
      </c>
      <c r="J8837" t="s">
        <v>30</v>
      </c>
      <c r="K8837" t="s">
        <v>83</v>
      </c>
      <c r="L8837" t="s">
        <v>84</v>
      </c>
      <c r="M8837" t="s">
        <v>16</v>
      </c>
      <c r="N8837">
        <v>27</v>
      </c>
      <c r="O8837">
        <v>203</v>
      </c>
      <c r="P8837">
        <v>5481</v>
      </c>
      <c r="Q8837">
        <v>2521</v>
      </c>
      <c r="R8837">
        <v>0.46</v>
      </c>
      <c r="S8837" t="s">
        <v>23</v>
      </c>
      <c r="T8837" t="str">
        <f>IF(Table1[[#This Row],[Units Sold]]&gt; 700,"High Units","low Units")</f>
        <v>low Units</v>
      </c>
      <c r="U8837">
        <f>SUM(Table1[[#This Row],[Operating Profit]])/SUM(Table1[Operating Profit])*100</f>
        <v>7.5902842939928525E-4</v>
      </c>
      <c r="V8837">
        <f>SUM(Table1[[#This Row],[Price per Unit]]*Table1[[#This Row],[Units Sold]])</f>
        <v>5481</v>
      </c>
      <c r="W8837">
        <f>SUM(Table1[[#This Row],[Total Sales]]-Table1[[#This Row],[Operating Profit]])</f>
        <v>2960</v>
      </c>
      <c r="X8837">
        <f>SUM(Table1[[#This Row],[Total Sales]]-Table1[[#This Row],[Cost]])</f>
        <v>2521</v>
      </c>
      <c r="Y8837">
        <f>SUM(Table1[[#This Row],[profit/loss]])/SUM(Table1[profit/loss])</f>
        <v>7.5902842939928527E-6</v>
      </c>
    </row>
    <row r="8838" spans="1:25" x14ac:dyDescent="0.3">
      <c r="A8838" t="s">
        <v>25</v>
      </c>
      <c r="B8838" t="s">
        <v>23</v>
      </c>
      <c r="C8838">
        <v>1197831</v>
      </c>
      <c r="D8838" s="9">
        <v>44505</v>
      </c>
      <c r="E8838" s="8" t="str">
        <f>TEXT(Table1[[#This Row],[Invoice Date]],"dd-mm-yyyy")</f>
        <v>05-11-2021</v>
      </c>
      <c r="F8838" s="1" t="str">
        <f t="shared" si="552"/>
        <v>November</v>
      </c>
      <c r="G8838" s="1" t="str">
        <f t="shared" si="553"/>
        <v>2021</v>
      </c>
      <c r="H8838" s="1" t="str">
        <f t="shared" si="554"/>
        <v>Friday</v>
      </c>
      <c r="I8838" s="1" t="str">
        <f t="shared" si="555"/>
        <v>05</v>
      </c>
      <c r="J8838" t="s">
        <v>30</v>
      </c>
      <c r="K8838" t="s">
        <v>83</v>
      </c>
      <c r="L8838" t="s">
        <v>84</v>
      </c>
      <c r="M8838" t="s">
        <v>18</v>
      </c>
      <c r="N8838">
        <v>28</v>
      </c>
      <c r="O8838">
        <v>223</v>
      </c>
      <c r="P8838">
        <v>6244</v>
      </c>
      <c r="Q8838">
        <v>2685</v>
      </c>
      <c r="R8838">
        <v>0.43</v>
      </c>
      <c r="S8838" t="s">
        <v>23</v>
      </c>
      <c r="T8838" t="str">
        <f>IF(Table1[[#This Row],[Units Sold]]&gt; 700,"High Units","low Units")</f>
        <v>low Units</v>
      </c>
      <c r="U8838">
        <f>SUM(Table1[[#This Row],[Operating Profit]])/SUM(Table1[Operating Profit])*100</f>
        <v>8.0840592341812018E-4</v>
      </c>
      <c r="V8838">
        <f>SUM(Table1[[#This Row],[Price per Unit]]*Table1[[#This Row],[Units Sold]])</f>
        <v>6244</v>
      </c>
      <c r="W8838">
        <f>SUM(Table1[[#This Row],[Total Sales]]-Table1[[#This Row],[Operating Profit]])</f>
        <v>3559</v>
      </c>
      <c r="X8838">
        <f>SUM(Table1[[#This Row],[Total Sales]]-Table1[[#This Row],[Cost]])</f>
        <v>2685</v>
      </c>
      <c r="Y8838">
        <f>SUM(Table1[[#This Row],[profit/loss]])/SUM(Table1[profit/loss])</f>
        <v>8.0840592341812019E-6</v>
      </c>
    </row>
    <row r="8839" spans="1:25" x14ac:dyDescent="0.3">
      <c r="A8839" t="s">
        <v>25</v>
      </c>
      <c r="B8839" t="s">
        <v>23</v>
      </c>
      <c r="C8839">
        <v>1197831</v>
      </c>
      <c r="D8839" s="9">
        <v>44505</v>
      </c>
      <c r="E8839" s="8" t="str">
        <f>TEXT(Table1[[#This Row],[Invoice Date]],"dd-mm-yyyy")</f>
        <v>05-11-2021</v>
      </c>
      <c r="F8839" s="1" t="str">
        <f t="shared" si="552"/>
        <v>November</v>
      </c>
      <c r="G8839" s="1" t="str">
        <f t="shared" si="553"/>
        <v>2021</v>
      </c>
      <c r="H8839" s="1" t="str">
        <f t="shared" si="554"/>
        <v>Friday</v>
      </c>
      <c r="I8839" s="1" t="str">
        <f t="shared" si="555"/>
        <v>05</v>
      </c>
      <c r="J8839" t="s">
        <v>30</v>
      </c>
      <c r="K8839" t="s">
        <v>83</v>
      </c>
      <c r="L8839" t="s">
        <v>84</v>
      </c>
      <c r="M8839" t="s">
        <v>19</v>
      </c>
      <c r="N8839">
        <v>42</v>
      </c>
      <c r="O8839">
        <v>210</v>
      </c>
      <c r="P8839">
        <v>8820</v>
      </c>
      <c r="Q8839">
        <v>3704</v>
      </c>
      <c r="R8839">
        <v>0.42</v>
      </c>
      <c r="S8839" t="s">
        <v>23</v>
      </c>
      <c r="T8839" t="str">
        <f>IF(Table1[[#This Row],[Units Sold]]&gt; 700,"High Units","low Units")</f>
        <v>low Units</v>
      </c>
      <c r="U8839">
        <f>SUM(Table1[[#This Row],[Operating Profit]])/SUM(Table1[Operating Profit])*100</f>
        <v>1.1152087673522225E-3</v>
      </c>
      <c r="V8839">
        <f>SUM(Table1[[#This Row],[Price per Unit]]*Table1[[#This Row],[Units Sold]])</f>
        <v>8820</v>
      </c>
      <c r="W8839">
        <f>SUM(Table1[[#This Row],[Total Sales]]-Table1[[#This Row],[Operating Profit]])</f>
        <v>5116</v>
      </c>
      <c r="X8839">
        <f>SUM(Table1[[#This Row],[Total Sales]]-Table1[[#This Row],[Cost]])</f>
        <v>3704</v>
      </c>
      <c r="Y8839">
        <f>SUM(Table1[[#This Row],[profit/loss]])/SUM(Table1[profit/loss])</f>
        <v>1.1152087673522225E-5</v>
      </c>
    </row>
    <row r="8840" spans="1:25" x14ac:dyDescent="0.3">
      <c r="A8840" t="s">
        <v>25</v>
      </c>
      <c r="B8840" t="s">
        <v>23</v>
      </c>
      <c r="C8840">
        <v>1197831</v>
      </c>
      <c r="D8840" s="9">
        <v>44505</v>
      </c>
      <c r="E8840" s="8" t="str">
        <f>TEXT(Table1[[#This Row],[Invoice Date]],"dd-mm-yyyy")</f>
        <v>05-11-2021</v>
      </c>
      <c r="F8840" s="1" t="str">
        <f t="shared" si="552"/>
        <v>November</v>
      </c>
      <c r="G8840" s="1" t="str">
        <f t="shared" si="553"/>
        <v>2021</v>
      </c>
      <c r="H8840" s="1" t="str">
        <f t="shared" si="554"/>
        <v>Friday</v>
      </c>
      <c r="I8840" s="1" t="str">
        <f t="shared" si="555"/>
        <v>05</v>
      </c>
      <c r="J8840" t="s">
        <v>30</v>
      </c>
      <c r="K8840" t="s">
        <v>83</v>
      </c>
      <c r="L8840" t="s">
        <v>84</v>
      </c>
      <c r="M8840" t="s">
        <v>20</v>
      </c>
      <c r="N8840">
        <v>43</v>
      </c>
      <c r="O8840">
        <v>158</v>
      </c>
      <c r="P8840">
        <v>6794</v>
      </c>
      <c r="Q8840">
        <v>3533</v>
      </c>
      <c r="R8840">
        <v>0.52</v>
      </c>
      <c r="S8840" t="s">
        <v>23</v>
      </c>
      <c r="T8840" t="str">
        <f>IF(Table1[[#This Row],[Units Sold]]&gt; 700,"High Units","low Units")</f>
        <v>low Units</v>
      </c>
      <c r="U8840">
        <f>SUM(Table1[[#This Row],[Operating Profit]])/SUM(Table1[Operating Profit])*100</f>
        <v>1.0637236973691688E-3</v>
      </c>
      <c r="V8840">
        <f>SUM(Table1[[#This Row],[Price per Unit]]*Table1[[#This Row],[Units Sold]])</f>
        <v>6794</v>
      </c>
      <c r="W8840">
        <f>SUM(Table1[[#This Row],[Total Sales]]-Table1[[#This Row],[Operating Profit]])</f>
        <v>3261</v>
      </c>
      <c r="X8840">
        <f>SUM(Table1[[#This Row],[Total Sales]]-Table1[[#This Row],[Cost]])</f>
        <v>3533</v>
      </c>
      <c r="Y8840">
        <f>SUM(Table1[[#This Row],[profit/loss]])/SUM(Table1[profit/loss])</f>
        <v>1.0637236973691689E-5</v>
      </c>
    </row>
    <row r="8841" spans="1:25" x14ac:dyDescent="0.3">
      <c r="A8841" t="s">
        <v>25</v>
      </c>
      <c r="B8841" t="s">
        <v>23</v>
      </c>
      <c r="C8841">
        <v>1197831</v>
      </c>
      <c r="D8841" s="9">
        <v>44505</v>
      </c>
      <c r="E8841" s="8" t="str">
        <f>TEXT(Table1[[#This Row],[Invoice Date]],"dd-mm-yyyy")</f>
        <v>05-11-2021</v>
      </c>
      <c r="F8841" s="1" t="str">
        <f t="shared" si="552"/>
        <v>November</v>
      </c>
      <c r="G8841" s="1" t="str">
        <f t="shared" si="553"/>
        <v>2021</v>
      </c>
      <c r="H8841" s="1" t="str">
        <f t="shared" si="554"/>
        <v>Friday</v>
      </c>
      <c r="I8841" s="1" t="str">
        <f t="shared" si="555"/>
        <v>05</v>
      </c>
      <c r="J8841" t="s">
        <v>30</v>
      </c>
      <c r="K8841" t="s">
        <v>83</v>
      </c>
      <c r="L8841" t="s">
        <v>84</v>
      </c>
      <c r="M8841" t="s">
        <v>21</v>
      </c>
      <c r="N8841">
        <v>41</v>
      </c>
      <c r="O8841">
        <v>149</v>
      </c>
      <c r="P8841">
        <v>6109</v>
      </c>
      <c r="Q8841">
        <v>2321</v>
      </c>
      <c r="R8841">
        <v>0.38</v>
      </c>
      <c r="S8841" t="s">
        <v>23</v>
      </c>
      <c r="T8841" t="str">
        <f>IF(Table1[[#This Row],[Units Sold]]&gt; 700,"High Units","low Units")</f>
        <v>low Units</v>
      </c>
      <c r="U8841">
        <f>SUM(Table1[[#This Row],[Operating Profit]])/SUM(Table1[Operating Profit])*100</f>
        <v>6.9881197327875493E-4</v>
      </c>
      <c r="V8841">
        <f>SUM(Table1[[#This Row],[Price per Unit]]*Table1[[#This Row],[Units Sold]])</f>
        <v>6109</v>
      </c>
      <c r="W8841">
        <f>SUM(Table1[[#This Row],[Total Sales]]-Table1[[#This Row],[Operating Profit]])</f>
        <v>3788</v>
      </c>
      <c r="X8841">
        <f>SUM(Table1[[#This Row],[Total Sales]]-Table1[[#This Row],[Cost]])</f>
        <v>2321</v>
      </c>
      <c r="Y8841">
        <f>SUM(Table1[[#This Row],[profit/loss]])/SUM(Table1[profit/loss])</f>
        <v>6.9881197327875493E-6</v>
      </c>
    </row>
    <row r="8842" spans="1:25" x14ac:dyDescent="0.3">
      <c r="A8842" t="s">
        <v>25</v>
      </c>
      <c r="B8842" t="s">
        <v>23</v>
      </c>
      <c r="C8842">
        <v>1197831</v>
      </c>
      <c r="D8842" s="9">
        <v>44505</v>
      </c>
      <c r="E8842" s="8" t="str">
        <f>TEXT(Table1[[#This Row],[Invoice Date]],"dd-mm-yyyy")</f>
        <v>05-11-2021</v>
      </c>
      <c r="F8842" s="1" t="str">
        <f t="shared" si="552"/>
        <v>November</v>
      </c>
      <c r="G8842" s="1" t="str">
        <f t="shared" si="553"/>
        <v>2021</v>
      </c>
      <c r="H8842" s="1" t="str">
        <f t="shared" si="554"/>
        <v>Friday</v>
      </c>
      <c r="I8842" s="1" t="str">
        <f t="shared" si="555"/>
        <v>05</v>
      </c>
      <c r="J8842" t="s">
        <v>30</v>
      </c>
      <c r="K8842" t="s">
        <v>83</v>
      </c>
      <c r="L8842" t="s">
        <v>84</v>
      </c>
      <c r="M8842" t="s">
        <v>22</v>
      </c>
      <c r="N8842">
        <v>51</v>
      </c>
      <c r="O8842">
        <v>194</v>
      </c>
      <c r="P8842">
        <v>9894</v>
      </c>
      <c r="Q8842">
        <v>5837</v>
      </c>
      <c r="R8842">
        <v>0.59</v>
      </c>
      <c r="S8842" t="s">
        <v>23</v>
      </c>
      <c r="T8842" t="str">
        <f>IF(Table1[[#This Row],[Units Sold]]&gt; 700,"High Units","low Units")</f>
        <v>low Units</v>
      </c>
      <c r="U8842">
        <f>SUM(Table1[[#This Row],[Operating Profit]])/SUM(Table1[Operating Profit])*100</f>
        <v>1.7574172718776788E-3</v>
      </c>
      <c r="V8842">
        <f>SUM(Table1[[#This Row],[Price per Unit]]*Table1[[#This Row],[Units Sold]])</f>
        <v>9894</v>
      </c>
      <c r="W8842">
        <f>SUM(Table1[[#This Row],[Total Sales]]-Table1[[#This Row],[Operating Profit]])</f>
        <v>4057</v>
      </c>
      <c r="X8842">
        <f>SUM(Table1[[#This Row],[Total Sales]]-Table1[[#This Row],[Cost]])</f>
        <v>5837</v>
      </c>
      <c r="Y8842">
        <f>SUM(Table1[[#This Row],[profit/loss]])/SUM(Table1[profit/loss])</f>
        <v>1.7574172718776789E-5</v>
      </c>
    </row>
    <row r="8843" spans="1:25" x14ac:dyDescent="0.3">
      <c r="A8843" t="s">
        <v>13</v>
      </c>
      <c r="B8843" t="s">
        <v>23</v>
      </c>
      <c r="C8843">
        <v>1197831</v>
      </c>
      <c r="D8843" s="9">
        <v>44534</v>
      </c>
      <c r="E8843" s="8" t="str">
        <f>TEXT(Table1[[#This Row],[Invoice Date]],"dd-mm-yyyy")</f>
        <v>04-12-2021</v>
      </c>
      <c r="F8843" s="1" t="str">
        <f t="shared" si="552"/>
        <v>December</v>
      </c>
      <c r="G8843" s="1" t="str">
        <f t="shared" si="553"/>
        <v>2021</v>
      </c>
      <c r="H8843" s="1" t="str">
        <f t="shared" si="554"/>
        <v>Saturday</v>
      </c>
      <c r="I8843" s="1" t="str">
        <f t="shared" si="555"/>
        <v>04</v>
      </c>
      <c r="J8843" t="s">
        <v>30</v>
      </c>
      <c r="K8843" t="s">
        <v>83</v>
      </c>
      <c r="L8843" t="s">
        <v>84</v>
      </c>
      <c r="M8843" t="s">
        <v>16</v>
      </c>
      <c r="N8843">
        <v>40</v>
      </c>
      <c r="O8843">
        <v>240</v>
      </c>
      <c r="P8843">
        <v>9600</v>
      </c>
      <c r="Q8843">
        <v>4320</v>
      </c>
      <c r="R8843">
        <v>0.45</v>
      </c>
      <c r="S8843" t="s">
        <v>23</v>
      </c>
      <c r="T8843" t="str">
        <f>IF(Table1[[#This Row],[Units Sold]]&gt; 700,"High Units","low Units")</f>
        <v>low Units</v>
      </c>
      <c r="U8843">
        <f>SUM(Table1[[#This Row],[Operating Profit]])/SUM(Table1[Operating Profit])*100</f>
        <v>1.3006754522034559E-3</v>
      </c>
      <c r="V8843">
        <f>SUM(Table1[[#This Row],[Price per Unit]]*Table1[[#This Row],[Units Sold]])</f>
        <v>9600</v>
      </c>
      <c r="W8843">
        <f>SUM(Table1[[#This Row],[Total Sales]]-Table1[[#This Row],[Operating Profit]])</f>
        <v>5280</v>
      </c>
      <c r="X8843">
        <f>SUM(Table1[[#This Row],[Total Sales]]-Table1[[#This Row],[Cost]])</f>
        <v>4320</v>
      </c>
      <c r="Y8843">
        <f>SUM(Table1[[#This Row],[profit/loss]])/SUM(Table1[profit/loss])</f>
        <v>1.3006754522034559E-5</v>
      </c>
    </row>
    <row r="8844" spans="1:25" x14ac:dyDescent="0.3">
      <c r="A8844" t="s">
        <v>13</v>
      </c>
      <c r="B8844" t="s">
        <v>23</v>
      </c>
      <c r="C8844">
        <v>1197831</v>
      </c>
      <c r="D8844" s="9">
        <v>44534</v>
      </c>
      <c r="E8844" s="8" t="str">
        <f>TEXT(Table1[[#This Row],[Invoice Date]],"dd-mm-yyyy")</f>
        <v>04-12-2021</v>
      </c>
      <c r="F8844" s="1" t="str">
        <f t="shared" si="552"/>
        <v>December</v>
      </c>
      <c r="G8844" s="1" t="str">
        <f t="shared" si="553"/>
        <v>2021</v>
      </c>
      <c r="H8844" s="1" t="str">
        <f t="shared" si="554"/>
        <v>Saturday</v>
      </c>
      <c r="I8844" s="1" t="str">
        <f t="shared" si="555"/>
        <v>04</v>
      </c>
      <c r="J8844" t="s">
        <v>30</v>
      </c>
      <c r="K8844" t="s">
        <v>83</v>
      </c>
      <c r="L8844" t="s">
        <v>84</v>
      </c>
      <c r="M8844" t="s">
        <v>18</v>
      </c>
      <c r="N8844">
        <v>41</v>
      </c>
      <c r="O8844">
        <v>240</v>
      </c>
      <c r="P8844">
        <v>9840</v>
      </c>
      <c r="Q8844">
        <v>4526</v>
      </c>
      <c r="R8844">
        <v>0.46</v>
      </c>
      <c r="S8844" t="s">
        <v>23</v>
      </c>
      <c r="T8844" t="str">
        <f>IF(Table1[[#This Row],[Units Sold]]&gt; 700,"High Units","low Units")</f>
        <v>low Units</v>
      </c>
      <c r="U8844">
        <f>SUM(Table1[[#This Row],[Operating Profit]])/SUM(Table1[Operating Profit])*100</f>
        <v>1.3626984020076022E-3</v>
      </c>
      <c r="V8844">
        <f>SUM(Table1[[#This Row],[Price per Unit]]*Table1[[#This Row],[Units Sold]])</f>
        <v>9840</v>
      </c>
      <c r="W8844">
        <f>SUM(Table1[[#This Row],[Total Sales]]-Table1[[#This Row],[Operating Profit]])</f>
        <v>5314</v>
      </c>
      <c r="X8844">
        <f>SUM(Table1[[#This Row],[Total Sales]]-Table1[[#This Row],[Cost]])</f>
        <v>4526</v>
      </c>
      <c r="Y8844">
        <f>SUM(Table1[[#This Row],[profit/loss]])/SUM(Table1[profit/loss])</f>
        <v>1.3626984020076022E-5</v>
      </c>
    </row>
    <row r="8845" spans="1:25" x14ac:dyDescent="0.3">
      <c r="A8845" t="s">
        <v>13</v>
      </c>
      <c r="B8845" t="s">
        <v>23</v>
      </c>
      <c r="C8845">
        <v>1197831</v>
      </c>
      <c r="D8845" s="9">
        <v>44534</v>
      </c>
      <c r="E8845" s="8" t="str">
        <f>TEXT(Table1[[#This Row],[Invoice Date]],"dd-mm-yyyy")</f>
        <v>04-12-2021</v>
      </c>
      <c r="F8845" s="1" t="str">
        <f t="shared" si="552"/>
        <v>December</v>
      </c>
      <c r="G8845" s="1" t="str">
        <f t="shared" si="553"/>
        <v>2021</v>
      </c>
      <c r="H8845" s="1" t="str">
        <f t="shared" si="554"/>
        <v>Saturday</v>
      </c>
      <c r="I8845" s="1" t="str">
        <f t="shared" si="555"/>
        <v>04</v>
      </c>
      <c r="J8845" t="s">
        <v>30</v>
      </c>
      <c r="K8845" t="s">
        <v>83</v>
      </c>
      <c r="L8845" t="s">
        <v>84</v>
      </c>
      <c r="M8845" t="s">
        <v>19</v>
      </c>
      <c r="N8845">
        <v>47</v>
      </c>
      <c r="O8845">
        <v>223</v>
      </c>
      <c r="P8845">
        <v>10481</v>
      </c>
      <c r="Q8845">
        <v>4612</v>
      </c>
      <c r="R8845">
        <v>0.44</v>
      </c>
      <c r="S8845" t="s">
        <v>23</v>
      </c>
      <c r="T8845" t="str">
        <f>IF(Table1[[#This Row],[Units Sold]]&gt; 700,"High Units","low Units")</f>
        <v>low Units</v>
      </c>
      <c r="U8845">
        <f>SUM(Table1[[#This Row],[Operating Profit]])/SUM(Table1[Operating Profit])*100</f>
        <v>1.3885914781394302E-3</v>
      </c>
      <c r="V8845">
        <f>SUM(Table1[[#This Row],[Price per Unit]]*Table1[[#This Row],[Units Sold]])</f>
        <v>10481</v>
      </c>
      <c r="W8845">
        <f>SUM(Table1[[#This Row],[Total Sales]]-Table1[[#This Row],[Operating Profit]])</f>
        <v>5869</v>
      </c>
      <c r="X8845">
        <f>SUM(Table1[[#This Row],[Total Sales]]-Table1[[#This Row],[Cost]])</f>
        <v>4612</v>
      </c>
      <c r="Y8845">
        <f>SUM(Table1[[#This Row],[profit/loss]])/SUM(Table1[profit/loss])</f>
        <v>1.3885914781394303E-5</v>
      </c>
    </row>
    <row r="8846" spans="1:25" x14ac:dyDescent="0.3">
      <c r="A8846" t="s">
        <v>13</v>
      </c>
      <c r="B8846" t="s">
        <v>23</v>
      </c>
      <c r="C8846">
        <v>1197831</v>
      </c>
      <c r="D8846" s="9">
        <v>44534</v>
      </c>
      <c r="E8846" s="8" t="str">
        <f>TEXT(Table1[[#This Row],[Invoice Date]],"dd-mm-yyyy")</f>
        <v>04-12-2021</v>
      </c>
      <c r="F8846" s="1" t="str">
        <f t="shared" si="552"/>
        <v>December</v>
      </c>
      <c r="G8846" s="1" t="str">
        <f t="shared" si="553"/>
        <v>2021</v>
      </c>
      <c r="H8846" s="1" t="str">
        <f t="shared" si="554"/>
        <v>Saturday</v>
      </c>
      <c r="I8846" s="1" t="str">
        <f t="shared" si="555"/>
        <v>04</v>
      </c>
      <c r="J8846" t="s">
        <v>30</v>
      </c>
      <c r="K8846" t="s">
        <v>83</v>
      </c>
      <c r="L8846" t="s">
        <v>84</v>
      </c>
      <c r="M8846" t="s">
        <v>20</v>
      </c>
      <c r="N8846">
        <v>44</v>
      </c>
      <c r="O8846">
        <v>184</v>
      </c>
      <c r="P8846">
        <v>8096</v>
      </c>
      <c r="Q8846">
        <v>4210</v>
      </c>
      <c r="R8846">
        <v>0.52</v>
      </c>
      <c r="S8846" t="s">
        <v>23</v>
      </c>
      <c r="T8846" t="str">
        <f>IF(Table1[[#This Row],[Units Sold]]&gt; 700,"High Units","low Units")</f>
        <v>low Units</v>
      </c>
      <c r="U8846">
        <f>SUM(Table1[[#This Row],[Operating Profit]])/SUM(Table1[Operating Profit])*100</f>
        <v>1.2675564013371642E-3</v>
      </c>
      <c r="V8846">
        <f>SUM(Table1[[#This Row],[Price per Unit]]*Table1[[#This Row],[Units Sold]])</f>
        <v>8096</v>
      </c>
      <c r="W8846">
        <f>SUM(Table1[[#This Row],[Total Sales]]-Table1[[#This Row],[Operating Profit]])</f>
        <v>3886</v>
      </c>
      <c r="X8846">
        <f>SUM(Table1[[#This Row],[Total Sales]]-Table1[[#This Row],[Cost]])</f>
        <v>4210</v>
      </c>
      <c r="Y8846">
        <f>SUM(Table1[[#This Row],[profit/loss]])/SUM(Table1[profit/loss])</f>
        <v>1.2675564013371643E-5</v>
      </c>
    </row>
    <row r="8847" spans="1:25" x14ac:dyDescent="0.3">
      <c r="A8847" t="s">
        <v>13</v>
      </c>
      <c r="B8847" t="s">
        <v>23</v>
      </c>
      <c r="C8847">
        <v>1197831</v>
      </c>
      <c r="D8847" s="9">
        <v>44534</v>
      </c>
      <c r="E8847" s="8" t="str">
        <f>TEXT(Table1[[#This Row],[Invoice Date]],"dd-mm-yyyy")</f>
        <v>04-12-2021</v>
      </c>
      <c r="F8847" s="1" t="str">
        <f t="shared" si="552"/>
        <v>December</v>
      </c>
      <c r="G8847" s="1" t="str">
        <f t="shared" si="553"/>
        <v>2021</v>
      </c>
      <c r="H8847" s="1" t="str">
        <f t="shared" si="554"/>
        <v>Saturday</v>
      </c>
      <c r="I8847" s="1" t="str">
        <f t="shared" si="555"/>
        <v>04</v>
      </c>
      <c r="J8847" t="s">
        <v>30</v>
      </c>
      <c r="K8847" t="s">
        <v>83</v>
      </c>
      <c r="L8847" t="s">
        <v>84</v>
      </c>
      <c r="M8847" t="s">
        <v>21</v>
      </c>
      <c r="N8847">
        <v>43</v>
      </c>
      <c r="O8847">
        <v>147</v>
      </c>
      <c r="P8847">
        <v>6321</v>
      </c>
      <c r="Q8847">
        <v>2592</v>
      </c>
      <c r="R8847">
        <v>0.41</v>
      </c>
      <c r="S8847" t="s">
        <v>23</v>
      </c>
      <c r="T8847" t="str">
        <f>IF(Table1[[#This Row],[Units Sold]]&gt; 700,"High Units","low Units")</f>
        <v>low Units</v>
      </c>
      <c r="U8847">
        <f>SUM(Table1[[#This Row],[Operating Profit]])/SUM(Table1[Operating Profit])*100</f>
        <v>7.8040527132207361E-4</v>
      </c>
      <c r="V8847">
        <f>SUM(Table1[[#This Row],[Price per Unit]]*Table1[[#This Row],[Units Sold]])</f>
        <v>6321</v>
      </c>
      <c r="W8847">
        <f>SUM(Table1[[#This Row],[Total Sales]]-Table1[[#This Row],[Operating Profit]])</f>
        <v>3729</v>
      </c>
      <c r="X8847">
        <f>SUM(Table1[[#This Row],[Total Sales]]-Table1[[#This Row],[Cost]])</f>
        <v>2592</v>
      </c>
      <c r="Y8847">
        <f>SUM(Table1[[#This Row],[profit/loss]])/SUM(Table1[profit/loss])</f>
        <v>7.8040527132207362E-6</v>
      </c>
    </row>
    <row r="8848" spans="1:25" x14ac:dyDescent="0.3">
      <c r="A8848" t="s">
        <v>13</v>
      </c>
      <c r="B8848" t="s">
        <v>23</v>
      </c>
      <c r="C8848">
        <v>1197831</v>
      </c>
      <c r="D8848" s="9">
        <v>44534</v>
      </c>
      <c r="E8848" s="8" t="str">
        <f>TEXT(Table1[[#This Row],[Invoice Date]],"dd-mm-yyyy")</f>
        <v>04-12-2021</v>
      </c>
      <c r="F8848" s="1" t="str">
        <f t="shared" si="552"/>
        <v>December</v>
      </c>
      <c r="G8848" s="1" t="str">
        <f t="shared" si="553"/>
        <v>2021</v>
      </c>
      <c r="H8848" s="1" t="str">
        <f t="shared" si="554"/>
        <v>Saturday</v>
      </c>
      <c r="I8848" s="1" t="str">
        <f t="shared" si="555"/>
        <v>04</v>
      </c>
      <c r="J8848" t="s">
        <v>30</v>
      </c>
      <c r="K8848" t="s">
        <v>83</v>
      </c>
      <c r="L8848" t="s">
        <v>84</v>
      </c>
      <c r="M8848" t="s">
        <v>22</v>
      </c>
      <c r="N8848">
        <v>47</v>
      </c>
      <c r="O8848">
        <v>232</v>
      </c>
      <c r="P8848">
        <v>10904</v>
      </c>
      <c r="Q8848">
        <v>6651</v>
      </c>
      <c r="R8848">
        <v>0.61</v>
      </c>
      <c r="S8848" t="s">
        <v>23</v>
      </c>
      <c r="T8848" t="str">
        <f>IF(Table1[[#This Row],[Units Sold]]&gt; 700,"High Units","low Units")</f>
        <v>low Units</v>
      </c>
      <c r="U8848">
        <f>SUM(Table1[[#This Row],[Operating Profit]])/SUM(Table1[Operating Profit])*100</f>
        <v>2.0024982482882373E-3</v>
      </c>
      <c r="V8848">
        <f>SUM(Table1[[#This Row],[Price per Unit]]*Table1[[#This Row],[Units Sold]])</f>
        <v>10904</v>
      </c>
      <c r="W8848">
        <f>SUM(Table1[[#This Row],[Total Sales]]-Table1[[#This Row],[Operating Profit]])</f>
        <v>4253</v>
      </c>
      <c r="X8848">
        <f>SUM(Table1[[#This Row],[Total Sales]]-Table1[[#This Row],[Cost]])</f>
        <v>6651</v>
      </c>
      <c r="Y8848">
        <f>SUM(Table1[[#This Row],[profit/loss]])/SUM(Table1[profit/loss])</f>
        <v>2.0024982482882373E-5</v>
      </c>
    </row>
    <row r="8849" spans="1:25" x14ac:dyDescent="0.3">
      <c r="A8849" t="s">
        <v>13</v>
      </c>
      <c r="B8849" t="s">
        <v>23</v>
      </c>
      <c r="C8849">
        <v>1128299</v>
      </c>
      <c r="D8849" s="9">
        <v>44219</v>
      </c>
      <c r="E8849" s="8" t="str">
        <f>TEXT(Table1[[#This Row],[Invoice Date]],"dd-mm-yyyy")</f>
        <v>23-01-2021</v>
      </c>
      <c r="F8849" s="1" t="str">
        <f t="shared" si="552"/>
        <v>January</v>
      </c>
      <c r="G8849" s="1" t="str">
        <f t="shared" si="553"/>
        <v>2021</v>
      </c>
      <c r="H8849" s="1" t="str">
        <f t="shared" si="554"/>
        <v>Saturday</v>
      </c>
      <c r="I8849" s="1" t="str">
        <f t="shared" si="555"/>
        <v>23</v>
      </c>
      <c r="J8849" t="s">
        <v>30</v>
      </c>
      <c r="K8849" t="s">
        <v>83</v>
      </c>
      <c r="L8849" t="s">
        <v>84</v>
      </c>
      <c r="M8849" t="s">
        <v>16</v>
      </c>
      <c r="N8849">
        <v>23</v>
      </c>
      <c r="O8849">
        <v>136</v>
      </c>
      <c r="P8849">
        <v>3128</v>
      </c>
      <c r="Q8849">
        <v>1251</v>
      </c>
      <c r="R8849">
        <v>0.4</v>
      </c>
      <c r="S8849" t="s">
        <v>23</v>
      </c>
      <c r="T8849" t="str">
        <f>IF(Table1[[#This Row],[Units Sold]]&gt; 700,"High Units","low Units")</f>
        <v>low Units</v>
      </c>
      <c r="U8849">
        <f>SUM(Table1[[#This Row],[Operating Profit]])/SUM(Table1[Operating Profit])*100</f>
        <v>3.7665393303391745E-4</v>
      </c>
      <c r="V8849">
        <f>SUM(Table1[[#This Row],[Price per Unit]]*Table1[[#This Row],[Units Sold]])</f>
        <v>3128</v>
      </c>
      <c r="W8849">
        <f>SUM(Table1[[#This Row],[Total Sales]]-Table1[[#This Row],[Operating Profit]])</f>
        <v>1877</v>
      </c>
      <c r="X8849">
        <f>SUM(Table1[[#This Row],[Total Sales]]-Table1[[#This Row],[Cost]])</f>
        <v>1251</v>
      </c>
      <c r="Y8849">
        <f>SUM(Table1[[#This Row],[profit/loss]])/SUM(Table1[profit/loss])</f>
        <v>3.7665393303391744E-6</v>
      </c>
    </row>
    <row r="8850" spans="1:25" x14ac:dyDescent="0.3">
      <c r="A8850" t="s">
        <v>13</v>
      </c>
      <c r="B8850" t="s">
        <v>23</v>
      </c>
      <c r="C8850">
        <v>1128299</v>
      </c>
      <c r="D8850" s="9">
        <v>44219</v>
      </c>
      <c r="E8850" s="8" t="str">
        <f>TEXT(Table1[[#This Row],[Invoice Date]],"dd-mm-yyyy")</f>
        <v>23-01-2021</v>
      </c>
      <c r="F8850" s="1" t="str">
        <f t="shared" si="552"/>
        <v>January</v>
      </c>
      <c r="G8850" s="1" t="str">
        <f t="shared" si="553"/>
        <v>2021</v>
      </c>
      <c r="H8850" s="1" t="str">
        <f t="shared" si="554"/>
        <v>Saturday</v>
      </c>
      <c r="I8850" s="1" t="str">
        <f t="shared" si="555"/>
        <v>23</v>
      </c>
      <c r="J8850" t="s">
        <v>30</v>
      </c>
      <c r="K8850" t="s">
        <v>83</v>
      </c>
      <c r="L8850" t="s">
        <v>84</v>
      </c>
      <c r="M8850" t="s">
        <v>18</v>
      </c>
      <c r="N8850">
        <v>30</v>
      </c>
      <c r="O8850">
        <v>140</v>
      </c>
      <c r="P8850">
        <v>4200</v>
      </c>
      <c r="Q8850">
        <v>1806</v>
      </c>
      <c r="R8850">
        <v>0.43</v>
      </c>
      <c r="S8850" t="s">
        <v>23</v>
      </c>
      <c r="T8850" t="str">
        <f>IF(Table1[[#This Row],[Units Sold]]&gt; 700,"High Units","low Units")</f>
        <v>low Units</v>
      </c>
      <c r="U8850">
        <f>SUM(Table1[[#This Row],[Operating Profit]])/SUM(Table1[Operating Profit])*100</f>
        <v>5.4375459876838917E-4</v>
      </c>
      <c r="V8850">
        <f>SUM(Table1[[#This Row],[Price per Unit]]*Table1[[#This Row],[Units Sold]])</f>
        <v>4200</v>
      </c>
      <c r="W8850">
        <f>SUM(Table1[[#This Row],[Total Sales]]-Table1[[#This Row],[Operating Profit]])</f>
        <v>2394</v>
      </c>
      <c r="X8850">
        <f>SUM(Table1[[#This Row],[Total Sales]]-Table1[[#This Row],[Cost]])</f>
        <v>1806</v>
      </c>
      <c r="Y8850">
        <f>SUM(Table1[[#This Row],[profit/loss]])/SUM(Table1[profit/loss])</f>
        <v>5.437545987683892E-6</v>
      </c>
    </row>
    <row r="8851" spans="1:25" x14ac:dyDescent="0.3">
      <c r="A8851" t="s">
        <v>13</v>
      </c>
      <c r="B8851" t="s">
        <v>23</v>
      </c>
      <c r="C8851">
        <v>1128299</v>
      </c>
      <c r="D8851" s="9">
        <v>44219</v>
      </c>
      <c r="E8851" s="8" t="str">
        <f>TEXT(Table1[[#This Row],[Invoice Date]],"dd-mm-yyyy")</f>
        <v>23-01-2021</v>
      </c>
      <c r="F8851" s="1" t="str">
        <f t="shared" si="552"/>
        <v>January</v>
      </c>
      <c r="G8851" s="1" t="str">
        <f t="shared" si="553"/>
        <v>2021</v>
      </c>
      <c r="H8851" s="1" t="str">
        <f t="shared" si="554"/>
        <v>Saturday</v>
      </c>
      <c r="I8851" s="1" t="str">
        <f t="shared" si="555"/>
        <v>23</v>
      </c>
      <c r="J8851" t="s">
        <v>30</v>
      </c>
      <c r="K8851" t="s">
        <v>83</v>
      </c>
      <c r="L8851" t="s">
        <v>84</v>
      </c>
      <c r="M8851" t="s">
        <v>19</v>
      </c>
      <c r="N8851">
        <v>31</v>
      </c>
      <c r="O8851">
        <v>145</v>
      </c>
      <c r="P8851">
        <v>4495</v>
      </c>
      <c r="Q8851">
        <v>1753</v>
      </c>
      <c r="R8851">
        <v>0.39</v>
      </c>
      <c r="S8851" t="s">
        <v>23</v>
      </c>
      <c r="T8851" t="str">
        <f>IF(Table1[[#This Row],[Units Sold]]&gt; 700,"High Units","low Units")</f>
        <v>low Units</v>
      </c>
      <c r="U8851">
        <f>SUM(Table1[[#This Row],[Operating Profit]])/SUM(Table1[Operating Profit])*100</f>
        <v>5.2779723789644862E-4</v>
      </c>
      <c r="V8851">
        <f>SUM(Table1[[#This Row],[Price per Unit]]*Table1[[#This Row],[Units Sold]])</f>
        <v>4495</v>
      </c>
      <c r="W8851">
        <f>SUM(Table1[[#This Row],[Total Sales]]-Table1[[#This Row],[Operating Profit]])</f>
        <v>2742</v>
      </c>
      <c r="X8851">
        <f>SUM(Table1[[#This Row],[Total Sales]]-Table1[[#This Row],[Cost]])</f>
        <v>1753</v>
      </c>
      <c r="Y8851">
        <f>SUM(Table1[[#This Row],[profit/loss]])/SUM(Table1[profit/loss])</f>
        <v>5.2779723789644864E-6</v>
      </c>
    </row>
    <row r="8852" spans="1:25" x14ac:dyDescent="0.3">
      <c r="A8852" t="s">
        <v>13</v>
      </c>
      <c r="B8852" t="s">
        <v>23</v>
      </c>
      <c r="C8852">
        <v>1128299</v>
      </c>
      <c r="D8852" s="9">
        <v>44219</v>
      </c>
      <c r="E8852" s="8" t="str">
        <f>TEXT(Table1[[#This Row],[Invoice Date]],"dd-mm-yyyy")</f>
        <v>23-01-2021</v>
      </c>
      <c r="F8852" s="1" t="str">
        <f t="shared" si="552"/>
        <v>January</v>
      </c>
      <c r="G8852" s="1" t="str">
        <f t="shared" si="553"/>
        <v>2021</v>
      </c>
      <c r="H8852" s="1" t="str">
        <f t="shared" si="554"/>
        <v>Saturday</v>
      </c>
      <c r="I8852" s="1" t="str">
        <f t="shared" si="555"/>
        <v>23</v>
      </c>
      <c r="J8852" t="s">
        <v>30</v>
      </c>
      <c r="K8852" t="s">
        <v>83</v>
      </c>
      <c r="L8852" t="s">
        <v>84</v>
      </c>
      <c r="M8852" t="s">
        <v>20</v>
      </c>
      <c r="N8852">
        <v>30</v>
      </c>
      <c r="O8852">
        <v>88</v>
      </c>
      <c r="P8852">
        <v>2640</v>
      </c>
      <c r="Q8852">
        <v>977</v>
      </c>
      <c r="R8852">
        <v>0.37</v>
      </c>
      <c r="S8852" t="s">
        <v>23</v>
      </c>
      <c r="T8852" t="str">
        <f>IF(Table1[[#This Row],[Units Sold]]&gt; 700,"High Units","low Units")</f>
        <v>low Units</v>
      </c>
      <c r="U8852">
        <f>SUM(Table1[[#This Row],[Operating Profit]])/SUM(Table1[Operating Profit])*100</f>
        <v>2.9415738814879086E-4</v>
      </c>
      <c r="V8852">
        <f>SUM(Table1[[#This Row],[Price per Unit]]*Table1[[#This Row],[Units Sold]])</f>
        <v>2640</v>
      </c>
      <c r="W8852">
        <f>SUM(Table1[[#This Row],[Total Sales]]-Table1[[#This Row],[Operating Profit]])</f>
        <v>1663</v>
      </c>
      <c r="X8852">
        <f>SUM(Table1[[#This Row],[Total Sales]]-Table1[[#This Row],[Cost]])</f>
        <v>977</v>
      </c>
      <c r="Y8852">
        <f>SUM(Table1[[#This Row],[profit/loss]])/SUM(Table1[profit/loss])</f>
        <v>2.9415738814879083E-6</v>
      </c>
    </row>
    <row r="8853" spans="1:25" x14ac:dyDescent="0.3">
      <c r="A8853" t="s">
        <v>13</v>
      </c>
      <c r="B8853" t="s">
        <v>23</v>
      </c>
      <c r="C8853">
        <v>1128299</v>
      </c>
      <c r="D8853" s="9">
        <v>44219</v>
      </c>
      <c r="E8853" s="8" t="str">
        <f>TEXT(Table1[[#This Row],[Invoice Date]],"dd-mm-yyyy")</f>
        <v>23-01-2021</v>
      </c>
      <c r="F8853" s="1" t="str">
        <f t="shared" si="552"/>
        <v>January</v>
      </c>
      <c r="G8853" s="1" t="str">
        <f t="shared" si="553"/>
        <v>2021</v>
      </c>
      <c r="H8853" s="1" t="str">
        <f t="shared" si="554"/>
        <v>Saturday</v>
      </c>
      <c r="I8853" s="1" t="str">
        <f t="shared" si="555"/>
        <v>23</v>
      </c>
      <c r="J8853" t="s">
        <v>30</v>
      </c>
      <c r="K8853" t="s">
        <v>83</v>
      </c>
      <c r="L8853" t="s">
        <v>84</v>
      </c>
      <c r="M8853" t="s">
        <v>21</v>
      </c>
      <c r="N8853">
        <v>35</v>
      </c>
      <c r="O8853">
        <v>68</v>
      </c>
      <c r="P8853">
        <v>2380</v>
      </c>
      <c r="Q8853">
        <v>809</v>
      </c>
      <c r="R8853">
        <v>0.34</v>
      </c>
      <c r="S8853" t="s">
        <v>23</v>
      </c>
      <c r="T8853" t="str">
        <f>IF(Table1[[#This Row],[Units Sold]]&gt; 700,"High Units","low Units")</f>
        <v>low Units</v>
      </c>
      <c r="U8853">
        <f>SUM(Table1[[#This Row],[Operating Profit]])/SUM(Table1[Operating Profit])*100</f>
        <v>2.4357556500754531E-4</v>
      </c>
      <c r="V8853">
        <f>SUM(Table1[[#This Row],[Price per Unit]]*Table1[[#This Row],[Units Sold]])</f>
        <v>2380</v>
      </c>
      <c r="W8853">
        <f>SUM(Table1[[#This Row],[Total Sales]]-Table1[[#This Row],[Operating Profit]])</f>
        <v>1571</v>
      </c>
      <c r="X8853">
        <f>SUM(Table1[[#This Row],[Total Sales]]-Table1[[#This Row],[Cost]])</f>
        <v>809</v>
      </c>
      <c r="Y8853">
        <f>SUM(Table1[[#This Row],[profit/loss]])/SUM(Table1[profit/loss])</f>
        <v>2.4357556500754532E-6</v>
      </c>
    </row>
    <row r="8854" spans="1:25" x14ac:dyDescent="0.3">
      <c r="A8854" t="s">
        <v>13</v>
      </c>
      <c r="B8854" t="s">
        <v>23</v>
      </c>
      <c r="C8854">
        <v>1128299</v>
      </c>
      <c r="D8854" s="9">
        <v>44219</v>
      </c>
      <c r="E8854" s="8" t="str">
        <f>TEXT(Table1[[#This Row],[Invoice Date]],"dd-mm-yyyy")</f>
        <v>23-01-2021</v>
      </c>
      <c r="F8854" s="1" t="str">
        <f t="shared" si="552"/>
        <v>January</v>
      </c>
      <c r="G8854" s="1" t="str">
        <f t="shared" si="553"/>
        <v>2021</v>
      </c>
      <c r="H8854" s="1" t="str">
        <f t="shared" si="554"/>
        <v>Saturday</v>
      </c>
      <c r="I8854" s="1" t="str">
        <f t="shared" si="555"/>
        <v>23</v>
      </c>
      <c r="J8854" t="s">
        <v>30</v>
      </c>
      <c r="K8854" t="s">
        <v>83</v>
      </c>
      <c r="L8854" t="s">
        <v>84</v>
      </c>
      <c r="M8854" t="s">
        <v>22</v>
      </c>
      <c r="N8854">
        <v>27</v>
      </c>
      <c r="O8854">
        <v>140</v>
      </c>
      <c r="P8854">
        <v>3780</v>
      </c>
      <c r="Q8854">
        <v>1021</v>
      </c>
      <c r="R8854">
        <v>0.27</v>
      </c>
      <c r="S8854" t="s">
        <v>23</v>
      </c>
      <c r="T8854" t="str">
        <f>IF(Table1[[#This Row],[Units Sold]]&gt; 700,"High Units","low Units")</f>
        <v>low Units</v>
      </c>
      <c r="U8854">
        <f>SUM(Table1[[#This Row],[Operating Profit]])/SUM(Table1[Operating Profit])*100</f>
        <v>3.074050084953075E-4</v>
      </c>
      <c r="V8854">
        <f>SUM(Table1[[#This Row],[Price per Unit]]*Table1[[#This Row],[Units Sold]])</f>
        <v>3780</v>
      </c>
      <c r="W8854">
        <f>SUM(Table1[[#This Row],[Total Sales]]-Table1[[#This Row],[Operating Profit]])</f>
        <v>2759</v>
      </c>
      <c r="X8854">
        <f>SUM(Table1[[#This Row],[Total Sales]]-Table1[[#This Row],[Cost]])</f>
        <v>1021</v>
      </c>
      <c r="Y8854">
        <f>SUM(Table1[[#This Row],[profit/loss]])/SUM(Table1[profit/loss])</f>
        <v>3.0740500849530752E-6</v>
      </c>
    </row>
    <row r="8855" spans="1:25" x14ac:dyDescent="0.3">
      <c r="A8855" t="s">
        <v>13</v>
      </c>
      <c r="B8855" t="s">
        <v>23</v>
      </c>
      <c r="C8855">
        <v>1128299</v>
      </c>
      <c r="D8855" s="9">
        <v>44250</v>
      </c>
      <c r="E8855" s="8" t="str">
        <f>TEXT(Table1[[#This Row],[Invoice Date]],"dd-mm-yyyy")</f>
        <v>23-02-2021</v>
      </c>
      <c r="F8855" s="1" t="str">
        <f t="shared" si="552"/>
        <v>February</v>
      </c>
      <c r="G8855" s="1" t="str">
        <f t="shared" si="553"/>
        <v>2021</v>
      </c>
      <c r="H8855" s="1" t="str">
        <f t="shared" si="554"/>
        <v>Tuesday</v>
      </c>
      <c r="I8855" s="1" t="str">
        <f t="shared" si="555"/>
        <v>23</v>
      </c>
      <c r="J8855" t="s">
        <v>30</v>
      </c>
      <c r="K8855" t="s">
        <v>83</v>
      </c>
      <c r="L8855" t="s">
        <v>84</v>
      </c>
      <c r="M8855" t="s">
        <v>16</v>
      </c>
      <c r="N8855">
        <v>21</v>
      </c>
      <c r="O8855">
        <v>162</v>
      </c>
      <c r="P8855">
        <v>3402</v>
      </c>
      <c r="Q8855">
        <v>1259</v>
      </c>
      <c r="R8855">
        <v>0.37</v>
      </c>
      <c r="S8855" t="s">
        <v>23</v>
      </c>
      <c r="T8855" t="str">
        <f>IF(Table1[[#This Row],[Units Sold]]&gt; 700,"High Units","low Units")</f>
        <v>low Units</v>
      </c>
      <c r="U8855">
        <f>SUM(Table1[[#This Row],[Operating Profit]])/SUM(Table1[Operating Profit])*100</f>
        <v>3.790625912787387E-4</v>
      </c>
      <c r="V8855">
        <f>SUM(Table1[[#This Row],[Price per Unit]]*Table1[[#This Row],[Units Sold]])</f>
        <v>3402</v>
      </c>
      <c r="W8855">
        <f>SUM(Table1[[#This Row],[Total Sales]]-Table1[[#This Row],[Operating Profit]])</f>
        <v>2143</v>
      </c>
      <c r="X8855">
        <f>SUM(Table1[[#This Row],[Total Sales]]-Table1[[#This Row],[Cost]])</f>
        <v>1259</v>
      </c>
      <c r="Y8855">
        <f>SUM(Table1[[#This Row],[profit/loss]])/SUM(Table1[profit/loss])</f>
        <v>3.7906259127873867E-6</v>
      </c>
    </row>
    <row r="8856" spans="1:25" x14ac:dyDescent="0.3">
      <c r="A8856" t="s">
        <v>13</v>
      </c>
      <c r="B8856" t="s">
        <v>23</v>
      </c>
      <c r="C8856">
        <v>1128299</v>
      </c>
      <c r="D8856" s="9">
        <v>44250</v>
      </c>
      <c r="E8856" s="8" t="str">
        <f>TEXT(Table1[[#This Row],[Invoice Date]],"dd-mm-yyyy")</f>
        <v>23-02-2021</v>
      </c>
      <c r="F8856" s="1" t="str">
        <f t="shared" si="552"/>
        <v>February</v>
      </c>
      <c r="G8856" s="1" t="str">
        <f t="shared" si="553"/>
        <v>2021</v>
      </c>
      <c r="H8856" s="1" t="str">
        <f t="shared" si="554"/>
        <v>Tuesday</v>
      </c>
      <c r="I8856" s="1" t="str">
        <f t="shared" si="555"/>
        <v>23</v>
      </c>
      <c r="J8856" t="s">
        <v>30</v>
      </c>
      <c r="K8856" t="s">
        <v>83</v>
      </c>
      <c r="L8856" t="s">
        <v>84</v>
      </c>
      <c r="M8856" t="s">
        <v>18</v>
      </c>
      <c r="N8856">
        <v>28</v>
      </c>
      <c r="O8856">
        <v>128</v>
      </c>
      <c r="P8856">
        <v>3584</v>
      </c>
      <c r="Q8856">
        <v>1541</v>
      </c>
      <c r="R8856">
        <v>0.43</v>
      </c>
      <c r="S8856" t="s">
        <v>23</v>
      </c>
      <c r="T8856" t="str">
        <f>IF(Table1[[#This Row],[Units Sold]]&gt; 700,"High Units","low Units")</f>
        <v>low Units</v>
      </c>
      <c r="U8856">
        <f>SUM(Table1[[#This Row],[Operating Profit]])/SUM(Table1[Operating Profit])*100</f>
        <v>4.6396779440868643E-4</v>
      </c>
      <c r="V8856">
        <f>SUM(Table1[[#This Row],[Price per Unit]]*Table1[[#This Row],[Units Sold]])</f>
        <v>3584</v>
      </c>
      <c r="W8856">
        <f>SUM(Table1[[#This Row],[Total Sales]]-Table1[[#This Row],[Operating Profit]])</f>
        <v>2043</v>
      </c>
      <c r="X8856">
        <f>SUM(Table1[[#This Row],[Total Sales]]-Table1[[#This Row],[Cost]])</f>
        <v>1541</v>
      </c>
      <c r="Y8856">
        <f>SUM(Table1[[#This Row],[profit/loss]])/SUM(Table1[profit/loss])</f>
        <v>4.6396779440868643E-6</v>
      </c>
    </row>
    <row r="8857" spans="1:25" x14ac:dyDescent="0.3">
      <c r="A8857" t="s">
        <v>13</v>
      </c>
      <c r="B8857" t="s">
        <v>23</v>
      </c>
      <c r="C8857">
        <v>1128299</v>
      </c>
      <c r="D8857" s="9">
        <v>44250</v>
      </c>
      <c r="E8857" s="8" t="str">
        <f>TEXT(Table1[[#This Row],[Invoice Date]],"dd-mm-yyyy")</f>
        <v>23-02-2021</v>
      </c>
      <c r="F8857" s="1" t="str">
        <f t="shared" si="552"/>
        <v>February</v>
      </c>
      <c r="G8857" s="1" t="str">
        <f t="shared" si="553"/>
        <v>2021</v>
      </c>
      <c r="H8857" s="1" t="str">
        <f t="shared" si="554"/>
        <v>Tuesday</v>
      </c>
      <c r="I8857" s="1" t="str">
        <f t="shared" si="555"/>
        <v>23</v>
      </c>
      <c r="J8857" t="s">
        <v>30</v>
      </c>
      <c r="K8857" t="s">
        <v>83</v>
      </c>
      <c r="L8857" t="s">
        <v>84</v>
      </c>
      <c r="M8857" t="s">
        <v>19</v>
      </c>
      <c r="N8857">
        <v>28</v>
      </c>
      <c r="O8857">
        <v>124</v>
      </c>
      <c r="P8857">
        <v>3472</v>
      </c>
      <c r="Q8857">
        <v>1458</v>
      </c>
      <c r="R8857">
        <v>0.42</v>
      </c>
      <c r="S8857" t="s">
        <v>23</v>
      </c>
      <c r="T8857" t="str">
        <f>IF(Table1[[#This Row],[Units Sold]]&gt; 700,"High Units","low Units")</f>
        <v>low Units</v>
      </c>
      <c r="U8857">
        <f>SUM(Table1[[#This Row],[Operating Profit]])/SUM(Table1[Operating Profit])*100</f>
        <v>4.3897796511866642E-4</v>
      </c>
      <c r="V8857">
        <f>SUM(Table1[[#This Row],[Price per Unit]]*Table1[[#This Row],[Units Sold]])</f>
        <v>3472</v>
      </c>
      <c r="W8857">
        <f>SUM(Table1[[#This Row],[Total Sales]]-Table1[[#This Row],[Operating Profit]])</f>
        <v>2014</v>
      </c>
      <c r="X8857">
        <f>SUM(Table1[[#This Row],[Total Sales]]-Table1[[#This Row],[Cost]])</f>
        <v>1458</v>
      </c>
      <c r="Y8857">
        <f>SUM(Table1[[#This Row],[profit/loss]])/SUM(Table1[profit/loss])</f>
        <v>4.3897796511866639E-6</v>
      </c>
    </row>
    <row r="8858" spans="1:25" x14ac:dyDescent="0.3">
      <c r="A8858" t="s">
        <v>13</v>
      </c>
      <c r="B8858" t="s">
        <v>23</v>
      </c>
      <c r="C8858">
        <v>1128299</v>
      </c>
      <c r="D8858" s="9">
        <v>44250</v>
      </c>
      <c r="E8858" s="8" t="str">
        <f>TEXT(Table1[[#This Row],[Invoice Date]],"dd-mm-yyyy")</f>
        <v>23-02-2021</v>
      </c>
      <c r="F8858" s="1" t="str">
        <f t="shared" si="552"/>
        <v>February</v>
      </c>
      <c r="G8858" s="1" t="str">
        <f t="shared" si="553"/>
        <v>2021</v>
      </c>
      <c r="H8858" s="1" t="str">
        <f t="shared" si="554"/>
        <v>Tuesday</v>
      </c>
      <c r="I8858" s="1" t="str">
        <f t="shared" si="555"/>
        <v>23</v>
      </c>
      <c r="J8858" t="s">
        <v>30</v>
      </c>
      <c r="K8858" t="s">
        <v>85</v>
      </c>
      <c r="L8858" t="s">
        <v>86</v>
      </c>
      <c r="M8858" t="s">
        <v>20</v>
      </c>
      <c r="N8858">
        <v>26</v>
      </c>
      <c r="O8858">
        <v>68</v>
      </c>
      <c r="P8858">
        <v>1768</v>
      </c>
      <c r="Q8858">
        <v>743</v>
      </c>
      <c r="R8858">
        <v>0.42</v>
      </c>
      <c r="S8858" t="s">
        <v>23</v>
      </c>
      <c r="T8858" t="str">
        <f>IF(Table1[[#This Row],[Units Sold]]&gt; 700,"High Units","low Units")</f>
        <v>low Units</v>
      </c>
      <c r="U8858">
        <f>SUM(Table1[[#This Row],[Operating Profit]])/SUM(Table1[Operating Profit])*100</f>
        <v>2.2370413448777031E-4</v>
      </c>
      <c r="V8858">
        <f>SUM(Table1[[#This Row],[Price per Unit]]*Table1[[#This Row],[Units Sold]])</f>
        <v>1768</v>
      </c>
      <c r="W8858">
        <f>SUM(Table1[[#This Row],[Total Sales]]-Table1[[#This Row],[Operating Profit]])</f>
        <v>1025</v>
      </c>
      <c r="X8858">
        <f>SUM(Table1[[#This Row],[Total Sales]]-Table1[[#This Row],[Cost]])</f>
        <v>743</v>
      </c>
      <c r="Y8858">
        <f>SUM(Table1[[#This Row],[profit/loss]])/SUM(Table1[profit/loss])</f>
        <v>2.2370413448777031E-6</v>
      </c>
    </row>
    <row r="8859" spans="1:25" x14ac:dyDescent="0.3">
      <c r="A8859" t="s">
        <v>13</v>
      </c>
      <c r="B8859" t="s">
        <v>23</v>
      </c>
      <c r="C8859">
        <v>1128299</v>
      </c>
      <c r="D8859" s="9">
        <v>44250</v>
      </c>
      <c r="E8859" s="8" t="str">
        <f>TEXT(Table1[[#This Row],[Invoice Date]],"dd-mm-yyyy")</f>
        <v>23-02-2021</v>
      </c>
      <c r="F8859" s="1" t="str">
        <f t="shared" si="552"/>
        <v>February</v>
      </c>
      <c r="G8859" s="1" t="str">
        <f t="shared" si="553"/>
        <v>2021</v>
      </c>
      <c r="H8859" s="1" t="str">
        <f t="shared" si="554"/>
        <v>Tuesday</v>
      </c>
      <c r="I8859" s="1" t="str">
        <f t="shared" si="555"/>
        <v>23</v>
      </c>
      <c r="J8859" t="s">
        <v>30</v>
      </c>
      <c r="K8859" t="s">
        <v>85</v>
      </c>
      <c r="L8859" t="s">
        <v>86</v>
      </c>
      <c r="M8859" t="s">
        <v>21</v>
      </c>
      <c r="N8859">
        <v>36</v>
      </c>
      <c r="O8859">
        <v>51</v>
      </c>
      <c r="P8859">
        <v>1836</v>
      </c>
      <c r="Q8859">
        <v>679</v>
      </c>
      <c r="R8859">
        <v>0.37</v>
      </c>
      <c r="S8859" t="s">
        <v>23</v>
      </c>
      <c r="T8859" t="str">
        <f>IF(Table1[[#This Row],[Units Sold]]&gt; 700,"High Units","low Units")</f>
        <v>low Units</v>
      </c>
      <c r="U8859">
        <f>SUM(Table1[[#This Row],[Operating Profit]])/SUM(Table1[Operating Profit])*100</f>
        <v>2.044348685292006E-4</v>
      </c>
      <c r="V8859">
        <f>SUM(Table1[[#This Row],[Price per Unit]]*Table1[[#This Row],[Units Sold]])</f>
        <v>1836</v>
      </c>
      <c r="W8859">
        <f>SUM(Table1[[#This Row],[Total Sales]]-Table1[[#This Row],[Operating Profit]])</f>
        <v>1157</v>
      </c>
      <c r="X8859">
        <f>SUM(Table1[[#This Row],[Total Sales]]-Table1[[#This Row],[Cost]])</f>
        <v>679</v>
      </c>
      <c r="Y8859">
        <f>SUM(Table1[[#This Row],[profit/loss]])/SUM(Table1[profit/loss])</f>
        <v>2.0443486852920061E-6</v>
      </c>
    </row>
    <row r="8860" spans="1:25" x14ac:dyDescent="0.3">
      <c r="A8860" t="s">
        <v>13</v>
      </c>
      <c r="B8860" t="s">
        <v>23</v>
      </c>
      <c r="C8860">
        <v>1128299</v>
      </c>
      <c r="D8860" s="9">
        <v>44250</v>
      </c>
      <c r="E8860" s="8" t="str">
        <f>TEXT(Table1[[#This Row],[Invoice Date]],"dd-mm-yyyy")</f>
        <v>23-02-2021</v>
      </c>
      <c r="F8860" s="1" t="str">
        <f t="shared" si="552"/>
        <v>February</v>
      </c>
      <c r="G8860" s="1" t="str">
        <f t="shared" si="553"/>
        <v>2021</v>
      </c>
      <c r="H8860" s="1" t="str">
        <f t="shared" si="554"/>
        <v>Tuesday</v>
      </c>
      <c r="I8860" s="1" t="str">
        <f t="shared" si="555"/>
        <v>23</v>
      </c>
      <c r="J8860" t="s">
        <v>30</v>
      </c>
      <c r="K8860" t="s">
        <v>85</v>
      </c>
      <c r="L8860" t="s">
        <v>86</v>
      </c>
      <c r="M8860" t="s">
        <v>22</v>
      </c>
      <c r="N8860">
        <v>31</v>
      </c>
      <c r="O8860">
        <v>116</v>
      </c>
      <c r="P8860">
        <v>3596</v>
      </c>
      <c r="Q8860">
        <v>971</v>
      </c>
      <c r="R8860">
        <v>0.27</v>
      </c>
      <c r="S8860" t="s">
        <v>23</v>
      </c>
      <c r="T8860" t="str">
        <f>IF(Table1[[#This Row],[Units Sold]]&gt; 700,"High Units","low Units")</f>
        <v>low Units</v>
      </c>
      <c r="U8860">
        <f>SUM(Table1[[#This Row],[Operating Profit]])/SUM(Table1[Operating Profit])*100</f>
        <v>2.9235089446517492E-4</v>
      </c>
      <c r="V8860">
        <f>SUM(Table1[[#This Row],[Price per Unit]]*Table1[[#This Row],[Units Sold]])</f>
        <v>3596</v>
      </c>
      <c r="W8860">
        <f>SUM(Table1[[#This Row],[Total Sales]]-Table1[[#This Row],[Operating Profit]])</f>
        <v>2625</v>
      </c>
      <c r="X8860">
        <f>SUM(Table1[[#This Row],[Total Sales]]-Table1[[#This Row],[Cost]])</f>
        <v>971</v>
      </c>
      <c r="Y8860">
        <f>SUM(Table1[[#This Row],[profit/loss]])/SUM(Table1[profit/loss])</f>
        <v>2.9235089446517494E-6</v>
      </c>
    </row>
    <row r="8861" spans="1:25" x14ac:dyDescent="0.3">
      <c r="A8861" t="s">
        <v>13</v>
      </c>
      <c r="B8861" t="s">
        <v>23</v>
      </c>
      <c r="C8861">
        <v>1128299</v>
      </c>
      <c r="D8861" s="9">
        <v>44277</v>
      </c>
      <c r="E8861" s="8" t="str">
        <f>TEXT(Table1[[#This Row],[Invoice Date]],"dd-mm-yyyy")</f>
        <v>22-03-2021</v>
      </c>
      <c r="F8861" s="1" t="str">
        <f t="shared" si="552"/>
        <v>March</v>
      </c>
      <c r="G8861" s="1" t="str">
        <f t="shared" si="553"/>
        <v>2021</v>
      </c>
      <c r="H8861" s="1" t="str">
        <f t="shared" si="554"/>
        <v>Monday</v>
      </c>
      <c r="I8861" s="1" t="str">
        <f t="shared" si="555"/>
        <v>22</v>
      </c>
      <c r="J8861" t="s">
        <v>30</v>
      </c>
      <c r="K8861" t="s">
        <v>85</v>
      </c>
      <c r="L8861" t="s">
        <v>86</v>
      </c>
      <c r="M8861" t="s">
        <v>16</v>
      </c>
      <c r="N8861">
        <v>29</v>
      </c>
      <c r="O8861">
        <v>160</v>
      </c>
      <c r="P8861">
        <v>4640</v>
      </c>
      <c r="Q8861">
        <v>1856</v>
      </c>
      <c r="R8861">
        <v>0.4</v>
      </c>
      <c r="S8861" t="s">
        <v>23</v>
      </c>
      <c r="T8861" t="str">
        <f>IF(Table1[[#This Row],[Units Sold]]&gt; 700,"High Units","low Units")</f>
        <v>low Units</v>
      </c>
      <c r="U8861">
        <f>SUM(Table1[[#This Row],[Operating Profit]])/SUM(Table1[Operating Profit])*100</f>
        <v>5.5880871279852186E-4</v>
      </c>
      <c r="V8861">
        <f>SUM(Table1[[#This Row],[Price per Unit]]*Table1[[#This Row],[Units Sold]])</f>
        <v>4640</v>
      </c>
      <c r="W8861">
        <f>SUM(Table1[[#This Row],[Total Sales]]-Table1[[#This Row],[Operating Profit]])</f>
        <v>2784</v>
      </c>
      <c r="X8861">
        <f>SUM(Table1[[#This Row],[Total Sales]]-Table1[[#This Row],[Cost]])</f>
        <v>1856</v>
      </c>
      <c r="Y8861">
        <f>SUM(Table1[[#This Row],[profit/loss]])/SUM(Table1[profit/loss])</f>
        <v>5.5880871279852182E-6</v>
      </c>
    </row>
    <row r="8862" spans="1:25" x14ac:dyDescent="0.3">
      <c r="A8862" t="s">
        <v>13</v>
      </c>
      <c r="B8862" t="s">
        <v>23</v>
      </c>
      <c r="C8862">
        <v>1128299</v>
      </c>
      <c r="D8862" s="9">
        <v>44277</v>
      </c>
      <c r="E8862" s="8" t="str">
        <f>TEXT(Table1[[#This Row],[Invoice Date]],"dd-mm-yyyy")</f>
        <v>22-03-2021</v>
      </c>
      <c r="F8862" s="1" t="str">
        <f t="shared" si="552"/>
        <v>March</v>
      </c>
      <c r="G8862" s="1" t="str">
        <f t="shared" si="553"/>
        <v>2021</v>
      </c>
      <c r="H8862" s="1" t="str">
        <f t="shared" si="554"/>
        <v>Monday</v>
      </c>
      <c r="I8862" s="1" t="str">
        <f t="shared" si="555"/>
        <v>22</v>
      </c>
      <c r="J8862" t="s">
        <v>30</v>
      </c>
      <c r="K8862" t="s">
        <v>85</v>
      </c>
      <c r="L8862" t="s">
        <v>86</v>
      </c>
      <c r="M8862" t="s">
        <v>18</v>
      </c>
      <c r="N8862">
        <v>38</v>
      </c>
      <c r="O8862">
        <v>116</v>
      </c>
      <c r="P8862">
        <v>4408</v>
      </c>
      <c r="Q8862">
        <v>1940</v>
      </c>
      <c r="R8862">
        <v>0.44</v>
      </c>
      <c r="S8862" t="s">
        <v>23</v>
      </c>
      <c r="T8862" t="str">
        <f>IF(Table1[[#This Row],[Units Sold]]&gt; 700,"High Units","low Units")</f>
        <v>low Units</v>
      </c>
      <c r="U8862">
        <f>SUM(Table1[[#This Row],[Operating Profit]])/SUM(Table1[Operating Profit])*100</f>
        <v>5.8409962436914453E-4</v>
      </c>
      <c r="V8862">
        <f>SUM(Table1[[#This Row],[Price per Unit]]*Table1[[#This Row],[Units Sold]])</f>
        <v>4408</v>
      </c>
      <c r="W8862">
        <f>SUM(Table1[[#This Row],[Total Sales]]-Table1[[#This Row],[Operating Profit]])</f>
        <v>2468</v>
      </c>
      <c r="X8862">
        <f>SUM(Table1[[#This Row],[Total Sales]]-Table1[[#This Row],[Cost]])</f>
        <v>1940</v>
      </c>
      <c r="Y8862">
        <f>SUM(Table1[[#This Row],[profit/loss]])/SUM(Table1[profit/loss])</f>
        <v>5.8409962436914454E-6</v>
      </c>
    </row>
    <row r="8863" spans="1:25" x14ac:dyDescent="0.3">
      <c r="A8863" t="s">
        <v>13</v>
      </c>
      <c r="B8863" t="s">
        <v>23</v>
      </c>
      <c r="C8863">
        <v>1128299</v>
      </c>
      <c r="D8863" s="9">
        <v>44277</v>
      </c>
      <c r="E8863" s="8" t="str">
        <f>TEXT(Table1[[#This Row],[Invoice Date]],"dd-mm-yyyy")</f>
        <v>22-03-2021</v>
      </c>
      <c r="F8863" s="1" t="str">
        <f t="shared" si="552"/>
        <v>March</v>
      </c>
      <c r="G8863" s="1" t="str">
        <f t="shared" si="553"/>
        <v>2021</v>
      </c>
      <c r="H8863" s="1" t="str">
        <f t="shared" si="554"/>
        <v>Monday</v>
      </c>
      <c r="I8863" s="1" t="str">
        <f t="shared" si="555"/>
        <v>22</v>
      </c>
      <c r="J8863" t="s">
        <v>30</v>
      </c>
      <c r="K8863" t="s">
        <v>85</v>
      </c>
      <c r="L8863" t="s">
        <v>86</v>
      </c>
      <c r="M8863" t="s">
        <v>19</v>
      </c>
      <c r="N8863">
        <v>37</v>
      </c>
      <c r="O8863">
        <v>119</v>
      </c>
      <c r="P8863">
        <v>4403</v>
      </c>
      <c r="Q8863">
        <v>1805</v>
      </c>
      <c r="R8863">
        <v>0.41</v>
      </c>
      <c r="S8863" t="s">
        <v>23</v>
      </c>
      <c r="T8863" t="str">
        <f>IF(Table1[[#This Row],[Units Sold]]&gt; 700,"High Units","low Units")</f>
        <v>low Units</v>
      </c>
      <c r="U8863">
        <f>SUM(Table1[[#This Row],[Operating Profit]])/SUM(Table1[Operating Profit])*100</f>
        <v>5.4345351648778652E-4</v>
      </c>
      <c r="V8863">
        <f>SUM(Table1[[#This Row],[Price per Unit]]*Table1[[#This Row],[Units Sold]])</f>
        <v>4403</v>
      </c>
      <c r="W8863">
        <f>SUM(Table1[[#This Row],[Total Sales]]-Table1[[#This Row],[Operating Profit]])</f>
        <v>2598</v>
      </c>
      <c r="X8863">
        <f>SUM(Table1[[#This Row],[Total Sales]]-Table1[[#This Row],[Cost]])</f>
        <v>1805</v>
      </c>
      <c r="Y8863">
        <f>SUM(Table1[[#This Row],[profit/loss]])/SUM(Table1[profit/loss])</f>
        <v>5.4345351648778653E-6</v>
      </c>
    </row>
    <row r="8864" spans="1:25" x14ac:dyDescent="0.3">
      <c r="A8864" t="s">
        <v>13</v>
      </c>
      <c r="B8864" t="s">
        <v>23</v>
      </c>
      <c r="C8864">
        <v>1128299</v>
      </c>
      <c r="D8864" s="9">
        <v>44277</v>
      </c>
      <c r="E8864" s="8" t="str">
        <f>TEXT(Table1[[#This Row],[Invoice Date]],"dd-mm-yyyy")</f>
        <v>22-03-2021</v>
      </c>
      <c r="F8864" s="1" t="str">
        <f t="shared" si="552"/>
        <v>March</v>
      </c>
      <c r="G8864" s="1" t="str">
        <f t="shared" si="553"/>
        <v>2021</v>
      </c>
      <c r="H8864" s="1" t="str">
        <f t="shared" si="554"/>
        <v>Monday</v>
      </c>
      <c r="I8864" s="1" t="str">
        <f t="shared" si="555"/>
        <v>22</v>
      </c>
      <c r="J8864" t="s">
        <v>30</v>
      </c>
      <c r="K8864" t="s">
        <v>85</v>
      </c>
      <c r="L8864" t="s">
        <v>86</v>
      </c>
      <c r="M8864" t="s">
        <v>20</v>
      </c>
      <c r="N8864">
        <v>38</v>
      </c>
      <c r="O8864">
        <v>68</v>
      </c>
      <c r="P8864">
        <v>2584</v>
      </c>
      <c r="Q8864">
        <v>956</v>
      </c>
      <c r="R8864">
        <v>0.37</v>
      </c>
      <c r="S8864" t="s">
        <v>23</v>
      </c>
      <c r="T8864" t="str">
        <f>IF(Table1[[#This Row],[Units Sold]]&gt; 700,"High Units","low Units")</f>
        <v>low Units</v>
      </c>
      <c r="U8864">
        <f>SUM(Table1[[#This Row],[Operating Profit]])/SUM(Table1[Operating Profit])*100</f>
        <v>2.8783466025613513E-4</v>
      </c>
      <c r="V8864">
        <f>SUM(Table1[[#This Row],[Price per Unit]]*Table1[[#This Row],[Units Sold]])</f>
        <v>2584</v>
      </c>
      <c r="W8864">
        <f>SUM(Table1[[#This Row],[Total Sales]]-Table1[[#This Row],[Operating Profit]])</f>
        <v>1628</v>
      </c>
      <c r="X8864">
        <f>SUM(Table1[[#This Row],[Total Sales]]-Table1[[#This Row],[Cost]])</f>
        <v>956</v>
      </c>
      <c r="Y8864">
        <f>SUM(Table1[[#This Row],[profit/loss]])/SUM(Table1[profit/loss])</f>
        <v>2.8783466025613515E-6</v>
      </c>
    </row>
    <row r="8865" spans="1:25" x14ac:dyDescent="0.3">
      <c r="A8865" t="s">
        <v>13</v>
      </c>
      <c r="B8865" t="s">
        <v>23</v>
      </c>
      <c r="C8865">
        <v>1128299</v>
      </c>
      <c r="D8865" s="9">
        <v>44277</v>
      </c>
      <c r="E8865" s="8" t="str">
        <f>TEXT(Table1[[#This Row],[Invoice Date]],"dd-mm-yyyy")</f>
        <v>22-03-2021</v>
      </c>
      <c r="F8865" s="1" t="str">
        <f t="shared" si="552"/>
        <v>March</v>
      </c>
      <c r="G8865" s="1" t="str">
        <f t="shared" si="553"/>
        <v>2021</v>
      </c>
      <c r="H8865" s="1" t="str">
        <f t="shared" si="554"/>
        <v>Monday</v>
      </c>
      <c r="I8865" s="1" t="str">
        <f t="shared" si="555"/>
        <v>22</v>
      </c>
      <c r="J8865" t="s">
        <v>30</v>
      </c>
      <c r="K8865" t="s">
        <v>85</v>
      </c>
      <c r="L8865" t="s">
        <v>86</v>
      </c>
      <c r="M8865" t="s">
        <v>21</v>
      </c>
      <c r="N8865">
        <v>41</v>
      </c>
      <c r="O8865">
        <v>39</v>
      </c>
      <c r="P8865">
        <v>1599</v>
      </c>
      <c r="Q8865">
        <v>512</v>
      </c>
      <c r="R8865">
        <v>0.32</v>
      </c>
      <c r="S8865" t="s">
        <v>23</v>
      </c>
      <c r="T8865" t="str">
        <f>IF(Table1[[#This Row],[Units Sold]]&gt; 700,"High Units","low Units")</f>
        <v>low Units</v>
      </c>
      <c r="U8865">
        <f>SUM(Table1[[#This Row],[Operating Profit]])/SUM(Table1[Operating Profit])*100</f>
        <v>1.5415412766855773E-4</v>
      </c>
      <c r="V8865">
        <f>SUM(Table1[[#This Row],[Price per Unit]]*Table1[[#This Row],[Units Sold]])</f>
        <v>1599</v>
      </c>
      <c r="W8865">
        <f>SUM(Table1[[#This Row],[Total Sales]]-Table1[[#This Row],[Operating Profit]])</f>
        <v>1087</v>
      </c>
      <c r="X8865">
        <f>SUM(Table1[[#This Row],[Total Sales]]-Table1[[#This Row],[Cost]])</f>
        <v>512</v>
      </c>
      <c r="Y8865">
        <f>SUM(Table1[[#This Row],[profit/loss]])/SUM(Table1[profit/loss])</f>
        <v>1.5415412766855775E-6</v>
      </c>
    </row>
    <row r="8866" spans="1:25" x14ac:dyDescent="0.3">
      <c r="A8866" t="s">
        <v>13</v>
      </c>
      <c r="B8866" t="s">
        <v>23</v>
      </c>
      <c r="C8866">
        <v>1128299</v>
      </c>
      <c r="D8866" s="9">
        <v>44277</v>
      </c>
      <c r="E8866" s="8" t="str">
        <f>TEXT(Table1[[#This Row],[Invoice Date]],"dd-mm-yyyy")</f>
        <v>22-03-2021</v>
      </c>
      <c r="F8866" s="1" t="str">
        <f t="shared" si="552"/>
        <v>March</v>
      </c>
      <c r="G8866" s="1" t="str">
        <f t="shared" si="553"/>
        <v>2021</v>
      </c>
      <c r="H8866" s="1" t="str">
        <f t="shared" si="554"/>
        <v>Monday</v>
      </c>
      <c r="I8866" s="1" t="str">
        <f t="shared" si="555"/>
        <v>22</v>
      </c>
      <c r="J8866" t="s">
        <v>30</v>
      </c>
      <c r="K8866" t="s">
        <v>85</v>
      </c>
      <c r="L8866" t="s">
        <v>86</v>
      </c>
      <c r="M8866" t="s">
        <v>22</v>
      </c>
      <c r="N8866">
        <v>37</v>
      </c>
      <c r="O8866">
        <v>107</v>
      </c>
      <c r="P8866">
        <v>3959</v>
      </c>
      <c r="Q8866">
        <v>1069</v>
      </c>
      <c r="R8866">
        <v>0.27</v>
      </c>
      <c r="S8866" t="s">
        <v>23</v>
      </c>
      <c r="T8866" t="str">
        <f>IF(Table1[[#This Row],[Units Sold]]&gt; 700,"High Units","low Units")</f>
        <v>low Units</v>
      </c>
      <c r="U8866">
        <f>SUM(Table1[[#This Row],[Operating Profit]])/SUM(Table1[Operating Profit])*100</f>
        <v>3.2185695796423482E-4</v>
      </c>
      <c r="V8866">
        <f>SUM(Table1[[#This Row],[Price per Unit]]*Table1[[#This Row],[Units Sold]])</f>
        <v>3959</v>
      </c>
      <c r="W8866">
        <f>SUM(Table1[[#This Row],[Total Sales]]-Table1[[#This Row],[Operating Profit]])</f>
        <v>2890</v>
      </c>
      <c r="X8866">
        <f>SUM(Table1[[#This Row],[Total Sales]]-Table1[[#This Row],[Cost]])</f>
        <v>1069</v>
      </c>
      <c r="Y8866">
        <f>SUM(Table1[[#This Row],[profit/loss]])/SUM(Table1[profit/loss])</f>
        <v>3.2185695796423481E-6</v>
      </c>
    </row>
    <row r="8867" spans="1:25" x14ac:dyDescent="0.3">
      <c r="A8867" t="s">
        <v>13</v>
      </c>
      <c r="B8867" t="s">
        <v>23</v>
      </c>
      <c r="C8867">
        <v>1128299</v>
      </c>
      <c r="D8867" s="9">
        <v>44309</v>
      </c>
      <c r="E8867" s="8" t="str">
        <f>TEXT(Table1[[#This Row],[Invoice Date]],"dd-mm-yyyy")</f>
        <v>23-04-2021</v>
      </c>
      <c r="F8867" s="1" t="str">
        <f t="shared" si="552"/>
        <v>April</v>
      </c>
      <c r="G8867" s="1" t="str">
        <f t="shared" si="553"/>
        <v>2021</v>
      </c>
      <c r="H8867" s="1" t="str">
        <f t="shared" si="554"/>
        <v>Friday</v>
      </c>
      <c r="I8867" s="1" t="str">
        <f t="shared" si="555"/>
        <v>23</v>
      </c>
      <c r="J8867" t="s">
        <v>30</v>
      </c>
      <c r="K8867" t="s">
        <v>85</v>
      </c>
      <c r="L8867" t="s">
        <v>86</v>
      </c>
      <c r="M8867" t="s">
        <v>16</v>
      </c>
      <c r="N8867">
        <v>40</v>
      </c>
      <c r="O8867">
        <v>175</v>
      </c>
      <c r="P8867">
        <v>7000</v>
      </c>
      <c r="Q8867">
        <v>2660</v>
      </c>
      <c r="R8867">
        <v>0.38</v>
      </c>
      <c r="S8867" t="s">
        <v>23</v>
      </c>
      <c r="T8867" t="str">
        <f>IF(Table1[[#This Row],[Units Sold]]&gt; 700,"High Units","low Units")</f>
        <v>low Units</v>
      </c>
      <c r="U8867">
        <f>SUM(Table1[[#This Row],[Operating Profit]])/SUM(Table1[Operating Profit])*100</f>
        <v>8.0087886640305378E-4</v>
      </c>
      <c r="V8867">
        <f>SUM(Table1[[#This Row],[Price per Unit]]*Table1[[#This Row],[Units Sold]])</f>
        <v>7000</v>
      </c>
      <c r="W8867">
        <f>SUM(Table1[[#This Row],[Total Sales]]-Table1[[#This Row],[Operating Profit]])</f>
        <v>4340</v>
      </c>
      <c r="X8867">
        <f>SUM(Table1[[#This Row],[Total Sales]]-Table1[[#This Row],[Cost]])</f>
        <v>2660</v>
      </c>
      <c r="Y8867">
        <f>SUM(Table1[[#This Row],[profit/loss]])/SUM(Table1[profit/loss])</f>
        <v>8.0087886640305379E-6</v>
      </c>
    </row>
    <row r="8868" spans="1:25" x14ac:dyDescent="0.3">
      <c r="A8868" t="s">
        <v>13</v>
      </c>
      <c r="B8868" t="s">
        <v>23</v>
      </c>
      <c r="C8868">
        <v>1128299</v>
      </c>
      <c r="D8868" s="9">
        <v>44309</v>
      </c>
      <c r="E8868" s="8" t="str">
        <f>TEXT(Table1[[#This Row],[Invoice Date]],"dd-mm-yyyy")</f>
        <v>23-04-2021</v>
      </c>
      <c r="F8868" s="1" t="str">
        <f t="shared" si="552"/>
        <v>April</v>
      </c>
      <c r="G8868" s="1" t="str">
        <f t="shared" si="553"/>
        <v>2021</v>
      </c>
      <c r="H8868" s="1" t="str">
        <f t="shared" si="554"/>
        <v>Friday</v>
      </c>
      <c r="I8868" s="1" t="str">
        <f t="shared" si="555"/>
        <v>23</v>
      </c>
      <c r="J8868" t="s">
        <v>30</v>
      </c>
      <c r="K8868" t="s">
        <v>85</v>
      </c>
      <c r="L8868" t="s">
        <v>86</v>
      </c>
      <c r="M8868" t="s">
        <v>18</v>
      </c>
      <c r="N8868">
        <v>37</v>
      </c>
      <c r="O8868">
        <v>90</v>
      </c>
      <c r="P8868">
        <v>3330</v>
      </c>
      <c r="Q8868">
        <v>1465</v>
      </c>
      <c r="R8868">
        <v>0.44</v>
      </c>
      <c r="S8868" t="s">
        <v>23</v>
      </c>
      <c r="T8868" t="str">
        <f>IF(Table1[[#This Row],[Units Sold]]&gt; 700,"High Units","low Units")</f>
        <v>low Units</v>
      </c>
      <c r="U8868">
        <f>SUM(Table1[[#This Row],[Operating Profit]])/SUM(Table1[Operating Profit])*100</f>
        <v>4.410855410828849E-4</v>
      </c>
      <c r="V8868">
        <f>SUM(Table1[[#This Row],[Price per Unit]]*Table1[[#This Row],[Units Sold]])</f>
        <v>3330</v>
      </c>
      <c r="W8868">
        <f>SUM(Table1[[#This Row],[Total Sales]]-Table1[[#This Row],[Operating Profit]])</f>
        <v>1865</v>
      </c>
      <c r="X8868">
        <f>SUM(Table1[[#This Row],[Total Sales]]-Table1[[#This Row],[Cost]])</f>
        <v>1465</v>
      </c>
      <c r="Y8868">
        <f>SUM(Table1[[#This Row],[profit/loss]])/SUM(Table1[profit/loss])</f>
        <v>4.4108554108288491E-6</v>
      </c>
    </row>
    <row r="8869" spans="1:25" x14ac:dyDescent="0.3">
      <c r="A8869" t="s">
        <v>13</v>
      </c>
      <c r="B8869" t="s">
        <v>23</v>
      </c>
      <c r="C8869">
        <v>1128299</v>
      </c>
      <c r="D8869" s="9">
        <v>44309</v>
      </c>
      <c r="E8869" s="8" t="str">
        <f>TEXT(Table1[[#This Row],[Invoice Date]],"dd-mm-yyyy")</f>
        <v>23-04-2021</v>
      </c>
      <c r="F8869" s="1" t="str">
        <f t="shared" si="552"/>
        <v>April</v>
      </c>
      <c r="G8869" s="1" t="str">
        <f t="shared" si="553"/>
        <v>2021</v>
      </c>
      <c r="H8869" s="1" t="str">
        <f t="shared" si="554"/>
        <v>Friday</v>
      </c>
      <c r="I8869" s="1" t="str">
        <f t="shared" si="555"/>
        <v>23</v>
      </c>
      <c r="J8869" t="s">
        <v>30</v>
      </c>
      <c r="K8869" t="s">
        <v>85</v>
      </c>
      <c r="L8869" t="s">
        <v>86</v>
      </c>
      <c r="M8869" t="s">
        <v>19</v>
      </c>
      <c r="N8869">
        <v>42</v>
      </c>
      <c r="O8869">
        <v>123</v>
      </c>
      <c r="P8869">
        <v>5166</v>
      </c>
      <c r="Q8869">
        <v>1911</v>
      </c>
      <c r="R8869">
        <v>0.37</v>
      </c>
      <c r="S8869" t="s">
        <v>23</v>
      </c>
      <c r="T8869" t="str">
        <f>IF(Table1[[#This Row],[Units Sold]]&gt; 700,"High Units","low Units")</f>
        <v>low Units</v>
      </c>
      <c r="U8869">
        <f>SUM(Table1[[#This Row],[Operating Profit]])/SUM(Table1[Operating Profit])*100</f>
        <v>5.7536823823166761E-4</v>
      </c>
      <c r="V8869">
        <f>SUM(Table1[[#This Row],[Price per Unit]]*Table1[[#This Row],[Units Sold]])</f>
        <v>5166</v>
      </c>
      <c r="W8869">
        <f>SUM(Table1[[#This Row],[Total Sales]]-Table1[[#This Row],[Operating Profit]])</f>
        <v>3255</v>
      </c>
      <c r="X8869">
        <f>SUM(Table1[[#This Row],[Total Sales]]-Table1[[#This Row],[Cost]])</f>
        <v>1911</v>
      </c>
      <c r="Y8869">
        <f>SUM(Table1[[#This Row],[profit/loss]])/SUM(Table1[profit/loss])</f>
        <v>5.7536823823166763E-6</v>
      </c>
    </row>
    <row r="8870" spans="1:25" x14ac:dyDescent="0.3">
      <c r="A8870" t="s">
        <v>13</v>
      </c>
      <c r="B8870" t="s">
        <v>23</v>
      </c>
      <c r="C8870">
        <v>1128299</v>
      </c>
      <c r="D8870" s="9">
        <v>44309</v>
      </c>
      <c r="E8870" s="8" t="str">
        <f>TEXT(Table1[[#This Row],[Invoice Date]],"dd-mm-yyyy")</f>
        <v>23-04-2021</v>
      </c>
      <c r="F8870" s="1" t="str">
        <f t="shared" si="552"/>
        <v>April</v>
      </c>
      <c r="G8870" s="1" t="str">
        <f t="shared" si="553"/>
        <v>2021</v>
      </c>
      <c r="H8870" s="1" t="str">
        <f t="shared" si="554"/>
        <v>Friday</v>
      </c>
      <c r="I8870" s="1" t="str">
        <f t="shared" si="555"/>
        <v>23</v>
      </c>
      <c r="J8870" t="s">
        <v>30</v>
      </c>
      <c r="K8870" t="s">
        <v>85</v>
      </c>
      <c r="L8870" t="s">
        <v>86</v>
      </c>
      <c r="M8870" t="s">
        <v>20</v>
      </c>
      <c r="N8870">
        <v>40</v>
      </c>
      <c r="O8870">
        <v>78</v>
      </c>
      <c r="P8870">
        <v>3120</v>
      </c>
      <c r="Q8870">
        <v>1248</v>
      </c>
      <c r="R8870">
        <v>0.4</v>
      </c>
      <c r="S8870" t="s">
        <v>23</v>
      </c>
      <c r="T8870" t="str">
        <f>IF(Table1[[#This Row],[Units Sold]]&gt; 700,"High Units","low Units")</f>
        <v>low Units</v>
      </c>
      <c r="U8870">
        <f>SUM(Table1[[#This Row],[Operating Profit]])/SUM(Table1[Operating Profit])*100</f>
        <v>3.7575068619210948E-4</v>
      </c>
      <c r="V8870">
        <f>SUM(Table1[[#This Row],[Price per Unit]]*Table1[[#This Row],[Units Sold]])</f>
        <v>3120</v>
      </c>
      <c r="W8870">
        <f>SUM(Table1[[#This Row],[Total Sales]]-Table1[[#This Row],[Operating Profit]])</f>
        <v>1872</v>
      </c>
      <c r="X8870">
        <f>SUM(Table1[[#This Row],[Total Sales]]-Table1[[#This Row],[Cost]])</f>
        <v>1248</v>
      </c>
      <c r="Y8870">
        <f>SUM(Table1[[#This Row],[profit/loss]])/SUM(Table1[profit/loss])</f>
        <v>3.7575068619210948E-6</v>
      </c>
    </row>
    <row r="8871" spans="1:25" x14ac:dyDescent="0.3">
      <c r="A8871" t="s">
        <v>13</v>
      </c>
      <c r="B8871" t="s">
        <v>23</v>
      </c>
      <c r="C8871">
        <v>1128299</v>
      </c>
      <c r="D8871" s="9">
        <v>44309</v>
      </c>
      <c r="E8871" s="8" t="str">
        <f>TEXT(Table1[[#This Row],[Invoice Date]],"dd-mm-yyyy")</f>
        <v>23-04-2021</v>
      </c>
      <c r="F8871" s="1" t="str">
        <f t="shared" si="552"/>
        <v>April</v>
      </c>
      <c r="G8871" s="1" t="str">
        <f t="shared" si="553"/>
        <v>2021</v>
      </c>
      <c r="H8871" s="1" t="str">
        <f t="shared" si="554"/>
        <v>Friday</v>
      </c>
      <c r="I8871" s="1" t="str">
        <f t="shared" si="555"/>
        <v>23</v>
      </c>
      <c r="J8871" t="s">
        <v>30</v>
      </c>
      <c r="K8871" t="s">
        <v>85</v>
      </c>
      <c r="L8871" t="s">
        <v>86</v>
      </c>
      <c r="M8871" t="s">
        <v>21</v>
      </c>
      <c r="N8871">
        <v>43</v>
      </c>
      <c r="O8871">
        <v>47</v>
      </c>
      <c r="P8871">
        <v>2021</v>
      </c>
      <c r="Q8871">
        <v>687</v>
      </c>
      <c r="R8871">
        <v>0.34</v>
      </c>
      <c r="S8871" t="s">
        <v>23</v>
      </c>
      <c r="T8871" t="str">
        <f>IF(Table1[[#This Row],[Units Sold]]&gt; 700,"High Units","low Units")</f>
        <v>low Units</v>
      </c>
      <c r="U8871">
        <f>SUM(Table1[[#This Row],[Operating Profit]])/SUM(Table1[Operating Profit])*100</f>
        <v>2.0684352677402179E-4</v>
      </c>
      <c r="V8871">
        <f>SUM(Table1[[#This Row],[Price per Unit]]*Table1[[#This Row],[Units Sold]])</f>
        <v>2021</v>
      </c>
      <c r="W8871">
        <f>SUM(Table1[[#This Row],[Total Sales]]-Table1[[#This Row],[Operating Profit]])</f>
        <v>1334</v>
      </c>
      <c r="X8871">
        <f>SUM(Table1[[#This Row],[Total Sales]]-Table1[[#This Row],[Cost]])</f>
        <v>687</v>
      </c>
      <c r="Y8871">
        <f>SUM(Table1[[#This Row],[profit/loss]])/SUM(Table1[profit/loss])</f>
        <v>2.068435267740218E-6</v>
      </c>
    </row>
    <row r="8872" spans="1:25" x14ac:dyDescent="0.3">
      <c r="A8872" t="s">
        <v>13</v>
      </c>
      <c r="B8872" t="s">
        <v>23</v>
      </c>
      <c r="C8872">
        <v>1128299</v>
      </c>
      <c r="D8872" s="9">
        <v>44309</v>
      </c>
      <c r="E8872" s="8" t="str">
        <f>TEXT(Table1[[#This Row],[Invoice Date]],"dd-mm-yyyy")</f>
        <v>23-04-2021</v>
      </c>
      <c r="F8872" s="1" t="str">
        <f t="shared" si="552"/>
        <v>April</v>
      </c>
      <c r="G8872" s="1" t="str">
        <f t="shared" si="553"/>
        <v>2021</v>
      </c>
      <c r="H8872" s="1" t="str">
        <f t="shared" si="554"/>
        <v>Friday</v>
      </c>
      <c r="I8872" s="1" t="str">
        <f t="shared" si="555"/>
        <v>23</v>
      </c>
      <c r="J8872" t="s">
        <v>30</v>
      </c>
      <c r="K8872" t="s">
        <v>85</v>
      </c>
      <c r="L8872" t="s">
        <v>86</v>
      </c>
      <c r="M8872" t="s">
        <v>22</v>
      </c>
      <c r="N8872">
        <v>49</v>
      </c>
      <c r="O8872">
        <v>111</v>
      </c>
      <c r="P8872">
        <v>5439</v>
      </c>
      <c r="Q8872">
        <v>1632</v>
      </c>
      <c r="R8872">
        <v>0.3</v>
      </c>
      <c r="S8872" t="s">
        <v>23</v>
      </c>
      <c r="T8872" t="str">
        <f>IF(Table1[[#This Row],[Units Sold]]&gt; 700,"High Units","low Units")</f>
        <v>low Units</v>
      </c>
      <c r="U8872">
        <f>SUM(Table1[[#This Row],[Operating Profit]])/SUM(Table1[Operating Profit])*100</f>
        <v>4.9136628194352779E-4</v>
      </c>
      <c r="V8872">
        <f>SUM(Table1[[#This Row],[Price per Unit]]*Table1[[#This Row],[Units Sold]])</f>
        <v>5439</v>
      </c>
      <c r="W8872">
        <f>SUM(Table1[[#This Row],[Total Sales]]-Table1[[#This Row],[Operating Profit]])</f>
        <v>3807</v>
      </c>
      <c r="X8872">
        <f>SUM(Table1[[#This Row],[Total Sales]]-Table1[[#This Row],[Cost]])</f>
        <v>1632</v>
      </c>
      <c r="Y8872">
        <f>SUM(Table1[[#This Row],[profit/loss]])/SUM(Table1[profit/loss])</f>
        <v>4.9136628194352775E-6</v>
      </c>
    </row>
    <row r="8873" spans="1:25" x14ac:dyDescent="0.3">
      <c r="A8873" t="s">
        <v>13</v>
      </c>
      <c r="B8873" t="s">
        <v>23</v>
      </c>
      <c r="C8873">
        <v>1128299</v>
      </c>
      <c r="D8873" s="9">
        <v>44340</v>
      </c>
      <c r="E8873" s="8" t="str">
        <f>TEXT(Table1[[#This Row],[Invoice Date]],"dd-mm-yyyy")</f>
        <v>24-05-2021</v>
      </c>
      <c r="F8873" s="1" t="str">
        <f t="shared" si="552"/>
        <v>May</v>
      </c>
      <c r="G8873" s="1" t="str">
        <f t="shared" si="553"/>
        <v>2021</v>
      </c>
      <c r="H8873" s="1" t="str">
        <f t="shared" si="554"/>
        <v>Monday</v>
      </c>
      <c r="I8873" s="1" t="str">
        <f t="shared" si="555"/>
        <v>24</v>
      </c>
      <c r="J8873" t="s">
        <v>30</v>
      </c>
      <c r="K8873" t="s">
        <v>85</v>
      </c>
      <c r="L8873" t="s">
        <v>86</v>
      </c>
      <c r="M8873" t="s">
        <v>16</v>
      </c>
      <c r="N8873">
        <v>38</v>
      </c>
      <c r="O8873">
        <v>184</v>
      </c>
      <c r="P8873">
        <v>6992</v>
      </c>
      <c r="Q8873">
        <v>2657</v>
      </c>
      <c r="R8873">
        <v>0.38</v>
      </c>
      <c r="S8873" t="s">
        <v>23</v>
      </c>
      <c r="T8873" t="str">
        <f>IF(Table1[[#This Row],[Units Sold]]&gt; 700,"High Units","low Units")</f>
        <v>low Units</v>
      </c>
      <c r="U8873">
        <f>SUM(Table1[[#This Row],[Operating Profit]])/SUM(Table1[Operating Profit])*100</f>
        <v>7.9997561956124592E-4</v>
      </c>
      <c r="V8873">
        <f>SUM(Table1[[#This Row],[Price per Unit]]*Table1[[#This Row],[Units Sold]])</f>
        <v>6992</v>
      </c>
      <c r="W8873">
        <f>SUM(Table1[[#This Row],[Total Sales]]-Table1[[#This Row],[Operating Profit]])</f>
        <v>4335</v>
      </c>
      <c r="X8873">
        <f>SUM(Table1[[#This Row],[Total Sales]]-Table1[[#This Row],[Cost]])</f>
        <v>2657</v>
      </c>
      <c r="Y8873">
        <f>SUM(Table1[[#This Row],[profit/loss]])/SUM(Table1[profit/loss])</f>
        <v>7.9997561956124595E-6</v>
      </c>
    </row>
    <row r="8874" spans="1:25" x14ac:dyDescent="0.3">
      <c r="A8874" t="s">
        <v>13</v>
      </c>
      <c r="B8874" t="s">
        <v>23</v>
      </c>
      <c r="C8874">
        <v>1128299</v>
      </c>
      <c r="D8874" s="9">
        <v>44340</v>
      </c>
      <c r="E8874" s="8" t="str">
        <f>TEXT(Table1[[#This Row],[Invoice Date]],"dd-mm-yyyy")</f>
        <v>24-05-2021</v>
      </c>
      <c r="F8874" s="1" t="str">
        <f t="shared" si="552"/>
        <v>May</v>
      </c>
      <c r="G8874" s="1" t="str">
        <f t="shared" si="553"/>
        <v>2021</v>
      </c>
      <c r="H8874" s="1" t="str">
        <f t="shared" si="554"/>
        <v>Monday</v>
      </c>
      <c r="I8874" s="1" t="str">
        <f t="shared" si="555"/>
        <v>24</v>
      </c>
      <c r="J8874" t="s">
        <v>30</v>
      </c>
      <c r="K8874" t="s">
        <v>85</v>
      </c>
      <c r="L8874" t="s">
        <v>86</v>
      </c>
      <c r="M8874" t="s">
        <v>18</v>
      </c>
      <c r="N8874">
        <v>36</v>
      </c>
      <c r="O8874">
        <v>116</v>
      </c>
      <c r="P8874">
        <v>4176</v>
      </c>
      <c r="Q8874">
        <v>1754</v>
      </c>
      <c r="R8874">
        <v>0.42</v>
      </c>
      <c r="S8874" t="s">
        <v>23</v>
      </c>
      <c r="T8874" t="str">
        <f>IF(Table1[[#This Row],[Units Sold]]&gt; 700,"High Units","low Units")</f>
        <v>low Units</v>
      </c>
      <c r="U8874">
        <f>SUM(Table1[[#This Row],[Operating Profit]])/SUM(Table1[Operating Profit])*100</f>
        <v>5.2809832017705128E-4</v>
      </c>
      <c r="V8874">
        <f>SUM(Table1[[#This Row],[Price per Unit]]*Table1[[#This Row],[Units Sold]])</f>
        <v>4176</v>
      </c>
      <c r="W8874">
        <f>SUM(Table1[[#This Row],[Total Sales]]-Table1[[#This Row],[Operating Profit]])</f>
        <v>2422</v>
      </c>
      <c r="X8874">
        <f>SUM(Table1[[#This Row],[Total Sales]]-Table1[[#This Row],[Cost]])</f>
        <v>1754</v>
      </c>
      <c r="Y8874">
        <f>SUM(Table1[[#This Row],[profit/loss]])/SUM(Table1[profit/loss])</f>
        <v>5.2809832017705131E-6</v>
      </c>
    </row>
    <row r="8875" spans="1:25" x14ac:dyDescent="0.3">
      <c r="A8875" t="s">
        <v>13</v>
      </c>
      <c r="B8875" t="s">
        <v>23</v>
      </c>
      <c r="C8875">
        <v>1128299</v>
      </c>
      <c r="D8875" s="9">
        <v>44340</v>
      </c>
      <c r="E8875" s="8" t="str">
        <f>TEXT(Table1[[#This Row],[Invoice Date]],"dd-mm-yyyy")</f>
        <v>24-05-2021</v>
      </c>
      <c r="F8875" s="1" t="str">
        <f t="shared" si="552"/>
        <v>May</v>
      </c>
      <c r="G8875" s="1" t="str">
        <f t="shared" si="553"/>
        <v>2021</v>
      </c>
      <c r="H8875" s="1" t="str">
        <f t="shared" si="554"/>
        <v>Monday</v>
      </c>
      <c r="I8875" s="1" t="str">
        <f t="shared" si="555"/>
        <v>24</v>
      </c>
      <c r="J8875" t="s">
        <v>30</v>
      </c>
      <c r="K8875" t="s">
        <v>85</v>
      </c>
      <c r="L8875" t="s">
        <v>86</v>
      </c>
      <c r="M8875" t="s">
        <v>19</v>
      </c>
      <c r="N8875">
        <v>41</v>
      </c>
      <c r="O8875">
        <v>132</v>
      </c>
      <c r="P8875">
        <v>5412</v>
      </c>
      <c r="Q8875">
        <v>2057</v>
      </c>
      <c r="R8875">
        <v>0.38</v>
      </c>
      <c r="S8875" t="s">
        <v>23</v>
      </c>
      <c r="T8875" t="str">
        <f>IF(Table1[[#This Row],[Units Sold]]&gt; 700,"High Units","low Units")</f>
        <v>low Units</v>
      </c>
      <c r="U8875">
        <f>SUM(Table1[[#This Row],[Operating Profit]])/SUM(Table1[Operating Profit])*100</f>
        <v>6.1932625119965484E-4</v>
      </c>
      <c r="V8875">
        <f>SUM(Table1[[#This Row],[Price per Unit]]*Table1[[#This Row],[Units Sold]])</f>
        <v>5412</v>
      </c>
      <c r="W8875">
        <f>SUM(Table1[[#This Row],[Total Sales]]-Table1[[#This Row],[Operating Profit]])</f>
        <v>3355</v>
      </c>
      <c r="X8875">
        <f>SUM(Table1[[#This Row],[Total Sales]]-Table1[[#This Row],[Cost]])</f>
        <v>2057</v>
      </c>
      <c r="Y8875">
        <f>SUM(Table1[[#This Row],[profit/loss]])/SUM(Table1[profit/loss])</f>
        <v>6.1932625119965484E-6</v>
      </c>
    </row>
    <row r="8876" spans="1:25" x14ac:dyDescent="0.3">
      <c r="A8876" t="s">
        <v>13</v>
      </c>
      <c r="B8876" t="s">
        <v>23</v>
      </c>
      <c r="C8876">
        <v>1128299</v>
      </c>
      <c r="D8876" s="9">
        <v>44340</v>
      </c>
      <c r="E8876" s="8" t="str">
        <f>TEXT(Table1[[#This Row],[Invoice Date]],"dd-mm-yyyy")</f>
        <v>24-05-2021</v>
      </c>
      <c r="F8876" s="1" t="str">
        <f t="shared" si="552"/>
        <v>May</v>
      </c>
      <c r="G8876" s="1" t="str">
        <f t="shared" si="553"/>
        <v>2021</v>
      </c>
      <c r="H8876" s="1" t="str">
        <f t="shared" si="554"/>
        <v>Monday</v>
      </c>
      <c r="I8876" s="1" t="str">
        <f t="shared" si="555"/>
        <v>24</v>
      </c>
      <c r="J8876" t="s">
        <v>30</v>
      </c>
      <c r="K8876" t="s">
        <v>85</v>
      </c>
      <c r="L8876" t="s">
        <v>86</v>
      </c>
      <c r="M8876" t="s">
        <v>20</v>
      </c>
      <c r="N8876">
        <v>39</v>
      </c>
      <c r="O8876">
        <v>93</v>
      </c>
      <c r="P8876">
        <v>3627</v>
      </c>
      <c r="Q8876">
        <v>1342</v>
      </c>
      <c r="R8876">
        <v>0.37</v>
      </c>
      <c r="S8876" t="s">
        <v>23</v>
      </c>
      <c r="T8876" t="str">
        <f>IF(Table1[[#This Row],[Units Sold]]&gt; 700,"High Units","low Units")</f>
        <v>low Units</v>
      </c>
      <c r="U8876">
        <f>SUM(Table1[[#This Row],[Operating Profit]])/SUM(Table1[Operating Profit])*100</f>
        <v>4.0405242056875876E-4</v>
      </c>
      <c r="V8876">
        <f>SUM(Table1[[#This Row],[Price per Unit]]*Table1[[#This Row],[Units Sold]])</f>
        <v>3627</v>
      </c>
      <c r="W8876">
        <f>SUM(Table1[[#This Row],[Total Sales]]-Table1[[#This Row],[Operating Profit]])</f>
        <v>2285</v>
      </c>
      <c r="X8876">
        <f>SUM(Table1[[#This Row],[Total Sales]]-Table1[[#This Row],[Cost]])</f>
        <v>1342</v>
      </c>
      <c r="Y8876">
        <f>SUM(Table1[[#This Row],[profit/loss]])/SUM(Table1[profit/loss])</f>
        <v>4.0405242056875876E-6</v>
      </c>
    </row>
    <row r="8877" spans="1:25" x14ac:dyDescent="0.3">
      <c r="A8877" t="s">
        <v>13</v>
      </c>
      <c r="B8877" t="s">
        <v>23</v>
      </c>
      <c r="C8877">
        <v>1128299</v>
      </c>
      <c r="D8877" s="9">
        <v>44340</v>
      </c>
      <c r="E8877" s="8" t="str">
        <f>TEXT(Table1[[#This Row],[Invoice Date]],"dd-mm-yyyy")</f>
        <v>24-05-2021</v>
      </c>
      <c r="F8877" s="1" t="str">
        <f t="shared" si="552"/>
        <v>May</v>
      </c>
      <c r="G8877" s="1" t="str">
        <f t="shared" si="553"/>
        <v>2021</v>
      </c>
      <c r="H8877" s="1" t="str">
        <f t="shared" si="554"/>
        <v>Monday</v>
      </c>
      <c r="I8877" s="1" t="str">
        <f t="shared" si="555"/>
        <v>24</v>
      </c>
      <c r="J8877" t="s">
        <v>30</v>
      </c>
      <c r="K8877" t="s">
        <v>85</v>
      </c>
      <c r="L8877" t="s">
        <v>86</v>
      </c>
      <c r="M8877" t="s">
        <v>21</v>
      </c>
      <c r="N8877">
        <v>39</v>
      </c>
      <c r="O8877">
        <v>62</v>
      </c>
      <c r="P8877">
        <v>2418</v>
      </c>
      <c r="Q8877">
        <v>798</v>
      </c>
      <c r="R8877">
        <v>0.33</v>
      </c>
      <c r="S8877" t="s">
        <v>23</v>
      </c>
      <c r="T8877" t="str">
        <f>IF(Table1[[#This Row],[Units Sold]]&gt; 700,"High Units","low Units")</f>
        <v>low Units</v>
      </c>
      <c r="U8877">
        <f>SUM(Table1[[#This Row],[Operating Profit]])/SUM(Table1[Operating Profit])*100</f>
        <v>2.4026365992091617E-4</v>
      </c>
      <c r="V8877">
        <f>SUM(Table1[[#This Row],[Price per Unit]]*Table1[[#This Row],[Units Sold]])</f>
        <v>2418</v>
      </c>
      <c r="W8877">
        <f>SUM(Table1[[#This Row],[Total Sales]]-Table1[[#This Row],[Operating Profit]])</f>
        <v>1620</v>
      </c>
      <c r="X8877">
        <f>SUM(Table1[[#This Row],[Total Sales]]-Table1[[#This Row],[Cost]])</f>
        <v>798</v>
      </c>
      <c r="Y8877">
        <f>SUM(Table1[[#This Row],[profit/loss]])/SUM(Table1[profit/loss])</f>
        <v>2.4026365992091616E-6</v>
      </c>
    </row>
    <row r="8878" spans="1:25" x14ac:dyDescent="0.3">
      <c r="A8878" t="s">
        <v>13</v>
      </c>
      <c r="B8878" t="s">
        <v>23</v>
      </c>
      <c r="C8878">
        <v>1128299</v>
      </c>
      <c r="D8878" s="9">
        <v>44340</v>
      </c>
      <c r="E8878" s="8" t="str">
        <f>TEXT(Table1[[#This Row],[Invoice Date]],"dd-mm-yyyy")</f>
        <v>24-05-2021</v>
      </c>
      <c r="F8878" s="1" t="str">
        <f t="shared" si="552"/>
        <v>May</v>
      </c>
      <c r="G8878" s="1" t="str">
        <f t="shared" si="553"/>
        <v>2021</v>
      </c>
      <c r="H8878" s="1" t="str">
        <f t="shared" si="554"/>
        <v>Monday</v>
      </c>
      <c r="I8878" s="1" t="str">
        <f t="shared" si="555"/>
        <v>24</v>
      </c>
      <c r="J8878" t="s">
        <v>30</v>
      </c>
      <c r="K8878" t="s">
        <v>85</v>
      </c>
      <c r="L8878" t="s">
        <v>86</v>
      </c>
      <c r="M8878" t="s">
        <v>22</v>
      </c>
      <c r="N8878">
        <v>53</v>
      </c>
      <c r="O8878">
        <v>124</v>
      </c>
      <c r="P8878">
        <v>6572</v>
      </c>
      <c r="Q8878">
        <v>1906</v>
      </c>
      <c r="R8878">
        <v>0.28999999999999998</v>
      </c>
      <c r="S8878" t="s">
        <v>23</v>
      </c>
      <c r="T8878" t="str">
        <f>IF(Table1[[#This Row],[Units Sold]]&gt; 700,"High Units","low Units")</f>
        <v>low Units</v>
      </c>
      <c r="U8878">
        <f>SUM(Table1[[#This Row],[Operating Profit]])/SUM(Table1[Operating Profit])*100</f>
        <v>5.7386282682865433E-4</v>
      </c>
      <c r="V8878">
        <f>SUM(Table1[[#This Row],[Price per Unit]]*Table1[[#This Row],[Units Sold]])</f>
        <v>6572</v>
      </c>
      <c r="W8878">
        <f>SUM(Table1[[#This Row],[Total Sales]]-Table1[[#This Row],[Operating Profit]])</f>
        <v>4666</v>
      </c>
      <c r="X8878">
        <f>SUM(Table1[[#This Row],[Total Sales]]-Table1[[#This Row],[Cost]])</f>
        <v>1906</v>
      </c>
      <c r="Y8878">
        <f>SUM(Table1[[#This Row],[profit/loss]])/SUM(Table1[profit/loss])</f>
        <v>5.7386282682865437E-6</v>
      </c>
    </row>
    <row r="8879" spans="1:25" x14ac:dyDescent="0.3">
      <c r="A8879" t="s">
        <v>13</v>
      </c>
      <c r="B8879" t="s">
        <v>23</v>
      </c>
      <c r="C8879">
        <v>1128299</v>
      </c>
      <c r="D8879" s="9">
        <v>44370</v>
      </c>
      <c r="E8879" s="8" t="str">
        <f>TEXT(Table1[[#This Row],[Invoice Date]],"dd-mm-yyyy")</f>
        <v>23-06-2021</v>
      </c>
      <c r="F8879" s="1" t="str">
        <f t="shared" si="552"/>
        <v>June</v>
      </c>
      <c r="G8879" s="1" t="str">
        <f t="shared" si="553"/>
        <v>2021</v>
      </c>
      <c r="H8879" s="1" t="str">
        <f t="shared" si="554"/>
        <v>Wednesday</v>
      </c>
      <c r="I8879" s="1" t="str">
        <f t="shared" si="555"/>
        <v>23</v>
      </c>
      <c r="J8879" t="s">
        <v>30</v>
      </c>
      <c r="K8879" t="s">
        <v>85</v>
      </c>
      <c r="L8879" t="s">
        <v>86</v>
      </c>
      <c r="M8879" t="s">
        <v>16</v>
      </c>
      <c r="N8879">
        <v>37</v>
      </c>
      <c r="O8879">
        <v>194</v>
      </c>
      <c r="P8879">
        <v>7178</v>
      </c>
      <c r="Q8879">
        <v>2799</v>
      </c>
      <c r="R8879">
        <v>0.39</v>
      </c>
      <c r="S8879" t="s">
        <v>23</v>
      </c>
      <c r="T8879" t="str">
        <f>IF(Table1[[#This Row],[Units Sold]]&gt; 700,"High Units","low Units")</f>
        <v>low Units</v>
      </c>
      <c r="U8879">
        <f>SUM(Table1[[#This Row],[Operating Profit]])/SUM(Table1[Operating Profit])*100</f>
        <v>8.4272930340682252E-4</v>
      </c>
      <c r="V8879">
        <f>SUM(Table1[[#This Row],[Price per Unit]]*Table1[[#This Row],[Units Sold]])</f>
        <v>7178</v>
      </c>
      <c r="W8879">
        <f>SUM(Table1[[#This Row],[Total Sales]]-Table1[[#This Row],[Operating Profit]])</f>
        <v>4379</v>
      </c>
      <c r="X8879">
        <f>SUM(Table1[[#This Row],[Total Sales]]-Table1[[#This Row],[Cost]])</f>
        <v>2799</v>
      </c>
      <c r="Y8879">
        <f>SUM(Table1[[#This Row],[profit/loss]])/SUM(Table1[profit/loss])</f>
        <v>8.4272930340682248E-6</v>
      </c>
    </row>
    <row r="8880" spans="1:25" x14ac:dyDescent="0.3">
      <c r="A8880" t="s">
        <v>13</v>
      </c>
      <c r="B8880" t="s">
        <v>23</v>
      </c>
      <c r="C8880">
        <v>1128299</v>
      </c>
      <c r="D8880" s="9">
        <v>44370</v>
      </c>
      <c r="E8880" s="8" t="str">
        <f>TEXT(Table1[[#This Row],[Invoice Date]],"dd-mm-yyyy")</f>
        <v>23-06-2021</v>
      </c>
      <c r="F8880" s="1" t="str">
        <f t="shared" si="552"/>
        <v>June</v>
      </c>
      <c r="G8880" s="1" t="str">
        <f t="shared" si="553"/>
        <v>2021</v>
      </c>
      <c r="H8880" s="1" t="str">
        <f t="shared" si="554"/>
        <v>Wednesday</v>
      </c>
      <c r="I8880" s="1" t="str">
        <f t="shared" si="555"/>
        <v>23</v>
      </c>
      <c r="J8880" t="s">
        <v>30</v>
      </c>
      <c r="K8880" t="s">
        <v>85</v>
      </c>
      <c r="L8880" t="s">
        <v>86</v>
      </c>
      <c r="M8880" t="s">
        <v>18</v>
      </c>
      <c r="N8880">
        <v>36</v>
      </c>
      <c r="O8880">
        <v>143</v>
      </c>
      <c r="P8880">
        <v>5148</v>
      </c>
      <c r="Q8880">
        <v>2162</v>
      </c>
      <c r="R8880">
        <v>0.42</v>
      </c>
      <c r="S8880" t="s">
        <v>23</v>
      </c>
      <c r="T8880" t="str">
        <f>IF(Table1[[#This Row],[Units Sold]]&gt; 700,"High Units","low Units")</f>
        <v>low Units</v>
      </c>
      <c r="U8880">
        <f>SUM(Table1[[#This Row],[Operating Profit]])/SUM(Table1[Operating Profit])*100</f>
        <v>6.5093989066293328E-4</v>
      </c>
      <c r="V8880">
        <f>SUM(Table1[[#This Row],[Price per Unit]]*Table1[[#This Row],[Units Sold]])</f>
        <v>5148</v>
      </c>
      <c r="W8880">
        <f>SUM(Table1[[#This Row],[Total Sales]]-Table1[[#This Row],[Operating Profit]])</f>
        <v>2986</v>
      </c>
      <c r="X8880">
        <f>SUM(Table1[[#This Row],[Total Sales]]-Table1[[#This Row],[Cost]])</f>
        <v>2162</v>
      </c>
      <c r="Y8880">
        <f>SUM(Table1[[#This Row],[profit/loss]])/SUM(Table1[profit/loss])</f>
        <v>6.5093989066293327E-6</v>
      </c>
    </row>
    <row r="8881" spans="1:25" x14ac:dyDescent="0.3">
      <c r="A8881" t="s">
        <v>13</v>
      </c>
      <c r="B8881" t="s">
        <v>23</v>
      </c>
      <c r="C8881">
        <v>1128299</v>
      </c>
      <c r="D8881" s="9">
        <v>44370</v>
      </c>
      <c r="E8881" s="8" t="str">
        <f>TEXT(Table1[[#This Row],[Invoice Date]],"dd-mm-yyyy")</f>
        <v>23-06-2021</v>
      </c>
      <c r="F8881" s="1" t="str">
        <f t="shared" si="552"/>
        <v>June</v>
      </c>
      <c r="G8881" s="1" t="str">
        <f t="shared" si="553"/>
        <v>2021</v>
      </c>
      <c r="H8881" s="1" t="str">
        <f t="shared" si="554"/>
        <v>Wednesday</v>
      </c>
      <c r="I8881" s="1" t="str">
        <f t="shared" si="555"/>
        <v>23</v>
      </c>
      <c r="J8881" t="s">
        <v>30</v>
      </c>
      <c r="K8881" t="s">
        <v>85</v>
      </c>
      <c r="L8881" t="s">
        <v>86</v>
      </c>
      <c r="M8881" t="s">
        <v>19</v>
      </c>
      <c r="N8881">
        <v>41</v>
      </c>
      <c r="O8881">
        <v>147</v>
      </c>
      <c r="P8881">
        <v>6027</v>
      </c>
      <c r="Q8881">
        <v>2290</v>
      </c>
      <c r="R8881">
        <v>0.38</v>
      </c>
      <c r="S8881" t="s">
        <v>23</v>
      </c>
      <c r="T8881" t="str">
        <f>IF(Table1[[#This Row],[Units Sold]]&gt; 700,"High Units","low Units")</f>
        <v>low Units</v>
      </c>
      <c r="U8881">
        <f>SUM(Table1[[#This Row],[Operating Profit]])/SUM(Table1[Operating Profit])*100</f>
        <v>6.894784225800727E-4</v>
      </c>
      <c r="V8881">
        <f>SUM(Table1[[#This Row],[Price per Unit]]*Table1[[#This Row],[Units Sold]])</f>
        <v>6027</v>
      </c>
      <c r="W8881">
        <f>SUM(Table1[[#This Row],[Total Sales]]-Table1[[#This Row],[Operating Profit]])</f>
        <v>3737</v>
      </c>
      <c r="X8881">
        <f>SUM(Table1[[#This Row],[Total Sales]]-Table1[[#This Row],[Cost]])</f>
        <v>2290</v>
      </c>
      <c r="Y8881">
        <f>SUM(Table1[[#This Row],[profit/loss]])/SUM(Table1[profit/loss])</f>
        <v>6.8947842258007268E-6</v>
      </c>
    </row>
    <row r="8882" spans="1:25" x14ac:dyDescent="0.3">
      <c r="A8882" t="s">
        <v>13</v>
      </c>
      <c r="B8882" t="s">
        <v>23</v>
      </c>
      <c r="C8882">
        <v>1128299</v>
      </c>
      <c r="D8882" s="9">
        <v>44370</v>
      </c>
      <c r="E8882" s="8" t="str">
        <f>TEXT(Table1[[#This Row],[Invoice Date]],"dd-mm-yyyy")</f>
        <v>23-06-2021</v>
      </c>
      <c r="F8882" s="1" t="str">
        <f t="shared" si="552"/>
        <v>June</v>
      </c>
      <c r="G8882" s="1" t="str">
        <f t="shared" si="553"/>
        <v>2021</v>
      </c>
      <c r="H8882" s="1" t="str">
        <f t="shared" si="554"/>
        <v>Wednesday</v>
      </c>
      <c r="I8882" s="1" t="str">
        <f t="shared" si="555"/>
        <v>23</v>
      </c>
      <c r="J8882" t="s">
        <v>30</v>
      </c>
      <c r="K8882" t="s">
        <v>85</v>
      </c>
      <c r="L8882" t="s">
        <v>86</v>
      </c>
      <c r="M8882" t="s">
        <v>20</v>
      </c>
      <c r="N8882">
        <v>38</v>
      </c>
      <c r="O8882">
        <v>105</v>
      </c>
      <c r="P8882">
        <v>3990</v>
      </c>
      <c r="Q8882">
        <v>1596</v>
      </c>
      <c r="R8882">
        <v>0.4</v>
      </c>
      <c r="S8882" t="s">
        <v>23</v>
      </c>
      <c r="T8882" t="str">
        <f>IF(Table1[[#This Row],[Units Sold]]&gt; 700,"High Units","low Units")</f>
        <v>low Units</v>
      </c>
      <c r="U8882">
        <f>SUM(Table1[[#This Row],[Operating Profit]])/SUM(Table1[Operating Profit])*100</f>
        <v>4.8052731984183234E-4</v>
      </c>
      <c r="V8882">
        <f>SUM(Table1[[#This Row],[Price per Unit]]*Table1[[#This Row],[Units Sold]])</f>
        <v>3990</v>
      </c>
      <c r="W8882">
        <f>SUM(Table1[[#This Row],[Total Sales]]-Table1[[#This Row],[Operating Profit]])</f>
        <v>2394</v>
      </c>
      <c r="X8882">
        <f>SUM(Table1[[#This Row],[Total Sales]]-Table1[[#This Row],[Cost]])</f>
        <v>1596</v>
      </c>
      <c r="Y8882">
        <f>SUM(Table1[[#This Row],[profit/loss]])/SUM(Table1[profit/loss])</f>
        <v>4.8052731984183233E-6</v>
      </c>
    </row>
    <row r="8883" spans="1:25" x14ac:dyDescent="0.3">
      <c r="A8883" t="s">
        <v>13</v>
      </c>
      <c r="B8883" t="s">
        <v>23</v>
      </c>
      <c r="C8883">
        <v>1128299</v>
      </c>
      <c r="D8883" s="9">
        <v>44370</v>
      </c>
      <c r="E8883" s="8" t="str">
        <f>TEXT(Table1[[#This Row],[Invoice Date]],"dd-mm-yyyy")</f>
        <v>23-06-2021</v>
      </c>
      <c r="F8883" s="1" t="str">
        <f t="shared" si="552"/>
        <v>June</v>
      </c>
      <c r="G8883" s="1" t="str">
        <f t="shared" si="553"/>
        <v>2021</v>
      </c>
      <c r="H8883" s="1" t="str">
        <f t="shared" si="554"/>
        <v>Wednesday</v>
      </c>
      <c r="I8883" s="1" t="str">
        <f t="shared" si="555"/>
        <v>23</v>
      </c>
      <c r="J8883" t="s">
        <v>30</v>
      </c>
      <c r="K8883" t="s">
        <v>85</v>
      </c>
      <c r="L8883" t="s">
        <v>86</v>
      </c>
      <c r="M8883" t="s">
        <v>21</v>
      </c>
      <c r="N8883">
        <v>43</v>
      </c>
      <c r="O8883">
        <v>72</v>
      </c>
      <c r="P8883">
        <v>3096</v>
      </c>
      <c r="Q8883">
        <v>1053</v>
      </c>
      <c r="R8883">
        <v>0.34</v>
      </c>
      <c r="S8883" t="s">
        <v>23</v>
      </c>
      <c r="T8883" t="str">
        <f>IF(Table1[[#This Row],[Units Sold]]&gt; 700,"High Units","low Units")</f>
        <v>low Units</v>
      </c>
      <c r="U8883">
        <f>SUM(Table1[[#This Row],[Operating Profit]])/SUM(Table1[Operating Profit])*100</f>
        <v>3.1703964147459238E-4</v>
      </c>
      <c r="V8883">
        <f>SUM(Table1[[#This Row],[Price per Unit]]*Table1[[#This Row],[Units Sold]])</f>
        <v>3096</v>
      </c>
      <c r="W8883">
        <f>SUM(Table1[[#This Row],[Total Sales]]-Table1[[#This Row],[Operating Profit]])</f>
        <v>2043</v>
      </c>
      <c r="X8883">
        <f>SUM(Table1[[#This Row],[Total Sales]]-Table1[[#This Row],[Cost]])</f>
        <v>1053</v>
      </c>
      <c r="Y8883">
        <f>SUM(Table1[[#This Row],[profit/loss]])/SUM(Table1[profit/loss])</f>
        <v>3.170396414745924E-6</v>
      </c>
    </row>
    <row r="8884" spans="1:25" x14ac:dyDescent="0.3">
      <c r="A8884" t="s">
        <v>13</v>
      </c>
      <c r="B8884" t="s">
        <v>23</v>
      </c>
      <c r="C8884">
        <v>1128299</v>
      </c>
      <c r="D8884" s="9">
        <v>44370</v>
      </c>
      <c r="E8884" s="8" t="str">
        <f>TEXT(Table1[[#This Row],[Invoice Date]],"dd-mm-yyyy")</f>
        <v>23-06-2021</v>
      </c>
      <c r="F8884" s="1" t="str">
        <f t="shared" si="552"/>
        <v>June</v>
      </c>
      <c r="G8884" s="1" t="str">
        <f t="shared" si="553"/>
        <v>2021</v>
      </c>
      <c r="H8884" s="1" t="str">
        <f t="shared" si="554"/>
        <v>Wednesday</v>
      </c>
      <c r="I8884" s="1" t="str">
        <f t="shared" si="555"/>
        <v>23</v>
      </c>
      <c r="J8884" t="s">
        <v>30</v>
      </c>
      <c r="K8884" t="s">
        <v>85</v>
      </c>
      <c r="L8884" t="s">
        <v>86</v>
      </c>
      <c r="M8884" t="s">
        <v>22</v>
      </c>
      <c r="N8884">
        <v>46</v>
      </c>
      <c r="O8884">
        <v>158</v>
      </c>
      <c r="P8884">
        <v>7268</v>
      </c>
      <c r="Q8884">
        <v>2253</v>
      </c>
      <c r="R8884">
        <v>0.31</v>
      </c>
      <c r="S8884" t="s">
        <v>23</v>
      </c>
      <c r="T8884" t="str">
        <f>IF(Table1[[#This Row],[Units Sold]]&gt; 700,"High Units","low Units")</f>
        <v>low Units</v>
      </c>
      <c r="U8884">
        <f>SUM(Table1[[#This Row],[Operating Profit]])/SUM(Table1[Operating Profit])*100</f>
        <v>6.7833837819777454E-4</v>
      </c>
      <c r="V8884">
        <f>SUM(Table1[[#This Row],[Price per Unit]]*Table1[[#This Row],[Units Sold]])</f>
        <v>7268</v>
      </c>
      <c r="W8884">
        <f>SUM(Table1[[#This Row],[Total Sales]]-Table1[[#This Row],[Operating Profit]])</f>
        <v>5015</v>
      </c>
      <c r="X8884">
        <f>SUM(Table1[[#This Row],[Total Sales]]-Table1[[#This Row],[Cost]])</f>
        <v>2253</v>
      </c>
      <c r="Y8884">
        <f>SUM(Table1[[#This Row],[profit/loss]])/SUM(Table1[profit/loss])</f>
        <v>6.7833837819777459E-6</v>
      </c>
    </row>
    <row r="8885" spans="1:25" x14ac:dyDescent="0.3">
      <c r="A8885" t="s">
        <v>13</v>
      </c>
      <c r="B8885" t="s">
        <v>23</v>
      </c>
      <c r="C8885">
        <v>1128299</v>
      </c>
      <c r="D8885" s="9">
        <v>44399</v>
      </c>
      <c r="E8885" s="8" t="str">
        <f>TEXT(Table1[[#This Row],[Invoice Date]],"dd-mm-yyyy")</f>
        <v>22-07-2021</v>
      </c>
      <c r="F8885" s="1" t="str">
        <f t="shared" si="552"/>
        <v>July</v>
      </c>
      <c r="G8885" s="1" t="str">
        <f t="shared" si="553"/>
        <v>2021</v>
      </c>
      <c r="H8885" s="1" t="str">
        <f t="shared" si="554"/>
        <v>Thursday</v>
      </c>
      <c r="I8885" s="1" t="str">
        <f t="shared" si="555"/>
        <v>22</v>
      </c>
      <c r="J8885" t="s">
        <v>30</v>
      </c>
      <c r="K8885" t="s">
        <v>85</v>
      </c>
      <c r="L8885" t="s">
        <v>86</v>
      </c>
      <c r="M8885" t="s">
        <v>16</v>
      </c>
      <c r="N8885">
        <v>40</v>
      </c>
      <c r="O8885">
        <v>216</v>
      </c>
      <c r="P8885">
        <v>8640</v>
      </c>
      <c r="Q8885">
        <v>3197</v>
      </c>
      <c r="R8885">
        <v>0.37</v>
      </c>
      <c r="S8885" t="s">
        <v>23</v>
      </c>
      <c r="T8885" t="str">
        <f>IF(Table1[[#This Row],[Units Sold]]&gt; 700,"High Units","low Units")</f>
        <v>low Units</v>
      </c>
      <c r="U8885">
        <f>SUM(Table1[[#This Row],[Operating Profit]])/SUM(Table1[Operating Profit])*100</f>
        <v>9.6256005108667786E-4</v>
      </c>
      <c r="V8885">
        <f>SUM(Table1[[#This Row],[Price per Unit]]*Table1[[#This Row],[Units Sold]])</f>
        <v>8640</v>
      </c>
      <c r="W8885">
        <f>SUM(Table1[[#This Row],[Total Sales]]-Table1[[#This Row],[Operating Profit]])</f>
        <v>5443</v>
      </c>
      <c r="X8885">
        <f>SUM(Table1[[#This Row],[Total Sales]]-Table1[[#This Row],[Cost]])</f>
        <v>3197</v>
      </c>
      <c r="Y8885">
        <f>SUM(Table1[[#This Row],[profit/loss]])/SUM(Table1[profit/loss])</f>
        <v>9.6256005108667783E-6</v>
      </c>
    </row>
    <row r="8886" spans="1:25" x14ac:dyDescent="0.3">
      <c r="A8886" t="s">
        <v>13</v>
      </c>
      <c r="B8886" t="s">
        <v>23</v>
      </c>
      <c r="C8886">
        <v>1128299</v>
      </c>
      <c r="D8886" s="9">
        <v>44399</v>
      </c>
      <c r="E8886" s="8" t="str">
        <f>TEXT(Table1[[#This Row],[Invoice Date]],"dd-mm-yyyy")</f>
        <v>22-07-2021</v>
      </c>
      <c r="F8886" s="1" t="str">
        <f t="shared" si="552"/>
        <v>July</v>
      </c>
      <c r="G8886" s="1" t="str">
        <f t="shared" si="553"/>
        <v>2021</v>
      </c>
      <c r="H8886" s="1" t="str">
        <f t="shared" si="554"/>
        <v>Thursday</v>
      </c>
      <c r="I8886" s="1" t="str">
        <f t="shared" si="555"/>
        <v>22</v>
      </c>
      <c r="J8886" t="s">
        <v>30</v>
      </c>
      <c r="K8886" t="s">
        <v>85</v>
      </c>
      <c r="L8886" t="s">
        <v>86</v>
      </c>
      <c r="M8886" t="s">
        <v>18</v>
      </c>
      <c r="N8886">
        <v>40</v>
      </c>
      <c r="O8886">
        <v>163</v>
      </c>
      <c r="P8886">
        <v>6520</v>
      </c>
      <c r="Q8886">
        <v>2999</v>
      </c>
      <c r="R8886">
        <v>0.46</v>
      </c>
      <c r="S8886" t="s">
        <v>23</v>
      </c>
      <c r="T8886" t="str">
        <f>IF(Table1[[#This Row],[Units Sold]]&gt; 700,"High Units","low Units")</f>
        <v>low Units</v>
      </c>
      <c r="U8886">
        <f>SUM(Table1[[#This Row],[Operating Profit]])/SUM(Table1[Operating Profit])*100</f>
        <v>9.0294575952735285E-4</v>
      </c>
      <c r="V8886">
        <f>SUM(Table1[[#This Row],[Price per Unit]]*Table1[[#This Row],[Units Sold]])</f>
        <v>6520</v>
      </c>
      <c r="W8886">
        <f>SUM(Table1[[#This Row],[Total Sales]]-Table1[[#This Row],[Operating Profit]])</f>
        <v>3521</v>
      </c>
      <c r="X8886">
        <f>SUM(Table1[[#This Row],[Total Sales]]-Table1[[#This Row],[Cost]])</f>
        <v>2999</v>
      </c>
      <c r="Y8886">
        <f>SUM(Table1[[#This Row],[profit/loss]])/SUM(Table1[profit/loss])</f>
        <v>9.0294575952735282E-6</v>
      </c>
    </row>
    <row r="8887" spans="1:25" x14ac:dyDescent="0.3">
      <c r="A8887" t="s">
        <v>13</v>
      </c>
      <c r="B8887" t="s">
        <v>23</v>
      </c>
      <c r="C8887">
        <v>1128299</v>
      </c>
      <c r="D8887" s="9">
        <v>44399</v>
      </c>
      <c r="E8887" s="8" t="str">
        <f>TEXT(Table1[[#This Row],[Invoice Date]],"dd-mm-yyyy")</f>
        <v>22-07-2021</v>
      </c>
      <c r="F8887" s="1" t="str">
        <f t="shared" si="552"/>
        <v>July</v>
      </c>
      <c r="G8887" s="1" t="str">
        <f t="shared" si="553"/>
        <v>2021</v>
      </c>
      <c r="H8887" s="1" t="str">
        <f t="shared" si="554"/>
        <v>Thursday</v>
      </c>
      <c r="I8887" s="1" t="str">
        <f t="shared" si="555"/>
        <v>22</v>
      </c>
      <c r="J8887" t="s">
        <v>30</v>
      </c>
      <c r="K8887" t="s">
        <v>85</v>
      </c>
      <c r="L8887" t="s">
        <v>86</v>
      </c>
      <c r="M8887" t="s">
        <v>19</v>
      </c>
      <c r="N8887">
        <v>39</v>
      </c>
      <c r="O8887">
        <v>157</v>
      </c>
      <c r="P8887">
        <v>6123</v>
      </c>
      <c r="Q8887">
        <v>2388</v>
      </c>
      <c r="R8887">
        <v>0.39</v>
      </c>
      <c r="S8887" t="s">
        <v>23</v>
      </c>
      <c r="T8887" t="str">
        <f>IF(Table1[[#This Row],[Units Sold]]&gt; 700,"High Units","low Units")</f>
        <v>low Units</v>
      </c>
      <c r="U8887">
        <f>SUM(Table1[[#This Row],[Operating Profit]])/SUM(Table1[Operating Profit])*100</f>
        <v>7.1898448607913255E-4</v>
      </c>
      <c r="V8887">
        <f>SUM(Table1[[#This Row],[Price per Unit]]*Table1[[#This Row],[Units Sold]])</f>
        <v>6123</v>
      </c>
      <c r="W8887">
        <f>SUM(Table1[[#This Row],[Total Sales]]-Table1[[#This Row],[Operating Profit]])</f>
        <v>3735</v>
      </c>
      <c r="X8887">
        <f>SUM(Table1[[#This Row],[Total Sales]]-Table1[[#This Row],[Cost]])</f>
        <v>2388</v>
      </c>
      <c r="Y8887">
        <f>SUM(Table1[[#This Row],[profit/loss]])/SUM(Table1[profit/loss])</f>
        <v>7.189844860791326E-6</v>
      </c>
    </row>
    <row r="8888" spans="1:25" x14ac:dyDescent="0.3">
      <c r="A8888" t="s">
        <v>13</v>
      </c>
      <c r="B8888" t="s">
        <v>23</v>
      </c>
      <c r="C8888">
        <v>1128299</v>
      </c>
      <c r="D8888" s="9">
        <v>44399</v>
      </c>
      <c r="E8888" s="8" t="str">
        <f>TEXT(Table1[[#This Row],[Invoice Date]],"dd-mm-yyyy")</f>
        <v>22-07-2021</v>
      </c>
      <c r="F8888" s="1" t="str">
        <f t="shared" si="552"/>
        <v>July</v>
      </c>
      <c r="G8888" s="1" t="str">
        <f t="shared" si="553"/>
        <v>2021</v>
      </c>
      <c r="H8888" s="1" t="str">
        <f t="shared" si="554"/>
        <v>Thursday</v>
      </c>
      <c r="I8888" s="1" t="str">
        <f t="shared" si="555"/>
        <v>22</v>
      </c>
      <c r="J8888" t="s">
        <v>30</v>
      </c>
      <c r="K8888" t="s">
        <v>85</v>
      </c>
      <c r="L8888" t="s">
        <v>86</v>
      </c>
      <c r="M8888" t="s">
        <v>20</v>
      </c>
      <c r="N8888">
        <v>36</v>
      </c>
      <c r="O8888">
        <v>113</v>
      </c>
      <c r="P8888">
        <v>4068</v>
      </c>
      <c r="Q8888">
        <v>1546</v>
      </c>
      <c r="R8888">
        <v>0.38</v>
      </c>
      <c r="S8888" t="s">
        <v>23</v>
      </c>
      <c r="T8888" t="str">
        <f>IF(Table1[[#This Row],[Units Sold]]&gt; 700,"High Units","low Units")</f>
        <v>low Units</v>
      </c>
      <c r="U8888">
        <f>SUM(Table1[[#This Row],[Operating Profit]])/SUM(Table1[Operating Profit])*100</f>
        <v>4.6547320581169971E-4</v>
      </c>
      <c r="V8888">
        <f>SUM(Table1[[#This Row],[Price per Unit]]*Table1[[#This Row],[Units Sold]])</f>
        <v>4068</v>
      </c>
      <c r="W8888">
        <f>SUM(Table1[[#This Row],[Total Sales]]-Table1[[#This Row],[Operating Profit]])</f>
        <v>2522</v>
      </c>
      <c r="X8888">
        <f>SUM(Table1[[#This Row],[Total Sales]]-Table1[[#This Row],[Cost]])</f>
        <v>1546</v>
      </c>
      <c r="Y8888">
        <f>SUM(Table1[[#This Row],[profit/loss]])/SUM(Table1[profit/loss])</f>
        <v>4.654732058116997E-6</v>
      </c>
    </row>
    <row r="8889" spans="1:25" x14ac:dyDescent="0.3">
      <c r="A8889" t="s">
        <v>13</v>
      </c>
      <c r="B8889" t="s">
        <v>23</v>
      </c>
      <c r="C8889">
        <v>1128299</v>
      </c>
      <c r="D8889" s="9">
        <v>44399</v>
      </c>
      <c r="E8889" s="8" t="str">
        <f>TEXT(Table1[[#This Row],[Invoice Date]],"dd-mm-yyyy")</f>
        <v>22-07-2021</v>
      </c>
      <c r="F8889" s="1" t="str">
        <f t="shared" si="552"/>
        <v>July</v>
      </c>
      <c r="G8889" s="1" t="str">
        <f t="shared" si="553"/>
        <v>2021</v>
      </c>
      <c r="H8889" s="1" t="str">
        <f t="shared" si="554"/>
        <v>Thursday</v>
      </c>
      <c r="I8889" s="1" t="str">
        <f t="shared" si="555"/>
        <v>22</v>
      </c>
      <c r="J8889" t="s">
        <v>30</v>
      </c>
      <c r="K8889" t="s">
        <v>85</v>
      </c>
      <c r="L8889" t="s">
        <v>86</v>
      </c>
      <c r="M8889" t="s">
        <v>21</v>
      </c>
      <c r="N8889">
        <v>40</v>
      </c>
      <c r="O8889">
        <v>145</v>
      </c>
      <c r="P8889">
        <v>5800</v>
      </c>
      <c r="Q8889">
        <v>2146</v>
      </c>
      <c r="R8889">
        <v>0.37</v>
      </c>
      <c r="S8889" t="s">
        <v>23</v>
      </c>
      <c r="T8889" t="str">
        <f>IF(Table1[[#This Row],[Units Sold]]&gt; 700,"High Units","low Units")</f>
        <v>low Units</v>
      </c>
      <c r="U8889">
        <f>SUM(Table1[[#This Row],[Operating Profit]])/SUM(Table1[Operating Profit])*100</f>
        <v>6.4612257417329079E-4</v>
      </c>
      <c r="V8889">
        <f>SUM(Table1[[#This Row],[Price per Unit]]*Table1[[#This Row],[Units Sold]])</f>
        <v>5800</v>
      </c>
      <c r="W8889">
        <f>SUM(Table1[[#This Row],[Total Sales]]-Table1[[#This Row],[Operating Profit]])</f>
        <v>3654</v>
      </c>
      <c r="X8889">
        <f>SUM(Table1[[#This Row],[Total Sales]]-Table1[[#This Row],[Cost]])</f>
        <v>2146</v>
      </c>
      <c r="Y8889">
        <f>SUM(Table1[[#This Row],[profit/loss]])/SUM(Table1[profit/loss])</f>
        <v>6.4612257417329081E-6</v>
      </c>
    </row>
    <row r="8890" spans="1:25" x14ac:dyDescent="0.3">
      <c r="A8890" t="s">
        <v>13</v>
      </c>
      <c r="B8890" t="s">
        <v>23</v>
      </c>
      <c r="C8890">
        <v>1128299</v>
      </c>
      <c r="D8890" s="9">
        <v>44399</v>
      </c>
      <c r="E8890" s="8" t="str">
        <f>TEXT(Table1[[#This Row],[Invoice Date]],"dd-mm-yyyy")</f>
        <v>22-07-2021</v>
      </c>
      <c r="F8890" s="1" t="str">
        <f t="shared" si="552"/>
        <v>July</v>
      </c>
      <c r="G8890" s="1" t="str">
        <f t="shared" si="553"/>
        <v>2021</v>
      </c>
      <c r="H8890" s="1" t="str">
        <f t="shared" si="554"/>
        <v>Thursday</v>
      </c>
      <c r="I8890" s="1" t="str">
        <f t="shared" si="555"/>
        <v>22</v>
      </c>
      <c r="J8890" t="s">
        <v>30</v>
      </c>
      <c r="K8890" t="s">
        <v>85</v>
      </c>
      <c r="L8890" t="s">
        <v>86</v>
      </c>
      <c r="M8890" t="s">
        <v>22</v>
      </c>
      <c r="N8890">
        <v>46</v>
      </c>
      <c r="O8890">
        <v>145</v>
      </c>
      <c r="P8890">
        <v>6670</v>
      </c>
      <c r="Q8890">
        <v>2001</v>
      </c>
      <c r="R8890">
        <v>0.3</v>
      </c>
      <c r="S8890" t="s">
        <v>23</v>
      </c>
      <c r="T8890" t="str">
        <f>IF(Table1[[#This Row],[Units Sold]]&gt; 700,"High Units","low Units")</f>
        <v>low Units</v>
      </c>
      <c r="U8890">
        <f>SUM(Table1[[#This Row],[Operating Profit]])/SUM(Table1[Operating Profit])*100</f>
        <v>6.0246564348590632E-4</v>
      </c>
      <c r="V8890">
        <f>SUM(Table1[[#This Row],[Price per Unit]]*Table1[[#This Row],[Units Sold]])</f>
        <v>6670</v>
      </c>
      <c r="W8890">
        <f>SUM(Table1[[#This Row],[Total Sales]]-Table1[[#This Row],[Operating Profit]])</f>
        <v>4669</v>
      </c>
      <c r="X8890">
        <f>SUM(Table1[[#This Row],[Total Sales]]-Table1[[#This Row],[Cost]])</f>
        <v>2001</v>
      </c>
      <c r="Y8890">
        <f>SUM(Table1[[#This Row],[profit/loss]])/SUM(Table1[profit/loss])</f>
        <v>6.0246564348590628E-6</v>
      </c>
    </row>
    <row r="8891" spans="1:25" x14ac:dyDescent="0.3">
      <c r="A8891" t="s">
        <v>13</v>
      </c>
      <c r="B8891" t="s">
        <v>23</v>
      </c>
      <c r="C8891">
        <v>1128299</v>
      </c>
      <c r="D8891" s="9">
        <v>44431</v>
      </c>
      <c r="E8891" s="8" t="str">
        <f>TEXT(Table1[[#This Row],[Invoice Date]],"dd-mm-yyyy")</f>
        <v>23-08-2021</v>
      </c>
      <c r="F8891" s="1" t="str">
        <f t="shared" si="552"/>
        <v>August</v>
      </c>
      <c r="G8891" s="1" t="str">
        <f t="shared" si="553"/>
        <v>2021</v>
      </c>
      <c r="H8891" s="1" t="str">
        <f t="shared" si="554"/>
        <v>Monday</v>
      </c>
      <c r="I8891" s="1" t="str">
        <f t="shared" si="555"/>
        <v>23</v>
      </c>
      <c r="J8891" t="s">
        <v>30</v>
      </c>
      <c r="K8891" t="s">
        <v>85</v>
      </c>
      <c r="L8891" t="s">
        <v>86</v>
      </c>
      <c r="M8891" t="s">
        <v>16</v>
      </c>
      <c r="N8891">
        <v>41</v>
      </c>
      <c r="O8891">
        <v>194</v>
      </c>
      <c r="P8891">
        <v>7954</v>
      </c>
      <c r="Q8891">
        <v>3182</v>
      </c>
      <c r="R8891">
        <v>0.4</v>
      </c>
      <c r="S8891" t="s">
        <v>23</v>
      </c>
      <c r="T8891" t="str">
        <f>IF(Table1[[#This Row],[Units Sold]]&gt; 700,"High Units","low Units")</f>
        <v>low Units</v>
      </c>
      <c r="U8891">
        <f>SUM(Table1[[#This Row],[Operating Profit]])/SUM(Table1[Operating Profit])*100</f>
        <v>9.5804381687763813E-4</v>
      </c>
      <c r="V8891">
        <f>SUM(Table1[[#This Row],[Price per Unit]]*Table1[[#This Row],[Units Sold]])</f>
        <v>7954</v>
      </c>
      <c r="W8891">
        <f>SUM(Table1[[#This Row],[Total Sales]]-Table1[[#This Row],[Operating Profit]])</f>
        <v>4772</v>
      </c>
      <c r="X8891">
        <f>SUM(Table1[[#This Row],[Total Sales]]-Table1[[#This Row],[Cost]])</f>
        <v>3182</v>
      </c>
      <c r="Y8891">
        <f>SUM(Table1[[#This Row],[profit/loss]])/SUM(Table1[profit/loss])</f>
        <v>9.5804381687763813E-6</v>
      </c>
    </row>
    <row r="8892" spans="1:25" x14ac:dyDescent="0.3">
      <c r="A8892" t="s">
        <v>13</v>
      </c>
      <c r="B8892" t="s">
        <v>23</v>
      </c>
      <c r="C8892">
        <v>1128299</v>
      </c>
      <c r="D8892" s="9">
        <v>44431</v>
      </c>
      <c r="E8892" s="8" t="str">
        <f>TEXT(Table1[[#This Row],[Invoice Date]],"dd-mm-yyyy")</f>
        <v>23-08-2021</v>
      </c>
      <c r="F8892" s="1" t="str">
        <f t="shared" si="552"/>
        <v>August</v>
      </c>
      <c r="G8892" s="1" t="str">
        <f t="shared" si="553"/>
        <v>2021</v>
      </c>
      <c r="H8892" s="1" t="str">
        <f t="shared" si="554"/>
        <v>Monday</v>
      </c>
      <c r="I8892" s="1" t="str">
        <f t="shared" si="555"/>
        <v>23</v>
      </c>
      <c r="J8892" t="s">
        <v>30</v>
      </c>
      <c r="K8892" t="s">
        <v>85</v>
      </c>
      <c r="L8892" t="s">
        <v>86</v>
      </c>
      <c r="M8892" t="s">
        <v>18</v>
      </c>
      <c r="N8892">
        <v>46</v>
      </c>
      <c r="O8892">
        <v>190</v>
      </c>
      <c r="P8892">
        <v>8740</v>
      </c>
      <c r="Q8892">
        <v>3671</v>
      </c>
      <c r="R8892">
        <v>0.42</v>
      </c>
      <c r="S8892" t="s">
        <v>23</v>
      </c>
      <c r="T8892" t="str">
        <f>IF(Table1[[#This Row],[Units Sold]]&gt; 700,"High Units","low Units")</f>
        <v>low Units</v>
      </c>
      <c r="U8892">
        <f>SUM(Table1[[#This Row],[Operating Profit]])/SUM(Table1[Operating Profit])*100</f>
        <v>1.1052730520923349E-3</v>
      </c>
      <c r="V8892">
        <f>SUM(Table1[[#This Row],[Price per Unit]]*Table1[[#This Row],[Units Sold]])</f>
        <v>8740</v>
      </c>
      <c r="W8892">
        <f>SUM(Table1[[#This Row],[Total Sales]]-Table1[[#This Row],[Operating Profit]])</f>
        <v>5069</v>
      </c>
      <c r="X8892">
        <f>SUM(Table1[[#This Row],[Total Sales]]-Table1[[#This Row],[Cost]])</f>
        <v>3671</v>
      </c>
      <c r="Y8892">
        <f>SUM(Table1[[#This Row],[profit/loss]])/SUM(Table1[profit/loss])</f>
        <v>1.1052730520923349E-5</v>
      </c>
    </row>
    <row r="8893" spans="1:25" x14ac:dyDescent="0.3">
      <c r="A8893" t="s">
        <v>13</v>
      </c>
      <c r="B8893" t="s">
        <v>23</v>
      </c>
      <c r="C8893">
        <v>1128299</v>
      </c>
      <c r="D8893" s="9">
        <v>44431</v>
      </c>
      <c r="E8893" s="8" t="str">
        <f>TEXT(Table1[[#This Row],[Invoice Date]],"dd-mm-yyyy")</f>
        <v>23-08-2021</v>
      </c>
      <c r="F8893" s="1" t="str">
        <f t="shared" si="552"/>
        <v>August</v>
      </c>
      <c r="G8893" s="1" t="str">
        <f t="shared" si="553"/>
        <v>2021</v>
      </c>
      <c r="H8893" s="1" t="str">
        <f t="shared" si="554"/>
        <v>Monday</v>
      </c>
      <c r="I8893" s="1" t="str">
        <f t="shared" si="555"/>
        <v>23</v>
      </c>
      <c r="J8893" t="s">
        <v>30</v>
      </c>
      <c r="K8893" t="s">
        <v>85</v>
      </c>
      <c r="L8893" t="s">
        <v>86</v>
      </c>
      <c r="M8893" t="s">
        <v>19</v>
      </c>
      <c r="N8893">
        <v>37</v>
      </c>
      <c r="O8893">
        <v>153</v>
      </c>
      <c r="P8893">
        <v>5661</v>
      </c>
      <c r="Q8893">
        <v>2321</v>
      </c>
      <c r="R8893">
        <v>0.41</v>
      </c>
      <c r="S8893" t="s">
        <v>23</v>
      </c>
      <c r="T8893" t="str">
        <f>IF(Table1[[#This Row],[Units Sold]]&gt; 700,"High Units","low Units")</f>
        <v>low Units</v>
      </c>
      <c r="U8893">
        <f>SUM(Table1[[#This Row],[Operating Profit]])/SUM(Table1[Operating Profit])*100</f>
        <v>6.9881197327875493E-4</v>
      </c>
      <c r="V8893">
        <f>SUM(Table1[[#This Row],[Price per Unit]]*Table1[[#This Row],[Units Sold]])</f>
        <v>5661</v>
      </c>
      <c r="W8893">
        <f>SUM(Table1[[#This Row],[Total Sales]]-Table1[[#This Row],[Operating Profit]])</f>
        <v>3340</v>
      </c>
      <c r="X8893">
        <f>SUM(Table1[[#This Row],[Total Sales]]-Table1[[#This Row],[Cost]])</f>
        <v>2321</v>
      </c>
      <c r="Y8893">
        <f>SUM(Table1[[#This Row],[profit/loss]])/SUM(Table1[profit/loss])</f>
        <v>6.9881197327875493E-6</v>
      </c>
    </row>
    <row r="8894" spans="1:25" x14ac:dyDescent="0.3">
      <c r="A8894" t="s">
        <v>13</v>
      </c>
      <c r="B8894" t="s">
        <v>23</v>
      </c>
      <c r="C8894">
        <v>1128299</v>
      </c>
      <c r="D8894" s="9">
        <v>44431</v>
      </c>
      <c r="E8894" s="8" t="str">
        <f>TEXT(Table1[[#This Row],[Invoice Date]],"dd-mm-yyyy")</f>
        <v>23-08-2021</v>
      </c>
      <c r="F8894" s="1" t="str">
        <f t="shared" si="552"/>
        <v>August</v>
      </c>
      <c r="G8894" s="1" t="str">
        <f t="shared" si="553"/>
        <v>2021</v>
      </c>
      <c r="H8894" s="1" t="str">
        <f t="shared" si="554"/>
        <v>Monday</v>
      </c>
      <c r="I8894" s="1" t="str">
        <f t="shared" si="555"/>
        <v>23</v>
      </c>
      <c r="J8894" t="s">
        <v>30</v>
      </c>
      <c r="K8894" t="s">
        <v>85</v>
      </c>
      <c r="L8894" t="s">
        <v>86</v>
      </c>
      <c r="M8894" t="s">
        <v>20</v>
      </c>
      <c r="N8894">
        <v>43</v>
      </c>
      <c r="O8894">
        <v>120</v>
      </c>
      <c r="P8894">
        <v>5160</v>
      </c>
      <c r="Q8894">
        <v>2167</v>
      </c>
      <c r="R8894">
        <v>0.42</v>
      </c>
      <c r="S8894" t="s">
        <v>23</v>
      </c>
      <c r="T8894" t="str">
        <f>IF(Table1[[#This Row],[Units Sold]]&gt; 700,"High Units","low Units")</f>
        <v>low Units</v>
      </c>
      <c r="U8894">
        <f>SUM(Table1[[#This Row],[Operating Profit]])/SUM(Table1[Operating Profit])*100</f>
        <v>6.5244530206594656E-4</v>
      </c>
      <c r="V8894">
        <f>SUM(Table1[[#This Row],[Price per Unit]]*Table1[[#This Row],[Units Sold]])</f>
        <v>5160</v>
      </c>
      <c r="W8894">
        <f>SUM(Table1[[#This Row],[Total Sales]]-Table1[[#This Row],[Operating Profit]])</f>
        <v>2993</v>
      </c>
      <c r="X8894">
        <f>SUM(Table1[[#This Row],[Total Sales]]-Table1[[#This Row],[Cost]])</f>
        <v>2167</v>
      </c>
      <c r="Y8894">
        <f>SUM(Table1[[#This Row],[profit/loss]])/SUM(Table1[profit/loss])</f>
        <v>6.5244530206594653E-6</v>
      </c>
    </row>
    <row r="8895" spans="1:25" x14ac:dyDescent="0.3">
      <c r="A8895" t="s">
        <v>13</v>
      </c>
      <c r="B8895" t="s">
        <v>23</v>
      </c>
      <c r="C8895">
        <v>1128299</v>
      </c>
      <c r="D8895" s="9">
        <v>44431</v>
      </c>
      <c r="E8895" s="8" t="str">
        <f>TEXT(Table1[[#This Row],[Invoice Date]],"dd-mm-yyyy")</f>
        <v>23-08-2021</v>
      </c>
      <c r="F8895" s="1" t="str">
        <f t="shared" si="552"/>
        <v>August</v>
      </c>
      <c r="G8895" s="1" t="str">
        <f t="shared" si="553"/>
        <v>2021</v>
      </c>
      <c r="H8895" s="1" t="str">
        <f t="shared" si="554"/>
        <v>Monday</v>
      </c>
      <c r="I8895" s="1" t="str">
        <f t="shared" si="555"/>
        <v>23</v>
      </c>
      <c r="J8895" t="s">
        <v>30</v>
      </c>
      <c r="K8895" t="s">
        <v>85</v>
      </c>
      <c r="L8895" t="s">
        <v>86</v>
      </c>
      <c r="M8895" t="s">
        <v>21</v>
      </c>
      <c r="N8895">
        <v>45</v>
      </c>
      <c r="O8895">
        <v>136</v>
      </c>
      <c r="P8895">
        <v>6120</v>
      </c>
      <c r="Q8895">
        <v>2264</v>
      </c>
      <c r="R8895">
        <v>0.37</v>
      </c>
      <c r="S8895" t="s">
        <v>23</v>
      </c>
      <c r="T8895" t="str">
        <f>IF(Table1[[#This Row],[Units Sold]]&gt; 700,"High Units","low Units")</f>
        <v>low Units</v>
      </c>
      <c r="U8895">
        <f>SUM(Table1[[#This Row],[Operating Profit]])/SUM(Table1[Operating Profit])*100</f>
        <v>6.8165028328440375E-4</v>
      </c>
      <c r="V8895">
        <f>SUM(Table1[[#This Row],[Price per Unit]]*Table1[[#This Row],[Units Sold]])</f>
        <v>6120</v>
      </c>
      <c r="W8895">
        <f>SUM(Table1[[#This Row],[Total Sales]]-Table1[[#This Row],[Operating Profit]])</f>
        <v>3856</v>
      </c>
      <c r="X8895">
        <f>SUM(Table1[[#This Row],[Total Sales]]-Table1[[#This Row],[Cost]])</f>
        <v>2264</v>
      </c>
      <c r="Y8895">
        <f>SUM(Table1[[#This Row],[profit/loss]])/SUM(Table1[profit/loss])</f>
        <v>6.8165028328440378E-6</v>
      </c>
    </row>
    <row r="8896" spans="1:25" x14ac:dyDescent="0.3">
      <c r="A8896" t="s">
        <v>13</v>
      </c>
      <c r="B8896" t="s">
        <v>23</v>
      </c>
      <c r="C8896">
        <v>1128299</v>
      </c>
      <c r="D8896" s="9">
        <v>44431</v>
      </c>
      <c r="E8896" s="8" t="str">
        <f>TEXT(Table1[[#This Row],[Invoice Date]],"dd-mm-yyyy")</f>
        <v>23-08-2021</v>
      </c>
      <c r="F8896" s="1" t="str">
        <f t="shared" si="552"/>
        <v>August</v>
      </c>
      <c r="G8896" s="1" t="str">
        <f t="shared" si="553"/>
        <v>2021</v>
      </c>
      <c r="H8896" s="1" t="str">
        <f t="shared" si="554"/>
        <v>Monday</v>
      </c>
      <c r="I8896" s="1" t="str">
        <f t="shared" si="555"/>
        <v>23</v>
      </c>
      <c r="J8896" t="s">
        <v>30</v>
      </c>
      <c r="K8896" t="s">
        <v>85</v>
      </c>
      <c r="L8896" t="s">
        <v>86</v>
      </c>
      <c r="M8896" t="s">
        <v>22</v>
      </c>
      <c r="N8896">
        <v>48</v>
      </c>
      <c r="O8896">
        <v>131</v>
      </c>
      <c r="P8896">
        <v>6288</v>
      </c>
      <c r="Q8896">
        <v>1761</v>
      </c>
      <c r="R8896">
        <v>0.28000000000000003</v>
      </c>
      <c r="S8896" t="s">
        <v>23</v>
      </c>
      <c r="T8896" t="str">
        <f>IF(Table1[[#This Row],[Units Sold]]&gt; 700,"High Units","low Units")</f>
        <v>low Units</v>
      </c>
      <c r="U8896">
        <f>SUM(Table1[[#This Row],[Operating Profit]])/SUM(Table1[Operating Profit])*100</f>
        <v>5.3020589614126987E-4</v>
      </c>
      <c r="V8896">
        <f>SUM(Table1[[#This Row],[Price per Unit]]*Table1[[#This Row],[Units Sold]])</f>
        <v>6288</v>
      </c>
      <c r="W8896">
        <f>SUM(Table1[[#This Row],[Total Sales]]-Table1[[#This Row],[Operating Profit]])</f>
        <v>4527</v>
      </c>
      <c r="X8896">
        <f>SUM(Table1[[#This Row],[Total Sales]]-Table1[[#This Row],[Cost]])</f>
        <v>1761</v>
      </c>
      <c r="Y8896">
        <f>SUM(Table1[[#This Row],[profit/loss]])/SUM(Table1[profit/loss])</f>
        <v>5.3020589614126991E-6</v>
      </c>
    </row>
    <row r="8897" spans="1:25" x14ac:dyDescent="0.3">
      <c r="A8897" t="s">
        <v>13</v>
      </c>
      <c r="B8897" t="s">
        <v>23</v>
      </c>
      <c r="C8897">
        <v>1128299</v>
      </c>
      <c r="D8897" s="9">
        <v>44463</v>
      </c>
      <c r="E8897" s="8" t="str">
        <f>TEXT(Table1[[#This Row],[Invoice Date]],"dd-mm-yyyy")</f>
        <v>24-09-2021</v>
      </c>
      <c r="F8897" s="1" t="str">
        <f t="shared" si="552"/>
        <v>September</v>
      </c>
      <c r="G8897" s="1" t="str">
        <f t="shared" si="553"/>
        <v>2021</v>
      </c>
      <c r="H8897" s="1" t="str">
        <f t="shared" si="554"/>
        <v>Friday</v>
      </c>
      <c r="I8897" s="1" t="str">
        <f t="shared" si="555"/>
        <v>24</v>
      </c>
      <c r="J8897" t="s">
        <v>30</v>
      </c>
      <c r="K8897" t="s">
        <v>85</v>
      </c>
      <c r="L8897" t="s">
        <v>86</v>
      </c>
      <c r="M8897" t="s">
        <v>16</v>
      </c>
      <c r="N8897">
        <v>35</v>
      </c>
      <c r="O8897">
        <v>184</v>
      </c>
      <c r="P8897">
        <v>6440</v>
      </c>
      <c r="Q8897">
        <v>2705</v>
      </c>
      <c r="R8897">
        <v>0.42</v>
      </c>
      <c r="S8897" t="s">
        <v>23</v>
      </c>
      <c r="T8897" t="str">
        <f>IF(Table1[[#This Row],[Units Sold]]&gt; 700,"High Units","low Units")</f>
        <v>low Units</v>
      </c>
      <c r="U8897">
        <f>SUM(Table1[[#This Row],[Operating Profit]])/SUM(Table1[Operating Profit])*100</f>
        <v>8.1442756903017319E-4</v>
      </c>
      <c r="V8897">
        <f>SUM(Table1[[#This Row],[Price per Unit]]*Table1[[#This Row],[Units Sold]])</f>
        <v>6440</v>
      </c>
      <c r="W8897">
        <f>SUM(Table1[[#This Row],[Total Sales]]-Table1[[#This Row],[Operating Profit]])</f>
        <v>3735</v>
      </c>
      <c r="X8897">
        <f>SUM(Table1[[#This Row],[Total Sales]]-Table1[[#This Row],[Cost]])</f>
        <v>2705</v>
      </c>
      <c r="Y8897">
        <f>SUM(Table1[[#This Row],[profit/loss]])/SUM(Table1[profit/loss])</f>
        <v>8.1442756903017324E-6</v>
      </c>
    </row>
    <row r="8898" spans="1:25" x14ac:dyDescent="0.3">
      <c r="A8898" t="s">
        <v>13</v>
      </c>
      <c r="B8898" t="s">
        <v>23</v>
      </c>
      <c r="C8898">
        <v>1128299</v>
      </c>
      <c r="D8898" s="9">
        <v>44463</v>
      </c>
      <c r="E8898" s="8" t="str">
        <f>TEXT(Table1[[#This Row],[Invoice Date]],"dd-mm-yyyy")</f>
        <v>24-09-2021</v>
      </c>
      <c r="F8898" s="1" t="str">
        <f t="shared" si="552"/>
        <v>September</v>
      </c>
      <c r="G8898" s="1" t="str">
        <f t="shared" si="553"/>
        <v>2021</v>
      </c>
      <c r="H8898" s="1" t="str">
        <f t="shared" si="554"/>
        <v>Friday</v>
      </c>
      <c r="I8898" s="1" t="str">
        <f t="shared" si="555"/>
        <v>24</v>
      </c>
      <c r="J8898" t="s">
        <v>30</v>
      </c>
      <c r="K8898" t="s">
        <v>85</v>
      </c>
      <c r="L8898" t="s">
        <v>86</v>
      </c>
      <c r="M8898" t="s">
        <v>18</v>
      </c>
      <c r="N8898">
        <v>34</v>
      </c>
      <c r="O8898">
        <v>201</v>
      </c>
      <c r="P8898">
        <v>6834</v>
      </c>
      <c r="Q8898">
        <v>3212</v>
      </c>
      <c r="R8898">
        <v>0.47</v>
      </c>
      <c r="S8898" t="s">
        <v>23</v>
      </c>
      <c r="T8898" t="str">
        <f>IF(Table1[[#This Row],[Units Sold]]&gt; 700,"High Units","low Units")</f>
        <v>low Units</v>
      </c>
      <c r="U8898">
        <f>SUM(Table1[[#This Row],[Operating Profit]])/SUM(Table1[Operating Profit])*100</f>
        <v>9.670762852957177E-4</v>
      </c>
      <c r="V8898">
        <f>SUM(Table1[[#This Row],[Price per Unit]]*Table1[[#This Row],[Units Sold]])</f>
        <v>6834</v>
      </c>
      <c r="W8898">
        <f>SUM(Table1[[#This Row],[Total Sales]]-Table1[[#This Row],[Operating Profit]])</f>
        <v>3622</v>
      </c>
      <c r="X8898">
        <f>SUM(Table1[[#This Row],[Total Sales]]-Table1[[#This Row],[Cost]])</f>
        <v>3212</v>
      </c>
      <c r="Y8898">
        <f>SUM(Table1[[#This Row],[profit/loss]])/SUM(Table1[profit/loss])</f>
        <v>9.670762852957177E-6</v>
      </c>
    </row>
    <row r="8899" spans="1:25" x14ac:dyDescent="0.3">
      <c r="A8899" t="s">
        <v>13</v>
      </c>
      <c r="B8899" t="s">
        <v>23</v>
      </c>
      <c r="C8899">
        <v>1128299</v>
      </c>
      <c r="D8899" s="9">
        <v>44463</v>
      </c>
      <c r="E8899" s="8" t="str">
        <f>TEXT(Table1[[#This Row],[Invoice Date]],"dd-mm-yyyy")</f>
        <v>24-09-2021</v>
      </c>
      <c r="F8899" s="1" t="str">
        <f t="shared" ref="F8899:F8962" si="556">TEXT(D8899,"mmmm")</f>
        <v>September</v>
      </c>
      <c r="G8899" s="1" t="str">
        <f t="shared" ref="G8899:G8962" si="557">TEXT(D8899,"YYYY")</f>
        <v>2021</v>
      </c>
      <c r="H8899" s="1" t="str">
        <f t="shared" ref="H8899:H8962" si="558">TEXT(D8899,"dddd")</f>
        <v>Friday</v>
      </c>
      <c r="I8899" s="1" t="str">
        <f t="shared" ref="I8899:I8962" si="559">TEXT(D8899,"dd")</f>
        <v>24</v>
      </c>
      <c r="J8899" t="s">
        <v>30</v>
      </c>
      <c r="K8899" t="s">
        <v>85</v>
      </c>
      <c r="L8899" t="s">
        <v>86</v>
      </c>
      <c r="M8899" t="s">
        <v>19</v>
      </c>
      <c r="N8899">
        <v>34</v>
      </c>
      <c r="O8899">
        <v>145</v>
      </c>
      <c r="P8899">
        <v>4930</v>
      </c>
      <c r="Q8899">
        <v>1824</v>
      </c>
      <c r="R8899">
        <v>0.37</v>
      </c>
      <c r="S8899" t="s">
        <v>23</v>
      </c>
      <c r="T8899" t="str">
        <f>IF(Table1[[#This Row],[Units Sold]]&gt; 700,"High Units","low Units")</f>
        <v>low Units</v>
      </c>
      <c r="U8899">
        <f>SUM(Table1[[#This Row],[Operating Profit]])/SUM(Table1[Operating Profit])*100</f>
        <v>5.4917407981923687E-4</v>
      </c>
      <c r="V8899">
        <f>SUM(Table1[[#This Row],[Price per Unit]]*Table1[[#This Row],[Units Sold]])</f>
        <v>4930</v>
      </c>
      <c r="W8899">
        <f>SUM(Table1[[#This Row],[Total Sales]]-Table1[[#This Row],[Operating Profit]])</f>
        <v>3106</v>
      </c>
      <c r="X8899">
        <f>SUM(Table1[[#This Row],[Total Sales]]-Table1[[#This Row],[Cost]])</f>
        <v>1824</v>
      </c>
      <c r="Y8899">
        <f>SUM(Table1[[#This Row],[profit/loss]])/SUM(Table1[profit/loss])</f>
        <v>5.4917407981923691E-6</v>
      </c>
    </row>
    <row r="8900" spans="1:25" x14ac:dyDescent="0.3">
      <c r="A8900" t="s">
        <v>13</v>
      </c>
      <c r="B8900" t="s">
        <v>23</v>
      </c>
      <c r="C8900">
        <v>1128299</v>
      </c>
      <c r="D8900" s="9">
        <v>44463</v>
      </c>
      <c r="E8900" s="8" t="str">
        <f>TEXT(Table1[[#This Row],[Invoice Date]],"dd-mm-yyyy")</f>
        <v>24-09-2021</v>
      </c>
      <c r="F8900" s="1" t="str">
        <f t="shared" si="556"/>
        <v>September</v>
      </c>
      <c r="G8900" s="1" t="str">
        <f t="shared" si="557"/>
        <v>2021</v>
      </c>
      <c r="H8900" s="1" t="str">
        <f t="shared" si="558"/>
        <v>Friday</v>
      </c>
      <c r="I8900" s="1" t="str">
        <f t="shared" si="559"/>
        <v>24</v>
      </c>
      <c r="J8900" t="s">
        <v>30</v>
      </c>
      <c r="K8900" t="s">
        <v>85</v>
      </c>
      <c r="L8900" t="s">
        <v>86</v>
      </c>
      <c r="M8900" t="s">
        <v>20</v>
      </c>
      <c r="N8900">
        <v>33</v>
      </c>
      <c r="O8900">
        <v>124</v>
      </c>
      <c r="P8900">
        <v>4092</v>
      </c>
      <c r="Q8900">
        <v>1514</v>
      </c>
      <c r="R8900">
        <v>0.37</v>
      </c>
      <c r="S8900" t="s">
        <v>23</v>
      </c>
      <c r="T8900" t="str">
        <f>IF(Table1[[#This Row],[Units Sold]]&gt; 700,"High Units","low Units")</f>
        <v>low Units</v>
      </c>
      <c r="U8900">
        <f>SUM(Table1[[#This Row],[Operating Profit]])/SUM(Table1[Operating Profit])*100</f>
        <v>4.5583857283241488E-4</v>
      </c>
      <c r="V8900">
        <f>SUM(Table1[[#This Row],[Price per Unit]]*Table1[[#This Row],[Units Sold]])</f>
        <v>4092</v>
      </c>
      <c r="W8900">
        <f>SUM(Table1[[#This Row],[Total Sales]]-Table1[[#This Row],[Operating Profit]])</f>
        <v>2578</v>
      </c>
      <c r="X8900">
        <f>SUM(Table1[[#This Row],[Total Sales]]-Table1[[#This Row],[Cost]])</f>
        <v>1514</v>
      </c>
      <c r="Y8900">
        <f>SUM(Table1[[#This Row],[profit/loss]])/SUM(Table1[profit/loss])</f>
        <v>4.5583857283241487E-6</v>
      </c>
    </row>
    <row r="8901" spans="1:25" x14ac:dyDescent="0.3">
      <c r="A8901" t="s">
        <v>13</v>
      </c>
      <c r="B8901" t="s">
        <v>23</v>
      </c>
      <c r="C8901">
        <v>1128299</v>
      </c>
      <c r="D8901" s="9">
        <v>44463</v>
      </c>
      <c r="E8901" s="8" t="str">
        <f>TEXT(Table1[[#This Row],[Invoice Date]],"dd-mm-yyyy")</f>
        <v>24-09-2021</v>
      </c>
      <c r="F8901" s="1" t="str">
        <f t="shared" si="556"/>
        <v>September</v>
      </c>
      <c r="G8901" s="1" t="str">
        <f t="shared" si="557"/>
        <v>2021</v>
      </c>
      <c r="H8901" s="1" t="str">
        <f t="shared" si="558"/>
        <v>Friday</v>
      </c>
      <c r="I8901" s="1" t="str">
        <f t="shared" si="559"/>
        <v>24</v>
      </c>
      <c r="J8901" t="s">
        <v>30</v>
      </c>
      <c r="K8901" t="s">
        <v>85</v>
      </c>
      <c r="L8901" t="s">
        <v>86</v>
      </c>
      <c r="M8901" t="s">
        <v>21</v>
      </c>
      <c r="N8901">
        <v>41</v>
      </c>
      <c r="O8901">
        <v>128</v>
      </c>
      <c r="P8901">
        <v>5248</v>
      </c>
      <c r="Q8901">
        <v>1732</v>
      </c>
      <c r="R8901">
        <v>0.33</v>
      </c>
      <c r="S8901" t="s">
        <v>23</v>
      </c>
      <c r="T8901" t="str">
        <f>IF(Table1[[#This Row],[Units Sold]]&gt; 700,"High Units","low Units")</f>
        <v>low Units</v>
      </c>
      <c r="U8901">
        <f>SUM(Table1[[#This Row],[Operating Profit]])/SUM(Table1[Operating Profit])*100</f>
        <v>5.2147451000379296E-4</v>
      </c>
      <c r="V8901">
        <f>SUM(Table1[[#This Row],[Price per Unit]]*Table1[[#This Row],[Units Sold]])</f>
        <v>5248</v>
      </c>
      <c r="W8901">
        <f>SUM(Table1[[#This Row],[Total Sales]]-Table1[[#This Row],[Operating Profit]])</f>
        <v>3516</v>
      </c>
      <c r="X8901">
        <f>SUM(Table1[[#This Row],[Total Sales]]-Table1[[#This Row],[Cost]])</f>
        <v>1732</v>
      </c>
      <c r="Y8901">
        <f>SUM(Table1[[#This Row],[profit/loss]])/SUM(Table1[profit/loss])</f>
        <v>5.2147451000379301E-6</v>
      </c>
    </row>
    <row r="8902" spans="1:25" x14ac:dyDescent="0.3">
      <c r="A8902" t="s">
        <v>13</v>
      </c>
      <c r="B8902" t="s">
        <v>23</v>
      </c>
      <c r="C8902">
        <v>1128299</v>
      </c>
      <c r="D8902" s="9">
        <v>44463</v>
      </c>
      <c r="E8902" s="8" t="str">
        <f>TEXT(Table1[[#This Row],[Invoice Date]],"dd-mm-yyyy")</f>
        <v>24-09-2021</v>
      </c>
      <c r="F8902" s="1" t="str">
        <f t="shared" si="556"/>
        <v>September</v>
      </c>
      <c r="G8902" s="1" t="str">
        <f t="shared" si="557"/>
        <v>2021</v>
      </c>
      <c r="H8902" s="1" t="str">
        <f t="shared" si="558"/>
        <v>Friday</v>
      </c>
      <c r="I8902" s="1" t="str">
        <f t="shared" si="559"/>
        <v>24</v>
      </c>
      <c r="J8902" t="s">
        <v>30</v>
      </c>
      <c r="K8902" t="s">
        <v>85</v>
      </c>
      <c r="L8902" t="s">
        <v>86</v>
      </c>
      <c r="M8902" t="s">
        <v>22</v>
      </c>
      <c r="N8902">
        <v>43</v>
      </c>
      <c r="O8902">
        <v>132</v>
      </c>
      <c r="P8902">
        <v>5676</v>
      </c>
      <c r="Q8902">
        <v>1816</v>
      </c>
      <c r="R8902">
        <v>0.32</v>
      </c>
      <c r="S8902" t="s">
        <v>23</v>
      </c>
      <c r="T8902" t="str">
        <f>IF(Table1[[#This Row],[Units Sold]]&gt; 700,"High Units","low Units")</f>
        <v>low Units</v>
      </c>
      <c r="U8902">
        <f>SUM(Table1[[#This Row],[Operating Profit]])/SUM(Table1[Operating Profit])*100</f>
        <v>5.4676542157441573E-4</v>
      </c>
      <c r="V8902">
        <f>SUM(Table1[[#This Row],[Price per Unit]]*Table1[[#This Row],[Units Sold]])</f>
        <v>5676</v>
      </c>
      <c r="W8902">
        <f>SUM(Table1[[#This Row],[Total Sales]]-Table1[[#This Row],[Operating Profit]])</f>
        <v>3860</v>
      </c>
      <c r="X8902">
        <f>SUM(Table1[[#This Row],[Total Sales]]-Table1[[#This Row],[Cost]])</f>
        <v>1816</v>
      </c>
      <c r="Y8902">
        <f>SUM(Table1[[#This Row],[profit/loss]])/SUM(Table1[profit/loss])</f>
        <v>5.4676542157441572E-6</v>
      </c>
    </row>
    <row r="8903" spans="1:25" x14ac:dyDescent="0.3">
      <c r="A8903" t="s">
        <v>13</v>
      </c>
      <c r="B8903" t="s">
        <v>23</v>
      </c>
      <c r="C8903">
        <v>1128299</v>
      </c>
      <c r="D8903" s="9">
        <v>44492</v>
      </c>
      <c r="E8903" s="8" t="str">
        <f>TEXT(Table1[[#This Row],[Invoice Date]],"dd-mm-yyyy")</f>
        <v>23-10-2021</v>
      </c>
      <c r="F8903" s="1" t="str">
        <f t="shared" si="556"/>
        <v>October</v>
      </c>
      <c r="G8903" s="1" t="str">
        <f t="shared" si="557"/>
        <v>2021</v>
      </c>
      <c r="H8903" s="1" t="str">
        <f t="shared" si="558"/>
        <v>Saturday</v>
      </c>
      <c r="I8903" s="1" t="str">
        <f t="shared" si="559"/>
        <v>23</v>
      </c>
      <c r="J8903" t="s">
        <v>30</v>
      </c>
      <c r="K8903" t="s">
        <v>85</v>
      </c>
      <c r="L8903" t="s">
        <v>86</v>
      </c>
      <c r="M8903" t="s">
        <v>16</v>
      </c>
      <c r="N8903">
        <v>36</v>
      </c>
      <c r="O8903">
        <v>170</v>
      </c>
      <c r="P8903">
        <v>6120</v>
      </c>
      <c r="Q8903">
        <v>2570</v>
      </c>
      <c r="R8903">
        <v>0.42</v>
      </c>
      <c r="S8903" t="s">
        <v>23</v>
      </c>
      <c r="T8903" t="str">
        <f>IF(Table1[[#This Row],[Units Sold]]&gt; 700,"High Units","low Units")</f>
        <v>low Units</v>
      </c>
      <c r="U8903">
        <f>SUM(Table1[[#This Row],[Operating Profit]])/SUM(Table1[Operating Profit])*100</f>
        <v>7.7378146114881518E-4</v>
      </c>
      <c r="V8903">
        <f>SUM(Table1[[#This Row],[Price per Unit]]*Table1[[#This Row],[Units Sold]])</f>
        <v>6120</v>
      </c>
      <c r="W8903">
        <f>SUM(Table1[[#This Row],[Total Sales]]-Table1[[#This Row],[Operating Profit]])</f>
        <v>3550</v>
      </c>
      <c r="X8903">
        <f>SUM(Table1[[#This Row],[Total Sales]]-Table1[[#This Row],[Cost]])</f>
        <v>2570</v>
      </c>
      <c r="Y8903">
        <f>SUM(Table1[[#This Row],[profit/loss]])/SUM(Table1[profit/loss])</f>
        <v>7.7378146114881523E-6</v>
      </c>
    </row>
    <row r="8904" spans="1:25" x14ac:dyDescent="0.3">
      <c r="A8904" t="s">
        <v>13</v>
      </c>
      <c r="B8904" t="s">
        <v>23</v>
      </c>
      <c r="C8904">
        <v>1128299</v>
      </c>
      <c r="D8904" s="9">
        <v>44492</v>
      </c>
      <c r="E8904" s="8" t="str">
        <f>TEXT(Table1[[#This Row],[Invoice Date]],"dd-mm-yyyy")</f>
        <v>23-10-2021</v>
      </c>
      <c r="F8904" s="1" t="str">
        <f t="shared" si="556"/>
        <v>October</v>
      </c>
      <c r="G8904" s="1" t="str">
        <f t="shared" si="557"/>
        <v>2021</v>
      </c>
      <c r="H8904" s="1" t="str">
        <f t="shared" si="558"/>
        <v>Saturday</v>
      </c>
      <c r="I8904" s="1" t="str">
        <f t="shared" si="559"/>
        <v>23</v>
      </c>
      <c r="J8904" t="s">
        <v>30</v>
      </c>
      <c r="K8904" t="s">
        <v>85</v>
      </c>
      <c r="L8904" t="s">
        <v>86</v>
      </c>
      <c r="M8904" t="s">
        <v>18</v>
      </c>
      <c r="N8904">
        <v>33</v>
      </c>
      <c r="O8904">
        <v>175</v>
      </c>
      <c r="P8904">
        <v>5775</v>
      </c>
      <c r="Q8904">
        <v>2426</v>
      </c>
      <c r="R8904">
        <v>0.42</v>
      </c>
      <c r="S8904" t="s">
        <v>23</v>
      </c>
      <c r="T8904" t="str">
        <f>IF(Table1[[#This Row],[Units Sold]]&gt; 700,"High Units","low Units")</f>
        <v>low Units</v>
      </c>
      <c r="U8904">
        <f>SUM(Table1[[#This Row],[Operating Profit]])/SUM(Table1[Operating Profit])*100</f>
        <v>7.3042561274203337E-4</v>
      </c>
      <c r="V8904">
        <f>SUM(Table1[[#This Row],[Price per Unit]]*Table1[[#This Row],[Units Sold]])</f>
        <v>5775</v>
      </c>
      <c r="W8904">
        <f>SUM(Table1[[#This Row],[Total Sales]]-Table1[[#This Row],[Operating Profit]])</f>
        <v>3349</v>
      </c>
      <c r="X8904">
        <f>SUM(Table1[[#This Row],[Total Sales]]-Table1[[#This Row],[Cost]])</f>
        <v>2426</v>
      </c>
      <c r="Y8904">
        <f>SUM(Table1[[#This Row],[profit/loss]])/SUM(Table1[profit/loss])</f>
        <v>7.3042561274203336E-6</v>
      </c>
    </row>
    <row r="8905" spans="1:25" x14ac:dyDescent="0.3">
      <c r="A8905" t="s">
        <v>13</v>
      </c>
      <c r="B8905" t="s">
        <v>23</v>
      </c>
      <c r="C8905">
        <v>1128299</v>
      </c>
      <c r="D8905" s="9">
        <v>44492</v>
      </c>
      <c r="E8905" s="8" t="str">
        <f>TEXT(Table1[[#This Row],[Invoice Date]],"dd-mm-yyyy")</f>
        <v>23-10-2021</v>
      </c>
      <c r="F8905" s="1" t="str">
        <f t="shared" si="556"/>
        <v>October</v>
      </c>
      <c r="G8905" s="1" t="str">
        <f t="shared" si="557"/>
        <v>2021</v>
      </c>
      <c r="H8905" s="1" t="str">
        <f t="shared" si="558"/>
        <v>Saturday</v>
      </c>
      <c r="I8905" s="1" t="str">
        <f t="shared" si="559"/>
        <v>23</v>
      </c>
      <c r="J8905" t="s">
        <v>30</v>
      </c>
      <c r="K8905" t="s">
        <v>85</v>
      </c>
      <c r="L8905" t="s">
        <v>86</v>
      </c>
      <c r="M8905" t="s">
        <v>19</v>
      </c>
      <c r="N8905">
        <v>31</v>
      </c>
      <c r="O8905">
        <v>111</v>
      </c>
      <c r="P8905">
        <v>3441</v>
      </c>
      <c r="Q8905">
        <v>1273</v>
      </c>
      <c r="R8905">
        <v>0.37</v>
      </c>
      <c r="S8905" t="s">
        <v>23</v>
      </c>
      <c r="T8905" t="str">
        <f>IF(Table1[[#This Row],[Units Sold]]&gt; 700,"High Units","low Units")</f>
        <v>low Units</v>
      </c>
      <c r="U8905">
        <f>SUM(Table1[[#This Row],[Operating Profit]])/SUM(Table1[Operating Profit])*100</f>
        <v>3.8327774320717577E-4</v>
      </c>
      <c r="V8905">
        <f>SUM(Table1[[#This Row],[Price per Unit]]*Table1[[#This Row],[Units Sold]])</f>
        <v>3441</v>
      </c>
      <c r="W8905">
        <f>SUM(Table1[[#This Row],[Total Sales]]-Table1[[#This Row],[Operating Profit]])</f>
        <v>2168</v>
      </c>
      <c r="X8905">
        <f>SUM(Table1[[#This Row],[Total Sales]]-Table1[[#This Row],[Cost]])</f>
        <v>1273</v>
      </c>
      <c r="Y8905">
        <f>SUM(Table1[[#This Row],[profit/loss]])/SUM(Table1[profit/loss])</f>
        <v>3.8327774320717575E-6</v>
      </c>
    </row>
    <row r="8906" spans="1:25" x14ac:dyDescent="0.3">
      <c r="A8906" t="s">
        <v>13</v>
      </c>
      <c r="B8906" t="s">
        <v>23</v>
      </c>
      <c r="C8906">
        <v>1128299</v>
      </c>
      <c r="D8906" s="9">
        <v>44492</v>
      </c>
      <c r="E8906" s="8" t="str">
        <f>TEXT(Table1[[#This Row],[Invoice Date]],"dd-mm-yyyy")</f>
        <v>23-10-2021</v>
      </c>
      <c r="F8906" s="1" t="str">
        <f t="shared" si="556"/>
        <v>October</v>
      </c>
      <c r="G8906" s="1" t="str">
        <f t="shared" si="557"/>
        <v>2021</v>
      </c>
      <c r="H8906" s="1" t="str">
        <f t="shared" si="558"/>
        <v>Saturday</v>
      </c>
      <c r="I8906" s="1" t="str">
        <f t="shared" si="559"/>
        <v>23</v>
      </c>
      <c r="J8906" t="s">
        <v>30</v>
      </c>
      <c r="K8906" t="s">
        <v>85</v>
      </c>
      <c r="L8906" t="s">
        <v>86</v>
      </c>
      <c r="M8906" t="s">
        <v>20</v>
      </c>
      <c r="N8906">
        <v>32</v>
      </c>
      <c r="O8906">
        <v>102</v>
      </c>
      <c r="P8906">
        <v>3264</v>
      </c>
      <c r="Q8906">
        <v>1273</v>
      </c>
      <c r="R8906">
        <v>0.39</v>
      </c>
      <c r="S8906" t="s">
        <v>23</v>
      </c>
      <c r="T8906" t="str">
        <f>IF(Table1[[#This Row],[Units Sold]]&gt; 700,"High Units","low Units")</f>
        <v>low Units</v>
      </c>
      <c r="U8906">
        <f>SUM(Table1[[#This Row],[Operating Profit]])/SUM(Table1[Operating Profit])*100</f>
        <v>3.8327774320717577E-4</v>
      </c>
      <c r="V8906">
        <f>SUM(Table1[[#This Row],[Price per Unit]]*Table1[[#This Row],[Units Sold]])</f>
        <v>3264</v>
      </c>
      <c r="W8906">
        <f>SUM(Table1[[#This Row],[Total Sales]]-Table1[[#This Row],[Operating Profit]])</f>
        <v>1991</v>
      </c>
      <c r="X8906">
        <f>SUM(Table1[[#This Row],[Total Sales]]-Table1[[#This Row],[Cost]])</f>
        <v>1273</v>
      </c>
      <c r="Y8906">
        <f>SUM(Table1[[#This Row],[profit/loss]])/SUM(Table1[profit/loss])</f>
        <v>3.8327774320717575E-6</v>
      </c>
    </row>
    <row r="8907" spans="1:25" x14ac:dyDescent="0.3">
      <c r="A8907" t="s">
        <v>13</v>
      </c>
      <c r="B8907" t="s">
        <v>23</v>
      </c>
      <c r="C8907">
        <v>1128299</v>
      </c>
      <c r="D8907" s="9">
        <v>44492</v>
      </c>
      <c r="E8907" s="8" t="str">
        <f>TEXT(Table1[[#This Row],[Invoice Date]],"dd-mm-yyyy")</f>
        <v>23-10-2021</v>
      </c>
      <c r="F8907" s="1" t="str">
        <f t="shared" si="556"/>
        <v>October</v>
      </c>
      <c r="G8907" s="1" t="str">
        <f t="shared" si="557"/>
        <v>2021</v>
      </c>
      <c r="H8907" s="1" t="str">
        <f t="shared" si="558"/>
        <v>Saturday</v>
      </c>
      <c r="I8907" s="1" t="str">
        <f t="shared" si="559"/>
        <v>23</v>
      </c>
      <c r="J8907" t="s">
        <v>30</v>
      </c>
      <c r="K8907" t="s">
        <v>85</v>
      </c>
      <c r="L8907" t="s">
        <v>86</v>
      </c>
      <c r="M8907" t="s">
        <v>21</v>
      </c>
      <c r="N8907">
        <v>44</v>
      </c>
      <c r="O8907">
        <v>88</v>
      </c>
      <c r="P8907">
        <v>3872</v>
      </c>
      <c r="Q8907">
        <v>1433</v>
      </c>
      <c r="R8907">
        <v>0.37</v>
      </c>
      <c r="S8907" t="s">
        <v>23</v>
      </c>
      <c r="T8907" t="str">
        <f>IF(Table1[[#This Row],[Units Sold]]&gt; 700,"High Units","low Units")</f>
        <v>low Units</v>
      </c>
      <c r="U8907">
        <f>SUM(Table1[[#This Row],[Operating Profit]])/SUM(Table1[Operating Profit])*100</f>
        <v>4.3145090810360007E-4</v>
      </c>
      <c r="V8907">
        <f>SUM(Table1[[#This Row],[Price per Unit]]*Table1[[#This Row],[Units Sold]])</f>
        <v>3872</v>
      </c>
      <c r="W8907">
        <f>SUM(Table1[[#This Row],[Total Sales]]-Table1[[#This Row],[Operating Profit]])</f>
        <v>2439</v>
      </c>
      <c r="X8907">
        <f>SUM(Table1[[#This Row],[Total Sales]]-Table1[[#This Row],[Cost]])</f>
        <v>1433</v>
      </c>
      <c r="Y8907">
        <f>SUM(Table1[[#This Row],[profit/loss]])/SUM(Table1[profit/loss])</f>
        <v>4.3145090810360008E-6</v>
      </c>
    </row>
    <row r="8908" spans="1:25" x14ac:dyDescent="0.3">
      <c r="A8908" t="s">
        <v>13</v>
      </c>
      <c r="B8908" t="s">
        <v>23</v>
      </c>
      <c r="C8908">
        <v>1128299</v>
      </c>
      <c r="D8908" s="9">
        <v>44492</v>
      </c>
      <c r="E8908" s="8" t="str">
        <f>TEXT(Table1[[#This Row],[Invoice Date]],"dd-mm-yyyy")</f>
        <v>23-10-2021</v>
      </c>
      <c r="F8908" s="1" t="str">
        <f t="shared" si="556"/>
        <v>October</v>
      </c>
      <c r="G8908" s="1" t="str">
        <f t="shared" si="557"/>
        <v>2021</v>
      </c>
      <c r="H8908" s="1" t="str">
        <f t="shared" si="558"/>
        <v>Saturday</v>
      </c>
      <c r="I8908" s="1" t="str">
        <f t="shared" si="559"/>
        <v>23</v>
      </c>
      <c r="J8908" t="s">
        <v>30</v>
      </c>
      <c r="K8908" t="s">
        <v>85</v>
      </c>
      <c r="L8908" t="s">
        <v>86</v>
      </c>
      <c r="M8908" t="s">
        <v>22</v>
      </c>
      <c r="N8908">
        <v>47</v>
      </c>
      <c r="O8908">
        <v>107</v>
      </c>
      <c r="P8908">
        <v>5029</v>
      </c>
      <c r="Q8908">
        <v>1458</v>
      </c>
      <c r="R8908">
        <v>0.28999999999999998</v>
      </c>
      <c r="S8908" t="s">
        <v>23</v>
      </c>
      <c r="T8908" t="str">
        <f>IF(Table1[[#This Row],[Units Sold]]&gt; 700,"High Units","low Units")</f>
        <v>low Units</v>
      </c>
      <c r="U8908">
        <f>SUM(Table1[[#This Row],[Operating Profit]])/SUM(Table1[Operating Profit])*100</f>
        <v>4.3897796511866642E-4</v>
      </c>
      <c r="V8908">
        <f>SUM(Table1[[#This Row],[Price per Unit]]*Table1[[#This Row],[Units Sold]])</f>
        <v>5029</v>
      </c>
      <c r="W8908">
        <f>SUM(Table1[[#This Row],[Total Sales]]-Table1[[#This Row],[Operating Profit]])</f>
        <v>3571</v>
      </c>
      <c r="X8908">
        <f>SUM(Table1[[#This Row],[Total Sales]]-Table1[[#This Row],[Cost]])</f>
        <v>1458</v>
      </c>
      <c r="Y8908">
        <f>SUM(Table1[[#This Row],[profit/loss]])/SUM(Table1[profit/loss])</f>
        <v>4.3897796511866639E-6</v>
      </c>
    </row>
    <row r="8909" spans="1:25" x14ac:dyDescent="0.3">
      <c r="A8909" t="s">
        <v>13</v>
      </c>
      <c r="B8909" t="s">
        <v>23</v>
      </c>
      <c r="C8909">
        <v>1128299</v>
      </c>
      <c r="D8909" s="9">
        <v>44523</v>
      </c>
      <c r="E8909" s="8" t="str">
        <f>TEXT(Table1[[#This Row],[Invoice Date]],"dd-mm-yyyy")</f>
        <v>23-11-2021</v>
      </c>
      <c r="F8909" s="1" t="str">
        <f t="shared" si="556"/>
        <v>November</v>
      </c>
      <c r="G8909" s="1" t="str">
        <f t="shared" si="557"/>
        <v>2021</v>
      </c>
      <c r="H8909" s="1" t="str">
        <f t="shared" si="558"/>
        <v>Tuesday</v>
      </c>
      <c r="I8909" s="1" t="str">
        <f t="shared" si="559"/>
        <v>23</v>
      </c>
      <c r="J8909" t="s">
        <v>30</v>
      </c>
      <c r="K8909" t="s">
        <v>85</v>
      </c>
      <c r="L8909" t="s">
        <v>86</v>
      </c>
      <c r="M8909" t="s">
        <v>16</v>
      </c>
      <c r="N8909">
        <v>31</v>
      </c>
      <c r="O8909">
        <v>150</v>
      </c>
      <c r="P8909">
        <v>4650</v>
      </c>
      <c r="Q8909">
        <v>1767</v>
      </c>
      <c r="R8909">
        <v>0.38</v>
      </c>
      <c r="S8909" t="s">
        <v>23</v>
      </c>
      <c r="T8909" t="str">
        <f>IF(Table1[[#This Row],[Units Sold]]&gt; 700,"High Units","low Units")</f>
        <v>low Units</v>
      </c>
      <c r="U8909">
        <f>SUM(Table1[[#This Row],[Operating Profit]])/SUM(Table1[Operating Profit])*100</f>
        <v>5.3201238982488581E-4</v>
      </c>
      <c r="V8909">
        <f>SUM(Table1[[#This Row],[Price per Unit]]*Table1[[#This Row],[Units Sold]])</f>
        <v>4650</v>
      </c>
      <c r="W8909">
        <f>SUM(Table1[[#This Row],[Total Sales]]-Table1[[#This Row],[Operating Profit]])</f>
        <v>2883</v>
      </c>
      <c r="X8909">
        <f>SUM(Table1[[#This Row],[Total Sales]]-Table1[[#This Row],[Cost]])</f>
        <v>1767</v>
      </c>
      <c r="Y8909">
        <f>SUM(Table1[[#This Row],[profit/loss]])/SUM(Table1[profit/loss])</f>
        <v>5.3201238982488576E-6</v>
      </c>
    </row>
    <row r="8910" spans="1:25" x14ac:dyDescent="0.3">
      <c r="A8910" t="s">
        <v>13</v>
      </c>
      <c r="B8910" t="s">
        <v>23</v>
      </c>
      <c r="C8910">
        <v>1128299</v>
      </c>
      <c r="D8910" s="9">
        <v>44523</v>
      </c>
      <c r="E8910" s="8" t="str">
        <f>TEXT(Table1[[#This Row],[Invoice Date]],"dd-mm-yyyy")</f>
        <v>23-11-2021</v>
      </c>
      <c r="F8910" s="1" t="str">
        <f t="shared" si="556"/>
        <v>November</v>
      </c>
      <c r="G8910" s="1" t="str">
        <f t="shared" si="557"/>
        <v>2021</v>
      </c>
      <c r="H8910" s="1" t="str">
        <f t="shared" si="558"/>
        <v>Tuesday</v>
      </c>
      <c r="I8910" s="1" t="str">
        <f t="shared" si="559"/>
        <v>23</v>
      </c>
      <c r="J8910" t="s">
        <v>30</v>
      </c>
      <c r="K8910" t="s">
        <v>85</v>
      </c>
      <c r="L8910" t="s">
        <v>86</v>
      </c>
      <c r="M8910" t="s">
        <v>18</v>
      </c>
      <c r="N8910">
        <v>38</v>
      </c>
      <c r="O8910">
        <v>163</v>
      </c>
      <c r="P8910">
        <v>6194</v>
      </c>
      <c r="Q8910">
        <v>2911</v>
      </c>
      <c r="R8910">
        <v>0.47</v>
      </c>
      <c r="S8910" t="s">
        <v>23</v>
      </c>
      <c r="T8910" t="str">
        <f>IF(Table1[[#This Row],[Units Sold]]&gt; 700,"High Units","low Units")</f>
        <v>low Units</v>
      </c>
      <c r="U8910">
        <f>SUM(Table1[[#This Row],[Operating Profit]])/SUM(Table1[Operating Profit])*100</f>
        <v>8.7645051883431945E-4</v>
      </c>
      <c r="V8910">
        <f>SUM(Table1[[#This Row],[Price per Unit]]*Table1[[#This Row],[Units Sold]])</f>
        <v>6194</v>
      </c>
      <c r="W8910">
        <f>SUM(Table1[[#This Row],[Total Sales]]-Table1[[#This Row],[Operating Profit]])</f>
        <v>3283</v>
      </c>
      <c r="X8910">
        <f>SUM(Table1[[#This Row],[Total Sales]]-Table1[[#This Row],[Cost]])</f>
        <v>2911</v>
      </c>
      <c r="Y8910">
        <f>SUM(Table1[[#This Row],[profit/loss]])/SUM(Table1[profit/loss])</f>
        <v>8.7645051883431943E-6</v>
      </c>
    </row>
    <row r="8911" spans="1:25" x14ac:dyDescent="0.3">
      <c r="A8911" t="s">
        <v>13</v>
      </c>
      <c r="B8911" t="s">
        <v>23</v>
      </c>
      <c r="C8911">
        <v>1128299</v>
      </c>
      <c r="D8911" s="9">
        <v>44523</v>
      </c>
      <c r="E8911" s="8" t="str">
        <f>TEXT(Table1[[#This Row],[Invoice Date]],"dd-mm-yyyy")</f>
        <v>23-11-2021</v>
      </c>
      <c r="F8911" s="1" t="str">
        <f t="shared" si="556"/>
        <v>November</v>
      </c>
      <c r="G8911" s="1" t="str">
        <f t="shared" si="557"/>
        <v>2021</v>
      </c>
      <c r="H8911" s="1" t="str">
        <f t="shared" si="558"/>
        <v>Tuesday</v>
      </c>
      <c r="I8911" s="1" t="str">
        <f t="shared" si="559"/>
        <v>23</v>
      </c>
      <c r="J8911" t="s">
        <v>30</v>
      </c>
      <c r="K8911" t="s">
        <v>85</v>
      </c>
      <c r="L8911" t="s">
        <v>86</v>
      </c>
      <c r="M8911" t="s">
        <v>19</v>
      </c>
      <c r="N8911">
        <v>33</v>
      </c>
      <c r="O8911">
        <v>124</v>
      </c>
      <c r="P8911">
        <v>4092</v>
      </c>
      <c r="Q8911">
        <v>1596</v>
      </c>
      <c r="R8911">
        <v>0.39</v>
      </c>
      <c r="S8911" t="s">
        <v>23</v>
      </c>
      <c r="T8911" t="str">
        <f>IF(Table1[[#This Row],[Units Sold]]&gt; 700,"High Units","low Units")</f>
        <v>low Units</v>
      </c>
      <c r="U8911">
        <f>SUM(Table1[[#This Row],[Operating Profit]])/SUM(Table1[Operating Profit])*100</f>
        <v>4.8052731984183234E-4</v>
      </c>
      <c r="V8911">
        <f>SUM(Table1[[#This Row],[Price per Unit]]*Table1[[#This Row],[Units Sold]])</f>
        <v>4092</v>
      </c>
      <c r="W8911">
        <f>SUM(Table1[[#This Row],[Total Sales]]-Table1[[#This Row],[Operating Profit]])</f>
        <v>2496</v>
      </c>
      <c r="X8911">
        <f>SUM(Table1[[#This Row],[Total Sales]]-Table1[[#This Row],[Cost]])</f>
        <v>1596</v>
      </c>
      <c r="Y8911">
        <f>SUM(Table1[[#This Row],[profit/loss]])/SUM(Table1[profit/loss])</f>
        <v>4.8052731984183233E-6</v>
      </c>
    </row>
    <row r="8912" spans="1:25" x14ac:dyDescent="0.3">
      <c r="A8912" t="s">
        <v>13</v>
      </c>
      <c r="B8912" t="s">
        <v>23</v>
      </c>
      <c r="C8912">
        <v>1128299</v>
      </c>
      <c r="D8912" s="9">
        <v>44523</v>
      </c>
      <c r="E8912" s="8" t="str">
        <f>TEXT(Table1[[#This Row],[Invoice Date]],"dd-mm-yyyy")</f>
        <v>23-11-2021</v>
      </c>
      <c r="F8912" s="1" t="str">
        <f t="shared" si="556"/>
        <v>November</v>
      </c>
      <c r="G8912" s="1" t="str">
        <f t="shared" si="557"/>
        <v>2021</v>
      </c>
      <c r="H8912" s="1" t="str">
        <f t="shared" si="558"/>
        <v>Tuesday</v>
      </c>
      <c r="I8912" s="1" t="str">
        <f t="shared" si="559"/>
        <v>23</v>
      </c>
      <c r="J8912" t="s">
        <v>30</v>
      </c>
      <c r="K8912" t="s">
        <v>85</v>
      </c>
      <c r="L8912" t="s">
        <v>86</v>
      </c>
      <c r="M8912" t="s">
        <v>20</v>
      </c>
      <c r="N8912">
        <v>33</v>
      </c>
      <c r="O8912">
        <v>116</v>
      </c>
      <c r="P8912">
        <v>3828</v>
      </c>
      <c r="Q8912">
        <v>1608</v>
      </c>
      <c r="R8912">
        <v>0.42</v>
      </c>
      <c r="S8912" t="s">
        <v>23</v>
      </c>
      <c r="T8912" t="str">
        <f>IF(Table1[[#This Row],[Units Sold]]&gt; 700,"High Units","low Units")</f>
        <v>low Units</v>
      </c>
      <c r="U8912">
        <f>SUM(Table1[[#This Row],[Operating Profit]])/SUM(Table1[Operating Profit])*100</f>
        <v>4.8414030720906411E-4</v>
      </c>
      <c r="V8912">
        <f>SUM(Table1[[#This Row],[Price per Unit]]*Table1[[#This Row],[Units Sold]])</f>
        <v>3828</v>
      </c>
      <c r="W8912">
        <f>SUM(Table1[[#This Row],[Total Sales]]-Table1[[#This Row],[Operating Profit]])</f>
        <v>2220</v>
      </c>
      <c r="X8912">
        <f>SUM(Table1[[#This Row],[Total Sales]]-Table1[[#This Row],[Cost]])</f>
        <v>1608</v>
      </c>
      <c r="Y8912">
        <f>SUM(Table1[[#This Row],[profit/loss]])/SUM(Table1[profit/loss])</f>
        <v>4.8414030720906411E-6</v>
      </c>
    </row>
    <row r="8913" spans="1:25" x14ac:dyDescent="0.3">
      <c r="A8913" t="s">
        <v>13</v>
      </c>
      <c r="B8913" t="s">
        <v>23</v>
      </c>
      <c r="C8913">
        <v>1128299</v>
      </c>
      <c r="D8913" s="9">
        <v>44523</v>
      </c>
      <c r="E8913" s="8" t="str">
        <f>TEXT(Table1[[#This Row],[Invoice Date]],"dd-mm-yyyy")</f>
        <v>23-11-2021</v>
      </c>
      <c r="F8913" s="1" t="str">
        <f t="shared" si="556"/>
        <v>November</v>
      </c>
      <c r="G8913" s="1" t="str">
        <f t="shared" si="557"/>
        <v>2021</v>
      </c>
      <c r="H8913" s="1" t="str">
        <f t="shared" si="558"/>
        <v>Tuesday</v>
      </c>
      <c r="I8913" s="1" t="str">
        <f t="shared" si="559"/>
        <v>23</v>
      </c>
      <c r="J8913" t="s">
        <v>30</v>
      </c>
      <c r="K8913" t="s">
        <v>85</v>
      </c>
      <c r="L8913" t="s">
        <v>86</v>
      </c>
      <c r="M8913" t="s">
        <v>21</v>
      </c>
      <c r="N8913">
        <v>44</v>
      </c>
      <c r="O8913">
        <v>99</v>
      </c>
      <c r="P8913">
        <v>4356</v>
      </c>
      <c r="Q8913">
        <v>1568</v>
      </c>
      <c r="R8913">
        <v>0.36</v>
      </c>
      <c r="S8913" t="s">
        <v>23</v>
      </c>
      <c r="T8913" t="str">
        <f>IF(Table1[[#This Row],[Units Sold]]&gt; 700,"High Units","low Units")</f>
        <v>low Units</v>
      </c>
      <c r="U8913">
        <f>SUM(Table1[[#This Row],[Operating Profit]])/SUM(Table1[Operating Profit])*100</f>
        <v>4.7209701598495808E-4</v>
      </c>
      <c r="V8913">
        <f>SUM(Table1[[#This Row],[Price per Unit]]*Table1[[#This Row],[Units Sold]])</f>
        <v>4356</v>
      </c>
      <c r="W8913">
        <f>SUM(Table1[[#This Row],[Total Sales]]-Table1[[#This Row],[Operating Profit]])</f>
        <v>2788</v>
      </c>
      <c r="X8913">
        <f>SUM(Table1[[#This Row],[Total Sales]]-Table1[[#This Row],[Cost]])</f>
        <v>1568</v>
      </c>
      <c r="Y8913">
        <f>SUM(Table1[[#This Row],[profit/loss]])/SUM(Table1[profit/loss])</f>
        <v>4.7209701598495809E-6</v>
      </c>
    </row>
    <row r="8914" spans="1:25" x14ac:dyDescent="0.3">
      <c r="A8914" t="s">
        <v>13</v>
      </c>
      <c r="B8914" t="s">
        <v>23</v>
      </c>
      <c r="C8914">
        <v>1128299</v>
      </c>
      <c r="D8914" s="9">
        <v>44523</v>
      </c>
      <c r="E8914" s="8" t="str">
        <f>TEXT(Table1[[#This Row],[Invoice Date]],"dd-mm-yyyy")</f>
        <v>23-11-2021</v>
      </c>
      <c r="F8914" s="1" t="str">
        <f t="shared" si="556"/>
        <v>November</v>
      </c>
      <c r="G8914" s="1" t="str">
        <f t="shared" si="557"/>
        <v>2021</v>
      </c>
      <c r="H8914" s="1" t="str">
        <f t="shared" si="558"/>
        <v>Tuesday</v>
      </c>
      <c r="I8914" s="1" t="str">
        <f t="shared" si="559"/>
        <v>23</v>
      </c>
      <c r="J8914" t="s">
        <v>30</v>
      </c>
      <c r="K8914" t="s">
        <v>85</v>
      </c>
      <c r="L8914" t="s">
        <v>86</v>
      </c>
      <c r="M8914" t="s">
        <v>22</v>
      </c>
      <c r="N8914">
        <v>39</v>
      </c>
      <c r="O8914">
        <v>140</v>
      </c>
      <c r="P8914">
        <v>5460</v>
      </c>
      <c r="Q8914">
        <v>1529</v>
      </c>
      <c r="R8914">
        <v>0.28000000000000003</v>
      </c>
      <c r="S8914" t="s">
        <v>23</v>
      </c>
      <c r="T8914" t="str">
        <f>IF(Table1[[#This Row],[Units Sold]]&gt; 700,"High Units","low Units")</f>
        <v>low Units</v>
      </c>
      <c r="U8914">
        <f>SUM(Table1[[#This Row],[Operating Profit]])/SUM(Table1[Operating Profit])*100</f>
        <v>4.6035480704145466E-4</v>
      </c>
      <c r="V8914">
        <f>SUM(Table1[[#This Row],[Price per Unit]]*Table1[[#This Row],[Units Sold]])</f>
        <v>5460</v>
      </c>
      <c r="W8914">
        <f>SUM(Table1[[#This Row],[Total Sales]]-Table1[[#This Row],[Operating Profit]])</f>
        <v>3931</v>
      </c>
      <c r="X8914">
        <f>SUM(Table1[[#This Row],[Total Sales]]-Table1[[#This Row],[Cost]])</f>
        <v>1529</v>
      </c>
      <c r="Y8914">
        <f>SUM(Table1[[#This Row],[profit/loss]])/SUM(Table1[profit/loss])</f>
        <v>4.6035480704145465E-6</v>
      </c>
    </row>
    <row r="8915" spans="1:25" x14ac:dyDescent="0.3">
      <c r="A8915" t="s">
        <v>13</v>
      </c>
      <c r="B8915" t="s">
        <v>23</v>
      </c>
      <c r="C8915">
        <v>1128299</v>
      </c>
      <c r="D8915" s="9">
        <v>44552</v>
      </c>
      <c r="E8915" s="8" t="str">
        <f>TEXT(Table1[[#This Row],[Invoice Date]],"dd-mm-yyyy")</f>
        <v>22-12-2021</v>
      </c>
      <c r="F8915" s="1" t="str">
        <f t="shared" si="556"/>
        <v>December</v>
      </c>
      <c r="G8915" s="1" t="str">
        <f t="shared" si="557"/>
        <v>2021</v>
      </c>
      <c r="H8915" s="1" t="str">
        <f t="shared" si="558"/>
        <v>Wednesday</v>
      </c>
      <c r="I8915" s="1" t="str">
        <f t="shared" si="559"/>
        <v>22</v>
      </c>
      <c r="J8915" t="s">
        <v>30</v>
      </c>
      <c r="K8915" t="s">
        <v>85</v>
      </c>
      <c r="L8915" t="s">
        <v>86</v>
      </c>
      <c r="M8915" t="s">
        <v>16</v>
      </c>
      <c r="N8915">
        <v>35</v>
      </c>
      <c r="O8915">
        <v>194</v>
      </c>
      <c r="P8915">
        <v>6790</v>
      </c>
      <c r="Q8915">
        <v>2716</v>
      </c>
      <c r="R8915">
        <v>0.4</v>
      </c>
      <c r="S8915" t="s">
        <v>23</v>
      </c>
      <c r="T8915" t="str">
        <f>IF(Table1[[#This Row],[Units Sold]]&gt; 700,"High Units","low Units")</f>
        <v>low Units</v>
      </c>
      <c r="U8915">
        <f>SUM(Table1[[#This Row],[Operating Profit]])/SUM(Table1[Operating Profit])*100</f>
        <v>8.177394741168024E-4</v>
      </c>
      <c r="V8915">
        <f>SUM(Table1[[#This Row],[Price per Unit]]*Table1[[#This Row],[Units Sold]])</f>
        <v>6790</v>
      </c>
      <c r="W8915">
        <f>SUM(Table1[[#This Row],[Total Sales]]-Table1[[#This Row],[Operating Profit]])</f>
        <v>4074</v>
      </c>
      <c r="X8915">
        <f>SUM(Table1[[#This Row],[Total Sales]]-Table1[[#This Row],[Cost]])</f>
        <v>2716</v>
      </c>
      <c r="Y8915">
        <f>SUM(Table1[[#This Row],[profit/loss]])/SUM(Table1[profit/loss])</f>
        <v>8.1773947411680244E-6</v>
      </c>
    </row>
    <row r="8916" spans="1:25" x14ac:dyDescent="0.3">
      <c r="A8916" t="s">
        <v>13</v>
      </c>
      <c r="B8916" t="s">
        <v>23</v>
      </c>
      <c r="C8916">
        <v>1128299</v>
      </c>
      <c r="D8916" s="9">
        <v>44552</v>
      </c>
      <c r="E8916" s="8" t="str">
        <f>TEXT(Table1[[#This Row],[Invoice Date]],"dd-mm-yyyy")</f>
        <v>22-12-2021</v>
      </c>
      <c r="F8916" s="1" t="str">
        <f t="shared" si="556"/>
        <v>December</v>
      </c>
      <c r="G8916" s="1" t="str">
        <f t="shared" si="557"/>
        <v>2021</v>
      </c>
      <c r="H8916" s="1" t="str">
        <f t="shared" si="558"/>
        <v>Wednesday</v>
      </c>
      <c r="I8916" s="1" t="str">
        <f t="shared" si="559"/>
        <v>22</v>
      </c>
      <c r="J8916" t="s">
        <v>30</v>
      </c>
      <c r="K8916" t="s">
        <v>85</v>
      </c>
      <c r="L8916" t="s">
        <v>86</v>
      </c>
      <c r="M8916" t="s">
        <v>18</v>
      </c>
      <c r="N8916">
        <v>33</v>
      </c>
      <c r="O8916">
        <v>213</v>
      </c>
      <c r="P8916">
        <v>7029</v>
      </c>
      <c r="Q8916">
        <v>3233</v>
      </c>
      <c r="R8916">
        <v>0.46</v>
      </c>
      <c r="S8916" t="s">
        <v>23</v>
      </c>
      <c r="T8916" t="str">
        <f>IF(Table1[[#This Row],[Units Sold]]&gt; 700,"High Units","low Units")</f>
        <v>low Units</v>
      </c>
      <c r="U8916">
        <f>SUM(Table1[[#This Row],[Operating Profit]])/SUM(Table1[Operating Profit])*100</f>
        <v>9.7339901318837347E-4</v>
      </c>
      <c r="V8916">
        <f>SUM(Table1[[#This Row],[Price per Unit]]*Table1[[#This Row],[Units Sold]])</f>
        <v>7029</v>
      </c>
      <c r="W8916">
        <f>SUM(Table1[[#This Row],[Total Sales]]-Table1[[#This Row],[Operating Profit]])</f>
        <v>3796</v>
      </c>
      <c r="X8916">
        <f>SUM(Table1[[#This Row],[Total Sales]]-Table1[[#This Row],[Cost]])</f>
        <v>3233</v>
      </c>
      <c r="Y8916">
        <f>SUM(Table1[[#This Row],[profit/loss]])/SUM(Table1[profit/loss])</f>
        <v>9.7339901318837342E-6</v>
      </c>
    </row>
    <row r="8917" spans="1:25" x14ac:dyDescent="0.3">
      <c r="A8917" t="s">
        <v>33</v>
      </c>
      <c r="B8917" t="s">
        <v>23</v>
      </c>
      <c r="C8917">
        <v>1128299</v>
      </c>
      <c r="D8917" s="9">
        <v>44552</v>
      </c>
      <c r="E8917" s="8" t="str">
        <f>TEXT(Table1[[#This Row],[Invoice Date]],"dd-mm-yyyy")</f>
        <v>22-12-2021</v>
      </c>
      <c r="F8917" s="1" t="str">
        <f t="shared" si="556"/>
        <v>December</v>
      </c>
      <c r="G8917" s="1" t="str">
        <f t="shared" si="557"/>
        <v>2021</v>
      </c>
      <c r="H8917" s="1" t="str">
        <f t="shared" si="558"/>
        <v>Wednesday</v>
      </c>
      <c r="I8917" s="1" t="str">
        <f t="shared" si="559"/>
        <v>22</v>
      </c>
      <c r="J8917" t="s">
        <v>30</v>
      </c>
      <c r="K8917" t="s">
        <v>85</v>
      </c>
      <c r="L8917" t="s">
        <v>86</v>
      </c>
      <c r="M8917" t="s">
        <v>19</v>
      </c>
      <c r="N8917">
        <v>35</v>
      </c>
      <c r="O8917">
        <v>136</v>
      </c>
      <c r="P8917">
        <v>4760</v>
      </c>
      <c r="Q8917">
        <v>1952</v>
      </c>
      <c r="R8917">
        <v>0.41</v>
      </c>
      <c r="S8917" t="s">
        <v>23</v>
      </c>
      <c r="T8917" t="str">
        <f>IF(Table1[[#This Row],[Units Sold]]&gt; 700,"High Units","low Units")</f>
        <v>low Units</v>
      </c>
      <c r="U8917">
        <f>SUM(Table1[[#This Row],[Operating Profit]])/SUM(Table1[Operating Profit])*100</f>
        <v>5.877126117363764E-4</v>
      </c>
      <c r="V8917">
        <f>SUM(Table1[[#This Row],[Price per Unit]]*Table1[[#This Row],[Units Sold]])</f>
        <v>4760</v>
      </c>
      <c r="W8917">
        <f>SUM(Table1[[#This Row],[Total Sales]]-Table1[[#This Row],[Operating Profit]])</f>
        <v>2808</v>
      </c>
      <c r="X8917">
        <f>SUM(Table1[[#This Row],[Total Sales]]-Table1[[#This Row],[Cost]])</f>
        <v>1952</v>
      </c>
      <c r="Y8917">
        <f>SUM(Table1[[#This Row],[profit/loss]])/SUM(Table1[profit/loss])</f>
        <v>5.877126117363764E-6</v>
      </c>
    </row>
    <row r="8918" spans="1:25" x14ac:dyDescent="0.3">
      <c r="A8918" t="s">
        <v>33</v>
      </c>
      <c r="B8918" t="s">
        <v>23</v>
      </c>
      <c r="C8918">
        <v>1128299</v>
      </c>
      <c r="D8918" s="9">
        <v>44552</v>
      </c>
      <c r="E8918" s="8" t="str">
        <f>TEXT(Table1[[#This Row],[Invoice Date]],"dd-mm-yyyy")</f>
        <v>22-12-2021</v>
      </c>
      <c r="F8918" s="1" t="str">
        <f t="shared" si="556"/>
        <v>December</v>
      </c>
      <c r="G8918" s="1" t="str">
        <f t="shared" si="557"/>
        <v>2021</v>
      </c>
      <c r="H8918" s="1" t="str">
        <f t="shared" si="558"/>
        <v>Wednesday</v>
      </c>
      <c r="I8918" s="1" t="str">
        <f t="shared" si="559"/>
        <v>22</v>
      </c>
      <c r="J8918" t="s">
        <v>30</v>
      </c>
      <c r="K8918" t="s">
        <v>85</v>
      </c>
      <c r="L8918" t="s">
        <v>86</v>
      </c>
      <c r="M8918" t="s">
        <v>20</v>
      </c>
      <c r="N8918">
        <v>32</v>
      </c>
      <c r="O8918">
        <v>128</v>
      </c>
      <c r="P8918">
        <v>4096</v>
      </c>
      <c r="Q8918">
        <v>1679</v>
      </c>
      <c r="R8918">
        <v>0.41</v>
      </c>
      <c r="S8918" t="s">
        <v>23</v>
      </c>
      <c r="T8918" t="str">
        <f>IF(Table1[[#This Row],[Units Sold]]&gt; 700,"High Units","low Units")</f>
        <v>low Units</v>
      </c>
      <c r="U8918">
        <f>SUM(Table1[[#This Row],[Operating Profit]])/SUM(Table1[Operating Profit])*100</f>
        <v>5.0551714913185241E-4</v>
      </c>
      <c r="V8918">
        <f>SUM(Table1[[#This Row],[Price per Unit]]*Table1[[#This Row],[Units Sold]])</f>
        <v>4096</v>
      </c>
      <c r="W8918">
        <f>SUM(Table1[[#This Row],[Total Sales]]-Table1[[#This Row],[Operating Profit]])</f>
        <v>2417</v>
      </c>
      <c r="X8918">
        <f>SUM(Table1[[#This Row],[Total Sales]]-Table1[[#This Row],[Cost]])</f>
        <v>1679</v>
      </c>
      <c r="Y8918">
        <f>SUM(Table1[[#This Row],[profit/loss]])/SUM(Table1[profit/loss])</f>
        <v>5.0551714913185245E-6</v>
      </c>
    </row>
    <row r="8919" spans="1:25" x14ac:dyDescent="0.3">
      <c r="A8919" t="s">
        <v>33</v>
      </c>
      <c r="B8919" t="s">
        <v>23</v>
      </c>
      <c r="C8919">
        <v>1128299</v>
      </c>
      <c r="D8919" s="9">
        <v>44552</v>
      </c>
      <c r="E8919" s="8" t="str">
        <f>TEXT(Table1[[#This Row],[Invoice Date]],"dd-mm-yyyy")</f>
        <v>22-12-2021</v>
      </c>
      <c r="F8919" s="1" t="str">
        <f t="shared" si="556"/>
        <v>December</v>
      </c>
      <c r="G8919" s="1" t="str">
        <f t="shared" si="557"/>
        <v>2021</v>
      </c>
      <c r="H8919" s="1" t="str">
        <f t="shared" si="558"/>
        <v>Wednesday</v>
      </c>
      <c r="I8919" s="1" t="str">
        <f t="shared" si="559"/>
        <v>22</v>
      </c>
      <c r="J8919" t="s">
        <v>30</v>
      </c>
      <c r="K8919" t="s">
        <v>85</v>
      </c>
      <c r="L8919" t="s">
        <v>86</v>
      </c>
      <c r="M8919" t="s">
        <v>21</v>
      </c>
      <c r="N8919">
        <v>42</v>
      </c>
      <c r="O8919">
        <v>109</v>
      </c>
      <c r="P8919">
        <v>4578</v>
      </c>
      <c r="Q8919">
        <v>1557</v>
      </c>
      <c r="R8919">
        <v>0.34</v>
      </c>
      <c r="S8919" t="s">
        <v>23</v>
      </c>
      <c r="T8919" t="str">
        <f>IF(Table1[[#This Row],[Units Sold]]&gt; 700,"High Units","low Units")</f>
        <v>low Units</v>
      </c>
      <c r="U8919">
        <f>SUM(Table1[[#This Row],[Operating Profit]])/SUM(Table1[Operating Profit])*100</f>
        <v>4.6878511089832887E-4</v>
      </c>
      <c r="V8919">
        <f>SUM(Table1[[#This Row],[Price per Unit]]*Table1[[#This Row],[Units Sold]])</f>
        <v>4578</v>
      </c>
      <c r="W8919">
        <f>SUM(Table1[[#This Row],[Total Sales]]-Table1[[#This Row],[Operating Profit]])</f>
        <v>3021</v>
      </c>
      <c r="X8919">
        <f>SUM(Table1[[#This Row],[Total Sales]]-Table1[[#This Row],[Cost]])</f>
        <v>1557</v>
      </c>
      <c r="Y8919">
        <f>SUM(Table1[[#This Row],[profit/loss]])/SUM(Table1[profit/loss])</f>
        <v>4.6878511089832889E-6</v>
      </c>
    </row>
    <row r="8920" spans="1:25" x14ac:dyDescent="0.3">
      <c r="A8920" t="s">
        <v>33</v>
      </c>
      <c r="B8920" t="s">
        <v>23</v>
      </c>
      <c r="C8920">
        <v>1128299</v>
      </c>
      <c r="D8920" s="9">
        <v>44552</v>
      </c>
      <c r="E8920" s="8" t="str">
        <f>TEXT(Table1[[#This Row],[Invoice Date]],"dd-mm-yyyy")</f>
        <v>22-12-2021</v>
      </c>
      <c r="F8920" s="1" t="str">
        <f t="shared" si="556"/>
        <v>December</v>
      </c>
      <c r="G8920" s="1" t="str">
        <f t="shared" si="557"/>
        <v>2021</v>
      </c>
      <c r="H8920" s="1" t="str">
        <f t="shared" si="558"/>
        <v>Wednesday</v>
      </c>
      <c r="I8920" s="1" t="str">
        <f t="shared" si="559"/>
        <v>22</v>
      </c>
      <c r="J8920" t="s">
        <v>30</v>
      </c>
      <c r="K8920" t="s">
        <v>85</v>
      </c>
      <c r="L8920" t="s">
        <v>86</v>
      </c>
      <c r="M8920" t="s">
        <v>22</v>
      </c>
      <c r="N8920">
        <v>43</v>
      </c>
      <c r="O8920">
        <v>135</v>
      </c>
      <c r="P8920">
        <v>5805</v>
      </c>
      <c r="Q8920">
        <v>1625</v>
      </c>
      <c r="R8920">
        <v>0.28000000000000003</v>
      </c>
      <c r="S8920" t="s">
        <v>23</v>
      </c>
      <c r="T8920" t="str">
        <f>IF(Table1[[#This Row],[Units Sold]]&gt; 700,"High Units","low Units")</f>
        <v>low Units</v>
      </c>
      <c r="U8920">
        <f>SUM(Table1[[#This Row],[Operating Profit]])/SUM(Table1[Operating Profit])*100</f>
        <v>4.892587059793092E-4</v>
      </c>
      <c r="V8920">
        <f>SUM(Table1[[#This Row],[Price per Unit]]*Table1[[#This Row],[Units Sold]])</f>
        <v>5805</v>
      </c>
      <c r="W8920">
        <f>SUM(Table1[[#This Row],[Total Sales]]-Table1[[#This Row],[Operating Profit]])</f>
        <v>4180</v>
      </c>
      <c r="X8920">
        <f>SUM(Table1[[#This Row],[Total Sales]]-Table1[[#This Row],[Cost]])</f>
        <v>1625</v>
      </c>
      <c r="Y8920">
        <f>SUM(Table1[[#This Row],[profit/loss]])/SUM(Table1[profit/loss])</f>
        <v>4.8925870597930923E-6</v>
      </c>
    </row>
    <row r="8921" spans="1:25" x14ac:dyDescent="0.3">
      <c r="A8921" t="s">
        <v>33</v>
      </c>
      <c r="B8921" t="s">
        <v>23</v>
      </c>
      <c r="C8921">
        <v>1128299</v>
      </c>
      <c r="D8921" s="9">
        <v>44222</v>
      </c>
      <c r="E8921" s="8" t="str">
        <f>TEXT(Table1[[#This Row],[Invoice Date]],"dd-mm-yyyy")</f>
        <v>26-01-2021</v>
      </c>
      <c r="F8921" s="1" t="str">
        <f t="shared" si="556"/>
        <v>January</v>
      </c>
      <c r="G8921" s="1" t="str">
        <f t="shared" si="557"/>
        <v>2021</v>
      </c>
      <c r="H8921" s="1" t="str">
        <f t="shared" si="558"/>
        <v>Tuesday</v>
      </c>
      <c r="I8921" s="1" t="str">
        <f t="shared" si="559"/>
        <v>26</v>
      </c>
      <c r="J8921" t="s">
        <v>30</v>
      </c>
      <c r="K8921" t="s">
        <v>85</v>
      </c>
      <c r="L8921" t="s">
        <v>86</v>
      </c>
      <c r="M8921" t="s">
        <v>16</v>
      </c>
      <c r="N8921">
        <v>27</v>
      </c>
      <c r="O8921">
        <v>152</v>
      </c>
      <c r="P8921">
        <v>4104</v>
      </c>
      <c r="Q8921">
        <v>1683</v>
      </c>
      <c r="R8921">
        <v>0.41</v>
      </c>
      <c r="S8921" t="s">
        <v>23</v>
      </c>
      <c r="T8921" t="str">
        <f>IF(Table1[[#This Row],[Units Sold]]&gt; 700,"High Units","low Units")</f>
        <v>low Units</v>
      </c>
      <c r="U8921">
        <f>SUM(Table1[[#This Row],[Operating Profit]])/SUM(Table1[Operating Profit])*100</f>
        <v>5.0672147825426303E-4</v>
      </c>
      <c r="V8921">
        <f>SUM(Table1[[#This Row],[Price per Unit]]*Table1[[#This Row],[Units Sold]])</f>
        <v>4104</v>
      </c>
      <c r="W8921">
        <f>SUM(Table1[[#This Row],[Total Sales]]-Table1[[#This Row],[Operating Profit]])</f>
        <v>2421</v>
      </c>
      <c r="X8921">
        <f>SUM(Table1[[#This Row],[Total Sales]]-Table1[[#This Row],[Cost]])</f>
        <v>1683</v>
      </c>
      <c r="Y8921">
        <f>SUM(Table1[[#This Row],[profit/loss]])/SUM(Table1[profit/loss])</f>
        <v>5.0672147825426305E-6</v>
      </c>
    </row>
    <row r="8922" spans="1:25" x14ac:dyDescent="0.3">
      <c r="A8922" t="s">
        <v>33</v>
      </c>
      <c r="B8922" t="s">
        <v>23</v>
      </c>
      <c r="C8922">
        <v>1128299</v>
      </c>
      <c r="D8922" s="9">
        <v>44222</v>
      </c>
      <c r="E8922" s="8" t="str">
        <f>TEXT(Table1[[#This Row],[Invoice Date]],"dd-mm-yyyy")</f>
        <v>26-01-2021</v>
      </c>
      <c r="F8922" s="1" t="str">
        <f t="shared" si="556"/>
        <v>January</v>
      </c>
      <c r="G8922" s="1" t="str">
        <f t="shared" si="557"/>
        <v>2021</v>
      </c>
      <c r="H8922" s="1" t="str">
        <f t="shared" si="558"/>
        <v>Tuesday</v>
      </c>
      <c r="I8922" s="1" t="str">
        <f t="shared" si="559"/>
        <v>26</v>
      </c>
      <c r="J8922" t="s">
        <v>30</v>
      </c>
      <c r="K8922" t="s">
        <v>85</v>
      </c>
      <c r="L8922" t="s">
        <v>86</v>
      </c>
      <c r="M8922" t="s">
        <v>18</v>
      </c>
      <c r="N8922">
        <v>30</v>
      </c>
      <c r="O8922">
        <v>147</v>
      </c>
      <c r="P8922">
        <v>4410</v>
      </c>
      <c r="Q8922">
        <v>2073</v>
      </c>
      <c r="R8922">
        <v>0.47</v>
      </c>
      <c r="S8922" t="s">
        <v>23</v>
      </c>
      <c r="T8922" t="str">
        <f>IF(Table1[[#This Row],[Units Sold]]&gt; 700,"High Units","low Units")</f>
        <v>low Units</v>
      </c>
      <c r="U8922">
        <f>SUM(Table1[[#This Row],[Operating Profit]])/SUM(Table1[Operating Profit])*100</f>
        <v>6.2414356768929723E-4</v>
      </c>
      <c r="V8922">
        <f>SUM(Table1[[#This Row],[Price per Unit]]*Table1[[#This Row],[Units Sold]])</f>
        <v>4410</v>
      </c>
      <c r="W8922">
        <f>SUM(Table1[[#This Row],[Total Sales]]-Table1[[#This Row],[Operating Profit]])</f>
        <v>2337</v>
      </c>
      <c r="X8922">
        <f>SUM(Table1[[#This Row],[Total Sales]]-Table1[[#This Row],[Cost]])</f>
        <v>2073</v>
      </c>
      <c r="Y8922">
        <f>SUM(Table1[[#This Row],[profit/loss]])/SUM(Table1[profit/loss])</f>
        <v>6.2414356768929721E-6</v>
      </c>
    </row>
    <row r="8923" spans="1:25" x14ac:dyDescent="0.3">
      <c r="A8923" t="s">
        <v>33</v>
      </c>
      <c r="B8923" t="s">
        <v>23</v>
      </c>
      <c r="C8923">
        <v>1128299</v>
      </c>
      <c r="D8923" s="9">
        <v>44222</v>
      </c>
      <c r="E8923" s="8" t="str">
        <f>TEXT(Table1[[#This Row],[Invoice Date]],"dd-mm-yyyy")</f>
        <v>26-01-2021</v>
      </c>
      <c r="F8923" s="1" t="str">
        <f t="shared" si="556"/>
        <v>January</v>
      </c>
      <c r="G8923" s="1" t="str">
        <f t="shared" si="557"/>
        <v>2021</v>
      </c>
      <c r="H8923" s="1" t="str">
        <f t="shared" si="558"/>
        <v>Tuesday</v>
      </c>
      <c r="I8923" s="1" t="str">
        <f t="shared" si="559"/>
        <v>26</v>
      </c>
      <c r="J8923" t="s">
        <v>30</v>
      </c>
      <c r="K8923" t="s">
        <v>85</v>
      </c>
      <c r="L8923" t="s">
        <v>86</v>
      </c>
      <c r="M8923" t="s">
        <v>19</v>
      </c>
      <c r="N8923">
        <v>32</v>
      </c>
      <c r="O8923">
        <v>157</v>
      </c>
      <c r="P8923">
        <v>5024</v>
      </c>
      <c r="Q8923">
        <v>1959</v>
      </c>
      <c r="R8923">
        <v>0.39</v>
      </c>
      <c r="S8923" t="s">
        <v>23</v>
      </c>
      <c r="T8923" t="str">
        <f>IF(Table1[[#This Row],[Units Sold]]&gt; 700,"High Units","low Units")</f>
        <v>low Units</v>
      </c>
      <c r="U8923">
        <f>SUM(Table1[[#This Row],[Operating Profit]])/SUM(Table1[Operating Profit])*100</f>
        <v>5.8982018770059488E-4</v>
      </c>
      <c r="V8923">
        <f>SUM(Table1[[#This Row],[Price per Unit]]*Table1[[#This Row],[Units Sold]])</f>
        <v>5024</v>
      </c>
      <c r="W8923">
        <f>SUM(Table1[[#This Row],[Total Sales]]-Table1[[#This Row],[Operating Profit]])</f>
        <v>3065</v>
      </c>
      <c r="X8923">
        <f>SUM(Table1[[#This Row],[Total Sales]]-Table1[[#This Row],[Cost]])</f>
        <v>1959</v>
      </c>
      <c r="Y8923">
        <f>SUM(Table1[[#This Row],[profit/loss]])/SUM(Table1[profit/loss])</f>
        <v>5.8982018770059492E-6</v>
      </c>
    </row>
    <row r="8924" spans="1:25" x14ac:dyDescent="0.3">
      <c r="A8924" t="s">
        <v>33</v>
      </c>
      <c r="B8924" t="s">
        <v>23</v>
      </c>
      <c r="C8924">
        <v>1128299</v>
      </c>
      <c r="D8924" s="9">
        <v>44222</v>
      </c>
      <c r="E8924" s="8" t="str">
        <f>TEXT(Table1[[#This Row],[Invoice Date]],"dd-mm-yyyy")</f>
        <v>26-01-2021</v>
      </c>
      <c r="F8924" s="1" t="str">
        <f t="shared" si="556"/>
        <v>January</v>
      </c>
      <c r="G8924" s="1" t="str">
        <f t="shared" si="557"/>
        <v>2021</v>
      </c>
      <c r="H8924" s="1" t="str">
        <f t="shared" si="558"/>
        <v>Tuesday</v>
      </c>
      <c r="I8924" s="1" t="str">
        <f t="shared" si="559"/>
        <v>26</v>
      </c>
      <c r="J8924" t="s">
        <v>30</v>
      </c>
      <c r="K8924" t="s">
        <v>85</v>
      </c>
      <c r="L8924" t="s">
        <v>86</v>
      </c>
      <c r="M8924" t="s">
        <v>20</v>
      </c>
      <c r="N8924">
        <v>30</v>
      </c>
      <c r="O8924">
        <v>101</v>
      </c>
      <c r="P8924">
        <v>3030</v>
      </c>
      <c r="Q8924">
        <v>1151</v>
      </c>
      <c r="R8924">
        <v>0.38</v>
      </c>
      <c r="S8924" t="s">
        <v>23</v>
      </c>
      <c r="T8924" t="str">
        <f>IF(Table1[[#This Row],[Units Sold]]&gt; 700,"High Units","low Units")</f>
        <v>low Units</v>
      </c>
      <c r="U8924">
        <f>SUM(Table1[[#This Row],[Operating Profit]])/SUM(Table1[Operating Profit])*100</f>
        <v>3.4654570497365229E-4</v>
      </c>
      <c r="V8924">
        <f>SUM(Table1[[#This Row],[Price per Unit]]*Table1[[#This Row],[Units Sold]])</f>
        <v>3030</v>
      </c>
      <c r="W8924">
        <f>SUM(Table1[[#This Row],[Total Sales]]-Table1[[#This Row],[Operating Profit]])</f>
        <v>1879</v>
      </c>
      <c r="X8924">
        <f>SUM(Table1[[#This Row],[Total Sales]]-Table1[[#This Row],[Cost]])</f>
        <v>1151</v>
      </c>
      <c r="Y8924">
        <f>SUM(Table1[[#This Row],[profit/loss]])/SUM(Table1[profit/loss])</f>
        <v>3.4654570497365227E-6</v>
      </c>
    </row>
    <row r="8925" spans="1:25" x14ac:dyDescent="0.3">
      <c r="A8925" t="s">
        <v>33</v>
      </c>
      <c r="B8925" t="s">
        <v>23</v>
      </c>
      <c r="C8925">
        <v>1128299</v>
      </c>
      <c r="D8925" s="9">
        <v>44222</v>
      </c>
      <c r="E8925" s="8" t="str">
        <f>TEXT(Table1[[#This Row],[Invoice Date]],"dd-mm-yyyy")</f>
        <v>26-01-2021</v>
      </c>
      <c r="F8925" s="1" t="str">
        <f t="shared" si="556"/>
        <v>January</v>
      </c>
      <c r="G8925" s="1" t="str">
        <f t="shared" si="557"/>
        <v>2021</v>
      </c>
      <c r="H8925" s="1" t="str">
        <f t="shared" si="558"/>
        <v>Tuesday</v>
      </c>
      <c r="I8925" s="1" t="str">
        <f t="shared" si="559"/>
        <v>26</v>
      </c>
      <c r="J8925" t="s">
        <v>30</v>
      </c>
      <c r="K8925" t="s">
        <v>85</v>
      </c>
      <c r="L8925" t="s">
        <v>86</v>
      </c>
      <c r="M8925" t="s">
        <v>21</v>
      </c>
      <c r="N8925">
        <v>33</v>
      </c>
      <c r="O8925">
        <v>94</v>
      </c>
      <c r="P8925">
        <v>3102</v>
      </c>
      <c r="Q8925">
        <v>1148</v>
      </c>
      <c r="R8925">
        <v>0.37</v>
      </c>
      <c r="S8925" t="s">
        <v>23</v>
      </c>
      <c r="T8925" t="str">
        <f>IF(Table1[[#This Row],[Units Sold]]&gt; 700,"High Units","low Units")</f>
        <v>low Units</v>
      </c>
      <c r="U8925">
        <f>SUM(Table1[[#This Row],[Operating Profit]])/SUM(Table1[Operating Profit])*100</f>
        <v>3.4564245813184432E-4</v>
      </c>
      <c r="V8925">
        <f>SUM(Table1[[#This Row],[Price per Unit]]*Table1[[#This Row],[Units Sold]])</f>
        <v>3102</v>
      </c>
      <c r="W8925">
        <f>SUM(Table1[[#This Row],[Total Sales]]-Table1[[#This Row],[Operating Profit]])</f>
        <v>1954</v>
      </c>
      <c r="X8925">
        <f>SUM(Table1[[#This Row],[Total Sales]]-Table1[[#This Row],[Cost]])</f>
        <v>1148</v>
      </c>
      <c r="Y8925">
        <f>SUM(Table1[[#This Row],[profit/loss]])/SUM(Table1[profit/loss])</f>
        <v>3.4564245813184431E-6</v>
      </c>
    </row>
    <row r="8926" spans="1:25" x14ac:dyDescent="0.3">
      <c r="A8926" t="s">
        <v>33</v>
      </c>
      <c r="B8926" t="s">
        <v>23</v>
      </c>
      <c r="C8926">
        <v>1128299</v>
      </c>
      <c r="D8926" s="9">
        <v>44222</v>
      </c>
      <c r="E8926" s="8" t="str">
        <f>TEXT(Table1[[#This Row],[Invoice Date]],"dd-mm-yyyy")</f>
        <v>26-01-2021</v>
      </c>
      <c r="F8926" s="1" t="str">
        <f t="shared" si="556"/>
        <v>January</v>
      </c>
      <c r="G8926" s="1" t="str">
        <f t="shared" si="557"/>
        <v>2021</v>
      </c>
      <c r="H8926" s="1" t="str">
        <f t="shared" si="558"/>
        <v>Tuesday</v>
      </c>
      <c r="I8926" s="1" t="str">
        <f t="shared" si="559"/>
        <v>26</v>
      </c>
      <c r="J8926" t="s">
        <v>30</v>
      </c>
      <c r="K8926" t="s">
        <v>85</v>
      </c>
      <c r="L8926" t="s">
        <v>86</v>
      </c>
      <c r="M8926" t="s">
        <v>22</v>
      </c>
      <c r="N8926">
        <v>36</v>
      </c>
      <c r="O8926">
        <v>166</v>
      </c>
      <c r="P8926">
        <v>5976</v>
      </c>
      <c r="Q8926">
        <v>1614</v>
      </c>
      <c r="R8926">
        <v>0.27</v>
      </c>
      <c r="S8926" t="s">
        <v>23</v>
      </c>
      <c r="T8926" t="str">
        <f>IF(Table1[[#This Row],[Units Sold]]&gt; 700,"High Units","low Units")</f>
        <v>low Units</v>
      </c>
      <c r="U8926">
        <f>SUM(Table1[[#This Row],[Operating Profit]])/SUM(Table1[Operating Profit])*100</f>
        <v>4.8594680089268004E-4</v>
      </c>
      <c r="V8926">
        <f>SUM(Table1[[#This Row],[Price per Unit]]*Table1[[#This Row],[Units Sold]])</f>
        <v>5976</v>
      </c>
      <c r="W8926">
        <f>SUM(Table1[[#This Row],[Total Sales]]-Table1[[#This Row],[Operating Profit]])</f>
        <v>4362</v>
      </c>
      <c r="X8926">
        <f>SUM(Table1[[#This Row],[Total Sales]]-Table1[[#This Row],[Cost]])</f>
        <v>1614</v>
      </c>
      <c r="Y8926">
        <f>SUM(Table1[[#This Row],[profit/loss]])/SUM(Table1[profit/loss])</f>
        <v>4.8594680089268004E-6</v>
      </c>
    </row>
    <row r="8927" spans="1:25" x14ac:dyDescent="0.3">
      <c r="A8927" t="s">
        <v>33</v>
      </c>
      <c r="B8927" t="s">
        <v>23</v>
      </c>
      <c r="C8927">
        <v>1128299</v>
      </c>
      <c r="D8927" s="9">
        <v>44253</v>
      </c>
      <c r="E8927" s="8" t="str">
        <f>TEXT(Table1[[#This Row],[Invoice Date]],"dd-mm-yyyy")</f>
        <v>26-02-2021</v>
      </c>
      <c r="F8927" s="1" t="str">
        <f t="shared" si="556"/>
        <v>February</v>
      </c>
      <c r="G8927" s="1" t="str">
        <f t="shared" si="557"/>
        <v>2021</v>
      </c>
      <c r="H8927" s="1" t="str">
        <f t="shared" si="558"/>
        <v>Friday</v>
      </c>
      <c r="I8927" s="1" t="str">
        <f t="shared" si="559"/>
        <v>26</v>
      </c>
      <c r="J8927" t="s">
        <v>30</v>
      </c>
      <c r="K8927" t="s">
        <v>85</v>
      </c>
      <c r="L8927" t="s">
        <v>86</v>
      </c>
      <c r="M8927" t="s">
        <v>16</v>
      </c>
      <c r="N8927">
        <v>27</v>
      </c>
      <c r="O8927">
        <v>173</v>
      </c>
      <c r="P8927">
        <v>4671</v>
      </c>
      <c r="Q8927">
        <v>1868</v>
      </c>
      <c r="R8927">
        <v>0.4</v>
      </c>
      <c r="S8927" t="s">
        <v>23</v>
      </c>
      <c r="T8927" t="str">
        <f>IF(Table1[[#This Row],[Units Sold]]&gt; 700,"High Units","low Units")</f>
        <v>low Units</v>
      </c>
      <c r="U8927">
        <f>SUM(Table1[[#This Row],[Operating Profit]])/SUM(Table1[Operating Profit])*100</f>
        <v>5.6242170016575362E-4</v>
      </c>
      <c r="V8927">
        <f>SUM(Table1[[#This Row],[Price per Unit]]*Table1[[#This Row],[Units Sold]])</f>
        <v>4671</v>
      </c>
      <c r="W8927">
        <f>SUM(Table1[[#This Row],[Total Sales]]-Table1[[#This Row],[Operating Profit]])</f>
        <v>2803</v>
      </c>
      <c r="X8927">
        <f>SUM(Table1[[#This Row],[Total Sales]]-Table1[[#This Row],[Cost]])</f>
        <v>1868</v>
      </c>
      <c r="Y8927">
        <f>SUM(Table1[[#This Row],[profit/loss]])/SUM(Table1[profit/loss])</f>
        <v>5.624217001657536E-6</v>
      </c>
    </row>
    <row r="8928" spans="1:25" x14ac:dyDescent="0.3">
      <c r="A8928" t="s">
        <v>33</v>
      </c>
      <c r="B8928" t="s">
        <v>23</v>
      </c>
      <c r="C8928">
        <v>1128299</v>
      </c>
      <c r="D8928" s="9">
        <v>44253</v>
      </c>
      <c r="E8928" s="8" t="str">
        <f>TEXT(Table1[[#This Row],[Invoice Date]],"dd-mm-yyyy")</f>
        <v>26-02-2021</v>
      </c>
      <c r="F8928" s="1" t="str">
        <f t="shared" si="556"/>
        <v>February</v>
      </c>
      <c r="G8928" s="1" t="str">
        <f t="shared" si="557"/>
        <v>2021</v>
      </c>
      <c r="H8928" s="1" t="str">
        <f t="shared" si="558"/>
        <v>Friday</v>
      </c>
      <c r="I8928" s="1" t="str">
        <f t="shared" si="559"/>
        <v>26</v>
      </c>
      <c r="J8928" t="s">
        <v>30</v>
      </c>
      <c r="K8928" t="s">
        <v>85</v>
      </c>
      <c r="L8928" t="s">
        <v>86</v>
      </c>
      <c r="M8928" t="s">
        <v>18</v>
      </c>
      <c r="N8928">
        <v>36</v>
      </c>
      <c r="O8928">
        <v>136</v>
      </c>
      <c r="P8928">
        <v>4896</v>
      </c>
      <c r="Q8928">
        <v>2301</v>
      </c>
      <c r="R8928">
        <v>0.47</v>
      </c>
      <c r="S8928" t="s">
        <v>23</v>
      </c>
      <c r="T8928" t="str">
        <f>IF(Table1[[#This Row],[Units Sold]]&gt; 700,"High Units","low Units")</f>
        <v>low Units</v>
      </c>
      <c r="U8928">
        <f>SUM(Table1[[#This Row],[Operating Profit]])/SUM(Table1[Operating Profit])*100</f>
        <v>6.9279032766670192E-4</v>
      </c>
      <c r="V8928">
        <f>SUM(Table1[[#This Row],[Price per Unit]]*Table1[[#This Row],[Units Sold]])</f>
        <v>4896</v>
      </c>
      <c r="W8928">
        <f>SUM(Table1[[#This Row],[Total Sales]]-Table1[[#This Row],[Operating Profit]])</f>
        <v>2595</v>
      </c>
      <c r="X8928">
        <f>SUM(Table1[[#This Row],[Total Sales]]-Table1[[#This Row],[Cost]])</f>
        <v>2301</v>
      </c>
      <c r="Y8928">
        <f>SUM(Table1[[#This Row],[profit/loss]])/SUM(Table1[profit/loss])</f>
        <v>6.9279032766670188E-6</v>
      </c>
    </row>
    <row r="8929" spans="1:25" x14ac:dyDescent="0.3">
      <c r="A8929" t="s">
        <v>33</v>
      </c>
      <c r="B8929" t="s">
        <v>23</v>
      </c>
      <c r="C8929">
        <v>1128299</v>
      </c>
      <c r="D8929" s="9">
        <v>44253</v>
      </c>
      <c r="E8929" s="8" t="str">
        <f>TEXT(Table1[[#This Row],[Invoice Date]],"dd-mm-yyyy")</f>
        <v>26-02-2021</v>
      </c>
      <c r="F8929" s="1" t="str">
        <f t="shared" si="556"/>
        <v>February</v>
      </c>
      <c r="G8929" s="1" t="str">
        <f t="shared" si="557"/>
        <v>2021</v>
      </c>
      <c r="H8929" s="1" t="str">
        <f t="shared" si="558"/>
        <v>Friday</v>
      </c>
      <c r="I8929" s="1" t="str">
        <f t="shared" si="559"/>
        <v>26</v>
      </c>
      <c r="J8929" t="s">
        <v>30</v>
      </c>
      <c r="K8929" t="s">
        <v>85</v>
      </c>
      <c r="L8929" t="s">
        <v>86</v>
      </c>
      <c r="M8929" t="s">
        <v>19</v>
      </c>
      <c r="N8929">
        <v>35</v>
      </c>
      <c r="O8929">
        <v>132</v>
      </c>
      <c r="P8929">
        <v>4620</v>
      </c>
      <c r="Q8929">
        <v>1848</v>
      </c>
      <c r="R8929">
        <v>0.4</v>
      </c>
      <c r="S8929" t="s">
        <v>23</v>
      </c>
      <c r="T8929" t="str">
        <f>IF(Table1[[#This Row],[Units Sold]]&gt; 700,"High Units","low Units")</f>
        <v>low Units</v>
      </c>
      <c r="U8929">
        <f>SUM(Table1[[#This Row],[Operating Profit]])/SUM(Table1[Operating Profit])*100</f>
        <v>5.564000545537005E-4</v>
      </c>
      <c r="V8929">
        <f>SUM(Table1[[#This Row],[Price per Unit]]*Table1[[#This Row],[Units Sold]])</f>
        <v>4620</v>
      </c>
      <c r="W8929">
        <f>SUM(Table1[[#This Row],[Total Sales]]-Table1[[#This Row],[Operating Profit]])</f>
        <v>2772</v>
      </c>
      <c r="X8929">
        <f>SUM(Table1[[#This Row],[Total Sales]]-Table1[[#This Row],[Cost]])</f>
        <v>1848</v>
      </c>
      <c r="Y8929">
        <f>SUM(Table1[[#This Row],[profit/loss]])/SUM(Table1[profit/loss])</f>
        <v>5.5640005455370055E-6</v>
      </c>
    </row>
    <row r="8930" spans="1:25" x14ac:dyDescent="0.3">
      <c r="A8930" t="s">
        <v>33</v>
      </c>
      <c r="B8930" t="s">
        <v>23</v>
      </c>
      <c r="C8930">
        <v>1128299</v>
      </c>
      <c r="D8930" s="9">
        <v>44253</v>
      </c>
      <c r="E8930" s="8" t="str">
        <f>TEXT(Table1[[#This Row],[Invoice Date]],"dd-mm-yyyy")</f>
        <v>26-02-2021</v>
      </c>
      <c r="F8930" s="1" t="str">
        <f t="shared" si="556"/>
        <v>February</v>
      </c>
      <c r="G8930" s="1" t="str">
        <f t="shared" si="557"/>
        <v>2021</v>
      </c>
      <c r="H8930" s="1" t="str">
        <f t="shared" si="558"/>
        <v>Friday</v>
      </c>
      <c r="I8930" s="1" t="str">
        <f t="shared" si="559"/>
        <v>26</v>
      </c>
      <c r="J8930" t="s">
        <v>30</v>
      </c>
      <c r="K8930" t="s">
        <v>87</v>
      </c>
      <c r="L8930" t="s">
        <v>88</v>
      </c>
      <c r="M8930" t="s">
        <v>20</v>
      </c>
      <c r="N8930">
        <v>29</v>
      </c>
      <c r="O8930">
        <v>91</v>
      </c>
      <c r="P8930">
        <v>2639</v>
      </c>
      <c r="Q8930">
        <v>976</v>
      </c>
      <c r="R8930">
        <v>0.37</v>
      </c>
      <c r="S8930" t="s">
        <v>23</v>
      </c>
      <c r="T8930" t="str">
        <f>IF(Table1[[#This Row],[Units Sold]]&gt; 700,"High Units","low Units")</f>
        <v>low Units</v>
      </c>
      <c r="U8930">
        <f>SUM(Table1[[#This Row],[Operating Profit]])/SUM(Table1[Operating Profit])*100</f>
        <v>2.938563058681882E-4</v>
      </c>
      <c r="V8930">
        <f>SUM(Table1[[#This Row],[Price per Unit]]*Table1[[#This Row],[Units Sold]])</f>
        <v>2639</v>
      </c>
      <c r="W8930">
        <f>SUM(Table1[[#This Row],[Total Sales]]-Table1[[#This Row],[Operating Profit]])</f>
        <v>1663</v>
      </c>
      <c r="X8930">
        <f>SUM(Table1[[#This Row],[Total Sales]]-Table1[[#This Row],[Cost]])</f>
        <v>976</v>
      </c>
      <c r="Y8930">
        <f>SUM(Table1[[#This Row],[profit/loss]])/SUM(Table1[profit/loss])</f>
        <v>2.938563058681882E-6</v>
      </c>
    </row>
    <row r="8931" spans="1:25" x14ac:dyDescent="0.3">
      <c r="A8931" t="s">
        <v>33</v>
      </c>
      <c r="B8931" t="s">
        <v>23</v>
      </c>
      <c r="C8931">
        <v>1128299</v>
      </c>
      <c r="D8931" s="9">
        <v>44253</v>
      </c>
      <c r="E8931" s="8" t="str">
        <f>TEXT(Table1[[#This Row],[Invoice Date]],"dd-mm-yyyy")</f>
        <v>26-02-2021</v>
      </c>
      <c r="F8931" s="1" t="str">
        <f t="shared" si="556"/>
        <v>February</v>
      </c>
      <c r="G8931" s="1" t="str">
        <f t="shared" si="557"/>
        <v>2021</v>
      </c>
      <c r="H8931" s="1" t="str">
        <f t="shared" si="558"/>
        <v>Friday</v>
      </c>
      <c r="I8931" s="1" t="str">
        <f t="shared" si="559"/>
        <v>26</v>
      </c>
      <c r="J8931" t="s">
        <v>30</v>
      </c>
      <c r="K8931" t="s">
        <v>87</v>
      </c>
      <c r="L8931" t="s">
        <v>88</v>
      </c>
      <c r="M8931" t="s">
        <v>21</v>
      </c>
      <c r="N8931">
        <v>34</v>
      </c>
      <c r="O8931">
        <v>62</v>
      </c>
      <c r="P8931">
        <v>2108</v>
      </c>
      <c r="Q8931">
        <v>675</v>
      </c>
      <c r="R8931">
        <v>0.32</v>
      </c>
      <c r="S8931" t="s">
        <v>23</v>
      </c>
      <c r="T8931" t="str">
        <f>IF(Table1[[#This Row],[Units Sold]]&gt; 700,"High Units","low Units")</f>
        <v>low Units</v>
      </c>
      <c r="U8931">
        <f>SUM(Table1[[#This Row],[Operating Profit]])/SUM(Table1[Operating Profit])*100</f>
        <v>2.0323053940678998E-4</v>
      </c>
      <c r="V8931">
        <f>SUM(Table1[[#This Row],[Price per Unit]]*Table1[[#This Row],[Units Sold]])</f>
        <v>2108</v>
      </c>
      <c r="W8931">
        <f>SUM(Table1[[#This Row],[Total Sales]]-Table1[[#This Row],[Operating Profit]])</f>
        <v>1433</v>
      </c>
      <c r="X8931">
        <f>SUM(Table1[[#This Row],[Total Sales]]-Table1[[#This Row],[Cost]])</f>
        <v>675</v>
      </c>
      <c r="Y8931">
        <f>SUM(Table1[[#This Row],[profit/loss]])/SUM(Table1[profit/loss])</f>
        <v>2.0323053940678997E-6</v>
      </c>
    </row>
    <row r="8932" spans="1:25" x14ac:dyDescent="0.3">
      <c r="A8932" t="s">
        <v>33</v>
      </c>
      <c r="B8932" t="s">
        <v>23</v>
      </c>
      <c r="C8932">
        <v>1128299</v>
      </c>
      <c r="D8932" s="9">
        <v>44253</v>
      </c>
      <c r="E8932" s="8" t="str">
        <f>TEXT(Table1[[#This Row],[Invoice Date]],"dd-mm-yyyy")</f>
        <v>26-02-2021</v>
      </c>
      <c r="F8932" s="1" t="str">
        <f t="shared" si="556"/>
        <v>February</v>
      </c>
      <c r="G8932" s="1" t="str">
        <f t="shared" si="557"/>
        <v>2021</v>
      </c>
      <c r="H8932" s="1" t="str">
        <f t="shared" si="558"/>
        <v>Friday</v>
      </c>
      <c r="I8932" s="1" t="str">
        <f t="shared" si="559"/>
        <v>26</v>
      </c>
      <c r="J8932" t="s">
        <v>30</v>
      </c>
      <c r="K8932" t="s">
        <v>87</v>
      </c>
      <c r="L8932" t="s">
        <v>88</v>
      </c>
      <c r="M8932" t="s">
        <v>22</v>
      </c>
      <c r="N8932">
        <v>35</v>
      </c>
      <c r="O8932">
        <v>140</v>
      </c>
      <c r="P8932">
        <v>4900</v>
      </c>
      <c r="Q8932">
        <v>1372</v>
      </c>
      <c r="R8932">
        <v>0.28000000000000003</v>
      </c>
      <c r="S8932" t="s">
        <v>23</v>
      </c>
      <c r="T8932" t="str">
        <f>IF(Table1[[#This Row],[Units Sold]]&gt; 700,"High Units","low Units")</f>
        <v>low Units</v>
      </c>
      <c r="U8932">
        <f>SUM(Table1[[#This Row],[Operating Profit]])/SUM(Table1[Operating Profit])*100</f>
        <v>4.1308488898683833E-4</v>
      </c>
      <c r="V8932">
        <f>SUM(Table1[[#This Row],[Price per Unit]]*Table1[[#This Row],[Units Sold]])</f>
        <v>4900</v>
      </c>
      <c r="W8932">
        <f>SUM(Table1[[#This Row],[Total Sales]]-Table1[[#This Row],[Operating Profit]])</f>
        <v>3528</v>
      </c>
      <c r="X8932">
        <f>SUM(Table1[[#This Row],[Total Sales]]-Table1[[#This Row],[Cost]])</f>
        <v>1372</v>
      </c>
      <c r="Y8932">
        <f>SUM(Table1[[#This Row],[profit/loss]])/SUM(Table1[profit/loss])</f>
        <v>4.1308488898683834E-6</v>
      </c>
    </row>
    <row r="8933" spans="1:25" x14ac:dyDescent="0.3">
      <c r="A8933" t="s">
        <v>33</v>
      </c>
      <c r="B8933" t="s">
        <v>23</v>
      </c>
      <c r="C8933">
        <v>1128299</v>
      </c>
      <c r="D8933" s="9">
        <v>44280</v>
      </c>
      <c r="E8933" s="8" t="str">
        <f>TEXT(Table1[[#This Row],[Invoice Date]],"dd-mm-yyyy")</f>
        <v>25-03-2021</v>
      </c>
      <c r="F8933" s="1" t="str">
        <f t="shared" si="556"/>
        <v>March</v>
      </c>
      <c r="G8933" s="1" t="str">
        <f t="shared" si="557"/>
        <v>2021</v>
      </c>
      <c r="H8933" s="1" t="str">
        <f t="shared" si="558"/>
        <v>Thursday</v>
      </c>
      <c r="I8933" s="1" t="str">
        <f t="shared" si="559"/>
        <v>25</v>
      </c>
      <c r="J8933" t="s">
        <v>30</v>
      </c>
      <c r="K8933" t="s">
        <v>87</v>
      </c>
      <c r="L8933" t="s">
        <v>88</v>
      </c>
      <c r="M8933" t="s">
        <v>16</v>
      </c>
      <c r="N8933">
        <v>30</v>
      </c>
      <c r="O8933">
        <v>187</v>
      </c>
      <c r="P8933">
        <v>5610</v>
      </c>
      <c r="Q8933">
        <v>2300</v>
      </c>
      <c r="R8933">
        <v>0.41</v>
      </c>
      <c r="S8933" t="s">
        <v>23</v>
      </c>
      <c r="T8933" t="str">
        <f>IF(Table1[[#This Row],[Units Sold]]&gt; 700,"High Units","low Units")</f>
        <v>low Units</v>
      </c>
      <c r="U8933">
        <f>SUM(Table1[[#This Row],[Operating Profit]])/SUM(Table1[Operating Profit])*100</f>
        <v>6.9248924538609915E-4</v>
      </c>
      <c r="V8933">
        <f>SUM(Table1[[#This Row],[Price per Unit]]*Table1[[#This Row],[Units Sold]])</f>
        <v>5610</v>
      </c>
      <c r="W8933">
        <f>SUM(Table1[[#This Row],[Total Sales]]-Table1[[#This Row],[Operating Profit]])</f>
        <v>3310</v>
      </c>
      <c r="X8933">
        <f>SUM(Table1[[#This Row],[Total Sales]]-Table1[[#This Row],[Cost]])</f>
        <v>2300</v>
      </c>
      <c r="Y8933">
        <f>SUM(Table1[[#This Row],[profit/loss]])/SUM(Table1[profit/loss])</f>
        <v>6.9248924538609921E-6</v>
      </c>
    </row>
    <row r="8934" spans="1:25" x14ac:dyDescent="0.3">
      <c r="A8934" t="s">
        <v>33</v>
      </c>
      <c r="B8934" t="s">
        <v>23</v>
      </c>
      <c r="C8934">
        <v>1128299</v>
      </c>
      <c r="D8934" s="9">
        <v>44280</v>
      </c>
      <c r="E8934" s="8" t="str">
        <f>TEXT(Table1[[#This Row],[Invoice Date]],"dd-mm-yyyy")</f>
        <v>25-03-2021</v>
      </c>
      <c r="F8934" s="1" t="str">
        <f t="shared" si="556"/>
        <v>March</v>
      </c>
      <c r="G8934" s="1" t="str">
        <f t="shared" si="557"/>
        <v>2021</v>
      </c>
      <c r="H8934" s="1" t="str">
        <f t="shared" si="558"/>
        <v>Thursday</v>
      </c>
      <c r="I8934" s="1" t="str">
        <f t="shared" si="559"/>
        <v>25</v>
      </c>
      <c r="J8934" t="s">
        <v>30</v>
      </c>
      <c r="K8934" t="s">
        <v>87</v>
      </c>
      <c r="L8934" t="s">
        <v>88</v>
      </c>
      <c r="M8934" t="s">
        <v>18</v>
      </c>
      <c r="N8934">
        <v>36</v>
      </c>
      <c r="O8934">
        <v>136</v>
      </c>
      <c r="P8934">
        <v>4896</v>
      </c>
      <c r="Q8934">
        <v>2203</v>
      </c>
      <c r="R8934">
        <v>0.45</v>
      </c>
      <c r="S8934" t="s">
        <v>23</v>
      </c>
      <c r="T8934" t="str">
        <f>IF(Table1[[#This Row],[Units Sold]]&gt; 700,"High Units","low Units")</f>
        <v>low Units</v>
      </c>
      <c r="U8934">
        <f>SUM(Table1[[#This Row],[Operating Profit]])/SUM(Table1[Operating Profit])*100</f>
        <v>6.6328426416764196E-4</v>
      </c>
      <c r="V8934">
        <f>SUM(Table1[[#This Row],[Price per Unit]]*Table1[[#This Row],[Units Sold]])</f>
        <v>4896</v>
      </c>
      <c r="W8934">
        <f>SUM(Table1[[#This Row],[Total Sales]]-Table1[[#This Row],[Operating Profit]])</f>
        <v>2693</v>
      </c>
      <c r="X8934">
        <f>SUM(Table1[[#This Row],[Total Sales]]-Table1[[#This Row],[Cost]])</f>
        <v>2203</v>
      </c>
      <c r="Y8934">
        <f>SUM(Table1[[#This Row],[profit/loss]])/SUM(Table1[profit/loss])</f>
        <v>6.6328426416764196E-6</v>
      </c>
    </row>
    <row r="8935" spans="1:25" x14ac:dyDescent="0.3">
      <c r="A8935" t="s">
        <v>33</v>
      </c>
      <c r="B8935" t="s">
        <v>23</v>
      </c>
      <c r="C8935">
        <v>1128299</v>
      </c>
      <c r="D8935" s="9">
        <v>44280</v>
      </c>
      <c r="E8935" s="8" t="str">
        <f>TEXT(Table1[[#This Row],[Invoice Date]],"dd-mm-yyyy")</f>
        <v>25-03-2021</v>
      </c>
      <c r="F8935" s="1" t="str">
        <f t="shared" si="556"/>
        <v>March</v>
      </c>
      <c r="G8935" s="1" t="str">
        <f t="shared" si="557"/>
        <v>2021</v>
      </c>
      <c r="H8935" s="1" t="str">
        <f t="shared" si="558"/>
        <v>Thursday</v>
      </c>
      <c r="I8935" s="1" t="str">
        <f t="shared" si="559"/>
        <v>25</v>
      </c>
      <c r="J8935" t="s">
        <v>30</v>
      </c>
      <c r="K8935" t="s">
        <v>87</v>
      </c>
      <c r="L8935" t="s">
        <v>88</v>
      </c>
      <c r="M8935" t="s">
        <v>19</v>
      </c>
      <c r="N8935">
        <v>44</v>
      </c>
      <c r="O8935">
        <v>124</v>
      </c>
      <c r="P8935">
        <v>5456</v>
      </c>
      <c r="Q8935">
        <v>2073</v>
      </c>
      <c r="R8935">
        <v>0.38</v>
      </c>
      <c r="S8935" t="s">
        <v>23</v>
      </c>
      <c r="T8935" t="str">
        <f>IF(Table1[[#This Row],[Units Sold]]&gt; 700,"High Units","low Units")</f>
        <v>low Units</v>
      </c>
      <c r="U8935">
        <f>SUM(Table1[[#This Row],[Operating Profit]])/SUM(Table1[Operating Profit])*100</f>
        <v>6.2414356768929723E-4</v>
      </c>
      <c r="V8935">
        <f>SUM(Table1[[#This Row],[Price per Unit]]*Table1[[#This Row],[Units Sold]])</f>
        <v>5456</v>
      </c>
      <c r="W8935">
        <f>SUM(Table1[[#This Row],[Total Sales]]-Table1[[#This Row],[Operating Profit]])</f>
        <v>3383</v>
      </c>
      <c r="X8935">
        <f>SUM(Table1[[#This Row],[Total Sales]]-Table1[[#This Row],[Cost]])</f>
        <v>2073</v>
      </c>
      <c r="Y8935">
        <f>SUM(Table1[[#This Row],[profit/loss]])/SUM(Table1[profit/loss])</f>
        <v>6.2414356768929721E-6</v>
      </c>
    </row>
    <row r="8936" spans="1:25" x14ac:dyDescent="0.3">
      <c r="A8936" t="s">
        <v>33</v>
      </c>
      <c r="B8936" t="s">
        <v>23</v>
      </c>
      <c r="C8936">
        <v>1128299</v>
      </c>
      <c r="D8936" s="9">
        <v>44280</v>
      </c>
      <c r="E8936" s="8" t="str">
        <f>TEXT(Table1[[#This Row],[Invoice Date]],"dd-mm-yyyy")</f>
        <v>25-03-2021</v>
      </c>
      <c r="F8936" s="1" t="str">
        <f t="shared" si="556"/>
        <v>March</v>
      </c>
      <c r="G8936" s="1" t="str">
        <f t="shared" si="557"/>
        <v>2021</v>
      </c>
      <c r="H8936" s="1" t="str">
        <f t="shared" si="558"/>
        <v>Thursday</v>
      </c>
      <c r="I8936" s="1" t="str">
        <f t="shared" si="559"/>
        <v>25</v>
      </c>
      <c r="J8936" t="s">
        <v>30</v>
      </c>
      <c r="K8936" t="s">
        <v>87</v>
      </c>
      <c r="L8936" t="s">
        <v>88</v>
      </c>
      <c r="M8936" t="s">
        <v>20</v>
      </c>
      <c r="N8936">
        <v>37</v>
      </c>
      <c r="O8936">
        <v>88</v>
      </c>
      <c r="P8936">
        <v>3256</v>
      </c>
      <c r="Q8936">
        <v>1270</v>
      </c>
      <c r="R8936">
        <v>0.39</v>
      </c>
      <c r="S8936" t="s">
        <v>23</v>
      </c>
      <c r="T8936" t="str">
        <f>IF(Table1[[#This Row],[Units Sold]]&gt; 700,"High Units","low Units")</f>
        <v>low Units</v>
      </c>
      <c r="U8936">
        <f>SUM(Table1[[#This Row],[Operating Profit]])/SUM(Table1[Operating Profit])*100</f>
        <v>3.823744963653678E-4</v>
      </c>
      <c r="V8936">
        <f>SUM(Table1[[#This Row],[Price per Unit]]*Table1[[#This Row],[Units Sold]])</f>
        <v>3256</v>
      </c>
      <c r="W8936">
        <f>SUM(Table1[[#This Row],[Total Sales]]-Table1[[#This Row],[Operating Profit]])</f>
        <v>1986</v>
      </c>
      <c r="X8936">
        <f>SUM(Table1[[#This Row],[Total Sales]]-Table1[[#This Row],[Cost]])</f>
        <v>1270</v>
      </c>
      <c r="Y8936">
        <f>SUM(Table1[[#This Row],[profit/loss]])/SUM(Table1[profit/loss])</f>
        <v>3.8237449636536783E-6</v>
      </c>
    </row>
    <row r="8937" spans="1:25" x14ac:dyDescent="0.3">
      <c r="A8937" t="s">
        <v>33</v>
      </c>
      <c r="B8937" t="s">
        <v>23</v>
      </c>
      <c r="C8937">
        <v>1128299</v>
      </c>
      <c r="D8937" s="9">
        <v>44280</v>
      </c>
      <c r="E8937" s="8" t="str">
        <f>TEXT(Table1[[#This Row],[Invoice Date]],"dd-mm-yyyy")</f>
        <v>25-03-2021</v>
      </c>
      <c r="F8937" s="1" t="str">
        <f t="shared" si="556"/>
        <v>March</v>
      </c>
      <c r="G8937" s="1" t="str">
        <f t="shared" si="557"/>
        <v>2021</v>
      </c>
      <c r="H8937" s="1" t="str">
        <f t="shared" si="558"/>
        <v>Thursday</v>
      </c>
      <c r="I8937" s="1" t="str">
        <f t="shared" si="559"/>
        <v>25</v>
      </c>
      <c r="J8937" t="s">
        <v>30</v>
      </c>
      <c r="K8937" t="s">
        <v>87</v>
      </c>
      <c r="L8937" t="s">
        <v>88</v>
      </c>
      <c r="M8937" t="s">
        <v>21</v>
      </c>
      <c r="N8937">
        <v>41</v>
      </c>
      <c r="O8937">
        <v>53</v>
      </c>
      <c r="P8937">
        <v>2173</v>
      </c>
      <c r="Q8937">
        <v>695</v>
      </c>
      <c r="R8937">
        <v>0.32</v>
      </c>
      <c r="S8937" t="s">
        <v>23</v>
      </c>
      <c r="T8937" t="str">
        <f>IF(Table1[[#This Row],[Units Sold]]&gt; 700,"High Units","low Units")</f>
        <v>low Units</v>
      </c>
      <c r="U8937">
        <f>SUM(Table1[[#This Row],[Operating Profit]])/SUM(Table1[Operating Profit])*100</f>
        <v>2.0925218501884301E-4</v>
      </c>
      <c r="V8937">
        <f>SUM(Table1[[#This Row],[Price per Unit]]*Table1[[#This Row],[Units Sold]])</f>
        <v>2173</v>
      </c>
      <c r="W8937">
        <f>SUM(Table1[[#This Row],[Total Sales]]-Table1[[#This Row],[Operating Profit]])</f>
        <v>1478</v>
      </c>
      <c r="X8937">
        <f>SUM(Table1[[#This Row],[Total Sales]]-Table1[[#This Row],[Cost]])</f>
        <v>695</v>
      </c>
      <c r="Y8937">
        <f>SUM(Table1[[#This Row],[profit/loss]])/SUM(Table1[profit/loss])</f>
        <v>2.0925218501884302E-6</v>
      </c>
    </row>
    <row r="8938" spans="1:25" x14ac:dyDescent="0.3">
      <c r="A8938" t="s">
        <v>33</v>
      </c>
      <c r="B8938" t="s">
        <v>23</v>
      </c>
      <c r="C8938">
        <v>1128299</v>
      </c>
      <c r="D8938" s="9">
        <v>44280</v>
      </c>
      <c r="E8938" s="8" t="str">
        <f>TEXT(Table1[[#This Row],[Invoice Date]],"dd-mm-yyyy")</f>
        <v>25-03-2021</v>
      </c>
      <c r="F8938" s="1" t="str">
        <f t="shared" si="556"/>
        <v>March</v>
      </c>
      <c r="G8938" s="1" t="str">
        <f t="shared" si="557"/>
        <v>2021</v>
      </c>
      <c r="H8938" s="1" t="str">
        <f t="shared" si="558"/>
        <v>Thursday</v>
      </c>
      <c r="I8938" s="1" t="str">
        <f t="shared" si="559"/>
        <v>25</v>
      </c>
      <c r="J8938" t="s">
        <v>30</v>
      </c>
      <c r="K8938" t="s">
        <v>87</v>
      </c>
      <c r="L8938" t="s">
        <v>88</v>
      </c>
      <c r="M8938" t="s">
        <v>22</v>
      </c>
      <c r="N8938">
        <v>44</v>
      </c>
      <c r="O8938">
        <v>131</v>
      </c>
      <c r="P8938">
        <v>5764</v>
      </c>
      <c r="Q8938">
        <v>1787</v>
      </c>
      <c r="R8938">
        <v>0.31</v>
      </c>
      <c r="S8938" t="s">
        <v>23</v>
      </c>
      <c r="T8938" t="str">
        <f>IF(Table1[[#This Row],[Units Sold]]&gt; 700,"High Units","low Units")</f>
        <v>low Units</v>
      </c>
      <c r="U8938">
        <f>SUM(Table1[[#This Row],[Operating Profit]])/SUM(Table1[Operating Profit])*100</f>
        <v>5.3803403543693882E-4</v>
      </c>
      <c r="V8938">
        <f>SUM(Table1[[#This Row],[Price per Unit]]*Table1[[#This Row],[Units Sold]])</f>
        <v>5764</v>
      </c>
      <c r="W8938">
        <f>SUM(Table1[[#This Row],[Total Sales]]-Table1[[#This Row],[Operating Profit]])</f>
        <v>3977</v>
      </c>
      <c r="X8938">
        <f>SUM(Table1[[#This Row],[Total Sales]]-Table1[[#This Row],[Cost]])</f>
        <v>1787</v>
      </c>
      <c r="Y8938">
        <f>SUM(Table1[[#This Row],[profit/loss]])/SUM(Table1[profit/loss])</f>
        <v>5.3803403543693881E-6</v>
      </c>
    </row>
    <row r="8939" spans="1:25" x14ac:dyDescent="0.3">
      <c r="A8939" t="s">
        <v>33</v>
      </c>
      <c r="B8939" t="s">
        <v>23</v>
      </c>
      <c r="C8939">
        <v>1128299</v>
      </c>
      <c r="D8939" s="9">
        <v>44312</v>
      </c>
      <c r="E8939" s="8" t="str">
        <f>TEXT(Table1[[#This Row],[Invoice Date]],"dd-mm-yyyy")</f>
        <v>26-04-2021</v>
      </c>
      <c r="F8939" s="1" t="str">
        <f t="shared" si="556"/>
        <v>April</v>
      </c>
      <c r="G8939" s="1" t="str">
        <f t="shared" si="557"/>
        <v>2021</v>
      </c>
      <c r="H8939" s="1" t="str">
        <f t="shared" si="558"/>
        <v>Monday</v>
      </c>
      <c r="I8939" s="1" t="str">
        <f t="shared" si="559"/>
        <v>26</v>
      </c>
      <c r="J8939" t="s">
        <v>30</v>
      </c>
      <c r="K8939" t="s">
        <v>87</v>
      </c>
      <c r="L8939" t="s">
        <v>88</v>
      </c>
      <c r="M8939" t="s">
        <v>16</v>
      </c>
      <c r="N8939">
        <v>41</v>
      </c>
      <c r="O8939">
        <v>165</v>
      </c>
      <c r="P8939">
        <v>6765</v>
      </c>
      <c r="Q8939">
        <v>2841</v>
      </c>
      <c r="R8939">
        <v>0.42</v>
      </c>
      <c r="S8939" t="s">
        <v>23</v>
      </c>
      <c r="T8939" t="str">
        <f>IF(Table1[[#This Row],[Units Sold]]&gt; 700,"High Units","low Units")</f>
        <v>low Units</v>
      </c>
      <c r="U8939">
        <f>SUM(Table1[[#This Row],[Operating Profit]])/SUM(Table1[Operating Profit])*100</f>
        <v>8.5537475919213396E-4</v>
      </c>
      <c r="V8939">
        <f>SUM(Table1[[#This Row],[Price per Unit]]*Table1[[#This Row],[Units Sold]])</f>
        <v>6765</v>
      </c>
      <c r="W8939">
        <f>SUM(Table1[[#This Row],[Total Sales]]-Table1[[#This Row],[Operating Profit]])</f>
        <v>3924</v>
      </c>
      <c r="X8939">
        <f>SUM(Table1[[#This Row],[Total Sales]]-Table1[[#This Row],[Cost]])</f>
        <v>2841</v>
      </c>
      <c r="Y8939">
        <f>SUM(Table1[[#This Row],[profit/loss]])/SUM(Table1[profit/loss])</f>
        <v>8.5537475919213392E-6</v>
      </c>
    </row>
    <row r="8940" spans="1:25" x14ac:dyDescent="0.3">
      <c r="A8940" t="s">
        <v>33</v>
      </c>
      <c r="B8940" t="s">
        <v>23</v>
      </c>
      <c r="C8940">
        <v>1128299</v>
      </c>
      <c r="D8940" s="9">
        <v>44312</v>
      </c>
      <c r="E8940" s="8" t="str">
        <f>TEXT(Table1[[#This Row],[Invoice Date]],"dd-mm-yyyy")</f>
        <v>26-04-2021</v>
      </c>
      <c r="F8940" s="1" t="str">
        <f t="shared" si="556"/>
        <v>April</v>
      </c>
      <c r="G8940" s="1" t="str">
        <f t="shared" si="557"/>
        <v>2021</v>
      </c>
      <c r="H8940" s="1" t="str">
        <f t="shared" si="558"/>
        <v>Monday</v>
      </c>
      <c r="I8940" s="1" t="str">
        <f t="shared" si="559"/>
        <v>26</v>
      </c>
      <c r="J8940" t="s">
        <v>30</v>
      </c>
      <c r="K8940" t="s">
        <v>87</v>
      </c>
      <c r="L8940" t="s">
        <v>88</v>
      </c>
      <c r="M8940" t="s">
        <v>18</v>
      </c>
      <c r="N8940">
        <v>43</v>
      </c>
      <c r="O8940">
        <v>109</v>
      </c>
      <c r="P8940">
        <v>4687</v>
      </c>
      <c r="Q8940">
        <v>2156</v>
      </c>
      <c r="R8940">
        <v>0.46</v>
      </c>
      <c r="S8940" t="s">
        <v>23</v>
      </c>
      <c r="T8940" t="str">
        <f>IF(Table1[[#This Row],[Units Sold]]&gt; 700,"High Units","low Units")</f>
        <v>low Units</v>
      </c>
      <c r="U8940">
        <f>SUM(Table1[[#This Row],[Operating Profit]])/SUM(Table1[Operating Profit])*100</f>
        <v>6.4913339697931735E-4</v>
      </c>
      <c r="V8940">
        <f>SUM(Table1[[#This Row],[Price per Unit]]*Table1[[#This Row],[Units Sold]])</f>
        <v>4687</v>
      </c>
      <c r="W8940">
        <f>SUM(Table1[[#This Row],[Total Sales]]-Table1[[#This Row],[Operating Profit]])</f>
        <v>2531</v>
      </c>
      <c r="X8940">
        <f>SUM(Table1[[#This Row],[Total Sales]]-Table1[[#This Row],[Cost]])</f>
        <v>2156</v>
      </c>
      <c r="Y8940">
        <f>SUM(Table1[[#This Row],[profit/loss]])/SUM(Table1[profit/loss])</f>
        <v>6.4913339697931734E-6</v>
      </c>
    </row>
    <row r="8941" spans="1:25" x14ac:dyDescent="0.3">
      <c r="A8941" t="s">
        <v>33</v>
      </c>
      <c r="B8941" t="s">
        <v>23</v>
      </c>
      <c r="C8941">
        <v>1128299</v>
      </c>
      <c r="D8941" s="9">
        <v>44312</v>
      </c>
      <c r="E8941" s="8" t="str">
        <f>TEXT(Table1[[#This Row],[Invoice Date]],"dd-mm-yyyy")</f>
        <v>26-04-2021</v>
      </c>
      <c r="F8941" s="1" t="str">
        <f t="shared" si="556"/>
        <v>April</v>
      </c>
      <c r="G8941" s="1" t="str">
        <f t="shared" si="557"/>
        <v>2021</v>
      </c>
      <c r="H8941" s="1" t="str">
        <f t="shared" si="558"/>
        <v>Monday</v>
      </c>
      <c r="I8941" s="1" t="str">
        <f t="shared" si="559"/>
        <v>26</v>
      </c>
      <c r="J8941" t="s">
        <v>30</v>
      </c>
      <c r="K8941" t="s">
        <v>87</v>
      </c>
      <c r="L8941" t="s">
        <v>88</v>
      </c>
      <c r="M8941" t="s">
        <v>19</v>
      </c>
      <c r="N8941">
        <v>44</v>
      </c>
      <c r="O8941">
        <v>140</v>
      </c>
      <c r="P8941">
        <v>6160</v>
      </c>
      <c r="Q8941">
        <v>2587</v>
      </c>
      <c r="R8941">
        <v>0.42</v>
      </c>
      <c r="S8941" t="s">
        <v>23</v>
      </c>
      <c r="T8941" t="str">
        <f>IF(Table1[[#This Row],[Units Sold]]&gt; 700,"High Units","low Units")</f>
        <v>low Units</v>
      </c>
      <c r="U8941">
        <f>SUM(Table1[[#This Row],[Operating Profit]])/SUM(Table1[Operating Profit])*100</f>
        <v>7.7889985991906022E-4</v>
      </c>
      <c r="V8941">
        <f>SUM(Table1[[#This Row],[Price per Unit]]*Table1[[#This Row],[Units Sold]])</f>
        <v>6160</v>
      </c>
      <c r="W8941">
        <f>SUM(Table1[[#This Row],[Total Sales]]-Table1[[#This Row],[Operating Profit]])</f>
        <v>3573</v>
      </c>
      <c r="X8941">
        <f>SUM(Table1[[#This Row],[Total Sales]]-Table1[[#This Row],[Cost]])</f>
        <v>2587</v>
      </c>
      <c r="Y8941">
        <f>SUM(Table1[[#This Row],[profit/loss]])/SUM(Table1[profit/loss])</f>
        <v>7.7889985991906027E-6</v>
      </c>
    </row>
    <row r="8942" spans="1:25" x14ac:dyDescent="0.3">
      <c r="A8942" t="s">
        <v>33</v>
      </c>
      <c r="B8942" t="s">
        <v>23</v>
      </c>
      <c r="C8942">
        <v>1128299</v>
      </c>
      <c r="D8942" s="9">
        <v>44312</v>
      </c>
      <c r="E8942" s="8" t="str">
        <f>TEXT(Table1[[#This Row],[Invoice Date]],"dd-mm-yyyy")</f>
        <v>26-04-2021</v>
      </c>
      <c r="F8942" s="1" t="str">
        <f t="shared" si="556"/>
        <v>April</v>
      </c>
      <c r="G8942" s="1" t="str">
        <f t="shared" si="557"/>
        <v>2021</v>
      </c>
      <c r="H8942" s="1" t="str">
        <f t="shared" si="558"/>
        <v>Monday</v>
      </c>
      <c r="I8942" s="1" t="str">
        <f t="shared" si="559"/>
        <v>26</v>
      </c>
      <c r="J8942" t="s">
        <v>30</v>
      </c>
      <c r="K8942" t="s">
        <v>87</v>
      </c>
      <c r="L8942" t="s">
        <v>88</v>
      </c>
      <c r="M8942" t="s">
        <v>20</v>
      </c>
      <c r="N8942">
        <v>37</v>
      </c>
      <c r="O8942">
        <v>96</v>
      </c>
      <c r="P8942">
        <v>3552</v>
      </c>
      <c r="Q8942">
        <v>1385</v>
      </c>
      <c r="R8942">
        <v>0.39</v>
      </c>
      <c r="S8942" t="s">
        <v>23</v>
      </c>
      <c r="T8942" t="str">
        <f>IF(Table1[[#This Row],[Units Sold]]&gt; 700,"High Units","low Units")</f>
        <v>low Units</v>
      </c>
      <c r="U8942">
        <f>SUM(Table1[[#This Row],[Operating Profit]])/SUM(Table1[Operating Profit])*100</f>
        <v>4.169989586346728E-4</v>
      </c>
      <c r="V8942">
        <f>SUM(Table1[[#This Row],[Price per Unit]]*Table1[[#This Row],[Units Sold]])</f>
        <v>3552</v>
      </c>
      <c r="W8942">
        <f>SUM(Table1[[#This Row],[Total Sales]]-Table1[[#This Row],[Operating Profit]])</f>
        <v>2167</v>
      </c>
      <c r="X8942">
        <f>SUM(Table1[[#This Row],[Total Sales]]-Table1[[#This Row],[Cost]])</f>
        <v>1385</v>
      </c>
      <c r="Y8942">
        <f>SUM(Table1[[#This Row],[profit/loss]])/SUM(Table1[profit/loss])</f>
        <v>4.1699895863467279E-6</v>
      </c>
    </row>
    <row r="8943" spans="1:25" x14ac:dyDescent="0.3">
      <c r="A8943" t="s">
        <v>33</v>
      </c>
      <c r="B8943" t="s">
        <v>23</v>
      </c>
      <c r="C8943">
        <v>1128299</v>
      </c>
      <c r="D8943" s="9">
        <v>44312</v>
      </c>
      <c r="E8943" s="8" t="str">
        <f>TEXT(Table1[[#This Row],[Invoice Date]],"dd-mm-yyyy")</f>
        <v>26-04-2021</v>
      </c>
      <c r="F8943" s="1" t="str">
        <f t="shared" si="556"/>
        <v>April</v>
      </c>
      <c r="G8943" s="1" t="str">
        <f t="shared" si="557"/>
        <v>2021</v>
      </c>
      <c r="H8943" s="1" t="str">
        <f t="shared" si="558"/>
        <v>Monday</v>
      </c>
      <c r="I8943" s="1" t="str">
        <f t="shared" si="559"/>
        <v>26</v>
      </c>
      <c r="J8943" t="s">
        <v>30</v>
      </c>
      <c r="K8943" t="s">
        <v>87</v>
      </c>
      <c r="L8943" t="s">
        <v>88</v>
      </c>
      <c r="M8943" t="s">
        <v>21</v>
      </c>
      <c r="N8943">
        <v>46</v>
      </c>
      <c r="O8943">
        <v>60</v>
      </c>
      <c r="P8943">
        <v>2760</v>
      </c>
      <c r="Q8943">
        <v>966</v>
      </c>
      <c r="R8943">
        <v>0.35</v>
      </c>
      <c r="S8943" t="s">
        <v>23</v>
      </c>
      <c r="T8943" t="str">
        <f>IF(Table1[[#This Row],[Units Sold]]&gt; 700,"High Units","low Units")</f>
        <v>low Units</v>
      </c>
      <c r="U8943">
        <f>SUM(Table1[[#This Row],[Operating Profit]])/SUM(Table1[Operating Profit])*100</f>
        <v>2.9084548306216169E-4</v>
      </c>
      <c r="V8943">
        <f>SUM(Table1[[#This Row],[Price per Unit]]*Table1[[#This Row],[Units Sold]])</f>
        <v>2760</v>
      </c>
      <c r="W8943">
        <f>SUM(Table1[[#This Row],[Total Sales]]-Table1[[#This Row],[Operating Profit]])</f>
        <v>1794</v>
      </c>
      <c r="X8943">
        <f>SUM(Table1[[#This Row],[Total Sales]]-Table1[[#This Row],[Cost]])</f>
        <v>966</v>
      </c>
      <c r="Y8943">
        <f>SUM(Table1[[#This Row],[profit/loss]])/SUM(Table1[profit/loss])</f>
        <v>2.9084548306216168E-6</v>
      </c>
    </row>
    <row r="8944" spans="1:25" x14ac:dyDescent="0.3">
      <c r="A8944" t="s">
        <v>33</v>
      </c>
      <c r="B8944" t="s">
        <v>23</v>
      </c>
      <c r="C8944">
        <v>1128299</v>
      </c>
      <c r="D8944" s="9">
        <v>44312</v>
      </c>
      <c r="E8944" s="8" t="str">
        <f>TEXT(Table1[[#This Row],[Invoice Date]],"dd-mm-yyyy")</f>
        <v>26-04-2021</v>
      </c>
      <c r="F8944" s="1" t="str">
        <f t="shared" si="556"/>
        <v>April</v>
      </c>
      <c r="G8944" s="1" t="str">
        <f t="shared" si="557"/>
        <v>2021</v>
      </c>
      <c r="H8944" s="1" t="str">
        <f t="shared" si="558"/>
        <v>Monday</v>
      </c>
      <c r="I8944" s="1" t="str">
        <f t="shared" si="559"/>
        <v>26</v>
      </c>
      <c r="J8944" t="s">
        <v>30</v>
      </c>
      <c r="K8944" t="s">
        <v>87</v>
      </c>
      <c r="L8944" t="s">
        <v>88</v>
      </c>
      <c r="M8944" t="s">
        <v>22</v>
      </c>
      <c r="N8944">
        <v>56</v>
      </c>
      <c r="O8944">
        <v>116</v>
      </c>
      <c r="P8944">
        <v>6496</v>
      </c>
      <c r="Q8944">
        <v>1819</v>
      </c>
      <c r="R8944">
        <v>0.28000000000000003</v>
      </c>
      <c r="S8944" t="s">
        <v>23</v>
      </c>
      <c r="T8944" t="str">
        <f>IF(Table1[[#This Row],[Units Sold]]&gt; 700,"High Units","low Units")</f>
        <v>low Units</v>
      </c>
      <c r="U8944">
        <f>SUM(Table1[[#This Row],[Operating Profit]])/SUM(Table1[Operating Profit])*100</f>
        <v>5.476686684162237E-4</v>
      </c>
      <c r="V8944">
        <f>SUM(Table1[[#This Row],[Price per Unit]]*Table1[[#This Row],[Units Sold]])</f>
        <v>6496</v>
      </c>
      <c r="W8944">
        <f>SUM(Table1[[#This Row],[Total Sales]]-Table1[[#This Row],[Operating Profit]])</f>
        <v>4677</v>
      </c>
      <c r="X8944">
        <f>SUM(Table1[[#This Row],[Total Sales]]-Table1[[#This Row],[Cost]])</f>
        <v>1819</v>
      </c>
      <c r="Y8944">
        <f>SUM(Table1[[#This Row],[profit/loss]])/SUM(Table1[profit/loss])</f>
        <v>5.4766866841622364E-6</v>
      </c>
    </row>
    <row r="8945" spans="1:25" x14ac:dyDescent="0.3">
      <c r="A8945" t="s">
        <v>33</v>
      </c>
      <c r="B8945" t="s">
        <v>23</v>
      </c>
      <c r="C8945">
        <v>1128299</v>
      </c>
      <c r="D8945" s="9">
        <v>44343</v>
      </c>
      <c r="E8945" s="8" t="str">
        <f>TEXT(Table1[[#This Row],[Invoice Date]],"dd-mm-yyyy")</f>
        <v>27-05-2021</v>
      </c>
      <c r="F8945" s="1" t="str">
        <f t="shared" si="556"/>
        <v>May</v>
      </c>
      <c r="G8945" s="1" t="str">
        <f t="shared" si="557"/>
        <v>2021</v>
      </c>
      <c r="H8945" s="1" t="str">
        <f t="shared" si="558"/>
        <v>Thursday</v>
      </c>
      <c r="I8945" s="1" t="str">
        <f t="shared" si="559"/>
        <v>27</v>
      </c>
      <c r="J8945" t="s">
        <v>30</v>
      </c>
      <c r="K8945" t="s">
        <v>87</v>
      </c>
      <c r="L8945" t="s">
        <v>88</v>
      </c>
      <c r="M8945" t="s">
        <v>16</v>
      </c>
      <c r="N8945">
        <v>43</v>
      </c>
      <c r="O8945">
        <v>184</v>
      </c>
      <c r="P8945">
        <v>7912</v>
      </c>
      <c r="Q8945">
        <v>3244</v>
      </c>
      <c r="R8945">
        <v>0.41</v>
      </c>
      <c r="S8945" t="s">
        <v>23</v>
      </c>
      <c r="T8945" t="str">
        <f>IF(Table1[[#This Row],[Units Sold]]&gt; 700,"High Units","low Units")</f>
        <v>low Units</v>
      </c>
      <c r="U8945">
        <f>SUM(Table1[[#This Row],[Operating Profit]])/SUM(Table1[Operating Profit])*100</f>
        <v>9.7671091827500269E-4</v>
      </c>
      <c r="V8945">
        <f>SUM(Table1[[#This Row],[Price per Unit]]*Table1[[#This Row],[Units Sold]])</f>
        <v>7912</v>
      </c>
      <c r="W8945">
        <f>SUM(Table1[[#This Row],[Total Sales]]-Table1[[#This Row],[Operating Profit]])</f>
        <v>4668</v>
      </c>
      <c r="X8945">
        <f>SUM(Table1[[#This Row],[Total Sales]]-Table1[[#This Row],[Cost]])</f>
        <v>3244</v>
      </c>
      <c r="Y8945">
        <f>SUM(Table1[[#This Row],[profit/loss]])/SUM(Table1[profit/loss])</f>
        <v>9.7671091827500262E-6</v>
      </c>
    </row>
    <row r="8946" spans="1:25" x14ac:dyDescent="0.3">
      <c r="A8946" t="s">
        <v>33</v>
      </c>
      <c r="B8946" t="s">
        <v>23</v>
      </c>
      <c r="C8946">
        <v>1128299</v>
      </c>
      <c r="D8946" s="9">
        <v>44343</v>
      </c>
      <c r="E8946" s="8" t="str">
        <f>TEXT(Table1[[#This Row],[Invoice Date]],"dd-mm-yyyy")</f>
        <v>27-05-2021</v>
      </c>
      <c r="F8946" s="1" t="str">
        <f t="shared" si="556"/>
        <v>May</v>
      </c>
      <c r="G8946" s="1" t="str">
        <f t="shared" si="557"/>
        <v>2021</v>
      </c>
      <c r="H8946" s="1" t="str">
        <f t="shared" si="558"/>
        <v>Thursday</v>
      </c>
      <c r="I8946" s="1" t="str">
        <f t="shared" si="559"/>
        <v>27</v>
      </c>
      <c r="J8946" t="s">
        <v>30</v>
      </c>
      <c r="K8946" t="s">
        <v>87</v>
      </c>
      <c r="L8946" t="s">
        <v>88</v>
      </c>
      <c r="M8946" t="s">
        <v>18</v>
      </c>
      <c r="N8946">
        <v>46</v>
      </c>
      <c r="O8946">
        <v>136</v>
      </c>
      <c r="P8946">
        <v>6256</v>
      </c>
      <c r="Q8946">
        <v>2628</v>
      </c>
      <c r="R8946">
        <v>0.42</v>
      </c>
      <c r="S8946" t="s">
        <v>23</v>
      </c>
      <c r="T8946" t="str">
        <f>IF(Table1[[#This Row],[Units Sold]]&gt; 700,"High Units","low Units")</f>
        <v>low Units</v>
      </c>
      <c r="U8946">
        <f>SUM(Table1[[#This Row],[Operating Profit]])/SUM(Table1[Operating Profit])*100</f>
        <v>7.91244233423769E-4</v>
      </c>
      <c r="V8946">
        <f>SUM(Table1[[#This Row],[Price per Unit]]*Table1[[#This Row],[Units Sold]])</f>
        <v>6256</v>
      </c>
      <c r="W8946">
        <f>SUM(Table1[[#This Row],[Total Sales]]-Table1[[#This Row],[Operating Profit]])</f>
        <v>3628</v>
      </c>
      <c r="X8946">
        <f>SUM(Table1[[#This Row],[Total Sales]]-Table1[[#This Row],[Cost]])</f>
        <v>2628</v>
      </c>
      <c r="Y8946">
        <f>SUM(Table1[[#This Row],[profit/loss]])/SUM(Table1[profit/loss])</f>
        <v>7.9124423342376904E-6</v>
      </c>
    </row>
    <row r="8947" spans="1:25" x14ac:dyDescent="0.3">
      <c r="A8947" t="s">
        <v>33</v>
      </c>
      <c r="B8947" t="s">
        <v>23</v>
      </c>
      <c r="C8947">
        <v>1128299</v>
      </c>
      <c r="D8947" s="9">
        <v>44343</v>
      </c>
      <c r="E8947" s="8" t="str">
        <f>TEXT(Table1[[#This Row],[Invoice Date]],"dd-mm-yyyy")</f>
        <v>27-05-2021</v>
      </c>
      <c r="F8947" s="1" t="str">
        <f t="shared" si="556"/>
        <v>May</v>
      </c>
      <c r="G8947" s="1" t="str">
        <f t="shared" si="557"/>
        <v>2021</v>
      </c>
      <c r="H8947" s="1" t="str">
        <f t="shared" si="558"/>
        <v>Thursday</v>
      </c>
      <c r="I8947" s="1" t="str">
        <f t="shared" si="559"/>
        <v>27</v>
      </c>
      <c r="J8947" t="s">
        <v>30</v>
      </c>
      <c r="K8947" t="s">
        <v>87</v>
      </c>
      <c r="L8947" t="s">
        <v>88</v>
      </c>
      <c r="M8947" t="s">
        <v>19</v>
      </c>
      <c r="N8947">
        <v>46</v>
      </c>
      <c r="O8947">
        <v>135</v>
      </c>
      <c r="P8947">
        <v>6210</v>
      </c>
      <c r="Q8947">
        <v>2546</v>
      </c>
      <c r="R8947">
        <v>0.41</v>
      </c>
      <c r="S8947" t="s">
        <v>23</v>
      </c>
      <c r="T8947" t="str">
        <f>IF(Table1[[#This Row],[Units Sold]]&gt; 700,"High Units","low Units")</f>
        <v>low Units</v>
      </c>
      <c r="U8947">
        <f>SUM(Table1[[#This Row],[Operating Profit]])/SUM(Table1[Operating Profit])*100</f>
        <v>7.6655548641435154E-4</v>
      </c>
      <c r="V8947">
        <f>SUM(Table1[[#This Row],[Price per Unit]]*Table1[[#This Row],[Units Sold]])</f>
        <v>6210</v>
      </c>
      <c r="W8947">
        <f>SUM(Table1[[#This Row],[Total Sales]]-Table1[[#This Row],[Operating Profit]])</f>
        <v>3664</v>
      </c>
      <c r="X8947">
        <f>SUM(Table1[[#This Row],[Total Sales]]-Table1[[#This Row],[Cost]])</f>
        <v>2546</v>
      </c>
      <c r="Y8947">
        <f>SUM(Table1[[#This Row],[profit/loss]])/SUM(Table1[profit/loss])</f>
        <v>7.665554864143515E-6</v>
      </c>
    </row>
    <row r="8948" spans="1:25" x14ac:dyDescent="0.3">
      <c r="A8948" t="s">
        <v>33</v>
      </c>
      <c r="B8948" t="s">
        <v>23</v>
      </c>
      <c r="C8948">
        <v>1128299</v>
      </c>
      <c r="D8948" s="9">
        <v>44343</v>
      </c>
      <c r="E8948" s="8" t="str">
        <f>TEXT(Table1[[#This Row],[Invoice Date]],"dd-mm-yyyy")</f>
        <v>27-05-2021</v>
      </c>
      <c r="F8948" s="1" t="str">
        <f t="shared" si="556"/>
        <v>May</v>
      </c>
      <c r="G8948" s="1" t="str">
        <f t="shared" si="557"/>
        <v>2021</v>
      </c>
      <c r="H8948" s="1" t="str">
        <f t="shared" si="558"/>
        <v>Thursday</v>
      </c>
      <c r="I8948" s="1" t="str">
        <f t="shared" si="559"/>
        <v>27</v>
      </c>
      <c r="J8948" t="s">
        <v>30</v>
      </c>
      <c r="K8948" t="s">
        <v>87</v>
      </c>
      <c r="L8948" t="s">
        <v>88</v>
      </c>
      <c r="M8948" t="s">
        <v>20</v>
      </c>
      <c r="N8948">
        <v>43</v>
      </c>
      <c r="O8948">
        <v>109</v>
      </c>
      <c r="P8948">
        <v>4687</v>
      </c>
      <c r="Q8948">
        <v>1922</v>
      </c>
      <c r="R8948">
        <v>0.41</v>
      </c>
      <c r="S8948" t="s">
        <v>23</v>
      </c>
      <c r="T8948" t="str">
        <f>IF(Table1[[#This Row],[Units Sold]]&gt; 700,"High Units","low Units")</f>
        <v>low Units</v>
      </c>
      <c r="U8948">
        <f>SUM(Table1[[#This Row],[Operating Profit]])/SUM(Table1[Operating Profit])*100</f>
        <v>5.7868014331829683E-4</v>
      </c>
      <c r="V8948">
        <f>SUM(Table1[[#This Row],[Price per Unit]]*Table1[[#This Row],[Units Sold]])</f>
        <v>4687</v>
      </c>
      <c r="W8948">
        <f>SUM(Table1[[#This Row],[Total Sales]]-Table1[[#This Row],[Operating Profit]])</f>
        <v>2765</v>
      </c>
      <c r="X8948">
        <f>SUM(Table1[[#This Row],[Total Sales]]-Table1[[#This Row],[Cost]])</f>
        <v>1922</v>
      </c>
      <c r="Y8948">
        <f>SUM(Table1[[#This Row],[profit/loss]])/SUM(Table1[profit/loss])</f>
        <v>5.7868014331829682E-6</v>
      </c>
    </row>
    <row r="8949" spans="1:25" x14ac:dyDescent="0.3">
      <c r="A8949" t="s">
        <v>33</v>
      </c>
      <c r="B8949" t="s">
        <v>23</v>
      </c>
      <c r="C8949">
        <v>1128299</v>
      </c>
      <c r="D8949" s="9">
        <v>44343</v>
      </c>
      <c r="E8949" s="8" t="str">
        <f>TEXT(Table1[[#This Row],[Invoice Date]],"dd-mm-yyyy")</f>
        <v>27-05-2021</v>
      </c>
      <c r="F8949" s="1" t="str">
        <f t="shared" si="556"/>
        <v>May</v>
      </c>
      <c r="G8949" s="1" t="str">
        <f t="shared" si="557"/>
        <v>2021</v>
      </c>
      <c r="H8949" s="1" t="str">
        <f t="shared" si="558"/>
        <v>Thursday</v>
      </c>
      <c r="I8949" s="1" t="str">
        <f t="shared" si="559"/>
        <v>27</v>
      </c>
      <c r="J8949" t="s">
        <v>30</v>
      </c>
      <c r="K8949" t="s">
        <v>87</v>
      </c>
      <c r="L8949" t="s">
        <v>88</v>
      </c>
      <c r="M8949" t="s">
        <v>21</v>
      </c>
      <c r="N8949">
        <v>45</v>
      </c>
      <c r="O8949">
        <v>78</v>
      </c>
      <c r="P8949">
        <v>3510</v>
      </c>
      <c r="Q8949">
        <v>1229</v>
      </c>
      <c r="R8949">
        <v>0.35</v>
      </c>
      <c r="S8949" t="s">
        <v>23</v>
      </c>
      <c r="T8949" t="str">
        <f>IF(Table1[[#This Row],[Units Sold]]&gt; 700,"High Units","low Units")</f>
        <v>low Units</v>
      </c>
      <c r="U8949">
        <f>SUM(Table1[[#This Row],[Operating Profit]])/SUM(Table1[Operating Profit])*100</f>
        <v>3.7003012286065907E-4</v>
      </c>
      <c r="V8949">
        <f>SUM(Table1[[#This Row],[Price per Unit]]*Table1[[#This Row],[Units Sold]])</f>
        <v>3510</v>
      </c>
      <c r="W8949">
        <f>SUM(Table1[[#This Row],[Total Sales]]-Table1[[#This Row],[Operating Profit]])</f>
        <v>2281</v>
      </c>
      <c r="X8949">
        <f>SUM(Table1[[#This Row],[Total Sales]]-Table1[[#This Row],[Cost]])</f>
        <v>1229</v>
      </c>
      <c r="Y8949">
        <f>SUM(Table1[[#This Row],[profit/loss]])/SUM(Table1[profit/loss])</f>
        <v>3.700301228606591E-6</v>
      </c>
    </row>
    <row r="8950" spans="1:25" x14ac:dyDescent="0.3">
      <c r="A8950" t="s">
        <v>33</v>
      </c>
      <c r="B8950" t="s">
        <v>23</v>
      </c>
      <c r="C8950">
        <v>1128299</v>
      </c>
      <c r="D8950" s="9">
        <v>44343</v>
      </c>
      <c r="E8950" s="8" t="str">
        <f>TEXT(Table1[[#This Row],[Invoice Date]],"dd-mm-yyyy")</f>
        <v>27-05-2021</v>
      </c>
      <c r="F8950" s="1" t="str">
        <f t="shared" si="556"/>
        <v>May</v>
      </c>
      <c r="G8950" s="1" t="str">
        <f t="shared" si="557"/>
        <v>2021</v>
      </c>
      <c r="H8950" s="1" t="str">
        <f t="shared" si="558"/>
        <v>Thursday</v>
      </c>
      <c r="I8950" s="1" t="str">
        <f t="shared" si="559"/>
        <v>27</v>
      </c>
      <c r="J8950" t="s">
        <v>30</v>
      </c>
      <c r="K8950" t="s">
        <v>87</v>
      </c>
      <c r="L8950" t="s">
        <v>88</v>
      </c>
      <c r="M8950" t="s">
        <v>22</v>
      </c>
      <c r="N8950">
        <v>56</v>
      </c>
      <c r="O8950">
        <v>132</v>
      </c>
      <c r="P8950">
        <v>7392</v>
      </c>
      <c r="Q8950">
        <v>2144</v>
      </c>
      <c r="R8950">
        <v>0.28999999999999998</v>
      </c>
      <c r="S8950" t="s">
        <v>23</v>
      </c>
      <c r="T8950" t="str">
        <f>IF(Table1[[#This Row],[Units Sold]]&gt; 700,"High Units","low Units")</f>
        <v>low Units</v>
      </c>
      <c r="U8950">
        <f>SUM(Table1[[#This Row],[Operating Profit]])/SUM(Table1[Operating Profit])*100</f>
        <v>6.4552040961208558E-4</v>
      </c>
      <c r="V8950">
        <f>SUM(Table1[[#This Row],[Price per Unit]]*Table1[[#This Row],[Units Sold]])</f>
        <v>7392</v>
      </c>
      <c r="W8950">
        <f>SUM(Table1[[#This Row],[Total Sales]]-Table1[[#This Row],[Operating Profit]])</f>
        <v>5248</v>
      </c>
      <c r="X8950">
        <f>SUM(Table1[[#This Row],[Total Sales]]-Table1[[#This Row],[Cost]])</f>
        <v>2144</v>
      </c>
      <c r="Y8950">
        <f>SUM(Table1[[#This Row],[profit/loss]])/SUM(Table1[profit/loss])</f>
        <v>6.4552040961208556E-6</v>
      </c>
    </row>
    <row r="8951" spans="1:25" x14ac:dyDescent="0.3">
      <c r="A8951" t="s">
        <v>33</v>
      </c>
      <c r="B8951" t="s">
        <v>23</v>
      </c>
      <c r="C8951">
        <v>1128299</v>
      </c>
      <c r="D8951" s="9">
        <v>44373</v>
      </c>
      <c r="E8951" s="8" t="str">
        <f>TEXT(Table1[[#This Row],[Invoice Date]],"dd-mm-yyyy")</f>
        <v>26-06-2021</v>
      </c>
      <c r="F8951" s="1" t="str">
        <f t="shared" si="556"/>
        <v>June</v>
      </c>
      <c r="G8951" s="1" t="str">
        <f t="shared" si="557"/>
        <v>2021</v>
      </c>
      <c r="H8951" s="1" t="str">
        <f t="shared" si="558"/>
        <v>Saturday</v>
      </c>
      <c r="I8951" s="1" t="str">
        <f t="shared" si="559"/>
        <v>26</v>
      </c>
      <c r="J8951" t="s">
        <v>30</v>
      </c>
      <c r="K8951" t="s">
        <v>87</v>
      </c>
      <c r="L8951" t="s">
        <v>88</v>
      </c>
      <c r="M8951" t="s">
        <v>16</v>
      </c>
      <c r="N8951">
        <v>37</v>
      </c>
      <c r="O8951">
        <v>224</v>
      </c>
      <c r="P8951">
        <v>8288</v>
      </c>
      <c r="Q8951">
        <v>3232</v>
      </c>
      <c r="R8951">
        <v>0.39</v>
      </c>
      <c r="S8951" t="s">
        <v>23</v>
      </c>
      <c r="T8951" t="str">
        <f>IF(Table1[[#This Row],[Units Sold]]&gt; 700,"High Units","low Units")</f>
        <v>low Units</v>
      </c>
      <c r="U8951">
        <f>SUM(Table1[[#This Row],[Operating Profit]])/SUM(Table1[Operating Profit])*100</f>
        <v>9.7309793090777071E-4</v>
      </c>
      <c r="V8951">
        <f>SUM(Table1[[#This Row],[Price per Unit]]*Table1[[#This Row],[Units Sold]])</f>
        <v>8288</v>
      </c>
      <c r="W8951">
        <f>SUM(Table1[[#This Row],[Total Sales]]-Table1[[#This Row],[Operating Profit]])</f>
        <v>5056</v>
      </c>
      <c r="X8951">
        <f>SUM(Table1[[#This Row],[Total Sales]]-Table1[[#This Row],[Cost]])</f>
        <v>3232</v>
      </c>
      <c r="Y8951">
        <f>SUM(Table1[[#This Row],[profit/loss]])/SUM(Table1[profit/loss])</f>
        <v>9.7309793090777075E-6</v>
      </c>
    </row>
    <row r="8952" spans="1:25" x14ac:dyDescent="0.3">
      <c r="A8952" t="s">
        <v>33</v>
      </c>
      <c r="B8952" t="s">
        <v>23</v>
      </c>
      <c r="C8952">
        <v>1128299</v>
      </c>
      <c r="D8952" s="9">
        <v>44373</v>
      </c>
      <c r="E8952" s="8" t="str">
        <f>TEXT(Table1[[#This Row],[Invoice Date]],"dd-mm-yyyy")</f>
        <v>26-06-2021</v>
      </c>
      <c r="F8952" s="1" t="str">
        <f t="shared" si="556"/>
        <v>June</v>
      </c>
      <c r="G8952" s="1" t="str">
        <f t="shared" si="557"/>
        <v>2021</v>
      </c>
      <c r="H8952" s="1" t="str">
        <f t="shared" si="558"/>
        <v>Saturday</v>
      </c>
      <c r="I8952" s="1" t="str">
        <f t="shared" si="559"/>
        <v>26</v>
      </c>
      <c r="J8952" t="s">
        <v>30</v>
      </c>
      <c r="K8952" t="s">
        <v>87</v>
      </c>
      <c r="L8952" t="s">
        <v>88</v>
      </c>
      <c r="M8952" t="s">
        <v>18</v>
      </c>
      <c r="N8952">
        <v>47</v>
      </c>
      <c r="O8952">
        <v>187</v>
      </c>
      <c r="P8952">
        <v>8789</v>
      </c>
      <c r="Q8952">
        <v>3779</v>
      </c>
      <c r="R8952">
        <v>0.43</v>
      </c>
      <c r="S8952" t="s">
        <v>23</v>
      </c>
      <c r="T8952" t="str">
        <f>IF(Table1[[#This Row],[Units Sold]]&gt; 700,"High Units","low Units")</f>
        <v>low Units</v>
      </c>
      <c r="U8952">
        <f>SUM(Table1[[#This Row],[Operating Profit]])/SUM(Table1[Operating Profit])*100</f>
        <v>1.1377899383974213E-3</v>
      </c>
      <c r="V8952">
        <f>SUM(Table1[[#This Row],[Price per Unit]]*Table1[[#This Row],[Units Sold]])</f>
        <v>8789</v>
      </c>
      <c r="W8952">
        <f>SUM(Table1[[#This Row],[Total Sales]]-Table1[[#This Row],[Operating Profit]])</f>
        <v>5010</v>
      </c>
      <c r="X8952">
        <f>SUM(Table1[[#This Row],[Total Sales]]-Table1[[#This Row],[Cost]])</f>
        <v>3779</v>
      </c>
      <c r="Y8952">
        <f>SUM(Table1[[#This Row],[profit/loss]])/SUM(Table1[profit/loss])</f>
        <v>1.1377899383974213E-5</v>
      </c>
    </row>
    <row r="8953" spans="1:25" x14ac:dyDescent="0.3">
      <c r="A8953" t="s">
        <v>33</v>
      </c>
      <c r="B8953" t="s">
        <v>23</v>
      </c>
      <c r="C8953">
        <v>1128299</v>
      </c>
      <c r="D8953" s="9">
        <v>44373</v>
      </c>
      <c r="E8953" s="8" t="str">
        <f>TEXT(Table1[[#This Row],[Invoice Date]],"dd-mm-yyyy")</f>
        <v>26-06-2021</v>
      </c>
      <c r="F8953" s="1" t="str">
        <f t="shared" si="556"/>
        <v>June</v>
      </c>
      <c r="G8953" s="1" t="str">
        <f t="shared" si="557"/>
        <v>2021</v>
      </c>
      <c r="H8953" s="1" t="str">
        <f t="shared" si="558"/>
        <v>Saturday</v>
      </c>
      <c r="I8953" s="1" t="str">
        <f t="shared" si="559"/>
        <v>26</v>
      </c>
      <c r="J8953" t="s">
        <v>30</v>
      </c>
      <c r="K8953" t="s">
        <v>87</v>
      </c>
      <c r="L8953" t="s">
        <v>88</v>
      </c>
      <c r="M8953" t="s">
        <v>19</v>
      </c>
      <c r="N8953">
        <v>41</v>
      </c>
      <c r="O8953">
        <v>193</v>
      </c>
      <c r="P8953">
        <v>7913</v>
      </c>
      <c r="Q8953">
        <v>3165</v>
      </c>
      <c r="R8953">
        <v>0.4</v>
      </c>
      <c r="S8953" t="s">
        <v>23</v>
      </c>
      <c r="T8953" t="str">
        <f>IF(Table1[[#This Row],[Units Sold]]&gt; 700,"High Units","low Units")</f>
        <v>low Units</v>
      </c>
      <c r="U8953">
        <f>SUM(Table1[[#This Row],[Operating Profit]])/SUM(Table1[Operating Profit])*100</f>
        <v>9.5292541810739308E-4</v>
      </c>
      <c r="V8953">
        <f>SUM(Table1[[#This Row],[Price per Unit]]*Table1[[#This Row],[Units Sold]])</f>
        <v>7913</v>
      </c>
      <c r="W8953">
        <f>SUM(Table1[[#This Row],[Total Sales]]-Table1[[#This Row],[Operating Profit]])</f>
        <v>4748</v>
      </c>
      <c r="X8953">
        <f>SUM(Table1[[#This Row],[Total Sales]]-Table1[[#This Row],[Cost]])</f>
        <v>3165</v>
      </c>
      <c r="Y8953">
        <f>SUM(Table1[[#This Row],[profit/loss]])/SUM(Table1[profit/loss])</f>
        <v>9.5292541810739308E-6</v>
      </c>
    </row>
    <row r="8954" spans="1:25" x14ac:dyDescent="0.3">
      <c r="A8954" t="s">
        <v>33</v>
      </c>
      <c r="B8954" t="s">
        <v>23</v>
      </c>
      <c r="C8954">
        <v>1128299</v>
      </c>
      <c r="D8954" s="9">
        <v>44373</v>
      </c>
      <c r="E8954" s="8" t="str">
        <f>TEXT(Table1[[#This Row],[Invoice Date]],"dd-mm-yyyy")</f>
        <v>26-06-2021</v>
      </c>
      <c r="F8954" s="1" t="str">
        <f t="shared" si="556"/>
        <v>June</v>
      </c>
      <c r="G8954" s="1" t="str">
        <f t="shared" si="557"/>
        <v>2021</v>
      </c>
      <c r="H8954" s="1" t="str">
        <f t="shared" si="558"/>
        <v>Saturday</v>
      </c>
      <c r="I8954" s="1" t="str">
        <f t="shared" si="559"/>
        <v>26</v>
      </c>
      <c r="J8954" t="s">
        <v>30</v>
      </c>
      <c r="K8954" t="s">
        <v>87</v>
      </c>
      <c r="L8954" t="s">
        <v>88</v>
      </c>
      <c r="M8954" t="s">
        <v>20</v>
      </c>
      <c r="N8954">
        <v>37</v>
      </c>
      <c r="O8954">
        <v>128</v>
      </c>
      <c r="P8954">
        <v>4736</v>
      </c>
      <c r="Q8954">
        <v>1894</v>
      </c>
      <c r="R8954">
        <v>0.4</v>
      </c>
      <c r="S8954" t="s">
        <v>23</v>
      </c>
      <c r="T8954" t="str">
        <f>IF(Table1[[#This Row],[Units Sold]]&gt; 700,"High Units","low Units")</f>
        <v>low Units</v>
      </c>
      <c r="U8954">
        <f>SUM(Table1[[#This Row],[Operating Profit]])/SUM(Table1[Operating Profit])*100</f>
        <v>5.7024983946142257E-4</v>
      </c>
      <c r="V8954">
        <f>SUM(Table1[[#This Row],[Price per Unit]]*Table1[[#This Row],[Units Sold]])</f>
        <v>4736</v>
      </c>
      <c r="W8954">
        <f>SUM(Table1[[#This Row],[Total Sales]]-Table1[[#This Row],[Operating Profit]])</f>
        <v>2842</v>
      </c>
      <c r="X8954">
        <f>SUM(Table1[[#This Row],[Total Sales]]-Table1[[#This Row],[Cost]])</f>
        <v>1894</v>
      </c>
      <c r="Y8954">
        <f>SUM(Table1[[#This Row],[profit/loss]])/SUM(Table1[profit/loss])</f>
        <v>5.7024983946142259E-6</v>
      </c>
    </row>
    <row r="8955" spans="1:25" x14ac:dyDescent="0.3">
      <c r="A8955" t="s">
        <v>33</v>
      </c>
      <c r="B8955" t="s">
        <v>23</v>
      </c>
      <c r="C8955">
        <v>1128299</v>
      </c>
      <c r="D8955" s="9">
        <v>44373</v>
      </c>
      <c r="E8955" s="8" t="str">
        <f>TEXT(Table1[[#This Row],[Invoice Date]],"dd-mm-yyyy")</f>
        <v>26-06-2021</v>
      </c>
      <c r="F8955" s="1" t="str">
        <f t="shared" si="556"/>
        <v>June</v>
      </c>
      <c r="G8955" s="1" t="str">
        <f t="shared" si="557"/>
        <v>2021</v>
      </c>
      <c r="H8955" s="1" t="str">
        <f t="shared" si="558"/>
        <v>Saturday</v>
      </c>
      <c r="I8955" s="1" t="str">
        <f t="shared" si="559"/>
        <v>26</v>
      </c>
      <c r="J8955" t="s">
        <v>30</v>
      </c>
      <c r="K8955" t="s">
        <v>87</v>
      </c>
      <c r="L8955" t="s">
        <v>88</v>
      </c>
      <c r="M8955" t="s">
        <v>21</v>
      </c>
      <c r="N8955">
        <v>44</v>
      </c>
      <c r="O8955">
        <v>93</v>
      </c>
      <c r="P8955">
        <v>4092</v>
      </c>
      <c r="Q8955">
        <v>1432</v>
      </c>
      <c r="R8955">
        <v>0.35</v>
      </c>
      <c r="S8955" t="s">
        <v>23</v>
      </c>
      <c r="T8955" t="str">
        <f>IF(Table1[[#This Row],[Units Sold]]&gt; 700,"High Units","low Units")</f>
        <v>low Units</v>
      </c>
      <c r="U8955">
        <f>SUM(Table1[[#This Row],[Operating Profit]])/SUM(Table1[Operating Profit])*100</f>
        <v>4.3114982582299742E-4</v>
      </c>
      <c r="V8955">
        <f>SUM(Table1[[#This Row],[Price per Unit]]*Table1[[#This Row],[Units Sold]])</f>
        <v>4092</v>
      </c>
      <c r="W8955">
        <f>SUM(Table1[[#This Row],[Total Sales]]-Table1[[#This Row],[Operating Profit]])</f>
        <v>2660</v>
      </c>
      <c r="X8955">
        <f>SUM(Table1[[#This Row],[Total Sales]]-Table1[[#This Row],[Cost]])</f>
        <v>1432</v>
      </c>
      <c r="Y8955">
        <f>SUM(Table1[[#This Row],[profit/loss]])/SUM(Table1[profit/loss])</f>
        <v>4.3114982582299741E-6</v>
      </c>
    </row>
    <row r="8956" spans="1:25" x14ac:dyDescent="0.3">
      <c r="A8956" t="s">
        <v>33</v>
      </c>
      <c r="B8956" t="s">
        <v>23</v>
      </c>
      <c r="C8956">
        <v>1128299</v>
      </c>
      <c r="D8956" s="9">
        <v>44373</v>
      </c>
      <c r="E8956" s="8" t="str">
        <f>TEXT(Table1[[#This Row],[Invoice Date]],"dd-mm-yyyy")</f>
        <v>26-06-2021</v>
      </c>
      <c r="F8956" s="1" t="str">
        <f t="shared" si="556"/>
        <v>June</v>
      </c>
      <c r="G8956" s="1" t="str">
        <f t="shared" si="557"/>
        <v>2021</v>
      </c>
      <c r="H8956" s="1" t="str">
        <f t="shared" si="558"/>
        <v>Saturday</v>
      </c>
      <c r="I8956" s="1" t="str">
        <f t="shared" si="559"/>
        <v>26</v>
      </c>
      <c r="J8956" t="s">
        <v>30</v>
      </c>
      <c r="K8956" t="s">
        <v>87</v>
      </c>
      <c r="L8956" t="s">
        <v>88</v>
      </c>
      <c r="M8956" t="s">
        <v>22</v>
      </c>
      <c r="N8956">
        <v>50</v>
      </c>
      <c r="O8956">
        <v>192</v>
      </c>
      <c r="P8956">
        <v>9600</v>
      </c>
      <c r="Q8956">
        <v>2688</v>
      </c>
      <c r="R8956">
        <v>0.28000000000000003</v>
      </c>
      <c r="S8956" t="s">
        <v>23</v>
      </c>
      <c r="T8956" t="str">
        <f>IF(Table1[[#This Row],[Units Sold]]&gt; 700,"High Units","low Units")</f>
        <v>low Units</v>
      </c>
      <c r="U8956">
        <f>SUM(Table1[[#This Row],[Operating Profit]])/SUM(Table1[Operating Profit])*100</f>
        <v>8.0930917025992814E-4</v>
      </c>
      <c r="V8956">
        <f>SUM(Table1[[#This Row],[Price per Unit]]*Table1[[#This Row],[Units Sold]])</f>
        <v>9600</v>
      </c>
      <c r="W8956">
        <f>SUM(Table1[[#This Row],[Total Sales]]-Table1[[#This Row],[Operating Profit]])</f>
        <v>6912</v>
      </c>
      <c r="X8956">
        <f>SUM(Table1[[#This Row],[Total Sales]]-Table1[[#This Row],[Cost]])</f>
        <v>2688</v>
      </c>
      <c r="Y8956">
        <f>SUM(Table1[[#This Row],[profit/loss]])/SUM(Table1[profit/loss])</f>
        <v>8.093091702599282E-6</v>
      </c>
    </row>
    <row r="8957" spans="1:25" x14ac:dyDescent="0.3">
      <c r="A8957" t="s">
        <v>33</v>
      </c>
      <c r="B8957" t="s">
        <v>23</v>
      </c>
      <c r="C8957">
        <v>1128299</v>
      </c>
      <c r="D8957" s="9">
        <v>44402</v>
      </c>
      <c r="E8957" s="8" t="str">
        <f>TEXT(Table1[[#This Row],[Invoice Date]],"dd-mm-yyyy")</f>
        <v>25-07-2021</v>
      </c>
      <c r="F8957" s="1" t="str">
        <f t="shared" si="556"/>
        <v>July</v>
      </c>
      <c r="G8957" s="1" t="str">
        <f t="shared" si="557"/>
        <v>2021</v>
      </c>
      <c r="H8957" s="1" t="str">
        <f t="shared" si="558"/>
        <v>Sunday</v>
      </c>
      <c r="I8957" s="1" t="str">
        <f t="shared" si="559"/>
        <v>25</v>
      </c>
      <c r="J8957" t="s">
        <v>30</v>
      </c>
      <c r="K8957" t="s">
        <v>87</v>
      </c>
      <c r="L8957" t="s">
        <v>88</v>
      </c>
      <c r="M8957" t="s">
        <v>16</v>
      </c>
      <c r="N8957">
        <v>41</v>
      </c>
      <c r="O8957">
        <v>248</v>
      </c>
      <c r="P8957">
        <v>10168</v>
      </c>
      <c r="Q8957">
        <v>3966</v>
      </c>
      <c r="R8957">
        <v>0.39</v>
      </c>
      <c r="S8957" t="s">
        <v>23</v>
      </c>
      <c r="T8957" t="str">
        <f>IF(Table1[[#This Row],[Units Sold]]&gt; 700,"High Units","low Units")</f>
        <v>low Units</v>
      </c>
      <c r="U8957">
        <f>SUM(Table1[[#This Row],[Operating Profit]])/SUM(Table1[Operating Profit])*100</f>
        <v>1.194092324870117E-3</v>
      </c>
      <c r="V8957">
        <f>SUM(Table1[[#This Row],[Price per Unit]]*Table1[[#This Row],[Units Sold]])</f>
        <v>10168</v>
      </c>
      <c r="W8957">
        <f>SUM(Table1[[#This Row],[Total Sales]]-Table1[[#This Row],[Operating Profit]])</f>
        <v>6202</v>
      </c>
      <c r="X8957">
        <f>SUM(Table1[[#This Row],[Total Sales]]-Table1[[#This Row],[Cost]])</f>
        <v>3966</v>
      </c>
      <c r="Y8957">
        <f>SUM(Table1[[#This Row],[profit/loss]])/SUM(Table1[profit/loss])</f>
        <v>1.1940923248701171E-5</v>
      </c>
    </row>
    <row r="8958" spans="1:25" x14ac:dyDescent="0.3">
      <c r="A8958" t="s">
        <v>33</v>
      </c>
      <c r="B8958" t="s">
        <v>23</v>
      </c>
      <c r="C8958">
        <v>1128299</v>
      </c>
      <c r="D8958" s="9">
        <v>44402</v>
      </c>
      <c r="E8958" s="8" t="str">
        <f>TEXT(Table1[[#This Row],[Invoice Date]],"dd-mm-yyyy")</f>
        <v>25-07-2021</v>
      </c>
      <c r="F8958" s="1" t="str">
        <f t="shared" si="556"/>
        <v>July</v>
      </c>
      <c r="G8958" s="1" t="str">
        <f t="shared" si="557"/>
        <v>2021</v>
      </c>
      <c r="H8958" s="1" t="str">
        <f t="shared" si="558"/>
        <v>Sunday</v>
      </c>
      <c r="I8958" s="1" t="str">
        <f t="shared" si="559"/>
        <v>25</v>
      </c>
      <c r="J8958" t="s">
        <v>30</v>
      </c>
      <c r="K8958" t="s">
        <v>87</v>
      </c>
      <c r="L8958" t="s">
        <v>88</v>
      </c>
      <c r="M8958" t="s">
        <v>18</v>
      </c>
      <c r="N8958">
        <v>45</v>
      </c>
      <c r="O8958">
        <v>210</v>
      </c>
      <c r="P8958">
        <v>9450</v>
      </c>
      <c r="Q8958">
        <v>4064</v>
      </c>
      <c r="R8958">
        <v>0.43</v>
      </c>
      <c r="S8958" t="s">
        <v>23</v>
      </c>
      <c r="T8958" t="str">
        <f>IF(Table1[[#This Row],[Units Sold]]&gt; 700,"High Units","low Units")</f>
        <v>low Units</v>
      </c>
      <c r="U8958">
        <f>SUM(Table1[[#This Row],[Operating Profit]])/SUM(Table1[Operating Profit])*100</f>
        <v>1.2235983883691771E-3</v>
      </c>
      <c r="V8958">
        <f>SUM(Table1[[#This Row],[Price per Unit]]*Table1[[#This Row],[Units Sold]])</f>
        <v>9450</v>
      </c>
      <c r="W8958">
        <f>SUM(Table1[[#This Row],[Total Sales]]-Table1[[#This Row],[Operating Profit]])</f>
        <v>5386</v>
      </c>
      <c r="X8958">
        <f>SUM(Table1[[#This Row],[Total Sales]]-Table1[[#This Row],[Cost]])</f>
        <v>4064</v>
      </c>
      <c r="Y8958">
        <f>SUM(Table1[[#This Row],[profit/loss]])/SUM(Table1[profit/loss])</f>
        <v>1.223598388369177E-5</v>
      </c>
    </row>
    <row r="8959" spans="1:25" x14ac:dyDescent="0.3">
      <c r="A8959" t="s">
        <v>33</v>
      </c>
      <c r="B8959" t="s">
        <v>23</v>
      </c>
      <c r="C8959">
        <v>1128299</v>
      </c>
      <c r="D8959" s="9">
        <v>44402</v>
      </c>
      <c r="E8959" s="8" t="str">
        <f>TEXT(Table1[[#This Row],[Invoice Date]],"dd-mm-yyyy")</f>
        <v>25-07-2021</v>
      </c>
      <c r="F8959" s="1" t="str">
        <f t="shared" si="556"/>
        <v>July</v>
      </c>
      <c r="G8959" s="1" t="str">
        <f t="shared" si="557"/>
        <v>2021</v>
      </c>
      <c r="H8959" s="1" t="str">
        <f t="shared" si="558"/>
        <v>Sunday</v>
      </c>
      <c r="I8959" s="1" t="str">
        <f t="shared" si="559"/>
        <v>25</v>
      </c>
      <c r="J8959" t="s">
        <v>30</v>
      </c>
      <c r="K8959" t="s">
        <v>87</v>
      </c>
      <c r="L8959" t="s">
        <v>88</v>
      </c>
      <c r="M8959" t="s">
        <v>19</v>
      </c>
      <c r="N8959">
        <v>39</v>
      </c>
      <c r="O8959">
        <v>171</v>
      </c>
      <c r="P8959">
        <v>6669</v>
      </c>
      <c r="Q8959">
        <v>2468</v>
      </c>
      <c r="R8959">
        <v>0.37</v>
      </c>
      <c r="S8959" t="s">
        <v>23</v>
      </c>
      <c r="T8959" t="str">
        <f>IF(Table1[[#This Row],[Units Sold]]&gt; 700,"High Units","low Units")</f>
        <v>low Units</v>
      </c>
      <c r="U8959">
        <f>SUM(Table1[[#This Row],[Operating Profit]])/SUM(Table1[Operating Profit])*100</f>
        <v>7.430710685273447E-4</v>
      </c>
      <c r="V8959">
        <f>SUM(Table1[[#This Row],[Price per Unit]]*Table1[[#This Row],[Units Sold]])</f>
        <v>6669</v>
      </c>
      <c r="W8959">
        <f>SUM(Table1[[#This Row],[Total Sales]]-Table1[[#This Row],[Operating Profit]])</f>
        <v>4201</v>
      </c>
      <c r="X8959">
        <f>SUM(Table1[[#This Row],[Total Sales]]-Table1[[#This Row],[Cost]])</f>
        <v>2468</v>
      </c>
      <c r="Y8959">
        <f>SUM(Table1[[#This Row],[profit/loss]])/SUM(Table1[profit/loss])</f>
        <v>7.4307106852734472E-6</v>
      </c>
    </row>
    <row r="8960" spans="1:25" x14ac:dyDescent="0.3">
      <c r="A8960" t="s">
        <v>33</v>
      </c>
      <c r="B8960" t="s">
        <v>23</v>
      </c>
      <c r="C8960">
        <v>1128299</v>
      </c>
      <c r="D8960" s="9">
        <v>44402</v>
      </c>
      <c r="E8960" s="8" t="str">
        <f>TEXT(Table1[[#This Row],[Invoice Date]],"dd-mm-yyyy")</f>
        <v>25-07-2021</v>
      </c>
      <c r="F8960" s="1" t="str">
        <f t="shared" si="556"/>
        <v>July</v>
      </c>
      <c r="G8960" s="1" t="str">
        <f t="shared" si="557"/>
        <v>2021</v>
      </c>
      <c r="H8960" s="1" t="str">
        <f t="shared" si="558"/>
        <v>Sunday</v>
      </c>
      <c r="I8960" s="1" t="str">
        <f t="shared" si="559"/>
        <v>25</v>
      </c>
      <c r="J8960" t="s">
        <v>30</v>
      </c>
      <c r="K8960" t="s">
        <v>87</v>
      </c>
      <c r="L8960" t="s">
        <v>88</v>
      </c>
      <c r="M8960" t="s">
        <v>20</v>
      </c>
      <c r="N8960">
        <v>39</v>
      </c>
      <c r="O8960">
        <v>149</v>
      </c>
      <c r="P8960">
        <v>5811</v>
      </c>
      <c r="Q8960">
        <v>2441</v>
      </c>
      <c r="R8960">
        <v>0.42</v>
      </c>
      <c r="S8960" t="s">
        <v>23</v>
      </c>
      <c r="T8960" t="str">
        <f>IF(Table1[[#This Row],[Units Sold]]&gt; 700,"High Units","low Units")</f>
        <v>low Units</v>
      </c>
      <c r="U8960">
        <f>SUM(Table1[[#This Row],[Operating Profit]])/SUM(Table1[Operating Profit])*100</f>
        <v>7.349418469510731E-4</v>
      </c>
      <c r="V8960">
        <f>SUM(Table1[[#This Row],[Price per Unit]]*Table1[[#This Row],[Units Sold]])</f>
        <v>5811</v>
      </c>
      <c r="W8960">
        <f>SUM(Table1[[#This Row],[Total Sales]]-Table1[[#This Row],[Operating Profit]])</f>
        <v>3370</v>
      </c>
      <c r="X8960">
        <f>SUM(Table1[[#This Row],[Total Sales]]-Table1[[#This Row],[Cost]])</f>
        <v>2441</v>
      </c>
      <c r="Y8960">
        <f>SUM(Table1[[#This Row],[profit/loss]])/SUM(Table1[profit/loss])</f>
        <v>7.3494184695107315E-6</v>
      </c>
    </row>
    <row r="8961" spans="1:25" x14ac:dyDescent="0.3">
      <c r="A8961" t="s">
        <v>33</v>
      </c>
      <c r="B8961" t="s">
        <v>23</v>
      </c>
      <c r="C8961">
        <v>1128299</v>
      </c>
      <c r="D8961" s="9">
        <v>44402</v>
      </c>
      <c r="E8961" s="8" t="str">
        <f>TEXT(Table1[[#This Row],[Invoice Date]],"dd-mm-yyyy")</f>
        <v>25-07-2021</v>
      </c>
      <c r="F8961" s="1" t="str">
        <f t="shared" si="556"/>
        <v>July</v>
      </c>
      <c r="G8961" s="1" t="str">
        <f t="shared" si="557"/>
        <v>2021</v>
      </c>
      <c r="H8961" s="1" t="str">
        <f t="shared" si="558"/>
        <v>Sunday</v>
      </c>
      <c r="I8961" s="1" t="str">
        <f t="shared" si="559"/>
        <v>25</v>
      </c>
      <c r="J8961" t="s">
        <v>30</v>
      </c>
      <c r="K8961" t="s">
        <v>87</v>
      </c>
      <c r="L8961" t="s">
        <v>88</v>
      </c>
      <c r="M8961" t="s">
        <v>21</v>
      </c>
      <c r="N8961">
        <v>40</v>
      </c>
      <c r="O8961">
        <v>160</v>
      </c>
      <c r="P8961">
        <v>6400</v>
      </c>
      <c r="Q8961">
        <v>2048</v>
      </c>
      <c r="R8961">
        <v>0.32</v>
      </c>
      <c r="S8961" t="s">
        <v>23</v>
      </c>
      <c r="T8961" t="str">
        <f>IF(Table1[[#This Row],[Units Sold]]&gt; 700,"High Units","low Units")</f>
        <v>low Units</v>
      </c>
      <c r="U8961">
        <f>SUM(Table1[[#This Row],[Operating Profit]])/SUM(Table1[Operating Profit])*100</f>
        <v>6.1661651067423094E-4</v>
      </c>
      <c r="V8961">
        <f>SUM(Table1[[#This Row],[Price per Unit]]*Table1[[#This Row],[Units Sold]])</f>
        <v>6400</v>
      </c>
      <c r="W8961">
        <f>SUM(Table1[[#This Row],[Total Sales]]-Table1[[#This Row],[Operating Profit]])</f>
        <v>4352</v>
      </c>
      <c r="X8961">
        <f>SUM(Table1[[#This Row],[Total Sales]]-Table1[[#This Row],[Cost]])</f>
        <v>2048</v>
      </c>
      <c r="Y8961">
        <f>SUM(Table1[[#This Row],[profit/loss]])/SUM(Table1[profit/loss])</f>
        <v>6.1661651067423098E-6</v>
      </c>
    </row>
    <row r="8962" spans="1:25" x14ac:dyDescent="0.3">
      <c r="A8962" t="s">
        <v>33</v>
      </c>
      <c r="B8962" t="s">
        <v>23</v>
      </c>
      <c r="C8962">
        <v>1128299</v>
      </c>
      <c r="D8962" s="9">
        <v>44402</v>
      </c>
      <c r="E8962" s="8" t="str">
        <f>TEXT(Table1[[#This Row],[Invoice Date]],"dd-mm-yyyy")</f>
        <v>25-07-2021</v>
      </c>
      <c r="F8962" s="1" t="str">
        <f t="shared" si="556"/>
        <v>July</v>
      </c>
      <c r="G8962" s="1" t="str">
        <f t="shared" si="557"/>
        <v>2021</v>
      </c>
      <c r="H8962" s="1" t="str">
        <f t="shared" si="558"/>
        <v>Sunday</v>
      </c>
      <c r="I8962" s="1" t="str">
        <f t="shared" si="559"/>
        <v>25</v>
      </c>
      <c r="J8962" t="s">
        <v>30</v>
      </c>
      <c r="K8962" t="s">
        <v>87</v>
      </c>
      <c r="L8962" t="s">
        <v>88</v>
      </c>
      <c r="M8962" t="s">
        <v>22</v>
      </c>
      <c r="N8962">
        <v>49</v>
      </c>
      <c r="O8962">
        <v>160</v>
      </c>
      <c r="P8962">
        <v>7840</v>
      </c>
      <c r="Q8962">
        <v>2509</v>
      </c>
      <c r="R8962">
        <v>0.32</v>
      </c>
      <c r="S8962" t="s">
        <v>23</v>
      </c>
      <c r="T8962" t="str">
        <f>IF(Table1[[#This Row],[Units Sold]]&gt; 700,"High Units","low Units")</f>
        <v>low Units</v>
      </c>
      <c r="U8962">
        <f>SUM(Table1[[#This Row],[Operating Profit]])/SUM(Table1[Operating Profit])*100</f>
        <v>7.5541544203205338E-4</v>
      </c>
      <c r="V8962">
        <f>SUM(Table1[[#This Row],[Price per Unit]]*Table1[[#This Row],[Units Sold]])</f>
        <v>7840</v>
      </c>
      <c r="W8962">
        <f>SUM(Table1[[#This Row],[Total Sales]]-Table1[[#This Row],[Operating Profit]])</f>
        <v>5331</v>
      </c>
      <c r="X8962">
        <f>SUM(Table1[[#This Row],[Total Sales]]-Table1[[#This Row],[Cost]])</f>
        <v>2509</v>
      </c>
      <c r="Y8962">
        <f>SUM(Table1[[#This Row],[profit/loss]])/SUM(Table1[profit/loss])</f>
        <v>7.5541544203205341E-6</v>
      </c>
    </row>
    <row r="8963" spans="1:25" x14ac:dyDescent="0.3">
      <c r="A8963" t="s">
        <v>33</v>
      </c>
      <c r="B8963" t="s">
        <v>23</v>
      </c>
      <c r="C8963">
        <v>1128299</v>
      </c>
      <c r="D8963" s="9">
        <v>44434</v>
      </c>
      <c r="E8963" s="8" t="str">
        <f>TEXT(Table1[[#This Row],[Invoice Date]],"dd-mm-yyyy")</f>
        <v>26-08-2021</v>
      </c>
      <c r="F8963" s="1" t="str">
        <f t="shared" ref="F8963:F9026" si="560">TEXT(D8963,"mmmm")</f>
        <v>August</v>
      </c>
      <c r="G8963" s="1" t="str">
        <f t="shared" ref="G8963:G9026" si="561">TEXT(D8963,"YYYY")</f>
        <v>2021</v>
      </c>
      <c r="H8963" s="1" t="str">
        <f t="shared" ref="H8963:H9026" si="562">TEXT(D8963,"dddd")</f>
        <v>Thursday</v>
      </c>
      <c r="I8963" s="1" t="str">
        <f t="shared" ref="I8963:I9026" si="563">TEXT(D8963,"dd")</f>
        <v>26</v>
      </c>
      <c r="J8963" t="s">
        <v>30</v>
      </c>
      <c r="K8963" t="s">
        <v>87</v>
      </c>
      <c r="L8963" t="s">
        <v>88</v>
      </c>
      <c r="M8963" t="s">
        <v>16</v>
      </c>
      <c r="N8963">
        <v>40</v>
      </c>
      <c r="O8963">
        <v>224</v>
      </c>
      <c r="P8963">
        <v>8960</v>
      </c>
      <c r="Q8963">
        <v>3315</v>
      </c>
      <c r="R8963">
        <v>0.37</v>
      </c>
      <c r="S8963" t="s">
        <v>23</v>
      </c>
      <c r="T8963" t="str">
        <f>IF(Table1[[#This Row],[Units Sold]]&gt; 700,"High Units","low Units")</f>
        <v>low Units</v>
      </c>
      <c r="U8963">
        <f>SUM(Table1[[#This Row],[Operating Profit]])/SUM(Table1[Operating Profit])*100</f>
        <v>9.9808776019779072E-4</v>
      </c>
      <c r="V8963">
        <f>SUM(Table1[[#This Row],[Price per Unit]]*Table1[[#This Row],[Units Sold]])</f>
        <v>8960</v>
      </c>
      <c r="W8963">
        <f>SUM(Table1[[#This Row],[Total Sales]]-Table1[[#This Row],[Operating Profit]])</f>
        <v>5645</v>
      </c>
      <c r="X8963">
        <f>SUM(Table1[[#This Row],[Total Sales]]-Table1[[#This Row],[Cost]])</f>
        <v>3315</v>
      </c>
      <c r="Y8963">
        <f>SUM(Table1[[#This Row],[profit/loss]])/SUM(Table1[profit/loss])</f>
        <v>9.980877601977908E-6</v>
      </c>
    </row>
    <row r="8964" spans="1:25" x14ac:dyDescent="0.3">
      <c r="A8964" t="s">
        <v>33</v>
      </c>
      <c r="B8964" t="s">
        <v>23</v>
      </c>
      <c r="C8964">
        <v>1128299</v>
      </c>
      <c r="D8964" s="9">
        <v>44434</v>
      </c>
      <c r="E8964" s="8" t="str">
        <f>TEXT(Table1[[#This Row],[Invoice Date]],"dd-mm-yyyy")</f>
        <v>26-08-2021</v>
      </c>
      <c r="F8964" s="1" t="str">
        <f t="shared" si="560"/>
        <v>August</v>
      </c>
      <c r="G8964" s="1" t="str">
        <f t="shared" si="561"/>
        <v>2021</v>
      </c>
      <c r="H8964" s="1" t="str">
        <f t="shared" si="562"/>
        <v>Thursday</v>
      </c>
      <c r="I8964" s="1" t="str">
        <f t="shared" si="563"/>
        <v>26</v>
      </c>
      <c r="J8964" t="s">
        <v>30</v>
      </c>
      <c r="K8964" t="s">
        <v>87</v>
      </c>
      <c r="L8964" t="s">
        <v>88</v>
      </c>
      <c r="M8964" t="s">
        <v>18</v>
      </c>
      <c r="N8964">
        <v>44</v>
      </c>
      <c r="O8964">
        <v>208</v>
      </c>
      <c r="P8964">
        <v>9152</v>
      </c>
      <c r="Q8964">
        <v>4027</v>
      </c>
      <c r="R8964">
        <v>0.44</v>
      </c>
      <c r="S8964" t="s">
        <v>23</v>
      </c>
      <c r="T8964" t="str">
        <f>IF(Table1[[#This Row],[Units Sold]]&gt; 700,"High Units","low Units")</f>
        <v>low Units</v>
      </c>
      <c r="U8964">
        <f>SUM(Table1[[#This Row],[Operating Profit]])/SUM(Table1[Operating Profit])*100</f>
        <v>1.2124583439868789E-3</v>
      </c>
      <c r="V8964">
        <f>SUM(Table1[[#This Row],[Price per Unit]]*Table1[[#This Row],[Units Sold]])</f>
        <v>9152</v>
      </c>
      <c r="W8964">
        <f>SUM(Table1[[#This Row],[Total Sales]]-Table1[[#This Row],[Operating Profit]])</f>
        <v>5125</v>
      </c>
      <c r="X8964">
        <f>SUM(Table1[[#This Row],[Total Sales]]-Table1[[#This Row],[Cost]])</f>
        <v>4027</v>
      </c>
      <c r="Y8964">
        <f>SUM(Table1[[#This Row],[profit/loss]])/SUM(Table1[profit/loss])</f>
        <v>1.212458343986879E-5</v>
      </c>
    </row>
    <row r="8965" spans="1:25" x14ac:dyDescent="0.3">
      <c r="A8965" t="s">
        <v>33</v>
      </c>
      <c r="B8965" t="s">
        <v>23</v>
      </c>
      <c r="C8965">
        <v>1128299</v>
      </c>
      <c r="D8965" s="9">
        <v>44434</v>
      </c>
      <c r="E8965" s="8" t="str">
        <f>TEXT(Table1[[#This Row],[Invoice Date]],"dd-mm-yyyy")</f>
        <v>26-08-2021</v>
      </c>
      <c r="F8965" s="1" t="str">
        <f t="shared" si="560"/>
        <v>August</v>
      </c>
      <c r="G8965" s="1" t="str">
        <f t="shared" si="561"/>
        <v>2021</v>
      </c>
      <c r="H8965" s="1" t="str">
        <f t="shared" si="562"/>
        <v>Thursday</v>
      </c>
      <c r="I8965" s="1" t="str">
        <f t="shared" si="563"/>
        <v>26</v>
      </c>
      <c r="J8965" t="s">
        <v>30</v>
      </c>
      <c r="K8965" t="s">
        <v>87</v>
      </c>
      <c r="L8965" t="s">
        <v>88</v>
      </c>
      <c r="M8965" t="s">
        <v>19</v>
      </c>
      <c r="N8965">
        <v>46</v>
      </c>
      <c r="O8965">
        <v>163</v>
      </c>
      <c r="P8965">
        <v>7498</v>
      </c>
      <c r="Q8965">
        <v>2999</v>
      </c>
      <c r="R8965">
        <v>0.4</v>
      </c>
      <c r="S8965" t="s">
        <v>23</v>
      </c>
      <c r="T8965" t="str">
        <f>IF(Table1[[#This Row],[Units Sold]]&gt; 700,"High Units","low Units")</f>
        <v>low Units</v>
      </c>
      <c r="U8965">
        <f>SUM(Table1[[#This Row],[Operating Profit]])/SUM(Table1[Operating Profit])*100</f>
        <v>9.0294575952735285E-4</v>
      </c>
      <c r="V8965">
        <f>SUM(Table1[[#This Row],[Price per Unit]]*Table1[[#This Row],[Units Sold]])</f>
        <v>7498</v>
      </c>
      <c r="W8965">
        <f>SUM(Table1[[#This Row],[Total Sales]]-Table1[[#This Row],[Operating Profit]])</f>
        <v>4499</v>
      </c>
      <c r="X8965">
        <f>SUM(Table1[[#This Row],[Total Sales]]-Table1[[#This Row],[Cost]])</f>
        <v>2999</v>
      </c>
      <c r="Y8965">
        <f>SUM(Table1[[#This Row],[profit/loss]])/SUM(Table1[profit/loss])</f>
        <v>9.0294575952735282E-6</v>
      </c>
    </row>
    <row r="8966" spans="1:25" x14ac:dyDescent="0.3">
      <c r="A8966" t="s">
        <v>33</v>
      </c>
      <c r="B8966" t="s">
        <v>23</v>
      </c>
      <c r="C8966">
        <v>1128299</v>
      </c>
      <c r="D8966" s="9">
        <v>44434</v>
      </c>
      <c r="E8966" s="8" t="str">
        <f>TEXT(Table1[[#This Row],[Invoice Date]],"dd-mm-yyyy")</f>
        <v>26-08-2021</v>
      </c>
      <c r="F8966" s="1" t="str">
        <f t="shared" si="560"/>
        <v>August</v>
      </c>
      <c r="G8966" s="1" t="str">
        <f t="shared" si="561"/>
        <v>2021</v>
      </c>
      <c r="H8966" s="1" t="str">
        <f t="shared" si="562"/>
        <v>Thursday</v>
      </c>
      <c r="I8966" s="1" t="str">
        <f t="shared" si="563"/>
        <v>26</v>
      </c>
      <c r="J8966" t="s">
        <v>30</v>
      </c>
      <c r="K8966" t="s">
        <v>87</v>
      </c>
      <c r="L8966" t="s">
        <v>88</v>
      </c>
      <c r="M8966" t="s">
        <v>20</v>
      </c>
      <c r="N8966">
        <v>46</v>
      </c>
      <c r="O8966">
        <v>152</v>
      </c>
      <c r="P8966">
        <v>6992</v>
      </c>
      <c r="Q8966">
        <v>2587</v>
      </c>
      <c r="R8966">
        <v>0.37</v>
      </c>
      <c r="S8966" t="s">
        <v>23</v>
      </c>
      <c r="T8966" t="str">
        <f>IF(Table1[[#This Row],[Units Sold]]&gt; 700,"High Units","low Units")</f>
        <v>low Units</v>
      </c>
      <c r="U8966">
        <f>SUM(Table1[[#This Row],[Operating Profit]])/SUM(Table1[Operating Profit])*100</f>
        <v>7.7889985991906022E-4</v>
      </c>
      <c r="V8966">
        <f>SUM(Table1[[#This Row],[Price per Unit]]*Table1[[#This Row],[Units Sold]])</f>
        <v>6992</v>
      </c>
      <c r="W8966">
        <f>SUM(Table1[[#This Row],[Total Sales]]-Table1[[#This Row],[Operating Profit]])</f>
        <v>4405</v>
      </c>
      <c r="X8966">
        <f>SUM(Table1[[#This Row],[Total Sales]]-Table1[[#This Row],[Cost]])</f>
        <v>2587</v>
      </c>
      <c r="Y8966">
        <f>SUM(Table1[[#This Row],[profit/loss]])/SUM(Table1[profit/loss])</f>
        <v>7.7889985991906027E-6</v>
      </c>
    </row>
    <row r="8967" spans="1:25" x14ac:dyDescent="0.3">
      <c r="A8967" t="s">
        <v>33</v>
      </c>
      <c r="B8967" t="s">
        <v>23</v>
      </c>
      <c r="C8967">
        <v>1128299</v>
      </c>
      <c r="D8967" s="9">
        <v>44434</v>
      </c>
      <c r="E8967" s="8" t="str">
        <f>TEXT(Table1[[#This Row],[Invoice Date]],"dd-mm-yyyy")</f>
        <v>26-08-2021</v>
      </c>
      <c r="F8967" s="1" t="str">
        <f t="shared" si="560"/>
        <v>August</v>
      </c>
      <c r="G8967" s="1" t="str">
        <f t="shared" si="561"/>
        <v>2021</v>
      </c>
      <c r="H8967" s="1" t="str">
        <f t="shared" si="562"/>
        <v>Thursday</v>
      </c>
      <c r="I8967" s="1" t="str">
        <f t="shared" si="563"/>
        <v>26</v>
      </c>
      <c r="J8967" t="s">
        <v>30</v>
      </c>
      <c r="K8967" t="s">
        <v>87</v>
      </c>
      <c r="L8967" t="s">
        <v>88</v>
      </c>
      <c r="M8967" t="s">
        <v>21</v>
      </c>
      <c r="N8967">
        <v>48</v>
      </c>
      <c r="O8967">
        <v>162</v>
      </c>
      <c r="P8967">
        <v>7776</v>
      </c>
      <c r="Q8967">
        <v>2644</v>
      </c>
      <c r="R8967">
        <v>0.34</v>
      </c>
      <c r="S8967" t="s">
        <v>23</v>
      </c>
      <c r="T8967" t="str">
        <f>IF(Table1[[#This Row],[Units Sold]]&gt; 700,"High Units","low Units")</f>
        <v>low Units</v>
      </c>
      <c r="U8967">
        <f>SUM(Table1[[#This Row],[Operating Profit]])/SUM(Table1[Operating Profit])*100</f>
        <v>7.9606154991341139E-4</v>
      </c>
      <c r="V8967">
        <f>SUM(Table1[[#This Row],[Price per Unit]]*Table1[[#This Row],[Units Sold]])</f>
        <v>7776</v>
      </c>
      <c r="W8967">
        <f>SUM(Table1[[#This Row],[Total Sales]]-Table1[[#This Row],[Operating Profit]])</f>
        <v>5132</v>
      </c>
      <c r="X8967">
        <f>SUM(Table1[[#This Row],[Total Sales]]-Table1[[#This Row],[Cost]])</f>
        <v>2644</v>
      </c>
      <c r="Y8967">
        <f>SUM(Table1[[#This Row],[profit/loss]])/SUM(Table1[profit/loss])</f>
        <v>7.9606154991341142E-6</v>
      </c>
    </row>
    <row r="8968" spans="1:25" x14ac:dyDescent="0.3">
      <c r="A8968" t="s">
        <v>33</v>
      </c>
      <c r="B8968" t="s">
        <v>23</v>
      </c>
      <c r="C8968">
        <v>1128299</v>
      </c>
      <c r="D8968" s="9">
        <v>44434</v>
      </c>
      <c r="E8968" s="8" t="str">
        <f>TEXT(Table1[[#This Row],[Invoice Date]],"dd-mm-yyyy")</f>
        <v>26-08-2021</v>
      </c>
      <c r="F8968" s="1" t="str">
        <f t="shared" si="560"/>
        <v>August</v>
      </c>
      <c r="G8968" s="1" t="str">
        <f t="shared" si="561"/>
        <v>2021</v>
      </c>
      <c r="H8968" s="1" t="str">
        <f t="shared" si="562"/>
        <v>Thursday</v>
      </c>
      <c r="I8968" s="1" t="str">
        <f t="shared" si="563"/>
        <v>26</v>
      </c>
      <c r="J8968" t="s">
        <v>30</v>
      </c>
      <c r="K8968" t="s">
        <v>87</v>
      </c>
      <c r="L8968" t="s">
        <v>88</v>
      </c>
      <c r="M8968" t="s">
        <v>22</v>
      </c>
      <c r="N8968">
        <v>50</v>
      </c>
      <c r="O8968">
        <v>153</v>
      </c>
      <c r="P8968">
        <v>7650</v>
      </c>
      <c r="Q8968">
        <v>2448</v>
      </c>
      <c r="R8968">
        <v>0.32</v>
      </c>
      <c r="S8968" t="s">
        <v>23</v>
      </c>
      <c r="T8968" t="str">
        <f>IF(Table1[[#This Row],[Units Sold]]&gt; 700,"High Units","low Units")</f>
        <v>low Units</v>
      </c>
      <c r="U8968">
        <f>SUM(Table1[[#This Row],[Operating Profit]])/SUM(Table1[Operating Profit])*100</f>
        <v>7.3704942291529169E-4</v>
      </c>
      <c r="V8968">
        <f>SUM(Table1[[#This Row],[Price per Unit]]*Table1[[#This Row],[Units Sold]])</f>
        <v>7650</v>
      </c>
      <c r="W8968">
        <f>SUM(Table1[[#This Row],[Total Sales]]-Table1[[#This Row],[Operating Profit]])</f>
        <v>5202</v>
      </c>
      <c r="X8968">
        <f>SUM(Table1[[#This Row],[Total Sales]]-Table1[[#This Row],[Cost]])</f>
        <v>2448</v>
      </c>
      <c r="Y8968">
        <f>SUM(Table1[[#This Row],[profit/loss]])/SUM(Table1[profit/loss])</f>
        <v>7.3704942291529167E-6</v>
      </c>
    </row>
    <row r="8969" spans="1:25" x14ac:dyDescent="0.3">
      <c r="A8969" t="s">
        <v>33</v>
      </c>
      <c r="B8969" t="s">
        <v>23</v>
      </c>
      <c r="C8969">
        <v>1128299</v>
      </c>
      <c r="D8969" s="9">
        <v>44466</v>
      </c>
      <c r="E8969" s="8" t="str">
        <f>TEXT(Table1[[#This Row],[Invoice Date]],"dd-mm-yyyy")</f>
        <v>27-09-2021</v>
      </c>
      <c r="F8969" s="1" t="str">
        <f t="shared" si="560"/>
        <v>September</v>
      </c>
      <c r="G8969" s="1" t="str">
        <f t="shared" si="561"/>
        <v>2021</v>
      </c>
      <c r="H8969" s="1" t="str">
        <f t="shared" si="562"/>
        <v>Monday</v>
      </c>
      <c r="I8969" s="1" t="str">
        <f t="shared" si="563"/>
        <v>27</v>
      </c>
      <c r="J8969" t="s">
        <v>30</v>
      </c>
      <c r="K8969" t="s">
        <v>87</v>
      </c>
      <c r="L8969" t="s">
        <v>88</v>
      </c>
      <c r="M8969" t="s">
        <v>16</v>
      </c>
      <c r="N8969">
        <v>37</v>
      </c>
      <c r="O8969">
        <v>206</v>
      </c>
      <c r="P8969">
        <v>7622</v>
      </c>
      <c r="Q8969">
        <v>3201</v>
      </c>
      <c r="R8969">
        <v>0.42</v>
      </c>
      <c r="S8969" t="s">
        <v>23</v>
      </c>
      <c r="T8969" t="str">
        <f>IF(Table1[[#This Row],[Units Sold]]&gt; 700,"High Units","low Units")</f>
        <v>low Units</v>
      </c>
      <c r="U8969">
        <f>SUM(Table1[[#This Row],[Operating Profit]])/SUM(Table1[Operating Profit])*100</f>
        <v>9.6376438020908848E-4</v>
      </c>
      <c r="V8969">
        <f>SUM(Table1[[#This Row],[Price per Unit]]*Table1[[#This Row],[Units Sold]])</f>
        <v>7622</v>
      </c>
      <c r="W8969">
        <f>SUM(Table1[[#This Row],[Total Sales]]-Table1[[#This Row],[Operating Profit]])</f>
        <v>4421</v>
      </c>
      <c r="X8969">
        <f>SUM(Table1[[#This Row],[Total Sales]]-Table1[[#This Row],[Cost]])</f>
        <v>3201</v>
      </c>
      <c r="Y8969">
        <f>SUM(Table1[[#This Row],[profit/loss]])/SUM(Table1[profit/loss])</f>
        <v>9.6376438020908851E-6</v>
      </c>
    </row>
    <row r="8970" spans="1:25" x14ac:dyDescent="0.3">
      <c r="A8970" t="s">
        <v>33</v>
      </c>
      <c r="B8970" t="s">
        <v>23</v>
      </c>
      <c r="C8970">
        <v>1128299</v>
      </c>
      <c r="D8970" s="9">
        <v>44466</v>
      </c>
      <c r="E8970" s="8" t="str">
        <f>TEXT(Table1[[#This Row],[Invoice Date]],"dd-mm-yyyy")</f>
        <v>27-09-2021</v>
      </c>
      <c r="F8970" s="1" t="str">
        <f t="shared" si="560"/>
        <v>September</v>
      </c>
      <c r="G8970" s="1" t="str">
        <f t="shared" si="561"/>
        <v>2021</v>
      </c>
      <c r="H8970" s="1" t="str">
        <f t="shared" si="562"/>
        <v>Monday</v>
      </c>
      <c r="I8970" s="1" t="str">
        <f t="shared" si="563"/>
        <v>27</v>
      </c>
      <c r="J8970" t="s">
        <v>30</v>
      </c>
      <c r="K8970" t="s">
        <v>87</v>
      </c>
      <c r="L8970" t="s">
        <v>88</v>
      </c>
      <c r="M8970" t="s">
        <v>18</v>
      </c>
      <c r="N8970">
        <v>39</v>
      </c>
      <c r="O8970">
        <v>188</v>
      </c>
      <c r="P8970">
        <v>7332</v>
      </c>
      <c r="Q8970">
        <v>3373</v>
      </c>
      <c r="R8970">
        <v>0.46</v>
      </c>
      <c r="S8970" t="s">
        <v>23</v>
      </c>
      <c r="T8970" t="str">
        <f>IF(Table1[[#This Row],[Units Sold]]&gt; 700,"High Units","low Units")</f>
        <v>low Units</v>
      </c>
      <c r="U8970">
        <f>SUM(Table1[[#This Row],[Operating Profit]])/SUM(Table1[Operating Profit])*100</f>
        <v>1.0155505324727445E-3</v>
      </c>
      <c r="V8970">
        <f>SUM(Table1[[#This Row],[Price per Unit]]*Table1[[#This Row],[Units Sold]])</f>
        <v>7332</v>
      </c>
      <c r="W8970">
        <f>SUM(Table1[[#This Row],[Total Sales]]-Table1[[#This Row],[Operating Profit]])</f>
        <v>3959</v>
      </c>
      <c r="X8970">
        <f>SUM(Table1[[#This Row],[Total Sales]]-Table1[[#This Row],[Cost]])</f>
        <v>3373</v>
      </c>
      <c r="Y8970">
        <f>SUM(Table1[[#This Row],[profit/loss]])/SUM(Table1[profit/loss])</f>
        <v>1.0155505324727446E-5</v>
      </c>
    </row>
    <row r="8971" spans="1:25" x14ac:dyDescent="0.3">
      <c r="A8971" t="s">
        <v>33</v>
      </c>
      <c r="B8971" t="s">
        <v>23</v>
      </c>
      <c r="C8971">
        <v>1128299</v>
      </c>
      <c r="D8971" s="9">
        <v>44466</v>
      </c>
      <c r="E8971" s="8" t="str">
        <f>TEXT(Table1[[#This Row],[Invoice Date]],"dd-mm-yyyy")</f>
        <v>27-09-2021</v>
      </c>
      <c r="F8971" s="1" t="str">
        <f t="shared" si="560"/>
        <v>September</v>
      </c>
      <c r="G8971" s="1" t="str">
        <f t="shared" si="561"/>
        <v>2021</v>
      </c>
      <c r="H8971" s="1" t="str">
        <f t="shared" si="562"/>
        <v>Monday</v>
      </c>
      <c r="I8971" s="1" t="str">
        <f t="shared" si="563"/>
        <v>27</v>
      </c>
      <c r="J8971" t="s">
        <v>30</v>
      </c>
      <c r="K8971" t="s">
        <v>87</v>
      </c>
      <c r="L8971" t="s">
        <v>88</v>
      </c>
      <c r="M8971" t="s">
        <v>19</v>
      </c>
      <c r="N8971">
        <v>39</v>
      </c>
      <c r="O8971">
        <v>147</v>
      </c>
      <c r="P8971">
        <v>5733</v>
      </c>
      <c r="Q8971">
        <v>2408</v>
      </c>
      <c r="R8971">
        <v>0.42</v>
      </c>
      <c r="S8971" t="s">
        <v>23</v>
      </c>
      <c r="T8971" t="str">
        <f>IF(Table1[[#This Row],[Units Sold]]&gt; 700,"High Units","low Units")</f>
        <v>low Units</v>
      </c>
      <c r="U8971">
        <f>SUM(Table1[[#This Row],[Operating Profit]])/SUM(Table1[Operating Profit])*100</f>
        <v>7.2500613169118567E-4</v>
      </c>
      <c r="V8971">
        <f>SUM(Table1[[#This Row],[Price per Unit]]*Table1[[#This Row],[Units Sold]])</f>
        <v>5733</v>
      </c>
      <c r="W8971">
        <f>SUM(Table1[[#This Row],[Total Sales]]-Table1[[#This Row],[Operating Profit]])</f>
        <v>3325</v>
      </c>
      <c r="X8971">
        <f>SUM(Table1[[#This Row],[Total Sales]]-Table1[[#This Row],[Cost]])</f>
        <v>2408</v>
      </c>
      <c r="Y8971">
        <f>SUM(Table1[[#This Row],[profit/loss]])/SUM(Table1[profit/loss])</f>
        <v>7.2500613169118565E-6</v>
      </c>
    </row>
    <row r="8972" spans="1:25" x14ac:dyDescent="0.3">
      <c r="A8972" t="s">
        <v>33</v>
      </c>
      <c r="B8972" t="s">
        <v>23</v>
      </c>
      <c r="C8972">
        <v>1128299</v>
      </c>
      <c r="D8972" s="9">
        <v>44466</v>
      </c>
      <c r="E8972" s="8" t="str">
        <f>TEXT(Table1[[#This Row],[Invoice Date]],"dd-mm-yyyy")</f>
        <v>27-09-2021</v>
      </c>
      <c r="F8972" s="1" t="str">
        <f t="shared" si="560"/>
        <v>September</v>
      </c>
      <c r="G8972" s="1" t="str">
        <f t="shared" si="561"/>
        <v>2021</v>
      </c>
      <c r="H8972" s="1" t="str">
        <f t="shared" si="562"/>
        <v>Monday</v>
      </c>
      <c r="I8972" s="1" t="str">
        <f t="shared" si="563"/>
        <v>27</v>
      </c>
      <c r="J8972" t="s">
        <v>30</v>
      </c>
      <c r="K8972" t="s">
        <v>87</v>
      </c>
      <c r="L8972" t="s">
        <v>88</v>
      </c>
      <c r="M8972" t="s">
        <v>20</v>
      </c>
      <c r="N8972">
        <v>37</v>
      </c>
      <c r="O8972">
        <v>145</v>
      </c>
      <c r="P8972">
        <v>5365</v>
      </c>
      <c r="Q8972">
        <v>2200</v>
      </c>
      <c r="R8972">
        <v>0.41</v>
      </c>
      <c r="S8972" t="s">
        <v>23</v>
      </c>
      <c r="T8972" t="str">
        <f>IF(Table1[[#This Row],[Units Sold]]&gt; 700,"High Units","low Units")</f>
        <v>low Units</v>
      </c>
      <c r="U8972">
        <f>SUM(Table1[[#This Row],[Operating Profit]])/SUM(Table1[Operating Profit])*100</f>
        <v>6.6238101732583399E-4</v>
      </c>
      <c r="V8972">
        <f>SUM(Table1[[#This Row],[Price per Unit]]*Table1[[#This Row],[Units Sold]])</f>
        <v>5365</v>
      </c>
      <c r="W8972">
        <f>SUM(Table1[[#This Row],[Total Sales]]-Table1[[#This Row],[Operating Profit]])</f>
        <v>3165</v>
      </c>
      <c r="X8972">
        <f>SUM(Table1[[#This Row],[Total Sales]]-Table1[[#This Row],[Cost]])</f>
        <v>2200</v>
      </c>
      <c r="Y8972">
        <f>SUM(Table1[[#This Row],[profit/loss]])/SUM(Table1[profit/loss])</f>
        <v>6.6238101732583403E-6</v>
      </c>
    </row>
    <row r="8973" spans="1:25" x14ac:dyDescent="0.3">
      <c r="A8973" t="s">
        <v>33</v>
      </c>
      <c r="B8973" t="s">
        <v>23</v>
      </c>
      <c r="C8973">
        <v>1128299</v>
      </c>
      <c r="D8973" s="9">
        <v>44466</v>
      </c>
      <c r="E8973" s="8" t="str">
        <f>TEXT(Table1[[#This Row],[Invoice Date]],"dd-mm-yyyy")</f>
        <v>27-09-2021</v>
      </c>
      <c r="F8973" s="1" t="str">
        <f t="shared" si="560"/>
        <v>September</v>
      </c>
      <c r="G8973" s="1" t="str">
        <f t="shared" si="561"/>
        <v>2021</v>
      </c>
      <c r="H8973" s="1" t="str">
        <f t="shared" si="562"/>
        <v>Monday</v>
      </c>
      <c r="I8973" s="1" t="str">
        <f t="shared" si="563"/>
        <v>27</v>
      </c>
      <c r="J8973" t="s">
        <v>30</v>
      </c>
      <c r="K8973" t="s">
        <v>87</v>
      </c>
      <c r="L8973" t="s">
        <v>88</v>
      </c>
      <c r="M8973" t="s">
        <v>21</v>
      </c>
      <c r="N8973">
        <v>40</v>
      </c>
      <c r="O8973">
        <v>145</v>
      </c>
      <c r="P8973">
        <v>5800</v>
      </c>
      <c r="Q8973">
        <v>2030</v>
      </c>
      <c r="R8973">
        <v>0.35</v>
      </c>
      <c r="S8973" t="s">
        <v>23</v>
      </c>
      <c r="T8973" t="str">
        <f>IF(Table1[[#This Row],[Units Sold]]&gt; 700,"High Units","low Units")</f>
        <v>low Units</v>
      </c>
      <c r="U8973">
        <f>SUM(Table1[[#This Row],[Operating Profit]])/SUM(Table1[Operating Profit])*100</f>
        <v>6.1119702962338313E-4</v>
      </c>
      <c r="V8973">
        <f>SUM(Table1[[#This Row],[Price per Unit]]*Table1[[#This Row],[Units Sold]])</f>
        <v>5800</v>
      </c>
      <c r="W8973">
        <f>SUM(Table1[[#This Row],[Total Sales]]-Table1[[#This Row],[Operating Profit]])</f>
        <v>3770</v>
      </c>
      <c r="X8973">
        <f>SUM(Table1[[#This Row],[Total Sales]]-Table1[[#This Row],[Cost]])</f>
        <v>2030</v>
      </c>
      <c r="Y8973">
        <f>SUM(Table1[[#This Row],[profit/loss]])/SUM(Table1[profit/loss])</f>
        <v>6.1119702962338318E-6</v>
      </c>
    </row>
    <row r="8974" spans="1:25" x14ac:dyDescent="0.3">
      <c r="A8974" t="s">
        <v>33</v>
      </c>
      <c r="B8974" t="s">
        <v>23</v>
      </c>
      <c r="C8974">
        <v>1128299</v>
      </c>
      <c r="D8974" s="9">
        <v>44466</v>
      </c>
      <c r="E8974" s="8" t="str">
        <f>TEXT(Table1[[#This Row],[Invoice Date]],"dd-mm-yyyy")</f>
        <v>27-09-2021</v>
      </c>
      <c r="F8974" s="1" t="str">
        <f t="shared" si="560"/>
        <v>September</v>
      </c>
      <c r="G8974" s="1" t="str">
        <f t="shared" si="561"/>
        <v>2021</v>
      </c>
      <c r="H8974" s="1" t="str">
        <f t="shared" si="562"/>
        <v>Monday</v>
      </c>
      <c r="I8974" s="1" t="str">
        <f t="shared" si="563"/>
        <v>27</v>
      </c>
      <c r="J8974" t="s">
        <v>30</v>
      </c>
      <c r="K8974" t="s">
        <v>87</v>
      </c>
      <c r="L8974" t="s">
        <v>88</v>
      </c>
      <c r="M8974" t="s">
        <v>22</v>
      </c>
      <c r="N8974">
        <v>48</v>
      </c>
      <c r="O8974">
        <v>157</v>
      </c>
      <c r="P8974">
        <v>7536</v>
      </c>
      <c r="Q8974">
        <v>2261</v>
      </c>
      <c r="R8974">
        <v>0.3</v>
      </c>
      <c r="S8974" t="s">
        <v>23</v>
      </c>
      <c r="T8974" t="str">
        <f>IF(Table1[[#This Row],[Units Sold]]&gt; 700,"High Units","low Units")</f>
        <v>low Units</v>
      </c>
      <c r="U8974">
        <f>SUM(Table1[[#This Row],[Operating Profit]])/SUM(Table1[Operating Profit])*100</f>
        <v>6.8074703644259579E-4</v>
      </c>
      <c r="V8974">
        <f>SUM(Table1[[#This Row],[Price per Unit]]*Table1[[#This Row],[Units Sold]])</f>
        <v>7536</v>
      </c>
      <c r="W8974">
        <f>SUM(Table1[[#This Row],[Total Sales]]-Table1[[#This Row],[Operating Profit]])</f>
        <v>5275</v>
      </c>
      <c r="X8974">
        <f>SUM(Table1[[#This Row],[Total Sales]]-Table1[[#This Row],[Cost]])</f>
        <v>2261</v>
      </c>
      <c r="Y8974">
        <f>SUM(Table1[[#This Row],[profit/loss]])/SUM(Table1[profit/loss])</f>
        <v>6.8074703644259577E-6</v>
      </c>
    </row>
    <row r="8975" spans="1:25" x14ac:dyDescent="0.3">
      <c r="A8975" t="s">
        <v>33</v>
      </c>
      <c r="B8975" t="s">
        <v>23</v>
      </c>
      <c r="C8975">
        <v>1128299</v>
      </c>
      <c r="D8975" s="9">
        <v>44495</v>
      </c>
      <c r="E8975" s="8" t="str">
        <f>TEXT(Table1[[#This Row],[Invoice Date]],"dd-mm-yyyy")</f>
        <v>26-10-2021</v>
      </c>
      <c r="F8975" s="1" t="str">
        <f t="shared" si="560"/>
        <v>October</v>
      </c>
      <c r="G8975" s="1" t="str">
        <f t="shared" si="561"/>
        <v>2021</v>
      </c>
      <c r="H8975" s="1" t="str">
        <f t="shared" si="562"/>
        <v>Tuesday</v>
      </c>
      <c r="I8975" s="1" t="str">
        <f t="shared" si="563"/>
        <v>26</v>
      </c>
      <c r="J8975" t="s">
        <v>30</v>
      </c>
      <c r="K8975" t="s">
        <v>87</v>
      </c>
      <c r="L8975" t="s">
        <v>88</v>
      </c>
      <c r="M8975" t="s">
        <v>16</v>
      </c>
      <c r="N8975">
        <v>35</v>
      </c>
      <c r="O8975">
        <v>171</v>
      </c>
      <c r="P8975">
        <v>5985</v>
      </c>
      <c r="Q8975">
        <v>2214</v>
      </c>
      <c r="R8975">
        <v>0.37</v>
      </c>
      <c r="S8975" t="s">
        <v>23</v>
      </c>
      <c r="T8975" t="str">
        <f>IF(Table1[[#This Row],[Units Sold]]&gt; 700,"High Units","low Units")</f>
        <v>low Units</v>
      </c>
      <c r="U8975">
        <f>SUM(Table1[[#This Row],[Operating Profit]])/SUM(Table1[Operating Profit])*100</f>
        <v>6.6659616925427117E-4</v>
      </c>
      <c r="V8975">
        <f>SUM(Table1[[#This Row],[Price per Unit]]*Table1[[#This Row],[Units Sold]])</f>
        <v>5985</v>
      </c>
      <c r="W8975">
        <f>SUM(Table1[[#This Row],[Total Sales]]-Table1[[#This Row],[Operating Profit]])</f>
        <v>3771</v>
      </c>
      <c r="X8975">
        <f>SUM(Table1[[#This Row],[Total Sales]]-Table1[[#This Row],[Cost]])</f>
        <v>2214</v>
      </c>
      <c r="Y8975">
        <f>SUM(Table1[[#This Row],[profit/loss]])/SUM(Table1[profit/loss])</f>
        <v>6.6659616925427115E-6</v>
      </c>
    </row>
    <row r="8976" spans="1:25" x14ac:dyDescent="0.3">
      <c r="A8976" t="s">
        <v>33</v>
      </c>
      <c r="B8976" t="s">
        <v>23</v>
      </c>
      <c r="C8976">
        <v>1128299</v>
      </c>
      <c r="D8976" s="9">
        <v>44495</v>
      </c>
      <c r="E8976" s="8" t="str">
        <f>TEXT(Table1[[#This Row],[Invoice Date]],"dd-mm-yyyy")</f>
        <v>26-10-2021</v>
      </c>
      <c r="F8976" s="1" t="str">
        <f t="shared" si="560"/>
        <v>October</v>
      </c>
      <c r="G8976" s="1" t="str">
        <f t="shared" si="561"/>
        <v>2021</v>
      </c>
      <c r="H8976" s="1" t="str">
        <f t="shared" si="562"/>
        <v>Tuesday</v>
      </c>
      <c r="I8976" s="1" t="str">
        <f t="shared" si="563"/>
        <v>26</v>
      </c>
      <c r="J8976" t="s">
        <v>30</v>
      </c>
      <c r="K8976" t="s">
        <v>87</v>
      </c>
      <c r="L8976" t="s">
        <v>88</v>
      </c>
      <c r="M8976" t="s">
        <v>18</v>
      </c>
      <c r="N8976">
        <v>38</v>
      </c>
      <c r="O8976">
        <v>182</v>
      </c>
      <c r="P8976">
        <v>6916</v>
      </c>
      <c r="Q8976">
        <v>2974</v>
      </c>
      <c r="R8976">
        <v>0.43</v>
      </c>
      <c r="S8976" t="s">
        <v>23</v>
      </c>
      <c r="T8976" t="str">
        <f>IF(Table1[[#This Row],[Units Sold]]&gt; 700,"High Units","low Units")</f>
        <v>low Units</v>
      </c>
      <c r="U8976">
        <f>SUM(Table1[[#This Row],[Operating Profit]])/SUM(Table1[Operating Profit])*100</f>
        <v>8.9541870251228655E-4</v>
      </c>
      <c r="V8976">
        <f>SUM(Table1[[#This Row],[Price per Unit]]*Table1[[#This Row],[Units Sold]])</f>
        <v>6916</v>
      </c>
      <c r="W8976">
        <f>SUM(Table1[[#This Row],[Total Sales]]-Table1[[#This Row],[Operating Profit]])</f>
        <v>3942</v>
      </c>
      <c r="X8976">
        <f>SUM(Table1[[#This Row],[Total Sales]]-Table1[[#This Row],[Cost]])</f>
        <v>2974</v>
      </c>
      <c r="Y8976">
        <f>SUM(Table1[[#This Row],[profit/loss]])/SUM(Table1[profit/loss])</f>
        <v>8.954187025122866E-6</v>
      </c>
    </row>
    <row r="8977" spans="1:25" x14ac:dyDescent="0.3">
      <c r="A8977" t="s">
        <v>33</v>
      </c>
      <c r="B8977" t="s">
        <v>23</v>
      </c>
      <c r="C8977">
        <v>1128299</v>
      </c>
      <c r="D8977" s="9">
        <v>44495</v>
      </c>
      <c r="E8977" s="8" t="str">
        <f>TEXT(Table1[[#This Row],[Invoice Date]],"dd-mm-yyyy")</f>
        <v>26-10-2021</v>
      </c>
      <c r="F8977" s="1" t="str">
        <f t="shared" si="560"/>
        <v>October</v>
      </c>
      <c r="G8977" s="1" t="str">
        <f t="shared" si="561"/>
        <v>2021</v>
      </c>
      <c r="H8977" s="1" t="str">
        <f t="shared" si="562"/>
        <v>Tuesday</v>
      </c>
      <c r="I8977" s="1" t="str">
        <f t="shared" si="563"/>
        <v>26</v>
      </c>
      <c r="J8977" t="s">
        <v>30</v>
      </c>
      <c r="K8977" t="s">
        <v>87</v>
      </c>
      <c r="L8977" t="s">
        <v>88</v>
      </c>
      <c r="M8977" t="s">
        <v>19</v>
      </c>
      <c r="N8977">
        <v>34</v>
      </c>
      <c r="O8977">
        <v>120</v>
      </c>
      <c r="P8977">
        <v>4080</v>
      </c>
      <c r="Q8977">
        <v>1632</v>
      </c>
      <c r="R8977">
        <v>0.4</v>
      </c>
      <c r="S8977" t="s">
        <v>23</v>
      </c>
      <c r="T8977" t="str">
        <f>IF(Table1[[#This Row],[Units Sold]]&gt; 700,"High Units","low Units")</f>
        <v>low Units</v>
      </c>
      <c r="U8977">
        <f>SUM(Table1[[#This Row],[Operating Profit]])/SUM(Table1[Operating Profit])*100</f>
        <v>4.9136628194352779E-4</v>
      </c>
      <c r="V8977">
        <f>SUM(Table1[[#This Row],[Price per Unit]]*Table1[[#This Row],[Units Sold]])</f>
        <v>4080</v>
      </c>
      <c r="W8977">
        <f>SUM(Table1[[#This Row],[Total Sales]]-Table1[[#This Row],[Operating Profit]])</f>
        <v>2448</v>
      </c>
      <c r="X8977">
        <f>SUM(Table1[[#This Row],[Total Sales]]-Table1[[#This Row],[Cost]])</f>
        <v>1632</v>
      </c>
      <c r="Y8977">
        <f>SUM(Table1[[#This Row],[profit/loss]])/SUM(Table1[profit/loss])</f>
        <v>4.9136628194352775E-6</v>
      </c>
    </row>
    <row r="8978" spans="1:25" x14ac:dyDescent="0.3">
      <c r="A8978" t="s">
        <v>33</v>
      </c>
      <c r="B8978" t="s">
        <v>23</v>
      </c>
      <c r="C8978">
        <v>1128299</v>
      </c>
      <c r="D8978" s="9">
        <v>44495</v>
      </c>
      <c r="E8978" s="8" t="str">
        <f>TEXT(Table1[[#This Row],[Invoice Date]],"dd-mm-yyyy")</f>
        <v>26-10-2021</v>
      </c>
      <c r="F8978" s="1" t="str">
        <f t="shared" si="560"/>
        <v>October</v>
      </c>
      <c r="G8978" s="1" t="str">
        <f t="shared" si="561"/>
        <v>2021</v>
      </c>
      <c r="H8978" s="1" t="str">
        <f t="shared" si="562"/>
        <v>Tuesday</v>
      </c>
      <c r="I8978" s="1" t="str">
        <f t="shared" si="563"/>
        <v>26</v>
      </c>
      <c r="J8978" t="s">
        <v>30</v>
      </c>
      <c r="K8978" t="s">
        <v>87</v>
      </c>
      <c r="L8978" t="s">
        <v>88</v>
      </c>
      <c r="M8978" t="s">
        <v>20</v>
      </c>
      <c r="N8978">
        <v>35</v>
      </c>
      <c r="O8978">
        <v>112</v>
      </c>
      <c r="P8978">
        <v>3920</v>
      </c>
      <c r="Q8978">
        <v>1646</v>
      </c>
      <c r="R8978">
        <v>0.42</v>
      </c>
      <c r="S8978" t="s">
        <v>23</v>
      </c>
      <c r="T8978" t="str">
        <f>IF(Table1[[#This Row],[Units Sold]]&gt; 700,"High Units","low Units")</f>
        <v>low Units</v>
      </c>
      <c r="U8978">
        <f>SUM(Table1[[#This Row],[Operating Profit]])/SUM(Table1[Operating Profit])*100</f>
        <v>4.9558143387196498E-4</v>
      </c>
      <c r="V8978">
        <f>SUM(Table1[[#This Row],[Price per Unit]]*Table1[[#This Row],[Units Sold]])</f>
        <v>3920</v>
      </c>
      <c r="W8978">
        <f>SUM(Table1[[#This Row],[Total Sales]]-Table1[[#This Row],[Operating Profit]])</f>
        <v>2274</v>
      </c>
      <c r="X8978">
        <f>SUM(Table1[[#This Row],[Total Sales]]-Table1[[#This Row],[Cost]])</f>
        <v>1646</v>
      </c>
      <c r="Y8978">
        <f>SUM(Table1[[#This Row],[profit/loss]])/SUM(Table1[profit/loss])</f>
        <v>4.9558143387196495E-6</v>
      </c>
    </row>
    <row r="8979" spans="1:25" x14ac:dyDescent="0.3">
      <c r="A8979" t="s">
        <v>33</v>
      </c>
      <c r="B8979" t="s">
        <v>23</v>
      </c>
      <c r="C8979">
        <v>1128299</v>
      </c>
      <c r="D8979" s="9">
        <v>44495</v>
      </c>
      <c r="E8979" s="8" t="str">
        <f>TEXT(Table1[[#This Row],[Invoice Date]],"dd-mm-yyyy")</f>
        <v>26-10-2021</v>
      </c>
      <c r="F8979" s="1" t="str">
        <f t="shared" si="560"/>
        <v>October</v>
      </c>
      <c r="G8979" s="1" t="str">
        <f t="shared" si="561"/>
        <v>2021</v>
      </c>
      <c r="H8979" s="1" t="str">
        <f t="shared" si="562"/>
        <v>Tuesday</v>
      </c>
      <c r="I8979" s="1" t="str">
        <f t="shared" si="563"/>
        <v>26</v>
      </c>
      <c r="J8979" t="s">
        <v>30</v>
      </c>
      <c r="K8979" t="s">
        <v>87</v>
      </c>
      <c r="L8979" t="s">
        <v>88</v>
      </c>
      <c r="M8979" t="s">
        <v>21</v>
      </c>
      <c r="N8979">
        <v>41</v>
      </c>
      <c r="O8979">
        <v>114</v>
      </c>
      <c r="P8979">
        <v>4674</v>
      </c>
      <c r="Q8979">
        <v>1542</v>
      </c>
      <c r="R8979">
        <v>0.33</v>
      </c>
      <c r="S8979" t="s">
        <v>23</v>
      </c>
      <c r="T8979" t="str">
        <f>IF(Table1[[#This Row],[Units Sold]]&gt; 700,"High Units","low Units")</f>
        <v>low Units</v>
      </c>
      <c r="U8979">
        <f>SUM(Table1[[#This Row],[Operating Profit]])/SUM(Table1[Operating Profit])*100</f>
        <v>4.6426887668928908E-4</v>
      </c>
      <c r="V8979">
        <f>SUM(Table1[[#This Row],[Price per Unit]]*Table1[[#This Row],[Units Sold]])</f>
        <v>4674</v>
      </c>
      <c r="W8979">
        <f>SUM(Table1[[#This Row],[Total Sales]]-Table1[[#This Row],[Operating Profit]])</f>
        <v>3132</v>
      </c>
      <c r="X8979">
        <f>SUM(Table1[[#This Row],[Total Sales]]-Table1[[#This Row],[Cost]])</f>
        <v>1542</v>
      </c>
      <c r="Y8979">
        <f>SUM(Table1[[#This Row],[profit/loss]])/SUM(Table1[profit/loss])</f>
        <v>4.642688766892891E-6</v>
      </c>
    </row>
    <row r="8980" spans="1:25" x14ac:dyDescent="0.3">
      <c r="A8980" t="s">
        <v>33</v>
      </c>
      <c r="B8980" t="s">
        <v>23</v>
      </c>
      <c r="C8980">
        <v>1128299</v>
      </c>
      <c r="D8980" s="9">
        <v>44495</v>
      </c>
      <c r="E8980" s="8" t="str">
        <f>TEXT(Table1[[#This Row],[Invoice Date]],"dd-mm-yyyy")</f>
        <v>26-10-2021</v>
      </c>
      <c r="F8980" s="1" t="str">
        <f t="shared" si="560"/>
        <v>October</v>
      </c>
      <c r="G8980" s="1" t="str">
        <f t="shared" si="561"/>
        <v>2021</v>
      </c>
      <c r="H8980" s="1" t="str">
        <f t="shared" si="562"/>
        <v>Tuesday</v>
      </c>
      <c r="I8980" s="1" t="str">
        <f t="shared" si="563"/>
        <v>26</v>
      </c>
      <c r="J8980" t="s">
        <v>30</v>
      </c>
      <c r="K8980" t="s">
        <v>87</v>
      </c>
      <c r="L8980" t="s">
        <v>88</v>
      </c>
      <c r="M8980" t="s">
        <v>22</v>
      </c>
      <c r="N8980">
        <v>57</v>
      </c>
      <c r="O8980">
        <v>131</v>
      </c>
      <c r="P8980">
        <v>7467</v>
      </c>
      <c r="Q8980">
        <v>2315</v>
      </c>
      <c r="R8980">
        <v>0.31</v>
      </c>
      <c r="S8980" t="s">
        <v>23</v>
      </c>
      <c r="T8980" t="str">
        <f>IF(Table1[[#This Row],[Units Sold]]&gt; 700,"High Units","low Units")</f>
        <v>low Units</v>
      </c>
      <c r="U8980">
        <f>SUM(Table1[[#This Row],[Operating Profit]])/SUM(Table1[Operating Profit])*100</f>
        <v>6.9700547959513899E-4</v>
      </c>
      <c r="V8980">
        <f>SUM(Table1[[#This Row],[Price per Unit]]*Table1[[#This Row],[Units Sold]])</f>
        <v>7467</v>
      </c>
      <c r="W8980">
        <f>SUM(Table1[[#This Row],[Total Sales]]-Table1[[#This Row],[Operating Profit]])</f>
        <v>5152</v>
      </c>
      <c r="X8980">
        <f>SUM(Table1[[#This Row],[Total Sales]]-Table1[[#This Row],[Cost]])</f>
        <v>2315</v>
      </c>
      <c r="Y8980">
        <f>SUM(Table1[[#This Row],[profit/loss]])/SUM(Table1[profit/loss])</f>
        <v>6.97005479595139E-6</v>
      </c>
    </row>
    <row r="8981" spans="1:25" x14ac:dyDescent="0.3">
      <c r="A8981" t="s">
        <v>33</v>
      </c>
      <c r="B8981" t="s">
        <v>23</v>
      </c>
      <c r="C8981">
        <v>1128299</v>
      </c>
      <c r="D8981" s="9">
        <v>44526</v>
      </c>
      <c r="E8981" s="8" t="str">
        <f>TEXT(Table1[[#This Row],[Invoice Date]],"dd-mm-yyyy")</f>
        <v>26-11-2021</v>
      </c>
      <c r="F8981" s="1" t="str">
        <f t="shared" si="560"/>
        <v>November</v>
      </c>
      <c r="G8981" s="1" t="str">
        <f t="shared" si="561"/>
        <v>2021</v>
      </c>
      <c r="H8981" s="1" t="str">
        <f t="shared" si="562"/>
        <v>Friday</v>
      </c>
      <c r="I8981" s="1" t="str">
        <f t="shared" si="563"/>
        <v>26</v>
      </c>
      <c r="J8981" t="s">
        <v>30</v>
      </c>
      <c r="K8981" t="s">
        <v>87</v>
      </c>
      <c r="L8981" t="s">
        <v>88</v>
      </c>
      <c r="M8981" t="s">
        <v>16</v>
      </c>
      <c r="N8981">
        <v>47</v>
      </c>
      <c r="O8981">
        <v>176</v>
      </c>
      <c r="P8981">
        <v>8272</v>
      </c>
      <c r="Q8981">
        <v>3392</v>
      </c>
      <c r="R8981">
        <v>0.41</v>
      </c>
      <c r="S8981" t="s">
        <v>23</v>
      </c>
      <c r="T8981" t="str">
        <f>IF(Table1[[#This Row],[Units Sold]]&gt; 700,"High Units","low Units")</f>
        <v>low Units</v>
      </c>
      <c r="U8981">
        <f>SUM(Table1[[#This Row],[Operating Profit]])/SUM(Table1[Operating Profit])*100</f>
        <v>1.0212710958041949E-3</v>
      </c>
      <c r="V8981">
        <f>SUM(Table1[[#This Row],[Price per Unit]]*Table1[[#This Row],[Units Sold]])</f>
        <v>8272</v>
      </c>
      <c r="W8981">
        <f>SUM(Table1[[#This Row],[Total Sales]]-Table1[[#This Row],[Operating Profit]])</f>
        <v>4880</v>
      </c>
      <c r="X8981">
        <f>SUM(Table1[[#This Row],[Total Sales]]-Table1[[#This Row],[Cost]])</f>
        <v>3392</v>
      </c>
      <c r="Y8981">
        <f>SUM(Table1[[#This Row],[profit/loss]])/SUM(Table1[profit/loss])</f>
        <v>1.021271095804195E-5</v>
      </c>
    </row>
    <row r="8982" spans="1:25" x14ac:dyDescent="0.3">
      <c r="A8982" t="s">
        <v>33</v>
      </c>
      <c r="B8982" t="s">
        <v>23</v>
      </c>
      <c r="C8982">
        <v>1128299</v>
      </c>
      <c r="D8982" s="9">
        <v>44526</v>
      </c>
      <c r="E8982" s="8" t="str">
        <f>TEXT(Table1[[#This Row],[Invoice Date]],"dd-mm-yyyy")</f>
        <v>26-11-2021</v>
      </c>
      <c r="F8982" s="1" t="str">
        <f t="shared" si="560"/>
        <v>November</v>
      </c>
      <c r="G8982" s="1" t="str">
        <f t="shared" si="561"/>
        <v>2021</v>
      </c>
      <c r="H8982" s="1" t="str">
        <f t="shared" si="562"/>
        <v>Friday</v>
      </c>
      <c r="I8982" s="1" t="str">
        <f t="shared" si="563"/>
        <v>26</v>
      </c>
      <c r="J8982" t="s">
        <v>30</v>
      </c>
      <c r="K8982" t="s">
        <v>87</v>
      </c>
      <c r="L8982" t="s">
        <v>88</v>
      </c>
      <c r="M8982" t="s">
        <v>18</v>
      </c>
      <c r="N8982">
        <v>44</v>
      </c>
      <c r="O8982">
        <v>180</v>
      </c>
      <c r="P8982">
        <v>7920</v>
      </c>
      <c r="Q8982">
        <v>3406</v>
      </c>
      <c r="R8982">
        <v>0.43</v>
      </c>
      <c r="S8982" t="s">
        <v>23</v>
      </c>
      <c r="T8982" t="str">
        <f>IF(Table1[[#This Row],[Units Sold]]&gt; 700,"High Units","low Units")</f>
        <v>low Units</v>
      </c>
      <c r="U8982">
        <f>SUM(Table1[[#This Row],[Operating Profit]])/SUM(Table1[Operating Profit])*100</f>
        <v>1.0254862477326323E-3</v>
      </c>
      <c r="V8982">
        <f>SUM(Table1[[#This Row],[Price per Unit]]*Table1[[#This Row],[Units Sold]])</f>
        <v>7920</v>
      </c>
      <c r="W8982">
        <f>SUM(Table1[[#This Row],[Total Sales]]-Table1[[#This Row],[Operating Profit]])</f>
        <v>4514</v>
      </c>
      <c r="X8982">
        <f>SUM(Table1[[#This Row],[Total Sales]]-Table1[[#This Row],[Cost]])</f>
        <v>3406</v>
      </c>
      <c r="Y8982">
        <f>SUM(Table1[[#This Row],[profit/loss]])/SUM(Table1[profit/loss])</f>
        <v>1.0254862477326322E-5</v>
      </c>
    </row>
    <row r="8983" spans="1:25" x14ac:dyDescent="0.3">
      <c r="A8983" t="s">
        <v>33</v>
      </c>
      <c r="B8983" t="s">
        <v>23</v>
      </c>
      <c r="C8983">
        <v>1128299</v>
      </c>
      <c r="D8983" s="9">
        <v>44526</v>
      </c>
      <c r="E8983" s="8" t="str">
        <f>TEXT(Table1[[#This Row],[Invoice Date]],"dd-mm-yyyy")</f>
        <v>26-11-2021</v>
      </c>
      <c r="F8983" s="1" t="str">
        <f t="shared" si="560"/>
        <v>November</v>
      </c>
      <c r="G8983" s="1" t="str">
        <f t="shared" si="561"/>
        <v>2021</v>
      </c>
      <c r="H8983" s="1" t="str">
        <f t="shared" si="562"/>
        <v>Friday</v>
      </c>
      <c r="I8983" s="1" t="str">
        <f t="shared" si="563"/>
        <v>26</v>
      </c>
      <c r="J8983" t="s">
        <v>30</v>
      </c>
      <c r="K8983" t="s">
        <v>87</v>
      </c>
      <c r="L8983" t="s">
        <v>88</v>
      </c>
      <c r="M8983" t="s">
        <v>19</v>
      </c>
      <c r="N8983">
        <v>46</v>
      </c>
      <c r="O8983">
        <v>149</v>
      </c>
      <c r="P8983">
        <v>6854</v>
      </c>
      <c r="Q8983">
        <v>2536</v>
      </c>
      <c r="R8983">
        <v>0.37</v>
      </c>
      <c r="S8983" t="s">
        <v>23</v>
      </c>
      <c r="T8983" t="str">
        <f>IF(Table1[[#This Row],[Units Sold]]&gt; 700,"High Units","low Units")</f>
        <v>low Units</v>
      </c>
      <c r="U8983">
        <f>SUM(Table1[[#This Row],[Operating Profit]])/SUM(Table1[Operating Profit])*100</f>
        <v>7.6354466360832498E-4</v>
      </c>
      <c r="V8983">
        <f>SUM(Table1[[#This Row],[Price per Unit]]*Table1[[#This Row],[Units Sold]])</f>
        <v>6854</v>
      </c>
      <c r="W8983">
        <f>SUM(Table1[[#This Row],[Total Sales]]-Table1[[#This Row],[Operating Profit]])</f>
        <v>4318</v>
      </c>
      <c r="X8983">
        <f>SUM(Table1[[#This Row],[Total Sales]]-Table1[[#This Row],[Cost]])</f>
        <v>2536</v>
      </c>
      <c r="Y8983">
        <f>SUM(Table1[[#This Row],[profit/loss]])/SUM(Table1[profit/loss])</f>
        <v>7.6354466360832497E-6</v>
      </c>
    </row>
    <row r="8984" spans="1:25" x14ac:dyDescent="0.3">
      <c r="A8984" t="s">
        <v>33</v>
      </c>
      <c r="B8984" t="s">
        <v>23</v>
      </c>
      <c r="C8984">
        <v>1128299</v>
      </c>
      <c r="D8984" s="9">
        <v>44526</v>
      </c>
      <c r="E8984" s="8" t="str">
        <f>TEXT(Table1[[#This Row],[Invoice Date]],"dd-mm-yyyy")</f>
        <v>26-11-2021</v>
      </c>
      <c r="F8984" s="1" t="str">
        <f t="shared" si="560"/>
        <v>November</v>
      </c>
      <c r="G8984" s="1" t="str">
        <f t="shared" si="561"/>
        <v>2021</v>
      </c>
      <c r="H8984" s="1" t="str">
        <f t="shared" si="562"/>
        <v>Friday</v>
      </c>
      <c r="I8984" s="1" t="str">
        <f t="shared" si="563"/>
        <v>26</v>
      </c>
      <c r="J8984" t="s">
        <v>30</v>
      </c>
      <c r="K8984" t="s">
        <v>87</v>
      </c>
      <c r="L8984" t="s">
        <v>88</v>
      </c>
      <c r="M8984" t="s">
        <v>20</v>
      </c>
      <c r="N8984">
        <v>40</v>
      </c>
      <c r="O8984">
        <v>136</v>
      </c>
      <c r="P8984">
        <v>5440</v>
      </c>
      <c r="Q8984">
        <v>2230</v>
      </c>
      <c r="R8984">
        <v>0.41</v>
      </c>
      <c r="S8984" t="s">
        <v>23</v>
      </c>
      <c r="T8984" t="str">
        <f>IF(Table1[[#This Row],[Units Sold]]&gt; 700,"High Units","low Units")</f>
        <v>low Units</v>
      </c>
      <c r="U8984">
        <f>SUM(Table1[[#This Row],[Operating Profit]])/SUM(Table1[Operating Profit])*100</f>
        <v>6.7141348574391356E-4</v>
      </c>
      <c r="V8984">
        <f>SUM(Table1[[#This Row],[Price per Unit]]*Table1[[#This Row],[Units Sold]])</f>
        <v>5440</v>
      </c>
      <c r="W8984">
        <f>SUM(Table1[[#This Row],[Total Sales]]-Table1[[#This Row],[Operating Profit]])</f>
        <v>3210</v>
      </c>
      <c r="X8984">
        <f>SUM(Table1[[#This Row],[Total Sales]]-Table1[[#This Row],[Cost]])</f>
        <v>2230</v>
      </c>
      <c r="Y8984">
        <f>SUM(Table1[[#This Row],[profit/loss]])/SUM(Table1[profit/loss])</f>
        <v>6.7141348574391361E-6</v>
      </c>
    </row>
    <row r="8985" spans="1:25" x14ac:dyDescent="0.3">
      <c r="A8985" t="s">
        <v>33</v>
      </c>
      <c r="B8985" t="s">
        <v>23</v>
      </c>
      <c r="C8985">
        <v>1128299</v>
      </c>
      <c r="D8985" s="9">
        <v>44526</v>
      </c>
      <c r="E8985" s="8" t="str">
        <f>TEXT(Table1[[#This Row],[Invoice Date]],"dd-mm-yyyy")</f>
        <v>26-11-2021</v>
      </c>
      <c r="F8985" s="1" t="str">
        <f t="shared" si="560"/>
        <v>November</v>
      </c>
      <c r="G8985" s="1" t="str">
        <f t="shared" si="561"/>
        <v>2021</v>
      </c>
      <c r="H8985" s="1" t="str">
        <f t="shared" si="562"/>
        <v>Friday</v>
      </c>
      <c r="I8985" s="1" t="str">
        <f t="shared" si="563"/>
        <v>26</v>
      </c>
      <c r="J8985" t="s">
        <v>30</v>
      </c>
      <c r="K8985" t="s">
        <v>87</v>
      </c>
      <c r="L8985" t="s">
        <v>88</v>
      </c>
      <c r="M8985" t="s">
        <v>21</v>
      </c>
      <c r="N8985">
        <v>54</v>
      </c>
      <c r="O8985">
        <v>131</v>
      </c>
      <c r="P8985">
        <v>7074</v>
      </c>
      <c r="Q8985">
        <v>2617</v>
      </c>
      <c r="R8985">
        <v>0.37</v>
      </c>
      <c r="S8985" t="s">
        <v>23</v>
      </c>
      <c r="T8985" t="str">
        <f>IF(Table1[[#This Row],[Units Sold]]&gt; 700,"High Units","low Units")</f>
        <v>low Units</v>
      </c>
      <c r="U8985">
        <f>SUM(Table1[[#This Row],[Operating Profit]])/SUM(Table1[Operating Profit])*100</f>
        <v>7.879323283371399E-4</v>
      </c>
      <c r="V8985">
        <f>SUM(Table1[[#This Row],[Price per Unit]]*Table1[[#This Row],[Units Sold]])</f>
        <v>7074</v>
      </c>
      <c r="W8985">
        <f>SUM(Table1[[#This Row],[Total Sales]]-Table1[[#This Row],[Operating Profit]])</f>
        <v>4457</v>
      </c>
      <c r="X8985">
        <f>SUM(Table1[[#This Row],[Total Sales]]-Table1[[#This Row],[Cost]])</f>
        <v>2617</v>
      </c>
      <c r="Y8985">
        <f>SUM(Table1[[#This Row],[profit/loss]])/SUM(Table1[profit/loss])</f>
        <v>7.8793232833713985E-6</v>
      </c>
    </row>
    <row r="8986" spans="1:25" x14ac:dyDescent="0.3">
      <c r="A8986" t="s">
        <v>33</v>
      </c>
      <c r="B8986" t="s">
        <v>23</v>
      </c>
      <c r="C8986">
        <v>1128299</v>
      </c>
      <c r="D8986" s="9">
        <v>44526</v>
      </c>
      <c r="E8986" s="8" t="str">
        <f>TEXT(Table1[[#This Row],[Invoice Date]],"dd-mm-yyyy")</f>
        <v>26-11-2021</v>
      </c>
      <c r="F8986" s="1" t="str">
        <f t="shared" si="560"/>
        <v>November</v>
      </c>
      <c r="G8986" s="1" t="str">
        <f t="shared" si="561"/>
        <v>2021</v>
      </c>
      <c r="H8986" s="1" t="str">
        <f t="shared" si="562"/>
        <v>Friday</v>
      </c>
      <c r="I8986" s="1" t="str">
        <f t="shared" si="563"/>
        <v>26</v>
      </c>
      <c r="J8986" t="s">
        <v>30</v>
      </c>
      <c r="K8986" t="s">
        <v>87</v>
      </c>
      <c r="L8986" t="s">
        <v>88</v>
      </c>
      <c r="M8986" t="s">
        <v>22</v>
      </c>
      <c r="N8986">
        <v>56</v>
      </c>
      <c r="O8986">
        <v>170</v>
      </c>
      <c r="P8986">
        <v>9520</v>
      </c>
      <c r="Q8986">
        <v>2856</v>
      </c>
      <c r="R8986">
        <v>0.3</v>
      </c>
      <c r="S8986" t="s">
        <v>23</v>
      </c>
      <c r="T8986" t="str">
        <f>IF(Table1[[#This Row],[Units Sold]]&gt; 700,"High Units","low Units")</f>
        <v>low Units</v>
      </c>
      <c r="U8986">
        <f>SUM(Table1[[#This Row],[Operating Profit]])/SUM(Table1[Operating Profit])*100</f>
        <v>8.5989099340117359E-4</v>
      </c>
      <c r="V8986">
        <f>SUM(Table1[[#This Row],[Price per Unit]]*Table1[[#This Row],[Units Sold]])</f>
        <v>9520</v>
      </c>
      <c r="W8986">
        <f>SUM(Table1[[#This Row],[Total Sales]]-Table1[[#This Row],[Operating Profit]])</f>
        <v>6664</v>
      </c>
      <c r="X8986">
        <f>SUM(Table1[[#This Row],[Total Sales]]-Table1[[#This Row],[Cost]])</f>
        <v>2856</v>
      </c>
      <c r="Y8986">
        <f>SUM(Table1[[#This Row],[profit/loss]])/SUM(Table1[profit/loss])</f>
        <v>8.5989099340117363E-6</v>
      </c>
    </row>
    <row r="8987" spans="1:25" x14ac:dyDescent="0.3">
      <c r="A8987" t="s">
        <v>33</v>
      </c>
      <c r="B8987" t="s">
        <v>23</v>
      </c>
      <c r="C8987">
        <v>1128299</v>
      </c>
      <c r="D8987" s="9">
        <v>44555</v>
      </c>
      <c r="E8987" s="8" t="str">
        <f>TEXT(Table1[[#This Row],[Invoice Date]],"dd-mm-yyyy")</f>
        <v>25-12-2021</v>
      </c>
      <c r="F8987" s="1" t="str">
        <f t="shared" si="560"/>
        <v>December</v>
      </c>
      <c r="G8987" s="1" t="str">
        <f t="shared" si="561"/>
        <v>2021</v>
      </c>
      <c r="H8987" s="1" t="str">
        <f t="shared" si="562"/>
        <v>Saturday</v>
      </c>
      <c r="I8987" s="1" t="str">
        <f t="shared" si="563"/>
        <v>25</v>
      </c>
      <c r="J8987" t="s">
        <v>30</v>
      </c>
      <c r="K8987" t="s">
        <v>87</v>
      </c>
      <c r="L8987" t="s">
        <v>88</v>
      </c>
      <c r="M8987" t="s">
        <v>16</v>
      </c>
      <c r="N8987">
        <v>44</v>
      </c>
      <c r="O8987">
        <v>238</v>
      </c>
      <c r="P8987">
        <v>10472</v>
      </c>
      <c r="Q8987">
        <v>4398</v>
      </c>
      <c r="R8987">
        <v>0.42</v>
      </c>
      <c r="S8987" t="s">
        <v>23</v>
      </c>
      <c r="T8987" t="str">
        <f>IF(Table1[[#This Row],[Units Sold]]&gt; 700,"High Units","low Units")</f>
        <v>low Units</v>
      </c>
      <c r="U8987">
        <f>SUM(Table1[[#This Row],[Operating Profit]])/SUM(Table1[Operating Profit])*100</f>
        <v>1.3241598700904627E-3</v>
      </c>
      <c r="V8987">
        <f>SUM(Table1[[#This Row],[Price per Unit]]*Table1[[#This Row],[Units Sold]])</f>
        <v>10472</v>
      </c>
      <c r="W8987">
        <f>SUM(Table1[[#This Row],[Total Sales]]-Table1[[#This Row],[Operating Profit]])</f>
        <v>6074</v>
      </c>
      <c r="X8987">
        <f>SUM(Table1[[#This Row],[Total Sales]]-Table1[[#This Row],[Cost]])</f>
        <v>4398</v>
      </c>
      <c r="Y8987">
        <f>SUM(Table1[[#This Row],[profit/loss]])/SUM(Table1[profit/loss])</f>
        <v>1.3241598700904627E-5</v>
      </c>
    </row>
    <row r="8988" spans="1:25" x14ac:dyDescent="0.3">
      <c r="A8988" t="s">
        <v>33</v>
      </c>
      <c r="B8988" t="s">
        <v>23</v>
      </c>
      <c r="C8988">
        <v>1128299</v>
      </c>
      <c r="D8988" s="9">
        <v>44555</v>
      </c>
      <c r="E8988" s="8" t="str">
        <f>TEXT(Table1[[#This Row],[Invoice Date]],"dd-mm-yyyy")</f>
        <v>25-12-2021</v>
      </c>
      <c r="F8988" s="1" t="str">
        <f t="shared" si="560"/>
        <v>December</v>
      </c>
      <c r="G8988" s="1" t="str">
        <f t="shared" si="561"/>
        <v>2021</v>
      </c>
      <c r="H8988" s="1" t="str">
        <f t="shared" si="562"/>
        <v>Saturday</v>
      </c>
      <c r="I8988" s="1" t="str">
        <f t="shared" si="563"/>
        <v>25</v>
      </c>
      <c r="J8988" t="s">
        <v>30</v>
      </c>
      <c r="K8988" t="s">
        <v>87</v>
      </c>
      <c r="L8988" t="s">
        <v>88</v>
      </c>
      <c r="M8988" t="s">
        <v>18</v>
      </c>
      <c r="N8988">
        <v>47</v>
      </c>
      <c r="O8988">
        <v>217</v>
      </c>
      <c r="P8988">
        <v>10199</v>
      </c>
      <c r="Q8988">
        <v>4794</v>
      </c>
      <c r="R8988">
        <v>0.47</v>
      </c>
      <c r="S8988" t="s">
        <v>23</v>
      </c>
      <c r="T8988" t="str">
        <f>IF(Table1[[#This Row],[Units Sold]]&gt; 700,"High Units","low Units")</f>
        <v>low Units</v>
      </c>
      <c r="U8988">
        <f>SUM(Table1[[#This Row],[Operating Profit]])/SUM(Table1[Operating Profit])*100</f>
        <v>1.4433884532091129E-3</v>
      </c>
      <c r="V8988">
        <f>SUM(Table1[[#This Row],[Price per Unit]]*Table1[[#This Row],[Units Sold]])</f>
        <v>10199</v>
      </c>
      <c r="W8988">
        <f>SUM(Table1[[#This Row],[Total Sales]]-Table1[[#This Row],[Operating Profit]])</f>
        <v>5405</v>
      </c>
      <c r="X8988">
        <f>SUM(Table1[[#This Row],[Total Sales]]-Table1[[#This Row],[Cost]])</f>
        <v>4794</v>
      </c>
      <c r="Y8988">
        <f>SUM(Table1[[#This Row],[profit/loss]])/SUM(Table1[profit/loss])</f>
        <v>1.4433884532091129E-5</v>
      </c>
    </row>
    <row r="8989" spans="1:25" x14ac:dyDescent="0.3">
      <c r="A8989" t="s">
        <v>25</v>
      </c>
      <c r="B8989" t="s">
        <v>23</v>
      </c>
      <c r="C8989">
        <v>1128299</v>
      </c>
      <c r="D8989" s="9">
        <v>44555</v>
      </c>
      <c r="E8989" s="8" t="str">
        <f>TEXT(Table1[[#This Row],[Invoice Date]],"dd-mm-yyyy")</f>
        <v>25-12-2021</v>
      </c>
      <c r="F8989" s="1" t="str">
        <f t="shared" si="560"/>
        <v>December</v>
      </c>
      <c r="G8989" s="1" t="str">
        <f t="shared" si="561"/>
        <v>2021</v>
      </c>
      <c r="H8989" s="1" t="str">
        <f t="shared" si="562"/>
        <v>Saturday</v>
      </c>
      <c r="I8989" s="1" t="str">
        <f t="shared" si="563"/>
        <v>25</v>
      </c>
      <c r="J8989" t="s">
        <v>30</v>
      </c>
      <c r="K8989" t="s">
        <v>87</v>
      </c>
      <c r="L8989" t="s">
        <v>88</v>
      </c>
      <c r="M8989" t="s">
        <v>19</v>
      </c>
      <c r="N8989">
        <v>44</v>
      </c>
      <c r="O8989">
        <v>150</v>
      </c>
      <c r="P8989">
        <v>6600</v>
      </c>
      <c r="Q8989">
        <v>2706</v>
      </c>
      <c r="R8989">
        <v>0.41</v>
      </c>
      <c r="S8989" t="s">
        <v>23</v>
      </c>
      <c r="T8989" t="str">
        <f>IF(Table1[[#This Row],[Units Sold]]&gt; 700,"High Units","low Units")</f>
        <v>low Units</v>
      </c>
      <c r="U8989">
        <f>SUM(Table1[[#This Row],[Operating Profit]])/SUM(Table1[Operating Profit])*100</f>
        <v>8.1472865131077595E-4</v>
      </c>
      <c r="V8989">
        <f>SUM(Table1[[#This Row],[Price per Unit]]*Table1[[#This Row],[Units Sold]])</f>
        <v>6600</v>
      </c>
      <c r="W8989">
        <f>SUM(Table1[[#This Row],[Total Sales]]-Table1[[#This Row],[Operating Profit]])</f>
        <v>3894</v>
      </c>
      <c r="X8989">
        <f>SUM(Table1[[#This Row],[Total Sales]]-Table1[[#This Row],[Cost]])</f>
        <v>2706</v>
      </c>
      <c r="Y8989">
        <f>SUM(Table1[[#This Row],[profit/loss]])/SUM(Table1[profit/loss])</f>
        <v>8.1472865131077591E-6</v>
      </c>
    </row>
    <row r="8990" spans="1:25" x14ac:dyDescent="0.3">
      <c r="A8990" t="s">
        <v>25</v>
      </c>
      <c r="B8990" t="s">
        <v>23</v>
      </c>
      <c r="C8990">
        <v>1128299</v>
      </c>
      <c r="D8990" s="9">
        <v>44555</v>
      </c>
      <c r="E8990" s="8" t="str">
        <f>TEXT(Table1[[#This Row],[Invoice Date]],"dd-mm-yyyy")</f>
        <v>25-12-2021</v>
      </c>
      <c r="F8990" s="1" t="str">
        <f t="shared" si="560"/>
        <v>December</v>
      </c>
      <c r="G8990" s="1" t="str">
        <f t="shared" si="561"/>
        <v>2021</v>
      </c>
      <c r="H8990" s="1" t="str">
        <f t="shared" si="562"/>
        <v>Saturday</v>
      </c>
      <c r="I8990" s="1" t="str">
        <f t="shared" si="563"/>
        <v>25</v>
      </c>
      <c r="J8990" t="s">
        <v>30</v>
      </c>
      <c r="K8990" t="s">
        <v>87</v>
      </c>
      <c r="L8990" t="s">
        <v>88</v>
      </c>
      <c r="M8990" t="s">
        <v>20</v>
      </c>
      <c r="N8990">
        <v>45</v>
      </c>
      <c r="O8990">
        <v>160</v>
      </c>
      <c r="P8990">
        <v>7200</v>
      </c>
      <c r="Q8990">
        <v>2880</v>
      </c>
      <c r="R8990">
        <v>0.4</v>
      </c>
      <c r="S8990" t="s">
        <v>23</v>
      </c>
      <c r="T8990" t="str">
        <f>IF(Table1[[#This Row],[Units Sold]]&gt; 700,"High Units","low Units")</f>
        <v>low Units</v>
      </c>
      <c r="U8990">
        <f>SUM(Table1[[#This Row],[Operating Profit]])/SUM(Table1[Operating Profit])*100</f>
        <v>8.6711696813563733E-4</v>
      </c>
      <c r="V8990">
        <f>SUM(Table1[[#This Row],[Price per Unit]]*Table1[[#This Row],[Units Sold]])</f>
        <v>7200</v>
      </c>
      <c r="W8990">
        <f>SUM(Table1[[#This Row],[Total Sales]]-Table1[[#This Row],[Operating Profit]])</f>
        <v>4320</v>
      </c>
      <c r="X8990">
        <f>SUM(Table1[[#This Row],[Total Sales]]-Table1[[#This Row],[Cost]])</f>
        <v>2880</v>
      </c>
      <c r="Y8990">
        <f>SUM(Table1[[#This Row],[profit/loss]])/SUM(Table1[profit/loss])</f>
        <v>8.6711696813563736E-6</v>
      </c>
    </row>
    <row r="8991" spans="1:25" x14ac:dyDescent="0.3">
      <c r="A8991" t="s">
        <v>25</v>
      </c>
      <c r="B8991" t="s">
        <v>23</v>
      </c>
      <c r="C8991">
        <v>1128299</v>
      </c>
      <c r="D8991" s="9">
        <v>44555</v>
      </c>
      <c r="E8991" s="8" t="str">
        <f>TEXT(Table1[[#This Row],[Invoice Date]],"dd-mm-yyyy")</f>
        <v>25-12-2021</v>
      </c>
      <c r="F8991" s="1" t="str">
        <f t="shared" si="560"/>
        <v>December</v>
      </c>
      <c r="G8991" s="1" t="str">
        <f t="shared" si="561"/>
        <v>2021</v>
      </c>
      <c r="H8991" s="1" t="str">
        <f t="shared" si="562"/>
        <v>Saturday</v>
      </c>
      <c r="I8991" s="1" t="str">
        <f t="shared" si="563"/>
        <v>25</v>
      </c>
      <c r="J8991" t="s">
        <v>30</v>
      </c>
      <c r="K8991" t="s">
        <v>87</v>
      </c>
      <c r="L8991" t="s">
        <v>88</v>
      </c>
      <c r="M8991" t="s">
        <v>21</v>
      </c>
      <c r="N8991">
        <v>55</v>
      </c>
      <c r="O8991">
        <v>128</v>
      </c>
      <c r="P8991">
        <v>7040</v>
      </c>
      <c r="Q8991">
        <v>2323</v>
      </c>
      <c r="R8991">
        <v>0.33</v>
      </c>
      <c r="S8991" t="s">
        <v>23</v>
      </c>
      <c r="T8991" t="str">
        <f>IF(Table1[[#This Row],[Units Sold]]&gt; 700,"High Units","low Units")</f>
        <v>low Units</v>
      </c>
      <c r="U8991">
        <f>SUM(Table1[[#This Row],[Operating Profit]])/SUM(Table1[Operating Profit])*100</f>
        <v>6.9941413783996013E-4</v>
      </c>
      <c r="V8991">
        <f>SUM(Table1[[#This Row],[Price per Unit]]*Table1[[#This Row],[Units Sold]])</f>
        <v>7040</v>
      </c>
      <c r="W8991">
        <f>SUM(Table1[[#This Row],[Total Sales]]-Table1[[#This Row],[Operating Profit]])</f>
        <v>4717</v>
      </c>
      <c r="X8991">
        <f>SUM(Table1[[#This Row],[Total Sales]]-Table1[[#This Row],[Cost]])</f>
        <v>2323</v>
      </c>
      <c r="Y8991">
        <f>SUM(Table1[[#This Row],[profit/loss]])/SUM(Table1[profit/loss])</f>
        <v>6.9941413783996018E-6</v>
      </c>
    </row>
    <row r="8992" spans="1:25" x14ac:dyDescent="0.3">
      <c r="A8992" t="s">
        <v>25</v>
      </c>
      <c r="B8992" t="s">
        <v>23</v>
      </c>
      <c r="C8992">
        <v>1128299</v>
      </c>
      <c r="D8992" s="9">
        <v>44555</v>
      </c>
      <c r="E8992" s="8" t="str">
        <f>TEXT(Table1[[#This Row],[Invoice Date]],"dd-mm-yyyy")</f>
        <v>25-12-2021</v>
      </c>
      <c r="F8992" s="1" t="str">
        <f t="shared" si="560"/>
        <v>December</v>
      </c>
      <c r="G8992" s="1" t="str">
        <f t="shared" si="561"/>
        <v>2021</v>
      </c>
      <c r="H8992" s="1" t="str">
        <f t="shared" si="562"/>
        <v>Saturday</v>
      </c>
      <c r="I8992" s="1" t="str">
        <f t="shared" si="563"/>
        <v>25</v>
      </c>
      <c r="J8992" t="s">
        <v>30</v>
      </c>
      <c r="K8992" t="s">
        <v>87</v>
      </c>
      <c r="L8992" t="s">
        <v>88</v>
      </c>
      <c r="M8992" t="s">
        <v>22</v>
      </c>
      <c r="N8992">
        <v>56</v>
      </c>
      <c r="O8992">
        <v>173</v>
      </c>
      <c r="P8992">
        <v>9688</v>
      </c>
      <c r="Q8992">
        <v>2616</v>
      </c>
      <c r="R8992">
        <v>0.27</v>
      </c>
      <c r="S8992" t="s">
        <v>23</v>
      </c>
      <c r="T8992" t="str">
        <f>IF(Table1[[#This Row],[Units Sold]]&gt; 700,"High Units","low Units")</f>
        <v>low Units</v>
      </c>
      <c r="U8992">
        <f>SUM(Table1[[#This Row],[Operating Profit]])/SUM(Table1[Operating Profit])*100</f>
        <v>7.8763124605653713E-4</v>
      </c>
      <c r="V8992">
        <f>SUM(Table1[[#This Row],[Price per Unit]]*Table1[[#This Row],[Units Sold]])</f>
        <v>9688</v>
      </c>
      <c r="W8992">
        <f>SUM(Table1[[#This Row],[Total Sales]]-Table1[[#This Row],[Operating Profit]])</f>
        <v>7072</v>
      </c>
      <c r="X8992">
        <f>SUM(Table1[[#This Row],[Total Sales]]-Table1[[#This Row],[Cost]])</f>
        <v>2616</v>
      </c>
      <c r="Y8992">
        <f>SUM(Table1[[#This Row],[profit/loss]])/SUM(Table1[profit/loss])</f>
        <v>7.8763124605653718E-6</v>
      </c>
    </row>
    <row r="8993" spans="1:25" x14ac:dyDescent="0.3">
      <c r="A8993" t="s">
        <v>25</v>
      </c>
      <c r="B8993" t="s">
        <v>23</v>
      </c>
      <c r="C8993">
        <v>1128299</v>
      </c>
      <c r="D8993" s="9">
        <v>44209</v>
      </c>
      <c r="E8993" s="8" t="str">
        <f>TEXT(Table1[[#This Row],[Invoice Date]],"dd-mm-yyyy")</f>
        <v>13-01-2021</v>
      </c>
      <c r="F8993" s="1" t="str">
        <f t="shared" si="560"/>
        <v>January</v>
      </c>
      <c r="G8993" s="1" t="str">
        <f t="shared" si="561"/>
        <v>2021</v>
      </c>
      <c r="H8993" s="1" t="str">
        <f t="shared" si="562"/>
        <v>Wednesday</v>
      </c>
      <c r="I8993" s="1" t="str">
        <f t="shared" si="563"/>
        <v>13</v>
      </c>
      <c r="J8993" t="s">
        <v>30</v>
      </c>
      <c r="K8993" t="s">
        <v>87</v>
      </c>
      <c r="L8993" t="s">
        <v>88</v>
      </c>
      <c r="M8993" t="s">
        <v>16</v>
      </c>
      <c r="N8993">
        <v>24</v>
      </c>
      <c r="O8993">
        <v>149</v>
      </c>
      <c r="P8993">
        <v>3576</v>
      </c>
      <c r="Q8993">
        <v>1645</v>
      </c>
      <c r="R8993">
        <v>0.46</v>
      </c>
      <c r="S8993" t="s">
        <v>23</v>
      </c>
      <c r="T8993" t="str">
        <f>IF(Table1[[#This Row],[Units Sold]]&gt; 700,"High Units","low Units")</f>
        <v>low Units</v>
      </c>
      <c r="U8993">
        <f>SUM(Table1[[#This Row],[Operating Profit]])/SUM(Table1[Operating Profit])*100</f>
        <v>4.9528035159136232E-4</v>
      </c>
      <c r="V8993">
        <f>SUM(Table1[[#This Row],[Price per Unit]]*Table1[[#This Row],[Units Sold]])</f>
        <v>3576</v>
      </c>
      <c r="W8993">
        <f>SUM(Table1[[#This Row],[Total Sales]]-Table1[[#This Row],[Operating Profit]])</f>
        <v>1931</v>
      </c>
      <c r="X8993">
        <f>SUM(Table1[[#This Row],[Total Sales]]-Table1[[#This Row],[Cost]])</f>
        <v>1645</v>
      </c>
      <c r="Y8993">
        <f>SUM(Table1[[#This Row],[profit/loss]])/SUM(Table1[profit/loss])</f>
        <v>4.9528035159136228E-6</v>
      </c>
    </row>
    <row r="8994" spans="1:25" x14ac:dyDescent="0.3">
      <c r="A8994" t="s">
        <v>25</v>
      </c>
      <c r="B8994" t="s">
        <v>23</v>
      </c>
      <c r="C8994">
        <v>1128299</v>
      </c>
      <c r="D8994" s="9">
        <v>44209</v>
      </c>
      <c r="E8994" s="8" t="str">
        <f>TEXT(Table1[[#This Row],[Invoice Date]],"dd-mm-yyyy")</f>
        <v>13-01-2021</v>
      </c>
      <c r="F8994" s="1" t="str">
        <f t="shared" si="560"/>
        <v>January</v>
      </c>
      <c r="G8994" s="1" t="str">
        <f t="shared" si="561"/>
        <v>2021</v>
      </c>
      <c r="H8994" s="1" t="str">
        <f t="shared" si="562"/>
        <v>Wednesday</v>
      </c>
      <c r="I8994" s="1" t="str">
        <f t="shared" si="563"/>
        <v>13</v>
      </c>
      <c r="J8994" t="s">
        <v>30</v>
      </c>
      <c r="K8994" t="s">
        <v>87</v>
      </c>
      <c r="L8994" t="s">
        <v>88</v>
      </c>
      <c r="M8994" t="s">
        <v>18</v>
      </c>
      <c r="N8994">
        <v>27</v>
      </c>
      <c r="O8994">
        <v>140</v>
      </c>
      <c r="P8994">
        <v>3780</v>
      </c>
      <c r="Q8994">
        <v>1777</v>
      </c>
      <c r="R8994">
        <v>0.47</v>
      </c>
      <c r="S8994" t="s">
        <v>23</v>
      </c>
      <c r="T8994" t="str">
        <f>IF(Table1[[#This Row],[Units Sold]]&gt; 700,"High Units","low Units")</f>
        <v>low Units</v>
      </c>
      <c r="U8994">
        <f>SUM(Table1[[#This Row],[Operating Profit]])/SUM(Table1[Operating Profit])*100</f>
        <v>5.3502321263091226E-4</v>
      </c>
      <c r="V8994">
        <f>SUM(Table1[[#This Row],[Price per Unit]]*Table1[[#This Row],[Units Sold]])</f>
        <v>3780</v>
      </c>
      <c r="W8994">
        <f>SUM(Table1[[#This Row],[Total Sales]]-Table1[[#This Row],[Operating Profit]])</f>
        <v>2003</v>
      </c>
      <c r="X8994">
        <f>SUM(Table1[[#This Row],[Total Sales]]-Table1[[#This Row],[Cost]])</f>
        <v>1777</v>
      </c>
      <c r="Y8994">
        <f>SUM(Table1[[#This Row],[profit/loss]])/SUM(Table1[profit/loss])</f>
        <v>5.3502321263091229E-6</v>
      </c>
    </row>
    <row r="8995" spans="1:25" x14ac:dyDescent="0.3">
      <c r="A8995" t="s">
        <v>25</v>
      </c>
      <c r="B8995" t="s">
        <v>23</v>
      </c>
      <c r="C8995">
        <v>1128299</v>
      </c>
      <c r="D8995" s="9">
        <v>44209</v>
      </c>
      <c r="E8995" s="8" t="str">
        <f>TEXT(Table1[[#This Row],[Invoice Date]],"dd-mm-yyyy")</f>
        <v>13-01-2021</v>
      </c>
      <c r="F8995" s="1" t="str">
        <f t="shared" si="560"/>
        <v>January</v>
      </c>
      <c r="G8995" s="1" t="str">
        <f t="shared" si="561"/>
        <v>2021</v>
      </c>
      <c r="H8995" s="1" t="str">
        <f t="shared" si="562"/>
        <v>Wednesday</v>
      </c>
      <c r="I8995" s="1" t="str">
        <f t="shared" si="563"/>
        <v>13</v>
      </c>
      <c r="J8995" t="s">
        <v>30</v>
      </c>
      <c r="K8995" t="s">
        <v>87</v>
      </c>
      <c r="L8995" t="s">
        <v>88</v>
      </c>
      <c r="M8995" t="s">
        <v>19</v>
      </c>
      <c r="N8995">
        <v>32</v>
      </c>
      <c r="O8995">
        <v>140</v>
      </c>
      <c r="P8995">
        <v>4480</v>
      </c>
      <c r="Q8995">
        <v>1882</v>
      </c>
      <c r="R8995">
        <v>0.42</v>
      </c>
      <c r="S8995" t="s">
        <v>23</v>
      </c>
      <c r="T8995" t="str">
        <f>IF(Table1[[#This Row],[Units Sold]]&gt; 700,"High Units","low Units")</f>
        <v>low Units</v>
      </c>
      <c r="U8995">
        <f>SUM(Table1[[#This Row],[Operating Profit]])/SUM(Table1[Operating Profit])*100</f>
        <v>5.666368520941907E-4</v>
      </c>
      <c r="V8995">
        <f>SUM(Table1[[#This Row],[Price per Unit]]*Table1[[#This Row],[Units Sold]])</f>
        <v>4480</v>
      </c>
      <c r="W8995">
        <f>SUM(Table1[[#This Row],[Total Sales]]-Table1[[#This Row],[Operating Profit]])</f>
        <v>2598</v>
      </c>
      <c r="X8995">
        <f>SUM(Table1[[#This Row],[Total Sales]]-Table1[[#This Row],[Cost]])</f>
        <v>1882</v>
      </c>
      <c r="Y8995">
        <f>SUM(Table1[[#This Row],[profit/loss]])/SUM(Table1[profit/loss])</f>
        <v>5.6663685209419072E-6</v>
      </c>
    </row>
    <row r="8996" spans="1:25" x14ac:dyDescent="0.3">
      <c r="A8996" t="s">
        <v>25</v>
      </c>
      <c r="B8996" t="s">
        <v>23</v>
      </c>
      <c r="C8996">
        <v>1128299</v>
      </c>
      <c r="D8996" s="9">
        <v>44209</v>
      </c>
      <c r="E8996" s="8" t="str">
        <f>TEXT(Table1[[#This Row],[Invoice Date]],"dd-mm-yyyy")</f>
        <v>13-01-2021</v>
      </c>
      <c r="F8996" s="1" t="str">
        <f t="shared" si="560"/>
        <v>January</v>
      </c>
      <c r="G8996" s="1" t="str">
        <f t="shared" si="561"/>
        <v>2021</v>
      </c>
      <c r="H8996" s="1" t="str">
        <f t="shared" si="562"/>
        <v>Wednesday</v>
      </c>
      <c r="I8996" s="1" t="str">
        <f t="shared" si="563"/>
        <v>13</v>
      </c>
      <c r="J8996" t="s">
        <v>30</v>
      </c>
      <c r="K8996" t="s">
        <v>87</v>
      </c>
      <c r="L8996" t="s">
        <v>88</v>
      </c>
      <c r="M8996" t="s">
        <v>20</v>
      </c>
      <c r="N8996">
        <v>28</v>
      </c>
      <c r="O8996">
        <v>99</v>
      </c>
      <c r="P8996">
        <v>2772</v>
      </c>
      <c r="Q8996">
        <v>1164</v>
      </c>
      <c r="R8996">
        <v>0.42</v>
      </c>
      <c r="S8996" t="s">
        <v>23</v>
      </c>
      <c r="T8996" t="str">
        <f>IF(Table1[[#This Row],[Units Sold]]&gt; 700,"High Units","low Units")</f>
        <v>low Units</v>
      </c>
      <c r="U8996">
        <f>SUM(Table1[[#This Row],[Operating Profit]])/SUM(Table1[Operating Profit])*100</f>
        <v>3.5045977462148671E-4</v>
      </c>
      <c r="V8996">
        <f>SUM(Table1[[#This Row],[Price per Unit]]*Table1[[#This Row],[Units Sold]])</f>
        <v>2772</v>
      </c>
      <c r="W8996">
        <f>SUM(Table1[[#This Row],[Total Sales]]-Table1[[#This Row],[Operating Profit]])</f>
        <v>1608</v>
      </c>
      <c r="X8996">
        <f>SUM(Table1[[#This Row],[Total Sales]]-Table1[[#This Row],[Cost]])</f>
        <v>1164</v>
      </c>
      <c r="Y8996">
        <f>SUM(Table1[[#This Row],[profit/loss]])/SUM(Table1[profit/loss])</f>
        <v>3.5045977462148672E-6</v>
      </c>
    </row>
    <row r="8997" spans="1:25" x14ac:dyDescent="0.3">
      <c r="A8997" t="s">
        <v>25</v>
      </c>
      <c r="B8997" t="s">
        <v>23</v>
      </c>
      <c r="C8997">
        <v>1128299</v>
      </c>
      <c r="D8997" s="9">
        <v>44209</v>
      </c>
      <c r="E8997" s="8" t="str">
        <f>TEXT(Table1[[#This Row],[Invoice Date]],"dd-mm-yyyy")</f>
        <v>13-01-2021</v>
      </c>
      <c r="F8997" s="1" t="str">
        <f t="shared" si="560"/>
        <v>January</v>
      </c>
      <c r="G8997" s="1" t="str">
        <f t="shared" si="561"/>
        <v>2021</v>
      </c>
      <c r="H8997" s="1" t="str">
        <f t="shared" si="562"/>
        <v>Wednesday</v>
      </c>
      <c r="I8997" s="1" t="str">
        <f t="shared" si="563"/>
        <v>13</v>
      </c>
      <c r="J8997" t="s">
        <v>30</v>
      </c>
      <c r="K8997" t="s">
        <v>87</v>
      </c>
      <c r="L8997" t="s">
        <v>88</v>
      </c>
      <c r="M8997" t="s">
        <v>21</v>
      </c>
      <c r="N8997">
        <v>35</v>
      </c>
      <c r="O8997">
        <v>75</v>
      </c>
      <c r="P8997">
        <v>2625</v>
      </c>
      <c r="Q8997">
        <v>1050</v>
      </c>
      <c r="R8997">
        <v>0.4</v>
      </c>
      <c r="S8997" t="s">
        <v>23</v>
      </c>
      <c r="T8997" t="str">
        <f>IF(Table1[[#This Row],[Units Sold]]&gt; 700,"High Units","low Units")</f>
        <v>low Units</v>
      </c>
      <c r="U8997">
        <f>SUM(Table1[[#This Row],[Operating Profit]])/SUM(Table1[Operating Profit])*100</f>
        <v>3.1613639463278441E-4</v>
      </c>
      <c r="V8997">
        <f>SUM(Table1[[#This Row],[Price per Unit]]*Table1[[#This Row],[Units Sold]])</f>
        <v>2625</v>
      </c>
      <c r="W8997">
        <f>SUM(Table1[[#This Row],[Total Sales]]-Table1[[#This Row],[Operating Profit]])</f>
        <v>1575</v>
      </c>
      <c r="X8997">
        <f>SUM(Table1[[#This Row],[Total Sales]]-Table1[[#This Row],[Cost]])</f>
        <v>1050</v>
      </c>
      <c r="Y8997">
        <f>SUM(Table1[[#This Row],[profit/loss]])/SUM(Table1[profit/loss])</f>
        <v>3.1613639463278443E-6</v>
      </c>
    </row>
    <row r="8998" spans="1:25" x14ac:dyDescent="0.3">
      <c r="A8998" t="s">
        <v>25</v>
      </c>
      <c r="B8998" t="s">
        <v>23</v>
      </c>
      <c r="C8998">
        <v>1128299</v>
      </c>
      <c r="D8998" s="9">
        <v>44209</v>
      </c>
      <c r="E8998" s="8" t="str">
        <f>TEXT(Table1[[#This Row],[Invoice Date]],"dd-mm-yyyy")</f>
        <v>13-01-2021</v>
      </c>
      <c r="F8998" s="1" t="str">
        <f t="shared" si="560"/>
        <v>January</v>
      </c>
      <c r="G8998" s="1" t="str">
        <f t="shared" si="561"/>
        <v>2021</v>
      </c>
      <c r="H8998" s="1" t="str">
        <f t="shared" si="562"/>
        <v>Wednesday</v>
      </c>
      <c r="I8998" s="1" t="str">
        <f t="shared" si="563"/>
        <v>13</v>
      </c>
      <c r="J8998" t="s">
        <v>30</v>
      </c>
      <c r="K8998" t="s">
        <v>87</v>
      </c>
      <c r="L8998" t="s">
        <v>88</v>
      </c>
      <c r="M8998" t="s">
        <v>22</v>
      </c>
      <c r="N8998">
        <v>28</v>
      </c>
      <c r="O8998">
        <v>140</v>
      </c>
      <c r="P8998">
        <v>3920</v>
      </c>
      <c r="Q8998">
        <v>1254</v>
      </c>
      <c r="R8998">
        <v>0.32</v>
      </c>
      <c r="S8998" t="s">
        <v>23</v>
      </c>
      <c r="T8998" t="str">
        <f>IF(Table1[[#This Row],[Units Sold]]&gt; 700,"High Units","low Units")</f>
        <v>low Units</v>
      </c>
      <c r="U8998">
        <f>SUM(Table1[[#This Row],[Operating Profit]])/SUM(Table1[Operating Profit])*100</f>
        <v>3.7755717987572542E-4</v>
      </c>
      <c r="V8998">
        <f>SUM(Table1[[#This Row],[Price per Unit]]*Table1[[#This Row],[Units Sold]])</f>
        <v>3920</v>
      </c>
      <c r="W8998">
        <f>SUM(Table1[[#This Row],[Total Sales]]-Table1[[#This Row],[Operating Profit]])</f>
        <v>2666</v>
      </c>
      <c r="X8998">
        <f>SUM(Table1[[#This Row],[Total Sales]]-Table1[[#This Row],[Cost]])</f>
        <v>1254</v>
      </c>
      <c r="Y8998">
        <f>SUM(Table1[[#This Row],[profit/loss]])/SUM(Table1[profit/loss])</f>
        <v>3.7755717987572541E-6</v>
      </c>
    </row>
    <row r="8999" spans="1:25" x14ac:dyDescent="0.3">
      <c r="A8999" t="s">
        <v>25</v>
      </c>
      <c r="B8999" t="s">
        <v>23</v>
      </c>
      <c r="C8999">
        <v>1128299</v>
      </c>
      <c r="D8999" s="9">
        <v>44240</v>
      </c>
      <c r="E8999" s="8" t="str">
        <f>TEXT(Table1[[#This Row],[Invoice Date]],"dd-mm-yyyy")</f>
        <v>13-02-2021</v>
      </c>
      <c r="F8999" s="1" t="str">
        <f t="shared" si="560"/>
        <v>February</v>
      </c>
      <c r="G8999" s="1" t="str">
        <f t="shared" si="561"/>
        <v>2021</v>
      </c>
      <c r="H8999" s="1" t="str">
        <f t="shared" si="562"/>
        <v>Saturday</v>
      </c>
      <c r="I8999" s="1" t="str">
        <f t="shared" si="563"/>
        <v>13</v>
      </c>
      <c r="J8999" t="s">
        <v>30</v>
      </c>
      <c r="K8999" t="s">
        <v>87</v>
      </c>
      <c r="L8999" t="s">
        <v>88</v>
      </c>
      <c r="M8999" t="s">
        <v>16</v>
      </c>
      <c r="N8999">
        <v>23</v>
      </c>
      <c r="O8999">
        <v>150</v>
      </c>
      <c r="P8999">
        <v>3450</v>
      </c>
      <c r="Q8999">
        <v>1484</v>
      </c>
      <c r="R8999">
        <v>0.43</v>
      </c>
      <c r="S8999" t="s">
        <v>23</v>
      </c>
      <c r="T8999" t="str">
        <f>IF(Table1[[#This Row],[Units Sold]]&gt; 700,"High Units","low Units")</f>
        <v>low Units</v>
      </c>
      <c r="U8999">
        <f>SUM(Table1[[#This Row],[Operating Profit]])/SUM(Table1[Operating Profit])*100</f>
        <v>4.4680610441433531E-4</v>
      </c>
      <c r="V8999">
        <f>SUM(Table1[[#This Row],[Price per Unit]]*Table1[[#This Row],[Units Sold]])</f>
        <v>3450</v>
      </c>
      <c r="W8999">
        <f>SUM(Table1[[#This Row],[Total Sales]]-Table1[[#This Row],[Operating Profit]])</f>
        <v>1966</v>
      </c>
      <c r="X8999">
        <f>SUM(Table1[[#This Row],[Total Sales]]-Table1[[#This Row],[Cost]])</f>
        <v>1484</v>
      </c>
      <c r="Y8999">
        <f>SUM(Table1[[#This Row],[profit/loss]])/SUM(Table1[profit/loss])</f>
        <v>4.4680610441433529E-6</v>
      </c>
    </row>
    <row r="9000" spans="1:25" x14ac:dyDescent="0.3">
      <c r="A9000" t="s">
        <v>25</v>
      </c>
      <c r="B9000" t="s">
        <v>23</v>
      </c>
      <c r="C9000">
        <v>1128299</v>
      </c>
      <c r="D9000" s="9">
        <v>44240</v>
      </c>
      <c r="E9000" s="8" t="str">
        <f>TEXT(Table1[[#This Row],[Invoice Date]],"dd-mm-yyyy")</f>
        <v>13-02-2021</v>
      </c>
      <c r="F9000" s="1" t="str">
        <f t="shared" si="560"/>
        <v>February</v>
      </c>
      <c r="G9000" s="1" t="str">
        <f t="shared" si="561"/>
        <v>2021</v>
      </c>
      <c r="H9000" s="1" t="str">
        <f t="shared" si="562"/>
        <v>Saturday</v>
      </c>
      <c r="I9000" s="1" t="str">
        <f t="shared" si="563"/>
        <v>13</v>
      </c>
      <c r="J9000" t="s">
        <v>30</v>
      </c>
      <c r="K9000" t="s">
        <v>87</v>
      </c>
      <c r="L9000" t="s">
        <v>88</v>
      </c>
      <c r="M9000" t="s">
        <v>18</v>
      </c>
      <c r="N9000">
        <v>27</v>
      </c>
      <c r="O9000">
        <v>124</v>
      </c>
      <c r="P9000">
        <v>3348</v>
      </c>
      <c r="Q9000">
        <v>1540</v>
      </c>
      <c r="R9000">
        <v>0.46</v>
      </c>
      <c r="S9000" t="s">
        <v>23</v>
      </c>
      <c r="T9000" t="str">
        <f>IF(Table1[[#This Row],[Units Sold]]&gt; 700,"High Units","low Units")</f>
        <v>low Units</v>
      </c>
      <c r="U9000">
        <f>SUM(Table1[[#This Row],[Operating Profit]])/SUM(Table1[Operating Profit])*100</f>
        <v>4.6366671212808383E-4</v>
      </c>
      <c r="V9000">
        <f>SUM(Table1[[#This Row],[Price per Unit]]*Table1[[#This Row],[Units Sold]])</f>
        <v>3348</v>
      </c>
      <c r="W9000">
        <f>SUM(Table1[[#This Row],[Total Sales]]-Table1[[#This Row],[Operating Profit]])</f>
        <v>1808</v>
      </c>
      <c r="X9000">
        <f>SUM(Table1[[#This Row],[Total Sales]]-Table1[[#This Row],[Cost]])</f>
        <v>1540</v>
      </c>
      <c r="Y9000">
        <f>SUM(Table1[[#This Row],[profit/loss]])/SUM(Table1[profit/loss])</f>
        <v>4.6366671212808385E-6</v>
      </c>
    </row>
    <row r="9001" spans="1:25" x14ac:dyDescent="0.3">
      <c r="A9001" t="s">
        <v>25</v>
      </c>
      <c r="B9001" t="s">
        <v>23</v>
      </c>
      <c r="C9001">
        <v>1128299</v>
      </c>
      <c r="D9001" s="9">
        <v>44240</v>
      </c>
      <c r="E9001" s="8" t="str">
        <f>TEXT(Table1[[#This Row],[Invoice Date]],"dd-mm-yyyy")</f>
        <v>13-02-2021</v>
      </c>
      <c r="F9001" s="1" t="str">
        <f t="shared" si="560"/>
        <v>February</v>
      </c>
      <c r="G9001" s="1" t="str">
        <f t="shared" si="561"/>
        <v>2021</v>
      </c>
      <c r="H9001" s="1" t="str">
        <f t="shared" si="562"/>
        <v>Saturday</v>
      </c>
      <c r="I9001" s="1" t="str">
        <f t="shared" si="563"/>
        <v>13</v>
      </c>
      <c r="J9001" t="s">
        <v>30</v>
      </c>
      <c r="K9001" t="s">
        <v>87</v>
      </c>
      <c r="L9001" t="s">
        <v>88</v>
      </c>
      <c r="M9001" t="s">
        <v>19</v>
      </c>
      <c r="N9001">
        <v>28</v>
      </c>
      <c r="O9001">
        <v>120</v>
      </c>
      <c r="P9001">
        <v>3360</v>
      </c>
      <c r="Q9001">
        <v>1378</v>
      </c>
      <c r="R9001">
        <v>0.41</v>
      </c>
      <c r="S9001" t="s">
        <v>23</v>
      </c>
      <c r="T9001" t="str">
        <f>IF(Table1[[#This Row],[Units Sold]]&gt; 700,"High Units","low Units")</f>
        <v>low Units</v>
      </c>
      <c r="U9001">
        <f>SUM(Table1[[#This Row],[Operating Profit]])/SUM(Table1[Operating Profit])*100</f>
        <v>4.1489138267045416E-4</v>
      </c>
      <c r="V9001">
        <f>SUM(Table1[[#This Row],[Price per Unit]]*Table1[[#This Row],[Units Sold]])</f>
        <v>3360</v>
      </c>
      <c r="W9001">
        <f>SUM(Table1[[#This Row],[Total Sales]]-Table1[[#This Row],[Operating Profit]])</f>
        <v>1982</v>
      </c>
      <c r="X9001">
        <f>SUM(Table1[[#This Row],[Total Sales]]-Table1[[#This Row],[Cost]])</f>
        <v>1378</v>
      </c>
      <c r="Y9001">
        <f>SUM(Table1[[#This Row],[profit/loss]])/SUM(Table1[profit/loss])</f>
        <v>4.1489138267045418E-6</v>
      </c>
    </row>
    <row r="9002" spans="1:25" x14ac:dyDescent="0.3">
      <c r="A9002" t="s">
        <v>25</v>
      </c>
      <c r="B9002" t="s">
        <v>23</v>
      </c>
      <c r="C9002">
        <v>1128299</v>
      </c>
      <c r="D9002" s="9">
        <v>44240</v>
      </c>
      <c r="E9002" s="8" t="str">
        <f>TEXT(Table1[[#This Row],[Invoice Date]],"dd-mm-yyyy")</f>
        <v>13-02-2021</v>
      </c>
      <c r="F9002" s="1" t="str">
        <f t="shared" si="560"/>
        <v>February</v>
      </c>
      <c r="G9002" s="1" t="str">
        <f t="shared" si="561"/>
        <v>2021</v>
      </c>
      <c r="H9002" s="1" t="str">
        <f t="shared" si="562"/>
        <v>Saturday</v>
      </c>
      <c r="I9002" s="1" t="str">
        <f t="shared" si="563"/>
        <v>13</v>
      </c>
      <c r="J9002" t="s">
        <v>47</v>
      </c>
      <c r="K9002" t="s">
        <v>89</v>
      </c>
      <c r="L9002" t="s">
        <v>90</v>
      </c>
      <c r="M9002" t="s">
        <v>20</v>
      </c>
      <c r="N9002">
        <v>30</v>
      </c>
      <c r="O9002">
        <v>80</v>
      </c>
      <c r="P9002">
        <v>2400</v>
      </c>
      <c r="Q9002">
        <v>1056</v>
      </c>
      <c r="R9002">
        <v>0.44</v>
      </c>
      <c r="S9002" t="s">
        <v>23</v>
      </c>
      <c r="T9002" t="str">
        <f>IF(Table1[[#This Row],[Units Sold]]&gt; 700,"High Units","low Units")</f>
        <v>low Units</v>
      </c>
      <c r="U9002">
        <f>SUM(Table1[[#This Row],[Operating Profit]])/SUM(Table1[Operating Profit])*100</f>
        <v>3.179428883164003E-4</v>
      </c>
      <c r="V9002">
        <f>SUM(Table1[[#This Row],[Price per Unit]]*Table1[[#This Row],[Units Sold]])</f>
        <v>2400</v>
      </c>
      <c r="W9002">
        <f>SUM(Table1[[#This Row],[Total Sales]]-Table1[[#This Row],[Operating Profit]])</f>
        <v>1344</v>
      </c>
      <c r="X9002">
        <f>SUM(Table1[[#This Row],[Total Sales]]-Table1[[#This Row],[Cost]])</f>
        <v>1056</v>
      </c>
      <c r="Y9002">
        <f>SUM(Table1[[#This Row],[profit/loss]])/SUM(Table1[profit/loss])</f>
        <v>3.1794288831640032E-6</v>
      </c>
    </row>
    <row r="9003" spans="1:25" x14ac:dyDescent="0.3">
      <c r="A9003" t="s">
        <v>25</v>
      </c>
      <c r="B9003" t="s">
        <v>23</v>
      </c>
      <c r="C9003">
        <v>1128299</v>
      </c>
      <c r="D9003" s="9">
        <v>44240</v>
      </c>
      <c r="E9003" s="8" t="str">
        <f>TEXT(Table1[[#This Row],[Invoice Date]],"dd-mm-yyyy")</f>
        <v>13-02-2021</v>
      </c>
      <c r="F9003" s="1" t="str">
        <f t="shared" si="560"/>
        <v>February</v>
      </c>
      <c r="G9003" s="1" t="str">
        <f t="shared" si="561"/>
        <v>2021</v>
      </c>
      <c r="H9003" s="1" t="str">
        <f t="shared" si="562"/>
        <v>Saturday</v>
      </c>
      <c r="I9003" s="1" t="str">
        <f t="shared" si="563"/>
        <v>13</v>
      </c>
      <c r="J9003" t="s">
        <v>47</v>
      </c>
      <c r="K9003" t="s">
        <v>89</v>
      </c>
      <c r="L9003" t="s">
        <v>90</v>
      </c>
      <c r="M9003" t="s">
        <v>21</v>
      </c>
      <c r="N9003">
        <v>34</v>
      </c>
      <c r="O9003">
        <v>60</v>
      </c>
      <c r="P9003">
        <v>2040</v>
      </c>
      <c r="Q9003">
        <v>796</v>
      </c>
      <c r="R9003">
        <v>0.39</v>
      </c>
      <c r="S9003" t="s">
        <v>23</v>
      </c>
      <c r="T9003" t="str">
        <f>IF(Table1[[#This Row],[Units Sold]]&gt; 700,"High Units","low Units")</f>
        <v>low Units</v>
      </c>
      <c r="U9003">
        <f>SUM(Table1[[#This Row],[Operating Profit]])/SUM(Table1[Operating Profit])*100</f>
        <v>2.3966149535971086E-4</v>
      </c>
      <c r="V9003">
        <f>SUM(Table1[[#This Row],[Price per Unit]]*Table1[[#This Row],[Units Sold]])</f>
        <v>2040</v>
      </c>
      <c r="W9003">
        <f>SUM(Table1[[#This Row],[Total Sales]]-Table1[[#This Row],[Operating Profit]])</f>
        <v>1244</v>
      </c>
      <c r="X9003">
        <f>SUM(Table1[[#This Row],[Total Sales]]-Table1[[#This Row],[Cost]])</f>
        <v>796</v>
      </c>
      <c r="Y9003">
        <f>SUM(Table1[[#This Row],[profit/loss]])/SUM(Table1[profit/loss])</f>
        <v>2.3966149535971087E-6</v>
      </c>
    </row>
    <row r="9004" spans="1:25" x14ac:dyDescent="0.3">
      <c r="A9004" t="s">
        <v>25</v>
      </c>
      <c r="B9004" t="s">
        <v>23</v>
      </c>
      <c r="C9004">
        <v>1128299</v>
      </c>
      <c r="D9004" s="9">
        <v>44240</v>
      </c>
      <c r="E9004" s="8" t="str">
        <f>TEXT(Table1[[#This Row],[Invoice Date]],"dd-mm-yyyy")</f>
        <v>13-02-2021</v>
      </c>
      <c r="F9004" s="1" t="str">
        <f t="shared" si="560"/>
        <v>February</v>
      </c>
      <c r="G9004" s="1" t="str">
        <f t="shared" si="561"/>
        <v>2021</v>
      </c>
      <c r="H9004" s="1" t="str">
        <f t="shared" si="562"/>
        <v>Saturday</v>
      </c>
      <c r="I9004" s="1" t="str">
        <f t="shared" si="563"/>
        <v>13</v>
      </c>
      <c r="J9004" t="s">
        <v>47</v>
      </c>
      <c r="K9004" t="s">
        <v>89</v>
      </c>
      <c r="L9004" t="s">
        <v>90</v>
      </c>
      <c r="M9004" t="s">
        <v>22</v>
      </c>
      <c r="N9004">
        <v>28</v>
      </c>
      <c r="O9004">
        <v>131</v>
      </c>
      <c r="P9004">
        <v>3668</v>
      </c>
      <c r="Q9004">
        <v>1064</v>
      </c>
      <c r="R9004">
        <v>0.28999999999999998</v>
      </c>
      <c r="S9004" t="s">
        <v>23</v>
      </c>
      <c r="T9004" t="str">
        <f>IF(Table1[[#This Row],[Units Sold]]&gt; 700,"High Units","low Units")</f>
        <v>low Units</v>
      </c>
      <c r="U9004">
        <f>SUM(Table1[[#This Row],[Operating Profit]])/SUM(Table1[Operating Profit])*100</f>
        <v>3.2035154656122154E-4</v>
      </c>
      <c r="V9004">
        <f>SUM(Table1[[#This Row],[Price per Unit]]*Table1[[#This Row],[Units Sold]])</f>
        <v>3668</v>
      </c>
      <c r="W9004">
        <f>SUM(Table1[[#This Row],[Total Sales]]-Table1[[#This Row],[Operating Profit]])</f>
        <v>2604</v>
      </c>
      <c r="X9004">
        <f>SUM(Table1[[#This Row],[Total Sales]]-Table1[[#This Row],[Cost]])</f>
        <v>1064</v>
      </c>
      <c r="Y9004">
        <f>SUM(Table1[[#This Row],[profit/loss]])/SUM(Table1[profit/loss])</f>
        <v>3.2035154656122155E-6</v>
      </c>
    </row>
    <row r="9005" spans="1:25" x14ac:dyDescent="0.3">
      <c r="A9005" t="s">
        <v>25</v>
      </c>
      <c r="B9005" t="s">
        <v>23</v>
      </c>
      <c r="C9005">
        <v>1128299</v>
      </c>
      <c r="D9005" s="9">
        <v>44267</v>
      </c>
      <c r="E9005" s="8" t="str">
        <f>TEXT(Table1[[#This Row],[Invoice Date]],"dd-mm-yyyy")</f>
        <v>12-03-2021</v>
      </c>
      <c r="F9005" s="1" t="str">
        <f t="shared" si="560"/>
        <v>March</v>
      </c>
      <c r="G9005" s="1" t="str">
        <f t="shared" si="561"/>
        <v>2021</v>
      </c>
      <c r="H9005" s="1" t="str">
        <f t="shared" si="562"/>
        <v>Friday</v>
      </c>
      <c r="I9005" s="1" t="str">
        <f t="shared" si="563"/>
        <v>12</v>
      </c>
      <c r="J9005" t="s">
        <v>47</v>
      </c>
      <c r="K9005" t="s">
        <v>89</v>
      </c>
      <c r="L9005" t="s">
        <v>90</v>
      </c>
      <c r="M9005" t="s">
        <v>16</v>
      </c>
      <c r="N9005">
        <v>30</v>
      </c>
      <c r="O9005">
        <v>163</v>
      </c>
      <c r="P9005">
        <v>4890</v>
      </c>
      <c r="Q9005">
        <v>2103</v>
      </c>
      <c r="R9005">
        <v>0.43</v>
      </c>
      <c r="S9005" t="s">
        <v>23</v>
      </c>
      <c r="T9005" t="str">
        <f>IF(Table1[[#This Row],[Units Sold]]&gt; 700,"High Units","low Units")</f>
        <v>low Units</v>
      </c>
      <c r="U9005">
        <f>SUM(Table1[[#This Row],[Operating Profit]])/SUM(Table1[Operating Profit])*100</f>
        <v>6.331760361073768E-4</v>
      </c>
      <c r="V9005">
        <f>SUM(Table1[[#This Row],[Price per Unit]]*Table1[[#This Row],[Units Sold]])</f>
        <v>4890</v>
      </c>
      <c r="W9005">
        <f>SUM(Table1[[#This Row],[Total Sales]]-Table1[[#This Row],[Operating Profit]])</f>
        <v>2787</v>
      </c>
      <c r="X9005">
        <f>SUM(Table1[[#This Row],[Total Sales]]-Table1[[#This Row],[Cost]])</f>
        <v>2103</v>
      </c>
      <c r="Y9005">
        <f>SUM(Table1[[#This Row],[profit/loss]])/SUM(Table1[profit/loss])</f>
        <v>6.3317603610737679E-6</v>
      </c>
    </row>
    <row r="9006" spans="1:25" x14ac:dyDescent="0.3">
      <c r="A9006" t="s">
        <v>25</v>
      </c>
      <c r="B9006" t="s">
        <v>23</v>
      </c>
      <c r="C9006">
        <v>1128299</v>
      </c>
      <c r="D9006" s="9">
        <v>44267</v>
      </c>
      <c r="E9006" s="8" t="str">
        <f>TEXT(Table1[[#This Row],[Invoice Date]],"dd-mm-yyyy")</f>
        <v>12-03-2021</v>
      </c>
      <c r="F9006" s="1" t="str">
        <f t="shared" si="560"/>
        <v>March</v>
      </c>
      <c r="G9006" s="1" t="str">
        <f t="shared" si="561"/>
        <v>2021</v>
      </c>
      <c r="H9006" s="1" t="str">
        <f t="shared" si="562"/>
        <v>Friday</v>
      </c>
      <c r="I9006" s="1" t="str">
        <f t="shared" si="563"/>
        <v>12</v>
      </c>
      <c r="J9006" t="s">
        <v>47</v>
      </c>
      <c r="K9006" t="s">
        <v>89</v>
      </c>
      <c r="L9006" t="s">
        <v>90</v>
      </c>
      <c r="M9006" t="s">
        <v>18</v>
      </c>
      <c r="N9006">
        <v>37</v>
      </c>
      <c r="O9006">
        <v>113</v>
      </c>
      <c r="P9006">
        <v>4181</v>
      </c>
      <c r="Q9006">
        <v>1840</v>
      </c>
      <c r="R9006">
        <v>0.44</v>
      </c>
      <c r="S9006" t="s">
        <v>23</v>
      </c>
      <c r="T9006" t="str">
        <f>IF(Table1[[#This Row],[Units Sold]]&gt; 700,"High Units","low Units")</f>
        <v>low Units</v>
      </c>
      <c r="U9006">
        <f>SUM(Table1[[#This Row],[Operating Profit]])/SUM(Table1[Operating Profit])*100</f>
        <v>5.5399139630887937E-4</v>
      </c>
      <c r="V9006">
        <f>SUM(Table1[[#This Row],[Price per Unit]]*Table1[[#This Row],[Units Sold]])</f>
        <v>4181</v>
      </c>
      <c r="W9006">
        <f>SUM(Table1[[#This Row],[Total Sales]]-Table1[[#This Row],[Operating Profit]])</f>
        <v>2341</v>
      </c>
      <c r="X9006">
        <f>SUM(Table1[[#This Row],[Total Sales]]-Table1[[#This Row],[Cost]])</f>
        <v>1840</v>
      </c>
      <c r="Y9006">
        <f>SUM(Table1[[#This Row],[profit/loss]])/SUM(Table1[profit/loss])</f>
        <v>5.5399139630887937E-6</v>
      </c>
    </row>
    <row r="9007" spans="1:25" x14ac:dyDescent="0.3">
      <c r="A9007" t="s">
        <v>25</v>
      </c>
      <c r="B9007" t="s">
        <v>23</v>
      </c>
      <c r="C9007">
        <v>1128299</v>
      </c>
      <c r="D9007" s="9">
        <v>44267</v>
      </c>
      <c r="E9007" s="8" t="str">
        <f>TEXT(Table1[[#This Row],[Invoice Date]],"dd-mm-yyyy")</f>
        <v>12-03-2021</v>
      </c>
      <c r="F9007" s="1" t="str">
        <f t="shared" si="560"/>
        <v>March</v>
      </c>
      <c r="G9007" s="1" t="str">
        <f t="shared" si="561"/>
        <v>2021</v>
      </c>
      <c r="H9007" s="1" t="str">
        <f t="shared" si="562"/>
        <v>Friday</v>
      </c>
      <c r="I9007" s="1" t="str">
        <f t="shared" si="563"/>
        <v>12</v>
      </c>
      <c r="J9007" t="s">
        <v>47</v>
      </c>
      <c r="K9007" t="s">
        <v>89</v>
      </c>
      <c r="L9007" t="s">
        <v>90</v>
      </c>
      <c r="M9007" t="s">
        <v>19</v>
      </c>
      <c r="N9007">
        <v>39</v>
      </c>
      <c r="O9007">
        <v>124</v>
      </c>
      <c r="P9007">
        <v>4836</v>
      </c>
      <c r="Q9007">
        <v>1838</v>
      </c>
      <c r="R9007">
        <v>0.38</v>
      </c>
      <c r="S9007" t="s">
        <v>23</v>
      </c>
      <c r="T9007" t="str">
        <f>IF(Table1[[#This Row],[Units Sold]]&gt; 700,"High Units","low Units")</f>
        <v>low Units</v>
      </c>
      <c r="U9007">
        <f>SUM(Table1[[#This Row],[Operating Profit]])/SUM(Table1[Operating Profit])*100</f>
        <v>5.5338923174767405E-4</v>
      </c>
      <c r="V9007">
        <f>SUM(Table1[[#This Row],[Price per Unit]]*Table1[[#This Row],[Units Sold]])</f>
        <v>4836</v>
      </c>
      <c r="W9007">
        <f>SUM(Table1[[#This Row],[Total Sales]]-Table1[[#This Row],[Operating Profit]])</f>
        <v>2998</v>
      </c>
      <c r="X9007">
        <f>SUM(Table1[[#This Row],[Total Sales]]-Table1[[#This Row],[Cost]])</f>
        <v>1838</v>
      </c>
      <c r="Y9007">
        <f>SUM(Table1[[#This Row],[profit/loss]])/SUM(Table1[profit/loss])</f>
        <v>5.5338923174767403E-6</v>
      </c>
    </row>
    <row r="9008" spans="1:25" x14ac:dyDescent="0.3">
      <c r="A9008" t="s">
        <v>25</v>
      </c>
      <c r="B9008" t="s">
        <v>23</v>
      </c>
      <c r="C9008">
        <v>1128299</v>
      </c>
      <c r="D9008" s="9">
        <v>44267</v>
      </c>
      <c r="E9008" s="8" t="str">
        <f>TEXT(Table1[[#This Row],[Invoice Date]],"dd-mm-yyyy")</f>
        <v>12-03-2021</v>
      </c>
      <c r="F9008" s="1" t="str">
        <f t="shared" si="560"/>
        <v>March</v>
      </c>
      <c r="G9008" s="1" t="str">
        <f t="shared" si="561"/>
        <v>2021</v>
      </c>
      <c r="H9008" s="1" t="str">
        <f t="shared" si="562"/>
        <v>Friday</v>
      </c>
      <c r="I9008" s="1" t="str">
        <f t="shared" si="563"/>
        <v>12</v>
      </c>
      <c r="J9008" t="s">
        <v>47</v>
      </c>
      <c r="K9008" t="s">
        <v>89</v>
      </c>
      <c r="L9008" t="s">
        <v>90</v>
      </c>
      <c r="M9008" t="s">
        <v>20</v>
      </c>
      <c r="N9008">
        <v>38</v>
      </c>
      <c r="O9008">
        <v>78</v>
      </c>
      <c r="P9008">
        <v>2964</v>
      </c>
      <c r="Q9008">
        <v>1334</v>
      </c>
      <c r="R9008">
        <v>0.45</v>
      </c>
      <c r="S9008" t="s">
        <v>23</v>
      </c>
      <c r="T9008" t="str">
        <f>IF(Table1[[#This Row],[Units Sold]]&gt; 700,"High Units","low Units")</f>
        <v>low Units</v>
      </c>
      <c r="U9008">
        <f>SUM(Table1[[#This Row],[Operating Profit]])/SUM(Table1[Operating Profit])*100</f>
        <v>4.0164376232393757E-4</v>
      </c>
      <c r="V9008">
        <f>SUM(Table1[[#This Row],[Price per Unit]]*Table1[[#This Row],[Units Sold]])</f>
        <v>2964</v>
      </c>
      <c r="W9008">
        <f>SUM(Table1[[#This Row],[Total Sales]]-Table1[[#This Row],[Operating Profit]])</f>
        <v>1630</v>
      </c>
      <c r="X9008">
        <f>SUM(Table1[[#This Row],[Total Sales]]-Table1[[#This Row],[Cost]])</f>
        <v>1334</v>
      </c>
      <c r="Y9008">
        <f>SUM(Table1[[#This Row],[profit/loss]])/SUM(Table1[profit/loss])</f>
        <v>4.0164376232393757E-6</v>
      </c>
    </row>
    <row r="9009" spans="1:25" x14ac:dyDescent="0.3">
      <c r="A9009" t="s">
        <v>25</v>
      </c>
      <c r="B9009" t="s">
        <v>23</v>
      </c>
      <c r="C9009">
        <v>1128299</v>
      </c>
      <c r="D9009" s="9">
        <v>44267</v>
      </c>
      <c r="E9009" s="8" t="str">
        <f>TEXT(Table1[[#This Row],[Invoice Date]],"dd-mm-yyyy")</f>
        <v>12-03-2021</v>
      </c>
      <c r="F9009" s="1" t="str">
        <f t="shared" si="560"/>
        <v>March</v>
      </c>
      <c r="G9009" s="1" t="str">
        <f t="shared" si="561"/>
        <v>2021</v>
      </c>
      <c r="H9009" s="1" t="str">
        <f t="shared" si="562"/>
        <v>Friday</v>
      </c>
      <c r="I9009" s="1" t="str">
        <f t="shared" si="563"/>
        <v>12</v>
      </c>
      <c r="J9009" t="s">
        <v>47</v>
      </c>
      <c r="K9009" t="s">
        <v>89</v>
      </c>
      <c r="L9009" t="s">
        <v>90</v>
      </c>
      <c r="M9009" t="s">
        <v>21</v>
      </c>
      <c r="N9009">
        <v>41</v>
      </c>
      <c r="O9009">
        <v>45</v>
      </c>
      <c r="P9009">
        <v>1845</v>
      </c>
      <c r="Q9009">
        <v>756</v>
      </c>
      <c r="R9009">
        <v>0.41</v>
      </c>
      <c r="S9009" t="s">
        <v>23</v>
      </c>
      <c r="T9009" t="str">
        <f>IF(Table1[[#This Row],[Units Sold]]&gt; 700,"High Units","low Units")</f>
        <v>low Units</v>
      </c>
      <c r="U9009">
        <f>SUM(Table1[[#This Row],[Operating Profit]])/SUM(Table1[Operating Profit])*100</f>
        <v>2.2761820413560481E-4</v>
      </c>
      <c r="V9009">
        <f>SUM(Table1[[#This Row],[Price per Unit]]*Table1[[#This Row],[Units Sold]])</f>
        <v>1845</v>
      </c>
      <c r="W9009">
        <f>SUM(Table1[[#This Row],[Total Sales]]-Table1[[#This Row],[Operating Profit]])</f>
        <v>1089</v>
      </c>
      <c r="X9009">
        <f>SUM(Table1[[#This Row],[Total Sales]]-Table1[[#This Row],[Cost]])</f>
        <v>756</v>
      </c>
      <c r="Y9009">
        <f>SUM(Table1[[#This Row],[profit/loss]])/SUM(Table1[profit/loss])</f>
        <v>2.2761820413560481E-6</v>
      </c>
    </row>
    <row r="9010" spans="1:25" x14ac:dyDescent="0.3">
      <c r="A9010" t="s">
        <v>25</v>
      </c>
      <c r="B9010" t="s">
        <v>23</v>
      </c>
      <c r="C9010">
        <v>1128299</v>
      </c>
      <c r="D9010" s="9">
        <v>44267</v>
      </c>
      <c r="E9010" s="8" t="str">
        <f>TEXT(Table1[[#This Row],[Invoice Date]],"dd-mm-yyyy")</f>
        <v>12-03-2021</v>
      </c>
      <c r="F9010" s="1" t="str">
        <f t="shared" si="560"/>
        <v>March</v>
      </c>
      <c r="G9010" s="1" t="str">
        <f t="shared" si="561"/>
        <v>2021</v>
      </c>
      <c r="H9010" s="1" t="str">
        <f t="shared" si="562"/>
        <v>Friday</v>
      </c>
      <c r="I9010" s="1" t="str">
        <f t="shared" si="563"/>
        <v>12</v>
      </c>
      <c r="J9010" t="s">
        <v>47</v>
      </c>
      <c r="K9010" t="s">
        <v>89</v>
      </c>
      <c r="L9010" t="s">
        <v>90</v>
      </c>
      <c r="M9010" t="s">
        <v>22</v>
      </c>
      <c r="N9010">
        <v>40</v>
      </c>
      <c r="O9010">
        <v>112</v>
      </c>
      <c r="P9010">
        <v>4480</v>
      </c>
      <c r="Q9010">
        <v>1299</v>
      </c>
      <c r="R9010">
        <v>0.28999999999999998</v>
      </c>
      <c r="S9010" t="s">
        <v>23</v>
      </c>
      <c r="T9010" t="str">
        <f>IF(Table1[[#This Row],[Units Sold]]&gt; 700,"High Units","low Units")</f>
        <v>low Units</v>
      </c>
      <c r="U9010">
        <f>SUM(Table1[[#This Row],[Operating Profit]])/SUM(Table1[Operating Profit])*100</f>
        <v>3.9110588250284472E-4</v>
      </c>
      <c r="V9010">
        <f>SUM(Table1[[#This Row],[Price per Unit]]*Table1[[#This Row],[Units Sold]])</f>
        <v>4480</v>
      </c>
      <c r="W9010">
        <f>SUM(Table1[[#This Row],[Total Sales]]-Table1[[#This Row],[Operating Profit]])</f>
        <v>3181</v>
      </c>
      <c r="X9010">
        <f>SUM(Table1[[#This Row],[Total Sales]]-Table1[[#This Row],[Cost]])</f>
        <v>1299</v>
      </c>
      <c r="Y9010">
        <f>SUM(Table1[[#This Row],[profit/loss]])/SUM(Table1[profit/loss])</f>
        <v>3.9110588250284473E-6</v>
      </c>
    </row>
    <row r="9011" spans="1:25" x14ac:dyDescent="0.3">
      <c r="A9011" t="s">
        <v>25</v>
      </c>
      <c r="B9011" t="s">
        <v>23</v>
      </c>
      <c r="C9011">
        <v>1128299</v>
      </c>
      <c r="D9011" s="9">
        <v>44299</v>
      </c>
      <c r="E9011" s="8" t="str">
        <f>TEXT(Table1[[#This Row],[Invoice Date]],"dd-mm-yyyy")</f>
        <v>13-04-2021</v>
      </c>
      <c r="F9011" s="1" t="str">
        <f t="shared" si="560"/>
        <v>April</v>
      </c>
      <c r="G9011" s="1" t="str">
        <f t="shared" si="561"/>
        <v>2021</v>
      </c>
      <c r="H9011" s="1" t="str">
        <f t="shared" si="562"/>
        <v>Tuesday</v>
      </c>
      <c r="I9011" s="1" t="str">
        <f t="shared" si="563"/>
        <v>13</v>
      </c>
      <c r="J9011" t="s">
        <v>47</v>
      </c>
      <c r="K9011" t="s">
        <v>89</v>
      </c>
      <c r="L9011" t="s">
        <v>90</v>
      </c>
      <c r="M9011" t="s">
        <v>16</v>
      </c>
      <c r="N9011">
        <v>37</v>
      </c>
      <c r="O9011">
        <v>179</v>
      </c>
      <c r="P9011">
        <v>6623</v>
      </c>
      <c r="Q9011">
        <v>2848</v>
      </c>
      <c r="R9011">
        <v>0.43</v>
      </c>
      <c r="S9011" t="s">
        <v>23</v>
      </c>
      <c r="T9011" t="str">
        <f>IF(Table1[[#This Row],[Units Sold]]&gt; 700,"High Units","low Units")</f>
        <v>low Units</v>
      </c>
      <c r="U9011">
        <f>SUM(Table1[[#This Row],[Operating Profit]])/SUM(Table1[Operating Profit])*100</f>
        <v>8.5748233515635245E-4</v>
      </c>
      <c r="V9011">
        <f>SUM(Table1[[#This Row],[Price per Unit]]*Table1[[#This Row],[Units Sold]])</f>
        <v>6623</v>
      </c>
      <c r="W9011">
        <f>SUM(Table1[[#This Row],[Total Sales]]-Table1[[#This Row],[Operating Profit]])</f>
        <v>3775</v>
      </c>
      <c r="X9011">
        <f>SUM(Table1[[#This Row],[Total Sales]]-Table1[[#This Row],[Cost]])</f>
        <v>2848</v>
      </c>
      <c r="Y9011">
        <f>SUM(Table1[[#This Row],[profit/loss]])/SUM(Table1[profit/loss])</f>
        <v>8.5748233515635244E-6</v>
      </c>
    </row>
    <row r="9012" spans="1:25" x14ac:dyDescent="0.3">
      <c r="A9012" t="s">
        <v>25</v>
      </c>
      <c r="B9012" t="s">
        <v>23</v>
      </c>
      <c r="C9012">
        <v>1128299</v>
      </c>
      <c r="D9012" s="9">
        <v>44299</v>
      </c>
      <c r="E9012" s="8" t="str">
        <f>TEXT(Table1[[#This Row],[Invoice Date]],"dd-mm-yyyy")</f>
        <v>13-04-2021</v>
      </c>
      <c r="F9012" s="1" t="str">
        <f t="shared" si="560"/>
        <v>April</v>
      </c>
      <c r="G9012" s="1" t="str">
        <f t="shared" si="561"/>
        <v>2021</v>
      </c>
      <c r="H9012" s="1" t="str">
        <f t="shared" si="562"/>
        <v>Tuesday</v>
      </c>
      <c r="I9012" s="1" t="str">
        <f t="shared" si="563"/>
        <v>13</v>
      </c>
      <c r="J9012" t="s">
        <v>47</v>
      </c>
      <c r="K9012" t="s">
        <v>89</v>
      </c>
      <c r="L9012" t="s">
        <v>90</v>
      </c>
      <c r="M9012" t="s">
        <v>18</v>
      </c>
      <c r="N9012">
        <v>40</v>
      </c>
      <c r="O9012">
        <v>111</v>
      </c>
      <c r="P9012">
        <v>4440</v>
      </c>
      <c r="Q9012">
        <v>1865</v>
      </c>
      <c r="R9012">
        <v>0.42</v>
      </c>
      <c r="S9012" t="s">
        <v>23</v>
      </c>
      <c r="T9012" t="str">
        <f>IF(Table1[[#This Row],[Units Sold]]&gt; 700,"High Units","low Units")</f>
        <v>low Units</v>
      </c>
      <c r="U9012">
        <f>SUM(Table1[[#This Row],[Operating Profit]])/SUM(Table1[Operating Profit])*100</f>
        <v>5.6151845332394566E-4</v>
      </c>
      <c r="V9012">
        <f>SUM(Table1[[#This Row],[Price per Unit]]*Table1[[#This Row],[Units Sold]])</f>
        <v>4440</v>
      </c>
      <c r="W9012">
        <f>SUM(Table1[[#This Row],[Total Sales]]-Table1[[#This Row],[Operating Profit]])</f>
        <v>2575</v>
      </c>
      <c r="X9012">
        <f>SUM(Table1[[#This Row],[Total Sales]]-Table1[[#This Row],[Cost]])</f>
        <v>1865</v>
      </c>
      <c r="Y9012">
        <f>SUM(Table1[[#This Row],[profit/loss]])/SUM(Table1[profit/loss])</f>
        <v>5.6151845332394568E-6</v>
      </c>
    </row>
    <row r="9013" spans="1:25" x14ac:dyDescent="0.3">
      <c r="A9013" t="s">
        <v>25</v>
      </c>
      <c r="B9013" t="s">
        <v>23</v>
      </c>
      <c r="C9013">
        <v>1128299</v>
      </c>
      <c r="D9013" s="9">
        <v>44299</v>
      </c>
      <c r="E9013" s="8" t="str">
        <f>TEXT(Table1[[#This Row],[Invoice Date]],"dd-mm-yyyy")</f>
        <v>13-04-2021</v>
      </c>
      <c r="F9013" s="1" t="str">
        <f t="shared" si="560"/>
        <v>April</v>
      </c>
      <c r="G9013" s="1" t="str">
        <f t="shared" si="561"/>
        <v>2021</v>
      </c>
      <c r="H9013" s="1" t="str">
        <f t="shared" si="562"/>
        <v>Tuesday</v>
      </c>
      <c r="I9013" s="1" t="str">
        <f t="shared" si="563"/>
        <v>13</v>
      </c>
      <c r="J9013" t="s">
        <v>47</v>
      </c>
      <c r="K9013" t="s">
        <v>89</v>
      </c>
      <c r="L9013" t="s">
        <v>90</v>
      </c>
      <c r="M9013" t="s">
        <v>19</v>
      </c>
      <c r="N9013">
        <v>36</v>
      </c>
      <c r="O9013">
        <v>113</v>
      </c>
      <c r="P9013">
        <v>4068</v>
      </c>
      <c r="Q9013">
        <v>1505</v>
      </c>
      <c r="R9013">
        <v>0.37</v>
      </c>
      <c r="S9013" t="s">
        <v>23</v>
      </c>
      <c r="T9013" t="str">
        <f>IF(Table1[[#This Row],[Units Sold]]&gt; 700,"High Units","low Units")</f>
        <v>low Units</v>
      </c>
      <c r="U9013">
        <f>SUM(Table1[[#This Row],[Operating Profit]])/SUM(Table1[Operating Profit])*100</f>
        <v>4.5312883230699103E-4</v>
      </c>
      <c r="V9013">
        <f>SUM(Table1[[#This Row],[Price per Unit]]*Table1[[#This Row],[Units Sold]])</f>
        <v>4068</v>
      </c>
      <c r="W9013">
        <f>SUM(Table1[[#This Row],[Total Sales]]-Table1[[#This Row],[Operating Profit]])</f>
        <v>2563</v>
      </c>
      <c r="X9013">
        <f>SUM(Table1[[#This Row],[Total Sales]]-Table1[[#This Row],[Cost]])</f>
        <v>1505</v>
      </c>
      <c r="Y9013">
        <f>SUM(Table1[[#This Row],[profit/loss]])/SUM(Table1[profit/loss])</f>
        <v>4.5312883230699101E-6</v>
      </c>
    </row>
    <row r="9014" spans="1:25" x14ac:dyDescent="0.3">
      <c r="A9014" t="s">
        <v>25</v>
      </c>
      <c r="B9014" t="s">
        <v>23</v>
      </c>
      <c r="C9014">
        <v>1128299</v>
      </c>
      <c r="D9014" s="9">
        <v>44299</v>
      </c>
      <c r="E9014" s="8" t="str">
        <f>TEXT(Table1[[#This Row],[Invoice Date]],"dd-mm-yyyy")</f>
        <v>13-04-2021</v>
      </c>
      <c r="F9014" s="1" t="str">
        <f t="shared" si="560"/>
        <v>April</v>
      </c>
      <c r="G9014" s="1" t="str">
        <f t="shared" si="561"/>
        <v>2021</v>
      </c>
      <c r="H9014" s="1" t="str">
        <f t="shared" si="562"/>
        <v>Tuesday</v>
      </c>
      <c r="I9014" s="1" t="str">
        <f t="shared" si="563"/>
        <v>13</v>
      </c>
      <c r="J9014" t="s">
        <v>47</v>
      </c>
      <c r="K9014" t="s">
        <v>89</v>
      </c>
      <c r="L9014" t="s">
        <v>90</v>
      </c>
      <c r="M9014" t="s">
        <v>20</v>
      </c>
      <c r="N9014">
        <v>40</v>
      </c>
      <c r="O9014">
        <v>96</v>
      </c>
      <c r="P9014">
        <v>3840</v>
      </c>
      <c r="Q9014">
        <v>1728</v>
      </c>
      <c r="R9014">
        <v>0.45</v>
      </c>
      <c r="S9014" t="s">
        <v>23</v>
      </c>
      <c r="T9014" t="str">
        <f>IF(Table1[[#This Row],[Units Sold]]&gt; 700,"High Units","low Units")</f>
        <v>low Units</v>
      </c>
      <c r="U9014">
        <f>SUM(Table1[[#This Row],[Operating Profit]])/SUM(Table1[Operating Profit])*100</f>
        <v>5.2027018088138233E-4</v>
      </c>
      <c r="V9014">
        <f>SUM(Table1[[#This Row],[Price per Unit]]*Table1[[#This Row],[Units Sold]])</f>
        <v>3840</v>
      </c>
      <c r="W9014">
        <f>SUM(Table1[[#This Row],[Total Sales]]-Table1[[#This Row],[Operating Profit]])</f>
        <v>2112</v>
      </c>
      <c r="X9014">
        <f>SUM(Table1[[#This Row],[Total Sales]]-Table1[[#This Row],[Cost]])</f>
        <v>1728</v>
      </c>
      <c r="Y9014">
        <f>SUM(Table1[[#This Row],[profit/loss]])/SUM(Table1[profit/loss])</f>
        <v>5.2027018088138233E-6</v>
      </c>
    </row>
    <row r="9015" spans="1:25" x14ac:dyDescent="0.3">
      <c r="A9015" t="s">
        <v>25</v>
      </c>
      <c r="B9015" t="s">
        <v>23</v>
      </c>
      <c r="C9015">
        <v>1128299</v>
      </c>
      <c r="D9015" s="9">
        <v>44299</v>
      </c>
      <c r="E9015" s="8" t="str">
        <f>TEXT(Table1[[#This Row],[Invoice Date]],"dd-mm-yyyy")</f>
        <v>13-04-2021</v>
      </c>
      <c r="F9015" s="1" t="str">
        <f t="shared" si="560"/>
        <v>April</v>
      </c>
      <c r="G9015" s="1" t="str">
        <f t="shared" si="561"/>
        <v>2021</v>
      </c>
      <c r="H9015" s="1" t="str">
        <f t="shared" si="562"/>
        <v>Tuesday</v>
      </c>
      <c r="I9015" s="1" t="str">
        <f t="shared" si="563"/>
        <v>13</v>
      </c>
      <c r="J9015" t="s">
        <v>47</v>
      </c>
      <c r="K9015" t="s">
        <v>89</v>
      </c>
      <c r="L9015" t="s">
        <v>90</v>
      </c>
      <c r="M9015" t="s">
        <v>21</v>
      </c>
      <c r="N9015">
        <v>38</v>
      </c>
      <c r="O9015">
        <v>56</v>
      </c>
      <c r="P9015">
        <v>2128</v>
      </c>
      <c r="Q9015">
        <v>894</v>
      </c>
      <c r="R9015">
        <v>0.42</v>
      </c>
      <c r="S9015" t="s">
        <v>23</v>
      </c>
      <c r="T9015" t="str">
        <f>IF(Table1[[#This Row],[Units Sold]]&gt; 700,"High Units","low Units")</f>
        <v>low Units</v>
      </c>
      <c r="U9015">
        <f>SUM(Table1[[#This Row],[Operating Profit]])/SUM(Table1[Operating Profit])*100</f>
        <v>2.6916755885877074E-4</v>
      </c>
      <c r="V9015">
        <f>SUM(Table1[[#This Row],[Price per Unit]]*Table1[[#This Row],[Units Sold]])</f>
        <v>2128</v>
      </c>
      <c r="W9015">
        <f>SUM(Table1[[#This Row],[Total Sales]]-Table1[[#This Row],[Operating Profit]])</f>
        <v>1234</v>
      </c>
      <c r="X9015">
        <f>SUM(Table1[[#This Row],[Total Sales]]-Table1[[#This Row],[Cost]])</f>
        <v>894</v>
      </c>
      <c r="Y9015">
        <f>SUM(Table1[[#This Row],[profit/loss]])/SUM(Table1[profit/loss])</f>
        <v>2.6916755885877074E-6</v>
      </c>
    </row>
    <row r="9016" spans="1:25" x14ac:dyDescent="0.3">
      <c r="A9016" t="s">
        <v>25</v>
      </c>
      <c r="B9016" t="s">
        <v>23</v>
      </c>
      <c r="C9016">
        <v>1128299</v>
      </c>
      <c r="D9016" s="9">
        <v>44299</v>
      </c>
      <c r="E9016" s="8" t="str">
        <f>TEXT(Table1[[#This Row],[Invoice Date]],"dd-mm-yyyy")</f>
        <v>13-04-2021</v>
      </c>
      <c r="F9016" s="1" t="str">
        <f t="shared" si="560"/>
        <v>April</v>
      </c>
      <c r="G9016" s="1" t="str">
        <f t="shared" si="561"/>
        <v>2021</v>
      </c>
      <c r="H9016" s="1" t="str">
        <f t="shared" si="562"/>
        <v>Tuesday</v>
      </c>
      <c r="I9016" s="1" t="str">
        <f t="shared" si="563"/>
        <v>13</v>
      </c>
      <c r="J9016" t="s">
        <v>47</v>
      </c>
      <c r="K9016" t="s">
        <v>89</v>
      </c>
      <c r="L9016" t="s">
        <v>90</v>
      </c>
      <c r="M9016" t="s">
        <v>22</v>
      </c>
      <c r="N9016">
        <v>56</v>
      </c>
      <c r="O9016">
        <v>112</v>
      </c>
      <c r="P9016">
        <v>6272</v>
      </c>
      <c r="Q9016">
        <v>1756</v>
      </c>
      <c r="R9016">
        <v>0.28000000000000003</v>
      </c>
      <c r="S9016" t="s">
        <v>23</v>
      </c>
      <c r="T9016" t="str">
        <f>IF(Table1[[#This Row],[Units Sold]]&gt; 700,"High Units","low Units")</f>
        <v>low Units</v>
      </c>
      <c r="U9016">
        <f>SUM(Table1[[#This Row],[Operating Profit]])/SUM(Table1[Operating Profit])*100</f>
        <v>5.287004847382567E-4</v>
      </c>
      <c r="V9016">
        <f>SUM(Table1[[#This Row],[Price per Unit]]*Table1[[#This Row],[Units Sold]])</f>
        <v>6272</v>
      </c>
      <c r="W9016">
        <f>SUM(Table1[[#This Row],[Total Sales]]-Table1[[#This Row],[Operating Profit]])</f>
        <v>4516</v>
      </c>
      <c r="X9016">
        <f>SUM(Table1[[#This Row],[Total Sales]]-Table1[[#This Row],[Cost]])</f>
        <v>1756</v>
      </c>
      <c r="Y9016">
        <f>SUM(Table1[[#This Row],[profit/loss]])/SUM(Table1[profit/loss])</f>
        <v>5.2870048473825665E-6</v>
      </c>
    </row>
    <row r="9017" spans="1:25" x14ac:dyDescent="0.3">
      <c r="A9017" t="s">
        <v>25</v>
      </c>
      <c r="B9017" t="s">
        <v>23</v>
      </c>
      <c r="C9017">
        <v>1128299</v>
      </c>
      <c r="D9017" s="9">
        <v>44330</v>
      </c>
      <c r="E9017" s="8" t="str">
        <f>TEXT(Table1[[#This Row],[Invoice Date]],"dd-mm-yyyy")</f>
        <v>14-05-2021</v>
      </c>
      <c r="F9017" s="1" t="str">
        <f t="shared" si="560"/>
        <v>May</v>
      </c>
      <c r="G9017" s="1" t="str">
        <f t="shared" si="561"/>
        <v>2021</v>
      </c>
      <c r="H9017" s="1" t="str">
        <f t="shared" si="562"/>
        <v>Friday</v>
      </c>
      <c r="I9017" s="1" t="str">
        <f t="shared" si="563"/>
        <v>14</v>
      </c>
      <c r="J9017" t="s">
        <v>47</v>
      </c>
      <c r="K9017" t="s">
        <v>89</v>
      </c>
      <c r="L9017" t="s">
        <v>90</v>
      </c>
      <c r="M9017" t="s">
        <v>16</v>
      </c>
      <c r="N9017">
        <v>37</v>
      </c>
      <c r="O9017">
        <v>187</v>
      </c>
      <c r="P9017">
        <v>6919</v>
      </c>
      <c r="Q9017">
        <v>3183</v>
      </c>
      <c r="R9017">
        <v>0.46</v>
      </c>
      <c r="S9017" t="s">
        <v>23</v>
      </c>
      <c r="T9017" t="str">
        <f>IF(Table1[[#This Row],[Units Sold]]&gt; 700,"High Units","low Units")</f>
        <v>low Units</v>
      </c>
      <c r="U9017">
        <f>SUM(Table1[[#This Row],[Operating Profit]])/SUM(Table1[Operating Profit])*100</f>
        <v>9.5834489915824078E-4</v>
      </c>
      <c r="V9017">
        <f>SUM(Table1[[#This Row],[Price per Unit]]*Table1[[#This Row],[Units Sold]])</f>
        <v>6919</v>
      </c>
      <c r="W9017">
        <f>SUM(Table1[[#This Row],[Total Sales]]-Table1[[#This Row],[Operating Profit]])</f>
        <v>3736</v>
      </c>
      <c r="X9017">
        <f>SUM(Table1[[#This Row],[Total Sales]]-Table1[[#This Row],[Cost]])</f>
        <v>3183</v>
      </c>
      <c r="Y9017">
        <f>SUM(Table1[[#This Row],[profit/loss]])/SUM(Table1[profit/loss])</f>
        <v>9.583448991582408E-6</v>
      </c>
    </row>
    <row r="9018" spans="1:25" x14ac:dyDescent="0.3">
      <c r="A9018" t="s">
        <v>25</v>
      </c>
      <c r="B9018" t="s">
        <v>23</v>
      </c>
      <c r="C9018">
        <v>1128299</v>
      </c>
      <c r="D9018" s="9">
        <v>44330</v>
      </c>
      <c r="E9018" s="8" t="str">
        <f>TEXT(Table1[[#This Row],[Invoice Date]],"dd-mm-yyyy")</f>
        <v>14-05-2021</v>
      </c>
      <c r="F9018" s="1" t="str">
        <f t="shared" si="560"/>
        <v>May</v>
      </c>
      <c r="G9018" s="1" t="str">
        <f t="shared" si="561"/>
        <v>2021</v>
      </c>
      <c r="H9018" s="1" t="str">
        <f t="shared" si="562"/>
        <v>Friday</v>
      </c>
      <c r="I9018" s="1" t="str">
        <f t="shared" si="563"/>
        <v>14</v>
      </c>
      <c r="J9018" t="s">
        <v>47</v>
      </c>
      <c r="K9018" t="s">
        <v>89</v>
      </c>
      <c r="L9018" t="s">
        <v>90</v>
      </c>
      <c r="M9018" t="s">
        <v>18</v>
      </c>
      <c r="N9018">
        <v>36</v>
      </c>
      <c r="O9018">
        <v>136</v>
      </c>
      <c r="P9018">
        <v>4896</v>
      </c>
      <c r="Q9018">
        <v>2203</v>
      </c>
      <c r="R9018">
        <v>0.45</v>
      </c>
      <c r="S9018" t="s">
        <v>23</v>
      </c>
      <c r="T9018" t="str">
        <f>IF(Table1[[#This Row],[Units Sold]]&gt; 700,"High Units","low Units")</f>
        <v>low Units</v>
      </c>
      <c r="U9018">
        <f>SUM(Table1[[#This Row],[Operating Profit]])/SUM(Table1[Operating Profit])*100</f>
        <v>6.6328426416764196E-4</v>
      </c>
      <c r="V9018">
        <f>SUM(Table1[[#This Row],[Price per Unit]]*Table1[[#This Row],[Units Sold]])</f>
        <v>4896</v>
      </c>
      <c r="W9018">
        <f>SUM(Table1[[#This Row],[Total Sales]]-Table1[[#This Row],[Operating Profit]])</f>
        <v>2693</v>
      </c>
      <c r="X9018">
        <f>SUM(Table1[[#This Row],[Total Sales]]-Table1[[#This Row],[Cost]])</f>
        <v>2203</v>
      </c>
      <c r="Y9018">
        <f>SUM(Table1[[#This Row],[profit/loss]])/SUM(Table1[profit/loss])</f>
        <v>6.6328426416764196E-6</v>
      </c>
    </row>
    <row r="9019" spans="1:25" x14ac:dyDescent="0.3">
      <c r="A9019" t="s">
        <v>25</v>
      </c>
      <c r="B9019" t="s">
        <v>23</v>
      </c>
      <c r="C9019">
        <v>1128299</v>
      </c>
      <c r="D9019" s="9">
        <v>44330</v>
      </c>
      <c r="E9019" s="8" t="str">
        <f>TEXT(Table1[[#This Row],[Invoice Date]],"dd-mm-yyyy")</f>
        <v>14-05-2021</v>
      </c>
      <c r="F9019" s="1" t="str">
        <f t="shared" si="560"/>
        <v>May</v>
      </c>
      <c r="G9019" s="1" t="str">
        <f t="shared" si="561"/>
        <v>2021</v>
      </c>
      <c r="H9019" s="1" t="str">
        <f t="shared" si="562"/>
        <v>Friday</v>
      </c>
      <c r="I9019" s="1" t="str">
        <f t="shared" si="563"/>
        <v>14</v>
      </c>
      <c r="J9019" t="s">
        <v>47</v>
      </c>
      <c r="K9019" t="s">
        <v>89</v>
      </c>
      <c r="L9019" t="s">
        <v>90</v>
      </c>
      <c r="M9019" t="s">
        <v>19</v>
      </c>
      <c r="N9019">
        <v>40</v>
      </c>
      <c r="O9019">
        <v>145</v>
      </c>
      <c r="P9019">
        <v>5800</v>
      </c>
      <c r="Q9019">
        <v>2262</v>
      </c>
      <c r="R9019">
        <v>0.39</v>
      </c>
      <c r="S9019" t="s">
        <v>23</v>
      </c>
      <c r="T9019" t="str">
        <f>IF(Table1[[#This Row],[Units Sold]]&gt; 700,"High Units","low Units")</f>
        <v>low Units</v>
      </c>
      <c r="U9019">
        <f>SUM(Table1[[#This Row],[Operating Profit]])/SUM(Table1[Operating Profit])*100</f>
        <v>6.8104811872319844E-4</v>
      </c>
      <c r="V9019">
        <f>SUM(Table1[[#This Row],[Price per Unit]]*Table1[[#This Row],[Units Sold]])</f>
        <v>5800</v>
      </c>
      <c r="W9019">
        <f>SUM(Table1[[#This Row],[Total Sales]]-Table1[[#This Row],[Operating Profit]])</f>
        <v>3538</v>
      </c>
      <c r="X9019">
        <f>SUM(Table1[[#This Row],[Total Sales]]-Table1[[#This Row],[Cost]])</f>
        <v>2262</v>
      </c>
      <c r="Y9019">
        <f>SUM(Table1[[#This Row],[profit/loss]])/SUM(Table1[profit/loss])</f>
        <v>6.8104811872319844E-6</v>
      </c>
    </row>
    <row r="9020" spans="1:25" x14ac:dyDescent="0.3">
      <c r="A9020" t="s">
        <v>25</v>
      </c>
      <c r="B9020" t="s">
        <v>23</v>
      </c>
      <c r="C9020">
        <v>1128299</v>
      </c>
      <c r="D9020" s="9">
        <v>44330</v>
      </c>
      <c r="E9020" s="8" t="str">
        <f>TEXT(Table1[[#This Row],[Invoice Date]],"dd-mm-yyyy")</f>
        <v>14-05-2021</v>
      </c>
      <c r="F9020" s="1" t="str">
        <f t="shared" si="560"/>
        <v>May</v>
      </c>
      <c r="G9020" s="1" t="str">
        <f t="shared" si="561"/>
        <v>2021</v>
      </c>
      <c r="H9020" s="1" t="str">
        <f t="shared" si="562"/>
        <v>Friday</v>
      </c>
      <c r="I9020" s="1" t="str">
        <f t="shared" si="563"/>
        <v>14</v>
      </c>
      <c r="J9020" t="s">
        <v>47</v>
      </c>
      <c r="K9020" t="s">
        <v>89</v>
      </c>
      <c r="L9020" t="s">
        <v>90</v>
      </c>
      <c r="M9020" t="s">
        <v>20</v>
      </c>
      <c r="N9020">
        <v>34</v>
      </c>
      <c r="O9020">
        <v>114</v>
      </c>
      <c r="P9020">
        <v>3876</v>
      </c>
      <c r="Q9020">
        <v>1667</v>
      </c>
      <c r="R9020">
        <v>0.43</v>
      </c>
      <c r="S9020" t="s">
        <v>23</v>
      </c>
      <c r="T9020" t="str">
        <f>IF(Table1[[#This Row],[Units Sold]]&gt; 700,"High Units","low Units")</f>
        <v>low Units</v>
      </c>
      <c r="U9020">
        <f>SUM(Table1[[#This Row],[Operating Profit]])/SUM(Table1[Operating Profit])*100</f>
        <v>5.0190416176462064E-4</v>
      </c>
      <c r="V9020">
        <f>SUM(Table1[[#This Row],[Price per Unit]]*Table1[[#This Row],[Units Sold]])</f>
        <v>3876</v>
      </c>
      <c r="W9020">
        <f>SUM(Table1[[#This Row],[Total Sales]]-Table1[[#This Row],[Operating Profit]])</f>
        <v>2209</v>
      </c>
      <c r="X9020">
        <f>SUM(Table1[[#This Row],[Total Sales]]-Table1[[#This Row],[Cost]])</f>
        <v>1667</v>
      </c>
      <c r="Y9020">
        <f>SUM(Table1[[#This Row],[profit/loss]])/SUM(Table1[profit/loss])</f>
        <v>5.0190416176462059E-6</v>
      </c>
    </row>
    <row r="9021" spans="1:25" x14ac:dyDescent="0.3">
      <c r="A9021" t="s">
        <v>25</v>
      </c>
      <c r="B9021" t="s">
        <v>23</v>
      </c>
      <c r="C9021">
        <v>1128299</v>
      </c>
      <c r="D9021" s="9">
        <v>44330</v>
      </c>
      <c r="E9021" s="8" t="str">
        <f>TEXT(Table1[[#This Row],[Invoice Date]],"dd-mm-yyyy")</f>
        <v>14-05-2021</v>
      </c>
      <c r="F9021" s="1" t="str">
        <f t="shared" si="560"/>
        <v>May</v>
      </c>
      <c r="G9021" s="1" t="str">
        <f t="shared" si="561"/>
        <v>2021</v>
      </c>
      <c r="H9021" s="1" t="str">
        <f t="shared" si="562"/>
        <v>Friday</v>
      </c>
      <c r="I9021" s="1" t="str">
        <f t="shared" si="563"/>
        <v>14</v>
      </c>
      <c r="J9021" t="s">
        <v>47</v>
      </c>
      <c r="K9021" t="s">
        <v>89</v>
      </c>
      <c r="L9021" t="s">
        <v>90</v>
      </c>
      <c r="M9021" t="s">
        <v>21</v>
      </c>
      <c r="N9021">
        <v>39</v>
      </c>
      <c r="O9021">
        <v>74</v>
      </c>
      <c r="P9021">
        <v>2886</v>
      </c>
      <c r="Q9021">
        <v>1212</v>
      </c>
      <c r="R9021">
        <v>0.42</v>
      </c>
      <c r="S9021" t="s">
        <v>23</v>
      </c>
      <c r="T9021" t="str">
        <f>IF(Table1[[#This Row],[Units Sold]]&gt; 700,"High Units","low Units")</f>
        <v>low Units</v>
      </c>
      <c r="U9021">
        <f>SUM(Table1[[#This Row],[Operating Profit]])/SUM(Table1[Operating Profit])*100</f>
        <v>3.6491172409041403E-4</v>
      </c>
      <c r="V9021">
        <f>SUM(Table1[[#This Row],[Price per Unit]]*Table1[[#This Row],[Units Sold]])</f>
        <v>2886</v>
      </c>
      <c r="W9021">
        <f>SUM(Table1[[#This Row],[Total Sales]]-Table1[[#This Row],[Operating Profit]])</f>
        <v>1674</v>
      </c>
      <c r="X9021">
        <f>SUM(Table1[[#This Row],[Total Sales]]-Table1[[#This Row],[Cost]])</f>
        <v>1212</v>
      </c>
      <c r="Y9021">
        <f>SUM(Table1[[#This Row],[profit/loss]])/SUM(Table1[profit/loss])</f>
        <v>3.6491172409041401E-6</v>
      </c>
    </row>
    <row r="9022" spans="1:25" x14ac:dyDescent="0.3">
      <c r="A9022" t="s">
        <v>25</v>
      </c>
      <c r="B9022" t="s">
        <v>23</v>
      </c>
      <c r="C9022">
        <v>1128299</v>
      </c>
      <c r="D9022" s="9">
        <v>44330</v>
      </c>
      <c r="E9022" s="8" t="str">
        <f>TEXT(Table1[[#This Row],[Invoice Date]],"dd-mm-yyyy")</f>
        <v>14-05-2021</v>
      </c>
      <c r="F9022" s="1" t="str">
        <f t="shared" si="560"/>
        <v>May</v>
      </c>
      <c r="G9022" s="1" t="str">
        <f t="shared" si="561"/>
        <v>2021</v>
      </c>
      <c r="H9022" s="1" t="str">
        <f t="shared" si="562"/>
        <v>Friday</v>
      </c>
      <c r="I9022" s="1" t="str">
        <f t="shared" si="563"/>
        <v>14</v>
      </c>
      <c r="J9022" t="s">
        <v>47</v>
      </c>
      <c r="K9022" t="s">
        <v>89</v>
      </c>
      <c r="L9022" t="s">
        <v>90</v>
      </c>
      <c r="M9022" t="s">
        <v>22</v>
      </c>
      <c r="N9022">
        <v>53</v>
      </c>
      <c r="O9022">
        <v>124</v>
      </c>
      <c r="P9022">
        <v>6572</v>
      </c>
      <c r="Q9022">
        <v>2037</v>
      </c>
      <c r="R9022">
        <v>0.31</v>
      </c>
      <c r="S9022" t="s">
        <v>23</v>
      </c>
      <c r="T9022" t="str">
        <f>IF(Table1[[#This Row],[Units Sold]]&gt; 700,"High Units","low Units")</f>
        <v>low Units</v>
      </c>
      <c r="U9022">
        <f>SUM(Table1[[#This Row],[Operating Profit]])/SUM(Table1[Operating Profit])*100</f>
        <v>6.1330460558760183E-4</v>
      </c>
      <c r="V9022">
        <f>SUM(Table1[[#This Row],[Price per Unit]]*Table1[[#This Row],[Units Sold]])</f>
        <v>6572</v>
      </c>
      <c r="W9022">
        <f>SUM(Table1[[#This Row],[Total Sales]]-Table1[[#This Row],[Operating Profit]])</f>
        <v>4535</v>
      </c>
      <c r="X9022">
        <f>SUM(Table1[[#This Row],[Total Sales]]-Table1[[#This Row],[Cost]])</f>
        <v>2037</v>
      </c>
      <c r="Y9022">
        <f>SUM(Table1[[#This Row],[profit/loss]])/SUM(Table1[profit/loss])</f>
        <v>6.1330460558760179E-6</v>
      </c>
    </row>
    <row r="9023" spans="1:25" x14ac:dyDescent="0.3">
      <c r="A9023" t="s">
        <v>25</v>
      </c>
      <c r="B9023" t="s">
        <v>23</v>
      </c>
      <c r="C9023">
        <v>1128299</v>
      </c>
      <c r="D9023" s="9">
        <v>44360</v>
      </c>
      <c r="E9023" s="8" t="str">
        <f>TEXT(Table1[[#This Row],[Invoice Date]],"dd-mm-yyyy")</f>
        <v>13-06-2021</v>
      </c>
      <c r="F9023" s="1" t="str">
        <f t="shared" si="560"/>
        <v>June</v>
      </c>
      <c r="G9023" s="1" t="str">
        <f t="shared" si="561"/>
        <v>2021</v>
      </c>
      <c r="H9023" s="1" t="str">
        <f t="shared" si="562"/>
        <v>Sunday</v>
      </c>
      <c r="I9023" s="1" t="str">
        <f t="shared" si="563"/>
        <v>13</v>
      </c>
      <c r="J9023" t="s">
        <v>47</v>
      </c>
      <c r="K9023" t="s">
        <v>89</v>
      </c>
      <c r="L9023" t="s">
        <v>90</v>
      </c>
      <c r="M9023" t="s">
        <v>16</v>
      </c>
      <c r="N9023">
        <v>35</v>
      </c>
      <c r="O9023">
        <v>203</v>
      </c>
      <c r="P9023">
        <v>7105</v>
      </c>
      <c r="Q9023">
        <v>3055</v>
      </c>
      <c r="R9023">
        <v>0.43</v>
      </c>
      <c r="S9023" t="s">
        <v>23</v>
      </c>
      <c r="T9023" t="str">
        <f>IF(Table1[[#This Row],[Units Sold]]&gt; 700,"High Units","low Units")</f>
        <v>low Units</v>
      </c>
      <c r="U9023">
        <f>SUM(Table1[[#This Row],[Operating Profit]])/SUM(Table1[Operating Profit])*100</f>
        <v>9.1980636724110125E-4</v>
      </c>
      <c r="V9023">
        <f>SUM(Table1[[#This Row],[Price per Unit]]*Table1[[#This Row],[Units Sold]])</f>
        <v>7105</v>
      </c>
      <c r="W9023">
        <f>SUM(Table1[[#This Row],[Total Sales]]-Table1[[#This Row],[Operating Profit]])</f>
        <v>4050</v>
      </c>
      <c r="X9023">
        <f>SUM(Table1[[#This Row],[Total Sales]]-Table1[[#This Row],[Cost]])</f>
        <v>3055</v>
      </c>
      <c r="Y9023">
        <f>SUM(Table1[[#This Row],[profit/loss]])/SUM(Table1[profit/loss])</f>
        <v>9.198063672411013E-6</v>
      </c>
    </row>
    <row r="9024" spans="1:25" x14ac:dyDescent="0.3">
      <c r="A9024" t="s">
        <v>25</v>
      </c>
      <c r="B9024" t="s">
        <v>23</v>
      </c>
      <c r="C9024">
        <v>1128299</v>
      </c>
      <c r="D9024" s="9">
        <v>44360</v>
      </c>
      <c r="E9024" s="8" t="str">
        <f>TEXT(Table1[[#This Row],[Invoice Date]],"dd-mm-yyyy")</f>
        <v>13-06-2021</v>
      </c>
      <c r="F9024" s="1" t="str">
        <f t="shared" si="560"/>
        <v>June</v>
      </c>
      <c r="G9024" s="1" t="str">
        <f t="shared" si="561"/>
        <v>2021</v>
      </c>
      <c r="H9024" s="1" t="str">
        <f t="shared" si="562"/>
        <v>Sunday</v>
      </c>
      <c r="I9024" s="1" t="str">
        <f t="shared" si="563"/>
        <v>13</v>
      </c>
      <c r="J9024" t="s">
        <v>47</v>
      </c>
      <c r="K9024" t="s">
        <v>89</v>
      </c>
      <c r="L9024" t="s">
        <v>90</v>
      </c>
      <c r="M9024" t="s">
        <v>18</v>
      </c>
      <c r="N9024">
        <v>41</v>
      </c>
      <c r="O9024">
        <v>163</v>
      </c>
      <c r="P9024">
        <v>6683</v>
      </c>
      <c r="Q9024">
        <v>2941</v>
      </c>
      <c r="R9024">
        <v>0.44</v>
      </c>
      <c r="S9024" t="s">
        <v>23</v>
      </c>
      <c r="T9024" t="str">
        <f>IF(Table1[[#This Row],[Units Sold]]&gt; 700,"High Units","low Units")</f>
        <v>low Units</v>
      </c>
      <c r="U9024">
        <f>SUM(Table1[[#This Row],[Operating Profit]])/SUM(Table1[Operating Profit])*100</f>
        <v>8.8548298725239902E-4</v>
      </c>
      <c r="V9024">
        <f>SUM(Table1[[#This Row],[Price per Unit]]*Table1[[#This Row],[Units Sold]])</f>
        <v>6683</v>
      </c>
      <c r="W9024">
        <f>SUM(Table1[[#This Row],[Total Sales]]-Table1[[#This Row],[Operating Profit]])</f>
        <v>3742</v>
      </c>
      <c r="X9024">
        <f>SUM(Table1[[#This Row],[Total Sales]]-Table1[[#This Row],[Cost]])</f>
        <v>2941</v>
      </c>
      <c r="Y9024">
        <f>SUM(Table1[[#This Row],[profit/loss]])/SUM(Table1[profit/loss])</f>
        <v>8.8548298725239901E-6</v>
      </c>
    </row>
    <row r="9025" spans="1:25" x14ac:dyDescent="0.3">
      <c r="A9025" t="s">
        <v>25</v>
      </c>
      <c r="B9025" t="s">
        <v>23</v>
      </c>
      <c r="C9025">
        <v>1128299</v>
      </c>
      <c r="D9025" s="9">
        <v>44360</v>
      </c>
      <c r="E9025" s="8" t="str">
        <f>TEXT(Table1[[#This Row],[Invoice Date]],"dd-mm-yyyy")</f>
        <v>13-06-2021</v>
      </c>
      <c r="F9025" s="1" t="str">
        <f t="shared" si="560"/>
        <v>June</v>
      </c>
      <c r="G9025" s="1" t="str">
        <f t="shared" si="561"/>
        <v>2021</v>
      </c>
      <c r="H9025" s="1" t="str">
        <f t="shared" si="562"/>
        <v>Sunday</v>
      </c>
      <c r="I9025" s="1" t="str">
        <f t="shared" si="563"/>
        <v>13</v>
      </c>
      <c r="J9025" t="s">
        <v>47</v>
      </c>
      <c r="K9025" t="s">
        <v>89</v>
      </c>
      <c r="L9025" t="s">
        <v>90</v>
      </c>
      <c r="M9025" t="s">
        <v>19</v>
      </c>
      <c r="N9025">
        <v>39</v>
      </c>
      <c r="O9025">
        <v>158</v>
      </c>
      <c r="P9025">
        <v>6162</v>
      </c>
      <c r="Q9025">
        <v>2342</v>
      </c>
      <c r="R9025">
        <v>0.38</v>
      </c>
      <c r="S9025" t="s">
        <v>23</v>
      </c>
      <c r="T9025" t="str">
        <f>IF(Table1[[#This Row],[Units Sold]]&gt; 700,"High Units","low Units")</f>
        <v>low Units</v>
      </c>
      <c r="U9025">
        <f>SUM(Table1[[#This Row],[Operating Profit]])/SUM(Table1[Operating Profit])*100</f>
        <v>7.0513470117141059E-4</v>
      </c>
      <c r="V9025">
        <f>SUM(Table1[[#This Row],[Price per Unit]]*Table1[[#This Row],[Units Sold]])</f>
        <v>6162</v>
      </c>
      <c r="W9025">
        <f>SUM(Table1[[#This Row],[Total Sales]]-Table1[[#This Row],[Operating Profit]])</f>
        <v>3820</v>
      </c>
      <c r="X9025">
        <f>SUM(Table1[[#This Row],[Total Sales]]-Table1[[#This Row],[Cost]])</f>
        <v>2342</v>
      </c>
      <c r="Y9025">
        <f>SUM(Table1[[#This Row],[profit/loss]])/SUM(Table1[profit/loss])</f>
        <v>7.0513470117141056E-6</v>
      </c>
    </row>
    <row r="9026" spans="1:25" x14ac:dyDescent="0.3">
      <c r="A9026" t="s">
        <v>25</v>
      </c>
      <c r="B9026" t="s">
        <v>23</v>
      </c>
      <c r="C9026">
        <v>1128299</v>
      </c>
      <c r="D9026" s="9">
        <v>44360</v>
      </c>
      <c r="E9026" s="8" t="str">
        <f>TEXT(Table1[[#This Row],[Invoice Date]],"dd-mm-yyyy")</f>
        <v>13-06-2021</v>
      </c>
      <c r="F9026" s="1" t="str">
        <f t="shared" si="560"/>
        <v>June</v>
      </c>
      <c r="G9026" s="1" t="str">
        <f t="shared" si="561"/>
        <v>2021</v>
      </c>
      <c r="H9026" s="1" t="str">
        <f t="shared" si="562"/>
        <v>Sunday</v>
      </c>
      <c r="I9026" s="1" t="str">
        <f t="shared" si="563"/>
        <v>13</v>
      </c>
      <c r="J9026" t="s">
        <v>47</v>
      </c>
      <c r="K9026" t="s">
        <v>89</v>
      </c>
      <c r="L9026" t="s">
        <v>90</v>
      </c>
      <c r="M9026" t="s">
        <v>20</v>
      </c>
      <c r="N9026">
        <v>33</v>
      </c>
      <c r="O9026">
        <v>132</v>
      </c>
      <c r="P9026">
        <v>4356</v>
      </c>
      <c r="Q9026">
        <v>1873</v>
      </c>
      <c r="R9026">
        <v>0.43</v>
      </c>
      <c r="S9026" t="s">
        <v>23</v>
      </c>
      <c r="T9026" t="str">
        <f>IF(Table1[[#This Row],[Units Sold]]&gt; 700,"High Units","low Units")</f>
        <v>low Units</v>
      </c>
      <c r="U9026">
        <f>SUM(Table1[[#This Row],[Operating Profit]])/SUM(Table1[Operating Profit])*100</f>
        <v>5.639271115687669E-4</v>
      </c>
      <c r="V9026">
        <f>SUM(Table1[[#This Row],[Price per Unit]]*Table1[[#This Row],[Units Sold]])</f>
        <v>4356</v>
      </c>
      <c r="W9026">
        <f>SUM(Table1[[#This Row],[Total Sales]]-Table1[[#This Row],[Operating Profit]])</f>
        <v>2483</v>
      </c>
      <c r="X9026">
        <f>SUM(Table1[[#This Row],[Total Sales]]-Table1[[#This Row],[Cost]])</f>
        <v>1873</v>
      </c>
      <c r="Y9026">
        <f>SUM(Table1[[#This Row],[profit/loss]])/SUM(Table1[profit/loss])</f>
        <v>5.6392711156876687E-6</v>
      </c>
    </row>
    <row r="9027" spans="1:25" x14ac:dyDescent="0.3">
      <c r="A9027" t="s">
        <v>25</v>
      </c>
      <c r="B9027" t="s">
        <v>23</v>
      </c>
      <c r="C9027">
        <v>1128299</v>
      </c>
      <c r="D9027" s="9">
        <v>44360</v>
      </c>
      <c r="E9027" s="8" t="str">
        <f>TEXT(Table1[[#This Row],[Invoice Date]],"dd-mm-yyyy")</f>
        <v>13-06-2021</v>
      </c>
      <c r="F9027" s="1" t="str">
        <f t="shared" ref="F9027:F9090" si="564">TEXT(D9027,"mmmm")</f>
        <v>June</v>
      </c>
      <c r="G9027" s="1" t="str">
        <f t="shared" ref="G9027:G9090" si="565">TEXT(D9027,"YYYY")</f>
        <v>2021</v>
      </c>
      <c r="H9027" s="1" t="str">
        <f t="shared" ref="H9027:H9090" si="566">TEXT(D9027,"dddd")</f>
        <v>Sunday</v>
      </c>
      <c r="I9027" s="1" t="str">
        <f t="shared" ref="I9027:I9090" si="567">TEXT(D9027,"dd")</f>
        <v>13</v>
      </c>
      <c r="J9027" t="s">
        <v>47</v>
      </c>
      <c r="K9027" t="s">
        <v>89</v>
      </c>
      <c r="L9027" t="s">
        <v>90</v>
      </c>
      <c r="M9027" t="s">
        <v>21</v>
      </c>
      <c r="N9027">
        <v>42</v>
      </c>
      <c r="O9027">
        <v>94</v>
      </c>
      <c r="P9027">
        <v>3948</v>
      </c>
      <c r="Q9027">
        <v>1540</v>
      </c>
      <c r="R9027">
        <v>0.39</v>
      </c>
      <c r="S9027" t="s">
        <v>23</v>
      </c>
      <c r="T9027" t="str">
        <f>IF(Table1[[#This Row],[Units Sold]]&gt; 700,"High Units","low Units")</f>
        <v>low Units</v>
      </c>
      <c r="U9027">
        <f>SUM(Table1[[#This Row],[Operating Profit]])/SUM(Table1[Operating Profit])*100</f>
        <v>4.6366671212808383E-4</v>
      </c>
      <c r="V9027">
        <f>SUM(Table1[[#This Row],[Price per Unit]]*Table1[[#This Row],[Units Sold]])</f>
        <v>3948</v>
      </c>
      <c r="W9027">
        <f>SUM(Table1[[#This Row],[Total Sales]]-Table1[[#This Row],[Operating Profit]])</f>
        <v>2408</v>
      </c>
      <c r="X9027">
        <f>SUM(Table1[[#This Row],[Total Sales]]-Table1[[#This Row],[Cost]])</f>
        <v>1540</v>
      </c>
      <c r="Y9027">
        <f>SUM(Table1[[#This Row],[profit/loss]])/SUM(Table1[profit/loss])</f>
        <v>4.6366671212808385E-6</v>
      </c>
    </row>
    <row r="9028" spans="1:25" x14ac:dyDescent="0.3">
      <c r="A9028" t="s">
        <v>25</v>
      </c>
      <c r="B9028" t="s">
        <v>23</v>
      </c>
      <c r="C9028">
        <v>1128299</v>
      </c>
      <c r="D9028" s="9">
        <v>44360</v>
      </c>
      <c r="E9028" s="8" t="str">
        <f>TEXT(Table1[[#This Row],[Invoice Date]],"dd-mm-yyyy")</f>
        <v>13-06-2021</v>
      </c>
      <c r="F9028" s="1" t="str">
        <f t="shared" si="564"/>
        <v>June</v>
      </c>
      <c r="G9028" s="1" t="str">
        <f t="shared" si="565"/>
        <v>2021</v>
      </c>
      <c r="H9028" s="1" t="str">
        <f t="shared" si="566"/>
        <v>Sunday</v>
      </c>
      <c r="I9028" s="1" t="str">
        <f t="shared" si="567"/>
        <v>13</v>
      </c>
      <c r="J9028" t="s">
        <v>47</v>
      </c>
      <c r="K9028" t="s">
        <v>89</v>
      </c>
      <c r="L9028" t="s">
        <v>90</v>
      </c>
      <c r="M9028" t="s">
        <v>22</v>
      </c>
      <c r="N9028">
        <v>53</v>
      </c>
      <c r="O9028">
        <v>190</v>
      </c>
      <c r="P9028">
        <v>10070</v>
      </c>
      <c r="Q9028">
        <v>3222</v>
      </c>
      <c r="R9028">
        <v>0.32</v>
      </c>
      <c r="S9028" t="s">
        <v>23</v>
      </c>
      <c r="T9028" t="str">
        <f>IF(Table1[[#This Row],[Units Sold]]&gt; 700,"High Units","low Units")</f>
        <v>low Units</v>
      </c>
      <c r="U9028">
        <f>SUM(Table1[[#This Row],[Operating Profit]])/SUM(Table1[Operating Profit])*100</f>
        <v>9.7008710810174426E-4</v>
      </c>
      <c r="V9028">
        <f>SUM(Table1[[#This Row],[Price per Unit]]*Table1[[#This Row],[Units Sold]])</f>
        <v>10070</v>
      </c>
      <c r="W9028">
        <f>SUM(Table1[[#This Row],[Total Sales]]-Table1[[#This Row],[Operating Profit]])</f>
        <v>6848</v>
      </c>
      <c r="X9028">
        <f>SUM(Table1[[#This Row],[Total Sales]]-Table1[[#This Row],[Cost]])</f>
        <v>3222</v>
      </c>
      <c r="Y9028">
        <f>SUM(Table1[[#This Row],[profit/loss]])/SUM(Table1[profit/loss])</f>
        <v>9.7008710810174423E-6</v>
      </c>
    </row>
    <row r="9029" spans="1:25" x14ac:dyDescent="0.3">
      <c r="A9029" t="s">
        <v>25</v>
      </c>
      <c r="B9029" t="s">
        <v>23</v>
      </c>
      <c r="C9029">
        <v>1128299</v>
      </c>
      <c r="D9029" s="9">
        <v>44389</v>
      </c>
      <c r="E9029" s="8" t="str">
        <f>TEXT(Table1[[#This Row],[Invoice Date]],"dd-mm-yyyy")</f>
        <v>12-07-2021</v>
      </c>
      <c r="F9029" s="1" t="str">
        <f t="shared" si="564"/>
        <v>July</v>
      </c>
      <c r="G9029" s="1" t="str">
        <f t="shared" si="565"/>
        <v>2021</v>
      </c>
      <c r="H9029" s="1" t="str">
        <f t="shared" si="566"/>
        <v>Monday</v>
      </c>
      <c r="I9029" s="1" t="str">
        <f t="shared" si="567"/>
        <v>12</v>
      </c>
      <c r="J9029" t="s">
        <v>47</v>
      </c>
      <c r="K9029" t="s">
        <v>89</v>
      </c>
      <c r="L9029" t="s">
        <v>90</v>
      </c>
      <c r="M9029" t="s">
        <v>16</v>
      </c>
      <c r="N9029">
        <v>37</v>
      </c>
      <c r="O9029">
        <v>218</v>
      </c>
      <c r="P9029">
        <v>8066</v>
      </c>
      <c r="Q9029">
        <v>3710</v>
      </c>
      <c r="R9029">
        <v>0.46</v>
      </c>
      <c r="S9029" t="s">
        <v>23</v>
      </c>
      <c r="T9029" t="str">
        <f>IF(Table1[[#This Row],[Units Sold]]&gt; 700,"High Units","low Units")</f>
        <v>low Units</v>
      </c>
      <c r="U9029">
        <f>SUM(Table1[[#This Row],[Operating Profit]])/SUM(Table1[Operating Profit])*100</f>
        <v>1.1170152610358384E-3</v>
      </c>
      <c r="V9029">
        <f>SUM(Table1[[#This Row],[Price per Unit]]*Table1[[#This Row],[Units Sold]])</f>
        <v>8066</v>
      </c>
      <c r="W9029">
        <f>SUM(Table1[[#This Row],[Total Sales]]-Table1[[#This Row],[Operating Profit]])</f>
        <v>4356</v>
      </c>
      <c r="X9029">
        <f>SUM(Table1[[#This Row],[Total Sales]]-Table1[[#This Row],[Cost]])</f>
        <v>3710</v>
      </c>
      <c r="Y9029">
        <f>SUM(Table1[[#This Row],[profit/loss]])/SUM(Table1[profit/loss])</f>
        <v>1.1170152610358383E-5</v>
      </c>
    </row>
    <row r="9030" spans="1:25" x14ac:dyDescent="0.3">
      <c r="A9030" t="s">
        <v>25</v>
      </c>
      <c r="B9030" t="s">
        <v>23</v>
      </c>
      <c r="C9030">
        <v>1128299</v>
      </c>
      <c r="D9030" s="9">
        <v>44389</v>
      </c>
      <c r="E9030" s="8" t="str">
        <f>TEXT(Table1[[#This Row],[Invoice Date]],"dd-mm-yyyy")</f>
        <v>12-07-2021</v>
      </c>
      <c r="F9030" s="1" t="str">
        <f t="shared" si="564"/>
        <v>July</v>
      </c>
      <c r="G9030" s="1" t="str">
        <f t="shared" si="565"/>
        <v>2021</v>
      </c>
      <c r="H9030" s="1" t="str">
        <f t="shared" si="566"/>
        <v>Monday</v>
      </c>
      <c r="I9030" s="1" t="str">
        <f t="shared" si="567"/>
        <v>12</v>
      </c>
      <c r="J9030" t="s">
        <v>47</v>
      </c>
      <c r="K9030" t="s">
        <v>89</v>
      </c>
      <c r="L9030" t="s">
        <v>90</v>
      </c>
      <c r="M9030" t="s">
        <v>18</v>
      </c>
      <c r="N9030">
        <v>37</v>
      </c>
      <c r="O9030">
        <v>173</v>
      </c>
      <c r="P9030">
        <v>6401</v>
      </c>
      <c r="Q9030">
        <v>2944</v>
      </c>
      <c r="R9030">
        <v>0.46</v>
      </c>
      <c r="S9030" t="s">
        <v>23</v>
      </c>
      <c r="T9030" t="str">
        <f>IF(Table1[[#This Row],[Units Sold]]&gt; 700,"High Units","low Units")</f>
        <v>low Units</v>
      </c>
      <c r="U9030">
        <f>SUM(Table1[[#This Row],[Operating Profit]])/SUM(Table1[Operating Profit])*100</f>
        <v>8.8638623409420698E-4</v>
      </c>
      <c r="V9030">
        <f>SUM(Table1[[#This Row],[Price per Unit]]*Table1[[#This Row],[Units Sold]])</f>
        <v>6401</v>
      </c>
      <c r="W9030">
        <f>SUM(Table1[[#This Row],[Total Sales]]-Table1[[#This Row],[Operating Profit]])</f>
        <v>3457</v>
      </c>
      <c r="X9030">
        <f>SUM(Table1[[#This Row],[Total Sales]]-Table1[[#This Row],[Cost]])</f>
        <v>2944</v>
      </c>
      <c r="Y9030">
        <f>SUM(Table1[[#This Row],[profit/loss]])/SUM(Table1[profit/loss])</f>
        <v>8.8638623409420702E-6</v>
      </c>
    </row>
    <row r="9031" spans="1:25" x14ac:dyDescent="0.3">
      <c r="A9031" t="s">
        <v>25</v>
      </c>
      <c r="B9031" t="s">
        <v>23</v>
      </c>
      <c r="C9031">
        <v>1128299</v>
      </c>
      <c r="D9031" s="9">
        <v>44389</v>
      </c>
      <c r="E9031" s="8" t="str">
        <f>TEXT(Table1[[#This Row],[Invoice Date]],"dd-mm-yyyy")</f>
        <v>12-07-2021</v>
      </c>
      <c r="F9031" s="1" t="str">
        <f t="shared" si="564"/>
        <v>July</v>
      </c>
      <c r="G9031" s="1" t="str">
        <f t="shared" si="565"/>
        <v>2021</v>
      </c>
      <c r="H9031" s="1" t="str">
        <f t="shared" si="566"/>
        <v>Monday</v>
      </c>
      <c r="I9031" s="1" t="str">
        <f t="shared" si="567"/>
        <v>12</v>
      </c>
      <c r="J9031" t="s">
        <v>47</v>
      </c>
      <c r="K9031" t="s">
        <v>89</v>
      </c>
      <c r="L9031" t="s">
        <v>90</v>
      </c>
      <c r="M9031" t="s">
        <v>19</v>
      </c>
      <c r="N9031">
        <v>41</v>
      </c>
      <c r="O9031">
        <v>184</v>
      </c>
      <c r="P9031">
        <v>7544</v>
      </c>
      <c r="Q9031">
        <v>3093</v>
      </c>
      <c r="R9031">
        <v>0.41</v>
      </c>
      <c r="S9031" t="s">
        <v>23</v>
      </c>
      <c r="T9031" t="str">
        <f>IF(Table1[[#This Row],[Units Sold]]&gt; 700,"High Units","low Units")</f>
        <v>low Units</v>
      </c>
      <c r="U9031">
        <f>SUM(Table1[[#This Row],[Operating Profit]])/SUM(Table1[Operating Profit])*100</f>
        <v>9.3124749390400207E-4</v>
      </c>
      <c r="V9031">
        <f>SUM(Table1[[#This Row],[Price per Unit]]*Table1[[#This Row],[Units Sold]])</f>
        <v>7544</v>
      </c>
      <c r="W9031">
        <f>SUM(Table1[[#This Row],[Total Sales]]-Table1[[#This Row],[Operating Profit]])</f>
        <v>4451</v>
      </c>
      <c r="X9031">
        <f>SUM(Table1[[#This Row],[Total Sales]]-Table1[[#This Row],[Cost]])</f>
        <v>3093</v>
      </c>
      <c r="Y9031">
        <f>SUM(Table1[[#This Row],[profit/loss]])/SUM(Table1[profit/loss])</f>
        <v>9.3124749390400206E-6</v>
      </c>
    </row>
    <row r="9032" spans="1:25" x14ac:dyDescent="0.3">
      <c r="A9032" t="s">
        <v>25</v>
      </c>
      <c r="B9032" t="s">
        <v>23</v>
      </c>
      <c r="C9032">
        <v>1128299</v>
      </c>
      <c r="D9032" s="9">
        <v>44389</v>
      </c>
      <c r="E9032" s="8" t="str">
        <f>TEXT(Table1[[#This Row],[Invoice Date]],"dd-mm-yyyy")</f>
        <v>12-07-2021</v>
      </c>
      <c r="F9032" s="1" t="str">
        <f t="shared" si="564"/>
        <v>July</v>
      </c>
      <c r="G9032" s="1" t="str">
        <f t="shared" si="565"/>
        <v>2021</v>
      </c>
      <c r="H9032" s="1" t="str">
        <f t="shared" si="566"/>
        <v>Monday</v>
      </c>
      <c r="I9032" s="1" t="str">
        <f t="shared" si="567"/>
        <v>12</v>
      </c>
      <c r="J9032" t="s">
        <v>47</v>
      </c>
      <c r="K9032" t="s">
        <v>89</v>
      </c>
      <c r="L9032" t="s">
        <v>90</v>
      </c>
      <c r="M9032" t="s">
        <v>20</v>
      </c>
      <c r="N9032">
        <v>39</v>
      </c>
      <c r="O9032">
        <v>128</v>
      </c>
      <c r="P9032">
        <v>4992</v>
      </c>
      <c r="Q9032">
        <v>2246</v>
      </c>
      <c r="R9032">
        <v>0.45</v>
      </c>
      <c r="S9032" t="s">
        <v>23</v>
      </c>
      <c r="T9032" t="str">
        <f>IF(Table1[[#This Row],[Units Sold]]&gt; 700,"High Units","low Units")</f>
        <v>low Units</v>
      </c>
      <c r="U9032">
        <f>SUM(Table1[[#This Row],[Operating Profit]])/SUM(Table1[Operating Profit])*100</f>
        <v>6.7623080223355595E-4</v>
      </c>
      <c r="V9032">
        <f>SUM(Table1[[#This Row],[Price per Unit]]*Table1[[#This Row],[Units Sold]])</f>
        <v>4992</v>
      </c>
      <c r="W9032">
        <f>SUM(Table1[[#This Row],[Total Sales]]-Table1[[#This Row],[Operating Profit]])</f>
        <v>2746</v>
      </c>
      <c r="X9032">
        <f>SUM(Table1[[#This Row],[Total Sales]]-Table1[[#This Row],[Cost]])</f>
        <v>2246</v>
      </c>
      <c r="Y9032">
        <f>SUM(Table1[[#This Row],[profit/loss]])/SUM(Table1[profit/loss])</f>
        <v>6.7623080223355599E-6</v>
      </c>
    </row>
    <row r="9033" spans="1:25" x14ac:dyDescent="0.3">
      <c r="A9033" t="s">
        <v>25</v>
      </c>
      <c r="B9033" t="s">
        <v>23</v>
      </c>
      <c r="C9033">
        <v>1128299</v>
      </c>
      <c r="D9033" s="9">
        <v>44389</v>
      </c>
      <c r="E9033" s="8" t="str">
        <f>TEXT(Table1[[#This Row],[Invoice Date]],"dd-mm-yyyy")</f>
        <v>12-07-2021</v>
      </c>
      <c r="F9033" s="1" t="str">
        <f t="shared" si="564"/>
        <v>July</v>
      </c>
      <c r="G9033" s="1" t="str">
        <f t="shared" si="565"/>
        <v>2021</v>
      </c>
      <c r="H9033" s="1" t="str">
        <f t="shared" si="566"/>
        <v>Monday</v>
      </c>
      <c r="I9033" s="1" t="str">
        <f t="shared" si="567"/>
        <v>12</v>
      </c>
      <c r="J9033" t="s">
        <v>47</v>
      </c>
      <c r="K9033" t="s">
        <v>89</v>
      </c>
      <c r="L9033" t="s">
        <v>90</v>
      </c>
      <c r="M9033" t="s">
        <v>21</v>
      </c>
      <c r="N9033">
        <v>39</v>
      </c>
      <c r="O9033">
        <v>162</v>
      </c>
      <c r="P9033">
        <v>6318</v>
      </c>
      <c r="Q9033">
        <v>2401</v>
      </c>
      <c r="R9033">
        <v>0.38</v>
      </c>
      <c r="S9033" t="s">
        <v>23</v>
      </c>
      <c r="T9033" t="str">
        <f>IF(Table1[[#This Row],[Units Sold]]&gt; 700,"High Units","low Units")</f>
        <v>low Units</v>
      </c>
      <c r="U9033">
        <f>SUM(Table1[[#This Row],[Operating Profit]])/SUM(Table1[Operating Profit])*100</f>
        <v>7.2289855572696708E-4</v>
      </c>
      <c r="V9033">
        <f>SUM(Table1[[#This Row],[Price per Unit]]*Table1[[#This Row],[Units Sold]])</f>
        <v>6318</v>
      </c>
      <c r="W9033">
        <f>SUM(Table1[[#This Row],[Total Sales]]-Table1[[#This Row],[Operating Profit]])</f>
        <v>3917</v>
      </c>
      <c r="X9033">
        <f>SUM(Table1[[#This Row],[Total Sales]]-Table1[[#This Row],[Cost]])</f>
        <v>2401</v>
      </c>
      <c r="Y9033">
        <f>SUM(Table1[[#This Row],[profit/loss]])/SUM(Table1[profit/loss])</f>
        <v>7.2289855572696705E-6</v>
      </c>
    </row>
    <row r="9034" spans="1:25" x14ac:dyDescent="0.3">
      <c r="A9034" t="s">
        <v>25</v>
      </c>
      <c r="B9034" t="s">
        <v>23</v>
      </c>
      <c r="C9034">
        <v>1128299</v>
      </c>
      <c r="D9034" s="9">
        <v>44389</v>
      </c>
      <c r="E9034" s="8" t="str">
        <f>TEXT(Table1[[#This Row],[Invoice Date]],"dd-mm-yyyy")</f>
        <v>12-07-2021</v>
      </c>
      <c r="F9034" s="1" t="str">
        <f t="shared" si="564"/>
        <v>July</v>
      </c>
      <c r="G9034" s="1" t="str">
        <f t="shared" si="565"/>
        <v>2021</v>
      </c>
      <c r="H9034" s="1" t="str">
        <f t="shared" si="566"/>
        <v>Monday</v>
      </c>
      <c r="I9034" s="1" t="str">
        <f t="shared" si="567"/>
        <v>12</v>
      </c>
      <c r="J9034" t="s">
        <v>47</v>
      </c>
      <c r="K9034" t="s">
        <v>89</v>
      </c>
      <c r="L9034" t="s">
        <v>90</v>
      </c>
      <c r="M9034" t="s">
        <v>22</v>
      </c>
      <c r="N9034">
        <v>51</v>
      </c>
      <c r="O9034">
        <v>157</v>
      </c>
      <c r="P9034">
        <v>8007</v>
      </c>
      <c r="Q9034">
        <v>2322</v>
      </c>
      <c r="R9034">
        <v>0.28999999999999998</v>
      </c>
      <c r="S9034" t="s">
        <v>23</v>
      </c>
      <c r="T9034" t="str">
        <f>IF(Table1[[#This Row],[Units Sold]]&gt; 700,"High Units","low Units")</f>
        <v>low Units</v>
      </c>
      <c r="U9034">
        <f>SUM(Table1[[#This Row],[Operating Profit]])/SUM(Table1[Operating Profit])*100</f>
        <v>6.9911305555935758E-4</v>
      </c>
      <c r="V9034">
        <f>SUM(Table1[[#This Row],[Price per Unit]]*Table1[[#This Row],[Units Sold]])</f>
        <v>8007</v>
      </c>
      <c r="W9034">
        <f>SUM(Table1[[#This Row],[Total Sales]]-Table1[[#This Row],[Operating Profit]])</f>
        <v>5685</v>
      </c>
      <c r="X9034">
        <f>SUM(Table1[[#This Row],[Total Sales]]-Table1[[#This Row],[Cost]])</f>
        <v>2322</v>
      </c>
      <c r="Y9034">
        <f>SUM(Table1[[#This Row],[profit/loss]])/SUM(Table1[profit/loss])</f>
        <v>6.991130555593576E-6</v>
      </c>
    </row>
    <row r="9035" spans="1:25" x14ac:dyDescent="0.3">
      <c r="A9035" t="s">
        <v>25</v>
      </c>
      <c r="B9035" t="s">
        <v>23</v>
      </c>
      <c r="C9035">
        <v>1128299</v>
      </c>
      <c r="D9035" s="9">
        <v>44421</v>
      </c>
      <c r="E9035" s="8" t="str">
        <f>TEXT(Table1[[#This Row],[Invoice Date]],"dd-mm-yyyy")</f>
        <v>13-08-2021</v>
      </c>
      <c r="F9035" s="1" t="str">
        <f t="shared" si="564"/>
        <v>August</v>
      </c>
      <c r="G9035" s="1" t="str">
        <f t="shared" si="565"/>
        <v>2021</v>
      </c>
      <c r="H9035" s="1" t="str">
        <f t="shared" si="566"/>
        <v>Friday</v>
      </c>
      <c r="I9035" s="1" t="str">
        <f t="shared" si="567"/>
        <v>13</v>
      </c>
      <c r="J9035" t="s">
        <v>47</v>
      </c>
      <c r="K9035" t="s">
        <v>89</v>
      </c>
      <c r="L9035" t="s">
        <v>90</v>
      </c>
      <c r="M9035" t="s">
        <v>16</v>
      </c>
      <c r="N9035">
        <v>39</v>
      </c>
      <c r="O9035">
        <v>209</v>
      </c>
      <c r="P9035">
        <v>8151</v>
      </c>
      <c r="Q9035">
        <v>3749</v>
      </c>
      <c r="R9035">
        <v>0.46</v>
      </c>
      <c r="S9035" t="s">
        <v>23</v>
      </c>
      <c r="T9035" t="str">
        <f>IF(Table1[[#This Row],[Units Sold]]&gt; 700,"High Units","low Units")</f>
        <v>low Units</v>
      </c>
      <c r="U9035">
        <f>SUM(Table1[[#This Row],[Operating Profit]])/SUM(Table1[Operating Profit])*100</f>
        <v>1.1287574699793417E-3</v>
      </c>
      <c r="V9035">
        <f>SUM(Table1[[#This Row],[Price per Unit]]*Table1[[#This Row],[Units Sold]])</f>
        <v>8151</v>
      </c>
      <c r="W9035">
        <f>SUM(Table1[[#This Row],[Total Sales]]-Table1[[#This Row],[Operating Profit]])</f>
        <v>4402</v>
      </c>
      <c r="X9035">
        <f>SUM(Table1[[#This Row],[Total Sales]]-Table1[[#This Row],[Cost]])</f>
        <v>3749</v>
      </c>
      <c r="Y9035">
        <f>SUM(Table1[[#This Row],[profit/loss]])/SUM(Table1[profit/loss])</f>
        <v>1.1287574699793417E-5</v>
      </c>
    </row>
    <row r="9036" spans="1:25" x14ac:dyDescent="0.3">
      <c r="A9036" t="s">
        <v>25</v>
      </c>
      <c r="B9036" t="s">
        <v>23</v>
      </c>
      <c r="C9036">
        <v>1128299</v>
      </c>
      <c r="D9036" s="9">
        <v>44421</v>
      </c>
      <c r="E9036" s="8" t="str">
        <f>TEXT(Table1[[#This Row],[Invoice Date]],"dd-mm-yyyy")</f>
        <v>13-08-2021</v>
      </c>
      <c r="F9036" s="1" t="str">
        <f t="shared" si="564"/>
        <v>August</v>
      </c>
      <c r="G9036" s="1" t="str">
        <f t="shared" si="565"/>
        <v>2021</v>
      </c>
      <c r="H9036" s="1" t="str">
        <f t="shared" si="566"/>
        <v>Friday</v>
      </c>
      <c r="I9036" s="1" t="str">
        <f t="shared" si="567"/>
        <v>13</v>
      </c>
      <c r="J9036" t="s">
        <v>47</v>
      </c>
      <c r="K9036" t="s">
        <v>89</v>
      </c>
      <c r="L9036" t="s">
        <v>90</v>
      </c>
      <c r="M9036" t="s">
        <v>18</v>
      </c>
      <c r="N9036">
        <v>44</v>
      </c>
      <c r="O9036">
        <v>200</v>
      </c>
      <c r="P9036">
        <v>8800</v>
      </c>
      <c r="Q9036">
        <v>3696</v>
      </c>
      <c r="R9036">
        <v>0.42</v>
      </c>
      <c r="S9036" t="s">
        <v>23</v>
      </c>
      <c r="T9036" t="str">
        <f>IF(Table1[[#This Row],[Units Sold]]&gt; 700,"High Units","low Units")</f>
        <v>low Units</v>
      </c>
      <c r="U9036">
        <f>SUM(Table1[[#This Row],[Operating Profit]])/SUM(Table1[Operating Profit])*100</f>
        <v>1.112800109107401E-3</v>
      </c>
      <c r="V9036">
        <f>SUM(Table1[[#This Row],[Price per Unit]]*Table1[[#This Row],[Units Sold]])</f>
        <v>8800</v>
      </c>
      <c r="W9036">
        <f>SUM(Table1[[#This Row],[Total Sales]]-Table1[[#This Row],[Operating Profit]])</f>
        <v>5104</v>
      </c>
      <c r="X9036">
        <f>SUM(Table1[[#This Row],[Total Sales]]-Table1[[#This Row],[Cost]])</f>
        <v>3696</v>
      </c>
      <c r="Y9036">
        <f>SUM(Table1[[#This Row],[profit/loss]])/SUM(Table1[profit/loss])</f>
        <v>1.1128001091074011E-5</v>
      </c>
    </row>
    <row r="9037" spans="1:25" x14ac:dyDescent="0.3">
      <c r="A9037" t="s">
        <v>25</v>
      </c>
      <c r="B9037" t="s">
        <v>23</v>
      </c>
      <c r="C9037">
        <v>1128299</v>
      </c>
      <c r="D9037" s="9">
        <v>44421</v>
      </c>
      <c r="E9037" s="8" t="str">
        <f>TEXT(Table1[[#This Row],[Invoice Date]],"dd-mm-yyyy")</f>
        <v>13-08-2021</v>
      </c>
      <c r="F9037" s="1" t="str">
        <f t="shared" si="564"/>
        <v>August</v>
      </c>
      <c r="G9037" s="1" t="str">
        <f t="shared" si="565"/>
        <v>2021</v>
      </c>
      <c r="H9037" s="1" t="str">
        <f t="shared" si="566"/>
        <v>Friday</v>
      </c>
      <c r="I9037" s="1" t="str">
        <f t="shared" si="567"/>
        <v>13</v>
      </c>
      <c r="J9037" t="s">
        <v>47</v>
      </c>
      <c r="K9037" t="s">
        <v>89</v>
      </c>
      <c r="L9037" t="s">
        <v>90</v>
      </c>
      <c r="M9037" t="s">
        <v>19</v>
      </c>
      <c r="N9037">
        <v>42</v>
      </c>
      <c r="O9037">
        <v>150</v>
      </c>
      <c r="P9037">
        <v>6300</v>
      </c>
      <c r="Q9037">
        <v>2646</v>
      </c>
      <c r="R9037">
        <v>0.42</v>
      </c>
      <c r="S9037" t="s">
        <v>23</v>
      </c>
      <c r="T9037" t="str">
        <f>IF(Table1[[#This Row],[Units Sold]]&gt; 700,"High Units","low Units")</f>
        <v>low Units</v>
      </c>
      <c r="U9037">
        <f>SUM(Table1[[#This Row],[Operating Profit]])/SUM(Table1[Operating Profit])*100</f>
        <v>7.9666371447461681E-4</v>
      </c>
      <c r="V9037">
        <f>SUM(Table1[[#This Row],[Price per Unit]]*Table1[[#This Row],[Units Sold]])</f>
        <v>6300</v>
      </c>
      <c r="W9037">
        <f>SUM(Table1[[#This Row],[Total Sales]]-Table1[[#This Row],[Operating Profit]])</f>
        <v>3654</v>
      </c>
      <c r="X9037">
        <f>SUM(Table1[[#This Row],[Total Sales]]-Table1[[#This Row],[Cost]])</f>
        <v>2646</v>
      </c>
      <c r="Y9037">
        <f>SUM(Table1[[#This Row],[profit/loss]])/SUM(Table1[profit/loss])</f>
        <v>7.9666371447461676E-6</v>
      </c>
    </row>
    <row r="9038" spans="1:25" x14ac:dyDescent="0.3">
      <c r="A9038" t="s">
        <v>25</v>
      </c>
      <c r="B9038" t="s">
        <v>23</v>
      </c>
      <c r="C9038">
        <v>1128299</v>
      </c>
      <c r="D9038" s="9">
        <v>44421</v>
      </c>
      <c r="E9038" s="8" t="str">
        <f>TEXT(Table1[[#This Row],[Invoice Date]],"dd-mm-yyyy")</f>
        <v>13-08-2021</v>
      </c>
      <c r="F9038" s="1" t="str">
        <f t="shared" si="564"/>
        <v>August</v>
      </c>
      <c r="G9038" s="1" t="str">
        <f t="shared" si="565"/>
        <v>2021</v>
      </c>
      <c r="H9038" s="1" t="str">
        <f t="shared" si="566"/>
        <v>Friday</v>
      </c>
      <c r="I9038" s="1" t="str">
        <f t="shared" si="567"/>
        <v>13</v>
      </c>
      <c r="J9038" t="s">
        <v>47</v>
      </c>
      <c r="K9038" t="s">
        <v>89</v>
      </c>
      <c r="L9038" t="s">
        <v>90</v>
      </c>
      <c r="M9038" t="s">
        <v>20</v>
      </c>
      <c r="N9038">
        <v>42</v>
      </c>
      <c r="O9038">
        <v>149</v>
      </c>
      <c r="P9038">
        <v>6258</v>
      </c>
      <c r="Q9038">
        <v>2816</v>
      </c>
      <c r="R9038">
        <v>0.45</v>
      </c>
      <c r="S9038" t="s">
        <v>23</v>
      </c>
      <c r="T9038" t="str">
        <f>IF(Table1[[#This Row],[Units Sold]]&gt; 700,"High Units","low Units")</f>
        <v>low Units</v>
      </c>
      <c r="U9038">
        <f>SUM(Table1[[#This Row],[Operating Profit]])/SUM(Table1[Operating Profit])*100</f>
        <v>8.4784770217706756E-4</v>
      </c>
      <c r="V9038">
        <f>SUM(Table1[[#This Row],[Price per Unit]]*Table1[[#This Row],[Units Sold]])</f>
        <v>6258</v>
      </c>
      <c r="W9038">
        <f>SUM(Table1[[#This Row],[Total Sales]]-Table1[[#This Row],[Operating Profit]])</f>
        <v>3442</v>
      </c>
      <c r="X9038">
        <f>SUM(Table1[[#This Row],[Total Sales]]-Table1[[#This Row],[Cost]])</f>
        <v>2816</v>
      </c>
      <c r="Y9038">
        <f>SUM(Table1[[#This Row],[profit/loss]])/SUM(Table1[profit/loss])</f>
        <v>8.4784770217706752E-6</v>
      </c>
    </row>
    <row r="9039" spans="1:25" x14ac:dyDescent="0.3">
      <c r="A9039" t="s">
        <v>25</v>
      </c>
      <c r="B9039" t="s">
        <v>23</v>
      </c>
      <c r="C9039">
        <v>1128299</v>
      </c>
      <c r="D9039" s="9">
        <v>44421</v>
      </c>
      <c r="E9039" s="8" t="str">
        <f>TEXT(Table1[[#This Row],[Invoice Date]],"dd-mm-yyyy")</f>
        <v>13-08-2021</v>
      </c>
      <c r="F9039" s="1" t="str">
        <f t="shared" si="564"/>
        <v>August</v>
      </c>
      <c r="G9039" s="1" t="str">
        <f t="shared" si="565"/>
        <v>2021</v>
      </c>
      <c r="H9039" s="1" t="str">
        <f t="shared" si="566"/>
        <v>Friday</v>
      </c>
      <c r="I9039" s="1" t="str">
        <f t="shared" si="567"/>
        <v>13</v>
      </c>
      <c r="J9039" t="s">
        <v>47</v>
      </c>
      <c r="K9039" t="s">
        <v>89</v>
      </c>
      <c r="L9039" t="s">
        <v>90</v>
      </c>
      <c r="M9039" t="s">
        <v>21</v>
      </c>
      <c r="N9039">
        <v>51</v>
      </c>
      <c r="O9039">
        <v>140</v>
      </c>
      <c r="P9039">
        <v>7140</v>
      </c>
      <c r="Q9039">
        <v>2785</v>
      </c>
      <c r="R9039">
        <v>0.39</v>
      </c>
      <c r="S9039" t="s">
        <v>23</v>
      </c>
      <c r="T9039" t="str">
        <f>IF(Table1[[#This Row],[Units Sold]]&gt; 700,"High Units","low Units")</f>
        <v>low Units</v>
      </c>
      <c r="U9039">
        <f>SUM(Table1[[#This Row],[Operating Profit]])/SUM(Table1[Operating Profit])*100</f>
        <v>8.3851415147838523E-4</v>
      </c>
      <c r="V9039">
        <f>SUM(Table1[[#This Row],[Price per Unit]]*Table1[[#This Row],[Units Sold]])</f>
        <v>7140</v>
      </c>
      <c r="W9039">
        <f>SUM(Table1[[#This Row],[Total Sales]]-Table1[[#This Row],[Operating Profit]])</f>
        <v>4355</v>
      </c>
      <c r="X9039">
        <f>SUM(Table1[[#This Row],[Total Sales]]-Table1[[#This Row],[Cost]])</f>
        <v>2785</v>
      </c>
      <c r="Y9039">
        <f>SUM(Table1[[#This Row],[profit/loss]])/SUM(Table1[profit/loss])</f>
        <v>8.3851415147838528E-6</v>
      </c>
    </row>
    <row r="9040" spans="1:25" x14ac:dyDescent="0.3">
      <c r="A9040" t="s">
        <v>25</v>
      </c>
      <c r="B9040" t="s">
        <v>23</v>
      </c>
      <c r="C9040">
        <v>1128299</v>
      </c>
      <c r="D9040" s="9">
        <v>44421</v>
      </c>
      <c r="E9040" s="8" t="str">
        <f>TEXT(Table1[[#This Row],[Invoice Date]],"dd-mm-yyyy")</f>
        <v>13-08-2021</v>
      </c>
      <c r="F9040" s="1" t="str">
        <f t="shared" si="564"/>
        <v>August</v>
      </c>
      <c r="G9040" s="1" t="str">
        <f t="shared" si="565"/>
        <v>2021</v>
      </c>
      <c r="H9040" s="1" t="str">
        <f t="shared" si="566"/>
        <v>Friday</v>
      </c>
      <c r="I9040" s="1" t="str">
        <f t="shared" si="567"/>
        <v>13</v>
      </c>
      <c r="J9040" t="s">
        <v>47</v>
      </c>
      <c r="K9040" t="s">
        <v>89</v>
      </c>
      <c r="L9040" t="s">
        <v>90</v>
      </c>
      <c r="M9040" t="s">
        <v>22</v>
      </c>
      <c r="N9040">
        <v>50</v>
      </c>
      <c r="O9040">
        <v>128</v>
      </c>
      <c r="P9040">
        <v>6400</v>
      </c>
      <c r="Q9040">
        <v>1856</v>
      </c>
      <c r="R9040">
        <v>0.28999999999999998</v>
      </c>
      <c r="S9040" t="s">
        <v>23</v>
      </c>
      <c r="T9040" t="str">
        <f>IF(Table1[[#This Row],[Units Sold]]&gt; 700,"High Units","low Units")</f>
        <v>low Units</v>
      </c>
      <c r="U9040">
        <f>SUM(Table1[[#This Row],[Operating Profit]])/SUM(Table1[Operating Profit])*100</f>
        <v>5.5880871279852186E-4</v>
      </c>
      <c r="V9040">
        <f>SUM(Table1[[#This Row],[Price per Unit]]*Table1[[#This Row],[Units Sold]])</f>
        <v>6400</v>
      </c>
      <c r="W9040">
        <f>SUM(Table1[[#This Row],[Total Sales]]-Table1[[#This Row],[Operating Profit]])</f>
        <v>4544</v>
      </c>
      <c r="X9040">
        <f>SUM(Table1[[#This Row],[Total Sales]]-Table1[[#This Row],[Cost]])</f>
        <v>1856</v>
      </c>
      <c r="Y9040">
        <f>SUM(Table1[[#This Row],[profit/loss]])/SUM(Table1[profit/loss])</f>
        <v>5.5880871279852182E-6</v>
      </c>
    </row>
    <row r="9041" spans="1:25" x14ac:dyDescent="0.3">
      <c r="A9041" t="s">
        <v>25</v>
      </c>
      <c r="B9041" t="s">
        <v>23</v>
      </c>
      <c r="C9041">
        <v>1128299</v>
      </c>
      <c r="D9041" s="9">
        <v>44453</v>
      </c>
      <c r="E9041" s="8" t="str">
        <f>TEXT(Table1[[#This Row],[Invoice Date]],"dd-mm-yyyy")</f>
        <v>14-09-2021</v>
      </c>
      <c r="F9041" s="1" t="str">
        <f t="shared" si="564"/>
        <v>September</v>
      </c>
      <c r="G9041" s="1" t="str">
        <f t="shared" si="565"/>
        <v>2021</v>
      </c>
      <c r="H9041" s="1" t="str">
        <f t="shared" si="566"/>
        <v>Tuesday</v>
      </c>
      <c r="I9041" s="1" t="str">
        <f t="shared" si="567"/>
        <v>14</v>
      </c>
      <c r="J9041" t="s">
        <v>47</v>
      </c>
      <c r="K9041" t="s">
        <v>89</v>
      </c>
      <c r="L9041" t="s">
        <v>90</v>
      </c>
      <c r="M9041" t="s">
        <v>16</v>
      </c>
      <c r="N9041">
        <v>31</v>
      </c>
      <c r="O9041">
        <v>204</v>
      </c>
      <c r="P9041">
        <v>6324</v>
      </c>
      <c r="Q9041">
        <v>2909</v>
      </c>
      <c r="R9041">
        <v>0.46</v>
      </c>
      <c r="S9041" t="s">
        <v>23</v>
      </c>
      <c r="T9041" t="str">
        <f>IF(Table1[[#This Row],[Units Sold]]&gt; 700,"High Units","low Units")</f>
        <v>low Units</v>
      </c>
      <c r="U9041">
        <f>SUM(Table1[[#This Row],[Operating Profit]])/SUM(Table1[Operating Profit])*100</f>
        <v>8.7584835427311424E-4</v>
      </c>
      <c r="V9041">
        <f>SUM(Table1[[#This Row],[Price per Unit]]*Table1[[#This Row],[Units Sold]])</f>
        <v>6324</v>
      </c>
      <c r="W9041">
        <f>SUM(Table1[[#This Row],[Total Sales]]-Table1[[#This Row],[Operating Profit]])</f>
        <v>3415</v>
      </c>
      <c r="X9041">
        <f>SUM(Table1[[#This Row],[Total Sales]]-Table1[[#This Row],[Cost]])</f>
        <v>2909</v>
      </c>
      <c r="Y9041">
        <f>SUM(Table1[[#This Row],[profit/loss]])/SUM(Table1[profit/loss])</f>
        <v>8.7584835427311426E-6</v>
      </c>
    </row>
    <row r="9042" spans="1:25" x14ac:dyDescent="0.3">
      <c r="A9042" t="s">
        <v>25</v>
      </c>
      <c r="B9042" t="s">
        <v>23</v>
      </c>
      <c r="C9042">
        <v>1128299</v>
      </c>
      <c r="D9042" s="9">
        <v>44453</v>
      </c>
      <c r="E9042" s="8" t="str">
        <f>TEXT(Table1[[#This Row],[Invoice Date]],"dd-mm-yyyy")</f>
        <v>14-09-2021</v>
      </c>
      <c r="F9042" s="1" t="str">
        <f t="shared" si="564"/>
        <v>September</v>
      </c>
      <c r="G9042" s="1" t="str">
        <f t="shared" si="565"/>
        <v>2021</v>
      </c>
      <c r="H9042" s="1" t="str">
        <f t="shared" si="566"/>
        <v>Tuesday</v>
      </c>
      <c r="I9042" s="1" t="str">
        <f t="shared" si="567"/>
        <v>14</v>
      </c>
      <c r="J9042" t="s">
        <v>47</v>
      </c>
      <c r="K9042" t="s">
        <v>89</v>
      </c>
      <c r="L9042" t="s">
        <v>90</v>
      </c>
      <c r="M9042" t="s">
        <v>18</v>
      </c>
      <c r="N9042">
        <v>38</v>
      </c>
      <c r="O9042">
        <v>198</v>
      </c>
      <c r="P9042">
        <v>7524</v>
      </c>
      <c r="Q9042">
        <v>3311</v>
      </c>
      <c r="R9042">
        <v>0.44</v>
      </c>
      <c r="S9042" t="s">
        <v>23</v>
      </c>
      <c r="T9042" t="str">
        <f>IF(Table1[[#This Row],[Units Sold]]&gt; 700,"High Units","low Units")</f>
        <v>low Units</v>
      </c>
      <c r="U9042">
        <f>SUM(Table1[[#This Row],[Operating Profit]])/SUM(Table1[Operating Profit])*100</f>
        <v>9.9688343107538031E-4</v>
      </c>
      <c r="V9042">
        <f>SUM(Table1[[#This Row],[Price per Unit]]*Table1[[#This Row],[Units Sold]])</f>
        <v>7524</v>
      </c>
      <c r="W9042">
        <f>SUM(Table1[[#This Row],[Total Sales]]-Table1[[#This Row],[Operating Profit]])</f>
        <v>4213</v>
      </c>
      <c r="X9042">
        <f>SUM(Table1[[#This Row],[Total Sales]]-Table1[[#This Row],[Cost]])</f>
        <v>3311</v>
      </c>
      <c r="Y9042">
        <f>SUM(Table1[[#This Row],[profit/loss]])/SUM(Table1[profit/loss])</f>
        <v>9.9688343107538029E-6</v>
      </c>
    </row>
    <row r="9043" spans="1:25" x14ac:dyDescent="0.3">
      <c r="A9043" t="s">
        <v>25</v>
      </c>
      <c r="B9043" t="s">
        <v>23</v>
      </c>
      <c r="C9043">
        <v>1128299</v>
      </c>
      <c r="D9043" s="9">
        <v>44453</v>
      </c>
      <c r="E9043" s="8" t="str">
        <f>TEXT(Table1[[#This Row],[Invoice Date]],"dd-mm-yyyy")</f>
        <v>14-09-2021</v>
      </c>
      <c r="F9043" s="1" t="str">
        <f t="shared" si="564"/>
        <v>September</v>
      </c>
      <c r="G9043" s="1" t="str">
        <f t="shared" si="565"/>
        <v>2021</v>
      </c>
      <c r="H9043" s="1" t="str">
        <f t="shared" si="566"/>
        <v>Tuesday</v>
      </c>
      <c r="I9043" s="1" t="str">
        <f t="shared" si="567"/>
        <v>14</v>
      </c>
      <c r="J9043" t="s">
        <v>47</v>
      </c>
      <c r="K9043" t="s">
        <v>89</v>
      </c>
      <c r="L9043" t="s">
        <v>90</v>
      </c>
      <c r="M9043" t="s">
        <v>19</v>
      </c>
      <c r="N9043">
        <v>32</v>
      </c>
      <c r="O9043">
        <v>135</v>
      </c>
      <c r="P9043">
        <v>4320</v>
      </c>
      <c r="Q9043">
        <v>1598</v>
      </c>
      <c r="R9043">
        <v>0.37</v>
      </c>
      <c r="S9043" t="s">
        <v>23</v>
      </c>
      <c r="T9043" t="str">
        <f>IF(Table1[[#This Row],[Units Sold]]&gt; 700,"High Units","low Units")</f>
        <v>low Units</v>
      </c>
      <c r="U9043">
        <f>SUM(Table1[[#This Row],[Operating Profit]])/SUM(Table1[Operating Profit])*100</f>
        <v>4.8112948440303765E-4</v>
      </c>
      <c r="V9043">
        <f>SUM(Table1[[#This Row],[Price per Unit]]*Table1[[#This Row],[Units Sold]])</f>
        <v>4320</v>
      </c>
      <c r="W9043">
        <f>SUM(Table1[[#This Row],[Total Sales]]-Table1[[#This Row],[Operating Profit]])</f>
        <v>2722</v>
      </c>
      <c r="X9043">
        <f>SUM(Table1[[#This Row],[Total Sales]]-Table1[[#This Row],[Cost]])</f>
        <v>1598</v>
      </c>
      <c r="Y9043">
        <f>SUM(Table1[[#This Row],[profit/loss]])/SUM(Table1[profit/loss])</f>
        <v>4.8112948440303766E-6</v>
      </c>
    </row>
    <row r="9044" spans="1:25" x14ac:dyDescent="0.3">
      <c r="A9044" t="s">
        <v>25</v>
      </c>
      <c r="B9044" t="s">
        <v>23</v>
      </c>
      <c r="C9044">
        <v>1128299</v>
      </c>
      <c r="D9044" s="9">
        <v>44453</v>
      </c>
      <c r="E9044" s="8" t="str">
        <f>TEXT(Table1[[#This Row],[Invoice Date]],"dd-mm-yyyy")</f>
        <v>14-09-2021</v>
      </c>
      <c r="F9044" s="1" t="str">
        <f t="shared" si="564"/>
        <v>September</v>
      </c>
      <c r="G9044" s="1" t="str">
        <f t="shared" si="565"/>
        <v>2021</v>
      </c>
      <c r="H9044" s="1" t="str">
        <f t="shared" si="566"/>
        <v>Tuesday</v>
      </c>
      <c r="I9044" s="1" t="str">
        <f t="shared" si="567"/>
        <v>14</v>
      </c>
      <c r="J9044" t="s">
        <v>47</v>
      </c>
      <c r="K9044" t="s">
        <v>89</v>
      </c>
      <c r="L9044" t="s">
        <v>90</v>
      </c>
      <c r="M9044" t="s">
        <v>20</v>
      </c>
      <c r="N9044">
        <v>35</v>
      </c>
      <c r="O9044">
        <v>120</v>
      </c>
      <c r="P9044">
        <v>4200</v>
      </c>
      <c r="Q9044">
        <v>1932</v>
      </c>
      <c r="R9044">
        <v>0.46</v>
      </c>
      <c r="S9044" t="s">
        <v>23</v>
      </c>
      <c r="T9044" t="str">
        <f>IF(Table1[[#This Row],[Units Sold]]&gt; 700,"High Units","low Units")</f>
        <v>low Units</v>
      </c>
      <c r="U9044">
        <f>SUM(Table1[[#This Row],[Operating Profit]])/SUM(Table1[Operating Profit])*100</f>
        <v>5.8169096612432339E-4</v>
      </c>
      <c r="V9044">
        <f>SUM(Table1[[#This Row],[Price per Unit]]*Table1[[#This Row],[Units Sold]])</f>
        <v>4200</v>
      </c>
      <c r="W9044">
        <f>SUM(Table1[[#This Row],[Total Sales]]-Table1[[#This Row],[Operating Profit]])</f>
        <v>2268</v>
      </c>
      <c r="X9044">
        <f>SUM(Table1[[#This Row],[Total Sales]]-Table1[[#This Row],[Cost]])</f>
        <v>1932</v>
      </c>
      <c r="Y9044">
        <f>SUM(Table1[[#This Row],[profit/loss]])/SUM(Table1[profit/loss])</f>
        <v>5.8169096612432335E-6</v>
      </c>
    </row>
    <row r="9045" spans="1:25" x14ac:dyDescent="0.3">
      <c r="A9045" t="s">
        <v>25</v>
      </c>
      <c r="B9045" t="s">
        <v>23</v>
      </c>
      <c r="C9045">
        <v>1128299</v>
      </c>
      <c r="D9045" s="9">
        <v>44453</v>
      </c>
      <c r="E9045" s="8" t="str">
        <f>TEXT(Table1[[#This Row],[Invoice Date]],"dd-mm-yyyy")</f>
        <v>14-09-2021</v>
      </c>
      <c r="F9045" s="1" t="str">
        <f t="shared" si="564"/>
        <v>September</v>
      </c>
      <c r="G9045" s="1" t="str">
        <f t="shared" si="565"/>
        <v>2021</v>
      </c>
      <c r="H9045" s="1" t="str">
        <f t="shared" si="566"/>
        <v>Tuesday</v>
      </c>
      <c r="I9045" s="1" t="str">
        <f t="shared" si="567"/>
        <v>14</v>
      </c>
      <c r="J9045" t="s">
        <v>47</v>
      </c>
      <c r="K9045" t="s">
        <v>89</v>
      </c>
      <c r="L9045" t="s">
        <v>90</v>
      </c>
      <c r="M9045" t="s">
        <v>21</v>
      </c>
      <c r="N9045">
        <v>36</v>
      </c>
      <c r="O9045">
        <v>132</v>
      </c>
      <c r="P9045">
        <v>4752</v>
      </c>
      <c r="Q9045">
        <v>1758</v>
      </c>
      <c r="R9045">
        <v>0.37</v>
      </c>
      <c r="S9045" t="s">
        <v>23</v>
      </c>
      <c r="T9045" t="str">
        <f>IF(Table1[[#This Row],[Units Sold]]&gt; 700,"High Units","low Units")</f>
        <v>low Units</v>
      </c>
      <c r="U9045">
        <f>SUM(Table1[[#This Row],[Operating Profit]])/SUM(Table1[Operating Profit])*100</f>
        <v>5.293026492994619E-4</v>
      </c>
      <c r="V9045">
        <f>SUM(Table1[[#This Row],[Price per Unit]]*Table1[[#This Row],[Units Sold]])</f>
        <v>4752</v>
      </c>
      <c r="W9045">
        <f>SUM(Table1[[#This Row],[Total Sales]]-Table1[[#This Row],[Operating Profit]])</f>
        <v>2994</v>
      </c>
      <c r="X9045">
        <f>SUM(Table1[[#This Row],[Total Sales]]-Table1[[#This Row],[Cost]])</f>
        <v>1758</v>
      </c>
      <c r="Y9045">
        <f>SUM(Table1[[#This Row],[profit/loss]])/SUM(Table1[profit/loss])</f>
        <v>5.2930264929946191E-6</v>
      </c>
    </row>
    <row r="9046" spans="1:25" x14ac:dyDescent="0.3">
      <c r="A9046" t="s">
        <v>25</v>
      </c>
      <c r="B9046" t="s">
        <v>23</v>
      </c>
      <c r="C9046">
        <v>1128299</v>
      </c>
      <c r="D9046" s="9">
        <v>44453</v>
      </c>
      <c r="E9046" s="8" t="str">
        <f>TEXT(Table1[[#This Row],[Invoice Date]],"dd-mm-yyyy")</f>
        <v>14-09-2021</v>
      </c>
      <c r="F9046" s="1" t="str">
        <f t="shared" si="564"/>
        <v>September</v>
      </c>
      <c r="G9046" s="1" t="str">
        <f t="shared" si="565"/>
        <v>2021</v>
      </c>
      <c r="H9046" s="1" t="str">
        <f t="shared" si="566"/>
        <v>Tuesday</v>
      </c>
      <c r="I9046" s="1" t="str">
        <f t="shared" si="567"/>
        <v>14</v>
      </c>
      <c r="J9046" t="s">
        <v>47</v>
      </c>
      <c r="K9046" t="s">
        <v>89</v>
      </c>
      <c r="L9046" t="s">
        <v>90</v>
      </c>
      <c r="M9046" t="s">
        <v>22</v>
      </c>
      <c r="N9046">
        <v>46</v>
      </c>
      <c r="O9046">
        <v>135</v>
      </c>
      <c r="P9046">
        <v>6210</v>
      </c>
      <c r="Q9046">
        <v>1863</v>
      </c>
      <c r="R9046">
        <v>0.3</v>
      </c>
      <c r="S9046" t="s">
        <v>23</v>
      </c>
      <c r="T9046" t="str">
        <f>IF(Table1[[#This Row],[Units Sold]]&gt; 700,"High Units","low Units")</f>
        <v>low Units</v>
      </c>
      <c r="U9046">
        <f>SUM(Table1[[#This Row],[Operating Profit]])/SUM(Table1[Operating Profit])*100</f>
        <v>5.6091628876274034E-4</v>
      </c>
      <c r="V9046">
        <f>SUM(Table1[[#This Row],[Price per Unit]]*Table1[[#This Row],[Units Sold]])</f>
        <v>6210</v>
      </c>
      <c r="W9046">
        <f>SUM(Table1[[#This Row],[Total Sales]]-Table1[[#This Row],[Operating Profit]])</f>
        <v>4347</v>
      </c>
      <c r="X9046">
        <f>SUM(Table1[[#This Row],[Total Sales]]-Table1[[#This Row],[Cost]])</f>
        <v>1863</v>
      </c>
      <c r="Y9046">
        <f>SUM(Table1[[#This Row],[profit/loss]])/SUM(Table1[profit/loss])</f>
        <v>5.6091628876274034E-6</v>
      </c>
    </row>
    <row r="9047" spans="1:25" x14ac:dyDescent="0.3">
      <c r="A9047" t="s">
        <v>25</v>
      </c>
      <c r="B9047" t="s">
        <v>23</v>
      </c>
      <c r="C9047">
        <v>1128299</v>
      </c>
      <c r="D9047" s="9">
        <v>44482</v>
      </c>
      <c r="E9047" s="8" t="str">
        <f>TEXT(Table1[[#This Row],[Invoice Date]],"dd-mm-yyyy")</f>
        <v>13-10-2021</v>
      </c>
      <c r="F9047" s="1" t="str">
        <f t="shared" si="564"/>
        <v>October</v>
      </c>
      <c r="G9047" s="1" t="str">
        <f t="shared" si="565"/>
        <v>2021</v>
      </c>
      <c r="H9047" s="1" t="str">
        <f t="shared" si="566"/>
        <v>Wednesday</v>
      </c>
      <c r="I9047" s="1" t="str">
        <f t="shared" si="567"/>
        <v>13</v>
      </c>
      <c r="J9047" t="s">
        <v>47</v>
      </c>
      <c r="K9047" t="s">
        <v>89</v>
      </c>
      <c r="L9047" t="s">
        <v>90</v>
      </c>
      <c r="M9047" t="s">
        <v>16</v>
      </c>
      <c r="N9047">
        <v>34</v>
      </c>
      <c r="O9047">
        <v>173</v>
      </c>
      <c r="P9047">
        <v>5882</v>
      </c>
      <c r="Q9047">
        <v>2706</v>
      </c>
      <c r="R9047">
        <v>0.46</v>
      </c>
      <c r="S9047" t="s">
        <v>23</v>
      </c>
      <c r="T9047" t="str">
        <f>IF(Table1[[#This Row],[Units Sold]]&gt; 700,"High Units","low Units")</f>
        <v>low Units</v>
      </c>
      <c r="U9047">
        <f>SUM(Table1[[#This Row],[Operating Profit]])/SUM(Table1[Operating Profit])*100</f>
        <v>8.1472865131077595E-4</v>
      </c>
      <c r="V9047">
        <f>SUM(Table1[[#This Row],[Price per Unit]]*Table1[[#This Row],[Units Sold]])</f>
        <v>5882</v>
      </c>
      <c r="W9047">
        <f>SUM(Table1[[#This Row],[Total Sales]]-Table1[[#This Row],[Operating Profit]])</f>
        <v>3176</v>
      </c>
      <c r="X9047">
        <f>SUM(Table1[[#This Row],[Total Sales]]-Table1[[#This Row],[Cost]])</f>
        <v>2706</v>
      </c>
      <c r="Y9047">
        <f>SUM(Table1[[#This Row],[profit/loss]])/SUM(Table1[profit/loss])</f>
        <v>8.1472865131077591E-6</v>
      </c>
    </row>
    <row r="9048" spans="1:25" x14ac:dyDescent="0.3">
      <c r="A9048" t="s">
        <v>25</v>
      </c>
      <c r="B9048" t="s">
        <v>23</v>
      </c>
      <c r="C9048">
        <v>1128299</v>
      </c>
      <c r="D9048" s="9">
        <v>44482</v>
      </c>
      <c r="E9048" s="8" t="str">
        <f>TEXT(Table1[[#This Row],[Invoice Date]],"dd-mm-yyyy")</f>
        <v>13-10-2021</v>
      </c>
      <c r="F9048" s="1" t="str">
        <f t="shared" si="564"/>
        <v>October</v>
      </c>
      <c r="G9048" s="1" t="str">
        <f t="shared" si="565"/>
        <v>2021</v>
      </c>
      <c r="H9048" s="1" t="str">
        <f t="shared" si="566"/>
        <v>Wednesday</v>
      </c>
      <c r="I9048" s="1" t="str">
        <f t="shared" si="567"/>
        <v>13</v>
      </c>
      <c r="J9048" t="s">
        <v>47</v>
      </c>
      <c r="K9048" t="s">
        <v>89</v>
      </c>
      <c r="L9048" t="s">
        <v>90</v>
      </c>
      <c r="M9048" t="s">
        <v>18</v>
      </c>
      <c r="N9048">
        <v>34</v>
      </c>
      <c r="O9048">
        <v>173</v>
      </c>
      <c r="P9048">
        <v>5882</v>
      </c>
      <c r="Q9048">
        <v>2470</v>
      </c>
      <c r="R9048">
        <v>0.42</v>
      </c>
      <c r="S9048" t="s">
        <v>23</v>
      </c>
      <c r="T9048" t="str">
        <f>IF(Table1[[#This Row],[Units Sold]]&gt; 700,"High Units","low Units")</f>
        <v>low Units</v>
      </c>
      <c r="U9048">
        <f>SUM(Table1[[#This Row],[Operating Profit]])/SUM(Table1[Operating Profit])*100</f>
        <v>7.4367323308855001E-4</v>
      </c>
      <c r="V9048">
        <f>SUM(Table1[[#This Row],[Price per Unit]]*Table1[[#This Row],[Units Sold]])</f>
        <v>5882</v>
      </c>
      <c r="W9048">
        <f>SUM(Table1[[#This Row],[Total Sales]]-Table1[[#This Row],[Operating Profit]])</f>
        <v>3412</v>
      </c>
      <c r="X9048">
        <f>SUM(Table1[[#This Row],[Total Sales]]-Table1[[#This Row],[Cost]])</f>
        <v>2470</v>
      </c>
      <c r="Y9048">
        <f>SUM(Table1[[#This Row],[profit/loss]])/SUM(Table1[profit/loss])</f>
        <v>7.4367323308855006E-6</v>
      </c>
    </row>
    <row r="9049" spans="1:25" x14ac:dyDescent="0.3">
      <c r="A9049" t="s">
        <v>25</v>
      </c>
      <c r="B9049" t="s">
        <v>23</v>
      </c>
      <c r="C9049">
        <v>1128299</v>
      </c>
      <c r="D9049" s="9">
        <v>44482</v>
      </c>
      <c r="E9049" s="8" t="str">
        <f>TEXT(Table1[[#This Row],[Invoice Date]],"dd-mm-yyyy")</f>
        <v>13-10-2021</v>
      </c>
      <c r="F9049" s="1" t="str">
        <f t="shared" si="564"/>
        <v>October</v>
      </c>
      <c r="G9049" s="1" t="str">
        <f t="shared" si="565"/>
        <v>2021</v>
      </c>
      <c r="H9049" s="1" t="str">
        <f t="shared" si="566"/>
        <v>Wednesday</v>
      </c>
      <c r="I9049" s="1" t="str">
        <f t="shared" si="567"/>
        <v>13</v>
      </c>
      <c r="J9049" t="s">
        <v>47</v>
      </c>
      <c r="K9049" t="s">
        <v>89</v>
      </c>
      <c r="L9049" t="s">
        <v>90</v>
      </c>
      <c r="M9049" t="s">
        <v>19</v>
      </c>
      <c r="N9049">
        <v>32</v>
      </c>
      <c r="O9049">
        <v>123</v>
      </c>
      <c r="P9049">
        <v>3936</v>
      </c>
      <c r="Q9049">
        <v>1496</v>
      </c>
      <c r="R9049">
        <v>0.38</v>
      </c>
      <c r="S9049" t="s">
        <v>23</v>
      </c>
      <c r="T9049" t="str">
        <f>IF(Table1[[#This Row],[Units Sold]]&gt; 700,"High Units","low Units")</f>
        <v>low Units</v>
      </c>
      <c r="U9049">
        <f>SUM(Table1[[#This Row],[Operating Profit]])/SUM(Table1[Operating Profit])*100</f>
        <v>4.5041909178156713E-4</v>
      </c>
      <c r="V9049">
        <f>SUM(Table1[[#This Row],[Price per Unit]]*Table1[[#This Row],[Units Sold]])</f>
        <v>3936</v>
      </c>
      <c r="W9049">
        <f>SUM(Table1[[#This Row],[Total Sales]]-Table1[[#This Row],[Operating Profit]])</f>
        <v>2440</v>
      </c>
      <c r="X9049">
        <f>SUM(Table1[[#This Row],[Total Sales]]-Table1[[#This Row],[Cost]])</f>
        <v>1496</v>
      </c>
      <c r="Y9049">
        <f>SUM(Table1[[#This Row],[profit/loss]])/SUM(Table1[profit/loss])</f>
        <v>4.5041909178156715E-6</v>
      </c>
    </row>
    <row r="9050" spans="1:25" x14ac:dyDescent="0.3">
      <c r="A9050" t="s">
        <v>25</v>
      </c>
      <c r="B9050" t="s">
        <v>23</v>
      </c>
      <c r="C9050">
        <v>1128299</v>
      </c>
      <c r="D9050" s="9">
        <v>44482</v>
      </c>
      <c r="E9050" s="8" t="str">
        <f>TEXT(Table1[[#This Row],[Invoice Date]],"dd-mm-yyyy")</f>
        <v>13-10-2021</v>
      </c>
      <c r="F9050" s="1" t="str">
        <f t="shared" si="564"/>
        <v>October</v>
      </c>
      <c r="G9050" s="1" t="str">
        <f t="shared" si="565"/>
        <v>2021</v>
      </c>
      <c r="H9050" s="1" t="str">
        <f t="shared" si="566"/>
        <v>Wednesday</v>
      </c>
      <c r="I9050" s="1" t="str">
        <f t="shared" si="567"/>
        <v>13</v>
      </c>
      <c r="J9050" t="s">
        <v>47</v>
      </c>
      <c r="K9050" t="s">
        <v>89</v>
      </c>
      <c r="L9050" t="s">
        <v>90</v>
      </c>
      <c r="M9050" t="s">
        <v>20</v>
      </c>
      <c r="N9050">
        <v>32</v>
      </c>
      <c r="O9050">
        <v>114</v>
      </c>
      <c r="P9050">
        <v>3648</v>
      </c>
      <c r="Q9050">
        <v>1605</v>
      </c>
      <c r="R9050">
        <v>0.44</v>
      </c>
      <c r="S9050" t="s">
        <v>23</v>
      </c>
      <c r="T9050" t="str">
        <f>IF(Table1[[#This Row],[Units Sold]]&gt; 700,"High Units","low Units")</f>
        <v>low Units</v>
      </c>
      <c r="U9050">
        <f>SUM(Table1[[#This Row],[Operating Profit]])/SUM(Table1[Operating Profit])*100</f>
        <v>4.8323706036725619E-4</v>
      </c>
      <c r="V9050">
        <f>SUM(Table1[[#This Row],[Price per Unit]]*Table1[[#This Row],[Units Sold]])</f>
        <v>3648</v>
      </c>
      <c r="W9050">
        <f>SUM(Table1[[#This Row],[Total Sales]]-Table1[[#This Row],[Operating Profit]])</f>
        <v>2043</v>
      </c>
      <c r="X9050">
        <f>SUM(Table1[[#This Row],[Total Sales]]-Table1[[#This Row],[Cost]])</f>
        <v>1605</v>
      </c>
      <c r="Y9050">
        <f>SUM(Table1[[#This Row],[profit/loss]])/SUM(Table1[profit/loss])</f>
        <v>4.8323706036725618E-6</v>
      </c>
    </row>
    <row r="9051" spans="1:25" x14ac:dyDescent="0.3">
      <c r="A9051" t="s">
        <v>25</v>
      </c>
      <c r="B9051" t="s">
        <v>23</v>
      </c>
      <c r="C9051">
        <v>1128299</v>
      </c>
      <c r="D9051" s="9">
        <v>44482</v>
      </c>
      <c r="E9051" s="8" t="str">
        <f>TEXT(Table1[[#This Row],[Invoice Date]],"dd-mm-yyyy")</f>
        <v>13-10-2021</v>
      </c>
      <c r="F9051" s="1" t="str">
        <f t="shared" si="564"/>
        <v>October</v>
      </c>
      <c r="G9051" s="1" t="str">
        <f t="shared" si="565"/>
        <v>2021</v>
      </c>
      <c r="H9051" s="1" t="str">
        <f t="shared" si="566"/>
        <v>Wednesday</v>
      </c>
      <c r="I9051" s="1" t="str">
        <f t="shared" si="567"/>
        <v>13</v>
      </c>
      <c r="J9051" t="s">
        <v>47</v>
      </c>
      <c r="K9051" t="s">
        <v>89</v>
      </c>
      <c r="L9051" t="s">
        <v>90</v>
      </c>
      <c r="M9051" t="s">
        <v>21</v>
      </c>
      <c r="N9051">
        <v>41</v>
      </c>
      <c r="O9051">
        <v>102</v>
      </c>
      <c r="P9051">
        <v>4182</v>
      </c>
      <c r="Q9051">
        <v>1673</v>
      </c>
      <c r="R9051">
        <v>0.4</v>
      </c>
      <c r="S9051" t="s">
        <v>23</v>
      </c>
      <c r="T9051" t="str">
        <f>IF(Table1[[#This Row],[Units Sold]]&gt; 700,"High Units","low Units")</f>
        <v>low Units</v>
      </c>
      <c r="U9051">
        <f>SUM(Table1[[#This Row],[Operating Profit]])/SUM(Table1[Operating Profit])*100</f>
        <v>5.0371065544823647E-4</v>
      </c>
      <c r="V9051">
        <f>SUM(Table1[[#This Row],[Price per Unit]]*Table1[[#This Row],[Units Sold]])</f>
        <v>4182</v>
      </c>
      <c r="W9051">
        <f>SUM(Table1[[#This Row],[Total Sales]]-Table1[[#This Row],[Operating Profit]])</f>
        <v>2509</v>
      </c>
      <c r="X9051">
        <f>SUM(Table1[[#This Row],[Total Sales]]-Table1[[#This Row],[Cost]])</f>
        <v>1673</v>
      </c>
      <c r="Y9051">
        <f>SUM(Table1[[#This Row],[profit/loss]])/SUM(Table1[profit/loss])</f>
        <v>5.0371065544823652E-6</v>
      </c>
    </row>
    <row r="9052" spans="1:25" x14ac:dyDescent="0.3">
      <c r="A9052" t="s">
        <v>25</v>
      </c>
      <c r="B9052" t="s">
        <v>23</v>
      </c>
      <c r="C9052">
        <v>1128299</v>
      </c>
      <c r="D9052" s="9">
        <v>44482</v>
      </c>
      <c r="E9052" s="8" t="str">
        <f>TEXT(Table1[[#This Row],[Invoice Date]],"dd-mm-yyyy")</f>
        <v>13-10-2021</v>
      </c>
      <c r="F9052" s="1" t="str">
        <f t="shared" si="564"/>
        <v>October</v>
      </c>
      <c r="G9052" s="1" t="str">
        <f t="shared" si="565"/>
        <v>2021</v>
      </c>
      <c r="H9052" s="1" t="str">
        <f t="shared" si="566"/>
        <v>Wednesday</v>
      </c>
      <c r="I9052" s="1" t="str">
        <f t="shared" si="567"/>
        <v>13</v>
      </c>
      <c r="J9052" t="s">
        <v>47</v>
      </c>
      <c r="K9052" t="s">
        <v>89</v>
      </c>
      <c r="L9052" t="s">
        <v>90</v>
      </c>
      <c r="M9052" t="s">
        <v>22</v>
      </c>
      <c r="N9052">
        <v>46</v>
      </c>
      <c r="O9052">
        <v>109</v>
      </c>
      <c r="P9052">
        <v>5014</v>
      </c>
      <c r="Q9052">
        <v>1554</v>
      </c>
      <c r="R9052">
        <v>0.31</v>
      </c>
      <c r="S9052" t="s">
        <v>23</v>
      </c>
      <c r="T9052" t="str">
        <f>IF(Table1[[#This Row],[Units Sold]]&gt; 700,"High Units","low Units")</f>
        <v>low Units</v>
      </c>
      <c r="U9052">
        <f>SUM(Table1[[#This Row],[Operating Profit]])/SUM(Table1[Operating Profit])*100</f>
        <v>4.6788186405652096E-4</v>
      </c>
      <c r="V9052">
        <f>SUM(Table1[[#This Row],[Price per Unit]]*Table1[[#This Row],[Units Sold]])</f>
        <v>5014</v>
      </c>
      <c r="W9052">
        <f>SUM(Table1[[#This Row],[Total Sales]]-Table1[[#This Row],[Operating Profit]])</f>
        <v>3460</v>
      </c>
      <c r="X9052">
        <f>SUM(Table1[[#This Row],[Total Sales]]-Table1[[#This Row],[Cost]])</f>
        <v>1554</v>
      </c>
      <c r="Y9052">
        <f>SUM(Table1[[#This Row],[profit/loss]])/SUM(Table1[profit/loss])</f>
        <v>4.6788186405652097E-6</v>
      </c>
    </row>
    <row r="9053" spans="1:25" x14ac:dyDescent="0.3">
      <c r="A9053" t="s">
        <v>25</v>
      </c>
      <c r="B9053" t="s">
        <v>23</v>
      </c>
      <c r="C9053">
        <v>1128299</v>
      </c>
      <c r="D9053" s="9">
        <v>44513</v>
      </c>
      <c r="E9053" s="8" t="str">
        <f>TEXT(Table1[[#This Row],[Invoice Date]],"dd-mm-yyyy")</f>
        <v>13-11-2021</v>
      </c>
      <c r="F9053" s="1" t="str">
        <f t="shared" si="564"/>
        <v>November</v>
      </c>
      <c r="G9053" s="1" t="str">
        <f t="shared" si="565"/>
        <v>2021</v>
      </c>
      <c r="H9053" s="1" t="str">
        <f t="shared" si="566"/>
        <v>Saturday</v>
      </c>
      <c r="I9053" s="1" t="str">
        <f t="shared" si="567"/>
        <v>13</v>
      </c>
      <c r="J9053" t="s">
        <v>47</v>
      </c>
      <c r="K9053" t="s">
        <v>89</v>
      </c>
      <c r="L9053" t="s">
        <v>90</v>
      </c>
      <c r="M9053" t="s">
        <v>16</v>
      </c>
      <c r="N9053">
        <v>36</v>
      </c>
      <c r="O9053">
        <v>173</v>
      </c>
      <c r="P9053">
        <v>6228</v>
      </c>
      <c r="Q9053">
        <v>2616</v>
      </c>
      <c r="R9053">
        <v>0.42</v>
      </c>
      <c r="S9053" t="s">
        <v>23</v>
      </c>
      <c r="T9053" t="str">
        <f>IF(Table1[[#This Row],[Units Sold]]&gt; 700,"High Units","low Units")</f>
        <v>low Units</v>
      </c>
      <c r="U9053">
        <f>SUM(Table1[[#This Row],[Operating Profit]])/SUM(Table1[Operating Profit])*100</f>
        <v>7.8763124605653713E-4</v>
      </c>
      <c r="V9053">
        <f>SUM(Table1[[#This Row],[Price per Unit]]*Table1[[#This Row],[Units Sold]])</f>
        <v>6228</v>
      </c>
      <c r="W9053">
        <f>SUM(Table1[[#This Row],[Total Sales]]-Table1[[#This Row],[Operating Profit]])</f>
        <v>3612</v>
      </c>
      <c r="X9053">
        <f>SUM(Table1[[#This Row],[Total Sales]]-Table1[[#This Row],[Cost]])</f>
        <v>2616</v>
      </c>
      <c r="Y9053">
        <f>SUM(Table1[[#This Row],[profit/loss]])/SUM(Table1[profit/loss])</f>
        <v>7.8763124605653718E-6</v>
      </c>
    </row>
    <row r="9054" spans="1:25" x14ac:dyDescent="0.3">
      <c r="A9054" t="s">
        <v>25</v>
      </c>
      <c r="B9054" t="s">
        <v>23</v>
      </c>
      <c r="C9054">
        <v>1128299</v>
      </c>
      <c r="D9054" s="9">
        <v>44513</v>
      </c>
      <c r="E9054" s="8" t="str">
        <f>TEXT(Table1[[#This Row],[Invoice Date]],"dd-mm-yyyy")</f>
        <v>13-11-2021</v>
      </c>
      <c r="F9054" s="1" t="str">
        <f t="shared" si="564"/>
        <v>November</v>
      </c>
      <c r="G9054" s="1" t="str">
        <f t="shared" si="565"/>
        <v>2021</v>
      </c>
      <c r="H9054" s="1" t="str">
        <f t="shared" si="566"/>
        <v>Saturday</v>
      </c>
      <c r="I9054" s="1" t="str">
        <f t="shared" si="567"/>
        <v>13</v>
      </c>
      <c r="J9054" t="s">
        <v>47</v>
      </c>
      <c r="K9054" t="s">
        <v>89</v>
      </c>
      <c r="L9054" t="s">
        <v>90</v>
      </c>
      <c r="M9054" t="s">
        <v>18</v>
      </c>
      <c r="N9054">
        <v>40</v>
      </c>
      <c r="O9054">
        <v>184</v>
      </c>
      <c r="P9054">
        <v>7360</v>
      </c>
      <c r="Q9054">
        <v>3238</v>
      </c>
      <c r="R9054">
        <v>0.44</v>
      </c>
      <c r="S9054" t="s">
        <v>23</v>
      </c>
      <c r="T9054" t="str">
        <f>IF(Table1[[#This Row],[Units Sold]]&gt; 700,"High Units","low Units")</f>
        <v>low Units</v>
      </c>
      <c r="U9054">
        <f>SUM(Table1[[#This Row],[Operating Profit]])/SUM(Table1[Operating Profit])*100</f>
        <v>9.7490442459138664E-4</v>
      </c>
      <c r="V9054">
        <f>SUM(Table1[[#This Row],[Price per Unit]]*Table1[[#This Row],[Units Sold]])</f>
        <v>7360</v>
      </c>
      <c r="W9054">
        <f>SUM(Table1[[#This Row],[Total Sales]]-Table1[[#This Row],[Operating Profit]])</f>
        <v>4122</v>
      </c>
      <c r="X9054">
        <f>SUM(Table1[[#This Row],[Total Sales]]-Table1[[#This Row],[Cost]])</f>
        <v>3238</v>
      </c>
      <c r="Y9054">
        <f>SUM(Table1[[#This Row],[profit/loss]])/SUM(Table1[profit/loss])</f>
        <v>9.749044245913866E-6</v>
      </c>
    </row>
    <row r="9055" spans="1:25" x14ac:dyDescent="0.3">
      <c r="A9055" t="s">
        <v>25</v>
      </c>
      <c r="B9055" t="s">
        <v>23</v>
      </c>
      <c r="C9055">
        <v>1128299</v>
      </c>
      <c r="D9055" s="9">
        <v>44513</v>
      </c>
      <c r="E9055" s="8" t="str">
        <f>TEXT(Table1[[#This Row],[Invoice Date]],"dd-mm-yyyy")</f>
        <v>13-11-2021</v>
      </c>
      <c r="F9055" s="1" t="str">
        <f t="shared" si="564"/>
        <v>November</v>
      </c>
      <c r="G9055" s="1" t="str">
        <f t="shared" si="565"/>
        <v>2021</v>
      </c>
      <c r="H9055" s="1" t="str">
        <f t="shared" si="566"/>
        <v>Saturday</v>
      </c>
      <c r="I9055" s="1" t="str">
        <f t="shared" si="567"/>
        <v>13</v>
      </c>
      <c r="J9055" t="s">
        <v>47</v>
      </c>
      <c r="K9055" t="s">
        <v>89</v>
      </c>
      <c r="L9055" t="s">
        <v>90</v>
      </c>
      <c r="M9055" t="s">
        <v>19</v>
      </c>
      <c r="N9055">
        <v>39</v>
      </c>
      <c r="O9055">
        <v>145</v>
      </c>
      <c r="P9055">
        <v>5655</v>
      </c>
      <c r="Q9055">
        <v>2262</v>
      </c>
      <c r="R9055">
        <v>0.4</v>
      </c>
      <c r="S9055" t="s">
        <v>23</v>
      </c>
      <c r="T9055" t="str">
        <f>IF(Table1[[#This Row],[Units Sold]]&gt; 700,"High Units","low Units")</f>
        <v>low Units</v>
      </c>
      <c r="U9055">
        <f>SUM(Table1[[#This Row],[Operating Profit]])/SUM(Table1[Operating Profit])*100</f>
        <v>6.8104811872319844E-4</v>
      </c>
      <c r="V9055">
        <f>SUM(Table1[[#This Row],[Price per Unit]]*Table1[[#This Row],[Units Sold]])</f>
        <v>5655</v>
      </c>
      <c r="W9055">
        <f>SUM(Table1[[#This Row],[Total Sales]]-Table1[[#This Row],[Operating Profit]])</f>
        <v>3393</v>
      </c>
      <c r="X9055">
        <f>SUM(Table1[[#This Row],[Total Sales]]-Table1[[#This Row],[Cost]])</f>
        <v>2262</v>
      </c>
      <c r="Y9055">
        <f>SUM(Table1[[#This Row],[profit/loss]])/SUM(Table1[profit/loss])</f>
        <v>6.8104811872319844E-6</v>
      </c>
    </row>
    <row r="9056" spans="1:25" x14ac:dyDescent="0.3">
      <c r="A9056" t="s">
        <v>25</v>
      </c>
      <c r="B9056" t="s">
        <v>23</v>
      </c>
      <c r="C9056">
        <v>1128299</v>
      </c>
      <c r="D9056" s="9">
        <v>44513</v>
      </c>
      <c r="E9056" s="8" t="str">
        <f>TEXT(Table1[[#This Row],[Invoice Date]],"dd-mm-yyyy")</f>
        <v>13-11-2021</v>
      </c>
      <c r="F9056" s="1" t="str">
        <f t="shared" si="564"/>
        <v>November</v>
      </c>
      <c r="G9056" s="1" t="str">
        <f t="shared" si="565"/>
        <v>2021</v>
      </c>
      <c r="H9056" s="1" t="str">
        <f t="shared" si="566"/>
        <v>Saturday</v>
      </c>
      <c r="I9056" s="1" t="str">
        <f t="shared" si="567"/>
        <v>13</v>
      </c>
      <c r="J9056" t="s">
        <v>47</v>
      </c>
      <c r="K9056" t="s">
        <v>89</v>
      </c>
      <c r="L9056" t="s">
        <v>90</v>
      </c>
      <c r="M9056" t="s">
        <v>20</v>
      </c>
      <c r="N9056">
        <v>37</v>
      </c>
      <c r="O9056">
        <v>140</v>
      </c>
      <c r="P9056">
        <v>5180</v>
      </c>
      <c r="Q9056">
        <v>2383</v>
      </c>
      <c r="R9056">
        <v>0.46</v>
      </c>
      <c r="S9056" t="s">
        <v>23</v>
      </c>
      <c r="T9056" t="str">
        <f>IF(Table1[[#This Row],[Units Sold]]&gt; 700,"High Units","low Units")</f>
        <v>low Units</v>
      </c>
      <c r="U9056">
        <f>SUM(Table1[[#This Row],[Operating Profit]])/SUM(Table1[Operating Profit])*100</f>
        <v>7.1747907467611938E-4</v>
      </c>
      <c r="V9056">
        <f>SUM(Table1[[#This Row],[Price per Unit]]*Table1[[#This Row],[Units Sold]])</f>
        <v>5180</v>
      </c>
      <c r="W9056">
        <f>SUM(Table1[[#This Row],[Total Sales]]-Table1[[#This Row],[Operating Profit]])</f>
        <v>2797</v>
      </c>
      <c r="X9056">
        <f>SUM(Table1[[#This Row],[Total Sales]]-Table1[[#This Row],[Cost]])</f>
        <v>2383</v>
      </c>
      <c r="Y9056">
        <f>SUM(Table1[[#This Row],[profit/loss]])/SUM(Table1[profit/loss])</f>
        <v>7.1747907467611934E-6</v>
      </c>
    </row>
    <row r="9057" spans="1:25" x14ac:dyDescent="0.3">
      <c r="A9057" t="s">
        <v>25</v>
      </c>
      <c r="B9057" t="s">
        <v>23</v>
      </c>
      <c r="C9057">
        <v>1128299</v>
      </c>
      <c r="D9057" s="9">
        <v>44513</v>
      </c>
      <c r="E9057" s="8" t="str">
        <f>TEXT(Table1[[#This Row],[Invoice Date]],"dd-mm-yyyy")</f>
        <v>13-11-2021</v>
      </c>
      <c r="F9057" s="1" t="str">
        <f t="shared" si="564"/>
        <v>November</v>
      </c>
      <c r="G9057" s="1" t="str">
        <f t="shared" si="565"/>
        <v>2021</v>
      </c>
      <c r="H9057" s="1" t="str">
        <f t="shared" si="566"/>
        <v>Saturday</v>
      </c>
      <c r="I9057" s="1" t="str">
        <f t="shared" si="567"/>
        <v>13</v>
      </c>
      <c r="J9057" t="s">
        <v>47</v>
      </c>
      <c r="K9057" t="s">
        <v>89</v>
      </c>
      <c r="L9057" t="s">
        <v>90</v>
      </c>
      <c r="M9057" t="s">
        <v>21</v>
      </c>
      <c r="N9057">
        <v>47</v>
      </c>
      <c r="O9057">
        <v>119</v>
      </c>
      <c r="P9057">
        <v>5593</v>
      </c>
      <c r="Q9057">
        <v>2125</v>
      </c>
      <c r="R9057">
        <v>0.38</v>
      </c>
      <c r="S9057" t="s">
        <v>23</v>
      </c>
      <c r="T9057" t="str">
        <f>IF(Table1[[#This Row],[Units Sold]]&gt; 700,"High Units","low Units")</f>
        <v>low Units</v>
      </c>
      <c r="U9057">
        <f>SUM(Table1[[#This Row],[Operating Profit]])/SUM(Table1[Operating Profit])*100</f>
        <v>6.3979984628063523E-4</v>
      </c>
      <c r="V9057">
        <f>SUM(Table1[[#This Row],[Price per Unit]]*Table1[[#This Row],[Units Sold]])</f>
        <v>5593</v>
      </c>
      <c r="W9057">
        <f>SUM(Table1[[#This Row],[Total Sales]]-Table1[[#This Row],[Operating Profit]])</f>
        <v>3468</v>
      </c>
      <c r="X9057">
        <f>SUM(Table1[[#This Row],[Total Sales]]-Table1[[#This Row],[Cost]])</f>
        <v>2125</v>
      </c>
      <c r="Y9057">
        <f>SUM(Table1[[#This Row],[profit/loss]])/SUM(Table1[profit/loss])</f>
        <v>6.3979984628063518E-6</v>
      </c>
    </row>
    <row r="9058" spans="1:25" x14ac:dyDescent="0.3">
      <c r="A9058" t="s">
        <v>25</v>
      </c>
      <c r="B9058" t="s">
        <v>23</v>
      </c>
      <c r="C9058">
        <v>1128299</v>
      </c>
      <c r="D9058" s="9">
        <v>44513</v>
      </c>
      <c r="E9058" s="8" t="str">
        <f>TEXT(Table1[[#This Row],[Invoice Date]],"dd-mm-yyyy")</f>
        <v>13-11-2021</v>
      </c>
      <c r="F9058" s="1" t="str">
        <f t="shared" si="564"/>
        <v>November</v>
      </c>
      <c r="G9058" s="1" t="str">
        <f t="shared" si="565"/>
        <v>2021</v>
      </c>
      <c r="H9058" s="1" t="str">
        <f t="shared" si="566"/>
        <v>Saturday</v>
      </c>
      <c r="I9058" s="1" t="str">
        <f t="shared" si="567"/>
        <v>13</v>
      </c>
      <c r="J9058" t="s">
        <v>47</v>
      </c>
      <c r="K9058" t="s">
        <v>89</v>
      </c>
      <c r="L9058" t="s">
        <v>90</v>
      </c>
      <c r="M9058" t="s">
        <v>22</v>
      </c>
      <c r="N9058">
        <v>46</v>
      </c>
      <c r="O9058">
        <v>157</v>
      </c>
      <c r="P9058">
        <v>7222</v>
      </c>
      <c r="Q9058">
        <v>2094</v>
      </c>
      <c r="R9058">
        <v>0.28999999999999998</v>
      </c>
      <c r="S9058" t="s">
        <v>23</v>
      </c>
      <c r="T9058" t="str">
        <f>IF(Table1[[#This Row],[Units Sold]]&gt; 700,"High Units","low Units")</f>
        <v>low Units</v>
      </c>
      <c r="U9058">
        <f>SUM(Table1[[#This Row],[Operating Profit]])/SUM(Table1[Operating Profit])*100</f>
        <v>6.3046629558195289E-4</v>
      </c>
      <c r="V9058">
        <f>SUM(Table1[[#This Row],[Price per Unit]]*Table1[[#This Row],[Units Sold]])</f>
        <v>7222</v>
      </c>
      <c r="W9058">
        <f>SUM(Table1[[#This Row],[Total Sales]]-Table1[[#This Row],[Operating Profit]])</f>
        <v>5128</v>
      </c>
      <c r="X9058">
        <f>SUM(Table1[[#This Row],[Total Sales]]-Table1[[#This Row],[Cost]])</f>
        <v>2094</v>
      </c>
      <c r="Y9058">
        <f>SUM(Table1[[#This Row],[profit/loss]])/SUM(Table1[profit/loss])</f>
        <v>6.3046629558195293E-6</v>
      </c>
    </row>
    <row r="9059" spans="1:25" x14ac:dyDescent="0.3">
      <c r="A9059" t="s">
        <v>25</v>
      </c>
      <c r="B9059" t="s">
        <v>23</v>
      </c>
      <c r="C9059">
        <v>1128299</v>
      </c>
      <c r="D9059" s="9">
        <v>44542</v>
      </c>
      <c r="E9059" s="8" t="str">
        <f>TEXT(Table1[[#This Row],[Invoice Date]],"dd-mm-yyyy")</f>
        <v>12-12-2021</v>
      </c>
      <c r="F9059" s="1" t="str">
        <f t="shared" si="564"/>
        <v>December</v>
      </c>
      <c r="G9059" s="1" t="str">
        <f t="shared" si="565"/>
        <v>2021</v>
      </c>
      <c r="H9059" s="1" t="str">
        <f t="shared" si="566"/>
        <v>Sunday</v>
      </c>
      <c r="I9059" s="1" t="str">
        <f t="shared" si="567"/>
        <v>12</v>
      </c>
      <c r="J9059" t="s">
        <v>47</v>
      </c>
      <c r="K9059" t="s">
        <v>89</v>
      </c>
      <c r="L9059" t="s">
        <v>90</v>
      </c>
      <c r="M9059" t="s">
        <v>16</v>
      </c>
      <c r="N9059">
        <v>42</v>
      </c>
      <c r="O9059">
        <v>209</v>
      </c>
      <c r="P9059">
        <v>8778</v>
      </c>
      <c r="Q9059">
        <v>4126</v>
      </c>
      <c r="R9059">
        <v>0.47</v>
      </c>
      <c r="S9059" t="s">
        <v>23</v>
      </c>
      <c r="T9059" t="str">
        <f>IF(Table1[[#This Row],[Units Sold]]&gt; 700,"High Units","low Units")</f>
        <v>low Units</v>
      </c>
      <c r="U9059">
        <f>SUM(Table1[[#This Row],[Operating Profit]])/SUM(Table1[Operating Profit])*100</f>
        <v>1.2422654897665416E-3</v>
      </c>
      <c r="V9059">
        <f>SUM(Table1[[#This Row],[Price per Unit]]*Table1[[#This Row],[Units Sold]])</f>
        <v>8778</v>
      </c>
      <c r="W9059">
        <f>SUM(Table1[[#This Row],[Total Sales]]-Table1[[#This Row],[Operating Profit]])</f>
        <v>4652</v>
      </c>
      <c r="X9059">
        <f>SUM(Table1[[#This Row],[Total Sales]]-Table1[[#This Row],[Cost]])</f>
        <v>4126</v>
      </c>
      <c r="Y9059">
        <f>SUM(Table1[[#This Row],[profit/loss]])/SUM(Table1[profit/loss])</f>
        <v>1.2422654897665415E-5</v>
      </c>
    </row>
    <row r="9060" spans="1:25" x14ac:dyDescent="0.3">
      <c r="A9060" t="s">
        <v>25</v>
      </c>
      <c r="B9060" t="s">
        <v>23</v>
      </c>
      <c r="C9060">
        <v>1128299</v>
      </c>
      <c r="D9060" s="9">
        <v>44542</v>
      </c>
      <c r="E9060" s="8" t="str">
        <f>TEXT(Table1[[#This Row],[Invoice Date]],"dd-mm-yyyy")</f>
        <v>12-12-2021</v>
      </c>
      <c r="F9060" s="1" t="str">
        <f t="shared" si="564"/>
        <v>December</v>
      </c>
      <c r="G9060" s="1" t="str">
        <f t="shared" si="565"/>
        <v>2021</v>
      </c>
      <c r="H9060" s="1" t="str">
        <f t="shared" si="566"/>
        <v>Sunday</v>
      </c>
      <c r="I9060" s="1" t="str">
        <f t="shared" si="567"/>
        <v>12</v>
      </c>
      <c r="J9060" t="s">
        <v>47</v>
      </c>
      <c r="K9060" t="s">
        <v>89</v>
      </c>
      <c r="L9060" t="s">
        <v>90</v>
      </c>
      <c r="M9060" t="s">
        <v>18</v>
      </c>
      <c r="N9060">
        <v>39</v>
      </c>
      <c r="O9060">
        <v>223</v>
      </c>
      <c r="P9060">
        <v>8697</v>
      </c>
      <c r="Q9060">
        <v>4088</v>
      </c>
      <c r="R9060">
        <v>0.47</v>
      </c>
      <c r="S9060" t="s">
        <v>23</v>
      </c>
      <c r="T9060" t="str">
        <f>IF(Table1[[#This Row],[Units Sold]]&gt; 700,"High Units","low Units")</f>
        <v>low Units</v>
      </c>
      <c r="U9060">
        <f>SUM(Table1[[#This Row],[Operating Profit]])/SUM(Table1[Operating Profit])*100</f>
        <v>1.2308243631036408E-3</v>
      </c>
      <c r="V9060">
        <f>SUM(Table1[[#This Row],[Price per Unit]]*Table1[[#This Row],[Units Sold]])</f>
        <v>8697</v>
      </c>
      <c r="W9060">
        <f>SUM(Table1[[#This Row],[Total Sales]]-Table1[[#This Row],[Operating Profit]])</f>
        <v>4609</v>
      </c>
      <c r="X9060">
        <f>SUM(Table1[[#This Row],[Total Sales]]-Table1[[#This Row],[Cost]])</f>
        <v>4088</v>
      </c>
      <c r="Y9060">
        <f>SUM(Table1[[#This Row],[profit/loss]])/SUM(Table1[profit/loss])</f>
        <v>1.2308243631036408E-5</v>
      </c>
    </row>
    <row r="9061" spans="1:25" x14ac:dyDescent="0.3">
      <c r="A9061" t="s">
        <v>13</v>
      </c>
      <c r="B9061" t="s">
        <v>23</v>
      </c>
      <c r="C9061">
        <v>1128299</v>
      </c>
      <c r="D9061" s="9">
        <v>44542</v>
      </c>
      <c r="E9061" s="8" t="str">
        <f>TEXT(Table1[[#This Row],[Invoice Date]],"dd-mm-yyyy")</f>
        <v>12-12-2021</v>
      </c>
      <c r="F9061" s="1" t="str">
        <f t="shared" si="564"/>
        <v>December</v>
      </c>
      <c r="G9061" s="1" t="str">
        <f t="shared" si="565"/>
        <v>2021</v>
      </c>
      <c r="H9061" s="1" t="str">
        <f t="shared" si="566"/>
        <v>Sunday</v>
      </c>
      <c r="I9061" s="1" t="str">
        <f t="shared" si="567"/>
        <v>12</v>
      </c>
      <c r="J9061" t="s">
        <v>47</v>
      </c>
      <c r="K9061" t="s">
        <v>89</v>
      </c>
      <c r="L9061" t="s">
        <v>90</v>
      </c>
      <c r="M9061" t="s">
        <v>19</v>
      </c>
      <c r="N9061">
        <v>36</v>
      </c>
      <c r="O9061">
        <v>147</v>
      </c>
      <c r="P9061">
        <v>5292</v>
      </c>
      <c r="Q9061">
        <v>2223</v>
      </c>
      <c r="R9061">
        <v>0.42</v>
      </c>
      <c r="S9061" t="s">
        <v>23</v>
      </c>
      <c r="T9061" t="str">
        <f>IF(Table1[[#This Row],[Units Sold]]&gt; 700,"High Units","low Units")</f>
        <v>low Units</v>
      </c>
      <c r="U9061">
        <f>SUM(Table1[[#This Row],[Operating Profit]])/SUM(Table1[Operating Profit])*100</f>
        <v>6.6930590977969497E-4</v>
      </c>
      <c r="V9061">
        <f>SUM(Table1[[#This Row],[Price per Unit]]*Table1[[#This Row],[Units Sold]])</f>
        <v>5292</v>
      </c>
      <c r="W9061">
        <f>SUM(Table1[[#This Row],[Total Sales]]-Table1[[#This Row],[Operating Profit]])</f>
        <v>3069</v>
      </c>
      <c r="X9061">
        <f>SUM(Table1[[#This Row],[Total Sales]]-Table1[[#This Row],[Cost]])</f>
        <v>2223</v>
      </c>
      <c r="Y9061">
        <f>SUM(Table1[[#This Row],[profit/loss]])/SUM(Table1[profit/loss])</f>
        <v>6.6930590977969501E-6</v>
      </c>
    </row>
    <row r="9062" spans="1:25" x14ac:dyDescent="0.3">
      <c r="A9062" t="s">
        <v>13</v>
      </c>
      <c r="B9062" t="s">
        <v>23</v>
      </c>
      <c r="C9062">
        <v>1128299</v>
      </c>
      <c r="D9062" s="9">
        <v>44542</v>
      </c>
      <c r="E9062" s="8" t="str">
        <f>TEXT(Table1[[#This Row],[Invoice Date]],"dd-mm-yyyy")</f>
        <v>12-12-2021</v>
      </c>
      <c r="F9062" s="1" t="str">
        <f t="shared" si="564"/>
        <v>December</v>
      </c>
      <c r="G9062" s="1" t="str">
        <f t="shared" si="565"/>
        <v>2021</v>
      </c>
      <c r="H9062" s="1" t="str">
        <f t="shared" si="566"/>
        <v>Sunday</v>
      </c>
      <c r="I9062" s="1" t="str">
        <f t="shared" si="567"/>
        <v>12</v>
      </c>
      <c r="J9062" t="s">
        <v>47</v>
      </c>
      <c r="K9062" t="s">
        <v>89</v>
      </c>
      <c r="L9062" t="s">
        <v>90</v>
      </c>
      <c r="M9062" t="s">
        <v>20</v>
      </c>
      <c r="N9062">
        <v>40</v>
      </c>
      <c r="O9062">
        <v>143</v>
      </c>
      <c r="P9062">
        <v>5720</v>
      </c>
      <c r="Q9062">
        <v>2460</v>
      </c>
      <c r="R9062">
        <v>0.43</v>
      </c>
      <c r="S9062" t="s">
        <v>23</v>
      </c>
      <c r="T9062" t="str">
        <f>IF(Table1[[#This Row],[Units Sold]]&gt; 700,"High Units","low Units")</f>
        <v>low Units</v>
      </c>
      <c r="U9062">
        <f>SUM(Table1[[#This Row],[Operating Profit]])/SUM(Table1[Operating Profit])*100</f>
        <v>7.4066241028252356E-4</v>
      </c>
      <c r="V9062">
        <f>SUM(Table1[[#This Row],[Price per Unit]]*Table1[[#This Row],[Units Sold]])</f>
        <v>5720</v>
      </c>
      <c r="W9062">
        <f>SUM(Table1[[#This Row],[Total Sales]]-Table1[[#This Row],[Operating Profit]])</f>
        <v>3260</v>
      </c>
      <c r="X9062">
        <f>SUM(Table1[[#This Row],[Total Sales]]-Table1[[#This Row],[Cost]])</f>
        <v>2460</v>
      </c>
      <c r="Y9062">
        <f>SUM(Table1[[#This Row],[profit/loss]])/SUM(Table1[profit/loss])</f>
        <v>7.4066241028252353E-6</v>
      </c>
    </row>
    <row r="9063" spans="1:25" x14ac:dyDescent="0.3">
      <c r="A9063" t="s">
        <v>13</v>
      </c>
      <c r="B9063" t="s">
        <v>23</v>
      </c>
      <c r="C9063">
        <v>1128299</v>
      </c>
      <c r="D9063" s="9">
        <v>44542</v>
      </c>
      <c r="E9063" s="8" t="str">
        <f>TEXT(Table1[[#This Row],[Invoice Date]],"dd-mm-yyyy")</f>
        <v>12-12-2021</v>
      </c>
      <c r="F9063" s="1" t="str">
        <f t="shared" si="564"/>
        <v>December</v>
      </c>
      <c r="G9063" s="1" t="str">
        <f t="shared" si="565"/>
        <v>2021</v>
      </c>
      <c r="H9063" s="1" t="str">
        <f t="shared" si="566"/>
        <v>Sunday</v>
      </c>
      <c r="I9063" s="1" t="str">
        <f t="shared" si="567"/>
        <v>12</v>
      </c>
      <c r="J9063" t="s">
        <v>47</v>
      </c>
      <c r="K9063" t="s">
        <v>89</v>
      </c>
      <c r="L9063" t="s">
        <v>90</v>
      </c>
      <c r="M9063" t="s">
        <v>21</v>
      </c>
      <c r="N9063">
        <v>44</v>
      </c>
      <c r="O9063">
        <v>120</v>
      </c>
      <c r="P9063">
        <v>5280</v>
      </c>
      <c r="Q9063">
        <v>2006</v>
      </c>
      <c r="R9063">
        <v>0.38</v>
      </c>
      <c r="S9063" t="s">
        <v>23</v>
      </c>
      <c r="T9063" t="str">
        <f>IF(Table1[[#This Row],[Units Sold]]&gt; 700,"High Units","low Units")</f>
        <v>low Units</v>
      </c>
      <c r="U9063">
        <f>SUM(Table1[[#This Row],[Operating Profit]])/SUM(Table1[Operating Profit])*100</f>
        <v>6.0397105488891949E-4</v>
      </c>
      <c r="V9063">
        <f>SUM(Table1[[#This Row],[Price per Unit]]*Table1[[#This Row],[Units Sold]])</f>
        <v>5280</v>
      </c>
      <c r="W9063">
        <f>SUM(Table1[[#This Row],[Total Sales]]-Table1[[#This Row],[Operating Profit]])</f>
        <v>3274</v>
      </c>
      <c r="X9063">
        <f>SUM(Table1[[#This Row],[Total Sales]]-Table1[[#This Row],[Cost]])</f>
        <v>2006</v>
      </c>
      <c r="Y9063">
        <f>SUM(Table1[[#This Row],[profit/loss]])/SUM(Table1[profit/loss])</f>
        <v>6.0397105488891954E-6</v>
      </c>
    </row>
    <row r="9064" spans="1:25" x14ac:dyDescent="0.3">
      <c r="A9064" t="s">
        <v>13</v>
      </c>
      <c r="B9064" t="s">
        <v>23</v>
      </c>
      <c r="C9064">
        <v>1128299</v>
      </c>
      <c r="D9064" s="9">
        <v>44542</v>
      </c>
      <c r="E9064" s="8" t="str">
        <f>TEXT(Table1[[#This Row],[Invoice Date]],"dd-mm-yyyy")</f>
        <v>12-12-2021</v>
      </c>
      <c r="F9064" s="1" t="str">
        <f t="shared" si="564"/>
        <v>December</v>
      </c>
      <c r="G9064" s="1" t="str">
        <f t="shared" si="565"/>
        <v>2021</v>
      </c>
      <c r="H9064" s="1" t="str">
        <f t="shared" si="566"/>
        <v>Sunday</v>
      </c>
      <c r="I9064" s="1" t="str">
        <f t="shared" si="567"/>
        <v>12</v>
      </c>
      <c r="J9064" t="s">
        <v>47</v>
      </c>
      <c r="K9064" t="s">
        <v>89</v>
      </c>
      <c r="L9064" t="s">
        <v>90</v>
      </c>
      <c r="M9064" t="s">
        <v>22</v>
      </c>
      <c r="N9064">
        <v>47</v>
      </c>
      <c r="O9064">
        <v>160</v>
      </c>
      <c r="P9064">
        <v>7520</v>
      </c>
      <c r="Q9064">
        <v>2256</v>
      </c>
      <c r="R9064">
        <v>0.3</v>
      </c>
      <c r="S9064" t="s">
        <v>23</v>
      </c>
      <c r="T9064" t="str">
        <f>IF(Table1[[#This Row],[Units Sold]]&gt; 700,"High Units","low Units")</f>
        <v>low Units</v>
      </c>
      <c r="U9064">
        <f>SUM(Table1[[#This Row],[Operating Profit]])/SUM(Table1[Operating Profit])*100</f>
        <v>6.7924162503958251E-4</v>
      </c>
      <c r="V9064">
        <f>SUM(Table1[[#This Row],[Price per Unit]]*Table1[[#This Row],[Units Sold]])</f>
        <v>7520</v>
      </c>
      <c r="W9064">
        <f>SUM(Table1[[#This Row],[Total Sales]]-Table1[[#This Row],[Operating Profit]])</f>
        <v>5264</v>
      </c>
      <c r="X9064">
        <f>SUM(Table1[[#This Row],[Total Sales]]-Table1[[#This Row],[Cost]])</f>
        <v>2256</v>
      </c>
      <c r="Y9064">
        <f>SUM(Table1[[#This Row],[profit/loss]])/SUM(Table1[profit/loss])</f>
        <v>6.7924162503958251E-6</v>
      </c>
    </row>
    <row r="9065" spans="1:25" x14ac:dyDescent="0.3">
      <c r="A9065" t="s">
        <v>13</v>
      </c>
      <c r="B9065" t="s">
        <v>23</v>
      </c>
      <c r="C9065">
        <v>1185732</v>
      </c>
      <c r="D9065" s="9">
        <v>44205</v>
      </c>
      <c r="E9065" s="8" t="str">
        <f>TEXT(Table1[[#This Row],[Invoice Date]],"dd-mm-yyyy")</f>
        <v>09-01-2021</v>
      </c>
      <c r="F9065" s="1" t="str">
        <f t="shared" si="564"/>
        <v>January</v>
      </c>
      <c r="G9065" s="1" t="str">
        <f t="shared" si="565"/>
        <v>2021</v>
      </c>
      <c r="H9065" s="1" t="str">
        <f t="shared" si="566"/>
        <v>Saturday</v>
      </c>
      <c r="I9065" s="1" t="str">
        <f t="shared" si="567"/>
        <v>09</v>
      </c>
      <c r="J9065" t="s">
        <v>47</v>
      </c>
      <c r="K9065" t="s">
        <v>89</v>
      </c>
      <c r="L9065" t="s">
        <v>90</v>
      </c>
      <c r="M9065" t="s">
        <v>16</v>
      </c>
      <c r="N9065">
        <v>26</v>
      </c>
      <c r="O9065">
        <v>349</v>
      </c>
      <c r="P9065">
        <v>9074</v>
      </c>
      <c r="Q9065">
        <v>4265</v>
      </c>
      <c r="R9065">
        <v>0.47</v>
      </c>
      <c r="S9065" t="s">
        <v>23</v>
      </c>
      <c r="T9065" t="str">
        <f>IF(Table1[[#This Row],[Units Sold]]&gt; 700,"High Units","low Units")</f>
        <v>low Units</v>
      </c>
      <c r="U9065">
        <f>SUM(Table1[[#This Row],[Operating Profit]])/SUM(Table1[Operating Profit])*100</f>
        <v>1.28411592677031E-3</v>
      </c>
      <c r="V9065">
        <f>SUM(Table1[[#This Row],[Price per Unit]]*Table1[[#This Row],[Units Sold]])</f>
        <v>9074</v>
      </c>
      <c r="W9065">
        <f>SUM(Table1[[#This Row],[Total Sales]]-Table1[[#This Row],[Operating Profit]])</f>
        <v>4809</v>
      </c>
      <c r="X9065">
        <f>SUM(Table1[[#This Row],[Total Sales]]-Table1[[#This Row],[Cost]])</f>
        <v>4265</v>
      </c>
      <c r="Y9065">
        <f>SUM(Table1[[#This Row],[profit/loss]])/SUM(Table1[profit/loss])</f>
        <v>1.2841159267703101E-5</v>
      </c>
    </row>
    <row r="9066" spans="1:25" x14ac:dyDescent="0.3">
      <c r="A9066" t="s">
        <v>13</v>
      </c>
      <c r="B9066" t="s">
        <v>23</v>
      </c>
      <c r="C9066">
        <v>1185732</v>
      </c>
      <c r="D9066" s="9">
        <v>44205</v>
      </c>
      <c r="E9066" s="8" t="str">
        <f>TEXT(Table1[[#This Row],[Invoice Date]],"dd-mm-yyyy")</f>
        <v>09-01-2021</v>
      </c>
      <c r="F9066" s="1" t="str">
        <f t="shared" si="564"/>
        <v>January</v>
      </c>
      <c r="G9066" s="1" t="str">
        <f t="shared" si="565"/>
        <v>2021</v>
      </c>
      <c r="H9066" s="1" t="str">
        <f t="shared" si="566"/>
        <v>Saturday</v>
      </c>
      <c r="I9066" s="1" t="str">
        <f t="shared" si="567"/>
        <v>09</v>
      </c>
      <c r="J9066" t="s">
        <v>47</v>
      </c>
      <c r="K9066" t="s">
        <v>89</v>
      </c>
      <c r="L9066" t="s">
        <v>90</v>
      </c>
      <c r="M9066" t="s">
        <v>18</v>
      </c>
      <c r="N9066">
        <v>30</v>
      </c>
      <c r="O9066">
        <v>256</v>
      </c>
      <c r="P9066">
        <v>7680</v>
      </c>
      <c r="Q9066">
        <v>3072</v>
      </c>
      <c r="R9066">
        <v>0.4</v>
      </c>
      <c r="S9066" t="s">
        <v>23</v>
      </c>
      <c r="T9066" t="str">
        <f>IF(Table1[[#This Row],[Units Sold]]&gt; 700,"High Units","low Units")</f>
        <v>low Units</v>
      </c>
      <c r="U9066">
        <f>SUM(Table1[[#This Row],[Operating Profit]])/SUM(Table1[Operating Profit])*100</f>
        <v>9.2492476601134651E-4</v>
      </c>
      <c r="V9066">
        <f>SUM(Table1[[#This Row],[Price per Unit]]*Table1[[#This Row],[Units Sold]])</f>
        <v>7680</v>
      </c>
      <c r="W9066">
        <f>SUM(Table1[[#This Row],[Total Sales]]-Table1[[#This Row],[Operating Profit]])</f>
        <v>4608</v>
      </c>
      <c r="X9066">
        <f>SUM(Table1[[#This Row],[Total Sales]]-Table1[[#This Row],[Cost]])</f>
        <v>3072</v>
      </c>
      <c r="Y9066">
        <f>SUM(Table1[[#This Row],[profit/loss]])/SUM(Table1[profit/loss])</f>
        <v>9.2492476601134651E-6</v>
      </c>
    </row>
    <row r="9067" spans="1:25" x14ac:dyDescent="0.3">
      <c r="A9067" t="s">
        <v>13</v>
      </c>
      <c r="B9067" t="s">
        <v>23</v>
      </c>
      <c r="C9067">
        <v>1185732</v>
      </c>
      <c r="D9067" s="9">
        <v>44205</v>
      </c>
      <c r="E9067" s="8" t="str">
        <f>TEXT(Table1[[#This Row],[Invoice Date]],"dd-mm-yyyy")</f>
        <v>09-01-2021</v>
      </c>
      <c r="F9067" s="1" t="str">
        <f t="shared" si="564"/>
        <v>January</v>
      </c>
      <c r="G9067" s="1" t="str">
        <f t="shared" si="565"/>
        <v>2021</v>
      </c>
      <c r="H9067" s="1" t="str">
        <f t="shared" si="566"/>
        <v>Saturday</v>
      </c>
      <c r="I9067" s="1" t="str">
        <f t="shared" si="567"/>
        <v>09</v>
      </c>
      <c r="J9067" t="s">
        <v>47</v>
      </c>
      <c r="K9067" t="s">
        <v>89</v>
      </c>
      <c r="L9067" t="s">
        <v>90</v>
      </c>
      <c r="M9067" t="s">
        <v>19</v>
      </c>
      <c r="N9067">
        <v>24</v>
      </c>
      <c r="O9067">
        <v>264</v>
      </c>
      <c r="P9067">
        <v>6336</v>
      </c>
      <c r="Q9067">
        <v>2028</v>
      </c>
      <c r="R9067">
        <v>0.32</v>
      </c>
      <c r="S9067" t="s">
        <v>23</v>
      </c>
      <c r="T9067" t="str">
        <f>IF(Table1[[#This Row],[Units Sold]]&gt; 700,"High Units","low Units")</f>
        <v>low Units</v>
      </c>
      <c r="U9067">
        <f>SUM(Table1[[#This Row],[Operating Profit]])/SUM(Table1[Operating Profit])*100</f>
        <v>6.1059486506217793E-4</v>
      </c>
      <c r="V9067">
        <f>SUM(Table1[[#This Row],[Price per Unit]]*Table1[[#This Row],[Units Sold]])</f>
        <v>6336</v>
      </c>
      <c r="W9067">
        <f>SUM(Table1[[#This Row],[Total Sales]]-Table1[[#This Row],[Operating Profit]])</f>
        <v>4308</v>
      </c>
      <c r="X9067">
        <f>SUM(Table1[[#This Row],[Total Sales]]-Table1[[#This Row],[Cost]])</f>
        <v>2028</v>
      </c>
      <c r="Y9067">
        <f>SUM(Table1[[#This Row],[profit/loss]])/SUM(Table1[profit/loss])</f>
        <v>6.1059486506217793E-6</v>
      </c>
    </row>
    <row r="9068" spans="1:25" x14ac:dyDescent="0.3">
      <c r="A9068" t="s">
        <v>13</v>
      </c>
      <c r="B9068" t="s">
        <v>23</v>
      </c>
      <c r="C9068">
        <v>1185732</v>
      </c>
      <c r="D9068" s="9">
        <v>44205</v>
      </c>
      <c r="E9068" s="8" t="str">
        <f>TEXT(Table1[[#This Row],[Invoice Date]],"dd-mm-yyyy")</f>
        <v>09-01-2021</v>
      </c>
      <c r="F9068" s="1" t="str">
        <f t="shared" si="564"/>
        <v>January</v>
      </c>
      <c r="G9068" s="1" t="str">
        <f t="shared" si="565"/>
        <v>2021</v>
      </c>
      <c r="H9068" s="1" t="str">
        <f t="shared" si="566"/>
        <v>Saturday</v>
      </c>
      <c r="I9068" s="1" t="str">
        <f t="shared" si="567"/>
        <v>09</v>
      </c>
      <c r="J9068" t="s">
        <v>47</v>
      </c>
      <c r="K9068" t="s">
        <v>89</v>
      </c>
      <c r="L9068" t="s">
        <v>90</v>
      </c>
      <c r="M9068" t="s">
        <v>20</v>
      </c>
      <c r="N9068">
        <v>25</v>
      </c>
      <c r="O9068">
        <v>209</v>
      </c>
      <c r="P9068">
        <v>5225</v>
      </c>
      <c r="Q9068">
        <v>1829</v>
      </c>
      <c r="R9068">
        <v>0.35</v>
      </c>
      <c r="S9068" t="s">
        <v>23</v>
      </c>
      <c r="T9068" t="str">
        <f>IF(Table1[[#This Row],[Units Sold]]&gt; 700,"High Units","low Units")</f>
        <v>low Units</v>
      </c>
      <c r="U9068">
        <f>SUM(Table1[[#This Row],[Operating Profit]])/SUM(Table1[Operating Profit])*100</f>
        <v>5.5067949122225015E-4</v>
      </c>
      <c r="V9068">
        <f>SUM(Table1[[#This Row],[Price per Unit]]*Table1[[#This Row],[Units Sold]])</f>
        <v>5225</v>
      </c>
      <c r="W9068">
        <f>SUM(Table1[[#This Row],[Total Sales]]-Table1[[#This Row],[Operating Profit]])</f>
        <v>3396</v>
      </c>
      <c r="X9068">
        <f>SUM(Table1[[#This Row],[Total Sales]]-Table1[[#This Row],[Cost]])</f>
        <v>1829</v>
      </c>
      <c r="Y9068">
        <f>SUM(Table1[[#This Row],[profit/loss]])/SUM(Table1[profit/loss])</f>
        <v>5.5067949122225017E-6</v>
      </c>
    </row>
    <row r="9069" spans="1:25" x14ac:dyDescent="0.3">
      <c r="A9069" t="s">
        <v>13</v>
      </c>
      <c r="B9069" t="s">
        <v>23</v>
      </c>
      <c r="C9069">
        <v>1185732</v>
      </c>
      <c r="D9069" s="9">
        <v>44205</v>
      </c>
      <c r="E9069" s="8" t="str">
        <f>TEXT(Table1[[#This Row],[Invoice Date]],"dd-mm-yyyy")</f>
        <v>09-01-2021</v>
      </c>
      <c r="F9069" s="1" t="str">
        <f t="shared" si="564"/>
        <v>January</v>
      </c>
      <c r="G9069" s="1" t="str">
        <f t="shared" si="565"/>
        <v>2021</v>
      </c>
      <c r="H9069" s="1" t="str">
        <f t="shared" si="566"/>
        <v>Saturday</v>
      </c>
      <c r="I9069" s="1" t="str">
        <f t="shared" si="567"/>
        <v>09</v>
      </c>
      <c r="J9069" t="s">
        <v>47</v>
      </c>
      <c r="K9069" t="s">
        <v>89</v>
      </c>
      <c r="L9069" t="s">
        <v>90</v>
      </c>
      <c r="M9069" t="s">
        <v>21</v>
      </c>
      <c r="N9069">
        <v>35</v>
      </c>
      <c r="O9069">
        <v>247</v>
      </c>
      <c r="P9069">
        <v>8645</v>
      </c>
      <c r="Q9069">
        <v>3372</v>
      </c>
      <c r="R9069">
        <v>0.39</v>
      </c>
      <c r="S9069" t="s">
        <v>23</v>
      </c>
      <c r="T9069" t="str">
        <f>IF(Table1[[#This Row],[Units Sold]]&gt; 700,"High Units","low Units")</f>
        <v>low Units</v>
      </c>
      <c r="U9069">
        <f>SUM(Table1[[#This Row],[Operating Profit]])/SUM(Table1[Operating Profit])*100</f>
        <v>1.015249450192142E-3</v>
      </c>
      <c r="V9069">
        <f>SUM(Table1[[#This Row],[Price per Unit]]*Table1[[#This Row],[Units Sold]])</f>
        <v>8645</v>
      </c>
      <c r="W9069">
        <f>SUM(Table1[[#This Row],[Total Sales]]-Table1[[#This Row],[Operating Profit]])</f>
        <v>5273</v>
      </c>
      <c r="X9069">
        <f>SUM(Table1[[#This Row],[Total Sales]]-Table1[[#This Row],[Cost]])</f>
        <v>3372</v>
      </c>
      <c r="Y9069">
        <f>SUM(Table1[[#This Row],[profit/loss]])/SUM(Table1[profit/loss])</f>
        <v>1.0152494501921419E-5</v>
      </c>
    </row>
    <row r="9070" spans="1:25" x14ac:dyDescent="0.3">
      <c r="A9070" t="s">
        <v>13</v>
      </c>
      <c r="B9070" t="s">
        <v>23</v>
      </c>
      <c r="C9070">
        <v>1185732</v>
      </c>
      <c r="D9070" s="9">
        <v>44205</v>
      </c>
      <c r="E9070" s="8" t="str">
        <f>TEXT(Table1[[#This Row],[Invoice Date]],"dd-mm-yyyy")</f>
        <v>09-01-2021</v>
      </c>
      <c r="F9070" s="1" t="str">
        <f t="shared" si="564"/>
        <v>January</v>
      </c>
      <c r="G9070" s="1" t="str">
        <f t="shared" si="565"/>
        <v>2021</v>
      </c>
      <c r="H9070" s="1" t="str">
        <f t="shared" si="566"/>
        <v>Saturday</v>
      </c>
      <c r="I9070" s="1" t="str">
        <f t="shared" si="567"/>
        <v>09</v>
      </c>
      <c r="J9070" t="s">
        <v>47</v>
      </c>
      <c r="K9070" t="s">
        <v>89</v>
      </c>
      <c r="L9070" t="s">
        <v>90</v>
      </c>
      <c r="M9070" t="s">
        <v>22</v>
      </c>
      <c r="N9070">
        <v>30</v>
      </c>
      <c r="O9070">
        <v>281</v>
      </c>
      <c r="P9070">
        <v>8430</v>
      </c>
      <c r="Q9070">
        <v>4468</v>
      </c>
      <c r="R9070">
        <v>0.53</v>
      </c>
      <c r="S9070" t="s">
        <v>23</v>
      </c>
      <c r="T9070" t="str">
        <f>IF(Table1[[#This Row],[Units Sold]]&gt; 700,"High Units","low Units")</f>
        <v>low Units</v>
      </c>
      <c r="U9070">
        <f>SUM(Table1[[#This Row],[Operating Profit]])/SUM(Table1[Operating Profit])*100</f>
        <v>1.3452356297326484E-3</v>
      </c>
      <c r="V9070">
        <f>SUM(Table1[[#This Row],[Price per Unit]]*Table1[[#This Row],[Units Sold]])</f>
        <v>8430</v>
      </c>
      <c r="W9070">
        <f>SUM(Table1[[#This Row],[Total Sales]]-Table1[[#This Row],[Operating Profit]])</f>
        <v>3962</v>
      </c>
      <c r="X9070">
        <f>SUM(Table1[[#This Row],[Total Sales]]-Table1[[#This Row],[Cost]])</f>
        <v>4468</v>
      </c>
      <c r="Y9070">
        <f>SUM(Table1[[#This Row],[profit/loss]])/SUM(Table1[profit/loss])</f>
        <v>1.3452356297326484E-5</v>
      </c>
    </row>
    <row r="9071" spans="1:25" x14ac:dyDescent="0.3">
      <c r="A9071" t="s">
        <v>13</v>
      </c>
      <c r="B9071" t="s">
        <v>23</v>
      </c>
      <c r="C9071">
        <v>1185732</v>
      </c>
      <c r="D9071" s="9">
        <v>44234</v>
      </c>
      <c r="E9071" s="8" t="str">
        <f>TEXT(Table1[[#This Row],[Invoice Date]],"dd-mm-yyyy")</f>
        <v>07-02-2021</v>
      </c>
      <c r="F9071" s="1" t="str">
        <f t="shared" si="564"/>
        <v>February</v>
      </c>
      <c r="G9071" s="1" t="str">
        <f t="shared" si="565"/>
        <v>2021</v>
      </c>
      <c r="H9071" s="1" t="str">
        <f t="shared" si="566"/>
        <v>Sunday</v>
      </c>
      <c r="I9071" s="1" t="str">
        <f t="shared" si="567"/>
        <v>07</v>
      </c>
      <c r="J9071" t="s">
        <v>47</v>
      </c>
      <c r="K9071" t="s">
        <v>89</v>
      </c>
      <c r="L9071" t="s">
        <v>90</v>
      </c>
      <c r="M9071" t="s">
        <v>16</v>
      </c>
      <c r="N9071">
        <v>31</v>
      </c>
      <c r="O9071">
        <v>376</v>
      </c>
      <c r="P9071">
        <v>11656</v>
      </c>
      <c r="Q9071">
        <v>5595</v>
      </c>
      <c r="R9071">
        <v>0.48</v>
      </c>
      <c r="S9071" t="s">
        <v>23</v>
      </c>
      <c r="T9071" t="str">
        <f>IF(Table1[[#This Row],[Units Sold]]&gt; 700,"High Units","low Units")</f>
        <v>low Units</v>
      </c>
      <c r="U9071">
        <f>SUM(Table1[[#This Row],[Operating Profit]])/SUM(Table1[Operating Profit])*100</f>
        <v>1.684555359971837E-3</v>
      </c>
      <c r="V9071">
        <f>SUM(Table1[[#This Row],[Price per Unit]]*Table1[[#This Row],[Units Sold]])</f>
        <v>11656</v>
      </c>
      <c r="W9071">
        <f>SUM(Table1[[#This Row],[Total Sales]]-Table1[[#This Row],[Operating Profit]])</f>
        <v>6061</v>
      </c>
      <c r="X9071">
        <f>SUM(Table1[[#This Row],[Total Sales]]-Table1[[#This Row],[Cost]])</f>
        <v>5595</v>
      </c>
      <c r="Y9071">
        <f>SUM(Table1[[#This Row],[profit/loss]])/SUM(Table1[profit/loss])</f>
        <v>1.684555359971837E-5</v>
      </c>
    </row>
    <row r="9072" spans="1:25" x14ac:dyDescent="0.3">
      <c r="A9072" t="s">
        <v>13</v>
      </c>
      <c r="B9072" t="s">
        <v>23</v>
      </c>
      <c r="C9072">
        <v>1185732</v>
      </c>
      <c r="D9072" s="9">
        <v>44234</v>
      </c>
      <c r="E9072" s="8" t="str">
        <f>TEXT(Table1[[#This Row],[Invoice Date]],"dd-mm-yyyy")</f>
        <v>07-02-2021</v>
      </c>
      <c r="F9072" s="1" t="str">
        <f t="shared" si="564"/>
        <v>February</v>
      </c>
      <c r="G9072" s="1" t="str">
        <f t="shared" si="565"/>
        <v>2021</v>
      </c>
      <c r="H9072" s="1" t="str">
        <f t="shared" si="566"/>
        <v>Sunday</v>
      </c>
      <c r="I9072" s="1" t="str">
        <f t="shared" si="567"/>
        <v>07</v>
      </c>
      <c r="J9072" t="s">
        <v>47</v>
      </c>
      <c r="K9072" t="s">
        <v>89</v>
      </c>
      <c r="L9072" t="s">
        <v>90</v>
      </c>
      <c r="M9072" t="s">
        <v>18</v>
      </c>
      <c r="N9072">
        <v>27</v>
      </c>
      <c r="O9072">
        <v>247</v>
      </c>
      <c r="P9072">
        <v>6669</v>
      </c>
      <c r="Q9072">
        <v>2534</v>
      </c>
      <c r="R9072">
        <v>0.38</v>
      </c>
      <c r="S9072" t="s">
        <v>23</v>
      </c>
      <c r="T9072" t="str">
        <f>IF(Table1[[#This Row],[Units Sold]]&gt; 700,"High Units","low Units")</f>
        <v>low Units</v>
      </c>
      <c r="U9072">
        <f>SUM(Table1[[#This Row],[Operating Profit]])/SUM(Table1[Operating Profit])*100</f>
        <v>7.6294249904711978E-4</v>
      </c>
      <c r="V9072">
        <f>SUM(Table1[[#This Row],[Price per Unit]]*Table1[[#This Row],[Units Sold]])</f>
        <v>6669</v>
      </c>
      <c r="W9072">
        <f>SUM(Table1[[#This Row],[Total Sales]]-Table1[[#This Row],[Operating Profit]])</f>
        <v>4135</v>
      </c>
      <c r="X9072">
        <f>SUM(Table1[[#This Row],[Total Sales]]-Table1[[#This Row],[Cost]])</f>
        <v>2534</v>
      </c>
      <c r="Y9072">
        <f>SUM(Table1[[#This Row],[profit/loss]])/SUM(Table1[profit/loss])</f>
        <v>7.6294249904711981E-6</v>
      </c>
    </row>
    <row r="9073" spans="1:25" x14ac:dyDescent="0.3">
      <c r="A9073" t="s">
        <v>13</v>
      </c>
      <c r="B9073" t="s">
        <v>23</v>
      </c>
      <c r="C9073">
        <v>1185732</v>
      </c>
      <c r="D9073" s="9">
        <v>44234</v>
      </c>
      <c r="E9073" s="8" t="str">
        <f>TEXT(Table1[[#This Row],[Invoice Date]],"dd-mm-yyyy")</f>
        <v>07-02-2021</v>
      </c>
      <c r="F9073" s="1" t="str">
        <f t="shared" si="564"/>
        <v>February</v>
      </c>
      <c r="G9073" s="1" t="str">
        <f t="shared" si="565"/>
        <v>2021</v>
      </c>
      <c r="H9073" s="1" t="str">
        <f t="shared" si="566"/>
        <v>Sunday</v>
      </c>
      <c r="I9073" s="1" t="str">
        <f t="shared" si="567"/>
        <v>07</v>
      </c>
      <c r="J9073" t="s">
        <v>47</v>
      </c>
      <c r="K9073" t="s">
        <v>89</v>
      </c>
      <c r="L9073" t="s">
        <v>90</v>
      </c>
      <c r="M9073" t="s">
        <v>19</v>
      </c>
      <c r="N9073">
        <v>21</v>
      </c>
      <c r="O9073">
        <v>248</v>
      </c>
      <c r="P9073">
        <v>5208</v>
      </c>
      <c r="Q9073">
        <v>1562</v>
      </c>
      <c r="R9073">
        <v>0.3</v>
      </c>
      <c r="S9073" t="s">
        <v>23</v>
      </c>
      <c r="T9073" t="str">
        <f>IF(Table1[[#This Row],[Units Sold]]&gt; 700,"High Units","low Units")</f>
        <v>low Units</v>
      </c>
      <c r="U9073">
        <f>SUM(Table1[[#This Row],[Operating Profit]])/SUM(Table1[Operating Profit])*100</f>
        <v>4.7029052230134215E-4</v>
      </c>
      <c r="V9073">
        <f>SUM(Table1[[#This Row],[Price per Unit]]*Table1[[#This Row],[Units Sold]])</f>
        <v>5208</v>
      </c>
      <c r="W9073">
        <f>SUM(Table1[[#This Row],[Total Sales]]-Table1[[#This Row],[Operating Profit]])</f>
        <v>3646</v>
      </c>
      <c r="X9073">
        <f>SUM(Table1[[#This Row],[Total Sales]]-Table1[[#This Row],[Cost]])</f>
        <v>1562</v>
      </c>
      <c r="Y9073">
        <f>SUM(Table1[[#This Row],[profit/loss]])/SUM(Table1[profit/loss])</f>
        <v>4.7029052230134216E-6</v>
      </c>
    </row>
    <row r="9074" spans="1:25" x14ac:dyDescent="0.3">
      <c r="A9074" t="s">
        <v>13</v>
      </c>
      <c r="B9074" t="s">
        <v>23</v>
      </c>
      <c r="C9074">
        <v>1185732</v>
      </c>
      <c r="D9074" s="9">
        <v>44245</v>
      </c>
      <c r="E9074" s="8" t="str">
        <f>TEXT(Table1[[#This Row],[Invoice Date]],"dd-mm-yyyy")</f>
        <v>18-02-2021</v>
      </c>
      <c r="F9074" s="1" t="str">
        <f t="shared" si="564"/>
        <v>February</v>
      </c>
      <c r="G9074" s="1" t="str">
        <f t="shared" si="565"/>
        <v>2021</v>
      </c>
      <c r="H9074" s="1" t="str">
        <f t="shared" si="566"/>
        <v>Thursday</v>
      </c>
      <c r="I9074" s="1" t="str">
        <f t="shared" si="567"/>
        <v>18</v>
      </c>
      <c r="J9074" t="s">
        <v>26</v>
      </c>
      <c r="K9074" t="s">
        <v>99</v>
      </c>
      <c r="L9074" t="s">
        <v>100</v>
      </c>
      <c r="M9074" t="s">
        <v>20</v>
      </c>
      <c r="N9074">
        <v>19</v>
      </c>
      <c r="O9074">
        <v>98</v>
      </c>
      <c r="P9074">
        <v>1862</v>
      </c>
      <c r="Q9074">
        <v>857</v>
      </c>
      <c r="R9074">
        <v>0.46</v>
      </c>
      <c r="S9074" t="s">
        <v>23</v>
      </c>
      <c r="T9074" t="str">
        <f>IF(Table1[[#This Row],[Units Sold]]&gt; 700,"High Units","low Units")</f>
        <v>low Units</v>
      </c>
      <c r="U9074">
        <f>SUM(Table1[[#This Row],[Operating Profit]])/SUM(Table1[Operating Profit])*100</f>
        <v>2.5802751447647263E-4</v>
      </c>
      <c r="V9074">
        <f>SUM(Table1[[#This Row],[Price per Unit]]*Table1[[#This Row],[Units Sold]])</f>
        <v>1862</v>
      </c>
      <c r="W9074">
        <f>SUM(Table1[[#This Row],[Total Sales]]-Table1[[#This Row],[Operating Profit]])</f>
        <v>1005</v>
      </c>
      <c r="X9074">
        <f>SUM(Table1[[#This Row],[Total Sales]]-Table1[[#This Row],[Cost]])</f>
        <v>857</v>
      </c>
      <c r="Y9074">
        <f>SUM(Table1[[#This Row],[profit/loss]])/SUM(Table1[profit/loss])</f>
        <v>2.580275144764726E-6</v>
      </c>
    </row>
    <row r="9075" spans="1:25" x14ac:dyDescent="0.3">
      <c r="A9075" t="s">
        <v>13</v>
      </c>
      <c r="B9075" t="s">
        <v>23</v>
      </c>
      <c r="C9075">
        <v>1185732</v>
      </c>
      <c r="D9075" s="9">
        <v>44245</v>
      </c>
      <c r="E9075" s="8" t="str">
        <f>TEXT(Table1[[#This Row],[Invoice Date]],"dd-mm-yyyy")</f>
        <v>18-02-2021</v>
      </c>
      <c r="F9075" s="1" t="str">
        <f t="shared" si="564"/>
        <v>February</v>
      </c>
      <c r="G9075" s="1" t="str">
        <f t="shared" si="565"/>
        <v>2021</v>
      </c>
      <c r="H9075" s="1" t="str">
        <f t="shared" si="566"/>
        <v>Thursday</v>
      </c>
      <c r="I9075" s="1" t="str">
        <f t="shared" si="567"/>
        <v>18</v>
      </c>
      <c r="J9075" t="s">
        <v>26</v>
      </c>
      <c r="K9075" t="s">
        <v>99</v>
      </c>
      <c r="L9075" t="s">
        <v>100</v>
      </c>
      <c r="M9075" t="s">
        <v>21</v>
      </c>
      <c r="N9075">
        <v>26</v>
      </c>
      <c r="O9075">
        <v>136</v>
      </c>
      <c r="P9075">
        <v>3536</v>
      </c>
      <c r="Q9075">
        <v>1379</v>
      </c>
      <c r="R9075">
        <v>0.39</v>
      </c>
      <c r="S9075" t="s">
        <v>23</v>
      </c>
      <c r="T9075" t="str">
        <f>IF(Table1[[#This Row],[Units Sold]]&gt; 700,"High Units","low Units")</f>
        <v>low Units</v>
      </c>
      <c r="U9075">
        <f>SUM(Table1[[#This Row],[Operating Profit]])/SUM(Table1[Operating Profit])*100</f>
        <v>4.1519246495105687E-4</v>
      </c>
      <c r="V9075">
        <f>SUM(Table1[[#This Row],[Price per Unit]]*Table1[[#This Row],[Units Sold]])</f>
        <v>3536</v>
      </c>
      <c r="W9075">
        <f>SUM(Table1[[#This Row],[Total Sales]]-Table1[[#This Row],[Operating Profit]])</f>
        <v>2157</v>
      </c>
      <c r="X9075">
        <f>SUM(Table1[[#This Row],[Total Sales]]-Table1[[#This Row],[Cost]])</f>
        <v>1379</v>
      </c>
      <c r="Y9075">
        <f>SUM(Table1[[#This Row],[profit/loss]])/SUM(Table1[profit/loss])</f>
        <v>4.1519246495105685E-6</v>
      </c>
    </row>
    <row r="9076" spans="1:25" x14ac:dyDescent="0.3">
      <c r="A9076" t="s">
        <v>13</v>
      </c>
      <c r="B9076" t="s">
        <v>23</v>
      </c>
      <c r="C9076">
        <v>1185732</v>
      </c>
      <c r="D9076" s="9">
        <v>44245</v>
      </c>
      <c r="E9076" s="8" t="str">
        <f>TEXT(Table1[[#This Row],[Invoice Date]],"dd-mm-yyyy")</f>
        <v>18-02-2021</v>
      </c>
      <c r="F9076" s="1" t="str">
        <f t="shared" si="564"/>
        <v>February</v>
      </c>
      <c r="G9076" s="1" t="str">
        <f t="shared" si="565"/>
        <v>2021</v>
      </c>
      <c r="H9076" s="1" t="str">
        <f t="shared" si="566"/>
        <v>Thursday</v>
      </c>
      <c r="I9076" s="1" t="str">
        <f t="shared" si="567"/>
        <v>18</v>
      </c>
      <c r="J9076" t="s">
        <v>26</v>
      </c>
      <c r="K9076" t="s">
        <v>99</v>
      </c>
      <c r="L9076" t="s">
        <v>100</v>
      </c>
      <c r="M9076" t="s">
        <v>22</v>
      </c>
      <c r="N9076">
        <v>20</v>
      </c>
      <c r="O9076">
        <v>160</v>
      </c>
      <c r="P9076">
        <v>3200</v>
      </c>
      <c r="Q9076">
        <v>1824</v>
      </c>
      <c r="R9076">
        <v>0.56999999999999995</v>
      </c>
      <c r="S9076" t="s">
        <v>23</v>
      </c>
      <c r="T9076" t="str">
        <f>IF(Table1[[#This Row],[Units Sold]]&gt; 700,"High Units","low Units")</f>
        <v>low Units</v>
      </c>
      <c r="U9076">
        <f>SUM(Table1[[#This Row],[Operating Profit]])/SUM(Table1[Operating Profit])*100</f>
        <v>5.4917407981923687E-4</v>
      </c>
      <c r="V9076">
        <f>SUM(Table1[[#This Row],[Price per Unit]]*Table1[[#This Row],[Units Sold]])</f>
        <v>3200</v>
      </c>
      <c r="W9076">
        <f>SUM(Table1[[#This Row],[Total Sales]]-Table1[[#This Row],[Operating Profit]])</f>
        <v>1376</v>
      </c>
      <c r="X9076">
        <f>SUM(Table1[[#This Row],[Total Sales]]-Table1[[#This Row],[Cost]])</f>
        <v>1824</v>
      </c>
      <c r="Y9076">
        <f>SUM(Table1[[#This Row],[profit/loss]])/SUM(Table1[profit/loss])</f>
        <v>5.4917407981923691E-6</v>
      </c>
    </row>
    <row r="9077" spans="1:25" x14ac:dyDescent="0.3">
      <c r="A9077" t="s">
        <v>13</v>
      </c>
      <c r="B9077" t="s">
        <v>23</v>
      </c>
      <c r="C9077">
        <v>1185732</v>
      </c>
      <c r="D9077" s="9">
        <v>44271</v>
      </c>
      <c r="E9077" s="8" t="str">
        <f>TEXT(Table1[[#This Row],[Invoice Date]],"dd-mm-yyyy")</f>
        <v>16-03-2021</v>
      </c>
      <c r="F9077" s="1" t="str">
        <f t="shared" si="564"/>
        <v>March</v>
      </c>
      <c r="G9077" s="1" t="str">
        <f t="shared" si="565"/>
        <v>2021</v>
      </c>
      <c r="H9077" s="1" t="str">
        <f t="shared" si="566"/>
        <v>Tuesday</v>
      </c>
      <c r="I9077" s="1" t="str">
        <f t="shared" si="567"/>
        <v>16</v>
      </c>
      <c r="J9077" t="s">
        <v>26</v>
      </c>
      <c r="K9077" t="s">
        <v>99</v>
      </c>
      <c r="L9077" t="s">
        <v>100</v>
      </c>
      <c r="M9077" t="s">
        <v>16</v>
      </c>
      <c r="N9077">
        <v>20</v>
      </c>
      <c r="O9077">
        <v>223</v>
      </c>
      <c r="P9077">
        <v>4460</v>
      </c>
      <c r="Q9077">
        <v>2052</v>
      </c>
      <c r="R9077">
        <v>0.46</v>
      </c>
      <c r="S9077" t="s">
        <v>23</v>
      </c>
      <c r="T9077" t="str">
        <f>IF(Table1[[#This Row],[Units Sold]]&gt; 700,"High Units","low Units")</f>
        <v>low Units</v>
      </c>
      <c r="U9077">
        <f>SUM(Table1[[#This Row],[Operating Profit]])/SUM(Table1[Operating Profit])*100</f>
        <v>6.1782083979664156E-4</v>
      </c>
      <c r="V9077">
        <f>SUM(Table1[[#This Row],[Price per Unit]]*Table1[[#This Row],[Units Sold]])</f>
        <v>4460</v>
      </c>
      <c r="W9077">
        <f>SUM(Table1[[#This Row],[Total Sales]]-Table1[[#This Row],[Operating Profit]])</f>
        <v>2408</v>
      </c>
      <c r="X9077">
        <f>SUM(Table1[[#This Row],[Total Sales]]-Table1[[#This Row],[Cost]])</f>
        <v>2052</v>
      </c>
      <c r="Y9077">
        <f>SUM(Table1[[#This Row],[profit/loss]])/SUM(Table1[profit/loss])</f>
        <v>6.1782083979664157E-6</v>
      </c>
    </row>
    <row r="9078" spans="1:25" x14ac:dyDescent="0.3">
      <c r="A9078" t="s">
        <v>13</v>
      </c>
      <c r="B9078" t="s">
        <v>23</v>
      </c>
      <c r="C9078">
        <v>1185732</v>
      </c>
      <c r="D9078" s="9">
        <v>44271</v>
      </c>
      <c r="E9078" s="8" t="str">
        <f>TEXT(Table1[[#This Row],[Invoice Date]],"dd-mm-yyyy")</f>
        <v>16-03-2021</v>
      </c>
      <c r="F9078" s="1" t="str">
        <f t="shared" si="564"/>
        <v>March</v>
      </c>
      <c r="G9078" s="1" t="str">
        <f t="shared" si="565"/>
        <v>2021</v>
      </c>
      <c r="H9078" s="1" t="str">
        <f t="shared" si="566"/>
        <v>Tuesday</v>
      </c>
      <c r="I9078" s="1" t="str">
        <f t="shared" si="567"/>
        <v>16</v>
      </c>
      <c r="J9078" t="s">
        <v>26</v>
      </c>
      <c r="K9078" t="s">
        <v>99</v>
      </c>
      <c r="L9078" t="s">
        <v>100</v>
      </c>
      <c r="M9078" t="s">
        <v>18</v>
      </c>
      <c r="N9078">
        <v>20</v>
      </c>
      <c r="O9078">
        <v>128</v>
      </c>
      <c r="P9078">
        <v>2560</v>
      </c>
      <c r="Q9078">
        <v>998</v>
      </c>
      <c r="R9078">
        <v>0.39</v>
      </c>
      <c r="S9078" t="s">
        <v>23</v>
      </c>
      <c r="T9078" t="str">
        <f>IF(Table1[[#This Row],[Units Sold]]&gt; 700,"High Units","low Units")</f>
        <v>low Units</v>
      </c>
      <c r="U9078">
        <f>SUM(Table1[[#This Row],[Operating Profit]])/SUM(Table1[Operating Profit])*100</f>
        <v>3.0048011604144652E-4</v>
      </c>
      <c r="V9078">
        <f>SUM(Table1[[#This Row],[Price per Unit]]*Table1[[#This Row],[Units Sold]])</f>
        <v>2560</v>
      </c>
      <c r="W9078">
        <f>SUM(Table1[[#This Row],[Total Sales]]-Table1[[#This Row],[Operating Profit]])</f>
        <v>1562</v>
      </c>
      <c r="X9078">
        <f>SUM(Table1[[#This Row],[Total Sales]]-Table1[[#This Row],[Cost]])</f>
        <v>998</v>
      </c>
      <c r="Y9078">
        <f>SUM(Table1[[#This Row],[profit/loss]])/SUM(Table1[profit/loss])</f>
        <v>3.0048011604144655E-6</v>
      </c>
    </row>
    <row r="9079" spans="1:25" x14ac:dyDescent="0.3">
      <c r="A9079" t="s">
        <v>13</v>
      </c>
      <c r="B9079" t="s">
        <v>23</v>
      </c>
      <c r="C9079">
        <v>1185732</v>
      </c>
      <c r="D9079" s="9">
        <v>44271</v>
      </c>
      <c r="E9079" s="8" t="str">
        <f>TEXT(Table1[[#This Row],[Invoice Date]],"dd-mm-yyyy")</f>
        <v>16-03-2021</v>
      </c>
      <c r="F9079" s="1" t="str">
        <f t="shared" si="564"/>
        <v>March</v>
      </c>
      <c r="G9079" s="1" t="str">
        <f t="shared" si="565"/>
        <v>2021</v>
      </c>
      <c r="H9079" s="1" t="str">
        <f t="shared" si="566"/>
        <v>Tuesday</v>
      </c>
      <c r="I9079" s="1" t="str">
        <f t="shared" si="567"/>
        <v>16</v>
      </c>
      <c r="J9079" t="s">
        <v>26</v>
      </c>
      <c r="K9079" t="s">
        <v>99</v>
      </c>
      <c r="L9079" t="s">
        <v>100</v>
      </c>
      <c r="M9079" t="s">
        <v>19</v>
      </c>
      <c r="N9079">
        <v>11</v>
      </c>
      <c r="O9079">
        <v>136</v>
      </c>
      <c r="P9079">
        <v>1496</v>
      </c>
      <c r="Q9079">
        <v>703</v>
      </c>
      <c r="R9079">
        <v>0.47</v>
      </c>
      <c r="S9079" t="s">
        <v>23</v>
      </c>
      <c r="T9079" t="str">
        <f>IF(Table1[[#This Row],[Units Sold]]&gt; 700,"High Units","low Units")</f>
        <v>low Units</v>
      </c>
      <c r="U9079">
        <f>SUM(Table1[[#This Row],[Operating Profit]])/SUM(Table1[Operating Profit])*100</f>
        <v>2.1166084326366426E-4</v>
      </c>
      <c r="V9079">
        <f>SUM(Table1[[#This Row],[Price per Unit]]*Table1[[#This Row],[Units Sold]])</f>
        <v>1496</v>
      </c>
      <c r="W9079">
        <f>SUM(Table1[[#This Row],[Total Sales]]-Table1[[#This Row],[Operating Profit]])</f>
        <v>793</v>
      </c>
      <c r="X9079">
        <f>SUM(Table1[[#This Row],[Total Sales]]-Table1[[#This Row],[Cost]])</f>
        <v>703</v>
      </c>
      <c r="Y9079">
        <f>SUM(Table1[[#This Row],[profit/loss]])/SUM(Table1[profit/loss])</f>
        <v>2.1166084326366425E-6</v>
      </c>
    </row>
    <row r="9080" spans="1:25" x14ac:dyDescent="0.3">
      <c r="A9080" t="s">
        <v>13</v>
      </c>
      <c r="B9080" t="s">
        <v>23</v>
      </c>
      <c r="C9080">
        <v>1185732</v>
      </c>
      <c r="D9080" s="9">
        <v>44271</v>
      </c>
      <c r="E9080" s="8" t="str">
        <f>TEXT(Table1[[#This Row],[Invoice Date]],"dd-mm-yyyy")</f>
        <v>16-03-2021</v>
      </c>
      <c r="F9080" s="1" t="str">
        <f t="shared" si="564"/>
        <v>March</v>
      </c>
      <c r="G9080" s="1" t="str">
        <f t="shared" si="565"/>
        <v>2021</v>
      </c>
      <c r="H9080" s="1" t="str">
        <f t="shared" si="566"/>
        <v>Tuesday</v>
      </c>
      <c r="I9080" s="1" t="str">
        <f t="shared" si="567"/>
        <v>16</v>
      </c>
      <c r="J9080" t="s">
        <v>26</v>
      </c>
      <c r="K9080" t="s">
        <v>99</v>
      </c>
      <c r="L9080" t="s">
        <v>100</v>
      </c>
      <c r="M9080" t="s">
        <v>20</v>
      </c>
      <c r="N9080">
        <v>15</v>
      </c>
      <c r="O9080">
        <v>85</v>
      </c>
      <c r="P9080">
        <v>1275</v>
      </c>
      <c r="Q9080">
        <v>574</v>
      </c>
      <c r="R9080">
        <v>0.45</v>
      </c>
      <c r="S9080" t="s">
        <v>23</v>
      </c>
      <c r="T9080" t="str">
        <f>IF(Table1[[#This Row],[Units Sold]]&gt; 700,"High Units","low Units")</f>
        <v>low Units</v>
      </c>
      <c r="U9080">
        <f>SUM(Table1[[#This Row],[Operating Profit]])/SUM(Table1[Operating Profit])*100</f>
        <v>1.7282122906592216E-4</v>
      </c>
      <c r="V9080">
        <f>SUM(Table1[[#This Row],[Price per Unit]]*Table1[[#This Row],[Units Sold]])</f>
        <v>1275</v>
      </c>
      <c r="W9080">
        <f>SUM(Table1[[#This Row],[Total Sales]]-Table1[[#This Row],[Operating Profit]])</f>
        <v>701</v>
      </c>
      <c r="X9080">
        <f>SUM(Table1[[#This Row],[Total Sales]]-Table1[[#This Row],[Cost]])</f>
        <v>574</v>
      </c>
      <c r="Y9080">
        <f>SUM(Table1[[#This Row],[profit/loss]])/SUM(Table1[profit/loss])</f>
        <v>1.7282122906592215E-6</v>
      </c>
    </row>
    <row r="9081" spans="1:25" x14ac:dyDescent="0.3">
      <c r="A9081" t="s">
        <v>13</v>
      </c>
      <c r="B9081" t="s">
        <v>23</v>
      </c>
      <c r="C9081">
        <v>1185732</v>
      </c>
      <c r="D9081" s="9">
        <v>44271</v>
      </c>
      <c r="E9081" s="8" t="str">
        <f>TEXT(Table1[[#This Row],[Invoice Date]],"dd-mm-yyyy")</f>
        <v>16-03-2021</v>
      </c>
      <c r="F9081" s="1" t="str">
        <f t="shared" si="564"/>
        <v>March</v>
      </c>
      <c r="G9081" s="1" t="str">
        <f t="shared" si="565"/>
        <v>2021</v>
      </c>
      <c r="H9081" s="1" t="str">
        <f t="shared" si="566"/>
        <v>Tuesday</v>
      </c>
      <c r="I9081" s="1" t="str">
        <f t="shared" si="567"/>
        <v>16</v>
      </c>
      <c r="J9081" t="s">
        <v>26</v>
      </c>
      <c r="K9081" t="s">
        <v>99</v>
      </c>
      <c r="L9081" t="s">
        <v>100</v>
      </c>
      <c r="M9081" t="s">
        <v>21</v>
      </c>
      <c r="N9081">
        <v>25</v>
      </c>
      <c r="O9081">
        <v>104</v>
      </c>
      <c r="P9081">
        <v>2600</v>
      </c>
      <c r="Q9081">
        <v>962</v>
      </c>
      <c r="R9081">
        <v>0.37</v>
      </c>
      <c r="S9081" t="s">
        <v>23</v>
      </c>
      <c r="T9081" t="str">
        <f>IF(Table1[[#This Row],[Units Sold]]&gt; 700,"High Units","low Units")</f>
        <v>low Units</v>
      </c>
      <c r="U9081">
        <f>SUM(Table1[[#This Row],[Operating Profit]])/SUM(Table1[Operating Profit])*100</f>
        <v>2.8964115393975107E-4</v>
      </c>
      <c r="V9081">
        <f>SUM(Table1[[#This Row],[Price per Unit]]*Table1[[#This Row],[Units Sold]])</f>
        <v>2600</v>
      </c>
      <c r="W9081">
        <f>SUM(Table1[[#This Row],[Total Sales]]-Table1[[#This Row],[Operating Profit]])</f>
        <v>1638</v>
      </c>
      <c r="X9081">
        <f>SUM(Table1[[#This Row],[Total Sales]]-Table1[[#This Row],[Cost]])</f>
        <v>962</v>
      </c>
      <c r="Y9081">
        <f>SUM(Table1[[#This Row],[profit/loss]])/SUM(Table1[profit/loss])</f>
        <v>2.8964115393975108E-6</v>
      </c>
    </row>
    <row r="9082" spans="1:25" x14ac:dyDescent="0.3">
      <c r="A9082" t="s">
        <v>13</v>
      </c>
      <c r="B9082" t="s">
        <v>23</v>
      </c>
      <c r="C9082">
        <v>1185732</v>
      </c>
      <c r="D9082" s="9">
        <v>44271</v>
      </c>
      <c r="E9082" s="8" t="str">
        <f>TEXT(Table1[[#This Row],[Invoice Date]],"dd-mm-yyyy")</f>
        <v>16-03-2021</v>
      </c>
      <c r="F9082" s="1" t="str">
        <f t="shared" si="564"/>
        <v>March</v>
      </c>
      <c r="G9082" s="1" t="str">
        <f t="shared" si="565"/>
        <v>2021</v>
      </c>
      <c r="H9082" s="1" t="str">
        <f t="shared" si="566"/>
        <v>Tuesday</v>
      </c>
      <c r="I9082" s="1" t="str">
        <f t="shared" si="567"/>
        <v>16</v>
      </c>
      <c r="J9082" t="s">
        <v>26</v>
      </c>
      <c r="K9082" t="s">
        <v>99</v>
      </c>
      <c r="L9082" t="s">
        <v>100</v>
      </c>
      <c r="M9082" t="s">
        <v>22</v>
      </c>
      <c r="N9082">
        <v>17</v>
      </c>
      <c r="O9082">
        <v>136</v>
      </c>
      <c r="P9082">
        <v>2312</v>
      </c>
      <c r="Q9082">
        <v>1248</v>
      </c>
      <c r="R9082">
        <v>0.54</v>
      </c>
      <c r="S9082" t="s">
        <v>23</v>
      </c>
      <c r="T9082" t="str">
        <f>IF(Table1[[#This Row],[Units Sold]]&gt; 700,"High Units","low Units")</f>
        <v>low Units</v>
      </c>
      <c r="U9082">
        <f>SUM(Table1[[#This Row],[Operating Profit]])/SUM(Table1[Operating Profit])*100</f>
        <v>3.7575068619210948E-4</v>
      </c>
      <c r="V9082">
        <f>SUM(Table1[[#This Row],[Price per Unit]]*Table1[[#This Row],[Units Sold]])</f>
        <v>2312</v>
      </c>
      <c r="W9082">
        <f>SUM(Table1[[#This Row],[Total Sales]]-Table1[[#This Row],[Operating Profit]])</f>
        <v>1064</v>
      </c>
      <c r="X9082">
        <f>SUM(Table1[[#This Row],[Total Sales]]-Table1[[#This Row],[Cost]])</f>
        <v>1248</v>
      </c>
      <c r="Y9082">
        <f>SUM(Table1[[#This Row],[profit/loss]])/SUM(Table1[profit/loss])</f>
        <v>3.7575068619210948E-6</v>
      </c>
    </row>
    <row r="9083" spans="1:25" x14ac:dyDescent="0.3">
      <c r="A9083" t="s">
        <v>13</v>
      </c>
      <c r="B9083" t="s">
        <v>23</v>
      </c>
      <c r="C9083">
        <v>1185732</v>
      </c>
      <c r="D9083" s="9">
        <v>44303</v>
      </c>
      <c r="E9083" s="8" t="str">
        <f>TEXT(Table1[[#This Row],[Invoice Date]],"dd-mm-yyyy")</f>
        <v>17-04-2021</v>
      </c>
      <c r="F9083" s="1" t="str">
        <f t="shared" si="564"/>
        <v>April</v>
      </c>
      <c r="G9083" s="1" t="str">
        <f t="shared" si="565"/>
        <v>2021</v>
      </c>
      <c r="H9083" s="1" t="str">
        <f t="shared" si="566"/>
        <v>Saturday</v>
      </c>
      <c r="I9083" s="1" t="str">
        <f t="shared" si="567"/>
        <v>17</v>
      </c>
      <c r="J9083" t="s">
        <v>26</v>
      </c>
      <c r="K9083" t="s">
        <v>99</v>
      </c>
      <c r="L9083" t="s">
        <v>100</v>
      </c>
      <c r="M9083" t="s">
        <v>16</v>
      </c>
      <c r="N9083">
        <v>19</v>
      </c>
      <c r="O9083">
        <v>223</v>
      </c>
      <c r="P9083">
        <v>4237</v>
      </c>
      <c r="Q9083">
        <v>1864</v>
      </c>
      <c r="R9083">
        <v>0.44</v>
      </c>
      <c r="S9083" t="s">
        <v>23</v>
      </c>
      <c r="T9083" t="str">
        <f>IF(Table1[[#This Row],[Units Sold]]&gt; 700,"High Units","low Units")</f>
        <v>low Units</v>
      </c>
      <c r="U9083">
        <f>SUM(Table1[[#This Row],[Operating Profit]])/SUM(Table1[Operating Profit])*100</f>
        <v>5.61217371043343E-4</v>
      </c>
      <c r="V9083">
        <f>SUM(Table1[[#This Row],[Price per Unit]]*Table1[[#This Row],[Units Sold]])</f>
        <v>4237</v>
      </c>
      <c r="W9083">
        <f>SUM(Table1[[#This Row],[Total Sales]]-Table1[[#This Row],[Operating Profit]])</f>
        <v>2373</v>
      </c>
      <c r="X9083">
        <f>SUM(Table1[[#This Row],[Total Sales]]-Table1[[#This Row],[Cost]])</f>
        <v>1864</v>
      </c>
      <c r="Y9083">
        <f>SUM(Table1[[#This Row],[profit/loss]])/SUM(Table1[profit/loss])</f>
        <v>5.6121737104334301E-6</v>
      </c>
    </row>
    <row r="9084" spans="1:25" x14ac:dyDescent="0.3">
      <c r="A9084" t="s">
        <v>13</v>
      </c>
      <c r="B9084" t="s">
        <v>23</v>
      </c>
      <c r="C9084">
        <v>1185732</v>
      </c>
      <c r="D9084" s="9">
        <v>44303</v>
      </c>
      <c r="E9084" s="8" t="str">
        <f>TEXT(Table1[[#This Row],[Invoice Date]],"dd-mm-yyyy")</f>
        <v>17-04-2021</v>
      </c>
      <c r="F9084" s="1" t="str">
        <f t="shared" si="564"/>
        <v>April</v>
      </c>
      <c r="G9084" s="1" t="str">
        <f t="shared" si="565"/>
        <v>2021</v>
      </c>
      <c r="H9084" s="1" t="str">
        <f t="shared" si="566"/>
        <v>Saturday</v>
      </c>
      <c r="I9084" s="1" t="str">
        <f t="shared" si="567"/>
        <v>17</v>
      </c>
      <c r="J9084" t="s">
        <v>26</v>
      </c>
      <c r="K9084" t="s">
        <v>99</v>
      </c>
      <c r="L9084" t="s">
        <v>100</v>
      </c>
      <c r="M9084" t="s">
        <v>18</v>
      </c>
      <c r="N9084">
        <v>20</v>
      </c>
      <c r="O9084">
        <v>116</v>
      </c>
      <c r="P9084">
        <v>2320</v>
      </c>
      <c r="Q9084">
        <v>928</v>
      </c>
      <c r="R9084">
        <v>0.4</v>
      </c>
      <c r="S9084" t="s">
        <v>23</v>
      </c>
      <c r="T9084" t="str">
        <f>IF(Table1[[#This Row],[Units Sold]]&gt; 700,"High Units","low Units")</f>
        <v>low Units</v>
      </c>
      <c r="U9084">
        <f>SUM(Table1[[#This Row],[Operating Profit]])/SUM(Table1[Operating Profit])*100</f>
        <v>2.7940435639926093E-4</v>
      </c>
      <c r="V9084">
        <f>SUM(Table1[[#This Row],[Price per Unit]]*Table1[[#This Row],[Units Sold]])</f>
        <v>2320</v>
      </c>
      <c r="W9084">
        <f>SUM(Table1[[#This Row],[Total Sales]]-Table1[[#This Row],[Operating Profit]])</f>
        <v>1392</v>
      </c>
      <c r="X9084">
        <f>SUM(Table1[[#This Row],[Total Sales]]-Table1[[#This Row],[Cost]])</f>
        <v>928</v>
      </c>
      <c r="Y9084">
        <f>SUM(Table1[[#This Row],[profit/loss]])/SUM(Table1[profit/loss])</f>
        <v>2.7940435639926091E-6</v>
      </c>
    </row>
    <row r="9085" spans="1:25" x14ac:dyDescent="0.3">
      <c r="A9085" t="s">
        <v>13</v>
      </c>
      <c r="B9085" t="s">
        <v>23</v>
      </c>
      <c r="C9085">
        <v>1185732</v>
      </c>
      <c r="D9085" s="9">
        <v>44303</v>
      </c>
      <c r="E9085" s="8" t="str">
        <f>TEXT(Table1[[#This Row],[Invoice Date]],"dd-mm-yyyy")</f>
        <v>17-04-2021</v>
      </c>
      <c r="F9085" s="1" t="str">
        <f t="shared" si="564"/>
        <v>April</v>
      </c>
      <c r="G9085" s="1" t="str">
        <f t="shared" si="565"/>
        <v>2021</v>
      </c>
      <c r="H9085" s="1" t="str">
        <f t="shared" si="566"/>
        <v>Saturday</v>
      </c>
      <c r="I9085" s="1" t="str">
        <f t="shared" si="567"/>
        <v>17</v>
      </c>
      <c r="J9085" t="s">
        <v>26</v>
      </c>
      <c r="K9085" t="s">
        <v>99</v>
      </c>
      <c r="L9085" t="s">
        <v>100</v>
      </c>
      <c r="M9085" t="s">
        <v>19</v>
      </c>
      <c r="N9085">
        <v>11</v>
      </c>
      <c r="O9085">
        <v>124</v>
      </c>
      <c r="P9085">
        <v>1364</v>
      </c>
      <c r="Q9085">
        <v>614</v>
      </c>
      <c r="R9085">
        <v>0.45</v>
      </c>
      <c r="S9085" t="s">
        <v>23</v>
      </c>
      <c r="T9085" t="str">
        <f>IF(Table1[[#This Row],[Units Sold]]&gt; 700,"High Units","low Units")</f>
        <v>low Units</v>
      </c>
      <c r="U9085">
        <f>SUM(Table1[[#This Row],[Operating Profit]])/SUM(Table1[Operating Profit])*100</f>
        <v>1.8486452029002823E-4</v>
      </c>
      <c r="V9085">
        <f>SUM(Table1[[#This Row],[Price per Unit]]*Table1[[#This Row],[Units Sold]])</f>
        <v>1364</v>
      </c>
      <c r="W9085">
        <f>SUM(Table1[[#This Row],[Total Sales]]-Table1[[#This Row],[Operating Profit]])</f>
        <v>750</v>
      </c>
      <c r="X9085">
        <f>SUM(Table1[[#This Row],[Total Sales]]-Table1[[#This Row],[Cost]])</f>
        <v>614</v>
      </c>
      <c r="Y9085">
        <f>SUM(Table1[[#This Row],[profit/loss]])/SUM(Table1[profit/loss])</f>
        <v>1.8486452029002823E-6</v>
      </c>
    </row>
    <row r="9086" spans="1:25" x14ac:dyDescent="0.3">
      <c r="A9086" t="s">
        <v>13</v>
      </c>
      <c r="B9086" t="s">
        <v>23</v>
      </c>
      <c r="C9086">
        <v>1185732</v>
      </c>
      <c r="D9086" s="9">
        <v>44303</v>
      </c>
      <c r="E9086" s="8" t="str">
        <f>TEXT(Table1[[#This Row],[Invoice Date]],"dd-mm-yyyy")</f>
        <v>17-04-2021</v>
      </c>
      <c r="F9086" s="1" t="str">
        <f t="shared" si="564"/>
        <v>April</v>
      </c>
      <c r="G9086" s="1" t="str">
        <f t="shared" si="565"/>
        <v>2021</v>
      </c>
      <c r="H9086" s="1" t="str">
        <f t="shared" si="566"/>
        <v>Saturday</v>
      </c>
      <c r="I9086" s="1" t="str">
        <f t="shared" si="567"/>
        <v>17</v>
      </c>
      <c r="J9086" t="s">
        <v>26</v>
      </c>
      <c r="K9086" t="s">
        <v>99</v>
      </c>
      <c r="L9086" t="s">
        <v>100</v>
      </c>
      <c r="M9086" t="s">
        <v>20</v>
      </c>
      <c r="N9086">
        <v>16</v>
      </c>
      <c r="O9086">
        <v>96</v>
      </c>
      <c r="P9086">
        <v>1536</v>
      </c>
      <c r="Q9086">
        <v>660</v>
      </c>
      <c r="R9086">
        <v>0.43</v>
      </c>
      <c r="S9086" t="s">
        <v>23</v>
      </c>
      <c r="T9086" t="str">
        <f>IF(Table1[[#This Row],[Units Sold]]&gt; 700,"High Units","low Units")</f>
        <v>low Units</v>
      </c>
      <c r="U9086">
        <f>SUM(Table1[[#This Row],[Operating Profit]])/SUM(Table1[Operating Profit])*100</f>
        <v>1.9871430519775022E-4</v>
      </c>
      <c r="V9086">
        <f>SUM(Table1[[#This Row],[Price per Unit]]*Table1[[#This Row],[Units Sold]])</f>
        <v>1536</v>
      </c>
      <c r="W9086">
        <f>SUM(Table1[[#This Row],[Total Sales]]-Table1[[#This Row],[Operating Profit]])</f>
        <v>876</v>
      </c>
      <c r="X9086">
        <f>SUM(Table1[[#This Row],[Total Sales]]-Table1[[#This Row],[Cost]])</f>
        <v>660</v>
      </c>
      <c r="Y9086">
        <f>SUM(Table1[[#This Row],[profit/loss]])/SUM(Table1[profit/loss])</f>
        <v>1.9871430519775023E-6</v>
      </c>
    </row>
    <row r="9087" spans="1:25" x14ac:dyDescent="0.3">
      <c r="A9087" t="s">
        <v>13</v>
      </c>
      <c r="B9087" t="s">
        <v>23</v>
      </c>
      <c r="C9087">
        <v>1185732</v>
      </c>
      <c r="D9087" s="9">
        <v>44303</v>
      </c>
      <c r="E9087" s="8" t="str">
        <f>TEXT(Table1[[#This Row],[Invoice Date]],"dd-mm-yyyy")</f>
        <v>17-04-2021</v>
      </c>
      <c r="F9087" s="1" t="str">
        <f t="shared" si="564"/>
        <v>April</v>
      </c>
      <c r="G9087" s="1" t="str">
        <f t="shared" si="565"/>
        <v>2021</v>
      </c>
      <c r="H9087" s="1" t="str">
        <f t="shared" si="566"/>
        <v>Saturday</v>
      </c>
      <c r="I9087" s="1" t="str">
        <f t="shared" si="567"/>
        <v>17</v>
      </c>
      <c r="J9087" t="s">
        <v>26</v>
      </c>
      <c r="K9087" t="s">
        <v>99</v>
      </c>
      <c r="L9087" t="s">
        <v>100</v>
      </c>
      <c r="M9087" t="s">
        <v>21</v>
      </c>
      <c r="N9087">
        <v>30</v>
      </c>
      <c r="O9087">
        <v>98</v>
      </c>
      <c r="P9087">
        <v>2940</v>
      </c>
      <c r="Q9087">
        <v>1176</v>
      </c>
      <c r="R9087">
        <v>0.4</v>
      </c>
      <c r="S9087" t="s">
        <v>23</v>
      </c>
      <c r="T9087" t="str">
        <f>IF(Table1[[#This Row],[Units Sold]]&gt; 700,"High Units","low Units")</f>
        <v>low Units</v>
      </c>
      <c r="U9087">
        <f>SUM(Table1[[#This Row],[Operating Profit]])/SUM(Table1[Operating Profit])*100</f>
        <v>3.5407276198871852E-4</v>
      </c>
      <c r="V9087">
        <f>SUM(Table1[[#This Row],[Price per Unit]]*Table1[[#This Row],[Units Sold]])</f>
        <v>2940</v>
      </c>
      <c r="W9087">
        <f>SUM(Table1[[#This Row],[Total Sales]]-Table1[[#This Row],[Operating Profit]])</f>
        <v>1764</v>
      </c>
      <c r="X9087">
        <f>SUM(Table1[[#This Row],[Total Sales]]-Table1[[#This Row],[Cost]])</f>
        <v>1176</v>
      </c>
      <c r="Y9087">
        <f>SUM(Table1[[#This Row],[profit/loss]])/SUM(Table1[profit/loss])</f>
        <v>3.5407276198871854E-6</v>
      </c>
    </row>
    <row r="9088" spans="1:25" x14ac:dyDescent="0.3">
      <c r="A9088" t="s">
        <v>13</v>
      </c>
      <c r="B9088" t="s">
        <v>23</v>
      </c>
      <c r="C9088">
        <v>1185732</v>
      </c>
      <c r="D9088" s="9">
        <v>44303</v>
      </c>
      <c r="E9088" s="8" t="str">
        <f>TEXT(Table1[[#This Row],[Invoice Date]],"dd-mm-yyyy")</f>
        <v>17-04-2021</v>
      </c>
      <c r="F9088" s="1" t="str">
        <f t="shared" si="564"/>
        <v>April</v>
      </c>
      <c r="G9088" s="1" t="str">
        <f t="shared" si="565"/>
        <v>2021</v>
      </c>
      <c r="H9088" s="1" t="str">
        <f t="shared" si="566"/>
        <v>Saturday</v>
      </c>
      <c r="I9088" s="1" t="str">
        <f t="shared" si="567"/>
        <v>17</v>
      </c>
      <c r="J9088" t="s">
        <v>26</v>
      </c>
      <c r="K9088" t="s">
        <v>99</v>
      </c>
      <c r="L9088" t="s">
        <v>100</v>
      </c>
      <c r="M9088" t="s">
        <v>22</v>
      </c>
      <c r="N9088">
        <v>22</v>
      </c>
      <c r="O9088">
        <v>147</v>
      </c>
      <c r="P9088">
        <v>3234</v>
      </c>
      <c r="Q9088">
        <v>1714</v>
      </c>
      <c r="R9088">
        <v>0.53</v>
      </c>
      <c r="S9088" t="s">
        <v>23</v>
      </c>
      <c r="T9088" t="str">
        <f>IF(Table1[[#This Row],[Units Sold]]&gt; 700,"High Units","low Units")</f>
        <v>low Units</v>
      </c>
      <c r="U9088">
        <f>SUM(Table1[[#This Row],[Operating Profit]])/SUM(Table1[Operating Profit])*100</f>
        <v>5.1605502895294526E-4</v>
      </c>
      <c r="V9088">
        <f>SUM(Table1[[#This Row],[Price per Unit]]*Table1[[#This Row],[Units Sold]])</f>
        <v>3234</v>
      </c>
      <c r="W9088">
        <f>SUM(Table1[[#This Row],[Total Sales]]-Table1[[#This Row],[Operating Profit]])</f>
        <v>1520</v>
      </c>
      <c r="X9088">
        <f>SUM(Table1[[#This Row],[Total Sales]]-Table1[[#This Row],[Cost]])</f>
        <v>1714</v>
      </c>
      <c r="Y9088">
        <f>SUM(Table1[[#This Row],[profit/loss]])/SUM(Table1[profit/loss])</f>
        <v>5.1605502895294521E-6</v>
      </c>
    </row>
    <row r="9089" spans="1:25" x14ac:dyDescent="0.3">
      <c r="A9089" t="s">
        <v>13</v>
      </c>
      <c r="B9089" t="s">
        <v>23</v>
      </c>
      <c r="C9089">
        <v>1185732</v>
      </c>
      <c r="D9089" s="9">
        <v>44332</v>
      </c>
      <c r="E9089" s="8" t="str">
        <f>TEXT(Table1[[#This Row],[Invoice Date]],"dd-mm-yyyy")</f>
        <v>16-05-2021</v>
      </c>
      <c r="F9089" s="1" t="str">
        <f t="shared" si="564"/>
        <v>May</v>
      </c>
      <c r="G9089" s="1" t="str">
        <f t="shared" si="565"/>
        <v>2021</v>
      </c>
      <c r="H9089" s="1" t="str">
        <f t="shared" si="566"/>
        <v>Sunday</v>
      </c>
      <c r="I9089" s="1" t="str">
        <f t="shared" si="567"/>
        <v>16</v>
      </c>
      <c r="J9089" t="s">
        <v>26</v>
      </c>
      <c r="K9089" t="s">
        <v>99</v>
      </c>
      <c r="L9089" t="s">
        <v>100</v>
      </c>
      <c r="M9089" t="s">
        <v>16</v>
      </c>
      <c r="N9089">
        <v>27</v>
      </c>
      <c r="O9089">
        <v>238</v>
      </c>
      <c r="P9089">
        <v>6426</v>
      </c>
      <c r="Q9089">
        <v>2699</v>
      </c>
      <c r="R9089">
        <v>0.42</v>
      </c>
      <c r="S9089" t="s">
        <v>23</v>
      </c>
      <c r="T9089" t="str">
        <f>IF(Table1[[#This Row],[Units Sold]]&gt; 700,"High Units","low Units")</f>
        <v>low Units</v>
      </c>
      <c r="U9089">
        <f>SUM(Table1[[#This Row],[Operating Profit]])/SUM(Table1[Operating Profit])*100</f>
        <v>8.1262107534655725E-4</v>
      </c>
      <c r="V9089">
        <f>SUM(Table1[[#This Row],[Price per Unit]]*Table1[[#This Row],[Units Sold]])</f>
        <v>6426</v>
      </c>
      <c r="W9089">
        <f>SUM(Table1[[#This Row],[Total Sales]]-Table1[[#This Row],[Operating Profit]])</f>
        <v>3727</v>
      </c>
      <c r="X9089">
        <f>SUM(Table1[[#This Row],[Total Sales]]-Table1[[#This Row],[Cost]])</f>
        <v>2699</v>
      </c>
      <c r="Y9089">
        <f>SUM(Table1[[#This Row],[profit/loss]])/SUM(Table1[profit/loss])</f>
        <v>8.1262107534655722E-6</v>
      </c>
    </row>
    <row r="9090" spans="1:25" x14ac:dyDescent="0.3">
      <c r="A9090" t="s">
        <v>13</v>
      </c>
      <c r="B9090" t="s">
        <v>23</v>
      </c>
      <c r="C9090">
        <v>1185732</v>
      </c>
      <c r="D9090" s="9">
        <v>44332</v>
      </c>
      <c r="E9090" s="8" t="str">
        <f>TEXT(Table1[[#This Row],[Invoice Date]],"dd-mm-yyyy")</f>
        <v>16-05-2021</v>
      </c>
      <c r="F9090" s="1" t="str">
        <f t="shared" si="564"/>
        <v>May</v>
      </c>
      <c r="G9090" s="1" t="str">
        <f t="shared" si="565"/>
        <v>2021</v>
      </c>
      <c r="H9090" s="1" t="str">
        <f t="shared" si="566"/>
        <v>Sunday</v>
      </c>
      <c r="I9090" s="1" t="str">
        <f t="shared" si="567"/>
        <v>16</v>
      </c>
      <c r="J9090" t="s">
        <v>26</v>
      </c>
      <c r="K9090" t="s">
        <v>99</v>
      </c>
      <c r="L9090" t="s">
        <v>100</v>
      </c>
      <c r="M9090" t="s">
        <v>18</v>
      </c>
      <c r="N9090">
        <v>28</v>
      </c>
      <c r="O9090">
        <v>140</v>
      </c>
      <c r="P9090">
        <v>3920</v>
      </c>
      <c r="Q9090">
        <v>1607</v>
      </c>
      <c r="R9090">
        <v>0.41</v>
      </c>
      <c r="S9090" t="s">
        <v>23</v>
      </c>
      <c r="T9090" t="str">
        <f>IF(Table1[[#This Row],[Units Sold]]&gt; 700,"High Units","low Units")</f>
        <v>low Units</v>
      </c>
      <c r="U9090">
        <f>SUM(Table1[[#This Row],[Operating Profit]])/SUM(Table1[Operating Profit])*100</f>
        <v>4.838392249284615E-4</v>
      </c>
      <c r="V9090">
        <f>SUM(Table1[[#This Row],[Price per Unit]]*Table1[[#This Row],[Units Sold]])</f>
        <v>3920</v>
      </c>
      <c r="W9090">
        <f>SUM(Table1[[#This Row],[Total Sales]]-Table1[[#This Row],[Operating Profit]])</f>
        <v>2313</v>
      </c>
      <c r="X9090">
        <f>SUM(Table1[[#This Row],[Total Sales]]-Table1[[#This Row],[Cost]])</f>
        <v>1607</v>
      </c>
      <c r="Y9090">
        <f>SUM(Table1[[#This Row],[profit/loss]])/SUM(Table1[profit/loss])</f>
        <v>4.8383922492846152E-6</v>
      </c>
    </row>
    <row r="9091" spans="1:25" x14ac:dyDescent="0.3">
      <c r="A9091" t="s">
        <v>13</v>
      </c>
      <c r="B9091" t="s">
        <v>23</v>
      </c>
      <c r="C9091">
        <v>1185732</v>
      </c>
      <c r="D9091" s="9">
        <v>44332</v>
      </c>
      <c r="E9091" s="8" t="str">
        <f>TEXT(Table1[[#This Row],[Invoice Date]],"dd-mm-yyyy")</f>
        <v>16-05-2021</v>
      </c>
      <c r="F9091" s="1" t="str">
        <f t="shared" ref="F9091:F9154" si="568">TEXT(D9091,"mmmm")</f>
        <v>May</v>
      </c>
      <c r="G9091" s="1" t="str">
        <f t="shared" ref="G9091:G9154" si="569">TEXT(D9091,"YYYY")</f>
        <v>2021</v>
      </c>
      <c r="H9091" s="1" t="str">
        <f t="shared" ref="H9091:H9154" si="570">TEXT(D9091,"dddd")</f>
        <v>Sunday</v>
      </c>
      <c r="I9091" s="1" t="str">
        <f t="shared" ref="I9091:I9154" si="571">TEXT(D9091,"dd")</f>
        <v>16</v>
      </c>
      <c r="J9091" t="s">
        <v>26</v>
      </c>
      <c r="K9091" t="s">
        <v>99</v>
      </c>
      <c r="L9091" t="s">
        <v>100</v>
      </c>
      <c r="M9091" t="s">
        <v>19</v>
      </c>
      <c r="N9091">
        <v>26</v>
      </c>
      <c r="O9091">
        <v>136</v>
      </c>
      <c r="P9091">
        <v>3536</v>
      </c>
      <c r="Q9091">
        <v>1520</v>
      </c>
      <c r="R9091">
        <v>0.43</v>
      </c>
      <c r="S9091" t="s">
        <v>23</v>
      </c>
      <c r="T9091" t="str">
        <f>IF(Table1[[#This Row],[Units Sold]]&gt; 700,"High Units","low Units")</f>
        <v>low Units</v>
      </c>
      <c r="U9091">
        <f>SUM(Table1[[#This Row],[Operating Profit]])/SUM(Table1[Operating Profit])*100</f>
        <v>4.5764506651603082E-4</v>
      </c>
      <c r="V9091">
        <f>SUM(Table1[[#This Row],[Price per Unit]]*Table1[[#This Row],[Units Sold]])</f>
        <v>3536</v>
      </c>
      <c r="W9091">
        <f>SUM(Table1[[#This Row],[Total Sales]]-Table1[[#This Row],[Operating Profit]])</f>
        <v>2016</v>
      </c>
      <c r="X9091">
        <f>SUM(Table1[[#This Row],[Total Sales]]-Table1[[#This Row],[Cost]])</f>
        <v>1520</v>
      </c>
      <c r="Y9091">
        <f>SUM(Table1[[#This Row],[profit/loss]])/SUM(Table1[profit/loss])</f>
        <v>4.576450665160308E-6</v>
      </c>
    </row>
    <row r="9092" spans="1:25" x14ac:dyDescent="0.3">
      <c r="A9092" t="s">
        <v>13</v>
      </c>
      <c r="B9092" t="s">
        <v>23</v>
      </c>
      <c r="C9092">
        <v>1185732</v>
      </c>
      <c r="D9092" s="9">
        <v>44332</v>
      </c>
      <c r="E9092" s="8" t="str">
        <f>TEXT(Table1[[#This Row],[Invoice Date]],"dd-mm-yyyy")</f>
        <v>16-05-2021</v>
      </c>
      <c r="F9092" s="1" t="str">
        <f t="shared" si="568"/>
        <v>May</v>
      </c>
      <c r="G9092" s="1" t="str">
        <f t="shared" si="569"/>
        <v>2021</v>
      </c>
      <c r="H9092" s="1" t="str">
        <f t="shared" si="570"/>
        <v>Sunday</v>
      </c>
      <c r="I9092" s="1" t="str">
        <f t="shared" si="571"/>
        <v>16</v>
      </c>
      <c r="J9092" t="s">
        <v>26</v>
      </c>
      <c r="K9092" t="s">
        <v>99</v>
      </c>
      <c r="L9092" t="s">
        <v>100</v>
      </c>
      <c r="M9092" t="s">
        <v>20</v>
      </c>
      <c r="N9092">
        <v>24</v>
      </c>
      <c r="O9092">
        <v>116</v>
      </c>
      <c r="P9092">
        <v>2784</v>
      </c>
      <c r="Q9092">
        <v>1281</v>
      </c>
      <c r="R9092">
        <v>0.46</v>
      </c>
      <c r="S9092" t="s">
        <v>23</v>
      </c>
      <c r="T9092" t="str">
        <f>IF(Table1[[#This Row],[Units Sold]]&gt; 700,"High Units","low Units")</f>
        <v>low Units</v>
      </c>
      <c r="U9092">
        <f>SUM(Table1[[#This Row],[Operating Profit]])/SUM(Table1[Operating Profit])*100</f>
        <v>3.8568640145199702E-4</v>
      </c>
      <c r="V9092">
        <f>SUM(Table1[[#This Row],[Price per Unit]]*Table1[[#This Row],[Units Sold]])</f>
        <v>2784</v>
      </c>
      <c r="W9092">
        <f>SUM(Table1[[#This Row],[Total Sales]]-Table1[[#This Row],[Operating Profit]])</f>
        <v>1503</v>
      </c>
      <c r="X9092">
        <f>SUM(Table1[[#This Row],[Total Sales]]-Table1[[#This Row],[Cost]])</f>
        <v>1281</v>
      </c>
      <c r="Y9092">
        <f>SUM(Table1[[#This Row],[profit/loss]])/SUM(Table1[profit/loss])</f>
        <v>3.8568640145199702E-6</v>
      </c>
    </row>
    <row r="9093" spans="1:25" x14ac:dyDescent="0.3">
      <c r="A9093" t="s">
        <v>13</v>
      </c>
      <c r="B9093" t="s">
        <v>23</v>
      </c>
      <c r="C9093">
        <v>1185732</v>
      </c>
      <c r="D9093" s="9">
        <v>44332</v>
      </c>
      <c r="E9093" s="8" t="str">
        <f>TEXT(Table1[[#This Row],[Invoice Date]],"dd-mm-yyyy")</f>
        <v>16-05-2021</v>
      </c>
      <c r="F9093" s="1" t="str">
        <f t="shared" si="568"/>
        <v>May</v>
      </c>
      <c r="G9093" s="1" t="str">
        <f t="shared" si="569"/>
        <v>2021</v>
      </c>
      <c r="H9093" s="1" t="str">
        <f t="shared" si="570"/>
        <v>Sunday</v>
      </c>
      <c r="I9093" s="1" t="str">
        <f t="shared" si="571"/>
        <v>16</v>
      </c>
      <c r="J9093" t="s">
        <v>26</v>
      </c>
      <c r="K9093" t="s">
        <v>99</v>
      </c>
      <c r="L9093" t="s">
        <v>100</v>
      </c>
      <c r="M9093" t="s">
        <v>21</v>
      </c>
      <c r="N9093">
        <v>34</v>
      </c>
      <c r="O9093">
        <v>132</v>
      </c>
      <c r="P9093">
        <v>4488</v>
      </c>
      <c r="Q9093">
        <v>1795</v>
      </c>
      <c r="R9093">
        <v>0.4</v>
      </c>
      <c r="S9093" t="s">
        <v>23</v>
      </c>
      <c r="T9093" t="str">
        <f>IF(Table1[[#This Row],[Units Sold]]&gt; 700,"High Units","low Units")</f>
        <v>low Units</v>
      </c>
      <c r="U9093">
        <f>SUM(Table1[[#This Row],[Operating Profit]])/SUM(Table1[Operating Profit])*100</f>
        <v>5.4044269368175996E-4</v>
      </c>
      <c r="V9093">
        <f>SUM(Table1[[#This Row],[Price per Unit]]*Table1[[#This Row],[Units Sold]])</f>
        <v>4488</v>
      </c>
      <c r="W9093">
        <f>SUM(Table1[[#This Row],[Total Sales]]-Table1[[#This Row],[Operating Profit]])</f>
        <v>2693</v>
      </c>
      <c r="X9093">
        <f>SUM(Table1[[#This Row],[Total Sales]]-Table1[[#This Row],[Cost]])</f>
        <v>1795</v>
      </c>
      <c r="Y9093">
        <f>SUM(Table1[[#This Row],[profit/loss]])/SUM(Table1[profit/loss])</f>
        <v>5.4044269368176E-6</v>
      </c>
    </row>
    <row r="9094" spans="1:25" x14ac:dyDescent="0.3">
      <c r="A9094" t="s">
        <v>13</v>
      </c>
      <c r="B9094" t="s">
        <v>23</v>
      </c>
      <c r="C9094">
        <v>1185732</v>
      </c>
      <c r="D9094" s="9">
        <v>44332</v>
      </c>
      <c r="E9094" s="8" t="str">
        <f>TEXT(Table1[[#This Row],[Invoice Date]],"dd-mm-yyyy")</f>
        <v>16-05-2021</v>
      </c>
      <c r="F9094" s="1" t="str">
        <f t="shared" si="568"/>
        <v>May</v>
      </c>
      <c r="G9094" s="1" t="str">
        <f t="shared" si="569"/>
        <v>2021</v>
      </c>
      <c r="H9094" s="1" t="str">
        <f t="shared" si="570"/>
        <v>Sunday</v>
      </c>
      <c r="I9094" s="1" t="str">
        <f t="shared" si="571"/>
        <v>16</v>
      </c>
      <c r="J9094" t="s">
        <v>26</v>
      </c>
      <c r="K9094" t="s">
        <v>99</v>
      </c>
      <c r="L9094" t="s">
        <v>100</v>
      </c>
      <c r="M9094" t="s">
        <v>22</v>
      </c>
      <c r="N9094">
        <v>35</v>
      </c>
      <c r="O9094">
        <v>150</v>
      </c>
      <c r="P9094">
        <v>5250</v>
      </c>
      <c r="Q9094">
        <v>2940</v>
      </c>
      <c r="R9094">
        <v>0.56000000000000005</v>
      </c>
      <c r="S9094" t="s">
        <v>23</v>
      </c>
      <c r="T9094" t="str">
        <f>IF(Table1[[#This Row],[Units Sold]]&gt; 700,"High Units","low Units")</f>
        <v>low Units</v>
      </c>
      <c r="U9094">
        <f>SUM(Table1[[#This Row],[Operating Profit]])/SUM(Table1[Operating Profit])*100</f>
        <v>8.8518190497179636E-4</v>
      </c>
      <c r="V9094">
        <f>SUM(Table1[[#This Row],[Price per Unit]]*Table1[[#This Row],[Units Sold]])</f>
        <v>5250</v>
      </c>
      <c r="W9094">
        <f>SUM(Table1[[#This Row],[Total Sales]]-Table1[[#This Row],[Operating Profit]])</f>
        <v>2310</v>
      </c>
      <c r="X9094">
        <f>SUM(Table1[[#This Row],[Total Sales]]-Table1[[#This Row],[Cost]])</f>
        <v>2940</v>
      </c>
      <c r="Y9094">
        <f>SUM(Table1[[#This Row],[profit/loss]])/SUM(Table1[profit/loss])</f>
        <v>8.8518190497179634E-6</v>
      </c>
    </row>
    <row r="9095" spans="1:25" x14ac:dyDescent="0.3">
      <c r="A9095" t="s">
        <v>13</v>
      </c>
      <c r="B9095" t="s">
        <v>23</v>
      </c>
      <c r="C9095">
        <v>1185732</v>
      </c>
      <c r="D9095" s="9">
        <v>44365</v>
      </c>
      <c r="E9095" s="8" t="str">
        <f>TEXT(Table1[[#This Row],[Invoice Date]],"dd-mm-yyyy")</f>
        <v>18-06-2021</v>
      </c>
      <c r="F9095" s="1" t="str">
        <f t="shared" si="568"/>
        <v>June</v>
      </c>
      <c r="G9095" s="1" t="str">
        <f t="shared" si="569"/>
        <v>2021</v>
      </c>
      <c r="H9095" s="1" t="str">
        <f t="shared" si="570"/>
        <v>Friday</v>
      </c>
      <c r="I9095" s="1" t="str">
        <f t="shared" si="571"/>
        <v>18</v>
      </c>
      <c r="J9095" t="s">
        <v>26</v>
      </c>
      <c r="K9095" t="s">
        <v>99</v>
      </c>
      <c r="L9095" t="s">
        <v>100</v>
      </c>
      <c r="M9095" t="s">
        <v>16</v>
      </c>
      <c r="N9095">
        <v>31</v>
      </c>
      <c r="O9095">
        <v>263</v>
      </c>
      <c r="P9095">
        <v>8153</v>
      </c>
      <c r="Q9095">
        <v>3587</v>
      </c>
      <c r="R9095">
        <v>0.44</v>
      </c>
      <c r="S9095" t="s">
        <v>23</v>
      </c>
      <c r="T9095" t="str">
        <f>IF(Table1[[#This Row],[Units Sold]]&gt; 700,"High Units","low Units")</f>
        <v>low Units</v>
      </c>
      <c r="U9095">
        <f>SUM(Table1[[#This Row],[Operating Profit]])/SUM(Table1[Operating Profit])*100</f>
        <v>1.0799821405217121E-3</v>
      </c>
      <c r="V9095">
        <f>SUM(Table1[[#This Row],[Price per Unit]]*Table1[[#This Row],[Units Sold]])</f>
        <v>8153</v>
      </c>
      <c r="W9095">
        <f>SUM(Table1[[#This Row],[Total Sales]]-Table1[[#This Row],[Operating Profit]])</f>
        <v>4566</v>
      </c>
      <c r="X9095">
        <f>SUM(Table1[[#This Row],[Total Sales]]-Table1[[#This Row],[Cost]])</f>
        <v>3587</v>
      </c>
      <c r="Y9095">
        <f>SUM(Table1[[#This Row],[profit/loss]])/SUM(Table1[profit/loss])</f>
        <v>1.0799821405217122E-5</v>
      </c>
    </row>
    <row r="9096" spans="1:25" x14ac:dyDescent="0.3">
      <c r="A9096" t="s">
        <v>13</v>
      </c>
      <c r="B9096" t="s">
        <v>23</v>
      </c>
      <c r="C9096">
        <v>1185732</v>
      </c>
      <c r="D9096" s="9">
        <v>44365</v>
      </c>
      <c r="E9096" s="8" t="str">
        <f>TEXT(Table1[[#This Row],[Invoice Date]],"dd-mm-yyyy")</f>
        <v>18-06-2021</v>
      </c>
      <c r="F9096" s="1" t="str">
        <f t="shared" si="568"/>
        <v>June</v>
      </c>
      <c r="G9096" s="1" t="str">
        <f t="shared" si="569"/>
        <v>2021</v>
      </c>
      <c r="H9096" s="1" t="str">
        <f t="shared" si="570"/>
        <v>Friday</v>
      </c>
      <c r="I9096" s="1" t="str">
        <f t="shared" si="571"/>
        <v>18</v>
      </c>
      <c r="J9096" t="s">
        <v>26</v>
      </c>
      <c r="K9096" t="s">
        <v>99</v>
      </c>
      <c r="L9096" t="s">
        <v>100</v>
      </c>
      <c r="M9096" t="s">
        <v>18</v>
      </c>
      <c r="N9096">
        <v>29</v>
      </c>
      <c r="O9096">
        <v>150</v>
      </c>
      <c r="P9096">
        <v>4350</v>
      </c>
      <c r="Q9096">
        <v>1697</v>
      </c>
      <c r="R9096">
        <v>0.39</v>
      </c>
      <c r="S9096" t="s">
        <v>23</v>
      </c>
      <c r="T9096" t="str">
        <f>IF(Table1[[#This Row],[Units Sold]]&gt; 700,"High Units","low Units")</f>
        <v>low Units</v>
      </c>
      <c r="U9096">
        <f>SUM(Table1[[#This Row],[Operating Profit]])/SUM(Table1[Operating Profit])*100</f>
        <v>5.1093663018270021E-4</v>
      </c>
      <c r="V9096">
        <f>SUM(Table1[[#This Row],[Price per Unit]]*Table1[[#This Row],[Units Sold]])</f>
        <v>4350</v>
      </c>
      <c r="W9096">
        <f>SUM(Table1[[#This Row],[Total Sales]]-Table1[[#This Row],[Operating Profit]])</f>
        <v>2653</v>
      </c>
      <c r="X9096">
        <f>SUM(Table1[[#This Row],[Total Sales]]-Table1[[#This Row],[Cost]])</f>
        <v>1697</v>
      </c>
      <c r="Y9096">
        <f>SUM(Table1[[#This Row],[profit/loss]])/SUM(Table1[profit/loss])</f>
        <v>5.1093663018270017E-6</v>
      </c>
    </row>
    <row r="9097" spans="1:25" x14ac:dyDescent="0.3">
      <c r="A9097" t="s">
        <v>13</v>
      </c>
      <c r="B9097" t="s">
        <v>23</v>
      </c>
      <c r="C9097">
        <v>1185732</v>
      </c>
      <c r="D9097" s="9">
        <v>44365</v>
      </c>
      <c r="E9097" s="8" t="str">
        <f>TEXT(Table1[[#This Row],[Invoice Date]],"dd-mm-yyyy")</f>
        <v>18-06-2021</v>
      </c>
      <c r="F9097" s="1" t="str">
        <f t="shared" si="568"/>
        <v>June</v>
      </c>
      <c r="G9097" s="1" t="str">
        <f t="shared" si="569"/>
        <v>2021</v>
      </c>
      <c r="H9097" s="1" t="str">
        <f t="shared" si="570"/>
        <v>Friday</v>
      </c>
      <c r="I9097" s="1" t="str">
        <f t="shared" si="571"/>
        <v>18</v>
      </c>
      <c r="J9097" t="s">
        <v>26</v>
      </c>
      <c r="K9097" t="s">
        <v>99</v>
      </c>
      <c r="L9097" t="s">
        <v>100</v>
      </c>
      <c r="M9097" t="s">
        <v>19</v>
      </c>
      <c r="N9097">
        <v>33</v>
      </c>
      <c r="O9097">
        <v>157</v>
      </c>
      <c r="P9097">
        <v>5181</v>
      </c>
      <c r="Q9097">
        <v>2383</v>
      </c>
      <c r="R9097">
        <v>0.46</v>
      </c>
      <c r="S9097" t="s">
        <v>23</v>
      </c>
      <c r="T9097" t="str">
        <f>IF(Table1[[#This Row],[Units Sold]]&gt; 700,"High Units","low Units")</f>
        <v>low Units</v>
      </c>
      <c r="U9097">
        <f>SUM(Table1[[#This Row],[Operating Profit]])/SUM(Table1[Operating Profit])*100</f>
        <v>7.1747907467611938E-4</v>
      </c>
      <c r="V9097">
        <f>SUM(Table1[[#This Row],[Price per Unit]]*Table1[[#This Row],[Units Sold]])</f>
        <v>5181</v>
      </c>
      <c r="W9097">
        <f>SUM(Table1[[#This Row],[Total Sales]]-Table1[[#This Row],[Operating Profit]])</f>
        <v>2798</v>
      </c>
      <c r="X9097">
        <f>SUM(Table1[[#This Row],[Total Sales]]-Table1[[#This Row],[Cost]])</f>
        <v>2383</v>
      </c>
      <c r="Y9097">
        <f>SUM(Table1[[#This Row],[profit/loss]])/SUM(Table1[profit/loss])</f>
        <v>7.1747907467611934E-6</v>
      </c>
    </row>
    <row r="9098" spans="1:25" x14ac:dyDescent="0.3">
      <c r="A9098" t="s">
        <v>13</v>
      </c>
      <c r="B9098" t="s">
        <v>23</v>
      </c>
      <c r="C9098">
        <v>1185732</v>
      </c>
      <c r="D9098" s="9">
        <v>44365</v>
      </c>
      <c r="E9098" s="8" t="str">
        <f>TEXT(Table1[[#This Row],[Invoice Date]],"dd-mm-yyyy")</f>
        <v>18-06-2021</v>
      </c>
      <c r="F9098" s="1" t="str">
        <f t="shared" si="568"/>
        <v>June</v>
      </c>
      <c r="G9098" s="1" t="str">
        <f t="shared" si="569"/>
        <v>2021</v>
      </c>
      <c r="H9098" s="1" t="str">
        <f t="shared" si="570"/>
        <v>Friday</v>
      </c>
      <c r="I9098" s="1" t="str">
        <f t="shared" si="571"/>
        <v>18</v>
      </c>
      <c r="J9098" t="s">
        <v>26</v>
      </c>
      <c r="K9098" t="s">
        <v>99</v>
      </c>
      <c r="L9098" t="s">
        <v>100</v>
      </c>
      <c r="M9098" t="s">
        <v>20</v>
      </c>
      <c r="N9098">
        <v>34</v>
      </c>
      <c r="O9098">
        <v>149</v>
      </c>
      <c r="P9098">
        <v>5066</v>
      </c>
      <c r="Q9098">
        <v>2178</v>
      </c>
      <c r="R9098">
        <v>0.43</v>
      </c>
      <c r="S9098" t="s">
        <v>23</v>
      </c>
      <c r="T9098" t="str">
        <f>IF(Table1[[#This Row],[Units Sold]]&gt; 700,"High Units","low Units")</f>
        <v>low Units</v>
      </c>
      <c r="U9098">
        <f>SUM(Table1[[#This Row],[Operating Profit]])/SUM(Table1[Operating Profit])*100</f>
        <v>6.5575720715257578E-4</v>
      </c>
      <c r="V9098">
        <f>SUM(Table1[[#This Row],[Price per Unit]]*Table1[[#This Row],[Units Sold]])</f>
        <v>5066</v>
      </c>
      <c r="W9098">
        <f>SUM(Table1[[#This Row],[Total Sales]]-Table1[[#This Row],[Operating Profit]])</f>
        <v>2888</v>
      </c>
      <c r="X9098">
        <f>SUM(Table1[[#This Row],[Total Sales]]-Table1[[#This Row],[Cost]])</f>
        <v>2178</v>
      </c>
      <c r="Y9098">
        <f>SUM(Table1[[#This Row],[profit/loss]])/SUM(Table1[profit/loss])</f>
        <v>6.5575720715257573E-6</v>
      </c>
    </row>
    <row r="9099" spans="1:25" x14ac:dyDescent="0.3">
      <c r="A9099" t="s">
        <v>13</v>
      </c>
      <c r="B9099" t="s">
        <v>23</v>
      </c>
      <c r="C9099">
        <v>1185732</v>
      </c>
      <c r="D9099" s="9">
        <v>44365</v>
      </c>
      <c r="E9099" s="8" t="str">
        <f>TEXT(Table1[[#This Row],[Invoice Date]],"dd-mm-yyyy")</f>
        <v>18-06-2021</v>
      </c>
      <c r="F9099" s="1" t="str">
        <f t="shared" si="568"/>
        <v>June</v>
      </c>
      <c r="G9099" s="1" t="str">
        <f t="shared" si="569"/>
        <v>2021</v>
      </c>
      <c r="H9099" s="1" t="str">
        <f t="shared" si="570"/>
        <v>Friday</v>
      </c>
      <c r="I9099" s="1" t="str">
        <f t="shared" si="571"/>
        <v>18</v>
      </c>
      <c r="J9099" t="s">
        <v>26</v>
      </c>
      <c r="K9099" t="s">
        <v>99</v>
      </c>
      <c r="L9099" t="s">
        <v>100</v>
      </c>
      <c r="M9099" t="s">
        <v>21</v>
      </c>
      <c r="N9099">
        <v>47</v>
      </c>
      <c r="O9099">
        <v>135</v>
      </c>
      <c r="P9099">
        <v>6345</v>
      </c>
      <c r="Q9099">
        <v>2411</v>
      </c>
      <c r="R9099">
        <v>0.38</v>
      </c>
      <c r="S9099" t="s">
        <v>23</v>
      </c>
      <c r="T9099" t="str">
        <f>IF(Table1[[#This Row],[Units Sold]]&gt; 700,"High Units","low Units")</f>
        <v>low Units</v>
      </c>
      <c r="U9099">
        <f>SUM(Table1[[#This Row],[Operating Profit]])/SUM(Table1[Operating Profit])*100</f>
        <v>7.2590937853299353E-4</v>
      </c>
      <c r="V9099">
        <f>SUM(Table1[[#This Row],[Price per Unit]]*Table1[[#This Row],[Units Sold]])</f>
        <v>6345</v>
      </c>
      <c r="W9099">
        <f>SUM(Table1[[#This Row],[Total Sales]]-Table1[[#This Row],[Operating Profit]])</f>
        <v>3934</v>
      </c>
      <c r="X9099">
        <f>SUM(Table1[[#This Row],[Total Sales]]-Table1[[#This Row],[Cost]])</f>
        <v>2411</v>
      </c>
      <c r="Y9099">
        <f>SUM(Table1[[#This Row],[profit/loss]])/SUM(Table1[profit/loss])</f>
        <v>7.2590937853299357E-6</v>
      </c>
    </row>
    <row r="9100" spans="1:25" x14ac:dyDescent="0.3">
      <c r="A9100" t="s">
        <v>13</v>
      </c>
      <c r="B9100" t="s">
        <v>23</v>
      </c>
      <c r="C9100">
        <v>1185732</v>
      </c>
      <c r="D9100" s="9">
        <v>44365</v>
      </c>
      <c r="E9100" s="8" t="str">
        <f>TEXT(Table1[[#This Row],[Invoice Date]],"dd-mm-yyyy")</f>
        <v>18-06-2021</v>
      </c>
      <c r="F9100" s="1" t="str">
        <f t="shared" si="568"/>
        <v>June</v>
      </c>
      <c r="G9100" s="1" t="str">
        <f t="shared" si="569"/>
        <v>2021</v>
      </c>
      <c r="H9100" s="1" t="str">
        <f t="shared" si="570"/>
        <v>Friday</v>
      </c>
      <c r="I9100" s="1" t="str">
        <f t="shared" si="571"/>
        <v>18</v>
      </c>
      <c r="J9100" t="s">
        <v>26</v>
      </c>
      <c r="K9100" t="s">
        <v>99</v>
      </c>
      <c r="L9100" t="s">
        <v>100</v>
      </c>
      <c r="M9100" t="s">
        <v>22</v>
      </c>
      <c r="N9100">
        <v>51</v>
      </c>
      <c r="O9100">
        <v>219</v>
      </c>
      <c r="P9100">
        <v>11169</v>
      </c>
      <c r="Q9100">
        <v>5920</v>
      </c>
      <c r="R9100">
        <v>0.53</v>
      </c>
      <c r="S9100" t="s">
        <v>23</v>
      </c>
      <c r="T9100" t="str">
        <f>IF(Table1[[#This Row],[Units Sold]]&gt; 700,"High Units","low Units")</f>
        <v>low Units</v>
      </c>
      <c r="U9100">
        <f>SUM(Table1[[#This Row],[Operating Profit]])/SUM(Table1[Operating Profit])*100</f>
        <v>1.7824071011676987E-3</v>
      </c>
      <c r="V9100">
        <f>SUM(Table1[[#This Row],[Price per Unit]]*Table1[[#This Row],[Units Sold]])</f>
        <v>11169</v>
      </c>
      <c r="W9100">
        <f>SUM(Table1[[#This Row],[Total Sales]]-Table1[[#This Row],[Operating Profit]])</f>
        <v>5249</v>
      </c>
      <c r="X9100">
        <f>SUM(Table1[[#This Row],[Total Sales]]-Table1[[#This Row],[Cost]])</f>
        <v>5920</v>
      </c>
      <c r="Y9100">
        <f>SUM(Table1[[#This Row],[profit/loss]])/SUM(Table1[profit/loss])</f>
        <v>1.7824071011676988E-5</v>
      </c>
    </row>
    <row r="9101" spans="1:25" x14ac:dyDescent="0.3">
      <c r="A9101" t="s">
        <v>13</v>
      </c>
      <c r="B9101" t="s">
        <v>23</v>
      </c>
      <c r="C9101">
        <v>1185732</v>
      </c>
      <c r="D9101" s="9">
        <v>44393</v>
      </c>
      <c r="E9101" s="8" t="str">
        <f>TEXT(Table1[[#This Row],[Invoice Date]],"dd-mm-yyyy")</f>
        <v>16-07-2021</v>
      </c>
      <c r="F9101" s="1" t="str">
        <f t="shared" si="568"/>
        <v>July</v>
      </c>
      <c r="G9101" s="1" t="str">
        <f t="shared" si="569"/>
        <v>2021</v>
      </c>
      <c r="H9101" s="1" t="str">
        <f t="shared" si="570"/>
        <v>Friday</v>
      </c>
      <c r="I9101" s="1" t="str">
        <f t="shared" si="571"/>
        <v>16</v>
      </c>
      <c r="J9101" t="s">
        <v>26</v>
      </c>
      <c r="K9101" t="s">
        <v>99</v>
      </c>
      <c r="L9101" t="s">
        <v>100</v>
      </c>
      <c r="M9101" t="s">
        <v>16</v>
      </c>
      <c r="N9101">
        <v>47</v>
      </c>
      <c r="O9101">
        <v>289</v>
      </c>
      <c r="P9101">
        <v>13583</v>
      </c>
      <c r="Q9101">
        <v>6248</v>
      </c>
      <c r="R9101">
        <v>0.46</v>
      </c>
      <c r="S9101" t="s">
        <v>23</v>
      </c>
      <c r="T9101" t="str">
        <f>IF(Table1[[#This Row],[Units Sold]]&gt; 700,"High Units","low Units")</f>
        <v>low Units</v>
      </c>
      <c r="U9101">
        <f>SUM(Table1[[#This Row],[Operating Profit]])/SUM(Table1[Operating Profit])*100</f>
        <v>1.8811620892053686E-3</v>
      </c>
      <c r="V9101">
        <f>SUM(Table1[[#This Row],[Price per Unit]]*Table1[[#This Row],[Units Sold]])</f>
        <v>13583</v>
      </c>
      <c r="W9101">
        <f>SUM(Table1[[#This Row],[Total Sales]]-Table1[[#This Row],[Operating Profit]])</f>
        <v>7335</v>
      </c>
      <c r="X9101">
        <f>SUM(Table1[[#This Row],[Total Sales]]-Table1[[#This Row],[Cost]])</f>
        <v>6248</v>
      </c>
      <c r="Y9101">
        <f>SUM(Table1[[#This Row],[profit/loss]])/SUM(Table1[profit/loss])</f>
        <v>1.8811620892053686E-5</v>
      </c>
    </row>
    <row r="9102" spans="1:25" x14ac:dyDescent="0.3">
      <c r="A9102" t="s">
        <v>24</v>
      </c>
      <c r="B9102" t="s">
        <v>23</v>
      </c>
      <c r="C9102">
        <v>1185732</v>
      </c>
      <c r="D9102" s="9">
        <v>44393</v>
      </c>
      <c r="E9102" s="8" t="str">
        <f>TEXT(Table1[[#This Row],[Invoice Date]],"dd-mm-yyyy")</f>
        <v>16-07-2021</v>
      </c>
      <c r="F9102" s="1" t="str">
        <f t="shared" si="568"/>
        <v>July</v>
      </c>
      <c r="G9102" s="1" t="str">
        <f t="shared" si="569"/>
        <v>2021</v>
      </c>
      <c r="H9102" s="1" t="str">
        <f t="shared" si="570"/>
        <v>Friday</v>
      </c>
      <c r="I9102" s="1" t="str">
        <f t="shared" si="571"/>
        <v>16</v>
      </c>
      <c r="J9102" t="s">
        <v>26</v>
      </c>
      <c r="K9102" t="s">
        <v>99</v>
      </c>
      <c r="L9102" t="s">
        <v>100</v>
      </c>
      <c r="M9102" t="s">
        <v>18</v>
      </c>
      <c r="N9102">
        <v>42</v>
      </c>
      <c r="O9102">
        <v>192</v>
      </c>
      <c r="P9102">
        <v>8064</v>
      </c>
      <c r="Q9102">
        <v>3064</v>
      </c>
      <c r="R9102">
        <v>0.38</v>
      </c>
      <c r="S9102" t="s">
        <v>23</v>
      </c>
      <c r="T9102" t="str">
        <f>IF(Table1[[#This Row],[Units Sold]]&gt; 700,"High Units","low Units")</f>
        <v>low Units</v>
      </c>
      <c r="U9102">
        <f>SUM(Table1[[#This Row],[Operating Profit]])/SUM(Table1[Operating Profit])*100</f>
        <v>9.2251610776652516E-4</v>
      </c>
      <c r="V9102">
        <f>SUM(Table1[[#This Row],[Price per Unit]]*Table1[[#This Row],[Units Sold]])</f>
        <v>8064</v>
      </c>
      <c r="W9102">
        <f>SUM(Table1[[#This Row],[Total Sales]]-Table1[[#This Row],[Operating Profit]])</f>
        <v>5000</v>
      </c>
      <c r="X9102">
        <f>SUM(Table1[[#This Row],[Total Sales]]-Table1[[#This Row],[Cost]])</f>
        <v>3064</v>
      </c>
      <c r="Y9102">
        <f>SUM(Table1[[#This Row],[profit/loss]])/SUM(Table1[profit/loss])</f>
        <v>9.2251610776652516E-6</v>
      </c>
    </row>
    <row r="9103" spans="1:25" x14ac:dyDescent="0.3">
      <c r="A9103" t="s">
        <v>24</v>
      </c>
      <c r="B9103" t="s">
        <v>23</v>
      </c>
      <c r="C9103">
        <v>1185732</v>
      </c>
      <c r="D9103" s="9">
        <v>44393</v>
      </c>
      <c r="E9103" s="8" t="str">
        <f>TEXT(Table1[[#This Row],[Invoice Date]],"dd-mm-yyyy")</f>
        <v>16-07-2021</v>
      </c>
      <c r="F9103" s="1" t="str">
        <f t="shared" si="568"/>
        <v>July</v>
      </c>
      <c r="G9103" s="1" t="str">
        <f t="shared" si="569"/>
        <v>2021</v>
      </c>
      <c r="H9103" s="1" t="str">
        <f t="shared" si="570"/>
        <v>Friday</v>
      </c>
      <c r="I9103" s="1" t="str">
        <f t="shared" si="571"/>
        <v>16</v>
      </c>
      <c r="J9103" t="s">
        <v>26</v>
      </c>
      <c r="K9103" t="s">
        <v>99</v>
      </c>
      <c r="L9103" t="s">
        <v>100</v>
      </c>
      <c r="M9103" t="s">
        <v>19</v>
      </c>
      <c r="N9103">
        <v>37</v>
      </c>
      <c r="O9103">
        <v>168</v>
      </c>
      <c r="P9103">
        <v>6216</v>
      </c>
      <c r="Q9103">
        <v>2611</v>
      </c>
      <c r="R9103">
        <v>0.42</v>
      </c>
      <c r="S9103" t="s">
        <v>23</v>
      </c>
      <c r="T9103" t="str">
        <f>IF(Table1[[#This Row],[Units Sold]]&gt; 700,"High Units","low Units")</f>
        <v>low Units</v>
      </c>
      <c r="U9103">
        <f>SUM(Table1[[#This Row],[Operating Profit]])/SUM(Table1[Operating Profit])*100</f>
        <v>7.8612583465352396E-4</v>
      </c>
      <c r="V9103">
        <f>SUM(Table1[[#This Row],[Price per Unit]]*Table1[[#This Row],[Units Sold]])</f>
        <v>6216</v>
      </c>
      <c r="W9103">
        <f>SUM(Table1[[#This Row],[Total Sales]]-Table1[[#This Row],[Operating Profit]])</f>
        <v>3605</v>
      </c>
      <c r="X9103">
        <f>SUM(Table1[[#This Row],[Total Sales]]-Table1[[#This Row],[Cost]])</f>
        <v>2611</v>
      </c>
      <c r="Y9103">
        <f>SUM(Table1[[#This Row],[profit/loss]])/SUM(Table1[profit/loss])</f>
        <v>7.86125834653524E-6</v>
      </c>
    </row>
    <row r="9104" spans="1:25" x14ac:dyDescent="0.3">
      <c r="A9104" t="s">
        <v>24</v>
      </c>
      <c r="B9104" t="s">
        <v>23</v>
      </c>
      <c r="C9104">
        <v>1185732</v>
      </c>
      <c r="D9104" s="9">
        <v>44393</v>
      </c>
      <c r="E9104" s="8" t="str">
        <f>TEXT(Table1[[#This Row],[Invoice Date]],"dd-mm-yyyy")</f>
        <v>16-07-2021</v>
      </c>
      <c r="F9104" s="1" t="str">
        <f t="shared" si="568"/>
        <v>July</v>
      </c>
      <c r="G9104" s="1" t="str">
        <f t="shared" si="569"/>
        <v>2021</v>
      </c>
      <c r="H9104" s="1" t="str">
        <f t="shared" si="570"/>
        <v>Friday</v>
      </c>
      <c r="I9104" s="1" t="str">
        <f t="shared" si="571"/>
        <v>16</v>
      </c>
      <c r="J9104" t="s">
        <v>26</v>
      </c>
      <c r="K9104" t="s">
        <v>99</v>
      </c>
      <c r="L9104" t="s">
        <v>100</v>
      </c>
      <c r="M9104" t="s">
        <v>20</v>
      </c>
      <c r="N9104">
        <v>33</v>
      </c>
      <c r="O9104">
        <v>143</v>
      </c>
      <c r="P9104">
        <v>4719</v>
      </c>
      <c r="Q9104">
        <v>2029</v>
      </c>
      <c r="R9104">
        <v>0.43</v>
      </c>
      <c r="S9104" t="s">
        <v>23</v>
      </c>
      <c r="T9104" t="str">
        <f>IF(Table1[[#This Row],[Units Sold]]&gt; 700,"High Units","low Units")</f>
        <v>low Units</v>
      </c>
      <c r="U9104">
        <f>SUM(Table1[[#This Row],[Operating Profit]])/SUM(Table1[Operating Profit])*100</f>
        <v>6.1089594734278058E-4</v>
      </c>
      <c r="V9104">
        <f>SUM(Table1[[#This Row],[Price per Unit]]*Table1[[#This Row],[Units Sold]])</f>
        <v>4719</v>
      </c>
      <c r="W9104">
        <f>SUM(Table1[[#This Row],[Total Sales]]-Table1[[#This Row],[Operating Profit]])</f>
        <v>2690</v>
      </c>
      <c r="X9104">
        <f>SUM(Table1[[#This Row],[Total Sales]]-Table1[[#This Row],[Cost]])</f>
        <v>2029</v>
      </c>
      <c r="Y9104">
        <f>SUM(Table1[[#This Row],[profit/loss]])/SUM(Table1[profit/loss])</f>
        <v>6.108959473427806E-6</v>
      </c>
    </row>
    <row r="9105" spans="1:25" x14ac:dyDescent="0.3">
      <c r="A9105" t="s">
        <v>24</v>
      </c>
      <c r="B9105" t="s">
        <v>23</v>
      </c>
      <c r="C9105">
        <v>1185732</v>
      </c>
      <c r="D9105" s="9">
        <v>44393</v>
      </c>
      <c r="E9105" s="8" t="str">
        <f>TEXT(Table1[[#This Row],[Invoice Date]],"dd-mm-yyyy")</f>
        <v>16-07-2021</v>
      </c>
      <c r="F9105" s="1" t="str">
        <f t="shared" si="568"/>
        <v>July</v>
      </c>
      <c r="G9105" s="1" t="str">
        <f t="shared" si="569"/>
        <v>2021</v>
      </c>
      <c r="H9105" s="1" t="str">
        <f t="shared" si="570"/>
        <v>Friday</v>
      </c>
      <c r="I9105" s="1" t="str">
        <f t="shared" si="571"/>
        <v>16</v>
      </c>
      <c r="J9105" t="s">
        <v>26</v>
      </c>
      <c r="K9105" t="s">
        <v>99</v>
      </c>
      <c r="L9105" t="s">
        <v>100</v>
      </c>
      <c r="M9105" t="s">
        <v>21</v>
      </c>
      <c r="N9105">
        <v>46</v>
      </c>
      <c r="O9105">
        <v>150</v>
      </c>
      <c r="P9105">
        <v>6900</v>
      </c>
      <c r="Q9105">
        <v>2553</v>
      </c>
      <c r="R9105">
        <v>0.37</v>
      </c>
      <c r="S9105" t="s">
        <v>23</v>
      </c>
      <c r="T9105" t="str">
        <f>IF(Table1[[#This Row],[Units Sold]]&gt; 700,"High Units","low Units")</f>
        <v>low Units</v>
      </c>
      <c r="U9105">
        <f>SUM(Table1[[#This Row],[Operating Profit]])/SUM(Table1[Operating Profit])*100</f>
        <v>7.6866306237857013E-4</v>
      </c>
      <c r="V9105">
        <f>SUM(Table1[[#This Row],[Price per Unit]]*Table1[[#This Row],[Units Sold]])</f>
        <v>6900</v>
      </c>
      <c r="W9105">
        <f>SUM(Table1[[#This Row],[Total Sales]]-Table1[[#This Row],[Operating Profit]])</f>
        <v>4347</v>
      </c>
      <c r="X9105">
        <f>SUM(Table1[[#This Row],[Total Sales]]-Table1[[#This Row],[Cost]])</f>
        <v>2553</v>
      </c>
      <c r="Y9105">
        <f>SUM(Table1[[#This Row],[profit/loss]])/SUM(Table1[profit/loss])</f>
        <v>7.6866306237857019E-6</v>
      </c>
    </row>
    <row r="9106" spans="1:25" x14ac:dyDescent="0.3">
      <c r="A9106" t="s">
        <v>24</v>
      </c>
      <c r="B9106" t="s">
        <v>23</v>
      </c>
      <c r="C9106">
        <v>1185732</v>
      </c>
      <c r="D9106" s="9">
        <v>44393</v>
      </c>
      <c r="E9106" s="8" t="str">
        <f>TEXT(Table1[[#This Row],[Invoice Date]],"dd-mm-yyyy")</f>
        <v>16-07-2021</v>
      </c>
      <c r="F9106" s="1" t="str">
        <f t="shared" si="568"/>
        <v>July</v>
      </c>
      <c r="G9106" s="1" t="str">
        <f t="shared" si="569"/>
        <v>2021</v>
      </c>
      <c r="H9106" s="1" t="str">
        <f t="shared" si="570"/>
        <v>Friday</v>
      </c>
      <c r="I9106" s="1" t="str">
        <f t="shared" si="571"/>
        <v>16</v>
      </c>
      <c r="J9106" t="s">
        <v>26</v>
      </c>
      <c r="K9106" t="s">
        <v>99</v>
      </c>
      <c r="L9106" t="s">
        <v>100</v>
      </c>
      <c r="M9106" t="s">
        <v>22</v>
      </c>
      <c r="N9106">
        <v>49</v>
      </c>
      <c r="O9106">
        <v>209</v>
      </c>
      <c r="P9106">
        <v>10241</v>
      </c>
      <c r="Q9106">
        <v>5428</v>
      </c>
      <c r="R9106">
        <v>0.53</v>
      </c>
      <c r="S9106" t="s">
        <v>23</v>
      </c>
      <c r="T9106" t="str">
        <f>IF(Table1[[#This Row],[Units Sold]]&gt; 700,"High Units","low Units")</f>
        <v>low Units</v>
      </c>
      <c r="U9106">
        <f>SUM(Table1[[#This Row],[Operating Profit]])/SUM(Table1[Operating Profit])*100</f>
        <v>1.6342746191111942E-3</v>
      </c>
      <c r="V9106">
        <f>SUM(Table1[[#This Row],[Price per Unit]]*Table1[[#This Row],[Units Sold]])</f>
        <v>10241</v>
      </c>
      <c r="W9106">
        <f>SUM(Table1[[#This Row],[Total Sales]]-Table1[[#This Row],[Operating Profit]])</f>
        <v>4813</v>
      </c>
      <c r="X9106">
        <f>SUM(Table1[[#This Row],[Total Sales]]-Table1[[#This Row],[Cost]])</f>
        <v>5428</v>
      </c>
      <c r="Y9106">
        <f>SUM(Table1[[#This Row],[profit/loss]])/SUM(Table1[profit/loss])</f>
        <v>1.6342746191111942E-5</v>
      </c>
    </row>
    <row r="9107" spans="1:25" x14ac:dyDescent="0.3">
      <c r="A9107" t="s">
        <v>24</v>
      </c>
      <c r="B9107" t="s">
        <v>23</v>
      </c>
      <c r="C9107">
        <v>1185732</v>
      </c>
      <c r="D9107" s="9">
        <v>44425</v>
      </c>
      <c r="E9107" s="8" t="str">
        <f>TEXT(Table1[[#This Row],[Invoice Date]],"dd-mm-yyyy")</f>
        <v>17-08-2021</v>
      </c>
      <c r="F9107" s="1" t="str">
        <f t="shared" si="568"/>
        <v>August</v>
      </c>
      <c r="G9107" s="1" t="str">
        <f t="shared" si="569"/>
        <v>2021</v>
      </c>
      <c r="H9107" s="1" t="str">
        <f t="shared" si="570"/>
        <v>Tuesday</v>
      </c>
      <c r="I9107" s="1" t="str">
        <f t="shared" si="571"/>
        <v>17</v>
      </c>
      <c r="J9107" t="s">
        <v>26</v>
      </c>
      <c r="K9107" t="s">
        <v>99</v>
      </c>
      <c r="L9107" t="s">
        <v>100</v>
      </c>
      <c r="M9107" t="s">
        <v>16</v>
      </c>
      <c r="N9107">
        <v>41</v>
      </c>
      <c r="O9107">
        <v>256</v>
      </c>
      <c r="P9107">
        <v>10496</v>
      </c>
      <c r="Q9107">
        <v>4723</v>
      </c>
      <c r="R9107">
        <v>0.45</v>
      </c>
      <c r="S9107" t="s">
        <v>23</v>
      </c>
      <c r="T9107" t="str">
        <f>IF(Table1[[#This Row],[Units Sold]]&gt; 700,"High Units","low Units")</f>
        <v>low Units</v>
      </c>
      <c r="U9107">
        <f>SUM(Table1[[#This Row],[Operating Profit]])/SUM(Table1[Operating Profit])*100</f>
        <v>1.4220116112863247E-3</v>
      </c>
      <c r="V9107">
        <f>SUM(Table1[[#This Row],[Price per Unit]]*Table1[[#This Row],[Units Sold]])</f>
        <v>10496</v>
      </c>
      <c r="W9107">
        <f>SUM(Table1[[#This Row],[Total Sales]]-Table1[[#This Row],[Operating Profit]])</f>
        <v>5773</v>
      </c>
      <c r="X9107">
        <f>SUM(Table1[[#This Row],[Total Sales]]-Table1[[#This Row],[Cost]])</f>
        <v>4723</v>
      </c>
      <c r="Y9107">
        <f>SUM(Table1[[#This Row],[profit/loss]])/SUM(Table1[profit/loss])</f>
        <v>1.4220116112863246E-5</v>
      </c>
    </row>
    <row r="9108" spans="1:25" x14ac:dyDescent="0.3">
      <c r="A9108" t="s">
        <v>24</v>
      </c>
      <c r="B9108" t="s">
        <v>23</v>
      </c>
      <c r="C9108">
        <v>1185732</v>
      </c>
      <c r="D9108" s="9">
        <v>44425</v>
      </c>
      <c r="E9108" s="8" t="str">
        <f>TEXT(Table1[[#This Row],[Invoice Date]],"dd-mm-yyyy")</f>
        <v>17-08-2021</v>
      </c>
      <c r="F9108" s="1" t="str">
        <f t="shared" si="568"/>
        <v>August</v>
      </c>
      <c r="G9108" s="1" t="str">
        <f t="shared" si="569"/>
        <v>2021</v>
      </c>
      <c r="H9108" s="1" t="str">
        <f t="shared" si="570"/>
        <v>Tuesday</v>
      </c>
      <c r="I9108" s="1" t="str">
        <f t="shared" si="571"/>
        <v>17</v>
      </c>
      <c r="J9108" t="s">
        <v>26</v>
      </c>
      <c r="K9108" t="s">
        <v>99</v>
      </c>
      <c r="L9108" t="s">
        <v>100</v>
      </c>
      <c r="M9108" t="s">
        <v>18</v>
      </c>
      <c r="N9108">
        <v>44</v>
      </c>
      <c r="O9108">
        <v>198</v>
      </c>
      <c r="P9108">
        <v>8712</v>
      </c>
      <c r="Q9108">
        <v>3572</v>
      </c>
      <c r="R9108">
        <v>0.41</v>
      </c>
      <c r="S9108" t="s">
        <v>23</v>
      </c>
      <c r="T9108" t="str">
        <f>IF(Table1[[#This Row],[Units Sold]]&gt; 700,"High Units","low Units")</f>
        <v>low Units</v>
      </c>
      <c r="U9108">
        <f>SUM(Table1[[#This Row],[Operating Profit]])/SUM(Table1[Operating Profit])*100</f>
        <v>1.0754659063126723E-3</v>
      </c>
      <c r="V9108">
        <f>SUM(Table1[[#This Row],[Price per Unit]]*Table1[[#This Row],[Units Sold]])</f>
        <v>8712</v>
      </c>
      <c r="W9108">
        <f>SUM(Table1[[#This Row],[Total Sales]]-Table1[[#This Row],[Operating Profit]])</f>
        <v>5140</v>
      </c>
      <c r="X9108">
        <f>SUM(Table1[[#This Row],[Total Sales]]-Table1[[#This Row],[Cost]])</f>
        <v>3572</v>
      </c>
      <c r="Y9108">
        <f>SUM(Table1[[#This Row],[profit/loss]])/SUM(Table1[profit/loss])</f>
        <v>1.0754659063126723E-5</v>
      </c>
    </row>
    <row r="9109" spans="1:25" x14ac:dyDescent="0.3">
      <c r="A9109" t="s">
        <v>24</v>
      </c>
      <c r="B9109" t="s">
        <v>23</v>
      </c>
      <c r="C9109">
        <v>1185732</v>
      </c>
      <c r="D9109" s="9">
        <v>44425</v>
      </c>
      <c r="E9109" s="8" t="str">
        <f>TEXT(Table1[[#This Row],[Invoice Date]],"dd-mm-yyyy")</f>
        <v>17-08-2021</v>
      </c>
      <c r="F9109" s="1" t="str">
        <f t="shared" si="568"/>
        <v>August</v>
      </c>
      <c r="G9109" s="1" t="str">
        <f t="shared" si="569"/>
        <v>2021</v>
      </c>
      <c r="H9109" s="1" t="str">
        <f t="shared" si="570"/>
        <v>Tuesday</v>
      </c>
      <c r="I9109" s="1" t="str">
        <f t="shared" si="571"/>
        <v>17</v>
      </c>
      <c r="J9109" t="s">
        <v>26</v>
      </c>
      <c r="K9109" t="s">
        <v>99</v>
      </c>
      <c r="L9109" t="s">
        <v>100</v>
      </c>
      <c r="M9109" t="s">
        <v>19</v>
      </c>
      <c r="N9109">
        <v>37</v>
      </c>
      <c r="O9109">
        <v>179</v>
      </c>
      <c r="P9109">
        <v>6623</v>
      </c>
      <c r="Q9109">
        <v>2914</v>
      </c>
      <c r="R9109">
        <v>0.44</v>
      </c>
      <c r="S9109" t="s">
        <v>23</v>
      </c>
      <c r="T9109" t="str">
        <f>IF(Table1[[#This Row],[Units Sold]]&gt; 700,"High Units","low Units")</f>
        <v>low Units</v>
      </c>
      <c r="U9109">
        <f>SUM(Table1[[#This Row],[Operating Profit]])/SUM(Table1[Operating Profit])*100</f>
        <v>8.7735376567612741E-4</v>
      </c>
      <c r="V9109">
        <f>SUM(Table1[[#This Row],[Price per Unit]]*Table1[[#This Row],[Units Sold]])</f>
        <v>6623</v>
      </c>
      <c r="W9109">
        <f>SUM(Table1[[#This Row],[Total Sales]]-Table1[[#This Row],[Operating Profit]])</f>
        <v>3709</v>
      </c>
      <c r="X9109">
        <f>SUM(Table1[[#This Row],[Total Sales]]-Table1[[#This Row],[Cost]])</f>
        <v>2914</v>
      </c>
      <c r="Y9109">
        <f>SUM(Table1[[#This Row],[profit/loss]])/SUM(Table1[profit/loss])</f>
        <v>8.7735376567612744E-6</v>
      </c>
    </row>
    <row r="9110" spans="1:25" x14ac:dyDescent="0.3">
      <c r="A9110" t="s">
        <v>24</v>
      </c>
      <c r="B9110" t="s">
        <v>23</v>
      </c>
      <c r="C9110">
        <v>1185732</v>
      </c>
      <c r="D9110" s="9">
        <v>44425</v>
      </c>
      <c r="E9110" s="8" t="str">
        <f>TEXT(Table1[[#This Row],[Invoice Date]],"dd-mm-yyyy")</f>
        <v>17-08-2021</v>
      </c>
      <c r="F9110" s="1" t="str">
        <f t="shared" si="568"/>
        <v>August</v>
      </c>
      <c r="G9110" s="1" t="str">
        <f t="shared" si="569"/>
        <v>2021</v>
      </c>
      <c r="H9110" s="1" t="str">
        <f t="shared" si="570"/>
        <v>Tuesday</v>
      </c>
      <c r="I9110" s="1" t="str">
        <f t="shared" si="571"/>
        <v>17</v>
      </c>
      <c r="J9110" t="s">
        <v>26</v>
      </c>
      <c r="K9110" t="s">
        <v>99</v>
      </c>
      <c r="L9110" t="s">
        <v>100</v>
      </c>
      <c r="M9110" t="s">
        <v>20</v>
      </c>
      <c r="N9110">
        <v>32</v>
      </c>
      <c r="O9110">
        <v>147</v>
      </c>
      <c r="P9110">
        <v>4704</v>
      </c>
      <c r="Q9110">
        <v>1976</v>
      </c>
      <c r="R9110">
        <v>0.42</v>
      </c>
      <c r="S9110" t="s">
        <v>23</v>
      </c>
      <c r="T9110" t="str">
        <f>IF(Table1[[#This Row],[Units Sold]]&gt; 700,"High Units","low Units")</f>
        <v>low Units</v>
      </c>
      <c r="U9110">
        <f>SUM(Table1[[#This Row],[Operating Profit]])/SUM(Table1[Operating Profit])*100</f>
        <v>5.9493858647084003E-4</v>
      </c>
      <c r="V9110">
        <f>SUM(Table1[[#This Row],[Price per Unit]]*Table1[[#This Row],[Units Sold]])</f>
        <v>4704</v>
      </c>
      <c r="W9110">
        <f>SUM(Table1[[#This Row],[Total Sales]]-Table1[[#This Row],[Operating Profit]])</f>
        <v>2728</v>
      </c>
      <c r="X9110">
        <f>SUM(Table1[[#This Row],[Total Sales]]-Table1[[#This Row],[Cost]])</f>
        <v>1976</v>
      </c>
      <c r="Y9110">
        <f>SUM(Table1[[#This Row],[profit/loss]])/SUM(Table1[profit/loss])</f>
        <v>5.9493858647084005E-6</v>
      </c>
    </row>
    <row r="9111" spans="1:25" x14ac:dyDescent="0.3">
      <c r="A9111" t="s">
        <v>24</v>
      </c>
      <c r="B9111" t="s">
        <v>23</v>
      </c>
      <c r="C9111">
        <v>1185732</v>
      </c>
      <c r="D9111" s="9">
        <v>44425</v>
      </c>
      <c r="E9111" s="8" t="str">
        <f>TEXT(Table1[[#This Row],[Invoice Date]],"dd-mm-yyyy")</f>
        <v>17-08-2021</v>
      </c>
      <c r="F9111" s="1" t="str">
        <f t="shared" si="568"/>
        <v>August</v>
      </c>
      <c r="G9111" s="1" t="str">
        <f t="shared" si="569"/>
        <v>2021</v>
      </c>
      <c r="H9111" s="1" t="str">
        <f t="shared" si="570"/>
        <v>Tuesday</v>
      </c>
      <c r="I9111" s="1" t="str">
        <f t="shared" si="571"/>
        <v>17</v>
      </c>
      <c r="J9111" t="s">
        <v>26</v>
      </c>
      <c r="K9111" t="s">
        <v>99</v>
      </c>
      <c r="L9111" t="s">
        <v>100</v>
      </c>
      <c r="M9111" t="s">
        <v>21</v>
      </c>
      <c r="N9111">
        <v>35</v>
      </c>
      <c r="O9111">
        <v>158</v>
      </c>
      <c r="P9111">
        <v>5530</v>
      </c>
      <c r="Q9111">
        <v>2323</v>
      </c>
      <c r="R9111">
        <v>0.42</v>
      </c>
      <c r="S9111" t="s">
        <v>23</v>
      </c>
      <c r="T9111" t="str">
        <f>IF(Table1[[#This Row],[Units Sold]]&gt; 700,"High Units","low Units")</f>
        <v>low Units</v>
      </c>
      <c r="U9111">
        <f>SUM(Table1[[#This Row],[Operating Profit]])/SUM(Table1[Operating Profit])*100</f>
        <v>6.9941413783996013E-4</v>
      </c>
      <c r="V9111">
        <f>SUM(Table1[[#This Row],[Price per Unit]]*Table1[[#This Row],[Units Sold]])</f>
        <v>5530</v>
      </c>
      <c r="W9111">
        <f>SUM(Table1[[#This Row],[Total Sales]]-Table1[[#This Row],[Operating Profit]])</f>
        <v>3207</v>
      </c>
      <c r="X9111">
        <f>SUM(Table1[[#This Row],[Total Sales]]-Table1[[#This Row],[Cost]])</f>
        <v>2323</v>
      </c>
      <c r="Y9111">
        <f>SUM(Table1[[#This Row],[profit/loss]])/SUM(Table1[profit/loss])</f>
        <v>6.9941413783996018E-6</v>
      </c>
    </row>
    <row r="9112" spans="1:25" x14ac:dyDescent="0.3">
      <c r="A9112" t="s">
        <v>24</v>
      </c>
      <c r="B9112" t="s">
        <v>23</v>
      </c>
      <c r="C9112">
        <v>1185732</v>
      </c>
      <c r="D9112" s="9">
        <v>44425</v>
      </c>
      <c r="E9112" s="8" t="str">
        <f>TEXT(Table1[[#This Row],[Invoice Date]],"dd-mm-yyyy")</f>
        <v>17-08-2021</v>
      </c>
      <c r="F9112" s="1" t="str">
        <f t="shared" si="568"/>
        <v>August</v>
      </c>
      <c r="G9112" s="1" t="str">
        <f t="shared" si="569"/>
        <v>2021</v>
      </c>
      <c r="H9112" s="1" t="str">
        <f t="shared" si="570"/>
        <v>Tuesday</v>
      </c>
      <c r="I9112" s="1" t="str">
        <f t="shared" si="571"/>
        <v>17</v>
      </c>
      <c r="J9112" t="s">
        <v>26</v>
      </c>
      <c r="K9112" t="s">
        <v>99</v>
      </c>
      <c r="L9112" t="s">
        <v>100</v>
      </c>
      <c r="M9112" t="s">
        <v>22</v>
      </c>
      <c r="N9112">
        <v>42</v>
      </c>
      <c r="O9112">
        <v>206</v>
      </c>
      <c r="P9112">
        <v>8652</v>
      </c>
      <c r="Q9112">
        <v>4759</v>
      </c>
      <c r="R9112">
        <v>0.55000000000000004</v>
      </c>
      <c r="S9112" t="s">
        <v>23</v>
      </c>
      <c r="T9112" t="str">
        <f>IF(Table1[[#This Row],[Units Sold]]&gt; 700,"High Units","low Units")</f>
        <v>low Units</v>
      </c>
      <c r="U9112">
        <f>SUM(Table1[[#This Row],[Operating Profit]])/SUM(Table1[Operating Profit])*100</f>
        <v>1.4328505733880201E-3</v>
      </c>
      <c r="V9112">
        <f>SUM(Table1[[#This Row],[Price per Unit]]*Table1[[#This Row],[Units Sold]])</f>
        <v>8652</v>
      </c>
      <c r="W9112">
        <f>SUM(Table1[[#This Row],[Total Sales]]-Table1[[#This Row],[Operating Profit]])</f>
        <v>3893</v>
      </c>
      <c r="X9112">
        <f>SUM(Table1[[#This Row],[Total Sales]]-Table1[[#This Row],[Cost]])</f>
        <v>4759</v>
      </c>
      <c r="Y9112">
        <f>SUM(Table1[[#This Row],[profit/loss]])/SUM(Table1[profit/loss])</f>
        <v>1.4328505733880202E-5</v>
      </c>
    </row>
    <row r="9113" spans="1:25" x14ac:dyDescent="0.3">
      <c r="A9113" t="s">
        <v>24</v>
      </c>
      <c r="B9113" t="s">
        <v>23</v>
      </c>
      <c r="C9113">
        <v>1185732</v>
      </c>
      <c r="D9113" s="9">
        <v>44455</v>
      </c>
      <c r="E9113" s="8" t="str">
        <f>TEXT(Table1[[#This Row],[Invoice Date]],"dd-mm-yyyy")</f>
        <v>16-09-2021</v>
      </c>
      <c r="F9113" s="1" t="str">
        <f t="shared" si="568"/>
        <v>September</v>
      </c>
      <c r="G9113" s="1" t="str">
        <f t="shared" si="569"/>
        <v>2021</v>
      </c>
      <c r="H9113" s="1" t="str">
        <f t="shared" si="570"/>
        <v>Thursday</v>
      </c>
      <c r="I9113" s="1" t="str">
        <f t="shared" si="571"/>
        <v>16</v>
      </c>
      <c r="J9113" t="s">
        <v>26</v>
      </c>
      <c r="K9113" t="s">
        <v>99</v>
      </c>
      <c r="L9113" t="s">
        <v>100</v>
      </c>
      <c r="M9113" t="s">
        <v>16</v>
      </c>
      <c r="N9113">
        <v>40</v>
      </c>
      <c r="O9113">
        <v>232</v>
      </c>
      <c r="P9113">
        <v>9280</v>
      </c>
      <c r="Q9113">
        <v>4083</v>
      </c>
      <c r="R9113">
        <v>0.44</v>
      </c>
      <c r="S9113" t="s">
        <v>23</v>
      </c>
      <c r="T9113" t="str">
        <f>IF(Table1[[#This Row],[Units Sold]]&gt; 700,"High Units","low Units")</f>
        <v>low Units</v>
      </c>
      <c r="U9113">
        <f>SUM(Table1[[#This Row],[Operating Profit]])/SUM(Table1[Operating Profit])*100</f>
        <v>1.2293189517006275E-3</v>
      </c>
      <c r="V9113">
        <f>SUM(Table1[[#This Row],[Price per Unit]]*Table1[[#This Row],[Units Sold]])</f>
        <v>9280</v>
      </c>
      <c r="W9113">
        <f>SUM(Table1[[#This Row],[Total Sales]]-Table1[[#This Row],[Operating Profit]])</f>
        <v>5197</v>
      </c>
      <c r="X9113">
        <f>SUM(Table1[[#This Row],[Total Sales]]-Table1[[#This Row],[Cost]])</f>
        <v>4083</v>
      </c>
      <c r="Y9113">
        <f>SUM(Table1[[#This Row],[profit/loss]])/SUM(Table1[profit/loss])</f>
        <v>1.2293189517006274E-5</v>
      </c>
    </row>
    <row r="9114" spans="1:25" x14ac:dyDescent="0.3">
      <c r="A9114" t="s">
        <v>24</v>
      </c>
      <c r="B9114" t="s">
        <v>23</v>
      </c>
      <c r="C9114">
        <v>1185732</v>
      </c>
      <c r="D9114" s="9">
        <v>44455</v>
      </c>
      <c r="E9114" s="8" t="str">
        <f>TEXT(Table1[[#This Row],[Invoice Date]],"dd-mm-yyyy")</f>
        <v>16-09-2021</v>
      </c>
      <c r="F9114" s="1" t="str">
        <f t="shared" si="568"/>
        <v>September</v>
      </c>
      <c r="G9114" s="1" t="str">
        <f t="shared" si="569"/>
        <v>2021</v>
      </c>
      <c r="H9114" s="1" t="str">
        <f t="shared" si="570"/>
        <v>Thursday</v>
      </c>
      <c r="I9114" s="1" t="str">
        <f t="shared" si="571"/>
        <v>16</v>
      </c>
      <c r="J9114" t="s">
        <v>26</v>
      </c>
      <c r="K9114" t="s">
        <v>99</v>
      </c>
      <c r="L9114" t="s">
        <v>100</v>
      </c>
      <c r="M9114" t="s">
        <v>18</v>
      </c>
      <c r="N9114">
        <v>33</v>
      </c>
      <c r="O9114">
        <v>158</v>
      </c>
      <c r="P9114">
        <v>5214</v>
      </c>
      <c r="Q9114">
        <v>2138</v>
      </c>
      <c r="R9114">
        <v>0.41</v>
      </c>
      <c r="S9114" t="s">
        <v>23</v>
      </c>
      <c r="T9114" t="str">
        <f>IF(Table1[[#This Row],[Units Sold]]&gt; 700,"High Units","low Units")</f>
        <v>low Units</v>
      </c>
      <c r="U9114">
        <f>SUM(Table1[[#This Row],[Operating Profit]])/SUM(Table1[Operating Profit])*100</f>
        <v>6.4371391592846965E-4</v>
      </c>
      <c r="V9114">
        <f>SUM(Table1[[#This Row],[Price per Unit]]*Table1[[#This Row],[Units Sold]])</f>
        <v>5214</v>
      </c>
      <c r="W9114">
        <f>SUM(Table1[[#This Row],[Total Sales]]-Table1[[#This Row],[Operating Profit]])</f>
        <v>3076</v>
      </c>
      <c r="X9114">
        <f>SUM(Table1[[#This Row],[Total Sales]]-Table1[[#This Row],[Cost]])</f>
        <v>2138</v>
      </c>
      <c r="Y9114">
        <f>SUM(Table1[[#This Row],[profit/loss]])/SUM(Table1[profit/loss])</f>
        <v>6.4371391592846963E-6</v>
      </c>
    </row>
    <row r="9115" spans="1:25" x14ac:dyDescent="0.3">
      <c r="A9115" t="s">
        <v>24</v>
      </c>
      <c r="B9115" t="s">
        <v>23</v>
      </c>
      <c r="C9115">
        <v>1185732</v>
      </c>
      <c r="D9115" s="9">
        <v>44455</v>
      </c>
      <c r="E9115" s="8" t="str">
        <f>TEXT(Table1[[#This Row],[Invoice Date]],"dd-mm-yyyy")</f>
        <v>16-09-2021</v>
      </c>
      <c r="F9115" s="1" t="str">
        <f t="shared" si="568"/>
        <v>September</v>
      </c>
      <c r="G9115" s="1" t="str">
        <f t="shared" si="569"/>
        <v>2021</v>
      </c>
      <c r="H9115" s="1" t="str">
        <f t="shared" si="570"/>
        <v>Thursday</v>
      </c>
      <c r="I9115" s="1" t="str">
        <f t="shared" si="571"/>
        <v>16</v>
      </c>
      <c r="J9115" t="s">
        <v>26</v>
      </c>
      <c r="K9115" t="s">
        <v>99</v>
      </c>
      <c r="L9115" t="s">
        <v>100</v>
      </c>
      <c r="M9115" t="s">
        <v>19</v>
      </c>
      <c r="N9115">
        <v>15</v>
      </c>
      <c r="O9115">
        <v>145</v>
      </c>
      <c r="P9115">
        <v>2175</v>
      </c>
      <c r="Q9115">
        <v>1022</v>
      </c>
      <c r="R9115">
        <v>0.47</v>
      </c>
      <c r="S9115" t="s">
        <v>23</v>
      </c>
      <c r="T9115" t="str">
        <f>IF(Table1[[#This Row],[Units Sold]]&gt; 700,"High Units","low Units")</f>
        <v>low Units</v>
      </c>
      <c r="U9115">
        <f>SUM(Table1[[#This Row],[Operating Profit]])/SUM(Table1[Operating Profit])*100</f>
        <v>3.0770609077591021E-4</v>
      </c>
      <c r="V9115">
        <f>SUM(Table1[[#This Row],[Price per Unit]]*Table1[[#This Row],[Units Sold]])</f>
        <v>2175</v>
      </c>
      <c r="W9115">
        <f>SUM(Table1[[#This Row],[Total Sales]]-Table1[[#This Row],[Operating Profit]])</f>
        <v>1153</v>
      </c>
      <c r="X9115">
        <f>SUM(Table1[[#This Row],[Total Sales]]-Table1[[#This Row],[Cost]])</f>
        <v>1022</v>
      </c>
      <c r="Y9115">
        <f>SUM(Table1[[#This Row],[profit/loss]])/SUM(Table1[profit/loss])</f>
        <v>3.0770609077591019E-6</v>
      </c>
    </row>
    <row r="9116" spans="1:25" x14ac:dyDescent="0.3">
      <c r="A9116" t="s">
        <v>24</v>
      </c>
      <c r="B9116" t="s">
        <v>23</v>
      </c>
      <c r="C9116">
        <v>1185732</v>
      </c>
      <c r="D9116" s="9">
        <v>44455</v>
      </c>
      <c r="E9116" s="8" t="str">
        <f>TEXT(Table1[[#This Row],[Invoice Date]],"dd-mm-yyyy")</f>
        <v>16-09-2021</v>
      </c>
      <c r="F9116" s="1" t="str">
        <f t="shared" si="568"/>
        <v>September</v>
      </c>
      <c r="G9116" s="1" t="str">
        <f t="shared" si="569"/>
        <v>2021</v>
      </c>
      <c r="H9116" s="1" t="str">
        <f t="shared" si="570"/>
        <v>Thursday</v>
      </c>
      <c r="I9116" s="1" t="str">
        <f t="shared" si="571"/>
        <v>16</v>
      </c>
      <c r="J9116" t="s">
        <v>26</v>
      </c>
      <c r="K9116" t="s">
        <v>99</v>
      </c>
      <c r="L9116" t="s">
        <v>100</v>
      </c>
      <c r="M9116" t="s">
        <v>20</v>
      </c>
      <c r="N9116">
        <v>16</v>
      </c>
      <c r="O9116">
        <v>120</v>
      </c>
      <c r="P9116">
        <v>1920</v>
      </c>
      <c r="Q9116">
        <v>864</v>
      </c>
      <c r="R9116">
        <v>0.45</v>
      </c>
      <c r="S9116" t="s">
        <v>23</v>
      </c>
      <c r="T9116" t="str">
        <f>IF(Table1[[#This Row],[Units Sold]]&gt; 700,"High Units","low Units")</f>
        <v>low Units</v>
      </c>
      <c r="U9116">
        <f>SUM(Table1[[#This Row],[Operating Profit]])/SUM(Table1[Operating Profit])*100</f>
        <v>2.6013509044069117E-4</v>
      </c>
      <c r="V9116">
        <f>SUM(Table1[[#This Row],[Price per Unit]]*Table1[[#This Row],[Units Sold]])</f>
        <v>1920</v>
      </c>
      <c r="W9116">
        <f>SUM(Table1[[#This Row],[Total Sales]]-Table1[[#This Row],[Operating Profit]])</f>
        <v>1056</v>
      </c>
      <c r="X9116">
        <f>SUM(Table1[[#This Row],[Total Sales]]-Table1[[#This Row],[Cost]])</f>
        <v>864</v>
      </c>
      <c r="Y9116">
        <f>SUM(Table1[[#This Row],[profit/loss]])/SUM(Table1[profit/loss])</f>
        <v>2.6013509044069116E-6</v>
      </c>
    </row>
    <row r="9117" spans="1:25" x14ac:dyDescent="0.3">
      <c r="A9117" t="s">
        <v>24</v>
      </c>
      <c r="B9117" t="s">
        <v>23</v>
      </c>
      <c r="C9117">
        <v>1185732</v>
      </c>
      <c r="D9117" s="9">
        <v>44455</v>
      </c>
      <c r="E9117" s="8" t="str">
        <f>TEXT(Table1[[#This Row],[Invoice Date]],"dd-mm-yyyy")</f>
        <v>16-09-2021</v>
      </c>
      <c r="F9117" s="1" t="str">
        <f t="shared" si="568"/>
        <v>September</v>
      </c>
      <c r="G9117" s="1" t="str">
        <f t="shared" si="569"/>
        <v>2021</v>
      </c>
      <c r="H9117" s="1" t="str">
        <f t="shared" si="570"/>
        <v>Thursday</v>
      </c>
      <c r="I9117" s="1" t="str">
        <f t="shared" si="571"/>
        <v>16</v>
      </c>
      <c r="J9117" t="s">
        <v>26</v>
      </c>
      <c r="K9117" t="s">
        <v>99</v>
      </c>
      <c r="L9117" t="s">
        <v>100</v>
      </c>
      <c r="M9117" t="s">
        <v>21</v>
      </c>
      <c r="N9117">
        <v>22</v>
      </c>
      <c r="O9117">
        <v>132</v>
      </c>
      <c r="P9117">
        <v>2904</v>
      </c>
      <c r="Q9117">
        <v>1104</v>
      </c>
      <c r="R9117">
        <v>0.38</v>
      </c>
      <c r="S9117" t="s">
        <v>23</v>
      </c>
      <c r="T9117" t="str">
        <f>IF(Table1[[#This Row],[Units Sold]]&gt; 700,"High Units","low Units")</f>
        <v>low Units</v>
      </c>
      <c r="U9117">
        <f>SUM(Table1[[#This Row],[Operating Profit]])/SUM(Table1[Operating Profit])*100</f>
        <v>3.3239483778532762E-4</v>
      </c>
      <c r="V9117">
        <f>SUM(Table1[[#This Row],[Price per Unit]]*Table1[[#This Row],[Units Sold]])</f>
        <v>2904</v>
      </c>
      <c r="W9117">
        <f>SUM(Table1[[#This Row],[Total Sales]]-Table1[[#This Row],[Operating Profit]])</f>
        <v>1800</v>
      </c>
      <c r="X9117">
        <f>SUM(Table1[[#This Row],[Total Sales]]-Table1[[#This Row],[Cost]])</f>
        <v>1104</v>
      </c>
      <c r="Y9117">
        <f>SUM(Table1[[#This Row],[profit/loss]])/SUM(Table1[profit/loss])</f>
        <v>3.3239483778532761E-6</v>
      </c>
    </row>
    <row r="9118" spans="1:25" x14ac:dyDescent="0.3">
      <c r="A9118" t="s">
        <v>24</v>
      </c>
      <c r="B9118" t="s">
        <v>23</v>
      </c>
      <c r="C9118">
        <v>1185732</v>
      </c>
      <c r="D9118" s="9">
        <v>44455</v>
      </c>
      <c r="E9118" s="8" t="str">
        <f>TEXT(Table1[[#This Row],[Invoice Date]],"dd-mm-yyyy")</f>
        <v>16-09-2021</v>
      </c>
      <c r="F9118" s="1" t="str">
        <f t="shared" si="568"/>
        <v>September</v>
      </c>
      <c r="G9118" s="1" t="str">
        <f t="shared" si="569"/>
        <v>2021</v>
      </c>
      <c r="H9118" s="1" t="str">
        <f t="shared" si="570"/>
        <v>Thursday</v>
      </c>
      <c r="I9118" s="1" t="str">
        <f t="shared" si="571"/>
        <v>16</v>
      </c>
      <c r="J9118" t="s">
        <v>26</v>
      </c>
      <c r="K9118" t="s">
        <v>99</v>
      </c>
      <c r="L9118" t="s">
        <v>100</v>
      </c>
      <c r="M9118" t="s">
        <v>22</v>
      </c>
      <c r="N9118">
        <v>26</v>
      </c>
      <c r="O9118">
        <v>160</v>
      </c>
      <c r="P9118">
        <v>4160</v>
      </c>
      <c r="Q9118">
        <v>2330</v>
      </c>
      <c r="R9118">
        <v>0.56000000000000005</v>
      </c>
      <c r="S9118" t="s">
        <v>23</v>
      </c>
      <c r="T9118" t="str">
        <f>IF(Table1[[#This Row],[Units Sold]]&gt; 700,"High Units","low Units")</f>
        <v>low Units</v>
      </c>
      <c r="U9118">
        <f>SUM(Table1[[#This Row],[Operating Profit]])/SUM(Table1[Operating Profit])*100</f>
        <v>7.0152171380417883E-4</v>
      </c>
      <c r="V9118">
        <f>SUM(Table1[[#This Row],[Price per Unit]]*Table1[[#This Row],[Units Sold]])</f>
        <v>4160</v>
      </c>
      <c r="W9118">
        <f>SUM(Table1[[#This Row],[Total Sales]]-Table1[[#This Row],[Operating Profit]])</f>
        <v>1830</v>
      </c>
      <c r="X9118">
        <f>SUM(Table1[[#This Row],[Total Sales]]-Table1[[#This Row],[Cost]])</f>
        <v>2330</v>
      </c>
      <c r="Y9118">
        <f>SUM(Table1[[#This Row],[profit/loss]])/SUM(Table1[profit/loss])</f>
        <v>7.0152171380417878E-6</v>
      </c>
    </row>
    <row r="9119" spans="1:25" x14ac:dyDescent="0.3">
      <c r="A9119" t="s">
        <v>24</v>
      </c>
      <c r="B9119" t="s">
        <v>23</v>
      </c>
      <c r="C9119">
        <v>1185732</v>
      </c>
      <c r="D9119" s="9">
        <v>44487</v>
      </c>
      <c r="E9119" s="8" t="str">
        <f>TEXT(Table1[[#This Row],[Invoice Date]],"dd-mm-yyyy")</f>
        <v>18-10-2021</v>
      </c>
      <c r="F9119" s="1" t="str">
        <f t="shared" si="568"/>
        <v>October</v>
      </c>
      <c r="G9119" s="1" t="str">
        <f t="shared" si="569"/>
        <v>2021</v>
      </c>
      <c r="H9119" s="1" t="str">
        <f t="shared" si="570"/>
        <v>Monday</v>
      </c>
      <c r="I9119" s="1" t="str">
        <f t="shared" si="571"/>
        <v>18</v>
      </c>
      <c r="J9119" t="s">
        <v>26</v>
      </c>
      <c r="K9119" t="s">
        <v>99</v>
      </c>
      <c r="L9119" t="s">
        <v>100</v>
      </c>
      <c r="M9119" t="s">
        <v>16</v>
      </c>
      <c r="N9119">
        <v>24</v>
      </c>
      <c r="O9119">
        <v>216</v>
      </c>
      <c r="P9119">
        <v>5184</v>
      </c>
      <c r="Q9119">
        <v>2385</v>
      </c>
      <c r="R9119">
        <v>0.46</v>
      </c>
      <c r="S9119" t="s">
        <v>23</v>
      </c>
      <c r="T9119" t="str">
        <f>IF(Table1[[#This Row],[Units Sold]]&gt; 700,"High Units","low Units")</f>
        <v>low Units</v>
      </c>
      <c r="U9119">
        <f>SUM(Table1[[#This Row],[Operating Profit]])/SUM(Table1[Operating Profit])*100</f>
        <v>7.1808123923732458E-4</v>
      </c>
      <c r="V9119">
        <f>SUM(Table1[[#This Row],[Price per Unit]]*Table1[[#This Row],[Units Sold]])</f>
        <v>5184</v>
      </c>
      <c r="W9119">
        <f>SUM(Table1[[#This Row],[Total Sales]]-Table1[[#This Row],[Operating Profit]])</f>
        <v>2799</v>
      </c>
      <c r="X9119">
        <f>SUM(Table1[[#This Row],[Total Sales]]-Table1[[#This Row],[Cost]])</f>
        <v>2385</v>
      </c>
      <c r="Y9119">
        <f>SUM(Table1[[#This Row],[profit/loss]])/SUM(Table1[profit/loss])</f>
        <v>7.1808123923732459E-6</v>
      </c>
    </row>
    <row r="9120" spans="1:25" x14ac:dyDescent="0.3">
      <c r="A9120" t="s">
        <v>24</v>
      </c>
      <c r="B9120" t="s">
        <v>23</v>
      </c>
      <c r="C9120">
        <v>1185732</v>
      </c>
      <c r="D9120" s="9">
        <v>44487</v>
      </c>
      <c r="E9120" s="8" t="str">
        <f>TEXT(Table1[[#This Row],[Invoice Date]],"dd-mm-yyyy")</f>
        <v>18-10-2021</v>
      </c>
      <c r="F9120" s="1" t="str">
        <f t="shared" si="568"/>
        <v>October</v>
      </c>
      <c r="G9120" s="1" t="str">
        <f t="shared" si="569"/>
        <v>2021</v>
      </c>
      <c r="H9120" s="1" t="str">
        <f t="shared" si="570"/>
        <v>Monday</v>
      </c>
      <c r="I9120" s="1" t="str">
        <f t="shared" si="571"/>
        <v>18</v>
      </c>
      <c r="J9120" t="s">
        <v>26</v>
      </c>
      <c r="K9120" t="s">
        <v>99</v>
      </c>
      <c r="L9120" t="s">
        <v>100</v>
      </c>
      <c r="M9120" t="s">
        <v>18</v>
      </c>
      <c r="N9120">
        <v>17</v>
      </c>
      <c r="O9120">
        <v>165</v>
      </c>
      <c r="P9120">
        <v>2805</v>
      </c>
      <c r="Q9120">
        <v>1038</v>
      </c>
      <c r="R9120">
        <v>0.37</v>
      </c>
      <c r="S9120" t="s">
        <v>23</v>
      </c>
      <c r="T9120" t="str">
        <f>IF(Table1[[#This Row],[Units Sold]]&gt; 700,"High Units","low Units")</f>
        <v>low Units</v>
      </c>
      <c r="U9120">
        <f>SUM(Table1[[#This Row],[Operating Profit]])/SUM(Table1[Operating Profit])*100</f>
        <v>3.125234072655526E-4</v>
      </c>
      <c r="V9120">
        <f>SUM(Table1[[#This Row],[Price per Unit]]*Table1[[#This Row],[Units Sold]])</f>
        <v>2805</v>
      </c>
      <c r="W9120">
        <f>SUM(Table1[[#This Row],[Total Sales]]-Table1[[#This Row],[Operating Profit]])</f>
        <v>1767</v>
      </c>
      <c r="X9120">
        <f>SUM(Table1[[#This Row],[Total Sales]]-Table1[[#This Row],[Cost]])</f>
        <v>1038</v>
      </c>
      <c r="Y9120">
        <f>SUM(Table1[[#This Row],[profit/loss]])/SUM(Table1[profit/loss])</f>
        <v>3.1252340726555261E-6</v>
      </c>
    </row>
    <row r="9121" spans="1:25" x14ac:dyDescent="0.3">
      <c r="A9121" t="s">
        <v>24</v>
      </c>
      <c r="B9121" t="s">
        <v>23</v>
      </c>
      <c r="C9121">
        <v>1185732</v>
      </c>
      <c r="D9121" s="9">
        <v>44487</v>
      </c>
      <c r="E9121" s="8" t="str">
        <f>TEXT(Table1[[#This Row],[Invoice Date]],"dd-mm-yyyy")</f>
        <v>18-10-2021</v>
      </c>
      <c r="F9121" s="1" t="str">
        <f t="shared" si="568"/>
        <v>October</v>
      </c>
      <c r="G9121" s="1" t="str">
        <f t="shared" si="569"/>
        <v>2021</v>
      </c>
      <c r="H9121" s="1" t="str">
        <f t="shared" si="570"/>
        <v>Monday</v>
      </c>
      <c r="I9121" s="1" t="str">
        <f t="shared" si="571"/>
        <v>18</v>
      </c>
      <c r="J9121" t="s">
        <v>26</v>
      </c>
      <c r="K9121" t="s">
        <v>99</v>
      </c>
      <c r="L9121" t="s">
        <v>100</v>
      </c>
      <c r="M9121" t="s">
        <v>19</v>
      </c>
      <c r="N9121">
        <v>19</v>
      </c>
      <c r="O9121">
        <v>120</v>
      </c>
      <c r="P9121">
        <v>2280</v>
      </c>
      <c r="Q9121">
        <v>1072</v>
      </c>
      <c r="R9121">
        <v>0.47</v>
      </c>
      <c r="S9121" t="s">
        <v>23</v>
      </c>
      <c r="T9121" t="str">
        <f>IF(Table1[[#This Row],[Units Sold]]&gt; 700,"High Units","low Units")</f>
        <v>low Units</v>
      </c>
      <c r="U9121">
        <f>SUM(Table1[[#This Row],[Operating Profit]])/SUM(Table1[Operating Profit])*100</f>
        <v>3.2276020480604279E-4</v>
      </c>
      <c r="V9121">
        <f>SUM(Table1[[#This Row],[Price per Unit]]*Table1[[#This Row],[Units Sold]])</f>
        <v>2280</v>
      </c>
      <c r="W9121">
        <f>SUM(Table1[[#This Row],[Total Sales]]-Table1[[#This Row],[Operating Profit]])</f>
        <v>1208</v>
      </c>
      <c r="X9121">
        <f>SUM(Table1[[#This Row],[Total Sales]]-Table1[[#This Row],[Cost]])</f>
        <v>1072</v>
      </c>
      <c r="Y9121">
        <f>SUM(Table1[[#This Row],[profit/loss]])/SUM(Table1[profit/loss])</f>
        <v>3.2276020480604278E-6</v>
      </c>
    </row>
    <row r="9122" spans="1:25" x14ac:dyDescent="0.3">
      <c r="A9122" t="s">
        <v>24</v>
      </c>
      <c r="B9122" t="s">
        <v>23</v>
      </c>
      <c r="C9122">
        <v>1185732</v>
      </c>
      <c r="D9122" s="9">
        <v>44487</v>
      </c>
      <c r="E9122" s="8" t="str">
        <f>TEXT(Table1[[#This Row],[Invoice Date]],"dd-mm-yyyy")</f>
        <v>18-10-2021</v>
      </c>
      <c r="F9122" s="1" t="str">
        <f t="shared" si="568"/>
        <v>October</v>
      </c>
      <c r="G9122" s="1" t="str">
        <f t="shared" si="569"/>
        <v>2021</v>
      </c>
      <c r="H9122" s="1" t="str">
        <f t="shared" si="570"/>
        <v>Monday</v>
      </c>
      <c r="I9122" s="1" t="str">
        <f t="shared" si="571"/>
        <v>18</v>
      </c>
      <c r="J9122" t="s">
        <v>26</v>
      </c>
      <c r="K9122" t="s">
        <v>99</v>
      </c>
      <c r="L9122" t="s">
        <v>100</v>
      </c>
      <c r="M9122" t="s">
        <v>20</v>
      </c>
      <c r="N9122">
        <v>20</v>
      </c>
      <c r="O9122">
        <v>109</v>
      </c>
      <c r="P9122">
        <v>2180</v>
      </c>
      <c r="Q9122">
        <v>981</v>
      </c>
      <c r="R9122">
        <v>0.45</v>
      </c>
      <c r="S9122" t="s">
        <v>23</v>
      </c>
      <c r="T9122" t="str">
        <f>IF(Table1[[#This Row],[Units Sold]]&gt; 700,"High Units","low Units")</f>
        <v>low Units</v>
      </c>
      <c r="U9122">
        <f>SUM(Table1[[#This Row],[Operating Profit]])/SUM(Table1[Operating Profit])*100</f>
        <v>2.9536171727120148E-4</v>
      </c>
      <c r="V9122">
        <f>SUM(Table1[[#This Row],[Price per Unit]]*Table1[[#This Row],[Units Sold]])</f>
        <v>2180</v>
      </c>
      <c r="W9122">
        <f>SUM(Table1[[#This Row],[Total Sales]]-Table1[[#This Row],[Operating Profit]])</f>
        <v>1199</v>
      </c>
      <c r="X9122">
        <f>SUM(Table1[[#This Row],[Total Sales]]-Table1[[#This Row],[Cost]])</f>
        <v>981</v>
      </c>
      <c r="Y9122">
        <f>SUM(Table1[[#This Row],[profit/loss]])/SUM(Table1[profit/loss])</f>
        <v>2.9536171727120146E-6</v>
      </c>
    </row>
    <row r="9123" spans="1:25" x14ac:dyDescent="0.3">
      <c r="A9123" t="s">
        <v>24</v>
      </c>
      <c r="B9123" t="s">
        <v>23</v>
      </c>
      <c r="C9123">
        <v>1185732</v>
      </c>
      <c r="D9123" s="9">
        <v>44487</v>
      </c>
      <c r="E9123" s="8" t="str">
        <f>TEXT(Table1[[#This Row],[Invoice Date]],"dd-mm-yyyy")</f>
        <v>18-10-2021</v>
      </c>
      <c r="F9123" s="1" t="str">
        <f t="shared" si="568"/>
        <v>October</v>
      </c>
      <c r="G9123" s="1" t="str">
        <f t="shared" si="569"/>
        <v>2021</v>
      </c>
      <c r="H9123" s="1" t="str">
        <f t="shared" si="570"/>
        <v>Monday</v>
      </c>
      <c r="I9123" s="1" t="str">
        <f t="shared" si="571"/>
        <v>18</v>
      </c>
      <c r="J9123" t="s">
        <v>26</v>
      </c>
      <c r="K9123" t="s">
        <v>99</v>
      </c>
      <c r="L9123" t="s">
        <v>100</v>
      </c>
      <c r="M9123" t="s">
        <v>21</v>
      </c>
      <c r="N9123">
        <v>25</v>
      </c>
      <c r="O9123">
        <v>105</v>
      </c>
      <c r="P9123">
        <v>2625</v>
      </c>
      <c r="Q9123">
        <v>1103</v>
      </c>
      <c r="R9123">
        <v>0.42</v>
      </c>
      <c r="S9123" t="s">
        <v>23</v>
      </c>
      <c r="T9123" t="str">
        <f>IF(Table1[[#This Row],[Units Sold]]&gt; 700,"High Units","low Units")</f>
        <v>low Units</v>
      </c>
      <c r="U9123">
        <f>SUM(Table1[[#This Row],[Operating Profit]])/SUM(Table1[Operating Profit])*100</f>
        <v>3.3209375550472496E-4</v>
      </c>
      <c r="V9123">
        <f>SUM(Table1[[#This Row],[Price per Unit]]*Table1[[#This Row],[Units Sold]])</f>
        <v>2625</v>
      </c>
      <c r="W9123">
        <f>SUM(Table1[[#This Row],[Total Sales]]-Table1[[#This Row],[Operating Profit]])</f>
        <v>1522</v>
      </c>
      <c r="X9123">
        <f>SUM(Table1[[#This Row],[Total Sales]]-Table1[[#This Row],[Cost]])</f>
        <v>1103</v>
      </c>
      <c r="Y9123">
        <f>SUM(Table1[[#This Row],[profit/loss]])/SUM(Table1[profit/loss])</f>
        <v>3.3209375550472498E-6</v>
      </c>
    </row>
    <row r="9124" spans="1:25" x14ac:dyDescent="0.3">
      <c r="A9124" t="s">
        <v>25</v>
      </c>
      <c r="B9124" t="s">
        <v>23</v>
      </c>
      <c r="C9124">
        <v>1185732</v>
      </c>
      <c r="D9124" s="9">
        <v>44487</v>
      </c>
      <c r="E9124" s="8" t="str">
        <f>TEXT(Table1[[#This Row],[Invoice Date]],"dd-mm-yyyy")</f>
        <v>18-10-2021</v>
      </c>
      <c r="F9124" s="1" t="str">
        <f t="shared" si="568"/>
        <v>October</v>
      </c>
      <c r="G9124" s="1" t="str">
        <f t="shared" si="569"/>
        <v>2021</v>
      </c>
      <c r="H9124" s="1" t="str">
        <f t="shared" si="570"/>
        <v>Monday</v>
      </c>
      <c r="I9124" s="1" t="str">
        <f t="shared" si="571"/>
        <v>18</v>
      </c>
      <c r="J9124" t="s">
        <v>26</v>
      </c>
      <c r="K9124" t="s">
        <v>99</v>
      </c>
      <c r="L9124" t="s">
        <v>100</v>
      </c>
      <c r="M9124" t="s">
        <v>22</v>
      </c>
      <c r="N9124">
        <v>27</v>
      </c>
      <c r="O9124">
        <v>162</v>
      </c>
      <c r="P9124">
        <v>4374</v>
      </c>
      <c r="Q9124">
        <v>2362</v>
      </c>
      <c r="R9124">
        <v>0.54</v>
      </c>
      <c r="S9124" t="s">
        <v>23</v>
      </c>
      <c r="T9124" t="str">
        <f>IF(Table1[[#This Row],[Units Sold]]&gt; 700,"High Units","low Units")</f>
        <v>low Units</v>
      </c>
      <c r="U9124">
        <f>SUM(Table1[[#This Row],[Operating Profit]])/SUM(Table1[Operating Profit])*100</f>
        <v>7.111563467834636E-4</v>
      </c>
      <c r="V9124">
        <f>SUM(Table1[[#This Row],[Price per Unit]]*Table1[[#This Row],[Units Sold]])</f>
        <v>4374</v>
      </c>
      <c r="W9124">
        <f>SUM(Table1[[#This Row],[Total Sales]]-Table1[[#This Row],[Operating Profit]])</f>
        <v>2012</v>
      </c>
      <c r="X9124">
        <f>SUM(Table1[[#This Row],[Total Sales]]-Table1[[#This Row],[Cost]])</f>
        <v>2362</v>
      </c>
      <c r="Y9124">
        <f>SUM(Table1[[#This Row],[profit/loss]])/SUM(Table1[profit/loss])</f>
        <v>7.1115634678346361E-6</v>
      </c>
    </row>
    <row r="9125" spans="1:25" x14ac:dyDescent="0.3">
      <c r="A9125" t="s">
        <v>25</v>
      </c>
      <c r="B9125" t="s">
        <v>23</v>
      </c>
      <c r="C9125">
        <v>1185732</v>
      </c>
      <c r="D9125" s="9">
        <v>44517</v>
      </c>
      <c r="E9125" s="8" t="str">
        <f>TEXT(Table1[[#This Row],[Invoice Date]],"dd-mm-yyyy")</f>
        <v>17-11-2021</v>
      </c>
      <c r="F9125" s="1" t="str">
        <f t="shared" si="568"/>
        <v>November</v>
      </c>
      <c r="G9125" s="1" t="str">
        <f t="shared" si="569"/>
        <v>2021</v>
      </c>
      <c r="H9125" s="1" t="str">
        <f t="shared" si="570"/>
        <v>Wednesday</v>
      </c>
      <c r="I9125" s="1" t="str">
        <f t="shared" si="571"/>
        <v>17</v>
      </c>
      <c r="J9125" t="s">
        <v>26</v>
      </c>
      <c r="K9125" t="s">
        <v>99</v>
      </c>
      <c r="L9125" t="s">
        <v>100</v>
      </c>
      <c r="M9125" t="s">
        <v>16</v>
      </c>
      <c r="N9125">
        <v>22</v>
      </c>
      <c r="O9125">
        <v>206</v>
      </c>
      <c r="P9125">
        <v>4532</v>
      </c>
      <c r="Q9125">
        <v>1994</v>
      </c>
      <c r="R9125">
        <v>0.44</v>
      </c>
      <c r="S9125" t="s">
        <v>23</v>
      </c>
      <c r="T9125" t="str">
        <f>IF(Table1[[#This Row],[Units Sold]]&gt; 700,"High Units","low Units")</f>
        <v>low Units</v>
      </c>
      <c r="U9125">
        <f>SUM(Table1[[#This Row],[Operating Profit]])/SUM(Table1[Operating Profit])*100</f>
        <v>6.0035806752168773E-4</v>
      </c>
      <c r="V9125">
        <f>SUM(Table1[[#This Row],[Price per Unit]]*Table1[[#This Row],[Units Sold]])</f>
        <v>4532</v>
      </c>
      <c r="W9125">
        <f>SUM(Table1[[#This Row],[Total Sales]]-Table1[[#This Row],[Operating Profit]])</f>
        <v>2538</v>
      </c>
      <c r="X9125">
        <f>SUM(Table1[[#This Row],[Total Sales]]-Table1[[#This Row],[Cost]])</f>
        <v>1994</v>
      </c>
      <c r="Y9125">
        <f>SUM(Table1[[#This Row],[profit/loss]])/SUM(Table1[profit/loss])</f>
        <v>6.0035806752168776E-6</v>
      </c>
    </row>
    <row r="9126" spans="1:25" x14ac:dyDescent="0.3">
      <c r="A9126" t="s">
        <v>25</v>
      </c>
      <c r="B9126" t="s">
        <v>23</v>
      </c>
      <c r="C9126">
        <v>1185732</v>
      </c>
      <c r="D9126" s="9">
        <v>44517</v>
      </c>
      <c r="E9126" s="8" t="str">
        <f>TEXT(Table1[[#This Row],[Invoice Date]],"dd-mm-yyyy")</f>
        <v>17-11-2021</v>
      </c>
      <c r="F9126" s="1" t="str">
        <f t="shared" si="568"/>
        <v>November</v>
      </c>
      <c r="G9126" s="1" t="str">
        <f t="shared" si="569"/>
        <v>2021</v>
      </c>
      <c r="H9126" s="1" t="str">
        <f t="shared" si="570"/>
        <v>Wednesday</v>
      </c>
      <c r="I9126" s="1" t="str">
        <f t="shared" si="571"/>
        <v>17</v>
      </c>
      <c r="J9126" t="s">
        <v>26</v>
      </c>
      <c r="K9126" t="s">
        <v>99</v>
      </c>
      <c r="L9126" t="s">
        <v>100</v>
      </c>
      <c r="M9126" t="s">
        <v>18</v>
      </c>
      <c r="N9126">
        <v>15</v>
      </c>
      <c r="O9126">
        <v>153</v>
      </c>
      <c r="P9126">
        <v>2295</v>
      </c>
      <c r="Q9126">
        <v>872</v>
      </c>
      <c r="R9126">
        <v>0.38</v>
      </c>
      <c r="S9126" t="s">
        <v>23</v>
      </c>
      <c r="T9126" t="str">
        <f>IF(Table1[[#This Row],[Units Sold]]&gt; 700,"High Units","low Units")</f>
        <v>low Units</v>
      </c>
      <c r="U9126">
        <f>SUM(Table1[[#This Row],[Operating Profit]])/SUM(Table1[Operating Profit])*100</f>
        <v>2.6254374868551241E-4</v>
      </c>
      <c r="V9126">
        <f>SUM(Table1[[#This Row],[Price per Unit]]*Table1[[#This Row],[Units Sold]])</f>
        <v>2295</v>
      </c>
      <c r="W9126">
        <f>SUM(Table1[[#This Row],[Total Sales]]-Table1[[#This Row],[Operating Profit]])</f>
        <v>1423</v>
      </c>
      <c r="X9126">
        <f>SUM(Table1[[#This Row],[Total Sales]]-Table1[[#This Row],[Cost]])</f>
        <v>872</v>
      </c>
      <c r="Y9126">
        <f>SUM(Table1[[#This Row],[profit/loss]])/SUM(Table1[profit/loss])</f>
        <v>2.6254374868551239E-6</v>
      </c>
    </row>
    <row r="9127" spans="1:25" x14ac:dyDescent="0.3">
      <c r="A9127" t="s">
        <v>25</v>
      </c>
      <c r="B9127" t="s">
        <v>23</v>
      </c>
      <c r="C9127">
        <v>1185732</v>
      </c>
      <c r="D9127" s="9">
        <v>44517</v>
      </c>
      <c r="E9127" s="8" t="str">
        <f>TEXT(Table1[[#This Row],[Invoice Date]],"dd-mm-yyyy")</f>
        <v>17-11-2021</v>
      </c>
      <c r="F9127" s="1" t="str">
        <f t="shared" si="568"/>
        <v>November</v>
      </c>
      <c r="G9127" s="1" t="str">
        <f t="shared" si="569"/>
        <v>2021</v>
      </c>
      <c r="H9127" s="1" t="str">
        <f t="shared" si="570"/>
        <v>Wednesday</v>
      </c>
      <c r="I9127" s="1" t="str">
        <f t="shared" si="571"/>
        <v>17</v>
      </c>
      <c r="J9127" t="s">
        <v>26</v>
      </c>
      <c r="K9127" t="s">
        <v>99</v>
      </c>
      <c r="L9127" t="s">
        <v>100</v>
      </c>
      <c r="M9127" t="s">
        <v>19</v>
      </c>
      <c r="N9127">
        <v>22</v>
      </c>
      <c r="O9127">
        <v>119</v>
      </c>
      <c r="P9127">
        <v>2618</v>
      </c>
      <c r="Q9127">
        <v>1100</v>
      </c>
      <c r="R9127">
        <v>0.42</v>
      </c>
      <c r="S9127" t="s">
        <v>23</v>
      </c>
      <c r="T9127" t="str">
        <f>IF(Table1[[#This Row],[Units Sold]]&gt; 700,"High Units","low Units")</f>
        <v>low Units</v>
      </c>
      <c r="U9127">
        <f>SUM(Table1[[#This Row],[Operating Profit]])/SUM(Table1[Operating Profit])*100</f>
        <v>3.31190508662917E-4</v>
      </c>
      <c r="V9127">
        <f>SUM(Table1[[#This Row],[Price per Unit]]*Table1[[#This Row],[Units Sold]])</f>
        <v>2618</v>
      </c>
      <c r="W9127">
        <f>SUM(Table1[[#This Row],[Total Sales]]-Table1[[#This Row],[Operating Profit]])</f>
        <v>1518</v>
      </c>
      <c r="X9127">
        <f>SUM(Table1[[#This Row],[Total Sales]]-Table1[[#This Row],[Cost]])</f>
        <v>1100</v>
      </c>
      <c r="Y9127">
        <f>SUM(Table1[[#This Row],[profit/loss]])/SUM(Table1[profit/loss])</f>
        <v>3.3119050866291702E-6</v>
      </c>
    </row>
    <row r="9128" spans="1:25" x14ac:dyDescent="0.3">
      <c r="A9128" t="s">
        <v>25</v>
      </c>
      <c r="B9128" t="s">
        <v>23</v>
      </c>
      <c r="C9128">
        <v>1185732</v>
      </c>
      <c r="D9128" s="9">
        <v>44517</v>
      </c>
      <c r="E9128" s="8" t="str">
        <f>TEXT(Table1[[#This Row],[Invoice Date]],"dd-mm-yyyy")</f>
        <v>17-11-2021</v>
      </c>
      <c r="F9128" s="1" t="str">
        <f t="shared" si="568"/>
        <v>November</v>
      </c>
      <c r="G9128" s="1" t="str">
        <f t="shared" si="569"/>
        <v>2021</v>
      </c>
      <c r="H9128" s="1" t="str">
        <f t="shared" si="570"/>
        <v>Wednesday</v>
      </c>
      <c r="I9128" s="1" t="str">
        <f t="shared" si="571"/>
        <v>17</v>
      </c>
      <c r="J9128" t="s">
        <v>26</v>
      </c>
      <c r="K9128" t="s">
        <v>99</v>
      </c>
      <c r="L9128" t="s">
        <v>100</v>
      </c>
      <c r="M9128" t="s">
        <v>20</v>
      </c>
      <c r="N9128">
        <v>43</v>
      </c>
      <c r="O9128">
        <v>153</v>
      </c>
      <c r="P9128">
        <v>6579</v>
      </c>
      <c r="Q9128">
        <v>2895</v>
      </c>
      <c r="R9128">
        <v>0.44</v>
      </c>
      <c r="S9128" t="s">
        <v>23</v>
      </c>
      <c r="T9128" t="str">
        <f>IF(Table1[[#This Row],[Units Sold]]&gt; 700,"High Units","low Units")</f>
        <v>low Units</v>
      </c>
      <c r="U9128">
        <f>SUM(Table1[[#This Row],[Operating Profit]])/SUM(Table1[Operating Profit])*100</f>
        <v>8.7163320234467706E-4</v>
      </c>
      <c r="V9128">
        <f>SUM(Table1[[#This Row],[Price per Unit]]*Table1[[#This Row],[Units Sold]])</f>
        <v>6579</v>
      </c>
      <c r="W9128">
        <f>SUM(Table1[[#This Row],[Total Sales]]-Table1[[#This Row],[Operating Profit]])</f>
        <v>3684</v>
      </c>
      <c r="X9128">
        <f>SUM(Table1[[#This Row],[Total Sales]]-Table1[[#This Row],[Cost]])</f>
        <v>2895</v>
      </c>
      <c r="Y9128">
        <f>SUM(Table1[[#This Row],[profit/loss]])/SUM(Table1[profit/loss])</f>
        <v>8.7163320234467706E-6</v>
      </c>
    </row>
    <row r="9129" spans="1:25" x14ac:dyDescent="0.3">
      <c r="A9129" t="s">
        <v>25</v>
      </c>
      <c r="B9129" t="s">
        <v>23</v>
      </c>
      <c r="C9129">
        <v>1185732</v>
      </c>
      <c r="D9129" s="9">
        <v>44517</v>
      </c>
      <c r="E9129" s="8" t="str">
        <f>TEXT(Table1[[#This Row],[Invoice Date]],"dd-mm-yyyy")</f>
        <v>17-11-2021</v>
      </c>
      <c r="F9129" s="1" t="str">
        <f t="shared" si="568"/>
        <v>November</v>
      </c>
      <c r="G9129" s="1" t="str">
        <f t="shared" si="569"/>
        <v>2021</v>
      </c>
      <c r="H9129" s="1" t="str">
        <f t="shared" si="570"/>
        <v>Wednesday</v>
      </c>
      <c r="I9129" s="1" t="str">
        <f t="shared" si="571"/>
        <v>17</v>
      </c>
      <c r="J9129" t="s">
        <v>26</v>
      </c>
      <c r="K9129" t="s">
        <v>99</v>
      </c>
      <c r="L9129" t="s">
        <v>100</v>
      </c>
      <c r="M9129" t="s">
        <v>21</v>
      </c>
      <c r="N9129">
        <v>59</v>
      </c>
      <c r="O9129">
        <v>132</v>
      </c>
      <c r="P9129">
        <v>7788</v>
      </c>
      <c r="Q9129">
        <v>3115</v>
      </c>
      <c r="R9129">
        <v>0.4</v>
      </c>
      <c r="S9129" t="s">
        <v>23</v>
      </c>
      <c r="T9129" t="str">
        <f>IF(Table1[[#This Row],[Units Sold]]&gt; 700,"High Units","low Units")</f>
        <v>low Units</v>
      </c>
      <c r="U9129">
        <f>SUM(Table1[[#This Row],[Operating Profit]])/SUM(Table1[Operating Profit])*100</f>
        <v>9.378713040772605E-4</v>
      </c>
      <c r="V9129">
        <f>SUM(Table1[[#This Row],[Price per Unit]]*Table1[[#This Row],[Units Sold]])</f>
        <v>7788</v>
      </c>
      <c r="W9129">
        <f>SUM(Table1[[#This Row],[Total Sales]]-Table1[[#This Row],[Operating Profit]])</f>
        <v>4673</v>
      </c>
      <c r="X9129">
        <f>SUM(Table1[[#This Row],[Total Sales]]-Table1[[#This Row],[Cost]])</f>
        <v>3115</v>
      </c>
      <c r="Y9129">
        <f>SUM(Table1[[#This Row],[profit/loss]])/SUM(Table1[profit/loss])</f>
        <v>9.3787130407726045E-6</v>
      </c>
    </row>
    <row r="9130" spans="1:25" x14ac:dyDescent="0.3">
      <c r="A9130" t="s">
        <v>25</v>
      </c>
      <c r="B9130" t="s">
        <v>23</v>
      </c>
      <c r="C9130">
        <v>1185732</v>
      </c>
      <c r="D9130" s="9">
        <v>44517</v>
      </c>
      <c r="E9130" s="8" t="str">
        <f>TEXT(Table1[[#This Row],[Invoice Date]],"dd-mm-yyyy")</f>
        <v>17-11-2021</v>
      </c>
      <c r="F9130" s="1" t="str">
        <f t="shared" si="568"/>
        <v>November</v>
      </c>
      <c r="G9130" s="1" t="str">
        <f t="shared" si="569"/>
        <v>2021</v>
      </c>
      <c r="H9130" s="1" t="str">
        <f t="shared" si="570"/>
        <v>Wednesday</v>
      </c>
      <c r="I9130" s="1" t="str">
        <f t="shared" si="571"/>
        <v>17</v>
      </c>
      <c r="J9130" t="s">
        <v>26</v>
      </c>
      <c r="K9130" t="s">
        <v>99</v>
      </c>
      <c r="L9130" t="s">
        <v>100</v>
      </c>
      <c r="M9130" t="s">
        <v>22</v>
      </c>
      <c r="N9130">
        <v>51</v>
      </c>
      <c r="O9130">
        <v>168</v>
      </c>
      <c r="P9130">
        <v>8568</v>
      </c>
      <c r="Q9130">
        <v>4884</v>
      </c>
      <c r="R9130">
        <v>0.56999999999999995</v>
      </c>
      <c r="S9130" t="s">
        <v>23</v>
      </c>
      <c r="T9130" t="str">
        <f>IF(Table1[[#This Row],[Units Sold]]&gt; 700,"High Units","low Units")</f>
        <v>low Units</v>
      </c>
      <c r="U9130">
        <f>SUM(Table1[[#This Row],[Operating Profit]])/SUM(Table1[Operating Profit])*100</f>
        <v>1.4704858584633515E-3</v>
      </c>
      <c r="V9130">
        <f>SUM(Table1[[#This Row],[Price per Unit]]*Table1[[#This Row],[Units Sold]])</f>
        <v>8568</v>
      </c>
      <c r="W9130">
        <f>SUM(Table1[[#This Row],[Total Sales]]-Table1[[#This Row],[Operating Profit]])</f>
        <v>3684</v>
      </c>
      <c r="X9130">
        <f>SUM(Table1[[#This Row],[Total Sales]]-Table1[[#This Row],[Cost]])</f>
        <v>4884</v>
      </c>
      <c r="Y9130">
        <f>SUM(Table1[[#This Row],[profit/loss]])/SUM(Table1[profit/loss])</f>
        <v>1.4704858584633515E-5</v>
      </c>
    </row>
    <row r="9131" spans="1:25" x14ac:dyDescent="0.3">
      <c r="A9131" t="s">
        <v>25</v>
      </c>
      <c r="B9131" t="s">
        <v>23</v>
      </c>
      <c r="C9131">
        <v>1185732</v>
      </c>
      <c r="D9131" s="9">
        <v>44546</v>
      </c>
      <c r="E9131" s="8" t="str">
        <f>TEXT(Table1[[#This Row],[Invoice Date]],"dd-mm-yyyy")</f>
        <v>16-12-2021</v>
      </c>
      <c r="F9131" s="1" t="str">
        <f t="shared" si="568"/>
        <v>December</v>
      </c>
      <c r="G9131" s="1" t="str">
        <f t="shared" si="569"/>
        <v>2021</v>
      </c>
      <c r="H9131" s="1" t="str">
        <f t="shared" si="570"/>
        <v>Thursday</v>
      </c>
      <c r="I9131" s="1" t="str">
        <f t="shared" si="571"/>
        <v>16</v>
      </c>
      <c r="J9131" t="s">
        <v>26</v>
      </c>
      <c r="K9131" t="s">
        <v>99</v>
      </c>
      <c r="L9131" t="s">
        <v>100</v>
      </c>
      <c r="M9131" t="s">
        <v>16</v>
      </c>
      <c r="N9131">
        <v>48</v>
      </c>
      <c r="O9131">
        <v>256</v>
      </c>
      <c r="P9131">
        <v>12288</v>
      </c>
      <c r="Q9131">
        <v>5775</v>
      </c>
      <c r="R9131">
        <v>0.47</v>
      </c>
      <c r="S9131" t="s">
        <v>23</v>
      </c>
      <c r="T9131" t="str">
        <f>IF(Table1[[#This Row],[Units Sold]]&gt; 700,"High Units","low Units")</f>
        <v>low Units</v>
      </c>
      <c r="U9131">
        <f>SUM(Table1[[#This Row],[Operating Profit]])/SUM(Table1[Operating Profit])*100</f>
        <v>1.7387501704803144E-3</v>
      </c>
      <c r="V9131">
        <f>SUM(Table1[[#This Row],[Price per Unit]]*Table1[[#This Row],[Units Sold]])</f>
        <v>12288</v>
      </c>
      <c r="W9131">
        <f>SUM(Table1[[#This Row],[Total Sales]]-Table1[[#This Row],[Operating Profit]])</f>
        <v>6513</v>
      </c>
      <c r="X9131">
        <f>SUM(Table1[[#This Row],[Total Sales]]-Table1[[#This Row],[Cost]])</f>
        <v>5775</v>
      </c>
      <c r="Y9131">
        <f>SUM(Table1[[#This Row],[profit/loss]])/SUM(Table1[profit/loss])</f>
        <v>1.7387501704803144E-5</v>
      </c>
    </row>
    <row r="9132" spans="1:25" x14ac:dyDescent="0.3">
      <c r="A9132" t="s">
        <v>25</v>
      </c>
      <c r="B9132" t="s">
        <v>23</v>
      </c>
      <c r="C9132">
        <v>1185732</v>
      </c>
      <c r="D9132" s="9">
        <v>44546</v>
      </c>
      <c r="E9132" s="8" t="str">
        <f>TEXT(Table1[[#This Row],[Invoice Date]],"dd-mm-yyyy")</f>
        <v>16-12-2021</v>
      </c>
      <c r="F9132" s="1" t="str">
        <f t="shared" si="568"/>
        <v>December</v>
      </c>
      <c r="G9132" s="1" t="str">
        <f t="shared" si="569"/>
        <v>2021</v>
      </c>
      <c r="H9132" s="1" t="str">
        <f t="shared" si="570"/>
        <v>Thursday</v>
      </c>
      <c r="I9132" s="1" t="str">
        <f t="shared" si="571"/>
        <v>16</v>
      </c>
      <c r="J9132" t="s">
        <v>26</v>
      </c>
      <c r="K9132" t="s">
        <v>99</v>
      </c>
      <c r="L9132" t="s">
        <v>100</v>
      </c>
      <c r="M9132" t="s">
        <v>18</v>
      </c>
      <c r="N9132">
        <v>44</v>
      </c>
      <c r="O9132">
        <v>201</v>
      </c>
      <c r="P9132">
        <v>8844</v>
      </c>
      <c r="Q9132">
        <v>3272</v>
      </c>
      <c r="R9132">
        <v>0.37</v>
      </c>
      <c r="S9132" t="s">
        <v>23</v>
      </c>
      <c r="T9132" t="str">
        <f>IF(Table1[[#This Row],[Units Sold]]&gt; 700,"High Units","low Units")</f>
        <v>low Units</v>
      </c>
      <c r="U9132">
        <f>SUM(Table1[[#This Row],[Operating Profit]])/SUM(Table1[Operating Profit])*100</f>
        <v>9.8514122213187684E-4</v>
      </c>
      <c r="V9132">
        <f>SUM(Table1[[#This Row],[Price per Unit]]*Table1[[#This Row],[Units Sold]])</f>
        <v>8844</v>
      </c>
      <c r="W9132">
        <f>SUM(Table1[[#This Row],[Total Sales]]-Table1[[#This Row],[Operating Profit]])</f>
        <v>5572</v>
      </c>
      <c r="X9132">
        <f>SUM(Table1[[#This Row],[Total Sales]]-Table1[[#This Row],[Cost]])</f>
        <v>3272</v>
      </c>
      <c r="Y9132">
        <f>SUM(Table1[[#This Row],[profit/loss]])/SUM(Table1[profit/loss])</f>
        <v>9.8514122213187686E-6</v>
      </c>
    </row>
    <row r="9133" spans="1:25" x14ac:dyDescent="0.3">
      <c r="A9133" t="s">
        <v>25</v>
      </c>
      <c r="B9133" t="s">
        <v>23</v>
      </c>
      <c r="C9133">
        <v>1185732</v>
      </c>
      <c r="D9133" s="9">
        <v>44546</v>
      </c>
      <c r="E9133" s="8" t="str">
        <f>TEXT(Table1[[#This Row],[Invoice Date]],"dd-mm-yyyy")</f>
        <v>16-12-2021</v>
      </c>
      <c r="F9133" s="1" t="str">
        <f t="shared" si="568"/>
        <v>December</v>
      </c>
      <c r="G9133" s="1" t="str">
        <f t="shared" si="569"/>
        <v>2021</v>
      </c>
      <c r="H9133" s="1" t="str">
        <f t="shared" si="570"/>
        <v>Thursday</v>
      </c>
      <c r="I9133" s="1" t="str">
        <f t="shared" si="571"/>
        <v>16</v>
      </c>
      <c r="J9133" t="s">
        <v>26</v>
      </c>
      <c r="K9133" t="s">
        <v>99</v>
      </c>
      <c r="L9133" t="s">
        <v>100</v>
      </c>
      <c r="M9133" t="s">
        <v>19</v>
      </c>
      <c r="N9133">
        <v>43</v>
      </c>
      <c r="O9133">
        <v>158</v>
      </c>
      <c r="P9133">
        <v>6794</v>
      </c>
      <c r="Q9133">
        <v>3057</v>
      </c>
      <c r="R9133">
        <v>0.45</v>
      </c>
      <c r="S9133" t="s">
        <v>23</v>
      </c>
      <c r="T9133" t="str">
        <f>IF(Table1[[#This Row],[Units Sold]]&gt; 700,"High Units","low Units")</f>
        <v>low Units</v>
      </c>
      <c r="U9133">
        <f>SUM(Table1[[#This Row],[Operating Profit]])/SUM(Table1[Operating Profit])*100</f>
        <v>9.2040853180230667E-4</v>
      </c>
      <c r="V9133">
        <f>SUM(Table1[[#This Row],[Price per Unit]]*Table1[[#This Row],[Units Sold]])</f>
        <v>6794</v>
      </c>
      <c r="W9133">
        <f>SUM(Table1[[#This Row],[Total Sales]]-Table1[[#This Row],[Operating Profit]])</f>
        <v>3737</v>
      </c>
      <c r="X9133">
        <f>SUM(Table1[[#This Row],[Total Sales]]-Table1[[#This Row],[Cost]])</f>
        <v>3057</v>
      </c>
      <c r="Y9133">
        <f>SUM(Table1[[#This Row],[profit/loss]])/SUM(Table1[profit/loss])</f>
        <v>9.2040853180230664E-6</v>
      </c>
    </row>
    <row r="9134" spans="1:25" x14ac:dyDescent="0.3">
      <c r="A9134" t="s">
        <v>25</v>
      </c>
      <c r="B9134" t="s">
        <v>23</v>
      </c>
      <c r="C9134">
        <v>1185732</v>
      </c>
      <c r="D9134" s="9">
        <v>44546</v>
      </c>
      <c r="E9134" s="8" t="str">
        <f>TEXT(Table1[[#This Row],[Invoice Date]],"dd-mm-yyyy")</f>
        <v>16-12-2021</v>
      </c>
      <c r="F9134" s="1" t="str">
        <f t="shared" si="568"/>
        <v>December</v>
      </c>
      <c r="G9134" s="1" t="str">
        <f t="shared" si="569"/>
        <v>2021</v>
      </c>
      <c r="H9134" s="1" t="str">
        <f t="shared" si="570"/>
        <v>Thursday</v>
      </c>
      <c r="I9134" s="1" t="str">
        <f t="shared" si="571"/>
        <v>16</v>
      </c>
      <c r="J9134" t="s">
        <v>26</v>
      </c>
      <c r="K9134" t="s">
        <v>99</v>
      </c>
      <c r="L9134" t="s">
        <v>100</v>
      </c>
      <c r="M9134" t="s">
        <v>20</v>
      </c>
      <c r="N9134">
        <v>41</v>
      </c>
      <c r="O9134">
        <v>143</v>
      </c>
      <c r="P9134">
        <v>5863</v>
      </c>
      <c r="Q9134">
        <v>2756</v>
      </c>
      <c r="R9134">
        <v>0.47</v>
      </c>
      <c r="S9134" t="s">
        <v>23</v>
      </c>
      <c r="T9134" t="str">
        <f>IF(Table1[[#This Row],[Units Sold]]&gt; 700,"High Units","low Units")</f>
        <v>low Units</v>
      </c>
      <c r="U9134">
        <f>SUM(Table1[[#This Row],[Operating Profit]])/SUM(Table1[Operating Profit])*100</f>
        <v>8.2978276534090832E-4</v>
      </c>
      <c r="V9134">
        <f>SUM(Table1[[#This Row],[Price per Unit]]*Table1[[#This Row],[Units Sold]])</f>
        <v>5863</v>
      </c>
      <c r="W9134">
        <f>SUM(Table1[[#This Row],[Total Sales]]-Table1[[#This Row],[Operating Profit]])</f>
        <v>3107</v>
      </c>
      <c r="X9134">
        <f>SUM(Table1[[#This Row],[Total Sales]]-Table1[[#This Row],[Cost]])</f>
        <v>2756</v>
      </c>
      <c r="Y9134">
        <f>SUM(Table1[[#This Row],[profit/loss]])/SUM(Table1[profit/loss])</f>
        <v>8.2978276534090837E-6</v>
      </c>
    </row>
    <row r="9135" spans="1:25" x14ac:dyDescent="0.3">
      <c r="A9135" t="s">
        <v>25</v>
      </c>
      <c r="B9135" t="s">
        <v>23</v>
      </c>
      <c r="C9135">
        <v>1185732</v>
      </c>
      <c r="D9135" s="9">
        <v>44546</v>
      </c>
      <c r="E9135" s="8" t="str">
        <f>TEXT(Table1[[#This Row],[Invoice Date]],"dd-mm-yyyy")</f>
        <v>16-12-2021</v>
      </c>
      <c r="F9135" s="1" t="str">
        <f t="shared" si="568"/>
        <v>December</v>
      </c>
      <c r="G9135" s="1" t="str">
        <f t="shared" si="569"/>
        <v>2021</v>
      </c>
      <c r="H9135" s="1" t="str">
        <f t="shared" si="570"/>
        <v>Thursday</v>
      </c>
      <c r="I9135" s="1" t="str">
        <f t="shared" si="571"/>
        <v>16</v>
      </c>
      <c r="J9135" t="s">
        <v>26</v>
      </c>
      <c r="K9135" t="s">
        <v>99</v>
      </c>
      <c r="L9135" t="s">
        <v>100</v>
      </c>
      <c r="M9135" t="s">
        <v>21</v>
      </c>
      <c r="N9135">
        <v>54</v>
      </c>
      <c r="O9135">
        <v>157</v>
      </c>
      <c r="P9135">
        <v>8478</v>
      </c>
      <c r="Q9135">
        <v>3222</v>
      </c>
      <c r="R9135">
        <v>0.38</v>
      </c>
      <c r="S9135" t="s">
        <v>23</v>
      </c>
      <c r="T9135" t="str">
        <f>IF(Table1[[#This Row],[Units Sold]]&gt; 700,"High Units","low Units")</f>
        <v>low Units</v>
      </c>
      <c r="U9135">
        <f>SUM(Table1[[#This Row],[Operating Profit]])/SUM(Table1[Operating Profit])*100</f>
        <v>9.7008710810174426E-4</v>
      </c>
      <c r="V9135">
        <f>SUM(Table1[[#This Row],[Price per Unit]]*Table1[[#This Row],[Units Sold]])</f>
        <v>8478</v>
      </c>
      <c r="W9135">
        <f>SUM(Table1[[#This Row],[Total Sales]]-Table1[[#This Row],[Operating Profit]])</f>
        <v>5256</v>
      </c>
      <c r="X9135">
        <f>SUM(Table1[[#This Row],[Total Sales]]-Table1[[#This Row],[Cost]])</f>
        <v>3222</v>
      </c>
      <c r="Y9135">
        <f>SUM(Table1[[#This Row],[profit/loss]])/SUM(Table1[profit/loss])</f>
        <v>9.7008710810174423E-6</v>
      </c>
    </row>
    <row r="9136" spans="1:25" x14ac:dyDescent="0.3">
      <c r="A9136" t="s">
        <v>25</v>
      </c>
      <c r="B9136" t="s">
        <v>23</v>
      </c>
      <c r="C9136">
        <v>1185732</v>
      </c>
      <c r="D9136" s="9">
        <v>44546</v>
      </c>
      <c r="E9136" s="8" t="str">
        <f>TEXT(Table1[[#This Row],[Invoice Date]],"dd-mm-yyyy")</f>
        <v>16-12-2021</v>
      </c>
      <c r="F9136" s="1" t="str">
        <f t="shared" si="568"/>
        <v>December</v>
      </c>
      <c r="G9136" s="1" t="str">
        <f t="shared" si="569"/>
        <v>2021</v>
      </c>
      <c r="H9136" s="1" t="str">
        <f t="shared" si="570"/>
        <v>Thursday</v>
      </c>
      <c r="I9136" s="1" t="str">
        <f t="shared" si="571"/>
        <v>16</v>
      </c>
      <c r="J9136" t="s">
        <v>26</v>
      </c>
      <c r="K9136" t="s">
        <v>99</v>
      </c>
      <c r="L9136" t="s">
        <v>100</v>
      </c>
      <c r="M9136" t="s">
        <v>22</v>
      </c>
      <c r="N9136">
        <v>53</v>
      </c>
      <c r="O9136">
        <v>178</v>
      </c>
      <c r="P9136">
        <v>9434</v>
      </c>
      <c r="Q9136">
        <v>5189</v>
      </c>
      <c r="R9136">
        <v>0.55000000000000004</v>
      </c>
      <c r="S9136" t="s">
        <v>23</v>
      </c>
      <c r="T9136" t="str">
        <f>IF(Table1[[#This Row],[Units Sold]]&gt; 700,"High Units","low Units")</f>
        <v>low Units</v>
      </c>
      <c r="U9136">
        <f>SUM(Table1[[#This Row],[Operating Profit]])/SUM(Table1[Operating Profit])*100</f>
        <v>1.5623159540471602E-3</v>
      </c>
      <c r="V9136">
        <f>SUM(Table1[[#This Row],[Price per Unit]]*Table1[[#This Row],[Units Sold]])</f>
        <v>9434</v>
      </c>
      <c r="W9136">
        <f>SUM(Table1[[#This Row],[Total Sales]]-Table1[[#This Row],[Operating Profit]])</f>
        <v>4245</v>
      </c>
      <c r="X9136">
        <f>SUM(Table1[[#This Row],[Total Sales]]-Table1[[#This Row],[Cost]])</f>
        <v>5189</v>
      </c>
      <c r="Y9136">
        <f>SUM(Table1[[#This Row],[profit/loss]])/SUM(Table1[profit/loss])</f>
        <v>1.5623159540471602E-5</v>
      </c>
    </row>
    <row r="9137" spans="1:25" x14ac:dyDescent="0.3">
      <c r="A9137" t="s">
        <v>25</v>
      </c>
      <c r="B9137" t="s">
        <v>23</v>
      </c>
      <c r="C9137">
        <v>1197831</v>
      </c>
      <c r="D9137" s="9">
        <v>44219</v>
      </c>
      <c r="E9137" s="8" t="str">
        <f>TEXT(Table1[[#This Row],[Invoice Date]],"dd-mm-yyyy")</f>
        <v>23-01-2021</v>
      </c>
      <c r="F9137" s="1" t="str">
        <f t="shared" si="568"/>
        <v>January</v>
      </c>
      <c r="G9137" s="1" t="str">
        <f t="shared" si="569"/>
        <v>2021</v>
      </c>
      <c r="H9137" s="1" t="str">
        <f t="shared" si="570"/>
        <v>Saturday</v>
      </c>
      <c r="I9137" s="1" t="str">
        <f t="shared" si="571"/>
        <v>23</v>
      </c>
      <c r="J9137" t="s">
        <v>26</v>
      </c>
      <c r="K9137" t="s">
        <v>99</v>
      </c>
      <c r="L9137" t="s">
        <v>100</v>
      </c>
      <c r="M9137" t="s">
        <v>16</v>
      </c>
      <c r="N9137">
        <v>17</v>
      </c>
      <c r="O9137">
        <v>215</v>
      </c>
      <c r="P9137">
        <v>3655</v>
      </c>
      <c r="Q9137">
        <v>1608</v>
      </c>
      <c r="R9137">
        <v>0.44</v>
      </c>
      <c r="S9137" t="s">
        <v>23</v>
      </c>
      <c r="T9137" t="str">
        <f>IF(Table1[[#This Row],[Units Sold]]&gt; 700,"High Units","low Units")</f>
        <v>low Units</v>
      </c>
      <c r="U9137">
        <f>SUM(Table1[[#This Row],[Operating Profit]])/SUM(Table1[Operating Profit])*100</f>
        <v>4.8414030720906411E-4</v>
      </c>
      <c r="V9137">
        <f>SUM(Table1[[#This Row],[Price per Unit]]*Table1[[#This Row],[Units Sold]])</f>
        <v>3655</v>
      </c>
      <c r="W9137">
        <f>SUM(Table1[[#This Row],[Total Sales]]-Table1[[#This Row],[Operating Profit]])</f>
        <v>2047</v>
      </c>
      <c r="X9137">
        <f>SUM(Table1[[#This Row],[Total Sales]]-Table1[[#This Row],[Cost]])</f>
        <v>1608</v>
      </c>
      <c r="Y9137">
        <f>SUM(Table1[[#This Row],[profit/loss]])/SUM(Table1[profit/loss])</f>
        <v>4.8414030720906411E-6</v>
      </c>
    </row>
    <row r="9138" spans="1:25" x14ac:dyDescent="0.3">
      <c r="A9138" t="s">
        <v>25</v>
      </c>
      <c r="B9138" t="s">
        <v>23</v>
      </c>
      <c r="C9138">
        <v>1197831</v>
      </c>
      <c r="D9138" s="9">
        <v>44219</v>
      </c>
      <c r="E9138" s="8" t="str">
        <f>TEXT(Table1[[#This Row],[Invoice Date]],"dd-mm-yyyy")</f>
        <v>23-01-2021</v>
      </c>
      <c r="F9138" s="1" t="str">
        <f t="shared" si="568"/>
        <v>January</v>
      </c>
      <c r="G9138" s="1" t="str">
        <f t="shared" si="569"/>
        <v>2021</v>
      </c>
      <c r="H9138" s="1" t="str">
        <f t="shared" si="570"/>
        <v>Saturday</v>
      </c>
      <c r="I9138" s="1" t="str">
        <f t="shared" si="571"/>
        <v>23</v>
      </c>
      <c r="J9138" t="s">
        <v>26</v>
      </c>
      <c r="K9138" t="s">
        <v>99</v>
      </c>
      <c r="L9138" t="s">
        <v>100</v>
      </c>
      <c r="M9138" t="s">
        <v>18</v>
      </c>
      <c r="N9138">
        <v>18</v>
      </c>
      <c r="O9138">
        <v>135</v>
      </c>
      <c r="P9138">
        <v>2430</v>
      </c>
      <c r="Q9138">
        <v>972</v>
      </c>
      <c r="R9138">
        <v>0.4</v>
      </c>
      <c r="S9138" t="s">
        <v>23</v>
      </c>
      <c r="T9138" t="str">
        <f>IF(Table1[[#This Row],[Units Sold]]&gt; 700,"High Units","low Units")</f>
        <v>low Units</v>
      </c>
      <c r="U9138">
        <f>SUM(Table1[[#This Row],[Operating Profit]])/SUM(Table1[Operating Profit])*100</f>
        <v>2.9265197674577758E-4</v>
      </c>
      <c r="V9138">
        <f>SUM(Table1[[#This Row],[Price per Unit]]*Table1[[#This Row],[Units Sold]])</f>
        <v>2430</v>
      </c>
      <c r="W9138">
        <f>SUM(Table1[[#This Row],[Total Sales]]-Table1[[#This Row],[Operating Profit]])</f>
        <v>1458</v>
      </c>
      <c r="X9138">
        <f>SUM(Table1[[#This Row],[Total Sales]]-Table1[[#This Row],[Cost]])</f>
        <v>972</v>
      </c>
      <c r="Y9138">
        <f>SUM(Table1[[#This Row],[profit/loss]])/SUM(Table1[profit/loss])</f>
        <v>2.9265197674577757E-6</v>
      </c>
    </row>
    <row r="9139" spans="1:25" x14ac:dyDescent="0.3">
      <c r="A9139" t="s">
        <v>25</v>
      </c>
      <c r="B9139" t="s">
        <v>23</v>
      </c>
      <c r="C9139">
        <v>1197831</v>
      </c>
      <c r="D9139" s="9">
        <v>44219</v>
      </c>
      <c r="E9139" s="8" t="str">
        <f>TEXT(Table1[[#This Row],[Invoice Date]],"dd-mm-yyyy")</f>
        <v>23-01-2021</v>
      </c>
      <c r="F9139" s="1" t="str">
        <f t="shared" si="568"/>
        <v>January</v>
      </c>
      <c r="G9139" s="1" t="str">
        <f t="shared" si="569"/>
        <v>2021</v>
      </c>
      <c r="H9139" s="1" t="str">
        <f t="shared" si="570"/>
        <v>Saturday</v>
      </c>
      <c r="I9139" s="1" t="str">
        <f t="shared" si="571"/>
        <v>23</v>
      </c>
      <c r="J9139" t="s">
        <v>26</v>
      </c>
      <c r="K9139" t="s">
        <v>99</v>
      </c>
      <c r="L9139" t="s">
        <v>100</v>
      </c>
      <c r="M9139" t="s">
        <v>19</v>
      </c>
      <c r="N9139">
        <v>11</v>
      </c>
      <c r="O9139">
        <v>140</v>
      </c>
      <c r="P9139">
        <v>1540</v>
      </c>
      <c r="Q9139">
        <v>678</v>
      </c>
      <c r="R9139">
        <v>0.44</v>
      </c>
      <c r="S9139" t="s">
        <v>23</v>
      </c>
      <c r="T9139" t="str">
        <f>IF(Table1[[#This Row],[Units Sold]]&gt; 700,"High Units","low Units")</f>
        <v>low Units</v>
      </c>
      <c r="U9139">
        <f>SUM(Table1[[#This Row],[Operating Profit]])/SUM(Table1[Operating Profit])*100</f>
        <v>2.0413378624859794E-4</v>
      </c>
      <c r="V9139">
        <f>SUM(Table1[[#This Row],[Price per Unit]]*Table1[[#This Row],[Units Sold]])</f>
        <v>1540</v>
      </c>
      <c r="W9139">
        <f>SUM(Table1[[#This Row],[Total Sales]]-Table1[[#This Row],[Operating Profit]])</f>
        <v>862</v>
      </c>
      <c r="X9139">
        <f>SUM(Table1[[#This Row],[Total Sales]]-Table1[[#This Row],[Cost]])</f>
        <v>678</v>
      </c>
      <c r="Y9139">
        <f>SUM(Table1[[#This Row],[profit/loss]])/SUM(Table1[profit/loss])</f>
        <v>2.0413378624859794E-6</v>
      </c>
    </row>
    <row r="9140" spans="1:25" x14ac:dyDescent="0.3">
      <c r="A9140" t="s">
        <v>25</v>
      </c>
      <c r="B9140" t="s">
        <v>23</v>
      </c>
      <c r="C9140">
        <v>1197831</v>
      </c>
      <c r="D9140" s="9">
        <v>44219</v>
      </c>
      <c r="E9140" s="8" t="str">
        <f>TEXT(Table1[[#This Row],[Invoice Date]],"dd-mm-yyyy")</f>
        <v>23-01-2021</v>
      </c>
      <c r="F9140" s="1" t="str">
        <f t="shared" si="568"/>
        <v>January</v>
      </c>
      <c r="G9140" s="1" t="str">
        <f t="shared" si="569"/>
        <v>2021</v>
      </c>
      <c r="H9140" s="1" t="str">
        <f t="shared" si="570"/>
        <v>Saturday</v>
      </c>
      <c r="I9140" s="1" t="str">
        <f t="shared" si="571"/>
        <v>23</v>
      </c>
      <c r="J9140" t="s">
        <v>26</v>
      </c>
      <c r="K9140" t="s">
        <v>99</v>
      </c>
      <c r="L9140" t="s">
        <v>100</v>
      </c>
      <c r="M9140" t="s">
        <v>20</v>
      </c>
      <c r="N9140">
        <v>13</v>
      </c>
      <c r="O9140">
        <v>102</v>
      </c>
      <c r="P9140">
        <v>1326</v>
      </c>
      <c r="Q9140">
        <v>623</v>
      </c>
      <c r="R9140">
        <v>0.47</v>
      </c>
      <c r="S9140" t="s">
        <v>23</v>
      </c>
      <c r="T9140" t="str">
        <f>IF(Table1[[#This Row],[Units Sold]]&gt; 700,"High Units","low Units")</f>
        <v>low Units</v>
      </c>
      <c r="U9140">
        <f>SUM(Table1[[#This Row],[Operating Profit]])/SUM(Table1[Operating Profit])*100</f>
        <v>1.8757426081545208E-4</v>
      </c>
      <c r="V9140">
        <f>SUM(Table1[[#This Row],[Price per Unit]]*Table1[[#This Row],[Units Sold]])</f>
        <v>1326</v>
      </c>
      <c r="W9140">
        <f>SUM(Table1[[#This Row],[Total Sales]]-Table1[[#This Row],[Operating Profit]])</f>
        <v>703</v>
      </c>
      <c r="X9140">
        <f>SUM(Table1[[#This Row],[Total Sales]]-Table1[[#This Row],[Cost]])</f>
        <v>623</v>
      </c>
      <c r="Y9140">
        <f>SUM(Table1[[#This Row],[profit/loss]])/SUM(Table1[profit/loss])</f>
        <v>1.8757426081545209E-6</v>
      </c>
    </row>
    <row r="9141" spans="1:25" x14ac:dyDescent="0.3">
      <c r="A9141" t="s">
        <v>25</v>
      </c>
      <c r="B9141" t="s">
        <v>23</v>
      </c>
      <c r="C9141">
        <v>1197831</v>
      </c>
      <c r="D9141" s="9">
        <v>44219</v>
      </c>
      <c r="E9141" s="8" t="str">
        <f>TEXT(Table1[[#This Row],[Invoice Date]],"dd-mm-yyyy")</f>
        <v>23-01-2021</v>
      </c>
      <c r="F9141" s="1" t="str">
        <f t="shared" si="568"/>
        <v>January</v>
      </c>
      <c r="G9141" s="1" t="str">
        <f t="shared" si="569"/>
        <v>2021</v>
      </c>
      <c r="H9141" s="1" t="str">
        <f t="shared" si="570"/>
        <v>Saturday</v>
      </c>
      <c r="I9141" s="1" t="str">
        <f t="shared" si="571"/>
        <v>23</v>
      </c>
      <c r="J9141" t="s">
        <v>26</v>
      </c>
      <c r="K9141" t="s">
        <v>99</v>
      </c>
      <c r="L9141" t="s">
        <v>100</v>
      </c>
      <c r="M9141" t="s">
        <v>21</v>
      </c>
      <c r="N9141">
        <v>26</v>
      </c>
      <c r="O9141">
        <v>123</v>
      </c>
      <c r="P9141">
        <v>3198</v>
      </c>
      <c r="Q9141">
        <v>1215</v>
      </c>
      <c r="R9141">
        <v>0.38</v>
      </c>
      <c r="S9141" t="s">
        <v>23</v>
      </c>
      <c r="T9141" t="str">
        <f>IF(Table1[[#This Row],[Units Sold]]&gt; 700,"High Units","low Units")</f>
        <v>low Units</v>
      </c>
      <c r="U9141">
        <f>SUM(Table1[[#This Row],[Operating Profit]])/SUM(Table1[Operating Profit])*100</f>
        <v>3.65814970932222E-4</v>
      </c>
      <c r="V9141">
        <f>SUM(Table1[[#This Row],[Price per Unit]]*Table1[[#This Row],[Units Sold]])</f>
        <v>3198</v>
      </c>
      <c r="W9141">
        <f>SUM(Table1[[#This Row],[Total Sales]]-Table1[[#This Row],[Operating Profit]])</f>
        <v>1983</v>
      </c>
      <c r="X9141">
        <f>SUM(Table1[[#This Row],[Total Sales]]-Table1[[#This Row],[Cost]])</f>
        <v>1215</v>
      </c>
      <c r="Y9141">
        <f>SUM(Table1[[#This Row],[profit/loss]])/SUM(Table1[profit/loss])</f>
        <v>3.6581497093222198E-6</v>
      </c>
    </row>
    <row r="9142" spans="1:25" x14ac:dyDescent="0.3">
      <c r="A9142" t="s">
        <v>25</v>
      </c>
      <c r="B9142" t="s">
        <v>23</v>
      </c>
      <c r="C9142">
        <v>1197831</v>
      </c>
      <c r="D9142" s="9">
        <v>44219</v>
      </c>
      <c r="E9142" s="8" t="str">
        <f>TEXT(Table1[[#This Row],[Invoice Date]],"dd-mm-yyyy")</f>
        <v>23-01-2021</v>
      </c>
      <c r="F9142" s="1" t="str">
        <f t="shared" si="568"/>
        <v>January</v>
      </c>
      <c r="G9142" s="1" t="str">
        <f t="shared" si="569"/>
        <v>2021</v>
      </c>
      <c r="H9142" s="1" t="str">
        <f t="shared" si="570"/>
        <v>Saturday</v>
      </c>
      <c r="I9142" s="1" t="str">
        <f t="shared" si="571"/>
        <v>23</v>
      </c>
      <c r="J9142" t="s">
        <v>26</v>
      </c>
      <c r="K9142" t="s">
        <v>99</v>
      </c>
      <c r="L9142" t="s">
        <v>100</v>
      </c>
      <c r="M9142" t="s">
        <v>22</v>
      </c>
      <c r="N9142">
        <v>18</v>
      </c>
      <c r="O9142">
        <v>158</v>
      </c>
      <c r="P9142">
        <v>2844</v>
      </c>
      <c r="Q9142">
        <v>1223</v>
      </c>
      <c r="R9142">
        <v>0.43</v>
      </c>
      <c r="S9142" t="s">
        <v>23</v>
      </c>
      <c r="T9142" t="str">
        <f>IF(Table1[[#This Row],[Units Sold]]&gt; 700,"High Units","low Units")</f>
        <v>low Units</v>
      </c>
      <c r="U9142">
        <f>SUM(Table1[[#This Row],[Operating Profit]])/SUM(Table1[Operating Profit])*100</f>
        <v>3.6822362917704319E-4</v>
      </c>
      <c r="V9142">
        <f>SUM(Table1[[#This Row],[Price per Unit]]*Table1[[#This Row],[Units Sold]])</f>
        <v>2844</v>
      </c>
      <c r="W9142">
        <f>SUM(Table1[[#This Row],[Total Sales]]-Table1[[#This Row],[Operating Profit]])</f>
        <v>1621</v>
      </c>
      <c r="X9142">
        <f>SUM(Table1[[#This Row],[Total Sales]]-Table1[[#This Row],[Cost]])</f>
        <v>1223</v>
      </c>
      <c r="Y9142">
        <f>SUM(Table1[[#This Row],[profit/loss]])/SUM(Table1[profit/loss])</f>
        <v>3.6822362917704321E-6</v>
      </c>
    </row>
    <row r="9143" spans="1:25" x14ac:dyDescent="0.3">
      <c r="A9143" t="s">
        <v>25</v>
      </c>
      <c r="B9143" t="s">
        <v>23</v>
      </c>
      <c r="C9143">
        <v>1197831</v>
      </c>
      <c r="D9143" s="9">
        <v>44248</v>
      </c>
      <c r="E9143" s="8" t="str">
        <f>TEXT(Table1[[#This Row],[Invoice Date]],"dd-mm-yyyy")</f>
        <v>21-02-2021</v>
      </c>
      <c r="F9143" s="1" t="str">
        <f t="shared" si="568"/>
        <v>February</v>
      </c>
      <c r="G9143" s="1" t="str">
        <f t="shared" si="569"/>
        <v>2021</v>
      </c>
      <c r="H9143" s="1" t="str">
        <f t="shared" si="570"/>
        <v>Sunday</v>
      </c>
      <c r="I9143" s="1" t="str">
        <f t="shared" si="571"/>
        <v>21</v>
      </c>
      <c r="J9143" t="s">
        <v>26</v>
      </c>
      <c r="K9143" t="s">
        <v>99</v>
      </c>
      <c r="L9143" t="s">
        <v>100</v>
      </c>
      <c r="M9143" t="s">
        <v>16</v>
      </c>
      <c r="N9143">
        <v>17</v>
      </c>
      <c r="O9143">
        <v>210</v>
      </c>
      <c r="P9143">
        <v>3570</v>
      </c>
      <c r="Q9143">
        <v>1607</v>
      </c>
      <c r="R9143">
        <v>0.45</v>
      </c>
      <c r="S9143" t="s">
        <v>23</v>
      </c>
      <c r="T9143" t="str">
        <f>IF(Table1[[#This Row],[Units Sold]]&gt; 700,"High Units","low Units")</f>
        <v>low Units</v>
      </c>
      <c r="U9143">
        <f>SUM(Table1[[#This Row],[Operating Profit]])/SUM(Table1[Operating Profit])*100</f>
        <v>4.838392249284615E-4</v>
      </c>
      <c r="V9143">
        <f>SUM(Table1[[#This Row],[Price per Unit]]*Table1[[#This Row],[Units Sold]])</f>
        <v>3570</v>
      </c>
      <c r="W9143">
        <f>SUM(Table1[[#This Row],[Total Sales]]-Table1[[#This Row],[Operating Profit]])</f>
        <v>1963</v>
      </c>
      <c r="X9143">
        <f>SUM(Table1[[#This Row],[Total Sales]]-Table1[[#This Row],[Cost]])</f>
        <v>1607</v>
      </c>
      <c r="Y9143">
        <f>SUM(Table1[[#This Row],[profit/loss]])/SUM(Table1[profit/loss])</f>
        <v>4.8383922492846152E-6</v>
      </c>
    </row>
    <row r="9144" spans="1:25" x14ac:dyDescent="0.3">
      <c r="A9144" t="s">
        <v>25</v>
      </c>
      <c r="B9144" t="s">
        <v>23</v>
      </c>
      <c r="C9144">
        <v>1197831</v>
      </c>
      <c r="D9144" s="9">
        <v>44248</v>
      </c>
      <c r="E9144" s="8" t="str">
        <f>TEXT(Table1[[#This Row],[Invoice Date]],"dd-mm-yyyy")</f>
        <v>21-02-2021</v>
      </c>
      <c r="F9144" s="1" t="str">
        <f t="shared" si="568"/>
        <v>February</v>
      </c>
      <c r="G9144" s="1" t="str">
        <f t="shared" si="569"/>
        <v>2021</v>
      </c>
      <c r="H9144" s="1" t="str">
        <f t="shared" si="570"/>
        <v>Sunday</v>
      </c>
      <c r="I9144" s="1" t="str">
        <f t="shared" si="571"/>
        <v>21</v>
      </c>
      <c r="J9144" t="s">
        <v>26</v>
      </c>
      <c r="K9144" t="s">
        <v>99</v>
      </c>
      <c r="L9144" t="s">
        <v>100</v>
      </c>
      <c r="M9144" t="s">
        <v>18</v>
      </c>
      <c r="N9144">
        <v>17</v>
      </c>
      <c r="O9144">
        <v>112</v>
      </c>
      <c r="P9144">
        <v>1904</v>
      </c>
      <c r="Q9144">
        <v>743</v>
      </c>
      <c r="R9144">
        <v>0.39</v>
      </c>
      <c r="S9144" t="s">
        <v>23</v>
      </c>
      <c r="T9144" t="str">
        <f>IF(Table1[[#This Row],[Units Sold]]&gt; 700,"High Units","low Units")</f>
        <v>low Units</v>
      </c>
      <c r="U9144">
        <f>SUM(Table1[[#This Row],[Operating Profit]])/SUM(Table1[Operating Profit])*100</f>
        <v>2.2370413448777031E-4</v>
      </c>
      <c r="V9144">
        <f>SUM(Table1[[#This Row],[Price per Unit]]*Table1[[#This Row],[Units Sold]])</f>
        <v>1904</v>
      </c>
      <c r="W9144">
        <f>SUM(Table1[[#This Row],[Total Sales]]-Table1[[#This Row],[Operating Profit]])</f>
        <v>1161</v>
      </c>
      <c r="X9144">
        <f>SUM(Table1[[#This Row],[Total Sales]]-Table1[[#This Row],[Cost]])</f>
        <v>743</v>
      </c>
      <c r="Y9144">
        <f>SUM(Table1[[#This Row],[profit/loss]])/SUM(Table1[profit/loss])</f>
        <v>2.2370413448777031E-6</v>
      </c>
    </row>
    <row r="9145" spans="1:25" x14ac:dyDescent="0.3">
      <c r="A9145" t="s">
        <v>25</v>
      </c>
      <c r="B9145" t="s">
        <v>23</v>
      </c>
      <c r="C9145">
        <v>1197831</v>
      </c>
      <c r="D9145" s="9">
        <v>44248</v>
      </c>
      <c r="E9145" s="8" t="str">
        <f>TEXT(Table1[[#This Row],[Invoice Date]],"dd-mm-yyyy")</f>
        <v>21-02-2021</v>
      </c>
      <c r="F9145" s="1" t="str">
        <f t="shared" si="568"/>
        <v>February</v>
      </c>
      <c r="G9145" s="1" t="str">
        <f t="shared" si="569"/>
        <v>2021</v>
      </c>
      <c r="H9145" s="1" t="str">
        <f t="shared" si="570"/>
        <v>Sunday</v>
      </c>
      <c r="I9145" s="1" t="str">
        <f t="shared" si="571"/>
        <v>21</v>
      </c>
      <c r="J9145" t="s">
        <v>26</v>
      </c>
      <c r="K9145" t="s">
        <v>99</v>
      </c>
      <c r="L9145" t="s">
        <v>100</v>
      </c>
      <c r="M9145" t="s">
        <v>19</v>
      </c>
      <c r="N9145">
        <v>11</v>
      </c>
      <c r="O9145">
        <v>136</v>
      </c>
      <c r="P9145">
        <v>1496</v>
      </c>
      <c r="Q9145">
        <v>628</v>
      </c>
      <c r="R9145">
        <v>0.42</v>
      </c>
      <c r="S9145" t="s">
        <v>23</v>
      </c>
      <c r="T9145" t="str">
        <f>IF(Table1[[#This Row],[Units Sold]]&gt; 700,"High Units","low Units")</f>
        <v>low Units</v>
      </c>
      <c r="U9145">
        <f>SUM(Table1[[#This Row],[Operating Profit]])/SUM(Table1[Operating Profit])*100</f>
        <v>1.8907967221846536E-4</v>
      </c>
      <c r="V9145">
        <f>SUM(Table1[[#This Row],[Price per Unit]]*Table1[[#This Row],[Units Sold]])</f>
        <v>1496</v>
      </c>
      <c r="W9145">
        <f>SUM(Table1[[#This Row],[Total Sales]]-Table1[[#This Row],[Operating Profit]])</f>
        <v>868</v>
      </c>
      <c r="X9145">
        <f>SUM(Table1[[#This Row],[Total Sales]]-Table1[[#This Row],[Cost]])</f>
        <v>628</v>
      </c>
      <c r="Y9145">
        <f>SUM(Table1[[#This Row],[profit/loss]])/SUM(Table1[profit/loss])</f>
        <v>1.8907967221846535E-6</v>
      </c>
    </row>
    <row r="9146" spans="1:25" x14ac:dyDescent="0.3">
      <c r="A9146" t="s">
        <v>24</v>
      </c>
      <c r="B9146" t="s">
        <v>23</v>
      </c>
      <c r="C9146">
        <v>1197831</v>
      </c>
      <c r="D9146" s="9">
        <v>44248</v>
      </c>
      <c r="E9146" s="8" t="str">
        <f>TEXT(Table1[[#This Row],[Invoice Date]],"dd-mm-yyyy")</f>
        <v>21-02-2021</v>
      </c>
      <c r="F9146" s="1" t="str">
        <f t="shared" si="568"/>
        <v>February</v>
      </c>
      <c r="G9146" s="1" t="str">
        <f t="shared" si="569"/>
        <v>2021</v>
      </c>
      <c r="H9146" s="1" t="str">
        <f t="shared" si="570"/>
        <v>Sunday</v>
      </c>
      <c r="I9146" s="1" t="str">
        <f t="shared" si="571"/>
        <v>21</v>
      </c>
      <c r="J9146" t="s">
        <v>26</v>
      </c>
      <c r="K9146" t="s">
        <v>101</v>
      </c>
      <c r="L9146" t="s">
        <v>102</v>
      </c>
      <c r="M9146" t="s">
        <v>20</v>
      </c>
      <c r="N9146">
        <v>15</v>
      </c>
      <c r="O9146">
        <v>78</v>
      </c>
      <c r="P9146">
        <v>1170</v>
      </c>
      <c r="Q9146">
        <v>550</v>
      </c>
      <c r="R9146">
        <v>0.47</v>
      </c>
      <c r="S9146" t="s">
        <v>23</v>
      </c>
      <c r="T9146" t="str">
        <f>IF(Table1[[#This Row],[Units Sold]]&gt; 700,"High Units","low Units")</f>
        <v>low Units</v>
      </c>
      <c r="U9146">
        <f>SUM(Table1[[#This Row],[Operating Profit]])/SUM(Table1[Operating Profit])*100</f>
        <v>1.655952543314585E-4</v>
      </c>
      <c r="V9146">
        <f>SUM(Table1[[#This Row],[Price per Unit]]*Table1[[#This Row],[Units Sold]])</f>
        <v>1170</v>
      </c>
      <c r="W9146">
        <f>SUM(Table1[[#This Row],[Total Sales]]-Table1[[#This Row],[Operating Profit]])</f>
        <v>620</v>
      </c>
      <c r="X9146">
        <f>SUM(Table1[[#This Row],[Total Sales]]-Table1[[#This Row],[Cost]])</f>
        <v>550</v>
      </c>
      <c r="Y9146">
        <f>SUM(Table1[[#This Row],[profit/loss]])/SUM(Table1[profit/loss])</f>
        <v>1.6559525433145851E-6</v>
      </c>
    </row>
    <row r="9147" spans="1:25" x14ac:dyDescent="0.3">
      <c r="A9147" t="s">
        <v>24</v>
      </c>
      <c r="B9147" t="s">
        <v>23</v>
      </c>
      <c r="C9147">
        <v>1197831</v>
      </c>
      <c r="D9147" s="9">
        <v>44248</v>
      </c>
      <c r="E9147" s="8" t="str">
        <f>TEXT(Table1[[#This Row],[Invoice Date]],"dd-mm-yyyy")</f>
        <v>21-02-2021</v>
      </c>
      <c r="F9147" s="1" t="str">
        <f t="shared" si="568"/>
        <v>February</v>
      </c>
      <c r="G9147" s="1" t="str">
        <f t="shared" si="569"/>
        <v>2021</v>
      </c>
      <c r="H9147" s="1" t="str">
        <f t="shared" si="570"/>
        <v>Sunday</v>
      </c>
      <c r="I9147" s="1" t="str">
        <f t="shared" si="571"/>
        <v>21</v>
      </c>
      <c r="J9147" t="s">
        <v>26</v>
      </c>
      <c r="K9147" t="s">
        <v>101</v>
      </c>
      <c r="L9147" t="s">
        <v>102</v>
      </c>
      <c r="M9147" t="s">
        <v>21</v>
      </c>
      <c r="N9147">
        <v>23</v>
      </c>
      <c r="O9147">
        <v>111</v>
      </c>
      <c r="P9147">
        <v>2553</v>
      </c>
      <c r="Q9147">
        <v>945</v>
      </c>
      <c r="R9147">
        <v>0.37</v>
      </c>
      <c r="S9147" t="s">
        <v>23</v>
      </c>
      <c r="T9147" t="str">
        <f>IF(Table1[[#This Row],[Units Sold]]&gt; 700,"High Units","low Units")</f>
        <v>low Units</v>
      </c>
      <c r="U9147">
        <f>SUM(Table1[[#This Row],[Operating Profit]])/SUM(Table1[Operating Profit])*100</f>
        <v>2.8452275516950597E-4</v>
      </c>
      <c r="V9147">
        <f>SUM(Table1[[#This Row],[Price per Unit]]*Table1[[#This Row],[Units Sold]])</f>
        <v>2553</v>
      </c>
      <c r="W9147">
        <f>SUM(Table1[[#This Row],[Total Sales]]-Table1[[#This Row],[Operating Profit]])</f>
        <v>1608</v>
      </c>
      <c r="X9147">
        <f>SUM(Table1[[#This Row],[Total Sales]]-Table1[[#This Row],[Cost]])</f>
        <v>945</v>
      </c>
      <c r="Y9147">
        <f>SUM(Table1[[#This Row],[profit/loss]])/SUM(Table1[profit/loss])</f>
        <v>2.84522755169506E-6</v>
      </c>
    </row>
    <row r="9148" spans="1:25" x14ac:dyDescent="0.3">
      <c r="A9148" t="s">
        <v>24</v>
      </c>
      <c r="B9148" t="s">
        <v>23</v>
      </c>
      <c r="C9148">
        <v>1197831</v>
      </c>
      <c r="D9148" s="9">
        <v>44248</v>
      </c>
      <c r="E9148" s="8" t="str">
        <f>TEXT(Table1[[#This Row],[Invoice Date]],"dd-mm-yyyy")</f>
        <v>21-02-2021</v>
      </c>
      <c r="F9148" s="1" t="str">
        <f t="shared" si="568"/>
        <v>February</v>
      </c>
      <c r="G9148" s="1" t="str">
        <f t="shared" si="569"/>
        <v>2021</v>
      </c>
      <c r="H9148" s="1" t="str">
        <f t="shared" si="570"/>
        <v>Sunday</v>
      </c>
      <c r="I9148" s="1" t="str">
        <f t="shared" si="571"/>
        <v>21</v>
      </c>
      <c r="J9148" t="s">
        <v>26</v>
      </c>
      <c r="K9148" t="s">
        <v>101</v>
      </c>
      <c r="L9148" t="s">
        <v>102</v>
      </c>
      <c r="M9148" t="s">
        <v>22</v>
      </c>
      <c r="N9148">
        <v>16</v>
      </c>
      <c r="O9148">
        <v>145</v>
      </c>
      <c r="P9148">
        <v>2320</v>
      </c>
      <c r="Q9148">
        <v>974</v>
      </c>
      <c r="R9148">
        <v>0.42</v>
      </c>
      <c r="S9148" t="s">
        <v>23</v>
      </c>
      <c r="T9148" t="str">
        <f>IF(Table1[[#This Row],[Units Sold]]&gt; 700,"High Units","low Units")</f>
        <v>low Units</v>
      </c>
      <c r="U9148">
        <f>SUM(Table1[[#This Row],[Operating Profit]])/SUM(Table1[Operating Profit])*100</f>
        <v>2.9325414130698289E-4</v>
      </c>
      <c r="V9148">
        <f>SUM(Table1[[#This Row],[Price per Unit]]*Table1[[#This Row],[Units Sold]])</f>
        <v>2320</v>
      </c>
      <c r="W9148">
        <f>SUM(Table1[[#This Row],[Total Sales]]-Table1[[#This Row],[Operating Profit]])</f>
        <v>1346</v>
      </c>
      <c r="X9148">
        <f>SUM(Table1[[#This Row],[Total Sales]]-Table1[[#This Row],[Cost]])</f>
        <v>974</v>
      </c>
      <c r="Y9148">
        <f>SUM(Table1[[#This Row],[profit/loss]])/SUM(Table1[profit/loss])</f>
        <v>2.932541413069829E-6</v>
      </c>
    </row>
    <row r="9149" spans="1:25" x14ac:dyDescent="0.3">
      <c r="A9149" t="s">
        <v>24</v>
      </c>
      <c r="B9149" t="s">
        <v>23</v>
      </c>
      <c r="C9149">
        <v>1197831</v>
      </c>
      <c r="D9149" s="9">
        <v>44274</v>
      </c>
      <c r="E9149" s="8" t="str">
        <f>TEXT(Table1[[#This Row],[Invoice Date]],"dd-mm-yyyy")</f>
        <v>19-03-2021</v>
      </c>
      <c r="F9149" s="1" t="str">
        <f t="shared" si="568"/>
        <v>March</v>
      </c>
      <c r="G9149" s="1" t="str">
        <f t="shared" si="569"/>
        <v>2021</v>
      </c>
      <c r="H9149" s="1" t="str">
        <f t="shared" si="570"/>
        <v>Friday</v>
      </c>
      <c r="I9149" s="1" t="str">
        <f t="shared" si="571"/>
        <v>19</v>
      </c>
      <c r="J9149" t="s">
        <v>26</v>
      </c>
      <c r="K9149" t="s">
        <v>101</v>
      </c>
      <c r="L9149" t="s">
        <v>102</v>
      </c>
      <c r="M9149" t="s">
        <v>16</v>
      </c>
      <c r="N9149">
        <v>15</v>
      </c>
      <c r="O9149">
        <v>206</v>
      </c>
      <c r="P9149">
        <v>3090</v>
      </c>
      <c r="Q9149">
        <v>1452</v>
      </c>
      <c r="R9149">
        <v>0.47</v>
      </c>
      <c r="S9149" t="s">
        <v>23</v>
      </c>
      <c r="T9149" t="str">
        <f>IF(Table1[[#This Row],[Units Sold]]&gt; 700,"High Units","low Units")</f>
        <v>low Units</v>
      </c>
      <c r="U9149">
        <f>SUM(Table1[[#This Row],[Operating Profit]])/SUM(Table1[Operating Profit])*100</f>
        <v>4.3717147143505048E-4</v>
      </c>
      <c r="V9149">
        <f>SUM(Table1[[#This Row],[Price per Unit]]*Table1[[#This Row],[Units Sold]])</f>
        <v>3090</v>
      </c>
      <c r="W9149">
        <f>SUM(Table1[[#This Row],[Total Sales]]-Table1[[#This Row],[Operating Profit]])</f>
        <v>1638</v>
      </c>
      <c r="X9149">
        <f>SUM(Table1[[#This Row],[Total Sales]]-Table1[[#This Row],[Cost]])</f>
        <v>1452</v>
      </c>
      <c r="Y9149">
        <f>SUM(Table1[[#This Row],[profit/loss]])/SUM(Table1[profit/loss])</f>
        <v>4.3717147143505046E-6</v>
      </c>
    </row>
    <row r="9150" spans="1:25" x14ac:dyDescent="0.3">
      <c r="A9150" t="s">
        <v>24</v>
      </c>
      <c r="B9150" t="s">
        <v>23</v>
      </c>
      <c r="C9150">
        <v>1197831</v>
      </c>
      <c r="D9150" s="9">
        <v>44274</v>
      </c>
      <c r="E9150" s="8" t="str">
        <f>TEXT(Table1[[#This Row],[Invoice Date]],"dd-mm-yyyy")</f>
        <v>19-03-2021</v>
      </c>
      <c r="F9150" s="1" t="str">
        <f t="shared" si="568"/>
        <v>March</v>
      </c>
      <c r="G9150" s="1" t="str">
        <f t="shared" si="569"/>
        <v>2021</v>
      </c>
      <c r="H9150" s="1" t="str">
        <f t="shared" si="570"/>
        <v>Friday</v>
      </c>
      <c r="I9150" s="1" t="str">
        <f t="shared" si="571"/>
        <v>19</v>
      </c>
      <c r="J9150" t="s">
        <v>26</v>
      </c>
      <c r="K9150" t="s">
        <v>101</v>
      </c>
      <c r="L9150" t="s">
        <v>102</v>
      </c>
      <c r="M9150" t="s">
        <v>18</v>
      </c>
      <c r="N9150">
        <v>14</v>
      </c>
      <c r="O9150">
        <v>107</v>
      </c>
      <c r="P9150">
        <v>1498</v>
      </c>
      <c r="Q9150">
        <v>554</v>
      </c>
      <c r="R9150">
        <v>0.37</v>
      </c>
      <c r="S9150" t="s">
        <v>23</v>
      </c>
      <c r="T9150" t="str">
        <f>IF(Table1[[#This Row],[Units Sold]]&gt; 700,"High Units","low Units")</f>
        <v>low Units</v>
      </c>
      <c r="U9150">
        <f>SUM(Table1[[#This Row],[Operating Profit]])/SUM(Table1[Operating Profit])*100</f>
        <v>1.6679958345386912E-4</v>
      </c>
      <c r="V9150">
        <f>SUM(Table1[[#This Row],[Price per Unit]]*Table1[[#This Row],[Units Sold]])</f>
        <v>1498</v>
      </c>
      <c r="W9150">
        <f>SUM(Table1[[#This Row],[Total Sales]]-Table1[[#This Row],[Operating Profit]])</f>
        <v>944</v>
      </c>
      <c r="X9150">
        <f>SUM(Table1[[#This Row],[Total Sales]]-Table1[[#This Row],[Cost]])</f>
        <v>554</v>
      </c>
      <c r="Y9150">
        <f>SUM(Table1[[#This Row],[profit/loss]])/SUM(Table1[profit/loss])</f>
        <v>1.6679958345386912E-6</v>
      </c>
    </row>
    <row r="9151" spans="1:25" x14ac:dyDescent="0.3">
      <c r="A9151" t="s">
        <v>24</v>
      </c>
      <c r="B9151" t="s">
        <v>23</v>
      </c>
      <c r="C9151">
        <v>1197831</v>
      </c>
      <c r="D9151" s="9">
        <v>44274</v>
      </c>
      <c r="E9151" s="8" t="str">
        <f>TEXT(Table1[[#This Row],[Invoice Date]],"dd-mm-yyyy")</f>
        <v>19-03-2021</v>
      </c>
      <c r="F9151" s="1" t="str">
        <f t="shared" si="568"/>
        <v>March</v>
      </c>
      <c r="G9151" s="1" t="str">
        <f t="shared" si="569"/>
        <v>2021</v>
      </c>
      <c r="H9151" s="1" t="str">
        <f t="shared" si="570"/>
        <v>Friday</v>
      </c>
      <c r="I9151" s="1" t="str">
        <f t="shared" si="571"/>
        <v>19</v>
      </c>
      <c r="J9151" t="s">
        <v>26</v>
      </c>
      <c r="K9151" t="s">
        <v>101</v>
      </c>
      <c r="L9151" t="s">
        <v>102</v>
      </c>
      <c r="M9151" t="s">
        <v>19</v>
      </c>
      <c r="N9151">
        <v>8</v>
      </c>
      <c r="O9151">
        <v>112</v>
      </c>
      <c r="P9151">
        <v>896</v>
      </c>
      <c r="Q9151">
        <v>403</v>
      </c>
      <c r="R9151">
        <v>0.45</v>
      </c>
      <c r="S9151" t="s">
        <v>23</v>
      </c>
      <c r="T9151" t="str">
        <f>IF(Table1[[#This Row],[Units Sold]]&gt; 700,"High Units","low Units")</f>
        <v>low Units</v>
      </c>
      <c r="U9151">
        <f>SUM(Table1[[#This Row],[Operating Profit]])/SUM(Table1[Operating Profit])*100</f>
        <v>1.213361590828687E-4</v>
      </c>
      <c r="V9151">
        <f>SUM(Table1[[#This Row],[Price per Unit]]*Table1[[#This Row],[Units Sold]])</f>
        <v>896</v>
      </c>
      <c r="W9151">
        <f>SUM(Table1[[#This Row],[Total Sales]]-Table1[[#This Row],[Operating Profit]])</f>
        <v>493</v>
      </c>
      <c r="X9151">
        <f>SUM(Table1[[#This Row],[Total Sales]]-Table1[[#This Row],[Cost]])</f>
        <v>403</v>
      </c>
      <c r="Y9151">
        <f>SUM(Table1[[#This Row],[profit/loss]])/SUM(Table1[profit/loss])</f>
        <v>1.213361590828687E-6</v>
      </c>
    </row>
    <row r="9152" spans="1:25" x14ac:dyDescent="0.3">
      <c r="A9152" t="s">
        <v>24</v>
      </c>
      <c r="B9152" t="s">
        <v>23</v>
      </c>
      <c r="C9152">
        <v>1197831</v>
      </c>
      <c r="D9152" s="9">
        <v>44274</v>
      </c>
      <c r="E9152" s="8" t="str">
        <f>TEXT(Table1[[#This Row],[Invoice Date]],"dd-mm-yyyy")</f>
        <v>19-03-2021</v>
      </c>
      <c r="F9152" s="1" t="str">
        <f t="shared" si="568"/>
        <v>March</v>
      </c>
      <c r="G9152" s="1" t="str">
        <f t="shared" si="569"/>
        <v>2021</v>
      </c>
      <c r="H9152" s="1" t="str">
        <f t="shared" si="570"/>
        <v>Friday</v>
      </c>
      <c r="I9152" s="1" t="str">
        <f t="shared" si="571"/>
        <v>19</v>
      </c>
      <c r="J9152" t="s">
        <v>26</v>
      </c>
      <c r="K9152" t="s">
        <v>101</v>
      </c>
      <c r="L9152" t="s">
        <v>102</v>
      </c>
      <c r="M9152" t="s">
        <v>20</v>
      </c>
      <c r="N9152">
        <v>15</v>
      </c>
      <c r="O9152">
        <v>70</v>
      </c>
      <c r="P9152">
        <v>1050</v>
      </c>
      <c r="Q9152">
        <v>494</v>
      </c>
      <c r="R9152">
        <v>0.47</v>
      </c>
      <c r="S9152" t="s">
        <v>23</v>
      </c>
      <c r="T9152" t="str">
        <f>IF(Table1[[#This Row],[Units Sold]]&gt; 700,"High Units","low Units")</f>
        <v>low Units</v>
      </c>
      <c r="U9152">
        <f>SUM(Table1[[#This Row],[Operating Profit]])/SUM(Table1[Operating Profit])*100</f>
        <v>1.4873464661771001E-4</v>
      </c>
      <c r="V9152">
        <f>SUM(Table1[[#This Row],[Price per Unit]]*Table1[[#This Row],[Units Sold]])</f>
        <v>1050</v>
      </c>
      <c r="W9152">
        <f>SUM(Table1[[#This Row],[Total Sales]]-Table1[[#This Row],[Operating Profit]])</f>
        <v>556</v>
      </c>
      <c r="X9152">
        <f>SUM(Table1[[#This Row],[Total Sales]]-Table1[[#This Row],[Cost]])</f>
        <v>494</v>
      </c>
      <c r="Y9152">
        <f>SUM(Table1[[#This Row],[profit/loss]])/SUM(Table1[profit/loss])</f>
        <v>1.4873464661771001E-6</v>
      </c>
    </row>
    <row r="9153" spans="1:25" x14ac:dyDescent="0.3">
      <c r="A9153" t="s">
        <v>24</v>
      </c>
      <c r="B9153" t="s">
        <v>23</v>
      </c>
      <c r="C9153">
        <v>1197831</v>
      </c>
      <c r="D9153" s="9">
        <v>44274</v>
      </c>
      <c r="E9153" s="8" t="str">
        <f>TEXT(Table1[[#This Row],[Invoice Date]],"dd-mm-yyyy")</f>
        <v>19-03-2021</v>
      </c>
      <c r="F9153" s="1" t="str">
        <f t="shared" si="568"/>
        <v>March</v>
      </c>
      <c r="G9153" s="1" t="str">
        <f t="shared" si="569"/>
        <v>2021</v>
      </c>
      <c r="H9153" s="1" t="str">
        <f t="shared" si="570"/>
        <v>Friday</v>
      </c>
      <c r="I9153" s="1" t="str">
        <f t="shared" si="571"/>
        <v>19</v>
      </c>
      <c r="J9153" t="s">
        <v>26</v>
      </c>
      <c r="K9153" t="s">
        <v>101</v>
      </c>
      <c r="L9153" t="s">
        <v>102</v>
      </c>
      <c r="M9153" t="s">
        <v>21</v>
      </c>
      <c r="N9153">
        <v>24</v>
      </c>
      <c r="O9153">
        <v>88</v>
      </c>
      <c r="P9153">
        <v>2112</v>
      </c>
      <c r="Q9153">
        <v>845</v>
      </c>
      <c r="R9153">
        <v>0.4</v>
      </c>
      <c r="S9153" t="s">
        <v>23</v>
      </c>
      <c r="T9153" t="str">
        <f>IF(Table1[[#This Row],[Units Sold]]&gt; 700,"High Units","low Units")</f>
        <v>low Units</v>
      </c>
      <c r="U9153">
        <f>SUM(Table1[[#This Row],[Operating Profit]])/SUM(Table1[Operating Profit])*100</f>
        <v>2.5441452710924076E-4</v>
      </c>
      <c r="V9153">
        <f>SUM(Table1[[#This Row],[Price per Unit]]*Table1[[#This Row],[Units Sold]])</f>
        <v>2112</v>
      </c>
      <c r="W9153">
        <f>SUM(Table1[[#This Row],[Total Sales]]-Table1[[#This Row],[Operating Profit]])</f>
        <v>1267</v>
      </c>
      <c r="X9153">
        <f>SUM(Table1[[#This Row],[Total Sales]]-Table1[[#This Row],[Cost]])</f>
        <v>845</v>
      </c>
      <c r="Y9153">
        <f>SUM(Table1[[#This Row],[profit/loss]])/SUM(Table1[profit/loss])</f>
        <v>2.5441452710924078E-6</v>
      </c>
    </row>
    <row r="9154" spans="1:25" x14ac:dyDescent="0.3">
      <c r="A9154" t="s">
        <v>24</v>
      </c>
      <c r="B9154" t="s">
        <v>23</v>
      </c>
      <c r="C9154">
        <v>1197831</v>
      </c>
      <c r="D9154" s="9">
        <v>44274</v>
      </c>
      <c r="E9154" s="8" t="str">
        <f>TEXT(Table1[[#This Row],[Invoice Date]],"dd-mm-yyyy")</f>
        <v>19-03-2021</v>
      </c>
      <c r="F9154" s="1" t="str">
        <f t="shared" si="568"/>
        <v>March</v>
      </c>
      <c r="G9154" s="1" t="str">
        <f t="shared" si="569"/>
        <v>2021</v>
      </c>
      <c r="H9154" s="1" t="str">
        <f t="shared" si="570"/>
        <v>Friday</v>
      </c>
      <c r="I9154" s="1" t="str">
        <f t="shared" si="571"/>
        <v>19</v>
      </c>
      <c r="J9154" t="s">
        <v>26</v>
      </c>
      <c r="K9154" t="s">
        <v>101</v>
      </c>
      <c r="L9154" t="s">
        <v>102</v>
      </c>
      <c r="M9154" t="s">
        <v>22</v>
      </c>
      <c r="N9154">
        <v>20</v>
      </c>
      <c r="O9154">
        <v>112</v>
      </c>
      <c r="P9154">
        <v>2240</v>
      </c>
      <c r="Q9154">
        <v>1030</v>
      </c>
      <c r="R9154">
        <v>0.46</v>
      </c>
      <c r="S9154" t="s">
        <v>23</v>
      </c>
      <c r="T9154" t="str">
        <f>IF(Table1[[#This Row],[Units Sold]]&gt; 700,"High Units","low Units")</f>
        <v>low Units</v>
      </c>
      <c r="U9154">
        <f>SUM(Table1[[#This Row],[Operating Profit]])/SUM(Table1[Operating Profit])*100</f>
        <v>3.101147490207314E-4</v>
      </c>
      <c r="V9154">
        <f>SUM(Table1[[#This Row],[Price per Unit]]*Table1[[#This Row],[Units Sold]])</f>
        <v>2240</v>
      </c>
      <c r="W9154">
        <f>SUM(Table1[[#This Row],[Total Sales]]-Table1[[#This Row],[Operating Profit]])</f>
        <v>1210</v>
      </c>
      <c r="X9154">
        <f>SUM(Table1[[#This Row],[Total Sales]]-Table1[[#This Row],[Cost]])</f>
        <v>1030</v>
      </c>
      <c r="Y9154">
        <f>SUM(Table1[[#This Row],[profit/loss]])/SUM(Table1[profit/loss])</f>
        <v>3.1011474902073138E-6</v>
      </c>
    </row>
    <row r="9155" spans="1:25" x14ac:dyDescent="0.3">
      <c r="A9155" t="s">
        <v>24</v>
      </c>
      <c r="B9155" t="s">
        <v>23</v>
      </c>
      <c r="C9155">
        <v>1197831</v>
      </c>
      <c r="D9155" s="9">
        <v>44306</v>
      </c>
      <c r="E9155" s="8" t="str">
        <f>TEXT(Table1[[#This Row],[Invoice Date]],"dd-mm-yyyy")</f>
        <v>20-04-2021</v>
      </c>
      <c r="F9155" s="1" t="str">
        <f t="shared" ref="F9155:F9218" si="572">TEXT(D9155,"mmmm")</f>
        <v>April</v>
      </c>
      <c r="G9155" s="1" t="str">
        <f t="shared" ref="G9155:G9218" si="573">TEXT(D9155,"YYYY")</f>
        <v>2021</v>
      </c>
      <c r="H9155" s="1" t="str">
        <f t="shared" ref="H9155:H9218" si="574">TEXT(D9155,"dddd")</f>
        <v>Tuesday</v>
      </c>
      <c r="I9155" s="1" t="str">
        <f t="shared" ref="I9155:I9218" si="575">TEXT(D9155,"dd")</f>
        <v>20</v>
      </c>
      <c r="J9155" t="s">
        <v>26</v>
      </c>
      <c r="K9155" t="s">
        <v>101</v>
      </c>
      <c r="L9155" t="s">
        <v>102</v>
      </c>
      <c r="M9155" t="s">
        <v>16</v>
      </c>
      <c r="N9155">
        <v>19</v>
      </c>
      <c r="O9155">
        <v>204</v>
      </c>
      <c r="P9155">
        <v>3876</v>
      </c>
      <c r="Q9155">
        <v>1744</v>
      </c>
      <c r="R9155">
        <v>0.45</v>
      </c>
      <c r="S9155" t="s">
        <v>23</v>
      </c>
      <c r="T9155" t="str">
        <f>IF(Table1[[#This Row],[Units Sold]]&gt; 700,"High Units","low Units")</f>
        <v>low Units</v>
      </c>
      <c r="U9155">
        <f>SUM(Table1[[#This Row],[Operating Profit]])/SUM(Table1[Operating Profit])*100</f>
        <v>5.2508749737102483E-4</v>
      </c>
      <c r="V9155">
        <f>SUM(Table1[[#This Row],[Price per Unit]]*Table1[[#This Row],[Units Sold]])</f>
        <v>3876</v>
      </c>
      <c r="W9155">
        <f>SUM(Table1[[#This Row],[Total Sales]]-Table1[[#This Row],[Operating Profit]])</f>
        <v>2132</v>
      </c>
      <c r="X9155">
        <f>SUM(Table1[[#This Row],[Total Sales]]-Table1[[#This Row],[Cost]])</f>
        <v>1744</v>
      </c>
      <c r="Y9155">
        <f>SUM(Table1[[#This Row],[profit/loss]])/SUM(Table1[profit/loss])</f>
        <v>5.2508749737102479E-6</v>
      </c>
    </row>
    <row r="9156" spans="1:25" x14ac:dyDescent="0.3">
      <c r="A9156" t="s">
        <v>24</v>
      </c>
      <c r="B9156" t="s">
        <v>23</v>
      </c>
      <c r="C9156">
        <v>1197831</v>
      </c>
      <c r="D9156" s="9">
        <v>44306</v>
      </c>
      <c r="E9156" s="8" t="str">
        <f>TEXT(Table1[[#This Row],[Invoice Date]],"dd-mm-yyyy")</f>
        <v>20-04-2021</v>
      </c>
      <c r="F9156" s="1" t="str">
        <f t="shared" si="572"/>
        <v>April</v>
      </c>
      <c r="G9156" s="1" t="str">
        <f t="shared" si="573"/>
        <v>2021</v>
      </c>
      <c r="H9156" s="1" t="str">
        <f t="shared" si="574"/>
        <v>Tuesday</v>
      </c>
      <c r="I9156" s="1" t="str">
        <f t="shared" si="575"/>
        <v>20</v>
      </c>
      <c r="J9156" t="s">
        <v>26</v>
      </c>
      <c r="K9156" t="s">
        <v>101</v>
      </c>
      <c r="L9156" t="s">
        <v>102</v>
      </c>
      <c r="M9156" t="s">
        <v>18</v>
      </c>
      <c r="N9156">
        <v>20</v>
      </c>
      <c r="O9156">
        <v>102</v>
      </c>
      <c r="P9156">
        <v>2040</v>
      </c>
      <c r="Q9156">
        <v>816</v>
      </c>
      <c r="R9156">
        <v>0.4</v>
      </c>
      <c r="S9156" t="s">
        <v>23</v>
      </c>
      <c r="T9156" t="str">
        <f>IF(Table1[[#This Row],[Units Sold]]&gt; 700,"High Units","low Units")</f>
        <v>low Units</v>
      </c>
      <c r="U9156">
        <f>SUM(Table1[[#This Row],[Operating Profit]])/SUM(Table1[Operating Profit])*100</f>
        <v>2.456831409717639E-4</v>
      </c>
      <c r="V9156">
        <f>SUM(Table1[[#This Row],[Price per Unit]]*Table1[[#This Row],[Units Sold]])</f>
        <v>2040</v>
      </c>
      <c r="W9156">
        <f>SUM(Table1[[#This Row],[Total Sales]]-Table1[[#This Row],[Operating Profit]])</f>
        <v>1224</v>
      </c>
      <c r="X9156">
        <f>SUM(Table1[[#This Row],[Total Sales]]-Table1[[#This Row],[Cost]])</f>
        <v>816</v>
      </c>
      <c r="Y9156">
        <f>SUM(Table1[[#This Row],[profit/loss]])/SUM(Table1[profit/loss])</f>
        <v>2.4568314097176388E-6</v>
      </c>
    </row>
    <row r="9157" spans="1:25" x14ac:dyDescent="0.3">
      <c r="A9157" t="s">
        <v>24</v>
      </c>
      <c r="B9157" t="s">
        <v>23</v>
      </c>
      <c r="C9157">
        <v>1197831</v>
      </c>
      <c r="D9157" s="9">
        <v>44306</v>
      </c>
      <c r="E9157" s="8" t="str">
        <f>TEXT(Table1[[#This Row],[Invoice Date]],"dd-mm-yyyy")</f>
        <v>20-04-2021</v>
      </c>
      <c r="F9157" s="1" t="str">
        <f t="shared" si="572"/>
        <v>April</v>
      </c>
      <c r="G9157" s="1" t="str">
        <f t="shared" si="573"/>
        <v>2021</v>
      </c>
      <c r="H9157" s="1" t="str">
        <f t="shared" si="574"/>
        <v>Tuesday</v>
      </c>
      <c r="I9157" s="1" t="str">
        <f t="shared" si="575"/>
        <v>20</v>
      </c>
      <c r="J9157" t="s">
        <v>26</v>
      </c>
      <c r="K9157" t="s">
        <v>101</v>
      </c>
      <c r="L9157" t="s">
        <v>102</v>
      </c>
      <c r="M9157" t="s">
        <v>19</v>
      </c>
      <c r="N9157">
        <v>11</v>
      </c>
      <c r="O9157">
        <v>96</v>
      </c>
      <c r="P9157">
        <v>1056</v>
      </c>
      <c r="Q9157">
        <v>496</v>
      </c>
      <c r="R9157">
        <v>0.47</v>
      </c>
      <c r="S9157" t="s">
        <v>23</v>
      </c>
      <c r="T9157" t="str">
        <f>IF(Table1[[#This Row],[Units Sold]]&gt; 700,"High Units","low Units")</f>
        <v>low Units</v>
      </c>
      <c r="U9157">
        <f>SUM(Table1[[#This Row],[Operating Profit]])/SUM(Table1[Operating Profit])*100</f>
        <v>1.4933681117891532E-4</v>
      </c>
      <c r="V9157">
        <f>SUM(Table1[[#This Row],[Price per Unit]]*Table1[[#This Row],[Units Sold]])</f>
        <v>1056</v>
      </c>
      <c r="W9157">
        <f>SUM(Table1[[#This Row],[Total Sales]]-Table1[[#This Row],[Operating Profit]])</f>
        <v>560</v>
      </c>
      <c r="X9157">
        <f>SUM(Table1[[#This Row],[Total Sales]]-Table1[[#This Row],[Cost]])</f>
        <v>496</v>
      </c>
      <c r="Y9157">
        <f>SUM(Table1[[#This Row],[profit/loss]])/SUM(Table1[profit/loss])</f>
        <v>1.4933681117891531E-6</v>
      </c>
    </row>
    <row r="9158" spans="1:25" x14ac:dyDescent="0.3">
      <c r="A9158" t="s">
        <v>24</v>
      </c>
      <c r="B9158" t="s">
        <v>23</v>
      </c>
      <c r="C9158">
        <v>1197831</v>
      </c>
      <c r="D9158" s="9">
        <v>44306</v>
      </c>
      <c r="E9158" s="8" t="str">
        <f>TEXT(Table1[[#This Row],[Invoice Date]],"dd-mm-yyyy")</f>
        <v>20-04-2021</v>
      </c>
      <c r="F9158" s="1" t="str">
        <f t="shared" si="572"/>
        <v>April</v>
      </c>
      <c r="G9158" s="1" t="str">
        <f t="shared" si="573"/>
        <v>2021</v>
      </c>
      <c r="H9158" s="1" t="str">
        <f t="shared" si="574"/>
        <v>Tuesday</v>
      </c>
      <c r="I9158" s="1" t="str">
        <f t="shared" si="575"/>
        <v>20</v>
      </c>
      <c r="J9158" t="s">
        <v>26</v>
      </c>
      <c r="K9158" t="s">
        <v>101</v>
      </c>
      <c r="L9158" t="s">
        <v>102</v>
      </c>
      <c r="M9158" t="s">
        <v>20</v>
      </c>
      <c r="N9158">
        <v>13</v>
      </c>
      <c r="O9158">
        <v>77</v>
      </c>
      <c r="P9158">
        <v>1001</v>
      </c>
      <c r="Q9158">
        <v>470</v>
      </c>
      <c r="R9158">
        <v>0.47</v>
      </c>
      <c r="S9158" t="s">
        <v>23</v>
      </c>
      <c r="T9158" t="str">
        <f>IF(Table1[[#This Row],[Units Sold]]&gt; 700,"High Units","low Units")</f>
        <v>low Units</v>
      </c>
      <c r="U9158">
        <f>SUM(Table1[[#This Row],[Operating Profit]])/SUM(Table1[Operating Profit])*100</f>
        <v>1.4150867188324637E-4</v>
      </c>
      <c r="V9158">
        <f>SUM(Table1[[#This Row],[Price per Unit]]*Table1[[#This Row],[Units Sold]])</f>
        <v>1001</v>
      </c>
      <c r="W9158">
        <f>SUM(Table1[[#This Row],[Total Sales]]-Table1[[#This Row],[Operating Profit]])</f>
        <v>531</v>
      </c>
      <c r="X9158">
        <f>SUM(Table1[[#This Row],[Total Sales]]-Table1[[#This Row],[Cost]])</f>
        <v>470</v>
      </c>
      <c r="Y9158">
        <f>SUM(Table1[[#This Row],[profit/loss]])/SUM(Table1[profit/loss])</f>
        <v>1.4150867188324637E-6</v>
      </c>
    </row>
    <row r="9159" spans="1:25" x14ac:dyDescent="0.3">
      <c r="A9159" t="s">
        <v>24</v>
      </c>
      <c r="B9159" t="s">
        <v>23</v>
      </c>
      <c r="C9159">
        <v>1197831</v>
      </c>
      <c r="D9159" s="9">
        <v>44306</v>
      </c>
      <c r="E9159" s="8" t="str">
        <f>TEXT(Table1[[#This Row],[Invoice Date]],"dd-mm-yyyy")</f>
        <v>20-04-2021</v>
      </c>
      <c r="F9159" s="1" t="str">
        <f t="shared" si="572"/>
        <v>April</v>
      </c>
      <c r="G9159" s="1" t="str">
        <f t="shared" si="573"/>
        <v>2021</v>
      </c>
      <c r="H9159" s="1" t="str">
        <f t="shared" si="574"/>
        <v>Tuesday</v>
      </c>
      <c r="I9159" s="1" t="str">
        <f t="shared" si="575"/>
        <v>20</v>
      </c>
      <c r="J9159" t="s">
        <v>26</v>
      </c>
      <c r="K9159" t="s">
        <v>101</v>
      </c>
      <c r="L9159" t="s">
        <v>102</v>
      </c>
      <c r="M9159" t="s">
        <v>21</v>
      </c>
      <c r="N9159">
        <v>31</v>
      </c>
      <c r="O9159">
        <v>75</v>
      </c>
      <c r="P9159">
        <v>2325</v>
      </c>
      <c r="Q9159">
        <v>860</v>
      </c>
      <c r="R9159">
        <v>0.37</v>
      </c>
      <c r="S9159" t="s">
        <v>23</v>
      </c>
      <c r="T9159" t="str">
        <f>IF(Table1[[#This Row],[Units Sold]]&gt; 700,"High Units","low Units")</f>
        <v>low Units</v>
      </c>
      <c r="U9159">
        <f>SUM(Table1[[#This Row],[Operating Profit]])/SUM(Table1[Operating Profit])*100</f>
        <v>2.589307613182806E-4</v>
      </c>
      <c r="V9159">
        <f>SUM(Table1[[#This Row],[Price per Unit]]*Table1[[#This Row],[Units Sold]])</f>
        <v>2325</v>
      </c>
      <c r="W9159">
        <f>SUM(Table1[[#This Row],[Total Sales]]-Table1[[#This Row],[Operating Profit]])</f>
        <v>1465</v>
      </c>
      <c r="X9159">
        <f>SUM(Table1[[#This Row],[Total Sales]]-Table1[[#This Row],[Cost]])</f>
        <v>860</v>
      </c>
      <c r="Y9159">
        <f>SUM(Table1[[#This Row],[profit/loss]])/SUM(Table1[profit/loss])</f>
        <v>2.5893076131828057E-6</v>
      </c>
    </row>
    <row r="9160" spans="1:25" x14ac:dyDescent="0.3">
      <c r="A9160" t="s">
        <v>24</v>
      </c>
      <c r="B9160" t="s">
        <v>23</v>
      </c>
      <c r="C9160">
        <v>1197831</v>
      </c>
      <c r="D9160" s="9">
        <v>44306</v>
      </c>
      <c r="E9160" s="8" t="str">
        <f>TEXT(Table1[[#This Row],[Invoice Date]],"dd-mm-yyyy")</f>
        <v>20-04-2021</v>
      </c>
      <c r="F9160" s="1" t="str">
        <f t="shared" si="572"/>
        <v>April</v>
      </c>
      <c r="G9160" s="1" t="str">
        <f t="shared" si="573"/>
        <v>2021</v>
      </c>
      <c r="H9160" s="1" t="str">
        <f t="shared" si="574"/>
        <v>Tuesday</v>
      </c>
      <c r="I9160" s="1" t="str">
        <f t="shared" si="575"/>
        <v>20</v>
      </c>
      <c r="J9160" t="s">
        <v>26</v>
      </c>
      <c r="K9160" t="s">
        <v>101</v>
      </c>
      <c r="L9160" t="s">
        <v>102</v>
      </c>
      <c r="M9160" t="s">
        <v>22</v>
      </c>
      <c r="N9160">
        <v>24</v>
      </c>
      <c r="O9160">
        <v>120</v>
      </c>
      <c r="P9160">
        <v>2880</v>
      </c>
      <c r="Q9160">
        <v>1267</v>
      </c>
      <c r="R9160">
        <v>0.44</v>
      </c>
      <c r="S9160" t="s">
        <v>23</v>
      </c>
      <c r="T9160" t="str">
        <f>IF(Table1[[#This Row],[Units Sold]]&gt; 700,"High Units","low Units")</f>
        <v>low Units</v>
      </c>
      <c r="U9160">
        <f>SUM(Table1[[#This Row],[Operating Profit]])/SUM(Table1[Operating Profit])*100</f>
        <v>3.8147124952355989E-4</v>
      </c>
      <c r="V9160">
        <f>SUM(Table1[[#This Row],[Price per Unit]]*Table1[[#This Row],[Units Sold]])</f>
        <v>2880</v>
      </c>
      <c r="W9160">
        <f>SUM(Table1[[#This Row],[Total Sales]]-Table1[[#This Row],[Operating Profit]])</f>
        <v>1613</v>
      </c>
      <c r="X9160">
        <f>SUM(Table1[[#This Row],[Total Sales]]-Table1[[#This Row],[Cost]])</f>
        <v>1267</v>
      </c>
      <c r="Y9160">
        <f>SUM(Table1[[#This Row],[profit/loss]])/SUM(Table1[profit/loss])</f>
        <v>3.814712495235599E-6</v>
      </c>
    </row>
    <row r="9161" spans="1:25" x14ac:dyDescent="0.3">
      <c r="A9161" t="s">
        <v>24</v>
      </c>
      <c r="B9161" t="s">
        <v>23</v>
      </c>
      <c r="C9161">
        <v>1197831</v>
      </c>
      <c r="D9161" s="9">
        <v>44335</v>
      </c>
      <c r="E9161" s="8" t="str">
        <f>TEXT(Table1[[#This Row],[Invoice Date]],"dd-mm-yyyy")</f>
        <v>19-05-2021</v>
      </c>
      <c r="F9161" s="1" t="str">
        <f t="shared" si="572"/>
        <v>May</v>
      </c>
      <c r="G9161" s="1" t="str">
        <f t="shared" si="573"/>
        <v>2021</v>
      </c>
      <c r="H9161" s="1" t="str">
        <f t="shared" si="574"/>
        <v>Wednesday</v>
      </c>
      <c r="I9161" s="1" t="str">
        <f t="shared" si="575"/>
        <v>19</v>
      </c>
      <c r="J9161" t="s">
        <v>26</v>
      </c>
      <c r="K9161" t="s">
        <v>101</v>
      </c>
      <c r="L9161" t="s">
        <v>102</v>
      </c>
      <c r="M9161" t="s">
        <v>16</v>
      </c>
      <c r="N9161">
        <v>26</v>
      </c>
      <c r="O9161">
        <v>228</v>
      </c>
      <c r="P9161">
        <v>5928</v>
      </c>
      <c r="Q9161">
        <v>2727</v>
      </c>
      <c r="R9161">
        <v>0.46</v>
      </c>
      <c r="S9161" t="s">
        <v>23</v>
      </c>
      <c r="T9161" t="str">
        <f>IF(Table1[[#This Row],[Units Sold]]&gt; 700,"High Units","low Units")</f>
        <v>low Units</v>
      </c>
      <c r="U9161">
        <f>SUM(Table1[[#This Row],[Operating Profit]])/SUM(Table1[Operating Profit])*100</f>
        <v>8.2105137920343162E-4</v>
      </c>
      <c r="V9161">
        <f>SUM(Table1[[#This Row],[Price per Unit]]*Table1[[#This Row],[Units Sold]])</f>
        <v>5928</v>
      </c>
      <c r="W9161">
        <f>SUM(Table1[[#This Row],[Total Sales]]-Table1[[#This Row],[Operating Profit]])</f>
        <v>3201</v>
      </c>
      <c r="X9161">
        <f>SUM(Table1[[#This Row],[Total Sales]]-Table1[[#This Row],[Cost]])</f>
        <v>2727</v>
      </c>
      <c r="Y9161">
        <f>SUM(Table1[[#This Row],[profit/loss]])/SUM(Table1[profit/loss])</f>
        <v>8.2105137920343163E-6</v>
      </c>
    </row>
    <row r="9162" spans="1:25" x14ac:dyDescent="0.3">
      <c r="A9162" t="s">
        <v>24</v>
      </c>
      <c r="B9162" t="s">
        <v>23</v>
      </c>
      <c r="C9162">
        <v>1197831</v>
      </c>
      <c r="D9162" s="9">
        <v>44335</v>
      </c>
      <c r="E9162" s="8" t="str">
        <f>TEXT(Table1[[#This Row],[Invoice Date]],"dd-mm-yyyy")</f>
        <v>19-05-2021</v>
      </c>
      <c r="F9162" s="1" t="str">
        <f t="shared" si="572"/>
        <v>May</v>
      </c>
      <c r="G9162" s="1" t="str">
        <f t="shared" si="573"/>
        <v>2021</v>
      </c>
      <c r="H9162" s="1" t="str">
        <f t="shared" si="574"/>
        <v>Wednesday</v>
      </c>
      <c r="I9162" s="1" t="str">
        <f t="shared" si="575"/>
        <v>19</v>
      </c>
      <c r="J9162" t="s">
        <v>26</v>
      </c>
      <c r="K9162" t="s">
        <v>101</v>
      </c>
      <c r="L9162" t="s">
        <v>102</v>
      </c>
      <c r="M9162" t="s">
        <v>18</v>
      </c>
      <c r="N9162">
        <v>28</v>
      </c>
      <c r="O9162">
        <v>116</v>
      </c>
      <c r="P9162">
        <v>3248</v>
      </c>
      <c r="Q9162">
        <v>1364</v>
      </c>
      <c r="R9162">
        <v>0.42</v>
      </c>
      <c r="S9162" t="s">
        <v>23</v>
      </c>
      <c r="T9162" t="str">
        <f>IF(Table1[[#This Row],[Units Sold]]&gt; 700,"High Units","low Units")</f>
        <v>low Units</v>
      </c>
      <c r="U9162">
        <f>SUM(Table1[[#This Row],[Operating Profit]])/SUM(Table1[Operating Profit])*100</f>
        <v>4.1067623074201708E-4</v>
      </c>
      <c r="V9162">
        <f>SUM(Table1[[#This Row],[Price per Unit]]*Table1[[#This Row],[Units Sold]])</f>
        <v>3248</v>
      </c>
      <c r="W9162">
        <f>SUM(Table1[[#This Row],[Total Sales]]-Table1[[#This Row],[Operating Profit]])</f>
        <v>1884</v>
      </c>
      <c r="X9162">
        <f>SUM(Table1[[#This Row],[Total Sales]]-Table1[[#This Row],[Cost]])</f>
        <v>1364</v>
      </c>
      <c r="Y9162">
        <f>SUM(Table1[[#This Row],[profit/loss]])/SUM(Table1[profit/loss])</f>
        <v>4.1067623074201707E-6</v>
      </c>
    </row>
    <row r="9163" spans="1:25" x14ac:dyDescent="0.3">
      <c r="A9163" t="s">
        <v>24</v>
      </c>
      <c r="B9163" t="s">
        <v>23</v>
      </c>
      <c r="C9163">
        <v>1197831</v>
      </c>
      <c r="D9163" s="9">
        <v>44335</v>
      </c>
      <c r="E9163" s="8" t="str">
        <f>TEXT(Table1[[#This Row],[Invoice Date]],"dd-mm-yyyy")</f>
        <v>19-05-2021</v>
      </c>
      <c r="F9163" s="1" t="str">
        <f t="shared" si="572"/>
        <v>May</v>
      </c>
      <c r="G9163" s="1" t="str">
        <f t="shared" si="573"/>
        <v>2021</v>
      </c>
      <c r="H9163" s="1" t="str">
        <f t="shared" si="574"/>
        <v>Wednesday</v>
      </c>
      <c r="I9163" s="1" t="str">
        <f t="shared" si="575"/>
        <v>19</v>
      </c>
      <c r="J9163" t="s">
        <v>26</v>
      </c>
      <c r="K9163" t="s">
        <v>101</v>
      </c>
      <c r="L9163" t="s">
        <v>102</v>
      </c>
      <c r="M9163" t="s">
        <v>19</v>
      </c>
      <c r="N9163">
        <v>27</v>
      </c>
      <c r="O9163">
        <v>119</v>
      </c>
      <c r="P9163">
        <v>3213</v>
      </c>
      <c r="Q9163">
        <v>1414</v>
      </c>
      <c r="R9163">
        <v>0.44</v>
      </c>
      <c r="S9163" t="s">
        <v>23</v>
      </c>
      <c r="T9163" t="str">
        <f>IF(Table1[[#This Row],[Units Sold]]&gt; 700,"High Units","low Units")</f>
        <v>low Units</v>
      </c>
      <c r="U9163">
        <f>SUM(Table1[[#This Row],[Operating Profit]])/SUM(Table1[Operating Profit])*100</f>
        <v>4.2573034477214972E-4</v>
      </c>
      <c r="V9163">
        <f>SUM(Table1[[#This Row],[Price per Unit]]*Table1[[#This Row],[Units Sold]])</f>
        <v>3213</v>
      </c>
      <c r="W9163">
        <f>SUM(Table1[[#This Row],[Total Sales]]-Table1[[#This Row],[Operating Profit]])</f>
        <v>1799</v>
      </c>
      <c r="X9163">
        <f>SUM(Table1[[#This Row],[Total Sales]]-Table1[[#This Row],[Cost]])</f>
        <v>1414</v>
      </c>
      <c r="Y9163">
        <f>SUM(Table1[[#This Row],[profit/loss]])/SUM(Table1[profit/loss])</f>
        <v>4.2573034477214969E-6</v>
      </c>
    </row>
    <row r="9164" spans="1:25" x14ac:dyDescent="0.3">
      <c r="A9164" t="s">
        <v>24</v>
      </c>
      <c r="B9164" t="s">
        <v>23</v>
      </c>
      <c r="C9164">
        <v>1197831</v>
      </c>
      <c r="D9164" s="9">
        <v>44335</v>
      </c>
      <c r="E9164" s="8" t="str">
        <f>TEXT(Table1[[#This Row],[Invoice Date]],"dd-mm-yyyy")</f>
        <v>19-05-2021</v>
      </c>
      <c r="F9164" s="1" t="str">
        <f t="shared" si="572"/>
        <v>May</v>
      </c>
      <c r="G9164" s="1" t="str">
        <f t="shared" si="573"/>
        <v>2021</v>
      </c>
      <c r="H9164" s="1" t="str">
        <f t="shared" si="574"/>
        <v>Wednesday</v>
      </c>
      <c r="I9164" s="1" t="str">
        <f t="shared" si="575"/>
        <v>19</v>
      </c>
      <c r="J9164" t="s">
        <v>26</v>
      </c>
      <c r="K9164" t="s">
        <v>101</v>
      </c>
      <c r="L9164" t="s">
        <v>102</v>
      </c>
      <c r="M9164" t="s">
        <v>20</v>
      </c>
      <c r="N9164">
        <v>24</v>
      </c>
      <c r="O9164">
        <v>90</v>
      </c>
      <c r="P9164">
        <v>2160</v>
      </c>
      <c r="Q9164">
        <v>1015</v>
      </c>
      <c r="R9164">
        <v>0.47</v>
      </c>
      <c r="S9164" t="s">
        <v>23</v>
      </c>
      <c r="T9164" t="str">
        <f>IF(Table1[[#This Row],[Units Sold]]&gt; 700,"High Units","low Units")</f>
        <v>low Units</v>
      </c>
      <c r="U9164">
        <f>SUM(Table1[[#This Row],[Operating Profit]])/SUM(Table1[Operating Profit])*100</f>
        <v>3.0559851481169156E-4</v>
      </c>
      <c r="V9164">
        <f>SUM(Table1[[#This Row],[Price per Unit]]*Table1[[#This Row],[Units Sold]])</f>
        <v>2160</v>
      </c>
      <c r="W9164">
        <f>SUM(Table1[[#This Row],[Total Sales]]-Table1[[#This Row],[Operating Profit]])</f>
        <v>1145</v>
      </c>
      <c r="X9164">
        <f>SUM(Table1[[#This Row],[Total Sales]]-Table1[[#This Row],[Cost]])</f>
        <v>1015</v>
      </c>
      <c r="Y9164">
        <f>SUM(Table1[[#This Row],[profit/loss]])/SUM(Table1[profit/loss])</f>
        <v>3.0559851481169159E-6</v>
      </c>
    </row>
    <row r="9165" spans="1:25" x14ac:dyDescent="0.3">
      <c r="A9165" t="s">
        <v>24</v>
      </c>
      <c r="B9165" t="s">
        <v>23</v>
      </c>
      <c r="C9165">
        <v>1197831</v>
      </c>
      <c r="D9165" s="9">
        <v>44335</v>
      </c>
      <c r="E9165" s="8" t="str">
        <f>TEXT(Table1[[#This Row],[Invoice Date]],"dd-mm-yyyy")</f>
        <v>19-05-2021</v>
      </c>
      <c r="F9165" s="1" t="str">
        <f t="shared" si="572"/>
        <v>May</v>
      </c>
      <c r="G9165" s="1" t="str">
        <f t="shared" si="573"/>
        <v>2021</v>
      </c>
      <c r="H9165" s="1" t="str">
        <f t="shared" si="574"/>
        <v>Wednesday</v>
      </c>
      <c r="I9165" s="1" t="str">
        <f t="shared" si="575"/>
        <v>19</v>
      </c>
      <c r="J9165" t="s">
        <v>26</v>
      </c>
      <c r="K9165" t="s">
        <v>101</v>
      </c>
      <c r="L9165" t="s">
        <v>102</v>
      </c>
      <c r="M9165" t="s">
        <v>21</v>
      </c>
      <c r="N9165">
        <v>32</v>
      </c>
      <c r="O9165">
        <v>111</v>
      </c>
      <c r="P9165">
        <v>3552</v>
      </c>
      <c r="Q9165">
        <v>1385</v>
      </c>
      <c r="R9165">
        <v>0.39</v>
      </c>
      <c r="S9165" t="s">
        <v>23</v>
      </c>
      <c r="T9165" t="str">
        <f>IF(Table1[[#This Row],[Units Sold]]&gt; 700,"High Units","low Units")</f>
        <v>low Units</v>
      </c>
      <c r="U9165">
        <f>SUM(Table1[[#This Row],[Operating Profit]])/SUM(Table1[Operating Profit])*100</f>
        <v>4.169989586346728E-4</v>
      </c>
      <c r="V9165">
        <f>SUM(Table1[[#This Row],[Price per Unit]]*Table1[[#This Row],[Units Sold]])</f>
        <v>3552</v>
      </c>
      <c r="W9165">
        <f>SUM(Table1[[#This Row],[Total Sales]]-Table1[[#This Row],[Operating Profit]])</f>
        <v>2167</v>
      </c>
      <c r="X9165">
        <f>SUM(Table1[[#This Row],[Total Sales]]-Table1[[#This Row],[Cost]])</f>
        <v>1385</v>
      </c>
      <c r="Y9165">
        <f>SUM(Table1[[#This Row],[profit/loss]])/SUM(Table1[profit/loss])</f>
        <v>4.1699895863467279E-6</v>
      </c>
    </row>
    <row r="9166" spans="1:25" x14ac:dyDescent="0.3">
      <c r="A9166" t="s">
        <v>24</v>
      </c>
      <c r="B9166" t="s">
        <v>23</v>
      </c>
      <c r="C9166">
        <v>1197831</v>
      </c>
      <c r="D9166" s="9">
        <v>44335</v>
      </c>
      <c r="E9166" s="8" t="str">
        <f>TEXT(Table1[[#This Row],[Invoice Date]],"dd-mm-yyyy")</f>
        <v>19-05-2021</v>
      </c>
      <c r="F9166" s="1" t="str">
        <f t="shared" si="572"/>
        <v>May</v>
      </c>
      <c r="G9166" s="1" t="str">
        <f t="shared" si="573"/>
        <v>2021</v>
      </c>
      <c r="H9166" s="1" t="str">
        <f t="shared" si="574"/>
        <v>Wednesday</v>
      </c>
      <c r="I9166" s="1" t="str">
        <f t="shared" si="575"/>
        <v>19</v>
      </c>
      <c r="J9166" t="s">
        <v>26</v>
      </c>
      <c r="K9166" t="s">
        <v>101</v>
      </c>
      <c r="L9166" t="s">
        <v>102</v>
      </c>
      <c r="M9166" t="s">
        <v>22</v>
      </c>
      <c r="N9166">
        <v>33</v>
      </c>
      <c r="O9166">
        <v>145</v>
      </c>
      <c r="P9166">
        <v>4785</v>
      </c>
      <c r="Q9166">
        <v>2249</v>
      </c>
      <c r="R9166">
        <v>0.47</v>
      </c>
      <c r="S9166" t="s">
        <v>23</v>
      </c>
      <c r="T9166" t="str">
        <f>IF(Table1[[#This Row],[Units Sold]]&gt; 700,"High Units","low Units")</f>
        <v>low Units</v>
      </c>
      <c r="U9166">
        <f>SUM(Table1[[#This Row],[Operating Profit]])/SUM(Table1[Operating Profit])*100</f>
        <v>6.7713404907536402E-4</v>
      </c>
      <c r="V9166">
        <f>SUM(Table1[[#This Row],[Price per Unit]]*Table1[[#This Row],[Units Sold]])</f>
        <v>4785</v>
      </c>
      <c r="W9166">
        <f>SUM(Table1[[#This Row],[Total Sales]]-Table1[[#This Row],[Operating Profit]])</f>
        <v>2536</v>
      </c>
      <c r="X9166">
        <f>SUM(Table1[[#This Row],[Total Sales]]-Table1[[#This Row],[Cost]])</f>
        <v>2249</v>
      </c>
      <c r="Y9166">
        <f>SUM(Table1[[#This Row],[profit/loss]])/SUM(Table1[profit/loss])</f>
        <v>6.7713404907536399E-6</v>
      </c>
    </row>
    <row r="9167" spans="1:25" x14ac:dyDescent="0.3">
      <c r="A9167" t="s">
        <v>24</v>
      </c>
      <c r="B9167" t="s">
        <v>23</v>
      </c>
      <c r="C9167">
        <v>1197831</v>
      </c>
      <c r="D9167" s="9">
        <v>44368</v>
      </c>
      <c r="E9167" s="8" t="str">
        <f>TEXT(Table1[[#This Row],[Invoice Date]],"dd-mm-yyyy")</f>
        <v>21-06-2021</v>
      </c>
      <c r="F9167" s="1" t="str">
        <f t="shared" si="572"/>
        <v>June</v>
      </c>
      <c r="G9167" s="1" t="str">
        <f t="shared" si="573"/>
        <v>2021</v>
      </c>
      <c r="H9167" s="1" t="str">
        <f t="shared" si="574"/>
        <v>Monday</v>
      </c>
      <c r="I9167" s="1" t="str">
        <f t="shared" si="575"/>
        <v>21</v>
      </c>
      <c r="J9167" t="s">
        <v>26</v>
      </c>
      <c r="K9167" t="s">
        <v>101</v>
      </c>
      <c r="L9167" t="s">
        <v>102</v>
      </c>
      <c r="M9167" t="s">
        <v>16</v>
      </c>
      <c r="N9167">
        <v>28</v>
      </c>
      <c r="O9167">
        <v>236</v>
      </c>
      <c r="P9167">
        <v>6608</v>
      </c>
      <c r="Q9167">
        <v>2908</v>
      </c>
      <c r="R9167">
        <v>0.44</v>
      </c>
      <c r="S9167" t="s">
        <v>23</v>
      </c>
      <c r="T9167" t="str">
        <f>IF(Table1[[#This Row],[Units Sold]]&gt; 700,"High Units","low Units")</f>
        <v>low Units</v>
      </c>
      <c r="U9167">
        <f>SUM(Table1[[#This Row],[Operating Profit]])/SUM(Table1[Operating Profit])*100</f>
        <v>8.7554727199251159E-4</v>
      </c>
      <c r="V9167">
        <f>SUM(Table1[[#This Row],[Price per Unit]]*Table1[[#This Row],[Units Sold]])</f>
        <v>6608</v>
      </c>
      <c r="W9167">
        <f>SUM(Table1[[#This Row],[Total Sales]]-Table1[[#This Row],[Operating Profit]])</f>
        <v>3700</v>
      </c>
      <c r="X9167">
        <f>SUM(Table1[[#This Row],[Total Sales]]-Table1[[#This Row],[Cost]])</f>
        <v>2908</v>
      </c>
      <c r="Y9167">
        <f>SUM(Table1[[#This Row],[profit/loss]])/SUM(Table1[profit/loss])</f>
        <v>8.7554727199251159E-6</v>
      </c>
    </row>
    <row r="9168" spans="1:25" x14ac:dyDescent="0.3">
      <c r="A9168" t="s">
        <v>24</v>
      </c>
      <c r="B9168" t="s">
        <v>23</v>
      </c>
      <c r="C9168">
        <v>1197831</v>
      </c>
      <c r="D9168" s="9">
        <v>44368</v>
      </c>
      <c r="E9168" s="8" t="str">
        <f>TEXT(Table1[[#This Row],[Invoice Date]],"dd-mm-yyyy")</f>
        <v>21-06-2021</v>
      </c>
      <c r="F9168" s="1" t="str">
        <f t="shared" si="572"/>
        <v>June</v>
      </c>
      <c r="G9168" s="1" t="str">
        <f t="shared" si="573"/>
        <v>2021</v>
      </c>
      <c r="H9168" s="1" t="str">
        <f t="shared" si="574"/>
        <v>Monday</v>
      </c>
      <c r="I9168" s="1" t="str">
        <f t="shared" si="575"/>
        <v>21</v>
      </c>
      <c r="J9168" t="s">
        <v>26</v>
      </c>
      <c r="K9168" t="s">
        <v>101</v>
      </c>
      <c r="L9168" t="s">
        <v>102</v>
      </c>
      <c r="M9168" t="s">
        <v>18</v>
      </c>
      <c r="N9168">
        <v>25</v>
      </c>
      <c r="O9168">
        <v>149</v>
      </c>
      <c r="P9168">
        <v>3725</v>
      </c>
      <c r="Q9168">
        <v>1453</v>
      </c>
      <c r="R9168">
        <v>0.39</v>
      </c>
      <c r="S9168" t="s">
        <v>23</v>
      </c>
      <c r="T9168" t="str">
        <f>IF(Table1[[#This Row],[Units Sold]]&gt; 700,"High Units","low Units")</f>
        <v>low Units</v>
      </c>
      <c r="U9168">
        <f>SUM(Table1[[#This Row],[Operating Profit]])/SUM(Table1[Operating Profit])*100</f>
        <v>4.3747255371565314E-4</v>
      </c>
      <c r="V9168">
        <f>SUM(Table1[[#This Row],[Price per Unit]]*Table1[[#This Row],[Units Sold]])</f>
        <v>3725</v>
      </c>
      <c r="W9168">
        <f>SUM(Table1[[#This Row],[Total Sales]]-Table1[[#This Row],[Operating Profit]])</f>
        <v>2272</v>
      </c>
      <c r="X9168">
        <f>SUM(Table1[[#This Row],[Total Sales]]-Table1[[#This Row],[Cost]])</f>
        <v>1453</v>
      </c>
      <c r="Y9168">
        <f>SUM(Table1[[#This Row],[profit/loss]])/SUM(Table1[profit/loss])</f>
        <v>4.3747255371565313E-6</v>
      </c>
    </row>
    <row r="9169" spans="1:25" x14ac:dyDescent="0.3">
      <c r="A9169" t="s">
        <v>24</v>
      </c>
      <c r="B9169" t="s">
        <v>23</v>
      </c>
      <c r="C9169">
        <v>1197831</v>
      </c>
      <c r="D9169" s="9">
        <v>44368</v>
      </c>
      <c r="E9169" s="8" t="str">
        <f>TEXT(Table1[[#This Row],[Invoice Date]],"dd-mm-yyyy")</f>
        <v>21-06-2021</v>
      </c>
      <c r="F9169" s="1" t="str">
        <f t="shared" si="572"/>
        <v>June</v>
      </c>
      <c r="G9169" s="1" t="str">
        <f t="shared" si="573"/>
        <v>2021</v>
      </c>
      <c r="H9169" s="1" t="str">
        <f t="shared" si="574"/>
        <v>Monday</v>
      </c>
      <c r="I9169" s="1" t="str">
        <f t="shared" si="575"/>
        <v>21</v>
      </c>
      <c r="J9169" t="s">
        <v>26</v>
      </c>
      <c r="K9169" t="s">
        <v>101</v>
      </c>
      <c r="L9169" t="s">
        <v>102</v>
      </c>
      <c r="M9169" t="s">
        <v>19</v>
      </c>
      <c r="N9169">
        <v>28</v>
      </c>
      <c r="O9169">
        <v>124</v>
      </c>
      <c r="P9169">
        <v>3472</v>
      </c>
      <c r="Q9169">
        <v>1562</v>
      </c>
      <c r="R9169">
        <v>0.45</v>
      </c>
      <c r="S9169" t="s">
        <v>23</v>
      </c>
      <c r="T9169" t="str">
        <f>IF(Table1[[#This Row],[Units Sold]]&gt; 700,"High Units","low Units")</f>
        <v>low Units</v>
      </c>
      <c r="U9169">
        <f>SUM(Table1[[#This Row],[Operating Profit]])/SUM(Table1[Operating Profit])*100</f>
        <v>4.7029052230134215E-4</v>
      </c>
      <c r="V9169">
        <f>SUM(Table1[[#This Row],[Price per Unit]]*Table1[[#This Row],[Units Sold]])</f>
        <v>3472</v>
      </c>
      <c r="W9169">
        <f>SUM(Table1[[#This Row],[Total Sales]]-Table1[[#This Row],[Operating Profit]])</f>
        <v>1910</v>
      </c>
      <c r="X9169">
        <f>SUM(Table1[[#This Row],[Total Sales]]-Table1[[#This Row],[Cost]])</f>
        <v>1562</v>
      </c>
      <c r="Y9169">
        <f>SUM(Table1[[#This Row],[profit/loss]])/SUM(Table1[profit/loss])</f>
        <v>4.7029052230134216E-6</v>
      </c>
    </row>
    <row r="9170" spans="1:25" x14ac:dyDescent="0.3">
      <c r="A9170" t="s">
        <v>24</v>
      </c>
      <c r="B9170" t="s">
        <v>23</v>
      </c>
      <c r="C9170">
        <v>1197831</v>
      </c>
      <c r="D9170" s="9">
        <v>44368</v>
      </c>
      <c r="E9170" s="8" t="str">
        <f>TEXT(Table1[[#This Row],[Invoice Date]],"dd-mm-yyyy")</f>
        <v>21-06-2021</v>
      </c>
      <c r="F9170" s="1" t="str">
        <f t="shared" si="572"/>
        <v>June</v>
      </c>
      <c r="G9170" s="1" t="str">
        <f t="shared" si="573"/>
        <v>2021</v>
      </c>
      <c r="H9170" s="1" t="str">
        <f t="shared" si="574"/>
        <v>Monday</v>
      </c>
      <c r="I9170" s="1" t="str">
        <f t="shared" si="575"/>
        <v>21</v>
      </c>
      <c r="J9170" t="s">
        <v>26</v>
      </c>
      <c r="K9170" t="s">
        <v>101</v>
      </c>
      <c r="L9170" t="s">
        <v>102</v>
      </c>
      <c r="M9170" t="s">
        <v>20</v>
      </c>
      <c r="N9170">
        <v>29</v>
      </c>
      <c r="O9170">
        <v>124</v>
      </c>
      <c r="P9170">
        <v>3596</v>
      </c>
      <c r="Q9170">
        <v>1582</v>
      </c>
      <c r="R9170">
        <v>0.44</v>
      </c>
      <c r="S9170" t="s">
        <v>23</v>
      </c>
      <c r="T9170" t="str">
        <f>IF(Table1[[#This Row],[Units Sold]]&gt; 700,"High Units","low Units")</f>
        <v>low Units</v>
      </c>
      <c r="U9170">
        <f>SUM(Table1[[#This Row],[Operating Profit]])/SUM(Table1[Operating Profit])*100</f>
        <v>4.7631216791339521E-4</v>
      </c>
      <c r="V9170">
        <f>SUM(Table1[[#This Row],[Price per Unit]]*Table1[[#This Row],[Units Sold]])</f>
        <v>3596</v>
      </c>
      <c r="W9170">
        <f>SUM(Table1[[#This Row],[Total Sales]]-Table1[[#This Row],[Operating Profit]])</f>
        <v>2014</v>
      </c>
      <c r="X9170">
        <f>SUM(Table1[[#This Row],[Total Sales]]-Table1[[#This Row],[Cost]])</f>
        <v>1582</v>
      </c>
      <c r="Y9170">
        <f>SUM(Table1[[#This Row],[profit/loss]])/SUM(Table1[profit/loss])</f>
        <v>4.7631216791339521E-6</v>
      </c>
    </row>
    <row r="9171" spans="1:25" x14ac:dyDescent="0.3">
      <c r="A9171" t="s">
        <v>24</v>
      </c>
      <c r="B9171" t="s">
        <v>23</v>
      </c>
      <c r="C9171">
        <v>1197831</v>
      </c>
      <c r="D9171" s="9">
        <v>44368</v>
      </c>
      <c r="E9171" s="8" t="str">
        <f>TEXT(Table1[[#This Row],[Invoice Date]],"dd-mm-yyyy")</f>
        <v>21-06-2021</v>
      </c>
      <c r="F9171" s="1" t="str">
        <f t="shared" si="572"/>
        <v>June</v>
      </c>
      <c r="G9171" s="1" t="str">
        <f t="shared" si="573"/>
        <v>2021</v>
      </c>
      <c r="H9171" s="1" t="str">
        <f t="shared" si="574"/>
        <v>Monday</v>
      </c>
      <c r="I9171" s="1" t="str">
        <f t="shared" si="575"/>
        <v>21</v>
      </c>
      <c r="J9171" t="s">
        <v>26</v>
      </c>
      <c r="K9171" t="s">
        <v>101</v>
      </c>
      <c r="L9171" t="s">
        <v>102</v>
      </c>
      <c r="M9171" t="s">
        <v>21</v>
      </c>
      <c r="N9171">
        <v>37</v>
      </c>
      <c r="O9171">
        <v>116</v>
      </c>
      <c r="P9171">
        <v>4292</v>
      </c>
      <c r="Q9171">
        <v>1674</v>
      </c>
      <c r="R9171">
        <v>0.39</v>
      </c>
      <c r="S9171" t="s">
        <v>23</v>
      </c>
      <c r="T9171" t="str">
        <f>IF(Table1[[#This Row],[Units Sold]]&gt; 700,"High Units","low Units")</f>
        <v>low Units</v>
      </c>
      <c r="U9171">
        <f>SUM(Table1[[#This Row],[Operating Profit]])/SUM(Table1[Operating Profit])*100</f>
        <v>5.0401173772883924E-4</v>
      </c>
      <c r="V9171">
        <f>SUM(Table1[[#This Row],[Price per Unit]]*Table1[[#This Row],[Units Sold]])</f>
        <v>4292</v>
      </c>
      <c r="W9171">
        <f>SUM(Table1[[#This Row],[Total Sales]]-Table1[[#This Row],[Operating Profit]])</f>
        <v>2618</v>
      </c>
      <c r="X9171">
        <f>SUM(Table1[[#This Row],[Total Sales]]-Table1[[#This Row],[Cost]])</f>
        <v>1674</v>
      </c>
      <c r="Y9171">
        <f>SUM(Table1[[#This Row],[profit/loss]])/SUM(Table1[profit/loss])</f>
        <v>5.0401173772883919E-6</v>
      </c>
    </row>
    <row r="9172" spans="1:25" x14ac:dyDescent="0.3">
      <c r="A9172" t="s">
        <v>24</v>
      </c>
      <c r="B9172" t="s">
        <v>23</v>
      </c>
      <c r="C9172">
        <v>1197831</v>
      </c>
      <c r="D9172" s="9">
        <v>44368</v>
      </c>
      <c r="E9172" s="8" t="str">
        <f>TEXT(Table1[[#This Row],[Invoice Date]],"dd-mm-yyyy")</f>
        <v>21-06-2021</v>
      </c>
      <c r="F9172" s="1" t="str">
        <f t="shared" si="572"/>
        <v>June</v>
      </c>
      <c r="G9172" s="1" t="str">
        <f t="shared" si="573"/>
        <v>2021</v>
      </c>
      <c r="H9172" s="1" t="str">
        <f t="shared" si="574"/>
        <v>Monday</v>
      </c>
      <c r="I9172" s="1" t="str">
        <f t="shared" si="575"/>
        <v>21</v>
      </c>
      <c r="J9172" t="s">
        <v>26</v>
      </c>
      <c r="K9172" t="s">
        <v>101</v>
      </c>
      <c r="L9172" t="s">
        <v>102</v>
      </c>
      <c r="M9172" t="s">
        <v>22</v>
      </c>
      <c r="N9172">
        <v>48</v>
      </c>
      <c r="O9172">
        <v>165</v>
      </c>
      <c r="P9172">
        <v>7920</v>
      </c>
      <c r="Q9172">
        <v>3406</v>
      </c>
      <c r="R9172">
        <v>0.43</v>
      </c>
      <c r="S9172" t="s">
        <v>23</v>
      </c>
      <c r="T9172" t="str">
        <f>IF(Table1[[#This Row],[Units Sold]]&gt; 700,"High Units","low Units")</f>
        <v>low Units</v>
      </c>
      <c r="U9172">
        <f>SUM(Table1[[#This Row],[Operating Profit]])/SUM(Table1[Operating Profit])*100</f>
        <v>1.0254862477326323E-3</v>
      </c>
      <c r="V9172">
        <f>SUM(Table1[[#This Row],[Price per Unit]]*Table1[[#This Row],[Units Sold]])</f>
        <v>7920</v>
      </c>
      <c r="W9172">
        <f>SUM(Table1[[#This Row],[Total Sales]]-Table1[[#This Row],[Operating Profit]])</f>
        <v>4514</v>
      </c>
      <c r="X9172">
        <f>SUM(Table1[[#This Row],[Total Sales]]-Table1[[#This Row],[Cost]])</f>
        <v>3406</v>
      </c>
      <c r="Y9172">
        <f>SUM(Table1[[#This Row],[profit/loss]])/SUM(Table1[profit/loss])</f>
        <v>1.0254862477326322E-5</v>
      </c>
    </row>
    <row r="9173" spans="1:25" x14ac:dyDescent="0.3">
      <c r="A9173" t="s">
        <v>24</v>
      </c>
      <c r="B9173" t="s">
        <v>23</v>
      </c>
      <c r="C9173">
        <v>1197831</v>
      </c>
      <c r="D9173" s="9">
        <v>44396</v>
      </c>
      <c r="E9173" s="8" t="str">
        <f>TEXT(Table1[[#This Row],[Invoice Date]],"dd-mm-yyyy")</f>
        <v>19-07-2021</v>
      </c>
      <c r="F9173" s="1" t="str">
        <f t="shared" si="572"/>
        <v>July</v>
      </c>
      <c r="G9173" s="1" t="str">
        <f t="shared" si="573"/>
        <v>2021</v>
      </c>
      <c r="H9173" s="1" t="str">
        <f t="shared" si="574"/>
        <v>Monday</v>
      </c>
      <c r="I9173" s="1" t="str">
        <f t="shared" si="575"/>
        <v>19</v>
      </c>
      <c r="J9173" t="s">
        <v>26</v>
      </c>
      <c r="K9173" t="s">
        <v>101</v>
      </c>
      <c r="L9173" t="s">
        <v>102</v>
      </c>
      <c r="M9173" t="s">
        <v>16</v>
      </c>
      <c r="N9173">
        <v>39</v>
      </c>
      <c r="O9173">
        <v>271</v>
      </c>
      <c r="P9173">
        <v>10569</v>
      </c>
      <c r="Q9173">
        <v>4439</v>
      </c>
      <c r="R9173">
        <v>0.42</v>
      </c>
      <c r="S9173" t="s">
        <v>23</v>
      </c>
      <c r="T9173" t="str">
        <f>IF(Table1[[#This Row],[Units Sold]]&gt; 700,"High Units","low Units")</f>
        <v>low Units</v>
      </c>
      <c r="U9173">
        <f>SUM(Table1[[#This Row],[Operating Profit]])/SUM(Table1[Operating Profit])*100</f>
        <v>1.3365042435951715E-3</v>
      </c>
      <c r="V9173">
        <f>SUM(Table1[[#This Row],[Price per Unit]]*Table1[[#This Row],[Units Sold]])</f>
        <v>10569</v>
      </c>
      <c r="W9173">
        <f>SUM(Table1[[#This Row],[Total Sales]]-Table1[[#This Row],[Operating Profit]])</f>
        <v>6130</v>
      </c>
      <c r="X9173">
        <f>SUM(Table1[[#This Row],[Total Sales]]-Table1[[#This Row],[Cost]])</f>
        <v>4439</v>
      </c>
      <c r="Y9173">
        <f>SUM(Table1[[#This Row],[profit/loss]])/SUM(Table1[profit/loss])</f>
        <v>1.3365042435951715E-5</v>
      </c>
    </row>
    <row r="9174" spans="1:25" x14ac:dyDescent="0.3">
      <c r="A9174" t="s">
        <v>24</v>
      </c>
      <c r="B9174" t="s">
        <v>23</v>
      </c>
      <c r="C9174">
        <v>1197831</v>
      </c>
      <c r="D9174" s="9">
        <v>44396</v>
      </c>
      <c r="E9174" s="8" t="str">
        <f>TEXT(Table1[[#This Row],[Invoice Date]],"dd-mm-yyyy")</f>
        <v>19-07-2021</v>
      </c>
      <c r="F9174" s="1" t="str">
        <f t="shared" si="572"/>
        <v>July</v>
      </c>
      <c r="G9174" s="1" t="str">
        <f t="shared" si="573"/>
        <v>2021</v>
      </c>
      <c r="H9174" s="1" t="str">
        <f t="shared" si="574"/>
        <v>Monday</v>
      </c>
      <c r="I9174" s="1" t="str">
        <f t="shared" si="575"/>
        <v>19</v>
      </c>
      <c r="J9174" t="s">
        <v>26</v>
      </c>
      <c r="K9174" t="s">
        <v>101</v>
      </c>
      <c r="L9174" t="s">
        <v>102</v>
      </c>
      <c r="M9174" t="s">
        <v>18</v>
      </c>
      <c r="N9174">
        <v>36</v>
      </c>
      <c r="O9174">
        <v>163</v>
      </c>
      <c r="P9174">
        <v>5868</v>
      </c>
      <c r="Q9174">
        <v>2171</v>
      </c>
      <c r="R9174">
        <v>0.37</v>
      </c>
      <c r="S9174" t="s">
        <v>23</v>
      </c>
      <c r="T9174" t="str">
        <f>IF(Table1[[#This Row],[Units Sold]]&gt; 700,"High Units","low Units")</f>
        <v>low Units</v>
      </c>
      <c r="U9174">
        <f>SUM(Table1[[#This Row],[Operating Profit]])/SUM(Table1[Operating Profit])*100</f>
        <v>6.5364963118835708E-4</v>
      </c>
      <c r="V9174">
        <f>SUM(Table1[[#This Row],[Price per Unit]]*Table1[[#This Row],[Units Sold]])</f>
        <v>5868</v>
      </c>
      <c r="W9174">
        <f>SUM(Table1[[#This Row],[Total Sales]]-Table1[[#This Row],[Operating Profit]])</f>
        <v>3697</v>
      </c>
      <c r="X9174">
        <f>SUM(Table1[[#This Row],[Total Sales]]-Table1[[#This Row],[Cost]])</f>
        <v>2171</v>
      </c>
      <c r="Y9174">
        <f>SUM(Table1[[#This Row],[profit/loss]])/SUM(Table1[profit/loss])</f>
        <v>6.5364963118835713E-6</v>
      </c>
    </row>
    <row r="9175" spans="1:25" x14ac:dyDescent="0.3">
      <c r="A9175" t="s">
        <v>24</v>
      </c>
      <c r="B9175" t="s">
        <v>23</v>
      </c>
      <c r="C9175">
        <v>1197831</v>
      </c>
      <c r="D9175" s="9">
        <v>44396</v>
      </c>
      <c r="E9175" s="8" t="str">
        <f>TEXT(Table1[[#This Row],[Invoice Date]],"dd-mm-yyyy")</f>
        <v>19-07-2021</v>
      </c>
      <c r="F9175" s="1" t="str">
        <f t="shared" si="572"/>
        <v>July</v>
      </c>
      <c r="G9175" s="1" t="str">
        <f t="shared" si="573"/>
        <v>2021</v>
      </c>
      <c r="H9175" s="1" t="str">
        <f t="shared" si="574"/>
        <v>Monday</v>
      </c>
      <c r="I9175" s="1" t="str">
        <f t="shared" si="575"/>
        <v>19</v>
      </c>
      <c r="J9175" t="s">
        <v>26</v>
      </c>
      <c r="K9175" t="s">
        <v>101</v>
      </c>
      <c r="L9175" t="s">
        <v>102</v>
      </c>
      <c r="M9175" t="s">
        <v>19</v>
      </c>
      <c r="N9175">
        <v>32</v>
      </c>
      <c r="O9175">
        <v>140</v>
      </c>
      <c r="P9175">
        <v>4480</v>
      </c>
      <c r="Q9175">
        <v>1971</v>
      </c>
      <c r="R9175">
        <v>0.44</v>
      </c>
      <c r="S9175" t="s">
        <v>23</v>
      </c>
      <c r="T9175" t="str">
        <f>IF(Table1[[#This Row],[Units Sold]]&gt; 700,"High Units","low Units")</f>
        <v>low Units</v>
      </c>
      <c r="U9175">
        <f>SUM(Table1[[#This Row],[Operating Profit]])/SUM(Table1[Operating Profit])*100</f>
        <v>5.9343317506782675E-4</v>
      </c>
      <c r="V9175">
        <f>SUM(Table1[[#This Row],[Price per Unit]]*Table1[[#This Row],[Units Sold]])</f>
        <v>4480</v>
      </c>
      <c r="W9175">
        <f>SUM(Table1[[#This Row],[Total Sales]]-Table1[[#This Row],[Operating Profit]])</f>
        <v>2509</v>
      </c>
      <c r="X9175">
        <f>SUM(Table1[[#This Row],[Total Sales]]-Table1[[#This Row],[Cost]])</f>
        <v>1971</v>
      </c>
      <c r="Y9175">
        <f>SUM(Table1[[#This Row],[profit/loss]])/SUM(Table1[profit/loss])</f>
        <v>5.9343317506782678E-6</v>
      </c>
    </row>
    <row r="9176" spans="1:25" x14ac:dyDescent="0.3">
      <c r="A9176" t="s">
        <v>24</v>
      </c>
      <c r="B9176" t="s">
        <v>23</v>
      </c>
      <c r="C9176">
        <v>1197831</v>
      </c>
      <c r="D9176" s="9">
        <v>44396</v>
      </c>
      <c r="E9176" s="8" t="str">
        <f>TEXT(Table1[[#This Row],[Invoice Date]],"dd-mm-yyyy")</f>
        <v>19-07-2021</v>
      </c>
      <c r="F9176" s="1" t="str">
        <f t="shared" si="572"/>
        <v>July</v>
      </c>
      <c r="G9176" s="1" t="str">
        <f t="shared" si="573"/>
        <v>2021</v>
      </c>
      <c r="H9176" s="1" t="str">
        <f t="shared" si="574"/>
        <v>Monday</v>
      </c>
      <c r="I9176" s="1" t="str">
        <f t="shared" si="575"/>
        <v>19</v>
      </c>
      <c r="J9176" t="s">
        <v>26</v>
      </c>
      <c r="K9176" t="s">
        <v>101</v>
      </c>
      <c r="L9176" t="s">
        <v>102</v>
      </c>
      <c r="M9176" t="s">
        <v>20</v>
      </c>
      <c r="N9176">
        <v>35</v>
      </c>
      <c r="O9176">
        <v>120</v>
      </c>
      <c r="P9176">
        <v>4200</v>
      </c>
      <c r="Q9176">
        <v>1806</v>
      </c>
      <c r="R9176">
        <v>0.43</v>
      </c>
      <c r="S9176" t="s">
        <v>23</v>
      </c>
      <c r="T9176" t="str">
        <f>IF(Table1[[#This Row],[Units Sold]]&gt; 700,"High Units","low Units")</f>
        <v>low Units</v>
      </c>
      <c r="U9176">
        <f>SUM(Table1[[#This Row],[Operating Profit]])/SUM(Table1[Operating Profit])*100</f>
        <v>5.4375459876838917E-4</v>
      </c>
      <c r="V9176">
        <f>SUM(Table1[[#This Row],[Price per Unit]]*Table1[[#This Row],[Units Sold]])</f>
        <v>4200</v>
      </c>
      <c r="W9176">
        <f>SUM(Table1[[#This Row],[Total Sales]]-Table1[[#This Row],[Operating Profit]])</f>
        <v>2394</v>
      </c>
      <c r="X9176">
        <f>SUM(Table1[[#This Row],[Total Sales]]-Table1[[#This Row],[Cost]])</f>
        <v>1806</v>
      </c>
      <c r="Y9176">
        <f>SUM(Table1[[#This Row],[profit/loss]])/SUM(Table1[profit/loss])</f>
        <v>5.437545987683892E-6</v>
      </c>
    </row>
    <row r="9177" spans="1:25" x14ac:dyDescent="0.3">
      <c r="A9177" t="s">
        <v>24</v>
      </c>
      <c r="B9177" t="s">
        <v>23</v>
      </c>
      <c r="C9177">
        <v>1197831</v>
      </c>
      <c r="D9177" s="9">
        <v>44396</v>
      </c>
      <c r="E9177" s="8" t="str">
        <f>TEXT(Table1[[#This Row],[Invoice Date]],"dd-mm-yyyy")</f>
        <v>19-07-2021</v>
      </c>
      <c r="F9177" s="1" t="str">
        <f t="shared" si="572"/>
        <v>July</v>
      </c>
      <c r="G9177" s="1" t="str">
        <f t="shared" si="573"/>
        <v>2021</v>
      </c>
      <c r="H9177" s="1" t="str">
        <f t="shared" si="574"/>
        <v>Monday</v>
      </c>
      <c r="I9177" s="1" t="str">
        <f t="shared" si="575"/>
        <v>19</v>
      </c>
      <c r="J9177" t="s">
        <v>26</v>
      </c>
      <c r="K9177" t="s">
        <v>101</v>
      </c>
      <c r="L9177" t="s">
        <v>102</v>
      </c>
      <c r="M9177" t="s">
        <v>21</v>
      </c>
      <c r="N9177">
        <v>40</v>
      </c>
      <c r="O9177">
        <v>149</v>
      </c>
      <c r="P9177">
        <v>5960</v>
      </c>
      <c r="Q9177">
        <v>2384</v>
      </c>
      <c r="R9177">
        <v>0.4</v>
      </c>
      <c r="S9177" t="s">
        <v>23</v>
      </c>
      <c r="T9177" t="str">
        <f>IF(Table1[[#This Row],[Units Sold]]&gt; 700,"High Units","low Units")</f>
        <v>low Units</v>
      </c>
      <c r="U9177">
        <f>SUM(Table1[[#This Row],[Operating Profit]])/SUM(Table1[Operating Profit])*100</f>
        <v>7.1778015695672204E-4</v>
      </c>
      <c r="V9177">
        <f>SUM(Table1[[#This Row],[Price per Unit]]*Table1[[#This Row],[Units Sold]])</f>
        <v>5960</v>
      </c>
      <c r="W9177">
        <f>SUM(Table1[[#This Row],[Total Sales]]-Table1[[#This Row],[Operating Profit]])</f>
        <v>3576</v>
      </c>
      <c r="X9177">
        <f>SUM(Table1[[#This Row],[Total Sales]]-Table1[[#This Row],[Cost]])</f>
        <v>2384</v>
      </c>
      <c r="Y9177">
        <f>SUM(Table1[[#This Row],[profit/loss]])/SUM(Table1[profit/loss])</f>
        <v>7.1778015695672201E-6</v>
      </c>
    </row>
    <row r="9178" spans="1:25" x14ac:dyDescent="0.3">
      <c r="A9178" t="s">
        <v>24</v>
      </c>
      <c r="B9178" t="s">
        <v>23</v>
      </c>
      <c r="C9178">
        <v>1197831</v>
      </c>
      <c r="D9178" s="9">
        <v>44396</v>
      </c>
      <c r="E9178" s="8" t="str">
        <f>TEXT(Table1[[#This Row],[Invoice Date]],"dd-mm-yyyy")</f>
        <v>19-07-2021</v>
      </c>
      <c r="F9178" s="1" t="str">
        <f t="shared" si="572"/>
        <v>July</v>
      </c>
      <c r="G9178" s="1" t="str">
        <f t="shared" si="573"/>
        <v>2021</v>
      </c>
      <c r="H9178" s="1" t="str">
        <f t="shared" si="574"/>
        <v>Monday</v>
      </c>
      <c r="I9178" s="1" t="str">
        <f t="shared" si="575"/>
        <v>19</v>
      </c>
      <c r="J9178" t="s">
        <v>26</v>
      </c>
      <c r="K9178" t="s">
        <v>101</v>
      </c>
      <c r="L9178" t="s">
        <v>102</v>
      </c>
      <c r="M9178" t="s">
        <v>22</v>
      </c>
      <c r="N9178">
        <v>50</v>
      </c>
      <c r="O9178">
        <v>198</v>
      </c>
      <c r="P9178">
        <v>9900</v>
      </c>
      <c r="Q9178">
        <v>4554</v>
      </c>
      <c r="R9178">
        <v>0.46</v>
      </c>
      <c r="S9178" t="s">
        <v>23</v>
      </c>
      <c r="T9178" t="str">
        <f>IF(Table1[[#This Row],[Units Sold]]&gt; 700,"High Units","low Units")</f>
        <v>low Units</v>
      </c>
      <c r="U9178">
        <f>SUM(Table1[[#This Row],[Operating Profit]])/SUM(Table1[Operating Profit])*100</f>
        <v>1.3711287058644766E-3</v>
      </c>
      <c r="V9178">
        <f>SUM(Table1[[#This Row],[Price per Unit]]*Table1[[#This Row],[Units Sold]])</f>
        <v>9900</v>
      </c>
      <c r="W9178">
        <f>SUM(Table1[[#This Row],[Total Sales]]-Table1[[#This Row],[Operating Profit]])</f>
        <v>5346</v>
      </c>
      <c r="X9178">
        <f>SUM(Table1[[#This Row],[Total Sales]]-Table1[[#This Row],[Cost]])</f>
        <v>4554</v>
      </c>
      <c r="Y9178">
        <f>SUM(Table1[[#This Row],[profit/loss]])/SUM(Table1[profit/loss])</f>
        <v>1.3711287058644765E-5</v>
      </c>
    </row>
    <row r="9179" spans="1:25" x14ac:dyDescent="0.3">
      <c r="A9179" t="s">
        <v>24</v>
      </c>
      <c r="B9179" t="s">
        <v>23</v>
      </c>
      <c r="C9179">
        <v>1197831</v>
      </c>
      <c r="D9179" s="9">
        <v>44428</v>
      </c>
      <c r="E9179" s="8" t="str">
        <f>TEXT(Table1[[#This Row],[Invoice Date]],"dd-mm-yyyy")</f>
        <v>20-08-2021</v>
      </c>
      <c r="F9179" s="1" t="str">
        <f t="shared" si="572"/>
        <v>August</v>
      </c>
      <c r="G9179" s="1" t="str">
        <f t="shared" si="573"/>
        <v>2021</v>
      </c>
      <c r="H9179" s="1" t="str">
        <f t="shared" si="574"/>
        <v>Friday</v>
      </c>
      <c r="I9179" s="1" t="str">
        <f t="shared" si="575"/>
        <v>20</v>
      </c>
      <c r="J9179" t="s">
        <v>26</v>
      </c>
      <c r="K9179" t="s">
        <v>101</v>
      </c>
      <c r="L9179" t="s">
        <v>102</v>
      </c>
      <c r="M9179" t="s">
        <v>16</v>
      </c>
      <c r="N9179">
        <v>43</v>
      </c>
      <c r="O9179">
        <v>233</v>
      </c>
      <c r="P9179">
        <v>10019</v>
      </c>
      <c r="Q9179">
        <v>4509</v>
      </c>
      <c r="R9179">
        <v>0.45</v>
      </c>
      <c r="S9179" t="s">
        <v>23</v>
      </c>
      <c r="T9179" t="str">
        <f>IF(Table1[[#This Row],[Units Sold]]&gt; 700,"High Units","low Units")</f>
        <v>low Units</v>
      </c>
      <c r="U9179">
        <f>SUM(Table1[[#This Row],[Operating Profit]])/SUM(Table1[Operating Profit])*100</f>
        <v>1.3575800032373572E-3</v>
      </c>
      <c r="V9179">
        <f>SUM(Table1[[#This Row],[Price per Unit]]*Table1[[#This Row],[Units Sold]])</f>
        <v>10019</v>
      </c>
      <c r="W9179">
        <f>SUM(Table1[[#This Row],[Total Sales]]-Table1[[#This Row],[Operating Profit]])</f>
        <v>5510</v>
      </c>
      <c r="X9179">
        <f>SUM(Table1[[#This Row],[Total Sales]]-Table1[[#This Row],[Cost]])</f>
        <v>4509</v>
      </c>
      <c r="Y9179">
        <f>SUM(Table1[[#This Row],[profit/loss]])/SUM(Table1[profit/loss])</f>
        <v>1.3575800032373572E-5</v>
      </c>
    </row>
    <row r="9180" spans="1:25" x14ac:dyDescent="0.3">
      <c r="A9180" t="s">
        <v>24</v>
      </c>
      <c r="B9180" t="s">
        <v>23</v>
      </c>
      <c r="C9180">
        <v>1197831</v>
      </c>
      <c r="D9180" s="9">
        <v>44428</v>
      </c>
      <c r="E9180" s="8" t="str">
        <f>TEXT(Table1[[#This Row],[Invoice Date]],"dd-mm-yyyy")</f>
        <v>20-08-2021</v>
      </c>
      <c r="F9180" s="1" t="str">
        <f t="shared" si="572"/>
        <v>August</v>
      </c>
      <c r="G9180" s="1" t="str">
        <f t="shared" si="573"/>
        <v>2021</v>
      </c>
      <c r="H9180" s="1" t="str">
        <f t="shared" si="574"/>
        <v>Friday</v>
      </c>
      <c r="I9180" s="1" t="str">
        <f t="shared" si="575"/>
        <v>20</v>
      </c>
      <c r="J9180" t="s">
        <v>26</v>
      </c>
      <c r="K9180" t="s">
        <v>101</v>
      </c>
      <c r="L9180" t="s">
        <v>102</v>
      </c>
      <c r="M9180" t="s">
        <v>18</v>
      </c>
      <c r="N9180">
        <v>42</v>
      </c>
      <c r="O9180">
        <v>163</v>
      </c>
      <c r="P9180">
        <v>6846</v>
      </c>
      <c r="Q9180">
        <v>2670</v>
      </c>
      <c r="R9180">
        <v>0.39</v>
      </c>
      <c r="S9180" t="s">
        <v>23</v>
      </c>
      <c r="T9180" t="str">
        <f>IF(Table1[[#This Row],[Units Sold]]&gt; 700,"High Units","low Units")</f>
        <v>low Units</v>
      </c>
      <c r="U9180">
        <f>SUM(Table1[[#This Row],[Operating Profit]])/SUM(Table1[Operating Profit])*100</f>
        <v>8.0388968920908034E-4</v>
      </c>
      <c r="V9180">
        <f>SUM(Table1[[#This Row],[Price per Unit]]*Table1[[#This Row],[Units Sold]])</f>
        <v>6846</v>
      </c>
      <c r="W9180">
        <f>SUM(Table1[[#This Row],[Total Sales]]-Table1[[#This Row],[Operating Profit]])</f>
        <v>4176</v>
      </c>
      <c r="X9180">
        <f>SUM(Table1[[#This Row],[Total Sales]]-Table1[[#This Row],[Cost]])</f>
        <v>2670</v>
      </c>
      <c r="Y9180">
        <f>SUM(Table1[[#This Row],[profit/loss]])/SUM(Table1[profit/loss])</f>
        <v>8.0388968920908032E-6</v>
      </c>
    </row>
    <row r="9181" spans="1:25" x14ac:dyDescent="0.3">
      <c r="A9181" t="s">
        <v>24</v>
      </c>
      <c r="B9181" t="s">
        <v>23</v>
      </c>
      <c r="C9181">
        <v>1197831</v>
      </c>
      <c r="D9181" s="9">
        <v>44428</v>
      </c>
      <c r="E9181" s="8" t="str">
        <f>TEXT(Table1[[#This Row],[Invoice Date]],"dd-mm-yyyy")</f>
        <v>20-08-2021</v>
      </c>
      <c r="F9181" s="1" t="str">
        <f t="shared" si="572"/>
        <v>August</v>
      </c>
      <c r="G9181" s="1" t="str">
        <f t="shared" si="573"/>
        <v>2021</v>
      </c>
      <c r="H9181" s="1" t="str">
        <f t="shared" si="574"/>
        <v>Friday</v>
      </c>
      <c r="I9181" s="1" t="str">
        <f t="shared" si="575"/>
        <v>20</v>
      </c>
      <c r="J9181" t="s">
        <v>26</v>
      </c>
      <c r="K9181" t="s">
        <v>101</v>
      </c>
      <c r="L9181" t="s">
        <v>102</v>
      </c>
      <c r="M9181" t="s">
        <v>19</v>
      </c>
      <c r="N9181">
        <v>40</v>
      </c>
      <c r="O9181">
        <v>135</v>
      </c>
      <c r="P9181">
        <v>5400</v>
      </c>
      <c r="Q9181">
        <v>2376</v>
      </c>
      <c r="R9181">
        <v>0.44</v>
      </c>
      <c r="S9181" t="s">
        <v>23</v>
      </c>
      <c r="T9181" t="str">
        <f>IF(Table1[[#This Row],[Units Sold]]&gt; 700,"High Units","low Units")</f>
        <v>low Units</v>
      </c>
      <c r="U9181">
        <f>SUM(Table1[[#This Row],[Operating Profit]])/SUM(Table1[Operating Profit])*100</f>
        <v>7.1537149871190079E-4</v>
      </c>
      <c r="V9181">
        <f>SUM(Table1[[#This Row],[Price per Unit]]*Table1[[#This Row],[Units Sold]])</f>
        <v>5400</v>
      </c>
      <c r="W9181">
        <f>SUM(Table1[[#This Row],[Total Sales]]-Table1[[#This Row],[Operating Profit]])</f>
        <v>3024</v>
      </c>
      <c r="X9181">
        <f>SUM(Table1[[#This Row],[Total Sales]]-Table1[[#This Row],[Cost]])</f>
        <v>2376</v>
      </c>
      <c r="Y9181">
        <f>SUM(Table1[[#This Row],[profit/loss]])/SUM(Table1[profit/loss])</f>
        <v>7.1537149871190073E-6</v>
      </c>
    </row>
    <row r="9182" spans="1:25" x14ac:dyDescent="0.3">
      <c r="A9182" t="s">
        <v>24</v>
      </c>
      <c r="B9182" t="s">
        <v>23</v>
      </c>
      <c r="C9182">
        <v>1197831</v>
      </c>
      <c r="D9182" s="9">
        <v>44428</v>
      </c>
      <c r="E9182" s="8" t="str">
        <f>TEXT(Table1[[#This Row],[Invoice Date]],"dd-mm-yyyy")</f>
        <v>20-08-2021</v>
      </c>
      <c r="F9182" s="1" t="str">
        <f t="shared" si="572"/>
        <v>August</v>
      </c>
      <c r="G9182" s="1" t="str">
        <f t="shared" si="573"/>
        <v>2021</v>
      </c>
      <c r="H9182" s="1" t="str">
        <f t="shared" si="574"/>
        <v>Friday</v>
      </c>
      <c r="I9182" s="1" t="str">
        <f t="shared" si="575"/>
        <v>20</v>
      </c>
      <c r="J9182" t="s">
        <v>26</v>
      </c>
      <c r="K9182" t="s">
        <v>101</v>
      </c>
      <c r="L9182" t="s">
        <v>102</v>
      </c>
      <c r="M9182" t="s">
        <v>20</v>
      </c>
      <c r="N9182">
        <v>29</v>
      </c>
      <c r="O9182">
        <v>132</v>
      </c>
      <c r="P9182">
        <v>3828</v>
      </c>
      <c r="Q9182">
        <v>1723</v>
      </c>
      <c r="R9182">
        <v>0.45</v>
      </c>
      <c r="S9182" t="s">
        <v>23</v>
      </c>
      <c r="T9182" t="str">
        <f>IF(Table1[[#This Row],[Units Sold]]&gt; 700,"High Units","low Units")</f>
        <v>low Units</v>
      </c>
      <c r="U9182">
        <f>SUM(Table1[[#This Row],[Operating Profit]])/SUM(Table1[Operating Profit])*100</f>
        <v>5.1876476947836905E-4</v>
      </c>
      <c r="V9182">
        <f>SUM(Table1[[#This Row],[Price per Unit]]*Table1[[#This Row],[Units Sold]])</f>
        <v>3828</v>
      </c>
      <c r="W9182">
        <f>SUM(Table1[[#This Row],[Total Sales]]-Table1[[#This Row],[Operating Profit]])</f>
        <v>2105</v>
      </c>
      <c r="X9182">
        <f>SUM(Table1[[#This Row],[Total Sales]]-Table1[[#This Row],[Cost]])</f>
        <v>1723</v>
      </c>
      <c r="Y9182">
        <f>SUM(Table1[[#This Row],[profit/loss]])/SUM(Table1[profit/loss])</f>
        <v>5.1876476947836907E-6</v>
      </c>
    </row>
    <row r="9183" spans="1:25" x14ac:dyDescent="0.3">
      <c r="A9183" t="s">
        <v>24</v>
      </c>
      <c r="B9183" t="s">
        <v>23</v>
      </c>
      <c r="C9183">
        <v>1197831</v>
      </c>
      <c r="D9183" s="9">
        <v>44428</v>
      </c>
      <c r="E9183" s="8" t="str">
        <f>TEXT(Table1[[#This Row],[Invoice Date]],"dd-mm-yyyy")</f>
        <v>20-08-2021</v>
      </c>
      <c r="F9183" s="1" t="str">
        <f t="shared" si="572"/>
        <v>August</v>
      </c>
      <c r="G9183" s="1" t="str">
        <f t="shared" si="573"/>
        <v>2021</v>
      </c>
      <c r="H9183" s="1" t="str">
        <f t="shared" si="574"/>
        <v>Friday</v>
      </c>
      <c r="I9183" s="1" t="str">
        <f t="shared" si="575"/>
        <v>20</v>
      </c>
      <c r="J9183" t="s">
        <v>26</v>
      </c>
      <c r="K9183" t="s">
        <v>101</v>
      </c>
      <c r="L9183" t="s">
        <v>102</v>
      </c>
      <c r="M9183" t="s">
        <v>21</v>
      </c>
      <c r="N9183">
        <v>40</v>
      </c>
      <c r="O9183">
        <v>113</v>
      </c>
      <c r="P9183">
        <v>4520</v>
      </c>
      <c r="Q9183">
        <v>1672</v>
      </c>
      <c r="R9183">
        <v>0.37</v>
      </c>
      <c r="S9183" t="s">
        <v>23</v>
      </c>
      <c r="T9183" t="str">
        <f>IF(Table1[[#This Row],[Units Sold]]&gt; 700,"High Units","low Units")</f>
        <v>low Units</v>
      </c>
      <c r="U9183">
        <f>SUM(Table1[[#This Row],[Operating Profit]])/SUM(Table1[Operating Profit])*100</f>
        <v>5.0340957316763382E-4</v>
      </c>
      <c r="V9183">
        <f>SUM(Table1[[#This Row],[Price per Unit]]*Table1[[#This Row],[Units Sold]])</f>
        <v>4520</v>
      </c>
      <c r="W9183">
        <f>SUM(Table1[[#This Row],[Total Sales]]-Table1[[#This Row],[Operating Profit]])</f>
        <v>2848</v>
      </c>
      <c r="X9183">
        <f>SUM(Table1[[#This Row],[Total Sales]]-Table1[[#This Row],[Cost]])</f>
        <v>1672</v>
      </c>
      <c r="Y9183">
        <f>SUM(Table1[[#This Row],[profit/loss]])/SUM(Table1[profit/loss])</f>
        <v>5.0340957316763385E-6</v>
      </c>
    </row>
    <row r="9184" spans="1:25" x14ac:dyDescent="0.3">
      <c r="A9184" t="s">
        <v>24</v>
      </c>
      <c r="B9184" t="s">
        <v>23</v>
      </c>
      <c r="C9184">
        <v>1197831</v>
      </c>
      <c r="D9184" s="9">
        <v>44428</v>
      </c>
      <c r="E9184" s="8" t="str">
        <f>TEXT(Table1[[#This Row],[Invoice Date]],"dd-mm-yyyy")</f>
        <v>20-08-2021</v>
      </c>
      <c r="F9184" s="1" t="str">
        <f t="shared" si="572"/>
        <v>August</v>
      </c>
      <c r="G9184" s="1" t="str">
        <f t="shared" si="573"/>
        <v>2021</v>
      </c>
      <c r="H9184" s="1" t="str">
        <f t="shared" si="574"/>
        <v>Friday</v>
      </c>
      <c r="I9184" s="1" t="str">
        <f t="shared" si="575"/>
        <v>20</v>
      </c>
      <c r="J9184" t="s">
        <v>26</v>
      </c>
      <c r="K9184" t="s">
        <v>101</v>
      </c>
      <c r="L9184" t="s">
        <v>102</v>
      </c>
      <c r="M9184" t="s">
        <v>22</v>
      </c>
      <c r="N9184">
        <v>40</v>
      </c>
      <c r="O9184">
        <v>193</v>
      </c>
      <c r="P9184">
        <v>7720</v>
      </c>
      <c r="Q9184">
        <v>3628</v>
      </c>
      <c r="R9184">
        <v>0.47</v>
      </c>
      <c r="S9184" t="s">
        <v>23</v>
      </c>
      <c r="T9184" t="str">
        <f>IF(Table1[[#This Row],[Units Sold]]&gt; 700,"High Units","low Units")</f>
        <v>low Units</v>
      </c>
      <c r="U9184">
        <f>SUM(Table1[[#This Row],[Operating Profit]])/SUM(Table1[Operating Profit])*100</f>
        <v>1.0923265140264208E-3</v>
      </c>
      <c r="V9184">
        <f>SUM(Table1[[#This Row],[Price per Unit]]*Table1[[#This Row],[Units Sold]])</f>
        <v>7720</v>
      </c>
      <c r="W9184">
        <f>SUM(Table1[[#This Row],[Total Sales]]-Table1[[#This Row],[Operating Profit]])</f>
        <v>4092</v>
      </c>
      <c r="X9184">
        <f>SUM(Table1[[#This Row],[Total Sales]]-Table1[[#This Row],[Cost]])</f>
        <v>3628</v>
      </c>
      <c r="Y9184">
        <f>SUM(Table1[[#This Row],[profit/loss]])/SUM(Table1[profit/loss])</f>
        <v>1.0923265140264209E-5</v>
      </c>
    </row>
    <row r="9185" spans="1:25" x14ac:dyDescent="0.3">
      <c r="A9185" t="s">
        <v>24</v>
      </c>
      <c r="B9185" t="s">
        <v>23</v>
      </c>
      <c r="C9185">
        <v>1197831</v>
      </c>
      <c r="D9185" s="9">
        <v>44458</v>
      </c>
      <c r="E9185" s="8" t="str">
        <f>TEXT(Table1[[#This Row],[Invoice Date]],"dd-mm-yyyy")</f>
        <v>19-09-2021</v>
      </c>
      <c r="F9185" s="1" t="str">
        <f t="shared" si="572"/>
        <v>September</v>
      </c>
      <c r="G9185" s="1" t="str">
        <f t="shared" si="573"/>
        <v>2021</v>
      </c>
      <c r="H9185" s="1" t="str">
        <f t="shared" si="574"/>
        <v>Sunday</v>
      </c>
      <c r="I9185" s="1" t="str">
        <f t="shared" si="575"/>
        <v>19</v>
      </c>
      <c r="J9185" t="s">
        <v>26</v>
      </c>
      <c r="K9185" t="s">
        <v>101</v>
      </c>
      <c r="L9185" t="s">
        <v>102</v>
      </c>
      <c r="M9185" t="s">
        <v>16</v>
      </c>
      <c r="N9185">
        <v>35</v>
      </c>
      <c r="O9185">
        <v>221</v>
      </c>
      <c r="P9185">
        <v>7735</v>
      </c>
      <c r="Q9185">
        <v>3326</v>
      </c>
      <c r="R9185">
        <v>0.43</v>
      </c>
      <c r="S9185" t="s">
        <v>23</v>
      </c>
      <c r="T9185" t="str">
        <f>IF(Table1[[#This Row],[Units Sold]]&gt; 700,"High Units","low Units")</f>
        <v>low Units</v>
      </c>
      <c r="U9185">
        <f>SUM(Table1[[#This Row],[Operating Profit]])/SUM(Table1[Operating Profit])*100</f>
        <v>1.00139966528442E-3</v>
      </c>
      <c r="V9185">
        <f>SUM(Table1[[#This Row],[Price per Unit]]*Table1[[#This Row],[Units Sold]])</f>
        <v>7735</v>
      </c>
      <c r="W9185">
        <f>SUM(Table1[[#This Row],[Total Sales]]-Table1[[#This Row],[Operating Profit]])</f>
        <v>4409</v>
      </c>
      <c r="X9185">
        <f>SUM(Table1[[#This Row],[Total Sales]]-Table1[[#This Row],[Cost]])</f>
        <v>3326</v>
      </c>
      <c r="Y9185">
        <f>SUM(Table1[[#This Row],[profit/loss]])/SUM(Table1[profit/loss])</f>
        <v>1.00139966528442E-5</v>
      </c>
    </row>
    <row r="9186" spans="1:25" x14ac:dyDescent="0.3">
      <c r="A9186" t="s">
        <v>24</v>
      </c>
      <c r="B9186" t="s">
        <v>23</v>
      </c>
      <c r="C9186">
        <v>1197831</v>
      </c>
      <c r="D9186" s="9">
        <v>44458</v>
      </c>
      <c r="E9186" s="8" t="str">
        <f>TEXT(Table1[[#This Row],[Invoice Date]],"dd-mm-yyyy")</f>
        <v>19-09-2021</v>
      </c>
      <c r="F9186" s="1" t="str">
        <f t="shared" si="572"/>
        <v>September</v>
      </c>
      <c r="G9186" s="1" t="str">
        <f t="shared" si="573"/>
        <v>2021</v>
      </c>
      <c r="H9186" s="1" t="str">
        <f t="shared" si="574"/>
        <v>Sunday</v>
      </c>
      <c r="I9186" s="1" t="str">
        <f t="shared" si="575"/>
        <v>19</v>
      </c>
      <c r="J9186" t="s">
        <v>26</v>
      </c>
      <c r="K9186" t="s">
        <v>101</v>
      </c>
      <c r="L9186" t="s">
        <v>102</v>
      </c>
      <c r="M9186" t="s">
        <v>18</v>
      </c>
      <c r="N9186">
        <v>26</v>
      </c>
      <c r="O9186">
        <v>135</v>
      </c>
      <c r="P9186">
        <v>3510</v>
      </c>
      <c r="Q9186">
        <v>1439</v>
      </c>
      <c r="R9186">
        <v>0.41</v>
      </c>
      <c r="S9186" t="s">
        <v>23</v>
      </c>
      <c r="T9186" t="str">
        <f>IF(Table1[[#This Row],[Units Sold]]&gt; 700,"High Units","low Units")</f>
        <v>low Units</v>
      </c>
      <c r="U9186">
        <f>SUM(Table1[[#This Row],[Operating Profit]])/SUM(Table1[Operating Profit])*100</f>
        <v>4.3325740178721601E-4</v>
      </c>
      <c r="V9186">
        <f>SUM(Table1[[#This Row],[Price per Unit]]*Table1[[#This Row],[Units Sold]])</f>
        <v>3510</v>
      </c>
      <c r="W9186">
        <f>SUM(Table1[[#This Row],[Total Sales]]-Table1[[#This Row],[Operating Profit]])</f>
        <v>2071</v>
      </c>
      <c r="X9186">
        <f>SUM(Table1[[#This Row],[Total Sales]]-Table1[[#This Row],[Cost]])</f>
        <v>1439</v>
      </c>
      <c r="Y9186">
        <f>SUM(Table1[[#This Row],[profit/loss]])/SUM(Table1[profit/loss])</f>
        <v>4.3325740178721601E-6</v>
      </c>
    </row>
    <row r="9187" spans="1:25" x14ac:dyDescent="0.3">
      <c r="A9187" t="s">
        <v>24</v>
      </c>
      <c r="B9187" t="s">
        <v>23</v>
      </c>
      <c r="C9187">
        <v>1197831</v>
      </c>
      <c r="D9187" s="9">
        <v>44458</v>
      </c>
      <c r="E9187" s="8" t="str">
        <f>TEXT(Table1[[#This Row],[Invoice Date]],"dd-mm-yyyy")</f>
        <v>19-09-2021</v>
      </c>
      <c r="F9187" s="1" t="str">
        <f t="shared" si="572"/>
        <v>September</v>
      </c>
      <c r="G9187" s="1" t="str">
        <f t="shared" si="573"/>
        <v>2021</v>
      </c>
      <c r="H9187" s="1" t="str">
        <f t="shared" si="574"/>
        <v>Sunday</v>
      </c>
      <c r="I9187" s="1" t="str">
        <f t="shared" si="575"/>
        <v>19</v>
      </c>
      <c r="J9187" t="s">
        <v>26</v>
      </c>
      <c r="K9187" t="s">
        <v>101</v>
      </c>
      <c r="L9187" t="s">
        <v>102</v>
      </c>
      <c r="M9187" t="s">
        <v>19</v>
      </c>
      <c r="N9187">
        <v>11</v>
      </c>
      <c r="O9187">
        <v>123</v>
      </c>
      <c r="P9187">
        <v>1353</v>
      </c>
      <c r="Q9187">
        <v>636</v>
      </c>
      <c r="R9187">
        <v>0.47</v>
      </c>
      <c r="S9187" t="s">
        <v>23</v>
      </c>
      <c r="T9187" t="str">
        <f>IF(Table1[[#This Row],[Units Sold]]&gt; 700,"High Units","low Units")</f>
        <v>low Units</v>
      </c>
      <c r="U9187">
        <f>SUM(Table1[[#This Row],[Operating Profit]])/SUM(Table1[Operating Profit])*100</f>
        <v>1.9148833046328658E-4</v>
      </c>
      <c r="V9187">
        <f>SUM(Table1[[#This Row],[Price per Unit]]*Table1[[#This Row],[Units Sold]])</f>
        <v>1353</v>
      </c>
      <c r="W9187">
        <f>SUM(Table1[[#This Row],[Total Sales]]-Table1[[#This Row],[Operating Profit]])</f>
        <v>717</v>
      </c>
      <c r="X9187">
        <f>SUM(Table1[[#This Row],[Total Sales]]-Table1[[#This Row],[Cost]])</f>
        <v>636</v>
      </c>
      <c r="Y9187">
        <f>SUM(Table1[[#This Row],[profit/loss]])/SUM(Table1[profit/loss])</f>
        <v>1.9148833046328658E-6</v>
      </c>
    </row>
    <row r="9188" spans="1:25" x14ac:dyDescent="0.3">
      <c r="A9188" t="s">
        <v>24</v>
      </c>
      <c r="B9188" t="s">
        <v>23</v>
      </c>
      <c r="C9188">
        <v>1197831</v>
      </c>
      <c r="D9188" s="9">
        <v>44458</v>
      </c>
      <c r="E9188" s="8" t="str">
        <f>TEXT(Table1[[#This Row],[Invoice Date]],"dd-mm-yyyy")</f>
        <v>19-09-2021</v>
      </c>
      <c r="F9188" s="1" t="str">
        <f t="shared" si="572"/>
        <v>September</v>
      </c>
      <c r="G9188" s="1" t="str">
        <f t="shared" si="573"/>
        <v>2021</v>
      </c>
      <c r="H9188" s="1" t="str">
        <f t="shared" si="574"/>
        <v>Sunday</v>
      </c>
      <c r="I9188" s="1" t="str">
        <f t="shared" si="575"/>
        <v>19</v>
      </c>
      <c r="J9188" t="s">
        <v>26</v>
      </c>
      <c r="K9188" t="s">
        <v>101</v>
      </c>
      <c r="L9188" t="s">
        <v>102</v>
      </c>
      <c r="M9188" t="s">
        <v>20</v>
      </c>
      <c r="N9188">
        <v>12</v>
      </c>
      <c r="O9188">
        <v>104</v>
      </c>
      <c r="P9188">
        <v>1248</v>
      </c>
      <c r="Q9188">
        <v>524</v>
      </c>
      <c r="R9188">
        <v>0.42</v>
      </c>
      <c r="S9188" t="s">
        <v>23</v>
      </c>
      <c r="T9188" t="str">
        <f>IF(Table1[[#This Row],[Units Sold]]&gt; 700,"High Units","low Units")</f>
        <v>low Units</v>
      </c>
      <c r="U9188">
        <f>SUM(Table1[[#This Row],[Operating Profit]])/SUM(Table1[Operating Profit])*100</f>
        <v>1.5776711503578958E-4</v>
      </c>
      <c r="V9188">
        <f>SUM(Table1[[#This Row],[Price per Unit]]*Table1[[#This Row],[Units Sold]])</f>
        <v>1248</v>
      </c>
      <c r="W9188">
        <f>SUM(Table1[[#This Row],[Total Sales]]-Table1[[#This Row],[Operating Profit]])</f>
        <v>724</v>
      </c>
      <c r="X9188">
        <f>SUM(Table1[[#This Row],[Total Sales]]-Table1[[#This Row],[Cost]])</f>
        <v>524</v>
      </c>
      <c r="Y9188">
        <f>SUM(Table1[[#This Row],[profit/loss]])/SUM(Table1[profit/loss])</f>
        <v>1.5776711503578957E-6</v>
      </c>
    </row>
    <row r="9189" spans="1:25" x14ac:dyDescent="0.3">
      <c r="A9189" t="s">
        <v>24</v>
      </c>
      <c r="B9189" t="s">
        <v>23</v>
      </c>
      <c r="C9189">
        <v>1197831</v>
      </c>
      <c r="D9189" s="9">
        <v>44458</v>
      </c>
      <c r="E9189" s="8" t="str">
        <f>TEXT(Table1[[#This Row],[Invoice Date]],"dd-mm-yyyy")</f>
        <v>19-09-2021</v>
      </c>
      <c r="F9189" s="1" t="str">
        <f t="shared" si="572"/>
        <v>September</v>
      </c>
      <c r="G9189" s="1" t="str">
        <f t="shared" si="573"/>
        <v>2021</v>
      </c>
      <c r="H9189" s="1" t="str">
        <f t="shared" si="574"/>
        <v>Sunday</v>
      </c>
      <c r="I9189" s="1" t="str">
        <f t="shared" si="575"/>
        <v>19</v>
      </c>
      <c r="J9189" t="s">
        <v>26</v>
      </c>
      <c r="K9189" t="s">
        <v>101</v>
      </c>
      <c r="L9189" t="s">
        <v>102</v>
      </c>
      <c r="M9189" t="s">
        <v>21</v>
      </c>
      <c r="N9189">
        <v>18</v>
      </c>
      <c r="O9189">
        <v>111</v>
      </c>
      <c r="P9189">
        <v>1998</v>
      </c>
      <c r="Q9189">
        <v>779</v>
      </c>
      <c r="R9189">
        <v>0.39</v>
      </c>
      <c r="S9189" t="s">
        <v>23</v>
      </c>
      <c r="T9189" t="str">
        <f>IF(Table1[[#This Row],[Units Sold]]&gt; 700,"High Units","low Units")</f>
        <v>low Units</v>
      </c>
      <c r="U9189">
        <f>SUM(Table1[[#This Row],[Operating Profit]])/SUM(Table1[Operating Profit])*100</f>
        <v>2.3454309658946579E-4</v>
      </c>
      <c r="V9189">
        <f>SUM(Table1[[#This Row],[Price per Unit]]*Table1[[#This Row],[Units Sold]])</f>
        <v>1998</v>
      </c>
      <c r="W9189">
        <f>SUM(Table1[[#This Row],[Total Sales]]-Table1[[#This Row],[Operating Profit]])</f>
        <v>1219</v>
      </c>
      <c r="X9189">
        <f>SUM(Table1[[#This Row],[Total Sales]]-Table1[[#This Row],[Cost]])</f>
        <v>779</v>
      </c>
      <c r="Y9189">
        <f>SUM(Table1[[#This Row],[profit/loss]])/SUM(Table1[profit/loss])</f>
        <v>2.3454309658946578E-6</v>
      </c>
    </row>
    <row r="9190" spans="1:25" x14ac:dyDescent="0.3">
      <c r="A9190" t="s">
        <v>24</v>
      </c>
      <c r="B9190" t="s">
        <v>23</v>
      </c>
      <c r="C9190">
        <v>1197831</v>
      </c>
      <c r="D9190" s="9">
        <v>44458</v>
      </c>
      <c r="E9190" s="8" t="str">
        <f>TEXT(Table1[[#This Row],[Invoice Date]],"dd-mm-yyyy")</f>
        <v>19-09-2021</v>
      </c>
      <c r="F9190" s="1" t="str">
        <f t="shared" si="572"/>
        <v>September</v>
      </c>
      <c r="G9190" s="1" t="str">
        <f t="shared" si="573"/>
        <v>2021</v>
      </c>
      <c r="H9190" s="1" t="str">
        <f t="shared" si="574"/>
        <v>Sunday</v>
      </c>
      <c r="I9190" s="1" t="str">
        <f t="shared" si="575"/>
        <v>19</v>
      </c>
      <c r="J9190" t="s">
        <v>26</v>
      </c>
      <c r="K9190" t="s">
        <v>101</v>
      </c>
      <c r="L9190" t="s">
        <v>102</v>
      </c>
      <c r="M9190" t="s">
        <v>22</v>
      </c>
      <c r="N9190">
        <v>22</v>
      </c>
      <c r="O9190">
        <v>140</v>
      </c>
      <c r="P9190">
        <v>3080</v>
      </c>
      <c r="Q9190">
        <v>1294</v>
      </c>
      <c r="R9190">
        <v>0.42</v>
      </c>
      <c r="S9190" t="s">
        <v>23</v>
      </c>
      <c r="T9190" t="str">
        <f>IF(Table1[[#This Row],[Units Sold]]&gt; 700,"High Units","low Units")</f>
        <v>low Units</v>
      </c>
      <c r="U9190">
        <f>SUM(Table1[[#This Row],[Operating Profit]])/SUM(Table1[Operating Profit])*100</f>
        <v>3.8960047109983149E-4</v>
      </c>
      <c r="V9190">
        <f>SUM(Table1[[#This Row],[Price per Unit]]*Table1[[#This Row],[Units Sold]])</f>
        <v>3080</v>
      </c>
      <c r="W9190">
        <f>SUM(Table1[[#This Row],[Total Sales]]-Table1[[#This Row],[Operating Profit]])</f>
        <v>1786</v>
      </c>
      <c r="X9190">
        <f>SUM(Table1[[#This Row],[Total Sales]]-Table1[[#This Row],[Cost]])</f>
        <v>1294</v>
      </c>
      <c r="Y9190">
        <f>SUM(Table1[[#This Row],[profit/loss]])/SUM(Table1[profit/loss])</f>
        <v>3.8960047109983147E-6</v>
      </c>
    </row>
    <row r="9191" spans="1:25" x14ac:dyDescent="0.3">
      <c r="A9191" t="s">
        <v>24</v>
      </c>
      <c r="B9191" t="s">
        <v>23</v>
      </c>
      <c r="C9191">
        <v>1197831</v>
      </c>
      <c r="D9191" s="9">
        <v>44490</v>
      </c>
      <c r="E9191" s="8" t="str">
        <f>TEXT(Table1[[#This Row],[Invoice Date]],"dd-mm-yyyy")</f>
        <v>21-10-2021</v>
      </c>
      <c r="F9191" s="1" t="str">
        <f t="shared" si="572"/>
        <v>October</v>
      </c>
      <c r="G9191" s="1" t="str">
        <f t="shared" si="573"/>
        <v>2021</v>
      </c>
      <c r="H9191" s="1" t="str">
        <f t="shared" si="574"/>
        <v>Thursday</v>
      </c>
      <c r="I9191" s="1" t="str">
        <f t="shared" si="575"/>
        <v>21</v>
      </c>
      <c r="J9191" t="s">
        <v>26</v>
      </c>
      <c r="K9191" t="s">
        <v>101</v>
      </c>
      <c r="L9191" t="s">
        <v>102</v>
      </c>
      <c r="M9191" t="s">
        <v>16</v>
      </c>
      <c r="N9191">
        <v>21</v>
      </c>
      <c r="O9191">
        <v>180</v>
      </c>
      <c r="P9191">
        <v>3780</v>
      </c>
      <c r="Q9191">
        <v>1701</v>
      </c>
      <c r="R9191">
        <v>0.45</v>
      </c>
      <c r="S9191" t="s">
        <v>23</v>
      </c>
      <c r="T9191" t="str">
        <f>IF(Table1[[#This Row],[Units Sold]]&gt; 700,"High Units","low Units")</f>
        <v>low Units</v>
      </c>
      <c r="U9191">
        <f>SUM(Table1[[#This Row],[Operating Profit]])/SUM(Table1[Operating Profit])*100</f>
        <v>5.1214095930511073E-4</v>
      </c>
      <c r="V9191">
        <f>SUM(Table1[[#This Row],[Price per Unit]]*Table1[[#This Row],[Units Sold]])</f>
        <v>3780</v>
      </c>
      <c r="W9191">
        <f>SUM(Table1[[#This Row],[Total Sales]]-Table1[[#This Row],[Operating Profit]])</f>
        <v>2079</v>
      </c>
      <c r="X9191">
        <f>SUM(Table1[[#This Row],[Total Sales]]-Table1[[#This Row],[Cost]])</f>
        <v>1701</v>
      </c>
      <c r="Y9191">
        <f>SUM(Table1[[#This Row],[profit/loss]])/SUM(Table1[profit/loss])</f>
        <v>5.1214095930511076E-6</v>
      </c>
    </row>
    <row r="9192" spans="1:25" x14ac:dyDescent="0.3">
      <c r="A9192" t="s">
        <v>24</v>
      </c>
      <c r="B9192" t="s">
        <v>23</v>
      </c>
      <c r="C9192">
        <v>1197831</v>
      </c>
      <c r="D9192" s="9">
        <v>44490</v>
      </c>
      <c r="E9192" s="8" t="str">
        <f>TEXT(Table1[[#This Row],[Invoice Date]],"dd-mm-yyyy")</f>
        <v>21-10-2021</v>
      </c>
      <c r="F9192" s="1" t="str">
        <f t="shared" si="572"/>
        <v>October</v>
      </c>
      <c r="G9192" s="1" t="str">
        <f t="shared" si="573"/>
        <v>2021</v>
      </c>
      <c r="H9192" s="1" t="str">
        <f t="shared" si="574"/>
        <v>Thursday</v>
      </c>
      <c r="I9192" s="1" t="str">
        <f t="shared" si="575"/>
        <v>21</v>
      </c>
      <c r="J9192" t="s">
        <v>26</v>
      </c>
      <c r="K9192" t="s">
        <v>101</v>
      </c>
      <c r="L9192" t="s">
        <v>102</v>
      </c>
      <c r="M9192" t="s">
        <v>18</v>
      </c>
      <c r="N9192">
        <v>14</v>
      </c>
      <c r="O9192">
        <v>132</v>
      </c>
      <c r="P9192">
        <v>1848</v>
      </c>
      <c r="Q9192">
        <v>739</v>
      </c>
      <c r="R9192">
        <v>0.4</v>
      </c>
      <c r="S9192" t="s">
        <v>23</v>
      </c>
      <c r="T9192" t="str">
        <f>IF(Table1[[#This Row],[Units Sold]]&gt; 700,"High Units","low Units")</f>
        <v>low Units</v>
      </c>
      <c r="U9192">
        <f>SUM(Table1[[#This Row],[Operating Profit]])/SUM(Table1[Operating Profit])*100</f>
        <v>2.2249980536535971E-4</v>
      </c>
      <c r="V9192">
        <f>SUM(Table1[[#This Row],[Price per Unit]]*Table1[[#This Row],[Units Sold]])</f>
        <v>1848</v>
      </c>
      <c r="W9192">
        <f>SUM(Table1[[#This Row],[Total Sales]]-Table1[[#This Row],[Operating Profit]])</f>
        <v>1109</v>
      </c>
      <c r="X9192">
        <f>SUM(Table1[[#This Row],[Total Sales]]-Table1[[#This Row],[Cost]])</f>
        <v>739</v>
      </c>
      <c r="Y9192">
        <f>SUM(Table1[[#This Row],[profit/loss]])/SUM(Table1[profit/loss])</f>
        <v>2.2249980536535972E-6</v>
      </c>
    </row>
    <row r="9193" spans="1:25" x14ac:dyDescent="0.3">
      <c r="A9193" t="s">
        <v>24</v>
      </c>
      <c r="B9193" t="s">
        <v>23</v>
      </c>
      <c r="C9193">
        <v>1197831</v>
      </c>
      <c r="D9193" s="9">
        <v>44490</v>
      </c>
      <c r="E9193" s="8" t="str">
        <f>TEXT(Table1[[#This Row],[Invoice Date]],"dd-mm-yyyy")</f>
        <v>21-10-2021</v>
      </c>
      <c r="F9193" s="1" t="str">
        <f t="shared" si="572"/>
        <v>October</v>
      </c>
      <c r="G9193" s="1" t="str">
        <f t="shared" si="573"/>
        <v>2021</v>
      </c>
      <c r="H9193" s="1" t="str">
        <f t="shared" si="574"/>
        <v>Thursday</v>
      </c>
      <c r="I9193" s="1" t="str">
        <f t="shared" si="575"/>
        <v>21</v>
      </c>
      <c r="J9193" t="s">
        <v>26</v>
      </c>
      <c r="K9193" t="s">
        <v>101</v>
      </c>
      <c r="L9193" t="s">
        <v>102</v>
      </c>
      <c r="M9193" t="s">
        <v>19</v>
      </c>
      <c r="N9193">
        <v>16</v>
      </c>
      <c r="O9193">
        <v>99</v>
      </c>
      <c r="P9193">
        <v>1584</v>
      </c>
      <c r="Q9193">
        <v>729</v>
      </c>
      <c r="R9193">
        <v>0.46</v>
      </c>
      <c r="S9193" t="s">
        <v>23</v>
      </c>
      <c r="T9193" t="str">
        <f>IF(Table1[[#This Row],[Units Sold]]&gt; 700,"High Units","low Units")</f>
        <v>low Units</v>
      </c>
      <c r="U9193">
        <f>SUM(Table1[[#This Row],[Operating Profit]])/SUM(Table1[Operating Profit])*100</f>
        <v>2.1948898255933321E-4</v>
      </c>
      <c r="V9193">
        <f>SUM(Table1[[#This Row],[Price per Unit]]*Table1[[#This Row],[Units Sold]])</f>
        <v>1584</v>
      </c>
      <c r="W9193">
        <f>SUM(Table1[[#This Row],[Total Sales]]-Table1[[#This Row],[Operating Profit]])</f>
        <v>855</v>
      </c>
      <c r="X9193">
        <f>SUM(Table1[[#This Row],[Total Sales]]-Table1[[#This Row],[Cost]])</f>
        <v>729</v>
      </c>
      <c r="Y9193">
        <f>SUM(Table1[[#This Row],[profit/loss]])/SUM(Table1[profit/loss])</f>
        <v>2.194889825593332E-6</v>
      </c>
    </row>
    <row r="9194" spans="1:25" x14ac:dyDescent="0.3">
      <c r="A9194" t="s">
        <v>24</v>
      </c>
      <c r="B9194" t="s">
        <v>23</v>
      </c>
      <c r="C9194">
        <v>1197831</v>
      </c>
      <c r="D9194" s="9">
        <v>44490</v>
      </c>
      <c r="E9194" s="8" t="str">
        <f>TEXT(Table1[[#This Row],[Invoice Date]],"dd-mm-yyyy")</f>
        <v>21-10-2021</v>
      </c>
      <c r="F9194" s="1" t="str">
        <f t="shared" si="572"/>
        <v>October</v>
      </c>
      <c r="G9194" s="1" t="str">
        <f t="shared" si="573"/>
        <v>2021</v>
      </c>
      <c r="H9194" s="1" t="str">
        <f t="shared" si="574"/>
        <v>Thursday</v>
      </c>
      <c r="I9194" s="1" t="str">
        <f t="shared" si="575"/>
        <v>21</v>
      </c>
      <c r="J9194" t="s">
        <v>26</v>
      </c>
      <c r="K9194" t="s">
        <v>101</v>
      </c>
      <c r="L9194" t="s">
        <v>102</v>
      </c>
      <c r="M9194" t="s">
        <v>20</v>
      </c>
      <c r="N9194">
        <v>15</v>
      </c>
      <c r="O9194">
        <v>94</v>
      </c>
      <c r="P9194">
        <v>1410</v>
      </c>
      <c r="Q9194">
        <v>635</v>
      </c>
      <c r="R9194">
        <v>0.45</v>
      </c>
      <c r="S9194" t="s">
        <v>23</v>
      </c>
      <c r="T9194" t="str">
        <f>IF(Table1[[#This Row],[Units Sold]]&gt; 700,"High Units","low Units")</f>
        <v>low Units</v>
      </c>
      <c r="U9194">
        <f>SUM(Table1[[#This Row],[Operating Profit]])/SUM(Table1[Operating Profit])*100</f>
        <v>1.911872481826839E-4</v>
      </c>
      <c r="V9194">
        <f>SUM(Table1[[#This Row],[Price per Unit]]*Table1[[#This Row],[Units Sold]])</f>
        <v>1410</v>
      </c>
      <c r="W9194">
        <f>SUM(Table1[[#This Row],[Total Sales]]-Table1[[#This Row],[Operating Profit]])</f>
        <v>775</v>
      </c>
      <c r="X9194">
        <f>SUM(Table1[[#This Row],[Total Sales]]-Table1[[#This Row],[Cost]])</f>
        <v>635</v>
      </c>
      <c r="Y9194">
        <f>SUM(Table1[[#This Row],[profit/loss]])/SUM(Table1[profit/loss])</f>
        <v>1.9118724818268391E-6</v>
      </c>
    </row>
    <row r="9195" spans="1:25" x14ac:dyDescent="0.3">
      <c r="A9195" t="s">
        <v>24</v>
      </c>
      <c r="B9195" t="s">
        <v>23</v>
      </c>
      <c r="C9195">
        <v>1197831</v>
      </c>
      <c r="D9195" s="9">
        <v>44490</v>
      </c>
      <c r="E9195" s="8" t="str">
        <f>TEXT(Table1[[#This Row],[Invoice Date]],"dd-mm-yyyy")</f>
        <v>21-10-2021</v>
      </c>
      <c r="F9195" s="1" t="str">
        <f t="shared" si="572"/>
        <v>October</v>
      </c>
      <c r="G9195" s="1" t="str">
        <f t="shared" si="573"/>
        <v>2021</v>
      </c>
      <c r="H9195" s="1" t="str">
        <f t="shared" si="574"/>
        <v>Thursday</v>
      </c>
      <c r="I9195" s="1" t="str">
        <f t="shared" si="575"/>
        <v>21</v>
      </c>
      <c r="J9195" t="s">
        <v>26</v>
      </c>
      <c r="K9195" t="s">
        <v>101</v>
      </c>
      <c r="L9195" t="s">
        <v>102</v>
      </c>
      <c r="M9195" t="s">
        <v>21</v>
      </c>
      <c r="N9195">
        <v>21</v>
      </c>
      <c r="O9195">
        <v>91</v>
      </c>
      <c r="P9195">
        <v>1911</v>
      </c>
      <c r="Q9195">
        <v>707</v>
      </c>
      <c r="R9195">
        <v>0.37</v>
      </c>
      <c r="S9195" t="s">
        <v>23</v>
      </c>
      <c r="T9195" t="str">
        <f>IF(Table1[[#This Row],[Units Sold]]&gt; 700,"High Units","low Units")</f>
        <v>low Units</v>
      </c>
      <c r="U9195">
        <f>SUM(Table1[[#This Row],[Operating Profit]])/SUM(Table1[Operating Profit])*100</f>
        <v>2.1286517238607486E-4</v>
      </c>
      <c r="V9195">
        <f>SUM(Table1[[#This Row],[Price per Unit]]*Table1[[#This Row],[Units Sold]])</f>
        <v>1911</v>
      </c>
      <c r="W9195">
        <f>SUM(Table1[[#This Row],[Total Sales]]-Table1[[#This Row],[Operating Profit]])</f>
        <v>1204</v>
      </c>
      <c r="X9195">
        <f>SUM(Table1[[#This Row],[Total Sales]]-Table1[[#This Row],[Cost]])</f>
        <v>707</v>
      </c>
      <c r="Y9195">
        <f>SUM(Table1[[#This Row],[profit/loss]])/SUM(Table1[profit/loss])</f>
        <v>2.1286517238607485E-6</v>
      </c>
    </row>
    <row r="9196" spans="1:25" x14ac:dyDescent="0.3">
      <c r="A9196" t="s">
        <v>29</v>
      </c>
      <c r="B9196" t="s">
        <v>23</v>
      </c>
      <c r="C9196">
        <v>1197831</v>
      </c>
      <c r="D9196" s="9">
        <v>44490</v>
      </c>
      <c r="E9196" s="8" t="str">
        <f>TEXT(Table1[[#This Row],[Invoice Date]],"dd-mm-yyyy")</f>
        <v>21-10-2021</v>
      </c>
      <c r="F9196" s="1" t="str">
        <f t="shared" si="572"/>
        <v>October</v>
      </c>
      <c r="G9196" s="1" t="str">
        <f t="shared" si="573"/>
        <v>2021</v>
      </c>
      <c r="H9196" s="1" t="str">
        <f t="shared" si="574"/>
        <v>Thursday</v>
      </c>
      <c r="I9196" s="1" t="str">
        <f t="shared" si="575"/>
        <v>21</v>
      </c>
      <c r="J9196" t="s">
        <v>26</v>
      </c>
      <c r="K9196" t="s">
        <v>101</v>
      </c>
      <c r="L9196" t="s">
        <v>102</v>
      </c>
      <c r="M9196" t="s">
        <v>22</v>
      </c>
      <c r="N9196">
        <v>20</v>
      </c>
      <c r="O9196">
        <v>132</v>
      </c>
      <c r="P9196">
        <v>2640</v>
      </c>
      <c r="Q9196">
        <v>1188</v>
      </c>
      <c r="R9196">
        <v>0.45</v>
      </c>
      <c r="S9196" t="s">
        <v>23</v>
      </c>
      <c r="T9196" t="str">
        <f>IF(Table1[[#This Row],[Units Sold]]&gt; 700,"High Units","low Units")</f>
        <v>low Units</v>
      </c>
      <c r="U9196">
        <f>SUM(Table1[[#This Row],[Operating Profit]])/SUM(Table1[Operating Profit])*100</f>
        <v>3.5768574935595039E-4</v>
      </c>
      <c r="V9196">
        <f>SUM(Table1[[#This Row],[Price per Unit]]*Table1[[#This Row],[Units Sold]])</f>
        <v>2640</v>
      </c>
      <c r="W9196">
        <f>SUM(Table1[[#This Row],[Total Sales]]-Table1[[#This Row],[Operating Profit]])</f>
        <v>1452</v>
      </c>
      <c r="X9196">
        <f>SUM(Table1[[#This Row],[Total Sales]]-Table1[[#This Row],[Cost]])</f>
        <v>1188</v>
      </c>
      <c r="Y9196">
        <f>SUM(Table1[[#This Row],[profit/loss]])/SUM(Table1[profit/loss])</f>
        <v>3.5768574935595037E-6</v>
      </c>
    </row>
    <row r="9197" spans="1:25" x14ac:dyDescent="0.3">
      <c r="A9197" t="s">
        <v>29</v>
      </c>
      <c r="B9197" t="s">
        <v>23</v>
      </c>
      <c r="C9197">
        <v>1197831</v>
      </c>
      <c r="D9197" s="9">
        <v>44520</v>
      </c>
      <c r="E9197" s="8" t="str">
        <f>TEXT(Table1[[#This Row],[Invoice Date]],"dd-mm-yyyy")</f>
        <v>20-11-2021</v>
      </c>
      <c r="F9197" s="1" t="str">
        <f t="shared" si="572"/>
        <v>November</v>
      </c>
      <c r="G9197" s="1" t="str">
        <f t="shared" si="573"/>
        <v>2021</v>
      </c>
      <c r="H9197" s="1" t="str">
        <f t="shared" si="574"/>
        <v>Saturday</v>
      </c>
      <c r="I9197" s="1" t="str">
        <f t="shared" si="575"/>
        <v>20</v>
      </c>
      <c r="J9197" t="s">
        <v>26</v>
      </c>
      <c r="K9197" t="s">
        <v>101</v>
      </c>
      <c r="L9197" t="s">
        <v>102</v>
      </c>
      <c r="M9197" t="s">
        <v>16</v>
      </c>
      <c r="N9197">
        <v>18</v>
      </c>
      <c r="O9197">
        <v>176</v>
      </c>
      <c r="P9197">
        <v>3168</v>
      </c>
      <c r="Q9197">
        <v>1457</v>
      </c>
      <c r="R9197">
        <v>0.46</v>
      </c>
      <c r="S9197" t="s">
        <v>23</v>
      </c>
      <c r="T9197" t="str">
        <f>IF(Table1[[#This Row],[Units Sold]]&gt; 700,"High Units","low Units")</f>
        <v>low Units</v>
      </c>
      <c r="U9197">
        <f>SUM(Table1[[#This Row],[Operating Profit]])/SUM(Table1[Operating Profit])*100</f>
        <v>4.3867688283806371E-4</v>
      </c>
      <c r="V9197">
        <f>SUM(Table1[[#This Row],[Price per Unit]]*Table1[[#This Row],[Units Sold]])</f>
        <v>3168</v>
      </c>
      <c r="W9197">
        <f>SUM(Table1[[#This Row],[Total Sales]]-Table1[[#This Row],[Operating Profit]])</f>
        <v>1711</v>
      </c>
      <c r="X9197">
        <f>SUM(Table1[[#This Row],[Total Sales]]-Table1[[#This Row],[Cost]])</f>
        <v>1457</v>
      </c>
      <c r="Y9197">
        <f>SUM(Table1[[#This Row],[profit/loss]])/SUM(Table1[profit/loss])</f>
        <v>4.3867688283806372E-6</v>
      </c>
    </row>
    <row r="9198" spans="1:25" x14ac:dyDescent="0.3">
      <c r="A9198" t="s">
        <v>29</v>
      </c>
      <c r="B9198" t="s">
        <v>23</v>
      </c>
      <c r="C9198">
        <v>1197831</v>
      </c>
      <c r="D9198" s="9">
        <v>44520</v>
      </c>
      <c r="E9198" s="8" t="str">
        <f>TEXT(Table1[[#This Row],[Invoice Date]],"dd-mm-yyyy")</f>
        <v>20-11-2021</v>
      </c>
      <c r="F9198" s="1" t="str">
        <f t="shared" si="572"/>
        <v>November</v>
      </c>
      <c r="G9198" s="1" t="str">
        <f t="shared" si="573"/>
        <v>2021</v>
      </c>
      <c r="H9198" s="1" t="str">
        <f t="shared" si="574"/>
        <v>Saturday</v>
      </c>
      <c r="I9198" s="1" t="str">
        <f t="shared" si="575"/>
        <v>20</v>
      </c>
      <c r="J9198" t="s">
        <v>26</v>
      </c>
      <c r="K9198" t="s">
        <v>101</v>
      </c>
      <c r="L9198" t="s">
        <v>102</v>
      </c>
      <c r="M9198" t="s">
        <v>18</v>
      </c>
      <c r="N9198">
        <v>11</v>
      </c>
      <c r="O9198">
        <v>116</v>
      </c>
      <c r="P9198">
        <v>1276</v>
      </c>
      <c r="Q9198">
        <v>536</v>
      </c>
      <c r="R9198">
        <v>0.42</v>
      </c>
      <c r="S9198" t="s">
        <v>23</v>
      </c>
      <c r="T9198" t="str">
        <f>IF(Table1[[#This Row],[Units Sold]]&gt; 700,"High Units","low Units")</f>
        <v>low Units</v>
      </c>
      <c r="U9198">
        <f>SUM(Table1[[#This Row],[Operating Profit]])/SUM(Table1[Operating Profit])*100</f>
        <v>1.613801024030214E-4</v>
      </c>
      <c r="V9198">
        <f>SUM(Table1[[#This Row],[Price per Unit]]*Table1[[#This Row],[Units Sold]])</f>
        <v>1276</v>
      </c>
      <c r="W9198">
        <f>SUM(Table1[[#This Row],[Total Sales]]-Table1[[#This Row],[Operating Profit]])</f>
        <v>740</v>
      </c>
      <c r="X9198">
        <f>SUM(Table1[[#This Row],[Total Sales]]-Table1[[#This Row],[Cost]])</f>
        <v>536</v>
      </c>
      <c r="Y9198">
        <f>SUM(Table1[[#This Row],[profit/loss]])/SUM(Table1[profit/loss])</f>
        <v>1.6138010240302139E-6</v>
      </c>
    </row>
    <row r="9199" spans="1:25" x14ac:dyDescent="0.3">
      <c r="A9199" t="s">
        <v>29</v>
      </c>
      <c r="B9199" t="s">
        <v>23</v>
      </c>
      <c r="C9199">
        <v>1197831</v>
      </c>
      <c r="D9199" s="9">
        <v>44520</v>
      </c>
      <c r="E9199" s="8" t="str">
        <f>TEXT(Table1[[#This Row],[Invoice Date]],"dd-mm-yyyy")</f>
        <v>20-11-2021</v>
      </c>
      <c r="F9199" s="1" t="str">
        <f t="shared" si="572"/>
        <v>November</v>
      </c>
      <c r="G9199" s="1" t="str">
        <f t="shared" si="573"/>
        <v>2021</v>
      </c>
      <c r="H9199" s="1" t="str">
        <f t="shared" si="574"/>
        <v>Saturday</v>
      </c>
      <c r="I9199" s="1" t="str">
        <f t="shared" si="575"/>
        <v>20</v>
      </c>
      <c r="J9199" t="s">
        <v>26</v>
      </c>
      <c r="K9199" t="s">
        <v>101</v>
      </c>
      <c r="L9199" t="s">
        <v>102</v>
      </c>
      <c r="M9199" t="s">
        <v>19</v>
      </c>
      <c r="N9199">
        <v>19</v>
      </c>
      <c r="O9199">
        <v>102</v>
      </c>
      <c r="P9199">
        <v>1938</v>
      </c>
      <c r="Q9199">
        <v>833</v>
      </c>
      <c r="R9199">
        <v>0.43</v>
      </c>
      <c r="S9199" t="s">
        <v>23</v>
      </c>
      <c r="T9199" t="str">
        <f>IF(Table1[[#This Row],[Units Sold]]&gt; 700,"High Units","low Units")</f>
        <v>low Units</v>
      </c>
      <c r="U9199">
        <f>SUM(Table1[[#This Row],[Operating Profit]])/SUM(Table1[Operating Profit])*100</f>
        <v>2.5080153974200894E-4</v>
      </c>
      <c r="V9199">
        <f>SUM(Table1[[#This Row],[Price per Unit]]*Table1[[#This Row],[Units Sold]])</f>
        <v>1938</v>
      </c>
      <c r="W9199">
        <f>SUM(Table1[[#This Row],[Total Sales]]-Table1[[#This Row],[Operating Profit]])</f>
        <v>1105</v>
      </c>
      <c r="X9199">
        <f>SUM(Table1[[#This Row],[Total Sales]]-Table1[[#This Row],[Cost]])</f>
        <v>833</v>
      </c>
      <c r="Y9199">
        <f>SUM(Table1[[#This Row],[profit/loss]])/SUM(Table1[profit/loss])</f>
        <v>2.5080153974200896E-6</v>
      </c>
    </row>
    <row r="9200" spans="1:25" x14ac:dyDescent="0.3">
      <c r="A9200" t="s">
        <v>29</v>
      </c>
      <c r="B9200" t="s">
        <v>23</v>
      </c>
      <c r="C9200">
        <v>1197831</v>
      </c>
      <c r="D9200" s="9">
        <v>44520</v>
      </c>
      <c r="E9200" s="8" t="str">
        <f>TEXT(Table1[[#This Row],[Invoice Date]],"dd-mm-yyyy")</f>
        <v>20-11-2021</v>
      </c>
      <c r="F9200" s="1" t="str">
        <f t="shared" si="572"/>
        <v>November</v>
      </c>
      <c r="G9200" s="1" t="str">
        <f t="shared" si="573"/>
        <v>2021</v>
      </c>
      <c r="H9200" s="1" t="str">
        <f t="shared" si="574"/>
        <v>Saturday</v>
      </c>
      <c r="I9200" s="1" t="str">
        <f t="shared" si="575"/>
        <v>20</v>
      </c>
      <c r="J9200" t="s">
        <v>26</v>
      </c>
      <c r="K9200" t="s">
        <v>101</v>
      </c>
      <c r="L9200" t="s">
        <v>102</v>
      </c>
      <c r="M9200" t="s">
        <v>20</v>
      </c>
      <c r="N9200">
        <v>41</v>
      </c>
      <c r="O9200">
        <v>128</v>
      </c>
      <c r="P9200">
        <v>5248</v>
      </c>
      <c r="Q9200">
        <v>2309</v>
      </c>
      <c r="R9200">
        <v>0.44</v>
      </c>
      <c r="S9200" t="s">
        <v>23</v>
      </c>
      <c r="T9200" t="str">
        <f>IF(Table1[[#This Row],[Units Sold]]&gt; 700,"High Units","low Units")</f>
        <v>low Units</v>
      </c>
      <c r="U9200">
        <f>SUM(Table1[[#This Row],[Operating Profit]])/SUM(Table1[Operating Profit])*100</f>
        <v>6.9519898591152306E-4</v>
      </c>
      <c r="V9200">
        <f>SUM(Table1[[#This Row],[Price per Unit]]*Table1[[#This Row],[Units Sold]])</f>
        <v>5248</v>
      </c>
      <c r="W9200">
        <f>SUM(Table1[[#This Row],[Total Sales]]-Table1[[#This Row],[Operating Profit]])</f>
        <v>2939</v>
      </c>
      <c r="X9200">
        <f>SUM(Table1[[#This Row],[Total Sales]]-Table1[[#This Row],[Cost]])</f>
        <v>2309</v>
      </c>
      <c r="Y9200">
        <f>SUM(Table1[[#This Row],[profit/loss]])/SUM(Table1[profit/loss])</f>
        <v>6.9519898591152306E-6</v>
      </c>
    </row>
    <row r="9201" spans="1:25" x14ac:dyDescent="0.3">
      <c r="A9201" t="s">
        <v>29</v>
      </c>
      <c r="B9201" t="s">
        <v>23</v>
      </c>
      <c r="C9201">
        <v>1197831</v>
      </c>
      <c r="D9201" s="9">
        <v>44520</v>
      </c>
      <c r="E9201" s="8" t="str">
        <f>TEXT(Table1[[#This Row],[Invoice Date]],"dd-mm-yyyy")</f>
        <v>20-11-2021</v>
      </c>
      <c r="F9201" s="1" t="str">
        <f t="shared" si="572"/>
        <v>November</v>
      </c>
      <c r="G9201" s="1" t="str">
        <f t="shared" si="573"/>
        <v>2021</v>
      </c>
      <c r="H9201" s="1" t="str">
        <f t="shared" si="574"/>
        <v>Saturday</v>
      </c>
      <c r="I9201" s="1" t="str">
        <f t="shared" si="575"/>
        <v>20</v>
      </c>
      <c r="J9201" t="s">
        <v>26</v>
      </c>
      <c r="K9201" t="s">
        <v>101</v>
      </c>
      <c r="L9201" t="s">
        <v>102</v>
      </c>
      <c r="M9201" t="s">
        <v>21</v>
      </c>
      <c r="N9201">
        <v>56</v>
      </c>
      <c r="O9201">
        <v>105</v>
      </c>
      <c r="P9201">
        <v>5880</v>
      </c>
      <c r="Q9201">
        <v>2411</v>
      </c>
      <c r="R9201">
        <v>0.41</v>
      </c>
      <c r="S9201" t="s">
        <v>23</v>
      </c>
      <c r="T9201" t="str">
        <f>IF(Table1[[#This Row],[Units Sold]]&gt; 700,"High Units","low Units")</f>
        <v>low Units</v>
      </c>
      <c r="U9201">
        <f>SUM(Table1[[#This Row],[Operating Profit]])/SUM(Table1[Operating Profit])*100</f>
        <v>7.2590937853299353E-4</v>
      </c>
      <c r="V9201">
        <f>SUM(Table1[[#This Row],[Price per Unit]]*Table1[[#This Row],[Units Sold]])</f>
        <v>5880</v>
      </c>
      <c r="W9201">
        <f>SUM(Table1[[#This Row],[Total Sales]]-Table1[[#This Row],[Operating Profit]])</f>
        <v>3469</v>
      </c>
      <c r="X9201">
        <f>SUM(Table1[[#This Row],[Total Sales]]-Table1[[#This Row],[Cost]])</f>
        <v>2411</v>
      </c>
      <c r="Y9201">
        <f>SUM(Table1[[#This Row],[profit/loss]])/SUM(Table1[profit/loss])</f>
        <v>7.2590937853299357E-6</v>
      </c>
    </row>
    <row r="9202" spans="1:25" x14ac:dyDescent="0.3">
      <c r="A9202" t="s">
        <v>29</v>
      </c>
      <c r="B9202" t="s">
        <v>23</v>
      </c>
      <c r="C9202">
        <v>1197831</v>
      </c>
      <c r="D9202" s="9">
        <v>44520</v>
      </c>
      <c r="E9202" s="8" t="str">
        <f>TEXT(Table1[[#This Row],[Invoice Date]],"dd-mm-yyyy")</f>
        <v>20-11-2021</v>
      </c>
      <c r="F9202" s="1" t="str">
        <f t="shared" si="572"/>
        <v>November</v>
      </c>
      <c r="G9202" s="1" t="str">
        <f t="shared" si="573"/>
        <v>2021</v>
      </c>
      <c r="H9202" s="1" t="str">
        <f t="shared" si="574"/>
        <v>Saturday</v>
      </c>
      <c r="I9202" s="1" t="str">
        <f t="shared" si="575"/>
        <v>20</v>
      </c>
      <c r="J9202" t="s">
        <v>26</v>
      </c>
      <c r="K9202" t="s">
        <v>101</v>
      </c>
      <c r="L9202" t="s">
        <v>102</v>
      </c>
      <c r="M9202" t="s">
        <v>22</v>
      </c>
      <c r="N9202">
        <v>53</v>
      </c>
      <c r="O9202">
        <v>135</v>
      </c>
      <c r="P9202">
        <v>7155</v>
      </c>
      <c r="Q9202">
        <v>3220</v>
      </c>
      <c r="R9202">
        <v>0.45</v>
      </c>
      <c r="S9202" t="s">
        <v>23</v>
      </c>
      <c r="T9202" t="str">
        <f>IF(Table1[[#This Row],[Units Sold]]&gt; 700,"High Units","low Units")</f>
        <v>low Units</v>
      </c>
      <c r="U9202">
        <f>SUM(Table1[[#This Row],[Operating Profit]])/SUM(Table1[Operating Profit])*100</f>
        <v>9.6948494354053894E-4</v>
      </c>
      <c r="V9202">
        <f>SUM(Table1[[#This Row],[Price per Unit]]*Table1[[#This Row],[Units Sold]])</f>
        <v>7155</v>
      </c>
      <c r="W9202">
        <f>SUM(Table1[[#This Row],[Total Sales]]-Table1[[#This Row],[Operating Profit]])</f>
        <v>3935</v>
      </c>
      <c r="X9202">
        <f>SUM(Table1[[#This Row],[Total Sales]]-Table1[[#This Row],[Cost]])</f>
        <v>3220</v>
      </c>
      <c r="Y9202">
        <f>SUM(Table1[[#This Row],[profit/loss]])/SUM(Table1[profit/loss])</f>
        <v>9.6948494354053889E-6</v>
      </c>
    </row>
    <row r="9203" spans="1:25" x14ac:dyDescent="0.3">
      <c r="A9203" t="s">
        <v>29</v>
      </c>
      <c r="B9203" t="s">
        <v>23</v>
      </c>
      <c r="C9203">
        <v>1197831</v>
      </c>
      <c r="D9203" s="9">
        <v>44549</v>
      </c>
      <c r="E9203" s="8" t="str">
        <f>TEXT(Table1[[#This Row],[Invoice Date]],"dd-mm-yyyy")</f>
        <v>19-12-2021</v>
      </c>
      <c r="F9203" s="1" t="str">
        <f t="shared" si="572"/>
        <v>December</v>
      </c>
      <c r="G9203" s="1" t="str">
        <f t="shared" si="573"/>
        <v>2021</v>
      </c>
      <c r="H9203" s="1" t="str">
        <f t="shared" si="574"/>
        <v>Sunday</v>
      </c>
      <c r="I9203" s="1" t="str">
        <f t="shared" si="575"/>
        <v>19</v>
      </c>
      <c r="J9203" t="s">
        <v>26</v>
      </c>
      <c r="K9203" t="s">
        <v>101</v>
      </c>
      <c r="L9203" t="s">
        <v>102</v>
      </c>
      <c r="M9203" t="s">
        <v>16</v>
      </c>
      <c r="N9203">
        <v>55</v>
      </c>
      <c r="O9203">
        <v>238</v>
      </c>
      <c r="P9203">
        <v>13090</v>
      </c>
      <c r="Q9203">
        <v>6021</v>
      </c>
      <c r="R9203">
        <v>0.46</v>
      </c>
      <c r="S9203" t="s">
        <v>23</v>
      </c>
      <c r="T9203" t="str">
        <f>IF(Table1[[#This Row],[Units Sold]]&gt; 700,"High Units","low Units")</f>
        <v>low Units</v>
      </c>
      <c r="U9203">
        <f>SUM(Table1[[#This Row],[Operating Profit]])/SUM(Table1[Operating Profit])*100</f>
        <v>1.8128164115085667E-3</v>
      </c>
      <c r="V9203">
        <f>SUM(Table1[[#This Row],[Price per Unit]]*Table1[[#This Row],[Units Sold]])</f>
        <v>13090</v>
      </c>
      <c r="W9203">
        <f>SUM(Table1[[#This Row],[Total Sales]]-Table1[[#This Row],[Operating Profit]])</f>
        <v>7069</v>
      </c>
      <c r="X9203">
        <f>SUM(Table1[[#This Row],[Total Sales]]-Table1[[#This Row],[Cost]])</f>
        <v>6021</v>
      </c>
      <c r="Y9203">
        <f>SUM(Table1[[#This Row],[profit/loss]])/SUM(Table1[profit/loss])</f>
        <v>1.8128164115085667E-5</v>
      </c>
    </row>
    <row r="9204" spans="1:25" x14ac:dyDescent="0.3">
      <c r="A9204" t="s">
        <v>29</v>
      </c>
      <c r="B9204" t="s">
        <v>23</v>
      </c>
      <c r="C9204">
        <v>1197831</v>
      </c>
      <c r="D9204" s="9">
        <v>44549</v>
      </c>
      <c r="E9204" s="8" t="str">
        <f>TEXT(Table1[[#This Row],[Invoice Date]],"dd-mm-yyyy")</f>
        <v>19-12-2021</v>
      </c>
      <c r="F9204" s="1" t="str">
        <f t="shared" si="572"/>
        <v>December</v>
      </c>
      <c r="G9204" s="1" t="str">
        <f t="shared" si="573"/>
        <v>2021</v>
      </c>
      <c r="H9204" s="1" t="str">
        <f t="shared" si="574"/>
        <v>Sunday</v>
      </c>
      <c r="I9204" s="1" t="str">
        <f t="shared" si="575"/>
        <v>19</v>
      </c>
      <c r="J9204" t="s">
        <v>26</v>
      </c>
      <c r="K9204" t="s">
        <v>101</v>
      </c>
      <c r="L9204" t="s">
        <v>102</v>
      </c>
      <c r="M9204" t="s">
        <v>18</v>
      </c>
      <c r="N9204">
        <v>46</v>
      </c>
      <c r="O9204">
        <v>155</v>
      </c>
      <c r="P9204">
        <v>7130</v>
      </c>
      <c r="Q9204">
        <v>2852</v>
      </c>
      <c r="R9204">
        <v>0.4</v>
      </c>
      <c r="S9204" t="s">
        <v>23</v>
      </c>
      <c r="T9204" t="str">
        <f>IF(Table1[[#This Row],[Units Sold]]&gt; 700,"High Units","low Units")</f>
        <v>low Units</v>
      </c>
      <c r="U9204">
        <f>SUM(Table1[[#This Row],[Operating Profit]])/SUM(Table1[Operating Profit])*100</f>
        <v>8.5868666427876296E-4</v>
      </c>
      <c r="V9204">
        <f>SUM(Table1[[#This Row],[Price per Unit]]*Table1[[#This Row],[Units Sold]])</f>
        <v>7130</v>
      </c>
      <c r="W9204">
        <f>SUM(Table1[[#This Row],[Total Sales]]-Table1[[#This Row],[Operating Profit]])</f>
        <v>4278</v>
      </c>
      <c r="X9204">
        <f>SUM(Table1[[#This Row],[Total Sales]]-Table1[[#This Row],[Cost]])</f>
        <v>2852</v>
      </c>
      <c r="Y9204">
        <f>SUM(Table1[[#This Row],[profit/loss]])/SUM(Table1[profit/loss])</f>
        <v>8.5868666427876295E-6</v>
      </c>
    </row>
    <row r="9205" spans="1:25" x14ac:dyDescent="0.3">
      <c r="A9205" t="s">
        <v>29</v>
      </c>
      <c r="B9205" t="s">
        <v>23</v>
      </c>
      <c r="C9205">
        <v>1197831</v>
      </c>
      <c r="D9205" s="9">
        <v>44549</v>
      </c>
      <c r="E9205" s="8" t="str">
        <f>TEXT(Table1[[#This Row],[Invoice Date]],"dd-mm-yyyy")</f>
        <v>19-12-2021</v>
      </c>
      <c r="F9205" s="1" t="str">
        <f t="shared" si="572"/>
        <v>December</v>
      </c>
      <c r="G9205" s="1" t="str">
        <f t="shared" si="573"/>
        <v>2021</v>
      </c>
      <c r="H9205" s="1" t="str">
        <f t="shared" si="574"/>
        <v>Sunday</v>
      </c>
      <c r="I9205" s="1" t="str">
        <f t="shared" si="575"/>
        <v>19</v>
      </c>
      <c r="J9205" t="s">
        <v>26</v>
      </c>
      <c r="K9205" t="s">
        <v>101</v>
      </c>
      <c r="L9205" t="s">
        <v>102</v>
      </c>
      <c r="M9205" t="s">
        <v>19</v>
      </c>
      <c r="N9205">
        <v>43</v>
      </c>
      <c r="O9205">
        <v>149</v>
      </c>
      <c r="P9205">
        <v>6407</v>
      </c>
      <c r="Q9205">
        <v>2819</v>
      </c>
      <c r="R9205">
        <v>0.44</v>
      </c>
      <c r="S9205" t="s">
        <v>23</v>
      </c>
      <c r="T9205" t="str">
        <f>IF(Table1[[#This Row],[Units Sold]]&gt; 700,"High Units","low Units")</f>
        <v>low Units</v>
      </c>
      <c r="U9205">
        <f>SUM(Table1[[#This Row],[Operating Profit]])/SUM(Table1[Operating Profit])*100</f>
        <v>8.4875094901887553E-4</v>
      </c>
      <c r="V9205">
        <f>SUM(Table1[[#This Row],[Price per Unit]]*Table1[[#This Row],[Units Sold]])</f>
        <v>6407</v>
      </c>
      <c r="W9205">
        <f>SUM(Table1[[#This Row],[Total Sales]]-Table1[[#This Row],[Operating Profit]])</f>
        <v>3588</v>
      </c>
      <c r="X9205">
        <f>SUM(Table1[[#This Row],[Total Sales]]-Table1[[#This Row],[Cost]])</f>
        <v>2819</v>
      </c>
      <c r="Y9205">
        <f>SUM(Table1[[#This Row],[profit/loss]])/SUM(Table1[profit/loss])</f>
        <v>8.4875094901887553E-6</v>
      </c>
    </row>
    <row r="9206" spans="1:25" x14ac:dyDescent="0.3">
      <c r="A9206" t="s">
        <v>29</v>
      </c>
      <c r="B9206" t="s">
        <v>23</v>
      </c>
      <c r="C9206">
        <v>1197831</v>
      </c>
      <c r="D9206" s="9">
        <v>44549</v>
      </c>
      <c r="E9206" s="8" t="str">
        <f>TEXT(Table1[[#This Row],[Invoice Date]],"dd-mm-yyyy")</f>
        <v>19-12-2021</v>
      </c>
      <c r="F9206" s="1" t="str">
        <f t="shared" si="572"/>
        <v>December</v>
      </c>
      <c r="G9206" s="1" t="str">
        <f t="shared" si="573"/>
        <v>2021</v>
      </c>
      <c r="H9206" s="1" t="str">
        <f t="shared" si="574"/>
        <v>Sunday</v>
      </c>
      <c r="I9206" s="1" t="str">
        <f t="shared" si="575"/>
        <v>19</v>
      </c>
      <c r="J9206" t="s">
        <v>26</v>
      </c>
      <c r="K9206" t="s">
        <v>101</v>
      </c>
      <c r="L9206" t="s">
        <v>102</v>
      </c>
      <c r="M9206" t="s">
        <v>20</v>
      </c>
      <c r="N9206">
        <v>40</v>
      </c>
      <c r="O9206">
        <v>124</v>
      </c>
      <c r="P9206">
        <v>4960</v>
      </c>
      <c r="Q9206">
        <v>2282</v>
      </c>
      <c r="R9206">
        <v>0.46</v>
      </c>
      <c r="S9206" t="s">
        <v>23</v>
      </c>
      <c r="T9206" t="str">
        <f>IF(Table1[[#This Row],[Units Sold]]&gt; 700,"High Units","low Units")</f>
        <v>low Units</v>
      </c>
      <c r="U9206">
        <f>SUM(Table1[[#This Row],[Operating Profit]])/SUM(Table1[Operating Profit])*100</f>
        <v>6.8706976433525145E-4</v>
      </c>
      <c r="V9206">
        <f>SUM(Table1[[#This Row],[Price per Unit]]*Table1[[#This Row],[Units Sold]])</f>
        <v>4960</v>
      </c>
      <c r="W9206">
        <f>SUM(Table1[[#This Row],[Total Sales]]-Table1[[#This Row],[Operating Profit]])</f>
        <v>2678</v>
      </c>
      <c r="X9206">
        <f>SUM(Table1[[#This Row],[Total Sales]]-Table1[[#This Row],[Cost]])</f>
        <v>2282</v>
      </c>
      <c r="Y9206">
        <f>SUM(Table1[[#This Row],[profit/loss]])/SUM(Table1[profit/loss])</f>
        <v>6.8706976433525149E-6</v>
      </c>
    </row>
    <row r="9207" spans="1:25" x14ac:dyDescent="0.3">
      <c r="A9207" t="s">
        <v>29</v>
      </c>
      <c r="B9207" t="s">
        <v>23</v>
      </c>
      <c r="C9207">
        <v>1197831</v>
      </c>
      <c r="D9207" s="9">
        <v>44549</v>
      </c>
      <c r="E9207" s="8" t="str">
        <f>TEXT(Table1[[#This Row],[Invoice Date]],"dd-mm-yyyy")</f>
        <v>19-12-2021</v>
      </c>
      <c r="F9207" s="1" t="str">
        <f t="shared" si="572"/>
        <v>December</v>
      </c>
      <c r="G9207" s="1" t="str">
        <f t="shared" si="573"/>
        <v>2021</v>
      </c>
      <c r="H9207" s="1" t="str">
        <f t="shared" si="574"/>
        <v>Sunday</v>
      </c>
      <c r="I9207" s="1" t="str">
        <f t="shared" si="575"/>
        <v>19</v>
      </c>
      <c r="J9207" t="s">
        <v>26</v>
      </c>
      <c r="K9207" t="s">
        <v>101</v>
      </c>
      <c r="L9207" t="s">
        <v>102</v>
      </c>
      <c r="M9207" t="s">
        <v>21</v>
      </c>
      <c r="N9207">
        <v>50</v>
      </c>
      <c r="O9207">
        <v>132</v>
      </c>
      <c r="P9207">
        <v>6600</v>
      </c>
      <c r="Q9207">
        <v>2640</v>
      </c>
      <c r="R9207">
        <v>0.4</v>
      </c>
      <c r="S9207" t="s">
        <v>23</v>
      </c>
      <c r="T9207" t="str">
        <f>IF(Table1[[#This Row],[Units Sold]]&gt; 700,"High Units","low Units")</f>
        <v>low Units</v>
      </c>
      <c r="U9207">
        <f>SUM(Table1[[#This Row],[Operating Profit]])/SUM(Table1[Operating Profit])*100</f>
        <v>7.9485722079100088E-4</v>
      </c>
      <c r="V9207">
        <f>SUM(Table1[[#This Row],[Price per Unit]]*Table1[[#This Row],[Units Sold]])</f>
        <v>6600</v>
      </c>
      <c r="W9207">
        <f>SUM(Table1[[#This Row],[Total Sales]]-Table1[[#This Row],[Operating Profit]])</f>
        <v>3960</v>
      </c>
      <c r="X9207">
        <f>SUM(Table1[[#This Row],[Total Sales]]-Table1[[#This Row],[Cost]])</f>
        <v>2640</v>
      </c>
      <c r="Y9207">
        <f>SUM(Table1[[#This Row],[profit/loss]])/SUM(Table1[profit/loss])</f>
        <v>7.9485722079100091E-6</v>
      </c>
    </row>
    <row r="9208" spans="1:25" x14ac:dyDescent="0.3">
      <c r="A9208" t="s">
        <v>29</v>
      </c>
      <c r="B9208" t="s">
        <v>23</v>
      </c>
      <c r="C9208">
        <v>1197831</v>
      </c>
      <c r="D9208" s="9">
        <v>44549</v>
      </c>
      <c r="E9208" s="8" t="str">
        <f>TEXT(Table1[[#This Row],[Invoice Date]],"dd-mm-yyyy")</f>
        <v>19-12-2021</v>
      </c>
      <c r="F9208" s="1" t="str">
        <f t="shared" si="572"/>
        <v>December</v>
      </c>
      <c r="G9208" s="1" t="str">
        <f t="shared" si="573"/>
        <v>2021</v>
      </c>
      <c r="H9208" s="1" t="str">
        <f t="shared" si="574"/>
        <v>Sunday</v>
      </c>
      <c r="I9208" s="1" t="str">
        <f t="shared" si="575"/>
        <v>19</v>
      </c>
      <c r="J9208" t="s">
        <v>26</v>
      </c>
      <c r="K9208" t="s">
        <v>101</v>
      </c>
      <c r="L9208" t="s">
        <v>102</v>
      </c>
      <c r="M9208" t="s">
        <v>22</v>
      </c>
      <c r="N9208">
        <v>55</v>
      </c>
      <c r="O9208">
        <v>170</v>
      </c>
      <c r="P9208">
        <v>9350</v>
      </c>
      <c r="Q9208">
        <v>4208</v>
      </c>
      <c r="R9208">
        <v>0.45</v>
      </c>
      <c r="S9208" t="s">
        <v>23</v>
      </c>
      <c r="T9208" t="str">
        <f>IF(Table1[[#This Row],[Units Sold]]&gt; 700,"High Units","low Units")</f>
        <v>low Units</v>
      </c>
      <c r="U9208">
        <f>SUM(Table1[[#This Row],[Operating Profit]])/SUM(Table1[Operating Profit])*100</f>
        <v>1.2669542367759589E-3</v>
      </c>
      <c r="V9208">
        <f>SUM(Table1[[#This Row],[Price per Unit]]*Table1[[#This Row],[Units Sold]])</f>
        <v>9350</v>
      </c>
      <c r="W9208">
        <f>SUM(Table1[[#This Row],[Total Sales]]-Table1[[#This Row],[Operating Profit]])</f>
        <v>5142</v>
      </c>
      <c r="X9208">
        <f>SUM(Table1[[#This Row],[Total Sales]]-Table1[[#This Row],[Cost]])</f>
        <v>4208</v>
      </c>
      <c r="Y9208">
        <f>SUM(Table1[[#This Row],[profit/loss]])/SUM(Table1[profit/loss])</f>
        <v>1.2669542367759589E-5</v>
      </c>
    </row>
    <row r="9209" spans="1:25" x14ac:dyDescent="0.3">
      <c r="A9209" t="s">
        <v>29</v>
      </c>
      <c r="B9209" t="s">
        <v>23</v>
      </c>
      <c r="C9209">
        <v>1197831</v>
      </c>
      <c r="D9209" s="9">
        <v>44219</v>
      </c>
      <c r="E9209" s="8" t="str">
        <f>TEXT(Table1[[#This Row],[Invoice Date]],"dd-mm-yyyy")</f>
        <v>23-01-2021</v>
      </c>
      <c r="F9209" s="1" t="str">
        <f t="shared" si="572"/>
        <v>January</v>
      </c>
      <c r="G9209" s="1" t="str">
        <f t="shared" si="573"/>
        <v>2021</v>
      </c>
      <c r="H9209" s="1" t="str">
        <f t="shared" si="574"/>
        <v>Saturday</v>
      </c>
      <c r="I9209" s="1" t="str">
        <f t="shared" si="575"/>
        <v>23</v>
      </c>
      <c r="J9209" t="s">
        <v>26</v>
      </c>
      <c r="K9209" t="s">
        <v>101</v>
      </c>
      <c r="L9209" t="s">
        <v>102</v>
      </c>
      <c r="M9209" t="s">
        <v>16</v>
      </c>
      <c r="N9209">
        <v>17</v>
      </c>
      <c r="O9209">
        <v>178</v>
      </c>
      <c r="P9209">
        <v>3026</v>
      </c>
      <c r="Q9209">
        <v>1422</v>
      </c>
      <c r="R9209">
        <v>0.47</v>
      </c>
      <c r="S9209" t="s">
        <v>23</v>
      </c>
      <c r="T9209" t="str">
        <f>IF(Table1[[#This Row],[Units Sold]]&gt; 700,"High Units","low Units")</f>
        <v>low Units</v>
      </c>
      <c r="U9209">
        <f>SUM(Table1[[#This Row],[Operating Profit]])/SUM(Table1[Operating Profit])*100</f>
        <v>4.2813900301697086E-4</v>
      </c>
      <c r="V9209">
        <f>SUM(Table1[[#This Row],[Price per Unit]]*Table1[[#This Row],[Units Sold]])</f>
        <v>3026</v>
      </c>
      <c r="W9209">
        <f>SUM(Table1[[#This Row],[Total Sales]]-Table1[[#This Row],[Operating Profit]])</f>
        <v>1604</v>
      </c>
      <c r="X9209">
        <f>SUM(Table1[[#This Row],[Total Sales]]-Table1[[#This Row],[Cost]])</f>
        <v>1422</v>
      </c>
      <c r="Y9209">
        <f>SUM(Table1[[#This Row],[profit/loss]])/SUM(Table1[profit/loss])</f>
        <v>4.2813900301697088E-6</v>
      </c>
    </row>
    <row r="9210" spans="1:25" x14ac:dyDescent="0.3">
      <c r="A9210" t="s">
        <v>29</v>
      </c>
      <c r="B9210" t="s">
        <v>23</v>
      </c>
      <c r="C9210">
        <v>1197831</v>
      </c>
      <c r="D9210" s="9">
        <v>44219</v>
      </c>
      <c r="E9210" s="8" t="str">
        <f>TEXT(Table1[[#This Row],[Invoice Date]],"dd-mm-yyyy")</f>
        <v>23-01-2021</v>
      </c>
      <c r="F9210" s="1" t="str">
        <f t="shared" si="572"/>
        <v>January</v>
      </c>
      <c r="G9210" s="1" t="str">
        <f t="shared" si="573"/>
        <v>2021</v>
      </c>
      <c r="H9210" s="1" t="str">
        <f t="shared" si="574"/>
        <v>Saturday</v>
      </c>
      <c r="I9210" s="1" t="str">
        <f t="shared" si="575"/>
        <v>23</v>
      </c>
      <c r="J9210" t="s">
        <v>26</v>
      </c>
      <c r="K9210" t="s">
        <v>101</v>
      </c>
      <c r="L9210" t="s">
        <v>102</v>
      </c>
      <c r="M9210" t="s">
        <v>18</v>
      </c>
      <c r="N9210">
        <v>18</v>
      </c>
      <c r="O9210">
        <v>124</v>
      </c>
      <c r="P9210">
        <v>2232</v>
      </c>
      <c r="Q9210">
        <v>848</v>
      </c>
      <c r="R9210">
        <v>0.38</v>
      </c>
      <c r="S9210" t="s">
        <v>23</v>
      </c>
      <c r="T9210" t="str">
        <f>IF(Table1[[#This Row],[Units Sold]]&gt; 700,"High Units","low Units")</f>
        <v>low Units</v>
      </c>
      <c r="U9210">
        <f>SUM(Table1[[#This Row],[Operating Profit]])/SUM(Table1[Operating Profit])*100</f>
        <v>2.5531777395104873E-4</v>
      </c>
      <c r="V9210">
        <f>SUM(Table1[[#This Row],[Price per Unit]]*Table1[[#This Row],[Units Sold]])</f>
        <v>2232</v>
      </c>
      <c r="W9210">
        <f>SUM(Table1[[#This Row],[Total Sales]]-Table1[[#This Row],[Operating Profit]])</f>
        <v>1384</v>
      </c>
      <c r="X9210">
        <f>SUM(Table1[[#This Row],[Total Sales]]-Table1[[#This Row],[Cost]])</f>
        <v>848</v>
      </c>
      <c r="Y9210">
        <f>SUM(Table1[[#This Row],[profit/loss]])/SUM(Table1[profit/loss])</f>
        <v>2.5531777395104875E-6</v>
      </c>
    </row>
    <row r="9211" spans="1:25" x14ac:dyDescent="0.3">
      <c r="A9211" t="s">
        <v>29</v>
      </c>
      <c r="B9211" t="s">
        <v>23</v>
      </c>
      <c r="C9211">
        <v>1197831</v>
      </c>
      <c r="D9211" s="9">
        <v>44219</v>
      </c>
      <c r="E9211" s="8" t="str">
        <f>TEXT(Table1[[#This Row],[Invoice Date]],"dd-mm-yyyy")</f>
        <v>23-01-2021</v>
      </c>
      <c r="F9211" s="1" t="str">
        <f t="shared" si="572"/>
        <v>January</v>
      </c>
      <c r="G9211" s="1" t="str">
        <f t="shared" si="573"/>
        <v>2021</v>
      </c>
      <c r="H9211" s="1" t="str">
        <f t="shared" si="574"/>
        <v>Saturday</v>
      </c>
      <c r="I9211" s="1" t="str">
        <f t="shared" si="575"/>
        <v>23</v>
      </c>
      <c r="J9211" t="s">
        <v>26</v>
      </c>
      <c r="K9211" t="s">
        <v>101</v>
      </c>
      <c r="L9211" t="s">
        <v>102</v>
      </c>
      <c r="M9211" t="s">
        <v>19</v>
      </c>
      <c r="N9211">
        <v>10</v>
      </c>
      <c r="O9211">
        <v>131</v>
      </c>
      <c r="P9211">
        <v>1310</v>
      </c>
      <c r="Q9211">
        <v>563</v>
      </c>
      <c r="R9211">
        <v>0.43</v>
      </c>
      <c r="S9211" t="s">
        <v>23</v>
      </c>
      <c r="T9211" t="str">
        <f>IF(Table1[[#This Row],[Units Sold]]&gt; 700,"High Units","low Units")</f>
        <v>low Units</v>
      </c>
      <c r="U9211">
        <f>SUM(Table1[[#This Row],[Operating Profit]])/SUM(Table1[Operating Profit])*100</f>
        <v>1.6950932397929297E-4</v>
      </c>
      <c r="V9211">
        <f>SUM(Table1[[#This Row],[Price per Unit]]*Table1[[#This Row],[Units Sold]])</f>
        <v>1310</v>
      </c>
      <c r="W9211">
        <f>SUM(Table1[[#This Row],[Total Sales]]-Table1[[#This Row],[Operating Profit]])</f>
        <v>747</v>
      </c>
      <c r="X9211">
        <f>SUM(Table1[[#This Row],[Total Sales]]-Table1[[#This Row],[Cost]])</f>
        <v>563</v>
      </c>
      <c r="Y9211">
        <f>SUM(Table1[[#This Row],[profit/loss]])/SUM(Table1[profit/loss])</f>
        <v>1.6950932397929298E-6</v>
      </c>
    </row>
    <row r="9212" spans="1:25" x14ac:dyDescent="0.3">
      <c r="A9212" t="s">
        <v>29</v>
      </c>
      <c r="B9212" t="s">
        <v>23</v>
      </c>
      <c r="C9212">
        <v>1197831</v>
      </c>
      <c r="D9212" s="9">
        <v>44219</v>
      </c>
      <c r="E9212" s="8" t="str">
        <f>TEXT(Table1[[#This Row],[Invoice Date]],"dd-mm-yyyy")</f>
        <v>23-01-2021</v>
      </c>
      <c r="F9212" s="1" t="str">
        <f t="shared" si="572"/>
        <v>January</v>
      </c>
      <c r="G9212" s="1" t="str">
        <f t="shared" si="573"/>
        <v>2021</v>
      </c>
      <c r="H9212" s="1" t="str">
        <f t="shared" si="574"/>
        <v>Saturday</v>
      </c>
      <c r="I9212" s="1" t="str">
        <f t="shared" si="575"/>
        <v>23</v>
      </c>
      <c r="J9212" t="s">
        <v>26</v>
      </c>
      <c r="K9212" t="s">
        <v>101</v>
      </c>
      <c r="L9212" t="s">
        <v>102</v>
      </c>
      <c r="M9212" t="s">
        <v>20</v>
      </c>
      <c r="N9212">
        <v>13</v>
      </c>
      <c r="O9212">
        <v>74</v>
      </c>
      <c r="P9212">
        <v>962</v>
      </c>
      <c r="Q9212">
        <v>414</v>
      </c>
      <c r="R9212">
        <v>0.43</v>
      </c>
      <c r="S9212" t="s">
        <v>23</v>
      </c>
      <c r="T9212" t="str">
        <f>IF(Table1[[#This Row],[Units Sold]]&gt; 700,"High Units","low Units")</f>
        <v>low Units</v>
      </c>
      <c r="U9212">
        <f>SUM(Table1[[#This Row],[Operating Profit]])/SUM(Table1[Operating Profit])*100</f>
        <v>1.2464806416949786E-4</v>
      </c>
      <c r="V9212">
        <f>SUM(Table1[[#This Row],[Price per Unit]]*Table1[[#This Row],[Units Sold]])</f>
        <v>962</v>
      </c>
      <c r="W9212">
        <f>SUM(Table1[[#This Row],[Total Sales]]-Table1[[#This Row],[Operating Profit]])</f>
        <v>548</v>
      </c>
      <c r="X9212">
        <f>SUM(Table1[[#This Row],[Total Sales]]-Table1[[#This Row],[Cost]])</f>
        <v>414</v>
      </c>
      <c r="Y9212">
        <f>SUM(Table1[[#This Row],[profit/loss]])/SUM(Table1[profit/loss])</f>
        <v>1.2464806416949785E-6</v>
      </c>
    </row>
    <row r="9213" spans="1:25" x14ac:dyDescent="0.3">
      <c r="A9213" t="s">
        <v>29</v>
      </c>
      <c r="B9213" t="s">
        <v>23</v>
      </c>
      <c r="C9213">
        <v>1197831</v>
      </c>
      <c r="D9213" s="9">
        <v>44219</v>
      </c>
      <c r="E9213" s="8" t="str">
        <f>TEXT(Table1[[#This Row],[Invoice Date]],"dd-mm-yyyy")</f>
        <v>23-01-2021</v>
      </c>
      <c r="F9213" s="1" t="str">
        <f t="shared" si="572"/>
        <v>January</v>
      </c>
      <c r="G9213" s="1" t="str">
        <f t="shared" si="573"/>
        <v>2021</v>
      </c>
      <c r="H9213" s="1" t="str">
        <f t="shared" si="574"/>
        <v>Saturday</v>
      </c>
      <c r="I9213" s="1" t="str">
        <f t="shared" si="575"/>
        <v>23</v>
      </c>
      <c r="J9213" t="s">
        <v>26</v>
      </c>
      <c r="K9213" t="s">
        <v>101</v>
      </c>
      <c r="L9213" t="s">
        <v>102</v>
      </c>
      <c r="M9213" t="s">
        <v>21</v>
      </c>
      <c r="N9213">
        <v>23</v>
      </c>
      <c r="O9213">
        <v>91</v>
      </c>
      <c r="P9213">
        <v>2093</v>
      </c>
      <c r="Q9213">
        <v>858</v>
      </c>
      <c r="R9213">
        <v>0.41</v>
      </c>
      <c r="S9213" t="s">
        <v>23</v>
      </c>
      <c r="T9213" t="str">
        <f>IF(Table1[[#This Row],[Units Sold]]&gt; 700,"High Units","low Units")</f>
        <v>low Units</v>
      </c>
      <c r="U9213">
        <f>SUM(Table1[[#This Row],[Operating Profit]])/SUM(Table1[Operating Profit])*100</f>
        <v>2.5832859675707528E-4</v>
      </c>
      <c r="V9213">
        <f>SUM(Table1[[#This Row],[Price per Unit]]*Table1[[#This Row],[Units Sold]])</f>
        <v>2093</v>
      </c>
      <c r="W9213">
        <f>SUM(Table1[[#This Row],[Total Sales]]-Table1[[#This Row],[Operating Profit]])</f>
        <v>1235</v>
      </c>
      <c r="X9213">
        <f>SUM(Table1[[#This Row],[Total Sales]]-Table1[[#This Row],[Cost]])</f>
        <v>858</v>
      </c>
      <c r="Y9213">
        <f>SUM(Table1[[#This Row],[profit/loss]])/SUM(Table1[profit/loss])</f>
        <v>2.5832859675707527E-6</v>
      </c>
    </row>
    <row r="9214" spans="1:25" x14ac:dyDescent="0.3">
      <c r="A9214" t="s">
        <v>29</v>
      </c>
      <c r="B9214" t="s">
        <v>23</v>
      </c>
      <c r="C9214">
        <v>1197831</v>
      </c>
      <c r="D9214" s="9">
        <v>44219</v>
      </c>
      <c r="E9214" s="8" t="str">
        <f>TEXT(Table1[[#This Row],[Invoice Date]],"dd-mm-yyyy")</f>
        <v>23-01-2021</v>
      </c>
      <c r="F9214" s="1" t="str">
        <f t="shared" si="572"/>
        <v>January</v>
      </c>
      <c r="G9214" s="1" t="str">
        <f t="shared" si="573"/>
        <v>2021</v>
      </c>
      <c r="H9214" s="1" t="str">
        <f t="shared" si="574"/>
        <v>Saturday</v>
      </c>
      <c r="I9214" s="1" t="str">
        <f t="shared" si="575"/>
        <v>23</v>
      </c>
      <c r="J9214" t="s">
        <v>26</v>
      </c>
      <c r="K9214" t="s">
        <v>101</v>
      </c>
      <c r="L9214" t="s">
        <v>102</v>
      </c>
      <c r="M9214" t="s">
        <v>22</v>
      </c>
      <c r="N9214">
        <v>18</v>
      </c>
      <c r="O9214">
        <v>124</v>
      </c>
      <c r="P9214">
        <v>2232</v>
      </c>
      <c r="Q9214">
        <v>1004</v>
      </c>
      <c r="R9214">
        <v>0.45</v>
      </c>
      <c r="S9214" t="s">
        <v>23</v>
      </c>
      <c r="T9214" t="str">
        <f>IF(Table1[[#This Row],[Units Sold]]&gt; 700,"High Units","low Units")</f>
        <v>low Units</v>
      </c>
      <c r="U9214">
        <f>SUM(Table1[[#This Row],[Operating Profit]])/SUM(Table1[Operating Profit])*100</f>
        <v>3.0228660972506246E-4</v>
      </c>
      <c r="V9214">
        <f>SUM(Table1[[#This Row],[Price per Unit]]*Table1[[#This Row],[Units Sold]])</f>
        <v>2232</v>
      </c>
      <c r="W9214">
        <f>SUM(Table1[[#This Row],[Total Sales]]-Table1[[#This Row],[Operating Profit]])</f>
        <v>1228</v>
      </c>
      <c r="X9214">
        <f>SUM(Table1[[#This Row],[Total Sales]]-Table1[[#This Row],[Cost]])</f>
        <v>1004</v>
      </c>
      <c r="Y9214">
        <f>SUM(Table1[[#This Row],[profit/loss]])/SUM(Table1[profit/loss])</f>
        <v>3.0228660972506244E-6</v>
      </c>
    </row>
    <row r="9215" spans="1:25" x14ac:dyDescent="0.3">
      <c r="A9215" t="s">
        <v>29</v>
      </c>
      <c r="B9215" t="s">
        <v>23</v>
      </c>
      <c r="C9215">
        <v>1197831</v>
      </c>
      <c r="D9215" s="9">
        <v>44248</v>
      </c>
      <c r="E9215" s="8" t="str">
        <f>TEXT(Table1[[#This Row],[Invoice Date]],"dd-mm-yyyy")</f>
        <v>21-02-2021</v>
      </c>
      <c r="F9215" s="1" t="str">
        <f t="shared" si="572"/>
        <v>February</v>
      </c>
      <c r="G9215" s="1" t="str">
        <f t="shared" si="573"/>
        <v>2021</v>
      </c>
      <c r="H9215" s="1" t="str">
        <f t="shared" si="574"/>
        <v>Sunday</v>
      </c>
      <c r="I9215" s="1" t="str">
        <f t="shared" si="575"/>
        <v>21</v>
      </c>
      <c r="J9215" t="s">
        <v>26</v>
      </c>
      <c r="K9215" t="s">
        <v>101</v>
      </c>
      <c r="L9215" t="s">
        <v>102</v>
      </c>
      <c r="M9215" t="s">
        <v>16</v>
      </c>
      <c r="N9215">
        <v>18</v>
      </c>
      <c r="O9215">
        <v>206</v>
      </c>
      <c r="P9215">
        <v>3708</v>
      </c>
      <c r="Q9215">
        <v>1632</v>
      </c>
      <c r="R9215">
        <v>0.44</v>
      </c>
      <c r="S9215" t="s">
        <v>23</v>
      </c>
      <c r="T9215" t="str">
        <f>IF(Table1[[#This Row],[Units Sold]]&gt; 700,"High Units","low Units")</f>
        <v>low Units</v>
      </c>
      <c r="U9215">
        <f>SUM(Table1[[#This Row],[Operating Profit]])/SUM(Table1[Operating Profit])*100</f>
        <v>4.9136628194352779E-4</v>
      </c>
      <c r="V9215">
        <f>SUM(Table1[[#This Row],[Price per Unit]]*Table1[[#This Row],[Units Sold]])</f>
        <v>3708</v>
      </c>
      <c r="W9215">
        <f>SUM(Table1[[#This Row],[Total Sales]]-Table1[[#This Row],[Operating Profit]])</f>
        <v>2076</v>
      </c>
      <c r="X9215">
        <f>SUM(Table1[[#This Row],[Total Sales]]-Table1[[#This Row],[Cost]])</f>
        <v>1632</v>
      </c>
      <c r="Y9215">
        <f>SUM(Table1[[#This Row],[profit/loss]])/SUM(Table1[profit/loss])</f>
        <v>4.9136628194352775E-6</v>
      </c>
    </row>
    <row r="9216" spans="1:25" x14ac:dyDescent="0.3">
      <c r="A9216" t="s">
        <v>29</v>
      </c>
      <c r="B9216" t="s">
        <v>23</v>
      </c>
      <c r="C9216">
        <v>1197831</v>
      </c>
      <c r="D9216" s="9">
        <v>44248</v>
      </c>
      <c r="E9216" s="8" t="str">
        <f>TEXT(Table1[[#This Row],[Invoice Date]],"dd-mm-yyyy")</f>
        <v>21-02-2021</v>
      </c>
      <c r="F9216" s="1" t="str">
        <f t="shared" si="572"/>
        <v>February</v>
      </c>
      <c r="G9216" s="1" t="str">
        <f t="shared" si="573"/>
        <v>2021</v>
      </c>
      <c r="H9216" s="1" t="str">
        <f t="shared" si="574"/>
        <v>Sunday</v>
      </c>
      <c r="I9216" s="1" t="str">
        <f t="shared" si="575"/>
        <v>21</v>
      </c>
      <c r="J9216" t="s">
        <v>26</v>
      </c>
      <c r="K9216" t="s">
        <v>101</v>
      </c>
      <c r="L9216" t="s">
        <v>102</v>
      </c>
      <c r="M9216" t="s">
        <v>18</v>
      </c>
      <c r="N9216">
        <v>17</v>
      </c>
      <c r="O9216">
        <v>83</v>
      </c>
      <c r="P9216">
        <v>1411</v>
      </c>
      <c r="Q9216">
        <v>550</v>
      </c>
      <c r="R9216">
        <v>0.39</v>
      </c>
      <c r="S9216" t="s">
        <v>23</v>
      </c>
      <c r="T9216" t="str">
        <f>IF(Table1[[#This Row],[Units Sold]]&gt; 700,"High Units","low Units")</f>
        <v>low Units</v>
      </c>
      <c r="U9216">
        <f>SUM(Table1[[#This Row],[Operating Profit]])/SUM(Table1[Operating Profit])*100</f>
        <v>1.655952543314585E-4</v>
      </c>
      <c r="V9216">
        <f>SUM(Table1[[#This Row],[Price per Unit]]*Table1[[#This Row],[Units Sold]])</f>
        <v>1411</v>
      </c>
      <c r="W9216">
        <f>SUM(Table1[[#This Row],[Total Sales]]-Table1[[#This Row],[Operating Profit]])</f>
        <v>861</v>
      </c>
      <c r="X9216">
        <f>SUM(Table1[[#This Row],[Total Sales]]-Table1[[#This Row],[Cost]])</f>
        <v>550</v>
      </c>
      <c r="Y9216">
        <f>SUM(Table1[[#This Row],[profit/loss]])/SUM(Table1[profit/loss])</f>
        <v>1.6559525433145851E-6</v>
      </c>
    </row>
    <row r="9217" spans="1:25" x14ac:dyDescent="0.3">
      <c r="A9217" t="s">
        <v>29</v>
      </c>
      <c r="B9217" t="s">
        <v>23</v>
      </c>
      <c r="C9217">
        <v>1197831</v>
      </c>
      <c r="D9217" s="9">
        <v>44248</v>
      </c>
      <c r="E9217" s="8" t="str">
        <f>TEXT(Table1[[#This Row],[Invoice Date]],"dd-mm-yyyy")</f>
        <v>21-02-2021</v>
      </c>
      <c r="F9217" s="1" t="str">
        <f t="shared" si="572"/>
        <v>February</v>
      </c>
      <c r="G9217" s="1" t="str">
        <f t="shared" si="573"/>
        <v>2021</v>
      </c>
      <c r="H9217" s="1" t="str">
        <f t="shared" si="574"/>
        <v>Sunday</v>
      </c>
      <c r="I9217" s="1" t="str">
        <f t="shared" si="575"/>
        <v>21</v>
      </c>
      <c r="J9217" t="s">
        <v>26</v>
      </c>
      <c r="K9217" t="s">
        <v>101</v>
      </c>
      <c r="L9217" t="s">
        <v>102</v>
      </c>
      <c r="M9217" t="s">
        <v>19</v>
      </c>
      <c r="N9217">
        <v>12</v>
      </c>
      <c r="O9217">
        <v>98</v>
      </c>
      <c r="P9217">
        <v>1176</v>
      </c>
      <c r="Q9217">
        <v>553</v>
      </c>
      <c r="R9217">
        <v>0.47</v>
      </c>
      <c r="S9217" t="s">
        <v>23</v>
      </c>
      <c r="T9217" t="str">
        <f>IF(Table1[[#This Row],[Units Sold]]&gt; 700,"High Units","low Units")</f>
        <v>low Units</v>
      </c>
      <c r="U9217">
        <f>SUM(Table1[[#This Row],[Operating Profit]])/SUM(Table1[Operating Profit])*100</f>
        <v>1.6649850117326647E-4</v>
      </c>
      <c r="V9217">
        <f>SUM(Table1[[#This Row],[Price per Unit]]*Table1[[#This Row],[Units Sold]])</f>
        <v>1176</v>
      </c>
      <c r="W9217">
        <f>SUM(Table1[[#This Row],[Total Sales]]-Table1[[#This Row],[Operating Profit]])</f>
        <v>623</v>
      </c>
      <c r="X9217">
        <f>SUM(Table1[[#This Row],[Total Sales]]-Table1[[#This Row],[Cost]])</f>
        <v>553</v>
      </c>
      <c r="Y9217">
        <f>SUM(Table1[[#This Row],[profit/loss]])/SUM(Table1[profit/loss])</f>
        <v>1.6649850117326645E-6</v>
      </c>
    </row>
    <row r="9218" spans="1:25" x14ac:dyDescent="0.3">
      <c r="A9218" t="s">
        <v>29</v>
      </c>
      <c r="B9218" t="s">
        <v>23</v>
      </c>
      <c r="C9218">
        <v>1197831</v>
      </c>
      <c r="D9218" s="9">
        <v>44248</v>
      </c>
      <c r="E9218" s="8" t="str">
        <f>TEXT(Table1[[#This Row],[Invoice Date]],"dd-mm-yyyy")</f>
        <v>21-02-2021</v>
      </c>
      <c r="F9218" s="1" t="str">
        <f t="shared" si="572"/>
        <v>February</v>
      </c>
      <c r="G9218" s="1" t="str">
        <f t="shared" si="573"/>
        <v>2021</v>
      </c>
      <c r="H9218" s="1" t="str">
        <f t="shared" si="574"/>
        <v>Sunday</v>
      </c>
      <c r="I9218" s="1" t="str">
        <f t="shared" si="575"/>
        <v>21</v>
      </c>
      <c r="J9218" t="s">
        <v>26</v>
      </c>
      <c r="K9218" t="s">
        <v>103</v>
      </c>
      <c r="L9218" t="s">
        <v>104</v>
      </c>
      <c r="M9218" t="s">
        <v>20</v>
      </c>
      <c r="N9218">
        <v>15</v>
      </c>
      <c r="O9218">
        <v>58</v>
      </c>
      <c r="P9218">
        <v>870</v>
      </c>
      <c r="Q9218">
        <v>400</v>
      </c>
      <c r="R9218">
        <v>0.46</v>
      </c>
      <c r="S9218" t="s">
        <v>23</v>
      </c>
      <c r="T9218" t="str">
        <f>IF(Table1[[#This Row],[Units Sold]]&gt; 700,"High Units","low Units")</f>
        <v>low Units</v>
      </c>
      <c r="U9218">
        <f>SUM(Table1[[#This Row],[Operating Profit]])/SUM(Table1[Operating Profit])*100</f>
        <v>1.2043291224106073E-4</v>
      </c>
      <c r="V9218">
        <f>SUM(Table1[[#This Row],[Price per Unit]]*Table1[[#This Row],[Units Sold]])</f>
        <v>870</v>
      </c>
      <c r="W9218">
        <f>SUM(Table1[[#This Row],[Total Sales]]-Table1[[#This Row],[Operating Profit]])</f>
        <v>470</v>
      </c>
      <c r="X9218">
        <f>SUM(Table1[[#This Row],[Total Sales]]-Table1[[#This Row],[Cost]])</f>
        <v>400</v>
      </c>
      <c r="Y9218">
        <f>SUM(Table1[[#This Row],[profit/loss]])/SUM(Table1[profit/loss])</f>
        <v>1.2043291224106073E-6</v>
      </c>
    </row>
    <row r="9219" spans="1:25" x14ac:dyDescent="0.3">
      <c r="A9219" t="s">
        <v>29</v>
      </c>
      <c r="B9219" t="s">
        <v>23</v>
      </c>
      <c r="C9219">
        <v>1197831</v>
      </c>
      <c r="D9219" s="9">
        <v>44248</v>
      </c>
      <c r="E9219" s="8" t="str">
        <f>TEXT(Table1[[#This Row],[Invoice Date]],"dd-mm-yyyy")</f>
        <v>21-02-2021</v>
      </c>
      <c r="F9219" s="1" t="str">
        <f t="shared" ref="F9219:F9282" si="576">TEXT(D9219,"mmmm")</f>
        <v>February</v>
      </c>
      <c r="G9219" s="1" t="str">
        <f t="shared" ref="G9219:G9282" si="577">TEXT(D9219,"YYYY")</f>
        <v>2021</v>
      </c>
      <c r="H9219" s="1" t="str">
        <f t="shared" ref="H9219:H9282" si="578">TEXT(D9219,"dddd")</f>
        <v>Sunday</v>
      </c>
      <c r="I9219" s="1" t="str">
        <f t="shared" ref="I9219:I9282" si="579">TEXT(D9219,"dd")</f>
        <v>21</v>
      </c>
      <c r="J9219" t="s">
        <v>26</v>
      </c>
      <c r="K9219" t="s">
        <v>103</v>
      </c>
      <c r="L9219" t="s">
        <v>104</v>
      </c>
      <c r="M9219" t="s">
        <v>21</v>
      </c>
      <c r="N9219">
        <v>24</v>
      </c>
      <c r="O9219">
        <v>85</v>
      </c>
      <c r="P9219">
        <v>2040</v>
      </c>
      <c r="Q9219">
        <v>816</v>
      </c>
      <c r="R9219">
        <v>0.4</v>
      </c>
      <c r="S9219" t="s">
        <v>23</v>
      </c>
      <c r="T9219" t="str">
        <f>IF(Table1[[#This Row],[Units Sold]]&gt; 700,"High Units","low Units")</f>
        <v>low Units</v>
      </c>
      <c r="U9219">
        <f>SUM(Table1[[#This Row],[Operating Profit]])/SUM(Table1[Operating Profit])*100</f>
        <v>2.456831409717639E-4</v>
      </c>
      <c r="V9219">
        <f>SUM(Table1[[#This Row],[Price per Unit]]*Table1[[#This Row],[Units Sold]])</f>
        <v>2040</v>
      </c>
      <c r="W9219">
        <f>SUM(Table1[[#This Row],[Total Sales]]-Table1[[#This Row],[Operating Profit]])</f>
        <v>1224</v>
      </c>
      <c r="X9219">
        <f>SUM(Table1[[#This Row],[Total Sales]]-Table1[[#This Row],[Cost]])</f>
        <v>816</v>
      </c>
      <c r="Y9219">
        <f>SUM(Table1[[#This Row],[profit/loss]])/SUM(Table1[profit/loss])</f>
        <v>2.4568314097176388E-6</v>
      </c>
    </row>
    <row r="9220" spans="1:25" x14ac:dyDescent="0.3">
      <c r="A9220" t="s">
        <v>29</v>
      </c>
      <c r="B9220" t="s">
        <v>23</v>
      </c>
      <c r="C9220">
        <v>1197831</v>
      </c>
      <c r="D9220" s="9">
        <v>44248</v>
      </c>
      <c r="E9220" s="8" t="str">
        <f>TEXT(Table1[[#This Row],[Invoice Date]],"dd-mm-yyyy")</f>
        <v>21-02-2021</v>
      </c>
      <c r="F9220" s="1" t="str">
        <f t="shared" si="576"/>
        <v>February</v>
      </c>
      <c r="G9220" s="1" t="str">
        <f t="shared" si="577"/>
        <v>2021</v>
      </c>
      <c r="H9220" s="1" t="str">
        <f t="shared" si="578"/>
        <v>Sunday</v>
      </c>
      <c r="I9220" s="1" t="str">
        <f t="shared" si="579"/>
        <v>21</v>
      </c>
      <c r="J9220" t="s">
        <v>26</v>
      </c>
      <c r="K9220" t="s">
        <v>103</v>
      </c>
      <c r="L9220" t="s">
        <v>104</v>
      </c>
      <c r="M9220" t="s">
        <v>22</v>
      </c>
      <c r="N9220">
        <v>14</v>
      </c>
      <c r="O9220">
        <v>112</v>
      </c>
      <c r="P9220">
        <v>1568</v>
      </c>
      <c r="Q9220">
        <v>721</v>
      </c>
      <c r="R9220">
        <v>0.46</v>
      </c>
      <c r="S9220" t="s">
        <v>23</v>
      </c>
      <c r="T9220" t="str">
        <f>IF(Table1[[#This Row],[Units Sold]]&gt; 700,"High Units","low Units")</f>
        <v>low Units</v>
      </c>
      <c r="U9220">
        <f>SUM(Table1[[#This Row],[Operating Profit]])/SUM(Table1[Operating Profit])*100</f>
        <v>2.1708032431451196E-4</v>
      </c>
      <c r="V9220">
        <f>SUM(Table1[[#This Row],[Price per Unit]]*Table1[[#This Row],[Units Sold]])</f>
        <v>1568</v>
      </c>
      <c r="W9220">
        <f>SUM(Table1[[#This Row],[Total Sales]]-Table1[[#This Row],[Operating Profit]])</f>
        <v>847</v>
      </c>
      <c r="X9220">
        <f>SUM(Table1[[#This Row],[Total Sales]]-Table1[[#This Row],[Cost]])</f>
        <v>721</v>
      </c>
      <c r="Y9220">
        <f>SUM(Table1[[#This Row],[profit/loss]])/SUM(Table1[profit/loss])</f>
        <v>2.1708032431451197E-6</v>
      </c>
    </row>
    <row r="9221" spans="1:25" x14ac:dyDescent="0.3">
      <c r="A9221" t="s">
        <v>29</v>
      </c>
      <c r="B9221" t="s">
        <v>23</v>
      </c>
      <c r="C9221">
        <v>1197831</v>
      </c>
      <c r="D9221" s="9">
        <v>44274</v>
      </c>
      <c r="E9221" s="8" t="str">
        <f>TEXT(Table1[[#This Row],[Invoice Date]],"dd-mm-yyyy")</f>
        <v>19-03-2021</v>
      </c>
      <c r="F9221" s="1" t="str">
        <f t="shared" si="576"/>
        <v>March</v>
      </c>
      <c r="G9221" s="1" t="str">
        <f t="shared" si="577"/>
        <v>2021</v>
      </c>
      <c r="H9221" s="1" t="str">
        <f t="shared" si="578"/>
        <v>Friday</v>
      </c>
      <c r="I9221" s="1" t="str">
        <f t="shared" si="579"/>
        <v>19</v>
      </c>
      <c r="J9221" t="s">
        <v>26</v>
      </c>
      <c r="K9221" t="s">
        <v>103</v>
      </c>
      <c r="L9221" t="s">
        <v>104</v>
      </c>
      <c r="M9221" t="s">
        <v>16</v>
      </c>
      <c r="N9221">
        <v>14</v>
      </c>
      <c r="O9221">
        <v>182</v>
      </c>
      <c r="P9221">
        <v>2548</v>
      </c>
      <c r="Q9221">
        <v>1172</v>
      </c>
      <c r="R9221">
        <v>0.46</v>
      </c>
      <c r="S9221" t="s">
        <v>23</v>
      </c>
      <c r="T9221" t="str">
        <f>IF(Table1[[#This Row],[Units Sold]]&gt; 700,"High Units","low Units")</f>
        <v>low Units</v>
      </c>
      <c r="U9221">
        <f>SUM(Table1[[#This Row],[Operating Profit]])/SUM(Table1[Operating Profit])*100</f>
        <v>3.5286843286630795E-4</v>
      </c>
      <c r="V9221">
        <f>SUM(Table1[[#This Row],[Price per Unit]]*Table1[[#This Row],[Units Sold]])</f>
        <v>2548</v>
      </c>
      <c r="W9221">
        <f>SUM(Table1[[#This Row],[Total Sales]]-Table1[[#This Row],[Operating Profit]])</f>
        <v>1376</v>
      </c>
      <c r="X9221">
        <f>SUM(Table1[[#This Row],[Total Sales]]-Table1[[#This Row],[Cost]])</f>
        <v>1172</v>
      </c>
      <c r="Y9221">
        <f>SUM(Table1[[#This Row],[profit/loss]])/SUM(Table1[profit/loss])</f>
        <v>3.5286843286630795E-6</v>
      </c>
    </row>
    <row r="9222" spans="1:25" x14ac:dyDescent="0.3">
      <c r="A9222" t="s">
        <v>29</v>
      </c>
      <c r="B9222" t="s">
        <v>23</v>
      </c>
      <c r="C9222">
        <v>1197831</v>
      </c>
      <c r="D9222" s="9">
        <v>44274</v>
      </c>
      <c r="E9222" s="8" t="str">
        <f>TEXT(Table1[[#This Row],[Invoice Date]],"dd-mm-yyyy")</f>
        <v>19-03-2021</v>
      </c>
      <c r="F9222" s="1" t="str">
        <f t="shared" si="576"/>
        <v>March</v>
      </c>
      <c r="G9222" s="1" t="str">
        <f t="shared" si="577"/>
        <v>2021</v>
      </c>
      <c r="H9222" s="1" t="str">
        <f t="shared" si="578"/>
        <v>Friday</v>
      </c>
      <c r="I9222" s="1" t="str">
        <f t="shared" si="579"/>
        <v>19</v>
      </c>
      <c r="J9222" t="s">
        <v>26</v>
      </c>
      <c r="K9222" t="s">
        <v>103</v>
      </c>
      <c r="L9222" t="s">
        <v>104</v>
      </c>
      <c r="M9222" t="s">
        <v>18</v>
      </c>
      <c r="N9222">
        <v>15</v>
      </c>
      <c r="O9222">
        <v>78</v>
      </c>
      <c r="P9222">
        <v>1170</v>
      </c>
      <c r="Q9222">
        <v>480</v>
      </c>
      <c r="R9222">
        <v>0.41</v>
      </c>
      <c r="S9222" t="s">
        <v>23</v>
      </c>
      <c r="T9222" t="str">
        <f>IF(Table1[[#This Row],[Units Sold]]&gt; 700,"High Units","low Units")</f>
        <v>low Units</v>
      </c>
      <c r="U9222">
        <f>SUM(Table1[[#This Row],[Operating Profit]])/SUM(Table1[Operating Profit])*100</f>
        <v>1.4451949468927288E-4</v>
      </c>
      <c r="V9222">
        <f>SUM(Table1[[#This Row],[Price per Unit]]*Table1[[#This Row],[Units Sold]])</f>
        <v>1170</v>
      </c>
      <c r="W9222">
        <f>SUM(Table1[[#This Row],[Total Sales]]-Table1[[#This Row],[Operating Profit]])</f>
        <v>690</v>
      </c>
      <c r="X9222">
        <f>SUM(Table1[[#This Row],[Total Sales]]-Table1[[#This Row],[Cost]])</f>
        <v>480</v>
      </c>
      <c r="Y9222">
        <f>SUM(Table1[[#This Row],[profit/loss]])/SUM(Table1[profit/loss])</f>
        <v>1.4451949468927287E-6</v>
      </c>
    </row>
    <row r="9223" spans="1:25" x14ac:dyDescent="0.3">
      <c r="A9223" t="s">
        <v>29</v>
      </c>
      <c r="B9223" t="s">
        <v>23</v>
      </c>
      <c r="C9223">
        <v>1197831</v>
      </c>
      <c r="D9223" s="9">
        <v>44274</v>
      </c>
      <c r="E9223" s="8" t="str">
        <f>TEXT(Table1[[#This Row],[Invoice Date]],"dd-mm-yyyy")</f>
        <v>19-03-2021</v>
      </c>
      <c r="F9223" s="1" t="str">
        <f t="shared" si="576"/>
        <v>March</v>
      </c>
      <c r="G9223" s="1" t="str">
        <f t="shared" si="577"/>
        <v>2021</v>
      </c>
      <c r="H9223" s="1" t="str">
        <f t="shared" si="578"/>
        <v>Friday</v>
      </c>
      <c r="I9223" s="1" t="str">
        <f t="shared" si="579"/>
        <v>19</v>
      </c>
      <c r="J9223" t="s">
        <v>26</v>
      </c>
      <c r="K9223" t="s">
        <v>103</v>
      </c>
      <c r="L9223" t="s">
        <v>104</v>
      </c>
      <c r="M9223" t="s">
        <v>19</v>
      </c>
      <c r="N9223">
        <v>7</v>
      </c>
      <c r="O9223">
        <v>83</v>
      </c>
      <c r="P9223">
        <v>581</v>
      </c>
      <c r="Q9223">
        <v>261</v>
      </c>
      <c r="R9223">
        <v>0.45</v>
      </c>
      <c r="S9223" t="s">
        <v>23</v>
      </c>
      <c r="T9223" t="str">
        <f>IF(Table1[[#This Row],[Units Sold]]&gt; 700,"High Units","low Units")</f>
        <v>low Units</v>
      </c>
      <c r="U9223">
        <f>SUM(Table1[[#This Row],[Operating Profit]])/SUM(Table1[Operating Profit])*100</f>
        <v>7.858247523729212E-5</v>
      </c>
      <c r="V9223">
        <f>SUM(Table1[[#This Row],[Price per Unit]]*Table1[[#This Row],[Units Sold]])</f>
        <v>581</v>
      </c>
      <c r="W9223">
        <f>SUM(Table1[[#This Row],[Total Sales]]-Table1[[#This Row],[Operating Profit]])</f>
        <v>320</v>
      </c>
      <c r="X9223">
        <f>SUM(Table1[[#This Row],[Total Sales]]-Table1[[#This Row],[Cost]])</f>
        <v>261</v>
      </c>
      <c r="Y9223">
        <f>SUM(Table1[[#This Row],[profit/loss]])/SUM(Table1[profit/loss])</f>
        <v>7.8582475237292125E-7</v>
      </c>
    </row>
    <row r="9224" spans="1:25" x14ac:dyDescent="0.3">
      <c r="A9224" t="s">
        <v>29</v>
      </c>
      <c r="B9224" t="s">
        <v>23</v>
      </c>
      <c r="C9224">
        <v>1197831</v>
      </c>
      <c r="D9224" s="9">
        <v>44274</v>
      </c>
      <c r="E9224" s="8" t="str">
        <f>TEXT(Table1[[#This Row],[Invoice Date]],"dd-mm-yyyy")</f>
        <v>19-03-2021</v>
      </c>
      <c r="F9224" s="1" t="str">
        <f t="shared" si="576"/>
        <v>March</v>
      </c>
      <c r="G9224" s="1" t="str">
        <f t="shared" si="577"/>
        <v>2021</v>
      </c>
      <c r="H9224" s="1" t="str">
        <f t="shared" si="578"/>
        <v>Friday</v>
      </c>
      <c r="I9224" s="1" t="str">
        <f t="shared" si="579"/>
        <v>19</v>
      </c>
      <c r="J9224" t="s">
        <v>26</v>
      </c>
      <c r="K9224" t="s">
        <v>103</v>
      </c>
      <c r="L9224" t="s">
        <v>104</v>
      </c>
      <c r="M9224" t="s">
        <v>20</v>
      </c>
      <c r="N9224">
        <v>16</v>
      </c>
      <c r="O9224">
        <v>39</v>
      </c>
      <c r="P9224">
        <v>624</v>
      </c>
      <c r="Q9224">
        <v>293</v>
      </c>
      <c r="R9224">
        <v>0.47</v>
      </c>
      <c r="S9224" t="s">
        <v>23</v>
      </c>
      <c r="T9224" t="str">
        <f>IF(Table1[[#This Row],[Units Sold]]&gt; 700,"High Units","low Units")</f>
        <v>low Units</v>
      </c>
      <c r="U9224">
        <f>SUM(Table1[[#This Row],[Operating Profit]])/SUM(Table1[Operating Profit])*100</f>
        <v>8.8217108216576988E-5</v>
      </c>
      <c r="V9224">
        <f>SUM(Table1[[#This Row],[Price per Unit]]*Table1[[#This Row],[Units Sold]])</f>
        <v>624</v>
      </c>
      <c r="W9224">
        <f>SUM(Table1[[#This Row],[Total Sales]]-Table1[[#This Row],[Operating Profit]])</f>
        <v>331</v>
      </c>
      <c r="X9224">
        <f>SUM(Table1[[#This Row],[Total Sales]]-Table1[[#This Row],[Cost]])</f>
        <v>293</v>
      </c>
      <c r="Y9224">
        <f>SUM(Table1[[#This Row],[profit/loss]])/SUM(Table1[profit/loss])</f>
        <v>8.8217108216576988E-7</v>
      </c>
    </row>
    <row r="9225" spans="1:25" x14ac:dyDescent="0.3">
      <c r="A9225" t="s">
        <v>29</v>
      </c>
      <c r="B9225" t="s">
        <v>23</v>
      </c>
      <c r="C9225">
        <v>1197831</v>
      </c>
      <c r="D9225" s="9">
        <v>44274</v>
      </c>
      <c r="E9225" s="8" t="str">
        <f>TEXT(Table1[[#This Row],[Invoice Date]],"dd-mm-yyyy")</f>
        <v>19-03-2021</v>
      </c>
      <c r="F9225" s="1" t="str">
        <f t="shared" si="576"/>
        <v>March</v>
      </c>
      <c r="G9225" s="1" t="str">
        <f t="shared" si="577"/>
        <v>2021</v>
      </c>
      <c r="H9225" s="1" t="str">
        <f t="shared" si="578"/>
        <v>Friday</v>
      </c>
      <c r="I9225" s="1" t="str">
        <f t="shared" si="579"/>
        <v>19</v>
      </c>
      <c r="J9225" t="s">
        <v>26</v>
      </c>
      <c r="K9225" t="s">
        <v>103</v>
      </c>
      <c r="L9225" t="s">
        <v>104</v>
      </c>
      <c r="M9225" t="s">
        <v>21</v>
      </c>
      <c r="N9225">
        <v>26</v>
      </c>
      <c r="O9225">
        <v>61</v>
      </c>
      <c r="P9225">
        <v>1586</v>
      </c>
      <c r="Q9225">
        <v>666</v>
      </c>
      <c r="R9225">
        <v>0.42</v>
      </c>
      <c r="S9225" t="s">
        <v>23</v>
      </c>
      <c r="T9225" t="str">
        <f>IF(Table1[[#This Row],[Units Sold]]&gt; 700,"High Units","low Units")</f>
        <v>low Units</v>
      </c>
      <c r="U9225">
        <f>SUM(Table1[[#This Row],[Operating Profit]])/SUM(Table1[Operating Profit])*100</f>
        <v>2.0052079888136613E-4</v>
      </c>
      <c r="V9225">
        <f>SUM(Table1[[#This Row],[Price per Unit]]*Table1[[#This Row],[Units Sold]])</f>
        <v>1586</v>
      </c>
      <c r="W9225">
        <f>SUM(Table1[[#This Row],[Total Sales]]-Table1[[#This Row],[Operating Profit]])</f>
        <v>920</v>
      </c>
      <c r="X9225">
        <f>SUM(Table1[[#This Row],[Total Sales]]-Table1[[#This Row],[Cost]])</f>
        <v>666</v>
      </c>
      <c r="Y9225">
        <f>SUM(Table1[[#This Row],[profit/loss]])/SUM(Table1[profit/loss])</f>
        <v>2.0052079888136612E-6</v>
      </c>
    </row>
    <row r="9226" spans="1:25" x14ac:dyDescent="0.3">
      <c r="A9226" t="s">
        <v>29</v>
      </c>
      <c r="B9226" t="s">
        <v>23</v>
      </c>
      <c r="C9226">
        <v>1197831</v>
      </c>
      <c r="D9226" s="9">
        <v>44274</v>
      </c>
      <c r="E9226" s="8" t="str">
        <f>TEXT(Table1[[#This Row],[Invoice Date]],"dd-mm-yyyy")</f>
        <v>19-03-2021</v>
      </c>
      <c r="F9226" s="1" t="str">
        <f t="shared" si="576"/>
        <v>March</v>
      </c>
      <c r="G9226" s="1" t="str">
        <f t="shared" si="577"/>
        <v>2021</v>
      </c>
      <c r="H9226" s="1" t="str">
        <f t="shared" si="578"/>
        <v>Friday</v>
      </c>
      <c r="I9226" s="1" t="str">
        <f t="shared" si="579"/>
        <v>19</v>
      </c>
      <c r="J9226" t="s">
        <v>26</v>
      </c>
      <c r="K9226" t="s">
        <v>103</v>
      </c>
      <c r="L9226" t="s">
        <v>104</v>
      </c>
      <c r="M9226" t="s">
        <v>22</v>
      </c>
      <c r="N9226">
        <v>18</v>
      </c>
      <c r="O9226">
        <v>88</v>
      </c>
      <c r="P9226">
        <v>1584</v>
      </c>
      <c r="Q9226">
        <v>729</v>
      </c>
      <c r="R9226">
        <v>0.46</v>
      </c>
      <c r="S9226" t="s">
        <v>23</v>
      </c>
      <c r="T9226" t="str">
        <f>IF(Table1[[#This Row],[Units Sold]]&gt; 700,"High Units","low Units")</f>
        <v>low Units</v>
      </c>
      <c r="U9226">
        <f>SUM(Table1[[#This Row],[Operating Profit]])/SUM(Table1[Operating Profit])*100</f>
        <v>2.1948898255933321E-4</v>
      </c>
      <c r="V9226">
        <f>SUM(Table1[[#This Row],[Price per Unit]]*Table1[[#This Row],[Units Sold]])</f>
        <v>1584</v>
      </c>
      <c r="W9226">
        <f>SUM(Table1[[#This Row],[Total Sales]]-Table1[[#This Row],[Operating Profit]])</f>
        <v>855</v>
      </c>
      <c r="X9226">
        <f>SUM(Table1[[#This Row],[Total Sales]]-Table1[[#This Row],[Cost]])</f>
        <v>729</v>
      </c>
      <c r="Y9226">
        <f>SUM(Table1[[#This Row],[profit/loss]])/SUM(Table1[profit/loss])</f>
        <v>2.194889825593332E-6</v>
      </c>
    </row>
    <row r="9227" spans="1:25" x14ac:dyDescent="0.3">
      <c r="A9227" t="s">
        <v>29</v>
      </c>
      <c r="B9227" t="s">
        <v>23</v>
      </c>
      <c r="C9227">
        <v>1197831</v>
      </c>
      <c r="D9227" s="9">
        <v>44306</v>
      </c>
      <c r="E9227" s="8" t="str">
        <f>TEXT(Table1[[#This Row],[Invoice Date]],"dd-mm-yyyy")</f>
        <v>20-04-2021</v>
      </c>
      <c r="F9227" s="1" t="str">
        <f t="shared" si="576"/>
        <v>April</v>
      </c>
      <c r="G9227" s="1" t="str">
        <f t="shared" si="577"/>
        <v>2021</v>
      </c>
      <c r="H9227" s="1" t="str">
        <f t="shared" si="578"/>
        <v>Tuesday</v>
      </c>
      <c r="I9227" s="1" t="str">
        <f t="shared" si="579"/>
        <v>20</v>
      </c>
      <c r="J9227" t="s">
        <v>26</v>
      </c>
      <c r="K9227" t="s">
        <v>103</v>
      </c>
      <c r="L9227" t="s">
        <v>104</v>
      </c>
      <c r="M9227" t="s">
        <v>16</v>
      </c>
      <c r="N9227">
        <v>20</v>
      </c>
      <c r="O9227">
        <v>184</v>
      </c>
      <c r="P9227">
        <v>3680</v>
      </c>
      <c r="Q9227">
        <v>1693</v>
      </c>
      <c r="R9227">
        <v>0.46</v>
      </c>
      <c r="S9227" t="s">
        <v>23</v>
      </c>
      <c r="T9227" t="str">
        <f>IF(Table1[[#This Row],[Units Sold]]&gt; 700,"High Units","low Units")</f>
        <v>low Units</v>
      </c>
      <c r="U9227">
        <f>SUM(Table1[[#This Row],[Operating Profit]])/SUM(Table1[Operating Profit])*100</f>
        <v>5.0973230106028959E-4</v>
      </c>
      <c r="V9227">
        <f>SUM(Table1[[#This Row],[Price per Unit]]*Table1[[#This Row],[Units Sold]])</f>
        <v>3680</v>
      </c>
      <c r="W9227">
        <f>SUM(Table1[[#This Row],[Total Sales]]-Table1[[#This Row],[Operating Profit]])</f>
        <v>1987</v>
      </c>
      <c r="X9227">
        <f>SUM(Table1[[#This Row],[Total Sales]]-Table1[[#This Row],[Cost]])</f>
        <v>1693</v>
      </c>
      <c r="Y9227">
        <f>SUM(Table1[[#This Row],[profit/loss]])/SUM(Table1[profit/loss])</f>
        <v>5.0973230106028957E-6</v>
      </c>
    </row>
    <row r="9228" spans="1:25" x14ac:dyDescent="0.3">
      <c r="A9228" t="s">
        <v>29</v>
      </c>
      <c r="B9228" t="s">
        <v>23</v>
      </c>
      <c r="C9228">
        <v>1197831</v>
      </c>
      <c r="D9228" s="9">
        <v>44306</v>
      </c>
      <c r="E9228" s="8" t="str">
        <f>TEXT(Table1[[#This Row],[Invoice Date]],"dd-mm-yyyy")</f>
        <v>20-04-2021</v>
      </c>
      <c r="F9228" s="1" t="str">
        <f t="shared" si="576"/>
        <v>April</v>
      </c>
      <c r="G9228" s="1" t="str">
        <f t="shared" si="577"/>
        <v>2021</v>
      </c>
      <c r="H9228" s="1" t="str">
        <f t="shared" si="578"/>
        <v>Tuesday</v>
      </c>
      <c r="I9228" s="1" t="str">
        <f t="shared" si="579"/>
        <v>20</v>
      </c>
      <c r="J9228" t="s">
        <v>26</v>
      </c>
      <c r="K9228" t="s">
        <v>103</v>
      </c>
      <c r="L9228" t="s">
        <v>104</v>
      </c>
      <c r="M9228" t="s">
        <v>18</v>
      </c>
      <c r="N9228">
        <v>18</v>
      </c>
      <c r="O9228">
        <v>79</v>
      </c>
      <c r="P9228">
        <v>1422</v>
      </c>
      <c r="Q9228">
        <v>555</v>
      </c>
      <c r="R9228">
        <v>0.39</v>
      </c>
      <c r="S9228" t="s">
        <v>23</v>
      </c>
      <c r="T9228" t="str">
        <f>IF(Table1[[#This Row],[Units Sold]]&gt; 700,"High Units","low Units")</f>
        <v>low Units</v>
      </c>
      <c r="U9228">
        <f>SUM(Table1[[#This Row],[Operating Profit]])/SUM(Table1[Operating Profit])*100</f>
        <v>1.6710066573447178E-4</v>
      </c>
      <c r="V9228">
        <f>SUM(Table1[[#This Row],[Price per Unit]]*Table1[[#This Row],[Units Sold]])</f>
        <v>1422</v>
      </c>
      <c r="W9228">
        <f>SUM(Table1[[#This Row],[Total Sales]]-Table1[[#This Row],[Operating Profit]])</f>
        <v>867</v>
      </c>
      <c r="X9228">
        <f>SUM(Table1[[#This Row],[Total Sales]]-Table1[[#This Row],[Cost]])</f>
        <v>555</v>
      </c>
      <c r="Y9228">
        <f>SUM(Table1[[#This Row],[profit/loss]])/SUM(Table1[profit/loss])</f>
        <v>1.6710066573447177E-6</v>
      </c>
    </row>
    <row r="9229" spans="1:25" x14ac:dyDescent="0.3">
      <c r="A9229" t="s">
        <v>29</v>
      </c>
      <c r="B9229" t="s">
        <v>23</v>
      </c>
      <c r="C9229">
        <v>1197831</v>
      </c>
      <c r="D9229" s="9">
        <v>44306</v>
      </c>
      <c r="E9229" s="8" t="str">
        <f>TEXT(Table1[[#This Row],[Invoice Date]],"dd-mm-yyyy")</f>
        <v>20-04-2021</v>
      </c>
      <c r="F9229" s="1" t="str">
        <f t="shared" si="576"/>
        <v>April</v>
      </c>
      <c r="G9229" s="1" t="str">
        <f t="shared" si="577"/>
        <v>2021</v>
      </c>
      <c r="H9229" s="1" t="str">
        <f t="shared" si="578"/>
        <v>Tuesday</v>
      </c>
      <c r="I9229" s="1" t="str">
        <f t="shared" si="579"/>
        <v>20</v>
      </c>
      <c r="J9229" t="s">
        <v>26</v>
      </c>
      <c r="K9229" t="s">
        <v>103</v>
      </c>
      <c r="L9229" t="s">
        <v>104</v>
      </c>
      <c r="M9229" t="s">
        <v>19</v>
      </c>
      <c r="N9229">
        <v>10</v>
      </c>
      <c r="O9229">
        <v>70</v>
      </c>
      <c r="P9229">
        <v>700</v>
      </c>
      <c r="Q9229">
        <v>322</v>
      </c>
      <c r="R9229">
        <v>0.46</v>
      </c>
      <c r="S9229" t="s">
        <v>23</v>
      </c>
      <c r="T9229" t="str">
        <f>IF(Table1[[#This Row],[Units Sold]]&gt; 700,"High Units","low Units")</f>
        <v>low Units</v>
      </c>
      <c r="U9229">
        <f>SUM(Table1[[#This Row],[Operating Profit]])/SUM(Table1[Operating Profit])*100</f>
        <v>9.6948494354053889E-5</v>
      </c>
      <c r="V9229">
        <f>SUM(Table1[[#This Row],[Price per Unit]]*Table1[[#This Row],[Units Sold]])</f>
        <v>700</v>
      </c>
      <c r="W9229">
        <f>SUM(Table1[[#This Row],[Total Sales]]-Table1[[#This Row],[Operating Profit]])</f>
        <v>378</v>
      </c>
      <c r="X9229">
        <f>SUM(Table1[[#This Row],[Total Sales]]-Table1[[#This Row],[Cost]])</f>
        <v>322</v>
      </c>
      <c r="Y9229">
        <f>SUM(Table1[[#This Row],[profit/loss]])/SUM(Table1[profit/loss])</f>
        <v>9.6948494354053885E-7</v>
      </c>
    </row>
    <row r="9230" spans="1:25" x14ac:dyDescent="0.3">
      <c r="A9230" t="s">
        <v>29</v>
      </c>
      <c r="B9230" t="s">
        <v>23</v>
      </c>
      <c r="C9230">
        <v>1197831</v>
      </c>
      <c r="D9230" s="9">
        <v>44306</v>
      </c>
      <c r="E9230" s="8" t="str">
        <f>TEXT(Table1[[#This Row],[Invoice Date]],"dd-mm-yyyy")</f>
        <v>20-04-2021</v>
      </c>
      <c r="F9230" s="1" t="str">
        <f t="shared" si="576"/>
        <v>April</v>
      </c>
      <c r="G9230" s="1" t="str">
        <f t="shared" si="577"/>
        <v>2021</v>
      </c>
      <c r="H9230" s="1" t="str">
        <f t="shared" si="578"/>
        <v>Tuesday</v>
      </c>
      <c r="I9230" s="1" t="str">
        <f t="shared" si="579"/>
        <v>20</v>
      </c>
      <c r="J9230" t="s">
        <v>26</v>
      </c>
      <c r="K9230" t="s">
        <v>103</v>
      </c>
      <c r="L9230" t="s">
        <v>104</v>
      </c>
      <c r="M9230" t="s">
        <v>20</v>
      </c>
      <c r="N9230">
        <v>15</v>
      </c>
      <c r="O9230">
        <v>47</v>
      </c>
      <c r="P9230">
        <v>705</v>
      </c>
      <c r="Q9230">
        <v>303</v>
      </c>
      <c r="R9230">
        <v>0.43</v>
      </c>
      <c r="S9230" t="s">
        <v>23</v>
      </c>
      <c r="T9230" t="str">
        <f>IF(Table1[[#This Row],[Units Sold]]&gt; 700,"High Units","low Units")</f>
        <v>low Units</v>
      </c>
      <c r="U9230">
        <f>SUM(Table1[[#This Row],[Operating Profit]])/SUM(Table1[Operating Profit])*100</f>
        <v>9.1227931022603507E-5</v>
      </c>
      <c r="V9230">
        <f>SUM(Table1[[#This Row],[Price per Unit]]*Table1[[#This Row],[Units Sold]])</f>
        <v>705</v>
      </c>
      <c r="W9230">
        <f>SUM(Table1[[#This Row],[Total Sales]]-Table1[[#This Row],[Operating Profit]])</f>
        <v>402</v>
      </c>
      <c r="X9230">
        <f>SUM(Table1[[#This Row],[Total Sales]]-Table1[[#This Row],[Cost]])</f>
        <v>303</v>
      </c>
      <c r="Y9230">
        <f>SUM(Table1[[#This Row],[profit/loss]])/SUM(Table1[profit/loss])</f>
        <v>9.1227931022603503E-7</v>
      </c>
    </row>
    <row r="9231" spans="1:25" x14ac:dyDescent="0.3">
      <c r="A9231" t="s">
        <v>29</v>
      </c>
      <c r="B9231" t="s">
        <v>23</v>
      </c>
      <c r="C9231">
        <v>1197831</v>
      </c>
      <c r="D9231" s="9">
        <v>44306</v>
      </c>
      <c r="E9231" s="8" t="str">
        <f>TEXT(Table1[[#This Row],[Invoice Date]],"dd-mm-yyyy")</f>
        <v>20-04-2021</v>
      </c>
      <c r="F9231" s="1" t="str">
        <f t="shared" si="576"/>
        <v>April</v>
      </c>
      <c r="G9231" s="1" t="str">
        <f t="shared" si="577"/>
        <v>2021</v>
      </c>
      <c r="H9231" s="1" t="str">
        <f t="shared" si="578"/>
        <v>Tuesday</v>
      </c>
      <c r="I9231" s="1" t="str">
        <f t="shared" si="579"/>
        <v>20</v>
      </c>
      <c r="J9231" t="s">
        <v>26</v>
      </c>
      <c r="K9231" t="s">
        <v>103</v>
      </c>
      <c r="L9231" t="s">
        <v>104</v>
      </c>
      <c r="M9231" t="s">
        <v>21</v>
      </c>
      <c r="N9231">
        <v>27</v>
      </c>
      <c r="O9231">
        <v>54</v>
      </c>
      <c r="P9231">
        <v>1458</v>
      </c>
      <c r="Q9231">
        <v>569</v>
      </c>
      <c r="R9231">
        <v>0.39</v>
      </c>
      <c r="S9231" t="s">
        <v>23</v>
      </c>
      <c r="T9231" t="str">
        <f>IF(Table1[[#This Row],[Units Sold]]&gt; 700,"High Units","low Units")</f>
        <v>low Units</v>
      </c>
      <c r="U9231">
        <f>SUM(Table1[[#This Row],[Operating Profit]])/SUM(Table1[Operating Profit])*100</f>
        <v>1.7131581766290888E-4</v>
      </c>
      <c r="V9231">
        <f>SUM(Table1[[#This Row],[Price per Unit]]*Table1[[#This Row],[Units Sold]])</f>
        <v>1458</v>
      </c>
      <c r="W9231">
        <f>SUM(Table1[[#This Row],[Total Sales]]-Table1[[#This Row],[Operating Profit]])</f>
        <v>889</v>
      </c>
      <c r="X9231">
        <f>SUM(Table1[[#This Row],[Total Sales]]-Table1[[#This Row],[Cost]])</f>
        <v>569</v>
      </c>
      <c r="Y9231">
        <f>SUM(Table1[[#This Row],[profit/loss]])/SUM(Table1[profit/loss])</f>
        <v>1.7131581766290889E-6</v>
      </c>
    </row>
    <row r="9232" spans="1:25" x14ac:dyDescent="0.3">
      <c r="A9232" t="s">
        <v>29</v>
      </c>
      <c r="B9232" t="s">
        <v>23</v>
      </c>
      <c r="C9232">
        <v>1197831</v>
      </c>
      <c r="D9232" s="9">
        <v>44306</v>
      </c>
      <c r="E9232" s="8" t="str">
        <f>TEXT(Table1[[#This Row],[Invoice Date]],"dd-mm-yyyy")</f>
        <v>20-04-2021</v>
      </c>
      <c r="F9232" s="1" t="str">
        <f t="shared" si="576"/>
        <v>April</v>
      </c>
      <c r="G9232" s="1" t="str">
        <f t="shared" si="577"/>
        <v>2021</v>
      </c>
      <c r="H9232" s="1" t="str">
        <f t="shared" si="578"/>
        <v>Tuesday</v>
      </c>
      <c r="I9232" s="1" t="str">
        <f t="shared" si="579"/>
        <v>20</v>
      </c>
      <c r="J9232" t="s">
        <v>26</v>
      </c>
      <c r="K9232" t="s">
        <v>103</v>
      </c>
      <c r="L9232" t="s">
        <v>104</v>
      </c>
      <c r="M9232" t="s">
        <v>22</v>
      </c>
      <c r="N9232">
        <v>22</v>
      </c>
      <c r="O9232">
        <v>111</v>
      </c>
      <c r="P9232">
        <v>2442</v>
      </c>
      <c r="Q9232">
        <v>1050</v>
      </c>
      <c r="R9232">
        <v>0.43</v>
      </c>
      <c r="S9232" t="s">
        <v>23</v>
      </c>
      <c r="T9232" t="str">
        <f>IF(Table1[[#This Row],[Units Sold]]&gt; 700,"High Units","low Units")</f>
        <v>low Units</v>
      </c>
      <c r="U9232">
        <f>SUM(Table1[[#This Row],[Operating Profit]])/SUM(Table1[Operating Profit])*100</f>
        <v>3.1613639463278441E-4</v>
      </c>
      <c r="V9232">
        <f>SUM(Table1[[#This Row],[Price per Unit]]*Table1[[#This Row],[Units Sold]])</f>
        <v>2442</v>
      </c>
      <c r="W9232">
        <f>SUM(Table1[[#This Row],[Total Sales]]-Table1[[#This Row],[Operating Profit]])</f>
        <v>1392</v>
      </c>
      <c r="X9232">
        <f>SUM(Table1[[#This Row],[Total Sales]]-Table1[[#This Row],[Cost]])</f>
        <v>1050</v>
      </c>
      <c r="Y9232">
        <f>SUM(Table1[[#This Row],[profit/loss]])/SUM(Table1[profit/loss])</f>
        <v>3.1613639463278443E-6</v>
      </c>
    </row>
    <row r="9233" spans="1:25" x14ac:dyDescent="0.3">
      <c r="A9233" t="s">
        <v>29</v>
      </c>
      <c r="B9233" t="s">
        <v>23</v>
      </c>
      <c r="C9233">
        <v>1197831</v>
      </c>
      <c r="D9233" s="9">
        <v>44335</v>
      </c>
      <c r="E9233" s="8" t="str">
        <f>TEXT(Table1[[#This Row],[Invoice Date]],"dd-mm-yyyy")</f>
        <v>19-05-2021</v>
      </c>
      <c r="F9233" s="1" t="str">
        <f t="shared" si="576"/>
        <v>May</v>
      </c>
      <c r="G9233" s="1" t="str">
        <f t="shared" si="577"/>
        <v>2021</v>
      </c>
      <c r="H9233" s="1" t="str">
        <f t="shared" si="578"/>
        <v>Wednesday</v>
      </c>
      <c r="I9233" s="1" t="str">
        <f t="shared" si="579"/>
        <v>19</v>
      </c>
      <c r="J9233" t="s">
        <v>26</v>
      </c>
      <c r="K9233" t="s">
        <v>103</v>
      </c>
      <c r="L9233" t="s">
        <v>104</v>
      </c>
      <c r="M9233" t="s">
        <v>16</v>
      </c>
      <c r="N9233">
        <v>28</v>
      </c>
      <c r="O9233">
        <v>179</v>
      </c>
      <c r="P9233">
        <v>5012</v>
      </c>
      <c r="Q9233">
        <v>2155</v>
      </c>
      <c r="R9233">
        <v>0.43</v>
      </c>
      <c r="S9233" t="s">
        <v>23</v>
      </c>
      <c r="T9233" t="str">
        <f>IF(Table1[[#This Row],[Units Sold]]&gt; 700,"High Units","low Units")</f>
        <v>low Units</v>
      </c>
      <c r="U9233">
        <f>SUM(Table1[[#This Row],[Operating Profit]])/SUM(Table1[Operating Profit])*100</f>
        <v>6.4883231469871469E-4</v>
      </c>
      <c r="V9233">
        <f>SUM(Table1[[#This Row],[Price per Unit]]*Table1[[#This Row],[Units Sold]])</f>
        <v>5012</v>
      </c>
      <c r="W9233">
        <f>SUM(Table1[[#This Row],[Total Sales]]-Table1[[#This Row],[Operating Profit]])</f>
        <v>2857</v>
      </c>
      <c r="X9233">
        <f>SUM(Table1[[#This Row],[Total Sales]]-Table1[[#This Row],[Cost]])</f>
        <v>2155</v>
      </c>
      <c r="Y9233">
        <f>SUM(Table1[[#This Row],[profit/loss]])/SUM(Table1[profit/loss])</f>
        <v>6.4883231469871467E-6</v>
      </c>
    </row>
    <row r="9234" spans="1:25" x14ac:dyDescent="0.3">
      <c r="A9234" t="s">
        <v>29</v>
      </c>
      <c r="B9234" t="s">
        <v>23</v>
      </c>
      <c r="C9234">
        <v>1197831</v>
      </c>
      <c r="D9234" s="9">
        <v>44335</v>
      </c>
      <c r="E9234" s="8" t="str">
        <f>TEXT(Table1[[#This Row],[Invoice Date]],"dd-mm-yyyy")</f>
        <v>19-05-2021</v>
      </c>
      <c r="F9234" s="1" t="str">
        <f t="shared" si="576"/>
        <v>May</v>
      </c>
      <c r="G9234" s="1" t="str">
        <f t="shared" si="577"/>
        <v>2021</v>
      </c>
      <c r="H9234" s="1" t="str">
        <f t="shared" si="578"/>
        <v>Wednesday</v>
      </c>
      <c r="I9234" s="1" t="str">
        <f t="shared" si="579"/>
        <v>19</v>
      </c>
      <c r="J9234" t="s">
        <v>26</v>
      </c>
      <c r="K9234" t="s">
        <v>103</v>
      </c>
      <c r="L9234" t="s">
        <v>104</v>
      </c>
      <c r="M9234" t="s">
        <v>18</v>
      </c>
      <c r="N9234">
        <v>29</v>
      </c>
      <c r="O9234">
        <v>93</v>
      </c>
      <c r="P9234">
        <v>2697</v>
      </c>
      <c r="Q9234">
        <v>1025</v>
      </c>
      <c r="R9234">
        <v>0.38</v>
      </c>
      <c r="S9234" t="s">
        <v>23</v>
      </c>
      <c r="T9234" t="str">
        <f>IF(Table1[[#This Row],[Units Sold]]&gt; 700,"High Units","low Units")</f>
        <v>low Units</v>
      </c>
      <c r="U9234">
        <f>SUM(Table1[[#This Row],[Operating Profit]])/SUM(Table1[Operating Profit])*100</f>
        <v>3.0860933761771812E-4</v>
      </c>
      <c r="V9234">
        <f>SUM(Table1[[#This Row],[Price per Unit]]*Table1[[#This Row],[Units Sold]])</f>
        <v>2697</v>
      </c>
      <c r="W9234">
        <f>SUM(Table1[[#This Row],[Total Sales]]-Table1[[#This Row],[Operating Profit]])</f>
        <v>1672</v>
      </c>
      <c r="X9234">
        <f>SUM(Table1[[#This Row],[Total Sales]]-Table1[[#This Row],[Cost]])</f>
        <v>1025</v>
      </c>
      <c r="Y9234">
        <f>SUM(Table1[[#This Row],[profit/loss]])/SUM(Table1[profit/loss])</f>
        <v>3.0860933761771812E-6</v>
      </c>
    </row>
    <row r="9235" spans="1:25" x14ac:dyDescent="0.3">
      <c r="A9235" t="s">
        <v>29</v>
      </c>
      <c r="B9235" t="s">
        <v>23</v>
      </c>
      <c r="C9235">
        <v>1197831</v>
      </c>
      <c r="D9235" s="9">
        <v>44335</v>
      </c>
      <c r="E9235" s="8" t="str">
        <f>TEXT(Table1[[#This Row],[Invoice Date]],"dd-mm-yyyy")</f>
        <v>19-05-2021</v>
      </c>
      <c r="F9235" s="1" t="str">
        <f t="shared" si="576"/>
        <v>May</v>
      </c>
      <c r="G9235" s="1" t="str">
        <f t="shared" si="577"/>
        <v>2021</v>
      </c>
      <c r="H9235" s="1" t="str">
        <f t="shared" si="578"/>
        <v>Wednesday</v>
      </c>
      <c r="I9235" s="1" t="str">
        <f t="shared" si="579"/>
        <v>19</v>
      </c>
      <c r="J9235" t="s">
        <v>26</v>
      </c>
      <c r="K9235" t="s">
        <v>103</v>
      </c>
      <c r="L9235" t="s">
        <v>104</v>
      </c>
      <c r="M9235" t="s">
        <v>19</v>
      </c>
      <c r="N9235">
        <v>27</v>
      </c>
      <c r="O9235">
        <v>88</v>
      </c>
      <c r="P9235">
        <v>2376</v>
      </c>
      <c r="Q9235">
        <v>998</v>
      </c>
      <c r="R9235">
        <v>0.42</v>
      </c>
      <c r="S9235" t="s">
        <v>23</v>
      </c>
      <c r="T9235" t="str">
        <f>IF(Table1[[#This Row],[Units Sold]]&gt; 700,"High Units","low Units")</f>
        <v>low Units</v>
      </c>
      <c r="U9235">
        <f>SUM(Table1[[#This Row],[Operating Profit]])/SUM(Table1[Operating Profit])*100</f>
        <v>3.0048011604144652E-4</v>
      </c>
      <c r="V9235">
        <f>SUM(Table1[[#This Row],[Price per Unit]]*Table1[[#This Row],[Units Sold]])</f>
        <v>2376</v>
      </c>
      <c r="W9235">
        <f>SUM(Table1[[#This Row],[Total Sales]]-Table1[[#This Row],[Operating Profit]])</f>
        <v>1378</v>
      </c>
      <c r="X9235">
        <f>SUM(Table1[[#This Row],[Total Sales]]-Table1[[#This Row],[Cost]])</f>
        <v>998</v>
      </c>
      <c r="Y9235">
        <f>SUM(Table1[[#This Row],[profit/loss]])/SUM(Table1[profit/loss])</f>
        <v>3.0048011604144655E-6</v>
      </c>
    </row>
    <row r="9236" spans="1:25" x14ac:dyDescent="0.3">
      <c r="A9236" t="s">
        <v>29</v>
      </c>
      <c r="B9236" t="s">
        <v>23</v>
      </c>
      <c r="C9236">
        <v>1197831</v>
      </c>
      <c r="D9236" s="9">
        <v>44335</v>
      </c>
      <c r="E9236" s="8" t="str">
        <f>TEXT(Table1[[#This Row],[Invoice Date]],"dd-mm-yyyy")</f>
        <v>19-05-2021</v>
      </c>
      <c r="F9236" s="1" t="str">
        <f t="shared" si="576"/>
        <v>May</v>
      </c>
      <c r="G9236" s="1" t="str">
        <f t="shared" si="577"/>
        <v>2021</v>
      </c>
      <c r="H9236" s="1" t="str">
        <f t="shared" si="578"/>
        <v>Wednesday</v>
      </c>
      <c r="I9236" s="1" t="str">
        <f t="shared" si="579"/>
        <v>19</v>
      </c>
      <c r="J9236" t="s">
        <v>26</v>
      </c>
      <c r="K9236" t="s">
        <v>103</v>
      </c>
      <c r="L9236" t="s">
        <v>104</v>
      </c>
      <c r="M9236" t="s">
        <v>20</v>
      </c>
      <c r="N9236">
        <v>26</v>
      </c>
      <c r="O9236">
        <v>74</v>
      </c>
      <c r="P9236">
        <v>1924</v>
      </c>
      <c r="Q9236">
        <v>808</v>
      </c>
      <c r="R9236">
        <v>0.42</v>
      </c>
      <c r="S9236" t="s">
        <v>23</v>
      </c>
      <c r="T9236" t="str">
        <f>IF(Table1[[#This Row],[Units Sold]]&gt; 700,"High Units","low Units")</f>
        <v>low Units</v>
      </c>
      <c r="U9236">
        <f>SUM(Table1[[#This Row],[Operating Profit]])/SUM(Table1[Operating Profit])*100</f>
        <v>2.4327448272694268E-4</v>
      </c>
      <c r="V9236">
        <f>SUM(Table1[[#This Row],[Price per Unit]]*Table1[[#This Row],[Units Sold]])</f>
        <v>1924</v>
      </c>
      <c r="W9236">
        <f>SUM(Table1[[#This Row],[Total Sales]]-Table1[[#This Row],[Operating Profit]])</f>
        <v>1116</v>
      </c>
      <c r="X9236">
        <f>SUM(Table1[[#This Row],[Total Sales]]-Table1[[#This Row],[Cost]])</f>
        <v>808</v>
      </c>
      <c r="Y9236">
        <f>SUM(Table1[[#This Row],[profit/loss]])/SUM(Table1[profit/loss])</f>
        <v>2.4327448272694269E-6</v>
      </c>
    </row>
    <row r="9237" spans="1:25" x14ac:dyDescent="0.3">
      <c r="A9237" t="s">
        <v>29</v>
      </c>
      <c r="B9237" t="s">
        <v>23</v>
      </c>
      <c r="C9237">
        <v>1197831</v>
      </c>
      <c r="D9237" s="9">
        <v>44335</v>
      </c>
      <c r="E9237" s="8" t="str">
        <f>TEXT(Table1[[#This Row],[Invoice Date]],"dd-mm-yyyy")</f>
        <v>19-05-2021</v>
      </c>
      <c r="F9237" s="1" t="str">
        <f t="shared" si="576"/>
        <v>May</v>
      </c>
      <c r="G9237" s="1" t="str">
        <f t="shared" si="577"/>
        <v>2021</v>
      </c>
      <c r="H9237" s="1" t="str">
        <f t="shared" si="578"/>
        <v>Wednesday</v>
      </c>
      <c r="I9237" s="1" t="str">
        <f t="shared" si="579"/>
        <v>19</v>
      </c>
      <c r="J9237" t="s">
        <v>26</v>
      </c>
      <c r="K9237" t="s">
        <v>103</v>
      </c>
      <c r="L9237" t="s">
        <v>104</v>
      </c>
      <c r="M9237" t="s">
        <v>21</v>
      </c>
      <c r="N9237">
        <v>33</v>
      </c>
      <c r="O9237">
        <v>80</v>
      </c>
      <c r="P9237">
        <v>2640</v>
      </c>
      <c r="Q9237">
        <v>1082</v>
      </c>
      <c r="R9237">
        <v>0.41</v>
      </c>
      <c r="S9237" t="s">
        <v>23</v>
      </c>
      <c r="T9237" t="str">
        <f>IF(Table1[[#This Row],[Units Sold]]&gt; 700,"High Units","low Units")</f>
        <v>low Units</v>
      </c>
      <c r="U9237">
        <f>SUM(Table1[[#This Row],[Operating Profit]])/SUM(Table1[Operating Profit])*100</f>
        <v>3.2577102761206924E-4</v>
      </c>
      <c r="V9237">
        <f>SUM(Table1[[#This Row],[Price per Unit]]*Table1[[#This Row],[Units Sold]])</f>
        <v>2640</v>
      </c>
      <c r="W9237">
        <f>SUM(Table1[[#This Row],[Total Sales]]-Table1[[#This Row],[Operating Profit]])</f>
        <v>1558</v>
      </c>
      <c r="X9237">
        <f>SUM(Table1[[#This Row],[Total Sales]]-Table1[[#This Row],[Cost]])</f>
        <v>1082</v>
      </c>
      <c r="Y9237">
        <f>SUM(Table1[[#This Row],[profit/loss]])/SUM(Table1[profit/loss])</f>
        <v>3.2577102761206926E-6</v>
      </c>
    </row>
    <row r="9238" spans="1:25" x14ac:dyDescent="0.3">
      <c r="A9238" t="s">
        <v>29</v>
      </c>
      <c r="B9238" t="s">
        <v>23</v>
      </c>
      <c r="C9238">
        <v>1197831</v>
      </c>
      <c r="D9238" s="9">
        <v>44335</v>
      </c>
      <c r="E9238" s="8" t="str">
        <f>TEXT(Table1[[#This Row],[Invoice Date]],"dd-mm-yyyy")</f>
        <v>19-05-2021</v>
      </c>
      <c r="F9238" s="1" t="str">
        <f t="shared" si="576"/>
        <v>May</v>
      </c>
      <c r="G9238" s="1" t="str">
        <f t="shared" si="577"/>
        <v>2021</v>
      </c>
      <c r="H9238" s="1" t="str">
        <f t="shared" si="578"/>
        <v>Wednesday</v>
      </c>
      <c r="I9238" s="1" t="str">
        <f t="shared" si="579"/>
        <v>19</v>
      </c>
      <c r="J9238" t="s">
        <v>26</v>
      </c>
      <c r="K9238" t="s">
        <v>103</v>
      </c>
      <c r="L9238" t="s">
        <v>104</v>
      </c>
      <c r="M9238" t="s">
        <v>22</v>
      </c>
      <c r="N9238">
        <v>33</v>
      </c>
      <c r="O9238">
        <v>116</v>
      </c>
      <c r="P9238">
        <v>3828</v>
      </c>
      <c r="Q9238">
        <v>1723</v>
      </c>
      <c r="R9238">
        <v>0.45</v>
      </c>
      <c r="S9238" t="s">
        <v>23</v>
      </c>
      <c r="T9238" t="str">
        <f>IF(Table1[[#This Row],[Units Sold]]&gt; 700,"High Units","low Units")</f>
        <v>low Units</v>
      </c>
      <c r="U9238">
        <f>SUM(Table1[[#This Row],[Operating Profit]])/SUM(Table1[Operating Profit])*100</f>
        <v>5.1876476947836905E-4</v>
      </c>
      <c r="V9238">
        <f>SUM(Table1[[#This Row],[Price per Unit]]*Table1[[#This Row],[Units Sold]])</f>
        <v>3828</v>
      </c>
      <c r="W9238">
        <f>SUM(Table1[[#This Row],[Total Sales]]-Table1[[#This Row],[Operating Profit]])</f>
        <v>2105</v>
      </c>
      <c r="X9238">
        <f>SUM(Table1[[#This Row],[Total Sales]]-Table1[[#This Row],[Cost]])</f>
        <v>1723</v>
      </c>
      <c r="Y9238">
        <f>SUM(Table1[[#This Row],[profit/loss]])/SUM(Table1[profit/loss])</f>
        <v>5.1876476947836907E-6</v>
      </c>
    </row>
    <row r="9239" spans="1:25" x14ac:dyDescent="0.3">
      <c r="A9239" t="s">
        <v>29</v>
      </c>
      <c r="B9239" t="s">
        <v>23</v>
      </c>
      <c r="C9239">
        <v>1197831</v>
      </c>
      <c r="D9239" s="9">
        <v>44368</v>
      </c>
      <c r="E9239" s="8" t="str">
        <f>TEXT(Table1[[#This Row],[Invoice Date]],"dd-mm-yyyy")</f>
        <v>21-06-2021</v>
      </c>
      <c r="F9239" s="1" t="str">
        <f t="shared" si="576"/>
        <v>June</v>
      </c>
      <c r="G9239" s="1" t="str">
        <f t="shared" si="577"/>
        <v>2021</v>
      </c>
      <c r="H9239" s="1" t="str">
        <f t="shared" si="578"/>
        <v>Monday</v>
      </c>
      <c r="I9239" s="1" t="str">
        <f t="shared" si="579"/>
        <v>21</v>
      </c>
      <c r="J9239" t="s">
        <v>26</v>
      </c>
      <c r="K9239" t="s">
        <v>103</v>
      </c>
      <c r="L9239" t="s">
        <v>104</v>
      </c>
      <c r="M9239" t="s">
        <v>16</v>
      </c>
      <c r="N9239">
        <v>32</v>
      </c>
      <c r="O9239">
        <v>192</v>
      </c>
      <c r="P9239">
        <v>6144</v>
      </c>
      <c r="Q9239">
        <v>2826</v>
      </c>
      <c r="R9239">
        <v>0.46</v>
      </c>
      <c r="S9239" t="s">
        <v>23</v>
      </c>
      <c r="T9239" t="str">
        <f>IF(Table1[[#This Row],[Units Sold]]&gt; 700,"High Units","low Units")</f>
        <v>low Units</v>
      </c>
      <c r="U9239">
        <f>SUM(Table1[[#This Row],[Operating Profit]])/SUM(Table1[Operating Profit])*100</f>
        <v>8.5085852498309402E-4</v>
      </c>
      <c r="V9239">
        <f>SUM(Table1[[#This Row],[Price per Unit]]*Table1[[#This Row],[Units Sold]])</f>
        <v>6144</v>
      </c>
      <c r="W9239">
        <f>SUM(Table1[[#This Row],[Total Sales]]-Table1[[#This Row],[Operating Profit]])</f>
        <v>3318</v>
      </c>
      <c r="X9239">
        <f>SUM(Table1[[#This Row],[Total Sales]]-Table1[[#This Row],[Cost]])</f>
        <v>2826</v>
      </c>
      <c r="Y9239">
        <f>SUM(Table1[[#This Row],[profit/loss]])/SUM(Table1[profit/loss])</f>
        <v>8.5085852498309405E-6</v>
      </c>
    </row>
    <row r="9240" spans="1:25" x14ac:dyDescent="0.3">
      <c r="A9240" t="s">
        <v>29</v>
      </c>
      <c r="B9240" t="s">
        <v>23</v>
      </c>
      <c r="C9240">
        <v>1197831</v>
      </c>
      <c r="D9240" s="9">
        <v>44368</v>
      </c>
      <c r="E9240" s="8" t="str">
        <f>TEXT(Table1[[#This Row],[Invoice Date]],"dd-mm-yyyy")</f>
        <v>21-06-2021</v>
      </c>
      <c r="F9240" s="1" t="str">
        <f t="shared" si="576"/>
        <v>June</v>
      </c>
      <c r="G9240" s="1" t="str">
        <f t="shared" si="577"/>
        <v>2021</v>
      </c>
      <c r="H9240" s="1" t="str">
        <f t="shared" si="578"/>
        <v>Monday</v>
      </c>
      <c r="I9240" s="1" t="str">
        <f t="shared" si="579"/>
        <v>21</v>
      </c>
      <c r="J9240" t="s">
        <v>26</v>
      </c>
      <c r="K9240" t="s">
        <v>103</v>
      </c>
      <c r="L9240" t="s">
        <v>104</v>
      </c>
      <c r="M9240" t="s">
        <v>18</v>
      </c>
      <c r="N9240">
        <v>25</v>
      </c>
      <c r="O9240">
        <v>123</v>
      </c>
      <c r="P9240">
        <v>3075</v>
      </c>
      <c r="Q9240">
        <v>1199</v>
      </c>
      <c r="R9240">
        <v>0.39</v>
      </c>
      <c r="S9240" t="s">
        <v>23</v>
      </c>
      <c r="T9240" t="str">
        <f>IF(Table1[[#This Row],[Units Sold]]&gt; 700,"High Units","low Units")</f>
        <v>low Units</v>
      </c>
      <c r="U9240">
        <f>SUM(Table1[[#This Row],[Operating Profit]])/SUM(Table1[Operating Profit])*100</f>
        <v>3.6099765444257956E-4</v>
      </c>
      <c r="V9240">
        <f>SUM(Table1[[#This Row],[Price per Unit]]*Table1[[#This Row],[Units Sold]])</f>
        <v>3075</v>
      </c>
      <c r="W9240">
        <f>SUM(Table1[[#This Row],[Total Sales]]-Table1[[#This Row],[Operating Profit]])</f>
        <v>1876</v>
      </c>
      <c r="X9240">
        <f>SUM(Table1[[#This Row],[Total Sales]]-Table1[[#This Row],[Cost]])</f>
        <v>1199</v>
      </c>
      <c r="Y9240">
        <f>SUM(Table1[[#This Row],[profit/loss]])/SUM(Table1[profit/loss])</f>
        <v>3.6099765444257956E-6</v>
      </c>
    </row>
    <row r="9241" spans="1:25" x14ac:dyDescent="0.3">
      <c r="A9241" t="s">
        <v>29</v>
      </c>
      <c r="B9241" t="s">
        <v>23</v>
      </c>
      <c r="C9241">
        <v>1197831</v>
      </c>
      <c r="D9241" s="9">
        <v>44368</v>
      </c>
      <c r="E9241" s="8" t="str">
        <f>TEXT(Table1[[#This Row],[Invoice Date]],"dd-mm-yyyy")</f>
        <v>21-06-2021</v>
      </c>
      <c r="F9241" s="1" t="str">
        <f t="shared" si="576"/>
        <v>June</v>
      </c>
      <c r="G9241" s="1" t="str">
        <f t="shared" si="577"/>
        <v>2021</v>
      </c>
      <c r="H9241" s="1" t="str">
        <f t="shared" si="578"/>
        <v>Monday</v>
      </c>
      <c r="I9241" s="1" t="str">
        <f t="shared" si="579"/>
        <v>21</v>
      </c>
      <c r="J9241" t="s">
        <v>26</v>
      </c>
      <c r="K9241" t="s">
        <v>103</v>
      </c>
      <c r="L9241" t="s">
        <v>104</v>
      </c>
      <c r="M9241" t="s">
        <v>19</v>
      </c>
      <c r="N9241">
        <v>27</v>
      </c>
      <c r="O9241">
        <v>107</v>
      </c>
      <c r="P9241">
        <v>2889</v>
      </c>
      <c r="Q9241">
        <v>1242</v>
      </c>
      <c r="R9241">
        <v>0.43</v>
      </c>
      <c r="S9241" t="s">
        <v>23</v>
      </c>
      <c r="T9241" t="str">
        <f>IF(Table1[[#This Row],[Units Sold]]&gt; 700,"High Units","low Units")</f>
        <v>low Units</v>
      </c>
      <c r="U9241">
        <f>SUM(Table1[[#This Row],[Operating Profit]])/SUM(Table1[Operating Profit])*100</f>
        <v>3.739441925084936E-4</v>
      </c>
      <c r="V9241">
        <f>SUM(Table1[[#This Row],[Price per Unit]]*Table1[[#This Row],[Units Sold]])</f>
        <v>2889</v>
      </c>
      <c r="W9241">
        <f>SUM(Table1[[#This Row],[Total Sales]]-Table1[[#This Row],[Operating Profit]])</f>
        <v>1647</v>
      </c>
      <c r="X9241">
        <f>SUM(Table1[[#This Row],[Total Sales]]-Table1[[#This Row],[Cost]])</f>
        <v>1242</v>
      </c>
      <c r="Y9241">
        <f>SUM(Table1[[#This Row],[profit/loss]])/SUM(Table1[profit/loss])</f>
        <v>3.7394419250849359E-6</v>
      </c>
    </row>
    <row r="9242" spans="1:25" x14ac:dyDescent="0.3">
      <c r="A9242" t="s">
        <v>29</v>
      </c>
      <c r="B9242" t="s">
        <v>23</v>
      </c>
      <c r="C9242">
        <v>1197831</v>
      </c>
      <c r="D9242" s="9">
        <v>44368</v>
      </c>
      <c r="E9242" s="8" t="str">
        <f>TEXT(Table1[[#This Row],[Invoice Date]],"dd-mm-yyyy")</f>
        <v>21-06-2021</v>
      </c>
      <c r="F9242" s="1" t="str">
        <f t="shared" si="576"/>
        <v>June</v>
      </c>
      <c r="G9242" s="1" t="str">
        <f t="shared" si="577"/>
        <v>2021</v>
      </c>
      <c r="H9242" s="1" t="str">
        <f t="shared" si="578"/>
        <v>Monday</v>
      </c>
      <c r="I9242" s="1" t="str">
        <f t="shared" si="579"/>
        <v>21</v>
      </c>
      <c r="J9242" t="s">
        <v>26</v>
      </c>
      <c r="K9242" t="s">
        <v>103</v>
      </c>
      <c r="L9242" t="s">
        <v>104</v>
      </c>
      <c r="M9242" t="s">
        <v>20</v>
      </c>
      <c r="N9242">
        <v>29</v>
      </c>
      <c r="O9242">
        <v>102</v>
      </c>
      <c r="P9242">
        <v>2958</v>
      </c>
      <c r="Q9242">
        <v>1331</v>
      </c>
      <c r="R9242">
        <v>0.45</v>
      </c>
      <c r="S9242" t="s">
        <v>23</v>
      </c>
      <c r="T9242" t="str">
        <f>IF(Table1[[#This Row],[Units Sold]]&gt; 700,"High Units","low Units")</f>
        <v>low Units</v>
      </c>
      <c r="U9242">
        <f>SUM(Table1[[#This Row],[Operating Profit]])/SUM(Table1[Operating Profit])*100</f>
        <v>4.0074051548212954E-4</v>
      </c>
      <c r="V9242">
        <f>SUM(Table1[[#This Row],[Price per Unit]]*Table1[[#This Row],[Units Sold]])</f>
        <v>2958</v>
      </c>
      <c r="W9242">
        <f>SUM(Table1[[#This Row],[Total Sales]]-Table1[[#This Row],[Operating Profit]])</f>
        <v>1627</v>
      </c>
      <c r="X9242">
        <f>SUM(Table1[[#This Row],[Total Sales]]-Table1[[#This Row],[Cost]])</f>
        <v>1331</v>
      </c>
      <c r="Y9242">
        <f>SUM(Table1[[#This Row],[profit/loss]])/SUM(Table1[profit/loss])</f>
        <v>4.0074051548212957E-6</v>
      </c>
    </row>
    <row r="9243" spans="1:25" x14ac:dyDescent="0.3">
      <c r="A9243" t="s">
        <v>29</v>
      </c>
      <c r="B9243" t="s">
        <v>23</v>
      </c>
      <c r="C9243">
        <v>1197831</v>
      </c>
      <c r="D9243" s="9">
        <v>44368</v>
      </c>
      <c r="E9243" s="8" t="str">
        <f>TEXT(Table1[[#This Row],[Invoice Date]],"dd-mm-yyyy")</f>
        <v>21-06-2021</v>
      </c>
      <c r="F9243" s="1" t="str">
        <f t="shared" si="576"/>
        <v>June</v>
      </c>
      <c r="G9243" s="1" t="str">
        <f t="shared" si="577"/>
        <v>2021</v>
      </c>
      <c r="H9243" s="1" t="str">
        <f t="shared" si="578"/>
        <v>Monday</v>
      </c>
      <c r="I9243" s="1" t="str">
        <f t="shared" si="579"/>
        <v>21</v>
      </c>
      <c r="J9243" t="s">
        <v>26</v>
      </c>
      <c r="K9243" t="s">
        <v>103</v>
      </c>
      <c r="L9243" t="s">
        <v>104</v>
      </c>
      <c r="M9243" t="s">
        <v>21</v>
      </c>
      <c r="N9243">
        <v>41</v>
      </c>
      <c r="O9243">
        <v>105</v>
      </c>
      <c r="P9243">
        <v>4305</v>
      </c>
      <c r="Q9243">
        <v>1636</v>
      </c>
      <c r="R9243">
        <v>0.38</v>
      </c>
      <c r="S9243" t="s">
        <v>23</v>
      </c>
      <c r="T9243" t="str">
        <f>IF(Table1[[#This Row],[Units Sold]]&gt; 700,"High Units","low Units")</f>
        <v>low Units</v>
      </c>
      <c r="U9243">
        <f>SUM(Table1[[#This Row],[Operating Profit]])/SUM(Table1[Operating Profit])*100</f>
        <v>4.9257061106593842E-4</v>
      </c>
      <c r="V9243">
        <f>SUM(Table1[[#This Row],[Price per Unit]]*Table1[[#This Row],[Units Sold]])</f>
        <v>4305</v>
      </c>
      <c r="W9243">
        <f>SUM(Table1[[#This Row],[Total Sales]]-Table1[[#This Row],[Operating Profit]])</f>
        <v>2669</v>
      </c>
      <c r="X9243">
        <f>SUM(Table1[[#This Row],[Total Sales]]-Table1[[#This Row],[Cost]])</f>
        <v>1636</v>
      </c>
      <c r="Y9243">
        <f>SUM(Table1[[#This Row],[profit/loss]])/SUM(Table1[profit/loss])</f>
        <v>4.9257061106593843E-6</v>
      </c>
    </row>
    <row r="9244" spans="1:25" x14ac:dyDescent="0.3">
      <c r="A9244" t="s">
        <v>29</v>
      </c>
      <c r="B9244" t="s">
        <v>23</v>
      </c>
      <c r="C9244">
        <v>1197831</v>
      </c>
      <c r="D9244" s="9">
        <v>44368</v>
      </c>
      <c r="E9244" s="8" t="str">
        <f>TEXT(Table1[[#This Row],[Invoice Date]],"dd-mm-yyyy")</f>
        <v>21-06-2021</v>
      </c>
      <c r="F9244" s="1" t="str">
        <f t="shared" si="576"/>
        <v>June</v>
      </c>
      <c r="G9244" s="1" t="str">
        <f t="shared" si="577"/>
        <v>2021</v>
      </c>
      <c r="H9244" s="1" t="str">
        <f t="shared" si="578"/>
        <v>Monday</v>
      </c>
      <c r="I9244" s="1" t="str">
        <f t="shared" si="579"/>
        <v>21</v>
      </c>
      <c r="J9244" t="s">
        <v>26</v>
      </c>
      <c r="K9244" t="s">
        <v>103</v>
      </c>
      <c r="L9244" t="s">
        <v>104</v>
      </c>
      <c r="M9244" t="s">
        <v>22</v>
      </c>
      <c r="N9244">
        <v>40</v>
      </c>
      <c r="O9244">
        <v>143</v>
      </c>
      <c r="P9244">
        <v>5720</v>
      </c>
      <c r="Q9244">
        <v>2402</v>
      </c>
      <c r="R9244">
        <v>0.42</v>
      </c>
      <c r="S9244" t="s">
        <v>23</v>
      </c>
      <c r="T9244" t="str">
        <f>IF(Table1[[#This Row],[Units Sold]]&gt; 700,"High Units","low Units")</f>
        <v>low Units</v>
      </c>
      <c r="U9244">
        <f>SUM(Table1[[#This Row],[Operating Profit]])/SUM(Table1[Operating Profit])*100</f>
        <v>7.2319963800756973E-4</v>
      </c>
      <c r="V9244">
        <f>SUM(Table1[[#This Row],[Price per Unit]]*Table1[[#This Row],[Units Sold]])</f>
        <v>5720</v>
      </c>
      <c r="W9244">
        <f>SUM(Table1[[#This Row],[Total Sales]]-Table1[[#This Row],[Operating Profit]])</f>
        <v>3318</v>
      </c>
      <c r="X9244">
        <f>SUM(Table1[[#This Row],[Total Sales]]-Table1[[#This Row],[Cost]])</f>
        <v>2402</v>
      </c>
      <c r="Y9244">
        <f>SUM(Table1[[#This Row],[profit/loss]])/SUM(Table1[profit/loss])</f>
        <v>7.2319963800756972E-6</v>
      </c>
    </row>
    <row r="9245" spans="1:25" x14ac:dyDescent="0.3">
      <c r="A9245" t="s">
        <v>29</v>
      </c>
      <c r="B9245" t="s">
        <v>23</v>
      </c>
      <c r="C9245">
        <v>1197831</v>
      </c>
      <c r="D9245" s="9">
        <v>44396</v>
      </c>
      <c r="E9245" s="8" t="str">
        <f>TEXT(Table1[[#This Row],[Invoice Date]],"dd-mm-yyyy")</f>
        <v>19-07-2021</v>
      </c>
      <c r="F9245" s="1" t="str">
        <f t="shared" si="576"/>
        <v>July</v>
      </c>
      <c r="G9245" s="1" t="str">
        <f t="shared" si="577"/>
        <v>2021</v>
      </c>
      <c r="H9245" s="1" t="str">
        <f t="shared" si="578"/>
        <v>Monday</v>
      </c>
      <c r="I9245" s="1" t="str">
        <f t="shared" si="579"/>
        <v>19</v>
      </c>
      <c r="J9245" t="s">
        <v>26</v>
      </c>
      <c r="K9245" t="s">
        <v>103</v>
      </c>
      <c r="L9245" t="s">
        <v>104</v>
      </c>
      <c r="M9245" t="s">
        <v>16</v>
      </c>
      <c r="N9245">
        <v>43</v>
      </c>
      <c r="O9245">
        <v>238</v>
      </c>
      <c r="P9245">
        <v>10234</v>
      </c>
      <c r="Q9245">
        <v>4298</v>
      </c>
      <c r="R9245">
        <v>0.42</v>
      </c>
      <c r="S9245" t="s">
        <v>23</v>
      </c>
      <c r="T9245" t="str">
        <f>IF(Table1[[#This Row],[Units Sold]]&gt; 700,"High Units","low Units")</f>
        <v>low Units</v>
      </c>
      <c r="U9245">
        <f>SUM(Table1[[#This Row],[Operating Profit]])/SUM(Table1[Operating Profit])*100</f>
        <v>1.2940516420301977E-3</v>
      </c>
      <c r="V9245">
        <f>SUM(Table1[[#This Row],[Price per Unit]]*Table1[[#This Row],[Units Sold]])</f>
        <v>10234</v>
      </c>
      <c r="W9245">
        <f>SUM(Table1[[#This Row],[Total Sales]]-Table1[[#This Row],[Operating Profit]])</f>
        <v>5936</v>
      </c>
      <c r="X9245">
        <f>SUM(Table1[[#This Row],[Total Sales]]-Table1[[#This Row],[Cost]])</f>
        <v>4298</v>
      </c>
      <c r="Y9245">
        <f>SUM(Table1[[#This Row],[profit/loss]])/SUM(Table1[profit/loss])</f>
        <v>1.2940516420301976E-5</v>
      </c>
    </row>
    <row r="9246" spans="1:25" x14ac:dyDescent="0.3">
      <c r="A9246" t="s">
        <v>29</v>
      </c>
      <c r="B9246" t="s">
        <v>23</v>
      </c>
      <c r="C9246">
        <v>1197831</v>
      </c>
      <c r="D9246" s="9">
        <v>44396</v>
      </c>
      <c r="E9246" s="8" t="str">
        <f>TEXT(Table1[[#This Row],[Invoice Date]],"dd-mm-yyyy")</f>
        <v>19-07-2021</v>
      </c>
      <c r="F9246" s="1" t="str">
        <f t="shared" si="576"/>
        <v>July</v>
      </c>
      <c r="G9246" s="1" t="str">
        <f t="shared" si="577"/>
        <v>2021</v>
      </c>
      <c r="H9246" s="1" t="str">
        <f t="shared" si="578"/>
        <v>Monday</v>
      </c>
      <c r="I9246" s="1" t="str">
        <f t="shared" si="579"/>
        <v>19</v>
      </c>
      <c r="J9246" t="s">
        <v>26</v>
      </c>
      <c r="K9246" t="s">
        <v>103</v>
      </c>
      <c r="L9246" t="s">
        <v>104</v>
      </c>
      <c r="M9246" t="s">
        <v>18</v>
      </c>
      <c r="N9246">
        <v>35</v>
      </c>
      <c r="O9246">
        <v>135</v>
      </c>
      <c r="P9246">
        <v>4725</v>
      </c>
      <c r="Q9246">
        <v>1796</v>
      </c>
      <c r="R9246">
        <v>0.38</v>
      </c>
      <c r="S9246" t="s">
        <v>23</v>
      </c>
      <c r="T9246" t="str">
        <f>IF(Table1[[#This Row],[Units Sold]]&gt; 700,"High Units","low Units")</f>
        <v>low Units</v>
      </c>
      <c r="U9246">
        <f>SUM(Table1[[#This Row],[Operating Profit]])/SUM(Table1[Operating Profit])*100</f>
        <v>5.4074377596236272E-4</v>
      </c>
      <c r="V9246">
        <f>SUM(Table1[[#This Row],[Price per Unit]]*Table1[[#This Row],[Units Sold]])</f>
        <v>4725</v>
      </c>
      <c r="W9246">
        <f>SUM(Table1[[#This Row],[Total Sales]]-Table1[[#This Row],[Operating Profit]])</f>
        <v>2929</v>
      </c>
      <c r="X9246">
        <f>SUM(Table1[[#This Row],[Total Sales]]-Table1[[#This Row],[Cost]])</f>
        <v>1796</v>
      </c>
      <c r="Y9246">
        <f>SUM(Table1[[#This Row],[profit/loss]])/SUM(Table1[profit/loss])</f>
        <v>5.4074377596236267E-6</v>
      </c>
    </row>
    <row r="9247" spans="1:25" x14ac:dyDescent="0.3">
      <c r="A9247" t="s">
        <v>29</v>
      </c>
      <c r="B9247" t="s">
        <v>23</v>
      </c>
      <c r="C9247">
        <v>1197831</v>
      </c>
      <c r="D9247" s="9">
        <v>44396</v>
      </c>
      <c r="E9247" s="8" t="str">
        <f>TEXT(Table1[[#This Row],[Invoice Date]],"dd-mm-yyyy")</f>
        <v>19-07-2021</v>
      </c>
      <c r="F9247" s="1" t="str">
        <f t="shared" si="576"/>
        <v>July</v>
      </c>
      <c r="G9247" s="1" t="str">
        <f t="shared" si="577"/>
        <v>2021</v>
      </c>
      <c r="H9247" s="1" t="str">
        <f t="shared" si="578"/>
        <v>Monday</v>
      </c>
      <c r="I9247" s="1" t="str">
        <f t="shared" si="579"/>
        <v>19</v>
      </c>
      <c r="J9247" t="s">
        <v>26</v>
      </c>
      <c r="K9247" t="s">
        <v>103</v>
      </c>
      <c r="L9247" t="s">
        <v>104</v>
      </c>
      <c r="M9247" t="s">
        <v>19</v>
      </c>
      <c r="N9247">
        <v>33</v>
      </c>
      <c r="O9247">
        <v>131</v>
      </c>
      <c r="P9247">
        <v>4323</v>
      </c>
      <c r="Q9247">
        <v>1859</v>
      </c>
      <c r="R9247">
        <v>0.43</v>
      </c>
      <c r="S9247" t="s">
        <v>23</v>
      </c>
      <c r="T9247" t="str">
        <f>IF(Table1[[#This Row],[Units Sold]]&gt; 700,"High Units","low Units")</f>
        <v>low Units</v>
      </c>
      <c r="U9247">
        <f>SUM(Table1[[#This Row],[Operating Profit]])/SUM(Table1[Operating Profit])*100</f>
        <v>5.5971195964032972E-4</v>
      </c>
      <c r="V9247">
        <f>SUM(Table1[[#This Row],[Price per Unit]]*Table1[[#This Row],[Units Sold]])</f>
        <v>4323</v>
      </c>
      <c r="W9247">
        <f>SUM(Table1[[#This Row],[Total Sales]]-Table1[[#This Row],[Operating Profit]])</f>
        <v>2464</v>
      </c>
      <c r="X9247">
        <f>SUM(Table1[[#This Row],[Total Sales]]-Table1[[#This Row],[Cost]])</f>
        <v>1859</v>
      </c>
      <c r="Y9247">
        <f>SUM(Table1[[#This Row],[profit/loss]])/SUM(Table1[profit/loss])</f>
        <v>5.5971195964032975E-6</v>
      </c>
    </row>
    <row r="9248" spans="1:25" x14ac:dyDescent="0.3">
      <c r="A9248" t="s">
        <v>29</v>
      </c>
      <c r="B9248" t="s">
        <v>23</v>
      </c>
      <c r="C9248">
        <v>1197831</v>
      </c>
      <c r="D9248" s="9">
        <v>44396</v>
      </c>
      <c r="E9248" s="8" t="str">
        <f>TEXT(Table1[[#This Row],[Invoice Date]],"dd-mm-yyyy")</f>
        <v>19-07-2021</v>
      </c>
      <c r="F9248" s="1" t="str">
        <f t="shared" si="576"/>
        <v>July</v>
      </c>
      <c r="G9248" s="1" t="str">
        <f t="shared" si="577"/>
        <v>2021</v>
      </c>
      <c r="H9248" s="1" t="str">
        <f t="shared" si="578"/>
        <v>Monday</v>
      </c>
      <c r="I9248" s="1" t="str">
        <f t="shared" si="579"/>
        <v>19</v>
      </c>
      <c r="J9248" t="s">
        <v>26</v>
      </c>
      <c r="K9248" t="s">
        <v>103</v>
      </c>
      <c r="L9248" t="s">
        <v>104</v>
      </c>
      <c r="M9248" t="s">
        <v>20</v>
      </c>
      <c r="N9248">
        <v>36</v>
      </c>
      <c r="O9248">
        <v>107</v>
      </c>
      <c r="P9248">
        <v>3852</v>
      </c>
      <c r="Q9248">
        <v>1772</v>
      </c>
      <c r="R9248">
        <v>0.46</v>
      </c>
      <c r="S9248" t="s">
        <v>23</v>
      </c>
      <c r="T9248" t="str">
        <f>IF(Table1[[#This Row],[Units Sold]]&gt; 700,"High Units","low Units")</f>
        <v>low Units</v>
      </c>
      <c r="U9248">
        <f>SUM(Table1[[#This Row],[Operating Profit]])/SUM(Table1[Operating Profit])*100</f>
        <v>5.3351780122789898E-4</v>
      </c>
      <c r="V9248">
        <f>SUM(Table1[[#This Row],[Price per Unit]]*Table1[[#This Row],[Units Sold]])</f>
        <v>3852</v>
      </c>
      <c r="W9248">
        <f>SUM(Table1[[#This Row],[Total Sales]]-Table1[[#This Row],[Operating Profit]])</f>
        <v>2080</v>
      </c>
      <c r="X9248">
        <f>SUM(Table1[[#This Row],[Total Sales]]-Table1[[#This Row],[Cost]])</f>
        <v>1772</v>
      </c>
      <c r="Y9248">
        <f>SUM(Table1[[#This Row],[profit/loss]])/SUM(Table1[profit/loss])</f>
        <v>5.3351780122789902E-6</v>
      </c>
    </row>
    <row r="9249" spans="1:25" x14ac:dyDescent="0.3">
      <c r="A9249" t="s">
        <v>29</v>
      </c>
      <c r="B9249" t="s">
        <v>23</v>
      </c>
      <c r="C9249">
        <v>1197831</v>
      </c>
      <c r="D9249" s="9">
        <v>44396</v>
      </c>
      <c r="E9249" s="8" t="str">
        <f>TEXT(Table1[[#This Row],[Invoice Date]],"dd-mm-yyyy")</f>
        <v>19-07-2021</v>
      </c>
      <c r="F9249" s="1" t="str">
        <f t="shared" si="576"/>
        <v>July</v>
      </c>
      <c r="G9249" s="1" t="str">
        <f t="shared" si="577"/>
        <v>2021</v>
      </c>
      <c r="H9249" s="1" t="str">
        <f t="shared" si="578"/>
        <v>Monday</v>
      </c>
      <c r="I9249" s="1" t="str">
        <f t="shared" si="579"/>
        <v>19</v>
      </c>
      <c r="J9249" t="s">
        <v>26</v>
      </c>
      <c r="K9249" t="s">
        <v>103</v>
      </c>
      <c r="L9249" t="s">
        <v>104</v>
      </c>
      <c r="M9249" t="s">
        <v>21</v>
      </c>
      <c r="N9249">
        <v>43</v>
      </c>
      <c r="O9249">
        <v>116</v>
      </c>
      <c r="P9249">
        <v>4988</v>
      </c>
      <c r="Q9249">
        <v>2045</v>
      </c>
      <c r="R9249">
        <v>0.41</v>
      </c>
      <c r="S9249" t="s">
        <v>23</v>
      </c>
      <c r="T9249" t="str">
        <f>IF(Table1[[#This Row],[Units Sold]]&gt; 700,"High Units","low Units")</f>
        <v>low Units</v>
      </c>
      <c r="U9249">
        <f>SUM(Table1[[#This Row],[Operating Profit]])/SUM(Table1[Operating Profit])*100</f>
        <v>6.1571326383242297E-4</v>
      </c>
      <c r="V9249">
        <f>SUM(Table1[[#This Row],[Price per Unit]]*Table1[[#This Row],[Units Sold]])</f>
        <v>4988</v>
      </c>
      <c r="W9249">
        <f>SUM(Table1[[#This Row],[Total Sales]]-Table1[[#This Row],[Operating Profit]])</f>
        <v>2943</v>
      </c>
      <c r="X9249">
        <f>SUM(Table1[[#This Row],[Total Sales]]-Table1[[#This Row],[Cost]])</f>
        <v>2045</v>
      </c>
      <c r="Y9249">
        <f>SUM(Table1[[#This Row],[profit/loss]])/SUM(Table1[profit/loss])</f>
        <v>6.1571326383242297E-6</v>
      </c>
    </row>
    <row r="9250" spans="1:25" x14ac:dyDescent="0.3">
      <c r="A9250" t="s">
        <v>29</v>
      </c>
      <c r="B9250" t="s">
        <v>23</v>
      </c>
      <c r="C9250">
        <v>1197831</v>
      </c>
      <c r="D9250" s="9">
        <v>44396</v>
      </c>
      <c r="E9250" s="8" t="str">
        <f>TEXT(Table1[[#This Row],[Invoice Date]],"dd-mm-yyyy")</f>
        <v>19-07-2021</v>
      </c>
      <c r="F9250" s="1" t="str">
        <f t="shared" si="576"/>
        <v>July</v>
      </c>
      <c r="G9250" s="1" t="str">
        <f t="shared" si="577"/>
        <v>2021</v>
      </c>
      <c r="H9250" s="1" t="str">
        <f t="shared" si="578"/>
        <v>Monday</v>
      </c>
      <c r="I9250" s="1" t="str">
        <f t="shared" si="579"/>
        <v>19</v>
      </c>
      <c r="J9250" t="s">
        <v>26</v>
      </c>
      <c r="K9250" t="s">
        <v>103</v>
      </c>
      <c r="L9250" t="s">
        <v>104</v>
      </c>
      <c r="M9250" t="s">
        <v>22</v>
      </c>
      <c r="N9250">
        <v>45</v>
      </c>
      <c r="O9250">
        <v>163</v>
      </c>
      <c r="P9250">
        <v>7335</v>
      </c>
      <c r="Q9250">
        <v>3447</v>
      </c>
      <c r="R9250">
        <v>0.47</v>
      </c>
      <c r="S9250" t="s">
        <v>23</v>
      </c>
      <c r="T9250" t="str">
        <f>IF(Table1[[#This Row],[Units Sold]]&gt; 700,"High Units","low Units")</f>
        <v>low Units</v>
      </c>
      <c r="U9250">
        <f>SUM(Table1[[#This Row],[Operating Profit]])/SUM(Table1[Operating Profit])*100</f>
        <v>1.0378306212373409E-3</v>
      </c>
      <c r="V9250">
        <f>SUM(Table1[[#This Row],[Price per Unit]]*Table1[[#This Row],[Units Sold]])</f>
        <v>7335</v>
      </c>
      <c r="W9250">
        <f>SUM(Table1[[#This Row],[Total Sales]]-Table1[[#This Row],[Operating Profit]])</f>
        <v>3888</v>
      </c>
      <c r="X9250">
        <f>SUM(Table1[[#This Row],[Total Sales]]-Table1[[#This Row],[Cost]])</f>
        <v>3447</v>
      </c>
      <c r="Y9250">
        <f>SUM(Table1[[#This Row],[profit/loss]])/SUM(Table1[profit/loss])</f>
        <v>1.0378306212373408E-5</v>
      </c>
    </row>
    <row r="9251" spans="1:25" x14ac:dyDescent="0.3">
      <c r="A9251" t="s">
        <v>29</v>
      </c>
      <c r="B9251" t="s">
        <v>23</v>
      </c>
      <c r="C9251">
        <v>1197831</v>
      </c>
      <c r="D9251" s="9">
        <v>44428</v>
      </c>
      <c r="E9251" s="8" t="str">
        <f>TEXT(Table1[[#This Row],[Invoice Date]],"dd-mm-yyyy")</f>
        <v>20-08-2021</v>
      </c>
      <c r="F9251" s="1" t="str">
        <f t="shared" si="576"/>
        <v>August</v>
      </c>
      <c r="G9251" s="1" t="str">
        <f t="shared" si="577"/>
        <v>2021</v>
      </c>
      <c r="H9251" s="1" t="str">
        <f t="shared" si="578"/>
        <v>Friday</v>
      </c>
      <c r="I9251" s="1" t="str">
        <f t="shared" si="579"/>
        <v>20</v>
      </c>
      <c r="J9251" t="s">
        <v>26</v>
      </c>
      <c r="K9251" t="s">
        <v>103</v>
      </c>
      <c r="L9251" t="s">
        <v>104</v>
      </c>
      <c r="M9251" t="s">
        <v>16</v>
      </c>
      <c r="N9251">
        <v>41</v>
      </c>
      <c r="O9251">
        <v>230</v>
      </c>
      <c r="P9251">
        <v>9430</v>
      </c>
      <c r="Q9251">
        <v>3961</v>
      </c>
      <c r="R9251">
        <v>0.42</v>
      </c>
      <c r="S9251" t="s">
        <v>23</v>
      </c>
      <c r="T9251" t="str">
        <f>IF(Table1[[#This Row],[Units Sold]]&gt; 700,"High Units","low Units")</f>
        <v>low Units</v>
      </c>
      <c r="U9251">
        <f>SUM(Table1[[#This Row],[Operating Profit]])/SUM(Table1[Operating Profit])*100</f>
        <v>1.1925869134671039E-3</v>
      </c>
      <c r="V9251">
        <f>SUM(Table1[[#This Row],[Price per Unit]]*Table1[[#This Row],[Units Sold]])</f>
        <v>9430</v>
      </c>
      <c r="W9251">
        <f>SUM(Table1[[#This Row],[Total Sales]]-Table1[[#This Row],[Operating Profit]])</f>
        <v>5469</v>
      </c>
      <c r="X9251">
        <f>SUM(Table1[[#This Row],[Total Sales]]-Table1[[#This Row],[Cost]])</f>
        <v>3961</v>
      </c>
      <c r="Y9251">
        <f>SUM(Table1[[#This Row],[profit/loss]])/SUM(Table1[profit/loss])</f>
        <v>1.1925869134671039E-5</v>
      </c>
    </row>
    <row r="9252" spans="1:25" x14ac:dyDescent="0.3">
      <c r="A9252" t="s">
        <v>29</v>
      </c>
      <c r="B9252" t="s">
        <v>23</v>
      </c>
      <c r="C9252">
        <v>1197831</v>
      </c>
      <c r="D9252" s="9">
        <v>44428</v>
      </c>
      <c r="E9252" s="8" t="str">
        <f>TEXT(Table1[[#This Row],[Invoice Date]],"dd-mm-yyyy")</f>
        <v>20-08-2021</v>
      </c>
      <c r="F9252" s="1" t="str">
        <f t="shared" si="576"/>
        <v>August</v>
      </c>
      <c r="G9252" s="1" t="str">
        <f t="shared" si="577"/>
        <v>2021</v>
      </c>
      <c r="H9252" s="1" t="str">
        <f t="shared" si="578"/>
        <v>Friday</v>
      </c>
      <c r="I9252" s="1" t="str">
        <f t="shared" si="579"/>
        <v>20</v>
      </c>
      <c r="J9252" t="s">
        <v>26</v>
      </c>
      <c r="K9252" t="s">
        <v>103</v>
      </c>
      <c r="L9252" t="s">
        <v>104</v>
      </c>
      <c r="M9252" t="s">
        <v>18</v>
      </c>
      <c r="N9252">
        <v>37</v>
      </c>
      <c r="O9252">
        <v>140</v>
      </c>
      <c r="P9252">
        <v>5180</v>
      </c>
      <c r="Q9252">
        <v>2176</v>
      </c>
      <c r="R9252">
        <v>0.42</v>
      </c>
      <c r="S9252" t="s">
        <v>23</v>
      </c>
      <c r="T9252" t="str">
        <f>IF(Table1[[#This Row],[Units Sold]]&gt; 700,"High Units","low Units")</f>
        <v>low Units</v>
      </c>
      <c r="U9252">
        <f>SUM(Table1[[#This Row],[Operating Profit]])/SUM(Table1[Operating Profit])*100</f>
        <v>6.5515504259137036E-4</v>
      </c>
      <c r="V9252">
        <f>SUM(Table1[[#This Row],[Price per Unit]]*Table1[[#This Row],[Units Sold]])</f>
        <v>5180</v>
      </c>
      <c r="W9252">
        <f>SUM(Table1[[#This Row],[Total Sales]]-Table1[[#This Row],[Operating Profit]])</f>
        <v>3004</v>
      </c>
      <c r="X9252">
        <f>SUM(Table1[[#This Row],[Total Sales]]-Table1[[#This Row],[Cost]])</f>
        <v>2176</v>
      </c>
      <c r="Y9252">
        <f>SUM(Table1[[#This Row],[profit/loss]])/SUM(Table1[profit/loss])</f>
        <v>6.5515504259137039E-6</v>
      </c>
    </row>
    <row r="9253" spans="1:25" x14ac:dyDescent="0.3">
      <c r="A9253" t="s">
        <v>29</v>
      </c>
      <c r="B9253" t="s">
        <v>23</v>
      </c>
      <c r="C9253">
        <v>1197831</v>
      </c>
      <c r="D9253" s="9">
        <v>44428</v>
      </c>
      <c r="E9253" s="8" t="str">
        <f>TEXT(Table1[[#This Row],[Invoice Date]],"dd-mm-yyyy")</f>
        <v>20-08-2021</v>
      </c>
      <c r="F9253" s="1" t="str">
        <f t="shared" si="576"/>
        <v>August</v>
      </c>
      <c r="G9253" s="1" t="str">
        <f t="shared" si="577"/>
        <v>2021</v>
      </c>
      <c r="H9253" s="1" t="str">
        <f t="shared" si="578"/>
        <v>Friday</v>
      </c>
      <c r="I9253" s="1" t="str">
        <f t="shared" si="579"/>
        <v>20</v>
      </c>
      <c r="J9253" t="s">
        <v>26</v>
      </c>
      <c r="K9253" t="s">
        <v>103</v>
      </c>
      <c r="L9253" t="s">
        <v>104</v>
      </c>
      <c r="M9253" t="s">
        <v>19</v>
      </c>
      <c r="N9253">
        <v>38</v>
      </c>
      <c r="O9253">
        <v>113</v>
      </c>
      <c r="P9253">
        <v>4294</v>
      </c>
      <c r="Q9253">
        <v>2018</v>
      </c>
      <c r="R9253">
        <v>0.47</v>
      </c>
      <c r="S9253" t="s">
        <v>23</v>
      </c>
      <c r="T9253" t="str">
        <f>IF(Table1[[#This Row],[Units Sold]]&gt; 700,"High Units","low Units")</f>
        <v>low Units</v>
      </c>
      <c r="U9253">
        <f>SUM(Table1[[#This Row],[Operating Profit]])/SUM(Table1[Operating Profit])*100</f>
        <v>6.0758404225615137E-4</v>
      </c>
      <c r="V9253">
        <f>SUM(Table1[[#This Row],[Price per Unit]]*Table1[[#This Row],[Units Sold]])</f>
        <v>4294</v>
      </c>
      <c r="W9253">
        <f>SUM(Table1[[#This Row],[Total Sales]]-Table1[[#This Row],[Operating Profit]])</f>
        <v>2276</v>
      </c>
      <c r="X9253">
        <f>SUM(Table1[[#This Row],[Total Sales]]-Table1[[#This Row],[Cost]])</f>
        <v>2018</v>
      </c>
      <c r="Y9253">
        <f>SUM(Table1[[#This Row],[profit/loss]])/SUM(Table1[profit/loss])</f>
        <v>6.075840422561514E-6</v>
      </c>
    </row>
    <row r="9254" spans="1:25" x14ac:dyDescent="0.3">
      <c r="A9254" t="s">
        <v>29</v>
      </c>
      <c r="B9254" t="s">
        <v>23</v>
      </c>
      <c r="C9254">
        <v>1197831</v>
      </c>
      <c r="D9254" s="9">
        <v>44428</v>
      </c>
      <c r="E9254" s="8" t="str">
        <f>TEXT(Table1[[#This Row],[Invoice Date]],"dd-mm-yyyy")</f>
        <v>20-08-2021</v>
      </c>
      <c r="F9254" s="1" t="str">
        <f t="shared" si="576"/>
        <v>August</v>
      </c>
      <c r="G9254" s="1" t="str">
        <f t="shared" si="577"/>
        <v>2021</v>
      </c>
      <c r="H9254" s="1" t="str">
        <f t="shared" si="578"/>
        <v>Friday</v>
      </c>
      <c r="I9254" s="1" t="str">
        <f t="shared" si="579"/>
        <v>20</v>
      </c>
      <c r="J9254" t="s">
        <v>26</v>
      </c>
      <c r="K9254" t="s">
        <v>103</v>
      </c>
      <c r="L9254" t="s">
        <v>104</v>
      </c>
      <c r="M9254" t="s">
        <v>20</v>
      </c>
      <c r="N9254">
        <v>32</v>
      </c>
      <c r="O9254">
        <v>111</v>
      </c>
      <c r="P9254">
        <v>3552</v>
      </c>
      <c r="Q9254">
        <v>1492</v>
      </c>
      <c r="R9254">
        <v>0.42</v>
      </c>
      <c r="S9254" t="s">
        <v>23</v>
      </c>
      <c r="T9254" t="str">
        <f>IF(Table1[[#This Row],[Units Sold]]&gt; 700,"High Units","low Units")</f>
        <v>low Units</v>
      </c>
      <c r="U9254">
        <f>SUM(Table1[[#This Row],[Operating Profit]])/SUM(Table1[Operating Profit])*100</f>
        <v>4.4921476265915656E-4</v>
      </c>
      <c r="V9254">
        <f>SUM(Table1[[#This Row],[Price per Unit]]*Table1[[#This Row],[Units Sold]])</f>
        <v>3552</v>
      </c>
      <c r="W9254">
        <f>SUM(Table1[[#This Row],[Total Sales]]-Table1[[#This Row],[Operating Profit]])</f>
        <v>2060</v>
      </c>
      <c r="X9254">
        <f>SUM(Table1[[#This Row],[Total Sales]]-Table1[[#This Row],[Cost]])</f>
        <v>1492</v>
      </c>
      <c r="Y9254">
        <f>SUM(Table1[[#This Row],[profit/loss]])/SUM(Table1[profit/loss])</f>
        <v>4.4921476265915656E-6</v>
      </c>
    </row>
    <row r="9255" spans="1:25" x14ac:dyDescent="0.3">
      <c r="A9255" t="s">
        <v>29</v>
      </c>
      <c r="B9255" t="s">
        <v>23</v>
      </c>
      <c r="C9255">
        <v>1197831</v>
      </c>
      <c r="D9255" s="9">
        <v>44428</v>
      </c>
      <c r="E9255" s="8" t="str">
        <f>TEXT(Table1[[#This Row],[Invoice Date]],"dd-mm-yyyy")</f>
        <v>20-08-2021</v>
      </c>
      <c r="F9255" s="1" t="str">
        <f t="shared" si="576"/>
        <v>August</v>
      </c>
      <c r="G9255" s="1" t="str">
        <f t="shared" si="577"/>
        <v>2021</v>
      </c>
      <c r="H9255" s="1" t="str">
        <f t="shared" si="578"/>
        <v>Friday</v>
      </c>
      <c r="I9255" s="1" t="str">
        <f t="shared" si="579"/>
        <v>20</v>
      </c>
      <c r="J9255" t="s">
        <v>26</v>
      </c>
      <c r="K9255" t="s">
        <v>103</v>
      </c>
      <c r="L9255" t="s">
        <v>104</v>
      </c>
      <c r="M9255" t="s">
        <v>21</v>
      </c>
      <c r="N9255">
        <v>40</v>
      </c>
      <c r="O9255">
        <v>105</v>
      </c>
      <c r="P9255">
        <v>4200</v>
      </c>
      <c r="Q9255">
        <v>1554</v>
      </c>
      <c r="R9255">
        <v>0.37</v>
      </c>
      <c r="S9255" t="s">
        <v>23</v>
      </c>
      <c r="T9255" t="str">
        <f>IF(Table1[[#This Row],[Units Sold]]&gt; 700,"High Units","low Units")</f>
        <v>low Units</v>
      </c>
      <c r="U9255">
        <f>SUM(Table1[[#This Row],[Operating Profit]])/SUM(Table1[Operating Profit])*100</f>
        <v>4.6788186405652096E-4</v>
      </c>
      <c r="V9255">
        <f>SUM(Table1[[#This Row],[Price per Unit]]*Table1[[#This Row],[Units Sold]])</f>
        <v>4200</v>
      </c>
      <c r="W9255">
        <f>SUM(Table1[[#This Row],[Total Sales]]-Table1[[#This Row],[Operating Profit]])</f>
        <v>2646</v>
      </c>
      <c r="X9255">
        <f>SUM(Table1[[#This Row],[Total Sales]]-Table1[[#This Row],[Cost]])</f>
        <v>1554</v>
      </c>
      <c r="Y9255">
        <f>SUM(Table1[[#This Row],[profit/loss]])/SUM(Table1[profit/loss])</f>
        <v>4.6788186405652097E-6</v>
      </c>
    </row>
    <row r="9256" spans="1:25" x14ac:dyDescent="0.3">
      <c r="A9256" t="s">
        <v>29</v>
      </c>
      <c r="B9256" t="s">
        <v>23</v>
      </c>
      <c r="C9256">
        <v>1197831</v>
      </c>
      <c r="D9256" s="9">
        <v>44428</v>
      </c>
      <c r="E9256" s="8" t="str">
        <f>TEXT(Table1[[#This Row],[Invoice Date]],"dd-mm-yyyy")</f>
        <v>20-08-2021</v>
      </c>
      <c r="F9256" s="1" t="str">
        <f t="shared" si="576"/>
        <v>August</v>
      </c>
      <c r="G9256" s="1" t="str">
        <f t="shared" si="577"/>
        <v>2021</v>
      </c>
      <c r="H9256" s="1" t="str">
        <f t="shared" si="578"/>
        <v>Friday</v>
      </c>
      <c r="I9256" s="1" t="str">
        <f t="shared" si="579"/>
        <v>20</v>
      </c>
      <c r="J9256" t="s">
        <v>26</v>
      </c>
      <c r="K9256" t="s">
        <v>103</v>
      </c>
      <c r="L9256" t="s">
        <v>104</v>
      </c>
      <c r="M9256" t="s">
        <v>22</v>
      </c>
      <c r="N9256">
        <v>40</v>
      </c>
      <c r="O9256">
        <v>166</v>
      </c>
      <c r="P9256">
        <v>6640</v>
      </c>
      <c r="Q9256">
        <v>3121</v>
      </c>
      <c r="R9256">
        <v>0.47</v>
      </c>
      <c r="S9256" t="s">
        <v>23</v>
      </c>
      <c r="T9256" t="str">
        <f>IF(Table1[[#This Row],[Units Sold]]&gt; 700,"High Units","low Units")</f>
        <v>low Units</v>
      </c>
      <c r="U9256">
        <f>SUM(Table1[[#This Row],[Operating Profit]])/SUM(Table1[Operating Profit])*100</f>
        <v>9.3967779776087633E-4</v>
      </c>
      <c r="V9256">
        <f>SUM(Table1[[#This Row],[Price per Unit]]*Table1[[#This Row],[Units Sold]])</f>
        <v>6640</v>
      </c>
      <c r="W9256">
        <f>SUM(Table1[[#This Row],[Total Sales]]-Table1[[#This Row],[Operating Profit]])</f>
        <v>3519</v>
      </c>
      <c r="X9256">
        <f>SUM(Table1[[#This Row],[Total Sales]]-Table1[[#This Row],[Cost]])</f>
        <v>3121</v>
      </c>
      <c r="Y9256">
        <f>SUM(Table1[[#This Row],[profit/loss]])/SUM(Table1[profit/loss])</f>
        <v>9.396777977608763E-6</v>
      </c>
    </row>
    <row r="9257" spans="1:25" x14ac:dyDescent="0.3">
      <c r="A9257" t="s">
        <v>29</v>
      </c>
      <c r="B9257" t="s">
        <v>23</v>
      </c>
      <c r="C9257">
        <v>1197831</v>
      </c>
      <c r="D9257" s="9">
        <v>44458</v>
      </c>
      <c r="E9257" s="8" t="str">
        <f>TEXT(Table1[[#This Row],[Invoice Date]],"dd-mm-yyyy")</f>
        <v>19-09-2021</v>
      </c>
      <c r="F9257" s="1" t="str">
        <f t="shared" si="576"/>
        <v>September</v>
      </c>
      <c r="G9257" s="1" t="str">
        <f t="shared" si="577"/>
        <v>2021</v>
      </c>
      <c r="H9257" s="1" t="str">
        <f t="shared" si="578"/>
        <v>Sunday</v>
      </c>
      <c r="I9257" s="1" t="str">
        <f t="shared" si="579"/>
        <v>19</v>
      </c>
      <c r="J9257" t="s">
        <v>26</v>
      </c>
      <c r="K9257" t="s">
        <v>103</v>
      </c>
      <c r="L9257" t="s">
        <v>104</v>
      </c>
      <c r="M9257" t="s">
        <v>16</v>
      </c>
      <c r="N9257">
        <v>35</v>
      </c>
      <c r="O9257">
        <v>196</v>
      </c>
      <c r="P9257">
        <v>6860</v>
      </c>
      <c r="Q9257">
        <v>3156</v>
      </c>
      <c r="R9257">
        <v>0.46</v>
      </c>
      <c r="S9257" t="s">
        <v>23</v>
      </c>
      <c r="T9257" t="str">
        <f>IF(Table1[[#This Row],[Units Sold]]&gt; 700,"High Units","low Units")</f>
        <v>low Units</v>
      </c>
      <c r="U9257">
        <f>SUM(Table1[[#This Row],[Operating Profit]])/SUM(Table1[Operating Profit])*100</f>
        <v>9.5021567758196918E-4</v>
      </c>
      <c r="V9257">
        <f>SUM(Table1[[#This Row],[Price per Unit]]*Table1[[#This Row],[Units Sold]])</f>
        <v>6860</v>
      </c>
      <c r="W9257">
        <f>SUM(Table1[[#This Row],[Total Sales]]-Table1[[#This Row],[Operating Profit]])</f>
        <v>3704</v>
      </c>
      <c r="X9257">
        <f>SUM(Table1[[#This Row],[Total Sales]]-Table1[[#This Row],[Cost]])</f>
        <v>3156</v>
      </c>
      <c r="Y9257">
        <f>SUM(Table1[[#This Row],[profit/loss]])/SUM(Table1[profit/loss])</f>
        <v>9.5021567758196923E-6</v>
      </c>
    </row>
    <row r="9258" spans="1:25" x14ac:dyDescent="0.3">
      <c r="A9258" t="s">
        <v>29</v>
      </c>
      <c r="B9258" t="s">
        <v>23</v>
      </c>
      <c r="C9258">
        <v>1197831</v>
      </c>
      <c r="D9258" s="9">
        <v>44458</v>
      </c>
      <c r="E9258" s="8" t="str">
        <f>TEXT(Table1[[#This Row],[Invoice Date]],"dd-mm-yyyy")</f>
        <v>19-09-2021</v>
      </c>
      <c r="F9258" s="1" t="str">
        <f t="shared" si="576"/>
        <v>September</v>
      </c>
      <c r="G9258" s="1" t="str">
        <f t="shared" si="577"/>
        <v>2021</v>
      </c>
      <c r="H9258" s="1" t="str">
        <f t="shared" si="578"/>
        <v>Sunday</v>
      </c>
      <c r="I9258" s="1" t="str">
        <f t="shared" si="579"/>
        <v>19</v>
      </c>
      <c r="J9258" t="s">
        <v>26</v>
      </c>
      <c r="K9258" t="s">
        <v>103</v>
      </c>
      <c r="L9258" t="s">
        <v>104</v>
      </c>
      <c r="M9258" t="s">
        <v>18</v>
      </c>
      <c r="N9258">
        <v>28</v>
      </c>
      <c r="O9258">
        <v>128</v>
      </c>
      <c r="P9258">
        <v>3584</v>
      </c>
      <c r="Q9258">
        <v>1469</v>
      </c>
      <c r="R9258">
        <v>0.41</v>
      </c>
      <c r="S9258" t="s">
        <v>23</v>
      </c>
      <c r="T9258" t="str">
        <f>IF(Table1[[#This Row],[Units Sold]]&gt; 700,"High Units","low Units")</f>
        <v>low Units</v>
      </c>
      <c r="U9258">
        <f>SUM(Table1[[#This Row],[Operating Profit]])/SUM(Table1[Operating Profit])*100</f>
        <v>4.4228987020529552E-4</v>
      </c>
      <c r="V9258">
        <f>SUM(Table1[[#This Row],[Price per Unit]]*Table1[[#This Row],[Units Sold]])</f>
        <v>3584</v>
      </c>
      <c r="W9258">
        <f>SUM(Table1[[#This Row],[Total Sales]]-Table1[[#This Row],[Operating Profit]])</f>
        <v>2115</v>
      </c>
      <c r="X9258">
        <f>SUM(Table1[[#This Row],[Total Sales]]-Table1[[#This Row],[Cost]])</f>
        <v>1469</v>
      </c>
      <c r="Y9258">
        <f>SUM(Table1[[#This Row],[profit/loss]])/SUM(Table1[profit/loss])</f>
        <v>4.422898702052955E-6</v>
      </c>
    </row>
    <row r="9259" spans="1:25" x14ac:dyDescent="0.3">
      <c r="A9259" t="s">
        <v>29</v>
      </c>
      <c r="B9259" t="s">
        <v>23</v>
      </c>
      <c r="C9259">
        <v>1197831</v>
      </c>
      <c r="D9259" s="9">
        <v>44458</v>
      </c>
      <c r="E9259" s="8" t="str">
        <f>TEXT(Table1[[#This Row],[Invoice Date]],"dd-mm-yyyy")</f>
        <v>19-09-2021</v>
      </c>
      <c r="F9259" s="1" t="str">
        <f t="shared" si="576"/>
        <v>September</v>
      </c>
      <c r="G9259" s="1" t="str">
        <f t="shared" si="577"/>
        <v>2021</v>
      </c>
      <c r="H9259" s="1" t="str">
        <f t="shared" si="578"/>
        <v>Sunday</v>
      </c>
      <c r="I9259" s="1" t="str">
        <f t="shared" si="579"/>
        <v>19</v>
      </c>
      <c r="J9259" t="s">
        <v>26</v>
      </c>
      <c r="K9259" t="s">
        <v>103</v>
      </c>
      <c r="L9259" t="s">
        <v>104</v>
      </c>
      <c r="M9259" t="s">
        <v>19</v>
      </c>
      <c r="N9259">
        <v>12</v>
      </c>
      <c r="O9259">
        <v>91</v>
      </c>
      <c r="P9259">
        <v>1092</v>
      </c>
      <c r="Q9259">
        <v>459</v>
      </c>
      <c r="R9259">
        <v>0.42</v>
      </c>
      <c r="S9259" t="s">
        <v>23</v>
      </c>
      <c r="T9259" t="str">
        <f>IF(Table1[[#This Row],[Units Sold]]&gt; 700,"High Units","low Units")</f>
        <v>low Units</v>
      </c>
      <c r="U9259">
        <f>SUM(Table1[[#This Row],[Operating Profit]])/SUM(Table1[Operating Profit])*100</f>
        <v>1.3819676679661719E-4</v>
      </c>
      <c r="V9259">
        <f>SUM(Table1[[#This Row],[Price per Unit]]*Table1[[#This Row],[Units Sold]])</f>
        <v>1092</v>
      </c>
      <c r="W9259">
        <f>SUM(Table1[[#This Row],[Total Sales]]-Table1[[#This Row],[Operating Profit]])</f>
        <v>633</v>
      </c>
      <c r="X9259">
        <f>SUM(Table1[[#This Row],[Total Sales]]-Table1[[#This Row],[Cost]])</f>
        <v>459</v>
      </c>
      <c r="Y9259">
        <f>SUM(Table1[[#This Row],[profit/loss]])/SUM(Table1[profit/loss])</f>
        <v>1.3819676679661719E-6</v>
      </c>
    </row>
    <row r="9260" spans="1:25" x14ac:dyDescent="0.3">
      <c r="A9260" t="s">
        <v>29</v>
      </c>
      <c r="B9260" t="s">
        <v>23</v>
      </c>
      <c r="C9260">
        <v>1197831</v>
      </c>
      <c r="D9260" s="9">
        <v>44458</v>
      </c>
      <c r="E9260" s="8" t="str">
        <f>TEXT(Table1[[#This Row],[Invoice Date]],"dd-mm-yyyy")</f>
        <v>19-09-2021</v>
      </c>
      <c r="F9260" s="1" t="str">
        <f t="shared" si="576"/>
        <v>September</v>
      </c>
      <c r="G9260" s="1" t="str">
        <f t="shared" si="577"/>
        <v>2021</v>
      </c>
      <c r="H9260" s="1" t="str">
        <f t="shared" si="578"/>
        <v>Sunday</v>
      </c>
      <c r="I9260" s="1" t="str">
        <f t="shared" si="579"/>
        <v>19</v>
      </c>
      <c r="J9260" t="s">
        <v>26</v>
      </c>
      <c r="K9260" t="s">
        <v>103</v>
      </c>
      <c r="L9260" t="s">
        <v>104</v>
      </c>
      <c r="M9260" t="s">
        <v>20</v>
      </c>
      <c r="N9260">
        <v>12</v>
      </c>
      <c r="O9260">
        <v>83</v>
      </c>
      <c r="P9260">
        <v>996</v>
      </c>
      <c r="Q9260">
        <v>418</v>
      </c>
      <c r="R9260">
        <v>0.42</v>
      </c>
      <c r="S9260" t="s">
        <v>23</v>
      </c>
      <c r="T9260" t="str">
        <f>IF(Table1[[#This Row],[Units Sold]]&gt; 700,"High Units","low Units")</f>
        <v>low Units</v>
      </c>
      <c r="U9260">
        <f>SUM(Table1[[#This Row],[Operating Profit]])/SUM(Table1[Operating Profit])*100</f>
        <v>1.2585239329190845E-4</v>
      </c>
      <c r="V9260">
        <f>SUM(Table1[[#This Row],[Price per Unit]]*Table1[[#This Row],[Units Sold]])</f>
        <v>996</v>
      </c>
      <c r="W9260">
        <f>SUM(Table1[[#This Row],[Total Sales]]-Table1[[#This Row],[Operating Profit]])</f>
        <v>578</v>
      </c>
      <c r="X9260">
        <f>SUM(Table1[[#This Row],[Total Sales]]-Table1[[#This Row],[Cost]])</f>
        <v>418</v>
      </c>
      <c r="Y9260">
        <f>SUM(Table1[[#This Row],[profit/loss]])/SUM(Table1[profit/loss])</f>
        <v>1.2585239329190846E-6</v>
      </c>
    </row>
    <row r="9261" spans="1:25" x14ac:dyDescent="0.3">
      <c r="A9261" t="s">
        <v>29</v>
      </c>
      <c r="B9261" t="s">
        <v>23</v>
      </c>
      <c r="C9261">
        <v>1197831</v>
      </c>
      <c r="D9261" s="9">
        <v>44458</v>
      </c>
      <c r="E9261" s="8" t="str">
        <f>TEXT(Table1[[#This Row],[Invoice Date]],"dd-mm-yyyy")</f>
        <v>19-09-2021</v>
      </c>
      <c r="F9261" s="1" t="str">
        <f t="shared" si="576"/>
        <v>September</v>
      </c>
      <c r="G9261" s="1" t="str">
        <f t="shared" si="577"/>
        <v>2021</v>
      </c>
      <c r="H9261" s="1" t="str">
        <f t="shared" si="578"/>
        <v>Sunday</v>
      </c>
      <c r="I9261" s="1" t="str">
        <f t="shared" si="579"/>
        <v>19</v>
      </c>
      <c r="J9261" t="s">
        <v>26</v>
      </c>
      <c r="K9261" t="s">
        <v>103</v>
      </c>
      <c r="L9261" t="s">
        <v>104</v>
      </c>
      <c r="M9261" t="s">
        <v>21</v>
      </c>
      <c r="N9261">
        <v>20</v>
      </c>
      <c r="O9261">
        <v>78</v>
      </c>
      <c r="P9261">
        <v>1560</v>
      </c>
      <c r="Q9261">
        <v>593</v>
      </c>
      <c r="R9261">
        <v>0.38</v>
      </c>
      <c r="S9261" t="s">
        <v>23</v>
      </c>
      <c r="T9261" t="str">
        <f>IF(Table1[[#This Row],[Units Sold]]&gt; 700,"High Units","low Units")</f>
        <v>low Units</v>
      </c>
      <c r="U9261">
        <f>SUM(Table1[[#This Row],[Operating Profit]])/SUM(Table1[Operating Profit])*100</f>
        <v>1.7854179239737254E-4</v>
      </c>
      <c r="V9261">
        <f>SUM(Table1[[#This Row],[Price per Unit]]*Table1[[#This Row],[Units Sold]])</f>
        <v>1560</v>
      </c>
      <c r="W9261">
        <f>SUM(Table1[[#This Row],[Total Sales]]-Table1[[#This Row],[Operating Profit]])</f>
        <v>967</v>
      </c>
      <c r="X9261">
        <f>SUM(Table1[[#This Row],[Total Sales]]-Table1[[#This Row],[Cost]])</f>
        <v>593</v>
      </c>
      <c r="Y9261">
        <f>SUM(Table1[[#This Row],[profit/loss]])/SUM(Table1[profit/loss])</f>
        <v>1.7854179239737254E-6</v>
      </c>
    </row>
    <row r="9262" spans="1:25" x14ac:dyDescent="0.3">
      <c r="A9262" t="s">
        <v>29</v>
      </c>
      <c r="B9262" t="s">
        <v>23</v>
      </c>
      <c r="C9262">
        <v>1197831</v>
      </c>
      <c r="D9262" s="9">
        <v>44458</v>
      </c>
      <c r="E9262" s="8" t="str">
        <f>TEXT(Table1[[#This Row],[Invoice Date]],"dd-mm-yyyy")</f>
        <v>19-09-2021</v>
      </c>
      <c r="F9262" s="1" t="str">
        <f t="shared" si="576"/>
        <v>September</v>
      </c>
      <c r="G9262" s="1" t="str">
        <f t="shared" si="577"/>
        <v>2021</v>
      </c>
      <c r="H9262" s="1" t="str">
        <f t="shared" si="578"/>
        <v>Sunday</v>
      </c>
      <c r="I9262" s="1" t="str">
        <f t="shared" si="579"/>
        <v>19</v>
      </c>
      <c r="J9262" t="s">
        <v>26</v>
      </c>
      <c r="K9262" t="s">
        <v>103</v>
      </c>
      <c r="L9262" t="s">
        <v>104</v>
      </c>
      <c r="M9262" t="s">
        <v>22</v>
      </c>
      <c r="N9262">
        <v>23</v>
      </c>
      <c r="O9262">
        <v>119</v>
      </c>
      <c r="P9262">
        <v>2737</v>
      </c>
      <c r="Q9262">
        <v>1286</v>
      </c>
      <c r="R9262">
        <v>0.47</v>
      </c>
      <c r="S9262" t="s">
        <v>23</v>
      </c>
      <c r="T9262" t="str">
        <f>IF(Table1[[#This Row],[Units Sold]]&gt; 700,"High Units","low Units")</f>
        <v>low Units</v>
      </c>
      <c r="U9262">
        <f>SUM(Table1[[#This Row],[Operating Profit]])/SUM(Table1[Operating Profit])*100</f>
        <v>3.871918128550103E-4</v>
      </c>
      <c r="V9262">
        <f>SUM(Table1[[#This Row],[Price per Unit]]*Table1[[#This Row],[Units Sold]])</f>
        <v>2737</v>
      </c>
      <c r="W9262">
        <f>SUM(Table1[[#This Row],[Total Sales]]-Table1[[#This Row],[Operating Profit]])</f>
        <v>1451</v>
      </c>
      <c r="X9262">
        <f>SUM(Table1[[#This Row],[Total Sales]]-Table1[[#This Row],[Cost]])</f>
        <v>1286</v>
      </c>
      <c r="Y9262">
        <f>SUM(Table1[[#This Row],[profit/loss]])/SUM(Table1[profit/loss])</f>
        <v>3.8719181285501028E-6</v>
      </c>
    </row>
    <row r="9263" spans="1:25" x14ac:dyDescent="0.3">
      <c r="A9263" t="s">
        <v>29</v>
      </c>
      <c r="B9263" t="s">
        <v>23</v>
      </c>
      <c r="C9263">
        <v>1197831</v>
      </c>
      <c r="D9263" s="9">
        <v>44490</v>
      </c>
      <c r="E9263" s="8" t="str">
        <f>TEXT(Table1[[#This Row],[Invoice Date]],"dd-mm-yyyy")</f>
        <v>21-10-2021</v>
      </c>
      <c r="F9263" s="1" t="str">
        <f t="shared" si="576"/>
        <v>October</v>
      </c>
      <c r="G9263" s="1" t="str">
        <f t="shared" si="577"/>
        <v>2021</v>
      </c>
      <c r="H9263" s="1" t="str">
        <f t="shared" si="578"/>
        <v>Thursday</v>
      </c>
      <c r="I9263" s="1" t="str">
        <f t="shared" si="579"/>
        <v>21</v>
      </c>
      <c r="J9263" t="s">
        <v>26</v>
      </c>
      <c r="K9263" t="s">
        <v>103</v>
      </c>
      <c r="L9263" t="s">
        <v>104</v>
      </c>
      <c r="M9263" t="s">
        <v>16</v>
      </c>
      <c r="N9263">
        <v>20</v>
      </c>
      <c r="O9263">
        <v>173</v>
      </c>
      <c r="P9263">
        <v>3460</v>
      </c>
      <c r="Q9263">
        <v>1626</v>
      </c>
      <c r="R9263">
        <v>0.47</v>
      </c>
      <c r="S9263" t="s">
        <v>23</v>
      </c>
      <c r="T9263" t="str">
        <f>IF(Table1[[#This Row],[Units Sold]]&gt; 700,"High Units","low Units")</f>
        <v>low Units</v>
      </c>
      <c r="U9263">
        <f>SUM(Table1[[#This Row],[Operating Profit]])/SUM(Table1[Operating Profit])*100</f>
        <v>4.8955978825991186E-4</v>
      </c>
      <c r="V9263">
        <f>SUM(Table1[[#This Row],[Price per Unit]]*Table1[[#This Row],[Units Sold]])</f>
        <v>3460</v>
      </c>
      <c r="W9263">
        <f>SUM(Table1[[#This Row],[Total Sales]]-Table1[[#This Row],[Operating Profit]])</f>
        <v>1834</v>
      </c>
      <c r="X9263">
        <f>SUM(Table1[[#This Row],[Total Sales]]-Table1[[#This Row],[Cost]])</f>
        <v>1626</v>
      </c>
      <c r="Y9263">
        <f>SUM(Table1[[#This Row],[profit/loss]])/SUM(Table1[profit/loss])</f>
        <v>4.895597882599119E-6</v>
      </c>
    </row>
    <row r="9264" spans="1:25" x14ac:dyDescent="0.3">
      <c r="A9264" t="s">
        <v>29</v>
      </c>
      <c r="B9264" t="s">
        <v>23</v>
      </c>
      <c r="C9264">
        <v>1197831</v>
      </c>
      <c r="D9264" s="9">
        <v>44490</v>
      </c>
      <c r="E9264" s="8" t="str">
        <f>TEXT(Table1[[#This Row],[Invoice Date]],"dd-mm-yyyy")</f>
        <v>21-10-2021</v>
      </c>
      <c r="F9264" s="1" t="str">
        <f t="shared" si="576"/>
        <v>October</v>
      </c>
      <c r="G9264" s="1" t="str">
        <f t="shared" si="577"/>
        <v>2021</v>
      </c>
      <c r="H9264" s="1" t="str">
        <f t="shared" si="578"/>
        <v>Thursday</v>
      </c>
      <c r="I9264" s="1" t="str">
        <f t="shared" si="579"/>
        <v>21</v>
      </c>
      <c r="J9264" t="s">
        <v>26</v>
      </c>
      <c r="K9264" t="s">
        <v>103</v>
      </c>
      <c r="L9264" t="s">
        <v>104</v>
      </c>
      <c r="M9264" t="s">
        <v>18</v>
      </c>
      <c r="N9264">
        <v>14</v>
      </c>
      <c r="O9264">
        <v>112</v>
      </c>
      <c r="P9264">
        <v>1568</v>
      </c>
      <c r="Q9264">
        <v>659</v>
      </c>
      <c r="R9264">
        <v>0.42</v>
      </c>
      <c r="S9264" t="s">
        <v>23</v>
      </c>
      <c r="T9264" t="str">
        <f>IF(Table1[[#This Row],[Units Sold]]&gt; 700,"High Units","low Units")</f>
        <v>low Units</v>
      </c>
      <c r="U9264">
        <f>SUM(Table1[[#This Row],[Operating Profit]])/SUM(Table1[Operating Profit])*100</f>
        <v>1.9841322291714756E-4</v>
      </c>
      <c r="V9264">
        <f>SUM(Table1[[#This Row],[Price per Unit]]*Table1[[#This Row],[Units Sold]])</f>
        <v>1568</v>
      </c>
      <c r="W9264">
        <f>SUM(Table1[[#This Row],[Total Sales]]-Table1[[#This Row],[Operating Profit]])</f>
        <v>909</v>
      </c>
      <c r="X9264">
        <f>SUM(Table1[[#This Row],[Total Sales]]-Table1[[#This Row],[Cost]])</f>
        <v>659</v>
      </c>
      <c r="Y9264">
        <f>SUM(Table1[[#This Row],[profit/loss]])/SUM(Table1[profit/loss])</f>
        <v>1.9841322291714756E-6</v>
      </c>
    </row>
    <row r="9265" spans="1:25" x14ac:dyDescent="0.3">
      <c r="A9265" t="s">
        <v>29</v>
      </c>
      <c r="B9265" t="s">
        <v>23</v>
      </c>
      <c r="C9265">
        <v>1197831</v>
      </c>
      <c r="D9265" s="9">
        <v>44490</v>
      </c>
      <c r="E9265" s="8" t="str">
        <f>TEXT(Table1[[#This Row],[Invoice Date]],"dd-mm-yyyy")</f>
        <v>21-10-2021</v>
      </c>
      <c r="F9265" s="1" t="str">
        <f t="shared" si="576"/>
        <v>October</v>
      </c>
      <c r="G9265" s="1" t="str">
        <f t="shared" si="577"/>
        <v>2021</v>
      </c>
      <c r="H9265" s="1" t="str">
        <f t="shared" si="578"/>
        <v>Thursday</v>
      </c>
      <c r="I9265" s="1" t="str">
        <f t="shared" si="579"/>
        <v>21</v>
      </c>
      <c r="J9265" t="s">
        <v>26</v>
      </c>
      <c r="K9265" t="s">
        <v>103</v>
      </c>
      <c r="L9265" t="s">
        <v>104</v>
      </c>
      <c r="M9265" t="s">
        <v>19</v>
      </c>
      <c r="N9265">
        <v>14</v>
      </c>
      <c r="O9265">
        <v>74</v>
      </c>
      <c r="P9265">
        <v>1036</v>
      </c>
      <c r="Q9265">
        <v>435</v>
      </c>
      <c r="R9265">
        <v>0.42</v>
      </c>
      <c r="S9265" t="s">
        <v>23</v>
      </c>
      <c r="T9265" t="str">
        <f>IF(Table1[[#This Row],[Units Sold]]&gt; 700,"High Units","low Units")</f>
        <v>low Units</v>
      </c>
      <c r="U9265">
        <f>SUM(Table1[[#This Row],[Operating Profit]])/SUM(Table1[Operating Profit])*100</f>
        <v>1.3097079206215355E-4</v>
      </c>
      <c r="V9265">
        <f>SUM(Table1[[#This Row],[Price per Unit]]*Table1[[#This Row],[Units Sold]])</f>
        <v>1036</v>
      </c>
      <c r="W9265">
        <f>SUM(Table1[[#This Row],[Total Sales]]-Table1[[#This Row],[Operating Profit]])</f>
        <v>601</v>
      </c>
      <c r="X9265">
        <f>SUM(Table1[[#This Row],[Total Sales]]-Table1[[#This Row],[Cost]])</f>
        <v>435</v>
      </c>
      <c r="Y9265">
        <f>SUM(Table1[[#This Row],[profit/loss]])/SUM(Table1[profit/loss])</f>
        <v>1.3097079206215355E-6</v>
      </c>
    </row>
    <row r="9266" spans="1:25" x14ac:dyDescent="0.3">
      <c r="A9266" t="s">
        <v>29</v>
      </c>
      <c r="B9266" t="s">
        <v>23</v>
      </c>
      <c r="C9266">
        <v>1197831</v>
      </c>
      <c r="D9266" s="9">
        <v>44490</v>
      </c>
      <c r="E9266" s="8" t="str">
        <f>TEXT(Table1[[#This Row],[Invoice Date]],"dd-mm-yyyy")</f>
        <v>21-10-2021</v>
      </c>
      <c r="F9266" s="1" t="str">
        <f t="shared" si="576"/>
        <v>October</v>
      </c>
      <c r="G9266" s="1" t="str">
        <f t="shared" si="577"/>
        <v>2021</v>
      </c>
      <c r="H9266" s="1" t="str">
        <f t="shared" si="578"/>
        <v>Thursday</v>
      </c>
      <c r="I9266" s="1" t="str">
        <f t="shared" si="579"/>
        <v>21</v>
      </c>
      <c r="J9266" t="s">
        <v>26</v>
      </c>
      <c r="K9266" t="s">
        <v>103</v>
      </c>
      <c r="L9266" t="s">
        <v>104</v>
      </c>
      <c r="M9266" t="s">
        <v>20</v>
      </c>
      <c r="N9266">
        <v>15</v>
      </c>
      <c r="O9266">
        <v>62</v>
      </c>
      <c r="P9266">
        <v>930</v>
      </c>
      <c r="Q9266">
        <v>391</v>
      </c>
      <c r="R9266">
        <v>0.42</v>
      </c>
      <c r="S9266" t="s">
        <v>23</v>
      </c>
      <c r="T9266" t="str">
        <f>IF(Table1[[#This Row],[Units Sold]]&gt; 700,"High Units","low Units")</f>
        <v>low Units</v>
      </c>
      <c r="U9266">
        <f>SUM(Table1[[#This Row],[Operating Profit]])/SUM(Table1[Operating Profit])*100</f>
        <v>1.1772317171563688E-4</v>
      </c>
      <c r="V9266">
        <f>SUM(Table1[[#This Row],[Price per Unit]]*Table1[[#This Row],[Units Sold]])</f>
        <v>930</v>
      </c>
      <c r="W9266">
        <f>SUM(Table1[[#This Row],[Total Sales]]-Table1[[#This Row],[Operating Profit]])</f>
        <v>539</v>
      </c>
      <c r="X9266">
        <f>SUM(Table1[[#This Row],[Total Sales]]-Table1[[#This Row],[Cost]])</f>
        <v>391</v>
      </c>
      <c r="Y9266">
        <f>SUM(Table1[[#This Row],[profit/loss]])/SUM(Table1[profit/loss])</f>
        <v>1.1772317171563687E-6</v>
      </c>
    </row>
    <row r="9267" spans="1:25" x14ac:dyDescent="0.3">
      <c r="A9267" t="s">
        <v>29</v>
      </c>
      <c r="B9267" t="s">
        <v>23</v>
      </c>
      <c r="C9267">
        <v>1197831</v>
      </c>
      <c r="D9267" s="9">
        <v>44490</v>
      </c>
      <c r="E9267" s="8" t="str">
        <f>TEXT(Table1[[#This Row],[Invoice Date]],"dd-mm-yyyy")</f>
        <v>21-10-2021</v>
      </c>
      <c r="F9267" s="1" t="str">
        <f t="shared" si="576"/>
        <v>October</v>
      </c>
      <c r="G9267" s="1" t="str">
        <f t="shared" si="577"/>
        <v>2021</v>
      </c>
      <c r="H9267" s="1" t="str">
        <f t="shared" si="578"/>
        <v>Thursday</v>
      </c>
      <c r="I9267" s="1" t="str">
        <f t="shared" si="579"/>
        <v>21</v>
      </c>
      <c r="J9267" t="s">
        <v>26</v>
      </c>
      <c r="K9267" t="s">
        <v>103</v>
      </c>
      <c r="L9267" t="s">
        <v>104</v>
      </c>
      <c r="M9267" t="s">
        <v>21</v>
      </c>
      <c r="N9267">
        <v>22</v>
      </c>
      <c r="O9267">
        <v>68</v>
      </c>
      <c r="P9267">
        <v>1496</v>
      </c>
      <c r="Q9267">
        <v>568</v>
      </c>
      <c r="R9267">
        <v>0.38</v>
      </c>
      <c r="S9267" t="s">
        <v>23</v>
      </c>
      <c r="T9267" t="str">
        <f>IF(Table1[[#This Row],[Units Sold]]&gt; 700,"High Units","low Units")</f>
        <v>low Units</v>
      </c>
      <c r="U9267">
        <f>SUM(Table1[[#This Row],[Operating Profit]])/SUM(Table1[Operating Profit])*100</f>
        <v>1.7101473538230625E-4</v>
      </c>
      <c r="V9267">
        <f>SUM(Table1[[#This Row],[Price per Unit]]*Table1[[#This Row],[Units Sold]])</f>
        <v>1496</v>
      </c>
      <c r="W9267">
        <f>SUM(Table1[[#This Row],[Total Sales]]-Table1[[#This Row],[Operating Profit]])</f>
        <v>928</v>
      </c>
      <c r="X9267">
        <f>SUM(Table1[[#This Row],[Total Sales]]-Table1[[#This Row],[Cost]])</f>
        <v>568</v>
      </c>
      <c r="Y9267">
        <f>SUM(Table1[[#This Row],[profit/loss]])/SUM(Table1[profit/loss])</f>
        <v>1.7101473538230624E-6</v>
      </c>
    </row>
    <row r="9268" spans="1:25" x14ac:dyDescent="0.3">
      <c r="A9268" t="s">
        <v>33</v>
      </c>
      <c r="B9268" t="s">
        <v>23</v>
      </c>
      <c r="C9268">
        <v>1197831</v>
      </c>
      <c r="D9268" s="9">
        <v>44490</v>
      </c>
      <c r="E9268" s="8" t="str">
        <f>TEXT(Table1[[#This Row],[Invoice Date]],"dd-mm-yyyy")</f>
        <v>21-10-2021</v>
      </c>
      <c r="F9268" s="1" t="str">
        <f t="shared" si="576"/>
        <v>October</v>
      </c>
      <c r="G9268" s="1" t="str">
        <f t="shared" si="577"/>
        <v>2021</v>
      </c>
      <c r="H9268" s="1" t="str">
        <f t="shared" si="578"/>
        <v>Thursday</v>
      </c>
      <c r="I9268" s="1" t="str">
        <f t="shared" si="579"/>
        <v>21</v>
      </c>
      <c r="J9268" t="s">
        <v>26</v>
      </c>
      <c r="K9268" t="s">
        <v>103</v>
      </c>
      <c r="L9268" t="s">
        <v>104</v>
      </c>
      <c r="M9268" t="s">
        <v>22</v>
      </c>
      <c r="N9268">
        <v>22</v>
      </c>
      <c r="O9268">
        <v>101</v>
      </c>
      <c r="P9268">
        <v>2222</v>
      </c>
      <c r="Q9268">
        <v>1044</v>
      </c>
      <c r="R9268">
        <v>0.47</v>
      </c>
      <c r="S9268" t="s">
        <v>23</v>
      </c>
      <c r="T9268" t="str">
        <f>IF(Table1[[#This Row],[Units Sold]]&gt; 700,"High Units","low Units")</f>
        <v>low Units</v>
      </c>
      <c r="U9268">
        <f>SUM(Table1[[#This Row],[Operating Profit]])/SUM(Table1[Operating Profit])*100</f>
        <v>3.1432990094916848E-4</v>
      </c>
      <c r="V9268">
        <f>SUM(Table1[[#This Row],[Price per Unit]]*Table1[[#This Row],[Units Sold]])</f>
        <v>2222</v>
      </c>
      <c r="W9268">
        <f>SUM(Table1[[#This Row],[Total Sales]]-Table1[[#This Row],[Operating Profit]])</f>
        <v>1178</v>
      </c>
      <c r="X9268">
        <f>SUM(Table1[[#This Row],[Total Sales]]-Table1[[#This Row],[Cost]])</f>
        <v>1044</v>
      </c>
      <c r="Y9268">
        <f>SUM(Table1[[#This Row],[profit/loss]])/SUM(Table1[profit/loss])</f>
        <v>3.143299009491685E-6</v>
      </c>
    </row>
    <row r="9269" spans="1:25" x14ac:dyDescent="0.3">
      <c r="A9269" t="s">
        <v>33</v>
      </c>
      <c r="B9269" t="s">
        <v>23</v>
      </c>
      <c r="C9269">
        <v>1197831</v>
      </c>
      <c r="D9269" s="9">
        <v>44520</v>
      </c>
      <c r="E9269" s="8" t="str">
        <f>TEXT(Table1[[#This Row],[Invoice Date]],"dd-mm-yyyy")</f>
        <v>20-11-2021</v>
      </c>
      <c r="F9269" s="1" t="str">
        <f t="shared" si="576"/>
        <v>November</v>
      </c>
      <c r="G9269" s="1" t="str">
        <f t="shared" si="577"/>
        <v>2021</v>
      </c>
      <c r="H9269" s="1" t="str">
        <f t="shared" si="578"/>
        <v>Saturday</v>
      </c>
      <c r="I9269" s="1" t="str">
        <f t="shared" si="579"/>
        <v>20</v>
      </c>
      <c r="J9269" t="s">
        <v>26</v>
      </c>
      <c r="K9269" t="s">
        <v>103</v>
      </c>
      <c r="L9269" t="s">
        <v>104</v>
      </c>
      <c r="M9269" t="s">
        <v>16</v>
      </c>
      <c r="N9269">
        <v>16</v>
      </c>
      <c r="O9269">
        <v>166</v>
      </c>
      <c r="P9269">
        <v>2656</v>
      </c>
      <c r="Q9269">
        <v>1169</v>
      </c>
      <c r="R9269">
        <v>0.44</v>
      </c>
      <c r="S9269" t="s">
        <v>23</v>
      </c>
      <c r="T9269" t="str">
        <f>IF(Table1[[#This Row],[Units Sold]]&gt; 700,"High Units","low Units")</f>
        <v>low Units</v>
      </c>
      <c r="U9269">
        <f>SUM(Table1[[#This Row],[Operating Profit]])/SUM(Table1[Operating Profit])*100</f>
        <v>3.5196518602449999E-4</v>
      </c>
      <c r="V9269">
        <f>SUM(Table1[[#This Row],[Price per Unit]]*Table1[[#This Row],[Units Sold]])</f>
        <v>2656</v>
      </c>
      <c r="W9269">
        <f>SUM(Table1[[#This Row],[Total Sales]]-Table1[[#This Row],[Operating Profit]])</f>
        <v>1487</v>
      </c>
      <c r="X9269">
        <f>SUM(Table1[[#This Row],[Total Sales]]-Table1[[#This Row],[Cost]])</f>
        <v>1169</v>
      </c>
      <c r="Y9269">
        <f>SUM(Table1[[#This Row],[profit/loss]])/SUM(Table1[profit/loss])</f>
        <v>3.5196518602449999E-6</v>
      </c>
    </row>
    <row r="9270" spans="1:25" x14ac:dyDescent="0.3">
      <c r="A9270" t="s">
        <v>33</v>
      </c>
      <c r="B9270" t="s">
        <v>23</v>
      </c>
      <c r="C9270">
        <v>1197831</v>
      </c>
      <c r="D9270" s="9">
        <v>44520</v>
      </c>
      <c r="E9270" s="8" t="str">
        <f>TEXT(Table1[[#This Row],[Invoice Date]],"dd-mm-yyyy")</f>
        <v>20-11-2021</v>
      </c>
      <c r="F9270" s="1" t="str">
        <f t="shared" si="576"/>
        <v>November</v>
      </c>
      <c r="G9270" s="1" t="str">
        <f t="shared" si="577"/>
        <v>2021</v>
      </c>
      <c r="H9270" s="1" t="str">
        <f t="shared" si="578"/>
        <v>Saturday</v>
      </c>
      <c r="I9270" s="1" t="str">
        <f t="shared" si="579"/>
        <v>20</v>
      </c>
      <c r="J9270" t="s">
        <v>26</v>
      </c>
      <c r="K9270" t="s">
        <v>103</v>
      </c>
      <c r="L9270" t="s">
        <v>104</v>
      </c>
      <c r="M9270" t="s">
        <v>18</v>
      </c>
      <c r="N9270">
        <v>11</v>
      </c>
      <c r="O9270">
        <v>96</v>
      </c>
      <c r="P9270">
        <v>1056</v>
      </c>
      <c r="Q9270">
        <v>401</v>
      </c>
      <c r="R9270">
        <v>0.38</v>
      </c>
      <c r="S9270" t="s">
        <v>23</v>
      </c>
      <c r="T9270" t="str">
        <f>IF(Table1[[#This Row],[Units Sold]]&gt; 700,"High Units","low Units")</f>
        <v>low Units</v>
      </c>
      <c r="U9270">
        <f>SUM(Table1[[#This Row],[Operating Profit]])/SUM(Table1[Operating Profit])*100</f>
        <v>1.2073399452166338E-4</v>
      </c>
      <c r="V9270">
        <f>SUM(Table1[[#This Row],[Price per Unit]]*Table1[[#This Row],[Units Sold]])</f>
        <v>1056</v>
      </c>
      <c r="W9270">
        <f>SUM(Table1[[#This Row],[Total Sales]]-Table1[[#This Row],[Operating Profit]])</f>
        <v>655</v>
      </c>
      <c r="X9270">
        <f>SUM(Table1[[#This Row],[Total Sales]]-Table1[[#This Row],[Cost]])</f>
        <v>401</v>
      </c>
      <c r="Y9270">
        <f>SUM(Table1[[#This Row],[profit/loss]])/SUM(Table1[profit/loss])</f>
        <v>1.2073399452166338E-6</v>
      </c>
    </row>
    <row r="9271" spans="1:25" x14ac:dyDescent="0.3">
      <c r="A9271" t="s">
        <v>33</v>
      </c>
      <c r="B9271" t="s">
        <v>23</v>
      </c>
      <c r="C9271">
        <v>1197831</v>
      </c>
      <c r="D9271" s="9">
        <v>44520</v>
      </c>
      <c r="E9271" s="8" t="str">
        <f>TEXT(Table1[[#This Row],[Invoice Date]],"dd-mm-yyyy")</f>
        <v>20-11-2021</v>
      </c>
      <c r="F9271" s="1" t="str">
        <f t="shared" si="576"/>
        <v>November</v>
      </c>
      <c r="G9271" s="1" t="str">
        <f t="shared" si="577"/>
        <v>2021</v>
      </c>
      <c r="H9271" s="1" t="str">
        <f t="shared" si="578"/>
        <v>Saturday</v>
      </c>
      <c r="I9271" s="1" t="str">
        <f t="shared" si="579"/>
        <v>20</v>
      </c>
      <c r="J9271" t="s">
        <v>26</v>
      </c>
      <c r="K9271" t="s">
        <v>103</v>
      </c>
      <c r="L9271" t="s">
        <v>104</v>
      </c>
      <c r="M9271" t="s">
        <v>19</v>
      </c>
      <c r="N9271">
        <v>19</v>
      </c>
      <c r="O9271">
        <v>81</v>
      </c>
      <c r="P9271">
        <v>1539</v>
      </c>
      <c r="Q9271">
        <v>662</v>
      </c>
      <c r="R9271">
        <v>0.43</v>
      </c>
      <c r="S9271" t="s">
        <v>23</v>
      </c>
      <c r="T9271" t="str">
        <f>IF(Table1[[#This Row],[Units Sold]]&gt; 700,"High Units","low Units")</f>
        <v>low Units</v>
      </c>
      <c r="U9271">
        <f>SUM(Table1[[#This Row],[Operating Profit]])/SUM(Table1[Operating Profit])*100</f>
        <v>1.9931646975895553E-4</v>
      </c>
      <c r="V9271">
        <f>SUM(Table1[[#This Row],[Price per Unit]]*Table1[[#This Row],[Units Sold]])</f>
        <v>1539</v>
      </c>
      <c r="W9271">
        <f>SUM(Table1[[#This Row],[Total Sales]]-Table1[[#This Row],[Operating Profit]])</f>
        <v>877</v>
      </c>
      <c r="X9271">
        <f>SUM(Table1[[#This Row],[Total Sales]]-Table1[[#This Row],[Cost]])</f>
        <v>662</v>
      </c>
      <c r="Y9271">
        <f>SUM(Table1[[#This Row],[profit/loss]])/SUM(Table1[profit/loss])</f>
        <v>1.9931646975895552E-6</v>
      </c>
    </row>
    <row r="9272" spans="1:25" x14ac:dyDescent="0.3">
      <c r="A9272" t="s">
        <v>33</v>
      </c>
      <c r="B9272" t="s">
        <v>23</v>
      </c>
      <c r="C9272">
        <v>1197831</v>
      </c>
      <c r="D9272" s="9">
        <v>44520</v>
      </c>
      <c r="E9272" s="8" t="str">
        <f>TEXT(Table1[[#This Row],[Invoice Date]],"dd-mm-yyyy")</f>
        <v>20-11-2021</v>
      </c>
      <c r="F9272" s="1" t="str">
        <f t="shared" si="576"/>
        <v>November</v>
      </c>
      <c r="G9272" s="1" t="str">
        <f t="shared" si="577"/>
        <v>2021</v>
      </c>
      <c r="H9272" s="1" t="str">
        <f t="shared" si="578"/>
        <v>Saturday</v>
      </c>
      <c r="I9272" s="1" t="str">
        <f t="shared" si="579"/>
        <v>20</v>
      </c>
      <c r="J9272" t="s">
        <v>26</v>
      </c>
      <c r="K9272" t="s">
        <v>103</v>
      </c>
      <c r="L9272" t="s">
        <v>104</v>
      </c>
      <c r="M9272" t="s">
        <v>20</v>
      </c>
      <c r="N9272">
        <v>37</v>
      </c>
      <c r="O9272">
        <v>90</v>
      </c>
      <c r="P9272">
        <v>3330</v>
      </c>
      <c r="Q9272">
        <v>1565</v>
      </c>
      <c r="R9272">
        <v>0.47</v>
      </c>
      <c r="S9272" t="s">
        <v>23</v>
      </c>
      <c r="T9272" t="str">
        <f>IF(Table1[[#This Row],[Units Sold]]&gt; 700,"High Units","low Units")</f>
        <v>low Units</v>
      </c>
      <c r="U9272">
        <f>SUM(Table1[[#This Row],[Operating Profit]])/SUM(Table1[Operating Profit])*100</f>
        <v>4.7119376914315006E-4</v>
      </c>
      <c r="V9272">
        <f>SUM(Table1[[#This Row],[Price per Unit]]*Table1[[#This Row],[Units Sold]])</f>
        <v>3330</v>
      </c>
      <c r="W9272">
        <f>SUM(Table1[[#This Row],[Total Sales]]-Table1[[#This Row],[Operating Profit]])</f>
        <v>1765</v>
      </c>
      <c r="X9272">
        <f>SUM(Table1[[#This Row],[Total Sales]]-Table1[[#This Row],[Cost]])</f>
        <v>1565</v>
      </c>
      <c r="Y9272">
        <f>SUM(Table1[[#This Row],[profit/loss]])/SUM(Table1[profit/loss])</f>
        <v>4.7119376914315008E-6</v>
      </c>
    </row>
    <row r="9273" spans="1:25" x14ac:dyDescent="0.3">
      <c r="A9273" t="s">
        <v>33</v>
      </c>
      <c r="B9273" t="s">
        <v>23</v>
      </c>
      <c r="C9273">
        <v>1197831</v>
      </c>
      <c r="D9273" s="9">
        <v>44520</v>
      </c>
      <c r="E9273" s="8" t="str">
        <f>TEXT(Table1[[#This Row],[Invoice Date]],"dd-mm-yyyy")</f>
        <v>20-11-2021</v>
      </c>
      <c r="F9273" s="1" t="str">
        <f t="shared" si="576"/>
        <v>November</v>
      </c>
      <c r="G9273" s="1" t="str">
        <f t="shared" si="577"/>
        <v>2021</v>
      </c>
      <c r="H9273" s="1" t="str">
        <f t="shared" si="578"/>
        <v>Saturday</v>
      </c>
      <c r="I9273" s="1" t="str">
        <f t="shared" si="579"/>
        <v>20</v>
      </c>
      <c r="J9273" t="s">
        <v>26</v>
      </c>
      <c r="K9273" t="s">
        <v>103</v>
      </c>
      <c r="L9273" t="s">
        <v>104</v>
      </c>
      <c r="M9273" t="s">
        <v>21</v>
      </c>
      <c r="N9273">
        <v>60</v>
      </c>
      <c r="O9273">
        <v>85</v>
      </c>
      <c r="P9273">
        <v>5100</v>
      </c>
      <c r="Q9273">
        <v>2040</v>
      </c>
      <c r="R9273">
        <v>0.4</v>
      </c>
      <c r="S9273" t="s">
        <v>23</v>
      </c>
      <c r="T9273" t="str">
        <f>IF(Table1[[#This Row],[Units Sold]]&gt; 700,"High Units","low Units")</f>
        <v>low Units</v>
      </c>
      <c r="U9273">
        <f>SUM(Table1[[#This Row],[Operating Profit]])/SUM(Table1[Operating Profit])*100</f>
        <v>6.1420785242940969E-4</v>
      </c>
      <c r="V9273">
        <f>SUM(Table1[[#This Row],[Price per Unit]]*Table1[[#This Row],[Units Sold]])</f>
        <v>5100</v>
      </c>
      <c r="W9273">
        <f>SUM(Table1[[#This Row],[Total Sales]]-Table1[[#This Row],[Operating Profit]])</f>
        <v>3060</v>
      </c>
      <c r="X9273">
        <f>SUM(Table1[[#This Row],[Total Sales]]-Table1[[#This Row],[Cost]])</f>
        <v>2040</v>
      </c>
      <c r="Y9273">
        <f>SUM(Table1[[#This Row],[profit/loss]])/SUM(Table1[profit/loss])</f>
        <v>6.1420785242940971E-6</v>
      </c>
    </row>
    <row r="9274" spans="1:25" x14ac:dyDescent="0.3">
      <c r="A9274" t="s">
        <v>33</v>
      </c>
      <c r="B9274" t="s">
        <v>23</v>
      </c>
      <c r="C9274">
        <v>1197831</v>
      </c>
      <c r="D9274" s="9">
        <v>44520</v>
      </c>
      <c r="E9274" s="8" t="str">
        <f>TEXT(Table1[[#This Row],[Invoice Date]],"dd-mm-yyyy")</f>
        <v>20-11-2021</v>
      </c>
      <c r="F9274" s="1" t="str">
        <f t="shared" si="576"/>
        <v>November</v>
      </c>
      <c r="G9274" s="1" t="str">
        <f t="shared" si="577"/>
        <v>2021</v>
      </c>
      <c r="H9274" s="1" t="str">
        <f t="shared" si="578"/>
        <v>Saturday</v>
      </c>
      <c r="I9274" s="1" t="str">
        <f t="shared" si="579"/>
        <v>20</v>
      </c>
      <c r="J9274" t="s">
        <v>26</v>
      </c>
      <c r="K9274" t="s">
        <v>103</v>
      </c>
      <c r="L9274" t="s">
        <v>104</v>
      </c>
      <c r="M9274" t="s">
        <v>22</v>
      </c>
      <c r="N9274">
        <v>60</v>
      </c>
      <c r="O9274">
        <v>128</v>
      </c>
      <c r="P9274">
        <v>7680</v>
      </c>
      <c r="Q9274">
        <v>3302</v>
      </c>
      <c r="R9274">
        <v>0.43</v>
      </c>
      <c r="S9274" t="s">
        <v>23</v>
      </c>
      <c r="T9274" t="str">
        <f>IF(Table1[[#This Row],[Units Sold]]&gt; 700,"High Units","low Units")</f>
        <v>low Units</v>
      </c>
      <c r="U9274">
        <f>SUM(Table1[[#This Row],[Operating Profit]])/SUM(Table1[Operating Profit])*100</f>
        <v>9.9417369054995651E-4</v>
      </c>
      <c r="V9274">
        <f>SUM(Table1[[#This Row],[Price per Unit]]*Table1[[#This Row],[Units Sold]])</f>
        <v>7680</v>
      </c>
      <c r="W9274">
        <f>SUM(Table1[[#This Row],[Total Sales]]-Table1[[#This Row],[Operating Profit]])</f>
        <v>4378</v>
      </c>
      <c r="X9274">
        <f>SUM(Table1[[#This Row],[Total Sales]]-Table1[[#This Row],[Cost]])</f>
        <v>3302</v>
      </c>
      <c r="Y9274">
        <f>SUM(Table1[[#This Row],[profit/loss]])/SUM(Table1[profit/loss])</f>
        <v>9.9417369054995643E-6</v>
      </c>
    </row>
    <row r="9275" spans="1:25" x14ac:dyDescent="0.3">
      <c r="A9275" t="s">
        <v>33</v>
      </c>
      <c r="B9275" t="s">
        <v>23</v>
      </c>
      <c r="C9275">
        <v>1197831</v>
      </c>
      <c r="D9275" s="9">
        <v>44549</v>
      </c>
      <c r="E9275" s="8" t="str">
        <f>TEXT(Table1[[#This Row],[Invoice Date]],"dd-mm-yyyy")</f>
        <v>19-12-2021</v>
      </c>
      <c r="F9275" s="1" t="str">
        <f t="shared" si="576"/>
        <v>December</v>
      </c>
      <c r="G9275" s="1" t="str">
        <f t="shared" si="577"/>
        <v>2021</v>
      </c>
      <c r="H9275" s="1" t="str">
        <f t="shared" si="578"/>
        <v>Sunday</v>
      </c>
      <c r="I9275" s="1" t="str">
        <f t="shared" si="579"/>
        <v>19</v>
      </c>
      <c r="J9275" t="s">
        <v>26</v>
      </c>
      <c r="K9275" t="s">
        <v>103</v>
      </c>
      <c r="L9275" t="s">
        <v>104</v>
      </c>
      <c r="M9275" t="s">
        <v>16</v>
      </c>
      <c r="N9275">
        <v>55</v>
      </c>
      <c r="O9275">
        <v>200</v>
      </c>
      <c r="P9275">
        <v>11000</v>
      </c>
      <c r="Q9275">
        <v>4620</v>
      </c>
      <c r="R9275">
        <v>0.42</v>
      </c>
      <c r="S9275" t="s">
        <v>23</v>
      </c>
      <c r="T9275" t="str">
        <f>IF(Table1[[#This Row],[Units Sold]]&gt; 700,"High Units","low Units")</f>
        <v>low Units</v>
      </c>
      <c r="U9275">
        <f>SUM(Table1[[#This Row],[Operating Profit]])/SUM(Table1[Operating Profit])*100</f>
        <v>1.3910001363842514E-3</v>
      </c>
      <c r="V9275">
        <f>SUM(Table1[[#This Row],[Price per Unit]]*Table1[[#This Row],[Units Sold]])</f>
        <v>11000</v>
      </c>
      <c r="W9275">
        <f>SUM(Table1[[#This Row],[Total Sales]]-Table1[[#This Row],[Operating Profit]])</f>
        <v>6380</v>
      </c>
      <c r="X9275">
        <f>SUM(Table1[[#This Row],[Total Sales]]-Table1[[#This Row],[Cost]])</f>
        <v>4620</v>
      </c>
      <c r="Y9275">
        <f>SUM(Table1[[#This Row],[profit/loss]])/SUM(Table1[profit/loss])</f>
        <v>1.3910001363842515E-5</v>
      </c>
    </row>
    <row r="9276" spans="1:25" x14ac:dyDescent="0.3">
      <c r="A9276" t="s">
        <v>33</v>
      </c>
      <c r="B9276" t="s">
        <v>23</v>
      </c>
      <c r="C9276">
        <v>1197831</v>
      </c>
      <c r="D9276" s="9">
        <v>44549</v>
      </c>
      <c r="E9276" s="8" t="str">
        <f>TEXT(Table1[[#This Row],[Invoice Date]],"dd-mm-yyyy")</f>
        <v>19-12-2021</v>
      </c>
      <c r="F9276" s="1" t="str">
        <f t="shared" si="576"/>
        <v>December</v>
      </c>
      <c r="G9276" s="1" t="str">
        <f t="shared" si="577"/>
        <v>2021</v>
      </c>
      <c r="H9276" s="1" t="str">
        <f t="shared" si="578"/>
        <v>Sunday</v>
      </c>
      <c r="I9276" s="1" t="str">
        <f t="shared" si="579"/>
        <v>19</v>
      </c>
      <c r="J9276" t="s">
        <v>26</v>
      </c>
      <c r="K9276" t="s">
        <v>103</v>
      </c>
      <c r="L9276" t="s">
        <v>104</v>
      </c>
      <c r="M9276" t="s">
        <v>18</v>
      </c>
      <c r="N9276">
        <v>47</v>
      </c>
      <c r="O9276">
        <v>149</v>
      </c>
      <c r="P9276">
        <v>7003</v>
      </c>
      <c r="Q9276">
        <v>2661</v>
      </c>
      <c r="R9276">
        <v>0.38</v>
      </c>
      <c r="S9276" t="s">
        <v>23</v>
      </c>
      <c r="T9276" t="str">
        <f>IF(Table1[[#This Row],[Units Sold]]&gt; 700,"High Units","low Units")</f>
        <v>low Units</v>
      </c>
      <c r="U9276">
        <f>SUM(Table1[[#This Row],[Operating Profit]])/SUM(Table1[Operating Profit])*100</f>
        <v>8.0117994868365643E-4</v>
      </c>
      <c r="V9276">
        <f>SUM(Table1[[#This Row],[Price per Unit]]*Table1[[#This Row],[Units Sold]])</f>
        <v>7003</v>
      </c>
      <c r="W9276">
        <f>SUM(Table1[[#This Row],[Total Sales]]-Table1[[#This Row],[Operating Profit]])</f>
        <v>4342</v>
      </c>
      <c r="X9276">
        <f>SUM(Table1[[#This Row],[Total Sales]]-Table1[[#This Row],[Cost]])</f>
        <v>2661</v>
      </c>
      <c r="Y9276">
        <f>SUM(Table1[[#This Row],[profit/loss]])/SUM(Table1[profit/loss])</f>
        <v>8.0117994868365646E-6</v>
      </c>
    </row>
    <row r="9277" spans="1:25" x14ac:dyDescent="0.3">
      <c r="A9277" t="s">
        <v>33</v>
      </c>
      <c r="B9277" t="s">
        <v>23</v>
      </c>
      <c r="C9277">
        <v>1197831</v>
      </c>
      <c r="D9277" s="9">
        <v>44549</v>
      </c>
      <c r="E9277" s="8" t="str">
        <f>TEXT(Table1[[#This Row],[Invoice Date]],"dd-mm-yyyy")</f>
        <v>19-12-2021</v>
      </c>
      <c r="F9277" s="1" t="str">
        <f t="shared" si="576"/>
        <v>December</v>
      </c>
      <c r="G9277" s="1" t="str">
        <f t="shared" si="577"/>
        <v>2021</v>
      </c>
      <c r="H9277" s="1" t="str">
        <f t="shared" si="578"/>
        <v>Sunday</v>
      </c>
      <c r="I9277" s="1" t="str">
        <f t="shared" si="579"/>
        <v>19</v>
      </c>
      <c r="J9277" t="s">
        <v>26</v>
      </c>
      <c r="K9277" t="s">
        <v>103</v>
      </c>
      <c r="L9277" t="s">
        <v>104</v>
      </c>
      <c r="M9277" t="s">
        <v>19</v>
      </c>
      <c r="N9277">
        <v>44</v>
      </c>
      <c r="O9277">
        <v>131</v>
      </c>
      <c r="P9277">
        <v>5764</v>
      </c>
      <c r="Q9277">
        <v>2594</v>
      </c>
      <c r="R9277">
        <v>0.45</v>
      </c>
      <c r="S9277" t="s">
        <v>23</v>
      </c>
      <c r="T9277" t="str">
        <f>IF(Table1[[#This Row],[Units Sold]]&gt; 700,"High Units","low Units")</f>
        <v>low Units</v>
      </c>
      <c r="U9277">
        <f>SUM(Table1[[#This Row],[Operating Profit]])/SUM(Table1[Operating Profit])*100</f>
        <v>7.8100743588327881E-4</v>
      </c>
      <c r="V9277">
        <f>SUM(Table1[[#This Row],[Price per Unit]]*Table1[[#This Row],[Units Sold]])</f>
        <v>5764</v>
      </c>
      <c r="W9277">
        <f>SUM(Table1[[#This Row],[Total Sales]]-Table1[[#This Row],[Operating Profit]])</f>
        <v>3170</v>
      </c>
      <c r="X9277">
        <f>SUM(Table1[[#This Row],[Total Sales]]-Table1[[#This Row],[Cost]])</f>
        <v>2594</v>
      </c>
      <c r="Y9277">
        <f>SUM(Table1[[#This Row],[profit/loss]])/SUM(Table1[profit/loss])</f>
        <v>7.8100743588327879E-6</v>
      </c>
    </row>
    <row r="9278" spans="1:25" x14ac:dyDescent="0.3">
      <c r="A9278" t="s">
        <v>33</v>
      </c>
      <c r="B9278" t="s">
        <v>23</v>
      </c>
      <c r="C9278">
        <v>1197831</v>
      </c>
      <c r="D9278" s="9">
        <v>44549</v>
      </c>
      <c r="E9278" s="8" t="str">
        <f>TEXT(Table1[[#This Row],[Invoice Date]],"dd-mm-yyyy")</f>
        <v>19-12-2021</v>
      </c>
      <c r="F9278" s="1" t="str">
        <f t="shared" si="576"/>
        <v>December</v>
      </c>
      <c r="G9278" s="1" t="str">
        <f t="shared" si="577"/>
        <v>2021</v>
      </c>
      <c r="H9278" s="1" t="str">
        <f t="shared" si="578"/>
        <v>Sunday</v>
      </c>
      <c r="I9278" s="1" t="str">
        <f t="shared" si="579"/>
        <v>19</v>
      </c>
      <c r="J9278" t="s">
        <v>26</v>
      </c>
      <c r="K9278" t="s">
        <v>103</v>
      </c>
      <c r="L9278" t="s">
        <v>104</v>
      </c>
      <c r="M9278" t="s">
        <v>20</v>
      </c>
      <c r="N9278">
        <v>45</v>
      </c>
      <c r="O9278">
        <v>114</v>
      </c>
      <c r="P9278">
        <v>5130</v>
      </c>
      <c r="Q9278">
        <v>2309</v>
      </c>
      <c r="R9278">
        <v>0.45</v>
      </c>
      <c r="S9278" t="s">
        <v>23</v>
      </c>
      <c r="T9278" t="str">
        <f>IF(Table1[[#This Row],[Units Sold]]&gt; 700,"High Units","low Units")</f>
        <v>low Units</v>
      </c>
      <c r="U9278">
        <f>SUM(Table1[[#This Row],[Operating Profit]])/SUM(Table1[Operating Profit])*100</f>
        <v>6.9519898591152306E-4</v>
      </c>
      <c r="V9278">
        <f>SUM(Table1[[#This Row],[Price per Unit]]*Table1[[#This Row],[Units Sold]])</f>
        <v>5130</v>
      </c>
      <c r="W9278">
        <f>SUM(Table1[[#This Row],[Total Sales]]-Table1[[#This Row],[Operating Profit]])</f>
        <v>2821</v>
      </c>
      <c r="X9278">
        <f>SUM(Table1[[#This Row],[Total Sales]]-Table1[[#This Row],[Cost]])</f>
        <v>2309</v>
      </c>
      <c r="Y9278">
        <f>SUM(Table1[[#This Row],[profit/loss]])/SUM(Table1[profit/loss])</f>
        <v>6.9519898591152306E-6</v>
      </c>
    </row>
    <row r="9279" spans="1:25" x14ac:dyDescent="0.3">
      <c r="A9279" t="s">
        <v>33</v>
      </c>
      <c r="B9279" t="s">
        <v>23</v>
      </c>
      <c r="C9279">
        <v>1197831</v>
      </c>
      <c r="D9279" s="9">
        <v>44549</v>
      </c>
      <c r="E9279" s="8" t="str">
        <f>TEXT(Table1[[#This Row],[Invoice Date]],"dd-mm-yyyy")</f>
        <v>19-12-2021</v>
      </c>
      <c r="F9279" s="1" t="str">
        <f t="shared" si="576"/>
        <v>December</v>
      </c>
      <c r="G9279" s="1" t="str">
        <f t="shared" si="577"/>
        <v>2021</v>
      </c>
      <c r="H9279" s="1" t="str">
        <f t="shared" si="578"/>
        <v>Sunday</v>
      </c>
      <c r="I9279" s="1" t="str">
        <f t="shared" si="579"/>
        <v>19</v>
      </c>
      <c r="J9279" t="s">
        <v>26</v>
      </c>
      <c r="K9279" t="s">
        <v>103</v>
      </c>
      <c r="L9279" t="s">
        <v>104</v>
      </c>
      <c r="M9279" t="s">
        <v>21</v>
      </c>
      <c r="N9279">
        <v>55</v>
      </c>
      <c r="O9279">
        <v>98</v>
      </c>
      <c r="P9279">
        <v>5390</v>
      </c>
      <c r="Q9279">
        <v>2156</v>
      </c>
      <c r="R9279">
        <v>0.4</v>
      </c>
      <c r="S9279" t="s">
        <v>23</v>
      </c>
      <c r="T9279" t="str">
        <f>IF(Table1[[#This Row],[Units Sold]]&gt; 700,"High Units","low Units")</f>
        <v>low Units</v>
      </c>
      <c r="U9279">
        <f>SUM(Table1[[#This Row],[Operating Profit]])/SUM(Table1[Operating Profit])*100</f>
        <v>6.4913339697931735E-4</v>
      </c>
      <c r="V9279">
        <f>SUM(Table1[[#This Row],[Price per Unit]]*Table1[[#This Row],[Units Sold]])</f>
        <v>5390</v>
      </c>
      <c r="W9279">
        <f>SUM(Table1[[#This Row],[Total Sales]]-Table1[[#This Row],[Operating Profit]])</f>
        <v>3234</v>
      </c>
      <c r="X9279">
        <f>SUM(Table1[[#This Row],[Total Sales]]-Table1[[#This Row],[Cost]])</f>
        <v>2156</v>
      </c>
      <c r="Y9279">
        <f>SUM(Table1[[#This Row],[profit/loss]])/SUM(Table1[profit/loss])</f>
        <v>6.4913339697931734E-6</v>
      </c>
    </row>
    <row r="9280" spans="1:25" x14ac:dyDescent="0.3">
      <c r="A9280" t="s">
        <v>33</v>
      </c>
      <c r="B9280" t="s">
        <v>23</v>
      </c>
      <c r="C9280">
        <v>1197831</v>
      </c>
      <c r="D9280" s="9">
        <v>44549</v>
      </c>
      <c r="E9280" s="8" t="str">
        <f>TEXT(Table1[[#This Row],[Invoice Date]],"dd-mm-yyyy")</f>
        <v>19-12-2021</v>
      </c>
      <c r="F9280" s="1" t="str">
        <f t="shared" si="576"/>
        <v>December</v>
      </c>
      <c r="G9280" s="1" t="str">
        <f t="shared" si="577"/>
        <v>2021</v>
      </c>
      <c r="H9280" s="1" t="str">
        <f t="shared" si="578"/>
        <v>Sunday</v>
      </c>
      <c r="I9280" s="1" t="str">
        <f t="shared" si="579"/>
        <v>19</v>
      </c>
      <c r="J9280" t="s">
        <v>26</v>
      </c>
      <c r="K9280" t="s">
        <v>103</v>
      </c>
      <c r="L9280" t="s">
        <v>104</v>
      </c>
      <c r="M9280" t="s">
        <v>22</v>
      </c>
      <c r="N9280">
        <v>51</v>
      </c>
      <c r="O9280">
        <v>128</v>
      </c>
      <c r="P9280">
        <v>6528</v>
      </c>
      <c r="Q9280">
        <v>2807</v>
      </c>
      <c r="R9280">
        <v>0.43</v>
      </c>
      <c r="S9280" t="s">
        <v>23</v>
      </c>
      <c r="T9280" t="str">
        <f>IF(Table1[[#This Row],[Units Sold]]&gt; 700,"High Units","low Units")</f>
        <v>low Units</v>
      </c>
      <c r="U9280">
        <f>SUM(Table1[[#This Row],[Operating Profit]])/SUM(Table1[Operating Profit])*100</f>
        <v>8.4513796165164366E-4</v>
      </c>
      <c r="V9280">
        <f>SUM(Table1[[#This Row],[Price per Unit]]*Table1[[#This Row],[Units Sold]])</f>
        <v>6528</v>
      </c>
      <c r="W9280">
        <f>SUM(Table1[[#This Row],[Total Sales]]-Table1[[#This Row],[Operating Profit]])</f>
        <v>3721</v>
      </c>
      <c r="X9280">
        <f>SUM(Table1[[#This Row],[Total Sales]]-Table1[[#This Row],[Cost]])</f>
        <v>2807</v>
      </c>
      <c r="Y9280">
        <f>SUM(Table1[[#This Row],[profit/loss]])/SUM(Table1[profit/loss])</f>
        <v>8.4513796165164367E-6</v>
      </c>
    </row>
    <row r="9281" spans="1:25" x14ac:dyDescent="0.3">
      <c r="A9281" t="s">
        <v>33</v>
      </c>
      <c r="B9281" t="s">
        <v>23</v>
      </c>
      <c r="C9281">
        <v>1197831</v>
      </c>
      <c r="D9281" s="9">
        <v>44212</v>
      </c>
      <c r="E9281" s="8" t="str">
        <f>TEXT(Table1[[#This Row],[Invoice Date]],"dd-mm-yyyy")</f>
        <v>16-01-2021</v>
      </c>
      <c r="F9281" s="1" t="str">
        <f t="shared" si="576"/>
        <v>January</v>
      </c>
      <c r="G9281" s="1" t="str">
        <f t="shared" si="577"/>
        <v>2021</v>
      </c>
      <c r="H9281" s="1" t="str">
        <f t="shared" si="578"/>
        <v>Saturday</v>
      </c>
      <c r="I9281" s="1" t="str">
        <f t="shared" si="579"/>
        <v>16</v>
      </c>
      <c r="J9281" t="s">
        <v>26</v>
      </c>
      <c r="K9281" t="s">
        <v>103</v>
      </c>
      <c r="L9281" t="s">
        <v>104</v>
      </c>
      <c r="M9281" t="s">
        <v>16</v>
      </c>
      <c r="N9281">
        <v>17</v>
      </c>
      <c r="O9281">
        <v>176</v>
      </c>
      <c r="P9281">
        <v>2992</v>
      </c>
      <c r="Q9281">
        <v>1137</v>
      </c>
      <c r="R9281">
        <v>0.38</v>
      </c>
      <c r="S9281" t="s">
        <v>23</v>
      </c>
      <c r="T9281" t="str">
        <f>IF(Table1[[#This Row],[Units Sold]]&gt; 700,"High Units","low Units")</f>
        <v>low Units</v>
      </c>
      <c r="U9281">
        <f>SUM(Table1[[#This Row],[Operating Profit]])/SUM(Table1[Operating Profit])*100</f>
        <v>3.4233055304521516E-4</v>
      </c>
      <c r="V9281">
        <f>SUM(Table1[[#This Row],[Price per Unit]]*Table1[[#This Row],[Units Sold]])</f>
        <v>2992</v>
      </c>
      <c r="W9281">
        <f>SUM(Table1[[#This Row],[Total Sales]]-Table1[[#This Row],[Operating Profit]])</f>
        <v>1855</v>
      </c>
      <c r="X9281">
        <f>SUM(Table1[[#This Row],[Total Sales]]-Table1[[#This Row],[Cost]])</f>
        <v>1137</v>
      </c>
      <c r="Y9281">
        <f>SUM(Table1[[#This Row],[profit/loss]])/SUM(Table1[profit/loss])</f>
        <v>3.4233055304521515E-6</v>
      </c>
    </row>
    <row r="9282" spans="1:25" x14ac:dyDescent="0.3">
      <c r="A9282" t="s">
        <v>33</v>
      </c>
      <c r="B9282" t="s">
        <v>23</v>
      </c>
      <c r="C9282">
        <v>1197831</v>
      </c>
      <c r="D9282" s="9">
        <v>44212</v>
      </c>
      <c r="E9282" s="8" t="str">
        <f>TEXT(Table1[[#This Row],[Invoice Date]],"dd-mm-yyyy")</f>
        <v>16-01-2021</v>
      </c>
      <c r="F9282" s="1" t="str">
        <f t="shared" si="576"/>
        <v>January</v>
      </c>
      <c r="G9282" s="1" t="str">
        <f t="shared" si="577"/>
        <v>2021</v>
      </c>
      <c r="H9282" s="1" t="str">
        <f t="shared" si="578"/>
        <v>Saturday</v>
      </c>
      <c r="I9282" s="1" t="str">
        <f t="shared" si="579"/>
        <v>16</v>
      </c>
      <c r="J9282" t="s">
        <v>26</v>
      </c>
      <c r="K9282" t="s">
        <v>103</v>
      </c>
      <c r="L9282" t="s">
        <v>104</v>
      </c>
      <c r="M9282" t="s">
        <v>18</v>
      </c>
      <c r="N9282">
        <v>16</v>
      </c>
      <c r="O9282">
        <v>105</v>
      </c>
      <c r="P9282">
        <v>1680</v>
      </c>
      <c r="Q9282">
        <v>638</v>
      </c>
      <c r="R9282">
        <v>0.38</v>
      </c>
      <c r="S9282" t="s">
        <v>23</v>
      </c>
      <c r="T9282" t="str">
        <f>IF(Table1[[#This Row],[Units Sold]]&gt; 700,"High Units","low Units")</f>
        <v>low Units</v>
      </c>
      <c r="U9282">
        <f>SUM(Table1[[#This Row],[Operating Profit]])/SUM(Table1[Operating Profit])*100</f>
        <v>1.9209049502449187E-4</v>
      </c>
      <c r="V9282">
        <f>SUM(Table1[[#This Row],[Price per Unit]]*Table1[[#This Row],[Units Sold]])</f>
        <v>1680</v>
      </c>
      <c r="W9282">
        <f>SUM(Table1[[#This Row],[Total Sales]]-Table1[[#This Row],[Operating Profit]])</f>
        <v>1042</v>
      </c>
      <c r="X9282">
        <f>SUM(Table1[[#This Row],[Total Sales]]-Table1[[#This Row],[Cost]])</f>
        <v>638</v>
      </c>
      <c r="Y9282">
        <f>SUM(Table1[[#This Row],[profit/loss]])/SUM(Table1[profit/loss])</f>
        <v>1.9209049502449188E-6</v>
      </c>
    </row>
    <row r="9283" spans="1:25" x14ac:dyDescent="0.3">
      <c r="A9283" t="s">
        <v>33</v>
      </c>
      <c r="B9283" t="s">
        <v>23</v>
      </c>
      <c r="C9283">
        <v>1197831</v>
      </c>
      <c r="D9283" s="9">
        <v>44212</v>
      </c>
      <c r="E9283" s="8" t="str">
        <f>TEXT(Table1[[#This Row],[Invoice Date]],"dd-mm-yyyy")</f>
        <v>16-01-2021</v>
      </c>
      <c r="F9283" s="1" t="str">
        <f t="shared" ref="F9283:F9346" si="580">TEXT(D9283,"mmmm")</f>
        <v>January</v>
      </c>
      <c r="G9283" s="1" t="str">
        <f t="shared" ref="G9283:G9346" si="581">TEXT(D9283,"YYYY")</f>
        <v>2021</v>
      </c>
      <c r="H9283" s="1" t="str">
        <f t="shared" ref="H9283:H9346" si="582">TEXT(D9283,"dddd")</f>
        <v>Saturday</v>
      </c>
      <c r="I9283" s="1" t="str">
        <f t="shared" ref="I9283:I9346" si="583">TEXT(D9283,"dd")</f>
        <v>16</v>
      </c>
      <c r="J9283" t="s">
        <v>26</v>
      </c>
      <c r="K9283" t="s">
        <v>103</v>
      </c>
      <c r="L9283" t="s">
        <v>104</v>
      </c>
      <c r="M9283" t="s">
        <v>19</v>
      </c>
      <c r="N9283">
        <v>12</v>
      </c>
      <c r="O9283">
        <v>116</v>
      </c>
      <c r="P9283">
        <v>1392</v>
      </c>
      <c r="Q9283">
        <v>557</v>
      </c>
      <c r="R9283">
        <v>0.4</v>
      </c>
      <c r="S9283" t="s">
        <v>23</v>
      </c>
      <c r="T9283" t="str">
        <f>IF(Table1[[#This Row],[Units Sold]]&gt; 700,"High Units","low Units")</f>
        <v>low Units</v>
      </c>
      <c r="U9283">
        <f>SUM(Table1[[#This Row],[Operating Profit]])/SUM(Table1[Operating Profit])*100</f>
        <v>1.6770283029567706E-4</v>
      </c>
      <c r="V9283">
        <f>SUM(Table1[[#This Row],[Price per Unit]]*Table1[[#This Row],[Units Sold]])</f>
        <v>1392</v>
      </c>
      <c r="W9283">
        <f>SUM(Table1[[#This Row],[Total Sales]]-Table1[[#This Row],[Operating Profit]])</f>
        <v>835</v>
      </c>
      <c r="X9283">
        <f>SUM(Table1[[#This Row],[Total Sales]]-Table1[[#This Row],[Cost]])</f>
        <v>557</v>
      </c>
      <c r="Y9283">
        <f>SUM(Table1[[#This Row],[profit/loss]])/SUM(Table1[profit/loss])</f>
        <v>1.6770283029567707E-6</v>
      </c>
    </row>
    <row r="9284" spans="1:25" x14ac:dyDescent="0.3">
      <c r="A9284" t="s">
        <v>33</v>
      </c>
      <c r="B9284" t="s">
        <v>23</v>
      </c>
      <c r="C9284">
        <v>1197831</v>
      </c>
      <c r="D9284" s="9">
        <v>44212</v>
      </c>
      <c r="E9284" s="8" t="str">
        <f>TEXT(Table1[[#This Row],[Invoice Date]],"dd-mm-yyyy")</f>
        <v>16-01-2021</v>
      </c>
      <c r="F9284" s="1" t="str">
        <f t="shared" si="580"/>
        <v>January</v>
      </c>
      <c r="G9284" s="1" t="str">
        <f t="shared" si="581"/>
        <v>2021</v>
      </c>
      <c r="H9284" s="1" t="str">
        <f t="shared" si="582"/>
        <v>Saturday</v>
      </c>
      <c r="I9284" s="1" t="str">
        <f t="shared" si="583"/>
        <v>16</v>
      </c>
      <c r="J9284" t="s">
        <v>26</v>
      </c>
      <c r="K9284" t="s">
        <v>103</v>
      </c>
      <c r="L9284" t="s">
        <v>104</v>
      </c>
      <c r="M9284" t="s">
        <v>20</v>
      </c>
      <c r="N9284">
        <v>16</v>
      </c>
      <c r="O9284">
        <v>70</v>
      </c>
      <c r="P9284">
        <v>1120</v>
      </c>
      <c r="Q9284">
        <v>448</v>
      </c>
      <c r="R9284">
        <v>0.4</v>
      </c>
      <c r="S9284" t="s">
        <v>23</v>
      </c>
      <c r="T9284" t="str">
        <f>IF(Table1[[#This Row],[Units Sold]]&gt; 700,"High Units","low Units")</f>
        <v>low Units</v>
      </c>
      <c r="U9284">
        <f>SUM(Table1[[#This Row],[Operating Profit]])/SUM(Table1[Operating Profit])*100</f>
        <v>1.3488486170998802E-4</v>
      </c>
      <c r="V9284">
        <f>SUM(Table1[[#This Row],[Price per Unit]]*Table1[[#This Row],[Units Sold]])</f>
        <v>1120</v>
      </c>
      <c r="W9284">
        <f>SUM(Table1[[#This Row],[Total Sales]]-Table1[[#This Row],[Operating Profit]])</f>
        <v>672</v>
      </c>
      <c r="X9284">
        <f>SUM(Table1[[#This Row],[Total Sales]]-Table1[[#This Row],[Cost]])</f>
        <v>448</v>
      </c>
      <c r="Y9284">
        <f>SUM(Table1[[#This Row],[profit/loss]])/SUM(Table1[profit/loss])</f>
        <v>1.3488486170998802E-6</v>
      </c>
    </row>
    <row r="9285" spans="1:25" x14ac:dyDescent="0.3">
      <c r="A9285" t="s">
        <v>33</v>
      </c>
      <c r="B9285" t="s">
        <v>23</v>
      </c>
      <c r="C9285">
        <v>1197831</v>
      </c>
      <c r="D9285" s="9">
        <v>44212</v>
      </c>
      <c r="E9285" s="8" t="str">
        <f>TEXT(Table1[[#This Row],[Invoice Date]],"dd-mm-yyyy")</f>
        <v>16-01-2021</v>
      </c>
      <c r="F9285" s="1" t="str">
        <f t="shared" si="580"/>
        <v>January</v>
      </c>
      <c r="G9285" s="1" t="str">
        <f t="shared" si="581"/>
        <v>2021</v>
      </c>
      <c r="H9285" s="1" t="str">
        <f t="shared" si="582"/>
        <v>Saturday</v>
      </c>
      <c r="I9285" s="1" t="str">
        <f t="shared" si="583"/>
        <v>16</v>
      </c>
      <c r="J9285" t="s">
        <v>26</v>
      </c>
      <c r="K9285" t="s">
        <v>103</v>
      </c>
      <c r="L9285" t="s">
        <v>104</v>
      </c>
      <c r="M9285" t="s">
        <v>21</v>
      </c>
      <c r="N9285">
        <v>28</v>
      </c>
      <c r="O9285">
        <v>88</v>
      </c>
      <c r="P9285">
        <v>2464</v>
      </c>
      <c r="Q9285">
        <v>1010</v>
      </c>
      <c r="R9285">
        <v>0.41</v>
      </c>
      <c r="S9285" t="s">
        <v>23</v>
      </c>
      <c r="T9285" t="str">
        <f>IF(Table1[[#This Row],[Units Sold]]&gt; 700,"High Units","low Units")</f>
        <v>low Units</v>
      </c>
      <c r="U9285">
        <f>SUM(Table1[[#This Row],[Operating Profit]])/SUM(Table1[Operating Profit])*100</f>
        <v>3.0409310340867839E-4</v>
      </c>
      <c r="V9285">
        <f>SUM(Table1[[#This Row],[Price per Unit]]*Table1[[#This Row],[Units Sold]])</f>
        <v>2464</v>
      </c>
      <c r="W9285">
        <f>SUM(Table1[[#This Row],[Total Sales]]-Table1[[#This Row],[Operating Profit]])</f>
        <v>1454</v>
      </c>
      <c r="X9285">
        <f>SUM(Table1[[#This Row],[Total Sales]]-Table1[[#This Row],[Cost]])</f>
        <v>1010</v>
      </c>
      <c r="Y9285">
        <f>SUM(Table1[[#This Row],[profit/loss]])/SUM(Table1[profit/loss])</f>
        <v>3.0409310340867837E-6</v>
      </c>
    </row>
    <row r="9286" spans="1:25" x14ac:dyDescent="0.3">
      <c r="A9286" t="s">
        <v>33</v>
      </c>
      <c r="B9286" t="s">
        <v>23</v>
      </c>
      <c r="C9286">
        <v>1197831</v>
      </c>
      <c r="D9286" s="9">
        <v>44212</v>
      </c>
      <c r="E9286" s="8" t="str">
        <f>TEXT(Table1[[#This Row],[Invoice Date]],"dd-mm-yyyy")</f>
        <v>16-01-2021</v>
      </c>
      <c r="F9286" s="1" t="str">
        <f t="shared" si="580"/>
        <v>January</v>
      </c>
      <c r="G9286" s="1" t="str">
        <f t="shared" si="581"/>
        <v>2021</v>
      </c>
      <c r="H9286" s="1" t="str">
        <f t="shared" si="582"/>
        <v>Saturday</v>
      </c>
      <c r="I9286" s="1" t="str">
        <f t="shared" si="583"/>
        <v>16</v>
      </c>
      <c r="J9286" t="s">
        <v>26</v>
      </c>
      <c r="K9286" t="s">
        <v>103</v>
      </c>
      <c r="L9286" t="s">
        <v>104</v>
      </c>
      <c r="M9286" t="s">
        <v>22</v>
      </c>
      <c r="N9286">
        <v>17</v>
      </c>
      <c r="O9286">
        <v>119</v>
      </c>
      <c r="P9286">
        <v>2023</v>
      </c>
      <c r="Q9286">
        <v>749</v>
      </c>
      <c r="R9286">
        <v>0.37</v>
      </c>
      <c r="S9286" t="s">
        <v>23</v>
      </c>
      <c r="T9286" t="str">
        <f>IF(Table1[[#This Row],[Units Sold]]&gt; 700,"High Units","low Units")</f>
        <v>low Units</v>
      </c>
      <c r="U9286">
        <f>SUM(Table1[[#This Row],[Operating Profit]])/SUM(Table1[Operating Profit])*100</f>
        <v>2.2551062817138619E-4</v>
      </c>
      <c r="V9286">
        <f>SUM(Table1[[#This Row],[Price per Unit]]*Table1[[#This Row],[Units Sold]])</f>
        <v>2023</v>
      </c>
      <c r="W9286">
        <f>SUM(Table1[[#This Row],[Total Sales]]-Table1[[#This Row],[Operating Profit]])</f>
        <v>1274</v>
      </c>
      <c r="X9286">
        <f>SUM(Table1[[#This Row],[Total Sales]]-Table1[[#This Row],[Cost]])</f>
        <v>749</v>
      </c>
      <c r="Y9286">
        <f>SUM(Table1[[#This Row],[profit/loss]])/SUM(Table1[profit/loss])</f>
        <v>2.255106281713862E-6</v>
      </c>
    </row>
    <row r="9287" spans="1:25" x14ac:dyDescent="0.3">
      <c r="A9287" t="s">
        <v>33</v>
      </c>
      <c r="B9287" t="s">
        <v>23</v>
      </c>
      <c r="C9287">
        <v>1197831</v>
      </c>
      <c r="D9287" s="9">
        <v>44241</v>
      </c>
      <c r="E9287" s="8" t="str">
        <f>TEXT(Table1[[#This Row],[Invoice Date]],"dd-mm-yyyy")</f>
        <v>14-02-2021</v>
      </c>
      <c r="F9287" s="1" t="str">
        <f t="shared" si="580"/>
        <v>February</v>
      </c>
      <c r="G9287" s="1" t="str">
        <f t="shared" si="581"/>
        <v>2021</v>
      </c>
      <c r="H9287" s="1" t="str">
        <f t="shared" si="582"/>
        <v>Sunday</v>
      </c>
      <c r="I9287" s="1" t="str">
        <f t="shared" si="583"/>
        <v>14</v>
      </c>
      <c r="J9287" t="s">
        <v>26</v>
      </c>
      <c r="K9287" t="s">
        <v>103</v>
      </c>
      <c r="L9287" t="s">
        <v>104</v>
      </c>
      <c r="M9287" t="s">
        <v>16</v>
      </c>
      <c r="N9287">
        <v>18</v>
      </c>
      <c r="O9287">
        <v>204</v>
      </c>
      <c r="P9287">
        <v>3672</v>
      </c>
      <c r="Q9287">
        <v>1469</v>
      </c>
      <c r="R9287">
        <v>0.4</v>
      </c>
      <c r="S9287" t="s">
        <v>23</v>
      </c>
      <c r="T9287" t="str">
        <f>IF(Table1[[#This Row],[Units Sold]]&gt; 700,"High Units","low Units")</f>
        <v>low Units</v>
      </c>
      <c r="U9287">
        <f>SUM(Table1[[#This Row],[Operating Profit]])/SUM(Table1[Operating Profit])*100</f>
        <v>4.4228987020529552E-4</v>
      </c>
      <c r="V9287">
        <f>SUM(Table1[[#This Row],[Price per Unit]]*Table1[[#This Row],[Units Sold]])</f>
        <v>3672</v>
      </c>
      <c r="W9287">
        <f>SUM(Table1[[#This Row],[Total Sales]]-Table1[[#This Row],[Operating Profit]])</f>
        <v>2203</v>
      </c>
      <c r="X9287">
        <f>SUM(Table1[[#This Row],[Total Sales]]-Table1[[#This Row],[Cost]])</f>
        <v>1469</v>
      </c>
      <c r="Y9287">
        <f>SUM(Table1[[#This Row],[profit/loss]])/SUM(Table1[profit/loss])</f>
        <v>4.422898702052955E-6</v>
      </c>
    </row>
    <row r="9288" spans="1:25" x14ac:dyDescent="0.3">
      <c r="A9288" t="s">
        <v>33</v>
      </c>
      <c r="B9288" t="s">
        <v>23</v>
      </c>
      <c r="C9288">
        <v>1197831</v>
      </c>
      <c r="D9288" s="9">
        <v>44241</v>
      </c>
      <c r="E9288" s="8" t="str">
        <f>TEXT(Table1[[#This Row],[Invoice Date]],"dd-mm-yyyy")</f>
        <v>14-02-2021</v>
      </c>
      <c r="F9288" s="1" t="str">
        <f t="shared" si="580"/>
        <v>February</v>
      </c>
      <c r="G9288" s="1" t="str">
        <f t="shared" si="581"/>
        <v>2021</v>
      </c>
      <c r="H9288" s="1" t="str">
        <f t="shared" si="582"/>
        <v>Sunday</v>
      </c>
      <c r="I9288" s="1" t="str">
        <f t="shared" si="583"/>
        <v>14</v>
      </c>
      <c r="J9288" t="s">
        <v>26</v>
      </c>
      <c r="K9288" t="s">
        <v>103</v>
      </c>
      <c r="L9288" t="s">
        <v>104</v>
      </c>
      <c r="M9288" t="s">
        <v>18</v>
      </c>
      <c r="N9288">
        <v>17</v>
      </c>
      <c r="O9288">
        <v>75</v>
      </c>
      <c r="P9288">
        <v>1275</v>
      </c>
      <c r="Q9288">
        <v>523</v>
      </c>
      <c r="R9288">
        <v>0.41</v>
      </c>
      <c r="S9288" t="s">
        <v>23</v>
      </c>
      <c r="T9288" t="str">
        <f>IF(Table1[[#This Row],[Units Sold]]&gt; 700,"High Units","low Units")</f>
        <v>low Units</v>
      </c>
      <c r="U9288">
        <f>SUM(Table1[[#This Row],[Operating Profit]])/SUM(Table1[Operating Profit])*100</f>
        <v>1.5746603275518692E-4</v>
      </c>
      <c r="V9288">
        <f>SUM(Table1[[#This Row],[Price per Unit]]*Table1[[#This Row],[Units Sold]])</f>
        <v>1275</v>
      </c>
      <c r="W9288">
        <f>SUM(Table1[[#This Row],[Total Sales]]-Table1[[#This Row],[Operating Profit]])</f>
        <v>752</v>
      </c>
      <c r="X9288">
        <f>SUM(Table1[[#This Row],[Total Sales]]-Table1[[#This Row],[Cost]])</f>
        <v>523</v>
      </c>
      <c r="Y9288">
        <f>SUM(Table1[[#This Row],[profit/loss]])/SUM(Table1[profit/loss])</f>
        <v>1.5746603275518692E-6</v>
      </c>
    </row>
    <row r="9289" spans="1:25" x14ac:dyDescent="0.3">
      <c r="A9289" t="s">
        <v>33</v>
      </c>
      <c r="B9289" t="s">
        <v>23</v>
      </c>
      <c r="C9289">
        <v>1197831</v>
      </c>
      <c r="D9289" s="9">
        <v>44241</v>
      </c>
      <c r="E9289" s="8" t="str">
        <f>TEXT(Table1[[#This Row],[Invoice Date]],"dd-mm-yyyy")</f>
        <v>14-02-2021</v>
      </c>
      <c r="F9289" s="1" t="str">
        <f t="shared" si="580"/>
        <v>February</v>
      </c>
      <c r="G9289" s="1" t="str">
        <f t="shared" si="581"/>
        <v>2021</v>
      </c>
      <c r="H9289" s="1" t="str">
        <f t="shared" si="582"/>
        <v>Sunday</v>
      </c>
      <c r="I9289" s="1" t="str">
        <f t="shared" si="583"/>
        <v>14</v>
      </c>
      <c r="J9289" t="s">
        <v>26</v>
      </c>
      <c r="K9289" t="s">
        <v>103</v>
      </c>
      <c r="L9289" t="s">
        <v>104</v>
      </c>
      <c r="M9289" t="s">
        <v>19</v>
      </c>
      <c r="N9289">
        <v>11</v>
      </c>
      <c r="O9289">
        <v>90</v>
      </c>
      <c r="P9289">
        <v>990</v>
      </c>
      <c r="Q9289">
        <v>386</v>
      </c>
      <c r="R9289">
        <v>0.39</v>
      </c>
      <c r="S9289" t="s">
        <v>23</v>
      </c>
      <c r="T9289" t="str">
        <f>IF(Table1[[#This Row],[Units Sold]]&gt; 700,"High Units","low Units")</f>
        <v>low Units</v>
      </c>
      <c r="U9289">
        <f>SUM(Table1[[#This Row],[Operating Profit]])/SUM(Table1[Operating Profit])*100</f>
        <v>1.1621776031262361E-4</v>
      </c>
      <c r="V9289">
        <f>SUM(Table1[[#This Row],[Price per Unit]]*Table1[[#This Row],[Units Sold]])</f>
        <v>990</v>
      </c>
      <c r="W9289">
        <f>SUM(Table1[[#This Row],[Total Sales]]-Table1[[#This Row],[Operating Profit]])</f>
        <v>604</v>
      </c>
      <c r="X9289">
        <f>SUM(Table1[[#This Row],[Total Sales]]-Table1[[#This Row],[Cost]])</f>
        <v>386</v>
      </c>
      <c r="Y9289">
        <f>SUM(Table1[[#This Row],[profit/loss]])/SUM(Table1[profit/loss])</f>
        <v>1.1621776031262361E-6</v>
      </c>
    </row>
    <row r="9290" spans="1:25" x14ac:dyDescent="0.3">
      <c r="A9290" t="s">
        <v>25</v>
      </c>
      <c r="B9290" t="s">
        <v>23</v>
      </c>
      <c r="C9290">
        <v>1185732</v>
      </c>
      <c r="D9290" s="9">
        <v>44232</v>
      </c>
      <c r="E9290" s="8" t="str">
        <f>TEXT(Table1[[#This Row],[Invoice Date]],"dd-mm-yyyy")</f>
        <v>05-02-2021</v>
      </c>
      <c r="F9290" s="1" t="str">
        <f t="shared" si="580"/>
        <v>February</v>
      </c>
      <c r="G9290" s="1" t="str">
        <f t="shared" si="581"/>
        <v>2021</v>
      </c>
      <c r="H9290" s="1" t="str">
        <f t="shared" si="582"/>
        <v>Friday</v>
      </c>
      <c r="I9290" s="1" t="str">
        <f t="shared" si="583"/>
        <v>05</v>
      </c>
      <c r="J9290" t="s">
        <v>14</v>
      </c>
      <c r="K9290" t="s">
        <v>124</v>
      </c>
      <c r="L9290" t="s">
        <v>125</v>
      </c>
      <c r="M9290" t="s">
        <v>20</v>
      </c>
      <c r="N9290">
        <v>24</v>
      </c>
      <c r="O9290">
        <v>39</v>
      </c>
      <c r="P9290">
        <v>936</v>
      </c>
      <c r="Q9290">
        <v>309</v>
      </c>
      <c r="R9290">
        <v>0.33</v>
      </c>
      <c r="S9290" t="s">
        <v>23</v>
      </c>
      <c r="T9290" t="str">
        <f>IF(Table1[[#This Row],[Units Sold]]&gt; 700,"High Units","low Units")</f>
        <v>low Units</v>
      </c>
      <c r="U9290">
        <f>SUM(Table1[[#This Row],[Operating Profit]])/SUM(Table1[Operating Profit])*100</f>
        <v>9.3034424706219416E-5</v>
      </c>
      <c r="V9290">
        <f>SUM(Table1[[#This Row],[Price per Unit]]*Table1[[#This Row],[Units Sold]])</f>
        <v>936</v>
      </c>
      <c r="W9290">
        <f>SUM(Table1[[#This Row],[Total Sales]]-Table1[[#This Row],[Operating Profit]])</f>
        <v>627</v>
      </c>
      <c r="X9290">
        <f>SUM(Table1[[#This Row],[Total Sales]]-Table1[[#This Row],[Cost]])</f>
        <v>309</v>
      </c>
      <c r="Y9290">
        <f>SUM(Table1[[#This Row],[profit/loss]])/SUM(Table1[profit/loss])</f>
        <v>9.3034424706219414E-7</v>
      </c>
    </row>
    <row r="9291" spans="1:25" x14ac:dyDescent="0.3">
      <c r="A9291" t="s">
        <v>25</v>
      </c>
      <c r="B9291" t="s">
        <v>23</v>
      </c>
      <c r="C9291">
        <v>1185732</v>
      </c>
      <c r="D9291" s="9">
        <v>44232</v>
      </c>
      <c r="E9291" s="8" t="str">
        <f>TEXT(Table1[[#This Row],[Invoice Date]],"dd-mm-yyyy")</f>
        <v>05-02-2021</v>
      </c>
      <c r="F9291" s="1" t="str">
        <f t="shared" si="580"/>
        <v>February</v>
      </c>
      <c r="G9291" s="1" t="str">
        <f t="shared" si="581"/>
        <v>2021</v>
      </c>
      <c r="H9291" s="1" t="str">
        <f t="shared" si="582"/>
        <v>Friday</v>
      </c>
      <c r="I9291" s="1" t="str">
        <f t="shared" si="583"/>
        <v>05</v>
      </c>
      <c r="J9291" t="s">
        <v>14</v>
      </c>
      <c r="K9291" t="s">
        <v>124</v>
      </c>
      <c r="L9291" t="s">
        <v>125</v>
      </c>
      <c r="M9291" t="s">
        <v>21</v>
      </c>
      <c r="N9291">
        <v>39</v>
      </c>
      <c r="O9291">
        <v>66</v>
      </c>
      <c r="P9291">
        <v>2574</v>
      </c>
      <c r="Q9291">
        <v>952</v>
      </c>
      <c r="R9291">
        <v>0.37</v>
      </c>
      <c r="S9291" t="s">
        <v>23</v>
      </c>
      <c r="T9291" t="str">
        <f>IF(Table1[[#This Row],[Units Sold]]&gt; 700,"High Units","low Units")</f>
        <v>low Units</v>
      </c>
      <c r="U9291">
        <f>SUM(Table1[[#This Row],[Operating Profit]])/SUM(Table1[Operating Profit])*100</f>
        <v>2.8663033113372456E-4</v>
      </c>
      <c r="V9291">
        <f>SUM(Table1[[#This Row],[Price per Unit]]*Table1[[#This Row],[Units Sold]])</f>
        <v>2574</v>
      </c>
      <c r="W9291">
        <f>SUM(Table1[[#This Row],[Total Sales]]-Table1[[#This Row],[Operating Profit]])</f>
        <v>1622</v>
      </c>
      <c r="X9291">
        <f>SUM(Table1[[#This Row],[Total Sales]]-Table1[[#This Row],[Cost]])</f>
        <v>952</v>
      </c>
      <c r="Y9291">
        <f>SUM(Table1[[#This Row],[profit/loss]])/SUM(Table1[profit/loss])</f>
        <v>2.8663033113372456E-6</v>
      </c>
    </row>
    <row r="9292" spans="1:25" x14ac:dyDescent="0.3">
      <c r="A9292" t="s">
        <v>25</v>
      </c>
      <c r="B9292" t="s">
        <v>23</v>
      </c>
      <c r="C9292">
        <v>1185732</v>
      </c>
      <c r="D9292" s="9">
        <v>44232</v>
      </c>
      <c r="E9292" s="8" t="str">
        <f>TEXT(Table1[[#This Row],[Invoice Date]],"dd-mm-yyyy")</f>
        <v>05-02-2021</v>
      </c>
      <c r="F9292" s="1" t="str">
        <f t="shared" si="580"/>
        <v>February</v>
      </c>
      <c r="G9292" s="1" t="str">
        <f t="shared" si="581"/>
        <v>2021</v>
      </c>
      <c r="H9292" s="1" t="str">
        <f t="shared" si="582"/>
        <v>Friday</v>
      </c>
      <c r="I9292" s="1" t="str">
        <f t="shared" si="583"/>
        <v>05</v>
      </c>
      <c r="J9292" t="s">
        <v>14</v>
      </c>
      <c r="K9292" t="s">
        <v>124</v>
      </c>
      <c r="L9292" t="s">
        <v>125</v>
      </c>
      <c r="M9292" t="s">
        <v>22</v>
      </c>
      <c r="N9292">
        <v>32</v>
      </c>
      <c r="O9292">
        <v>96</v>
      </c>
      <c r="P9292">
        <v>3072</v>
      </c>
      <c r="Q9292">
        <v>1198</v>
      </c>
      <c r="R9292">
        <v>0.39</v>
      </c>
      <c r="S9292" t="s">
        <v>23</v>
      </c>
      <c r="T9292" t="str">
        <f>IF(Table1[[#This Row],[Units Sold]]&gt; 700,"High Units","low Units")</f>
        <v>low Units</v>
      </c>
      <c r="U9292">
        <f>SUM(Table1[[#This Row],[Operating Profit]])/SUM(Table1[Operating Profit])*100</f>
        <v>3.606965721619769E-4</v>
      </c>
      <c r="V9292">
        <f>SUM(Table1[[#This Row],[Price per Unit]]*Table1[[#This Row],[Units Sold]])</f>
        <v>3072</v>
      </c>
      <c r="W9292">
        <f>SUM(Table1[[#This Row],[Total Sales]]-Table1[[#This Row],[Operating Profit]])</f>
        <v>1874</v>
      </c>
      <c r="X9292">
        <f>SUM(Table1[[#This Row],[Total Sales]]-Table1[[#This Row],[Cost]])</f>
        <v>1198</v>
      </c>
      <c r="Y9292">
        <f>SUM(Table1[[#This Row],[profit/loss]])/SUM(Table1[profit/loss])</f>
        <v>3.6069657216197689E-6</v>
      </c>
    </row>
    <row r="9293" spans="1:25" x14ac:dyDescent="0.3">
      <c r="A9293" t="s">
        <v>25</v>
      </c>
      <c r="B9293" t="s">
        <v>23</v>
      </c>
      <c r="C9293">
        <v>1185732</v>
      </c>
      <c r="D9293" s="9">
        <v>44258</v>
      </c>
      <c r="E9293" s="8" t="str">
        <f>TEXT(Table1[[#This Row],[Invoice Date]],"dd-mm-yyyy")</f>
        <v>03-03-2021</v>
      </c>
      <c r="F9293" s="1" t="str">
        <f t="shared" si="580"/>
        <v>March</v>
      </c>
      <c r="G9293" s="1" t="str">
        <f t="shared" si="581"/>
        <v>2021</v>
      </c>
      <c r="H9293" s="1" t="str">
        <f t="shared" si="582"/>
        <v>Wednesday</v>
      </c>
      <c r="I9293" s="1" t="str">
        <f t="shared" si="583"/>
        <v>03</v>
      </c>
      <c r="J9293" t="s">
        <v>14</v>
      </c>
      <c r="K9293" t="s">
        <v>124</v>
      </c>
      <c r="L9293" t="s">
        <v>125</v>
      </c>
      <c r="M9293" t="s">
        <v>16</v>
      </c>
      <c r="N9293">
        <v>26</v>
      </c>
      <c r="O9293">
        <v>182</v>
      </c>
      <c r="P9293">
        <v>4732</v>
      </c>
      <c r="Q9293">
        <v>2035</v>
      </c>
      <c r="R9293">
        <v>0.43</v>
      </c>
      <c r="S9293" t="s">
        <v>23</v>
      </c>
      <c r="T9293" t="str">
        <f>IF(Table1[[#This Row],[Units Sold]]&gt; 700,"High Units","low Units")</f>
        <v>low Units</v>
      </c>
      <c r="U9293">
        <f>SUM(Table1[[#This Row],[Operating Profit]])/SUM(Table1[Operating Profit])*100</f>
        <v>6.1270244102639641E-4</v>
      </c>
      <c r="V9293">
        <f>SUM(Table1[[#This Row],[Price per Unit]]*Table1[[#This Row],[Units Sold]])</f>
        <v>4732</v>
      </c>
      <c r="W9293">
        <f>SUM(Table1[[#This Row],[Total Sales]]-Table1[[#This Row],[Operating Profit]])</f>
        <v>2697</v>
      </c>
      <c r="X9293">
        <f>SUM(Table1[[#This Row],[Total Sales]]-Table1[[#This Row],[Cost]])</f>
        <v>2035</v>
      </c>
      <c r="Y9293">
        <f>SUM(Table1[[#This Row],[profit/loss]])/SUM(Table1[profit/loss])</f>
        <v>6.1270244102639645E-6</v>
      </c>
    </row>
    <row r="9294" spans="1:25" x14ac:dyDescent="0.3">
      <c r="A9294" t="s">
        <v>25</v>
      </c>
      <c r="B9294" t="s">
        <v>23</v>
      </c>
      <c r="C9294">
        <v>1185732</v>
      </c>
      <c r="D9294" s="9">
        <v>44258</v>
      </c>
      <c r="E9294" s="8" t="str">
        <f>TEXT(Table1[[#This Row],[Invoice Date]],"dd-mm-yyyy")</f>
        <v>03-03-2021</v>
      </c>
      <c r="F9294" s="1" t="str">
        <f t="shared" si="580"/>
        <v>March</v>
      </c>
      <c r="G9294" s="1" t="str">
        <f t="shared" si="581"/>
        <v>2021</v>
      </c>
      <c r="H9294" s="1" t="str">
        <f t="shared" si="582"/>
        <v>Wednesday</v>
      </c>
      <c r="I9294" s="1" t="str">
        <f t="shared" si="583"/>
        <v>03</v>
      </c>
      <c r="J9294" t="s">
        <v>14</v>
      </c>
      <c r="K9294" t="s">
        <v>124</v>
      </c>
      <c r="L9294" t="s">
        <v>125</v>
      </c>
      <c r="M9294" t="s">
        <v>18</v>
      </c>
      <c r="N9294">
        <v>32</v>
      </c>
      <c r="O9294">
        <v>68</v>
      </c>
      <c r="P9294">
        <v>2176</v>
      </c>
      <c r="Q9294">
        <v>979</v>
      </c>
      <c r="R9294">
        <v>0.45</v>
      </c>
      <c r="S9294" t="s">
        <v>23</v>
      </c>
      <c r="T9294" t="str">
        <f>IF(Table1[[#This Row],[Units Sold]]&gt; 700,"High Units","low Units")</f>
        <v>low Units</v>
      </c>
      <c r="U9294">
        <f>SUM(Table1[[#This Row],[Operating Profit]])/SUM(Table1[Operating Profit])*100</f>
        <v>2.9475955270999611E-4</v>
      </c>
      <c r="V9294">
        <f>SUM(Table1[[#This Row],[Price per Unit]]*Table1[[#This Row],[Units Sold]])</f>
        <v>2176</v>
      </c>
      <c r="W9294">
        <f>SUM(Table1[[#This Row],[Total Sales]]-Table1[[#This Row],[Operating Profit]])</f>
        <v>1197</v>
      </c>
      <c r="X9294">
        <f>SUM(Table1[[#This Row],[Total Sales]]-Table1[[#This Row],[Cost]])</f>
        <v>979</v>
      </c>
      <c r="Y9294">
        <f>SUM(Table1[[#This Row],[profit/loss]])/SUM(Table1[profit/loss])</f>
        <v>2.9475955270999612E-6</v>
      </c>
    </row>
    <row r="9295" spans="1:25" x14ac:dyDescent="0.3">
      <c r="A9295" t="s">
        <v>25</v>
      </c>
      <c r="B9295" t="s">
        <v>23</v>
      </c>
      <c r="C9295">
        <v>1185732</v>
      </c>
      <c r="D9295" s="9">
        <v>44258</v>
      </c>
      <c r="E9295" s="8" t="str">
        <f>TEXT(Table1[[#This Row],[Invoice Date]],"dd-mm-yyyy")</f>
        <v>03-03-2021</v>
      </c>
      <c r="F9295" s="1" t="str">
        <f t="shared" si="580"/>
        <v>March</v>
      </c>
      <c r="G9295" s="1" t="str">
        <f t="shared" si="581"/>
        <v>2021</v>
      </c>
      <c r="H9295" s="1" t="str">
        <f t="shared" si="582"/>
        <v>Wednesday</v>
      </c>
      <c r="I9295" s="1" t="str">
        <f t="shared" si="583"/>
        <v>03</v>
      </c>
      <c r="J9295" t="s">
        <v>14</v>
      </c>
      <c r="K9295" t="s">
        <v>124</v>
      </c>
      <c r="L9295" t="s">
        <v>125</v>
      </c>
      <c r="M9295" t="s">
        <v>19</v>
      </c>
      <c r="N9295">
        <v>23</v>
      </c>
      <c r="O9295">
        <v>75</v>
      </c>
      <c r="P9295">
        <v>1725</v>
      </c>
      <c r="Q9295">
        <v>552</v>
      </c>
      <c r="R9295">
        <v>0.32</v>
      </c>
      <c r="S9295" t="s">
        <v>23</v>
      </c>
      <c r="T9295" t="str">
        <f>IF(Table1[[#This Row],[Units Sold]]&gt; 700,"High Units","low Units")</f>
        <v>low Units</v>
      </c>
      <c r="U9295">
        <f>SUM(Table1[[#This Row],[Operating Profit]])/SUM(Table1[Operating Profit])*100</f>
        <v>1.6619741889266381E-4</v>
      </c>
      <c r="V9295">
        <f>SUM(Table1[[#This Row],[Price per Unit]]*Table1[[#This Row],[Units Sold]])</f>
        <v>1725</v>
      </c>
      <c r="W9295">
        <f>SUM(Table1[[#This Row],[Total Sales]]-Table1[[#This Row],[Operating Profit]])</f>
        <v>1173</v>
      </c>
      <c r="X9295">
        <f>SUM(Table1[[#This Row],[Total Sales]]-Table1[[#This Row],[Cost]])</f>
        <v>552</v>
      </c>
      <c r="Y9295">
        <f>SUM(Table1[[#This Row],[profit/loss]])/SUM(Table1[profit/loss])</f>
        <v>1.6619741889266381E-6</v>
      </c>
    </row>
    <row r="9296" spans="1:25" x14ac:dyDescent="0.3">
      <c r="A9296" t="s">
        <v>25</v>
      </c>
      <c r="B9296" t="s">
        <v>23</v>
      </c>
      <c r="C9296">
        <v>1185732</v>
      </c>
      <c r="D9296" s="9">
        <v>44258</v>
      </c>
      <c r="E9296" s="8" t="str">
        <f>TEXT(Table1[[#This Row],[Invoice Date]],"dd-mm-yyyy")</f>
        <v>03-03-2021</v>
      </c>
      <c r="F9296" s="1" t="str">
        <f t="shared" si="580"/>
        <v>March</v>
      </c>
      <c r="G9296" s="1" t="str">
        <f t="shared" si="581"/>
        <v>2021</v>
      </c>
      <c r="H9296" s="1" t="str">
        <f t="shared" si="582"/>
        <v>Wednesday</v>
      </c>
      <c r="I9296" s="1" t="str">
        <f t="shared" si="583"/>
        <v>03</v>
      </c>
      <c r="J9296" t="s">
        <v>14</v>
      </c>
      <c r="K9296" t="s">
        <v>124</v>
      </c>
      <c r="L9296" t="s">
        <v>125</v>
      </c>
      <c r="M9296" t="s">
        <v>20</v>
      </c>
      <c r="N9296">
        <v>27</v>
      </c>
      <c r="O9296">
        <v>34</v>
      </c>
      <c r="P9296">
        <v>918</v>
      </c>
      <c r="Q9296">
        <v>294</v>
      </c>
      <c r="R9296">
        <v>0.32</v>
      </c>
      <c r="S9296" t="s">
        <v>23</v>
      </c>
      <c r="T9296" t="str">
        <f>IF(Table1[[#This Row],[Units Sold]]&gt; 700,"High Units","low Units")</f>
        <v>low Units</v>
      </c>
      <c r="U9296">
        <f>SUM(Table1[[#This Row],[Operating Profit]])/SUM(Table1[Operating Profit])*100</f>
        <v>8.8518190497179631E-5</v>
      </c>
      <c r="V9296">
        <f>SUM(Table1[[#This Row],[Price per Unit]]*Table1[[#This Row],[Units Sold]])</f>
        <v>918</v>
      </c>
      <c r="W9296">
        <f>SUM(Table1[[#This Row],[Total Sales]]-Table1[[#This Row],[Operating Profit]])</f>
        <v>624</v>
      </c>
      <c r="X9296">
        <f>SUM(Table1[[#This Row],[Total Sales]]-Table1[[#This Row],[Cost]])</f>
        <v>294</v>
      </c>
      <c r="Y9296">
        <f>SUM(Table1[[#This Row],[profit/loss]])/SUM(Table1[profit/loss])</f>
        <v>8.8518190497179636E-7</v>
      </c>
    </row>
    <row r="9297" spans="1:25" x14ac:dyDescent="0.3">
      <c r="A9297" t="s">
        <v>25</v>
      </c>
      <c r="B9297" t="s">
        <v>23</v>
      </c>
      <c r="C9297">
        <v>1185732</v>
      </c>
      <c r="D9297" s="9">
        <v>44258</v>
      </c>
      <c r="E9297" s="8" t="str">
        <f>TEXT(Table1[[#This Row],[Invoice Date]],"dd-mm-yyyy")</f>
        <v>03-03-2021</v>
      </c>
      <c r="F9297" s="1" t="str">
        <f t="shared" si="580"/>
        <v>March</v>
      </c>
      <c r="G9297" s="1" t="str">
        <f t="shared" si="581"/>
        <v>2021</v>
      </c>
      <c r="H9297" s="1" t="str">
        <f t="shared" si="582"/>
        <v>Wednesday</v>
      </c>
      <c r="I9297" s="1" t="str">
        <f t="shared" si="583"/>
        <v>03</v>
      </c>
      <c r="J9297" t="s">
        <v>14</v>
      </c>
      <c r="K9297" t="s">
        <v>124</v>
      </c>
      <c r="L9297" t="s">
        <v>125</v>
      </c>
      <c r="M9297" t="s">
        <v>21</v>
      </c>
      <c r="N9297">
        <v>39</v>
      </c>
      <c r="O9297">
        <v>53</v>
      </c>
      <c r="P9297">
        <v>2067</v>
      </c>
      <c r="Q9297">
        <v>703</v>
      </c>
      <c r="R9297">
        <v>0.34</v>
      </c>
      <c r="S9297" t="s">
        <v>23</v>
      </c>
      <c r="T9297" t="str">
        <f>IF(Table1[[#This Row],[Units Sold]]&gt; 700,"High Units","low Units")</f>
        <v>low Units</v>
      </c>
      <c r="U9297">
        <f>SUM(Table1[[#This Row],[Operating Profit]])/SUM(Table1[Operating Profit])*100</f>
        <v>2.1166084326366426E-4</v>
      </c>
      <c r="V9297">
        <f>SUM(Table1[[#This Row],[Price per Unit]]*Table1[[#This Row],[Units Sold]])</f>
        <v>2067</v>
      </c>
      <c r="W9297">
        <f>SUM(Table1[[#This Row],[Total Sales]]-Table1[[#This Row],[Operating Profit]])</f>
        <v>1364</v>
      </c>
      <c r="X9297">
        <f>SUM(Table1[[#This Row],[Total Sales]]-Table1[[#This Row],[Cost]])</f>
        <v>703</v>
      </c>
      <c r="Y9297">
        <f>SUM(Table1[[#This Row],[profit/loss]])/SUM(Table1[profit/loss])</f>
        <v>2.1166084326366425E-6</v>
      </c>
    </row>
    <row r="9298" spans="1:25" x14ac:dyDescent="0.3">
      <c r="A9298" t="s">
        <v>25</v>
      </c>
      <c r="B9298" t="s">
        <v>23</v>
      </c>
      <c r="C9298">
        <v>1185732</v>
      </c>
      <c r="D9298" s="9">
        <v>44258</v>
      </c>
      <c r="E9298" s="8" t="str">
        <f>TEXT(Table1[[#This Row],[Invoice Date]],"dd-mm-yyyy")</f>
        <v>03-03-2021</v>
      </c>
      <c r="F9298" s="1" t="str">
        <f t="shared" si="580"/>
        <v>March</v>
      </c>
      <c r="G9298" s="1" t="str">
        <f t="shared" si="581"/>
        <v>2021</v>
      </c>
      <c r="H9298" s="1" t="str">
        <f t="shared" si="582"/>
        <v>Wednesday</v>
      </c>
      <c r="I9298" s="1" t="str">
        <f t="shared" si="583"/>
        <v>03</v>
      </c>
      <c r="J9298" t="s">
        <v>14</v>
      </c>
      <c r="K9298" t="s">
        <v>124</v>
      </c>
      <c r="L9298" t="s">
        <v>125</v>
      </c>
      <c r="M9298" t="s">
        <v>22</v>
      </c>
      <c r="N9298">
        <v>29</v>
      </c>
      <c r="O9298">
        <v>85</v>
      </c>
      <c r="P9298">
        <v>2465</v>
      </c>
      <c r="Q9298">
        <v>961</v>
      </c>
      <c r="R9298">
        <v>0.39</v>
      </c>
      <c r="S9298" t="s">
        <v>23</v>
      </c>
      <c r="T9298" t="str">
        <f>IF(Table1[[#This Row],[Units Sold]]&gt; 700,"High Units","low Units")</f>
        <v>low Units</v>
      </c>
      <c r="U9298">
        <f>SUM(Table1[[#This Row],[Operating Profit]])/SUM(Table1[Operating Profit])*100</f>
        <v>2.8934007165914841E-4</v>
      </c>
      <c r="V9298">
        <f>SUM(Table1[[#This Row],[Price per Unit]]*Table1[[#This Row],[Units Sold]])</f>
        <v>2465</v>
      </c>
      <c r="W9298">
        <f>SUM(Table1[[#This Row],[Total Sales]]-Table1[[#This Row],[Operating Profit]])</f>
        <v>1504</v>
      </c>
      <c r="X9298">
        <f>SUM(Table1[[#This Row],[Total Sales]]-Table1[[#This Row],[Cost]])</f>
        <v>961</v>
      </c>
      <c r="Y9298">
        <f>SUM(Table1[[#This Row],[profit/loss]])/SUM(Table1[profit/loss])</f>
        <v>2.8934007165914841E-6</v>
      </c>
    </row>
    <row r="9299" spans="1:25" x14ac:dyDescent="0.3">
      <c r="A9299" t="s">
        <v>25</v>
      </c>
      <c r="B9299" t="s">
        <v>23</v>
      </c>
      <c r="C9299">
        <v>1185732</v>
      </c>
      <c r="D9299" s="9">
        <v>44290</v>
      </c>
      <c r="E9299" s="8" t="str">
        <f>TEXT(Table1[[#This Row],[Invoice Date]],"dd-mm-yyyy")</f>
        <v>04-04-2021</v>
      </c>
      <c r="F9299" s="1" t="str">
        <f t="shared" si="580"/>
        <v>April</v>
      </c>
      <c r="G9299" s="1" t="str">
        <f t="shared" si="581"/>
        <v>2021</v>
      </c>
      <c r="H9299" s="1" t="str">
        <f t="shared" si="582"/>
        <v>Sunday</v>
      </c>
      <c r="I9299" s="1" t="str">
        <f t="shared" si="583"/>
        <v>04</v>
      </c>
      <c r="J9299" t="s">
        <v>14</v>
      </c>
      <c r="K9299" t="s">
        <v>124</v>
      </c>
      <c r="L9299" t="s">
        <v>125</v>
      </c>
      <c r="M9299" t="s">
        <v>16</v>
      </c>
      <c r="N9299">
        <v>28</v>
      </c>
      <c r="O9299">
        <v>155</v>
      </c>
      <c r="P9299">
        <v>4340</v>
      </c>
      <c r="Q9299">
        <v>1996</v>
      </c>
      <c r="R9299">
        <v>0.46</v>
      </c>
      <c r="S9299" t="s">
        <v>23</v>
      </c>
      <c r="T9299" t="str">
        <f>IF(Table1[[#This Row],[Units Sold]]&gt; 700,"High Units","low Units")</f>
        <v>low Units</v>
      </c>
      <c r="U9299">
        <f>SUM(Table1[[#This Row],[Operating Profit]])/SUM(Table1[Operating Profit])*100</f>
        <v>6.0096023208289304E-4</v>
      </c>
      <c r="V9299">
        <f>SUM(Table1[[#This Row],[Price per Unit]]*Table1[[#This Row],[Units Sold]])</f>
        <v>4340</v>
      </c>
      <c r="W9299">
        <f>SUM(Table1[[#This Row],[Total Sales]]-Table1[[#This Row],[Operating Profit]])</f>
        <v>2344</v>
      </c>
      <c r="X9299">
        <f>SUM(Table1[[#This Row],[Total Sales]]-Table1[[#This Row],[Cost]])</f>
        <v>1996</v>
      </c>
      <c r="Y9299">
        <f>SUM(Table1[[#This Row],[profit/loss]])/SUM(Table1[profit/loss])</f>
        <v>6.009602320828931E-6</v>
      </c>
    </row>
    <row r="9300" spans="1:25" x14ac:dyDescent="0.3">
      <c r="A9300" t="s">
        <v>25</v>
      </c>
      <c r="B9300" t="s">
        <v>23</v>
      </c>
      <c r="C9300">
        <v>1185732</v>
      </c>
      <c r="D9300" s="9">
        <v>44290</v>
      </c>
      <c r="E9300" s="8" t="str">
        <f>TEXT(Table1[[#This Row],[Invoice Date]],"dd-mm-yyyy")</f>
        <v>04-04-2021</v>
      </c>
      <c r="F9300" s="1" t="str">
        <f t="shared" si="580"/>
        <v>April</v>
      </c>
      <c r="G9300" s="1" t="str">
        <f t="shared" si="581"/>
        <v>2021</v>
      </c>
      <c r="H9300" s="1" t="str">
        <f t="shared" si="582"/>
        <v>Sunday</v>
      </c>
      <c r="I9300" s="1" t="str">
        <f t="shared" si="583"/>
        <v>04</v>
      </c>
      <c r="J9300" t="s">
        <v>14</v>
      </c>
      <c r="K9300" t="s">
        <v>124</v>
      </c>
      <c r="L9300" t="s">
        <v>125</v>
      </c>
      <c r="M9300" t="s">
        <v>18</v>
      </c>
      <c r="N9300">
        <v>30</v>
      </c>
      <c r="O9300">
        <v>64</v>
      </c>
      <c r="P9300">
        <v>1920</v>
      </c>
      <c r="Q9300">
        <v>845</v>
      </c>
      <c r="R9300">
        <v>0.44</v>
      </c>
      <c r="S9300" t="s">
        <v>23</v>
      </c>
      <c r="T9300" t="str">
        <f>IF(Table1[[#This Row],[Units Sold]]&gt; 700,"High Units","low Units")</f>
        <v>low Units</v>
      </c>
      <c r="U9300">
        <f>SUM(Table1[[#This Row],[Operating Profit]])/SUM(Table1[Operating Profit])*100</f>
        <v>2.5441452710924076E-4</v>
      </c>
      <c r="V9300">
        <f>SUM(Table1[[#This Row],[Price per Unit]]*Table1[[#This Row],[Units Sold]])</f>
        <v>1920</v>
      </c>
      <c r="W9300">
        <f>SUM(Table1[[#This Row],[Total Sales]]-Table1[[#This Row],[Operating Profit]])</f>
        <v>1075</v>
      </c>
      <c r="X9300">
        <f>SUM(Table1[[#This Row],[Total Sales]]-Table1[[#This Row],[Cost]])</f>
        <v>845</v>
      </c>
      <c r="Y9300">
        <f>SUM(Table1[[#This Row],[profit/loss]])/SUM(Table1[profit/loss])</f>
        <v>2.5441452710924078E-6</v>
      </c>
    </row>
    <row r="9301" spans="1:25" x14ac:dyDescent="0.3">
      <c r="A9301" t="s">
        <v>25</v>
      </c>
      <c r="B9301" t="s">
        <v>23</v>
      </c>
      <c r="C9301">
        <v>1185732</v>
      </c>
      <c r="D9301" s="9">
        <v>44290</v>
      </c>
      <c r="E9301" s="8" t="str">
        <f>TEXT(Table1[[#This Row],[Invoice Date]],"dd-mm-yyyy")</f>
        <v>04-04-2021</v>
      </c>
      <c r="F9301" s="1" t="str">
        <f t="shared" si="580"/>
        <v>April</v>
      </c>
      <c r="G9301" s="1" t="str">
        <f t="shared" si="581"/>
        <v>2021</v>
      </c>
      <c r="H9301" s="1" t="str">
        <f t="shared" si="582"/>
        <v>Sunday</v>
      </c>
      <c r="I9301" s="1" t="str">
        <f t="shared" si="583"/>
        <v>04</v>
      </c>
      <c r="J9301" t="s">
        <v>14</v>
      </c>
      <c r="K9301" t="s">
        <v>124</v>
      </c>
      <c r="L9301" t="s">
        <v>125</v>
      </c>
      <c r="M9301" t="s">
        <v>19</v>
      </c>
      <c r="N9301">
        <v>20</v>
      </c>
      <c r="O9301">
        <v>64</v>
      </c>
      <c r="P9301">
        <v>1280</v>
      </c>
      <c r="Q9301">
        <v>461</v>
      </c>
      <c r="R9301">
        <v>0.36</v>
      </c>
      <c r="S9301" t="s">
        <v>23</v>
      </c>
      <c r="T9301" t="str">
        <f>IF(Table1[[#This Row],[Units Sold]]&gt; 700,"High Units","low Units")</f>
        <v>low Units</v>
      </c>
      <c r="U9301">
        <f>SUM(Table1[[#This Row],[Operating Profit]])/SUM(Table1[Operating Profit])*100</f>
        <v>1.387989313578225E-4</v>
      </c>
      <c r="V9301">
        <f>SUM(Table1[[#This Row],[Price per Unit]]*Table1[[#This Row],[Units Sold]])</f>
        <v>1280</v>
      </c>
      <c r="W9301">
        <f>SUM(Table1[[#This Row],[Total Sales]]-Table1[[#This Row],[Operating Profit]])</f>
        <v>819</v>
      </c>
      <c r="X9301">
        <f>SUM(Table1[[#This Row],[Total Sales]]-Table1[[#This Row],[Cost]])</f>
        <v>461</v>
      </c>
      <c r="Y9301">
        <f>SUM(Table1[[#This Row],[profit/loss]])/SUM(Table1[profit/loss])</f>
        <v>1.3879893135782249E-6</v>
      </c>
    </row>
    <row r="9302" spans="1:25" x14ac:dyDescent="0.3">
      <c r="A9302" t="s">
        <v>25</v>
      </c>
      <c r="B9302" t="s">
        <v>23</v>
      </c>
      <c r="C9302">
        <v>1185732</v>
      </c>
      <c r="D9302" s="9">
        <v>44290</v>
      </c>
      <c r="E9302" s="8" t="str">
        <f>TEXT(Table1[[#This Row],[Invoice Date]],"dd-mm-yyyy")</f>
        <v>04-04-2021</v>
      </c>
      <c r="F9302" s="1" t="str">
        <f t="shared" si="580"/>
        <v>April</v>
      </c>
      <c r="G9302" s="1" t="str">
        <f t="shared" si="581"/>
        <v>2021</v>
      </c>
      <c r="H9302" s="1" t="str">
        <f t="shared" si="582"/>
        <v>Sunday</v>
      </c>
      <c r="I9302" s="1" t="str">
        <f t="shared" si="583"/>
        <v>04</v>
      </c>
      <c r="J9302" t="s">
        <v>14</v>
      </c>
      <c r="K9302" t="s">
        <v>124</v>
      </c>
      <c r="L9302" t="s">
        <v>125</v>
      </c>
      <c r="M9302" t="s">
        <v>20</v>
      </c>
      <c r="N9302">
        <v>26</v>
      </c>
      <c r="O9302">
        <v>41</v>
      </c>
      <c r="P9302">
        <v>1066</v>
      </c>
      <c r="Q9302">
        <v>341</v>
      </c>
      <c r="R9302">
        <v>0.32</v>
      </c>
      <c r="S9302" t="s">
        <v>23</v>
      </c>
      <c r="T9302" t="str">
        <f>IF(Table1[[#This Row],[Units Sold]]&gt; 700,"High Units","low Units")</f>
        <v>low Units</v>
      </c>
      <c r="U9302">
        <f>SUM(Table1[[#This Row],[Operating Profit]])/SUM(Table1[Operating Profit])*100</f>
        <v>1.0266905768550427E-4</v>
      </c>
      <c r="V9302">
        <f>SUM(Table1[[#This Row],[Price per Unit]]*Table1[[#This Row],[Units Sold]])</f>
        <v>1066</v>
      </c>
      <c r="W9302">
        <f>SUM(Table1[[#This Row],[Total Sales]]-Table1[[#This Row],[Operating Profit]])</f>
        <v>725</v>
      </c>
      <c r="X9302">
        <f>SUM(Table1[[#This Row],[Total Sales]]-Table1[[#This Row],[Cost]])</f>
        <v>341</v>
      </c>
      <c r="Y9302">
        <f>SUM(Table1[[#This Row],[profit/loss]])/SUM(Table1[profit/loss])</f>
        <v>1.0266905768550427E-6</v>
      </c>
    </row>
    <row r="9303" spans="1:25" x14ac:dyDescent="0.3">
      <c r="A9303" t="s">
        <v>25</v>
      </c>
      <c r="B9303" t="s">
        <v>23</v>
      </c>
      <c r="C9303">
        <v>1185732</v>
      </c>
      <c r="D9303" s="9">
        <v>44290</v>
      </c>
      <c r="E9303" s="8" t="str">
        <f>TEXT(Table1[[#This Row],[Invoice Date]],"dd-mm-yyyy")</f>
        <v>04-04-2021</v>
      </c>
      <c r="F9303" s="1" t="str">
        <f t="shared" si="580"/>
        <v>April</v>
      </c>
      <c r="G9303" s="1" t="str">
        <f t="shared" si="581"/>
        <v>2021</v>
      </c>
      <c r="H9303" s="1" t="str">
        <f t="shared" si="582"/>
        <v>Sunday</v>
      </c>
      <c r="I9303" s="1" t="str">
        <f t="shared" si="583"/>
        <v>04</v>
      </c>
      <c r="J9303" t="s">
        <v>14</v>
      </c>
      <c r="K9303" t="s">
        <v>124</v>
      </c>
      <c r="L9303" t="s">
        <v>125</v>
      </c>
      <c r="M9303" t="s">
        <v>21</v>
      </c>
      <c r="N9303">
        <v>37</v>
      </c>
      <c r="O9303">
        <v>40</v>
      </c>
      <c r="P9303">
        <v>1480</v>
      </c>
      <c r="Q9303">
        <v>503</v>
      </c>
      <c r="R9303">
        <v>0.34</v>
      </c>
      <c r="S9303" t="s">
        <v>23</v>
      </c>
      <c r="T9303" t="str">
        <f>IF(Table1[[#This Row],[Units Sold]]&gt; 700,"High Units","low Units")</f>
        <v>low Units</v>
      </c>
      <c r="U9303">
        <f>SUM(Table1[[#This Row],[Operating Profit]])/SUM(Table1[Operating Profit])*100</f>
        <v>1.5144438714313386E-4</v>
      </c>
      <c r="V9303">
        <f>SUM(Table1[[#This Row],[Price per Unit]]*Table1[[#This Row],[Units Sold]])</f>
        <v>1480</v>
      </c>
      <c r="W9303">
        <f>SUM(Table1[[#This Row],[Total Sales]]-Table1[[#This Row],[Operating Profit]])</f>
        <v>977</v>
      </c>
      <c r="X9303">
        <f>SUM(Table1[[#This Row],[Total Sales]]-Table1[[#This Row],[Cost]])</f>
        <v>503</v>
      </c>
      <c r="Y9303">
        <f>SUM(Table1[[#This Row],[profit/loss]])/SUM(Table1[profit/loss])</f>
        <v>1.5144438714313387E-6</v>
      </c>
    </row>
    <row r="9304" spans="1:25" x14ac:dyDescent="0.3">
      <c r="A9304" t="s">
        <v>25</v>
      </c>
      <c r="B9304" t="s">
        <v>23</v>
      </c>
      <c r="C9304">
        <v>1185732</v>
      </c>
      <c r="D9304" s="9">
        <v>44290</v>
      </c>
      <c r="E9304" s="8" t="str">
        <f>TEXT(Table1[[#This Row],[Invoice Date]],"dd-mm-yyyy")</f>
        <v>04-04-2021</v>
      </c>
      <c r="F9304" s="1" t="str">
        <f t="shared" si="580"/>
        <v>April</v>
      </c>
      <c r="G9304" s="1" t="str">
        <f t="shared" si="581"/>
        <v>2021</v>
      </c>
      <c r="H9304" s="1" t="str">
        <f t="shared" si="582"/>
        <v>Sunday</v>
      </c>
      <c r="I9304" s="1" t="str">
        <f t="shared" si="583"/>
        <v>04</v>
      </c>
      <c r="J9304" t="s">
        <v>14</v>
      </c>
      <c r="K9304" t="s">
        <v>124</v>
      </c>
      <c r="L9304" t="s">
        <v>125</v>
      </c>
      <c r="M9304" t="s">
        <v>22</v>
      </c>
      <c r="N9304">
        <v>26</v>
      </c>
      <c r="O9304">
        <v>94</v>
      </c>
      <c r="P9304">
        <v>2444</v>
      </c>
      <c r="Q9304">
        <v>1026</v>
      </c>
      <c r="R9304">
        <v>0.42</v>
      </c>
      <c r="S9304" t="s">
        <v>23</v>
      </c>
      <c r="T9304" t="str">
        <f>IF(Table1[[#This Row],[Units Sold]]&gt; 700,"High Units","low Units")</f>
        <v>low Units</v>
      </c>
      <c r="U9304">
        <f>SUM(Table1[[#This Row],[Operating Profit]])/SUM(Table1[Operating Profit])*100</f>
        <v>3.0891041989832078E-4</v>
      </c>
      <c r="V9304">
        <f>SUM(Table1[[#This Row],[Price per Unit]]*Table1[[#This Row],[Units Sold]])</f>
        <v>2444</v>
      </c>
      <c r="W9304">
        <f>SUM(Table1[[#This Row],[Total Sales]]-Table1[[#This Row],[Operating Profit]])</f>
        <v>1418</v>
      </c>
      <c r="X9304">
        <f>SUM(Table1[[#This Row],[Total Sales]]-Table1[[#This Row],[Cost]])</f>
        <v>1026</v>
      </c>
      <c r="Y9304">
        <f>SUM(Table1[[#This Row],[profit/loss]])/SUM(Table1[profit/loss])</f>
        <v>3.0891041989832079E-6</v>
      </c>
    </row>
    <row r="9305" spans="1:25" x14ac:dyDescent="0.3">
      <c r="A9305" t="s">
        <v>25</v>
      </c>
      <c r="B9305" t="s">
        <v>23</v>
      </c>
      <c r="C9305">
        <v>1185732</v>
      </c>
      <c r="D9305" s="9">
        <v>44319</v>
      </c>
      <c r="E9305" s="8" t="str">
        <f>TEXT(Table1[[#This Row],[Invoice Date]],"dd-mm-yyyy")</f>
        <v>03-05-2021</v>
      </c>
      <c r="F9305" s="1" t="str">
        <f t="shared" si="580"/>
        <v>May</v>
      </c>
      <c r="G9305" s="1" t="str">
        <f t="shared" si="581"/>
        <v>2021</v>
      </c>
      <c r="H9305" s="1" t="str">
        <f t="shared" si="582"/>
        <v>Monday</v>
      </c>
      <c r="I9305" s="1" t="str">
        <f t="shared" si="583"/>
        <v>03</v>
      </c>
      <c r="J9305" t="s">
        <v>14</v>
      </c>
      <c r="K9305" t="s">
        <v>124</v>
      </c>
      <c r="L9305" t="s">
        <v>125</v>
      </c>
      <c r="M9305" t="s">
        <v>16</v>
      </c>
      <c r="N9305">
        <v>40</v>
      </c>
      <c r="O9305">
        <v>191</v>
      </c>
      <c r="P9305">
        <v>7640</v>
      </c>
      <c r="Q9305">
        <v>3362</v>
      </c>
      <c r="R9305">
        <v>0.44</v>
      </c>
      <c r="S9305" t="s">
        <v>23</v>
      </c>
      <c r="T9305" t="str">
        <f>IF(Table1[[#This Row],[Units Sold]]&gt; 700,"High Units","low Units")</f>
        <v>low Units</v>
      </c>
      <c r="U9305">
        <f>SUM(Table1[[#This Row],[Operating Profit]])/SUM(Table1[Operating Profit])*100</f>
        <v>1.0122386273861154E-3</v>
      </c>
      <c r="V9305">
        <f>SUM(Table1[[#This Row],[Price per Unit]]*Table1[[#This Row],[Units Sold]])</f>
        <v>7640</v>
      </c>
      <c r="W9305">
        <f>SUM(Table1[[#This Row],[Total Sales]]-Table1[[#This Row],[Operating Profit]])</f>
        <v>4278</v>
      </c>
      <c r="X9305">
        <f>SUM(Table1[[#This Row],[Total Sales]]-Table1[[#This Row],[Cost]])</f>
        <v>3362</v>
      </c>
      <c r="Y9305">
        <f>SUM(Table1[[#This Row],[profit/loss]])/SUM(Table1[profit/loss])</f>
        <v>1.0122386273861154E-5</v>
      </c>
    </row>
    <row r="9306" spans="1:25" x14ac:dyDescent="0.3">
      <c r="A9306" t="s">
        <v>25</v>
      </c>
      <c r="B9306" t="s">
        <v>23</v>
      </c>
      <c r="C9306">
        <v>1185732</v>
      </c>
      <c r="D9306" s="9">
        <v>44319</v>
      </c>
      <c r="E9306" s="8" t="str">
        <f>TEXT(Table1[[#This Row],[Invoice Date]],"dd-mm-yyyy")</f>
        <v>03-05-2021</v>
      </c>
      <c r="F9306" s="1" t="str">
        <f t="shared" si="580"/>
        <v>May</v>
      </c>
      <c r="G9306" s="1" t="str">
        <f t="shared" si="581"/>
        <v>2021</v>
      </c>
      <c r="H9306" s="1" t="str">
        <f t="shared" si="582"/>
        <v>Monday</v>
      </c>
      <c r="I9306" s="1" t="str">
        <f t="shared" si="583"/>
        <v>03</v>
      </c>
      <c r="J9306" t="s">
        <v>14</v>
      </c>
      <c r="K9306" t="s">
        <v>124</v>
      </c>
      <c r="L9306" t="s">
        <v>125</v>
      </c>
      <c r="M9306" t="s">
        <v>18</v>
      </c>
      <c r="N9306">
        <v>35</v>
      </c>
      <c r="O9306">
        <v>83</v>
      </c>
      <c r="P9306">
        <v>2905</v>
      </c>
      <c r="Q9306">
        <v>1278</v>
      </c>
      <c r="R9306">
        <v>0.44</v>
      </c>
      <c r="S9306" t="s">
        <v>23</v>
      </c>
      <c r="T9306" t="str">
        <f>IF(Table1[[#This Row],[Units Sold]]&gt; 700,"High Units","low Units")</f>
        <v>low Units</v>
      </c>
      <c r="U9306">
        <f>SUM(Table1[[#This Row],[Operating Profit]])/SUM(Table1[Operating Profit])*100</f>
        <v>3.84783154610189E-4</v>
      </c>
      <c r="V9306">
        <f>SUM(Table1[[#This Row],[Price per Unit]]*Table1[[#This Row],[Units Sold]])</f>
        <v>2905</v>
      </c>
      <c r="W9306">
        <f>SUM(Table1[[#This Row],[Total Sales]]-Table1[[#This Row],[Operating Profit]])</f>
        <v>1627</v>
      </c>
      <c r="X9306">
        <f>SUM(Table1[[#This Row],[Total Sales]]-Table1[[#This Row],[Cost]])</f>
        <v>1278</v>
      </c>
      <c r="Y9306">
        <f>SUM(Table1[[#This Row],[profit/loss]])/SUM(Table1[profit/loss])</f>
        <v>3.8478315461018901E-6</v>
      </c>
    </row>
    <row r="9307" spans="1:25" x14ac:dyDescent="0.3">
      <c r="A9307" t="s">
        <v>25</v>
      </c>
      <c r="B9307" t="s">
        <v>23</v>
      </c>
      <c r="C9307">
        <v>1185732</v>
      </c>
      <c r="D9307" s="9">
        <v>44319</v>
      </c>
      <c r="E9307" s="8" t="str">
        <f>TEXT(Table1[[#This Row],[Invoice Date]],"dd-mm-yyyy")</f>
        <v>03-05-2021</v>
      </c>
      <c r="F9307" s="1" t="str">
        <f t="shared" si="580"/>
        <v>May</v>
      </c>
      <c r="G9307" s="1" t="str">
        <f t="shared" si="581"/>
        <v>2021</v>
      </c>
      <c r="H9307" s="1" t="str">
        <f t="shared" si="582"/>
        <v>Monday</v>
      </c>
      <c r="I9307" s="1" t="str">
        <f t="shared" si="583"/>
        <v>03</v>
      </c>
      <c r="J9307" t="s">
        <v>14</v>
      </c>
      <c r="K9307" t="s">
        <v>124</v>
      </c>
      <c r="L9307" t="s">
        <v>125</v>
      </c>
      <c r="M9307" t="s">
        <v>19</v>
      </c>
      <c r="N9307">
        <v>32</v>
      </c>
      <c r="O9307">
        <v>83</v>
      </c>
      <c r="P9307">
        <v>2656</v>
      </c>
      <c r="Q9307">
        <v>903</v>
      </c>
      <c r="R9307">
        <v>0.34</v>
      </c>
      <c r="S9307" t="s">
        <v>23</v>
      </c>
      <c r="T9307" t="str">
        <f>IF(Table1[[#This Row],[Units Sold]]&gt; 700,"High Units","low Units")</f>
        <v>low Units</v>
      </c>
      <c r="U9307">
        <f>SUM(Table1[[#This Row],[Operating Profit]])/SUM(Table1[Operating Profit])*100</f>
        <v>2.7187729938419459E-4</v>
      </c>
      <c r="V9307">
        <f>SUM(Table1[[#This Row],[Price per Unit]]*Table1[[#This Row],[Units Sold]])</f>
        <v>2656</v>
      </c>
      <c r="W9307">
        <f>SUM(Table1[[#This Row],[Total Sales]]-Table1[[#This Row],[Operating Profit]])</f>
        <v>1753</v>
      </c>
      <c r="X9307">
        <f>SUM(Table1[[#This Row],[Total Sales]]-Table1[[#This Row],[Cost]])</f>
        <v>903</v>
      </c>
      <c r="Y9307">
        <f>SUM(Table1[[#This Row],[profit/loss]])/SUM(Table1[profit/loss])</f>
        <v>2.718772993841946E-6</v>
      </c>
    </row>
    <row r="9308" spans="1:25" x14ac:dyDescent="0.3">
      <c r="A9308" t="s">
        <v>25</v>
      </c>
      <c r="B9308" t="s">
        <v>23</v>
      </c>
      <c r="C9308">
        <v>1185732</v>
      </c>
      <c r="D9308" s="9">
        <v>44319</v>
      </c>
      <c r="E9308" s="8" t="str">
        <f>TEXT(Table1[[#This Row],[Invoice Date]],"dd-mm-yyyy")</f>
        <v>03-05-2021</v>
      </c>
      <c r="F9308" s="1" t="str">
        <f t="shared" si="580"/>
        <v>May</v>
      </c>
      <c r="G9308" s="1" t="str">
        <f t="shared" si="581"/>
        <v>2021</v>
      </c>
      <c r="H9308" s="1" t="str">
        <f t="shared" si="582"/>
        <v>Monday</v>
      </c>
      <c r="I9308" s="1" t="str">
        <f t="shared" si="583"/>
        <v>03</v>
      </c>
      <c r="J9308" t="s">
        <v>14</v>
      </c>
      <c r="K9308" t="s">
        <v>124</v>
      </c>
      <c r="L9308" t="s">
        <v>125</v>
      </c>
      <c r="M9308" t="s">
        <v>20</v>
      </c>
      <c r="N9308">
        <v>32</v>
      </c>
      <c r="O9308">
        <v>74</v>
      </c>
      <c r="P9308">
        <v>2368</v>
      </c>
      <c r="Q9308">
        <v>781</v>
      </c>
      <c r="R9308">
        <v>0.33</v>
      </c>
      <c r="S9308" t="s">
        <v>23</v>
      </c>
      <c r="T9308" t="str">
        <f>IF(Table1[[#This Row],[Units Sold]]&gt; 700,"High Units","low Units")</f>
        <v>low Units</v>
      </c>
      <c r="U9308">
        <f>SUM(Table1[[#This Row],[Operating Profit]])/SUM(Table1[Operating Profit])*100</f>
        <v>2.3514526115067107E-4</v>
      </c>
      <c r="V9308">
        <f>SUM(Table1[[#This Row],[Price per Unit]]*Table1[[#This Row],[Units Sold]])</f>
        <v>2368</v>
      </c>
      <c r="W9308">
        <f>SUM(Table1[[#This Row],[Total Sales]]-Table1[[#This Row],[Operating Profit]])</f>
        <v>1587</v>
      </c>
      <c r="X9308">
        <f>SUM(Table1[[#This Row],[Total Sales]]-Table1[[#This Row],[Cost]])</f>
        <v>781</v>
      </c>
      <c r="Y9308">
        <f>SUM(Table1[[#This Row],[profit/loss]])/SUM(Table1[profit/loss])</f>
        <v>2.3514526115067108E-6</v>
      </c>
    </row>
    <row r="9309" spans="1:25" x14ac:dyDescent="0.3">
      <c r="A9309" t="s">
        <v>25</v>
      </c>
      <c r="B9309" t="s">
        <v>23</v>
      </c>
      <c r="C9309">
        <v>1185732</v>
      </c>
      <c r="D9309" s="9">
        <v>44319</v>
      </c>
      <c r="E9309" s="8" t="str">
        <f>TEXT(Table1[[#This Row],[Invoice Date]],"dd-mm-yyyy")</f>
        <v>03-05-2021</v>
      </c>
      <c r="F9309" s="1" t="str">
        <f t="shared" si="580"/>
        <v>May</v>
      </c>
      <c r="G9309" s="1" t="str">
        <f t="shared" si="581"/>
        <v>2021</v>
      </c>
      <c r="H9309" s="1" t="str">
        <f t="shared" si="582"/>
        <v>Monday</v>
      </c>
      <c r="I9309" s="1" t="str">
        <f t="shared" si="583"/>
        <v>03</v>
      </c>
      <c r="J9309" t="s">
        <v>14</v>
      </c>
      <c r="K9309" t="s">
        <v>124</v>
      </c>
      <c r="L9309" t="s">
        <v>125</v>
      </c>
      <c r="M9309" t="s">
        <v>21</v>
      </c>
      <c r="N9309">
        <v>37</v>
      </c>
      <c r="O9309">
        <v>83</v>
      </c>
      <c r="P9309">
        <v>3071</v>
      </c>
      <c r="Q9309">
        <v>1075</v>
      </c>
      <c r="R9309">
        <v>0.35</v>
      </c>
      <c r="S9309" t="s">
        <v>23</v>
      </c>
      <c r="T9309" t="str">
        <f>IF(Table1[[#This Row],[Units Sold]]&gt; 700,"High Units","low Units")</f>
        <v>low Units</v>
      </c>
      <c r="U9309">
        <f>SUM(Table1[[#This Row],[Operating Profit]])/SUM(Table1[Operating Profit])*100</f>
        <v>3.236634516478507E-4</v>
      </c>
      <c r="V9309">
        <f>SUM(Table1[[#This Row],[Price per Unit]]*Table1[[#This Row],[Units Sold]])</f>
        <v>3071</v>
      </c>
      <c r="W9309">
        <f>SUM(Table1[[#This Row],[Total Sales]]-Table1[[#This Row],[Operating Profit]])</f>
        <v>1996</v>
      </c>
      <c r="X9309">
        <f>SUM(Table1[[#This Row],[Total Sales]]-Table1[[#This Row],[Cost]])</f>
        <v>1075</v>
      </c>
      <c r="Y9309">
        <f>SUM(Table1[[#This Row],[profit/loss]])/SUM(Table1[profit/loss])</f>
        <v>3.236634516478507E-6</v>
      </c>
    </row>
    <row r="9310" spans="1:25" x14ac:dyDescent="0.3">
      <c r="A9310" t="s">
        <v>25</v>
      </c>
      <c r="B9310" t="s">
        <v>23</v>
      </c>
      <c r="C9310">
        <v>1185732</v>
      </c>
      <c r="D9310" s="9">
        <v>44319</v>
      </c>
      <c r="E9310" s="8" t="str">
        <f>TEXT(Table1[[#This Row],[Invoice Date]],"dd-mm-yyyy")</f>
        <v>03-05-2021</v>
      </c>
      <c r="F9310" s="1" t="str">
        <f t="shared" si="580"/>
        <v>May</v>
      </c>
      <c r="G9310" s="1" t="str">
        <f t="shared" si="581"/>
        <v>2021</v>
      </c>
      <c r="H9310" s="1" t="str">
        <f t="shared" si="582"/>
        <v>Monday</v>
      </c>
      <c r="I9310" s="1" t="str">
        <f t="shared" si="583"/>
        <v>03</v>
      </c>
      <c r="J9310" t="s">
        <v>14</v>
      </c>
      <c r="K9310" t="s">
        <v>124</v>
      </c>
      <c r="L9310" t="s">
        <v>125</v>
      </c>
      <c r="M9310" t="s">
        <v>22</v>
      </c>
      <c r="N9310">
        <v>41</v>
      </c>
      <c r="O9310">
        <v>128</v>
      </c>
      <c r="P9310">
        <v>5248</v>
      </c>
      <c r="Q9310">
        <v>2204</v>
      </c>
      <c r="R9310">
        <v>0.42</v>
      </c>
      <c r="S9310" t="s">
        <v>23</v>
      </c>
      <c r="T9310" t="str">
        <f>IF(Table1[[#This Row],[Units Sold]]&gt; 700,"High Units","low Units")</f>
        <v>low Units</v>
      </c>
      <c r="U9310">
        <f>SUM(Table1[[#This Row],[Operating Profit]])/SUM(Table1[Operating Profit])*100</f>
        <v>6.6358534644824461E-4</v>
      </c>
      <c r="V9310">
        <f>SUM(Table1[[#This Row],[Price per Unit]]*Table1[[#This Row],[Units Sold]])</f>
        <v>5248</v>
      </c>
      <c r="W9310">
        <f>SUM(Table1[[#This Row],[Total Sales]]-Table1[[#This Row],[Operating Profit]])</f>
        <v>3044</v>
      </c>
      <c r="X9310">
        <f>SUM(Table1[[#This Row],[Total Sales]]-Table1[[#This Row],[Cost]])</f>
        <v>2204</v>
      </c>
      <c r="Y9310">
        <f>SUM(Table1[[#This Row],[profit/loss]])/SUM(Table1[profit/loss])</f>
        <v>6.6358534644824463E-6</v>
      </c>
    </row>
    <row r="9311" spans="1:25" x14ac:dyDescent="0.3">
      <c r="A9311" t="s">
        <v>25</v>
      </c>
      <c r="B9311" t="s">
        <v>23</v>
      </c>
      <c r="C9311">
        <v>1185732</v>
      </c>
      <c r="D9311" s="9">
        <v>44352</v>
      </c>
      <c r="E9311" s="8" t="str">
        <f>TEXT(Table1[[#This Row],[Invoice Date]],"dd-mm-yyyy")</f>
        <v>05-06-2021</v>
      </c>
      <c r="F9311" s="1" t="str">
        <f t="shared" si="580"/>
        <v>June</v>
      </c>
      <c r="G9311" s="1" t="str">
        <f t="shared" si="581"/>
        <v>2021</v>
      </c>
      <c r="H9311" s="1" t="str">
        <f t="shared" si="582"/>
        <v>Saturday</v>
      </c>
      <c r="I9311" s="1" t="str">
        <f t="shared" si="583"/>
        <v>05</v>
      </c>
      <c r="J9311" t="s">
        <v>14</v>
      </c>
      <c r="K9311" t="s">
        <v>124</v>
      </c>
      <c r="L9311" t="s">
        <v>125</v>
      </c>
      <c r="M9311" t="s">
        <v>16</v>
      </c>
      <c r="N9311">
        <v>40</v>
      </c>
      <c r="O9311">
        <v>206</v>
      </c>
      <c r="P9311">
        <v>8240</v>
      </c>
      <c r="Q9311">
        <v>3873</v>
      </c>
      <c r="R9311">
        <v>0.47</v>
      </c>
      <c r="S9311" t="s">
        <v>23</v>
      </c>
      <c r="T9311" t="str">
        <f>IF(Table1[[#This Row],[Units Sold]]&gt; 700,"High Units","low Units")</f>
        <v>low Units</v>
      </c>
      <c r="U9311">
        <f>SUM(Table1[[#This Row],[Operating Profit]])/SUM(Table1[Operating Profit])*100</f>
        <v>1.1660916727740706E-3</v>
      </c>
      <c r="V9311">
        <f>SUM(Table1[[#This Row],[Price per Unit]]*Table1[[#This Row],[Units Sold]])</f>
        <v>8240</v>
      </c>
      <c r="W9311">
        <f>SUM(Table1[[#This Row],[Total Sales]]-Table1[[#This Row],[Operating Profit]])</f>
        <v>4367</v>
      </c>
      <c r="X9311">
        <f>SUM(Table1[[#This Row],[Total Sales]]-Table1[[#This Row],[Cost]])</f>
        <v>3873</v>
      </c>
      <c r="Y9311">
        <f>SUM(Table1[[#This Row],[profit/loss]])/SUM(Table1[profit/loss])</f>
        <v>1.1660916727740706E-5</v>
      </c>
    </row>
    <row r="9312" spans="1:25" x14ac:dyDescent="0.3">
      <c r="A9312" t="s">
        <v>25</v>
      </c>
      <c r="B9312" t="s">
        <v>23</v>
      </c>
      <c r="C9312">
        <v>1185732</v>
      </c>
      <c r="D9312" s="9">
        <v>44352</v>
      </c>
      <c r="E9312" s="8" t="str">
        <f>TEXT(Table1[[#This Row],[Invoice Date]],"dd-mm-yyyy")</f>
        <v>05-06-2021</v>
      </c>
      <c r="F9312" s="1" t="str">
        <f t="shared" si="580"/>
        <v>June</v>
      </c>
      <c r="G9312" s="1" t="str">
        <f t="shared" si="581"/>
        <v>2021</v>
      </c>
      <c r="H9312" s="1" t="str">
        <f t="shared" si="582"/>
        <v>Saturday</v>
      </c>
      <c r="I9312" s="1" t="str">
        <f t="shared" si="583"/>
        <v>05</v>
      </c>
      <c r="J9312" t="s">
        <v>14</v>
      </c>
      <c r="K9312" t="s">
        <v>124</v>
      </c>
      <c r="L9312" t="s">
        <v>125</v>
      </c>
      <c r="M9312" t="s">
        <v>18</v>
      </c>
      <c r="N9312">
        <v>38</v>
      </c>
      <c r="O9312">
        <v>124</v>
      </c>
      <c r="P9312">
        <v>4712</v>
      </c>
      <c r="Q9312">
        <v>2215</v>
      </c>
      <c r="R9312">
        <v>0.47</v>
      </c>
      <c r="S9312" t="s">
        <v>23</v>
      </c>
      <c r="T9312" t="str">
        <f>IF(Table1[[#This Row],[Units Sold]]&gt; 700,"High Units","low Units")</f>
        <v>low Units</v>
      </c>
      <c r="U9312">
        <f>SUM(Table1[[#This Row],[Operating Profit]])/SUM(Table1[Operating Profit])*100</f>
        <v>6.6689725153487383E-4</v>
      </c>
      <c r="V9312">
        <f>SUM(Table1[[#This Row],[Price per Unit]]*Table1[[#This Row],[Units Sold]])</f>
        <v>4712</v>
      </c>
      <c r="W9312">
        <f>SUM(Table1[[#This Row],[Total Sales]]-Table1[[#This Row],[Operating Profit]])</f>
        <v>2497</v>
      </c>
      <c r="X9312">
        <f>SUM(Table1[[#This Row],[Total Sales]]-Table1[[#This Row],[Cost]])</f>
        <v>2215</v>
      </c>
      <c r="Y9312">
        <f>SUM(Table1[[#This Row],[profit/loss]])/SUM(Table1[profit/loss])</f>
        <v>6.6689725153487382E-6</v>
      </c>
    </row>
    <row r="9313" spans="1:25" x14ac:dyDescent="0.3">
      <c r="A9313" t="s">
        <v>25</v>
      </c>
      <c r="B9313" t="s">
        <v>23</v>
      </c>
      <c r="C9313">
        <v>1185732</v>
      </c>
      <c r="D9313" s="9">
        <v>44352</v>
      </c>
      <c r="E9313" s="8" t="str">
        <f>TEXT(Table1[[#This Row],[Invoice Date]],"dd-mm-yyyy")</f>
        <v>05-06-2021</v>
      </c>
      <c r="F9313" s="1" t="str">
        <f t="shared" si="580"/>
        <v>June</v>
      </c>
      <c r="G9313" s="1" t="str">
        <f t="shared" si="581"/>
        <v>2021</v>
      </c>
      <c r="H9313" s="1" t="str">
        <f t="shared" si="582"/>
        <v>Saturday</v>
      </c>
      <c r="I9313" s="1" t="str">
        <f t="shared" si="583"/>
        <v>05</v>
      </c>
      <c r="J9313" t="s">
        <v>14</v>
      </c>
      <c r="K9313" t="s">
        <v>124</v>
      </c>
      <c r="L9313" t="s">
        <v>125</v>
      </c>
      <c r="M9313" t="s">
        <v>19</v>
      </c>
      <c r="N9313">
        <v>35</v>
      </c>
      <c r="O9313">
        <v>96</v>
      </c>
      <c r="P9313">
        <v>3360</v>
      </c>
      <c r="Q9313">
        <v>1109</v>
      </c>
      <c r="R9313">
        <v>0.33</v>
      </c>
      <c r="S9313" t="s">
        <v>23</v>
      </c>
      <c r="T9313" t="str">
        <f>IF(Table1[[#This Row],[Units Sold]]&gt; 700,"High Units","low Units")</f>
        <v>low Units</v>
      </c>
      <c r="U9313">
        <f>SUM(Table1[[#This Row],[Operating Profit]])/SUM(Table1[Operating Profit])*100</f>
        <v>3.339002491883409E-4</v>
      </c>
      <c r="V9313">
        <f>SUM(Table1[[#This Row],[Price per Unit]]*Table1[[#This Row],[Units Sold]])</f>
        <v>3360</v>
      </c>
      <c r="W9313">
        <f>SUM(Table1[[#This Row],[Total Sales]]-Table1[[#This Row],[Operating Profit]])</f>
        <v>2251</v>
      </c>
      <c r="X9313">
        <f>SUM(Table1[[#This Row],[Total Sales]]-Table1[[#This Row],[Cost]])</f>
        <v>1109</v>
      </c>
      <c r="Y9313">
        <f>SUM(Table1[[#This Row],[profit/loss]])/SUM(Table1[profit/loss])</f>
        <v>3.3390024918834087E-6</v>
      </c>
    </row>
    <row r="9314" spans="1:25" x14ac:dyDescent="0.3">
      <c r="A9314" t="s">
        <v>25</v>
      </c>
      <c r="B9314" t="s">
        <v>23</v>
      </c>
      <c r="C9314">
        <v>1185732</v>
      </c>
      <c r="D9314" s="9">
        <v>44352</v>
      </c>
      <c r="E9314" s="8" t="str">
        <f>TEXT(Table1[[#This Row],[Invoice Date]],"dd-mm-yyyy")</f>
        <v>05-06-2021</v>
      </c>
      <c r="F9314" s="1" t="str">
        <f t="shared" si="580"/>
        <v>June</v>
      </c>
      <c r="G9314" s="1" t="str">
        <f t="shared" si="581"/>
        <v>2021</v>
      </c>
      <c r="H9314" s="1" t="str">
        <f t="shared" si="582"/>
        <v>Saturday</v>
      </c>
      <c r="I9314" s="1" t="str">
        <f t="shared" si="583"/>
        <v>05</v>
      </c>
      <c r="J9314" t="s">
        <v>14</v>
      </c>
      <c r="K9314" t="s">
        <v>124</v>
      </c>
      <c r="L9314" t="s">
        <v>125</v>
      </c>
      <c r="M9314" t="s">
        <v>20</v>
      </c>
      <c r="N9314">
        <v>35</v>
      </c>
      <c r="O9314">
        <v>85</v>
      </c>
      <c r="P9314">
        <v>2975</v>
      </c>
      <c r="Q9314">
        <v>1041</v>
      </c>
      <c r="R9314">
        <v>0.35</v>
      </c>
      <c r="S9314" t="s">
        <v>23</v>
      </c>
      <c r="T9314" t="str">
        <f>IF(Table1[[#This Row],[Units Sold]]&gt; 700,"High Units","low Units")</f>
        <v>low Units</v>
      </c>
      <c r="U9314">
        <f>SUM(Table1[[#This Row],[Operating Profit]])/SUM(Table1[Operating Profit])*100</f>
        <v>3.1342665410736057E-4</v>
      </c>
      <c r="V9314">
        <f>SUM(Table1[[#This Row],[Price per Unit]]*Table1[[#This Row],[Units Sold]])</f>
        <v>2975</v>
      </c>
      <c r="W9314">
        <f>SUM(Table1[[#This Row],[Total Sales]]-Table1[[#This Row],[Operating Profit]])</f>
        <v>1934</v>
      </c>
      <c r="X9314">
        <f>SUM(Table1[[#This Row],[Total Sales]]-Table1[[#This Row],[Cost]])</f>
        <v>1041</v>
      </c>
      <c r="Y9314">
        <f>SUM(Table1[[#This Row],[profit/loss]])/SUM(Table1[profit/loss])</f>
        <v>3.1342665410736058E-6</v>
      </c>
    </row>
    <row r="9315" spans="1:25" x14ac:dyDescent="0.3">
      <c r="A9315" t="s">
        <v>25</v>
      </c>
      <c r="B9315" t="s">
        <v>23</v>
      </c>
      <c r="C9315">
        <v>1185732</v>
      </c>
      <c r="D9315" s="9">
        <v>44352</v>
      </c>
      <c r="E9315" s="8" t="str">
        <f>TEXT(Table1[[#This Row],[Invoice Date]],"dd-mm-yyyy")</f>
        <v>05-06-2021</v>
      </c>
      <c r="F9315" s="1" t="str">
        <f t="shared" si="580"/>
        <v>June</v>
      </c>
      <c r="G9315" s="1" t="str">
        <f t="shared" si="581"/>
        <v>2021</v>
      </c>
      <c r="H9315" s="1" t="str">
        <f t="shared" si="582"/>
        <v>Saturday</v>
      </c>
      <c r="I9315" s="1" t="str">
        <f t="shared" si="583"/>
        <v>05</v>
      </c>
      <c r="J9315" t="s">
        <v>14</v>
      </c>
      <c r="K9315" t="s">
        <v>124</v>
      </c>
      <c r="L9315" t="s">
        <v>125</v>
      </c>
      <c r="M9315" t="s">
        <v>21</v>
      </c>
      <c r="N9315">
        <v>36</v>
      </c>
      <c r="O9315">
        <v>91</v>
      </c>
      <c r="P9315">
        <v>3276</v>
      </c>
      <c r="Q9315">
        <v>1048</v>
      </c>
      <c r="R9315">
        <v>0.32</v>
      </c>
      <c r="S9315" t="s">
        <v>23</v>
      </c>
      <c r="T9315" t="str">
        <f>IF(Table1[[#This Row],[Units Sold]]&gt; 700,"High Units","low Units")</f>
        <v>low Units</v>
      </c>
      <c r="U9315">
        <f>SUM(Table1[[#This Row],[Operating Profit]])/SUM(Table1[Operating Profit])*100</f>
        <v>3.1553423007157916E-4</v>
      </c>
      <c r="V9315">
        <f>SUM(Table1[[#This Row],[Price per Unit]]*Table1[[#This Row],[Units Sold]])</f>
        <v>3276</v>
      </c>
      <c r="W9315">
        <f>SUM(Table1[[#This Row],[Total Sales]]-Table1[[#This Row],[Operating Profit]])</f>
        <v>2228</v>
      </c>
      <c r="X9315">
        <f>SUM(Table1[[#This Row],[Total Sales]]-Table1[[#This Row],[Cost]])</f>
        <v>1048</v>
      </c>
      <c r="Y9315">
        <f>SUM(Table1[[#This Row],[profit/loss]])/SUM(Table1[profit/loss])</f>
        <v>3.1553423007157913E-6</v>
      </c>
    </row>
    <row r="9316" spans="1:25" x14ac:dyDescent="0.3">
      <c r="A9316" t="s">
        <v>25</v>
      </c>
      <c r="B9316" t="s">
        <v>23</v>
      </c>
      <c r="C9316">
        <v>1185732</v>
      </c>
      <c r="D9316" s="9">
        <v>44352</v>
      </c>
      <c r="E9316" s="8" t="str">
        <f>TEXT(Table1[[#This Row],[Invoice Date]],"dd-mm-yyyy")</f>
        <v>05-06-2021</v>
      </c>
      <c r="F9316" s="1" t="str">
        <f t="shared" si="580"/>
        <v>June</v>
      </c>
      <c r="G9316" s="1" t="str">
        <f t="shared" si="581"/>
        <v>2021</v>
      </c>
      <c r="H9316" s="1" t="str">
        <f t="shared" si="582"/>
        <v>Saturday</v>
      </c>
      <c r="I9316" s="1" t="str">
        <f t="shared" si="583"/>
        <v>05</v>
      </c>
      <c r="J9316" t="s">
        <v>14</v>
      </c>
      <c r="K9316" t="s">
        <v>124</v>
      </c>
      <c r="L9316" t="s">
        <v>125</v>
      </c>
      <c r="M9316" t="s">
        <v>22</v>
      </c>
      <c r="N9316">
        <v>39</v>
      </c>
      <c r="O9316">
        <v>128</v>
      </c>
      <c r="P9316">
        <v>4992</v>
      </c>
      <c r="Q9316">
        <v>1947</v>
      </c>
      <c r="R9316">
        <v>0.39</v>
      </c>
      <c r="S9316" t="s">
        <v>23</v>
      </c>
      <c r="T9316" t="str">
        <f>IF(Table1[[#This Row],[Units Sold]]&gt; 700,"High Units","low Units")</f>
        <v>low Units</v>
      </c>
      <c r="U9316">
        <f>SUM(Table1[[#This Row],[Operating Profit]])/SUM(Table1[Operating Profit])*100</f>
        <v>5.8620720033336312E-4</v>
      </c>
      <c r="V9316">
        <f>SUM(Table1[[#This Row],[Price per Unit]]*Table1[[#This Row],[Units Sold]])</f>
        <v>4992</v>
      </c>
      <c r="W9316">
        <f>SUM(Table1[[#This Row],[Total Sales]]-Table1[[#This Row],[Operating Profit]])</f>
        <v>3045</v>
      </c>
      <c r="X9316">
        <f>SUM(Table1[[#This Row],[Total Sales]]-Table1[[#This Row],[Cost]])</f>
        <v>1947</v>
      </c>
      <c r="Y9316">
        <f>SUM(Table1[[#This Row],[profit/loss]])/SUM(Table1[profit/loss])</f>
        <v>5.8620720033336314E-6</v>
      </c>
    </row>
    <row r="9317" spans="1:25" x14ac:dyDescent="0.3">
      <c r="A9317" t="s">
        <v>25</v>
      </c>
      <c r="B9317" t="s">
        <v>23</v>
      </c>
      <c r="C9317">
        <v>1185732</v>
      </c>
      <c r="D9317" s="9">
        <v>44380</v>
      </c>
      <c r="E9317" s="8" t="str">
        <f>TEXT(Table1[[#This Row],[Invoice Date]],"dd-mm-yyyy")</f>
        <v>03-07-2021</v>
      </c>
      <c r="F9317" s="1" t="str">
        <f t="shared" si="580"/>
        <v>July</v>
      </c>
      <c r="G9317" s="1" t="str">
        <f t="shared" si="581"/>
        <v>2021</v>
      </c>
      <c r="H9317" s="1" t="str">
        <f t="shared" si="582"/>
        <v>Saturday</v>
      </c>
      <c r="I9317" s="1" t="str">
        <f t="shared" si="583"/>
        <v>03</v>
      </c>
      <c r="J9317" t="s">
        <v>14</v>
      </c>
      <c r="K9317" t="s">
        <v>124</v>
      </c>
      <c r="L9317" t="s">
        <v>125</v>
      </c>
      <c r="M9317" t="s">
        <v>16</v>
      </c>
      <c r="N9317">
        <v>42</v>
      </c>
      <c r="O9317">
        <v>195</v>
      </c>
      <c r="P9317">
        <v>8190</v>
      </c>
      <c r="Q9317">
        <v>3686</v>
      </c>
      <c r="R9317">
        <v>0.45</v>
      </c>
      <c r="S9317" t="s">
        <v>23</v>
      </c>
      <c r="T9317" t="str">
        <f>IF(Table1[[#This Row],[Units Sold]]&gt; 700,"High Units","low Units")</f>
        <v>low Units</v>
      </c>
      <c r="U9317">
        <f>SUM(Table1[[#This Row],[Operating Profit]])/SUM(Table1[Operating Profit])*100</f>
        <v>1.1097892863013747E-3</v>
      </c>
      <c r="V9317">
        <f>SUM(Table1[[#This Row],[Price per Unit]]*Table1[[#This Row],[Units Sold]])</f>
        <v>8190</v>
      </c>
      <c r="W9317">
        <f>SUM(Table1[[#This Row],[Total Sales]]-Table1[[#This Row],[Operating Profit]])</f>
        <v>4504</v>
      </c>
      <c r="X9317">
        <f>SUM(Table1[[#This Row],[Total Sales]]-Table1[[#This Row],[Cost]])</f>
        <v>3686</v>
      </c>
      <c r="Y9317">
        <f>SUM(Table1[[#This Row],[profit/loss]])/SUM(Table1[profit/loss])</f>
        <v>1.1097892863013746E-5</v>
      </c>
    </row>
    <row r="9318" spans="1:25" x14ac:dyDescent="0.3">
      <c r="A9318" t="s">
        <v>25</v>
      </c>
      <c r="B9318" t="s">
        <v>23</v>
      </c>
      <c r="C9318">
        <v>1185732</v>
      </c>
      <c r="D9318" s="9">
        <v>44380</v>
      </c>
      <c r="E9318" s="8" t="str">
        <f>TEXT(Table1[[#This Row],[Invoice Date]],"dd-mm-yyyy")</f>
        <v>03-07-2021</v>
      </c>
      <c r="F9318" s="1" t="str">
        <f t="shared" si="580"/>
        <v>July</v>
      </c>
      <c r="G9318" s="1" t="str">
        <f t="shared" si="581"/>
        <v>2021</v>
      </c>
      <c r="H9318" s="1" t="str">
        <f t="shared" si="582"/>
        <v>Saturday</v>
      </c>
      <c r="I9318" s="1" t="str">
        <f t="shared" si="583"/>
        <v>03</v>
      </c>
      <c r="J9318" t="s">
        <v>14</v>
      </c>
      <c r="K9318" t="s">
        <v>124</v>
      </c>
      <c r="L9318" t="s">
        <v>125</v>
      </c>
      <c r="M9318" t="s">
        <v>18</v>
      </c>
      <c r="N9318">
        <v>38</v>
      </c>
      <c r="O9318">
        <v>120</v>
      </c>
      <c r="P9318">
        <v>4560</v>
      </c>
      <c r="Q9318">
        <v>1915</v>
      </c>
      <c r="R9318">
        <v>0.42</v>
      </c>
      <c r="S9318" t="s">
        <v>23</v>
      </c>
      <c r="T9318" t="str">
        <f>IF(Table1[[#This Row],[Units Sold]]&gt; 700,"High Units","low Units")</f>
        <v>low Units</v>
      </c>
      <c r="U9318">
        <f>SUM(Table1[[#This Row],[Operating Profit]])/SUM(Table1[Operating Profit])*100</f>
        <v>5.7657256735407824E-4</v>
      </c>
      <c r="V9318">
        <f>SUM(Table1[[#This Row],[Price per Unit]]*Table1[[#This Row],[Units Sold]])</f>
        <v>4560</v>
      </c>
      <c r="W9318">
        <f>SUM(Table1[[#This Row],[Total Sales]]-Table1[[#This Row],[Operating Profit]])</f>
        <v>2645</v>
      </c>
      <c r="X9318">
        <f>SUM(Table1[[#This Row],[Total Sales]]-Table1[[#This Row],[Cost]])</f>
        <v>1915</v>
      </c>
      <c r="Y9318">
        <f>SUM(Table1[[#This Row],[profit/loss]])/SUM(Table1[profit/loss])</f>
        <v>5.7657256735407822E-6</v>
      </c>
    </row>
    <row r="9319" spans="1:25" x14ac:dyDescent="0.3">
      <c r="A9319" t="s">
        <v>25</v>
      </c>
      <c r="B9319" t="s">
        <v>23</v>
      </c>
      <c r="C9319">
        <v>1185732</v>
      </c>
      <c r="D9319" s="9">
        <v>44380</v>
      </c>
      <c r="E9319" s="8" t="str">
        <f>TEXT(Table1[[#This Row],[Invoice Date]],"dd-mm-yyyy")</f>
        <v>03-07-2021</v>
      </c>
      <c r="F9319" s="1" t="str">
        <f t="shared" si="580"/>
        <v>July</v>
      </c>
      <c r="G9319" s="1" t="str">
        <f t="shared" si="581"/>
        <v>2021</v>
      </c>
      <c r="H9319" s="1" t="str">
        <f t="shared" si="582"/>
        <v>Saturday</v>
      </c>
      <c r="I9319" s="1" t="str">
        <f t="shared" si="583"/>
        <v>03</v>
      </c>
      <c r="J9319" t="s">
        <v>14</v>
      </c>
      <c r="K9319" t="s">
        <v>124</v>
      </c>
      <c r="L9319" t="s">
        <v>125</v>
      </c>
      <c r="M9319" t="s">
        <v>19</v>
      </c>
      <c r="N9319">
        <v>29</v>
      </c>
      <c r="O9319">
        <v>111</v>
      </c>
      <c r="P9319">
        <v>3219</v>
      </c>
      <c r="Q9319">
        <v>1094</v>
      </c>
      <c r="R9319">
        <v>0.34</v>
      </c>
      <c r="S9319" t="s">
        <v>23</v>
      </c>
      <c r="T9319" t="str">
        <f>IF(Table1[[#This Row],[Units Sold]]&gt; 700,"High Units","low Units")</f>
        <v>low Units</v>
      </c>
      <c r="U9319">
        <f>SUM(Table1[[#This Row],[Operating Profit]])/SUM(Table1[Operating Profit])*100</f>
        <v>3.2938401497930106E-4</v>
      </c>
      <c r="V9319">
        <f>SUM(Table1[[#This Row],[Price per Unit]]*Table1[[#This Row],[Units Sold]])</f>
        <v>3219</v>
      </c>
      <c r="W9319">
        <f>SUM(Table1[[#This Row],[Total Sales]]-Table1[[#This Row],[Operating Profit]])</f>
        <v>2125</v>
      </c>
      <c r="X9319">
        <f>SUM(Table1[[#This Row],[Total Sales]]-Table1[[#This Row],[Cost]])</f>
        <v>1094</v>
      </c>
      <c r="Y9319">
        <f>SUM(Table1[[#This Row],[profit/loss]])/SUM(Table1[profit/loss])</f>
        <v>3.2938401497930109E-6</v>
      </c>
    </row>
    <row r="9320" spans="1:25" x14ac:dyDescent="0.3">
      <c r="A9320" t="s">
        <v>25</v>
      </c>
      <c r="B9320" t="s">
        <v>23</v>
      </c>
      <c r="C9320">
        <v>1185732</v>
      </c>
      <c r="D9320" s="9">
        <v>44380</v>
      </c>
      <c r="E9320" s="8" t="str">
        <f>TEXT(Table1[[#This Row],[Invoice Date]],"dd-mm-yyyy")</f>
        <v>03-07-2021</v>
      </c>
      <c r="F9320" s="1" t="str">
        <f t="shared" si="580"/>
        <v>July</v>
      </c>
      <c r="G9320" s="1" t="str">
        <f t="shared" si="581"/>
        <v>2021</v>
      </c>
      <c r="H9320" s="1" t="str">
        <f t="shared" si="582"/>
        <v>Saturday</v>
      </c>
      <c r="I9320" s="1" t="str">
        <f t="shared" si="583"/>
        <v>03</v>
      </c>
      <c r="J9320" t="s">
        <v>14</v>
      </c>
      <c r="K9320" t="s">
        <v>124</v>
      </c>
      <c r="L9320" t="s">
        <v>125</v>
      </c>
      <c r="M9320" t="s">
        <v>20</v>
      </c>
      <c r="N9320">
        <v>34</v>
      </c>
      <c r="O9320">
        <v>94</v>
      </c>
      <c r="P9320">
        <v>3196</v>
      </c>
      <c r="Q9320">
        <v>1151</v>
      </c>
      <c r="R9320">
        <v>0.36</v>
      </c>
      <c r="S9320" t="s">
        <v>23</v>
      </c>
      <c r="T9320" t="str">
        <f>IF(Table1[[#This Row],[Units Sold]]&gt; 700,"High Units","low Units")</f>
        <v>low Units</v>
      </c>
      <c r="U9320">
        <f>SUM(Table1[[#This Row],[Operating Profit]])/SUM(Table1[Operating Profit])*100</f>
        <v>3.4654570497365229E-4</v>
      </c>
      <c r="V9320">
        <f>SUM(Table1[[#This Row],[Price per Unit]]*Table1[[#This Row],[Units Sold]])</f>
        <v>3196</v>
      </c>
      <c r="W9320">
        <f>SUM(Table1[[#This Row],[Total Sales]]-Table1[[#This Row],[Operating Profit]])</f>
        <v>2045</v>
      </c>
      <c r="X9320">
        <f>SUM(Table1[[#This Row],[Total Sales]]-Table1[[#This Row],[Cost]])</f>
        <v>1151</v>
      </c>
      <c r="Y9320">
        <f>SUM(Table1[[#This Row],[profit/loss]])/SUM(Table1[profit/loss])</f>
        <v>3.4654570497365227E-6</v>
      </c>
    </row>
    <row r="9321" spans="1:25" x14ac:dyDescent="0.3">
      <c r="A9321" t="s">
        <v>25</v>
      </c>
      <c r="B9321" t="s">
        <v>23</v>
      </c>
      <c r="C9321">
        <v>1185732</v>
      </c>
      <c r="D9321" s="9">
        <v>44380</v>
      </c>
      <c r="E9321" s="8" t="str">
        <f>TEXT(Table1[[#This Row],[Invoice Date]],"dd-mm-yyyy")</f>
        <v>03-07-2021</v>
      </c>
      <c r="F9321" s="1" t="str">
        <f t="shared" si="580"/>
        <v>July</v>
      </c>
      <c r="G9321" s="1" t="str">
        <f t="shared" si="581"/>
        <v>2021</v>
      </c>
      <c r="H9321" s="1" t="str">
        <f t="shared" si="582"/>
        <v>Saturday</v>
      </c>
      <c r="I9321" s="1" t="str">
        <f t="shared" si="583"/>
        <v>03</v>
      </c>
      <c r="J9321" t="s">
        <v>14</v>
      </c>
      <c r="K9321" t="s">
        <v>124</v>
      </c>
      <c r="L9321" t="s">
        <v>125</v>
      </c>
      <c r="M9321" t="s">
        <v>21</v>
      </c>
      <c r="N9321">
        <v>43</v>
      </c>
      <c r="O9321">
        <v>93</v>
      </c>
      <c r="P9321">
        <v>3999</v>
      </c>
      <c r="Q9321">
        <v>1320</v>
      </c>
      <c r="R9321">
        <v>0.33</v>
      </c>
      <c r="S9321" t="s">
        <v>23</v>
      </c>
      <c r="T9321" t="str">
        <f>IF(Table1[[#This Row],[Units Sold]]&gt; 700,"High Units","low Units")</f>
        <v>low Units</v>
      </c>
      <c r="U9321">
        <f>SUM(Table1[[#This Row],[Operating Profit]])/SUM(Table1[Operating Profit])*100</f>
        <v>3.9742861039550044E-4</v>
      </c>
      <c r="V9321">
        <f>SUM(Table1[[#This Row],[Price per Unit]]*Table1[[#This Row],[Units Sold]])</f>
        <v>3999</v>
      </c>
      <c r="W9321">
        <f>SUM(Table1[[#This Row],[Total Sales]]-Table1[[#This Row],[Operating Profit]])</f>
        <v>2679</v>
      </c>
      <c r="X9321">
        <f>SUM(Table1[[#This Row],[Total Sales]]-Table1[[#This Row],[Cost]])</f>
        <v>1320</v>
      </c>
      <c r="Y9321">
        <f>SUM(Table1[[#This Row],[profit/loss]])/SUM(Table1[profit/loss])</f>
        <v>3.9742861039550045E-6</v>
      </c>
    </row>
    <row r="9322" spans="1:25" x14ac:dyDescent="0.3">
      <c r="A9322" t="s">
        <v>25</v>
      </c>
      <c r="B9322" t="s">
        <v>23</v>
      </c>
      <c r="C9322">
        <v>1185732</v>
      </c>
      <c r="D9322" s="9">
        <v>44380</v>
      </c>
      <c r="E9322" s="8" t="str">
        <f>TEXT(Table1[[#This Row],[Invoice Date]],"dd-mm-yyyy")</f>
        <v>03-07-2021</v>
      </c>
      <c r="F9322" s="1" t="str">
        <f t="shared" si="580"/>
        <v>July</v>
      </c>
      <c r="G9322" s="1" t="str">
        <f t="shared" si="581"/>
        <v>2021</v>
      </c>
      <c r="H9322" s="1" t="str">
        <f t="shared" si="582"/>
        <v>Saturday</v>
      </c>
      <c r="I9322" s="1" t="str">
        <f t="shared" si="583"/>
        <v>03</v>
      </c>
      <c r="J9322" t="s">
        <v>14</v>
      </c>
      <c r="K9322" t="s">
        <v>124</v>
      </c>
      <c r="L9322" t="s">
        <v>125</v>
      </c>
      <c r="M9322" t="s">
        <v>22</v>
      </c>
      <c r="N9322">
        <v>40</v>
      </c>
      <c r="O9322">
        <v>152</v>
      </c>
      <c r="P9322">
        <v>6080</v>
      </c>
      <c r="Q9322">
        <v>2310</v>
      </c>
      <c r="R9322">
        <v>0.38</v>
      </c>
      <c r="S9322" t="s">
        <v>23</v>
      </c>
      <c r="T9322" t="str">
        <f>IF(Table1[[#This Row],[Units Sold]]&gt; 700,"High Units","low Units")</f>
        <v>low Units</v>
      </c>
      <c r="U9322">
        <f>SUM(Table1[[#This Row],[Operating Profit]])/SUM(Table1[Operating Profit])*100</f>
        <v>6.9550006819212571E-4</v>
      </c>
      <c r="V9322">
        <f>SUM(Table1[[#This Row],[Price per Unit]]*Table1[[#This Row],[Units Sold]])</f>
        <v>6080</v>
      </c>
      <c r="W9322">
        <f>SUM(Table1[[#This Row],[Total Sales]]-Table1[[#This Row],[Operating Profit]])</f>
        <v>3770</v>
      </c>
      <c r="X9322">
        <f>SUM(Table1[[#This Row],[Total Sales]]-Table1[[#This Row],[Cost]])</f>
        <v>2310</v>
      </c>
      <c r="Y9322">
        <f>SUM(Table1[[#This Row],[profit/loss]])/SUM(Table1[profit/loss])</f>
        <v>6.9550006819212573E-6</v>
      </c>
    </row>
    <row r="9323" spans="1:25" x14ac:dyDescent="0.3">
      <c r="A9323" t="s">
        <v>25</v>
      </c>
      <c r="B9323" t="s">
        <v>23</v>
      </c>
      <c r="C9323">
        <v>1185732</v>
      </c>
      <c r="D9323" s="9">
        <v>44412</v>
      </c>
      <c r="E9323" s="8" t="str">
        <f>TEXT(Table1[[#This Row],[Invoice Date]],"dd-mm-yyyy")</f>
        <v>04-08-2021</v>
      </c>
      <c r="F9323" s="1" t="str">
        <f t="shared" si="580"/>
        <v>August</v>
      </c>
      <c r="G9323" s="1" t="str">
        <f t="shared" si="581"/>
        <v>2021</v>
      </c>
      <c r="H9323" s="1" t="str">
        <f t="shared" si="582"/>
        <v>Wednesday</v>
      </c>
      <c r="I9323" s="1" t="str">
        <f t="shared" si="583"/>
        <v>04</v>
      </c>
      <c r="J9323" t="s">
        <v>14</v>
      </c>
      <c r="K9323" t="s">
        <v>124</v>
      </c>
      <c r="L9323" t="s">
        <v>125</v>
      </c>
      <c r="M9323" t="s">
        <v>16</v>
      </c>
      <c r="N9323">
        <v>40</v>
      </c>
      <c r="O9323">
        <v>194</v>
      </c>
      <c r="P9323">
        <v>7760</v>
      </c>
      <c r="Q9323">
        <v>3259</v>
      </c>
      <c r="R9323">
        <v>0.42</v>
      </c>
      <c r="S9323" t="s">
        <v>23</v>
      </c>
      <c r="T9323" t="str">
        <f>IF(Table1[[#This Row],[Units Sold]]&gt; 700,"High Units","low Units")</f>
        <v>low Units</v>
      </c>
      <c r="U9323">
        <f>SUM(Table1[[#This Row],[Operating Profit]])/SUM(Table1[Operating Profit])*100</f>
        <v>9.8122715248404242E-4</v>
      </c>
      <c r="V9323">
        <f>SUM(Table1[[#This Row],[Price per Unit]]*Table1[[#This Row],[Units Sold]])</f>
        <v>7760</v>
      </c>
      <c r="W9323">
        <f>SUM(Table1[[#This Row],[Total Sales]]-Table1[[#This Row],[Operating Profit]])</f>
        <v>4501</v>
      </c>
      <c r="X9323">
        <f>SUM(Table1[[#This Row],[Total Sales]]-Table1[[#This Row],[Cost]])</f>
        <v>3259</v>
      </c>
      <c r="Y9323">
        <f>SUM(Table1[[#This Row],[profit/loss]])/SUM(Table1[profit/loss])</f>
        <v>9.8122715248404232E-6</v>
      </c>
    </row>
    <row r="9324" spans="1:25" x14ac:dyDescent="0.3">
      <c r="A9324" t="s">
        <v>25</v>
      </c>
      <c r="B9324" t="s">
        <v>23</v>
      </c>
      <c r="C9324">
        <v>1185732</v>
      </c>
      <c r="D9324" s="9">
        <v>44412</v>
      </c>
      <c r="E9324" s="8" t="str">
        <f>TEXT(Table1[[#This Row],[Invoice Date]],"dd-mm-yyyy")</f>
        <v>04-08-2021</v>
      </c>
      <c r="F9324" s="1" t="str">
        <f t="shared" si="580"/>
        <v>August</v>
      </c>
      <c r="G9324" s="1" t="str">
        <f t="shared" si="581"/>
        <v>2021</v>
      </c>
      <c r="H9324" s="1" t="str">
        <f t="shared" si="582"/>
        <v>Wednesday</v>
      </c>
      <c r="I9324" s="1" t="str">
        <f t="shared" si="583"/>
        <v>04</v>
      </c>
      <c r="J9324" t="s">
        <v>14</v>
      </c>
      <c r="K9324" t="s">
        <v>124</v>
      </c>
      <c r="L9324" t="s">
        <v>125</v>
      </c>
      <c r="M9324" t="s">
        <v>18</v>
      </c>
      <c r="N9324">
        <v>34</v>
      </c>
      <c r="O9324">
        <v>128</v>
      </c>
      <c r="P9324">
        <v>4352</v>
      </c>
      <c r="Q9324">
        <v>1871</v>
      </c>
      <c r="R9324">
        <v>0.43</v>
      </c>
      <c r="S9324" t="s">
        <v>23</v>
      </c>
      <c r="T9324" t="str">
        <f>IF(Table1[[#This Row],[Units Sold]]&gt; 700,"High Units","low Units")</f>
        <v>low Units</v>
      </c>
      <c r="U9324">
        <f>SUM(Table1[[#This Row],[Operating Profit]])/SUM(Table1[Operating Profit])*100</f>
        <v>5.6332494700756159E-4</v>
      </c>
      <c r="V9324">
        <f>SUM(Table1[[#This Row],[Price per Unit]]*Table1[[#This Row],[Units Sold]])</f>
        <v>4352</v>
      </c>
      <c r="W9324">
        <f>SUM(Table1[[#This Row],[Total Sales]]-Table1[[#This Row],[Operating Profit]])</f>
        <v>2481</v>
      </c>
      <c r="X9324">
        <f>SUM(Table1[[#This Row],[Total Sales]]-Table1[[#This Row],[Cost]])</f>
        <v>1871</v>
      </c>
      <c r="Y9324">
        <f>SUM(Table1[[#This Row],[profit/loss]])/SUM(Table1[profit/loss])</f>
        <v>5.6332494700756161E-6</v>
      </c>
    </row>
    <row r="9325" spans="1:25" x14ac:dyDescent="0.3">
      <c r="A9325" t="s">
        <v>25</v>
      </c>
      <c r="B9325" t="s">
        <v>23</v>
      </c>
      <c r="C9325">
        <v>1185732</v>
      </c>
      <c r="D9325" s="9">
        <v>44412</v>
      </c>
      <c r="E9325" s="8" t="str">
        <f>TEXT(Table1[[#This Row],[Invoice Date]],"dd-mm-yyyy")</f>
        <v>04-08-2021</v>
      </c>
      <c r="F9325" s="1" t="str">
        <f t="shared" si="580"/>
        <v>August</v>
      </c>
      <c r="G9325" s="1" t="str">
        <f t="shared" si="581"/>
        <v>2021</v>
      </c>
      <c r="H9325" s="1" t="str">
        <f t="shared" si="582"/>
        <v>Wednesday</v>
      </c>
      <c r="I9325" s="1" t="str">
        <f t="shared" si="583"/>
        <v>04</v>
      </c>
      <c r="J9325" t="s">
        <v>14</v>
      </c>
      <c r="K9325" t="s">
        <v>124</v>
      </c>
      <c r="L9325" t="s">
        <v>125</v>
      </c>
      <c r="M9325" t="s">
        <v>19</v>
      </c>
      <c r="N9325">
        <v>36</v>
      </c>
      <c r="O9325">
        <v>107</v>
      </c>
      <c r="P9325">
        <v>3852</v>
      </c>
      <c r="Q9325">
        <v>1348</v>
      </c>
      <c r="R9325">
        <v>0.35</v>
      </c>
      <c r="S9325" t="s">
        <v>23</v>
      </c>
      <c r="T9325" t="str">
        <f>IF(Table1[[#This Row],[Units Sold]]&gt; 700,"High Units","low Units")</f>
        <v>low Units</v>
      </c>
      <c r="U9325">
        <f>SUM(Table1[[#This Row],[Operating Profit]])/SUM(Table1[Operating Profit])*100</f>
        <v>4.058589142523747E-4</v>
      </c>
      <c r="V9325">
        <f>SUM(Table1[[#This Row],[Price per Unit]]*Table1[[#This Row],[Units Sold]])</f>
        <v>3852</v>
      </c>
      <c r="W9325">
        <f>SUM(Table1[[#This Row],[Total Sales]]-Table1[[#This Row],[Operating Profit]])</f>
        <v>2504</v>
      </c>
      <c r="X9325">
        <f>SUM(Table1[[#This Row],[Total Sales]]-Table1[[#This Row],[Cost]])</f>
        <v>1348</v>
      </c>
      <c r="Y9325">
        <f>SUM(Table1[[#This Row],[profit/loss]])/SUM(Table1[profit/loss])</f>
        <v>4.0585891425237469E-6</v>
      </c>
    </row>
    <row r="9326" spans="1:25" x14ac:dyDescent="0.3">
      <c r="A9326" t="s">
        <v>25</v>
      </c>
      <c r="B9326" t="s">
        <v>23</v>
      </c>
      <c r="C9326">
        <v>1185732</v>
      </c>
      <c r="D9326" s="9">
        <v>44412</v>
      </c>
      <c r="E9326" s="8" t="str">
        <f>TEXT(Table1[[#This Row],[Invoice Date]],"dd-mm-yyyy")</f>
        <v>04-08-2021</v>
      </c>
      <c r="F9326" s="1" t="str">
        <f t="shared" si="580"/>
        <v>August</v>
      </c>
      <c r="G9326" s="1" t="str">
        <f t="shared" si="581"/>
        <v>2021</v>
      </c>
      <c r="H9326" s="1" t="str">
        <f t="shared" si="582"/>
        <v>Wednesday</v>
      </c>
      <c r="I9326" s="1" t="str">
        <f t="shared" si="583"/>
        <v>04</v>
      </c>
      <c r="J9326" t="s">
        <v>14</v>
      </c>
      <c r="K9326" t="s">
        <v>124</v>
      </c>
      <c r="L9326" t="s">
        <v>125</v>
      </c>
      <c r="M9326" t="s">
        <v>20</v>
      </c>
      <c r="N9326">
        <v>32</v>
      </c>
      <c r="O9326">
        <v>72</v>
      </c>
      <c r="P9326">
        <v>2304</v>
      </c>
      <c r="Q9326">
        <v>760</v>
      </c>
      <c r="R9326">
        <v>0.33</v>
      </c>
      <c r="S9326" t="s">
        <v>23</v>
      </c>
      <c r="T9326" t="str">
        <f>IF(Table1[[#This Row],[Units Sold]]&gt; 700,"High Units","low Units")</f>
        <v>low Units</v>
      </c>
      <c r="U9326">
        <f>SUM(Table1[[#This Row],[Operating Profit]])/SUM(Table1[Operating Profit])*100</f>
        <v>2.2882253325801541E-4</v>
      </c>
      <c r="V9326">
        <f>SUM(Table1[[#This Row],[Price per Unit]]*Table1[[#This Row],[Units Sold]])</f>
        <v>2304</v>
      </c>
      <c r="W9326">
        <f>SUM(Table1[[#This Row],[Total Sales]]-Table1[[#This Row],[Operating Profit]])</f>
        <v>1544</v>
      </c>
      <c r="X9326">
        <f>SUM(Table1[[#This Row],[Total Sales]]-Table1[[#This Row],[Cost]])</f>
        <v>760</v>
      </c>
      <c r="Y9326">
        <f>SUM(Table1[[#This Row],[profit/loss]])/SUM(Table1[profit/loss])</f>
        <v>2.288225332580154E-6</v>
      </c>
    </row>
    <row r="9327" spans="1:25" x14ac:dyDescent="0.3">
      <c r="A9327" t="s">
        <v>25</v>
      </c>
      <c r="B9327" t="s">
        <v>23</v>
      </c>
      <c r="C9327">
        <v>1185732</v>
      </c>
      <c r="D9327" s="9">
        <v>44412</v>
      </c>
      <c r="E9327" s="8" t="str">
        <f>TEXT(Table1[[#This Row],[Invoice Date]],"dd-mm-yyyy")</f>
        <v>04-08-2021</v>
      </c>
      <c r="F9327" s="1" t="str">
        <f t="shared" si="580"/>
        <v>August</v>
      </c>
      <c r="G9327" s="1" t="str">
        <f t="shared" si="581"/>
        <v>2021</v>
      </c>
      <c r="H9327" s="1" t="str">
        <f t="shared" si="582"/>
        <v>Wednesday</v>
      </c>
      <c r="I9327" s="1" t="str">
        <f t="shared" si="583"/>
        <v>04</v>
      </c>
      <c r="J9327" t="s">
        <v>14</v>
      </c>
      <c r="K9327" t="s">
        <v>124</v>
      </c>
      <c r="L9327" t="s">
        <v>125</v>
      </c>
      <c r="M9327" t="s">
        <v>21</v>
      </c>
      <c r="N9327">
        <v>43</v>
      </c>
      <c r="O9327">
        <v>62</v>
      </c>
      <c r="P9327">
        <v>2666</v>
      </c>
      <c r="Q9327">
        <v>880</v>
      </c>
      <c r="R9327">
        <v>0.33</v>
      </c>
      <c r="S9327" t="s">
        <v>23</v>
      </c>
      <c r="T9327" t="str">
        <f>IF(Table1[[#This Row],[Units Sold]]&gt; 700,"High Units","low Units")</f>
        <v>low Units</v>
      </c>
      <c r="U9327">
        <f>SUM(Table1[[#This Row],[Operating Profit]])/SUM(Table1[Operating Profit])*100</f>
        <v>2.6495240693033361E-4</v>
      </c>
      <c r="V9327">
        <f>SUM(Table1[[#This Row],[Price per Unit]]*Table1[[#This Row],[Units Sold]])</f>
        <v>2666</v>
      </c>
      <c r="W9327">
        <f>SUM(Table1[[#This Row],[Total Sales]]-Table1[[#This Row],[Operating Profit]])</f>
        <v>1786</v>
      </c>
      <c r="X9327">
        <f>SUM(Table1[[#This Row],[Total Sales]]-Table1[[#This Row],[Cost]])</f>
        <v>880</v>
      </c>
      <c r="Y9327">
        <f>SUM(Table1[[#This Row],[profit/loss]])/SUM(Table1[profit/loss])</f>
        <v>2.6495240693033362E-6</v>
      </c>
    </row>
    <row r="9328" spans="1:25" x14ac:dyDescent="0.3">
      <c r="A9328" t="s">
        <v>25</v>
      </c>
      <c r="B9328" t="s">
        <v>23</v>
      </c>
      <c r="C9328">
        <v>1185732</v>
      </c>
      <c r="D9328" s="9">
        <v>44412</v>
      </c>
      <c r="E9328" s="8" t="str">
        <f>TEXT(Table1[[#This Row],[Invoice Date]],"dd-mm-yyyy")</f>
        <v>04-08-2021</v>
      </c>
      <c r="F9328" s="1" t="str">
        <f t="shared" si="580"/>
        <v>August</v>
      </c>
      <c r="G9328" s="1" t="str">
        <f t="shared" si="581"/>
        <v>2021</v>
      </c>
      <c r="H9328" s="1" t="str">
        <f t="shared" si="582"/>
        <v>Wednesday</v>
      </c>
      <c r="I9328" s="1" t="str">
        <f t="shared" si="583"/>
        <v>04</v>
      </c>
      <c r="J9328" t="s">
        <v>14</v>
      </c>
      <c r="K9328" t="s">
        <v>124</v>
      </c>
      <c r="L9328" t="s">
        <v>125</v>
      </c>
      <c r="M9328" t="s">
        <v>22</v>
      </c>
      <c r="N9328">
        <v>44</v>
      </c>
      <c r="O9328">
        <v>124</v>
      </c>
      <c r="P9328">
        <v>5456</v>
      </c>
      <c r="Q9328">
        <v>2073</v>
      </c>
      <c r="R9328">
        <v>0.38</v>
      </c>
      <c r="S9328" t="s">
        <v>23</v>
      </c>
      <c r="T9328" t="str">
        <f>IF(Table1[[#This Row],[Units Sold]]&gt; 700,"High Units","low Units")</f>
        <v>low Units</v>
      </c>
      <c r="U9328">
        <f>SUM(Table1[[#This Row],[Operating Profit]])/SUM(Table1[Operating Profit])*100</f>
        <v>6.2414356768929723E-4</v>
      </c>
      <c r="V9328">
        <f>SUM(Table1[[#This Row],[Price per Unit]]*Table1[[#This Row],[Units Sold]])</f>
        <v>5456</v>
      </c>
      <c r="W9328">
        <f>SUM(Table1[[#This Row],[Total Sales]]-Table1[[#This Row],[Operating Profit]])</f>
        <v>3383</v>
      </c>
      <c r="X9328">
        <f>SUM(Table1[[#This Row],[Total Sales]]-Table1[[#This Row],[Cost]])</f>
        <v>2073</v>
      </c>
      <c r="Y9328">
        <f>SUM(Table1[[#This Row],[profit/loss]])/SUM(Table1[profit/loss])</f>
        <v>6.2414356768929721E-6</v>
      </c>
    </row>
    <row r="9329" spans="1:25" x14ac:dyDescent="0.3">
      <c r="A9329" t="s">
        <v>25</v>
      </c>
      <c r="B9329" t="s">
        <v>23</v>
      </c>
      <c r="C9329">
        <v>1185732</v>
      </c>
      <c r="D9329" s="9">
        <v>44442</v>
      </c>
      <c r="E9329" s="8" t="str">
        <f>TEXT(Table1[[#This Row],[Invoice Date]],"dd-mm-yyyy")</f>
        <v>03-09-2021</v>
      </c>
      <c r="F9329" s="1" t="str">
        <f t="shared" si="580"/>
        <v>September</v>
      </c>
      <c r="G9329" s="1" t="str">
        <f t="shared" si="581"/>
        <v>2021</v>
      </c>
      <c r="H9329" s="1" t="str">
        <f t="shared" si="582"/>
        <v>Friday</v>
      </c>
      <c r="I9329" s="1" t="str">
        <f t="shared" si="583"/>
        <v>03</v>
      </c>
      <c r="J9329" t="s">
        <v>14</v>
      </c>
      <c r="K9329" t="s">
        <v>124</v>
      </c>
      <c r="L9329" t="s">
        <v>125</v>
      </c>
      <c r="M9329" t="s">
        <v>16</v>
      </c>
      <c r="N9329">
        <v>43</v>
      </c>
      <c r="O9329">
        <v>170</v>
      </c>
      <c r="P9329">
        <v>7310</v>
      </c>
      <c r="Q9329">
        <v>3436</v>
      </c>
      <c r="R9329">
        <v>0.47</v>
      </c>
      <c r="S9329" t="s">
        <v>23</v>
      </c>
      <c r="T9329" t="str">
        <f>IF(Table1[[#This Row],[Units Sold]]&gt; 700,"High Units","low Units")</f>
        <v>low Units</v>
      </c>
      <c r="U9329">
        <f>SUM(Table1[[#This Row],[Operating Profit]])/SUM(Table1[Operating Profit])*100</f>
        <v>1.0345187161507118E-3</v>
      </c>
      <c r="V9329">
        <f>SUM(Table1[[#This Row],[Price per Unit]]*Table1[[#This Row],[Units Sold]])</f>
        <v>7310</v>
      </c>
      <c r="W9329">
        <f>SUM(Table1[[#This Row],[Total Sales]]-Table1[[#This Row],[Operating Profit]])</f>
        <v>3874</v>
      </c>
      <c r="X9329">
        <f>SUM(Table1[[#This Row],[Total Sales]]-Table1[[#This Row],[Cost]])</f>
        <v>3436</v>
      </c>
      <c r="Y9329">
        <f>SUM(Table1[[#This Row],[profit/loss]])/SUM(Table1[profit/loss])</f>
        <v>1.0345187161507118E-5</v>
      </c>
    </row>
    <row r="9330" spans="1:25" x14ac:dyDescent="0.3">
      <c r="A9330" t="s">
        <v>25</v>
      </c>
      <c r="B9330" t="s">
        <v>23</v>
      </c>
      <c r="C9330">
        <v>1185732</v>
      </c>
      <c r="D9330" s="9">
        <v>44442</v>
      </c>
      <c r="E9330" s="8" t="str">
        <f>TEXT(Table1[[#This Row],[Invoice Date]],"dd-mm-yyyy")</f>
        <v>03-09-2021</v>
      </c>
      <c r="F9330" s="1" t="str">
        <f t="shared" si="580"/>
        <v>September</v>
      </c>
      <c r="G9330" s="1" t="str">
        <f t="shared" si="581"/>
        <v>2021</v>
      </c>
      <c r="H9330" s="1" t="str">
        <f t="shared" si="582"/>
        <v>Friday</v>
      </c>
      <c r="I9330" s="1" t="str">
        <f t="shared" si="583"/>
        <v>03</v>
      </c>
      <c r="J9330" t="s">
        <v>14</v>
      </c>
      <c r="K9330" t="s">
        <v>124</v>
      </c>
      <c r="L9330" t="s">
        <v>125</v>
      </c>
      <c r="M9330" t="s">
        <v>18</v>
      </c>
      <c r="N9330">
        <v>40</v>
      </c>
      <c r="O9330">
        <v>93</v>
      </c>
      <c r="P9330">
        <v>3720</v>
      </c>
      <c r="Q9330">
        <v>1748</v>
      </c>
      <c r="R9330">
        <v>0.47</v>
      </c>
      <c r="S9330" t="s">
        <v>23</v>
      </c>
      <c r="T9330" t="str">
        <f>IF(Table1[[#This Row],[Units Sold]]&gt; 700,"High Units","low Units")</f>
        <v>low Units</v>
      </c>
      <c r="U9330">
        <f>SUM(Table1[[#This Row],[Operating Profit]])/SUM(Table1[Operating Profit])*100</f>
        <v>5.2629182649343534E-4</v>
      </c>
      <c r="V9330">
        <f>SUM(Table1[[#This Row],[Price per Unit]]*Table1[[#This Row],[Units Sold]])</f>
        <v>3720</v>
      </c>
      <c r="W9330">
        <f>SUM(Table1[[#This Row],[Total Sales]]-Table1[[#This Row],[Operating Profit]])</f>
        <v>1972</v>
      </c>
      <c r="X9330">
        <f>SUM(Table1[[#This Row],[Total Sales]]-Table1[[#This Row],[Cost]])</f>
        <v>1748</v>
      </c>
      <c r="Y9330">
        <f>SUM(Table1[[#This Row],[profit/loss]])/SUM(Table1[profit/loss])</f>
        <v>5.2629182649343538E-6</v>
      </c>
    </row>
    <row r="9331" spans="1:25" x14ac:dyDescent="0.3">
      <c r="A9331" t="s">
        <v>25</v>
      </c>
      <c r="B9331" t="s">
        <v>23</v>
      </c>
      <c r="C9331">
        <v>1185732</v>
      </c>
      <c r="D9331" s="9">
        <v>44442</v>
      </c>
      <c r="E9331" s="8" t="str">
        <f>TEXT(Table1[[#This Row],[Invoice Date]],"dd-mm-yyyy")</f>
        <v>03-09-2021</v>
      </c>
      <c r="F9331" s="1" t="str">
        <f t="shared" si="580"/>
        <v>September</v>
      </c>
      <c r="G9331" s="1" t="str">
        <f t="shared" si="581"/>
        <v>2021</v>
      </c>
      <c r="H9331" s="1" t="str">
        <f t="shared" si="582"/>
        <v>Friday</v>
      </c>
      <c r="I9331" s="1" t="str">
        <f t="shared" si="583"/>
        <v>03</v>
      </c>
      <c r="J9331" t="s">
        <v>14</v>
      </c>
      <c r="K9331" t="s">
        <v>124</v>
      </c>
      <c r="L9331" t="s">
        <v>125</v>
      </c>
      <c r="M9331" t="s">
        <v>19</v>
      </c>
      <c r="N9331">
        <v>33</v>
      </c>
      <c r="O9331">
        <v>64</v>
      </c>
      <c r="P9331">
        <v>2112</v>
      </c>
      <c r="Q9331">
        <v>676</v>
      </c>
      <c r="R9331">
        <v>0.32</v>
      </c>
      <c r="S9331" t="s">
        <v>23</v>
      </c>
      <c r="T9331" t="str">
        <f>IF(Table1[[#This Row],[Units Sold]]&gt; 700,"High Units","low Units")</f>
        <v>low Units</v>
      </c>
      <c r="U9331">
        <f>SUM(Table1[[#This Row],[Operating Profit]])/SUM(Table1[Operating Profit])*100</f>
        <v>2.0353162168739263E-4</v>
      </c>
      <c r="V9331">
        <f>SUM(Table1[[#This Row],[Price per Unit]]*Table1[[#This Row],[Units Sold]])</f>
        <v>2112</v>
      </c>
      <c r="W9331">
        <f>SUM(Table1[[#This Row],[Total Sales]]-Table1[[#This Row],[Operating Profit]])</f>
        <v>1436</v>
      </c>
      <c r="X9331">
        <f>SUM(Table1[[#This Row],[Total Sales]]-Table1[[#This Row],[Cost]])</f>
        <v>676</v>
      </c>
      <c r="Y9331">
        <f>SUM(Table1[[#This Row],[profit/loss]])/SUM(Table1[profit/loss])</f>
        <v>2.0353162168739264E-6</v>
      </c>
    </row>
    <row r="9332" spans="1:25" x14ac:dyDescent="0.3">
      <c r="A9332" t="s">
        <v>25</v>
      </c>
      <c r="B9332" t="s">
        <v>23</v>
      </c>
      <c r="C9332">
        <v>1185732</v>
      </c>
      <c r="D9332" s="9">
        <v>44442</v>
      </c>
      <c r="E9332" s="8" t="str">
        <f>TEXT(Table1[[#This Row],[Invoice Date]],"dd-mm-yyyy")</f>
        <v>03-09-2021</v>
      </c>
      <c r="F9332" s="1" t="str">
        <f t="shared" si="580"/>
        <v>September</v>
      </c>
      <c r="G9332" s="1" t="str">
        <f t="shared" si="581"/>
        <v>2021</v>
      </c>
      <c r="H9332" s="1" t="str">
        <f t="shared" si="582"/>
        <v>Friday</v>
      </c>
      <c r="I9332" s="1" t="str">
        <f t="shared" si="583"/>
        <v>03</v>
      </c>
      <c r="J9332" t="s">
        <v>14</v>
      </c>
      <c r="K9332" t="s">
        <v>124</v>
      </c>
      <c r="L9332" t="s">
        <v>125</v>
      </c>
      <c r="M9332" t="s">
        <v>20</v>
      </c>
      <c r="N9332">
        <v>30</v>
      </c>
      <c r="O9332">
        <v>58</v>
      </c>
      <c r="P9332">
        <v>1740</v>
      </c>
      <c r="Q9332">
        <v>592</v>
      </c>
      <c r="R9332">
        <v>0.34</v>
      </c>
      <c r="S9332" t="s">
        <v>23</v>
      </c>
      <c r="T9332" t="str">
        <f>IF(Table1[[#This Row],[Units Sold]]&gt; 700,"High Units","low Units")</f>
        <v>low Units</v>
      </c>
      <c r="U9332">
        <f>SUM(Table1[[#This Row],[Operating Profit]])/SUM(Table1[Operating Profit])*100</f>
        <v>1.7824071011676989E-4</v>
      </c>
      <c r="V9332">
        <f>SUM(Table1[[#This Row],[Price per Unit]]*Table1[[#This Row],[Units Sold]])</f>
        <v>1740</v>
      </c>
      <c r="W9332">
        <f>SUM(Table1[[#This Row],[Total Sales]]-Table1[[#This Row],[Operating Profit]])</f>
        <v>1148</v>
      </c>
      <c r="X9332">
        <f>SUM(Table1[[#This Row],[Total Sales]]-Table1[[#This Row],[Cost]])</f>
        <v>592</v>
      </c>
      <c r="Y9332">
        <f>SUM(Table1[[#This Row],[profit/loss]])/SUM(Table1[profit/loss])</f>
        <v>1.7824071011676989E-6</v>
      </c>
    </row>
    <row r="9333" spans="1:25" x14ac:dyDescent="0.3">
      <c r="A9333" t="s">
        <v>25</v>
      </c>
      <c r="B9333" t="s">
        <v>23</v>
      </c>
      <c r="C9333">
        <v>1185732</v>
      </c>
      <c r="D9333" s="9">
        <v>44442</v>
      </c>
      <c r="E9333" s="8" t="str">
        <f>TEXT(Table1[[#This Row],[Invoice Date]],"dd-mm-yyyy")</f>
        <v>03-09-2021</v>
      </c>
      <c r="F9333" s="1" t="str">
        <f t="shared" si="580"/>
        <v>September</v>
      </c>
      <c r="G9333" s="1" t="str">
        <f t="shared" si="581"/>
        <v>2021</v>
      </c>
      <c r="H9333" s="1" t="str">
        <f t="shared" si="582"/>
        <v>Friday</v>
      </c>
      <c r="I9333" s="1" t="str">
        <f t="shared" si="583"/>
        <v>03</v>
      </c>
      <c r="J9333" t="s">
        <v>14</v>
      </c>
      <c r="K9333" t="s">
        <v>124</v>
      </c>
      <c r="L9333" t="s">
        <v>125</v>
      </c>
      <c r="M9333" t="s">
        <v>21</v>
      </c>
      <c r="N9333">
        <v>41</v>
      </c>
      <c r="O9333">
        <v>58</v>
      </c>
      <c r="P9333">
        <v>2378</v>
      </c>
      <c r="Q9333">
        <v>856</v>
      </c>
      <c r="R9333">
        <v>0.36</v>
      </c>
      <c r="S9333" t="s">
        <v>23</v>
      </c>
      <c r="T9333" t="str">
        <f>IF(Table1[[#This Row],[Units Sold]]&gt; 700,"High Units","low Units")</f>
        <v>low Units</v>
      </c>
      <c r="U9333">
        <f>SUM(Table1[[#This Row],[Operating Profit]])/SUM(Table1[Operating Profit])*100</f>
        <v>2.5772643219586997E-4</v>
      </c>
      <c r="V9333">
        <f>SUM(Table1[[#This Row],[Price per Unit]]*Table1[[#This Row],[Units Sold]])</f>
        <v>2378</v>
      </c>
      <c r="W9333">
        <f>SUM(Table1[[#This Row],[Total Sales]]-Table1[[#This Row],[Operating Profit]])</f>
        <v>1522</v>
      </c>
      <c r="X9333">
        <f>SUM(Table1[[#This Row],[Total Sales]]-Table1[[#This Row],[Cost]])</f>
        <v>856</v>
      </c>
      <c r="Y9333">
        <f>SUM(Table1[[#This Row],[profit/loss]])/SUM(Table1[profit/loss])</f>
        <v>2.5772643219586998E-6</v>
      </c>
    </row>
    <row r="9334" spans="1:25" x14ac:dyDescent="0.3">
      <c r="A9334" t="s">
        <v>25</v>
      </c>
      <c r="B9334" t="s">
        <v>23</v>
      </c>
      <c r="C9334">
        <v>1185732</v>
      </c>
      <c r="D9334" s="9">
        <v>44442</v>
      </c>
      <c r="E9334" s="8" t="str">
        <f>TEXT(Table1[[#This Row],[Invoice Date]],"dd-mm-yyyy")</f>
        <v>03-09-2021</v>
      </c>
      <c r="F9334" s="1" t="str">
        <f t="shared" si="580"/>
        <v>September</v>
      </c>
      <c r="G9334" s="1" t="str">
        <f t="shared" si="581"/>
        <v>2021</v>
      </c>
      <c r="H9334" s="1" t="str">
        <f t="shared" si="582"/>
        <v>Friday</v>
      </c>
      <c r="I9334" s="1" t="str">
        <f t="shared" si="583"/>
        <v>03</v>
      </c>
      <c r="J9334" t="s">
        <v>14</v>
      </c>
      <c r="K9334" t="s">
        <v>124</v>
      </c>
      <c r="L9334" t="s">
        <v>125</v>
      </c>
      <c r="M9334" t="s">
        <v>22</v>
      </c>
      <c r="N9334">
        <v>45</v>
      </c>
      <c r="O9334">
        <v>83</v>
      </c>
      <c r="P9334">
        <v>3735</v>
      </c>
      <c r="Q9334">
        <v>1569</v>
      </c>
      <c r="R9334">
        <v>0.42</v>
      </c>
      <c r="S9334" t="s">
        <v>23</v>
      </c>
      <c r="T9334" t="str">
        <f>IF(Table1[[#This Row],[Units Sold]]&gt; 700,"High Units","low Units")</f>
        <v>low Units</v>
      </c>
      <c r="U9334">
        <f>SUM(Table1[[#This Row],[Operating Profit]])/SUM(Table1[Operating Profit])*100</f>
        <v>4.7239809826556074E-4</v>
      </c>
      <c r="V9334">
        <f>SUM(Table1[[#This Row],[Price per Unit]]*Table1[[#This Row],[Units Sold]])</f>
        <v>3735</v>
      </c>
      <c r="W9334">
        <f>SUM(Table1[[#This Row],[Total Sales]]-Table1[[#This Row],[Operating Profit]])</f>
        <v>2166</v>
      </c>
      <c r="X9334">
        <f>SUM(Table1[[#This Row],[Total Sales]]-Table1[[#This Row],[Cost]])</f>
        <v>1569</v>
      </c>
      <c r="Y9334">
        <f>SUM(Table1[[#This Row],[profit/loss]])/SUM(Table1[profit/loss])</f>
        <v>4.7239809826556076E-6</v>
      </c>
    </row>
    <row r="9335" spans="1:25" x14ac:dyDescent="0.3">
      <c r="A9335" t="s">
        <v>25</v>
      </c>
      <c r="B9335" t="s">
        <v>23</v>
      </c>
      <c r="C9335">
        <v>1185732</v>
      </c>
      <c r="D9335" s="9">
        <v>44474</v>
      </c>
      <c r="E9335" s="8" t="str">
        <f>TEXT(Table1[[#This Row],[Invoice Date]],"dd-mm-yyyy")</f>
        <v>05-10-2021</v>
      </c>
      <c r="F9335" s="1" t="str">
        <f t="shared" si="580"/>
        <v>October</v>
      </c>
      <c r="G9335" s="1" t="str">
        <f t="shared" si="581"/>
        <v>2021</v>
      </c>
      <c r="H9335" s="1" t="str">
        <f t="shared" si="582"/>
        <v>Tuesday</v>
      </c>
      <c r="I9335" s="1" t="str">
        <f t="shared" si="583"/>
        <v>05</v>
      </c>
      <c r="J9335" t="s">
        <v>14</v>
      </c>
      <c r="K9335" t="s">
        <v>124</v>
      </c>
      <c r="L9335" t="s">
        <v>125</v>
      </c>
      <c r="M9335" t="s">
        <v>16</v>
      </c>
      <c r="N9335">
        <v>46</v>
      </c>
      <c r="O9335">
        <v>153</v>
      </c>
      <c r="P9335">
        <v>7038</v>
      </c>
      <c r="Q9335">
        <v>2956</v>
      </c>
      <c r="R9335">
        <v>0.42</v>
      </c>
      <c r="S9335" t="s">
        <v>23</v>
      </c>
      <c r="T9335" t="str">
        <f>IF(Table1[[#This Row],[Units Sold]]&gt; 700,"High Units","low Units")</f>
        <v>low Units</v>
      </c>
      <c r="U9335">
        <f>SUM(Table1[[#This Row],[Operating Profit]])/SUM(Table1[Operating Profit])*100</f>
        <v>8.8999922146143886E-4</v>
      </c>
      <c r="V9335">
        <f>SUM(Table1[[#This Row],[Price per Unit]]*Table1[[#This Row],[Units Sold]])</f>
        <v>7038</v>
      </c>
      <c r="W9335">
        <f>SUM(Table1[[#This Row],[Total Sales]]-Table1[[#This Row],[Operating Profit]])</f>
        <v>4082</v>
      </c>
      <c r="X9335">
        <f>SUM(Table1[[#This Row],[Total Sales]]-Table1[[#This Row],[Cost]])</f>
        <v>2956</v>
      </c>
      <c r="Y9335">
        <f>SUM(Table1[[#This Row],[profit/loss]])/SUM(Table1[profit/loss])</f>
        <v>8.8999922146143888E-6</v>
      </c>
    </row>
    <row r="9336" spans="1:25" x14ac:dyDescent="0.3">
      <c r="A9336" t="s">
        <v>25</v>
      </c>
      <c r="B9336" t="s">
        <v>23</v>
      </c>
      <c r="C9336">
        <v>1185732</v>
      </c>
      <c r="D9336" s="9">
        <v>44474</v>
      </c>
      <c r="E9336" s="8" t="str">
        <f>TEXT(Table1[[#This Row],[Invoice Date]],"dd-mm-yyyy")</f>
        <v>05-10-2021</v>
      </c>
      <c r="F9336" s="1" t="str">
        <f t="shared" si="580"/>
        <v>October</v>
      </c>
      <c r="G9336" s="1" t="str">
        <f t="shared" si="581"/>
        <v>2021</v>
      </c>
      <c r="H9336" s="1" t="str">
        <f t="shared" si="582"/>
        <v>Tuesday</v>
      </c>
      <c r="I9336" s="1" t="str">
        <f t="shared" si="583"/>
        <v>05</v>
      </c>
      <c r="J9336" t="s">
        <v>14</v>
      </c>
      <c r="K9336" t="s">
        <v>124</v>
      </c>
      <c r="L9336" t="s">
        <v>125</v>
      </c>
      <c r="M9336" t="s">
        <v>18</v>
      </c>
      <c r="N9336">
        <v>39</v>
      </c>
      <c r="O9336">
        <v>94</v>
      </c>
      <c r="P9336">
        <v>3666</v>
      </c>
      <c r="Q9336">
        <v>1613</v>
      </c>
      <c r="R9336">
        <v>0.44</v>
      </c>
      <c r="S9336" t="s">
        <v>23</v>
      </c>
      <c r="T9336" t="str">
        <f>IF(Table1[[#This Row],[Units Sold]]&gt; 700,"High Units","low Units")</f>
        <v>low Units</v>
      </c>
      <c r="U9336">
        <f>SUM(Table1[[#This Row],[Operating Profit]])/SUM(Table1[Operating Profit])*100</f>
        <v>4.8564571861207739E-4</v>
      </c>
      <c r="V9336">
        <f>SUM(Table1[[#This Row],[Price per Unit]]*Table1[[#This Row],[Units Sold]])</f>
        <v>3666</v>
      </c>
      <c r="W9336">
        <f>SUM(Table1[[#This Row],[Total Sales]]-Table1[[#This Row],[Operating Profit]])</f>
        <v>2053</v>
      </c>
      <c r="X9336">
        <f>SUM(Table1[[#This Row],[Total Sales]]-Table1[[#This Row],[Cost]])</f>
        <v>1613</v>
      </c>
      <c r="Y9336">
        <f>SUM(Table1[[#This Row],[profit/loss]])/SUM(Table1[profit/loss])</f>
        <v>4.8564571861207737E-6</v>
      </c>
    </row>
    <row r="9337" spans="1:25" x14ac:dyDescent="0.3">
      <c r="A9337" t="s">
        <v>25</v>
      </c>
      <c r="B9337" t="s">
        <v>23</v>
      </c>
      <c r="C9337">
        <v>1185732</v>
      </c>
      <c r="D9337" s="9">
        <v>44474</v>
      </c>
      <c r="E9337" s="8" t="str">
        <f>TEXT(Table1[[#This Row],[Invoice Date]],"dd-mm-yyyy")</f>
        <v>05-10-2021</v>
      </c>
      <c r="F9337" s="1" t="str">
        <f t="shared" si="580"/>
        <v>October</v>
      </c>
      <c r="G9337" s="1" t="str">
        <f t="shared" si="581"/>
        <v>2021</v>
      </c>
      <c r="H9337" s="1" t="str">
        <f t="shared" si="582"/>
        <v>Tuesday</v>
      </c>
      <c r="I9337" s="1" t="str">
        <f t="shared" si="583"/>
        <v>05</v>
      </c>
      <c r="J9337" t="s">
        <v>14</v>
      </c>
      <c r="K9337" t="s">
        <v>124</v>
      </c>
      <c r="L9337" t="s">
        <v>125</v>
      </c>
      <c r="M9337" t="s">
        <v>19</v>
      </c>
      <c r="N9337">
        <v>36</v>
      </c>
      <c r="O9337">
        <v>61</v>
      </c>
      <c r="P9337">
        <v>2196</v>
      </c>
      <c r="Q9337">
        <v>813</v>
      </c>
      <c r="R9337">
        <v>0.37</v>
      </c>
      <c r="S9337" t="s">
        <v>23</v>
      </c>
      <c r="T9337" t="str">
        <f>IF(Table1[[#This Row],[Units Sold]]&gt; 700,"High Units","low Units")</f>
        <v>low Units</v>
      </c>
      <c r="U9337">
        <f>SUM(Table1[[#This Row],[Operating Profit]])/SUM(Table1[Operating Profit])*100</f>
        <v>2.4477989412995593E-4</v>
      </c>
      <c r="V9337">
        <f>SUM(Table1[[#This Row],[Price per Unit]]*Table1[[#This Row],[Units Sold]])</f>
        <v>2196</v>
      </c>
      <c r="W9337">
        <f>SUM(Table1[[#This Row],[Total Sales]]-Table1[[#This Row],[Operating Profit]])</f>
        <v>1383</v>
      </c>
      <c r="X9337">
        <f>SUM(Table1[[#This Row],[Total Sales]]-Table1[[#This Row],[Cost]])</f>
        <v>813</v>
      </c>
      <c r="Y9337">
        <f>SUM(Table1[[#This Row],[profit/loss]])/SUM(Table1[profit/loss])</f>
        <v>2.4477989412995595E-6</v>
      </c>
    </row>
    <row r="9338" spans="1:25" x14ac:dyDescent="0.3">
      <c r="A9338" t="s">
        <v>25</v>
      </c>
      <c r="B9338" t="s">
        <v>23</v>
      </c>
      <c r="C9338">
        <v>1185732</v>
      </c>
      <c r="D9338" s="9">
        <v>44474</v>
      </c>
      <c r="E9338" s="8" t="str">
        <f>TEXT(Table1[[#This Row],[Invoice Date]],"dd-mm-yyyy")</f>
        <v>05-10-2021</v>
      </c>
      <c r="F9338" s="1" t="str">
        <f t="shared" si="580"/>
        <v>October</v>
      </c>
      <c r="G9338" s="1" t="str">
        <f t="shared" si="581"/>
        <v>2021</v>
      </c>
      <c r="H9338" s="1" t="str">
        <f t="shared" si="582"/>
        <v>Tuesday</v>
      </c>
      <c r="I9338" s="1" t="str">
        <f t="shared" si="583"/>
        <v>05</v>
      </c>
      <c r="J9338" t="s">
        <v>14</v>
      </c>
      <c r="K9338" t="s">
        <v>124</v>
      </c>
      <c r="L9338" t="s">
        <v>125</v>
      </c>
      <c r="M9338" t="s">
        <v>20</v>
      </c>
      <c r="N9338">
        <v>43</v>
      </c>
      <c r="O9338">
        <v>45</v>
      </c>
      <c r="P9338">
        <v>1935</v>
      </c>
      <c r="Q9338">
        <v>697</v>
      </c>
      <c r="R9338">
        <v>0.36</v>
      </c>
      <c r="S9338" t="s">
        <v>23</v>
      </c>
      <c r="T9338" t="str">
        <f>IF(Table1[[#This Row],[Units Sold]]&gt; 700,"High Units","low Units")</f>
        <v>low Units</v>
      </c>
      <c r="U9338">
        <f>SUM(Table1[[#This Row],[Operating Profit]])/SUM(Table1[Operating Profit])*100</f>
        <v>2.0985434958004833E-4</v>
      </c>
      <c r="V9338">
        <f>SUM(Table1[[#This Row],[Price per Unit]]*Table1[[#This Row],[Units Sold]])</f>
        <v>1935</v>
      </c>
      <c r="W9338">
        <f>SUM(Table1[[#This Row],[Total Sales]]-Table1[[#This Row],[Operating Profit]])</f>
        <v>1238</v>
      </c>
      <c r="X9338">
        <f>SUM(Table1[[#This Row],[Total Sales]]-Table1[[#This Row],[Cost]])</f>
        <v>697</v>
      </c>
      <c r="Y9338">
        <f>SUM(Table1[[#This Row],[profit/loss]])/SUM(Table1[profit/loss])</f>
        <v>2.0985434958004832E-6</v>
      </c>
    </row>
    <row r="9339" spans="1:25" x14ac:dyDescent="0.3">
      <c r="A9339" t="s">
        <v>25</v>
      </c>
      <c r="B9339" t="s">
        <v>23</v>
      </c>
      <c r="C9339">
        <v>1185732</v>
      </c>
      <c r="D9339" s="9">
        <v>44474</v>
      </c>
      <c r="E9339" s="8" t="str">
        <f>TEXT(Table1[[#This Row],[Invoice Date]],"dd-mm-yyyy")</f>
        <v>05-10-2021</v>
      </c>
      <c r="F9339" s="1" t="str">
        <f t="shared" si="580"/>
        <v>October</v>
      </c>
      <c r="G9339" s="1" t="str">
        <f t="shared" si="581"/>
        <v>2021</v>
      </c>
      <c r="H9339" s="1" t="str">
        <f t="shared" si="582"/>
        <v>Tuesday</v>
      </c>
      <c r="I9339" s="1" t="str">
        <f t="shared" si="583"/>
        <v>05</v>
      </c>
      <c r="J9339" t="s">
        <v>14</v>
      </c>
      <c r="K9339" t="s">
        <v>124</v>
      </c>
      <c r="L9339" t="s">
        <v>125</v>
      </c>
      <c r="M9339" t="s">
        <v>21</v>
      </c>
      <c r="N9339">
        <v>50</v>
      </c>
      <c r="O9339">
        <v>45</v>
      </c>
      <c r="P9339">
        <v>2250</v>
      </c>
      <c r="Q9339">
        <v>743</v>
      </c>
      <c r="R9339">
        <v>0.33</v>
      </c>
      <c r="S9339" t="s">
        <v>23</v>
      </c>
      <c r="T9339" t="str">
        <f>IF(Table1[[#This Row],[Units Sold]]&gt; 700,"High Units","low Units")</f>
        <v>low Units</v>
      </c>
      <c r="U9339">
        <f>SUM(Table1[[#This Row],[Operating Profit]])/SUM(Table1[Operating Profit])*100</f>
        <v>2.2370413448777031E-4</v>
      </c>
      <c r="V9339">
        <f>SUM(Table1[[#This Row],[Price per Unit]]*Table1[[#This Row],[Units Sold]])</f>
        <v>2250</v>
      </c>
      <c r="W9339">
        <f>SUM(Table1[[#This Row],[Total Sales]]-Table1[[#This Row],[Operating Profit]])</f>
        <v>1507</v>
      </c>
      <c r="X9339">
        <f>SUM(Table1[[#This Row],[Total Sales]]-Table1[[#This Row],[Cost]])</f>
        <v>743</v>
      </c>
      <c r="Y9339">
        <f>SUM(Table1[[#This Row],[profit/loss]])/SUM(Table1[profit/loss])</f>
        <v>2.2370413448777031E-6</v>
      </c>
    </row>
    <row r="9340" spans="1:25" x14ac:dyDescent="0.3">
      <c r="A9340" t="s">
        <v>13</v>
      </c>
      <c r="B9340" t="s">
        <v>23</v>
      </c>
      <c r="C9340">
        <v>1185732</v>
      </c>
      <c r="D9340" s="9">
        <v>44474</v>
      </c>
      <c r="E9340" s="8" t="str">
        <f>TEXT(Table1[[#This Row],[Invoice Date]],"dd-mm-yyyy")</f>
        <v>05-10-2021</v>
      </c>
      <c r="F9340" s="1" t="str">
        <f t="shared" si="580"/>
        <v>October</v>
      </c>
      <c r="G9340" s="1" t="str">
        <f t="shared" si="581"/>
        <v>2021</v>
      </c>
      <c r="H9340" s="1" t="str">
        <f t="shared" si="582"/>
        <v>Tuesday</v>
      </c>
      <c r="I9340" s="1" t="str">
        <f t="shared" si="583"/>
        <v>05</v>
      </c>
      <c r="J9340" t="s">
        <v>14</v>
      </c>
      <c r="K9340" t="s">
        <v>124</v>
      </c>
      <c r="L9340" t="s">
        <v>125</v>
      </c>
      <c r="M9340" t="s">
        <v>22</v>
      </c>
      <c r="N9340">
        <v>46</v>
      </c>
      <c r="O9340">
        <v>94</v>
      </c>
      <c r="P9340">
        <v>4324</v>
      </c>
      <c r="Q9340">
        <v>1816</v>
      </c>
      <c r="R9340">
        <v>0.42</v>
      </c>
      <c r="S9340" t="s">
        <v>23</v>
      </c>
      <c r="T9340" t="str">
        <f>IF(Table1[[#This Row],[Units Sold]]&gt; 700,"High Units","low Units")</f>
        <v>low Units</v>
      </c>
      <c r="U9340">
        <f>SUM(Table1[[#This Row],[Operating Profit]])/SUM(Table1[Operating Profit])*100</f>
        <v>5.4676542157441573E-4</v>
      </c>
      <c r="V9340">
        <f>SUM(Table1[[#This Row],[Price per Unit]]*Table1[[#This Row],[Units Sold]])</f>
        <v>4324</v>
      </c>
      <c r="W9340">
        <f>SUM(Table1[[#This Row],[Total Sales]]-Table1[[#This Row],[Operating Profit]])</f>
        <v>2508</v>
      </c>
      <c r="X9340">
        <f>SUM(Table1[[#This Row],[Total Sales]]-Table1[[#This Row],[Cost]])</f>
        <v>1816</v>
      </c>
      <c r="Y9340">
        <f>SUM(Table1[[#This Row],[profit/loss]])/SUM(Table1[profit/loss])</f>
        <v>5.4676542157441572E-6</v>
      </c>
    </row>
    <row r="9341" spans="1:25" x14ac:dyDescent="0.3">
      <c r="A9341" t="s">
        <v>13</v>
      </c>
      <c r="B9341" t="s">
        <v>23</v>
      </c>
      <c r="C9341">
        <v>1185732</v>
      </c>
      <c r="D9341" s="9">
        <v>44504</v>
      </c>
      <c r="E9341" s="8" t="str">
        <f>TEXT(Table1[[#This Row],[Invoice Date]],"dd-mm-yyyy")</f>
        <v>04-11-2021</v>
      </c>
      <c r="F9341" s="1" t="str">
        <f t="shared" si="580"/>
        <v>November</v>
      </c>
      <c r="G9341" s="1" t="str">
        <f t="shared" si="581"/>
        <v>2021</v>
      </c>
      <c r="H9341" s="1" t="str">
        <f t="shared" si="582"/>
        <v>Thursday</v>
      </c>
      <c r="I9341" s="1" t="str">
        <f t="shared" si="583"/>
        <v>04</v>
      </c>
      <c r="J9341" t="s">
        <v>14</v>
      </c>
      <c r="K9341" t="s">
        <v>124</v>
      </c>
      <c r="L9341" t="s">
        <v>125</v>
      </c>
      <c r="M9341" t="s">
        <v>16</v>
      </c>
      <c r="N9341">
        <v>51</v>
      </c>
      <c r="O9341">
        <v>149</v>
      </c>
      <c r="P9341">
        <v>7599</v>
      </c>
      <c r="Q9341">
        <v>3268</v>
      </c>
      <c r="R9341">
        <v>0.43</v>
      </c>
      <c r="S9341" t="s">
        <v>23</v>
      </c>
      <c r="T9341" t="str">
        <f>IF(Table1[[#This Row],[Units Sold]]&gt; 700,"High Units","low Units")</f>
        <v>low Units</v>
      </c>
      <c r="U9341">
        <f>SUM(Table1[[#This Row],[Operating Profit]])/SUM(Table1[Operating Profit])*100</f>
        <v>9.8393689300946621E-4</v>
      </c>
      <c r="V9341">
        <f>SUM(Table1[[#This Row],[Price per Unit]]*Table1[[#This Row],[Units Sold]])</f>
        <v>7599</v>
      </c>
      <c r="W9341">
        <f>SUM(Table1[[#This Row],[Total Sales]]-Table1[[#This Row],[Operating Profit]])</f>
        <v>4331</v>
      </c>
      <c r="X9341">
        <f>SUM(Table1[[#This Row],[Total Sales]]-Table1[[#This Row],[Cost]])</f>
        <v>3268</v>
      </c>
      <c r="Y9341">
        <f>SUM(Table1[[#This Row],[profit/loss]])/SUM(Table1[profit/loss])</f>
        <v>9.8393689300946618E-6</v>
      </c>
    </row>
    <row r="9342" spans="1:25" x14ac:dyDescent="0.3">
      <c r="A9342" t="s">
        <v>13</v>
      </c>
      <c r="B9342" t="s">
        <v>23</v>
      </c>
      <c r="C9342">
        <v>1185732</v>
      </c>
      <c r="D9342" s="9">
        <v>44504</v>
      </c>
      <c r="E9342" s="8" t="str">
        <f>TEXT(Table1[[#This Row],[Invoice Date]],"dd-mm-yyyy")</f>
        <v>04-11-2021</v>
      </c>
      <c r="F9342" s="1" t="str">
        <f t="shared" si="580"/>
        <v>November</v>
      </c>
      <c r="G9342" s="1" t="str">
        <f t="shared" si="581"/>
        <v>2021</v>
      </c>
      <c r="H9342" s="1" t="str">
        <f t="shared" si="582"/>
        <v>Thursday</v>
      </c>
      <c r="I9342" s="1" t="str">
        <f t="shared" si="583"/>
        <v>04</v>
      </c>
      <c r="J9342" t="s">
        <v>14</v>
      </c>
      <c r="K9342" t="s">
        <v>124</v>
      </c>
      <c r="L9342" t="s">
        <v>125</v>
      </c>
      <c r="M9342" t="s">
        <v>18</v>
      </c>
      <c r="N9342">
        <v>37</v>
      </c>
      <c r="O9342">
        <v>105</v>
      </c>
      <c r="P9342">
        <v>3885</v>
      </c>
      <c r="Q9342">
        <v>1787</v>
      </c>
      <c r="R9342">
        <v>0.46</v>
      </c>
      <c r="S9342" t="s">
        <v>23</v>
      </c>
      <c r="T9342" t="str">
        <f>IF(Table1[[#This Row],[Units Sold]]&gt; 700,"High Units","low Units")</f>
        <v>low Units</v>
      </c>
      <c r="U9342">
        <f>SUM(Table1[[#This Row],[Operating Profit]])/SUM(Table1[Operating Profit])*100</f>
        <v>5.3803403543693882E-4</v>
      </c>
      <c r="V9342">
        <f>SUM(Table1[[#This Row],[Price per Unit]]*Table1[[#This Row],[Units Sold]])</f>
        <v>3885</v>
      </c>
      <c r="W9342">
        <f>SUM(Table1[[#This Row],[Total Sales]]-Table1[[#This Row],[Operating Profit]])</f>
        <v>2098</v>
      </c>
      <c r="X9342">
        <f>SUM(Table1[[#This Row],[Total Sales]]-Table1[[#This Row],[Cost]])</f>
        <v>1787</v>
      </c>
      <c r="Y9342">
        <f>SUM(Table1[[#This Row],[profit/loss]])/SUM(Table1[profit/loss])</f>
        <v>5.3803403543693881E-6</v>
      </c>
    </row>
    <row r="9343" spans="1:25" x14ac:dyDescent="0.3">
      <c r="A9343" t="s">
        <v>13</v>
      </c>
      <c r="B9343" t="s">
        <v>23</v>
      </c>
      <c r="C9343">
        <v>1185732</v>
      </c>
      <c r="D9343" s="9">
        <v>44504</v>
      </c>
      <c r="E9343" s="8" t="str">
        <f>TEXT(Table1[[#This Row],[Invoice Date]],"dd-mm-yyyy")</f>
        <v>04-11-2021</v>
      </c>
      <c r="F9343" s="1" t="str">
        <f t="shared" si="580"/>
        <v>November</v>
      </c>
      <c r="G9343" s="1" t="str">
        <f t="shared" si="581"/>
        <v>2021</v>
      </c>
      <c r="H9343" s="1" t="str">
        <f t="shared" si="582"/>
        <v>Thursday</v>
      </c>
      <c r="I9343" s="1" t="str">
        <f t="shared" si="583"/>
        <v>04</v>
      </c>
      <c r="J9343" t="s">
        <v>14</v>
      </c>
      <c r="K9343" t="s">
        <v>124</v>
      </c>
      <c r="L9343" t="s">
        <v>125</v>
      </c>
      <c r="M9343" t="s">
        <v>19</v>
      </c>
      <c r="N9343">
        <v>36</v>
      </c>
      <c r="O9343">
        <v>103</v>
      </c>
      <c r="P9343">
        <v>3708</v>
      </c>
      <c r="Q9343">
        <v>1372</v>
      </c>
      <c r="R9343">
        <v>0.37</v>
      </c>
      <c r="S9343" t="s">
        <v>23</v>
      </c>
      <c r="T9343" t="str">
        <f>IF(Table1[[#This Row],[Units Sold]]&gt; 700,"High Units","low Units")</f>
        <v>low Units</v>
      </c>
      <c r="U9343">
        <f>SUM(Table1[[#This Row],[Operating Profit]])/SUM(Table1[Operating Profit])*100</f>
        <v>4.1308488898683833E-4</v>
      </c>
      <c r="V9343">
        <f>SUM(Table1[[#This Row],[Price per Unit]]*Table1[[#This Row],[Units Sold]])</f>
        <v>3708</v>
      </c>
      <c r="W9343">
        <f>SUM(Table1[[#This Row],[Total Sales]]-Table1[[#This Row],[Operating Profit]])</f>
        <v>2336</v>
      </c>
      <c r="X9343">
        <f>SUM(Table1[[#This Row],[Total Sales]]-Table1[[#This Row],[Cost]])</f>
        <v>1372</v>
      </c>
      <c r="Y9343">
        <f>SUM(Table1[[#This Row],[profit/loss]])/SUM(Table1[profit/loss])</f>
        <v>4.1308488898683834E-6</v>
      </c>
    </row>
    <row r="9344" spans="1:25" x14ac:dyDescent="0.3">
      <c r="A9344" t="s">
        <v>13</v>
      </c>
      <c r="B9344" t="s">
        <v>23</v>
      </c>
      <c r="C9344">
        <v>1185732</v>
      </c>
      <c r="D9344" s="9">
        <v>44504</v>
      </c>
      <c r="E9344" s="8" t="str">
        <f>TEXT(Table1[[#This Row],[Invoice Date]],"dd-mm-yyyy")</f>
        <v>04-11-2021</v>
      </c>
      <c r="F9344" s="1" t="str">
        <f t="shared" si="580"/>
        <v>November</v>
      </c>
      <c r="G9344" s="1" t="str">
        <f t="shared" si="581"/>
        <v>2021</v>
      </c>
      <c r="H9344" s="1" t="str">
        <f t="shared" si="582"/>
        <v>Thursday</v>
      </c>
      <c r="I9344" s="1" t="str">
        <f t="shared" si="583"/>
        <v>04</v>
      </c>
      <c r="J9344" t="s">
        <v>14</v>
      </c>
      <c r="K9344" t="s">
        <v>124</v>
      </c>
      <c r="L9344" t="s">
        <v>125</v>
      </c>
      <c r="M9344" t="s">
        <v>20</v>
      </c>
      <c r="N9344">
        <v>39</v>
      </c>
      <c r="O9344">
        <v>83</v>
      </c>
      <c r="P9344">
        <v>3237</v>
      </c>
      <c r="Q9344">
        <v>1198</v>
      </c>
      <c r="R9344">
        <v>0.37</v>
      </c>
      <c r="S9344" t="s">
        <v>23</v>
      </c>
      <c r="T9344" t="str">
        <f>IF(Table1[[#This Row],[Units Sold]]&gt; 700,"High Units","low Units")</f>
        <v>low Units</v>
      </c>
      <c r="U9344">
        <f>SUM(Table1[[#This Row],[Operating Profit]])/SUM(Table1[Operating Profit])*100</f>
        <v>3.606965721619769E-4</v>
      </c>
      <c r="V9344">
        <f>SUM(Table1[[#This Row],[Price per Unit]]*Table1[[#This Row],[Units Sold]])</f>
        <v>3237</v>
      </c>
      <c r="W9344">
        <f>SUM(Table1[[#This Row],[Total Sales]]-Table1[[#This Row],[Operating Profit]])</f>
        <v>2039</v>
      </c>
      <c r="X9344">
        <f>SUM(Table1[[#This Row],[Total Sales]]-Table1[[#This Row],[Cost]])</f>
        <v>1198</v>
      </c>
      <c r="Y9344">
        <f>SUM(Table1[[#This Row],[profit/loss]])/SUM(Table1[profit/loss])</f>
        <v>3.6069657216197689E-6</v>
      </c>
    </row>
    <row r="9345" spans="1:25" x14ac:dyDescent="0.3">
      <c r="A9345" t="s">
        <v>13</v>
      </c>
      <c r="B9345" t="s">
        <v>23</v>
      </c>
      <c r="C9345">
        <v>1185732</v>
      </c>
      <c r="D9345" s="9">
        <v>44504</v>
      </c>
      <c r="E9345" s="8" t="str">
        <f>TEXT(Table1[[#This Row],[Invoice Date]],"dd-mm-yyyy")</f>
        <v>04-11-2021</v>
      </c>
      <c r="F9345" s="1" t="str">
        <f t="shared" si="580"/>
        <v>November</v>
      </c>
      <c r="G9345" s="1" t="str">
        <f t="shared" si="581"/>
        <v>2021</v>
      </c>
      <c r="H9345" s="1" t="str">
        <f t="shared" si="582"/>
        <v>Thursday</v>
      </c>
      <c r="I9345" s="1" t="str">
        <f t="shared" si="583"/>
        <v>04</v>
      </c>
      <c r="J9345" t="s">
        <v>14</v>
      </c>
      <c r="K9345" t="s">
        <v>124</v>
      </c>
      <c r="L9345" t="s">
        <v>125</v>
      </c>
      <c r="M9345" t="s">
        <v>21</v>
      </c>
      <c r="N9345">
        <v>44</v>
      </c>
      <c r="O9345">
        <v>88</v>
      </c>
      <c r="P9345">
        <v>3872</v>
      </c>
      <c r="Q9345">
        <v>1394</v>
      </c>
      <c r="R9345">
        <v>0.36</v>
      </c>
      <c r="S9345" t="s">
        <v>23</v>
      </c>
      <c r="T9345" t="str">
        <f>IF(Table1[[#This Row],[Units Sold]]&gt; 700,"High Units","low Units")</f>
        <v>low Units</v>
      </c>
      <c r="U9345">
        <f>SUM(Table1[[#This Row],[Operating Profit]])/SUM(Table1[Operating Profit])*100</f>
        <v>4.1970869916009665E-4</v>
      </c>
      <c r="V9345">
        <f>SUM(Table1[[#This Row],[Price per Unit]]*Table1[[#This Row],[Units Sold]])</f>
        <v>3872</v>
      </c>
      <c r="W9345">
        <f>SUM(Table1[[#This Row],[Total Sales]]-Table1[[#This Row],[Operating Profit]])</f>
        <v>2478</v>
      </c>
      <c r="X9345">
        <f>SUM(Table1[[#This Row],[Total Sales]]-Table1[[#This Row],[Cost]])</f>
        <v>1394</v>
      </c>
      <c r="Y9345">
        <f>SUM(Table1[[#This Row],[profit/loss]])/SUM(Table1[profit/loss])</f>
        <v>4.1970869916009664E-6</v>
      </c>
    </row>
    <row r="9346" spans="1:25" x14ac:dyDescent="0.3">
      <c r="A9346" t="s">
        <v>13</v>
      </c>
      <c r="B9346" t="s">
        <v>23</v>
      </c>
      <c r="C9346">
        <v>1185732</v>
      </c>
      <c r="D9346" s="9">
        <v>44504</v>
      </c>
      <c r="E9346" s="8" t="str">
        <f>TEXT(Table1[[#This Row],[Invoice Date]],"dd-mm-yyyy")</f>
        <v>04-11-2021</v>
      </c>
      <c r="F9346" s="1" t="str">
        <f t="shared" si="580"/>
        <v>November</v>
      </c>
      <c r="G9346" s="1" t="str">
        <f t="shared" si="581"/>
        <v>2021</v>
      </c>
      <c r="H9346" s="1" t="str">
        <f t="shared" si="582"/>
        <v>Thursday</v>
      </c>
      <c r="I9346" s="1" t="str">
        <f t="shared" si="583"/>
        <v>04</v>
      </c>
      <c r="J9346" t="s">
        <v>14</v>
      </c>
      <c r="K9346" t="s">
        <v>124</v>
      </c>
      <c r="L9346" t="s">
        <v>125</v>
      </c>
      <c r="M9346" t="s">
        <v>22</v>
      </c>
      <c r="N9346">
        <v>52</v>
      </c>
      <c r="O9346">
        <v>116</v>
      </c>
      <c r="P9346">
        <v>6032</v>
      </c>
      <c r="Q9346">
        <v>2352</v>
      </c>
      <c r="R9346">
        <v>0.39</v>
      </c>
      <c r="S9346" t="s">
        <v>23</v>
      </c>
      <c r="T9346" t="str">
        <f>IF(Table1[[#This Row],[Units Sold]]&gt; 700,"High Units","low Units")</f>
        <v>low Units</v>
      </c>
      <c r="U9346">
        <f>SUM(Table1[[#This Row],[Operating Profit]])/SUM(Table1[Operating Profit])*100</f>
        <v>7.0814552397743705E-4</v>
      </c>
      <c r="V9346">
        <f>SUM(Table1[[#This Row],[Price per Unit]]*Table1[[#This Row],[Units Sold]])</f>
        <v>6032</v>
      </c>
      <c r="W9346">
        <f>SUM(Table1[[#This Row],[Total Sales]]-Table1[[#This Row],[Operating Profit]])</f>
        <v>3680</v>
      </c>
      <c r="X9346">
        <f>SUM(Table1[[#This Row],[Total Sales]]-Table1[[#This Row],[Cost]])</f>
        <v>2352</v>
      </c>
      <c r="Y9346">
        <f>SUM(Table1[[#This Row],[profit/loss]])/SUM(Table1[profit/loss])</f>
        <v>7.0814552397743709E-6</v>
      </c>
    </row>
    <row r="9347" spans="1:25" x14ac:dyDescent="0.3">
      <c r="A9347" t="s">
        <v>13</v>
      </c>
      <c r="B9347" t="s">
        <v>23</v>
      </c>
      <c r="C9347">
        <v>1185732</v>
      </c>
      <c r="D9347" s="9">
        <v>44533</v>
      </c>
      <c r="E9347" s="8" t="str">
        <f>TEXT(Table1[[#This Row],[Invoice Date]],"dd-mm-yyyy")</f>
        <v>03-12-2021</v>
      </c>
      <c r="F9347" s="1" t="str">
        <f t="shared" ref="F9347:F9410" si="584">TEXT(D9347,"mmmm")</f>
        <v>December</v>
      </c>
      <c r="G9347" s="1" t="str">
        <f t="shared" ref="G9347:G9410" si="585">TEXT(D9347,"YYYY")</f>
        <v>2021</v>
      </c>
      <c r="H9347" s="1" t="str">
        <f t="shared" ref="H9347:H9410" si="586">TEXT(D9347,"dddd")</f>
        <v>Friday</v>
      </c>
      <c r="I9347" s="1" t="str">
        <f t="shared" ref="I9347:I9410" si="587">TEXT(D9347,"dd")</f>
        <v>03</v>
      </c>
      <c r="J9347" t="s">
        <v>14</v>
      </c>
      <c r="K9347" t="s">
        <v>124</v>
      </c>
      <c r="L9347" t="s">
        <v>125</v>
      </c>
      <c r="M9347" t="s">
        <v>16</v>
      </c>
      <c r="N9347">
        <v>45</v>
      </c>
      <c r="O9347">
        <v>173</v>
      </c>
      <c r="P9347">
        <v>7785</v>
      </c>
      <c r="Q9347">
        <v>3270</v>
      </c>
      <c r="R9347">
        <v>0.42</v>
      </c>
      <c r="S9347" t="s">
        <v>23</v>
      </c>
      <c r="T9347" t="str">
        <f>IF(Table1[[#This Row],[Units Sold]]&gt; 700,"High Units","low Units")</f>
        <v>low Units</v>
      </c>
      <c r="U9347">
        <f>SUM(Table1[[#This Row],[Operating Profit]])/SUM(Table1[Operating Profit])*100</f>
        <v>9.8453905757067152E-4</v>
      </c>
      <c r="V9347">
        <f>SUM(Table1[[#This Row],[Price per Unit]]*Table1[[#This Row],[Units Sold]])</f>
        <v>7785</v>
      </c>
      <c r="W9347">
        <f>SUM(Table1[[#This Row],[Total Sales]]-Table1[[#This Row],[Operating Profit]])</f>
        <v>4515</v>
      </c>
      <c r="X9347">
        <f>SUM(Table1[[#This Row],[Total Sales]]-Table1[[#This Row],[Cost]])</f>
        <v>3270</v>
      </c>
      <c r="Y9347">
        <f>SUM(Table1[[#This Row],[profit/loss]])/SUM(Table1[profit/loss])</f>
        <v>9.8453905757067152E-6</v>
      </c>
    </row>
    <row r="9348" spans="1:25" x14ac:dyDescent="0.3">
      <c r="A9348" t="s">
        <v>13</v>
      </c>
      <c r="B9348" t="s">
        <v>23</v>
      </c>
      <c r="C9348">
        <v>1185732</v>
      </c>
      <c r="D9348" s="9">
        <v>44533</v>
      </c>
      <c r="E9348" s="8" t="str">
        <f>TEXT(Table1[[#This Row],[Invoice Date]],"dd-mm-yyyy")</f>
        <v>03-12-2021</v>
      </c>
      <c r="F9348" s="1" t="str">
        <f t="shared" si="584"/>
        <v>December</v>
      </c>
      <c r="G9348" s="1" t="str">
        <f t="shared" si="585"/>
        <v>2021</v>
      </c>
      <c r="H9348" s="1" t="str">
        <f t="shared" si="586"/>
        <v>Friday</v>
      </c>
      <c r="I9348" s="1" t="str">
        <f t="shared" si="587"/>
        <v>03</v>
      </c>
      <c r="J9348" t="s">
        <v>14</v>
      </c>
      <c r="K9348" t="s">
        <v>124</v>
      </c>
      <c r="L9348" t="s">
        <v>125</v>
      </c>
      <c r="M9348" t="s">
        <v>18</v>
      </c>
      <c r="N9348">
        <v>37</v>
      </c>
      <c r="O9348">
        <v>131</v>
      </c>
      <c r="P9348">
        <v>4847</v>
      </c>
      <c r="Q9348">
        <v>2181</v>
      </c>
      <c r="R9348">
        <v>0.45</v>
      </c>
      <c r="S9348" t="s">
        <v>23</v>
      </c>
      <c r="T9348" t="str">
        <f>IF(Table1[[#This Row],[Units Sold]]&gt; 700,"High Units","low Units")</f>
        <v>low Units</v>
      </c>
      <c r="U9348">
        <f>SUM(Table1[[#This Row],[Operating Profit]])/SUM(Table1[Operating Profit])*100</f>
        <v>6.5666045399438364E-4</v>
      </c>
      <c r="V9348">
        <f>SUM(Table1[[#This Row],[Price per Unit]]*Table1[[#This Row],[Units Sold]])</f>
        <v>4847</v>
      </c>
      <c r="W9348">
        <f>SUM(Table1[[#This Row],[Total Sales]]-Table1[[#This Row],[Operating Profit]])</f>
        <v>2666</v>
      </c>
      <c r="X9348">
        <f>SUM(Table1[[#This Row],[Total Sales]]-Table1[[#This Row],[Cost]])</f>
        <v>2181</v>
      </c>
      <c r="Y9348">
        <f>SUM(Table1[[#This Row],[profit/loss]])/SUM(Table1[profit/loss])</f>
        <v>6.5666045399438365E-6</v>
      </c>
    </row>
    <row r="9349" spans="1:25" x14ac:dyDescent="0.3">
      <c r="A9349" t="s">
        <v>13</v>
      </c>
      <c r="B9349" t="s">
        <v>23</v>
      </c>
      <c r="C9349">
        <v>1185732</v>
      </c>
      <c r="D9349" s="9">
        <v>44533</v>
      </c>
      <c r="E9349" s="8" t="str">
        <f>TEXT(Table1[[#This Row],[Invoice Date]],"dd-mm-yyyy")</f>
        <v>03-12-2021</v>
      </c>
      <c r="F9349" s="1" t="str">
        <f t="shared" si="584"/>
        <v>December</v>
      </c>
      <c r="G9349" s="1" t="str">
        <f t="shared" si="585"/>
        <v>2021</v>
      </c>
      <c r="H9349" s="1" t="str">
        <f t="shared" si="586"/>
        <v>Friday</v>
      </c>
      <c r="I9349" s="1" t="str">
        <f t="shared" si="587"/>
        <v>03</v>
      </c>
      <c r="J9349" t="s">
        <v>14</v>
      </c>
      <c r="K9349" t="s">
        <v>124</v>
      </c>
      <c r="L9349" t="s">
        <v>125</v>
      </c>
      <c r="M9349" t="s">
        <v>19</v>
      </c>
      <c r="N9349">
        <v>43</v>
      </c>
      <c r="O9349">
        <v>116</v>
      </c>
      <c r="P9349">
        <v>4988</v>
      </c>
      <c r="Q9349">
        <v>1646</v>
      </c>
      <c r="R9349">
        <v>0.33</v>
      </c>
      <c r="S9349" t="s">
        <v>23</v>
      </c>
      <c r="T9349" t="str">
        <f>IF(Table1[[#This Row],[Units Sold]]&gt; 700,"High Units","low Units")</f>
        <v>low Units</v>
      </c>
      <c r="U9349">
        <f>SUM(Table1[[#This Row],[Operating Profit]])/SUM(Table1[Operating Profit])*100</f>
        <v>4.9558143387196498E-4</v>
      </c>
      <c r="V9349">
        <f>SUM(Table1[[#This Row],[Price per Unit]]*Table1[[#This Row],[Units Sold]])</f>
        <v>4988</v>
      </c>
      <c r="W9349">
        <f>SUM(Table1[[#This Row],[Total Sales]]-Table1[[#This Row],[Operating Profit]])</f>
        <v>3342</v>
      </c>
      <c r="X9349">
        <f>SUM(Table1[[#This Row],[Total Sales]]-Table1[[#This Row],[Cost]])</f>
        <v>1646</v>
      </c>
      <c r="Y9349">
        <f>SUM(Table1[[#This Row],[profit/loss]])/SUM(Table1[profit/loss])</f>
        <v>4.9558143387196495E-6</v>
      </c>
    </row>
    <row r="9350" spans="1:25" x14ac:dyDescent="0.3">
      <c r="A9350" t="s">
        <v>13</v>
      </c>
      <c r="B9350" t="s">
        <v>23</v>
      </c>
      <c r="C9350">
        <v>1185732</v>
      </c>
      <c r="D9350" s="9">
        <v>44533</v>
      </c>
      <c r="E9350" s="8" t="str">
        <f>TEXT(Table1[[#This Row],[Invoice Date]],"dd-mm-yyyy")</f>
        <v>03-12-2021</v>
      </c>
      <c r="F9350" s="1" t="str">
        <f t="shared" si="584"/>
        <v>December</v>
      </c>
      <c r="G9350" s="1" t="str">
        <f t="shared" si="585"/>
        <v>2021</v>
      </c>
      <c r="H9350" s="1" t="str">
        <f t="shared" si="586"/>
        <v>Friday</v>
      </c>
      <c r="I9350" s="1" t="str">
        <f t="shared" si="587"/>
        <v>03</v>
      </c>
      <c r="J9350" t="s">
        <v>14</v>
      </c>
      <c r="K9350" t="s">
        <v>124</v>
      </c>
      <c r="L9350" t="s">
        <v>125</v>
      </c>
      <c r="M9350" t="s">
        <v>20</v>
      </c>
      <c r="N9350">
        <v>38</v>
      </c>
      <c r="O9350">
        <v>96</v>
      </c>
      <c r="P9350">
        <v>3648</v>
      </c>
      <c r="Q9350">
        <v>1277</v>
      </c>
      <c r="R9350">
        <v>0.35</v>
      </c>
      <c r="S9350" t="s">
        <v>23</v>
      </c>
      <c r="T9350" t="str">
        <f>IF(Table1[[#This Row],[Units Sold]]&gt; 700,"High Units","low Units")</f>
        <v>low Units</v>
      </c>
      <c r="U9350">
        <f>SUM(Table1[[#This Row],[Operating Profit]])/SUM(Table1[Operating Profit])*100</f>
        <v>3.8448207232958645E-4</v>
      </c>
      <c r="V9350">
        <f>SUM(Table1[[#This Row],[Price per Unit]]*Table1[[#This Row],[Units Sold]])</f>
        <v>3648</v>
      </c>
      <c r="W9350">
        <f>SUM(Table1[[#This Row],[Total Sales]]-Table1[[#This Row],[Operating Profit]])</f>
        <v>2371</v>
      </c>
      <c r="X9350">
        <f>SUM(Table1[[#This Row],[Total Sales]]-Table1[[#This Row],[Cost]])</f>
        <v>1277</v>
      </c>
      <c r="Y9350">
        <f>SUM(Table1[[#This Row],[profit/loss]])/SUM(Table1[profit/loss])</f>
        <v>3.8448207232958643E-6</v>
      </c>
    </row>
    <row r="9351" spans="1:25" x14ac:dyDescent="0.3">
      <c r="A9351" t="s">
        <v>13</v>
      </c>
      <c r="B9351" t="s">
        <v>23</v>
      </c>
      <c r="C9351">
        <v>1185732</v>
      </c>
      <c r="D9351" s="9">
        <v>44533</v>
      </c>
      <c r="E9351" s="8" t="str">
        <f>TEXT(Table1[[#This Row],[Invoice Date]],"dd-mm-yyyy")</f>
        <v>03-12-2021</v>
      </c>
      <c r="F9351" s="1" t="str">
        <f t="shared" si="584"/>
        <v>December</v>
      </c>
      <c r="G9351" s="1" t="str">
        <f t="shared" si="585"/>
        <v>2021</v>
      </c>
      <c r="H9351" s="1" t="str">
        <f t="shared" si="586"/>
        <v>Friday</v>
      </c>
      <c r="I9351" s="1" t="str">
        <f t="shared" si="587"/>
        <v>03</v>
      </c>
      <c r="J9351" t="s">
        <v>14</v>
      </c>
      <c r="K9351" t="s">
        <v>124</v>
      </c>
      <c r="L9351" t="s">
        <v>125</v>
      </c>
      <c r="M9351" t="s">
        <v>21</v>
      </c>
      <c r="N9351">
        <v>42</v>
      </c>
      <c r="O9351">
        <v>99</v>
      </c>
      <c r="P9351">
        <v>4158</v>
      </c>
      <c r="Q9351">
        <v>1455</v>
      </c>
      <c r="R9351">
        <v>0.35</v>
      </c>
      <c r="S9351" t="s">
        <v>23</v>
      </c>
      <c r="T9351" t="str">
        <f>IF(Table1[[#This Row],[Units Sold]]&gt; 700,"High Units","low Units")</f>
        <v>low Units</v>
      </c>
      <c r="U9351">
        <f>SUM(Table1[[#This Row],[Operating Profit]])/SUM(Table1[Operating Profit])*100</f>
        <v>4.380747182768584E-4</v>
      </c>
      <c r="V9351">
        <f>SUM(Table1[[#This Row],[Price per Unit]]*Table1[[#This Row],[Units Sold]])</f>
        <v>4158</v>
      </c>
      <c r="W9351">
        <f>SUM(Table1[[#This Row],[Total Sales]]-Table1[[#This Row],[Operating Profit]])</f>
        <v>2703</v>
      </c>
      <c r="X9351">
        <f>SUM(Table1[[#This Row],[Total Sales]]-Table1[[#This Row],[Cost]])</f>
        <v>1455</v>
      </c>
      <c r="Y9351">
        <f>SUM(Table1[[#This Row],[profit/loss]])/SUM(Table1[profit/loss])</f>
        <v>4.3807471827685838E-6</v>
      </c>
    </row>
    <row r="9352" spans="1:25" x14ac:dyDescent="0.3">
      <c r="A9352" t="s">
        <v>13</v>
      </c>
      <c r="B9352" t="s">
        <v>23</v>
      </c>
      <c r="C9352">
        <v>1185732</v>
      </c>
      <c r="D9352" s="9">
        <v>44533</v>
      </c>
      <c r="E9352" s="8" t="str">
        <f>TEXT(Table1[[#This Row],[Invoice Date]],"dd-mm-yyyy")</f>
        <v>03-12-2021</v>
      </c>
      <c r="F9352" s="1" t="str">
        <f t="shared" si="584"/>
        <v>December</v>
      </c>
      <c r="G9352" s="1" t="str">
        <f t="shared" si="585"/>
        <v>2021</v>
      </c>
      <c r="H9352" s="1" t="str">
        <f t="shared" si="586"/>
        <v>Friday</v>
      </c>
      <c r="I9352" s="1" t="str">
        <f t="shared" si="587"/>
        <v>03</v>
      </c>
      <c r="J9352" t="s">
        <v>14</v>
      </c>
      <c r="K9352" t="s">
        <v>124</v>
      </c>
      <c r="L9352" t="s">
        <v>125</v>
      </c>
      <c r="M9352" t="s">
        <v>22</v>
      </c>
      <c r="N9352">
        <v>52</v>
      </c>
      <c r="O9352">
        <v>120</v>
      </c>
      <c r="P9352">
        <v>6240</v>
      </c>
      <c r="Q9352">
        <v>2309</v>
      </c>
      <c r="R9352">
        <v>0.37</v>
      </c>
      <c r="S9352" t="s">
        <v>23</v>
      </c>
      <c r="T9352" t="str">
        <f>IF(Table1[[#This Row],[Units Sold]]&gt; 700,"High Units","low Units")</f>
        <v>low Units</v>
      </c>
      <c r="U9352">
        <f>SUM(Table1[[#This Row],[Operating Profit]])/SUM(Table1[Operating Profit])*100</f>
        <v>6.9519898591152306E-4</v>
      </c>
      <c r="V9352">
        <f>SUM(Table1[[#This Row],[Price per Unit]]*Table1[[#This Row],[Units Sold]])</f>
        <v>6240</v>
      </c>
      <c r="W9352">
        <f>SUM(Table1[[#This Row],[Total Sales]]-Table1[[#This Row],[Operating Profit]])</f>
        <v>3931</v>
      </c>
      <c r="X9352">
        <f>SUM(Table1[[#This Row],[Total Sales]]-Table1[[#This Row],[Cost]])</f>
        <v>2309</v>
      </c>
      <c r="Y9352">
        <f>SUM(Table1[[#This Row],[profit/loss]])/SUM(Table1[profit/loss])</f>
        <v>6.9519898591152306E-6</v>
      </c>
    </row>
    <row r="9353" spans="1:25" x14ac:dyDescent="0.3">
      <c r="A9353" t="s">
        <v>13</v>
      </c>
      <c r="B9353" t="s">
        <v>23</v>
      </c>
      <c r="C9353">
        <v>1185732</v>
      </c>
      <c r="D9353" s="9">
        <v>44206</v>
      </c>
      <c r="E9353" s="8" t="str">
        <f>TEXT(Table1[[#This Row],[Invoice Date]],"dd-mm-yyyy")</f>
        <v>10-01-2021</v>
      </c>
      <c r="F9353" s="1" t="str">
        <f t="shared" si="584"/>
        <v>January</v>
      </c>
      <c r="G9353" s="1" t="str">
        <f t="shared" si="585"/>
        <v>2021</v>
      </c>
      <c r="H9353" s="1" t="str">
        <f t="shared" si="586"/>
        <v>Sunday</v>
      </c>
      <c r="I9353" s="1" t="str">
        <f t="shared" si="587"/>
        <v>10</v>
      </c>
      <c r="J9353" t="s">
        <v>14</v>
      </c>
      <c r="K9353" t="s">
        <v>124</v>
      </c>
      <c r="L9353" t="s">
        <v>125</v>
      </c>
      <c r="M9353" t="s">
        <v>16</v>
      </c>
      <c r="N9353">
        <v>23</v>
      </c>
      <c r="O9353">
        <v>149</v>
      </c>
      <c r="P9353">
        <v>3427</v>
      </c>
      <c r="Q9353">
        <v>1439</v>
      </c>
      <c r="R9353">
        <v>0.42</v>
      </c>
      <c r="S9353" t="s">
        <v>23</v>
      </c>
      <c r="T9353" t="str">
        <f>IF(Table1[[#This Row],[Units Sold]]&gt; 700,"High Units","low Units")</f>
        <v>low Units</v>
      </c>
      <c r="U9353">
        <f>SUM(Table1[[#This Row],[Operating Profit]])/SUM(Table1[Operating Profit])*100</f>
        <v>4.3325740178721601E-4</v>
      </c>
      <c r="V9353">
        <f>SUM(Table1[[#This Row],[Price per Unit]]*Table1[[#This Row],[Units Sold]])</f>
        <v>3427</v>
      </c>
      <c r="W9353">
        <f>SUM(Table1[[#This Row],[Total Sales]]-Table1[[#This Row],[Operating Profit]])</f>
        <v>1988</v>
      </c>
      <c r="X9353">
        <f>SUM(Table1[[#This Row],[Total Sales]]-Table1[[#This Row],[Cost]])</f>
        <v>1439</v>
      </c>
      <c r="Y9353">
        <f>SUM(Table1[[#This Row],[profit/loss]])/SUM(Table1[profit/loss])</f>
        <v>4.3325740178721601E-6</v>
      </c>
    </row>
    <row r="9354" spans="1:25" x14ac:dyDescent="0.3">
      <c r="A9354" t="s">
        <v>13</v>
      </c>
      <c r="B9354" t="s">
        <v>23</v>
      </c>
      <c r="C9354">
        <v>1185732</v>
      </c>
      <c r="D9354" s="9">
        <v>44206</v>
      </c>
      <c r="E9354" s="8" t="str">
        <f>TEXT(Table1[[#This Row],[Invoice Date]],"dd-mm-yyyy")</f>
        <v>10-01-2021</v>
      </c>
      <c r="F9354" s="1" t="str">
        <f t="shared" si="584"/>
        <v>January</v>
      </c>
      <c r="G9354" s="1" t="str">
        <f t="shared" si="585"/>
        <v>2021</v>
      </c>
      <c r="H9354" s="1" t="str">
        <f t="shared" si="586"/>
        <v>Sunday</v>
      </c>
      <c r="I9354" s="1" t="str">
        <f t="shared" si="587"/>
        <v>10</v>
      </c>
      <c r="J9354" t="s">
        <v>14</v>
      </c>
      <c r="K9354" t="s">
        <v>124</v>
      </c>
      <c r="L9354" t="s">
        <v>125</v>
      </c>
      <c r="M9354" t="s">
        <v>18</v>
      </c>
      <c r="N9354">
        <v>28</v>
      </c>
      <c r="O9354">
        <v>79</v>
      </c>
      <c r="P9354">
        <v>2212</v>
      </c>
      <c r="Q9354">
        <v>885</v>
      </c>
      <c r="R9354">
        <v>0.4</v>
      </c>
      <c r="S9354" t="s">
        <v>23</v>
      </c>
      <c r="T9354" t="str">
        <f>IF(Table1[[#This Row],[Units Sold]]&gt; 700,"High Units","low Units")</f>
        <v>low Units</v>
      </c>
      <c r="U9354">
        <f>SUM(Table1[[#This Row],[Operating Profit]])/SUM(Table1[Operating Profit])*100</f>
        <v>2.6645781833334689E-4</v>
      </c>
      <c r="V9354">
        <f>SUM(Table1[[#This Row],[Price per Unit]]*Table1[[#This Row],[Units Sold]])</f>
        <v>2212</v>
      </c>
      <c r="W9354">
        <f>SUM(Table1[[#This Row],[Total Sales]]-Table1[[#This Row],[Operating Profit]])</f>
        <v>1327</v>
      </c>
      <c r="X9354">
        <f>SUM(Table1[[#This Row],[Total Sales]]-Table1[[#This Row],[Cost]])</f>
        <v>885</v>
      </c>
      <c r="Y9354">
        <f>SUM(Table1[[#This Row],[profit/loss]])/SUM(Table1[profit/loss])</f>
        <v>2.6645781833334689E-6</v>
      </c>
    </row>
    <row r="9355" spans="1:25" x14ac:dyDescent="0.3">
      <c r="A9355" t="s">
        <v>13</v>
      </c>
      <c r="B9355" t="s">
        <v>23</v>
      </c>
      <c r="C9355">
        <v>1185732</v>
      </c>
      <c r="D9355" s="9">
        <v>44206</v>
      </c>
      <c r="E9355" s="8" t="str">
        <f>TEXT(Table1[[#This Row],[Invoice Date]],"dd-mm-yyyy")</f>
        <v>10-01-2021</v>
      </c>
      <c r="F9355" s="1" t="str">
        <f t="shared" si="584"/>
        <v>January</v>
      </c>
      <c r="G9355" s="1" t="str">
        <f t="shared" si="585"/>
        <v>2021</v>
      </c>
      <c r="H9355" s="1" t="str">
        <f t="shared" si="586"/>
        <v>Sunday</v>
      </c>
      <c r="I9355" s="1" t="str">
        <f t="shared" si="587"/>
        <v>10</v>
      </c>
      <c r="J9355" t="s">
        <v>14</v>
      </c>
      <c r="K9355" t="s">
        <v>124</v>
      </c>
      <c r="L9355" t="s">
        <v>125</v>
      </c>
      <c r="M9355" t="s">
        <v>19</v>
      </c>
      <c r="N9355">
        <v>19</v>
      </c>
      <c r="O9355">
        <v>72</v>
      </c>
      <c r="P9355">
        <v>1368</v>
      </c>
      <c r="Q9355">
        <v>575</v>
      </c>
      <c r="R9355">
        <v>0.42</v>
      </c>
      <c r="S9355" t="s">
        <v>23</v>
      </c>
      <c r="T9355" t="str">
        <f>IF(Table1[[#This Row],[Units Sold]]&gt; 700,"High Units","low Units")</f>
        <v>low Units</v>
      </c>
      <c r="U9355">
        <f>SUM(Table1[[#This Row],[Operating Profit]])/SUM(Table1[Operating Profit])*100</f>
        <v>1.7312231134652479E-4</v>
      </c>
      <c r="V9355">
        <f>SUM(Table1[[#This Row],[Price per Unit]]*Table1[[#This Row],[Units Sold]])</f>
        <v>1368</v>
      </c>
      <c r="W9355">
        <f>SUM(Table1[[#This Row],[Total Sales]]-Table1[[#This Row],[Operating Profit]])</f>
        <v>793</v>
      </c>
      <c r="X9355">
        <f>SUM(Table1[[#This Row],[Total Sales]]-Table1[[#This Row],[Cost]])</f>
        <v>575</v>
      </c>
      <c r="Y9355">
        <f>SUM(Table1[[#This Row],[profit/loss]])/SUM(Table1[profit/loss])</f>
        <v>1.731223113465248E-6</v>
      </c>
    </row>
    <row r="9356" spans="1:25" x14ac:dyDescent="0.3">
      <c r="A9356" t="s">
        <v>13</v>
      </c>
      <c r="B9356" t="s">
        <v>23</v>
      </c>
      <c r="C9356">
        <v>1185732</v>
      </c>
      <c r="D9356" s="9">
        <v>44206</v>
      </c>
      <c r="E9356" s="8" t="str">
        <f>TEXT(Table1[[#This Row],[Invoice Date]],"dd-mm-yyyy")</f>
        <v>10-01-2021</v>
      </c>
      <c r="F9356" s="1" t="str">
        <f t="shared" si="584"/>
        <v>January</v>
      </c>
      <c r="G9356" s="1" t="str">
        <f t="shared" si="585"/>
        <v>2021</v>
      </c>
      <c r="H9356" s="1" t="str">
        <f t="shared" si="586"/>
        <v>Sunday</v>
      </c>
      <c r="I9356" s="1" t="str">
        <f t="shared" si="587"/>
        <v>10</v>
      </c>
      <c r="J9356" t="s">
        <v>14</v>
      </c>
      <c r="K9356" t="s">
        <v>124</v>
      </c>
      <c r="L9356" t="s">
        <v>125</v>
      </c>
      <c r="M9356" t="s">
        <v>20</v>
      </c>
      <c r="N9356">
        <v>24</v>
      </c>
      <c r="O9356">
        <v>24</v>
      </c>
      <c r="P9356">
        <v>576</v>
      </c>
      <c r="Q9356">
        <v>265</v>
      </c>
      <c r="R9356">
        <v>0.46</v>
      </c>
      <c r="S9356" t="s">
        <v>23</v>
      </c>
      <c r="T9356" t="str">
        <f>IF(Table1[[#This Row],[Units Sold]]&gt; 700,"High Units","low Units")</f>
        <v>low Units</v>
      </c>
      <c r="U9356">
        <f>SUM(Table1[[#This Row],[Operating Profit]])/SUM(Table1[Operating Profit])*100</f>
        <v>7.9786804359702744E-5</v>
      </c>
      <c r="V9356">
        <f>SUM(Table1[[#This Row],[Price per Unit]]*Table1[[#This Row],[Units Sold]])</f>
        <v>576</v>
      </c>
      <c r="W9356">
        <f>SUM(Table1[[#This Row],[Total Sales]]-Table1[[#This Row],[Operating Profit]])</f>
        <v>311</v>
      </c>
      <c r="X9356">
        <f>SUM(Table1[[#This Row],[Total Sales]]-Table1[[#This Row],[Cost]])</f>
        <v>265</v>
      </c>
      <c r="Y9356">
        <f>SUM(Table1[[#This Row],[profit/loss]])/SUM(Table1[profit/loss])</f>
        <v>7.9786804359702739E-7</v>
      </c>
    </row>
    <row r="9357" spans="1:25" x14ac:dyDescent="0.3">
      <c r="A9357" t="s">
        <v>13</v>
      </c>
      <c r="B9357" t="s">
        <v>23</v>
      </c>
      <c r="C9357">
        <v>1185732</v>
      </c>
      <c r="D9357" s="9">
        <v>44206</v>
      </c>
      <c r="E9357" s="8" t="str">
        <f>TEXT(Table1[[#This Row],[Invoice Date]],"dd-mm-yyyy")</f>
        <v>10-01-2021</v>
      </c>
      <c r="F9357" s="1" t="str">
        <f t="shared" si="584"/>
        <v>January</v>
      </c>
      <c r="G9357" s="1" t="str">
        <f t="shared" si="585"/>
        <v>2021</v>
      </c>
      <c r="H9357" s="1" t="str">
        <f t="shared" si="586"/>
        <v>Sunday</v>
      </c>
      <c r="I9357" s="1" t="str">
        <f t="shared" si="587"/>
        <v>10</v>
      </c>
      <c r="J9357" t="s">
        <v>14</v>
      </c>
      <c r="K9357" t="s">
        <v>124</v>
      </c>
      <c r="L9357" t="s">
        <v>125</v>
      </c>
      <c r="M9357" t="s">
        <v>21</v>
      </c>
      <c r="N9357">
        <v>34</v>
      </c>
      <c r="O9357">
        <v>44</v>
      </c>
      <c r="P9357">
        <v>1496</v>
      </c>
      <c r="Q9357">
        <v>539</v>
      </c>
      <c r="R9357">
        <v>0.36</v>
      </c>
      <c r="S9357" t="s">
        <v>23</v>
      </c>
      <c r="T9357" t="str">
        <f>IF(Table1[[#This Row],[Units Sold]]&gt; 700,"High Units","low Units")</f>
        <v>low Units</v>
      </c>
      <c r="U9357">
        <f>SUM(Table1[[#This Row],[Operating Profit]])/SUM(Table1[Operating Profit])*100</f>
        <v>1.6228334924482934E-4</v>
      </c>
      <c r="V9357">
        <f>SUM(Table1[[#This Row],[Price per Unit]]*Table1[[#This Row],[Units Sold]])</f>
        <v>1496</v>
      </c>
      <c r="W9357">
        <f>SUM(Table1[[#This Row],[Total Sales]]-Table1[[#This Row],[Operating Profit]])</f>
        <v>957</v>
      </c>
      <c r="X9357">
        <f>SUM(Table1[[#This Row],[Total Sales]]-Table1[[#This Row],[Cost]])</f>
        <v>539</v>
      </c>
      <c r="Y9357">
        <f>SUM(Table1[[#This Row],[profit/loss]])/SUM(Table1[profit/loss])</f>
        <v>1.6228334924482933E-6</v>
      </c>
    </row>
    <row r="9358" spans="1:25" x14ac:dyDescent="0.3">
      <c r="A9358" t="s">
        <v>13</v>
      </c>
      <c r="B9358" t="s">
        <v>23</v>
      </c>
      <c r="C9358">
        <v>1185732</v>
      </c>
      <c r="D9358" s="9">
        <v>44206</v>
      </c>
      <c r="E9358" s="8" t="str">
        <f>TEXT(Table1[[#This Row],[Invoice Date]],"dd-mm-yyyy")</f>
        <v>10-01-2021</v>
      </c>
      <c r="F9358" s="1" t="str">
        <f t="shared" si="584"/>
        <v>January</v>
      </c>
      <c r="G9358" s="1" t="str">
        <f t="shared" si="585"/>
        <v>2021</v>
      </c>
      <c r="H9358" s="1" t="str">
        <f t="shared" si="586"/>
        <v>Sunday</v>
      </c>
      <c r="I9358" s="1" t="str">
        <f t="shared" si="587"/>
        <v>10</v>
      </c>
      <c r="J9358" t="s">
        <v>14</v>
      </c>
      <c r="K9358" t="s">
        <v>124</v>
      </c>
      <c r="L9358" t="s">
        <v>125</v>
      </c>
      <c r="M9358" t="s">
        <v>22</v>
      </c>
      <c r="N9358">
        <v>26</v>
      </c>
      <c r="O9358">
        <v>72</v>
      </c>
      <c r="P9358">
        <v>1872</v>
      </c>
      <c r="Q9358">
        <v>880</v>
      </c>
      <c r="R9358">
        <v>0.47</v>
      </c>
      <c r="S9358" t="s">
        <v>23</v>
      </c>
      <c r="T9358" t="str">
        <f>IF(Table1[[#This Row],[Units Sold]]&gt; 700,"High Units","low Units")</f>
        <v>low Units</v>
      </c>
      <c r="U9358">
        <f>SUM(Table1[[#This Row],[Operating Profit]])/SUM(Table1[Operating Profit])*100</f>
        <v>2.6495240693033361E-4</v>
      </c>
      <c r="V9358">
        <f>SUM(Table1[[#This Row],[Price per Unit]]*Table1[[#This Row],[Units Sold]])</f>
        <v>1872</v>
      </c>
      <c r="W9358">
        <f>SUM(Table1[[#This Row],[Total Sales]]-Table1[[#This Row],[Operating Profit]])</f>
        <v>992</v>
      </c>
      <c r="X9358">
        <f>SUM(Table1[[#This Row],[Total Sales]]-Table1[[#This Row],[Cost]])</f>
        <v>880</v>
      </c>
      <c r="Y9358">
        <f>SUM(Table1[[#This Row],[profit/loss]])/SUM(Table1[profit/loss])</f>
        <v>2.6495240693033362E-6</v>
      </c>
    </row>
    <row r="9359" spans="1:25" x14ac:dyDescent="0.3">
      <c r="A9359" t="s">
        <v>13</v>
      </c>
      <c r="B9359" t="s">
        <v>23</v>
      </c>
      <c r="C9359">
        <v>1185732</v>
      </c>
      <c r="D9359" s="9">
        <v>44235</v>
      </c>
      <c r="E9359" s="8" t="str">
        <f>TEXT(Table1[[#This Row],[Invoice Date]],"dd-mm-yyyy")</f>
        <v>08-02-2021</v>
      </c>
      <c r="F9359" s="1" t="str">
        <f t="shared" si="584"/>
        <v>February</v>
      </c>
      <c r="G9359" s="1" t="str">
        <f t="shared" si="585"/>
        <v>2021</v>
      </c>
      <c r="H9359" s="1" t="str">
        <f t="shared" si="586"/>
        <v>Monday</v>
      </c>
      <c r="I9359" s="1" t="str">
        <f t="shared" si="587"/>
        <v>08</v>
      </c>
      <c r="J9359" t="s">
        <v>14</v>
      </c>
      <c r="K9359" t="s">
        <v>124</v>
      </c>
      <c r="L9359" t="s">
        <v>125</v>
      </c>
      <c r="M9359" t="s">
        <v>16</v>
      </c>
      <c r="N9359">
        <v>24</v>
      </c>
      <c r="O9359">
        <v>162</v>
      </c>
      <c r="P9359">
        <v>3888</v>
      </c>
      <c r="Q9359">
        <v>1555</v>
      </c>
      <c r="R9359">
        <v>0.4</v>
      </c>
      <c r="S9359" t="s">
        <v>23</v>
      </c>
      <c r="T9359" t="str">
        <f>IF(Table1[[#This Row],[Units Sold]]&gt; 700,"High Units","low Units")</f>
        <v>low Units</v>
      </c>
      <c r="U9359">
        <f>SUM(Table1[[#This Row],[Operating Profit]])/SUM(Table1[Operating Profit])*100</f>
        <v>4.6818294633712361E-4</v>
      </c>
      <c r="V9359">
        <f>SUM(Table1[[#This Row],[Price per Unit]]*Table1[[#This Row],[Units Sold]])</f>
        <v>3888</v>
      </c>
      <c r="W9359">
        <f>SUM(Table1[[#This Row],[Total Sales]]-Table1[[#This Row],[Operating Profit]])</f>
        <v>2333</v>
      </c>
      <c r="X9359">
        <f>SUM(Table1[[#This Row],[Total Sales]]-Table1[[#This Row],[Cost]])</f>
        <v>1555</v>
      </c>
      <c r="Y9359">
        <f>SUM(Table1[[#This Row],[profit/loss]])/SUM(Table1[profit/loss])</f>
        <v>4.6818294633712364E-6</v>
      </c>
    </row>
    <row r="9360" spans="1:25" x14ac:dyDescent="0.3">
      <c r="A9360" t="s">
        <v>13</v>
      </c>
      <c r="B9360" t="s">
        <v>23</v>
      </c>
      <c r="C9360">
        <v>1185732</v>
      </c>
      <c r="D9360" s="9">
        <v>44235</v>
      </c>
      <c r="E9360" s="8" t="str">
        <f>TEXT(Table1[[#This Row],[Invoice Date]],"dd-mm-yyyy")</f>
        <v>08-02-2021</v>
      </c>
      <c r="F9360" s="1" t="str">
        <f t="shared" si="584"/>
        <v>February</v>
      </c>
      <c r="G9360" s="1" t="str">
        <f t="shared" si="585"/>
        <v>2021</v>
      </c>
      <c r="H9360" s="1" t="str">
        <f t="shared" si="586"/>
        <v>Monday</v>
      </c>
      <c r="I9360" s="1" t="str">
        <f t="shared" si="587"/>
        <v>08</v>
      </c>
      <c r="J9360" t="s">
        <v>14</v>
      </c>
      <c r="K9360" t="s">
        <v>124</v>
      </c>
      <c r="L9360" t="s">
        <v>125</v>
      </c>
      <c r="M9360" t="s">
        <v>18</v>
      </c>
      <c r="N9360">
        <v>24</v>
      </c>
      <c r="O9360">
        <v>41</v>
      </c>
      <c r="P9360">
        <v>984</v>
      </c>
      <c r="Q9360">
        <v>384</v>
      </c>
      <c r="R9360">
        <v>0.39</v>
      </c>
      <c r="S9360" t="s">
        <v>23</v>
      </c>
      <c r="T9360" t="str">
        <f>IF(Table1[[#This Row],[Units Sold]]&gt; 700,"High Units","low Units")</f>
        <v>low Units</v>
      </c>
      <c r="U9360">
        <f>SUM(Table1[[#This Row],[Operating Profit]])/SUM(Table1[Operating Profit])*100</f>
        <v>1.1561559575141831E-4</v>
      </c>
      <c r="V9360">
        <f>SUM(Table1[[#This Row],[Price per Unit]]*Table1[[#This Row],[Units Sold]])</f>
        <v>984</v>
      </c>
      <c r="W9360">
        <f>SUM(Table1[[#This Row],[Total Sales]]-Table1[[#This Row],[Operating Profit]])</f>
        <v>600</v>
      </c>
      <c r="X9360">
        <f>SUM(Table1[[#This Row],[Total Sales]]-Table1[[#This Row],[Cost]])</f>
        <v>384</v>
      </c>
      <c r="Y9360">
        <f>SUM(Table1[[#This Row],[profit/loss]])/SUM(Table1[profit/loss])</f>
        <v>1.1561559575141831E-6</v>
      </c>
    </row>
    <row r="9361" spans="1:25" x14ac:dyDescent="0.3">
      <c r="A9361" t="s">
        <v>13</v>
      </c>
      <c r="B9361" t="s">
        <v>23</v>
      </c>
      <c r="C9361">
        <v>1185732</v>
      </c>
      <c r="D9361" s="9">
        <v>44235</v>
      </c>
      <c r="E9361" s="8" t="str">
        <f>TEXT(Table1[[#This Row],[Invoice Date]],"dd-mm-yyyy")</f>
        <v>08-02-2021</v>
      </c>
      <c r="F9361" s="1" t="str">
        <f t="shared" si="584"/>
        <v>February</v>
      </c>
      <c r="G9361" s="1" t="str">
        <f t="shared" si="585"/>
        <v>2021</v>
      </c>
      <c r="H9361" s="1" t="str">
        <f t="shared" si="586"/>
        <v>Monday</v>
      </c>
      <c r="I9361" s="1" t="str">
        <f t="shared" si="587"/>
        <v>08</v>
      </c>
      <c r="J9361" t="s">
        <v>14</v>
      </c>
      <c r="K9361" t="s">
        <v>124</v>
      </c>
      <c r="L9361" t="s">
        <v>125</v>
      </c>
      <c r="M9361" t="s">
        <v>19</v>
      </c>
      <c r="N9361">
        <v>18</v>
      </c>
      <c r="O9361">
        <v>53</v>
      </c>
      <c r="P9361">
        <v>954</v>
      </c>
      <c r="Q9361">
        <v>410</v>
      </c>
      <c r="R9361">
        <v>0.43</v>
      </c>
      <c r="S9361" t="s">
        <v>23</v>
      </c>
      <c r="T9361" t="str">
        <f>IF(Table1[[#This Row],[Units Sold]]&gt; 700,"High Units","low Units")</f>
        <v>low Units</v>
      </c>
      <c r="U9361">
        <f>SUM(Table1[[#This Row],[Operating Profit]])/SUM(Table1[Operating Profit])*100</f>
        <v>1.2344373504708726E-4</v>
      </c>
      <c r="V9361">
        <f>SUM(Table1[[#This Row],[Price per Unit]]*Table1[[#This Row],[Units Sold]])</f>
        <v>954</v>
      </c>
      <c r="W9361">
        <f>SUM(Table1[[#This Row],[Total Sales]]-Table1[[#This Row],[Operating Profit]])</f>
        <v>544</v>
      </c>
      <c r="X9361">
        <f>SUM(Table1[[#This Row],[Total Sales]]-Table1[[#This Row],[Cost]])</f>
        <v>410</v>
      </c>
      <c r="Y9361">
        <f>SUM(Table1[[#This Row],[profit/loss]])/SUM(Table1[profit/loss])</f>
        <v>1.2344373504708726E-6</v>
      </c>
    </row>
    <row r="9362" spans="1:25" x14ac:dyDescent="0.3">
      <c r="A9362" t="s">
        <v>13</v>
      </c>
      <c r="B9362" t="s">
        <v>23</v>
      </c>
      <c r="C9362">
        <v>1185732</v>
      </c>
      <c r="D9362" s="9">
        <v>44235</v>
      </c>
      <c r="E9362" s="8" t="str">
        <f>TEXT(Table1[[#This Row],[Invoice Date]],"dd-mm-yyyy")</f>
        <v>08-02-2021</v>
      </c>
      <c r="F9362" s="1" t="str">
        <f t="shared" si="584"/>
        <v>February</v>
      </c>
      <c r="G9362" s="1" t="str">
        <f t="shared" si="585"/>
        <v>2021</v>
      </c>
      <c r="H9362" s="1" t="str">
        <f t="shared" si="586"/>
        <v>Monday</v>
      </c>
      <c r="I9362" s="1" t="str">
        <f t="shared" si="587"/>
        <v>08</v>
      </c>
      <c r="J9362" t="s">
        <v>14</v>
      </c>
      <c r="K9362" t="s">
        <v>126</v>
      </c>
      <c r="L9362" t="s">
        <v>127</v>
      </c>
      <c r="M9362" t="s">
        <v>20</v>
      </c>
      <c r="N9362">
        <v>20</v>
      </c>
      <c r="O9362">
        <v>16</v>
      </c>
      <c r="P9362">
        <v>320</v>
      </c>
      <c r="Q9362">
        <v>144</v>
      </c>
      <c r="R9362">
        <v>0.45</v>
      </c>
      <c r="S9362" t="s">
        <v>23</v>
      </c>
      <c r="T9362" t="str">
        <f>IF(Table1[[#This Row],[Units Sold]]&gt; 700,"High Units","low Units")</f>
        <v>low Units</v>
      </c>
      <c r="U9362">
        <f>SUM(Table1[[#This Row],[Operating Profit]])/SUM(Table1[Operating Profit])*100</f>
        <v>4.3355848406781861E-5</v>
      </c>
      <c r="V9362">
        <f>SUM(Table1[[#This Row],[Price per Unit]]*Table1[[#This Row],[Units Sold]])</f>
        <v>320</v>
      </c>
      <c r="W9362">
        <f>SUM(Table1[[#This Row],[Total Sales]]-Table1[[#This Row],[Operating Profit]])</f>
        <v>176</v>
      </c>
      <c r="X9362">
        <f>SUM(Table1[[#This Row],[Total Sales]]-Table1[[#This Row],[Cost]])</f>
        <v>144</v>
      </c>
      <c r="Y9362">
        <f>SUM(Table1[[#This Row],[profit/loss]])/SUM(Table1[profit/loss])</f>
        <v>4.3355848406781862E-7</v>
      </c>
    </row>
    <row r="9363" spans="1:25" x14ac:dyDescent="0.3">
      <c r="A9363" t="s">
        <v>13</v>
      </c>
      <c r="B9363" t="s">
        <v>23</v>
      </c>
      <c r="C9363">
        <v>1185732</v>
      </c>
      <c r="D9363" s="9">
        <v>44235</v>
      </c>
      <c r="E9363" s="8" t="str">
        <f>TEXT(Table1[[#This Row],[Invoice Date]],"dd-mm-yyyy")</f>
        <v>08-02-2021</v>
      </c>
      <c r="F9363" s="1" t="str">
        <f t="shared" si="584"/>
        <v>February</v>
      </c>
      <c r="G9363" s="1" t="str">
        <f t="shared" si="585"/>
        <v>2021</v>
      </c>
      <c r="H9363" s="1" t="str">
        <f t="shared" si="586"/>
        <v>Monday</v>
      </c>
      <c r="I9363" s="1" t="str">
        <f t="shared" si="587"/>
        <v>08</v>
      </c>
      <c r="J9363" t="s">
        <v>14</v>
      </c>
      <c r="K9363" t="s">
        <v>126</v>
      </c>
      <c r="L9363" t="s">
        <v>127</v>
      </c>
      <c r="M9363" t="s">
        <v>21</v>
      </c>
      <c r="N9363">
        <v>34</v>
      </c>
      <c r="O9363">
        <v>40</v>
      </c>
      <c r="P9363">
        <v>1360</v>
      </c>
      <c r="Q9363">
        <v>490</v>
      </c>
      <c r="R9363">
        <v>0.36</v>
      </c>
      <c r="S9363" t="s">
        <v>23</v>
      </c>
      <c r="T9363" t="str">
        <f>IF(Table1[[#This Row],[Units Sold]]&gt; 700,"High Units","low Units")</f>
        <v>low Units</v>
      </c>
      <c r="U9363">
        <f>SUM(Table1[[#This Row],[Operating Profit]])/SUM(Table1[Operating Profit])*100</f>
        <v>1.4753031749529938E-4</v>
      </c>
      <c r="V9363">
        <f>SUM(Table1[[#This Row],[Price per Unit]]*Table1[[#This Row],[Units Sold]])</f>
        <v>1360</v>
      </c>
      <c r="W9363">
        <f>SUM(Table1[[#This Row],[Total Sales]]-Table1[[#This Row],[Operating Profit]])</f>
        <v>870</v>
      </c>
      <c r="X9363">
        <f>SUM(Table1[[#This Row],[Total Sales]]-Table1[[#This Row],[Cost]])</f>
        <v>490</v>
      </c>
      <c r="Y9363">
        <f>SUM(Table1[[#This Row],[profit/loss]])/SUM(Table1[profit/loss])</f>
        <v>1.475303174952994E-6</v>
      </c>
    </row>
    <row r="9364" spans="1:25" x14ac:dyDescent="0.3">
      <c r="A9364" t="s">
        <v>13</v>
      </c>
      <c r="B9364" t="s">
        <v>23</v>
      </c>
      <c r="C9364">
        <v>1185732</v>
      </c>
      <c r="D9364" s="9">
        <v>44235</v>
      </c>
      <c r="E9364" s="8" t="str">
        <f>TEXT(Table1[[#This Row],[Invoice Date]],"dd-mm-yyyy")</f>
        <v>08-02-2021</v>
      </c>
      <c r="F9364" s="1" t="str">
        <f t="shared" si="584"/>
        <v>February</v>
      </c>
      <c r="G9364" s="1" t="str">
        <f t="shared" si="585"/>
        <v>2021</v>
      </c>
      <c r="H9364" s="1" t="str">
        <f t="shared" si="586"/>
        <v>Monday</v>
      </c>
      <c r="I9364" s="1" t="str">
        <f t="shared" si="587"/>
        <v>08</v>
      </c>
      <c r="J9364" t="s">
        <v>14</v>
      </c>
      <c r="K9364" t="s">
        <v>126</v>
      </c>
      <c r="L9364" t="s">
        <v>127</v>
      </c>
      <c r="M9364" t="s">
        <v>22</v>
      </c>
      <c r="N9364">
        <v>27</v>
      </c>
      <c r="O9364">
        <v>77</v>
      </c>
      <c r="P9364">
        <v>2079</v>
      </c>
      <c r="Q9364">
        <v>977</v>
      </c>
      <c r="R9364">
        <v>0.47</v>
      </c>
      <c r="S9364" t="s">
        <v>23</v>
      </c>
      <c r="T9364" t="str">
        <f>IF(Table1[[#This Row],[Units Sold]]&gt; 700,"High Units","low Units")</f>
        <v>low Units</v>
      </c>
      <c r="U9364">
        <f>SUM(Table1[[#This Row],[Operating Profit]])/SUM(Table1[Operating Profit])*100</f>
        <v>2.9415738814879086E-4</v>
      </c>
      <c r="V9364">
        <f>SUM(Table1[[#This Row],[Price per Unit]]*Table1[[#This Row],[Units Sold]])</f>
        <v>2079</v>
      </c>
      <c r="W9364">
        <f>SUM(Table1[[#This Row],[Total Sales]]-Table1[[#This Row],[Operating Profit]])</f>
        <v>1102</v>
      </c>
      <c r="X9364">
        <f>SUM(Table1[[#This Row],[Total Sales]]-Table1[[#This Row],[Cost]])</f>
        <v>977</v>
      </c>
      <c r="Y9364">
        <f>SUM(Table1[[#This Row],[profit/loss]])/SUM(Table1[profit/loss])</f>
        <v>2.9415738814879083E-6</v>
      </c>
    </row>
    <row r="9365" spans="1:25" x14ac:dyDescent="0.3">
      <c r="A9365" t="s">
        <v>13</v>
      </c>
      <c r="B9365" t="s">
        <v>23</v>
      </c>
      <c r="C9365">
        <v>1185732</v>
      </c>
      <c r="D9365" s="9">
        <v>44261</v>
      </c>
      <c r="E9365" s="8" t="str">
        <f>TEXT(Table1[[#This Row],[Invoice Date]],"dd-mm-yyyy")</f>
        <v>06-03-2021</v>
      </c>
      <c r="F9365" s="1" t="str">
        <f t="shared" si="584"/>
        <v>March</v>
      </c>
      <c r="G9365" s="1" t="str">
        <f t="shared" si="585"/>
        <v>2021</v>
      </c>
      <c r="H9365" s="1" t="str">
        <f t="shared" si="586"/>
        <v>Saturday</v>
      </c>
      <c r="I9365" s="1" t="str">
        <f t="shared" si="587"/>
        <v>06</v>
      </c>
      <c r="J9365" t="s">
        <v>14</v>
      </c>
      <c r="K9365" t="s">
        <v>126</v>
      </c>
      <c r="L9365" t="s">
        <v>127</v>
      </c>
      <c r="M9365" t="s">
        <v>16</v>
      </c>
      <c r="N9365">
        <v>26</v>
      </c>
      <c r="O9365">
        <v>156</v>
      </c>
      <c r="P9365">
        <v>4056</v>
      </c>
      <c r="Q9365">
        <v>1501</v>
      </c>
      <c r="R9365">
        <v>0.37</v>
      </c>
      <c r="S9365" t="s">
        <v>23</v>
      </c>
      <c r="T9365" t="str">
        <f>IF(Table1[[#This Row],[Units Sold]]&gt; 700,"High Units","low Units")</f>
        <v>low Units</v>
      </c>
      <c r="U9365">
        <f>SUM(Table1[[#This Row],[Operating Profit]])/SUM(Table1[Operating Profit])*100</f>
        <v>4.5192450318458041E-4</v>
      </c>
      <c r="V9365">
        <f>SUM(Table1[[#This Row],[Price per Unit]]*Table1[[#This Row],[Units Sold]])</f>
        <v>4056</v>
      </c>
      <c r="W9365">
        <f>SUM(Table1[[#This Row],[Total Sales]]-Table1[[#This Row],[Operating Profit]])</f>
        <v>2555</v>
      </c>
      <c r="X9365">
        <f>SUM(Table1[[#This Row],[Total Sales]]-Table1[[#This Row],[Cost]])</f>
        <v>1501</v>
      </c>
      <c r="Y9365">
        <f>SUM(Table1[[#This Row],[profit/loss]])/SUM(Table1[profit/loss])</f>
        <v>4.5192450318458042E-6</v>
      </c>
    </row>
    <row r="9366" spans="1:25" x14ac:dyDescent="0.3">
      <c r="A9366" t="s">
        <v>13</v>
      </c>
      <c r="B9366" t="s">
        <v>23</v>
      </c>
      <c r="C9366">
        <v>1185732</v>
      </c>
      <c r="D9366" s="9">
        <v>44261</v>
      </c>
      <c r="E9366" s="8" t="str">
        <f>TEXT(Table1[[#This Row],[Invoice Date]],"dd-mm-yyyy")</f>
        <v>06-03-2021</v>
      </c>
      <c r="F9366" s="1" t="str">
        <f t="shared" si="584"/>
        <v>March</v>
      </c>
      <c r="G9366" s="1" t="str">
        <f t="shared" si="585"/>
        <v>2021</v>
      </c>
      <c r="H9366" s="1" t="str">
        <f t="shared" si="586"/>
        <v>Saturday</v>
      </c>
      <c r="I9366" s="1" t="str">
        <f t="shared" si="587"/>
        <v>06</v>
      </c>
      <c r="J9366" t="s">
        <v>14</v>
      </c>
      <c r="K9366" t="s">
        <v>126</v>
      </c>
      <c r="L9366" t="s">
        <v>127</v>
      </c>
      <c r="M9366" t="s">
        <v>18</v>
      </c>
      <c r="N9366">
        <v>27</v>
      </c>
      <c r="O9366">
        <v>45</v>
      </c>
      <c r="P9366">
        <v>1215</v>
      </c>
      <c r="Q9366">
        <v>474</v>
      </c>
      <c r="R9366">
        <v>0.39</v>
      </c>
      <c r="S9366" t="s">
        <v>23</v>
      </c>
      <c r="T9366" t="str">
        <f>IF(Table1[[#This Row],[Units Sold]]&gt; 700,"High Units","low Units")</f>
        <v>low Units</v>
      </c>
      <c r="U9366">
        <f>SUM(Table1[[#This Row],[Operating Profit]])/SUM(Table1[Operating Profit])*100</f>
        <v>1.4271300100565697E-4</v>
      </c>
      <c r="V9366">
        <f>SUM(Table1[[#This Row],[Price per Unit]]*Table1[[#This Row],[Units Sold]])</f>
        <v>1215</v>
      </c>
      <c r="W9366">
        <f>SUM(Table1[[#This Row],[Total Sales]]-Table1[[#This Row],[Operating Profit]])</f>
        <v>741</v>
      </c>
      <c r="X9366">
        <f>SUM(Table1[[#This Row],[Total Sales]]-Table1[[#This Row],[Cost]])</f>
        <v>474</v>
      </c>
      <c r="Y9366">
        <f>SUM(Table1[[#This Row],[profit/loss]])/SUM(Table1[profit/loss])</f>
        <v>1.4271300100565696E-6</v>
      </c>
    </row>
    <row r="9367" spans="1:25" x14ac:dyDescent="0.3">
      <c r="A9367" t="s">
        <v>13</v>
      </c>
      <c r="B9367" t="s">
        <v>23</v>
      </c>
      <c r="C9367">
        <v>1185732</v>
      </c>
      <c r="D9367" s="9">
        <v>44261</v>
      </c>
      <c r="E9367" s="8" t="str">
        <f>TEXT(Table1[[#This Row],[Invoice Date]],"dd-mm-yyyy")</f>
        <v>06-03-2021</v>
      </c>
      <c r="F9367" s="1" t="str">
        <f t="shared" si="584"/>
        <v>March</v>
      </c>
      <c r="G9367" s="1" t="str">
        <f t="shared" si="585"/>
        <v>2021</v>
      </c>
      <c r="H9367" s="1" t="str">
        <f t="shared" si="586"/>
        <v>Saturday</v>
      </c>
      <c r="I9367" s="1" t="str">
        <f t="shared" si="587"/>
        <v>06</v>
      </c>
      <c r="J9367" t="s">
        <v>14</v>
      </c>
      <c r="K9367" t="s">
        <v>126</v>
      </c>
      <c r="L9367" t="s">
        <v>127</v>
      </c>
      <c r="M9367" t="s">
        <v>19</v>
      </c>
      <c r="N9367">
        <v>17</v>
      </c>
      <c r="O9367">
        <v>56</v>
      </c>
      <c r="P9367">
        <v>952</v>
      </c>
      <c r="Q9367">
        <v>447</v>
      </c>
      <c r="R9367">
        <v>0.47</v>
      </c>
      <c r="S9367" t="s">
        <v>23</v>
      </c>
      <c r="T9367" t="str">
        <f>IF(Table1[[#This Row],[Units Sold]]&gt; 700,"High Units","low Units")</f>
        <v>low Units</v>
      </c>
      <c r="U9367">
        <f>SUM(Table1[[#This Row],[Operating Profit]])/SUM(Table1[Operating Profit])*100</f>
        <v>1.3458377942938537E-4</v>
      </c>
      <c r="V9367">
        <f>SUM(Table1[[#This Row],[Price per Unit]]*Table1[[#This Row],[Units Sold]])</f>
        <v>952</v>
      </c>
      <c r="W9367">
        <f>SUM(Table1[[#This Row],[Total Sales]]-Table1[[#This Row],[Operating Profit]])</f>
        <v>505</v>
      </c>
      <c r="X9367">
        <f>SUM(Table1[[#This Row],[Total Sales]]-Table1[[#This Row],[Cost]])</f>
        <v>447</v>
      </c>
      <c r="Y9367">
        <f>SUM(Table1[[#This Row],[profit/loss]])/SUM(Table1[profit/loss])</f>
        <v>1.3458377942938537E-6</v>
      </c>
    </row>
    <row r="9368" spans="1:25" x14ac:dyDescent="0.3">
      <c r="A9368" t="s">
        <v>13</v>
      </c>
      <c r="B9368" t="s">
        <v>23</v>
      </c>
      <c r="C9368">
        <v>1185732</v>
      </c>
      <c r="D9368" s="9">
        <v>44261</v>
      </c>
      <c r="E9368" s="8" t="str">
        <f>TEXT(Table1[[#This Row],[Invoice Date]],"dd-mm-yyyy")</f>
        <v>06-03-2021</v>
      </c>
      <c r="F9368" s="1" t="str">
        <f t="shared" si="584"/>
        <v>March</v>
      </c>
      <c r="G9368" s="1" t="str">
        <f t="shared" si="585"/>
        <v>2021</v>
      </c>
      <c r="H9368" s="1" t="str">
        <f t="shared" si="586"/>
        <v>Saturday</v>
      </c>
      <c r="I9368" s="1" t="str">
        <f t="shared" si="587"/>
        <v>06</v>
      </c>
      <c r="J9368" t="s">
        <v>14</v>
      </c>
      <c r="K9368" t="s">
        <v>126</v>
      </c>
      <c r="L9368" t="s">
        <v>127</v>
      </c>
      <c r="M9368" t="s">
        <v>20</v>
      </c>
      <c r="N9368">
        <v>20</v>
      </c>
      <c r="O9368">
        <v>8</v>
      </c>
      <c r="P9368">
        <v>160</v>
      </c>
      <c r="Q9368">
        <v>75</v>
      </c>
      <c r="R9368">
        <v>0.47</v>
      </c>
      <c r="S9368" t="s">
        <v>23</v>
      </c>
      <c r="T9368" t="str">
        <f>IF(Table1[[#This Row],[Units Sold]]&gt; 700,"High Units","low Units")</f>
        <v>low Units</v>
      </c>
      <c r="U9368">
        <f>SUM(Table1[[#This Row],[Operating Profit]])/SUM(Table1[Operating Profit])*100</f>
        <v>2.2581171045198888E-5</v>
      </c>
      <c r="V9368">
        <f>SUM(Table1[[#This Row],[Price per Unit]]*Table1[[#This Row],[Units Sold]])</f>
        <v>160</v>
      </c>
      <c r="W9368">
        <f>SUM(Table1[[#This Row],[Total Sales]]-Table1[[#This Row],[Operating Profit]])</f>
        <v>85</v>
      </c>
      <c r="X9368">
        <f>SUM(Table1[[#This Row],[Total Sales]]-Table1[[#This Row],[Cost]])</f>
        <v>75</v>
      </c>
      <c r="Y9368">
        <f>SUM(Table1[[#This Row],[profit/loss]])/SUM(Table1[profit/loss])</f>
        <v>2.2581171045198887E-7</v>
      </c>
    </row>
    <row r="9369" spans="1:25" x14ac:dyDescent="0.3">
      <c r="A9369" t="s">
        <v>13</v>
      </c>
      <c r="B9369" t="s">
        <v>23</v>
      </c>
      <c r="C9369">
        <v>1185732</v>
      </c>
      <c r="D9369" s="9">
        <v>44261</v>
      </c>
      <c r="E9369" s="8" t="str">
        <f>TEXT(Table1[[#This Row],[Invoice Date]],"dd-mm-yyyy")</f>
        <v>06-03-2021</v>
      </c>
      <c r="F9369" s="1" t="str">
        <f t="shared" si="584"/>
        <v>March</v>
      </c>
      <c r="G9369" s="1" t="str">
        <f t="shared" si="585"/>
        <v>2021</v>
      </c>
      <c r="H9369" s="1" t="str">
        <f t="shared" si="586"/>
        <v>Saturday</v>
      </c>
      <c r="I9369" s="1" t="str">
        <f t="shared" si="587"/>
        <v>06</v>
      </c>
      <c r="J9369" t="s">
        <v>14</v>
      </c>
      <c r="K9369" t="s">
        <v>126</v>
      </c>
      <c r="L9369" t="s">
        <v>127</v>
      </c>
      <c r="M9369" t="s">
        <v>21</v>
      </c>
      <c r="N9369">
        <v>33</v>
      </c>
      <c r="O9369">
        <v>25</v>
      </c>
      <c r="P9369">
        <v>825</v>
      </c>
      <c r="Q9369">
        <v>297</v>
      </c>
      <c r="R9369">
        <v>0.36</v>
      </c>
      <c r="S9369" t="s">
        <v>23</v>
      </c>
      <c r="T9369" t="str">
        <f>IF(Table1[[#This Row],[Units Sold]]&gt; 700,"High Units","low Units")</f>
        <v>low Units</v>
      </c>
      <c r="U9369">
        <f>SUM(Table1[[#This Row],[Operating Profit]])/SUM(Table1[Operating Profit])*100</f>
        <v>8.9421437338987599E-5</v>
      </c>
      <c r="V9369">
        <f>SUM(Table1[[#This Row],[Price per Unit]]*Table1[[#This Row],[Units Sold]])</f>
        <v>825</v>
      </c>
      <c r="W9369">
        <f>SUM(Table1[[#This Row],[Total Sales]]-Table1[[#This Row],[Operating Profit]])</f>
        <v>528</v>
      </c>
      <c r="X9369">
        <f>SUM(Table1[[#This Row],[Total Sales]]-Table1[[#This Row],[Cost]])</f>
        <v>297</v>
      </c>
      <c r="Y9369">
        <f>SUM(Table1[[#This Row],[profit/loss]])/SUM(Table1[profit/loss])</f>
        <v>8.9421437338987592E-7</v>
      </c>
    </row>
    <row r="9370" spans="1:25" x14ac:dyDescent="0.3">
      <c r="A9370" t="s">
        <v>13</v>
      </c>
      <c r="B9370" t="s">
        <v>23</v>
      </c>
      <c r="C9370">
        <v>1185732</v>
      </c>
      <c r="D9370" s="9">
        <v>44261</v>
      </c>
      <c r="E9370" s="8" t="str">
        <f>TEXT(Table1[[#This Row],[Invoice Date]],"dd-mm-yyyy")</f>
        <v>06-03-2021</v>
      </c>
      <c r="F9370" s="1" t="str">
        <f t="shared" si="584"/>
        <v>March</v>
      </c>
      <c r="G9370" s="1" t="str">
        <f t="shared" si="585"/>
        <v>2021</v>
      </c>
      <c r="H9370" s="1" t="str">
        <f t="shared" si="586"/>
        <v>Saturday</v>
      </c>
      <c r="I9370" s="1" t="str">
        <f t="shared" si="587"/>
        <v>06</v>
      </c>
      <c r="J9370" t="s">
        <v>14</v>
      </c>
      <c r="K9370" t="s">
        <v>126</v>
      </c>
      <c r="L9370" t="s">
        <v>127</v>
      </c>
      <c r="M9370" t="s">
        <v>22</v>
      </c>
      <c r="N9370">
        <v>25</v>
      </c>
      <c r="O9370">
        <v>58</v>
      </c>
      <c r="P9370">
        <v>1450</v>
      </c>
      <c r="Q9370">
        <v>638</v>
      </c>
      <c r="R9370">
        <v>0.44</v>
      </c>
      <c r="S9370" t="s">
        <v>23</v>
      </c>
      <c r="T9370" t="str">
        <f>IF(Table1[[#This Row],[Units Sold]]&gt; 700,"High Units","low Units")</f>
        <v>low Units</v>
      </c>
      <c r="U9370">
        <f>SUM(Table1[[#This Row],[Operating Profit]])/SUM(Table1[Operating Profit])*100</f>
        <v>1.9209049502449187E-4</v>
      </c>
      <c r="V9370">
        <f>SUM(Table1[[#This Row],[Price per Unit]]*Table1[[#This Row],[Units Sold]])</f>
        <v>1450</v>
      </c>
      <c r="W9370">
        <f>SUM(Table1[[#This Row],[Total Sales]]-Table1[[#This Row],[Operating Profit]])</f>
        <v>812</v>
      </c>
      <c r="X9370">
        <f>SUM(Table1[[#This Row],[Total Sales]]-Table1[[#This Row],[Cost]])</f>
        <v>638</v>
      </c>
      <c r="Y9370">
        <f>SUM(Table1[[#This Row],[profit/loss]])/SUM(Table1[profit/loss])</f>
        <v>1.9209049502449188E-6</v>
      </c>
    </row>
    <row r="9371" spans="1:25" x14ac:dyDescent="0.3">
      <c r="A9371" t="s">
        <v>13</v>
      </c>
      <c r="B9371" t="s">
        <v>23</v>
      </c>
      <c r="C9371">
        <v>1185732</v>
      </c>
      <c r="D9371" s="9">
        <v>44293</v>
      </c>
      <c r="E9371" s="8" t="str">
        <f>TEXT(Table1[[#This Row],[Invoice Date]],"dd-mm-yyyy")</f>
        <v>07-04-2021</v>
      </c>
      <c r="F9371" s="1" t="str">
        <f t="shared" si="584"/>
        <v>April</v>
      </c>
      <c r="G9371" s="1" t="str">
        <f t="shared" si="585"/>
        <v>2021</v>
      </c>
      <c r="H9371" s="1" t="str">
        <f t="shared" si="586"/>
        <v>Wednesday</v>
      </c>
      <c r="I9371" s="1" t="str">
        <f t="shared" si="587"/>
        <v>07</v>
      </c>
      <c r="J9371" t="s">
        <v>14</v>
      </c>
      <c r="K9371" t="s">
        <v>126</v>
      </c>
      <c r="L9371" t="s">
        <v>127</v>
      </c>
      <c r="M9371" t="s">
        <v>16</v>
      </c>
      <c r="N9371">
        <v>28</v>
      </c>
      <c r="O9371">
        <v>132</v>
      </c>
      <c r="P9371">
        <v>3696</v>
      </c>
      <c r="Q9371">
        <v>1552</v>
      </c>
      <c r="R9371">
        <v>0.42</v>
      </c>
      <c r="S9371" t="s">
        <v>23</v>
      </c>
      <c r="T9371" t="str">
        <f>IF(Table1[[#This Row],[Units Sold]]&gt; 700,"High Units","low Units")</f>
        <v>low Units</v>
      </c>
      <c r="U9371">
        <f>SUM(Table1[[#This Row],[Operating Profit]])/SUM(Table1[Operating Profit])*100</f>
        <v>4.6727969949531564E-4</v>
      </c>
      <c r="V9371">
        <f>SUM(Table1[[#This Row],[Price per Unit]]*Table1[[#This Row],[Units Sold]])</f>
        <v>3696</v>
      </c>
      <c r="W9371">
        <f>SUM(Table1[[#This Row],[Total Sales]]-Table1[[#This Row],[Operating Profit]])</f>
        <v>2144</v>
      </c>
      <c r="X9371">
        <f>SUM(Table1[[#This Row],[Total Sales]]-Table1[[#This Row],[Cost]])</f>
        <v>1552</v>
      </c>
      <c r="Y9371">
        <f>SUM(Table1[[#This Row],[profit/loss]])/SUM(Table1[profit/loss])</f>
        <v>4.6727969949531563E-6</v>
      </c>
    </row>
    <row r="9372" spans="1:25" x14ac:dyDescent="0.3">
      <c r="A9372" t="s">
        <v>13</v>
      </c>
      <c r="B9372" t="s">
        <v>23</v>
      </c>
      <c r="C9372">
        <v>1185732</v>
      </c>
      <c r="D9372" s="9">
        <v>44293</v>
      </c>
      <c r="E9372" s="8" t="str">
        <f>TEXT(Table1[[#This Row],[Invoice Date]],"dd-mm-yyyy")</f>
        <v>07-04-2021</v>
      </c>
      <c r="F9372" s="1" t="str">
        <f t="shared" si="584"/>
        <v>April</v>
      </c>
      <c r="G9372" s="1" t="str">
        <f t="shared" si="585"/>
        <v>2021</v>
      </c>
      <c r="H9372" s="1" t="str">
        <f t="shared" si="586"/>
        <v>Wednesday</v>
      </c>
      <c r="I9372" s="1" t="str">
        <f t="shared" si="587"/>
        <v>07</v>
      </c>
      <c r="J9372" t="s">
        <v>14</v>
      </c>
      <c r="K9372" t="s">
        <v>126</v>
      </c>
      <c r="L9372" t="s">
        <v>127</v>
      </c>
      <c r="M9372" t="s">
        <v>18</v>
      </c>
      <c r="N9372">
        <v>23</v>
      </c>
      <c r="O9372">
        <v>40</v>
      </c>
      <c r="P9372">
        <v>920</v>
      </c>
      <c r="Q9372">
        <v>368</v>
      </c>
      <c r="R9372">
        <v>0.4</v>
      </c>
      <c r="S9372" t="s">
        <v>23</v>
      </c>
      <c r="T9372" t="str">
        <f>IF(Table1[[#This Row],[Units Sold]]&gt; 700,"High Units","low Units")</f>
        <v>low Units</v>
      </c>
      <c r="U9372">
        <f>SUM(Table1[[#This Row],[Operating Profit]])/SUM(Table1[Operating Profit])*100</f>
        <v>1.1079827926177587E-4</v>
      </c>
      <c r="V9372">
        <f>SUM(Table1[[#This Row],[Price per Unit]]*Table1[[#This Row],[Units Sold]])</f>
        <v>920</v>
      </c>
      <c r="W9372">
        <f>SUM(Table1[[#This Row],[Total Sales]]-Table1[[#This Row],[Operating Profit]])</f>
        <v>552</v>
      </c>
      <c r="X9372">
        <f>SUM(Table1[[#This Row],[Total Sales]]-Table1[[#This Row],[Cost]])</f>
        <v>368</v>
      </c>
      <c r="Y9372">
        <f>SUM(Table1[[#This Row],[profit/loss]])/SUM(Table1[profit/loss])</f>
        <v>1.1079827926177588E-6</v>
      </c>
    </row>
    <row r="9373" spans="1:25" x14ac:dyDescent="0.3">
      <c r="A9373" t="s">
        <v>13</v>
      </c>
      <c r="B9373" t="s">
        <v>23</v>
      </c>
      <c r="C9373">
        <v>1185732</v>
      </c>
      <c r="D9373" s="9">
        <v>44293</v>
      </c>
      <c r="E9373" s="8" t="str">
        <f>TEXT(Table1[[#This Row],[Invoice Date]],"dd-mm-yyyy")</f>
        <v>07-04-2021</v>
      </c>
      <c r="F9373" s="1" t="str">
        <f t="shared" si="584"/>
        <v>April</v>
      </c>
      <c r="G9373" s="1" t="str">
        <f t="shared" si="585"/>
        <v>2021</v>
      </c>
      <c r="H9373" s="1" t="str">
        <f t="shared" si="586"/>
        <v>Wednesday</v>
      </c>
      <c r="I9373" s="1" t="str">
        <f t="shared" si="587"/>
        <v>07</v>
      </c>
      <c r="J9373" t="s">
        <v>14</v>
      </c>
      <c r="K9373" t="s">
        <v>126</v>
      </c>
      <c r="L9373" t="s">
        <v>127</v>
      </c>
      <c r="M9373" t="s">
        <v>19</v>
      </c>
      <c r="N9373">
        <v>16</v>
      </c>
      <c r="O9373">
        <v>44</v>
      </c>
      <c r="P9373">
        <v>704</v>
      </c>
      <c r="Q9373">
        <v>296</v>
      </c>
      <c r="R9373">
        <v>0.42</v>
      </c>
      <c r="S9373" t="s">
        <v>23</v>
      </c>
      <c r="T9373" t="str">
        <f>IF(Table1[[#This Row],[Units Sold]]&gt; 700,"High Units","low Units")</f>
        <v>low Units</v>
      </c>
      <c r="U9373">
        <f>SUM(Table1[[#This Row],[Operating Profit]])/SUM(Table1[Operating Profit])*100</f>
        <v>8.9120355058384943E-5</v>
      </c>
      <c r="V9373">
        <f>SUM(Table1[[#This Row],[Price per Unit]]*Table1[[#This Row],[Units Sold]])</f>
        <v>704</v>
      </c>
      <c r="W9373">
        <f>SUM(Table1[[#This Row],[Total Sales]]-Table1[[#This Row],[Operating Profit]])</f>
        <v>408</v>
      </c>
      <c r="X9373">
        <f>SUM(Table1[[#This Row],[Total Sales]]-Table1[[#This Row],[Cost]])</f>
        <v>296</v>
      </c>
      <c r="Y9373">
        <f>SUM(Table1[[#This Row],[profit/loss]])/SUM(Table1[profit/loss])</f>
        <v>8.9120355058384943E-7</v>
      </c>
    </row>
    <row r="9374" spans="1:25" x14ac:dyDescent="0.3">
      <c r="A9374" t="s">
        <v>13</v>
      </c>
      <c r="B9374" t="s">
        <v>23</v>
      </c>
      <c r="C9374">
        <v>1185732</v>
      </c>
      <c r="D9374" s="9">
        <v>44293</v>
      </c>
      <c r="E9374" s="8" t="str">
        <f>TEXT(Table1[[#This Row],[Invoice Date]],"dd-mm-yyyy")</f>
        <v>07-04-2021</v>
      </c>
      <c r="F9374" s="1" t="str">
        <f t="shared" si="584"/>
        <v>April</v>
      </c>
      <c r="G9374" s="1" t="str">
        <f t="shared" si="585"/>
        <v>2021</v>
      </c>
      <c r="H9374" s="1" t="str">
        <f t="shared" si="586"/>
        <v>Wednesday</v>
      </c>
      <c r="I9374" s="1" t="str">
        <f t="shared" si="587"/>
        <v>07</v>
      </c>
      <c r="J9374" t="s">
        <v>14</v>
      </c>
      <c r="K9374" t="s">
        <v>126</v>
      </c>
      <c r="L9374" t="s">
        <v>127</v>
      </c>
      <c r="M9374" t="s">
        <v>20</v>
      </c>
      <c r="N9374">
        <v>21</v>
      </c>
      <c r="O9374">
        <v>17</v>
      </c>
      <c r="P9374">
        <v>357</v>
      </c>
      <c r="Q9374">
        <v>161</v>
      </c>
      <c r="R9374">
        <v>0.45</v>
      </c>
      <c r="S9374" t="s">
        <v>23</v>
      </c>
      <c r="T9374" t="str">
        <f>IF(Table1[[#This Row],[Units Sold]]&gt; 700,"High Units","low Units")</f>
        <v>low Units</v>
      </c>
      <c r="U9374">
        <f>SUM(Table1[[#This Row],[Operating Profit]])/SUM(Table1[Operating Profit])*100</f>
        <v>4.8474247177026944E-5</v>
      </c>
      <c r="V9374">
        <f>SUM(Table1[[#This Row],[Price per Unit]]*Table1[[#This Row],[Units Sold]])</f>
        <v>357</v>
      </c>
      <c r="W9374">
        <f>SUM(Table1[[#This Row],[Total Sales]]-Table1[[#This Row],[Operating Profit]])</f>
        <v>196</v>
      </c>
      <c r="X9374">
        <f>SUM(Table1[[#This Row],[Total Sales]]-Table1[[#This Row],[Cost]])</f>
        <v>161</v>
      </c>
      <c r="Y9374">
        <f>SUM(Table1[[#This Row],[profit/loss]])/SUM(Table1[profit/loss])</f>
        <v>4.8474247177026942E-7</v>
      </c>
    </row>
    <row r="9375" spans="1:25" x14ac:dyDescent="0.3">
      <c r="A9375" t="s">
        <v>13</v>
      </c>
      <c r="B9375" t="s">
        <v>23</v>
      </c>
      <c r="C9375">
        <v>1185732</v>
      </c>
      <c r="D9375" s="9">
        <v>44293</v>
      </c>
      <c r="E9375" s="8" t="str">
        <f>TEXT(Table1[[#This Row],[Invoice Date]],"dd-mm-yyyy")</f>
        <v>07-04-2021</v>
      </c>
      <c r="F9375" s="1" t="str">
        <f t="shared" si="584"/>
        <v>April</v>
      </c>
      <c r="G9375" s="1" t="str">
        <f t="shared" si="585"/>
        <v>2021</v>
      </c>
      <c r="H9375" s="1" t="str">
        <f t="shared" si="586"/>
        <v>Wednesday</v>
      </c>
      <c r="I9375" s="1" t="str">
        <f t="shared" si="587"/>
        <v>07</v>
      </c>
      <c r="J9375" t="s">
        <v>14</v>
      </c>
      <c r="K9375" t="s">
        <v>126</v>
      </c>
      <c r="L9375" t="s">
        <v>127</v>
      </c>
      <c r="M9375" t="s">
        <v>21</v>
      </c>
      <c r="N9375">
        <v>33</v>
      </c>
      <c r="O9375">
        <v>15</v>
      </c>
      <c r="P9375">
        <v>495</v>
      </c>
      <c r="Q9375">
        <v>158</v>
      </c>
      <c r="R9375">
        <v>0.32</v>
      </c>
      <c r="S9375" t="s">
        <v>23</v>
      </c>
      <c r="T9375" t="str">
        <f>IF(Table1[[#This Row],[Units Sold]]&gt; 700,"High Units","low Units")</f>
        <v>low Units</v>
      </c>
      <c r="U9375">
        <f>SUM(Table1[[#This Row],[Operating Profit]])/SUM(Table1[Operating Profit])*100</f>
        <v>4.757100033521899E-5</v>
      </c>
      <c r="V9375">
        <f>SUM(Table1[[#This Row],[Price per Unit]]*Table1[[#This Row],[Units Sold]])</f>
        <v>495</v>
      </c>
      <c r="W9375">
        <f>SUM(Table1[[#This Row],[Total Sales]]-Table1[[#This Row],[Operating Profit]])</f>
        <v>337</v>
      </c>
      <c r="X9375">
        <f>SUM(Table1[[#This Row],[Total Sales]]-Table1[[#This Row],[Cost]])</f>
        <v>158</v>
      </c>
      <c r="Y9375">
        <f>SUM(Table1[[#This Row],[profit/loss]])/SUM(Table1[profit/loss])</f>
        <v>4.7571000335218992E-7</v>
      </c>
    </row>
    <row r="9376" spans="1:25" x14ac:dyDescent="0.3">
      <c r="A9376" t="s">
        <v>13</v>
      </c>
      <c r="B9376" t="s">
        <v>23</v>
      </c>
      <c r="C9376">
        <v>1185732</v>
      </c>
      <c r="D9376" s="9">
        <v>44293</v>
      </c>
      <c r="E9376" s="8" t="str">
        <f>TEXT(Table1[[#This Row],[Invoice Date]],"dd-mm-yyyy")</f>
        <v>07-04-2021</v>
      </c>
      <c r="F9376" s="1" t="str">
        <f t="shared" si="584"/>
        <v>April</v>
      </c>
      <c r="G9376" s="1" t="str">
        <f t="shared" si="585"/>
        <v>2021</v>
      </c>
      <c r="H9376" s="1" t="str">
        <f t="shared" si="586"/>
        <v>Wednesday</v>
      </c>
      <c r="I9376" s="1" t="str">
        <f t="shared" si="587"/>
        <v>07</v>
      </c>
      <c r="J9376" t="s">
        <v>14</v>
      </c>
      <c r="K9376" t="s">
        <v>126</v>
      </c>
      <c r="L9376" t="s">
        <v>127</v>
      </c>
      <c r="M9376" t="s">
        <v>22</v>
      </c>
      <c r="N9376">
        <v>26</v>
      </c>
      <c r="O9376">
        <v>60</v>
      </c>
      <c r="P9376">
        <v>1560</v>
      </c>
      <c r="Q9376">
        <v>686</v>
      </c>
      <c r="R9376">
        <v>0.44</v>
      </c>
      <c r="S9376" t="s">
        <v>23</v>
      </c>
      <c r="T9376" t="str">
        <f>IF(Table1[[#This Row],[Units Sold]]&gt; 700,"High Units","low Units")</f>
        <v>low Units</v>
      </c>
      <c r="U9376">
        <f>SUM(Table1[[#This Row],[Operating Profit]])/SUM(Table1[Operating Profit])*100</f>
        <v>2.0654244449341917E-4</v>
      </c>
      <c r="V9376">
        <f>SUM(Table1[[#This Row],[Price per Unit]]*Table1[[#This Row],[Units Sold]])</f>
        <v>1560</v>
      </c>
      <c r="W9376">
        <f>SUM(Table1[[#This Row],[Total Sales]]-Table1[[#This Row],[Operating Profit]])</f>
        <v>874</v>
      </c>
      <c r="X9376">
        <f>SUM(Table1[[#This Row],[Total Sales]]-Table1[[#This Row],[Cost]])</f>
        <v>686</v>
      </c>
      <c r="Y9376">
        <f>SUM(Table1[[#This Row],[profit/loss]])/SUM(Table1[profit/loss])</f>
        <v>2.0654244449341917E-6</v>
      </c>
    </row>
    <row r="9377" spans="1:25" x14ac:dyDescent="0.3">
      <c r="A9377" t="s">
        <v>13</v>
      </c>
      <c r="B9377" t="s">
        <v>23</v>
      </c>
      <c r="C9377">
        <v>1185732</v>
      </c>
      <c r="D9377" s="9">
        <v>44322</v>
      </c>
      <c r="E9377" s="8" t="str">
        <f>TEXT(Table1[[#This Row],[Invoice Date]],"dd-mm-yyyy")</f>
        <v>06-05-2021</v>
      </c>
      <c r="F9377" s="1" t="str">
        <f t="shared" si="584"/>
        <v>May</v>
      </c>
      <c r="G9377" s="1" t="str">
        <f t="shared" si="585"/>
        <v>2021</v>
      </c>
      <c r="H9377" s="1" t="str">
        <f t="shared" si="586"/>
        <v>Thursday</v>
      </c>
      <c r="I9377" s="1" t="str">
        <f t="shared" si="587"/>
        <v>06</v>
      </c>
      <c r="J9377" t="s">
        <v>14</v>
      </c>
      <c r="K9377" t="s">
        <v>126</v>
      </c>
      <c r="L9377" t="s">
        <v>127</v>
      </c>
      <c r="M9377" t="s">
        <v>16</v>
      </c>
      <c r="N9377">
        <v>39</v>
      </c>
      <c r="O9377">
        <v>150</v>
      </c>
      <c r="P9377">
        <v>5850</v>
      </c>
      <c r="Q9377">
        <v>2399</v>
      </c>
      <c r="R9377">
        <v>0.41</v>
      </c>
      <c r="S9377" t="s">
        <v>23</v>
      </c>
      <c r="T9377" t="str">
        <f>IF(Table1[[#This Row],[Units Sold]]&gt; 700,"High Units","low Units")</f>
        <v>low Units</v>
      </c>
      <c r="U9377">
        <f>SUM(Table1[[#This Row],[Operating Profit]])/SUM(Table1[Operating Profit])*100</f>
        <v>7.2229639116576166E-4</v>
      </c>
      <c r="V9377">
        <f>SUM(Table1[[#This Row],[Price per Unit]]*Table1[[#This Row],[Units Sold]])</f>
        <v>5850</v>
      </c>
      <c r="W9377">
        <f>SUM(Table1[[#This Row],[Total Sales]]-Table1[[#This Row],[Operating Profit]])</f>
        <v>3451</v>
      </c>
      <c r="X9377">
        <f>SUM(Table1[[#This Row],[Total Sales]]-Table1[[#This Row],[Cost]])</f>
        <v>2399</v>
      </c>
      <c r="Y9377">
        <f>SUM(Table1[[#This Row],[profit/loss]])/SUM(Table1[profit/loss])</f>
        <v>7.2229639116576171E-6</v>
      </c>
    </row>
    <row r="9378" spans="1:25" x14ac:dyDescent="0.3">
      <c r="A9378" t="s">
        <v>13</v>
      </c>
      <c r="B9378" t="s">
        <v>23</v>
      </c>
      <c r="C9378">
        <v>1185732</v>
      </c>
      <c r="D9378" s="9">
        <v>44322</v>
      </c>
      <c r="E9378" s="8" t="str">
        <f>TEXT(Table1[[#This Row],[Invoice Date]],"dd-mm-yyyy")</f>
        <v>06-05-2021</v>
      </c>
      <c r="F9378" s="1" t="str">
        <f t="shared" si="584"/>
        <v>May</v>
      </c>
      <c r="G9378" s="1" t="str">
        <f t="shared" si="585"/>
        <v>2021</v>
      </c>
      <c r="H9378" s="1" t="str">
        <f t="shared" si="586"/>
        <v>Thursday</v>
      </c>
      <c r="I9378" s="1" t="str">
        <f t="shared" si="587"/>
        <v>06</v>
      </c>
      <c r="J9378" t="s">
        <v>14</v>
      </c>
      <c r="K9378" t="s">
        <v>126</v>
      </c>
      <c r="L9378" t="s">
        <v>127</v>
      </c>
      <c r="M9378" t="s">
        <v>18</v>
      </c>
      <c r="N9378">
        <v>32</v>
      </c>
      <c r="O9378">
        <v>58</v>
      </c>
      <c r="P9378">
        <v>1856</v>
      </c>
      <c r="Q9378">
        <v>687</v>
      </c>
      <c r="R9378">
        <v>0.37</v>
      </c>
      <c r="S9378" t="s">
        <v>23</v>
      </c>
      <c r="T9378" t="str">
        <f>IF(Table1[[#This Row],[Units Sold]]&gt; 700,"High Units","low Units")</f>
        <v>low Units</v>
      </c>
      <c r="U9378">
        <f>SUM(Table1[[#This Row],[Operating Profit]])/SUM(Table1[Operating Profit])*100</f>
        <v>2.0684352677402179E-4</v>
      </c>
      <c r="V9378">
        <f>SUM(Table1[[#This Row],[Price per Unit]]*Table1[[#This Row],[Units Sold]])</f>
        <v>1856</v>
      </c>
      <c r="W9378">
        <f>SUM(Table1[[#This Row],[Total Sales]]-Table1[[#This Row],[Operating Profit]])</f>
        <v>1169</v>
      </c>
      <c r="X9378">
        <f>SUM(Table1[[#This Row],[Total Sales]]-Table1[[#This Row],[Cost]])</f>
        <v>687</v>
      </c>
      <c r="Y9378">
        <f>SUM(Table1[[#This Row],[profit/loss]])/SUM(Table1[profit/loss])</f>
        <v>2.068435267740218E-6</v>
      </c>
    </row>
    <row r="9379" spans="1:25" x14ac:dyDescent="0.3">
      <c r="A9379" t="s">
        <v>13</v>
      </c>
      <c r="B9379" t="s">
        <v>23</v>
      </c>
      <c r="C9379">
        <v>1185732</v>
      </c>
      <c r="D9379" s="9">
        <v>44322</v>
      </c>
      <c r="E9379" s="8" t="str">
        <f>TEXT(Table1[[#This Row],[Invoice Date]],"dd-mm-yyyy")</f>
        <v>06-05-2021</v>
      </c>
      <c r="F9379" s="1" t="str">
        <f t="shared" si="584"/>
        <v>May</v>
      </c>
      <c r="G9379" s="1" t="str">
        <f t="shared" si="585"/>
        <v>2021</v>
      </c>
      <c r="H9379" s="1" t="str">
        <f t="shared" si="586"/>
        <v>Thursday</v>
      </c>
      <c r="I9379" s="1" t="str">
        <f t="shared" si="587"/>
        <v>06</v>
      </c>
      <c r="J9379" t="s">
        <v>14</v>
      </c>
      <c r="K9379" t="s">
        <v>126</v>
      </c>
      <c r="L9379" t="s">
        <v>127</v>
      </c>
      <c r="M9379" t="s">
        <v>19</v>
      </c>
      <c r="N9379">
        <v>32</v>
      </c>
      <c r="O9379">
        <v>60</v>
      </c>
      <c r="P9379">
        <v>1920</v>
      </c>
      <c r="Q9379">
        <v>806</v>
      </c>
      <c r="R9379">
        <v>0.42</v>
      </c>
      <c r="S9379" t="s">
        <v>23</v>
      </c>
      <c r="T9379" t="str">
        <f>IF(Table1[[#This Row],[Units Sold]]&gt; 700,"High Units","low Units")</f>
        <v>low Units</v>
      </c>
      <c r="U9379">
        <f>SUM(Table1[[#This Row],[Operating Profit]])/SUM(Table1[Operating Profit])*100</f>
        <v>2.4267231816573739E-4</v>
      </c>
      <c r="V9379">
        <f>SUM(Table1[[#This Row],[Price per Unit]]*Table1[[#This Row],[Units Sold]])</f>
        <v>1920</v>
      </c>
      <c r="W9379">
        <f>SUM(Table1[[#This Row],[Total Sales]]-Table1[[#This Row],[Operating Profit]])</f>
        <v>1114</v>
      </c>
      <c r="X9379">
        <f>SUM(Table1[[#This Row],[Total Sales]]-Table1[[#This Row],[Cost]])</f>
        <v>806</v>
      </c>
      <c r="Y9379">
        <f>SUM(Table1[[#This Row],[profit/loss]])/SUM(Table1[profit/loss])</f>
        <v>2.4267231816573739E-6</v>
      </c>
    </row>
    <row r="9380" spans="1:25" x14ac:dyDescent="0.3">
      <c r="A9380" t="s">
        <v>13</v>
      </c>
      <c r="B9380" t="s">
        <v>23</v>
      </c>
      <c r="C9380">
        <v>1185732</v>
      </c>
      <c r="D9380" s="9">
        <v>44322</v>
      </c>
      <c r="E9380" s="8" t="str">
        <f>TEXT(Table1[[#This Row],[Invoice Date]],"dd-mm-yyyy")</f>
        <v>06-05-2021</v>
      </c>
      <c r="F9380" s="1" t="str">
        <f t="shared" si="584"/>
        <v>May</v>
      </c>
      <c r="G9380" s="1" t="str">
        <f t="shared" si="585"/>
        <v>2021</v>
      </c>
      <c r="H9380" s="1" t="str">
        <f t="shared" si="586"/>
        <v>Thursday</v>
      </c>
      <c r="I9380" s="1" t="str">
        <f t="shared" si="587"/>
        <v>06</v>
      </c>
      <c r="J9380" t="s">
        <v>14</v>
      </c>
      <c r="K9380" t="s">
        <v>126</v>
      </c>
      <c r="L9380" t="s">
        <v>127</v>
      </c>
      <c r="M9380" t="s">
        <v>20</v>
      </c>
      <c r="N9380">
        <v>27</v>
      </c>
      <c r="O9380">
        <v>51</v>
      </c>
      <c r="P9380">
        <v>1377</v>
      </c>
      <c r="Q9380">
        <v>633</v>
      </c>
      <c r="R9380">
        <v>0.46</v>
      </c>
      <c r="S9380" t="s">
        <v>23</v>
      </c>
      <c r="T9380" t="str">
        <f>IF(Table1[[#This Row],[Units Sold]]&gt; 700,"High Units","low Units")</f>
        <v>low Units</v>
      </c>
      <c r="U9380">
        <f>SUM(Table1[[#This Row],[Operating Profit]])/SUM(Table1[Operating Profit])*100</f>
        <v>1.9058508362147862E-4</v>
      </c>
      <c r="V9380">
        <f>SUM(Table1[[#This Row],[Price per Unit]]*Table1[[#This Row],[Units Sold]])</f>
        <v>1377</v>
      </c>
      <c r="W9380">
        <f>SUM(Table1[[#This Row],[Total Sales]]-Table1[[#This Row],[Operating Profit]])</f>
        <v>744</v>
      </c>
      <c r="X9380">
        <f>SUM(Table1[[#This Row],[Total Sales]]-Table1[[#This Row],[Cost]])</f>
        <v>633</v>
      </c>
      <c r="Y9380">
        <f>SUM(Table1[[#This Row],[profit/loss]])/SUM(Table1[profit/loss])</f>
        <v>1.9058508362147862E-6</v>
      </c>
    </row>
    <row r="9381" spans="1:25" x14ac:dyDescent="0.3">
      <c r="A9381" t="s">
        <v>13</v>
      </c>
      <c r="B9381" t="s">
        <v>23</v>
      </c>
      <c r="C9381">
        <v>1185732</v>
      </c>
      <c r="D9381" s="9">
        <v>44322</v>
      </c>
      <c r="E9381" s="8" t="str">
        <f>TEXT(Table1[[#This Row],[Invoice Date]],"dd-mm-yyyy")</f>
        <v>06-05-2021</v>
      </c>
      <c r="F9381" s="1" t="str">
        <f t="shared" si="584"/>
        <v>May</v>
      </c>
      <c r="G9381" s="1" t="str">
        <f t="shared" si="585"/>
        <v>2021</v>
      </c>
      <c r="H9381" s="1" t="str">
        <f t="shared" si="586"/>
        <v>Thursday</v>
      </c>
      <c r="I9381" s="1" t="str">
        <f t="shared" si="587"/>
        <v>06</v>
      </c>
      <c r="J9381" t="s">
        <v>14</v>
      </c>
      <c r="K9381" t="s">
        <v>126</v>
      </c>
      <c r="L9381" t="s">
        <v>127</v>
      </c>
      <c r="M9381" t="s">
        <v>21</v>
      </c>
      <c r="N9381">
        <v>40</v>
      </c>
      <c r="O9381">
        <v>54</v>
      </c>
      <c r="P9381">
        <v>2160</v>
      </c>
      <c r="Q9381">
        <v>799</v>
      </c>
      <c r="R9381">
        <v>0.37</v>
      </c>
      <c r="S9381" t="s">
        <v>23</v>
      </c>
      <c r="T9381" t="str">
        <f>IF(Table1[[#This Row],[Units Sold]]&gt; 700,"High Units","low Units")</f>
        <v>low Units</v>
      </c>
      <c r="U9381">
        <f>SUM(Table1[[#This Row],[Operating Profit]])/SUM(Table1[Operating Profit])*100</f>
        <v>2.4056474220151883E-4</v>
      </c>
      <c r="V9381">
        <f>SUM(Table1[[#This Row],[Price per Unit]]*Table1[[#This Row],[Units Sold]])</f>
        <v>2160</v>
      </c>
      <c r="W9381">
        <f>SUM(Table1[[#This Row],[Total Sales]]-Table1[[#This Row],[Operating Profit]])</f>
        <v>1361</v>
      </c>
      <c r="X9381">
        <f>SUM(Table1[[#This Row],[Total Sales]]-Table1[[#This Row],[Cost]])</f>
        <v>799</v>
      </c>
      <c r="Y9381">
        <f>SUM(Table1[[#This Row],[profit/loss]])/SUM(Table1[profit/loss])</f>
        <v>2.4056474220151883E-6</v>
      </c>
    </row>
    <row r="9382" spans="1:25" x14ac:dyDescent="0.3">
      <c r="A9382" t="s">
        <v>13</v>
      </c>
      <c r="B9382" t="s">
        <v>23</v>
      </c>
      <c r="C9382">
        <v>1185732</v>
      </c>
      <c r="D9382" s="9">
        <v>44322</v>
      </c>
      <c r="E9382" s="8" t="str">
        <f>TEXT(Table1[[#This Row],[Invoice Date]],"dd-mm-yyyy")</f>
        <v>06-05-2021</v>
      </c>
      <c r="F9382" s="1" t="str">
        <f t="shared" si="584"/>
        <v>May</v>
      </c>
      <c r="G9382" s="1" t="str">
        <f t="shared" si="585"/>
        <v>2021</v>
      </c>
      <c r="H9382" s="1" t="str">
        <f t="shared" si="586"/>
        <v>Thursday</v>
      </c>
      <c r="I9382" s="1" t="str">
        <f t="shared" si="587"/>
        <v>06</v>
      </c>
      <c r="J9382" t="s">
        <v>14</v>
      </c>
      <c r="K9382" t="s">
        <v>126</v>
      </c>
      <c r="L9382" t="s">
        <v>127</v>
      </c>
      <c r="M9382" t="s">
        <v>22</v>
      </c>
      <c r="N9382">
        <v>36</v>
      </c>
      <c r="O9382">
        <v>93</v>
      </c>
      <c r="P9382">
        <v>3348</v>
      </c>
      <c r="Q9382">
        <v>1473</v>
      </c>
      <c r="R9382">
        <v>0.44</v>
      </c>
      <c r="S9382" t="s">
        <v>23</v>
      </c>
      <c r="T9382" t="str">
        <f>IF(Table1[[#This Row],[Units Sold]]&gt; 700,"High Units","low Units")</f>
        <v>low Units</v>
      </c>
      <c r="U9382">
        <f>SUM(Table1[[#This Row],[Operating Profit]])/SUM(Table1[Operating Profit])*100</f>
        <v>4.434941993277062E-4</v>
      </c>
      <c r="V9382">
        <f>SUM(Table1[[#This Row],[Price per Unit]]*Table1[[#This Row],[Units Sold]])</f>
        <v>3348</v>
      </c>
      <c r="W9382">
        <f>SUM(Table1[[#This Row],[Total Sales]]-Table1[[#This Row],[Operating Profit]])</f>
        <v>1875</v>
      </c>
      <c r="X9382">
        <f>SUM(Table1[[#This Row],[Total Sales]]-Table1[[#This Row],[Cost]])</f>
        <v>1473</v>
      </c>
      <c r="Y9382">
        <f>SUM(Table1[[#This Row],[profit/loss]])/SUM(Table1[profit/loss])</f>
        <v>4.4349419932770618E-6</v>
      </c>
    </row>
    <row r="9383" spans="1:25" x14ac:dyDescent="0.3">
      <c r="A9383" t="s">
        <v>13</v>
      </c>
      <c r="B9383" t="s">
        <v>23</v>
      </c>
      <c r="C9383">
        <v>1185732</v>
      </c>
      <c r="D9383" s="9">
        <v>44355</v>
      </c>
      <c r="E9383" s="8" t="str">
        <f>TEXT(Table1[[#This Row],[Invoice Date]],"dd-mm-yyyy")</f>
        <v>08-06-2021</v>
      </c>
      <c r="F9383" s="1" t="str">
        <f t="shared" si="584"/>
        <v>June</v>
      </c>
      <c r="G9383" s="1" t="str">
        <f t="shared" si="585"/>
        <v>2021</v>
      </c>
      <c r="H9383" s="1" t="str">
        <f t="shared" si="586"/>
        <v>Tuesday</v>
      </c>
      <c r="I9383" s="1" t="str">
        <f t="shared" si="587"/>
        <v>08</v>
      </c>
      <c r="J9383" t="s">
        <v>14</v>
      </c>
      <c r="K9383" t="s">
        <v>126</v>
      </c>
      <c r="L9383" t="s">
        <v>127</v>
      </c>
      <c r="M9383" t="s">
        <v>16</v>
      </c>
      <c r="N9383">
        <v>36</v>
      </c>
      <c r="O9383">
        <v>176</v>
      </c>
      <c r="P9383">
        <v>6336</v>
      </c>
      <c r="Q9383">
        <v>2534</v>
      </c>
      <c r="R9383">
        <v>0.4</v>
      </c>
      <c r="S9383" t="s">
        <v>23</v>
      </c>
      <c r="T9383" t="str">
        <f>IF(Table1[[#This Row],[Units Sold]]&gt; 700,"High Units","low Units")</f>
        <v>low Units</v>
      </c>
      <c r="U9383">
        <f>SUM(Table1[[#This Row],[Operating Profit]])/SUM(Table1[Operating Profit])*100</f>
        <v>7.6294249904711978E-4</v>
      </c>
      <c r="V9383">
        <f>SUM(Table1[[#This Row],[Price per Unit]]*Table1[[#This Row],[Units Sold]])</f>
        <v>6336</v>
      </c>
      <c r="W9383">
        <f>SUM(Table1[[#This Row],[Total Sales]]-Table1[[#This Row],[Operating Profit]])</f>
        <v>3802</v>
      </c>
      <c r="X9383">
        <f>SUM(Table1[[#This Row],[Total Sales]]-Table1[[#This Row],[Cost]])</f>
        <v>2534</v>
      </c>
      <c r="Y9383">
        <f>SUM(Table1[[#This Row],[profit/loss]])/SUM(Table1[profit/loss])</f>
        <v>7.6294249904711981E-6</v>
      </c>
    </row>
    <row r="9384" spans="1:25" x14ac:dyDescent="0.3">
      <c r="A9384" t="s">
        <v>13</v>
      </c>
      <c r="B9384" t="s">
        <v>23</v>
      </c>
      <c r="C9384">
        <v>1185732</v>
      </c>
      <c r="D9384" s="9">
        <v>44355</v>
      </c>
      <c r="E9384" s="8" t="str">
        <f>TEXT(Table1[[#This Row],[Invoice Date]],"dd-mm-yyyy")</f>
        <v>08-06-2021</v>
      </c>
      <c r="F9384" s="1" t="str">
        <f t="shared" si="584"/>
        <v>June</v>
      </c>
      <c r="G9384" s="1" t="str">
        <f t="shared" si="585"/>
        <v>2021</v>
      </c>
      <c r="H9384" s="1" t="str">
        <f t="shared" si="586"/>
        <v>Tuesday</v>
      </c>
      <c r="I9384" s="1" t="str">
        <f t="shared" si="587"/>
        <v>08</v>
      </c>
      <c r="J9384" t="s">
        <v>14</v>
      </c>
      <c r="K9384" t="s">
        <v>126</v>
      </c>
      <c r="L9384" t="s">
        <v>127</v>
      </c>
      <c r="M9384" t="s">
        <v>18</v>
      </c>
      <c r="N9384">
        <v>35</v>
      </c>
      <c r="O9384">
        <v>105</v>
      </c>
      <c r="P9384">
        <v>3675</v>
      </c>
      <c r="Q9384">
        <v>1433</v>
      </c>
      <c r="R9384">
        <v>0.39</v>
      </c>
      <c r="S9384" t="s">
        <v>23</v>
      </c>
      <c r="T9384" t="str">
        <f>IF(Table1[[#This Row],[Units Sold]]&gt; 700,"High Units","low Units")</f>
        <v>low Units</v>
      </c>
      <c r="U9384">
        <f>SUM(Table1[[#This Row],[Operating Profit]])/SUM(Table1[Operating Profit])*100</f>
        <v>4.3145090810360007E-4</v>
      </c>
      <c r="V9384">
        <f>SUM(Table1[[#This Row],[Price per Unit]]*Table1[[#This Row],[Units Sold]])</f>
        <v>3675</v>
      </c>
      <c r="W9384">
        <f>SUM(Table1[[#This Row],[Total Sales]]-Table1[[#This Row],[Operating Profit]])</f>
        <v>2242</v>
      </c>
      <c r="X9384">
        <f>SUM(Table1[[#This Row],[Total Sales]]-Table1[[#This Row],[Cost]])</f>
        <v>1433</v>
      </c>
      <c r="Y9384">
        <f>SUM(Table1[[#This Row],[profit/loss]])/SUM(Table1[profit/loss])</f>
        <v>4.3145090810360008E-6</v>
      </c>
    </row>
    <row r="9385" spans="1:25" x14ac:dyDescent="0.3">
      <c r="A9385" t="s">
        <v>13</v>
      </c>
      <c r="B9385" t="s">
        <v>23</v>
      </c>
      <c r="C9385">
        <v>1185732</v>
      </c>
      <c r="D9385" s="9">
        <v>44355</v>
      </c>
      <c r="E9385" s="8" t="str">
        <f>TEXT(Table1[[#This Row],[Invoice Date]],"dd-mm-yyyy")</f>
        <v>08-06-2021</v>
      </c>
      <c r="F9385" s="1" t="str">
        <f t="shared" si="584"/>
        <v>June</v>
      </c>
      <c r="G9385" s="1" t="str">
        <f t="shared" si="585"/>
        <v>2021</v>
      </c>
      <c r="H9385" s="1" t="str">
        <f t="shared" si="586"/>
        <v>Tuesday</v>
      </c>
      <c r="I9385" s="1" t="str">
        <f t="shared" si="587"/>
        <v>08</v>
      </c>
      <c r="J9385" t="s">
        <v>14</v>
      </c>
      <c r="K9385" t="s">
        <v>126</v>
      </c>
      <c r="L9385" t="s">
        <v>127</v>
      </c>
      <c r="M9385" t="s">
        <v>19</v>
      </c>
      <c r="N9385">
        <v>32</v>
      </c>
      <c r="O9385">
        <v>74</v>
      </c>
      <c r="P9385">
        <v>2368</v>
      </c>
      <c r="Q9385">
        <v>995</v>
      </c>
      <c r="R9385">
        <v>0.42</v>
      </c>
      <c r="S9385" t="s">
        <v>23</v>
      </c>
      <c r="T9385" t="str">
        <f>IF(Table1[[#This Row],[Units Sold]]&gt; 700,"High Units","low Units")</f>
        <v>low Units</v>
      </c>
      <c r="U9385">
        <f>SUM(Table1[[#This Row],[Operating Profit]])/SUM(Table1[Operating Profit])*100</f>
        <v>2.9957686919963861E-4</v>
      </c>
      <c r="V9385">
        <f>SUM(Table1[[#This Row],[Price per Unit]]*Table1[[#This Row],[Units Sold]])</f>
        <v>2368</v>
      </c>
      <c r="W9385">
        <f>SUM(Table1[[#This Row],[Total Sales]]-Table1[[#This Row],[Operating Profit]])</f>
        <v>1373</v>
      </c>
      <c r="X9385">
        <f>SUM(Table1[[#This Row],[Total Sales]]-Table1[[#This Row],[Cost]])</f>
        <v>995</v>
      </c>
      <c r="Y9385">
        <f>SUM(Table1[[#This Row],[profit/loss]])/SUM(Table1[profit/loss])</f>
        <v>2.9957686919963858E-6</v>
      </c>
    </row>
    <row r="9386" spans="1:25" x14ac:dyDescent="0.3">
      <c r="A9386" t="s">
        <v>13</v>
      </c>
      <c r="B9386" t="s">
        <v>23</v>
      </c>
      <c r="C9386">
        <v>1185732</v>
      </c>
      <c r="D9386" s="9">
        <v>44355</v>
      </c>
      <c r="E9386" s="8" t="str">
        <f>TEXT(Table1[[#This Row],[Invoice Date]],"dd-mm-yyyy")</f>
        <v>08-06-2021</v>
      </c>
      <c r="F9386" s="1" t="str">
        <f t="shared" si="584"/>
        <v>June</v>
      </c>
      <c r="G9386" s="1" t="str">
        <f t="shared" si="585"/>
        <v>2021</v>
      </c>
      <c r="H9386" s="1" t="str">
        <f t="shared" si="586"/>
        <v>Tuesday</v>
      </c>
      <c r="I9386" s="1" t="str">
        <f t="shared" si="587"/>
        <v>08</v>
      </c>
      <c r="J9386" t="s">
        <v>14</v>
      </c>
      <c r="K9386" t="s">
        <v>126</v>
      </c>
      <c r="L9386" t="s">
        <v>127</v>
      </c>
      <c r="M9386" t="s">
        <v>20</v>
      </c>
      <c r="N9386">
        <v>26</v>
      </c>
      <c r="O9386">
        <v>70</v>
      </c>
      <c r="P9386">
        <v>1820</v>
      </c>
      <c r="Q9386">
        <v>837</v>
      </c>
      <c r="R9386">
        <v>0.46</v>
      </c>
      <c r="S9386" t="s">
        <v>23</v>
      </c>
      <c r="T9386" t="str">
        <f>IF(Table1[[#This Row],[Units Sold]]&gt; 700,"High Units","low Units")</f>
        <v>low Units</v>
      </c>
      <c r="U9386">
        <f>SUM(Table1[[#This Row],[Operating Profit]])/SUM(Table1[Operating Profit])*100</f>
        <v>2.5200586886441962E-4</v>
      </c>
      <c r="V9386">
        <f>SUM(Table1[[#This Row],[Price per Unit]]*Table1[[#This Row],[Units Sold]])</f>
        <v>1820</v>
      </c>
      <c r="W9386">
        <f>SUM(Table1[[#This Row],[Total Sales]]-Table1[[#This Row],[Operating Profit]])</f>
        <v>983</v>
      </c>
      <c r="X9386">
        <f>SUM(Table1[[#This Row],[Total Sales]]-Table1[[#This Row],[Cost]])</f>
        <v>837</v>
      </c>
      <c r="Y9386">
        <f>SUM(Table1[[#This Row],[profit/loss]])/SUM(Table1[profit/loss])</f>
        <v>2.520058688644196E-6</v>
      </c>
    </row>
    <row r="9387" spans="1:25" x14ac:dyDescent="0.3">
      <c r="A9387" t="s">
        <v>13</v>
      </c>
      <c r="B9387" t="s">
        <v>23</v>
      </c>
      <c r="C9387">
        <v>1185732</v>
      </c>
      <c r="D9387" s="9">
        <v>44355</v>
      </c>
      <c r="E9387" s="8" t="str">
        <f>TEXT(Table1[[#This Row],[Invoice Date]],"dd-mm-yyyy")</f>
        <v>08-06-2021</v>
      </c>
      <c r="F9387" s="1" t="str">
        <f t="shared" si="584"/>
        <v>June</v>
      </c>
      <c r="G9387" s="1" t="str">
        <f t="shared" si="585"/>
        <v>2021</v>
      </c>
      <c r="H9387" s="1" t="str">
        <f t="shared" si="586"/>
        <v>Tuesday</v>
      </c>
      <c r="I9387" s="1" t="str">
        <f t="shared" si="587"/>
        <v>08</v>
      </c>
      <c r="J9387" t="s">
        <v>14</v>
      </c>
      <c r="K9387" t="s">
        <v>126</v>
      </c>
      <c r="L9387" t="s">
        <v>127</v>
      </c>
      <c r="M9387" t="s">
        <v>21</v>
      </c>
      <c r="N9387">
        <v>39</v>
      </c>
      <c r="O9387">
        <v>66</v>
      </c>
      <c r="P9387">
        <v>2574</v>
      </c>
      <c r="Q9387">
        <v>901</v>
      </c>
      <c r="R9387">
        <v>0.35</v>
      </c>
      <c r="S9387" t="s">
        <v>23</v>
      </c>
      <c r="T9387" t="str">
        <f>IF(Table1[[#This Row],[Units Sold]]&gt; 700,"High Units","low Units")</f>
        <v>low Units</v>
      </c>
      <c r="U9387">
        <f>SUM(Table1[[#This Row],[Operating Profit]])/SUM(Table1[Operating Profit])*100</f>
        <v>2.7127513482298933E-4</v>
      </c>
      <c r="V9387">
        <f>SUM(Table1[[#This Row],[Price per Unit]]*Table1[[#This Row],[Units Sold]])</f>
        <v>2574</v>
      </c>
      <c r="W9387">
        <f>SUM(Table1[[#This Row],[Total Sales]]-Table1[[#This Row],[Operating Profit]])</f>
        <v>1673</v>
      </c>
      <c r="X9387">
        <f>SUM(Table1[[#This Row],[Total Sales]]-Table1[[#This Row],[Cost]])</f>
        <v>901</v>
      </c>
      <c r="Y9387">
        <f>SUM(Table1[[#This Row],[profit/loss]])/SUM(Table1[profit/loss])</f>
        <v>2.712751348229893E-6</v>
      </c>
    </row>
    <row r="9388" spans="1:25" x14ac:dyDescent="0.3">
      <c r="A9388" t="s">
        <v>13</v>
      </c>
      <c r="B9388" t="s">
        <v>23</v>
      </c>
      <c r="C9388">
        <v>1185732</v>
      </c>
      <c r="D9388" s="9">
        <v>44355</v>
      </c>
      <c r="E9388" s="8" t="str">
        <f>TEXT(Table1[[#This Row],[Invoice Date]],"dd-mm-yyyy")</f>
        <v>08-06-2021</v>
      </c>
      <c r="F9388" s="1" t="str">
        <f t="shared" si="584"/>
        <v>June</v>
      </c>
      <c r="G9388" s="1" t="str">
        <f t="shared" si="585"/>
        <v>2021</v>
      </c>
      <c r="H9388" s="1" t="str">
        <f t="shared" si="586"/>
        <v>Tuesday</v>
      </c>
      <c r="I9388" s="1" t="str">
        <f t="shared" si="587"/>
        <v>08</v>
      </c>
      <c r="J9388" t="s">
        <v>14</v>
      </c>
      <c r="K9388" t="s">
        <v>126</v>
      </c>
      <c r="L9388" t="s">
        <v>127</v>
      </c>
      <c r="M9388" t="s">
        <v>22</v>
      </c>
      <c r="N9388">
        <v>43</v>
      </c>
      <c r="O9388">
        <v>119</v>
      </c>
      <c r="P9388">
        <v>5117</v>
      </c>
      <c r="Q9388">
        <v>2303</v>
      </c>
      <c r="R9388">
        <v>0.45</v>
      </c>
      <c r="S9388" t="s">
        <v>23</v>
      </c>
      <c r="T9388" t="str">
        <f>IF(Table1[[#This Row],[Units Sold]]&gt; 700,"High Units","low Units")</f>
        <v>low Units</v>
      </c>
      <c r="U9388">
        <f>SUM(Table1[[#This Row],[Operating Profit]])/SUM(Table1[Operating Profit])*100</f>
        <v>6.9339249222790712E-4</v>
      </c>
      <c r="V9388">
        <f>SUM(Table1[[#This Row],[Price per Unit]]*Table1[[#This Row],[Units Sold]])</f>
        <v>5117</v>
      </c>
      <c r="W9388">
        <f>SUM(Table1[[#This Row],[Total Sales]]-Table1[[#This Row],[Operating Profit]])</f>
        <v>2814</v>
      </c>
      <c r="X9388">
        <f>SUM(Table1[[#This Row],[Total Sales]]-Table1[[#This Row],[Cost]])</f>
        <v>2303</v>
      </c>
      <c r="Y9388">
        <f>SUM(Table1[[#This Row],[profit/loss]])/SUM(Table1[profit/loss])</f>
        <v>6.9339249222790713E-6</v>
      </c>
    </row>
    <row r="9389" spans="1:25" x14ac:dyDescent="0.3">
      <c r="A9389" t="s">
        <v>13</v>
      </c>
      <c r="B9389" t="s">
        <v>23</v>
      </c>
      <c r="C9389">
        <v>1185732</v>
      </c>
      <c r="D9389" s="9">
        <v>44383</v>
      </c>
      <c r="E9389" s="8" t="str">
        <f>TEXT(Table1[[#This Row],[Invoice Date]],"dd-mm-yyyy")</f>
        <v>06-07-2021</v>
      </c>
      <c r="F9389" s="1" t="str">
        <f t="shared" si="584"/>
        <v>July</v>
      </c>
      <c r="G9389" s="1" t="str">
        <f t="shared" si="585"/>
        <v>2021</v>
      </c>
      <c r="H9389" s="1" t="str">
        <f t="shared" si="586"/>
        <v>Tuesday</v>
      </c>
      <c r="I9389" s="1" t="str">
        <f t="shared" si="587"/>
        <v>06</v>
      </c>
      <c r="J9389" t="s">
        <v>14</v>
      </c>
      <c r="K9389" t="s">
        <v>126</v>
      </c>
      <c r="L9389" t="s">
        <v>127</v>
      </c>
      <c r="M9389" t="s">
        <v>16</v>
      </c>
      <c r="N9389">
        <v>38</v>
      </c>
      <c r="O9389">
        <v>173</v>
      </c>
      <c r="P9389">
        <v>6574</v>
      </c>
      <c r="Q9389">
        <v>2498</v>
      </c>
      <c r="R9389">
        <v>0.38</v>
      </c>
      <c r="S9389" t="s">
        <v>23</v>
      </c>
      <c r="T9389" t="str">
        <f>IF(Table1[[#This Row],[Units Sold]]&gt; 700,"High Units","low Units")</f>
        <v>low Units</v>
      </c>
      <c r="U9389">
        <f>SUM(Table1[[#This Row],[Operating Profit]])/SUM(Table1[Operating Profit])*100</f>
        <v>7.5210353694542427E-4</v>
      </c>
      <c r="V9389">
        <f>SUM(Table1[[#This Row],[Price per Unit]]*Table1[[#This Row],[Units Sold]])</f>
        <v>6574</v>
      </c>
      <c r="W9389">
        <f>SUM(Table1[[#This Row],[Total Sales]]-Table1[[#This Row],[Operating Profit]])</f>
        <v>4076</v>
      </c>
      <c r="X9389">
        <f>SUM(Table1[[#This Row],[Total Sales]]-Table1[[#This Row],[Cost]])</f>
        <v>2498</v>
      </c>
      <c r="Y9389">
        <f>SUM(Table1[[#This Row],[profit/loss]])/SUM(Table1[profit/loss])</f>
        <v>7.521035369454243E-6</v>
      </c>
    </row>
    <row r="9390" spans="1:25" x14ac:dyDescent="0.3">
      <c r="A9390" t="s">
        <v>13</v>
      </c>
      <c r="B9390" t="s">
        <v>23</v>
      </c>
      <c r="C9390">
        <v>1185732</v>
      </c>
      <c r="D9390" s="9">
        <v>44383</v>
      </c>
      <c r="E9390" s="8" t="str">
        <f>TEXT(Table1[[#This Row],[Invoice Date]],"dd-mm-yyyy")</f>
        <v>06-07-2021</v>
      </c>
      <c r="F9390" s="1" t="str">
        <f t="shared" si="584"/>
        <v>July</v>
      </c>
      <c r="G9390" s="1" t="str">
        <f t="shared" si="585"/>
        <v>2021</v>
      </c>
      <c r="H9390" s="1" t="str">
        <f t="shared" si="586"/>
        <v>Tuesday</v>
      </c>
      <c r="I9390" s="1" t="str">
        <f t="shared" si="587"/>
        <v>06</v>
      </c>
      <c r="J9390" t="s">
        <v>14</v>
      </c>
      <c r="K9390" t="s">
        <v>126</v>
      </c>
      <c r="L9390" t="s">
        <v>127</v>
      </c>
      <c r="M9390" t="s">
        <v>18</v>
      </c>
      <c r="N9390">
        <v>32</v>
      </c>
      <c r="O9390">
        <v>114</v>
      </c>
      <c r="P9390">
        <v>3648</v>
      </c>
      <c r="Q9390">
        <v>1350</v>
      </c>
      <c r="R9390">
        <v>0.37</v>
      </c>
      <c r="S9390" t="s">
        <v>23</v>
      </c>
      <c r="T9390" t="str">
        <f>IF(Table1[[#This Row],[Units Sold]]&gt; 700,"High Units","low Units")</f>
        <v>low Units</v>
      </c>
      <c r="U9390">
        <f>SUM(Table1[[#This Row],[Operating Profit]])/SUM(Table1[Operating Profit])*100</f>
        <v>4.0646107881357995E-4</v>
      </c>
      <c r="V9390">
        <f>SUM(Table1[[#This Row],[Price per Unit]]*Table1[[#This Row],[Units Sold]])</f>
        <v>3648</v>
      </c>
      <c r="W9390">
        <f>SUM(Table1[[#This Row],[Total Sales]]-Table1[[#This Row],[Operating Profit]])</f>
        <v>2298</v>
      </c>
      <c r="X9390">
        <f>SUM(Table1[[#This Row],[Total Sales]]-Table1[[#This Row],[Cost]])</f>
        <v>1350</v>
      </c>
      <c r="Y9390">
        <f>SUM(Table1[[#This Row],[profit/loss]])/SUM(Table1[profit/loss])</f>
        <v>4.0646107881357995E-6</v>
      </c>
    </row>
    <row r="9391" spans="1:25" x14ac:dyDescent="0.3">
      <c r="A9391" t="s">
        <v>13</v>
      </c>
      <c r="B9391" t="s">
        <v>23</v>
      </c>
      <c r="C9391">
        <v>1185732</v>
      </c>
      <c r="D9391" s="9">
        <v>44383</v>
      </c>
      <c r="E9391" s="8" t="str">
        <f>TEXT(Table1[[#This Row],[Invoice Date]],"dd-mm-yyyy")</f>
        <v>06-07-2021</v>
      </c>
      <c r="F9391" s="1" t="str">
        <f t="shared" si="584"/>
        <v>July</v>
      </c>
      <c r="G9391" s="1" t="str">
        <f t="shared" si="585"/>
        <v>2021</v>
      </c>
      <c r="H9391" s="1" t="str">
        <f t="shared" si="586"/>
        <v>Tuesday</v>
      </c>
      <c r="I9391" s="1" t="str">
        <f t="shared" si="587"/>
        <v>06</v>
      </c>
      <c r="J9391" t="s">
        <v>14</v>
      </c>
      <c r="K9391" t="s">
        <v>126</v>
      </c>
      <c r="L9391" t="s">
        <v>127</v>
      </c>
      <c r="M9391" t="s">
        <v>19</v>
      </c>
      <c r="N9391">
        <v>27</v>
      </c>
      <c r="O9391">
        <v>78</v>
      </c>
      <c r="P9391">
        <v>2106</v>
      </c>
      <c r="Q9391">
        <v>948</v>
      </c>
      <c r="R9391">
        <v>0.45</v>
      </c>
      <c r="S9391" t="s">
        <v>23</v>
      </c>
      <c r="T9391" t="str">
        <f>IF(Table1[[#This Row],[Units Sold]]&gt; 700,"High Units","low Units")</f>
        <v>low Units</v>
      </c>
      <c r="U9391">
        <f>SUM(Table1[[#This Row],[Operating Profit]])/SUM(Table1[Operating Profit])*100</f>
        <v>2.8542600201131394E-4</v>
      </c>
      <c r="V9391">
        <f>SUM(Table1[[#This Row],[Price per Unit]]*Table1[[#This Row],[Units Sold]])</f>
        <v>2106</v>
      </c>
      <c r="W9391">
        <f>SUM(Table1[[#This Row],[Total Sales]]-Table1[[#This Row],[Operating Profit]])</f>
        <v>1158</v>
      </c>
      <c r="X9391">
        <f>SUM(Table1[[#This Row],[Total Sales]]-Table1[[#This Row],[Cost]])</f>
        <v>948</v>
      </c>
      <c r="Y9391">
        <f>SUM(Table1[[#This Row],[profit/loss]])/SUM(Table1[profit/loss])</f>
        <v>2.8542600201131392E-6</v>
      </c>
    </row>
    <row r="9392" spans="1:25" x14ac:dyDescent="0.3">
      <c r="A9392" t="s">
        <v>13</v>
      </c>
      <c r="B9392" t="s">
        <v>23</v>
      </c>
      <c r="C9392">
        <v>1185732</v>
      </c>
      <c r="D9392" s="9">
        <v>44383</v>
      </c>
      <c r="E9392" s="8" t="str">
        <f>TEXT(Table1[[#This Row],[Invoice Date]],"dd-mm-yyyy")</f>
        <v>06-07-2021</v>
      </c>
      <c r="F9392" s="1" t="str">
        <f t="shared" si="584"/>
        <v>July</v>
      </c>
      <c r="G9392" s="1" t="str">
        <f t="shared" si="585"/>
        <v>2021</v>
      </c>
      <c r="H9392" s="1" t="str">
        <f t="shared" si="586"/>
        <v>Tuesday</v>
      </c>
      <c r="I9392" s="1" t="str">
        <f t="shared" si="587"/>
        <v>06</v>
      </c>
      <c r="J9392" t="s">
        <v>14</v>
      </c>
      <c r="K9392" t="s">
        <v>126</v>
      </c>
      <c r="L9392" t="s">
        <v>127</v>
      </c>
      <c r="M9392" t="s">
        <v>20</v>
      </c>
      <c r="N9392">
        <v>31</v>
      </c>
      <c r="O9392">
        <v>60</v>
      </c>
      <c r="P9392">
        <v>1860</v>
      </c>
      <c r="Q9392">
        <v>856</v>
      </c>
      <c r="R9392">
        <v>0.46</v>
      </c>
      <c r="S9392" t="s">
        <v>23</v>
      </c>
      <c r="T9392" t="str">
        <f>IF(Table1[[#This Row],[Units Sold]]&gt; 700,"High Units","low Units")</f>
        <v>low Units</v>
      </c>
      <c r="U9392">
        <f>SUM(Table1[[#This Row],[Operating Profit]])/SUM(Table1[Operating Profit])*100</f>
        <v>2.5772643219586997E-4</v>
      </c>
      <c r="V9392">
        <f>SUM(Table1[[#This Row],[Price per Unit]]*Table1[[#This Row],[Units Sold]])</f>
        <v>1860</v>
      </c>
      <c r="W9392">
        <f>SUM(Table1[[#This Row],[Total Sales]]-Table1[[#This Row],[Operating Profit]])</f>
        <v>1004</v>
      </c>
      <c r="X9392">
        <f>SUM(Table1[[#This Row],[Total Sales]]-Table1[[#This Row],[Cost]])</f>
        <v>856</v>
      </c>
      <c r="Y9392">
        <f>SUM(Table1[[#This Row],[profit/loss]])/SUM(Table1[profit/loss])</f>
        <v>2.5772643219586998E-6</v>
      </c>
    </row>
    <row r="9393" spans="1:25" x14ac:dyDescent="0.3">
      <c r="A9393" t="s">
        <v>13</v>
      </c>
      <c r="B9393" t="s">
        <v>23</v>
      </c>
      <c r="C9393">
        <v>1185732</v>
      </c>
      <c r="D9393" s="9">
        <v>44383</v>
      </c>
      <c r="E9393" s="8" t="str">
        <f>TEXT(Table1[[#This Row],[Invoice Date]],"dd-mm-yyyy")</f>
        <v>06-07-2021</v>
      </c>
      <c r="F9393" s="1" t="str">
        <f t="shared" si="584"/>
        <v>July</v>
      </c>
      <c r="G9393" s="1" t="str">
        <f t="shared" si="585"/>
        <v>2021</v>
      </c>
      <c r="H9393" s="1" t="str">
        <f t="shared" si="586"/>
        <v>Tuesday</v>
      </c>
      <c r="I9393" s="1" t="str">
        <f t="shared" si="587"/>
        <v>06</v>
      </c>
      <c r="J9393" t="s">
        <v>14</v>
      </c>
      <c r="K9393" t="s">
        <v>126</v>
      </c>
      <c r="L9393" t="s">
        <v>127</v>
      </c>
      <c r="M9393" t="s">
        <v>21</v>
      </c>
      <c r="N9393">
        <v>33</v>
      </c>
      <c r="O9393">
        <v>68</v>
      </c>
      <c r="P9393">
        <v>2244</v>
      </c>
      <c r="Q9393">
        <v>763</v>
      </c>
      <c r="R9393">
        <v>0.34</v>
      </c>
      <c r="S9393" t="s">
        <v>23</v>
      </c>
      <c r="T9393" t="str">
        <f>IF(Table1[[#This Row],[Units Sold]]&gt; 700,"High Units","low Units")</f>
        <v>low Units</v>
      </c>
      <c r="U9393">
        <f>SUM(Table1[[#This Row],[Operating Profit]])/SUM(Table1[Operating Profit])*100</f>
        <v>2.2972578009982338E-4</v>
      </c>
      <c r="V9393">
        <f>SUM(Table1[[#This Row],[Price per Unit]]*Table1[[#This Row],[Units Sold]])</f>
        <v>2244</v>
      </c>
      <c r="W9393">
        <f>SUM(Table1[[#This Row],[Total Sales]]-Table1[[#This Row],[Operating Profit]])</f>
        <v>1481</v>
      </c>
      <c r="X9393">
        <f>SUM(Table1[[#This Row],[Total Sales]]-Table1[[#This Row],[Cost]])</f>
        <v>763</v>
      </c>
      <c r="Y9393">
        <f>SUM(Table1[[#This Row],[profit/loss]])/SUM(Table1[profit/loss])</f>
        <v>2.2972578009982337E-6</v>
      </c>
    </row>
    <row r="9394" spans="1:25" x14ac:dyDescent="0.3">
      <c r="A9394" t="s">
        <v>13</v>
      </c>
      <c r="B9394" t="s">
        <v>23</v>
      </c>
      <c r="C9394">
        <v>1185732</v>
      </c>
      <c r="D9394" s="9">
        <v>44383</v>
      </c>
      <c r="E9394" s="8" t="str">
        <f>TEXT(Table1[[#This Row],[Invoice Date]],"dd-mm-yyyy")</f>
        <v>06-07-2021</v>
      </c>
      <c r="F9394" s="1" t="str">
        <f t="shared" si="584"/>
        <v>July</v>
      </c>
      <c r="G9394" s="1" t="str">
        <f t="shared" si="585"/>
        <v>2021</v>
      </c>
      <c r="H9394" s="1" t="str">
        <f t="shared" si="586"/>
        <v>Tuesday</v>
      </c>
      <c r="I9394" s="1" t="str">
        <f t="shared" si="587"/>
        <v>06</v>
      </c>
      <c r="J9394" t="s">
        <v>14</v>
      </c>
      <c r="K9394" t="s">
        <v>126</v>
      </c>
      <c r="L9394" t="s">
        <v>127</v>
      </c>
      <c r="M9394" t="s">
        <v>22</v>
      </c>
      <c r="N9394">
        <v>38</v>
      </c>
      <c r="O9394">
        <v>136</v>
      </c>
      <c r="P9394">
        <v>5168</v>
      </c>
      <c r="Q9394">
        <v>2171</v>
      </c>
      <c r="R9394">
        <v>0.42</v>
      </c>
      <c r="S9394" t="s">
        <v>23</v>
      </c>
      <c r="T9394" t="str">
        <f>IF(Table1[[#This Row],[Units Sold]]&gt; 700,"High Units","low Units")</f>
        <v>low Units</v>
      </c>
      <c r="U9394">
        <f>SUM(Table1[[#This Row],[Operating Profit]])/SUM(Table1[Operating Profit])*100</f>
        <v>6.5364963118835708E-4</v>
      </c>
      <c r="V9394">
        <f>SUM(Table1[[#This Row],[Price per Unit]]*Table1[[#This Row],[Units Sold]])</f>
        <v>5168</v>
      </c>
      <c r="W9394">
        <f>SUM(Table1[[#This Row],[Total Sales]]-Table1[[#This Row],[Operating Profit]])</f>
        <v>2997</v>
      </c>
      <c r="X9394">
        <f>SUM(Table1[[#This Row],[Total Sales]]-Table1[[#This Row],[Cost]])</f>
        <v>2171</v>
      </c>
      <c r="Y9394">
        <f>SUM(Table1[[#This Row],[profit/loss]])/SUM(Table1[profit/loss])</f>
        <v>6.5364963118835713E-6</v>
      </c>
    </row>
    <row r="9395" spans="1:25" x14ac:dyDescent="0.3">
      <c r="A9395" t="s">
        <v>13</v>
      </c>
      <c r="B9395" t="s">
        <v>23</v>
      </c>
      <c r="C9395">
        <v>1185732</v>
      </c>
      <c r="D9395" s="9">
        <v>44415</v>
      </c>
      <c r="E9395" s="8" t="str">
        <f>TEXT(Table1[[#This Row],[Invoice Date]],"dd-mm-yyyy")</f>
        <v>07-08-2021</v>
      </c>
      <c r="F9395" s="1" t="str">
        <f t="shared" si="584"/>
        <v>August</v>
      </c>
      <c r="G9395" s="1" t="str">
        <f t="shared" si="585"/>
        <v>2021</v>
      </c>
      <c r="H9395" s="1" t="str">
        <f t="shared" si="586"/>
        <v>Saturday</v>
      </c>
      <c r="I9395" s="1" t="str">
        <f t="shared" si="587"/>
        <v>07</v>
      </c>
      <c r="J9395" t="s">
        <v>14</v>
      </c>
      <c r="K9395" t="s">
        <v>126</v>
      </c>
      <c r="L9395" t="s">
        <v>127</v>
      </c>
      <c r="M9395" t="s">
        <v>16</v>
      </c>
      <c r="N9395">
        <v>38</v>
      </c>
      <c r="O9395">
        <v>182</v>
      </c>
      <c r="P9395">
        <v>6916</v>
      </c>
      <c r="Q9395">
        <v>2836</v>
      </c>
      <c r="R9395">
        <v>0.41</v>
      </c>
      <c r="S9395" t="s">
        <v>23</v>
      </c>
      <c r="T9395" t="str">
        <f>IF(Table1[[#This Row],[Units Sold]]&gt; 700,"High Units","low Units")</f>
        <v>low Units</v>
      </c>
      <c r="U9395">
        <f>SUM(Table1[[#This Row],[Operating Profit]])/SUM(Table1[Operating Profit])*100</f>
        <v>8.5386934778912058E-4</v>
      </c>
      <c r="V9395">
        <f>SUM(Table1[[#This Row],[Price per Unit]]*Table1[[#This Row],[Units Sold]])</f>
        <v>6916</v>
      </c>
      <c r="W9395">
        <f>SUM(Table1[[#This Row],[Total Sales]]-Table1[[#This Row],[Operating Profit]])</f>
        <v>4080</v>
      </c>
      <c r="X9395">
        <f>SUM(Table1[[#This Row],[Total Sales]]-Table1[[#This Row],[Cost]])</f>
        <v>2836</v>
      </c>
      <c r="Y9395">
        <f>SUM(Table1[[#This Row],[profit/loss]])/SUM(Table1[profit/loss])</f>
        <v>8.5386934778912058E-6</v>
      </c>
    </row>
    <row r="9396" spans="1:25" x14ac:dyDescent="0.3">
      <c r="A9396" t="s">
        <v>13</v>
      </c>
      <c r="B9396" t="s">
        <v>23</v>
      </c>
      <c r="C9396">
        <v>1185732</v>
      </c>
      <c r="D9396" s="9">
        <v>44415</v>
      </c>
      <c r="E9396" s="8" t="str">
        <f>TEXT(Table1[[#This Row],[Invoice Date]],"dd-mm-yyyy")</f>
        <v>07-08-2021</v>
      </c>
      <c r="F9396" s="1" t="str">
        <f t="shared" si="584"/>
        <v>August</v>
      </c>
      <c r="G9396" s="1" t="str">
        <f t="shared" si="585"/>
        <v>2021</v>
      </c>
      <c r="H9396" s="1" t="str">
        <f t="shared" si="586"/>
        <v>Saturday</v>
      </c>
      <c r="I9396" s="1" t="str">
        <f t="shared" si="587"/>
        <v>07</v>
      </c>
      <c r="J9396" t="s">
        <v>14</v>
      </c>
      <c r="K9396" t="s">
        <v>126</v>
      </c>
      <c r="L9396" t="s">
        <v>127</v>
      </c>
      <c r="M9396" t="s">
        <v>18</v>
      </c>
      <c r="N9396">
        <v>31</v>
      </c>
      <c r="O9396">
        <v>111</v>
      </c>
      <c r="P9396">
        <v>3441</v>
      </c>
      <c r="Q9396">
        <v>1308</v>
      </c>
      <c r="R9396">
        <v>0.38</v>
      </c>
      <c r="S9396" t="s">
        <v>23</v>
      </c>
      <c r="T9396" t="str">
        <f>IF(Table1[[#This Row],[Units Sold]]&gt; 700,"High Units","low Units")</f>
        <v>low Units</v>
      </c>
      <c r="U9396">
        <f>SUM(Table1[[#This Row],[Operating Profit]])/SUM(Table1[Operating Profit])*100</f>
        <v>3.9381562302826857E-4</v>
      </c>
      <c r="V9396">
        <f>SUM(Table1[[#This Row],[Price per Unit]]*Table1[[#This Row],[Units Sold]])</f>
        <v>3441</v>
      </c>
      <c r="W9396">
        <f>SUM(Table1[[#This Row],[Total Sales]]-Table1[[#This Row],[Operating Profit]])</f>
        <v>2133</v>
      </c>
      <c r="X9396">
        <f>SUM(Table1[[#This Row],[Total Sales]]-Table1[[#This Row],[Cost]])</f>
        <v>1308</v>
      </c>
      <c r="Y9396">
        <f>SUM(Table1[[#This Row],[profit/loss]])/SUM(Table1[profit/loss])</f>
        <v>3.9381562302826859E-6</v>
      </c>
    </row>
    <row r="9397" spans="1:25" x14ac:dyDescent="0.3">
      <c r="A9397" t="s">
        <v>13</v>
      </c>
      <c r="B9397" t="s">
        <v>23</v>
      </c>
      <c r="C9397">
        <v>1185732</v>
      </c>
      <c r="D9397" s="9">
        <v>44415</v>
      </c>
      <c r="E9397" s="8" t="str">
        <f>TEXT(Table1[[#This Row],[Invoice Date]],"dd-mm-yyyy")</f>
        <v>07-08-2021</v>
      </c>
      <c r="F9397" s="1" t="str">
        <f t="shared" si="584"/>
        <v>August</v>
      </c>
      <c r="G9397" s="1" t="str">
        <f t="shared" si="585"/>
        <v>2021</v>
      </c>
      <c r="H9397" s="1" t="str">
        <f t="shared" si="586"/>
        <v>Saturday</v>
      </c>
      <c r="I9397" s="1" t="str">
        <f t="shared" si="587"/>
        <v>07</v>
      </c>
      <c r="J9397" t="s">
        <v>14</v>
      </c>
      <c r="K9397" t="s">
        <v>126</v>
      </c>
      <c r="L9397" t="s">
        <v>127</v>
      </c>
      <c r="M9397" t="s">
        <v>19</v>
      </c>
      <c r="N9397">
        <v>30</v>
      </c>
      <c r="O9397">
        <v>85</v>
      </c>
      <c r="P9397">
        <v>2550</v>
      </c>
      <c r="Q9397">
        <v>1097</v>
      </c>
      <c r="R9397">
        <v>0.43</v>
      </c>
      <c r="S9397" t="s">
        <v>23</v>
      </c>
      <c r="T9397" t="str">
        <f>IF(Table1[[#This Row],[Units Sold]]&gt; 700,"High Units","low Units")</f>
        <v>low Units</v>
      </c>
      <c r="U9397">
        <f>SUM(Table1[[#This Row],[Operating Profit]])/SUM(Table1[Operating Profit])*100</f>
        <v>3.3028726182110903E-4</v>
      </c>
      <c r="V9397">
        <f>SUM(Table1[[#This Row],[Price per Unit]]*Table1[[#This Row],[Units Sold]])</f>
        <v>2550</v>
      </c>
      <c r="W9397">
        <f>SUM(Table1[[#This Row],[Total Sales]]-Table1[[#This Row],[Operating Profit]])</f>
        <v>1453</v>
      </c>
      <c r="X9397">
        <f>SUM(Table1[[#This Row],[Total Sales]]-Table1[[#This Row],[Cost]])</f>
        <v>1097</v>
      </c>
      <c r="Y9397">
        <f>SUM(Table1[[#This Row],[profit/loss]])/SUM(Table1[profit/loss])</f>
        <v>3.3028726182110905E-6</v>
      </c>
    </row>
    <row r="9398" spans="1:25" x14ac:dyDescent="0.3">
      <c r="A9398" t="s">
        <v>13</v>
      </c>
      <c r="B9398" t="s">
        <v>23</v>
      </c>
      <c r="C9398">
        <v>1185732</v>
      </c>
      <c r="D9398" s="9">
        <v>44415</v>
      </c>
      <c r="E9398" s="8" t="str">
        <f>TEXT(Table1[[#This Row],[Invoice Date]],"dd-mm-yyyy")</f>
        <v>07-08-2021</v>
      </c>
      <c r="F9398" s="1" t="str">
        <f t="shared" si="584"/>
        <v>August</v>
      </c>
      <c r="G9398" s="1" t="str">
        <f t="shared" si="585"/>
        <v>2021</v>
      </c>
      <c r="H9398" s="1" t="str">
        <f t="shared" si="586"/>
        <v>Saturday</v>
      </c>
      <c r="I9398" s="1" t="str">
        <f t="shared" si="587"/>
        <v>07</v>
      </c>
      <c r="J9398" t="s">
        <v>14</v>
      </c>
      <c r="K9398" t="s">
        <v>126</v>
      </c>
      <c r="L9398" t="s">
        <v>127</v>
      </c>
      <c r="M9398" t="s">
        <v>20</v>
      </c>
      <c r="N9398">
        <v>29</v>
      </c>
      <c r="O9398">
        <v>47</v>
      </c>
      <c r="P9398">
        <v>1363</v>
      </c>
      <c r="Q9398">
        <v>586</v>
      </c>
      <c r="R9398">
        <v>0.43</v>
      </c>
      <c r="S9398" t="s">
        <v>23</v>
      </c>
      <c r="T9398" t="str">
        <f>IF(Table1[[#This Row],[Units Sold]]&gt; 700,"High Units","low Units")</f>
        <v>low Units</v>
      </c>
      <c r="U9398">
        <f>SUM(Table1[[#This Row],[Operating Profit]])/SUM(Table1[Operating Profit])*100</f>
        <v>1.7643421643315398E-4</v>
      </c>
      <c r="V9398">
        <f>SUM(Table1[[#This Row],[Price per Unit]]*Table1[[#This Row],[Units Sold]])</f>
        <v>1363</v>
      </c>
      <c r="W9398">
        <f>SUM(Table1[[#This Row],[Total Sales]]-Table1[[#This Row],[Operating Profit]])</f>
        <v>777</v>
      </c>
      <c r="X9398">
        <f>SUM(Table1[[#This Row],[Total Sales]]-Table1[[#This Row],[Cost]])</f>
        <v>586</v>
      </c>
      <c r="Y9398">
        <f>SUM(Table1[[#This Row],[profit/loss]])/SUM(Table1[profit/loss])</f>
        <v>1.7643421643315398E-6</v>
      </c>
    </row>
    <row r="9399" spans="1:25" x14ac:dyDescent="0.3">
      <c r="A9399" t="s">
        <v>13</v>
      </c>
      <c r="B9399" t="s">
        <v>23</v>
      </c>
      <c r="C9399">
        <v>1185732</v>
      </c>
      <c r="D9399" s="9">
        <v>44415</v>
      </c>
      <c r="E9399" s="8" t="str">
        <f>TEXT(Table1[[#This Row],[Invoice Date]],"dd-mm-yyyy")</f>
        <v>07-08-2021</v>
      </c>
      <c r="F9399" s="1" t="str">
        <f t="shared" si="584"/>
        <v>August</v>
      </c>
      <c r="G9399" s="1" t="str">
        <f t="shared" si="585"/>
        <v>2021</v>
      </c>
      <c r="H9399" s="1" t="str">
        <f t="shared" si="586"/>
        <v>Saturday</v>
      </c>
      <c r="I9399" s="1" t="str">
        <f t="shared" si="587"/>
        <v>07</v>
      </c>
      <c r="J9399" t="s">
        <v>14</v>
      </c>
      <c r="K9399" t="s">
        <v>126</v>
      </c>
      <c r="L9399" t="s">
        <v>127</v>
      </c>
      <c r="M9399" t="s">
        <v>21</v>
      </c>
      <c r="N9399">
        <v>37</v>
      </c>
      <c r="O9399">
        <v>40</v>
      </c>
      <c r="P9399">
        <v>1480</v>
      </c>
      <c r="Q9399">
        <v>533</v>
      </c>
      <c r="R9399">
        <v>0.36</v>
      </c>
      <c r="S9399" t="s">
        <v>23</v>
      </c>
      <c r="T9399" t="str">
        <f>IF(Table1[[#This Row],[Units Sold]]&gt; 700,"High Units","low Units")</f>
        <v>low Units</v>
      </c>
      <c r="U9399">
        <f>SUM(Table1[[#This Row],[Operating Profit]])/SUM(Table1[Operating Profit])*100</f>
        <v>1.6047685556121343E-4</v>
      </c>
      <c r="V9399">
        <f>SUM(Table1[[#This Row],[Price per Unit]]*Table1[[#This Row],[Units Sold]])</f>
        <v>1480</v>
      </c>
      <c r="W9399">
        <f>SUM(Table1[[#This Row],[Total Sales]]-Table1[[#This Row],[Operating Profit]])</f>
        <v>947</v>
      </c>
      <c r="X9399">
        <f>SUM(Table1[[#This Row],[Total Sales]]-Table1[[#This Row],[Cost]])</f>
        <v>533</v>
      </c>
      <c r="Y9399">
        <f>SUM(Table1[[#This Row],[profit/loss]])/SUM(Table1[profit/loss])</f>
        <v>1.6047685556121342E-6</v>
      </c>
    </row>
    <row r="9400" spans="1:25" x14ac:dyDescent="0.3">
      <c r="A9400" t="s">
        <v>13</v>
      </c>
      <c r="B9400" t="s">
        <v>23</v>
      </c>
      <c r="C9400">
        <v>1185732</v>
      </c>
      <c r="D9400" s="9">
        <v>44415</v>
      </c>
      <c r="E9400" s="8" t="str">
        <f>TEXT(Table1[[#This Row],[Invoice Date]],"dd-mm-yyyy")</f>
        <v>07-08-2021</v>
      </c>
      <c r="F9400" s="1" t="str">
        <f t="shared" si="584"/>
        <v>August</v>
      </c>
      <c r="G9400" s="1" t="str">
        <f t="shared" si="585"/>
        <v>2021</v>
      </c>
      <c r="H9400" s="1" t="str">
        <f t="shared" si="586"/>
        <v>Saturday</v>
      </c>
      <c r="I9400" s="1" t="str">
        <f t="shared" si="587"/>
        <v>07</v>
      </c>
      <c r="J9400" t="s">
        <v>14</v>
      </c>
      <c r="K9400" t="s">
        <v>126</v>
      </c>
      <c r="L9400" t="s">
        <v>127</v>
      </c>
      <c r="M9400" t="s">
        <v>22</v>
      </c>
      <c r="N9400">
        <v>38</v>
      </c>
      <c r="O9400">
        <v>96</v>
      </c>
      <c r="P9400">
        <v>3648</v>
      </c>
      <c r="Q9400">
        <v>1715</v>
      </c>
      <c r="R9400">
        <v>0.47</v>
      </c>
      <c r="S9400" t="s">
        <v>23</v>
      </c>
      <c r="T9400" t="str">
        <f>IF(Table1[[#This Row],[Units Sold]]&gt; 700,"High Units","low Units")</f>
        <v>low Units</v>
      </c>
      <c r="U9400">
        <f>SUM(Table1[[#This Row],[Operating Profit]])/SUM(Table1[Operating Profit])*100</f>
        <v>5.1635611123354791E-4</v>
      </c>
      <c r="V9400">
        <f>SUM(Table1[[#This Row],[Price per Unit]]*Table1[[#This Row],[Units Sold]])</f>
        <v>3648</v>
      </c>
      <c r="W9400">
        <f>SUM(Table1[[#This Row],[Total Sales]]-Table1[[#This Row],[Operating Profit]])</f>
        <v>1933</v>
      </c>
      <c r="X9400">
        <f>SUM(Table1[[#This Row],[Total Sales]]-Table1[[#This Row],[Cost]])</f>
        <v>1715</v>
      </c>
      <c r="Y9400">
        <f>SUM(Table1[[#This Row],[profit/loss]])/SUM(Table1[profit/loss])</f>
        <v>5.1635611123354788E-6</v>
      </c>
    </row>
    <row r="9401" spans="1:25" x14ac:dyDescent="0.3">
      <c r="A9401" t="s">
        <v>13</v>
      </c>
      <c r="B9401" t="s">
        <v>23</v>
      </c>
      <c r="C9401">
        <v>1185732</v>
      </c>
      <c r="D9401" s="9">
        <v>44445</v>
      </c>
      <c r="E9401" s="8" t="str">
        <f>TEXT(Table1[[#This Row],[Invoice Date]],"dd-mm-yyyy")</f>
        <v>06-09-2021</v>
      </c>
      <c r="F9401" s="1" t="str">
        <f t="shared" si="584"/>
        <v>September</v>
      </c>
      <c r="G9401" s="1" t="str">
        <f t="shared" si="585"/>
        <v>2021</v>
      </c>
      <c r="H9401" s="1" t="str">
        <f t="shared" si="586"/>
        <v>Monday</v>
      </c>
      <c r="I9401" s="1" t="str">
        <f t="shared" si="587"/>
        <v>06</v>
      </c>
      <c r="J9401" t="s">
        <v>14</v>
      </c>
      <c r="K9401" t="s">
        <v>126</v>
      </c>
      <c r="L9401" t="s">
        <v>127</v>
      </c>
      <c r="M9401" t="s">
        <v>16</v>
      </c>
      <c r="N9401">
        <v>39</v>
      </c>
      <c r="O9401">
        <v>128</v>
      </c>
      <c r="P9401">
        <v>4992</v>
      </c>
      <c r="Q9401">
        <v>2097</v>
      </c>
      <c r="R9401">
        <v>0.42</v>
      </c>
      <c r="S9401" t="s">
        <v>23</v>
      </c>
      <c r="T9401" t="str">
        <f>IF(Table1[[#This Row],[Units Sold]]&gt; 700,"High Units","low Units")</f>
        <v>low Units</v>
      </c>
      <c r="U9401">
        <f>SUM(Table1[[#This Row],[Operating Profit]])/SUM(Table1[Operating Profit])*100</f>
        <v>6.3136954242376086E-4</v>
      </c>
      <c r="V9401">
        <f>SUM(Table1[[#This Row],[Price per Unit]]*Table1[[#This Row],[Units Sold]])</f>
        <v>4992</v>
      </c>
      <c r="W9401">
        <f>SUM(Table1[[#This Row],[Total Sales]]-Table1[[#This Row],[Operating Profit]])</f>
        <v>2895</v>
      </c>
      <c r="X9401">
        <f>SUM(Table1[[#This Row],[Total Sales]]-Table1[[#This Row],[Cost]])</f>
        <v>2097</v>
      </c>
      <c r="Y9401">
        <f>SUM(Table1[[#This Row],[profit/loss]])/SUM(Table1[profit/loss])</f>
        <v>6.3136954242376085E-6</v>
      </c>
    </row>
    <row r="9402" spans="1:25" x14ac:dyDescent="0.3">
      <c r="A9402" t="s">
        <v>13</v>
      </c>
      <c r="B9402" t="s">
        <v>23</v>
      </c>
      <c r="C9402">
        <v>1185732</v>
      </c>
      <c r="D9402" s="9">
        <v>44445</v>
      </c>
      <c r="E9402" s="8" t="str">
        <f>TEXT(Table1[[#This Row],[Invoice Date]],"dd-mm-yyyy")</f>
        <v>06-09-2021</v>
      </c>
      <c r="F9402" s="1" t="str">
        <f t="shared" si="584"/>
        <v>September</v>
      </c>
      <c r="G9402" s="1" t="str">
        <f t="shared" si="585"/>
        <v>2021</v>
      </c>
      <c r="H9402" s="1" t="str">
        <f t="shared" si="586"/>
        <v>Monday</v>
      </c>
      <c r="I9402" s="1" t="str">
        <f t="shared" si="587"/>
        <v>06</v>
      </c>
      <c r="J9402" t="s">
        <v>14</v>
      </c>
      <c r="K9402" t="s">
        <v>126</v>
      </c>
      <c r="L9402" t="s">
        <v>127</v>
      </c>
      <c r="M9402" t="s">
        <v>18</v>
      </c>
      <c r="N9402">
        <v>30</v>
      </c>
      <c r="O9402">
        <v>79</v>
      </c>
      <c r="P9402">
        <v>2370</v>
      </c>
      <c r="Q9402">
        <v>877</v>
      </c>
      <c r="R9402">
        <v>0.37</v>
      </c>
      <c r="S9402" t="s">
        <v>23</v>
      </c>
      <c r="T9402" t="str">
        <f>IF(Table1[[#This Row],[Units Sold]]&gt; 700,"High Units","low Units")</f>
        <v>low Units</v>
      </c>
      <c r="U9402">
        <f>SUM(Table1[[#This Row],[Operating Profit]])/SUM(Table1[Operating Profit])*100</f>
        <v>2.6404916008852564E-4</v>
      </c>
      <c r="V9402">
        <f>SUM(Table1[[#This Row],[Price per Unit]]*Table1[[#This Row],[Units Sold]])</f>
        <v>2370</v>
      </c>
      <c r="W9402">
        <f>SUM(Table1[[#This Row],[Total Sales]]-Table1[[#This Row],[Operating Profit]])</f>
        <v>1493</v>
      </c>
      <c r="X9402">
        <f>SUM(Table1[[#This Row],[Total Sales]]-Table1[[#This Row],[Cost]])</f>
        <v>877</v>
      </c>
      <c r="Y9402">
        <f>SUM(Table1[[#This Row],[profit/loss]])/SUM(Table1[profit/loss])</f>
        <v>2.6404916008852566E-6</v>
      </c>
    </row>
    <row r="9403" spans="1:25" x14ac:dyDescent="0.3">
      <c r="A9403" t="s">
        <v>13</v>
      </c>
      <c r="B9403" t="s">
        <v>23</v>
      </c>
      <c r="C9403">
        <v>1185732</v>
      </c>
      <c r="D9403" s="9">
        <v>44445</v>
      </c>
      <c r="E9403" s="8" t="str">
        <f>TEXT(Table1[[#This Row],[Invoice Date]],"dd-mm-yyyy")</f>
        <v>06-09-2021</v>
      </c>
      <c r="F9403" s="1" t="str">
        <f t="shared" si="584"/>
        <v>September</v>
      </c>
      <c r="G9403" s="1" t="str">
        <f t="shared" si="585"/>
        <v>2021</v>
      </c>
      <c r="H9403" s="1" t="str">
        <f t="shared" si="586"/>
        <v>Monday</v>
      </c>
      <c r="I9403" s="1" t="str">
        <f t="shared" si="587"/>
        <v>06</v>
      </c>
      <c r="J9403" t="s">
        <v>14</v>
      </c>
      <c r="K9403" t="s">
        <v>126</v>
      </c>
      <c r="L9403" t="s">
        <v>127</v>
      </c>
      <c r="M9403" t="s">
        <v>19</v>
      </c>
      <c r="N9403">
        <v>29</v>
      </c>
      <c r="O9403">
        <v>39</v>
      </c>
      <c r="P9403">
        <v>1131</v>
      </c>
      <c r="Q9403">
        <v>486</v>
      </c>
      <c r="R9403">
        <v>0.43</v>
      </c>
      <c r="S9403" t="s">
        <v>23</v>
      </c>
      <c r="T9403" t="str">
        <f>IF(Table1[[#This Row],[Units Sold]]&gt; 700,"High Units","low Units")</f>
        <v>low Units</v>
      </c>
      <c r="U9403">
        <f>SUM(Table1[[#This Row],[Operating Profit]])/SUM(Table1[Operating Profit])*100</f>
        <v>1.4632598837288879E-4</v>
      </c>
      <c r="V9403">
        <f>SUM(Table1[[#This Row],[Price per Unit]]*Table1[[#This Row],[Units Sold]])</f>
        <v>1131</v>
      </c>
      <c r="W9403">
        <f>SUM(Table1[[#This Row],[Total Sales]]-Table1[[#This Row],[Operating Profit]])</f>
        <v>645</v>
      </c>
      <c r="X9403">
        <f>SUM(Table1[[#This Row],[Total Sales]]-Table1[[#This Row],[Cost]])</f>
        <v>486</v>
      </c>
      <c r="Y9403">
        <f>SUM(Table1[[#This Row],[profit/loss]])/SUM(Table1[profit/loss])</f>
        <v>1.4632598837288878E-6</v>
      </c>
    </row>
    <row r="9404" spans="1:25" x14ac:dyDescent="0.3">
      <c r="A9404" t="s">
        <v>13</v>
      </c>
      <c r="B9404" t="s">
        <v>23</v>
      </c>
      <c r="C9404">
        <v>1185732</v>
      </c>
      <c r="D9404" s="9">
        <v>44445</v>
      </c>
      <c r="E9404" s="8" t="str">
        <f>TEXT(Table1[[#This Row],[Invoice Date]],"dd-mm-yyyy")</f>
        <v>06-09-2021</v>
      </c>
      <c r="F9404" s="1" t="str">
        <f t="shared" si="584"/>
        <v>September</v>
      </c>
      <c r="G9404" s="1" t="str">
        <f t="shared" si="585"/>
        <v>2021</v>
      </c>
      <c r="H9404" s="1" t="str">
        <f t="shared" si="586"/>
        <v>Monday</v>
      </c>
      <c r="I9404" s="1" t="str">
        <f t="shared" si="587"/>
        <v>06</v>
      </c>
      <c r="J9404" t="s">
        <v>14</v>
      </c>
      <c r="K9404" t="s">
        <v>126</v>
      </c>
      <c r="L9404" t="s">
        <v>127</v>
      </c>
      <c r="M9404" t="s">
        <v>20</v>
      </c>
      <c r="N9404">
        <v>30</v>
      </c>
      <c r="O9404">
        <v>32</v>
      </c>
      <c r="P9404">
        <v>960</v>
      </c>
      <c r="Q9404">
        <v>442</v>
      </c>
      <c r="R9404">
        <v>0.46</v>
      </c>
      <c r="S9404" t="s">
        <v>23</v>
      </c>
      <c r="T9404" t="str">
        <f>IF(Table1[[#This Row],[Units Sold]]&gt; 700,"High Units","low Units")</f>
        <v>low Units</v>
      </c>
      <c r="U9404">
        <f>SUM(Table1[[#This Row],[Operating Profit]])/SUM(Table1[Operating Profit])*100</f>
        <v>1.3307836802637212E-4</v>
      </c>
      <c r="V9404">
        <f>SUM(Table1[[#This Row],[Price per Unit]]*Table1[[#This Row],[Units Sold]])</f>
        <v>960</v>
      </c>
      <c r="W9404">
        <f>SUM(Table1[[#This Row],[Total Sales]]-Table1[[#This Row],[Operating Profit]])</f>
        <v>518</v>
      </c>
      <c r="X9404">
        <f>SUM(Table1[[#This Row],[Total Sales]]-Table1[[#This Row],[Cost]])</f>
        <v>442</v>
      </c>
      <c r="Y9404">
        <f>SUM(Table1[[#This Row],[profit/loss]])/SUM(Table1[profit/loss])</f>
        <v>1.3307836802637211E-6</v>
      </c>
    </row>
    <row r="9405" spans="1:25" x14ac:dyDescent="0.3">
      <c r="A9405" t="s">
        <v>13</v>
      </c>
      <c r="B9405" t="s">
        <v>23</v>
      </c>
      <c r="C9405">
        <v>1185732</v>
      </c>
      <c r="D9405" s="9">
        <v>44445</v>
      </c>
      <c r="E9405" s="8" t="str">
        <f>TEXT(Table1[[#This Row],[Invoice Date]],"dd-mm-yyyy")</f>
        <v>06-09-2021</v>
      </c>
      <c r="F9405" s="1" t="str">
        <f t="shared" si="584"/>
        <v>September</v>
      </c>
      <c r="G9405" s="1" t="str">
        <f t="shared" si="585"/>
        <v>2021</v>
      </c>
      <c r="H9405" s="1" t="str">
        <f t="shared" si="586"/>
        <v>Monday</v>
      </c>
      <c r="I9405" s="1" t="str">
        <f t="shared" si="587"/>
        <v>06</v>
      </c>
      <c r="J9405" t="s">
        <v>14</v>
      </c>
      <c r="K9405" t="s">
        <v>126</v>
      </c>
      <c r="L9405" t="s">
        <v>127</v>
      </c>
      <c r="M9405" t="s">
        <v>21</v>
      </c>
      <c r="N9405">
        <v>34</v>
      </c>
      <c r="O9405">
        <v>33</v>
      </c>
      <c r="P9405">
        <v>1122</v>
      </c>
      <c r="Q9405">
        <v>404</v>
      </c>
      <c r="R9405">
        <v>0.36</v>
      </c>
      <c r="S9405" t="s">
        <v>23</v>
      </c>
      <c r="T9405" t="str">
        <f>IF(Table1[[#This Row],[Units Sold]]&gt; 700,"High Units","low Units")</f>
        <v>low Units</v>
      </c>
      <c r="U9405">
        <f>SUM(Table1[[#This Row],[Operating Profit]])/SUM(Table1[Operating Profit])*100</f>
        <v>1.2163724136347134E-4</v>
      </c>
      <c r="V9405">
        <f>SUM(Table1[[#This Row],[Price per Unit]]*Table1[[#This Row],[Units Sold]])</f>
        <v>1122</v>
      </c>
      <c r="W9405">
        <f>SUM(Table1[[#This Row],[Total Sales]]-Table1[[#This Row],[Operating Profit]])</f>
        <v>718</v>
      </c>
      <c r="X9405">
        <f>SUM(Table1[[#This Row],[Total Sales]]-Table1[[#This Row],[Cost]])</f>
        <v>404</v>
      </c>
      <c r="Y9405">
        <f>SUM(Table1[[#This Row],[profit/loss]])/SUM(Table1[profit/loss])</f>
        <v>1.2163724136347134E-6</v>
      </c>
    </row>
    <row r="9406" spans="1:25" x14ac:dyDescent="0.3">
      <c r="A9406" t="s">
        <v>13</v>
      </c>
      <c r="B9406" t="s">
        <v>23</v>
      </c>
      <c r="C9406">
        <v>1185732</v>
      </c>
      <c r="D9406" s="9">
        <v>44445</v>
      </c>
      <c r="E9406" s="8" t="str">
        <f>TEXT(Table1[[#This Row],[Invoice Date]],"dd-mm-yyyy")</f>
        <v>06-09-2021</v>
      </c>
      <c r="F9406" s="1" t="str">
        <f t="shared" si="584"/>
        <v>September</v>
      </c>
      <c r="G9406" s="1" t="str">
        <f t="shared" si="585"/>
        <v>2021</v>
      </c>
      <c r="H9406" s="1" t="str">
        <f t="shared" si="586"/>
        <v>Monday</v>
      </c>
      <c r="I9406" s="1" t="str">
        <f t="shared" si="587"/>
        <v>06</v>
      </c>
      <c r="J9406" t="s">
        <v>14</v>
      </c>
      <c r="K9406" t="s">
        <v>126</v>
      </c>
      <c r="L9406" t="s">
        <v>127</v>
      </c>
      <c r="M9406" t="s">
        <v>22</v>
      </c>
      <c r="N9406">
        <v>41</v>
      </c>
      <c r="O9406">
        <v>64</v>
      </c>
      <c r="P9406">
        <v>2624</v>
      </c>
      <c r="Q9406">
        <v>1181</v>
      </c>
      <c r="R9406">
        <v>0.45</v>
      </c>
      <c r="S9406" t="s">
        <v>23</v>
      </c>
      <c r="T9406" t="str">
        <f>IF(Table1[[#This Row],[Units Sold]]&gt; 700,"High Units","low Units")</f>
        <v>low Units</v>
      </c>
      <c r="U9406">
        <f>SUM(Table1[[#This Row],[Operating Profit]])/SUM(Table1[Operating Profit])*100</f>
        <v>3.555781733917318E-4</v>
      </c>
      <c r="V9406">
        <f>SUM(Table1[[#This Row],[Price per Unit]]*Table1[[#This Row],[Units Sold]])</f>
        <v>2624</v>
      </c>
      <c r="W9406">
        <f>SUM(Table1[[#This Row],[Total Sales]]-Table1[[#This Row],[Operating Profit]])</f>
        <v>1443</v>
      </c>
      <c r="X9406">
        <f>SUM(Table1[[#This Row],[Total Sales]]-Table1[[#This Row],[Cost]])</f>
        <v>1181</v>
      </c>
      <c r="Y9406">
        <f>SUM(Table1[[#This Row],[profit/loss]])/SUM(Table1[profit/loss])</f>
        <v>3.5557817339173181E-6</v>
      </c>
    </row>
    <row r="9407" spans="1:25" x14ac:dyDescent="0.3">
      <c r="A9407" t="s">
        <v>13</v>
      </c>
      <c r="B9407" t="s">
        <v>23</v>
      </c>
      <c r="C9407">
        <v>1185732</v>
      </c>
      <c r="D9407" s="9">
        <v>44477</v>
      </c>
      <c r="E9407" s="8" t="str">
        <f>TEXT(Table1[[#This Row],[Invoice Date]],"dd-mm-yyyy")</f>
        <v>08-10-2021</v>
      </c>
      <c r="F9407" s="1" t="str">
        <f t="shared" si="584"/>
        <v>October</v>
      </c>
      <c r="G9407" s="1" t="str">
        <f t="shared" si="585"/>
        <v>2021</v>
      </c>
      <c r="H9407" s="1" t="str">
        <f t="shared" si="586"/>
        <v>Friday</v>
      </c>
      <c r="I9407" s="1" t="str">
        <f t="shared" si="587"/>
        <v>08</v>
      </c>
      <c r="J9407" t="s">
        <v>14</v>
      </c>
      <c r="K9407" t="s">
        <v>126</v>
      </c>
      <c r="L9407" t="s">
        <v>127</v>
      </c>
      <c r="M9407" t="s">
        <v>16</v>
      </c>
      <c r="N9407">
        <v>37</v>
      </c>
      <c r="O9407">
        <v>113</v>
      </c>
      <c r="P9407">
        <v>4181</v>
      </c>
      <c r="Q9407">
        <v>1714</v>
      </c>
      <c r="R9407">
        <v>0.41</v>
      </c>
      <c r="S9407" t="s">
        <v>23</v>
      </c>
      <c r="T9407" t="str">
        <f>IF(Table1[[#This Row],[Units Sold]]&gt; 700,"High Units","low Units")</f>
        <v>low Units</v>
      </c>
      <c r="U9407">
        <f>SUM(Table1[[#This Row],[Operating Profit]])/SUM(Table1[Operating Profit])*100</f>
        <v>5.1605502895294526E-4</v>
      </c>
      <c r="V9407">
        <f>SUM(Table1[[#This Row],[Price per Unit]]*Table1[[#This Row],[Units Sold]])</f>
        <v>4181</v>
      </c>
      <c r="W9407">
        <f>SUM(Table1[[#This Row],[Total Sales]]-Table1[[#This Row],[Operating Profit]])</f>
        <v>2467</v>
      </c>
      <c r="X9407">
        <f>SUM(Table1[[#This Row],[Total Sales]]-Table1[[#This Row],[Cost]])</f>
        <v>1714</v>
      </c>
      <c r="Y9407">
        <f>SUM(Table1[[#This Row],[profit/loss]])/SUM(Table1[profit/loss])</f>
        <v>5.1605502895294521E-6</v>
      </c>
    </row>
    <row r="9408" spans="1:25" x14ac:dyDescent="0.3">
      <c r="A9408" t="s">
        <v>13</v>
      </c>
      <c r="B9408" t="s">
        <v>23</v>
      </c>
      <c r="C9408">
        <v>1185732</v>
      </c>
      <c r="D9408" s="9">
        <v>44477</v>
      </c>
      <c r="E9408" s="8" t="str">
        <f>TEXT(Table1[[#This Row],[Invoice Date]],"dd-mm-yyyy")</f>
        <v>08-10-2021</v>
      </c>
      <c r="F9408" s="1" t="str">
        <f t="shared" si="584"/>
        <v>October</v>
      </c>
      <c r="G9408" s="1" t="str">
        <f t="shared" si="585"/>
        <v>2021</v>
      </c>
      <c r="H9408" s="1" t="str">
        <f t="shared" si="586"/>
        <v>Friday</v>
      </c>
      <c r="I9408" s="1" t="str">
        <f t="shared" si="587"/>
        <v>08</v>
      </c>
      <c r="J9408" t="s">
        <v>14</v>
      </c>
      <c r="K9408" t="s">
        <v>126</v>
      </c>
      <c r="L9408" t="s">
        <v>127</v>
      </c>
      <c r="M9408" t="s">
        <v>18</v>
      </c>
      <c r="N9408">
        <v>38</v>
      </c>
      <c r="O9408">
        <v>68</v>
      </c>
      <c r="P9408">
        <v>2584</v>
      </c>
      <c r="Q9408">
        <v>982</v>
      </c>
      <c r="R9408">
        <v>0.38</v>
      </c>
      <c r="S9408" t="s">
        <v>23</v>
      </c>
      <c r="T9408" t="str">
        <f>IF(Table1[[#This Row],[Units Sold]]&gt; 700,"High Units","low Units")</f>
        <v>low Units</v>
      </c>
      <c r="U9408">
        <f>SUM(Table1[[#This Row],[Operating Profit]])/SUM(Table1[Operating Profit])*100</f>
        <v>2.9566279955180408E-4</v>
      </c>
      <c r="V9408">
        <f>SUM(Table1[[#This Row],[Price per Unit]]*Table1[[#This Row],[Units Sold]])</f>
        <v>2584</v>
      </c>
      <c r="W9408">
        <f>SUM(Table1[[#This Row],[Total Sales]]-Table1[[#This Row],[Operating Profit]])</f>
        <v>1602</v>
      </c>
      <c r="X9408">
        <f>SUM(Table1[[#This Row],[Total Sales]]-Table1[[#This Row],[Cost]])</f>
        <v>982</v>
      </c>
      <c r="Y9408">
        <f>SUM(Table1[[#This Row],[profit/loss]])/SUM(Table1[profit/loss])</f>
        <v>2.9566279955180409E-6</v>
      </c>
    </row>
    <row r="9409" spans="1:25" x14ac:dyDescent="0.3">
      <c r="A9409" t="s">
        <v>13</v>
      </c>
      <c r="B9409" t="s">
        <v>23</v>
      </c>
      <c r="C9409">
        <v>1185732</v>
      </c>
      <c r="D9409" s="9">
        <v>44477</v>
      </c>
      <c r="E9409" s="8" t="str">
        <f>TEXT(Table1[[#This Row],[Invoice Date]],"dd-mm-yyyy")</f>
        <v>08-10-2021</v>
      </c>
      <c r="F9409" s="1" t="str">
        <f t="shared" si="584"/>
        <v>October</v>
      </c>
      <c r="G9409" s="1" t="str">
        <f t="shared" si="585"/>
        <v>2021</v>
      </c>
      <c r="H9409" s="1" t="str">
        <f t="shared" si="586"/>
        <v>Friday</v>
      </c>
      <c r="I9409" s="1" t="str">
        <f t="shared" si="587"/>
        <v>08</v>
      </c>
      <c r="J9409" t="s">
        <v>14</v>
      </c>
      <c r="K9409" t="s">
        <v>126</v>
      </c>
      <c r="L9409" t="s">
        <v>127</v>
      </c>
      <c r="M9409" t="s">
        <v>19</v>
      </c>
      <c r="N9409">
        <v>40</v>
      </c>
      <c r="O9409">
        <v>30</v>
      </c>
      <c r="P9409">
        <v>1200</v>
      </c>
      <c r="Q9409">
        <v>528</v>
      </c>
      <c r="R9409">
        <v>0.44</v>
      </c>
      <c r="S9409" t="s">
        <v>23</v>
      </c>
      <c r="T9409" t="str">
        <f>IF(Table1[[#This Row],[Units Sold]]&gt; 700,"High Units","low Units")</f>
        <v>low Units</v>
      </c>
      <c r="U9409">
        <f>SUM(Table1[[#This Row],[Operating Profit]])/SUM(Table1[Operating Profit])*100</f>
        <v>1.5897144415820015E-4</v>
      </c>
      <c r="V9409">
        <f>SUM(Table1[[#This Row],[Price per Unit]]*Table1[[#This Row],[Units Sold]])</f>
        <v>1200</v>
      </c>
      <c r="W9409">
        <f>SUM(Table1[[#This Row],[Total Sales]]-Table1[[#This Row],[Operating Profit]])</f>
        <v>672</v>
      </c>
      <c r="X9409">
        <f>SUM(Table1[[#This Row],[Total Sales]]-Table1[[#This Row],[Cost]])</f>
        <v>528</v>
      </c>
      <c r="Y9409">
        <f>SUM(Table1[[#This Row],[profit/loss]])/SUM(Table1[profit/loss])</f>
        <v>1.5897144415820016E-6</v>
      </c>
    </row>
    <row r="9410" spans="1:25" x14ac:dyDescent="0.3">
      <c r="A9410" t="s">
        <v>13</v>
      </c>
      <c r="B9410" t="s">
        <v>23</v>
      </c>
      <c r="C9410">
        <v>1185732</v>
      </c>
      <c r="D9410" s="9">
        <v>44477</v>
      </c>
      <c r="E9410" s="8" t="str">
        <f>TEXT(Table1[[#This Row],[Invoice Date]],"dd-mm-yyyy")</f>
        <v>08-10-2021</v>
      </c>
      <c r="F9410" s="1" t="str">
        <f t="shared" si="584"/>
        <v>October</v>
      </c>
      <c r="G9410" s="1" t="str">
        <f t="shared" si="585"/>
        <v>2021</v>
      </c>
      <c r="H9410" s="1" t="str">
        <f t="shared" si="586"/>
        <v>Friday</v>
      </c>
      <c r="I9410" s="1" t="str">
        <f t="shared" si="587"/>
        <v>08</v>
      </c>
      <c r="J9410" t="s">
        <v>14</v>
      </c>
      <c r="K9410" t="s">
        <v>126</v>
      </c>
      <c r="L9410" t="s">
        <v>127</v>
      </c>
      <c r="M9410" t="s">
        <v>20</v>
      </c>
      <c r="N9410">
        <v>39</v>
      </c>
      <c r="O9410">
        <v>23</v>
      </c>
      <c r="P9410">
        <v>897</v>
      </c>
      <c r="Q9410">
        <v>404</v>
      </c>
      <c r="R9410">
        <v>0.45</v>
      </c>
      <c r="S9410" t="s">
        <v>23</v>
      </c>
      <c r="T9410" t="str">
        <f>IF(Table1[[#This Row],[Units Sold]]&gt; 700,"High Units","low Units")</f>
        <v>low Units</v>
      </c>
      <c r="U9410">
        <f>SUM(Table1[[#This Row],[Operating Profit]])/SUM(Table1[Operating Profit])*100</f>
        <v>1.2163724136347134E-4</v>
      </c>
      <c r="V9410">
        <f>SUM(Table1[[#This Row],[Price per Unit]]*Table1[[#This Row],[Units Sold]])</f>
        <v>897</v>
      </c>
      <c r="W9410">
        <f>SUM(Table1[[#This Row],[Total Sales]]-Table1[[#This Row],[Operating Profit]])</f>
        <v>493</v>
      </c>
      <c r="X9410">
        <f>SUM(Table1[[#This Row],[Total Sales]]-Table1[[#This Row],[Cost]])</f>
        <v>404</v>
      </c>
      <c r="Y9410">
        <f>SUM(Table1[[#This Row],[profit/loss]])/SUM(Table1[profit/loss])</f>
        <v>1.2163724136347134E-6</v>
      </c>
    </row>
    <row r="9411" spans="1:25" x14ac:dyDescent="0.3">
      <c r="A9411" t="s">
        <v>13</v>
      </c>
      <c r="B9411" t="s">
        <v>23</v>
      </c>
      <c r="C9411">
        <v>1185732</v>
      </c>
      <c r="D9411" s="9">
        <v>44477</v>
      </c>
      <c r="E9411" s="8" t="str">
        <f>TEXT(Table1[[#This Row],[Invoice Date]],"dd-mm-yyyy")</f>
        <v>08-10-2021</v>
      </c>
      <c r="F9411" s="1" t="str">
        <f t="shared" ref="F9411:F9474" si="588">TEXT(D9411,"mmmm")</f>
        <v>October</v>
      </c>
      <c r="G9411" s="1" t="str">
        <f t="shared" ref="G9411:G9474" si="589">TEXT(D9411,"YYYY")</f>
        <v>2021</v>
      </c>
      <c r="H9411" s="1" t="str">
        <f t="shared" ref="H9411:H9474" si="590">TEXT(D9411,"dddd")</f>
        <v>Friday</v>
      </c>
      <c r="I9411" s="1" t="str">
        <f t="shared" ref="I9411:I9474" si="591">TEXT(D9411,"dd")</f>
        <v>08</v>
      </c>
      <c r="J9411" t="s">
        <v>14</v>
      </c>
      <c r="K9411" t="s">
        <v>126</v>
      </c>
      <c r="L9411" t="s">
        <v>127</v>
      </c>
      <c r="M9411" t="s">
        <v>21</v>
      </c>
      <c r="N9411">
        <v>40</v>
      </c>
      <c r="O9411">
        <v>23</v>
      </c>
      <c r="P9411">
        <v>920</v>
      </c>
      <c r="Q9411">
        <v>304</v>
      </c>
      <c r="R9411">
        <v>0.33</v>
      </c>
      <c r="S9411" t="s">
        <v>23</v>
      </c>
      <c r="T9411" t="str">
        <f>IF(Table1[[#This Row],[Units Sold]]&gt; 700,"High Units","low Units")</f>
        <v>low Units</v>
      </c>
      <c r="U9411">
        <f>SUM(Table1[[#This Row],[Operating Profit]])/SUM(Table1[Operating Profit])*100</f>
        <v>9.1529013303206163E-5</v>
      </c>
      <c r="V9411">
        <f>SUM(Table1[[#This Row],[Price per Unit]]*Table1[[#This Row],[Units Sold]])</f>
        <v>920</v>
      </c>
      <c r="W9411">
        <f>SUM(Table1[[#This Row],[Total Sales]]-Table1[[#This Row],[Operating Profit]])</f>
        <v>616</v>
      </c>
      <c r="X9411">
        <f>SUM(Table1[[#This Row],[Total Sales]]-Table1[[#This Row],[Cost]])</f>
        <v>304</v>
      </c>
      <c r="Y9411">
        <f>SUM(Table1[[#This Row],[profit/loss]])/SUM(Table1[profit/loss])</f>
        <v>9.1529013303206162E-7</v>
      </c>
    </row>
    <row r="9412" spans="1:25" x14ac:dyDescent="0.3">
      <c r="A9412" t="s">
        <v>25</v>
      </c>
      <c r="B9412" t="s">
        <v>23</v>
      </c>
      <c r="C9412">
        <v>1185732</v>
      </c>
      <c r="D9412" s="9">
        <v>44477</v>
      </c>
      <c r="E9412" s="8" t="str">
        <f>TEXT(Table1[[#This Row],[Invoice Date]],"dd-mm-yyyy")</f>
        <v>08-10-2021</v>
      </c>
      <c r="F9412" s="1" t="str">
        <f t="shared" si="588"/>
        <v>October</v>
      </c>
      <c r="G9412" s="1" t="str">
        <f t="shared" si="589"/>
        <v>2021</v>
      </c>
      <c r="H9412" s="1" t="str">
        <f t="shared" si="590"/>
        <v>Friday</v>
      </c>
      <c r="I9412" s="1" t="str">
        <f t="shared" si="591"/>
        <v>08</v>
      </c>
      <c r="J9412" t="s">
        <v>14</v>
      </c>
      <c r="K9412" t="s">
        <v>126</v>
      </c>
      <c r="L9412" t="s">
        <v>127</v>
      </c>
      <c r="M9412" t="s">
        <v>22</v>
      </c>
      <c r="N9412">
        <v>47</v>
      </c>
      <c r="O9412">
        <v>66</v>
      </c>
      <c r="P9412">
        <v>3102</v>
      </c>
      <c r="Q9412">
        <v>1365</v>
      </c>
      <c r="R9412">
        <v>0.44</v>
      </c>
      <c r="S9412" t="s">
        <v>23</v>
      </c>
      <c r="T9412" t="str">
        <f>IF(Table1[[#This Row],[Units Sold]]&gt; 700,"High Units","low Units")</f>
        <v>low Units</v>
      </c>
      <c r="U9412">
        <f>SUM(Table1[[#This Row],[Operating Profit]])/SUM(Table1[Operating Profit])*100</f>
        <v>4.1097731302261974E-4</v>
      </c>
      <c r="V9412">
        <f>SUM(Table1[[#This Row],[Price per Unit]]*Table1[[#This Row],[Units Sold]])</f>
        <v>3102</v>
      </c>
      <c r="W9412">
        <f>SUM(Table1[[#This Row],[Total Sales]]-Table1[[#This Row],[Operating Profit]])</f>
        <v>1737</v>
      </c>
      <c r="X9412">
        <f>SUM(Table1[[#This Row],[Total Sales]]-Table1[[#This Row],[Cost]])</f>
        <v>1365</v>
      </c>
      <c r="Y9412">
        <f>SUM(Table1[[#This Row],[profit/loss]])/SUM(Table1[profit/loss])</f>
        <v>4.1097731302261974E-6</v>
      </c>
    </row>
    <row r="9413" spans="1:25" x14ac:dyDescent="0.3">
      <c r="A9413" t="s">
        <v>25</v>
      </c>
      <c r="B9413" t="s">
        <v>23</v>
      </c>
      <c r="C9413">
        <v>1185732</v>
      </c>
      <c r="D9413" s="9">
        <v>44507</v>
      </c>
      <c r="E9413" s="8" t="str">
        <f>TEXT(Table1[[#This Row],[Invoice Date]],"dd-mm-yyyy")</f>
        <v>07-11-2021</v>
      </c>
      <c r="F9413" s="1" t="str">
        <f t="shared" si="588"/>
        <v>November</v>
      </c>
      <c r="G9413" s="1" t="str">
        <f t="shared" si="589"/>
        <v>2021</v>
      </c>
      <c r="H9413" s="1" t="str">
        <f t="shared" si="590"/>
        <v>Sunday</v>
      </c>
      <c r="I9413" s="1" t="str">
        <f t="shared" si="591"/>
        <v>07</v>
      </c>
      <c r="J9413" t="s">
        <v>14</v>
      </c>
      <c r="K9413" t="s">
        <v>126</v>
      </c>
      <c r="L9413" t="s">
        <v>127</v>
      </c>
      <c r="M9413" t="s">
        <v>16</v>
      </c>
      <c r="N9413">
        <v>40</v>
      </c>
      <c r="O9413">
        <v>105</v>
      </c>
      <c r="P9413">
        <v>4200</v>
      </c>
      <c r="Q9413">
        <v>1764</v>
      </c>
      <c r="R9413">
        <v>0.42</v>
      </c>
      <c r="S9413" t="s">
        <v>23</v>
      </c>
      <c r="T9413" t="str">
        <f>IF(Table1[[#This Row],[Units Sold]]&gt; 700,"High Units","low Units")</f>
        <v>low Units</v>
      </c>
      <c r="U9413">
        <f>SUM(Table1[[#This Row],[Operating Profit]])/SUM(Table1[Operating Profit])*100</f>
        <v>5.3110914298307784E-4</v>
      </c>
      <c r="V9413">
        <f>SUM(Table1[[#This Row],[Price per Unit]]*Table1[[#This Row],[Units Sold]])</f>
        <v>4200</v>
      </c>
      <c r="W9413">
        <f>SUM(Table1[[#This Row],[Total Sales]]-Table1[[#This Row],[Operating Profit]])</f>
        <v>2436</v>
      </c>
      <c r="X9413">
        <f>SUM(Table1[[#This Row],[Total Sales]]-Table1[[#This Row],[Cost]])</f>
        <v>1764</v>
      </c>
      <c r="Y9413">
        <f>SUM(Table1[[#This Row],[profit/loss]])/SUM(Table1[profit/loss])</f>
        <v>5.3110914298307784E-6</v>
      </c>
    </row>
    <row r="9414" spans="1:25" x14ac:dyDescent="0.3">
      <c r="A9414" t="s">
        <v>25</v>
      </c>
      <c r="B9414" t="s">
        <v>23</v>
      </c>
      <c r="C9414">
        <v>1185732</v>
      </c>
      <c r="D9414" s="9">
        <v>44507</v>
      </c>
      <c r="E9414" s="8" t="str">
        <f>TEXT(Table1[[#This Row],[Invoice Date]],"dd-mm-yyyy")</f>
        <v>07-11-2021</v>
      </c>
      <c r="F9414" s="1" t="str">
        <f t="shared" si="588"/>
        <v>November</v>
      </c>
      <c r="G9414" s="1" t="str">
        <f t="shared" si="589"/>
        <v>2021</v>
      </c>
      <c r="H9414" s="1" t="str">
        <f t="shared" si="590"/>
        <v>Sunday</v>
      </c>
      <c r="I9414" s="1" t="str">
        <f t="shared" si="591"/>
        <v>07</v>
      </c>
      <c r="J9414" t="s">
        <v>14</v>
      </c>
      <c r="K9414" t="s">
        <v>126</v>
      </c>
      <c r="L9414" t="s">
        <v>127</v>
      </c>
      <c r="M9414" t="s">
        <v>18</v>
      </c>
      <c r="N9414">
        <v>40</v>
      </c>
      <c r="O9414">
        <v>74</v>
      </c>
      <c r="P9414">
        <v>2960</v>
      </c>
      <c r="Q9414">
        <v>1243</v>
      </c>
      <c r="R9414">
        <v>0.42</v>
      </c>
      <c r="S9414" t="s">
        <v>23</v>
      </c>
      <c r="T9414" t="str">
        <f>IF(Table1[[#This Row],[Units Sold]]&gt; 700,"High Units","low Units")</f>
        <v>low Units</v>
      </c>
      <c r="U9414">
        <f>SUM(Table1[[#This Row],[Operating Profit]])/SUM(Table1[Operating Profit])*100</f>
        <v>3.742452747890962E-4</v>
      </c>
      <c r="V9414">
        <f>SUM(Table1[[#This Row],[Price per Unit]]*Table1[[#This Row],[Units Sold]])</f>
        <v>2960</v>
      </c>
      <c r="W9414">
        <f>SUM(Table1[[#This Row],[Total Sales]]-Table1[[#This Row],[Operating Profit]])</f>
        <v>1717</v>
      </c>
      <c r="X9414">
        <f>SUM(Table1[[#This Row],[Total Sales]]-Table1[[#This Row],[Cost]])</f>
        <v>1243</v>
      </c>
      <c r="Y9414">
        <f>SUM(Table1[[#This Row],[profit/loss]])/SUM(Table1[profit/loss])</f>
        <v>3.7424527478909622E-6</v>
      </c>
    </row>
    <row r="9415" spans="1:25" x14ac:dyDescent="0.3">
      <c r="A9415" t="s">
        <v>25</v>
      </c>
      <c r="B9415" t="s">
        <v>23</v>
      </c>
      <c r="C9415">
        <v>1185732</v>
      </c>
      <c r="D9415" s="9">
        <v>44507</v>
      </c>
      <c r="E9415" s="8" t="str">
        <f>TEXT(Table1[[#This Row],[Invoice Date]],"dd-mm-yyyy")</f>
        <v>07-11-2021</v>
      </c>
      <c r="F9415" s="1" t="str">
        <f t="shared" si="588"/>
        <v>November</v>
      </c>
      <c r="G9415" s="1" t="str">
        <f t="shared" si="589"/>
        <v>2021</v>
      </c>
      <c r="H9415" s="1" t="str">
        <f t="shared" si="590"/>
        <v>Sunday</v>
      </c>
      <c r="I9415" s="1" t="str">
        <f t="shared" si="591"/>
        <v>07</v>
      </c>
      <c r="J9415" t="s">
        <v>14</v>
      </c>
      <c r="K9415" t="s">
        <v>126</v>
      </c>
      <c r="L9415" t="s">
        <v>127</v>
      </c>
      <c r="M9415" t="s">
        <v>19</v>
      </c>
      <c r="N9415">
        <v>37</v>
      </c>
      <c r="O9415">
        <v>68</v>
      </c>
      <c r="P9415">
        <v>2516</v>
      </c>
      <c r="Q9415">
        <v>1132</v>
      </c>
      <c r="R9415">
        <v>0.45</v>
      </c>
      <c r="S9415" t="s">
        <v>23</v>
      </c>
      <c r="T9415" t="str">
        <f>IF(Table1[[#This Row],[Units Sold]]&gt; 700,"High Units","low Units")</f>
        <v>low Units</v>
      </c>
      <c r="U9415">
        <f>SUM(Table1[[#This Row],[Operating Profit]])/SUM(Table1[Operating Profit])*100</f>
        <v>3.4082514164220188E-4</v>
      </c>
      <c r="V9415">
        <f>SUM(Table1[[#This Row],[Price per Unit]]*Table1[[#This Row],[Units Sold]])</f>
        <v>2516</v>
      </c>
      <c r="W9415">
        <f>SUM(Table1[[#This Row],[Total Sales]]-Table1[[#This Row],[Operating Profit]])</f>
        <v>1384</v>
      </c>
      <c r="X9415">
        <f>SUM(Table1[[#This Row],[Total Sales]]-Table1[[#This Row],[Cost]])</f>
        <v>1132</v>
      </c>
      <c r="Y9415">
        <f>SUM(Table1[[#This Row],[profit/loss]])/SUM(Table1[profit/loss])</f>
        <v>3.4082514164220189E-6</v>
      </c>
    </row>
    <row r="9416" spans="1:25" x14ac:dyDescent="0.3">
      <c r="A9416" t="s">
        <v>25</v>
      </c>
      <c r="B9416" t="s">
        <v>23</v>
      </c>
      <c r="C9416">
        <v>1185732</v>
      </c>
      <c r="D9416" s="9">
        <v>44507</v>
      </c>
      <c r="E9416" s="8" t="str">
        <f>TEXT(Table1[[#This Row],[Invoice Date]],"dd-mm-yyyy")</f>
        <v>07-11-2021</v>
      </c>
      <c r="F9416" s="1" t="str">
        <f t="shared" si="588"/>
        <v>November</v>
      </c>
      <c r="G9416" s="1" t="str">
        <f t="shared" si="589"/>
        <v>2021</v>
      </c>
      <c r="H9416" s="1" t="str">
        <f t="shared" si="590"/>
        <v>Sunday</v>
      </c>
      <c r="I9416" s="1" t="str">
        <f t="shared" si="591"/>
        <v>07</v>
      </c>
      <c r="J9416" t="s">
        <v>14</v>
      </c>
      <c r="K9416" t="s">
        <v>126</v>
      </c>
      <c r="L9416" t="s">
        <v>127</v>
      </c>
      <c r="M9416" t="s">
        <v>20</v>
      </c>
      <c r="N9416">
        <v>36</v>
      </c>
      <c r="O9416">
        <v>68</v>
      </c>
      <c r="P9416">
        <v>2448</v>
      </c>
      <c r="Q9416">
        <v>1102</v>
      </c>
      <c r="R9416">
        <v>0.45</v>
      </c>
      <c r="S9416" t="s">
        <v>23</v>
      </c>
      <c r="T9416" t="str">
        <f>IF(Table1[[#This Row],[Units Sold]]&gt; 700,"High Units","low Units")</f>
        <v>low Units</v>
      </c>
      <c r="U9416">
        <f>SUM(Table1[[#This Row],[Operating Profit]])/SUM(Table1[Operating Profit])*100</f>
        <v>3.3179267322412231E-4</v>
      </c>
      <c r="V9416">
        <f>SUM(Table1[[#This Row],[Price per Unit]]*Table1[[#This Row],[Units Sold]])</f>
        <v>2448</v>
      </c>
      <c r="W9416">
        <f>SUM(Table1[[#This Row],[Total Sales]]-Table1[[#This Row],[Operating Profit]])</f>
        <v>1346</v>
      </c>
      <c r="X9416">
        <f>SUM(Table1[[#This Row],[Total Sales]]-Table1[[#This Row],[Cost]])</f>
        <v>1102</v>
      </c>
      <c r="Y9416">
        <f>SUM(Table1[[#This Row],[profit/loss]])/SUM(Table1[profit/loss])</f>
        <v>3.3179267322412231E-6</v>
      </c>
    </row>
    <row r="9417" spans="1:25" x14ac:dyDescent="0.3">
      <c r="A9417" t="s">
        <v>25</v>
      </c>
      <c r="B9417" t="s">
        <v>23</v>
      </c>
      <c r="C9417">
        <v>1185732</v>
      </c>
      <c r="D9417" s="9">
        <v>44507</v>
      </c>
      <c r="E9417" s="8" t="str">
        <f>TEXT(Table1[[#This Row],[Invoice Date]],"dd-mm-yyyy")</f>
        <v>07-11-2021</v>
      </c>
      <c r="F9417" s="1" t="str">
        <f t="shared" si="588"/>
        <v>November</v>
      </c>
      <c r="G9417" s="1" t="str">
        <f t="shared" si="589"/>
        <v>2021</v>
      </c>
      <c r="H9417" s="1" t="str">
        <f t="shared" si="590"/>
        <v>Sunday</v>
      </c>
      <c r="I9417" s="1" t="str">
        <f t="shared" si="591"/>
        <v>07</v>
      </c>
      <c r="J9417" t="s">
        <v>14</v>
      </c>
      <c r="K9417" t="s">
        <v>126</v>
      </c>
      <c r="L9417" t="s">
        <v>127</v>
      </c>
      <c r="M9417" t="s">
        <v>21</v>
      </c>
      <c r="N9417">
        <v>43</v>
      </c>
      <c r="O9417">
        <v>61</v>
      </c>
      <c r="P9417">
        <v>2623</v>
      </c>
      <c r="Q9417">
        <v>866</v>
      </c>
      <c r="R9417">
        <v>0.33</v>
      </c>
      <c r="S9417" t="s">
        <v>23</v>
      </c>
      <c r="T9417" t="str">
        <f>IF(Table1[[#This Row],[Units Sold]]&gt; 700,"High Units","low Units")</f>
        <v>low Units</v>
      </c>
      <c r="U9417">
        <f>SUM(Table1[[#This Row],[Operating Profit]])/SUM(Table1[Operating Profit])*100</f>
        <v>2.6073725500189648E-4</v>
      </c>
      <c r="V9417">
        <f>SUM(Table1[[#This Row],[Price per Unit]]*Table1[[#This Row],[Units Sold]])</f>
        <v>2623</v>
      </c>
      <c r="W9417">
        <f>SUM(Table1[[#This Row],[Total Sales]]-Table1[[#This Row],[Operating Profit]])</f>
        <v>1757</v>
      </c>
      <c r="X9417">
        <f>SUM(Table1[[#This Row],[Total Sales]]-Table1[[#This Row],[Cost]])</f>
        <v>866</v>
      </c>
      <c r="Y9417">
        <f>SUM(Table1[[#This Row],[profit/loss]])/SUM(Table1[profit/loss])</f>
        <v>2.607372550018965E-6</v>
      </c>
    </row>
    <row r="9418" spans="1:25" x14ac:dyDescent="0.3">
      <c r="A9418" t="s">
        <v>25</v>
      </c>
      <c r="B9418" t="s">
        <v>23</v>
      </c>
      <c r="C9418">
        <v>1185732</v>
      </c>
      <c r="D9418" s="9">
        <v>44507</v>
      </c>
      <c r="E9418" s="8" t="str">
        <f>TEXT(Table1[[#This Row],[Invoice Date]],"dd-mm-yyyy")</f>
        <v>07-11-2021</v>
      </c>
      <c r="F9418" s="1" t="str">
        <f t="shared" si="588"/>
        <v>November</v>
      </c>
      <c r="G9418" s="1" t="str">
        <f t="shared" si="589"/>
        <v>2021</v>
      </c>
      <c r="H9418" s="1" t="str">
        <f t="shared" si="590"/>
        <v>Sunday</v>
      </c>
      <c r="I9418" s="1" t="str">
        <f t="shared" si="591"/>
        <v>07</v>
      </c>
      <c r="J9418" t="s">
        <v>14</v>
      </c>
      <c r="K9418" t="s">
        <v>126</v>
      </c>
      <c r="L9418" t="s">
        <v>127</v>
      </c>
      <c r="M9418" t="s">
        <v>22</v>
      </c>
      <c r="N9418">
        <v>46</v>
      </c>
      <c r="O9418">
        <v>83</v>
      </c>
      <c r="P9418">
        <v>3818</v>
      </c>
      <c r="Q9418">
        <v>1680</v>
      </c>
      <c r="R9418">
        <v>0.44</v>
      </c>
      <c r="S9418" t="s">
        <v>23</v>
      </c>
      <c r="T9418" t="str">
        <f>IF(Table1[[#This Row],[Units Sold]]&gt; 700,"High Units","low Units")</f>
        <v>low Units</v>
      </c>
      <c r="U9418">
        <f>SUM(Table1[[#This Row],[Operating Profit]])/SUM(Table1[Operating Profit])*100</f>
        <v>5.0581823141245506E-4</v>
      </c>
      <c r="V9418">
        <f>SUM(Table1[[#This Row],[Price per Unit]]*Table1[[#This Row],[Units Sold]])</f>
        <v>3818</v>
      </c>
      <c r="W9418">
        <f>SUM(Table1[[#This Row],[Total Sales]]-Table1[[#This Row],[Operating Profit]])</f>
        <v>2138</v>
      </c>
      <c r="X9418">
        <f>SUM(Table1[[#This Row],[Total Sales]]-Table1[[#This Row],[Cost]])</f>
        <v>1680</v>
      </c>
      <c r="Y9418">
        <f>SUM(Table1[[#This Row],[profit/loss]])/SUM(Table1[profit/loss])</f>
        <v>5.0581823141245504E-6</v>
      </c>
    </row>
    <row r="9419" spans="1:25" x14ac:dyDescent="0.3">
      <c r="A9419" t="s">
        <v>25</v>
      </c>
      <c r="B9419" t="s">
        <v>23</v>
      </c>
      <c r="C9419">
        <v>1185732</v>
      </c>
      <c r="D9419" s="9">
        <v>44536</v>
      </c>
      <c r="E9419" s="8" t="str">
        <f>TEXT(Table1[[#This Row],[Invoice Date]],"dd-mm-yyyy")</f>
        <v>06-12-2021</v>
      </c>
      <c r="F9419" s="1" t="str">
        <f t="shared" si="588"/>
        <v>December</v>
      </c>
      <c r="G9419" s="1" t="str">
        <f t="shared" si="589"/>
        <v>2021</v>
      </c>
      <c r="H9419" s="1" t="str">
        <f t="shared" si="590"/>
        <v>Monday</v>
      </c>
      <c r="I9419" s="1" t="str">
        <f t="shared" si="591"/>
        <v>06</v>
      </c>
      <c r="J9419" t="s">
        <v>14</v>
      </c>
      <c r="K9419" t="s">
        <v>126</v>
      </c>
      <c r="L9419" t="s">
        <v>127</v>
      </c>
      <c r="M9419" t="s">
        <v>16</v>
      </c>
      <c r="N9419">
        <v>48</v>
      </c>
      <c r="O9419">
        <v>160</v>
      </c>
      <c r="P9419">
        <v>7680</v>
      </c>
      <c r="Q9419">
        <v>2995</v>
      </c>
      <c r="R9419">
        <v>0.39</v>
      </c>
      <c r="S9419" t="s">
        <v>23</v>
      </c>
      <c r="T9419" t="str">
        <f>IF(Table1[[#This Row],[Units Sold]]&gt; 700,"High Units","low Units")</f>
        <v>low Units</v>
      </c>
      <c r="U9419">
        <f>SUM(Table1[[#This Row],[Operating Profit]])/SUM(Table1[Operating Profit])*100</f>
        <v>9.0174143040494233E-4</v>
      </c>
      <c r="V9419">
        <f>SUM(Table1[[#This Row],[Price per Unit]]*Table1[[#This Row],[Units Sold]])</f>
        <v>7680</v>
      </c>
      <c r="W9419">
        <f>SUM(Table1[[#This Row],[Total Sales]]-Table1[[#This Row],[Operating Profit]])</f>
        <v>4685</v>
      </c>
      <c r="X9419">
        <f>SUM(Table1[[#This Row],[Total Sales]]-Table1[[#This Row],[Cost]])</f>
        <v>2995</v>
      </c>
      <c r="Y9419">
        <f>SUM(Table1[[#This Row],[profit/loss]])/SUM(Table1[profit/loss])</f>
        <v>9.0174143040494232E-6</v>
      </c>
    </row>
    <row r="9420" spans="1:25" x14ac:dyDescent="0.3">
      <c r="A9420" t="s">
        <v>25</v>
      </c>
      <c r="B9420" t="s">
        <v>23</v>
      </c>
      <c r="C9420">
        <v>1185732</v>
      </c>
      <c r="D9420" s="9">
        <v>44536</v>
      </c>
      <c r="E9420" s="8" t="str">
        <f>TEXT(Table1[[#This Row],[Invoice Date]],"dd-mm-yyyy")</f>
        <v>06-12-2021</v>
      </c>
      <c r="F9420" s="1" t="str">
        <f t="shared" si="588"/>
        <v>December</v>
      </c>
      <c r="G9420" s="1" t="str">
        <f t="shared" si="589"/>
        <v>2021</v>
      </c>
      <c r="H9420" s="1" t="str">
        <f t="shared" si="590"/>
        <v>Monday</v>
      </c>
      <c r="I9420" s="1" t="str">
        <f t="shared" si="591"/>
        <v>06</v>
      </c>
      <c r="J9420" t="s">
        <v>14</v>
      </c>
      <c r="K9420" t="s">
        <v>126</v>
      </c>
      <c r="L9420" t="s">
        <v>127</v>
      </c>
      <c r="M9420" t="s">
        <v>18</v>
      </c>
      <c r="N9420">
        <v>37</v>
      </c>
      <c r="O9420">
        <v>102</v>
      </c>
      <c r="P9420">
        <v>3774</v>
      </c>
      <c r="Q9420">
        <v>1396</v>
      </c>
      <c r="R9420">
        <v>0.37</v>
      </c>
      <c r="S9420" t="s">
        <v>23</v>
      </c>
      <c r="T9420" t="str">
        <f>IF(Table1[[#This Row],[Units Sold]]&gt; 700,"High Units","low Units")</f>
        <v>low Units</v>
      </c>
      <c r="U9420">
        <f>SUM(Table1[[#This Row],[Operating Profit]])/SUM(Table1[Operating Profit])*100</f>
        <v>4.2031086372130197E-4</v>
      </c>
      <c r="V9420">
        <f>SUM(Table1[[#This Row],[Price per Unit]]*Table1[[#This Row],[Units Sold]])</f>
        <v>3774</v>
      </c>
      <c r="W9420">
        <f>SUM(Table1[[#This Row],[Total Sales]]-Table1[[#This Row],[Operating Profit]])</f>
        <v>2378</v>
      </c>
      <c r="X9420">
        <f>SUM(Table1[[#This Row],[Total Sales]]-Table1[[#This Row],[Cost]])</f>
        <v>1396</v>
      </c>
      <c r="Y9420">
        <f>SUM(Table1[[#This Row],[profit/loss]])/SUM(Table1[profit/loss])</f>
        <v>4.2031086372130198E-6</v>
      </c>
    </row>
    <row r="9421" spans="1:25" x14ac:dyDescent="0.3">
      <c r="A9421" t="s">
        <v>25</v>
      </c>
      <c r="B9421" t="s">
        <v>23</v>
      </c>
      <c r="C9421">
        <v>1185732</v>
      </c>
      <c r="D9421" s="9">
        <v>44536</v>
      </c>
      <c r="E9421" s="8" t="str">
        <f>TEXT(Table1[[#This Row],[Invoice Date]],"dd-mm-yyyy")</f>
        <v>06-12-2021</v>
      </c>
      <c r="F9421" s="1" t="str">
        <f t="shared" si="588"/>
        <v>December</v>
      </c>
      <c r="G9421" s="1" t="str">
        <f t="shared" si="589"/>
        <v>2021</v>
      </c>
      <c r="H9421" s="1" t="str">
        <f t="shared" si="590"/>
        <v>Monday</v>
      </c>
      <c r="I9421" s="1" t="str">
        <f t="shared" si="591"/>
        <v>06</v>
      </c>
      <c r="J9421" t="s">
        <v>14</v>
      </c>
      <c r="K9421" t="s">
        <v>126</v>
      </c>
      <c r="L9421" t="s">
        <v>127</v>
      </c>
      <c r="M9421" t="s">
        <v>19</v>
      </c>
      <c r="N9421">
        <v>40</v>
      </c>
      <c r="O9421">
        <v>88</v>
      </c>
      <c r="P9421">
        <v>3520</v>
      </c>
      <c r="Q9421">
        <v>1654</v>
      </c>
      <c r="R9421">
        <v>0.47</v>
      </c>
      <c r="S9421" t="s">
        <v>23</v>
      </c>
      <c r="T9421" t="str">
        <f>IF(Table1[[#This Row],[Units Sold]]&gt; 700,"High Units","low Units")</f>
        <v>low Units</v>
      </c>
      <c r="U9421">
        <f>SUM(Table1[[#This Row],[Operating Profit]])/SUM(Table1[Operating Profit])*100</f>
        <v>4.9799009211678612E-4</v>
      </c>
      <c r="V9421">
        <f>SUM(Table1[[#This Row],[Price per Unit]]*Table1[[#This Row],[Units Sold]])</f>
        <v>3520</v>
      </c>
      <c r="W9421">
        <f>SUM(Table1[[#This Row],[Total Sales]]-Table1[[#This Row],[Operating Profit]])</f>
        <v>1866</v>
      </c>
      <c r="X9421">
        <f>SUM(Table1[[#This Row],[Total Sales]]-Table1[[#This Row],[Cost]])</f>
        <v>1654</v>
      </c>
      <c r="Y9421">
        <f>SUM(Table1[[#This Row],[profit/loss]])/SUM(Table1[profit/loss])</f>
        <v>4.9799009211678614E-6</v>
      </c>
    </row>
    <row r="9422" spans="1:25" x14ac:dyDescent="0.3">
      <c r="A9422" t="s">
        <v>25</v>
      </c>
      <c r="B9422" t="s">
        <v>23</v>
      </c>
      <c r="C9422">
        <v>1185732</v>
      </c>
      <c r="D9422" s="9">
        <v>44536</v>
      </c>
      <c r="E9422" s="8" t="str">
        <f>TEXT(Table1[[#This Row],[Invoice Date]],"dd-mm-yyyy")</f>
        <v>06-12-2021</v>
      </c>
      <c r="F9422" s="1" t="str">
        <f t="shared" si="588"/>
        <v>December</v>
      </c>
      <c r="G9422" s="1" t="str">
        <f t="shared" si="589"/>
        <v>2021</v>
      </c>
      <c r="H9422" s="1" t="str">
        <f t="shared" si="590"/>
        <v>Monday</v>
      </c>
      <c r="I9422" s="1" t="str">
        <f t="shared" si="591"/>
        <v>06</v>
      </c>
      <c r="J9422" t="s">
        <v>14</v>
      </c>
      <c r="K9422" t="s">
        <v>126</v>
      </c>
      <c r="L9422" t="s">
        <v>127</v>
      </c>
      <c r="M9422" t="s">
        <v>20</v>
      </c>
      <c r="N9422">
        <v>34</v>
      </c>
      <c r="O9422">
        <v>77</v>
      </c>
      <c r="P9422">
        <v>2618</v>
      </c>
      <c r="Q9422">
        <v>1126</v>
      </c>
      <c r="R9422">
        <v>0.43</v>
      </c>
      <c r="S9422" t="s">
        <v>23</v>
      </c>
      <c r="T9422" t="str">
        <f>IF(Table1[[#This Row],[Units Sold]]&gt; 700,"High Units","low Units")</f>
        <v>low Units</v>
      </c>
      <c r="U9422">
        <f>SUM(Table1[[#This Row],[Operating Profit]])/SUM(Table1[Operating Profit])*100</f>
        <v>3.3901864795858594E-4</v>
      </c>
      <c r="V9422">
        <f>SUM(Table1[[#This Row],[Price per Unit]]*Table1[[#This Row],[Units Sold]])</f>
        <v>2618</v>
      </c>
      <c r="W9422">
        <f>SUM(Table1[[#This Row],[Total Sales]]-Table1[[#This Row],[Operating Profit]])</f>
        <v>1492</v>
      </c>
      <c r="X9422">
        <f>SUM(Table1[[#This Row],[Total Sales]]-Table1[[#This Row],[Cost]])</f>
        <v>1126</v>
      </c>
      <c r="Y9422">
        <f>SUM(Table1[[#This Row],[profit/loss]])/SUM(Table1[profit/loss])</f>
        <v>3.3901864795858596E-6</v>
      </c>
    </row>
    <row r="9423" spans="1:25" x14ac:dyDescent="0.3">
      <c r="A9423" t="s">
        <v>25</v>
      </c>
      <c r="B9423" t="s">
        <v>23</v>
      </c>
      <c r="C9423">
        <v>1185732</v>
      </c>
      <c r="D9423" s="9">
        <v>44536</v>
      </c>
      <c r="E9423" s="8" t="str">
        <f>TEXT(Table1[[#This Row],[Invoice Date]],"dd-mm-yyyy")</f>
        <v>06-12-2021</v>
      </c>
      <c r="F9423" s="1" t="str">
        <f t="shared" si="588"/>
        <v>December</v>
      </c>
      <c r="G9423" s="1" t="str">
        <f t="shared" si="589"/>
        <v>2021</v>
      </c>
      <c r="H9423" s="1" t="str">
        <f t="shared" si="590"/>
        <v>Monday</v>
      </c>
      <c r="I9423" s="1" t="str">
        <f t="shared" si="591"/>
        <v>06</v>
      </c>
      <c r="J9423" t="s">
        <v>14</v>
      </c>
      <c r="K9423" t="s">
        <v>126</v>
      </c>
      <c r="L9423" t="s">
        <v>127</v>
      </c>
      <c r="M9423" t="s">
        <v>21</v>
      </c>
      <c r="N9423">
        <v>41</v>
      </c>
      <c r="O9423">
        <v>74</v>
      </c>
      <c r="P9423">
        <v>3034</v>
      </c>
      <c r="Q9423">
        <v>1123</v>
      </c>
      <c r="R9423">
        <v>0.37</v>
      </c>
      <c r="S9423" t="s">
        <v>23</v>
      </c>
      <c r="T9423" t="str">
        <f>IF(Table1[[#This Row],[Units Sold]]&gt; 700,"High Units","low Units")</f>
        <v>low Units</v>
      </c>
      <c r="U9423">
        <f>SUM(Table1[[#This Row],[Operating Profit]])/SUM(Table1[Operating Profit])*100</f>
        <v>3.3811540111677797E-4</v>
      </c>
      <c r="V9423">
        <f>SUM(Table1[[#This Row],[Price per Unit]]*Table1[[#This Row],[Units Sold]])</f>
        <v>3034</v>
      </c>
      <c r="W9423">
        <f>SUM(Table1[[#This Row],[Total Sales]]-Table1[[#This Row],[Operating Profit]])</f>
        <v>1911</v>
      </c>
      <c r="X9423">
        <f>SUM(Table1[[#This Row],[Total Sales]]-Table1[[#This Row],[Cost]])</f>
        <v>1123</v>
      </c>
      <c r="Y9423">
        <f>SUM(Table1[[#This Row],[profit/loss]])/SUM(Table1[profit/loss])</f>
        <v>3.3811540111677799E-6</v>
      </c>
    </row>
    <row r="9424" spans="1:25" x14ac:dyDescent="0.3">
      <c r="A9424" t="s">
        <v>25</v>
      </c>
      <c r="B9424" t="s">
        <v>23</v>
      </c>
      <c r="C9424">
        <v>1185732</v>
      </c>
      <c r="D9424" s="9">
        <v>44536</v>
      </c>
      <c r="E9424" s="8" t="str">
        <f>TEXT(Table1[[#This Row],[Invoice Date]],"dd-mm-yyyy")</f>
        <v>06-12-2021</v>
      </c>
      <c r="F9424" s="1" t="str">
        <f t="shared" si="588"/>
        <v>December</v>
      </c>
      <c r="G9424" s="1" t="str">
        <f t="shared" si="589"/>
        <v>2021</v>
      </c>
      <c r="H9424" s="1" t="str">
        <f t="shared" si="590"/>
        <v>Monday</v>
      </c>
      <c r="I9424" s="1" t="str">
        <f t="shared" si="591"/>
        <v>06</v>
      </c>
      <c r="J9424" t="s">
        <v>14</v>
      </c>
      <c r="K9424" t="s">
        <v>126</v>
      </c>
      <c r="L9424" t="s">
        <v>127</v>
      </c>
      <c r="M9424" t="s">
        <v>22</v>
      </c>
      <c r="N9424">
        <v>51</v>
      </c>
      <c r="O9424">
        <v>111</v>
      </c>
      <c r="P9424">
        <v>5661</v>
      </c>
      <c r="Q9424">
        <v>2434</v>
      </c>
      <c r="R9424">
        <v>0.43</v>
      </c>
      <c r="S9424" t="s">
        <v>23</v>
      </c>
      <c r="T9424" t="str">
        <f>IF(Table1[[#This Row],[Units Sold]]&gt; 700,"High Units","low Units")</f>
        <v>low Units</v>
      </c>
      <c r="U9424">
        <f>SUM(Table1[[#This Row],[Operating Profit]])/SUM(Table1[Operating Profit])*100</f>
        <v>7.3283427098685451E-4</v>
      </c>
      <c r="V9424">
        <f>SUM(Table1[[#This Row],[Price per Unit]]*Table1[[#This Row],[Units Sold]])</f>
        <v>5661</v>
      </c>
      <c r="W9424">
        <f>SUM(Table1[[#This Row],[Total Sales]]-Table1[[#This Row],[Operating Profit]])</f>
        <v>3227</v>
      </c>
      <c r="X9424">
        <f>SUM(Table1[[#This Row],[Total Sales]]-Table1[[#This Row],[Cost]])</f>
        <v>2434</v>
      </c>
      <c r="Y9424">
        <f>SUM(Table1[[#This Row],[profit/loss]])/SUM(Table1[profit/loss])</f>
        <v>7.3283427098685455E-6</v>
      </c>
    </row>
    <row r="9425" spans="1:25" x14ac:dyDescent="0.3">
      <c r="A9425" t="s">
        <v>25</v>
      </c>
      <c r="B9425" t="s">
        <v>23</v>
      </c>
      <c r="C9425">
        <v>1185732</v>
      </c>
      <c r="D9425" s="9">
        <v>44213</v>
      </c>
      <c r="E9425" s="8" t="str">
        <f>TEXT(Table1[[#This Row],[Invoice Date]],"dd-mm-yyyy")</f>
        <v>17-01-2021</v>
      </c>
      <c r="F9425" s="1" t="str">
        <f t="shared" si="588"/>
        <v>January</v>
      </c>
      <c r="G9425" s="1" t="str">
        <f t="shared" si="589"/>
        <v>2021</v>
      </c>
      <c r="H9425" s="1" t="str">
        <f t="shared" si="590"/>
        <v>Sunday</v>
      </c>
      <c r="I9425" s="1" t="str">
        <f t="shared" si="591"/>
        <v>17</v>
      </c>
      <c r="J9425" t="s">
        <v>14</v>
      </c>
      <c r="K9425" t="s">
        <v>126</v>
      </c>
      <c r="L9425" t="s">
        <v>127</v>
      </c>
      <c r="M9425" t="s">
        <v>16</v>
      </c>
      <c r="N9425">
        <v>28</v>
      </c>
      <c r="O9425">
        <v>140</v>
      </c>
      <c r="P9425">
        <v>3920</v>
      </c>
      <c r="Q9425">
        <v>1294</v>
      </c>
      <c r="R9425">
        <v>0.33</v>
      </c>
      <c r="S9425" t="s">
        <v>23</v>
      </c>
      <c r="T9425" t="str">
        <f>IF(Table1[[#This Row],[Units Sold]]&gt; 700,"High Units","low Units")</f>
        <v>low Units</v>
      </c>
      <c r="U9425">
        <f>SUM(Table1[[#This Row],[Operating Profit]])/SUM(Table1[Operating Profit])*100</f>
        <v>3.8960047109983149E-4</v>
      </c>
      <c r="V9425">
        <f>SUM(Table1[[#This Row],[Price per Unit]]*Table1[[#This Row],[Units Sold]])</f>
        <v>3920</v>
      </c>
      <c r="W9425">
        <f>SUM(Table1[[#This Row],[Total Sales]]-Table1[[#This Row],[Operating Profit]])</f>
        <v>2626</v>
      </c>
      <c r="X9425">
        <f>SUM(Table1[[#This Row],[Total Sales]]-Table1[[#This Row],[Cost]])</f>
        <v>1294</v>
      </c>
      <c r="Y9425">
        <f>SUM(Table1[[#This Row],[profit/loss]])/SUM(Table1[profit/loss])</f>
        <v>3.8960047109983147E-6</v>
      </c>
    </row>
    <row r="9426" spans="1:25" x14ac:dyDescent="0.3">
      <c r="A9426" t="s">
        <v>25</v>
      </c>
      <c r="B9426" t="s">
        <v>23</v>
      </c>
      <c r="C9426">
        <v>1185732</v>
      </c>
      <c r="D9426" s="9">
        <v>44213</v>
      </c>
      <c r="E9426" s="8" t="str">
        <f>TEXT(Table1[[#This Row],[Invoice Date]],"dd-mm-yyyy")</f>
        <v>17-01-2021</v>
      </c>
      <c r="F9426" s="1" t="str">
        <f t="shared" si="588"/>
        <v>January</v>
      </c>
      <c r="G9426" s="1" t="str">
        <f t="shared" si="589"/>
        <v>2021</v>
      </c>
      <c r="H9426" s="1" t="str">
        <f t="shared" si="590"/>
        <v>Sunday</v>
      </c>
      <c r="I9426" s="1" t="str">
        <f t="shared" si="591"/>
        <v>17</v>
      </c>
      <c r="J9426" t="s">
        <v>14</v>
      </c>
      <c r="K9426" t="s">
        <v>126</v>
      </c>
      <c r="L9426" t="s">
        <v>127</v>
      </c>
      <c r="M9426" t="s">
        <v>18</v>
      </c>
      <c r="N9426">
        <v>28</v>
      </c>
      <c r="O9426">
        <v>88</v>
      </c>
      <c r="P9426">
        <v>2464</v>
      </c>
      <c r="Q9426">
        <v>838</v>
      </c>
      <c r="R9426">
        <v>0.34</v>
      </c>
      <c r="S9426" t="s">
        <v>23</v>
      </c>
      <c r="T9426" t="str">
        <f>IF(Table1[[#This Row],[Units Sold]]&gt; 700,"High Units","low Units")</f>
        <v>low Units</v>
      </c>
      <c r="U9426">
        <f>SUM(Table1[[#This Row],[Operating Profit]])/SUM(Table1[Operating Profit])*100</f>
        <v>2.5230695114502222E-4</v>
      </c>
      <c r="V9426">
        <f>SUM(Table1[[#This Row],[Price per Unit]]*Table1[[#This Row],[Units Sold]])</f>
        <v>2464</v>
      </c>
      <c r="W9426">
        <f>SUM(Table1[[#This Row],[Total Sales]]-Table1[[#This Row],[Operating Profit]])</f>
        <v>1626</v>
      </c>
      <c r="X9426">
        <f>SUM(Table1[[#This Row],[Total Sales]]-Table1[[#This Row],[Cost]])</f>
        <v>838</v>
      </c>
      <c r="Y9426">
        <f>SUM(Table1[[#This Row],[profit/loss]])/SUM(Table1[profit/loss])</f>
        <v>2.5230695114502222E-6</v>
      </c>
    </row>
    <row r="9427" spans="1:25" x14ac:dyDescent="0.3">
      <c r="A9427" t="s">
        <v>25</v>
      </c>
      <c r="B9427" t="s">
        <v>23</v>
      </c>
      <c r="C9427">
        <v>1185732</v>
      </c>
      <c r="D9427" s="9">
        <v>44213</v>
      </c>
      <c r="E9427" s="8" t="str">
        <f>TEXT(Table1[[#This Row],[Invoice Date]],"dd-mm-yyyy")</f>
        <v>17-01-2021</v>
      </c>
      <c r="F9427" s="1" t="str">
        <f t="shared" si="588"/>
        <v>January</v>
      </c>
      <c r="G9427" s="1" t="str">
        <f t="shared" si="589"/>
        <v>2021</v>
      </c>
      <c r="H9427" s="1" t="str">
        <f t="shared" si="590"/>
        <v>Sunday</v>
      </c>
      <c r="I9427" s="1" t="str">
        <f t="shared" si="591"/>
        <v>17</v>
      </c>
      <c r="J9427" t="s">
        <v>14</v>
      </c>
      <c r="K9427" t="s">
        <v>126</v>
      </c>
      <c r="L9427" t="s">
        <v>127</v>
      </c>
      <c r="M9427" t="s">
        <v>19</v>
      </c>
      <c r="N9427">
        <v>22</v>
      </c>
      <c r="O9427">
        <v>75</v>
      </c>
      <c r="P9427">
        <v>1650</v>
      </c>
      <c r="Q9427">
        <v>479</v>
      </c>
      <c r="R9427">
        <v>0.28999999999999998</v>
      </c>
      <c r="S9427" t="s">
        <v>23</v>
      </c>
      <c r="T9427" t="str">
        <f>IF(Table1[[#This Row],[Units Sold]]&gt; 700,"High Units","low Units")</f>
        <v>low Units</v>
      </c>
      <c r="U9427">
        <f>SUM(Table1[[#This Row],[Operating Profit]])/SUM(Table1[Operating Profit])*100</f>
        <v>1.4421841240867022E-4</v>
      </c>
      <c r="V9427">
        <f>SUM(Table1[[#This Row],[Price per Unit]]*Table1[[#This Row],[Units Sold]])</f>
        <v>1650</v>
      </c>
      <c r="W9427">
        <f>SUM(Table1[[#This Row],[Total Sales]]-Table1[[#This Row],[Operating Profit]])</f>
        <v>1171</v>
      </c>
      <c r="X9427">
        <f>SUM(Table1[[#This Row],[Total Sales]]-Table1[[#This Row],[Cost]])</f>
        <v>479</v>
      </c>
      <c r="Y9427">
        <f>SUM(Table1[[#This Row],[profit/loss]])/SUM(Table1[profit/loss])</f>
        <v>1.4421841240867022E-6</v>
      </c>
    </row>
    <row r="9428" spans="1:25" x14ac:dyDescent="0.3">
      <c r="A9428" t="s">
        <v>25</v>
      </c>
      <c r="B9428" t="s">
        <v>23</v>
      </c>
      <c r="C9428">
        <v>1185732</v>
      </c>
      <c r="D9428" s="9">
        <v>44213</v>
      </c>
      <c r="E9428" s="8" t="str">
        <f>TEXT(Table1[[#This Row],[Invoice Date]],"dd-mm-yyyy")</f>
        <v>17-01-2021</v>
      </c>
      <c r="F9428" s="1" t="str">
        <f t="shared" si="588"/>
        <v>January</v>
      </c>
      <c r="G9428" s="1" t="str">
        <f t="shared" si="589"/>
        <v>2021</v>
      </c>
      <c r="H9428" s="1" t="str">
        <f t="shared" si="590"/>
        <v>Sunday</v>
      </c>
      <c r="I9428" s="1" t="str">
        <f t="shared" si="591"/>
        <v>17</v>
      </c>
      <c r="J9428" t="s">
        <v>14</v>
      </c>
      <c r="K9428" t="s">
        <v>126</v>
      </c>
      <c r="L9428" t="s">
        <v>127</v>
      </c>
      <c r="M9428" t="s">
        <v>20</v>
      </c>
      <c r="N9428">
        <v>25</v>
      </c>
      <c r="O9428">
        <v>33</v>
      </c>
      <c r="P9428">
        <v>825</v>
      </c>
      <c r="Q9428">
        <v>256</v>
      </c>
      <c r="R9428">
        <v>0.31</v>
      </c>
      <c r="S9428" t="s">
        <v>23</v>
      </c>
      <c r="T9428" t="str">
        <f>IF(Table1[[#This Row],[Units Sold]]&gt; 700,"High Units","low Units")</f>
        <v>low Units</v>
      </c>
      <c r="U9428">
        <f>SUM(Table1[[#This Row],[Operating Profit]])/SUM(Table1[Operating Profit])*100</f>
        <v>7.7077063834278867E-5</v>
      </c>
      <c r="V9428">
        <f>SUM(Table1[[#This Row],[Price per Unit]]*Table1[[#This Row],[Units Sold]])</f>
        <v>825</v>
      </c>
      <c r="W9428">
        <f>SUM(Table1[[#This Row],[Total Sales]]-Table1[[#This Row],[Operating Profit]])</f>
        <v>569</v>
      </c>
      <c r="X9428">
        <f>SUM(Table1[[#This Row],[Total Sales]]-Table1[[#This Row],[Cost]])</f>
        <v>256</v>
      </c>
      <c r="Y9428">
        <f>SUM(Table1[[#This Row],[profit/loss]])/SUM(Table1[profit/loss])</f>
        <v>7.7077063834278873E-7</v>
      </c>
    </row>
    <row r="9429" spans="1:25" x14ac:dyDescent="0.3">
      <c r="A9429" t="s">
        <v>25</v>
      </c>
      <c r="B9429" t="s">
        <v>23</v>
      </c>
      <c r="C9429">
        <v>1185732</v>
      </c>
      <c r="D9429" s="9">
        <v>44213</v>
      </c>
      <c r="E9429" s="8" t="str">
        <f>TEXT(Table1[[#This Row],[Invoice Date]],"dd-mm-yyyy")</f>
        <v>17-01-2021</v>
      </c>
      <c r="F9429" s="1" t="str">
        <f t="shared" si="588"/>
        <v>January</v>
      </c>
      <c r="G9429" s="1" t="str">
        <f t="shared" si="589"/>
        <v>2021</v>
      </c>
      <c r="H9429" s="1" t="str">
        <f t="shared" si="590"/>
        <v>Sunday</v>
      </c>
      <c r="I9429" s="1" t="str">
        <f t="shared" si="591"/>
        <v>17</v>
      </c>
      <c r="J9429" t="s">
        <v>14</v>
      </c>
      <c r="K9429" t="s">
        <v>126</v>
      </c>
      <c r="L9429" t="s">
        <v>127</v>
      </c>
      <c r="M9429" t="s">
        <v>21</v>
      </c>
      <c r="N9429">
        <v>39</v>
      </c>
      <c r="O9429">
        <v>47</v>
      </c>
      <c r="P9429">
        <v>1833</v>
      </c>
      <c r="Q9429">
        <v>587</v>
      </c>
      <c r="R9429">
        <v>0.32</v>
      </c>
      <c r="S9429" t="s">
        <v>23</v>
      </c>
      <c r="T9429" t="str">
        <f>IF(Table1[[#This Row],[Units Sold]]&gt; 700,"High Units","low Units")</f>
        <v>low Units</v>
      </c>
      <c r="U9429">
        <f>SUM(Table1[[#This Row],[Operating Profit]])/SUM(Table1[Operating Profit])*100</f>
        <v>1.7673529871375663E-4</v>
      </c>
      <c r="V9429">
        <f>SUM(Table1[[#This Row],[Price per Unit]]*Table1[[#This Row],[Units Sold]])</f>
        <v>1833</v>
      </c>
      <c r="W9429">
        <f>SUM(Table1[[#This Row],[Total Sales]]-Table1[[#This Row],[Operating Profit]])</f>
        <v>1246</v>
      </c>
      <c r="X9429">
        <f>SUM(Table1[[#This Row],[Total Sales]]-Table1[[#This Row],[Cost]])</f>
        <v>587</v>
      </c>
      <c r="Y9429">
        <f>SUM(Table1[[#This Row],[profit/loss]])/SUM(Table1[profit/loss])</f>
        <v>1.7673529871375662E-6</v>
      </c>
    </row>
    <row r="9430" spans="1:25" x14ac:dyDescent="0.3">
      <c r="A9430" t="s">
        <v>25</v>
      </c>
      <c r="B9430" t="s">
        <v>23</v>
      </c>
      <c r="C9430">
        <v>1185732</v>
      </c>
      <c r="D9430" s="9">
        <v>44213</v>
      </c>
      <c r="E9430" s="8" t="str">
        <f>TEXT(Table1[[#This Row],[Invoice Date]],"dd-mm-yyyy")</f>
        <v>17-01-2021</v>
      </c>
      <c r="F9430" s="1" t="str">
        <f t="shared" si="588"/>
        <v>January</v>
      </c>
      <c r="G9430" s="1" t="str">
        <f t="shared" si="589"/>
        <v>2021</v>
      </c>
      <c r="H9430" s="1" t="str">
        <f t="shared" si="590"/>
        <v>Sunday</v>
      </c>
      <c r="I9430" s="1" t="str">
        <f t="shared" si="591"/>
        <v>17</v>
      </c>
      <c r="J9430" t="s">
        <v>14</v>
      </c>
      <c r="K9430" t="s">
        <v>126</v>
      </c>
      <c r="L9430" t="s">
        <v>127</v>
      </c>
      <c r="M9430" t="s">
        <v>22</v>
      </c>
      <c r="N9430">
        <v>26</v>
      </c>
      <c r="O9430">
        <v>83</v>
      </c>
      <c r="P9430">
        <v>2158</v>
      </c>
      <c r="Q9430">
        <v>734</v>
      </c>
      <c r="R9430">
        <v>0.34</v>
      </c>
      <c r="S9430" t="s">
        <v>23</v>
      </c>
      <c r="T9430" t="str">
        <f>IF(Table1[[#This Row],[Units Sold]]&gt; 700,"High Units","low Units")</f>
        <v>low Units</v>
      </c>
      <c r="U9430">
        <f>SUM(Table1[[#This Row],[Operating Profit]])/SUM(Table1[Operating Profit])*100</f>
        <v>2.2099439396234646E-4</v>
      </c>
      <c r="V9430">
        <f>SUM(Table1[[#This Row],[Price per Unit]]*Table1[[#This Row],[Units Sold]])</f>
        <v>2158</v>
      </c>
      <c r="W9430">
        <f>SUM(Table1[[#This Row],[Total Sales]]-Table1[[#This Row],[Operating Profit]])</f>
        <v>1424</v>
      </c>
      <c r="X9430">
        <f>SUM(Table1[[#This Row],[Total Sales]]-Table1[[#This Row],[Cost]])</f>
        <v>734</v>
      </c>
      <c r="Y9430">
        <f>SUM(Table1[[#This Row],[profit/loss]])/SUM(Table1[profit/loss])</f>
        <v>2.2099439396234646E-6</v>
      </c>
    </row>
    <row r="9431" spans="1:25" x14ac:dyDescent="0.3">
      <c r="A9431" t="s">
        <v>25</v>
      </c>
      <c r="B9431" t="s">
        <v>23</v>
      </c>
      <c r="C9431">
        <v>1185732</v>
      </c>
      <c r="D9431" s="9">
        <v>44242</v>
      </c>
      <c r="E9431" s="8" t="str">
        <f>TEXT(Table1[[#This Row],[Invoice Date]],"dd-mm-yyyy")</f>
        <v>15-02-2021</v>
      </c>
      <c r="F9431" s="1" t="str">
        <f t="shared" si="588"/>
        <v>February</v>
      </c>
      <c r="G9431" s="1" t="str">
        <f t="shared" si="589"/>
        <v>2021</v>
      </c>
      <c r="H9431" s="1" t="str">
        <f t="shared" si="590"/>
        <v>Monday</v>
      </c>
      <c r="I9431" s="1" t="str">
        <f t="shared" si="591"/>
        <v>15</v>
      </c>
      <c r="J9431" t="s">
        <v>14</v>
      </c>
      <c r="K9431" t="s">
        <v>126</v>
      </c>
      <c r="L9431" t="s">
        <v>127</v>
      </c>
      <c r="M9431" t="s">
        <v>16</v>
      </c>
      <c r="N9431">
        <v>26</v>
      </c>
      <c r="O9431">
        <v>155</v>
      </c>
      <c r="P9431">
        <v>4030</v>
      </c>
      <c r="Q9431">
        <v>1491</v>
      </c>
      <c r="R9431">
        <v>0.37</v>
      </c>
      <c r="S9431" t="s">
        <v>23</v>
      </c>
      <c r="T9431" t="str">
        <f>IF(Table1[[#This Row],[Units Sold]]&gt; 700,"High Units","low Units")</f>
        <v>low Units</v>
      </c>
      <c r="U9431">
        <f>SUM(Table1[[#This Row],[Operating Profit]])/SUM(Table1[Operating Profit])*100</f>
        <v>4.489136803785539E-4</v>
      </c>
      <c r="V9431">
        <f>SUM(Table1[[#This Row],[Price per Unit]]*Table1[[#This Row],[Units Sold]])</f>
        <v>4030</v>
      </c>
      <c r="W9431">
        <f>SUM(Table1[[#This Row],[Total Sales]]-Table1[[#This Row],[Operating Profit]])</f>
        <v>2539</v>
      </c>
      <c r="X9431">
        <f>SUM(Table1[[#This Row],[Total Sales]]-Table1[[#This Row],[Cost]])</f>
        <v>1491</v>
      </c>
      <c r="Y9431">
        <f>SUM(Table1[[#This Row],[profit/loss]])/SUM(Table1[profit/loss])</f>
        <v>4.4891368037855389E-6</v>
      </c>
    </row>
    <row r="9432" spans="1:25" x14ac:dyDescent="0.3">
      <c r="A9432" t="s">
        <v>25</v>
      </c>
      <c r="B9432" t="s">
        <v>23</v>
      </c>
      <c r="C9432">
        <v>1185732</v>
      </c>
      <c r="D9432" s="9">
        <v>44242</v>
      </c>
      <c r="E9432" s="8" t="str">
        <f>TEXT(Table1[[#This Row],[Invoice Date]],"dd-mm-yyyy")</f>
        <v>15-02-2021</v>
      </c>
      <c r="F9432" s="1" t="str">
        <f t="shared" si="588"/>
        <v>February</v>
      </c>
      <c r="G9432" s="1" t="str">
        <f t="shared" si="589"/>
        <v>2021</v>
      </c>
      <c r="H9432" s="1" t="str">
        <f t="shared" si="590"/>
        <v>Monday</v>
      </c>
      <c r="I9432" s="1" t="str">
        <f t="shared" si="591"/>
        <v>15</v>
      </c>
      <c r="J9432" t="s">
        <v>14</v>
      </c>
      <c r="K9432" t="s">
        <v>126</v>
      </c>
      <c r="L9432" t="s">
        <v>127</v>
      </c>
      <c r="M9432" t="s">
        <v>18</v>
      </c>
      <c r="N9432">
        <v>31</v>
      </c>
      <c r="O9432">
        <v>53</v>
      </c>
      <c r="P9432">
        <v>1643</v>
      </c>
      <c r="Q9432">
        <v>575</v>
      </c>
      <c r="R9432">
        <v>0.35</v>
      </c>
      <c r="S9432" t="s">
        <v>23</v>
      </c>
      <c r="T9432" t="str">
        <f>IF(Table1[[#This Row],[Units Sold]]&gt; 700,"High Units","low Units")</f>
        <v>low Units</v>
      </c>
      <c r="U9432">
        <f>SUM(Table1[[#This Row],[Operating Profit]])/SUM(Table1[Operating Profit])*100</f>
        <v>1.7312231134652479E-4</v>
      </c>
      <c r="V9432">
        <f>SUM(Table1[[#This Row],[Price per Unit]]*Table1[[#This Row],[Units Sold]])</f>
        <v>1643</v>
      </c>
      <c r="W9432">
        <f>SUM(Table1[[#This Row],[Total Sales]]-Table1[[#This Row],[Operating Profit]])</f>
        <v>1068</v>
      </c>
      <c r="X9432">
        <f>SUM(Table1[[#This Row],[Total Sales]]-Table1[[#This Row],[Cost]])</f>
        <v>575</v>
      </c>
      <c r="Y9432">
        <f>SUM(Table1[[#This Row],[profit/loss]])/SUM(Table1[profit/loss])</f>
        <v>1.731223113465248E-6</v>
      </c>
    </row>
    <row r="9433" spans="1:25" x14ac:dyDescent="0.3">
      <c r="A9433" t="s">
        <v>25</v>
      </c>
      <c r="B9433" t="s">
        <v>23</v>
      </c>
      <c r="C9433">
        <v>1185732</v>
      </c>
      <c r="D9433" s="9">
        <v>44242</v>
      </c>
      <c r="E9433" s="8" t="str">
        <f>TEXT(Table1[[#This Row],[Invoice Date]],"dd-mm-yyyy")</f>
        <v>15-02-2021</v>
      </c>
      <c r="F9433" s="1" t="str">
        <f t="shared" si="588"/>
        <v>February</v>
      </c>
      <c r="G9433" s="1" t="str">
        <f t="shared" si="589"/>
        <v>2021</v>
      </c>
      <c r="H9433" s="1" t="str">
        <f t="shared" si="590"/>
        <v>Monday</v>
      </c>
      <c r="I9433" s="1" t="str">
        <f t="shared" si="591"/>
        <v>15</v>
      </c>
      <c r="J9433" t="s">
        <v>14</v>
      </c>
      <c r="K9433" t="s">
        <v>126</v>
      </c>
      <c r="L9433" t="s">
        <v>127</v>
      </c>
      <c r="M9433" t="s">
        <v>19</v>
      </c>
      <c r="N9433">
        <v>24</v>
      </c>
      <c r="O9433">
        <v>70</v>
      </c>
      <c r="P9433">
        <v>1680</v>
      </c>
      <c r="Q9433">
        <v>487</v>
      </c>
      <c r="R9433">
        <v>0.28999999999999998</v>
      </c>
      <c r="S9433" t="s">
        <v>23</v>
      </c>
      <c r="T9433" t="str">
        <f>IF(Table1[[#This Row],[Units Sold]]&gt; 700,"High Units","low Units")</f>
        <v>low Units</v>
      </c>
      <c r="U9433">
        <f>SUM(Table1[[#This Row],[Operating Profit]])/SUM(Table1[Operating Profit])*100</f>
        <v>1.4662707065349144E-4</v>
      </c>
      <c r="V9433">
        <f>SUM(Table1[[#This Row],[Price per Unit]]*Table1[[#This Row],[Units Sold]])</f>
        <v>1680</v>
      </c>
      <c r="W9433">
        <f>SUM(Table1[[#This Row],[Total Sales]]-Table1[[#This Row],[Operating Profit]])</f>
        <v>1193</v>
      </c>
      <c r="X9433">
        <f>SUM(Table1[[#This Row],[Total Sales]]-Table1[[#This Row],[Cost]])</f>
        <v>487</v>
      </c>
      <c r="Y9433">
        <f>SUM(Table1[[#This Row],[profit/loss]])/SUM(Table1[profit/loss])</f>
        <v>1.4662707065349145E-6</v>
      </c>
    </row>
    <row r="9434" spans="1:25" x14ac:dyDescent="0.3">
      <c r="A9434" t="s">
        <v>25</v>
      </c>
      <c r="B9434" t="s">
        <v>23</v>
      </c>
      <c r="C9434">
        <v>1185732</v>
      </c>
      <c r="D9434" s="9">
        <v>44242</v>
      </c>
      <c r="E9434" s="8" t="str">
        <f>TEXT(Table1[[#This Row],[Invoice Date]],"dd-mm-yyyy")</f>
        <v>15-02-2021</v>
      </c>
      <c r="F9434" s="1" t="str">
        <f t="shared" si="588"/>
        <v>February</v>
      </c>
      <c r="G9434" s="1" t="str">
        <f t="shared" si="589"/>
        <v>2021</v>
      </c>
      <c r="H9434" s="1" t="str">
        <f t="shared" si="590"/>
        <v>Monday</v>
      </c>
      <c r="I9434" s="1" t="str">
        <f t="shared" si="591"/>
        <v>15</v>
      </c>
      <c r="J9434" t="s">
        <v>14</v>
      </c>
      <c r="K9434" t="s">
        <v>128</v>
      </c>
      <c r="L9434" t="s">
        <v>129</v>
      </c>
      <c r="M9434" t="s">
        <v>20</v>
      </c>
      <c r="N9434">
        <v>27</v>
      </c>
      <c r="O9434">
        <v>75</v>
      </c>
      <c r="P9434">
        <v>2025</v>
      </c>
      <c r="Q9434">
        <v>648</v>
      </c>
      <c r="R9434">
        <v>0.32</v>
      </c>
      <c r="S9434" t="s">
        <v>23</v>
      </c>
      <c r="T9434" t="str">
        <f>IF(Table1[[#This Row],[Units Sold]]&gt; 700,"High Units","low Units")</f>
        <v>low Units</v>
      </c>
      <c r="U9434">
        <f>SUM(Table1[[#This Row],[Operating Profit]])/SUM(Table1[Operating Profit])*100</f>
        <v>1.951013178305184E-4</v>
      </c>
      <c r="V9434">
        <f>SUM(Table1[[#This Row],[Price per Unit]]*Table1[[#This Row],[Units Sold]])</f>
        <v>2025</v>
      </c>
      <c r="W9434">
        <f>SUM(Table1[[#This Row],[Total Sales]]-Table1[[#This Row],[Operating Profit]])</f>
        <v>1377</v>
      </c>
      <c r="X9434">
        <f>SUM(Table1[[#This Row],[Total Sales]]-Table1[[#This Row],[Cost]])</f>
        <v>648</v>
      </c>
      <c r="Y9434">
        <f>SUM(Table1[[#This Row],[profit/loss]])/SUM(Table1[profit/loss])</f>
        <v>1.9510131783051841E-6</v>
      </c>
    </row>
    <row r="9435" spans="1:25" x14ac:dyDescent="0.3">
      <c r="A9435" t="s">
        <v>25</v>
      </c>
      <c r="B9435" t="s">
        <v>23</v>
      </c>
      <c r="C9435">
        <v>1185732</v>
      </c>
      <c r="D9435" s="9">
        <v>44242</v>
      </c>
      <c r="E9435" s="8" t="str">
        <f>TEXT(Table1[[#This Row],[Invoice Date]],"dd-mm-yyyy")</f>
        <v>15-02-2021</v>
      </c>
      <c r="F9435" s="1" t="str">
        <f t="shared" si="588"/>
        <v>February</v>
      </c>
      <c r="G9435" s="1" t="str">
        <f t="shared" si="589"/>
        <v>2021</v>
      </c>
      <c r="H9435" s="1" t="str">
        <f t="shared" si="590"/>
        <v>Monday</v>
      </c>
      <c r="I9435" s="1" t="str">
        <f t="shared" si="591"/>
        <v>15</v>
      </c>
      <c r="J9435" t="s">
        <v>14</v>
      </c>
      <c r="K9435" t="s">
        <v>128</v>
      </c>
      <c r="L9435" t="s">
        <v>129</v>
      </c>
      <c r="M9435" t="s">
        <v>21</v>
      </c>
      <c r="N9435">
        <v>36</v>
      </c>
      <c r="O9435">
        <v>53</v>
      </c>
      <c r="P9435">
        <v>1908</v>
      </c>
      <c r="Q9435">
        <v>515</v>
      </c>
      <c r="R9435">
        <v>0.27</v>
      </c>
      <c r="S9435" t="s">
        <v>23</v>
      </c>
      <c r="T9435" t="str">
        <f>IF(Table1[[#This Row],[Units Sold]]&gt; 700,"High Units","low Units")</f>
        <v>low Units</v>
      </c>
      <c r="U9435">
        <f>SUM(Table1[[#This Row],[Operating Profit]])/SUM(Table1[Operating Profit])*100</f>
        <v>1.550573745103657E-4</v>
      </c>
      <c r="V9435">
        <f>SUM(Table1[[#This Row],[Price per Unit]]*Table1[[#This Row],[Units Sold]])</f>
        <v>1908</v>
      </c>
      <c r="W9435">
        <f>SUM(Table1[[#This Row],[Total Sales]]-Table1[[#This Row],[Operating Profit]])</f>
        <v>1393</v>
      </c>
      <c r="X9435">
        <f>SUM(Table1[[#This Row],[Total Sales]]-Table1[[#This Row],[Cost]])</f>
        <v>515</v>
      </c>
      <c r="Y9435">
        <f>SUM(Table1[[#This Row],[profit/loss]])/SUM(Table1[profit/loss])</f>
        <v>1.5505737451036569E-6</v>
      </c>
    </row>
    <row r="9436" spans="1:25" x14ac:dyDescent="0.3">
      <c r="A9436" t="s">
        <v>25</v>
      </c>
      <c r="B9436" t="s">
        <v>23</v>
      </c>
      <c r="C9436">
        <v>1185732</v>
      </c>
      <c r="D9436" s="9">
        <v>44242</v>
      </c>
      <c r="E9436" s="8" t="str">
        <f>TEXT(Table1[[#This Row],[Invoice Date]],"dd-mm-yyyy")</f>
        <v>15-02-2021</v>
      </c>
      <c r="F9436" s="1" t="str">
        <f t="shared" si="588"/>
        <v>February</v>
      </c>
      <c r="G9436" s="1" t="str">
        <f t="shared" si="589"/>
        <v>2021</v>
      </c>
      <c r="H9436" s="1" t="str">
        <f t="shared" si="590"/>
        <v>Monday</v>
      </c>
      <c r="I9436" s="1" t="str">
        <f t="shared" si="591"/>
        <v>15</v>
      </c>
      <c r="J9436" t="s">
        <v>14</v>
      </c>
      <c r="K9436" t="s">
        <v>128</v>
      </c>
      <c r="L9436" t="s">
        <v>129</v>
      </c>
      <c r="M9436" t="s">
        <v>22</v>
      </c>
      <c r="N9436">
        <v>30</v>
      </c>
      <c r="O9436">
        <v>80</v>
      </c>
      <c r="P9436">
        <v>2400</v>
      </c>
      <c r="Q9436">
        <v>768</v>
      </c>
      <c r="R9436">
        <v>0.32</v>
      </c>
      <c r="S9436" t="s">
        <v>23</v>
      </c>
      <c r="T9436" t="str">
        <f>IF(Table1[[#This Row],[Units Sold]]&gt; 700,"High Units","low Units")</f>
        <v>low Units</v>
      </c>
      <c r="U9436">
        <f>SUM(Table1[[#This Row],[Operating Profit]])/SUM(Table1[Operating Profit])*100</f>
        <v>2.3123119150283663E-4</v>
      </c>
      <c r="V9436">
        <f>SUM(Table1[[#This Row],[Price per Unit]]*Table1[[#This Row],[Units Sold]])</f>
        <v>2400</v>
      </c>
      <c r="W9436">
        <f>SUM(Table1[[#This Row],[Total Sales]]-Table1[[#This Row],[Operating Profit]])</f>
        <v>1632</v>
      </c>
      <c r="X9436">
        <f>SUM(Table1[[#This Row],[Total Sales]]-Table1[[#This Row],[Cost]])</f>
        <v>768</v>
      </c>
      <c r="Y9436">
        <f>SUM(Table1[[#This Row],[profit/loss]])/SUM(Table1[profit/loss])</f>
        <v>2.3123119150283663E-6</v>
      </c>
    </row>
    <row r="9437" spans="1:25" x14ac:dyDescent="0.3">
      <c r="A9437" t="s">
        <v>25</v>
      </c>
      <c r="B9437" t="s">
        <v>23</v>
      </c>
      <c r="C9437">
        <v>1185732</v>
      </c>
      <c r="D9437" s="9">
        <v>44268</v>
      </c>
      <c r="E9437" s="8" t="str">
        <f>TEXT(Table1[[#This Row],[Invoice Date]],"dd-mm-yyyy")</f>
        <v>13-03-2021</v>
      </c>
      <c r="F9437" s="1" t="str">
        <f t="shared" si="588"/>
        <v>March</v>
      </c>
      <c r="G9437" s="1" t="str">
        <f t="shared" si="589"/>
        <v>2021</v>
      </c>
      <c r="H9437" s="1" t="str">
        <f t="shared" si="590"/>
        <v>Saturday</v>
      </c>
      <c r="I9437" s="1" t="str">
        <f t="shared" si="591"/>
        <v>13</v>
      </c>
      <c r="J9437" t="s">
        <v>14</v>
      </c>
      <c r="K9437" t="s">
        <v>128</v>
      </c>
      <c r="L9437" t="s">
        <v>129</v>
      </c>
      <c r="M9437" t="s">
        <v>16</v>
      </c>
      <c r="N9437">
        <v>28</v>
      </c>
      <c r="O9437">
        <v>155</v>
      </c>
      <c r="P9437">
        <v>4340</v>
      </c>
      <c r="Q9437">
        <v>1476</v>
      </c>
      <c r="R9437">
        <v>0.34</v>
      </c>
      <c r="S9437" t="s">
        <v>23</v>
      </c>
      <c r="T9437" t="str">
        <f>IF(Table1[[#This Row],[Units Sold]]&gt; 700,"High Units","low Units")</f>
        <v>low Units</v>
      </c>
      <c r="U9437">
        <f>SUM(Table1[[#This Row],[Operating Profit]])/SUM(Table1[Operating Profit])*100</f>
        <v>4.4439744616951412E-4</v>
      </c>
      <c r="V9437">
        <f>SUM(Table1[[#This Row],[Price per Unit]]*Table1[[#This Row],[Units Sold]])</f>
        <v>4340</v>
      </c>
      <c r="W9437">
        <f>SUM(Table1[[#This Row],[Total Sales]]-Table1[[#This Row],[Operating Profit]])</f>
        <v>2864</v>
      </c>
      <c r="X9437">
        <f>SUM(Table1[[#This Row],[Total Sales]]-Table1[[#This Row],[Cost]])</f>
        <v>1476</v>
      </c>
      <c r="Y9437">
        <f>SUM(Table1[[#This Row],[profit/loss]])/SUM(Table1[profit/loss])</f>
        <v>4.443974461695141E-6</v>
      </c>
    </row>
    <row r="9438" spans="1:25" x14ac:dyDescent="0.3">
      <c r="A9438" t="s">
        <v>25</v>
      </c>
      <c r="B9438" t="s">
        <v>23</v>
      </c>
      <c r="C9438">
        <v>1185732</v>
      </c>
      <c r="D9438" s="9">
        <v>44268</v>
      </c>
      <c r="E9438" s="8" t="str">
        <f>TEXT(Table1[[#This Row],[Invoice Date]],"dd-mm-yyyy")</f>
        <v>13-03-2021</v>
      </c>
      <c r="F9438" s="1" t="str">
        <f t="shared" si="588"/>
        <v>March</v>
      </c>
      <c r="G9438" s="1" t="str">
        <f t="shared" si="589"/>
        <v>2021</v>
      </c>
      <c r="H9438" s="1" t="str">
        <f t="shared" si="590"/>
        <v>Saturday</v>
      </c>
      <c r="I9438" s="1" t="str">
        <f t="shared" si="591"/>
        <v>13</v>
      </c>
      <c r="J9438" t="s">
        <v>14</v>
      </c>
      <c r="K9438" t="s">
        <v>128</v>
      </c>
      <c r="L9438" t="s">
        <v>129</v>
      </c>
      <c r="M9438" t="s">
        <v>18</v>
      </c>
      <c r="N9438">
        <v>31</v>
      </c>
      <c r="O9438">
        <v>61</v>
      </c>
      <c r="P9438">
        <v>1891</v>
      </c>
      <c r="Q9438">
        <v>643</v>
      </c>
      <c r="R9438">
        <v>0.34</v>
      </c>
      <c r="S9438" t="s">
        <v>23</v>
      </c>
      <c r="T9438" t="str">
        <f>IF(Table1[[#This Row],[Units Sold]]&gt; 700,"High Units","low Units")</f>
        <v>low Units</v>
      </c>
      <c r="U9438">
        <f>SUM(Table1[[#This Row],[Operating Profit]])/SUM(Table1[Operating Profit])*100</f>
        <v>1.9359590642750515E-4</v>
      </c>
      <c r="V9438">
        <f>SUM(Table1[[#This Row],[Price per Unit]]*Table1[[#This Row],[Units Sold]])</f>
        <v>1891</v>
      </c>
      <c r="W9438">
        <f>SUM(Table1[[#This Row],[Total Sales]]-Table1[[#This Row],[Operating Profit]])</f>
        <v>1248</v>
      </c>
      <c r="X9438">
        <f>SUM(Table1[[#This Row],[Total Sales]]-Table1[[#This Row],[Cost]])</f>
        <v>643</v>
      </c>
      <c r="Y9438">
        <f>SUM(Table1[[#This Row],[profit/loss]])/SUM(Table1[profit/loss])</f>
        <v>1.9359590642750514E-6</v>
      </c>
    </row>
    <row r="9439" spans="1:25" x14ac:dyDescent="0.3">
      <c r="A9439" t="s">
        <v>25</v>
      </c>
      <c r="B9439" t="s">
        <v>23</v>
      </c>
      <c r="C9439">
        <v>1185732</v>
      </c>
      <c r="D9439" s="9">
        <v>44268</v>
      </c>
      <c r="E9439" s="8" t="str">
        <f>TEXT(Table1[[#This Row],[Invoice Date]],"dd-mm-yyyy")</f>
        <v>13-03-2021</v>
      </c>
      <c r="F9439" s="1" t="str">
        <f t="shared" si="588"/>
        <v>March</v>
      </c>
      <c r="G9439" s="1" t="str">
        <f t="shared" si="589"/>
        <v>2021</v>
      </c>
      <c r="H9439" s="1" t="str">
        <f t="shared" si="590"/>
        <v>Saturday</v>
      </c>
      <c r="I9439" s="1" t="str">
        <f t="shared" si="591"/>
        <v>13</v>
      </c>
      <c r="J9439" t="s">
        <v>14</v>
      </c>
      <c r="K9439" t="s">
        <v>128</v>
      </c>
      <c r="L9439" t="s">
        <v>129</v>
      </c>
      <c r="M9439" t="s">
        <v>19</v>
      </c>
      <c r="N9439">
        <v>23</v>
      </c>
      <c r="O9439">
        <v>60</v>
      </c>
      <c r="P9439">
        <v>1380</v>
      </c>
      <c r="Q9439">
        <v>442</v>
      </c>
      <c r="R9439">
        <v>0.32</v>
      </c>
      <c r="S9439" t="s">
        <v>23</v>
      </c>
      <c r="T9439" t="str">
        <f>IF(Table1[[#This Row],[Units Sold]]&gt; 700,"High Units","low Units")</f>
        <v>low Units</v>
      </c>
      <c r="U9439">
        <f>SUM(Table1[[#This Row],[Operating Profit]])/SUM(Table1[Operating Profit])*100</f>
        <v>1.3307836802637212E-4</v>
      </c>
      <c r="V9439">
        <f>SUM(Table1[[#This Row],[Price per Unit]]*Table1[[#This Row],[Units Sold]])</f>
        <v>1380</v>
      </c>
      <c r="W9439">
        <f>SUM(Table1[[#This Row],[Total Sales]]-Table1[[#This Row],[Operating Profit]])</f>
        <v>938</v>
      </c>
      <c r="X9439">
        <f>SUM(Table1[[#This Row],[Total Sales]]-Table1[[#This Row],[Cost]])</f>
        <v>442</v>
      </c>
      <c r="Y9439">
        <f>SUM(Table1[[#This Row],[profit/loss]])/SUM(Table1[profit/loss])</f>
        <v>1.3307836802637211E-6</v>
      </c>
    </row>
    <row r="9440" spans="1:25" x14ac:dyDescent="0.3">
      <c r="A9440" t="s">
        <v>25</v>
      </c>
      <c r="B9440" t="s">
        <v>23</v>
      </c>
      <c r="C9440">
        <v>1185732</v>
      </c>
      <c r="D9440" s="9">
        <v>44268</v>
      </c>
      <c r="E9440" s="8" t="str">
        <f>TEXT(Table1[[#This Row],[Invoice Date]],"dd-mm-yyyy")</f>
        <v>13-03-2021</v>
      </c>
      <c r="F9440" s="1" t="str">
        <f t="shared" si="588"/>
        <v>March</v>
      </c>
      <c r="G9440" s="1" t="str">
        <f t="shared" si="589"/>
        <v>2021</v>
      </c>
      <c r="H9440" s="1" t="str">
        <f t="shared" si="590"/>
        <v>Saturday</v>
      </c>
      <c r="I9440" s="1" t="str">
        <f t="shared" si="591"/>
        <v>13</v>
      </c>
      <c r="J9440" t="s">
        <v>14</v>
      </c>
      <c r="K9440" t="s">
        <v>128</v>
      </c>
      <c r="L9440" t="s">
        <v>129</v>
      </c>
      <c r="M9440" t="s">
        <v>20</v>
      </c>
      <c r="N9440">
        <v>25</v>
      </c>
      <c r="O9440">
        <v>93</v>
      </c>
      <c r="P9440">
        <v>2325</v>
      </c>
      <c r="Q9440">
        <v>651</v>
      </c>
      <c r="R9440">
        <v>0.28000000000000003</v>
      </c>
      <c r="S9440" t="s">
        <v>23</v>
      </c>
      <c r="T9440" t="str">
        <f>IF(Table1[[#This Row],[Units Sold]]&gt; 700,"High Units","low Units")</f>
        <v>low Units</v>
      </c>
      <c r="U9440">
        <f>SUM(Table1[[#This Row],[Operating Profit]])/SUM(Table1[Operating Profit])*100</f>
        <v>1.9600456467232632E-4</v>
      </c>
      <c r="V9440">
        <f>SUM(Table1[[#This Row],[Price per Unit]]*Table1[[#This Row],[Units Sold]])</f>
        <v>2325</v>
      </c>
      <c r="W9440">
        <f>SUM(Table1[[#This Row],[Total Sales]]-Table1[[#This Row],[Operating Profit]])</f>
        <v>1674</v>
      </c>
      <c r="X9440">
        <f>SUM(Table1[[#This Row],[Total Sales]]-Table1[[#This Row],[Cost]])</f>
        <v>651</v>
      </c>
      <c r="Y9440">
        <f>SUM(Table1[[#This Row],[profit/loss]])/SUM(Table1[profit/loss])</f>
        <v>1.9600456467232633E-6</v>
      </c>
    </row>
    <row r="9441" spans="1:25" x14ac:dyDescent="0.3">
      <c r="A9441" t="s">
        <v>25</v>
      </c>
      <c r="B9441" t="s">
        <v>23</v>
      </c>
      <c r="C9441">
        <v>1185732</v>
      </c>
      <c r="D9441" s="9">
        <v>44268</v>
      </c>
      <c r="E9441" s="8" t="str">
        <f>TEXT(Table1[[#This Row],[Invoice Date]],"dd-mm-yyyy")</f>
        <v>13-03-2021</v>
      </c>
      <c r="F9441" s="1" t="str">
        <f t="shared" si="588"/>
        <v>March</v>
      </c>
      <c r="G9441" s="1" t="str">
        <f t="shared" si="589"/>
        <v>2021</v>
      </c>
      <c r="H9441" s="1" t="str">
        <f t="shared" si="590"/>
        <v>Saturday</v>
      </c>
      <c r="I9441" s="1" t="str">
        <f t="shared" si="591"/>
        <v>13</v>
      </c>
      <c r="J9441" t="s">
        <v>14</v>
      </c>
      <c r="K9441" t="s">
        <v>128</v>
      </c>
      <c r="L9441" t="s">
        <v>129</v>
      </c>
      <c r="M9441" t="s">
        <v>21</v>
      </c>
      <c r="N9441">
        <v>36</v>
      </c>
      <c r="O9441">
        <v>31</v>
      </c>
      <c r="P9441">
        <v>1116</v>
      </c>
      <c r="Q9441">
        <v>335</v>
      </c>
      <c r="R9441">
        <v>0.3</v>
      </c>
      <c r="S9441" t="s">
        <v>23</v>
      </c>
      <c r="T9441" t="str">
        <f>IF(Table1[[#This Row],[Units Sold]]&gt; 700,"High Units","low Units")</f>
        <v>low Units</v>
      </c>
      <c r="U9441">
        <f>SUM(Table1[[#This Row],[Operating Profit]])/SUM(Table1[Operating Profit])*100</f>
        <v>1.0086256400188836E-4</v>
      </c>
      <c r="V9441">
        <f>SUM(Table1[[#This Row],[Price per Unit]]*Table1[[#This Row],[Units Sold]])</f>
        <v>1116</v>
      </c>
      <c r="W9441">
        <f>SUM(Table1[[#This Row],[Total Sales]]-Table1[[#This Row],[Operating Profit]])</f>
        <v>781</v>
      </c>
      <c r="X9441">
        <f>SUM(Table1[[#This Row],[Total Sales]]-Table1[[#This Row],[Cost]])</f>
        <v>335</v>
      </c>
      <c r="Y9441">
        <f>SUM(Table1[[#This Row],[profit/loss]])/SUM(Table1[profit/loss])</f>
        <v>1.0086256400188836E-6</v>
      </c>
    </row>
    <row r="9442" spans="1:25" x14ac:dyDescent="0.3">
      <c r="A9442" t="s">
        <v>25</v>
      </c>
      <c r="B9442" t="s">
        <v>23</v>
      </c>
      <c r="C9442">
        <v>1185732</v>
      </c>
      <c r="D9442" s="9">
        <v>44268</v>
      </c>
      <c r="E9442" s="8" t="str">
        <f>TEXT(Table1[[#This Row],[Invoice Date]],"dd-mm-yyyy")</f>
        <v>13-03-2021</v>
      </c>
      <c r="F9442" s="1" t="str">
        <f t="shared" si="588"/>
        <v>March</v>
      </c>
      <c r="G9442" s="1" t="str">
        <f t="shared" si="589"/>
        <v>2021</v>
      </c>
      <c r="H9442" s="1" t="str">
        <f t="shared" si="590"/>
        <v>Saturday</v>
      </c>
      <c r="I9442" s="1" t="str">
        <f t="shared" si="591"/>
        <v>13</v>
      </c>
      <c r="J9442" t="s">
        <v>14</v>
      </c>
      <c r="K9442" t="s">
        <v>128</v>
      </c>
      <c r="L9442" t="s">
        <v>129</v>
      </c>
      <c r="M9442" t="s">
        <v>22</v>
      </c>
      <c r="N9442">
        <v>31</v>
      </c>
      <c r="O9442">
        <v>68</v>
      </c>
      <c r="P9442">
        <v>2108</v>
      </c>
      <c r="Q9442">
        <v>780</v>
      </c>
      <c r="R9442">
        <v>0.37</v>
      </c>
      <c r="S9442" t="s">
        <v>23</v>
      </c>
      <c r="T9442" t="str">
        <f>IF(Table1[[#This Row],[Units Sold]]&gt; 700,"High Units","low Units")</f>
        <v>low Units</v>
      </c>
      <c r="U9442">
        <f>SUM(Table1[[#This Row],[Operating Profit]])/SUM(Table1[Operating Profit])*100</f>
        <v>2.3484417887006845E-4</v>
      </c>
      <c r="V9442">
        <f>SUM(Table1[[#This Row],[Price per Unit]]*Table1[[#This Row],[Units Sold]])</f>
        <v>2108</v>
      </c>
      <c r="W9442">
        <f>SUM(Table1[[#This Row],[Total Sales]]-Table1[[#This Row],[Operating Profit]])</f>
        <v>1328</v>
      </c>
      <c r="X9442">
        <f>SUM(Table1[[#This Row],[Total Sales]]-Table1[[#This Row],[Cost]])</f>
        <v>780</v>
      </c>
      <c r="Y9442">
        <f>SUM(Table1[[#This Row],[profit/loss]])/SUM(Table1[profit/loss])</f>
        <v>2.3484417887006845E-6</v>
      </c>
    </row>
    <row r="9443" spans="1:25" x14ac:dyDescent="0.3">
      <c r="A9443" t="s">
        <v>25</v>
      </c>
      <c r="B9443" t="s">
        <v>23</v>
      </c>
      <c r="C9443">
        <v>1185732</v>
      </c>
      <c r="D9443" s="9">
        <v>44300</v>
      </c>
      <c r="E9443" s="8" t="str">
        <f>TEXT(Table1[[#This Row],[Invoice Date]],"dd-mm-yyyy")</f>
        <v>14-04-2021</v>
      </c>
      <c r="F9443" s="1" t="str">
        <f t="shared" si="588"/>
        <v>April</v>
      </c>
      <c r="G9443" s="1" t="str">
        <f t="shared" si="589"/>
        <v>2021</v>
      </c>
      <c r="H9443" s="1" t="str">
        <f t="shared" si="590"/>
        <v>Wednesday</v>
      </c>
      <c r="I9443" s="1" t="str">
        <f t="shared" si="591"/>
        <v>14</v>
      </c>
      <c r="J9443" t="s">
        <v>14</v>
      </c>
      <c r="K9443" t="s">
        <v>128</v>
      </c>
      <c r="L9443" t="s">
        <v>129</v>
      </c>
      <c r="M9443" t="s">
        <v>16</v>
      </c>
      <c r="N9443">
        <v>28</v>
      </c>
      <c r="O9443">
        <v>149</v>
      </c>
      <c r="P9443">
        <v>4172</v>
      </c>
      <c r="Q9443">
        <v>1377</v>
      </c>
      <c r="R9443">
        <v>0.33</v>
      </c>
      <c r="S9443" t="s">
        <v>23</v>
      </c>
      <c r="T9443" t="str">
        <f>IF(Table1[[#This Row],[Units Sold]]&gt; 700,"High Units","low Units")</f>
        <v>low Units</v>
      </c>
      <c r="U9443">
        <f>SUM(Table1[[#This Row],[Operating Profit]])/SUM(Table1[Operating Profit])*100</f>
        <v>4.1459030038985161E-4</v>
      </c>
      <c r="V9443">
        <f>SUM(Table1[[#This Row],[Price per Unit]]*Table1[[#This Row],[Units Sold]])</f>
        <v>4172</v>
      </c>
      <c r="W9443">
        <f>SUM(Table1[[#This Row],[Total Sales]]-Table1[[#This Row],[Operating Profit]])</f>
        <v>2795</v>
      </c>
      <c r="X9443">
        <f>SUM(Table1[[#This Row],[Total Sales]]-Table1[[#This Row],[Cost]])</f>
        <v>1377</v>
      </c>
      <c r="Y9443">
        <f>SUM(Table1[[#This Row],[profit/loss]])/SUM(Table1[profit/loss])</f>
        <v>4.145903003898516E-6</v>
      </c>
    </row>
    <row r="9444" spans="1:25" x14ac:dyDescent="0.3">
      <c r="A9444" t="s">
        <v>25</v>
      </c>
      <c r="B9444" t="s">
        <v>23</v>
      </c>
      <c r="C9444">
        <v>1185732</v>
      </c>
      <c r="D9444" s="9">
        <v>44300</v>
      </c>
      <c r="E9444" s="8" t="str">
        <f>TEXT(Table1[[#This Row],[Invoice Date]],"dd-mm-yyyy")</f>
        <v>14-04-2021</v>
      </c>
      <c r="F9444" s="1" t="str">
        <f t="shared" si="588"/>
        <v>April</v>
      </c>
      <c r="G9444" s="1" t="str">
        <f t="shared" si="589"/>
        <v>2021</v>
      </c>
      <c r="H9444" s="1" t="str">
        <f t="shared" si="590"/>
        <v>Wednesday</v>
      </c>
      <c r="I9444" s="1" t="str">
        <f t="shared" si="591"/>
        <v>14</v>
      </c>
      <c r="J9444" t="s">
        <v>14</v>
      </c>
      <c r="K9444" t="s">
        <v>128</v>
      </c>
      <c r="L9444" t="s">
        <v>129</v>
      </c>
      <c r="M9444" t="s">
        <v>18</v>
      </c>
      <c r="N9444">
        <v>28</v>
      </c>
      <c r="O9444">
        <v>51</v>
      </c>
      <c r="P9444">
        <v>1428</v>
      </c>
      <c r="Q9444">
        <v>514</v>
      </c>
      <c r="R9444">
        <v>0.36</v>
      </c>
      <c r="S9444" t="s">
        <v>23</v>
      </c>
      <c r="T9444" t="str">
        <f>IF(Table1[[#This Row],[Units Sold]]&gt; 700,"High Units","low Units")</f>
        <v>low Units</v>
      </c>
      <c r="U9444">
        <f>SUM(Table1[[#This Row],[Operating Profit]])/SUM(Table1[Operating Profit])*100</f>
        <v>1.5475629222976305E-4</v>
      </c>
      <c r="V9444">
        <f>SUM(Table1[[#This Row],[Price per Unit]]*Table1[[#This Row],[Units Sold]])</f>
        <v>1428</v>
      </c>
      <c r="W9444">
        <f>SUM(Table1[[#This Row],[Total Sales]]-Table1[[#This Row],[Operating Profit]])</f>
        <v>914</v>
      </c>
      <c r="X9444">
        <f>SUM(Table1[[#This Row],[Total Sales]]-Table1[[#This Row],[Cost]])</f>
        <v>514</v>
      </c>
      <c r="Y9444">
        <f>SUM(Table1[[#This Row],[profit/loss]])/SUM(Table1[profit/loss])</f>
        <v>1.5475629222976304E-6</v>
      </c>
    </row>
    <row r="9445" spans="1:25" x14ac:dyDescent="0.3">
      <c r="A9445" t="s">
        <v>25</v>
      </c>
      <c r="B9445" t="s">
        <v>23</v>
      </c>
      <c r="C9445">
        <v>1185732</v>
      </c>
      <c r="D9445" s="9">
        <v>44300</v>
      </c>
      <c r="E9445" s="8" t="str">
        <f>TEXT(Table1[[#This Row],[Invoice Date]],"dd-mm-yyyy")</f>
        <v>14-04-2021</v>
      </c>
      <c r="F9445" s="1" t="str">
        <f t="shared" si="588"/>
        <v>April</v>
      </c>
      <c r="G9445" s="1" t="str">
        <f t="shared" si="589"/>
        <v>2021</v>
      </c>
      <c r="H9445" s="1" t="str">
        <f t="shared" si="590"/>
        <v>Wednesday</v>
      </c>
      <c r="I9445" s="1" t="str">
        <f t="shared" si="591"/>
        <v>14</v>
      </c>
      <c r="J9445" t="s">
        <v>14</v>
      </c>
      <c r="K9445" t="s">
        <v>128</v>
      </c>
      <c r="L9445" t="s">
        <v>129</v>
      </c>
      <c r="M9445" t="s">
        <v>19</v>
      </c>
      <c r="N9445">
        <v>22</v>
      </c>
      <c r="O9445">
        <v>51</v>
      </c>
      <c r="P9445">
        <v>1122</v>
      </c>
      <c r="Q9445">
        <v>348</v>
      </c>
      <c r="R9445">
        <v>0.31</v>
      </c>
      <c r="S9445" t="s">
        <v>23</v>
      </c>
      <c r="T9445" t="str">
        <f>IF(Table1[[#This Row],[Units Sold]]&gt; 700,"High Units","low Units")</f>
        <v>low Units</v>
      </c>
      <c r="U9445">
        <f>SUM(Table1[[#This Row],[Operating Profit]])/SUM(Table1[Operating Profit])*100</f>
        <v>1.0477663364972285E-4</v>
      </c>
      <c r="V9445">
        <f>SUM(Table1[[#This Row],[Price per Unit]]*Table1[[#This Row],[Units Sold]])</f>
        <v>1122</v>
      </c>
      <c r="W9445">
        <f>SUM(Table1[[#This Row],[Total Sales]]-Table1[[#This Row],[Operating Profit]])</f>
        <v>774</v>
      </c>
      <c r="X9445">
        <f>SUM(Table1[[#This Row],[Total Sales]]-Table1[[#This Row],[Cost]])</f>
        <v>348</v>
      </c>
      <c r="Y9445">
        <f>SUM(Table1[[#This Row],[profit/loss]])/SUM(Table1[profit/loss])</f>
        <v>1.0477663364972285E-6</v>
      </c>
    </row>
    <row r="9446" spans="1:25" x14ac:dyDescent="0.3">
      <c r="A9446" t="s">
        <v>25</v>
      </c>
      <c r="B9446" t="s">
        <v>23</v>
      </c>
      <c r="C9446">
        <v>1185732</v>
      </c>
      <c r="D9446" s="9">
        <v>44300</v>
      </c>
      <c r="E9446" s="8" t="str">
        <f>TEXT(Table1[[#This Row],[Invoice Date]],"dd-mm-yyyy")</f>
        <v>14-04-2021</v>
      </c>
      <c r="F9446" s="1" t="str">
        <f t="shared" si="588"/>
        <v>April</v>
      </c>
      <c r="G9446" s="1" t="str">
        <f t="shared" si="589"/>
        <v>2021</v>
      </c>
      <c r="H9446" s="1" t="str">
        <f t="shared" si="590"/>
        <v>Wednesday</v>
      </c>
      <c r="I9446" s="1" t="str">
        <f t="shared" si="591"/>
        <v>14</v>
      </c>
      <c r="J9446" t="s">
        <v>14</v>
      </c>
      <c r="K9446" t="s">
        <v>128</v>
      </c>
      <c r="L9446" t="s">
        <v>129</v>
      </c>
      <c r="M9446" t="s">
        <v>20</v>
      </c>
      <c r="N9446">
        <v>23</v>
      </c>
      <c r="O9446">
        <v>39</v>
      </c>
      <c r="P9446">
        <v>897</v>
      </c>
      <c r="Q9446">
        <v>251</v>
      </c>
      <c r="R9446">
        <v>0.28000000000000003</v>
      </c>
      <c r="S9446" t="s">
        <v>23</v>
      </c>
      <c r="T9446" t="str">
        <f>IF(Table1[[#This Row],[Units Sold]]&gt; 700,"High Units","low Units")</f>
        <v>low Units</v>
      </c>
      <c r="U9446">
        <f>SUM(Table1[[#This Row],[Operating Profit]])/SUM(Table1[Operating Profit])*100</f>
        <v>7.5571652431265614E-5</v>
      </c>
      <c r="V9446">
        <f>SUM(Table1[[#This Row],[Price per Unit]]*Table1[[#This Row],[Units Sold]])</f>
        <v>897</v>
      </c>
      <c r="W9446">
        <f>SUM(Table1[[#This Row],[Total Sales]]-Table1[[#This Row],[Operating Profit]])</f>
        <v>646</v>
      </c>
      <c r="X9446">
        <f>SUM(Table1[[#This Row],[Total Sales]]-Table1[[#This Row],[Cost]])</f>
        <v>251</v>
      </c>
      <c r="Y9446">
        <f>SUM(Table1[[#This Row],[profit/loss]])/SUM(Table1[profit/loss])</f>
        <v>7.557165243126561E-7</v>
      </c>
    </row>
    <row r="9447" spans="1:25" x14ac:dyDescent="0.3">
      <c r="A9447" t="s">
        <v>25</v>
      </c>
      <c r="B9447" t="s">
        <v>23</v>
      </c>
      <c r="C9447">
        <v>1185732</v>
      </c>
      <c r="D9447" s="9">
        <v>44300</v>
      </c>
      <c r="E9447" s="8" t="str">
        <f>TEXT(Table1[[#This Row],[Invoice Date]],"dd-mm-yyyy")</f>
        <v>14-04-2021</v>
      </c>
      <c r="F9447" s="1" t="str">
        <f t="shared" si="588"/>
        <v>April</v>
      </c>
      <c r="G9447" s="1" t="str">
        <f t="shared" si="589"/>
        <v>2021</v>
      </c>
      <c r="H9447" s="1" t="str">
        <f t="shared" si="590"/>
        <v>Wednesday</v>
      </c>
      <c r="I9447" s="1" t="str">
        <f t="shared" si="591"/>
        <v>14</v>
      </c>
      <c r="J9447" t="s">
        <v>14</v>
      </c>
      <c r="K9447" t="s">
        <v>128</v>
      </c>
      <c r="L9447" t="s">
        <v>129</v>
      </c>
      <c r="M9447" t="s">
        <v>21</v>
      </c>
      <c r="N9447">
        <v>33</v>
      </c>
      <c r="O9447">
        <v>44</v>
      </c>
      <c r="P9447">
        <v>1452</v>
      </c>
      <c r="Q9447">
        <v>392</v>
      </c>
      <c r="R9447">
        <v>0.27</v>
      </c>
      <c r="S9447" t="s">
        <v>23</v>
      </c>
      <c r="T9447" t="str">
        <f>IF(Table1[[#This Row],[Units Sold]]&gt; 700,"High Units","low Units")</f>
        <v>low Units</v>
      </c>
      <c r="U9447">
        <f>SUM(Table1[[#This Row],[Operating Profit]])/SUM(Table1[Operating Profit])*100</f>
        <v>1.1802425399623952E-4</v>
      </c>
      <c r="V9447">
        <f>SUM(Table1[[#This Row],[Price per Unit]]*Table1[[#This Row],[Units Sold]])</f>
        <v>1452</v>
      </c>
      <c r="W9447">
        <f>SUM(Table1[[#This Row],[Total Sales]]-Table1[[#This Row],[Operating Profit]])</f>
        <v>1060</v>
      </c>
      <c r="X9447">
        <f>SUM(Table1[[#This Row],[Total Sales]]-Table1[[#This Row],[Cost]])</f>
        <v>392</v>
      </c>
      <c r="Y9447">
        <f>SUM(Table1[[#This Row],[profit/loss]])/SUM(Table1[profit/loss])</f>
        <v>1.1802425399623952E-6</v>
      </c>
    </row>
    <row r="9448" spans="1:25" x14ac:dyDescent="0.3">
      <c r="A9448" t="s">
        <v>25</v>
      </c>
      <c r="B9448" t="s">
        <v>23</v>
      </c>
      <c r="C9448">
        <v>1185732</v>
      </c>
      <c r="D9448" s="9">
        <v>44300</v>
      </c>
      <c r="E9448" s="8" t="str">
        <f>TEXT(Table1[[#This Row],[Invoice Date]],"dd-mm-yyyy")</f>
        <v>14-04-2021</v>
      </c>
      <c r="F9448" s="1" t="str">
        <f t="shared" si="588"/>
        <v>April</v>
      </c>
      <c r="G9448" s="1" t="str">
        <f t="shared" si="589"/>
        <v>2021</v>
      </c>
      <c r="H9448" s="1" t="str">
        <f t="shared" si="590"/>
        <v>Wednesday</v>
      </c>
      <c r="I9448" s="1" t="str">
        <f t="shared" si="591"/>
        <v>14</v>
      </c>
      <c r="J9448" t="s">
        <v>14</v>
      </c>
      <c r="K9448" t="s">
        <v>128</v>
      </c>
      <c r="L9448" t="s">
        <v>129</v>
      </c>
      <c r="M9448" t="s">
        <v>22</v>
      </c>
      <c r="N9448">
        <v>30</v>
      </c>
      <c r="O9448">
        <v>94</v>
      </c>
      <c r="P9448">
        <v>2820</v>
      </c>
      <c r="Q9448">
        <v>1015</v>
      </c>
      <c r="R9448">
        <v>0.36</v>
      </c>
      <c r="S9448" t="s">
        <v>23</v>
      </c>
      <c r="T9448" t="str">
        <f>IF(Table1[[#This Row],[Units Sold]]&gt; 700,"High Units","low Units")</f>
        <v>low Units</v>
      </c>
      <c r="U9448">
        <f>SUM(Table1[[#This Row],[Operating Profit]])/SUM(Table1[Operating Profit])*100</f>
        <v>3.0559851481169156E-4</v>
      </c>
      <c r="V9448">
        <f>SUM(Table1[[#This Row],[Price per Unit]]*Table1[[#This Row],[Units Sold]])</f>
        <v>2820</v>
      </c>
      <c r="W9448">
        <f>SUM(Table1[[#This Row],[Total Sales]]-Table1[[#This Row],[Operating Profit]])</f>
        <v>1805</v>
      </c>
      <c r="X9448">
        <f>SUM(Table1[[#This Row],[Total Sales]]-Table1[[#This Row],[Cost]])</f>
        <v>1015</v>
      </c>
      <c r="Y9448">
        <f>SUM(Table1[[#This Row],[profit/loss]])/SUM(Table1[profit/loss])</f>
        <v>3.0559851481169159E-6</v>
      </c>
    </row>
    <row r="9449" spans="1:25" x14ac:dyDescent="0.3">
      <c r="A9449" t="s">
        <v>25</v>
      </c>
      <c r="B9449" t="s">
        <v>23</v>
      </c>
      <c r="C9449">
        <v>1185732</v>
      </c>
      <c r="D9449" s="9">
        <v>44329</v>
      </c>
      <c r="E9449" s="8" t="str">
        <f>TEXT(Table1[[#This Row],[Invoice Date]],"dd-mm-yyyy")</f>
        <v>13-05-2021</v>
      </c>
      <c r="F9449" s="1" t="str">
        <f t="shared" si="588"/>
        <v>May</v>
      </c>
      <c r="G9449" s="1" t="str">
        <f t="shared" si="589"/>
        <v>2021</v>
      </c>
      <c r="H9449" s="1" t="str">
        <f t="shared" si="590"/>
        <v>Thursday</v>
      </c>
      <c r="I9449" s="1" t="str">
        <f t="shared" si="591"/>
        <v>13</v>
      </c>
      <c r="J9449" t="s">
        <v>14</v>
      </c>
      <c r="K9449" t="s">
        <v>128</v>
      </c>
      <c r="L9449" t="s">
        <v>129</v>
      </c>
      <c r="M9449" t="s">
        <v>16</v>
      </c>
      <c r="N9449">
        <v>41</v>
      </c>
      <c r="O9449">
        <v>173</v>
      </c>
      <c r="P9449">
        <v>7093</v>
      </c>
      <c r="Q9449">
        <v>2553</v>
      </c>
      <c r="R9449">
        <v>0.36</v>
      </c>
      <c r="S9449" t="s">
        <v>23</v>
      </c>
      <c r="T9449" t="str">
        <f>IF(Table1[[#This Row],[Units Sold]]&gt; 700,"High Units","low Units")</f>
        <v>low Units</v>
      </c>
      <c r="U9449">
        <f>SUM(Table1[[#This Row],[Operating Profit]])/SUM(Table1[Operating Profit])*100</f>
        <v>7.6866306237857013E-4</v>
      </c>
      <c r="V9449">
        <f>SUM(Table1[[#This Row],[Price per Unit]]*Table1[[#This Row],[Units Sold]])</f>
        <v>7093</v>
      </c>
      <c r="W9449">
        <f>SUM(Table1[[#This Row],[Total Sales]]-Table1[[#This Row],[Operating Profit]])</f>
        <v>4540</v>
      </c>
      <c r="X9449">
        <f>SUM(Table1[[#This Row],[Total Sales]]-Table1[[#This Row],[Cost]])</f>
        <v>2553</v>
      </c>
      <c r="Y9449">
        <f>SUM(Table1[[#This Row],[profit/loss]])/SUM(Table1[profit/loss])</f>
        <v>7.6866306237857019E-6</v>
      </c>
    </row>
    <row r="9450" spans="1:25" x14ac:dyDescent="0.3">
      <c r="A9450" t="s">
        <v>25</v>
      </c>
      <c r="B9450" t="s">
        <v>23</v>
      </c>
      <c r="C9450">
        <v>1185732</v>
      </c>
      <c r="D9450" s="9">
        <v>44329</v>
      </c>
      <c r="E9450" s="8" t="str">
        <f>TEXT(Table1[[#This Row],[Invoice Date]],"dd-mm-yyyy")</f>
        <v>13-05-2021</v>
      </c>
      <c r="F9450" s="1" t="str">
        <f t="shared" si="588"/>
        <v>May</v>
      </c>
      <c r="G9450" s="1" t="str">
        <f t="shared" si="589"/>
        <v>2021</v>
      </c>
      <c r="H9450" s="1" t="str">
        <f t="shared" si="590"/>
        <v>Thursday</v>
      </c>
      <c r="I9450" s="1" t="str">
        <f t="shared" si="591"/>
        <v>13</v>
      </c>
      <c r="J9450" t="s">
        <v>14</v>
      </c>
      <c r="K9450" t="s">
        <v>128</v>
      </c>
      <c r="L9450" t="s">
        <v>129</v>
      </c>
      <c r="M9450" t="s">
        <v>18</v>
      </c>
      <c r="N9450">
        <v>34</v>
      </c>
      <c r="O9450">
        <v>68</v>
      </c>
      <c r="P9450">
        <v>2312</v>
      </c>
      <c r="Q9450">
        <v>832</v>
      </c>
      <c r="R9450">
        <v>0.36</v>
      </c>
      <c r="S9450" t="s">
        <v>23</v>
      </c>
      <c r="T9450" t="str">
        <f>IF(Table1[[#This Row],[Units Sold]]&gt; 700,"High Units","low Units")</f>
        <v>low Units</v>
      </c>
      <c r="U9450">
        <f>SUM(Table1[[#This Row],[Operating Profit]])/SUM(Table1[Operating Profit])*100</f>
        <v>2.5050045746140634E-4</v>
      </c>
      <c r="V9450">
        <f>SUM(Table1[[#This Row],[Price per Unit]]*Table1[[#This Row],[Units Sold]])</f>
        <v>2312</v>
      </c>
      <c r="W9450">
        <f>SUM(Table1[[#This Row],[Total Sales]]-Table1[[#This Row],[Operating Profit]])</f>
        <v>1480</v>
      </c>
      <c r="X9450">
        <f>SUM(Table1[[#This Row],[Total Sales]]-Table1[[#This Row],[Cost]])</f>
        <v>832</v>
      </c>
      <c r="Y9450">
        <f>SUM(Table1[[#This Row],[profit/loss]])/SUM(Table1[profit/loss])</f>
        <v>2.5050045746140633E-6</v>
      </c>
    </row>
    <row r="9451" spans="1:25" x14ac:dyDescent="0.3">
      <c r="A9451" t="s">
        <v>25</v>
      </c>
      <c r="B9451" t="s">
        <v>23</v>
      </c>
      <c r="C9451">
        <v>1185732</v>
      </c>
      <c r="D9451" s="9">
        <v>44329</v>
      </c>
      <c r="E9451" s="8" t="str">
        <f>TEXT(Table1[[#This Row],[Invoice Date]],"dd-mm-yyyy")</f>
        <v>13-05-2021</v>
      </c>
      <c r="F9451" s="1" t="str">
        <f t="shared" si="588"/>
        <v>May</v>
      </c>
      <c r="G9451" s="1" t="str">
        <f t="shared" si="589"/>
        <v>2021</v>
      </c>
      <c r="H9451" s="1" t="str">
        <f t="shared" si="590"/>
        <v>Thursday</v>
      </c>
      <c r="I9451" s="1" t="str">
        <f t="shared" si="591"/>
        <v>13</v>
      </c>
      <c r="J9451" t="s">
        <v>14</v>
      </c>
      <c r="K9451" t="s">
        <v>128</v>
      </c>
      <c r="L9451" t="s">
        <v>129</v>
      </c>
      <c r="M9451" t="s">
        <v>19</v>
      </c>
      <c r="N9451">
        <v>30</v>
      </c>
      <c r="O9451">
        <v>68</v>
      </c>
      <c r="P9451">
        <v>2040</v>
      </c>
      <c r="Q9451">
        <v>632</v>
      </c>
      <c r="R9451">
        <v>0.31</v>
      </c>
      <c r="S9451" t="s">
        <v>23</v>
      </c>
      <c r="T9451" t="str">
        <f>IF(Table1[[#This Row],[Units Sold]]&gt; 700,"High Units","low Units")</f>
        <v>low Units</v>
      </c>
      <c r="U9451">
        <f>SUM(Table1[[#This Row],[Operating Profit]])/SUM(Table1[Operating Profit])*100</f>
        <v>1.9028400134087596E-4</v>
      </c>
      <c r="V9451">
        <f>SUM(Table1[[#This Row],[Price per Unit]]*Table1[[#This Row],[Units Sold]])</f>
        <v>2040</v>
      </c>
      <c r="W9451">
        <f>SUM(Table1[[#This Row],[Total Sales]]-Table1[[#This Row],[Operating Profit]])</f>
        <v>1408</v>
      </c>
      <c r="X9451">
        <f>SUM(Table1[[#This Row],[Total Sales]]-Table1[[#This Row],[Cost]])</f>
        <v>632</v>
      </c>
      <c r="Y9451">
        <f>SUM(Table1[[#This Row],[profit/loss]])/SUM(Table1[profit/loss])</f>
        <v>1.9028400134087597E-6</v>
      </c>
    </row>
    <row r="9452" spans="1:25" x14ac:dyDescent="0.3">
      <c r="A9452" t="s">
        <v>25</v>
      </c>
      <c r="B9452" t="s">
        <v>23</v>
      </c>
      <c r="C9452">
        <v>1185732</v>
      </c>
      <c r="D9452" s="9">
        <v>44329</v>
      </c>
      <c r="E9452" s="8" t="str">
        <f>TEXT(Table1[[#This Row],[Invoice Date]],"dd-mm-yyyy")</f>
        <v>13-05-2021</v>
      </c>
      <c r="F9452" s="1" t="str">
        <f t="shared" si="588"/>
        <v>May</v>
      </c>
      <c r="G9452" s="1" t="str">
        <f t="shared" si="589"/>
        <v>2021</v>
      </c>
      <c r="H9452" s="1" t="str">
        <f t="shared" si="590"/>
        <v>Thursday</v>
      </c>
      <c r="I9452" s="1" t="str">
        <f t="shared" si="591"/>
        <v>13</v>
      </c>
      <c r="J9452" t="s">
        <v>14</v>
      </c>
      <c r="K9452" t="s">
        <v>128</v>
      </c>
      <c r="L9452" t="s">
        <v>129</v>
      </c>
      <c r="M9452" t="s">
        <v>20</v>
      </c>
      <c r="N9452">
        <v>32</v>
      </c>
      <c r="O9452">
        <v>54</v>
      </c>
      <c r="P9452">
        <v>1728</v>
      </c>
      <c r="Q9452">
        <v>518</v>
      </c>
      <c r="R9452">
        <v>0.3</v>
      </c>
      <c r="S9452" t="s">
        <v>23</v>
      </c>
      <c r="T9452" t="str">
        <f>IF(Table1[[#This Row],[Units Sold]]&gt; 700,"High Units","low Units")</f>
        <v>low Units</v>
      </c>
      <c r="U9452">
        <f>SUM(Table1[[#This Row],[Operating Profit]])/SUM(Table1[Operating Profit])*100</f>
        <v>1.5596062135217367E-4</v>
      </c>
      <c r="V9452">
        <f>SUM(Table1[[#This Row],[Price per Unit]]*Table1[[#This Row],[Units Sold]])</f>
        <v>1728</v>
      </c>
      <c r="W9452">
        <f>SUM(Table1[[#This Row],[Total Sales]]-Table1[[#This Row],[Operating Profit]])</f>
        <v>1210</v>
      </c>
      <c r="X9452">
        <f>SUM(Table1[[#This Row],[Total Sales]]-Table1[[#This Row],[Cost]])</f>
        <v>518</v>
      </c>
      <c r="Y9452">
        <f>SUM(Table1[[#This Row],[profit/loss]])/SUM(Table1[profit/loss])</f>
        <v>1.5596062135217366E-6</v>
      </c>
    </row>
    <row r="9453" spans="1:25" x14ac:dyDescent="0.3">
      <c r="A9453" t="s">
        <v>25</v>
      </c>
      <c r="B9453" t="s">
        <v>23</v>
      </c>
      <c r="C9453">
        <v>1185732</v>
      </c>
      <c r="D9453" s="9">
        <v>44329</v>
      </c>
      <c r="E9453" s="8" t="str">
        <f>TEXT(Table1[[#This Row],[Invoice Date]],"dd-mm-yyyy")</f>
        <v>13-05-2021</v>
      </c>
      <c r="F9453" s="1" t="str">
        <f t="shared" si="588"/>
        <v>May</v>
      </c>
      <c r="G9453" s="1" t="str">
        <f t="shared" si="589"/>
        <v>2021</v>
      </c>
      <c r="H9453" s="1" t="str">
        <f t="shared" si="590"/>
        <v>Thursday</v>
      </c>
      <c r="I9453" s="1" t="str">
        <f t="shared" si="591"/>
        <v>13</v>
      </c>
      <c r="J9453" t="s">
        <v>14</v>
      </c>
      <c r="K9453" t="s">
        <v>128</v>
      </c>
      <c r="L9453" t="s">
        <v>129</v>
      </c>
      <c r="M9453" t="s">
        <v>21</v>
      </c>
      <c r="N9453">
        <v>39</v>
      </c>
      <c r="O9453">
        <v>60</v>
      </c>
      <c r="P9453">
        <v>2340</v>
      </c>
      <c r="Q9453">
        <v>655</v>
      </c>
      <c r="R9453">
        <v>0.28000000000000003</v>
      </c>
      <c r="S9453" t="s">
        <v>23</v>
      </c>
      <c r="T9453" t="str">
        <f>IF(Table1[[#This Row],[Units Sold]]&gt; 700,"High Units","low Units")</f>
        <v>low Units</v>
      </c>
      <c r="U9453">
        <f>SUM(Table1[[#This Row],[Operating Profit]])/SUM(Table1[Operating Profit])*100</f>
        <v>1.9720889379473697E-4</v>
      </c>
      <c r="V9453">
        <f>SUM(Table1[[#This Row],[Price per Unit]]*Table1[[#This Row],[Units Sold]])</f>
        <v>2340</v>
      </c>
      <c r="W9453">
        <f>SUM(Table1[[#This Row],[Total Sales]]-Table1[[#This Row],[Operating Profit]])</f>
        <v>1685</v>
      </c>
      <c r="X9453">
        <f>SUM(Table1[[#This Row],[Total Sales]]-Table1[[#This Row],[Cost]])</f>
        <v>655</v>
      </c>
      <c r="Y9453">
        <f>SUM(Table1[[#This Row],[profit/loss]])/SUM(Table1[profit/loss])</f>
        <v>1.9720889379473696E-6</v>
      </c>
    </row>
    <row r="9454" spans="1:25" x14ac:dyDescent="0.3">
      <c r="A9454" t="s">
        <v>25</v>
      </c>
      <c r="B9454" t="s">
        <v>23</v>
      </c>
      <c r="C9454">
        <v>1185732</v>
      </c>
      <c r="D9454" s="9">
        <v>44329</v>
      </c>
      <c r="E9454" s="8" t="str">
        <f>TEXT(Table1[[#This Row],[Invoice Date]],"dd-mm-yyyy")</f>
        <v>13-05-2021</v>
      </c>
      <c r="F9454" s="1" t="str">
        <f t="shared" si="588"/>
        <v>May</v>
      </c>
      <c r="G9454" s="1" t="str">
        <f t="shared" si="589"/>
        <v>2021</v>
      </c>
      <c r="H9454" s="1" t="str">
        <f t="shared" si="590"/>
        <v>Thursday</v>
      </c>
      <c r="I9454" s="1" t="str">
        <f t="shared" si="591"/>
        <v>13</v>
      </c>
      <c r="J9454" t="s">
        <v>14</v>
      </c>
      <c r="K9454" t="s">
        <v>128</v>
      </c>
      <c r="L9454" t="s">
        <v>129</v>
      </c>
      <c r="M9454" t="s">
        <v>22</v>
      </c>
      <c r="N9454">
        <v>43</v>
      </c>
      <c r="O9454">
        <v>104</v>
      </c>
      <c r="P9454">
        <v>4472</v>
      </c>
      <c r="Q9454">
        <v>1520</v>
      </c>
      <c r="R9454">
        <v>0.34</v>
      </c>
      <c r="S9454" t="s">
        <v>23</v>
      </c>
      <c r="T9454" t="str">
        <f>IF(Table1[[#This Row],[Units Sold]]&gt; 700,"High Units","low Units")</f>
        <v>low Units</v>
      </c>
      <c r="U9454">
        <f>SUM(Table1[[#This Row],[Operating Profit]])/SUM(Table1[Operating Profit])*100</f>
        <v>4.5764506651603082E-4</v>
      </c>
      <c r="V9454">
        <f>SUM(Table1[[#This Row],[Price per Unit]]*Table1[[#This Row],[Units Sold]])</f>
        <v>4472</v>
      </c>
      <c r="W9454">
        <f>SUM(Table1[[#This Row],[Total Sales]]-Table1[[#This Row],[Operating Profit]])</f>
        <v>2952</v>
      </c>
      <c r="X9454">
        <f>SUM(Table1[[#This Row],[Total Sales]]-Table1[[#This Row],[Cost]])</f>
        <v>1520</v>
      </c>
      <c r="Y9454">
        <f>SUM(Table1[[#This Row],[profit/loss]])/SUM(Table1[profit/loss])</f>
        <v>4.576450665160308E-6</v>
      </c>
    </row>
    <row r="9455" spans="1:25" x14ac:dyDescent="0.3">
      <c r="A9455" t="s">
        <v>25</v>
      </c>
      <c r="B9455" t="s">
        <v>23</v>
      </c>
      <c r="C9455">
        <v>1185732</v>
      </c>
      <c r="D9455" s="9">
        <v>44362</v>
      </c>
      <c r="E9455" s="8" t="str">
        <f>TEXT(Table1[[#This Row],[Invoice Date]],"dd-mm-yyyy")</f>
        <v>15-06-2021</v>
      </c>
      <c r="F9455" s="1" t="str">
        <f t="shared" si="588"/>
        <v>June</v>
      </c>
      <c r="G9455" s="1" t="str">
        <f t="shared" si="589"/>
        <v>2021</v>
      </c>
      <c r="H9455" s="1" t="str">
        <f t="shared" si="590"/>
        <v>Tuesday</v>
      </c>
      <c r="I9455" s="1" t="str">
        <f t="shared" si="591"/>
        <v>15</v>
      </c>
      <c r="J9455" t="s">
        <v>14</v>
      </c>
      <c r="K9455" t="s">
        <v>128</v>
      </c>
      <c r="L9455" t="s">
        <v>129</v>
      </c>
      <c r="M9455" t="s">
        <v>16</v>
      </c>
      <c r="N9455">
        <v>39</v>
      </c>
      <c r="O9455">
        <v>196</v>
      </c>
      <c r="P9455">
        <v>7644</v>
      </c>
      <c r="Q9455">
        <v>2675</v>
      </c>
      <c r="R9455">
        <v>0.35</v>
      </c>
      <c r="S9455" t="s">
        <v>23</v>
      </c>
      <c r="T9455" t="str">
        <f>IF(Table1[[#This Row],[Units Sold]]&gt; 700,"High Units","low Units")</f>
        <v>low Units</v>
      </c>
      <c r="U9455">
        <f>SUM(Table1[[#This Row],[Operating Profit]])/SUM(Table1[Operating Profit])*100</f>
        <v>8.0539510061209362E-4</v>
      </c>
      <c r="V9455">
        <f>SUM(Table1[[#This Row],[Price per Unit]]*Table1[[#This Row],[Units Sold]])</f>
        <v>7644</v>
      </c>
      <c r="W9455">
        <f>SUM(Table1[[#This Row],[Total Sales]]-Table1[[#This Row],[Operating Profit]])</f>
        <v>4969</v>
      </c>
      <c r="X9455">
        <f>SUM(Table1[[#This Row],[Total Sales]]-Table1[[#This Row],[Cost]])</f>
        <v>2675</v>
      </c>
      <c r="Y9455">
        <f>SUM(Table1[[#This Row],[profit/loss]])/SUM(Table1[profit/loss])</f>
        <v>8.0539510061209366E-6</v>
      </c>
    </row>
    <row r="9456" spans="1:25" x14ac:dyDescent="0.3">
      <c r="A9456" t="s">
        <v>25</v>
      </c>
      <c r="B9456" t="s">
        <v>23</v>
      </c>
      <c r="C9456">
        <v>1185732</v>
      </c>
      <c r="D9456" s="9">
        <v>44362</v>
      </c>
      <c r="E9456" s="8" t="str">
        <f>TEXT(Table1[[#This Row],[Invoice Date]],"dd-mm-yyyy")</f>
        <v>15-06-2021</v>
      </c>
      <c r="F9456" s="1" t="str">
        <f t="shared" si="588"/>
        <v>June</v>
      </c>
      <c r="G9456" s="1" t="str">
        <f t="shared" si="589"/>
        <v>2021</v>
      </c>
      <c r="H9456" s="1" t="str">
        <f t="shared" si="590"/>
        <v>Tuesday</v>
      </c>
      <c r="I9456" s="1" t="str">
        <f t="shared" si="591"/>
        <v>15</v>
      </c>
      <c r="J9456" t="s">
        <v>14</v>
      </c>
      <c r="K9456" t="s">
        <v>128</v>
      </c>
      <c r="L9456" t="s">
        <v>129</v>
      </c>
      <c r="M9456" t="s">
        <v>18</v>
      </c>
      <c r="N9456">
        <v>36</v>
      </c>
      <c r="O9456">
        <v>114</v>
      </c>
      <c r="P9456">
        <v>4104</v>
      </c>
      <c r="Q9456">
        <v>1313</v>
      </c>
      <c r="R9456">
        <v>0.32</v>
      </c>
      <c r="S9456" t="s">
        <v>23</v>
      </c>
      <c r="T9456" t="str">
        <f>IF(Table1[[#This Row],[Units Sold]]&gt; 700,"High Units","low Units")</f>
        <v>low Units</v>
      </c>
      <c r="U9456">
        <f>SUM(Table1[[#This Row],[Operating Profit]])/SUM(Table1[Operating Profit])*100</f>
        <v>3.9532103443128185E-4</v>
      </c>
      <c r="V9456">
        <f>SUM(Table1[[#This Row],[Price per Unit]]*Table1[[#This Row],[Units Sold]])</f>
        <v>4104</v>
      </c>
      <c r="W9456">
        <f>SUM(Table1[[#This Row],[Total Sales]]-Table1[[#This Row],[Operating Profit]])</f>
        <v>2791</v>
      </c>
      <c r="X9456">
        <f>SUM(Table1[[#This Row],[Total Sales]]-Table1[[#This Row],[Cost]])</f>
        <v>1313</v>
      </c>
      <c r="Y9456">
        <f>SUM(Table1[[#This Row],[profit/loss]])/SUM(Table1[profit/loss])</f>
        <v>3.9532103443128185E-6</v>
      </c>
    </row>
    <row r="9457" spans="1:25" x14ac:dyDescent="0.3">
      <c r="A9457" t="s">
        <v>25</v>
      </c>
      <c r="B9457" t="s">
        <v>23</v>
      </c>
      <c r="C9457">
        <v>1185732</v>
      </c>
      <c r="D9457" s="9">
        <v>44362</v>
      </c>
      <c r="E9457" s="8" t="str">
        <f>TEXT(Table1[[#This Row],[Invoice Date]],"dd-mm-yyyy")</f>
        <v>15-06-2021</v>
      </c>
      <c r="F9457" s="1" t="str">
        <f t="shared" si="588"/>
        <v>June</v>
      </c>
      <c r="G9457" s="1" t="str">
        <f t="shared" si="589"/>
        <v>2021</v>
      </c>
      <c r="H9457" s="1" t="str">
        <f t="shared" si="590"/>
        <v>Tuesday</v>
      </c>
      <c r="I9457" s="1" t="str">
        <f t="shared" si="591"/>
        <v>15</v>
      </c>
      <c r="J9457" t="s">
        <v>14</v>
      </c>
      <c r="K9457" t="s">
        <v>128</v>
      </c>
      <c r="L9457" t="s">
        <v>129</v>
      </c>
      <c r="M9457" t="s">
        <v>19</v>
      </c>
      <c r="N9457">
        <v>36</v>
      </c>
      <c r="O9457">
        <v>75</v>
      </c>
      <c r="P9457">
        <v>2700</v>
      </c>
      <c r="Q9457">
        <v>837</v>
      </c>
      <c r="R9457">
        <v>0.31</v>
      </c>
      <c r="S9457" t="s">
        <v>23</v>
      </c>
      <c r="T9457" t="str">
        <f>IF(Table1[[#This Row],[Units Sold]]&gt; 700,"High Units","low Units")</f>
        <v>low Units</v>
      </c>
      <c r="U9457">
        <f>SUM(Table1[[#This Row],[Operating Profit]])/SUM(Table1[Operating Profit])*100</f>
        <v>2.5200586886441962E-4</v>
      </c>
      <c r="V9457">
        <f>SUM(Table1[[#This Row],[Price per Unit]]*Table1[[#This Row],[Units Sold]])</f>
        <v>2700</v>
      </c>
      <c r="W9457">
        <f>SUM(Table1[[#This Row],[Total Sales]]-Table1[[#This Row],[Operating Profit]])</f>
        <v>1863</v>
      </c>
      <c r="X9457">
        <f>SUM(Table1[[#This Row],[Total Sales]]-Table1[[#This Row],[Cost]])</f>
        <v>837</v>
      </c>
      <c r="Y9457">
        <f>SUM(Table1[[#This Row],[profit/loss]])/SUM(Table1[profit/loss])</f>
        <v>2.520058688644196E-6</v>
      </c>
    </row>
    <row r="9458" spans="1:25" x14ac:dyDescent="0.3">
      <c r="A9458" t="s">
        <v>25</v>
      </c>
      <c r="B9458" t="s">
        <v>23</v>
      </c>
      <c r="C9458">
        <v>1185732</v>
      </c>
      <c r="D9458" s="9">
        <v>44362</v>
      </c>
      <c r="E9458" s="8" t="str">
        <f>TEXT(Table1[[#This Row],[Invoice Date]],"dd-mm-yyyy")</f>
        <v>15-06-2021</v>
      </c>
      <c r="F9458" s="1" t="str">
        <f t="shared" si="588"/>
        <v>June</v>
      </c>
      <c r="G9458" s="1" t="str">
        <f t="shared" si="589"/>
        <v>2021</v>
      </c>
      <c r="H9458" s="1" t="str">
        <f t="shared" si="590"/>
        <v>Tuesday</v>
      </c>
      <c r="I9458" s="1" t="str">
        <f t="shared" si="591"/>
        <v>15</v>
      </c>
      <c r="J9458" t="s">
        <v>14</v>
      </c>
      <c r="K9458" t="s">
        <v>128</v>
      </c>
      <c r="L9458" t="s">
        <v>129</v>
      </c>
      <c r="M9458" t="s">
        <v>20</v>
      </c>
      <c r="N9458">
        <v>34</v>
      </c>
      <c r="O9458">
        <v>72</v>
      </c>
      <c r="P9458">
        <v>2448</v>
      </c>
      <c r="Q9458">
        <v>685</v>
      </c>
      <c r="R9458">
        <v>0.28000000000000003</v>
      </c>
      <c r="S9458" t="s">
        <v>23</v>
      </c>
      <c r="T9458" t="str">
        <f>IF(Table1[[#This Row],[Units Sold]]&gt; 700,"High Units","low Units")</f>
        <v>low Units</v>
      </c>
      <c r="U9458">
        <f>SUM(Table1[[#This Row],[Operating Profit]])/SUM(Table1[Operating Profit])*100</f>
        <v>2.0624136221281651E-4</v>
      </c>
      <c r="V9458">
        <f>SUM(Table1[[#This Row],[Price per Unit]]*Table1[[#This Row],[Units Sold]])</f>
        <v>2448</v>
      </c>
      <c r="W9458">
        <f>SUM(Table1[[#This Row],[Total Sales]]-Table1[[#This Row],[Operating Profit]])</f>
        <v>1763</v>
      </c>
      <c r="X9458">
        <f>SUM(Table1[[#This Row],[Total Sales]]-Table1[[#This Row],[Cost]])</f>
        <v>685</v>
      </c>
      <c r="Y9458">
        <f>SUM(Table1[[#This Row],[profit/loss]])/SUM(Table1[profit/loss])</f>
        <v>2.062413622128165E-6</v>
      </c>
    </row>
    <row r="9459" spans="1:25" x14ac:dyDescent="0.3">
      <c r="A9459" t="s">
        <v>25</v>
      </c>
      <c r="B9459" t="s">
        <v>23</v>
      </c>
      <c r="C9459">
        <v>1185732</v>
      </c>
      <c r="D9459" s="9">
        <v>44362</v>
      </c>
      <c r="E9459" s="8" t="str">
        <f>TEXT(Table1[[#This Row],[Invoice Date]],"dd-mm-yyyy")</f>
        <v>15-06-2021</v>
      </c>
      <c r="F9459" s="1" t="str">
        <f t="shared" si="588"/>
        <v>June</v>
      </c>
      <c r="G9459" s="1" t="str">
        <f t="shared" si="589"/>
        <v>2021</v>
      </c>
      <c r="H9459" s="1" t="str">
        <f t="shared" si="590"/>
        <v>Tuesday</v>
      </c>
      <c r="I9459" s="1" t="str">
        <f t="shared" si="591"/>
        <v>15</v>
      </c>
      <c r="J9459" t="s">
        <v>14</v>
      </c>
      <c r="K9459" t="s">
        <v>128</v>
      </c>
      <c r="L9459" t="s">
        <v>129</v>
      </c>
      <c r="M9459" t="s">
        <v>21</v>
      </c>
      <c r="N9459">
        <v>39</v>
      </c>
      <c r="O9459">
        <v>74</v>
      </c>
      <c r="P9459">
        <v>2886</v>
      </c>
      <c r="Q9459">
        <v>924</v>
      </c>
      <c r="R9459">
        <v>0.32</v>
      </c>
      <c r="S9459" t="s">
        <v>23</v>
      </c>
      <c r="T9459" t="str">
        <f>IF(Table1[[#This Row],[Units Sold]]&gt; 700,"High Units","low Units")</f>
        <v>low Units</v>
      </c>
      <c r="U9459">
        <f>SUM(Table1[[#This Row],[Operating Profit]])/SUM(Table1[Operating Profit])*100</f>
        <v>2.7820002727685025E-4</v>
      </c>
      <c r="V9459">
        <f>SUM(Table1[[#This Row],[Price per Unit]]*Table1[[#This Row],[Units Sold]])</f>
        <v>2886</v>
      </c>
      <c r="W9459">
        <f>SUM(Table1[[#This Row],[Total Sales]]-Table1[[#This Row],[Operating Profit]])</f>
        <v>1962</v>
      </c>
      <c r="X9459">
        <f>SUM(Table1[[#This Row],[Total Sales]]-Table1[[#This Row],[Cost]])</f>
        <v>924</v>
      </c>
      <c r="Y9459">
        <f>SUM(Table1[[#This Row],[profit/loss]])/SUM(Table1[profit/loss])</f>
        <v>2.7820002727685028E-6</v>
      </c>
    </row>
    <row r="9460" spans="1:25" x14ac:dyDescent="0.3">
      <c r="A9460" t="s">
        <v>25</v>
      </c>
      <c r="B9460" t="s">
        <v>23</v>
      </c>
      <c r="C9460">
        <v>1185732</v>
      </c>
      <c r="D9460" s="9">
        <v>44362</v>
      </c>
      <c r="E9460" s="8" t="str">
        <f>TEXT(Table1[[#This Row],[Invoice Date]],"dd-mm-yyyy")</f>
        <v>15-06-2021</v>
      </c>
      <c r="F9460" s="1" t="str">
        <f t="shared" si="588"/>
        <v>June</v>
      </c>
      <c r="G9460" s="1" t="str">
        <f t="shared" si="589"/>
        <v>2021</v>
      </c>
      <c r="H9460" s="1" t="str">
        <f t="shared" si="590"/>
        <v>Tuesday</v>
      </c>
      <c r="I9460" s="1" t="str">
        <f t="shared" si="591"/>
        <v>15</v>
      </c>
      <c r="J9460" t="s">
        <v>14</v>
      </c>
      <c r="K9460" t="s">
        <v>128</v>
      </c>
      <c r="L9460" t="s">
        <v>129</v>
      </c>
      <c r="M9460" t="s">
        <v>22</v>
      </c>
      <c r="N9460">
        <v>47</v>
      </c>
      <c r="O9460">
        <v>120</v>
      </c>
      <c r="P9460">
        <v>5640</v>
      </c>
      <c r="Q9460">
        <v>1974</v>
      </c>
      <c r="R9460">
        <v>0.35</v>
      </c>
      <c r="S9460" t="s">
        <v>23</v>
      </c>
      <c r="T9460" t="str">
        <f>IF(Table1[[#This Row],[Units Sold]]&gt; 700,"High Units","low Units")</f>
        <v>low Units</v>
      </c>
      <c r="U9460">
        <f>SUM(Table1[[#This Row],[Operating Profit]])/SUM(Table1[Operating Profit])*100</f>
        <v>5.9433642190963472E-4</v>
      </c>
      <c r="V9460">
        <f>SUM(Table1[[#This Row],[Price per Unit]]*Table1[[#This Row],[Units Sold]])</f>
        <v>5640</v>
      </c>
      <c r="W9460">
        <f>SUM(Table1[[#This Row],[Total Sales]]-Table1[[#This Row],[Operating Profit]])</f>
        <v>3666</v>
      </c>
      <c r="X9460">
        <f>SUM(Table1[[#This Row],[Total Sales]]-Table1[[#This Row],[Cost]])</f>
        <v>1974</v>
      </c>
      <c r="Y9460">
        <f>SUM(Table1[[#This Row],[profit/loss]])/SUM(Table1[profit/loss])</f>
        <v>5.9433642190963471E-6</v>
      </c>
    </row>
    <row r="9461" spans="1:25" x14ac:dyDescent="0.3">
      <c r="A9461" t="s">
        <v>25</v>
      </c>
      <c r="B9461" t="s">
        <v>23</v>
      </c>
      <c r="C9461">
        <v>1185732</v>
      </c>
      <c r="D9461" s="9">
        <v>44390</v>
      </c>
      <c r="E9461" s="8" t="str">
        <f>TEXT(Table1[[#This Row],[Invoice Date]],"dd-mm-yyyy")</f>
        <v>13-07-2021</v>
      </c>
      <c r="F9461" s="1" t="str">
        <f t="shared" si="588"/>
        <v>July</v>
      </c>
      <c r="G9461" s="1" t="str">
        <f t="shared" si="589"/>
        <v>2021</v>
      </c>
      <c r="H9461" s="1" t="str">
        <f t="shared" si="590"/>
        <v>Tuesday</v>
      </c>
      <c r="I9461" s="1" t="str">
        <f t="shared" si="591"/>
        <v>13</v>
      </c>
      <c r="J9461" t="s">
        <v>14</v>
      </c>
      <c r="K9461" t="s">
        <v>128</v>
      </c>
      <c r="L9461" t="s">
        <v>129</v>
      </c>
      <c r="M9461" t="s">
        <v>16</v>
      </c>
      <c r="N9461">
        <v>37</v>
      </c>
      <c r="O9461">
        <v>180</v>
      </c>
      <c r="P9461">
        <v>6660</v>
      </c>
      <c r="Q9461">
        <v>2198</v>
      </c>
      <c r="R9461">
        <v>0.33</v>
      </c>
      <c r="S9461" t="s">
        <v>23</v>
      </c>
      <c r="T9461" t="str">
        <f>IF(Table1[[#This Row],[Units Sold]]&gt; 700,"High Units","low Units")</f>
        <v>low Units</v>
      </c>
      <c r="U9461">
        <f>SUM(Table1[[#This Row],[Operating Profit]])/SUM(Table1[Operating Profit])*100</f>
        <v>6.6177885276462868E-4</v>
      </c>
      <c r="V9461">
        <f>SUM(Table1[[#This Row],[Price per Unit]]*Table1[[#This Row],[Units Sold]])</f>
        <v>6660</v>
      </c>
      <c r="W9461">
        <f>SUM(Table1[[#This Row],[Total Sales]]-Table1[[#This Row],[Operating Profit]])</f>
        <v>4462</v>
      </c>
      <c r="X9461">
        <f>SUM(Table1[[#This Row],[Total Sales]]-Table1[[#This Row],[Cost]])</f>
        <v>2198</v>
      </c>
      <c r="Y9461">
        <f>SUM(Table1[[#This Row],[profit/loss]])/SUM(Table1[profit/loss])</f>
        <v>6.617788527646287E-6</v>
      </c>
    </row>
    <row r="9462" spans="1:25" x14ac:dyDescent="0.3">
      <c r="A9462" t="s">
        <v>25</v>
      </c>
      <c r="B9462" t="s">
        <v>23</v>
      </c>
      <c r="C9462">
        <v>1185732</v>
      </c>
      <c r="D9462" s="9">
        <v>44390</v>
      </c>
      <c r="E9462" s="8" t="str">
        <f>TEXT(Table1[[#This Row],[Invoice Date]],"dd-mm-yyyy")</f>
        <v>13-07-2021</v>
      </c>
      <c r="F9462" s="1" t="str">
        <f t="shared" si="588"/>
        <v>July</v>
      </c>
      <c r="G9462" s="1" t="str">
        <f t="shared" si="589"/>
        <v>2021</v>
      </c>
      <c r="H9462" s="1" t="str">
        <f t="shared" si="590"/>
        <v>Tuesday</v>
      </c>
      <c r="I9462" s="1" t="str">
        <f t="shared" si="591"/>
        <v>13</v>
      </c>
      <c r="J9462" t="s">
        <v>14</v>
      </c>
      <c r="K9462" t="s">
        <v>128</v>
      </c>
      <c r="L9462" t="s">
        <v>129</v>
      </c>
      <c r="M9462" t="s">
        <v>18</v>
      </c>
      <c r="N9462">
        <v>36</v>
      </c>
      <c r="O9462">
        <v>105</v>
      </c>
      <c r="P9462">
        <v>3780</v>
      </c>
      <c r="Q9462">
        <v>1399</v>
      </c>
      <c r="R9462">
        <v>0.37</v>
      </c>
      <c r="S9462" t="s">
        <v>23</v>
      </c>
      <c r="T9462" t="str">
        <f>IF(Table1[[#This Row],[Units Sold]]&gt; 700,"High Units","low Units")</f>
        <v>low Units</v>
      </c>
      <c r="U9462">
        <f>SUM(Table1[[#This Row],[Operating Profit]])/SUM(Table1[Operating Profit])*100</f>
        <v>4.2121411056310993E-4</v>
      </c>
      <c r="V9462">
        <f>SUM(Table1[[#This Row],[Price per Unit]]*Table1[[#This Row],[Units Sold]])</f>
        <v>3780</v>
      </c>
      <c r="W9462">
        <f>SUM(Table1[[#This Row],[Total Sales]]-Table1[[#This Row],[Operating Profit]])</f>
        <v>2381</v>
      </c>
      <c r="X9462">
        <f>SUM(Table1[[#This Row],[Total Sales]]-Table1[[#This Row],[Cost]])</f>
        <v>1399</v>
      </c>
      <c r="Y9462">
        <f>SUM(Table1[[#This Row],[profit/loss]])/SUM(Table1[profit/loss])</f>
        <v>4.2121411056310991E-6</v>
      </c>
    </row>
    <row r="9463" spans="1:25" x14ac:dyDescent="0.3">
      <c r="A9463" t="s">
        <v>25</v>
      </c>
      <c r="B9463" t="s">
        <v>23</v>
      </c>
      <c r="C9463">
        <v>1185732</v>
      </c>
      <c r="D9463" s="9">
        <v>44390</v>
      </c>
      <c r="E9463" s="8" t="str">
        <f>TEXT(Table1[[#This Row],[Invoice Date]],"dd-mm-yyyy")</f>
        <v>13-07-2021</v>
      </c>
      <c r="F9463" s="1" t="str">
        <f t="shared" si="588"/>
        <v>July</v>
      </c>
      <c r="G9463" s="1" t="str">
        <f t="shared" si="589"/>
        <v>2021</v>
      </c>
      <c r="H9463" s="1" t="str">
        <f t="shared" si="590"/>
        <v>Tuesday</v>
      </c>
      <c r="I9463" s="1" t="str">
        <f t="shared" si="591"/>
        <v>13</v>
      </c>
      <c r="J9463" t="s">
        <v>14</v>
      </c>
      <c r="K9463" t="s">
        <v>128</v>
      </c>
      <c r="L9463" t="s">
        <v>129</v>
      </c>
      <c r="M9463" t="s">
        <v>19</v>
      </c>
      <c r="N9463">
        <v>32</v>
      </c>
      <c r="O9463">
        <v>88</v>
      </c>
      <c r="P9463">
        <v>2816</v>
      </c>
      <c r="Q9463">
        <v>845</v>
      </c>
      <c r="R9463">
        <v>0.3</v>
      </c>
      <c r="S9463" t="s">
        <v>23</v>
      </c>
      <c r="T9463" t="str">
        <f>IF(Table1[[#This Row],[Units Sold]]&gt; 700,"High Units","low Units")</f>
        <v>low Units</v>
      </c>
      <c r="U9463">
        <f>SUM(Table1[[#This Row],[Operating Profit]])/SUM(Table1[Operating Profit])*100</f>
        <v>2.5441452710924076E-4</v>
      </c>
      <c r="V9463">
        <f>SUM(Table1[[#This Row],[Price per Unit]]*Table1[[#This Row],[Units Sold]])</f>
        <v>2816</v>
      </c>
      <c r="W9463">
        <f>SUM(Table1[[#This Row],[Total Sales]]-Table1[[#This Row],[Operating Profit]])</f>
        <v>1971</v>
      </c>
      <c r="X9463">
        <f>SUM(Table1[[#This Row],[Total Sales]]-Table1[[#This Row],[Cost]])</f>
        <v>845</v>
      </c>
      <c r="Y9463">
        <f>SUM(Table1[[#This Row],[profit/loss]])/SUM(Table1[profit/loss])</f>
        <v>2.5441452710924078E-6</v>
      </c>
    </row>
    <row r="9464" spans="1:25" x14ac:dyDescent="0.3">
      <c r="A9464" t="s">
        <v>25</v>
      </c>
      <c r="B9464" t="s">
        <v>23</v>
      </c>
      <c r="C9464">
        <v>1185732</v>
      </c>
      <c r="D9464" s="9">
        <v>44390</v>
      </c>
      <c r="E9464" s="8" t="str">
        <f>TEXT(Table1[[#This Row],[Invoice Date]],"dd-mm-yyyy")</f>
        <v>13-07-2021</v>
      </c>
      <c r="F9464" s="1" t="str">
        <f t="shared" si="588"/>
        <v>July</v>
      </c>
      <c r="G9464" s="1" t="str">
        <f t="shared" si="589"/>
        <v>2021</v>
      </c>
      <c r="H9464" s="1" t="str">
        <f t="shared" si="590"/>
        <v>Tuesday</v>
      </c>
      <c r="I9464" s="1" t="str">
        <f t="shared" si="591"/>
        <v>13</v>
      </c>
      <c r="J9464" t="s">
        <v>14</v>
      </c>
      <c r="K9464" t="s">
        <v>128</v>
      </c>
      <c r="L9464" t="s">
        <v>129</v>
      </c>
      <c r="M9464" t="s">
        <v>20</v>
      </c>
      <c r="N9464">
        <v>34</v>
      </c>
      <c r="O9464">
        <v>77</v>
      </c>
      <c r="P9464">
        <v>2618</v>
      </c>
      <c r="Q9464">
        <v>838</v>
      </c>
      <c r="R9464">
        <v>0.32</v>
      </c>
      <c r="S9464" t="s">
        <v>23</v>
      </c>
      <c r="T9464" t="str">
        <f>IF(Table1[[#This Row],[Units Sold]]&gt; 700,"High Units","low Units")</f>
        <v>low Units</v>
      </c>
      <c r="U9464">
        <f>SUM(Table1[[#This Row],[Operating Profit]])/SUM(Table1[Operating Profit])*100</f>
        <v>2.5230695114502222E-4</v>
      </c>
      <c r="V9464">
        <f>SUM(Table1[[#This Row],[Price per Unit]]*Table1[[#This Row],[Units Sold]])</f>
        <v>2618</v>
      </c>
      <c r="W9464">
        <f>SUM(Table1[[#This Row],[Total Sales]]-Table1[[#This Row],[Operating Profit]])</f>
        <v>1780</v>
      </c>
      <c r="X9464">
        <f>SUM(Table1[[#This Row],[Total Sales]]-Table1[[#This Row],[Cost]])</f>
        <v>838</v>
      </c>
      <c r="Y9464">
        <f>SUM(Table1[[#This Row],[profit/loss]])/SUM(Table1[profit/loss])</f>
        <v>2.5230695114502222E-6</v>
      </c>
    </row>
    <row r="9465" spans="1:25" x14ac:dyDescent="0.3">
      <c r="A9465" t="s">
        <v>25</v>
      </c>
      <c r="B9465" t="s">
        <v>23</v>
      </c>
      <c r="C9465">
        <v>1185732</v>
      </c>
      <c r="D9465" s="9">
        <v>44390</v>
      </c>
      <c r="E9465" s="8" t="str">
        <f>TEXT(Table1[[#This Row],[Invoice Date]],"dd-mm-yyyy")</f>
        <v>13-07-2021</v>
      </c>
      <c r="F9465" s="1" t="str">
        <f t="shared" si="588"/>
        <v>July</v>
      </c>
      <c r="G9465" s="1" t="str">
        <f t="shared" si="589"/>
        <v>2021</v>
      </c>
      <c r="H9465" s="1" t="str">
        <f t="shared" si="590"/>
        <v>Tuesday</v>
      </c>
      <c r="I9465" s="1" t="str">
        <f t="shared" si="591"/>
        <v>13</v>
      </c>
      <c r="J9465" t="s">
        <v>14</v>
      </c>
      <c r="K9465" t="s">
        <v>128</v>
      </c>
      <c r="L9465" t="s">
        <v>129</v>
      </c>
      <c r="M9465" t="s">
        <v>21</v>
      </c>
      <c r="N9465">
        <v>41</v>
      </c>
      <c r="O9465">
        <v>80</v>
      </c>
      <c r="P9465">
        <v>3280</v>
      </c>
      <c r="Q9465">
        <v>1017</v>
      </c>
      <c r="R9465">
        <v>0.31</v>
      </c>
      <c r="S9465" t="s">
        <v>23</v>
      </c>
      <c r="T9465" t="str">
        <f>IF(Table1[[#This Row],[Units Sold]]&gt; 700,"High Units","low Units")</f>
        <v>low Units</v>
      </c>
      <c r="U9465">
        <f>SUM(Table1[[#This Row],[Operating Profit]])/SUM(Table1[Operating Profit])*100</f>
        <v>3.0620067937289693E-4</v>
      </c>
      <c r="V9465">
        <f>SUM(Table1[[#This Row],[Price per Unit]]*Table1[[#This Row],[Units Sold]])</f>
        <v>3280</v>
      </c>
      <c r="W9465">
        <f>SUM(Table1[[#This Row],[Total Sales]]-Table1[[#This Row],[Operating Profit]])</f>
        <v>2263</v>
      </c>
      <c r="X9465">
        <f>SUM(Table1[[#This Row],[Total Sales]]-Table1[[#This Row],[Cost]])</f>
        <v>1017</v>
      </c>
      <c r="Y9465">
        <f>SUM(Table1[[#This Row],[profit/loss]])/SUM(Table1[profit/loss])</f>
        <v>3.0620067937289693E-6</v>
      </c>
    </row>
    <row r="9466" spans="1:25" x14ac:dyDescent="0.3">
      <c r="A9466" t="s">
        <v>25</v>
      </c>
      <c r="B9466" t="s">
        <v>23</v>
      </c>
      <c r="C9466">
        <v>1185732</v>
      </c>
      <c r="D9466" s="9">
        <v>44390</v>
      </c>
      <c r="E9466" s="8" t="str">
        <f>TEXT(Table1[[#This Row],[Invoice Date]],"dd-mm-yyyy")</f>
        <v>13-07-2021</v>
      </c>
      <c r="F9466" s="1" t="str">
        <f t="shared" si="588"/>
        <v>July</v>
      </c>
      <c r="G9466" s="1" t="str">
        <f t="shared" si="589"/>
        <v>2021</v>
      </c>
      <c r="H9466" s="1" t="str">
        <f t="shared" si="590"/>
        <v>Tuesday</v>
      </c>
      <c r="I9466" s="1" t="str">
        <f t="shared" si="591"/>
        <v>13</v>
      </c>
      <c r="J9466" t="s">
        <v>14</v>
      </c>
      <c r="K9466" t="s">
        <v>128</v>
      </c>
      <c r="L9466" t="s">
        <v>129</v>
      </c>
      <c r="M9466" t="s">
        <v>22</v>
      </c>
      <c r="N9466">
        <v>41</v>
      </c>
      <c r="O9466">
        <v>132</v>
      </c>
      <c r="P9466">
        <v>5412</v>
      </c>
      <c r="Q9466">
        <v>1732</v>
      </c>
      <c r="R9466">
        <v>0.32</v>
      </c>
      <c r="S9466" t="s">
        <v>23</v>
      </c>
      <c r="T9466" t="str">
        <f>IF(Table1[[#This Row],[Units Sold]]&gt; 700,"High Units","low Units")</f>
        <v>low Units</v>
      </c>
      <c r="U9466">
        <f>SUM(Table1[[#This Row],[Operating Profit]])/SUM(Table1[Operating Profit])*100</f>
        <v>5.2147451000379296E-4</v>
      </c>
      <c r="V9466">
        <f>SUM(Table1[[#This Row],[Price per Unit]]*Table1[[#This Row],[Units Sold]])</f>
        <v>5412</v>
      </c>
      <c r="W9466">
        <f>SUM(Table1[[#This Row],[Total Sales]]-Table1[[#This Row],[Operating Profit]])</f>
        <v>3680</v>
      </c>
      <c r="X9466">
        <f>SUM(Table1[[#This Row],[Total Sales]]-Table1[[#This Row],[Cost]])</f>
        <v>1732</v>
      </c>
      <c r="Y9466">
        <f>SUM(Table1[[#This Row],[profit/loss]])/SUM(Table1[profit/loss])</f>
        <v>5.2147451000379301E-6</v>
      </c>
    </row>
    <row r="9467" spans="1:25" x14ac:dyDescent="0.3">
      <c r="A9467" t="s">
        <v>25</v>
      </c>
      <c r="B9467" t="s">
        <v>23</v>
      </c>
      <c r="C9467">
        <v>1185732</v>
      </c>
      <c r="D9467" s="9">
        <v>44422</v>
      </c>
      <c r="E9467" s="8" t="str">
        <f>TEXT(Table1[[#This Row],[Invoice Date]],"dd-mm-yyyy")</f>
        <v>14-08-2021</v>
      </c>
      <c r="F9467" s="1" t="str">
        <f t="shared" si="588"/>
        <v>August</v>
      </c>
      <c r="G9467" s="1" t="str">
        <f t="shared" si="589"/>
        <v>2021</v>
      </c>
      <c r="H9467" s="1" t="str">
        <f t="shared" si="590"/>
        <v>Saturday</v>
      </c>
      <c r="I9467" s="1" t="str">
        <f t="shared" si="591"/>
        <v>14</v>
      </c>
      <c r="J9467" t="s">
        <v>14</v>
      </c>
      <c r="K9467" t="s">
        <v>128</v>
      </c>
      <c r="L9467" t="s">
        <v>129</v>
      </c>
      <c r="M9467" t="s">
        <v>16</v>
      </c>
      <c r="N9467">
        <v>40</v>
      </c>
      <c r="O9467">
        <v>196</v>
      </c>
      <c r="P9467">
        <v>7840</v>
      </c>
      <c r="Q9467">
        <v>2587</v>
      </c>
      <c r="R9467">
        <v>0.33</v>
      </c>
      <c r="S9467" t="s">
        <v>23</v>
      </c>
      <c r="T9467" t="str">
        <f>IF(Table1[[#This Row],[Units Sold]]&gt; 700,"High Units","low Units")</f>
        <v>low Units</v>
      </c>
      <c r="U9467">
        <f>SUM(Table1[[#This Row],[Operating Profit]])/SUM(Table1[Operating Profit])*100</f>
        <v>7.7889985991906022E-4</v>
      </c>
      <c r="V9467">
        <f>SUM(Table1[[#This Row],[Price per Unit]]*Table1[[#This Row],[Units Sold]])</f>
        <v>7840</v>
      </c>
      <c r="W9467">
        <f>SUM(Table1[[#This Row],[Total Sales]]-Table1[[#This Row],[Operating Profit]])</f>
        <v>5253</v>
      </c>
      <c r="X9467">
        <f>SUM(Table1[[#This Row],[Total Sales]]-Table1[[#This Row],[Cost]])</f>
        <v>2587</v>
      </c>
      <c r="Y9467">
        <f>SUM(Table1[[#This Row],[profit/loss]])/SUM(Table1[profit/loss])</f>
        <v>7.7889985991906027E-6</v>
      </c>
    </row>
    <row r="9468" spans="1:25" x14ac:dyDescent="0.3">
      <c r="A9468" t="s">
        <v>25</v>
      </c>
      <c r="B9468" t="s">
        <v>23</v>
      </c>
      <c r="C9468">
        <v>1185732</v>
      </c>
      <c r="D9468" s="9">
        <v>44422</v>
      </c>
      <c r="E9468" s="8" t="str">
        <f>TEXT(Table1[[#This Row],[Invoice Date]],"dd-mm-yyyy")</f>
        <v>14-08-2021</v>
      </c>
      <c r="F9468" s="1" t="str">
        <f t="shared" si="588"/>
        <v>August</v>
      </c>
      <c r="G9468" s="1" t="str">
        <f t="shared" si="589"/>
        <v>2021</v>
      </c>
      <c r="H9468" s="1" t="str">
        <f t="shared" si="590"/>
        <v>Saturday</v>
      </c>
      <c r="I9468" s="1" t="str">
        <f t="shared" si="591"/>
        <v>14</v>
      </c>
      <c r="J9468" t="s">
        <v>14</v>
      </c>
      <c r="K9468" t="s">
        <v>128</v>
      </c>
      <c r="L9468" t="s">
        <v>129</v>
      </c>
      <c r="M9468" t="s">
        <v>18</v>
      </c>
      <c r="N9468">
        <v>33</v>
      </c>
      <c r="O9468">
        <v>112</v>
      </c>
      <c r="P9468">
        <v>3696</v>
      </c>
      <c r="Q9468">
        <v>1183</v>
      </c>
      <c r="R9468">
        <v>0.32</v>
      </c>
      <c r="S9468" t="s">
        <v>23</v>
      </c>
      <c r="T9468" t="str">
        <f>IF(Table1[[#This Row],[Units Sold]]&gt; 700,"High Units","low Units")</f>
        <v>low Units</v>
      </c>
      <c r="U9468">
        <f>SUM(Table1[[#This Row],[Operating Profit]])/SUM(Table1[Operating Profit])*100</f>
        <v>3.5618033795293711E-4</v>
      </c>
      <c r="V9468">
        <f>SUM(Table1[[#This Row],[Price per Unit]]*Table1[[#This Row],[Units Sold]])</f>
        <v>3696</v>
      </c>
      <c r="W9468">
        <f>SUM(Table1[[#This Row],[Total Sales]]-Table1[[#This Row],[Operating Profit]])</f>
        <v>2513</v>
      </c>
      <c r="X9468">
        <f>SUM(Table1[[#This Row],[Total Sales]]-Table1[[#This Row],[Cost]])</f>
        <v>1183</v>
      </c>
      <c r="Y9468">
        <f>SUM(Table1[[#This Row],[profit/loss]])/SUM(Table1[profit/loss])</f>
        <v>3.561803379529371E-6</v>
      </c>
    </row>
    <row r="9469" spans="1:25" x14ac:dyDescent="0.3">
      <c r="A9469" t="s">
        <v>25</v>
      </c>
      <c r="B9469" t="s">
        <v>23</v>
      </c>
      <c r="C9469">
        <v>1185732</v>
      </c>
      <c r="D9469" s="9">
        <v>44422</v>
      </c>
      <c r="E9469" s="8" t="str">
        <f>TEXT(Table1[[#This Row],[Invoice Date]],"dd-mm-yyyy")</f>
        <v>14-08-2021</v>
      </c>
      <c r="F9469" s="1" t="str">
        <f t="shared" si="588"/>
        <v>August</v>
      </c>
      <c r="G9469" s="1" t="str">
        <f t="shared" si="589"/>
        <v>2021</v>
      </c>
      <c r="H9469" s="1" t="str">
        <f t="shared" si="590"/>
        <v>Saturday</v>
      </c>
      <c r="I9469" s="1" t="str">
        <f t="shared" si="591"/>
        <v>14</v>
      </c>
      <c r="J9469" t="s">
        <v>14</v>
      </c>
      <c r="K9469" t="s">
        <v>128</v>
      </c>
      <c r="L9469" t="s">
        <v>129</v>
      </c>
      <c r="M9469" t="s">
        <v>19</v>
      </c>
      <c r="N9469">
        <v>29</v>
      </c>
      <c r="O9469">
        <v>85</v>
      </c>
      <c r="P9469">
        <v>2465</v>
      </c>
      <c r="Q9469">
        <v>764</v>
      </c>
      <c r="R9469">
        <v>0.31</v>
      </c>
      <c r="S9469" t="s">
        <v>23</v>
      </c>
      <c r="T9469" t="str">
        <f>IF(Table1[[#This Row],[Units Sold]]&gt; 700,"High Units","low Units")</f>
        <v>low Units</v>
      </c>
      <c r="U9469">
        <f>SUM(Table1[[#This Row],[Operating Profit]])/SUM(Table1[Operating Profit])*100</f>
        <v>2.30026862380426E-4</v>
      </c>
      <c r="V9469">
        <f>SUM(Table1[[#This Row],[Price per Unit]]*Table1[[#This Row],[Units Sold]])</f>
        <v>2465</v>
      </c>
      <c r="W9469">
        <f>SUM(Table1[[#This Row],[Total Sales]]-Table1[[#This Row],[Operating Profit]])</f>
        <v>1701</v>
      </c>
      <c r="X9469">
        <f>SUM(Table1[[#This Row],[Total Sales]]-Table1[[#This Row],[Cost]])</f>
        <v>764</v>
      </c>
      <c r="Y9469">
        <f>SUM(Table1[[#This Row],[profit/loss]])/SUM(Table1[profit/loss])</f>
        <v>2.3002686238042599E-6</v>
      </c>
    </row>
    <row r="9470" spans="1:25" x14ac:dyDescent="0.3">
      <c r="A9470" t="s">
        <v>25</v>
      </c>
      <c r="B9470" t="s">
        <v>23</v>
      </c>
      <c r="C9470">
        <v>1185732</v>
      </c>
      <c r="D9470" s="9">
        <v>44422</v>
      </c>
      <c r="E9470" s="8" t="str">
        <f>TEXT(Table1[[#This Row],[Invoice Date]],"dd-mm-yyyy")</f>
        <v>14-08-2021</v>
      </c>
      <c r="F9470" s="1" t="str">
        <f t="shared" si="588"/>
        <v>August</v>
      </c>
      <c r="G9470" s="1" t="str">
        <f t="shared" si="589"/>
        <v>2021</v>
      </c>
      <c r="H9470" s="1" t="str">
        <f t="shared" si="590"/>
        <v>Saturday</v>
      </c>
      <c r="I9470" s="1" t="str">
        <f t="shared" si="591"/>
        <v>14</v>
      </c>
      <c r="J9470" t="s">
        <v>14</v>
      </c>
      <c r="K9470" t="s">
        <v>128</v>
      </c>
      <c r="L9470" t="s">
        <v>129</v>
      </c>
      <c r="M9470" t="s">
        <v>20</v>
      </c>
      <c r="N9470">
        <v>31</v>
      </c>
      <c r="O9470">
        <v>58</v>
      </c>
      <c r="P9470">
        <v>1798</v>
      </c>
      <c r="Q9470">
        <v>503</v>
      </c>
      <c r="R9470">
        <v>0.28000000000000003</v>
      </c>
      <c r="S9470" t="s">
        <v>23</v>
      </c>
      <c r="T9470" t="str">
        <f>IF(Table1[[#This Row],[Units Sold]]&gt; 700,"High Units","low Units")</f>
        <v>low Units</v>
      </c>
      <c r="U9470">
        <f>SUM(Table1[[#This Row],[Operating Profit]])/SUM(Table1[Operating Profit])*100</f>
        <v>1.5144438714313386E-4</v>
      </c>
      <c r="V9470">
        <f>SUM(Table1[[#This Row],[Price per Unit]]*Table1[[#This Row],[Units Sold]])</f>
        <v>1798</v>
      </c>
      <c r="W9470">
        <f>SUM(Table1[[#This Row],[Total Sales]]-Table1[[#This Row],[Operating Profit]])</f>
        <v>1295</v>
      </c>
      <c r="X9470">
        <f>SUM(Table1[[#This Row],[Total Sales]]-Table1[[#This Row],[Cost]])</f>
        <v>503</v>
      </c>
      <c r="Y9470">
        <f>SUM(Table1[[#This Row],[profit/loss]])/SUM(Table1[profit/loss])</f>
        <v>1.5144438714313387E-6</v>
      </c>
    </row>
    <row r="9471" spans="1:25" x14ac:dyDescent="0.3">
      <c r="A9471" t="s">
        <v>25</v>
      </c>
      <c r="B9471" t="s">
        <v>23</v>
      </c>
      <c r="C9471">
        <v>1185732</v>
      </c>
      <c r="D9471" s="9">
        <v>44422</v>
      </c>
      <c r="E9471" s="8" t="str">
        <f>TEXT(Table1[[#This Row],[Invoice Date]],"dd-mm-yyyy")</f>
        <v>14-08-2021</v>
      </c>
      <c r="F9471" s="1" t="str">
        <f t="shared" si="588"/>
        <v>August</v>
      </c>
      <c r="G9471" s="1" t="str">
        <f t="shared" si="589"/>
        <v>2021</v>
      </c>
      <c r="H9471" s="1" t="str">
        <f t="shared" si="590"/>
        <v>Saturday</v>
      </c>
      <c r="I9471" s="1" t="str">
        <f t="shared" si="591"/>
        <v>14</v>
      </c>
      <c r="J9471" t="s">
        <v>14</v>
      </c>
      <c r="K9471" t="s">
        <v>128</v>
      </c>
      <c r="L9471" t="s">
        <v>129</v>
      </c>
      <c r="M9471" t="s">
        <v>21</v>
      </c>
      <c r="N9471">
        <v>40</v>
      </c>
      <c r="O9471">
        <v>51</v>
      </c>
      <c r="P9471">
        <v>2040</v>
      </c>
      <c r="Q9471">
        <v>551</v>
      </c>
      <c r="R9471">
        <v>0.27</v>
      </c>
      <c r="S9471" t="s">
        <v>23</v>
      </c>
      <c r="T9471" t="str">
        <f>IF(Table1[[#This Row],[Units Sold]]&gt; 700,"High Units","low Units")</f>
        <v>low Units</v>
      </c>
      <c r="U9471">
        <f>SUM(Table1[[#This Row],[Operating Profit]])/SUM(Table1[Operating Profit])*100</f>
        <v>1.6589633661206115E-4</v>
      </c>
      <c r="V9471">
        <f>SUM(Table1[[#This Row],[Price per Unit]]*Table1[[#This Row],[Units Sold]])</f>
        <v>2040</v>
      </c>
      <c r="W9471">
        <f>SUM(Table1[[#This Row],[Total Sales]]-Table1[[#This Row],[Operating Profit]])</f>
        <v>1489</v>
      </c>
      <c r="X9471">
        <f>SUM(Table1[[#This Row],[Total Sales]]-Table1[[#This Row],[Cost]])</f>
        <v>551</v>
      </c>
      <c r="Y9471">
        <f>SUM(Table1[[#This Row],[profit/loss]])/SUM(Table1[profit/loss])</f>
        <v>1.6589633661206116E-6</v>
      </c>
    </row>
    <row r="9472" spans="1:25" x14ac:dyDescent="0.3">
      <c r="A9472" t="s">
        <v>25</v>
      </c>
      <c r="B9472" t="s">
        <v>23</v>
      </c>
      <c r="C9472">
        <v>1185732</v>
      </c>
      <c r="D9472" s="9">
        <v>44422</v>
      </c>
      <c r="E9472" s="8" t="str">
        <f>TEXT(Table1[[#This Row],[Invoice Date]],"dd-mm-yyyy")</f>
        <v>14-08-2021</v>
      </c>
      <c r="F9472" s="1" t="str">
        <f t="shared" si="588"/>
        <v>August</v>
      </c>
      <c r="G9472" s="1" t="str">
        <f t="shared" si="589"/>
        <v>2021</v>
      </c>
      <c r="H9472" s="1" t="str">
        <f t="shared" si="590"/>
        <v>Saturday</v>
      </c>
      <c r="I9472" s="1" t="str">
        <f t="shared" si="591"/>
        <v>14</v>
      </c>
      <c r="J9472" t="s">
        <v>14</v>
      </c>
      <c r="K9472" t="s">
        <v>128</v>
      </c>
      <c r="L9472" t="s">
        <v>129</v>
      </c>
      <c r="M9472" t="s">
        <v>22</v>
      </c>
      <c r="N9472">
        <v>46</v>
      </c>
      <c r="O9472">
        <v>98</v>
      </c>
      <c r="P9472">
        <v>4508</v>
      </c>
      <c r="Q9472">
        <v>1578</v>
      </c>
      <c r="R9472">
        <v>0.35</v>
      </c>
      <c r="S9472" t="s">
        <v>23</v>
      </c>
      <c r="T9472" t="str">
        <f>IF(Table1[[#This Row],[Units Sold]]&gt; 700,"High Units","low Units")</f>
        <v>low Units</v>
      </c>
      <c r="U9472">
        <f>SUM(Table1[[#This Row],[Operating Profit]])/SUM(Table1[Operating Profit])*100</f>
        <v>4.7510783879098459E-4</v>
      </c>
      <c r="V9472">
        <f>SUM(Table1[[#This Row],[Price per Unit]]*Table1[[#This Row],[Units Sold]])</f>
        <v>4508</v>
      </c>
      <c r="W9472">
        <f>SUM(Table1[[#This Row],[Total Sales]]-Table1[[#This Row],[Operating Profit]])</f>
        <v>2930</v>
      </c>
      <c r="X9472">
        <f>SUM(Table1[[#This Row],[Total Sales]]-Table1[[#This Row],[Cost]])</f>
        <v>1578</v>
      </c>
      <c r="Y9472">
        <f>SUM(Table1[[#This Row],[profit/loss]])/SUM(Table1[profit/loss])</f>
        <v>4.7510783879098461E-6</v>
      </c>
    </row>
    <row r="9473" spans="1:25" x14ac:dyDescent="0.3">
      <c r="A9473" t="s">
        <v>25</v>
      </c>
      <c r="B9473" t="s">
        <v>23</v>
      </c>
      <c r="C9473">
        <v>1185732</v>
      </c>
      <c r="D9473" s="9">
        <v>44452</v>
      </c>
      <c r="E9473" s="8" t="str">
        <f>TEXT(Table1[[#This Row],[Invoice Date]],"dd-mm-yyyy")</f>
        <v>13-09-2021</v>
      </c>
      <c r="F9473" s="1" t="str">
        <f t="shared" si="588"/>
        <v>September</v>
      </c>
      <c r="G9473" s="1" t="str">
        <f t="shared" si="589"/>
        <v>2021</v>
      </c>
      <c r="H9473" s="1" t="str">
        <f t="shared" si="590"/>
        <v>Monday</v>
      </c>
      <c r="I9473" s="1" t="str">
        <f t="shared" si="591"/>
        <v>13</v>
      </c>
      <c r="J9473" t="s">
        <v>14</v>
      </c>
      <c r="K9473" t="s">
        <v>128</v>
      </c>
      <c r="L9473" t="s">
        <v>129</v>
      </c>
      <c r="M9473" t="s">
        <v>16</v>
      </c>
      <c r="N9473">
        <v>36</v>
      </c>
      <c r="O9473">
        <v>153</v>
      </c>
      <c r="P9473">
        <v>5508</v>
      </c>
      <c r="Q9473">
        <v>1873</v>
      </c>
      <c r="R9473">
        <v>0.34</v>
      </c>
      <c r="S9473" t="s">
        <v>23</v>
      </c>
      <c r="T9473" t="str">
        <f>IF(Table1[[#This Row],[Units Sold]]&gt; 700,"High Units","low Units")</f>
        <v>low Units</v>
      </c>
      <c r="U9473">
        <f>SUM(Table1[[#This Row],[Operating Profit]])/SUM(Table1[Operating Profit])*100</f>
        <v>5.639271115687669E-4</v>
      </c>
      <c r="V9473">
        <f>SUM(Table1[[#This Row],[Price per Unit]]*Table1[[#This Row],[Units Sold]])</f>
        <v>5508</v>
      </c>
      <c r="W9473">
        <f>SUM(Table1[[#This Row],[Total Sales]]-Table1[[#This Row],[Operating Profit]])</f>
        <v>3635</v>
      </c>
      <c r="X9473">
        <f>SUM(Table1[[#This Row],[Total Sales]]-Table1[[#This Row],[Cost]])</f>
        <v>1873</v>
      </c>
      <c r="Y9473">
        <f>SUM(Table1[[#This Row],[profit/loss]])/SUM(Table1[profit/loss])</f>
        <v>5.6392711156876687E-6</v>
      </c>
    </row>
    <row r="9474" spans="1:25" x14ac:dyDescent="0.3">
      <c r="A9474" t="s">
        <v>25</v>
      </c>
      <c r="B9474" t="s">
        <v>23</v>
      </c>
      <c r="C9474">
        <v>1185732</v>
      </c>
      <c r="D9474" s="9">
        <v>44452</v>
      </c>
      <c r="E9474" s="8" t="str">
        <f>TEXT(Table1[[#This Row],[Invoice Date]],"dd-mm-yyyy")</f>
        <v>13-09-2021</v>
      </c>
      <c r="F9474" s="1" t="str">
        <f t="shared" si="588"/>
        <v>September</v>
      </c>
      <c r="G9474" s="1" t="str">
        <f t="shared" si="589"/>
        <v>2021</v>
      </c>
      <c r="H9474" s="1" t="str">
        <f t="shared" si="590"/>
        <v>Monday</v>
      </c>
      <c r="I9474" s="1" t="str">
        <f t="shared" si="591"/>
        <v>13</v>
      </c>
      <c r="J9474" t="s">
        <v>14</v>
      </c>
      <c r="K9474" t="s">
        <v>128</v>
      </c>
      <c r="L9474" t="s">
        <v>129</v>
      </c>
      <c r="M9474" t="s">
        <v>18</v>
      </c>
      <c r="N9474">
        <v>35</v>
      </c>
      <c r="O9474">
        <v>88</v>
      </c>
      <c r="P9474">
        <v>3080</v>
      </c>
      <c r="Q9474">
        <v>1140</v>
      </c>
      <c r="R9474">
        <v>0.37</v>
      </c>
      <c r="S9474" t="s">
        <v>23</v>
      </c>
      <c r="T9474" t="str">
        <f>IF(Table1[[#This Row],[Units Sold]]&gt; 700,"High Units","low Units")</f>
        <v>low Units</v>
      </c>
      <c r="U9474">
        <f>SUM(Table1[[#This Row],[Operating Profit]])/SUM(Table1[Operating Profit])*100</f>
        <v>3.4323379988702307E-4</v>
      </c>
      <c r="V9474">
        <f>SUM(Table1[[#This Row],[Price per Unit]]*Table1[[#This Row],[Units Sold]])</f>
        <v>3080</v>
      </c>
      <c r="W9474">
        <f>SUM(Table1[[#This Row],[Total Sales]]-Table1[[#This Row],[Operating Profit]])</f>
        <v>1940</v>
      </c>
      <c r="X9474">
        <f>SUM(Table1[[#This Row],[Total Sales]]-Table1[[#This Row],[Cost]])</f>
        <v>1140</v>
      </c>
      <c r="Y9474">
        <f>SUM(Table1[[#This Row],[profit/loss]])/SUM(Table1[profit/loss])</f>
        <v>3.4323379988702308E-6</v>
      </c>
    </row>
    <row r="9475" spans="1:25" x14ac:dyDescent="0.3">
      <c r="A9475" t="s">
        <v>25</v>
      </c>
      <c r="B9475" t="s">
        <v>23</v>
      </c>
      <c r="C9475">
        <v>1185732</v>
      </c>
      <c r="D9475" s="9">
        <v>44452</v>
      </c>
      <c r="E9475" s="8" t="str">
        <f>TEXT(Table1[[#This Row],[Invoice Date]],"dd-mm-yyyy")</f>
        <v>13-09-2021</v>
      </c>
      <c r="F9475" s="1" t="str">
        <f t="shared" ref="F9475:F9538" si="592">TEXT(D9475,"mmmm")</f>
        <v>September</v>
      </c>
      <c r="G9475" s="1" t="str">
        <f t="shared" ref="G9475:G9538" si="593">TEXT(D9475,"YYYY")</f>
        <v>2021</v>
      </c>
      <c r="H9475" s="1" t="str">
        <f t="shared" ref="H9475:H9538" si="594">TEXT(D9475,"dddd")</f>
        <v>Monday</v>
      </c>
      <c r="I9475" s="1" t="str">
        <f t="shared" ref="I9475:I9538" si="595">TEXT(D9475,"dd")</f>
        <v>13</v>
      </c>
      <c r="J9475" t="s">
        <v>14</v>
      </c>
      <c r="K9475" t="s">
        <v>128</v>
      </c>
      <c r="L9475" t="s">
        <v>129</v>
      </c>
      <c r="M9475" t="s">
        <v>19</v>
      </c>
      <c r="N9475">
        <v>30</v>
      </c>
      <c r="O9475">
        <v>47</v>
      </c>
      <c r="P9475">
        <v>1410</v>
      </c>
      <c r="Q9475">
        <v>423</v>
      </c>
      <c r="R9475">
        <v>0.3</v>
      </c>
      <c r="S9475" t="s">
        <v>23</v>
      </c>
      <c r="T9475" t="str">
        <f>IF(Table1[[#This Row],[Units Sold]]&gt; 700,"High Units","low Units")</f>
        <v>low Units</v>
      </c>
      <c r="U9475">
        <f>SUM(Table1[[#This Row],[Operating Profit]])/SUM(Table1[Operating Profit])*100</f>
        <v>1.2735780469492173E-4</v>
      </c>
      <c r="V9475">
        <f>SUM(Table1[[#This Row],[Price per Unit]]*Table1[[#This Row],[Units Sold]])</f>
        <v>1410</v>
      </c>
      <c r="W9475">
        <f>SUM(Table1[[#This Row],[Total Sales]]-Table1[[#This Row],[Operating Profit]])</f>
        <v>987</v>
      </c>
      <c r="X9475">
        <f>SUM(Table1[[#This Row],[Total Sales]]-Table1[[#This Row],[Cost]])</f>
        <v>423</v>
      </c>
      <c r="Y9475">
        <f>SUM(Table1[[#This Row],[profit/loss]])/SUM(Table1[profit/loss])</f>
        <v>1.2735780469492173E-6</v>
      </c>
    </row>
    <row r="9476" spans="1:25" x14ac:dyDescent="0.3">
      <c r="A9476" t="s">
        <v>25</v>
      </c>
      <c r="B9476" t="s">
        <v>23</v>
      </c>
      <c r="C9476">
        <v>1185732</v>
      </c>
      <c r="D9476" s="9">
        <v>44452</v>
      </c>
      <c r="E9476" s="8" t="str">
        <f>TEXT(Table1[[#This Row],[Invoice Date]],"dd-mm-yyyy")</f>
        <v>13-09-2021</v>
      </c>
      <c r="F9476" s="1" t="str">
        <f t="shared" si="592"/>
        <v>September</v>
      </c>
      <c r="G9476" s="1" t="str">
        <f t="shared" si="593"/>
        <v>2021</v>
      </c>
      <c r="H9476" s="1" t="str">
        <f t="shared" si="594"/>
        <v>Monday</v>
      </c>
      <c r="I9476" s="1" t="str">
        <f t="shared" si="595"/>
        <v>13</v>
      </c>
      <c r="J9476" t="s">
        <v>14</v>
      </c>
      <c r="K9476" t="s">
        <v>128</v>
      </c>
      <c r="L9476" t="s">
        <v>129</v>
      </c>
      <c r="M9476" t="s">
        <v>20</v>
      </c>
      <c r="N9476">
        <v>34</v>
      </c>
      <c r="O9476">
        <v>39</v>
      </c>
      <c r="P9476">
        <v>1326</v>
      </c>
      <c r="Q9476">
        <v>358</v>
      </c>
      <c r="R9476">
        <v>0.27</v>
      </c>
      <c r="S9476" t="s">
        <v>23</v>
      </c>
      <c r="T9476" t="str">
        <f>IF(Table1[[#This Row],[Units Sold]]&gt; 700,"High Units","low Units")</f>
        <v>low Units</v>
      </c>
      <c r="U9476">
        <f>SUM(Table1[[#This Row],[Operating Profit]])/SUM(Table1[Operating Profit])*100</f>
        <v>1.0778745645574935E-4</v>
      </c>
      <c r="V9476">
        <f>SUM(Table1[[#This Row],[Price per Unit]]*Table1[[#This Row],[Units Sold]])</f>
        <v>1326</v>
      </c>
      <c r="W9476">
        <f>SUM(Table1[[#This Row],[Total Sales]]-Table1[[#This Row],[Operating Profit]])</f>
        <v>968</v>
      </c>
      <c r="X9476">
        <f>SUM(Table1[[#This Row],[Total Sales]]-Table1[[#This Row],[Cost]])</f>
        <v>358</v>
      </c>
      <c r="Y9476">
        <f>SUM(Table1[[#This Row],[profit/loss]])/SUM(Table1[profit/loss])</f>
        <v>1.0778745645574935E-6</v>
      </c>
    </row>
    <row r="9477" spans="1:25" x14ac:dyDescent="0.3">
      <c r="A9477" t="s">
        <v>25</v>
      </c>
      <c r="B9477" t="s">
        <v>23</v>
      </c>
      <c r="C9477">
        <v>1185732</v>
      </c>
      <c r="D9477" s="9">
        <v>44452</v>
      </c>
      <c r="E9477" s="8" t="str">
        <f>TEXT(Table1[[#This Row],[Invoice Date]],"dd-mm-yyyy")</f>
        <v>13-09-2021</v>
      </c>
      <c r="F9477" s="1" t="str">
        <f t="shared" si="592"/>
        <v>September</v>
      </c>
      <c r="G9477" s="1" t="str">
        <f t="shared" si="593"/>
        <v>2021</v>
      </c>
      <c r="H9477" s="1" t="str">
        <f t="shared" si="594"/>
        <v>Monday</v>
      </c>
      <c r="I9477" s="1" t="str">
        <f t="shared" si="595"/>
        <v>13</v>
      </c>
      <c r="J9477" t="s">
        <v>14</v>
      </c>
      <c r="K9477" t="s">
        <v>128</v>
      </c>
      <c r="L9477" t="s">
        <v>129</v>
      </c>
      <c r="M9477" t="s">
        <v>21</v>
      </c>
      <c r="N9477">
        <v>39</v>
      </c>
      <c r="O9477">
        <v>41</v>
      </c>
      <c r="P9477">
        <v>1599</v>
      </c>
      <c r="Q9477">
        <v>496</v>
      </c>
      <c r="R9477">
        <v>0.31</v>
      </c>
      <c r="S9477" t="s">
        <v>23</v>
      </c>
      <c r="T9477" t="str">
        <f>IF(Table1[[#This Row],[Units Sold]]&gt; 700,"High Units","low Units")</f>
        <v>low Units</v>
      </c>
      <c r="U9477">
        <f>SUM(Table1[[#This Row],[Operating Profit]])/SUM(Table1[Operating Profit])*100</f>
        <v>1.4933681117891532E-4</v>
      </c>
      <c r="V9477">
        <f>SUM(Table1[[#This Row],[Price per Unit]]*Table1[[#This Row],[Units Sold]])</f>
        <v>1599</v>
      </c>
      <c r="W9477">
        <f>SUM(Table1[[#This Row],[Total Sales]]-Table1[[#This Row],[Operating Profit]])</f>
        <v>1103</v>
      </c>
      <c r="X9477">
        <f>SUM(Table1[[#This Row],[Total Sales]]-Table1[[#This Row],[Cost]])</f>
        <v>496</v>
      </c>
      <c r="Y9477">
        <f>SUM(Table1[[#This Row],[profit/loss]])/SUM(Table1[profit/loss])</f>
        <v>1.4933681117891531E-6</v>
      </c>
    </row>
    <row r="9478" spans="1:25" x14ac:dyDescent="0.3">
      <c r="A9478" t="s">
        <v>25</v>
      </c>
      <c r="B9478" t="s">
        <v>23</v>
      </c>
      <c r="C9478">
        <v>1185732</v>
      </c>
      <c r="D9478" s="9">
        <v>44452</v>
      </c>
      <c r="E9478" s="8" t="str">
        <f>TEXT(Table1[[#This Row],[Invoice Date]],"dd-mm-yyyy")</f>
        <v>13-09-2021</v>
      </c>
      <c r="F9478" s="1" t="str">
        <f t="shared" si="592"/>
        <v>September</v>
      </c>
      <c r="G9478" s="1" t="str">
        <f t="shared" si="593"/>
        <v>2021</v>
      </c>
      <c r="H9478" s="1" t="str">
        <f t="shared" si="594"/>
        <v>Monday</v>
      </c>
      <c r="I9478" s="1" t="str">
        <f t="shared" si="595"/>
        <v>13</v>
      </c>
      <c r="J9478" t="s">
        <v>14</v>
      </c>
      <c r="K9478" t="s">
        <v>128</v>
      </c>
      <c r="L9478" t="s">
        <v>129</v>
      </c>
      <c r="M9478" t="s">
        <v>22</v>
      </c>
      <c r="N9478">
        <v>41</v>
      </c>
      <c r="O9478">
        <v>77</v>
      </c>
      <c r="P9478">
        <v>3157</v>
      </c>
      <c r="Q9478">
        <v>1042</v>
      </c>
      <c r="R9478">
        <v>0.33</v>
      </c>
      <c r="S9478" t="s">
        <v>23</v>
      </c>
      <c r="T9478" t="str">
        <f>IF(Table1[[#This Row],[Units Sold]]&gt; 700,"High Units","low Units")</f>
        <v>low Units</v>
      </c>
      <c r="U9478">
        <f>SUM(Table1[[#This Row],[Operating Profit]])/SUM(Table1[Operating Profit])*100</f>
        <v>3.1372773638796322E-4</v>
      </c>
      <c r="V9478">
        <f>SUM(Table1[[#This Row],[Price per Unit]]*Table1[[#This Row],[Units Sold]])</f>
        <v>3157</v>
      </c>
      <c r="W9478">
        <f>SUM(Table1[[#This Row],[Total Sales]]-Table1[[#This Row],[Operating Profit]])</f>
        <v>2115</v>
      </c>
      <c r="X9478">
        <f>SUM(Table1[[#This Row],[Total Sales]]-Table1[[#This Row],[Cost]])</f>
        <v>1042</v>
      </c>
      <c r="Y9478">
        <f>SUM(Table1[[#This Row],[profit/loss]])/SUM(Table1[profit/loss])</f>
        <v>3.137277363879632E-6</v>
      </c>
    </row>
    <row r="9479" spans="1:25" x14ac:dyDescent="0.3">
      <c r="A9479" t="s">
        <v>25</v>
      </c>
      <c r="B9479" t="s">
        <v>23</v>
      </c>
      <c r="C9479">
        <v>1185732</v>
      </c>
      <c r="D9479" s="9">
        <v>44484</v>
      </c>
      <c r="E9479" s="8" t="str">
        <f>TEXT(Table1[[#This Row],[Invoice Date]],"dd-mm-yyyy")</f>
        <v>15-10-2021</v>
      </c>
      <c r="F9479" s="1" t="str">
        <f t="shared" si="592"/>
        <v>October</v>
      </c>
      <c r="G9479" s="1" t="str">
        <f t="shared" si="593"/>
        <v>2021</v>
      </c>
      <c r="H9479" s="1" t="str">
        <f t="shared" si="594"/>
        <v>Friday</v>
      </c>
      <c r="I9479" s="1" t="str">
        <f t="shared" si="595"/>
        <v>15</v>
      </c>
      <c r="J9479" t="s">
        <v>14</v>
      </c>
      <c r="K9479" t="s">
        <v>128</v>
      </c>
      <c r="L9479" t="s">
        <v>129</v>
      </c>
      <c r="M9479" t="s">
        <v>16</v>
      </c>
      <c r="N9479">
        <v>40</v>
      </c>
      <c r="O9479">
        <v>132</v>
      </c>
      <c r="P9479">
        <v>5280</v>
      </c>
      <c r="Q9479">
        <v>1742</v>
      </c>
      <c r="R9479">
        <v>0.33</v>
      </c>
      <c r="S9479" t="s">
        <v>23</v>
      </c>
      <c r="T9479" t="str">
        <f>IF(Table1[[#This Row],[Units Sold]]&gt; 700,"High Units","low Units")</f>
        <v>low Units</v>
      </c>
      <c r="U9479">
        <f>SUM(Table1[[#This Row],[Operating Profit]])/SUM(Table1[Operating Profit])*100</f>
        <v>5.2448533280981952E-4</v>
      </c>
      <c r="V9479">
        <f>SUM(Table1[[#This Row],[Price per Unit]]*Table1[[#This Row],[Units Sold]])</f>
        <v>5280</v>
      </c>
      <c r="W9479">
        <f>SUM(Table1[[#This Row],[Total Sales]]-Table1[[#This Row],[Operating Profit]])</f>
        <v>3538</v>
      </c>
      <c r="X9479">
        <f>SUM(Table1[[#This Row],[Total Sales]]-Table1[[#This Row],[Cost]])</f>
        <v>1742</v>
      </c>
      <c r="Y9479">
        <f>SUM(Table1[[#This Row],[profit/loss]])/SUM(Table1[profit/loss])</f>
        <v>5.2448533280981953E-6</v>
      </c>
    </row>
    <row r="9480" spans="1:25" x14ac:dyDescent="0.3">
      <c r="A9480" t="s">
        <v>25</v>
      </c>
      <c r="B9480" t="s">
        <v>23</v>
      </c>
      <c r="C9480">
        <v>1185732</v>
      </c>
      <c r="D9480" s="9">
        <v>44484</v>
      </c>
      <c r="E9480" s="8" t="str">
        <f>TEXT(Table1[[#This Row],[Invoice Date]],"dd-mm-yyyy")</f>
        <v>15-10-2021</v>
      </c>
      <c r="F9480" s="1" t="str">
        <f t="shared" si="592"/>
        <v>October</v>
      </c>
      <c r="G9480" s="1" t="str">
        <f t="shared" si="593"/>
        <v>2021</v>
      </c>
      <c r="H9480" s="1" t="str">
        <f t="shared" si="594"/>
        <v>Friday</v>
      </c>
      <c r="I9480" s="1" t="str">
        <f t="shared" si="595"/>
        <v>15</v>
      </c>
      <c r="J9480" t="s">
        <v>14</v>
      </c>
      <c r="K9480" t="s">
        <v>128</v>
      </c>
      <c r="L9480" t="s">
        <v>129</v>
      </c>
      <c r="M9480" t="s">
        <v>18</v>
      </c>
      <c r="N9480">
        <v>37</v>
      </c>
      <c r="O9480">
        <v>68</v>
      </c>
      <c r="P9480">
        <v>2516</v>
      </c>
      <c r="Q9480">
        <v>881</v>
      </c>
      <c r="R9480">
        <v>0.35</v>
      </c>
      <c r="S9480" t="s">
        <v>23</v>
      </c>
      <c r="T9480" t="str">
        <f>IF(Table1[[#This Row],[Units Sold]]&gt; 700,"High Units","low Units")</f>
        <v>low Units</v>
      </c>
      <c r="U9480">
        <f>SUM(Table1[[#This Row],[Operating Profit]])/SUM(Table1[Operating Profit])*100</f>
        <v>2.6525348921093626E-4</v>
      </c>
      <c r="V9480">
        <f>SUM(Table1[[#This Row],[Price per Unit]]*Table1[[#This Row],[Units Sold]])</f>
        <v>2516</v>
      </c>
      <c r="W9480">
        <f>SUM(Table1[[#This Row],[Total Sales]]-Table1[[#This Row],[Operating Profit]])</f>
        <v>1635</v>
      </c>
      <c r="X9480">
        <f>SUM(Table1[[#This Row],[Total Sales]]-Table1[[#This Row],[Cost]])</f>
        <v>881</v>
      </c>
      <c r="Y9480">
        <f>SUM(Table1[[#This Row],[profit/loss]])/SUM(Table1[profit/loss])</f>
        <v>2.6525348921093625E-6</v>
      </c>
    </row>
    <row r="9481" spans="1:25" x14ac:dyDescent="0.3">
      <c r="A9481" t="s">
        <v>25</v>
      </c>
      <c r="B9481" t="s">
        <v>23</v>
      </c>
      <c r="C9481">
        <v>1185732</v>
      </c>
      <c r="D9481" s="9">
        <v>44484</v>
      </c>
      <c r="E9481" s="8" t="str">
        <f>TEXT(Table1[[#This Row],[Invoice Date]],"dd-mm-yyyy")</f>
        <v>15-10-2021</v>
      </c>
      <c r="F9481" s="1" t="str">
        <f t="shared" si="592"/>
        <v>October</v>
      </c>
      <c r="G9481" s="1" t="str">
        <f t="shared" si="593"/>
        <v>2021</v>
      </c>
      <c r="H9481" s="1" t="str">
        <f t="shared" si="594"/>
        <v>Friday</v>
      </c>
      <c r="I9481" s="1" t="str">
        <f t="shared" si="595"/>
        <v>15</v>
      </c>
      <c r="J9481" t="s">
        <v>14</v>
      </c>
      <c r="K9481" t="s">
        <v>128</v>
      </c>
      <c r="L9481" t="s">
        <v>129</v>
      </c>
      <c r="M9481" t="s">
        <v>19</v>
      </c>
      <c r="N9481">
        <v>41</v>
      </c>
      <c r="O9481">
        <v>38</v>
      </c>
      <c r="P9481">
        <v>1558</v>
      </c>
      <c r="Q9481">
        <v>467</v>
      </c>
      <c r="R9481">
        <v>0.3</v>
      </c>
      <c r="S9481" t="s">
        <v>23</v>
      </c>
      <c r="T9481" t="str">
        <f>IF(Table1[[#This Row],[Units Sold]]&gt; 700,"High Units","low Units")</f>
        <v>low Units</v>
      </c>
      <c r="U9481">
        <f>SUM(Table1[[#This Row],[Operating Profit]])/SUM(Table1[Operating Profit])*100</f>
        <v>1.4060542504143841E-4</v>
      </c>
      <c r="V9481">
        <f>SUM(Table1[[#This Row],[Price per Unit]]*Table1[[#This Row],[Units Sold]])</f>
        <v>1558</v>
      </c>
      <c r="W9481">
        <f>SUM(Table1[[#This Row],[Total Sales]]-Table1[[#This Row],[Operating Profit]])</f>
        <v>1091</v>
      </c>
      <c r="X9481">
        <f>SUM(Table1[[#This Row],[Total Sales]]-Table1[[#This Row],[Cost]])</f>
        <v>467</v>
      </c>
      <c r="Y9481">
        <f>SUM(Table1[[#This Row],[profit/loss]])/SUM(Table1[profit/loss])</f>
        <v>1.406054250414384E-6</v>
      </c>
    </row>
    <row r="9482" spans="1:25" x14ac:dyDescent="0.3">
      <c r="A9482" t="s">
        <v>25</v>
      </c>
      <c r="B9482" t="s">
        <v>23</v>
      </c>
      <c r="C9482">
        <v>1185732</v>
      </c>
      <c r="D9482" s="9">
        <v>44484</v>
      </c>
      <c r="E9482" s="8" t="str">
        <f>TEXT(Table1[[#This Row],[Invoice Date]],"dd-mm-yyyy")</f>
        <v>15-10-2021</v>
      </c>
      <c r="F9482" s="1" t="str">
        <f t="shared" si="592"/>
        <v>October</v>
      </c>
      <c r="G9482" s="1" t="str">
        <f t="shared" si="593"/>
        <v>2021</v>
      </c>
      <c r="H9482" s="1" t="str">
        <f t="shared" si="594"/>
        <v>Friday</v>
      </c>
      <c r="I9482" s="1" t="str">
        <f t="shared" si="595"/>
        <v>15</v>
      </c>
      <c r="J9482" t="s">
        <v>14</v>
      </c>
      <c r="K9482" t="s">
        <v>128</v>
      </c>
      <c r="L9482" t="s">
        <v>129</v>
      </c>
      <c r="M9482" t="s">
        <v>20</v>
      </c>
      <c r="N9482">
        <v>38</v>
      </c>
      <c r="O9482">
        <v>32</v>
      </c>
      <c r="P9482">
        <v>1216</v>
      </c>
      <c r="Q9482">
        <v>328</v>
      </c>
      <c r="R9482">
        <v>0.27</v>
      </c>
      <c r="S9482" t="s">
        <v>23</v>
      </c>
      <c r="T9482" t="str">
        <f>IF(Table1[[#This Row],[Units Sold]]&gt; 700,"High Units","low Units")</f>
        <v>low Units</v>
      </c>
      <c r="U9482">
        <f>SUM(Table1[[#This Row],[Operating Profit]])/SUM(Table1[Operating Profit])*100</f>
        <v>9.8754988037669798E-5</v>
      </c>
      <c r="V9482">
        <f>SUM(Table1[[#This Row],[Price per Unit]]*Table1[[#This Row],[Units Sold]])</f>
        <v>1216</v>
      </c>
      <c r="W9482">
        <f>SUM(Table1[[#This Row],[Total Sales]]-Table1[[#This Row],[Operating Profit]])</f>
        <v>888</v>
      </c>
      <c r="X9482">
        <f>SUM(Table1[[#This Row],[Total Sales]]-Table1[[#This Row],[Cost]])</f>
        <v>328</v>
      </c>
      <c r="Y9482">
        <f>SUM(Table1[[#This Row],[profit/loss]])/SUM(Table1[profit/loss])</f>
        <v>9.8754988037669796E-7</v>
      </c>
    </row>
    <row r="9483" spans="1:25" x14ac:dyDescent="0.3">
      <c r="A9483" t="s">
        <v>25</v>
      </c>
      <c r="B9483" t="s">
        <v>23</v>
      </c>
      <c r="C9483">
        <v>1185732</v>
      </c>
      <c r="D9483" s="9">
        <v>44484</v>
      </c>
      <c r="E9483" s="8" t="str">
        <f>TEXT(Table1[[#This Row],[Invoice Date]],"dd-mm-yyyy")</f>
        <v>15-10-2021</v>
      </c>
      <c r="F9483" s="1" t="str">
        <f t="shared" si="592"/>
        <v>October</v>
      </c>
      <c r="G9483" s="1" t="str">
        <f t="shared" si="593"/>
        <v>2021</v>
      </c>
      <c r="H9483" s="1" t="str">
        <f t="shared" si="594"/>
        <v>Friday</v>
      </c>
      <c r="I9483" s="1" t="str">
        <f t="shared" si="595"/>
        <v>15</v>
      </c>
      <c r="J9483" t="s">
        <v>14</v>
      </c>
      <c r="K9483" t="s">
        <v>128</v>
      </c>
      <c r="L9483" t="s">
        <v>129</v>
      </c>
      <c r="M9483" t="s">
        <v>21</v>
      </c>
      <c r="N9483">
        <v>51</v>
      </c>
      <c r="O9483">
        <v>34</v>
      </c>
      <c r="P9483">
        <v>1734</v>
      </c>
      <c r="Q9483">
        <v>486</v>
      </c>
      <c r="R9483">
        <v>0.28000000000000003</v>
      </c>
      <c r="S9483" t="s">
        <v>23</v>
      </c>
      <c r="T9483" t="str">
        <f>IF(Table1[[#This Row],[Units Sold]]&gt; 700,"High Units","low Units")</f>
        <v>low Units</v>
      </c>
      <c r="U9483">
        <f>SUM(Table1[[#This Row],[Operating Profit]])/SUM(Table1[Operating Profit])*100</f>
        <v>1.4632598837288879E-4</v>
      </c>
      <c r="V9483">
        <f>SUM(Table1[[#This Row],[Price per Unit]]*Table1[[#This Row],[Units Sold]])</f>
        <v>1734</v>
      </c>
      <c r="W9483">
        <f>SUM(Table1[[#This Row],[Total Sales]]-Table1[[#This Row],[Operating Profit]])</f>
        <v>1248</v>
      </c>
      <c r="X9483">
        <f>SUM(Table1[[#This Row],[Total Sales]]-Table1[[#This Row],[Cost]])</f>
        <v>486</v>
      </c>
      <c r="Y9483">
        <f>SUM(Table1[[#This Row],[profit/loss]])/SUM(Table1[profit/loss])</f>
        <v>1.4632598837288878E-6</v>
      </c>
    </row>
    <row r="9484" spans="1:25" x14ac:dyDescent="0.3">
      <c r="A9484" t="s">
        <v>60</v>
      </c>
      <c r="B9484" t="s">
        <v>23</v>
      </c>
      <c r="C9484">
        <v>1185732</v>
      </c>
      <c r="D9484" s="9">
        <v>44484</v>
      </c>
      <c r="E9484" s="8" t="str">
        <f>TEXT(Table1[[#This Row],[Invoice Date]],"dd-mm-yyyy")</f>
        <v>15-10-2021</v>
      </c>
      <c r="F9484" s="1" t="str">
        <f t="shared" si="592"/>
        <v>October</v>
      </c>
      <c r="G9484" s="1" t="str">
        <f t="shared" si="593"/>
        <v>2021</v>
      </c>
      <c r="H9484" s="1" t="str">
        <f t="shared" si="594"/>
        <v>Friday</v>
      </c>
      <c r="I9484" s="1" t="str">
        <f t="shared" si="595"/>
        <v>15</v>
      </c>
      <c r="J9484" t="s">
        <v>14</v>
      </c>
      <c r="K9484" t="s">
        <v>128</v>
      </c>
      <c r="L9484" t="s">
        <v>129</v>
      </c>
      <c r="M9484" t="s">
        <v>22</v>
      </c>
      <c r="N9484">
        <v>51</v>
      </c>
      <c r="O9484">
        <v>68</v>
      </c>
      <c r="P9484">
        <v>3468</v>
      </c>
      <c r="Q9484">
        <v>1214</v>
      </c>
      <c r="R9484">
        <v>0.35</v>
      </c>
      <c r="S9484" t="s">
        <v>23</v>
      </c>
      <c r="T9484" t="str">
        <f>IF(Table1[[#This Row],[Units Sold]]&gt; 700,"High Units","low Units")</f>
        <v>low Units</v>
      </c>
      <c r="U9484">
        <f>SUM(Table1[[#This Row],[Operating Profit]])/SUM(Table1[Operating Profit])*100</f>
        <v>3.6551388865161929E-4</v>
      </c>
      <c r="V9484">
        <f>SUM(Table1[[#This Row],[Price per Unit]]*Table1[[#This Row],[Units Sold]])</f>
        <v>3468</v>
      </c>
      <c r="W9484">
        <f>SUM(Table1[[#This Row],[Total Sales]]-Table1[[#This Row],[Operating Profit]])</f>
        <v>2254</v>
      </c>
      <c r="X9484">
        <f>SUM(Table1[[#This Row],[Total Sales]]-Table1[[#This Row],[Cost]])</f>
        <v>1214</v>
      </c>
      <c r="Y9484">
        <f>SUM(Table1[[#This Row],[profit/loss]])/SUM(Table1[profit/loss])</f>
        <v>3.6551388865161931E-6</v>
      </c>
    </row>
    <row r="9485" spans="1:25" x14ac:dyDescent="0.3">
      <c r="A9485" t="s">
        <v>60</v>
      </c>
      <c r="B9485" t="s">
        <v>23</v>
      </c>
      <c r="C9485">
        <v>1185732</v>
      </c>
      <c r="D9485" s="9">
        <v>44514</v>
      </c>
      <c r="E9485" s="8" t="str">
        <f>TEXT(Table1[[#This Row],[Invoice Date]],"dd-mm-yyyy")</f>
        <v>14-11-2021</v>
      </c>
      <c r="F9485" s="1" t="str">
        <f t="shared" si="592"/>
        <v>November</v>
      </c>
      <c r="G9485" s="1" t="str">
        <f t="shared" si="593"/>
        <v>2021</v>
      </c>
      <c r="H9485" s="1" t="str">
        <f t="shared" si="594"/>
        <v>Sunday</v>
      </c>
      <c r="I9485" s="1" t="str">
        <f t="shared" si="595"/>
        <v>14</v>
      </c>
      <c r="J9485" t="s">
        <v>14</v>
      </c>
      <c r="K9485" t="s">
        <v>128</v>
      </c>
      <c r="L9485" t="s">
        <v>129</v>
      </c>
      <c r="M9485" t="s">
        <v>16</v>
      </c>
      <c r="N9485">
        <v>49</v>
      </c>
      <c r="O9485">
        <v>120</v>
      </c>
      <c r="P9485">
        <v>5880</v>
      </c>
      <c r="Q9485">
        <v>2058</v>
      </c>
      <c r="R9485">
        <v>0.35</v>
      </c>
      <c r="S9485" t="s">
        <v>23</v>
      </c>
      <c r="T9485" t="str">
        <f>IF(Table1[[#This Row],[Units Sold]]&gt; 700,"High Units","low Units")</f>
        <v>low Units</v>
      </c>
      <c r="U9485">
        <f>SUM(Table1[[#This Row],[Operating Profit]])/SUM(Table1[Operating Profit])*100</f>
        <v>6.196273334802575E-4</v>
      </c>
      <c r="V9485">
        <f>SUM(Table1[[#This Row],[Price per Unit]]*Table1[[#This Row],[Units Sold]])</f>
        <v>5880</v>
      </c>
      <c r="W9485">
        <f>SUM(Table1[[#This Row],[Total Sales]]-Table1[[#This Row],[Operating Profit]])</f>
        <v>3822</v>
      </c>
      <c r="X9485">
        <f>SUM(Table1[[#This Row],[Total Sales]]-Table1[[#This Row],[Cost]])</f>
        <v>2058</v>
      </c>
      <c r="Y9485">
        <f>SUM(Table1[[#This Row],[profit/loss]])/SUM(Table1[profit/loss])</f>
        <v>6.1962733348025751E-6</v>
      </c>
    </row>
    <row r="9486" spans="1:25" x14ac:dyDescent="0.3">
      <c r="A9486" t="s">
        <v>60</v>
      </c>
      <c r="B9486" t="s">
        <v>23</v>
      </c>
      <c r="C9486">
        <v>1185732</v>
      </c>
      <c r="D9486" s="9">
        <v>44514</v>
      </c>
      <c r="E9486" s="8" t="str">
        <f>TEXT(Table1[[#This Row],[Invoice Date]],"dd-mm-yyyy")</f>
        <v>14-11-2021</v>
      </c>
      <c r="F9486" s="1" t="str">
        <f t="shared" si="592"/>
        <v>November</v>
      </c>
      <c r="G9486" s="1" t="str">
        <f t="shared" si="593"/>
        <v>2021</v>
      </c>
      <c r="H9486" s="1" t="str">
        <f t="shared" si="594"/>
        <v>Sunday</v>
      </c>
      <c r="I9486" s="1" t="str">
        <f t="shared" si="595"/>
        <v>14</v>
      </c>
      <c r="J9486" t="s">
        <v>14</v>
      </c>
      <c r="K9486" t="s">
        <v>128</v>
      </c>
      <c r="L9486" t="s">
        <v>129</v>
      </c>
      <c r="M9486" t="s">
        <v>18</v>
      </c>
      <c r="N9486">
        <v>40</v>
      </c>
      <c r="O9486">
        <v>102</v>
      </c>
      <c r="P9486">
        <v>4080</v>
      </c>
      <c r="Q9486">
        <v>1428</v>
      </c>
      <c r="R9486">
        <v>0.35</v>
      </c>
      <c r="S9486" t="s">
        <v>23</v>
      </c>
      <c r="T9486" t="str">
        <f>IF(Table1[[#This Row],[Units Sold]]&gt; 700,"High Units","low Units")</f>
        <v>low Units</v>
      </c>
      <c r="U9486">
        <f>SUM(Table1[[#This Row],[Operating Profit]])/SUM(Table1[Operating Profit])*100</f>
        <v>4.2994549670058679E-4</v>
      </c>
      <c r="V9486">
        <f>SUM(Table1[[#This Row],[Price per Unit]]*Table1[[#This Row],[Units Sold]])</f>
        <v>4080</v>
      </c>
      <c r="W9486">
        <f>SUM(Table1[[#This Row],[Total Sales]]-Table1[[#This Row],[Operating Profit]])</f>
        <v>2652</v>
      </c>
      <c r="X9486">
        <f>SUM(Table1[[#This Row],[Total Sales]]-Table1[[#This Row],[Cost]])</f>
        <v>1428</v>
      </c>
      <c r="Y9486">
        <f>SUM(Table1[[#This Row],[profit/loss]])/SUM(Table1[profit/loss])</f>
        <v>4.2994549670058681E-6</v>
      </c>
    </row>
    <row r="9487" spans="1:25" x14ac:dyDescent="0.3">
      <c r="A9487" t="s">
        <v>60</v>
      </c>
      <c r="B9487" t="s">
        <v>23</v>
      </c>
      <c r="C9487">
        <v>1185732</v>
      </c>
      <c r="D9487" s="9">
        <v>44514</v>
      </c>
      <c r="E9487" s="8" t="str">
        <f>TEXT(Table1[[#This Row],[Invoice Date]],"dd-mm-yyyy")</f>
        <v>14-11-2021</v>
      </c>
      <c r="F9487" s="1" t="str">
        <f t="shared" si="592"/>
        <v>November</v>
      </c>
      <c r="G9487" s="1" t="str">
        <f t="shared" si="593"/>
        <v>2021</v>
      </c>
      <c r="H9487" s="1" t="str">
        <f t="shared" si="594"/>
        <v>Sunday</v>
      </c>
      <c r="I9487" s="1" t="str">
        <f t="shared" si="595"/>
        <v>14</v>
      </c>
      <c r="J9487" t="s">
        <v>14</v>
      </c>
      <c r="K9487" t="s">
        <v>128</v>
      </c>
      <c r="L9487" t="s">
        <v>129</v>
      </c>
      <c r="M9487" t="s">
        <v>19</v>
      </c>
      <c r="N9487">
        <v>44</v>
      </c>
      <c r="O9487">
        <v>91</v>
      </c>
      <c r="P9487">
        <v>4004</v>
      </c>
      <c r="Q9487">
        <v>1201</v>
      </c>
      <c r="R9487">
        <v>0.3</v>
      </c>
      <c r="S9487" t="s">
        <v>23</v>
      </c>
      <c r="T9487" t="str">
        <f>IF(Table1[[#This Row],[Units Sold]]&gt; 700,"High Units","low Units")</f>
        <v>low Units</v>
      </c>
      <c r="U9487">
        <f>SUM(Table1[[#This Row],[Operating Profit]])/SUM(Table1[Operating Profit])*100</f>
        <v>3.6159981900378487E-4</v>
      </c>
      <c r="V9487">
        <f>SUM(Table1[[#This Row],[Price per Unit]]*Table1[[#This Row],[Units Sold]])</f>
        <v>4004</v>
      </c>
      <c r="W9487">
        <f>SUM(Table1[[#This Row],[Total Sales]]-Table1[[#This Row],[Operating Profit]])</f>
        <v>2803</v>
      </c>
      <c r="X9487">
        <f>SUM(Table1[[#This Row],[Total Sales]]-Table1[[#This Row],[Cost]])</f>
        <v>1201</v>
      </c>
      <c r="Y9487">
        <f>SUM(Table1[[#This Row],[profit/loss]])/SUM(Table1[profit/loss])</f>
        <v>3.6159981900378486E-6</v>
      </c>
    </row>
    <row r="9488" spans="1:25" x14ac:dyDescent="0.3">
      <c r="A9488" t="s">
        <v>60</v>
      </c>
      <c r="B9488" t="s">
        <v>23</v>
      </c>
      <c r="C9488">
        <v>1185732</v>
      </c>
      <c r="D9488" s="9">
        <v>44514</v>
      </c>
      <c r="E9488" s="8" t="str">
        <f>TEXT(Table1[[#This Row],[Invoice Date]],"dd-mm-yyyy")</f>
        <v>14-11-2021</v>
      </c>
      <c r="F9488" s="1" t="str">
        <f t="shared" si="592"/>
        <v>November</v>
      </c>
      <c r="G9488" s="1" t="str">
        <f t="shared" si="593"/>
        <v>2021</v>
      </c>
      <c r="H9488" s="1" t="str">
        <f t="shared" si="594"/>
        <v>Sunday</v>
      </c>
      <c r="I9488" s="1" t="str">
        <f t="shared" si="595"/>
        <v>14</v>
      </c>
      <c r="J9488" t="s">
        <v>14</v>
      </c>
      <c r="K9488" t="s">
        <v>128</v>
      </c>
      <c r="L9488" t="s">
        <v>129</v>
      </c>
      <c r="M9488" t="s">
        <v>20</v>
      </c>
      <c r="N9488">
        <v>42</v>
      </c>
      <c r="O9488">
        <v>83</v>
      </c>
      <c r="P9488">
        <v>3486</v>
      </c>
      <c r="Q9488">
        <v>1011</v>
      </c>
      <c r="R9488">
        <v>0.28999999999999998</v>
      </c>
      <c r="S9488" t="s">
        <v>23</v>
      </c>
      <c r="T9488" t="str">
        <f>IF(Table1[[#This Row],[Units Sold]]&gt; 700,"High Units","low Units")</f>
        <v>low Units</v>
      </c>
      <c r="U9488">
        <f>SUM(Table1[[#This Row],[Operating Profit]])/SUM(Table1[Operating Profit])*100</f>
        <v>3.0439418568928099E-4</v>
      </c>
      <c r="V9488">
        <f>SUM(Table1[[#This Row],[Price per Unit]]*Table1[[#This Row],[Units Sold]])</f>
        <v>3486</v>
      </c>
      <c r="W9488">
        <f>SUM(Table1[[#This Row],[Total Sales]]-Table1[[#This Row],[Operating Profit]])</f>
        <v>2475</v>
      </c>
      <c r="X9488">
        <f>SUM(Table1[[#This Row],[Total Sales]]-Table1[[#This Row],[Cost]])</f>
        <v>1011</v>
      </c>
      <c r="Y9488">
        <f>SUM(Table1[[#This Row],[profit/loss]])/SUM(Table1[profit/loss])</f>
        <v>3.04394185689281E-6</v>
      </c>
    </row>
    <row r="9489" spans="1:25" x14ac:dyDescent="0.3">
      <c r="A9489" t="s">
        <v>60</v>
      </c>
      <c r="B9489" t="s">
        <v>23</v>
      </c>
      <c r="C9489">
        <v>1185732</v>
      </c>
      <c r="D9489" s="9">
        <v>44514</v>
      </c>
      <c r="E9489" s="8" t="str">
        <f>TEXT(Table1[[#This Row],[Invoice Date]],"dd-mm-yyyy")</f>
        <v>14-11-2021</v>
      </c>
      <c r="F9489" s="1" t="str">
        <f t="shared" si="592"/>
        <v>November</v>
      </c>
      <c r="G9489" s="1" t="str">
        <f t="shared" si="593"/>
        <v>2021</v>
      </c>
      <c r="H9489" s="1" t="str">
        <f t="shared" si="594"/>
        <v>Sunday</v>
      </c>
      <c r="I9489" s="1" t="str">
        <f t="shared" si="595"/>
        <v>14</v>
      </c>
      <c r="J9489" t="s">
        <v>14</v>
      </c>
      <c r="K9489" t="s">
        <v>128</v>
      </c>
      <c r="L9489" t="s">
        <v>129</v>
      </c>
      <c r="M9489" t="s">
        <v>21</v>
      </c>
      <c r="N9489">
        <v>50</v>
      </c>
      <c r="O9489">
        <v>78</v>
      </c>
      <c r="P9489">
        <v>3900</v>
      </c>
      <c r="Q9489">
        <v>1248</v>
      </c>
      <c r="R9489">
        <v>0.32</v>
      </c>
      <c r="S9489" t="s">
        <v>23</v>
      </c>
      <c r="T9489" t="str">
        <f>IF(Table1[[#This Row],[Units Sold]]&gt; 700,"High Units","low Units")</f>
        <v>low Units</v>
      </c>
      <c r="U9489">
        <f>SUM(Table1[[#This Row],[Operating Profit]])/SUM(Table1[Operating Profit])*100</f>
        <v>3.7575068619210948E-4</v>
      </c>
      <c r="V9489">
        <f>SUM(Table1[[#This Row],[Price per Unit]]*Table1[[#This Row],[Units Sold]])</f>
        <v>3900</v>
      </c>
      <c r="W9489">
        <f>SUM(Table1[[#This Row],[Total Sales]]-Table1[[#This Row],[Operating Profit]])</f>
        <v>2652</v>
      </c>
      <c r="X9489">
        <f>SUM(Table1[[#This Row],[Total Sales]]-Table1[[#This Row],[Cost]])</f>
        <v>1248</v>
      </c>
      <c r="Y9489">
        <f>SUM(Table1[[#This Row],[profit/loss]])/SUM(Table1[profit/loss])</f>
        <v>3.7575068619210948E-6</v>
      </c>
    </row>
    <row r="9490" spans="1:25" x14ac:dyDescent="0.3">
      <c r="A9490" t="s">
        <v>60</v>
      </c>
      <c r="B9490" t="s">
        <v>23</v>
      </c>
      <c r="C9490">
        <v>1185732</v>
      </c>
      <c r="D9490" s="9">
        <v>44514</v>
      </c>
      <c r="E9490" s="8" t="str">
        <f>TEXT(Table1[[#This Row],[Invoice Date]],"dd-mm-yyyy")</f>
        <v>14-11-2021</v>
      </c>
      <c r="F9490" s="1" t="str">
        <f t="shared" si="592"/>
        <v>November</v>
      </c>
      <c r="G9490" s="1" t="str">
        <f t="shared" si="593"/>
        <v>2021</v>
      </c>
      <c r="H9490" s="1" t="str">
        <f t="shared" si="594"/>
        <v>Sunday</v>
      </c>
      <c r="I9490" s="1" t="str">
        <f t="shared" si="595"/>
        <v>14</v>
      </c>
      <c r="J9490" t="s">
        <v>14</v>
      </c>
      <c r="K9490" t="s">
        <v>128</v>
      </c>
      <c r="L9490" t="s">
        <v>129</v>
      </c>
      <c r="M9490" t="s">
        <v>22</v>
      </c>
      <c r="N9490">
        <v>48</v>
      </c>
      <c r="O9490">
        <v>123</v>
      </c>
      <c r="P9490">
        <v>5904</v>
      </c>
      <c r="Q9490">
        <v>2066</v>
      </c>
      <c r="R9490">
        <v>0.35</v>
      </c>
      <c r="S9490" t="s">
        <v>23</v>
      </c>
      <c r="T9490" t="str">
        <f>IF(Table1[[#This Row],[Units Sold]]&gt; 700,"High Units","low Units")</f>
        <v>low Units</v>
      </c>
      <c r="U9490">
        <f>SUM(Table1[[#This Row],[Operating Profit]])/SUM(Table1[Operating Profit])*100</f>
        <v>6.2203599172507874E-4</v>
      </c>
      <c r="V9490">
        <f>SUM(Table1[[#This Row],[Price per Unit]]*Table1[[#This Row],[Units Sold]])</f>
        <v>5904</v>
      </c>
      <c r="W9490">
        <f>SUM(Table1[[#This Row],[Total Sales]]-Table1[[#This Row],[Operating Profit]])</f>
        <v>3838</v>
      </c>
      <c r="X9490">
        <f>SUM(Table1[[#This Row],[Total Sales]]-Table1[[#This Row],[Cost]])</f>
        <v>2066</v>
      </c>
      <c r="Y9490">
        <f>SUM(Table1[[#This Row],[profit/loss]])/SUM(Table1[profit/loss])</f>
        <v>6.2203599172507869E-6</v>
      </c>
    </row>
    <row r="9491" spans="1:25" x14ac:dyDescent="0.3">
      <c r="A9491" t="s">
        <v>60</v>
      </c>
      <c r="B9491" t="s">
        <v>23</v>
      </c>
      <c r="C9491">
        <v>1185732</v>
      </c>
      <c r="D9491" s="9">
        <v>44543</v>
      </c>
      <c r="E9491" s="8" t="str">
        <f>TEXT(Table1[[#This Row],[Invoice Date]],"dd-mm-yyyy")</f>
        <v>13-12-2021</v>
      </c>
      <c r="F9491" s="1" t="str">
        <f t="shared" si="592"/>
        <v>December</v>
      </c>
      <c r="G9491" s="1" t="str">
        <f t="shared" si="593"/>
        <v>2021</v>
      </c>
      <c r="H9491" s="1" t="str">
        <f t="shared" si="594"/>
        <v>Monday</v>
      </c>
      <c r="I9491" s="1" t="str">
        <f t="shared" si="595"/>
        <v>13</v>
      </c>
      <c r="J9491" t="s">
        <v>14</v>
      </c>
      <c r="K9491" t="s">
        <v>128</v>
      </c>
      <c r="L9491" t="s">
        <v>129</v>
      </c>
      <c r="M9491" t="s">
        <v>16</v>
      </c>
      <c r="N9491">
        <v>51</v>
      </c>
      <c r="O9491">
        <v>178</v>
      </c>
      <c r="P9491">
        <v>9078</v>
      </c>
      <c r="Q9491">
        <v>3177</v>
      </c>
      <c r="R9491">
        <v>0.35</v>
      </c>
      <c r="S9491" t="s">
        <v>23</v>
      </c>
      <c r="T9491" t="str">
        <f>IF(Table1[[#This Row],[Units Sold]]&gt; 700,"High Units","low Units")</f>
        <v>low Units</v>
      </c>
      <c r="U9491">
        <f>SUM(Table1[[#This Row],[Operating Profit]])/SUM(Table1[Operating Profit])*100</f>
        <v>9.5653840547462495E-4</v>
      </c>
      <c r="V9491">
        <f>SUM(Table1[[#This Row],[Price per Unit]]*Table1[[#This Row],[Units Sold]])</f>
        <v>9078</v>
      </c>
      <c r="W9491">
        <f>SUM(Table1[[#This Row],[Total Sales]]-Table1[[#This Row],[Operating Profit]])</f>
        <v>5901</v>
      </c>
      <c r="X9491">
        <f>SUM(Table1[[#This Row],[Total Sales]]-Table1[[#This Row],[Cost]])</f>
        <v>3177</v>
      </c>
      <c r="Y9491">
        <f>SUM(Table1[[#This Row],[profit/loss]])/SUM(Table1[profit/loss])</f>
        <v>9.5653840547462495E-6</v>
      </c>
    </row>
    <row r="9492" spans="1:25" x14ac:dyDescent="0.3">
      <c r="A9492" t="s">
        <v>60</v>
      </c>
      <c r="B9492" t="s">
        <v>23</v>
      </c>
      <c r="C9492">
        <v>1185732</v>
      </c>
      <c r="D9492" s="9">
        <v>44543</v>
      </c>
      <c r="E9492" s="8" t="str">
        <f>TEXT(Table1[[#This Row],[Invoice Date]],"dd-mm-yyyy")</f>
        <v>13-12-2021</v>
      </c>
      <c r="F9492" s="1" t="str">
        <f t="shared" si="592"/>
        <v>December</v>
      </c>
      <c r="G9492" s="1" t="str">
        <f t="shared" si="593"/>
        <v>2021</v>
      </c>
      <c r="H9492" s="1" t="str">
        <f t="shared" si="594"/>
        <v>Monday</v>
      </c>
      <c r="I9492" s="1" t="str">
        <f t="shared" si="595"/>
        <v>13</v>
      </c>
      <c r="J9492" t="s">
        <v>14</v>
      </c>
      <c r="K9492" t="s">
        <v>128</v>
      </c>
      <c r="L9492" t="s">
        <v>129</v>
      </c>
      <c r="M9492" t="s">
        <v>18</v>
      </c>
      <c r="N9492">
        <v>37</v>
      </c>
      <c r="O9492">
        <v>113</v>
      </c>
      <c r="P9492">
        <v>4181</v>
      </c>
      <c r="Q9492">
        <v>1338</v>
      </c>
      <c r="R9492">
        <v>0.32</v>
      </c>
      <c r="S9492" t="s">
        <v>23</v>
      </c>
      <c r="T9492" t="str">
        <f>IF(Table1[[#This Row],[Units Sold]]&gt; 700,"High Units","low Units")</f>
        <v>low Units</v>
      </c>
      <c r="U9492">
        <f>SUM(Table1[[#This Row],[Operating Profit]])/SUM(Table1[Operating Profit])*100</f>
        <v>4.0284809144634819E-4</v>
      </c>
      <c r="V9492">
        <f>SUM(Table1[[#This Row],[Price per Unit]]*Table1[[#This Row],[Units Sold]])</f>
        <v>4181</v>
      </c>
      <c r="W9492">
        <f>SUM(Table1[[#This Row],[Total Sales]]-Table1[[#This Row],[Operating Profit]])</f>
        <v>2843</v>
      </c>
      <c r="X9492">
        <f>SUM(Table1[[#This Row],[Total Sales]]-Table1[[#This Row],[Cost]])</f>
        <v>1338</v>
      </c>
      <c r="Y9492">
        <f>SUM(Table1[[#This Row],[profit/loss]])/SUM(Table1[profit/loss])</f>
        <v>4.0284809144634817E-6</v>
      </c>
    </row>
    <row r="9493" spans="1:25" x14ac:dyDescent="0.3">
      <c r="A9493" t="s">
        <v>60</v>
      </c>
      <c r="B9493" t="s">
        <v>23</v>
      </c>
      <c r="C9493">
        <v>1185732</v>
      </c>
      <c r="D9493" s="9">
        <v>44543</v>
      </c>
      <c r="E9493" s="8" t="str">
        <f>TEXT(Table1[[#This Row],[Invoice Date]],"dd-mm-yyyy")</f>
        <v>13-12-2021</v>
      </c>
      <c r="F9493" s="1" t="str">
        <f t="shared" si="592"/>
        <v>December</v>
      </c>
      <c r="G9493" s="1" t="str">
        <f t="shared" si="593"/>
        <v>2021</v>
      </c>
      <c r="H9493" s="1" t="str">
        <f t="shared" si="594"/>
        <v>Monday</v>
      </c>
      <c r="I9493" s="1" t="str">
        <f t="shared" si="595"/>
        <v>13</v>
      </c>
      <c r="J9493" t="s">
        <v>14</v>
      </c>
      <c r="K9493" t="s">
        <v>128</v>
      </c>
      <c r="L9493" t="s">
        <v>129</v>
      </c>
      <c r="M9493" t="s">
        <v>19</v>
      </c>
      <c r="N9493">
        <v>36</v>
      </c>
      <c r="O9493">
        <v>112</v>
      </c>
      <c r="P9493">
        <v>4032</v>
      </c>
      <c r="Q9493">
        <v>1089</v>
      </c>
      <c r="R9493">
        <v>0.27</v>
      </c>
      <c r="S9493" t="s">
        <v>23</v>
      </c>
      <c r="T9493" t="str">
        <f>IF(Table1[[#This Row],[Units Sold]]&gt; 700,"High Units","low Units")</f>
        <v>low Units</v>
      </c>
      <c r="U9493">
        <f>SUM(Table1[[#This Row],[Operating Profit]])/SUM(Table1[Operating Profit])*100</f>
        <v>3.2787860357628789E-4</v>
      </c>
      <c r="V9493">
        <f>SUM(Table1[[#This Row],[Price per Unit]]*Table1[[#This Row],[Units Sold]])</f>
        <v>4032</v>
      </c>
      <c r="W9493">
        <f>SUM(Table1[[#This Row],[Total Sales]]-Table1[[#This Row],[Operating Profit]])</f>
        <v>2943</v>
      </c>
      <c r="X9493">
        <f>SUM(Table1[[#This Row],[Total Sales]]-Table1[[#This Row],[Cost]])</f>
        <v>1089</v>
      </c>
      <c r="Y9493">
        <f>SUM(Table1[[#This Row],[profit/loss]])/SUM(Table1[profit/loss])</f>
        <v>3.2787860357628786E-6</v>
      </c>
    </row>
    <row r="9494" spans="1:25" x14ac:dyDescent="0.3">
      <c r="A9494" t="s">
        <v>60</v>
      </c>
      <c r="B9494" t="s">
        <v>23</v>
      </c>
      <c r="C9494">
        <v>1185732</v>
      </c>
      <c r="D9494" s="9">
        <v>44543</v>
      </c>
      <c r="E9494" s="8" t="str">
        <f>TEXT(Table1[[#This Row],[Invoice Date]],"dd-mm-yyyy")</f>
        <v>13-12-2021</v>
      </c>
      <c r="F9494" s="1" t="str">
        <f t="shared" si="592"/>
        <v>December</v>
      </c>
      <c r="G9494" s="1" t="str">
        <f t="shared" si="593"/>
        <v>2021</v>
      </c>
      <c r="H9494" s="1" t="str">
        <f t="shared" si="594"/>
        <v>Monday</v>
      </c>
      <c r="I9494" s="1" t="str">
        <f t="shared" si="595"/>
        <v>13</v>
      </c>
      <c r="J9494" t="s">
        <v>14</v>
      </c>
      <c r="K9494" t="s">
        <v>128</v>
      </c>
      <c r="L9494" t="s">
        <v>129</v>
      </c>
      <c r="M9494" t="s">
        <v>20</v>
      </c>
      <c r="N9494">
        <v>43</v>
      </c>
      <c r="O9494">
        <v>105</v>
      </c>
      <c r="P9494">
        <v>4515</v>
      </c>
      <c r="Q9494">
        <v>1264</v>
      </c>
      <c r="R9494">
        <v>0.28000000000000003</v>
      </c>
      <c r="S9494" t="s">
        <v>23</v>
      </c>
      <c r="T9494" t="str">
        <f>IF(Table1[[#This Row],[Units Sold]]&gt; 700,"High Units","low Units")</f>
        <v>low Units</v>
      </c>
      <c r="U9494">
        <f>SUM(Table1[[#This Row],[Operating Profit]])/SUM(Table1[Operating Profit])*100</f>
        <v>3.8056800268175192E-4</v>
      </c>
      <c r="V9494">
        <f>SUM(Table1[[#This Row],[Price per Unit]]*Table1[[#This Row],[Units Sold]])</f>
        <v>4515</v>
      </c>
      <c r="W9494">
        <f>SUM(Table1[[#This Row],[Total Sales]]-Table1[[#This Row],[Operating Profit]])</f>
        <v>3251</v>
      </c>
      <c r="X9494">
        <f>SUM(Table1[[#This Row],[Total Sales]]-Table1[[#This Row],[Cost]])</f>
        <v>1264</v>
      </c>
      <c r="Y9494">
        <f>SUM(Table1[[#This Row],[profit/loss]])/SUM(Table1[profit/loss])</f>
        <v>3.8056800268175194E-6</v>
      </c>
    </row>
    <row r="9495" spans="1:25" x14ac:dyDescent="0.3">
      <c r="A9495" t="s">
        <v>60</v>
      </c>
      <c r="B9495" t="s">
        <v>23</v>
      </c>
      <c r="C9495">
        <v>1185732</v>
      </c>
      <c r="D9495" s="9">
        <v>44543</v>
      </c>
      <c r="E9495" s="8" t="str">
        <f>TEXT(Table1[[#This Row],[Invoice Date]],"dd-mm-yyyy")</f>
        <v>13-12-2021</v>
      </c>
      <c r="F9495" s="1" t="str">
        <f t="shared" si="592"/>
        <v>December</v>
      </c>
      <c r="G9495" s="1" t="str">
        <f t="shared" si="593"/>
        <v>2021</v>
      </c>
      <c r="H9495" s="1" t="str">
        <f t="shared" si="594"/>
        <v>Monday</v>
      </c>
      <c r="I9495" s="1" t="str">
        <f t="shared" si="595"/>
        <v>13</v>
      </c>
      <c r="J9495" t="s">
        <v>14</v>
      </c>
      <c r="K9495" t="s">
        <v>128</v>
      </c>
      <c r="L9495" t="s">
        <v>129</v>
      </c>
      <c r="M9495" t="s">
        <v>21</v>
      </c>
      <c r="N9495">
        <v>52</v>
      </c>
      <c r="O9495">
        <v>90</v>
      </c>
      <c r="P9495">
        <v>4680</v>
      </c>
      <c r="Q9495">
        <v>1357</v>
      </c>
      <c r="R9495">
        <v>0.28999999999999998</v>
      </c>
      <c r="S9495" t="s">
        <v>23</v>
      </c>
      <c r="T9495" t="str">
        <f>IF(Table1[[#This Row],[Units Sold]]&gt; 700,"High Units","low Units")</f>
        <v>low Units</v>
      </c>
      <c r="U9495">
        <f>SUM(Table1[[#This Row],[Operating Profit]])/SUM(Table1[Operating Profit])*100</f>
        <v>4.0856865477779855E-4</v>
      </c>
      <c r="V9495">
        <f>SUM(Table1[[#This Row],[Price per Unit]]*Table1[[#This Row],[Units Sold]])</f>
        <v>4680</v>
      </c>
      <c r="W9495">
        <f>SUM(Table1[[#This Row],[Total Sales]]-Table1[[#This Row],[Operating Profit]])</f>
        <v>3323</v>
      </c>
      <c r="X9495">
        <f>SUM(Table1[[#This Row],[Total Sales]]-Table1[[#This Row],[Cost]])</f>
        <v>1357</v>
      </c>
      <c r="Y9495">
        <f>SUM(Table1[[#This Row],[profit/loss]])/SUM(Table1[profit/loss])</f>
        <v>4.0856865477779855E-6</v>
      </c>
    </row>
    <row r="9496" spans="1:25" x14ac:dyDescent="0.3">
      <c r="A9496" t="s">
        <v>60</v>
      </c>
      <c r="B9496" t="s">
        <v>23</v>
      </c>
      <c r="C9496">
        <v>1185732</v>
      </c>
      <c r="D9496" s="9">
        <v>44543</v>
      </c>
      <c r="E9496" s="8" t="str">
        <f>TEXT(Table1[[#This Row],[Invoice Date]],"dd-mm-yyyy")</f>
        <v>13-12-2021</v>
      </c>
      <c r="F9496" s="1" t="str">
        <f t="shared" si="592"/>
        <v>December</v>
      </c>
      <c r="G9496" s="1" t="str">
        <f t="shared" si="593"/>
        <v>2021</v>
      </c>
      <c r="H9496" s="1" t="str">
        <f t="shared" si="594"/>
        <v>Monday</v>
      </c>
      <c r="I9496" s="1" t="str">
        <f t="shared" si="595"/>
        <v>13</v>
      </c>
      <c r="J9496" t="s">
        <v>14</v>
      </c>
      <c r="K9496" t="s">
        <v>128</v>
      </c>
      <c r="L9496" t="s">
        <v>129</v>
      </c>
      <c r="M9496" t="s">
        <v>22</v>
      </c>
      <c r="N9496">
        <v>51</v>
      </c>
      <c r="O9496">
        <v>128</v>
      </c>
      <c r="P9496">
        <v>6528</v>
      </c>
      <c r="Q9496">
        <v>2154</v>
      </c>
      <c r="R9496">
        <v>0.33</v>
      </c>
      <c r="S9496" t="s">
        <v>23</v>
      </c>
      <c r="T9496" t="str">
        <f>IF(Table1[[#This Row],[Units Sold]]&gt; 700,"High Units","low Units")</f>
        <v>low Units</v>
      </c>
      <c r="U9496">
        <f>SUM(Table1[[#This Row],[Operating Profit]])/SUM(Table1[Operating Profit])*100</f>
        <v>6.4853123241811203E-4</v>
      </c>
      <c r="V9496">
        <f>SUM(Table1[[#This Row],[Price per Unit]]*Table1[[#This Row],[Units Sold]])</f>
        <v>6528</v>
      </c>
      <c r="W9496">
        <f>SUM(Table1[[#This Row],[Total Sales]]-Table1[[#This Row],[Operating Profit]])</f>
        <v>4374</v>
      </c>
      <c r="X9496">
        <f>SUM(Table1[[#This Row],[Total Sales]]-Table1[[#This Row],[Cost]])</f>
        <v>2154</v>
      </c>
      <c r="Y9496">
        <f>SUM(Table1[[#This Row],[profit/loss]])/SUM(Table1[profit/loss])</f>
        <v>6.4853123241811208E-6</v>
      </c>
    </row>
    <row r="9497" spans="1:25" x14ac:dyDescent="0.3">
      <c r="A9497" t="s">
        <v>60</v>
      </c>
      <c r="B9497" t="s">
        <v>23</v>
      </c>
      <c r="C9497">
        <v>1185732</v>
      </c>
      <c r="D9497" s="9">
        <v>44210</v>
      </c>
      <c r="E9497" s="8" t="str">
        <f>TEXT(Table1[[#This Row],[Invoice Date]],"dd-mm-yyyy")</f>
        <v>14-01-2021</v>
      </c>
      <c r="F9497" s="1" t="str">
        <f t="shared" si="592"/>
        <v>January</v>
      </c>
      <c r="G9497" s="1" t="str">
        <f t="shared" si="593"/>
        <v>2021</v>
      </c>
      <c r="H9497" s="1" t="str">
        <f t="shared" si="594"/>
        <v>Thursday</v>
      </c>
      <c r="I9497" s="1" t="str">
        <f t="shared" si="595"/>
        <v>14</v>
      </c>
      <c r="J9497" t="s">
        <v>14</v>
      </c>
      <c r="K9497" t="s">
        <v>128</v>
      </c>
      <c r="L9497" t="s">
        <v>129</v>
      </c>
      <c r="M9497" t="s">
        <v>16</v>
      </c>
      <c r="N9497">
        <v>35</v>
      </c>
      <c r="O9497">
        <v>179</v>
      </c>
      <c r="P9497">
        <v>6265</v>
      </c>
      <c r="Q9497">
        <v>3258</v>
      </c>
      <c r="R9497">
        <v>0.52</v>
      </c>
      <c r="S9497" t="s">
        <v>23</v>
      </c>
      <c r="T9497" t="str">
        <f>IF(Table1[[#This Row],[Units Sold]]&gt; 700,"High Units","low Units")</f>
        <v>low Units</v>
      </c>
      <c r="U9497">
        <f>SUM(Table1[[#This Row],[Operating Profit]])/SUM(Table1[Operating Profit])*100</f>
        <v>9.8092607020343965E-4</v>
      </c>
      <c r="V9497">
        <f>SUM(Table1[[#This Row],[Price per Unit]]*Table1[[#This Row],[Units Sold]])</f>
        <v>6265</v>
      </c>
      <c r="W9497">
        <f>SUM(Table1[[#This Row],[Total Sales]]-Table1[[#This Row],[Operating Profit]])</f>
        <v>3007</v>
      </c>
      <c r="X9497">
        <f>SUM(Table1[[#This Row],[Total Sales]]-Table1[[#This Row],[Cost]])</f>
        <v>3258</v>
      </c>
      <c r="Y9497">
        <f>SUM(Table1[[#This Row],[profit/loss]])/SUM(Table1[profit/loss])</f>
        <v>9.8092607020343965E-6</v>
      </c>
    </row>
    <row r="9498" spans="1:25" x14ac:dyDescent="0.3">
      <c r="A9498" t="s">
        <v>60</v>
      </c>
      <c r="B9498" t="s">
        <v>23</v>
      </c>
      <c r="C9498">
        <v>1185732</v>
      </c>
      <c r="D9498" s="9">
        <v>44210</v>
      </c>
      <c r="E9498" s="8" t="str">
        <f>TEXT(Table1[[#This Row],[Invoice Date]],"dd-mm-yyyy")</f>
        <v>14-01-2021</v>
      </c>
      <c r="F9498" s="1" t="str">
        <f t="shared" si="592"/>
        <v>January</v>
      </c>
      <c r="G9498" s="1" t="str">
        <f t="shared" si="593"/>
        <v>2021</v>
      </c>
      <c r="H9498" s="1" t="str">
        <f t="shared" si="594"/>
        <v>Thursday</v>
      </c>
      <c r="I9498" s="1" t="str">
        <f t="shared" si="595"/>
        <v>14</v>
      </c>
      <c r="J9498" t="s">
        <v>14</v>
      </c>
      <c r="K9498" t="s">
        <v>128</v>
      </c>
      <c r="L9498" t="s">
        <v>129</v>
      </c>
      <c r="M9498" t="s">
        <v>18</v>
      </c>
      <c r="N9498">
        <v>36</v>
      </c>
      <c r="O9498">
        <v>107</v>
      </c>
      <c r="P9498">
        <v>3852</v>
      </c>
      <c r="Q9498">
        <v>1887</v>
      </c>
      <c r="R9498">
        <v>0.49</v>
      </c>
      <c r="S9498" t="s">
        <v>23</v>
      </c>
      <c r="T9498" t="str">
        <f>IF(Table1[[#This Row],[Units Sold]]&gt; 700,"High Units","low Units")</f>
        <v>low Units</v>
      </c>
      <c r="U9498">
        <f>SUM(Table1[[#This Row],[Operating Profit]])/SUM(Table1[Operating Profit])*100</f>
        <v>5.6814226349720398E-4</v>
      </c>
      <c r="V9498">
        <f>SUM(Table1[[#This Row],[Price per Unit]]*Table1[[#This Row],[Units Sold]])</f>
        <v>3852</v>
      </c>
      <c r="W9498">
        <f>SUM(Table1[[#This Row],[Total Sales]]-Table1[[#This Row],[Operating Profit]])</f>
        <v>1965</v>
      </c>
      <c r="X9498">
        <f>SUM(Table1[[#This Row],[Total Sales]]-Table1[[#This Row],[Cost]])</f>
        <v>1887</v>
      </c>
      <c r="Y9498">
        <f>SUM(Table1[[#This Row],[profit/loss]])/SUM(Table1[profit/loss])</f>
        <v>5.6814226349720399E-6</v>
      </c>
    </row>
    <row r="9499" spans="1:25" x14ac:dyDescent="0.3">
      <c r="A9499" t="s">
        <v>60</v>
      </c>
      <c r="B9499" t="s">
        <v>23</v>
      </c>
      <c r="C9499">
        <v>1185732</v>
      </c>
      <c r="D9499" s="9">
        <v>44210</v>
      </c>
      <c r="E9499" s="8" t="str">
        <f>TEXT(Table1[[#This Row],[Invoice Date]],"dd-mm-yyyy")</f>
        <v>14-01-2021</v>
      </c>
      <c r="F9499" s="1" t="str">
        <f t="shared" si="592"/>
        <v>January</v>
      </c>
      <c r="G9499" s="1" t="str">
        <f t="shared" si="593"/>
        <v>2021</v>
      </c>
      <c r="H9499" s="1" t="str">
        <f t="shared" si="594"/>
        <v>Thursday</v>
      </c>
      <c r="I9499" s="1" t="str">
        <f t="shared" si="595"/>
        <v>14</v>
      </c>
      <c r="J9499" t="s">
        <v>14</v>
      </c>
      <c r="K9499" t="s">
        <v>128</v>
      </c>
      <c r="L9499" t="s">
        <v>129</v>
      </c>
      <c r="M9499" t="s">
        <v>19</v>
      </c>
      <c r="N9499">
        <v>27</v>
      </c>
      <c r="O9499">
        <v>101</v>
      </c>
      <c r="P9499">
        <v>2727</v>
      </c>
      <c r="Q9499">
        <v>1091</v>
      </c>
      <c r="R9499">
        <v>0.4</v>
      </c>
      <c r="S9499" t="s">
        <v>23</v>
      </c>
      <c r="T9499" t="str">
        <f>IF(Table1[[#This Row],[Units Sold]]&gt; 700,"High Units","low Units")</f>
        <v>low Units</v>
      </c>
      <c r="U9499">
        <f>SUM(Table1[[#This Row],[Operating Profit]])/SUM(Table1[Operating Profit])*100</f>
        <v>3.2848076813749315E-4</v>
      </c>
      <c r="V9499">
        <f>SUM(Table1[[#This Row],[Price per Unit]]*Table1[[#This Row],[Units Sold]])</f>
        <v>2727</v>
      </c>
      <c r="W9499">
        <f>SUM(Table1[[#This Row],[Total Sales]]-Table1[[#This Row],[Operating Profit]])</f>
        <v>1636</v>
      </c>
      <c r="X9499">
        <f>SUM(Table1[[#This Row],[Total Sales]]-Table1[[#This Row],[Cost]])</f>
        <v>1091</v>
      </c>
      <c r="Y9499">
        <f>SUM(Table1[[#This Row],[profit/loss]])/SUM(Table1[profit/loss])</f>
        <v>3.2848076813749316E-6</v>
      </c>
    </row>
    <row r="9500" spans="1:25" x14ac:dyDescent="0.3">
      <c r="A9500" t="s">
        <v>60</v>
      </c>
      <c r="B9500" t="s">
        <v>23</v>
      </c>
      <c r="C9500">
        <v>1185732</v>
      </c>
      <c r="D9500" s="9">
        <v>44210</v>
      </c>
      <c r="E9500" s="8" t="str">
        <f>TEXT(Table1[[#This Row],[Invoice Date]],"dd-mm-yyyy")</f>
        <v>14-01-2021</v>
      </c>
      <c r="F9500" s="1" t="str">
        <f t="shared" si="592"/>
        <v>January</v>
      </c>
      <c r="G9500" s="1" t="str">
        <f t="shared" si="593"/>
        <v>2021</v>
      </c>
      <c r="H9500" s="1" t="str">
        <f t="shared" si="594"/>
        <v>Thursday</v>
      </c>
      <c r="I9500" s="1" t="str">
        <f t="shared" si="595"/>
        <v>14</v>
      </c>
      <c r="J9500" t="s">
        <v>14</v>
      </c>
      <c r="K9500" t="s">
        <v>128</v>
      </c>
      <c r="L9500" t="s">
        <v>129</v>
      </c>
      <c r="M9500" t="s">
        <v>20</v>
      </c>
      <c r="N9500">
        <v>29</v>
      </c>
      <c r="O9500">
        <v>53</v>
      </c>
      <c r="P9500">
        <v>1537</v>
      </c>
      <c r="Q9500">
        <v>599</v>
      </c>
      <c r="R9500">
        <v>0.39</v>
      </c>
      <c r="S9500" t="s">
        <v>23</v>
      </c>
      <c r="T9500" t="str">
        <f>IF(Table1[[#This Row],[Units Sold]]&gt; 700,"High Units","low Units")</f>
        <v>low Units</v>
      </c>
      <c r="U9500">
        <f>SUM(Table1[[#This Row],[Operating Profit]])/SUM(Table1[Operating Profit])*100</f>
        <v>1.8034828608098845E-4</v>
      </c>
      <c r="V9500">
        <f>SUM(Table1[[#This Row],[Price per Unit]]*Table1[[#This Row],[Units Sold]])</f>
        <v>1537</v>
      </c>
      <c r="W9500">
        <f>SUM(Table1[[#This Row],[Total Sales]]-Table1[[#This Row],[Operating Profit]])</f>
        <v>938</v>
      </c>
      <c r="X9500">
        <f>SUM(Table1[[#This Row],[Total Sales]]-Table1[[#This Row],[Cost]])</f>
        <v>599</v>
      </c>
      <c r="Y9500">
        <f>SUM(Table1[[#This Row],[profit/loss]])/SUM(Table1[profit/loss])</f>
        <v>1.8034828608098845E-6</v>
      </c>
    </row>
    <row r="9501" spans="1:25" x14ac:dyDescent="0.3">
      <c r="A9501" t="s">
        <v>60</v>
      </c>
      <c r="B9501" t="s">
        <v>23</v>
      </c>
      <c r="C9501">
        <v>1185732</v>
      </c>
      <c r="D9501" s="9">
        <v>44210</v>
      </c>
      <c r="E9501" s="8" t="str">
        <f>TEXT(Table1[[#This Row],[Invoice Date]],"dd-mm-yyyy")</f>
        <v>14-01-2021</v>
      </c>
      <c r="F9501" s="1" t="str">
        <f t="shared" si="592"/>
        <v>January</v>
      </c>
      <c r="G9501" s="1" t="str">
        <f t="shared" si="593"/>
        <v>2021</v>
      </c>
      <c r="H9501" s="1" t="str">
        <f t="shared" si="594"/>
        <v>Thursday</v>
      </c>
      <c r="I9501" s="1" t="str">
        <f t="shared" si="595"/>
        <v>14</v>
      </c>
      <c r="J9501" t="s">
        <v>14</v>
      </c>
      <c r="K9501" t="s">
        <v>128</v>
      </c>
      <c r="L9501" t="s">
        <v>129</v>
      </c>
      <c r="M9501" t="s">
        <v>21</v>
      </c>
      <c r="N9501">
        <v>37</v>
      </c>
      <c r="O9501">
        <v>70</v>
      </c>
      <c r="P9501">
        <v>2590</v>
      </c>
      <c r="Q9501">
        <v>1062</v>
      </c>
      <c r="R9501">
        <v>0.41</v>
      </c>
      <c r="S9501" t="s">
        <v>23</v>
      </c>
      <c r="T9501" t="str">
        <f>IF(Table1[[#This Row],[Units Sold]]&gt; 700,"High Units","low Units")</f>
        <v>low Units</v>
      </c>
      <c r="U9501">
        <f>SUM(Table1[[#This Row],[Operating Profit]])/SUM(Table1[Operating Profit])*100</f>
        <v>3.1974938200001623E-4</v>
      </c>
      <c r="V9501">
        <f>SUM(Table1[[#This Row],[Price per Unit]]*Table1[[#This Row],[Units Sold]])</f>
        <v>2590</v>
      </c>
      <c r="W9501">
        <f>SUM(Table1[[#This Row],[Total Sales]]-Table1[[#This Row],[Operating Profit]])</f>
        <v>1528</v>
      </c>
      <c r="X9501">
        <f>SUM(Table1[[#This Row],[Total Sales]]-Table1[[#This Row],[Cost]])</f>
        <v>1062</v>
      </c>
      <c r="Y9501">
        <f>SUM(Table1[[#This Row],[profit/loss]])/SUM(Table1[profit/loss])</f>
        <v>3.1974938200001625E-6</v>
      </c>
    </row>
    <row r="9502" spans="1:25" x14ac:dyDescent="0.3">
      <c r="A9502" t="s">
        <v>60</v>
      </c>
      <c r="B9502" t="s">
        <v>23</v>
      </c>
      <c r="C9502">
        <v>1185732</v>
      </c>
      <c r="D9502" s="9">
        <v>44210</v>
      </c>
      <c r="E9502" s="8" t="str">
        <f>TEXT(Table1[[#This Row],[Invoice Date]],"dd-mm-yyyy")</f>
        <v>14-01-2021</v>
      </c>
      <c r="F9502" s="1" t="str">
        <f t="shared" si="592"/>
        <v>January</v>
      </c>
      <c r="G9502" s="1" t="str">
        <f t="shared" si="593"/>
        <v>2021</v>
      </c>
      <c r="H9502" s="1" t="str">
        <f t="shared" si="594"/>
        <v>Thursday</v>
      </c>
      <c r="I9502" s="1" t="str">
        <f t="shared" si="595"/>
        <v>14</v>
      </c>
      <c r="J9502" t="s">
        <v>14</v>
      </c>
      <c r="K9502" t="s">
        <v>128</v>
      </c>
      <c r="L9502" t="s">
        <v>129</v>
      </c>
      <c r="M9502" t="s">
        <v>22</v>
      </c>
      <c r="N9502">
        <v>34</v>
      </c>
      <c r="O9502">
        <v>104</v>
      </c>
      <c r="P9502">
        <v>3536</v>
      </c>
      <c r="Q9502">
        <v>1520</v>
      </c>
      <c r="R9502">
        <v>0.43</v>
      </c>
      <c r="S9502" t="s">
        <v>23</v>
      </c>
      <c r="T9502" t="str">
        <f>IF(Table1[[#This Row],[Units Sold]]&gt; 700,"High Units","low Units")</f>
        <v>low Units</v>
      </c>
      <c r="U9502">
        <f>SUM(Table1[[#This Row],[Operating Profit]])/SUM(Table1[Operating Profit])*100</f>
        <v>4.5764506651603082E-4</v>
      </c>
      <c r="V9502">
        <f>SUM(Table1[[#This Row],[Price per Unit]]*Table1[[#This Row],[Units Sold]])</f>
        <v>3536</v>
      </c>
      <c r="W9502">
        <f>SUM(Table1[[#This Row],[Total Sales]]-Table1[[#This Row],[Operating Profit]])</f>
        <v>2016</v>
      </c>
      <c r="X9502">
        <f>SUM(Table1[[#This Row],[Total Sales]]-Table1[[#This Row],[Cost]])</f>
        <v>1520</v>
      </c>
      <c r="Y9502">
        <f>SUM(Table1[[#This Row],[profit/loss]])/SUM(Table1[profit/loss])</f>
        <v>4.576450665160308E-6</v>
      </c>
    </row>
    <row r="9503" spans="1:25" x14ac:dyDescent="0.3">
      <c r="A9503" t="s">
        <v>60</v>
      </c>
      <c r="B9503" t="s">
        <v>23</v>
      </c>
      <c r="C9503">
        <v>1185732</v>
      </c>
      <c r="D9503" s="9">
        <v>44239</v>
      </c>
      <c r="E9503" s="8" t="str">
        <f>TEXT(Table1[[#This Row],[Invoice Date]],"dd-mm-yyyy")</f>
        <v>12-02-2021</v>
      </c>
      <c r="F9503" s="1" t="str">
        <f t="shared" si="592"/>
        <v>February</v>
      </c>
      <c r="G9503" s="1" t="str">
        <f t="shared" si="593"/>
        <v>2021</v>
      </c>
      <c r="H9503" s="1" t="str">
        <f t="shared" si="594"/>
        <v>Friday</v>
      </c>
      <c r="I9503" s="1" t="str">
        <f t="shared" si="595"/>
        <v>12</v>
      </c>
      <c r="J9503" t="s">
        <v>14</v>
      </c>
      <c r="K9503" t="s">
        <v>128</v>
      </c>
      <c r="L9503" t="s">
        <v>129</v>
      </c>
      <c r="M9503" t="s">
        <v>16</v>
      </c>
      <c r="N9503">
        <v>33</v>
      </c>
      <c r="O9503">
        <v>184</v>
      </c>
      <c r="P9503">
        <v>6072</v>
      </c>
      <c r="Q9503">
        <v>2854</v>
      </c>
      <c r="R9503">
        <v>0.47</v>
      </c>
      <c r="S9503" t="s">
        <v>23</v>
      </c>
      <c r="T9503" t="str">
        <f>IF(Table1[[#This Row],[Units Sold]]&gt; 700,"High Units","low Units")</f>
        <v>low Units</v>
      </c>
      <c r="U9503">
        <f>SUM(Table1[[#This Row],[Operating Profit]])/SUM(Table1[Operating Profit])*100</f>
        <v>8.5928882883996827E-4</v>
      </c>
      <c r="V9503">
        <f>SUM(Table1[[#This Row],[Price per Unit]]*Table1[[#This Row],[Units Sold]])</f>
        <v>6072</v>
      </c>
      <c r="W9503">
        <f>SUM(Table1[[#This Row],[Total Sales]]-Table1[[#This Row],[Operating Profit]])</f>
        <v>3218</v>
      </c>
      <c r="X9503">
        <f>SUM(Table1[[#This Row],[Total Sales]]-Table1[[#This Row],[Cost]])</f>
        <v>2854</v>
      </c>
      <c r="Y9503">
        <f>SUM(Table1[[#This Row],[profit/loss]])/SUM(Table1[profit/loss])</f>
        <v>8.5928882883996829E-6</v>
      </c>
    </row>
    <row r="9504" spans="1:25" x14ac:dyDescent="0.3">
      <c r="A9504" t="s">
        <v>60</v>
      </c>
      <c r="B9504" t="s">
        <v>23</v>
      </c>
      <c r="C9504">
        <v>1185732</v>
      </c>
      <c r="D9504" s="9">
        <v>44239</v>
      </c>
      <c r="E9504" s="8" t="str">
        <f>TEXT(Table1[[#This Row],[Invoice Date]],"dd-mm-yyyy")</f>
        <v>12-02-2021</v>
      </c>
      <c r="F9504" s="1" t="str">
        <f t="shared" si="592"/>
        <v>February</v>
      </c>
      <c r="G9504" s="1" t="str">
        <f t="shared" si="593"/>
        <v>2021</v>
      </c>
      <c r="H9504" s="1" t="str">
        <f t="shared" si="594"/>
        <v>Friday</v>
      </c>
      <c r="I9504" s="1" t="str">
        <f t="shared" si="595"/>
        <v>12</v>
      </c>
      <c r="J9504" t="s">
        <v>14</v>
      </c>
      <c r="K9504" t="s">
        <v>128</v>
      </c>
      <c r="L9504" t="s">
        <v>129</v>
      </c>
      <c r="M9504" t="s">
        <v>18</v>
      </c>
      <c r="N9504">
        <v>33</v>
      </c>
      <c r="O9504">
        <v>72</v>
      </c>
      <c r="P9504">
        <v>2376</v>
      </c>
      <c r="Q9504">
        <v>1117</v>
      </c>
      <c r="R9504">
        <v>0.47</v>
      </c>
      <c r="S9504" t="s">
        <v>23</v>
      </c>
      <c r="T9504" t="str">
        <f>IF(Table1[[#This Row],[Units Sold]]&gt; 700,"High Units","low Units")</f>
        <v>low Units</v>
      </c>
      <c r="U9504">
        <f>SUM(Table1[[#This Row],[Operating Profit]])/SUM(Table1[Operating Profit])*100</f>
        <v>3.3630890743316209E-4</v>
      </c>
      <c r="V9504">
        <f>SUM(Table1[[#This Row],[Price per Unit]]*Table1[[#This Row],[Units Sold]])</f>
        <v>2376</v>
      </c>
      <c r="W9504">
        <f>SUM(Table1[[#This Row],[Total Sales]]-Table1[[#This Row],[Operating Profit]])</f>
        <v>1259</v>
      </c>
      <c r="X9504">
        <f>SUM(Table1[[#This Row],[Total Sales]]-Table1[[#This Row],[Cost]])</f>
        <v>1117</v>
      </c>
      <c r="Y9504">
        <f>SUM(Table1[[#This Row],[profit/loss]])/SUM(Table1[profit/loss])</f>
        <v>3.363089074331621E-6</v>
      </c>
    </row>
    <row r="9505" spans="1:25" x14ac:dyDescent="0.3">
      <c r="A9505" t="s">
        <v>60</v>
      </c>
      <c r="B9505" t="s">
        <v>23</v>
      </c>
      <c r="C9505">
        <v>1185732</v>
      </c>
      <c r="D9505" s="9">
        <v>44239</v>
      </c>
      <c r="E9505" s="8" t="str">
        <f>TEXT(Table1[[#This Row],[Invoice Date]],"dd-mm-yyyy")</f>
        <v>12-02-2021</v>
      </c>
      <c r="F9505" s="1" t="str">
        <f t="shared" si="592"/>
        <v>February</v>
      </c>
      <c r="G9505" s="1" t="str">
        <f t="shared" si="593"/>
        <v>2021</v>
      </c>
      <c r="H9505" s="1" t="str">
        <f t="shared" si="594"/>
        <v>Friday</v>
      </c>
      <c r="I9505" s="1" t="str">
        <f t="shared" si="595"/>
        <v>12</v>
      </c>
      <c r="J9505" t="s">
        <v>14</v>
      </c>
      <c r="K9505" t="s">
        <v>128</v>
      </c>
      <c r="L9505" t="s">
        <v>129</v>
      </c>
      <c r="M9505" t="s">
        <v>19</v>
      </c>
      <c r="N9505">
        <v>25</v>
      </c>
      <c r="O9505">
        <v>85</v>
      </c>
      <c r="P9505">
        <v>2125</v>
      </c>
      <c r="Q9505">
        <v>850</v>
      </c>
      <c r="R9505">
        <v>0.4</v>
      </c>
      <c r="S9505" t="s">
        <v>23</v>
      </c>
      <c r="T9505" t="str">
        <f>IF(Table1[[#This Row],[Units Sold]]&gt; 700,"High Units","low Units")</f>
        <v>low Units</v>
      </c>
      <c r="U9505">
        <f>SUM(Table1[[#This Row],[Operating Profit]])/SUM(Table1[Operating Profit])*100</f>
        <v>2.5591993851225404E-4</v>
      </c>
      <c r="V9505">
        <f>SUM(Table1[[#This Row],[Price per Unit]]*Table1[[#This Row],[Units Sold]])</f>
        <v>2125</v>
      </c>
      <c r="W9505">
        <f>SUM(Table1[[#This Row],[Total Sales]]-Table1[[#This Row],[Operating Profit]])</f>
        <v>1275</v>
      </c>
      <c r="X9505">
        <f>SUM(Table1[[#This Row],[Total Sales]]-Table1[[#This Row],[Cost]])</f>
        <v>850</v>
      </c>
      <c r="Y9505">
        <f>SUM(Table1[[#This Row],[profit/loss]])/SUM(Table1[profit/loss])</f>
        <v>2.5591993851225405E-6</v>
      </c>
    </row>
    <row r="9506" spans="1:25" x14ac:dyDescent="0.3">
      <c r="A9506" t="s">
        <v>60</v>
      </c>
      <c r="B9506" t="s">
        <v>23</v>
      </c>
      <c r="C9506">
        <v>1185732</v>
      </c>
      <c r="D9506" s="9">
        <v>44239</v>
      </c>
      <c r="E9506" s="8" t="str">
        <f>TEXT(Table1[[#This Row],[Invoice Date]],"dd-mm-yyyy")</f>
        <v>12-02-2021</v>
      </c>
      <c r="F9506" s="1" t="str">
        <f t="shared" si="592"/>
        <v>February</v>
      </c>
      <c r="G9506" s="1" t="str">
        <f t="shared" si="593"/>
        <v>2021</v>
      </c>
      <c r="H9506" s="1" t="str">
        <f t="shared" si="594"/>
        <v>Friday</v>
      </c>
      <c r="I9506" s="1" t="str">
        <f t="shared" si="595"/>
        <v>12</v>
      </c>
      <c r="J9506" t="s">
        <v>14</v>
      </c>
      <c r="K9506" t="s">
        <v>130</v>
      </c>
      <c r="L9506" t="s">
        <v>131</v>
      </c>
      <c r="M9506" t="s">
        <v>20</v>
      </c>
      <c r="N9506">
        <v>30</v>
      </c>
      <c r="O9506">
        <v>48</v>
      </c>
      <c r="P9506">
        <v>1440</v>
      </c>
      <c r="Q9506">
        <v>547</v>
      </c>
      <c r="R9506">
        <v>0.38</v>
      </c>
      <c r="S9506" t="s">
        <v>23</v>
      </c>
      <c r="T9506" t="str">
        <f>IF(Table1[[#This Row],[Units Sold]]&gt; 700,"High Units","low Units")</f>
        <v>low Units</v>
      </c>
      <c r="U9506">
        <f>SUM(Table1[[#This Row],[Operating Profit]])/SUM(Table1[Operating Profit])*100</f>
        <v>1.6469200748965053E-4</v>
      </c>
      <c r="V9506">
        <f>SUM(Table1[[#This Row],[Price per Unit]]*Table1[[#This Row],[Units Sold]])</f>
        <v>1440</v>
      </c>
      <c r="W9506">
        <f>SUM(Table1[[#This Row],[Total Sales]]-Table1[[#This Row],[Operating Profit]])</f>
        <v>893</v>
      </c>
      <c r="X9506">
        <f>SUM(Table1[[#This Row],[Total Sales]]-Table1[[#This Row],[Cost]])</f>
        <v>547</v>
      </c>
      <c r="Y9506">
        <f>SUM(Table1[[#This Row],[profit/loss]])/SUM(Table1[profit/loss])</f>
        <v>1.6469200748965054E-6</v>
      </c>
    </row>
    <row r="9507" spans="1:25" x14ac:dyDescent="0.3">
      <c r="A9507" t="s">
        <v>60</v>
      </c>
      <c r="B9507" t="s">
        <v>23</v>
      </c>
      <c r="C9507">
        <v>1185732</v>
      </c>
      <c r="D9507" s="9">
        <v>44239</v>
      </c>
      <c r="E9507" s="8" t="str">
        <f>TEXT(Table1[[#This Row],[Invoice Date]],"dd-mm-yyyy")</f>
        <v>12-02-2021</v>
      </c>
      <c r="F9507" s="1" t="str">
        <f t="shared" si="592"/>
        <v>February</v>
      </c>
      <c r="G9507" s="1" t="str">
        <f t="shared" si="593"/>
        <v>2021</v>
      </c>
      <c r="H9507" s="1" t="str">
        <f t="shared" si="594"/>
        <v>Friday</v>
      </c>
      <c r="I9507" s="1" t="str">
        <f t="shared" si="595"/>
        <v>12</v>
      </c>
      <c r="J9507" t="s">
        <v>14</v>
      </c>
      <c r="K9507" t="s">
        <v>130</v>
      </c>
      <c r="L9507" t="s">
        <v>131</v>
      </c>
      <c r="M9507" t="s">
        <v>21</v>
      </c>
      <c r="N9507">
        <v>36</v>
      </c>
      <c r="O9507">
        <v>68</v>
      </c>
      <c r="P9507">
        <v>2448</v>
      </c>
      <c r="Q9507">
        <v>955</v>
      </c>
      <c r="R9507">
        <v>0.39</v>
      </c>
      <c r="S9507" t="s">
        <v>23</v>
      </c>
      <c r="T9507" t="str">
        <f>IF(Table1[[#This Row],[Units Sold]]&gt; 700,"High Units","low Units")</f>
        <v>low Units</v>
      </c>
      <c r="U9507">
        <f>SUM(Table1[[#This Row],[Operating Profit]])/SUM(Table1[Operating Profit])*100</f>
        <v>2.8753357797553248E-4</v>
      </c>
      <c r="V9507">
        <f>SUM(Table1[[#This Row],[Price per Unit]]*Table1[[#This Row],[Units Sold]])</f>
        <v>2448</v>
      </c>
      <c r="W9507">
        <f>SUM(Table1[[#This Row],[Total Sales]]-Table1[[#This Row],[Operating Profit]])</f>
        <v>1493</v>
      </c>
      <c r="X9507">
        <f>SUM(Table1[[#This Row],[Total Sales]]-Table1[[#This Row],[Cost]])</f>
        <v>955</v>
      </c>
      <c r="Y9507">
        <f>SUM(Table1[[#This Row],[profit/loss]])/SUM(Table1[profit/loss])</f>
        <v>2.8753357797553248E-6</v>
      </c>
    </row>
    <row r="9508" spans="1:25" x14ac:dyDescent="0.3">
      <c r="A9508" t="s">
        <v>60</v>
      </c>
      <c r="B9508" t="s">
        <v>23</v>
      </c>
      <c r="C9508">
        <v>1185732</v>
      </c>
      <c r="D9508" s="9">
        <v>44239</v>
      </c>
      <c r="E9508" s="8" t="str">
        <f>TEXT(Table1[[#This Row],[Invoice Date]],"dd-mm-yyyy")</f>
        <v>12-02-2021</v>
      </c>
      <c r="F9508" s="1" t="str">
        <f t="shared" si="592"/>
        <v>February</v>
      </c>
      <c r="G9508" s="1" t="str">
        <f t="shared" si="593"/>
        <v>2021</v>
      </c>
      <c r="H9508" s="1" t="str">
        <f t="shared" si="594"/>
        <v>Friday</v>
      </c>
      <c r="I9508" s="1" t="str">
        <f t="shared" si="595"/>
        <v>12</v>
      </c>
      <c r="J9508" t="s">
        <v>14</v>
      </c>
      <c r="K9508" t="s">
        <v>130</v>
      </c>
      <c r="L9508" t="s">
        <v>131</v>
      </c>
      <c r="M9508" t="s">
        <v>22</v>
      </c>
      <c r="N9508">
        <v>35</v>
      </c>
      <c r="O9508">
        <v>107</v>
      </c>
      <c r="P9508">
        <v>3745</v>
      </c>
      <c r="Q9508">
        <v>1760</v>
      </c>
      <c r="R9508">
        <v>0.47</v>
      </c>
      <c r="S9508" t="s">
        <v>23</v>
      </c>
      <c r="T9508" t="str">
        <f>IF(Table1[[#This Row],[Units Sold]]&gt; 700,"High Units","low Units")</f>
        <v>low Units</v>
      </c>
      <c r="U9508">
        <f>SUM(Table1[[#This Row],[Operating Profit]])/SUM(Table1[Operating Profit])*100</f>
        <v>5.2990481386066721E-4</v>
      </c>
      <c r="V9508">
        <f>SUM(Table1[[#This Row],[Price per Unit]]*Table1[[#This Row],[Units Sold]])</f>
        <v>3745</v>
      </c>
      <c r="W9508">
        <f>SUM(Table1[[#This Row],[Total Sales]]-Table1[[#This Row],[Operating Profit]])</f>
        <v>1985</v>
      </c>
      <c r="X9508">
        <f>SUM(Table1[[#This Row],[Total Sales]]-Table1[[#This Row],[Cost]])</f>
        <v>1760</v>
      </c>
      <c r="Y9508">
        <f>SUM(Table1[[#This Row],[profit/loss]])/SUM(Table1[profit/loss])</f>
        <v>5.2990481386066724E-6</v>
      </c>
    </row>
    <row r="9509" spans="1:25" x14ac:dyDescent="0.3">
      <c r="A9509" t="s">
        <v>60</v>
      </c>
      <c r="B9509" t="s">
        <v>23</v>
      </c>
      <c r="C9509">
        <v>1185732</v>
      </c>
      <c r="D9509" s="9">
        <v>44265</v>
      </c>
      <c r="E9509" s="8" t="str">
        <f>TEXT(Table1[[#This Row],[Invoice Date]],"dd-mm-yyyy")</f>
        <v>10-03-2021</v>
      </c>
      <c r="F9509" s="1" t="str">
        <f t="shared" si="592"/>
        <v>March</v>
      </c>
      <c r="G9509" s="1" t="str">
        <f t="shared" si="593"/>
        <v>2021</v>
      </c>
      <c r="H9509" s="1" t="str">
        <f t="shared" si="594"/>
        <v>Wednesday</v>
      </c>
      <c r="I9509" s="1" t="str">
        <f t="shared" si="595"/>
        <v>10</v>
      </c>
      <c r="J9509" t="s">
        <v>14</v>
      </c>
      <c r="K9509" t="s">
        <v>130</v>
      </c>
      <c r="L9509" t="s">
        <v>131</v>
      </c>
      <c r="M9509" t="s">
        <v>16</v>
      </c>
      <c r="N9509">
        <v>35</v>
      </c>
      <c r="O9509">
        <v>185</v>
      </c>
      <c r="P9509">
        <v>6475</v>
      </c>
      <c r="Q9509">
        <v>3173</v>
      </c>
      <c r="R9509">
        <v>0.49</v>
      </c>
      <c r="S9509" t="s">
        <v>23</v>
      </c>
      <c r="T9509" t="str">
        <f>IF(Table1[[#This Row],[Units Sold]]&gt; 700,"High Units","low Units")</f>
        <v>low Units</v>
      </c>
      <c r="U9509">
        <f>SUM(Table1[[#This Row],[Operating Profit]])/SUM(Table1[Operating Profit])*100</f>
        <v>9.5533407635221422E-4</v>
      </c>
      <c r="V9509">
        <f>SUM(Table1[[#This Row],[Price per Unit]]*Table1[[#This Row],[Units Sold]])</f>
        <v>6475</v>
      </c>
      <c r="W9509">
        <f>SUM(Table1[[#This Row],[Total Sales]]-Table1[[#This Row],[Operating Profit]])</f>
        <v>3302</v>
      </c>
      <c r="X9509">
        <f>SUM(Table1[[#This Row],[Total Sales]]-Table1[[#This Row],[Cost]])</f>
        <v>3173</v>
      </c>
      <c r="Y9509">
        <f>SUM(Table1[[#This Row],[profit/loss]])/SUM(Table1[profit/loss])</f>
        <v>9.5533407635221427E-6</v>
      </c>
    </row>
    <row r="9510" spans="1:25" x14ac:dyDescent="0.3">
      <c r="A9510" t="s">
        <v>60</v>
      </c>
      <c r="B9510" t="s">
        <v>23</v>
      </c>
      <c r="C9510">
        <v>1185732</v>
      </c>
      <c r="D9510" s="9">
        <v>44265</v>
      </c>
      <c r="E9510" s="8" t="str">
        <f>TEXT(Table1[[#This Row],[Invoice Date]],"dd-mm-yyyy")</f>
        <v>10-03-2021</v>
      </c>
      <c r="F9510" s="1" t="str">
        <f t="shared" si="592"/>
        <v>March</v>
      </c>
      <c r="G9510" s="1" t="str">
        <f t="shared" si="593"/>
        <v>2021</v>
      </c>
      <c r="H9510" s="1" t="str">
        <f t="shared" si="594"/>
        <v>Wednesday</v>
      </c>
      <c r="I9510" s="1" t="str">
        <f t="shared" si="595"/>
        <v>10</v>
      </c>
      <c r="J9510" t="s">
        <v>14</v>
      </c>
      <c r="K9510" t="s">
        <v>130</v>
      </c>
      <c r="L9510" t="s">
        <v>131</v>
      </c>
      <c r="M9510" t="s">
        <v>18</v>
      </c>
      <c r="N9510">
        <v>36</v>
      </c>
      <c r="O9510">
        <v>80</v>
      </c>
      <c r="P9510">
        <v>2880</v>
      </c>
      <c r="Q9510">
        <v>1440</v>
      </c>
      <c r="R9510">
        <v>0.5</v>
      </c>
      <c r="S9510" t="s">
        <v>23</v>
      </c>
      <c r="T9510" t="str">
        <f>IF(Table1[[#This Row],[Units Sold]]&gt; 700,"High Units","low Units")</f>
        <v>low Units</v>
      </c>
      <c r="U9510">
        <f>SUM(Table1[[#This Row],[Operating Profit]])/SUM(Table1[Operating Profit])*100</f>
        <v>4.3355848406781866E-4</v>
      </c>
      <c r="V9510">
        <f>SUM(Table1[[#This Row],[Price per Unit]]*Table1[[#This Row],[Units Sold]])</f>
        <v>2880</v>
      </c>
      <c r="W9510">
        <f>SUM(Table1[[#This Row],[Total Sales]]-Table1[[#This Row],[Operating Profit]])</f>
        <v>1440</v>
      </c>
      <c r="X9510">
        <f>SUM(Table1[[#This Row],[Total Sales]]-Table1[[#This Row],[Cost]])</f>
        <v>1440</v>
      </c>
      <c r="Y9510">
        <f>SUM(Table1[[#This Row],[profit/loss]])/SUM(Table1[profit/loss])</f>
        <v>4.3355848406781868E-6</v>
      </c>
    </row>
    <row r="9511" spans="1:25" x14ac:dyDescent="0.3">
      <c r="A9511" t="s">
        <v>60</v>
      </c>
      <c r="B9511" t="s">
        <v>23</v>
      </c>
      <c r="C9511">
        <v>1185732</v>
      </c>
      <c r="D9511" s="9">
        <v>44265</v>
      </c>
      <c r="E9511" s="8" t="str">
        <f>TEXT(Table1[[#This Row],[Invoice Date]],"dd-mm-yyyy")</f>
        <v>10-03-2021</v>
      </c>
      <c r="F9511" s="1" t="str">
        <f t="shared" si="592"/>
        <v>March</v>
      </c>
      <c r="G9511" s="1" t="str">
        <f t="shared" si="593"/>
        <v>2021</v>
      </c>
      <c r="H9511" s="1" t="str">
        <f t="shared" si="594"/>
        <v>Wednesday</v>
      </c>
      <c r="I9511" s="1" t="str">
        <f t="shared" si="595"/>
        <v>10</v>
      </c>
      <c r="J9511" t="s">
        <v>14</v>
      </c>
      <c r="K9511" t="s">
        <v>130</v>
      </c>
      <c r="L9511" t="s">
        <v>131</v>
      </c>
      <c r="M9511" t="s">
        <v>19</v>
      </c>
      <c r="N9511">
        <v>23</v>
      </c>
      <c r="O9511">
        <v>85</v>
      </c>
      <c r="P9511">
        <v>1955</v>
      </c>
      <c r="Q9511">
        <v>743</v>
      </c>
      <c r="R9511">
        <v>0.38</v>
      </c>
      <c r="S9511" t="s">
        <v>23</v>
      </c>
      <c r="T9511" t="str">
        <f>IF(Table1[[#This Row],[Units Sold]]&gt; 700,"High Units","low Units")</f>
        <v>low Units</v>
      </c>
      <c r="U9511">
        <f>SUM(Table1[[#This Row],[Operating Profit]])/SUM(Table1[Operating Profit])*100</f>
        <v>2.2370413448777031E-4</v>
      </c>
      <c r="V9511">
        <f>SUM(Table1[[#This Row],[Price per Unit]]*Table1[[#This Row],[Units Sold]])</f>
        <v>1955</v>
      </c>
      <c r="W9511">
        <f>SUM(Table1[[#This Row],[Total Sales]]-Table1[[#This Row],[Operating Profit]])</f>
        <v>1212</v>
      </c>
      <c r="X9511">
        <f>SUM(Table1[[#This Row],[Total Sales]]-Table1[[#This Row],[Cost]])</f>
        <v>743</v>
      </c>
      <c r="Y9511">
        <f>SUM(Table1[[#This Row],[profit/loss]])/SUM(Table1[profit/loss])</f>
        <v>2.2370413448777031E-6</v>
      </c>
    </row>
    <row r="9512" spans="1:25" x14ac:dyDescent="0.3">
      <c r="A9512" t="s">
        <v>60</v>
      </c>
      <c r="B9512" t="s">
        <v>23</v>
      </c>
      <c r="C9512">
        <v>1185732</v>
      </c>
      <c r="D9512" s="9">
        <v>44265</v>
      </c>
      <c r="E9512" s="8" t="str">
        <f>TEXT(Table1[[#This Row],[Invoice Date]],"dd-mm-yyyy")</f>
        <v>10-03-2021</v>
      </c>
      <c r="F9512" s="1" t="str">
        <f t="shared" si="592"/>
        <v>March</v>
      </c>
      <c r="G9512" s="1" t="str">
        <f t="shared" si="593"/>
        <v>2021</v>
      </c>
      <c r="H9512" s="1" t="str">
        <f t="shared" si="594"/>
        <v>Wednesday</v>
      </c>
      <c r="I9512" s="1" t="str">
        <f t="shared" si="595"/>
        <v>10</v>
      </c>
      <c r="J9512" t="s">
        <v>14</v>
      </c>
      <c r="K9512" t="s">
        <v>130</v>
      </c>
      <c r="L9512" t="s">
        <v>131</v>
      </c>
      <c r="M9512" t="s">
        <v>20</v>
      </c>
      <c r="N9512">
        <v>30</v>
      </c>
      <c r="O9512">
        <v>39</v>
      </c>
      <c r="P9512">
        <v>1170</v>
      </c>
      <c r="Q9512">
        <v>468</v>
      </c>
      <c r="R9512">
        <v>0.4</v>
      </c>
      <c r="S9512" t="s">
        <v>23</v>
      </c>
      <c r="T9512" t="str">
        <f>IF(Table1[[#This Row],[Units Sold]]&gt; 700,"High Units","low Units")</f>
        <v>low Units</v>
      </c>
      <c r="U9512">
        <f>SUM(Table1[[#This Row],[Operating Profit]])/SUM(Table1[Operating Profit])*100</f>
        <v>1.4090650732204106E-4</v>
      </c>
      <c r="V9512">
        <f>SUM(Table1[[#This Row],[Price per Unit]]*Table1[[#This Row],[Units Sold]])</f>
        <v>1170</v>
      </c>
      <c r="W9512">
        <f>SUM(Table1[[#This Row],[Total Sales]]-Table1[[#This Row],[Operating Profit]])</f>
        <v>702</v>
      </c>
      <c r="X9512">
        <f>SUM(Table1[[#This Row],[Total Sales]]-Table1[[#This Row],[Cost]])</f>
        <v>468</v>
      </c>
      <c r="Y9512">
        <f>SUM(Table1[[#This Row],[profit/loss]])/SUM(Table1[profit/loss])</f>
        <v>1.4090650732204105E-6</v>
      </c>
    </row>
    <row r="9513" spans="1:25" x14ac:dyDescent="0.3">
      <c r="A9513" t="s">
        <v>60</v>
      </c>
      <c r="B9513" t="s">
        <v>23</v>
      </c>
      <c r="C9513">
        <v>1185732</v>
      </c>
      <c r="D9513" s="9">
        <v>44265</v>
      </c>
      <c r="E9513" s="8" t="str">
        <f>TEXT(Table1[[#This Row],[Invoice Date]],"dd-mm-yyyy")</f>
        <v>10-03-2021</v>
      </c>
      <c r="F9513" s="1" t="str">
        <f t="shared" si="592"/>
        <v>March</v>
      </c>
      <c r="G9513" s="1" t="str">
        <f t="shared" si="593"/>
        <v>2021</v>
      </c>
      <c r="H9513" s="1" t="str">
        <f t="shared" si="594"/>
        <v>Wednesday</v>
      </c>
      <c r="I9513" s="1" t="str">
        <f t="shared" si="595"/>
        <v>10</v>
      </c>
      <c r="J9513" t="s">
        <v>14</v>
      </c>
      <c r="K9513" t="s">
        <v>130</v>
      </c>
      <c r="L9513" t="s">
        <v>131</v>
      </c>
      <c r="M9513" t="s">
        <v>21</v>
      </c>
      <c r="N9513">
        <v>36</v>
      </c>
      <c r="O9513">
        <v>56</v>
      </c>
      <c r="P9513">
        <v>2016</v>
      </c>
      <c r="Q9513">
        <v>786</v>
      </c>
      <c r="R9513">
        <v>0.39</v>
      </c>
      <c r="S9513" t="s">
        <v>23</v>
      </c>
      <c r="T9513" t="str">
        <f>IF(Table1[[#This Row],[Units Sold]]&gt; 700,"High Units","low Units")</f>
        <v>low Units</v>
      </c>
      <c r="U9513">
        <f>SUM(Table1[[#This Row],[Operating Profit]])/SUM(Table1[Operating Profit])*100</f>
        <v>2.3665067255368433E-4</v>
      </c>
      <c r="V9513">
        <f>SUM(Table1[[#This Row],[Price per Unit]]*Table1[[#This Row],[Units Sold]])</f>
        <v>2016</v>
      </c>
      <c r="W9513">
        <f>SUM(Table1[[#This Row],[Total Sales]]-Table1[[#This Row],[Operating Profit]])</f>
        <v>1230</v>
      </c>
      <c r="X9513">
        <f>SUM(Table1[[#This Row],[Total Sales]]-Table1[[#This Row],[Cost]])</f>
        <v>786</v>
      </c>
      <c r="Y9513">
        <f>SUM(Table1[[#This Row],[profit/loss]])/SUM(Table1[profit/loss])</f>
        <v>2.3665067255368434E-6</v>
      </c>
    </row>
    <row r="9514" spans="1:25" x14ac:dyDescent="0.3">
      <c r="A9514" t="s">
        <v>60</v>
      </c>
      <c r="B9514" t="s">
        <v>23</v>
      </c>
      <c r="C9514">
        <v>1185732</v>
      </c>
      <c r="D9514" s="9">
        <v>44265</v>
      </c>
      <c r="E9514" s="8" t="str">
        <f>TEXT(Table1[[#This Row],[Invoice Date]],"dd-mm-yyyy")</f>
        <v>10-03-2021</v>
      </c>
      <c r="F9514" s="1" t="str">
        <f t="shared" si="592"/>
        <v>March</v>
      </c>
      <c r="G9514" s="1" t="str">
        <f t="shared" si="593"/>
        <v>2021</v>
      </c>
      <c r="H9514" s="1" t="str">
        <f t="shared" si="594"/>
        <v>Wednesday</v>
      </c>
      <c r="I9514" s="1" t="str">
        <f t="shared" si="595"/>
        <v>10</v>
      </c>
      <c r="J9514" t="s">
        <v>14</v>
      </c>
      <c r="K9514" t="s">
        <v>130</v>
      </c>
      <c r="L9514" t="s">
        <v>131</v>
      </c>
      <c r="M9514" t="s">
        <v>22</v>
      </c>
      <c r="N9514">
        <v>29</v>
      </c>
      <c r="O9514">
        <v>96</v>
      </c>
      <c r="P9514">
        <v>2784</v>
      </c>
      <c r="Q9514">
        <v>1281</v>
      </c>
      <c r="R9514">
        <v>0.46</v>
      </c>
      <c r="S9514" t="s">
        <v>23</v>
      </c>
      <c r="T9514" t="str">
        <f>IF(Table1[[#This Row],[Units Sold]]&gt; 700,"High Units","low Units")</f>
        <v>low Units</v>
      </c>
      <c r="U9514">
        <f>SUM(Table1[[#This Row],[Operating Profit]])/SUM(Table1[Operating Profit])*100</f>
        <v>3.8568640145199702E-4</v>
      </c>
      <c r="V9514">
        <f>SUM(Table1[[#This Row],[Price per Unit]]*Table1[[#This Row],[Units Sold]])</f>
        <v>2784</v>
      </c>
      <c r="W9514">
        <f>SUM(Table1[[#This Row],[Total Sales]]-Table1[[#This Row],[Operating Profit]])</f>
        <v>1503</v>
      </c>
      <c r="X9514">
        <f>SUM(Table1[[#This Row],[Total Sales]]-Table1[[#This Row],[Cost]])</f>
        <v>1281</v>
      </c>
      <c r="Y9514">
        <f>SUM(Table1[[#This Row],[profit/loss]])/SUM(Table1[profit/loss])</f>
        <v>3.8568640145199702E-6</v>
      </c>
    </row>
    <row r="9515" spans="1:25" x14ac:dyDescent="0.3">
      <c r="A9515" t="s">
        <v>60</v>
      </c>
      <c r="B9515" t="s">
        <v>23</v>
      </c>
      <c r="C9515">
        <v>1185732</v>
      </c>
      <c r="D9515" s="9">
        <v>44297</v>
      </c>
      <c r="E9515" s="8" t="str">
        <f>TEXT(Table1[[#This Row],[Invoice Date]],"dd-mm-yyyy")</f>
        <v>11-04-2021</v>
      </c>
      <c r="F9515" s="1" t="str">
        <f t="shared" si="592"/>
        <v>April</v>
      </c>
      <c r="G9515" s="1" t="str">
        <f t="shared" si="593"/>
        <v>2021</v>
      </c>
      <c r="H9515" s="1" t="str">
        <f t="shared" si="594"/>
        <v>Sunday</v>
      </c>
      <c r="I9515" s="1" t="str">
        <f t="shared" si="595"/>
        <v>11</v>
      </c>
      <c r="J9515" t="s">
        <v>14</v>
      </c>
      <c r="K9515" t="s">
        <v>130</v>
      </c>
      <c r="L9515" t="s">
        <v>131</v>
      </c>
      <c r="M9515" t="s">
        <v>16</v>
      </c>
      <c r="N9515">
        <v>30</v>
      </c>
      <c r="O9515">
        <v>168</v>
      </c>
      <c r="P9515">
        <v>5040</v>
      </c>
      <c r="Q9515">
        <v>2621</v>
      </c>
      <c r="R9515">
        <v>0.52</v>
      </c>
      <c r="S9515" t="s">
        <v>23</v>
      </c>
      <c r="T9515" t="str">
        <f>IF(Table1[[#This Row],[Units Sold]]&gt; 700,"High Units","low Units")</f>
        <v>low Units</v>
      </c>
      <c r="U9515">
        <f>SUM(Table1[[#This Row],[Operating Profit]])/SUM(Table1[Operating Profit])*100</f>
        <v>7.8913665745955052E-4</v>
      </c>
      <c r="V9515">
        <f>SUM(Table1[[#This Row],[Price per Unit]]*Table1[[#This Row],[Units Sold]])</f>
        <v>5040</v>
      </c>
      <c r="W9515">
        <f>SUM(Table1[[#This Row],[Total Sales]]-Table1[[#This Row],[Operating Profit]])</f>
        <v>2419</v>
      </c>
      <c r="X9515">
        <f>SUM(Table1[[#This Row],[Total Sales]]-Table1[[#This Row],[Cost]])</f>
        <v>2621</v>
      </c>
      <c r="Y9515">
        <f>SUM(Table1[[#This Row],[profit/loss]])/SUM(Table1[profit/loss])</f>
        <v>7.8913665745955053E-6</v>
      </c>
    </row>
    <row r="9516" spans="1:25" x14ac:dyDescent="0.3">
      <c r="A9516" t="s">
        <v>60</v>
      </c>
      <c r="B9516" t="s">
        <v>23</v>
      </c>
      <c r="C9516">
        <v>1185732</v>
      </c>
      <c r="D9516" s="9">
        <v>44297</v>
      </c>
      <c r="E9516" s="8" t="str">
        <f>TEXT(Table1[[#This Row],[Invoice Date]],"dd-mm-yyyy")</f>
        <v>11-04-2021</v>
      </c>
      <c r="F9516" s="1" t="str">
        <f t="shared" si="592"/>
        <v>April</v>
      </c>
      <c r="G9516" s="1" t="str">
        <f t="shared" si="593"/>
        <v>2021</v>
      </c>
      <c r="H9516" s="1" t="str">
        <f t="shared" si="594"/>
        <v>Sunday</v>
      </c>
      <c r="I9516" s="1" t="str">
        <f t="shared" si="595"/>
        <v>11</v>
      </c>
      <c r="J9516" t="s">
        <v>14</v>
      </c>
      <c r="K9516" t="s">
        <v>130</v>
      </c>
      <c r="L9516" t="s">
        <v>131</v>
      </c>
      <c r="M9516" t="s">
        <v>18</v>
      </c>
      <c r="N9516">
        <v>35</v>
      </c>
      <c r="O9516">
        <v>68</v>
      </c>
      <c r="P9516">
        <v>2380</v>
      </c>
      <c r="Q9516">
        <v>1119</v>
      </c>
      <c r="R9516">
        <v>0.47</v>
      </c>
      <c r="S9516" t="s">
        <v>23</v>
      </c>
      <c r="T9516" t="str">
        <f>IF(Table1[[#This Row],[Units Sold]]&gt; 700,"High Units","low Units")</f>
        <v>low Units</v>
      </c>
      <c r="U9516">
        <f>SUM(Table1[[#This Row],[Operating Profit]])/SUM(Table1[Operating Profit])*100</f>
        <v>3.369110719943674E-4</v>
      </c>
      <c r="V9516">
        <f>SUM(Table1[[#This Row],[Price per Unit]]*Table1[[#This Row],[Units Sold]])</f>
        <v>2380</v>
      </c>
      <c r="W9516">
        <f>SUM(Table1[[#This Row],[Total Sales]]-Table1[[#This Row],[Operating Profit]])</f>
        <v>1261</v>
      </c>
      <c r="X9516">
        <f>SUM(Table1[[#This Row],[Total Sales]]-Table1[[#This Row],[Cost]])</f>
        <v>1119</v>
      </c>
      <c r="Y9516">
        <f>SUM(Table1[[#This Row],[profit/loss]])/SUM(Table1[profit/loss])</f>
        <v>3.369110719943674E-6</v>
      </c>
    </row>
    <row r="9517" spans="1:25" x14ac:dyDescent="0.3">
      <c r="A9517" t="s">
        <v>60</v>
      </c>
      <c r="B9517" t="s">
        <v>23</v>
      </c>
      <c r="C9517">
        <v>1185732</v>
      </c>
      <c r="D9517" s="9">
        <v>44297</v>
      </c>
      <c r="E9517" s="8" t="str">
        <f>TEXT(Table1[[#This Row],[Invoice Date]],"dd-mm-yyyy")</f>
        <v>11-04-2021</v>
      </c>
      <c r="F9517" s="1" t="str">
        <f t="shared" si="592"/>
        <v>April</v>
      </c>
      <c r="G9517" s="1" t="str">
        <f t="shared" si="593"/>
        <v>2021</v>
      </c>
      <c r="H9517" s="1" t="str">
        <f t="shared" si="594"/>
        <v>Sunday</v>
      </c>
      <c r="I9517" s="1" t="str">
        <f t="shared" si="595"/>
        <v>11</v>
      </c>
      <c r="J9517" t="s">
        <v>14</v>
      </c>
      <c r="K9517" t="s">
        <v>130</v>
      </c>
      <c r="L9517" t="s">
        <v>131</v>
      </c>
      <c r="M9517" t="s">
        <v>19</v>
      </c>
      <c r="N9517">
        <v>25</v>
      </c>
      <c r="O9517">
        <v>74</v>
      </c>
      <c r="P9517">
        <v>1850</v>
      </c>
      <c r="Q9517">
        <v>777</v>
      </c>
      <c r="R9517">
        <v>0.42</v>
      </c>
      <c r="S9517" t="s">
        <v>23</v>
      </c>
      <c r="T9517" t="str">
        <f>IF(Table1[[#This Row],[Units Sold]]&gt; 700,"High Units","low Units")</f>
        <v>low Units</v>
      </c>
      <c r="U9517">
        <f>SUM(Table1[[#This Row],[Operating Profit]])/SUM(Table1[Operating Profit])*100</f>
        <v>2.3394093202826048E-4</v>
      </c>
      <c r="V9517">
        <f>SUM(Table1[[#This Row],[Price per Unit]]*Table1[[#This Row],[Units Sold]])</f>
        <v>1850</v>
      </c>
      <c r="W9517">
        <f>SUM(Table1[[#This Row],[Total Sales]]-Table1[[#This Row],[Operating Profit]])</f>
        <v>1073</v>
      </c>
      <c r="X9517">
        <f>SUM(Table1[[#This Row],[Total Sales]]-Table1[[#This Row],[Cost]])</f>
        <v>777</v>
      </c>
      <c r="Y9517">
        <f>SUM(Table1[[#This Row],[profit/loss]])/SUM(Table1[profit/loss])</f>
        <v>2.3394093202826048E-6</v>
      </c>
    </row>
    <row r="9518" spans="1:25" x14ac:dyDescent="0.3">
      <c r="A9518" t="s">
        <v>60</v>
      </c>
      <c r="B9518" t="s">
        <v>23</v>
      </c>
      <c r="C9518">
        <v>1185732</v>
      </c>
      <c r="D9518" s="9">
        <v>44297</v>
      </c>
      <c r="E9518" s="8" t="str">
        <f>TEXT(Table1[[#This Row],[Invoice Date]],"dd-mm-yyyy")</f>
        <v>11-04-2021</v>
      </c>
      <c r="F9518" s="1" t="str">
        <f t="shared" si="592"/>
        <v>April</v>
      </c>
      <c r="G9518" s="1" t="str">
        <f t="shared" si="593"/>
        <v>2021</v>
      </c>
      <c r="H9518" s="1" t="str">
        <f t="shared" si="594"/>
        <v>Sunday</v>
      </c>
      <c r="I9518" s="1" t="str">
        <f t="shared" si="595"/>
        <v>11</v>
      </c>
      <c r="J9518" t="s">
        <v>14</v>
      </c>
      <c r="K9518" t="s">
        <v>130</v>
      </c>
      <c r="L9518" t="s">
        <v>131</v>
      </c>
      <c r="M9518" t="s">
        <v>20</v>
      </c>
      <c r="N9518">
        <v>30</v>
      </c>
      <c r="O9518">
        <v>50</v>
      </c>
      <c r="P9518">
        <v>1500</v>
      </c>
      <c r="Q9518">
        <v>600</v>
      </c>
      <c r="R9518">
        <v>0.4</v>
      </c>
      <c r="S9518" t="s">
        <v>23</v>
      </c>
      <c r="T9518" t="str">
        <f>IF(Table1[[#This Row],[Units Sold]]&gt; 700,"High Units","low Units")</f>
        <v>low Units</v>
      </c>
      <c r="U9518">
        <f>SUM(Table1[[#This Row],[Operating Profit]])/SUM(Table1[Operating Profit])*100</f>
        <v>1.8064936836159111E-4</v>
      </c>
      <c r="V9518">
        <f>SUM(Table1[[#This Row],[Price per Unit]]*Table1[[#This Row],[Units Sold]])</f>
        <v>1500</v>
      </c>
      <c r="W9518">
        <f>SUM(Table1[[#This Row],[Total Sales]]-Table1[[#This Row],[Operating Profit]])</f>
        <v>900</v>
      </c>
      <c r="X9518">
        <f>SUM(Table1[[#This Row],[Total Sales]]-Table1[[#This Row],[Cost]])</f>
        <v>600</v>
      </c>
      <c r="Y9518">
        <f>SUM(Table1[[#This Row],[profit/loss]])/SUM(Table1[profit/loss])</f>
        <v>1.8064936836159109E-6</v>
      </c>
    </row>
    <row r="9519" spans="1:25" x14ac:dyDescent="0.3">
      <c r="A9519" t="s">
        <v>60</v>
      </c>
      <c r="B9519" t="s">
        <v>23</v>
      </c>
      <c r="C9519">
        <v>1185732</v>
      </c>
      <c r="D9519" s="9">
        <v>44297</v>
      </c>
      <c r="E9519" s="8" t="str">
        <f>TEXT(Table1[[#This Row],[Invoice Date]],"dd-mm-yyyy")</f>
        <v>11-04-2021</v>
      </c>
      <c r="F9519" s="1" t="str">
        <f t="shared" si="592"/>
        <v>April</v>
      </c>
      <c r="G9519" s="1" t="str">
        <f t="shared" si="593"/>
        <v>2021</v>
      </c>
      <c r="H9519" s="1" t="str">
        <f t="shared" si="594"/>
        <v>Sunday</v>
      </c>
      <c r="I9519" s="1" t="str">
        <f t="shared" si="595"/>
        <v>11</v>
      </c>
      <c r="J9519" t="s">
        <v>14</v>
      </c>
      <c r="K9519" t="s">
        <v>130</v>
      </c>
      <c r="L9519" t="s">
        <v>131</v>
      </c>
      <c r="M9519" t="s">
        <v>21</v>
      </c>
      <c r="N9519">
        <v>41</v>
      </c>
      <c r="O9519">
        <v>53</v>
      </c>
      <c r="P9519">
        <v>2173</v>
      </c>
      <c r="Q9519">
        <v>913</v>
      </c>
      <c r="R9519">
        <v>0.42</v>
      </c>
      <c r="S9519" t="s">
        <v>23</v>
      </c>
      <c r="T9519" t="str">
        <f>IF(Table1[[#This Row],[Units Sold]]&gt; 700,"High Units","low Units")</f>
        <v>low Units</v>
      </c>
      <c r="U9519">
        <f>SUM(Table1[[#This Row],[Operating Profit]])/SUM(Table1[Operating Profit])*100</f>
        <v>2.7488812219022115E-4</v>
      </c>
      <c r="V9519">
        <f>SUM(Table1[[#This Row],[Price per Unit]]*Table1[[#This Row],[Units Sold]])</f>
        <v>2173</v>
      </c>
      <c r="W9519">
        <f>SUM(Table1[[#This Row],[Total Sales]]-Table1[[#This Row],[Operating Profit]])</f>
        <v>1260</v>
      </c>
      <c r="X9519">
        <f>SUM(Table1[[#This Row],[Total Sales]]-Table1[[#This Row],[Cost]])</f>
        <v>913</v>
      </c>
      <c r="Y9519">
        <f>SUM(Table1[[#This Row],[profit/loss]])/SUM(Table1[profit/loss])</f>
        <v>2.7488812219022112E-6</v>
      </c>
    </row>
    <row r="9520" spans="1:25" x14ac:dyDescent="0.3">
      <c r="A9520" t="s">
        <v>60</v>
      </c>
      <c r="B9520" t="s">
        <v>23</v>
      </c>
      <c r="C9520">
        <v>1185732</v>
      </c>
      <c r="D9520" s="9">
        <v>44297</v>
      </c>
      <c r="E9520" s="8" t="str">
        <f>TEXT(Table1[[#This Row],[Invoice Date]],"dd-mm-yyyy")</f>
        <v>11-04-2021</v>
      </c>
      <c r="F9520" s="1" t="str">
        <f t="shared" si="592"/>
        <v>April</v>
      </c>
      <c r="G9520" s="1" t="str">
        <f t="shared" si="593"/>
        <v>2021</v>
      </c>
      <c r="H9520" s="1" t="str">
        <f t="shared" si="594"/>
        <v>Sunday</v>
      </c>
      <c r="I9520" s="1" t="str">
        <f t="shared" si="595"/>
        <v>11</v>
      </c>
      <c r="J9520" t="s">
        <v>14</v>
      </c>
      <c r="K9520" t="s">
        <v>130</v>
      </c>
      <c r="L9520" t="s">
        <v>131</v>
      </c>
      <c r="M9520" t="s">
        <v>22</v>
      </c>
      <c r="N9520">
        <v>36</v>
      </c>
      <c r="O9520">
        <v>90</v>
      </c>
      <c r="P9520">
        <v>3240</v>
      </c>
      <c r="Q9520">
        <v>1426</v>
      </c>
      <c r="R9520">
        <v>0.44</v>
      </c>
      <c r="S9520" t="s">
        <v>23</v>
      </c>
      <c r="T9520" t="str">
        <f>IF(Table1[[#This Row],[Units Sold]]&gt; 700,"High Units","low Units")</f>
        <v>low Units</v>
      </c>
      <c r="U9520">
        <f>SUM(Table1[[#This Row],[Operating Profit]])/SUM(Table1[Operating Profit])*100</f>
        <v>4.2934333213938148E-4</v>
      </c>
      <c r="V9520">
        <f>SUM(Table1[[#This Row],[Price per Unit]]*Table1[[#This Row],[Units Sold]])</f>
        <v>3240</v>
      </c>
      <c r="W9520">
        <f>SUM(Table1[[#This Row],[Total Sales]]-Table1[[#This Row],[Operating Profit]])</f>
        <v>1814</v>
      </c>
      <c r="X9520">
        <f>SUM(Table1[[#This Row],[Total Sales]]-Table1[[#This Row],[Cost]])</f>
        <v>1426</v>
      </c>
      <c r="Y9520">
        <f>SUM(Table1[[#This Row],[profit/loss]])/SUM(Table1[profit/loss])</f>
        <v>4.2934333213938147E-6</v>
      </c>
    </row>
    <row r="9521" spans="1:25" x14ac:dyDescent="0.3">
      <c r="A9521" t="s">
        <v>60</v>
      </c>
      <c r="B9521" t="s">
        <v>23</v>
      </c>
      <c r="C9521">
        <v>1185732</v>
      </c>
      <c r="D9521" s="9">
        <v>44326</v>
      </c>
      <c r="E9521" s="8" t="str">
        <f>TEXT(Table1[[#This Row],[Invoice Date]],"dd-mm-yyyy")</f>
        <v>10-05-2021</v>
      </c>
      <c r="F9521" s="1" t="str">
        <f t="shared" si="592"/>
        <v>May</v>
      </c>
      <c r="G9521" s="1" t="str">
        <f t="shared" si="593"/>
        <v>2021</v>
      </c>
      <c r="H9521" s="1" t="str">
        <f t="shared" si="594"/>
        <v>Monday</v>
      </c>
      <c r="I9521" s="1" t="str">
        <f t="shared" si="595"/>
        <v>10</v>
      </c>
      <c r="J9521" t="s">
        <v>14</v>
      </c>
      <c r="K9521" t="s">
        <v>130</v>
      </c>
      <c r="L9521" t="s">
        <v>131</v>
      </c>
      <c r="M9521" t="s">
        <v>16</v>
      </c>
      <c r="N9521">
        <v>48</v>
      </c>
      <c r="O9521">
        <v>177</v>
      </c>
      <c r="P9521">
        <v>8496</v>
      </c>
      <c r="Q9521">
        <v>4333</v>
      </c>
      <c r="R9521">
        <v>0.51</v>
      </c>
      <c r="S9521" t="s">
        <v>23</v>
      </c>
      <c r="T9521" t="str">
        <f>IF(Table1[[#This Row],[Units Sold]]&gt; 700,"High Units","low Units")</f>
        <v>low Units</v>
      </c>
      <c r="U9521">
        <f>SUM(Table1[[#This Row],[Operating Profit]])/SUM(Table1[Operating Profit])*100</f>
        <v>1.3045895218512904E-3</v>
      </c>
      <c r="V9521">
        <f>SUM(Table1[[#This Row],[Price per Unit]]*Table1[[#This Row],[Units Sold]])</f>
        <v>8496</v>
      </c>
      <c r="W9521">
        <f>SUM(Table1[[#This Row],[Total Sales]]-Table1[[#This Row],[Operating Profit]])</f>
        <v>4163</v>
      </c>
      <c r="X9521">
        <f>SUM(Table1[[#This Row],[Total Sales]]-Table1[[#This Row],[Cost]])</f>
        <v>4333</v>
      </c>
      <c r="Y9521">
        <f>SUM(Table1[[#This Row],[profit/loss]])/SUM(Table1[profit/loss])</f>
        <v>1.3045895218512904E-5</v>
      </c>
    </row>
    <row r="9522" spans="1:25" x14ac:dyDescent="0.3">
      <c r="A9522" t="s">
        <v>60</v>
      </c>
      <c r="B9522" t="s">
        <v>23</v>
      </c>
      <c r="C9522">
        <v>1185732</v>
      </c>
      <c r="D9522" s="9">
        <v>44326</v>
      </c>
      <c r="E9522" s="8" t="str">
        <f>TEXT(Table1[[#This Row],[Invoice Date]],"dd-mm-yyyy")</f>
        <v>10-05-2021</v>
      </c>
      <c r="F9522" s="1" t="str">
        <f t="shared" si="592"/>
        <v>May</v>
      </c>
      <c r="G9522" s="1" t="str">
        <f t="shared" si="593"/>
        <v>2021</v>
      </c>
      <c r="H9522" s="1" t="str">
        <f t="shared" si="594"/>
        <v>Monday</v>
      </c>
      <c r="I9522" s="1" t="str">
        <f t="shared" si="595"/>
        <v>10</v>
      </c>
      <c r="J9522" t="s">
        <v>14</v>
      </c>
      <c r="K9522" t="s">
        <v>130</v>
      </c>
      <c r="L9522" t="s">
        <v>131</v>
      </c>
      <c r="M9522" t="s">
        <v>18</v>
      </c>
      <c r="N9522">
        <v>41</v>
      </c>
      <c r="O9522">
        <v>94</v>
      </c>
      <c r="P9522">
        <v>3854</v>
      </c>
      <c r="Q9522">
        <v>1966</v>
      </c>
      <c r="R9522">
        <v>0.51</v>
      </c>
      <c r="S9522" t="s">
        <v>23</v>
      </c>
      <c r="T9522" t="str">
        <f>IF(Table1[[#This Row],[Units Sold]]&gt; 700,"High Units","low Units")</f>
        <v>low Units</v>
      </c>
      <c r="U9522">
        <f>SUM(Table1[[#This Row],[Operating Profit]])/SUM(Table1[Operating Profit])*100</f>
        <v>5.9192776366481347E-4</v>
      </c>
      <c r="V9522">
        <f>SUM(Table1[[#This Row],[Price per Unit]]*Table1[[#This Row],[Units Sold]])</f>
        <v>3854</v>
      </c>
      <c r="W9522">
        <f>SUM(Table1[[#This Row],[Total Sales]]-Table1[[#This Row],[Operating Profit]])</f>
        <v>1888</v>
      </c>
      <c r="X9522">
        <f>SUM(Table1[[#This Row],[Total Sales]]-Table1[[#This Row],[Cost]])</f>
        <v>1966</v>
      </c>
      <c r="Y9522">
        <f>SUM(Table1[[#This Row],[profit/loss]])/SUM(Table1[profit/loss])</f>
        <v>5.9192776366481352E-6</v>
      </c>
    </row>
    <row r="9523" spans="1:25" x14ac:dyDescent="0.3">
      <c r="A9523" t="s">
        <v>60</v>
      </c>
      <c r="B9523" t="s">
        <v>23</v>
      </c>
      <c r="C9523">
        <v>1185732</v>
      </c>
      <c r="D9523" s="9">
        <v>44326</v>
      </c>
      <c r="E9523" s="8" t="str">
        <f>TEXT(Table1[[#This Row],[Invoice Date]],"dd-mm-yyyy")</f>
        <v>10-05-2021</v>
      </c>
      <c r="F9523" s="1" t="str">
        <f t="shared" si="592"/>
        <v>May</v>
      </c>
      <c r="G9523" s="1" t="str">
        <f t="shared" si="593"/>
        <v>2021</v>
      </c>
      <c r="H9523" s="1" t="str">
        <f t="shared" si="594"/>
        <v>Monday</v>
      </c>
      <c r="I9523" s="1" t="str">
        <f t="shared" si="595"/>
        <v>10</v>
      </c>
      <c r="J9523" t="s">
        <v>14</v>
      </c>
      <c r="K9523" t="s">
        <v>130</v>
      </c>
      <c r="L9523" t="s">
        <v>131</v>
      </c>
      <c r="M9523" t="s">
        <v>19</v>
      </c>
      <c r="N9523">
        <v>37</v>
      </c>
      <c r="O9523">
        <v>96</v>
      </c>
      <c r="P9523">
        <v>3552</v>
      </c>
      <c r="Q9523">
        <v>1314</v>
      </c>
      <c r="R9523">
        <v>0.37</v>
      </c>
      <c r="S9523" t="s">
        <v>23</v>
      </c>
      <c r="T9523" t="str">
        <f>IF(Table1[[#This Row],[Units Sold]]&gt; 700,"High Units","low Units")</f>
        <v>low Units</v>
      </c>
      <c r="U9523">
        <f>SUM(Table1[[#This Row],[Operating Profit]])/SUM(Table1[Operating Profit])*100</f>
        <v>3.956221167118845E-4</v>
      </c>
      <c r="V9523">
        <f>SUM(Table1[[#This Row],[Price per Unit]]*Table1[[#This Row],[Units Sold]])</f>
        <v>3552</v>
      </c>
      <c r="W9523">
        <f>SUM(Table1[[#This Row],[Total Sales]]-Table1[[#This Row],[Operating Profit]])</f>
        <v>2238</v>
      </c>
      <c r="X9523">
        <f>SUM(Table1[[#This Row],[Total Sales]]-Table1[[#This Row],[Cost]])</f>
        <v>1314</v>
      </c>
      <c r="Y9523">
        <f>SUM(Table1[[#This Row],[profit/loss]])/SUM(Table1[profit/loss])</f>
        <v>3.9562211671188452E-6</v>
      </c>
    </row>
    <row r="9524" spans="1:25" x14ac:dyDescent="0.3">
      <c r="A9524" t="s">
        <v>60</v>
      </c>
      <c r="B9524" t="s">
        <v>23</v>
      </c>
      <c r="C9524">
        <v>1185732</v>
      </c>
      <c r="D9524" s="9">
        <v>44326</v>
      </c>
      <c r="E9524" s="8" t="str">
        <f>TEXT(Table1[[#This Row],[Invoice Date]],"dd-mm-yyyy")</f>
        <v>10-05-2021</v>
      </c>
      <c r="F9524" s="1" t="str">
        <f t="shared" si="592"/>
        <v>May</v>
      </c>
      <c r="G9524" s="1" t="str">
        <f t="shared" si="593"/>
        <v>2021</v>
      </c>
      <c r="H9524" s="1" t="str">
        <f t="shared" si="594"/>
        <v>Monday</v>
      </c>
      <c r="I9524" s="1" t="str">
        <f t="shared" si="595"/>
        <v>10</v>
      </c>
      <c r="J9524" t="s">
        <v>14</v>
      </c>
      <c r="K9524" t="s">
        <v>130</v>
      </c>
      <c r="L9524" t="s">
        <v>131</v>
      </c>
      <c r="M9524" t="s">
        <v>20</v>
      </c>
      <c r="N9524">
        <v>40</v>
      </c>
      <c r="O9524">
        <v>83</v>
      </c>
      <c r="P9524">
        <v>3320</v>
      </c>
      <c r="Q9524">
        <v>1328</v>
      </c>
      <c r="R9524">
        <v>0.4</v>
      </c>
      <c r="S9524" t="s">
        <v>23</v>
      </c>
      <c r="T9524" t="str">
        <f>IF(Table1[[#This Row],[Units Sold]]&gt; 700,"High Units","low Units")</f>
        <v>low Units</v>
      </c>
      <c r="U9524">
        <f>SUM(Table1[[#This Row],[Operating Profit]])/SUM(Table1[Operating Profit])*100</f>
        <v>3.9983726864032163E-4</v>
      </c>
      <c r="V9524">
        <f>SUM(Table1[[#This Row],[Price per Unit]]*Table1[[#This Row],[Units Sold]])</f>
        <v>3320</v>
      </c>
      <c r="W9524">
        <f>SUM(Table1[[#This Row],[Total Sales]]-Table1[[#This Row],[Operating Profit]])</f>
        <v>1992</v>
      </c>
      <c r="X9524">
        <f>SUM(Table1[[#This Row],[Total Sales]]-Table1[[#This Row],[Cost]])</f>
        <v>1328</v>
      </c>
      <c r="Y9524">
        <f>SUM(Table1[[#This Row],[profit/loss]])/SUM(Table1[profit/loss])</f>
        <v>3.9983726864032164E-6</v>
      </c>
    </row>
    <row r="9525" spans="1:25" x14ac:dyDescent="0.3">
      <c r="A9525" t="s">
        <v>60</v>
      </c>
      <c r="B9525" t="s">
        <v>23</v>
      </c>
      <c r="C9525">
        <v>1185732</v>
      </c>
      <c r="D9525" s="9">
        <v>44326</v>
      </c>
      <c r="E9525" s="8" t="str">
        <f>TEXT(Table1[[#This Row],[Invoice Date]],"dd-mm-yyyy")</f>
        <v>10-05-2021</v>
      </c>
      <c r="F9525" s="1" t="str">
        <f t="shared" si="592"/>
        <v>May</v>
      </c>
      <c r="G9525" s="1" t="str">
        <f t="shared" si="593"/>
        <v>2021</v>
      </c>
      <c r="H9525" s="1" t="str">
        <f t="shared" si="594"/>
        <v>Monday</v>
      </c>
      <c r="I9525" s="1" t="str">
        <f t="shared" si="595"/>
        <v>10</v>
      </c>
      <c r="J9525" t="s">
        <v>14</v>
      </c>
      <c r="K9525" t="s">
        <v>130</v>
      </c>
      <c r="L9525" t="s">
        <v>131</v>
      </c>
      <c r="M9525" t="s">
        <v>21</v>
      </c>
      <c r="N9525">
        <v>46</v>
      </c>
      <c r="O9525">
        <v>91</v>
      </c>
      <c r="P9525">
        <v>4186</v>
      </c>
      <c r="Q9525">
        <v>1716</v>
      </c>
      <c r="R9525">
        <v>0.41</v>
      </c>
      <c r="S9525" t="s">
        <v>23</v>
      </c>
      <c r="T9525" t="str">
        <f>IF(Table1[[#This Row],[Units Sold]]&gt; 700,"High Units","low Units")</f>
        <v>low Units</v>
      </c>
      <c r="U9525">
        <f>SUM(Table1[[#This Row],[Operating Profit]])/SUM(Table1[Operating Profit])*100</f>
        <v>5.1665719351415057E-4</v>
      </c>
      <c r="V9525">
        <f>SUM(Table1[[#This Row],[Price per Unit]]*Table1[[#This Row],[Units Sold]])</f>
        <v>4186</v>
      </c>
      <c r="W9525">
        <f>SUM(Table1[[#This Row],[Total Sales]]-Table1[[#This Row],[Operating Profit]])</f>
        <v>2470</v>
      </c>
      <c r="X9525">
        <f>SUM(Table1[[#This Row],[Total Sales]]-Table1[[#This Row],[Cost]])</f>
        <v>1716</v>
      </c>
      <c r="Y9525">
        <f>SUM(Table1[[#This Row],[profit/loss]])/SUM(Table1[profit/loss])</f>
        <v>5.1665719351415055E-6</v>
      </c>
    </row>
    <row r="9526" spans="1:25" x14ac:dyDescent="0.3">
      <c r="A9526" t="s">
        <v>60</v>
      </c>
      <c r="B9526" t="s">
        <v>23</v>
      </c>
      <c r="C9526">
        <v>1185732</v>
      </c>
      <c r="D9526" s="9">
        <v>44326</v>
      </c>
      <c r="E9526" s="8" t="str">
        <f>TEXT(Table1[[#This Row],[Invoice Date]],"dd-mm-yyyy")</f>
        <v>10-05-2021</v>
      </c>
      <c r="F9526" s="1" t="str">
        <f t="shared" si="592"/>
        <v>May</v>
      </c>
      <c r="G9526" s="1" t="str">
        <f t="shared" si="593"/>
        <v>2021</v>
      </c>
      <c r="H9526" s="1" t="str">
        <f t="shared" si="594"/>
        <v>Monday</v>
      </c>
      <c r="I9526" s="1" t="str">
        <f t="shared" si="595"/>
        <v>10</v>
      </c>
      <c r="J9526" t="s">
        <v>14</v>
      </c>
      <c r="K9526" t="s">
        <v>130</v>
      </c>
      <c r="L9526" t="s">
        <v>131</v>
      </c>
      <c r="M9526" t="s">
        <v>22</v>
      </c>
      <c r="N9526">
        <v>47</v>
      </c>
      <c r="O9526">
        <v>120</v>
      </c>
      <c r="P9526">
        <v>5640</v>
      </c>
      <c r="Q9526">
        <v>2594</v>
      </c>
      <c r="R9526">
        <v>0.46</v>
      </c>
      <c r="S9526" t="s">
        <v>23</v>
      </c>
      <c r="T9526" t="str">
        <f>IF(Table1[[#This Row],[Units Sold]]&gt; 700,"High Units","low Units")</f>
        <v>low Units</v>
      </c>
      <c r="U9526">
        <f>SUM(Table1[[#This Row],[Operating Profit]])/SUM(Table1[Operating Profit])*100</f>
        <v>7.8100743588327881E-4</v>
      </c>
      <c r="V9526">
        <f>SUM(Table1[[#This Row],[Price per Unit]]*Table1[[#This Row],[Units Sold]])</f>
        <v>5640</v>
      </c>
      <c r="W9526">
        <f>SUM(Table1[[#This Row],[Total Sales]]-Table1[[#This Row],[Operating Profit]])</f>
        <v>3046</v>
      </c>
      <c r="X9526">
        <f>SUM(Table1[[#This Row],[Total Sales]]-Table1[[#This Row],[Cost]])</f>
        <v>2594</v>
      </c>
      <c r="Y9526">
        <f>SUM(Table1[[#This Row],[profit/loss]])/SUM(Table1[profit/loss])</f>
        <v>7.8100743588327879E-6</v>
      </c>
    </row>
    <row r="9527" spans="1:25" x14ac:dyDescent="0.3">
      <c r="A9527" t="s">
        <v>60</v>
      </c>
      <c r="B9527" t="s">
        <v>23</v>
      </c>
      <c r="C9527">
        <v>1185732</v>
      </c>
      <c r="D9527" s="9">
        <v>44359</v>
      </c>
      <c r="E9527" s="8" t="str">
        <f>TEXT(Table1[[#This Row],[Invoice Date]],"dd-mm-yyyy")</f>
        <v>12-06-2021</v>
      </c>
      <c r="F9527" s="1" t="str">
        <f t="shared" si="592"/>
        <v>June</v>
      </c>
      <c r="G9527" s="1" t="str">
        <f t="shared" si="593"/>
        <v>2021</v>
      </c>
      <c r="H9527" s="1" t="str">
        <f t="shared" si="594"/>
        <v>Saturday</v>
      </c>
      <c r="I9527" s="1" t="str">
        <f t="shared" si="595"/>
        <v>12</v>
      </c>
      <c r="J9527" t="s">
        <v>14</v>
      </c>
      <c r="K9527" t="s">
        <v>130</v>
      </c>
      <c r="L9527" t="s">
        <v>131</v>
      </c>
      <c r="M9527" t="s">
        <v>16</v>
      </c>
      <c r="N9527">
        <v>47</v>
      </c>
      <c r="O9527">
        <v>195</v>
      </c>
      <c r="P9527">
        <v>9165</v>
      </c>
      <c r="Q9527">
        <v>4491</v>
      </c>
      <c r="R9527">
        <v>0.49</v>
      </c>
      <c r="S9527" t="s">
        <v>23</v>
      </c>
      <c r="T9527" t="str">
        <f>IF(Table1[[#This Row],[Units Sold]]&gt; 700,"High Units","low Units")</f>
        <v>low Units</v>
      </c>
      <c r="U9527">
        <f>SUM(Table1[[#This Row],[Operating Profit]])/SUM(Table1[Operating Profit])*100</f>
        <v>1.3521605221865093E-3</v>
      </c>
      <c r="V9527">
        <f>SUM(Table1[[#This Row],[Price per Unit]]*Table1[[#This Row],[Units Sold]])</f>
        <v>9165</v>
      </c>
      <c r="W9527">
        <f>SUM(Table1[[#This Row],[Total Sales]]-Table1[[#This Row],[Operating Profit]])</f>
        <v>4674</v>
      </c>
      <c r="X9527">
        <f>SUM(Table1[[#This Row],[Total Sales]]-Table1[[#This Row],[Cost]])</f>
        <v>4491</v>
      </c>
      <c r="Y9527">
        <f>SUM(Table1[[#This Row],[profit/loss]])/SUM(Table1[profit/loss])</f>
        <v>1.3521605221865093E-5</v>
      </c>
    </row>
    <row r="9528" spans="1:25" x14ac:dyDescent="0.3">
      <c r="A9528" t="s">
        <v>60</v>
      </c>
      <c r="B9528" t="s">
        <v>23</v>
      </c>
      <c r="C9528">
        <v>1185732</v>
      </c>
      <c r="D9528" s="9">
        <v>44359</v>
      </c>
      <c r="E9528" s="8" t="str">
        <f>TEXT(Table1[[#This Row],[Invoice Date]],"dd-mm-yyyy")</f>
        <v>12-06-2021</v>
      </c>
      <c r="F9528" s="1" t="str">
        <f t="shared" si="592"/>
        <v>June</v>
      </c>
      <c r="G9528" s="1" t="str">
        <f t="shared" si="593"/>
        <v>2021</v>
      </c>
      <c r="H9528" s="1" t="str">
        <f t="shared" si="594"/>
        <v>Saturday</v>
      </c>
      <c r="I9528" s="1" t="str">
        <f t="shared" si="595"/>
        <v>12</v>
      </c>
      <c r="J9528" t="s">
        <v>14</v>
      </c>
      <c r="K9528" t="s">
        <v>130</v>
      </c>
      <c r="L9528" t="s">
        <v>131</v>
      </c>
      <c r="M9528" t="s">
        <v>18</v>
      </c>
      <c r="N9528">
        <v>44</v>
      </c>
      <c r="O9528">
        <v>120</v>
      </c>
      <c r="P9528">
        <v>5280</v>
      </c>
      <c r="Q9528">
        <v>2640</v>
      </c>
      <c r="R9528">
        <v>0.5</v>
      </c>
      <c r="S9528" t="s">
        <v>23</v>
      </c>
      <c r="T9528" t="str">
        <f>IF(Table1[[#This Row],[Units Sold]]&gt; 700,"High Units","low Units")</f>
        <v>low Units</v>
      </c>
      <c r="U9528">
        <f>SUM(Table1[[#This Row],[Operating Profit]])/SUM(Table1[Operating Profit])*100</f>
        <v>7.9485722079100088E-4</v>
      </c>
      <c r="V9528">
        <f>SUM(Table1[[#This Row],[Price per Unit]]*Table1[[#This Row],[Units Sold]])</f>
        <v>5280</v>
      </c>
      <c r="W9528">
        <f>SUM(Table1[[#This Row],[Total Sales]]-Table1[[#This Row],[Operating Profit]])</f>
        <v>2640</v>
      </c>
      <c r="X9528">
        <f>SUM(Table1[[#This Row],[Total Sales]]-Table1[[#This Row],[Cost]])</f>
        <v>2640</v>
      </c>
      <c r="Y9528">
        <f>SUM(Table1[[#This Row],[profit/loss]])/SUM(Table1[profit/loss])</f>
        <v>7.9485722079100091E-6</v>
      </c>
    </row>
    <row r="9529" spans="1:25" x14ac:dyDescent="0.3">
      <c r="A9529" t="s">
        <v>60</v>
      </c>
      <c r="B9529" t="s">
        <v>23</v>
      </c>
      <c r="C9529">
        <v>1185732</v>
      </c>
      <c r="D9529" s="9">
        <v>44359</v>
      </c>
      <c r="E9529" s="8" t="str">
        <f>TEXT(Table1[[#This Row],[Invoice Date]],"dd-mm-yyyy")</f>
        <v>12-06-2021</v>
      </c>
      <c r="F9529" s="1" t="str">
        <f t="shared" si="592"/>
        <v>June</v>
      </c>
      <c r="G9529" s="1" t="str">
        <f t="shared" si="593"/>
        <v>2021</v>
      </c>
      <c r="H9529" s="1" t="str">
        <f t="shared" si="594"/>
        <v>Saturday</v>
      </c>
      <c r="I9529" s="1" t="str">
        <f t="shared" si="595"/>
        <v>12</v>
      </c>
      <c r="J9529" t="s">
        <v>14</v>
      </c>
      <c r="K9529" t="s">
        <v>130</v>
      </c>
      <c r="L9529" t="s">
        <v>131</v>
      </c>
      <c r="M9529" t="s">
        <v>19</v>
      </c>
      <c r="N9529">
        <v>35</v>
      </c>
      <c r="O9529">
        <v>104</v>
      </c>
      <c r="P9529">
        <v>3640</v>
      </c>
      <c r="Q9529">
        <v>1420</v>
      </c>
      <c r="R9529">
        <v>0.39</v>
      </c>
      <c r="S9529" t="s">
        <v>23</v>
      </c>
      <c r="T9529" t="str">
        <f>IF(Table1[[#This Row],[Units Sold]]&gt; 700,"High Units","low Units")</f>
        <v>low Units</v>
      </c>
      <c r="U9529">
        <f>SUM(Table1[[#This Row],[Operating Profit]])/SUM(Table1[Operating Profit])*100</f>
        <v>4.275368384557656E-4</v>
      </c>
      <c r="V9529">
        <f>SUM(Table1[[#This Row],[Price per Unit]]*Table1[[#This Row],[Units Sold]])</f>
        <v>3640</v>
      </c>
      <c r="W9529">
        <f>SUM(Table1[[#This Row],[Total Sales]]-Table1[[#This Row],[Operating Profit]])</f>
        <v>2220</v>
      </c>
      <c r="X9529">
        <f>SUM(Table1[[#This Row],[Total Sales]]-Table1[[#This Row],[Cost]])</f>
        <v>1420</v>
      </c>
      <c r="Y9529">
        <f>SUM(Table1[[#This Row],[profit/loss]])/SUM(Table1[profit/loss])</f>
        <v>4.2753683845576563E-6</v>
      </c>
    </row>
    <row r="9530" spans="1:25" x14ac:dyDescent="0.3">
      <c r="A9530" t="s">
        <v>60</v>
      </c>
      <c r="B9530" t="s">
        <v>23</v>
      </c>
      <c r="C9530">
        <v>1185732</v>
      </c>
      <c r="D9530" s="9">
        <v>44359</v>
      </c>
      <c r="E9530" s="8" t="str">
        <f>TEXT(Table1[[#This Row],[Invoice Date]],"dd-mm-yyyy")</f>
        <v>12-06-2021</v>
      </c>
      <c r="F9530" s="1" t="str">
        <f t="shared" si="592"/>
        <v>June</v>
      </c>
      <c r="G9530" s="1" t="str">
        <f t="shared" si="593"/>
        <v>2021</v>
      </c>
      <c r="H9530" s="1" t="str">
        <f t="shared" si="594"/>
        <v>Saturday</v>
      </c>
      <c r="I9530" s="1" t="str">
        <f t="shared" si="595"/>
        <v>12</v>
      </c>
      <c r="J9530" t="s">
        <v>14</v>
      </c>
      <c r="K9530" t="s">
        <v>130</v>
      </c>
      <c r="L9530" t="s">
        <v>131</v>
      </c>
      <c r="M9530" t="s">
        <v>20</v>
      </c>
      <c r="N9530">
        <v>38</v>
      </c>
      <c r="O9530">
        <v>102</v>
      </c>
      <c r="P9530">
        <v>3876</v>
      </c>
      <c r="Q9530">
        <v>1550</v>
      </c>
      <c r="R9530">
        <v>0.4</v>
      </c>
      <c r="S9530" t="s">
        <v>23</v>
      </c>
      <c r="T9530" t="str">
        <f>IF(Table1[[#This Row],[Units Sold]]&gt; 700,"High Units","low Units")</f>
        <v>low Units</v>
      </c>
      <c r="U9530">
        <f>SUM(Table1[[#This Row],[Operating Profit]])/SUM(Table1[Operating Profit])*100</f>
        <v>4.6667753493411039E-4</v>
      </c>
      <c r="V9530">
        <f>SUM(Table1[[#This Row],[Price per Unit]]*Table1[[#This Row],[Units Sold]])</f>
        <v>3876</v>
      </c>
      <c r="W9530">
        <f>SUM(Table1[[#This Row],[Total Sales]]-Table1[[#This Row],[Operating Profit]])</f>
        <v>2326</v>
      </c>
      <c r="X9530">
        <f>SUM(Table1[[#This Row],[Total Sales]]-Table1[[#This Row],[Cost]])</f>
        <v>1550</v>
      </c>
      <c r="Y9530">
        <f>SUM(Table1[[#This Row],[profit/loss]])/SUM(Table1[profit/loss])</f>
        <v>4.6667753493411038E-6</v>
      </c>
    </row>
    <row r="9531" spans="1:25" x14ac:dyDescent="0.3">
      <c r="A9531" t="s">
        <v>60</v>
      </c>
      <c r="B9531" t="s">
        <v>23</v>
      </c>
      <c r="C9531">
        <v>1185732</v>
      </c>
      <c r="D9531" s="9">
        <v>44359</v>
      </c>
      <c r="E9531" s="8" t="str">
        <f>TEXT(Table1[[#This Row],[Invoice Date]],"dd-mm-yyyy")</f>
        <v>12-06-2021</v>
      </c>
      <c r="F9531" s="1" t="str">
        <f t="shared" si="592"/>
        <v>June</v>
      </c>
      <c r="G9531" s="1" t="str">
        <f t="shared" si="593"/>
        <v>2021</v>
      </c>
      <c r="H9531" s="1" t="str">
        <f t="shared" si="594"/>
        <v>Saturday</v>
      </c>
      <c r="I9531" s="1" t="str">
        <f t="shared" si="595"/>
        <v>12</v>
      </c>
      <c r="J9531" t="s">
        <v>14</v>
      </c>
      <c r="K9531" t="s">
        <v>130</v>
      </c>
      <c r="L9531" t="s">
        <v>131</v>
      </c>
      <c r="M9531" t="s">
        <v>21</v>
      </c>
      <c r="N9531">
        <v>44</v>
      </c>
      <c r="O9531">
        <v>105</v>
      </c>
      <c r="P9531">
        <v>4620</v>
      </c>
      <c r="Q9531">
        <v>1894</v>
      </c>
      <c r="R9531">
        <v>0.41</v>
      </c>
      <c r="S9531" t="s">
        <v>23</v>
      </c>
      <c r="T9531" t="str">
        <f>IF(Table1[[#This Row],[Units Sold]]&gt; 700,"High Units","low Units")</f>
        <v>low Units</v>
      </c>
      <c r="U9531">
        <f>SUM(Table1[[#This Row],[Operating Profit]])/SUM(Table1[Operating Profit])*100</f>
        <v>5.7024983946142257E-4</v>
      </c>
      <c r="V9531">
        <f>SUM(Table1[[#This Row],[Price per Unit]]*Table1[[#This Row],[Units Sold]])</f>
        <v>4620</v>
      </c>
      <c r="W9531">
        <f>SUM(Table1[[#This Row],[Total Sales]]-Table1[[#This Row],[Operating Profit]])</f>
        <v>2726</v>
      </c>
      <c r="X9531">
        <f>SUM(Table1[[#This Row],[Total Sales]]-Table1[[#This Row],[Cost]])</f>
        <v>1894</v>
      </c>
      <c r="Y9531">
        <f>SUM(Table1[[#This Row],[profit/loss]])/SUM(Table1[profit/loss])</f>
        <v>5.7024983946142259E-6</v>
      </c>
    </row>
    <row r="9532" spans="1:25" x14ac:dyDescent="0.3">
      <c r="A9532" t="s">
        <v>60</v>
      </c>
      <c r="B9532" t="s">
        <v>23</v>
      </c>
      <c r="C9532">
        <v>1185732</v>
      </c>
      <c r="D9532" s="9">
        <v>44359</v>
      </c>
      <c r="E9532" s="8" t="str">
        <f>TEXT(Table1[[#This Row],[Invoice Date]],"dd-mm-yyyy")</f>
        <v>12-06-2021</v>
      </c>
      <c r="F9532" s="1" t="str">
        <f t="shared" si="592"/>
        <v>June</v>
      </c>
      <c r="G9532" s="1" t="str">
        <f t="shared" si="593"/>
        <v>2021</v>
      </c>
      <c r="H9532" s="1" t="str">
        <f t="shared" si="594"/>
        <v>Saturday</v>
      </c>
      <c r="I9532" s="1" t="str">
        <f t="shared" si="595"/>
        <v>12</v>
      </c>
      <c r="J9532" t="s">
        <v>14</v>
      </c>
      <c r="K9532" t="s">
        <v>130</v>
      </c>
      <c r="L9532" t="s">
        <v>131</v>
      </c>
      <c r="M9532" t="s">
        <v>22</v>
      </c>
      <c r="N9532">
        <v>49</v>
      </c>
      <c r="O9532">
        <v>158</v>
      </c>
      <c r="P9532">
        <v>7742</v>
      </c>
      <c r="Q9532">
        <v>3484</v>
      </c>
      <c r="R9532">
        <v>0.45</v>
      </c>
      <c r="S9532" t="s">
        <v>23</v>
      </c>
      <c r="T9532" t="str">
        <f>IF(Table1[[#This Row],[Units Sold]]&gt; 700,"High Units","low Units")</f>
        <v>low Units</v>
      </c>
      <c r="U9532">
        <f>SUM(Table1[[#This Row],[Operating Profit]])/SUM(Table1[Operating Profit])*100</f>
        <v>1.048970665619639E-3</v>
      </c>
      <c r="V9532">
        <f>SUM(Table1[[#This Row],[Price per Unit]]*Table1[[#This Row],[Units Sold]])</f>
        <v>7742</v>
      </c>
      <c r="W9532">
        <f>SUM(Table1[[#This Row],[Total Sales]]-Table1[[#This Row],[Operating Profit]])</f>
        <v>4258</v>
      </c>
      <c r="X9532">
        <f>SUM(Table1[[#This Row],[Total Sales]]-Table1[[#This Row],[Cost]])</f>
        <v>3484</v>
      </c>
      <c r="Y9532">
        <f>SUM(Table1[[#This Row],[profit/loss]])/SUM(Table1[profit/loss])</f>
        <v>1.0489706656196391E-5</v>
      </c>
    </row>
    <row r="9533" spans="1:25" x14ac:dyDescent="0.3">
      <c r="A9533" t="s">
        <v>60</v>
      </c>
      <c r="B9533" t="s">
        <v>23</v>
      </c>
      <c r="C9533">
        <v>1185732</v>
      </c>
      <c r="D9533" s="9">
        <v>44387</v>
      </c>
      <c r="E9533" s="8" t="str">
        <f>TEXT(Table1[[#This Row],[Invoice Date]],"dd-mm-yyyy")</f>
        <v>10-07-2021</v>
      </c>
      <c r="F9533" s="1" t="str">
        <f t="shared" si="592"/>
        <v>July</v>
      </c>
      <c r="G9533" s="1" t="str">
        <f t="shared" si="593"/>
        <v>2021</v>
      </c>
      <c r="H9533" s="1" t="str">
        <f t="shared" si="594"/>
        <v>Saturday</v>
      </c>
      <c r="I9533" s="1" t="str">
        <f t="shared" si="595"/>
        <v>10</v>
      </c>
      <c r="J9533" t="s">
        <v>14</v>
      </c>
      <c r="K9533" t="s">
        <v>130</v>
      </c>
      <c r="L9533" t="s">
        <v>131</v>
      </c>
      <c r="M9533" t="s">
        <v>16</v>
      </c>
      <c r="N9533">
        <v>45</v>
      </c>
      <c r="O9533">
        <v>209</v>
      </c>
      <c r="P9533">
        <v>9405</v>
      </c>
      <c r="Q9533">
        <v>4891</v>
      </c>
      <c r="R9533">
        <v>0.52</v>
      </c>
      <c r="S9533" t="s">
        <v>23</v>
      </c>
      <c r="T9533" t="str">
        <f>IF(Table1[[#This Row],[Units Sold]]&gt; 700,"High Units","low Units")</f>
        <v>low Units</v>
      </c>
      <c r="U9533">
        <f>SUM(Table1[[#This Row],[Operating Profit]])/SUM(Table1[Operating Profit])*100</f>
        <v>1.4725934344275702E-3</v>
      </c>
      <c r="V9533">
        <f>SUM(Table1[[#This Row],[Price per Unit]]*Table1[[#This Row],[Units Sold]])</f>
        <v>9405</v>
      </c>
      <c r="W9533">
        <f>SUM(Table1[[#This Row],[Total Sales]]-Table1[[#This Row],[Operating Profit]])</f>
        <v>4514</v>
      </c>
      <c r="X9533">
        <f>SUM(Table1[[#This Row],[Total Sales]]-Table1[[#This Row],[Cost]])</f>
        <v>4891</v>
      </c>
      <c r="Y9533">
        <f>SUM(Table1[[#This Row],[profit/loss]])/SUM(Table1[profit/loss])</f>
        <v>1.4725934344275702E-5</v>
      </c>
    </row>
    <row r="9534" spans="1:25" x14ac:dyDescent="0.3">
      <c r="A9534" t="s">
        <v>60</v>
      </c>
      <c r="B9534" t="s">
        <v>23</v>
      </c>
      <c r="C9534">
        <v>1185732</v>
      </c>
      <c r="D9534" s="9">
        <v>44387</v>
      </c>
      <c r="E9534" s="8" t="str">
        <f>TEXT(Table1[[#This Row],[Invoice Date]],"dd-mm-yyyy")</f>
        <v>10-07-2021</v>
      </c>
      <c r="F9534" s="1" t="str">
        <f t="shared" si="592"/>
        <v>July</v>
      </c>
      <c r="G9534" s="1" t="str">
        <f t="shared" si="593"/>
        <v>2021</v>
      </c>
      <c r="H9534" s="1" t="str">
        <f t="shared" si="594"/>
        <v>Saturday</v>
      </c>
      <c r="I9534" s="1" t="str">
        <f t="shared" si="595"/>
        <v>10</v>
      </c>
      <c r="J9534" t="s">
        <v>14</v>
      </c>
      <c r="K9534" t="s">
        <v>130</v>
      </c>
      <c r="L9534" t="s">
        <v>131</v>
      </c>
      <c r="M9534" t="s">
        <v>18</v>
      </c>
      <c r="N9534">
        <v>42</v>
      </c>
      <c r="O9534">
        <v>145</v>
      </c>
      <c r="P9534">
        <v>6090</v>
      </c>
      <c r="Q9534">
        <v>3045</v>
      </c>
      <c r="R9534">
        <v>0.5</v>
      </c>
      <c r="S9534" t="s">
        <v>23</v>
      </c>
      <c r="T9534" t="str">
        <f>IF(Table1[[#This Row],[Units Sold]]&gt; 700,"High Units","low Units")</f>
        <v>low Units</v>
      </c>
      <c r="U9534">
        <f>SUM(Table1[[#This Row],[Operating Profit]])/SUM(Table1[Operating Profit])*100</f>
        <v>9.167955444350748E-4</v>
      </c>
      <c r="V9534">
        <f>SUM(Table1[[#This Row],[Price per Unit]]*Table1[[#This Row],[Units Sold]])</f>
        <v>6090</v>
      </c>
      <c r="W9534">
        <f>SUM(Table1[[#This Row],[Total Sales]]-Table1[[#This Row],[Operating Profit]])</f>
        <v>3045</v>
      </c>
      <c r="X9534">
        <f>SUM(Table1[[#This Row],[Total Sales]]-Table1[[#This Row],[Cost]])</f>
        <v>3045</v>
      </c>
      <c r="Y9534">
        <f>SUM(Table1[[#This Row],[profit/loss]])/SUM(Table1[profit/loss])</f>
        <v>9.1679554443507478E-6</v>
      </c>
    </row>
    <row r="9535" spans="1:25" x14ac:dyDescent="0.3">
      <c r="A9535" t="s">
        <v>60</v>
      </c>
      <c r="B9535" t="s">
        <v>23</v>
      </c>
      <c r="C9535">
        <v>1185732</v>
      </c>
      <c r="D9535" s="9">
        <v>44387</v>
      </c>
      <c r="E9535" s="8" t="str">
        <f>TEXT(Table1[[#This Row],[Invoice Date]],"dd-mm-yyyy")</f>
        <v>10-07-2021</v>
      </c>
      <c r="F9535" s="1" t="str">
        <f t="shared" si="592"/>
        <v>July</v>
      </c>
      <c r="G9535" s="1" t="str">
        <f t="shared" si="593"/>
        <v>2021</v>
      </c>
      <c r="H9535" s="1" t="str">
        <f t="shared" si="594"/>
        <v>Saturday</v>
      </c>
      <c r="I9535" s="1" t="str">
        <f t="shared" si="595"/>
        <v>10</v>
      </c>
      <c r="J9535" t="s">
        <v>14</v>
      </c>
      <c r="K9535" t="s">
        <v>130</v>
      </c>
      <c r="L9535" t="s">
        <v>131</v>
      </c>
      <c r="M9535" t="s">
        <v>19</v>
      </c>
      <c r="N9535">
        <v>33</v>
      </c>
      <c r="O9535">
        <v>109</v>
      </c>
      <c r="P9535">
        <v>3597</v>
      </c>
      <c r="Q9535">
        <v>1331</v>
      </c>
      <c r="R9535">
        <v>0.37</v>
      </c>
      <c r="S9535" t="s">
        <v>23</v>
      </c>
      <c r="T9535" t="str">
        <f>IF(Table1[[#This Row],[Units Sold]]&gt; 700,"High Units","low Units")</f>
        <v>low Units</v>
      </c>
      <c r="U9535">
        <f>SUM(Table1[[#This Row],[Operating Profit]])/SUM(Table1[Operating Profit])*100</f>
        <v>4.0074051548212954E-4</v>
      </c>
      <c r="V9535">
        <f>SUM(Table1[[#This Row],[Price per Unit]]*Table1[[#This Row],[Units Sold]])</f>
        <v>3597</v>
      </c>
      <c r="W9535">
        <f>SUM(Table1[[#This Row],[Total Sales]]-Table1[[#This Row],[Operating Profit]])</f>
        <v>2266</v>
      </c>
      <c r="X9535">
        <f>SUM(Table1[[#This Row],[Total Sales]]-Table1[[#This Row],[Cost]])</f>
        <v>1331</v>
      </c>
      <c r="Y9535">
        <f>SUM(Table1[[#This Row],[profit/loss]])/SUM(Table1[profit/loss])</f>
        <v>4.0074051548212957E-6</v>
      </c>
    </row>
    <row r="9536" spans="1:25" x14ac:dyDescent="0.3">
      <c r="A9536" t="s">
        <v>60</v>
      </c>
      <c r="B9536" t="s">
        <v>23</v>
      </c>
      <c r="C9536">
        <v>1185732</v>
      </c>
      <c r="D9536" s="9">
        <v>44387</v>
      </c>
      <c r="E9536" s="8" t="str">
        <f>TEXT(Table1[[#This Row],[Invoice Date]],"dd-mm-yyyy")</f>
        <v>10-07-2021</v>
      </c>
      <c r="F9536" s="1" t="str">
        <f t="shared" si="592"/>
        <v>July</v>
      </c>
      <c r="G9536" s="1" t="str">
        <f t="shared" si="593"/>
        <v>2021</v>
      </c>
      <c r="H9536" s="1" t="str">
        <f t="shared" si="594"/>
        <v>Saturday</v>
      </c>
      <c r="I9536" s="1" t="str">
        <f t="shared" si="595"/>
        <v>10</v>
      </c>
      <c r="J9536" t="s">
        <v>14</v>
      </c>
      <c r="K9536" t="s">
        <v>130</v>
      </c>
      <c r="L9536" t="s">
        <v>131</v>
      </c>
      <c r="M9536" t="s">
        <v>20</v>
      </c>
      <c r="N9536">
        <v>36</v>
      </c>
      <c r="O9536">
        <v>96</v>
      </c>
      <c r="P9536">
        <v>3456</v>
      </c>
      <c r="Q9536">
        <v>1452</v>
      </c>
      <c r="R9536">
        <v>0.42</v>
      </c>
      <c r="S9536" t="s">
        <v>23</v>
      </c>
      <c r="T9536" t="str">
        <f>IF(Table1[[#This Row],[Units Sold]]&gt; 700,"High Units","low Units")</f>
        <v>low Units</v>
      </c>
      <c r="U9536">
        <f>SUM(Table1[[#This Row],[Operating Profit]])/SUM(Table1[Operating Profit])*100</f>
        <v>4.3717147143505048E-4</v>
      </c>
      <c r="V9536">
        <f>SUM(Table1[[#This Row],[Price per Unit]]*Table1[[#This Row],[Units Sold]])</f>
        <v>3456</v>
      </c>
      <c r="W9536">
        <f>SUM(Table1[[#This Row],[Total Sales]]-Table1[[#This Row],[Operating Profit]])</f>
        <v>2004</v>
      </c>
      <c r="X9536">
        <f>SUM(Table1[[#This Row],[Total Sales]]-Table1[[#This Row],[Cost]])</f>
        <v>1452</v>
      </c>
      <c r="Y9536">
        <f>SUM(Table1[[#This Row],[profit/loss]])/SUM(Table1[profit/loss])</f>
        <v>4.3717147143505046E-6</v>
      </c>
    </row>
    <row r="9537" spans="1:25" x14ac:dyDescent="0.3">
      <c r="A9537" t="s">
        <v>60</v>
      </c>
      <c r="B9537" t="s">
        <v>23</v>
      </c>
      <c r="C9537">
        <v>1185732</v>
      </c>
      <c r="D9537" s="9">
        <v>44387</v>
      </c>
      <c r="E9537" s="8" t="str">
        <f>TEXT(Table1[[#This Row],[Invoice Date]],"dd-mm-yyyy")</f>
        <v>10-07-2021</v>
      </c>
      <c r="F9537" s="1" t="str">
        <f t="shared" si="592"/>
        <v>July</v>
      </c>
      <c r="G9537" s="1" t="str">
        <f t="shared" si="593"/>
        <v>2021</v>
      </c>
      <c r="H9537" s="1" t="str">
        <f t="shared" si="594"/>
        <v>Saturday</v>
      </c>
      <c r="I9537" s="1" t="str">
        <f t="shared" si="595"/>
        <v>10</v>
      </c>
      <c r="J9537" t="s">
        <v>14</v>
      </c>
      <c r="K9537" t="s">
        <v>130</v>
      </c>
      <c r="L9537" t="s">
        <v>131</v>
      </c>
      <c r="M9537" t="s">
        <v>21</v>
      </c>
      <c r="N9537">
        <v>39</v>
      </c>
      <c r="O9537">
        <v>114</v>
      </c>
      <c r="P9537">
        <v>4446</v>
      </c>
      <c r="Q9537">
        <v>1689</v>
      </c>
      <c r="R9537">
        <v>0.38</v>
      </c>
      <c r="S9537" t="s">
        <v>23</v>
      </c>
      <c r="T9537" t="str">
        <f>IF(Table1[[#This Row],[Units Sold]]&gt; 700,"High Units","low Units")</f>
        <v>low Units</v>
      </c>
      <c r="U9537">
        <f>SUM(Table1[[#This Row],[Operating Profit]])/SUM(Table1[Operating Profit])*100</f>
        <v>5.0852797193787897E-4</v>
      </c>
      <c r="V9537">
        <f>SUM(Table1[[#This Row],[Price per Unit]]*Table1[[#This Row],[Units Sold]])</f>
        <v>4446</v>
      </c>
      <c r="W9537">
        <f>SUM(Table1[[#This Row],[Total Sales]]-Table1[[#This Row],[Operating Profit]])</f>
        <v>2757</v>
      </c>
      <c r="X9537">
        <f>SUM(Table1[[#This Row],[Total Sales]]-Table1[[#This Row],[Cost]])</f>
        <v>1689</v>
      </c>
      <c r="Y9537">
        <f>SUM(Table1[[#This Row],[profit/loss]])/SUM(Table1[profit/loss])</f>
        <v>5.0852797193787898E-6</v>
      </c>
    </row>
    <row r="9538" spans="1:25" x14ac:dyDescent="0.3">
      <c r="A9538" t="s">
        <v>60</v>
      </c>
      <c r="B9538" t="s">
        <v>23</v>
      </c>
      <c r="C9538">
        <v>1185732</v>
      </c>
      <c r="D9538" s="9">
        <v>44387</v>
      </c>
      <c r="E9538" s="8" t="str">
        <f>TEXT(Table1[[#This Row],[Invoice Date]],"dd-mm-yyyy")</f>
        <v>10-07-2021</v>
      </c>
      <c r="F9538" s="1" t="str">
        <f t="shared" si="592"/>
        <v>July</v>
      </c>
      <c r="G9538" s="1" t="str">
        <f t="shared" si="593"/>
        <v>2021</v>
      </c>
      <c r="H9538" s="1" t="str">
        <f t="shared" si="594"/>
        <v>Saturday</v>
      </c>
      <c r="I9538" s="1" t="str">
        <f t="shared" si="595"/>
        <v>10</v>
      </c>
      <c r="J9538" t="s">
        <v>14</v>
      </c>
      <c r="K9538" t="s">
        <v>130</v>
      </c>
      <c r="L9538" t="s">
        <v>131</v>
      </c>
      <c r="M9538" t="s">
        <v>22</v>
      </c>
      <c r="N9538">
        <v>49</v>
      </c>
      <c r="O9538">
        <v>175</v>
      </c>
      <c r="P9538">
        <v>8575</v>
      </c>
      <c r="Q9538">
        <v>4030</v>
      </c>
      <c r="R9538">
        <v>0.47</v>
      </c>
      <c r="S9538" t="s">
        <v>23</v>
      </c>
      <c r="T9538" t="str">
        <f>IF(Table1[[#This Row],[Units Sold]]&gt; 700,"High Units","low Units")</f>
        <v>low Units</v>
      </c>
      <c r="U9538">
        <f>SUM(Table1[[#This Row],[Operating Profit]])/SUM(Table1[Operating Profit])*100</f>
        <v>1.213361590828687E-3</v>
      </c>
      <c r="V9538">
        <f>SUM(Table1[[#This Row],[Price per Unit]]*Table1[[#This Row],[Units Sold]])</f>
        <v>8575</v>
      </c>
      <c r="W9538">
        <f>SUM(Table1[[#This Row],[Total Sales]]-Table1[[#This Row],[Operating Profit]])</f>
        <v>4545</v>
      </c>
      <c r="X9538">
        <f>SUM(Table1[[#This Row],[Total Sales]]-Table1[[#This Row],[Cost]])</f>
        <v>4030</v>
      </c>
      <c r="Y9538">
        <f>SUM(Table1[[#This Row],[profit/loss]])/SUM(Table1[profit/loss])</f>
        <v>1.213361590828687E-5</v>
      </c>
    </row>
    <row r="9539" spans="1:25" x14ac:dyDescent="0.3">
      <c r="A9539" t="s">
        <v>60</v>
      </c>
      <c r="B9539" t="s">
        <v>23</v>
      </c>
      <c r="C9539">
        <v>1185732</v>
      </c>
      <c r="D9539" s="9">
        <v>44419</v>
      </c>
      <c r="E9539" s="8" t="str">
        <f>TEXT(Table1[[#This Row],[Invoice Date]],"dd-mm-yyyy")</f>
        <v>11-08-2021</v>
      </c>
      <c r="F9539" s="1" t="str">
        <f t="shared" ref="F9539:F9602" si="596">TEXT(D9539,"mmmm")</f>
        <v>August</v>
      </c>
      <c r="G9539" s="1" t="str">
        <f t="shared" ref="G9539:G9602" si="597">TEXT(D9539,"YYYY")</f>
        <v>2021</v>
      </c>
      <c r="H9539" s="1" t="str">
        <f t="shared" ref="H9539:H9602" si="598">TEXT(D9539,"dddd")</f>
        <v>Wednesday</v>
      </c>
      <c r="I9539" s="1" t="str">
        <f t="shared" ref="I9539:I9602" si="599">TEXT(D9539,"dd")</f>
        <v>11</v>
      </c>
      <c r="J9539" t="s">
        <v>14</v>
      </c>
      <c r="K9539" t="s">
        <v>130</v>
      </c>
      <c r="L9539" t="s">
        <v>131</v>
      </c>
      <c r="M9539" t="s">
        <v>16</v>
      </c>
      <c r="N9539">
        <v>42</v>
      </c>
      <c r="O9539">
        <v>215</v>
      </c>
      <c r="P9539">
        <v>9030</v>
      </c>
      <c r="Q9539">
        <v>4605</v>
      </c>
      <c r="R9539">
        <v>0.51</v>
      </c>
      <c r="S9539" t="s">
        <v>23</v>
      </c>
      <c r="T9539" t="str">
        <f>IF(Table1[[#This Row],[Units Sold]]&gt; 700,"High Units","low Units")</f>
        <v>low Units</v>
      </c>
      <c r="U9539">
        <f>SUM(Table1[[#This Row],[Operating Profit]])/SUM(Table1[Operating Profit])*100</f>
        <v>1.3864839021752117E-3</v>
      </c>
      <c r="V9539">
        <f>SUM(Table1[[#This Row],[Price per Unit]]*Table1[[#This Row],[Units Sold]])</f>
        <v>9030</v>
      </c>
      <c r="W9539">
        <f>SUM(Table1[[#This Row],[Total Sales]]-Table1[[#This Row],[Operating Profit]])</f>
        <v>4425</v>
      </c>
      <c r="X9539">
        <f>SUM(Table1[[#This Row],[Total Sales]]-Table1[[#This Row],[Cost]])</f>
        <v>4605</v>
      </c>
      <c r="Y9539">
        <f>SUM(Table1[[#This Row],[profit/loss]])/SUM(Table1[profit/loss])</f>
        <v>1.3864839021752118E-5</v>
      </c>
    </row>
    <row r="9540" spans="1:25" x14ac:dyDescent="0.3">
      <c r="A9540" t="s">
        <v>60</v>
      </c>
      <c r="B9540" t="s">
        <v>23</v>
      </c>
      <c r="C9540">
        <v>1185732</v>
      </c>
      <c r="D9540" s="9">
        <v>44419</v>
      </c>
      <c r="E9540" s="8" t="str">
        <f>TEXT(Table1[[#This Row],[Invoice Date]],"dd-mm-yyyy")</f>
        <v>11-08-2021</v>
      </c>
      <c r="F9540" s="1" t="str">
        <f t="shared" si="596"/>
        <v>August</v>
      </c>
      <c r="G9540" s="1" t="str">
        <f t="shared" si="597"/>
        <v>2021</v>
      </c>
      <c r="H9540" s="1" t="str">
        <f t="shared" si="598"/>
        <v>Wednesday</v>
      </c>
      <c r="I9540" s="1" t="str">
        <f t="shared" si="599"/>
        <v>11</v>
      </c>
      <c r="J9540" t="s">
        <v>14</v>
      </c>
      <c r="K9540" t="s">
        <v>130</v>
      </c>
      <c r="L9540" t="s">
        <v>131</v>
      </c>
      <c r="M9540" t="s">
        <v>18</v>
      </c>
      <c r="N9540">
        <v>43</v>
      </c>
      <c r="O9540">
        <v>149</v>
      </c>
      <c r="P9540">
        <v>6407</v>
      </c>
      <c r="Q9540">
        <v>3332</v>
      </c>
      <c r="R9540">
        <v>0.52</v>
      </c>
      <c r="S9540" t="s">
        <v>23</v>
      </c>
      <c r="T9540" t="str">
        <f>IF(Table1[[#This Row],[Units Sold]]&gt; 700,"High Units","low Units")</f>
        <v>low Units</v>
      </c>
      <c r="U9540">
        <f>SUM(Table1[[#This Row],[Operating Profit]])/SUM(Table1[Operating Profit])*100</f>
        <v>1.0032061589680358E-3</v>
      </c>
      <c r="V9540">
        <f>SUM(Table1[[#This Row],[Price per Unit]]*Table1[[#This Row],[Units Sold]])</f>
        <v>6407</v>
      </c>
      <c r="W9540">
        <f>SUM(Table1[[#This Row],[Total Sales]]-Table1[[#This Row],[Operating Profit]])</f>
        <v>3075</v>
      </c>
      <c r="X9540">
        <f>SUM(Table1[[#This Row],[Total Sales]]-Table1[[#This Row],[Cost]])</f>
        <v>3332</v>
      </c>
      <c r="Y9540">
        <f>SUM(Table1[[#This Row],[profit/loss]])/SUM(Table1[profit/loss])</f>
        <v>1.0032061589680358E-5</v>
      </c>
    </row>
    <row r="9541" spans="1:25" x14ac:dyDescent="0.3">
      <c r="A9541" t="s">
        <v>60</v>
      </c>
      <c r="B9541" t="s">
        <v>23</v>
      </c>
      <c r="C9541">
        <v>1185732</v>
      </c>
      <c r="D9541" s="9">
        <v>44419</v>
      </c>
      <c r="E9541" s="8" t="str">
        <f>TEXT(Table1[[#This Row],[Invoice Date]],"dd-mm-yyyy")</f>
        <v>11-08-2021</v>
      </c>
      <c r="F9541" s="1" t="str">
        <f t="shared" si="596"/>
        <v>August</v>
      </c>
      <c r="G9541" s="1" t="str">
        <f t="shared" si="597"/>
        <v>2021</v>
      </c>
      <c r="H9541" s="1" t="str">
        <f t="shared" si="598"/>
        <v>Wednesday</v>
      </c>
      <c r="I9541" s="1" t="str">
        <f t="shared" si="599"/>
        <v>11</v>
      </c>
      <c r="J9541" t="s">
        <v>14</v>
      </c>
      <c r="K9541" t="s">
        <v>130</v>
      </c>
      <c r="L9541" t="s">
        <v>131</v>
      </c>
      <c r="M9541" t="s">
        <v>19</v>
      </c>
      <c r="N9541">
        <v>34</v>
      </c>
      <c r="O9541">
        <v>116</v>
      </c>
      <c r="P9541">
        <v>3944</v>
      </c>
      <c r="Q9541">
        <v>1538</v>
      </c>
      <c r="R9541">
        <v>0.39</v>
      </c>
      <c r="S9541" t="s">
        <v>23</v>
      </c>
      <c r="T9541" t="str">
        <f>IF(Table1[[#This Row],[Units Sold]]&gt; 700,"High Units","low Units")</f>
        <v>low Units</v>
      </c>
      <c r="U9541">
        <f>SUM(Table1[[#This Row],[Operating Profit]])/SUM(Table1[Operating Profit])*100</f>
        <v>4.6306454756687851E-4</v>
      </c>
      <c r="V9541">
        <f>SUM(Table1[[#This Row],[Price per Unit]]*Table1[[#This Row],[Units Sold]])</f>
        <v>3944</v>
      </c>
      <c r="W9541">
        <f>SUM(Table1[[#This Row],[Total Sales]]-Table1[[#This Row],[Operating Profit]])</f>
        <v>2406</v>
      </c>
      <c r="X9541">
        <f>SUM(Table1[[#This Row],[Total Sales]]-Table1[[#This Row],[Cost]])</f>
        <v>1538</v>
      </c>
      <c r="Y9541">
        <f>SUM(Table1[[#This Row],[profit/loss]])/SUM(Table1[profit/loss])</f>
        <v>4.6306454756687851E-6</v>
      </c>
    </row>
    <row r="9542" spans="1:25" x14ac:dyDescent="0.3">
      <c r="A9542" t="s">
        <v>60</v>
      </c>
      <c r="B9542" t="s">
        <v>23</v>
      </c>
      <c r="C9542">
        <v>1185732</v>
      </c>
      <c r="D9542" s="9">
        <v>44419</v>
      </c>
      <c r="E9542" s="8" t="str">
        <f>TEXT(Table1[[#This Row],[Invoice Date]],"dd-mm-yyyy")</f>
        <v>11-08-2021</v>
      </c>
      <c r="F9542" s="1" t="str">
        <f t="shared" si="596"/>
        <v>August</v>
      </c>
      <c r="G9542" s="1" t="str">
        <f t="shared" si="597"/>
        <v>2021</v>
      </c>
      <c r="H9542" s="1" t="str">
        <f t="shared" si="598"/>
        <v>Wednesday</v>
      </c>
      <c r="I9542" s="1" t="str">
        <f t="shared" si="599"/>
        <v>11</v>
      </c>
      <c r="J9542" t="s">
        <v>14</v>
      </c>
      <c r="K9542" t="s">
        <v>130</v>
      </c>
      <c r="L9542" t="s">
        <v>131</v>
      </c>
      <c r="M9542" t="s">
        <v>20</v>
      </c>
      <c r="N9542">
        <v>40</v>
      </c>
      <c r="O9542">
        <v>85</v>
      </c>
      <c r="P9542">
        <v>3400</v>
      </c>
      <c r="Q9542">
        <v>1428</v>
      </c>
      <c r="R9542">
        <v>0.42</v>
      </c>
      <c r="S9542" t="s">
        <v>23</v>
      </c>
      <c r="T9542" t="str">
        <f>IF(Table1[[#This Row],[Units Sold]]&gt; 700,"High Units","low Units")</f>
        <v>low Units</v>
      </c>
      <c r="U9542">
        <f>SUM(Table1[[#This Row],[Operating Profit]])/SUM(Table1[Operating Profit])*100</f>
        <v>4.2994549670058679E-4</v>
      </c>
      <c r="V9542">
        <f>SUM(Table1[[#This Row],[Price per Unit]]*Table1[[#This Row],[Units Sold]])</f>
        <v>3400</v>
      </c>
      <c r="W9542">
        <f>SUM(Table1[[#This Row],[Total Sales]]-Table1[[#This Row],[Operating Profit]])</f>
        <v>1972</v>
      </c>
      <c r="X9542">
        <f>SUM(Table1[[#This Row],[Total Sales]]-Table1[[#This Row],[Cost]])</f>
        <v>1428</v>
      </c>
      <c r="Y9542">
        <f>SUM(Table1[[#This Row],[profit/loss]])/SUM(Table1[profit/loss])</f>
        <v>4.2994549670058681E-6</v>
      </c>
    </row>
    <row r="9543" spans="1:25" x14ac:dyDescent="0.3">
      <c r="A9543" t="s">
        <v>60</v>
      </c>
      <c r="B9543" t="s">
        <v>23</v>
      </c>
      <c r="C9543">
        <v>1185732</v>
      </c>
      <c r="D9543" s="9">
        <v>44419</v>
      </c>
      <c r="E9543" s="8" t="str">
        <f>TEXT(Table1[[#This Row],[Invoice Date]],"dd-mm-yyyy")</f>
        <v>11-08-2021</v>
      </c>
      <c r="F9543" s="1" t="str">
        <f t="shared" si="596"/>
        <v>August</v>
      </c>
      <c r="G9543" s="1" t="str">
        <f t="shared" si="597"/>
        <v>2021</v>
      </c>
      <c r="H9543" s="1" t="str">
        <f t="shared" si="598"/>
        <v>Wednesday</v>
      </c>
      <c r="I9543" s="1" t="str">
        <f t="shared" si="599"/>
        <v>11</v>
      </c>
      <c r="J9543" t="s">
        <v>14</v>
      </c>
      <c r="K9543" t="s">
        <v>130</v>
      </c>
      <c r="L9543" t="s">
        <v>131</v>
      </c>
      <c r="M9543" t="s">
        <v>21</v>
      </c>
      <c r="N9543">
        <v>43</v>
      </c>
      <c r="O9543">
        <v>72</v>
      </c>
      <c r="P9543">
        <v>3096</v>
      </c>
      <c r="Q9543">
        <v>1207</v>
      </c>
      <c r="R9543">
        <v>0.39</v>
      </c>
      <c r="S9543" t="s">
        <v>23</v>
      </c>
      <c r="T9543" t="str">
        <f>IF(Table1[[#This Row],[Units Sold]]&gt; 700,"High Units","low Units")</f>
        <v>low Units</v>
      </c>
      <c r="U9543">
        <f>SUM(Table1[[#This Row],[Operating Profit]])/SUM(Table1[Operating Profit])*100</f>
        <v>3.6340631268740075E-4</v>
      </c>
      <c r="V9543">
        <f>SUM(Table1[[#This Row],[Price per Unit]]*Table1[[#This Row],[Units Sold]])</f>
        <v>3096</v>
      </c>
      <c r="W9543">
        <f>SUM(Table1[[#This Row],[Total Sales]]-Table1[[#This Row],[Operating Profit]])</f>
        <v>1889</v>
      </c>
      <c r="X9543">
        <f>SUM(Table1[[#This Row],[Total Sales]]-Table1[[#This Row],[Cost]])</f>
        <v>1207</v>
      </c>
      <c r="Y9543">
        <f>SUM(Table1[[#This Row],[profit/loss]])/SUM(Table1[profit/loss])</f>
        <v>3.6340631268740075E-6</v>
      </c>
    </row>
    <row r="9544" spans="1:25" x14ac:dyDescent="0.3">
      <c r="A9544" t="s">
        <v>60</v>
      </c>
      <c r="B9544" t="s">
        <v>23</v>
      </c>
      <c r="C9544">
        <v>1185732</v>
      </c>
      <c r="D9544" s="9">
        <v>44419</v>
      </c>
      <c r="E9544" s="8" t="str">
        <f>TEXT(Table1[[#This Row],[Invoice Date]],"dd-mm-yyyy")</f>
        <v>11-08-2021</v>
      </c>
      <c r="F9544" s="1" t="str">
        <f t="shared" si="596"/>
        <v>August</v>
      </c>
      <c r="G9544" s="1" t="str">
        <f t="shared" si="597"/>
        <v>2021</v>
      </c>
      <c r="H9544" s="1" t="str">
        <f t="shared" si="598"/>
        <v>Wednesday</v>
      </c>
      <c r="I9544" s="1" t="str">
        <f t="shared" si="599"/>
        <v>11</v>
      </c>
      <c r="J9544" t="s">
        <v>14</v>
      </c>
      <c r="K9544" t="s">
        <v>130</v>
      </c>
      <c r="L9544" t="s">
        <v>131</v>
      </c>
      <c r="M9544" t="s">
        <v>22</v>
      </c>
      <c r="N9544">
        <v>44</v>
      </c>
      <c r="O9544">
        <v>136</v>
      </c>
      <c r="P9544">
        <v>5984</v>
      </c>
      <c r="Q9544">
        <v>2573</v>
      </c>
      <c r="R9544">
        <v>0.43</v>
      </c>
      <c r="S9544" t="s">
        <v>23</v>
      </c>
      <c r="T9544" t="str">
        <f>IF(Table1[[#This Row],[Units Sold]]&gt; 700,"High Units","low Units")</f>
        <v>low Units</v>
      </c>
      <c r="U9544">
        <f>SUM(Table1[[#This Row],[Operating Profit]])/SUM(Table1[Operating Profit])*100</f>
        <v>7.7468470799062325E-4</v>
      </c>
      <c r="V9544">
        <f>SUM(Table1[[#This Row],[Price per Unit]]*Table1[[#This Row],[Units Sold]])</f>
        <v>5984</v>
      </c>
      <c r="W9544">
        <f>SUM(Table1[[#This Row],[Total Sales]]-Table1[[#This Row],[Operating Profit]])</f>
        <v>3411</v>
      </c>
      <c r="X9544">
        <f>SUM(Table1[[#This Row],[Total Sales]]-Table1[[#This Row],[Cost]])</f>
        <v>2573</v>
      </c>
      <c r="Y9544">
        <f>SUM(Table1[[#This Row],[profit/loss]])/SUM(Table1[profit/loss])</f>
        <v>7.7468470799062324E-6</v>
      </c>
    </row>
    <row r="9545" spans="1:25" x14ac:dyDescent="0.3">
      <c r="A9545" t="s">
        <v>60</v>
      </c>
      <c r="B9545" t="s">
        <v>23</v>
      </c>
      <c r="C9545">
        <v>1185732</v>
      </c>
      <c r="D9545" s="9">
        <v>44449</v>
      </c>
      <c r="E9545" s="8" t="str">
        <f>TEXT(Table1[[#This Row],[Invoice Date]],"dd-mm-yyyy")</f>
        <v>10-09-2021</v>
      </c>
      <c r="F9545" s="1" t="str">
        <f t="shared" si="596"/>
        <v>September</v>
      </c>
      <c r="G9545" s="1" t="str">
        <f t="shared" si="597"/>
        <v>2021</v>
      </c>
      <c r="H9545" s="1" t="str">
        <f t="shared" si="598"/>
        <v>Friday</v>
      </c>
      <c r="I9545" s="1" t="str">
        <f t="shared" si="599"/>
        <v>10</v>
      </c>
      <c r="J9545" t="s">
        <v>14</v>
      </c>
      <c r="K9545" t="s">
        <v>130</v>
      </c>
      <c r="L9545" t="s">
        <v>131</v>
      </c>
      <c r="M9545" t="s">
        <v>16</v>
      </c>
      <c r="N9545">
        <v>44</v>
      </c>
      <c r="O9545">
        <v>179</v>
      </c>
      <c r="P9545">
        <v>7876</v>
      </c>
      <c r="Q9545">
        <v>3859</v>
      </c>
      <c r="R9545">
        <v>0.49</v>
      </c>
      <c r="S9545" t="s">
        <v>23</v>
      </c>
      <c r="T9545" t="str">
        <f>IF(Table1[[#This Row],[Units Sold]]&gt; 700,"High Units","low Units")</f>
        <v>low Units</v>
      </c>
      <c r="U9545">
        <f>SUM(Table1[[#This Row],[Operating Profit]])/SUM(Table1[Operating Profit])*100</f>
        <v>1.1618765208456334E-3</v>
      </c>
      <c r="V9545">
        <f>SUM(Table1[[#This Row],[Price per Unit]]*Table1[[#This Row],[Units Sold]])</f>
        <v>7876</v>
      </c>
      <c r="W9545">
        <f>SUM(Table1[[#This Row],[Total Sales]]-Table1[[#This Row],[Operating Profit]])</f>
        <v>4017</v>
      </c>
      <c r="X9545">
        <f>SUM(Table1[[#This Row],[Total Sales]]-Table1[[#This Row],[Cost]])</f>
        <v>3859</v>
      </c>
      <c r="Y9545">
        <f>SUM(Table1[[#This Row],[profit/loss]])/SUM(Table1[profit/loss])</f>
        <v>1.1618765208456334E-5</v>
      </c>
    </row>
    <row r="9546" spans="1:25" x14ac:dyDescent="0.3">
      <c r="A9546" t="s">
        <v>60</v>
      </c>
      <c r="B9546" t="s">
        <v>23</v>
      </c>
      <c r="C9546">
        <v>1185732</v>
      </c>
      <c r="D9546" s="9">
        <v>44449</v>
      </c>
      <c r="E9546" s="8" t="str">
        <f>TEXT(Table1[[#This Row],[Invoice Date]],"dd-mm-yyyy")</f>
        <v>10-09-2021</v>
      </c>
      <c r="F9546" s="1" t="str">
        <f t="shared" si="596"/>
        <v>September</v>
      </c>
      <c r="G9546" s="1" t="str">
        <f t="shared" si="597"/>
        <v>2021</v>
      </c>
      <c r="H9546" s="1" t="str">
        <f t="shared" si="598"/>
        <v>Friday</v>
      </c>
      <c r="I9546" s="1" t="str">
        <f t="shared" si="599"/>
        <v>10</v>
      </c>
      <c r="J9546" t="s">
        <v>14</v>
      </c>
      <c r="K9546" t="s">
        <v>130</v>
      </c>
      <c r="L9546" t="s">
        <v>131</v>
      </c>
      <c r="M9546" t="s">
        <v>18</v>
      </c>
      <c r="N9546">
        <v>42</v>
      </c>
      <c r="O9546">
        <v>111</v>
      </c>
      <c r="P9546">
        <v>4662</v>
      </c>
      <c r="Q9546">
        <v>2378</v>
      </c>
      <c r="R9546">
        <v>0.51</v>
      </c>
      <c r="S9546" t="s">
        <v>23</v>
      </c>
      <c r="T9546" t="str">
        <f>IF(Table1[[#This Row],[Units Sold]]&gt; 700,"High Units","low Units")</f>
        <v>low Units</v>
      </c>
      <c r="U9546">
        <f>SUM(Table1[[#This Row],[Operating Profit]])/SUM(Table1[Operating Profit])*100</f>
        <v>7.159736632731061E-4</v>
      </c>
      <c r="V9546">
        <f>SUM(Table1[[#This Row],[Price per Unit]]*Table1[[#This Row],[Units Sold]])</f>
        <v>4662</v>
      </c>
      <c r="W9546">
        <f>SUM(Table1[[#This Row],[Total Sales]]-Table1[[#This Row],[Operating Profit]])</f>
        <v>2284</v>
      </c>
      <c r="X9546">
        <f>SUM(Table1[[#This Row],[Total Sales]]-Table1[[#This Row],[Cost]])</f>
        <v>2378</v>
      </c>
      <c r="Y9546">
        <f>SUM(Table1[[#This Row],[profit/loss]])/SUM(Table1[profit/loss])</f>
        <v>7.1597366327310607E-6</v>
      </c>
    </row>
    <row r="9547" spans="1:25" x14ac:dyDescent="0.3">
      <c r="A9547" t="s">
        <v>60</v>
      </c>
      <c r="B9547" t="s">
        <v>23</v>
      </c>
      <c r="C9547">
        <v>1185732</v>
      </c>
      <c r="D9547" s="9">
        <v>44449</v>
      </c>
      <c r="E9547" s="8" t="str">
        <f>TEXT(Table1[[#This Row],[Invoice Date]],"dd-mm-yyyy")</f>
        <v>10-09-2021</v>
      </c>
      <c r="F9547" s="1" t="str">
        <f t="shared" si="596"/>
        <v>September</v>
      </c>
      <c r="G9547" s="1" t="str">
        <f t="shared" si="597"/>
        <v>2021</v>
      </c>
      <c r="H9547" s="1" t="str">
        <f t="shared" si="598"/>
        <v>Friday</v>
      </c>
      <c r="I9547" s="1" t="str">
        <f t="shared" si="599"/>
        <v>10</v>
      </c>
      <c r="J9547" t="s">
        <v>14</v>
      </c>
      <c r="K9547" t="s">
        <v>130</v>
      </c>
      <c r="L9547" t="s">
        <v>131</v>
      </c>
      <c r="M9547" t="s">
        <v>19</v>
      </c>
      <c r="N9547">
        <v>40</v>
      </c>
      <c r="O9547">
        <v>72</v>
      </c>
      <c r="P9547">
        <v>2880</v>
      </c>
      <c r="Q9547">
        <v>1210</v>
      </c>
      <c r="R9547">
        <v>0.42</v>
      </c>
      <c r="S9547" t="s">
        <v>23</v>
      </c>
      <c r="T9547" t="str">
        <f>IF(Table1[[#This Row],[Units Sold]]&gt; 700,"High Units","low Units")</f>
        <v>low Units</v>
      </c>
      <c r="U9547">
        <f>SUM(Table1[[#This Row],[Operating Profit]])/SUM(Table1[Operating Profit])*100</f>
        <v>3.6430955952920872E-4</v>
      </c>
      <c r="V9547">
        <f>SUM(Table1[[#This Row],[Price per Unit]]*Table1[[#This Row],[Units Sold]])</f>
        <v>2880</v>
      </c>
      <c r="W9547">
        <f>SUM(Table1[[#This Row],[Total Sales]]-Table1[[#This Row],[Operating Profit]])</f>
        <v>1670</v>
      </c>
      <c r="X9547">
        <f>SUM(Table1[[#This Row],[Total Sales]]-Table1[[#This Row],[Cost]])</f>
        <v>1210</v>
      </c>
      <c r="Y9547">
        <f>SUM(Table1[[#This Row],[profit/loss]])/SUM(Table1[profit/loss])</f>
        <v>3.6430955952920871E-6</v>
      </c>
    </row>
    <row r="9548" spans="1:25" x14ac:dyDescent="0.3">
      <c r="A9548" t="s">
        <v>60</v>
      </c>
      <c r="B9548" t="s">
        <v>23</v>
      </c>
      <c r="C9548">
        <v>1185732</v>
      </c>
      <c r="D9548" s="9">
        <v>44449</v>
      </c>
      <c r="E9548" s="8" t="str">
        <f>TEXT(Table1[[#This Row],[Invoice Date]],"dd-mm-yyyy")</f>
        <v>10-09-2021</v>
      </c>
      <c r="F9548" s="1" t="str">
        <f t="shared" si="596"/>
        <v>September</v>
      </c>
      <c r="G9548" s="1" t="str">
        <f t="shared" si="597"/>
        <v>2021</v>
      </c>
      <c r="H9548" s="1" t="str">
        <f t="shared" si="598"/>
        <v>Friday</v>
      </c>
      <c r="I9548" s="1" t="str">
        <f t="shared" si="599"/>
        <v>10</v>
      </c>
      <c r="J9548" t="s">
        <v>14</v>
      </c>
      <c r="K9548" t="s">
        <v>130</v>
      </c>
      <c r="L9548" t="s">
        <v>131</v>
      </c>
      <c r="M9548" t="s">
        <v>20</v>
      </c>
      <c r="N9548">
        <v>35</v>
      </c>
      <c r="O9548">
        <v>66</v>
      </c>
      <c r="P9548">
        <v>2310</v>
      </c>
      <c r="Q9548">
        <v>924</v>
      </c>
      <c r="R9548">
        <v>0.4</v>
      </c>
      <c r="S9548" t="s">
        <v>23</v>
      </c>
      <c r="T9548" t="str">
        <f>IF(Table1[[#This Row],[Units Sold]]&gt; 700,"High Units","low Units")</f>
        <v>low Units</v>
      </c>
      <c r="U9548">
        <f>SUM(Table1[[#This Row],[Operating Profit]])/SUM(Table1[Operating Profit])*100</f>
        <v>2.7820002727685025E-4</v>
      </c>
      <c r="V9548">
        <f>SUM(Table1[[#This Row],[Price per Unit]]*Table1[[#This Row],[Units Sold]])</f>
        <v>2310</v>
      </c>
      <c r="W9548">
        <f>SUM(Table1[[#This Row],[Total Sales]]-Table1[[#This Row],[Operating Profit]])</f>
        <v>1386</v>
      </c>
      <c r="X9548">
        <f>SUM(Table1[[#This Row],[Total Sales]]-Table1[[#This Row],[Cost]])</f>
        <v>924</v>
      </c>
      <c r="Y9548">
        <f>SUM(Table1[[#This Row],[profit/loss]])/SUM(Table1[profit/loss])</f>
        <v>2.7820002727685028E-6</v>
      </c>
    </row>
    <row r="9549" spans="1:25" x14ac:dyDescent="0.3">
      <c r="A9549" t="s">
        <v>60</v>
      </c>
      <c r="B9549" t="s">
        <v>23</v>
      </c>
      <c r="C9549">
        <v>1185732</v>
      </c>
      <c r="D9549" s="9">
        <v>44449</v>
      </c>
      <c r="E9549" s="8" t="str">
        <f>TEXT(Table1[[#This Row],[Invoice Date]],"dd-mm-yyyy")</f>
        <v>10-09-2021</v>
      </c>
      <c r="F9549" s="1" t="str">
        <f t="shared" si="596"/>
        <v>September</v>
      </c>
      <c r="G9549" s="1" t="str">
        <f t="shared" si="597"/>
        <v>2021</v>
      </c>
      <c r="H9549" s="1" t="str">
        <f t="shared" si="598"/>
        <v>Friday</v>
      </c>
      <c r="I9549" s="1" t="str">
        <f t="shared" si="599"/>
        <v>10</v>
      </c>
      <c r="J9549" t="s">
        <v>14</v>
      </c>
      <c r="K9549" t="s">
        <v>130</v>
      </c>
      <c r="L9549" t="s">
        <v>131</v>
      </c>
      <c r="M9549" t="s">
        <v>21</v>
      </c>
      <c r="N9549">
        <v>48</v>
      </c>
      <c r="O9549">
        <v>68</v>
      </c>
      <c r="P9549">
        <v>3264</v>
      </c>
      <c r="Q9549">
        <v>1208</v>
      </c>
      <c r="R9549">
        <v>0.37</v>
      </c>
      <c r="S9549" t="s">
        <v>23</v>
      </c>
      <c r="T9549" t="str">
        <f>IF(Table1[[#This Row],[Units Sold]]&gt; 700,"High Units","low Units")</f>
        <v>low Units</v>
      </c>
      <c r="U9549">
        <f>SUM(Table1[[#This Row],[Operating Profit]])/SUM(Table1[Operating Profit])*100</f>
        <v>3.637073949680034E-4</v>
      </c>
      <c r="V9549">
        <f>SUM(Table1[[#This Row],[Price per Unit]]*Table1[[#This Row],[Units Sold]])</f>
        <v>3264</v>
      </c>
      <c r="W9549">
        <f>SUM(Table1[[#This Row],[Total Sales]]-Table1[[#This Row],[Operating Profit]])</f>
        <v>2056</v>
      </c>
      <c r="X9549">
        <f>SUM(Table1[[#This Row],[Total Sales]]-Table1[[#This Row],[Cost]])</f>
        <v>1208</v>
      </c>
      <c r="Y9549">
        <f>SUM(Table1[[#This Row],[profit/loss]])/SUM(Table1[profit/loss])</f>
        <v>3.6370739496800342E-6</v>
      </c>
    </row>
    <row r="9550" spans="1:25" x14ac:dyDescent="0.3">
      <c r="A9550" t="s">
        <v>60</v>
      </c>
      <c r="B9550" t="s">
        <v>23</v>
      </c>
      <c r="C9550">
        <v>1185732</v>
      </c>
      <c r="D9550" s="9">
        <v>44449</v>
      </c>
      <c r="E9550" s="8" t="str">
        <f>TEXT(Table1[[#This Row],[Invoice Date]],"dd-mm-yyyy")</f>
        <v>10-09-2021</v>
      </c>
      <c r="F9550" s="1" t="str">
        <f t="shared" si="596"/>
        <v>September</v>
      </c>
      <c r="G9550" s="1" t="str">
        <f t="shared" si="597"/>
        <v>2021</v>
      </c>
      <c r="H9550" s="1" t="str">
        <f t="shared" si="598"/>
        <v>Friday</v>
      </c>
      <c r="I9550" s="1" t="str">
        <f t="shared" si="599"/>
        <v>10</v>
      </c>
      <c r="J9550" t="s">
        <v>14</v>
      </c>
      <c r="K9550" t="s">
        <v>130</v>
      </c>
      <c r="L9550" t="s">
        <v>131</v>
      </c>
      <c r="M9550" t="s">
        <v>22</v>
      </c>
      <c r="N9550">
        <v>45</v>
      </c>
      <c r="O9550">
        <v>93</v>
      </c>
      <c r="P9550">
        <v>4185</v>
      </c>
      <c r="Q9550">
        <v>1925</v>
      </c>
      <c r="R9550">
        <v>0.46</v>
      </c>
      <c r="S9550" t="s">
        <v>23</v>
      </c>
      <c r="T9550" t="str">
        <f>IF(Table1[[#This Row],[Units Sold]]&gt; 700,"High Units","low Units")</f>
        <v>low Units</v>
      </c>
      <c r="U9550">
        <f>SUM(Table1[[#This Row],[Operating Profit]])/SUM(Table1[Operating Profit])*100</f>
        <v>5.795833901601048E-4</v>
      </c>
      <c r="V9550">
        <f>SUM(Table1[[#This Row],[Price per Unit]]*Table1[[#This Row],[Units Sold]])</f>
        <v>4185</v>
      </c>
      <c r="W9550">
        <f>SUM(Table1[[#This Row],[Total Sales]]-Table1[[#This Row],[Operating Profit]])</f>
        <v>2260</v>
      </c>
      <c r="X9550">
        <f>SUM(Table1[[#This Row],[Total Sales]]-Table1[[#This Row],[Cost]])</f>
        <v>1925</v>
      </c>
      <c r="Y9550">
        <f>SUM(Table1[[#This Row],[profit/loss]])/SUM(Table1[profit/loss])</f>
        <v>5.7958339016010475E-6</v>
      </c>
    </row>
    <row r="9551" spans="1:25" x14ac:dyDescent="0.3">
      <c r="A9551" t="s">
        <v>60</v>
      </c>
      <c r="B9551" t="s">
        <v>23</v>
      </c>
      <c r="C9551">
        <v>1185732</v>
      </c>
      <c r="D9551" s="9">
        <v>44481</v>
      </c>
      <c r="E9551" s="8" t="str">
        <f>TEXT(Table1[[#This Row],[Invoice Date]],"dd-mm-yyyy")</f>
        <v>12-10-2021</v>
      </c>
      <c r="F9551" s="1" t="str">
        <f t="shared" si="596"/>
        <v>October</v>
      </c>
      <c r="G9551" s="1" t="str">
        <f t="shared" si="597"/>
        <v>2021</v>
      </c>
      <c r="H9551" s="1" t="str">
        <f t="shared" si="598"/>
        <v>Tuesday</v>
      </c>
      <c r="I9551" s="1" t="str">
        <f t="shared" si="599"/>
        <v>12</v>
      </c>
      <c r="J9551" t="s">
        <v>14</v>
      </c>
      <c r="K9551" t="s">
        <v>130</v>
      </c>
      <c r="L9551" t="s">
        <v>131</v>
      </c>
      <c r="M9551" t="s">
        <v>16</v>
      </c>
      <c r="N9551">
        <v>44</v>
      </c>
      <c r="O9551">
        <v>157</v>
      </c>
      <c r="P9551">
        <v>6908</v>
      </c>
      <c r="Q9551">
        <v>3247</v>
      </c>
      <c r="R9551">
        <v>0.47</v>
      </c>
      <c r="S9551" t="s">
        <v>23</v>
      </c>
      <c r="T9551" t="str">
        <f>IF(Table1[[#This Row],[Units Sold]]&gt; 700,"High Units","low Units")</f>
        <v>low Units</v>
      </c>
      <c r="U9551">
        <f>SUM(Table1[[#This Row],[Operating Profit]])/SUM(Table1[Operating Profit])*100</f>
        <v>9.7761416511681055E-4</v>
      </c>
      <c r="V9551">
        <f>SUM(Table1[[#This Row],[Price per Unit]]*Table1[[#This Row],[Units Sold]])</f>
        <v>6908</v>
      </c>
      <c r="W9551">
        <f>SUM(Table1[[#This Row],[Total Sales]]-Table1[[#This Row],[Operating Profit]])</f>
        <v>3661</v>
      </c>
      <c r="X9551">
        <f>SUM(Table1[[#This Row],[Total Sales]]-Table1[[#This Row],[Cost]])</f>
        <v>3247</v>
      </c>
      <c r="Y9551">
        <f>SUM(Table1[[#This Row],[profit/loss]])/SUM(Table1[profit/loss])</f>
        <v>9.7761416511681046E-6</v>
      </c>
    </row>
    <row r="9552" spans="1:25" x14ac:dyDescent="0.3">
      <c r="A9552" t="s">
        <v>60</v>
      </c>
      <c r="B9552" t="s">
        <v>23</v>
      </c>
      <c r="C9552">
        <v>1185732</v>
      </c>
      <c r="D9552" s="9">
        <v>44481</v>
      </c>
      <c r="E9552" s="8" t="str">
        <f>TEXT(Table1[[#This Row],[Invoice Date]],"dd-mm-yyyy")</f>
        <v>12-10-2021</v>
      </c>
      <c r="F9552" s="1" t="str">
        <f t="shared" si="596"/>
        <v>October</v>
      </c>
      <c r="G9552" s="1" t="str">
        <f t="shared" si="597"/>
        <v>2021</v>
      </c>
      <c r="H9552" s="1" t="str">
        <f t="shared" si="598"/>
        <v>Tuesday</v>
      </c>
      <c r="I9552" s="1" t="str">
        <f t="shared" si="599"/>
        <v>12</v>
      </c>
      <c r="J9552" t="s">
        <v>14</v>
      </c>
      <c r="K9552" t="s">
        <v>130</v>
      </c>
      <c r="L9552" t="s">
        <v>131</v>
      </c>
      <c r="M9552" t="s">
        <v>18</v>
      </c>
      <c r="N9552">
        <v>44</v>
      </c>
      <c r="O9552">
        <v>99</v>
      </c>
      <c r="P9552">
        <v>4356</v>
      </c>
      <c r="Q9552">
        <v>2134</v>
      </c>
      <c r="R9552">
        <v>0.49</v>
      </c>
      <c r="S9552" t="s">
        <v>23</v>
      </c>
      <c r="T9552" t="str">
        <f>IF(Table1[[#This Row],[Units Sold]]&gt; 700,"High Units","low Units")</f>
        <v>low Units</v>
      </c>
      <c r="U9552">
        <f>SUM(Table1[[#This Row],[Operating Profit]])/SUM(Table1[Operating Profit])*100</f>
        <v>6.4250958680605902E-4</v>
      </c>
      <c r="V9552">
        <f>SUM(Table1[[#This Row],[Price per Unit]]*Table1[[#This Row],[Units Sold]])</f>
        <v>4356</v>
      </c>
      <c r="W9552">
        <f>SUM(Table1[[#This Row],[Total Sales]]-Table1[[#This Row],[Operating Profit]])</f>
        <v>2222</v>
      </c>
      <c r="X9552">
        <f>SUM(Table1[[#This Row],[Total Sales]]-Table1[[#This Row],[Cost]])</f>
        <v>2134</v>
      </c>
      <c r="Y9552">
        <f>SUM(Table1[[#This Row],[profit/loss]])/SUM(Table1[profit/loss])</f>
        <v>6.4250958680605903E-6</v>
      </c>
    </row>
    <row r="9553" spans="1:25" x14ac:dyDescent="0.3">
      <c r="A9553" t="s">
        <v>60</v>
      </c>
      <c r="B9553" t="s">
        <v>23</v>
      </c>
      <c r="C9553">
        <v>1185732</v>
      </c>
      <c r="D9553" s="9">
        <v>44481</v>
      </c>
      <c r="E9553" s="8" t="str">
        <f>TEXT(Table1[[#This Row],[Invoice Date]],"dd-mm-yyyy")</f>
        <v>12-10-2021</v>
      </c>
      <c r="F9553" s="1" t="str">
        <f t="shared" si="596"/>
        <v>October</v>
      </c>
      <c r="G9553" s="1" t="str">
        <f t="shared" si="597"/>
        <v>2021</v>
      </c>
      <c r="H9553" s="1" t="str">
        <f t="shared" si="598"/>
        <v>Tuesday</v>
      </c>
      <c r="I9553" s="1" t="str">
        <f t="shared" si="599"/>
        <v>12</v>
      </c>
      <c r="J9553" t="s">
        <v>14</v>
      </c>
      <c r="K9553" t="s">
        <v>130</v>
      </c>
      <c r="L9553" t="s">
        <v>131</v>
      </c>
      <c r="M9553" t="s">
        <v>19</v>
      </c>
      <c r="N9553">
        <v>40</v>
      </c>
      <c r="O9553">
        <v>66</v>
      </c>
      <c r="P9553">
        <v>2640</v>
      </c>
      <c r="Q9553">
        <v>977</v>
      </c>
      <c r="R9553">
        <v>0.37</v>
      </c>
      <c r="S9553" t="s">
        <v>23</v>
      </c>
      <c r="T9553" t="str">
        <f>IF(Table1[[#This Row],[Units Sold]]&gt; 700,"High Units","low Units")</f>
        <v>low Units</v>
      </c>
      <c r="U9553">
        <f>SUM(Table1[[#This Row],[Operating Profit]])/SUM(Table1[Operating Profit])*100</f>
        <v>2.9415738814879086E-4</v>
      </c>
      <c r="V9553">
        <f>SUM(Table1[[#This Row],[Price per Unit]]*Table1[[#This Row],[Units Sold]])</f>
        <v>2640</v>
      </c>
      <c r="W9553">
        <f>SUM(Table1[[#This Row],[Total Sales]]-Table1[[#This Row],[Operating Profit]])</f>
        <v>1663</v>
      </c>
      <c r="X9553">
        <f>SUM(Table1[[#This Row],[Total Sales]]-Table1[[#This Row],[Cost]])</f>
        <v>977</v>
      </c>
      <c r="Y9553">
        <f>SUM(Table1[[#This Row],[profit/loss]])/SUM(Table1[profit/loss])</f>
        <v>2.9415738814879083E-6</v>
      </c>
    </row>
    <row r="9554" spans="1:25" x14ac:dyDescent="0.3">
      <c r="A9554" t="s">
        <v>60</v>
      </c>
      <c r="B9554" t="s">
        <v>23</v>
      </c>
      <c r="C9554">
        <v>1185732</v>
      </c>
      <c r="D9554" s="9">
        <v>44481</v>
      </c>
      <c r="E9554" s="8" t="str">
        <f>TEXT(Table1[[#This Row],[Invoice Date]],"dd-mm-yyyy")</f>
        <v>12-10-2021</v>
      </c>
      <c r="F9554" s="1" t="str">
        <f t="shared" si="596"/>
        <v>October</v>
      </c>
      <c r="G9554" s="1" t="str">
        <f t="shared" si="597"/>
        <v>2021</v>
      </c>
      <c r="H9554" s="1" t="str">
        <f t="shared" si="598"/>
        <v>Tuesday</v>
      </c>
      <c r="I9554" s="1" t="str">
        <f t="shared" si="599"/>
        <v>12</v>
      </c>
      <c r="J9554" t="s">
        <v>14</v>
      </c>
      <c r="K9554" t="s">
        <v>130</v>
      </c>
      <c r="L9554" t="s">
        <v>131</v>
      </c>
      <c r="M9554" t="s">
        <v>20</v>
      </c>
      <c r="N9554">
        <v>46</v>
      </c>
      <c r="O9554">
        <v>61</v>
      </c>
      <c r="P9554">
        <v>2806</v>
      </c>
      <c r="Q9554">
        <v>1038</v>
      </c>
      <c r="R9554">
        <v>0.37</v>
      </c>
      <c r="S9554" t="s">
        <v>23</v>
      </c>
      <c r="T9554" t="str">
        <f>IF(Table1[[#This Row],[Units Sold]]&gt; 700,"High Units","low Units")</f>
        <v>low Units</v>
      </c>
      <c r="U9554">
        <f>SUM(Table1[[#This Row],[Operating Profit]])/SUM(Table1[Operating Profit])*100</f>
        <v>3.125234072655526E-4</v>
      </c>
      <c r="V9554">
        <f>SUM(Table1[[#This Row],[Price per Unit]]*Table1[[#This Row],[Units Sold]])</f>
        <v>2806</v>
      </c>
      <c r="W9554">
        <f>SUM(Table1[[#This Row],[Total Sales]]-Table1[[#This Row],[Operating Profit]])</f>
        <v>1768</v>
      </c>
      <c r="X9554">
        <f>SUM(Table1[[#This Row],[Total Sales]]-Table1[[#This Row],[Cost]])</f>
        <v>1038</v>
      </c>
      <c r="Y9554">
        <f>SUM(Table1[[#This Row],[profit/loss]])/SUM(Table1[profit/loss])</f>
        <v>3.1252340726555261E-6</v>
      </c>
    </row>
    <row r="9555" spans="1:25" x14ac:dyDescent="0.3">
      <c r="A9555" t="s">
        <v>60</v>
      </c>
      <c r="B9555" t="s">
        <v>23</v>
      </c>
      <c r="C9555">
        <v>1185732</v>
      </c>
      <c r="D9555" s="9">
        <v>44481</v>
      </c>
      <c r="E9555" s="8" t="str">
        <f>TEXT(Table1[[#This Row],[Invoice Date]],"dd-mm-yyyy")</f>
        <v>12-10-2021</v>
      </c>
      <c r="F9555" s="1" t="str">
        <f t="shared" si="596"/>
        <v>October</v>
      </c>
      <c r="G9555" s="1" t="str">
        <f t="shared" si="597"/>
        <v>2021</v>
      </c>
      <c r="H9555" s="1" t="str">
        <f t="shared" si="598"/>
        <v>Tuesday</v>
      </c>
      <c r="I9555" s="1" t="str">
        <f t="shared" si="599"/>
        <v>12</v>
      </c>
      <c r="J9555" t="s">
        <v>14</v>
      </c>
      <c r="K9555" t="s">
        <v>130</v>
      </c>
      <c r="L9555" t="s">
        <v>131</v>
      </c>
      <c r="M9555" t="s">
        <v>21</v>
      </c>
      <c r="N9555">
        <v>55</v>
      </c>
      <c r="O9555">
        <v>58</v>
      </c>
      <c r="P9555">
        <v>3190</v>
      </c>
      <c r="Q9555">
        <v>1180</v>
      </c>
      <c r="R9555">
        <v>0.37</v>
      </c>
      <c r="S9555" t="s">
        <v>23</v>
      </c>
      <c r="T9555" t="str">
        <f>IF(Table1[[#This Row],[Units Sold]]&gt; 700,"High Units","low Units")</f>
        <v>low Units</v>
      </c>
      <c r="U9555">
        <f>SUM(Table1[[#This Row],[Operating Profit]])/SUM(Table1[Operating Profit])*100</f>
        <v>3.552770911111292E-4</v>
      </c>
      <c r="V9555">
        <f>SUM(Table1[[#This Row],[Price per Unit]]*Table1[[#This Row],[Units Sold]])</f>
        <v>3190</v>
      </c>
      <c r="W9555">
        <f>SUM(Table1[[#This Row],[Total Sales]]-Table1[[#This Row],[Operating Profit]])</f>
        <v>2010</v>
      </c>
      <c r="X9555">
        <f>SUM(Table1[[#This Row],[Total Sales]]-Table1[[#This Row],[Cost]])</f>
        <v>1180</v>
      </c>
      <c r="Y9555">
        <f>SUM(Table1[[#This Row],[profit/loss]])/SUM(Table1[profit/loss])</f>
        <v>3.5527709111112918E-6</v>
      </c>
    </row>
    <row r="9556" spans="1:25" x14ac:dyDescent="0.3">
      <c r="A9556" t="s">
        <v>29</v>
      </c>
      <c r="B9556" t="s">
        <v>23</v>
      </c>
      <c r="C9556">
        <v>1185732</v>
      </c>
      <c r="D9556" s="9">
        <v>44481</v>
      </c>
      <c r="E9556" s="8" t="str">
        <f>TEXT(Table1[[#This Row],[Invoice Date]],"dd-mm-yyyy")</f>
        <v>12-10-2021</v>
      </c>
      <c r="F9556" s="1" t="str">
        <f t="shared" si="596"/>
        <v>October</v>
      </c>
      <c r="G9556" s="1" t="str">
        <f t="shared" si="597"/>
        <v>2021</v>
      </c>
      <c r="H9556" s="1" t="str">
        <f t="shared" si="598"/>
        <v>Tuesday</v>
      </c>
      <c r="I9556" s="1" t="str">
        <f t="shared" si="599"/>
        <v>12</v>
      </c>
      <c r="J9556" t="s">
        <v>14</v>
      </c>
      <c r="K9556" t="s">
        <v>130</v>
      </c>
      <c r="L9556" t="s">
        <v>131</v>
      </c>
      <c r="M9556" t="s">
        <v>22</v>
      </c>
      <c r="N9556">
        <v>54</v>
      </c>
      <c r="O9556">
        <v>90</v>
      </c>
      <c r="P9556">
        <v>4860</v>
      </c>
      <c r="Q9556">
        <v>2236</v>
      </c>
      <c r="R9556">
        <v>0.46</v>
      </c>
      <c r="S9556" t="s">
        <v>23</v>
      </c>
      <c r="T9556" t="str">
        <f>IF(Table1[[#This Row],[Units Sold]]&gt; 700,"High Units","low Units")</f>
        <v>low Units</v>
      </c>
      <c r="U9556">
        <f>SUM(Table1[[#This Row],[Operating Profit]])/SUM(Table1[Operating Profit])*100</f>
        <v>6.732199794275295E-4</v>
      </c>
      <c r="V9556">
        <f>SUM(Table1[[#This Row],[Price per Unit]]*Table1[[#This Row],[Units Sold]])</f>
        <v>4860</v>
      </c>
      <c r="W9556">
        <f>SUM(Table1[[#This Row],[Total Sales]]-Table1[[#This Row],[Operating Profit]])</f>
        <v>2624</v>
      </c>
      <c r="X9556">
        <f>SUM(Table1[[#This Row],[Total Sales]]-Table1[[#This Row],[Cost]])</f>
        <v>2236</v>
      </c>
      <c r="Y9556">
        <f>SUM(Table1[[#This Row],[profit/loss]])/SUM(Table1[profit/loss])</f>
        <v>6.7321997942752946E-6</v>
      </c>
    </row>
    <row r="9557" spans="1:25" x14ac:dyDescent="0.3">
      <c r="A9557" t="s">
        <v>29</v>
      </c>
      <c r="B9557" t="s">
        <v>23</v>
      </c>
      <c r="C9557">
        <v>1185732</v>
      </c>
      <c r="D9557" s="9">
        <v>44511</v>
      </c>
      <c r="E9557" s="8" t="str">
        <f>TEXT(Table1[[#This Row],[Invoice Date]],"dd-mm-yyyy")</f>
        <v>11-11-2021</v>
      </c>
      <c r="F9557" s="1" t="str">
        <f t="shared" si="596"/>
        <v>November</v>
      </c>
      <c r="G9557" s="1" t="str">
        <f t="shared" si="597"/>
        <v>2021</v>
      </c>
      <c r="H9557" s="1" t="str">
        <f t="shared" si="598"/>
        <v>Thursday</v>
      </c>
      <c r="I9557" s="1" t="str">
        <f t="shared" si="599"/>
        <v>11</v>
      </c>
      <c r="J9557" t="s">
        <v>14</v>
      </c>
      <c r="K9557" t="s">
        <v>130</v>
      </c>
      <c r="L9557" t="s">
        <v>131</v>
      </c>
      <c r="M9557" t="s">
        <v>16</v>
      </c>
      <c r="N9557">
        <v>54</v>
      </c>
      <c r="O9557">
        <v>140</v>
      </c>
      <c r="P9557">
        <v>7560</v>
      </c>
      <c r="Q9557">
        <v>3780</v>
      </c>
      <c r="R9557">
        <v>0.5</v>
      </c>
      <c r="S9557" t="s">
        <v>23</v>
      </c>
      <c r="T9557" t="str">
        <f>IF(Table1[[#This Row],[Units Sold]]&gt; 700,"High Units","low Units")</f>
        <v>low Units</v>
      </c>
      <c r="U9557">
        <f>SUM(Table1[[#This Row],[Operating Profit]])/SUM(Table1[Operating Profit])*100</f>
        <v>1.1380910206780239E-3</v>
      </c>
      <c r="V9557">
        <f>SUM(Table1[[#This Row],[Price per Unit]]*Table1[[#This Row],[Units Sold]])</f>
        <v>7560</v>
      </c>
      <c r="W9557">
        <f>SUM(Table1[[#This Row],[Total Sales]]-Table1[[#This Row],[Operating Profit]])</f>
        <v>3780</v>
      </c>
      <c r="X9557">
        <f>SUM(Table1[[#This Row],[Total Sales]]-Table1[[#This Row],[Cost]])</f>
        <v>3780</v>
      </c>
      <c r="Y9557">
        <f>SUM(Table1[[#This Row],[profit/loss]])/SUM(Table1[profit/loss])</f>
        <v>1.138091020678024E-5</v>
      </c>
    </row>
    <row r="9558" spans="1:25" x14ac:dyDescent="0.3">
      <c r="A9558" t="s">
        <v>29</v>
      </c>
      <c r="B9558" t="s">
        <v>23</v>
      </c>
      <c r="C9558">
        <v>1185732</v>
      </c>
      <c r="D9558" s="9">
        <v>44511</v>
      </c>
      <c r="E9558" s="8" t="str">
        <f>TEXT(Table1[[#This Row],[Invoice Date]],"dd-mm-yyyy")</f>
        <v>11-11-2021</v>
      </c>
      <c r="F9558" s="1" t="str">
        <f t="shared" si="596"/>
        <v>November</v>
      </c>
      <c r="G9558" s="1" t="str">
        <f t="shared" si="597"/>
        <v>2021</v>
      </c>
      <c r="H9558" s="1" t="str">
        <f t="shared" si="598"/>
        <v>Thursday</v>
      </c>
      <c r="I9558" s="1" t="str">
        <f t="shared" si="599"/>
        <v>11</v>
      </c>
      <c r="J9558" t="s">
        <v>14</v>
      </c>
      <c r="K9558" t="s">
        <v>130</v>
      </c>
      <c r="L9558" t="s">
        <v>131</v>
      </c>
      <c r="M9558" t="s">
        <v>18</v>
      </c>
      <c r="N9558">
        <v>47</v>
      </c>
      <c r="O9558">
        <v>98</v>
      </c>
      <c r="P9558">
        <v>4606</v>
      </c>
      <c r="Q9558">
        <v>2257</v>
      </c>
      <c r="R9558">
        <v>0.49</v>
      </c>
      <c r="S9558" t="s">
        <v>23</v>
      </c>
      <c r="T9558" t="str">
        <f>IF(Table1[[#This Row],[Units Sold]]&gt; 700,"High Units","low Units")</f>
        <v>low Units</v>
      </c>
      <c r="U9558">
        <f>SUM(Table1[[#This Row],[Operating Profit]])/SUM(Table1[Operating Profit])*100</f>
        <v>6.7954270732018516E-4</v>
      </c>
      <c r="V9558">
        <f>SUM(Table1[[#This Row],[Price per Unit]]*Table1[[#This Row],[Units Sold]])</f>
        <v>4606</v>
      </c>
      <c r="W9558">
        <f>SUM(Table1[[#This Row],[Total Sales]]-Table1[[#This Row],[Operating Profit]])</f>
        <v>2349</v>
      </c>
      <c r="X9558">
        <f>SUM(Table1[[#This Row],[Total Sales]]-Table1[[#This Row],[Cost]])</f>
        <v>2257</v>
      </c>
      <c r="Y9558">
        <f>SUM(Table1[[#This Row],[profit/loss]])/SUM(Table1[profit/loss])</f>
        <v>6.7954270732018518E-6</v>
      </c>
    </row>
    <row r="9559" spans="1:25" x14ac:dyDescent="0.3">
      <c r="A9559" t="s">
        <v>29</v>
      </c>
      <c r="B9559" t="s">
        <v>23</v>
      </c>
      <c r="C9559">
        <v>1185732</v>
      </c>
      <c r="D9559" s="9">
        <v>44511</v>
      </c>
      <c r="E9559" s="8" t="str">
        <f>TEXT(Table1[[#This Row],[Invoice Date]],"dd-mm-yyyy")</f>
        <v>11-11-2021</v>
      </c>
      <c r="F9559" s="1" t="str">
        <f t="shared" si="596"/>
        <v>November</v>
      </c>
      <c r="G9559" s="1" t="str">
        <f t="shared" si="597"/>
        <v>2021</v>
      </c>
      <c r="H9559" s="1" t="str">
        <f t="shared" si="598"/>
        <v>Thursday</v>
      </c>
      <c r="I9559" s="1" t="str">
        <f t="shared" si="599"/>
        <v>11</v>
      </c>
      <c r="J9559" t="s">
        <v>14</v>
      </c>
      <c r="K9559" t="s">
        <v>130</v>
      </c>
      <c r="L9559" t="s">
        <v>131</v>
      </c>
      <c r="M9559" t="s">
        <v>19</v>
      </c>
      <c r="N9559">
        <v>46</v>
      </c>
      <c r="O9559">
        <v>102</v>
      </c>
      <c r="P9559">
        <v>4692</v>
      </c>
      <c r="Q9559">
        <v>1736</v>
      </c>
      <c r="R9559">
        <v>0.37</v>
      </c>
      <c r="S9559" t="s">
        <v>23</v>
      </c>
      <c r="T9559" t="str">
        <f>IF(Table1[[#This Row],[Units Sold]]&gt; 700,"High Units","low Units")</f>
        <v>low Units</v>
      </c>
      <c r="U9559">
        <f>SUM(Table1[[#This Row],[Operating Profit]])/SUM(Table1[Operating Profit])*100</f>
        <v>5.2267883912620358E-4</v>
      </c>
      <c r="V9559">
        <f>SUM(Table1[[#This Row],[Price per Unit]]*Table1[[#This Row],[Units Sold]])</f>
        <v>4692</v>
      </c>
      <c r="W9559">
        <f>SUM(Table1[[#This Row],[Total Sales]]-Table1[[#This Row],[Operating Profit]])</f>
        <v>2956</v>
      </c>
      <c r="X9559">
        <f>SUM(Table1[[#This Row],[Total Sales]]-Table1[[#This Row],[Cost]])</f>
        <v>1736</v>
      </c>
      <c r="Y9559">
        <f>SUM(Table1[[#This Row],[profit/loss]])/SUM(Table1[profit/loss])</f>
        <v>5.226788391262036E-6</v>
      </c>
    </row>
    <row r="9560" spans="1:25" x14ac:dyDescent="0.3">
      <c r="A9560" t="s">
        <v>60</v>
      </c>
      <c r="B9560" t="s">
        <v>23</v>
      </c>
      <c r="C9560">
        <v>1185732</v>
      </c>
      <c r="D9560" s="9">
        <v>44511</v>
      </c>
      <c r="E9560" s="8" t="str">
        <f>TEXT(Table1[[#This Row],[Invoice Date]],"dd-mm-yyyy")</f>
        <v>11-11-2021</v>
      </c>
      <c r="F9560" s="1" t="str">
        <f t="shared" si="596"/>
        <v>November</v>
      </c>
      <c r="G9560" s="1" t="str">
        <f t="shared" si="597"/>
        <v>2021</v>
      </c>
      <c r="H9560" s="1" t="str">
        <f t="shared" si="598"/>
        <v>Thursday</v>
      </c>
      <c r="I9560" s="1" t="str">
        <f t="shared" si="599"/>
        <v>11</v>
      </c>
      <c r="J9560" t="s">
        <v>14</v>
      </c>
      <c r="K9560" t="s">
        <v>130</v>
      </c>
      <c r="L9560" t="s">
        <v>131</v>
      </c>
      <c r="M9560" t="s">
        <v>20</v>
      </c>
      <c r="N9560">
        <v>42</v>
      </c>
      <c r="O9560">
        <v>96</v>
      </c>
      <c r="P9560">
        <v>4032</v>
      </c>
      <c r="Q9560">
        <v>1572</v>
      </c>
      <c r="R9560">
        <v>0.39</v>
      </c>
      <c r="S9560" t="s">
        <v>23</v>
      </c>
      <c r="T9560" t="str">
        <f>IF(Table1[[#This Row],[Units Sold]]&gt; 700,"High Units","low Units")</f>
        <v>low Units</v>
      </c>
      <c r="U9560">
        <f>SUM(Table1[[#This Row],[Operating Profit]])/SUM(Table1[Operating Profit])*100</f>
        <v>4.7330134510736865E-4</v>
      </c>
      <c r="V9560">
        <f>SUM(Table1[[#This Row],[Price per Unit]]*Table1[[#This Row],[Units Sold]])</f>
        <v>4032</v>
      </c>
      <c r="W9560">
        <f>SUM(Table1[[#This Row],[Total Sales]]-Table1[[#This Row],[Operating Profit]])</f>
        <v>2460</v>
      </c>
      <c r="X9560">
        <f>SUM(Table1[[#This Row],[Total Sales]]-Table1[[#This Row],[Cost]])</f>
        <v>1572</v>
      </c>
      <c r="Y9560">
        <f>SUM(Table1[[#This Row],[profit/loss]])/SUM(Table1[profit/loss])</f>
        <v>4.7330134510736868E-6</v>
      </c>
    </row>
    <row r="9561" spans="1:25" x14ac:dyDescent="0.3">
      <c r="A9561" t="s">
        <v>60</v>
      </c>
      <c r="B9561" t="s">
        <v>23</v>
      </c>
      <c r="C9561">
        <v>1185732</v>
      </c>
      <c r="D9561" s="9">
        <v>44511</v>
      </c>
      <c r="E9561" s="8" t="str">
        <f>TEXT(Table1[[#This Row],[Invoice Date]],"dd-mm-yyyy")</f>
        <v>11-11-2021</v>
      </c>
      <c r="F9561" s="1" t="str">
        <f t="shared" si="596"/>
        <v>November</v>
      </c>
      <c r="G9561" s="1" t="str">
        <f t="shared" si="597"/>
        <v>2021</v>
      </c>
      <c r="H9561" s="1" t="str">
        <f t="shared" si="598"/>
        <v>Thursday</v>
      </c>
      <c r="I9561" s="1" t="str">
        <f t="shared" si="599"/>
        <v>11</v>
      </c>
      <c r="J9561" t="s">
        <v>14</v>
      </c>
      <c r="K9561" t="s">
        <v>130</v>
      </c>
      <c r="L9561" t="s">
        <v>131</v>
      </c>
      <c r="M9561" t="s">
        <v>21</v>
      </c>
      <c r="N9561">
        <v>50</v>
      </c>
      <c r="O9561">
        <v>91</v>
      </c>
      <c r="P9561">
        <v>4550</v>
      </c>
      <c r="Q9561">
        <v>1775</v>
      </c>
      <c r="R9561">
        <v>0.39</v>
      </c>
      <c r="S9561" t="s">
        <v>23</v>
      </c>
      <c r="T9561" t="str">
        <f>IF(Table1[[#This Row],[Units Sold]]&gt; 700,"High Units","low Units")</f>
        <v>low Units</v>
      </c>
      <c r="U9561">
        <f>SUM(Table1[[#This Row],[Operating Profit]])/SUM(Table1[Operating Profit])*100</f>
        <v>5.3442104806970705E-4</v>
      </c>
      <c r="V9561">
        <f>SUM(Table1[[#This Row],[Price per Unit]]*Table1[[#This Row],[Units Sold]])</f>
        <v>4550</v>
      </c>
      <c r="W9561">
        <f>SUM(Table1[[#This Row],[Total Sales]]-Table1[[#This Row],[Operating Profit]])</f>
        <v>2775</v>
      </c>
      <c r="X9561">
        <f>SUM(Table1[[#This Row],[Total Sales]]-Table1[[#This Row],[Cost]])</f>
        <v>1775</v>
      </c>
      <c r="Y9561">
        <f>SUM(Table1[[#This Row],[profit/loss]])/SUM(Table1[profit/loss])</f>
        <v>5.3442104806970703E-6</v>
      </c>
    </row>
    <row r="9562" spans="1:25" x14ac:dyDescent="0.3">
      <c r="A9562" t="s">
        <v>60</v>
      </c>
      <c r="B9562" t="s">
        <v>23</v>
      </c>
      <c r="C9562">
        <v>1185732</v>
      </c>
      <c r="D9562" s="9">
        <v>44511</v>
      </c>
      <c r="E9562" s="8" t="str">
        <f>TEXT(Table1[[#This Row],[Invoice Date]],"dd-mm-yyyy")</f>
        <v>11-11-2021</v>
      </c>
      <c r="F9562" s="1" t="str">
        <f t="shared" si="596"/>
        <v>November</v>
      </c>
      <c r="G9562" s="1" t="str">
        <f t="shared" si="597"/>
        <v>2021</v>
      </c>
      <c r="H9562" s="1" t="str">
        <f t="shared" si="598"/>
        <v>Thursday</v>
      </c>
      <c r="I9562" s="1" t="str">
        <f t="shared" si="599"/>
        <v>11</v>
      </c>
      <c r="J9562" t="s">
        <v>14</v>
      </c>
      <c r="K9562" t="s">
        <v>130</v>
      </c>
      <c r="L9562" t="s">
        <v>131</v>
      </c>
      <c r="M9562" t="s">
        <v>22</v>
      </c>
      <c r="N9562">
        <v>57</v>
      </c>
      <c r="O9562">
        <v>128</v>
      </c>
      <c r="P9562">
        <v>7296</v>
      </c>
      <c r="Q9562">
        <v>3429</v>
      </c>
      <c r="R9562">
        <v>0.47</v>
      </c>
      <c r="S9562" t="s">
        <v>23</v>
      </c>
      <c r="T9562" t="str">
        <f>IF(Table1[[#This Row],[Units Sold]]&gt; 700,"High Units","low Units")</f>
        <v>low Units</v>
      </c>
      <c r="U9562">
        <f>SUM(Table1[[#This Row],[Operating Profit]])/SUM(Table1[Operating Profit])*100</f>
        <v>1.0324111401864931E-3</v>
      </c>
      <c r="V9562">
        <f>SUM(Table1[[#This Row],[Price per Unit]]*Table1[[#This Row],[Units Sold]])</f>
        <v>7296</v>
      </c>
      <c r="W9562">
        <f>SUM(Table1[[#This Row],[Total Sales]]-Table1[[#This Row],[Operating Profit]])</f>
        <v>3867</v>
      </c>
      <c r="X9562">
        <f>SUM(Table1[[#This Row],[Total Sales]]-Table1[[#This Row],[Cost]])</f>
        <v>3429</v>
      </c>
      <c r="Y9562">
        <f>SUM(Table1[[#This Row],[profit/loss]])/SUM(Table1[profit/loss])</f>
        <v>1.0324111401864931E-5</v>
      </c>
    </row>
    <row r="9563" spans="1:25" x14ac:dyDescent="0.3">
      <c r="A9563" t="s">
        <v>60</v>
      </c>
      <c r="B9563" t="s">
        <v>23</v>
      </c>
      <c r="C9563">
        <v>1185732</v>
      </c>
      <c r="D9563" s="9">
        <v>44540</v>
      </c>
      <c r="E9563" s="8" t="str">
        <f>TEXT(Table1[[#This Row],[Invoice Date]],"dd-mm-yyyy")</f>
        <v>10-12-2021</v>
      </c>
      <c r="F9563" s="1" t="str">
        <f t="shared" si="596"/>
        <v>December</v>
      </c>
      <c r="G9563" s="1" t="str">
        <f t="shared" si="597"/>
        <v>2021</v>
      </c>
      <c r="H9563" s="1" t="str">
        <f t="shared" si="598"/>
        <v>Friday</v>
      </c>
      <c r="I9563" s="1" t="str">
        <f t="shared" si="599"/>
        <v>10</v>
      </c>
      <c r="J9563" t="s">
        <v>14</v>
      </c>
      <c r="K9563" t="s">
        <v>130</v>
      </c>
      <c r="L9563" t="s">
        <v>131</v>
      </c>
      <c r="M9563" t="s">
        <v>16</v>
      </c>
      <c r="N9563">
        <v>48</v>
      </c>
      <c r="O9563">
        <v>186</v>
      </c>
      <c r="P9563">
        <v>8928</v>
      </c>
      <c r="Q9563">
        <v>4285</v>
      </c>
      <c r="R9563">
        <v>0.48</v>
      </c>
      <c r="S9563" t="s">
        <v>23</v>
      </c>
      <c r="T9563" t="str">
        <f>IF(Table1[[#This Row],[Units Sold]]&gt; 700,"High Units","low Units")</f>
        <v>low Units</v>
      </c>
      <c r="U9563">
        <f>SUM(Table1[[#This Row],[Operating Profit]])/SUM(Table1[Operating Profit])*100</f>
        <v>1.2901375723823631E-3</v>
      </c>
      <c r="V9563">
        <f>SUM(Table1[[#This Row],[Price per Unit]]*Table1[[#This Row],[Units Sold]])</f>
        <v>8928</v>
      </c>
      <c r="W9563">
        <f>SUM(Table1[[#This Row],[Total Sales]]-Table1[[#This Row],[Operating Profit]])</f>
        <v>4643</v>
      </c>
      <c r="X9563">
        <f>SUM(Table1[[#This Row],[Total Sales]]-Table1[[#This Row],[Cost]])</f>
        <v>4285</v>
      </c>
      <c r="Y9563">
        <f>SUM(Table1[[#This Row],[profit/loss]])/SUM(Table1[profit/loss])</f>
        <v>1.2901375723823631E-5</v>
      </c>
    </row>
    <row r="9564" spans="1:25" x14ac:dyDescent="0.3">
      <c r="A9564" t="s">
        <v>60</v>
      </c>
      <c r="B9564" t="s">
        <v>23</v>
      </c>
      <c r="C9564">
        <v>1185732</v>
      </c>
      <c r="D9564" s="9">
        <v>44540</v>
      </c>
      <c r="E9564" s="8" t="str">
        <f>TEXT(Table1[[#This Row],[Invoice Date]],"dd-mm-yyyy")</f>
        <v>10-12-2021</v>
      </c>
      <c r="F9564" s="1" t="str">
        <f t="shared" si="596"/>
        <v>December</v>
      </c>
      <c r="G9564" s="1" t="str">
        <f t="shared" si="597"/>
        <v>2021</v>
      </c>
      <c r="H9564" s="1" t="str">
        <f t="shared" si="598"/>
        <v>Friday</v>
      </c>
      <c r="I9564" s="1" t="str">
        <f t="shared" si="599"/>
        <v>10</v>
      </c>
      <c r="J9564" t="s">
        <v>14</v>
      </c>
      <c r="K9564" t="s">
        <v>130</v>
      </c>
      <c r="L9564" t="s">
        <v>131</v>
      </c>
      <c r="M9564" t="s">
        <v>18</v>
      </c>
      <c r="N9564">
        <v>41</v>
      </c>
      <c r="O9564">
        <v>132</v>
      </c>
      <c r="P9564">
        <v>5412</v>
      </c>
      <c r="Q9564">
        <v>2760</v>
      </c>
      <c r="R9564">
        <v>0.51</v>
      </c>
      <c r="S9564" t="s">
        <v>23</v>
      </c>
      <c r="T9564" t="str">
        <f>IF(Table1[[#This Row],[Units Sold]]&gt; 700,"High Units","low Units")</f>
        <v>low Units</v>
      </c>
      <c r="U9564">
        <f>SUM(Table1[[#This Row],[Operating Profit]])/SUM(Table1[Operating Profit])*100</f>
        <v>8.3098709446331905E-4</v>
      </c>
      <c r="V9564">
        <f>SUM(Table1[[#This Row],[Price per Unit]]*Table1[[#This Row],[Units Sold]])</f>
        <v>5412</v>
      </c>
      <c r="W9564">
        <f>SUM(Table1[[#This Row],[Total Sales]]-Table1[[#This Row],[Operating Profit]])</f>
        <v>2652</v>
      </c>
      <c r="X9564">
        <f>SUM(Table1[[#This Row],[Total Sales]]-Table1[[#This Row],[Cost]])</f>
        <v>2760</v>
      </c>
      <c r="Y9564">
        <f>SUM(Table1[[#This Row],[profit/loss]])/SUM(Table1[profit/loss])</f>
        <v>8.3098709446331905E-6</v>
      </c>
    </row>
    <row r="9565" spans="1:25" x14ac:dyDescent="0.3">
      <c r="A9565" t="s">
        <v>60</v>
      </c>
      <c r="B9565" t="s">
        <v>23</v>
      </c>
      <c r="C9565">
        <v>1185732</v>
      </c>
      <c r="D9565" s="9">
        <v>44540</v>
      </c>
      <c r="E9565" s="8" t="str">
        <f>TEXT(Table1[[#This Row],[Invoice Date]],"dd-mm-yyyy")</f>
        <v>10-12-2021</v>
      </c>
      <c r="F9565" s="1" t="str">
        <f t="shared" si="596"/>
        <v>December</v>
      </c>
      <c r="G9565" s="1" t="str">
        <f t="shared" si="597"/>
        <v>2021</v>
      </c>
      <c r="H9565" s="1" t="str">
        <f t="shared" si="598"/>
        <v>Friday</v>
      </c>
      <c r="I9565" s="1" t="str">
        <f t="shared" si="599"/>
        <v>10</v>
      </c>
      <c r="J9565" t="s">
        <v>14</v>
      </c>
      <c r="K9565" t="s">
        <v>130</v>
      </c>
      <c r="L9565" t="s">
        <v>131</v>
      </c>
      <c r="M9565" t="s">
        <v>19</v>
      </c>
      <c r="N9565">
        <v>44</v>
      </c>
      <c r="O9565">
        <v>131</v>
      </c>
      <c r="P9565">
        <v>5764</v>
      </c>
      <c r="Q9565">
        <v>2306</v>
      </c>
      <c r="R9565">
        <v>0.4</v>
      </c>
      <c r="S9565" t="s">
        <v>23</v>
      </c>
      <c r="T9565" t="str">
        <f>IF(Table1[[#This Row],[Units Sold]]&gt; 700,"High Units","low Units")</f>
        <v>low Units</v>
      </c>
      <c r="U9565">
        <f>SUM(Table1[[#This Row],[Operating Profit]])/SUM(Table1[Operating Profit])*100</f>
        <v>6.9429573906971509E-4</v>
      </c>
      <c r="V9565">
        <f>SUM(Table1[[#This Row],[Price per Unit]]*Table1[[#This Row],[Units Sold]])</f>
        <v>5764</v>
      </c>
      <c r="W9565">
        <f>SUM(Table1[[#This Row],[Total Sales]]-Table1[[#This Row],[Operating Profit]])</f>
        <v>3458</v>
      </c>
      <c r="X9565">
        <f>SUM(Table1[[#This Row],[Total Sales]]-Table1[[#This Row],[Cost]])</f>
        <v>2306</v>
      </c>
      <c r="Y9565">
        <f>SUM(Table1[[#This Row],[profit/loss]])/SUM(Table1[profit/loss])</f>
        <v>6.9429573906971514E-6</v>
      </c>
    </row>
    <row r="9566" spans="1:25" x14ac:dyDescent="0.3">
      <c r="A9566" t="s">
        <v>60</v>
      </c>
      <c r="B9566" t="s">
        <v>23</v>
      </c>
      <c r="C9566">
        <v>1185732</v>
      </c>
      <c r="D9566" s="9">
        <v>44540</v>
      </c>
      <c r="E9566" s="8" t="str">
        <f>TEXT(Table1[[#This Row],[Invoice Date]],"dd-mm-yyyy")</f>
        <v>10-12-2021</v>
      </c>
      <c r="F9566" s="1" t="str">
        <f t="shared" si="596"/>
        <v>December</v>
      </c>
      <c r="G9566" s="1" t="str">
        <f t="shared" si="597"/>
        <v>2021</v>
      </c>
      <c r="H9566" s="1" t="str">
        <f t="shared" si="598"/>
        <v>Friday</v>
      </c>
      <c r="I9566" s="1" t="str">
        <f t="shared" si="599"/>
        <v>10</v>
      </c>
      <c r="J9566" t="s">
        <v>14</v>
      </c>
      <c r="K9566" t="s">
        <v>130</v>
      </c>
      <c r="L9566" t="s">
        <v>131</v>
      </c>
      <c r="M9566" t="s">
        <v>20</v>
      </c>
      <c r="N9566">
        <v>44</v>
      </c>
      <c r="O9566">
        <v>101</v>
      </c>
      <c r="P9566">
        <v>4444</v>
      </c>
      <c r="Q9566">
        <v>1866</v>
      </c>
      <c r="R9566">
        <v>0.42</v>
      </c>
      <c r="S9566" t="s">
        <v>23</v>
      </c>
      <c r="T9566" t="str">
        <f>IF(Table1[[#This Row],[Units Sold]]&gt; 700,"High Units","low Units")</f>
        <v>low Units</v>
      </c>
      <c r="U9566">
        <f>SUM(Table1[[#This Row],[Operating Profit]])/SUM(Table1[Operating Profit])*100</f>
        <v>5.6181953560454831E-4</v>
      </c>
      <c r="V9566">
        <f>SUM(Table1[[#This Row],[Price per Unit]]*Table1[[#This Row],[Units Sold]])</f>
        <v>4444</v>
      </c>
      <c r="W9566">
        <f>SUM(Table1[[#This Row],[Total Sales]]-Table1[[#This Row],[Operating Profit]])</f>
        <v>2578</v>
      </c>
      <c r="X9566">
        <f>SUM(Table1[[#This Row],[Total Sales]]-Table1[[#This Row],[Cost]])</f>
        <v>1866</v>
      </c>
      <c r="Y9566">
        <f>SUM(Table1[[#This Row],[profit/loss]])/SUM(Table1[profit/loss])</f>
        <v>5.6181953560454835E-6</v>
      </c>
    </row>
    <row r="9567" spans="1:25" x14ac:dyDescent="0.3">
      <c r="A9567" t="s">
        <v>60</v>
      </c>
      <c r="B9567" t="s">
        <v>23</v>
      </c>
      <c r="C9567">
        <v>1185732</v>
      </c>
      <c r="D9567" s="9">
        <v>44540</v>
      </c>
      <c r="E9567" s="8" t="str">
        <f>TEXT(Table1[[#This Row],[Invoice Date]],"dd-mm-yyyy")</f>
        <v>10-12-2021</v>
      </c>
      <c r="F9567" s="1" t="str">
        <f t="shared" si="596"/>
        <v>December</v>
      </c>
      <c r="G9567" s="1" t="str">
        <f t="shared" si="597"/>
        <v>2021</v>
      </c>
      <c r="H9567" s="1" t="str">
        <f t="shared" si="598"/>
        <v>Friday</v>
      </c>
      <c r="I9567" s="1" t="str">
        <f t="shared" si="599"/>
        <v>10</v>
      </c>
      <c r="J9567" t="s">
        <v>14</v>
      </c>
      <c r="K9567" t="s">
        <v>130</v>
      </c>
      <c r="L9567" t="s">
        <v>131</v>
      </c>
      <c r="M9567" t="s">
        <v>21</v>
      </c>
      <c r="N9567">
        <v>48</v>
      </c>
      <c r="O9567">
        <v>104</v>
      </c>
      <c r="P9567">
        <v>4992</v>
      </c>
      <c r="Q9567">
        <v>2097</v>
      </c>
      <c r="R9567">
        <v>0.42</v>
      </c>
      <c r="S9567" t="s">
        <v>23</v>
      </c>
      <c r="T9567" t="str">
        <f>IF(Table1[[#This Row],[Units Sold]]&gt; 700,"High Units","low Units")</f>
        <v>low Units</v>
      </c>
      <c r="U9567">
        <f>SUM(Table1[[#This Row],[Operating Profit]])/SUM(Table1[Operating Profit])*100</f>
        <v>6.3136954242376086E-4</v>
      </c>
      <c r="V9567">
        <f>SUM(Table1[[#This Row],[Price per Unit]]*Table1[[#This Row],[Units Sold]])</f>
        <v>4992</v>
      </c>
      <c r="W9567">
        <f>SUM(Table1[[#This Row],[Total Sales]]-Table1[[#This Row],[Operating Profit]])</f>
        <v>2895</v>
      </c>
      <c r="X9567">
        <f>SUM(Table1[[#This Row],[Total Sales]]-Table1[[#This Row],[Cost]])</f>
        <v>2097</v>
      </c>
      <c r="Y9567">
        <f>SUM(Table1[[#This Row],[profit/loss]])/SUM(Table1[profit/loss])</f>
        <v>6.3136954242376085E-6</v>
      </c>
    </row>
    <row r="9568" spans="1:25" x14ac:dyDescent="0.3">
      <c r="A9568" t="s">
        <v>60</v>
      </c>
      <c r="B9568" t="s">
        <v>23</v>
      </c>
      <c r="C9568">
        <v>1185732</v>
      </c>
      <c r="D9568" s="9">
        <v>44540</v>
      </c>
      <c r="E9568" s="8" t="str">
        <f>TEXT(Table1[[#This Row],[Invoice Date]],"dd-mm-yyyy")</f>
        <v>10-12-2021</v>
      </c>
      <c r="F9568" s="1" t="str">
        <f t="shared" si="596"/>
        <v>December</v>
      </c>
      <c r="G9568" s="1" t="str">
        <f t="shared" si="597"/>
        <v>2021</v>
      </c>
      <c r="H9568" s="1" t="str">
        <f t="shared" si="598"/>
        <v>Friday</v>
      </c>
      <c r="I9568" s="1" t="str">
        <f t="shared" si="599"/>
        <v>10</v>
      </c>
      <c r="J9568" t="s">
        <v>14</v>
      </c>
      <c r="K9568" t="s">
        <v>130</v>
      </c>
      <c r="L9568" t="s">
        <v>131</v>
      </c>
      <c r="M9568" t="s">
        <v>22</v>
      </c>
      <c r="N9568">
        <v>60</v>
      </c>
      <c r="O9568">
        <v>145</v>
      </c>
      <c r="P9568">
        <v>8700</v>
      </c>
      <c r="Q9568">
        <v>4089</v>
      </c>
      <c r="R9568">
        <v>0.47</v>
      </c>
      <c r="S9568" t="s">
        <v>23</v>
      </c>
      <c r="T9568" t="str">
        <f>IF(Table1[[#This Row],[Units Sold]]&gt; 700,"High Units","low Units")</f>
        <v>low Units</v>
      </c>
      <c r="U9568">
        <f>SUM(Table1[[#This Row],[Operating Profit]])/SUM(Table1[Operating Profit])*100</f>
        <v>1.2311254453842432E-3</v>
      </c>
      <c r="V9568">
        <f>SUM(Table1[[#This Row],[Price per Unit]]*Table1[[#This Row],[Units Sold]])</f>
        <v>8700</v>
      </c>
      <c r="W9568">
        <f>SUM(Table1[[#This Row],[Total Sales]]-Table1[[#This Row],[Operating Profit]])</f>
        <v>4611</v>
      </c>
      <c r="X9568">
        <f>SUM(Table1[[#This Row],[Total Sales]]-Table1[[#This Row],[Cost]])</f>
        <v>4089</v>
      </c>
      <c r="Y9568">
        <f>SUM(Table1[[#This Row],[profit/loss]])/SUM(Table1[profit/loss])</f>
        <v>1.2311254453842433E-5</v>
      </c>
    </row>
    <row r="9569" spans="1:25" x14ac:dyDescent="0.3">
      <c r="A9569" t="s">
        <v>60</v>
      </c>
      <c r="B9569" t="s">
        <v>23</v>
      </c>
      <c r="C9569">
        <v>1185732</v>
      </c>
      <c r="D9569" s="9">
        <v>44217</v>
      </c>
      <c r="E9569" s="8" t="str">
        <f>TEXT(Table1[[#This Row],[Invoice Date]],"dd-mm-yyyy")</f>
        <v>21-01-2021</v>
      </c>
      <c r="F9569" s="1" t="str">
        <f t="shared" si="596"/>
        <v>January</v>
      </c>
      <c r="G9569" s="1" t="str">
        <f t="shared" si="597"/>
        <v>2021</v>
      </c>
      <c r="H9569" s="1" t="str">
        <f t="shared" si="598"/>
        <v>Thursday</v>
      </c>
      <c r="I9569" s="1" t="str">
        <f t="shared" si="599"/>
        <v>21</v>
      </c>
      <c r="J9569" t="s">
        <v>14</v>
      </c>
      <c r="K9569" t="s">
        <v>130</v>
      </c>
      <c r="L9569" t="s">
        <v>131</v>
      </c>
      <c r="M9569" t="s">
        <v>16</v>
      </c>
      <c r="N9569">
        <v>34</v>
      </c>
      <c r="O9569">
        <v>173</v>
      </c>
      <c r="P9569">
        <v>5882</v>
      </c>
      <c r="Q9569">
        <v>2529</v>
      </c>
      <c r="R9569">
        <v>0.43</v>
      </c>
      <c r="S9569" t="s">
        <v>23</v>
      </c>
      <c r="T9569" t="str">
        <f>IF(Table1[[#This Row],[Units Sold]]&gt; 700,"High Units","low Units")</f>
        <v>low Units</v>
      </c>
      <c r="U9569">
        <f>SUM(Table1[[#This Row],[Operating Profit]])/SUM(Table1[Operating Profit])*100</f>
        <v>7.614370876441065E-4</v>
      </c>
      <c r="V9569">
        <f>SUM(Table1[[#This Row],[Price per Unit]]*Table1[[#This Row],[Units Sold]])</f>
        <v>5882</v>
      </c>
      <c r="W9569">
        <f>SUM(Table1[[#This Row],[Total Sales]]-Table1[[#This Row],[Operating Profit]])</f>
        <v>3353</v>
      </c>
      <c r="X9569">
        <f>SUM(Table1[[#This Row],[Total Sales]]-Table1[[#This Row],[Cost]])</f>
        <v>2529</v>
      </c>
      <c r="Y9569">
        <f>SUM(Table1[[#This Row],[profit/loss]])/SUM(Table1[profit/loss])</f>
        <v>7.6143708764410646E-6</v>
      </c>
    </row>
    <row r="9570" spans="1:25" x14ac:dyDescent="0.3">
      <c r="A9570" t="s">
        <v>60</v>
      </c>
      <c r="B9570" t="s">
        <v>23</v>
      </c>
      <c r="C9570">
        <v>1185732</v>
      </c>
      <c r="D9570" s="9">
        <v>44217</v>
      </c>
      <c r="E9570" s="8" t="str">
        <f>TEXT(Table1[[#This Row],[Invoice Date]],"dd-mm-yyyy")</f>
        <v>21-01-2021</v>
      </c>
      <c r="F9570" s="1" t="str">
        <f t="shared" si="596"/>
        <v>January</v>
      </c>
      <c r="G9570" s="1" t="str">
        <f t="shared" si="597"/>
        <v>2021</v>
      </c>
      <c r="H9570" s="1" t="str">
        <f t="shared" si="598"/>
        <v>Thursday</v>
      </c>
      <c r="I9570" s="1" t="str">
        <f t="shared" si="599"/>
        <v>21</v>
      </c>
      <c r="J9570" t="s">
        <v>14</v>
      </c>
      <c r="K9570" t="s">
        <v>130</v>
      </c>
      <c r="L9570" t="s">
        <v>131</v>
      </c>
      <c r="M9570" t="s">
        <v>18</v>
      </c>
      <c r="N9570">
        <v>39</v>
      </c>
      <c r="O9570">
        <v>111</v>
      </c>
      <c r="P9570">
        <v>4329</v>
      </c>
      <c r="Q9570">
        <v>1861</v>
      </c>
      <c r="R9570">
        <v>0.43</v>
      </c>
      <c r="S9570" t="s">
        <v>23</v>
      </c>
      <c r="T9570" t="str">
        <f>IF(Table1[[#This Row],[Units Sold]]&gt; 700,"High Units","low Units")</f>
        <v>low Units</v>
      </c>
      <c r="U9570">
        <f>SUM(Table1[[#This Row],[Operating Profit]])/SUM(Table1[Operating Profit])*100</f>
        <v>5.6031412420153503E-4</v>
      </c>
      <c r="V9570">
        <f>SUM(Table1[[#This Row],[Price per Unit]]*Table1[[#This Row],[Units Sold]])</f>
        <v>4329</v>
      </c>
      <c r="W9570">
        <f>SUM(Table1[[#This Row],[Total Sales]]-Table1[[#This Row],[Operating Profit]])</f>
        <v>2468</v>
      </c>
      <c r="X9570">
        <f>SUM(Table1[[#This Row],[Total Sales]]-Table1[[#This Row],[Cost]])</f>
        <v>1861</v>
      </c>
      <c r="Y9570">
        <f>SUM(Table1[[#This Row],[profit/loss]])/SUM(Table1[profit/loss])</f>
        <v>5.6031412420153509E-6</v>
      </c>
    </row>
    <row r="9571" spans="1:25" x14ac:dyDescent="0.3">
      <c r="A9571" t="s">
        <v>60</v>
      </c>
      <c r="B9571" t="s">
        <v>23</v>
      </c>
      <c r="C9571">
        <v>1185732</v>
      </c>
      <c r="D9571" s="9">
        <v>44217</v>
      </c>
      <c r="E9571" s="8" t="str">
        <f>TEXT(Table1[[#This Row],[Invoice Date]],"dd-mm-yyyy")</f>
        <v>21-01-2021</v>
      </c>
      <c r="F9571" s="1" t="str">
        <f t="shared" si="596"/>
        <v>January</v>
      </c>
      <c r="G9571" s="1" t="str">
        <f t="shared" si="597"/>
        <v>2021</v>
      </c>
      <c r="H9571" s="1" t="str">
        <f t="shared" si="598"/>
        <v>Thursday</v>
      </c>
      <c r="I9571" s="1" t="str">
        <f t="shared" si="599"/>
        <v>21</v>
      </c>
      <c r="J9571" t="s">
        <v>14</v>
      </c>
      <c r="K9571" t="s">
        <v>130</v>
      </c>
      <c r="L9571" t="s">
        <v>131</v>
      </c>
      <c r="M9571" t="s">
        <v>19</v>
      </c>
      <c r="N9571">
        <v>28</v>
      </c>
      <c r="O9571">
        <v>101</v>
      </c>
      <c r="P9571">
        <v>2828</v>
      </c>
      <c r="Q9571">
        <v>1018</v>
      </c>
      <c r="R9571">
        <v>0.36</v>
      </c>
      <c r="S9571" t="s">
        <v>23</v>
      </c>
      <c r="T9571" t="str">
        <f>IF(Table1[[#This Row],[Units Sold]]&gt; 700,"High Units","low Units")</f>
        <v>low Units</v>
      </c>
      <c r="U9571">
        <f>SUM(Table1[[#This Row],[Operating Profit]])/SUM(Table1[Operating Profit])*100</f>
        <v>3.0650176165349953E-4</v>
      </c>
      <c r="V9571">
        <f>SUM(Table1[[#This Row],[Price per Unit]]*Table1[[#This Row],[Units Sold]])</f>
        <v>2828</v>
      </c>
      <c r="W9571">
        <f>SUM(Table1[[#This Row],[Total Sales]]-Table1[[#This Row],[Operating Profit]])</f>
        <v>1810</v>
      </c>
      <c r="X9571">
        <f>SUM(Table1[[#This Row],[Total Sales]]-Table1[[#This Row],[Cost]])</f>
        <v>1018</v>
      </c>
      <c r="Y9571">
        <f>SUM(Table1[[#This Row],[profit/loss]])/SUM(Table1[profit/loss])</f>
        <v>3.0650176165349956E-6</v>
      </c>
    </row>
    <row r="9572" spans="1:25" x14ac:dyDescent="0.3">
      <c r="A9572" t="s">
        <v>60</v>
      </c>
      <c r="B9572" t="s">
        <v>23</v>
      </c>
      <c r="C9572">
        <v>1185732</v>
      </c>
      <c r="D9572" s="9">
        <v>44217</v>
      </c>
      <c r="E9572" s="8" t="str">
        <f>TEXT(Table1[[#This Row],[Invoice Date]],"dd-mm-yyyy")</f>
        <v>21-01-2021</v>
      </c>
      <c r="F9572" s="1" t="str">
        <f t="shared" si="596"/>
        <v>January</v>
      </c>
      <c r="G9572" s="1" t="str">
        <f t="shared" si="597"/>
        <v>2021</v>
      </c>
      <c r="H9572" s="1" t="str">
        <f t="shared" si="598"/>
        <v>Thursday</v>
      </c>
      <c r="I9572" s="1" t="str">
        <f t="shared" si="599"/>
        <v>21</v>
      </c>
      <c r="J9572" t="s">
        <v>14</v>
      </c>
      <c r="K9572" t="s">
        <v>130</v>
      </c>
      <c r="L9572" t="s">
        <v>131</v>
      </c>
      <c r="M9572" t="s">
        <v>20</v>
      </c>
      <c r="N9572">
        <v>36</v>
      </c>
      <c r="O9572">
        <v>60</v>
      </c>
      <c r="P9572">
        <v>2160</v>
      </c>
      <c r="Q9572">
        <v>691</v>
      </c>
      <c r="R9572">
        <v>0.32</v>
      </c>
      <c r="S9572" t="s">
        <v>23</v>
      </c>
      <c r="T9572" t="str">
        <f>IF(Table1[[#This Row],[Units Sold]]&gt; 700,"High Units","low Units")</f>
        <v>low Units</v>
      </c>
      <c r="U9572">
        <f>SUM(Table1[[#This Row],[Operating Profit]])/SUM(Table1[Operating Profit])*100</f>
        <v>2.0804785589643245E-4</v>
      </c>
      <c r="V9572">
        <f>SUM(Table1[[#This Row],[Price per Unit]]*Table1[[#This Row],[Units Sold]])</f>
        <v>2160</v>
      </c>
      <c r="W9572">
        <f>SUM(Table1[[#This Row],[Total Sales]]-Table1[[#This Row],[Operating Profit]])</f>
        <v>1469</v>
      </c>
      <c r="X9572">
        <f>SUM(Table1[[#This Row],[Total Sales]]-Table1[[#This Row],[Cost]])</f>
        <v>691</v>
      </c>
      <c r="Y9572">
        <f>SUM(Table1[[#This Row],[profit/loss]])/SUM(Table1[profit/loss])</f>
        <v>2.0804785589643243E-6</v>
      </c>
    </row>
    <row r="9573" spans="1:25" x14ac:dyDescent="0.3">
      <c r="A9573" t="s">
        <v>60</v>
      </c>
      <c r="B9573" t="s">
        <v>23</v>
      </c>
      <c r="C9573">
        <v>1185732</v>
      </c>
      <c r="D9573" s="9">
        <v>44217</v>
      </c>
      <c r="E9573" s="8" t="str">
        <f>TEXT(Table1[[#This Row],[Invoice Date]],"dd-mm-yyyy")</f>
        <v>21-01-2021</v>
      </c>
      <c r="F9573" s="1" t="str">
        <f t="shared" si="596"/>
        <v>January</v>
      </c>
      <c r="G9573" s="1" t="str">
        <f t="shared" si="597"/>
        <v>2021</v>
      </c>
      <c r="H9573" s="1" t="str">
        <f t="shared" si="598"/>
        <v>Thursday</v>
      </c>
      <c r="I9573" s="1" t="str">
        <f t="shared" si="599"/>
        <v>21</v>
      </c>
      <c r="J9573" t="s">
        <v>14</v>
      </c>
      <c r="K9573" t="s">
        <v>130</v>
      </c>
      <c r="L9573" t="s">
        <v>131</v>
      </c>
      <c r="M9573" t="s">
        <v>21</v>
      </c>
      <c r="N9573">
        <v>43</v>
      </c>
      <c r="O9573">
        <v>74</v>
      </c>
      <c r="P9573">
        <v>3182</v>
      </c>
      <c r="Q9573">
        <v>1050</v>
      </c>
      <c r="R9573">
        <v>0.33</v>
      </c>
      <c r="S9573" t="s">
        <v>23</v>
      </c>
      <c r="T9573" t="str">
        <f>IF(Table1[[#This Row],[Units Sold]]&gt; 700,"High Units","low Units")</f>
        <v>low Units</v>
      </c>
      <c r="U9573">
        <f>SUM(Table1[[#This Row],[Operating Profit]])/SUM(Table1[Operating Profit])*100</f>
        <v>3.1613639463278441E-4</v>
      </c>
      <c r="V9573">
        <f>SUM(Table1[[#This Row],[Price per Unit]]*Table1[[#This Row],[Units Sold]])</f>
        <v>3182</v>
      </c>
      <c r="W9573">
        <f>SUM(Table1[[#This Row],[Total Sales]]-Table1[[#This Row],[Operating Profit]])</f>
        <v>2132</v>
      </c>
      <c r="X9573">
        <f>SUM(Table1[[#This Row],[Total Sales]]-Table1[[#This Row],[Cost]])</f>
        <v>1050</v>
      </c>
      <c r="Y9573">
        <f>SUM(Table1[[#This Row],[profit/loss]])/SUM(Table1[profit/loss])</f>
        <v>3.1613639463278443E-6</v>
      </c>
    </row>
    <row r="9574" spans="1:25" x14ac:dyDescent="0.3">
      <c r="A9574" t="s">
        <v>60</v>
      </c>
      <c r="B9574" t="s">
        <v>23</v>
      </c>
      <c r="C9574">
        <v>1185732</v>
      </c>
      <c r="D9574" s="9">
        <v>44217</v>
      </c>
      <c r="E9574" s="8" t="str">
        <f>TEXT(Table1[[#This Row],[Invoice Date]],"dd-mm-yyyy")</f>
        <v>21-01-2021</v>
      </c>
      <c r="F9574" s="1" t="str">
        <f t="shared" si="596"/>
        <v>January</v>
      </c>
      <c r="G9574" s="1" t="str">
        <f t="shared" si="597"/>
        <v>2021</v>
      </c>
      <c r="H9574" s="1" t="str">
        <f t="shared" si="598"/>
        <v>Thursday</v>
      </c>
      <c r="I9574" s="1" t="str">
        <f t="shared" si="599"/>
        <v>21</v>
      </c>
      <c r="J9574" t="s">
        <v>14</v>
      </c>
      <c r="K9574" t="s">
        <v>130</v>
      </c>
      <c r="L9574" t="s">
        <v>131</v>
      </c>
      <c r="M9574" t="s">
        <v>22</v>
      </c>
      <c r="N9574">
        <v>35</v>
      </c>
      <c r="O9574">
        <v>101</v>
      </c>
      <c r="P9574">
        <v>3535</v>
      </c>
      <c r="Q9574">
        <v>1414</v>
      </c>
      <c r="R9574">
        <v>0.4</v>
      </c>
      <c r="S9574" t="s">
        <v>23</v>
      </c>
      <c r="T9574" t="str">
        <f>IF(Table1[[#This Row],[Units Sold]]&gt; 700,"High Units","low Units")</f>
        <v>low Units</v>
      </c>
      <c r="U9574">
        <f>SUM(Table1[[#This Row],[Operating Profit]])/SUM(Table1[Operating Profit])*100</f>
        <v>4.2573034477214972E-4</v>
      </c>
      <c r="V9574">
        <f>SUM(Table1[[#This Row],[Price per Unit]]*Table1[[#This Row],[Units Sold]])</f>
        <v>3535</v>
      </c>
      <c r="W9574">
        <f>SUM(Table1[[#This Row],[Total Sales]]-Table1[[#This Row],[Operating Profit]])</f>
        <v>2121</v>
      </c>
      <c r="X9574">
        <f>SUM(Table1[[#This Row],[Total Sales]]-Table1[[#This Row],[Cost]])</f>
        <v>1414</v>
      </c>
      <c r="Y9574">
        <f>SUM(Table1[[#This Row],[profit/loss]])/SUM(Table1[profit/loss])</f>
        <v>4.2573034477214969E-6</v>
      </c>
    </row>
    <row r="9575" spans="1:25" x14ac:dyDescent="0.3">
      <c r="A9575" t="s">
        <v>60</v>
      </c>
      <c r="B9575" t="s">
        <v>23</v>
      </c>
      <c r="C9575">
        <v>1185732</v>
      </c>
      <c r="D9575" s="9">
        <v>44246</v>
      </c>
      <c r="E9575" s="8" t="str">
        <f>TEXT(Table1[[#This Row],[Invoice Date]],"dd-mm-yyyy")</f>
        <v>19-02-2021</v>
      </c>
      <c r="F9575" s="1" t="str">
        <f t="shared" si="596"/>
        <v>February</v>
      </c>
      <c r="G9575" s="1" t="str">
        <f t="shared" si="597"/>
        <v>2021</v>
      </c>
      <c r="H9575" s="1" t="str">
        <f t="shared" si="598"/>
        <v>Friday</v>
      </c>
      <c r="I9575" s="1" t="str">
        <f t="shared" si="599"/>
        <v>19</v>
      </c>
      <c r="J9575" t="s">
        <v>14</v>
      </c>
      <c r="K9575" t="s">
        <v>130</v>
      </c>
      <c r="L9575" t="s">
        <v>131</v>
      </c>
      <c r="M9575" t="s">
        <v>16</v>
      </c>
      <c r="N9575">
        <v>34</v>
      </c>
      <c r="O9575">
        <v>186</v>
      </c>
      <c r="P9575">
        <v>6324</v>
      </c>
      <c r="Q9575">
        <v>2783</v>
      </c>
      <c r="R9575">
        <v>0.44</v>
      </c>
      <c r="S9575" t="s">
        <v>23</v>
      </c>
      <c r="T9575" t="str">
        <f>IF(Table1[[#This Row],[Units Sold]]&gt; 700,"High Units","low Units")</f>
        <v>low Units</v>
      </c>
      <c r="U9575">
        <f>SUM(Table1[[#This Row],[Operating Profit]])/SUM(Table1[Operating Profit])*100</f>
        <v>8.3791198691718013E-4</v>
      </c>
      <c r="V9575">
        <f>SUM(Table1[[#This Row],[Price per Unit]]*Table1[[#This Row],[Units Sold]])</f>
        <v>6324</v>
      </c>
      <c r="W9575">
        <f>SUM(Table1[[#This Row],[Total Sales]]-Table1[[#This Row],[Operating Profit]])</f>
        <v>3541</v>
      </c>
      <c r="X9575">
        <f>SUM(Table1[[#This Row],[Total Sales]]-Table1[[#This Row],[Cost]])</f>
        <v>2783</v>
      </c>
      <c r="Y9575">
        <f>SUM(Table1[[#This Row],[profit/loss]])/SUM(Table1[profit/loss])</f>
        <v>8.3791198691718011E-6</v>
      </c>
    </row>
    <row r="9576" spans="1:25" x14ac:dyDescent="0.3">
      <c r="A9576" t="s">
        <v>60</v>
      </c>
      <c r="B9576" t="s">
        <v>23</v>
      </c>
      <c r="C9576">
        <v>1185732</v>
      </c>
      <c r="D9576" s="9">
        <v>44246</v>
      </c>
      <c r="E9576" s="8" t="str">
        <f>TEXT(Table1[[#This Row],[Invoice Date]],"dd-mm-yyyy")</f>
        <v>19-02-2021</v>
      </c>
      <c r="F9576" s="1" t="str">
        <f t="shared" si="596"/>
        <v>February</v>
      </c>
      <c r="G9576" s="1" t="str">
        <f t="shared" si="597"/>
        <v>2021</v>
      </c>
      <c r="H9576" s="1" t="str">
        <f t="shared" si="598"/>
        <v>Friday</v>
      </c>
      <c r="I9576" s="1" t="str">
        <f t="shared" si="599"/>
        <v>19</v>
      </c>
      <c r="J9576" t="s">
        <v>14</v>
      </c>
      <c r="K9576" t="s">
        <v>130</v>
      </c>
      <c r="L9576" t="s">
        <v>131</v>
      </c>
      <c r="M9576" t="s">
        <v>18</v>
      </c>
      <c r="N9576">
        <v>37</v>
      </c>
      <c r="O9576">
        <v>85</v>
      </c>
      <c r="P9576">
        <v>3145</v>
      </c>
      <c r="Q9576">
        <v>1352</v>
      </c>
      <c r="R9576">
        <v>0.43</v>
      </c>
      <c r="S9576" t="s">
        <v>23</v>
      </c>
      <c r="T9576" t="str">
        <f>IF(Table1[[#This Row],[Units Sold]]&gt; 700,"High Units","low Units")</f>
        <v>low Units</v>
      </c>
      <c r="U9576">
        <f>SUM(Table1[[#This Row],[Operating Profit]])/SUM(Table1[Operating Profit])*100</f>
        <v>4.0706324337478527E-4</v>
      </c>
      <c r="V9576">
        <f>SUM(Table1[[#This Row],[Price per Unit]]*Table1[[#This Row],[Units Sold]])</f>
        <v>3145</v>
      </c>
      <c r="W9576">
        <f>SUM(Table1[[#This Row],[Total Sales]]-Table1[[#This Row],[Operating Profit]])</f>
        <v>1793</v>
      </c>
      <c r="X9576">
        <f>SUM(Table1[[#This Row],[Total Sales]]-Table1[[#This Row],[Cost]])</f>
        <v>1352</v>
      </c>
      <c r="Y9576">
        <f>SUM(Table1[[#This Row],[profit/loss]])/SUM(Table1[profit/loss])</f>
        <v>4.0706324337478529E-6</v>
      </c>
    </row>
    <row r="9577" spans="1:25" x14ac:dyDescent="0.3">
      <c r="A9577" t="s">
        <v>60</v>
      </c>
      <c r="B9577" t="s">
        <v>23</v>
      </c>
      <c r="C9577">
        <v>1185732</v>
      </c>
      <c r="D9577" s="9">
        <v>44246</v>
      </c>
      <c r="E9577" s="8" t="str">
        <f>TEXT(Table1[[#This Row],[Invoice Date]],"dd-mm-yyyy")</f>
        <v>19-02-2021</v>
      </c>
      <c r="F9577" s="1" t="str">
        <f t="shared" si="596"/>
        <v>February</v>
      </c>
      <c r="G9577" s="1" t="str">
        <f t="shared" si="597"/>
        <v>2021</v>
      </c>
      <c r="H9577" s="1" t="str">
        <f t="shared" si="598"/>
        <v>Friday</v>
      </c>
      <c r="I9577" s="1" t="str">
        <f t="shared" si="599"/>
        <v>19</v>
      </c>
      <c r="J9577" t="s">
        <v>14</v>
      </c>
      <c r="K9577" t="s">
        <v>130</v>
      </c>
      <c r="L9577" t="s">
        <v>131</v>
      </c>
      <c r="M9577" t="s">
        <v>19</v>
      </c>
      <c r="N9577">
        <v>31</v>
      </c>
      <c r="O9577">
        <v>96</v>
      </c>
      <c r="P9577">
        <v>2976</v>
      </c>
      <c r="Q9577">
        <v>1012</v>
      </c>
      <c r="R9577">
        <v>0.34</v>
      </c>
      <c r="S9577" t="s">
        <v>23</v>
      </c>
      <c r="T9577" t="str">
        <f>IF(Table1[[#This Row],[Units Sold]]&gt; 700,"High Units","low Units")</f>
        <v>low Units</v>
      </c>
      <c r="U9577">
        <f>SUM(Table1[[#This Row],[Operating Profit]])/SUM(Table1[Operating Profit])*100</f>
        <v>3.0469526796988365E-4</v>
      </c>
      <c r="V9577">
        <f>SUM(Table1[[#This Row],[Price per Unit]]*Table1[[#This Row],[Units Sold]])</f>
        <v>2976</v>
      </c>
      <c r="W9577">
        <f>SUM(Table1[[#This Row],[Total Sales]]-Table1[[#This Row],[Operating Profit]])</f>
        <v>1964</v>
      </c>
      <c r="X9577">
        <f>SUM(Table1[[#This Row],[Total Sales]]-Table1[[#This Row],[Cost]])</f>
        <v>1012</v>
      </c>
      <c r="Y9577">
        <f>SUM(Table1[[#This Row],[profit/loss]])/SUM(Table1[profit/loss])</f>
        <v>3.0469526796988367E-6</v>
      </c>
    </row>
    <row r="9578" spans="1:25" x14ac:dyDescent="0.3">
      <c r="A9578" t="s">
        <v>60</v>
      </c>
      <c r="B9578" t="s">
        <v>23</v>
      </c>
      <c r="C9578">
        <v>1185732</v>
      </c>
      <c r="D9578" s="9">
        <v>44246</v>
      </c>
      <c r="E9578" s="8" t="str">
        <f>TEXT(Table1[[#This Row],[Invoice Date]],"dd-mm-yyyy")</f>
        <v>19-02-2021</v>
      </c>
      <c r="F9578" s="1" t="str">
        <f t="shared" si="596"/>
        <v>February</v>
      </c>
      <c r="G9578" s="1" t="str">
        <f t="shared" si="597"/>
        <v>2021</v>
      </c>
      <c r="H9578" s="1" t="str">
        <f t="shared" si="598"/>
        <v>Friday</v>
      </c>
      <c r="I9578" s="1" t="str">
        <f t="shared" si="599"/>
        <v>19</v>
      </c>
      <c r="J9578" t="s">
        <v>14</v>
      </c>
      <c r="K9578" t="s">
        <v>132</v>
      </c>
      <c r="L9578" t="s">
        <v>133</v>
      </c>
      <c r="M9578" t="s">
        <v>20</v>
      </c>
      <c r="N9578">
        <v>31</v>
      </c>
      <c r="O9578">
        <v>68</v>
      </c>
      <c r="P9578">
        <v>2108</v>
      </c>
      <c r="Q9578">
        <v>717</v>
      </c>
      <c r="R9578">
        <v>0.34</v>
      </c>
      <c r="S9578" t="s">
        <v>23</v>
      </c>
      <c r="T9578" t="str">
        <f>IF(Table1[[#This Row],[Units Sold]]&gt; 700,"High Units","low Units")</f>
        <v>low Units</v>
      </c>
      <c r="U9578">
        <f>SUM(Table1[[#This Row],[Operating Profit]])/SUM(Table1[Operating Profit])*100</f>
        <v>2.1587599519210136E-4</v>
      </c>
      <c r="V9578">
        <f>SUM(Table1[[#This Row],[Price per Unit]]*Table1[[#This Row],[Units Sold]])</f>
        <v>2108</v>
      </c>
      <c r="W9578">
        <f>SUM(Table1[[#This Row],[Total Sales]]-Table1[[#This Row],[Operating Profit]])</f>
        <v>1391</v>
      </c>
      <c r="X9578">
        <f>SUM(Table1[[#This Row],[Total Sales]]-Table1[[#This Row],[Cost]])</f>
        <v>717</v>
      </c>
      <c r="Y9578">
        <f>SUM(Table1[[#This Row],[profit/loss]])/SUM(Table1[profit/loss])</f>
        <v>2.1587599519210137E-6</v>
      </c>
    </row>
    <row r="9579" spans="1:25" x14ac:dyDescent="0.3">
      <c r="A9579" t="s">
        <v>60</v>
      </c>
      <c r="B9579" t="s">
        <v>23</v>
      </c>
      <c r="C9579">
        <v>1185732</v>
      </c>
      <c r="D9579" s="9">
        <v>44246</v>
      </c>
      <c r="E9579" s="8" t="str">
        <f>TEXT(Table1[[#This Row],[Invoice Date]],"dd-mm-yyyy")</f>
        <v>19-02-2021</v>
      </c>
      <c r="F9579" s="1" t="str">
        <f t="shared" si="596"/>
        <v>February</v>
      </c>
      <c r="G9579" s="1" t="str">
        <f t="shared" si="597"/>
        <v>2021</v>
      </c>
      <c r="H9579" s="1" t="str">
        <f t="shared" si="598"/>
        <v>Friday</v>
      </c>
      <c r="I9579" s="1" t="str">
        <f t="shared" si="599"/>
        <v>19</v>
      </c>
      <c r="J9579" t="s">
        <v>14</v>
      </c>
      <c r="K9579" t="s">
        <v>132</v>
      </c>
      <c r="L9579" t="s">
        <v>133</v>
      </c>
      <c r="M9579" t="s">
        <v>21</v>
      </c>
      <c r="N9579">
        <v>41</v>
      </c>
      <c r="O9579">
        <v>96</v>
      </c>
      <c r="P9579">
        <v>3936</v>
      </c>
      <c r="Q9579">
        <v>1299</v>
      </c>
      <c r="R9579">
        <v>0.33</v>
      </c>
      <c r="S9579" t="s">
        <v>23</v>
      </c>
      <c r="T9579" t="str">
        <f>IF(Table1[[#This Row],[Units Sold]]&gt; 700,"High Units","low Units")</f>
        <v>low Units</v>
      </c>
      <c r="U9579">
        <f>SUM(Table1[[#This Row],[Operating Profit]])/SUM(Table1[Operating Profit])*100</f>
        <v>3.9110588250284472E-4</v>
      </c>
      <c r="V9579">
        <f>SUM(Table1[[#This Row],[Price per Unit]]*Table1[[#This Row],[Units Sold]])</f>
        <v>3936</v>
      </c>
      <c r="W9579">
        <f>SUM(Table1[[#This Row],[Total Sales]]-Table1[[#This Row],[Operating Profit]])</f>
        <v>2637</v>
      </c>
      <c r="X9579">
        <f>SUM(Table1[[#This Row],[Total Sales]]-Table1[[#This Row],[Cost]])</f>
        <v>1299</v>
      </c>
      <c r="Y9579">
        <f>SUM(Table1[[#This Row],[profit/loss]])/SUM(Table1[profit/loss])</f>
        <v>3.9110588250284473E-6</v>
      </c>
    </row>
    <row r="9580" spans="1:25" x14ac:dyDescent="0.3">
      <c r="A9580" t="s">
        <v>60</v>
      </c>
      <c r="B9580" t="s">
        <v>23</v>
      </c>
      <c r="C9580">
        <v>1185732</v>
      </c>
      <c r="D9580" s="9">
        <v>44246</v>
      </c>
      <c r="E9580" s="8" t="str">
        <f>TEXT(Table1[[#This Row],[Invoice Date]],"dd-mm-yyyy")</f>
        <v>19-02-2021</v>
      </c>
      <c r="F9580" s="1" t="str">
        <f t="shared" si="596"/>
        <v>February</v>
      </c>
      <c r="G9580" s="1" t="str">
        <f t="shared" si="597"/>
        <v>2021</v>
      </c>
      <c r="H9580" s="1" t="str">
        <f t="shared" si="598"/>
        <v>Friday</v>
      </c>
      <c r="I9580" s="1" t="str">
        <f t="shared" si="599"/>
        <v>19</v>
      </c>
      <c r="J9580" t="s">
        <v>14</v>
      </c>
      <c r="K9580" t="s">
        <v>132</v>
      </c>
      <c r="L9580" t="s">
        <v>133</v>
      </c>
      <c r="M9580" t="s">
        <v>22</v>
      </c>
      <c r="N9580">
        <v>36</v>
      </c>
      <c r="O9580">
        <v>124</v>
      </c>
      <c r="P9580">
        <v>4464</v>
      </c>
      <c r="Q9580">
        <v>1786</v>
      </c>
      <c r="R9580">
        <v>0.4</v>
      </c>
      <c r="S9580" t="s">
        <v>23</v>
      </c>
      <c r="T9580" t="str">
        <f>IF(Table1[[#This Row],[Units Sold]]&gt; 700,"High Units","low Units")</f>
        <v>low Units</v>
      </c>
      <c r="U9580">
        <f>SUM(Table1[[#This Row],[Operating Profit]])/SUM(Table1[Operating Profit])*100</f>
        <v>5.3773295315633616E-4</v>
      </c>
      <c r="V9580">
        <f>SUM(Table1[[#This Row],[Price per Unit]]*Table1[[#This Row],[Units Sold]])</f>
        <v>4464</v>
      </c>
      <c r="W9580">
        <f>SUM(Table1[[#This Row],[Total Sales]]-Table1[[#This Row],[Operating Profit]])</f>
        <v>2678</v>
      </c>
      <c r="X9580">
        <f>SUM(Table1[[#This Row],[Total Sales]]-Table1[[#This Row],[Cost]])</f>
        <v>1786</v>
      </c>
      <c r="Y9580">
        <f>SUM(Table1[[#This Row],[profit/loss]])/SUM(Table1[profit/loss])</f>
        <v>5.3773295315633614E-6</v>
      </c>
    </row>
    <row r="9581" spans="1:25" x14ac:dyDescent="0.3">
      <c r="A9581" t="s">
        <v>60</v>
      </c>
      <c r="B9581" t="s">
        <v>23</v>
      </c>
      <c r="C9581">
        <v>1185732</v>
      </c>
      <c r="D9581" s="9">
        <v>44272</v>
      </c>
      <c r="E9581" s="8" t="str">
        <f>TEXT(Table1[[#This Row],[Invoice Date]],"dd-mm-yyyy")</f>
        <v>17-03-2021</v>
      </c>
      <c r="F9581" s="1" t="str">
        <f t="shared" si="596"/>
        <v>March</v>
      </c>
      <c r="G9581" s="1" t="str">
        <f t="shared" si="597"/>
        <v>2021</v>
      </c>
      <c r="H9581" s="1" t="str">
        <f t="shared" si="598"/>
        <v>Wednesday</v>
      </c>
      <c r="I9581" s="1" t="str">
        <f t="shared" si="599"/>
        <v>17</v>
      </c>
      <c r="J9581" t="s">
        <v>14</v>
      </c>
      <c r="K9581" t="s">
        <v>132</v>
      </c>
      <c r="L9581" t="s">
        <v>133</v>
      </c>
      <c r="M9581" t="s">
        <v>16</v>
      </c>
      <c r="N9581">
        <v>39</v>
      </c>
      <c r="O9581">
        <v>188</v>
      </c>
      <c r="P9581">
        <v>7332</v>
      </c>
      <c r="Q9581">
        <v>3373</v>
      </c>
      <c r="R9581">
        <v>0.46</v>
      </c>
      <c r="S9581" t="s">
        <v>23</v>
      </c>
      <c r="T9581" t="str">
        <f>IF(Table1[[#This Row],[Units Sold]]&gt; 700,"High Units","low Units")</f>
        <v>low Units</v>
      </c>
      <c r="U9581">
        <f>SUM(Table1[[#This Row],[Operating Profit]])/SUM(Table1[Operating Profit])*100</f>
        <v>1.0155505324727445E-3</v>
      </c>
      <c r="V9581">
        <f>SUM(Table1[[#This Row],[Price per Unit]]*Table1[[#This Row],[Units Sold]])</f>
        <v>7332</v>
      </c>
      <c r="W9581">
        <f>SUM(Table1[[#This Row],[Total Sales]]-Table1[[#This Row],[Operating Profit]])</f>
        <v>3959</v>
      </c>
      <c r="X9581">
        <f>SUM(Table1[[#This Row],[Total Sales]]-Table1[[#This Row],[Cost]])</f>
        <v>3373</v>
      </c>
      <c r="Y9581">
        <f>SUM(Table1[[#This Row],[profit/loss]])/SUM(Table1[profit/loss])</f>
        <v>1.0155505324727446E-5</v>
      </c>
    </row>
    <row r="9582" spans="1:25" x14ac:dyDescent="0.3">
      <c r="A9582" t="s">
        <v>60</v>
      </c>
      <c r="B9582" t="s">
        <v>23</v>
      </c>
      <c r="C9582">
        <v>1185732</v>
      </c>
      <c r="D9582" s="9">
        <v>44272</v>
      </c>
      <c r="E9582" s="8" t="str">
        <f>TEXT(Table1[[#This Row],[Invoice Date]],"dd-mm-yyyy")</f>
        <v>17-03-2021</v>
      </c>
      <c r="F9582" s="1" t="str">
        <f t="shared" si="596"/>
        <v>March</v>
      </c>
      <c r="G9582" s="1" t="str">
        <f t="shared" si="597"/>
        <v>2021</v>
      </c>
      <c r="H9582" s="1" t="str">
        <f t="shared" si="598"/>
        <v>Wednesday</v>
      </c>
      <c r="I9582" s="1" t="str">
        <f t="shared" si="599"/>
        <v>17</v>
      </c>
      <c r="J9582" t="s">
        <v>14</v>
      </c>
      <c r="K9582" t="s">
        <v>132</v>
      </c>
      <c r="L9582" t="s">
        <v>133</v>
      </c>
      <c r="M9582" t="s">
        <v>18</v>
      </c>
      <c r="N9582">
        <v>36</v>
      </c>
      <c r="O9582">
        <v>88</v>
      </c>
      <c r="P9582">
        <v>3168</v>
      </c>
      <c r="Q9582">
        <v>1457</v>
      </c>
      <c r="R9582">
        <v>0.46</v>
      </c>
      <c r="S9582" t="s">
        <v>23</v>
      </c>
      <c r="T9582" t="str">
        <f>IF(Table1[[#This Row],[Units Sold]]&gt; 700,"High Units","low Units")</f>
        <v>low Units</v>
      </c>
      <c r="U9582">
        <f>SUM(Table1[[#This Row],[Operating Profit]])/SUM(Table1[Operating Profit])*100</f>
        <v>4.3867688283806371E-4</v>
      </c>
      <c r="V9582">
        <f>SUM(Table1[[#This Row],[Price per Unit]]*Table1[[#This Row],[Units Sold]])</f>
        <v>3168</v>
      </c>
      <c r="W9582">
        <f>SUM(Table1[[#This Row],[Total Sales]]-Table1[[#This Row],[Operating Profit]])</f>
        <v>1711</v>
      </c>
      <c r="X9582">
        <f>SUM(Table1[[#This Row],[Total Sales]]-Table1[[#This Row],[Cost]])</f>
        <v>1457</v>
      </c>
      <c r="Y9582">
        <f>SUM(Table1[[#This Row],[profit/loss]])/SUM(Table1[profit/loss])</f>
        <v>4.3867688283806372E-6</v>
      </c>
    </row>
    <row r="9583" spans="1:25" x14ac:dyDescent="0.3">
      <c r="A9583" t="s">
        <v>60</v>
      </c>
      <c r="B9583" t="s">
        <v>23</v>
      </c>
      <c r="C9583">
        <v>1185732</v>
      </c>
      <c r="D9583" s="9">
        <v>44272</v>
      </c>
      <c r="E9583" s="8" t="str">
        <f>TEXT(Table1[[#This Row],[Invoice Date]],"dd-mm-yyyy")</f>
        <v>17-03-2021</v>
      </c>
      <c r="F9583" s="1" t="str">
        <f t="shared" si="596"/>
        <v>March</v>
      </c>
      <c r="G9583" s="1" t="str">
        <f t="shared" si="597"/>
        <v>2021</v>
      </c>
      <c r="H9583" s="1" t="str">
        <f t="shared" si="598"/>
        <v>Wednesday</v>
      </c>
      <c r="I9583" s="1" t="str">
        <f t="shared" si="599"/>
        <v>17</v>
      </c>
      <c r="J9583" t="s">
        <v>14</v>
      </c>
      <c r="K9583" t="s">
        <v>132</v>
      </c>
      <c r="L9583" t="s">
        <v>133</v>
      </c>
      <c r="M9583" t="s">
        <v>19</v>
      </c>
      <c r="N9583">
        <v>32</v>
      </c>
      <c r="O9583">
        <v>105</v>
      </c>
      <c r="P9583">
        <v>3360</v>
      </c>
      <c r="Q9583">
        <v>1142</v>
      </c>
      <c r="R9583">
        <v>0.34</v>
      </c>
      <c r="S9583" t="s">
        <v>23</v>
      </c>
      <c r="T9583" t="str">
        <f>IF(Table1[[#This Row],[Units Sold]]&gt; 700,"High Units","low Units")</f>
        <v>low Units</v>
      </c>
      <c r="U9583">
        <f>SUM(Table1[[#This Row],[Operating Profit]])/SUM(Table1[Operating Profit])*100</f>
        <v>3.4383596444822838E-4</v>
      </c>
      <c r="V9583">
        <f>SUM(Table1[[#This Row],[Price per Unit]]*Table1[[#This Row],[Units Sold]])</f>
        <v>3360</v>
      </c>
      <c r="W9583">
        <f>SUM(Table1[[#This Row],[Total Sales]]-Table1[[#This Row],[Operating Profit]])</f>
        <v>2218</v>
      </c>
      <c r="X9583">
        <f>SUM(Table1[[#This Row],[Total Sales]]-Table1[[#This Row],[Cost]])</f>
        <v>1142</v>
      </c>
      <c r="Y9583">
        <f>SUM(Table1[[#This Row],[profit/loss]])/SUM(Table1[profit/loss])</f>
        <v>3.4383596444822837E-6</v>
      </c>
    </row>
    <row r="9584" spans="1:25" x14ac:dyDescent="0.3">
      <c r="A9584" t="s">
        <v>60</v>
      </c>
      <c r="B9584" t="s">
        <v>23</v>
      </c>
      <c r="C9584">
        <v>1185732</v>
      </c>
      <c r="D9584" s="9">
        <v>44272</v>
      </c>
      <c r="E9584" s="8" t="str">
        <f>TEXT(Table1[[#This Row],[Invoice Date]],"dd-mm-yyyy")</f>
        <v>17-03-2021</v>
      </c>
      <c r="F9584" s="1" t="str">
        <f t="shared" si="596"/>
        <v>March</v>
      </c>
      <c r="G9584" s="1" t="str">
        <f t="shared" si="597"/>
        <v>2021</v>
      </c>
      <c r="H9584" s="1" t="str">
        <f t="shared" si="598"/>
        <v>Wednesday</v>
      </c>
      <c r="I9584" s="1" t="str">
        <f t="shared" si="599"/>
        <v>17</v>
      </c>
      <c r="J9584" t="s">
        <v>14</v>
      </c>
      <c r="K9584" t="s">
        <v>132</v>
      </c>
      <c r="L9584" t="s">
        <v>133</v>
      </c>
      <c r="M9584" t="s">
        <v>20</v>
      </c>
      <c r="N9584">
        <v>33</v>
      </c>
      <c r="O9584">
        <v>45</v>
      </c>
      <c r="P9584">
        <v>1485</v>
      </c>
      <c r="Q9584">
        <v>549</v>
      </c>
      <c r="R9584">
        <v>0.37</v>
      </c>
      <c r="S9584" t="s">
        <v>23</v>
      </c>
      <c r="T9584" t="str">
        <f>IF(Table1[[#This Row],[Units Sold]]&gt; 700,"High Units","low Units")</f>
        <v>low Units</v>
      </c>
      <c r="U9584">
        <f>SUM(Table1[[#This Row],[Operating Profit]])/SUM(Table1[Operating Profit])*100</f>
        <v>1.6529417205085587E-4</v>
      </c>
      <c r="V9584">
        <f>SUM(Table1[[#This Row],[Price per Unit]]*Table1[[#This Row],[Units Sold]])</f>
        <v>1485</v>
      </c>
      <c r="W9584">
        <f>SUM(Table1[[#This Row],[Total Sales]]-Table1[[#This Row],[Operating Profit]])</f>
        <v>936</v>
      </c>
      <c r="X9584">
        <f>SUM(Table1[[#This Row],[Total Sales]]-Table1[[#This Row],[Cost]])</f>
        <v>549</v>
      </c>
      <c r="Y9584">
        <f>SUM(Table1[[#This Row],[profit/loss]])/SUM(Table1[profit/loss])</f>
        <v>1.6529417205085586E-6</v>
      </c>
    </row>
    <row r="9585" spans="1:25" x14ac:dyDescent="0.3">
      <c r="A9585" t="s">
        <v>60</v>
      </c>
      <c r="B9585" t="s">
        <v>23</v>
      </c>
      <c r="C9585">
        <v>1185732</v>
      </c>
      <c r="D9585" s="9">
        <v>44272</v>
      </c>
      <c r="E9585" s="8" t="str">
        <f>TEXT(Table1[[#This Row],[Invoice Date]],"dd-mm-yyyy")</f>
        <v>17-03-2021</v>
      </c>
      <c r="F9585" s="1" t="str">
        <f t="shared" si="596"/>
        <v>March</v>
      </c>
      <c r="G9585" s="1" t="str">
        <f t="shared" si="597"/>
        <v>2021</v>
      </c>
      <c r="H9585" s="1" t="str">
        <f t="shared" si="598"/>
        <v>Wednesday</v>
      </c>
      <c r="I9585" s="1" t="str">
        <f t="shared" si="599"/>
        <v>17</v>
      </c>
      <c r="J9585" t="s">
        <v>14</v>
      </c>
      <c r="K9585" t="s">
        <v>132</v>
      </c>
      <c r="L9585" t="s">
        <v>133</v>
      </c>
      <c r="M9585" t="s">
        <v>21</v>
      </c>
      <c r="N9585">
        <v>47</v>
      </c>
      <c r="O9585">
        <v>60</v>
      </c>
      <c r="P9585">
        <v>2820</v>
      </c>
      <c r="Q9585">
        <v>931</v>
      </c>
      <c r="R9585">
        <v>0.33</v>
      </c>
      <c r="S9585" t="s">
        <v>23</v>
      </c>
      <c r="T9585" t="str">
        <f>IF(Table1[[#This Row],[Units Sold]]&gt; 700,"High Units","low Units")</f>
        <v>low Units</v>
      </c>
      <c r="U9585">
        <f>SUM(Table1[[#This Row],[Operating Profit]])/SUM(Table1[Operating Profit])*100</f>
        <v>2.8030760324106884E-4</v>
      </c>
      <c r="V9585">
        <f>SUM(Table1[[#This Row],[Price per Unit]]*Table1[[#This Row],[Units Sold]])</f>
        <v>2820</v>
      </c>
      <c r="W9585">
        <f>SUM(Table1[[#This Row],[Total Sales]]-Table1[[#This Row],[Operating Profit]])</f>
        <v>1889</v>
      </c>
      <c r="X9585">
        <f>SUM(Table1[[#This Row],[Total Sales]]-Table1[[#This Row],[Cost]])</f>
        <v>931</v>
      </c>
      <c r="Y9585">
        <f>SUM(Table1[[#This Row],[profit/loss]])/SUM(Table1[profit/loss])</f>
        <v>2.8030760324106884E-6</v>
      </c>
    </row>
    <row r="9586" spans="1:25" x14ac:dyDescent="0.3">
      <c r="A9586" t="s">
        <v>60</v>
      </c>
      <c r="B9586" t="s">
        <v>23</v>
      </c>
      <c r="C9586">
        <v>1185732</v>
      </c>
      <c r="D9586" s="9">
        <v>44272</v>
      </c>
      <c r="E9586" s="8" t="str">
        <f>TEXT(Table1[[#This Row],[Invoice Date]],"dd-mm-yyyy")</f>
        <v>17-03-2021</v>
      </c>
      <c r="F9586" s="1" t="str">
        <f t="shared" si="596"/>
        <v>March</v>
      </c>
      <c r="G9586" s="1" t="str">
        <f t="shared" si="597"/>
        <v>2021</v>
      </c>
      <c r="H9586" s="1" t="str">
        <f t="shared" si="598"/>
        <v>Wednesday</v>
      </c>
      <c r="I9586" s="1" t="str">
        <f t="shared" si="599"/>
        <v>17</v>
      </c>
      <c r="J9586" t="s">
        <v>14</v>
      </c>
      <c r="K9586" t="s">
        <v>132</v>
      </c>
      <c r="L9586" t="s">
        <v>133</v>
      </c>
      <c r="M9586" t="s">
        <v>22</v>
      </c>
      <c r="N9586">
        <v>36</v>
      </c>
      <c r="O9586">
        <v>99</v>
      </c>
      <c r="P9586">
        <v>3564</v>
      </c>
      <c r="Q9586">
        <v>1354</v>
      </c>
      <c r="R9586">
        <v>0.38</v>
      </c>
      <c r="S9586" t="s">
        <v>23</v>
      </c>
      <c r="T9586" t="str">
        <f>IF(Table1[[#This Row],[Units Sold]]&gt; 700,"High Units","low Units")</f>
        <v>low Units</v>
      </c>
      <c r="U9586">
        <f>SUM(Table1[[#This Row],[Operating Profit]])/SUM(Table1[Operating Profit])*100</f>
        <v>4.0766540793599052E-4</v>
      </c>
      <c r="V9586">
        <f>SUM(Table1[[#This Row],[Price per Unit]]*Table1[[#This Row],[Units Sold]])</f>
        <v>3564</v>
      </c>
      <c r="W9586">
        <f>SUM(Table1[[#This Row],[Total Sales]]-Table1[[#This Row],[Operating Profit]])</f>
        <v>2210</v>
      </c>
      <c r="X9586">
        <f>SUM(Table1[[#This Row],[Total Sales]]-Table1[[#This Row],[Cost]])</f>
        <v>1354</v>
      </c>
      <c r="Y9586">
        <f>SUM(Table1[[#This Row],[profit/loss]])/SUM(Table1[profit/loss])</f>
        <v>4.0766540793599054E-6</v>
      </c>
    </row>
    <row r="9587" spans="1:25" x14ac:dyDescent="0.3">
      <c r="A9587" t="s">
        <v>60</v>
      </c>
      <c r="B9587" t="s">
        <v>23</v>
      </c>
      <c r="C9587">
        <v>1185732</v>
      </c>
      <c r="D9587" s="9">
        <v>44304</v>
      </c>
      <c r="E9587" s="8" t="str">
        <f>TEXT(Table1[[#This Row],[Invoice Date]],"dd-mm-yyyy")</f>
        <v>18-04-2021</v>
      </c>
      <c r="F9587" s="1" t="str">
        <f t="shared" si="596"/>
        <v>April</v>
      </c>
      <c r="G9587" s="1" t="str">
        <f t="shared" si="597"/>
        <v>2021</v>
      </c>
      <c r="H9587" s="1" t="str">
        <f t="shared" si="598"/>
        <v>Sunday</v>
      </c>
      <c r="I9587" s="1" t="str">
        <f t="shared" si="599"/>
        <v>18</v>
      </c>
      <c r="J9587" t="s">
        <v>14</v>
      </c>
      <c r="K9587" t="s">
        <v>132</v>
      </c>
      <c r="L9587" t="s">
        <v>133</v>
      </c>
      <c r="M9587" t="s">
        <v>16</v>
      </c>
      <c r="N9587">
        <v>33</v>
      </c>
      <c r="O9587">
        <v>187</v>
      </c>
      <c r="P9587">
        <v>6171</v>
      </c>
      <c r="Q9587">
        <v>2592</v>
      </c>
      <c r="R9587">
        <v>0.42</v>
      </c>
      <c r="S9587" t="s">
        <v>23</v>
      </c>
      <c r="T9587" t="str">
        <f>IF(Table1[[#This Row],[Units Sold]]&gt; 700,"High Units","low Units")</f>
        <v>low Units</v>
      </c>
      <c r="U9587">
        <f>SUM(Table1[[#This Row],[Operating Profit]])/SUM(Table1[Operating Profit])*100</f>
        <v>7.8040527132207361E-4</v>
      </c>
      <c r="V9587">
        <f>SUM(Table1[[#This Row],[Price per Unit]]*Table1[[#This Row],[Units Sold]])</f>
        <v>6171</v>
      </c>
      <c r="W9587">
        <f>SUM(Table1[[#This Row],[Total Sales]]-Table1[[#This Row],[Operating Profit]])</f>
        <v>3579</v>
      </c>
      <c r="X9587">
        <f>SUM(Table1[[#This Row],[Total Sales]]-Table1[[#This Row],[Cost]])</f>
        <v>2592</v>
      </c>
      <c r="Y9587">
        <f>SUM(Table1[[#This Row],[profit/loss]])/SUM(Table1[profit/loss])</f>
        <v>7.8040527132207362E-6</v>
      </c>
    </row>
    <row r="9588" spans="1:25" x14ac:dyDescent="0.3">
      <c r="A9588" t="s">
        <v>60</v>
      </c>
      <c r="B9588" t="s">
        <v>23</v>
      </c>
      <c r="C9588">
        <v>1185732</v>
      </c>
      <c r="D9588" s="9">
        <v>44304</v>
      </c>
      <c r="E9588" s="8" t="str">
        <f>TEXT(Table1[[#This Row],[Invoice Date]],"dd-mm-yyyy")</f>
        <v>18-04-2021</v>
      </c>
      <c r="F9588" s="1" t="str">
        <f t="shared" si="596"/>
        <v>April</v>
      </c>
      <c r="G9588" s="1" t="str">
        <f t="shared" si="597"/>
        <v>2021</v>
      </c>
      <c r="H9588" s="1" t="str">
        <f t="shared" si="598"/>
        <v>Sunday</v>
      </c>
      <c r="I9588" s="1" t="str">
        <f t="shared" si="599"/>
        <v>18</v>
      </c>
      <c r="J9588" t="s">
        <v>14</v>
      </c>
      <c r="K9588" t="s">
        <v>132</v>
      </c>
      <c r="L9588" t="s">
        <v>133</v>
      </c>
      <c r="M9588" t="s">
        <v>18</v>
      </c>
      <c r="N9588">
        <v>38</v>
      </c>
      <c r="O9588">
        <v>85</v>
      </c>
      <c r="P9588">
        <v>3230</v>
      </c>
      <c r="Q9588">
        <v>1357</v>
      </c>
      <c r="R9588">
        <v>0.42</v>
      </c>
      <c r="S9588" t="s">
        <v>23</v>
      </c>
      <c r="T9588" t="str">
        <f>IF(Table1[[#This Row],[Units Sold]]&gt; 700,"High Units","low Units")</f>
        <v>low Units</v>
      </c>
      <c r="U9588">
        <f>SUM(Table1[[#This Row],[Operating Profit]])/SUM(Table1[Operating Profit])*100</f>
        <v>4.0856865477779855E-4</v>
      </c>
      <c r="V9588">
        <f>SUM(Table1[[#This Row],[Price per Unit]]*Table1[[#This Row],[Units Sold]])</f>
        <v>3230</v>
      </c>
      <c r="W9588">
        <f>SUM(Table1[[#This Row],[Total Sales]]-Table1[[#This Row],[Operating Profit]])</f>
        <v>1873</v>
      </c>
      <c r="X9588">
        <f>SUM(Table1[[#This Row],[Total Sales]]-Table1[[#This Row],[Cost]])</f>
        <v>1357</v>
      </c>
      <c r="Y9588">
        <f>SUM(Table1[[#This Row],[profit/loss]])/SUM(Table1[profit/loss])</f>
        <v>4.0856865477779855E-6</v>
      </c>
    </row>
    <row r="9589" spans="1:25" x14ac:dyDescent="0.3">
      <c r="A9589" t="s">
        <v>60</v>
      </c>
      <c r="B9589" t="s">
        <v>23</v>
      </c>
      <c r="C9589">
        <v>1185732</v>
      </c>
      <c r="D9589" s="9">
        <v>44304</v>
      </c>
      <c r="E9589" s="8" t="str">
        <f>TEXT(Table1[[#This Row],[Invoice Date]],"dd-mm-yyyy")</f>
        <v>18-04-2021</v>
      </c>
      <c r="F9589" s="1" t="str">
        <f t="shared" si="596"/>
        <v>April</v>
      </c>
      <c r="G9589" s="1" t="str">
        <f t="shared" si="597"/>
        <v>2021</v>
      </c>
      <c r="H9589" s="1" t="str">
        <f t="shared" si="598"/>
        <v>Sunday</v>
      </c>
      <c r="I9589" s="1" t="str">
        <f t="shared" si="599"/>
        <v>18</v>
      </c>
      <c r="J9589" t="s">
        <v>14</v>
      </c>
      <c r="K9589" t="s">
        <v>132</v>
      </c>
      <c r="L9589" t="s">
        <v>133</v>
      </c>
      <c r="M9589" t="s">
        <v>19</v>
      </c>
      <c r="N9589">
        <v>26</v>
      </c>
      <c r="O9589">
        <v>80</v>
      </c>
      <c r="P9589">
        <v>2080</v>
      </c>
      <c r="Q9589">
        <v>707</v>
      </c>
      <c r="R9589">
        <v>0.34</v>
      </c>
      <c r="S9589" t="s">
        <v>23</v>
      </c>
      <c r="T9589" t="str">
        <f>IF(Table1[[#This Row],[Units Sold]]&gt; 700,"High Units","low Units")</f>
        <v>low Units</v>
      </c>
      <c r="U9589">
        <f>SUM(Table1[[#This Row],[Operating Profit]])/SUM(Table1[Operating Profit])*100</f>
        <v>2.1286517238607486E-4</v>
      </c>
      <c r="V9589">
        <f>SUM(Table1[[#This Row],[Price per Unit]]*Table1[[#This Row],[Units Sold]])</f>
        <v>2080</v>
      </c>
      <c r="W9589">
        <f>SUM(Table1[[#This Row],[Total Sales]]-Table1[[#This Row],[Operating Profit]])</f>
        <v>1373</v>
      </c>
      <c r="X9589">
        <f>SUM(Table1[[#This Row],[Total Sales]]-Table1[[#This Row],[Cost]])</f>
        <v>707</v>
      </c>
      <c r="Y9589">
        <f>SUM(Table1[[#This Row],[profit/loss]])/SUM(Table1[profit/loss])</f>
        <v>2.1286517238607485E-6</v>
      </c>
    </row>
    <row r="9590" spans="1:25" x14ac:dyDescent="0.3">
      <c r="A9590" t="s">
        <v>60</v>
      </c>
      <c r="B9590" t="s">
        <v>23</v>
      </c>
      <c r="C9590">
        <v>1185732</v>
      </c>
      <c r="D9590" s="9">
        <v>44304</v>
      </c>
      <c r="E9590" s="8" t="str">
        <f>TEXT(Table1[[#This Row],[Invoice Date]],"dd-mm-yyyy")</f>
        <v>18-04-2021</v>
      </c>
      <c r="F9590" s="1" t="str">
        <f t="shared" si="596"/>
        <v>April</v>
      </c>
      <c r="G9590" s="1" t="str">
        <f t="shared" si="597"/>
        <v>2021</v>
      </c>
      <c r="H9590" s="1" t="str">
        <f t="shared" si="598"/>
        <v>Sunday</v>
      </c>
      <c r="I9590" s="1" t="str">
        <f t="shared" si="599"/>
        <v>18</v>
      </c>
      <c r="J9590" t="s">
        <v>14</v>
      </c>
      <c r="K9590" t="s">
        <v>132</v>
      </c>
      <c r="L9590" t="s">
        <v>133</v>
      </c>
      <c r="M9590" t="s">
        <v>20</v>
      </c>
      <c r="N9590">
        <v>35</v>
      </c>
      <c r="O9590">
        <v>53</v>
      </c>
      <c r="P9590">
        <v>1855</v>
      </c>
      <c r="Q9590">
        <v>594</v>
      </c>
      <c r="R9590">
        <v>0.32</v>
      </c>
      <c r="S9590" t="s">
        <v>23</v>
      </c>
      <c r="T9590" t="str">
        <f>IF(Table1[[#This Row],[Units Sold]]&gt; 700,"High Units","low Units")</f>
        <v>low Units</v>
      </c>
      <c r="U9590">
        <f>SUM(Table1[[#This Row],[Operating Profit]])/SUM(Table1[Operating Profit])*100</f>
        <v>1.788428746779752E-4</v>
      </c>
      <c r="V9590">
        <f>SUM(Table1[[#This Row],[Price per Unit]]*Table1[[#This Row],[Units Sold]])</f>
        <v>1855</v>
      </c>
      <c r="W9590">
        <f>SUM(Table1[[#This Row],[Total Sales]]-Table1[[#This Row],[Operating Profit]])</f>
        <v>1261</v>
      </c>
      <c r="X9590">
        <f>SUM(Table1[[#This Row],[Total Sales]]-Table1[[#This Row],[Cost]])</f>
        <v>594</v>
      </c>
      <c r="Y9590">
        <f>SUM(Table1[[#This Row],[profit/loss]])/SUM(Table1[profit/loss])</f>
        <v>1.7884287467797518E-6</v>
      </c>
    </row>
    <row r="9591" spans="1:25" x14ac:dyDescent="0.3">
      <c r="A9591" t="s">
        <v>60</v>
      </c>
      <c r="B9591" t="s">
        <v>23</v>
      </c>
      <c r="C9591">
        <v>1185732</v>
      </c>
      <c r="D9591" s="9">
        <v>44304</v>
      </c>
      <c r="E9591" s="8" t="str">
        <f>TEXT(Table1[[#This Row],[Invoice Date]],"dd-mm-yyyy")</f>
        <v>18-04-2021</v>
      </c>
      <c r="F9591" s="1" t="str">
        <f t="shared" si="596"/>
        <v>April</v>
      </c>
      <c r="G9591" s="1" t="str">
        <f t="shared" si="597"/>
        <v>2021</v>
      </c>
      <c r="H9591" s="1" t="str">
        <f t="shared" si="598"/>
        <v>Sunday</v>
      </c>
      <c r="I9591" s="1" t="str">
        <f t="shared" si="599"/>
        <v>18</v>
      </c>
      <c r="J9591" t="s">
        <v>14</v>
      </c>
      <c r="K9591" t="s">
        <v>132</v>
      </c>
      <c r="L9591" t="s">
        <v>133</v>
      </c>
      <c r="M9591" t="s">
        <v>21</v>
      </c>
      <c r="N9591">
        <v>40</v>
      </c>
      <c r="O9591">
        <v>61</v>
      </c>
      <c r="P9591">
        <v>2440</v>
      </c>
      <c r="Q9591">
        <v>805</v>
      </c>
      <c r="R9591">
        <v>0.33</v>
      </c>
      <c r="S9591" t="s">
        <v>23</v>
      </c>
      <c r="T9591" t="str">
        <f>IF(Table1[[#This Row],[Units Sold]]&gt; 700,"High Units","low Units")</f>
        <v>low Units</v>
      </c>
      <c r="U9591">
        <f>SUM(Table1[[#This Row],[Operating Profit]])/SUM(Table1[Operating Profit])*100</f>
        <v>2.4237123588513474E-4</v>
      </c>
      <c r="V9591">
        <f>SUM(Table1[[#This Row],[Price per Unit]]*Table1[[#This Row],[Units Sold]])</f>
        <v>2440</v>
      </c>
      <c r="W9591">
        <f>SUM(Table1[[#This Row],[Total Sales]]-Table1[[#This Row],[Operating Profit]])</f>
        <v>1635</v>
      </c>
      <c r="X9591">
        <f>SUM(Table1[[#This Row],[Total Sales]]-Table1[[#This Row],[Cost]])</f>
        <v>805</v>
      </c>
      <c r="Y9591">
        <f>SUM(Table1[[#This Row],[profit/loss]])/SUM(Table1[profit/loss])</f>
        <v>2.4237123588513472E-6</v>
      </c>
    </row>
    <row r="9592" spans="1:25" x14ac:dyDescent="0.3">
      <c r="A9592" t="s">
        <v>60</v>
      </c>
      <c r="B9592" t="s">
        <v>23</v>
      </c>
      <c r="C9592">
        <v>1185732</v>
      </c>
      <c r="D9592" s="9">
        <v>44304</v>
      </c>
      <c r="E9592" s="8" t="str">
        <f>TEXT(Table1[[#This Row],[Invoice Date]],"dd-mm-yyyy")</f>
        <v>18-04-2021</v>
      </c>
      <c r="F9592" s="1" t="str">
        <f t="shared" si="596"/>
        <v>April</v>
      </c>
      <c r="G9592" s="1" t="str">
        <f t="shared" si="597"/>
        <v>2021</v>
      </c>
      <c r="H9592" s="1" t="str">
        <f t="shared" si="598"/>
        <v>Sunday</v>
      </c>
      <c r="I9592" s="1" t="str">
        <f t="shared" si="599"/>
        <v>18</v>
      </c>
      <c r="J9592" t="s">
        <v>14</v>
      </c>
      <c r="K9592" t="s">
        <v>132</v>
      </c>
      <c r="L9592" t="s">
        <v>133</v>
      </c>
      <c r="M9592" t="s">
        <v>22</v>
      </c>
      <c r="N9592">
        <v>33</v>
      </c>
      <c r="O9592">
        <v>101</v>
      </c>
      <c r="P9592">
        <v>3333</v>
      </c>
      <c r="Q9592">
        <v>1233</v>
      </c>
      <c r="R9592">
        <v>0.37</v>
      </c>
      <c r="S9592" t="s">
        <v>23</v>
      </c>
      <c r="T9592" t="str">
        <f>IF(Table1[[#This Row],[Units Sold]]&gt; 700,"High Units","low Units")</f>
        <v>low Units</v>
      </c>
      <c r="U9592">
        <f>SUM(Table1[[#This Row],[Operating Profit]])/SUM(Table1[Operating Profit])*100</f>
        <v>3.712344519830697E-4</v>
      </c>
      <c r="V9592">
        <f>SUM(Table1[[#This Row],[Price per Unit]]*Table1[[#This Row],[Units Sold]])</f>
        <v>3333</v>
      </c>
      <c r="W9592">
        <f>SUM(Table1[[#This Row],[Total Sales]]-Table1[[#This Row],[Operating Profit]])</f>
        <v>2100</v>
      </c>
      <c r="X9592">
        <f>SUM(Table1[[#This Row],[Total Sales]]-Table1[[#This Row],[Cost]])</f>
        <v>1233</v>
      </c>
      <c r="Y9592">
        <f>SUM(Table1[[#This Row],[profit/loss]])/SUM(Table1[profit/loss])</f>
        <v>3.7123445198306969E-6</v>
      </c>
    </row>
    <row r="9593" spans="1:25" x14ac:dyDescent="0.3">
      <c r="A9593" t="s">
        <v>60</v>
      </c>
      <c r="B9593" t="s">
        <v>23</v>
      </c>
      <c r="C9593">
        <v>1185732</v>
      </c>
      <c r="D9593" s="9">
        <v>44333</v>
      </c>
      <c r="E9593" s="8" t="str">
        <f>TEXT(Table1[[#This Row],[Invoice Date]],"dd-mm-yyyy")</f>
        <v>17-05-2021</v>
      </c>
      <c r="F9593" s="1" t="str">
        <f t="shared" si="596"/>
        <v>May</v>
      </c>
      <c r="G9593" s="1" t="str">
        <f t="shared" si="597"/>
        <v>2021</v>
      </c>
      <c r="H9593" s="1" t="str">
        <f t="shared" si="598"/>
        <v>Monday</v>
      </c>
      <c r="I9593" s="1" t="str">
        <f t="shared" si="599"/>
        <v>17</v>
      </c>
      <c r="J9593" t="s">
        <v>14</v>
      </c>
      <c r="K9593" t="s">
        <v>132</v>
      </c>
      <c r="L9593" t="s">
        <v>133</v>
      </c>
      <c r="M9593" t="s">
        <v>16</v>
      </c>
      <c r="N9593">
        <v>47</v>
      </c>
      <c r="O9593">
        <v>196</v>
      </c>
      <c r="P9593">
        <v>9212</v>
      </c>
      <c r="Q9593">
        <v>3961</v>
      </c>
      <c r="R9593">
        <v>0.43</v>
      </c>
      <c r="S9593" t="s">
        <v>23</v>
      </c>
      <c r="T9593" t="str">
        <f>IF(Table1[[#This Row],[Units Sold]]&gt; 700,"High Units","low Units")</f>
        <v>low Units</v>
      </c>
      <c r="U9593">
        <f>SUM(Table1[[#This Row],[Operating Profit]])/SUM(Table1[Operating Profit])*100</f>
        <v>1.1925869134671039E-3</v>
      </c>
      <c r="V9593">
        <f>SUM(Table1[[#This Row],[Price per Unit]]*Table1[[#This Row],[Units Sold]])</f>
        <v>9212</v>
      </c>
      <c r="W9593">
        <f>SUM(Table1[[#This Row],[Total Sales]]-Table1[[#This Row],[Operating Profit]])</f>
        <v>5251</v>
      </c>
      <c r="X9593">
        <f>SUM(Table1[[#This Row],[Total Sales]]-Table1[[#This Row],[Cost]])</f>
        <v>3961</v>
      </c>
      <c r="Y9593">
        <f>SUM(Table1[[#This Row],[profit/loss]])/SUM(Table1[profit/loss])</f>
        <v>1.1925869134671039E-5</v>
      </c>
    </row>
    <row r="9594" spans="1:25" x14ac:dyDescent="0.3">
      <c r="A9594" t="s">
        <v>60</v>
      </c>
      <c r="B9594" t="s">
        <v>23</v>
      </c>
      <c r="C9594">
        <v>1185732</v>
      </c>
      <c r="D9594" s="9">
        <v>44333</v>
      </c>
      <c r="E9594" s="8" t="str">
        <f>TEXT(Table1[[#This Row],[Invoice Date]],"dd-mm-yyyy")</f>
        <v>17-05-2021</v>
      </c>
      <c r="F9594" s="1" t="str">
        <f t="shared" si="596"/>
        <v>May</v>
      </c>
      <c r="G9594" s="1" t="str">
        <f t="shared" si="597"/>
        <v>2021</v>
      </c>
      <c r="H9594" s="1" t="str">
        <f t="shared" si="598"/>
        <v>Monday</v>
      </c>
      <c r="I9594" s="1" t="str">
        <f t="shared" si="599"/>
        <v>17</v>
      </c>
      <c r="J9594" t="s">
        <v>14</v>
      </c>
      <c r="K9594" t="s">
        <v>132</v>
      </c>
      <c r="L9594" t="s">
        <v>133</v>
      </c>
      <c r="M9594" t="s">
        <v>18</v>
      </c>
      <c r="N9594">
        <v>40</v>
      </c>
      <c r="O9594">
        <v>93</v>
      </c>
      <c r="P9594">
        <v>3720</v>
      </c>
      <c r="Q9594">
        <v>1600</v>
      </c>
      <c r="R9594">
        <v>0.43</v>
      </c>
      <c r="S9594" t="s">
        <v>23</v>
      </c>
      <c r="T9594" t="str">
        <f>IF(Table1[[#This Row],[Units Sold]]&gt; 700,"High Units","low Units")</f>
        <v>low Units</v>
      </c>
      <c r="U9594">
        <f>SUM(Table1[[#This Row],[Operating Profit]])/SUM(Table1[Operating Profit])*100</f>
        <v>4.8173164896424291E-4</v>
      </c>
      <c r="V9594">
        <f>SUM(Table1[[#This Row],[Price per Unit]]*Table1[[#This Row],[Units Sold]])</f>
        <v>3720</v>
      </c>
      <c r="W9594">
        <f>SUM(Table1[[#This Row],[Total Sales]]-Table1[[#This Row],[Operating Profit]])</f>
        <v>2120</v>
      </c>
      <c r="X9594">
        <f>SUM(Table1[[#This Row],[Total Sales]]-Table1[[#This Row],[Cost]])</f>
        <v>1600</v>
      </c>
      <c r="Y9594">
        <f>SUM(Table1[[#This Row],[profit/loss]])/SUM(Table1[profit/loss])</f>
        <v>4.8173164896424292E-6</v>
      </c>
    </row>
    <row r="9595" spans="1:25" x14ac:dyDescent="0.3">
      <c r="A9595" t="s">
        <v>60</v>
      </c>
      <c r="B9595" t="s">
        <v>23</v>
      </c>
      <c r="C9595">
        <v>1185732</v>
      </c>
      <c r="D9595" s="9">
        <v>44333</v>
      </c>
      <c r="E9595" s="8" t="str">
        <f>TEXT(Table1[[#This Row],[Invoice Date]],"dd-mm-yyyy")</f>
        <v>17-05-2021</v>
      </c>
      <c r="F9595" s="1" t="str">
        <f t="shared" si="596"/>
        <v>May</v>
      </c>
      <c r="G9595" s="1" t="str">
        <f t="shared" si="597"/>
        <v>2021</v>
      </c>
      <c r="H9595" s="1" t="str">
        <f t="shared" si="598"/>
        <v>Monday</v>
      </c>
      <c r="I9595" s="1" t="str">
        <f t="shared" si="599"/>
        <v>17</v>
      </c>
      <c r="J9595" t="s">
        <v>14</v>
      </c>
      <c r="K9595" t="s">
        <v>132</v>
      </c>
      <c r="L9595" t="s">
        <v>133</v>
      </c>
      <c r="M9595" t="s">
        <v>19</v>
      </c>
      <c r="N9595">
        <v>42</v>
      </c>
      <c r="O9595">
        <v>101</v>
      </c>
      <c r="P9595">
        <v>4242</v>
      </c>
      <c r="Q9595">
        <v>1442</v>
      </c>
      <c r="R9595">
        <v>0.34</v>
      </c>
      <c r="S9595" t="s">
        <v>23</v>
      </c>
      <c r="T9595" t="str">
        <f>IF(Table1[[#This Row],[Units Sold]]&gt; 700,"High Units","low Units")</f>
        <v>low Units</v>
      </c>
      <c r="U9595">
        <f>SUM(Table1[[#This Row],[Operating Profit]])/SUM(Table1[Operating Profit])*100</f>
        <v>4.3416064862902392E-4</v>
      </c>
      <c r="V9595">
        <f>SUM(Table1[[#This Row],[Price per Unit]]*Table1[[#This Row],[Units Sold]])</f>
        <v>4242</v>
      </c>
      <c r="W9595">
        <f>SUM(Table1[[#This Row],[Total Sales]]-Table1[[#This Row],[Operating Profit]])</f>
        <v>2800</v>
      </c>
      <c r="X9595">
        <f>SUM(Table1[[#This Row],[Total Sales]]-Table1[[#This Row],[Cost]])</f>
        <v>1442</v>
      </c>
      <c r="Y9595">
        <f>SUM(Table1[[#This Row],[profit/loss]])/SUM(Table1[profit/loss])</f>
        <v>4.3416064862902393E-6</v>
      </c>
    </row>
    <row r="9596" spans="1:25" x14ac:dyDescent="0.3">
      <c r="A9596" t="s">
        <v>60</v>
      </c>
      <c r="B9596" t="s">
        <v>23</v>
      </c>
      <c r="C9596">
        <v>1185732</v>
      </c>
      <c r="D9596" s="9">
        <v>44333</v>
      </c>
      <c r="E9596" s="8" t="str">
        <f>TEXT(Table1[[#This Row],[Invoice Date]],"dd-mm-yyyy")</f>
        <v>17-05-2021</v>
      </c>
      <c r="F9596" s="1" t="str">
        <f t="shared" si="596"/>
        <v>May</v>
      </c>
      <c r="G9596" s="1" t="str">
        <f t="shared" si="597"/>
        <v>2021</v>
      </c>
      <c r="H9596" s="1" t="str">
        <f t="shared" si="598"/>
        <v>Monday</v>
      </c>
      <c r="I9596" s="1" t="str">
        <f t="shared" si="599"/>
        <v>17</v>
      </c>
      <c r="J9596" t="s">
        <v>14</v>
      </c>
      <c r="K9596" t="s">
        <v>132</v>
      </c>
      <c r="L9596" t="s">
        <v>133</v>
      </c>
      <c r="M9596" t="s">
        <v>20</v>
      </c>
      <c r="N9596">
        <v>41</v>
      </c>
      <c r="O9596">
        <v>91</v>
      </c>
      <c r="P9596">
        <v>3731</v>
      </c>
      <c r="Q9596">
        <v>1269</v>
      </c>
      <c r="R9596">
        <v>0.34</v>
      </c>
      <c r="S9596" t="s">
        <v>23</v>
      </c>
      <c r="T9596" t="str">
        <f>IF(Table1[[#This Row],[Units Sold]]&gt; 700,"High Units","low Units")</f>
        <v>low Units</v>
      </c>
      <c r="U9596">
        <f>SUM(Table1[[#This Row],[Operating Profit]])/SUM(Table1[Operating Profit])*100</f>
        <v>3.8207341408476515E-4</v>
      </c>
      <c r="V9596">
        <f>SUM(Table1[[#This Row],[Price per Unit]]*Table1[[#This Row],[Units Sold]])</f>
        <v>3731</v>
      </c>
      <c r="W9596">
        <f>SUM(Table1[[#This Row],[Total Sales]]-Table1[[#This Row],[Operating Profit]])</f>
        <v>2462</v>
      </c>
      <c r="X9596">
        <f>SUM(Table1[[#This Row],[Total Sales]]-Table1[[#This Row],[Cost]])</f>
        <v>1269</v>
      </c>
      <c r="Y9596">
        <f>SUM(Table1[[#This Row],[profit/loss]])/SUM(Table1[profit/loss])</f>
        <v>3.8207341408476516E-6</v>
      </c>
    </row>
    <row r="9597" spans="1:25" x14ac:dyDescent="0.3">
      <c r="A9597" t="s">
        <v>60</v>
      </c>
      <c r="B9597" t="s">
        <v>23</v>
      </c>
      <c r="C9597">
        <v>1185732</v>
      </c>
      <c r="D9597" s="9">
        <v>44333</v>
      </c>
      <c r="E9597" s="8" t="str">
        <f>TEXT(Table1[[#This Row],[Invoice Date]],"dd-mm-yyyy")</f>
        <v>17-05-2021</v>
      </c>
      <c r="F9597" s="1" t="str">
        <f t="shared" si="596"/>
        <v>May</v>
      </c>
      <c r="G9597" s="1" t="str">
        <f t="shared" si="597"/>
        <v>2021</v>
      </c>
      <c r="H9597" s="1" t="str">
        <f t="shared" si="598"/>
        <v>Monday</v>
      </c>
      <c r="I9597" s="1" t="str">
        <f t="shared" si="599"/>
        <v>17</v>
      </c>
      <c r="J9597" t="s">
        <v>14</v>
      </c>
      <c r="K9597" t="s">
        <v>132</v>
      </c>
      <c r="L9597" t="s">
        <v>133</v>
      </c>
      <c r="M9597" t="s">
        <v>21</v>
      </c>
      <c r="N9597">
        <v>52</v>
      </c>
      <c r="O9597">
        <v>90</v>
      </c>
      <c r="P9597">
        <v>4680</v>
      </c>
      <c r="Q9597">
        <v>1498</v>
      </c>
      <c r="R9597">
        <v>0.32</v>
      </c>
      <c r="S9597" t="s">
        <v>23</v>
      </c>
      <c r="T9597" t="str">
        <f>IF(Table1[[#This Row],[Units Sold]]&gt; 700,"High Units","low Units")</f>
        <v>low Units</v>
      </c>
      <c r="U9597">
        <f>SUM(Table1[[#This Row],[Operating Profit]])/SUM(Table1[Operating Profit])*100</f>
        <v>4.5102125634277238E-4</v>
      </c>
      <c r="V9597">
        <f>SUM(Table1[[#This Row],[Price per Unit]]*Table1[[#This Row],[Units Sold]])</f>
        <v>4680</v>
      </c>
      <c r="W9597">
        <f>SUM(Table1[[#This Row],[Total Sales]]-Table1[[#This Row],[Operating Profit]])</f>
        <v>3182</v>
      </c>
      <c r="X9597">
        <f>SUM(Table1[[#This Row],[Total Sales]]-Table1[[#This Row],[Cost]])</f>
        <v>1498</v>
      </c>
      <c r="Y9597">
        <f>SUM(Table1[[#This Row],[profit/loss]])/SUM(Table1[profit/loss])</f>
        <v>4.5102125634277241E-6</v>
      </c>
    </row>
    <row r="9598" spans="1:25" x14ac:dyDescent="0.3">
      <c r="A9598" t="s">
        <v>60</v>
      </c>
      <c r="B9598" t="s">
        <v>23</v>
      </c>
      <c r="C9598">
        <v>1185732</v>
      </c>
      <c r="D9598" s="9">
        <v>44333</v>
      </c>
      <c r="E9598" s="8" t="str">
        <f>TEXT(Table1[[#This Row],[Invoice Date]],"dd-mm-yyyy")</f>
        <v>17-05-2021</v>
      </c>
      <c r="F9598" s="1" t="str">
        <f t="shared" si="596"/>
        <v>May</v>
      </c>
      <c r="G9598" s="1" t="str">
        <f t="shared" si="597"/>
        <v>2021</v>
      </c>
      <c r="H9598" s="1" t="str">
        <f t="shared" si="598"/>
        <v>Monday</v>
      </c>
      <c r="I9598" s="1" t="str">
        <f t="shared" si="599"/>
        <v>17</v>
      </c>
      <c r="J9598" t="s">
        <v>14</v>
      </c>
      <c r="K9598" t="s">
        <v>132</v>
      </c>
      <c r="L9598" t="s">
        <v>133</v>
      </c>
      <c r="M9598" t="s">
        <v>22</v>
      </c>
      <c r="N9598">
        <v>46</v>
      </c>
      <c r="O9598">
        <v>140</v>
      </c>
      <c r="P9598">
        <v>6440</v>
      </c>
      <c r="Q9598">
        <v>2512</v>
      </c>
      <c r="R9598">
        <v>0.39</v>
      </c>
      <c r="S9598" t="s">
        <v>23</v>
      </c>
      <c r="T9598" t="str">
        <f>IF(Table1[[#This Row],[Units Sold]]&gt; 700,"High Units","low Units")</f>
        <v>low Units</v>
      </c>
      <c r="U9598">
        <f>SUM(Table1[[#This Row],[Operating Profit]])/SUM(Table1[Operating Profit])*100</f>
        <v>7.5631868887386146E-4</v>
      </c>
      <c r="V9598">
        <f>SUM(Table1[[#This Row],[Price per Unit]]*Table1[[#This Row],[Units Sold]])</f>
        <v>6440</v>
      </c>
      <c r="W9598">
        <f>SUM(Table1[[#This Row],[Total Sales]]-Table1[[#This Row],[Operating Profit]])</f>
        <v>3928</v>
      </c>
      <c r="X9598">
        <f>SUM(Table1[[#This Row],[Total Sales]]-Table1[[#This Row],[Cost]])</f>
        <v>2512</v>
      </c>
      <c r="Y9598">
        <f>SUM(Table1[[#This Row],[profit/loss]])/SUM(Table1[profit/loss])</f>
        <v>7.5631868887386142E-6</v>
      </c>
    </row>
    <row r="9599" spans="1:25" x14ac:dyDescent="0.3">
      <c r="A9599" t="s">
        <v>60</v>
      </c>
      <c r="B9599" t="s">
        <v>23</v>
      </c>
      <c r="C9599">
        <v>1185732</v>
      </c>
      <c r="D9599" s="9">
        <v>44366</v>
      </c>
      <c r="E9599" s="8" t="str">
        <f>TEXT(Table1[[#This Row],[Invoice Date]],"dd-mm-yyyy")</f>
        <v>19-06-2021</v>
      </c>
      <c r="F9599" s="1" t="str">
        <f t="shared" si="596"/>
        <v>June</v>
      </c>
      <c r="G9599" s="1" t="str">
        <f t="shared" si="597"/>
        <v>2021</v>
      </c>
      <c r="H9599" s="1" t="str">
        <f t="shared" si="598"/>
        <v>Saturday</v>
      </c>
      <c r="I9599" s="1" t="str">
        <f t="shared" si="599"/>
        <v>19</v>
      </c>
      <c r="J9599" t="s">
        <v>14</v>
      </c>
      <c r="K9599" t="s">
        <v>132</v>
      </c>
      <c r="L9599" t="s">
        <v>133</v>
      </c>
      <c r="M9599" t="s">
        <v>16</v>
      </c>
      <c r="N9599">
        <v>44</v>
      </c>
      <c r="O9599">
        <v>216</v>
      </c>
      <c r="P9599">
        <v>9504</v>
      </c>
      <c r="Q9599">
        <v>4372</v>
      </c>
      <c r="R9599">
        <v>0.46</v>
      </c>
      <c r="S9599" t="s">
        <v>23</v>
      </c>
      <c r="T9599" t="str">
        <f>IF(Table1[[#This Row],[Units Sold]]&gt; 700,"High Units","low Units")</f>
        <v>low Units</v>
      </c>
      <c r="U9599">
        <f>SUM(Table1[[#This Row],[Operating Profit]])/SUM(Table1[Operating Profit])*100</f>
        <v>1.3163317307947938E-3</v>
      </c>
      <c r="V9599">
        <f>SUM(Table1[[#This Row],[Price per Unit]]*Table1[[#This Row],[Units Sold]])</f>
        <v>9504</v>
      </c>
      <c r="W9599">
        <f>SUM(Table1[[#This Row],[Total Sales]]-Table1[[#This Row],[Operating Profit]])</f>
        <v>5132</v>
      </c>
      <c r="X9599">
        <f>SUM(Table1[[#This Row],[Total Sales]]-Table1[[#This Row],[Cost]])</f>
        <v>4372</v>
      </c>
      <c r="Y9599">
        <f>SUM(Table1[[#This Row],[profit/loss]])/SUM(Table1[profit/loss])</f>
        <v>1.3163317307947938E-5</v>
      </c>
    </row>
    <row r="9600" spans="1:25" x14ac:dyDescent="0.3">
      <c r="A9600" t="s">
        <v>60</v>
      </c>
      <c r="B9600" t="s">
        <v>23</v>
      </c>
      <c r="C9600">
        <v>1185732</v>
      </c>
      <c r="D9600" s="9">
        <v>44366</v>
      </c>
      <c r="E9600" s="8" t="str">
        <f>TEXT(Table1[[#This Row],[Invoice Date]],"dd-mm-yyyy")</f>
        <v>19-06-2021</v>
      </c>
      <c r="F9600" s="1" t="str">
        <f t="shared" si="596"/>
        <v>June</v>
      </c>
      <c r="G9600" s="1" t="str">
        <f t="shared" si="597"/>
        <v>2021</v>
      </c>
      <c r="H9600" s="1" t="str">
        <f t="shared" si="598"/>
        <v>Saturday</v>
      </c>
      <c r="I9600" s="1" t="str">
        <f t="shared" si="599"/>
        <v>19</v>
      </c>
      <c r="J9600" t="s">
        <v>14</v>
      </c>
      <c r="K9600" t="s">
        <v>132</v>
      </c>
      <c r="L9600" t="s">
        <v>133</v>
      </c>
      <c r="M9600" t="s">
        <v>18</v>
      </c>
      <c r="N9600">
        <v>40</v>
      </c>
      <c r="O9600">
        <v>140</v>
      </c>
      <c r="P9600">
        <v>5600</v>
      </c>
      <c r="Q9600">
        <v>2632</v>
      </c>
      <c r="R9600">
        <v>0.47</v>
      </c>
      <c r="S9600" t="s">
        <v>23</v>
      </c>
      <c r="T9600" t="str">
        <f>IF(Table1[[#This Row],[Units Sold]]&gt; 700,"High Units","low Units")</f>
        <v>low Units</v>
      </c>
      <c r="U9600">
        <f>SUM(Table1[[#This Row],[Operating Profit]])/SUM(Table1[Operating Profit])*100</f>
        <v>7.9244856254617952E-4</v>
      </c>
      <c r="V9600">
        <f>SUM(Table1[[#This Row],[Price per Unit]]*Table1[[#This Row],[Units Sold]])</f>
        <v>5600</v>
      </c>
      <c r="W9600">
        <f>SUM(Table1[[#This Row],[Total Sales]]-Table1[[#This Row],[Operating Profit]])</f>
        <v>2968</v>
      </c>
      <c r="X9600">
        <f>SUM(Table1[[#This Row],[Total Sales]]-Table1[[#This Row],[Cost]])</f>
        <v>2632</v>
      </c>
      <c r="Y9600">
        <f>SUM(Table1[[#This Row],[profit/loss]])/SUM(Table1[profit/loss])</f>
        <v>7.9244856254617955E-6</v>
      </c>
    </row>
    <row r="9601" spans="1:25" x14ac:dyDescent="0.3">
      <c r="A9601" t="s">
        <v>60</v>
      </c>
      <c r="B9601" t="s">
        <v>23</v>
      </c>
      <c r="C9601">
        <v>1185732</v>
      </c>
      <c r="D9601" s="9">
        <v>44366</v>
      </c>
      <c r="E9601" s="8" t="str">
        <f>TEXT(Table1[[#This Row],[Invoice Date]],"dd-mm-yyyy")</f>
        <v>19-06-2021</v>
      </c>
      <c r="F9601" s="1" t="str">
        <f t="shared" si="596"/>
        <v>June</v>
      </c>
      <c r="G9601" s="1" t="str">
        <f t="shared" si="597"/>
        <v>2021</v>
      </c>
      <c r="H9601" s="1" t="str">
        <f t="shared" si="598"/>
        <v>Saturday</v>
      </c>
      <c r="I9601" s="1" t="str">
        <f t="shared" si="599"/>
        <v>19</v>
      </c>
      <c r="J9601" t="s">
        <v>14</v>
      </c>
      <c r="K9601" t="s">
        <v>132</v>
      </c>
      <c r="L9601" t="s">
        <v>133</v>
      </c>
      <c r="M9601" t="s">
        <v>19</v>
      </c>
      <c r="N9601">
        <v>43</v>
      </c>
      <c r="O9601">
        <v>109</v>
      </c>
      <c r="P9601">
        <v>4687</v>
      </c>
      <c r="Q9601">
        <v>1687</v>
      </c>
      <c r="R9601">
        <v>0.36</v>
      </c>
      <c r="S9601" t="s">
        <v>23</v>
      </c>
      <c r="T9601" t="str">
        <f>IF(Table1[[#This Row],[Units Sold]]&gt; 700,"High Units","low Units")</f>
        <v>low Units</v>
      </c>
      <c r="U9601">
        <f>SUM(Table1[[#This Row],[Operating Profit]])/SUM(Table1[Operating Profit])*100</f>
        <v>5.0792580737667365E-4</v>
      </c>
      <c r="V9601">
        <f>SUM(Table1[[#This Row],[Price per Unit]]*Table1[[#This Row],[Units Sold]])</f>
        <v>4687</v>
      </c>
      <c r="W9601">
        <f>SUM(Table1[[#This Row],[Total Sales]]-Table1[[#This Row],[Operating Profit]])</f>
        <v>3000</v>
      </c>
      <c r="X9601">
        <f>SUM(Table1[[#This Row],[Total Sales]]-Table1[[#This Row],[Cost]])</f>
        <v>1687</v>
      </c>
      <c r="Y9601">
        <f>SUM(Table1[[#This Row],[profit/loss]])/SUM(Table1[profit/loss])</f>
        <v>5.0792580737667364E-6</v>
      </c>
    </row>
    <row r="9602" spans="1:25" x14ac:dyDescent="0.3">
      <c r="A9602" t="s">
        <v>60</v>
      </c>
      <c r="B9602" t="s">
        <v>23</v>
      </c>
      <c r="C9602">
        <v>1185732</v>
      </c>
      <c r="D9602" s="9">
        <v>44366</v>
      </c>
      <c r="E9602" s="8" t="str">
        <f>TEXT(Table1[[#This Row],[Invoice Date]],"dd-mm-yyyy")</f>
        <v>19-06-2021</v>
      </c>
      <c r="F9602" s="1" t="str">
        <f t="shared" si="596"/>
        <v>June</v>
      </c>
      <c r="G9602" s="1" t="str">
        <f t="shared" si="597"/>
        <v>2021</v>
      </c>
      <c r="H9602" s="1" t="str">
        <f t="shared" si="598"/>
        <v>Saturday</v>
      </c>
      <c r="I9602" s="1" t="str">
        <f t="shared" si="599"/>
        <v>19</v>
      </c>
      <c r="J9602" t="s">
        <v>14</v>
      </c>
      <c r="K9602" t="s">
        <v>132</v>
      </c>
      <c r="L9602" t="s">
        <v>133</v>
      </c>
      <c r="M9602" t="s">
        <v>20</v>
      </c>
      <c r="N9602">
        <v>37</v>
      </c>
      <c r="O9602">
        <v>104</v>
      </c>
      <c r="P9602">
        <v>3848</v>
      </c>
      <c r="Q9602">
        <v>1308</v>
      </c>
      <c r="R9602">
        <v>0.34</v>
      </c>
      <c r="S9602" t="s">
        <v>23</v>
      </c>
      <c r="T9602" t="str">
        <f>IF(Table1[[#This Row],[Units Sold]]&gt; 700,"High Units","low Units")</f>
        <v>low Units</v>
      </c>
      <c r="U9602">
        <f>SUM(Table1[[#This Row],[Operating Profit]])/SUM(Table1[Operating Profit])*100</f>
        <v>3.9381562302826857E-4</v>
      </c>
      <c r="V9602">
        <f>SUM(Table1[[#This Row],[Price per Unit]]*Table1[[#This Row],[Units Sold]])</f>
        <v>3848</v>
      </c>
      <c r="W9602">
        <f>SUM(Table1[[#This Row],[Total Sales]]-Table1[[#This Row],[Operating Profit]])</f>
        <v>2540</v>
      </c>
      <c r="X9602">
        <f>SUM(Table1[[#This Row],[Total Sales]]-Table1[[#This Row],[Cost]])</f>
        <v>1308</v>
      </c>
      <c r="Y9602">
        <f>SUM(Table1[[#This Row],[profit/loss]])/SUM(Table1[profit/loss])</f>
        <v>3.9381562302826859E-6</v>
      </c>
    </row>
    <row r="9603" spans="1:25" x14ac:dyDescent="0.3">
      <c r="A9603" t="s">
        <v>60</v>
      </c>
      <c r="B9603" t="s">
        <v>23</v>
      </c>
      <c r="C9603">
        <v>1185732</v>
      </c>
      <c r="D9603" s="9">
        <v>44366</v>
      </c>
      <c r="E9603" s="8" t="str">
        <f>TEXT(Table1[[#This Row],[Invoice Date]],"dd-mm-yyyy")</f>
        <v>19-06-2021</v>
      </c>
      <c r="F9603" s="1" t="str">
        <f t="shared" ref="F9603:F9649" si="600">TEXT(D9603,"mmmm")</f>
        <v>June</v>
      </c>
      <c r="G9603" s="1" t="str">
        <f t="shared" ref="G9603:G9649" si="601">TEXT(D9603,"YYYY")</f>
        <v>2021</v>
      </c>
      <c r="H9603" s="1" t="str">
        <f t="shared" ref="H9603:H9649" si="602">TEXT(D9603,"dddd")</f>
        <v>Saturday</v>
      </c>
      <c r="I9603" s="1" t="str">
        <f t="shared" ref="I9603:I9649" si="603">TEXT(D9603,"dd")</f>
        <v>19</v>
      </c>
      <c r="J9603" t="s">
        <v>14</v>
      </c>
      <c r="K9603" t="s">
        <v>132</v>
      </c>
      <c r="L9603" t="s">
        <v>133</v>
      </c>
      <c r="M9603" t="s">
        <v>21</v>
      </c>
      <c r="N9603">
        <v>47</v>
      </c>
      <c r="O9603">
        <v>114</v>
      </c>
      <c r="P9603">
        <v>5358</v>
      </c>
      <c r="Q9603">
        <v>1982</v>
      </c>
      <c r="R9603">
        <v>0.37</v>
      </c>
      <c r="S9603" t="s">
        <v>23</v>
      </c>
      <c r="T9603" t="str">
        <f>IF(Table1[[#This Row],[Units Sold]]&gt; 700,"High Units","low Units")</f>
        <v>low Units</v>
      </c>
      <c r="U9603">
        <f>SUM(Table1[[#This Row],[Operating Profit]])/SUM(Table1[Operating Profit])*100</f>
        <v>5.9674508015445586E-4</v>
      </c>
      <c r="V9603">
        <f>SUM(Table1[[#This Row],[Price per Unit]]*Table1[[#This Row],[Units Sold]])</f>
        <v>5358</v>
      </c>
      <c r="W9603">
        <f>SUM(Table1[[#This Row],[Total Sales]]-Table1[[#This Row],[Operating Profit]])</f>
        <v>3376</v>
      </c>
      <c r="X9603">
        <f>SUM(Table1[[#This Row],[Total Sales]]-Table1[[#This Row],[Cost]])</f>
        <v>1982</v>
      </c>
      <c r="Y9603">
        <f>SUM(Table1[[#This Row],[profit/loss]])/SUM(Table1[profit/loss])</f>
        <v>5.9674508015445589E-6</v>
      </c>
    </row>
    <row r="9604" spans="1:25" x14ac:dyDescent="0.3">
      <c r="A9604" t="s">
        <v>60</v>
      </c>
      <c r="B9604" t="s">
        <v>23</v>
      </c>
      <c r="C9604">
        <v>1185732</v>
      </c>
      <c r="D9604" s="9">
        <v>44366</v>
      </c>
      <c r="E9604" s="8" t="str">
        <f>TEXT(Table1[[#This Row],[Invoice Date]],"dd-mm-yyyy")</f>
        <v>19-06-2021</v>
      </c>
      <c r="F9604" s="1" t="str">
        <f t="shared" si="600"/>
        <v>June</v>
      </c>
      <c r="G9604" s="1" t="str">
        <f t="shared" si="601"/>
        <v>2021</v>
      </c>
      <c r="H9604" s="1" t="str">
        <f t="shared" si="602"/>
        <v>Saturday</v>
      </c>
      <c r="I9604" s="1" t="str">
        <f t="shared" si="603"/>
        <v>19</v>
      </c>
      <c r="J9604" t="s">
        <v>14</v>
      </c>
      <c r="K9604" t="s">
        <v>132</v>
      </c>
      <c r="L9604" t="s">
        <v>133</v>
      </c>
      <c r="M9604" t="s">
        <v>22</v>
      </c>
      <c r="N9604">
        <v>50</v>
      </c>
      <c r="O9604">
        <v>162</v>
      </c>
      <c r="P9604">
        <v>8100</v>
      </c>
      <c r="Q9604">
        <v>3402</v>
      </c>
      <c r="R9604">
        <v>0.42</v>
      </c>
      <c r="S9604" t="s">
        <v>23</v>
      </c>
      <c r="T9604" t="str">
        <f>IF(Table1[[#This Row],[Units Sold]]&gt; 700,"High Units","low Units")</f>
        <v>low Units</v>
      </c>
      <c r="U9604">
        <f>SUM(Table1[[#This Row],[Operating Profit]])/SUM(Table1[Operating Profit])*100</f>
        <v>1.0242819186102215E-3</v>
      </c>
      <c r="V9604">
        <f>SUM(Table1[[#This Row],[Price per Unit]]*Table1[[#This Row],[Units Sold]])</f>
        <v>8100</v>
      </c>
      <c r="W9604">
        <f>SUM(Table1[[#This Row],[Total Sales]]-Table1[[#This Row],[Operating Profit]])</f>
        <v>4698</v>
      </c>
      <c r="X9604">
        <f>SUM(Table1[[#This Row],[Total Sales]]-Table1[[#This Row],[Cost]])</f>
        <v>3402</v>
      </c>
      <c r="Y9604">
        <f>SUM(Table1[[#This Row],[profit/loss]])/SUM(Table1[profit/loss])</f>
        <v>1.0242819186102215E-5</v>
      </c>
    </row>
    <row r="9605" spans="1:25" x14ac:dyDescent="0.3">
      <c r="A9605" t="s">
        <v>60</v>
      </c>
      <c r="B9605" t="s">
        <v>23</v>
      </c>
      <c r="C9605">
        <v>1185732</v>
      </c>
      <c r="D9605" s="9">
        <v>44394</v>
      </c>
      <c r="E9605" s="8" t="str">
        <f>TEXT(Table1[[#This Row],[Invoice Date]],"dd-mm-yyyy")</f>
        <v>17-07-2021</v>
      </c>
      <c r="F9605" s="1" t="str">
        <f t="shared" si="600"/>
        <v>July</v>
      </c>
      <c r="G9605" s="1" t="str">
        <f t="shared" si="601"/>
        <v>2021</v>
      </c>
      <c r="H9605" s="1" t="str">
        <f t="shared" si="602"/>
        <v>Saturday</v>
      </c>
      <c r="I9605" s="1" t="str">
        <f t="shared" si="603"/>
        <v>17</v>
      </c>
      <c r="J9605" t="s">
        <v>14</v>
      </c>
      <c r="K9605" t="s">
        <v>132</v>
      </c>
      <c r="L9605" t="s">
        <v>133</v>
      </c>
      <c r="M9605" t="s">
        <v>16</v>
      </c>
      <c r="N9605">
        <v>49</v>
      </c>
      <c r="O9605">
        <v>224</v>
      </c>
      <c r="P9605">
        <v>10976</v>
      </c>
      <c r="Q9605">
        <v>4610</v>
      </c>
      <c r="R9605">
        <v>0.42</v>
      </c>
      <c r="S9605" t="s">
        <v>23</v>
      </c>
      <c r="T9605" t="str">
        <f>IF(Table1[[#This Row],[Units Sold]]&gt; 700,"High Units","low Units")</f>
        <v>low Units</v>
      </c>
      <c r="U9605">
        <f>SUM(Table1[[#This Row],[Operating Profit]])/SUM(Table1[Operating Profit])*100</f>
        <v>1.3879893135782249E-3</v>
      </c>
      <c r="V9605">
        <f>SUM(Table1[[#This Row],[Price per Unit]]*Table1[[#This Row],[Units Sold]])</f>
        <v>10976</v>
      </c>
      <c r="W9605">
        <f>SUM(Table1[[#This Row],[Total Sales]]-Table1[[#This Row],[Operating Profit]])</f>
        <v>6366</v>
      </c>
      <c r="X9605">
        <f>SUM(Table1[[#This Row],[Total Sales]]-Table1[[#This Row],[Cost]])</f>
        <v>4610</v>
      </c>
      <c r="Y9605">
        <f>SUM(Table1[[#This Row],[profit/loss]])/SUM(Table1[profit/loss])</f>
        <v>1.3879893135782249E-5</v>
      </c>
    </row>
    <row r="9606" spans="1:25" x14ac:dyDescent="0.3">
      <c r="A9606" t="s">
        <v>60</v>
      </c>
      <c r="B9606" t="s">
        <v>23</v>
      </c>
      <c r="C9606">
        <v>1185732</v>
      </c>
      <c r="D9606" s="9">
        <v>44394</v>
      </c>
      <c r="E9606" s="8" t="str">
        <f>TEXT(Table1[[#This Row],[Invoice Date]],"dd-mm-yyyy")</f>
        <v>17-07-2021</v>
      </c>
      <c r="F9606" s="1" t="str">
        <f t="shared" si="600"/>
        <v>July</v>
      </c>
      <c r="G9606" s="1" t="str">
        <f t="shared" si="601"/>
        <v>2021</v>
      </c>
      <c r="H9606" s="1" t="str">
        <f t="shared" si="602"/>
        <v>Saturday</v>
      </c>
      <c r="I9606" s="1" t="str">
        <f t="shared" si="603"/>
        <v>17</v>
      </c>
      <c r="J9606" t="s">
        <v>14</v>
      </c>
      <c r="K9606" t="s">
        <v>132</v>
      </c>
      <c r="L9606" t="s">
        <v>133</v>
      </c>
      <c r="M9606" t="s">
        <v>18</v>
      </c>
      <c r="N9606">
        <v>47</v>
      </c>
      <c r="O9606">
        <v>149</v>
      </c>
      <c r="P9606">
        <v>7003</v>
      </c>
      <c r="Q9606">
        <v>3081</v>
      </c>
      <c r="R9606">
        <v>0.44</v>
      </c>
      <c r="S9606" t="s">
        <v>23</v>
      </c>
      <c r="T9606" t="str">
        <f>IF(Table1[[#This Row],[Units Sold]]&gt; 700,"High Units","low Units")</f>
        <v>low Units</v>
      </c>
      <c r="U9606">
        <f>SUM(Table1[[#This Row],[Operating Profit]])/SUM(Table1[Operating Profit])*100</f>
        <v>9.2763450653677042E-4</v>
      </c>
      <c r="V9606">
        <f>SUM(Table1[[#This Row],[Price per Unit]]*Table1[[#This Row],[Units Sold]])</f>
        <v>7003</v>
      </c>
      <c r="W9606">
        <f>SUM(Table1[[#This Row],[Total Sales]]-Table1[[#This Row],[Operating Profit]])</f>
        <v>3922</v>
      </c>
      <c r="X9606">
        <f>SUM(Table1[[#This Row],[Total Sales]]-Table1[[#This Row],[Cost]])</f>
        <v>3081</v>
      </c>
      <c r="Y9606">
        <f>SUM(Table1[[#This Row],[profit/loss]])/SUM(Table1[profit/loss])</f>
        <v>9.2763450653677037E-6</v>
      </c>
    </row>
    <row r="9607" spans="1:25" x14ac:dyDescent="0.3">
      <c r="A9607" t="s">
        <v>60</v>
      </c>
      <c r="B9607" t="s">
        <v>23</v>
      </c>
      <c r="C9607">
        <v>1185732</v>
      </c>
      <c r="D9607" s="9">
        <v>44394</v>
      </c>
      <c r="E9607" s="8" t="str">
        <f>TEXT(Table1[[#This Row],[Invoice Date]],"dd-mm-yyyy")</f>
        <v>17-07-2021</v>
      </c>
      <c r="F9607" s="1" t="str">
        <f t="shared" si="600"/>
        <v>July</v>
      </c>
      <c r="G9607" s="1" t="str">
        <f t="shared" si="601"/>
        <v>2021</v>
      </c>
      <c r="H9607" s="1" t="str">
        <f t="shared" si="602"/>
        <v>Saturday</v>
      </c>
      <c r="I9607" s="1" t="str">
        <f t="shared" si="603"/>
        <v>17</v>
      </c>
      <c r="J9607" t="s">
        <v>14</v>
      </c>
      <c r="K9607" t="s">
        <v>132</v>
      </c>
      <c r="L9607" t="s">
        <v>133</v>
      </c>
      <c r="M9607" t="s">
        <v>19</v>
      </c>
      <c r="N9607">
        <v>37</v>
      </c>
      <c r="O9607">
        <v>128</v>
      </c>
      <c r="P9607">
        <v>4736</v>
      </c>
      <c r="Q9607">
        <v>1705</v>
      </c>
      <c r="R9607">
        <v>0.36</v>
      </c>
      <c r="S9607" t="s">
        <v>23</v>
      </c>
      <c r="T9607" t="str">
        <f>IF(Table1[[#This Row],[Units Sold]]&gt; 700,"High Units","low Units")</f>
        <v>low Units</v>
      </c>
      <c r="U9607">
        <f>SUM(Table1[[#This Row],[Operating Profit]])/SUM(Table1[Operating Profit])*100</f>
        <v>5.1334528842752135E-4</v>
      </c>
      <c r="V9607">
        <f>SUM(Table1[[#This Row],[Price per Unit]]*Table1[[#This Row],[Units Sold]])</f>
        <v>4736</v>
      </c>
      <c r="W9607">
        <f>SUM(Table1[[#This Row],[Total Sales]]-Table1[[#This Row],[Operating Profit]])</f>
        <v>3031</v>
      </c>
      <c r="X9607">
        <f>SUM(Table1[[#This Row],[Total Sales]]-Table1[[#This Row],[Cost]])</f>
        <v>1705</v>
      </c>
      <c r="Y9607">
        <f>SUM(Table1[[#This Row],[profit/loss]])/SUM(Table1[profit/loss])</f>
        <v>5.1334528842752135E-6</v>
      </c>
    </row>
    <row r="9608" spans="1:25" x14ac:dyDescent="0.3">
      <c r="A9608" t="s">
        <v>60</v>
      </c>
      <c r="B9608" t="s">
        <v>23</v>
      </c>
      <c r="C9608">
        <v>1185732</v>
      </c>
      <c r="D9608" s="9">
        <v>44394</v>
      </c>
      <c r="E9608" s="8" t="str">
        <f>TEXT(Table1[[#This Row],[Invoice Date]],"dd-mm-yyyy")</f>
        <v>17-07-2021</v>
      </c>
      <c r="F9608" s="1" t="str">
        <f t="shared" si="600"/>
        <v>July</v>
      </c>
      <c r="G9608" s="1" t="str">
        <f t="shared" si="601"/>
        <v>2021</v>
      </c>
      <c r="H9608" s="1" t="str">
        <f t="shared" si="602"/>
        <v>Saturday</v>
      </c>
      <c r="I9608" s="1" t="str">
        <f t="shared" si="603"/>
        <v>17</v>
      </c>
      <c r="J9608" t="s">
        <v>14</v>
      </c>
      <c r="K9608" t="s">
        <v>132</v>
      </c>
      <c r="L9608" t="s">
        <v>133</v>
      </c>
      <c r="M9608" t="s">
        <v>20</v>
      </c>
      <c r="N9608">
        <v>39</v>
      </c>
      <c r="O9608">
        <v>107</v>
      </c>
      <c r="P9608">
        <v>4173</v>
      </c>
      <c r="Q9608">
        <v>1461</v>
      </c>
      <c r="R9608">
        <v>0.35</v>
      </c>
      <c r="S9608" t="s">
        <v>23</v>
      </c>
      <c r="T9608" t="str">
        <f>IF(Table1[[#This Row],[Units Sold]]&gt; 700,"High Units","low Units")</f>
        <v>low Units</v>
      </c>
      <c r="U9608">
        <f>SUM(Table1[[#This Row],[Operating Profit]])/SUM(Table1[Operating Profit])*100</f>
        <v>4.3988121196047433E-4</v>
      </c>
      <c r="V9608">
        <f>SUM(Table1[[#This Row],[Price per Unit]]*Table1[[#This Row],[Units Sold]])</f>
        <v>4173</v>
      </c>
      <c r="W9608">
        <f>SUM(Table1[[#This Row],[Total Sales]]-Table1[[#This Row],[Operating Profit]])</f>
        <v>2712</v>
      </c>
      <c r="X9608">
        <f>SUM(Table1[[#This Row],[Total Sales]]-Table1[[#This Row],[Cost]])</f>
        <v>1461</v>
      </c>
      <c r="Y9608">
        <f>SUM(Table1[[#This Row],[profit/loss]])/SUM(Table1[profit/loss])</f>
        <v>4.3988121196047431E-6</v>
      </c>
    </row>
    <row r="9609" spans="1:25" x14ac:dyDescent="0.3">
      <c r="A9609" t="s">
        <v>60</v>
      </c>
      <c r="B9609" t="s">
        <v>23</v>
      </c>
      <c r="C9609">
        <v>1185732</v>
      </c>
      <c r="D9609" s="9">
        <v>44394</v>
      </c>
      <c r="E9609" s="8" t="str">
        <f>TEXT(Table1[[#This Row],[Invoice Date]],"dd-mm-yyyy")</f>
        <v>17-07-2021</v>
      </c>
      <c r="F9609" s="1" t="str">
        <f t="shared" si="600"/>
        <v>July</v>
      </c>
      <c r="G9609" s="1" t="str">
        <f t="shared" si="601"/>
        <v>2021</v>
      </c>
      <c r="H9609" s="1" t="str">
        <f t="shared" si="602"/>
        <v>Saturday</v>
      </c>
      <c r="I9609" s="1" t="str">
        <f t="shared" si="603"/>
        <v>17</v>
      </c>
      <c r="J9609" t="s">
        <v>14</v>
      </c>
      <c r="K9609" t="s">
        <v>132</v>
      </c>
      <c r="L9609" t="s">
        <v>133</v>
      </c>
      <c r="M9609" t="s">
        <v>21</v>
      </c>
      <c r="N9609">
        <v>47</v>
      </c>
      <c r="O9609">
        <v>119</v>
      </c>
      <c r="P9609">
        <v>5593</v>
      </c>
      <c r="Q9609">
        <v>2069</v>
      </c>
      <c r="R9609">
        <v>0.37</v>
      </c>
      <c r="S9609" t="s">
        <v>23</v>
      </c>
      <c r="T9609" t="str">
        <f>IF(Table1[[#This Row],[Units Sold]]&gt; 700,"High Units","low Units")</f>
        <v>low Units</v>
      </c>
      <c r="U9609">
        <f>SUM(Table1[[#This Row],[Operating Profit]])/SUM(Table1[Operating Profit])*100</f>
        <v>6.229392385668866E-4</v>
      </c>
      <c r="V9609">
        <f>SUM(Table1[[#This Row],[Price per Unit]]*Table1[[#This Row],[Units Sold]])</f>
        <v>5593</v>
      </c>
      <c r="W9609">
        <f>SUM(Table1[[#This Row],[Total Sales]]-Table1[[#This Row],[Operating Profit]])</f>
        <v>3524</v>
      </c>
      <c r="X9609">
        <f>SUM(Table1[[#This Row],[Total Sales]]-Table1[[#This Row],[Cost]])</f>
        <v>2069</v>
      </c>
      <c r="Y9609">
        <f>SUM(Table1[[#This Row],[profit/loss]])/SUM(Table1[profit/loss])</f>
        <v>6.2293923856688662E-6</v>
      </c>
    </row>
    <row r="9610" spans="1:25" x14ac:dyDescent="0.3">
      <c r="A9610" t="s">
        <v>60</v>
      </c>
      <c r="B9610" t="s">
        <v>23</v>
      </c>
      <c r="C9610">
        <v>1185732</v>
      </c>
      <c r="D9610" s="9">
        <v>44394</v>
      </c>
      <c r="E9610" s="8" t="str">
        <f>TEXT(Table1[[#This Row],[Invoice Date]],"dd-mm-yyyy")</f>
        <v>17-07-2021</v>
      </c>
      <c r="F9610" s="1" t="str">
        <f t="shared" si="600"/>
        <v>July</v>
      </c>
      <c r="G9610" s="1" t="str">
        <f t="shared" si="601"/>
        <v>2021</v>
      </c>
      <c r="H9610" s="1" t="str">
        <f t="shared" si="602"/>
        <v>Saturday</v>
      </c>
      <c r="I9610" s="1" t="str">
        <f t="shared" si="603"/>
        <v>17</v>
      </c>
      <c r="J9610" t="s">
        <v>14</v>
      </c>
      <c r="K9610" t="s">
        <v>132</v>
      </c>
      <c r="L9610" t="s">
        <v>133</v>
      </c>
      <c r="M9610" t="s">
        <v>22</v>
      </c>
      <c r="N9610">
        <v>47</v>
      </c>
      <c r="O9610">
        <v>163</v>
      </c>
      <c r="P9610">
        <v>7661</v>
      </c>
      <c r="Q9610">
        <v>3064</v>
      </c>
      <c r="R9610">
        <v>0.4</v>
      </c>
      <c r="S9610" t="s">
        <v>23</v>
      </c>
      <c r="T9610" t="str">
        <f>IF(Table1[[#This Row],[Units Sold]]&gt; 700,"High Units","low Units")</f>
        <v>low Units</v>
      </c>
      <c r="U9610">
        <f>SUM(Table1[[#This Row],[Operating Profit]])/SUM(Table1[Operating Profit])*100</f>
        <v>9.2251610776652516E-4</v>
      </c>
      <c r="V9610">
        <f>SUM(Table1[[#This Row],[Price per Unit]]*Table1[[#This Row],[Units Sold]])</f>
        <v>7661</v>
      </c>
      <c r="W9610">
        <f>SUM(Table1[[#This Row],[Total Sales]]-Table1[[#This Row],[Operating Profit]])</f>
        <v>4597</v>
      </c>
      <c r="X9610">
        <f>SUM(Table1[[#This Row],[Total Sales]]-Table1[[#This Row],[Cost]])</f>
        <v>3064</v>
      </c>
      <c r="Y9610">
        <f>SUM(Table1[[#This Row],[profit/loss]])/SUM(Table1[profit/loss])</f>
        <v>9.2251610776652516E-6</v>
      </c>
    </row>
    <row r="9611" spans="1:25" x14ac:dyDescent="0.3">
      <c r="A9611" t="s">
        <v>60</v>
      </c>
      <c r="B9611" t="s">
        <v>23</v>
      </c>
      <c r="C9611">
        <v>1185732</v>
      </c>
      <c r="D9611" s="9">
        <v>44426</v>
      </c>
      <c r="E9611" s="8" t="str">
        <f>TEXT(Table1[[#This Row],[Invoice Date]],"dd-mm-yyyy")</f>
        <v>18-08-2021</v>
      </c>
      <c r="F9611" s="1" t="str">
        <f t="shared" si="600"/>
        <v>August</v>
      </c>
      <c r="G9611" s="1" t="str">
        <f t="shared" si="601"/>
        <v>2021</v>
      </c>
      <c r="H9611" s="1" t="str">
        <f t="shared" si="602"/>
        <v>Wednesday</v>
      </c>
      <c r="I9611" s="1" t="str">
        <f t="shared" si="603"/>
        <v>18</v>
      </c>
      <c r="J9611" t="s">
        <v>14</v>
      </c>
      <c r="K9611" t="s">
        <v>132</v>
      </c>
      <c r="L9611" t="s">
        <v>133</v>
      </c>
      <c r="M9611" t="s">
        <v>16</v>
      </c>
      <c r="N9611">
        <v>48</v>
      </c>
      <c r="O9611">
        <v>203</v>
      </c>
      <c r="P9611">
        <v>9744</v>
      </c>
      <c r="Q9611">
        <v>4482</v>
      </c>
      <c r="R9611">
        <v>0.46</v>
      </c>
      <c r="S9611" t="s">
        <v>23</v>
      </c>
      <c r="T9611" t="str">
        <f>IF(Table1[[#This Row],[Units Sold]]&gt; 700,"High Units","low Units")</f>
        <v>low Units</v>
      </c>
      <c r="U9611">
        <f>SUM(Table1[[#This Row],[Operating Profit]])/SUM(Table1[Operating Profit])*100</f>
        <v>1.3494507816610856E-3</v>
      </c>
      <c r="V9611">
        <f>SUM(Table1[[#This Row],[Price per Unit]]*Table1[[#This Row],[Units Sold]])</f>
        <v>9744</v>
      </c>
      <c r="W9611">
        <f>SUM(Table1[[#This Row],[Total Sales]]-Table1[[#This Row],[Operating Profit]])</f>
        <v>5262</v>
      </c>
      <c r="X9611">
        <f>SUM(Table1[[#This Row],[Total Sales]]-Table1[[#This Row],[Cost]])</f>
        <v>4482</v>
      </c>
      <c r="Y9611">
        <f>SUM(Table1[[#This Row],[profit/loss]])/SUM(Table1[profit/loss])</f>
        <v>1.3494507816610854E-5</v>
      </c>
    </row>
    <row r="9612" spans="1:25" x14ac:dyDescent="0.3">
      <c r="A9612" t="s">
        <v>60</v>
      </c>
      <c r="B9612" t="s">
        <v>23</v>
      </c>
      <c r="C9612">
        <v>1185732</v>
      </c>
      <c r="D9612" s="9">
        <v>44426</v>
      </c>
      <c r="E9612" s="8" t="str">
        <f>TEXT(Table1[[#This Row],[Invoice Date]],"dd-mm-yyyy")</f>
        <v>18-08-2021</v>
      </c>
      <c r="F9612" s="1" t="str">
        <f t="shared" si="600"/>
        <v>August</v>
      </c>
      <c r="G9612" s="1" t="str">
        <f t="shared" si="601"/>
        <v>2021</v>
      </c>
      <c r="H9612" s="1" t="str">
        <f t="shared" si="602"/>
        <v>Wednesday</v>
      </c>
      <c r="I9612" s="1" t="str">
        <f t="shared" si="603"/>
        <v>18</v>
      </c>
      <c r="J9612" t="s">
        <v>14</v>
      </c>
      <c r="K9612" t="s">
        <v>132</v>
      </c>
      <c r="L9612" t="s">
        <v>133</v>
      </c>
      <c r="M9612" t="s">
        <v>18</v>
      </c>
      <c r="N9612">
        <v>39</v>
      </c>
      <c r="O9612">
        <v>135</v>
      </c>
      <c r="P9612">
        <v>5265</v>
      </c>
      <c r="Q9612">
        <v>2475</v>
      </c>
      <c r="R9612">
        <v>0.47</v>
      </c>
      <c r="S9612" t="s">
        <v>23</v>
      </c>
      <c r="T9612" t="str">
        <f>IF(Table1[[#This Row],[Units Sold]]&gt; 700,"High Units","low Units")</f>
        <v>low Units</v>
      </c>
      <c r="U9612">
        <f>SUM(Table1[[#This Row],[Operating Profit]])/SUM(Table1[Operating Profit])*100</f>
        <v>7.4517864449156329E-4</v>
      </c>
      <c r="V9612">
        <f>SUM(Table1[[#This Row],[Price per Unit]]*Table1[[#This Row],[Units Sold]])</f>
        <v>5265</v>
      </c>
      <c r="W9612">
        <f>SUM(Table1[[#This Row],[Total Sales]]-Table1[[#This Row],[Operating Profit]])</f>
        <v>2790</v>
      </c>
      <c r="X9612">
        <f>SUM(Table1[[#This Row],[Total Sales]]-Table1[[#This Row],[Cost]])</f>
        <v>2475</v>
      </c>
      <c r="Y9612">
        <f>SUM(Table1[[#This Row],[profit/loss]])/SUM(Table1[profit/loss])</f>
        <v>7.4517864449156332E-6</v>
      </c>
    </row>
    <row r="9613" spans="1:25" x14ac:dyDescent="0.3">
      <c r="A9613" t="s">
        <v>60</v>
      </c>
      <c r="B9613" t="s">
        <v>23</v>
      </c>
      <c r="C9613">
        <v>1185732</v>
      </c>
      <c r="D9613" s="9">
        <v>44426</v>
      </c>
      <c r="E9613" s="8" t="str">
        <f>TEXT(Table1[[#This Row],[Invoice Date]],"dd-mm-yyyy")</f>
        <v>18-08-2021</v>
      </c>
      <c r="F9613" s="1" t="str">
        <f t="shared" si="600"/>
        <v>August</v>
      </c>
      <c r="G9613" s="1" t="str">
        <f t="shared" si="601"/>
        <v>2021</v>
      </c>
      <c r="H9613" s="1" t="str">
        <f t="shared" si="602"/>
        <v>Wednesday</v>
      </c>
      <c r="I9613" s="1" t="str">
        <f t="shared" si="603"/>
        <v>18</v>
      </c>
      <c r="J9613" t="s">
        <v>14</v>
      </c>
      <c r="K9613" t="s">
        <v>132</v>
      </c>
      <c r="L9613" t="s">
        <v>133</v>
      </c>
      <c r="M9613" t="s">
        <v>19</v>
      </c>
      <c r="N9613">
        <v>39</v>
      </c>
      <c r="O9613">
        <v>113</v>
      </c>
      <c r="P9613">
        <v>4407</v>
      </c>
      <c r="Q9613">
        <v>1542</v>
      </c>
      <c r="R9613">
        <v>0.35</v>
      </c>
      <c r="S9613" t="s">
        <v>23</v>
      </c>
      <c r="T9613" t="str">
        <f>IF(Table1[[#This Row],[Units Sold]]&gt; 700,"High Units","low Units")</f>
        <v>low Units</v>
      </c>
      <c r="U9613">
        <f>SUM(Table1[[#This Row],[Operating Profit]])/SUM(Table1[Operating Profit])*100</f>
        <v>4.6426887668928908E-4</v>
      </c>
      <c r="V9613">
        <f>SUM(Table1[[#This Row],[Price per Unit]]*Table1[[#This Row],[Units Sold]])</f>
        <v>4407</v>
      </c>
      <c r="W9613">
        <f>SUM(Table1[[#This Row],[Total Sales]]-Table1[[#This Row],[Operating Profit]])</f>
        <v>2865</v>
      </c>
      <c r="X9613">
        <f>SUM(Table1[[#This Row],[Total Sales]]-Table1[[#This Row],[Cost]])</f>
        <v>1542</v>
      </c>
      <c r="Y9613">
        <f>SUM(Table1[[#This Row],[profit/loss]])/SUM(Table1[profit/loss])</f>
        <v>4.642688766892891E-6</v>
      </c>
    </row>
    <row r="9614" spans="1:25" x14ac:dyDescent="0.3">
      <c r="A9614" t="s">
        <v>60</v>
      </c>
      <c r="B9614" t="s">
        <v>23</v>
      </c>
      <c r="C9614">
        <v>1185732</v>
      </c>
      <c r="D9614" s="9">
        <v>44426</v>
      </c>
      <c r="E9614" s="8" t="str">
        <f>TEXT(Table1[[#This Row],[Invoice Date]],"dd-mm-yyyy")</f>
        <v>18-08-2021</v>
      </c>
      <c r="F9614" s="1" t="str">
        <f t="shared" si="600"/>
        <v>August</v>
      </c>
      <c r="G9614" s="1" t="str">
        <f t="shared" si="601"/>
        <v>2021</v>
      </c>
      <c r="H9614" s="1" t="str">
        <f t="shared" si="602"/>
        <v>Wednesday</v>
      </c>
      <c r="I9614" s="1" t="str">
        <f t="shared" si="603"/>
        <v>18</v>
      </c>
      <c r="J9614" t="s">
        <v>14</v>
      </c>
      <c r="K9614" t="s">
        <v>132</v>
      </c>
      <c r="L9614" t="s">
        <v>133</v>
      </c>
      <c r="M9614" t="s">
        <v>20</v>
      </c>
      <c r="N9614">
        <v>42</v>
      </c>
      <c r="O9614">
        <v>88</v>
      </c>
      <c r="P9614">
        <v>3696</v>
      </c>
      <c r="Q9614">
        <v>1183</v>
      </c>
      <c r="R9614">
        <v>0.32</v>
      </c>
      <c r="S9614" t="s">
        <v>23</v>
      </c>
      <c r="T9614" t="str">
        <f>IF(Table1[[#This Row],[Units Sold]]&gt; 700,"High Units","low Units")</f>
        <v>low Units</v>
      </c>
      <c r="U9614">
        <f>SUM(Table1[[#This Row],[Operating Profit]])/SUM(Table1[Operating Profit])*100</f>
        <v>3.5618033795293711E-4</v>
      </c>
      <c r="V9614">
        <f>SUM(Table1[[#This Row],[Price per Unit]]*Table1[[#This Row],[Units Sold]])</f>
        <v>3696</v>
      </c>
      <c r="W9614">
        <f>SUM(Table1[[#This Row],[Total Sales]]-Table1[[#This Row],[Operating Profit]])</f>
        <v>2513</v>
      </c>
      <c r="X9614">
        <f>SUM(Table1[[#This Row],[Total Sales]]-Table1[[#This Row],[Cost]])</f>
        <v>1183</v>
      </c>
      <c r="Y9614">
        <f>SUM(Table1[[#This Row],[profit/loss]])/SUM(Table1[profit/loss])</f>
        <v>3.561803379529371E-6</v>
      </c>
    </row>
    <row r="9615" spans="1:25" x14ac:dyDescent="0.3">
      <c r="A9615" t="s">
        <v>60</v>
      </c>
      <c r="B9615" t="s">
        <v>23</v>
      </c>
      <c r="C9615">
        <v>1185732</v>
      </c>
      <c r="D9615" s="9">
        <v>44426</v>
      </c>
      <c r="E9615" s="8" t="str">
        <f>TEXT(Table1[[#This Row],[Invoice Date]],"dd-mm-yyyy")</f>
        <v>18-08-2021</v>
      </c>
      <c r="F9615" s="1" t="str">
        <f t="shared" si="600"/>
        <v>August</v>
      </c>
      <c r="G9615" s="1" t="str">
        <f t="shared" si="601"/>
        <v>2021</v>
      </c>
      <c r="H9615" s="1" t="str">
        <f t="shared" si="602"/>
        <v>Wednesday</v>
      </c>
      <c r="I9615" s="1" t="str">
        <f t="shared" si="603"/>
        <v>18</v>
      </c>
      <c r="J9615" t="s">
        <v>14</v>
      </c>
      <c r="K9615" t="s">
        <v>132</v>
      </c>
      <c r="L9615" t="s">
        <v>133</v>
      </c>
      <c r="M9615" t="s">
        <v>21</v>
      </c>
      <c r="N9615">
        <v>45</v>
      </c>
      <c r="O9615">
        <v>80</v>
      </c>
      <c r="P9615">
        <v>3600</v>
      </c>
      <c r="Q9615">
        <v>1188</v>
      </c>
      <c r="R9615">
        <v>0.33</v>
      </c>
      <c r="S9615" t="s">
        <v>23</v>
      </c>
      <c r="T9615" t="str">
        <f>IF(Table1[[#This Row],[Units Sold]]&gt; 700,"High Units","low Units")</f>
        <v>low Units</v>
      </c>
      <c r="U9615">
        <f>SUM(Table1[[#This Row],[Operating Profit]])/SUM(Table1[Operating Profit])*100</f>
        <v>3.5768574935595039E-4</v>
      </c>
      <c r="V9615">
        <f>SUM(Table1[[#This Row],[Price per Unit]]*Table1[[#This Row],[Units Sold]])</f>
        <v>3600</v>
      </c>
      <c r="W9615">
        <f>SUM(Table1[[#This Row],[Total Sales]]-Table1[[#This Row],[Operating Profit]])</f>
        <v>2412</v>
      </c>
      <c r="X9615">
        <f>SUM(Table1[[#This Row],[Total Sales]]-Table1[[#This Row],[Cost]])</f>
        <v>1188</v>
      </c>
      <c r="Y9615">
        <f>SUM(Table1[[#This Row],[profit/loss]])/SUM(Table1[profit/loss])</f>
        <v>3.5768574935595037E-6</v>
      </c>
    </row>
    <row r="9616" spans="1:25" x14ac:dyDescent="0.3">
      <c r="A9616" t="s">
        <v>60</v>
      </c>
      <c r="B9616" t="s">
        <v>23</v>
      </c>
      <c r="C9616">
        <v>1185732</v>
      </c>
      <c r="D9616" s="9">
        <v>44426</v>
      </c>
      <c r="E9616" s="8" t="str">
        <f>TEXT(Table1[[#This Row],[Invoice Date]],"dd-mm-yyyy")</f>
        <v>18-08-2021</v>
      </c>
      <c r="F9616" s="1" t="str">
        <f t="shared" si="600"/>
        <v>August</v>
      </c>
      <c r="G9616" s="1" t="str">
        <f t="shared" si="601"/>
        <v>2021</v>
      </c>
      <c r="H9616" s="1" t="str">
        <f t="shared" si="602"/>
        <v>Wednesday</v>
      </c>
      <c r="I9616" s="1" t="str">
        <f t="shared" si="603"/>
        <v>18</v>
      </c>
      <c r="J9616" t="s">
        <v>14</v>
      </c>
      <c r="K9616" t="s">
        <v>132</v>
      </c>
      <c r="L9616" t="s">
        <v>133</v>
      </c>
      <c r="M9616" t="s">
        <v>22</v>
      </c>
      <c r="N9616">
        <v>46</v>
      </c>
      <c r="O9616">
        <v>145</v>
      </c>
      <c r="P9616">
        <v>6670</v>
      </c>
      <c r="Q9616">
        <v>2468</v>
      </c>
      <c r="R9616">
        <v>0.37</v>
      </c>
      <c r="S9616" t="s">
        <v>23</v>
      </c>
      <c r="T9616" t="str">
        <f>IF(Table1[[#This Row],[Units Sold]]&gt; 700,"High Units","low Units")</f>
        <v>low Units</v>
      </c>
      <c r="U9616">
        <f>SUM(Table1[[#This Row],[Operating Profit]])/SUM(Table1[Operating Profit])*100</f>
        <v>7.430710685273447E-4</v>
      </c>
      <c r="V9616">
        <f>SUM(Table1[[#This Row],[Price per Unit]]*Table1[[#This Row],[Units Sold]])</f>
        <v>6670</v>
      </c>
      <c r="W9616">
        <f>SUM(Table1[[#This Row],[Total Sales]]-Table1[[#This Row],[Operating Profit]])</f>
        <v>4202</v>
      </c>
      <c r="X9616">
        <f>SUM(Table1[[#This Row],[Total Sales]]-Table1[[#This Row],[Cost]])</f>
        <v>2468</v>
      </c>
      <c r="Y9616">
        <f>SUM(Table1[[#This Row],[profit/loss]])/SUM(Table1[profit/loss])</f>
        <v>7.4307106852734472E-6</v>
      </c>
    </row>
    <row r="9617" spans="1:25" x14ac:dyDescent="0.3">
      <c r="A9617" t="s">
        <v>60</v>
      </c>
      <c r="B9617" t="s">
        <v>23</v>
      </c>
      <c r="C9617">
        <v>1185732</v>
      </c>
      <c r="D9617" s="9">
        <v>44456</v>
      </c>
      <c r="E9617" s="8" t="str">
        <f>TEXT(Table1[[#This Row],[Invoice Date]],"dd-mm-yyyy")</f>
        <v>17-09-2021</v>
      </c>
      <c r="F9617" s="1" t="str">
        <f t="shared" si="600"/>
        <v>September</v>
      </c>
      <c r="G9617" s="1" t="str">
        <f t="shared" si="601"/>
        <v>2021</v>
      </c>
      <c r="H9617" s="1" t="str">
        <f t="shared" si="602"/>
        <v>Friday</v>
      </c>
      <c r="I9617" s="1" t="str">
        <f t="shared" si="603"/>
        <v>17</v>
      </c>
      <c r="J9617" t="s">
        <v>14</v>
      </c>
      <c r="K9617" t="s">
        <v>132</v>
      </c>
      <c r="L9617" t="s">
        <v>133</v>
      </c>
      <c r="M9617" t="s">
        <v>16</v>
      </c>
      <c r="N9617">
        <v>51</v>
      </c>
      <c r="O9617">
        <v>193</v>
      </c>
      <c r="P9617">
        <v>9843</v>
      </c>
      <c r="Q9617">
        <v>4331</v>
      </c>
      <c r="R9617">
        <v>0.44</v>
      </c>
      <c r="S9617" t="s">
        <v>23</v>
      </c>
      <c r="T9617" t="str">
        <f>IF(Table1[[#This Row],[Units Sold]]&gt; 700,"High Units","low Units")</f>
        <v>low Units</v>
      </c>
      <c r="U9617">
        <f>SUM(Table1[[#This Row],[Operating Profit]])/SUM(Table1[Operating Profit])*100</f>
        <v>1.303987357290085E-3</v>
      </c>
      <c r="V9617">
        <f>SUM(Table1[[#This Row],[Price per Unit]]*Table1[[#This Row],[Units Sold]])</f>
        <v>9843</v>
      </c>
      <c r="W9617">
        <f>SUM(Table1[[#This Row],[Total Sales]]-Table1[[#This Row],[Operating Profit]])</f>
        <v>5512</v>
      </c>
      <c r="X9617">
        <f>SUM(Table1[[#This Row],[Total Sales]]-Table1[[#This Row],[Cost]])</f>
        <v>4331</v>
      </c>
      <c r="Y9617">
        <f>SUM(Table1[[#This Row],[profit/loss]])/SUM(Table1[profit/loss])</f>
        <v>1.3039873572900851E-5</v>
      </c>
    </row>
    <row r="9618" spans="1:25" x14ac:dyDescent="0.3">
      <c r="A9618" t="s">
        <v>60</v>
      </c>
      <c r="B9618" t="s">
        <v>23</v>
      </c>
      <c r="C9618">
        <v>1185732</v>
      </c>
      <c r="D9618" s="9">
        <v>44456</v>
      </c>
      <c r="E9618" s="8" t="str">
        <f>TEXT(Table1[[#This Row],[Invoice Date]],"dd-mm-yyyy")</f>
        <v>17-09-2021</v>
      </c>
      <c r="F9618" s="1" t="str">
        <f t="shared" si="600"/>
        <v>September</v>
      </c>
      <c r="G9618" s="1" t="str">
        <f t="shared" si="601"/>
        <v>2021</v>
      </c>
      <c r="H9618" s="1" t="str">
        <f t="shared" si="602"/>
        <v>Friday</v>
      </c>
      <c r="I9618" s="1" t="str">
        <f t="shared" si="603"/>
        <v>17</v>
      </c>
      <c r="J9618" t="s">
        <v>14</v>
      </c>
      <c r="K9618" t="s">
        <v>132</v>
      </c>
      <c r="L9618" t="s">
        <v>133</v>
      </c>
      <c r="M9618" t="s">
        <v>18</v>
      </c>
      <c r="N9618">
        <v>43</v>
      </c>
      <c r="O9618">
        <v>116</v>
      </c>
      <c r="P9618">
        <v>4988</v>
      </c>
      <c r="Q9618">
        <v>2095</v>
      </c>
      <c r="R9618">
        <v>0.42</v>
      </c>
      <c r="S9618" t="s">
        <v>23</v>
      </c>
      <c r="T9618" t="str">
        <f>IF(Table1[[#This Row],[Units Sold]]&gt; 700,"High Units","low Units")</f>
        <v>low Units</v>
      </c>
      <c r="U9618">
        <f>SUM(Table1[[#This Row],[Operating Profit]])/SUM(Table1[Operating Profit])*100</f>
        <v>6.3076737786255555E-4</v>
      </c>
      <c r="V9618">
        <f>SUM(Table1[[#This Row],[Price per Unit]]*Table1[[#This Row],[Units Sold]])</f>
        <v>4988</v>
      </c>
      <c r="W9618">
        <f>SUM(Table1[[#This Row],[Total Sales]]-Table1[[#This Row],[Operating Profit]])</f>
        <v>2893</v>
      </c>
      <c r="X9618">
        <f>SUM(Table1[[#This Row],[Total Sales]]-Table1[[#This Row],[Cost]])</f>
        <v>2095</v>
      </c>
      <c r="Y9618">
        <f>SUM(Table1[[#This Row],[profit/loss]])/SUM(Table1[profit/loss])</f>
        <v>6.307673778625556E-6</v>
      </c>
    </row>
    <row r="9619" spans="1:25" x14ac:dyDescent="0.3">
      <c r="A9619" t="s">
        <v>60</v>
      </c>
      <c r="B9619" t="s">
        <v>23</v>
      </c>
      <c r="C9619">
        <v>1185732</v>
      </c>
      <c r="D9619" s="9">
        <v>44456</v>
      </c>
      <c r="E9619" s="8" t="str">
        <f>TEXT(Table1[[#This Row],[Invoice Date]],"dd-mm-yyyy")</f>
        <v>17-09-2021</v>
      </c>
      <c r="F9619" s="1" t="str">
        <f t="shared" si="600"/>
        <v>September</v>
      </c>
      <c r="G9619" s="1" t="str">
        <f t="shared" si="601"/>
        <v>2021</v>
      </c>
      <c r="H9619" s="1" t="str">
        <f t="shared" si="602"/>
        <v>Friday</v>
      </c>
      <c r="I9619" s="1" t="str">
        <f t="shared" si="603"/>
        <v>17</v>
      </c>
      <c r="J9619" t="s">
        <v>14</v>
      </c>
      <c r="K9619" t="s">
        <v>132</v>
      </c>
      <c r="L9619" t="s">
        <v>133</v>
      </c>
      <c r="M9619" t="s">
        <v>19</v>
      </c>
      <c r="N9619">
        <v>43</v>
      </c>
      <c r="O9619">
        <v>78</v>
      </c>
      <c r="P9619">
        <v>3354</v>
      </c>
      <c r="Q9619">
        <v>1107</v>
      </c>
      <c r="R9619">
        <v>0.33</v>
      </c>
      <c r="S9619" t="s">
        <v>23</v>
      </c>
      <c r="T9619" t="str">
        <f>IF(Table1[[#This Row],[Units Sold]]&gt; 700,"High Units","low Units")</f>
        <v>low Units</v>
      </c>
      <c r="U9619">
        <f>SUM(Table1[[#This Row],[Operating Profit]])/SUM(Table1[Operating Profit])*100</f>
        <v>3.3329808462713559E-4</v>
      </c>
      <c r="V9619">
        <f>SUM(Table1[[#This Row],[Price per Unit]]*Table1[[#This Row],[Units Sold]])</f>
        <v>3354</v>
      </c>
      <c r="W9619">
        <f>SUM(Table1[[#This Row],[Total Sales]]-Table1[[#This Row],[Operating Profit]])</f>
        <v>2247</v>
      </c>
      <c r="X9619">
        <f>SUM(Table1[[#This Row],[Total Sales]]-Table1[[#This Row],[Cost]])</f>
        <v>1107</v>
      </c>
      <c r="Y9619">
        <f>SUM(Table1[[#This Row],[profit/loss]])/SUM(Table1[profit/loss])</f>
        <v>3.3329808462713558E-6</v>
      </c>
    </row>
    <row r="9620" spans="1:25" x14ac:dyDescent="0.3">
      <c r="A9620" t="s">
        <v>60</v>
      </c>
      <c r="B9620" t="s">
        <v>23</v>
      </c>
      <c r="C9620">
        <v>1185732</v>
      </c>
      <c r="D9620" s="9">
        <v>44456</v>
      </c>
      <c r="E9620" s="8" t="str">
        <f>TEXT(Table1[[#This Row],[Invoice Date]],"dd-mm-yyyy")</f>
        <v>17-09-2021</v>
      </c>
      <c r="F9620" s="1" t="str">
        <f t="shared" si="600"/>
        <v>September</v>
      </c>
      <c r="G9620" s="1" t="str">
        <f t="shared" si="601"/>
        <v>2021</v>
      </c>
      <c r="H9620" s="1" t="str">
        <f t="shared" si="602"/>
        <v>Friday</v>
      </c>
      <c r="I9620" s="1" t="str">
        <f t="shared" si="603"/>
        <v>17</v>
      </c>
      <c r="J9620" t="s">
        <v>14</v>
      </c>
      <c r="K9620" t="s">
        <v>132</v>
      </c>
      <c r="L9620" t="s">
        <v>133</v>
      </c>
      <c r="M9620" t="s">
        <v>20</v>
      </c>
      <c r="N9620">
        <v>41</v>
      </c>
      <c r="O9620">
        <v>74</v>
      </c>
      <c r="P9620">
        <v>3034</v>
      </c>
      <c r="Q9620">
        <v>1123</v>
      </c>
      <c r="R9620">
        <v>0.37</v>
      </c>
      <c r="S9620" t="s">
        <v>23</v>
      </c>
      <c r="T9620" t="str">
        <f>IF(Table1[[#This Row],[Units Sold]]&gt; 700,"High Units","low Units")</f>
        <v>low Units</v>
      </c>
      <c r="U9620">
        <f>SUM(Table1[[#This Row],[Operating Profit]])/SUM(Table1[Operating Profit])*100</f>
        <v>3.3811540111677797E-4</v>
      </c>
      <c r="V9620">
        <f>SUM(Table1[[#This Row],[Price per Unit]]*Table1[[#This Row],[Units Sold]])</f>
        <v>3034</v>
      </c>
      <c r="W9620">
        <f>SUM(Table1[[#This Row],[Total Sales]]-Table1[[#This Row],[Operating Profit]])</f>
        <v>1911</v>
      </c>
      <c r="X9620">
        <f>SUM(Table1[[#This Row],[Total Sales]]-Table1[[#This Row],[Cost]])</f>
        <v>1123</v>
      </c>
      <c r="Y9620">
        <f>SUM(Table1[[#This Row],[profit/loss]])/SUM(Table1[profit/loss])</f>
        <v>3.3811540111677799E-6</v>
      </c>
    </row>
    <row r="9621" spans="1:25" x14ac:dyDescent="0.3">
      <c r="A9621" t="s">
        <v>60</v>
      </c>
      <c r="B9621" t="s">
        <v>23</v>
      </c>
      <c r="C9621">
        <v>1185732</v>
      </c>
      <c r="D9621" s="9">
        <v>44456</v>
      </c>
      <c r="E9621" s="8" t="str">
        <f>TEXT(Table1[[#This Row],[Invoice Date]],"dd-mm-yyyy")</f>
        <v>17-09-2021</v>
      </c>
      <c r="F9621" s="1" t="str">
        <f t="shared" si="600"/>
        <v>September</v>
      </c>
      <c r="G9621" s="1" t="str">
        <f t="shared" si="601"/>
        <v>2021</v>
      </c>
      <c r="H9621" s="1" t="str">
        <f t="shared" si="602"/>
        <v>Friday</v>
      </c>
      <c r="I9621" s="1" t="str">
        <f t="shared" si="603"/>
        <v>17</v>
      </c>
      <c r="J9621" t="s">
        <v>14</v>
      </c>
      <c r="K9621" t="s">
        <v>132</v>
      </c>
      <c r="L9621" t="s">
        <v>133</v>
      </c>
      <c r="M9621" t="s">
        <v>21</v>
      </c>
      <c r="N9621">
        <v>48</v>
      </c>
      <c r="O9621">
        <v>70</v>
      </c>
      <c r="P9621">
        <v>3360</v>
      </c>
      <c r="Q9621">
        <v>1210</v>
      </c>
      <c r="R9621">
        <v>0.36</v>
      </c>
      <c r="S9621" t="s">
        <v>23</v>
      </c>
      <c r="T9621" t="str">
        <f>IF(Table1[[#This Row],[Units Sold]]&gt; 700,"High Units","low Units")</f>
        <v>low Units</v>
      </c>
      <c r="U9621">
        <f>SUM(Table1[[#This Row],[Operating Profit]])/SUM(Table1[Operating Profit])*100</f>
        <v>3.6430955952920872E-4</v>
      </c>
      <c r="V9621">
        <f>SUM(Table1[[#This Row],[Price per Unit]]*Table1[[#This Row],[Units Sold]])</f>
        <v>3360</v>
      </c>
      <c r="W9621">
        <f>SUM(Table1[[#This Row],[Total Sales]]-Table1[[#This Row],[Operating Profit]])</f>
        <v>2150</v>
      </c>
      <c r="X9621">
        <f>SUM(Table1[[#This Row],[Total Sales]]-Table1[[#This Row],[Cost]])</f>
        <v>1210</v>
      </c>
      <c r="Y9621">
        <f>SUM(Table1[[#This Row],[profit/loss]])/SUM(Table1[profit/loss])</f>
        <v>3.6430955952920871E-6</v>
      </c>
    </row>
    <row r="9622" spans="1:25" x14ac:dyDescent="0.3">
      <c r="A9622" t="s">
        <v>60</v>
      </c>
      <c r="B9622" t="s">
        <v>23</v>
      </c>
      <c r="C9622">
        <v>1185732</v>
      </c>
      <c r="D9622" s="9">
        <v>44456</v>
      </c>
      <c r="E9622" s="8" t="str">
        <f>TEXT(Table1[[#This Row],[Invoice Date]],"dd-mm-yyyy")</f>
        <v>17-09-2021</v>
      </c>
      <c r="F9622" s="1" t="str">
        <f t="shared" si="600"/>
        <v>September</v>
      </c>
      <c r="G9622" s="1" t="str">
        <f t="shared" si="601"/>
        <v>2021</v>
      </c>
      <c r="H9622" s="1" t="str">
        <f t="shared" si="602"/>
        <v>Friday</v>
      </c>
      <c r="I9622" s="1" t="str">
        <f t="shared" si="603"/>
        <v>17</v>
      </c>
      <c r="J9622" t="s">
        <v>14</v>
      </c>
      <c r="K9622" t="s">
        <v>132</v>
      </c>
      <c r="L9622" t="s">
        <v>133</v>
      </c>
      <c r="M9622" t="s">
        <v>22</v>
      </c>
      <c r="N9622">
        <v>53</v>
      </c>
      <c r="O9622">
        <v>104</v>
      </c>
      <c r="P9622">
        <v>5512</v>
      </c>
      <c r="Q9622">
        <v>2039</v>
      </c>
      <c r="R9622">
        <v>0.37</v>
      </c>
      <c r="S9622" t="s">
        <v>23</v>
      </c>
      <c r="T9622" t="str">
        <f>IF(Table1[[#This Row],[Units Sold]]&gt; 700,"High Units","low Units")</f>
        <v>low Units</v>
      </c>
      <c r="U9622">
        <f>SUM(Table1[[#This Row],[Operating Profit]])/SUM(Table1[Operating Profit])*100</f>
        <v>6.1390677014880714E-4</v>
      </c>
      <c r="V9622">
        <f>SUM(Table1[[#This Row],[Price per Unit]]*Table1[[#This Row],[Units Sold]])</f>
        <v>5512</v>
      </c>
      <c r="W9622">
        <f>SUM(Table1[[#This Row],[Total Sales]]-Table1[[#This Row],[Operating Profit]])</f>
        <v>3473</v>
      </c>
      <c r="X9622">
        <f>SUM(Table1[[#This Row],[Total Sales]]-Table1[[#This Row],[Cost]])</f>
        <v>2039</v>
      </c>
      <c r="Y9622">
        <f>SUM(Table1[[#This Row],[profit/loss]])/SUM(Table1[profit/loss])</f>
        <v>6.1390677014880712E-6</v>
      </c>
    </row>
    <row r="9623" spans="1:25" x14ac:dyDescent="0.3">
      <c r="A9623" t="s">
        <v>13</v>
      </c>
      <c r="B9623" t="s">
        <v>23</v>
      </c>
      <c r="C9623">
        <v>1185732</v>
      </c>
      <c r="D9623" s="9">
        <v>44488</v>
      </c>
      <c r="E9623" s="8" t="str">
        <f>TEXT(Table1[[#This Row],[Invoice Date]],"dd-mm-yyyy")</f>
        <v>19-10-2021</v>
      </c>
      <c r="F9623" s="1" t="str">
        <f t="shared" si="600"/>
        <v>October</v>
      </c>
      <c r="G9623" s="1" t="str">
        <f t="shared" si="601"/>
        <v>2021</v>
      </c>
      <c r="H9623" s="1" t="str">
        <f t="shared" si="602"/>
        <v>Tuesday</v>
      </c>
      <c r="I9623" s="1" t="str">
        <f t="shared" si="603"/>
        <v>19</v>
      </c>
      <c r="J9623" t="s">
        <v>14</v>
      </c>
      <c r="K9623" t="s">
        <v>132</v>
      </c>
      <c r="L9623" t="s">
        <v>133</v>
      </c>
      <c r="M9623" t="s">
        <v>16</v>
      </c>
      <c r="N9623">
        <v>52</v>
      </c>
      <c r="O9623">
        <v>162</v>
      </c>
      <c r="P9623">
        <v>8424</v>
      </c>
      <c r="Q9623">
        <v>3538</v>
      </c>
      <c r="R9623">
        <v>0.42</v>
      </c>
      <c r="S9623" t="s">
        <v>23</v>
      </c>
      <c r="T9623" t="str">
        <f>IF(Table1[[#This Row],[Units Sold]]&gt; 700,"High Units","low Units")</f>
        <v>low Units</v>
      </c>
      <c r="U9623">
        <f>SUM(Table1[[#This Row],[Operating Profit]])/SUM(Table1[Operating Profit])*100</f>
        <v>1.0652291087721822E-3</v>
      </c>
      <c r="V9623">
        <f>SUM(Table1[[#This Row],[Price per Unit]]*Table1[[#This Row],[Units Sold]])</f>
        <v>8424</v>
      </c>
      <c r="W9623">
        <f>SUM(Table1[[#This Row],[Total Sales]]-Table1[[#This Row],[Operating Profit]])</f>
        <v>4886</v>
      </c>
      <c r="X9623">
        <f>SUM(Table1[[#This Row],[Total Sales]]-Table1[[#This Row],[Cost]])</f>
        <v>3538</v>
      </c>
      <c r="Y9623">
        <f>SUM(Table1[[#This Row],[profit/loss]])/SUM(Table1[profit/loss])</f>
        <v>1.0652291087721822E-5</v>
      </c>
    </row>
    <row r="9624" spans="1:25" x14ac:dyDescent="0.3">
      <c r="A9624" t="s">
        <v>13</v>
      </c>
      <c r="B9624" t="s">
        <v>23</v>
      </c>
      <c r="C9624">
        <v>1185732</v>
      </c>
      <c r="D9624" s="9">
        <v>44488</v>
      </c>
      <c r="E9624" s="8" t="str">
        <f>TEXT(Table1[[#This Row],[Invoice Date]],"dd-mm-yyyy")</f>
        <v>19-10-2021</v>
      </c>
      <c r="F9624" s="1" t="str">
        <f t="shared" si="600"/>
        <v>October</v>
      </c>
      <c r="G9624" s="1" t="str">
        <f t="shared" si="601"/>
        <v>2021</v>
      </c>
      <c r="H9624" s="1" t="str">
        <f t="shared" si="602"/>
        <v>Tuesday</v>
      </c>
      <c r="I9624" s="1" t="str">
        <f t="shared" si="603"/>
        <v>19</v>
      </c>
      <c r="J9624" t="s">
        <v>14</v>
      </c>
      <c r="K9624" t="s">
        <v>132</v>
      </c>
      <c r="L9624" t="s">
        <v>133</v>
      </c>
      <c r="M9624" t="s">
        <v>18</v>
      </c>
      <c r="N9624">
        <v>44</v>
      </c>
      <c r="O9624">
        <v>99</v>
      </c>
      <c r="P9624">
        <v>4356</v>
      </c>
      <c r="Q9624">
        <v>1917</v>
      </c>
      <c r="R9624">
        <v>0.44</v>
      </c>
      <c r="S9624" t="s">
        <v>23</v>
      </c>
      <c r="T9624" t="str">
        <f>IF(Table1[[#This Row],[Units Sold]]&gt; 700,"High Units","low Units")</f>
        <v>low Units</v>
      </c>
      <c r="U9624">
        <f>SUM(Table1[[#This Row],[Operating Profit]])/SUM(Table1[Operating Profit])*100</f>
        <v>5.7717473191528355E-4</v>
      </c>
      <c r="V9624">
        <f>SUM(Table1[[#This Row],[Price per Unit]]*Table1[[#This Row],[Units Sold]])</f>
        <v>4356</v>
      </c>
      <c r="W9624">
        <f>SUM(Table1[[#This Row],[Total Sales]]-Table1[[#This Row],[Operating Profit]])</f>
        <v>2439</v>
      </c>
      <c r="X9624">
        <f>SUM(Table1[[#This Row],[Total Sales]]-Table1[[#This Row],[Cost]])</f>
        <v>1917</v>
      </c>
      <c r="Y9624">
        <f>SUM(Table1[[#This Row],[profit/loss]])/SUM(Table1[profit/loss])</f>
        <v>5.7717473191528356E-6</v>
      </c>
    </row>
    <row r="9625" spans="1:25" x14ac:dyDescent="0.3">
      <c r="A9625" t="s">
        <v>13</v>
      </c>
      <c r="B9625" t="s">
        <v>23</v>
      </c>
      <c r="C9625">
        <v>1185732</v>
      </c>
      <c r="D9625" s="9">
        <v>44488</v>
      </c>
      <c r="E9625" s="8" t="str">
        <f>TEXT(Table1[[#This Row],[Invoice Date]],"dd-mm-yyyy")</f>
        <v>19-10-2021</v>
      </c>
      <c r="F9625" s="1" t="str">
        <f t="shared" si="600"/>
        <v>October</v>
      </c>
      <c r="G9625" s="1" t="str">
        <f t="shared" si="601"/>
        <v>2021</v>
      </c>
      <c r="H9625" s="1" t="str">
        <f t="shared" si="602"/>
        <v>Tuesday</v>
      </c>
      <c r="I9625" s="1" t="str">
        <f t="shared" si="603"/>
        <v>19</v>
      </c>
      <c r="J9625" t="s">
        <v>14</v>
      </c>
      <c r="K9625" t="s">
        <v>132</v>
      </c>
      <c r="L9625" t="s">
        <v>133</v>
      </c>
      <c r="M9625" t="s">
        <v>19</v>
      </c>
      <c r="N9625">
        <v>52</v>
      </c>
      <c r="O9625">
        <v>60</v>
      </c>
      <c r="P9625">
        <v>3120</v>
      </c>
      <c r="Q9625">
        <v>1030</v>
      </c>
      <c r="R9625">
        <v>0.33</v>
      </c>
      <c r="S9625" t="s">
        <v>23</v>
      </c>
      <c r="T9625" t="str">
        <f>IF(Table1[[#This Row],[Units Sold]]&gt; 700,"High Units","low Units")</f>
        <v>low Units</v>
      </c>
      <c r="U9625">
        <f>SUM(Table1[[#This Row],[Operating Profit]])/SUM(Table1[Operating Profit])*100</f>
        <v>3.101147490207314E-4</v>
      </c>
      <c r="V9625">
        <f>SUM(Table1[[#This Row],[Price per Unit]]*Table1[[#This Row],[Units Sold]])</f>
        <v>3120</v>
      </c>
      <c r="W9625">
        <f>SUM(Table1[[#This Row],[Total Sales]]-Table1[[#This Row],[Operating Profit]])</f>
        <v>2090</v>
      </c>
      <c r="X9625">
        <f>SUM(Table1[[#This Row],[Total Sales]]-Table1[[#This Row],[Cost]])</f>
        <v>1030</v>
      </c>
      <c r="Y9625">
        <f>SUM(Table1[[#This Row],[profit/loss]])/SUM(Table1[profit/loss])</f>
        <v>3.1011474902073138E-6</v>
      </c>
    </row>
    <row r="9626" spans="1:25" x14ac:dyDescent="0.3">
      <c r="A9626" t="s">
        <v>13</v>
      </c>
      <c r="B9626" t="s">
        <v>23</v>
      </c>
      <c r="C9626">
        <v>1185732</v>
      </c>
      <c r="D9626" s="9">
        <v>44488</v>
      </c>
      <c r="E9626" s="8" t="str">
        <f>TEXT(Table1[[#This Row],[Invoice Date]],"dd-mm-yyyy")</f>
        <v>19-10-2021</v>
      </c>
      <c r="F9626" s="1" t="str">
        <f t="shared" si="600"/>
        <v>October</v>
      </c>
      <c r="G9626" s="1" t="str">
        <f t="shared" si="601"/>
        <v>2021</v>
      </c>
      <c r="H9626" s="1" t="str">
        <f t="shared" si="602"/>
        <v>Tuesday</v>
      </c>
      <c r="I9626" s="1" t="str">
        <f t="shared" si="603"/>
        <v>19</v>
      </c>
      <c r="J9626" t="s">
        <v>14</v>
      </c>
      <c r="K9626" t="s">
        <v>132</v>
      </c>
      <c r="L9626" t="s">
        <v>133</v>
      </c>
      <c r="M9626" t="s">
        <v>20</v>
      </c>
      <c r="N9626">
        <v>44</v>
      </c>
      <c r="O9626">
        <v>61</v>
      </c>
      <c r="P9626">
        <v>2684</v>
      </c>
      <c r="Q9626">
        <v>859</v>
      </c>
      <c r="R9626">
        <v>0.32</v>
      </c>
      <c r="S9626" t="s">
        <v>23</v>
      </c>
      <c r="T9626" t="str">
        <f>IF(Table1[[#This Row],[Units Sold]]&gt; 700,"High Units","low Units")</f>
        <v>low Units</v>
      </c>
      <c r="U9626">
        <f>SUM(Table1[[#This Row],[Operating Profit]])/SUM(Table1[Operating Profit])*100</f>
        <v>2.5862967903767794E-4</v>
      </c>
      <c r="V9626">
        <f>SUM(Table1[[#This Row],[Price per Unit]]*Table1[[#This Row],[Units Sold]])</f>
        <v>2684</v>
      </c>
      <c r="W9626">
        <f>SUM(Table1[[#This Row],[Total Sales]]-Table1[[#This Row],[Operating Profit]])</f>
        <v>1825</v>
      </c>
      <c r="X9626">
        <f>SUM(Table1[[#This Row],[Total Sales]]-Table1[[#This Row],[Cost]])</f>
        <v>859</v>
      </c>
      <c r="Y9626">
        <f>SUM(Table1[[#This Row],[profit/loss]])/SUM(Table1[profit/loss])</f>
        <v>2.5862967903767794E-6</v>
      </c>
    </row>
    <row r="9627" spans="1:25" x14ac:dyDescent="0.3">
      <c r="A9627" t="s">
        <v>13</v>
      </c>
      <c r="B9627" t="s">
        <v>23</v>
      </c>
      <c r="C9627">
        <v>1185732</v>
      </c>
      <c r="D9627" s="9">
        <v>44488</v>
      </c>
      <c r="E9627" s="8" t="str">
        <f>TEXT(Table1[[#This Row],[Invoice Date]],"dd-mm-yyyy")</f>
        <v>19-10-2021</v>
      </c>
      <c r="F9627" s="1" t="str">
        <f t="shared" si="600"/>
        <v>October</v>
      </c>
      <c r="G9627" s="1" t="str">
        <f t="shared" si="601"/>
        <v>2021</v>
      </c>
      <c r="H9627" s="1" t="str">
        <f t="shared" si="602"/>
        <v>Tuesday</v>
      </c>
      <c r="I9627" s="1" t="str">
        <f t="shared" si="603"/>
        <v>19</v>
      </c>
      <c r="J9627" t="s">
        <v>14</v>
      </c>
      <c r="K9627" t="s">
        <v>132</v>
      </c>
      <c r="L9627" t="s">
        <v>133</v>
      </c>
      <c r="M9627" t="s">
        <v>21</v>
      </c>
      <c r="N9627">
        <v>50</v>
      </c>
      <c r="O9627">
        <v>58</v>
      </c>
      <c r="P9627">
        <v>2900</v>
      </c>
      <c r="Q9627">
        <v>928</v>
      </c>
      <c r="R9627">
        <v>0.32</v>
      </c>
      <c r="S9627" t="s">
        <v>23</v>
      </c>
      <c r="T9627" t="str">
        <f>IF(Table1[[#This Row],[Units Sold]]&gt; 700,"High Units","low Units")</f>
        <v>low Units</v>
      </c>
      <c r="U9627">
        <f>SUM(Table1[[#This Row],[Operating Profit]])/SUM(Table1[Operating Profit])*100</f>
        <v>2.7940435639926093E-4</v>
      </c>
      <c r="V9627">
        <f>SUM(Table1[[#This Row],[Price per Unit]]*Table1[[#This Row],[Units Sold]])</f>
        <v>2900</v>
      </c>
      <c r="W9627">
        <f>SUM(Table1[[#This Row],[Total Sales]]-Table1[[#This Row],[Operating Profit]])</f>
        <v>1972</v>
      </c>
      <c r="X9627">
        <f>SUM(Table1[[#This Row],[Total Sales]]-Table1[[#This Row],[Cost]])</f>
        <v>928</v>
      </c>
      <c r="Y9627">
        <f>SUM(Table1[[#This Row],[profit/loss]])/SUM(Table1[profit/loss])</f>
        <v>2.7940435639926091E-6</v>
      </c>
    </row>
    <row r="9628" spans="1:25" x14ac:dyDescent="0.3">
      <c r="A9628" t="s">
        <v>13</v>
      </c>
      <c r="B9628" t="s">
        <v>23</v>
      </c>
      <c r="C9628">
        <v>1185732</v>
      </c>
      <c r="D9628" s="9">
        <v>44488</v>
      </c>
      <c r="E9628" s="8" t="str">
        <f>TEXT(Table1[[#This Row],[Invoice Date]],"dd-mm-yyyy")</f>
        <v>19-10-2021</v>
      </c>
      <c r="F9628" s="1" t="str">
        <f t="shared" si="600"/>
        <v>October</v>
      </c>
      <c r="G9628" s="1" t="str">
        <f t="shared" si="601"/>
        <v>2021</v>
      </c>
      <c r="H9628" s="1" t="str">
        <f t="shared" si="602"/>
        <v>Tuesday</v>
      </c>
      <c r="I9628" s="1" t="str">
        <f t="shared" si="603"/>
        <v>19</v>
      </c>
      <c r="J9628" t="s">
        <v>14</v>
      </c>
      <c r="K9628" t="s">
        <v>132</v>
      </c>
      <c r="L9628" t="s">
        <v>133</v>
      </c>
      <c r="M9628" t="s">
        <v>22</v>
      </c>
      <c r="N9628">
        <v>64</v>
      </c>
      <c r="O9628">
        <v>90</v>
      </c>
      <c r="P9628">
        <v>5760</v>
      </c>
      <c r="Q9628">
        <v>2246</v>
      </c>
      <c r="R9628">
        <v>0.39</v>
      </c>
      <c r="S9628" t="s">
        <v>23</v>
      </c>
      <c r="T9628" t="str">
        <f>IF(Table1[[#This Row],[Units Sold]]&gt; 700,"High Units","low Units")</f>
        <v>low Units</v>
      </c>
      <c r="U9628">
        <f>SUM(Table1[[#This Row],[Operating Profit]])/SUM(Table1[Operating Profit])*100</f>
        <v>6.7623080223355595E-4</v>
      </c>
      <c r="V9628">
        <f>SUM(Table1[[#This Row],[Price per Unit]]*Table1[[#This Row],[Units Sold]])</f>
        <v>5760</v>
      </c>
      <c r="W9628">
        <f>SUM(Table1[[#This Row],[Total Sales]]-Table1[[#This Row],[Operating Profit]])</f>
        <v>3514</v>
      </c>
      <c r="X9628">
        <f>SUM(Table1[[#This Row],[Total Sales]]-Table1[[#This Row],[Cost]])</f>
        <v>2246</v>
      </c>
      <c r="Y9628">
        <f>SUM(Table1[[#This Row],[profit/loss]])/SUM(Table1[profit/loss])</f>
        <v>6.7623080223355599E-6</v>
      </c>
    </row>
    <row r="9629" spans="1:25" x14ac:dyDescent="0.3">
      <c r="A9629" t="s">
        <v>13</v>
      </c>
      <c r="B9629" t="s">
        <v>23</v>
      </c>
      <c r="C9629">
        <v>1185732</v>
      </c>
      <c r="D9629" s="9">
        <v>44518</v>
      </c>
      <c r="E9629" s="8" t="str">
        <f>TEXT(Table1[[#This Row],[Invoice Date]],"dd-mm-yyyy")</f>
        <v>18-11-2021</v>
      </c>
      <c r="F9629" s="1" t="str">
        <f t="shared" si="600"/>
        <v>November</v>
      </c>
      <c r="G9629" s="1" t="str">
        <f t="shared" si="601"/>
        <v>2021</v>
      </c>
      <c r="H9629" s="1" t="str">
        <f t="shared" si="602"/>
        <v>Thursday</v>
      </c>
      <c r="I9629" s="1" t="str">
        <f t="shared" si="603"/>
        <v>18</v>
      </c>
      <c r="J9629" t="s">
        <v>14</v>
      </c>
      <c r="K9629" t="s">
        <v>132</v>
      </c>
      <c r="L9629" t="s">
        <v>133</v>
      </c>
      <c r="M9629" t="s">
        <v>16</v>
      </c>
      <c r="N9629">
        <v>59</v>
      </c>
      <c r="O9629">
        <v>149</v>
      </c>
      <c r="P9629">
        <v>8791</v>
      </c>
      <c r="Q9629">
        <v>3780</v>
      </c>
      <c r="R9629">
        <v>0.43</v>
      </c>
      <c r="S9629" t="s">
        <v>23</v>
      </c>
      <c r="T9629" t="str">
        <f>IF(Table1[[#This Row],[Units Sold]]&gt; 700,"High Units","low Units")</f>
        <v>low Units</v>
      </c>
      <c r="U9629">
        <f>SUM(Table1[[#This Row],[Operating Profit]])/SUM(Table1[Operating Profit])*100</f>
        <v>1.1380910206780239E-3</v>
      </c>
      <c r="V9629">
        <f>SUM(Table1[[#This Row],[Price per Unit]]*Table1[[#This Row],[Units Sold]])</f>
        <v>8791</v>
      </c>
      <c r="W9629">
        <f>SUM(Table1[[#This Row],[Total Sales]]-Table1[[#This Row],[Operating Profit]])</f>
        <v>5011</v>
      </c>
      <c r="X9629">
        <f>SUM(Table1[[#This Row],[Total Sales]]-Table1[[#This Row],[Cost]])</f>
        <v>3780</v>
      </c>
      <c r="Y9629">
        <f>SUM(Table1[[#This Row],[profit/loss]])/SUM(Table1[profit/loss])</f>
        <v>1.138091020678024E-5</v>
      </c>
    </row>
    <row r="9630" spans="1:25" x14ac:dyDescent="0.3">
      <c r="A9630" t="s">
        <v>13</v>
      </c>
      <c r="B9630" t="s">
        <v>23</v>
      </c>
      <c r="C9630">
        <v>1185732</v>
      </c>
      <c r="D9630" s="9">
        <v>44518</v>
      </c>
      <c r="E9630" s="8" t="str">
        <f>TEXT(Table1[[#This Row],[Invoice Date]],"dd-mm-yyyy")</f>
        <v>18-11-2021</v>
      </c>
      <c r="F9630" s="1" t="str">
        <f t="shared" si="600"/>
        <v>November</v>
      </c>
      <c r="G9630" s="1" t="str">
        <f t="shared" si="601"/>
        <v>2021</v>
      </c>
      <c r="H9630" s="1" t="str">
        <f t="shared" si="602"/>
        <v>Thursday</v>
      </c>
      <c r="I9630" s="1" t="str">
        <f t="shared" si="603"/>
        <v>18</v>
      </c>
      <c r="J9630" t="s">
        <v>14</v>
      </c>
      <c r="K9630" t="s">
        <v>132</v>
      </c>
      <c r="L9630" t="s">
        <v>133</v>
      </c>
      <c r="M9630" t="s">
        <v>18</v>
      </c>
      <c r="N9630">
        <v>42</v>
      </c>
      <c r="O9630">
        <v>114</v>
      </c>
      <c r="P9630">
        <v>4788</v>
      </c>
      <c r="Q9630">
        <v>2059</v>
      </c>
      <c r="R9630">
        <v>0.43</v>
      </c>
      <c r="S9630" t="s">
        <v>23</v>
      </c>
      <c r="T9630" t="str">
        <f>IF(Table1[[#This Row],[Units Sold]]&gt; 700,"High Units","low Units")</f>
        <v>low Units</v>
      </c>
      <c r="U9630">
        <f>SUM(Table1[[#This Row],[Operating Profit]])/SUM(Table1[Operating Profit])*100</f>
        <v>6.1992841576086004E-4</v>
      </c>
      <c r="V9630">
        <f>SUM(Table1[[#This Row],[Price per Unit]]*Table1[[#This Row],[Units Sold]])</f>
        <v>4788</v>
      </c>
      <c r="W9630">
        <f>SUM(Table1[[#This Row],[Total Sales]]-Table1[[#This Row],[Operating Profit]])</f>
        <v>2729</v>
      </c>
      <c r="X9630">
        <f>SUM(Table1[[#This Row],[Total Sales]]-Table1[[#This Row],[Cost]])</f>
        <v>2059</v>
      </c>
      <c r="Y9630">
        <f>SUM(Table1[[#This Row],[profit/loss]])/SUM(Table1[profit/loss])</f>
        <v>6.1992841576086009E-6</v>
      </c>
    </row>
    <row r="9631" spans="1:25" x14ac:dyDescent="0.3">
      <c r="A9631" t="s">
        <v>13</v>
      </c>
      <c r="B9631" t="s">
        <v>23</v>
      </c>
      <c r="C9631">
        <v>1185732</v>
      </c>
      <c r="D9631" s="9">
        <v>44518</v>
      </c>
      <c r="E9631" s="8" t="str">
        <f>TEXT(Table1[[#This Row],[Invoice Date]],"dd-mm-yyyy")</f>
        <v>18-11-2021</v>
      </c>
      <c r="F9631" s="1" t="str">
        <f t="shared" si="600"/>
        <v>November</v>
      </c>
      <c r="G9631" s="1" t="str">
        <f t="shared" si="601"/>
        <v>2021</v>
      </c>
      <c r="H9631" s="1" t="str">
        <f t="shared" si="602"/>
        <v>Thursday</v>
      </c>
      <c r="I9631" s="1" t="str">
        <f t="shared" si="603"/>
        <v>18</v>
      </c>
      <c r="J9631" t="s">
        <v>14</v>
      </c>
      <c r="K9631" t="s">
        <v>132</v>
      </c>
      <c r="L9631" t="s">
        <v>133</v>
      </c>
      <c r="M9631" t="s">
        <v>19</v>
      </c>
      <c r="N9631">
        <v>51</v>
      </c>
      <c r="O9631">
        <v>114</v>
      </c>
      <c r="P9631">
        <v>5814</v>
      </c>
      <c r="Q9631">
        <v>2035</v>
      </c>
      <c r="R9631">
        <v>0.35</v>
      </c>
      <c r="S9631" t="s">
        <v>23</v>
      </c>
      <c r="T9631" t="str">
        <f>IF(Table1[[#This Row],[Units Sold]]&gt; 700,"High Units","low Units")</f>
        <v>low Units</v>
      </c>
      <c r="U9631">
        <f>SUM(Table1[[#This Row],[Operating Profit]])/SUM(Table1[Operating Profit])*100</f>
        <v>6.1270244102639641E-4</v>
      </c>
      <c r="V9631">
        <f>SUM(Table1[[#This Row],[Price per Unit]]*Table1[[#This Row],[Units Sold]])</f>
        <v>5814</v>
      </c>
      <c r="W9631">
        <f>SUM(Table1[[#This Row],[Total Sales]]-Table1[[#This Row],[Operating Profit]])</f>
        <v>3779</v>
      </c>
      <c r="X9631">
        <f>SUM(Table1[[#This Row],[Total Sales]]-Table1[[#This Row],[Cost]])</f>
        <v>2035</v>
      </c>
      <c r="Y9631">
        <f>SUM(Table1[[#This Row],[profit/loss]])/SUM(Table1[profit/loss])</f>
        <v>6.1270244102639645E-6</v>
      </c>
    </row>
    <row r="9632" spans="1:25" x14ac:dyDescent="0.3">
      <c r="A9632" t="s">
        <v>13</v>
      </c>
      <c r="B9632" t="s">
        <v>23</v>
      </c>
      <c r="C9632">
        <v>1185732</v>
      </c>
      <c r="D9632" s="9">
        <v>44518</v>
      </c>
      <c r="E9632" s="8" t="str">
        <f>TEXT(Table1[[#This Row],[Invoice Date]],"dd-mm-yyyy")</f>
        <v>18-11-2021</v>
      </c>
      <c r="F9632" s="1" t="str">
        <f t="shared" si="600"/>
        <v>November</v>
      </c>
      <c r="G9632" s="1" t="str">
        <f t="shared" si="601"/>
        <v>2021</v>
      </c>
      <c r="H9632" s="1" t="str">
        <f t="shared" si="602"/>
        <v>Thursday</v>
      </c>
      <c r="I9632" s="1" t="str">
        <f t="shared" si="603"/>
        <v>18</v>
      </c>
      <c r="J9632" t="s">
        <v>14</v>
      </c>
      <c r="K9632" t="s">
        <v>132</v>
      </c>
      <c r="L9632" t="s">
        <v>133</v>
      </c>
      <c r="M9632" t="s">
        <v>20</v>
      </c>
      <c r="N9632">
        <v>43</v>
      </c>
      <c r="O9632">
        <v>114</v>
      </c>
      <c r="P9632">
        <v>4902</v>
      </c>
      <c r="Q9632">
        <v>1667</v>
      </c>
      <c r="R9632">
        <v>0.34</v>
      </c>
      <c r="S9632" t="s">
        <v>23</v>
      </c>
      <c r="T9632" t="str">
        <f>IF(Table1[[#This Row],[Units Sold]]&gt; 700,"High Units","low Units")</f>
        <v>low Units</v>
      </c>
      <c r="U9632">
        <f>SUM(Table1[[#This Row],[Operating Profit]])/SUM(Table1[Operating Profit])*100</f>
        <v>5.0190416176462064E-4</v>
      </c>
      <c r="V9632">
        <f>SUM(Table1[[#This Row],[Price per Unit]]*Table1[[#This Row],[Units Sold]])</f>
        <v>4902</v>
      </c>
      <c r="W9632">
        <f>SUM(Table1[[#This Row],[Total Sales]]-Table1[[#This Row],[Operating Profit]])</f>
        <v>3235</v>
      </c>
      <c r="X9632">
        <f>SUM(Table1[[#This Row],[Total Sales]]-Table1[[#This Row],[Cost]])</f>
        <v>1667</v>
      </c>
      <c r="Y9632">
        <f>SUM(Table1[[#This Row],[profit/loss]])/SUM(Table1[profit/loss])</f>
        <v>5.0190416176462059E-6</v>
      </c>
    </row>
    <row r="9633" spans="1:25" x14ac:dyDescent="0.3">
      <c r="A9633" t="s">
        <v>13</v>
      </c>
      <c r="B9633" t="s">
        <v>23</v>
      </c>
      <c r="C9633">
        <v>1185732</v>
      </c>
      <c r="D9633" s="9">
        <v>44518</v>
      </c>
      <c r="E9633" s="8" t="str">
        <f>TEXT(Table1[[#This Row],[Invoice Date]],"dd-mm-yyyy")</f>
        <v>18-11-2021</v>
      </c>
      <c r="F9633" s="1" t="str">
        <f t="shared" si="600"/>
        <v>November</v>
      </c>
      <c r="G9633" s="1" t="str">
        <f t="shared" si="601"/>
        <v>2021</v>
      </c>
      <c r="H9633" s="1" t="str">
        <f t="shared" si="602"/>
        <v>Thursday</v>
      </c>
      <c r="I9633" s="1" t="str">
        <f t="shared" si="603"/>
        <v>18</v>
      </c>
      <c r="J9633" t="s">
        <v>14</v>
      </c>
      <c r="K9633" t="s">
        <v>132</v>
      </c>
      <c r="L9633" t="s">
        <v>133</v>
      </c>
      <c r="M9633" t="s">
        <v>21</v>
      </c>
      <c r="N9633">
        <v>59</v>
      </c>
      <c r="O9633">
        <v>96</v>
      </c>
      <c r="P9633">
        <v>5664</v>
      </c>
      <c r="Q9633">
        <v>1926</v>
      </c>
      <c r="R9633">
        <v>0.34</v>
      </c>
      <c r="S9633" t="s">
        <v>23</v>
      </c>
      <c r="T9633" t="str">
        <f>IF(Table1[[#This Row],[Units Sold]]&gt; 700,"High Units","low Units")</f>
        <v>low Units</v>
      </c>
      <c r="U9633">
        <f>SUM(Table1[[#This Row],[Operating Profit]])/SUM(Table1[Operating Profit])*100</f>
        <v>5.7988447244070745E-4</v>
      </c>
      <c r="V9633">
        <f>SUM(Table1[[#This Row],[Price per Unit]]*Table1[[#This Row],[Units Sold]])</f>
        <v>5664</v>
      </c>
      <c r="W9633">
        <f>SUM(Table1[[#This Row],[Total Sales]]-Table1[[#This Row],[Operating Profit]])</f>
        <v>3738</v>
      </c>
      <c r="X9633">
        <f>SUM(Table1[[#This Row],[Total Sales]]-Table1[[#This Row],[Cost]])</f>
        <v>1926</v>
      </c>
      <c r="Y9633">
        <f>SUM(Table1[[#This Row],[profit/loss]])/SUM(Table1[profit/loss])</f>
        <v>5.7988447244070742E-6</v>
      </c>
    </row>
    <row r="9634" spans="1:25" x14ac:dyDescent="0.3">
      <c r="A9634" t="s">
        <v>13</v>
      </c>
      <c r="B9634" t="s">
        <v>23</v>
      </c>
      <c r="C9634">
        <v>1185732</v>
      </c>
      <c r="D9634" s="9">
        <v>44518</v>
      </c>
      <c r="E9634" s="8" t="str">
        <f>TEXT(Table1[[#This Row],[Invoice Date]],"dd-mm-yyyy")</f>
        <v>18-11-2021</v>
      </c>
      <c r="F9634" s="1" t="str">
        <f t="shared" si="600"/>
        <v>November</v>
      </c>
      <c r="G9634" s="1" t="str">
        <f t="shared" si="601"/>
        <v>2021</v>
      </c>
      <c r="H9634" s="1" t="str">
        <f t="shared" si="602"/>
        <v>Thursday</v>
      </c>
      <c r="I9634" s="1" t="str">
        <f t="shared" si="603"/>
        <v>18</v>
      </c>
      <c r="J9634" t="s">
        <v>14</v>
      </c>
      <c r="K9634" t="s">
        <v>132</v>
      </c>
      <c r="L9634" t="s">
        <v>133</v>
      </c>
      <c r="M9634" t="s">
        <v>22</v>
      </c>
      <c r="N9634">
        <v>61</v>
      </c>
      <c r="O9634">
        <v>120</v>
      </c>
      <c r="P9634">
        <v>7320</v>
      </c>
      <c r="Q9634">
        <v>3001</v>
      </c>
      <c r="R9634">
        <v>0.41</v>
      </c>
      <c r="S9634" t="s">
        <v>23</v>
      </c>
      <c r="T9634" t="str">
        <f>IF(Table1[[#This Row],[Units Sold]]&gt; 700,"High Units","low Units")</f>
        <v>low Units</v>
      </c>
      <c r="U9634">
        <f>SUM(Table1[[#This Row],[Operating Profit]])/SUM(Table1[Operating Profit])*100</f>
        <v>9.0354792408855816E-4</v>
      </c>
      <c r="V9634">
        <f>SUM(Table1[[#This Row],[Price per Unit]]*Table1[[#This Row],[Units Sold]])</f>
        <v>7320</v>
      </c>
      <c r="W9634">
        <f>SUM(Table1[[#This Row],[Total Sales]]-Table1[[#This Row],[Operating Profit]])</f>
        <v>4319</v>
      </c>
      <c r="X9634">
        <f>SUM(Table1[[#This Row],[Total Sales]]-Table1[[#This Row],[Cost]])</f>
        <v>3001</v>
      </c>
      <c r="Y9634">
        <f>SUM(Table1[[#This Row],[profit/loss]])/SUM(Table1[profit/loss])</f>
        <v>9.0354792408855816E-6</v>
      </c>
    </row>
    <row r="9635" spans="1:25" x14ac:dyDescent="0.3">
      <c r="A9635" t="s">
        <v>13</v>
      </c>
      <c r="B9635" t="s">
        <v>23</v>
      </c>
      <c r="C9635">
        <v>1185732</v>
      </c>
      <c r="D9635" s="9">
        <v>44547</v>
      </c>
      <c r="E9635" s="8" t="str">
        <f>TEXT(Table1[[#This Row],[Invoice Date]],"dd-mm-yyyy")</f>
        <v>17-12-2021</v>
      </c>
      <c r="F9635" s="1" t="str">
        <f t="shared" si="600"/>
        <v>December</v>
      </c>
      <c r="G9635" s="1" t="str">
        <f t="shared" si="601"/>
        <v>2021</v>
      </c>
      <c r="H9635" s="1" t="str">
        <f t="shared" si="602"/>
        <v>Friday</v>
      </c>
      <c r="I9635" s="1" t="str">
        <f t="shared" si="603"/>
        <v>17</v>
      </c>
      <c r="J9635" t="s">
        <v>14</v>
      </c>
      <c r="K9635" t="s">
        <v>132</v>
      </c>
      <c r="L9635" t="s">
        <v>133</v>
      </c>
      <c r="M9635" t="s">
        <v>16</v>
      </c>
      <c r="N9635">
        <v>49</v>
      </c>
      <c r="O9635">
        <v>200</v>
      </c>
      <c r="P9635">
        <v>9800</v>
      </c>
      <c r="Q9635">
        <v>4606</v>
      </c>
      <c r="R9635">
        <v>0.47</v>
      </c>
      <c r="S9635" t="s">
        <v>23</v>
      </c>
      <c r="T9635" t="str">
        <f>IF(Table1[[#This Row],[Units Sold]]&gt; 700,"High Units","low Units")</f>
        <v>low Units</v>
      </c>
      <c r="U9635">
        <f>SUM(Table1[[#This Row],[Operating Profit]])/SUM(Table1[Operating Profit])*100</f>
        <v>1.3867849844558142E-3</v>
      </c>
      <c r="V9635">
        <f>SUM(Table1[[#This Row],[Price per Unit]]*Table1[[#This Row],[Units Sold]])</f>
        <v>9800</v>
      </c>
      <c r="W9635">
        <f>SUM(Table1[[#This Row],[Total Sales]]-Table1[[#This Row],[Operating Profit]])</f>
        <v>5194</v>
      </c>
      <c r="X9635">
        <f>SUM(Table1[[#This Row],[Total Sales]]-Table1[[#This Row],[Cost]])</f>
        <v>4606</v>
      </c>
      <c r="Y9635">
        <f>SUM(Table1[[#This Row],[profit/loss]])/SUM(Table1[profit/loss])</f>
        <v>1.3867849844558143E-5</v>
      </c>
    </row>
    <row r="9636" spans="1:25" x14ac:dyDescent="0.3">
      <c r="A9636" t="s">
        <v>13</v>
      </c>
      <c r="B9636" t="s">
        <v>23</v>
      </c>
      <c r="C9636">
        <v>1185732</v>
      </c>
      <c r="D9636" s="9">
        <v>44547</v>
      </c>
      <c r="E9636" s="8" t="str">
        <f>TEXT(Table1[[#This Row],[Invoice Date]],"dd-mm-yyyy")</f>
        <v>17-12-2021</v>
      </c>
      <c r="F9636" s="1" t="str">
        <f t="shared" si="600"/>
        <v>December</v>
      </c>
      <c r="G9636" s="1" t="str">
        <f t="shared" si="601"/>
        <v>2021</v>
      </c>
      <c r="H9636" s="1" t="str">
        <f t="shared" si="602"/>
        <v>Friday</v>
      </c>
      <c r="I9636" s="1" t="str">
        <f t="shared" si="603"/>
        <v>17</v>
      </c>
      <c r="J9636" t="s">
        <v>14</v>
      </c>
      <c r="K9636" t="s">
        <v>132</v>
      </c>
      <c r="L9636" t="s">
        <v>133</v>
      </c>
      <c r="M9636" t="s">
        <v>18</v>
      </c>
      <c r="N9636">
        <v>49</v>
      </c>
      <c r="O9636">
        <v>128</v>
      </c>
      <c r="P9636">
        <v>6272</v>
      </c>
      <c r="Q9636">
        <v>2634</v>
      </c>
      <c r="R9636">
        <v>0.42</v>
      </c>
      <c r="S9636" t="s">
        <v>23</v>
      </c>
      <c r="T9636" t="str">
        <f>IF(Table1[[#This Row],[Units Sold]]&gt; 700,"High Units","low Units")</f>
        <v>low Units</v>
      </c>
      <c r="U9636">
        <f>SUM(Table1[[#This Row],[Operating Profit]])/SUM(Table1[Operating Profit])*100</f>
        <v>7.9305072710738494E-4</v>
      </c>
      <c r="V9636">
        <f>SUM(Table1[[#This Row],[Price per Unit]]*Table1[[#This Row],[Units Sold]])</f>
        <v>6272</v>
      </c>
      <c r="W9636">
        <f>SUM(Table1[[#This Row],[Total Sales]]-Table1[[#This Row],[Operating Profit]])</f>
        <v>3638</v>
      </c>
      <c r="X9636">
        <f>SUM(Table1[[#This Row],[Total Sales]]-Table1[[#This Row],[Cost]])</f>
        <v>2634</v>
      </c>
      <c r="Y9636">
        <f>SUM(Table1[[#This Row],[profit/loss]])/SUM(Table1[profit/loss])</f>
        <v>7.9305072710738489E-6</v>
      </c>
    </row>
    <row r="9637" spans="1:25" x14ac:dyDescent="0.3">
      <c r="A9637" t="s">
        <v>13</v>
      </c>
      <c r="B9637" t="s">
        <v>23</v>
      </c>
      <c r="C9637">
        <v>1185732</v>
      </c>
      <c r="D9637" s="9">
        <v>44547</v>
      </c>
      <c r="E9637" s="8" t="str">
        <f>TEXT(Table1[[#This Row],[Invoice Date]],"dd-mm-yyyy")</f>
        <v>17-12-2021</v>
      </c>
      <c r="F9637" s="1" t="str">
        <f t="shared" si="600"/>
        <v>December</v>
      </c>
      <c r="G9637" s="1" t="str">
        <f t="shared" si="601"/>
        <v>2021</v>
      </c>
      <c r="H9637" s="1" t="str">
        <f t="shared" si="602"/>
        <v>Friday</v>
      </c>
      <c r="I9637" s="1" t="str">
        <f t="shared" si="603"/>
        <v>17</v>
      </c>
      <c r="J9637" t="s">
        <v>14</v>
      </c>
      <c r="K9637" t="s">
        <v>132</v>
      </c>
      <c r="L9637" t="s">
        <v>133</v>
      </c>
      <c r="M9637" t="s">
        <v>19</v>
      </c>
      <c r="N9637">
        <v>47</v>
      </c>
      <c r="O9637">
        <v>128</v>
      </c>
      <c r="P9637">
        <v>6016</v>
      </c>
      <c r="Q9637">
        <v>2166</v>
      </c>
      <c r="R9637">
        <v>0.36</v>
      </c>
      <c r="S9637" t="s">
        <v>23</v>
      </c>
      <c r="T9637" t="str">
        <f>IF(Table1[[#This Row],[Units Sold]]&gt; 700,"High Units","low Units")</f>
        <v>low Units</v>
      </c>
      <c r="U9637">
        <f>SUM(Table1[[#This Row],[Operating Profit]])/SUM(Table1[Operating Profit])*100</f>
        <v>6.5214421978534391E-4</v>
      </c>
      <c r="V9637">
        <f>SUM(Table1[[#This Row],[Price per Unit]]*Table1[[#This Row],[Units Sold]])</f>
        <v>6016</v>
      </c>
      <c r="W9637">
        <f>SUM(Table1[[#This Row],[Total Sales]]-Table1[[#This Row],[Operating Profit]])</f>
        <v>3850</v>
      </c>
      <c r="X9637">
        <f>SUM(Table1[[#This Row],[Total Sales]]-Table1[[#This Row],[Cost]])</f>
        <v>2166</v>
      </c>
      <c r="Y9637">
        <f>SUM(Table1[[#This Row],[profit/loss]])/SUM(Table1[profit/loss])</f>
        <v>6.5214421978534386E-6</v>
      </c>
    </row>
    <row r="9638" spans="1:25" x14ac:dyDescent="0.3">
      <c r="A9638" t="s">
        <v>13</v>
      </c>
      <c r="B9638" t="s">
        <v>23</v>
      </c>
      <c r="C9638">
        <v>1185732</v>
      </c>
      <c r="D9638" s="9">
        <v>44547</v>
      </c>
      <c r="E9638" s="8" t="str">
        <f>TEXT(Table1[[#This Row],[Invoice Date]],"dd-mm-yyyy")</f>
        <v>17-12-2021</v>
      </c>
      <c r="F9638" s="1" t="str">
        <f t="shared" si="600"/>
        <v>December</v>
      </c>
      <c r="G9638" s="1" t="str">
        <f t="shared" si="601"/>
        <v>2021</v>
      </c>
      <c r="H9638" s="1" t="str">
        <f t="shared" si="602"/>
        <v>Friday</v>
      </c>
      <c r="I9638" s="1" t="str">
        <f t="shared" si="603"/>
        <v>17</v>
      </c>
      <c r="J9638" t="s">
        <v>14</v>
      </c>
      <c r="K9638" t="s">
        <v>132</v>
      </c>
      <c r="L9638" t="s">
        <v>133</v>
      </c>
      <c r="M9638" t="s">
        <v>20</v>
      </c>
      <c r="N9638">
        <v>49</v>
      </c>
      <c r="O9638">
        <v>116</v>
      </c>
      <c r="P9638">
        <v>5684</v>
      </c>
      <c r="Q9638">
        <v>1989</v>
      </c>
      <c r="R9638">
        <v>0.35</v>
      </c>
      <c r="S9638" t="s">
        <v>23</v>
      </c>
      <c r="T9638" t="str">
        <f>IF(Table1[[#This Row],[Units Sold]]&gt; 700,"High Units","low Units")</f>
        <v>low Units</v>
      </c>
      <c r="U9638">
        <f>SUM(Table1[[#This Row],[Operating Profit]])/SUM(Table1[Operating Profit])*100</f>
        <v>5.9885265611867445E-4</v>
      </c>
      <c r="V9638">
        <f>SUM(Table1[[#This Row],[Price per Unit]]*Table1[[#This Row],[Units Sold]])</f>
        <v>5684</v>
      </c>
      <c r="W9638">
        <f>SUM(Table1[[#This Row],[Total Sales]]-Table1[[#This Row],[Operating Profit]])</f>
        <v>3695</v>
      </c>
      <c r="X9638">
        <f>SUM(Table1[[#This Row],[Total Sales]]-Table1[[#This Row],[Cost]])</f>
        <v>1989</v>
      </c>
      <c r="Y9638">
        <f>SUM(Table1[[#This Row],[profit/loss]])/SUM(Table1[profit/loss])</f>
        <v>5.988526561186745E-6</v>
      </c>
    </row>
    <row r="9639" spans="1:25" x14ac:dyDescent="0.3">
      <c r="A9639" t="s">
        <v>13</v>
      </c>
      <c r="B9639" t="s">
        <v>23</v>
      </c>
      <c r="C9639">
        <v>1185732</v>
      </c>
      <c r="D9639" s="9">
        <v>44547</v>
      </c>
      <c r="E9639" s="8" t="str">
        <f>TEXT(Table1[[#This Row],[Invoice Date]],"dd-mm-yyyy")</f>
        <v>17-12-2021</v>
      </c>
      <c r="F9639" s="1" t="str">
        <f t="shared" si="600"/>
        <v>December</v>
      </c>
      <c r="G9639" s="1" t="str">
        <f t="shared" si="601"/>
        <v>2021</v>
      </c>
      <c r="H9639" s="1" t="str">
        <f t="shared" si="602"/>
        <v>Friday</v>
      </c>
      <c r="I9639" s="1" t="str">
        <f t="shared" si="603"/>
        <v>17</v>
      </c>
      <c r="J9639" t="s">
        <v>14</v>
      </c>
      <c r="K9639" t="s">
        <v>132</v>
      </c>
      <c r="L9639" t="s">
        <v>133</v>
      </c>
      <c r="M9639" t="s">
        <v>21</v>
      </c>
      <c r="N9639">
        <v>50</v>
      </c>
      <c r="O9639">
        <v>123</v>
      </c>
      <c r="P9639">
        <v>6150</v>
      </c>
      <c r="Q9639">
        <v>2276</v>
      </c>
      <c r="R9639">
        <v>0.37</v>
      </c>
      <c r="S9639" t="s">
        <v>23</v>
      </c>
      <c r="T9639" t="str">
        <f>IF(Table1[[#This Row],[Units Sold]]&gt; 700,"High Units","low Units")</f>
        <v>low Units</v>
      </c>
      <c r="U9639">
        <f>SUM(Table1[[#This Row],[Operating Profit]])/SUM(Table1[Operating Profit])*100</f>
        <v>6.8526327065163552E-4</v>
      </c>
      <c r="V9639">
        <f>SUM(Table1[[#This Row],[Price per Unit]]*Table1[[#This Row],[Units Sold]])</f>
        <v>6150</v>
      </c>
      <c r="W9639">
        <f>SUM(Table1[[#This Row],[Total Sales]]-Table1[[#This Row],[Operating Profit]])</f>
        <v>3874</v>
      </c>
      <c r="X9639">
        <f>SUM(Table1[[#This Row],[Total Sales]]-Table1[[#This Row],[Cost]])</f>
        <v>2276</v>
      </c>
      <c r="Y9639">
        <f>SUM(Table1[[#This Row],[profit/loss]])/SUM(Table1[profit/loss])</f>
        <v>6.8526327065163556E-6</v>
      </c>
    </row>
    <row r="9640" spans="1:25" x14ac:dyDescent="0.3">
      <c r="A9640" t="s">
        <v>13</v>
      </c>
      <c r="B9640" t="s">
        <v>23</v>
      </c>
      <c r="C9640">
        <v>1185732</v>
      </c>
      <c r="D9640" s="9">
        <v>44547</v>
      </c>
      <c r="E9640" s="8" t="str">
        <f>TEXT(Table1[[#This Row],[Invoice Date]],"dd-mm-yyyy")</f>
        <v>17-12-2021</v>
      </c>
      <c r="F9640" s="1" t="str">
        <f t="shared" si="600"/>
        <v>December</v>
      </c>
      <c r="G9640" s="1" t="str">
        <f t="shared" si="601"/>
        <v>2021</v>
      </c>
      <c r="H9640" s="1" t="str">
        <f t="shared" si="602"/>
        <v>Friday</v>
      </c>
      <c r="I9640" s="1" t="str">
        <f t="shared" si="603"/>
        <v>17</v>
      </c>
      <c r="J9640" t="s">
        <v>14</v>
      </c>
      <c r="K9640" t="s">
        <v>132</v>
      </c>
      <c r="L9640" t="s">
        <v>133</v>
      </c>
      <c r="M9640" t="s">
        <v>22</v>
      </c>
      <c r="N9640">
        <v>61</v>
      </c>
      <c r="O9640">
        <v>144</v>
      </c>
      <c r="P9640">
        <v>8784</v>
      </c>
      <c r="Q9640">
        <v>3514</v>
      </c>
      <c r="R9640">
        <v>0.4</v>
      </c>
      <c r="S9640" t="s">
        <v>23</v>
      </c>
      <c r="T9640" t="str">
        <f>IF(Table1[[#This Row],[Units Sold]]&gt; 700,"High Units","low Units")</f>
        <v>low Units</v>
      </c>
      <c r="U9640">
        <f>SUM(Table1[[#This Row],[Operating Profit]])/SUM(Table1[Operating Profit])*100</f>
        <v>1.0580031340377185E-3</v>
      </c>
      <c r="V9640">
        <f>SUM(Table1[[#This Row],[Price per Unit]]*Table1[[#This Row],[Units Sold]])</f>
        <v>8784</v>
      </c>
      <c r="W9640">
        <f>SUM(Table1[[#This Row],[Total Sales]]-Table1[[#This Row],[Operating Profit]])</f>
        <v>5270</v>
      </c>
      <c r="X9640">
        <f>SUM(Table1[[#This Row],[Total Sales]]-Table1[[#This Row],[Cost]])</f>
        <v>3514</v>
      </c>
      <c r="Y9640">
        <f>SUM(Table1[[#This Row],[profit/loss]])/SUM(Table1[profit/loss])</f>
        <v>1.0580031340377185E-5</v>
      </c>
    </row>
    <row r="9641" spans="1:25" x14ac:dyDescent="0.3">
      <c r="A9641" t="s">
        <v>13</v>
      </c>
      <c r="B9641" t="s">
        <v>23</v>
      </c>
      <c r="C9641">
        <v>1185732</v>
      </c>
      <c r="D9641" s="9">
        <v>44220</v>
      </c>
      <c r="E9641" s="8" t="str">
        <f>TEXT(Table1[[#This Row],[Invoice Date]],"dd-mm-yyyy")</f>
        <v>24-01-2021</v>
      </c>
      <c r="F9641" s="1" t="str">
        <f t="shared" si="600"/>
        <v>January</v>
      </c>
      <c r="G9641" s="1" t="str">
        <f t="shared" si="601"/>
        <v>2021</v>
      </c>
      <c r="H9641" s="1" t="str">
        <f t="shared" si="602"/>
        <v>Sunday</v>
      </c>
      <c r="I9641" s="1" t="str">
        <f t="shared" si="603"/>
        <v>24</v>
      </c>
      <c r="J9641" t="s">
        <v>14</v>
      </c>
      <c r="K9641" t="s">
        <v>132</v>
      </c>
      <c r="L9641" t="s">
        <v>133</v>
      </c>
      <c r="M9641" t="s">
        <v>16</v>
      </c>
      <c r="N9641">
        <v>36</v>
      </c>
      <c r="O9641">
        <v>165</v>
      </c>
      <c r="P9641">
        <v>5940</v>
      </c>
      <c r="Q9641">
        <v>2198</v>
      </c>
      <c r="R9641">
        <v>0.37</v>
      </c>
      <c r="S9641" t="s">
        <v>23</v>
      </c>
      <c r="T9641" t="str">
        <f>IF(Table1[[#This Row],[Units Sold]]&gt; 700,"High Units","low Units")</f>
        <v>low Units</v>
      </c>
      <c r="U9641">
        <f>SUM(Table1[[#This Row],[Operating Profit]])/SUM(Table1[Operating Profit])*100</f>
        <v>6.6177885276462868E-4</v>
      </c>
      <c r="V9641">
        <f>SUM(Table1[[#This Row],[Price per Unit]]*Table1[[#This Row],[Units Sold]])</f>
        <v>5940</v>
      </c>
      <c r="W9641">
        <f>SUM(Table1[[#This Row],[Total Sales]]-Table1[[#This Row],[Operating Profit]])</f>
        <v>3742</v>
      </c>
      <c r="X9641">
        <f>SUM(Table1[[#This Row],[Total Sales]]-Table1[[#This Row],[Cost]])</f>
        <v>2198</v>
      </c>
      <c r="Y9641">
        <f>SUM(Table1[[#This Row],[profit/loss]])/SUM(Table1[profit/loss])</f>
        <v>6.617788527646287E-6</v>
      </c>
    </row>
    <row r="9642" spans="1:25" x14ac:dyDescent="0.3">
      <c r="A9642" t="s">
        <v>13</v>
      </c>
      <c r="B9642" t="s">
        <v>23</v>
      </c>
      <c r="C9642">
        <v>1185732</v>
      </c>
      <c r="D9642" s="9">
        <v>44220</v>
      </c>
      <c r="E9642" s="8" t="str">
        <f>TEXT(Table1[[#This Row],[Invoice Date]],"dd-mm-yyyy")</f>
        <v>24-01-2021</v>
      </c>
      <c r="F9642" s="1" t="str">
        <f t="shared" si="600"/>
        <v>January</v>
      </c>
      <c r="G9642" s="1" t="str">
        <f t="shared" si="601"/>
        <v>2021</v>
      </c>
      <c r="H9642" s="1" t="str">
        <f t="shared" si="602"/>
        <v>Sunday</v>
      </c>
      <c r="I9642" s="1" t="str">
        <f t="shared" si="603"/>
        <v>24</v>
      </c>
      <c r="J9642" t="s">
        <v>14</v>
      </c>
      <c r="K9642" t="s">
        <v>132</v>
      </c>
      <c r="L9642" t="s">
        <v>133</v>
      </c>
      <c r="M9642" t="s">
        <v>18</v>
      </c>
      <c r="N9642">
        <v>36</v>
      </c>
      <c r="O9642">
        <v>93</v>
      </c>
      <c r="P9642">
        <v>3348</v>
      </c>
      <c r="Q9642">
        <v>1339</v>
      </c>
      <c r="R9642">
        <v>0.4</v>
      </c>
      <c r="S9642" t="s">
        <v>23</v>
      </c>
      <c r="T9642" t="str">
        <f>IF(Table1[[#This Row],[Units Sold]]&gt; 700,"High Units","low Units")</f>
        <v>low Units</v>
      </c>
      <c r="U9642">
        <f>SUM(Table1[[#This Row],[Operating Profit]])/SUM(Table1[Operating Profit])*100</f>
        <v>4.0314917372695085E-4</v>
      </c>
      <c r="V9642">
        <f>SUM(Table1[[#This Row],[Price per Unit]]*Table1[[#This Row],[Units Sold]])</f>
        <v>3348</v>
      </c>
      <c r="W9642">
        <f>SUM(Table1[[#This Row],[Total Sales]]-Table1[[#This Row],[Operating Profit]])</f>
        <v>2009</v>
      </c>
      <c r="X9642">
        <f>SUM(Table1[[#This Row],[Total Sales]]-Table1[[#This Row],[Cost]])</f>
        <v>1339</v>
      </c>
      <c r="Y9642">
        <f>SUM(Table1[[#This Row],[profit/loss]])/SUM(Table1[profit/loss])</f>
        <v>4.0314917372695084E-6</v>
      </c>
    </row>
    <row r="9643" spans="1:25" x14ac:dyDescent="0.3">
      <c r="A9643" t="s">
        <v>13</v>
      </c>
      <c r="B9643" t="s">
        <v>23</v>
      </c>
      <c r="C9643">
        <v>1185732</v>
      </c>
      <c r="D9643" s="9">
        <v>44220</v>
      </c>
      <c r="E9643" s="8" t="str">
        <f>TEXT(Table1[[#This Row],[Invoice Date]],"dd-mm-yyyy")</f>
        <v>24-01-2021</v>
      </c>
      <c r="F9643" s="1" t="str">
        <f t="shared" si="600"/>
        <v>January</v>
      </c>
      <c r="G9643" s="1" t="str">
        <f t="shared" si="601"/>
        <v>2021</v>
      </c>
      <c r="H9643" s="1" t="str">
        <f t="shared" si="602"/>
        <v>Sunday</v>
      </c>
      <c r="I9643" s="1" t="str">
        <f t="shared" si="603"/>
        <v>24</v>
      </c>
      <c r="J9643" t="s">
        <v>14</v>
      </c>
      <c r="K9643" t="s">
        <v>132</v>
      </c>
      <c r="L9643" t="s">
        <v>133</v>
      </c>
      <c r="M9643" t="s">
        <v>19</v>
      </c>
      <c r="N9643">
        <v>35</v>
      </c>
      <c r="O9643">
        <v>99</v>
      </c>
      <c r="P9643">
        <v>3465</v>
      </c>
      <c r="Q9643">
        <v>936</v>
      </c>
      <c r="R9643">
        <v>0.27</v>
      </c>
      <c r="S9643" t="s">
        <v>23</v>
      </c>
      <c r="T9643" t="str">
        <f>IF(Table1[[#This Row],[Units Sold]]&gt; 700,"High Units","low Units")</f>
        <v>low Units</v>
      </c>
      <c r="U9643">
        <f>SUM(Table1[[#This Row],[Operating Profit]])/SUM(Table1[Operating Profit])*100</f>
        <v>2.8181301464408212E-4</v>
      </c>
      <c r="V9643">
        <f>SUM(Table1[[#This Row],[Price per Unit]]*Table1[[#This Row],[Units Sold]])</f>
        <v>3465</v>
      </c>
      <c r="W9643">
        <f>SUM(Table1[[#This Row],[Total Sales]]-Table1[[#This Row],[Operating Profit]])</f>
        <v>2529</v>
      </c>
      <c r="X9643">
        <f>SUM(Table1[[#This Row],[Total Sales]]-Table1[[#This Row],[Cost]])</f>
        <v>936</v>
      </c>
      <c r="Y9643">
        <f>SUM(Table1[[#This Row],[profit/loss]])/SUM(Table1[profit/loss])</f>
        <v>2.818130146440821E-6</v>
      </c>
    </row>
    <row r="9644" spans="1:25" x14ac:dyDescent="0.3">
      <c r="A9644" t="s">
        <v>13</v>
      </c>
      <c r="B9644" t="s">
        <v>23</v>
      </c>
      <c r="C9644">
        <v>1185732</v>
      </c>
      <c r="D9644" s="9">
        <v>44220</v>
      </c>
      <c r="E9644" s="8" t="str">
        <f>TEXT(Table1[[#This Row],[Invoice Date]],"dd-mm-yyyy")</f>
        <v>24-01-2021</v>
      </c>
      <c r="F9644" s="1" t="str">
        <f t="shared" si="600"/>
        <v>January</v>
      </c>
      <c r="G9644" s="1" t="str">
        <f t="shared" si="601"/>
        <v>2021</v>
      </c>
      <c r="H9644" s="1" t="str">
        <f t="shared" si="602"/>
        <v>Sunday</v>
      </c>
      <c r="I9644" s="1" t="str">
        <f t="shared" si="603"/>
        <v>24</v>
      </c>
      <c r="J9644" t="s">
        <v>14</v>
      </c>
      <c r="K9644" t="s">
        <v>132</v>
      </c>
      <c r="L9644" t="s">
        <v>133</v>
      </c>
      <c r="M9644" t="s">
        <v>20</v>
      </c>
      <c r="N9644">
        <v>33</v>
      </c>
      <c r="O9644">
        <v>51</v>
      </c>
      <c r="P9644">
        <v>1683</v>
      </c>
      <c r="Q9644">
        <v>471</v>
      </c>
      <c r="R9644">
        <v>0.28000000000000003</v>
      </c>
      <c r="S9644" t="s">
        <v>23</v>
      </c>
      <c r="T9644" t="str">
        <f>IF(Table1[[#This Row],[Units Sold]]&gt; 700,"High Units","low Units")</f>
        <v>low Units</v>
      </c>
      <c r="U9644">
        <f>SUM(Table1[[#This Row],[Operating Profit]])/SUM(Table1[Operating Profit])*100</f>
        <v>1.41809754163849E-4</v>
      </c>
      <c r="V9644">
        <f>SUM(Table1[[#This Row],[Price per Unit]]*Table1[[#This Row],[Units Sold]])</f>
        <v>1683</v>
      </c>
      <c r="W9644">
        <f>SUM(Table1[[#This Row],[Total Sales]]-Table1[[#This Row],[Operating Profit]])</f>
        <v>1212</v>
      </c>
      <c r="X9644">
        <f>SUM(Table1[[#This Row],[Total Sales]]-Table1[[#This Row],[Cost]])</f>
        <v>471</v>
      </c>
      <c r="Y9644">
        <f>SUM(Table1[[#This Row],[profit/loss]])/SUM(Table1[profit/loss])</f>
        <v>1.4180975416384902E-6</v>
      </c>
    </row>
    <row r="9645" spans="1:25" x14ac:dyDescent="0.3">
      <c r="A9645" t="s">
        <v>13</v>
      </c>
      <c r="B9645" t="s">
        <v>23</v>
      </c>
      <c r="C9645">
        <v>1185732</v>
      </c>
      <c r="D9645" s="9">
        <v>44220</v>
      </c>
      <c r="E9645" s="8" t="str">
        <f>TEXT(Table1[[#This Row],[Invoice Date]],"dd-mm-yyyy")</f>
        <v>24-01-2021</v>
      </c>
      <c r="F9645" s="1" t="str">
        <f t="shared" si="600"/>
        <v>January</v>
      </c>
      <c r="G9645" s="1" t="str">
        <f t="shared" si="601"/>
        <v>2021</v>
      </c>
      <c r="H9645" s="1" t="str">
        <f t="shared" si="602"/>
        <v>Sunday</v>
      </c>
      <c r="I9645" s="1" t="str">
        <f t="shared" si="603"/>
        <v>24</v>
      </c>
      <c r="J9645" t="s">
        <v>14</v>
      </c>
      <c r="K9645" t="s">
        <v>132</v>
      </c>
      <c r="L9645" t="s">
        <v>133</v>
      </c>
      <c r="M9645" t="s">
        <v>21</v>
      </c>
      <c r="N9645">
        <v>50</v>
      </c>
      <c r="O9645">
        <v>64</v>
      </c>
      <c r="P9645">
        <v>3200</v>
      </c>
      <c r="Q9645">
        <v>896</v>
      </c>
      <c r="R9645">
        <v>0.28000000000000003</v>
      </c>
      <c r="S9645" t="s">
        <v>23</v>
      </c>
      <c r="T9645" t="str">
        <f>IF(Table1[[#This Row],[Units Sold]]&gt; 700,"High Units","low Units")</f>
        <v>low Units</v>
      </c>
      <c r="U9645">
        <f>SUM(Table1[[#This Row],[Operating Profit]])/SUM(Table1[Operating Profit])*100</f>
        <v>2.6976972341997605E-4</v>
      </c>
      <c r="V9645">
        <f>SUM(Table1[[#This Row],[Price per Unit]]*Table1[[#This Row],[Units Sold]])</f>
        <v>3200</v>
      </c>
      <c r="W9645">
        <f>SUM(Table1[[#This Row],[Total Sales]]-Table1[[#This Row],[Operating Profit]])</f>
        <v>2304</v>
      </c>
      <c r="X9645">
        <f>SUM(Table1[[#This Row],[Total Sales]]-Table1[[#This Row],[Cost]])</f>
        <v>896</v>
      </c>
      <c r="Y9645">
        <f>SUM(Table1[[#This Row],[profit/loss]])/SUM(Table1[profit/loss])</f>
        <v>2.6976972341997604E-6</v>
      </c>
    </row>
    <row r="9646" spans="1:25" x14ac:dyDescent="0.3">
      <c r="A9646" t="s">
        <v>13</v>
      </c>
      <c r="B9646" t="s">
        <v>23</v>
      </c>
      <c r="C9646">
        <v>1185732</v>
      </c>
      <c r="D9646" s="9">
        <v>44220</v>
      </c>
      <c r="E9646" s="8" t="str">
        <f>TEXT(Table1[[#This Row],[Invoice Date]],"dd-mm-yyyy")</f>
        <v>24-01-2021</v>
      </c>
      <c r="F9646" s="1" t="str">
        <f t="shared" si="600"/>
        <v>January</v>
      </c>
      <c r="G9646" s="1" t="str">
        <f t="shared" si="601"/>
        <v>2021</v>
      </c>
      <c r="H9646" s="1" t="str">
        <f t="shared" si="602"/>
        <v>Sunday</v>
      </c>
      <c r="I9646" s="1" t="str">
        <f t="shared" si="603"/>
        <v>24</v>
      </c>
      <c r="J9646" t="s">
        <v>14</v>
      </c>
      <c r="K9646" t="s">
        <v>132</v>
      </c>
      <c r="L9646" t="s">
        <v>133</v>
      </c>
      <c r="M9646" t="s">
        <v>22</v>
      </c>
      <c r="N9646">
        <v>41</v>
      </c>
      <c r="O9646">
        <v>105</v>
      </c>
      <c r="P9646">
        <v>4305</v>
      </c>
      <c r="Q9646">
        <v>1378</v>
      </c>
      <c r="R9646">
        <v>0.32</v>
      </c>
      <c r="S9646" t="s">
        <v>23</v>
      </c>
      <c r="T9646" t="str">
        <f>IF(Table1[[#This Row],[Units Sold]]&gt; 700,"High Units","low Units")</f>
        <v>low Units</v>
      </c>
      <c r="U9646">
        <f>SUM(Table1[[#This Row],[Operating Profit]])/SUM(Table1[Operating Profit])*100</f>
        <v>4.1489138267045416E-4</v>
      </c>
      <c r="V9646">
        <f>SUM(Table1[[#This Row],[Price per Unit]]*Table1[[#This Row],[Units Sold]])</f>
        <v>4305</v>
      </c>
      <c r="W9646">
        <f>SUM(Table1[[#This Row],[Total Sales]]-Table1[[#This Row],[Operating Profit]])</f>
        <v>2927</v>
      </c>
      <c r="X9646">
        <f>SUM(Table1[[#This Row],[Total Sales]]-Table1[[#This Row],[Cost]])</f>
        <v>1378</v>
      </c>
      <c r="Y9646">
        <f>SUM(Table1[[#This Row],[profit/loss]])/SUM(Table1[profit/loss])</f>
        <v>4.1489138267045418E-6</v>
      </c>
    </row>
    <row r="9647" spans="1:25" x14ac:dyDescent="0.3">
      <c r="A9647" t="s">
        <v>13</v>
      </c>
      <c r="B9647" t="s">
        <v>23</v>
      </c>
      <c r="C9647">
        <v>1185732</v>
      </c>
      <c r="D9647" s="9">
        <v>44249</v>
      </c>
      <c r="E9647" s="8" t="str">
        <f>TEXT(Table1[[#This Row],[Invoice Date]],"dd-mm-yyyy")</f>
        <v>22-02-2021</v>
      </c>
      <c r="F9647" s="1" t="str">
        <f t="shared" si="600"/>
        <v>February</v>
      </c>
      <c r="G9647" s="1" t="str">
        <f t="shared" si="601"/>
        <v>2021</v>
      </c>
      <c r="H9647" s="1" t="str">
        <f t="shared" si="602"/>
        <v>Monday</v>
      </c>
      <c r="I9647" s="1" t="str">
        <f t="shared" si="603"/>
        <v>22</v>
      </c>
      <c r="J9647" t="s">
        <v>14</v>
      </c>
      <c r="K9647" t="s">
        <v>132</v>
      </c>
      <c r="L9647" t="s">
        <v>133</v>
      </c>
      <c r="M9647" t="s">
        <v>16</v>
      </c>
      <c r="N9647">
        <v>41</v>
      </c>
      <c r="O9647">
        <v>184</v>
      </c>
      <c r="P9647">
        <v>7544</v>
      </c>
      <c r="Q9647">
        <v>2791</v>
      </c>
      <c r="R9647">
        <v>0.37</v>
      </c>
      <c r="S9647" t="s">
        <v>23</v>
      </c>
      <c r="T9647" t="str">
        <f>IF(Table1[[#This Row],[Units Sold]]&gt; 700,"High Units","low Units")</f>
        <v>low Units</v>
      </c>
      <c r="U9647">
        <f>SUM(Table1[[#This Row],[Operating Profit]])/SUM(Table1[Operating Profit])*100</f>
        <v>8.4032064516200127E-4</v>
      </c>
      <c r="V9647">
        <f>SUM(Table1[[#This Row],[Price per Unit]]*Table1[[#This Row],[Units Sold]])</f>
        <v>7544</v>
      </c>
      <c r="W9647">
        <f>SUM(Table1[[#This Row],[Total Sales]]-Table1[[#This Row],[Operating Profit]])</f>
        <v>4753</v>
      </c>
      <c r="X9647">
        <f>SUM(Table1[[#This Row],[Total Sales]]-Table1[[#This Row],[Cost]])</f>
        <v>2791</v>
      </c>
      <c r="Y9647">
        <f>SUM(Table1[[#This Row],[profit/loss]])/SUM(Table1[profit/loss])</f>
        <v>8.4032064516200129E-6</v>
      </c>
    </row>
    <row r="9648" spans="1:25" x14ac:dyDescent="0.3">
      <c r="A9648" t="s">
        <v>13</v>
      </c>
      <c r="B9648" t="s">
        <v>23</v>
      </c>
      <c r="C9648">
        <v>1185732</v>
      </c>
      <c r="D9648" s="9">
        <v>44249</v>
      </c>
      <c r="E9648" s="8" t="str">
        <f>TEXT(Table1[[#This Row],[Invoice Date]],"dd-mm-yyyy")</f>
        <v>22-02-2021</v>
      </c>
      <c r="F9648" s="1" t="str">
        <f t="shared" si="600"/>
        <v>February</v>
      </c>
      <c r="G9648" s="1" t="str">
        <f t="shared" si="601"/>
        <v>2021</v>
      </c>
      <c r="H9648" s="1" t="str">
        <f t="shared" si="602"/>
        <v>Monday</v>
      </c>
      <c r="I9648" s="1" t="str">
        <f t="shared" si="603"/>
        <v>22</v>
      </c>
      <c r="J9648" t="s">
        <v>14</v>
      </c>
      <c r="K9648" t="s">
        <v>132</v>
      </c>
      <c r="L9648" t="s">
        <v>133</v>
      </c>
      <c r="M9648" t="s">
        <v>18</v>
      </c>
      <c r="N9648">
        <v>42</v>
      </c>
      <c r="O9648">
        <v>70</v>
      </c>
      <c r="P9648">
        <v>2940</v>
      </c>
      <c r="Q9648">
        <v>1235</v>
      </c>
      <c r="R9648">
        <v>0.42</v>
      </c>
      <c r="S9648" t="s">
        <v>23</v>
      </c>
      <c r="T9648" t="str">
        <f>IF(Table1[[#This Row],[Units Sold]]&gt; 700,"High Units","low Units")</f>
        <v>low Units</v>
      </c>
      <c r="U9648">
        <f>SUM(Table1[[#This Row],[Operating Profit]])/SUM(Table1[Operating Profit])*100</f>
        <v>3.7183661654427501E-4</v>
      </c>
      <c r="V9648">
        <f>SUM(Table1[[#This Row],[Price per Unit]]*Table1[[#This Row],[Units Sold]])</f>
        <v>2940</v>
      </c>
      <c r="W9648">
        <f>SUM(Table1[[#This Row],[Total Sales]]-Table1[[#This Row],[Operating Profit]])</f>
        <v>1705</v>
      </c>
      <c r="X9648">
        <f>SUM(Table1[[#This Row],[Total Sales]]-Table1[[#This Row],[Cost]])</f>
        <v>1235</v>
      </c>
      <c r="Y9648">
        <f>SUM(Table1[[#This Row],[profit/loss]])/SUM(Table1[profit/loss])</f>
        <v>3.7183661654427503E-6</v>
      </c>
    </row>
    <row r="9649" spans="1:25" x14ac:dyDescent="0.3">
      <c r="A9649" t="s">
        <v>13</v>
      </c>
      <c r="B9649" t="s">
        <v>23</v>
      </c>
      <c r="C9649">
        <v>1185732</v>
      </c>
      <c r="D9649" s="9">
        <v>44249</v>
      </c>
      <c r="E9649" s="8" t="str">
        <f>TEXT(Table1[[#This Row],[Invoice Date]],"dd-mm-yyyy")</f>
        <v>22-02-2021</v>
      </c>
      <c r="F9649" s="1" t="str">
        <f t="shared" si="600"/>
        <v>February</v>
      </c>
      <c r="G9649" s="1" t="str">
        <f t="shared" si="601"/>
        <v>2021</v>
      </c>
      <c r="H9649" s="1" t="str">
        <f t="shared" si="602"/>
        <v>Monday</v>
      </c>
      <c r="I9649" s="1" t="str">
        <f t="shared" si="603"/>
        <v>22</v>
      </c>
      <c r="J9649" t="s">
        <v>14</v>
      </c>
      <c r="K9649" t="s">
        <v>132</v>
      </c>
      <c r="L9649" t="s">
        <v>133</v>
      </c>
      <c r="M9649" t="s">
        <v>19</v>
      </c>
      <c r="N9649">
        <v>29</v>
      </c>
      <c r="O9649">
        <v>83</v>
      </c>
      <c r="P9649">
        <v>2407</v>
      </c>
      <c r="Q9649">
        <v>650</v>
      </c>
      <c r="R9649">
        <v>0.27</v>
      </c>
      <c r="S9649" t="s">
        <v>23</v>
      </c>
      <c r="T9649" t="str">
        <f>IF(Table1[[#This Row],[Units Sold]]&gt; 700,"High Units","low Units")</f>
        <v>low Units</v>
      </c>
      <c r="U9649">
        <f>SUM(Table1[[#This Row],[Operating Profit]])/SUM(Table1[Operating Profit])*100</f>
        <v>1.9570348239172371E-4</v>
      </c>
      <c r="V9649">
        <f>SUM(Table1[[#This Row],[Price per Unit]]*Table1[[#This Row],[Units Sold]])</f>
        <v>2407</v>
      </c>
      <c r="W9649">
        <f>SUM(Table1[[#This Row],[Total Sales]]-Table1[[#This Row],[Operating Profit]])</f>
        <v>1757</v>
      </c>
      <c r="X9649">
        <f>SUM(Table1[[#This Row],[Total Sales]]-Table1[[#This Row],[Cost]])</f>
        <v>650</v>
      </c>
      <c r="Y9649">
        <f>SUM(Table1[[#This Row],[profit/loss]])/SUM(Table1[profit/loss])</f>
        <v>1.957034823917237E-6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53"/>
  <sheetViews>
    <sheetView tabSelected="1" topLeftCell="D1" workbookViewId="0">
      <selection activeCell="F22" sqref="F22"/>
    </sheetView>
  </sheetViews>
  <sheetFormatPr defaultRowHeight="14.4" x14ac:dyDescent="0.3"/>
  <cols>
    <col min="1" max="1" width="11.44140625" bestFit="1" customWidth="1"/>
    <col min="2" max="2" width="9.21875" bestFit="1" customWidth="1"/>
    <col min="3" max="3" width="14" bestFit="1" customWidth="1"/>
    <col min="4" max="4" width="12.88671875" bestFit="1" customWidth="1"/>
    <col min="5" max="5" width="24" bestFit="1" customWidth="1"/>
    <col min="6" max="6" width="12.44140625" bestFit="1" customWidth="1"/>
    <col min="8" max="8" width="7.33203125" bestFit="1" customWidth="1"/>
    <col min="9" max="9" width="6.77734375" bestFit="1" customWidth="1"/>
    <col min="10" max="10" width="15.21875" customWidth="1"/>
    <col min="11" max="11" width="18.77734375" customWidth="1"/>
    <col min="12" max="12" width="26.5546875" customWidth="1"/>
    <col min="13" max="13" width="16" customWidth="1"/>
  </cols>
  <sheetData>
    <row r="1" spans="1:14" x14ac:dyDescent="0.3">
      <c r="A1" s="2" t="s">
        <v>0</v>
      </c>
      <c r="B1" s="3" t="s">
        <v>3</v>
      </c>
      <c r="C1" s="3" t="s">
        <v>4</v>
      </c>
      <c r="D1" s="3" t="s">
        <v>5</v>
      </c>
      <c r="E1" s="3" t="s">
        <v>6</v>
      </c>
      <c r="F1" s="3" t="s">
        <v>12</v>
      </c>
      <c r="H1" s="2" t="s">
        <v>0</v>
      </c>
      <c r="I1" s="3" t="s">
        <v>3</v>
      </c>
      <c r="J1" s="3" t="s">
        <v>4</v>
      </c>
      <c r="K1" s="3" t="s">
        <v>5</v>
      </c>
      <c r="L1" s="3" t="s">
        <v>6</v>
      </c>
      <c r="M1" s="3" t="s">
        <v>12</v>
      </c>
    </row>
    <row r="2" spans="1:14" x14ac:dyDescent="0.3">
      <c r="A2" t="str" cm="1">
        <f t="array" ref="A2:A7">_xlfn.UNIQUE(Table1[Retailer])</f>
        <v>Foot Locker</v>
      </c>
      <c r="B2" t="str" cm="1">
        <f t="array" ref="B2:B6">_xlfn.UNIQUE(Table1[Region])</f>
        <v>Northeast</v>
      </c>
      <c r="C2" t="str" cm="1">
        <f t="array" ref="C2:C51">_xlfn.UNIQUE(Table1[State])</f>
        <v>New York</v>
      </c>
      <c r="D2" t="str" cm="1">
        <f t="array" ref="D2:D53">_xlfn.UNIQUE(Table1[City])</f>
        <v>New York</v>
      </c>
      <c r="E2" t="str" cm="1">
        <f t="array" ref="E2:E7">_xlfn.UNIQUE(Table1[Product])</f>
        <v>Men's Street Footwear</v>
      </c>
      <c r="F2" t="str" cm="1">
        <f t="array" ref="F2:F4">_xlfn.UNIQUE(Table1[Sales Method])</f>
        <v>In-store</v>
      </c>
      <c r="H2">
        <f>COUNTA(_xlfn.UNIQUE(Table1[Retailer]))</f>
        <v>6</v>
      </c>
      <c r="I2">
        <f>COUNTA(_xlfn.UNIQUE(Table1[Region]))</f>
        <v>5</v>
      </c>
      <c r="J2">
        <f>COUNTA(_xlfn.UNIQUE(Table1[State]))</f>
        <v>50</v>
      </c>
      <c r="K2">
        <f>COUNTA(_xlfn.UNIQUE(Table1[City]))</f>
        <v>52</v>
      </c>
      <c r="L2">
        <f>COUNTA(_xlfn.UNIQUE(Table1[Product]))</f>
        <v>6</v>
      </c>
      <c r="M2">
        <f>COUNTA(_xlfn.UNIQUE(Table1[Sales Method]))</f>
        <v>3</v>
      </c>
    </row>
    <row r="3" spans="1:14" x14ac:dyDescent="0.3">
      <c r="A3" t="str">
        <v>Walmart</v>
      </c>
      <c r="B3" t="str">
        <v>South</v>
      </c>
      <c r="C3" t="str">
        <v>Texas</v>
      </c>
      <c r="D3" t="str">
        <v>Houston</v>
      </c>
      <c r="E3" t="str">
        <v>Men's Athletic Footwear</v>
      </c>
      <c r="F3" t="str">
        <v>Outlet</v>
      </c>
    </row>
    <row r="4" spans="1:14" x14ac:dyDescent="0.3">
      <c r="A4" t="str">
        <v>Sports Direct</v>
      </c>
      <c r="B4" t="str">
        <v>West</v>
      </c>
      <c r="C4" t="str">
        <v>California</v>
      </c>
      <c r="D4" t="str">
        <v>San Francisco</v>
      </c>
      <c r="E4" t="str">
        <v>Women's Street Footwear</v>
      </c>
      <c r="F4" t="str">
        <v>Online</v>
      </c>
    </row>
    <row r="5" spans="1:14" x14ac:dyDescent="0.3">
      <c r="A5" t="str">
        <v>West Gear</v>
      </c>
      <c r="B5" t="str">
        <v>Midwest</v>
      </c>
      <c r="C5" t="str">
        <v>Illinois</v>
      </c>
      <c r="D5" t="str">
        <v>Los Angeles</v>
      </c>
      <c r="E5" t="str">
        <v>Women's Athletic Footwear</v>
      </c>
    </row>
    <row r="6" spans="1:14" x14ac:dyDescent="0.3">
      <c r="A6" t="str">
        <v>Kohl's</v>
      </c>
      <c r="B6" t="str">
        <v>Southeast</v>
      </c>
      <c r="C6" t="str">
        <v>Pennsylvania</v>
      </c>
      <c r="D6" t="str">
        <v>Chicago</v>
      </c>
      <c r="E6" t="str">
        <v>Men's Apparel</v>
      </c>
    </row>
    <row r="7" spans="1:14" x14ac:dyDescent="0.3">
      <c r="A7" t="str">
        <v>Amazon</v>
      </c>
      <c r="C7" t="str">
        <v>Nevada</v>
      </c>
      <c r="D7" t="str">
        <v>Dallas</v>
      </c>
      <c r="E7" t="str">
        <v>Women's Apparel</v>
      </c>
    </row>
    <row r="8" spans="1:14" x14ac:dyDescent="0.3">
      <c r="C8" t="str">
        <v>Colorado</v>
      </c>
      <c r="D8" t="str">
        <v>Philadelphia</v>
      </c>
    </row>
    <row r="9" spans="1:14" x14ac:dyDescent="0.3">
      <c r="C9" t="str">
        <v>Washington</v>
      </c>
      <c r="D9" t="str">
        <v>Las Vegas</v>
      </c>
    </row>
    <row r="10" spans="1:14" x14ac:dyDescent="0.3">
      <c r="C10" t="str">
        <v>Florida</v>
      </c>
      <c r="D10" t="str">
        <v>Denver</v>
      </c>
    </row>
    <row r="11" spans="1:14" x14ac:dyDescent="0.3">
      <c r="C11" t="str">
        <v>Minnesota</v>
      </c>
      <c r="D11" t="str">
        <v>Seattle</v>
      </c>
    </row>
    <row r="12" spans="1:14" x14ac:dyDescent="0.3">
      <c r="C12" t="str">
        <v>Montana</v>
      </c>
      <c r="D12" t="str">
        <v>Miami</v>
      </c>
    </row>
    <row r="13" spans="1:14" x14ac:dyDescent="0.3">
      <c r="C13" t="str">
        <v>Tennessee</v>
      </c>
      <c r="D13" t="str">
        <v>Minneapolis</v>
      </c>
      <c r="H13" t="s">
        <v>140</v>
      </c>
      <c r="I13" t="s">
        <v>141</v>
      </c>
      <c r="L13" s="10" t="s">
        <v>16</v>
      </c>
      <c r="M13" t="s">
        <v>142</v>
      </c>
      <c r="N13" t="s">
        <v>143</v>
      </c>
    </row>
    <row r="14" spans="1:14" x14ac:dyDescent="0.3">
      <c r="C14" t="str">
        <v>Nebraska</v>
      </c>
      <c r="D14" t="str">
        <v>Billings</v>
      </c>
      <c r="H14">
        <f>SUMIF(Table1[Units Sold],"&gt;1000")</f>
        <v>44370</v>
      </c>
      <c r="I14">
        <f>COUNTIF(Table1[Units Sold],"&gt;1000")</f>
        <v>40</v>
      </c>
      <c r="L14" t="s">
        <v>17</v>
      </c>
      <c r="M14">
        <f>SUMIFS(Table1[Units Sold],Table1[Sales Method],'Uniques &amp; Formulaes'!L14,Table1[Product],'Uniques &amp; Formulaes'!L13)</f>
        <v>176030</v>
      </c>
      <c r="N14">
        <f>COUNTIFS(Table1[Sales Method],'Uniques &amp; Formulaes'!L14,Table1[Product],'Uniques &amp; Formulaes'!L13)</f>
        <v>290</v>
      </c>
    </row>
    <row r="15" spans="1:14" x14ac:dyDescent="0.3">
      <c r="C15" t="str">
        <v>Alabama</v>
      </c>
      <c r="D15" t="str">
        <v>Knoxville</v>
      </c>
      <c r="I15">
        <f>COUNTIF(Table1[Product],"Men's Apparel")</f>
        <v>1606</v>
      </c>
      <c r="L15" t="s">
        <v>23</v>
      </c>
      <c r="M15">
        <f>SUMIFS(Table1[Units Sold],Table1[Sales Method],'Uniques &amp; Formulaes'!L15,Table1[Product],'Uniques &amp; Formulaes'!L13)</f>
        <v>192169</v>
      </c>
      <c r="N15">
        <f>COUNTIFS(Table1[Sales Method],'Uniques &amp; Formulaes'!L15,Table1[Product],'Uniques &amp; Formulaes'!L13)</f>
        <v>504</v>
      </c>
    </row>
    <row r="16" spans="1:14" x14ac:dyDescent="0.3">
      <c r="C16" t="str">
        <v>Maine</v>
      </c>
      <c r="D16" t="str">
        <v>Omaha</v>
      </c>
      <c r="L16" t="s">
        <v>82</v>
      </c>
      <c r="M16">
        <f>SUMIFS(Table1[Units Sold],Table1[Sales Method],'Uniques &amp; Formulaes'!L16,Table1[Product],'Uniques &amp; Formulaes'!L13)</f>
        <v>225121</v>
      </c>
      <c r="N16">
        <f>COUNTIFS(Table1[Sales Method],'Uniques &amp; Formulaes'!L16,Table1[Product],'Uniques &amp; Formulaes'!L13)</f>
        <v>816</v>
      </c>
    </row>
    <row r="17" spans="3:34" x14ac:dyDescent="0.3">
      <c r="C17" t="str">
        <v>Alaska</v>
      </c>
      <c r="D17" t="str">
        <v>Birmingham</v>
      </c>
    </row>
    <row r="18" spans="3:34" x14ac:dyDescent="0.3">
      <c r="C18" t="str">
        <v>Hawaii</v>
      </c>
      <c r="D18" t="str">
        <v>Portland</v>
      </c>
    </row>
    <row r="19" spans="3:34" x14ac:dyDescent="0.3">
      <c r="C19" t="str">
        <v>Wyoming</v>
      </c>
      <c r="D19" t="str">
        <v>Anchorage</v>
      </c>
      <c r="J19" t="s">
        <v>147</v>
      </c>
      <c r="K19" t="s">
        <v>148</v>
      </c>
      <c r="L19" t="s">
        <v>149</v>
      </c>
    </row>
    <row r="20" spans="3:34" x14ac:dyDescent="0.3">
      <c r="C20" t="str">
        <v>Virginia</v>
      </c>
      <c r="D20" t="str">
        <v>Honolulu</v>
      </c>
      <c r="H20" t="s">
        <v>17</v>
      </c>
      <c r="I20" t="s">
        <v>144</v>
      </c>
      <c r="J20">
        <f>_xlfn.XLOOKUP(H20,Table1[Sales Method],Table1[Operating Profit],"Not Found",1)</f>
        <v>300000</v>
      </c>
      <c r="K20">
        <f>_xlfn.XLOOKUP(H20,Table1[Sales Method],Table1[Operating Profit],"Not Found",-1)</f>
        <v>300000</v>
      </c>
      <c r="L20">
        <f>_xlfn.XLOOKUP(H20,Table1[Sales Method],Table1[Operating Profit],"Not Found",0)</f>
        <v>300000</v>
      </c>
    </row>
    <row r="21" spans="3:34" x14ac:dyDescent="0.3">
      <c r="C21" t="str">
        <v>Michigan</v>
      </c>
      <c r="D21" t="str">
        <v>Orlando</v>
      </c>
      <c r="H21" t="s">
        <v>17</v>
      </c>
      <c r="I21" t="s">
        <v>144</v>
      </c>
      <c r="J21" t="str" cm="1">
        <f t="array" ref="J21:AH21">_xlfn.XLOOKUP(H21,Table1[Sales Method],Table1[],"Not Found",0)</f>
        <v>Foot Locker</v>
      </c>
      <c r="K21" t="str">
        <v>In-store</v>
      </c>
      <c r="L21">
        <v>1185732</v>
      </c>
      <c r="M21">
        <v>43831</v>
      </c>
      <c r="N21" t="str">
        <v>01-01-2020</v>
      </c>
      <c r="O21" t="str">
        <v>January</v>
      </c>
      <c r="P21" t="str">
        <v>2020</v>
      </c>
      <c r="Q21" t="str">
        <v>Wednesday</v>
      </c>
      <c r="R21" t="str">
        <v>01</v>
      </c>
      <c r="S21" t="str">
        <v>Northeast</v>
      </c>
      <c r="T21" t="str">
        <v>New York</v>
      </c>
      <c r="U21" t="str">
        <v>New York</v>
      </c>
      <c r="V21" t="str">
        <v>Men's Street Footwear</v>
      </c>
      <c r="W21">
        <v>50</v>
      </c>
      <c r="X21">
        <v>1200</v>
      </c>
      <c r="Y21">
        <v>600000</v>
      </c>
      <c r="Z21">
        <v>300000</v>
      </c>
      <c r="AA21">
        <v>0.5</v>
      </c>
      <c r="AB21" t="str">
        <v>In-store</v>
      </c>
      <c r="AC21" t="str">
        <v>High Units</v>
      </c>
      <c r="AD21">
        <v>9.0324684180795548E-2</v>
      </c>
      <c r="AE21">
        <v>60000</v>
      </c>
      <c r="AF21">
        <v>300000</v>
      </c>
      <c r="AG21">
        <v>300000</v>
      </c>
      <c r="AH21">
        <v>9.032468418079555E-4</v>
      </c>
    </row>
    <row r="22" spans="3:34" x14ac:dyDescent="0.3">
      <c r="C22" t="str">
        <v>Missouri</v>
      </c>
      <c r="D22" t="str">
        <v>Albany</v>
      </c>
    </row>
    <row r="23" spans="3:34" x14ac:dyDescent="0.3">
      <c r="C23" t="str">
        <v>Utah</v>
      </c>
      <c r="D23" t="str">
        <v>Cheyenne</v>
      </c>
      <c r="H23" t="s">
        <v>23</v>
      </c>
      <c r="I23" t="s">
        <v>145</v>
      </c>
      <c r="J23" t="str">
        <f>VLOOKUP(H23,Table1[[Lookup]:[Column1]],4,FALSE)</f>
        <v>08-01-2020</v>
      </c>
    </row>
    <row r="24" spans="3:34" x14ac:dyDescent="0.3">
      <c r="C24" t="str">
        <v>Oregon</v>
      </c>
      <c r="D24" t="str">
        <v>Richmond</v>
      </c>
    </row>
    <row r="25" spans="3:34" x14ac:dyDescent="0.3">
      <c r="C25" t="str">
        <v>Louisiana</v>
      </c>
      <c r="D25" t="str">
        <v>Detroit</v>
      </c>
      <c r="H25" s="2" t="s">
        <v>0</v>
      </c>
      <c r="I25" t="s">
        <v>146</v>
      </c>
      <c r="J25" t="str">
        <f>HLOOKUP(H25,Table1[#All],9,FALSE)</f>
        <v>Foot Locker</v>
      </c>
    </row>
    <row r="26" spans="3:34" x14ac:dyDescent="0.3">
      <c r="C26" t="str">
        <v>Idaho</v>
      </c>
      <c r="D26" t="str">
        <v>St. Louis</v>
      </c>
    </row>
    <row r="27" spans="3:34" x14ac:dyDescent="0.3">
      <c r="C27" t="str">
        <v>Arizona</v>
      </c>
      <c r="D27" t="str">
        <v>Salt Lake City</v>
      </c>
    </row>
    <row r="28" spans="3:34" x14ac:dyDescent="0.3">
      <c r="C28" t="str">
        <v>New Mexico</v>
      </c>
      <c r="D28" t="str">
        <v>New Orleans</v>
      </c>
    </row>
    <row r="29" spans="3:34" x14ac:dyDescent="0.3">
      <c r="C29" t="str">
        <v>Georgia</v>
      </c>
      <c r="D29" t="str">
        <v>Boise</v>
      </c>
    </row>
    <row r="30" spans="3:34" x14ac:dyDescent="0.3">
      <c r="C30" t="str">
        <v>South Carolina</v>
      </c>
      <c r="D30" t="str">
        <v>Phoenix</v>
      </c>
    </row>
    <row r="31" spans="3:34" x14ac:dyDescent="0.3">
      <c r="C31" t="str">
        <v>North Carolina</v>
      </c>
      <c r="D31" t="str">
        <v>Albuquerque</v>
      </c>
    </row>
    <row r="32" spans="3:34" x14ac:dyDescent="0.3">
      <c r="C32" t="str">
        <v>Ohio</v>
      </c>
      <c r="D32" t="str">
        <v>Atlanta</v>
      </c>
    </row>
    <row r="33" spans="3:4" x14ac:dyDescent="0.3">
      <c r="C33" t="str">
        <v>Kentucky</v>
      </c>
      <c r="D33" t="str">
        <v>Charleston</v>
      </c>
    </row>
    <row r="34" spans="3:4" x14ac:dyDescent="0.3">
      <c r="C34" t="str">
        <v>Mississippi</v>
      </c>
      <c r="D34" t="str">
        <v>Charlotte</v>
      </c>
    </row>
    <row r="35" spans="3:4" x14ac:dyDescent="0.3">
      <c r="C35" t="str">
        <v>Arkansas</v>
      </c>
      <c r="D35" t="str">
        <v>Columbus</v>
      </c>
    </row>
    <row r="36" spans="3:4" x14ac:dyDescent="0.3">
      <c r="C36" t="str">
        <v>Oklahoma</v>
      </c>
      <c r="D36" t="str">
        <v>Louisville</v>
      </c>
    </row>
    <row r="37" spans="3:4" x14ac:dyDescent="0.3">
      <c r="C37" t="str">
        <v>Kansas</v>
      </c>
      <c r="D37" t="str">
        <v>Jackson</v>
      </c>
    </row>
    <row r="38" spans="3:4" x14ac:dyDescent="0.3">
      <c r="C38" t="str">
        <v>South Dakota</v>
      </c>
      <c r="D38" t="str">
        <v>Little Rock</v>
      </c>
    </row>
    <row r="39" spans="3:4" x14ac:dyDescent="0.3">
      <c r="C39" t="str">
        <v>North Dakota</v>
      </c>
      <c r="D39" t="str">
        <v>Oklahoma City</v>
      </c>
    </row>
    <row r="40" spans="3:4" x14ac:dyDescent="0.3">
      <c r="C40" t="str">
        <v>Iowa</v>
      </c>
      <c r="D40" t="str">
        <v>Wichita</v>
      </c>
    </row>
    <row r="41" spans="3:4" x14ac:dyDescent="0.3">
      <c r="C41" t="str">
        <v>Wisconsin</v>
      </c>
      <c r="D41" t="str">
        <v>Sioux Falls</v>
      </c>
    </row>
    <row r="42" spans="3:4" x14ac:dyDescent="0.3">
      <c r="C42" t="str">
        <v>Indiana</v>
      </c>
      <c r="D42" t="str">
        <v>Fargo</v>
      </c>
    </row>
    <row r="43" spans="3:4" x14ac:dyDescent="0.3">
      <c r="C43" t="str">
        <v>West Virginia</v>
      </c>
      <c r="D43" t="str">
        <v>Des Moines</v>
      </c>
    </row>
    <row r="44" spans="3:4" x14ac:dyDescent="0.3">
      <c r="C44" t="str">
        <v>Maryland</v>
      </c>
      <c r="D44" t="str">
        <v>Milwaukee</v>
      </c>
    </row>
    <row r="45" spans="3:4" x14ac:dyDescent="0.3">
      <c r="C45" t="str">
        <v>Delaware</v>
      </c>
      <c r="D45" t="str">
        <v>Indianapolis</v>
      </c>
    </row>
    <row r="46" spans="3:4" x14ac:dyDescent="0.3">
      <c r="C46" t="str">
        <v>New Jersey</v>
      </c>
      <c r="D46" t="str">
        <v>Baltimore</v>
      </c>
    </row>
    <row r="47" spans="3:4" x14ac:dyDescent="0.3">
      <c r="C47" t="str">
        <v>Connecticut</v>
      </c>
      <c r="D47" t="str">
        <v>Wilmington</v>
      </c>
    </row>
    <row r="48" spans="3:4" x14ac:dyDescent="0.3">
      <c r="C48" t="str">
        <v>Rhode Island</v>
      </c>
      <c r="D48" t="str">
        <v>Newark</v>
      </c>
    </row>
    <row r="49" spans="3:4" x14ac:dyDescent="0.3">
      <c r="C49" t="str">
        <v>Massachusetts</v>
      </c>
      <c r="D49" t="str">
        <v>Hartford</v>
      </c>
    </row>
    <row r="50" spans="3:4" x14ac:dyDescent="0.3">
      <c r="C50" t="str">
        <v>Vermont</v>
      </c>
      <c r="D50" t="str">
        <v>Providence</v>
      </c>
    </row>
    <row r="51" spans="3:4" x14ac:dyDescent="0.3">
      <c r="C51" t="str">
        <v>New Hampshire</v>
      </c>
      <c r="D51" t="str">
        <v>Boston</v>
      </c>
    </row>
    <row r="52" spans="3:4" x14ac:dyDescent="0.3">
      <c r="D52" t="str">
        <v>Burlington</v>
      </c>
    </row>
    <row r="53" spans="3:4" x14ac:dyDescent="0.3">
      <c r="D53" t="str">
        <v>Manchester</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'Adidas Sales'!$M$2:$M$9649</xm:f>
          </x14:formula1>
          <xm:sqref>L13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6"/>
  <sheetViews>
    <sheetView workbookViewId="0">
      <selection activeCell="I21" sqref="I21"/>
    </sheetView>
  </sheetViews>
  <sheetFormatPr defaultRowHeight="14.4" x14ac:dyDescent="0.3"/>
  <sheetData>
    <row r="1" spans="1:18" x14ac:dyDescent="0.3">
      <c r="A1" t="s">
        <v>165</v>
      </c>
      <c r="B1" s="2" t="s">
        <v>0</v>
      </c>
      <c r="C1" s="3" t="s">
        <v>150</v>
      </c>
      <c r="D1" s="3" t="s">
        <v>1</v>
      </c>
      <c r="E1" s="3" t="s">
        <v>2</v>
      </c>
      <c r="F1" s="14" t="s">
        <v>139</v>
      </c>
      <c r="G1" s="3" t="s">
        <v>134</v>
      </c>
      <c r="H1" s="3" t="s">
        <v>135</v>
      </c>
      <c r="J1" s="21" t="s">
        <v>165</v>
      </c>
      <c r="K1" s="2" t="s">
        <v>0</v>
      </c>
      <c r="L1" s="3" t="s">
        <v>150</v>
      </c>
      <c r="M1" s="3" t="s">
        <v>1</v>
      </c>
      <c r="N1" s="3" t="s">
        <v>2</v>
      </c>
      <c r="O1" s="14" t="s">
        <v>139</v>
      </c>
      <c r="P1" s="3" t="s">
        <v>134</v>
      </c>
      <c r="Q1" s="3" t="s">
        <v>135</v>
      </c>
    </row>
    <row r="2" spans="1:18" x14ac:dyDescent="0.3">
      <c r="A2">
        <v>1</v>
      </c>
      <c r="B2" s="4" t="s">
        <v>13</v>
      </c>
      <c r="C2" s="5" t="s">
        <v>17</v>
      </c>
      <c r="D2" s="5">
        <v>1185732</v>
      </c>
      <c r="E2" s="15">
        <v>43831</v>
      </c>
      <c r="F2" s="16" t="str">
        <f>TEXT(Table1[[#This Row],[Invoice Date]],"dd-mm-yyyy")</f>
        <v>01-01-2020</v>
      </c>
      <c r="G2" s="17" t="str">
        <f>TEXT(E2,"mmmm")</f>
        <v>January</v>
      </c>
      <c r="H2" s="17" t="str">
        <f>TEXT(E2,"YYYY")</f>
        <v>2020</v>
      </c>
      <c r="J2">
        <v>1</v>
      </c>
      <c r="K2" s="4" t="s">
        <v>13</v>
      </c>
      <c r="L2" s="5" t="s">
        <v>17</v>
      </c>
      <c r="M2" s="5">
        <v>1185732</v>
      </c>
      <c r="N2" s="15">
        <v>43831</v>
      </c>
      <c r="O2" s="16" t="str">
        <f>TEXT(Table1[[#This Row],[Invoice Date]],"dd-mm-yyyy")</f>
        <v>01-01-2020</v>
      </c>
      <c r="P2" s="17" t="str">
        <f>TEXT(N2,"mmmm")</f>
        <v>January</v>
      </c>
      <c r="Q2" s="17" t="str">
        <f>TEXT(N2,"YYYY")</f>
        <v>2020</v>
      </c>
    </row>
    <row r="3" spans="1:18" x14ac:dyDescent="0.3">
      <c r="A3">
        <v>2</v>
      </c>
      <c r="B3" s="6" t="s">
        <v>13</v>
      </c>
      <c r="C3" s="7" t="s">
        <v>17</v>
      </c>
      <c r="D3" s="7">
        <v>1185732</v>
      </c>
      <c r="E3" s="18">
        <v>43832</v>
      </c>
      <c r="F3" s="19" t="str">
        <f>TEXT(Table1[[#This Row],[Invoice Date]],"dd-mm-yyyy")</f>
        <v>02-01-2020</v>
      </c>
      <c r="G3" s="20" t="str">
        <f t="shared" ref="G3:G10" si="0">TEXT(E3,"mmmm")</f>
        <v>January</v>
      </c>
      <c r="H3" s="20" t="str">
        <f t="shared" ref="H3:H10" si="1">TEXT(E3,"YYYY")</f>
        <v>2020</v>
      </c>
      <c r="J3">
        <v>2</v>
      </c>
      <c r="K3" s="6" t="s">
        <v>13</v>
      </c>
      <c r="L3" s="7" t="s">
        <v>17</v>
      </c>
      <c r="M3" s="7">
        <v>1185732</v>
      </c>
      <c r="N3" s="18">
        <v>43832</v>
      </c>
      <c r="O3" s="19" t="str">
        <f>TEXT(Table1[[#This Row],[Invoice Date]],"dd-mm-yyyy")</f>
        <v>02-01-2020</v>
      </c>
      <c r="P3" s="20" t="str">
        <f t="shared" ref="P3:P8" si="2">TEXT(N3,"mmmm")</f>
        <v>January</v>
      </c>
      <c r="Q3" s="20" t="str">
        <f t="shared" ref="Q3:Q8" si="3">TEXT(N3,"YYYY")</f>
        <v>2020</v>
      </c>
    </row>
    <row r="4" spans="1:18" x14ac:dyDescent="0.3">
      <c r="A4">
        <v>3</v>
      </c>
      <c r="B4" s="4" t="s">
        <v>13</v>
      </c>
      <c r="C4" s="5" t="s">
        <v>17</v>
      </c>
      <c r="D4" s="5">
        <v>1185732</v>
      </c>
      <c r="E4" s="15">
        <v>43833</v>
      </c>
      <c r="F4" s="16" t="str">
        <f>TEXT(Table1[[#This Row],[Invoice Date]],"dd-mm-yyyy")</f>
        <v>03-01-2020</v>
      </c>
      <c r="G4" s="17" t="str">
        <f t="shared" si="0"/>
        <v>January</v>
      </c>
      <c r="H4" s="17" t="str">
        <f t="shared" si="1"/>
        <v>2020</v>
      </c>
      <c r="J4">
        <v>3</v>
      </c>
      <c r="K4" s="4" t="s">
        <v>13</v>
      </c>
      <c r="L4" s="5" t="s">
        <v>17</v>
      </c>
      <c r="M4" s="5">
        <v>1185732</v>
      </c>
      <c r="N4" s="15">
        <v>43833</v>
      </c>
      <c r="O4" s="16" t="str">
        <f>TEXT(Table1[[#This Row],[Invoice Date]],"dd-mm-yyyy")</f>
        <v>03-01-2020</v>
      </c>
      <c r="P4" s="17" t="str">
        <f t="shared" si="2"/>
        <v>January</v>
      </c>
      <c r="Q4" s="17" t="str">
        <f t="shared" si="3"/>
        <v>2020</v>
      </c>
    </row>
    <row r="5" spans="1:18" x14ac:dyDescent="0.3">
      <c r="A5">
        <v>4</v>
      </c>
      <c r="B5" s="6" t="s">
        <v>13</v>
      </c>
      <c r="C5" s="7" t="s">
        <v>17</v>
      </c>
      <c r="D5" s="7">
        <v>1185732</v>
      </c>
      <c r="E5" s="18">
        <v>43834</v>
      </c>
      <c r="F5" s="19" t="str">
        <f>TEXT(Table1[[#This Row],[Invoice Date]],"dd-mm-yyyy")</f>
        <v>04-01-2020</v>
      </c>
      <c r="G5" s="20" t="str">
        <f t="shared" si="0"/>
        <v>January</v>
      </c>
      <c r="H5" s="20" t="str">
        <f t="shared" si="1"/>
        <v>2020</v>
      </c>
      <c r="J5">
        <v>4</v>
      </c>
      <c r="K5" s="6" t="s">
        <v>13</v>
      </c>
      <c r="L5" s="7" t="s">
        <v>17</v>
      </c>
      <c r="M5" s="7">
        <v>1185732</v>
      </c>
      <c r="N5" s="18">
        <v>43834</v>
      </c>
      <c r="O5" s="19" t="str">
        <f>TEXT(Table1[[#This Row],[Invoice Date]],"dd-mm-yyyy")</f>
        <v>04-01-2020</v>
      </c>
      <c r="P5" s="20" t="str">
        <f t="shared" si="2"/>
        <v>January</v>
      </c>
      <c r="Q5" s="20" t="str">
        <f t="shared" si="3"/>
        <v>2020</v>
      </c>
    </row>
    <row r="6" spans="1:18" x14ac:dyDescent="0.3">
      <c r="A6">
        <v>5</v>
      </c>
      <c r="B6" s="4" t="s">
        <v>13</v>
      </c>
      <c r="C6" s="5" t="s">
        <v>17</v>
      </c>
      <c r="D6" s="5">
        <v>1185732</v>
      </c>
      <c r="E6" s="15">
        <v>43835</v>
      </c>
      <c r="F6" s="16" t="str">
        <f>TEXT(Table1[[#This Row],[Invoice Date]],"dd-mm-yyyy")</f>
        <v>05-01-2020</v>
      </c>
      <c r="G6" s="17" t="str">
        <f t="shared" si="0"/>
        <v>January</v>
      </c>
      <c r="H6" s="17" t="str">
        <f t="shared" si="1"/>
        <v>2020</v>
      </c>
      <c r="J6">
        <v>5</v>
      </c>
      <c r="K6" s="4" t="s">
        <v>13</v>
      </c>
      <c r="L6" s="5" t="s">
        <v>17</v>
      </c>
      <c r="M6" s="5">
        <v>1185732</v>
      </c>
      <c r="N6" s="15">
        <v>43835</v>
      </c>
      <c r="O6" s="16" t="str">
        <f>TEXT(Table1[[#This Row],[Invoice Date]],"dd-mm-yyyy")</f>
        <v>05-01-2020</v>
      </c>
      <c r="P6" s="17" t="str">
        <f t="shared" si="2"/>
        <v>January</v>
      </c>
      <c r="Q6" s="17" t="str">
        <f t="shared" si="3"/>
        <v>2020</v>
      </c>
    </row>
    <row r="7" spans="1:18" x14ac:dyDescent="0.3">
      <c r="A7">
        <v>6</v>
      </c>
      <c r="B7" s="6" t="s">
        <v>13</v>
      </c>
      <c r="C7" s="7" t="s">
        <v>17</v>
      </c>
      <c r="D7" s="7">
        <v>1185732</v>
      </c>
      <c r="E7" s="18">
        <v>43836</v>
      </c>
      <c r="F7" s="19" t="str">
        <f>TEXT(Table1[[#This Row],[Invoice Date]],"dd-mm-yyyy")</f>
        <v>06-01-2020</v>
      </c>
      <c r="G7" s="20" t="str">
        <f t="shared" si="0"/>
        <v>January</v>
      </c>
      <c r="H7" s="20" t="str">
        <f t="shared" si="1"/>
        <v>2020</v>
      </c>
      <c r="J7">
        <v>6</v>
      </c>
      <c r="K7" s="6" t="s">
        <v>13</v>
      </c>
      <c r="L7" s="7" t="s">
        <v>17</v>
      </c>
      <c r="M7" s="7">
        <v>1185732</v>
      </c>
      <c r="N7" s="18">
        <v>43836</v>
      </c>
      <c r="O7" s="19" t="str">
        <f>TEXT(Table1[[#This Row],[Invoice Date]],"dd-mm-yyyy")</f>
        <v>06-01-2020</v>
      </c>
      <c r="P7" s="20" t="str">
        <f t="shared" si="2"/>
        <v>January</v>
      </c>
      <c r="Q7" s="20" t="str">
        <f t="shared" si="3"/>
        <v>2020</v>
      </c>
    </row>
    <row r="8" spans="1:18" x14ac:dyDescent="0.3">
      <c r="B8" s="4"/>
      <c r="C8" s="5"/>
      <c r="D8" s="5"/>
      <c r="E8" s="15"/>
      <c r="F8" s="16"/>
      <c r="G8" s="17"/>
      <c r="H8" s="17"/>
      <c r="J8">
        <v>7</v>
      </c>
      <c r="K8" s="4" t="s">
        <v>13</v>
      </c>
      <c r="L8" s="5" t="s">
        <v>17</v>
      </c>
      <c r="M8" s="5">
        <v>1185732</v>
      </c>
      <c r="N8" s="15">
        <v>43837</v>
      </c>
      <c r="O8" s="16" t="str">
        <f>TEXT(Table1[[#This Row],[Invoice Date]],"dd-mm-yyyy")</f>
        <v>07-01-2020</v>
      </c>
      <c r="P8" s="17" t="str">
        <f t="shared" si="2"/>
        <v>January</v>
      </c>
      <c r="Q8" s="17" t="str">
        <f t="shared" si="3"/>
        <v>2020</v>
      </c>
    </row>
    <row r="9" spans="1:18" x14ac:dyDescent="0.3">
      <c r="A9">
        <v>8</v>
      </c>
      <c r="B9" s="6" t="s">
        <v>13</v>
      </c>
      <c r="C9" s="7" t="s">
        <v>23</v>
      </c>
      <c r="D9" s="7">
        <v>1185732</v>
      </c>
      <c r="E9" s="18">
        <v>43838</v>
      </c>
      <c r="F9" s="19" t="str">
        <f>TEXT(Table1[[#This Row],[Invoice Date]],"dd-mm-yyyy")</f>
        <v>08-01-2020</v>
      </c>
      <c r="G9" s="20" t="str">
        <f t="shared" si="0"/>
        <v>January</v>
      </c>
      <c r="H9" s="20" t="str">
        <f t="shared" si="1"/>
        <v>2020</v>
      </c>
      <c r="J9" s="22"/>
      <c r="K9" s="23"/>
      <c r="L9" s="24"/>
      <c r="M9" s="24"/>
      <c r="N9" s="25"/>
      <c r="O9" s="26"/>
      <c r="P9" s="27"/>
      <c r="Q9" s="27"/>
      <c r="R9" s="22"/>
    </row>
    <row r="10" spans="1:18" x14ac:dyDescent="0.3">
      <c r="A10">
        <v>9</v>
      </c>
      <c r="B10" s="4" t="s">
        <v>13</v>
      </c>
      <c r="C10" s="5" t="s">
        <v>23</v>
      </c>
      <c r="D10" s="5">
        <v>1185732</v>
      </c>
      <c r="E10" s="15">
        <v>43851</v>
      </c>
      <c r="F10" s="16" t="str">
        <f>TEXT(Table1[[#This Row],[Invoice Date]],"dd-mm-yyyy")</f>
        <v>21-01-2020</v>
      </c>
      <c r="G10" s="17" t="str">
        <f t="shared" si="0"/>
        <v>January</v>
      </c>
      <c r="H10" s="17" t="str">
        <f t="shared" si="1"/>
        <v>2020</v>
      </c>
      <c r="J10" s="22"/>
      <c r="K10" s="28"/>
      <c r="L10" s="29"/>
      <c r="M10" s="29"/>
      <c r="N10" s="30"/>
      <c r="O10" s="31"/>
      <c r="P10" s="32"/>
      <c r="Q10" s="32"/>
      <c r="R10" s="22"/>
    </row>
    <row r="11" spans="1:18" ht="15.6" customHeight="1" x14ac:dyDescent="0.3"/>
    <row r="14" spans="1:18" x14ac:dyDescent="0.3">
      <c r="A14" cm="1">
        <f t="array" ref="A14:H16">_xlfn._xlws.FILTER(A2:H10,ISERROR(MATCH(A2:A10,J2:J8,0)))</f>
        <v>0</v>
      </c>
      <c r="B14">
        <v>0</v>
      </c>
      <c r="C14">
        <v>0</v>
      </c>
      <c r="D14">
        <v>0</v>
      </c>
      <c r="E14">
        <v>0</v>
      </c>
      <c r="F14">
        <v>0</v>
      </c>
      <c r="G14">
        <v>0</v>
      </c>
      <c r="H14">
        <v>0</v>
      </c>
      <c r="J14" cm="1">
        <f t="array" ref="J14:Q14">_xlfn._xlws.FILTER(J2:Q8,ISERROR(MATCH(J2:J8,A2:A10,0)))</f>
        <v>7</v>
      </c>
      <c r="K14" t="str">
        <v>Foot Locker</v>
      </c>
      <c r="L14" t="str">
        <v>In-store</v>
      </c>
      <c r="M14">
        <v>1185732</v>
      </c>
      <c r="N14">
        <v>43837</v>
      </c>
      <c r="O14" t="str">
        <v>07-01-2020</v>
      </c>
      <c r="P14" t="str">
        <v>January</v>
      </c>
      <c r="Q14" t="str">
        <v>2020</v>
      </c>
    </row>
    <row r="15" spans="1:18" x14ac:dyDescent="0.3">
      <c r="A15">
        <v>8</v>
      </c>
      <c r="B15" t="str">
        <v>Foot Locker</v>
      </c>
      <c r="C15" t="str">
        <v>Outlet</v>
      </c>
      <c r="D15">
        <v>1185732</v>
      </c>
      <c r="E15">
        <v>43838</v>
      </c>
      <c r="F15" t="str">
        <v>08-01-2020</v>
      </c>
      <c r="G15" t="str">
        <v>January</v>
      </c>
      <c r="H15" t="str">
        <v>2020</v>
      </c>
    </row>
    <row r="16" spans="1:18" x14ac:dyDescent="0.3">
      <c r="A16">
        <v>9</v>
      </c>
      <c r="B16" t="str">
        <v>Foot Locker</v>
      </c>
      <c r="C16" t="str">
        <v>Outlet</v>
      </c>
      <c r="D16">
        <v>1185732</v>
      </c>
      <c r="E16">
        <v>43851</v>
      </c>
      <c r="F16" t="str">
        <v>21-01-2020</v>
      </c>
      <c r="G16" t="str">
        <v>January</v>
      </c>
      <c r="H16" t="str">
        <v>2020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0"/>
  <sheetViews>
    <sheetView topLeftCell="A43" workbookViewId="0">
      <selection activeCell="E64" sqref="E64"/>
    </sheetView>
  </sheetViews>
  <sheetFormatPr defaultRowHeight="14.4" x14ac:dyDescent="0.3"/>
  <cols>
    <col min="1" max="1" width="12.5546875" bestFit="1" customWidth="1"/>
    <col min="2" max="2" width="16" bestFit="1" customWidth="1"/>
    <col min="3" max="3" width="21.6640625" bestFit="1" customWidth="1"/>
    <col min="4" max="4" width="20.109375" bestFit="1" customWidth="1"/>
    <col min="5" max="5" width="16" bestFit="1" customWidth="1"/>
    <col min="6" max="6" width="24.44140625" bestFit="1" customWidth="1"/>
    <col min="7" max="7" width="23" bestFit="1" customWidth="1"/>
    <col min="8" max="8" width="10.77734375" bestFit="1" customWidth="1"/>
    <col min="9" max="9" width="26.44140625" bestFit="1" customWidth="1"/>
    <col min="10" max="10" width="22.109375" bestFit="1" customWidth="1"/>
    <col min="11" max="12" width="9" bestFit="1" customWidth="1"/>
    <col min="13" max="13" width="24.88671875" bestFit="1" customWidth="1"/>
    <col min="14" max="14" width="18" bestFit="1" customWidth="1"/>
    <col min="15" max="16" width="9" bestFit="1" customWidth="1"/>
    <col min="17" max="17" width="20.77734375" bestFit="1" customWidth="1"/>
    <col min="18" max="18" width="26.44140625" bestFit="1" customWidth="1"/>
    <col min="19" max="20" width="9" bestFit="1" customWidth="1"/>
    <col min="21" max="21" width="29.21875" bestFit="1" customWidth="1"/>
    <col min="22" max="22" width="25" bestFit="1" customWidth="1"/>
    <col min="23" max="24" width="9" bestFit="1" customWidth="1"/>
    <col min="25" max="25" width="27.77734375" bestFit="1" customWidth="1"/>
    <col min="26" max="26" width="10.77734375" bestFit="1" customWidth="1"/>
  </cols>
  <sheetData>
    <row r="1" spans="1:7" x14ac:dyDescent="0.3">
      <c r="A1" s="11" t="s">
        <v>152</v>
      </c>
      <c r="B1" t="s">
        <v>154</v>
      </c>
    </row>
    <row r="2" spans="1:7" x14ac:dyDescent="0.3">
      <c r="A2" s="12" t="s">
        <v>16</v>
      </c>
      <c r="B2" s="33">
        <v>24.930312248037424</v>
      </c>
    </row>
    <row r="3" spans="1:7" x14ac:dyDescent="0.3">
      <c r="A3" s="12" t="s">
        <v>22</v>
      </c>
      <c r="B3" s="33">
        <v>20.669598441323494</v>
      </c>
    </row>
    <row r="4" spans="1:7" x14ac:dyDescent="0.3">
      <c r="A4" s="12" t="s">
        <v>18</v>
      </c>
      <c r="B4" s="33">
        <v>15.610202163443619</v>
      </c>
    </row>
    <row r="5" spans="1:7" x14ac:dyDescent="0.3">
      <c r="A5" s="12" t="s">
        <v>19</v>
      </c>
      <c r="B5" s="33">
        <v>13.577575514582312</v>
      </c>
    </row>
    <row r="6" spans="1:7" x14ac:dyDescent="0.3">
      <c r="A6" s="12" t="s">
        <v>21</v>
      </c>
      <c r="B6" s="33">
        <v>13.477375933762303</v>
      </c>
    </row>
    <row r="7" spans="1:7" x14ac:dyDescent="0.3">
      <c r="A7" s="12" t="s">
        <v>20</v>
      </c>
      <c r="B7" s="33">
        <v>11.734935698850903</v>
      </c>
    </row>
    <row r="8" spans="1:7" x14ac:dyDescent="0.3">
      <c r="A8" s="12" t="s">
        <v>153</v>
      </c>
      <c r="B8" s="33">
        <v>100.00000000000004</v>
      </c>
    </row>
    <row r="11" spans="1:7" x14ac:dyDescent="0.3">
      <c r="A11" s="11" t="s">
        <v>152</v>
      </c>
      <c r="B11" t="s">
        <v>155</v>
      </c>
      <c r="C11" t="s">
        <v>161</v>
      </c>
      <c r="D11" t="s">
        <v>162</v>
      </c>
      <c r="E11" t="s">
        <v>160</v>
      </c>
      <c r="F11" t="s">
        <v>163</v>
      </c>
      <c r="G11" t="s">
        <v>164</v>
      </c>
    </row>
    <row r="12" spans="1:7" x14ac:dyDescent="0.3">
      <c r="A12" s="12" t="s">
        <v>21</v>
      </c>
      <c r="B12" s="13">
        <v>1</v>
      </c>
      <c r="C12" s="33">
        <v>123728632</v>
      </c>
      <c r="D12" s="13">
        <v>1</v>
      </c>
      <c r="E12" s="33">
        <v>78965533</v>
      </c>
      <c r="F12" s="13">
        <v>1</v>
      </c>
      <c r="G12" s="13">
        <v>44763099</v>
      </c>
    </row>
    <row r="13" spans="1:7" x14ac:dyDescent="0.3">
      <c r="A13" s="12" t="s">
        <v>153</v>
      </c>
      <c r="B13" s="13">
        <v>1</v>
      </c>
      <c r="C13" s="33">
        <v>123728632</v>
      </c>
      <c r="D13" s="13">
        <v>1</v>
      </c>
      <c r="E13" s="33">
        <v>78965533</v>
      </c>
      <c r="F13" s="13">
        <v>1</v>
      </c>
      <c r="G13" s="13">
        <v>44763099</v>
      </c>
    </row>
    <row r="16" spans="1:7" x14ac:dyDescent="0.3">
      <c r="A16" s="11" t="s">
        <v>152</v>
      </c>
      <c r="B16" t="s">
        <v>167</v>
      </c>
    </row>
    <row r="17" spans="1:5" x14ac:dyDescent="0.3">
      <c r="A17" s="12" t="s">
        <v>35</v>
      </c>
      <c r="B17" s="33">
        <v>391337</v>
      </c>
    </row>
    <row r="18" spans="1:5" x14ac:dyDescent="0.3">
      <c r="A18" s="12" t="s">
        <v>14</v>
      </c>
      <c r="B18" s="33">
        <v>501279</v>
      </c>
    </row>
    <row r="19" spans="1:5" x14ac:dyDescent="0.3">
      <c r="A19" s="12" t="s">
        <v>26</v>
      </c>
      <c r="B19" s="33">
        <v>492260</v>
      </c>
    </row>
    <row r="20" spans="1:5" x14ac:dyDescent="0.3">
      <c r="A20" s="12" t="s">
        <v>47</v>
      </c>
      <c r="B20" s="33">
        <v>407000</v>
      </c>
    </row>
    <row r="21" spans="1:5" x14ac:dyDescent="0.3">
      <c r="A21" s="12" t="s">
        <v>30</v>
      </c>
      <c r="B21" s="33">
        <v>686985</v>
      </c>
    </row>
    <row r="22" spans="1:5" x14ac:dyDescent="0.3">
      <c r="A22" s="12" t="s">
        <v>153</v>
      </c>
      <c r="B22" s="33">
        <v>2478861</v>
      </c>
    </row>
    <row r="26" spans="1:5" x14ac:dyDescent="0.3">
      <c r="A26" s="11" t="s">
        <v>155</v>
      </c>
      <c r="B26" s="11" t="s">
        <v>168</v>
      </c>
    </row>
    <row r="27" spans="1:5" x14ac:dyDescent="0.3">
      <c r="A27" s="11" t="s">
        <v>152</v>
      </c>
      <c r="B27" t="s">
        <v>17</v>
      </c>
      <c r="C27" t="s">
        <v>82</v>
      </c>
      <c r="D27" t="s">
        <v>23</v>
      </c>
      <c r="E27" t="s">
        <v>153</v>
      </c>
    </row>
    <row r="28" spans="1:5" x14ac:dyDescent="0.3">
      <c r="A28" s="12" t="s">
        <v>21</v>
      </c>
      <c r="B28" s="33">
        <v>49325000</v>
      </c>
      <c r="C28" s="33">
        <v>35528995</v>
      </c>
      <c r="D28" s="33">
        <v>38874637</v>
      </c>
      <c r="E28" s="33">
        <v>123728632</v>
      </c>
    </row>
    <row r="29" spans="1:5" x14ac:dyDescent="0.3">
      <c r="A29" s="12" t="s">
        <v>18</v>
      </c>
      <c r="B29" s="33">
        <v>59348750</v>
      </c>
      <c r="C29" s="33">
        <v>41715609</v>
      </c>
      <c r="D29" s="33">
        <v>52609321</v>
      </c>
      <c r="E29" s="33">
        <v>153673680</v>
      </c>
    </row>
    <row r="30" spans="1:5" x14ac:dyDescent="0.3">
      <c r="A30" s="12" t="s">
        <v>16</v>
      </c>
      <c r="B30" s="33">
        <v>88852000</v>
      </c>
      <c r="C30" s="33">
        <v>56844308</v>
      </c>
      <c r="D30" s="33">
        <v>63129936</v>
      </c>
      <c r="E30" s="33">
        <v>208826244</v>
      </c>
    </row>
    <row r="31" spans="1:5" x14ac:dyDescent="0.3">
      <c r="A31" s="12" t="s">
        <v>22</v>
      </c>
      <c r="B31" s="33">
        <v>70248750</v>
      </c>
      <c r="C31" s="33">
        <v>49763155</v>
      </c>
      <c r="D31" s="33">
        <v>59026955</v>
      </c>
      <c r="E31" s="33">
        <v>179038860</v>
      </c>
    </row>
    <row r="32" spans="1:5" x14ac:dyDescent="0.3">
      <c r="A32" s="12" t="s">
        <v>20</v>
      </c>
      <c r="B32" s="33">
        <v>40520000</v>
      </c>
      <c r="C32" s="33">
        <v>29593467</v>
      </c>
      <c r="D32" s="33">
        <v>36518429</v>
      </c>
      <c r="E32" s="33">
        <v>106631896</v>
      </c>
    </row>
    <row r="33" spans="1:5" x14ac:dyDescent="0.3">
      <c r="A33" s="12" t="s">
        <v>19</v>
      </c>
      <c r="B33" s="33">
        <v>48349250</v>
      </c>
      <c r="C33" s="33">
        <v>34227348</v>
      </c>
      <c r="D33" s="33">
        <v>45426215</v>
      </c>
      <c r="E33" s="33">
        <v>128002813</v>
      </c>
    </row>
    <row r="34" spans="1:5" x14ac:dyDescent="0.3">
      <c r="A34" s="12" t="s">
        <v>153</v>
      </c>
      <c r="B34" s="33">
        <v>356643750</v>
      </c>
      <c r="C34" s="33">
        <v>247672882</v>
      </c>
      <c r="D34" s="33">
        <v>295585493</v>
      </c>
      <c r="E34" s="33">
        <v>899902125</v>
      </c>
    </row>
    <row r="37" spans="1:5" x14ac:dyDescent="0.3">
      <c r="A37" s="11" t="s">
        <v>169</v>
      </c>
      <c r="B37" s="11" t="s">
        <v>168</v>
      </c>
    </row>
    <row r="38" spans="1:5" x14ac:dyDescent="0.3">
      <c r="A38" s="11" t="s">
        <v>152</v>
      </c>
      <c r="B38" t="s">
        <v>23</v>
      </c>
      <c r="C38" t="s">
        <v>82</v>
      </c>
      <c r="D38" t="s">
        <v>17</v>
      </c>
      <c r="E38" t="s">
        <v>153</v>
      </c>
    </row>
    <row r="39" spans="1:5" x14ac:dyDescent="0.3">
      <c r="A39" s="12" t="s">
        <v>92</v>
      </c>
      <c r="B39" s="33"/>
      <c r="C39" s="33">
        <v>29554797</v>
      </c>
      <c r="D39" s="33">
        <v>10420000</v>
      </c>
      <c r="E39" s="33">
        <v>39974797</v>
      </c>
    </row>
    <row r="40" spans="1:5" x14ac:dyDescent="0.3">
      <c r="A40" s="12" t="s">
        <v>15</v>
      </c>
      <c r="B40" s="33">
        <v>35277364</v>
      </c>
      <c r="C40" s="33">
        <v>976371</v>
      </c>
      <c r="D40" s="33">
        <v>3547500</v>
      </c>
      <c r="E40" s="33">
        <v>39801235</v>
      </c>
    </row>
    <row r="41" spans="1:5" x14ac:dyDescent="0.3">
      <c r="A41" s="12" t="s">
        <v>32</v>
      </c>
      <c r="B41" s="33">
        <v>33680352</v>
      </c>
      <c r="C41" s="33">
        <v>858868</v>
      </c>
      <c r="D41" s="33"/>
      <c r="E41" s="33">
        <v>34539220</v>
      </c>
    </row>
    <row r="42" spans="1:5" x14ac:dyDescent="0.3">
      <c r="A42" s="12" t="s">
        <v>49</v>
      </c>
      <c r="B42" s="33"/>
      <c r="C42" s="33">
        <v>793363</v>
      </c>
      <c r="D42" s="33">
        <v>30807500</v>
      </c>
      <c r="E42" s="33">
        <v>31600863</v>
      </c>
    </row>
    <row r="43" spans="1:5" x14ac:dyDescent="0.3">
      <c r="A43" s="12" t="s">
        <v>62</v>
      </c>
      <c r="B43" s="33">
        <v>9445482</v>
      </c>
      <c r="C43" s="33">
        <v>763920</v>
      </c>
      <c r="D43" s="33">
        <v>20336250</v>
      </c>
      <c r="E43" s="33">
        <v>30545652</v>
      </c>
    </row>
    <row r="44" spans="1:5" x14ac:dyDescent="0.3">
      <c r="A44" s="12" t="s">
        <v>153</v>
      </c>
      <c r="B44" s="33">
        <v>78403198</v>
      </c>
      <c r="C44" s="33">
        <v>32947319</v>
      </c>
      <c r="D44" s="33">
        <v>65111250</v>
      </c>
      <c r="E44" s="33">
        <v>176461767</v>
      </c>
    </row>
    <row r="46" spans="1:5" x14ac:dyDescent="0.3">
      <c r="A46" s="11" t="s">
        <v>152</v>
      </c>
      <c r="B46" t="s">
        <v>167</v>
      </c>
    </row>
    <row r="47" spans="1:5" x14ac:dyDescent="0.3">
      <c r="A47" s="12" t="s">
        <v>60</v>
      </c>
      <c r="B47" s="33">
        <v>197990</v>
      </c>
    </row>
    <row r="48" spans="1:5" x14ac:dyDescent="0.3">
      <c r="A48" s="12" t="s">
        <v>13</v>
      </c>
      <c r="B48" s="33">
        <v>604369</v>
      </c>
    </row>
    <row r="49" spans="1:8" x14ac:dyDescent="0.3">
      <c r="A49" s="12" t="s">
        <v>33</v>
      </c>
      <c r="B49" s="33">
        <v>287375</v>
      </c>
    </row>
    <row r="50" spans="1:8" x14ac:dyDescent="0.3">
      <c r="A50" s="12" t="s">
        <v>25</v>
      </c>
      <c r="B50" s="33">
        <v>557640</v>
      </c>
    </row>
    <row r="51" spans="1:8" x14ac:dyDescent="0.3">
      <c r="A51" s="12" t="s">
        <v>24</v>
      </c>
      <c r="B51" s="33">
        <v>206225</v>
      </c>
    </row>
    <row r="52" spans="1:8" x14ac:dyDescent="0.3">
      <c r="A52" s="12" t="s">
        <v>29</v>
      </c>
      <c r="B52" s="33">
        <v>625262</v>
      </c>
    </row>
    <row r="53" spans="1:8" x14ac:dyDescent="0.3">
      <c r="A53" s="12" t="s">
        <v>153</v>
      </c>
      <c r="B53" s="33">
        <v>2478861</v>
      </c>
    </row>
    <row r="56" spans="1:8" x14ac:dyDescent="0.3">
      <c r="A56" s="11" t="s">
        <v>169</v>
      </c>
      <c r="B56" s="11" t="s">
        <v>168</v>
      </c>
    </row>
    <row r="57" spans="1:8" x14ac:dyDescent="0.3">
      <c r="A57" s="11" t="s">
        <v>152</v>
      </c>
      <c r="B57" t="s">
        <v>21</v>
      </c>
      <c r="C57" t="s">
        <v>18</v>
      </c>
      <c r="D57" t="s">
        <v>16</v>
      </c>
      <c r="E57" t="s">
        <v>22</v>
      </c>
      <c r="F57" t="s">
        <v>20</v>
      </c>
      <c r="G57" t="s">
        <v>19</v>
      </c>
      <c r="H57" t="s">
        <v>153</v>
      </c>
    </row>
    <row r="58" spans="1:8" x14ac:dyDescent="0.3">
      <c r="A58" s="12" t="s">
        <v>170</v>
      </c>
      <c r="B58" s="33">
        <v>26216964</v>
      </c>
      <c r="C58" s="33">
        <v>31794462</v>
      </c>
      <c r="D58" s="33">
        <v>37823020</v>
      </c>
      <c r="E58" s="33">
        <v>35190332</v>
      </c>
      <c r="F58" s="33">
        <v>23629892</v>
      </c>
      <c r="G58" s="33">
        <v>27426005</v>
      </c>
      <c r="H58" s="33">
        <v>182080675</v>
      </c>
    </row>
    <row r="59" spans="1:8" x14ac:dyDescent="0.3">
      <c r="A59" s="12" t="s">
        <v>171</v>
      </c>
      <c r="B59" s="33">
        <v>97511668</v>
      </c>
      <c r="C59" s="33">
        <v>121879218</v>
      </c>
      <c r="D59" s="33">
        <v>171003224</v>
      </c>
      <c r="E59" s="33">
        <v>143848528</v>
      </c>
      <c r="F59" s="33">
        <v>83002004</v>
      </c>
      <c r="G59" s="33">
        <v>100576808</v>
      </c>
      <c r="H59" s="33">
        <v>717821450</v>
      </c>
    </row>
    <row r="60" spans="1:8" x14ac:dyDescent="0.3">
      <c r="A60" s="12" t="s">
        <v>153</v>
      </c>
      <c r="B60" s="33">
        <v>123728632</v>
      </c>
      <c r="C60" s="33">
        <v>153673680</v>
      </c>
      <c r="D60" s="33">
        <v>208826244</v>
      </c>
      <c r="E60" s="33">
        <v>179038860</v>
      </c>
      <c r="F60" s="33">
        <v>106631896</v>
      </c>
      <c r="G60" s="33">
        <v>128002813</v>
      </c>
      <c r="H60" s="33">
        <v>899902125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F1:L2"/>
  <sheetViews>
    <sheetView showGridLines="0" zoomScale="67" workbookViewId="0">
      <selection activeCell="V37" sqref="V37"/>
    </sheetView>
  </sheetViews>
  <sheetFormatPr defaultRowHeight="14.4" x14ac:dyDescent="0.3"/>
  <sheetData>
    <row r="1" spans="6:12" x14ac:dyDescent="0.3">
      <c r="F1" s="34" t="s">
        <v>166</v>
      </c>
      <c r="G1" s="35"/>
      <c r="H1" s="35"/>
      <c r="I1" s="35"/>
      <c r="J1" s="35"/>
      <c r="K1" s="35"/>
      <c r="L1" s="35"/>
    </row>
    <row r="2" spans="6:12" x14ac:dyDescent="0.3">
      <c r="F2" s="35"/>
      <c r="G2" s="35"/>
      <c r="H2" s="35"/>
      <c r="I2" s="35"/>
      <c r="J2" s="35"/>
      <c r="K2" s="35"/>
      <c r="L2" s="35"/>
    </row>
  </sheetData>
  <mergeCells count="1">
    <mergeCell ref="F1:L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Adidas Sales</vt:lpstr>
      <vt:lpstr>Uniques &amp; Formulaes</vt:lpstr>
      <vt:lpstr>Match &amp; Filter</vt:lpstr>
      <vt:lpstr>Pivot Tables</vt:lpstr>
      <vt:lpstr>Adidas Sales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O365</cp:lastModifiedBy>
  <dcterms:created xsi:type="dcterms:W3CDTF">2023-11-18T07:19:54Z</dcterms:created>
  <dcterms:modified xsi:type="dcterms:W3CDTF">2023-11-20T06:11:41Z</dcterms:modified>
</cp:coreProperties>
</file>